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4.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drawings/drawing12.xml" ContentType="application/vnd.openxmlformats-officedocument.drawing+xml"/>
  <Override PartName="/xl/drawings/drawing13.xml" ContentType="application/vnd.openxmlformats-officedocument.drawing+xml"/>
  <Override PartName="/xl/drawings/drawing8.xml" ContentType="application/vnd.openxmlformats-officedocument.drawing+xml"/>
  <Override PartName="/xl/drawings/drawing11.xml" ContentType="application/vnd.openxmlformats-officedocument.drawing+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3.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1.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7.xml" ContentType="application/vnd.openxmlformats-officedocument.drawing+xml"/>
  <Override PartName="/xl/comments12.xml" ContentType="application/vnd.openxmlformats-officedocument.spreadsheetml.comments+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8.xml" ContentType="application/vnd.openxmlformats-officedocument.spreadsheetml.comments+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xl/externalLinks/externalLink6.xml" ContentType="application/vnd.openxmlformats-officedocument.spreadsheetml.externalLink+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comments11.xml" ContentType="application/vnd.openxmlformats-officedocument.spreadsheetml.comments+xml"/>
  <Override PartName="/xl/comments13.xml" ContentType="application/vnd.openxmlformats-officedocument.spreadsheetml.comments+xml"/>
  <Override PartName="/xl/comments1.xml" ContentType="application/vnd.openxmlformats-officedocument.spreadsheetml.comments+xml"/>
  <Override PartName="/xl/comments10.xml" ContentType="application/vnd.openxmlformats-officedocument.spreadsheetml.comments+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9.xml" ContentType="application/vnd.openxmlformats-officedocument.spreadsheetml.comments+xml"/>
  <Override PartName="/xl/comments4.xml" ContentType="application/vnd.openxmlformats-officedocument.spreadsheetml.comments+xml"/>
  <Override PartName="/xl/externalLinks/externalLink5.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ORTATIL\Google Drive\Popayán2020\Seguimiento PDM\Planes de acción\"/>
    </mc:Choice>
  </mc:AlternateContent>
  <bookViews>
    <workbookView showHorizontalScroll="0" showVerticalScroll="0" xWindow="0" yWindow="0" windowWidth="20490" windowHeight="8340" tabRatio="825" activeTab="1"/>
  </bookViews>
  <sheets>
    <sheet name="SEC TRANSITO" sheetId="6" r:id="rId1"/>
    <sheet name="SEC EDUCACION" sheetId="5" r:id="rId2"/>
    <sheet name="SEC DEPORTE" sheetId="4" r:id="rId3"/>
    <sheet name="SEC PLANEACION" sheetId="17" state="hidden" r:id="rId4"/>
    <sheet name="SEC HACIENDA" sheetId="3" r:id="rId5"/>
    <sheet name="SEC INFRAESTRUCTURA" sheetId="2" r:id="rId6"/>
    <sheet name="SEC MUJER" sheetId="7" r:id="rId7"/>
    <sheet name="SEC SALUD" sheetId="8" r:id="rId8"/>
    <sheet name="SEC GENERAL" sheetId="9" r:id="rId9"/>
    <sheet name="DAFE" sheetId="10" r:id="rId10"/>
    <sheet name="SEC GOBIERNO" sheetId="11" r:id="rId11"/>
    <sheet name="OAGRD" sheetId="12" r:id="rId12"/>
    <sheet name="GESTIÓN TIC" sheetId="13" r:id="rId13"/>
    <sheet name="MOVILIDAD FUTURA I" sheetId="14" r:id="rId14"/>
    <sheet name="MOVILIDAD FUTURA II" sheetId="15" r:id="rId15"/>
    <sheet name="EMTEL"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DAFE!$A$5:$BA$145</definedName>
    <definedName name="_xlnm._FilterDatabase" localSheetId="12" hidden="1">'GESTIÓN TIC'!$A$10:$BA$436</definedName>
    <definedName name="_xlnm._FilterDatabase" localSheetId="13" hidden="1">'MOVILIDAD FUTURA I'!$A$5:$AH$378</definedName>
    <definedName name="_xlnm._FilterDatabase" localSheetId="11" hidden="1">OAGRD!$B$4:$B$980</definedName>
    <definedName name="_xlnm._FilterDatabase" localSheetId="1" hidden="1">'SEC EDUCACION'!$J$98:$AZ$583</definedName>
    <definedName name="_xlnm._FilterDatabase" localSheetId="8" hidden="1">'SEC GENERAL'!$A$10:$BA$416</definedName>
    <definedName name="_xlnm._FilterDatabase" localSheetId="10" hidden="1">'SEC GOBIERNO'!$A$10:$BA$153</definedName>
    <definedName name="_xlnm._FilterDatabase" localSheetId="4" hidden="1">'SEC HACIENDA'!$A$1:$BA$27</definedName>
    <definedName name="_xlnm._FilterDatabase" localSheetId="5" hidden="1">'SEC INFRAESTRUCTURA'!$I$9:$O$10</definedName>
    <definedName name="_xlnm._FilterDatabase" localSheetId="7" hidden="1">'SEC SALUD'!$A$10:$BA$464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206" i="7" l="1"/>
  <c r="AH207" i="7"/>
  <c r="AH208" i="7"/>
  <c r="AH209" i="7"/>
  <c r="AH210" i="7"/>
  <c r="AH211" i="7"/>
  <c r="AH212" i="7"/>
  <c r="AH213" i="7"/>
  <c r="AH214" i="7"/>
  <c r="AH215" i="7"/>
  <c r="AH216" i="7"/>
  <c r="AH217" i="7"/>
  <c r="AH218" i="7"/>
  <c r="AH219" i="7"/>
  <c r="AH220" i="7"/>
  <c r="AH221" i="7"/>
  <c r="AH222" i="7"/>
  <c r="AH223" i="7"/>
  <c r="AH224" i="7"/>
  <c r="AH225" i="7"/>
  <c r="AH226" i="7"/>
  <c r="I392" i="17"/>
  <c r="H392" i="17"/>
  <c r="I391" i="17"/>
  <c r="H391" i="17"/>
  <c r="AN379" i="17"/>
  <c r="AH379" i="17"/>
  <c r="AN378" i="17"/>
  <c r="AH378" i="17"/>
  <c r="AN377" i="17"/>
  <c r="AH377" i="17"/>
  <c r="AN376" i="17"/>
  <c r="AH376" i="17"/>
  <c r="AN375" i="17"/>
  <c r="AH375" i="17"/>
  <c r="AN374" i="17"/>
  <c r="AH374" i="17"/>
  <c r="AN373" i="17"/>
  <c r="AH373" i="17"/>
  <c r="I373" i="17"/>
  <c r="AN372" i="17"/>
  <c r="AH372" i="17"/>
  <c r="AN371" i="17"/>
  <c r="AH371" i="17"/>
  <c r="AN370" i="17"/>
  <c r="AH370" i="17"/>
  <c r="AN369" i="17"/>
  <c r="AH369" i="17"/>
  <c r="AN368" i="17"/>
  <c r="AH368" i="17"/>
  <c r="AN367" i="17"/>
  <c r="AH367" i="17"/>
  <c r="AN366" i="17"/>
  <c r="AH366" i="17"/>
  <c r="AN365" i="17"/>
  <c r="AH365" i="17"/>
  <c r="AN364" i="17"/>
  <c r="AH364" i="17"/>
  <c r="AN363" i="17"/>
  <c r="AH363" i="17"/>
  <c r="AN362" i="17"/>
  <c r="AH362" i="17"/>
  <c r="AN361" i="17"/>
  <c r="AH361" i="17"/>
  <c r="AN360" i="17"/>
  <c r="AH360" i="17"/>
  <c r="AN359" i="17"/>
  <c r="AH359" i="17"/>
  <c r="AN358" i="17"/>
  <c r="AH358" i="17"/>
  <c r="AN357" i="17"/>
  <c r="AN356" i="17"/>
  <c r="AH356" i="17"/>
  <c r="AN355" i="17"/>
  <c r="AH355" i="17"/>
  <c r="AN354" i="17"/>
  <c r="AH354" i="17"/>
  <c r="AN353" i="17"/>
  <c r="AH353" i="17"/>
  <c r="AN352" i="17"/>
  <c r="AH352" i="17"/>
  <c r="AN351" i="17"/>
  <c r="AH351" i="17"/>
  <c r="AW350" i="17"/>
  <c r="AN350" i="17"/>
  <c r="AH350" i="17"/>
  <c r="AN349" i="17"/>
  <c r="AH349" i="17"/>
  <c r="AN348" i="17"/>
  <c r="AH348" i="17"/>
  <c r="AN347" i="17"/>
  <c r="AH347" i="17"/>
  <c r="AN346" i="17"/>
  <c r="AH346" i="17"/>
  <c r="AN345" i="17"/>
  <c r="AH345" i="17"/>
  <c r="AN344" i="17"/>
  <c r="AH344" i="17"/>
  <c r="AN343" i="17"/>
  <c r="AH343" i="17"/>
  <c r="AN342" i="17"/>
  <c r="AH342" i="17"/>
  <c r="AN341" i="17"/>
  <c r="AH341" i="17"/>
  <c r="AN340" i="17"/>
  <c r="AH340" i="17"/>
  <c r="AN339" i="17"/>
  <c r="AH339" i="17"/>
  <c r="AN338" i="17"/>
  <c r="AH338" i="17"/>
  <c r="AN337" i="17"/>
  <c r="AH337" i="17"/>
  <c r="I337" i="17"/>
  <c r="AN336" i="17"/>
  <c r="AH336" i="17"/>
  <c r="AN335" i="17"/>
  <c r="AH335" i="17"/>
  <c r="AN334" i="17"/>
  <c r="AH334" i="17"/>
  <c r="AN333" i="17"/>
  <c r="AH333" i="17"/>
  <c r="AN332" i="17"/>
  <c r="AH332" i="17"/>
  <c r="AN331" i="17"/>
  <c r="AH331" i="17"/>
  <c r="AN330" i="17"/>
  <c r="AH330" i="17"/>
  <c r="AN329" i="17"/>
  <c r="AH329" i="17"/>
  <c r="AN328" i="17"/>
  <c r="AH328" i="17"/>
  <c r="AN327" i="17"/>
  <c r="AH327" i="17"/>
  <c r="AN326" i="17"/>
  <c r="AH326" i="17"/>
  <c r="AN325" i="17"/>
  <c r="AH325" i="17"/>
  <c r="AN324" i="17"/>
  <c r="AH324" i="17"/>
  <c r="AN323" i="17"/>
  <c r="AH323" i="17"/>
  <c r="AN322" i="17"/>
  <c r="AH322" i="17"/>
  <c r="AN321" i="17"/>
  <c r="AH321" i="17"/>
  <c r="AN320" i="17"/>
  <c r="AH320" i="17"/>
  <c r="AN319" i="17"/>
  <c r="AH319" i="17"/>
  <c r="AN318" i="17"/>
  <c r="AH318" i="17"/>
  <c r="AN317" i="17"/>
  <c r="AH317" i="17"/>
  <c r="AN316" i="17"/>
  <c r="AH316" i="17"/>
  <c r="AN315" i="17"/>
  <c r="AH315" i="17"/>
  <c r="AN314" i="17"/>
  <c r="AH314" i="17"/>
  <c r="AN313" i="17"/>
  <c r="AH313" i="17"/>
  <c r="AN312" i="17"/>
  <c r="AH312" i="17"/>
  <c r="AN311" i="17"/>
  <c r="AH311" i="17"/>
  <c r="AN310" i="17"/>
  <c r="AH310" i="17"/>
  <c r="AN309" i="17"/>
  <c r="AH309" i="17"/>
  <c r="AN308" i="17"/>
  <c r="AH308" i="17"/>
  <c r="AN307" i="17"/>
  <c r="AH307" i="17"/>
  <c r="AN306" i="17"/>
  <c r="AH306" i="17"/>
  <c r="AN305" i="17"/>
  <c r="AH305" i="17"/>
  <c r="AN304" i="17"/>
  <c r="AH304" i="17"/>
  <c r="AN303" i="17"/>
  <c r="AH303" i="17"/>
  <c r="AN302" i="17"/>
  <c r="AH302" i="17"/>
  <c r="AN301" i="17"/>
  <c r="AH301" i="17"/>
  <c r="AN300" i="17"/>
  <c r="AH300" i="17"/>
  <c r="AN299" i="17"/>
  <c r="AH299" i="17"/>
  <c r="AN298" i="17"/>
  <c r="AH298" i="17"/>
  <c r="AN297" i="17"/>
  <c r="AH297" i="17"/>
  <c r="AN296" i="17"/>
  <c r="AH296" i="17"/>
  <c r="AN295" i="17"/>
  <c r="AH295" i="17"/>
  <c r="AN294" i="17"/>
  <c r="AH294" i="17"/>
  <c r="AN293" i="17"/>
  <c r="AH293" i="17"/>
  <c r="AN292" i="17"/>
  <c r="AH292" i="17"/>
  <c r="AN291" i="17"/>
  <c r="AH291" i="17"/>
  <c r="AN290" i="17"/>
  <c r="AH290" i="17"/>
  <c r="AN289" i="17"/>
  <c r="AH289" i="17"/>
  <c r="AN288" i="17"/>
  <c r="AH288" i="17"/>
  <c r="AN287" i="17"/>
  <c r="AH287" i="17"/>
  <c r="AN286" i="17"/>
  <c r="AH286" i="17"/>
  <c r="AN285" i="17"/>
  <c r="AH285" i="17"/>
  <c r="AN284" i="17"/>
  <c r="AH284" i="17"/>
  <c r="AN283" i="17"/>
  <c r="AH283" i="17"/>
  <c r="AN282" i="17"/>
  <c r="AH282" i="17"/>
  <c r="AN281" i="17"/>
  <c r="AH281" i="17"/>
  <c r="AN280" i="17"/>
  <c r="AH280" i="17"/>
  <c r="AN279" i="17"/>
  <c r="AH279" i="17"/>
  <c r="AN278" i="17"/>
  <c r="AH278" i="17"/>
  <c r="AN277" i="17"/>
  <c r="AH277" i="17"/>
  <c r="AN276" i="17"/>
  <c r="AH276" i="17"/>
  <c r="AN275" i="17"/>
  <c r="AH275" i="17"/>
  <c r="AN274" i="17"/>
  <c r="AH274" i="17"/>
  <c r="AN273" i="17"/>
  <c r="AH273" i="17"/>
  <c r="AN272" i="17"/>
  <c r="AH272" i="17"/>
  <c r="AN271" i="17"/>
  <c r="AH271" i="17"/>
  <c r="AN270" i="17"/>
  <c r="AH270" i="17"/>
  <c r="AN269" i="17"/>
  <c r="AH269" i="17"/>
  <c r="AN268" i="17"/>
  <c r="AH268" i="17"/>
  <c r="AN267" i="17"/>
  <c r="AH267" i="17"/>
  <c r="AN266" i="17"/>
  <c r="AH266" i="17"/>
  <c r="AN265" i="17"/>
  <c r="AH265" i="17"/>
  <c r="AN264" i="17"/>
  <c r="AH264" i="17"/>
  <c r="AN263" i="17"/>
  <c r="AH263" i="17"/>
  <c r="AN262" i="17"/>
  <c r="AH262" i="17"/>
  <c r="AN261" i="17"/>
  <c r="AH261" i="17"/>
  <c r="AN260" i="17"/>
  <c r="AH260" i="17"/>
  <c r="AN259" i="17"/>
  <c r="AH259" i="17"/>
  <c r="AN258" i="17"/>
  <c r="AH258" i="17"/>
  <c r="AN257" i="17"/>
  <c r="AH257" i="17"/>
  <c r="AN256" i="17"/>
  <c r="AH256" i="17"/>
  <c r="AN255" i="17"/>
  <c r="AH255" i="17"/>
  <c r="AN254" i="17"/>
  <c r="AH254" i="17"/>
  <c r="AN253" i="17"/>
  <c r="AH253" i="17"/>
  <c r="AN252" i="17"/>
  <c r="AH252" i="17"/>
  <c r="AN251" i="17"/>
  <c r="AH251" i="17"/>
  <c r="AN250" i="17"/>
  <c r="AH250" i="17"/>
  <c r="AN249" i="17"/>
  <c r="AH249" i="17"/>
  <c r="AN248" i="17"/>
  <c r="AH248" i="17"/>
  <c r="AN247" i="17"/>
  <c r="AH247" i="17"/>
  <c r="AN246" i="17"/>
  <c r="AH246" i="17"/>
  <c r="AN245" i="17"/>
  <c r="AH245" i="17"/>
  <c r="AN244" i="17"/>
  <c r="AH244" i="17"/>
  <c r="AN243" i="17"/>
  <c r="AH243" i="17"/>
  <c r="AN242" i="17"/>
  <c r="AH242" i="17"/>
  <c r="AN241" i="17"/>
  <c r="AH241" i="17"/>
  <c r="AN240" i="17"/>
  <c r="AH240" i="17"/>
  <c r="AN239" i="17"/>
  <c r="AH239" i="17"/>
  <c r="AN238" i="17"/>
  <c r="AH238" i="17"/>
  <c r="AN237" i="17"/>
  <c r="AH237" i="17"/>
  <c r="AN236" i="17"/>
  <c r="AH236" i="17"/>
  <c r="AN235" i="17"/>
  <c r="AH235" i="17"/>
  <c r="AN234" i="17"/>
  <c r="AH234" i="17"/>
  <c r="AN233" i="17"/>
  <c r="AH233" i="17"/>
  <c r="AN232" i="17"/>
  <c r="AH232" i="17"/>
  <c r="AN231" i="17"/>
  <c r="AH231" i="17"/>
  <c r="AN230" i="17"/>
  <c r="AH230" i="17"/>
  <c r="AN229" i="17"/>
  <c r="AH229" i="17"/>
  <c r="AN228" i="17"/>
  <c r="AH228" i="17"/>
  <c r="AN227" i="17"/>
  <c r="AH227" i="17"/>
  <c r="AN226" i="17"/>
  <c r="AH226" i="17"/>
  <c r="AN225" i="17"/>
  <c r="AH225" i="17"/>
  <c r="AN224" i="17"/>
  <c r="AH224" i="17"/>
  <c r="AN223" i="17"/>
  <c r="AH223" i="17"/>
  <c r="AN222" i="17"/>
  <c r="AH222" i="17"/>
  <c r="AN221" i="17"/>
  <c r="AH221" i="17"/>
  <c r="AN220" i="17"/>
  <c r="AH220" i="17"/>
  <c r="AN219" i="17"/>
  <c r="AH219" i="17"/>
  <c r="AN218" i="17"/>
  <c r="AH218" i="17"/>
  <c r="AN217" i="17"/>
  <c r="AH217" i="17"/>
  <c r="AN216" i="17"/>
  <c r="AH216" i="17"/>
  <c r="AN215" i="17"/>
  <c r="AH215" i="17"/>
  <c r="AN214" i="17"/>
  <c r="AH214" i="17"/>
  <c r="AN213" i="17"/>
  <c r="AH213" i="17"/>
  <c r="AN212" i="17"/>
  <c r="AH212" i="17"/>
  <c r="AN211" i="17"/>
  <c r="AH211" i="17"/>
  <c r="AN210" i="17"/>
  <c r="AH210" i="17"/>
  <c r="AN209" i="17"/>
  <c r="AH209" i="17"/>
  <c r="AN208" i="17"/>
  <c r="AH208" i="17"/>
  <c r="AN207" i="17"/>
  <c r="AH207" i="17"/>
  <c r="AN206" i="17"/>
  <c r="AH206" i="17"/>
  <c r="AN205" i="17"/>
  <c r="AH205" i="17"/>
  <c r="AN204" i="17"/>
  <c r="AH204" i="17"/>
  <c r="AN203" i="17"/>
  <c r="AH203" i="17"/>
  <c r="AN202" i="17"/>
  <c r="AH202" i="17"/>
  <c r="AN201" i="17"/>
  <c r="AH201" i="17"/>
  <c r="AN200" i="17"/>
  <c r="AH200" i="17"/>
  <c r="I200" i="17"/>
  <c r="AN199" i="17"/>
  <c r="AH199" i="17"/>
  <c r="AN198" i="17"/>
  <c r="AH198" i="17"/>
  <c r="H198" i="17"/>
  <c r="AN197" i="17"/>
  <c r="AH197" i="17"/>
  <c r="AN196" i="17"/>
  <c r="AH196" i="17"/>
  <c r="AN195" i="17"/>
  <c r="AH195" i="17"/>
  <c r="AN194" i="17"/>
  <c r="AH194" i="17"/>
  <c r="AN193" i="17"/>
  <c r="AH193" i="17"/>
  <c r="AN192" i="17"/>
  <c r="AH192" i="17"/>
  <c r="AN191" i="17"/>
  <c r="AH191" i="17"/>
  <c r="AN190" i="17"/>
  <c r="AH190" i="17"/>
  <c r="AN189" i="17"/>
  <c r="AH189" i="17"/>
  <c r="AN188" i="17"/>
  <c r="AH188" i="17"/>
  <c r="AN187" i="17"/>
  <c r="AH187" i="17"/>
  <c r="AN186" i="17"/>
  <c r="AH186" i="17"/>
  <c r="AN185" i="17"/>
  <c r="AH185" i="17"/>
  <c r="AN184" i="17"/>
  <c r="AH184" i="17"/>
  <c r="AN183" i="17"/>
  <c r="AH183" i="17"/>
  <c r="AN182" i="17"/>
  <c r="AH182" i="17"/>
  <c r="AN181" i="17"/>
  <c r="AH181" i="17"/>
  <c r="AN180" i="17"/>
  <c r="AH180" i="17"/>
  <c r="AN179" i="17"/>
  <c r="AH179" i="17"/>
  <c r="AN178" i="17"/>
  <c r="AH178" i="17"/>
  <c r="AN177" i="17"/>
  <c r="AH177" i="17"/>
  <c r="AN176" i="17"/>
  <c r="AH176" i="17"/>
  <c r="AN175" i="17"/>
  <c r="AH175" i="17"/>
  <c r="AN174" i="17"/>
  <c r="AH174" i="17"/>
  <c r="AN173" i="17"/>
  <c r="AH173" i="17"/>
  <c r="AN172" i="17"/>
  <c r="AH172" i="17"/>
  <c r="AN171" i="17"/>
  <c r="AH171" i="17"/>
  <c r="AN170" i="17"/>
  <c r="AH170" i="17"/>
  <c r="AN169" i="17"/>
  <c r="AH169" i="17"/>
  <c r="AN168" i="17"/>
  <c r="AH168" i="17"/>
  <c r="AN167" i="17"/>
  <c r="AH167" i="17"/>
  <c r="AN166" i="17"/>
  <c r="AH166" i="17"/>
  <c r="AN165" i="17"/>
  <c r="AH165" i="17"/>
  <c r="AN164" i="17"/>
  <c r="AH164" i="17"/>
  <c r="AN163" i="17"/>
  <c r="AH163" i="17"/>
  <c r="AN162" i="17"/>
  <c r="AH162" i="17"/>
  <c r="AN161" i="17"/>
  <c r="AH161" i="17"/>
  <c r="AN160" i="17"/>
  <c r="AH160" i="17"/>
  <c r="AN159" i="17"/>
  <c r="AH159" i="17"/>
  <c r="AN158" i="17"/>
  <c r="AH158" i="17"/>
  <c r="AN157" i="17"/>
  <c r="AH157" i="17"/>
  <c r="AN156" i="17"/>
  <c r="AH156" i="17"/>
  <c r="AN155" i="17"/>
  <c r="AH155" i="17"/>
  <c r="AN154" i="17"/>
  <c r="AH154" i="17"/>
  <c r="AN153" i="17"/>
  <c r="AH153" i="17"/>
  <c r="AN152" i="17"/>
  <c r="AH152" i="17"/>
  <c r="AN151" i="17"/>
  <c r="AH151" i="17"/>
  <c r="AN150" i="17"/>
  <c r="AH150" i="17"/>
  <c r="AN149" i="17"/>
  <c r="AH149" i="17"/>
  <c r="AN148" i="17"/>
  <c r="AH148" i="17"/>
  <c r="AN147" i="17"/>
  <c r="AH147" i="17"/>
  <c r="AC147" i="17"/>
  <c r="AN146" i="17"/>
  <c r="AH146" i="17"/>
  <c r="AN145" i="17"/>
  <c r="AH145" i="17"/>
  <c r="AN144" i="17"/>
  <c r="AH144" i="17"/>
  <c r="AN143" i="17"/>
  <c r="AH143" i="17"/>
  <c r="AN142" i="17"/>
  <c r="AH142" i="17"/>
  <c r="AN141" i="17"/>
  <c r="AH141" i="17"/>
  <c r="AN140" i="17"/>
  <c r="AH140" i="17"/>
  <c r="AN139" i="17"/>
  <c r="AH139" i="17"/>
  <c r="AN138" i="17"/>
  <c r="AH138" i="17"/>
  <c r="AN137" i="17"/>
  <c r="AH137" i="17"/>
  <c r="AN136" i="17"/>
  <c r="AI136" i="17"/>
  <c r="AH136" i="17"/>
  <c r="AN135" i="17"/>
  <c r="AH135" i="17"/>
  <c r="AN134" i="17"/>
  <c r="AH134" i="17"/>
  <c r="AN133" i="17"/>
  <c r="AH133" i="17"/>
  <c r="AN132" i="17"/>
  <c r="AH132" i="17"/>
  <c r="AW131" i="17"/>
  <c r="AN131" i="17"/>
  <c r="AH131" i="17"/>
  <c r="AN130" i="17"/>
  <c r="AH130" i="17"/>
  <c r="AN129" i="17"/>
  <c r="AH129" i="17"/>
  <c r="AN128" i="17"/>
  <c r="AH128" i="17"/>
  <c r="AN127" i="17"/>
  <c r="AH127" i="17"/>
  <c r="AN126" i="17"/>
  <c r="AD126" i="17"/>
  <c r="AH126" i="17" s="1"/>
  <c r="AJ125" i="17"/>
  <c r="AN125" i="17" s="1"/>
  <c r="AH125" i="17"/>
  <c r="AN124" i="17"/>
  <c r="AH124" i="17"/>
  <c r="AN123" i="17"/>
  <c r="AE123" i="17"/>
  <c r="AH123" i="17" s="1"/>
  <c r="AN122" i="17"/>
  <c r="AH122" i="17"/>
  <c r="AK121" i="17"/>
  <c r="AN121" i="17" s="1"/>
  <c r="AD121" i="17"/>
  <c r="AH121" i="17" s="1"/>
  <c r="AN120" i="17"/>
  <c r="AH120" i="17"/>
  <c r="AN119" i="17"/>
  <c r="AH119" i="17"/>
  <c r="H61" i="17"/>
  <c r="BA226" i="7" l="1"/>
  <c r="BA225" i="7"/>
  <c r="BA224" i="7"/>
  <c r="BA223" i="7"/>
  <c r="BA222" i="7"/>
  <c r="BA221" i="7"/>
  <c r="BA220" i="7"/>
  <c r="BA219" i="7"/>
  <c r="BA218" i="7"/>
  <c r="BA217" i="7"/>
  <c r="BA216" i="7"/>
  <c r="BA215" i="7"/>
  <c r="BA214" i="7"/>
  <c r="BA213" i="7"/>
  <c r="BA212" i="7"/>
  <c r="BA211" i="7"/>
  <c r="BA210" i="7"/>
  <c r="BA209" i="7"/>
  <c r="BA208" i="7"/>
  <c r="BA207" i="7"/>
  <c r="BA206" i="7"/>
  <c r="AW205" i="7"/>
  <c r="AU205" i="7"/>
  <c r="AC205" i="7"/>
  <c r="AH205" i="7" s="1"/>
  <c r="BA205" i="7" l="1"/>
  <c r="AN409" i="13"/>
  <c r="AN410" i="13"/>
  <c r="AN411" i="13"/>
  <c r="AN412" i="13"/>
  <c r="AN413" i="13"/>
  <c r="AN414" i="13"/>
  <c r="AN415" i="13"/>
  <c r="AN416" i="13"/>
  <c r="AN417" i="13"/>
  <c r="AN418" i="13"/>
  <c r="AN419" i="13"/>
  <c r="AN420" i="13"/>
  <c r="AN421" i="13"/>
  <c r="AN422" i="13"/>
  <c r="AN423" i="13"/>
  <c r="AN424" i="13"/>
  <c r="AN425" i="13"/>
  <c r="AN426" i="13"/>
  <c r="AN427" i="13"/>
  <c r="AN428" i="13"/>
  <c r="AN429" i="13"/>
  <c r="AN430" i="13"/>
  <c r="AN431" i="13"/>
  <c r="AN432" i="13"/>
  <c r="AN433" i="13"/>
  <c r="AN408" i="13"/>
  <c r="AH409" i="13"/>
  <c r="AH410" i="13"/>
  <c r="AH411" i="13"/>
  <c r="AH412" i="13"/>
  <c r="AH413" i="13"/>
  <c r="AH414" i="13"/>
  <c r="AH415" i="13"/>
  <c r="AH416" i="13"/>
  <c r="AH417" i="13"/>
  <c r="AH418" i="13"/>
  <c r="AH419" i="13"/>
  <c r="AH420" i="13"/>
  <c r="AH421" i="13"/>
  <c r="AH422" i="13"/>
  <c r="AH423" i="13"/>
  <c r="AH424" i="13"/>
  <c r="AH425" i="13"/>
  <c r="AH426" i="13"/>
  <c r="AH427" i="13"/>
  <c r="AH428" i="13"/>
  <c r="AH429" i="13"/>
  <c r="AH430" i="13"/>
  <c r="AH431" i="13"/>
  <c r="AH432" i="13"/>
  <c r="AH433" i="13"/>
  <c r="AH408" i="13"/>
  <c r="AN390" i="12"/>
  <c r="AN320" i="12"/>
  <c r="AN321" i="12"/>
  <c r="AN322" i="12"/>
  <c r="AN323" i="12"/>
  <c r="AN324" i="12"/>
  <c r="AN325" i="12"/>
  <c r="AN326" i="12"/>
  <c r="AN327" i="12"/>
  <c r="AN328" i="12"/>
  <c r="AN329" i="12"/>
  <c r="AN330" i="12"/>
  <c r="AN331" i="12"/>
  <c r="AN332" i="12"/>
  <c r="AN333" i="12"/>
  <c r="AN334" i="12"/>
  <c r="AN335" i="12"/>
  <c r="AN336" i="12"/>
  <c r="AN337" i="12"/>
  <c r="AN338" i="12"/>
  <c r="AN339" i="12"/>
  <c r="AN340" i="12"/>
  <c r="AN341" i="12"/>
  <c r="AN342" i="12"/>
  <c r="AN343" i="12"/>
  <c r="AN344" i="12"/>
  <c r="AN345" i="12"/>
  <c r="AN346" i="12"/>
  <c r="AN347" i="12"/>
  <c r="AN348" i="12"/>
  <c r="AN349" i="12"/>
  <c r="AN350" i="12"/>
  <c r="AN351" i="12"/>
  <c r="AN352" i="12"/>
  <c r="AN353" i="12"/>
  <c r="AN354" i="12"/>
  <c r="AN355" i="12"/>
  <c r="AN356" i="12"/>
  <c r="AN357" i="12"/>
  <c r="AN358" i="12"/>
  <c r="AN359" i="12"/>
  <c r="AN360" i="12"/>
  <c r="AN361" i="12"/>
  <c r="AN362" i="12"/>
  <c r="AN363" i="12"/>
  <c r="AN364" i="12"/>
  <c r="AN365" i="12"/>
  <c r="AN366" i="12"/>
  <c r="AN367" i="12"/>
  <c r="AN368" i="12"/>
  <c r="AN369" i="12"/>
  <c r="AN370" i="12"/>
  <c r="AN371" i="12"/>
  <c r="AN372" i="12"/>
  <c r="AN373" i="12"/>
  <c r="AN374" i="12"/>
  <c r="AN375" i="12"/>
  <c r="AN376" i="12"/>
  <c r="AN377" i="12"/>
  <c r="AN378" i="12"/>
  <c r="AN379" i="12"/>
  <c r="AN380" i="12"/>
  <c r="AN381" i="12"/>
  <c r="AN382" i="12"/>
  <c r="AN383" i="12"/>
  <c r="AN384" i="12"/>
  <c r="AN385" i="12"/>
  <c r="AN386" i="12"/>
  <c r="AN387" i="12"/>
  <c r="AN388" i="12"/>
  <c r="AN389" i="12"/>
  <c r="AN319" i="12"/>
  <c r="AH320" i="12"/>
  <c r="AH321" i="12"/>
  <c r="AH322" i="12"/>
  <c r="AH323" i="12"/>
  <c r="AH324" i="12"/>
  <c r="AH325" i="12"/>
  <c r="AH326" i="12"/>
  <c r="AH327" i="12"/>
  <c r="AH328" i="12"/>
  <c r="AH329" i="12"/>
  <c r="AH330" i="12"/>
  <c r="AH331" i="12"/>
  <c r="AH332" i="12"/>
  <c r="AH333" i="12"/>
  <c r="AH334" i="12"/>
  <c r="AH335" i="12"/>
  <c r="AH336" i="12"/>
  <c r="AH337" i="12"/>
  <c r="AH338" i="12"/>
  <c r="AH339" i="12"/>
  <c r="AH340" i="12"/>
  <c r="AH341" i="12"/>
  <c r="AH342" i="12"/>
  <c r="AH343" i="12"/>
  <c r="AH344" i="12"/>
  <c r="AH345" i="12"/>
  <c r="AH346" i="12"/>
  <c r="AH347" i="12"/>
  <c r="AH348" i="12"/>
  <c r="AH349" i="12"/>
  <c r="AH350" i="12"/>
  <c r="AH351" i="12"/>
  <c r="AH352" i="12"/>
  <c r="AH353" i="12"/>
  <c r="AH354" i="12"/>
  <c r="AH355" i="12"/>
  <c r="AH356" i="12"/>
  <c r="AH357" i="12"/>
  <c r="AH358" i="12"/>
  <c r="AH359" i="12"/>
  <c r="AH360" i="12"/>
  <c r="AH361" i="12"/>
  <c r="AH362" i="12"/>
  <c r="AH363" i="12"/>
  <c r="AH364" i="12"/>
  <c r="AH365" i="12"/>
  <c r="AH366" i="12"/>
  <c r="AH367" i="12"/>
  <c r="AH368" i="12"/>
  <c r="AH369" i="12"/>
  <c r="AH370" i="12"/>
  <c r="AH371" i="12"/>
  <c r="AH372" i="12"/>
  <c r="AH373" i="12"/>
  <c r="AH374" i="12"/>
  <c r="AH375" i="12"/>
  <c r="AH376" i="12"/>
  <c r="AH377" i="12"/>
  <c r="AH378" i="12"/>
  <c r="AH379" i="12"/>
  <c r="AH380" i="12"/>
  <c r="AH381" i="12"/>
  <c r="AH382" i="12"/>
  <c r="AH383" i="12"/>
  <c r="AH384" i="12"/>
  <c r="AH385" i="12"/>
  <c r="AH386" i="12"/>
  <c r="AH387" i="12"/>
  <c r="AH388" i="12"/>
  <c r="AH389" i="12"/>
  <c r="AH390" i="12"/>
  <c r="AH319" i="12"/>
  <c r="AN12" i="11"/>
  <c r="AN13" i="11"/>
  <c r="AN14" i="11"/>
  <c r="AN15" i="11"/>
  <c r="AN16" i="11"/>
  <c r="AN17" i="11"/>
  <c r="AN18" i="11"/>
  <c r="AN19" i="11"/>
  <c r="AN20" i="11"/>
  <c r="AN21" i="11"/>
  <c r="AN22" i="11"/>
  <c r="AN23" i="11"/>
  <c r="AN24" i="11"/>
  <c r="AN25" i="11"/>
  <c r="AN26" i="11"/>
  <c r="AN27" i="11"/>
  <c r="AN28" i="11"/>
  <c r="AN29" i="11"/>
  <c r="AN30" i="11"/>
  <c r="AN31" i="11"/>
  <c r="AN32" i="11"/>
  <c r="AN33" i="11"/>
  <c r="AN34" i="11"/>
  <c r="AN35" i="11"/>
  <c r="AN36" i="11"/>
  <c r="AN37" i="11"/>
  <c r="AN38" i="11"/>
  <c r="AN39" i="11"/>
  <c r="AN40" i="11"/>
  <c r="AN41" i="11"/>
  <c r="AN42" i="11"/>
  <c r="AN43" i="11"/>
  <c r="AN44" i="11"/>
  <c r="AN45" i="11"/>
  <c r="AN46" i="11"/>
  <c r="AN47" i="11"/>
  <c r="AN48" i="11"/>
  <c r="AN49" i="11"/>
  <c r="AN50" i="11"/>
  <c r="AN51" i="11"/>
  <c r="AN52" i="11"/>
  <c r="AN53" i="11"/>
  <c r="AN54" i="11"/>
  <c r="AN55" i="11"/>
  <c r="AN56" i="11"/>
  <c r="AN57" i="11"/>
  <c r="AN58" i="11"/>
  <c r="AN59" i="11"/>
  <c r="AN60" i="11"/>
  <c r="AN61" i="1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111" i="11"/>
  <c r="AN112" i="11"/>
  <c r="AN113" i="11"/>
  <c r="AN114" i="11"/>
  <c r="AN115" i="11"/>
  <c r="AN116" i="11"/>
  <c r="AN117" i="11"/>
  <c r="AN118" i="11"/>
  <c r="AN119" i="11"/>
  <c r="AN120" i="11"/>
  <c r="AN121" i="11"/>
  <c r="AN122" i="11"/>
  <c r="AN123" i="11"/>
  <c r="AN124" i="11"/>
  <c r="AN125" i="11"/>
  <c r="AN126" i="11"/>
  <c r="AN127" i="11"/>
  <c r="AN128" i="11"/>
  <c r="AN129" i="11"/>
  <c r="AN130" i="11"/>
  <c r="AN131" i="11"/>
  <c r="AN132" i="11"/>
  <c r="AN133" i="11"/>
  <c r="AN134" i="11"/>
  <c r="AN135" i="11"/>
  <c r="AN136" i="11"/>
  <c r="AN137" i="11"/>
  <c r="AN138" i="11"/>
  <c r="AN139" i="11"/>
  <c r="AN140" i="11"/>
  <c r="AN141" i="11"/>
  <c r="AN142" i="11"/>
  <c r="AN143" i="11"/>
  <c r="AN144" i="11"/>
  <c r="AN145" i="11"/>
  <c r="AN146" i="11"/>
  <c r="AN147" i="11"/>
  <c r="AN148" i="11"/>
  <c r="AN149" i="11"/>
  <c r="AN150" i="11"/>
  <c r="AN151" i="11"/>
  <c r="AN152" i="11"/>
  <c r="AN153" i="11"/>
  <c r="AN11" i="11"/>
  <c r="AH12" i="11"/>
  <c r="AH13" i="11"/>
  <c r="AH14" i="11"/>
  <c r="AH15" i="11"/>
  <c r="AH16" i="11"/>
  <c r="AH17" i="11"/>
  <c r="AH18" i="11"/>
  <c r="AH19" i="11"/>
  <c r="AH20" i="11"/>
  <c r="AH21" i="11"/>
  <c r="AH22" i="11"/>
  <c r="AH23" i="11"/>
  <c r="AH24" i="11"/>
  <c r="AH25" i="11"/>
  <c r="AH26" i="11"/>
  <c r="AH27" i="11"/>
  <c r="AH28" i="11"/>
  <c r="AH29" i="11"/>
  <c r="AH30" i="11"/>
  <c r="AH31" i="11"/>
  <c r="AH32" i="11"/>
  <c r="AH33" i="11"/>
  <c r="AH34" i="11"/>
  <c r="AH35" i="11"/>
  <c r="AH36" i="11"/>
  <c r="AH37" i="11"/>
  <c r="AH38" i="11"/>
  <c r="AH39" i="11"/>
  <c r="AH40" i="11"/>
  <c r="AH41" i="11"/>
  <c r="AH42" i="11"/>
  <c r="AH43" i="11"/>
  <c r="AH44" i="11"/>
  <c r="AH45" i="11"/>
  <c r="AH46" i="11"/>
  <c r="AH47" i="11"/>
  <c r="AH48"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14" i="11"/>
  <c r="AH115" i="11"/>
  <c r="AH116" i="11"/>
  <c r="AH117" i="11"/>
  <c r="AH118" i="11"/>
  <c r="AH119" i="11"/>
  <c r="AH120" i="11"/>
  <c r="AH121" i="11"/>
  <c r="AH122" i="11"/>
  <c r="AH123" i="11"/>
  <c r="AH124" i="11"/>
  <c r="AH125" i="11"/>
  <c r="AH126" i="11"/>
  <c r="AH127" i="11"/>
  <c r="AH128" i="11"/>
  <c r="AH129" i="11"/>
  <c r="AH130" i="11"/>
  <c r="AH131" i="11"/>
  <c r="AH132" i="11"/>
  <c r="AH133" i="11"/>
  <c r="AH134" i="11"/>
  <c r="AH135" i="11"/>
  <c r="AH136" i="11"/>
  <c r="AH137" i="11"/>
  <c r="AH138" i="11"/>
  <c r="AH139" i="11"/>
  <c r="AH140" i="11"/>
  <c r="AH141" i="11"/>
  <c r="AH142" i="11"/>
  <c r="AH143" i="11"/>
  <c r="AH144" i="11"/>
  <c r="AH145" i="11"/>
  <c r="AH146" i="11"/>
  <c r="AH147" i="11"/>
  <c r="AH148" i="11"/>
  <c r="AH149" i="11"/>
  <c r="AH150" i="11"/>
  <c r="AH151" i="11"/>
  <c r="AH152" i="11"/>
  <c r="AH153" i="11"/>
  <c r="AH11" i="11"/>
  <c r="AS13" i="10"/>
  <c r="AS12" i="10"/>
  <c r="AN12" i="10"/>
  <c r="AN13" i="10"/>
  <c r="AN14" i="10"/>
  <c r="AN15" i="10"/>
  <c r="AN16" i="10"/>
  <c r="AN17" i="10"/>
  <c r="AN18" i="10"/>
  <c r="AN19" i="10"/>
  <c r="AN20" i="10"/>
  <c r="AN21" i="10"/>
  <c r="AN22" i="10"/>
  <c r="AN23" i="10"/>
  <c r="AN24" i="10"/>
  <c r="AN25" i="10"/>
  <c r="AN26" i="10"/>
  <c r="AN27" i="10"/>
  <c r="AN28" i="10"/>
  <c r="AN29"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111" i="10"/>
  <c r="AN112" i="10"/>
  <c r="AN113" i="10"/>
  <c r="AN114" i="10"/>
  <c r="AN115" i="10"/>
  <c r="AN116" i="10"/>
  <c r="AN117" i="10"/>
  <c r="AN118" i="10"/>
  <c r="AN119" i="10"/>
  <c r="AN120"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N143" i="10"/>
  <c r="AN144" i="10"/>
  <c r="AN11" i="10"/>
  <c r="AH12" i="10"/>
  <c r="AH13" i="10"/>
  <c r="AH14" i="10"/>
  <c r="AH15" i="10"/>
  <c r="AH16" i="10"/>
  <c r="AH17" i="10"/>
  <c r="AH18" i="10"/>
  <c r="AH19" i="10"/>
  <c r="AH20" i="10"/>
  <c r="AH21" i="10"/>
  <c r="AH22" i="10"/>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115" i="10"/>
  <c r="AH116" i="10"/>
  <c r="AH117" i="10"/>
  <c r="AH118" i="10"/>
  <c r="AH119" i="10"/>
  <c r="AH120" i="10"/>
  <c r="AH121" i="10"/>
  <c r="AH122" i="10"/>
  <c r="AH123" i="10"/>
  <c r="AH124" i="10"/>
  <c r="AH125" i="10"/>
  <c r="AH126" i="10"/>
  <c r="AH127" i="10"/>
  <c r="AH128" i="10"/>
  <c r="AH129" i="10"/>
  <c r="AH130" i="10"/>
  <c r="AH131" i="10"/>
  <c r="AH132" i="10"/>
  <c r="AH133" i="10"/>
  <c r="AH134" i="10"/>
  <c r="AH135" i="10"/>
  <c r="AH136" i="10"/>
  <c r="AH137" i="10"/>
  <c r="AH138" i="10"/>
  <c r="AH139" i="10"/>
  <c r="AH140" i="10"/>
  <c r="AH141" i="10"/>
  <c r="AH142" i="10"/>
  <c r="AH143" i="10"/>
  <c r="AH144" i="10"/>
  <c r="AH11" i="10"/>
  <c r="AN393" i="9"/>
  <c r="AN392" i="9"/>
  <c r="AN391" i="9"/>
  <c r="AN390" i="9"/>
  <c r="AN389" i="9"/>
  <c r="AN388" i="9"/>
  <c r="AN384" i="9"/>
  <c r="AN383" i="9"/>
  <c r="AN382" i="9"/>
  <c r="AN381" i="9"/>
  <c r="AN380" i="9"/>
  <c r="AN379" i="9"/>
  <c r="AH393" i="9"/>
  <c r="AH392" i="9"/>
  <c r="AH391" i="9"/>
  <c r="AH390" i="9"/>
  <c r="AH389" i="9"/>
  <c r="AH388" i="9"/>
  <c r="AH384" i="9"/>
  <c r="AH383" i="9"/>
  <c r="AH382" i="9"/>
  <c r="AH381" i="9"/>
  <c r="AH380" i="9"/>
  <c r="AH379" i="9"/>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32" i="8"/>
  <c r="AN131" i="8"/>
  <c r="AN130" i="8"/>
  <c r="AN129" i="8"/>
  <c r="AN128" i="8"/>
  <c r="AN125" i="8"/>
  <c r="AN124" i="8"/>
  <c r="AN123" i="8"/>
  <c r="AN122" i="8"/>
  <c r="AN121"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6" i="8"/>
  <c r="AN75" i="8"/>
  <c r="AN74" i="8"/>
  <c r="AN73" i="8"/>
  <c r="AN67" i="8"/>
  <c r="AN66" i="8"/>
  <c r="AN65" i="8"/>
  <c r="AN64" i="8"/>
  <c r="AN62" i="8"/>
  <c r="AN60" i="8"/>
  <c r="AN59" i="8"/>
  <c r="AN54" i="8"/>
  <c r="AN53" i="8"/>
  <c r="AN52" i="8"/>
  <c r="AH167" i="8"/>
  <c r="AH165" i="8"/>
  <c r="AH164" i="8"/>
  <c r="AH163" i="8"/>
  <c r="AH162" i="8"/>
  <c r="AH161" i="8"/>
  <c r="AH160" i="8"/>
  <c r="AH159" i="8"/>
  <c r="AH158" i="8"/>
  <c r="AH157" i="8"/>
  <c r="AH156" i="8"/>
  <c r="AH155" i="8"/>
  <c r="AH154" i="8"/>
  <c r="AH153" i="8"/>
  <c r="AH152" i="8"/>
  <c r="AH151" i="8"/>
  <c r="AH150" i="8"/>
  <c r="AH149" i="8"/>
  <c r="AH148" i="8"/>
  <c r="AH147" i="8"/>
  <c r="AH146" i="8"/>
  <c r="AH145" i="8"/>
  <c r="AH144" i="8"/>
  <c r="AH143" i="8"/>
  <c r="AH142" i="8"/>
  <c r="AH141" i="8"/>
  <c r="AH140" i="8"/>
  <c r="AH139" i="8"/>
  <c r="AH138" i="8"/>
  <c r="AH137" i="8"/>
  <c r="AH136" i="8"/>
  <c r="AH135" i="8"/>
  <c r="AH134" i="8"/>
  <c r="AH133" i="8"/>
  <c r="AH132" i="8"/>
  <c r="AH131" i="8"/>
  <c r="AH130" i="8"/>
  <c r="AH129" i="8"/>
  <c r="AH128" i="8"/>
  <c r="AH125" i="8"/>
  <c r="AH124" i="8"/>
  <c r="AH123" i="8"/>
  <c r="AH122" i="8"/>
  <c r="AH121" i="8"/>
  <c r="AH119" i="8"/>
  <c r="AH118" i="8"/>
  <c r="AH117" i="8"/>
  <c r="AH116" i="8"/>
  <c r="AH115" i="8"/>
  <c r="AH114" i="8"/>
  <c r="AH113" i="8"/>
  <c r="AH112" i="8"/>
  <c r="AH111" i="8"/>
  <c r="AH110" i="8"/>
  <c r="AH109" i="8"/>
  <c r="AH108" i="8"/>
  <c r="AH107" i="8"/>
  <c r="AH106" i="8"/>
  <c r="AH105" i="8"/>
  <c r="AH104" i="8"/>
  <c r="AH103" i="8"/>
  <c r="AH102" i="8"/>
  <c r="AH101" i="8"/>
  <c r="AH100" i="8"/>
  <c r="AH99" i="8"/>
  <c r="AH98" i="8"/>
  <c r="AH97" i="8"/>
  <c r="AH96" i="8"/>
  <c r="AH95" i="8"/>
  <c r="AH94" i="8"/>
  <c r="AH93" i="8"/>
  <c r="AH92" i="8"/>
  <c r="AH91" i="8"/>
  <c r="AH90" i="8"/>
  <c r="AH89" i="8"/>
  <c r="AH88" i="8"/>
  <c r="AH87" i="8"/>
  <c r="AH86" i="8"/>
  <c r="AH85" i="8"/>
  <c r="AH84" i="8"/>
  <c r="AH83" i="8"/>
  <c r="AH82" i="8"/>
  <c r="AH81" i="8"/>
  <c r="AH80" i="8"/>
  <c r="AH76" i="8"/>
  <c r="AH75" i="8"/>
  <c r="AH74" i="8"/>
  <c r="AH73" i="8"/>
  <c r="AH67" i="8"/>
  <c r="AH66" i="8"/>
  <c r="AH65" i="8"/>
  <c r="AH64" i="8"/>
  <c r="AH62" i="8"/>
  <c r="AH60" i="8"/>
  <c r="AH59" i="8"/>
  <c r="AH54" i="8"/>
  <c r="AH53" i="8"/>
  <c r="AH52" i="8"/>
  <c r="AH17" i="3"/>
  <c r="AH18" i="3"/>
  <c r="AH19" i="3"/>
  <c r="AH20" i="3"/>
  <c r="AH21" i="3"/>
  <c r="AH22" i="3"/>
  <c r="AH23" i="3"/>
  <c r="AH24" i="3"/>
  <c r="AH25" i="3"/>
  <c r="AH26" i="3"/>
  <c r="AH27" i="3"/>
  <c r="AH16" i="3"/>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287" i="4"/>
  <c r="AN288" i="4"/>
  <c r="AN289" i="4"/>
  <c r="AN290" i="4"/>
  <c r="AN291"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119" i="4"/>
  <c r="AG14" i="6"/>
  <c r="AG15" i="6"/>
  <c r="AG16" i="6"/>
  <c r="AG17" i="6"/>
  <c r="AG18" i="6"/>
  <c r="AG19" i="6"/>
  <c r="AG20" i="6"/>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13" i="6"/>
  <c r="B9" i="15" l="1"/>
  <c r="C9" i="15"/>
  <c r="M11" i="15"/>
  <c r="M12" i="15"/>
  <c r="M13" i="15"/>
  <c r="M14" i="15"/>
  <c r="M15" i="15"/>
  <c r="M16" i="15"/>
  <c r="M17" i="15"/>
  <c r="M18" i="15"/>
  <c r="M19" i="15"/>
  <c r="AH378" i="14"/>
  <c r="AG378" i="14"/>
  <c r="AC378" i="14"/>
  <c r="Y378" i="14"/>
  <c r="W378" i="14"/>
  <c r="AE378" i="14" s="1"/>
  <c r="R378" i="14"/>
  <c r="AH377" i="14"/>
  <c r="AG377" i="14"/>
  <c r="AC377" i="14"/>
  <c r="Y377" i="14"/>
  <c r="W377" i="14"/>
  <c r="AE377" i="14" s="1"/>
  <c r="R377" i="14"/>
  <c r="AH376" i="14"/>
  <c r="AG376" i="14"/>
  <c r="AC376" i="14"/>
  <c r="Y376" i="14"/>
  <c r="W376" i="14"/>
  <c r="AE376" i="14" s="1"/>
  <c r="R376" i="14"/>
  <c r="AH375" i="14"/>
  <c r="AG375" i="14"/>
  <c r="AC375" i="14"/>
  <c r="Y375" i="14"/>
  <c r="W375" i="14"/>
  <c r="AE375" i="14" s="1"/>
  <c r="R375" i="14"/>
  <c r="AH374" i="14"/>
  <c r="AG374" i="14"/>
  <c r="AC374" i="14"/>
  <c r="Y374" i="14"/>
  <c r="W374" i="14"/>
  <c r="AE374" i="14" s="1"/>
  <c r="R374" i="14"/>
  <c r="AH373" i="14"/>
  <c r="AG373" i="14"/>
  <c r="AC373" i="14"/>
  <c r="Y373" i="14"/>
  <c r="W373" i="14"/>
  <c r="AE373" i="14" s="1"/>
  <c r="R373" i="14"/>
  <c r="AH372" i="14"/>
  <c r="AG372" i="14"/>
  <c r="AC372" i="14"/>
  <c r="Y372" i="14"/>
  <c r="W372" i="14"/>
  <c r="AE372" i="14" s="1"/>
  <c r="R372" i="14"/>
  <c r="AH371" i="14"/>
  <c r="AG371" i="14"/>
  <c r="AC371" i="14"/>
  <c r="Y371" i="14"/>
  <c r="W371" i="14"/>
  <c r="AE371" i="14" s="1"/>
  <c r="R371" i="14"/>
  <c r="AH370" i="14"/>
  <c r="AG370" i="14"/>
  <c r="AC370" i="14"/>
  <c r="Y370" i="14"/>
  <c r="W370" i="14"/>
  <c r="AE370" i="14" s="1"/>
  <c r="R370" i="14"/>
  <c r="AH369" i="14"/>
  <c r="AG369" i="14"/>
  <c r="AC369" i="14"/>
  <c r="Y369" i="14"/>
  <c r="W369" i="14"/>
  <c r="AE369" i="14" s="1"/>
  <c r="R369" i="14"/>
  <c r="AH368" i="14"/>
  <c r="AG368" i="14"/>
  <c r="AC368" i="14"/>
  <c r="Y368" i="14"/>
  <c r="W368" i="14"/>
  <c r="AE368" i="14" s="1"/>
  <c r="AH367" i="14"/>
  <c r="AA367" i="14"/>
  <c r="W367" i="14"/>
  <c r="AH366" i="14"/>
  <c r="AG366" i="14"/>
  <c r="AC366" i="14"/>
  <c r="Y366" i="14"/>
  <c r="W366" i="14"/>
  <c r="AE366" i="14" s="1"/>
  <c r="R366" i="14"/>
  <c r="AH365" i="14"/>
  <c r="AG365" i="14"/>
  <c r="AC365" i="14"/>
  <c r="Y365" i="14"/>
  <c r="W365" i="14"/>
  <c r="AE365" i="14" s="1"/>
  <c r="R365" i="14"/>
  <c r="AH364" i="14"/>
  <c r="AG364" i="14"/>
  <c r="AC364" i="14"/>
  <c r="Y364" i="14"/>
  <c r="W364" i="14"/>
  <c r="AE364" i="14" s="1"/>
  <c r="R364" i="14"/>
  <c r="AH363" i="14"/>
  <c r="AG363" i="14"/>
  <c r="AC363" i="14"/>
  <c r="Y363" i="14"/>
  <c r="W363" i="14"/>
  <c r="AE363" i="14" s="1"/>
  <c r="R363" i="14"/>
  <c r="AH362" i="14"/>
  <c r="AG362" i="14"/>
  <c r="AC362" i="14"/>
  <c r="Y362" i="14"/>
  <c r="W362" i="14"/>
  <c r="AE362" i="14" s="1"/>
  <c r="R362" i="14"/>
  <c r="AH361" i="14"/>
  <c r="AG361" i="14"/>
  <c r="AC361" i="14"/>
  <c r="Y361" i="14"/>
  <c r="W361" i="14"/>
  <c r="AE361" i="14" s="1"/>
  <c r="R361" i="14"/>
  <c r="AH360" i="14"/>
  <c r="AG360" i="14"/>
  <c r="AC360" i="14"/>
  <c r="Y360" i="14"/>
  <c r="W360" i="14"/>
  <c r="AE360" i="14" s="1"/>
  <c r="R360" i="14"/>
  <c r="AH359" i="14"/>
  <c r="AG359" i="14"/>
  <c r="AC359" i="14"/>
  <c r="Y359" i="14"/>
  <c r="W359" i="14"/>
  <c r="AE359" i="14" s="1"/>
  <c r="R359" i="14"/>
  <c r="AH358" i="14"/>
  <c r="AG358" i="14"/>
  <c r="AC358" i="14"/>
  <c r="Y358" i="14"/>
  <c r="W358" i="14"/>
  <c r="AE358" i="14" s="1"/>
  <c r="R358" i="14"/>
  <c r="AH357" i="14"/>
  <c r="AG357" i="14"/>
  <c r="AC357" i="14"/>
  <c r="Y357" i="14"/>
  <c r="W357" i="14"/>
  <c r="AE357" i="14" s="1"/>
  <c r="R357" i="14"/>
  <c r="AH356" i="14"/>
  <c r="AG356" i="14"/>
  <c r="AC356" i="14"/>
  <c r="Y356" i="14"/>
  <c r="W356" i="14"/>
  <c r="AE356" i="14" s="1"/>
  <c r="R356" i="14"/>
  <c r="AH355" i="14"/>
  <c r="AG355" i="14"/>
  <c r="AC355" i="14"/>
  <c r="Y355" i="14"/>
  <c r="W355" i="14"/>
  <c r="AE355" i="14" s="1"/>
  <c r="R355" i="14"/>
  <c r="AH354" i="14"/>
  <c r="AG354" i="14"/>
  <c r="AC354" i="14"/>
  <c r="Y354" i="14"/>
  <c r="W354" i="14"/>
  <c r="AE354" i="14" s="1"/>
  <c r="R354" i="14"/>
  <c r="AH353" i="14"/>
  <c r="AG353" i="14"/>
  <c r="AC353" i="14"/>
  <c r="Y353" i="14"/>
  <c r="W353" i="14"/>
  <c r="AE353" i="14" s="1"/>
  <c r="R353" i="14"/>
  <c r="AH352" i="14"/>
  <c r="AG352" i="14"/>
  <c r="AC352" i="14"/>
  <c r="Y352" i="14"/>
  <c r="W352" i="14"/>
  <c r="AE352" i="14" s="1"/>
  <c r="R352" i="14"/>
  <c r="AH351" i="14"/>
  <c r="AG351" i="14"/>
  <c r="AC351" i="14"/>
  <c r="Y351" i="14"/>
  <c r="W351" i="14"/>
  <c r="AE351" i="14" s="1"/>
  <c r="R351" i="14"/>
  <c r="AH350" i="14"/>
  <c r="AG350" i="14"/>
  <c r="AC350" i="14"/>
  <c r="Y350" i="14"/>
  <c r="W350" i="14"/>
  <c r="AE350" i="14" s="1"/>
  <c r="R350" i="14"/>
  <c r="AH349" i="14"/>
  <c r="AG349" i="14"/>
  <c r="AC349" i="14"/>
  <c r="Y349" i="14"/>
  <c r="W349" i="14"/>
  <c r="AE349" i="14" s="1"/>
  <c r="R349" i="14"/>
  <c r="AH348" i="14"/>
  <c r="AG348" i="14"/>
  <c r="AC348" i="14"/>
  <c r="Y348" i="14"/>
  <c r="W348" i="14"/>
  <c r="AE348" i="14" s="1"/>
  <c r="R348" i="14"/>
  <c r="AH347" i="14"/>
  <c r="AG347" i="14"/>
  <c r="AC347" i="14"/>
  <c r="Y347" i="14"/>
  <c r="W347" i="14"/>
  <c r="AE347" i="14" s="1"/>
  <c r="R347" i="14"/>
  <c r="AH346" i="14"/>
  <c r="AG346" i="14"/>
  <c r="AC346" i="14"/>
  <c r="Y346" i="14"/>
  <c r="W346" i="14"/>
  <c r="AE346" i="14" s="1"/>
  <c r="R346" i="14"/>
  <c r="AH345" i="14"/>
  <c r="AG345" i="14"/>
  <c r="AC345" i="14"/>
  <c r="Y345" i="14"/>
  <c r="W345" i="14"/>
  <c r="AE345" i="14" s="1"/>
  <c r="R345" i="14"/>
  <c r="AH344" i="14"/>
  <c r="AG344" i="14"/>
  <c r="AC344" i="14"/>
  <c r="Y344" i="14"/>
  <c r="W344" i="14"/>
  <c r="AE344" i="14" s="1"/>
  <c r="R344" i="14"/>
  <c r="AH343" i="14"/>
  <c r="AG343" i="14"/>
  <c r="AC343" i="14"/>
  <c r="Y343" i="14"/>
  <c r="W343" i="14"/>
  <c r="AE343" i="14" s="1"/>
  <c r="R343" i="14"/>
  <c r="AH342" i="14"/>
  <c r="AG342" i="14"/>
  <c r="AC342" i="14"/>
  <c r="Y342" i="14"/>
  <c r="W342" i="14"/>
  <c r="AE342" i="14" s="1"/>
  <c r="R342" i="14"/>
  <c r="AH341" i="14"/>
  <c r="AG341" i="14"/>
  <c r="AC341" i="14"/>
  <c r="Y341" i="14"/>
  <c r="W341" i="14"/>
  <c r="AE341" i="14" s="1"/>
  <c r="R341" i="14"/>
  <c r="AH340" i="14"/>
  <c r="AG340" i="14"/>
  <c r="AC340" i="14"/>
  <c r="Y340" i="14"/>
  <c r="W340" i="14"/>
  <c r="AE340" i="14" s="1"/>
  <c r="R340" i="14"/>
  <c r="AH339" i="14"/>
  <c r="AG339" i="14"/>
  <c r="AC339" i="14"/>
  <c r="Y339" i="14"/>
  <c r="W339" i="14"/>
  <c r="AE339" i="14" s="1"/>
  <c r="R339" i="14"/>
  <c r="AH338" i="14"/>
  <c r="AG338" i="14"/>
  <c r="AC338" i="14"/>
  <c r="Y338" i="14"/>
  <c r="W338" i="14"/>
  <c r="AE338" i="14" s="1"/>
  <c r="R338" i="14"/>
  <c r="AH337" i="14"/>
  <c r="AC337" i="14"/>
  <c r="W337" i="14"/>
  <c r="R337" i="14"/>
  <c r="AH336" i="14"/>
  <c r="AE336" i="14"/>
  <c r="W336" i="14"/>
  <c r="R336" i="14"/>
  <c r="AH335" i="14"/>
  <c r="AA335" i="14"/>
  <c r="W335" i="14"/>
  <c r="R335" i="14"/>
  <c r="AH334" i="14"/>
  <c r="AE334" i="14"/>
  <c r="W334" i="14"/>
  <c r="R334" i="14"/>
  <c r="AH333" i="14"/>
  <c r="AA333" i="14"/>
  <c r="W333" i="14"/>
  <c r="R333" i="14"/>
  <c r="AH332" i="14"/>
  <c r="AE332" i="14"/>
  <c r="W332" i="14"/>
  <c r="R332" i="14"/>
  <c r="AH331" i="14"/>
  <c r="AA331" i="14"/>
  <c r="W331" i="14"/>
  <c r="R331" i="14"/>
  <c r="AH330" i="14"/>
  <c r="AE330" i="14"/>
  <c r="W330" i="14"/>
  <c r="R330" i="14"/>
  <c r="AH329" i="14"/>
  <c r="AA329" i="14"/>
  <c r="W329" i="14"/>
  <c r="R329" i="14"/>
  <c r="AH328" i="14"/>
  <c r="AE328" i="14"/>
  <c r="W328" i="14"/>
  <c r="R328" i="14"/>
  <c r="AH327" i="14"/>
  <c r="AA327" i="14"/>
  <c r="W327" i="14"/>
  <c r="R327" i="14"/>
  <c r="AH326" i="14"/>
  <c r="AE326" i="14"/>
  <c r="W326" i="14"/>
  <c r="R326" i="14"/>
  <c r="AH325" i="14"/>
  <c r="AA325" i="14"/>
  <c r="W325" i="14"/>
  <c r="R325" i="14"/>
  <c r="AH324" i="14"/>
  <c r="AE324" i="14"/>
  <c r="W324" i="14"/>
  <c r="R324" i="14"/>
  <c r="AH323" i="14"/>
  <c r="AA323" i="14"/>
  <c r="W323" i="14"/>
  <c r="R323" i="14"/>
  <c r="AH322" i="14"/>
  <c r="AE322" i="14"/>
  <c r="W322" i="14"/>
  <c r="R322" i="14"/>
  <c r="AH321" i="14"/>
  <c r="AA321" i="14"/>
  <c r="W321" i="14"/>
  <c r="R321" i="14"/>
  <c r="AH320" i="14"/>
  <c r="AE320" i="14"/>
  <c r="W320" i="14"/>
  <c r="R320" i="14"/>
  <c r="AH319" i="14"/>
  <c r="AA319" i="14"/>
  <c r="W319" i="14"/>
  <c r="R319" i="14"/>
  <c r="AH318" i="14"/>
  <c r="AE318" i="14"/>
  <c r="W318" i="14"/>
  <c r="R318" i="14"/>
  <c r="AH317" i="14"/>
  <c r="AA317" i="14"/>
  <c r="W317" i="14"/>
  <c r="R317" i="14"/>
  <c r="AH316" i="14"/>
  <c r="AE316" i="14"/>
  <c r="W316" i="14"/>
  <c r="R316" i="14"/>
  <c r="AH315" i="14"/>
  <c r="AA315" i="14"/>
  <c r="W315" i="14"/>
  <c r="R315" i="14"/>
  <c r="AH314" i="14"/>
  <c r="AE314" i="14"/>
  <c r="W314" i="14"/>
  <c r="R314" i="14"/>
  <c r="AH313" i="14"/>
  <c r="AA313" i="14"/>
  <c r="W313" i="14"/>
  <c r="R313" i="14"/>
  <c r="AH312" i="14"/>
  <c r="AE312" i="14"/>
  <c r="W312" i="14"/>
  <c r="R312" i="14"/>
  <c r="AH311" i="14"/>
  <c r="AA311" i="14"/>
  <c r="W311" i="14"/>
  <c r="R311" i="14"/>
  <c r="AH310" i="14"/>
  <c r="AE310" i="14"/>
  <c r="W310" i="14"/>
  <c r="R310" i="14"/>
  <c r="AH309" i="14"/>
  <c r="AA309" i="14"/>
  <c r="W309" i="14"/>
  <c r="R309" i="14"/>
  <c r="AH308" i="14"/>
  <c r="AE308" i="14"/>
  <c r="W308" i="14"/>
  <c r="R308" i="14"/>
  <c r="AH307" i="14"/>
  <c r="AA307" i="14"/>
  <c r="W307" i="14"/>
  <c r="R307" i="14"/>
  <c r="AH306" i="14"/>
  <c r="AE306" i="14"/>
  <c r="W306" i="14"/>
  <c r="R306" i="14"/>
  <c r="AH305" i="14"/>
  <c r="AA305" i="14"/>
  <c r="W305" i="14"/>
  <c r="R305" i="14"/>
  <c r="AH304" i="14"/>
  <c r="AE304" i="14"/>
  <c r="W304" i="14"/>
  <c r="R304" i="14"/>
  <c r="AH303" i="14"/>
  <c r="AA303" i="14"/>
  <c r="W303" i="14"/>
  <c r="R303" i="14"/>
  <c r="AH302" i="14"/>
  <c r="AE302" i="14"/>
  <c r="W302" i="14"/>
  <c r="R302" i="14"/>
  <c r="AH301" i="14"/>
  <c r="AA301" i="14"/>
  <c r="W301" i="14"/>
  <c r="R301" i="14"/>
  <c r="AH300" i="14"/>
  <c r="AE300" i="14"/>
  <c r="W300" i="14"/>
  <c r="R300" i="14"/>
  <c r="AH299" i="14"/>
  <c r="AA299" i="14"/>
  <c r="W299" i="14"/>
  <c r="R299" i="14"/>
  <c r="AH298" i="14"/>
  <c r="AE298" i="14"/>
  <c r="W298" i="14"/>
  <c r="R298" i="14"/>
  <c r="AH297" i="14"/>
  <c r="AA297" i="14"/>
  <c r="W297" i="14"/>
  <c r="R297" i="14"/>
  <c r="AH296" i="14"/>
  <c r="AE296" i="14"/>
  <c r="W296" i="14"/>
  <c r="R296" i="14"/>
  <c r="AH295" i="14"/>
  <c r="AA295" i="14"/>
  <c r="W295" i="14"/>
  <c r="R295" i="14"/>
  <c r="AH294" i="14"/>
  <c r="AE294" i="14"/>
  <c r="W294" i="14"/>
  <c r="R294" i="14"/>
  <c r="AH293" i="14"/>
  <c r="AA293" i="14"/>
  <c r="W293" i="14"/>
  <c r="R293" i="14"/>
  <c r="AH292" i="14"/>
  <c r="AE292" i="14"/>
  <c r="W292" i="14"/>
  <c r="R292" i="14"/>
  <c r="AH291" i="14"/>
  <c r="AA291" i="14"/>
  <c r="W291" i="14"/>
  <c r="R291" i="14"/>
  <c r="AH290" i="14"/>
  <c r="AE290" i="14"/>
  <c r="W290" i="14"/>
  <c r="R290" i="14"/>
  <c r="AH289" i="14"/>
  <c r="AA289" i="14"/>
  <c r="W289" i="14"/>
  <c r="R289" i="14"/>
  <c r="AH288" i="14"/>
  <c r="AE288" i="14"/>
  <c r="W288" i="14"/>
  <c r="R288" i="14"/>
  <c r="AH287" i="14"/>
  <c r="AA287" i="14"/>
  <c r="W287" i="14"/>
  <c r="R287" i="14"/>
  <c r="AH286" i="14"/>
  <c r="AE286" i="14"/>
  <c r="W286" i="14"/>
  <c r="R286" i="14"/>
  <c r="AH285" i="14"/>
  <c r="AA285" i="14"/>
  <c r="W285" i="14"/>
  <c r="R285" i="14"/>
  <c r="AH284" i="14"/>
  <c r="AE284" i="14"/>
  <c r="W284" i="14"/>
  <c r="R284" i="14"/>
  <c r="AH283" i="14"/>
  <c r="AA283" i="14"/>
  <c r="W283" i="14"/>
  <c r="R283" i="14"/>
  <c r="AH282" i="14"/>
  <c r="AE282" i="14"/>
  <c r="W282" i="14"/>
  <c r="R282" i="14"/>
  <c r="AH281" i="14"/>
  <c r="AA281" i="14"/>
  <c r="W281" i="14"/>
  <c r="R281" i="14"/>
  <c r="AH280" i="14"/>
  <c r="W280" i="14"/>
  <c r="R280" i="14"/>
  <c r="AH279" i="14"/>
  <c r="AA279" i="14"/>
  <c r="W279" i="14"/>
  <c r="R279" i="14"/>
  <c r="AH278" i="14"/>
  <c r="W278" i="14"/>
  <c r="R278" i="14"/>
  <c r="AH277" i="14"/>
  <c r="AA277" i="14"/>
  <c r="W277" i="14"/>
  <c r="R277" i="14"/>
  <c r="AH276" i="14"/>
  <c r="W276" i="14"/>
  <c r="R276" i="14"/>
  <c r="AG275" i="14"/>
  <c r="AA275" i="14"/>
  <c r="W275" i="14"/>
  <c r="X274" i="14"/>
  <c r="V274" i="14"/>
  <c r="U274" i="14"/>
  <c r="T274" i="14"/>
  <c r="S274" i="14"/>
  <c r="W274" i="14" s="1"/>
  <c r="R274" i="14"/>
  <c r="S273" i="14"/>
  <c r="R273" i="14"/>
  <c r="V272" i="14"/>
  <c r="V273" i="14" s="1"/>
  <c r="V271" i="14" s="1"/>
  <c r="U272" i="14"/>
  <c r="U273" i="14" s="1"/>
  <c r="U271" i="14" s="1"/>
  <c r="T272" i="14"/>
  <c r="T273" i="14" s="1"/>
  <c r="T271" i="14" s="1"/>
  <c r="S272" i="14"/>
  <c r="W272" i="14" s="1"/>
  <c r="R272" i="14"/>
  <c r="S271" i="14"/>
  <c r="W271" i="14" s="1"/>
  <c r="R271" i="14"/>
  <c r="AH270" i="14"/>
  <c r="W270" i="14"/>
  <c r="R270" i="14"/>
  <c r="AH269" i="14"/>
  <c r="AA269" i="14"/>
  <c r="W269" i="14"/>
  <c r="R269" i="14"/>
  <c r="AH268" i="14"/>
  <c r="W268" i="14"/>
  <c r="R268" i="14"/>
  <c r="AH267" i="14"/>
  <c r="AA267" i="14"/>
  <c r="W267" i="14"/>
  <c r="R267" i="14"/>
  <c r="AH266" i="14"/>
  <c r="W266" i="14"/>
  <c r="R266" i="14"/>
  <c r="AH265" i="14"/>
  <c r="AA265" i="14"/>
  <c r="W265" i="14"/>
  <c r="R265" i="14"/>
  <c r="AH264" i="14"/>
  <c r="W264" i="14"/>
  <c r="R264" i="14"/>
  <c r="AH263" i="14"/>
  <c r="AA263" i="14"/>
  <c r="W263" i="14"/>
  <c r="R263" i="14"/>
  <c r="AH262" i="14"/>
  <c r="W262" i="14"/>
  <c r="R262" i="14"/>
  <c r="AH261" i="14"/>
  <c r="AA261" i="14"/>
  <c r="W261" i="14"/>
  <c r="R261" i="14"/>
  <c r="AH260" i="14"/>
  <c r="W260" i="14"/>
  <c r="R260" i="14"/>
  <c r="AH259" i="14"/>
  <c r="AA259" i="14"/>
  <c r="W259" i="14"/>
  <c r="R259" i="14"/>
  <c r="AH258" i="14"/>
  <c r="W258" i="14"/>
  <c r="R258" i="14"/>
  <c r="AH257" i="14"/>
  <c r="AA257" i="14"/>
  <c r="W257" i="14"/>
  <c r="R257" i="14"/>
  <c r="AH256" i="14"/>
  <c r="W256" i="14"/>
  <c r="R256" i="14"/>
  <c r="L256" i="14"/>
  <c r="AH255" i="14"/>
  <c r="AG255" i="14"/>
  <c r="AC255" i="14"/>
  <c r="Y255" i="14"/>
  <c r="W255" i="14"/>
  <c r="AE255" i="14" s="1"/>
  <c r="R255" i="14"/>
  <c r="AH254" i="14"/>
  <c r="AG254" i="14"/>
  <c r="AC254" i="14"/>
  <c r="Y254" i="14"/>
  <c r="W254" i="14"/>
  <c r="AE254" i="14" s="1"/>
  <c r="R254" i="14"/>
  <c r="AH253" i="14"/>
  <c r="AG253" i="14"/>
  <c r="AC253" i="14"/>
  <c r="Y253" i="14"/>
  <c r="W253" i="14"/>
  <c r="AE253" i="14" s="1"/>
  <c r="R253" i="14"/>
  <c r="AH252" i="14"/>
  <c r="AG252" i="14"/>
  <c r="AC252" i="14"/>
  <c r="Y252" i="14"/>
  <c r="W252" i="14"/>
  <c r="AE252" i="14" s="1"/>
  <c r="R252" i="14"/>
  <c r="AH251" i="14"/>
  <c r="AG251" i="14"/>
  <c r="AC251" i="14"/>
  <c r="Y251" i="14"/>
  <c r="W251" i="14"/>
  <c r="AE251" i="14" s="1"/>
  <c r="R251" i="14"/>
  <c r="AH250" i="14"/>
  <c r="AG250" i="14"/>
  <c r="AC250" i="14"/>
  <c r="Y250" i="14"/>
  <c r="W250" i="14"/>
  <c r="AE250" i="14" s="1"/>
  <c r="R250" i="14"/>
  <c r="AH249" i="14"/>
  <c r="AG249" i="14"/>
  <c r="AC249" i="14"/>
  <c r="Y249" i="14"/>
  <c r="W249" i="14"/>
  <c r="AE249" i="14" s="1"/>
  <c r="R249" i="14"/>
  <c r="AH248" i="14"/>
  <c r="AG248" i="14"/>
  <c r="AC248" i="14"/>
  <c r="Y248" i="14"/>
  <c r="W248" i="14"/>
  <c r="AE248" i="14" s="1"/>
  <c r="R248" i="14"/>
  <c r="AH247" i="14"/>
  <c r="AG247" i="14"/>
  <c r="AC247" i="14"/>
  <c r="Y247" i="14"/>
  <c r="W247" i="14"/>
  <c r="AE247" i="14" s="1"/>
  <c r="R247" i="14"/>
  <c r="AH246" i="14"/>
  <c r="AG246" i="14"/>
  <c r="AC246" i="14"/>
  <c r="Y246" i="14"/>
  <c r="W246" i="14"/>
  <c r="AE246" i="14" s="1"/>
  <c r="R246" i="14"/>
  <c r="AH245" i="14"/>
  <c r="AG245" i="14"/>
  <c r="AC245" i="14"/>
  <c r="Y245" i="14"/>
  <c r="W245" i="14"/>
  <c r="AE245" i="14" s="1"/>
  <c r="R245" i="14"/>
  <c r="AH244" i="14"/>
  <c r="AG244" i="14"/>
  <c r="AC244" i="14"/>
  <c r="Y244" i="14"/>
  <c r="W244" i="14"/>
  <c r="AE244" i="14" s="1"/>
  <c r="R244" i="14"/>
  <c r="AH243" i="14"/>
  <c r="AG243" i="14"/>
  <c r="AC243" i="14"/>
  <c r="Y243" i="14"/>
  <c r="W243" i="14"/>
  <c r="AE243" i="14" s="1"/>
  <c r="R243" i="14"/>
  <c r="AH242" i="14"/>
  <c r="AG242" i="14"/>
  <c r="AC242" i="14"/>
  <c r="Y242" i="14"/>
  <c r="W242" i="14"/>
  <c r="AE242" i="14" s="1"/>
  <c r="R242" i="14"/>
  <c r="AH241" i="14"/>
  <c r="AG241" i="14"/>
  <c r="AC241" i="14"/>
  <c r="Y241" i="14"/>
  <c r="W241" i="14"/>
  <c r="AE241" i="14" s="1"/>
  <c r="R241" i="14"/>
  <c r="AH240" i="14"/>
  <c r="AG240" i="14"/>
  <c r="AC240" i="14"/>
  <c r="Y240" i="14"/>
  <c r="W240" i="14"/>
  <c r="AE240" i="14" s="1"/>
  <c r="R240" i="14"/>
  <c r="AH239" i="14"/>
  <c r="AG239" i="14"/>
  <c r="AC239" i="14"/>
  <c r="Y239" i="14"/>
  <c r="W239" i="14"/>
  <c r="AE239" i="14" s="1"/>
  <c r="R239" i="14"/>
  <c r="AH238" i="14"/>
  <c r="AG238" i="14"/>
  <c r="AC238" i="14"/>
  <c r="Y238" i="14"/>
  <c r="W238" i="14"/>
  <c r="AE238" i="14" s="1"/>
  <c r="R238" i="14"/>
  <c r="AH237" i="14"/>
  <c r="AG237" i="14"/>
  <c r="AC237" i="14"/>
  <c r="Y237" i="14"/>
  <c r="W237" i="14"/>
  <c r="AE237" i="14" s="1"/>
  <c r="R237" i="14"/>
  <c r="AH236" i="14"/>
  <c r="AG236" i="14"/>
  <c r="AC236" i="14"/>
  <c r="Y236" i="14"/>
  <c r="W236" i="14"/>
  <c r="AE236" i="14" s="1"/>
  <c r="R236" i="14"/>
  <c r="AH235" i="14"/>
  <c r="AG235" i="14"/>
  <c r="AC235" i="14"/>
  <c r="Y235" i="14"/>
  <c r="W235" i="14"/>
  <c r="AE235" i="14" s="1"/>
  <c r="R235" i="14"/>
  <c r="AH234" i="14"/>
  <c r="AG234" i="14"/>
  <c r="AC234" i="14"/>
  <c r="Y234" i="14"/>
  <c r="W234" i="14"/>
  <c r="AE234" i="14" s="1"/>
  <c r="R234" i="14"/>
  <c r="AH233" i="14"/>
  <c r="AG233" i="14"/>
  <c r="AC233" i="14"/>
  <c r="Y233" i="14"/>
  <c r="W233" i="14"/>
  <c r="AE233" i="14" s="1"/>
  <c r="R233" i="14"/>
  <c r="AH232" i="14"/>
  <c r="AG232" i="14"/>
  <c r="AC232" i="14"/>
  <c r="Y232" i="14"/>
  <c r="W232" i="14"/>
  <c r="AE232" i="14" s="1"/>
  <c r="R232" i="14"/>
  <c r="AH231" i="14"/>
  <c r="AG231" i="14"/>
  <c r="AC231" i="14"/>
  <c r="Y231" i="14"/>
  <c r="W231" i="14"/>
  <c r="AE231" i="14" s="1"/>
  <c r="R231" i="14"/>
  <c r="AH230" i="14"/>
  <c r="AG230" i="14"/>
  <c r="AC230" i="14"/>
  <c r="Y230" i="14"/>
  <c r="W230" i="14"/>
  <c r="AE230" i="14" s="1"/>
  <c r="R230" i="14"/>
  <c r="AH229" i="14"/>
  <c r="AG229" i="14"/>
  <c r="AC229" i="14"/>
  <c r="Y229" i="14"/>
  <c r="W229" i="14"/>
  <c r="AE229" i="14" s="1"/>
  <c r="R229" i="14"/>
  <c r="AH228" i="14"/>
  <c r="AG228" i="14"/>
  <c r="AC228" i="14"/>
  <c r="Y228" i="14"/>
  <c r="W228" i="14"/>
  <c r="AE228" i="14" s="1"/>
  <c r="R228" i="14"/>
  <c r="AH227" i="14"/>
  <c r="AG227" i="14"/>
  <c r="AC227" i="14"/>
  <c r="Y227" i="14"/>
  <c r="W227" i="14"/>
  <c r="AE227" i="14" s="1"/>
  <c r="R227" i="14"/>
  <c r="AH226" i="14"/>
  <c r="AG226" i="14"/>
  <c r="AC226" i="14"/>
  <c r="Y226" i="14"/>
  <c r="W226" i="14"/>
  <c r="AE226" i="14" s="1"/>
  <c r="R226" i="14"/>
  <c r="AH225" i="14"/>
  <c r="AG225" i="14"/>
  <c r="AC225" i="14"/>
  <c r="Y225" i="14"/>
  <c r="W225" i="14"/>
  <c r="AE225" i="14" s="1"/>
  <c r="R225" i="14"/>
  <c r="AH224" i="14"/>
  <c r="AG224" i="14"/>
  <c r="AC224" i="14"/>
  <c r="Y224" i="14"/>
  <c r="W224" i="14"/>
  <c r="AE224" i="14" s="1"/>
  <c r="R224" i="14"/>
  <c r="AH223" i="14"/>
  <c r="AG223" i="14"/>
  <c r="AC223" i="14"/>
  <c r="Y223" i="14"/>
  <c r="W223" i="14"/>
  <c r="AE223" i="14" s="1"/>
  <c r="R223" i="14"/>
  <c r="AH222" i="14"/>
  <c r="AG222" i="14"/>
  <c r="AC222" i="14"/>
  <c r="Y222" i="14"/>
  <c r="W222" i="14"/>
  <c r="AE222" i="14" s="1"/>
  <c r="R222" i="14"/>
  <c r="AH221" i="14"/>
  <c r="AG221" i="14"/>
  <c r="AC221" i="14"/>
  <c r="Y221" i="14"/>
  <c r="W221" i="14"/>
  <c r="AE221" i="14" s="1"/>
  <c r="R221" i="14"/>
  <c r="AH219" i="14"/>
  <c r="AG219" i="14"/>
  <c r="AC219" i="14"/>
  <c r="Y219" i="14"/>
  <c r="W219" i="14"/>
  <c r="AE219" i="14" s="1"/>
  <c r="R219" i="14"/>
  <c r="AH218" i="14"/>
  <c r="AG218" i="14"/>
  <c r="AC218" i="14"/>
  <c r="Y218" i="14"/>
  <c r="W218" i="14"/>
  <c r="AE218" i="14" s="1"/>
  <c r="R218" i="14"/>
  <c r="AH217" i="14"/>
  <c r="AG217" i="14"/>
  <c r="AC217" i="14"/>
  <c r="Y217" i="14"/>
  <c r="W217" i="14"/>
  <c r="AE217" i="14" s="1"/>
  <c r="R217" i="14"/>
  <c r="AH216" i="14"/>
  <c r="AG216" i="14"/>
  <c r="AC216" i="14"/>
  <c r="Y216" i="14"/>
  <c r="W216" i="14"/>
  <c r="AE216" i="14" s="1"/>
  <c r="R216" i="14"/>
  <c r="AH215" i="14"/>
  <c r="AG215" i="14"/>
  <c r="AC215" i="14"/>
  <c r="Y215" i="14"/>
  <c r="W215" i="14"/>
  <c r="AE215" i="14" s="1"/>
  <c r="R215" i="14"/>
  <c r="AH214" i="14"/>
  <c r="AG214" i="14"/>
  <c r="AC214" i="14"/>
  <c r="Y214" i="14"/>
  <c r="W214" i="14"/>
  <c r="AE214" i="14" s="1"/>
  <c r="R214" i="14"/>
  <c r="AH213" i="14"/>
  <c r="AG213" i="14"/>
  <c r="AC213" i="14"/>
  <c r="Y213" i="14"/>
  <c r="W213" i="14"/>
  <c r="AE213" i="14" s="1"/>
  <c r="R213" i="14"/>
  <c r="AH212" i="14"/>
  <c r="AG212" i="14"/>
  <c r="AC212" i="14"/>
  <c r="Y212" i="14"/>
  <c r="W212" i="14"/>
  <c r="AE212" i="14" s="1"/>
  <c r="R212" i="14"/>
  <c r="AH211" i="14"/>
  <c r="AG211" i="14"/>
  <c r="AC211" i="14"/>
  <c r="Y211" i="14"/>
  <c r="W211" i="14"/>
  <c r="AE211" i="14" s="1"/>
  <c r="R211" i="14"/>
  <c r="AH210" i="14"/>
  <c r="AG210" i="14"/>
  <c r="AC210" i="14"/>
  <c r="Y210" i="14"/>
  <c r="W210" i="14"/>
  <c r="AE210" i="14" s="1"/>
  <c r="R210" i="14"/>
  <c r="AH209" i="14"/>
  <c r="AG209" i="14"/>
  <c r="AC209" i="14"/>
  <c r="Y209" i="14"/>
  <c r="W209" i="14"/>
  <c r="AE209" i="14" s="1"/>
  <c r="R209" i="14"/>
  <c r="AH208" i="14"/>
  <c r="AG208" i="14"/>
  <c r="AC208" i="14"/>
  <c r="Y208" i="14"/>
  <c r="W208" i="14"/>
  <c r="AE208" i="14" s="1"/>
  <c r="R208" i="14"/>
  <c r="AH207" i="14"/>
  <c r="AG207" i="14"/>
  <c r="AC207" i="14"/>
  <c r="Y207" i="14"/>
  <c r="W207" i="14"/>
  <c r="AE207" i="14" s="1"/>
  <c r="R207" i="14"/>
  <c r="AH206" i="14"/>
  <c r="AG206" i="14"/>
  <c r="AC206" i="14"/>
  <c r="Y206" i="14"/>
  <c r="W206" i="14"/>
  <c r="AE206" i="14" s="1"/>
  <c r="R206" i="14"/>
  <c r="AH205" i="14"/>
  <c r="AG205" i="14"/>
  <c r="AC205" i="14"/>
  <c r="Y205" i="14"/>
  <c r="W205" i="14"/>
  <c r="AE205" i="14" s="1"/>
  <c r="R205" i="14"/>
  <c r="AH204" i="14"/>
  <c r="AG204" i="14"/>
  <c r="AC204" i="14"/>
  <c r="Y204" i="14"/>
  <c r="W204" i="14"/>
  <c r="AE204" i="14" s="1"/>
  <c r="R204" i="14"/>
  <c r="AH203" i="14"/>
  <c r="AG203" i="14"/>
  <c r="AC203" i="14"/>
  <c r="Y203" i="14"/>
  <c r="W203" i="14"/>
  <c r="AE203" i="14" s="1"/>
  <c r="R203" i="14"/>
  <c r="AH202" i="14"/>
  <c r="AG202" i="14"/>
  <c r="AC202" i="14"/>
  <c r="Y202" i="14"/>
  <c r="W202" i="14"/>
  <c r="AE202" i="14" s="1"/>
  <c r="R202" i="14"/>
  <c r="AH201" i="14"/>
  <c r="AG201" i="14"/>
  <c r="AC201" i="14"/>
  <c r="Y201" i="14"/>
  <c r="W201" i="14"/>
  <c r="AE201" i="14" s="1"/>
  <c r="R201" i="14"/>
  <c r="AH200" i="14"/>
  <c r="AG200" i="14"/>
  <c r="AC200" i="14"/>
  <c r="Y200" i="14"/>
  <c r="W200" i="14"/>
  <c r="AE200" i="14" s="1"/>
  <c r="R200" i="14"/>
  <c r="AH199" i="14"/>
  <c r="AG199" i="14"/>
  <c r="AC199" i="14"/>
  <c r="Y199" i="14"/>
  <c r="W199" i="14"/>
  <c r="AE199" i="14" s="1"/>
  <c r="R199" i="14"/>
  <c r="K199" i="14"/>
  <c r="AH198" i="14"/>
  <c r="AA198" i="14"/>
  <c r="W198" i="14"/>
  <c r="R198" i="14"/>
  <c r="AH197" i="14"/>
  <c r="W197" i="14"/>
  <c r="R197" i="14"/>
  <c r="AH196" i="14"/>
  <c r="AA196" i="14"/>
  <c r="W196" i="14"/>
  <c r="R196" i="14"/>
  <c r="AH195" i="14"/>
  <c r="W195" i="14"/>
  <c r="R195" i="14"/>
  <c r="AH194" i="14"/>
  <c r="AA194" i="14"/>
  <c r="W194" i="14"/>
  <c r="R194" i="14"/>
  <c r="K194" i="14"/>
  <c r="AH193" i="14"/>
  <c r="AG193" i="14"/>
  <c r="AC193" i="14"/>
  <c r="Y193" i="14"/>
  <c r="W193" i="14"/>
  <c r="AE193" i="14" s="1"/>
  <c r="R193" i="14"/>
  <c r="AH192" i="14"/>
  <c r="AG192" i="14"/>
  <c r="AC192" i="14"/>
  <c r="Y192" i="14"/>
  <c r="W192" i="14"/>
  <c r="AE192" i="14" s="1"/>
  <c r="R192" i="14"/>
  <c r="AH191" i="14"/>
  <c r="AG191" i="14"/>
  <c r="AC191" i="14"/>
  <c r="Y191" i="14"/>
  <c r="W191" i="14"/>
  <c r="AE191" i="14" s="1"/>
  <c r="R191" i="14"/>
  <c r="AH190" i="14"/>
  <c r="AG190" i="14"/>
  <c r="AC190" i="14"/>
  <c r="Y190" i="14"/>
  <c r="W190" i="14"/>
  <c r="AE190" i="14" s="1"/>
  <c r="R190" i="14"/>
  <c r="R189" i="14"/>
  <c r="R188" i="14"/>
  <c r="R187" i="14"/>
  <c r="R186" i="14"/>
  <c r="AH185" i="14"/>
  <c r="AG185" i="14"/>
  <c r="AC185" i="14"/>
  <c r="Y185" i="14"/>
  <c r="W185" i="14"/>
  <c r="AE185" i="14" s="1"/>
  <c r="R185" i="14"/>
  <c r="R184" i="14"/>
  <c r="R183" i="14"/>
  <c r="AH182" i="14"/>
  <c r="AG182" i="14"/>
  <c r="AC182" i="14"/>
  <c r="Y182" i="14"/>
  <c r="W182" i="14"/>
  <c r="AE182" i="14" s="1"/>
  <c r="R182" i="14"/>
  <c r="AH181" i="14"/>
  <c r="AG181" i="14"/>
  <c r="AC181" i="14"/>
  <c r="Y181" i="14"/>
  <c r="W181" i="14"/>
  <c r="AE181" i="14" s="1"/>
  <c r="R181" i="14"/>
  <c r="AH180" i="14"/>
  <c r="AG180" i="14"/>
  <c r="AC180" i="14"/>
  <c r="Y180" i="14"/>
  <c r="W180" i="14"/>
  <c r="AE180" i="14" s="1"/>
  <c r="R180" i="14"/>
  <c r="AH179" i="14"/>
  <c r="AG179" i="14"/>
  <c r="AC179" i="14"/>
  <c r="Y179" i="14"/>
  <c r="W179" i="14"/>
  <c r="AE179" i="14" s="1"/>
  <c r="R179" i="14"/>
  <c r="AH178" i="14"/>
  <c r="AG178" i="14"/>
  <c r="AC178" i="14"/>
  <c r="Y178" i="14"/>
  <c r="W178" i="14"/>
  <c r="AE178" i="14" s="1"/>
  <c r="R178" i="14"/>
  <c r="AH177" i="14"/>
  <c r="AG177" i="14"/>
  <c r="AC177" i="14"/>
  <c r="Y177" i="14"/>
  <c r="W177" i="14"/>
  <c r="AE177" i="14" s="1"/>
  <c r="R177" i="14"/>
  <c r="AH176" i="14"/>
  <c r="AG176" i="14"/>
  <c r="AC176" i="14"/>
  <c r="Y176" i="14"/>
  <c r="W176" i="14"/>
  <c r="AE176" i="14" s="1"/>
  <c r="R176" i="14"/>
  <c r="AH175" i="14"/>
  <c r="AG175" i="14"/>
  <c r="AC175" i="14"/>
  <c r="Y175" i="14"/>
  <c r="W175" i="14"/>
  <c r="AE175" i="14" s="1"/>
  <c r="R175" i="14"/>
  <c r="AH174" i="14"/>
  <c r="AG174" i="14"/>
  <c r="AC174" i="14"/>
  <c r="Y174" i="14"/>
  <c r="W174" i="14"/>
  <c r="AE174" i="14" s="1"/>
  <c r="R174" i="14"/>
  <c r="AH173" i="14"/>
  <c r="AG173" i="14"/>
  <c r="AC173" i="14"/>
  <c r="Y173" i="14"/>
  <c r="W173" i="14"/>
  <c r="AE173" i="14" s="1"/>
  <c r="R173" i="14"/>
  <c r="AH172" i="14"/>
  <c r="AG172" i="14"/>
  <c r="AC172" i="14"/>
  <c r="Y172" i="14"/>
  <c r="W172" i="14"/>
  <c r="AE172" i="14" s="1"/>
  <c r="R172" i="14"/>
  <c r="AH171" i="14"/>
  <c r="AG171" i="14"/>
  <c r="AC171" i="14"/>
  <c r="Y171" i="14"/>
  <c r="W171" i="14"/>
  <c r="AE171" i="14" s="1"/>
  <c r="R171" i="14"/>
  <c r="AH170" i="14"/>
  <c r="AG170" i="14"/>
  <c r="AC170" i="14"/>
  <c r="Y170" i="14"/>
  <c r="W170" i="14"/>
  <c r="AE170" i="14" s="1"/>
  <c r="R170" i="14"/>
  <c r="AH169" i="14"/>
  <c r="AG169" i="14"/>
  <c r="AC169" i="14"/>
  <c r="Y169" i="14"/>
  <c r="W169" i="14"/>
  <c r="AE169" i="14" s="1"/>
  <c r="R169" i="14"/>
  <c r="AH168" i="14"/>
  <c r="AG168" i="14"/>
  <c r="AC168" i="14"/>
  <c r="Y168" i="14"/>
  <c r="W168" i="14"/>
  <c r="AE168" i="14" s="1"/>
  <c r="R168" i="14"/>
  <c r="AH167" i="14"/>
  <c r="AG167" i="14"/>
  <c r="AC167" i="14"/>
  <c r="Y167" i="14"/>
  <c r="W167" i="14"/>
  <c r="AE167" i="14" s="1"/>
  <c r="R167" i="14"/>
  <c r="AH166" i="14"/>
  <c r="AG166" i="14"/>
  <c r="AC166" i="14"/>
  <c r="Y166" i="14"/>
  <c r="W166" i="14"/>
  <c r="AE166" i="14" s="1"/>
  <c r="R166" i="14"/>
  <c r="AH165" i="14"/>
  <c r="AG165" i="14"/>
  <c r="AC165" i="14"/>
  <c r="Y165" i="14"/>
  <c r="W165" i="14"/>
  <c r="AE165" i="14" s="1"/>
  <c r="R165" i="14"/>
  <c r="AH164" i="14"/>
  <c r="AG164" i="14"/>
  <c r="AC164" i="14"/>
  <c r="Y164" i="14"/>
  <c r="W164" i="14"/>
  <c r="AE164" i="14" s="1"/>
  <c r="R164" i="14"/>
  <c r="AH163" i="14"/>
  <c r="AG163" i="14"/>
  <c r="AC163" i="14"/>
  <c r="Y163" i="14"/>
  <c r="W163" i="14"/>
  <c r="AE163" i="14" s="1"/>
  <c r="R163" i="14"/>
  <c r="AH162" i="14"/>
  <c r="AG162" i="14"/>
  <c r="AC162" i="14"/>
  <c r="Y162" i="14"/>
  <c r="W162" i="14"/>
  <c r="AE162" i="14" s="1"/>
  <c r="R162" i="14"/>
  <c r="AH161" i="14"/>
  <c r="AG161" i="14"/>
  <c r="AC161" i="14"/>
  <c r="Y161" i="14"/>
  <c r="W161" i="14"/>
  <c r="AE161" i="14" s="1"/>
  <c r="R161" i="14"/>
  <c r="AH160" i="14"/>
  <c r="AG160" i="14"/>
  <c r="AC160" i="14"/>
  <c r="Y160" i="14"/>
  <c r="W160" i="14"/>
  <c r="AE160" i="14" s="1"/>
  <c r="R160" i="14"/>
  <c r="AH159" i="14"/>
  <c r="AG159" i="14"/>
  <c r="AC159" i="14"/>
  <c r="Y159" i="14"/>
  <c r="W159" i="14"/>
  <c r="AE159" i="14" s="1"/>
  <c r="R159" i="14"/>
  <c r="AH158" i="14"/>
  <c r="AG158" i="14"/>
  <c r="AC158" i="14"/>
  <c r="Y158" i="14"/>
  <c r="W158" i="14"/>
  <c r="AE158" i="14" s="1"/>
  <c r="R158" i="14"/>
  <c r="AH157" i="14"/>
  <c r="AG157" i="14"/>
  <c r="AC157" i="14"/>
  <c r="Y157" i="14"/>
  <c r="W157" i="14"/>
  <c r="AE157" i="14" s="1"/>
  <c r="R157" i="14"/>
  <c r="AH156" i="14"/>
  <c r="AG156" i="14"/>
  <c r="AC156" i="14"/>
  <c r="Y156" i="14"/>
  <c r="W156" i="14"/>
  <c r="AE156" i="14" s="1"/>
  <c r="R156" i="14"/>
  <c r="AH155" i="14"/>
  <c r="AG155" i="14"/>
  <c r="AC155" i="14"/>
  <c r="Y155" i="14"/>
  <c r="W155" i="14"/>
  <c r="AE155" i="14" s="1"/>
  <c r="R155" i="14"/>
  <c r="AH153" i="14"/>
  <c r="AG153" i="14"/>
  <c r="AC153" i="14"/>
  <c r="Y153" i="14"/>
  <c r="W153" i="14"/>
  <c r="AE153" i="14" s="1"/>
  <c r="R153" i="14"/>
  <c r="AH152" i="14"/>
  <c r="AC152" i="14"/>
  <c r="Y152" i="14"/>
  <c r="W152" i="14"/>
  <c r="AE152" i="14" s="1"/>
  <c r="R152" i="14"/>
  <c r="AH151" i="14"/>
  <c r="AG151" i="14"/>
  <c r="AC151" i="14"/>
  <c r="Y151" i="14"/>
  <c r="W151" i="14"/>
  <c r="AE151" i="14" s="1"/>
  <c r="R151" i="14"/>
  <c r="AH150" i="14"/>
  <c r="AG150" i="14"/>
  <c r="AC150" i="14"/>
  <c r="Y150" i="14"/>
  <c r="W150" i="14"/>
  <c r="AE150" i="14" s="1"/>
  <c r="R150" i="14"/>
  <c r="AH149" i="14"/>
  <c r="AG149" i="14"/>
  <c r="AC149" i="14"/>
  <c r="Y149" i="14"/>
  <c r="W149" i="14"/>
  <c r="AE149" i="14" s="1"/>
  <c r="R149" i="14"/>
  <c r="AH148" i="14"/>
  <c r="AG148" i="14"/>
  <c r="AC148" i="14"/>
  <c r="Y148" i="14"/>
  <c r="W148" i="14"/>
  <c r="AE148" i="14" s="1"/>
  <c r="R148" i="14"/>
  <c r="AH147" i="14"/>
  <c r="AG147" i="14"/>
  <c r="AC147" i="14"/>
  <c r="Y147" i="14"/>
  <c r="W147" i="14"/>
  <c r="AE147" i="14" s="1"/>
  <c r="R147" i="14"/>
  <c r="AH146" i="14"/>
  <c r="AG146" i="14"/>
  <c r="AC146" i="14"/>
  <c r="Y146" i="14"/>
  <c r="W146" i="14"/>
  <c r="AE146" i="14" s="1"/>
  <c r="R146" i="14"/>
  <c r="AH145" i="14"/>
  <c r="AG145" i="14"/>
  <c r="AC145" i="14"/>
  <c r="Y145" i="14"/>
  <c r="W145" i="14"/>
  <c r="AE145" i="14" s="1"/>
  <c r="R145" i="14"/>
  <c r="AH144" i="14"/>
  <c r="AG144" i="14"/>
  <c r="AC144" i="14"/>
  <c r="Y144" i="14"/>
  <c r="W144" i="14"/>
  <c r="AE144" i="14" s="1"/>
  <c r="R144" i="14"/>
  <c r="AH143" i="14"/>
  <c r="AG143" i="14"/>
  <c r="AC143" i="14"/>
  <c r="Y143" i="14"/>
  <c r="W143" i="14"/>
  <c r="AE143" i="14" s="1"/>
  <c r="R143" i="14"/>
  <c r="AH142" i="14"/>
  <c r="AG142" i="14"/>
  <c r="AC142" i="14"/>
  <c r="Y142" i="14"/>
  <c r="W142" i="14"/>
  <c r="AE142" i="14" s="1"/>
  <c r="R142" i="14"/>
  <c r="AH141" i="14"/>
  <c r="AG141" i="14"/>
  <c r="AC141" i="14"/>
  <c r="Y141" i="14"/>
  <c r="W141" i="14"/>
  <c r="AE141" i="14" s="1"/>
  <c r="R141" i="14"/>
  <c r="AH140" i="14"/>
  <c r="AG140" i="14"/>
  <c r="AC140" i="14"/>
  <c r="Y140" i="14"/>
  <c r="W140" i="14"/>
  <c r="AE140" i="14" s="1"/>
  <c r="R140" i="14"/>
  <c r="AH139" i="14"/>
  <c r="AG139" i="14"/>
  <c r="AC139" i="14"/>
  <c r="Y139" i="14"/>
  <c r="W139" i="14"/>
  <c r="AE139" i="14" s="1"/>
  <c r="R139" i="14"/>
  <c r="AH138" i="14"/>
  <c r="AG138" i="14"/>
  <c r="AC138" i="14"/>
  <c r="Y138" i="14"/>
  <c r="W138" i="14"/>
  <c r="AE138" i="14" s="1"/>
  <c r="R138" i="14"/>
  <c r="AH137" i="14"/>
  <c r="AG137" i="14"/>
  <c r="AC137" i="14"/>
  <c r="Y137" i="14"/>
  <c r="W137" i="14"/>
  <c r="AE137" i="14" s="1"/>
  <c r="R137" i="14"/>
  <c r="AH136" i="14"/>
  <c r="AG136" i="14"/>
  <c r="AC136" i="14"/>
  <c r="Y136" i="14"/>
  <c r="W136" i="14"/>
  <c r="AE136" i="14" s="1"/>
  <c r="R136" i="14"/>
  <c r="AH135" i="14"/>
  <c r="AG135" i="14"/>
  <c r="AC135" i="14"/>
  <c r="Y135" i="14"/>
  <c r="W135" i="14"/>
  <c r="AE135" i="14" s="1"/>
  <c r="R135" i="14"/>
  <c r="AH134" i="14"/>
  <c r="AG134" i="14"/>
  <c r="AC134" i="14"/>
  <c r="Y134" i="14"/>
  <c r="W134" i="14"/>
  <c r="AE134" i="14" s="1"/>
  <c r="R134" i="14"/>
  <c r="AH133" i="14"/>
  <c r="AG133" i="14"/>
  <c r="AC133" i="14"/>
  <c r="Y133" i="14"/>
  <c r="W133" i="14"/>
  <c r="AE133" i="14" s="1"/>
  <c r="R133" i="14"/>
  <c r="AH132" i="14"/>
  <c r="AG132" i="14"/>
  <c r="AC132" i="14"/>
  <c r="Y132" i="14"/>
  <c r="W132" i="14"/>
  <c r="AE132" i="14" s="1"/>
  <c r="R132" i="14"/>
  <c r="AH131" i="14"/>
  <c r="AG131" i="14"/>
  <c r="AC131" i="14"/>
  <c r="Y131" i="14"/>
  <c r="W131" i="14"/>
  <c r="AE131" i="14" s="1"/>
  <c r="R131" i="14"/>
  <c r="AH130" i="14"/>
  <c r="AG130" i="14"/>
  <c r="AC130" i="14"/>
  <c r="Y130" i="14"/>
  <c r="W130" i="14"/>
  <c r="AE130" i="14" s="1"/>
  <c r="R130" i="14"/>
  <c r="AH129" i="14"/>
  <c r="AG129" i="14"/>
  <c r="AC129" i="14"/>
  <c r="Y129" i="14"/>
  <c r="W129" i="14"/>
  <c r="AE129" i="14" s="1"/>
  <c r="R129" i="14"/>
  <c r="AH128" i="14"/>
  <c r="AG128" i="14"/>
  <c r="AC128" i="14"/>
  <c r="Y128" i="14"/>
  <c r="W128" i="14"/>
  <c r="AE128" i="14" s="1"/>
  <c r="R128" i="14"/>
  <c r="AH127" i="14"/>
  <c r="AG127" i="14"/>
  <c r="AC127" i="14"/>
  <c r="Y127" i="14"/>
  <c r="W127" i="14"/>
  <c r="AE127" i="14" s="1"/>
  <c r="R127" i="14"/>
  <c r="AH126" i="14"/>
  <c r="AG126" i="14"/>
  <c r="AC126" i="14"/>
  <c r="Y126" i="14"/>
  <c r="W126" i="14"/>
  <c r="AE126" i="14" s="1"/>
  <c r="R126" i="14"/>
  <c r="AH125" i="14"/>
  <c r="AG125" i="14"/>
  <c r="AC125" i="14"/>
  <c r="Y125" i="14"/>
  <c r="W125" i="14"/>
  <c r="AE125" i="14" s="1"/>
  <c r="R125" i="14"/>
  <c r="AH124" i="14"/>
  <c r="AG124" i="14"/>
  <c r="AC124" i="14"/>
  <c r="Y124" i="14"/>
  <c r="W124" i="14"/>
  <c r="AE124" i="14" s="1"/>
  <c r="R124" i="14"/>
  <c r="AH123" i="14"/>
  <c r="AG123" i="14"/>
  <c r="AC123" i="14"/>
  <c r="Y123" i="14"/>
  <c r="W123" i="14"/>
  <c r="AE123" i="14" s="1"/>
  <c r="R123" i="14"/>
  <c r="AH122" i="14"/>
  <c r="AG122" i="14"/>
  <c r="AC122" i="14"/>
  <c r="Y122" i="14"/>
  <c r="W122" i="14"/>
  <c r="AE122" i="14" s="1"/>
  <c r="R122" i="14"/>
  <c r="AH121" i="14"/>
  <c r="AG121" i="14"/>
  <c r="AC121" i="14"/>
  <c r="Y121" i="14"/>
  <c r="W121" i="14"/>
  <c r="AE121" i="14" s="1"/>
  <c r="R121" i="14"/>
  <c r="AH120" i="14"/>
  <c r="AG120" i="14"/>
  <c r="AC120" i="14"/>
  <c r="Y120" i="14"/>
  <c r="W120" i="14"/>
  <c r="AE120" i="14" s="1"/>
  <c r="R120" i="14"/>
  <c r="AH119" i="14"/>
  <c r="AG119" i="14"/>
  <c r="AC119" i="14"/>
  <c r="Y119" i="14"/>
  <c r="W119" i="14"/>
  <c r="AE119" i="14" s="1"/>
  <c r="R119" i="14"/>
  <c r="AH118" i="14"/>
  <c r="AG118" i="14"/>
  <c r="AC118" i="14"/>
  <c r="Y118" i="14"/>
  <c r="W118" i="14"/>
  <c r="AE118" i="14" s="1"/>
  <c r="R118" i="14"/>
  <c r="AH117" i="14"/>
  <c r="AG117" i="14"/>
  <c r="AC117" i="14"/>
  <c r="Y117" i="14"/>
  <c r="W117" i="14"/>
  <c r="AE117" i="14" s="1"/>
  <c r="R117" i="14"/>
  <c r="AH116" i="14"/>
  <c r="AG116" i="14"/>
  <c r="AC116" i="14"/>
  <c r="Y116" i="14"/>
  <c r="W116" i="14"/>
  <c r="AE116" i="14" s="1"/>
  <c r="R116" i="14"/>
  <c r="AH115" i="14"/>
  <c r="AG115" i="14"/>
  <c r="AC115" i="14"/>
  <c r="Y115" i="14"/>
  <c r="W115" i="14"/>
  <c r="AE115" i="14" s="1"/>
  <c r="R115" i="14"/>
  <c r="AH114" i="14"/>
  <c r="AG114" i="14"/>
  <c r="AC114" i="14"/>
  <c r="Y114" i="14"/>
  <c r="W114" i="14"/>
  <c r="AE114" i="14" s="1"/>
  <c r="R114" i="14"/>
  <c r="AH113" i="14"/>
  <c r="AG113" i="14"/>
  <c r="AC113" i="14"/>
  <c r="Y113" i="14"/>
  <c r="W113" i="14"/>
  <c r="AE113" i="14" s="1"/>
  <c r="R113" i="14"/>
  <c r="AH112" i="14"/>
  <c r="AG112" i="14"/>
  <c r="AC112" i="14"/>
  <c r="Y112" i="14"/>
  <c r="W112" i="14"/>
  <c r="AE112" i="14" s="1"/>
  <c r="R112" i="14"/>
  <c r="AH111" i="14"/>
  <c r="AG111" i="14"/>
  <c r="AC111" i="14"/>
  <c r="Y111" i="14"/>
  <c r="W111" i="14"/>
  <c r="AE111" i="14" s="1"/>
  <c r="R111" i="14"/>
  <c r="AH110" i="14"/>
  <c r="AG110" i="14"/>
  <c r="AC110" i="14"/>
  <c r="Y110" i="14"/>
  <c r="W110" i="14"/>
  <c r="AE110" i="14" s="1"/>
  <c r="R110" i="14"/>
  <c r="AH109" i="14"/>
  <c r="AG109" i="14"/>
  <c r="AC109" i="14"/>
  <c r="Y109" i="14"/>
  <c r="W109" i="14"/>
  <c r="AE109" i="14" s="1"/>
  <c r="R109" i="14"/>
  <c r="AH108" i="14"/>
  <c r="AG108" i="14"/>
  <c r="AC108" i="14"/>
  <c r="Y108" i="14"/>
  <c r="W108" i="14"/>
  <c r="AE108" i="14" s="1"/>
  <c r="R108" i="14"/>
  <c r="AH107" i="14"/>
  <c r="AG107" i="14"/>
  <c r="AC107" i="14"/>
  <c r="Y107" i="14"/>
  <c r="W107" i="14"/>
  <c r="AE107" i="14" s="1"/>
  <c r="R107" i="14"/>
  <c r="AH106" i="14"/>
  <c r="AG106" i="14"/>
  <c r="AC106" i="14"/>
  <c r="Y106" i="14"/>
  <c r="W106" i="14"/>
  <c r="AE106" i="14" s="1"/>
  <c r="R106" i="14"/>
  <c r="AH105" i="14"/>
  <c r="AG105" i="14"/>
  <c r="AC105" i="14"/>
  <c r="Y105" i="14"/>
  <c r="W105" i="14"/>
  <c r="AE105" i="14" s="1"/>
  <c r="R105" i="14"/>
  <c r="AH104" i="14"/>
  <c r="AG104" i="14"/>
  <c r="AC104" i="14"/>
  <c r="Y104" i="14"/>
  <c r="W104" i="14"/>
  <c r="AE104" i="14" s="1"/>
  <c r="R104" i="14"/>
  <c r="AH103" i="14"/>
  <c r="AG103" i="14"/>
  <c r="AC103" i="14"/>
  <c r="Y103" i="14"/>
  <c r="W103" i="14"/>
  <c r="AE103" i="14" s="1"/>
  <c r="R103" i="14"/>
  <c r="AH102" i="14"/>
  <c r="AG102" i="14"/>
  <c r="AC102" i="14"/>
  <c r="Y102" i="14"/>
  <c r="W102" i="14"/>
  <c r="AE102" i="14" s="1"/>
  <c r="R102" i="14"/>
  <c r="AH101" i="14"/>
  <c r="AG101" i="14"/>
  <c r="AC101" i="14"/>
  <c r="Y101" i="14"/>
  <c r="W101" i="14"/>
  <c r="AE101" i="14" s="1"/>
  <c r="R101" i="14"/>
  <c r="AH100" i="14"/>
  <c r="AG100" i="14"/>
  <c r="AC100" i="14"/>
  <c r="Y100" i="14"/>
  <c r="W100" i="14"/>
  <c r="AE100" i="14" s="1"/>
  <c r="R100" i="14"/>
  <c r="AH99" i="14"/>
  <c r="AG99" i="14"/>
  <c r="AC99" i="14"/>
  <c r="Y99" i="14"/>
  <c r="W99" i="14"/>
  <c r="AE99" i="14" s="1"/>
  <c r="R99" i="14"/>
  <c r="AH98" i="14"/>
  <c r="AG98" i="14"/>
  <c r="AC98" i="14"/>
  <c r="Y98" i="14"/>
  <c r="W98" i="14"/>
  <c r="AE98" i="14" s="1"/>
  <c r="R98" i="14"/>
  <c r="AH97" i="14"/>
  <c r="AG97" i="14"/>
  <c r="AC97" i="14"/>
  <c r="Y97" i="14"/>
  <c r="W97" i="14"/>
  <c r="AE97" i="14" s="1"/>
  <c r="R97" i="14"/>
  <c r="AH96" i="14"/>
  <c r="AG96" i="14"/>
  <c r="AC96" i="14"/>
  <c r="Y96" i="14"/>
  <c r="W96" i="14"/>
  <c r="AE96" i="14" s="1"/>
  <c r="R96" i="14"/>
  <c r="AH95" i="14"/>
  <c r="AG95" i="14"/>
  <c r="AC95" i="14"/>
  <c r="Y95" i="14"/>
  <c r="W95" i="14"/>
  <c r="AE95" i="14" s="1"/>
  <c r="R95" i="14"/>
  <c r="AH94" i="14"/>
  <c r="AG94" i="14"/>
  <c r="AC94" i="14"/>
  <c r="Y94" i="14"/>
  <c r="W94" i="14"/>
  <c r="AE94" i="14" s="1"/>
  <c r="R94" i="14"/>
  <c r="AH93" i="14"/>
  <c r="AG93" i="14"/>
  <c r="AC93" i="14"/>
  <c r="Y93" i="14"/>
  <c r="W93" i="14"/>
  <c r="AE93" i="14" s="1"/>
  <c r="R93" i="14"/>
  <c r="AH92" i="14"/>
  <c r="AG92" i="14"/>
  <c r="AC92" i="14"/>
  <c r="Y92" i="14"/>
  <c r="W92" i="14"/>
  <c r="AE92" i="14" s="1"/>
  <c r="AH91" i="14"/>
  <c r="W91" i="14"/>
  <c r="AG91" i="14" s="1"/>
  <c r="R91" i="14"/>
  <c r="AH90" i="14"/>
  <c r="W90" i="14"/>
  <c r="AG90" i="14" s="1"/>
  <c r="R90" i="14"/>
  <c r="AH89" i="14"/>
  <c r="W89" i="14"/>
  <c r="AG89" i="14" s="1"/>
  <c r="R89" i="14"/>
  <c r="AH88" i="14"/>
  <c r="W88" i="14"/>
  <c r="AG88" i="14" s="1"/>
  <c r="R88" i="14"/>
  <c r="AH87" i="14"/>
  <c r="W87" i="14"/>
  <c r="AG87" i="14" s="1"/>
  <c r="R87" i="14"/>
  <c r="AH86" i="14"/>
  <c r="W86" i="14"/>
  <c r="AG86" i="14" s="1"/>
  <c r="R86" i="14"/>
  <c r="AH85" i="14"/>
  <c r="W85" i="14"/>
  <c r="AG85" i="14" s="1"/>
  <c r="R85" i="14"/>
  <c r="AH84" i="14"/>
  <c r="W84" i="14"/>
  <c r="AG84" i="14" s="1"/>
  <c r="R84" i="14"/>
  <c r="AH83" i="14"/>
  <c r="W83" i="14"/>
  <c r="AG83" i="14" s="1"/>
  <c r="R83" i="14"/>
  <c r="AH82" i="14"/>
  <c r="W82" i="14"/>
  <c r="AG82" i="14" s="1"/>
  <c r="R82" i="14"/>
  <c r="AH81" i="14"/>
  <c r="W81" i="14"/>
  <c r="AG81" i="14" s="1"/>
  <c r="R81" i="14"/>
  <c r="AH80" i="14"/>
  <c r="W80" i="14"/>
  <c r="AG80" i="14" s="1"/>
  <c r="R80" i="14"/>
  <c r="AH79" i="14"/>
  <c r="W79" i="14"/>
  <c r="AG79" i="14" s="1"/>
  <c r="R79" i="14"/>
  <c r="AG78" i="14"/>
  <c r="AE78" i="14"/>
  <c r="AC78" i="14"/>
  <c r="AH77" i="14"/>
  <c r="AG77" i="14"/>
  <c r="AC77" i="14"/>
  <c r="Y77" i="14"/>
  <c r="W77" i="14"/>
  <c r="AE77" i="14" s="1"/>
  <c r="R77" i="14"/>
  <c r="AH76" i="14"/>
  <c r="AG76" i="14"/>
  <c r="AC76" i="14"/>
  <c r="Y76" i="14"/>
  <c r="W76" i="14"/>
  <c r="AE76" i="14" s="1"/>
  <c r="R76" i="14"/>
  <c r="AH75" i="14"/>
  <c r="AG75" i="14"/>
  <c r="AC75" i="14"/>
  <c r="Y75" i="14"/>
  <c r="W75" i="14"/>
  <c r="AE75" i="14" s="1"/>
  <c r="R75" i="14"/>
  <c r="AH74" i="14"/>
  <c r="AG74" i="14"/>
  <c r="AC74" i="14"/>
  <c r="Y74" i="14"/>
  <c r="W74" i="14"/>
  <c r="AE74" i="14" s="1"/>
  <c r="R74" i="14"/>
  <c r="AH73" i="14"/>
  <c r="AG73" i="14"/>
  <c r="AC73" i="14"/>
  <c r="Y73" i="14"/>
  <c r="W73" i="14"/>
  <c r="AE73" i="14" s="1"/>
  <c r="R73" i="14"/>
  <c r="AH72" i="14"/>
  <c r="AG72" i="14"/>
  <c r="AC72" i="14"/>
  <c r="Y72" i="14"/>
  <c r="W72" i="14"/>
  <c r="AE72" i="14" s="1"/>
  <c r="R72" i="14"/>
  <c r="AH71" i="14"/>
  <c r="AG71" i="14"/>
  <c r="AC71" i="14"/>
  <c r="Y71" i="14"/>
  <c r="W71" i="14"/>
  <c r="AE71" i="14" s="1"/>
  <c r="R71" i="14"/>
  <c r="AH70" i="14"/>
  <c r="AG70" i="14"/>
  <c r="AC70" i="14"/>
  <c r="Y70" i="14"/>
  <c r="W70" i="14"/>
  <c r="AE70" i="14" s="1"/>
  <c r="R70" i="14"/>
  <c r="AH69" i="14"/>
  <c r="AG69" i="14"/>
  <c r="AC69" i="14"/>
  <c r="Y69" i="14"/>
  <c r="W69" i="14"/>
  <c r="AE69" i="14" s="1"/>
  <c r="R69" i="14"/>
  <c r="AH68" i="14"/>
  <c r="AG68" i="14"/>
  <c r="AC68" i="14"/>
  <c r="Y68" i="14"/>
  <c r="W68" i="14"/>
  <c r="AE68" i="14" s="1"/>
  <c r="R68" i="14"/>
  <c r="AH67" i="14"/>
  <c r="AG67" i="14"/>
  <c r="AC67" i="14"/>
  <c r="Y67" i="14"/>
  <c r="W67" i="14"/>
  <c r="AE67" i="14" s="1"/>
  <c r="R67" i="14"/>
  <c r="AH66" i="14"/>
  <c r="AG66" i="14"/>
  <c r="AC66" i="14"/>
  <c r="Y66" i="14"/>
  <c r="W66" i="14"/>
  <c r="AE66" i="14" s="1"/>
  <c r="R66" i="14"/>
  <c r="AH65" i="14"/>
  <c r="AG65" i="14"/>
  <c r="AC65" i="14"/>
  <c r="Y65" i="14"/>
  <c r="W65" i="14"/>
  <c r="AE65" i="14" s="1"/>
  <c r="R65" i="14"/>
  <c r="AH64" i="14"/>
  <c r="AG64" i="14"/>
  <c r="AC64" i="14"/>
  <c r="Y64" i="14"/>
  <c r="W64" i="14"/>
  <c r="AE64" i="14" s="1"/>
  <c r="R64" i="14"/>
  <c r="AH63" i="14"/>
  <c r="AG63" i="14"/>
  <c r="AC63" i="14"/>
  <c r="Y63" i="14"/>
  <c r="W63" i="14"/>
  <c r="AE63" i="14" s="1"/>
  <c r="R63" i="14"/>
  <c r="AH62" i="14"/>
  <c r="AG62" i="14"/>
  <c r="AC62" i="14"/>
  <c r="Y62" i="14"/>
  <c r="W62" i="14"/>
  <c r="AE62" i="14" s="1"/>
  <c r="R62" i="14"/>
  <c r="AH61" i="14"/>
  <c r="AG61" i="14"/>
  <c r="AC61" i="14"/>
  <c r="Y61" i="14"/>
  <c r="W61" i="14"/>
  <c r="AE61" i="14" s="1"/>
  <c r="AH60" i="14"/>
  <c r="W60" i="14"/>
  <c r="AG60" i="14" s="1"/>
  <c r="AH59" i="14"/>
  <c r="AG59" i="14"/>
  <c r="AC59" i="14"/>
  <c r="Y59" i="14"/>
  <c r="W59" i="14"/>
  <c r="AE59" i="14" s="1"/>
  <c r="AH58" i="14"/>
  <c r="W58" i="14"/>
  <c r="AG58" i="14" s="1"/>
  <c r="AH57" i="14"/>
  <c r="AG57" i="14"/>
  <c r="AC57" i="14"/>
  <c r="Y57" i="14"/>
  <c r="W57" i="14"/>
  <c r="AE57" i="14" s="1"/>
  <c r="R57" i="14"/>
  <c r="AH56" i="14"/>
  <c r="AG56" i="14"/>
  <c r="AC56" i="14"/>
  <c r="Y56" i="14"/>
  <c r="W56" i="14"/>
  <c r="AE56" i="14" s="1"/>
  <c r="R56" i="14"/>
  <c r="AH55" i="14"/>
  <c r="AG55" i="14"/>
  <c r="AC55" i="14"/>
  <c r="Y55" i="14"/>
  <c r="W55" i="14"/>
  <c r="AE55" i="14" s="1"/>
  <c r="R55" i="14"/>
  <c r="AH54" i="14"/>
  <c r="AG54" i="14"/>
  <c r="AC54" i="14"/>
  <c r="Y54" i="14"/>
  <c r="W54" i="14"/>
  <c r="AE54" i="14" s="1"/>
  <c r="R54" i="14"/>
  <c r="AH53" i="14"/>
  <c r="AG53" i="14"/>
  <c r="AC53" i="14"/>
  <c r="Y53" i="14"/>
  <c r="W53" i="14"/>
  <c r="AE53" i="14" s="1"/>
  <c r="R53" i="14"/>
  <c r="AH52" i="14"/>
  <c r="AG52" i="14"/>
  <c r="AC52" i="14"/>
  <c r="Y52" i="14"/>
  <c r="W52" i="14"/>
  <c r="AE52" i="14" s="1"/>
  <c r="R52" i="14"/>
  <c r="AH51" i="14"/>
  <c r="AG51" i="14"/>
  <c r="AC51" i="14"/>
  <c r="Y51" i="14"/>
  <c r="W51" i="14"/>
  <c r="AE51" i="14" s="1"/>
  <c r="R51" i="14"/>
  <c r="AH50" i="14"/>
  <c r="AG50" i="14"/>
  <c r="AC50" i="14"/>
  <c r="Y50" i="14"/>
  <c r="W50" i="14"/>
  <c r="AE50" i="14" s="1"/>
  <c r="R50" i="14"/>
  <c r="AH49" i="14"/>
  <c r="AG49" i="14"/>
  <c r="AC49" i="14"/>
  <c r="Y49" i="14"/>
  <c r="W49" i="14"/>
  <c r="AE49" i="14" s="1"/>
  <c r="R49" i="14"/>
  <c r="AH48" i="14"/>
  <c r="AG48" i="14"/>
  <c r="AC48" i="14"/>
  <c r="Y48" i="14"/>
  <c r="W48" i="14"/>
  <c r="AE48" i="14" s="1"/>
  <c r="R48" i="14"/>
  <c r="AH47" i="14"/>
  <c r="AG47" i="14"/>
  <c r="AC47" i="14"/>
  <c r="Y47" i="14"/>
  <c r="W47" i="14"/>
  <c r="AE47" i="14" s="1"/>
  <c r="R47" i="14"/>
  <c r="AH46" i="14"/>
  <c r="AG46" i="14"/>
  <c r="AC46" i="14"/>
  <c r="Y46" i="14"/>
  <c r="W46" i="14"/>
  <c r="AE46" i="14" s="1"/>
  <c r="R46" i="14"/>
  <c r="AH45" i="14"/>
  <c r="AG45" i="14"/>
  <c r="AC45" i="14"/>
  <c r="Y45" i="14"/>
  <c r="W45" i="14"/>
  <c r="AE45" i="14" s="1"/>
  <c r="R45" i="14"/>
  <c r="AH44" i="14"/>
  <c r="AG44" i="14"/>
  <c r="AC44" i="14"/>
  <c r="Y44" i="14"/>
  <c r="W44" i="14"/>
  <c r="AE44" i="14" s="1"/>
  <c r="R44" i="14"/>
  <c r="AH43" i="14"/>
  <c r="AG43" i="14"/>
  <c r="AC43" i="14"/>
  <c r="Y43" i="14"/>
  <c r="W43" i="14"/>
  <c r="AE43" i="14" s="1"/>
  <c r="R43" i="14"/>
  <c r="AH42" i="14"/>
  <c r="AG42" i="14"/>
  <c r="AC42" i="14"/>
  <c r="Y42" i="14"/>
  <c r="W42" i="14"/>
  <c r="AE42" i="14" s="1"/>
  <c r="R42" i="14"/>
  <c r="AH41" i="14"/>
  <c r="AG41" i="14"/>
  <c r="AC41" i="14"/>
  <c r="Y41" i="14"/>
  <c r="W41" i="14"/>
  <c r="AE41" i="14" s="1"/>
  <c r="R41" i="14"/>
  <c r="O41" i="14"/>
  <c r="AH40" i="14"/>
  <c r="W40" i="14"/>
  <c r="AG40" i="14" s="1"/>
  <c r="R40" i="14"/>
  <c r="AH39" i="14"/>
  <c r="W39" i="14"/>
  <c r="AG39" i="14" s="1"/>
  <c r="R39" i="14"/>
  <c r="AH38" i="14"/>
  <c r="W38" i="14"/>
  <c r="AG38" i="14" s="1"/>
  <c r="R38" i="14"/>
  <c r="AH37" i="14"/>
  <c r="W37" i="14"/>
  <c r="AG37" i="14" s="1"/>
  <c r="R37" i="14"/>
  <c r="AH36" i="14"/>
  <c r="W36" i="14"/>
  <c r="AG36" i="14" s="1"/>
  <c r="R36" i="14"/>
  <c r="AH35" i="14"/>
  <c r="W35" i="14"/>
  <c r="AG35" i="14" s="1"/>
  <c r="R35" i="14"/>
  <c r="AH34" i="14"/>
  <c r="W34" i="14"/>
  <c r="AG34" i="14" s="1"/>
  <c r="R34" i="14"/>
  <c r="AH33" i="14"/>
  <c r="W33" i="14"/>
  <c r="AG33" i="14" s="1"/>
  <c r="R33" i="14"/>
  <c r="AH32" i="14"/>
  <c r="W32" i="14"/>
  <c r="AG32" i="14" s="1"/>
  <c r="R32" i="14"/>
  <c r="AH31" i="14"/>
  <c r="W31" i="14"/>
  <c r="AG31" i="14" s="1"/>
  <c r="R31" i="14"/>
  <c r="AH30" i="14"/>
  <c r="W30" i="14"/>
  <c r="AG30" i="14" s="1"/>
  <c r="R30" i="14"/>
  <c r="AH29" i="14"/>
  <c r="W29" i="14"/>
  <c r="AG29" i="14" s="1"/>
  <c r="R29" i="14"/>
  <c r="AH28" i="14"/>
  <c r="W28" i="14"/>
  <c r="AG28" i="14" s="1"/>
  <c r="R28" i="14"/>
  <c r="AH27" i="14"/>
  <c r="W27" i="14"/>
  <c r="AG27" i="14" s="1"/>
  <c r="R27" i="14"/>
  <c r="AH26" i="14"/>
  <c r="W26" i="14"/>
  <c r="AG26" i="14" s="1"/>
  <c r="R26" i="14"/>
  <c r="AH25" i="14"/>
  <c r="W25" i="14"/>
  <c r="AG25" i="14" s="1"/>
  <c r="R25" i="14"/>
  <c r="AH24" i="14"/>
  <c r="W24" i="14"/>
  <c r="AG24" i="14" s="1"/>
  <c r="R24" i="14"/>
  <c r="AH23" i="14"/>
  <c r="W23" i="14"/>
  <c r="AG23" i="14" s="1"/>
  <c r="R23" i="14"/>
  <c r="AH22" i="14"/>
  <c r="W22" i="14"/>
  <c r="AG22" i="14" s="1"/>
  <c r="R22" i="14"/>
  <c r="AH21" i="14"/>
  <c r="W21" i="14"/>
  <c r="AG21" i="14" s="1"/>
  <c r="R21" i="14"/>
  <c r="AH20" i="14"/>
  <c r="W20" i="14"/>
  <c r="AG20" i="14" s="1"/>
  <c r="R20" i="14"/>
  <c r="AH19" i="14"/>
  <c r="W19" i="14"/>
  <c r="AG19" i="14" s="1"/>
  <c r="R19" i="14"/>
  <c r="AH18" i="14"/>
  <c r="W18" i="14"/>
  <c r="AG18" i="14" s="1"/>
  <c r="R18" i="14"/>
  <c r="AH17" i="14"/>
  <c r="W17" i="14"/>
  <c r="AG17" i="14" s="1"/>
  <c r="R17" i="14"/>
  <c r="AH16" i="14"/>
  <c r="W16" i="14"/>
  <c r="AG16" i="14" s="1"/>
  <c r="R16" i="14"/>
  <c r="AH15" i="14"/>
  <c r="W15" i="14"/>
  <c r="AG15" i="14" s="1"/>
  <c r="R15" i="14"/>
  <c r="AH14" i="14"/>
  <c r="W14" i="14"/>
  <c r="AG14" i="14" s="1"/>
  <c r="R14" i="14"/>
  <c r="AH13" i="14"/>
  <c r="W13" i="14"/>
  <c r="AG13" i="14" s="1"/>
  <c r="R13" i="14"/>
  <c r="AH12" i="14"/>
  <c r="W12" i="14"/>
  <c r="AG12" i="14" s="1"/>
  <c r="R12" i="14"/>
  <c r="AH11" i="14"/>
  <c r="W11" i="14"/>
  <c r="AG11" i="14" s="1"/>
  <c r="R11" i="14"/>
  <c r="AH10" i="14"/>
  <c r="W10" i="14"/>
  <c r="AG10" i="14" s="1"/>
  <c r="R10" i="14"/>
  <c r="AH9" i="14"/>
  <c r="W9" i="14"/>
  <c r="AG9" i="14" s="1"/>
  <c r="R9" i="14"/>
  <c r="AH8" i="14"/>
  <c r="W8" i="14"/>
  <c r="AG8" i="14" s="1"/>
  <c r="R8" i="14"/>
  <c r="AH7" i="14"/>
  <c r="W7" i="14"/>
  <c r="AG7" i="14" s="1"/>
  <c r="R7" i="14"/>
  <c r="AH6" i="14"/>
  <c r="W6" i="14"/>
  <c r="AG6" i="14" s="1"/>
  <c r="R6" i="14"/>
  <c r="W3" i="14"/>
  <c r="W2" i="14"/>
  <c r="M2" i="14"/>
  <c r="W1" i="14"/>
  <c r="AC271" i="14" l="1"/>
  <c r="Y271" i="14"/>
  <c r="AD271" i="14"/>
  <c r="AE271" i="14" s="1"/>
  <c r="AG271" i="14"/>
  <c r="AA271" i="14"/>
  <c r="AC272" i="14"/>
  <c r="Y272" i="14"/>
  <c r="AG272" i="14"/>
  <c r="AA272" i="14"/>
  <c r="AD272" i="14"/>
  <c r="AE272" i="14" s="1"/>
  <c r="W273" i="14"/>
  <c r="AG274" i="14"/>
  <c r="AD274" i="14"/>
  <c r="AE274" i="14" s="1"/>
  <c r="AA274" i="14"/>
  <c r="AC274" i="14"/>
  <c r="Y274" i="14"/>
  <c r="AA6" i="14"/>
  <c r="AE6" i="14"/>
  <c r="AA7" i="14"/>
  <c r="AE7" i="14"/>
  <c r="AA8" i="14"/>
  <c r="AE8" i="14"/>
  <c r="AA9" i="14"/>
  <c r="AE9" i="14"/>
  <c r="AA10" i="14"/>
  <c r="AE10" i="14"/>
  <c r="AA11" i="14"/>
  <c r="AE11" i="14"/>
  <c r="AA12" i="14"/>
  <c r="AE12" i="14"/>
  <c r="AA13" i="14"/>
  <c r="AE13" i="14"/>
  <c r="AA14" i="14"/>
  <c r="AE14" i="14"/>
  <c r="AA15" i="14"/>
  <c r="AE15" i="14"/>
  <c r="AA16" i="14"/>
  <c r="AE16" i="14"/>
  <c r="AA17" i="14"/>
  <c r="AE17" i="14"/>
  <c r="AA18" i="14"/>
  <c r="AE18" i="14"/>
  <c r="AA19" i="14"/>
  <c r="AE19" i="14"/>
  <c r="AA20" i="14"/>
  <c r="AE20" i="14"/>
  <c r="AA21" i="14"/>
  <c r="AE21" i="14"/>
  <c r="AA22" i="14"/>
  <c r="AE22" i="14"/>
  <c r="AA23" i="14"/>
  <c r="AE23" i="14"/>
  <c r="AA24" i="14"/>
  <c r="AE24" i="14"/>
  <c r="AA25" i="14"/>
  <c r="AE25" i="14"/>
  <c r="AA26" i="14"/>
  <c r="AE26" i="14"/>
  <c r="AA27" i="14"/>
  <c r="AE27" i="14"/>
  <c r="AA28" i="14"/>
  <c r="AE28" i="14"/>
  <c r="AA29" i="14"/>
  <c r="AE29" i="14"/>
  <c r="AA30" i="14"/>
  <c r="AE30" i="14"/>
  <c r="AA31" i="14"/>
  <c r="AE31" i="14"/>
  <c r="AA32" i="14"/>
  <c r="AE32" i="14"/>
  <c r="AA33" i="14"/>
  <c r="AE33" i="14"/>
  <c r="AA34" i="14"/>
  <c r="AE34" i="14"/>
  <c r="AA35" i="14"/>
  <c r="AE35" i="14"/>
  <c r="AA36" i="14"/>
  <c r="AE36" i="14"/>
  <c r="AA37" i="14"/>
  <c r="AE37" i="14"/>
  <c r="AA38" i="14"/>
  <c r="AE38" i="14"/>
  <c r="AA39" i="14"/>
  <c r="AE39" i="14"/>
  <c r="AA40" i="14"/>
  <c r="AE40" i="14"/>
  <c r="AA58" i="14"/>
  <c r="AE58" i="14"/>
  <c r="AA60" i="14"/>
  <c r="AE60" i="14"/>
  <c r="AA79" i="14"/>
  <c r="AE79" i="14"/>
  <c r="AA80" i="14"/>
  <c r="AE80" i="14"/>
  <c r="AA81" i="14"/>
  <c r="AE81" i="14"/>
  <c r="AA82" i="14"/>
  <c r="AE82" i="14"/>
  <c r="AA83" i="14"/>
  <c r="AE83" i="14"/>
  <c r="AA84" i="14"/>
  <c r="AE84" i="14"/>
  <c r="AA85" i="14"/>
  <c r="AE85" i="14"/>
  <c r="AA86" i="14"/>
  <c r="AE86" i="14"/>
  <c r="AA87" i="14"/>
  <c r="AE87" i="14"/>
  <c r="AA88" i="14"/>
  <c r="AE88" i="14"/>
  <c r="AA89" i="14"/>
  <c r="AE89" i="14"/>
  <c r="AA90" i="14"/>
  <c r="AE90" i="14"/>
  <c r="AA91" i="14"/>
  <c r="AE91" i="14"/>
  <c r="AG195" i="14"/>
  <c r="AC195" i="14"/>
  <c r="Y195" i="14"/>
  <c r="AE195" i="14"/>
  <c r="AG197" i="14"/>
  <c r="AC197" i="14"/>
  <c r="Y197" i="14"/>
  <c r="AE197" i="14"/>
  <c r="AG256" i="14"/>
  <c r="AC256" i="14"/>
  <c r="Y256" i="14"/>
  <c r="AE256" i="14"/>
  <c r="AG258" i="14"/>
  <c r="AC258" i="14"/>
  <c r="Y258" i="14"/>
  <c r="AE258" i="14"/>
  <c r="AG260" i="14"/>
  <c r="AC260" i="14"/>
  <c r="Y260" i="14"/>
  <c r="AE260" i="14"/>
  <c r="AG262" i="14"/>
  <c r="AC262" i="14"/>
  <c r="Y262" i="14"/>
  <c r="AE262" i="14"/>
  <c r="AG264" i="14"/>
  <c r="AC264" i="14"/>
  <c r="Y264" i="14"/>
  <c r="AE264" i="14"/>
  <c r="AG266" i="14"/>
  <c r="AC266" i="14"/>
  <c r="Y266" i="14"/>
  <c r="AE266" i="14"/>
  <c r="AG268" i="14"/>
  <c r="AC268" i="14"/>
  <c r="Y268" i="14"/>
  <c r="AE268" i="14"/>
  <c r="AG270" i="14"/>
  <c r="AC270" i="14"/>
  <c r="Y270" i="14"/>
  <c r="AE270" i="14"/>
  <c r="AG276" i="14"/>
  <c r="AC276" i="14"/>
  <c r="Y276" i="14"/>
  <c r="AE276" i="14"/>
  <c r="AG278" i="14"/>
  <c r="AC278" i="14"/>
  <c r="Y278" i="14"/>
  <c r="AE278" i="14"/>
  <c r="AG280" i="14"/>
  <c r="AC280" i="14"/>
  <c r="Y280" i="14"/>
  <c r="AE280" i="14"/>
  <c r="Y6" i="14"/>
  <c r="AC6" i="14"/>
  <c r="Y7" i="14"/>
  <c r="AC7" i="14"/>
  <c r="Y8" i="14"/>
  <c r="AC8" i="14"/>
  <c r="Y9" i="14"/>
  <c r="AC9" i="14"/>
  <c r="Y10" i="14"/>
  <c r="AC10" i="14"/>
  <c r="Y11" i="14"/>
  <c r="AC11" i="14"/>
  <c r="Y12" i="14"/>
  <c r="AC12" i="14"/>
  <c r="Y13" i="14"/>
  <c r="AC13" i="14"/>
  <c r="Y14" i="14"/>
  <c r="AC14" i="14"/>
  <c r="Y15" i="14"/>
  <c r="AC15" i="14"/>
  <c r="Y16" i="14"/>
  <c r="AC16" i="14"/>
  <c r="Y17" i="14"/>
  <c r="AC17" i="14"/>
  <c r="Y18" i="14"/>
  <c r="AC18" i="14"/>
  <c r="Y19" i="14"/>
  <c r="AC19" i="14"/>
  <c r="Y20" i="14"/>
  <c r="AC20" i="14"/>
  <c r="Y21" i="14"/>
  <c r="AC21" i="14"/>
  <c r="Y22" i="14"/>
  <c r="AC22" i="14"/>
  <c r="Y23" i="14"/>
  <c r="AC23" i="14"/>
  <c r="Y24" i="14"/>
  <c r="AC24" i="14"/>
  <c r="Y25" i="14"/>
  <c r="AC25" i="14"/>
  <c r="Y26" i="14"/>
  <c r="AC26" i="14"/>
  <c r="Y27" i="14"/>
  <c r="AC27" i="14"/>
  <c r="Y28" i="14"/>
  <c r="AC28" i="14"/>
  <c r="Y29" i="14"/>
  <c r="AC29" i="14"/>
  <c r="Y30" i="14"/>
  <c r="AC30" i="14"/>
  <c r="Y31" i="14"/>
  <c r="AC31" i="14"/>
  <c r="Y32" i="14"/>
  <c r="AC32" i="14"/>
  <c r="Y33" i="14"/>
  <c r="AC33" i="14"/>
  <c r="Y34" i="14"/>
  <c r="AC34" i="14"/>
  <c r="Y35" i="14"/>
  <c r="AC35" i="14"/>
  <c r="Y36" i="14"/>
  <c r="AC36" i="14"/>
  <c r="Y37" i="14"/>
  <c r="AC37" i="14"/>
  <c r="Y38" i="14"/>
  <c r="AC38" i="14"/>
  <c r="Y39" i="14"/>
  <c r="AC39" i="14"/>
  <c r="Y40" i="14"/>
  <c r="AC40" i="14"/>
  <c r="AA41" i="14"/>
  <c r="AA42" i="14"/>
  <c r="AA43" i="14"/>
  <c r="AA44" i="14"/>
  <c r="AA45" i="14"/>
  <c r="AA46" i="14"/>
  <c r="AA47" i="14"/>
  <c r="AA48" i="14"/>
  <c r="AA49" i="14"/>
  <c r="AA50" i="14"/>
  <c r="AA51" i="14"/>
  <c r="AA52" i="14"/>
  <c r="AA53" i="14"/>
  <c r="AA54" i="14"/>
  <c r="AA55" i="14"/>
  <c r="AA56" i="14"/>
  <c r="AA57" i="14"/>
  <c r="Y58" i="14"/>
  <c r="AC58" i="14"/>
  <c r="AA59" i="14"/>
  <c r="Y60" i="14"/>
  <c r="AC60" i="14"/>
  <c r="AA61" i="14"/>
  <c r="AA62" i="14"/>
  <c r="AA63" i="14"/>
  <c r="AA64" i="14"/>
  <c r="AA65" i="14"/>
  <c r="AA66" i="14"/>
  <c r="AA67" i="14"/>
  <c r="AA68" i="14"/>
  <c r="AA69" i="14"/>
  <c r="AA70" i="14"/>
  <c r="AA71" i="14"/>
  <c r="AA72" i="14"/>
  <c r="AA73" i="14"/>
  <c r="AA74" i="14"/>
  <c r="AA75" i="14"/>
  <c r="AA76" i="14"/>
  <c r="AA77" i="14"/>
  <c r="Y79" i="14"/>
  <c r="AC79" i="14"/>
  <c r="Y80" i="14"/>
  <c r="AC80" i="14"/>
  <c r="Y81" i="14"/>
  <c r="AC81" i="14"/>
  <c r="Y82" i="14"/>
  <c r="AC82" i="14"/>
  <c r="Y83" i="14"/>
  <c r="AC83" i="14"/>
  <c r="Y84" i="14"/>
  <c r="AC84" i="14"/>
  <c r="Y85" i="14"/>
  <c r="AC85" i="14"/>
  <c r="Y86" i="14"/>
  <c r="AC86" i="14"/>
  <c r="Y87" i="14"/>
  <c r="AC87" i="14"/>
  <c r="Y88" i="14"/>
  <c r="AC88" i="14"/>
  <c r="Y89" i="14"/>
  <c r="AC89" i="14"/>
  <c r="Y90" i="14"/>
  <c r="AC90" i="14"/>
  <c r="Y91" i="14"/>
  <c r="AC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G152" i="14"/>
  <c r="AG194" i="14"/>
  <c r="AC194" i="14"/>
  <c r="Y194" i="14"/>
  <c r="AE194" i="14"/>
  <c r="AA195" i="14"/>
  <c r="AG196" i="14"/>
  <c r="AC196" i="14"/>
  <c r="Y196" i="14"/>
  <c r="AE196" i="14"/>
  <c r="AA197" i="14"/>
  <c r="AG198" i="14"/>
  <c r="AC198" i="14"/>
  <c r="Y198" i="14"/>
  <c r="AE198" i="14"/>
  <c r="AA256" i="14"/>
  <c r="AG257" i="14"/>
  <c r="AC257" i="14"/>
  <c r="Y257" i="14"/>
  <c r="AE257" i="14"/>
  <c r="AA258" i="14"/>
  <c r="AG259" i="14"/>
  <c r="AC259" i="14"/>
  <c r="Y259" i="14"/>
  <c r="AE259" i="14"/>
  <c r="AA260" i="14"/>
  <c r="AG261" i="14"/>
  <c r="AC261" i="14"/>
  <c r="Y261" i="14"/>
  <c r="AE261" i="14"/>
  <c r="AA262" i="14"/>
  <c r="AG263" i="14"/>
  <c r="AC263" i="14"/>
  <c r="Y263" i="14"/>
  <c r="AE263" i="14"/>
  <c r="AA264" i="14"/>
  <c r="AG265" i="14"/>
  <c r="AC265" i="14"/>
  <c r="Y265" i="14"/>
  <c r="AE265" i="14"/>
  <c r="AA266" i="14"/>
  <c r="AG267" i="14"/>
  <c r="AC267" i="14"/>
  <c r="Y267" i="14"/>
  <c r="AE267" i="14"/>
  <c r="AA268" i="14"/>
  <c r="AG269" i="14"/>
  <c r="AC269" i="14"/>
  <c r="Y269" i="14"/>
  <c r="AE269" i="14"/>
  <c r="AA270" i="14"/>
  <c r="AC275" i="14"/>
  <c r="Y275" i="14"/>
  <c r="AD275" i="14"/>
  <c r="AE275" i="14" s="1"/>
  <c r="AA276" i="14"/>
  <c r="AG277" i="14"/>
  <c r="AC277" i="14"/>
  <c r="Y277" i="14"/>
  <c r="AE277" i="14"/>
  <c r="AA278" i="14"/>
  <c r="AG279" i="14"/>
  <c r="AC279" i="14"/>
  <c r="Y279" i="14"/>
  <c r="AE279" i="14"/>
  <c r="AA280" i="14"/>
  <c r="AG281" i="14"/>
  <c r="AC281" i="14"/>
  <c r="AE281" i="14"/>
  <c r="Y281" i="14"/>
  <c r="AG282" i="14"/>
  <c r="AC282" i="14"/>
  <c r="Y282" i="14"/>
  <c r="AA282" i="14"/>
  <c r="AG284" i="14"/>
  <c r="AC284" i="14"/>
  <c r="Y284" i="14"/>
  <c r="AA284" i="14"/>
  <c r="AG286" i="14"/>
  <c r="AC286" i="14"/>
  <c r="Y286" i="14"/>
  <c r="AA286" i="14"/>
  <c r="AG288" i="14"/>
  <c r="AC288" i="14"/>
  <c r="Y288" i="14"/>
  <c r="AA288" i="14"/>
  <c r="AG290" i="14"/>
  <c r="AC290" i="14"/>
  <c r="Y290" i="14"/>
  <c r="AA290" i="14"/>
  <c r="AG292" i="14"/>
  <c r="AC292" i="14"/>
  <c r="Y292" i="14"/>
  <c r="AA292" i="14"/>
  <c r="AG294" i="14"/>
  <c r="AC294" i="14"/>
  <c r="Y294" i="14"/>
  <c r="AA294" i="14"/>
  <c r="AG296" i="14"/>
  <c r="AC296" i="14"/>
  <c r="Y296" i="14"/>
  <c r="AA296" i="14"/>
  <c r="AG298" i="14"/>
  <c r="AC298" i="14"/>
  <c r="Y298" i="14"/>
  <c r="AA298" i="14"/>
  <c r="AG300" i="14"/>
  <c r="AC300" i="14"/>
  <c r="Y300" i="14"/>
  <c r="AA300" i="14"/>
  <c r="AG302" i="14"/>
  <c r="AC302" i="14"/>
  <c r="Y302" i="14"/>
  <c r="AA302" i="14"/>
  <c r="AG304" i="14"/>
  <c r="AC304" i="14"/>
  <c r="Y304" i="14"/>
  <c r="AA304" i="14"/>
  <c r="AG306" i="14"/>
  <c r="AC306" i="14"/>
  <c r="Y306" i="14"/>
  <c r="AA306" i="14"/>
  <c r="AG308" i="14"/>
  <c r="AC308" i="14"/>
  <c r="Y308" i="14"/>
  <c r="AA308" i="14"/>
  <c r="AG310" i="14"/>
  <c r="AC310" i="14"/>
  <c r="Y310" i="14"/>
  <c r="AA310" i="14"/>
  <c r="AG312" i="14"/>
  <c r="AC312" i="14"/>
  <c r="Y312" i="14"/>
  <c r="AA312" i="14"/>
  <c r="AG314" i="14"/>
  <c r="AC314" i="14"/>
  <c r="Y314" i="14"/>
  <c r="AA314" i="14"/>
  <c r="AG316" i="14"/>
  <c r="AC316" i="14"/>
  <c r="Y316" i="14"/>
  <c r="AA316" i="14"/>
  <c r="AG318" i="14"/>
  <c r="AC318" i="14"/>
  <c r="Y318" i="14"/>
  <c r="AA318" i="14"/>
  <c r="AG320" i="14"/>
  <c r="AC320" i="14"/>
  <c r="Y320" i="14"/>
  <c r="AA320" i="14"/>
  <c r="AG322" i="14"/>
  <c r="AC322" i="14"/>
  <c r="Y322" i="14"/>
  <c r="AA322" i="14"/>
  <c r="AG324" i="14"/>
  <c r="AC324" i="14"/>
  <c r="Y324" i="14"/>
  <c r="AA324" i="14"/>
  <c r="AG326" i="14"/>
  <c r="AC326" i="14"/>
  <c r="Y326" i="14"/>
  <c r="AA326" i="14"/>
  <c r="AG328" i="14"/>
  <c r="AC328" i="14"/>
  <c r="Y328" i="14"/>
  <c r="AA328" i="14"/>
  <c r="AG330" i="14"/>
  <c r="AC330" i="14"/>
  <c r="Y330" i="14"/>
  <c r="AA330" i="14"/>
  <c r="AG332" i="14"/>
  <c r="AC332" i="14"/>
  <c r="Y332" i="14"/>
  <c r="AA332" i="14"/>
  <c r="AG334" i="14"/>
  <c r="AC334" i="14"/>
  <c r="Y334" i="14"/>
  <c r="AA334" i="14"/>
  <c r="AG336" i="14"/>
  <c r="AC336" i="14"/>
  <c r="Y336" i="14"/>
  <c r="AA336" i="14"/>
  <c r="AA153" i="14"/>
  <c r="AA155" i="14"/>
  <c r="AA156" i="14"/>
  <c r="AA157" i="14"/>
  <c r="AA158" i="14"/>
  <c r="AA159" i="14"/>
  <c r="AA160" i="14"/>
  <c r="AA161" i="14"/>
  <c r="AA162" i="14"/>
  <c r="AA163" i="14"/>
  <c r="AA164" i="14"/>
  <c r="AA165" i="14"/>
  <c r="AA166" i="14"/>
  <c r="AA167" i="14"/>
  <c r="AA168" i="14"/>
  <c r="AA169" i="14"/>
  <c r="AA170" i="14"/>
  <c r="AA171" i="14"/>
  <c r="AA172" i="14"/>
  <c r="AA173" i="14"/>
  <c r="AA174" i="14"/>
  <c r="AA175" i="14"/>
  <c r="AA176" i="14"/>
  <c r="AA177" i="14"/>
  <c r="AA178" i="14"/>
  <c r="AA179" i="14"/>
  <c r="AA180" i="14"/>
  <c r="AA181" i="14"/>
  <c r="AA182" i="14"/>
  <c r="AA185" i="14"/>
  <c r="AA190" i="14"/>
  <c r="AA191" i="14"/>
  <c r="AA192" i="14"/>
  <c r="AA193" i="14"/>
  <c r="AA199" i="14"/>
  <c r="AA200" i="14"/>
  <c r="AA201" i="14"/>
  <c r="AA202" i="14"/>
  <c r="AA203" i="14"/>
  <c r="AA204" i="14"/>
  <c r="AA205" i="14"/>
  <c r="AA206" i="14"/>
  <c r="AA207" i="14"/>
  <c r="AA208" i="14"/>
  <c r="AA209" i="14"/>
  <c r="AA210" i="14"/>
  <c r="AA211" i="14"/>
  <c r="AA212" i="14"/>
  <c r="AA213" i="14"/>
  <c r="AA214" i="14"/>
  <c r="AA215" i="14"/>
  <c r="AA216" i="14"/>
  <c r="AA217" i="14"/>
  <c r="AA218" i="14"/>
  <c r="AA219" i="14"/>
  <c r="AA221" i="14"/>
  <c r="AA222" i="14"/>
  <c r="AA223" i="14"/>
  <c r="AA224" i="14"/>
  <c r="AA225" i="14"/>
  <c r="AA226" i="14"/>
  <c r="AA227" i="14"/>
  <c r="AA228" i="14"/>
  <c r="AA229" i="14"/>
  <c r="AA230" i="14"/>
  <c r="AA231" i="14"/>
  <c r="AA232" i="14"/>
  <c r="AA233" i="14"/>
  <c r="AA234" i="14"/>
  <c r="AA235" i="14"/>
  <c r="AA236" i="14"/>
  <c r="AA237" i="14"/>
  <c r="AA238" i="14"/>
  <c r="AA239" i="14"/>
  <c r="AA240" i="14"/>
  <c r="AA241" i="14"/>
  <c r="AA242" i="14"/>
  <c r="AA243" i="14"/>
  <c r="AA244" i="14"/>
  <c r="AA245" i="14"/>
  <c r="AA246" i="14"/>
  <c r="AA247" i="14"/>
  <c r="AA248" i="14"/>
  <c r="AA249" i="14"/>
  <c r="AA250" i="14"/>
  <c r="AA251" i="14"/>
  <c r="AA252" i="14"/>
  <c r="AA253" i="14"/>
  <c r="AA254" i="14"/>
  <c r="AA255" i="14"/>
  <c r="AG283" i="14"/>
  <c r="AC283" i="14"/>
  <c r="Y283" i="14"/>
  <c r="AE283" i="14"/>
  <c r="AG285" i="14"/>
  <c r="AC285" i="14"/>
  <c r="Y285" i="14"/>
  <c r="AE285" i="14"/>
  <c r="AG287" i="14"/>
  <c r="AC287" i="14"/>
  <c r="Y287" i="14"/>
  <c r="AE287" i="14"/>
  <c r="AG289" i="14"/>
  <c r="AC289" i="14"/>
  <c r="Y289" i="14"/>
  <c r="AE289" i="14"/>
  <c r="AG291" i="14"/>
  <c r="AC291" i="14"/>
  <c r="Y291" i="14"/>
  <c r="AE291" i="14"/>
  <c r="AG293" i="14"/>
  <c r="AC293" i="14"/>
  <c r="Y293" i="14"/>
  <c r="AE293" i="14"/>
  <c r="AG295" i="14"/>
  <c r="AC295" i="14"/>
  <c r="Y295" i="14"/>
  <c r="AE295" i="14"/>
  <c r="AG297" i="14"/>
  <c r="AC297" i="14"/>
  <c r="Y297" i="14"/>
  <c r="AE297" i="14"/>
  <c r="AG299" i="14"/>
  <c r="AC299" i="14"/>
  <c r="Y299" i="14"/>
  <c r="AE299" i="14"/>
  <c r="AG301" i="14"/>
  <c r="AC301" i="14"/>
  <c r="Y301" i="14"/>
  <c r="AE301" i="14"/>
  <c r="AG303" i="14"/>
  <c r="AC303" i="14"/>
  <c r="Y303" i="14"/>
  <c r="AE303" i="14"/>
  <c r="AG305" i="14"/>
  <c r="AC305" i="14"/>
  <c r="Y305" i="14"/>
  <c r="AE305" i="14"/>
  <c r="AG307" i="14"/>
  <c r="AC307" i="14"/>
  <c r="Y307" i="14"/>
  <c r="AE307" i="14"/>
  <c r="AG309" i="14"/>
  <c r="AC309" i="14"/>
  <c r="Y309" i="14"/>
  <c r="AE309" i="14"/>
  <c r="AG311" i="14"/>
  <c r="AC311" i="14"/>
  <c r="Y311" i="14"/>
  <c r="AE311" i="14"/>
  <c r="AG313" i="14"/>
  <c r="AC313" i="14"/>
  <c r="Y313" i="14"/>
  <c r="AE313" i="14"/>
  <c r="AG315" i="14"/>
  <c r="AC315" i="14"/>
  <c r="Y315" i="14"/>
  <c r="AE315" i="14"/>
  <c r="AG317" i="14"/>
  <c r="AC317" i="14"/>
  <c r="Y317" i="14"/>
  <c r="AE317" i="14"/>
  <c r="AG319" i="14"/>
  <c r="AC319" i="14"/>
  <c r="Y319" i="14"/>
  <c r="AE319" i="14"/>
  <c r="AG321" i="14"/>
  <c r="AC321" i="14"/>
  <c r="Y321" i="14"/>
  <c r="AE321" i="14"/>
  <c r="AG323" i="14"/>
  <c r="AC323" i="14"/>
  <c r="Y323" i="14"/>
  <c r="AE323" i="14"/>
  <c r="AG325" i="14"/>
  <c r="AC325" i="14"/>
  <c r="Y325" i="14"/>
  <c r="AE325" i="14"/>
  <c r="AG327" i="14"/>
  <c r="AC327" i="14"/>
  <c r="Y327" i="14"/>
  <c r="AE327" i="14"/>
  <c r="AG329" i="14"/>
  <c r="AC329" i="14"/>
  <c r="Y329" i="14"/>
  <c r="AE329" i="14"/>
  <c r="AG331" i="14"/>
  <c r="AC331" i="14"/>
  <c r="Y331" i="14"/>
  <c r="AE331" i="14"/>
  <c r="AG333" i="14"/>
  <c r="AC333" i="14"/>
  <c r="Y333" i="14"/>
  <c r="AE333" i="14"/>
  <c r="AG335" i="14"/>
  <c r="AC335" i="14"/>
  <c r="Y335" i="14"/>
  <c r="AE335" i="14"/>
  <c r="AE337" i="14"/>
  <c r="AA337" i="14"/>
  <c r="AG337" i="14"/>
  <c r="Y337" i="14"/>
  <c r="AG367" i="14"/>
  <c r="AC367" i="14"/>
  <c r="Y367" i="14"/>
  <c r="AE367" i="14"/>
  <c r="AA338" i="14"/>
  <c r="AA339" i="14"/>
  <c r="AA340" i="14"/>
  <c r="AA341" i="14"/>
  <c r="AA342" i="14"/>
  <c r="AA343" i="14"/>
  <c r="AA344" i="14"/>
  <c r="AA345" i="14"/>
  <c r="AA346" i="14"/>
  <c r="AA347" i="14"/>
  <c r="AA348" i="14"/>
  <c r="AA349" i="14"/>
  <c r="AA350" i="14"/>
  <c r="AA351" i="14"/>
  <c r="AA352" i="14"/>
  <c r="AA353" i="14"/>
  <c r="AA354" i="14"/>
  <c r="AA355" i="14"/>
  <c r="AA356" i="14"/>
  <c r="AA357" i="14"/>
  <c r="AA358" i="14"/>
  <c r="AA359" i="14"/>
  <c r="AA360" i="14"/>
  <c r="AA361" i="14"/>
  <c r="AA362" i="14"/>
  <c r="AA363" i="14"/>
  <c r="AA364" i="14"/>
  <c r="AA365" i="14"/>
  <c r="AA366" i="14"/>
  <c r="AA368" i="14"/>
  <c r="AA369" i="14"/>
  <c r="AA370" i="14"/>
  <c r="AA371" i="14"/>
  <c r="AA372" i="14"/>
  <c r="AA373" i="14"/>
  <c r="AA374" i="14"/>
  <c r="AA375" i="14"/>
  <c r="AA376" i="14"/>
  <c r="AA377" i="14"/>
  <c r="AA378" i="14"/>
  <c r="AC273" i="14" l="1"/>
  <c r="Y273" i="14"/>
  <c r="AD273" i="14"/>
  <c r="AE273" i="14" s="1"/>
  <c r="AG273" i="14"/>
  <c r="AA273" i="14"/>
  <c r="H60" i="13" l="1"/>
  <c r="H196" i="13"/>
  <c r="I198" i="13"/>
  <c r="I335" i="13"/>
  <c r="I370" i="13"/>
  <c r="H388" i="13"/>
  <c r="I388" i="13"/>
  <c r="H389" i="13"/>
  <c r="I389" i="13"/>
  <c r="H60" i="12" l="1"/>
  <c r="H196" i="12"/>
  <c r="I198" i="12"/>
  <c r="AU320" i="12"/>
  <c r="AU321" i="12"/>
  <c r="AU323" i="12"/>
  <c r="AU324" i="12"/>
  <c r="AU325" i="12"/>
  <c r="AU326" i="12"/>
  <c r="AU327" i="12"/>
  <c r="AU328" i="12"/>
  <c r="AU330" i="12"/>
  <c r="AU332" i="12"/>
  <c r="AU334" i="12"/>
  <c r="AU335" i="12"/>
  <c r="AU336" i="12"/>
  <c r="AU337" i="12"/>
  <c r="AU338" i="12"/>
  <c r="AU339" i="12"/>
  <c r="AU340" i="12"/>
  <c r="AU341" i="12"/>
  <c r="AU342" i="12"/>
  <c r="AU343" i="12"/>
  <c r="AU344" i="12"/>
  <c r="AU345" i="12"/>
  <c r="AU346" i="12"/>
  <c r="AU347" i="12"/>
  <c r="AU348" i="12"/>
  <c r="AU349" i="12"/>
  <c r="AU350" i="12"/>
  <c r="AU351" i="12"/>
  <c r="AU352" i="12"/>
  <c r="AU353" i="12"/>
  <c r="AU354" i="12"/>
  <c r="AU355" i="12"/>
  <c r="AU356" i="12"/>
  <c r="AU357" i="12"/>
  <c r="AU358" i="12"/>
  <c r="AU359" i="12"/>
  <c r="AU360" i="12"/>
  <c r="AU361" i="12"/>
  <c r="I384" i="12"/>
  <c r="AI26" i="11" l="1"/>
  <c r="AC63" i="11"/>
  <c r="AI141" i="11"/>
  <c r="I78" i="10"/>
  <c r="I115" i="10"/>
  <c r="H133" i="10"/>
  <c r="I133" i="10"/>
  <c r="H134" i="10"/>
  <c r="I134" i="10"/>
  <c r="H60" i="9" l="1"/>
  <c r="H196" i="9"/>
  <c r="I198" i="9"/>
  <c r="I335" i="9"/>
  <c r="I370" i="9"/>
  <c r="H390" i="9"/>
  <c r="I390" i="9"/>
  <c r="H391" i="9"/>
  <c r="I391" i="9"/>
  <c r="H66" i="8" l="1"/>
  <c r="H247" i="8"/>
  <c r="I249" i="8"/>
  <c r="I386" i="8"/>
  <c r="I421" i="8"/>
  <c r="H439" i="8"/>
  <c r="I439" i="8"/>
  <c r="H440" i="8"/>
  <c r="I440" i="8"/>
  <c r="H62" i="7" l="1"/>
  <c r="H198" i="7"/>
  <c r="I200" i="7"/>
  <c r="I348" i="7"/>
  <c r="I383" i="7"/>
  <c r="H401" i="7"/>
  <c r="I401" i="7"/>
  <c r="H402" i="7"/>
  <c r="I402" i="7"/>
  <c r="AH11" i="5" l="1"/>
  <c r="AN11" i="5"/>
  <c r="AH12" i="5"/>
  <c r="AN12" i="5"/>
  <c r="AH13" i="5"/>
  <c r="AN13" i="5"/>
  <c r="AH14" i="5"/>
  <c r="AI14" i="5"/>
  <c r="AN14" i="5" s="1"/>
  <c r="AH15" i="5"/>
  <c r="AN15" i="5"/>
  <c r="AH16" i="5"/>
  <c r="AN16" i="5"/>
  <c r="AH17" i="5"/>
  <c r="AN17" i="5"/>
  <c r="AH18" i="5"/>
  <c r="AN18" i="5"/>
  <c r="AH19" i="5"/>
  <c r="AN19" i="5"/>
  <c r="AH20" i="5"/>
  <c r="AN20" i="5"/>
  <c r="AH21" i="5"/>
  <c r="AN21" i="5"/>
  <c r="AH22" i="5"/>
  <c r="AN22" i="5"/>
  <c r="AH23" i="5"/>
  <c r="AN23" i="5"/>
  <c r="AH24" i="5"/>
  <c r="AN24" i="5"/>
  <c r="AH25" i="5"/>
  <c r="AN25" i="5"/>
  <c r="AH26" i="5"/>
  <c r="AN26" i="5"/>
  <c r="AH27" i="5"/>
  <c r="AN27" i="5"/>
  <c r="AH28" i="5"/>
  <c r="AN28" i="5"/>
  <c r="AH29" i="5"/>
  <c r="AN29" i="5"/>
  <c r="AH30" i="5"/>
  <c r="AN30" i="5"/>
  <c r="AH31" i="5"/>
  <c r="AN31" i="5"/>
  <c r="AH32" i="5"/>
  <c r="AN32" i="5"/>
  <c r="AH33" i="5"/>
  <c r="AN33" i="5"/>
  <c r="AH34" i="5"/>
  <c r="AK34" i="5"/>
  <c r="AN34" i="5"/>
  <c r="AH35" i="5"/>
  <c r="AN35" i="5"/>
  <c r="AH36" i="5"/>
  <c r="AN36" i="5"/>
  <c r="AH37" i="5"/>
  <c r="AN37" i="5"/>
  <c r="AH38" i="5"/>
  <c r="AN38" i="5"/>
  <c r="AH39" i="5"/>
  <c r="AN39" i="5"/>
  <c r="AH40" i="5"/>
  <c r="AN40" i="5"/>
  <c r="AH41" i="5"/>
  <c r="AN41" i="5"/>
  <c r="AH42" i="5"/>
  <c r="AN42" i="5"/>
  <c r="AH43" i="5"/>
  <c r="AN43" i="5"/>
  <c r="AH44" i="5"/>
  <c r="AN44" i="5"/>
  <c r="AH45" i="5"/>
  <c r="AN45" i="5"/>
  <c r="AH46" i="5"/>
  <c r="AN46" i="5"/>
  <c r="AH47" i="5"/>
  <c r="AN47" i="5"/>
  <c r="AH48" i="5"/>
  <c r="AN48" i="5"/>
  <c r="AH49" i="5"/>
  <c r="AN49" i="5"/>
  <c r="AH50" i="5"/>
  <c r="AN50" i="5"/>
  <c r="AH51" i="5"/>
  <c r="AN51" i="5"/>
  <c r="AH52" i="5"/>
  <c r="AN52" i="5"/>
  <c r="AH53" i="5"/>
  <c r="AN53" i="5"/>
  <c r="AH54" i="5"/>
  <c r="AN54" i="5"/>
  <c r="AH55" i="5"/>
  <c r="AN55" i="5"/>
  <c r="AH56" i="5"/>
  <c r="AN56" i="5"/>
  <c r="AH57" i="5"/>
  <c r="AN57" i="5"/>
  <c r="AH58" i="5"/>
  <c r="AN58" i="5"/>
  <c r="AH59" i="5"/>
  <c r="AN59" i="5"/>
  <c r="AH60" i="5"/>
  <c r="AN60" i="5"/>
  <c r="AH61" i="5"/>
  <c r="AN61" i="5"/>
  <c r="AH62" i="5"/>
  <c r="AN62" i="5"/>
  <c r="AH63" i="5"/>
  <c r="AN63" i="5"/>
  <c r="AH64" i="5"/>
  <c r="AN64" i="5"/>
  <c r="AH65" i="5"/>
  <c r="AN65" i="5"/>
  <c r="AH66" i="5"/>
  <c r="AN66" i="5"/>
  <c r="AH67" i="5"/>
  <c r="AN67" i="5"/>
  <c r="AH68" i="5"/>
  <c r="AN68" i="5"/>
  <c r="AH69" i="5"/>
  <c r="AN69" i="5"/>
  <c r="AH70" i="5"/>
  <c r="AN70" i="5"/>
  <c r="AH71" i="5"/>
  <c r="AN71" i="5"/>
  <c r="AH72" i="5"/>
  <c r="AN72" i="5"/>
  <c r="AH73" i="5"/>
  <c r="AN73" i="5"/>
  <c r="AH74" i="5"/>
  <c r="AN74" i="5"/>
  <c r="AH75" i="5"/>
  <c r="AN75" i="5"/>
  <c r="AH76" i="5"/>
  <c r="AN76" i="5"/>
  <c r="AH77" i="5"/>
  <c r="AN77" i="5"/>
  <c r="AH78" i="5"/>
  <c r="AN78" i="5"/>
  <c r="AH79" i="5"/>
  <c r="AN79" i="5"/>
  <c r="AH80" i="5"/>
  <c r="AN80" i="5"/>
  <c r="AH81" i="5"/>
  <c r="AN81" i="5"/>
  <c r="AH82" i="5"/>
  <c r="AN82" i="5"/>
  <c r="AH83" i="5"/>
  <c r="AN83" i="5"/>
  <c r="AH84" i="5"/>
  <c r="AN84" i="5"/>
  <c r="AH85" i="5"/>
  <c r="AN85" i="5"/>
  <c r="AH86" i="5"/>
  <c r="AN86" i="5"/>
  <c r="AH87" i="5"/>
  <c r="AN87" i="5"/>
  <c r="AH88" i="5"/>
  <c r="AN88" i="5"/>
  <c r="AH89" i="5"/>
  <c r="AN89" i="5"/>
  <c r="AH90" i="5"/>
  <c r="AN90" i="5"/>
  <c r="AH91" i="5"/>
  <c r="AN91" i="5"/>
  <c r="AH92" i="5"/>
  <c r="AN92" i="5"/>
  <c r="AH93" i="5"/>
  <c r="AN93" i="5"/>
  <c r="AH94" i="5"/>
  <c r="AN94" i="5"/>
  <c r="AH95" i="5"/>
  <c r="AN95" i="5"/>
  <c r="AH96" i="5"/>
  <c r="AN96" i="5"/>
  <c r="AH97" i="5"/>
  <c r="AN97" i="5"/>
  <c r="AH98" i="5"/>
  <c r="AN98" i="5"/>
  <c r="AH99" i="5"/>
  <c r="AN99" i="5"/>
  <c r="AH100" i="5"/>
  <c r="AN100" i="5"/>
  <c r="AH101" i="5"/>
  <c r="AN101" i="5"/>
  <c r="AH102" i="5"/>
  <c r="AN102" i="5"/>
  <c r="AH103" i="5"/>
  <c r="AN103" i="5"/>
  <c r="AH104" i="5"/>
  <c r="AN104" i="5"/>
  <c r="AH105" i="5"/>
  <c r="AN105" i="5"/>
  <c r="AH106" i="5"/>
  <c r="AN106" i="5"/>
  <c r="AH107" i="5"/>
  <c r="AN107" i="5"/>
  <c r="AH108" i="5"/>
  <c r="AN108" i="5"/>
  <c r="AH109" i="5"/>
  <c r="AN109" i="5"/>
  <c r="AH110" i="5"/>
  <c r="AN110" i="5"/>
  <c r="AH111" i="5"/>
  <c r="AN111" i="5"/>
  <c r="AH112" i="5"/>
  <c r="AN112" i="5"/>
  <c r="AH113" i="5"/>
  <c r="AN113" i="5"/>
  <c r="AH114" i="5"/>
  <c r="AN114" i="5"/>
  <c r="AH115" i="5"/>
  <c r="AN115" i="5"/>
  <c r="AH116" i="5"/>
  <c r="AN116" i="5"/>
  <c r="AH117" i="5"/>
  <c r="AN117" i="5"/>
  <c r="AH118" i="5"/>
  <c r="AN118" i="5"/>
  <c r="AH119" i="5"/>
  <c r="AN119" i="5"/>
  <c r="AH120" i="5"/>
  <c r="AN120" i="5"/>
  <c r="AH121" i="5"/>
  <c r="AN121" i="5"/>
  <c r="AH122" i="5"/>
  <c r="AN122" i="5"/>
  <c r="AH123" i="5"/>
  <c r="AN123" i="5"/>
  <c r="AH124" i="5"/>
  <c r="AN124" i="5"/>
  <c r="AH125" i="5"/>
  <c r="AN125" i="5"/>
  <c r="AH126" i="5"/>
  <c r="AN126" i="5"/>
  <c r="AH127" i="5"/>
  <c r="AN127" i="5"/>
  <c r="AH128" i="5"/>
  <c r="AN128" i="5"/>
  <c r="AH129" i="5"/>
  <c r="AN129" i="5"/>
  <c r="AH130" i="5"/>
  <c r="AN130" i="5"/>
  <c r="AH131" i="5"/>
  <c r="AN131" i="5"/>
  <c r="AH132" i="5"/>
  <c r="AN132" i="5"/>
  <c r="AH133" i="5"/>
  <c r="AN133" i="5"/>
  <c r="AH134" i="5"/>
  <c r="AN134" i="5"/>
  <c r="AH135" i="5"/>
  <c r="AN135" i="5"/>
  <c r="AH136" i="5"/>
  <c r="AN136" i="5"/>
  <c r="AH137" i="5"/>
  <c r="AN137" i="5"/>
  <c r="AH138" i="5"/>
  <c r="AN138" i="5"/>
  <c r="AH139" i="5"/>
  <c r="AN139" i="5"/>
  <c r="AH140" i="5"/>
  <c r="AN140" i="5"/>
  <c r="AH141" i="5"/>
  <c r="AN141" i="5"/>
  <c r="AH142" i="5"/>
  <c r="AN142" i="5"/>
  <c r="AH143" i="5"/>
  <c r="AN143" i="5"/>
  <c r="AH144" i="5"/>
  <c r="AN144" i="5"/>
  <c r="AH145" i="5"/>
  <c r="AN145" i="5"/>
  <c r="AH146" i="5"/>
  <c r="AN146" i="5"/>
  <c r="AH147" i="5"/>
  <c r="AN147" i="5"/>
  <c r="AH148" i="5"/>
  <c r="AN148" i="5"/>
  <c r="AH149" i="5"/>
  <c r="AN149" i="5"/>
  <c r="AH150" i="5"/>
  <c r="AN150" i="5"/>
  <c r="AH151" i="5"/>
  <c r="AN151" i="5"/>
  <c r="AH152" i="5"/>
  <c r="AN152" i="5"/>
  <c r="AH153" i="5"/>
  <c r="AN153" i="5"/>
  <c r="AH154" i="5"/>
  <c r="AN154" i="5"/>
  <c r="AH155" i="5"/>
  <c r="AN155" i="5"/>
  <c r="AH156" i="5"/>
  <c r="AN156" i="5"/>
  <c r="AH157" i="5"/>
  <c r="AN157" i="5"/>
  <c r="AH158" i="5"/>
  <c r="AN158" i="5"/>
  <c r="AH159" i="5"/>
  <c r="AN159" i="5"/>
  <c r="AH160" i="5"/>
  <c r="AN160" i="5"/>
  <c r="AH161" i="5"/>
  <c r="AN161" i="5"/>
  <c r="AH162" i="5"/>
  <c r="AN162" i="5"/>
  <c r="AH163" i="5"/>
  <c r="AN163" i="5"/>
  <c r="AH164" i="5"/>
  <c r="AN164" i="5"/>
  <c r="AH165" i="5"/>
  <c r="AN165" i="5"/>
  <c r="AH166" i="5"/>
  <c r="AN166" i="5"/>
  <c r="AH167" i="5"/>
  <c r="AN167" i="5"/>
  <c r="AH168" i="5"/>
  <c r="AN168" i="5"/>
  <c r="AH169" i="5"/>
  <c r="AN169" i="5"/>
  <c r="AH170" i="5"/>
  <c r="AN170" i="5"/>
  <c r="AH171" i="5"/>
  <c r="AN171" i="5"/>
  <c r="AH172" i="5"/>
  <c r="AN172" i="5"/>
  <c r="AH173" i="5"/>
  <c r="AN173" i="5"/>
  <c r="AH174" i="5"/>
  <c r="AN174" i="5"/>
  <c r="AH175" i="5"/>
  <c r="AN175" i="5"/>
  <c r="AH176" i="5"/>
  <c r="AN176" i="5"/>
  <c r="AH177" i="5"/>
  <c r="AN177" i="5"/>
  <c r="AH178" i="5"/>
  <c r="AN178" i="5"/>
  <c r="AH179" i="5"/>
  <c r="AN179" i="5"/>
  <c r="AH180" i="5"/>
  <c r="AN180" i="5"/>
  <c r="AH181" i="5"/>
  <c r="AN181" i="5"/>
  <c r="AH182" i="5"/>
  <c r="AN182" i="5"/>
  <c r="AH183" i="5"/>
  <c r="AN183" i="5"/>
  <c r="AH184" i="5"/>
  <c r="AN184" i="5"/>
  <c r="AH185" i="5"/>
  <c r="AN185" i="5"/>
  <c r="AH186" i="5"/>
  <c r="AN186" i="5"/>
  <c r="AH187" i="5"/>
  <c r="AN187" i="5"/>
  <c r="AH188" i="5"/>
  <c r="AN188" i="5"/>
  <c r="AH189" i="5"/>
  <c r="AN189" i="5"/>
  <c r="AH190" i="5"/>
  <c r="AN190" i="5"/>
  <c r="AH191" i="5"/>
  <c r="AN191" i="5"/>
  <c r="AH192" i="5"/>
  <c r="AN192" i="5"/>
  <c r="AH193" i="5"/>
  <c r="AN193" i="5"/>
  <c r="AH194" i="5"/>
  <c r="AN194" i="5"/>
  <c r="AH195" i="5"/>
  <c r="AN195" i="5"/>
  <c r="AH196" i="5"/>
  <c r="AN196" i="5"/>
  <c r="AH197" i="5"/>
  <c r="AN197" i="5"/>
  <c r="AH198" i="5"/>
  <c r="AN198" i="5"/>
  <c r="AH199" i="5"/>
  <c r="AN199" i="5"/>
  <c r="AH200" i="5"/>
  <c r="AN200" i="5"/>
  <c r="AH201" i="5"/>
  <c r="AN201" i="5"/>
  <c r="AH202" i="5"/>
  <c r="AN202" i="5"/>
  <c r="AH203" i="5"/>
  <c r="AN203" i="5"/>
  <c r="AH204" i="5"/>
  <c r="AN204" i="5"/>
  <c r="AH205" i="5"/>
  <c r="AN205" i="5"/>
  <c r="AH206" i="5"/>
  <c r="AN206" i="5"/>
  <c r="AH207" i="5"/>
  <c r="AN207" i="5"/>
  <c r="AH208" i="5"/>
  <c r="AN208" i="5"/>
  <c r="AH209" i="5"/>
  <c r="AN209" i="5"/>
  <c r="AH210" i="5"/>
  <c r="AN210" i="5"/>
  <c r="AH211" i="5"/>
  <c r="AN211" i="5"/>
  <c r="AH212" i="5"/>
  <c r="AN212" i="5"/>
  <c r="AH213" i="5"/>
  <c r="AN213" i="5"/>
  <c r="AH214" i="5"/>
  <c r="AN214" i="5"/>
  <c r="AH215" i="5"/>
  <c r="AN215" i="5"/>
  <c r="AH216" i="5"/>
  <c r="AN216" i="5"/>
  <c r="AH217" i="5"/>
  <c r="AN217" i="5"/>
  <c r="AH218" i="5"/>
  <c r="AN218" i="5"/>
  <c r="AH219" i="5"/>
  <c r="AN219" i="5"/>
  <c r="AH220" i="5"/>
  <c r="AN220" i="5"/>
  <c r="AH221" i="5"/>
  <c r="AN221" i="5"/>
  <c r="AH222" i="5"/>
  <c r="AN222" i="5"/>
  <c r="AH223" i="5"/>
  <c r="AN223" i="5"/>
  <c r="H232" i="5"/>
  <c r="H368" i="5"/>
  <c r="I370" i="5"/>
  <c r="I507" i="5"/>
  <c r="I542" i="5"/>
  <c r="H560" i="5"/>
  <c r="I560" i="5"/>
  <c r="H561" i="5"/>
  <c r="I561" i="5"/>
  <c r="H61" i="4" l="1"/>
  <c r="AD121" i="4"/>
  <c r="AK121" i="4"/>
  <c r="AE123" i="4"/>
  <c r="AJ125" i="4"/>
  <c r="AD126" i="4"/>
  <c r="AW131" i="4"/>
  <c r="AI136" i="4"/>
  <c r="AC147" i="4"/>
  <c r="H198" i="4"/>
  <c r="I200" i="4"/>
  <c r="I337" i="4"/>
  <c r="AW350" i="4"/>
  <c r="I373" i="4"/>
  <c r="H391" i="4"/>
  <c r="I391" i="4"/>
  <c r="H392" i="4"/>
  <c r="I392" i="4"/>
  <c r="H48" i="2" l="1"/>
  <c r="H51" i="2"/>
  <c r="G57" i="2"/>
  <c r="H59" i="2"/>
</calcChain>
</file>

<file path=xl/comments1.xml><?xml version="1.0" encoding="utf-8"?>
<comments xmlns="http://schemas.openxmlformats.org/spreadsheetml/2006/main">
  <authors>
    <author>luis alberto molano lopez</author>
    <author/>
  </authors>
  <commentList>
    <comment ref="I3"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O10" authorId="1" shapeId="0">
      <text>
        <r>
          <rPr>
            <sz val="11"/>
            <color theme="1"/>
            <rFont val="Arial"/>
            <family val="2"/>
          </rPr>
          <t>Registre el valor de la ejecucion presupuestal para cada actividad realizada, a traves de los RDPs expedidos.</t>
        </r>
      </text>
    </comment>
    <comment ref="K11" authorId="1" shapeId="0">
      <text>
        <r>
          <rPr>
            <sz val="11"/>
            <color theme="1"/>
            <rFont val="Arial"/>
            <family val="2"/>
          </rPr>
          <t xml:space="preserve">Usuario de Windows:
Enumerar las actividades
</t>
        </r>
      </text>
    </comment>
    <comment ref="L11" authorId="1" shapeId="0">
      <text>
        <r>
          <rPr>
            <sz val="11"/>
            <color theme="1"/>
            <rFont val="Arial"/>
            <family val="2"/>
          </rPr>
          <t>Usuario de Windows:
Digitar la(s) actividad(es) que aporten al cumplimiento de la meta de producto)</t>
        </r>
      </text>
    </comment>
    <comment ref="M11" authorId="1" shapeId="0">
      <text>
        <r>
          <rPr>
            <sz val="11"/>
            <color theme="1"/>
            <rFont val="Arial"/>
            <family val="2"/>
          </rPr>
          <t xml:space="preserve">Usuario de Windows:
Digitar el nombre del Responsable Principal y del contratista encargado
</t>
        </r>
      </text>
    </comment>
    <comment ref="Q11" authorId="1" shapeId="0">
      <text>
        <r>
          <rPr>
            <sz val="11"/>
            <color theme="1"/>
            <rFont val="Arial"/>
            <family val="2"/>
          </rPr>
          <t xml:space="preserve">Usuario de Windows:
Digitar el tipo de contratación necesaria para la actividad (Prestacion de servicios, suministro, contrato de obra, etc)
</t>
        </r>
      </text>
    </comment>
    <comment ref="AB11" authorId="1" shapeId="0">
      <text>
        <r>
          <rPr>
            <sz val="11"/>
            <color theme="1"/>
            <rFont val="Arial"/>
            <family val="2"/>
          </rPr>
          <t>Usuario de Windows:
En caso de haber ajustado la actividad mencionar la fecha en que se realizó el ajuste.</t>
        </r>
      </text>
    </comment>
    <comment ref="AC11" authorId="1" shapeId="0">
      <text>
        <r>
          <rPr>
            <sz val="11"/>
            <color theme="1"/>
            <rFont val="Arial"/>
            <family val="2"/>
          </rPr>
          <t>Usuario de Windows:
Si la actividad fue ajustada mencionar si fue ajusta en valor, en metodología o en los dos aspectos.</t>
        </r>
      </text>
    </comment>
    <comment ref="AD12"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E12" authorId="1" shapeId="0">
      <text>
        <r>
          <rPr>
            <sz val="11"/>
            <color theme="1"/>
            <rFont val="Arial"/>
            <family val="2"/>
          </rPr>
          <t>Usuario de Windows:
Registre el valor de las adiciones de presupuesto para la actividad, (si las hay)</t>
        </r>
      </text>
    </comment>
    <comment ref="AF12" authorId="1" shapeId="0">
      <text>
        <r>
          <rPr>
            <sz val="11"/>
            <color theme="1"/>
            <rFont val="Arial"/>
            <family val="2"/>
          </rPr>
          <t>Usuario de Windows:
Registre el valor de las reducciones de presupuesto para la actividad, (si las hay)</t>
        </r>
      </text>
    </comment>
    <comment ref="AH12"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O12" authorId="1" shapeId="0">
      <text>
        <r>
          <rPr>
            <sz val="11"/>
            <color theme="1"/>
            <rFont val="Arial"/>
            <family val="2"/>
          </rPr>
          <t>Usuario de Windows:
Registre el valor de los RP que se hayan expedido para el cumplimiento de la actividad por cada fuente</t>
        </r>
      </text>
    </comment>
  </commentList>
</comments>
</file>

<file path=xl/comments10.xml><?xml version="1.0" encoding="utf-8"?>
<comments xmlns="http://schemas.openxmlformats.org/spreadsheetml/2006/main">
  <authors>
    <author>luis alberto molano lopez</author>
    <author/>
  </authors>
  <commentList>
    <comment ref="J2"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C7" authorId="1" shapeId="0">
      <text>
        <r>
          <rPr>
            <sz val="11"/>
            <color rgb="FF000000"/>
            <rFont val="Arial"/>
            <family val="2"/>
          </rPr>
          <t>Registre el valor para cada actividad planeada de acuerdo a cada una de las fuentes del presupuesto asignado.</t>
        </r>
      </text>
    </comment>
    <comment ref="AW7" authorId="1" shapeId="0">
      <text>
        <r>
          <rPr>
            <sz val="11"/>
            <color rgb="FF000000"/>
            <rFont val="Arial"/>
            <family val="2"/>
          </rPr>
          <t>Registre el valor de la ejecucion presupuestal para cada actividad realizada, a traves de los RDPs expedidos.</t>
        </r>
      </text>
    </comment>
    <comment ref="Q9" authorId="1" shapeId="0">
      <text>
        <r>
          <rPr>
            <sz val="11"/>
            <color rgb="FF000000"/>
            <rFont val="Arial"/>
            <family val="2"/>
          </rPr>
          <t>Usuario de Windows:
Marcar con "X" el mes o meses en que se ejecuta la actividad.</t>
        </r>
      </text>
    </comment>
    <comment ref="Z9" authorId="1" shapeId="0">
      <text>
        <r>
          <rPr>
            <sz val="11"/>
            <color rgb="FF000000"/>
            <rFont val="Arial"/>
            <family val="2"/>
          </rPr>
          <t>Usuario de Windows:
Mencionar los asuntos relevantes respecto de la actividad.</t>
        </r>
      </text>
    </comment>
    <comment ref="AA9" authorId="1" shapeId="0">
      <text>
        <r>
          <rPr>
            <sz val="11"/>
            <color rgb="FF000000"/>
            <rFont val="Arial"/>
            <family val="2"/>
          </rPr>
          <t>Usuario de Windows:
En caso de haber ajustado la actividad mencionar la fecha en que se realizó el ajuste.</t>
        </r>
      </text>
    </comment>
    <comment ref="AB9" authorId="1" shapeId="0">
      <text>
        <r>
          <rPr>
            <sz val="11"/>
            <color rgb="FF000000"/>
            <rFont val="Arial"/>
            <family val="2"/>
          </rPr>
          <t>Usuario de Windows:
Si la actividad fue ajustada mencionar si fue ajusta en valor, en metodología o en los dos aspectos.</t>
        </r>
      </text>
    </comment>
    <comment ref="B10" authorId="1" shapeId="0">
      <text>
        <r>
          <rPr>
            <sz val="11"/>
            <color rgb="FF000000"/>
            <rFont val="Arial"/>
            <family val="2"/>
          </rPr>
          <t xml:space="preserve">Usuario de Windows:
Filtrar la depencia ejecutora
</t>
        </r>
      </text>
    </comment>
    <comment ref="E10" authorId="1" shapeId="0">
      <text>
        <r>
          <rPr>
            <sz val="11"/>
            <color rgb="FF000000"/>
            <rFont val="Arial"/>
            <family val="2"/>
          </rPr>
          <t xml:space="preserve">Usuario de Windows:
Base para trazar y/o ajustar el Plan de acción
</t>
        </r>
      </text>
    </comment>
    <comment ref="M10" authorId="1" shapeId="0">
      <text>
        <r>
          <rPr>
            <sz val="11"/>
            <color rgb="FF000000"/>
            <rFont val="Arial"/>
            <family val="2"/>
          </rPr>
          <t xml:space="preserve">Usuario de Windows:
Enumerar las actividades
</t>
        </r>
      </text>
    </comment>
    <comment ref="N10" authorId="1" shapeId="0">
      <text>
        <r>
          <rPr>
            <sz val="11"/>
            <color rgb="FF000000"/>
            <rFont val="Arial"/>
            <family val="2"/>
          </rPr>
          <t>Usuario de Windows:
Digitar la(s) actividad(es) que aporten al cumplimiento de la meta de producto)</t>
        </r>
      </text>
    </comment>
    <comment ref="O10" authorId="1" shapeId="0">
      <text>
        <r>
          <rPr>
            <sz val="11"/>
            <color rgb="FF000000"/>
            <rFont val="Arial"/>
            <family val="2"/>
          </rPr>
          <t xml:space="preserve">Usuario de Windows:
Digitar el nombre del Responsable Principal y del contratista encargado
</t>
        </r>
      </text>
    </comment>
    <comment ref="P10" authorId="1" shapeId="0">
      <text>
        <r>
          <rPr>
            <sz val="11"/>
            <color rgb="FF000000"/>
            <rFont val="Arial"/>
            <family val="2"/>
          </rPr>
          <t xml:space="preserve">Usuario de Windows:
Digitar el tipo de contratación necesaria para la actividad (Prestacion de servicios, suministro, contrato de obra, etc)
</t>
        </r>
      </text>
    </comment>
    <comment ref="AC10" authorId="1" shapeId="0">
      <text>
        <r>
          <rPr>
            <sz val="11"/>
            <color rgb="FF000000"/>
            <rFont val="Arial"/>
            <family val="2"/>
          </rPr>
          <t>Usuario de Windows:
Registre el valor aprobado en el proyecto, recuerde que el valor de la sumatoria de todas las actividades del proyecto debe sumar el valor inicial del proyecto en el POAI</t>
        </r>
      </text>
    </comment>
    <comment ref="AD10" authorId="1" shapeId="0">
      <text>
        <r>
          <rPr>
            <sz val="11"/>
            <color rgb="FF000000"/>
            <rFont val="Arial"/>
            <family val="2"/>
          </rPr>
          <t>Usuario de Windows:
Registre el valor de las adiciones de presupuesto para la actividad, (si las hay)</t>
        </r>
      </text>
    </comment>
    <comment ref="AE10" authorId="1" shapeId="0">
      <text>
        <r>
          <rPr>
            <sz val="11"/>
            <color rgb="FF000000"/>
            <rFont val="Arial"/>
            <family val="2"/>
          </rPr>
          <t>Usuario de Windows:
Registre el valor de las reducciones de presupuesto para la actividad, (si las hay)</t>
        </r>
      </text>
    </comment>
    <comment ref="AI10" authorId="1" shapeId="0">
      <text>
        <r>
          <rPr>
            <sz val="11"/>
            <color rgb="FF000000"/>
            <rFont val="Arial"/>
            <family val="2"/>
          </rPr>
          <t xml:space="preserve">Usuario de Windows:
Registre el valor aprobado en el proyecto, recuerde que el valor de la sumatoria de todas las actividades del proyecto debe sumar el valor inicial del proyecto en el POAI
</t>
        </r>
      </text>
    </comment>
    <comment ref="AW10" authorId="1" shapeId="0">
      <text>
        <r>
          <rPr>
            <sz val="11"/>
            <color rgb="FF000000"/>
            <rFont val="Arial"/>
            <family val="2"/>
          </rPr>
          <t>Usuario de Windows:
Registre el valor de los RP que se hayan expedido para el cumplimiento de la actividad por cada fuente</t>
        </r>
      </text>
    </comment>
    <comment ref="BA10" authorId="1" shapeId="0">
      <text>
        <r>
          <rPr>
            <sz val="11"/>
            <color rgb="FF000000"/>
            <rFont val="Arial"/>
            <family val="2"/>
          </rPr>
          <t>campo formulado, NO BORRAR!</t>
        </r>
      </text>
    </comment>
    <comment ref="G15" authorId="1" shapeId="0">
      <text>
        <r>
          <rPr>
            <sz val="11"/>
            <color rgb="FF000000"/>
            <rFont val="Arial"/>
            <family val="2"/>
          </rPr>
          <t>Felipe Jiménez:
Si hay o no hay y que porcentaje se piensa cumplir.</t>
        </r>
      </text>
    </comment>
    <comment ref="H15" authorId="1" shapeId="0">
      <text>
        <r>
          <rPr>
            <sz val="11"/>
            <color rgb="FF000000"/>
            <rFont val="Arial"/>
            <family val="2"/>
          </rPr>
          <t>Felipe Jiménez:
Modifico el producto o porcentaje.</t>
        </r>
      </text>
    </comment>
    <comment ref="G16" authorId="1" shapeId="0">
      <text>
        <r>
          <rPr>
            <sz val="11"/>
            <color rgb="FF000000"/>
            <rFont val="Arial"/>
            <family val="2"/>
          </rPr>
          <t>Felipe Jiménez:
Revisar línea base y hasta que porcentaje nos comprometemos.</t>
        </r>
      </text>
    </comment>
    <comment ref="H17" authorId="1" shapeId="0">
      <text>
        <r>
          <rPr>
            <sz val="11"/>
            <color rgb="FF000000"/>
            <rFont val="Arial"/>
            <family val="2"/>
          </rPr>
          <t xml:space="preserve">Felipe Jiménez:
Revisar porcentaje muy alto
</t>
        </r>
      </text>
    </comment>
    <comment ref="H19" authorId="1" shapeId="0">
      <text>
        <r>
          <rPr>
            <sz val="11"/>
            <color rgb="FF000000"/>
            <rFont val="Arial"/>
            <family val="2"/>
          </rPr>
          <t>Felipe Jiménez:
Porcentajes Altos</t>
        </r>
      </text>
    </comment>
    <comment ref="G93" authorId="1" shapeId="0">
      <text>
        <r>
          <rPr>
            <sz val="11"/>
            <color rgb="FF000000"/>
            <rFont val="Arial"/>
            <family val="2"/>
          </rPr>
          <t>Felipe Jiménez:
NO PUEDE EXISTIR LINEABASE DEL 100%</t>
        </r>
      </text>
    </comment>
    <comment ref="H93" authorId="1" shapeId="0">
      <text>
        <r>
          <rPr>
            <sz val="11"/>
            <color rgb="FF000000"/>
            <rFont val="Arial"/>
            <family val="2"/>
          </rPr>
          <t>Felipe Jiménez:
Revisar porcentajes</t>
        </r>
      </text>
    </comment>
  </commentList>
</comments>
</file>

<file path=xl/comments11.xml><?xml version="1.0" encoding="utf-8"?>
<comments xmlns="http://schemas.openxmlformats.org/spreadsheetml/2006/main">
  <authors>
    <author>luis alberto molano lopez</author>
    <author/>
  </authors>
  <commentList>
    <comment ref="J2"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C7" authorId="1" shapeId="0">
      <text>
        <r>
          <rPr>
            <sz val="11"/>
            <color theme="1"/>
            <rFont val="Arial"/>
            <family val="2"/>
          </rPr>
          <t>Registre el valor para cada actividad planeada de acuerdo a cada una de las fuentes del presupuesto asignado.</t>
        </r>
      </text>
    </comment>
    <comment ref="AW7" authorId="1" shapeId="0">
      <text>
        <r>
          <rPr>
            <sz val="11"/>
            <color theme="1"/>
            <rFont val="Arial"/>
            <family val="2"/>
          </rPr>
          <t>Registre el valor de la ejecucion presupuestal para cada actividad realizada, a traves de los RDPs expedidos.</t>
        </r>
      </text>
    </comment>
    <comment ref="M9" authorId="1" shapeId="0">
      <text>
        <r>
          <rPr>
            <sz val="11"/>
            <color theme="1"/>
            <rFont val="Arial"/>
            <family val="2"/>
          </rPr>
          <t>Usuario de Windows:
Digitar la(s) actividad(es) que aporten al cumplimiento de la meta de producto)</t>
        </r>
      </text>
    </comment>
    <comment ref="N9" authorId="1" shapeId="0">
      <text>
        <r>
          <rPr>
            <sz val="11"/>
            <color theme="1"/>
            <rFont val="Arial"/>
            <family val="2"/>
          </rPr>
          <t>Usuario de Windows:
Digitar la(s) actividad(es) que aporten al cumplimiento de la meta de producto)</t>
        </r>
      </text>
    </comment>
    <comment ref="O9" authorId="1" shapeId="0">
      <text>
        <r>
          <rPr>
            <sz val="11"/>
            <color theme="1"/>
            <rFont val="Arial"/>
            <family val="2"/>
          </rPr>
          <t xml:space="preserve">Usuario de Windows:
Digitar el nombre del Responsable Principal y del contratista encargado
</t>
        </r>
      </text>
    </comment>
    <comment ref="P9" authorId="1" shapeId="0">
      <text>
        <r>
          <rPr>
            <sz val="11"/>
            <color theme="1"/>
            <rFont val="Arial"/>
            <family val="2"/>
          </rPr>
          <t xml:space="preserve">Usuario de Windows:
Digitar el tipo de contratación necesaria para la actividad (Prestacion de servicios, suministro, contrato de obra, etc)
</t>
        </r>
      </text>
    </comment>
    <comment ref="Q9" authorId="1" shapeId="0">
      <text>
        <r>
          <rPr>
            <sz val="11"/>
            <color theme="1"/>
            <rFont val="Arial"/>
            <family val="2"/>
          </rPr>
          <t>Usuario de Windows:
Marcar con "X" el mes o meses en que se ejecuta la actividad.</t>
        </r>
      </text>
    </comment>
    <comment ref="Z9" authorId="1" shapeId="0">
      <text>
        <r>
          <rPr>
            <sz val="11"/>
            <color theme="1"/>
            <rFont val="Arial"/>
            <family val="2"/>
          </rPr>
          <t>Usuario de Windows:
Mencionar los asuntos relevantes respecto de la actividad.</t>
        </r>
      </text>
    </comment>
    <comment ref="AA9" authorId="1" shapeId="0">
      <text>
        <r>
          <rPr>
            <sz val="11"/>
            <color theme="1"/>
            <rFont val="Arial"/>
            <family val="2"/>
          </rPr>
          <t>Usuario de Windows:
En caso de haber ajustado la actividad mencionar la fecha en que se realizó el ajuste.</t>
        </r>
      </text>
    </comment>
    <comment ref="AB9" authorId="1" shapeId="0">
      <text>
        <r>
          <rPr>
            <sz val="11"/>
            <color theme="1"/>
            <rFont val="Arial"/>
            <family val="2"/>
          </rPr>
          <t>Usuario de Windows:
Si la actividad fue ajustada mencionar si fue ajusta en valor, en metodología o en los dos aspectos.</t>
        </r>
      </text>
    </comment>
    <comment ref="B10" authorId="1" shapeId="0">
      <text>
        <r>
          <rPr>
            <sz val="11"/>
            <color theme="1"/>
            <rFont val="Arial"/>
            <family val="2"/>
          </rPr>
          <t xml:space="preserve">Usuario de Windows:
Filtrar la depencia ejecutora
</t>
        </r>
      </text>
    </comment>
    <comment ref="E10" authorId="1" shapeId="0">
      <text>
        <r>
          <rPr>
            <sz val="11"/>
            <color theme="1"/>
            <rFont val="Arial"/>
            <family val="2"/>
          </rPr>
          <t xml:space="preserve">Usuario de Windows:
Base para trazar y/o ajustar el Plan de acción
</t>
        </r>
      </text>
    </comment>
    <comment ref="AC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text>
        <r>
          <rPr>
            <sz val="11"/>
            <color theme="1"/>
            <rFont val="Arial"/>
            <family val="2"/>
          </rPr>
          <t>Usuario de Windows:
Registre el valor de las adiciones de presupuesto para la actividad, (si las hay)</t>
        </r>
      </text>
    </comment>
    <comment ref="AE10" authorId="1" shapeId="0">
      <text>
        <r>
          <rPr>
            <sz val="11"/>
            <color theme="1"/>
            <rFont val="Arial"/>
            <family val="2"/>
          </rPr>
          <t>Usuario de Windows:
Registre el valor de las reducciones de presupuesto para la actividad, (si las hay)</t>
        </r>
      </text>
    </comment>
    <comment ref="AI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text>
        <r>
          <rPr>
            <sz val="11"/>
            <color theme="1"/>
            <rFont val="Arial"/>
            <family val="2"/>
          </rPr>
          <t>Usuario de Windows:
Registre el valor de los RP que se hayan expedido para el cumplimiento de la actividad por cada fuente</t>
        </r>
      </text>
    </comment>
    <comment ref="BA10" authorId="1" shapeId="0">
      <text>
        <r>
          <rPr>
            <sz val="11"/>
            <color theme="1"/>
            <rFont val="Arial"/>
            <family val="2"/>
          </rPr>
          <t>campo formulado, NO BORRAR!</t>
        </r>
      </text>
    </comment>
    <comment ref="E133" authorId="1" shapeId="0">
      <text>
        <r>
          <rPr>
            <sz val="11"/>
            <color theme="1"/>
            <rFont val="Arial"/>
            <family val="2"/>
          </rPr>
          <t xml:space="preserve">hp:
Creación de estímulos </t>
        </r>
      </text>
    </comment>
    <comment ref="E134" authorId="1" shapeId="0">
      <text>
        <r>
          <rPr>
            <sz val="11"/>
            <color theme="1"/>
            <rFont val="Arial"/>
            <family val="2"/>
          </rPr>
          <t>hp:
apoyar eventos culturales y artísticos 
Inclusión de diferentes géneros y escuelas de baile</t>
        </r>
      </text>
    </comment>
    <comment ref="E135" authorId="1" shapeId="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38" authorId="1" shapeId="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39" authorId="1" shapeId="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1" authorId="1" shapeId="0">
      <text>
        <r>
          <rPr>
            <sz val="11"/>
            <color theme="1"/>
            <rFont val="Arial"/>
            <family val="2"/>
          </rPr>
          <t>1. Crear pagina de agenda cultural</t>
        </r>
      </text>
    </comment>
    <comment ref="E144" authorId="1" shapeId="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6" authorId="1" shapeId="0">
      <text>
        <r>
          <rPr>
            <sz val="11"/>
            <color theme="1"/>
            <rFont val="Arial"/>
            <family val="2"/>
          </rPr>
          <t>Felipe Jiménez:
Línea Base de porcentaje de implementación</t>
        </r>
      </text>
    </comment>
    <comment ref="H146" authorId="1" shapeId="0">
      <text>
        <r>
          <rPr>
            <sz val="11"/>
            <color theme="1"/>
            <rFont val="Arial"/>
            <family val="2"/>
          </rPr>
          <t>Felipe Jiménez:
Preguntar a Diana que porcentaje de la Política</t>
        </r>
      </text>
    </comment>
    <comment ref="G147" authorId="1" shapeId="0">
      <text>
        <r>
          <rPr>
            <sz val="11"/>
            <color theme="1"/>
            <rFont val="Arial"/>
            <family val="2"/>
          </rPr>
          <t>Felipe Jiménez:
Si hay o no hay y que porcentaje se piensa cumplir.</t>
        </r>
      </text>
    </comment>
    <comment ref="H147" authorId="1" shapeId="0">
      <text>
        <r>
          <rPr>
            <sz val="11"/>
            <color theme="1"/>
            <rFont val="Arial"/>
            <family val="2"/>
          </rPr>
          <t>Felipe Jiménez:
Modifico el producto o porcentaje.</t>
        </r>
      </text>
    </comment>
    <comment ref="G148" authorId="1" shapeId="0">
      <text>
        <r>
          <rPr>
            <sz val="11"/>
            <color theme="1"/>
            <rFont val="Arial"/>
            <family val="2"/>
          </rPr>
          <t>Felipe Jiménez:
Revisar línea base y hasta que porcentaje nos comprometemos.</t>
        </r>
      </text>
    </comment>
    <comment ref="H149" authorId="1" shapeId="0">
      <text>
        <r>
          <rPr>
            <sz val="11"/>
            <color theme="1"/>
            <rFont val="Arial"/>
            <family val="2"/>
          </rPr>
          <t xml:space="preserve">Felipe Jiménez:
Revisar porcentaje muy alto
</t>
        </r>
      </text>
    </comment>
    <comment ref="H151" authorId="1" shapeId="0">
      <text>
        <r>
          <rPr>
            <sz val="11"/>
            <color theme="1"/>
            <rFont val="Arial"/>
            <family val="2"/>
          </rPr>
          <t>Felipe Jiménez:
Porcentajes Altos</t>
        </r>
      </text>
    </comment>
    <comment ref="H155" authorId="1" shapeId="0">
      <text>
        <r>
          <rPr>
            <sz val="11"/>
            <color theme="1"/>
            <rFont val="Arial"/>
            <family val="2"/>
          </rPr>
          <t>Felipe Jiménez:
Revisar Porcentaje muy alto</t>
        </r>
      </text>
    </comment>
    <comment ref="E174" authorId="1" shapeId="0">
      <text>
        <r>
          <rPr>
            <sz val="11"/>
            <color theme="1"/>
            <rFont val="Arial"/>
            <family val="2"/>
          </rPr>
          <t xml:space="preserve">vidalHurtado:
Contiene todas las obras que el AAPSA mencionó en saneamiento y vertimientos. </t>
        </r>
      </text>
    </comment>
    <comment ref="H218" authorId="1" shapeId="0">
      <text>
        <r>
          <rPr>
            <sz val="11"/>
            <color theme="1"/>
            <rFont val="Arial"/>
            <family val="2"/>
          </rPr>
          <t xml:space="preserve">Felipe Jiménez:
Cambiar porcentaje
</t>
        </r>
      </text>
    </comment>
    <comment ref="H221" authorId="1" shapeId="0">
      <text>
        <r>
          <rPr>
            <sz val="11"/>
            <color theme="1"/>
            <rFont val="Arial"/>
            <family val="2"/>
          </rPr>
          <t>Felipe Jiménez:
Cambiar porcentaje de la Meta</t>
        </r>
      </text>
    </comment>
    <comment ref="G222" authorId="1" shapeId="0">
      <text>
        <r>
          <rPr>
            <sz val="11"/>
            <color theme="1"/>
            <rFont val="Arial"/>
            <family val="2"/>
          </rPr>
          <t>Felipe Jiménez:
NO PUEDE EXISTIR LINEABASE DEL 100%</t>
        </r>
      </text>
    </comment>
    <comment ref="H222" authorId="1" shapeId="0">
      <text>
        <r>
          <rPr>
            <sz val="11"/>
            <color theme="1"/>
            <rFont val="Arial"/>
            <family val="2"/>
          </rPr>
          <t>Felipe Jiménez:
Revisar porcentajes</t>
        </r>
      </text>
    </comment>
  </commentList>
</comments>
</file>

<file path=xl/comments12.xml><?xml version="1.0" encoding="utf-8"?>
<comments xmlns="http://schemas.openxmlformats.org/spreadsheetml/2006/main">
  <authors>
    <author>luis alberto molano lopez</author>
    <author/>
  </authors>
  <commentList>
    <comment ref="J2"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M9" authorId="1" shapeId="0">
      <text>
        <r>
          <rPr>
            <sz val="11"/>
            <color theme="1"/>
            <rFont val="Arial"/>
            <family val="2"/>
          </rPr>
          <t xml:space="preserve">Usuario de Windows:
Enumerar las actividades
</t>
        </r>
      </text>
    </comment>
    <comment ref="N9" authorId="1" shapeId="0">
      <text>
        <r>
          <rPr>
            <sz val="11"/>
            <color theme="1"/>
            <rFont val="Arial"/>
            <family val="2"/>
          </rPr>
          <t>Usuario de Windows:
Digitar la(s) actividad(es) que aporten al cumplimiento de la meta de producto)</t>
        </r>
      </text>
    </comment>
    <comment ref="O9" authorId="1" shapeId="0">
      <text>
        <r>
          <rPr>
            <sz val="11"/>
            <color theme="1"/>
            <rFont val="Arial"/>
            <family val="2"/>
          </rPr>
          <t xml:space="preserve">Usuario de Windows:
Digitar el nombre del Responsable Principal y del contratista encargado
</t>
        </r>
      </text>
    </comment>
    <comment ref="P9" authorId="1" shapeId="0">
      <text>
        <r>
          <rPr>
            <sz val="11"/>
            <color theme="1"/>
            <rFont val="Arial"/>
            <family val="2"/>
          </rPr>
          <t xml:space="preserve">Usuario de Windows:
Digitar el tipo de contratación necesaria para la actividad (Prestacion de servicios, suministro, contrato de obra, etc)
</t>
        </r>
      </text>
    </comment>
    <comment ref="Q9" authorId="1" shapeId="0">
      <text>
        <r>
          <rPr>
            <sz val="11"/>
            <color theme="1"/>
            <rFont val="Arial"/>
            <family val="2"/>
          </rPr>
          <t>Usuario de Windows:
Marcar con "X" el mes o meses en que se ejecuta la actividad.</t>
        </r>
      </text>
    </comment>
    <comment ref="Z9" authorId="1" shapeId="0">
      <text>
        <r>
          <rPr>
            <sz val="11"/>
            <color theme="1"/>
            <rFont val="Arial"/>
            <family val="2"/>
          </rPr>
          <t>Usuario de Windows:
Mencionar los asuntos relevantes respecto de la actividad.</t>
        </r>
      </text>
    </comment>
    <comment ref="AA9" authorId="1" shapeId="0">
      <text>
        <r>
          <rPr>
            <sz val="11"/>
            <color theme="1"/>
            <rFont val="Arial"/>
            <family val="2"/>
          </rPr>
          <t>Usuario de Windows:
En caso de haber ajustado la actividad mencionar la fecha en que se realizó el ajuste.</t>
        </r>
      </text>
    </comment>
    <comment ref="AB9" authorId="1" shapeId="0">
      <text>
        <r>
          <rPr>
            <sz val="11"/>
            <color theme="1"/>
            <rFont val="Arial"/>
            <family val="2"/>
          </rPr>
          <t>Usuario de Windows:
Si la actividad fue ajustada mencionar si fue ajusta en valor, en metodología o en los dos aspectos.</t>
        </r>
      </text>
    </comment>
    <comment ref="B10" authorId="1" shapeId="0">
      <text>
        <r>
          <rPr>
            <sz val="11"/>
            <color theme="1"/>
            <rFont val="Arial"/>
            <family val="2"/>
          </rPr>
          <t xml:space="preserve">Usuario de Windows:
Filtrar la depencia ejecutora
</t>
        </r>
      </text>
    </comment>
    <comment ref="E10" authorId="1" shapeId="0">
      <text>
        <r>
          <rPr>
            <sz val="11"/>
            <color theme="1"/>
            <rFont val="Arial"/>
            <family val="2"/>
          </rPr>
          <t xml:space="preserve">Usuario de Windows:
Base para trazar y/o ajustar el Plan de acción
</t>
        </r>
      </text>
    </comment>
    <comment ref="AC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text>
        <r>
          <rPr>
            <sz val="11"/>
            <color theme="1"/>
            <rFont val="Arial"/>
            <family val="2"/>
          </rPr>
          <t>Usuario de Windows:
Registre el valor de las adiciones de presupuesto para la actividad, (si las hay)</t>
        </r>
      </text>
    </comment>
    <comment ref="AE10" authorId="1" shapeId="0">
      <text>
        <r>
          <rPr>
            <sz val="11"/>
            <color theme="1"/>
            <rFont val="Arial"/>
            <family val="2"/>
          </rPr>
          <t>Usuario de Windows:
Registre el valor de las reducciones de presupuesto para la actividad, (si las hay)</t>
        </r>
      </text>
    </comment>
    <comment ref="AI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text>
        <r>
          <rPr>
            <sz val="11"/>
            <color theme="1"/>
            <rFont val="Arial"/>
            <family val="2"/>
          </rPr>
          <t>Usuario de Windows:
Registre el valor de los RDP que se hayan expedido para el cumplimiento de la actividad por cada fuente</t>
        </r>
      </text>
    </comment>
    <comment ref="BA10" authorId="1" shapeId="0">
      <text>
        <r>
          <rPr>
            <sz val="11"/>
            <color theme="1"/>
            <rFont val="Arial"/>
            <family val="2"/>
          </rPr>
          <t>campo formulado, NO BORRAR!</t>
        </r>
      </text>
    </comment>
    <comment ref="E133" authorId="1" shapeId="0">
      <text>
        <r>
          <rPr>
            <sz val="11"/>
            <color theme="1"/>
            <rFont val="Arial"/>
            <family val="2"/>
          </rPr>
          <t xml:space="preserve">hp:
Creación de estímulos </t>
        </r>
      </text>
    </comment>
    <comment ref="E134" authorId="1" shapeId="0">
      <text>
        <r>
          <rPr>
            <sz val="11"/>
            <color theme="1"/>
            <rFont val="Arial"/>
            <family val="2"/>
          </rPr>
          <t>hp:
apoyar eventos culturales y artísticos 
Inclusión de diferentes géneros y escuelas de baile</t>
        </r>
      </text>
    </comment>
    <comment ref="E135" authorId="1" shapeId="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38" authorId="1" shapeId="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39" authorId="1" shapeId="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1" authorId="1" shapeId="0">
      <text>
        <r>
          <rPr>
            <sz val="11"/>
            <color theme="1"/>
            <rFont val="Arial"/>
            <family val="2"/>
          </rPr>
          <t>1. Crear pagina de agenda cultural</t>
        </r>
      </text>
    </comment>
    <comment ref="E144" authorId="1" shapeId="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6" authorId="1" shapeId="0">
      <text>
        <r>
          <rPr>
            <sz val="11"/>
            <color theme="1"/>
            <rFont val="Arial"/>
            <family val="2"/>
          </rPr>
          <t>Felipe Jiménez:
Línea Base de porcentaje de implementación</t>
        </r>
      </text>
    </comment>
    <comment ref="H146" authorId="1" shapeId="0">
      <text>
        <r>
          <rPr>
            <sz val="11"/>
            <color theme="1"/>
            <rFont val="Arial"/>
            <family val="2"/>
          </rPr>
          <t>Felipe Jiménez:
Preguntar a Diana que porcentaje de la Política</t>
        </r>
      </text>
    </comment>
    <comment ref="G147" authorId="1" shapeId="0">
      <text>
        <r>
          <rPr>
            <sz val="11"/>
            <color theme="1"/>
            <rFont val="Arial"/>
            <family val="2"/>
          </rPr>
          <t>Felipe Jiménez:
Si hay o no hay y que porcentaje se piensa cumplir.</t>
        </r>
      </text>
    </comment>
    <comment ref="H147" authorId="1" shapeId="0">
      <text>
        <r>
          <rPr>
            <sz val="11"/>
            <color theme="1"/>
            <rFont val="Arial"/>
            <family val="2"/>
          </rPr>
          <t>Felipe Jiménez:
Modifico el producto o porcentaje.</t>
        </r>
      </text>
    </comment>
    <comment ref="G148" authorId="1" shapeId="0">
      <text>
        <r>
          <rPr>
            <sz val="11"/>
            <color theme="1"/>
            <rFont val="Arial"/>
            <family val="2"/>
          </rPr>
          <t>Felipe Jiménez:
Revisar línea base y hasta que porcentaje nos comprometemos.</t>
        </r>
      </text>
    </comment>
    <comment ref="H149" authorId="1" shapeId="0">
      <text>
        <r>
          <rPr>
            <sz val="11"/>
            <color theme="1"/>
            <rFont val="Arial"/>
            <family val="2"/>
          </rPr>
          <t xml:space="preserve">Felipe Jiménez:
Revisar porcentaje muy alto
</t>
        </r>
      </text>
    </comment>
    <comment ref="H151" authorId="1" shapeId="0">
      <text>
        <r>
          <rPr>
            <sz val="11"/>
            <color theme="1"/>
            <rFont val="Arial"/>
            <family val="2"/>
          </rPr>
          <t>Felipe Jiménez:
Porcentajes Altos</t>
        </r>
      </text>
    </comment>
    <comment ref="H155" authorId="1" shapeId="0">
      <text>
        <r>
          <rPr>
            <sz val="11"/>
            <color theme="1"/>
            <rFont val="Arial"/>
            <family val="2"/>
          </rPr>
          <t>Felipe Jiménez:
Revisar Porcentaje muy alto</t>
        </r>
      </text>
    </comment>
    <comment ref="E174" authorId="1" shapeId="0">
      <text>
        <r>
          <rPr>
            <sz val="11"/>
            <color theme="1"/>
            <rFont val="Arial"/>
            <family val="2"/>
          </rPr>
          <t xml:space="preserve">vidalHurtado:
Contiene todas las obras que el AAPSA mencionó en saneamiento y vertimientos. </t>
        </r>
      </text>
    </comment>
    <comment ref="H218" authorId="1" shapeId="0">
      <text>
        <r>
          <rPr>
            <sz val="11"/>
            <color theme="1"/>
            <rFont val="Arial"/>
            <family val="2"/>
          </rPr>
          <t xml:space="preserve">Felipe Jiménez:
Cambiar porcentaje
</t>
        </r>
      </text>
    </comment>
    <comment ref="H221" authorId="1" shapeId="0">
      <text>
        <r>
          <rPr>
            <sz val="11"/>
            <color theme="1"/>
            <rFont val="Arial"/>
            <family val="2"/>
          </rPr>
          <t>Felipe Jiménez:
Cambiar porcentaje de la Meta</t>
        </r>
      </text>
    </comment>
    <comment ref="G222" authorId="1" shapeId="0">
      <text>
        <r>
          <rPr>
            <sz val="11"/>
            <color theme="1"/>
            <rFont val="Arial"/>
            <family val="2"/>
          </rPr>
          <t>Felipe Jiménez:
NO PUEDE EXISTIR LINEABASE DEL 100%</t>
        </r>
      </text>
    </comment>
    <comment ref="H222" authorId="1" shapeId="0">
      <text>
        <r>
          <rPr>
            <sz val="11"/>
            <color theme="1"/>
            <rFont val="Arial"/>
            <family val="2"/>
          </rPr>
          <t>Felipe Jiménez:
Revisar porcentajes</t>
        </r>
      </text>
    </comment>
  </commentList>
</comments>
</file>

<file path=xl/comments13.xml><?xml version="1.0" encoding="utf-8"?>
<comments xmlns="http://schemas.openxmlformats.org/spreadsheetml/2006/main">
  <authors>
    <author/>
    <author>Microsoft Office User</author>
  </authors>
  <commentList>
    <comment ref="I139" authorId="0" shapeId="0">
      <text>
        <r>
          <rPr>
            <sz val="11"/>
            <color rgb="FF000000"/>
            <rFont val="Calibri"/>
            <family val="2"/>
          </rPr>
          <t xml:space="preserve">hp:
Creación de estimulos </t>
        </r>
      </text>
    </comment>
    <comment ref="I140" authorId="0" shapeId="0">
      <text>
        <r>
          <rPr>
            <sz val="11"/>
            <color rgb="FF000000"/>
            <rFont val="Calibri"/>
            <family val="2"/>
          </rPr>
          <t>hp:
apoyar eventos culturales y artisticos 
Inclusión de diferentes generos y escuelas de baile</t>
        </r>
      </text>
    </comment>
    <comment ref="I141" authorId="0" shapeId="0">
      <text>
        <r>
          <rPr>
            <sz val="11"/>
            <color rgb="FF000000"/>
            <rFont val="Calibri"/>
            <family val="2"/>
          </rPr>
          <t>hp:
Realizar el diagnostico, la formulación e implementación del plan decenal de cultural, alcanzado el 20% de implementación.
Articulación con el plan de desarrollo nacional y departamental, las leyes y politicas públicas y los planes por area que tiene el ministerio de cultura.
Plan de turismo cultural desde la musica articulado a gastronomia y patrimonio cultural
plan de comunicación estrategico</t>
        </r>
      </text>
    </comment>
    <comment ref="I143" authorId="0" shapeId="0">
      <text>
        <r>
          <rPr>
            <sz val="11"/>
            <color rgb="FF000000"/>
            <rFont val="Calibri"/>
            <family val="2"/>
          </rPr>
          <t>hp:
inventario y mantenimiento de dotaciones por areas con las cuenta el municipio (dotación de danzas, musica y arte), 
2. Adqusición de nuevas dotaciones por area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traves de las escuelas culturales y artististicas en las comunas y veredas como complemento de la formación.
7. Generar una agenda de trabajo con el ministerio de cultura para laarticular los planes por area que se tienen desde nivel nacional</t>
        </r>
      </text>
    </comment>
    <comment ref="I144" authorId="0" shapeId="0">
      <text>
        <r>
          <rPr>
            <sz val="11"/>
            <color rgb="FF000000"/>
            <rFont val="Calibri"/>
            <family val="2"/>
          </rPr>
          <t xml:space="preserve">hp:
Crear el consejo de desarrollo naranja
articular acciones entre la institucionalidad
Formular proyectos
de economia naranja
Crear ente doliente, se tiene un acuerdo del 11 de diciembre firmado por min cultura, actores de cultura y camara de comercio y otras instituciones. </t>
        </r>
      </text>
    </comment>
    <comment ref="I146" authorId="0" shapeId="0">
      <text>
        <r>
          <rPr>
            <sz val="11"/>
            <color rgb="FF000000"/>
            <rFont val="Calibri"/>
            <family val="2"/>
          </rPr>
          <t>1. Crear pagina de agenda cultural</t>
        </r>
      </text>
    </comment>
    <comment ref="I149" authorId="0" shapeId="0">
      <text>
        <r>
          <rPr>
            <sz val="11"/>
            <color rgb="FF000000"/>
            <rFont val="Calibri"/>
            <family val="2"/>
          </rPr>
          <t>hp:
Crear consejo municipal de cultura
Mejoramiento de la estampilla procultura, se está gestionanado las estampillas y articular las entidades descentralizadas para aumentar el recaudo.</t>
        </r>
      </text>
    </comment>
    <comment ref="I153" authorId="0" shapeId="0">
      <text>
        <r>
          <rPr>
            <sz val="11"/>
            <color rgb="FF000000"/>
            <rFont val="Calibri"/>
            <family val="2"/>
          </rPr>
          <t xml:space="preserve">Admin:
factores de riesgo
ley zanahoria
</t>
        </r>
      </text>
    </comment>
    <comment ref="I184" authorId="0" shapeId="0">
      <text>
        <r>
          <rPr>
            <sz val="11"/>
            <color rgb="FF000000"/>
            <rFont val="Calibri"/>
            <family val="2"/>
          </rPr>
          <t xml:space="preserve">vidalHurtado:
Contiene todas las obras que el AAPSA mencionó en saneamiento y vertimientos. </t>
        </r>
      </text>
    </comment>
    <comment ref="I229" authorId="0" shapeId="0">
      <text>
        <r>
          <rPr>
            <sz val="11"/>
            <color rgb="FF000000"/>
            <rFont val="Calibri"/>
            <family val="2"/>
          </rPr>
          <t>hp:
Gestores de convivencia ciudadana, codigo de seguridad y convivencia ciudadana, protesta social</t>
        </r>
      </text>
    </comment>
    <comment ref="I230" authorId="0" shapeId="0">
      <text>
        <r>
          <rPr>
            <sz val="11"/>
            <color rgb="FF000000"/>
            <rFont val="Calibri"/>
            <family val="2"/>
          </rPr>
          <t>hp:
estación de policia Sur y dispositivos técnologicos</t>
        </r>
      </text>
    </comment>
    <comment ref="AD271" authorId="1" shapeId="0">
      <text>
        <r>
          <rPr>
            <b/>
            <sz val="10"/>
            <color rgb="FF000000"/>
            <rFont val="Tahoma"/>
            <family val="2"/>
          </rPr>
          <t>Microsoft Office User:</t>
        </r>
        <r>
          <rPr>
            <sz val="10"/>
            <color rgb="FF000000"/>
            <rFont val="Tahoma"/>
            <family val="2"/>
          </rPr>
          <t xml:space="preserve">
</t>
        </r>
        <r>
          <rPr>
            <sz val="10"/>
            <color rgb="FF000000"/>
            <rFont val="Tahoma"/>
            <family val="2"/>
          </rPr>
          <t xml:space="preserve">Se tiene en cuenta para la proyección los aportes según el Convenio de Cofinanciación.
</t>
        </r>
        <r>
          <rPr>
            <sz val="10"/>
            <color rgb="FF000000"/>
            <rFont val="Tahoma"/>
            <family val="2"/>
          </rPr>
          <t xml:space="preserve">
</t>
        </r>
      </text>
    </comment>
    <comment ref="X274" authorId="1" shapeId="0">
      <text>
        <r>
          <rPr>
            <b/>
            <sz val="10"/>
            <color rgb="FF000000"/>
            <rFont val="Tahoma"/>
            <family val="2"/>
          </rPr>
          <t>Microsoft Office User:</t>
        </r>
        <r>
          <rPr>
            <sz val="10"/>
            <color rgb="FF000000"/>
            <rFont val="Tahoma"/>
            <family val="2"/>
          </rPr>
          <t xml:space="preserve">
</t>
        </r>
        <r>
          <rPr>
            <sz val="10"/>
            <color rgb="FF000000"/>
            <rFont val="Tahoma"/>
            <family val="2"/>
          </rPr>
          <t xml:space="preserve">SE TIENE EN CUENTA EL VALOR DEL AJUSTE PARA 2020.
</t>
        </r>
        <r>
          <rPr>
            <sz val="10"/>
            <color rgb="FF000000"/>
            <rFont val="Tahoma"/>
            <family val="2"/>
          </rPr>
          <t xml:space="preserve">EN LOS SIGUIENTES AÑOS NO SE CONSIDERAN APORTES HASTA CUANDO SE DEFINA EL VALOR DE LOS APORTES EN ESPECIE REALIZADOS POR EL MUNICIPIO.
</t>
        </r>
        <r>
          <rPr>
            <sz val="10"/>
            <color rgb="FF000000"/>
            <rFont val="Tahoma"/>
            <family val="2"/>
          </rPr>
          <t xml:space="preserve">
</t>
        </r>
        <r>
          <rPr>
            <sz val="10"/>
            <color rgb="FF000000"/>
            <rFont val="Tahoma"/>
            <family val="2"/>
          </rPr>
          <t xml:space="preserve">
</t>
        </r>
      </text>
    </comment>
  </commentList>
</comments>
</file>

<file path=xl/comments2.xml><?xml version="1.0" encoding="utf-8"?>
<comments xmlns="http://schemas.openxmlformats.org/spreadsheetml/2006/main">
  <authors>
    <author>luis alberto molano lopez</author>
    <author/>
  </authors>
  <commentList>
    <comment ref="J2"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M9" authorId="1" shapeId="0">
      <text>
        <r>
          <rPr>
            <sz val="11"/>
            <color theme="1"/>
            <rFont val="Arial"/>
            <family val="2"/>
          </rPr>
          <t xml:space="preserve">Usuario de Windows:
Enumerar las actividades
</t>
        </r>
      </text>
    </comment>
    <comment ref="N9" authorId="1" shapeId="0">
      <text>
        <r>
          <rPr>
            <sz val="11"/>
            <color theme="1"/>
            <rFont val="Arial"/>
            <family val="2"/>
          </rPr>
          <t>Usuario de Windows:
Digitar la(s) actividad(es) que aporten al cumplimiento de la meta de producto)</t>
        </r>
      </text>
    </comment>
    <comment ref="O9" authorId="1" shapeId="0">
      <text>
        <r>
          <rPr>
            <sz val="11"/>
            <color theme="1"/>
            <rFont val="Arial"/>
            <family val="2"/>
          </rPr>
          <t xml:space="preserve">Usuario de Windows:
Digitar el nombre del Responsable Principal y del contratista encargado
</t>
        </r>
      </text>
    </comment>
    <comment ref="P9" authorId="1" shapeId="0">
      <text>
        <r>
          <rPr>
            <sz val="11"/>
            <color theme="1"/>
            <rFont val="Arial"/>
            <family val="2"/>
          </rPr>
          <t xml:space="preserve">Usuario de Windows:
Digitar el tipo de contratación necesaria para la actividad (Prestacion de servicios, suministro, contrato de obra, etc)
</t>
        </r>
      </text>
    </comment>
    <comment ref="Q9" authorId="1" shapeId="0">
      <text>
        <r>
          <rPr>
            <sz val="11"/>
            <color theme="1"/>
            <rFont val="Arial"/>
            <family val="2"/>
          </rPr>
          <t>Usuario de Windows:
Marcar con "X" el mes o meses en que se ejecuta la actividad.</t>
        </r>
      </text>
    </comment>
    <comment ref="Z9" authorId="1" shapeId="0">
      <text>
        <r>
          <rPr>
            <sz val="11"/>
            <color theme="1"/>
            <rFont val="Arial"/>
            <family val="2"/>
          </rPr>
          <t>Usuario de Windows:
Mencionar los asuntos relevantes respecto de la actividad.</t>
        </r>
      </text>
    </comment>
    <comment ref="AA9" authorId="1" shapeId="0">
      <text>
        <r>
          <rPr>
            <sz val="11"/>
            <color theme="1"/>
            <rFont val="Arial"/>
            <family val="2"/>
          </rPr>
          <t>Usuario de Windows:
En caso de haber ajustado la actividad mencionar la fecha en que se realizó el ajuste.</t>
        </r>
      </text>
    </comment>
    <comment ref="AB9" authorId="1" shapeId="0">
      <text>
        <r>
          <rPr>
            <sz val="11"/>
            <color theme="1"/>
            <rFont val="Arial"/>
            <family val="2"/>
          </rPr>
          <t>Usuario de Windows:
Si la actividad fue ajustada mencionar si fue ajusta en valor, en metodología o en los dos aspectos.</t>
        </r>
      </text>
    </comment>
    <comment ref="B10" authorId="1" shapeId="0">
      <text>
        <r>
          <rPr>
            <sz val="11"/>
            <color theme="1"/>
            <rFont val="Arial"/>
            <family val="2"/>
          </rPr>
          <t xml:space="preserve">Usuario de Windows:
Filtrar la depencia ejecutora
</t>
        </r>
      </text>
    </comment>
    <comment ref="E10" authorId="1" shapeId="0">
      <text>
        <r>
          <rPr>
            <sz val="11"/>
            <color theme="1"/>
            <rFont val="Arial"/>
            <family val="2"/>
          </rPr>
          <t xml:space="preserve">Usuario de Windows:
Base para trazar y/o ajustar el Plan de acción
</t>
        </r>
      </text>
    </comment>
    <comment ref="AC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text>
        <r>
          <rPr>
            <sz val="11"/>
            <color theme="1"/>
            <rFont val="Arial"/>
            <family val="2"/>
          </rPr>
          <t>Usuario de Windows:
Registre el valor de las adiciones de presupuesto para la actividad, (si las hay)</t>
        </r>
      </text>
    </comment>
    <comment ref="AE10" authorId="1" shapeId="0">
      <text>
        <r>
          <rPr>
            <sz val="11"/>
            <color theme="1"/>
            <rFont val="Arial"/>
            <family val="2"/>
          </rPr>
          <t>Usuario de Windows:
Registre el valor de las reducciones de presupuesto para la actividad, (si las hay)</t>
        </r>
      </text>
    </comment>
    <comment ref="AI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text>
        <r>
          <rPr>
            <sz val="11"/>
            <color theme="1"/>
            <rFont val="Arial"/>
            <family val="2"/>
          </rPr>
          <t>Usuario de Windows:
Registre el valor de los RP que se hayan expedido para el cumplimiento de la actividad por cada fuente</t>
        </r>
      </text>
    </comment>
    <comment ref="BA10" authorId="1" shapeId="0">
      <text>
        <r>
          <rPr>
            <sz val="11"/>
            <color theme="1"/>
            <rFont val="Arial"/>
            <family val="2"/>
          </rPr>
          <t>campo formulado, NO BORRAR!</t>
        </r>
      </text>
    </comment>
    <comment ref="E305" authorId="1" shapeId="0">
      <text>
        <r>
          <rPr>
            <sz val="11"/>
            <color theme="1"/>
            <rFont val="Arial"/>
            <family val="2"/>
          </rPr>
          <t xml:space="preserve">hp:
Creación de estímulos </t>
        </r>
      </text>
    </comment>
    <comment ref="E306" authorId="1" shapeId="0">
      <text>
        <r>
          <rPr>
            <sz val="11"/>
            <color theme="1"/>
            <rFont val="Arial"/>
            <family val="2"/>
          </rPr>
          <t>hp:
apoyar eventos culturales y artísticos 
Inclusión de diferentes géneros y escuelas de baile</t>
        </r>
      </text>
    </comment>
    <comment ref="E307" authorId="1" shapeId="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310" authorId="1" shapeId="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311" authorId="1" shapeId="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313" authorId="1" shapeId="0">
      <text>
        <r>
          <rPr>
            <sz val="11"/>
            <color theme="1"/>
            <rFont val="Arial"/>
            <family val="2"/>
          </rPr>
          <t>1. Crear pagina de agenda cultural</t>
        </r>
      </text>
    </comment>
    <comment ref="E316" authorId="1" shapeId="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318" authorId="1" shapeId="0">
      <text>
        <r>
          <rPr>
            <sz val="11"/>
            <color theme="1"/>
            <rFont val="Arial"/>
            <family val="2"/>
          </rPr>
          <t>Felipe Jiménez:
Línea Base de porcentaje de implementación</t>
        </r>
      </text>
    </comment>
    <comment ref="H318" authorId="1" shapeId="0">
      <text>
        <r>
          <rPr>
            <sz val="11"/>
            <color theme="1"/>
            <rFont val="Arial"/>
            <family val="2"/>
          </rPr>
          <t>Felipe Jiménez:
Preguntar a Diana que porcentaje de la Política</t>
        </r>
      </text>
    </comment>
    <comment ref="G319" authorId="1" shapeId="0">
      <text>
        <r>
          <rPr>
            <sz val="11"/>
            <color theme="1"/>
            <rFont val="Arial"/>
            <family val="2"/>
          </rPr>
          <t>Felipe Jiménez:
Si hay o no hay y que porcentaje se piensa cumplir.</t>
        </r>
      </text>
    </comment>
    <comment ref="H319" authorId="1" shapeId="0">
      <text>
        <r>
          <rPr>
            <sz val="11"/>
            <color theme="1"/>
            <rFont val="Arial"/>
            <family val="2"/>
          </rPr>
          <t>Felipe Jiménez:
Modifico el producto o porcentaje.</t>
        </r>
      </text>
    </comment>
    <comment ref="G320" authorId="1" shapeId="0">
      <text>
        <r>
          <rPr>
            <sz val="11"/>
            <color theme="1"/>
            <rFont val="Arial"/>
            <family val="2"/>
          </rPr>
          <t>Felipe Jiménez:
Revisar línea base y hasta que porcentaje nos comprometemos.</t>
        </r>
      </text>
    </comment>
    <comment ref="H321" authorId="1" shapeId="0">
      <text>
        <r>
          <rPr>
            <sz val="11"/>
            <color theme="1"/>
            <rFont val="Arial"/>
            <family val="2"/>
          </rPr>
          <t xml:space="preserve">Felipe Jiménez:
Revisar porcentaje muy alto
</t>
        </r>
      </text>
    </comment>
    <comment ref="H323" authorId="1" shapeId="0">
      <text>
        <r>
          <rPr>
            <sz val="11"/>
            <color theme="1"/>
            <rFont val="Arial"/>
            <family val="2"/>
          </rPr>
          <t>Felipe Jiménez:
Porcentajes Altos</t>
        </r>
      </text>
    </comment>
    <comment ref="H327" authorId="1" shapeId="0">
      <text>
        <r>
          <rPr>
            <sz val="11"/>
            <color theme="1"/>
            <rFont val="Arial"/>
            <family val="2"/>
          </rPr>
          <t>Felipe Jiménez:
Revisar Porcentaje muy alto</t>
        </r>
      </text>
    </comment>
    <comment ref="E346" authorId="1" shapeId="0">
      <text>
        <r>
          <rPr>
            <sz val="11"/>
            <color theme="1"/>
            <rFont val="Arial"/>
            <family val="2"/>
          </rPr>
          <t xml:space="preserve">vidalHurtado:
Contiene todas las obras que el AAPSA mencionó en saneamiento y vertimientos. </t>
        </r>
      </text>
    </comment>
    <comment ref="H390" authorId="1" shapeId="0">
      <text>
        <r>
          <rPr>
            <sz val="11"/>
            <color theme="1"/>
            <rFont val="Arial"/>
            <family val="2"/>
          </rPr>
          <t xml:space="preserve">Felipe Jiménez:
Cambiar porcentaje
</t>
        </r>
      </text>
    </comment>
    <comment ref="H393" authorId="1" shapeId="0">
      <text>
        <r>
          <rPr>
            <sz val="11"/>
            <color theme="1"/>
            <rFont val="Arial"/>
            <family val="2"/>
          </rPr>
          <t>Felipe Jiménez:
Cambiar porcentaje de la Meta</t>
        </r>
      </text>
    </comment>
    <comment ref="G394" authorId="1" shapeId="0">
      <text>
        <r>
          <rPr>
            <sz val="11"/>
            <color theme="1"/>
            <rFont val="Arial"/>
            <family val="2"/>
          </rPr>
          <t>Felipe Jiménez:
NO PUEDE EXISTIR LINEABASE DEL 100%</t>
        </r>
      </text>
    </comment>
    <comment ref="H394" authorId="1" shapeId="0">
      <text>
        <r>
          <rPr>
            <sz val="11"/>
            <color theme="1"/>
            <rFont val="Arial"/>
            <family val="2"/>
          </rPr>
          <t>Felipe Jiménez:
Revisar porcentajes</t>
        </r>
      </text>
    </comment>
  </commentList>
</comments>
</file>

<file path=xl/comments3.xml><?xml version="1.0" encoding="utf-8"?>
<comments xmlns="http://schemas.openxmlformats.org/spreadsheetml/2006/main">
  <authors>
    <author>luis alberto molano lopez</author>
    <author/>
  </authors>
  <commentList>
    <comment ref="I3"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W7" authorId="1" shapeId="0">
      <text>
        <r>
          <rPr>
            <sz val="11"/>
            <color theme="1"/>
            <rFont val="Arial"/>
            <family val="2"/>
          </rPr>
          <t>Registre el valor de la ejecucion presupuestal para cada actividad realizada, a traves de los RDPs expedidos.</t>
        </r>
      </text>
    </comment>
    <comment ref="Z8" authorId="1" shapeId="0">
      <text>
        <r>
          <rPr>
            <sz val="11"/>
            <color theme="1"/>
            <rFont val="Arial"/>
            <family val="2"/>
          </rPr>
          <t>Usuario de Windows:
Mencionar los asuntos relevantes respecto de la actividad.</t>
        </r>
      </text>
    </comment>
    <comment ref="AA8" authorId="1" shapeId="0">
      <text>
        <r>
          <rPr>
            <sz val="11"/>
            <color theme="1"/>
            <rFont val="Arial"/>
            <family val="2"/>
          </rPr>
          <t>Usuario de Windows:
En caso de haber ajustado la actividad mencionar la fecha en que se realizó el ajuste.</t>
        </r>
      </text>
    </comment>
    <comment ref="AB8" authorId="1" shapeId="0">
      <text>
        <r>
          <rPr>
            <sz val="11"/>
            <color theme="1"/>
            <rFont val="Arial"/>
            <family val="2"/>
          </rPr>
          <t>Usuario de Windows:
Si la actividad fue ajustada mencionar si fue ajusta en valor, en metodología o en los dos aspectos.</t>
        </r>
      </text>
    </comment>
    <comment ref="AH9" authorId="1" shapeId="0">
      <text>
        <r>
          <rPr>
            <sz val="11"/>
            <color theme="1"/>
            <rFont val="Arial"/>
            <family val="2"/>
          </rPr>
          <t>Registre el valor para cada actividad planeada de acuerdo a cada una de las fuentes del presupuesto asignado.</t>
        </r>
      </text>
    </comment>
    <comment ref="T10" authorId="1" shapeId="0">
      <text>
        <r>
          <rPr>
            <sz val="11"/>
            <color theme="1"/>
            <rFont val="Arial"/>
            <family val="2"/>
          </rPr>
          <t>Usuario de Windows:
Marcar con "X" el mes o meses en que se ejecuta la actividad.</t>
        </r>
      </text>
    </comment>
    <comment ref="B11" authorId="1" shapeId="0">
      <text>
        <r>
          <rPr>
            <sz val="11"/>
            <color theme="1"/>
            <rFont val="Arial"/>
            <family val="2"/>
          </rPr>
          <t xml:space="preserve">Usuario de Windows:
Filtrar la depencia ejecutora
</t>
        </r>
      </text>
    </comment>
    <comment ref="E11" authorId="1" shapeId="0">
      <text>
        <r>
          <rPr>
            <sz val="11"/>
            <color theme="1"/>
            <rFont val="Arial"/>
            <family val="2"/>
          </rPr>
          <t xml:space="preserve">Usuario de Windows:
Base para trazar y/o ajustar el Plan de acción
</t>
        </r>
      </text>
    </comment>
    <comment ref="M11" authorId="1" shapeId="0">
      <text>
        <r>
          <rPr>
            <sz val="11"/>
            <color theme="1"/>
            <rFont val="Arial"/>
            <family val="2"/>
          </rPr>
          <t xml:space="preserve">Usuario de Windows:
Enumerar las actividades
</t>
        </r>
      </text>
    </comment>
    <comment ref="N11" authorId="1" shapeId="0">
      <text>
        <r>
          <rPr>
            <sz val="11"/>
            <color theme="1"/>
            <rFont val="Arial"/>
            <family val="2"/>
          </rPr>
          <t>Usuario de Windows:
Digitar la(s) actividad(es) que aporten al cumplimiento de la meta de producto)</t>
        </r>
      </text>
    </comment>
    <comment ref="O11" authorId="1" shapeId="0">
      <text>
        <r>
          <rPr>
            <sz val="11"/>
            <color theme="1"/>
            <rFont val="Arial"/>
            <family val="2"/>
          </rPr>
          <t xml:space="preserve">Usuario de Windows:
Digitar el nombre del Responsable Principal y del contratista encargado
</t>
        </r>
      </text>
    </comment>
    <comment ref="P11" authorId="1" shapeId="0">
      <text>
        <r>
          <rPr>
            <sz val="11"/>
            <color theme="1"/>
            <rFont val="Arial"/>
            <family val="2"/>
          </rPr>
          <t xml:space="preserve">Usuario de Windows:
Digitar el tipo de contratación necesaria para la actividad (Prestacion de servicios, suministro, contrato de obra, etc)
</t>
        </r>
      </text>
    </comment>
    <comment ref="AC11"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1" authorId="1" shapeId="0">
      <text>
        <r>
          <rPr>
            <sz val="11"/>
            <color theme="1"/>
            <rFont val="Arial"/>
            <family val="2"/>
          </rPr>
          <t>Usuario de Windows:
Registre el valor de las adiciones de presupuesto para la actividad, (si las hay)</t>
        </r>
      </text>
    </comment>
    <comment ref="AE11" authorId="1" shapeId="0">
      <text>
        <r>
          <rPr>
            <sz val="11"/>
            <color theme="1"/>
            <rFont val="Arial"/>
            <family val="2"/>
          </rPr>
          <t>Usuario de Windows:
Registre el valor de las reducciones de presupuesto para la actividad, (si las hay)</t>
        </r>
      </text>
    </comment>
    <comment ref="AI11"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1" authorId="1" shapeId="0">
      <text>
        <r>
          <rPr>
            <sz val="11"/>
            <color theme="1"/>
            <rFont val="Arial"/>
            <family val="2"/>
          </rPr>
          <t>Usuario de Windows:
Registre el valor de los RP que se hayan expedido para el cumplimiento de la actividad por cada fuente</t>
        </r>
      </text>
    </comment>
    <comment ref="BA11" authorId="1" shapeId="0">
      <text>
        <r>
          <rPr>
            <sz val="11"/>
            <color theme="1"/>
            <rFont val="Arial"/>
            <family val="2"/>
          </rPr>
          <t>campo formulado, NO BORRAR!</t>
        </r>
      </text>
    </comment>
    <comment ref="E135" authorId="1" shapeId="0">
      <text>
        <r>
          <rPr>
            <sz val="11"/>
            <color theme="1"/>
            <rFont val="Arial"/>
            <family val="2"/>
          </rPr>
          <t xml:space="preserve">hp:
Creación de estímulos </t>
        </r>
      </text>
    </comment>
    <comment ref="E136" authorId="1" shapeId="0">
      <text>
        <r>
          <rPr>
            <sz val="11"/>
            <color theme="1"/>
            <rFont val="Arial"/>
            <family val="2"/>
          </rPr>
          <t>hp:
apoyar eventos culturales y artísticos 
Inclusión de diferentes géneros y escuelas de baile</t>
        </r>
      </text>
    </comment>
    <comment ref="E137" authorId="1" shapeId="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40" authorId="1" shapeId="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41" authorId="1" shapeId="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3" authorId="1" shapeId="0">
      <text>
        <r>
          <rPr>
            <sz val="11"/>
            <color theme="1"/>
            <rFont val="Arial"/>
            <family val="2"/>
          </rPr>
          <t>1. Crear pagina de agenda cultural</t>
        </r>
      </text>
    </comment>
    <comment ref="E146" authorId="1" shapeId="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8" authorId="1" shapeId="0">
      <text>
        <r>
          <rPr>
            <sz val="11"/>
            <color theme="1"/>
            <rFont val="Arial"/>
            <family val="2"/>
          </rPr>
          <t>Felipe Jiménez:
Línea Base de porcentaje de implementación</t>
        </r>
      </text>
    </comment>
    <comment ref="H148" authorId="1" shapeId="0">
      <text>
        <r>
          <rPr>
            <sz val="11"/>
            <color theme="1"/>
            <rFont val="Arial"/>
            <family val="2"/>
          </rPr>
          <t>Felipe Jiménez:
Preguntar a Diana que porcentaje de la Política</t>
        </r>
      </text>
    </comment>
    <comment ref="G149" authorId="1" shapeId="0">
      <text>
        <r>
          <rPr>
            <sz val="11"/>
            <color theme="1"/>
            <rFont val="Arial"/>
            <family val="2"/>
          </rPr>
          <t>Felipe Jiménez:
Si hay o no hay y que porcentaje se piensa cumplir.</t>
        </r>
      </text>
    </comment>
    <comment ref="H149" authorId="1" shapeId="0">
      <text>
        <r>
          <rPr>
            <sz val="11"/>
            <color theme="1"/>
            <rFont val="Arial"/>
            <family val="2"/>
          </rPr>
          <t>Felipe Jiménez:
Modifico el producto o porcentaje.</t>
        </r>
      </text>
    </comment>
    <comment ref="G150" authorId="1" shapeId="0">
      <text>
        <r>
          <rPr>
            <sz val="11"/>
            <color theme="1"/>
            <rFont val="Arial"/>
            <family val="2"/>
          </rPr>
          <t>Felipe Jiménez:
Revisar línea base y hasta que porcentaje nos comprometemos.</t>
        </r>
      </text>
    </comment>
    <comment ref="H151" authorId="1" shapeId="0">
      <text>
        <r>
          <rPr>
            <sz val="11"/>
            <color theme="1"/>
            <rFont val="Arial"/>
            <family val="2"/>
          </rPr>
          <t xml:space="preserve">Felipe Jiménez:
Revisar porcentaje muy alto
</t>
        </r>
      </text>
    </comment>
    <comment ref="H153" authorId="1" shapeId="0">
      <text>
        <r>
          <rPr>
            <sz val="11"/>
            <color theme="1"/>
            <rFont val="Arial"/>
            <family val="2"/>
          </rPr>
          <t>Felipe Jiménez:
Porcentajes Altos</t>
        </r>
      </text>
    </comment>
    <comment ref="H157" authorId="1" shapeId="0">
      <text>
        <r>
          <rPr>
            <sz val="11"/>
            <color theme="1"/>
            <rFont val="Arial"/>
            <family val="2"/>
          </rPr>
          <t>Felipe Jiménez:
Revisar Porcentaje muy alto</t>
        </r>
      </text>
    </comment>
    <comment ref="E176" authorId="1" shapeId="0">
      <text>
        <r>
          <rPr>
            <sz val="11"/>
            <color theme="1"/>
            <rFont val="Arial"/>
            <family val="2"/>
          </rPr>
          <t xml:space="preserve">vidalHurtado:
Contiene todas las obras que el AAPSA mencionó en saneamiento y vertimientos. </t>
        </r>
      </text>
    </comment>
    <comment ref="H220" authorId="1" shapeId="0">
      <text>
        <r>
          <rPr>
            <sz val="11"/>
            <color theme="1"/>
            <rFont val="Arial"/>
            <family val="2"/>
          </rPr>
          <t xml:space="preserve">Felipe Jiménez:
Cambiar porcentaje
</t>
        </r>
      </text>
    </comment>
    <comment ref="H223" authorId="1" shapeId="0">
      <text>
        <r>
          <rPr>
            <sz val="11"/>
            <color theme="1"/>
            <rFont val="Arial"/>
            <family val="2"/>
          </rPr>
          <t>Felipe Jiménez:
Cambiar porcentaje de la Meta</t>
        </r>
      </text>
    </comment>
    <comment ref="G224" authorId="1" shapeId="0">
      <text>
        <r>
          <rPr>
            <sz val="11"/>
            <color theme="1"/>
            <rFont val="Arial"/>
            <family val="2"/>
          </rPr>
          <t>Felipe Jiménez:
NO PUEDE EXISTIR LINEABASE DEL 100%</t>
        </r>
      </text>
    </comment>
    <comment ref="H224" authorId="1" shapeId="0">
      <text>
        <r>
          <rPr>
            <sz val="11"/>
            <color theme="1"/>
            <rFont val="Arial"/>
            <family val="2"/>
          </rPr>
          <t>Felipe Jiménez:
Revisar porcentajes</t>
        </r>
      </text>
    </comment>
  </commentList>
</comments>
</file>

<file path=xl/comments4.xml><?xml version="1.0" encoding="utf-8"?>
<comments xmlns="http://schemas.openxmlformats.org/spreadsheetml/2006/main">
  <authors>
    <author>luis alberto molano lopez</author>
    <author/>
  </authors>
  <commentList>
    <comment ref="I3"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W7" authorId="1" shapeId="0">
      <text>
        <r>
          <rPr>
            <sz val="11"/>
            <color theme="1"/>
            <rFont val="Arial"/>
            <family val="2"/>
          </rPr>
          <t>Registre el valor de la ejecucion presupuestal para cada actividad realizada, a traves de los RDPs expedidos.</t>
        </r>
      </text>
    </comment>
    <comment ref="Z8" authorId="1" shapeId="0">
      <text>
        <r>
          <rPr>
            <sz val="11"/>
            <color theme="1"/>
            <rFont val="Arial"/>
            <family val="2"/>
          </rPr>
          <t>Usuario de Windows:
Mencionar los asuntos relevantes respecto de la actividad.</t>
        </r>
      </text>
    </comment>
    <comment ref="AA8" authorId="1" shapeId="0">
      <text>
        <r>
          <rPr>
            <sz val="11"/>
            <color theme="1"/>
            <rFont val="Arial"/>
            <family val="2"/>
          </rPr>
          <t>Usuario de Windows:
En caso de haber ajustado la actividad mencionar la fecha en que se realizó el ajuste.</t>
        </r>
      </text>
    </comment>
    <comment ref="AB8" authorId="1" shapeId="0">
      <text>
        <r>
          <rPr>
            <sz val="11"/>
            <color theme="1"/>
            <rFont val="Arial"/>
            <family val="2"/>
          </rPr>
          <t>Usuario de Windows:
Si la actividad fue ajustada mencionar si fue ajusta en valor, en metodología o en los dos aspectos.</t>
        </r>
      </text>
    </comment>
    <comment ref="AC9" authorId="1" shapeId="0">
      <text>
        <r>
          <rPr>
            <sz val="11"/>
            <color theme="1"/>
            <rFont val="Arial"/>
            <family val="2"/>
          </rPr>
          <t>Registre el valor para cada actividad planeada de acuerdo a cada una de las fuentes del presupuesto asignado.</t>
        </r>
      </text>
    </comment>
    <comment ref="Q10" authorId="1" shapeId="0">
      <text>
        <r>
          <rPr>
            <sz val="11"/>
            <color theme="1"/>
            <rFont val="Arial"/>
            <family val="2"/>
          </rPr>
          <t>Usuario de Windows:
Marcar con "X" el mes o meses en que se ejecuta la actividad.</t>
        </r>
      </text>
    </comment>
    <comment ref="B11" authorId="1" shapeId="0">
      <text>
        <r>
          <rPr>
            <sz val="11"/>
            <color theme="1"/>
            <rFont val="Arial"/>
            <family val="2"/>
          </rPr>
          <t xml:space="preserve">Usuario de Windows:
Filtrar la depencia ejecutora
</t>
        </r>
      </text>
    </comment>
    <comment ref="E11" authorId="1" shapeId="0">
      <text>
        <r>
          <rPr>
            <sz val="11"/>
            <color theme="1"/>
            <rFont val="Arial"/>
            <family val="2"/>
          </rPr>
          <t xml:space="preserve">Usuario de Windows:
Base para trazar y/o ajustar el Plan de acción
</t>
        </r>
      </text>
    </comment>
    <comment ref="M11" authorId="1" shapeId="0">
      <text>
        <r>
          <rPr>
            <sz val="11"/>
            <color theme="1"/>
            <rFont val="Arial"/>
            <family val="2"/>
          </rPr>
          <t xml:space="preserve">Usuario de Windows:
Enumerar las actividades
</t>
        </r>
      </text>
    </comment>
    <comment ref="N11" authorId="1" shapeId="0">
      <text>
        <r>
          <rPr>
            <sz val="11"/>
            <color theme="1"/>
            <rFont val="Arial"/>
            <family val="2"/>
          </rPr>
          <t>Usuario de Windows:
Digitar la(s) actividad(es) que aporten al cumplimiento de la meta de producto)</t>
        </r>
      </text>
    </comment>
    <comment ref="O11" authorId="1" shapeId="0">
      <text>
        <r>
          <rPr>
            <sz val="11"/>
            <color theme="1"/>
            <rFont val="Arial"/>
            <family val="2"/>
          </rPr>
          <t xml:space="preserve">Usuario de Windows:
Digitar el nombre del Responsable Principal y del contratista encargado
</t>
        </r>
      </text>
    </comment>
    <comment ref="P11" authorId="1" shapeId="0">
      <text>
        <r>
          <rPr>
            <sz val="11"/>
            <color theme="1"/>
            <rFont val="Arial"/>
            <family val="2"/>
          </rPr>
          <t xml:space="preserve">Usuario de Windows:
Digitar el tipo de contratación necesaria para la actividad (Prestacion de servicios, suministro, contrato de obra, etc)
</t>
        </r>
      </text>
    </comment>
    <comment ref="AC11"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1" authorId="1" shapeId="0">
      <text>
        <r>
          <rPr>
            <sz val="11"/>
            <color theme="1"/>
            <rFont val="Arial"/>
            <family val="2"/>
          </rPr>
          <t>Usuario de Windows:
Registre el valor de las adiciones de presupuesto para la actividad, (si las hay)</t>
        </r>
      </text>
    </comment>
    <comment ref="AE11" authorId="1" shapeId="0">
      <text>
        <r>
          <rPr>
            <sz val="11"/>
            <color theme="1"/>
            <rFont val="Arial"/>
            <family val="2"/>
          </rPr>
          <t>Usuario de Windows:
Registre el valor de las reducciones de presupuesto para la actividad, (si las hay)</t>
        </r>
      </text>
    </comment>
    <comment ref="AI11"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1" authorId="1" shapeId="0">
      <text>
        <r>
          <rPr>
            <sz val="11"/>
            <color theme="1"/>
            <rFont val="Arial"/>
            <family val="2"/>
          </rPr>
          <t>Usuario de Windows:
Registre el valor de los RP que se hayan expedido para el cumplimiento de la actividad por cada fuente</t>
        </r>
      </text>
    </comment>
    <comment ref="BA11" authorId="1" shapeId="0">
      <text>
        <r>
          <rPr>
            <sz val="11"/>
            <color theme="1"/>
            <rFont val="Arial"/>
            <family val="2"/>
          </rPr>
          <t>campo formulado, NO BORRAR!</t>
        </r>
      </text>
    </comment>
    <comment ref="E135" authorId="1" shapeId="0">
      <text>
        <r>
          <rPr>
            <sz val="11"/>
            <color theme="1"/>
            <rFont val="Arial"/>
            <family val="2"/>
          </rPr>
          <t xml:space="preserve">hp:
Creación de estímulos </t>
        </r>
      </text>
    </comment>
    <comment ref="E136" authorId="1" shapeId="0">
      <text>
        <r>
          <rPr>
            <sz val="11"/>
            <color theme="1"/>
            <rFont val="Arial"/>
            <family val="2"/>
          </rPr>
          <t>hp:
apoyar eventos culturales y artísticos 
Inclusión de diferentes géneros y escuelas de baile</t>
        </r>
      </text>
    </comment>
    <comment ref="E137" authorId="1" shapeId="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40" authorId="1" shapeId="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41" authorId="1" shapeId="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3" authorId="1" shapeId="0">
      <text>
        <r>
          <rPr>
            <sz val="11"/>
            <color theme="1"/>
            <rFont val="Arial"/>
            <family val="2"/>
          </rPr>
          <t>1. Crear pagina de agenda cultural</t>
        </r>
      </text>
    </comment>
    <comment ref="E146" authorId="1" shapeId="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8" authorId="1" shapeId="0">
      <text>
        <r>
          <rPr>
            <sz val="11"/>
            <color theme="1"/>
            <rFont val="Arial"/>
            <family val="2"/>
          </rPr>
          <t>Felipe Jiménez:
Línea Base de porcentaje de implementación</t>
        </r>
      </text>
    </comment>
    <comment ref="H148" authorId="1" shapeId="0">
      <text>
        <r>
          <rPr>
            <sz val="11"/>
            <color theme="1"/>
            <rFont val="Arial"/>
            <family val="2"/>
          </rPr>
          <t>Felipe Jiménez:
Preguntar a Diana que porcentaje de la Política</t>
        </r>
      </text>
    </comment>
    <comment ref="G149" authorId="1" shapeId="0">
      <text>
        <r>
          <rPr>
            <sz val="11"/>
            <color theme="1"/>
            <rFont val="Arial"/>
            <family val="2"/>
          </rPr>
          <t>Felipe Jiménez:
Si hay o no hay y que porcentaje se piensa cumplir.</t>
        </r>
      </text>
    </comment>
    <comment ref="H149" authorId="1" shapeId="0">
      <text>
        <r>
          <rPr>
            <sz val="11"/>
            <color theme="1"/>
            <rFont val="Arial"/>
            <family val="2"/>
          </rPr>
          <t>Felipe Jiménez:
Modifico el producto o porcentaje.</t>
        </r>
      </text>
    </comment>
    <comment ref="G150" authorId="1" shapeId="0">
      <text>
        <r>
          <rPr>
            <sz val="11"/>
            <color theme="1"/>
            <rFont val="Arial"/>
            <family val="2"/>
          </rPr>
          <t>Felipe Jiménez:
Revisar línea base y hasta que porcentaje nos comprometemos.</t>
        </r>
      </text>
    </comment>
    <comment ref="H151" authorId="1" shapeId="0">
      <text>
        <r>
          <rPr>
            <sz val="11"/>
            <color theme="1"/>
            <rFont val="Arial"/>
            <family val="2"/>
          </rPr>
          <t xml:space="preserve">Felipe Jiménez:
Revisar porcentaje muy alto
</t>
        </r>
      </text>
    </comment>
    <comment ref="H153" authorId="1" shapeId="0">
      <text>
        <r>
          <rPr>
            <sz val="11"/>
            <color theme="1"/>
            <rFont val="Arial"/>
            <family val="2"/>
          </rPr>
          <t>Felipe Jiménez:
Porcentajes Altos</t>
        </r>
      </text>
    </comment>
    <comment ref="H157" authorId="1" shapeId="0">
      <text>
        <r>
          <rPr>
            <sz val="11"/>
            <color theme="1"/>
            <rFont val="Arial"/>
            <family val="2"/>
          </rPr>
          <t>Felipe Jiménez:
Revisar Porcentaje muy alto</t>
        </r>
      </text>
    </comment>
    <comment ref="E176" authorId="1" shapeId="0">
      <text>
        <r>
          <rPr>
            <sz val="11"/>
            <color theme="1"/>
            <rFont val="Arial"/>
            <family val="2"/>
          </rPr>
          <t xml:space="preserve">vidalHurtado:
Contiene todas las obras que el AAPSA mencionó en saneamiento y vertimientos. </t>
        </r>
      </text>
    </comment>
    <comment ref="H220" authorId="1" shapeId="0">
      <text>
        <r>
          <rPr>
            <sz val="11"/>
            <color theme="1"/>
            <rFont val="Arial"/>
            <family val="2"/>
          </rPr>
          <t xml:space="preserve">Felipe Jiménez:
Cambiar porcentaje
</t>
        </r>
      </text>
    </comment>
    <comment ref="H223" authorId="1" shapeId="0">
      <text>
        <r>
          <rPr>
            <sz val="11"/>
            <color theme="1"/>
            <rFont val="Arial"/>
            <family val="2"/>
          </rPr>
          <t>Felipe Jiménez:
Cambiar porcentaje de la Meta</t>
        </r>
      </text>
    </comment>
    <comment ref="G224" authorId="1" shapeId="0">
      <text>
        <r>
          <rPr>
            <sz val="11"/>
            <color theme="1"/>
            <rFont val="Arial"/>
            <family val="2"/>
          </rPr>
          <t>Felipe Jiménez:
NO PUEDE EXISTIR LINEABASE DEL 100%</t>
        </r>
      </text>
    </comment>
    <comment ref="H224" authorId="1" shapeId="0">
      <text>
        <r>
          <rPr>
            <sz val="11"/>
            <color theme="1"/>
            <rFont val="Arial"/>
            <family val="2"/>
          </rPr>
          <t>Felipe Jiménez:
Revisar porcentajes</t>
        </r>
      </text>
    </comment>
  </commentList>
</comments>
</file>

<file path=xl/comments5.xml><?xml version="1.0" encoding="utf-8"?>
<comments xmlns="http://schemas.openxmlformats.org/spreadsheetml/2006/main">
  <authors>
    <author/>
    <author>luis alberto molano lopez</author>
  </authors>
  <commentList>
    <comment ref="AC4" authorId="0" shapeId="0">
      <text>
        <r>
          <rPr>
            <sz val="11"/>
            <color theme="1"/>
            <rFont val="Arial"/>
            <family val="2"/>
          </rPr>
          <t>Registre el valor para cada actividad planeada de acuerdo a cada una de las fuentes del presupuesto asignado.</t>
        </r>
      </text>
    </comment>
    <comment ref="AW4" authorId="0" shapeId="0">
      <text>
        <r>
          <rPr>
            <sz val="11"/>
            <color theme="1"/>
            <rFont val="Arial"/>
            <family val="2"/>
          </rPr>
          <t>Registre el valor de la ejecucion presupuestal para cada actividad realizada, a traves de los RDPs expedidos.</t>
        </r>
      </text>
    </comment>
    <comment ref="J7" authorId="1"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Q14" authorId="0" shapeId="0">
      <text>
        <r>
          <rPr>
            <sz val="11"/>
            <color theme="1"/>
            <rFont val="Arial"/>
            <family val="2"/>
          </rPr>
          <t>Usuario de Windows:
Marcar con "X" el mes o meses en que se ejecuta la actividad.</t>
        </r>
      </text>
    </comment>
    <comment ref="Z14" authorId="0" shapeId="0">
      <text>
        <r>
          <rPr>
            <sz val="11"/>
            <color theme="1"/>
            <rFont val="Arial"/>
            <family val="2"/>
          </rPr>
          <t>Usuario de Windows:
Mencionar los asuntos relevantes respecto de la actividad.</t>
        </r>
      </text>
    </comment>
    <comment ref="AA14" authorId="0" shapeId="0">
      <text>
        <r>
          <rPr>
            <sz val="11"/>
            <color theme="1"/>
            <rFont val="Arial"/>
            <family val="2"/>
          </rPr>
          <t>Usuario de Windows:
En caso de haber ajustado la actividad mencionar la fecha en que se realizó el ajuste.</t>
        </r>
      </text>
    </comment>
    <comment ref="AB14" authorId="0" shapeId="0">
      <text>
        <r>
          <rPr>
            <sz val="11"/>
            <color theme="1"/>
            <rFont val="Arial"/>
            <family val="2"/>
          </rPr>
          <t>Usuario de Windows:
Si la actividad fue ajustada mencionar si fue ajusta en valor, en metodología o en los dos aspectos.</t>
        </r>
      </text>
    </comment>
    <comment ref="B15" authorId="0" shapeId="0">
      <text>
        <r>
          <rPr>
            <sz val="11"/>
            <color theme="1"/>
            <rFont val="Arial"/>
            <family val="2"/>
          </rPr>
          <t xml:space="preserve">Usuario de Windows:
Filtrar la depencia ejecutora
</t>
        </r>
      </text>
    </comment>
    <comment ref="E15" authorId="0" shapeId="0">
      <text>
        <r>
          <rPr>
            <sz val="11"/>
            <color theme="1"/>
            <rFont val="Arial"/>
            <family val="2"/>
          </rPr>
          <t xml:space="preserve">Usuario de Windows:
Base para trazar y/o ajustar el Plan de acción
</t>
        </r>
      </text>
    </comment>
    <comment ref="M15" authorId="0" shapeId="0">
      <text>
        <r>
          <rPr>
            <sz val="11"/>
            <color theme="1"/>
            <rFont val="Arial"/>
            <family val="2"/>
          </rPr>
          <t xml:space="preserve">Usuario de Windows:
Enumerar las actividades
</t>
        </r>
      </text>
    </comment>
    <comment ref="N15" authorId="0" shapeId="0">
      <text>
        <r>
          <rPr>
            <sz val="11"/>
            <color theme="1"/>
            <rFont val="Arial"/>
            <family val="2"/>
          </rPr>
          <t>Usuario de Windows:
Digitar la(s) actividad(es) que aporten al cumplimiento de la meta de producto)</t>
        </r>
      </text>
    </comment>
    <comment ref="O15" authorId="0" shapeId="0">
      <text>
        <r>
          <rPr>
            <sz val="11"/>
            <color theme="1"/>
            <rFont val="Arial"/>
            <family val="2"/>
          </rPr>
          <t xml:space="preserve">Usuario de Windows:
Digitar el nombre del Responsable Principal y del contratista encargado
</t>
        </r>
      </text>
    </comment>
    <comment ref="P15" authorId="0" shapeId="0">
      <text>
        <r>
          <rPr>
            <sz val="11"/>
            <color theme="1"/>
            <rFont val="Arial"/>
            <family val="2"/>
          </rPr>
          <t xml:space="preserve">Usuario de Windows:
Digitar el tipo de contratación necesaria para la actividad (Prestacion de servicios, suministro, contrato de obra, etc)
</t>
        </r>
      </text>
    </comment>
    <comment ref="AC15" authorId="0"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5" authorId="0" shapeId="0">
      <text>
        <r>
          <rPr>
            <sz val="11"/>
            <color theme="1"/>
            <rFont val="Arial"/>
            <family val="2"/>
          </rPr>
          <t>Usuario de Windows:
Registre el valor de las adiciones de presupuesto para la actividad, (si las hay)</t>
        </r>
      </text>
    </comment>
    <comment ref="AE15" authorId="0" shapeId="0">
      <text>
        <r>
          <rPr>
            <sz val="11"/>
            <color theme="1"/>
            <rFont val="Arial"/>
            <family val="2"/>
          </rPr>
          <t>Usuario de Windows:
Registre el valor de las reducciones de presupuesto para la actividad, (si las hay)</t>
        </r>
      </text>
    </comment>
    <comment ref="AI15" authorId="0"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5" authorId="0" shapeId="0">
      <text>
        <r>
          <rPr>
            <sz val="11"/>
            <color theme="1"/>
            <rFont val="Arial"/>
            <family val="2"/>
          </rPr>
          <t>Usuario de Windows:
Registre el valor de los RP que se hayan expedido para el cumplimiento de la actividad por cada fuente</t>
        </r>
      </text>
    </comment>
    <comment ref="BA15" authorId="0" shapeId="0">
      <text>
        <r>
          <rPr>
            <sz val="11"/>
            <color theme="1"/>
            <rFont val="Arial"/>
            <family val="2"/>
          </rPr>
          <t>campo formulado, NO BORRAR!</t>
        </r>
      </text>
    </comment>
  </commentList>
</comments>
</file>

<file path=xl/comments6.xml><?xml version="1.0" encoding="utf-8"?>
<comments xmlns="http://schemas.openxmlformats.org/spreadsheetml/2006/main">
  <authors>
    <author>luis alberto molano lopez</author>
    <author/>
  </authors>
  <commentList>
    <comment ref="J3"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M11" authorId="1" shapeId="0">
      <text>
        <r>
          <rPr>
            <sz val="11"/>
            <color theme="1"/>
            <rFont val="Arial"/>
            <family val="2"/>
          </rPr>
          <t xml:space="preserve">Usuario de Windows:
Enumerar las actividades
</t>
        </r>
      </text>
    </comment>
    <comment ref="N11" authorId="1" shapeId="0">
      <text>
        <r>
          <rPr>
            <sz val="11"/>
            <color theme="1"/>
            <rFont val="Arial"/>
            <family val="2"/>
          </rPr>
          <t>Usuario de Windows:
Digitar la(s) actividad(es) que aporten al cumplimiento de la meta de producto)</t>
        </r>
      </text>
    </comment>
    <comment ref="O11" authorId="1" shapeId="0">
      <text>
        <r>
          <rPr>
            <sz val="11"/>
            <color theme="1"/>
            <rFont val="Arial"/>
            <family val="2"/>
          </rPr>
          <t xml:space="preserve">Usuario de Windows:
Digitar el nombre del Responsable Principal y del contratista encargado
</t>
        </r>
      </text>
    </comment>
    <comment ref="P11" authorId="1" shapeId="0">
      <text>
        <r>
          <rPr>
            <sz val="11"/>
            <color theme="1"/>
            <rFont val="Arial"/>
            <family val="2"/>
          </rPr>
          <t xml:space="preserve">Usuario de Windows:
Digitar el tipo de contratación necesaria para la actividad (Prestacion de servicios, suministro, contrato de obra, etc)
</t>
        </r>
      </text>
    </comment>
    <comment ref="Q11" authorId="1" shapeId="0">
      <text>
        <r>
          <rPr>
            <sz val="11"/>
            <color theme="1"/>
            <rFont val="Arial"/>
            <family val="2"/>
          </rPr>
          <t>Usuario de Windows:
Marcar con "X" el mes o meses en que se ejecuta la actividad.</t>
        </r>
      </text>
    </comment>
    <comment ref="Z11" authorId="1" shapeId="0">
      <text>
        <r>
          <rPr>
            <sz val="11"/>
            <color theme="1"/>
            <rFont val="Arial"/>
            <family val="2"/>
          </rPr>
          <t>Usuario de Windows:
Mencionar los asuntos relevantes respecto de la actividad.</t>
        </r>
      </text>
    </comment>
    <comment ref="B12" authorId="1" shapeId="0">
      <text>
        <r>
          <rPr>
            <sz val="11"/>
            <color theme="1"/>
            <rFont val="Arial"/>
            <family val="2"/>
          </rPr>
          <t xml:space="preserve">Usuario de Windows:
Filtrar la depencia ejecutora
</t>
        </r>
      </text>
    </comment>
    <comment ref="E12" authorId="1" shapeId="0">
      <text>
        <r>
          <rPr>
            <sz val="11"/>
            <color theme="1"/>
            <rFont val="Arial"/>
            <family val="2"/>
          </rPr>
          <t xml:space="preserve">Usuario de Windows:
Base para trazar y/o ajustar el Plan de acción
</t>
        </r>
      </text>
    </comment>
    <comment ref="E135" authorId="1" shapeId="0">
      <text>
        <r>
          <rPr>
            <sz val="11"/>
            <color theme="1"/>
            <rFont val="Arial"/>
            <family val="2"/>
          </rPr>
          <t xml:space="preserve">hp:
Creación de estímulos </t>
        </r>
      </text>
    </comment>
    <comment ref="E136" authorId="1" shapeId="0">
      <text>
        <r>
          <rPr>
            <sz val="11"/>
            <color theme="1"/>
            <rFont val="Arial"/>
            <family val="2"/>
          </rPr>
          <t>hp:
apoyar eventos culturales y artísticos 
Inclusión de diferentes géneros y escuelas de baile</t>
        </r>
      </text>
    </comment>
    <comment ref="E137" authorId="1" shapeId="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40" authorId="1" shapeId="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41" authorId="1" shapeId="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3" authorId="1" shapeId="0">
      <text>
        <r>
          <rPr>
            <sz val="11"/>
            <color theme="1"/>
            <rFont val="Arial"/>
            <family val="2"/>
          </rPr>
          <t>1. Crear pagina de agenda cultural</t>
        </r>
      </text>
    </comment>
    <comment ref="E146" authorId="1" shapeId="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8" authorId="1" shapeId="0">
      <text>
        <r>
          <rPr>
            <sz val="11"/>
            <color theme="1"/>
            <rFont val="Arial"/>
            <family val="2"/>
          </rPr>
          <t>Felipe Jiménez:
Línea Base de porcentaje de implementación</t>
        </r>
      </text>
    </comment>
    <comment ref="H148" authorId="1" shapeId="0">
      <text>
        <r>
          <rPr>
            <sz val="11"/>
            <color theme="1"/>
            <rFont val="Arial"/>
            <family val="2"/>
          </rPr>
          <t>Felipe Jiménez:
Preguntar a Diana que porcentaje de la Política</t>
        </r>
      </text>
    </comment>
    <comment ref="G149" authorId="1" shapeId="0">
      <text>
        <r>
          <rPr>
            <sz val="11"/>
            <color theme="1"/>
            <rFont val="Arial"/>
            <family val="2"/>
          </rPr>
          <t>Felipe Jiménez:
Si hay o no hay y que porcentaje se piensa cumplir.</t>
        </r>
      </text>
    </comment>
    <comment ref="H149" authorId="1" shapeId="0">
      <text>
        <r>
          <rPr>
            <sz val="11"/>
            <color theme="1"/>
            <rFont val="Arial"/>
            <family val="2"/>
          </rPr>
          <t>Felipe Jiménez:
Modifico el producto o porcentaje.</t>
        </r>
      </text>
    </comment>
    <comment ref="G150" authorId="1" shapeId="0">
      <text>
        <r>
          <rPr>
            <sz val="11"/>
            <color theme="1"/>
            <rFont val="Arial"/>
            <family val="2"/>
          </rPr>
          <t>Felipe Jiménez:
Revisar línea base y hasta que porcentaje nos comprometemos.</t>
        </r>
      </text>
    </comment>
    <comment ref="H151" authorId="1" shapeId="0">
      <text>
        <r>
          <rPr>
            <sz val="11"/>
            <color theme="1"/>
            <rFont val="Arial"/>
            <family val="2"/>
          </rPr>
          <t xml:space="preserve">Felipe Jiménez:
Revisar porcentaje muy alto
</t>
        </r>
      </text>
    </comment>
    <comment ref="H153" authorId="1" shapeId="0">
      <text>
        <r>
          <rPr>
            <sz val="11"/>
            <color theme="1"/>
            <rFont val="Arial"/>
            <family val="2"/>
          </rPr>
          <t>Felipe Jiménez:
Porcentajes Altos</t>
        </r>
      </text>
    </comment>
    <comment ref="H157" authorId="1" shapeId="0">
      <text>
        <r>
          <rPr>
            <sz val="11"/>
            <color theme="1"/>
            <rFont val="Arial"/>
            <family val="2"/>
          </rPr>
          <t>Felipe Jiménez:
Revisar Porcentaje muy alto</t>
        </r>
      </text>
    </comment>
    <comment ref="E176" authorId="1" shapeId="0">
      <text>
        <r>
          <rPr>
            <sz val="11"/>
            <color theme="1"/>
            <rFont val="Arial"/>
            <family val="2"/>
          </rPr>
          <t xml:space="preserve">vidalHurtado:
Contiene todas las obras que el AAPSA mencionó en saneamiento y vertimientos. </t>
        </r>
      </text>
    </comment>
    <comment ref="H231" authorId="1" shapeId="0">
      <text>
        <r>
          <rPr>
            <sz val="11"/>
            <color theme="1"/>
            <rFont val="Arial"/>
            <family val="2"/>
          </rPr>
          <t xml:space="preserve">Felipe Jiménez:
Cambiar porcentaje
</t>
        </r>
      </text>
    </comment>
    <comment ref="H234" authorId="1" shapeId="0">
      <text>
        <r>
          <rPr>
            <sz val="11"/>
            <color theme="1"/>
            <rFont val="Arial"/>
            <family val="2"/>
          </rPr>
          <t>Felipe Jiménez:
Cambiar porcentaje de la Meta</t>
        </r>
      </text>
    </comment>
    <comment ref="G235" authorId="1" shapeId="0">
      <text>
        <r>
          <rPr>
            <sz val="11"/>
            <color theme="1"/>
            <rFont val="Arial"/>
            <family val="2"/>
          </rPr>
          <t>Felipe Jiménez:
NO PUEDE EXISTIR LINEABASE DEL 100%</t>
        </r>
      </text>
    </comment>
    <comment ref="H235" authorId="1" shapeId="0">
      <text>
        <r>
          <rPr>
            <sz val="11"/>
            <color theme="1"/>
            <rFont val="Arial"/>
            <family val="2"/>
          </rPr>
          <t>Felipe Jiménez:
Revisar porcentajes</t>
        </r>
      </text>
    </comment>
  </commentList>
</comments>
</file>

<file path=xl/comments7.xml><?xml version="1.0" encoding="utf-8"?>
<comments xmlns="http://schemas.openxmlformats.org/spreadsheetml/2006/main">
  <authors>
    <author>luis alberto molano lopez</author>
    <author/>
  </authors>
  <commentList>
    <comment ref="J2"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W7" authorId="1" shapeId="0">
      <text>
        <r>
          <rPr>
            <sz val="11"/>
            <color theme="1"/>
            <rFont val="Arial"/>
            <family val="2"/>
          </rPr>
          <t>Registre el valor de la ejecucion presupuestal para cada actividad realizada, a traves de los RDPs expedidos.</t>
        </r>
      </text>
    </comment>
    <comment ref="M9" authorId="1" shapeId="0">
      <text>
        <r>
          <rPr>
            <sz val="11"/>
            <color theme="1"/>
            <rFont val="Arial"/>
            <family val="2"/>
          </rPr>
          <t xml:space="preserve">Usuario de Windows:
Enumerar las actividades
</t>
        </r>
      </text>
    </comment>
    <comment ref="N9" authorId="1" shapeId="0">
      <text>
        <r>
          <rPr>
            <sz val="11"/>
            <color theme="1"/>
            <rFont val="Arial"/>
            <family val="2"/>
          </rPr>
          <t>Usuario de Windows:
Digitar la(s) actividad(es) que aporten al cumplimiento de la meta de producto)</t>
        </r>
      </text>
    </comment>
    <comment ref="O9" authorId="1" shapeId="0">
      <text>
        <r>
          <rPr>
            <sz val="11"/>
            <color theme="1"/>
            <rFont val="Arial"/>
            <family val="2"/>
          </rPr>
          <t xml:space="preserve">Usuario de Windows:
Digitar el nombre del Responsable Principal y del contratista encargado
</t>
        </r>
      </text>
    </comment>
    <comment ref="P9" authorId="1" shapeId="0">
      <text>
        <r>
          <rPr>
            <sz val="11"/>
            <color theme="1"/>
            <rFont val="Arial"/>
            <family val="2"/>
          </rPr>
          <t xml:space="preserve">Usuario de Windows:
Digitar el tipo de contratación necesaria para la actividad (Prestacion de servicios, suministro, contrato de obra, etc)
</t>
        </r>
      </text>
    </comment>
    <comment ref="Q9" authorId="1" shapeId="0">
      <text>
        <r>
          <rPr>
            <sz val="11"/>
            <color theme="1"/>
            <rFont val="Arial"/>
            <family val="2"/>
          </rPr>
          <t>Usuario de Windows:
Marcar con "X" el mes o meses en que se ejecuta la actividad.</t>
        </r>
      </text>
    </comment>
    <comment ref="Z9" authorId="1" shapeId="0">
      <text>
        <r>
          <rPr>
            <sz val="11"/>
            <color theme="1"/>
            <rFont val="Arial"/>
            <family val="2"/>
          </rPr>
          <t>Usuario de Windows:
Mencionar los asuntos relevantes respecto de la actividad.</t>
        </r>
      </text>
    </comment>
    <comment ref="AA9" authorId="1" shapeId="0">
      <text>
        <r>
          <rPr>
            <sz val="11"/>
            <color theme="1"/>
            <rFont val="Arial"/>
            <family val="2"/>
          </rPr>
          <t>Usuario de Windows:
En caso de haber ajustado la actividad mencionar la fecha en que se realizó el ajuste.</t>
        </r>
      </text>
    </comment>
    <comment ref="AB9" authorId="1" shapeId="0">
      <text>
        <r>
          <rPr>
            <sz val="11"/>
            <color theme="1"/>
            <rFont val="Arial"/>
            <family val="2"/>
          </rPr>
          <t>Usuario de Windows:
Si la actividad fue ajustada mencionar si fue ajusta en valor, en metodología o en los dos aspectos.</t>
        </r>
      </text>
    </comment>
    <comment ref="B10" authorId="1" shapeId="0">
      <text>
        <r>
          <rPr>
            <sz val="11"/>
            <color theme="1"/>
            <rFont val="Arial"/>
            <family val="2"/>
          </rPr>
          <t xml:space="preserve">Usuario de Windows:
Filtrar la depencia ejecutora
</t>
        </r>
      </text>
    </comment>
    <comment ref="E10" authorId="1" shapeId="0">
      <text>
        <r>
          <rPr>
            <sz val="11"/>
            <color theme="1"/>
            <rFont val="Arial"/>
            <family val="2"/>
          </rPr>
          <t xml:space="preserve">Usuario de Windows:
Base para trazar y/o ajustar el Plan de acción
</t>
        </r>
      </text>
    </comment>
    <comment ref="AC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text>
        <r>
          <rPr>
            <sz val="11"/>
            <color theme="1"/>
            <rFont val="Arial"/>
            <family val="2"/>
          </rPr>
          <t>Usuario de Windows:
Registre el valor de las adiciones de presupuesto para la actividad, (si las hay)</t>
        </r>
      </text>
    </comment>
    <comment ref="AE10" authorId="1" shapeId="0">
      <text>
        <r>
          <rPr>
            <sz val="11"/>
            <color theme="1"/>
            <rFont val="Arial"/>
            <family val="2"/>
          </rPr>
          <t>Usuario de Windows:
Registre el valor de las reducciones de presupuesto para la actividad, (si las hay)</t>
        </r>
      </text>
    </comment>
    <comment ref="AI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text>
        <r>
          <rPr>
            <sz val="11"/>
            <color theme="1"/>
            <rFont val="Arial"/>
            <family val="2"/>
          </rPr>
          <t>Usuario de Windows:
Registre el valor de los RP que se hayan expedido para el cumplimiento de la actividad por cada fuente</t>
        </r>
      </text>
    </comment>
    <comment ref="BA10" authorId="1" shapeId="0">
      <text>
        <r>
          <rPr>
            <sz val="11"/>
            <color theme="1"/>
            <rFont val="Arial"/>
            <family val="2"/>
          </rPr>
          <t>campo formulado, NO BORRAR!</t>
        </r>
      </text>
    </comment>
    <comment ref="E184" authorId="1" shapeId="0">
      <text>
        <r>
          <rPr>
            <sz val="11"/>
            <color theme="1"/>
            <rFont val="Arial"/>
            <family val="2"/>
          </rPr>
          <t xml:space="preserve">hp:
Creación de estímulos </t>
        </r>
      </text>
    </comment>
    <comment ref="E185" authorId="1" shapeId="0">
      <text>
        <r>
          <rPr>
            <sz val="11"/>
            <color theme="1"/>
            <rFont val="Arial"/>
            <family val="2"/>
          </rPr>
          <t>hp:
apoyar eventos culturales y artísticos 
Inclusión de diferentes géneros y escuelas de baile</t>
        </r>
      </text>
    </comment>
    <comment ref="E186" authorId="1" shapeId="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89" authorId="1" shapeId="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90" authorId="1" shapeId="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92" authorId="1" shapeId="0">
      <text>
        <r>
          <rPr>
            <sz val="11"/>
            <color theme="1"/>
            <rFont val="Arial"/>
            <family val="2"/>
          </rPr>
          <t>1. Crear pagina de agenda cultural</t>
        </r>
      </text>
    </comment>
    <comment ref="E195" authorId="1" shapeId="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97" authorId="1" shapeId="0">
      <text>
        <r>
          <rPr>
            <sz val="11"/>
            <color theme="1"/>
            <rFont val="Arial"/>
            <family val="2"/>
          </rPr>
          <t>Felipe Jiménez:
Línea Base de porcentaje de implementación</t>
        </r>
      </text>
    </comment>
    <comment ref="H197" authorId="1" shapeId="0">
      <text>
        <r>
          <rPr>
            <sz val="11"/>
            <color theme="1"/>
            <rFont val="Arial"/>
            <family val="2"/>
          </rPr>
          <t>Felipe Jiménez:
Preguntar a Diana que porcentaje de la Política</t>
        </r>
      </text>
    </comment>
    <comment ref="G198" authorId="1" shapeId="0">
      <text>
        <r>
          <rPr>
            <sz val="11"/>
            <color theme="1"/>
            <rFont val="Arial"/>
            <family val="2"/>
          </rPr>
          <t>Felipe Jiménez:
Si hay o no hay y que porcentaje se piensa cumplir.</t>
        </r>
      </text>
    </comment>
    <comment ref="H198" authorId="1" shapeId="0">
      <text>
        <r>
          <rPr>
            <sz val="11"/>
            <color theme="1"/>
            <rFont val="Arial"/>
            <family val="2"/>
          </rPr>
          <t>Felipe Jiménez:
Modifico el producto o porcentaje.</t>
        </r>
      </text>
    </comment>
    <comment ref="G199" authorId="1" shapeId="0">
      <text>
        <r>
          <rPr>
            <sz val="11"/>
            <color theme="1"/>
            <rFont val="Arial"/>
            <family val="2"/>
          </rPr>
          <t>Felipe Jiménez:
Revisar línea base y hasta que porcentaje nos comprometemos.</t>
        </r>
      </text>
    </comment>
    <comment ref="H200" authorId="1" shapeId="0">
      <text>
        <r>
          <rPr>
            <sz val="11"/>
            <color theme="1"/>
            <rFont val="Arial"/>
            <family val="2"/>
          </rPr>
          <t xml:space="preserve">Felipe Jiménez:
Revisar porcentaje muy alto
</t>
        </r>
      </text>
    </comment>
    <comment ref="H202" authorId="1" shapeId="0">
      <text>
        <r>
          <rPr>
            <sz val="11"/>
            <color theme="1"/>
            <rFont val="Arial"/>
            <family val="2"/>
          </rPr>
          <t>Felipe Jiménez:
Porcentajes Altos</t>
        </r>
      </text>
    </comment>
    <comment ref="H206" authorId="1" shapeId="0">
      <text>
        <r>
          <rPr>
            <sz val="11"/>
            <color theme="1"/>
            <rFont val="Arial"/>
            <family val="2"/>
          </rPr>
          <t>Felipe Jiménez:
Revisar Porcentaje muy alto</t>
        </r>
      </text>
    </comment>
    <comment ref="E225" authorId="1" shapeId="0">
      <text>
        <r>
          <rPr>
            <sz val="11"/>
            <color theme="1"/>
            <rFont val="Arial"/>
            <family val="2"/>
          </rPr>
          <t xml:space="preserve">vidalHurtado:
Contiene todas las obras que el AAPSA mencionó en saneamiento y vertimientos. </t>
        </r>
      </text>
    </comment>
    <comment ref="H269" authorId="1" shapeId="0">
      <text>
        <r>
          <rPr>
            <sz val="11"/>
            <color theme="1"/>
            <rFont val="Arial"/>
            <family val="2"/>
          </rPr>
          <t xml:space="preserve">Felipe Jiménez:
Cambiar porcentaje
</t>
        </r>
      </text>
    </comment>
    <comment ref="H272" authorId="1" shapeId="0">
      <text>
        <r>
          <rPr>
            <sz val="11"/>
            <color theme="1"/>
            <rFont val="Arial"/>
            <family val="2"/>
          </rPr>
          <t>Felipe Jiménez:
Cambiar porcentaje de la Meta</t>
        </r>
      </text>
    </comment>
    <comment ref="G273" authorId="1" shapeId="0">
      <text>
        <r>
          <rPr>
            <sz val="11"/>
            <color theme="1"/>
            <rFont val="Arial"/>
            <family val="2"/>
          </rPr>
          <t>Felipe Jiménez:
NO PUEDE EXISTIR LINEABASE DEL 100%</t>
        </r>
      </text>
    </comment>
    <comment ref="H273" authorId="1" shapeId="0">
      <text>
        <r>
          <rPr>
            <sz val="11"/>
            <color theme="1"/>
            <rFont val="Arial"/>
            <family val="2"/>
          </rPr>
          <t>Felipe Jiménez:
Revisar porcentajes</t>
        </r>
      </text>
    </comment>
  </commentList>
</comments>
</file>

<file path=xl/comments8.xml><?xml version="1.0" encoding="utf-8"?>
<comments xmlns="http://schemas.openxmlformats.org/spreadsheetml/2006/main">
  <authors>
    <author>luis alberto molano lopez</author>
    <author/>
  </authors>
  <commentList>
    <comment ref="J2"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C7" authorId="1" shapeId="0">
      <text>
        <r>
          <rPr>
            <sz val="11"/>
            <color theme="1"/>
            <rFont val="Arial"/>
            <family val="2"/>
          </rPr>
          <t>Registre el valor para cada actividad planeada de acuerdo a cada una de las fuentes del presupuesto asignado.</t>
        </r>
      </text>
    </comment>
    <comment ref="AW7" authorId="1" shapeId="0">
      <text>
        <r>
          <rPr>
            <sz val="11"/>
            <color theme="1"/>
            <rFont val="Arial"/>
            <family val="2"/>
          </rPr>
          <t>Registre el valor de la ejecucion presupuestal para cada actividad realizada, a traves de los RDPs expedidos.</t>
        </r>
      </text>
    </comment>
    <comment ref="M9" authorId="1" shapeId="0">
      <text>
        <r>
          <rPr>
            <sz val="11"/>
            <color theme="1"/>
            <rFont val="Arial"/>
            <family val="2"/>
          </rPr>
          <t xml:space="preserve">Usuario de Windows:
Enumerar las actividades
</t>
        </r>
      </text>
    </comment>
    <comment ref="N9" authorId="1" shapeId="0">
      <text>
        <r>
          <rPr>
            <sz val="11"/>
            <color theme="1"/>
            <rFont val="Arial"/>
            <family val="2"/>
          </rPr>
          <t>Usuario de Windows:
Digitar la(s) actividad(es) que aporten al cumplimiento de la meta de producto)</t>
        </r>
      </text>
    </comment>
    <comment ref="O9" authorId="1" shapeId="0">
      <text>
        <r>
          <rPr>
            <sz val="11"/>
            <color theme="1"/>
            <rFont val="Arial"/>
            <family val="2"/>
          </rPr>
          <t xml:space="preserve">Usuario de Windows:
Digitar el nombre del Responsable Principal y del contratista encargado
</t>
        </r>
      </text>
    </comment>
    <comment ref="P9" authorId="1" shapeId="0">
      <text>
        <r>
          <rPr>
            <sz val="11"/>
            <color theme="1"/>
            <rFont val="Arial"/>
            <family val="2"/>
          </rPr>
          <t xml:space="preserve">Usuario de Windows:
Digitar el tipo de contratación necesaria para la actividad (Prestacion de servicios, suministro, contrato de obra, etc)
</t>
        </r>
      </text>
    </comment>
    <comment ref="Q9" authorId="1" shapeId="0">
      <text>
        <r>
          <rPr>
            <sz val="11"/>
            <color theme="1"/>
            <rFont val="Arial"/>
            <family val="2"/>
          </rPr>
          <t>Usuario de Windows:
Marcar con "X" el mes o meses en que se ejecuta la actividad.</t>
        </r>
      </text>
    </comment>
    <comment ref="Z9" authorId="1" shapeId="0">
      <text>
        <r>
          <rPr>
            <sz val="11"/>
            <color theme="1"/>
            <rFont val="Arial"/>
            <family val="2"/>
          </rPr>
          <t>Usuario de Windows:
Mencionar los asuntos relevantes respecto de la actividad.</t>
        </r>
      </text>
    </comment>
    <comment ref="AA9" authorId="1" shapeId="0">
      <text>
        <r>
          <rPr>
            <sz val="11"/>
            <color theme="1"/>
            <rFont val="Arial"/>
            <family val="2"/>
          </rPr>
          <t>Usuario de Windows:
En caso de haber ajustado la actividad mencionar la fecha en que se realizó el ajuste.</t>
        </r>
      </text>
    </comment>
    <comment ref="AB9" authorId="1" shapeId="0">
      <text>
        <r>
          <rPr>
            <sz val="11"/>
            <color theme="1"/>
            <rFont val="Arial"/>
            <family val="2"/>
          </rPr>
          <t>Usuario de Windows:
Si la actividad fue ajustada mencionar si fue ajusta en valor, en metodología o en los dos aspectos.</t>
        </r>
      </text>
    </comment>
    <comment ref="B10" authorId="1" shapeId="0">
      <text>
        <r>
          <rPr>
            <sz val="11"/>
            <color theme="1"/>
            <rFont val="Arial"/>
            <family val="2"/>
          </rPr>
          <t xml:space="preserve">Usuario de Windows:
Filtrar la depencia ejecutora
</t>
        </r>
      </text>
    </comment>
    <comment ref="E10" authorId="1" shapeId="0">
      <text>
        <r>
          <rPr>
            <sz val="11"/>
            <color theme="1"/>
            <rFont val="Arial"/>
            <family val="2"/>
          </rPr>
          <t xml:space="preserve">Usuario de Windows:
Base para trazar y/o ajustar el Plan de acción
</t>
        </r>
      </text>
    </comment>
    <comment ref="AC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text>
        <r>
          <rPr>
            <sz val="11"/>
            <color theme="1"/>
            <rFont val="Arial"/>
            <family val="2"/>
          </rPr>
          <t>Usuario de Windows:
Registre el valor de las adiciones de presupuesto para la actividad, (si las hay)</t>
        </r>
      </text>
    </comment>
    <comment ref="AE10" authorId="1" shapeId="0">
      <text>
        <r>
          <rPr>
            <sz val="11"/>
            <color theme="1"/>
            <rFont val="Arial"/>
            <family val="2"/>
          </rPr>
          <t>Usuario de Windows:
Registre el valor de las reducciones de presupuesto para la actividad, (si las hay)</t>
        </r>
      </text>
    </comment>
    <comment ref="AI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text>
        <r>
          <rPr>
            <sz val="11"/>
            <color theme="1"/>
            <rFont val="Arial"/>
            <family val="2"/>
          </rPr>
          <t>Usuario de Windows:
Registre el valor de los RP que se hayan expedido para el cumplimiento de la actividad por cada fuente</t>
        </r>
      </text>
    </comment>
    <comment ref="BA10" authorId="1" shapeId="0">
      <text>
        <r>
          <rPr>
            <sz val="11"/>
            <color theme="1"/>
            <rFont val="Arial"/>
            <family val="2"/>
          </rPr>
          <t>campo formulado, NO BORRAR!</t>
        </r>
      </text>
    </comment>
    <comment ref="E133" authorId="1" shapeId="0">
      <text>
        <r>
          <rPr>
            <sz val="11"/>
            <color theme="1"/>
            <rFont val="Arial"/>
            <family val="2"/>
          </rPr>
          <t xml:space="preserve">hp:
Creación de estímulos </t>
        </r>
      </text>
    </comment>
    <comment ref="E134" authorId="1" shapeId="0">
      <text>
        <r>
          <rPr>
            <sz val="11"/>
            <color theme="1"/>
            <rFont val="Arial"/>
            <family val="2"/>
          </rPr>
          <t>hp:
apoyar eventos culturales y artísticos 
Inclusión de diferentes géneros y escuelas de baile</t>
        </r>
      </text>
    </comment>
    <comment ref="E135" authorId="1" shapeId="0">
      <text>
        <r>
          <rPr>
            <sz val="11"/>
            <color theme="1"/>
            <rFont val="Arial"/>
            <family val="2"/>
          </rPr>
          <t>hp:
Realizar el diagnostico, la formulación e implementación del plan decenal de cultural, alcanzado el 20% de implementación.
Articulación con el plan de desarrollo nacional y departamental, las leyes y políticas públicas y los planes por área que tiene el ministerio de cultura.
Plan de turismo cultural desde la música articulado a gastronomía y patrimonio cultural
plan de comunicación estratégico</t>
        </r>
      </text>
    </comment>
    <comment ref="E138" authorId="1" shapeId="0">
      <text>
        <r>
          <rPr>
            <sz val="11"/>
            <color theme="1"/>
            <rFont val="Arial"/>
            <family val="2"/>
          </rPr>
          <t>hp:
inventario y mantenimiento de dotaciones por áreas con las cuenta el municipio (dotación de danzas, música y arte), 
2. Adquisición de nuevas dotaciones por área de  las escuelas culturales
3. Generar una  agenda cultural en las comunas y veredas que se puedan integrar con los procesos establecidos  
4. talleres de formación en las veredas y comunas
5. formación de públicos para incentivar la participación en los procesos de arte y la cultura
6. creación de eventos a través de las escuelas culturales y artististicas en las comunas y veredas como complemento de la formación.
7. Generar una agenda de trabajo con el ministerio de cultura para laarticular los planes por área que se tienen desde nivel nacional</t>
        </r>
      </text>
    </comment>
    <comment ref="E139" authorId="1" shapeId="0">
      <text>
        <r>
          <rPr>
            <sz val="11"/>
            <color theme="1"/>
            <rFont val="Arial"/>
            <family val="2"/>
          </rPr>
          <t xml:space="preserve">hp:
Crear el consejo de desarrollo naranja
articular acciones entre la institucionalidad
Formular proyectos
de economía naranja
Crear ente doliente, se tiene un acuerdo del 11 de diciembre firmado por min cultura, actores de cultura y cámara de comercio y otras instituciones. </t>
        </r>
      </text>
    </comment>
    <comment ref="E141" authorId="1" shapeId="0">
      <text>
        <r>
          <rPr>
            <sz val="11"/>
            <color theme="1"/>
            <rFont val="Arial"/>
            <family val="2"/>
          </rPr>
          <t>1. Crear pagina de agenda cultural</t>
        </r>
      </text>
    </comment>
    <comment ref="E144" authorId="1" shapeId="0">
      <text>
        <r>
          <rPr>
            <sz val="11"/>
            <color theme="1"/>
            <rFont val="Arial"/>
            <family val="2"/>
          </rPr>
          <t>hp:
Crear consejo municipal de cultura
Mejoramiento de la estampilla procultura, se está gestionanado las estampillas y articular las entidades descentralizadas para aumentar el recaudo.</t>
        </r>
      </text>
    </comment>
    <comment ref="G146" authorId="1" shapeId="0">
      <text>
        <r>
          <rPr>
            <sz val="11"/>
            <color theme="1"/>
            <rFont val="Arial"/>
            <family val="2"/>
          </rPr>
          <t>Felipe Jiménez:
Línea Base de porcentaje de implementación</t>
        </r>
      </text>
    </comment>
    <comment ref="H146" authorId="1" shapeId="0">
      <text>
        <r>
          <rPr>
            <sz val="11"/>
            <color theme="1"/>
            <rFont val="Arial"/>
            <family val="2"/>
          </rPr>
          <t>Felipe Jiménez:
Preguntar a Diana que porcentaje de la Política</t>
        </r>
      </text>
    </comment>
    <comment ref="G147" authorId="1" shapeId="0">
      <text>
        <r>
          <rPr>
            <sz val="11"/>
            <color theme="1"/>
            <rFont val="Arial"/>
            <family val="2"/>
          </rPr>
          <t>Felipe Jiménez:
Si hay o no hay y que porcentaje se piensa cumplir.</t>
        </r>
      </text>
    </comment>
    <comment ref="H147" authorId="1" shapeId="0">
      <text>
        <r>
          <rPr>
            <sz val="11"/>
            <color theme="1"/>
            <rFont val="Arial"/>
            <family val="2"/>
          </rPr>
          <t>Felipe Jiménez:
Modifico el producto o porcentaje.</t>
        </r>
      </text>
    </comment>
    <comment ref="G148" authorId="1" shapeId="0">
      <text>
        <r>
          <rPr>
            <sz val="11"/>
            <color theme="1"/>
            <rFont val="Arial"/>
            <family val="2"/>
          </rPr>
          <t>Felipe Jiménez:
Revisar línea base y hasta que porcentaje nos comprometemos.</t>
        </r>
      </text>
    </comment>
    <comment ref="H149" authorId="1" shapeId="0">
      <text>
        <r>
          <rPr>
            <sz val="11"/>
            <color theme="1"/>
            <rFont val="Arial"/>
            <family val="2"/>
          </rPr>
          <t xml:space="preserve">Felipe Jiménez:
Revisar porcentaje muy alto
</t>
        </r>
      </text>
    </comment>
    <comment ref="H151" authorId="1" shapeId="0">
      <text>
        <r>
          <rPr>
            <sz val="11"/>
            <color theme="1"/>
            <rFont val="Arial"/>
            <family val="2"/>
          </rPr>
          <t>Felipe Jiménez:
Porcentajes Altos</t>
        </r>
      </text>
    </comment>
    <comment ref="H155" authorId="1" shapeId="0">
      <text>
        <r>
          <rPr>
            <sz val="11"/>
            <color theme="1"/>
            <rFont val="Arial"/>
            <family val="2"/>
          </rPr>
          <t>Felipe Jiménez:
Revisar Porcentaje muy alto</t>
        </r>
      </text>
    </comment>
    <comment ref="E174" authorId="1" shapeId="0">
      <text>
        <r>
          <rPr>
            <sz val="11"/>
            <color theme="1"/>
            <rFont val="Arial"/>
            <family val="2"/>
          </rPr>
          <t xml:space="preserve">vidalHurtado:
Contiene todas las obras que el AAPSA mencionó en saneamiento y vertimientos. </t>
        </r>
      </text>
    </comment>
    <comment ref="H218" authorId="1" shapeId="0">
      <text>
        <r>
          <rPr>
            <sz val="11"/>
            <color theme="1"/>
            <rFont val="Arial"/>
            <family val="2"/>
          </rPr>
          <t xml:space="preserve">Felipe Jiménez:
Cambiar porcentaje
</t>
        </r>
      </text>
    </comment>
    <comment ref="H221" authorId="1" shapeId="0">
      <text>
        <r>
          <rPr>
            <sz val="11"/>
            <color theme="1"/>
            <rFont val="Arial"/>
            <family val="2"/>
          </rPr>
          <t>Felipe Jiménez:
Cambiar porcentaje de la Meta</t>
        </r>
      </text>
    </comment>
    <comment ref="G222" authorId="1" shapeId="0">
      <text>
        <r>
          <rPr>
            <sz val="11"/>
            <color theme="1"/>
            <rFont val="Arial"/>
            <family val="2"/>
          </rPr>
          <t>Felipe Jiménez:
NO PUEDE EXISTIR LINEABASE DEL 100%</t>
        </r>
      </text>
    </comment>
    <comment ref="H222" authorId="1" shapeId="0">
      <text>
        <r>
          <rPr>
            <sz val="11"/>
            <color theme="1"/>
            <rFont val="Arial"/>
            <family val="2"/>
          </rPr>
          <t>Felipe Jiménez:
Revisar porcentajes</t>
        </r>
      </text>
    </comment>
  </commentList>
</comments>
</file>

<file path=xl/comments9.xml><?xml version="1.0" encoding="utf-8"?>
<comments xmlns="http://schemas.openxmlformats.org/spreadsheetml/2006/main">
  <authors>
    <author>luis alberto molano lopez</author>
    <author/>
  </authors>
  <commentList>
    <comment ref="J2" authorId="0" shapeId="0">
      <text>
        <r>
          <rPr>
            <b/>
            <sz val="10"/>
            <color indexed="81"/>
            <rFont val="Tahoma"/>
            <family val="2"/>
          </rPr>
          <t xml:space="preserve">Jul.7/20: </t>
        </r>
        <r>
          <rPr>
            <sz val="10"/>
            <color indexed="81"/>
            <rFont val="Tahoma"/>
            <family val="2"/>
          </rPr>
          <t xml:space="preserve">Pasa a v.8 por revision integral hecha con la S.de Planeacion, enlaces con las hojas control (2), nueva hoja para el control de la ejecucion presupuestal y reubicacion del campo "PROYECTO DEL PDM".
</t>
        </r>
        <r>
          <rPr>
            <b/>
            <sz val="10"/>
            <color indexed="81"/>
            <rFont val="Tahoma"/>
            <family val="2"/>
          </rPr>
          <t xml:space="preserve">Ene.21/20: </t>
        </r>
        <r>
          <rPr>
            <sz val="10"/>
            <color indexed="81"/>
            <rFont val="Tahoma"/>
            <family val="2"/>
          </rPr>
          <t xml:space="preserve">Pasa a v.7 por la mejora en la presentacion de los campos superiores y la supresion de los campos "Proceso" y "Subproceso" que fueron inutilizados (es suficiente con la u.a. responsable).
</t>
        </r>
        <r>
          <rPr>
            <b/>
            <sz val="10"/>
            <color indexed="81"/>
            <rFont val="Tahoma"/>
            <family val="2"/>
          </rPr>
          <t xml:space="preserve">Jul.26/19: </t>
        </r>
        <r>
          <rPr>
            <sz val="10"/>
            <color indexed="81"/>
            <rFont val="Tahoma"/>
            <family val="2"/>
          </rPr>
          <t xml:space="preserve">Pasa a v.6 para medir y visualizar el rango completo del indicador de eficiencia. </t>
        </r>
        <r>
          <rPr>
            <b/>
            <sz val="10"/>
            <color indexed="81"/>
            <rFont val="Tahoma"/>
            <family val="2"/>
          </rPr>
          <t xml:space="preserve"> Jul.4/19: </t>
        </r>
        <r>
          <rPr>
            <sz val="10"/>
            <color indexed="81"/>
            <rFont val="Tahoma"/>
            <family val="2"/>
          </rPr>
          <t>Pasa a v.5 porque se introducen los campos "Nombre partida presupuestal", "Presupuesto ejecutado", se reflejan los totales del Presupuesto asignado y el ejecutado, y Indicador de Eficiencia, ademas, se reubicaron los campos "Proceso y Subproceso ejecutor"</t>
        </r>
      </text>
    </comment>
    <comment ref="AC8" authorId="1" shapeId="0">
      <text>
        <r>
          <rPr>
            <sz val="11"/>
            <color theme="1"/>
            <rFont val="Arial"/>
            <family val="2"/>
          </rPr>
          <t>Registre el valor para cada actividad planeada de acuerdo a cada una de las fuentes del presupuesto asignado.</t>
        </r>
      </text>
    </comment>
    <comment ref="AW8" authorId="1" shapeId="0">
      <text>
        <r>
          <rPr>
            <sz val="11"/>
            <color theme="1"/>
            <rFont val="Arial"/>
            <family val="2"/>
          </rPr>
          <t>Registre el valor de la ejecucion presupuestal para cada actividad realizada, a traves de los RDPs expedidos.</t>
        </r>
      </text>
    </comment>
    <comment ref="M9" authorId="1" shapeId="0">
      <text>
        <r>
          <rPr>
            <sz val="11"/>
            <color theme="1"/>
            <rFont val="Arial"/>
            <family val="2"/>
          </rPr>
          <t xml:space="preserve">Usuario de Windows:
Enumerar las actividades
</t>
        </r>
      </text>
    </comment>
    <comment ref="N9" authorId="1" shapeId="0">
      <text>
        <r>
          <rPr>
            <sz val="11"/>
            <color theme="1"/>
            <rFont val="Arial"/>
            <family val="2"/>
          </rPr>
          <t>Usuario de Windows:
Digitar la(s) actividad(es) que aporten al cumplimiento de la meta de producto)</t>
        </r>
      </text>
    </comment>
    <comment ref="O9" authorId="1" shapeId="0">
      <text>
        <r>
          <rPr>
            <sz val="11"/>
            <color theme="1"/>
            <rFont val="Arial"/>
            <family val="2"/>
          </rPr>
          <t xml:space="preserve">Usuario de Windows:
Digitar el nombre del Responsable Principal y del contratista encargado
</t>
        </r>
      </text>
    </comment>
    <comment ref="P9" authorId="1" shapeId="0">
      <text>
        <r>
          <rPr>
            <sz val="11"/>
            <color theme="1"/>
            <rFont val="Arial"/>
            <family val="2"/>
          </rPr>
          <t xml:space="preserve">Usuario de Windows:
Digitar el tipo de contratación necesaria para la actividad (Prestacion de servicios, suministro, contrato de obra, etc)
</t>
        </r>
      </text>
    </comment>
    <comment ref="Q9" authorId="1" shapeId="0">
      <text>
        <r>
          <rPr>
            <sz val="11"/>
            <color theme="1"/>
            <rFont val="Arial"/>
            <family val="2"/>
          </rPr>
          <t>Usuario de Windows:
Marcar con "X" el mes o meses en que se ejecuta la actividad.</t>
        </r>
      </text>
    </comment>
    <comment ref="Z9" authorId="1" shapeId="0">
      <text>
        <r>
          <rPr>
            <sz val="11"/>
            <color theme="1"/>
            <rFont val="Arial"/>
            <family val="2"/>
          </rPr>
          <t>Usuario de Windows:
Mencionar los asuntos relevantes respecto de la actividad.</t>
        </r>
      </text>
    </comment>
    <comment ref="AA9" authorId="1" shapeId="0">
      <text>
        <r>
          <rPr>
            <sz val="11"/>
            <color theme="1"/>
            <rFont val="Arial"/>
            <family val="2"/>
          </rPr>
          <t>Usuario de Windows:
En caso de haber ajustado la actividad mencionar la fecha en que se realizó el ajuste.</t>
        </r>
      </text>
    </comment>
    <comment ref="AB9" authorId="1" shapeId="0">
      <text>
        <r>
          <rPr>
            <sz val="11"/>
            <color theme="1"/>
            <rFont val="Arial"/>
            <family val="2"/>
          </rPr>
          <t>Usuario de Windows:
Si la actividad fue ajustada mencionar si fue ajusta en valor, en metodología o en los dos aspectos.</t>
        </r>
      </text>
    </comment>
    <comment ref="B10" authorId="1" shapeId="0">
      <text>
        <r>
          <rPr>
            <sz val="11"/>
            <color theme="1"/>
            <rFont val="Arial"/>
            <family val="2"/>
          </rPr>
          <t xml:space="preserve">Usuario de Windows:
Filtrar la depencia ejecutora
</t>
        </r>
      </text>
    </comment>
    <comment ref="E10" authorId="1" shapeId="0">
      <text>
        <r>
          <rPr>
            <sz val="11"/>
            <color theme="1"/>
            <rFont val="Arial"/>
            <family val="2"/>
          </rPr>
          <t xml:space="preserve">Usuario de Windows:
Base para trazar y/o ajustar el Plan de acción
</t>
        </r>
      </text>
    </comment>
    <comment ref="AC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D10" authorId="1" shapeId="0">
      <text>
        <r>
          <rPr>
            <sz val="11"/>
            <color theme="1"/>
            <rFont val="Arial"/>
            <family val="2"/>
          </rPr>
          <t xml:space="preserve">Usuario de Windows:
Registre el valor de las adiciones de presupuesto para la actividad, (si las hay)
</t>
        </r>
      </text>
    </comment>
    <comment ref="AE10" authorId="1" shapeId="0">
      <text>
        <r>
          <rPr>
            <sz val="11"/>
            <color theme="1"/>
            <rFont val="Arial"/>
            <family val="2"/>
          </rPr>
          <t>Usuario de Windows:
Registre el valor de las reducciones de presupuesto para la actividad, (si las hay)</t>
        </r>
      </text>
    </comment>
    <comment ref="AI10" authorId="1" shapeId="0">
      <text>
        <r>
          <rPr>
            <sz val="11"/>
            <color theme="1"/>
            <rFont val="Arial"/>
            <family val="2"/>
          </rPr>
          <t>Usuario de Windows:
Registre el valor aprobado en el proyecto, recuerde que el valor de la sumatoria de todas las actividades del proyecto debe sumar el valor inicial del proyecto en el POAI</t>
        </r>
      </text>
    </comment>
    <comment ref="AW10" authorId="1" shapeId="0">
      <text>
        <r>
          <rPr>
            <sz val="11"/>
            <color theme="1"/>
            <rFont val="Arial"/>
            <family val="2"/>
          </rPr>
          <t>Usuario de Windows:
Registre el valor de los RP que se hayan expedido para el cumplimiento de la actividad por cada fuente</t>
        </r>
      </text>
    </comment>
    <comment ref="BA10" authorId="1" shapeId="0">
      <text>
        <r>
          <rPr>
            <sz val="11"/>
            <color theme="1"/>
            <rFont val="Arial"/>
            <family val="2"/>
          </rPr>
          <t>campo formulado, NO BORRAR!</t>
        </r>
      </text>
    </comment>
  </commentList>
</comments>
</file>

<file path=xl/sharedStrings.xml><?xml version="1.0" encoding="utf-8"?>
<sst xmlns="http://schemas.openxmlformats.org/spreadsheetml/2006/main" count="35908" uniqueCount="3097">
  <si>
    <t>X</t>
  </si>
  <si>
    <t>ING CECILIA GUZMAN</t>
  </si>
  <si>
    <t xml:space="preserve">Promoción institucional e interinstitucional </t>
  </si>
  <si>
    <t>N.º  promociones</t>
  </si>
  <si>
    <t>Secretaría de Infraestructura</t>
  </si>
  <si>
    <t xml:space="preserve">Áreas de espacios públicos recuperados </t>
  </si>
  <si>
    <t>m2</t>
  </si>
  <si>
    <t>Recuperacion espacios públicos y/o normalizacion y/o  legalización de urbanismos que cumplan con los requisitos legales, tecnicos y urbanisticos.</t>
  </si>
  <si>
    <t>Recuperación de espacios públicos y zonas no urbanizables</t>
  </si>
  <si>
    <t>Convenios Interadministrativos</t>
  </si>
  <si>
    <t>Apoyos gestionados</t>
  </si>
  <si>
    <t>No.</t>
  </si>
  <si>
    <t>Apoyo a la población víctima y con enfoque diferencial y étnico</t>
  </si>
  <si>
    <t>Propiedades rurales gestionadas</t>
  </si>
  <si>
    <t>N.º de familias con acceso</t>
  </si>
  <si>
    <t xml:space="preserve">Formalización de la propiedad rural con énfasis en mujer </t>
  </si>
  <si>
    <t>Proyectos elaborados</t>
  </si>
  <si>
    <t>N.º de proyecto</t>
  </si>
  <si>
    <t>Predios titulados</t>
  </si>
  <si>
    <t>Ttítulos para vivienda de interés social incrementados</t>
  </si>
  <si>
    <t>Titulación en predios fiscales</t>
  </si>
  <si>
    <t>Realizar Visitas</t>
  </si>
  <si>
    <t>Realizar visitas</t>
  </si>
  <si>
    <t>Unidades de vivienda subsidiadas con permanencia</t>
  </si>
  <si>
    <t xml:space="preserve">Nº DE familias </t>
  </si>
  <si>
    <t xml:space="preserve">Seguimiento a subsidios de vivienda </t>
  </si>
  <si>
    <t>Proyecto de legalización de asentamientos que cumplan las condiciones urbanísticas y técnicas</t>
  </si>
  <si>
    <t>Asentamientos legalizados</t>
  </si>
  <si>
    <t>Veredas a priorizar</t>
  </si>
  <si>
    <t>Contrato Obra Publica</t>
  </si>
  <si>
    <t>Realizar diagnostico</t>
  </si>
  <si>
    <t>Construcción de 400 unidades sanitaras con sistema de tratamiento para vivienda rural dispersa, cercanas a fuentes hidricas.</t>
  </si>
  <si>
    <t>Plan Departamenta de Aguas</t>
  </si>
  <si>
    <t>Nº DE familias con acceso</t>
  </si>
  <si>
    <t>Proyectos gestionados y/o construidos</t>
  </si>
  <si>
    <t>Pendiente de visitas tecnicas y dar respuesta a las observaciones</t>
  </si>
  <si>
    <t>Visitas tecnicas
Observaciones tecnicas</t>
  </si>
  <si>
    <t>Construcción de unidades sanitarias con sistema de tratamiento para vivienda rural dispersa</t>
  </si>
  <si>
    <t>Celebracion de convenio administrativo y diagnostico de barrios</t>
  </si>
  <si>
    <t xml:space="preserve">Mejoramiento de viviendas en el marco del programa del gobierno nacional ³CASA DIGNA, VIDA DIGNA"  a ejecutarse en el municipio de Popayán, departamento del Cauca
</t>
  </si>
  <si>
    <t>MEJORAMIENTO DE VIVIENDAS EN EL MARCO DEL PROGRAMA DEL GOBIERNO NACIONAL “CASA DIGNA, VIDA DIGNA” - 2020, A EJECUTARSE EN EL MUNICIPIO DE POPAYÁN, DEPARTAMENTO DEL CAUCA</t>
  </si>
  <si>
    <t>Déficit cualitativo de vivienda reducido</t>
  </si>
  <si>
    <t>Mejoramiento de vivienda urbana y rural en Popayán en el marco del programa nacional: Casa Digna, Vida Digna y otros</t>
  </si>
  <si>
    <t>Diagnostico, caracterizacion de predios del municipio y gestion con el Ministerio de Vivienda Cuidad y Territorio</t>
  </si>
  <si>
    <t>Diagnostico, caracterizacion de predios del municipio</t>
  </si>
  <si>
    <t>Reubicacion de viviendas de alto riesgo</t>
  </si>
  <si>
    <t>Subsidios asignados</t>
  </si>
  <si>
    <t>Reubicación de viviendas por alto riesgo de amenaza</t>
  </si>
  <si>
    <t xml:space="preserve">Diseño arquitectonicos y se encuentra pendiente realizar las visitas </t>
  </si>
  <si>
    <t>Diagnostico, caracterizacion de los beneficiarios</t>
  </si>
  <si>
    <t>Construccion en sitio propio</t>
  </si>
  <si>
    <t>N.º</t>
  </si>
  <si>
    <t>Unidades de viviendas construidas</t>
  </si>
  <si>
    <t>Construcción en sitio propio  de soluciones de vivienda</t>
  </si>
  <si>
    <t>Iniciativa privada que se encuentra en tramite</t>
  </si>
  <si>
    <t>Apoyo tecnico y juridico para comenzar los procesos para consolidacion del proyecto de esta asociacion</t>
  </si>
  <si>
    <t>ASODAMVI</t>
  </si>
  <si>
    <t>N° de Proyectos</t>
  </si>
  <si>
    <t>Proyectos de unidades de vivienda  gestionados</t>
  </si>
  <si>
    <t xml:space="preserve">Apoyo a Asociaciones de Vivienda </t>
  </si>
  <si>
    <t>Iniciativa publica que se encuentra en tramite de licenciamiento</t>
  </si>
  <si>
    <t>Seguimiento de subsidios</t>
  </si>
  <si>
    <t>VIS RURAL</t>
  </si>
  <si>
    <t>N.º familias beneficiadas</t>
  </si>
  <si>
    <t>Nuevas unidades de vivienda construidas</t>
  </si>
  <si>
    <t xml:space="preserve">Convocatoria VIS RURAL 2017 </t>
  </si>
  <si>
    <t>Se han realizado las vistas tecnicas preliminares, esquema de diseños y estudios de suelos
30 UNIDADES DE VIVIENDA, ESPACIO COMERCIAL</t>
  </si>
  <si>
    <t>Recursos Privados</t>
  </si>
  <si>
    <t>Elaboracion de diseños arquitectonicos y comercializacion del proyecto, legalizacion</t>
  </si>
  <si>
    <t>Valparaiso</t>
  </si>
  <si>
    <t>N.º. Proyectos</t>
  </si>
  <si>
    <t>Proyecto  Elaborado.</t>
  </si>
  <si>
    <t xml:space="preserve">Valparaiso </t>
  </si>
  <si>
    <t>Apoyo en la gestion y comercializacion del proyecto</t>
  </si>
  <si>
    <t>Santa Isabel La Piscina</t>
  </si>
  <si>
    <t>Unidades de vivienda construidas</t>
  </si>
  <si>
    <t>Viviendas construidas VIS</t>
  </si>
  <si>
    <t xml:space="preserve">Santa Isabel </t>
  </si>
  <si>
    <t>Reactivar Fondo Municipal de Vivienda Reactivado
$ 1.635.000.000</t>
  </si>
  <si>
    <t>Recursos Publicos</t>
  </si>
  <si>
    <t>Reactivacion del Fondo</t>
  </si>
  <si>
    <t>Fondo de Vivienda municipal reactivado.</t>
  </si>
  <si>
    <t>Reactivación del Fondo de Vivienda municipal</t>
  </si>
  <si>
    <t>Iniciativa privada que se encuentra en tramite de licenciamiento y permiso de Secretaria de Planeacion.
COSTO TATAL ESTIMADO $ 2.633.409.000</t>
  </si>
  <si>
    <t>(2000 unidades) Constructora Version Urbana - Cantabria</t>
  </si>
  <si>
    <t>Proyectos de vivienda gestionados</t>
  </si>
  <si>
    <t>Promoción de Proyectos de vivienda  nueva de iniciativa privada en suelos de incorporcion o expansión o planes parciales .</t>
  </si>
  <si>
    <t>En los primeros meses se ejecutaran las primeras 8 viviendas, que se encuentran ya construidas, pendiente de acabados. La ejecución total sera de 6 meses.
COSTO TOTAL ESTIMADO $ 4.202.078.073</t>
  </si>
  <si>
    <t>Portal de Las Ferias III Etapa. (56 unidades de vivienda)
Maria Gracia (600 unidades de vivienda)</t>
  </si>
  <si>
    <t>Unidades de VIS gestionadas</t>
  </si>
  <si>
    <t>Vivienda de interés social gestionada</t>
  </si>
  <si>
    <t>Déficit cuantitativo de vivienda reducido</t>
  </si>
  <si>
    <t xml:space="preserve">Gestión de proyectos de VIS </t>
  </si>
  <si>
    <t>En los primeros meses, se trabajó en todo el proceso previo para el precontractual, como son: visitas, modificaciones, estudios de suelos, topografías, diseños, presupustos, proyectos, entre otros</t>
  </si>
  <si>
    <t>Convenios solidarios. Prestación de servicios</t>
  </si>
  <si>
    <t>ING MARIA ALEJANDRA MUÑOZ</t>
  </si>
  <si>
    <t>N.º de barrios</t>
  </si>
  <si>
    <t>Mantenimiento y/o Rehabilitación de Barrios</t>
  </si>
  <si>
    <t>Mejoramiento integral de barrios</t>
  </si>
  <si>
    <t>En los primeros meses del año se terminó de ejecutar los convenios firmados y legalizados 2019</t>
  </si>
  <si>
    <t>ING LUIS FERNANDO TOBAR</t>
  </si>
  <si>
    <t>Construccuión de nuevas obras de infraestructura en diferentes sectores del Municipio de Popayán; Continuacion de obras de infraestructura en diferentes sectores del Municipio de Popayán</t>
  </si>
  <si>
    <t>IMPLEMENTACION DEL PLAN DE MEJORAMIENTO DE INFRAESTRUCTURA URBANA Y RURAL 2020 PRESUPUESTO PARTICIPATIVO</t>
  </si>
  <si>
    <t>N°</t>
  </si>
  <si>
    <t>Diseño, gestión de rescursos ,inteventoría de los parques lineales biosaludables y/o jardines botánicos</t>
  </si>
  <si>
    <t>Ejecutados los proyectos estratégicos CREO EN POPAYÁN</t>
  </si>
  <si>
    <t>Parques lineales biosaludables y/o jardines botánicos</t>
  </si>
  <si>
    <t>Contrato Consultoria</t>
  </si>
  <si>
    <t>CARLOS ALBERTO CORDOBA</t>
  </si>
  <si>
    <t xml:space="preserve"> Elaboración de estudios técnicos para la construcción del centro de bienestar animal en el municipio de Popayán</t>
  </si>
  <si>
    <t>ESTUDIOS Y DISEÑOS PARA LA CONSTRUCCION DEL CENTRO DE BIENESTAR ANIMAL DEL MUNICIPIO DE POPAYÁN</t>
  </si>
  <si>
    <t>1. Preliminares
2. Movimiento de tierras
3. Cimentación
4. Estructuras
5. Aceros de refuerzo
6. Mampostería
7. Estructura metálica
8. Acabados
9. Limpieza</t>
  </si>
  <si>
    <t>CONSTRUCCIÓN OBRAS DE INFRAESTRUCTURA EN EL CENTRO DE BIENESTAR ANIMAL DEL MUNICIPIO DE POPAYÁN</t>
  </si>
  <si>
    <t>No</t>
  </si>
  <si>
    <t>Diseño y construccion Centro de  Bienestar Animal CBA Municipal.</t>
  </si>
  <si>
    <t>ING PABLO AGUILAR</t>
  </si>
  <si>
    <t xml:space="preserve">% formulación </t>
  </si>
  <si>
    <t>Gestión de Proyecto Centro Comercial Anarkos</t>
  </si>
  <si>
    <t xml:space="preserve">Coordinacion con la secrertaria de cultura y deporte de priorizacion de sectores de los cuales realizarles estudios y diseños. </t>
  </si>
  <si>
    <t>N° de estudios realizados</t>
  </si>
  <si>
    <t>Estudios y diseños para bienes inmuebles y/o escenarios deportivos (estadio y pista de BMX) y/o culturales realizado (prefactibilidad y/o factibilidad y/o diseños en fase III)</t>
  </si>
  <si>
    <t>Gestion de Recursos con la Secretaria General para la supervision de las obras a intervenir</t>
  </si>
  <si>
    <t>Mejoramiento y/o adecuación de infraestructuras deportivas en el Municipio de Popayán, Estudios y Diseños de Escenarios de Uso Comunitario</t>
  </si>
  <si>
    <t>IMPLEMENTACION DEL PROGRAMA DE INFRAESTRUCTURA PARA POLIDEPORTIVOS, PARQUES Y EDIFICACIONES EN EL MUNICIPIO DE POPAYAN - 2020</t>
  </si>
  <si>
    <t>SLB</t>
  </si>
  <si>
    <t>N.º de escenarios</t>
  </si>
  <si>
    <t>Rehabilitación de escenarios deportivos y/o culturales</t>
  </si>
  <si>
    <t>Demolición y construcción de muro de Cerramiento</t>
  </si>
  <si>
    <t>REUBICACIÓN DEL MURO DE CERRAMIENTO DE LA INSTITUCIÓN EDUCATIVA JOSÉ EUSEBIO CARO, EN EL MUNICIPIO DE POPAYÁN.</t>
  </si>
  <si>
    <t>% de implementación</t>
  </si>
  <si>
    <t>Plan de supervisión de las obras en bienes públicos e inmuebles de Popayán implementados.</t>
  </si>
  <si>
    <t>Bienes públicos e inmuebles gestionados eficientemente (supervisión)</t>
  </si>
  <si>
    <t>Gestión adecuada de propiedades e inmuebles del municipio de Popayán</t>
  </si>
  <si>
    <t>Acueductos rurales intervenidos</t>
  </si>
  <si>
    <t>Contratos interadministrativos y Resoluciones</t>
  </si>
  <si>
    <t>Transferencia de recursos al Plan Departamental de Aguas; Transferencia de recursos a la empresa de Acueducto y alcantarillado de Popayán; Transferencia de recursos al Acueducto Veredal de Rio Negro</t>
  </si>
  <si>
    <t>TRANSFERENCIA DE RECURSOS DE LOS SUBSIDIOS PARA LOS USUARIOS DE ESTRATOS 1, 2 Y 3, PARA ACUEDUCTOS VEREDALES EN EL MUNICIPIO DE POPAYÁN, PARA LA VIGENCIA 2020</t>
  </si>
  <si>
    <t>Diagnóstico de acueductos rurales realizado</t>
  </si>
  <si>
    <t>Servicio de acueducto rural fortalecido</t>
  </si>
  <si>
    <t>Acueductos rurales</t>
  </si>
  <si>
    <t>Contrato de Concesion</t>
  </si>
  <si>
    <t>Pago VF2020</t>
  </si>
  <si>
    <t>VFO-CONSTRUCCIÓN REDES DE ALUMBRADO PÚBLICO (ACUERDO 19/2018)</t>
  </si>
  <si>
    <t>$ 825. 898.097</t>
  </si>
  <si>
    <t>Reflectores MH</t>
  </si>
  <si>
    <t>Reubicación de redes de servicios públicos en el municipio de Popayán</t>
  </si>
  <si>
    <t>REUBICACIÓN DE REDES DE SERVICIOS PÚBLICOS EN EL MUNICIPIO DE POPAYÁN</t>
  </si>
  <si>
    <t>N.º de luminarias de sodio</t>
  </si>
  <si>
    <t>Para la ejecución de este proyecto los recursos no entran al presupuesto municipal, pues el contrato de cocesión tiene una fiducia para su manejo</t>
  </si>
  <si>
    <t>Contrato de Concesion, Contrato de Interventoria.</t>
  </si>
  <si>
    <t xml:space="preserve">Expansión, mantenimiento, operación y administración del Servicio de Alumbrado Público – SSF </t>
  </si>
  <si>
    <t>IMPLEMENTACIÓN DEL PROGRAMA DE INFRAESTRUCTURA 2020 PARA EL ALUMBRADO PÚBLICO EN EL MUNICIPIO DE POPAYÁN</t>
  </si>
  <si>
    <t>N.º de luminarias nuevas LED</t>
  </si>
  <si>
    <t>Mejorado el servicio de alumbrado público</t>
  </si>
  <si>
    <t>Servicio de alumbrado público optimizado</t>
  </si>
  <si>
    <t>Expansión , mantenimiento y reposición  de  luminarias</t>
  </si>
  <si>
    <t>Este año lo planeado es avanzar en los diseños de redes para los 3 años siguientes si ejecutar ampliación de cobertura</t>
  </si>
  <si>
    <t>Convenio Insterinstitucional</t>
  </si>
  <si>
    <t>1. red de media tensión a 13 200 voltios
2. red de baja tensión a 220/120 voltios
3. transformadores
4. retiros de postes
5. maniobras con línea viva
6. socialización comunidad aledaña al proyecto
7. costos indirectos
8. mantenimiento de redes locales
9. realizar el mantenimiento para la normalización</t>
  </si>
  <si>
    <t>IMPLEMENTACION DEL PROGRAMA DE SERVICIOS PUBLICOS INVERSION Y SUPERVISION EN SERVICIOS PUBLICOS PARA ELECTRIFICACION 2020 EN EL MUNICIPIO DE POPAYAN.</t>
  </si>
  <si>
    <t>$803.519.565.00</t>
  </si>
  <si>
    <t>Recursos invertidos para ampliación ($)</t>
  </si>
  <si>
    <t>Redes de energía eléctrica ampliadas</t>
  </si>
  <si>
    <t>Cobertura de energía electrica a sectores priorizados ampliada</t>
  </si>
  <si>
    <t>Ampliación de cobertura de redes de energía eléctrica</t>
  </si>
  <si>
    <t>VIABILIZACIÓN DE RECURSOS PARA LA ENTREGA DE SUBSIDIOS A LOS ESTRATOS 1, 2 Y 3, CORRESPONDIENTES A LA VIGENCIA 2020 PARA LA PRESTACIÓN DEL SERVICIO DE ACUEDUCTO Y ALCANTARILLADO EN EL MUNICIPIO DE POPAYÁN</t>
  </si>
  <si>
    <t>Cantidad de recursos ($)</t>
  </si>
  <si>
    <t>Recursos transferidos</t>
  </si>
  <si>
    <t>Usuarios con servicio de AA subsidiado (estratos 1,2,3)</t>
  </si>
  <si>
    <t>Transferencia de subsidios de servicios públicos</t>
  </si>
  <si>
    <t>Se está a la espera que EMCASERVICIOS haga entrega de los diseños definitivos del Ecoparque para poder dar inicio a la contratación de obra</t>
  </si>
  <si>
    <t>Contratos de prestación de servicios, contratos de obra y compraventa</t>
  </si>
  <si>
    <t>Contratar personal de apoyo a la coordinación del Ecoparque El Ojito, Contratar personal de apoyo a la implementación para la construcción del Ecoparque El Ojito, Contratar laboratorio acreditado para el monitoreo del recurso hídrico, Contratar personal para la operación y mantenimiento de la PTLx y obras complementarias, Contratar equipo de trabajo para el mantenimiento de zonas verdes, Compra de elementos e insumos de ferretería, Compra de elementos e insumos químicos para operación de la PTLx, Pagos consecuentes a la ejecución de las labores de operación y mantenimiento del Relleno Sanitario El Ojito, Contratar a la persona natural o jurídica para la construcción de la primera etapa del Ecoparque El Ojito</t>
  </si>
  <si>
    <t>IMPLEMENTACIÓN DEL PROGRAMA INFRAESTRUCTURA 2020 PARA EL CIERRE DEL RELLENO SANITARIO “EL OJITO” EN EL MUNICIPIO DE POPAYÁN</t>
  </si>
  <si>
    <t>% de ejecución de obra</t>
  </si>
  <si>
    <t>Ecoparque construido</t>
  </si>
  <si>
    <t>Espacios saludables y lúdicos construidos</t>
  </si>
  <si>
    <t>Construcción del ecoparque el ojito</t>
  </si>
  <si>
    <t>Plan de obras para planta de porcinos implementado</t>
  </si>
  <si>
    <t>Cumplida la normatividad para el funcionamiento del matadero municipal (INVIMA)</t>
  </si>
  <si>
    <t>Contratos de Obra, contratos de consultoria e interventoria y Resoluciones</t>
  </si>
  <si>
    <t>Estudios y diseños y dotacion para la planta de Beneficio Animal
Supervision e interventoria para obras en central de sacrificios
Control y gastos inherentes a la central de beneficio animal
Contruccion y/o mantenimiento de obras en la central de sacrificios
Construccion de obras en la central de sacrificios</t>
  </si>
  <si>
    <t>IMPLEMENTACION DEL PROGRAMA "PROYECTOS DE INFRAESTRUCTURA DE ALTO IMPACTO" 2020 PARA EL CENTRO DE BENEFICIO ANIMAL EN EL MUNICIPIO DE POPAYAN</t>
  </si>
  <si>
    <t>Plan de obras para planta de bovinos implementado</t>
  </si>
  <si>
    <t>Infraestructura para el cumplimiento de la normatividad en el matadero municipal del Popayán.</t>
  </si>
  <si>
    <t>Este proyecto no tiene recursos, pues la interventoria se paga a través de una Fiducia, y no entran estos recursos al presupuesto municipal. Las demas gestiones son hechas por personal de planta con apoyo de un contratista</t>
  </si>
  <si>
    <t>Contrato de prestación de servicios. Contrato de Interventoria y Contrato Societario</t>
  </si>
  <si>
    <t>Trasferencia de recursos al prestador de servicio de Aseo</t>
  </si>
  <si>
    <t>REALIZAR LOS TRÁMITES ADMINISTRATIVOS PARA SOPORTAR LA TRANSFERENCIA DE RECURSOS PARA LA ENTREGA DE SUBSIDIOS DE ASEO EN LOS ESTRATOS 1,2 Y 3 MUNICIPIO DE POPAYÁN</t>
  </si>
  <si>
    <t>Plan de vigilancia del servicio de aseo implementado</t>
  </si>
  <si>
    <t>Satisfacción del usuario garantizada</t>
  </si>
  <si>
    <t>Vigilancia a la prestación del servicio de aseo</t>
  </si>
  <si>
    <t>Contratos de prestación de servicios</t>
  </si>
  <si>
    <t>REHABILITACIÓN Y/O MANTENIMIENTO Y/O MEJORAMIENTO DE VÍAS RURALES Y OBRAS COMPLEMENTARIAS.</t>
  </si>
  <si>
    <t>Km</t>
  </si>
  <si>
    <t>Vías mantenidas con maquinaria de propiedad del municipio</t>
  </si>
  <si>
    <t>Mantenimiento de vías terciarias con maquinaria de propiedad del municipio</t>
  </si>
  <si>
    <r>
      <t>PROGRAMA CAMINEROS</t>
    </r>
    <r>
      <rPr>
        <sz val="10"/>
        <color rgb="FF000000"/>
        <rFont val="Arial"/>
        <family val="2"/>
      </rPr>
      <t xml:space="preserve"> PARA EL MANTENIMIENTO DE VÍAS RURALES </t>
    </r>
    <r>
      <rPr>
        <sz val="10"/>
        <color theme="1"/>
        <rFont val="Arial"/>
        <family val="2"/>
      </rPr>
      <t>DEL MUNICIPIO DE POPAYÁN</t>
    </r>
  </si>
  <si>
    <t>Vías mantenidas con apoyo de las comunidades</t>
  </si>
  <si>
    <t>Mantenimiento rutinario vial con apoyo de comunidades</t>
  </si>
  <si>
    <t>Contratos de obra en ejecución</t>
  </si>
  <si>
    <t>Contratos de obra Pública</t>
  </si>
  <si>
    <t>Rehabilitación y/o mantenimiento y/o mejoramiento de vías rurales, Construcción de Placa Huella y Obras Complementarias en vias Rurales</t>
  </si>
  <si>
    <t>IMPLEMENTACION DEL PROGRAMA DE INFRAESTRUCTURA 2020 PARA LA CONSTRUCCION, REHABILITACION Y/O MANTENIMIENTO Y/O MEJORAMIENTO VIAL EN EL SECTOR RURAL DEL MUNICIPIO DE POPAYAN</t>
  </si>
  <si>
    <t>Vías construidas y/o mejoradas rurales</t>
  </si>
  <si>
    <t xml:space="preserve">Vías construidas y/o mejoradas </t>
  </si>
  <si>
    <t>Construcción de placa huella</t>
  </si>
  <si>
    <t>ING SANTIAGO VELASCO</t>
  </si>
  <si>
    <t>Estudios y diseños para medios de transporte alternativo (prefactibilidad y/o factibilidad y/o diseños en fase III)</t>
  </si>
  <si>
    <t>Construccion Avenida Los Proceres (En proceso de socilaizacion de predios)</t>
  </si>
  <si>
    <t>Nuevas vías construidas</t>
  </si>
  <si>
    <t>Vías construidas y/o mejoradas urbanas</t>
  </si>
  <si>
    <t>Puentes mantenidos</t>
  </si>
  <si>
    <t>Supervisión e Interventoria, Actualizacion de Estudios y Deiseños, Rehabilitación y/o mantenimiento y/o mejoramiento de vias urbanas y obras complementarias, construcción de andenes, construcción de pontones, puentes, muros de contención, entre otros.</t>
  </si>
  <si>
    <t>26/02/2020 - 03/04/2020 - 29/05/2020</t>
  </si>
  <si>
    <t>IMPLEMENTACIÓN DEL PROGRAMA DE INFRAESTRUCTURA 2020 PARA LA CONSTRUCCIÓN, REHABILITACIÓN Y/O MANTENIMIENTO Y/O MEJORAMIENTO VIAL EN EL SECTOR URBANO DEL MUNICIPIO DE POPAYÁN / IMPLEMENTACION DEL PROGRAMA DE INFRAESTRUCTURA VIAL PARA LA CONSTRUCCION, REHABILITACION, MEJORAMIENTO Y MANTENIMIENTO DE OBRAS EN EL AREA URBANA Y RURAL DEL MUNICIPIO DE POPAYAN 2018-2020 / IMPLEMENTACION DEL PLAN DE MEJORAMIENTO DE INFRAESTRUCTURA URBANA Y RURAL 2020 PRESUPUESTO PARTICIPATIVO</t>
  </si>
  <si>
    <t>$11.046.828.389 / $1.062.650.132 / $2.867.762.000</t>
  </si>
  <si>
    <t>Andenes construidos</t>
  </si>
  <si>
    <t>Malla vial mantenida</t>
  </si>
  <si>
    <t xml:space="preserve">Diseño, gestión de recursos e interventoría para la construcción de nuevas vías priorizadas  (puentes, intersecciones y/o vías priorizadas) </t>
  </si>
  <si>
    <t>VALENTINA FORNARO</t>
  </si>
  <si>
    <t>Plan de adquisición de predios para obras por valorización implementado</t>
  </si>
  <si>
    <t>Caracterización financiera y social de nuevos predios</t>
  </si>
  <si>
    <t xml:space="preserve">Compra de predios
</t>
  </si>
  <si>
    <t>ADQUISICIÓN DE PREDIOS PARA OBRAS VIALES EN LA CALLE 53N MUNICIPIO DE POPAYÁN en el marco del proyecto POAI denominado CONSERVACIÓN DE VÍAS URBANAS DEL PROGRAMA DE TRANSPORTE "INFRAESTRUCTURA VIAL" 2020 EN EL MUNICIPIO DE POPAYÁN</t>
  </si>
  <si>
    <t>Contratos de prestacion de Servicios, Contrato Consultoria, Contrato Compraventa</t>
  </si>
  <si>
    <t>ADQUISICIÓN IMPLEMENTACIÓN DEL PROGRAMA DE INFRAESTRUCTURA VIAL PARA LA CONSTRUCCIÓN, REHABILITACIÓN, MEJORAMIENTO Y MANTENIMIENTO DE OBRAS EN EL ÁREA URBANA Y RURAL DEL MUNICIPIO DE POPAYÁN 2018-2020 CAUCA</t>
  </si>
  <si>
    <t>%</t>
  </si>
  <si>
    <t>Plan de adquisición de predios para obras contratadas y otras vías</t>
  </si>
  <si>
    <t>Gestión predial municipal Fortalecida</t>
  </si>
  <si>
    <t>Adquisición predial de obras ya contratadas.</t>
  </si>
  <si>
    <t>Valorización Reestructurada</t>
  </si>
  <si>
    <t>Reestructuración de valorización</t>
  </si>
  <si>
    <t>La Actualizacion de Predios para el Municipio de Popayan lo realiza Secretaria de Hacienda para constituirse como operadores catastrales</t>
  </si>
  <si>
    <t>Contrato prestacion de Servicios</t>
  </si>
  <si>
    <t>Resoluciones de prescripción de valorización y Certificaciones</t>
  </si>
  <si>
    <t xml:space="preserve">% </t>
  </si>
  <si>
    <t>Actualizados los predios en el censo</t>
  </si>
  <si>
    <t>Actualización del censo predial</t>
  </si>
  <si>
    <t>% deimplementación</t>
  </si>
  <si>
    <t>Plan de obras actualizado, aprobado e implementado</t>
  </si>
  <si>
    <t>Valorización implementada</t>
  </si>
  <si>
    <t>Actualización del plan de obras</t>
  </si>
  <si>
    <t>OTROS</t>
  </si>
  <si>
    <t>SGR</t>
  </si>
  <si>
    <t>SGP</t>
  </si>
  <si>
    <t>RECURSOS PROPIOS</t>
  </si>
  <si>
    <t>APROPIACIÓN DEFINITIVA</t>
  </si>
  <si>
    <t>REDUCCIÓN</t>
  </si>
  <si>
    <t>ADICIONES</t>
  </si>
  <si>
    <t>PO APROBADO</t>
  </si>
  <si>
    <t>PRESUPUESTO APROBADO</t>
  </si>
  <si>
    <t>Dic</t>
  </si>
  <si>
    <t>Nov</t>
  </si>
  <si>
    <t>Oct</t>
  </si>
  <si>
    <t>Sep</t>
  </si>
  <si>
    <t>Ago</t>
  </si>
  <si>
    <t>Jul</t>
  </si>
  <si>
    <t>Jun</t>
  </si>
  <si>
    <t>May</t>
  </si>
  <si>
    <t>Abr</t>
  </si>
  <si>
    <t>META
2020</t>
  </si>
  <si>
    <t>META PLAN</t>
  </si>
  <si>
    <t>LÍNEA BASE 
(2019)</t>
  </si>
  <si>
    <t>UNIDAD DE
INDICADOR DE
PRODUCTO</t>
  </si>
  <si>
    <t>DESCRIPCIÓN DE METAS DE PRODUCTO</t>
  </si>
  <si>
    <t>DESCRIPCIÓN DE 
METAS DE RESULTADO</t>
  </si>
  <si>
    <t>SUBPROGRAMAS</t>
  </si>
  <si>
    <t>EJECUTOR</t>
  </si>
  <si>
    <t xml:space="preserve">RECURSOS PROPIOS </t>
  </si>
  <si>
    <t>TIPO DE AJUSTE</t>
  </si>
  <si>
    <t>FECHA DE ÚLTIMO AJUSTE</t>
  </si>
  <si>
    <t>OBSERVACIONES</t>
  </si>
  <si>
    <t>CRONOGRAMA</t>
  </si>
  <si>
    <t>TIPO DE CONTRATACIÓN</t>
  </si>
  <si>
    <t>RESPONSABLE</t>
  </si>
  <si>
    <t>ACTIVIDADES DEL PROYECTO
(MGA - ajustes)</t>
  </si>
  <si>
    <t># RADICADO / FECHA (DD/MM/AAAA)</t>
  </si>
  <si>
    <t>NOMBRE DEL PROYECTO</t>
  </si>
  <si>
    <t>PARTIDA PRESUPUESTAL</t>
  </si>
  <si>
    <t>ALCALDÍA DE POPAYÁN</t>
  </si>
  <si>
    <t>FUNCIONARIO DE APOYO:</t>
  </si>
  <si>
    <t>FECHA DE REPORTE:</t>
  </si>
  <si>
    <t>FUNCIONARIO RESPONSABLE:</t>
  </si>
  <si>
    <t>AÑO VIGENCIA PLAN DE ACCION:</t>
  </si>
  <si>
    <t>UNIDAD ADMINISTRATIVA RESPONSABLE:</t>
  </si>
  <si>
    <t>2020 - 2023</t>
  </si>
  <si>
    <t>PLAN DE DESARROLLO:</t>
  </si>
  <si>
    <t>Página 1 de 1</t>
  </si>
  <si>
    <t>Versión 08</t>
  </si>
  <si>
    <t>PLAN DE ACCION</t>
  </si>
  <si>
    <t>F-DPE-PD-03</t>
  </si>
  <si>
    <t>ALCALDIA DE POPAYAN</t>
  </si>
  <si>
    <t>Prestacion de servicios</t>
  </si>
  <si>
    <t xml:space="preserve">JAIRO DUQUE CASTRO - </t>
  </si>
  <si>
    <t>Generar procesos formativos de capacitación a servidores de la secretaria
de Hacienda</t>
  </si>
  <si>
    <t>IMPLEMENTACION DEL PROGRAMA DE HACIENDA 2020 MODERNIZACION DE LA SECRETARIA DE HACIENDA DEL MUNICIPIO DE POPAYAN</t>
  </si>
  <si>
    <t xml:space="preserve">Programa integral 
</t>
  </si>
  <si>
    <t>No. de capacitaciones realizadas a servidores públicos</t>
  </si>
  <si>
    <t>Talento humano de la Secretaría de Hacienda cualificado</t>
  </si>
  <si>
    <t>Secretaría de hacienda</t>
  </si>
  <si>
    <t xml:space="preserve">JAIRO DUQUE CASTRO - XIMENA ZUÑIGA </t>
  </si>
  <si>
    <t>Mejorar la capacidad administrativa de la Secretaria de Hacienda</t>
  </si>
  <si>
    <t xml:space="preserve">Implementación 
</t>
  </si>
  <si>
    <t>No.informes presentados por año</t>
  </si>
  <si>
    <t>Informes presentados oportunamente a entes nacionales  de control</t>
  </si>
  <si>
    <t>No.de Módulos del sistema implementados</t>
  </si>
  <si>
    <t>Módulos de sistemas de información financiera y tributaria implementados</t>
  </si>
  <si>
    <t xml:space="preserve">Suministro </t>
  </si>
  <si>
    <t>JAIRO DUQUE CASTRO - MARTIN AGUILAR</t>
  </si>
  <si>
    <t>Realizar proceso contractual con proveedor para actualización tecnológica</t>
  </si>
  <si>
    <t xml:space="preserve">Modernización </t>
  </si>
  <si>
    <t>NP</t>
  </si>
  <si>
    <t>No. Equipos actualizados y adquiridos</t>
  </si>
  <si>
    <t>Equipos tecnologico adquiridos y/o actualizados</t>
  </si>
  <si>
    <t xml:space="preserve">Documento </t>
  </si>
  <si>
    <t>Documento de modificación de la estructura administrativa de la Secretaría de Hacienda aprobado</t>
  </si>
  <si>
    <t>Fortalecimiento integral en procesos de evaluación institucional y reorganización administrativa</t>
  </si>
  <si>
    <t>Proyecto aprobado y reglamentado</t>
  </si>
  <si>
    <t>Proyecto de creación y reglamentación  de Fondo de contingencia (Art.90 ley 1955/2019)</t>
  </si>
  <si>
    <t xml:space="preserve">Esta  en etapa de solicitud de propuestas y cotizaciones </t>
  </si>
  <si>
    <t xml:space="preserve">Prestacion de servicios </t>
  </si>
  <si>
    <t>Fortalecer la capacidad operativa de la secretaria</t>
  </si>
  <si>
    <t>MPLEMENTACIÓN DEL PROGRAMA DE HACIENDA 2020 “GESTIÓN FINANCIERA Y RECAUDO EN EL MUNICIPIO POPAYÁN</t>
  </si>
  <si>
    <t xml:space="preserve">Fortalecimiento </t>
  </si>
  <si>
    <t>Estatuto tributario actualizado</t>
  </si>
  <si>
    <t>Estatuto tributario 2016</t>
  </si>
  <si>
    <t>Documento actualizado</t>
  </si>
  <si>
    <t xml:space="preserve">Fortalecer la capacidad operativa de la secretaria </t>
  </si>
  <si>
    <t>Procesos de fiscalización y cobro persuasivo existentes a 2019</t>
  </si>
  <si>
    <t>%De procesos actualizados e implementados</t>
  </si>
  <si>
    <t>Procesos de fiscalización y cobro persuasivo actualizados e implementados</t>
  </si>
  <si>
    <t>PAOLA CHAVES - EUGENIA URBANO</t>
  </si>
  <si>
    <t xml:space="preserve">Fortalecimiento 
</t>
  </si>
  <si>
    <t>Cartera Recuperada en cuatrenio 2016-2019</t>
  </si>
  <si>
    <t>% de incremento en la cartera recuperada</t>
  </si>
  <si>
    <t>Incremento en la recuperacion efectiva de la cartera administrada por la Secretaria de Hacienda</t>
  </si>
  <si>
    <t>Mejorar los canales de comunicación</t>
  </si>
  <si>
    <t>ICLD A 31 DE DIC DE 2019</t>
  </si>
  <si>
    <t>% ICLD incrementado</t>
  </si>
  <si>
    <t>Ingresos corrientes de libre destinación incrementados</t>
  </si>
  <si>
    <t xml:space="preserve">Se esta adelantando estudio para que el municipio asuma las funciones de gestor catastral   </t>
  </si>
  <si>
    <t xml:space="preserve">convenio </t>
  </si>
  <si>
    <t>JAIRO DUQUE CASTRO -  JIMENA VELASCO</t>
  </si>
  <si>
    <t>Actualizar la base catastral</t>
  </si>
  <si>
    <t xml:space="preserve">Fortalecimiento
</t>
  </si>
  <si>
    <t>No.predios incluidos en la base catastral 2019 (124.416)</t>
  </si>
  <si>
    <t xml:space="preserve">
No. predios nuevos incluidos </t>
  </si>
  <si>
    <t>Número de predios incluidos en la base catastral incrementado</t>
  </si>
  <si>
    <t>Base catastral 2019 (124.416)</t>
  </si>
  <si>
    <t>Catastro multipropósito -Implementado fase I</t>
  </si>
  <si>
    <t>Gestión financiera del municipio fortalecida</t>
  </si>
  <si>
    <t>GESTIÓN FINANCIERA DEL MUNICIPIO FORTALECIDA</t>
  </si>
  <si>
    <t xml:space="preserve">TOTAL </t>
  </si>
  <si>
    <t>CONTRA CREDITO</t>
  </si>
  <si>
    <t>CREDITO</t>
  </si>
  <si>
    <t xml:space="preserve">LÍNEAS
ESTRATÉGICAS </t>
  </si>
  <si>
    <t>PRESUPUESTO  EJECUTADO (RDP)</t>
  </si>
  <si>
    <t>P R ES U P U ES TO   A S I G N A D O</t>
  </si>
  <si>
    <t>PLAN DE DESARROLLO MUNICIPAL "CREO EN POPAYÁN 2020 -2023"</t>
  </si>
  <si>
    <t>BASE DE DATOS PARA PLANES DEN ACCIÓN 2020</t>
  </si>
  <si>
    <t>N° de proyectos presentados</t>
  </si>
  <si>
    <t>Proyectos formulados y presentados a fuentes de cooperación nacional e internacional</t>
  </si>
  <si>
    <t>DAFE</t>
  </si>
  <si>
    <t>N° de manuales creados</t>
  </si>
  <si>
    <t>Manual de procedimiento para gestión  recursos creado</t>
  </si>
  <si>
    <t xml:space="preserve">Alianzas formalizadas entre el municipio y entidades de cooperación </t>
  </si>
  <si>
    <t>Fortalecimiento del área de proyectos para gestión de recursos externos del municipio</t>
  </si>
  <si>
    <t xml:space="preserve">% implementación del plan </t>
  </si>
  <si>
    <t>Plan estratégico de fortalecimiento de la infraestructura informática y de telecomunicaciones del territorio fortalecido</t>
  </si>
  <si>
    <t>Plan estratégico de fortalecimiento de la infraestructura informática y de telecomunicaciones del territorio</t>
  </si>
  <si>
    <t>Oficina de Sistemas</t>
  </si>
  <si>
    <t>% implementación</t>
  </si>
  <si>
    <t>Plan de mejoramiento de la Infraestructura TIC y de seguridad Tecnologica de la Entidad implementado</t>
  </si>
  <si>
    <t>Número</t>
  </si>
  <si>
    <t>Creación de la Unidad Administrativa de Tecnologias TIC</t>
  </si>
  <si>
    <t>Gobierno Digital fortalecido</t>
  </si>
  <si>
    <t>Mejorar la institucionalidad TIC, la infraestructura TIC y seguridad tecnológica de la entidad.</t>
  </si>
  <si>
    <t>% implementación de plan</t>
  </si>
  <si>
    <t>Plan estratégico de comunicación externo implementado</t>
  </si>
  <si>
    <t>Oficina de Prensa</t>
  </si>
  <si>
    <t>Plan estratégico de comunicación  interno implementado</t>
  </si>
  <si>
    <t>Unidad de comunicación Estategica Municipal  creada y fortalecida</t>
  </si>
  <si>
    <t>Plan estratégico de comunicación e información</t>
  </si>
  <si>
    <t xml:space="preserve">No de clientes GPON incrementados </t>
  </si>
  <si>
    <t>Proyecto ampliación de cobertura emtel 10000 implementado</t>
  </si>
  <si>
    <t xml:space="preserve"> Ampliación de cobertura EMTEL 10000</t>
  </si>
  <si>
    <t>EMTEL</t>
  </si>
  <si>
    <t>%implementación</t>
  </si>
  <si>
    <t>Proyecto Popayán Territorio Inteligente  implementado</t>
  </si>
  <si>
    <t>Popayan Territorio Inteligente</t>
  </si>
  <si>
    <t>%Implementación</t>
  </si>
  <si>
    <t>Proyecto cobertura Internet Veredal Popayán implementado</t>
  </si>
  <si>
    <t>Alianzas estrategicas para lograr la Sostenibilidad Financiera de EMTEL</t>
  </si>
  <si>
    <t xml:space="preserve">Cobertura Internet Veredal Popayán </t>
  </si>
  <si>
    <t>No. de plazas de mercado mantenidas al año</t>
  </si>
  <si>
    <t>Plan de mantenimiento de las plazas de mercado ejecutado</t>
  </si>
  <si>
    <t xml:space="preserve">Plan de mantenimiento y enlucimiento de plazas de mercado municipales </t>
  </si>
  <si>
    <t>Secretaría General</t>
  </si>
  <si>
    <t>No. bienes muebles e inmuebles  intervenidos con mantenimiento anual</t>
  </si>
  <si>
    <t>Plan de gestión de preservación y mantenimiento de los bienes muebles e inmuebles del municipio implementado</t>
  </si>
  <si>
    <t>No. predios e inmuebles recuperados y legalizados</t>
  </si>
  <si>
    <t>Plan recuperación y legalización de predios e inmuebles ejecutado</t>
  </si>
  <si>
    <t>% de Vehículos mantenidos</t>
  </si>
  <si>
    <t xml:space="preserve">Plan de mantenimiento del Parque Automotor </t>
  </si>
  <si>
    <t>% Vehículos Priorizados y Renovados</t>
  </si>
  <si>
    <t>Parque Automotor de la Entidad renovado</t>
  </si>
  <si>
    <t>Gestión eficiente de bienes muebles e inmuebles del municipio</t>
  </si>
  <si>
    <t>Gestión eficiente de preservación y mantenimiento de los bienes muebles e inmuebles</t>
  </si>
  <si>
    <t>Manual de contratación y supervisión actualizados</t>
  </si>
  <si>
    <t>Oficina Jurídica</t>
  </si>
  <si>
    <t>% de 
Implementación</t>
  </si>
  <si>
    <t>SECOP II implementado</t>
  </si>
  <si>
    <t>Aplicativo SIPROJWEB implementado</t>
  </si>
  <si>
    <t>Gestión jurídica del municipio</t>
  </si>
  <si>
    <t>Sistema de seguridad y salud en el trabajo implementado</t>
  </si>
  <si>
    <t>Implementar el sistema de gestión de seguridad y salud en el trabajo</t>
  </si>
  <si>
    <t>Acciones y procesos de transparencia, integridad, legalidad y gobierno abierto en la administración municipal implementado</t>
  </si>
  <si>
    <t>Implementación de acciones y procesos de transparencia, integridad, legalidad y gobierno abierto en la administración mpal</t>
  </si>
  <si>
    <t>Sistema de gestión documental de la entidad territorial funcionando eficientemente</t>
  </si>
  <si>
    <t>Funcionamiento eficiente del sistema de gestión documental de la entidad territorial</t>
  </si>
  <si>
    <t>Sistema Integrado de Gestión para la operación de entidad implementado</t>
  </si>
  <si>
    <t>Implementar un sistema integrado de gestión para la operación de entidad</t>
  </si>
  <si>
    <t>Modelo integrado de Planeación y Gestión MIPG implementado</t>
  </si>
  <si>
    <r>
      <t xml:space="preserve">Implementar el modelo integrado de planeación y gestión-MIPG, en virtud de la </t>
    </r>
    <r>
      <rPr>
        <b/>
        <sz val="10"/>
        <color theme="1"/>
        <rFont val="Arial"/>
        <family val="2"/>
      </rPr>
      <t>LEY</t>
    </r>
    <r>
      <rPr>
        <sz val="10"/>
        <color theme="1"/>
        <rFont val="Arial"/>
        <family val="2"/>
      </rPr>
      <t xml:space="preserve"> </t>
    </r>
    <r>
      <rPr>
        <b/>
        <sz val="10"/>
        <color theme="1"/>
        <rFont val="Arial"/>
        <family val="2"/>
      </rPr>
      <t>1753</t>
    </r>
    <r>
      <rPr>
        <sz val="10"/>
        <color theme="1"/>
        <rFont val="Arial"/>
        <family val="2"/>
      </rPr>
      <t xml:space="preserve"> de 09/06/2015.</t>
    </r>
  </si>
  <si>
    <t xml:space="preserve">Rediseño institucional de las unidades administrativas del municipio </t>
  </si>
  <si>
    <t xml:space="preserve">Fortalecimiento de la gestión  administrativa del Municipio de Popayán </t>
  </si>
  <si>
    <t>Ajuste de la estructura organizacional de las unidades administrativas del municipio.</t>
  </si>
  <si>
    <t>Gestión y desarrollo institucional, transparencia y modernidad</t>
  </si>
  <si>
    <t>Nº de municipios</t>
  </si>
  <si>
    <t>Administraciones municipales participando</t>
  </si>
  <si>
    <t>Secretaría de Planeación</t>
  </si>
  <si>
    <t>Nº de alianzas constituidas</t>
  </si>
  <si>
    <t>Alianzas sectoriales constituidas</t>
  </si>
  <si>
    <t>Implementado plan Popayán muicipio región</t>
  </si>
  <si>
    <t>Gestión para la implementación de la figura administrativa de municipio Región en el marco de la normatividad vigente</t>
  </si>
  <si>
    <t>Popayán municipio región</t>
  </si>
  <si>
    <t>Ente gestor implementado</t>
  </si>
  <si>
    <t>Prestación de servicios</t>
  </si>
  <si>
    <t>POT 2 (Realizar el proceso de revisión y ajuste  al Plan de Ordenamiento Territorial)</t>
  </si>
  <si>
    <t>Fortalecimiento</t>
  </si>
  <si>
    <t>Fortalecimiento Institucional</t>
  </si>
  <si>
    <t xml:space="preserve">Nº </t>
  </si>
  <si>
    <t xml:space="preserve">Ente gestor creado </t>
  </si>
  <si>
    <t>Conformación del ente gestor del patrimonio histórico y cultural del municipio</t>
  </si>
  <si>
    <t>PEMP actualizado y aprobado</t>
  </si>
  <si>
    <t>Gestión integral del PEMP (revisión, ajuste, implementación y ejecución)</t>
  </si>
  <si>
    <t>Estrategia para la dinamización del patrimonio material e inmaterial del territorio (histórico, ambiental y cultural) formulada e implementada</t>
  </si>
  <si>
    <t>Fortalecido el patrimonio del municipio</t>
  </si>
  <si>
    <t xml:space="preserve">Dinamización del patrimonio histórico y cultural del municipio </t>
  </si>
  <si>
    <t>Ente gestor para el desarrollo y renovación territorial creado</t>
  </si>
  <si>
    <t xml:space="preserve">Ente gestor  para el desarrollo y renovación  territorial </t>
  </si>
  <si>
    <t>Nº de instrumentos</t>
  </si>
  <si>
    <t>Instrumentos de planificación,  gestión y financiación del territorio en aplicación (Plusvalia, valorización, Banco de Tierras, Unidades de actuación urbanistica)</t>
  </si>
  <si>
    <t xml:space="preserve">Desarrollo de instrumentos de gestión del suelo </t>
  </si>
  <si>
    <t>N° de asentamientos regularizadas</t>
  </si>
  <si>
    <t>Plan de regularización de asentamientos humanos establecido y normatizado</t>
  </si>
  <si>
    <t>Regularización de asentamientos humanos</t>
  </si>
  <si>
    <t>INSPECCION DE POLICIA (Realizar el proceso de vigilancia y control de los comportamientos contrarios a la integridad del Plan de ordenamiento territorial)</t>
  </si>
  <si>
    <t>CONTROL URBANO (Realizar el proceso de evaluación a la evolución de las principales características físicas del Plan de ordenamiento territorial del municipio.</t>
  </si>
  <si>
    <t>Estrategia para el fortalecimiento del control urbanístico formulada e implementada</t>
  </si>
  <si>
    <t xml:space="preserve">Fortalecimiento de los procesos de control urbanístico </t>
  </si>
  <si>
    <t>Elaboración de estudios técnicos complementarios para la implementación POT</t>
  </si>
  <si>
    <t>INSPECCIÓN DE POLICIA (Fortalecer los procesos para la implementación, control y vigilancia del ordenamiento territorial del municipio)</t>
  </si>
  <si>
    <t>POT</t>
  </si>
  <si>
    <t>Formulación, revisión y ajuste del POT</t>
  </si>
  <si>
    <t>ACTUALIZACIÓN E IMPLEMENTACIÓN POT (Fortalecer los procesos para la implementación, control y vigilancia del ordenamiento territorial del municipio)</t>
  </si>
  <si>
    <t>CONTROL URBANO (Fortalecer los procesos para la implementación, control y vigilancia del ordenamiento territorial del municipio)</t>
  </si>
  <si>
    <t>POT implementado</t>
  </si>
  <si>
    <t>POT 1 (Realizar el proceso de revisión y ajuste  al Plan de Ordenamiento Territorial)</t>
  </si>
  <si>
    <t>% de formulación</t>
  </si>
  <si>
    <t>POT formulado y adoptado</t>
  </si>
  <si>
    <t>Gestión integral del POT (revisión, ajuste implementación y ejecución)</t>
  </si>
  <si>
    <t>PDM -COMUNICADORA SOCIAL</t>
  </si>
  <si>
    <t>BANCO PROYECTOS (Realizar el proceso de evaluación metodológica y seguimiento de los proyectos de la Municipio de Popayán)</t>
  </si>
  <si>
    <t>APOYO ADMINISTRATIVO (Mejoramiento de la capacidad técnico, administrativa para promover el desarrollo institucional)</t>
  </si>
  <si>
    <t>APOYO JURIDICO (Realizar el proceso de apoyo a la Contratación y supervisión jurídica de la secretaria de planeación)</t>
  </si>
  <si>
    <t>GESTION ESTRATEGICA (Realizar e implementar  los procesos integrales de evaluación institucional que le permitan a la administración local mejorar su gestión y adecuar su estructura administrativa, para el desarrollo eficiente de sus competencias.</t>
  </si>
  <si>
    <t>El proyecto se encuentra viabilizado.
A junio de 2020, se tiene el PDM aprobado, se cuenta con plan indicativo, plan de acción y los intrumentos propuestos parra el sguimiento de la ejecución.</t>
  </si>
  <si>
    <t>x</t>
  </si>
  <si>
    <t>Jimena Velasco - Fabian Vidal  (contratista plan de Desarrollo)</t>
  </si>
  <si>
    <t>PLAN DE DESARROLLO (Realizar el proceso de estructuración del Plan de desarrollo 2020-2023)</t>
  </si>
  <si>
    <t>Implementado el PDM 2020 - 2023</t>
  </si>
  <si>
    <t>Fortalecida la capacidad de planificación, financiación y la gestión participativa, integrada y sostenible del territorio</t>
  </si>
  <si>
    <t>Implementación, ejecución y seguimiento del PDM 2020 - 2023</t>
  </si>
  <si>
    <t>Fortalecer los recursos tecnológicos para el manejo de la información del municipio</t>
  </si>
  <si>
    <t xml:space="preserve">N° de Sistemas de información </t>
  </si>
  <si>
    <t>Un sistema de información geográfico en funcionamiento</t>
  </si>
  <si>
    <t>Implementado el SIG Popayán</t>
  </si>
  <si>
    <t xml:space="preserve"> Implementación del sistema de información geográfico municipal</t>
  </si>
  <si>
    <t>Realizar las sesiones del comité de estratificación</t>
  </si>
  <si>
    <t>Estratificación</t>
  </si>
  <si>
    <t>Estatificación Socioeconómica</t>
  </si>
  <si>
    <t>Nº</t>
  </si>
  <si>
    <t>Comité de estratificación municipal funcionando</t>
  </si>
  <si>
    <t>Realizar el proceso de homologación de las bases de datos de estratificación</t>
  </si>
  <si>
    <t>Fortalecimiento técnico administrativo del proceso de estratificación del Municipio de Popayán para una ordenación del territorio.</t>
  </si>
  <si>
    <t>Estrategia para el fortalecimiento técnico administrativa del proceso de estratificación formulada e implementada</t>
  </si>
  <si>
    <t>% de viviendas actualizadas con respecto a las solicitudes (Estratificación)</t>
  </si>
  <si>
    <t xml:space="preserve">Actualización y fortalecimiento del proceso de estratificación municipal </t>
  </si>
  <si>
    <t>SISBEN (Realizar el proceso  administtrativo para la actualización de la metodología SISBEN)</t>
  </si>
  <si>
    <t>Estrategia de fortalecimiento integral del Sisbén implementada</t>
  </si>
  <si>
    <t>SISBEN (Realizar el proceso de recolección de información en campo para la actualización de la metodología SISBEN )</t>
  </si>
  <si>
    <t>|</t>
  </si>
  <si>
    <t>% de personas atendidas</t>
  </si>
  <si>
    <t>Personas atendidas frente al Nº de solicitudes</t>
  </si>
  <si>
    <t>Personas con SISBEN actualizado</t>
  </si>
  <si>
    <t>Fortalecimiento integral del SISBEN</t>
  </si>
  <si>
    <t>Planificación y ordenamiento territorial</t>
  </si>
  <si>
    <t>V y M</t>
  </si>
  <si>
    <t>Personal contratado que presta servicios transversales a todos los programas y subprogramas de la Secreatria en relación al apoyo administrativo y financiero necesario para la implementación de los mismos</t>
  </si>
  <si>
    <t xml:space="preserve">Abogado - Formulador de proyectos - apoyo gestión documental - Apoyo Financiero - Profesional de comunicaciones  </t>
  </si>
  <si>
    <t>Apoyar los procesos de ejecución del cultura  en el municipio de Popayán</t>
  </si>
  <si>
    <t>CULTURA</t>
  </si>
  <si>
    <t>Popayan artistica y cultural - estampilla pro cultura - Sistema municipal de cultura</t>
  </si>
  <si>
    <t>N° de estrategas implementadas</t>
  </si>
  <si>
    <t>Estrategia de adaptación y mitigación al cambio climático implementada</t>
  </si>
  <si>
    <t>Plan de conservación del recurso hídrico implementado</t>
  </si>
  <si>
    <t>Plan operativo estratégico de sostenibilidad ambiental, elaborado e implementado. (En el marco del acuerdo de voluntades).</t>
  </si>
  <si>
    <t>Árboles sembrados en zona urbana</t>
  </si>
  <si>
    <t>Árboles sembrados en zona rural</t>
  </si>
  <si>
    <t>N° de comunas intervenidas</t>
  </si>
  <si>
    <t>Catastro arbóreo urbano realizado</t>
  </si>
  <si>
    <t>Vivero municipal certificado</t>
  </si>
  <si>
    <t>Hectáreas en mantenimiento  con restauración y reforestación en AIA</t>
  </si>
  <si>
    <t>Hectáreas adquiridas en AIA</t>
  </si>
  <si>
    <t>Ton</t>
  </si>
  <si>
    <t>Abono orgánico producido</t>
  </si>
  <si>
    <t>Residuos sólidos aprovechados</t>
  </si>
  <si>
    <t xml:space="preserve">Zonas ribereñas mantenidas </t>
  </si>
  <si>
    <t>PGIRS actualizado  e implementado</t>
  </si>
  <si>
    <t>N.º de participantes</t>
  </si>
  <si>
    <t>Comunidad participando en actividades ambientales</t>
  </si>
  <si>
    <t>Proceso de formalización de mineros</t>
  </si>
  <si>
    <t>Sistemas ecológicos intervenidos</t>
  </si>
  <si>
    <t>% de cumplimiento del componente de preparación para la respuesta a emergencias. Decreto 2157/2017</t>
  </si>
  <si>
    <t>Fortalecimento de capacidades institucionales para la respuesta a las emergencias implementadas</t>
  </si>
  <si>
    <t>No Instrumentos</t>
  </si>
  <si>
    <t>Instrumentos de planificacion implementados</t>
  </si>
  <si>
    <t xml:space="preserve">Nº de procesos </t>
  </si>
  <si>
    <t>Procesos de articulacion del CMGRD generados.</t>
  </si>
  <si>
    <t xml:space="preserve">No de polizas </t>
  </si>
  <si>
    <t xml:space="preserve">Convenios de aseguramiento para proteger familias ubicadas en zonas de riesgo. </t>
  </si>
  <si>
    <t xml:space="preserve">Nº de Planes </t>
  </si>
  <si>
    <t>Planes de capacitacion en gestion del riesgo de desatres para instituciones realizadas</t>
  </si>
  <si>
    <t>Nº de medidas correctivas realizadas</t>
  </si>
  <si>
    <t>Medidas correctivas implementadas en escenarios de riesgos priorizados.</t>
  </si>
  <si>
    <t>Nº de campañas</t>
  </si>
  <si>
    <t>Campañas de difusión y prevención  de las condiciones de riesgo realizadas.</t>
  </si>
  <si>
    <t>% equipos fortalecidos con mantenimiento</t>
  </si>
  <si>
    <t>Fortalecimiento de instrumentos de monitoreo realizado</t>
  </si>
  <si>
    <t>% de avance de estudios</t>
  </si>
  <si>
    <t>Estudios técnicos sobre amenaza, vulnerabilidad y riesgo elaborados y/o actualizados.</t>
  </si>
  <si>
    <t>Ambiente y desarrollo sostenible</t>
  </si>
  <si>
    <t>Política pública de turismo formulada</t>
  </si>
  <si>
    <t xml:space="preserve">Nº de modelos creados </t>
  </si>
  <si>
    <t>Modelo Publico Privado para la Inversión Cultural y turística del municipio con base en modelos ya establecidos como BURÓ o INVES creado.</t>
  </si>
  <si>
    <t>N° áreas apoyadas</t>
  </si>
  <si>
    <t>Estrategia de promoción de las áreas de desarrollo naranja implementadas</t>
  </si>
  <si>
    <t>N° de proyectos articulados</t>
  </si>
  <si>
    <t>Incubadora de proyectos turísticos y ecoturísticos implementada</t>
  </si>
  <si>
    <t>Nº de rutas</t>
  </si>
  <si>
    <t>Rutas turísticas y ecoturisticas fortalecidas y articuadas a la oferta municipal</t>
  </si>
  <si>
    <t>N° de planes implementados</t>
  </si>
  <si>
    <t>Plan de seguimiento y fortalecimiento de la oferta turística  implementado</t>
  </si>
  <si>
    <t>Nº de servicios caracterizados</t>
  </si>
  <si>
    <t>Oferta de servicios turísticos caracterizada en Popayán</t>
  </si>
  <si>
    <t>Inventario turístico del municipio de Popayán(MINCIT) realizado</t>
  </si>
  <si>
    <t>Nivel de implementación del plan estratégico de tecnología de la información y las comunicaciones (PETIC)</t>
  </si>
  <si>
    <t>Nº de espacios creados</t>
  </si>
  <si>
    <t>Espacios de CTeI creados con I.E. del municipio</t>
  </si>
  <si>
    <t>Nº de participantes</t>
  </si>
  <si>
    <t>Niños y niñas que participaron en la estrategia de robótica y programación</t>
  </si>
  <si>
    <t>Nº de IEs  articuladas</t>
  </si>
  <si>
    <t>I.E.  articuladas a la estrategia de robótica y programación</t>
  </si>
  <si>
    <t>Nº de instituciones aliadas</t>
  </si>
  <si>
    <t>Alianzas con universidades e instituciones universitarias para la implementación de la estrategia de robótica acordadas.</t>
  </si>
  <si>
    <t>N° de Estrategias implementadas</t>
  </si>
  <si>
    <t>Estrategias de robótica y programación creadas implementada</t>
  </si>
  <si>
    <t>Nº de eventos realizados</t>
  </si>
  <si>
    <t>Eventos de promoción de la cultura de  emprendimiento  realizados en Popayán</t>
  </si>
  <si>
    <t>Emprendimientos de jóvenes,  mujeres y población vulnerable con enfoque diferencial y étnico apoyados</t>
  </si>
  <si>
    <t>Nº de empresas participantes</t>
  </si>
  <si>
    <t>Empresas con procesos de aceleración empresarial implementados con enfoque diferencial y étnico.</t>
  </si>
  <si>
    <t>Nº de iniciativas apoyadas</t>
  </si>
  <si>
    <t>Iniciativas apoyadas en procesos de incubación empresarial con enfoque diferencial y étnico.</t>
  </si>
  <si>
    <t>Política pública municipal de emprendimiento y fomento de la economía solidaria acorde a la ley 1988 de 2019 implementada</t>
  </si>
  <si>
    <t>N° de políticas presentadas</t>
  </si>
  <si>
    <t>Política pública municipal de emprendimiento y fomento de la economía solidaria acorde a la ley 1988 de 2019 presentada</t>
  </si>
  <si>
    <t>N° de jóvenes que participan</t>
  </si>
  <si>
    <t>Colectivo de jóvenes líderes creado</t>
  </si>
  <si>
    <t>N° de unidades productivas participantes</t>
  </si>
  <si>
    <t>Unidades productivas fortalecidas con procesos de reactivación económica</t>
  </si>
  <si>
    <t>Nº de difusiones realizdas</t>
  </si>
  <si>
    <t>Estrategias de difusión de la información del mercado laboral implementadas</t>
  </si>
  <si>
    <t>Instituciones aliadas al observatorio</t>
  </si>
  <si>
    <t>Nº de bases de datos consolidadas.</t>
  </si>
  <si>
    <t xml:space="preserve">Bases de datos de mercado laboral sectorial con enfoque diferencial creadas y consolidadas. </t>
  </si>
  <si>
    <t>Nº de procesos implementados</t>
  </si>
  <si>
    <t>Información del mercado laboral creada y consolidada</t>
  </si>
  <si>
    <t>Nº de huertas creadas en el cuatrenio</t>
  </si>
  <si>
    <t>Huertas urbanas y rurales creadas</t>
  </si>
  <si>
    <t>N° de mercados realizados en el cuatrenio</t>
  </si>
  <si>
    <r>
      <t xml:space="preserve">Fortalecimiento de mercados campesinos locales </t>
    </r>
    <r>
      <rPr>
        <sz val="10"/>
        <color rgb="FFFF0000"/>
        <rFont val="Arial"/>
        <family val="2"/>
      </rPr>
      <t>implementado</t>
    </r>
  </si>
  <si>
    <t>N° de políticas públicas formulada y presentada</t>
  </si>
  <si>
    <t>Política pública agropecuaria del sector rural payanés formulada y presentada</t>
  </si>
  <si>
    <t>N° de difusiones realizadas</t>
  </si>
  <si>
    <r>
      <t>Estrategia de difusión para el acceso a iniciativas  de apoyo al sector productivo rural i</t>
    </r>
    <r>
      <rPr>
        <sz val="10"/>
        <color rgb="FFFF0000"/>
        <rFont val="Arial"/>
        <family val="2"/>
      </rPr>
      <t>mplementada</t>
    </r>
  </si>
  <si>
    <t>N° de experiencias diseñadas</t>
  </si>
  <si>
    <r>
      <t xml:space="preserve">Estrategias de adaptación y mitigación de cambio climático  contextualizadas a las cadenas productivas locales </t>
    </r>
    <r>
      <rPr>
        <sz val="10"/>
        <color rgb="FFFF0000"/>
        <rFont val="Arial"/>
        <family val="2"/>
      </rPr>
      <t>diseñadas</t>
    </r>
  </si>
  <si>
    <t>N° de experiencias</t>
  </si>
  <si>
    <t>Experiencias días de campo implementadas</t>
  </si>
  <si>
    <t>Nº de cadenas productivas fortalecidas</t>
  </si>
  <si>
    <t>Cadenas productivas con implementación de planes de extensión agropecuaria (ley 1876 de 2017)</t>
  </si>
  <si>
    <t>Nº de organizaciones de economía solidaría participantes</t>
  </si>
  <si>
    <t>Emprendimientos productivos rurales con enfoque diferencial acompañados con implementación de planes de extensión agropecuaria (ley 1876 de 2017)</t>
  </si>
  <si>
    <t>Nº de alianzas promovidas</t>
  </si>
  <si>
    <t>Alianzas comerciales con énfasis en pymes, economía social y solidaria promovidas</t>
  </si>
  <si>
    <t>Nº de UPAs incluidas</t>
  </si>
  <si>
    <t>UPAs que reciben acompañamiento del municipio</t>
  </si>
  <si>
    <t>UPAs censadas y caracterizadas desglosadas por cadenas productivas , tipo de unidad (cooperativas, asociaciones, familias productoras y pymes) y zona</t>
  </si>
  <si>
    <t>Desarrollo económico  integral para la equidad, productividad y competitividad</t>
  </si>
  <si>
    <t>Estrategia de cultura ciudadana y apropiación del SETP - Popayán por parte de los habitantes del municipio</t>
  </si>
  <si>
    <t>Plan de fortalecimiento de la gestión integral de Movilidad Futura Implementado</t>
  </si>
  <si>
    <t>Kms de infraestructura construida</t>
  </si>
  <si>
    <t>Infraestructura urbana construida y adecuada para la operación del SETP garantizando el acceso al Sistema de personas con Movilidad Reducida</t>
  </si>
  <si>
    <t xml:space="preserve">Kms de infraestructura para no motorizados construida </t>
  </si>
  <si>
    <t>Adecuación de Infraestructura que garantice la inclusión y acceso de transporte no motorizado al sistema de transporte urbano</t>
  </si>
  <si>
    <t xml:space="preserve">Implementación de la Operación del SETP </t>
  </si>
  <si>
    <t>Estrategia de modernización para la movilidad y el transporte implementada</t>
  </si>
  <si>
    <t>Plan maestro de movilidad implementado</t>
  </si>
  <si>
    <t>Estrategia integral de cultura ciudadana , seguridad vial y ambiental implementada</t>
  </si>
  <si>
    <t>Estudios y diseños para mediosde transporte alternativo (prefactibilidad y/o factibilidad y/o diseños en fase III)</t>
  </si>
  <si>
    <t>Infraestructura y conectividad para la equidad, productividad  y competitividad</t>
  </si>
  <si>
    <t>% de ejecución</t>
  </si>
  <si>
    <t>Plan de modernización administrativa y organizacional de la dependencia</t>
  </si>
  <si>
    <t>Estrategia para garantizar las condiciones para el ejercicio de la libertad  religiosa y de culto implementada</t>
  </si>
  <si>
    <t>Política pública de libertad religiosa y de culto formulada y presentada</t>
  </si>
  <si>
    <t xml:space="preserve">Nº de sesiones realizadas </t>
  </si>
  <si>
    <t>Creación y puesta en marcha del comité de seguimiento y evaluación del presupuesto participativo</t>
  </si>
  <si>
    <t>Creación y puesta en marcha del consejo municipal de participación y sistema de participación ciudadana</t>
  </si>
  <si>
    <t xml:space="preserve">% de formulación </t>
  </si>
  <si>
    <t>Política pública de participación ciudadana formulada y presentada</t>
  </si>
  <si>
    <t>Estrategia de fortalecimiento a las instancias de participación ciudadana, las JAL, las veedurías, vocales de control y la acción comunal implementadas</t>
  </si>
  <si>
    <t>Estrategia de fortalecimiento a los operadores de justicia comunitaria.</t>
  </si>
  <si>
    <t>Estrategia comunicativa para el fortalecimiento de la justicia</t>
  </si>
  <si>
    <t>N° de acciones de fortalecimiento</t>
  </si>
  <si>
    <t>Puntos de acceso a la justicia fortalecidos</t>
  </si>
  <si>
    <t>N° de acciones</t>
  </si>
  <si>
    <t>Sistema de protección al consumidor fortalecido</t>
  </si>
  <si>
    <t>Estrategia para el buen uso del espacio público implementada</t>
  </si>
  <si>
    <t>Política pública para el vendedor informal y aprovechamiento del espacio público formulada y presentada.</t>
  </si>
  <si>
    <t>Fortalecimiento de la capacidad operativa de la fuerza pública y demás entidades de seguridad.</t>
  </si>
  <si>
    <t>Creación del observatorio</t>
  </si>
  <si>
    <t>Observatorio Integral de Paz, Derechos Humanos y Comportamiento Delictivo creado e implementado.</t>
  </si>
  <si>
    <t>Plan integral de seguridad y convivencia ciudadana PISCC formulado e implementado.</t>
  </si>
  <si>
    <t>% de Implementación</t>
  </si>
  <si>
    <t>Atendidas las medidas de reparación individual y colectiva que involucren al municipio</t>
  </si>
  <si>
    <t>Estrategia de asistencia y atención a víctimas del conflicto armado implementada.</t>
  </si>
  <si>
    <t>% de ajuste</t>
  </si>
  <si>
    <t>Política pública de víctimas ajustada y presentada</t>
  </si>
  <si>
    <t>Estrategia institucional para la prevención, protección y atención a víctimas de conflicto armado implementada</t>
  </si>
  <si>
    <t>Estrategia institucional y ciudadana de promoción de Paz, reconocimiento y respeto por los derechos humanos implementada</t>
  </si>
  <si>
    <t>Nº de personas atendidas</t>
  </si>
  <si>
    <t>Estrategia de atención, orientación y/o articulación humanitaria para la población migrante implementada</t>
  </si>
  <si>
    <t>Política pública de derechos humanos formulada y presentada.</t>
  </si>
  <si>
    <t>Estrategia de prevención del reclutamiento y atención a personas en proceso reintegración y/o reincorporación implementada</t>
  </si>
  <si>
    <t>Nº de acciones de fortalecimiento</t>
  </si>
  <si>
    <t>Estrategia de fortalecimiento al Consejo Municipal de Paz implementada</t>
  </si>
  <si>
    <t xml:space="preserve">% de implementación </t>
  </si>
  <si>
    <t>Estrategia integral para la atención a la población privada de la libertad del municipio de Popayán (Ley 65 de 1993) dinamizada</t>
  </si>
  <si>
    <t>Nº de acciones de prevención implementadas</t>
  </si>
  <si>
    <t>Acciones de prevención, seguimiento y control del riesgo implementadas</t>
  </si>
  <si>
    <t>Nº de Rutas</t>
  </si>
  <si>
    <t>Ruta de prevención, protección y atención construida, socializada e implementada.</t>
  </si>
  <si>
    <t>Nº de mujeres participantes</t>
  </si>
  <si>
    <t>Apoyo y fortalecemiento de las capacidades empresariales, organizativas y económicas de las mujeres implementado</t>
  </si>
  <si>
    <t>% mínimo de mujeres contratadas del total de personas contratadas</t>
  </si>
  <si>
    <t>Seguimiento a la paridad de género en la contratación y vinculación laboral de la entidad implementado</t>
  </si>
  <si>
    <t>Fortalecidas las competencias con enfoque de género de funcionarios y contratistas de la entidad y sus entes descentralizados.</t>
  </si>
  <si>
    <t xml:space="preserve">Nº de proyectos </t>
  </si>
  <si>
    <t>Proyectos de inversión con enfoque de género que implementan la política pública y se reporta en el trazador presupuestal de equidad para la mujer.</t>
  </si>
  <si>
    <t xml:space="preserve">Política pública de mujer  implementada </t>
  </si>
  <si>
    <t>N° de políticas aprobadas</t>
  </si>
  <si>
    <t>Política pública de mujer ajustada y aprobada</t>
  </si>
  <si>
    <t>Acceso a servicios integrales para mujeres ofertados por las entidades municipales</t>
  </si>
  <si>
    <t>N.º de mujeres participantes</t>
  </si>
  <si>
    <t xml:space="preserve">Mujeres que paeticipan en procesos de formación política. </t>
  </si>
  <si>
    <t>N.º de mujeres en la ruta</t>
  </si>
  <si>
    <t>Garantizar la prevención y la protección a la Mujeres víctimas de violencias basadas en género con enfoque diferencial y étnico</t>
  </si>
  <si>
    <t>Estrategias de prevención a casos de violencias basadas en género, con enfoque diferencial y étnico hacia las mujeres de todas las edades, implementada</t>
  </si>
  <si>
    <t>N.º de zonas</t>
  </si>
  <si>
    <t>Zonas rurales y urbanas intervenidas para la garantía de condiciones de seguridad para las mujeres de todas las edades</t>
  </si>
  <si>
    <t>N.º de proyectos</t>
  </si>
  <si>
    <t>#REF!</t>
  </si>
  <si>
    <t>Uniades de Vivienda de interés social gestionada</t>
  </si>
  <si>
    <t>Laboratorio para análisis de Calidad de Agua Acreditado</t>
  </si>
  <si>
    <t>Sistema Diferencial para la prestación del Servicio en zonas de difícil gestión implementado AGUA AL BARRIO</t>
  </si>
  <si>
    <t xml:space="preserve">Planta envasadora de agua en operación </t>
  </si>
  <si>
    <t>Procesos de contratación realizados</t>
  </si>
  <si>
    <t>Permisos ambientales gestionados</t>
  </si>
  <si>
    <t>Legalización predial de lote para construcción ejecutada</t>
  </si>
  <si>
    <t>Compra  predio para construcción de la PTAR</t>
  </si>
  <si>
    <t>&lt;= 4</t>
  </si>
  <si>
    <t>&lt;=4</t>
  </si>
  <si>
    <t>Reclamaciones comerciales del servicio de Acueducto y/o Alcantarillado por facturación resueltas a favor del suscriptor en segunda instancia por cada 1.000</t>
  </si>
  <si>
    <t>Plan de obras del cuatrenio para reducción de vertimientos ejecutado</t>
  </si>
  <si>
    <t>Intervención sobre Ampliación, Optimización y/o Reposición de Redes Redes Alcantarillado realizada</t>
  </si>
  <si>
    <t>Hasta 500 lps.</t>
  </si>
  <si>
    <t>250 lps</t>
  </si>
  <si>
    <t>Litros por segundo</t>
  </si>
  <si>
    <t>Capacidad de producción ampliada mediante la optimización de la Planta PTAP Palacé</t>
  </si>
  <si>
    <t>Estudios y diseños para la ampliación de la PTAP Palacé a 1000 Lps realizados</t>
  </si>
  <si>
    <t>Intervención sobre Ampliación, Optimización y/o Reposición de Redes Acueducto realizada</t>
  </si>
  <si>
    <t>N.° de Centros de Bienestar habilitados y fortalecidos</t>
  </si>
  <si>
    <t>Centros de bienestar habilitados y fortalecidos</t>
  </si>
  <si>
    <t>N.º de centros vida satélites habilitados (urbano y rural)</t>
  </si>
  <si>
    <t>Centros vida para personas mayores en funcionamiento (urbano y rural)</t>
  </si>
  <si>
    <t>Política pública de adulto mayor ajustada e implementada</t>
  </si>
  <si>
    <t>Política pública de discapacidad implementada</t>
  </si>
  <si>
    <t>N° de políticas validadas</t>
  </si>
  <si>
    <t>Política pública de discapacidad reformulada, validada y adoptada</t>
  </si>
  <si>
    <t>Población en alto grado de vulnerabilidad, beneficiada con atención básica.</t>
  </si>
  <si>
    <r>
      <t>Estrategia</t>
    </r>
    <r>
      <rPr>
        <b/>
        <sz val="10"/>
        <rFont val="Arial"/>
        <family val="2"/>
      </rPr>
      <t xml:space="preserve"> de reconocimiento y garantía de derechos de la población campesina apoyada</t>
    </r>
  </si>
  <si>
    <t>Estrategia de reconocimiento y garantía de derechos de la población Indígena implementada.</t>
  </si>
  <si>
    <t>Estrategia integral de reconocimiento y garantía de derechos de la población afro implementada</t>
  </si>
  <si>
    <t>Política pública para la población Afro formulada y presentada</t>
  </si>
  <si>
    <t>Política pública de reconocimiento a la diversidad sexual e identidades de género formulada y presentada.</t>
  </si>
  <si>
    <t>Estrategia de reconocimiento y atención a las personas con orientaciones sexuales e identidades de género diversas LGBTI y otros.</t>
  </si>
  <si>
    <t>Nº de beneficiarios</t>
  </si>
  <si>
    <t>Articuladas acciones de atención y seguimiento a beneficiarios de los programas sociales y las familias en riesgo social de Popayán.</t>
  </si>
  <si>
    <t>Estrategia para la creación y fortalecimiento del  Consejo Municipal de Juventud.</t>
  </si>
  <si>
    <t>Estrategia Integral para la implementación del Estatuto de la ciudadanía juvenil – Ley 1885 del 2018</t>
  </si>
  <si>
    <t>Política Pública de juventud formulada y presentada</t>
  </si>
  <si>
    <t xml:space="preserve">Garantizadas las condiciones y capacidades de la infancia y la adolescencia en escenarios de participación, deliberación, decisión y control social </t>
  </si>
  <si>
    <t>Estrategia de entornos protectores para la infancia y la adolescencia en zonas priorizadas con enfoque diferencial implementada</t>
  </si>
  <si>
    <t>Estrategia de atención integral para la infancia y la adolescencia en Popayán, implementada</t>
  </si>
  <si>
    <t>N.º de acciones de fortalecimiento</t>
  </si>
  <si>
    <t>Sistema de responsabilidad penal para adolescentes y jóvenes, fortalecido</t>
  </si>
  <si>
    <t>%de implementación</t>
  </si>
  <si>
    <t>Estrategia de prevención y reducción del trabajo infantil alineada a la política nacional de erradicación del trabajo infantil implementada.</t>
  </si>
  <si>
    <t>Estrategia de entornos protectores para la primera infancia en zonas priorizadas con enfoque diferencial, implementada</t>
  </si>
  <si>
    <t>Estrategia de atención integral con enfoque diferencial para la primera infancia de Popayán, implementada</t>
  </si>
  <si>
    <t>Política pública ajustada y presentada</t>
  </si>
  <si>
    <t xml:space="preserve">Prestación de servicios - Selección abreviada de menor cuantia </t>
  </si>
  <si>
    <t>Coordinación cultura - apoyo a la coordinación - Ing Civil</t>
  </si>
  <si>
    <t>Fomentar acciones para el fortalecimiento de la infraestructura cultural y artística.</t>
  </si>
  <si>
    <t>Fortalecimiento escenarios culturales</t>
  </si>
  <si>
    <t>Nº de escenarios intervenidos</t>
  </si>
  <si>
    <t>Escenarios culturales fortalecidos</t>
  </si>
  <si>
    <t xml:space="preserve">Nº de bienes y/o manifestaciones intervenidos y/o protegidos </t>
  </si>
  <si>
    <t>Adecuación y mantenimiento de escenarios culturales y artísticos</t>
  </si>
  <si>
    <t>Secretaría Deporte y Cultura</t>
  </si>
  <si>
    <t xml:space="preserve">Prestación de servicios - Selección abreviada de menor cuantia - Minima cuantia </t>
  </si>
  <si>
    <t>Coordinador cultura - apoyo coordinación cultura -apoyo sistema municipal de cultura, formulador proyectos cultura</t>
  </si>
  <si>
    <t>Fortalecer las estrategias de fortalecimiento del sistema municipal de cultura.</t>
  </si>
  <si>
    <t>Sistema municipal de cultura</t>
  </si>
  <si>
    <t>Estrategias del sistema municipal de cultura fortalecidas</t>
  </si>
  <si>
    <t>Convenio de asociación - Prestación de servicios</t>
  </si>
  <si>
    <t>Coordinador cultura - apoyo coordinación cultura -apoyo a implentación PPCT</t>
  </si>
  <si>
    <t>Fortalecer el plan de acción de Políticas Públicas y revitalizar el patrimonio cultural implementado.</t>
  </si>
  <si>
    <t>Politica publica cocinas tradicionales</t>
  </si>
  <si>
    <t>N° de acciones implementadas</t>
  </si>
  <si>
    <t>Política pública de cocinas tradicionales implementada (PPCT)</t>
  </si>
  <si>
    <t>No se asignaron metas para la vigencia 2020 en este subprograma</t>
  </si>
  <si>
    <t>% de actualización e implementación</t>
  </si>
  <si>
    <t>Política pública salvaguarda procesiones de semana santa actualizada e implementada</t>
  </si>
  <si>
    <t>Ejecutado a traves del carnaval de pubenza 2020 quedando otrs eventos en proceso de contratación</t>
  </si>
  <si>
    <t>convenio de asociación - minima cuantia - selección abreviada de menosr cuantia</t>
  </si>
  <si>
    <t>Coordinador cultura - apoyo coordinación cultura -apoyo escuelas de formación cultura - formadores culturales</t>
  </si>
  <si>
    <t>Fortalecer la Agenda cultural del municipio de Popayán</t>
  </si>
  <si>
    <t>Agenda cultural</t>
  </si>
  <si>
    <t>Nº de eventos apoyados en el cuatrenio</t>
  </si>
  <si>
    <t>Eventos culturales y artísticos con enfoque diferencial apoyados</t>
  </si>
  <si>
    <t>Nº de eventos de intercambio cultural realizados</t>
  </si>
  <si>
    <t>Intercambios culturales con enfoque diferencial realizados con otras ciudades y el mundo</t>
  </si>
  <si>
    <t>Estrategia de fortalecimiento y visibilización de Popayán "Vive Popayán"</t>
  </si>
  <si>
    <t>En proceso de contratación</t>
  </si>
  <si>
    <t>Coordinación cultura - Apoyo desarrollo ADN</t>
  </si>
  <si>
    <t>Estampilla pro cultura</t>
  </si>
  <si>
    <t>N° de áreas</t>
  </si>
  <si>
    <t>Área de desarrollo de economía naranja creada e implementada</t>
  </si>
  <si>
    <t>Prestación de servicios - subasta inversa</t>
  </si>
  <si>
    <t>Coordinador cultura - apoyo escuelas de formación cultura - formadores culturales</t>
  </si>
  <si>
    <t>Implementar programas de fortalecimiento de las prácticas y actividades de formación artística y cultural.</t>
  </si>
  <si>
    <t>Escurlas artisticas y culturales</t>
  </si>
  <si>
    <t>Nº de escuelas implementadas anualmente</t>
  </si>
  <si>
    <t>Escuelas culturales y/o artísticas, descentralizadas en comunas y veredas en diferentes géneros y modalidades, para el fortalecimiento de la red cultural, con enfoque diferencial, implementadas</t>
  </si>
  <si>
    <t>en proceso de elaboración de estudios previos para compra de instrumentos musicales</t>
  </si>
  <si>
    <t>Selección abreviada de menosr cuantia</t>
  </si>
  <si>
    <t xml:space="preserve">Coordinación cultura - apoyo a la coordinación de cultura - Apoyo a escuela de formación cultural - Formadores de música </t>
  </si>
  <si>
    <t>Escuela Musica</t>
  </si>
  <si>
    <t>N° de escuelas de música implementadas</t>
  </si>
  <si>
    <t>Acuerdo 018 del 2019 - Escuela de Música Municipal, implementado</t>
  </si>
  <si>
    <t>Plan Decenal de Cultura implementado</t>
  </si>
  <si>
    <t>Plan Decenal de Cultura formulado y presentado</t>
  </si>
  <si>
    <t>Estimulos culturales</t>
  </si>
  <si>
    <t>N° de programas creados</t>
  </si>
  <si>
    <t>Programa municipal de concertación cultural con enfoque diferencial creado</t>
  </si>
  <si>
    <t>Convocatoria de estimulos para cuatro sectores del arte y la cultura en proceso de aperura</t>
  </si>
  <si>
    <t>Prestación de servicios y Asignación de estimulos a traves de resoluciones</t>
  </si>
  <si>
    <t xml:space="preserve">Coordinación cultura - apoyo a la coordinación de cultura - Formulador de proyectos cultura y </t>
  </si>
  <si>
    <t>Fortalecer el Programa Municipal de Estímulos con Enfoque Diferencial</t>
  </si>
  <si>
    <t>Nº de estímulos entregados en el cuatrenio</t>
  </si>
  <si>
    <t>Programa municipal de estímulos con enfoque diferencial fortalecido</t>
  </si>
  <si>
    <t>Población con acceso a espacios culturales en las zonas urbana y rural</t>
  </si>
  <si>
    <t>Estrategia de fortalecimiento de la cultura y las artes</t>
  </si>
  <si>
    <t>N° de Bibliotecas creadas</t>
  </si>
  <si>
    <t>Biblioteca itinerante creada</t>
  </si>
  <si>
    <t>En proceso de contratacion</t>
  </si>
  <si>
    <t>Minimas Cuantias</t>
  </si>
  <si>
    <t xml:space="preserve">Valentina Gaviria  - Coordinadora Cultura </t>
  </si>
  <si>
    <t>Fortalecer las acciones en la Biblioteca Pública Municipal</t>
  </si>
  <si>
    <t>Biblioteca municipal</t>
  </si>
  <si>
    <t>Nº de bibliotecas participantes</t>
  </si>
  <si>
    <t>Red de bibliotecas públicas y comunitarias fortalecidas</t>
  </si>
  <si>
    <t xml:space="preserve">Prestación de servicios - Minimas cuantias </t>
  </si>
  <si>
    <t>Marisela Cardenas -  Valentina Gaviria - Promotores de Lectura</t>
  </si>
  <si>
    <t>Estrategia de promoción de lectura, escritura y oralidad implementada</t>
  </si>
  <si>
    <t>Incrementada la población que participa en programas de promoción de la lectura, la escritura y oralidad</t>
  </si>
  <si>
    <t>Popayán lee</t>
  </si>
  <si>
    <t>Apoyar los procesos de ejecución del deporte  en el municipio de Popayán</t>
  </si>
  <si>
    <t>DEPORTE</t>
  </si>
  <si>
    <t>Popayán deportiva</t>
  </si>
  <si>
    <t>Estrategia de recreación y juegos tradicionales con enfoque diferencial implementada</t>
  </si>
  <si>
    <t xml:space="preserve">En proceso de contratacion </t>
  </si>
  <si>
    <t>Prestación de servicios - Selección abreviada de menor cuantia - Minima cuantia</t>
  </si>
  <si>
    <t xml:space="preserve">Adriana Ramos -  Apoyo Coordinación deporte - Fredy Machado   </t>
  </si>
  <si>
    <t>Implementación de la estrategia de recreación con enfoque diferencial. “Recréate Popayán”</t>
  </si>
  <si>
    <t>Población  participando de las estrategias de recreación y juegos tradicionales</t>
  </si>
  <si>
    <t>Recréate Popayán</t>
  </si>
  <si>
    <t>Estrategia integral de hábitos y estilos de vida saludable con enfoque diferencial implementada</t>
  </si>
  <si>
    <t>Implementación de la estrategia integral de hábitos y estilos de vida saludable con enfoque diferencial. “Popayán se mueve”</t>
  </si>
  <si>
    <t>N.º de prácticas realizadas  semestralmente</t>
  </si>
  <si>
    <t>Practica de actividad física realizadas por la Administración Municipal</t>
  </si>
  <si>
    <t>Población realizando actividad física en su tiempo libre con respecto a las priorización</t>
  </si>
  <si>
    <t>Popayán se mueve</t>
  </si>
  <si>
    <t>Prestación de servicios - Selección abreviada de menor cuantia</t>
  </si>
  <si>
    <t xml:space="preserve">Adriana Ramos -  Apoyo Coordinación deporte - Arquitecto  </t>
  </si>
  <si>
    <t>Fortalecer y administrar de la infraestructura deportiva del Municipio de Popayán</t>
  </si>
  <si>
    <t>Fortalecimiento escenarios deportivos</t>
  </si>
  <si>
    <t>Nº de escenarios fortalecidos</t>
  </si>
  <si>
    <t>Escenarios deportivos y recreativos fortalecidos</t>
  </si>
  <si>
    <t>Administración, uso y fortalecimiento de escenarios deportivos y recreativos</t>
  </si>
  <si>
    <t>Prestación de servicios - Selección abreviada subasta inversa</t>
  </si>
  <si>
    <t xml:space="preserve">Adriana Ramos -  Apoyo Coordinación deporte - Metodologo- Apoyo Psicosocial, Fisioterapeuta- Formador deportivo  </t>
  </si>
  <si>
    <t>Grupos que practiquen actividades deportivas para personas con discapacidad. “Deporte sin límites”.</t>
  </si>
  <si>
    <t>N.º de grupos de PCD participando</t>
  </si>
  <si>
    <t>Grupos funcionando con actividades deportiva para personas con discapacidad</t>
  </si>
  <si>
    <t xml:space="preserve">Deporte sin limites </t>
  </si>
  <si>
    <t>Personal contratado</t>
  </si>
  <si>
    <t xml:space="preserve">Adriana Ramos -  Apoyo Coordinación deporte - Porfesional Psicosocial - Tecnologo de apoyo  </t>
  </si>
  <si>
    <t>Campañas educativas realizadas en el contexto deportivo para la resolución pacífica de conflictos. “Cultura deportiva, paz y convivencia”.</t>
  </si>
  <si>
    <t>Nº de campañas implementadas</t>
  </si>
  <si>
    <r>
      <t>Campañas educativas realizadas en el contexto</t>
    </r>
    <r>
      <rPr>
        <b/>
        <sz val="10"/>
        <color theme="1"/>
        <rFont val="Arial"/>
        <family val="2"/>
      </rPr>
      <t xml:space="preserve"> </t>
    </r>
    <r>
      <rPr>
        <sz val="10"/>
        <color theme="1"/>
        <rFont val="Arial"/>
        <family val="2"/>
      </rPr>
      <t>deportivo para la resolución pacífica de conflictos</t>
    </r>
  </si>
  <si>
    <t>Cultura deportiva, paz y convivencia</t>
  </si>
  <si>
    <t>se encuentra en proceso de contratacion logistica para tres eventos virtuales y dos virtuales o presenciales conforme a los linieamientos de la normatividad vigente disponga y compra de premiación</t>
  </si>
  <si>
    <t>Minima cuantia - Selección abreviada subasta inversa - prestación servicios</t>
  </si>
  <si>
    <t xml:space="preserve">Adriana Ramos -  Fredy Muñoz- Fredy Machado -   Formadores Deportivos. Apoyo a coorinación deporte </t>
  </si>
  <si>
    <t>Planear y organizar eventos, competencias deportivas y de recreación en el municipio</t>
  </si>
  <si>
    <t>Eventos deportivos</t>
  </si>
  <si>
    <t>N.º de eventos realizados</t>
  </si>
  <si>
    <t>Eventos deportivos con enfoque diferencial realizados</t>
  </si>
  <si>
    <t>Vive Popayán deportiva</t>
  </si>
  <si>
    <t xml:space="preserve">En proceso de contratacion, En proceso de aprobación en juridica resolución de convocatoria y En elaboración de estudios previos para minima cuantia de Capacitación deportiva </t>
  </si>
  <si>
    <t>Prestación de servicios - Convocatoria de estimulos deportivos (Resolución) - Minima cuantia</t>
  </si>
  <si>
    <t xml:space="preserve">Adriana Ramos -  Apoyo Coordinación deporte - Porfesional Clubes deportivos -   Formadores Deportivos  </t>
  </si>
  <si>
    <t>Fortalecer el apoyo a deportistas sobresalientes y clubes.</t>
  </si>
  <si>
    <t>Apoyo a deportistas</t>
  </si>
  <si>
    <t>Nº de participantes por año</t>
  </si>
  <si>
    <t>Deportistas locales apoyados por año</t>
  </si>
  <si>
    <t>Talento payanes</t>
  </si>
  <si>
    <t>Contando con que la secreatria es una de las dependencias mas afectadas por la pandemia a la fecha se cuenta con dos programas deportivos, levantamiento de pesas y Judo, que realizan labores de manera virtual, en proceso de contratación 11 formadores deportivos para 11 programas mas. Los programas incluyen Metodologo, fisioterapeuta y personal para apoyo psicosocial. En proceso de compra implementación deportiva</t>
  </si>
  <si>
    <t>Prestación de servicios - Subasta Inversa</t>
  </si>
  <si>
    <t xml:space="preserve">Adriana Ramos -  Metodologo - Fisioterapeuta - Apoyo Psicosocial -   Formadores Deportivos. Apoyo a coorinación deporte </t>
  </si>
  <si>
    <t>Fortalecer la oferta de formación deportiva para el aprovechamiento del tiempo libre, recreación y deporte.</t>
  </si>
  <si>
    <t>Formación deportiva - Implementación deportiva</t>
  </si>
  <si>
    <t>Número de programas</t>
  </si>
  <si>
    <t>Programas de formación deportiva para niños, niñas, adolescentes y jóvenes con enfoque diferencial operando en las 9 comunas y veredas</t>
  </si>
  <si>
    <t xml:space="preserve">Formando talentos </t>
  </si>
  <si>
    <t>Política pública aprobada e implementada</t>
  </si>
  <si>
    <t>Política pública formulada y presentada</t>
  </si>
  <si>
    <t>Población realizando practica deportiva</t>
  </si>
  <si>
    <t>Formulación de la política pública del deporte, la recreación y la actividad física</t>
  </si>
  <si>
    <t>Estrategia de protección y bienestar animal implementada</t>
  </si>
  <si>
    <t>Secretaría de Salud</t>
  </si>
  <si>
    <t>Política pública de protección y bienestar animal ajustada</t>
  </si>
  <si>
    <t xml:space="preserve">Garantizada la protección y bienestar animal </t>
  </si>
  <si>
    <t>Gobernanza para la protección animal</t>
  </si>
  <si>
    <t>Estrategia para la prevención del consumo de sustancias psicoactivas (SPA)</t>
  </si>
  <si>
    <t>Plan de acción anual de la política pública de salud mental implementado</t>
  </si>
  <si>
    <t xml:space="preserve">Garantizado el cuidado de la salud mental en personas de alto grado de vulnerabilidad con respecto a la priorización que realicen las Secretarías y entidades responsables de la oferta. </t>
  </si>
  <si>
    <t>Política pública de salud mental</t>
  </si>
  <si>
    <t>Plan de acción anual de la Política pública de Seguridad Alimentaria y Nutricional implementado</t>
  </si>
  <si>
    <t xml:space="preserve">Garantizada la seguridad, autonomía, soberanía alimentaria y nutricional en personas de alto grado de vulnerabilidad con respecto a la priorización que realicen las Secretarías y entidades responsables de la oferta. </t>
  </si>
  <si>
    <t>Política pública de Seguridad, Autonomía, Soberanía Alimentaria y Nutricional</t>
  </si>
  <si>
    <t>Plan de afiliación en articulación con el sector salud y comunidad para garantizar la afiliación al 100% implementado</t>
  </si>
  <si>
    <t>Cobertura total de afiliación al SGSSS</t>
  </si>
  <si>
    <t>Porcentaje</t>
  </si>
  <si>
    <t>Monitoreo y seguimiento para la implementación de 3 rutas de gestión del riesgo priorizadas por las EAPB según resultados de la caracterización realizada</t>
  </si>
  <si>
    <t xml:space="preserve">Monitoreo y seguimiento al plan de acción del modelo de acción territorial en salud- MAITE-SISPI  </t>
  </si>
  <si>
    <r>
      <t>Plan de acción de la mesa intersectorial de salud imple</t>
    </r>
    <r>
      <rPr>
        <sz val="10"/>
        <color rgb="FF000000"/>
        <rFont val="Arial"/>
        <family val="2"/>
      </rPr>
      <t>mentado</t>
    </r>
  </si>
  <si>
    <t xml:space="preserve">Articulación del sector salud municipal fortalecida
</t>
  </si>
  <si>
    <t>Primero mi salud</t>
  </si>
  <si>
    <t>N° de establecimientos</t>
  </si>
  <si>
    <t>Establecimientos cubiertos con Modelo de inspección, vigilancia y control  de la norma sanitaria y ambiental con enfoque de riesgo, implementado en el municipio de Popayán.</t>
  </si>
  <si>
    <t>Vigilancia, inspección y control para la  prevención y disminución de riesgos ambientales garantizada en los establecimientos de interés en salud pública de Popayán</t>
  </si>
  <si>
    <t>Sistema de información en salud implementado y soportado en un programa de interoperabilidad</t>
  </si>
  <si>
    <t>Intervenciones colectivas conforme las disposiciones que sobre la materia están definidas en las Resoluciones 518 de 2015 y 3280 de 2018 contratadas y ejecutadas en rango óptimo en el municipio</t>
  </si>
  <si>
    <t>IPS públicas y EAPB del municipio de Popayán con servicio de asistencia técnica realizadas en rango óptimo anualmente</t>
  </si>
  <si>
    <t>Mecanismos de participación comunitaria (Consejos territoriales de salud, comités de participación comunitaria y liga de usuarios, veedurías), y defensoría del usuario del municipio implementado conformados y operando</t>
  </si>
  <si>
    <t>ASIS realizado y actualizado anualmente</t>
  </si>
  <si>
    <t>Sistema de VEISP operando en rango óptimo</t>
  </si>
  <si>
    <t>Pilotaje para el diseño del modelo de salud "Popayán Saludable" realizado en la comuna 6 y sector aledaño al relleno sanitario “Los Picachos”</t>
  </si>
  <si>
    <t>Plan territorial de salud 2020-2023 elaborado, aprobado y cargado a la plataforma de gestión del PDSP y con indicadores de ejecución en rango óptimo</t>
  </si>
  <si>
    <t>Fortalecimiento de la autoridad sanitaria municipal</t>
  </si>
  <si>
    <t>Por tu salud y seguridad</t>
  </si>
  <si>
    <t>Estrategia de orientación y canalización a población migrante vulnerable implementada con enfoque diferencial</t>
  </si>
  <si>
    <t>Población migrante vulnerable caracterizada en el municipio</t>
  </si>
  <si>
    <t>Número de IPS</t>
  </si>
  <si>
    <t>Estrategia de disminución de barreras para el acceso a los servicios de salud (enfoque diferencial a víctimas)</t>
  </si>
  <si>
    <t>Víctimas del conflicto armado atendidas en EAPB e IPS con enfoque diferencial</t>
  </si>
  <si>
    <t>Caracterización socio-familiar de los habitantes de y en calle implementado con enfoque diferencial para la garantía de derechos</t>
  </si>
  <si>
    <t>Habitantes de calle caracterizados en el municipio de Popayán</t>
  </si>
  <si>
    <t>Número de Estrategias</t>
  </si>
  <si>
    <t>Estrategias de información, educación y comunicación para la implementación de la ruta de promoción y mantenimiento de la salud en el curso de vida del adulto mayor en grado óptimo</t>
  </si>
  <si>
    <t>Adultos Mayores atendidos integralmente con enfoque familiar y comunitario</t>
  </si>
  <si>
    <t>N° de personas con discapacidad</t>
  </si>
  <si>
    <t>Población con discapacidad de comunas y/o veredas priorizadas, con la Estrategia RBC implementada.</t>
  </si>
  <si>
    <t>Personas con discapacidad en procesos de inclusión</t>
  </si>
  <si>
    <t>Tasa de mortalidad en menores de 5 años *1000 NV contenida</t>
  </si>
  <si>
    <t xml:space="preserve">Implementar estrategia de seguimiento a los resultados en salud de niños, niñas y adolescentes. </t>
  </si>
  <si>
    <t>Tasa de mortalidad infantil en menores de 1 año *1000 nacidos vivos contenida</t>
  </si>
  <si>
    <t>Porque yo cuento</t>
  </si>
  <si>
    <t>Estrategia educativa y comunicativa para la identificación y prevención de los riesgos laborales   dirigida a la población informal trabajadora implementada en el municipio de Popayán</t>
  </si>
  <si>
    <t xml:space="preserve">N° </t>
  </si>
  <si>
    <t>Trabajadores informales del municipio de Popayán caracterizados</t>
  </si>
  <si>
    <t>Población informal trabajadora sensibilizada en cuanto a salud en el trabajo</t>
  </si>
  <si>
    <t>Tasa de mortalidad por enfermedad profesional contenida</t>
  </si>
  <si>
    <t>N° Estrategias por ARL´s priorizadas</t>
  </si>
  <si>
    <t>Estrategia educativa y comunicativa para la prevención de enfermedad laboral y accidentes de trabajo dirigida a la población formal trabajadora,  implementada en el municipio de Popayán</t>
  </si>
  <si>
    <t>Tasa de mortalidad por accidentes de trabajo contenida</t>
  </si>
  <si>
    <t>Por mi trabajo saludable</t>
  </si>
  <si>
    <t>Simulacros de emergencias y desastres en la red hospitalaria de Popayán.</t>
  </si>
  <si>
    <t>Estrategia de fortalecimiento de la red hospitalaria municipal ante emergencias y desastres.</t>
  </si>
  <si>
    <t xml:space="preserve">Hospitales y clínicas públicas y privadas del municipio de Popayán fortalecida para la atención de emergencias y desastres
</t>
  </si>
  <si>
    <t>N° de jornadas de donación de sangre por año</t>
  </si>
  <si>
    <t>Estrategia para el incremento de campañas de donación de sangre.</t>
  </si>
  <si>
    <t>Bancos de sangre fortalecidos en Popayán.</t>
  </si>
  <si>
    <t>Siempre listos</t>
  </si>
  <si>
    <t>Estrategias de Vacunación para la prevención de las enfermedades inmunoprevenibles implementadas</t>
  </si>
  <si>
    <t>Estrategia para la promoción de vacunación implementada para la población prioritaria menor de 6 años, gestantes y adultos mayores</t>
  </si>
  <si>
    <t>Cobertura de vacunación en menores de 6 años mantenida</t>
  </si>
  <si>
    <t>Estrategias de vacunación canina y felina realizadas</t>
  </si>
  <si>
    <t>Tasa de   mortalidad por rabia contenida en Cero muertes x 100000 habitantes</t>
  </si>
  <si>
    <t xml:space="preserve">Estrategia de gestión integrada para la vigilancia, promoción de la salud, prevención y control de las ETV y la zoonosis con metodología COMBI implementada a nivel urbano y rural en Popayán </t>
  </si>
  <si>
    <t>Estrategias implementadas a nivel urbano y rural relacionadas con la gestión integrada para la vigilancia, promoción de la salud, prevención y control de las ETV y la zoonosis</t>
  </si>
  <si>
    <t>Tasa de mortalidad por ETV contenida en 0 muertes x 100000 habitantes.</t>
  </si>
  <si>
    <t>Tasa de Mortalidad por EDA en menores de 5 años contenida</t>
  </si>
  <si>
    <t xml:space="preserve">Tasa de Mortalidad por IRA contenida en menores de 5 años </t>
  </si>
  <si>
    <t>Estrategia de educación, información y comunicación para la salud enfocada en vigilancia, promoción de la salud, prevención y control de las enfermedades transmisibles (Tuberculosis, lepra, enfermedades emergentes, re-emergentes incluida el COVID-19 y desatendidas) y control en EDA e IRA, implementada  en las áreas urbana y rural priorizadas en Popayán</t>
  </si>
  <si>
    <t>Redes institucionales frente a la estrategia “tuberculosis en grandes ciudades” conformada en Popayán.</t>
  </si>
  <si>
    <t xml:space="preserve">Pruebas de tamización para Tuberculosis implementadas en población vulnerable </t>
  </si>
  <si>
    <t xml:space="preserve">Redes sociales y comunitarias para la atención integral de enfermedades transmisibles (Tuberculosis, lepra, enfermedades emergentes incluida el COVID-19, re-emergentes y desatendidas) conformadas en las áreas urbana y rural de Popayán </t>
  </si>
  <si>
    <t>Tasa de mortalidad por Tuberculosis contenida</t>
  </si>
  <si>
    <t>Transmite solo lo bueno</t>
  </si>
  <si>
    <t>Estrategias de información en salud frente a prevención y reconocimiento del delito sexual y activación de ruta en salud, en línea con la Ley 1719 de 2017.</t>
  </si>
  <si>
    <t>Tasa de violencia contra la mujer contenida</t>
  </si>
  <si>
    <t>Tasa de mortalidad x cáncer de cuello uterino contenida</t>
  </si>
  <si>
    <t xml:space="preserve">Estrategias de información en Salud,  de educación y comunicación implementadas  para la detección temprana del cáncer de Cuello uterino y de mama en el municipio de Popayán              </t>
  </si>
  <si>
    <t>Tasa de mortalidad por cáncer de mama contenida</t>
  </si>
  <si>
    <t xml:space="preserve">Estrategias de información en salud, educación y comunicación para la salud, dirigidas a la prevención de ITS, VIH/SIDA implementadas con el lema Creo en la Vida y en mi Sexualidad Responsable, en el municipio de Popayán.     </t>
  </si>
  <si>
    <t xml:space="preserve">Estrategias de tamización con pruebas rápidas de VIH implementadas en población clave a través de todo el curso de vida en el municipio de Popayán.         </t>
  </si>
  <si>
    <t>Tasa de mortalidad por VIH contenida</t>
  </si>
  <si>
    <t xml:space="preserve">Estrategias implementadas para prevención de embarazos en adolescentes en el Municipio de Popayán       </t>
  </si>
  <si>
    <t>Tasa especifica de fecundidad en mujeres de 15 a 19 años disminuida</t>
  </si>
  <si>
    <t xml:space="preserve">Estrategias de información en educación y comunicación para la implementación de la ruta integral de atención materno perinatal en el municipio de Popayán. </t>
  </si>
  <si>
    <t>Incidencia de sífilis congénita disminuida</t>
  </si>
  <si>
    <r>
      <t>Estrategias de Información</t>
    </r>
    <r>
      <rPr>
        <sz val="10"/>
        <color rgb="FF000000"/>
        <rFont val="Arial"/>
        <family val="2"/>
      </rPr>
      <t xml:space="preserve"> en educación y comunicación para la salud implementadas para promocionar los derechos sexuales y reproductivos con enfoque diferencial en el municipio de Popayán                      </t>
    </r>
  </si>
  <si>
    <t>Razón de Mortalidad Materna contenida</t>
  </si>
  <si>
    <t>Mi Sexualidad, Mi Responsabilidad.</t>
  </si>
  <si>
    <t>Estrategia de educación, información y comunicación para la prevención de los factores de riesgo en materia de consumo de alimentos y bebidas implementada en el Municipio e Popayán</t>
  </si>
  <si>
    <t>N° de visitas</t>
  </si>
  <si>
    <t>Visitas de inspección, vigilancia y control a establecimientos con actividades de transporte, almacenamiento, preparación y de expendio de alimentos y bebidas alcohólicas realizadas</t>
  </si>
  <si>
    <t>Brotes de ETAs contenidos en el Municipio de Popayán</t>
  </si>
  <si>
    <t>Estrategia de educación y comunicación e información en seguridad alimentaria y nutricional, importancia del control prenatal para prevenir el bajo peso al nacer y la protección de la lactancia materna implementada con las redes sociales y comunitarias</t>
  </si>
  <si>
    <t>Proporción de bajo peso al nacer disminuido</t>
  </si>
  <si>
    <r>
      <t xml:space="preserve">Redes sociales y comunitarias, </t>
    </r>
    <r>
      <rPr>
        <sz val="10"/>
        <color rgb="FF000000"/>
        <rFont val="Arial"/>
        <family val="2"/>
      </rPr>
      <t>conformadas en comunas y veredas enfocadas en la seguridad alimentaria y nutricional</t>
    </r>
  </si>
  <si>
    <t>Tasa de mortalidad por desnutrición en menores de 5 años contenida</t>
  </si>
  <si>
    <t>Barriguitas llenas, corazones contentos</t>
  </si>
  <si>
    <t>Consumo de sustancias psicoactivas en población escolar y universitaria contenido</t>
  </si>
  <si>
    <t>Estrategia de comunicación, educación e información para la salud mental implementada en diversos escenarios de Popayán en porcentaje óptimo</t>
  </si>
  <si>
    <t>Incidencia de la violencia intrafamiliar mantenida</t>
  </si>
  <si>
    <t>Estrategias de habilidades para la vida implementada en el municipio de Popayán en porcentaje óptimo</t>
  </si>
  <si>
    <t>Tasa de mortalidad por suicidio mantenida</t>
  </si>
  <si>
    <t>Su bienestar social y emocional es nuestra prioridad</t>
  </si>
  <si>
    <t xml:space="preserve">Estrategia restaurantes saludables implementada en el municipio de Popayán </t>
  </si>
  <si>
    <t>Tasa de mortalidad por enfermedad renal crónica contenida</t>
  </si>
  <si>
    <t>Índice de COP reducido</t>
  </si>
  <si>
    <t>Tasa de mortalidad por cáncer gástrico reducida</t>
  </si>
  <si>
    <t>Tasa de mortalidad por cáncer de próstata mantenida</t>
  </si>
  <si>
    <t xml:space="preserve">Número de entornos intervenidos </t>
  </si>
  <si>
    <t xml:space="preserve">Estrategia de información y educación de autocuidado y cuidado en los estilos de vida saludable en zona urbana y rural del Municipio de Popayán.
</t>
  </si>
  <si>
    <t>Tasa ajustada de mortalidad por enfermedad cerebrovascular mantenida</t>
  </si>
  <si>
    <t>Número de entornos intervenidos</t>
  </si>
  <si>
    <t>Estrategia 4 x 4 ampliada e implementada en el Municipio de Popayán</t>
  </si>
  <si>
    <t>Tasa ajustada de mortalidad por enfermedad isquémica del corazón reducida</t>
  </si>
  <si>
    <t>Te tengo controlada</t>
  </si>
  <si>
    <t>Estrategia de prevención de riesgos asociados a condiciones socio-ambientales desfavorables, para promover factores protectores para la salud implementada.</t>
  </si>
  <si>
    <t>Estrategia CERS en su etapa I, II y III implementada</t>
  </si>
  <si>
    <t xml:space="preserve">
Entornos saludables intervenidos para el empoderamiento y  la promoción de la salud.</t>
  </si>
  <si>
    <t>¡Soy Salud y bienestar! ¡Vivo bien y Saludable con los entornos!</t>
  </si>
  <si>
    <t>Plan de mejoramiento de la planta  física y Tecnológica de la Secretaria de Educación implementado</t>
  </si>
  <si>
    <t>Secretaría de Educación</t>
  </si>
  <si>
    <t>Modelo Integrado de Planeación y Gestión -MiPG implementado</t>
  </si>
  <si>
    <t>Obligaciones laborales de directivos docentes, docentes y administrativos, prestación del servicio educativo y servicios públicos de las instituciones educativas atendidas oportunamente</t>
  </si>
  <si>
    <t>Gestión administrativa y financiera de la secretaria de educación fortalecida</t>
  </si>
  <si>
    <t>Nº de acciones promovidas</t>
  </si>
  <si>
    <t>Acciones orientadas a la erradicación del analfabetismo promovidas.</t>
  </si>
  <si>
    <t>Modelos educativos flexibles para población en condiciones de vulnerabilidad promovidos.</t>
  </si>
  <si>
    <t>Implementación de modelos flexibles favorables a la población en condiciones de vulnerabilidad</t>
  </si>
  <si>
    <t>N° de estudiantes atendidos</t>
  </si>
  <si>
    <t>Niños, Niñas y Adolescentes –NNA- que acceden la oferta educativa con  permanencia y enfoque diferencial.</t>
  </si>
  <si>
    <t>Acceso al sistema educativo incluyente fortalecido.</t>
  </si>
  <si>
    <t>Acceso al sistema educativo incluyente fortalecido</t>
  </si>
  <si>
    <t>N° de I.E. dotadas</t>
  </si>
  <si>
    <t>Instituciones Educativas dotadas</t>
  </si>
  <si>
    <t>Nº de estudiantes beneficiados con Transporte escolar</t>
  </si>
  <si>
    <t>Estudiantes beneficiados con auxilio de transporte escolar.</t>
  </si>
  <si>
    <t>Nº de estudiantes beneficiados con alimentación escolar</t>
  </si>
  <si>
    <t>Incrementado el Nº de Estudiantes atendidos con estándares de calidad en alimentación escolar, Rurales</t>
  </si>
  <si>
    <t>Incrementado el Nº de Estudiantes atendidos con estándares de calidad en alimentación escolar, Urbanos.</t>
  </si>
  <si>
    <t>Estrategia permanencia escolar fortalecida</t>
  </si>
  <si>
    <t>Fortalecimiento a la permanencia escolar</t>
  </si>
  <si>
    <t>N° de I.E. intervenidas</t>
  </si>
  <si>
    <t>Instituciones Educativas mantenidas</t>
  </si>
  <si>
    <t>Infraestructura educativa mantenida</t>
  </si>
  <si>
    <t>Mantenimiento y adecuación de la infraestructura educativa</t>
  </si>
  <si>
    <t>N° de aulas participantes</t>
  </si>
  <si>
    <t>Fortalecimiento pedagógico de las aulas Multigrado implementado</t>
  </si>
  <si>
    <t>N° Planes de acción</t>
  </si>
  <si>
    <t>Formulación del  Plan de Acción del Plan educativo Rural PER</t>
  </si>
  <si>
    <t>Proyecto educativo rural formulado e implementado</t>
  </si>
  <si>
    <t>Servicio educativo rural de Popayán fortalecido</t>
  </si>
  <si>
    <t>Fortalecido el Servicio Educativo Rural de Popayán.</t>
  </si>
  <si>
    <t>N° de iniciativas de investigación y experiencias significativas apoyadas</t>
  </si>
  <si>
    <t>Promovidas iniciativas  de investigación y experiencias significativas  en las I.E.</t>
  </si>
  <si>
    <t xml:space="preserve">Semilleros de investigación promovidos en las i.e. del municipio </t>
  </si>
  <si>
    <t xml:space="preserve">Fortalecimiento de iniciativas de investigación y experiencias significativas en las I.E. del municipio </t>
  </si>
  <si>
    <t>N° de I.E. participantes</t>
  </si>
  <si>
    <t>Plan de Lectura y Escritura en las I.E. fortalecido</t>
  </si>
  <si>
    <t>1 Proceso anual de Lecto escritura fortalecidos</t>
  </si>
  <si>
    <t>Plan de Lectura con Bibliotecas y otros Centros Culturas fortalecido</t>
  </si>
  <si>
    <t xml:space="preserve">Plan de lectura y escritura fortalecido </t>
  </si>
  <si>
    <t>Plan de lectura y escritura fortalecido</t>
  </si>
  <si>
    <t>Proceso de enseñanza de una segunda Lengua en las I.E. fortalecido</t>
  </si>
  <si>
    <t>Procesos de Emprendimiento a las I.E. promovidos</t>
  </si>
  <si>
    <t>Cátedra de emprendimiento y la enseñanza de una segunda lengua en las I.E. promovidas para la competitividad</t>
  </si>
  <si>
    <t>Catedra de emprendimiento y la enseñanza de una segunda lengua en las I.E. promovidas para la competitividad</t>
  </si>
  <si>
    <t>Implementado el proceso de capacitación en el Marco del Plan Territorial de  Formación Docente</t>
  </si>
  <si>
    <t>Formulado el diagnostico de necesidades de formación docente</t>
  </si>
  <si>
    <t xml:space="preserve">Plan territorial de formación docente formulado e implementado </t>
  </si>
  <si>
    <t xml:space="preserve">Implementación del plan territorial de formación docente </t>
  </si>
  <si>
    <t>No. de I.E. participantes</t>
  </si>
  <si>
    <t>Estrategia de prevención del riesgo implementada en I.E.</t>
  </si>
  <si>
    <t>Fortalecimiento de capacidades para la gestión del riesgo en I.E.</t>
  </si>
  <si>
    <t>N° Eventos realizados</t>
  </si>
  <si>
    <t>Foros y/o Eventos realizados</t>
  </si>
  <si>
    <t xml:space="preserve">Acompañamiento, fortalecimiento e implementación conceptual de los proyectos pedagógicos transversales, Cátedras ( Catedra Popayán, Cátedra de Estudios Afrocolombianos , Cátedra  de la Paz, Cátedra Animalista), y transversalización con las áreas fundamentales. </t>
  </si>
  <si>
    <t>Formulado e implementado el Plan de Educación Ambiental y Conformación de la REDEPRAE.</t>
  </si>
  <si>
    <t>Competencias ciudadanas promovidas a través de los proyectos transversales y cátedras</t>
  </si>
  <si>
    <t>Fortalecimiento de competencias ciudadanas a través de los proyectos transversales y cátedras</t>
  </si>
  <si>
    <t>Apoyo al desarrollo e implementación del Plan Individual de Ajustes Razonables - PIAR para población Estudiantil con Discapacidad y/o talentos excepcionales .</t>
  </si>
  <si>
    <t>N° de I.E. priorizadas</t>
  </si>
  <si>
    <t xml:space="preserve">Apoyados los procesos de gestión escolar de las I.E. priorizadas : PEI, PMI y SIEE </t>
  </si>
  <si>
    <t>N° I.E. con Diagnostico y apoyo a las estrategias</t>
  </si>
  <si>
    <t>Implementada la evaluación formativa como práctica de transformación en el aula.</t>
  </si>
  <si>
    <t>Apoyados los procesos pedagógicos de enseñanza y aprendizaje para fortalecer las diferentes competencias evaluadas de los colegios oficiales RURALES.</t>
  </si>
  <si>
    <t>Apoyados los procesos pedagógicos de enseñanza y aprendizaje para fortalecer las diferentes competencias evaluadas de los colegios oficiales URBANOS.</t>
  </si>
  <si>
    <t>Competencias y aprendizajes de las diferentes áreas del conocimiento fortalecidas</t>
  </si>
  <si>
    <t>Fortalecimiento de las competencias y aprendizajes de las diferentes áreas del conocimiento</t>
  </si>
  <si>
    <t>I.E. con acceso a internet</t>
  </si>
  <si>
    <t>N° de puntos VD</t>
  </si>
  <si>
    <t>Apropiada la infraestructura de los puntos vive digital de Popayán</t>
  </si>
  <si>
    <t>Programa Computadores para Educar implementada en I.E.</t>
  </si>
  <si>
    <t>N° de proyectos acompañados anualmente</t>
  </si>
  <si>
    <t>Proyectos de Innovación TIC y sistematización de las experiencias significativas acompañadas</t>
  </si>
  <si>
    <t>Proceso de innovación educativa  enfocada la ciencia, la tecnología, la ingeniería y las matemáticas (STEIM) implementado</t>
  </si>
  <si>
    <t>Fortalecimiento de la innovación educativa con el proceso de innovación educativa enfocada a la ciencia la tecnología y las matemáticas STEIM</t>
  </si>
  <si>
    <t>Instituciones de educación media con procesos de articulación con la educación superior y la educación para el trabajo realizados.</t>
  </si>
  <si>
    <t>Regulación  y articulación de la prestación del servicio educativo formal y no formal promovida</t>
  </si>
  <si>
    <t>Promoción de la regulación  y articulación de la prestación del servicio educativo formal y no formal</t>
  </si>
  <si>
    <t>Estrategia "Todos Listos" implementada</t>
  </si>
  <si>
    <t>N° de encuentros realizados</t>
  </si>
  <si>
    <t>Encuentro anual Municipal  de docentes de transición realizados</t>
  </si>
  <si>
    <t>% de la red conformada y fortalecida</t>
  </si>
  <si>
    <t>Red de educación inicial y transición del Municipio de Popayán conformada y fortalecida</t>
  </si>
  <si>
    <t>N° de I.E. en seguimiento</t>
  </si>
  <si>
    <t>Acompañamiento a las instituciones educativas en la articulación de las bases curriculares, referentes técnicos, Políticos y de Gestión de la educación Inicial al proyecto educativo institucional implementado</t>
  </si>
  <si>
    <t xml:space="preserve"> Educación inicial en el marco de la atención integral fortalecida</t>
  </si>
  <si>
    <t xml:space="preserve">Educación inicial en el marco de la atención integral fortalecido </t>
  </si>
  <si>
    <t xml:space="preserve">Seguimiento pedagógico a las instituciones educativas  en el marco de la jornada única implementado </t>
  </si>
  <si>
    <t xml:space="preserve">Seguimiento y acompañamiento pedagógico a la  jornada única implementado  </t>
  </si>
  <si>
    <t xml:space="preserve">Implementación, seguimiento y acompañamiento pedagógico a la  jornada única </t>
  </si>
  <si>
    <t>100% del Plan Formulado e Implementado</t>
  </si>
  <si>
    <t xml:space="preserve">Plan Educativo Municipal formulado e implementado </t>
  </si>
  <si>
    <t>% de avance del diagnóstico</t>
  </si>
  <si>
    <t>Identificado y estructurado el diagnóstico</t>
  </si>
  <si>
    <t>Plan educativo municipal acorde al proyecto de ciudades sostenibles formulado e implementado</t>
  </si>
  <si>
    <t>Desarrollo humano para la equidad, productividad y competitividad</t>
  </si>
  <si>
    <r>
      <t xml:space="preserve">Implementar el modelo integrado de planeación y gestión-MIPG, en virtud de la </t>
    </r>
    <r>
      <rPr>
        <b/>
        <sz val="10"/>
        <color theme="1"/>
        <rFont val="Arial"/>
        <family val="2"/>
      </rPr>
      <t>LEY</t>
    </r>
    <r>
      <rPr>
        <sz val="10"/>
        <color theme="1"/>
        <rFont val="Arial"/>
        <family val="2"/>
      </rPr>
      <t xml:space="preserve"> </t>
    </r>
    <r>
      <rPr>
        <b/>
        <sz val="10"/>
        <color theme="1"/>
        <rFont val="Arial"/>
        <family val="2"/>
      </rPr>
      <t>1753</t>
    </r>
    <r>
      <rPr>
        <sz val="10"/>
        <color theme="1"/>
        <rFont val="Arial"/>
        <family val="2"/>
      </rPr>
      <t xml:space="preserve"> de 09/06/2015.</t>
    </r>
  </si>
  <si>
    <t>Población participando en el desarrollo de medidas de adaptación y mitigación al cambio climático</t>
  </si>
  <si>
    <t>Formulación e implementación de una estrategia de adaptación al cambio climático</t>
  </si>
  <si>
    <t>Recurso hídrico conservado en cuatro fuentes de abastecimiento  (restauración pasiva)</t>
  </si>
  <si>
    <t>Conservación y gestión integral de fuentes hídricas en Popayán AAPSA</t>
  </si>
  <si>
    <t>AAPSA</t>
  </si>
  <si>
    <t>Sostenibilidad ambiental AAPSA</t>
  </si>
  <si>
    <t>Plan de restauración ecológica participativa en ecosistemas estratégicos de áreas urbanas y rurales del municipio de Popayán</t>
  </si>
  <si>
    <t xml:space="preserve">Adquisición y Mantenimiento de Áreas de Interés Ambiental </t>
  </si>
  <si>
    <t>Manejo de residuos sólidos PGIRS</t>
  </si>
  <si>
    <t>Acciones municipales  para el mejoramiento y 
conservación ambiental cumplidas según normatividad vigente</t>
  </si>
  <si>
    <t>Plan de manejo ambiental</t>
  </si>
  <si>
    <t>OAGRD</t>
  </si>
  <si>
    <t>Zonas de riesgo atendidas con procesos de  manejo del riesgo de desastres, según lo regulado por  la ley 1523  del 2012 y el decreto 2157 del 2017.</t>
  </si>
  <si>
    <t xml:space="preserve"> Respuesta </t>
  </si>
  <si>
    <t>Zonas de riesgo atendidas con procesos de reduccion del riesgo de desastres, según lo regulado por la ley 1523  del 2012 y el decreto 2157 del 2017.</t>
  </si>
  <si>
    <t xml:space="preserve">Reduccion </t>
  </si>
  <si>
    <t>Zonas de riesgo atendidas con procesos de conocimiento del riesgo de desastres, según lo regulado por la ley 1523  del 2012 y el decreto 2157 del 2017.</t>
  </si>
  <si>
    <t>Conocimiento</t>
  </si>
  <si>
    <t>Sector turístico del municipio fortalecido</t>
  </si>
  <si>
    <t>Fortalecimiento integral del sector turístico de Popayán</t>
  </si>
  <si>
    <t>Promovida una cultura de ciencia, tecnología e innovación en Popayán</t>
  </si>
  <si>
    <t>Creación e implementación de una estrategia de ciencia tecnología e innovación para las instituciones educativas públicas y privadas del municipio</t>
  </si>
  <si>
    <t>Emprendimientos creados, acompañados y fortalecidos en las áreas rural y urbana de Popayán.</t>
  </si>
  <si>
    <t>Fomento y orientación estratégica de la cultura de emprendimiento en Popayán</t>
  </si>
  <si>
    <t>Mejoramiento de oportunidades para la población desempleada del municipio de Popayán.</t>
  </si>
  <si>
    <t>Personas apoyadas para el ingreso al mercado del trabajo</t>
  </si>
  <si>
    <t>Creación y puesta en marcha del observatorio de empleabilidad de Popayán</t>
  </si>
  <si>
    <r>
      <t xml:space="preserve">Fortalecimiento de mercados campesinos locales </t>
    </r>
    <r>
      <rPr>
        <sz val="10"/>
        <color rgb="FFFF0000"/>
        <rFont val="Arial"/>
        <family val="2"/>
      </rPr>
      <t>implementado</t>
    </r>
  </si>
  <si>
    <t>Productividad del sector de alimentos promovida 
en el municipio con un centro de acopio para pequeños productores</t>
  </si>
  <si>
    <t>Fortalecimiento de la seguridad alimentaria y promoción del consumo local. Popayán consume lo propio.</t>
  </si>
  <si>
    <r>
      <t>Estrategia de difusión para el acceso a iniciativas  de apoyo al sector productivo rural i</t>
    </r>
    <r>
      <rPr>
        <sz val="10"/>
        <color rgb="FFFF0000"/>
        <rFont val="Arial"/>
        <family val="2"/>
      </rPr>
      <t>mplementada</t>
    </r>
  </si>
  <si>
    <r>
      <t xml:space="preserve">Estrategias de adaptación y mitigación de cambio climático  contextualizadas a las cadenas productivas locales </t>
    </r>
    <r>
      <rPr>
        <sz val="10"/>
        <color rgb="FFFF0000"/>
        <rFont val="Arial"/>
        <family val="2"/>
      </rPr>
      <t>diseñadas</t>
    </r>
  </si>
  <si>
    <t>Cadenas productivas apoyadas en Popayán</t>
  </si>
  <si>
    <t xml:space="preserve">UPAs encaminadas al proceso de formalización en el municipio de Popayán </t>
  </si>
  <si>
    <t>UPAs que mejoran sus capacidades productivas y empresariales</t>
  </si>
  <si>
    <t>Popayán con más productividad rural</t>
  </si>
  <si>
    <t>Movilidad Futura</t>
  </si>
  <si>
    <t>Servicio de transporte  implementado bajo los principios de eficiencia, seguridad, equidad, competitividad y sostenibilidad ambiental</t>
  </si>
  <si>
    <t>Plan estratégico de movilidad futura 2020- 2023</t>
  </si>
  <si>
    <t>Estrategia de modernización para la movilidad y el transporte</t>
  </si>
  <si>
    <t>Secretaría de Tránsito</t>
  </si>
  <si>
    <t>Tasa de mortalidad por accidentes de transito
reducida</t>
  </si>
  <si>
    <t>Plan maestro de movilidad</t>
  </si>
  <si>
    <t>Lesiones por accidentes de tránsito disminuidas</t>
  </si>
  <si>
    <t>Estrategia integral de cultura ciudadana, seguridad vial y ambiental</t>
  </si>
  <si>
    <t>Estrategia de gestión administrativa y financiera de la Secretaria de Gobierno fortalecida</t>
  </si>
  <si>
    <t>Gestión administrativa y financiera de la secretaria de Gobierno, fortalecida.</t>
  </si>
  <si>
    <t>Secretaría de Gobierno</t>
  </si>
  <si>
    <t>Garantizadas las condiciones para el ejercicio de la libertad religiosa y de culto en el municipio de Popayán, con respecto a las priorizadas por los responsables</t>
  </si>
  <si>
    <t>Fortalecimiento al ejercicio de la libertad religiosa y de culto</t>
  </si>
  <si>
    <t>Incrementadas las capacidades organizacionales en espacios de participación ciudadana, democracia, democracia digital y la acción comunal, con respecto a las priorizadas por los responsables</t>
  </si>
  <si>
    <t>Fortalecimiento a la democracia, la participación comunitaria y la acción comunal</t>
  </si>
  <si>
    <t xml:space="preserve">Garantizado el acceso a la justicia </t>
  </si>
  <si>
    <t>Justicia para Popayán</t>
  </si>
  <si>
    <t xml:space="preserve">Áreas de espacio público recuperadas, mejoradas o mantenidas </t>
  </si>
  <si>
    <t>Popayán por el espacio Público</t>
  </si>
  <si>
    <t>Seguridad y convivencia ciudadana fortalecida</t>
  </si>
  <si>
    <t>Popayán territorio seguro</t>
  </si>
  <si>
    <t>Víctimas del conflicto con atención integral, con respecto a la priorización que realicen las secretarias y entidades responsables para la garantía de derechos</t>
  </si>
  <si>
    <t>Estrategia institucional para atención a población victima de conflicto armado</t>
  </si>
  <si>
    <t>Personas participando en estrategias de promoción de DDHH en Popayán, con respecto a la priorización que realicen las entidades responsables para la garantía de derechos</t>
  </si>
  <si>
    <t>Popayán capital de Paz</t>
  </si>
  <si>
    <t>Implementadas acciones de prevención, protección y atención oportuna a defensores, defensoras y líderes sociales, comunales con respecto a la priorización que realicen las entidades responsables para la garantía de derechos.</t>
  </si>
  <si>
    <t xml:space="preserve">Ruta para la prevención, protección y atención de los DDHH </t>
  </si>
  <si>
    <t xml:space="preserve">Ampliada la cobertura de proyectos de emprendimientos e iniciativas productivas sostenibles para las mujeres </t>
  </si>
  <si>
    <t>Autonomía y empoderamiento económico de las mujeres</t>
  </si>
  <si>
    <t>Secretaría de la Mujer</t>
  </si>
  <si>
    <t>Gestión integral con perspectiva de género</t>
  </si>
  <si>
    <t>Institucionalizado el enfoque de género de la Administración Municipal</t>
  </si>
  <si>
    <t>Estrategia de atención integral a mujeres y niñas</t>
  </si>
  <si>
    <t>Incrementar la Participación política de mujeres en cargos de elección popular en el municipio de Popayán</t>
  </si>
  <si>
    <t>Promoción de los derechos de las mujeres, las jóvenes y las niñas</t>
  </si>
  <si>
    <t>Disminuir la tasa  de violencia intrafamiliar hacia las mujeres</t>
  </si>
  <si>
    <t xml:space="preserve">Mejorar  la percepción de seguridad de las mujeres en el municipio de Popayán </t>
  </si>
  <si>
    <t>Popayán Territorio Seguro para las Mujeres de todas las edades</t>
  </si>
  <si>
    <t>Apoyo a la población víctima y con enfoque diferencial</t>
  </si>
  <si>
    <t>Legalización de asentamientos que cumplan las condiciones urbanísticas y técnicas</t>
  </si>
  <si>
    <t>Vivienda nueva</t>
  </si>
  <si>
    <t>Nuevas Unidades de negocio abiertas por el AAPSA</t>
  </si>
  <si>
    <t>Fortalecimiento de la competitividad en la empresa Acueducto y Alcantarillado de Popayán</t>
  </si>
  <si>
    <t>ETAPA I - Planta de tratamiento de aguas residuales ejecutada</t>
  </si>
  <si>
    <t xml:space="preserve"> ETAPA I de la Construcción Planta de Tratamiento de Aguas Residuales PTAR</t>
  </si>
  <si>
    <t>Índice de Riesgo de la calidad de agua para el consumo humano IRCA disminuido</t>
  </si>
  <si>
    <t>Vertimientos de aguas residuales domesticas
reducidos</t>
  </si>
  <si>
    <t>Cobertura del servicio de Alcantarillado en el área de prestación del servicio</t>
  </si>
  <si>
    <t>Continuidad en el servicio de Acueducto garantizada</t>
  </si>
  <si>
    <t>Cobertura del servicio de Acueducto en el área de prestación del servicio</t>
  </si>
  <si>
    <t>Fortalecimiento de la calidad en la prestación del servicio de agua potable en Popayán</t>
  </si>
  <si>
    <t>Personas adultos mayores priorizadas y atendidas con respecto a la priorización de las Secretarías responsables</t>
  </si>
  <si>
    <t>Envejecimiento Saludable</t>
  </si>
  <si>
    <t xml:space="preserve">Personas con discapacidad con registro activo en el RLCPCD  y cuidadores que acceden a la oferta con respecto a la priorización de las entidades del SND </t>
  </si>
  <si>
    <t>Estrategia de atención integral para las personas con discapacidad</t>
  </si>
  <si>
    <t>Personas en alto grado de vulnerabilidad atendidas, con respecto a la priorización que realicen las secretarias y entidades responsables de la oferta para la garantía de derechos</t>
  </si>
  <si>
    <t>Popayán Solidaria</t>
  </si>
  <si>
    <r>
      <t>Estrategia</t>
    </r>
    <r>
      <rPr>
        <b/>
        <sz val="10"/>
        <rFont val="Arial"/>
        <family val="2"/>
      </rPr>
      <t xml:space="preserve"> de reconocimiento y garantía de derechos de la población campesina apoyada</t>
    </r>
  </si>
  <si>
    <t>Población afrodescendiente, indígena y campesina que accede a las estrategias de atención, con respecto a la priorización que realicen las secretarias y entidades responsables de la oferta para la garantía de derechos</t>
  </si>
  <si>
    <t xml:space="preserve">Estrategia para la atención integral de los asuntos étnicos y campesinos en Popayán  </t>
  </si>
  <si>
    <t>Población con acceso a las estrategias de reconocimiento y atención a las personas con orientaciones sexuales e identidades de género diversas LGBTI y otros, con respecto a la priorización que realicen las secretarias y entidades responsables de la oferta para la garantía de derechos</t>
  </si>
  <si>
    <t>Popayán Diverso</t>
  </si>
  <si>
    <t>Familias vulnerables o en riesgo que acceden a la oferta institucional con respecto a la priorización, que realicen las secretarias y entidades responsables de la oferta, para la garantía de derechos</t>
  </si>
  <si>
    <t>Estrategia de atención integral a las familias vulnerables y en riesgo social de Popayán: Popayán incluyente</t>
  </si>
  <si>
    <t>Jóvenes que participan de las diferentes estrategias para el desarrollo juvenil con respecto a la priorización que realicen las secretarias y entidades responsables de la oferta, para la garantía de derechos</t>
  </si>
  <si>
    <t>Popayán joven</t>
  </si>
  <si>
    <t>Población de infancia y  adolescencia que accede a las estrategias integrales con respecto a la priorización, que realicen las secretarias y entidades responsables de la oferta para la garantía de derechos</t>
  </si>
  <si>
    <t>Adolescentes infractores intervenidos SRPA (Sistema de responsabilidad penal para adolescentes) con respecto a la priorización, que realicen las secretarias y entidades responsables de la oferta para la garantía de derechos</t>
  </si>
  <si>
    <t>Disminuir la tasa de trabajo infantil</t>
  </si>
  <si>
    <t>Estrategia de atención integral a la infancia y la adolescencia del municipio de Popayán</t>
  </si>
  <si>
    <t>Población de primera infancia que acceden a las estrategias de atención integral con respecto a la priorización de las secretarias y entidades responsables de la oferta para la garantía de los derechos.</t>
  </si>
  <si>
    <t>Estrategia de atención integral para las primera infancia del municipio de Popayán</t>
  </si>
  <si>
    <t>Política pública de cocinas tradicionales implementada</t>
  </si>
  <si>
    <r>
      <t>Campañas educativas realizadas en el contexto</t>
    </r>
    <r>
      <rPr>
        <b/>
        <sz val="10"/>
        <color theme="1"/>
        <rFont val="Arial"/>
        <family val="2"/>
      </rPr>
      <t xml:space="preserve"> </t>
    </r>
    <r>
      <rPr>
        <sz val="10"/>
        <color theme="1"/>
        <rFont val="Arial"/>
        <family val="2"/>
      </rPr>
      <t>deportivo para la resolución pacífica de conflictos</t>
    </r>
  </si>
  <si>
    <r>
      <t>Plan de acción de la mesa intersectorial de salud imple</t>
    </r>
    <r>
      <rPr>
        <sz val="10"/>
        <color rgb="FF000000"/>
        <rFont val="Arial"/>
        <family val="2"/>
      </rPr>
      <t>mentado</t>
    </r>
  </si>
  <si>
    <r>
      <t>Estrategias de Información</t>
    </r>
    <r>
      <rPr>
        <sz val="10"/>
        <color rgb="FF000000"/>
        <rFont val="Arial"/>
        <family val="2"/>
      </rPr>
      <t xml:space="preserve"> en educación y comunicación para la salud implementadas para promocionar los derechos sexuales y reproductivos con enfoque diferencial en el municipio de Popayán                      </t>
    </r>
  </si>
  <si>
    <r>
      <t xml:space="preserve">Redes sociales y comunitarias, </t>
    </r>
    <r>
      <rPr>
        <sz val="10"/>
        <color rgb="FF000000"/>
        <rFont val="Arial"/>
        <family val="2"/>
      </rPr>
      <t>conformadas en comunas y veredas enfocadas en la seguridad alimentaria y nutricional</t>
    </r>
  </si>
  <si>
    <t xml:space="preserve">Contratos de prestación de servicios </t>
  </si>
  <si>
    <t>Apoyo profesional   y tecnico a la Secretaria de Educacion al proceso administrativo y financiero, en el procedimiento de modernizacion institucional, refrente al rediseño administrativo de la planta administrativa de la Secretaria de Educacion certificada del Municipio de Popayan</t>
  </si>
  <si>
    <t>Modernización de Secretaría de Educación.</t>
  </si>
  <si>
    <t xml:space="preserve">Trasferencia de recursos </t>
  </si>
  <si>
    <t>Cancelación de costos por uso lista de elegibles o concurso de meritos ante la Comisión Nacional del Servicio Civil (CNSC) </t>
  </si>
  <si>
    <t>JULIETH NATHALI BASTIDAS ROSERO / SECRETARIA DE EDUCACIÓN</t>
  </si>
  <si>
    <t>IMPLEMENTACIÓN DEL PROGRAMA DE EFICIENCIA EDUCATIVA VIGENCIA 2020 PARA EL MEJORAMIENTO DEL MODELO DE GESTION DEL SISTEMA EDUCATIVO EN EL MUNICIPIO DE POPAYAN</t>
  </si>
  <si>
    <t>Convenio de cooperacion para la prestacion del servicio de internet</t>
  </si>
  <si>
    <t>RB-SGP-Desahorro Fonpet Educación CSF-Proyectos tecnologicos para el mejoramiento de  las IE pertenecientes a la Secretaría de Educación del Municipio de Popayán</t>
  </si>
  <si>
    <t>RB-RF-SGP- Energia (PS – Conectividad y calidad)</t>
  </si>
  <si>
    <t>Energía</t>
  </si>
  <si>
    <t>Acueducto, Alcantarillado y Aseo</t>
  </si>
  <si>
    <t xml:space="preserve">Pago de servicios publicos </t>
  </si>
  <si>
    <t>Pago de obligaciones para el correcto funcionamiento de los 41 establecimientos educativos como son: servicios públicos, arrendamientos y servicios de vigilancia</t>
  </si>
  <si>
    <t>Arrendamientos</t>
  </si>
  <si>
    <t>Ajuste por tipología al contrato de concesión de prestación del servicio público de Educación Formal en preescolar, básica primaria, básica secundaria y media</t>
  </si>
  <si>
    <t>Concesión prestación del servicio público de Educación Formal en preescolar, básica primaria, básica secundaria y media (VF  Acuerdo 023/09)</t>
  </si>
  <si>
    <t>Contratos para la promoción e implementación de estrategias de desarrollo pedagógico a celebrarse con las iglesias y confesiones religiosas</t>
  </si>
  <si>
    <t>Contratación para la administración del servicio educativo</t>
  </si>
  <si>
    <t>Fondos de Servicios Educativos - aporte gratuidad SSF</t>
  </si>
  <si>
    <t xml:space="preserve">Sueldos - con situación de fondos </t>
  </si>
  <si>
    <t>RB-SGP-Deudas expiradas pasivos exigibles</t>
  </si>
  <si>
    <t>Aportes Previsión para riesgos laborales estudiantes (ARL)</t>
  </si>
  <si>
    <t>Previsión Social-SSF - Personal Directivo Docente</t>
  </si>
  <si>
    <t>Aportes Cesantías-SSF - Personal Directivo Docente</t>
  </si>
  <si>
    <t>Previsión Social-SSF - Personal Docente</t>
  </si>
  <si>
    <t>Aportes Cesantías-SSF - Personal Docente</t>
  </si>
  <si>
    <t>Capacitación, Bienestar social y estímulos</t>
  </si>
  <si>
    <t>Dotación ley 70/88</t>
  </si>
  <si>
    <t>Provisión Ascenso en el Escalafón Docente</t>
  </si>
  <si>
    <t>Escuela Superior de Administración Pública Esap</t>
  </si>
  <si>
    <t>Escuelas Industriales e Institutos Técnicos (ley 21/82)</t>
  </si>
  <si>
    <t>Instituto Colombiano de Bienestar Familiar ICBF</t>
  </si>
  <si>
    <t>Servicio Nacional de Aprendizaje Sena</t>
  </si>
  <si>
    <t>Caja de compensación familiar</t>
  </si>
  <si>
    <t>Bonificación Dec.1566 de 2014</t>
  </si>
  <si>
    <t>Auxilio de movilización</t>
  </si>
  <si>
    <t>Otras Primas de Orden Nacional</t>
  </si>
  <si>
    <t>Prima de Navidad</t>
  </si>
  <si>
    <t>Prima de Vacaciones</t>
  </si>
  <si>
    <t>Prima de Servicios</t>
  </si>
  <si>
    <t>Subsidio o Prima de Alimentación</t>
  </si>
  <si>
    <t>Horas extras y días festivos con situación de fondos</t>
  </si>
  <si>
    <t>Sobresueldos - con situación de fondos</t>
  </si>
  <si>
    <t>Sueldos - sin situación de fondos</t>
  </si>
  <si>
    <t>Sueldos - con situación de fondos</t>
  </si>
  <si>
    <t>Sentencias y conciliaciones</t>
  </si>
  <si>
    <t>Viáticos y gastos de viajes</t>
  </si>
  <si>
    <t>Riesgos Profesionales. ARP</t>
  </si>
  <si>
    <t>Pensiones</t>
  </si>
  <si>
    <t>Salud</t>
  </si>
  <si>
    <t>Aportes cesantías</t>
  </si>
  <si>
    <t>Estímulos a docentes rurales</t>
  </si>
  <si>
    <t>Auxilio de Transporte</t>
  </si>
  <si>
    <t>Sentencias y Conciliaciones</t>
  </si>
  <si>
    <t>Provisión Cesantías Retroactivas Personal Administrativo del Sector Educativo</t>
  </si>
  <si>
    <t>Remuneración servicios técnicos</t>
  </si>
  <si>
    <t>Honorarios</t>
  </si>
  <si>
    <t>Riesgos profesionales A.R.P.</t>
  </si>
  <si>
    <t>Aportes pensión</t>
  </si>
  <si>
    <t>Aportes salud</t>
  </si>
  <si>
    <t>Caja de Compensación Familiar</t>
  </si>
  <si>
    <t>Bonificación Especial de Recreación</t>
  </si>
  <si>
    <t>Prima de Servicio</t>
  </si>
  <si>
    <t>Bonificación por Servicios Prestados</t>
  </si>
  <si>
    <t>Prima Técnica</t>
  </si>
  <si>
    <t>Indemnización por Vacaciones</t>
  </si>
  <si>
    <t>Horas Extras y Días Festivos</t>
  </si>
  <si>
    <t>Incremento por Antigüedad</t>
  </si>
  <si>
    <t>Sueldos</t>
  </si>
  <si>
    <t>Riesgos profesionales A.R.P</t>
  </si>
  <si>
    <t>Prima de Antigüedad</t>
  </si>
  <si>
    <t>Horas Extras</t>
  </si>
  <si>
    <t>Pago de nomina para el perconal diretivo docente, docentes y administrativos de la Secretaria de  Educación Certificada del Municipio de Popayán</t>
  </si>
  <si>
    <t>Pago de obligaciones laborales transferencia de recursos para el pago de salarios, prestaciones sociales, seguridad social para el  personal administrativo docente y directivo docente y directivo docente de las Instituciones Educativas</t>
  </si>
  <si>
    <t>20201900005393 / (2020/01/10)</t>
  </si>
  <si>
    <t>IMPLEMENTACIÓN DEL PROGRAMA DE EFICIENCIA EDUCATIVA PARA LA VIGENCIA 2020 PARA EL CUMPLIMIENTO DE LAS OBLIGACIONES LABORALES DEL SISTEMA EDUCATIVO EN EL MUNICIPIO DE POPAYÁN</t>
  </si>
  <si>
    <t>Ampliación de oferta educativa - modelos educativos flexibles</t>
  </si>
  <si>
    <t>Atención a población adulta</t>
  </si>
  <si>
    <t>En el Presupuesto aprobado esta el vr. Total de $739.183.440 para poblaciòn Vulnerable, como no se realiza contrataciòn se pagan horas extras a los Docentes proyectadas por $ 400.000.000, la diferencia se jecuta en funcionamiento</t>
  </si>
  <si>
    <t>Contrato de prestación de servicio educativo</t>
  </si>
  <si>
    <t>Prestacion del servicio educativo para población vulnerable, adulta y extra edad</t>
  </si>
  <si>
    <t>Atención a población vulnerable</t>
  </si>
  <si>
    <t>Prestacion del servicio del sistema eductivo indigena propio</t>
  </si>
  <si>
    <t>Administración del servicio educativo con organizaciones indígenas Decreto 2500 - Ednoeducación</t>
  </si>
  <si>
    <t>MILLER RODRIGUEZ / PROFESIONAL DE ACCESO</t>
  </si>
  <si>
    <t>Prestación de Servicio educativo en el marco del sistema de responsabilidad penal para adolescentes (SRPA)</t>
  </si>
  <si>
    <t>Contrato para la promoción, implementación y desarrollo del modelo educativo y estrategias pertinentes para la atención educativa en el marco del SRPA</t>
  </si>
  <si>
    <t>RF-SGP-Desahorro Fonpet CSF- Dotación de mobiliario escolar para las IE pertenecientes a la Secretaria de Educación del Municipio de Popayán</t>
  </si>
  <si>
    <t>RB-SGP-Desahorro Fonpet CSF- Dotación de mobiliario escolar para las IE pertenecientes a la Secretaria de Educación del Municipio de Popayán</t>
  </si>
  <si>
    <t>Dotación de elementos, equipos y mobiliario para establecimientos educativos</t>
  </si>
  <si>
    <t>IMPLEMENTACIÓN DEL PROGRAMA DE EDUCACION 2020 PARA LA DOTACIÓN DE ELEMENTOS A LAS IE DEL MUNICIPIO DE POPAYÁN</t>
  </si>
  <si>
    <t>Dotación y mantenimiento de equipos y software educativo para instituciones educativas</t>
  </si>
  <si>
    <t xml:space="preserve">Transporte escolar </t>
  </si>
  <si>
    <t>Resolución de trasferencia de recursos a las Instituciones Educativas</t>
  </si>
  <si>
    <t>Apoyo para transporte escolar Institución Educativa Cajete, Julumito, Alejandro de Humboldt, Las Mercedes, La Tetilla, Normal Superior, Comercial del Norte, Santa Rosa, Resguardo Indígena de Quintana, República de Suiza, Las Huacas, Calibio, Santa Elena la</t>
  </si>
  <si>
    <t xml:space="preserve">Apoyo en transporte escolar </t>
  </si>
  <si>
    <t xml:space="preserve"> VFE-Transferencias - contratación total servicios de alimentación escolar jornada regular</t>
  </si>
  <si>
    <t>Proceso de invitación pública</t>
  </si>
  <si>
    <t>Suministro de complemento alimentario sede Alejandro de Humboldt, El Sendero, Pisoje Bajo, El Túnel, Dos Brazos, Manuel José Mosquera, San Gabriel Arcangel, Bajo Charco, Cajete, El Charco, El Tablón, La Yunga, Las Chozas, Riohondo, Calibio, La Cabuyera, La Sabana, , Guillermo León Valencia - Rio Blanco,  Francisco José Chaux Ferrer La Rejoya, La Paz, Toez Popayán, Villanueva,  El Dean, Santa Luisa, Siloe,  Pisoje Alto, San Bernardino, I.E. del Resguardo de Quintana - Sede Principal, El Cabuyo, El Canelo Parcelación, La Laguna, San Ignacio, San Isidro, I.E. Las Huacas – Sede Principal Clarete, Los Llanos, Quintana, Quintana, Alto Pesares, Samanga, Pacha Mama, I.E. Santa Elena La Cabrera, El Canelo, La Unión, Santa Bárbara, La Granja, Alejandro González, Julumito, La Laja, La Meseta, Los Tendidos, principal Julumito, San Miguel Arcángel,  Bajo Gualimbio, La Calera, Las Mercedes, Noroccidente, San Antonio, San Rafael, Puerta Chiquita, Republica de Suiza, La Mota, Santa Rosa,  La Granja</t>
  </si>
  <si>
    <t>Transferencias - contratación total servicios de alimentación escolar jornada regular</t>
  </si>
  <si>
    <t xml:space="preserve">Suministro de  almuerzo Institución Educativa Nuestra Señora del Carmen, Don Bosco, INEM y la Granja </t>
  </si>
  <si>
    <t xml:space="preserve"> VFE-Transferencias - contratación total servicios de alimentación escolar jornada unica</t>
  </si>
  <si>
    <t xml:space="preserve">Contrato de prestacion de servicios </t>
  </si>
  <si>
    <t xml:space="preserve">Apoyar la supervisión y ejecución del programa de alimentación escolar (pae) de acuerdo a los requerimientos técnicos alimentarios y nutricionales establecidos en los lineamientos técnico administrativos que lo rigen; en el municipio de Popayán”. Tres profesionales en ingeniería de alimentos, ingeniería agroindustrial, Químicos en Alimentos, tecnólogos en alimentos o técnicos en alimentos, con mínimo 6 meses de experiencia profesional., dos profesionales en derecho, un profesional en contaduria o areas afines, un profesional en trabajo social o areas afines, entre otros </t>
  </si>
  <si>
    <t xml:space="preserve">Alimentación escolar y menaje </t>
  </si>
  <si>
    <t xml:space="preserve">VFE - Contratación total servicios de alimentación escolar </t>
  </si>
  <si>
    <t xml:space="preserve">JHOANA ANDREA BELTRAN IJAJI / PROFESIONAL DE PERMANENCIA </t>
  </si>
  <si>
    <t>Suministro de complemento alimentario sede Alejandro de Humboldt, Pueblillo, Yanaconas, Alférez Real, Antonio García Paredes,  Manuel José Mosquera, Carlos M. Simmonds, Guillermo León Valencia, Pedro Antonio Torres, Cesar Negret Velasco, Comercial del Norte, Francisco José Chaux Ferrer  La Paz,  Villanueva, Cristo Rey, Don Bosco, Divina Madre, El Mirador, Jorge Eliecer Gaitán, José Antonio Galán No.2, Los Sauces, Manuela Beltran El Dean, Santa Luisa, Siloe, Francisco De Paula Santander, Jorge Eliecer Gaitán – Pandiguando, PIO XII, Francisco José De Caldas, Bellavista, Los Uvos, Mixta del Cauca,  Alejandro González, Junín, John F Kennedy, José María Obando, Nueva Esperanza, Chuni, José Eusebio Caro, Las Palmas, Los Campos, San José, La Milagrosa, La Pamba, Los Comuneros, Primero de Mayo, sede B María Occidente, Lomas de Granada, Niño Jesús de Praga, Normal Superior, Puerta Chiquita, Republica de Suiza, Valencia, Sagrado Corazón de Jesús, El Libertador, escuela Madre Laura, San Agustín, Jardín Infantil Nacional Piloto, Laura Valencia, Mercedes Pardo de Simmonds, San Camilo, escuela de Niñas Manuela Beltrán, Bicentenario, Tomas Cipriano de Mosquera, Nuestra Señora del Carmen, Don Bosco, INEM</t>
  </si>
  <si>
    <t>20201900227023 / (2020/01/31)</t>
  </si>
  <si>
    <t>IMPLEMENTACIÓN DEL PROGRAMA DE EDUCACION 2020 PARA EL SUMINISTRO DE ALIMENTACIÓN Y TRANSPORTE ESCOLAR DE LAS IE DEL MUNICIPIO DE POPAYÁN</t>
  </si>
  <si>
    <t xml:space="preserve">Contratación total servicios de alimentación escolar </t>
  </si>
  <si>
    <t xml:space="preserve">Proceso de invitación pública o transferencia de recursos </t>
  </si>
  <si>
    <t xml:space="preserve">Mantenimiento y adecuación aulas y zonas comunes Institución Educativa Cajete sede El Tablón. </t>
  </si>
  <si>
    <t>Mantenimiento y adecuación aulas y zonas comunes enlucimiento   Institución Educativa Cajete sede El Charco.</t>
  </si>
  <si>
    <t>Mantenimiento y adecuación aulas y zonas comunes Institución Educativa Carlos M. Simmons sede Pedro Antonio Torres</t>
  </si>
  <si>
    <t>Mantenimiento y adecuación muro cerramiento y zonas comunes Institución Educativa Antonio García Paredes sede San Miguel Arcángel.</t>
  </si>
  <si>
    <t>Mantenimiento y adecuación cerramiento Etapa 1 Institución Educativa Gabriela Mistral sede San Bernardino.</t>
  </si>
  <si>
    <t>Mantenimiento y adecuación zonas comunes IE Instituto Técnico Industrial sede Jardín Piloto.</t>
  </si>
  <si>
    <t>Mantenimiento y adecuación aulas y zonas comunes.  Institución Educativa Normal superior.</t>
  </si>
  <si>
    <t xml:space="preserve">Mantenimiento y adecuación aulas y zonas comunes Institución Educativa Alférez Real </t>
  </si>
  <si>
    <t>Mantenimiento y adecuación de infraestructura educativa</t>
  </si>
  <si>
    <t>Diseños para la construcción en la I.E. Antonio García Paredes</t>
  </si>
  <si>
    <t>Preinversión: diseños</t>
  </si>
  <si>
    <t>Estudios para la construcción de obras I.E. Antonio García Paredes sede Principal</t>
  </si>
  <si>
    <t>Preinversión: estudios</t>
  </si>
  <si>
    <t>Licencias de construcción para obras I.E. Antonio García Paredes</t>
  </si>
  <si>
    <t>Licencias de construcción para obras I.E. Normal Superior</t>
  </si>
  <si>
    <t>Preinversión: licencias</t>
  </si>
  <si>
    <t>Mantenimiento y adecuación aulas y zonas comunes Institución Educativa Francisco Antonio Ulloa sede Jorge Eliecer.</t>
  </si>
  <si>
    <t>Mantenimiento y adecuación Aulas y zonas comunes enlucimiento Institución Educativa Rafael Pombo sede Valencia.</t>
  </si>
  <si>
    <t>Mejoramiento y adecuación baterías sanitarias y zonas comunes Institución Educativa José Eusebio Caro sede Chune</t>
  </si>
  <si>
    <t>Mantenimiento y adecuación cubierta aulas  y zonas comunes  Institución Educativa San Agustín sede principal</t>
  </si>
  <si>
    <t>Mantenimiento y adecuación pisos aulas y zonas comunes  Institución Educativa Liceo Alejandro de Humbolth sede principal.</t>
  </si>
  <si>
    <t>Mantenimiento y adecuación cafetería y adecuación pisos aulas - zonas comunes etapa 1.  Institución Educativa Francisco de Paula Santander sede Jorge Eliecer.</t>
  </si>
  <si>
    <t>Mantenimiento y Adecuación cubierta corredor y adecuación piso concreto etapa 1.  Institución Educativa José Eusebio Caro sede principal.</t>
  </si>
  <si>
    <t>MAGDA LUCIA CABEZAS HURTADO / PROFESIONAL INFRAESTRUCTURA EDUCATIVA</t>
  </si>
  <si>
    <t xml:space="preserve">Mantenimiento y adecuación cubierta en aulas y zonas de circulación, de cielo raso e instalaciones eléctricas Institución Educativa  Sagrado Corazón de Jesús </t>
  </si>
  <si>
    <t>20201900168163 / (2020/06/23)</t>
  </si>
  <si>
    <t>IMPLEMENTACIÓN DEL PROGRAMA DE COBERTURA EDUCATIVA PARA LA VIGENCIA 2020 PARA LA CONSTRUCCION, MATENIMIENTO Y ADECUACIÓN DE INFRAESTRUCTURA EN LAS IE DEL MUNICIPIO DE POPAYÁN</t>
  </si>
  <si>
    <t>Construcción y/o mantenimiento y/o adecución de infarestructura educativa  "Presupuesto Participativo"</t>
  </si>
  <si>
    <t>Implementación de la política pública para la construcción, fortalecimiento y adopción del modelo educativo: Popayán educadora, culta y emprendedora (Acuerdo 049/2011)</t>
  </si>
  <si>
    <t xml:space="preserve">Contratación de un operador o transferencia de recursos </t>
  </si>
  <si>
    <t xml:space="preserve">MARIA DEL PILAR OQUENDO / LIDER CALIDAD EDUCATIVA </t>
  </si>
  <si>
    <t>Reformular y ejecutar el plan de educación rural (PER) medinate la realizaión de: Establecer un diagnóstico de los componentes del plan de educación rural (PER)  a través de una revisión contextual y conceptual, Mesas de trabajo para la actualización del PER con las comunidades educativas de las Instituciones Educativas Rurales del Municipio de Popayán, Mesas de trabajo para la actualización del Plan de educación rural (PER) con las comunidades educativas de las 11 Instituciones Educativas Rurales del Municipio de Popayán y con los actores gubernamentales y no gubernamentales relacionados con el sector rural en el Municipio de Popayán, una revisión bibliográfica de las últimas publicaciones sobre educación rural,  sistematización de la información recopilada en la mesas de trabajo para la reformulación del Plan de Educación Rural (PER) y Un documento reformulado del Plan de Educación Rural  (PER).</t>
  </si>
  <si>
    <t xml:space="preserve">20201900089053 / (2020/03/18) </t>
  </si>
  <si>
    <t>IMPLEMENTACIÓN DEL PROGRAMA DE "CALIDAD EDUCATIVA"  PARA LA VIGENCIA 2020 DEL MUNICIPIO DE POPAYÁN</t>
  </si>
  <si>
    <t>Plan de educación rural - PER</t>
  </si>
  <si>
    <t>ESTA ACTIVIDAD SE COMPLEMENTA CON LAS DE TICS</t>
  </si>
  <si>
    <t>Grupos de investigación y/o Experiencias significativas apoyados en el municipio de Popayán.</t>
  </si>
  <si>
    <t xml:space="preserve">CARLOS EMIRO ERAZO/ PROFESIONAL UNIVERSITARIO </t>
  </si>
  <si>
    <t>Fortalecimiento de los procesos de lectura y escritura en las Instituciones Educativas enmarcados en el plan nacional de lectura y escritura  mediante la realización de:  Priorizar 10 instituciones educativas para realizar los procesos de fortalecimiento en lectura y escritura, Revisión de los planes de lectura y escritura de las  10 Instituciones Educativas priorizadas, Retroalimentación de los planes de lectura y escritura de las 10 Instituciones Educativas Priorizadas 2 Talleres de promoción para la lectura y escritura dirigidos a docentes de las 10 instituciones educativas priorizadas y Dotación de obras literarias con asesoría del Ministerio de Cultura a las 10 instituciones educativas priorizadas.</t>
  </si>
  <si>
    <t>Procesos de Promoción y fortalecimiento de la lecto- escritura incrementados en el marco del Plan Nacional de Lectura y Escritura.</t>
  </si>
  <si>
    <t>Educadores de inglés en los diferentes niveles educativos vinculados a los programas de formación presencial y virtual en el desarrollo de competencias y estrategias pedagógicas.</t>
  </si>
  <si>
    <t>Acompañar a las instituciones educativas en el desarrollo de las competencias de una segunda lengua extranjera mediante la realización de: priorización a 10 instituciones educativas para el acompañamiento en el desarrollo de competencias de una segunda lengua extranjera, Establecer diagnóstico sobre el nivel de desarrollo de una segunda lengua extranjera a partir de los resultados de las PRUEBAS SABER 11, y de los planes de área y prácticas de aula en 10 instituciones educativas priorizadas y Realizar acompañamiento a las 10 a instituciones educativas priorizadas a partir de los resultados del diagnóstico para el fortalecimiento de la segunda lengua.</t>
  </si>
  <si>
    <t>Cultura del emprendimiento y empresarismo</t>
  </si>
  <si>
    <t>Fortalecimiento de la catedra de emprendimiento y empresarismo a través de procesos de formación mediante la realización de: Realizar 21 procesos de formación dirigidos a docentes en emprendimiento y empresarismo  a las Instituciones Educativas focalizadas y Realización de una feria de emprendimiento y empresarismo de las Instituciones Educativas públicas del municipio de Popayán.</t>
  </si>
  <si>
    <t>Contratación de un operador o transferencia de recursos</t>
  </si>
  <si>
    <t>Formular el plan territorial de formación docente 2020-2023 mediante la realización de: Conversatorios en las 9 comunas y 4 zonas del sector rural para establecer las necesidades de formación docente,  sistematización de los resultados obtenidos en los 13 conversatorios y Documento de Plan Territorial de Formación Docente formulado</t>
  </si>
  <si>
    <t>Ejecución del Plan Territorial de Formación Docente vigencia 2020 en las 41 Instituciones Educativas Oficiales.</t>
  </si>
  <si>
    <t>Apoyo y seguimiento a Docentes y/o Directivos Docentes en estándares y competencias</t>
  </si>
  <si>
    <t>IMPLEMENTACIÓN DEL PROGRAMA DE COBERTURA EDUCATIVA VIGENCIA 2020 PARA LA PREVENCION DEL RIESGO EN LAS IE DEL MUNICIPIO DE POPAYÁN</t>
  </si>
  <si>
    <t xml:space="preserve">Gestión del Riesgo o educación en emergencia </t>
  </si>
  <si>
    <t xml:space="preserve">Realización de foros y eventos para el fortalecimiento de la calidad educativa, mediante la realización de: Foro territorial de calidad educativa, dirigido a docentes, directivos docentes, estudiantes y padres de familia de las instituciones educativas públicas del Municipio de Popayán, Popayán Educa con TICs - Foro que presenta las experiencias más significativas en TICs implementadas por docentes de la Instituciones Educativa Públicas del Municipio de Popayán, que permiten compartir las buenas prácticas de investigación e innovación. Dirigido a 41 Directivos Docentes, 150 Docentes, 50 Estudiantes de las Instituciones Educativas, Tercer encuentro de docentes de preescolar, dirigido a 150 personas y Un evento de exaltación de la noche de los mejores, dirigido a los docentes, directivos docentes y estudiantes  que de acuerdo con la metodología  definida por el área de calidad  a fin de que en cada Institución   Educativa  se seleccione  los mejores (Mejor directivo docente, mejor docente y mejores estudiantes). </t>
  </si>
  <si>
    <t>Recurso financiero transversal para la ejecución de las competencias ciudadanas promovidas  a través de los proyectos transversales y cátedras</t>
  </si>
  <si>
    <t>Campaña para el fomento de las buenas prácticas de convivencia escolar  en el marco de la ley 1620 de 2013 mediante la realización de: Elaboración de una estrategia para el fomento de buenas prácticas y convivencia escolar en las Instituciones Educativas Oficiales del Municipio de Popayán, Realización de un plan de medios (entrega de volantes, cuñas radiales, campañas en redes sociales, entre otros) para el fomento de las buenas prácticas de convivencia escolar en las Instituciones Educativas Oficiales del Municipio de Popayán, Realización de 41 talleres para el fomento de buenas prácticas y Realización de un foro para el fomento de las buenas prácticas de convivencia escolar .</t>
  </si>
  <si>
    <t>Formacion para la Ciudadania e implementacion de proyectos Pedagogicos Transversales, asustencias Tecnicas y asesoria en las instituciones educativas</t>
  </si>
  <si>
    <t>Estrategia de formación Estilos de Vida Saludables</t>
  </si>
  <si>
    <t>Estrategia de formación en Derechos Humanos</t>
  </si>
  <si>
    <t xml:space="preserve">Contratación de un operador </t>
  </si>
  <si>
    <t>Realizar acompañamiento en articulación de los proyectos pedagógicos transversales a los planes de estudio, mediante la  la focalización de 10 instituciones educativas para realizar el acompañamiento en la articulación de proyectos pedagógicos transversales a los planes de estudio, Realizar un diagnóstico de los proyectos pedagógicos transversales y de los planes de estudio en las 10 instituciones educativas focalizadas, 10 talleres de acompañamiento a las instituciones educativas en la incorporación de los proyectos transversales en los planes de estudio de las instituciones educativas focalizadas y 10 Proyectos pedagógicos transversales articulados a los planes de estudio de las instituciones educativas focalizadas.</t>
  </si>
  <si>
    <t>Estrategia de formación integral en Sexualidad y Prevención del Abuso Sexual Infantil - PESCC</t>
  </si>
  <si>
    <t>Estrategia de formación Cátedra Animalista</t>
  </si>
  <si>
    <t>Estrategia de Educación cátedra animalista</t>
  </si>
  <si>
    <t>Fortalecimiento a las Instituciones Educativas en catedra animalista mediante la realizazión de: un proceso de formación en articulación de catedra animalista con los planes de área de ciencias naturales dirigidos a los docentes de esta área, conversatorio con Instituciones Educativas con buenas prácticas en implementación de la catedra animalista,  41 visitas al aula  interactiva ubicada en la FUP (Fundación Universitaria de Popayán) y entrega de 100 ejemplares de la Catedra Animalista a los docentes de Ciencia Naturales.</t>
  </si>
  <si>
    <t>Cátedra animalista (Política Pública Acuerdo 40/2018)</t>
  </si>
  <si>
    <t>Formular una ruta pedagógica para la implementación de la Catedra de Estudios Afrocolombianos en las Instituciones Educativas mediante la realización de: Socialización del diagnóstico entregado por Dirección de Asuntos para Comunidades Negras, Afrocolombianas, Raizales y Palenqueras, con las instituciones educativas, Cinco (5) mesas de trabajo con los docentes de las 41 instituciones educativas, para la construcción de la ruta pedagógica para la implementación de la cátedra de estudios afrocolombianos, sistematización de la información recopilada en la mesas de trabajo para la construcción de la ruta pedagógica y Implementación de la ruta pedagógica en las  41 Instituciones educativas oficiales del Municipio de Popayán.</t>
  </si>
  <si>
    <t>Estrategia de formación Cátedra Afrocolombiana</t>
  </si>
  <si>
    <t>Actualizar los módulos de Catedra a Popayán mediante la realización de: Establecer un diagnostico  a través de la realización de una encuesta sobre cómo se está implementando Catedra a Popayán en las 41 instituciones educativas publicas, Revisión contextual de los 4 módulos de la Catedra a Popayán de acuerdo con las dinámicas sociales, económicas, políticas y culturales del Municipio de Popayán, Revisión conceptual de los 4 módulos de Cátedra a Popayán de acuerdo con los últimos referentes sobre competencias ciudadanas, Formulación de una ruta pedagógica para articulación con las demás Cátedras y Proyectos Transversales en las instituciones educativas oficiales del Municipio de Popayán.</t>
  </si>
  <si>
    <t>Estrategia de formación Cátedra Popayán</t>
  </si>
  <si>
    <t>Estrategia de formación Educación Ambiental y Tiendas Saludables - PRAES</t>
  </si>
  <si>
    <t xml:space="preserve">Formulación del plan de Educación Ambiental Municipal mediante la realizacion de las siguientes actividades: 13 mesas de trabajo para la elaboración del  diagnóstico por parte del CIDEAM (Comité Interinstitucional de Educación ambiental) como son Secretaria de Gobierno, DAFE, Secretaria de Salud, Secretaria de Planeación, Oficina Asesora de Gestión del Riesgo, Acueducto, Fundación Rio Piedras, Universidad del Cauca, Universidad Autónoma, UAESPNN y  Policía Metropolitana y con actores de la comunidad educativa, una revisión bibliográfica y normativa sobre gestión y educación ambiental local, departamental y nacional,  Sistematización de la información recopilada en la mesas de trabajo y revisión de los instrumentos de gestión ambiental municipal,  estructuración del documento del Plan de Educación Ambiental,  e implementación de un plan de medios (cuñas radiales, invitaciones, Campañas en redes sociales) para la socialización del Plan de Educación Ambiental Municipal  </t>
  </si>
  <si>
    <t xml:space="preserve">Contratación de un operador o contratos de prestación de servicios </t>
  </si>
  <si>
    <t>Orientar el proceso de actualización de los planes de área  con criterios de inclusión mediante la realización de: 1. Establecer procesos y procedimientos de comunicación permanente con los docentes de los diferentes niveles y grados de educación formal que atiendan estudiantes con discapacidades o con talentos excepcionales para garantizar la prestación del servicio educativo adecuado y pertinente, Participar en la revisión, ajuste, seguimiento y evaluación del Proyecto Educativo Institucional o Comunitarios (PEI - PEC), actividades de caracterización de estudiantes en lo que respecta a la inclusión de la población con discapacidad o con capacidades o con talentos excepcionales, participar en el diseño  de metodologías y didácticas de enseñanza y aprendizaje, flexibilización curricular e implementación de adecuaciones pertinentes, evaluación de logros y promoción, que sean avaladas por el consejo académico como guía para los docentes de grado y de área con el fin de que se tengan en cuenta las necesidades de los estudiantes con necesidades educativas especiales y/o talentos excepcionales, 3. Apoyar a los docentes de grado y de área los protocolos para ejecución, seguimiento y evaluación de las actividades que desarrollan con los estudiantes que presentan discapacidad o capacidades o talentos excepcionales y apoyar a estos docentes en la atención diferenciada cuando los estudiantes lo requieran asi como articipar en el consejo académico y en las comisiones de evaluación y promoción, cuando se traten temas que involucren estas poblaciones. Apoyo al proceso de intervención psicosocial de los estudiantes, 4. Apoyar al docente de aula, en los temas a tratar en clase identificando las necesidades de vocabulario específico en el área del conocimiento asignada esto incluye realizar una  planeación conjunta con el docente que incluya estrategias para reconocer adecuadamente las didácticas utilizadas por el docente, y para buscar que en la interpretación del discurso pedagógico se identifiquen y marquen claramente éstas y su intencionalidad, entre otras.</t>
  </si>
  <si>
    <t>RB-SGP-Calidad-Apoyo a la Gestión Escolar  Realizada</t>
  </si>
  <si>
    <t>Formación a docentes y directivos docentes,  para mejorar la atención en el aula regular de los niños niñas y adolescentes con discapacidad y/o talentos excepcionales.</t>
  </si>
  <si>
    <t>Atención a población con capacidades y talentos excepcionales</t>
  </si>
  <si>
    <r>
      <t>Garantizar la prestación del servicio de interpretación del lenguaje de señas Colombianas y modelos lingüísticos, para los niños con discapacidad auditiva, así como la de tiflólogos para los niños con discapacidad visual</t>
    </r>
    <r>
      <rPr>
        <sz val="8"/>
        <color rgb="FFFF0000"/>
        <rFont val="Arial"/>
        <family val="2"/>
      </rPr>
      <t>.</t>
    </r>
  </si>
  <si>
    <t>Servicio personal de apoyo para atender población con limitación visual - Tiflólogos y población con discapacidad cognitiva.</t>
  </si>
  <si>
    <t>Garantizar la prestación del servicio a los niños con discapacidad auditiva, mejorando las condiciones en el aula para sordos y garantizando los intérpretes del lenguaje de señas y modelos lingüísticos.</t>
  </si>
  <si>
    <t>Población con limitación auditiva - Aula para sordos e intérpretes de lengua de señas.</t>
  </si>
  <si>
    <t>ANA PATRICIA LOPEZ CARRERA / PROFESIONAL UNIVERSITARIO</t>
  </si>
  <si>
    <t>Asegurar el acompañamiento al docente de aula con los docentes de apoyo pedagógico en las áreas de psicología, fonoaudiología, fisioterapeutas, licenciados en música para atender a los niños con discapacidad y/o talentos excepcionales</t>
  </si>
  <si>
    <t>20201900015093 / (2020/01/22)</t>
  </si>
  <si>
    <t>IMPLEMENTACIÓN DEL PROGRAMA DE COBERTURA EDUCATIVA  PARA LA VIGENCIA 2020 PARA LA INCLUSION EN LAS I.E. DEL  MUNICIPIO DE POPAYÁN</t>
  </si>
  <si>
    <t>Atención a población con necesidades especiales o discapacidad y limitación auditiva</t>
  </si>
  <si>
    <t>Apoyo a la Gestión Escolar realizado.</t>
  </si>
  <si>
    <t>Orientar el proceso de actualización de los planes de área  con criterios de inclusión  mediante la realización de : Realizar diagnostico para la formulacion de planes individuales de ajustes razonables (PIAR), de acuerdo a cada una de las capacidades y talentos excepcionales y  Formulación de los planes individuales de ajustes razonables (PIAR), de acuerdo a cada una de las capacidades y talentos excepcioanales.</t>
  </si>
  <si>
    <t>Realizar acompañamiento en Evaluación Formativa mediante la realización de: Priorizar 10 instituciones educativas para realizar el acompañamiento en Evaluación Formativa, Realización de un diagnóstico para las 10 Instituciones educativas priorizadas en los sistemas institucionales de evaluación y de los análisis de los resultados de las pruebas saber, 10 Talleres de formación dirigidos a los docentes de las instituciones educativas priorizadas y Brindar 10 acompañamientos en evaluación formativa a los docentes de las instituciones educativas priorizadas.</t>
  </si>
  <si>
    <t>Fortalecimiento en Pruebas Saber a Docentes, Directivos Docentes y/o Estudiantes realizado.</t>
  </si>
  <si>
    <t>El valor aprobado por Conpes del MENpara Conectividad, de$ 622.281.600, en Presupuesto Aprobado estaba por $ 715.100.784, la diferencia por $ 92.819.184, queda pendiente el ajuste  para funcionamiento</t>
  </si>
  <si>
    <t>Otros proyectos de cobertura - Conectividad</t>
  </si>
  <si>
    <t>Soporte técnico y mantenimiento preventivo y correctivo de los puntos vive digital mediante la realización de: Levantamiento de un diagnostico preventivo o correctivo  de la infraestructura tecnológica (computadores ) de los tres puntos vive digital  en las instituciones educativas INEM, Cristo Rey y Técnico Industrial, Identificación de mantenimiento preventivo o correctivo de la infraestructura tecnológica (computadores ) de los tres puntos vive digital  en las instituciones educativas INEM, Cristo Rey y Técnico Industrial, Realización de mantenimiento preventivo o correctivo de la infraestructura tecnológica (computadores) de los tres puntos vive digital en las Instituciones educativas INEM, Cristo Rey y Técnico Industrial y Acompañamiento en los procesos de formación y apropiación de las herramientas tecnológicas de los tres puntos vive digital en las Instituciones educativas INEM, Cristo Rey y Técnico Industrial.</t>
  </si>
  <si>
    <t>MONICA LILIANA ROJAS CORTES / PROFESIONAL SISTEMAS DE INFORMACIÓN</t>
  </si>
  <si>
    <t xml:space="preserve">Identificar, acompañar y sistematizar experiencias significativas con el uso de las TIC. Mediante la realización de: Focalización de las  26 instituciones educativas que desarrollan experiencias significativas en el uso de las TIC´S (Tecnología, información y comunicación), documento de idenficación del nivel de desarrollo de las 26 experiencias significativas (Robótica, desarrollo de sotfware, STEM - Ciencia, tecnología, ingeniería y matemáticas), Clasificación de las 26 experiencias de acuerdo el nivel de desarrollo de la propuesta y Acompañamiento docente a las 26 experiencias de acuerdo el nivel de desarrollo de la propuesta. </t>
  </si>
  <si>
    <t>Estrategias de innovación y aplicación educativa con el uso de las TIC implementadas</t>
  </si>
  <si>
    <t>Contrato de prestación de servicios</t>
  </si>
  <si>
    <t xml:space="preserve">Realizar un estudio de verificación de los programas registrados a través de la plataforma SIET. </t>
  </si>
  <si>
    <t>Calidad educativa de instituciones de formación para el trabajo y desarrollo humano</t>
  </si>
  <si>
    <t xml:space="preserve">Elaboración de un diagnóstico de establecimientos educativos priorizados para realizar visitas institucionales con objeto de realizar procesos de  inspección y vigilancia </t>
  </si>
  <si>
    <t xml:space="preserve">Realizar la administración de la información y novedades de las instituciones de educación para el trabajo y el desarrollo humano, garantizado el control de las actividades y la calidad de las mismas mediante la realización de: Realización de 40 visitas a Instituciones para la legalización de las  novedades de renovación de programas- EDTH (Educación para el trabajo y desarrollo humano), Realización de 20 visitas a Instituciones para el registro de nuevos programas de Educación para el trabajo y desarrollo humano, 10 visitas por cambio de domicilio Educación para el trabajo y desarrollo humano, Proyección de 50 resoluciones de   costos educativos para instituciones educativas privadas, 5 seguimiento y evaluaciones de ejes temáticos relacionados con los establecimientos educativos de educación para el trabajo y el desarrollo humano,  depuración y actualización de Plataforma SIET (Sistema de Información de Educación para el Trabajo) y Un taller de formación en el eje temático priorizado para los establecimientos de educación para el trabajo y el desarrollo humano.  </t>
  </si>
  <si>
    <t>Calidad educativa en los centros de educación formal regular privada, ciclos lectivos integrales especiales CLEIC y/o educación para la primera infancia privada</t>
  </si>
  <si>
    <t xml:space="preserve">Licitación publica </t>
  </si>
  <si>
    <t>Adquisición de Elementos para el optimización de las actividades de la Secretaria de Educación</t>
  </si>
  <si>
    <t>Adquisición de elementos y/o componentes para optimización de la infraestructura educativa y administrativa de la Secretaria de Educación</t>
  </si>
  <si>
    <t xml:space="preserve">CARLOS ARTURO CALERO DIAZ </t>
  </si>
  <si>
    <t>Realizar las actividades de Control con objeto de Inspección y Vigilancia a los Establecimientos Educativos de educación formal privada, mediante la realización de: 32 visitas a instituciones educativas privadas para efectuar un plan de mejora en los establecimientos educativos de acuerdo a las normas constitucionales educativas, 10 seguimientos a los planes de mejora para el cumplimiento de la  normatividad educativa y así garantizar  la calidad educativa del establecimiento educativo, apoyo técnico para la Verificación de Autoevaluación Institucional en Plataforma EVI (Evaluación institucional ), Costos Educativos y evaluación del impacto en mejoramiento de la calidad educativa y Apoyo técnico para la Verificación de Autoevaluación Institucional en Plataforma EVI (Evaluación institucional ), Costos Educativos y evaluación del impacto en mejoramiento de la calidad educativa.</t>
  </si>
  <si>
    <t>RB-SGP-Educación-Atención Integral Primera Infancia-Procesos de Formación en Educación</t>
  </si>
  <si>
    <t>Procesos de formación a docentes y talento humano que trabajan en educación inicial implementados.</t>
  </si>
  <si>
    <t xml:space="preserve"> MARIA DEL PILAR OQUENDO / LIDER CALIDAD EDUCATIV</t>
  </si>
  <si>
    <t>Realizar un diplomado para agentes educativos en primera infancia y docentes de transición en referentes técnicos en Educación Inicial mediante la realización de: estructuración de los módulos para el desarrollo del diplomado para 80 agentes educativos en primera infancia y docentes de transición en referentes técnicos en Educación Inicial, Reunión de concertación con el ICBF para la selección de los 80 agentes educativos en primera infancia beneficiados en el diplomado, inscripciones para 80 docentes de transición de las Instituciones Educativas Oficiales y Realización del diplomado de 180 horas para 80 agentes educativos en primera infancia y docentes de transición en referentes técnicos en Educación Inicial.</t>
  </si>
  <si>
    <t>Área técnica.</t>
  </si>
  <si>
    <t>Proyecto unidad de reparación vial inmediata (URVI)</t>
  </si>
  <si>
    <t>Área de transporte público.</t>
  </si>
  <si>
    <t>Proyecto de actualización tecnológica de taxímetros.</t>
  </si>
  <si>
    <t>Proyecto de elaboración de registro único de conductores de taxis municipales desde la Secretaria de Tránsito.</t>
  </si>
  <si>
    <t>Modelaciones zonales de tráfico</t>
  </si>
  <si>
    <t>Las empresas que se encargan de este tipo de acción están en proceso de actualización de documentos ante el IDEAM para acreditación.</t>
  </si>
  <si>
    <t>Plan para el seguimiento y control a empresas del servicio público terrestre automotor y escolar legalmente constituidas.</t>
  </si>
  <si>
    <t>''Implementacion de controles y revisiones en campo a las emisiones  de gases contaminantes a vehiculos de transporte publico</t>
  </si>
  <si>
    <t>Convenio CDA Popayán</t>
  </si>
  <si>
    <t>controles y revisaciones en campo a las emisiones de gases contaminantes a vehículos de transporte público.</t>
  </si>
  <si>
    <t>Proyecto de chatarrización</t>
  </si>
  <si>
    <t>Estudio para aumento de corredores viales para ciclo ruta, ciclo banda y bici carriles.</t>
  </si>
  <si>
    <t>Contratistas OPS</t>
  </si>
  <si>
    <t>Red semafórica del municipio</t>
  </si>
  <si>
    <t>Este proceso de precontractual quedo suspendido por la emergencia decretada por el covid 19.</t>
  </si>
  <si>
    <t>Red Semafórica de la ciudad mantenida en buen estado.</t>
  </si>
  <si>
    <t>Proyecto de actualización de red semafórica priorizada.</t>
  </si>
  <si>
    <t>Incremento en el valor del proyecto
articulación al plan de desarrollo 2020-2023</t>
  </si>
  <si>
    <t>Acciones de regulación y control ejecutadas para vehículos de tracción animal. (Politica Publica Animalista (Acuerdo 040 de 2018)</t>
  </si>
  <si>
    <t>Se había proyectado comprar 10 motocarros, sin embargo por el incremento en el precio del dólar, las cotizaciones en precios de los automotores suben por lo que se define comprar 8 según el presupuesto.</t>
  </si>
  <si>
    <t>Acciones que conlleven a realizar el proceso de sustitución de vehículos de tracción animal.</t>
  </si>
  <si>
    <t>Acciones de regulación y control ejecutadas para vehículos de tracción animal.</t>
  </si>
  <si>
    <t>Se aplazan los controles para el próximo trimestre debido a la Emergencia decretada por el Coronavirus COVID 19 .</t>
  </si>
  <si>
    <r>
      <t>Contrati</t>
    </r>
    <r>
      <rPr>
        <b/>
        <sz val="11"/>
        <color theme="1"/>
        <rFont val="Calibri"/>
        <family val="2"/>
        <scheme val="minor"/>
      </rPr>
      <t>s</t>
    </r>
    <r>
      <rPr>
        <sz val="11"/>
        <color theme="1"/>
        <rFont val="Calibri"/>
        <family val="2"/>
        <scheme val="minor"/>
      </rPr>
      <t>tas OPS</t>
    </r>
  </si>
  <si>
    <t>Acciones de cumplimiento a la ley 1811 de 2016 (Ley probici)</t>
  </si>
  <si>
    <t>Se tiene contratado el personal para atender las 2 estaciones, sin embargo el Ministerio de Transporte no ha dado instrucción de iniciar los prestamos.</t>
  </si>
  <si>
    <t>Acciones para la movilidad no motorizada.</t>
  </si>
  <si>
    <t>Fondo de estabilización de la tarifa del SEPT</t>
  </si>
  <si>
    <t>Esta actividad se encuentra suspendida debido a la emergencia sanitaria decretada por el gobierno nacional frente a la pandemia del COVID-19</t>
  </si>
  <si>
    <t>Fondo de estabilización de la tarifa del SETP.</t>
  </si>
  <si>
    <t>Acciones para la movilidad segura</t>
  </si>
  <si>
    <t>Procesos en etapa de estudio de mercado y los cuales están suspendido debido a la emergencia sanitaria decretada por el gobierno nacional frente a la pandemia del COVID 19</t>
  </si>
  <si>
    <t>Acciones ejecutadas para la movilidad no motorizada.</t>
  </si>
  <si>
    <t>Fortalecimiento institucional para la movilidad segura</t>
  </si>
  <si>
    <t>el personal contratado seso actividades por motivo de la emergencia decretada por el COVID 19, el personal contratado apoya a la Alcaldía de Popayán entregando mercados y otras actividades que sean necesarias en pro del bienestar del Municipio</t>
  </si>
  <si>
    <t>Plan de regulación e implementación de acciones para el uso de la bicicleta realizado.</t>
  </si>
  <si>
    <t>Fortalecimiento de las acciones de articulación de la mesa de la bicicleta</t>
  </si>
  <si>
    <t>se inició la actividad de la página web de la mesa de la bicicleta, pero por la emergencia sanitaria decretada por el gobierno nacional frente a la pandemia del COVID 19</t>
  </si>
  <si>
    <t>Fortalecimiento de las acciones de articulación de la mesa de la bicicleta.</t>
  </si>
  <si>
    <t>Todas las Áreas.</t>
  </si>
  <si>
    <t>Proyecto "TRÁNSITO" en tu comuna.</t>
  </si>
  <si>
    <t>Actualización del Plan Maestro de Movilidad.</t>
  </si>
  <si>
    <t>convenio interadministrativo</t>
  </si>
  <si>
    <t>Modernizacion de la Secretaria de Transito SSF</t>
  </si>
  <si>
    <t xml:space="preserve">Se viene desarrollando las actividades de registro municipal de conductores, transporte publico solicitados por los ciudadanos de Popayán se realizó las actualizaciones concernientes del software a nivel de autentificación digital solicitada por el Ministerio de Transporte por los deudos cambios a la fecha se viene adelantando actividades de activación de detección electrónica de infractores </t>
  </si>
  <si>
    <t>Movit</t>
  </si>
  <si>
    <t>Modernización de la secretaria de transito SFF.</t>
  </si>
  <si>
    <t>Fortalecimiento institucional para la recuperación de cartera</t>
  </si>
  <si>
    <t xml:space="preserve">La actividad de recuperación de cartera se encuentra en términos suspendidos por la emergencia sanitaria decretada por el gobierno respecto al COVID 19. 
Están prestando apoyo a la comunidad respecto a las solicitudes de prescripciones. </t>
  </si>
  <si>
    <t>Área de cobro coactivo</t>
  </si>
  <si>
    <t>Fortalecimiento institucional para la recuperaciones cartera.</t>
  </si>
  <si>
    <t>Acciones tendientes para la mejora del proceso administrativo sancionatorio</t>
  </si>
  <si>
    <t>Debido a la emergencia sanitaria generada por el COVID 19, a través del decreto municipal, 1635 se suspendieron los términos administrativos, para celebración de audiencias públicas, desde el 24 de marzo de 2.020, y en razón a que en el artículo segundo del decreto ya mencionado, habilitó dos correos institucionales, para recepcionar peticiones, quejas y reclamos; nuestro equipo de trabajo, ha venido trabajando desde casa, para poder seguir cumpliéndole a la ciudadanía en cuanto al tema se refiere.</t>
  </si>
  <si>
    <t>Área contravencional</t>
  </si>
  <si>
    <t>Acciones tendientes para mejorar del proceso administrativo sancionatorio.</t>
  </si>
  <si>
    <t>Proceso administrativo y logístico</t>
  </si>
  <si>
    <t>se realiza actividades administrativas y logísticas en pro del funcionamiento de la Secretaria de Tránsito y Transporte en el primer trimestre del año 2020, por motivo de la emergencia decretada por el COVID 19 algunas dependencias de la secretaria sigue en funcionamiento desde trabajo en casa.</t>
  </si>
  <si>
    <t>Área de contratación.</t>
  </si>
  <si>
    <t xml:space="preserve">Procesos administrativos y logísticos. </t>
  </si>
  <si>
    <t>Área técnica y Área transporte Publico</t>
  </si>
  <si>
    <t>Estudio e implementación del cuerpo especializado de agentes de tránsito.</t>
  </si>
  <si>
    <t>Área de seguridad vial</t>
  </si>
  <si>
    <t>Estudio e implementación de la unidad criminalística de tránsito.</t>
  </si>
  <si>
    <t>Esta actividad esta en espera de concretar con las entidades de transporte individual de pasajeros los sectores a implementar las zonas amarillas.</t>
  </si>
  <si>
    <t>Área de transporte público</t>
  </si>
  <si>
    <t xml:space="preserve">Plan de delimitación e implementación de zonas de parqueo (zonas amarillas) </t>
  </si>
  <si>
    <t>Acciones de prevención, regulación y control que garantizan la fluidez del tránsito.</t>
  </si>
  <si>
    <t xml:space="preserve">Se encuentra en espera de los términos de referencia de las firmas especializas para poder llegar a un acuerdo con la Secretaria de Tránsito y Transporte </t>
  </si>
  <si>
    <t>Plan de delimitación e implementación de parqueo ( zonas azules).</t>
  </si>
  <si>
    <t>Área técnica</t>
  </si>
  <si>
    <t>Camaras salva vidas.</t>
  </si>
  <si>
    <t>Capacidad operativa y tecnológica para un eficiente control en  las vías del municipio.</t>
  </si>
  <si>
    <t xml:space="preserve">se firmó la suspensión de los términos establecidos en el acta de liquidación del convenio de 26 de junio de 2019, la cual fue suscrita el día 31 de enero de 2020, teniendo por consideración principal, la situación que está viviendo a nivel mundial a causa de la propagación del coronavirus / CIVID-19 (SARS-CoV-2). </t>
  </si>
  <si>
    <t>Área de contratación</t>
  </si>
  <si>
    <t>Convenio con la Policía.</t>
  </si>
  <si>
    <t>Señalización horizontal, vertical y elevada del municipio</t>
  </si>
  <si>
    <t>Este proceso esta en etapa precontractual y quedo suspendido por la emergencia decretada por el covid 19.</t>
  </si>
  <si>
    <t>Señalización y demarcación, vertical y elevada priorizada mantenida en buen estado.</t>
  </si>
  <si>
    <t>no se ha realizado ninguna actividad por que no se ha contratado el personal y por motivo de la cuarentena se aplaza esta actividad para el siguiente trimestre.</t>
  </si>
  <si>
    <t>gestión de convenios para realizar acciones de seguridad vial en puntos críticos de accidentabilidad</t>
  </si>
  <si>
    <t>estudios de movilidad en popayán</t>
  </si>
  <si>
    <t xml:space="preserve">Esta actividad esta en pausa ya que aun no se ha definido los términos para dar inicio de los estudios. </t>
  </si>
  <si>
    <t>área técnica (Taxis - Transporte Publico)</t>
  </si>
  <si>
    <t>Estudio de ingeniería, movilidad y tránsito realizados</t>
  </si>
  <si>
    <t>Ingeniería, movilidad y transito</t>
  </si>
  <si>
    <t>no se ha realizado ninguna actividad por que no se ha contratado el personal y por motivo de la cuarentena se aplaza esta actividad para el siguiente trimestre</t>
  </si>
  <si>
    <t>Intersecciones priorizadas con pasos seguros para peatones y personas con movilidad reducida.</t>
  </si>
  <si>
    <t>Campañas control rutinario del certificado de revisión técnico mecánico del parque automotor implementadas.</t>
  </si>
  <si>
    <t>Área de contravención.</t>
  </si>
  <si>
    <t>Capacitación hacia una Movilidad Segura orientados a los infractores multados.</t>
  </si>
  <si>
    <t>Cobertura de Campañas educativas de movilidad segura implementadas en instituciones de educación públicas y privadas priorizadas.</t>
  </si>
  <si>
    <t>Campañas de prevención, seguridad vial, cultura ciudadana y ambiental</t>
  </si>
  <si>
    <t>Seso actividades por motivo de la emergencia decretada por el COVID 19, el personal contratado apoya a la Alcaldía de Popayán entregando mercados y otras actividades que sean necesarias en pro del bienestar del Municipio</t>
  </si>
  <si>
    <t>Cobertura de las campañas de promoción de uso de la bicicleta realizadas en instituciones de educación superior públicas y privadas priorizadas.</t>
  </si>
  <si>
    <t>RADICADO 20201900032433 /FECHA 2020-02-06</t>
  </si>
  <si>
    <t>POR APROBADO</t>
  </si>
  <si>
    <t xml:space="preserve">OBSERVACIONES </t>
  </si>
  <si>
    <t>PRODUCTO LOGRADO</t>
  </si>
  <si>
    <t>OBSERVACIONES MAYO 19</t>
  </si>
  <si>
    <t xml:space="preserve"> </t>
  </si>
  <si>
    <t>-</t>
  </si>
  <si>
    <t>Prestación de servicios para el equipo profesional y contratación de plataforma virtual</t>
  </si>
  <si>
    <t>Equipo de la Secretaría de la Mujer</t>
  </si>
  <si>
    <t>Creación de una plataforma virtual que evidencie las múltiples iniciativas económicas y emprendimientos de las mujeres, sus experiencias, productos y canales de comercialización.</t>
  </si>
  <si>
    <t>2.3</t>
  </si>
  <si>
    <t xml:space="preserve">Prestación de servicios para el equipo profesional </t>
  </si>
  <si>
    <t>Proceso formativo de empoderamiento económico y fortalecimiento de capacidades técnicas para el emprendimiento de las mujeres.</t>
  </si>
  <si>
    <t>2.2</t>
  </si>
  <si>
    <t>Prestación de servicios para el equipo profesional y contratación de consultoría</t>
  </si>
  <si>
    <t>Caracterización de la situación económica de las mujeres en el municipio de Popayán.</t>
  </si>
  <si>
    <t>2.1</t>
  </si>
  <si>
    <t>20-9-19-001-02205 / 06-07-2020</t>
  </si>
  <si>
    <t xml:space="preserve">Implementación del programa de la mujer 2020: mujer con equidad de población vulnerable en el municipio de Popayán-Cauca </t>
  </si>
  <si>
    <t>Prestación de servicios para el equipo profesional</t>
  </si>
  <si>
    <t>Talleres de sensibilización con policía nacional para el fortalecimiento de las capacidades y habilidades para la atención de mujeres víctimas.</t>
  </si>
  <si>
    <t>1.10</t>
  </si>
  <si>
    <t>Creación y desarrollo de un curso virtual de sensibilización de prevención y eliminación de violencias contra las mujeres dirigido al funcionariado de la administración municipal y sus entidades descentralizadas</t>
  </si>
  <si>
    <t>1.8</t>
  </si>
  <si>
    <t>Prestación de servicios para el equipo profesional y contratación de panelistas</t>
  </si>
  <si>
    <t>Primer encuentro preparatorio de intercambio de experiencias y saberes de mujeres rurales de Popayán</t>
  </si>
  <si>
    <t>1.5.</t>
  </si>
  <si>
    <t>Lanzamiento de la Política Pública de mujer.</t>
  </si>
  <si>
    <t>1.2.</t>
  </si>
  <si>
    <t>Prestación de servicios para el equipo profesional y contratación para creación de mecanismo virtual</t>
  </si>
  <si>
    <t>Creación e implementación de un mecanismo virtual que posibilite la participación de las mujeres en el proceso de actualización y validación de la Política Pública.</t>
  </si>
  <si>
    <t>1.1</t>
  </si>
  <si>
    <t>Contratación para desarrollar convenio</t>
  </si>
  <si>
    <t>Convenio</t>
  </si>
  <si>
    <t>Realización de acciones de acompañamiento integral a mujeres víctimas o en situación de vulnerabilidad.</t>
  </si>
  <si>
    <t>1.13</t>
  </si>
  <si>
    <t>Elementos para la atención humanitaria ante el incremento de violencias basadas en género y la precarización d ela economía de las mujeres</t>
  </si>
  <si>
    <t>Prestación de servicios e impresión de material</t>
  </si>
  <si>
    <t>Acciones de prevención y protección a los derechos humanos de las mujeres ante el incremento de violencias basadas en género en el municipio de Popayán.</t>
  </si>
  <si>
    <t>1.12</t>
  </si>
  <si>
    <t>Diseño e impresión de material y piezas gráficas para el fortalecimiento de la ruta de atención a mujeres víctimas de violencias basadas en género.</t>
  </si>
  <si>
    <t>1.11</t>
  </si>
  <si>
    <t>Recibió una adición presupuestal muy importante en el último ajuste del proyecto</t>
  </si>
  <si>
    <t>Prestación de servicios, consultoría, y material pedagógico</t>
  </si>
  <si>
    <t>Realización de acciones de pedagogía para la identificación, prevención, atención y eliminación de VBG en el municipio de Popayán.</t>
  </si>
  <si>
    <t>1.9</t>
  </si>
  <si>
    <t>Se desarrollará a aprtir d elos insumos alcanzados en la anterior actividad</t>
  </si>
  <si>
    <t>Diseño e implementación inicial de un plan de fortalecimiento del Consejo Comunitario de Mujeres</t>
  </si>
  <si>
    <t>1.7</t>
  </si>
  <si>
    <t xml:space="preserve">Planeación y organización metodológica ya realizada </t>
  </si>
  <si>
    <t>Jornada de evaluación de dos días del consejo comunitario de mujeres de Popayán</t>
  </si>
  <si>
    <t>1.6</t>
  </si>
  <si>
    <t>Ya realizada en Marzo</t>
  </si>
  <si>
    <t>Realización de un espacio artístico, cultural y/o académico en el marco de la conmemoración del 08 de marzo de 2020.</t>
  </si>
  <si>
    <t>1.4</t>
  </si>
  <si>
    <t>Una parte de la actividad ya se realizó en marzo</t>
  </si>
  <si>
    <t xml:space="preserve">Contratación por prestación de servicios y para compra de los incentivos para el fortalecimiento organizativo </t>
  </si>
  <si>
    <t>Realización de 1 foro municipal dirigido al reconocimiento de toda una vida como lideresas payanesas y tres foros comunales en diversos lugares del municipio en el marco del 08 de marzo.</t>
  </si>
  <si>
    <t>1.3</t>
  </si>
  <si>
    <t xml:space="preserve">Oscar Ospina - </t>
  </si>
  <si>
    <t>20-9-19-001-02184/ (31-01-2020)</t>
  </si>
  <si>
    <t>IMPLEMENTACION DEL PROGRAMA DE SALUD 2020 PARA UNA POPAYAN ANIMALISTA EN EL MUNICIPIO DE POPAYAN</t>
  </si>
  <si>
    <t xml:space="preserve">SELECCIÓN ABREVIADA </t>
  </si>
  <si>
    <t xml:space="preserve">IMPLEMENTACION DE LA POLITICA PUBLICA ANIMALISTA (ACUERDO 40 DE 2018)  Y R.B. IMPLEMENTACION DE LA POLITICA PUBLICA ANIMALISTA (ACUERDO 40 DE 2018) </t>
  </si>
  <si>
    <t>20-9-19-001-02183/ (25-02-2020)</t>
  </si>
  <si>
    <t>IMPLEMENTACION DEL PROGRAMA DE SALUD 2020 POLÍTICA PÚBLICA DE SALUD MENTAL EN EL MUNICIPIO DE POPAYAN</t>
  </si>
  <si>
    <t>IMPLEMENTACION DE LA POLITICA PUBLICA EN SALUD MENTAL ( ACUERDO 012/2011</t>
  </si>
  <si>
    <t>Metodología</t>
  </si>
  <si>
    <t>Ejecutar acciones para el cumplimiento de la política Publica de seguridad Alimentaria y nutricional del Municipio de Popayán, conforme al acuerdo No 013 del  05 de Mayo de 2011.</t>
  </si>
  <si>
    <t>20-9-19-001-02182/ (10-07-2020)</t>
  </si>
  <si>
    <t>IMPLEMENTACION DEL PROGRAMA DE SALUD 2020 POLÍTICA PÚBLICA DE SEGURIDAD ALIMENTARIA Y NUTRICIONAL EN EL MUNICIPIO DE POPAYAN</t>
  </si>
  <si>
    <t>Imlementación de la polìtica en seguridad alimentaria y nutricional Acuerdo 013 de 2011 y RB-FC-S2019-EF16-508 e impleementación de la polìtica pública en seguridad alimentaria y nutricional (Acuerdo 013 de 2011)</t>
  </si>
  <si>
    <t>Implementar estrategia de educación y comunicación en salud de las 5 claves de inocuidad y calidad de alimentos y bebidas enfocadas en el consumidor final, con el objetivo de  prevenir la aparición de enfermedades de transmisión alimentaria, dirigida a población vulnerable del municipio de Popayán</t>
  </si>
  <si>
    <t xml:space="preserve">Implementar estrategia de información en salud para promover y garantizar la preparación y manipulación de alimentos mediante el cumplimiento de las Buenas Prácticas de manipulación (BPM) dirigida a establecimientos en contexto con posibles eventos epidemiológicos ETAS.        </t>
  </si>
  <si>
    <t>Implementar estrategia de información en salud mediante elaboración de recetarios con alimentos saludables de acuerdo a las costumbres y regiones con el objetivo de modificar  factores de riesgo de mal nutrición. dirigida a Población identificada con alteraciones nutricionales del municipio de Popayán</t>
  </si>
  <si>
    <t xml:space="preserve">Implementar estrategia de información en salud para invitar a los tenderos de las instituciones educativas del municipio de Popayán a ofrecer comida variada y nutritiva. </t>
  </si>
  <si>
    <t xml:space="preserve">Implementar estrategia de educación y comunicación que permita la socialización de las recomendaciones de ingesta de energía y nutrientes para grupos de personas; niños, jóvenes, adultos, adultos mayores, según Guías Alimentarias Basadas en Alimentos en Colombia (Gabas, MS).                                                                                                                      </t>
  </si>
  <si>
    <t>Implementar estrategia de información en salud en articulación con la asociaciones de mujeres de la Yunga, Danubio, Calibio del proyecto SIPAS con el fin de incentivar la compra local de alimentos saludables, mediante el lema "apadrina un productor" en el municipio de Popayán.</t>
  </si>
  <si>
    <t xml:space="preserve">Implementar estrategias de información en salud para recuperación de producción y consumo de alimentos tradicionales y/o ancestrales dirigido a la comunidad en general del municipio de Popayán. </t>
  </si>
  <si>
    <t xml:space="preserve">Implementar estrategia de educación y comunicación con articulación intersectorial que fomente la Agricultura urbana; promoviendo el consumo de alimentos sanos como cultivos orgánicos, plantas aromáticas, medicinales y condimentarías en conjunto programa CERS - SIPAS - INOCUIDAD ALIMENTOS en una de las comunas priorizadas con familias vulnerables del municipio de Popayán.                                          </t>
  </si>
  <si>
    <t>Realizar feria de intercambio de productos en el municipio de Popayán con la participación de los productores e instituciones educativas de la zona rural.</t>
  </si>
  <si>
    <t xml:space="preserve">Participación de los productores e instituciones educativas de las zona rural en ferias o eventos  agroalimentarias nutricionales municipales (200 Refrigerios, 200 almuerzos, 5 transportes, 5 pendones) </t>
  </si>
  <si>
    <t>VFO-Imlementación de la polìtica en seguridad alimentaria y nutricional (Acuerdo 013 de 2011) Implementación de la Política pública en seguridad alimentaria y nutricional (Acuerdo 013 de 2011) y RB-FC-S2019-EF16-508- Implementación de la Políticaen seguridad alimentaria y nutricional (Acuerdo 013/2011)</t>
  </si>
  <si>
    <t>Fortalecer los canales de comercialización de alimentos entre la zona rural y urbana, restaurantes escolares y la articulación de cadenas de producción agroalimentarias del municipio con las existentes en el departamento</t>
  </si>
  <si>
    <t>Capacitaciones específicas a los productores en cosecha, postcosecha, almacenamiento, conservación y mercadeo de productos agropecuarios que fortalezcan las acciones de vigilancia y control en salud ambiental relacionada al acopio, transformación y expendio de alimentos</t>
  </si>
  <si>
    <t>Capacitaciones a las asociaciones en Gestión Empresarial, organización Comunitaria, formulación, gestión y evaluación de proyectos y la promoción y creación de fondos rotatorios de la zona rural del municipio de Popayán</t>
  </si>
  <si>
    <t>Realizar visitas a las instituciones educativas de la zona rural del municipio para seguimiento y evaluación nutricional a la población vulnerable mediante la toma de datos antropométricos</t>
  </si>
  <si>
    <t>Capacitación en hábitos alimentarios y estilos de vida saludable fomentando tiendas saludables en las Instituciones Educativas y familias beneficiarias del proyecto con el fin de incentivar y valorar los procesamientos locales producidos por las familias de la zona rural del municipio de Popayán</t>
  </si>
  <si>
    <t>Talleres de preparación y procesamiento de alimentos con familias beneficiarias del proyecto e instituciones educativas de la zona rural, con recetas propias y/o nuevas recetas tanto para el uso de las familias como para el manejo y alimentación de las especies menores</t>
  </si>
  <si>
    <t>Realizar talleres para identificación y valoración de las semillas locales agrícolas, pecuarias, forestales y de plantas medicinales a través de la red de custodios de semillas con las familias beneficiarias del Proyecto de la zonal rural de Popayán</t>
  </si>
  <si>
    <t xml:space="preserve">Elaboración y entrega de cartilla didáctica para las familias priorizadas de la zona rural </t>
  </si>
  <si>
    <t>Realización de visitas a experiencias exitosas de SIPAS implementados en las veredas del municipio de Popayán</t>
  </si>
  <si>
    <t>Capacitación, adquisición de kits y acompañamiento técnico en la implementación de los SIPAS con comunidad e instituciones educativas de la zona rural</t>
  </si>
  <si>
    <t>Adquisición de insumos y materiales para la instalación y/o fortalecimiento de los Sistemas Integrados de Producción Agraria y Sostenible y establecimiento en las fincas e Instituciones Educativas priorizadas (249 familias y 8 Instituciones Educativas.</t>
  </si>
  <si>
    <t>Realizar reuniones con las familias priorizadas de la zona rural e instituciones Educativas para socialización del programa y concertación y planificación de los Sistemas Integrados de Producción Agraria y Sostenible a implementar.</t>
  </si>
  <si>
    <t>CONTRATACION DIRECTA</t>
  </si>
  <si>
    <t>Realizar apoyo a la gestión integral de la Secretaría de Salud municipal para el fortalecimiento de las competencias administrativas y de control al eje programático aseguramiento del municipio de Popayán. Ley 1438 de 2013; Decreto 780 de 2016</t>
  </si>
  <si>
    <t>20-9-19-001-02178/ (15-07-2020)</t>
  </si>
  <si>
    <t>IMPLEMENTACION DEL PROGRAMA DE SALUD 2020 PARA EL FORTALECIMIENTO DE LA AUTORIDAD SANITARIA Y DEL ASEGURAMIENTO EN SALUD EN EL REGIMEN SUBSIDIADO EN EL MUNICIPIO DE POPAYAN</t>
  </si>
  <si>
    <t>COLJUEGOS - APOYO AL FUNCIONAMIENTO, FUNCIONES DE ASESORÍA Y ASISTENCIA TÉCNICA, INSPECCIÓN, VIGILANCIA Y CONTROL DEL RÉGIMEN SUBSIDIADO Y SALUD PÚBLICA COMPETENCIAS ARTICULO 44 LEY 715 DE 2001 - 25% Y DERECHOS DE EXPLOTACIÓN DE JUEGOS DE SUERTE Y AZAR - RIFAS  LEY 643/01 -APOYO AL FUNCIONAMIENTO, FUNCIONES DE ASESORÍA Y ASISTENCIA TÉCNICA, INSPECCIÓN, VIGILANCIA Y CONTROL DEL RÉGIMEN SUBSIDIADO Y SALUD PUBLICA</t>
  </si>
  <si>
    <t>SELECCIÓN ABREVIADA - SUBASTA INVERSA</t>
  </si>
  <si>
    <t>Realizar apoyo al funcionamiento de la Secretaría de Salud de Popayán mediante el suministro e instalación de mobiliario y actualización de equipos tecnológicos</t>
  </si>
  <si>
    <t>COLJUEGOS - APOYO AL FUNCIONAMIENTO, FUNCIONES DE ASESORÍA Y ASISTENCIA TÉCNICA, INSPECCIÓN, VIGILANCIA Y CONTROL DEL RÉGIMEN SUBSIDIADO Y SALUD PÚBLICA COMPETENCIAS ARTICULO 44 LEY 715 DE 2001 - 25%</t>
  </si>
  <si>
    <t>MINIMA CUANTIA</t>
  </si>
  <si>
    <t>Impulsar los mecanismos para la adecuada participación Social y el ejercicio pleno de los deberes y derechos de los Ciudadanos en materia de salud y de seguridad social en Salud (competencias ley 715 de 2001)</t>
  </si>
  <si>
    <t>Realizar campañas de promoción de la afiliación al Sistema General de Seguridad Social en Salud en la población del municipio de Popayán</t>
  </si>
  <si>
    <t>ELABORACION DE INSTRUMENTO JURIDICO QUE COMPROMETE LOS RECURSOS DESTINADOS PARA EL REGIMEN SUBSIDIADO EN SALUD</t>
  </si>
  <si>
    <t>Transferencia de recursos para inversión en los servicios de salud mediante el pago de UPC de la población pobre y vulnerable afiliada al régimen subsidiado en salud del</t>
  </si>
  <si>
    <t>CONTINUIDAD EN LA AFILIACION AL REGIMEN SUBSIDIADO EN SALUD SSF - ADRES-S.G.P.- CONVENIOS COFINANCIACION DEPARTAMENTO-COLJUEGOS 75% , ESFUERZO PROPIO TERRITORIAL Y RENDIMIENTOS FINANCIEROS CUENTA MAESTRA RS.</t>
  </si>
  <si>
    <t>DIRECTA</t>
  </si>
  <si>
    <t>$ 550.000.000</t>
  </si>
  <si>
    <t>Plan de acción de la mesa intersectorial de salud implementado</t>
  </si>
  <si>
    <t>Desarrollar procesos de fiscalización sanitaria y de los sub-procesos de Ins-pección, Vigilancia y Control Sanitario para la gestión del riesgo en salud de los establecimientos definidos como “de interés sanitario”</t>
  </si>
  <si>
    <t>20-9-19-001-02179/ (06-07-2020)</t>
  </si>
  <si>
    <t>IMPLEMENTACION DEL PROGRAMA DE SALUD 2020 PARA EL FORTALECIMIENTO INSTITUCIONAL EN SALUD DEL MUNICIPIO DE POPAYAN</t>
  </si>
  <si>
    <t>Valor</t>
  </si>
  <si>
    <t>Realizar visitas de inspección, vigilancia y control a establecimientos de uso (hoteles, moteles, residencias, ferreterías, escuelas, hospitales) y de consumo (establecimientos de alimentos y bebidas) en el municipio de Popayán</t>
  </si>
  <si>
    <t>20-9-19-001-02169</t>
  </si>
  <si>
    <t>IMPLEMENTACION DEL PROGRAMA DE SALUD 2020 PARA LA SALUD AMBIENTAL EN EL MUNICIPIO DE POPAYAN</t>
  </si>
  <si>
    <t>GESTIÓN DE LA  SALUD  PÚBLICA - INSPECCIÓN, VIGILANCIA Y CONTROL SANITARIO</t>
  </si>
  <si>
    <t>Realizar el mejoramiento de la infraestructura física y adquisición de equipos y dotación para fortalecer la autoridad sanitaria en las competencias de salud pública del municipio de Popayán</t>
  </si>
  <si>
    <t>GESTIÓN DE LA SALUD PUBLICA-PLANEACIÓN INTEGRAL EN SALUD</t>
  </si>
  <si>
    <t>Realizar la inversión relacionada con la gestión integral de programas, proyec-tos, intervenciones y estrategias en territorio. Incluye formulación, implemen-tación, seguimiento y evaluación de los mismos y la gestión integral de insumos de interés en Salud Pública</t>
  </si>
  <si>
    <t>GESTIÓN DE LA  SALUD  PÚBLICA - GESTIÓN PROGRAMÁTICA DE LA SALUD PUBLICA</t>
  </si>
  <si>
    <t>Realizar apoyo a la gestión integral de la Secretaría de Salud municipal para el fortalecimiento de las competencias jurídicas, de planeación, administrativas y de control a la ejecución de los recursos del régimen subsidiado y de la salud pública del municipio de Popayán Ley 715 de 2001, ley 1438 de 2011, decreto 780 de 2016</t>
  </si>
  <si>
    <t>Realizar auditorías a las EPS del Régimen Subsidiado del municipio de Popayán</t>
  </si>
  <si>
    <t>Formular, implementar, desarrollar, monitorear y evaluar el Plan Territorial de Salud, como instrumento estratégico de la política en salud territorial, incluye actividades de promoción Social , operación del CTSSS</t>
  </si>
  <si>
    <t>Generar información sobre la dinámica de los eventos que afecten o puedan afectar la salud de la población de forma sistemática y oportuna, con el fin de orientar las políticas y la planeación en salud; tomar las decisiones para la prevención y control de enfermedades y factores de riesgo en salud; optimizar el seguimiento y evaluación de las inter-venciones; racionalizar y optimizar los recursos disponibles y lograr la efectivi-dad de las acciones, propendiendo por la protección de la salud individual y colectiva.</t>
  </si>
  <si>
    <t>GESTIÓN DE LA  SALUD  PÚBLICA - VIGILANCIA Y CONTROL EN SALUD PUBLICA</t>
  </si>
  <si>
    <t>Estrategias de Información, Educación y comunicación formulado y ejecutado.</t>
  </si>
  <si>
    <t>Realizar procedimiento de caracterización socio familiar a la población habitante de calle, canalización y orientación a la población migrante, con el fin de obtener información real de las situaciones vivenciales, a través de la articulación interinstitucional que permita propiciar acciones intersectoriales y con el sistema de salud, para la atención integral de esta población teniendo en cuenta los determinantes sociales que los rodean.</t>
  </si>
  <si>
    <t>20-9-19-001-02177/ (27-05-2020)</t>
  </si>
  <si>
    <t>IMPLEMENTACIÓN DEL PROGRAMA DE SALUD 2020 PARA LA GESTIÓN DIFERENCIAL DE POBLACIONES VULNERABLES EN EL MUNICIPIO DE POPAYÁN</t>
  </si>
  <si>
    <t>Gestión Diferencial Población Vulnerable-Victimas del Conflicto Armado</t>
  </si>
  <si>
    <t>Se deja en 0 debido a que se proyecta trabajar en un adicional.</t>
  </si>
  <si>
    <t xml:space="preserve">Implementar intervención de información torno a los derechos, deberes y rutas de atención y medidas preventivas del contagio del COVID-19 con las familias focalizadas víctimas del conflicto armado de la ciudad de Popayán. </t>
  </si>
  <si>
    <t>Implementar una intervención  de información y comunicación para la ruta de promoción y mantenimiento de la salud, en el curso de vida del adulto mayor en grado óptimo utilizando herramientas TIC,  en el marco de la emergencia sanitaria causada por COVID 19</t>
  </si>
  <si>
    <t>Gestión Diferencial Población Vulnerable- Discapacidad</t>
  </si>
  <si>
    <t>Realizar procesos de formación dirigidos a familias, cuidadores y organizaciones de personas con discapacidad en torno a la promoción del trato digno, la prevención del abandono, el maltrato o discriminación hacia las personas con discapacidad, en el marco de la emergencia causada por covid 19.</t>
  </si>
  <si>
    <t>'Gestión Diferencial Población Vulnerable- Discapacidad</t>
  </si>
  <si>
    <t xml:space="preserve">Realizar visitas domiciliarias con el fin de activar rutas de atención en salud integrales a familias priorizadas de personas con discapacidad en situación o riesgo de abandono, en  el marco de la emergencia causada por covid 19.  </t>
  </si>
  <si>
    <t>Realizar procedimiento de canalización de las personas con discapacidad que requieran la activación de rutas según los componentes de Rehabilitación Basada en Comunidad, incluyendo el  Registro de localización y caracterización de personas con discapacidad,  en el marco de la emergencia causada por covid 19.</t>
  </si>
  <si>
    <t>Realizar intervención de búsqueda activa de 300 personas con discapacidad a través de los grupos organizados por cada una de los tipos de discapacidad (visual, auditivo, físico, cognitivo y múltiple), en el marco de la emergencia causada por covid 19.</t>
  </si>
  <si>
    <t>Implementar una intervención de información y comunicación en temas de promoción y prevención de la salud para los niños, niñas y adolescentes de las instituciones educativas públicas priorizadas del municipio de Popayán, vinculando a sus familias, que incluyan medidas de prevención, mitigación y contención del COVID 19, utilizando herramientas TIC ajustadas a las necesidades de la población.</t>
  </si>
  <si>
    <t>Gestión Diferencial Población Vulnerable-Desarrollo Integral de las niñas, niños</t>
  </si>
  <si>
    <t>N/A</t>
  </si>
  <si>
    <t>IMPLEMENTACION DEL PROGRAMA DE SALUD 2020 PARA LA SALUD Y AMBITO LABORAL EN EL MUNICIPIO DE POPAYAN</t>
  </si>
  <si>
    <t>DIMENSIÓN SALUD Y ÁMBITO LABORAL-GESTIÓN DEL RIESGO-(SITUACIONES PREVALENTES DE ORIGEN LABORAL)</t>
  </si>
  <si>
    <t>DIMENSIÓN SALUD Y ÁMBITO LABORAL-PROMOCIÓN DE LA SALUD-SEGURIDAD Y SALUD EN EL TRABAJO)</t>
  </si>
  <si>
    <t>IMPLEMENTACION DEL PROGRAMA DE SALUD 2020 PARA LA SALUD PUBLICA EN EMERGENCIAS Y DESASTRES EN EL MUNICIPIO DE POPAYAN</t>
  </si>
  <si>
    <t>DIMENSIÓN SALUD PUBLICA EN EMERGENCIAS Y DESASTRES-OTROS GASTOS EN SALUD EN EMERGENCIAS Y DESASTRES</t>
  </si>
  <si>
    <t>NO REQUIERE INVERSIÓN</t>
  </si>
  <si>
    <t>Realizar 4 estrategias móviles de vacunación por comunas y/o veredas priorizadas en el municipio de Popayán (2, 5, 6, 7,9), en el marco el marco de la emergencia sanitaria causada por COVID 19.</t>
  </si>
  <si>
    <t>20-9-19-001-02174/ (30/04/2020)</t>
  </si>
  <si>
    <t>IMPLEMENTACIÓN DEL PROGRAMA DE SALUD 2020 PARA LA VIDA SALUDABLE Y ENFERMEDADES TRANSMISIBLES EN EL MUNICIPIO DE POPAYÁN</t>
  </si>
  <si>
    <t>Dimensión vida saludable y enfermedades transmisibles-Gestión del Riesgo en Enfermedades Inmunoprevenibles-PAI</t>
  </si>
  <si>
    <t>Implementar una intervención de información para la salud con el fin de fortalecer el programa permanente de vacunación, que permita mantener los indicadores de vacunación y asistencia efectiva de la población a vacunar, en el marco de la contingencia de pandemia COVID 19.</t>
  </si>
  <si>
    <t>*Realizar visitas de  Inspección, vigilancia y control  a establecimientos de uso y consumo (clínicas veterinarias y centros de atención de animales),  así como control a casos de enfermedades transmitidas de animales a humanos, de animales a animales, y de humanos a animales  en el municipio de Popayán.</t>
  </si>
  <si>
    <t>DIMENSIÓN SALUD AMBIENTAL-GESTIÓN DEL RIESGO (SITUACIONES DE SALUD RELACIONADAS CON CONDICIONES AMBIENTALES)</t>
  </si>
  <si>
    <t>Implementar estrategia COMBI (Comunications for Behavioural Impact) de educación y comunicación encaminada a contener tasa de mortalidad por Enfermedades Transmitidas por vectores, con el levantamiento de índice aédico.</t>
  </si>
  <si>
    <t xml:space="preserve">DIMENSIÓN VIDA SALUDABLE Y ENFERMEDADES TRANSMISIBLES, GESTIÓN DEL RIESGO EN CONDICIONES ENDEMO- EPIDÉMICAS </t>
  </si>
  <si>
    <t xml:space="preserve">Adquirir insumos de interés en salud pública para fortalecer las acciones de control sanitario realizadas por la autoridad sanitaria en el municipio de Popayán  </t>
  </si>
  <si>
    <t>DIMENSIÓN VIDA SALUDABLE Y ENFERMEDADES TRANSMISIBLES-ENFERMEDADES TRANSMITIDAS POR VECTORES -ETV</t>
  </si>
  <si>
    <t xml:space="preserve"> Implementar 1 intervención de información en salud a través de las TIC, enfocado en la prevención y rutas de atención de las enfermedades transmisibles: emergentes, reemergentes, atendidas y desatendidas, tuberculosis, enfermedad diarreica aguda (EDA), infección respiratoria aguda incluida inusitada incluida la causada por COVID 19 en el municipio de Popayán.</t>
  </si>
  <si>
    <t>'Dimensión vida saludable y enfermedades transmisibles-Otras Enfermedades Emergentes y Reemergentes y Desatendidas</t>
  </si>
  <si>
    <t>Implementar 1 intervención de información en salud, a través de las TIC, enfocado en la prevención y rutas de atención de las enfermedades transmisibles: específicamente a prevenir, informar, eliminar estigmatización, adherencia a tratamiento de Lepra o Hansen.</t>
  </si>
  <si>
    <t>Dimensión vida saludable y enfermedades transmisibles-Lepra o Hansen</t>
  </si>
  <si>
    <t>Implementar una intervención de información para la salud a través de las TIC, enfocada en la prevención y control de la tuberculosis ante la contingencia de la emergencia sanitaria causada por COVID 19.</t>
  </si>
  <si>
    <t>Dimensión vida saludable y enfermedades transmisibles-Tuberculosis</t>
  </si>
  <si>
    <t>Implementar una intervención de información en salud dirigida a la mesa intersectorial virtual denominada “Tuberculosis en Grandes Ciudades” liderada por la Secretaría de salud de Popayán, en el marco de la emergencia sanitaria causada por COVID 19.</t>
  </si>
  <si>
    <t>Realizar 200 tamizaciones para detección de tuberculosis con población vulnerable en el municipio de Popayán, en marco de la emergencia sanitaria causada por COVID 19</t>
  </si>
  <si>
    <t>Implementar 1 red social y comunitaria a través de las TIC, enfocada en la atención integral y la vigilancia comunitaria de enfermedades transmisibles: (Tuberculosis) en áreas urbana y rural del  municipio de Popayán, en el marco de la emergencia causada por COVID 19.</t>
  </si>
  <si>
    <t xml:space="preserve">Implementar intervención de información en salud, a través del uso de herramientas TIC´s, frente a prevención y reconocimiento de la violencia sexual y activación de ruta salud en el municipio de Popayán, en el marco de la contingencia causada por COVID 19. </t>
  </si>
  <si>
    <t>20-9-19-001-02173</t>
  </si>
  <si>
    <t>IMPLEMENTACION DEL PROGRAMA DE SALUD 2020 PARA LA SEXUALIDAD, DERECHOS SEXUALES Y REPRODUCTIVOS EN EL MUNICIPIO DE POPAYAN</t>
  </si>
  <si>
    <t>Dimensión sexualidad, derechos sexuales y reproductivos-Promoción de la Salud (Promoción de los Derechos Sexuales y Reproductivos y la Equidad de Genero)</t>
  </si>
  <si>
    <t>Implementar una intervención de información  en salud a través de herramientas TIC, en el entorno hogar para la detección temprana del cáncer de cérvix en el municipio de Popayán, en el marco de la contingencia causada por COVID</t>
  </si>
  <si>
    <t xml:space="preserve">Implementar intervención de información en salud mediante el uso de herramientas TIC´s, para la  prevención de Infecciones de Transmisión Sexual - VIH/SIDA, con el lema ¨creo en la vida y mi sexualidad responsable¨, en el municipio de Popayán, en el marco de la contingencia causada por COVID 19. </t>
  </si>
  <si>
    <t>'Dimensión sexualidad, derechos sexuales y reproductivos-Promoción de la Salud (Promoción de los Derechos Sexuales y Reproductivos y la Equidad de Genero)</t>
  </si>
  <si>
    <t>Se deja en 0 debido a que se proyecta trabajar con adicional.</t>
  </si>
  <si>
    <t xml:space="preserve">Realizar estrategia de tamización con pruebas rápidas de VIH en población clave a través de todo el curso de vida y canalización a la ruta de atención de acuerdo con el estado de afiliación, en el marco de la contingencia causada por COVID 19. </t>
  </si>
  <si>
    <t xml:space="preserve">Implementar una intervención de información para la salud mediante el uso de estrategias didácticas a través de las Tecnologías de la Información y la Comunicación para la prevención de embarazo en la adolescencia en el entorno educativo urbano y rural, en 4 Instituciones Educativas, con un mínimo de 15 jóvenes, 3 docentes y 10 padres de familia por institución) del municipio de Popayán </t>
  </si>
  <si>
    <t xml:space="preserve">Implementar intervención de información para la salud mediante el uso de estrategias didácticas a través de las TIC´s para promocionar los derechos sexuales y reproductivos y equidad de género en el municipio de Popayán en los entornos hogar e institucional (EPS e IPS).  </t>
  </si>
  <si>
    <t xml:space="preserve">Estrategias de Información en educación y comunicación para la salud implementadas para promocionar los derechos sexuales y reproductivos con enfoque diferencial en el municipio de Popayán                      </t>
  </si>
  <si>
    <t>Implementar intervención de información para la salud mediante el uso de estrategias didácticas a través de las TIC´s para fomentar el acceso a los servicios de anticoncepción, atención preconcepcional, ingreso temprano y adherencia a controles prenatales, atención de parto institucional y control de puerperio dirigido a población adolescente, jóvenes y adultos  en los entornos hogar e institucional en el municipio de Popayán</t>
  </si>
  <si>
    <t>Dimensión sexualidad, derechos sexuales y reproductivos-Gestión del Riesgo (Prevención y Atención Integral en SSR en un enfoque de Derechos)</t>
  </si>
  <si>
    <t>DIMENSIÓN SEGURIDAD ALIMENTARIA Y NUTRICIONAL-GESTIÓN DEL RIESGO (CONSUMO Y APROVECHAMIENTO BIOLÓGICO DE LOS ALIMENTOS, CALIDAD E INOCUIDAD DE LOS ALIMENTOS)</t>
  </si>
  <si>
    <t xml:space="preserve"> Implementar 1 intervención de información en salud a través de las TIC, enfocada a la promoción de la lactancia materna, en el marco de la semana mundial de la lactancia materna, en el municipio de Popayán, teniendo en cuenta el plan de contingencia causada por la emergencia sanitaria COVID 19. </t>
  </si>
  <si>
    <t>20-9-19-001-02172/05-05-2020</t>
  </si>
  <si>
    <t>IMPLEMENTACIÓN DEL PROGRAMA DE SALUD 2020 PARA LA SEGURIDAD ALIMENTARIA Y NUTRICIONAL EN EL MUNICIPIO DE POPAYÁN</t>
  </si>
  <si>
    <t>'Dimensión seguridad alimentaria y nutricional-Promoción de la Salud (Disponibilidad y acceso a los Alimentos, Consumo y Aprovechamiento Biológico de los Alimentos)</t>
  </si>
  <si>
    <t>Implementar 1 intervención de información en salud a través de las TIC , en articulación comunitaria e interinstitucional, enfocada en fortalecer el banco de leche humana del Hospital Universitario San José (HUSJ), en el marco de la emergencia sanitaria causada por el COVID 19.</t>
  </si>
  <si>
    <t>Implementar una intervención de información en salud a través de las TIC, dirigida a gestantes y niños menores de 5 años, enfocada a  "Alimentación del niño enfermo en el hogar",  "fortificación casera con alimentos tradicionales de la región",  "promoción de la practica # 3 y # 1 del AIEPI, en la ciudad de Popayán, en el marco de la emergencia sanitaria causada por el COVID 19.</t>
  </si>
  <si>
    <t>Implementar 1 intervención de información en salud a través de las TIC, orientada a la prevención, identificación, canalización de gestantes y niños menores de 5 años con alteraciones nutricionales (obesidad y desnutrición) del municipio de Popayán, en el marco de la emergencia sanitaria causada por el COVID 19.</t>
  </si>
  <si>
    <t>Fortalecer una red social y/o comunitaria a través de herramientas TIC, enfocada en la seguridad alimentaria y nutricional de las áreas urbana y rural priorizadas del municipio de Popayán, en el marco de la emergencia sanitaria causada por el COVID 19.</t>
  </si>
  <si>
    <t>Redes sociales y comunitarias, conformadas en comunas y veredas enfocadas en la seguridad alimentaria y nutricional</t>
  </si>
  <si>
    <t>Implementar intervención de zona de orientación escolar enfocada a primeros auxilios psicológicos e intervención motivacional dirigida a población general y grupos de mayor vulnerabilidad, en las instituciones educativas priorizadas del municipio de Popayán.</t>
  </si>
  <si>
    <t>20-9-19-001-02171</t>
  </si>
  <si>
    <t>IMPLEMENTACION DEL PROGRAMA DE SALUD 2020 PARA LA CONVIVENCIA SOCIAL Y SALUD MENTAL EN EL MUNICIPIO DE POPAYAN</t>
  </si>
  <si>
    <t>'Dimensión convivencia social y salud mental-Promoción de la Salud (Promoción de la Salud Mental y la Convivencia)</t>
  </si>
  <si>
    <t>Implementar una intervención de información en salud, empleando las TIC´S, enfocadas la prevención de consumo de sustancias psicoactivas en las comunas y/o veredas e instituciones educativas priorizadas en municipio de Popayán, en el marco de la emergencia sanitaria causada por COVID 19.</t>
  </si>
  <si>
    <t>Implementar centro de escucha enfocado al fortalecimiento de la modalidad tele apoyo sobre orientación en rutas de atención y líneas telefónicas que motive a la denuncia de violencias presentes en el entorno hogar para la población en general y grupos de mayor vulnerabilidad.</t>
  </si>
  <si>
    <t>Implementar una intervención de información en salud mental, empleando las TIC´S, dirigida a los entornos hogar  y comunitario donde participen mujeres, niños, niñas, personas adultas mayores de comunas y/o veredas priorizadas del municipio de Popayán, para abordar las problemáticas relacionadas con violencia intrafamiliar (VIF), violencia contra la mujer, Maltrato infantil, estigmatización y discriminación de personas  contagiadas por COVID-19, en el marco de la emergencia sanitaria causada por COVID 19.</t>
  </si>
  <si>
    <t>Implementar una intervención de información en salud, a través de las TIC, enfocada al desarrollo de la estrategia familias fuertes en articulación con la secretaria de educación municipal y las instituciones educativas priorizadas en el municipio de Popayán, en el marco de la emergencia sanitaria causada por COVID 19.</t>
  </si>
  <si>
    <t>Dimensión convivencia social y salud mental-Promoción de la Salud (Promoción de la Salud Mental y la Convivencia)</t>
  </si>
  <si>
    <t>Implementar intervención de información enfocada al manejo del duelo asociada a la muerte de personas debido al evento de interés en salud publica objeto de la emergencia sanitaria, brindando acompañamiento donde se emplee las TIC´s, teniendo en cuenta el enfoque étnico y diferencial.</t>
  </si>
  <si>
    <t>Dimensión convivencia social y salud mental-Gestión del Riesgo (Prevención y Atención Integral a Problemas y Trastornos Mentales y SPA)</t>
  </si>
  <si>
    <t>Desarrollar una estrategia de tamizaje ASSIST en las universidades priorizadas del municipio de Popayán, empleando herramientas TIC, en el marco de la emergencia sanitaria causada por COVID 19.</t>
  </si>
  <si>
    <t>Implementar red familiar social y comunitaria enfocada a la promoción e información de la convivencia y protección de salud mental frente al brote generado por COVID 19 en el municipio de Popayán</t>
  </si>
  <si>
    <t>Implementar una intervención de información en salud mental a través de las TIC´S, dirigida al entorno hogar en articulación con las instituciones educativas de las comunas y/o veredas priorizadas en municipio de Popayán, abordando temáticas en habilidades para la vida, autoestima, resolución de conflictos, comunicación asertiva, empática y protección de la salud mental durante el brote del COVID 19.</t>
  </si>
  <si>
    <t>Desarrollar una intervención de información en salud, a través de las TIC, enfocadas a la implementación de la estrategia¨ restaurantes saludables en el marco de la emergencia sanitaria causada por COVID 19 en el municipio de Popayán</t>
  </si>
  <si>
    <t>20-9-19-001-02170</t>
  </si>
  <si>
    <t>IMPLEMENTACION DEL PROGRAMA DE SALUD 2020 PARA LA VIDA SALUDABLE Y CONDICIONES NO TRANSMISIBLES EN EL MUNICIPIO DE POPAYAN</t>
  </si>
  <si>
    <t>'Dimensión vida saludable y condiciones no transmisibles-Gestión del Riesgo (Condiciones Crónicas Prevalentes)</t>
  </si>
  <si>
    <t>Desarrollar una estrategia de información para la salud, a través de las TIC, enfocada en la promoción de hábitos saludables en salud oral, en comunas priorizadas del municipio de Popayán, en el marco de la emergencia sanitaria causada por COVID 19.</t>
  </si>
  <si>
    <t>Desarrollar estrategia de jornadas de salud mediante la cual se identifique la población con riesgo cardiovascular, metabólico y COVID -19 en el municipio de Popayán</t>
  </si>
  <si>
    <t>Dimensión vida saludable y condiciones no transmisibles-Gestión del Riesgo (Condiciones Crónicas Prevalentes)</t>
  </si>
  <si>
    <t>Desarrollar una intervención de información en salud, a través de las TIC, enfocada a la práctica de hábitos y estilos de vida saludable, con articulación interinstitucional y comunitaria en las comunas y/o veredas priorizadas del municipio de Popayán, en el marco de la emergencia sanitaria causada por COVID 19.</t>
  </si>
  <si>
    <t>'Dimensión vida saludable y condiciones no transmisibles-Promoción de la Salud (Modos, Condiciones y Estilos de Vida Saludables)</t>
  </si>
  <si>
    <t xml:space="preserve">Implementar 1 intervención de información para la salud a través de las TIC´S, enfocada a favorecer el transporte activo, seguro y la práctica de la actividad física, en articulación con la mesa de la bicicleta, dirigido a instituciones educativas y empresas que operen en el municipio de Popayán. </t>
  </si>
  <si>
    <t xml:space="preserve">Desarrollar una intervención de información para la salud a través de las TIC, enfocada al  autocuidado, cuidado y prevención de riesgo cardiovascular,  cáncer de estómago, próstata y leucemia, COVID 19, en las comunas priorizadas del municipio de Popayán, en el marco de la emergencia sanitaria causada por COVID 19. </t>
  </si>
  <si>
    <t xml:space="preserve">Desarrollar una red social y comunitaria  a través  de las TIC, enfocada a  la identificación y prevención de riesgo cardiovascular, metabólico y COVID -19 con la población adulta y adultos mayores del municipio de Popayán, en el marco de la emergencia sanitaria causada por COVID 19. </t>
  </si>
  <si>
    <t>Desarrollar una intervención de información en salud a través de las TIC, enfocada en la estrategia 4*4, en las comunas y/o veredas priorizadas del municipio de Popayán, en el marco de la emergencia sanitaria causada por COVID 19.</t>
  </si>
  <si>
    <t xml:space="preserve">Desarrollar una intervención de información para la salud a través de las TIC, enfocada al  autocuidado, cuidado y prevención de riesgo cardiovascular,  cáncer de estómago, próstata y leucemia, COVID 19, en las comunas priorizadas del municipio de Popayán, en el marco de la emergencia Sanitaria causada por COVID 19. </t>
  </si>
  <si>
    <t>Dimensión vida saludable y condiciones no transmisibles-Promoción de la Salud (Modos, Condiciones y Estilos de Vida Saludables)</t>
  </si>
  <si>
    <t xml:space="preserve">Realizar visitas de  Inspección, vigilancia y control  a establecimientos de uso y consumo (clínicas veterinarias y centros de atención de animales),  así como control a casos de enfermedades transmitidas de animales a humanos, de animales a animales, y de humanos a animales  en el municipio de Popayán
</t>
  </si>
  <si>
    <t>Implementar la estrategia ciudad, entornos y ruralidad saludables CERS en la comuna 6 y el área de influencia del relleno sanitario los Picachos con dos enfoques: Atención Primaria en Salud (promoción de la salud y prevención de la enfermedad) y la Política de Atención Integral en Salud con creación  y promoción de escenarios saludables.</t>
  </si>
  <si>
    <t>DIMENSIÓN SALUD AMBIENTAL-PROMOCIÓN DE LA SALUD (HÁBITAT SALUDABLE)</t>
  </si>
  <si>
    <t>Licitacion Publica</t>
  </si>
  <si>
    <t>SAMAIDA GOMEZ RUIZ</t>
  </si>
  <si>
    <t xml:space="preserve">Mantenimiento  preventivo y  correctivo a las  instalaciones de las cinco Plazas de  mercado municipio  de Popayán. Barrio Bolivar, Alfonso Lopez Esmeralda Bello Horizonte las Palmas </t>
  </si>
  <si>
    <t xml:space="preserve">20-9-19-001-02226
103-0001-2020
</t>
  </si>
  <si>
    <t>Implementación del programa de secretaría general 2020 mejoramiento de la infraestructura de los bienes públicos en el municipio de Popayán caucaI</t>
  </si>
  <si>
    <t>0103.2.51.2504.62.2330504050101  Construcción, ampliación, adecuación y/o mantenimiento de las plazas de mercado 0103.2.51.1101.62.2321203 mantenimiento y/o construcción/o mejoramiento físico de las plazas de mercado 0103.2.51.8109.62.2321202 mantenimiento y/o construcción y/o mejoramiento físico de las plazas de mercado</t>
  </si>
  <si>
    <t>SAMAIDA GOMEZ RUIZ - OMAIRA FIGUEROA</t>
  </si>
  <si>
    <t>Realizar mantenimiento preventivo y correctivo a las instalaciones, del edificio el CAM.</t>
  </si>
  <si>
    <t>0103.2.51.1101.62.2321205 Estudios y diseños de bienes municipales.</t>
  </si>
  <si>
    <t>Realizar mantenimiento correctivo y  preventivo a la infraestructura de la casa de justicia del municipio de  Popayán; 1 Realizar mantenimiento correctivo y preventivo a las instalaciones del Rincón Payanes 2. Realizar mantenimiento preventivo y correctivo al museo Negret. 3 Realizar mantenimiento preventivo y correctivo las Oficinas ubicadas en el Centro Comercial el Empedrado.</t>
  </si>
  <si>
    <t>20-9-19-001-02226, 103-0001-2020</t>
  </si>
  <si>
    <t>Implementación del programa de secretaría general 2020 mejoramiento de la infraestructura de los bienes públicos en el municipio de Popayán cauca</t>
  </si>
  <si>
    <t>0103.2.51.1101.62.2321204  Construcción, Ampliación, Adecuación Y/O Mantenimiento De Bienes Municipales</t>
  </si>
  <si>
    <t>Menor Cuantia</t>
  </si>
  <si>
    <t>SAMAIDA GOMEZ RUIZ- CLARA PARRA</t>
  </si>
  <si>
    <t>1.Priorizar 18 bienes inmubles para incorporarlos en el  Plan de Recuperaciòn y Legalizaciòn  de predios del municipio de Popayán. 2. Iniciar los procesos juridicco para recuperar 18 bienes inmuebles del municipio 3. Iniciar los proceos Juridicos para Legalizar 18 Bienes Inmuebles del Municipio.</t>
  </si>
  <si>
    <t>No aplica</t>
  </si>
  <si>
    <t>Prestacion de Servicios.</t>
  </si>
  <si>
    <t>SAMAIDA GOMEZ RUIZ- OMAIRA FIGUEROA</t>
  </si>
  <si>
    <t xml:space="preserve">1.Costruir el plan de mantanimiento de mantenimiento del parque automotor 2 ejecutar el plan de anual de mantenimiento del parque automotor </t>
  </si>
  <si>
    <t>Mantenimientp</t>
  </si>
  <si>
    <t>No Aplica</t>
  </si>
  <si>
    <t>Realizar el Inventario del estado de los vehiculos del parque automotor disponible en la entidad.</t>
  </si>
  <si>
    <t>Adquisicion de Servicios</t>
  </si>
  <si>
    <t>Parque Automotor de la Entidad Renovado</t>
  </si>
  <si>
    <t>Contratacion directa</t>
  </si>
  <si>
    <t>SAMAIDA GOMEZ RUIZ  -CENARIO RODRIGUEZ</t>
  </si>
  <si>
    <t xml:space="preserve">1. Elaborar la  política y los objetivos de seguridad y salud en el trabajo SST, de la alcaldia, firmados por el Sr alcalde.2. Establecer el acto administartivo de responsabilidades en la entidad para la implementación y mejora continua del Sistema de Gestión de la Seguridad y Salud en el trabajo.3.Realizar la identificación anual de peligros y evaluación y valoración de los riesgos.4. Elaborar el informe de las condiciones de salud de los empleados 5.Elaborar el perfil sociodemográfico de la población trabajadora según los lineamientos de los programas de vigilancia epidemiológica en concordancia con los riesgos existentes en la organización. 5. Elaborar el plan de  trabajo anual en seguridad y salud en el trabajo - SST de la empresa, firmado por el Sr alcalde y el responsable del Sistema de Gestión de la Seguridad y Salud en el Trabajo SG-SST.6. Elaborar el programa de capacitación anual en seguridad y salud en el trabajo SST 7. Elaborar procedimientos e instructivos internos de seguridad y salud en el trabajo 8.Administrar y conservar los registros de la entrega de equipos y elementos de protección personal. 9. Administrar y conservar lso registros de la entrega de los protocolos de seguridad  10 Elaborar instructivos y protocolos internos de seguridad y salud en el trabajo 11. Administrar y conservar los registros del proceos de selección y conformación del Comité Paritario de Seguridad y Salud en el Trabajo y las actas de sus reuniones o la delegación del Vigía de Seguridad y Salud en el Trabajo y los soportes de sus actuaciones.12Conservar los reportes y las investigaciones de los incidentes, accidentes de trabajo y enfermedades laborales de acuerdo con la normatividad vigente.13 Identificar las amenazas, realizar evaluación de la vulnerabilidad y sus correspondientes planes de prevención, preparación y respuesta ante emergencias.14. Elaborar los programas de vigilancia epidemiológica de la salud de los trabajadores, incluidos 15. Elaborar mediciones ambientales. 
</t>
  </si>
  <si>
    <t xml:space="preserve"> El presupuesto planteado corresponde al personal contratado por la secretaria general, para apoyar los estudios necesarios.</t>
  </si>
  <si>
    <t xml:space="preserve">SECRETARIA GENERAL-JEFE DE PRENSA -JEFE TIC- COORDINADOR DE TALENTO HUMANO. FUNCIONARIO ATENCION AL CIUDADANO </t>
  </si>
  <si>
    <t>1 Promover el código de integridad a los servidores publicos.2  Promover el uso y aprovechamiento de las Tecnologías de la Información y las Comunicaciones en los ciudadanos y funcionarios 3. Fortalecer y organizar el Índice de Transparencia y Acceso a la Información Pública 4 Elaborar e implementar la Política de Transparencia y acceso a la información pública 5. Elaborar la politica de Atencion al ciudadano 6 Diseñar la estrategia de servicio al ciudadano. 7. Evaluar y actualizar las estrategias de Participación y Rendición de Cuentas.</t>
  </si>
  <si>
    <t>SAMAIDA GOMEZ RUIZ-SANDRA MANQUILLO</t>
  </si>
  <si>
    <t>1. Elaborar el diagnostico de funcionamiento del sistema de Gestiòn Documental de la entidad 2.Fortalecer la gestión de documentos, la administración de archivos fisicos y electrónicos 3.Mejorar la seguridad de la información.</t>
  </si>
  <si>
    <t xml:space="preserve">SAMAIDA GOMEZ RUIZ -CARLOS MUÑOZ </t>
  </si>
  <si>
    <t xml:space="preserve">1Actualizar el modelo de operación de los procesos de la entidad, 2 definir la cadena de valor 3. Documentar los procesos 4. Definir los responsables del proceso y sus obligaciones. 5 Definir la secuencia de cada una de las diferentes actividades del proceso. 6 Desagregar en procedimientos o tareas las actividades del proceso.7.Identificar e integrar los sitemas disponibles en la entidad. </t>
  </si>
  <si>
    <t xml:space="preserve">SAMAIDA GOMEZ RUIZ-CARLOS MUÑOZ BRAYAN MAUNA </t>
  </si>
  <si>
    <t xml:space="preserve">1 Desarrollar estrategias para fortalecer la Dimensiones del MIPG ; 2Talento Humano,  3 Direccionamiento Estratégico y Planeación, 4Gestión del conocimiento, 5 Evaluación de resultados y 6 control Interno. </t>
  </si>
  <si>
    <t>El cumplimiento de la meta para este año se desarrolla mediante conformacion de equipos de trabajo integrados por personal  contratistas y personal de planta.  No corresponde a un proyecto de inversion . El presupuesto planteado corresponde al personal contratado por la secretaria general, para apoyar los estudios necesarios. La mayor parte de los recursos se ejecutaran una vez se definan las estrategias de creacion o fortalecimiento  de  las dependencias o  unidades administrativas de la entidad  con personal, equipos, tecnologia e infrestructura entre otros.</t>
  </si>
  <si>
    <t>1. Realizar el Diagnostico Interno de la estructura organizacional 2 Analizar las funciones generales de la U. A de la entidad.3 Revisar el Marco legal y  Normas generales que dan forma y competencia jurídica  U. A. 3 Definir el rol institucional de la U. A. 4 Revisar la Misión de la U. A. 5 Realizar Análisis de capacidades y entornos. 6 Formular estrategias para mejorar su desempeño.</t>
  </si>
  <si>
    <t>Rediseño institucional de las unidades administrativas del municipio</t>
  </si>
  <si>
    <t xml:space="preserve">
</t>
  </si>
  <si>
    <t>07-07-2021</t>
  </si>
  <si>
    <t>Prestación de Servicios-contrato de compraventa</t>
  </si>
  <si>
    <t>Ivan Arturo- Jesús Agredo-Juliana Aguilar-Diana Mera</t>
  </si>
  <si>
    <t>Formular y/o gestionar proyectos de inversión para fuentes externas de carácter nacional e Internacional</t>
  </si>
  <si>
    <t>20201900001483/ 03-01-2021</t>
  </si>
  <si>
    <t>IMPLEMENTACIÓN DEL ÁREA DE GESTIÓN DE PROYECTOS 2020 DEL MUNICIPIO POPAYÁN</t>
  </si>
  <si>
    <t>Gestiion de proyectos/RB-FC-S2019 - EF 16-508-Gestión de Proyectos</t>
  </si>
  <si>
    <t>07-07-2020</t>
  </si>
  <si>
    <t>Prestación de Servicios - contrato de compraventa</t>
  </si>
  <si>
    <t xml:space="preserve">Estructurar y/o formular planes, procedimientos y proyectos internos de la secretaria relacionados con la inversión  </t>
  </si>
  <si>
    <t>20201900001483/ 03-01-2020</t>
  </si>
  <si>
    <t>sin ajuste</t>
  </si>
  <si>
    <t>Prestacion de servicios- minima para implementacion del proyecto contruccion de hornillas ecoeficientes</t>
  </si>
  <si>
    <t>secretario de despacho-tecnologo agroforestal</t>
  </si>
  <si>
    <t>Formulación e implementación de una estrategia de mitigación y adaptación al cambio climático.</t>
  </si>
  <si>
    <t>pendiente</t>
  </si>
  <si>
    <t>FORTALECIMIENTO DEL COMPONENTE DEL PLAN DE DESARROLLO AMBIENTE Y CAMBIO CLIMATICO EN EL MARCO DEL DESARROLLO SOSTENIBLE 2020 DEL MUNICIPIO DE POPAYAN</t>
  </si>
  <si>
    <t>RB-FC-S2019 - EF 16-508-GESTIÓN AMBIENTAL DEL TERRITORIO/ GESTIÓN AMBIENTAL DEL TERRITORIO</t>
  </si>
  <si>
    <t>Secretario de despacho-  profesional en ingenieria forestal</t>
  </si>
  <si>
    <t>Apoyo a las campañas de reforestación y ornamentación del municipio -area rural</t>
  </si>
  <si>
    <t>IMPLEMENTACION DEL PROGRAMA GESTION AMBIENTAL DEL TERRITORIO VIGENCIA 2020 EN EL MUNICIPIO DE POPAYAN/FORTALECIMIENTO DEL COMPONENTE DEL PLAN DE DESARROLLO AMBIENTE Y CAMBIO CLIMATICO EN EL MARCO DEL DESARROLLO SOSTENIBLE 2020 DEL MUNICIPIO DE POPAYAN</t>
  </si>
  <si>
    <t>Apoyo a las campañas de reforestación y ornamentación del municipio area urbana</t>
  </si>
  <si>
    <t>RB-FC-S2019 - EF 16-508-GESTIÓN AMBIENTAL DEL TERRITORIO</t>
  </si>
  <si>
    <t>menor cuantia</t>
  </si>
  <si>
    <t>Secretario de despacho-coodinador ambiental</t>
  </si>
  <si>
    <t>Realizar el catastro arboreo del area urbana del Municipio de popayan</t>
  </si>
  <si>
    <t>minima cuantia  para erradicacion y control de plagas en las palmas ornamentales del Municipio de popayan</t>
  </si>
  <si>
    <t>Secretario de despacho-profesional en ingenieria forestal</t>
  </si>
  <si>
    <t>Brindar apoyo en la planeación y manejo de arbolado urbano</t>
  </si>
  <si>
    <t>GESTIÓN AMBIENTAL DEL TERRITORIO</t>
  </si>
  <si>
    <t>Propagación de material vegetal</t>
  </si>
  <si>
    <t>convenio, contrato de obra</t>
  </si>
  <si>
    <t>Victor Orlando Fuli- Ingeniera forestal</t>
  </si>
  <si>
    <t>Planificación de acciones de vigilancia, mantenimiento, mejoramiento y educación ambiental, de las AIA en temas relacionados a la conservación del recurso hídrico en las AIA adquiridas por el municipio</t>
  </si>
  <si>
    <t>IMPLEMENTACION DEL PROGRAMA DE FORTALECIMIENTO DE ECOSISTEMAS ESTRATEGICOS RECURSO HIDRICO VIGENCIA 2020 DEL MUNICIPIO DE POPAYAN</t>
  </si>
  <si>
    <t>RB-FC-ADQUISICION Y MANTENIMIENTO DE AREAS DE INTERES PARA ACUEDUCTOS (LEY 99 DEL 93)</t>
  </si>
  <si>
    <t>prestación de servicios- contrato de compraventa</t>
  </si>
  <si>
    <t>Realizar procesos administrativos para concretar compra de predios en AIA</t>
  </si>
  <si>
    <t>ADQUISICION Y MANTENIMIENTO DE AREAS DE INTERES PARA ACUEDUCTOS (LEY 99 DEL 93)</t>
  </si>
  <si>
    <t>Minima para la implementacion de estrategia de recoleccion de aceites de cocina usados</t>
  </si>
  <si>
    <t>Secretario de despacho-coordinacion ambiental</t>
  </si>
  <si>
    <t>Gestionar convenios para el manejo de residuos orgánicos e inorgánicos</t>
  </si>
  <si>
    <t>RB-ID-RELLENO SANITARIO-GESTIÓN AMBIENTAL DEL TERRITORIO</t>
  </si>
  <si>
    <t>Brindar apoyo al programa de aprovechamiento de residuos sólidos</t>
  </si>
  <si>
    <t>Proceso contractual para limpieza de zonas ribereñas</t>
  </si>
  <si>
    <t>Secretario de despacho-Abogado especialista</t>
  </si>
  <si>
    <t>Mantenimiento de Zonas Ribereñas</t>
  </si>
  <si>
    <t>Minima para el fortalecimiento del programa inclusion social de recicladores-Minima para educacion ambiental-consultoria para la elaboracion de estudio de mercado del pgirs</t>
  </si>
  <si>
    <t>PGIRS actualizado e implementado</t>
  </si>
  <si>
    <t>Secretario de despacho-Profesional en ingenieria ambiental con especializacion</t>
  </si>
  <si>
    <t>Coordinación del comité PGIRS</t>
  </si>
  <si>
    <t>prestacion de servicios</t>
  </si>
  <si>
    <t>Secretario de despacho-Bachilleres vivero</t>
  </si>
  <si>
    <t>Capacitaciones a centros educativos, instituciones universitarias</t>
  </si>
  <si>
    <t>Secretario de despacho-Profesional en ingenieria forestal</t>
  </si>
  <si>
    <t>Implementar mini-viveros en instituciones educativas de la zona rural para la conservación y manejo de la flora amenazada y/o de importancia ecológica y económica</t>
  </si>
  <si>
    <t>Secretario de despacho-profesional en ingenieria forestal-profesional en antropologia</t>
  </si>
  <si>
    <t>Brindar capacitaciones a los mineros de subsistencia del municipio de Popayán</t>
  </si>
  <si>
    <t>Secretario de despacho-profesional en ingenieria de minas-profesional especialista en gestion de la calidad</t>
  </si>
  <si>
    <t>Llevar registros de las Unidades de Producción Minera de Subsistencia (UPM'S) e inscribir a los productores mineros de subsistencia en la plataforma del SI minero (Sistema de Información Minero)</t>
  </si>
  <si>
    <t>Prestacion de servicios-Minima cuantia rescate y reubicacion de epifitas</t>
  </si>
  <si>
    <t>Secretario de despacho-Profesional en Ecologia</t>
  </si>
  <si>
    <t>Potenciar los servicios ecosistémicos del Municipio de Popayán</t>
  </si>
  <si>
    <t>Secretario de despacho-Profesional en geografia</t>
  </si>
  <si>
    <t>Realizar mantenimiento de sistemas ecológicos (senderos ecológicos, cauces de ríos, quebradas, corredores verdes paralelos a las zonas de ribera con influencia en microcuencas)</t>
  </si>
  <si>
    <t>meta programada para el 2021</t>
  </si>
  <si>
    <t xml:space="preserve">Secretario de Desapacho- Coordinadora de proceso- </t>
  </si>
  <si>
    <t>invvestigacion, diseño, estructuracion y validacion Ruta turistica Malecon Rio Molino"</t>
  </si>
  <si>
    <t>20201900016743/23/01/2026</t>
  </si>
  <si>
    <t>IMPLEMENTACION DEL PROGRAMA FORTALECIMIENTO DEL SECTOR TURISMO 2020 EN EL MUNICIPIO DE POPAYAN</t>
  </si>
  <si>
    <t xml:space="preserve">GESTION DEL TURISMO 
CONVENIO INTERADMINISTRATIVO NO. 0650 DEL 06 DE MARZO DE 2020-MINCULTURA, CON EL  FIN DE AUNAR RECURSOS ADMINISTRATIVOS, TÉCNICOS Y FINANCIEROS PARA LLEVAR A CABO LA EJECUCIÓN DEL PROYECTO "VIVE POPAYÁN EN BOGOTÁ, MUESTRA MUSICAL"
PRODUCTOS TURÍSTICOS ESPECÍFICOS CREADOS O FORTALECIDOS
RB-FC-S2019 - EF 16-508-GESTIÓN DEL TURISMO
</t>
  </si>
  <si>
    <t>contrapartida para el proyecto denominado "Componente Academico Version No. 18 Congreso Gastronomico de Popayán" que se presentara a fontur en el mes de agosto de 2020</t>
  </si>
  <si>
    <t>20201900016743/23/01/2025</t>
  </si>
  <si>
    <t>creacion de material audiovisual (3 videos full hd, 4k) sobre 3 rutas turisticas</t>
  </si>
  <si>
    <t>20201900016743/23/01/2024</t>
  </si>
  <si>
    <t>diseño de una campaña de Promocion Turistica post covid 19 "Popayán te espera"</t>
  </si>
  <si>
    <t>20201900016743/23/01/2023</t>
  </si>
  <si>
    <t>contrapartida proyecto a ejecutarse en el 2021</t>
  </si>
  <si>
    <t>investigacion, diseño, estructuracion y validacion Ruta Turistica San Juan de Puelenje</t>
  </si>
  <si>
    <t>20201900016743/23/01/2022</t>
  </si>
  <si>
    <t>diseño, estructuracion y validacion Ruta Yanaconas turistico</t>
  </si>
  <si>
    <t>20201900016743/23/01/2021</t>
  </si>
  <si>
    <t>implementacion programa de apropiacion del patrimonio Payanes, desarrollando 3 programas 1. Noche de Museos. 2. catedra e identidad payanesas, 3. proyecto academico patrimonial 4. vive popayan en bogota</t>
  </si>
  <si>
    <t>20201900016743/23/01/2020</t>
  </si>
  <si>
    <t>secretario de despacho, Ingeniero en Automática industria e ingeniero eléctronico</t>
  </si>
  <si>
    <t>Formulación e implementación del plan estrategico de la información y la comunicaciones TICs a traves de los contratistas</t>
  </si>
  <si>
    <t>20201900183891 /21/07/2020</t>
  </si>
  <si>
    <t>FORTALECIMIENTO DE LA GESTIÓN DEL EMPLEO, EMPRENDIMIENTO, CIENCIA TECNOLOGIA E INOVACION 2020 DEL MUNICIPIO POPAYÁN</t>
  </si>
  <si>
    <t>EMPLEO EMPRENDIMIENTO E INNOVACION
RB-FC-S2019 - EF 16-508-EMPLEO, EMPRENDIMIENTO E INNOVACIÓN
RB-FC-S2019 - EF 16-508-EMPLEO, EMPRENDIMIENTO E INNOVACIÓN
RB-FC-S2018 - EF 16-505-EMPLEO, EMPRENDIMIENTO E INNOVACIÓN</t>
  </si>
  <si>
    <t xml:space="preserve">Eventos, talleres, charlas, capacitaciones de participación de las Instituciones educativas con la ciudad donde se fomente la Cienciaa, Tecnología e Innovación </t>
  </si>
  <si>
    <t>20201900018513/ 24/01/2020 - 20201900183891 /21/07/2020</t>
  </si>
  <si>
    <t>IMPLEMENTACION DEL PROGRAMA 2020 PROMOCION DEL DESARROLLO EN EMPLEO, EMPRENDIMIENTO E INNOVACION EN EL MUNICIPIO DE POPAYAN/FORTALECIMIENTO DE LA GESTIÓN DEL EMPLEO, EMPRENDIMIENTO, CIENCIA TECNOLOGIA E INOVACION 2020 DEL MUNICIPIO POPAYÁN</t>
  </si>
  <si>
    <t>secretario de despachoi, Ingeniero en Automática industria e ingeniero eléctronico, administrador de empresas, bachiller</t>
  </si>
  <si>
    <t>Realizar campañas para la promoción de la
ciencia, tecnología e innovación en las IES,
empresas y emprendimientos.</t>
  </si>
  <si>
    <t>Prestación de servicios, convenio</t>
  </si>
  <si>
    <t>Niños y niñas con enfoque diferencial que participaron en los programas de formación como monitores o estudiantes, eventos de la estrategia de robotica, programación y TICs</t>
  </si>
  <si>
    <t>RB-FC-S2019 - EF 16-508-EMPLEO, EMPRENDIMIENTO E INNOVACIÓN
RB-FC-S2019 - EF 16-508-EMPLEO, EMPRENDIMIENTO E INNOVACIÓN
RB-FC-S2018 - EF 16-505-EMPLEO, EMPRENDIMIENTO E INNOVACIÓN</t>
  </si>
  <si>
    <t>Alianzas con IE que puedan aportar infraestrcutura, conocimiento explicito en robotica, programación o TIC, o que sean prospectos para implementar la estrategia por medio de convenios</t>
  </si>
  <si>
    <t>Prestación de servicios, convenios</t>
  </si>
  <si>
    <t>Realziar alianzas estrategicas con universidades y el SENA para ejecutar las estrategìas de robotica, programación y TICs, mediante el programa de formación, capital semilla y eventos.</t>
  </si>
  <si>
    <t>Prestación de servicios, titulo de venta</t>
  </si>
  <si>
    <t>Estrategias para el fomento de la alfabetización digital con enfoque en Robotica, Programación y TICs, mediante la adquisición de dispositivos electronicos, licencias software,conectividad y eventos para funcionamiento.</t>
  </si>
  <si>
    <t>Ferias fisicas o virtuales para la promoción de la cultura de emprendimiento en la ciudad de Popayàn por medio de talleres y charlas de formación, capital semilla, eventos, ferias, fortalecmiento en recursos informaticos y electrónicos para el alfabetizmo digital de la zona rural y urbana.</t>
  </si>
  <si>
    <t>secretario de despacho, Administrador de empresas agropecuarías, bachiller</t>
  </si>
  <si>
    <t>Llevar a cabo eventos con asociaciones de
productores en sus procesos administrativos y
comerciales</t>
  </si>
  <si>
    <t>Prestación de servicios, convocatoria</t>
  </si>
  <si>
    <t>secretario de despacho, Administrador de empresas e ingeniero industrial</t>
  </si>
  <si>
    <t>Realizar Apoyo y acompañamiento, tecnico y empresarial a los emprendimientos de jovenes, mujeres y población vulenerable con enfoque diferencial y etnico por medio de talleres y charlas de formación, capital semilla, eventos, ferias.</t>
  </si>
  <si>
    <t>Asesoramiento tècnico para que los emprendimientos y Pymes inicien o esten en procesos de aceleración empresarial con enfoque diferencial y etnico por medio de talleres y charlas de formación, capital semilla, eventos, ferias, fortalecmiento en recursos informaticos y electrónicos para el alfabetizmo digital de la zona rural y urbana..</t>
  </si>
  <si>
    <t>secretario de despacho, Ingeniero industrial, Publicista</t>
  </si>
  <si>
    <t>Fortalecer asociaciones de productores en sus
procesos administrativos y comerciales a través
de capacitaciones/talleres.</t>
  </si>
  <si>
    <t>secretario de despacho, Administrador de empresas, ingniero industrial, publicista, bachiller, economista</t>
  </si>
  <si>
    <t>Implementación de un programa de aceleración empresarial con enfoque diferencial con capital semilla a emprendimientos y/o Pymes por seleccionar según convocatoria pública, para el fortalecimiento, la reactivación económica y la alfabetización digital de la zona rural y urbana</t>
  </si>
  <si>
    <t xml:space="preserve">RB-FC-S2019 - EF 16-508-APROVECHAMIENTO DE RESIDUOS SÓLIDOS EN LOS BARRIOS SANTIAGO DE CALI, LA ARBOLEDA Y BELLO HORIZONTE DEL MUNICIPIO DE POPAYÁN.
RB-FC-S2019 - EF 16-508-EMPRENDIMIENTO PROYECTO DE FORTALECIMIENTO DE LA JUNTA DE ACCIÓN COMUNAL. VEREDA MORINDA. (PPTO PARTICIPATIVO)
RB-FC-S2019 - EF 16-508-PROYECTO DE EMPRENDIMIENTO COCINAS TRADICIONALES. VEREDA BRISAS DEL RIO. (PPTO PARTICIPATIVO)
RB-FC-S2019 - EF 16-508-PROYECTO DE EMPRENDIMIENTO. VEREDA DE TORRES. (PPTO PARTICIPATIVO)
RB-FC-S2019 - EF 16-508-EMPRENDIMIENTO RESTAURANTE COMUNITARIO. VEREDA REAL POMONA. (PPTO PARTICIPATIVO)
RB-FC-S2019 - EF 16-508-EMPRENDIMIENTO COCINAS TRADICIONALES. VEREDA EL HOGAR. (PPTO PARTICIPATIVO)
RB-FC-S2019 - EF 16-508-EMPRENDIMIENTO PROYECTO DE FORTALECIMIENTO DE LA JUNTA DE ACCIÓN COMUNAL VEREDA TINAJAS.(PPTO PARTICIPATIVO)
RB-FC-S2019 - EF 16-508-EMPRENDIMIENTO, CREACIÓN UNIDAD EMPRESARIAL TIENDA COMUNITARIA. VEREDA LAS MERCEDES. (PPTO PARTICIPATIVO)
RB-FC-S2019 - EF 16-508-PROYECTO DE EMPRENDIMIENTO COCINAS TRADICIONALES. VEREDA BRISAS DE POMONA. (PPTO PARTICIPATIVO)
RB-FC-S2019 - EF 16-508-EMPRENDIMIENTO PROYECTO PRODUCTIVO. VEREDA MONTE BELLO. (PPTO PARTICIPATIVO)
RB-FC-S2019 - EF 16-508-PROYECTO DE EMPRENDIMIENTO RESTAURANTE COMUNITARIO. VEREDA REAL POMONA II ETAPA. (PPTO PARTICIPATIVO)
RB-FC-S2019 - EF 16-508-PROYECTO DE EMPRENDIMIENTO, COCINAS TRADICIONALES. VEREDA NUEVA REAL POMONA SEGUNDA ETAPA. (PPTO PARTICIPATIVO)
RB-FC-S2019 - EF 16-508-PROYECTO DE EMPRENDIMIENTO, ESPECIES MENORES. VEREDA PARCELACIÓN SANTA BÁRBARA. (PPTO PARTICIPATIVO)
RB-FC-S2019 - EF 16-508-PROYECTO DE EMPRENDIMIENTO, ESPECIES MENORES. VEREDA PARCELACIÓN SANTA BÁRBARA. (PPTO PARTICIPATIVO)
RB-FC-S2019 - EF 16-508-PROYECTO DE EMPRENDIMIENTO. ZONA SUR ORIENTE. (PPTO PARTICIPATIVO)
RB-FC-S2019 - EF 16-508-PROYECTO DE EMPRENDIMIENTO: COMERCIALIZADORA Y PRODUCTORA DE PULPA DE FRUTAS SAN FERNANDO. (PPTO PARTICIPATIVO)
RB-FC-S2019 - EF 16-508-APROVECHAMIENTO DE RE-SIDUOS SÓLIDOS EN LOS BARRIOS SANTIAGO DE CALI, LA ARBOLEDA Y BELLO HORIZONTE DEL MUNICIPIO DE POPAYÁN. (PPTO PARTICIPATIVO)
RB-FC-S2019 - EF 16-508-EMPLEO, EMPRENDIMIENTO E INNOVACION. (PPTO PARTICIPATIVO)
</t>
  </si>
  <si>
    <t>secretario de despacho, Economista, Publicista</t>
  </si>
  <si>
    <t>Actividad para reaizarse en el año 2021</t>
  </si>
  <si>
    <t>Prestación de servicios, a todo costo</t>
  </si>
  <si>
    <t>Planeación e implementación de 2 talleres (virtuales o presenciales) para la construcción de la política pública de emprendiendo</t>
  </si>
  <si>
    <t>Formulación de una estrategia de acompañamiento para colectivo de jóvenes líderes creado</t>
  </si>
  <si>
    <t>Realizar seguimiento a los emprendimientos
fortalecidos con capital semilla de población jóven</t>
  </si>
  <si>
    <t>Prestación de servicios, Titulo de venta</t>
  </si>
  <si>
    <t>secretario de despacho, Administrdor de empresas agropecuarias, Publicista</t>
  </si>
  <si>
    <t>Promoción de las estrategias públicas y privadas
que promuevan la empleabilidad de la población
joven identificadas.</t>
  </si>
  <si>
    <t>Ingeniero de sistemas, administrador de empresas, economista, administrador de empresas, bachiller.</t>
  </si>
  <si>
    <t>Convenio interadministrativo de cooperación con BANCOLDEX, para el programa Popayán se activa, debido a la crisis causada por la covid-19, para cofinanciación de acceso a crédito de PYMES</t>
  </si>
  <si>
    <t>Secretario de Despacho, Psicologos, ingeniero de sistemas</t>
  </si>
  <si>
    <t>Promoción de Programa de formación para el
trabajo de la población en situación de
discapacidad.</t>
  </si>
  <si>
    <t>Realización de una feria de empleo.</t>
  </si>
  <si>
    <t>4 Charlas informativas de promoción y difusión de la información del observatorio de empleabilidad a la comunidad del municipio</t>
  </si>
  <si>
    <t>Prestación de servicio, contrato de compra venta</t>
  </si>
  <si>
    <t>Realizar alianzas estratégicas con el SENA, ORMET y dos instituciones universitarias por seleccionar de acuerdo a la información real que tengan referente al mercado laboral de la ciudad que puedan brindar información en tiempo real y sirvan de insumo al observatorio</t>
  </si>
  <si>
    <t>Brindar la información solicitada por el ORMET en
temas de empleabilidad.</t>
  </si>
  <si>
    <t xml:space="preserve">Prestación de servicios, </t>
  </si>
  <si>
    <t>Víctor Fuli, Psicologos, ingeniero de sistemas</t>
  </si>
  <si>
    <t>Diseño, desarrollo y puesta en marcha de una base de datos dinámica, que identifique y almacene el comportamiento del mercado laboral y la información sectorial con enfoque diferencial como insumo del observatorio</t>
  </si>
  <si>
    <t xml:space="preserve">RB-FC-S2019 - EF 16-508-EMPLEO, EMPRENDIMIENTO E INNOVACIÓN
RB-FC-S2019 - EF 16-508-EMPLEO, EMPRENDIMIENTO E INNOVACIÓN
RB-FC-S2018 - EF 16-505-EMPLEO, EMPRENDIMIENTO E INNOVACIÓN
</t>
  </si>
  <si>
    <t>Secretario de Despacho, Psicologo, ingeniero de sistemas</t>
  </si>
  <si>
    <t>Crear e implementar el observatorio de empleabilidad de Popayán</t>
  </si>
  <si>
    <t xml:space="preserve">Prestación de Servicios </t>
  </si>
  <si>
    <t xml:space="preserve">Secretario de Despacho,Tecnóloga </t>
  </si>
  <si>
    <t>Dejar establecidas huertas urbanas y rurales que le permitan ya sea a la comunidad de un sector o a cada productor de forma individual, generar un proceso de autoabastecimiento que garantice a su grupo familiar una nutrición adecuada y que adicionalmente genere ingresos para su subsistencia.</t>
  </si>
  <si>
    <t>Fortalecimiento del componente del plan de desarrollo seguridad y soberanía alimentaria en el marco del desarrollo rural y agro del municipio</t>
  </si>
  <si>
    <t>RB-SGP-PG-OS-DESARROLLO AGROPECUARIO E INNOVACIÓN RURAL/RB-FC-S2019 - EF 16-508-DESARROLLO AGROPECUARIO E INNOVACIÓN RURAL</t>
  </si>
  <si>
    <t>Secretario de Despacho,Administradora Agropecuaria</t>
  </si>
  <si>
    <t>Realizar el fortalecimiento del programa POPAYÁN CON SENTIDO RURAL para que a partir del mismo se puedan desarrollar no solo la implementación de los mercados campesinos locales si no impulsar de diferentes formas comerciales y empresariales a cada uno de los productores rurales que participen de estas estrategias.                                                Articulación con las diferentes instituciones municipales, departamentales y nacionales para adelantar eventos que permitan fortalecer estos procesos de abastecimiento y comercialización de productos agropecuarios.</t>
  </si>
  <si>
    <r>
      <t>Fortalecimiento de mercados campesin</t>
    </r>
    <r>
      <rPr>
        <sz val="10"/>
        <rFont val="Arial"/>
        <family val="2"/>
      </rPr>
      <t>os locales implementado</t>
    </r>
  </si>
  <si>
    <t>Secretario de Despacho,Ingeniero Agrónomo Especializado</t>
  </si>
  <si>
    <t>Desarrollar diferentes de métodos de trabajo con la comunidad para construir y dejar formulada la política pública del sector rural para el municipio de Popayán.</t>
  </si>
  <si>
    <t>Secretario de Despacho,Administrador de Empresas Agropecuarias</t>
  </si>
  <si>
    <t>Implementar estrategias para difundir en los diferentes medios de comunicación y redes sociales las iniciativas de acceso a recursos y beneficios por parte de las entidades gubernamentales como las organizaciones internacionales.</t>
  </si>
  <si>
    <t>Estrategia de difusión para el acceso a iniciativas  de apoyo al sector productivo rural implementada</t>
  </si>
  <si>
    <t>Secretario de Despacho,Tecnólogo</t>
  </si>
  <si>
    <t xml:space="preserve">Realizar actividades complementarias de carácter ambiental a todo el trabajo en campo que se desarrolla en las diferentes líneas productivas, ya que es de suma importancia generar ese compromiso en los productores del sector rural. </t>
  </si>
  <si>
    <t>Estrategias de adaptación y mitigación de cambio climático  contextualizadas a las cadenas productivas locales diseñadas</t>
  </si>
  <si>
    <t>Secretario de Despacho2020-07-24(2) Técnicos Agropecuarios</t>
  </si>
  <si>
    <t>Realizar experiencias en campo que permitan llevar instituciones publicas y privadas en las diferentes áreas técnicas, financieras, comerciales y académicas que le permitan a los productores rurales tener un fácil acceso a éstas, así como actividades practicas que permiten realizar transferencias tecnológicas.</t>
  </si>
  <si>
    <t>Secretario de Despacho,Ingeniero Agropecuario</t>
  </si>
  <si>
    <t>Reforzar el trabajo en campo en el proceso de identificación de las siete líneas productivas que sobresalen en el municipio de Popayán (Café, Caña Panelera, Aguacate Hass, Ganadería, especies menores (Cuyes, gallinas ponedoras, pollos de engorde y porcinos), piscicultura y la apicultura.</t>
  </si>
  <si>
    <t>20201900018253/24/01/2020 - pendiente</t>
  </si>
  <si>
    <t>IMPLEMENTACION DEL PROGRAMA DE UMATA 2020 DESARROLLO AGROPECUARIO E INNOVACION RURAL EN EL MUNICIPIO DE POPAYAN/Fortalecimiento del componente del plan de desarrollo seguridad y soberanía alimentaria en el marco del desarrollo rural y agro del municipio</t>
  </si>
  <si>
    <t>DESARROLLO AGROPECUARIO E INNOVACION RURAL/RB-SGP-PG-OS-DESARROLLO AGROPECUARIO E INNOVACIÓN RURAL/RB-FC-S2019 - EF 16-508-DESARROLLO AGROPECUARIO E INNOVACIÓN RURAL</t>
  </si>
  <si>
    <t>Secretario de Despacho,(1) Administrador de Empresas</t>
  </si>
  <si>
    <t>8. Evaluar la viabilidad del proyecto de acuerdo de la creación del banco de maquinaria agrícola</t>
  </si>
  <si>
    <t>Secretario de Despacho,(1) Profesional Economista</t>
  </si>
  <si>
    <t>7. Verificar el estado actual del proyecto de acuerdo del banco de maquinaria agrícola ante el concejo municipal</t>
  </si>
  <si>
    <t>Secretario de Despacho,Ingeniera Agroindustrial</t>
  </si>
  <si>
    <t>Realizar una identificación y acompañamiento a los emprendedores rurales (mujer rural, joven rural, entre otros) para direccionarlos con entidades públicas o privadas que les permitan desarrollar e innovar su producto para llegar a ser competitivos en el sector comercio.</t>
  </si>
  <si>
    <t>Secretario de Despacho2020-07-24(1) Ingeniero
Agrónomo
Especializado</t>
  </si>
  <si>
    <t>Realizar apoyo al proceso de certificación de fincas
productores de acuerdo a la normatividad y a la línea
Productiva.</t>
  </si>
  <si>
    <t>Secretario de Despacho,(1) Administrador de
Empresas</t>
  </si>
  <si>
    <t>Actuar como ente articulador entre la comunidad y las
instituciones que participan en el desarrollo del sector
agropecuario</t>
  </si>
  <si>
    <t>Secretario de Despacho,(1) Ingeniera de
sistemas
Especializada (1)
Coordinadora</t>
  </si>
  <si>
    <t>Realizar la adquisición de insumos para el fortalecimiento de
las diferentes líneas productivas y las asociaciones del
municipio</t>
  </si>
  <si>
    <t>Secretario de Despacho,(1) Zootecnista (1) Economista</t>
  </si>
  <si>
    <t>Realizar gestiones con entidades locales, nacionales e internacionales que permitan a las asociaciones previamente formalizadas del sector rural escalonar en diferentes procesos comerciales para apalancar su producto.</t>
  </si>
  <si>
    <t>Seguimiento a las transferencias de los saldos de los recursos para el fortalecimiento de los encadenamientos productivos enmarcados en los proyectos "Desarrollo de la cadena láctea para el mejoramiento de la calidad de vida de las familias del Departamento" y "Fortalecimiento a la caficultura familiar como un modelo para la construcción de una paz estable y duradera" (Regalías)</t>
  </si>
  <si>
    <t>Secretario de Despacho ,Administradora Agropecuaria</t>
  </si>
  <si>
    <t>Realizar acompañamiento a cada una de las UPAs que lo requieran dentro del municipio de Popayán, haciendo énfasis en una extensión agropecuaria integral.</t>
  </si>
  <si>
    <t>Secretario de Despacho ,(1) Abogado (1) Tecnólogo</t>
  </si>
  <si>
    <t>Promover capacidades humanas y sociales para la transferencia de conocimiento y tecnologías agropecuarias articuladas con el servicio de extensión agropecuaria.</t>
  </si>
  <si>
    <t>Secretario de Despacho ,(1) Zootecnista, (1) Tecnólogo</t>
  </si>
  <si>
    <t>Promover acompañamiento y la extensión rural a los productores en los diferentes eslabones de la cadena productiva para su empoderamiento, bajo la norma vigente.</t>
  </si>
  <si>
    <t>Secretario de Despacho -(1) Ingeniero agroindustrial</t>
  </si>
  <si>
    <t>Realizar seguimiento a los procesos de investigación y transferencia de tecnología que se brindaron con el servicio de extensión agropecuaria y demás entidades del sector</t>
  </si>
  <si>
    <t>Realizar seguimiento a los proyectos formulados y presentados a convocatorias para el sector productivo rural del municipio de Popayán.</t>
  </si>
  <si>
    <t>Secretario de Despacho -Administradora Agropecuaria</t>
  </si>
  <si>
    <t>Realizar un proceso de caracterización en campo en donde se establecen los requerimientos asignados por entidades gubernamentales a nivel nacional como la Agencia de Desarrollo Rural - ADR a través del Ministerio de Agricultura dando cumplimiento a la ley 1876 de 2017.</t>
  </si>
  <si>
    <t>Fortalecimiento del componente del plan de desarrollo seguridad y soberania alimentaria en el marco del desarrollo rural y agro del municipio</t>
  </si>
  <si>
    <t>IMPLEMENTACION DEL PROGRAMA DE GOBIERNO 2020 MODERNIZACION ADMINISTRATIVA  Y ORGANIZACIONAL PARA EL FORTALECIMIENTO  INSTITUCIONAL DEL MUNICIPIO DE POPAYÁN</t>
  </si>
  <si>
    <t>RB-FC-S2019 - EF - 16-508 Fortalecimiento Institucional de la Secretaría de Gobierno</t>
  </si>
  <si>
    <t>Prestacion de Servicios - Proseso Contractual de Suministros de Impresión y Bioseguridad</t>
  </si>
  <si>
    <t>Elvia Rocio Cuenca - Andres Felipe Jimenez</t>
  </si>
  <si>
    <t>Realización de encuentros del comité de libertad e igualdad religiosa</t>
  </si>
  <si>
    <t>Prestación de Servicios</t>
  </si>
  <si>
    <t>Formulación de un plan de acción que contenga la estrategia de conformación del Comité se Seguimiento y evaluación al Presupuesto Participaivo</t>
  </si>
  <si>
    <t>Prestacion de Servicios - Proceso Contractual de Suministro de conectividad</t>
  </si>
  <si>
    <t xml:space="preserve">Conformación del comité de articulación institucional para el programa de participación y democracia denominado: Consejo Municipal de Participación Ciudadana </t>
  </si>
  <si>
    <t>V</t>
  </si>
  <si>
    <t>Prestacion de Servicios - Proceso Contractual de Suministro de Impresión y conectividad</t>
  </si>
  <si>
    <t>Diseño del manual para el Presupuesto Participativo y la realización de cinco (5) encuentros de socialización</t>
  </si>
  <si>
    <t>Este recurso queda en el Proyecto pero de antemano se sabe que no se podra ejecutar porque las Elecciones del Consejo Municipal de Juventud se aplazaron para el año 2021</t>
  </si>
  <si>
    <t xml:space="preserve">Servicio de operador logístico evento </t>
  </si>
  <si>
    <t>Apoyo a eventos democráticos</t>
  </si>
  <si>
    <t>Prestación de servicios - Proceso Contractual de Suministro de conectividad y bioseguridad</t>
  </si>
  <si>
    <t>Apoyo técnico y logístico en gestión de recursos y priorización de inversiones</t>
  </si>
  <si>
    <t>Realización de acciones de Inspección, vigilancia y control a organismos comunales y organismos ordenados de la sociedad civil</t>
  </si>
  <si>
    <t>Prestacion de Servicios - Proceso Contractual de Suministro de Equipos de Tecnologia</t>
  </si>
  <si>
    <t>Asistencia técnica a procesos democráticos y participativos</t>
  </si>
  <si>
    <t>Proceso Contractual de Suministro de Impresión, conectividad y bioseguridad</t>
  </si>
  <si>
    <t>Realización de jornadas de capacitación y formación a líderes comunales</t>
  </si>
  <si>
    <t>Proceso Contractual de capacitación</t>
  </si>
  <si>
    <t>Acciones de capacitación a Juntas de Acción comunal, Ediles, Vocales y Veedores</t>
  </si>
  <si>
    <t>Elaboración y socialización de un manual contable y tributario para JAC</t>
  </si>
  <si>
    <t>Proseso Contractual de Expero, Refrigerios, Almuerzos - Proceso Contractual de Difusion Comunicativa -  Proceso Contractual de Suministros - Concurso de Iniciativas -</t>
  </si>
  <si>
    <t>Conmemoración de fechas emblemáticas para la Participación Ciudadana</t>
  </si>
  <si>
    <t>Proceso Contractual de Suministros de Bioseguridad</t>
  </si>
  <si>
    <t>Realización de encuentros ciudadanos a través de recorridos itinerantes en comunas y corregimientos del Municipio de Popayán</t>
  </si>
  <si>
    <t>Proceso Contractual de Suministros de Impresión</t>
  </si>
  <si>
    <t>Realización de Jornadas de difusión y socialización de un  Manual de Oferta Pública al ciudadano</t>
  </si>
  <si>
    <t>Prestacion de Servicios - Proseso Contractual de Suministros</t>
  </si>
  <si>
    <t>Formulación de la estrategia de comunicación del programa de participación ciudadana</t>
  </si>
  <si>
    <t>Ajuste de proyecto pendiente de revisión por parte de a Secretaría de Planeación</t>
  </si>
  <si>
    <t>IMPLEMENTACION DEL PROGRAMA DE GOBIERNO 2020 DEMOCRACIA, PARTICIPACION CIUDADANA Y DESARROLLO COMUNITARIO EN EL MUNICIPIO DE POPAYAN</t>
  </si>
  <si>
    <t>RB-FC-S2019 EF -16-508 -Democracia y participación Ciudadana.</t>
  </si>
  <si>
    <t xml:space="preserve"> M</t>
  </si>
  <si>
    <t xml:space="preserve">Proyecto en ajuste </t>
  </si>
  <si>
    <t xml:space="preserve">Por la situación de la pandemia ha sido necesario realizar ajuste técnico de la actividad. Es importante dejar claro que esta situación a atraso el proceso de ejecución  del proyecto.  </t>
  </si>
  <si>
    <t xml:space="preserve">Elvia Rocio Cuenca - Marcela Quintero </t>
  </si>
  <si>
    <t>Capacitar usando herramientas TIC´s a los funcionarios de la comisaria de familia, inspecciones de policía y casa de justicia en Conciliación y actualización de las Normas pertinentes al trámite administrativo adelantado en los despachos.</t>
  </si>
  <si>
    <t xml:space="preserve">Ajuste Proyecto por viabilizar </t>
  </si>
  <si>
    <t>RB-FC-S2019 - EF 16-508-Casa de Justicia- RB-FC-S2019 - EF 16-508-Comisaria de Familia- Inspecciones de Polícia</t>
  </si>
  <si>
    <t xml:space="preserve">La situación de la pandemia ha atrasado la ejecución del proyecto </t>
  </si>
  <si>
    <t>Fortalecer los servicios y la atención oportuna que prestan las Inspecciones de policía del municipio</t>
  </si>
  <si>
    <t>Inspecciones de Policia</t>
  </si>
  <si>
    <t xml:space="preserve">V </t>
  </si>
  <si>
    <t xml:space="preserve">Por la situación de la pandemia ha sido necesario realizar ajuste técnico  y presupuestal de la actividad. Es importante dejar claro que esta situación a atraso el proceso de ejecución  del proyecto.  </t>
  </si>
  <si>
    <t>Fortalecer los servicios y la atención oportuna que presta la Casa de la Justicia y centros de conciliación del municipio</t>
  </si>
  <si>
    <t>RB-FC-S2019 - EF 16-508-Casa de Justicia</t>
  </si>
  <si>
    <t xml:space="preserve">Por la situación de la pandemia ha sido necesario realizar ajuste  presupuestal de la actividad. Es importante dejar claro que esta situación a atraso el proceso de ejecución  del proyecto.  </t>
  </si>
  <si>
    <t>Fortalecer los servicios y la atención oportuna que presta la Comisaría de Familia del municipio</t>
  </si>
  <si>
    <t>“IMPLEMENTACION DEL PROGRAMA DE GOBIERNO 2020 PARA LA PAZ, DERECHOS HUMANOS Y REINTEGRACION DE LA POBLACION VULNERABLE EN EL MUNICIPIO DE POPAYAN”</t>
  </si>
  <si>
    <t>RB-FC-S2019 - EF 16-508-Comisaria de Familia</t>
  </si>
  <si>
    <t>Elvia Rocio Cuenca - Alexander Maesoi</t>
  </si>
  <si>
    <t xml:space="preserve">Realizar Capacitaciones en vigilancia y control de los derechos de los consumidores mediante el uso de plataformas virtuales como zoom o google meet, de acuerdo a la actividad. </t>
  </si>
  <si>
    <t xml:space="preserve">Realizar Operativos para la vigilancia y control de empresas para
la protección del consumidor </t>
  </si>
  <si>
    <t>Gestión integral de espacio público y protección al consumnidor</t>
  </si>
  <si>
    <t xml:space="preserve">Realizar actividades de reubicación de vendedores ambulantes
</t>
  </si>
  <si>
    <t>Promoción del Desarrollo para la reubicación y formalización de vendedores ambulantes</t>
  </si>
  <si>
    <t xml:space="preserve">Formulación del Proyecto de cultura ciudadana
</t>
  </si>
  <si>
    <t xml:space="preserve">Actividades del programa de espacio público
</t>
  </si>
  <si>
    <t xml:space="preserve">Realizar Campañas de sensibilización del buen uso del espacio público,  para la conservación de los andenes como infraestructura municipal de transporte peatonal
</t>
  </si>
  <si>
    <t>Realizar Operativos estratégicos de recuperación del espacio público, para la conservación de los andenes como infraestructura municipal de transporte peatonal</t>
  </si>
  <si>
    <t>20201200197713 - 24/07/2020</t>
  </si>
  <si>
    <t>“IMPLEMENTACION DEL PROGRAMA DE GOBIERNO
2020 GESTIÓN INTEGRAL DEL ESPACIO PUBLICO EN EL MUNICIPIO DE POPAYAN”</t>
  </si>
  <si>
    <t>Geatión Integral del Espacio público</t>
  </si>
  <si>
    <t>VyM</t>
  </si>
  <si>
    <t>Pendiente de aprobación de ajuste</t>
  </si>
  <si>
    <t>Las actividades están sujetas a viabilidad y/o posibles cambios</t>
  </si>
  <si>
    <t xml:space="preserve">Prestación de servicios </t>
  </si>
  <si>
    <t>Elvia Rocio Cuenca- Darío Daza - Ary Chavez</t>
  </si>
  <si>
    <t>Fortalecimiento de la infraestructura para la seguridad, Estación de Policia Sur.</t>
  </si>
  <si>
    <t xml:space="preserve">Incorporación de tecnologías de seguridad SIES, para optimizar la vigilancia y el control de servicios policivos </t>
  </si>
  <si>
    <t>sin radicar</t>
  </si>
  <si>
    <t>Implementación de estrategias de seguridad y convivencia para el fortalecimiento de la vigilancia y control en el municipio Popayán</t>
  </si>
  <si>
    <t>Fortalecimiento de la seguridad con impacto en la convivencia ciudadana</t>
  </si>
  <si>
    <t xml:space="preserve">Dotación de elementos físicos, técnicos, tecnológicos y logísticos para la convivencia ciudadana
</t>
  </si>
  <si>
    <t>Talleres participativos de resolución de conflictos e iniciativas de paz y convivencia</t>
  </si>
  <si>
    <t xml:space="preserve">Mesas técnicas de articulación con organizaciones de derechos humanos, organizaciones internacionales e instituciones del posacuerdo
</t>
  </si>
  <si>
    <t>Talleres de carácter interinstitucional con comités, delegados y/o representantes de las diferentes movilizaciones y/o protestas</t>
  </si>
  <si>
    <t xml:space="preserve">Dotación de elementos físicos, técnicos, tecnológicos y logísticos de la fuerza pública  el municipio de Popayán
</t>
  </si>
  <si>
    <t xml:space="preserve">Diálogo ciudadano para la convivencia y la seguridad
</t>
  </si>
  <si>
    <t>Creación e implementación del Observatorio Social para el seguimiento estadístico de los hechos delictivos del Municipio de Popayán</t>
  </si>
  <si>
    <t>Elaboración Implementación y Gestión del Plan Integral de Seguridad y Convivencia Ciudadana PISCC</t>
  </si>
  <si>
    <t>Administración de los recursos del FONSET.</t>
  </si>
  <si>
    <t>Implementación del Programa de Gobierno 2020 Seguridad
y Convivencia Ciudadana en el Municipio de Popayán</t>
  </si>
  <si>
    <t>Fonde Territorial de Seguridad y Convivencia Ciudadana: Ley 418/97 - Ley 782/2002 - Acuerdo 033/11</t>
  </si>
  <si>
    <t>Elvia Rocio Cuenca- Jennifer Portilla</t>
  </si>
  <si>
    <t>Adecuación y mejoramiento de las instalaciones fisicas del CRAV</t>
  </si>
  <si>
    <t>Garantizar la atención y orientación a las víctimas del conflicto armado y funcionamiento de la Oficina para la implementación de los programas de atención a las víctimas.</t>
  </si>
  <si>
    <t>Funcionamiento del Comité Territorial de Justicia Transicional CTJT y Subcomités técnicos</t>
  </si>
  <si>
    <t>Garantizar la implementación del plan de trabajo de la mesa municipal de víctimas.</t>
  </si>
  <si>
    <t>material publicitario (cartillas didàcticas)</t>
  </si>
  <si>
    <t>Creación de programas de desarrollo económico incluyente para las víctimas</t>
  </si>
  <si>
    <t>Implementación de la estrategia de recuperación emocional, física y mental para las víctimas con enfoque diferencial (Niños, Niñas y Adolescentes –NNAZ, persona mayor, mujeres, LGBTI, con discapacidad y étnico).</t>
  </si>
  <si>
    <t>Planes de reparación colectiva –PIRC- apoyados con enfoque diferencial étnico, de acuerdo a las competencias del municipio.</t>
  </si>
  <si>
    <t>Conmemoración del día de la solidaridad con las víctimas del conflicto armado.</t>
  </si>
  <si>
    <t xml:space="preserve">Iniciativas conmemorativas y de reparación simbólica para dignificar a las víctimas del conflicto armado apoyadas. </t>
  </si>
  <si>
    <t>Cumplimiento de las órdenes incluidas en las sentencias o fallos de restitución de tierras a cargo de la Secretaría de Gobierno y Participación. Reporte en las plataformas, Tablero PAT, FUT, RUSCIT, SIGO, Entre otros.</t>
  </si>
  <si>
    <t>Cumplimiento de las órdenes incluidas en las sentencias o fallos de restitución de tierras a cargo de la Secretaría de Gobierno y Participación con enfoque diferencial étnico.</t>
  </si>
  <si>
    <t>Documento Plan de Contingencia ajustado y Documento Plan de Prevención, protección y garantías de no repetición formulado y en implementación</t>
  </si>
  <si>
    <t>Garantizar el acceso a la Atención Humanitaria Inmediata a la población víctima, en el marco de la estrategia de corresponsabilidad de la política pública para las víctimas de desplazamiento forzado y garantizar el acceso a alojamiento transitorio en el marco de la A.H.I. a la población víctima.</t>
  </si>
  <si>
    <t xml:space="preserve">Contratación de Albegue temporal </t>
  </si>
  <si>
    <t xml:space="preserve">Brindar la atención humanitarian inmediata a las personas y familias que hayan presentado su decración ante el ministerio publico y el hecho ocurrido no haya superado los 3 meses. </t>
  </si>
  <si>
    <t>Actividad de socializacion o participacion  para abordar los avances de la Política Pública de Atención, Asistencia y Reparación Integral a las Víctimas con enfoque diferencial y rutas de atención</t>
  </si>
  <si>
    <t>IMPLEMENTACION DEL PROGRAMA DE GOBIERNO 2020 PARA LA ASISTENCIA, ATENCIÓN Y REPARACIÓN  INTEGRAL A LA POBLACIÓN VULNERABLE  VICTIMA DEL MUNICPIO DE POPAYÁN.</t>
  </si>
  <si>
    <t>Población en situación de Desplazamiento (Acuerdo 050/2011)</t>
  </si>
  <si>
    <t>Promover la inclusión de cátedras de paz en instituciones educativas usando herramientas TIC´s.</t>
  </si>
  <si>
    <t>Estructurar la escuela de paz en Popayán.</t>
  </si>
  <si>
    <t>Celebración de fechas conmemorativas de la paz y los derechos humanos las cuales se realizaran usando herramientas TIC´s.</t>
  </si>
  <si>
    <t>Realizar un diagnóstico como insumo para la construcción de la Política Pública de Derechos Humanos en el municipio de Popayán</t>
  </si>
  <si>
    <t xml:space="preserve">La situación de la pandemia  a atraso el proceso de ejecución  del proyecto.  </t>
  </si>
  <si>
    <t>Apoyo para proyectos productivos y emprendimientos de la población en proceso de reincorporación</t>
  </si>
  <si>
    <t xml:space="preserve">Formación y/o capacitación en derechos humanos a la población en proceso de reincorporación con el fin de evitar su reingreso a organizaciones al margen de la Ley, usando herramientas TIC´s.
</t>
  </si>
  <si>
    <t>M</t>
  </si>
  <si>
    <t>Adelantar acciones para reactivar el Consejo Municipal de Paz.</t>
  </si>
  <si>
    <t xml:space="preserve">Paz y Derechos Humanos </t>
  </si>
  <si>
    <t>Apoyo para proyectos productivos y emprendimientos de la población en proceso de resocialización del Centro de Reclusión Penitenciario y Carcelario San Isidro de Popayán y el Centro de Reclusión de Mujeres la Magdalena de Popayán.</t>
  </si>
  <si>
    <t>Apoyo de suministros para cárceles o establecimientos de reclusión (Ley 65 de 1993).</t>
  </si>
  <si>
    <t>RB-FC-S2019 - EF 16-508-Apoyo a cárceles Ley 65 de 1993</t>
  </si>
  <si>
    <t>Realizar un Foro de paz para promover los DDHH en población diferencial el cual se realizará usando herramientas TIC´s.</t>
  </si>
  <si>
    <t>Formar y/o capacitar en DDHH a Instituciones, líderes sociales y a población con enfoque diferencial, a través de herramientas TIC´s.</t>
  </si>
  <si>
    <t xml:space="preserve">Socializar   través de herramientas TIC´s estrategias de 
promoción, prevención, protección y fortalecimiento de los derechos humanos en población vulnerable con enfoque diferencial del municipio de Popayán.
</t>
  </si>
  <si>
    <t>Crear una ruta de protección y prevención para líderes sociales, defensores de Derechos Humanos y periodistas amenazados.</t>
  </si>
  <si>
    <t>Elvia Rocio Cuenca - Andrea Velasco</t>
  </si>
  <si>
    <t>Sensibilizar a la ciudadanía y al habitante de calle para establecer dinámicas de sana convivencia que permitan procesos de inclusión social</t>
  </si>
  <si>
    <t>Desarrollar un plan que permita identificar lugares de origen de habitantes de calle y promover su retorno</t>
  </si>
  <si>
    <t>Gestionar el cumplimiento de la obligacion del mantenimiento y prolongacion de los cuerpos sepueltados como NI o No reclamados a cargo del municipio y que se encuentran en los cemeterios de Popayan.</t>
  </si>
  <si>
    <t>Realizar apoyo funerario (cofres e inhumaciones) a población vulnerable del municipio de Popayán</t>
  </si>
  <si>
    <t>Atender a los habitantes de calle con brigadas de salud y aseo</t>
  </si>
  <si>
    <t>Caracterización de la población en condicion de vulnerabilidad</t>
  </si>
  <si>
    <t>Reuniones virtuales de la mesa intersectorial de actores mediante el uso de estrategias didácticas a través de las TIC`s, en el marco de la contingencia causada por COVID 19.</t>
  </si>
  <si>
    <t>Organizar a los actores públicos y privados involucrados con la atención a población vulnerable mediante el uso de estrategias didacticas, a traves de las TIC'S, en el marco de la contingencia causada por COVID 19.</t>
  </si>
  <si>
    <t xml:space="preserve">“IMPLEMENTACION DEL PROGRAMA DE GOBIERNO 2020 PROGRAMAS SOCIALES PARA EL CAMBIO EN EL MUNICIPIO DE POPAYAN” </t>
  </si>
  <si>
    <t>RB-FC-S2019 -EF- 16-508- Popayán Solidaria</t>
  </si>
  <si>
    <r>
      <t>Estrategia</t>
    </r>
    <r>
      <rPr>
        <sz val="10"/>
        <rFont val="Arial"/>
        <family val="2"/>
      </rPr>
      <t xml:space="preserve"> de reconocimiento y garantía de derechos de la población campesina apoyada</t>
    </r>
  </si>
  <si>
    <t>Elvia Rocio Cuenca - Ericka Alegria</t>
  </si>
  <si>
    <t xml:space="preserve">Brindar herramientas tecnológicas adecuadas para beneficio del Programa de Población Afrocolombiana del municipio de Popayán
</t>
  </si>
  <si>
    <t>Actividades de apoyo al Programa de Población Afrocolombiana del municipio de Popayán</t>
  </si>
  <si>
    <t>Taller Liderazgo Afro jóven (virtual)</t>
  </si>
  <si>
    <t>Creación de la Mesa Técnica Población Afrocolombiana de Popayán</t>
  </si>
  <si>
    <t>Conmemoración de fechas emblemáticas para la comunidad afrodescendiente (vía virtual)</t>
  </si>
  <si>
    <t>Afrocines virtuales (https://www.festicinepopayan.com/)</t>
  </si>
  <si>
    <t>Concurso cuento infantil cultura afrocolombiana</t>
  </si>
  <si>
    <t xml:space="preserve">Talleres Empoderamiento Afrodescendientes. Vía virtual (canales como zoom, meet, facebook, etc.) o presencial </t>
  </si>
  <si>
    <t>Promoción de emprendimientos afrocolombianos  a través del diseño de un catálogo de productos por cada emprendimiento</t>
  </si>
  <si>
    <t>Curso de formación virtual o presencial en emprendimiento o administración de negocios, en alianza con el SENA</t>
  </si>
  <si>
    <t>20201900173573- 26/06/2020</t>
  </si>
  <si>
    <t>IMPLEMENTACIÓN DEL PROGRAMA DE GOBIERNO 2019, POBLACIÓN AFRODESCENDIENTE DE POBLACIÓN VULNERABLE EN EL MUNICIPIO DE POPAYÁN</t>
  </si>
  <si>
    <t>RB-FC-S2019 -EF 16-508 -Proceso de Inclusión a la población Afrocolombiana</t>
  </si>
  <si>
    <t xml:space="preserve">Elvia Rocio Cuenca - Jazmin Lindarte </t>
  </si>
  <si>
    <t xml:space="preserve">Diagnostico a partir del resultado del levantamiento de informacion de los emprendimientos de la Poblacion LGBTI y demas Poblacion que desee involucrarse en este proceso, mediante el diligenciamiento de una encuesta que reflejará que porcentaje de la Población, cuenta con un negocio establecido o desea capacitarse en temas contables y administrativos.  </t>
  </si>
  <si>
    <t>Operador Logistico</t>
  </si>
  <si>
    <t>Diagnostico Poblacion LGBTI. Contratacion operador.</t>
  </si>
  <si>
    <r>
      <t xml:space="preserve">Apoyos para población </t>
    </r>
    <r>
      <rPr>
        <b/>
        <sz val="10"/>
        <color indexed="8"/>
        <rFont val="Trebuchet MS"/>
        <family val="2"/>
      </rPr>
      <t>LGBTI</t>
    </r>
    <r>
      <rPr>
        <sz val="10"/>
        <color indexed="8"/>
        <rFont val="Trebuchet MS"/>
        <family val="2"/>
      </rPr>
      <t xml:space="preserve"> en condición de vulnerabilidad (cárceles, habitantes de la calle o en condición de vulnerab</t>
    </r>
    <r>
      <rPr>
        <sz val="10"/>
        <color indexed="8"/>
        <rFont val="Trebuchet MS"/>
        <family val="2"/>
      </rPr>
      <t>ilidad, personas en situación de prostitución</t>
    </r>
    <r>
      <rPr>
        <sz val="10"/>
        <color indexed="8"/>
        <rFont val="Trebuchet MS"/>
        <family val="2"/>
      </rPr>
      <t>) consistentes en kids de aseo.</t>
    </r>
  </si>
  <si>
    <t>Campaña de visibilización de la Población LGBTI</t>
  </si>
  <si>
    <t>Campañas educativas en temas de enfoque diferencial que visibilicen los derechos de las personas con idetidades y orientaciones de genero diversas.</t>
  </si>
  <si>
    <t>Apoyar  en la Conmemoración de fechas memorables para la Población</t>
  </si>
  <si>
    <t>PENDIENTE POR PREGUNTAR</t>
  </si>
  <si>
    <t>Realizacion de la Secretaria Tecnica de la Mesa Interinstitucional de Diversidad Sexual.</t>
  </si>
  <si>
    <t>Apoyar en la selección de la Nueva Mesa de Diversidad Municipal como espacio de partticipación y concertación.</t>
  </si>
  <si>
    <t>Trabajar en el fortalecimiento de organizaciones LGBT, Ejemplo Mesa de Diversidad Sexual entre otras.</t>
  </si>
  <si>
    <t>Capacitaciones en temas contables y administrativos a Emprendedores Población LGBTI que fueron beneficiarios de Capital semilla representado en activos.</t>
  </si>
  <si>
    <t>Trabajar en rutas de atencion para poblacion LGBT: Educacion, Salud, Ingresos y Violencias.</t>
  </si>
  <si>
    <t>IMPLEMENTACION DEL PROGRAMA DE GOBIERNO 2020 DIVERSIDADSEXUAL , EN EL MUNICIPIO DE POPAYAN " .</t>
  </si>
  <si>
    <t>Inversion directa atencion integral Poblacion LGBTI. SGP Atencion Integral a Poblacion LGBTI.</t>
  </si>
  <si>
    <t>CÒDIGO B-PIN: 2020190010043</t>
  </si>
  <si>
    <t>Elvia Rocio Cuenca - Rut Noreya Rodriguez</t>
  </si>
  <si>
    <t>Gestionar cursos virtuales de emprendimiento y formación en artes y oficios.</t>
  </si>
  <si>
    <t>Diagnosticar el nivel de emprendimiento de los beneficiarios del Programa.</t>
  </si>
  <si>
    <t>Realizar una asamblea con líderes titulares del programa de manera semipresencial y virtual a través de plataformas digitales que permitan la conexión en tiempo real, en el marco de la contingencia causada por COVID 19</t>
  </si>
  <si>
    <t>Realizar encuentros de bienestar de promoción y prevención para los padres de Familia del programa mediante plataformas digitales virtuales en el marco de la contingencia causada por COVID 19.</t>
  </si>
  <si>
    <t>Realizar una mesa temática con el sector educativo que permitan disminuir la deserción escolar de manera virtual mediante el uso de plataformas virtuales, en el marco de la contingencia causada por COVID 19.</t>
  </si>
  <si>
    <t>Informar a los beneficiarios del Programa sobre la liquidación de los subsidios y pagos</t>
  </si>
  <si>
    <t>Vincular al Programa MFA niños, niñas y adolescentes menores de 18 años de la población desplazada, red unidos y Sisben una vez se abran</t>
  </si>
  <si>
    <t>Socializar la operatividad del Programa con padres y madres líderes de manera virtual mediante el uso de plataformas virtuales, en el marco de la contingencia causada por COVID 19.</t>
  </si>
  <si>
    <t>Registrar digitalmente los archivos de verificación de cumplimiento de compromisos al SIFA</t>
  </si>
  <si>
    <t>Capacitar virtualmente mediante el uso de estrategias didácticas a través de las Tecnologías de la Información y la Comunicación al personal de las instituciones educativas y de salud que apoyan los programas sociales para el ingreso de la información de los beneficiarios al Sistema de Información de Familias en Acción SIFA, para mantener la base de datos actualizada, en el marco de la contingencia causada por COVID 19.</t>
  </si>
  <si>
    <t>20201900206313  28/07/2020</t>
  </si>
  <si>
    <t>IMPLEMENTACION DEL PROGRAMA DE GOBIERNO 2020 MAS FAMILIAS EN ACCION PARA POBLACION VULNERABLE EN EL MUNICIPIO DE POPAYAN</t>
  </si>
  <si>
    <t>RB-FC-S2019-EF-16-508-Programa más familias en acción</t>
  </si>
  <si>
    <t>Elvia Rocio Cuenca - Christian Mejia</t>
  </si>
  <si>
    <t>Proceso de capacitación para la elección del Consejo Municipal de Juventud de Popayán</t>
  </si>
  <si>
    <t>Desplegar acciones que permitan la articulación interinstitucional a nivel municipal, departamental, nacional y con agencias de cooperación internacional</t>
  </si>
  <si>
    <t>Apoyo al comité de seguimiento del Programa Jóvenes en Acción del DPS</t>
  </si>
  <si>
    <t>Eventos de visibilización de las activades de los jovenes</t>
  </si>
  <si>
    <t>Talleres socialización del Estatuto Ciudadanía Juvenil</t>
  </si>
  <si>
    <t>Desplegar acciones para la construcción participativa de la política pública en territorio que permita la recolección de propuestas de la población</t>
  </si>
  <si>
    <t xml:space="preserve">Ajuste de proyecto pendiente de revisión por parte de a Secretaría de Planeación </t>
  </si>
  <si>
    <t xml:space="preserve">IMPLEMENTACION DEL PROGRAMA DE GOBIERNO 2020 JOVENES POR EL CAMBIO EN EL MUNICIPIO DE POPAYÁN </t>
  </si>
  <si>
    <t>RB-FC-S2019- EF 16-508 Popayán Jóven</t>
  </si>
  <si>
    <t>Elvia Rocio Cuenca - Diana Bedoya</t>
  </si>
  <si>
    <t>Ejecución del plan de acción de la Política Pública de Primera Infancia, Infancia y Adolescencia, a partir de la Ruta de Ajuste Metodológico de la Política Pública</t>
  </si>
  <si>
    <t>Operado</t>
  </si>
  <si>
    <t>Preparación para la rendición publica de cuentas de Primera Infancia, Infancia y Adolescencia por medio de estrategias de comunicación</t>
  </si>
  <si>
    <t>Operador</t>
  </si>
  <si>
    <t>Realización de encuentros de actos conmemorativos y espacios de participación de NNA</t>
  </si>
  <si>
    <t>Fortalecimiento de los espacios interinstitucioales de coordinación de la política social del municipio de Popayán</t>
  </si>
  <si>
    <t xml:space="preserve">Dinamización y fortalecimiento de los espacios interinstitucionales y demás acciones que en el marco de la Ley 1098 de 2006 y la Política Publica de Primera Infancia, Infancia y Adolescencia el municipio de Popayán debe cumplir </t>
  </si>
  <si>
    <t>Diseño de rutas e implementación de campañas pedagógicas para NNA sobre temas de paz, reconciliación y participación ciudadana</t>
  </si>
  <si>
    <t>Diseño de rutas e implementación de campañas para prevenir los factores de riesgo de vulneración de los derechos sexuales y reproductivos de NNA</t>
  </si>
  <si>
    <t>El desarrollo de esta actividad dependerá de la oportuna contratación del operador para las adecuaciones locativas y dotación lógistica del Centro de Emergencia.</t>
  </si>
  <si>
    <t>Acciones para fortalecer el Hogar de Paso o centro de emergencia para la atención integral a la población vulnerable infante</t>
  </si>
  <si>
    <t>El desarrollo de esta actividad dependerá de la oportuna contratación de los operadores para las adecuaciones locativas del Centro Transitorio de Responsabilidad Penal - CETRA.</t>
  </si>
  <si>
    <t>Acciones para el fortalecimiento del Centro transitorio de responsabilidad penal para adolescentes mediante el apoyo en infraestructura y espacios locativos.</t>
  </si>
  <si>
    <t>Diseñar la estrategia de fortalecimiento de las acciones interinstitucionales para la erradicación del trabajo infantil y protección del joven trabajador</t>
  </si>
  <si>
    <t xml:space="preserve">Fortalecimiento de las acciones interinstitucionales del Sistema de Responsabilidad Penal para Adolescentes (SRPA) y diseño e implementación de campañas para evitar la instrumentalización de NNA en la comisión de delitos y contravenciones </t>
  </si>
  <si>
    <t xml:space="preserve">Dinamización del inicio del proceso de Ajuste de la Política Pública de Infancia y Adolescencia según lineamientos del Sistema Nacional de Bienestar Familiar (SNBF) </t>
  </si>
  <si>
    <t>Recopilación de información estadistica a NNA en el marco de la Estrategia Generaciones Sacúdete en alianza con el ICBF</t>
  </si>
  <si>
    <t>El desarrollo de esta actividad depdnderá de la oportuna contratación del operador lógistico que se encargaría de la repocilación de la información estadistica por medio de un instrumento tipo encuesta a NNA y madres comunitarias.</t>
  </si>
  <si>
    <t>Recopilación y análisis de información estadística para la actualización del diagnóstico de Primera Infancia, Infancia y Adolescencia.</t>
  </si>
  <si>
    <t>Formulación y diligenciamiento de la batería de indicadores del diagnóstico situacional de la Primera Infancia, Infancia y Adolescencia como insumo para la formulación del ajuste la Política Pública</t>
  </si>
  <si>
    <t>IMPLEMENTACIÓN DEL PROGRAMA DE GOBIERNO 2020 ATENCION INTEGRAL A INFANCIA Y ADOLESCENCIA EN EL MUNICIPIO DE POPAYÁN</t>
  </si>
  <si>
    <t>Implementación de políticas Públicas en Infancia y Adolescencia (Acuerdo 011/2011)</t>
  </si>
  <si>
    <t>dere</t>
  </si>
  <si>
    <t>OPSS</t>
  </si>
  <si>
    <t>Prevenir y atender incendios, emergencias y calamidades conexas</t>
  </si>
  <si>
    <t>Prevencion y atencion de incendios y calamidades conexas y emergencias.</t>
  </si>
  <si>
    <t>OPS</t>
  </si>
  <si>
    <t>Asesoría y apoyo para la realización del proyecto municipal en la construcción de la subestación CBVP NORTE.</t>
  </si>
  <si>
    <t>Realizar Simulacros Nacional de Evacuación</t>
  </si>
  <si>
    <t>Suministrar y dotar a la bodega estratégica y centro de reserva con elementos adecuados</t>
  </si>
  <si>
    <t>Mantenimiento radios OAGRD</t>
  </si>
  <si>
    <t>Realizar las compras respectivas para el equipamiento de la camioneta de la OAGRD Rutilante y equipo de altavoces</t>
  </si>
  <si>
    <t>Activar los programas de prevención de accidentes por almacenamiento, y manipulación de pólvora y juegos pirotécnico</t>
  </si>
  <si>
    <t>PSS</t>
  </si>
  <si>
    <t>Elaborar planes de gestión del riesgo de desastres PGRDEPP para establecimientos carcelarios</t>
  </si>
  <si>
    <t>Elaborar planes de gestión del riesgo de desastres PGRDEPP para hogares del ICBF</t>
  </si>
  <si>
    <t>Realizar valoración de desastres o calamidades en los procesos de reducción y manejo del riesgo en la OAGRD.</t>
  </si>
  <si>
    <t>Elaboración de planes de gestión del riesgo de desastres PGRDEPP para Plazas de mercado</t>
  </si>
  <si>
    <t>Atención a presencia de abejas y/o avispas por los organismos de socorro con el apoyo de la OAGRD</t>
  </si>
  <si>
    <t>Asignación de subsidios de arrendamiento temporal</t>
  </si>
  <si>
    <t>Construir instrumentos de planificación del riesgo de desastres que viabilicen la respuesta ante emergencias y desastres (EMRE)</t>
  </si>
  <si>
    <t>Realizar seguimiento y valoración a los procesos de manejo del riesgo de desastres y atención de situaciones de emergencia</t>
  </si>
  <si>
    <t>Realizar la entrega de elementos de primera respuesta como ayuda humanitaria y controlar el inventario de la bodega estratégica y centro de reserva de la OAGRD.</t>
  </si>
  <si>
    <t>Formulación, actualización seguimiento y evaluación de planes y/o proyectos para la oficina asesora de gestión del riesgo de desastres.</t>
  </si>
  <si>
    <t>Actualizar el Plan anual  de alistamiento para la prevención inminente y atención inmediata de  calamidades y desastres formulado</t>
  </si>
  <si>
    <t>COORDINACION DE MANEJO</t>
  </si>
  <si>
    <t>Brindar asistencia técnica a los organismos de socorro para el manejo del riesgo de desastres y atención de situaciones de emergencia.</t>
  </si>
  <si>
    <t>20-9-19-001-02240</t>
  </si>
  <si>
    <t>Implementacion programa de gestion del riesgo de desastres 2020 respuesta a emergencias y preparacion para el manejo de desastres en el municipio de Popayan.</t>
  </si>
  <si>
    <t>Fondo de gestion del riesgo de desastres del municipio de Popayan. Ley 1523/2012 y Acuerdo 034/2012, 1.5% de los ICLD.</t>
  </si>
  <si>
    <t xml:space="preserve"> Realizar ponencias y propuestas presentadas referente al numero de polizas firmadas para la transferencia del riesgo para la proteccion del municipio</t>
  </si>
  <si>
    <t>Realizar Foros, conferencias y jornadas de capacitación</t>
  </si>
  <si>
    <t>Elaborar planes de gestión del riesgo de desastres PGRDEPP para el centro comercial el Empedrado, CAM, secretaria de Transito, DAFE, Guillermo León Valencia.</t>
  </si>
  <si>
    <t>Realizar capacitaciones diferenciales para comunidades en gestión de riesgo de desastres (PEGRD</t>
  </si>
  <si>
    <t>Realizar Talleres de capacitación comunitarios en temas de gestión del riesgo de desastres</t>
  </si>
  <si>
    <t>Análizar de condición de riesgo en establecimientos educativos</t>
  </si>
  <si>
    <t>Analizar las condiciones de riesgo en instituciones de salud</t>
  </si>
  <si>
    <t>Realizar estudios para la reducción del riesgo a elementos expuestos</t>
  </si>
  <si>
    <t>CONTRATO DE OBRA</t>
  </si>
  <si>
    <t>Ejecución de obras de mitigación y reducción del riesgo en zonas priorizadas</t>
  </si>
  <si>
    <t>Brindar asistencia técnica en la articulación de la formulación del POT con la oficina asesora de planeación</t>
  </si>
  <si>
    <t>Restauración y recuperación ecológica de áreas degradadas por erosión.</t>
  </si>
  <si>
    <t>Brindar asistencia técnica para implementar medidas de mitigación estructurales y no estructurales y de adaptación al cambio climático</t>
  </si>
  <si>
    <t>Generar un convenio para la limpieza de tramos en subcuencas hidricas priorizadas.</t>
  </si>
  <si>
    <t>COORDINADOR DE REDUCCION</t>
  </si>
  <si>
    <t>Brindar apoyo a la operación del equipamiento tecnológico y correcto cuidado de los bienes a cargo de la OAGRD</t>
  </si>
  <si>
    <t>20-9-19-001-02239</t>
  </si>
  <si>
    <t>Implementacion programa de gestion del riesgo de desastres 2020 reduccion del riesgo y adaptacion al cambio climatico para optimizar el desarrollo municipal de Popayan.</t>
  </si>
  <si>
    <t>Capacitación (Taller) de prevención de las condiciones de riesgo (conceptual) a Medios de comunicación en GRD</t>
  </si>
  <si>
    <t>Realizar campañas de difusión y prevención  de las condiciones de riesgo realizadas</t>
  </si>
  <si>
    <t>Mantenimiento Dron Oficina Asesora de Gestión del riesgo de Desastres de Popayán</t>
  </si>
  <si>
    <t>Realizar el proceso de adjudicacion para el suministro y renovación de las licencias ARCGIS online y software de procesamiento de imágenes de DRON, de conformidad con las especificaciones técnicas requeridas</t>
  </si>
  <si>
    <t>Incrementar la Instrumentación de equipos de hardware y software para el fortalecimiento del Sistema de Alerta Temprana Participativa Regional   Fortalecido</t>
  </si>
  <si>
    <t>Realizar procesos jurídicos de los recursos físicos y económicos de la OAGRD así como la elaboración de procesos contractuales y contestación de tutelas.</t>
  </si>
  <si>
    <t>Brindar asistencia técnica en la articulación de la formulación del POT con la oficina asesora de planeación.</t>
  </si>
  <si>
    <t>Construcción de un documento técnico de evaluación y priorización de escenarios de riesgos</t>
  </si>
  <si>
    <t>COORDINADOR DE CONOCIMIENTO</t>
  </si>
  <si>
    <t>Construir la información faltante relacionada con escenarios de riesgo e incorporarlos en el PMGR</t>
  </si>
  <si>
    <t>20-9-19-001-02238</t>
  </si>
  <si>
    <t>Implementacion programa de gestion del riesgo de desastres 2020 conocimiento, comunicación y monitoreo del riesgo en el municipio de Popayan.</t>
  </si>
  <si>
    <t>N</t>
  </si>
  <si>
    <t>El Proyecto esta a la espera de registro en DNP para solicitar Banco de Proyectos</t>
  </si>
  <si>
    <t>Compra Venta</t>
  </si>
  <si>
    <t>Adquisición de equipamiento tecnológico y servicio de impresión y escaneo para la modernización administrativa y organizacional de la Alcaldía de Popayán.</t>
  </si>
  <si>
    <t>Adquisición de equipos de Red</t>
  </si>
  <si>
    <t>Implementación del protocolo IPV6, de la alcaldía de Popayán.</t>
  </si>
  <si>
    <t xml:space="preserve">Implementación telefonía IP </t>
  </si>
  <si>
    <t>Adquisición de equipamiento tecnológico para el Sistema almacenamiento (NAS/SAN)</t>
  </si>
  <si>
    <t>Adquisición del licenciamiento de herramienta de software.</t>
  </si>
  <si>
    <t>Adquisición de la licencia de la solución perimetral utm fortigate 300d y licencia del firewall de aplicaciones web fortiweb 100d para garantizar la seguridad de la red y de los servicios web</t>
  </si>
  <si>
    <t>Mantenimiento del sistema de respaldo eléctrico UPS del centro de datos principal y alterno de la alcaldía de Popayán</t>
  </si>
  <si>
    <t>EN TRAMITE</t>
  </si>
  <si>
    <t>DESARROLLO DEL PROCESO DE MODERNIZACIÓN E INNOVACIÓN DIGITAL DE LA ALCALDÍA MUNICIPAL DE POPAYÁN</t>
  </si>
  <si>
    <t>0103.2.51.8104.64.2321207  RB-FC-S2018 - EF 16-505- Plan de Tecnologías</t>
  </si>
  <si>
    <t>A la espera de cotizaciones para montar proceso</t>
  </si>
  <si>
    <t>Adquisición  de kit´s de perifericos para el fortalecimiento del sistema de información Turística Digital – Kioskos, en el marco del proyecto “Implementación del programa de general 2020 plan de tecnologías del municipio de Popayán”</t>
  </si>
  <si>
    <t>Adquisición  de kit´s de ampliación de Cobertura de Telefonía móvil en las instancias de gestión, en el marco del proyecto “Implementación del programa de general 2020 plan de tecnologías del municipio de Popayán”</t>
  </si>
  <si>
    <t>Adquisición de servidor, discos de almacenamiento y licencia de sistema operativo, para el centro de datos, en el marco del proyecto “Implementación del programa de general 2020 plan de tecnologías del municipio de Popayán”</t>
  </si>
  <si>
    <t>Adquisición de dos servidores con licencias de sistema operativo windows server para la implementación del directorio activo,  en el marco del proyecto “Implementación del programa de general 2020 plan de tecnologías del municipio de Popayán”</t>
  </si>
  <si>
    <t>Adquirir equipamiento tecnológico de comunicación y colaboración para la entidad, en el marco del proyecto “Implementación del programa de general 2020 plan de tecnologías del municipio de Popayán”</t>
  </si>
  <si>
    <t>Proceso que se adelantará por la Tienda Virtual</t>
  </si>
  <si>
    <t>Adquirir licencias de correo electrónico institucional google gsuite, para el fortalecimiento de la comunicación y colaboración de la entidad, en el marco del proyecto “Implementación del programa de general 2020 plan de tecnologías del municipio de Popayán”</t>
  </si>
  <si>
    <t>Adquirir licencias para firma digital para uso de la entidad, en el marco del proyecto “Implementación del programa de general 2020 plan de tecnologías del municipio de Popayán”</t>
  </si>
  <si>
    <t>Adquirir licencias de antivirus corporativo para gobierno administradas por consola central, que garantice la protección ante cualquier amenaza informática, brindando seguridad a estaciones de trabajo y servidores de la entidad, en el marco del proyecto “Implementación del programa de general 2020 plan de tecnologías del municipio de Popayán”</t>
  </si>
  <si>
    <t>Adquisición de las licencias y cintas del sistema de Backup del centro de datos principal de la entidad, en el marco del proyecto “implementación del programa de general 2020 plan de tecnologías del municipio de Popayán”</t>
  </si>
  <si>
    <t>Prestar los servicios de mantenimiento del sistema de aire acondicionado del centro de datos principal de la entidad, en el marco del proyecto “implementación del programa de general 2020 plan de tecnologías del municipio de Popayán”</t>
  </si>
  <si>
    <t>Revisando Hojas de vida</t>
  </si>
  <si>
    <t>Administración de servicios de , participación y colaboración de ti, servicios administrados por el Proceso de Apoyo – Gestión de Tecnología TIC</t>
  </si>
  <si>
    <t>Administración de servicios de desarrollo, participación y colaboración de ti, servicios administrados por el Proceso de Apoyo – Gestión de Tecnología TIC</t>
  </si>
  <si>
    <t>Contrato el 17 de Junio - en Ejecución</t>
  </si>
  <si>
    <t>Andrea Agredo Méndez</t>
  </si>
  <si>
    <t>Administración y gestión de tecnología de la información, proyectos y procesos tecnológicos, administrados por el Proceso de Apoyo - Gestión de Tecnología TIC.</t>
  </si>
  <si>
    <t>En proceso de Contratación</t>
  </si>
  <si>
    <t xml:space="preserve">Miyer Alberto Chávez Cerón </t>
  </si>
  <si>
    <t>Administración del soporte y mantenimiento de los equipos y sistemas tecnológicos, incorporando las tecnologías de información y comunicación, servicios administrados por el Proceso de Apoyo – Gestión de Tecnología TIC</t>
  </si>
  <si>
    <t>Contrato el 28 de Agosto - en Ejecución</t>
  </si>
  <si>
    <t>Manuel Fernando Hurtado</t>
  </si>
  <si>
    <t>Administración del controlador de dominio, sitios digitales, licencias de correo electrónico y red LAN de la entidad, servicios administrados por el Proceso de Apoyo – Gestión de Tecnología TIC</t>
  </si>
  <si>
    <t>Hernando José Peña Hidalgo</t>
  </si>
  <si>
    <t>Administración de la estructura tecnológica, seguridad de la información, servidores, bases de datos, aplicativos y herramientas tecnológicas administradas por el Proceso de Apoyo – Gestión de Tecnología TIC</t>
  </si>
  <si>
    <t>2020190010061 / 27/07/2020</t>
  </si>
  <si>
    <t>IMPLEMENTACION DEL PROGRAMA DE GENERAL 2020 PLAN DE TECNOLO-GIAS DEL MUNICIPIO DE POPAYAN</t>
  </si>
  <si>
    <t>0103.2.51.1101.62.2321201 Plan de Tecnologías
'0103.2.51.8104.64.2321207  RB-FC-S2018 - EF 16-505- Plan de Tecnologías</t>
  </si>
  <si>
    <t xml:space="preserve">Creación de la Unidad Administrativa de Tecnologías TIC </t>
  </si>
  <si>
    <t>PLAN DE DESARROLLO MUNICIPAL POPAYÁN 2020 - 2023</t>
  </si>
  <si>
    <t>CREO EN POPAYÁN</t>
  </si>
  <si>
    <t>PLAN ESTRATÉGICO PRELIMINAR (EN CONSTRUCCIÓN)</t>
  </si>
  <si>
    <t>DESAGREGACIÓN META</t>
  </si>
  <si>
    <t>DESAGREGACIÓN PRESUPUESTO</t>
  </si>
  <si>
    <t>DESAGREGACIÓN POR FUENTE</t>
  </si>
  <si>
    <t xml:space="preserve">LÍNEAS ESTRATÉGICAS </t>
  </si>
  <si>
    <t xml:space="preserve">COMPONENTE </t>
  </si>
  <si>
    <t xml:space="preserve">PROGRAMA </t>
  </si>
  <si>
    <t>DESCRIPCIÓN DE METAS DE RESULTADO</t>
  </si>
  <si>
    <t>NOMBRE DE INDICADOR DE
RESULTADO</t>
  </si>
  <si>
    <t>LB</t>
  </si>
  <si>
    <t>META
2023</t>
  </si>
  <si>
    <t>PROYECTOS</t>
  </si>
  <si>
    <t>NOMBRE DE
INDICADOR DE
PRODUCTO</t>
  </si>
  <si>
    <t>LÍNEA BASE (2019)</t>
  </si>
  <si>
    <t>META
2021</t>
  </si>
  <si>
    <t>META
2022</t>
  </si>
  <si>
    <t>DEPENDENCIA RESPONSABLE</t>
  </si>
  <si>
    <t>Total
control
1</t>
  </si>
  <si>
    <t>Presupuesto
2020</t>
  </si>
  <si>
    <t>Presupuesto
 2021</t>
  </si>
  <si>
    <t>Presupuesto
2022</t>
  </si>
  <si>
    <t>Presupuesto
2023</t>
  </si>
  <si>
    <t>Presupuesto
 plan</t>
  </si>
  <si>
    <t>PROPIOS</t>
  </si>
  <si>
    <t>S.G.P</t>
  </si>
  <si>
    <t>S.G.R</t>
  </si>
  <si>
    <t>NACIÓN
transferencias</t>
  </si>
  <si>
    <t>OTROS
gestión</t>
  </si>
  <si>
    <t>Educación</t>
  </si>
  <si>
    <t xml:space="preserve">Calidad educativa para el desarrollo integral </t>
  </si>
  <si>
    <t>Formulación e implementación del Plan Educativo Municipal acorde al modelo de ciudades sostenibles</t>
  </si>
  <si>
    <t>Conformada la Junta Educativa Municipal  para la elaboración del Plan.</t>
  </si>
  <si>
    <t>100% N° de Junta Técnico conformado</t>
  </si>
  <si>
    <t xml:space="preserve">Implementación, seguimiento y acompañamiento pedagogico a la  jornada única </t>
  </si>
  <si>
    <t xml:space="preserve">Seguimiento pedagógico a las instituciones educativas   en el marco de la jornada única implementado </t>
  </si>
  <si>
    <t xml:space="preserve">Nuevas I.E. ingresadas al Proceso de Jornada Única </t>
  </si>
  <si>
    <t xml:space="preserve">N° de I.E.que ingresan en Jornada Única </t>
  </si>
  <si>
    <t xml:space="preserve">Fortalecimiento de la educacion inicial en el marco de la atención integral </t>
  </si>
  <si>
    <t xml:space="preserve"> Encuentro anual Municipal  de docentes de transición realizados</t>
  </si>
  <si>
    <t>Promoción de la regulacion  y articulación de la prestación del servicio educativo formal y no formal</t>
  </si>
  <si>
    <t>Fortalecimiento de la innnovación educativa con STEIM</t>
  </si>
  <si>
    <t>Fortalecimiento de las competencias y aprendizajes de las diferentes areas del conocimiento</t>
  </si>
  <si>
    <t>Apoyados los procesos pedagógicos  de enseñanza y aprendizaje para fortalecer las diferentes  competencias evaluadas</t>
  </si>
  <si>
    <t>Implementada la evaluación formativa como práctica de transformación en el aula, en el marco del del decreto 1290 de 2009.</t>
  </si>
  <si>
    <t>Estrategia de fortalecimiento y acompañamiento a estudiantes  para su proyecto de vida implementada</t>
  </si>
  <si>
    <t xml:space="preserve">Implementación de la estrategia de fortalecimiento y acompañamiento a estudiantes  para su proyecto de vida </t>
  </si>
  <si>
    <t>Programa de Competencias Socioemocionales implementado</t>
  </si>
  <si>
    <t>Diseñada e implementada estrategia para la orientación vocacional</t>
  </si>
  <si>
    <t>Estrategia de prevención, promoción y atención para el mejoramiento del clima escolar implementada</t>
  </si>
  <si>
    <t xml:space="preserve">Implementación de estrategias de prevención, promocion y atención que mejoren el clima escolar </t>
  </si>
  <si>
    <t xml:space="preserve">Apoyada  la revisión y ajustes  a manuales de convivencia y ajuste a  la estructuración de las rutas de atención. </t>
  </si>
  <si>
    <t>Estrategia  anual de prevención para mitigar  la violencia escolar implementada</t>
  </si>
  <si>
    <t>Impulsadas las escuelas de Padres de Familia como dinamizadores del aprendizaje</t>
  </si>
  <si>
    <t>Fortalecimiento de competencias ciudadanas a traves de los proyectos transversales y catedras</t>
  </si>
  <si>
    <t xml:space="preserve">Acompañado el fortalecimiento conceptual de los proyectos pedagógicos transversales, Cátedras ( CatedraPopayan, Cátedra de Estudios Afrocolombianos , Cátedra  de la Paz, Cátedra Animalista), y transversalización con las áreas fundamentales. </t>
  </si>
  <si>
    <t>Formulado e implementado el diagnostico de necesidades de formación docente, a través de la conformación de mesas de trabajo comunales</t>
  </si>
  <si>
    <t>100% de la formulación e implementación del diagnostico</t>
  </si>
  <si>
    <t>Fortalecimiento de  la competitividd mediante  la catedra de emprendimiento y la enseñanza de una segunda lengua en las ie.</t>
  </si>
  <si>
    <t>Promoción de hábitos de lectura en Popayán</t>
  </si>
  <si>
    <t xml:space="preserve">Fortalecimiento de la  investigacion en las instituciones educativas públicas </t>
  </si>
  <si>
    <t>PER Popayán</t>
  </si>
  <si>
    <t xml:space="preserve">Cobertura para el bienestar, acceso y permanencia </t>
  </si>
  <si>
    <t>Mantenimiento y adecuacion de la infraestructura educativa</t>
  </si>
  <si>
    <t>Incrementado el Nº de Estudiantes atendidos con estándares de calidad en alimentación escolar en Jornada Unica,Urbanos y rurales</t>
  </si>
  <si>
    <t>Fortalecimiento de la atención educativa incluyente</t>
  </si>
  <si>
    <t xml:space="preserve">Estudiantes con necesidades educativas especiales y/o talentos excepcionales atendidos </t>
  </si>
  <si>
    <t>Modelos educativos flexibles para población en condiciones de vulnerabilidad implementados</t>
  </si>
  <si>
    <t>Implementación de modelos educativos flexibles favorables a la población en condiciones de vulnerabilidad</t>
  </si>
  <si>
    <t>Acciones orientadas a la erradicación del analfabetismo promovidas</t>
  </si>
  <si>
    <t>% de acciones promovidas</t>
  </si>
  <si>
    <t>Programa para de educación para adultos y educación flexible orientados  a la competitividad desarrollados</t>
  </si>
  <si>
    <t>I.E. preparadas contra el riesgo</t>
  </si>
  <si>
    <t xml:space="preserve">Eficiencia administrativa para el mejoramiento de la educación </t>
  </si>
  <si>
    <t>Fortalecimiento de la gestion administrativa de la secretaria de educación</t>
  </si>
  <si>
    <t>TODOS PARTICIPAMOS CUIDANDO NUESTRA SALUD</t>
  </si>
  <si>
    <t xml:space="preserve">
Escenarios saludables creados para el empoderamiento y  la promoción de la salud.</t>
  </si>
  <si>
    <t>N°de participantes</t>
  </si>
  <si>
    <t>Estrategia de prevención y mitigación y de riesgos ambientales</t>
  </si>
  <si>
    <t>Tasa</t>
  </si>
  <si>
    <t xml:space="preserve">Estrategia 4 x 4 ampliada en 20 instituciones educativas con participación de docentes, padres de familia y estudiantes </t>
  </si>
  <si>
    <t>Número de I.E.s participantes</t>
  </si>
  <si>
    <t>SIN LÍNEA BASE</t>
  </si>
  <si>
    <t xml:space="preserve">Estrategia escuelas y restaurantes saludables implementada en el municipio de Popayán </t>
  </si>
  <si>
    <t xml:space="preserve">Estrategia del autocuidado y cuidado en las acciones de prevención de salud bucal, implementada en 40 IE en zona urbana y rural.
</t>
  </si>
  <si>
    <t>Tasa de mortalidad por enfermedad renal crónica</t>
  </si>
  <si>
    <t>indice</t>
  </si>
  <si>
    <t>2.7</t>
  </si>
  <si>
    <t xml:space="preserve">Su bienestar social y emocional es nuestra prioridad </t>
  </si>
  <si>
    <t>Estrategias de habilidades para la vida, autoestima, resolución de conflictos, comunicación asertiva y empática implementada en I.E.s urbanas y rurales del municipio (desagregado por I.E.s urbanas y rurales)</t>
  </si>
  <si>
    <t>Incidencia de la violencia intrafamiliar y mantenida</t>
  </si>
  <si>
    <t xml:space="preserve">Estrategia participativa para la prevención de la violencia intrafamiliar implementada en diversos escenarios de Popayán (desagregada por comunas y veredas)
</t>
  </si>
  <si>
    <t xml:space="preserve">
Estrategia de Familias Fuertes dirigida a los padres de familia, docentes y jóvenes implementada en Instituciones educativas del Municipio de Popayán 
</t>
  </si>
  <si>
    <t>Centros de escucha fortalecidos en el Municipio de Popayán</t>
  </si>
  <si>
    <t>Zonas de orientación escolar fortalecidos en las instituciones educativas del Municipio de Popayán</t>
  </si>
  <si>
    <t>Redes sociales y comunitarias conformadas en comunas y veredas enfocadas en la seguridad alimentaria y nutricional</t>
  </si>
  <si>
    <t>Proporción</t>
  </si>
  <si>
    <t xml:space="preserve">Estrategia de educación y comunicación en seguridad alimentaria y nutricional, importancia del control prenatal para prevenir el bajo peso al nacer y la protección de la lactancia materna implementada con las redes sociales y comunitarias </t>
  </si>
  <si>
    <t>N° de eventos</t>
  </si>
  <si>
    <t>N° de visitas anuales</t>
  </si>
  <si>
    <t xml:space="preserve">Estrategia de educación y comunicación para la prevención de los factores de riesgo en materia de consumo de alimentos y bebidas implementada en el Municipio e Popayán </t>
  </si>
  <si>
    <t xml:space="preserve">Estrategia de información para la prevención de  factores de riesgo en materia de consumo de alimentos y bebidas implementada en el Municipio e Popayán </t>
  </si>
  <si>
    <t>Razón</t>
  </si>
  <si>
    <r>
      <t>Estrategias Información en Salud y de educación y comunicación para la salud implementadas en los entornos hogar, institucional, educativo y comunitario para promocionar los derechos sexuales y reproductivos y equidad de género en el municipio de Popayán</t>
    </r>
    <r>
      <rPr>
        <sz val="11"/>
        <color rgb="FF000000"/>
        <rFont val="Arial"/>
        <family val="2"/>
      </rPr>
      <t xml:space="preserve">                      </t>
    </r>
  </si>
  <si>
    <t>número</t>
  </si>
  <si>
    <t xml:space="preserve">Estrategias de información en Salud y de educación y comunicación para la salud implementadas para fomentar el acceso a los servicios de anticoncepción, atención preconcepcional, ingreso temprano y adherencia a controles prenatales, atención de parto institucional, control de puerperio y acceso a métodos de anticoncepción, dirigido a población adolescente, jóvenes y adultos en los entornos hogar, institucional  y comunitario en el  municipio de Popayán . </t>
  </si>
  <si>
    <t>Tasa especifica de fecundidad en mujeres de 15 a 19 
años disminuida</t>
  </si>
  <si>
    <t xml:space="preserve">Estrategias de educación y comunicación implementadas y movilizaciones realizadas con docentes, padres de familia y estudiantes para la prevención embarazos en adolescentes  en el entorno educativo  urbano y ruralcon las Instituciones educativas priorizadas del Municipio de Popayán       </t>
  </si>
  <si>
    <r>
      <t>Jornadas de tamización con pruebas rápidas de VIH y Movilización en VIH implementadas en población clave en entorno comunitario a través de todo el ciclo vital en el municipio de Popayán</t>
    </r>
    <r>
      <rPr>
        <sz val="11"/>
        <color rgb="FF00B050"/>
        <rFont val="Arial"/>
        <family val="2"/>
      </rPr>
      <t xml:space="preserve">.         </t>
    </r>
  </si>
  <si>
    <t xml:space="preserve">Estrategias de información en salud, estrategias de educación y comunicación para la salud, implementadas con el lema Creo en la Vida y en mi Sexualidad Responsable, dirigido a adolescentes, jóvenes y adultos en entornos hogar, educativo y comunitario para la prevención de infecciones de transmisión sexual VIH / SIDA ,  uso consistente del preservativo (condón),  demanda expontánea de pruebas rápidas para tamización par ITS / VIH SIDA  según riesgo,  evitar discriminación y estigma en VIH/SIDA, y para promover el acceso a diagnóstico temprano para población a través de todo el ciclo vital,  en comunas priorizadas del municipio de Popayán.                  </t>
  </si>
  <si>
    <t xml:space="preserve">Estrategias de información en Salud,  de educación y comunicación implementadas en los entornos hogar, institucional  y comunitario para la detección temprana del cáncer de Cuello uterino y de mama en el municipio de Popayán              </t>
  </si>
  <si>
    <t>Nª</t>
  </si>
  <si>
    <t>Estrategias de información en salud frente a prevención y reconocimiento de la violencia sexual y activación de ruta salud en los entornos hogar, educativo, comunitario e institucional en el municipio de Popayán</t>
  </si>
  <si>
    <t xml:space="preserve">Redes sociales y comunitarias para la atención integral de enfermedades transmisibles (Tuberculosis, lepra y enfermedades emergentes ) conformadas en las áreas urbana y Rural de Popayán </t>
  </si>
  <si>
    <t xml:space="preserve">Pruebas de tamización para Tuberculosis implemenadas en población vulnerable </t>
  </si>
  <si>
    <t>Sin línea de base</t>
  </si>
  <si>
    <t>Estrategia de educación y comunicación para la salud enfocada en vigilancia, promoción de la salud, prevención y control de las enfermedades transmisibles (Tuberculosis, lepra y enfermedades emergentes) implementada  en las areas urbana y Rural priorizadas en Popayán</t>
  </si>
  <si>
    <t>Estrategia de gestión integrada para la vigilancia, promoción de la salud, prevención y control de las ETV y la zoonosis implementada en Popayán (inclusión de metodología COMBI)</t>
  </si>
  <si>
    <t>Jornadas de índice adeico realizadas</t>
  </si>
  <si>
    <t>Jornadas de vacunación canina y felina realizadas</t>
  </si>
  <si>
    <t xml:space="preserve">Estrategia para la promoción de vacunación implementada.  </t>
  </si>
  <si>
    <t>Jornadas de  vacunación para la prevención de las enfermedades inmunoprevenibles realizadas</t>
  </si>
  <si>
    <t xml:space="preserve">Bancos de sangre fortalecidos en Popayán.
Número de jornadas de donación de sangre </t>
  </si>
  <si>
    <t xml:space="preserve">Número </t>
  </si>
  <si>
    <t xml:space="preserve">Red hospitalaria municipal fortalecida para la atención de emergencias y desastres
</t>
  </si>
  <si>
    <t>N° de hospitales y entidades de salud articuladas</t>
  </si>
  <si>
    <t xml:space="preserve">Estrategia de fortalecimiento de la red hospitalaria municipal ante emergencias y desastres.
</t>
  </si>
  <si>
    <t>tasa</t>
  </si>
  <si>
    <t>Estrategia educativa y comunicativa para la prevención de enfermedad laboboral y accidentes de trabajo  dirigida a la población formal trabajadora,  implementada en el municipio de Popayán</t>
  </si>
  <si>
    <t>N° de ARLs articuladas</t>
  </si>
  <si>
    <t xml:space="preserve">Población informal trabajadora sensibilizada en cuanto a salud en el trabajo
</t>
  </si>
  <si>
    <t>Estrategia educativa y comunicativa  para la identificación y  prevención de los riesgos laborales   dirigida a la población informal trabajadora,  implementada en el municipio de Popayán</t>
  </si>
  <si>
    <t>Trabajadores informales del municipio de Paopayán caracterizados</t>
  </si>
  <si>
    <t>Hogares infantiles con la practica clave #1 del AIEPI Comunitario y la ruta de atención de primera infancia implementadas  en las comunas y/o veredas priorizadas de Popayán</t>
  </si>
  <si>
    <t>Hogares infantiles con las practicas clave #13 #14 del AIEPI Comunitario y la ruta de atención de primera infancia implementadas  en las comunas y/o veredas priorizadas de Popayán</t>
  </si>
  <si>
    <t>Tasa de Mortalidad por EDA en menores de 5 años mantenida</t>
  </si>
  <si>
    <t>Hogares infantiles  con la practica clave #12 del AIEPI Comunitario y la ruta de atención de primera infancia implementadas en las comunas y/o veredas priorizadas de Popayán</t>
  </si>
  <si>
    <t>Tasa de Mortalidad por IRA en menores de 5 años</t>
  </si>
  <si>
    <t>Hogares infantiles con la practica clave #16 del AIEPI Comunitario y la ruta de atención de primera infancia implementadas en las comunas y/o veredas priorizadas de Popayán</t>
  </si>
  <si>
    <t>Porcentaje de personas con discapacidad en procesos de inclusión</t>
  </si>
  <si>
    <t>Numero</t>
  </si>
  <si>
    <t>Comunas y/o veredas priorizadas con la Estrategia RBC implementada.</t>
  </si>
  <si>
    <t>Adultos mayores sensibilizados en autocuidado a nivel individual y familiar</t>
  </si>
  <si>
    <t>Estrategia de educación y comunicación a grupos de adultos mayores implementada</t>
  </si>
  <si>
    <t>Habitantes de calle caracterizados en el municipio</t>
  </si>
  <si>
    <t>Plan de caracterización sociofamiliar de los habitantes de calle implementado</t>
  </si>
  <si>
    <t>Victimas del conflicto armado atendidas en EAPB e IPS con enfoque diferencial</t>
  </si>
  <si>
    <t>% del RUV</t>
  </si>
  <si>
    <t>Estrategia de disminución de barreras para el acceso a los servicios de salud (enfoque diferencial a víctimas )</t>
  </si>
  <si>
    <t>Estrategia de orientación y canalización a población migrante vulnerable implementado</t>
  </si>
  <si>
    <t>Por tu salud y tu seguridad</t>
  </si>
  <si>
    <t>Plan territorial de salud 2020-2023 elaborado, cargado a la plataforma de gestión del Plan Decenal de Salud Pública</t>
  </si>
  <si>
    <t xml:space="preserve">Implementación del modelo de salud "Popayán saludable” </t>
  </si>
  <si>
    <t>Servicio de atención a la comunidad en salud (SAC)-defensoría el usuario del municipio implementado</t>
  </si>
  <si>
    <t>Mecanismos de participación comunitaria (Consejos territoriales de salud, comités de participación comunitaria y liga de usuarios, veedurías) conformados y operando</t>
  </si>
  <si>
    <t>IPS públicas y EAPB del municipio de Popayán con servicio de asistencia técnica garantizado</t>
  </si>
  <si>
    <t>&gt;=80%</t>
  </si>
  <si>
    <t>Modelo de Inspección, vigilancia y control sanitario fortalecido en Popayán</t>
  </si>
  <si>
    <t>L ATENCIÓN INTEGRAL EN SALUD, UN DERECHO</t>
  </si>
  <si>
    <t>N° de entidades participando</t>
  </si>
  <si>
    <t xml:space="preserve">Porcentaje </t>
  </si>
  <si>
    <t xml:space="preserve">Monitoreo y seguimiento al Plan de acción del modelo de acción territorial en salud- MAITE-SISPI realizado </t>
  </si>
  <si>
    <t>Monitoreo y seguimiento para la implementación de la ruta de promoción y mantenimiento de la salud y tres rutas de gestión del riesgo priorizadas por las EAPB según resultados de la caracterización realizado</t>
  </si>
  <si>
    <t>Cobertura total de afiliación al SGSSS garantizada</t>
  </si>
  <si>
    <t xml:space="preserve">99.41% </t>
  </si>
  <si>
    <t xml:space="preserve">UNIENDO ACCIONES POR EL BIENSTAR DE LA GENTE </t>
  </si>
  <si>
    <t>Política pública de personas con discapacidad implementada en Popayán</t>
  </si>
  <si>
    <t>Las 5 P</t>
  </si>
  <si>
    <t>Plan de acción anual de la política pública de personas con discapacidad implementado</t>
  </si>
  <si>
    <t>Política pública de adulto mayor implementada en Popayán</t>
  </si>
  <si>
    <t>Plan de acción anual de la política pública de adulto mayor implementado</t>
  </si>
  <si>
    <t>Política pública de Seguridad Alimentaria y Nutricional implementada en Popayán</t>
  </si>
  <si>
    <t>Plan de acción anual de la política pública de Seguridad Alimentaria y Nutricional implementado</t>
  </si>
  <si>
    <t>Política pública de salud mental implementada en Popayán</t>
  </si>
  <si>
    <t>Política pública animalista implementada en Popayán</t>
  </si>
  <si>
    <t>Plan de acción anual de la política pública animalista implementado</t>
  </si>
  <si>
    <t>FORTALEZA AMBIENTAL</t>
  </si>
  <si>
    <t>Calidad del agua para consumo humano garantizada en las fuentes principales</t>
  </si>
  <si>
    <t>N° de fuentes intervenidas</t>
  </si>
  <si>
    <t>De la mano con la salud pública ambiental, mejoro mi vida</t>
  </si>
  <si>
    <t>Plan de vigilancia y  monitoreos  a fuentes hídricas de abastecimiento realizados</t>
  </si>
  <si>
    <t>N° de establecimeintos</t>
  </si>
  <si>
    <t>Plan de visitas de inspección, vigilancia y control por el uso y consumo de bienes y servicios, en establecimientos de interés en salud pública implementado</t>
  </si>
  <si>
    <t xml:space="preserve">Plan de participación social en la toma de medidas de control e intervención conjunta y oportuna con diferentes entidades con competencias en salud ambiental, para prevenir y minimizar factores de riesgo existentes en los diferentes escenarios que demandan bienes y servicios en el marco del cumplimiento de la norma sanitaria y ambiental implementado en el municipio de Popayán. </t>
  </si>
  <si>
    <t>Popayán activa, deportiva y recreativa</t>
  </si>
  <si>
    <t>Competencias deportivas fortalecidas en  el municipio</t>
  </si>
  <si>
    <t>Nº de deportistas formados y total de deportistas priorizados</t>
  </si>
  <si>
    <t xml:space="preserve">Formulación de la política pública del deporte, la recreación y la actividad física </t>
  </si>
  <si>
    <t>Política pública formulada</t>
  </si>
  <si>
    <t>Programas de formación deportiva con enfoque diferencial operando</t>
  </si>
  <si>
    <t>Nº de programas</t>
  </si>
  <si>
    <t>Deportistas locales apoyados</t>
  </si>
  <si>
    <t>Campañas educativas realizadas en el contexto deportivo para la resolución pacífica de conflictos</t>
  </si>
  <si>
    <t>Nº de grupos de PCD participando</t>
  </si>
  <si>
    <t>Escenarios deportivos y recreativos administrados y fortalecidos</t>
  </si>
  <si>
    <t>Nº de escenarios administrados</t>
  </si>
  <si>
    <t>Popayán activo y saludable</t>
  </si>
  <si>
    <t>Participación de actividad física promovida</t>
  </si>
  <si>
    <t>Nº de personas participando en programas de actividad física</t>
  </si>
  <si>
    <t>Practica de actividad física con frecuencia semestral</t>
  </si>
  <si>
    <t>Nº de practicas realizadas</t>
  </si>
  <si>
    <t>Recreación</t>
  </si>
  <si>
    <t>Participación en programas de recreación promovida</t>
  </si>
  <si>
    <t>Nº de personas participando en programas de recreación</t>
  </si>
  <si>
    <t>Recreate Popayán</t>
  </si>
  <si>
    <t>Población de 0 a 12 años participando de las estrategias de recreación y juegos tradicionales</t>
  </si>
  <si>
    <t>Estrategias de recreación  y juegos tradicionales con enfoque diferencial implementada</t>
  </si>
  <si>
    <t>Popayán cultural y artística</t>
  </si>
  <si>
    <t>Participación en programas de promoción de lectura, escritura y oralidad incrementada</t>
  </si>
  <si>
    <t>Niñas, niños, adolescentes y jóvenes que acceden a programas de promoción de lectoescritura en bibliotecas públicas y otros espacios de la ciudad</t>
  </si>
  <si>
    <t xml:space="preserve">Estrategia de promoción de lectura, escritura y oralidad implementada  </t>
  </si>
  <si>
    <t>Red de bibliotecas públicas y comunitarias creada y fortalecida</t>
  </si>
  <si>
    <t>Procesos de desarrollo artísticos y cultural concertados y ejecutados en las comunas y veredas</t>
  </si>
  <si>
    <t>Fortalecer el programa municipal de estimulos con enfoque diferencial</t>
  </si>
  <si>
    <t>Nº de estimulos entregados</t>
  </si>
  <si>
    <t>Crear el programa municipal de concertación cultural con enfoque diferencial</t>
  </si>
  <si>
    <t>Plan Decenal de Cultura formulado e Implementado</t>
  </si>
  <si>
    <t xml:space="preserve">Acuerdo 018 del 2019 - Escuela de Música Municipal, implementado </t>
  </si>
  <si>
    <t>Escuelas culturales y artísticas, descentralizadas en comunas y veredas en diferentes generos y modalidades, para el fortalecimiento de la red cultural, con enfoque diferencial, implementadas</t>
  </si>
  <si>
    <t>Nº de escuelas implementadas</t>
  </si>
  <si>
    <t>Area municipal de  desarrollo naranja creada e implementado</t>
  </si>
  <si>
    <t>Vive Popayán</t>
  </si>
  <si>
    <t>Procesos de promoción permanente de la ciudad fortalecidos y ejecutados</t>
  </si>
  <si>
    <t>Estrategia de fortalecimiento y visibilización de Popayán</t>
  </si>
  <si>
    <t>Nº de eventos de intercambios cultural realizados</t>
  </si>
  <si>
    <t>Nº de eventos apoyados</t>
  </si>
  <si>
    <t>Política pública salvaguarda procesiones de semana santa implementada</t>
  </si>
  <si>
    <t>Política pública cocinas tradicionales implementada</t>
  </si>
  <si>
    <t>Popayán más futuro</t>
  </si>
  <si>
    <t>Mejora del patrimonio  material e inmaterial</t>
  </si>
  <si>
    <t>Inclusión social</t>
  </si>
  <si>
    <t>Programa de atención integral a primera infancia, infancia y adolescencia</t>
  </si>
  <si>
    <t>Atención integral para la primera infancia e infancia  en el municipio de Popayán garantizada</t>
  </si>
  <si>
    <t xml:space="preserve">Estrategia de atención integral y social para las primera infancia </t>
  </si>
  <si>
    <t>Política pública ajustada e implementada</t>
  </si>
  <si>
    <t>Estrategia de atención integral y social con enfoque diferencial para  la primera infancia de popayán, implementada</t>
  </si>
  <si>
    <t xml:space="preserve">Estrategia de entornos protectores para la primera infancia en zonas priorizadas con enfoque diferencial, implementada </t>
  </si>
  <si>
    <t xml:space="preserve">Agentes educativos formados y cualificados  en la atención a la primera infancia </t>
  </si>
  <si>
    <t>N° de agentes educativos formados y cualificados</t>
  </si>
  <si>
    <t xml:space="preserve">Estrategia de atención a población infantil migrante </t>
  </si>
  <si>
    <t>Estrategia de atención integral a la infancia y la adolescencia</t>
  </si>
  <si>
    <t xml:space="preserve">Acciones de atención integral a los adolescentes de Popayán garantizadas </t>
  </si>
  <si>
    <t>Sistema de responsabilidad penal para adolescentes y jóvenes , fortalecido</t>
  </si>
  <si>
    <t>Estrategia de atención integral y social para la primera infancia y la adolescencia en popayán, implementada</t>
  </si>
  <si>
    <t>Estrategia de entornos protectores para la infancia y la adolescencia en zonas priorizadas  con enfoque diferencial implementada</t>
  </si>
  <si>
    <t>Popayán mas  joven</t>
  </si>
  <si>
    <t>Garantizar condiciones cívicas de jóvenes en el municipio de Popayán</t>
  </si>
  <si>
    <t>Nº de jóvenes que participan en estrategias y acciones implementadas</t>
  </si>
  <si>
    <t>Popayán jóven</t>
  </si>
  <si>
    <t>Política Pública de juventud formulada participativamente e implementada</t>
  </si>
  <si>
    <t xml:space="preserve">Formulación de la política y % de puesta en marcha </t>
  </si>
  <si>
    <t>Implementada la estrategia Integral de formación y promoción del desarrollo de la ciudadanía juvenil</t>
  </si>
  <si>
    <t>Acciones de visibilización de las iniciativas juveniles del municipio - Semana de la Juventud, realizadas</t>
  </si>
  <si>
    <t>Nº de acciones realizados</t>
  </si>
  <si>
    <t xml:space="preserve">Estrategia de capacitación para la elección de los Consejos Municipales de Juventud implementada </t>
  </si>
  <si>
    <t>% de estrategia implementada</t>
  </si>
  <si>
    <t>Familia Popayán</t>
  </si>
  <si>
    <t>Garantizar la permanencia de beneficiarios en los programas sociales del Gobierno Nacional.</t>
  </si>
  <si>
    <t>Nº de beneficiarios de estrategia familias en acción y red unidos</t>
  </si>
  <si>
    <t>Estrategia de atención integral a las familias vulnerables y en riesgo social " Popayán incluyente"</t>
  </si>
  <si>
    <t>Articuladas acciones de atención y seguimiento a beneficiarios de los programas sociales y las familias en riesgo social de popayán</t>
  </si>
  <si>
    <t>Popayán diverso</t>
  </si>
  <si>
    <t>Atención diferenciada en los servicios de salud, educación, empleabilidad y escenarios de participación del municipio garantizada en el marco de las diversidadades</t>
  </si>
  <si>
    <t>Sensibilizado el enfoque de diversidad sexual  en la entidad, instituciones oficiales, privados y entes descentralizados</t>
  </si>
  <si>
    <t>Nº de acciones realizadas</t>
  </si>
  <si>
    <t>Política pública de reconocimiento a la diversidad sexual e identidades de género formulada e implementada</t>
  </si>
  <si>
    <t>Estrategia para el fortalecimiento  y reconocimiento de la diversidad sexual e identidades de género implementada</t>
  </si>
  <si>
    <t>Programa Asuntos Étnicos  y campesinos de Popayán</t>
  </si>
  <si>
    <t>Enfoque étnico afro - indígena institucionalizado en la administración y en las entidades descentralizadas del municipio de Popayán.</t>
  </si>
  <si>
    <t xml:space="preserve">Estrategia para la atención integral de los asuntos étnicos y campesinos en popayán  </t>
  </si>
  <si>
    <t>Estrategia integral de reconocimiento y garantía de derechos de la población Afro implementada.</t>
  </si>
  <si>
    <t>Estrategia integral de reconocimiento y garantía de derechos de la población Indígena, implementada.</t>
  </si>
  <si>
    <t>Estrategia integral de reconocimiento y garantía de derechos de la población campesina implementada.</t>
  </si>
  <si>
    <t>Acceso a servicios básicos de aseo, alimentación y salud a población en alto grado de vulnerabilidad garantizado</t>
  </si>
  <si>
    <t>Estrategia de atención integral a la población en alto grado de vulnerabilidad implementada</t>
  </si>
  <si>
    <t>Discapacidad</t>
  </si>
  <si>
    <t xml:space="preserve">Capacidades de población con discapacidad mejoradas a través de procesos de habilitación y rehabilitación </t>
  </si>
  <si>
    <t>Política pública de discapacidad ajustada e implementada</t>
  </si>
  <si>
    <t>Registro de localización y caracterización de personas con discapacidad actualizado</t>
  </si>
  <si>
    <t>% de actualización</t>
  </si>
  <si>
    <t>Estrategia RBC implementada</t>
  </si>
  <si>
    <t>Atención integral al adulto mayor</t>
  </si>
  <si>
    <t>Condiciones de vida digna de adultos mayores en situación de vulnerabilidad mejoradas</t>
  </si>
  <si>
    <t>Política pública de adulto mayor  ajustada e implementada</t>
  </si>
  <si>
    <t>Estrategia de envejecimiento activo en funcionamiento</t>
  </si>
  <si>
    <t>Centros vida para personas mayores en funcionamiento</t>
  </si>
  <si>
    <t>Nº de centros vida satelites habilitados</t>
  </si>
  <si>
    <t>Agua Potable y saneamiento básico</t>
  </si>
  <si>
    <t>Cobertura del servicio de Acueducto en el área de prestación del servicio (rural y urbano) ampliada.</t>
  </si>
  <si>
    <r>
      <rPr>
        <b/>
        <sz val="11"/>
        <color rgb="FF000000"/>
        <rFont val="Calibri"/>
        <family val="2"/>
      </rPr>
      <t>AAPSA</t>
    </r>
    <r>
      <rPr>
        <sz val="11"/>
        <color rgb="FF000000"/>
        <rFont val="Calibri"/>
        <family val="2"/>
      </rPr>
      <t xml:space="preserve">
Fortalecimiento de la calidad en la prestación del servicio de agua potable en Popayán</t>
    </r>
  </si>
  <si>
    <t>Intervención sobre Ampliación, Optimización
y/o Reposición de Redes Acueducto realizada</t>
  </si>
  <si>
    <t>&gt;= 98,36%</t>
  </si>
  <si>
    <t>&lt; 1</t>
  </si>
  <si>
    <t>500 lps.</t>
  </si>
  <si>
    <t>Intervención sobre Ampliación, Optimización
y/o Reposición de Redes Alcantarillado realizada</t>
  </si>
  <si>
    <t>Plan de obras para reducción de vertimientos ejecutado</t>
  </si>
  <si>
    <t>IRCA</t>
  </si>
  <si>
    <t>0,56</t>
  </si>
  <si>
    <t>&lt;=5</t>
  </si>
  <si>
    <t>Planta de tratamiento de aguas residuales construida en FASE I</t>
  </si>
  <si>
    <t>% de ejecucución</t>
  </si>
  <si>
    <r>
      <rPr>
        <b/>
        <sz val="11"/>
        <rFont val="Calibri"/>
        <family val="2"/>
      </rPr>
      <t>AAPSA</t>
    </r>
    <r>
      <rPr>
        <sz val="11"/>
        <rFont val="Calibri"/>
        <family val="2"/>
      </rPr>
      <t xml:space="preserve">
Construcción PTAR Popayán fase I</t>
    </r>
  </si>
  <si>
    <t>Viabilización técnica y financiera realizada</t>
  </si>
  <si>
    <r>
      <rPr>
        <b/>
        <sz val="11"/>
        <color rgb="FF000000"/>
        <rFont val="Calibri"/>
        <family val="2"/>
      </rPr>
      <t>AAPSA</t>
    </r>
    <r>
      <rPr>
        <sz val="11"/>
        <color rgb="FF000000"/>
        <rFont val="Calibri"/>
        <family val="2"/>
      </rPr>
      <t xml:space="preserve">
Fortalecimiento de la competitividad en la empresa Acueducto y Alcantarillado de Popayàn</t>
    </r>
  </si>
  <si>
    <t>Sistema Diferencial para la prestación de Servicio en zonas de difícil gestión implementado</t>
  </si>
  <si>
    <t>Vivienda y habitat</t>
  </si>
  <si>
    <t>Vivienda nueva urbana y rural</t>
  </si>
  <si>
    <t>Gestión de proyectos de VIS</t>
  </si>
  <si>
    <t>Reactivación del fondo de vivienda municipal</t>
  </si>
  <si>
    <t xml:space="preserve">Fondo de vivienda reactivado </t>
  </si>
  <si>
    <t>Reubicación</t>
  </si>
  <si>
    <t>Reubicación de viviendas por riesgo alto de amenaza de riesgo.</t>
  </si>
  <si>
    <t>Subsidios para vivienda definitiva asignados a hogares sujetos de reasentamiento por eventos naturales, riesgo y desastres</t>
  </si>
  <si>
    <t>Mejoramiento de vivienda urbana y rural</t>
  </si>
  <si>
    <t>Mejoramiento de vivienda urbana y rural en Popayán</t>
  </si>
  <si>
    <t>Reasentamientos (BID)</t>
  </si>
  <si>
    <t>Proyecto de legalización de asentamientos que cumplan las condiciones urbanísticas y técnicas (nuevo milenio- Lisboa- solidaridad 2 y lagos de occidente). Proyecto a la espera de que el Ministerio autorice los títulos al municipio</t>
  </si>
  <si>
    <t>Seguimiento a proyectos de vivienda urbana y rural subsidiada</t>
  </si>
  <si>
    <t>Beneficiarios haciendo uso adecuado de subsidios</t>
  </si>
  <si>
    <t>Titulación, legalización y formalización de tierras urbana y rural</t>
  </si>
  <si>
    <t>Ttítulos para vivienda de interés socialincrementados</t>
  </si>
  <si>
    <t>Predios titulados para favorecer a las familias más vulnerables</t>
  </si>
  <si>
    <t>Propiedades rurales gestionadas en  programas de formalización de tierras.</t>
  </si>
  <si>
    <t>Recuperación y control de legalidad</t>
  </si>
  <si>
    <t>Viviendas o mejoras retiradas de las áreas de protección, de amenazas por inundación o movimientos en masa o espacios públicos.</t>
  </si>
  <si>
    <t>Nº de viviendas o mejoras retiradas</t>
  </si>
  <si>
    <t>Recupracion espacios publicos y normalizacion y  legalización de proyectos que cumplan con los requisitos legales.</t>
  </si>
  <si>
    <t xml:space="preserve">Areas de espacios publcos recuperados </t>
  </si>
  <si>
    <t>Numero de proyectos normalizados o legalizados cumplimiendo la normatividad.</t>
  </si>
  <si>
    <t>Disminucion de familias en predios cosntruidos sin condiciones legales</t>
  </si>
  <si>
    <t>Mujer</t>
  </si>
  <si>
    <t>Prevención y atención de violencias basadas en género y territorios seguros para mujeres y niñas</t>
  </si>
  <si>
    <t>Disminuir los factores y las zonas de riesgo para mujeres y niñas identificadas en el municipio de Popayán</t>
  </si>
  <si>
    <t>Popayán Territorio Seguro para las Mujeres</t>
  </si>
  <si>
    <t xml:space="preserve">Zonas intervenidas para la garantía de condiciones de seguridad para las mujeres y niñas </t>
  </si>
  <si>
    <t xml:space="preserve">Nº de zonas </t>
  </si>
  <si>
    <t xml:space="preserve">Disminuir casos de feminicidios y violencias basadas en género, de tipo psicológico, económico, sexual, física y/o patrimonial </t>
  </si>
  <si>
    <t>Estrategias de prevención, protección y atención a casos de violencias basadas en género hacia las mujeres y niñas implementada</t>
  </si>
  <si>
    <t>Mujeres en alto riesgo y victimas de violencias basadas en género que acceden a la ruta de atención y prevención</t>
  </si>
  <si>
    <t>Nº de mujeres en la ruta</t>
  </si>
  <si>
    <t>Transversalización del enfoque de género y empoderamiento económico de mujeres</t>
  </si>
  <si>
    <t>Incrementar la Participación política en mujeres en instancias públicas de decisión y cargos de elección popular.</t>
  </si>
  <si>
    <t>Mujeres participantes en procesos de formación política, como la escuela itinerante de gobierno y equidad para mujeres</t>
  </si>
  <si>
    <t>Institucionalización del enfoque de género</t>
  </si>
  <si>
    <t>Acceso a servicios integrales para mujer mediante centros o puntos de atención diferencial y articulada</t>
  </si>
  <si>
    <t>Política pública de mujer actualizada y puesta en marcha</t>
  </si>
  <si>
    <t xml:space="preserve">Proyectos de inversión que garanticen el acceso de beneficiarias mujeres y niñas </t>
  </si>
  <si>
    <t>Nº de proyectos gestionados</t>
  </si>
  <si>
    <t>Fortalecidas las competencias con enfoque de género de funcionarios y contratistas de la entidad y sus entes descentralizados</t>
  </si>
  <si>
    <t>Garantizar la paridad de género en la contratación y vinculación laboral de la entidad</t>
  </si>
  <si>
    <t>Mejoramiento de condiciones que permitan a las mujeres, contar con una autonomía económica sostenible.</t>
  </si>
  <si>
    <t>Empoderamiento económico de las mujeres</t>
  </si>
  <si>
    <t xml:space="preserve">Fortalecidas las capacidades empresariales, organizativas y económicas de las mujeres </t>
  </si>
  <si>
    <t>Derechos humanos y construcción de paz</t>
  </si>
  <si>
    <t>Promoción de los derechos humanos y construcción de paz territorial</t>
  </si>
  <si>
    <t>Implementadas acciones de prevención, protección y atención oportuna a defensores, defensoras y lideres sociales</t>
  </si>
  <si>
    <t xml:space="preserve">Rutas para la prevención, protección y atención de los DDHH </t>
  </si>
  <si>
    <t>Rutas de prevención, protección y atención construidas y socializadas</t>
  </si>
  <si>
    <t xml:space="preserve"> Implementar acciones de prevención y control del riesgo</t>
  </si>
  <si>
    <t>Derechos Humanos promovidos en Popayán</t>
  </si>
  <si>
    <t>Estrategia de fortalecimiento al consejo municipal de paz implementada</t>
  </si>
  <si>
    <t>Estrategia de atención a personas en proceso reintegración y  reincorporación implementada</t>
  </si>
  <si>
    <t>Política Pública de Prevención de violaciones a los derechos a la vida, la libertad, la integridad y  la seguridad de personas, grupos y comunidades, Decreto 1581 de 2017, formulada e implementada</t>
  </si>
  <si>
    <t>Estrategia de atención a personas migrantes  implementada</t>
  </si>
  <si>
    <t>Garantizadas las condiciones para el ejercicio de la libertad religiosa y de culto en el Municipio de Popayán</t>
  </si>
  <si>
    <t xml:space="preserve">Estrategia integral para garantizar las condiciones para el ejercicio de la libertad  religiosa y de culto </t>
  </si>
  <si>
    <t>Política pública de libertad religiosa y de culto formulada</t>
  </si>
  <si>
    <t>% de formulación y puesta en marcha</t>
  </si>
  <si>
    <t>Estrategia integral para garantizar las condiciones para el ejercicio de la libertad  religiosa y de culto implementada</t>
  </si>
  <si>
    <t>Atención integral a la población victima del conflicto armado</t>
  </si>
  <si>
    <t>Víctimas del conflicto con atención integral</t>
  </si>
  <si>
    <t>Estrategia institucional para la prevención, protección y atención a victimas de conflicto armado implementada</t>
  </si>
  <si>
    <t>Política pública  de victimas ajustada e implementada</t>
  </si>
  <si>
    <t>Estrategia de asistencia y atención a victimas del conflicto armado implementada.</t>
  </si>
  <si>
    <t>Gobierno, seguridad y convivencia ciudadana</t>
  </si>
  <si>
    <t>Seguridad y convivencia ciudadana</t>
  </si>
  <si>
    <t xml:space="preserve">Disminuición de reincidencia en comportamientos contrarios a la convivencia </t>
  </si>
  <si>
    <t>Estrategia para la apropiación del código nacional de seguridad y  convivencia ciudadana implementada</t>
  </si>
  <si>
    <t>Disminución del indice de criminalidad</t>
  </si>
  <si>
    <t>Estrategia de fortalecimiento de capacidades para la prestación del servicio de policia implementada (Plan Popayán)</t>
  </si>
  <si>
    <t>Disminución del delito y distintas formas de violencia</t>
  </si>
  <si>
    <t>Prevención social y situacional del delito y las distintas formas de violencia</t>
  </si>
  <si>
    <t>Estrategia de sensibilización y prevención social y situacional del delito y las distintas formas de violencia implementada</t>
  </si>
  <si>
    <t>Espacio público</t>
  </si>
  <si>
    <t>Áreas de espacio público recuperadas, mejoradas o mantenidas</t>
  </si>
  <si>
    <t>Política pública para el vendedor informal y aprovechamiento del espacio público formulada e implementada</t>
  </si>
  <si>
    <t>Nº de estrategias implementadas</t>
  </si>
  <si>
    <t xml:space="preserve">Justicia </t>
  </si>
  <si>
    <t xml:space="preserve">Garantizado el acceso a justicia </t>
  </si>
  <si>
    <t>Democracia participación comunitaria y Acción Comunal</t>
  </si>
  <si>
    <t>Incrementadas las capacidades organizacionales en espacios  de participación ciudadana, democracia y la acción comunal</t>
  </si>
  <si>
    <t>Planes de fortalecimiento a las instancias de participación ciudadana y la acción comunal implementados</t>
  </si>
  <si>
    <t>Nº de instancias de participación fortalecidas</t>
  </si>
  <si>
    <t>Política pública de participación ciudadana formulada e implementada</t>
  </si>
  <si>
    <t>Nº de sesiones realizadas y comité creado</t>
  </si>
  <si>
    <t xml:space="preserve">Desarrollo de la infraestructura vial y de servicios </t>
  </si>
  <si>
    <t>Valorización Popayán</t>
  </si>
  <si>
    <t>Plan de valorización Popayán implementado</t>
  </si>
  <si>
    <t>Implementación del nuevo plan de obras</t>
  </si>
  <si>
    <t>Plan de valorización implementado</t>
  </si>
  <si>
    <t>Implementada la reestructuración</t>
  </si>
  <si>
    <t>Gestión predial</t>
  </si>
  <si>
    <t>Nº de predios gestionados</t>
  </si>
  <si>
    <t>Plan de adquisición de predios para obras contratadas implementado</t>
  </si>
  <si>
    <t>Implementada la caracterización de nuevos predios</t>
  </si>
  <si>
    <t>Construcción y mantenimiento de vías urbanas</t>
  </si>
  <si>
    <t xml:space="preserve">Vías construidas y/mejoradas </t>
  </si>
  <si>
    <t xml:space="preserve">Gestión de recursos para la construcción de las vías priorizadas  (7 vías priorizadas) </t>
  </si>
  <si>
    <t>Vías construidas y/mejoradas urbanas</t>
  </si>
  <si>
    <t>Construcción y mantenimiento de vías rurales</t>
  </si>
  <si>
    <t>Vías construidas y/mejoradas rurales</t>
  </si>
  <si>
    <t>Proyecto de mantenimiento rutinario vial con apoyo de comunidades</t>
  </si>
  <si>
    <t>Vías mantenidas</t>
  </si>
  <si>
    <t>Aseo domiciliario</t>
  </si>
  <si>
    <t>Servicio de aseo Fortalecido en Popayán</t>
  </si>
  <si>
    <t>Pesos</t>
  </si>
  <si>
    <t>Matadero</t>
  </si>
  <si>
    <t>Instalaciones del matadero municipal mejoradas (planta bovinos)</t>
  </si>
  <si>
    <t>Infraestructura para el cumplimiento de normatividad en el matadero municipal del Popayán.</t>
  </si>
  <si>
    <t>Cumplida la normatividad para el funcionamiento del matadero municipal</t>
  </si>
  <si>
    <t>% de cumplimiento Bovinos</t>
  </si>
  <si>
    <t>Instalaciones del matadero municipal mejoradas (planta porcinos)</t>
  </si>
  <si>
    <t>Porcentaje de cumplimiento porcinos</t>
  </si>
  <si>
    <t>Espacios saludables y lúdicos</t>
  </si>
  <si>
    <t>Nº de espacios construidos</t>
  </si>
  <si>
    <t>Infraestructura para servicios públicos (acueducto, alcantarillado, alumbrado público, energía)</t>
  </si>
  <si>
    <t>Cobertura de servicios públicos a sectores priorizados ampliada</t>
  </si>
  <si>
    <t>% de ampliación</t>
  </si>
  <si>
    <t>Transferidos recursos</t>
  </si>
  <si>
    <t>Cantidad de recursos millones de pesos</t>
  </si>
  <si>
    <t>Ampliación de cobertura de redes de energía electica</t>
  </si>
  <si>
    <t>Recursos invertidos para ampliación millones de pesos</t>
  </si>
  <si>
    <t>Nº de luminarias nuevas LED</t>
  </si>
  <si>
    <t>Nº de luminarias mantenidas</t>
  </si>
  <si>
    <t>Area de sevicio del acueducto ampliada</t>
  </si>
  <si>
    <t>Ampliaciòn del àrea de servicio del AAPSA</t>
  </si>
  <si>
    <t>Intervención sobre Ampliación, Optimización
y/o Reposición de Redes Acueducto</t>
  </si>
  <si>
    <t>Intervención sobre Ampliación, Optimización
y/o Reposición de Redes Alcantarillado</t>
  </si>
  <si>
    <t>Incrementar la capacidad de producción
mediante la optimización de la Planta PTAP Palacé</t>
  </si>
  <si>
    <t>Realizar estudios y diseños para la
ampliación de la PTAP Palacé a 1000 Lps</t>
  </si>
  <si>
    <t>% de reducción</t>
  </si>
  <si>
    <t>Manejo de vertimientos</t>
  </si>
  <si>
    <t>Bienes públicos e inmuebles</t>
  </si>
  <si>
    <t>Nº de bienes supervisados</t>
  </si>
  <si>
    <t>Plan de recuperación y legalización de predios e inmuebles ejecutado</t>
  </si>
  <si>
    <t>Plan de supervisión de las obras en bienes publicos e inmuebles de Popayán</t>
  </si>
  <si>
    <t>Nº de vehículos renovados</t>
  </si>
  <si>
    <t>Plan de construcción y mantenimiento de
infraestructura social (educativa, salud, deportiva, cultural) ejecutado</t>
  </si>
  <si>
    <t>Infraestructura estratégica</t>
  </si>
  <si>
    <t>Nº de proyectos ejecutados</t>
  </si>
  <si>
    <t>Parque lineal del río Cauca</t>
  </si>
  <si>
    <t>Ejecutado el proyecto Parque lineal río Cauca</t>
  </si>
  <si>
    <t>Barrios intervenidos con el programa "mejoramiento integral de barrios"</t>
  </si>
  <si>
    <t>Nº de barrios</t>
  </si>
  <si>
    <t>Tránsito</t>
  </si>
  <si>
    <t>Movilidad Segura</t>
  </si>
  <si>
    <t>Disminución de accidentes de tránsito</t>
  </si>
  <si>
    <t>Nº de accidentes</t>
  </si>
  <si>
    <t>Mejoramiento de la seguridad vial en Popayán</t>
  </si>
  <si>
    <t>Estrategia integral de cultura ciudadana y seguridad vial implementada</t>
  </si>
  <si>
    <t>Porcentaje de implementación</t>
  </si>
  <si>
    <t>Estrategia de modernización para la movilidad y el transporte puesto en marcha</t>
  </si>
  <si>
    <t>Plan maestro de movilidad actualizado y en implementación</t>
  </si>
  <si>
    <t>Movilidad</t>
  </si>
  <si>
    <t>Transporte</t>
  </si>
  <si>
    <t>Implementado del Plan Estrategico de Movilidad Futura SAS 2002-2023</t>
  </si>
  <si>
    <t>Kms de infraestructura para no motorizados construida</t>
  </si>
  <si>
    <t xml:space="preserve">Estrategia de comunicaciones de Movilidad Futura Implementada </t>
  </si>
  <si>
    <t>Desarrollo económico integral para la equidad, productividad y competitividad</t>
  </si>
  <si>
    <t>Desarrollo rural y agropecuario</t>
  </si>
  <si>
    <t>Fomento y fortalecimiento integral a productores agropecuarios sostenible de Popayán</t>
  </si>
  <si>
    <t xml:space="preserve"> implementado.</t>
  </si>
  <si>
    <t>UPAs censadas y caracterizadas desglosadas por cadenas productivas , tipo de unidad (cooperativas , asociaciones, familias productoras y pymes) y zona</t>
  </si>
  <si>
    <t>Alianzas comerciales con énfasis pymes, economía social y solidaria promovidas</t>
  </si>
  <si>
    <t>Emprendimientos productivos de población vulnerable (victimas, mujeres cabeza de hogar, reincorporados y reintegrados) acompañados con implementación de planes de extensión agropecuaria (ley 1876 de 2017)</t>
  </si>
  <si>
    <t xml:space="preserve">UPAs encaminadas al proceso de formalización del municipio de Popayán </t>
  </si>
  <si>
    <t>Cadenas productivas sostenibles en Popayán</t>
  </si>
  <si>
    <t>Estrategia de experiencias de adaptación y mitigación de cambio climático  implementada</t>
  </si>
  <si>
    <t>Estrategia de apoyo para el acceso a iniciativas nacionales del sector productivo rural</t>
  </si>
  <si>
    <t>Estrategia de fortalecimiento de la cadena 
logística para distribución regional implementado.</t>
  </si>
  <si>
    <t>Seguridad y soberanía alimentaria</t>
  </si>
  <si>
    <t>Popayán consume lo propio</t>
  </si>
  <si>
    <t>Estrategia de consumo local implementada</t>
  </si>
  <si>
    <t>Fortalecimiento de mercados campesinos con énfasis en mujer rural</t>
  </si>
  <si>
    <t>N° de mercados fortalecidos</t>
  </si>
  <si>
    <t>Huertas escolares creadas</t>
  </si>
  <si>
    <t>Nº de I.E. participantes</t>
  </si>
  <si>
    <t>Empleo</t>
  </si>
  <si>
    <t>Fomento de la estrategia activa de empleo en el municipio de Popayán</t>
  </si>
  <si>
    <t>Estrategia de empleabilidad creada e implementado</t>
  </si>
  <si>
    <t xml:space="preserve">Nº  </t>
  </si>
  <si>
    <t>Bases de datos de mercado laboral sectorial con enfoque poblacional creadas y consolidadas desagregada por etnia, género, zona, discapacidad y vulnerabilidad.</t>
  </si>
  <si>
    <t>Publicado boletín semestral del mercado laboral municipal</t>
  </si>
  <si>
    <t>Mejoramiento de oportunidades 
para la población desempleada del municipio de Popayán.</t>
  </si>
  <si>
    <t>Estrategía de orientación y apoyo a pobación
deempleada</t>
  </si>
  <si>
    <t>Emprendimiento</t>
  </si>
  <si>
    <t>Popayán emprende</t>
  </si>
  <si>
    <t>Fomento y orientación estratégica
 de la cultura de emprendimiento en Popayán</t>
  </si>
  <si>
    <t>Política pública municipal de emprendimiento y fomento de la economía solidaria ajustada e implementada, acorde a la ley 1988 de 2019.</t>
  </si>
  <si>
    <t>Iniciativas apoyadas en procesos de incubación empresarial desglosadas por tipo de emprendimiento y sector económico, grupo poblacional, género y vulnerabilidad (victimas, PCD, reincorporados).</t>
  </si>
  <si>
    <t>Empresas con procesos de aceleración empresarial implementados desglosado por tipo de emprendimiento y sector económico, grupo poblacional, género y vulnerabilidad (victimas, PCD, reincorporados).</t>
  </si>
  <si>
    <t>Emprendimientos de mujeres y población vulnerable apoyados</t>
  </si>
  <si>
    <t>Eventos de promoción del emprendimiento cultural payanés realizados</t>
  </si>
  <si>
    <t>TICs</t>
  </si>
  <si>
    <t>Popayán innovadora</t>
  </si>
  <si>
    <t>Creación e implementación de una
estrategia de ciencia tecnología e innovación para las instituciones educativas públicas y privadas del municipio</t>
  </si>
  <si>
    <t>Estrategias de robótica y programación creadas</t>
  </si>
  <si>
    <t>Turismo</t>
  </si>
  <si>
    <t>Popayán potencia turística</t>
  </si>
  <si>
    <t>Sector turismo del municipio fortalecido</t>
  </si>
  <si>
    <t>Nº de visitantes por año</t>
  </si>
  <si>
    <t>Inventario turístico del municipio de Popayán(MINCIT)</t>
  </si>
  <si>
    <t>caracterización de la Oferta de servicios turísticos</t>
  </si>
  <si>
    <t>Nº de instituciones  vinculadas</t>
  </si>
  <si>
    <t xml:space="preserve">Plan de seguimiento y fortalecimiento de la oferta turística </t>
  </si>
  <si>
    <t>Instituciones, empresas y comunidades rurales con oferta turística articuladas.</t>
  </si>
  <si>
    <t xml:space="preserve">Articulación y fortalecimiento a semilleros de turismo </t>
  </si>
  <si>
    <t>N de semilleros</t>
  </si>
  <si>
    <t>Plan de turismo local - regional (Conoce Popayán)
 implementado</t>
  </si>
  <si>
    <t xml:space="preserve">Medio ambiente y desarrollo sostenible. </t>
  </si>
  <si>
    <t>Gestión
del riesgo</t>
  </si>
  <si>
    <t>Conocimiento y comunicación del riesgo</t>
  </si>
  <si>
    <t xml:space="preserve">Personas con conocimiento para actuar frente a la gestión del riesgo </t>
  </si>
  <si>
    <t xml:space="preserve">Generación del conocimiento para la gestión del riego </t>
  </si>
  <si>
    <t>Estudios técnicos sobre amenaza, vulnerabilidad y riesgo elaborados / o actualizados.</t>
  </si>
  <si>
    <t>Reducción y mitigación del riesgo</t>
  </si>
  <si>
    <t xml:space="preserve">Disminución del riego de familias vulnerables </t>
  </si>
  <si>
    <t xml:space="preserve">Planes de capacitacion para la gestión del riesgo </t>
  </si>
  <si>
    <t>Personas capacitadas en gestión de riesgos de desastres</t>
  </si>
  <si>
    <t xml:space="preserve">Nº de visitas </t>
  </si>
  <si>
    <t xml:space="preserve">Intervención en zonas de riesgo </t>
  </si>
  <si>
    <t xml:space="preserve"> Acciones de apoyo y Obras de mitigación del riesgo realizadas </t>
  </si>
  <si>
    <t xml:space="preserve">Nº de obras y acciones de mitigación </t>
  </si>
  <si>
    <t>Manejo eficaz de desastres</t>
  </si>
  <si>
    <t xml:space="preserve">Población afectada ante los desastres. </t>
  </si>
  <si>
    <t xml:space="preserve"> Atención integral de Emergencias y desastres en Popayán</t>
  </si>
  <si>
    <t>Estrategia municipal de respuesta a emergencias formulada  (EMRE)</t>
  </si>
  <si>
    <t xml:space="preserve">% de implementación  </t>
  </si>
  <si>
    <t xml:space="preserve">Generación de procesos administrativos, logísticos y técnicos para la atención de familias en situación de riesgo o emergencia social, natural o antrópica </t>
  </si>
  <si>
    <t>Plan anual de alistamiento para la prevención 
inminente y atención inmediata de calamidades y desastres implementado</t>
  </si>
  <si>
    <t>Ambiente y cambio climático</t>
  </si>
  <si>
    <t>Gestión ambiental integral</t>
  </si>
  <si>
    <t>Acciones municipales de mejoramiento y conservación ambiental cumplidas según normatividad vigente</t>
  </si>
  <si>
    <t xml:space="preserve">Sistemas ecológicos intervenidos </t>
  </si>
  <si>
    <t>Proceso de formalización de mineros implementado</t>
  </si>
  <si>
    <t>Comunidad participando en actividades ambientales s</t>
  </si>
  <si>
    <t>Manejo de residuos sólidos en Popayán</t>
  </si>
  <si>
    <t xml:space="preserve">PGIRS actualizado  e implementado </t>
  </si>
  <si>
    <t>Zonas ribereñas mantenidas</t>
  </si>
  <si>
    <t xml:space="preserve">Residuos solidos aprovechados </t>
  </si>
  <si>
    <t xml:space="preserve">Abono orgánico producido </t>
  </si>
  <si>
    <t xml:space="preserve">Adquisicion y Mantenimiento de Areas de Interes Ambiental </t>
  </si>
  <si>
    <t>hectáreas adquiridas en AIA</t>
  </si>
  <si>
    <t>Has</t>
  </si>
  <si>
    <t>hectáreas en mantenimiento  en AIA</t>
  </si>
  <si>
    <t xml:space="preserve">Plan de restauración ecológica participativa en ecosistemas estratégicos de areas urbanas y ruarales del municipio de Popayan </t>
  </si>
  <si>
    <t>Fortalecimiento del vivero municipal</t>
  </si>
  <si>
    <t>Censo arboreo realizado</t>
  </si>
  <si>
    <t xml:space="preserve">Árboles sembrados en zona rural </t>
  </si>
  <si>
    <r>
      <rPr>
        <u/>
        <sz val="11"/>
        <color rgb="FF000000"/>
        <rFont val="Calibri"/>
        <family val="2"/>
      </rPr>
      <t>S</t>
    </r>
    <r>
      <rPr>
        <sz val="11"/>
        <color rgb="FF000000"/>
        <rFont val="Calibri"/>
        <family val="2"/>
      </rPr>
      <t>ostenibilidad ambiental AAPSA</t>
    </r>
  </si>
  <si>
    <t>Conservación y gestión integral de la biodiversidad y sus servicios ecosistémicos</t>
  </si>
  <si>
    <t>Recurso hídrico conservado en cuatro fuentes de abastecimiento  (restauraciòn pasiva)</t>
  </si>
  <si>
    <t>Hectáreas</t>
  </si>
  <si>
    <t>Mitigación y adaptación al cambio climático</t>
  </si>
  <si>
    <t>Medidas de adaptación y mitigación implementadas</t>
  </si>
  <si>
    <t>Planificación 
Territorial</t>
  </si>
  <si>
    <t xml:space="preserve">Sistemas de información para la planificación estratégica territorial </t>
  </si>
  <si>
    <t>% de personas encuestadas (SISBEN IV)</t>
  </si>
  <si>
    <t>Personas atendidas  frente al Nº de solicitudes</t>
  </si>
  <si>
    <t xml:space="preserve"> Potenciales beneficiarios para acceder a programas sociales.</t>
  </si>
  <si>
    <t xml:space="preserve"> Sistema de información confiable y seguro</t>
  </si>
  <si>
    <t>% de viviendas actualizadas, % de recursos  recibidos por concurso económico. (actualización, homologación estratificación)</t>
  </si>
  <si>
    <t>Viviendas actualizadas según Nº de solicitudes</t>
  </si>
  <si>
    <t xml:space="preserve">Base de datos de estratificación actualizada, homologada  Alcaldía, IGAC,  empresas de servicios públicos. </t>
  </si>
  <si>
    <t>Concurso económico formulado y aplicado</t>
  </si>
  <si>
    <t>Certificación del municipio</t>
  </si>
  <si>
    <t>Comité de estratificación municipal posesionado</t>
  </si>
  <si>
    <t>Planificación territorial participativa</t>
  </si>
  <si>
    <t>Fortalecida la capacidad de planificación y la gestión participativa, integrada y sostenible del territorio</t>
  </si>
  <si>
    <t>Nº de instrumentos de planificación implementados</t>
  </si>
  <si>
    <t>Formulación, ejecución y seguimiento del PDM 2020 - 2023</t>
  </si>
  <si>
    <t xml:space="preserve">Plan de ordenamiento territorial </t>
  </si>
  <si>
    <t>POT formulado y aprobado</t>
  </si>
  <si>
    <t xml:space="preserve">Gestión de estudios  técnicos de soporte para  el ordenamiento territorial </t>
  </si>
  <si>
    <t>Nº de estudios técnicos formulados y aprobados como soporte del ordenamiento territorial</t>
  </si>
  <si>
    <t xml:space="preserve">Gestión urbanística territorial </t>
  </si>
  <si>
    <t>Implementación del modelo de ciudades sostenibles BID - FINDETER</t>
  </si>
  <si>
    <t>Modelo ciudades sostenibles implementado</t>
  </si>
  <si>
    <t xml:space="preserve">Fortalecimiento de los  procesos de control urbanístico </t>
  </si>
  <si>
    <t>Nº de procesos sancionatorios aperturados</t>
  </si>
  <si>
    <t>Nº de instrumentos de gestión del suelo en aplicación</t>
  </si>
  <si>
    <t>Implementación de catastro multipropósito</t>
  </si>
  <si>
    <t>Política catastral implementada</t>
  </si>
  <si>
    <t>Creación del instituto de renovación urbana</t>
  </si>
  <si>
    <t>Instituto de renovación urbana creado y en funcionamiento</t>
  </si>
  <si>
    <t>Recuperación del patrimonio material e inmaterial del territorio</t>
  </si>
  <si>
    <t>Fortalecido el patrimonio territorial sector histórico</t>
  </si>
  <si>
    <t>Nº de acciones implementadas</t>
  </si>
  <si>
    <t>Nº de licencias aprobadas en el sector antiguo de Popayán</t>
  </si>
  <si>
    <t>PEMP actualizado formulado y aprobado</t>
  </si>
  <si>
    <t>Ente gestor creado y en funcionamiento</t>
  </si>
  <si>
    <t>Fortalecimiento estratégico para la articulación del desarrollo municipal - regional</t>
  </si>
  <si>
    <t>Fortalecido el desempeño regional desde la planificación municipal</t>
  </si>
  <si>
    <t>Municipios articulados</t>
  </si>
  <si>
    <t>Popayán ciudad región</t>
  </si>
  <si>
    <t>Implementado  plan Popayán ciudad región</t>
  </si>
  <si>
    <t>Alcaldía de Popayán moderna,  eficiente y eficaz</t>
  </si>
  <si>
    <t>Gestión moderna y eficiente</t>
  </si>
  <si>
    <t>Gestión  Administrativa municipal Fortalecida.</t>
  </si>
  <si>
    <t>Índice General de Desempeño Institucional</t>
  </si>
  <si>
    <t>Estructura Organizacional de las Secretarias y Oficinas de la Alcaldía de Popayán rediseñadas a Nivel Funcional</t>
  </si>
  <si>
    <t>Políticas del MIPG Implementadas.</t>
  </si>
  <si>
    <t>Sistema Integrado de Gestión Implementado en la Alcaldía de Popayán.</t>
  </si>
  <si>
    <t>Sistema de gestión documental implementado</t>
  </si>
  <si>
    <t>Plan de mejoramiento de la unidad de ateción al asuario implementado.</t>
  </si>
  <si>
    <t>Plan de Trabajo Anual en Seguridad y Salud en el Trabajo Implementado.</t>
  </si>
  <si>
    <t>Mejorada la infraestructura TIC de la entidad  (Dotación, redes, sistemas de información)</t>
  </si>
  <si>
    <t>Plan de gestión eficiente de preservación y mantenimiento de los bienes muebles e inmuebles implementado</t>
  </si>
  <si>
    <t>Gobierno digital fortalecido</t>
  </si>
  <si>
    <t>Plan de fortalecimiento de Infraestructura
informática y de telecomunicaciones implementado en el territorio municipal</t>
  </si>
  <si>
    <t xml:space="preserve">Gestión financiera fortalecida en el municipio 
</t>
  </si>
  <si>
    <t>Mejorado el índice de desempeño fiscal</t>
  </si>
  <si>
    <t>Estrategia de recaudo eficiente implementada</t>
  </si>
  <si>
    <t>Estrategia de gestión de cartera implementada</t>
  </si>
  <si>
    <t>Plan de actualización de recursos tecnológicos implementado</t>
  </si>
  <si>
    <t>Actualización normativa propuesta, aprobada e implementada en el municipio</t>
  </si>
  <si>
    <t>Programa de actualización del talento humano de la Secretaría de hacienda implementado</t>
  </si>
  <si>
    <t>Plan de actualización y capacitación a funcionarios de la Secretaría de Hacienda.</t>
  </si>
  <si>
    <t>Unidad de relacionamiento internacional y captación de recursos creada y fortalecida</t>
  </si>
  <si>
    <t>Popayán Ciudad de Gestión para
el desarrollo</t>
  </si>
  <si>
    <t>Estrategia creada e implementada de relaciones internacionales y vinculación con redes de ciudades (UCCI, MERCOCIUDADES, CGLU, WORLD TOURISM CITIES FEDERATION, etc)</t>
  </si>
  <si>
    <t>Estrategia de cooperación internacional para el desarrollo creada e implementada.</t>
  </si>
  <si>
    <t>Alianzas y convenios con organismos nacionales e internacionales promovidas</t>
  </si>
  <si>
    <t>Estrategia de articulación con el sector privado
y la sociedad civil implementada</t>
  </si>
  <si>
    <t>Nota: verificar los indicadores y las acciones que no sean actividades si no acciones estratégicas que permitan el cumplimiento del plan estratégico</t>
  </si>
  <si>
    <t xml:space="preserve">APOYO SOCIAL- APOYO AMBIENTAL </t>
  </si>
  <si>
    <t xml:space="preserve">concepto entregado </t>
  </si>
  <si>
    <t xml:space="preserve">entrega de concepto al proceso ambiental </t>
  </si>
  <si>
    <t>UND</t>
  </si>
  <si>
    <t>numero de conceptos requeridos (12)</t>
  </si>
  <si>
    <t xml:space="preserve">Realizacion concepto social, componente B del PIPMA </t>
  </si>
  <si>
    <t xml:space="preserve">informe entregado al lider del proceso ambiental  </t>
  </si>
  <si>
    <t xml:space="preserve">realización de informe trimestral </t>
  </si>
  <si>
    <t>número de informes trimestrales (4)</t>
  </si>
  <si>
    <t xml:space="preserve">entrega informe trimestral componente B del PIPMA </t>
  </si>
  <si>
    <t>CIERRE Y ELABORACION DE INFORMES</t>
  </si>
  <si>
    <t xml:space="preserve"> LIDER SOCIAL - APOYO SOCIAL </t>
  </si>
  <si>
    <t xml:space="preserve">bitácora de visita realizada </t>
  </si>
  <si>
    <t xml:space="preserve">realizar seguimiento a la comunidad, con el fin de identificar el estado actual </t>
  </si>
  <si>
    <t xml:space="preserve">número de seguimientos que se requieran/# de seguimientos realizados </t>
  </si>
  <si>
    <t xml:space="preserve">seguimeinto a las solicitudes de la comunidad en los tramos en ejecucion y a ejecutarse </t>
  </si>
  <si>
    <t xml:space="preserve">APOYO SOCIAL </t>
  </si>
  <si>
    <t>actas de visita relaizada, registro fotográfico</t>
  </si>
  <si>
    <t xml:space="preserve">asistir a los recorridos que se requieran </t>
  </si>
  <si>
    <t xml:space="preserve">número de recorridos que se requieran por mes </t>
  </si>
  <si>
    <t xml:space="preserve">recorridos de obra a los tramos en ejecución y a ejecutarse </t>
  </si>
  <si>
    <t xml:space="preserve">LIDER SOCIAL- APOYO SOCIAL- APOYO PREDIAL </t>
  </si>
  <si>
    <t xml:space="preserve">asistir a los comités de obra e identificar el estado actual de los tramos que se estaán ejecutando </t>
  </si>
  <si>
    <t xml:space="preserve">Los que se requieran </t>
  </si>
  <si>
    <t xml:space="preserve">#de  comites  programados /# comites de obra asistidos </t>
  </si>
  <si>
    <t xml:space="preserve">asistencia a comites de obra en el PAC de los tramos en ejecución y a ejecutarse </t>
  </si>
  <si>
    <t>EVALUACION Y SEGUIMIENTO A COMITÉ DE OBRA</t>
  </si>
  <si>
    <t xml:space="preserve">LIDER SOCIAL- APOYO PREDIA- APOYO SOCIAL- OFICNA JURIDICA- GERENCIA </t>
  </si>
  <si>
    <t xml:space="preserve">actas de comités realizados </t>
  </si>
  <si>
    <t xml:space="preserve">llegar acuerdos en lo que respecta a las US </t>
  </si>
  <si>
    <t xml:space="preserve"># comites de reasentamiento realizados /# comites de reasentamiento asistidos </t>
  </si>
  <si>
    <t xml:space="preserve">asistencia comité de reasentamiento cuando se requiera </t>
  </si>
  <si>
    <t xml:space="preserve">LIDER SOCIAL.- APOYO PREDIAL- APOYO SOCIAL </t>
  </si>
  <si>
    <t xml:space="preserve">aceptación de las ofertas </t>
  </si>
  <si>
    <t>121 ofertas realizadas</t>
  </si>
  <si>
    <t>Ofertas realizadas a las US con afectacion predial (121)</t>
  </si>
  <si>
    <t>implementación del documento (acompañamiento ofertas )</t>
  </si>
  <si>
    <t>APOYO SOCIAL</t>
  </si>
  <si>
    <t>elaboración del documento clasificacion US</t>
  </si>
  <si>
    <t>121 US</t>
  </si>
  <si>
    <t>#  de US identificadas</t>
  </si>
  <si>
    <t xml:space="preserve">Clasificación de las US de los Tramos a intervenir </t>
  </si>
  <si>
    <t>PLANES DE REASENTAMIENTO 7B, 5B Y 6A</t>
  </si>
  <si>
    <t xml:space="preserve">Registro fotografico, bitacora de la visita realizada </t>
  </si>
  <si>
    <t xml:space="preserve">evidenciar el estado actual de los OEP despues de haberse ejecutado la intervencion </t>
  </si>
  <si>
    <t xml:space="preserve"># de visitas a OEP programadas por tramo # de visitas realizadas  </t>
  </si>
  <si>
    <t xml:space="preserve">seguimiento a Ocupantes de Espacio Público </t>
  </si>
  <si>
    <t>LIDER SOCIAL- APOYO SOCIAL</t>
  </si>
  <si>
    <t xml:space="preserve">oficios enviados a interventoria y contratista, reuniones realizadas con los afectados  y conceptos emitidos por el proceso </t>
  </si>
  <si>
    <t xml:space="preserve">cierre PQRs y actas de vecindad </t>
  </si>
  <si>
    <t xml:space="preserve"># de informes finales /# conceptos realizados </t>
  </si>
  <si>
    <t>verificación del estado actual de la obra ejecutada (PQRs, Actas de vecindad de finalización, revisión del componente B del PIPMA final al  100%)</t>
  </si>
  <si>
    <t xml:space="preserve">registro fotográfico, acta de reunión </t>
  </si>
  <si>
    <t>3 reuniones</t>
  </si>
  <si>
    <t xml:space="preserve">número de reuniones de inicio de obra 3 </t>
  </si>
  <si>
    <t xml:space="preserve">socializacion de inicio de obra </t>
  </si>
  <si>
    <t>PLANES DE REASENTAMIENTO  de DE CIERRE  Tramos (1 y 2 Nuevo, 4,5, 7A,  9A, EIN, EIOCC)</t>
  </si>
  <si>
    <t xml:space="preserve">APOYO SOCIAL - APOYO PREDIAL </t>
  </si>
  <si>
    <t xml:space="preserve">Documento soportados con recibido del propietario </t>
  </si>
  <si>
    <t xml:space="preserve"># total de predios requeridos para información/ # de información recolectada  </t>
  </si>
  <si>
    <t xml:space="preserve">número de documentos enviados  a predios que requieren informacion predial  </t>
  </si>
  <si>
    <t xml:space="preserve"> solicitud información necesaria a los propietarios directamente afectados , para poder trazar las compensaciones a que tengan derecho conforme a los avaluos realiados por la entidad competente.</t>
  </si>
  <si>
    <t>documento elaborado</t>
  </si>
  <si>
    <t xml:space="preserve">3 diagnósticos </t>
  </si>
  <si>
    <t xml:space="preserve">número de diagnósticos realizados a los tramos a ejecutar </t>
  </si>
  <si>
    <t>Elaboracion del diagnóstico socio- económico, cultural, escolar e identificación de factores de generatividad y vulnerabilidad del AID .</t>
  </si>
  <si>
    <t>SOCIALIZAICON Y VISITAS DE CAMPO</t>
  </si>
  <si>
    <t xml:space="preserve">Dic </t>
  </si>
  <si>
    <t xml:space="preserve">Nov </t>
  </si>
  <si>
    <t xml:space="preserve">Oct </t>
  </si>
  <si>
    <t xml:space="preserve">Jul </t>
  </si>
  <si>
    <t xml:space="preserve">Jun </t>
  </si>
  <si>
    <t xml:space="preserve">Mar </t>
  </si>
  <si>
    <t>Feb</t>
  </si>
  <si>
    <t>Ene</t>
  </si>
  <si>
    <t>Cronograma Año 2020</t>
  </si>
  <si>
    <t>Ponderado Accion</t>
  </si>
  <si>
    <t>Responsable</t>
  </si>
  <si>
    <t>Soporte</t>
  </si>
  <si>
    <t xml:space="preserve">Meta </t>
  </si>
  <si>
    <t>Fórmula Indicador</t>
  </si>
  <si>
    <t xml:space="preserve">Acciones </t>
  </si>
  <si>
    <t>Ponderado Proyecto</t>
  </si>
  <si>
    <t>Proyecto o Producto</t>
  </si>
  <si>
    <t>Estrategia</t>
  </si>
  <si>
    <t>Objetivo Estrategico</t>
  </si>
  <si>
    <t>SOCIAL</t>
  </si>
  <si>
    <t>Proceso:</t>
  </si>
  <si>
    <t>Vigencia
Año</t>
  </si>
  <si>
    <t>Fecha: 31 julio 2020</t>
  </si>
  <si>
    <t>Versión: 03</t>
  </si>
  <si>
    <t>Código:  F-01-P-1</t>
  </si>
  <si>
    <t>PLAN DE ACCIÓN INTERNO</t>
  </si>
  <si>
    <t>Gestión de Mercadeo y Ventas y Servicios TIC</t>
  </si>
  <si>
    <t>Evidenciar las caracteristicas de conectividad y las estadisticas conexión y reiteratividad, sobre los demos instalados para EMTEL Popayan, en las 4 zonas wifi actualmente en funcionamiento en zona rural.</t>
  </si>
  <si>
    <t>.=(Numero de actividades realizadas/ Numero de actividades a realizar)*100</t>
  </si>
  <si>
    <t>Proyecto Internet Veredal Implementado</t>
  </si>
  <si>
    <t>Gestión Estratégica</t>
  </si>
  <si>
    <t>1. Realizar diagnostico de componentes a tener en cuenta en el proyecto
2. Elaborar proyecto
3. Presentar proyecto proyecto a DNP para su financiamiento
4. Gestionar aprobación de proyecto</t>
  </si>
  <si>
    <t>Proyecto Popayán territorio Inteligente implemntado</t>
  </si>
  <si>
    <t>Implementar el proyecto Popayán Territorio  Inteligente</t>
  </si>
  <si>
    <t>Gestión de Mercadeo y ventas
Servicios TIC</t>
  </si>
  <si>
    <t xml:space="preserve">1. Estudiar y revisar del documento Alianza.
2. Elaborar el proyecto EMTEL 10000
3. Presentacion en Junta Directiva para su aprobacion.
</t>
  </si>
  <si>
    <t xml:space="preserve">
1000</t>
  </si>
  <si>
    <t xml:space="preserve">
.= Sumatoria Numero de ventas realizadas mensualmente</t>
  </si>
  <si>
    <t xml:space="preserve">
Ventas GPON incrementadas</t>
  </si>
  <si>
    <t>Implementar proyecto EMTEL 10000</t>
  </si>
  <si>
    <t>Mar</t>
  </si>
  <si>
    <t>PRESUPUESTO ASIGNADO</t>
  </si>
  <si>
    <t>ACTIVIDADES</t>
  </si>
  <si>
    <t>META</t>
  </si>
  <si>
    <t>FORMULA</t>
  </si>
  <si>
    <t>INDICADOR (DRIVER)</t>
  </si>
  <si>
    <t>ACCIÓN ESTRATÉGICA</t>
  </si>
  <si>
    <t>Pagina 1 de 1</t>
  </si>
  <si>
    <t>Vigencia: 02/01/2020</t>
  </si>
  <si>
    <t xml:space="preserve">Proceso: PLANEACIÓN ESTRATEGICA </t>
  </si>
  <si>
    <t>Versión:01</t>
  </si>
  <si>
    <t>Codigo:FR.02.PE</t>
  </si>
  <si>
    <t>PLAN DE ACCIÓN 2020</t>
  </si>
  <si>
    <t>SECRETARIA DE TRANSITO</t>
  </si>
  <si>
    <t>OMAR JESUS CASTILLO PERDOMO</t>
  </si>
  <si>
    <t>SECRETARIA DE EDUCACION</t>
  </si>
  <si>
    <t>JULIETH NATALY BASTIDAS ROCERO</t>
  </si>
  <si>
    <t>SECRETARIA DE DEPORTE Y LA CULTURA</t>
  </si>
  <si>
    <t>MARIA DEL SOCORRO LONDOÑO</t>
  </si>
  <si>
    <t>SECRETARIA DE HACIENDA</t>
  </si>
  <si>
    <t>JAIRO DUQUE CASTRO</t>
  </si>
  <si>
    <t>SECRETARIA DE SALUD</t>
  </si>
  <si>
    <t>OSCAR OSPINA</t>
  </si>
  <si>
    <t>SECRETARIA GENERAL</t>
  </si>
  <si>
    <t>SECRETARIA DE DESARROLLO AGROAMBIENTAL Y FOMENTO ECONOMICO</t>
  </si>
  <si>
    <t>VICTOR ORLANDO FULI GARCIA</t>
  </si>
  <si>
    <t>SECRETARIA DE GOBIERNO</t>
  </si>
  <si>
    <t>ELVIA ROCIO CUENCA</t>
  </si>
  <si>
    <t>JEFE OFICINA GESTION DEL RIESGO DE DESASTRES</t>
  </si>
  <si>
    <t>GERMAN ORLANDO CALLEJAS CALVACHE</t>
  </si>
  <si>
    <t>OFICINA DE SISTEMAS</t>
  </si>
  <si>
    <t>ARSENIO LOPEZ RIVERA</t>
  </si>
  <si>
    <t>SECRETARIA DE LA MUJER</t>
  </si>
  <si>
    <t>DIANA CAROLINA CANO PAJOY</t>
  </si>
  <si>
    <t>SECRETARIA DE PLANEACIÓN</t>
  </si>
  <si>
    <t>SECRETARIA DE INFRAESTRUCTURA</t>
  </si>
  <si>
    <t>CARLOS ALBERTO CORDOBA MUÑOZ</t>
  </si>
  <si>
    <t>JIMENA VELASCO</t>
  </si>
  <si>
    <t>Jimena Velasco Chaves, Secretaria de Planeación Municipal</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</si>
</sst>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quot;$&quot;\ #,##0.00"/>
    <numFmt numFmtId="166" formatCode="&quot;$&quot;\ #,##0"/>
    <numFmt numFmtId="167" formatCode="0.0%"/>
    <numFmt numFmtId="168" formatCode="_-&quot;$&quot;\ * #,##0_-;\-&quot;$&quot;\ * #,##0_-;_-&quot;$&quot;\ * &quot;-&quot;_-;_-@"/>
    <numFmt numFmtId="169" formatCode="&quot;$&quot;\ #,##0.00_);[Red]\(&quot;$&quot;\ #,##0.00\)"/>
    <numFmt numFmtId="170" formatCode="_-* #,##0_-;\-* #,##0_-;_-* &quot;-&quot;_-;_-@"/>
    <numFmt numFmtId="171" formatCode="0.0"/>
    <numFmt numFmtId="172" formatCode="_-* #,##0_-;\-* #,##0_-;_-* &quot;-&quot;??_-;_-@"/>
    <numFmt numFmtId="173" formatCode="_-* #,##0.00_-;\-* #,##0.00_-;_-* &quot;-&quot;??_-;_-@"/>
    <numFmt numFmtId="174" formatCode="_(* #,##0.00_);_(* \(#,##0.00\);_(* &quot;-&quot;??_);_(@_)"/>
    <numFmt numFmtId="175" formatCode="_-* #,##0_-;\-* #,##0_-;_-* &quot;-&quot;??_-;_-@_-"/>
    <numFmt numFmtId="176" formatCode="&quot;$&quot;\ #,##0_);[Red]\(&quot;$&quot;\ #,##0\)"/>
    <numFmt numFmtId="177" formatCode="&quot;$&quot;#,##0.00"/>
    <numFmt numFmtId="178" formatCode="[$$-240A]\ #,##0.00"/>
    <numFmt numFmtId="179" formatCode="_-* #,##0.00\ &quot;€&quot;_-;\-* #,##0.00\ &quot;€&quot;_-;_-* &quot;-&quot;??\ &quot;€&quot;_-;_-@_-"/>
    <numFmt numFmtId="180" formatCode="_-[$$-240A]\ * #,##0.00_-;\-[$$-240A]\ * #,##0.00_-;_-[$$-240A]\ * &quot;-&quot;??_-;_-@_-"/>
    <numFmt numFmtId="181" formatCode="_(&quot;$&quot;\ * #,##0.00_);_(&quot;$&quot;\ * \(#,##0.00\);_(&quot;$&quot;\ * &quot;-&quot;??_);_(@_)"/>
    <numFmt numFmtId="182" formatCode="_(&quot;$&quot;\ * #,##0_);_(&quot;$&quot;\ * \(#,##0\);_(&quot;$&quot;\ * &quot;-&quot;??_);_(@_)"/>
    <numFmt numFmtId="183" formatCode="#,##0.00_ ;\-#,##0.00\ "/>
    <numFmt numFmtId="184" formatCode="_-&quot;$&quot;\ * #,##0_-;\-&quot;$&quot;\ * #,##0_-;_-&quot;$&quot;\ * &quot;-&quot;??_-;_-@_-"/>
    <numFmt numFmtId="185" formatCode="_-* #,##0\ _€_-;\-* #,##0\ _€_-;_-* &quot;-&quot;\ _€_-;_-@"/>
    <numFmt numFmtId="186" formatCode="_([$$-240A]\ * #,##0.00_);_([$$-240A]\ * \(#,##0.00\);_([$$-240A]\ * &quot;-&quot;??_);_(@_)"/>
    <numFmt numFmtId="187" formatCode="[$$-240A]#,##0"/>
    <numFmt numFmtId="188" formatCode="_-[$$-240A]* #,##0.00_-;\-[$$-240A]* #,##0.00_-;_-[$$-240A]* &quot;-&quot;??_-;_-@_-"/>
    <numFmt numFmtId="189" formatCode="&quot;$&quot;#,##0"/>
  </numFmts>
  <fonts count="109"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0"/>
      <name val="Arial"/>
      <family val="2"/>
    </font>
    <font>
      <sz val="10"/>
      <color rgb="FF000000"/>
      <name val="Arial"/>
      <family val="2"/>
    </font>
    <font>
      <sz val="11"/>
      <name val="Arial"/>
      <family val="2"/>
    </font>
    <font>
      <sz val="10"/>
      <color rgb="FF000000"/>
      <name val="Calibri"/>
      <family val="2"/>
      <scheme val="minor"/>
    </font>
    <font>
      <b/>
      <sz val="10"/>
      <color theme="1"/>
      <name val="Arial"/>
      <family val="2"/>
    </font>
    <font>
      <b/>
      <sz val="10"/>
      <color rgb="FF000000"/>
      <name val="Arial"/>
      <family val="2"/>
    </font>
    <font>
      <b/>
      <sz val="11"/>
      <color theme="1"/>
      <name val="Calibri"/>
      <family val="2"/>
    </font>
    <font>
      <b/>
      <sz val="9"/>
      <color theme="1"/>
      <name val="Arial"/>
      <family val="2"/>
    </font>
    <font>
      <sz val="9"/>
      <color rgb="FF0000FF"/>
      <name val="Arial"/>
      <family val="2"/>
    </font>
    <font>
      <b/>
      <sz val="9"/>
      <color rgb="FF0000FF"/>
      <name val="Arial"/>
      <family val="2"/>
    </font>
    <font>
      <b/>
      <sz val="12"/>
      <color theme="1"/>
      <name val="Arial"/>
      <family val="2"/>
    </font>
    <font>
      <sz val="11"/>
      <color theme="1"/>
      <name val="Arial"/>
      <family val="2"/>
    </font>
    <font>
      <b/>
      <sz val="10"/>
      <color indexed="81"/>
      <name val="Tahoma"/>
      <family val="2"/>
    </font>
    <font>
      <sz val="10"/>
      <color indexed="81"/>
      <name val="Tahoma"/>
      <family val="2"/>
    </font>
    <font>
      <sz val="11"/>
      <color theme="1"/>
      <name val="Arial"/>
      <family val="2"/>
    </font>
    <font>
      <sz val="11"/>
      <color theme="1"/>
      <name val="Calibri"/>
      <family val="2"/>
    </font>
    <font>
      <sz val="10"/>
      <color theme="1"/>
      <name val="Calibri"/>
      <family val="2"/>
    </font>
    <font>
      <sz val="11"/>
      <color theme="1"/>
      <name val="Calibri"/>
      <family val="2"/>
    </font>
    <font>
      <sz val="10"/>
      <color theme="1"/>
      <name val="Arial"/>
      <family val="2"/>
    </font>
    <font>
      <sz val="11"/>
      <name val="Arial"/>
      <family val="2"/>
    </font>
    <font>
      <sz val="10"/>
      <color rgb="FF000000"/>
      <name val="Arial"/>
      <family val="2"/>
    </font>
    <font>
      <sz val="11"/>
      <name val="Calibri"/>
      <family val="2"/>
    </font>
    <font>
      <b/>
      <sz val="9"/>
      <color theme="1"/>
      <name val="Arial"/>
      <family val="2"/>
    </font>
    <font>
      <sz val="9"/>
      <color rgb="FF000000"/>
      <name val="Calibri"/>
      <family val="2"/>
    </font>
    <font>
      <sz val="9"/>
      <color theme="1"/>
      <name val="Calibri"/>
      <family val="2"/>
    </font>
    <font>
      <b/>
      <sz val="10"/>
      <color rgb="FF000000"/>
      <name val="Arial"/>
      <family val="2"/>
    </font>
    <font>
      <b/>
      <sz val="10"/>
      <color theme="1"/>
      <name val="Arial"/>
      <family val="2"/>
    </font>
    <font>
      <b/>
      <sz val="11"/>
      <color theme="1"/>
      <name val="Calibri"/>
      <family val="2"/>
    </font>
    <font>
      <sz val="10"/>
      <color rgb="FF333333"/>
      <name val="Arial"/>
      <family val="2"/>
    </font>
    <font>
      <sz val="8"/>
      <color theme="1"/>
      <name val="Arial"/>
      <family val="2"/>
    </font>
    <font>
      <sz val="9"/>
      <color theme="1"/>
      <name val="Calibri"/>
      <family val="2"/>
    </font>
    <font>
      <sz val="9"/>
      <name val="Calibri"/>
      <family val="2"/>
    </font>
    <font>
      <sz val="8"/>
      <color theme="1"/>
      <name val="Arial"/>
      <family val="2"/>
    </font>
    <font>
      <b/>
      <sz val="10"/>
      <color theme="1"/>
      <name val="Arial Narrow"/>
      <family val="2"/>
    </font>
    <font>
      <sz val="10"/>
      <color rgb="FFFF0000"/>
      <name val="Arial"/>
      <family val="2"/>
    </font>
    <font>
      <sz val="14"/>
      <color rgb="FF000000"/>
      <name val="Arial"/>
      <family val="2"/>
    </font>
    <font>
      <b/>
      <sz val="10"/>
      <name val="Arial"/>
      <family val="2"/>
    </font>
    <font>
      <sz val="8"/>
      <name val="Calibri"/>
      <family val="2"/>
    </font>
    <font>
      <sz val="11"/>
      <name val="Calibri"/>
      <family val="2"/>
      <scheme val="minor"/>
    </font>
    <font>
      <sz val="10"/>
      <color theme="1"/>
      <name val="Calibri"/>
      <family val="2"/>
    </font>
    <font>
      <sz val="8"/>
      <name val="Arial"/>
      <family val="2"/>
    </font>
    <font>
      <sz val="10"/>
      <color rgb="FF2F5496"/>
      <name val="Arial"/>
      <family val="2"/>
    </font>
    <font>
      <b/>
      <sz val="10"/>
      <color rgb="FF2F5496"/>
      <name val="Arial"/>
      <family val="2"/>
    </font>
    <font>
      <sz val="10"/>
      <name val="Calibri"/>
      <family val="2"/>
    </font>
    <font>
      <sz val="10"/>
      <color rgb="FF000000"/>
      <name val="Calibri"/>
      <family val="2"/>
    </font>
    <font>
      <b/>
      <sz val="10"/>
      <color rgb="FF000000"/>
      <name val="Calibri"/>
      <family val="2"/>
    </font>
    <font>
      <b/>
      <sz val="9"/>
      <name val="Arial"/>
      <family val="2"/>
    </font>
    <font>
      <sz val="10"/>
      <color rgb="FF333333"/>
      <name val="Arial"/>
      <family val="2"/>
    </font>
    <font>
      <sz val="11"/>
      <color rgb="FF000000"/>
      <name val="Calibri"/>
      <family val="2"/>
    </font>
    <font>
      <sz val="10"/>
      <color rgb="FFFF0000"/>
      <name val="Arial"/>
      <family val="2"/>
    </font>
    <font>
      <sz val="14"/>
      <color rgb="FF000000"/>
      <name val="Arial"/>
      <family val="2"/>
    </font>
    <font>
      <b/>
      <sz val="10"/>
      <name val="Arial"/>
      <family val="2"/>
    </font>
    <font>
      <sz val="10"/>
      <color rgb="FF2F5496"/>
      <name val="Arial"/>
      <family val="2"/>
    </font>
    <font>
      <b/>
      <sz val="10"/>
      <color rgb="FF2F5496"/>
      <name val="Arial"/>
      <family val="2"/>
    </font>
    <font>
      <sz val="10"/>
      <color rgb="FF000000"/>
      <name val="Calibri"/>
      <family val="2"/>
    </font>
    <font>
      <sz val="10"/>
      <color theme="1"/>
      <name val="Calibri Light"/>
      <family val="2"/>
      <scheme val="major"/>
    </font>
    <font>
      <sz val="11"/>
      <name val="Verdana"/>
      <family val="2"/>
    </font>
    <font>
      <sz val="11"/>
      <color rgb="FF000000"/>
      <name val="Arial"/>
      <family val="2"/>
    </font>
    <font>
      <sz val="10"/>
      <name val="Calibri Light"/>
      <family val="2"/>
      <scheme val="major"/>
    </font>
    <font>
      <sz val="9"/>
      <color theme="1"/>
      <name val="Arial"/>
      <family val="2"/>
    </font>
    <font>
      <sz val="8"/>
      <color rgb="FFFF0000"/>
      <name val="Arial"/>
      <family val="2"/>
    </font>
    <font>
      <b/>
      <sz val="10"/>
      <color theme="1"/>
      <name val="Calibri"/>
      <family val="2"/>
    </font>
    <font>
      <b/>
      <sz val="10"/>
      <color rgb="FF000000"/>
      <name val="Calibri"/>
      <family val="2"/>
    </font>
    <font>
      <sz val="9"/>
      <color rgb="FF000000"/>
      <name val="Calibri"/>
      <family val="2"/>
    </font>
    <font>
      <sz val="12"/>
      <color theme="1"/>
      <name val="Arial"/>
      <family val="2"/>
    </font>
    <font>
      <sz val="12"/>
      <color rgb="FF000000"/>
      <name val="Arial"/>
      <family val="2"/>
    </font>
    <font>
      <sz val="12"/>
      <name val="Arial"/>
      <family val="2"/>
    </font>
    <font>
      <sz val="11"/>
      <color rgb="FF000000"/>
      <name val="Calibri"/>
      <family val="2"/>
    </font>
    <font>
      <sz val="14"/>
      <color theme="1"/>
      <name val="Calibri"/>
      <family val="2"/>
    </font>
    <font>
      <sz val="11"/>
      <color rgb="FF000000"/>
      <name val="Arial"/>
      <family val="2"/>
    </font>
    <font>
      <b/>
      <sz val="11"/>
      <color rgb="FF000000"/>
      <name val="Arial"/>
      <family val="2"/>
    </font>
    <font>
      <b/>
      <sz val="11"/>
      <color rgb="FF000000"/>
      <name val="Calibri"/>
      <family val="2"/>
    </font>
    <font>
      <sz val="11"/>
      <name val="Calibri"/>
      <family val="2"/>
    </font>
    <font>
      <sz val="10"/>
      <color rgb="FF000000"/>
      <name val="Trebuchet MS"/>
      <family val="2"/>
    </font>
    <font>
      <b/>
      <sz val="10"/>
      <color indexed="8"/>
      <name val="Trebuchet MS"/>
      <family val="2"/>
    </font>
    <font>
      <sz val="10"/>
      <color indexed="8"/>
      <name val="Trebuchet MS"/>
      <family val="2"/>
    </font>
    <font>
      <b/>
      <sz val="9"/>
      <color rgb="FF000000"/>
      <name val="Arial"/>
      <family val="2"/>
    </font>
    <font>
      <b/>
      <sz val="9"/>
      <color rgb="FF000000"/>
      <name val="Arial"/>
      <family val="2"/>
    </font>
    <font>
      <sz val="11"/>
      <color rgb="FF000000"/>
      <name val="Calibri"/>
      <family val="2"/>
      <scheme val="minor"/>
    </font>
    <font>
      <b/>
      <sz val="14"/>
      <color rgb="FF000000"/>
      <name val="Calibri"/>
      <family val="2"/>
    </font>
    <font>
      <sz val="11"/>
      <color rgb="FF00B050"/>
      <name val="Arial"/>
      <family val="2"/>
    </font>
    <font>
      <sz val="11"/>
      <color rgb="FF3C4043"/>
      <name val="Arial"/>
      <family val="2"/>
    </font>
    <font>
      <b/>
      <sz val="11"/>
      <name val="Calibri"/>
      <family val="2"/>
    </font>
    <font>
      <sz val="11"/>
      <color rgb="FFFF0000"/>
      <name val="Calibri"/>
      <family val="2"/>
    </font>
    <font>
      <u/>
      <sz val="11"/>
      <color rgb="FF000000"/>
      <name val="Calibri"/>
      <family val="2"/>
    </font>
    <font>
      <b/>
      <sz val="10"/>
      <color rgb="FF000000"/>
      <name val="Tahoma"/>
      <family val="2"/>
    </font>
    <font>
      <sz val="10"/>
      <color rgb="FF000000"/>
      <name val="Tahoma"/>
      <family val="2"/>
    </font>
    <font>
      <sz val="12"/>
      <color theme="1"/>
      <name val="Calibri"/>
      <family val="2"/>
      <scheme val="minor"/>
    </font>
    <font>
      <sz val="10"/>
      <color theme="1"/>
      <name val="Calibri"/>
      <family val="2"/>
      <scheme val="minor"/>
    </font>
    <font>
      <sz val="10"/>
      <color theme="1"/>
      <name val="Arial Narrow"/>
      <family val="2"/>
    </font>
    <font>
      <sz val="10"/>
      <color rgb="FF00B050"/>
      <name val="Arial Narrow"/>
      <family val="2"/>
    </font>
    <font>
      <sz val="10"/>
      <color rgb="FFFF0000"/>
      <name val="Arial Narrow"/>
      <family val="2"/>
    </font>
    <font>
      <sz val="10"/>
      <color theme="3" tint="-0.499984740745262"/>
      <name val="Arial Narrow"/>
      <family val="2"/>
    </font>
    <font>
      <sz val="10"/>
      <color rgb="FF002060"/>
      <name val="Arial Narrow"/>
      <family val="2"/>
    </font>
    <font>
      <b/>
      <sz val="10"/>
      <color theme="1"/>
      <name val="Calibri"/>
      <family val="2"/>
      <scheme val="minor"/>
    </font>
    <font>
      <b/>
      <sz val="12"/>
      <color theme="1"/>
      <name val="Calibri"/>
      <family val="2"/>
      <scheme val="minor"/>
    </font>
    <font>
      <b/>
      <sz val="14"/>
      <name val="Calibri"/>
      <family val="2"/>
      <scheme val="minor"/>
    </font>
    <font>
      <sz val="12"/>
      <name val="Calibri"/>
      <family val="2"/>
      <scheme val="minor"/>
    </font>
    <font>
      <sz val="12"/>
      <color rgb="FF000000"/>
      <name val="Calibri"/>
      <family val="2"/>
    </font>
    <font>
      <b/>
      <sz val="14"/>
      <color rgb="FFFFFFFF"/>
      <name val="Calibri"/>
      <family val="2"/>
    </font>
    <font>
      <b/>
      <sz val="16"/>
      <color rgb="FF174989"/>
      <name val="Calibri"/>
      <family val="2"/>
    </font>
    <font>
      <b/>
      <sz val="11"/>
      <color rgb="FF174989"/>
      <name val="Calibri"/>
      <family val="2"/>
      <scheme val="minor"/>
    </font>
    <font>
      <b/>
      <sz val="10"/>
      <color rgb="FF174989"/>
      <name val="Calibri"/>
      <family val="2"/>
      <scheme val="minor"/>
    </font>
    <font>
      <b/>
      <sz val="18"/>
      <color rgb="FF174989"/>
      <name val="Calibri"/>
      <family val="2"/>
      <scheme val="minor"/>
    </font>
    <font>
      <b/>
      <sz val="11"/>
      <name val="Arial"/>
      <family val="2"/>
    </font>
  </fonts>
  <fills count="101">
    <fill>
      <patternFill patternType="none"/>
    </fill>
    <fill>
      <patternFill patternType="gray125"/>
    </fill>
    <fill>
      <patternFill patternType="solid">
        <fgColor rgb="FFBDD6EE"/>
        <bgColor rgb="FFBDD6EE"/>
      </patternFill>
    </fill>
    <fill>
      <patternFill patternType="solid">
        <fgColor theme="4" tint="0.59999389629810485"/>
        <bgColor indexed="64"/>
      </patternFill>
    </fill>
    <fill>
      <patternFill patternType="solid">
        <fgColor theme="4" tint="0.59999389629810485"/>
        <bgColor rgb="FFE5B8B7"/>
      </patternFill>
    </fill>
    <fill>
      <patternFill patternType="solid">
        <fgColor theme="4" tint="0.59999389629810485"/>
        <bgColor rgb="FFBDD6EE"/>
      </patternFill>
    </fill>
    <fill>
      <patternFill patternType="solid">
        <fgColor rgb="FFD8D8D8"/>
        <bgColor rgb="FFD8D8D8"/>
      </patternFill>
    </fill>
    <fill>
      <patternFill patternType="solid">
        <fgColor rgb="FFFFFF00"/>
        <bgColor rgb="FFFFFF00"/>
      </patternFill>
    </fill>
    <fill>
      <patternFill patternType="solid">
        <fgColor theme="0" tint="-4.9989318521683403E-2"/>
        <bgColor indexed="64"/>
      </patternFill>
    </fill>
    <fill>
      <patternFill patternType="solid">
        <fgColor rgb="FFFFD965"/>
        <bgColor rgb="FFFFD965"/>
      </patternFill>
    </fill>
    <fill>
      <patternFill patternType="solid">
        <fgColor theme="7" tint="0.39997558519241921"/>
        <bgColor rgb="FFFFD965"/>
      </patternFill>
    </fill>
    <fill>
      <patternFill patternType="solid">
        <fgColor theme="7" tint="0.39997558519241921"/>
        <bgColor indexed="64"/>
      </patternFill>
    </fill>
    <fill>
      <patternFill patternType="solid">
        <fgColor rgb="FFF2F2F2"/>
        <bgColor rgb="FFF2F2F2"/>
      </patternFill>
    </fill>
    <fill>
      <patternFill patternType="solid">
        <fgColor theme="0"/>
        <bgColor rgb="FFFFFF00"/>
      </patternFill>
    </fill>
    <fill>
      <patternFill patternType="solid">
        <fgColor rgb="FFB4C6E7"/>
        <bgColor rgb="FFB4C6E7"/>
      </patternFill>
    </fill>
    <fill>
      <patternFill patternType="solid">
        <fgColor rgb="FFC8C8C8"/>
        <bgColor rgb="FFC8C8C8"/>
      </patternFill>
    </fill>
    <fill>
      <patternFill patternType="solid">
        <fgColor rgb="FFF7CAAC"/>
        <bgColor rgb="FFF7CAAC"/>
      </patternFill>
    </fill>
    <fill>
      <patternFill patternType="solid">
        <fgColor rgb="FF9CC2E5"/>
        <bgColor rgb="FF9CC2E5"/>
      </patternFill>
    </fill>
    <fill>
      <patternFill patternType="solid">
        <fgColor rgb="FFE7E6E6"/>
        <bgColor rgb="FFE7E6E6"/>
      </patternFill>
    </fill>
    <fill>
      <patternFill patternType="solid">
        <fgColor theme="6"/>
        <bgColor theme="6"/>
      </patternFill>
    </fill>
    <fill>
      <patternFill patternType="solid">
        <fgColor rgb="FFECECEC"/>
        <bgColor rgb="FFECECEC"/>
      </patternFill>
    </fill>
    <fill>
      <patternFill patternType="solid">
        <fgColor rgb="FFFFE598"/>
        <bgColor rgb="FFFFE598"/>
      </patternFill>
    </fill>
    <fill>
      <patternFill patternType="solid">
        <fgColor rgb="FFFBE4D5"/>
        <bgColor rgb="FFFBE4D5"/>
      </patternFill>
    </fill>
    <fill>
      <patternFill patternType="solid">
        <fgColor rgb="FFE2EFD9"/>
        <bgColor rgb="FFE2EFD9"/>
      </patternFill>
    </fill>
    <fill>
      <patternFill patternType="solid">
        <fgColor rgb="FFD0CECE"/>
        <bgColor rgb="FFD0CECE"/>
      </patternFill>
    </fill>
    <fill>
      <patternFill patternType="solid">
        <fgColor theme="4"/>
        <bgColor theme="4"/>
      </patternFill>
    </fill>
    <fill>
      <patternFill patternType="solid">
        <fgColor rgb="FFA8D08D"/>
        <bgColor rgb="FFA8D08D"/>
      </patternFill>
    </fill>
    <fill>
      <patternFill patternType="solid">
        <fgColor rgb="FF00B0F0"/>
        <bgColor rgb="FF00B0F0"/>
      </patternFill>
    </fill>
    <fill>
      <patternFill patternType="solid">
        <fgColor rgb="FFDEEAF6"/>
        <bgColor rgb="FFDEEAF6"/>
      </patternFill>
    </fill>
    <fill>
      <patternFill patternType="solid">
        <fgColor rgb="FFFF0000"/>
        <bgColor rgb="FFFF0000"/>
      </patternFill>
    </fill>
    <fill>
      <patternFill patternType="solid">
        <fgColor theme="0"/>
        <bgColor theme="0"/>
      </patternFill>
    </fill>
    <fill>
      <patternFill patternType="solid">
        <fgColor rgb="FF8EAADB"/>
        <bgColor rgb="FF8EAADB"/>
      </patternFill>
    </fill>
    <fill>
      <patternFill patternType="solid">
        <fgColor rgb="FF92D050"/>
        <bgColor indexed="64"/>
      </patternFill>
    </fill>
    <fill>
      <patternFill patternType="solid">
        <fgColor theme="0"/>
        <bgColor indexed="64"/>
      </patternFill>
    </fill>
    <fill>
      <patternFill patternType="solid">
        <fgColor rgb="FF00B0F0"/>
        <bgColor indexed="64"/>
      </patternFill>
    </fill>
    <fill>
      <patternFill patternType="solid">
        <fgColor rgb="FF8EAADB"/>
        <bgColor indexed="64"/>
      </patternFill>
    </fill>
    <fill>
      <patternFill patternType="solid">
        <fgColor theme="5" tint="0.39997558519241921"/>
        <bgColor indexed="64"/>
      </patternFill>
    </fill>
    <fill>
      <patternFill patternType="solid">
        <fgColor theme="8" tint="0.39997558519241921"/>
        <bgColor rgb="FFFFFF00"/>
      </patternFill>
    </fill>
    <fill>
      <patternFill patternType="solid">
        <fgColor rgb="FFFFFF00"/>
        <bgColor indexed="64"/>
      </patternFill>
    </fill>
    <fill>
      <patternFill patternType="solid">
        <fgColor theme="5" tint="0.59999389629810485"/>
        <bgColor rgb="FFF7CAAC"/>
      </patternFill>
    </fill>
    <fill>
      <patternFill patternType="solid">
        <fgColor theme="0"/>
        <bgColor rgb="FFD8D8D8"/>
      </patternFill>
    </fill>
    <fill>
      <patternFill patternType="solid">
        <fgColor theme="0"/>
        <bgColor rgb="FFC5E0B3"/>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rgb="FFFBE4D5"/>
      </patternFill>
    </fill>
    <fill>
      <patternFill patternType="solid">
        <fgColor theme="7"/>
        <bgColor rgb="FFFBE4D5"/>
      </patternFill>
    </fill>
    <fill>
      <patternFill patternType="solid">
        <fgColor rgb="FF00B0F0"/>
        <bgColor rgb="FFFBE4D5"/>
      </patternFill>
    </fill>
    <fill>
      <patternFill patternType="solid">
        <fgColor theme="2" tint="-0.249977111117893"/>
        <bgColor rgb="FFFBE4D5"/>
      </patternFill>
    </fill>
    <fill>
      <patternFill patternType="solid">
        <fgColor theme="7" tint="0.79998168889431442"/>
        <bgColor indexed="64"/>
      </patternFill>
    </fill>
    <fill>
      <patternFill patternType="solid">
        <fgColor theme="7" tint="0.79998168889431442"/>
        <bgColor rgb="FFFBE4D5"/>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0000"/>
        <bgColor rgb="FFFBE4D5"/>
      </patternFill>
    </fill>
    <fill>
      <patternFill patternType="solid">
        <fgColor rgb="FFFF0000"/>
        <bgColor indexed="64"/>
      </patternFill>
    </fill>
    <fill>
      <patternFill patternType="solid">
        <fgColor theme="4" tint="0.59999389629810485"/>
        <bgColor rgb="FFFBE4D5"/>
      </patternFill>
    </fill>
    <fill>
      <patternFill patternType="solid">
        <fgColor theme="0" tint="-0.14999847407452621"/>
        <bgColor rgb="FF9CC2E5"/>
      </patternFill>
    </fill>
    <fill>
      <patternFill patternType="solid">
        <fgColor theme="0" tint="-0.14999847407452621"/>
        <bgColor rgb="FFECECEC"/>
      </patternFill>
    </fill>
    <fill>
      <patternFill patternType="solid">
        <fgColor theme="0" tint="-0.14999847407452621"/>
        <bgColor rgb="FFFFE598"/>
      </patternFill>
    </fill>
    <fill>
      <patternFill patternType="solid">
        <fgColor theme="0" tint="-0.14999847407452621"/>
        <bgColor rgb="FFBDD6EE"/>
      </patternFill>
    </fill>
    <fill>
      <patternFill patternType="solid">
        <fgColor theme="0" tint="-0.14999847407452621"/>
        <bgColor rgb="FFFBE4D5"/>
      </patternFill>
    </fill>
    <fill>
      <patternFill patternType="solid">
        <fgColor theme="0" tint="-0.14999847407452621"/>
        <bgColor rgb="FFFFFF00"/>
      </patternFill>
    </fill>
    <fill>
      <patternFill patternType="solid">
        <fgColor theme="0" tint="-0.14999847407452621"/>
        <bgColor rgb="FFE2EFD9"/>
      </patternFill>
    </fill>
    <fill>
      <patternFill patternType="solid">
        <fgColor theme="0"/>
        <bgColor rgb="FFFF0000"/>
      </patternFill>
    </fill>
    <fill>
      <patternFill patternType="solid">
        <fgColor rgb="FF99CCFF"/>
        <bgColor rgb="FF99CCFF"/>
      </patternFill>
    </fill>
    <fill>
      <patternFill patternType="solid">
        <fgColor theme="4" tint="0.39997558519241921"/>
        <bgColor rgb="FFFFFF99"/>
      </patternFill>
    </fill>
    <fill>
      <patternFill patternType="solid">
        <fgColor theme="4" tint="0.39997558519241921"/>
        <bgColor indexed="64"/>
      </patternFill>
    </fill>
    <fill>
      <patternFill patternType="solid">
        <fgColor theme="4" tint="0.39997558519241921"/>
        <bgColor rgb="FFDEEAF6"/>
      </patternFill>
    </fill>
    <fill>
      <patternFill patternType="solid">
        <fgColor rgb="FFFFFFFF"/>
        <bgColor rgb="FFFFFFFF"/>
      </patternFill>
    </fill>
    <fill>
      <patternFill patternType="solid">
        <fgColor theme="4" tint="0.39997558519241921"/>
        <bgColor rgb="FF99CCFF"/>
      </patternFill>
    </fill>
    <fill>
      <patternFill patternType="solid">
        <fgColor theme="4" tint="0.39997558519241921"/>
        <bgColor rgb="FFFFFFFF"/>
      </patternFill>
    </fill>
    <fill>
      <patternFill patternType="solid">
        <fgColor theme="4" tint="0.39997558519241921"/>
        <bgColor rgb="FFD8D8D8"/>
      </patternFill>
    </fill>
    <fill>
      <patternFill patternType="solid">
        <fgColor rgb="FFC0C0C0"/>
        <bgColor rgb="FFC0C0C0"/>
      </patternFill>
    </fill>
    <fill>
      <patternFill patternType="solid">
        <fgColor theme="0"/>
        <bgColor rgb="FFDEEAF6"/>
      </patternFill>
    </fill>
    <fill>
      <patternFill patternType="solid">
        <fgColor theme="0" tint="-0.34998626667073579"/>
        <bgColor theme="6"/>
      </patternFill>
    </fill>
    <fill>
      <patternFill patternType="solid">
        <fgColor rgb="FFBFBFBF"/>
        <bgColor rgb="FFBFBFBF"/>
      </patternFill>
    </fill>
    <fill>
      <patternFill patternType="solid">
        <fgColor rgb="FFA5A5A5"/>
        <bgColor rgb="FFA5A5A5"/>
      </patternFill>
    </fill>
    <fill>
      <patternFill patternType="solid">
        <fgColor rgb="FFC6D9F0"/>
        <bgColor rgb="FFC6D9F0"/>
      </patternFill>
    </fill>
    <fill>
      <patternFill patternType="solid">
        <fgColor rgb="FFFDE9D9"/>
        <bgColor rgb="FFFDE9D9"/>
      </patternFill>
    </fill>
    <fill>
      <patternFill patternType="solid">
        <fgColor theme="9" tint="0.79998168889431442"/>
        <bgColor indexed="64"/>
      </patternFill>
    </fill>
    <fill>
      <patternFill patternType="solid">
        <fgColor rgb="FFB8CCE4"/>
        <bgColor rgb="FFB8CCE4"/>
      </patternFill>
    </fill>
    <fill>
      <patternFill patternType="solid">
        <fgColor rgb="FFFABF8F"/>
        <bgColor rgb="FFFABF8F"/>
      </patternFill>
    </fill>
    <fill>
      <patternFill patternType="solid">
        <fgColor rgb="FFD6E3BC"/>
        <bgColor rgb="FFD6E3BC"/>
      </patternFill>
    </fill>
    <fill>
      <patternFill patternType="solid">
        <fgColor rgb="FFFF0000"/>
        <bgColor rgb="FFD6E3BC"/>
      </patternFill>
    </fill>
    <fill>
      <patternFill patternType="solid">
        <fgColor rgb="FF95B3D7"/>
        <bgColor rgb="FF95B3D7"/>
      </patternFill>
    </fill>
    <fill>
      <patternFill patternType="solid">
        <fgColor rgb="FFE5B8B7"/>
        <bgColor rgb="FFE5B8B7"/>
      </patternFill>
    </fill>
    <fill>
      <patternFill patternType="solid">
        <fgColor rgb="FF31859B"/>
        <bgColor rgb="FF31859B"/>
      </patternFill>
    </fill>
    <fill>
      <patternFill patternType="solid">
        <fgColor rgb="FFEAF1DD"/>
        <bgColor rgb="FFEAF1DD"/>
      </patternFill>
    </fill>
    <fill>
      <patternFill patternType="solid">
        <fgColor rgb="FF92D050"/>
        <bgColor rgb="FF92CDDC"/>
      </patternFill>
    </fill>
    <fill>
      <patternFill patternType="solid">
        <fgColor rgb="FF92D050"/>
        <bgColor rgb="FFFFFF00"/>
      </patternFill>
    </fill>
    <fill>
      <patternFill patternType="solid">
        <fgColor rgb="FF92D050"/>
        <bgColor rgb="FFFF0000"/>
      </patternFill>
    </fill>
    <fill>
      <patternFill patternType="solid">
        <fgColor rgb="FF92D050"/>
        <bgColor rgb="FFC4BD97"/>
      </patternFill>
    </fill>
    <fill>
      <patternFill patternType="solid">
        <fgColor rgb="FF9BBB59"/>
        <bgColor rgb="FF9BBB59"/>
      </patternFill>
    </fill>
    <fill>
      <patternFill patternType="solid">
        <fgColor rgb="FFD99594"/>
        <bgColor rgb="FFD99594"/>
      </patternFill>
    </fill>
    <fill>
      <patternFill patternType="solid">
        <fgColor rgb="FF4BACC6"/>
        <bgColor rgb="FF4BACC6"/>
      </patternFill>
    </fill>
    <fill>
      <patternFill patternType="solid">
        <fgColor rgb="FF7F7F7F"/>
        <bgColor rgb="FF7F7F7F"/>
      </patternFill>
    </fill>
    <fill>
      <patternFill patternType="solid">
        <fgColor rgb="FF76923C"/>
        <bgColor rgb="FF76923C"/>
      </patternFill>
    </fill>
    <fill>
      <patternFill patternType="solid">
        <fgColor rgb="FF548DD4"/>
        <bgColor rgb="FF548DD4"/>
      </patternFill>
    </fill>
    <fill>
      <patternFill patternType="solid">
        <fgColor rgb="FFFFFFCC"/>
        <bgColor indexed="64"/>
      </patternFill>
    </fill>
    <fill>
      <patternFill patternType="solid">
        <fgColor theme="8" tint="0.39997558519241921"/>
        <bgColor indexed="64"/>
      </patternFill>
    </fill>
    <fill>
      <patternFill patternType="solid">
        <fgColor rgb="FF1D3F7F"/>
        <bgColor rgb="FFFF0000"/>
      </patternFill>
    </fill>
    <fill>
      <patternFill patternType="solid">
        <fgColor rgb="FFD0DBF0"/>
        <bgColor indexed="64"/>
      </patternFill>
    </fill>
  </fills>
  <borders count="162">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top style="thin">
        <color rgb="FF000000"/>
      </top>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rgb="FF000000"/>
      </left>
      <right/>
      <top/>
      <bottom/>
      <diagonal/>
    </border>
    <border>
      <left style="thin">
        <color indexed="64"/>
      </left>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thin">
        <color rgb="FF000000"/>
      </top>
      <bottom style="medium">
        <color rgb="FF000000"/>
      </bottom>
      <diagonal/>
    </border>
    <border>
      <left/>
      <right/>
      <top style="medium">
        <color rgb="FF000000"/>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thin">
        <color indexed="64"/>
      </bottom>
      <diagonal/>
    </border>
    <border>
      <left style="thin">
        <color indexed="64"/>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style="medium">
        <color rgb="FF000000"/>
      </bottom>
      <diagonal/>
    </border>
    <border>
      <left/>
      <right style="thin">
        <color rgb="FF000000"/>
      </right>
      <top/>
      <bottom style="thin">
        <color indexed="64"/>
      </bottom>
      <diagonal/>
    </border>
    <border>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rgb="FF000000"/>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rgb="FF000000"/>
      </left>
      <right style="thin">
        <color rgb="FF000000"/>
      </right>
      <top style="thin">
        <color indexed="64"/>
      </top>
      <bottom style="thin">
        <color rgb="FF000000"/>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000000"/>
      </left>
      <right style="medium">
        <color indexed="64"/>
      </right>
      <top/>
      <bottom style="thin">
        <color rgb="FF000000"/>
      </bottom>
      <diagonal/>
    </border>
    <border>
      <left style="thin">
        <color rgb="FF000000"/>
      </left>
      <right style="medium">
        <color indexed="64"/>
      </right>
      <top/>
      <bottom/>
      <diagonal/>
    </border>
    <border>
      <left style="thin">
        <color rgb="FF000000"/>
      </left>
      <right style="medium">
        <color indexed="64"/>
      </right>
      <top style="medium">
        <color rgb="FF000000"/>
      </top>
      <bottom/>
      <diagonal/>
    </border>
    <border>
      <left style="thin">
        <color indexed="64"/>
      </left>
      <right style="thin">
        <color indexed="64"/>
      </right>
      <top/>
      <bottom style="thin">
        <color rgb="FF000000"/>
      </bottom>
      <diagonal/>
    </border>
    <border>
      <left style="thin">
        <color rgb="FF000000"/>
      </left>
      <right/>
      <top/>
      <bottom style="thin">
        <color indexed="64"/>
      </bottom>
      <diagonal/>
    </border>
    <border>
      <left style="thin">
        <color indexed="64"/>
      </left>
      <right style="thin">
        <color indexed="64"/>
      </right>
      <top style="thin">
        <color rgb="FF000000"/>
      </top>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top style="thick">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thin">
        <color auto="1"/>
      </left>
      <right/>
      <top style="thin">
        <color auto="1"/>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rgb="FF174989"/>
      </top>
      <bottom style="medium">
        <color rgb="FF174989"/>
      </bottom>
      <diagonal/>
    </border>
    <border>
      <left/>
      <right/>
      <top/>
      <bottom style="medium">
        <color rgb="FF174989"/>
      </bottom>
      <diagonal/>
    </border>
    <border>
      <left style="medium">
        <color rgb="FF174989"/>
      </left>
      <right/>
      <top/>
      <bottom style="medium">
        <color rgb="FF174989"/>
      </bottom>
      <diagonal/>
    </border>
    <border>
      <left style="medium">
        <color rgb="FF174989"/>
      </left>
      <right/>
      <top/>
      <bottom/>
      <diagonal/>
    </border>
    <border>
      <left/>
      <right/>
      <top style="medium">
        <color rgb="FF174989"/>
      </top>
      <bottom/>
      <diagonal/>
    </border>
    <border>
      <left style="medium">
        <color rgb="FF174989"/>
      </left>
      <right/>
      <top style="medium">
        <color rgb="FF174989"/>
      </top>
      <bottom/>
      <diagonal/>
    </border>
    <border>
      <left/>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rgb="FF000000"/>
      </bottom>
      <diagonal/>
    </border>
  </borders>
  <cellStyleXfs count="18">
    <xf numFmtId="0" fontId="0" fillId="0" borderId="0"/>
    <xf numFmtId="9" fontId="1" fillId="0" borderId="0" applyFont="0" applyFill="0" applyBorder="0" applyAlignment="0" applyProtection="0"/>
    <xf numFmtId="0" fontId="18" fillId="0" borderId="0"/>
    <xf numFmtId="174" fontId="18" fillId="0" borderId="0" applyFont="0" applyFill="0" applyBorder="0" applyAlignment="0" applyProtection="0"/>
    <xf numFmtId="0" fontId="4" fillId="0" borderId="0"/>
    <xf numFmtId="179" fontId="1" fillId="0" borderId="0" applyFont="0" applyFill="0" applyBorder="0" applyAlignment="0" applyProtection="0"/>
    <xf numFmtId="181" fontId="15" fillId="0" borderId="0" applyFont="0" applyFill="0" applyBorder="0" applyAlignment="0" applyProtection="0"/>
    <xf numFmtId="43" fontId="18" fillId="0" borderId="0" applyFont="0" applyFill="0" applyBorder="0" applyAlignment="0" applyProtection="0"/>
    <xf numFmtId="0" fontId="73" fillId="0" borderId="0"/>
    <xf numFmtId="44" fontId="15" fillId="0" borderId="0" applyFont="0" applyFill="0" applyBorder="0" applyAlignment="0" applyProtection="0"/>
    <xf numFmtId="0" fontId="52" fillId="0" borderId="0"/>
    <xf numFmtId="9" fontId="52" fillId="0" borderId="0" applyFont="0" applyFill="0" applyBorder="0" applyAlignment="0" applyProtection="0"/>
    <xf numFmtId="42" fontId="52" fillId="0" borderId="0" applyFont="0" applyFill="0" applyBorder="0" applyAlignment="0" applyProtection="0"/>
    <xf numFmtId="0" fontId="68" fillId="0" borderId="0"/>
    <xf numFmtId="0" fontId="1" fillId="0" borderId="0"/>
    <xf numFmtId="0" fontId="102" fillId="0" borderId="0"/>
    <xf numFmtId="0" fontId="102" fillId="0" borderId="0"/>
    <xf numFmtId="41" fontId="1" fillId="0" borderId="0" applyFont="0" applyFill="0" applyBorder="0" applyAlignment="0" applyProtection="0"/>
  </cellStyleXfs>
  <cellXfs count="3825">
    <xf numFmtId="0" fontId="0" fillId="0" borderId="0" xfId="0"/>
    <xf numFmtId="0" fontId="0" fillId="0" borderId="0" xfId="0" applyAlignment="1">
      <alignment horizontal="center" vertical="center" wrapText="1"/>
    </xf>
    <xf numFmtId="0" fontId="0" fillId="0" borderId="0" xfId="0" applyAlignment="1">
      <alignment horizontal="left" vertical="center" wrapText="1"/>
    </xf>
    <xf numFmtId="165" fontId="3" fillId="0" borderId="1" xfId="0" applyNumberFormat="1" applyFont="1" applyBorder="1" applyAlignment="1">
      <alignment horizontal="center" vertical="center" wrapText="1"/>
    </xf>
    <xf numFmtId="165"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1" fontId="3" fillId="2" borderId="4"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4" xfId="0"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1" fontId="3" fillId="2" borderId="5" xfId="0" applyNumberFormat="1" applyFont="1" applyFill="1" applyBorder="1" applyAlignment="1">
      <alignment horizontal="center" vertical="center" wrapText="1"/>
    </xf>
    <xf numFmtId="3" fontId="3" fillId="2" borderId="7"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0" borderId="10" xfId="0"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3"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0" borderId="4" xfId="0" applyFont="1" applyBorder="1" applyAlignment="1">
      <alignment horizontal="center" vertical="center" wrapText="1"/>
    </xf>
    <xf numFmtId="2" fontId="3" fillId="2" borderId="2" xfId="0" applyNumberFormat="1"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0" fontId="3" fillId="5" borderId="2" xfId="0" applyFont="1" applyFill="1" applyBorder="1" applyAlignment="1">
      <alignment horizontal="center" vertical="center" wrapText="1"/>
    </xf>
    <xf numFmtId="165" fontId="3" fillId="0" borderId="11" xfId="0" applyNumberFormat="1" applyFont="1" applyBorder="1" applyAlignment="1">
      <alignment horizontal="center" vertical="center" wrapText="1"/>
    </xf>
    <xf numFmtId="0" fontId="3" fillId="0" borderId="11" xfId="0" applyFont="1" applyBorder="1" applyAlignment="1">
      <alignment horizontal="center" vertical="center" wrapText="1"/>
    </xf>
    <xf numFmtId="0" fontId="3" fillId="0" borderId="1" xfId="0" applyFont="1" applyFill="1" applyBorder="1" applyAlignment="1">
      <alignment horizontal="left" vertical="center" wrapText="1"/>
    </xf>
    <xf numFmtId="0" fontId="3" fillId="0" borderId="11" xfId="0" applyFont="1" applyFill="1" applyBorder="1" applyAlignment="1">
      <alignment horizontal="center" vertical="center" wrapText="1"/>
    </xf>
    <xf numFmtId="14" fontId="3" fillId="0" borderId="14"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4" fontId="3" fillId="0" borderId="3" xfId="0" applyNumberFormat="1" applyFont="1" applyFill="1" applyBorder="1" applyAlignment="1">
      <alignment horizontal="center" vertical="center" wrapText="1"/>
    </xf>
    <xf numFmtId="166" fontId="3" fillId="0" borderId="3" xfId="0" applyNumberFormat="1" applyFont="1" applyFill="1" applyBorder="1" applyAlignment="1">
      <alignment horizontal="center" vertical="center" wrapText="1"/>
    </xf>
    <xf numFmtId="9" fontId="3" fillId="2" borderId="2"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0" fontId="4" fillId="2" borderId="2"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3" fillId="2" borderId="6"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 xfId="0" applyFont="1" applyFill="1" applyBorder="1" applyAlignment="1">
      <alignment horizontal="center" vertical="center" wrapText="1"/>
    </xf>
    <xf numFmtId="166" fontId="3" fillId="0" borderId="1" xfId="0" applyNumberFormat="1" applyFont="1" applyFill="1" applyBorder="1" applyAlignment="1">
      <alignment horizontal="center" vertical="center" wrapText="1"/>
    </xf>
    <xf numFmtId="166" fontId="3" fillId="2" borderId="4"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9" fontId="3" fillId="2" borderId="4" xfId="0" applyNumberFormat="1"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0" fontId="7" fillId="0" borderId="0" xfId="0" applyFont="1" applyFill="1" applyAlignment="1">
      <alignment horizontal="left" vertical="center" wrapText="1"/>
    </xf>
    <xf numFmtId="0" fontId="7" fillId="0" borderId="0" xfId="0" applyFont="1" applyFill="1" applyAlignment="1">
      <alignment horizontal="center" vertical="center" wrapText="1"/>
    </xf>
    <xf numFmtId="1" fontId="3" fillId="2" borderId="1" xfId="0" applyNumberFormat="1"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7" xfId="0" applyFont="1" applyFill="1" applyBorder="1" applyAlignment="1">
      <alignment horizontal="center" vertical="center" wrapText="1"/>
    </xf>
    <xf numFmtId="9" fontId="3" fillId="2" borderId="5" xfId="0" applyNumberFormat="1" applyFont="1" applyFill="1" applyBorder="1" applyAlignment="1">
      <alignment horizontal="center" vertical="center" wrapText="1"/>
    </xf>
    <xf numFmtId="9" fontId="3" fillId="2" borderId="7" xfId="0" applyNumberFormat="1" applyFont="1" applyFill="1" applyBorder="1" applyAlignment="1">
      <alignment horizontal="center" vertical="center" wrapText="1"/>
    </xf>
    <xf numFmtId="0" fontId="8" fillId="6" borderId="11"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9" fillId="0" borderId="17" xfId="0" applyFont="1" applyBorder="1" applyAlignment="1">
      <alignment horizontal="center" vertical="center" wrapText="1"/>
    </xf>
    <xf numFmtId="0" fontId="9"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15" fontId="12" fillId="8" borderId="2" xfId="0" applyNumberFormat="1" applyFont="1" applyFill="1" applyBorder="1" applyAlignment="1" applyProtection="1">
      <alignment horizontal="center" vertical="center" wrapText="1"/>
      <protection locked="0"/>
    </xf>
    <xf numFmtId="0" fontId="11" fillId="0" borderId="2" xfId="0" applyFont="1" applyFill="1" applyBorder="1" applyAlignment="1" applyProtection="1">
      <alignment horizontal="right" vertical="center" wrapText="1"/>
      <protection locked="0"/>
    </xf>
    <xf numFmtId="0" fontId="11" fillId="0" borderId="10" xfId="0" applyFont="1" applyFill="1" applyBorder="1" applyAlignment="1" applyProtection="1">
      <alignment horizontal="right" vertical="center" wrapText="1"/>
      <protection locked="0"/>
    </xf>
    <xf numFmtId="0" fontId="0" fillId="0" borderId="0" xfId="0" applyBorder="1"/>
    <xf numFmtId="15" fontId="12" fillId="8" borderId="0" xfId="0" applyNumberFormat="1"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right" vertical="center" wrapText="1"/>
      <protection locked="0"/>
    </xf>
    <xf numFmtId="0" fontId="13" fillId="0" borderId="10" xfId="0" applyFont="1" applyFill="1" applyBorder="1" applyAlignment="1" applyProtection="1">
      <alignment horizontal="right" vertical="center" wrapText="1"/>
      <protection locked="0"/>
    </xf>
    <xf numFmtId="0" fontId="13" fillId="8"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right" vertical="center" wrapText="1"/>
      <protection locked="0"/>
    </xf>
    <xf numFmtId="0" fontId="11" fillId="8" borderId="2"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8"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left" vertical="center"/>
      <protection locked="0"/>
    </xf>
    <xf numFmtId="0" fontId="14" fillId="0" borderId="0" xfId="0" applyFont="1" applyAlignment="1">
      <alignment vertical="center"/>
    </xf>
    <xf numFmtId="0" fontId="14" fillId="0" borderId="0" xfId="0" applyFont="1" applyBorder="1" applyAlignment="1">
      <alignment vertical="center"/>
    </xf>
    <xf numFmtId="0" fontId="14" fillId="0" borderId="2" xfId="0" applyFont="1" applyBorder="1" applyAlignment="1">
      <alignment vertical="center"/>
    </xf>
    <xf numFmtId="0" fontId="3" fillId="0" borderId="2" xfId="0" applyFont="1" applyBorder="1" applyAlignment="1">
      <alignment horizontal="center" vertical="center"/>
    </xf>
    <xf numFmtId="0" fontId="14" fillId="0" borderId="9" xfId="0" applyFont="1" applyBorder="1" applyAlignment="1">
      <alignment horizontal="center" vertical="center"/>
    </xf>
    <xf numFmtId="0" fontId="14" fillId="0" borderId="19" xfId="0" applyFont="1" applyBorder="1" applyAlignment="1">
      <alignment horizontal="center" vertical="center"/>
    </xf>
    <xf numFmtId="0" fontId="3" fillId="0" borderId="0" xfId="0" applyFont="1" applyBorder="1" applyAlignment="1">
      <alignment horizontal="center" vertical="center"/>
    </xf>
    <xf numFmtId="0" fontId="14" fillId="0" borderId="0" xfId="0" applyFont="1" applyBorder="1" applyAlignment="1">
      <alignment horizontal="center" vertical="center"/>
    </xf>
    <xf numFmtId="0" fontId="8" fillId="0" borderId="2" xfId="0" applyFont="1" applyBorder="1" applyAlignment="1">
      <alignment horizontal="center" vertic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8" fillId="0" borderId="0" xfId="0" applyFont="1" applyBorder="1" applyAlignment="1">
      <alignment horizontal="center" vertical="center"/>
    </xf>
    <xf numFmtId="0" fontId="14" fillId="0" borderId="27" xfId="0" applyFont="1" applyBorder="1" applyAlignment="1">
      <alignment horizontal="center" vertical="center"/>
    </xf>
    <xf numFmtId="0" fontId="14" fillId="0" borderId="22" xfId="0" applyFont="1" applyBorder="1" applyAlignment="1">
      <alignment horizontal="center" vertical="center"/>
    </xf>
    <xf numFmtId="0" fontId="18" fillId="0" borderId="0" xfId="2" applyFont="1" applyAlignment="1"/>
    <xf numFmtId="0" fontId="19" fillId="0" borderId="0" xfId="2" applyFont="1"/>
    <xf numFmtId="0" fontId="19" fillId="0" borderId="0" xfId="2" applyFont="1" applyAlignment="1">
      <alignment vertical="center"/>
    </xf>
    <xf numFmtId="0" fontId="19" fillId="0" borderId="1" xfId="2" applyFont="1" applyBorder="1"/>
    <xf numFmtId="0" fontId="19" fillId="0" borderId="1" xfId="2" applyFont="1" applyBorder="1" applyAlignment="1">
      <alignment horizontal="center" vertical="center"/>
    </xf>
    <xf numFmtId="0" fontId="20" fillId="0" borderId="1" xfId="2" applyFont="1" applyBorder="1"/>
    <xf numFmtId="0" fontId="19" fillId="0" borderId="1" xfId="2" applyFont="1" applyBorder="1" applyAlignment="1">
      <alignment horizontal="center" vertical="center" wrapText="1"/>
    </xf>
    <xf numFmtId="0" fontId="21" fillId="0" borderId="1" xfId="2" applyFont="1" applyBorder="1" applyAlignment="1">
      <alignment horizontal="center" vertical="center" wrapText="1"/>
    </xf>
    <xf numFmtId="1" fontId="19" fillId="0" borderId="1" xfId="2" applyNumberFormat="1" applyFont="1" applyBorder="1" applyAlignment="1">
      <alignment horizontal="center" vertical="center"/>
    </xf>
    <xf numFmtId="0" fontId="22" fillId="9" borderId="4" xfId="2" applyFont="1" applyFill="1" applyBorder="1" applyAlignment="1">
      <alignment horizontal="center" vertical="center" wrapText="1"/>
    </xf>
    <xf numFmtId="0" fontId="22" fillId="9" borderId="1" xfId="2" applyFont="1" applyFill="1" applyBorder="1" applyAlignment="1">
      <alignment horizontal="center" vertical="center" wrapText="1"/>
    </xf>
    <xf numFmtId="0" fontId="22" fillId="10" borderId="1" xfId="2" applyFont="1" applyFill="1" applyBorder="1" applyAlignment="1">
      <alignment vertical="center" wrapText="1"/>
    </xf>
    <xf numFmtId="0" fontId="24" fillId="11" borderId="1" xfId="2" applyFont="1" applyFill="1" applyBorder="1" applyAlignment="1">
      <alignment horizontal="center" vertical="center" wrapText="1"/>
    </xf>
    <xf numFmtId="0" fontId="19" fillId="0" borderId="1" xfId="2" applyFont="1" applyBorder="1" applyAlignment="1">
      <alignment horizontal="center" vertical="top" wrapText="1"/>
    </xf>
    <xf numFmtId="0" fontId="22" fillId="10" borderId="1" xfId="2" applyFont="1" applyFill="1" applyBorder="1" applyAlignment="1">
      <alignment horizontal="left" vertical="center" wrapText="1"/>
    </xf>
    <xf numFmtId="0" fontId="22" fillId="9" borderId="1" xfId="2" applyFont="1" applyFill="1" applyBorder="1" applyAlignment="1">
      <alignment vertical="center" wrapText="1"/>
    </xf>
    <xf numFmtId="0" fontId="21" fillId="0" borderId="1" xfId="2" applyFont="1" applyBorder="1" applyAlignment="1">
      <alignment horizontal="center" vertical="center"/>
    </xf>
    <xf numFmtId="0" fontId="19" fillId="0" borderId="1" xfId="2" applyFont="1" applyFill="1" applyBorder="1" applyAlignment="1">
      <alignment horizontal="center" vertical="center"/>
    </xf>
    <xf numFmtId="0" fontId="21" fillId="0" borderId="1" xfId="2" applyFont="1" applyFill="1" applyBorder="1" applyAlignment="1">
      <alignment horizontal="center" vertical="center" wrapText="1"/>
    </xf>
    <xf numFmtId="0" fontId="19" fillId="0" borderId="1" xfId="2" applyFont="1" applyBorder="1" applyAlignment="1">
      <alignment horizontal="center" wrapText="1"/>
    </xf>
    <xf numFmtId="0" fontId="25" fillId="0" borderId="1" xfId="2" applyFont="1" applyBorder="1" applyAlignment="1">
      <alignment horizontal="center" vertical="center"/>
    </xf>
    <xf numFmtId="9" fontId="22" fillId="9" borderId="4" xfId="2" applyNumberFormat="1" applyFont="1" applyFill="1" applyBorder="1" applyAlignment="1">
      <alignment horizontal="center" vertical="center" wrapText="1"/>
    </xf>
    <xf numFmtId="9" fontId="22" fillId="9" borderId="1" xfId="2" applyNumberFormat="1" applyFont="1" applyFill="1" applyBorder="1" applyAlignment="1">
      <alignment horizontal="center" vertical="center" wrapText="1"/>
    </xf>
    <xf numFmtId="0" fontId="19" fillId="0" borderId="1" xfId="2" applyFont="1" applyFill="1" applyBorder="1" applyAlignment="1">
      <alignment horizontal="center" vertical="center" wrapText="1"/>
    </xf>
    <xf numFmtId="167" fontId="22" fillId="9" borderId="4" xfId="2" applyNumberFormat="1" applyFont="1" applyFill="1" applyBorder="1" applyAlignment="1">
      <alignment horizontal="center" vertical="center" wrapText="1"/>
    </xf>
    <xf numFmtId="0" fontId="21" fillId="0" borderId="1" xfId="2" applyFont="1" applyBorder="1" applyAlignment="1">
      <alignment vertical="center" wrapText="1"/>
    </xf>
    <xf numFmtId="1" fontId="22" fillId="9" borderId="4" xfId="2" applyNumberFormat="1" applyFont="1" applyFill="1" applyBorder="1" applyAlignment="1">
      <alignment horizontal="center" vertical="center" wrapText="1"/>
    </xf>
    <xf numFmtId="1" fontId="22" fillId="9" borderId="1" xfId="2" applyNumberFormat="1" applyFont="1" applyFill="1" applyBorder="1" applyAlignment="1">
      <alignment horizontal="center" vertical="center" wrapText="1"/>
    </xf>
    <xf numFmtId="0" fontId="26" fillId="12" borderId="11" xfId="2" applyFont="1" applyFill="1" applyBorder="1" applyAlignment="1">
      <alignment horizontal="center" vertical="center" wrapText="1"/>
    </xf>
    <xf numFmtId="0" fontId="26" fillId="6" borderId="11" xfId="2" applyFont="1" applyFill="1" applyBorder="1" applyAlignment="1">
      <alignment horizontal="center" vertical="center" wrapText="1"/>
    </xf>
    <xf numFmtId="0" fontId="27" fillId="7" borderId="12" xfId="2" applyFont="1" applyFill="1" applyBorder="1" applyAlignment="1">
      <alignment horizontal="left" vertical="center" wrapText="1"/>
    </xf>
    <xf numFmtId="0" fontId="28" fillId="7" borderId="12" xfId="2" applyFont="1" applyFill="1" applyBorder="1" applyAlignment="1">
      <alignment horizontal="left" vertical="center" wrapText="1"/>
    </xf>
    <xf numFmtId="0" fontId="28" fillId="7" borderId="11" xfId="2" applyFont="1" applyFill="1" applyBorder="1" applyAlignment="1">
      <alignment vertical="center" wrapText="1"/>
    </xf>
    <xf numFmtId="0" fontId="27" fillId="7" borderId="11" xfId="2" applyFont="1" applyFill="1" applyBorder="1" applyAlignment="1">
      <alignment vertical="center" wrapText="1"/>
    </xf>
    <xf numFmtId="0" fontId="28" fillId="7" borderId="12" xfId="2" applyFont="1" applyFill="1" applyBorder="1" applyAlignment="1">
      <alignment vertical="center" wrapText="1"/>
    </xf>
    <xf numFmtId="0" fontId="29" fillId="0" borderId="12" xfId="2" applyFont="1" applyBorder="1" applyAlignment="1">
      <alignment horizontal="center" vertical="center"/>
    </xf>
    <xf numFmtId="0" fontId="29" fillId="0" borderId="12" xfId="2" applyFont="1" applyBorder="1" applyAlignment="1">
      <alignment horizontal="center" vertical="center" wrapText="1"/>
    </xf>
    <xf numFmtId="0" fontId="30" fillId="0" borderId="7" xfId="2" applyFont="1" applyBorder="1" applyAlignment="1">
      <alignment horizontal="center" vertical="center" wrapText="1"/>
    </xf>
    <xf numFmtId="0" fontId="29" fillId="0" borderId="11" xfId="2" applyFont="1" applyBorder="1" applyAlignment="1">
      <alignment horizontal="center" vertical="center" wrapText="1"/>
    </xf>
    <xf numFmtId="0" fontId="26" fillId="6" borderId="8" xfId="2" applyFont="1" applyFill="1" applyBorder="1" applyAlignment="1">
      <alignment horizontal="center" vertical="center" wrapText="1"/>
    </xf>
    <xf numFmtId="0" fontId="26" fillId="6" borderId="7" xfId="2" applyFont="1" applyFill="1" applyBorder="1" applyAlignment="1">
      <alignment horizontal="center" vertical="center" wrapText="1"/>
    </xf>
    <xf numFmtId="0" fontId="28" fillId="13" borderId="20" xfId="2" applyFont="1" applyFill="1" applyBorder="1" applyAlignment="1">
      <alignment vertical="center" wrapText="1"/>
    </xf>
    <xf numFmtId="0" fontId="22" fillId="0" borderId="0" xfId="2" applyFont="1" applyAlignment="1">
      <alignment horizontal="left" vertical="center"/>
    </xf>
    <xf numFmtId="0" fontId="23" fillId="0" borderId="20" xfId="2" applyFont="1" applyBorder="1"/>
    <xf numFmtId="0" fontId="26" fillId="6" borderId="20" xfId="2" applyFont="1" applyFill="1" applyBorder="1" applyAlignment="1">
      <alignment horizontal="center" vertical="center" wrapText="1"/>
    </xf>
    <xf numFmtId="0" fontId="18" fillId="0" borderId="0" xfId="2"/>
    <xf numFmtId="15" fontId="12" fillId="8" borderId="10" xfId="2" applyNumberFormat="1" applyFont="1" applyFill="1" applyBorder="1" applyAlignment="1" applyProtection="1">
      <alignment horizontal="center" vertical="center" wrapText="1"/>
      <protection locked="0"/>
    </xf>
    <xf numFmtId="0" fontId="23" fillId="0" borderId="0" xfId="2" applyFont="1" applyBorder="1"/>
    <xf numFmtId="0" fontId="26" fillId="6" borderId="0" xfId="2" applyFont="1" applyFill="1" applyBorder="1" applyAlignment="1">
      <alignment horizontal="center" vertical="center" wrapText="1"/>
    </xf>
    <xf numFmtId="0" fontId="13" fillId="8" borderId="10" xfId="2" applyFont="1" applyFill="1" applyBorder="1" applyAlignment="1" applyProtection="1">
      <alignment horizontal="center" vertical="center" wrapText="1"/>
      <protection locked="0"/>
    </xf>
    <xf numFmtId="0" fontId="14" fillId="0" borderId="0" xfId="2" applyFont="1" applyAlignment="1">
      <alignment vertical="center"/>
    </xf>
    <xf numFmtId="0" fontId="3" fillId="0" borderId="2" xfId="2" applyFont="1" applyBorder="1" applyAlignment="1">
      <alignment horizontal="center" vertical="center"/>
    </xf>
    <xf numFmtId="0" fontId="8" fillId="0" borderId="2" xfId="2" applyFont="1" applyBorder="1" applyAlignment="1">
      <alignment horizontal="center" vertical="center"/>
    </xf>
    <xf numFmtId="0" fontId="19" fillId="0" borderId="0" xfId="2" applyFont="1" applyBorder="1"/>
    <xf numFmtId="0" fontId="18" fillId="0" borderId="0" xfId="2" applyFont="1" applyFill="1" applyAlignment="1"/>
    <xf numFmtId="0" fontId="6" fillId="0" borderId="0" xfId="2" applyFont="1" applyFill="1" applyAlignment="1"/>
    <xf numFmtId="0" fontId="18" fillId="0" borderId="0" xfId="2" applyFont="1" applyAlignment="1">
      <alignment horizontal="center"/>
    </xf>
    <xf numFmtId="0" fontId="18" fillId="0" borderId="0" xfId="2" applyFont="1" applyAlignment="1">
      <alignment horizontal="left"/>
    </xf>
    <xf numFmtId="0" fontId="18" fillId="0" borderId="0" xfId="2" applyFont="1" applyAlignment="1">
      <alignment horizontal="center" vertical="center"/>
    </xf>
    <xf numFmtId="0" fontId="19" fillId="0" borderId="0" xfId="2" applyFont="1" applyFill="1"/>
    <xf numFmtId="0" fontId="25" fillId="0" borderId="0" xfId="2" applyFont="1" applyFill="1"/>
    <xf numFmtId="0" fontId="19" fillId="0" borderId="0" xfId="2" applyFont="1" applyAlignment="1">
      <alignment horizontal="center"/>
    </xf>
    <xf numFmtId="0" fontId="19" fillId="0" borderId="0" xfId="2" applyFont="1" applyAlignment="1">
      <alignment horizontal="left"/>
    </xf>
    <xf numFmtId="0" fontId="19" fillId="0" borderId="0" xfId="2" applyFont="1" applyAlignment="1">
      <alignment horizontal="center" vertical="center"/>
    </xf>
    <xf numFmtId="0" fontId="22" fillId="14" borderId="0" xfId="2" applyFont="1" applyFill="1" applyBorder="1" applyAlignment="1">
      <alignment horizontal="center" vertical="center" wrapText="1"/>
    </xf>
    <xf numFmtId="0" fontId="22" fillId="14" borderId="0" xfId="2" applyFont="1" applyFill="1" applyBorder="1" applyAlignment="1">
      <alignment horizontal="left" vertical="center" wrapText="1"/>
    </xf>
    <xf numFmtId="0" fontId="22" fillId="0" borderId="0" xfId="2" applyFont="1" applyAlignment="1">
      <alignment horizontal="center" vertical="center"/>
    </xf>
    <xf numFmtId="0" fontId="22" fillId="0" borderId="0" xfId="2" applyFont="1"/>
    <xf numFmtId="0" fontId="22" fillId="0" borderId="0" xfId="2" applyFont="1" applyAlignment="1">
      <alignment vertical="center"/>
    </xf>
    <xf numFmtId="0" fontId="19" fillId="0" borderId="1" xfId="2" applyFont="1" applyFill="1" applyBorder="1"/>
    <xf numFmtId="0" fontId="25" fillId="0" borderId="1" xfId="2" applyFont="1" applyFill="1" applyBorder="1"/>
    <xf numFmtId="0" fontId="20" fillId="0" borderId="1" xfId="2" applyFont="1" applyBorder="1" applyAlignment="1">
      <alignment horizontal="center"/>
    </xf>
    <xf numFmtId="0" fontId="19" fillId="0" borderId="1" xfId="2" applyFont="1" applyBorder="1" applyAlignment="1">
      <alignment horizontal="left"/>
    </xf>
    <xf numFmtId="0" fontId="22" fillId="0" borderId="1" xfId="2" applyFont="1" applyBorder="1" applyAlignment="1">
      <alignment horizontal="center" vertical="center" wrapText="1"/>
    </xf>
    <xf numFmtId="1" fontId="22" fillId="15" borderId="4" xfId="2" applyNumberFormat="1" applyFont="1" applyFill="1" applyBorder="1" applyAlignment="1">
      <alignment horizontal="center" vertical="center" wrapText="1"/>
    </xf>
    <xf numFmtId="1" fontId="22" fillId="15" borderId="1" xfId="2" applyNumberFormat="1" applyFont="1" applyFill="1" applyBorder="1" applyAlignment="1">
      <alignment horizontal="center" vertical="center" wrapText="1"/>
    </xf>
    <xf numFmtId="0" fontId="22" fillId="15" borderId="1" xfId="2" applyFont="1" applyFill="1" applyBorder="1" applyAlignment="1">
      <alignment horizontal="center" vertical="center" wrapText="1"/>
    </xf>
    <xf numFmtId="0" fontId="22" fillId="15" borderId="1" xfId="2" applyFont="1" applyFill="1" applyBorder="1" applyAlignment="1">
      <alignment horizontal="left" vertical="center" wrapText="1"/>
    </xf>
    <xf numFmtId="0" fontId="24" fillId="0" borderId="1" xfId="2" applyFont="1" applyBorder="1" applyAlignment="1">
      <alignment horizontal="center" vertical="center" wrapText="1"/>
    </xf>
    <xf numFmtId="9" fontId="30" fillId="16" borderId="4" xfId="2" applyNumberFormat="1" applyFont="1" applyFill="1" applyBorder="1" applyAlignment="1">
      <alignment horizontal="center" vertical="center" wrapText="1"/>
    </xf>
    <xf numFmtId="9" fontId="30" fillId="16" borderId="1" xfId="2" applyNumberFormat="1" applyFont="1" applyFill="1" applyBorder="1" applyAlignment="1">
      <alignment horizontal="center" vertical="center" wrapText="1"/>
    </xf>
    <xf numFmtId="0" fontId="24" fillId="16" borderId="1" xfId="2" applyFont="1" applyFill="1" applyBorder="1" applyAlignment="1">
      <alignment horizontal="center" vertical="center" wrapText="1"/>
    </xf>
    <xf numFmtId="0" fontId="24" fillId="16" borderId="1" xfId="2" applyFont="1" applyFill="1" applyBorder="1" applyAlignment="1">
      <alignment horizontal="left" vertical="center" wrapText="1"/>
    </xf>
    <xf numFmtId="9" fontId="29" fillId="16" borderId="4" xfId="2" applyNumberFormat="1" applyFont="1" applyFill="1" applyBorder="1" applyAlignment="1">
      <alignment horizontal="center" vertical="center" wrapText="1"/>
    </xf>
    <xf numFmtId="9" fontId="29" fillId="16" borderId="1" xfId="2" applyNumberFormat="1" applyFont="1" applyFill="1" applyBorder="1" applyAlignment="1">
      <alignment horizontal="center" vertical="center" wrapText="1"/>
    </xf>
    <xf numFmtId="1" fontId="30" fillId="16" borderId="1" xfId="2" applyNumberFormat="1" applyFont="1" applyFill="1" applyBorder="1" applyAlignment="1">
      <alignment horizontal="center" vertical="center" wrapText="1"/>
    </xf>
    <xf numFmtId="0" fontId="22" fillId="16" borderId="1" xfId="2" applyFont="1" applyFill="1" applyBorder="1" applyAlignment="1">
      <alignment horizontal="center" vertical="center" wrapText="1"/>
    </xf>
    <xf numFmtId="0" fontId="22" fillId="16" borderId="1" xfId="2" applyFont="1" applyFill="1" applyBorder="1" applyAlignment="1">
      <alignment horizontal="left" vertical="center" wrapText="1"/>
    </xf>
    <xf numFmtId="9" fontId="24" fillId="16" borderId="4" xfId="2" applyNumberFormat="1" applyFont="1" applyFill="1" applyBorder="1" applyAlignment="1">
      <alignment horizontal="center" vertical="center"/>
    </xf>
    <xf numFmtId="9" fontId="22" fillId="16" borderId="1" xfId="2" applyNumberFormat="1" applyFont="1" applyFill="1" applyBorder="1" applyAlignment="1">
      <alignment horizontal="center" vertical="center" wrapText="1"/>
    </xf>
    <xf numFmtId="0" fontId="20" fillId="9" borderId="4" xfId="2" applyFont="1" applyFill="1" applyBorder="1" applyAlignment="1">
      <alignment horizontal="center" vertical="center"/>
    </xf>
    <xf numFmtId="0" fontId="20" fillId="9" borderId="1" xfId="2" applyFont="1" applyFill="1" applyBorder="1" applyAlignment="1">
      <alignment horizontal="center" vertical="center"/>
    </xf>
    <xf numFmtId="0" fontId="20" fillId="9" borderId="1" xfId="2" applyFont="1" applyFill="1" applyBorder="1" applyAlignment="1">
      <alignment horizontal="center" wrapText="1"/>
    </xf>
    <xf numFmtId="0" fontId="20" fillId="9" borderId="1" xfId="2" applyFont="1" applyFill="1" applyBorder="1" applyAlignment="1">
      <alignment horizontal="center" vertical="center" wrapText="1"/>
    </xf>
    <xf numFmtId="0" fontId="20" fillId="9" borderId="1" xfId="2" applyFont="1" applyFill="1" applyBorder="1" applyAlignment="1">
      <alignment vertical="center" wrapText="1"/>
    </xf>
    <xf numFmtId="9" fontId="20" fillId="9" borderId="4" xfId="2" applyNumberFormat="1" applyFont="1" applyFill="1" applyBorder="1" applyAlignment="1">
      <alignment horizontal="center" vertical="center"/>
    </xf>
    <xf numFmtId="9" fontId="20" fillId="9" borderId="1" xfId="2" applyNumberFormat="1" applyFont="1" applyFill="1" applyBorder="1" applyAlignment="1">
      <alignment horizontal="center" vertical="center"/>
    </xf>
    <xf numFmtId="0" fontId="24" fillId="9" borderId="1" xfId="2" applyFont="1" applyFill="1" applyBorder="1" applyAlignment="1">
      <alignment horizontal="left" vertical="center" wrapText="1"/>
    </xf>
    <xf numFmtId="0" fontId="20" fillId="9" borderId="1" xfId="2" applyFont="1" applyFill="1" applyBorder="1" applyAlignment="1">
      <alignment horizontal="center"/>
    </xf>
    <xf numFmtId="0" fontId="20" fillId="9" borderId="1" xfId="2" applyFont="1" applyFill="1" applyBorder="1" applyAlignment="1">
      <alignment wrapText="1"/>
    </xf>
    <xf numFmtId="0" fontId="22" fillId="9" borderId="1" xfId="2" applyFont="1" applyFill="1" applyBorder="1" applyAlignment="1">
      <alignment horizontal="left" vertical="center" wrapText="1"/>
    </xf>
    <xf numFmtId="0" fontId="30" fillId="9" borderId="4" xfId="2" applyFont="1" applyFill="1" applyBorder="1" applyAlignment="1">
      <alignment horizontal="center" vertical="center" wrapText="1"/>
    </xf>
    <xf numFmtId="0" fontId="30" fillId="9" borderId="1" xfId="2" applyFont="1" applyFill="1" applyBorder="1" applyAlignment="1">
      <alignment horizontal="center" vertical="center" wrapText="1"/>
    </xf>
    <xf numFmtId="1" fontId="30" fillId="9" borderId="1" xfId="2" applyNumberFormat="1" applyFont="1" applyFill="1" applyBorder="1" applyAlignment="1">
      <alignment horizontal="center" vertical="center" wrapText="1"/>
    </xf>
    <xf numFmtId="3" fontId="30" fillId="9" borderId="1" xfId="2" applyNumberFormat="1" applyFont="1" applyFill="1" applyBorder="1" applyAlignment="1">
      <alignment horizontal="center" vertical="center" wrapText="1"/>
    </xf>
    <xf numFmtId="9" fontId="30" fillId="9" borderId="4" xfId="2" applyNumberFormat="1" applyFont="1" applyFill="1" applyBorder="1" applyAlignment="1">
      <alignment horizontal="center" vertical="center" wrapText="1"/>
    </xf>
    <xf numFmtId="9" fontId="30" fillId="9" borderId="1" xfId="2" applyNumberFormat="1" applyFont="1" applyFill="1" applyBorder="1" applyAlignment="1">
      <alignment horizontal="center" vertical="center" wrapText="1"/>
    </xf>
    <xf numFmtId="0" fontId="24" fillId="9" borderId="1" xfId="2" applyFont="1" applyFill="1" applyBorder="1" applyAlignment="1">
      <alignment horizontal="center" vertical="center" wrapText="1"/>
    </xf>
    <xf numFmtId="0" fontId="24" fillId="2" borderId="16" xfId="2" applyFont="1" applyFill="1" applyBorder="1" applyAlignment="1">
      <alignment horizontal="center" vertical="center"/>
    </xf>
    <xf numFmtId="0" fontId="24" fillId="2" borderId="1" xfId="2" applyFont="1" applyFill="1" applyBorder="1" applyAlignment="1">
      <alignment horizontal="center" vertical="center" wrapText="1"/>
    </xf>
    <xf numFmtId="0" fontId="24" fillId="2" borderId="1" xfId="2" applyFont="1" applyFill="1" applyBorder="1" applyAlignment="1">
      <alignment horizontal="left" vertical="center" wrapText="1"/>
    </xf>
    <xf numFmtId="168" fontId="24" fillId="2" borderId="1" xfId="2" applyNumberFormat="1" applyFont="1" applyFill="1" applyBorder="1" applyAlignment="1">
      <alignment horizontal="left" vertical="center" wrapText="1"/>
    </xf>
    <xf numFmtId="0" fontId="19" fillId="0" borderId="1" xfId="2" applyFont="1" applyFill="1" applyBorder="1" applyAlignment="1">
      <alignment horizontal="left"/>
    </xf>
    <xf numFmtId="0" fontId="24" fillId="2" borderId="18" xfId="2" applyFont="1" applyFill="1" applyBorder="1" applyAlignment="1">
      <alignment horizontal="center" vertical="center"/>
    </xf>
    <xf numFmtId="0" fontId="24" fillId="0" borderId="1" xfId="2" applyFont="1" applyFill="1" applyBorder="1" applyAlignment="1">
      <alignment horizontal="center" vertical="center" wrapText="1"/>
    </xf>
    <xf numFmtId="9" fontId="24" fillId="2" borderId="1" xfId="2" applyNumberFormat="1" applyFont="1" applyFill="1" applyBorder="1" applyAlignment="1">
      <alignment horizontal="center" vertical="center" wrapText="1"/>
    </xf>
    <xf numFmtId="9" fontId="24" fillId="2" borderId="18" xfId="2" applyNumberFormat="1" applyFont="1" applyFill="1" applyBorder="1" applyAlignment="1">
      <alignment horizontal="center" vertical="center"/>
    </xf>
    <xf numFmtId="0" fontId="19" fillId="0" borderId="1" xfId="2" applyFont="1" applyFill="1" applyBorder="1" applyAlignment="1">
      <alignment vertical="center" wrapText="1"/>
    </xf>
    <xf numFmtId="9" fontId="24" fillId="2" borderId="1" xfId="2" applyNumberFormat="1" applyFont="1" applyFill="1" applyBorder="1" applyAlignment="1">
      <alignment horizontal="center" vertical="center"/>
    </xf>
    <xf numFmtId="0" fontId="24" fillId="2" borderId="1" xfId="2" applyFont="1" applyFill="1" applyBorder="1" applyAlignment="1">
      <alignment vertical="center" wrapText="1"/>
    </xf>
    <xf numFmtId="0" fontId="24" fillId="2" borderId="4" xfId="2" applyFont="1" applyFill="1" applyBorder="1" applyAlignment="1">
      <alignment vertical="center" wrapText="1"/>
    </xf>
    <xf numFmtId="9" fontId="24" fillId="2" borderId="6" xfId="2" applyNumberFormat="1" applyFont="1" applyFill="1" applyBorder="1" applyAlignment="1">
      <alignment horizontal="center" vertical="center"/>
    </xf>
    <xf numFmtId="0" fontId="24" fillId="2" borderId="11" xfId="2" applyFont="1" applyFill="1" applyBorder="1" applyAlignment="1">
      <alignment horizontal="center" vertical="center"/>
    </xf>
    <xf numFmtId="0" fontId="24" fillId="2" borderId="11" xfId="2" applyFont="1" applyFill="1" applyBorder="1" applyAlignment="1">
      <alignment horizontal="center" vertical="center" wrapText="1"/>
    </xf>
    <xf numFmtId="0" fontId="24" fillId="2" borderId="11" xfId="2" applyFont="1" applyFill="1" applyBorder="1" applyAlignment="1">
      <alignment horizontal="left" vertical="center" wrapText="1"/>
    </xf>
    <xf numFmtId="0" fontId="24" fillId="2" borderId="1" xfId="2" applyFont="1" applyFill="1" applyBorder="1" applyAlignment="1">
      <alignment horizontal="center" vertical="center"/>
    </xf>
    <xf numFmtId="0" fontId="24" fillId="2" borderId="5" xfId="2" applyFont="1" applyFill="1" applyBorder="1" applyAlignment="1">
      <alignment vertical="center" wrapText="1"/>
    </xf>
    <xf numFmtId="0" fontId="19" fillId="0" borderId="1" xfId="2" applyFont="1" applyBorder="1" applyAlignment="1">
      <alignment vertical="center" wrapText="1"/>
    </xf>
    <xf numFmtId="0" fontId="20" fillId="0" borderId="1" xfId="2" applyFont="1" applyBorder="1" applyAlignment="1">
      <alignment vertical="center" wrapText="1"/>
    </xf>
    <xf numFmtId="0" fontId="20" fillId="0" borderId="1" xfId="2" applyFont="1" applyFill="1" applyBorder="1" applyAlignment="1">
      <alignment horizontal="center"/>
    </xf>
    <xf numFmtId="0" fontId="20" fillId="0" borderId="1" xfId="2" applyFont="1" applyFill="1" applyBorder="1" applyAlignment="1">
      <alignment vertical="center" wrapText="1"/>
    </xf>
    <xf numFmtId="0" fontId="19" fillId="0" borderId="1" xfId="2" applyFont="1" applyFill="1" applyBorder="1" applyAlignment="1">
      <alignment wrapText="1"/>
    </xf>
    <xf numFmtId="0" fontId="19" fillId="0" borderId="7" xfId="2" applyFont="1" applyBorder="1"/>
    <xf numFmtId="0" fontId="19" fillId="0" borderId="7" xfId="2" applyFont="1" applyFill="1" applyBorder="1"/>
    <xf numFmtId="0" fontId="25" fillId="0" borderId="7" xfId="2" applyFont="1" applyFill="1" applyBorder="1"/>
    <xf numFmtId="0" fontId="20" fillId="0" borderId="7" xfId="2" applyFont="1" applyBorder="1" applyAlignment="1">
      <alignment horizontal="center"/>
    </xf>
    <xf numFmtId="0" fontId="19" fillId="0" borderId="2" xfId="2" applyFont="1" applyBorder="1"/>
    <xf numFmtId="0" fontId="19" fillId="0" borderId="2" xfId="2" applyFont="1" applyFill="1" applyBorder="1"/>
    <xf numFmtId="0" fontId="25" fillId="0" borderId="2" xfId="2" applyFont="1" applyFill="1" applyBorder="1"/>
    <xf numFmtId="0" fontId="20" fillId="0" borderId="2" xfId="2" applyFont="1" applyBorder="1" applyAlignment="1">
      <alignment horizontal="center"/>
    </xf>
    <xf numFmtId="0" fontId="19" fillId="0" borderId="4" xfId="2" applyFont="1" applyFill="1" applyBorder="1" applyAlignment="1">
      <alignment horizontal="left"/>
    </xf>
    <xf numFmtId="2" fontId="24" fillId="2" borderId="18" xfId="2" applyNumberFormat="1" applyFont="1" applyFill="1" applyBorder="1" applyAlignment="1">
      <alignment horizontal="center" vertical="center"/>
    </xf>
    <xf numFmtId="0" fontId="24" fillId="2" borderId="4" xfId="2" applyFont="1" applyFill="1" applyBorder="1" applyAlignment="1">
      <alignment horizontal="left" vertical="center" wrapText="1"/>
    </xf>
    <xf numFmtId="0" fontId="22" fillId="2" borderId="1" xfId="2" applyFont="1" applyFill="1" applyBorder="1" applyAlignment="1">
      <alignment horizontal="center" vertical="center" wrapText="1"/>
    </xf>
    <xf numFmtId="0" fontId="18" fillId="0" borderId="2" xfId="2" applyFont="1" applyBorder="1" applyAlignment="1"/>
    <xf numFmtId="0" fontId="6" fillId="0" borderId="2" xfId="2" applyFont="1" applyFill="1" applyBorder="1" applyAlignment="1"/>
    <xf numFmtId="9" fontId="24" fillId="2" borderId="15" xfId="2" applyNumberFormat="1" applyFont="1" applyFill="1" applyBorder="1" applyAlignment="1">
      <alignment horizontal="center" vertical="center"/>
    </xf>
    <xf numFmtId="9" fontId="24" fillId="2" borderId="7" xfId="2" applyNumberFormat="1" applyFont="1" applyFill="1" applyBorder="1" applyAlignment="1">
      <alignment horizontal="center" vertical="center" wrapText="1"/>
    </xf>
    <xf numFmtId="3" fontId="24" fillId="2" borderId="7" xfId="2" applyNumberFormat="1" applyFont="1" applyFill="1" applyBorder="1" applyAlignment="1">
      <alignment horizontal="center" vertical="center" wrapText="1"/>
    </xf>
    <xf numFmtId="0" fontId="24" fillId="2" borderId="7" xfId="2" applyFont="1" applyFill="1" applyBorder="1" applyAlignment="1">
      <alignment horizontal="left" vertical="center" wrapText="1"/>
    </xf>
    <xf numFmtId="169" fontId="34" fillId="0" borderId="27" xfId="2" applyNumberFormat="1" applyFont="1" applyFill="1" applyBorder="1" applyAlignment="1">
      <alignment horizontal="center" vertical="center" wrapText="1"/>
    </xf>
    <xf numFmtId="0" fontId="19" fillId="0" borderId="11" xfId="2" applyFont="1" applyBorder="1" applyAlignment="1">
      <alignment horizontal="right" vertical="center"/>
    </xf>
    <xf numFmtId="169" fontId="34" fillId="0" borderId="27" xfId="2" applyNumberFormat="1" applyFont="1" applyBorder="1" applyAlignment="1">
      <alignment horizontal="center" vertical="center" wrapText="1"/>
    </xf>
    <xf numFmtId="169" fontId="35" fillId="0" borderId="27" xfId="2" applyNumberFormat="1" applyFont="1" applyFill="1" applyBorder="1" applyAlignment="1">
      <alignment horizontal="center" vertical="center" wrapText="1"/>
    </xf>
    <xf numFmtId="0" fontId="20" fillId="0" borderId="2" xfId="2" applyFont="1" applyBorder="1" applyAlignment="1">
      <alignment horizontal="center" vertical="center"/>
    </xf>
    <xf numFmtId="14" fontId="19" fillId="0" borderId="2" xfId="2" applyNumberFormat="1" applyFont="1" applyBorder="1" applyAlignment="1">
      <alignment horizontal="center" vertical="center"/>
    </xf>
    <xf numFmtId="169" fontId="36" fillId="0" borderId="29" xfId="2" applyNumberFormat="1" applyFont="1" applyBorder="1" applyAlignment="1">
      <alignment horizontal="left" vertical="center" wrapText="1"/>
    </xf>
    <xf numFmtId="0" fontId="21" fillId="0" borderId="30" xfId="2" applyFont="1" applyBorder="1" applyAlignment="1">
      <alignment horizontal="center" vertical="center"/>
    </xf>
    <xf numFmtId="0" fontId="21" fillId="0" borderId="31" xfId="2" applyFont="1" applyBorder="1" applyAlignment="1">
      <alignment horizontal="center" vertical="center"/>
    </xf>
    <xf numFmtId="0" fontId="3" fillId="0" borderId="31" xfId="2" applyFont="1" applyBorder="1" applyAlignment="1">
      <alignment horizontal="center" vertical="center" wrapText="1"/>
    </xf>
    <xf numFmtId="0" fontId="4" fillId="0" borderId="31" xfId="2" applyFont="1" applyBorder="1" applyAlignment="1">
      <alignment horizontal="center" vertical="center" wrapText="1"/>
    </xf>
    <xf numFmtId="0" fontId="21" fillId="0" borderId="32" xfId="2" applyFont="1" applyBorder="1" applyAlignment="1">
      <alignment horizontal="left" vertical="center" wrapText="1"/>
    </xf>
    <xf numFmtId="0" fontId="19" fillId="0" borderId="2" xfId="2" applyFont="1" applyBorder="1" applyAlignment="1">
      <alignment horizontal="center" vertical="center"/>
    </xf>
    <xf numFmtId="0" fontId="37" fillId="0" borderId="2" xfId="2" applyFont="1" applyBorder="1" applyAlignment="1">
      <alignment horizontal="center" vertical="center"/>
    </xf>
    <xf numFmtId="0" fontId="3" fillId="0" borderId="3" xfId="2" applyFont="1" applyBorder="1" applyAlignment="1">
      <alignment horizontal="center" vertical="center" wrapText="1"/>
    </xf>
    <xf numFmtId="0" fontId="22" fillId="0" borderId="2" xfId="2" applyFont="1" applyBorder="1" applyAlignment="1">
      <alignment horizontal="center" vertical="center"/>
    </xf>
    <xf numFmtId="170" fontId="22" fillId="0" borderId="2" xfId="2" applyNumberFormat="1" applyFont="1" applyBorder="1" applyAlignment="1">
      <alignment horizontal="center" vertical="center"/>
    </xf>
    <xf numFmtId="0" fontId="22" fillId="0" borderId="2" xfId="2" applyFont="1" applyBorder="1" applyAlignment="1">
      <alignment horizontal="center" vertical="center" wrapText="1"/>
    </xf>
    <xf numFmtId="0" fontId="24" fillId="0" borderId="6" xfId="2" applyFont="1" applyBorder="1" applyAlignment="1">
      <alignment horizontal="left" vertical="center" wrapText="1"/>
    </xf>
    <xf numFmtId="0" fontId="23" fillId="0" borderId="12" xfId="2" applyFont="1" applyBorder="1"/>
    <xf numFmtId="0" fontId="19" fillId="0" borderId="4" xfId="2" applyFont="1" applyBorder="1" applyAlignment="1">
      <alignment horizontal="left"/>
    </xf>
    <xf numFmtId="0" fontId="22" fillId="0" borderId="6" xfId="2" applyFont="1" applyBorder="1" applyAlignment="1">
      <alignment horizontal="center" vertical="center"/>
    </xf>
    <xf numFmtId="170" fontId="22" fillId="0" borderId="6" xfId="2" applyNumberFormat="1" applyFont="1" applyBorder="1" applyAlignment="1">
      <alignment horizontal="center" vertical="center"/>
    </xf>
    <xf numFmtId="0" fontId="22" fillId="0" borderId="11" xfId="2" applyFont="1" applyBorder="1" applyAlignment="1">
      <alignment horizontal="center" vertical="center"/>
    </xf>
    <xf numFmtId="0" fontId="22" fillId="0" borderId="11" xfId="2" applyFont="1" applyBorder="1" applyAlignment="1">
      <alignment horizontal="center" vertical="center" wrapText="1"/>
    </xf>
    <xf numFmtId="0" fontId="24" fillId="0" borderId="11" xfId="2" applyFont="1" applyBorder="1" applyAlignment="1">
      <alignment horizontal="left" vertical="center" wrapText="1"/>
    </xf>
    <xf numFmtId="9" fontId="22" fillId="17" borderId="5" xfId="2" applyNumberFormat="1" applyFont="1" applyFill="1" applyBorder="1" applyAlignment="1">
      <alignment horizontal="center" vertical="center"/>
    </xf>
    <xf numFmtId="9" fontId="22" fillId="17" borderId="7" xfId="2" applyNumberFormat="1" applyFont="1" applyFill="1" applyBorder="1" applyAlignment="1">
      <alignment horizontal="center" vertical="center"/>
    </xf>
    <xf numFmtId="1" fontId="22" fillId="17" borderId="7" xfId="2" applyNumberFormat="1" applyFont="1" applyFill="1" applyBorder="1" applyAlignment="1">
      <alignment horizontal="center" vertical="center" wrapText="1"/>
    </xf>
    <xf numFmtId="9" fontId="22" fillId="17" borderId="7" xfId="2" applyNumberFormat="1" applyFont="1" applyFill="1" applyBorder="1" applyAlignment="1">
      <alignment horizontal="left" vertical="center" wrapText="1"/>
    </xf>
    <xf numFmtId="9" fontId="22" fillId="17" borderId="4" xfId="2" applyNumberFormat="1" applyFont="1" applyFill="1" applyBorder="1" applyAlignment="1">
      <alignment horizontal="center" vertical="center"/>
    </xf>
    <xf numFmtId="9" fontId="30" fillId="17" borderId="1" xfId="2" applyNumberFormat="1" applyFont="1" applyFill="1" applyBorder="1" applyAlignment="1">
      <alignment horizontal="center" vertical="center" wrapText="1"/>
    </xf>
    <xf numFmtId="0" fontId="30" fillId="17" borderId="1" xfId="2" applyFont="1" applyFill="1" applyBorder="1" applyAlignment="1">
      <alignment horizontal="center" vertical="center" wrapText="1"/>
    </xf>
    <xf numFmtId="0" fontId="22" fillId="17" borderId="1" xfId="2" applyFont="1" applyFill="1" applyBorder="1" applyAlignment="1">
      <alignment horizontal="left" vertical="center" wrapText="1"/>
    </xf>
    <xf numFmtId="0" fontId="22" fillId="0" borderId="4" xfId="2" applyFont="1" applyBorder="1" applyAlignment="1">
      <alignment horizontal="center" vertical="center"/>
    </xf>
    <xf numFmtId="0" fontId="22" fillId="0" borderId="1" xfId="2" applyFont="1" applyBorder="1" applyAlignment="1">
      <alignment horizontal="left" vertical="center" wrapText="1"/>
    </xf>
    <xf numFmtId="170" fontId="22" fillId="0" borderId="1" xfId="2" applyNumberFormat="1" applyFont="1" applyBorder="1" applyAlignment="1">
      <alignment horizontal="center" vertical="center" wrapText="1"/>
    </xf>
    <xf numFmtId="170" fontId="30" fillId="0" borderId="1" xfId="2" applyNumberFormat="1" applyFont="1" applyBorder="1" applyAlignment="1">
      <alignment horizontal="center" vertical="center" wrapText="1"/>
    </xf>
    <xf numFmtId="0" fontId="30" fillId="0" borderId="1" xfId="2" applyFont="1" applyBorder="1" applyAlignment="1">
      <alignment horizontal="center" vertical="center" wrapText="1"/>
    </xf>
    <xf numFmtId="3" fontId="22" fillId="0" borderId="1" xfId="2" applyNumberFormat="1" applyFont="1" applyBorder="1" applyAlignment="1">
      <alignment horizontal="center" vertical="center" wrapText="1"/>
    </xf>
    <xf numFmtId="10" fontId="22" fillId="0" borderId="4" xfId="2" applyNumberFormat="1" applyFont="1" applyBorder="1" applyAlignment="1">
      <alignment horizontal="center" vertical="center"/>
    </xf>
    <xf numFmtId="9" fontId="30" fillId="0" borderId="1" xfId="2" applyNumberFormat="1" applyFont="1" applyBorder="1" applyAlignment="1">
      <alignment horizontal="center" vertical="center" wrapText="1"/>
    </xf>
    <xf numFmtId="9" fontId="22" fillId="0" borderId="4" xfId="2" applyNumberFormat="1" applyFont="1" applyBorder="1" applyAlignment="1">
      <alignment horizontal="center" vertical="center" wrapText="1"/>
    </xf>
    <xf numFmtId="9" fontId="22" fillId="0" borderId="1" xfId="2" applyNumberFormat="1" applyFont="1" applyBorder="1" applyAlignment="1">
      <alignment horizontal="center" vertical="center" wrapText="1"/>
    </xf>
    <xf numFmtId="0" fontId="19" fillId="19" borderId="4" xfId="2" applyFont="1" applyFill="1" applyBorder="1" applyAlignment="1">
      <alignment horizontal="center" vertical="center"/>
    </xf>
    <xf numFmtId="0" fontId="19" fillId="19" borderId="4" xfId="2" applyFont="1" applyFill="1" applyBorder="1" applyAlignment="1">
      <alignment horizontal="center" vertical="center" wrapText="1"/>
    </xf>
    <xf numFmtId="1" fontId="19" fillId="19" borderId="11" xfId="2" applyNumberFormat="1" applyFont="1" applyFill="1" applyBorder="1" applyAlignment="1">
      <alignment horizontal="center" vertical="center" wrapText="1"/>
    </xf>
    <xf numFmtId="0" fontId="19" fillId="19" borderId="35" xfId="2" applyFont="1" applyFill="1" applyBorder="1" applyAlignment="1">
      <alignment horizontal="center" vertical="center" wrapText="1"/>
    </xf>
    <xf numFmtId="0" fontId="19" fillId="19" borderId="14" xfId="2" applyFont="1" applyFill="1" applyBorder="1" applyAlignment="1">
      <alignment vertical="top" wrapText="1"/>
    </xf>
    <xf numFmtId="0" fontId="19" fillId="19" borderId="1" xfId="2" applyFont="1" applyFill="1" applyBorder="1" applyAlignment="1">
      <alignment horizontal="center" vertical="center" wrapText="1"/>
    </xf>
    <xf numFmtId="0" fontId="19" fillId="19" borderId="36" xfId="2" applyFont="1" applyFill="1" applyBorder="1" applyAlignment="1">
      <alignment horizontal="center" vertical="center" wrapText="1"/>
    </xf>
    <xf numFmtId="0" fontId="19" fillId="19" borderId="1" xfId="2" applyFont="1" applyFill="1" applyBorder="1" applyAlignment="1">
      <alignment vertical="top" wrapText="1"/>
    </xf>
    <xf numFmtId="9" fontId="19" fillId="19" borderId="4" xfId="2" applyNumberFormat="1" applyFont="1" applyFill="1" applyBorder="1" applyAlignment="1">
      <alignment horizontal="center" vertical="center"/>
    </xf>
    <xf numFmtId="9" fontId="19" fillId="19" borderId="5" xfId="2" applyNumberFormat="1" applyFont="1" applyFill="1" applyBorder="1" applyAlignment="1">
      <alignment horizontal="center" vertical="center" wrapText="1"/>
    </xf>
    <xf numFmtId="9" fontId="19" fillId="19" borderId="7" xfId="2" applyNumberFormat="1" applyFont="1" applyFill="1" applyBorder="1" applyAlignment="1">
      <alignment horizontal="center" vertical="center" wrapText="1"/>
    </xf>
    <xf numFmtId="0" fontId="19" fillId="19" borderId="7" xfId="2" applyFont="1" applyFill="1" applyBorder="1" applyAlignment="1">
      <alignment vertical="top" wrapText="1"/>
    </xf>
    <xf numFmtId="9" fontId="19" fillId="19" borderId="37" xfId="2" applyNumberFormat="1" applyFont="1" applyFill="1" applyBorder="1" applyAlignment="1">
      <alignment horizontal="center" vertical="center" wrapText="1"/>
    </xf>
    <xf numFmtId="9" fontId="19" fillId="19" borderId="36" xfId="2" applyNumberFormat="1" applyFont="1" applyFill="1" applyBorder="1" applyAlignment="1">
      <alignment horizontal="center" vertical="center" wrapText="1"/>
    </xf>
    <xf numFmtId="0" fontId="19" fillId="19" borderId="36" xfId="2" applyFont="1" applyFill="1" applyBorder="1" applyAlignment="1">
      <alignment vertical="top" wrapText="1"/>
    </xf>
    <xf numFmtId="9" fontId="22" fillId="20" borderId="38" xfId="2" applyNumberFormat="1" applyFont="1" applyFill="1" applyBorder="1" applyAlignment="1">
      <alignment horizontal="center" vertical="center"/>
    </xf>
    <xf numFmtId="9" fontId="22" fillId="20" borderId="1" xfId="2" applyNumberFormat="1" applyFont="1" applyFill="1" applyBorder="1" applyAlignment="1">
      <alignment horizontal="center" vertical="center"/>
    </xf>
    <xf numFmtId="0" fontId="22" fillId="20" borderId="1" xfId="2" applyFont="1" applyFill="1" applyBorder="1" applyAlignment="1">
      <alignment horizontal="center" vertical="center" wrapText="1"/>
    </xf>
    <xf numFmtId="0" fontId="22" fillId="20" borderId="1" xfId="2" applyFont="1" applyFill="1" applyBorder="1" applyAlignment="1">
      <alignment horizontal="left" vertical="center" wrapText="1"/>
    </xf>
    <xf numFmtId="0" fontId="22" fillId="20" borderId="18" xfId="2" applyFont="1" applyFill="1" applyBorder="1" applyAlignment="1">
      <alignment horizontal="center" vertical="center"/>
    </xf>
    <xf numFmtId="0" fontId="30" fillId="20" borderId="1" xfId="2" applyFont="1" applyFill="1" applyBorder="1" applyAlignment="1">
      <alignment horizontal="center" vertical="center" wrapText="1"/>
    </xf>
    <xf numFmtId="9" fontId="22" fillId="20" borderId="18" xfId="2" applyNumberFormat="1" applyFont="1" applyFill="1" applyBorder="1" applyAlignment="1">
      <alignment horizontal="center" vertical="center"/>
    </xf>
    <xf numFmtId="170" fontId="22" fillId="20" borderId="1" xfId="2" applyNumberFormat="1" applyFont="1" applyFill="1" applyBorder="1" applyAlignment="1">
      <alignment horizontal="center" vertical="center" wrapText="1"/>
    </xf>
    <xf numFmtId="9" fontId="22" fillId="20" borderId="39" xfId="2" applyNumberFormat="1" applyFont="1" applyFill="1" applyBorder="1" applyAlignment="1">
      <alignment horizontal="center" vertical="center"/>
    </xf>
    <xf numFmtId="9" fontId="30" fillId="20" borderId="1" xfId="2" applyNumberFormat="1" applyFont="1" applyFill="1" applyBorder="1" applyAlignment="1">
      <alignment horizontal="center" vertical="center" wrapText="1"/>
    </xf>
    <xf numFmtId="0" fontId="22" fillId="21" borderId="18" xfId="2" applyFont="1" applyFill="1" applyBorder="1" applyAlignment="1">
      <alignment horizontal="center" vertical="center"/>
    </xf>
    <xf numFmtId="9" fontId="22" fillId="21" borderId="1" xfId="2" applyNumberFormat="1" applyFont="1" applyFill="1" applyBorder="1" applyAlignment="1">
      <alignment horizontal="center" vertical="center" wrapText="1"/>
    </xf>
    <xf numFmtId="0" fontId="22" fillId="21" borderId="1" xfId="2" applyFont="1" applyFill="1" applyBorder="1" applyAlignment="1">
      <alignment horizontal="left" vertical="center" wrapText="1"/>
    </xf>
    <xf numFmtId="0" fontId="22" fillId="21" borderId="1" xfId="2" applyFont="1" applyFill="1" applyBorder="1" applyAlignment="1">
      <alignment horizontal="center" vertical="center" wrapText="1"/>
    </xf>
    <xf numFmtId="170" fontId="22" fillId="21" borderId="15" xfId="2" applyNumberFormat="1" applyFont="1" applyFill="1" applyBorder="1" applyAlignment="1">
      <alignment horizontal="center" vertical="center"/>
    </xf>
    <xf numFmtId="170" fontId="30" fillId="21" borderId="1" xfId="2" applyNumberFormat="1" applyFont="1" applyFill="1" applyBorder="1" applyAlignment="1">
      <alignment horizontal="center" vertical="center" wrapText="1"/>
    </xf>
    <xf numFmtId="0" fontId="30" fillId="21" borderId="1" xfId="2" applyFont="1" applyFill="1" applyBorder="1" applyAlignment="1">
      <alignment horizontal="center" vertical="center" wrapText="1"/>
    </xf>
    <xf numFmtId="0" fontId="22" fillId="2" borderId="1" xfId="2" applyFont="1" applyFill="1" applyBorder="1" applyAlignment="1">
      <alignment horizontal="left" vertical="center" wrapText="1"/>
    </xf>
    <xf numFmtId="9" fontId="24" fillId="2" borderId="4" xfId="2" applyNumberFormat="1" applyFont="1" applyFill="1" applyBorder="1" applyAlignment="1">
      <alignment horizontal="center" vertical="center"/>
    </xf>
    <xf numFmtId="9" fontId="22" fillId="2" borderId="1" xfId="2" applyNumberFormat="1" applyFont="1" applyFill="1" applyBorder="1" applyAlignment="1">
      <alignment horizontal="center" vertical="center" wrapText="1"/>
    </xf>
    <xf numFmtId="0" fontId="24" fillId="2" borderId="4" xfId="2" applyFont="1" applyFill="1" applyBorder="1" applyAlignment="1">
      <alignment horizontal="center" vertical="center"/>
    </xf>
    <xf numFmtId="0" fontId="22" fillId="2" borderId="4" xfId="2" applyFont="1" applyFill="1" applyBorder="1" applyAlignment="1">
      <alignment horizontal="center" vertical="center" wrapText="1"/>
    </xf>
    <xf numFmtId="0" fontId="30" fillId="2" borderId="1" xfId="2" applyFont="1" applyFill="1" applyBorder="1" applyAlignment="1">
      <alignment horizontal="center" vertical="center" wrapText="1"/>
    </xf>
    <xf numFmtId="0" fontId="22" fillId="22" borderId="18" xfId="2" applyFont="1" applyFill="1" applyBorder="1" applyAlignment="1">
      <alignment horizontal="center" vertical="center"/>
    </xf>
    <xf numFmtId="170" fontId="30" fillId="22" borderId="1" xfId="2" applyNumberFormat="1" applyFont="1" applyFill="1" applyBorder="1" applyAlignment="1">
      <alignment vertical="center" wrapText="1"/>
    </xf>
    <xf numFmtId="0" fontId="30" fillId="22" borderId="1" xfId="2" applyFont="1" applyFill="1" applyBorder="1" applyAlignment="1">
      <alignment horizontal="center" vertical="center" wrapText="1"/>
    </xf>
    <xf numFmtId="0" fontId="22" fillId="22" borderId="1" xfId="2" applyFont="1" applyFill="1" applyBorder="1" applyAlignment="1">
      <alignment horizontal="left" vertical="center" wrapText="1"/>
    </xf>
    <xf numFmtId="0" fontId="22" fillId="22" borderId="1" xfId="2" applyFont="1" applyFill="1" applyBorder="1" applyAlignment="1">
      <alignment horizontal="center" vertical="center" wrapText="1"/>
    </xf>
    <xf numFmtId="0" fontId="30" fillId="22" borderId="1" xfId="2" applyFont="1" applyFill="1" applyBorder="1" applyAlignment="1">
      <alignment horizontal="left" vertical="center" wrapText="1"/>
    </xf>
    <xf numFmtId="0" fontId="22" fillId="23" borderId="4" xfId="2" applyFont="1" applyFill="1" applyBorder="1" applyAlignment="1">
      <alignment horizontal="center" vertical="center" wrapText="1"/>
    </xf>
    <xf numFmtId="0" fontId="22" fillId="23" borderId="1" xfId="2" applyFont="1" applyFill="1" applyBorder="1" applyAlignment="1">
      <alignment horizontal="center" vertical="center" wrapText="1"/>
    </xf>
    <xf numFmtId="0" fontId="22" fillId="7" borderId="1" xfId="2" applyFont="1" applyFill="1" applyBorder="1" applyAlignment="1">
      <alignment horizontal="left" vertical="center" wrapText="1"/>
    </xf>
    <xf numFmtId="0" fontId="22" fillId="24" borderId="4" xfId="2" applyFont="1" applyFill="1" applyBorder="1" applyAlignment="1">
      <alignment horizontal="center" vertical="center"/>
    </xf>
    <xf numFmtId="0" fontId="22" fillId="24" borderId="1" xfId="2" applyFont="1" applyFill="1" applyBorder="1" applyAlignment="1">
      <alignment horizontal="center" vertical="center"/>
    </xf>
    <xf numFmtId="0" fontId="22" fillId="24" borderId="1" xfId="2" applyFont="1" applyFill="1" applyBorder="1" applyAlignment="1">
      <alignment horizontal="center" vertical="center" wrapText="1"/>
    </xf>
    <xf numFmtId="0" fontId="22" fillId="7" borderId="1" xfId="2" applyFont="1" applyFill="1" applyBorder="1" applyAlignment="1">
      <alignment horizontal="left" vertical="center"/>
    </xf>
    <xf numFmtId="0" fontId="22" fillId="24" borderId="16" xfId="2" applyFont="1" applyFill="1" applyBorder="1" applyAlignment="1">
      <alignment horizontal="center" vertical="center"/>
    </xf>
    <xf numFmtId="0" fontId="22" fillId="24" borderId="14" xfId="2" applyFont="1" applyFill="1" applyBorder="1" applyAlignment="1">
      <alignment horizontal="center" vertical="center"/>
    </xf>
    <xf numFmtId="0" fontId="22" fillId="24" borderId="18" xfId="2" applyFont="1" applyFill="1" applyBorder="1" applyAlignment="1">
      <alignment horizontal="center" vertical="center"/>
    </xf>
    <xf numFmtId="1" fontId="22" fillId="24" borderId="1" xfId="2" applyNumberFormat="1" applyFont="1" applyFill="1" applyBorder="1" applyAlignment="1">
      <alignment horizontal="center" vertical="center" wrapText="1"/>
    </xf>
    <xf numFmtId="170" fontId="22" fillId="24" borderId="18" xfId="2" applyNumberFormat="1" applyFont="1" applyFill="1" applyBorder="1" applyAlignment="1">
      <alignment horizontal="center" vertical="center"/>
    </xf>
    <xf numFmtId="0" fontId="22" fillId="24" borderId="1" xfId="2" applyFont="1" applyFill="1" applyBorder="1" applyAlignment="1">
      <alignment horizontal="left" vertical="center"/>
    </xf>
    <xf numFmtId="0" fontId="30" fillId="24" borderId="1" xfId="2" applyFont="1" applyFill="1" applyBorder="1" applyAlignment="1">
      <alignment horizontal="center" vertical="center" wrapText="1"/>
    </xf>
    <xf numFmtId="0" fontId="22" fillId="24" borderId="3" xfId="2" applyFont="1" applyFill="1" applyBorder="1" applyAlignment="1">
      <alignment horizontal="center" vertical="center"/>
    </xf>
    <xf numFmtId="9" fontId="22" fillId="25" borderId="4" xfId="2" applyNumberFormat="1" applyFont="1" applyFill="1" applyBorder="1" applyAlignment="1">
      <alignment horizontal="center" vertical="center"/>
    </xf>
    <xf numFmtId="9" fontId="22" fillId="25" borderId="11" xfId="2" applyNumberFormat="1" applyFont="1" applyFill="1" applyBorder="1" applyAlignment="1">
      <alignment horizontal="center" vertical="center"/>
    </xf>
    <xf numFmtId="0" fontId="22" fillId="25" borderId="11" xfId="2" applyFont="1" applyFill="1" applyBorder="1" applyAlignment="1">
      <alignment horizontal="center" vertical="center" wrapText="1"/>
    </xf>
    <xf numFmtId="0" fontId="22" fillId="25" borderId="6" xfId="2" applyFont="1" applyFill="1" applyBorder="1" applyAlignment="1">
      <alignment wrapText="1"/>
    </xf>
    <xf numFmtId="9" fontId="22" fillId="25" borderId="1" xfId="2" applyNumberFormat="1" applyFont="1" applyFill="1" applyBorder="1" applyAlignment="1">
      <alignment horizontal="center" vertical="center"/>
    </xf>
    <xf numFmtId="0" fontId="22" fillId="25" borderId="1" xfId="2" applyFont="1" applyFill="1" applyBorder="1" applyAlignment="1">
      <alignment horizontal="center" vertical="center" wrapText="1"/>
    </xf>
    <xf numFmtId="0" fontId="22" fillId="25" borderId="4" xfId="2" applyFont="1" applyFill="1" applyBorder="1" applyAlignment="1">
      <alignment horizontal="left" vertical="center" wrapText="1"/>
    </xf>
    <xf numFmtId="0" fontId="22" fillId="25" borderId="4" xfId="2" applyFont="1" applyFill="1" applyBorder="1" applyAlignment="1">
      <alignment horizontal="center" vertical="center"/>
    </xf>
    <xf numFmtId="0" fontId="22" fillId="25" borderId="1" xfId="2" applyFont="1" applyFill="1" applyBorder="1" applyAlignment="1">
      <alignment horizontal="center" vertical="center"/>
    </xf>
    <xf numFmtId="171" fontId="22" fillId="25" borderId="4" xfId="2" applyNumberFormat="1" applyFont="1" applyFill="1" applyBorder="1" applyAlignment="1">
      <alignment horizontal="center" vertical="center"/>
    </xf>
    <xf numFmtId="9" fontId="22" fillId="25" borderId="7" xfId="2" applyNumberFormat="1" applyFont="1" applyFill="1" applyBorder="1" applyAlignment="1">
      <alignment horizontal="center" vertical="center"/>
    </xf>
    <xf numFmtId="0" fontId="22" fillId="25" borderId="7" xfId="2" applyFont="1" applyFill="1" applyBorder="1" applyAlignment="1">
      <alignment horizontal="center" vertical="center" wrapText="1"/>
    </xf>
    <xf numFmtId="0" fontId="22" fillId="25" borderId="5" xfId="2" applyFont="1" applyFill="1" applyBorder="1" applyAlignment="1">
      <alignment horizontal="left" vertical="center" wrapText="1"/>
    </xf>
    <xf numFmtId="167" fontId="22" fillId="16" borderId="15" xfId="2" applyNumberFormat="1" applyFont="1" applyFill="1" applyBorder="1" applyAlignment="1">
      <alignment horizontal="center" vertical="center"/>
    </xf>
    <xf numFmtId="9" fontId="22" fillId="16" borderId="1" xfId="2" applyNumberFormat="1" applyFont="1" applyFill="1" applyBorder="1" applyAlignment="1">
      <alignment horizontal="center" vertical="center"/>
    </xf>
    <xf numFmtId="0" fontId="22" fillId="16" borderId="1" xfId="2" applyFont="1" applyFill="1" applyBorder="1" applyAlignment="1">
      <alignment wrapText="1"/>
    </xf>
    <xf numFmtId="9" fontId="22" fillId="16" borderId="18" xfId="2" applyNumberFormat="1" applyFont="1" applyFill="1" applyBorder="1" applyAlignment="1">
      <alignment horizontal="center" vertical="center"/>
    </xf>
    <xf numFmtId="0" fontId="22" fillId="0" borderId="1" xfId="2" applyFont="1" applyBorder="1" applyAlignment="1">
      <alignment horizontal="center" vertical="center"/>
    </xf>
    <xf numFmtId="0" fontId="22" fillId="2" borderId="4" xfId="2" applyFont="1" applyFill="1" applyBorder="1" applyAlignment="1">
      <alignment horizontal="center" vertical="center"/>
    </xf>
    <xf numFmtId="0" fontId="24" fillId="0" borderId="1" xfId="2" applyFont="1" applyBorder="1" applyAlignment="1">
      <alignment horizontal="center" vertical="center"/>
    </xf>
    <xf numFmtId="2" fontId="22" fillId="2" borderId="4" xfId="2" applyNumberFormat="1" applyFont="1" applyFill="1" applyBorder="1" applyAlignment="1">
      <alignment horizontal="center" vertical="center" wrapText="1"/>
    </xf>
    <xf numFmtId="1" fontId="22" fillId="2" borderId="1" xfId="2" applyNumberFormat="1" applyFont="1" applyFill="1" applyBorder="1" applyAlignment="1">
      <alignment horizontal="center" vertical="center" wrapText="1"/>
    </xf>
    <xf numFmtId="9" fontId="22" fillId="2" borderId="4" xfId="2" applyNumberFormat="1" applyFont="1" applyFill="1" applyBorder="1" applyAlignment="1">
      <alignment horizontal="center" vertical="center"/>
    </xf>
    <xf numFmtId="0" fontId="38" fillId="2" borderId="4" xfId="2" applyFont="1" applyFill="1" applyBorder="1" applyAlignment="1">
      <alignment horizontal="center" vertical="center"/>
    </xf>
    <xf numFmtId="9" fontId="30" fillId="2" borderId="1" xfId="2" applyNumberFormat="1" applyFont="1" applyFill="1" applyBorder="1" applyAlignment="1">
      <alignment horizontal="center" vertical="center" wrapText="1"/>
    </xf>
    <xf numFmtId="3" fontId="22" fillId="2" borderId="1" xfId="2" applyNumberFormat="1" applyFont="1" applyFill="1" applyBorder="1" applyAlignment="1">
      <alignment horizontal="center" vertical="center" wrapText="1"/>
    </xf>
    <xf numFmtId="3" fontId="30" fillId="2" borderId="1" xfId="2" applyNumberFormat="1" applyFont="1" applyFill="1" applyBorder="1" applyAlignment="1">
      <alignment horizontal="center" vertical="center" wrapText="1"/>
    </xf>
    <xf numFmtId="170" fontId="22" fillId="2" borderId="4" xfId="2" applyNumberFormat="1" applyFont="1" applyFill="1" applyBorder="1" applyAlignment="1">
      <alignment horizontal="center" vertical="center"/>
    </xf>
    <xf numFmtId="9" fontId="22" fillId="2" borderId="1" xfId="2" applyNumberFormat="1" applyFont="1" applyFill="1" applyBorder="1" applyAlignment="1">
      <alignment horizontal="center" vertical="center"/>
    </xf>
    <xf numFmtId="0" fontId="22" fillId="2" borderId="1" xfId="2" applyFont="1" applyFill="1" applyBorder="1" applyAlignment="1">
      <alignment horizontal="center" vertical="center"/>
    </xf>
    <xf numFmtId="1" fontId="22" fillId="2" borderId="4" xfId="2" applyNumberFormat="1" applyFont="1" applyFill="1" applyBorder="1" applyAlignment="1">
      <alignment horizontal="center" vertical="center"/>
    </xf>
    <xf numFmtId="1" fontId="22" fillId="2" borderId="1" xfId="2" applyNumberFormat="1" applyFont="1" applyFill="1" applyBorder="1" applyAlignment="1">
      <alignment horizontal="center" vertical="center"/>
    </xf>
    <xf numFmtId="9" fontId="24" fillId="21" borderId="18" xfId="2" applyNumberFormat="1" applyFont="1" applyFill="1" applyBorder="1" applyAlignment="1">
      <alignment horizontal="center" vertical="center"/>
    </xf>
    <xf numFmtId="9" fontId="24" fillId="21" borderId="1" xfId="2" applyNumberFormat="1" applyFont="1" applyFill="1" applyBorder="1" applyAlignment="1">
      <alignment horizontal="center" vertical="center" wrapText="1"/>
    </xf>
    <xf numFmtId="0" fontId="24" fillId="21" borderId="1" xfId="2" applyFont="1" applyFill="1" applyBorder="1" applyAlignment="1">
      <alignment horizontal="left" vertical="center" wrapText="1"/>
    </xf>
    <xf numFmtId="9" fontId="22" fillId="21" borderId="16" xfId="2" applyNumberFormat="1" applyFont="1" applyFill="1" applyBorder="1" applyAlignment="1">
      <alignment horizontal="center" vertical="center"/>
    </xf>
    <xf numFmtId="9" fontId="24" fillId="21" borderId="11" xfId="2" applyNumberFormat="1" applyFont="1" applyFill="1" applyBorder="1" applyAlignment="1">
      <alignment horizontal="center" vertical="center"/>
    </xf>
    <xf numFmtId="0" fontId="24" fillId="21" borderId="11" xfId="2" applyFont="1" applyFill="1" applyBorder="1" applyAlignment="1">
      <alignment horizontal="center" vertical="center" wrapText="1"/>
    </xf>
    <xf numFmtId="0" fontId="24" fillId="21" borderId="11" xfId="2" applyFont="1" applyFill="1" applyBorder="1" applyAlignment="1">
      <alignment horizontal="left" vertical="center" wrapText="1"/>
    </xf>
    <xf numFmtId="9" fontId="22" fillId="21" borderId="18" xfId="2" applyNumberFormat="1" applyFont="1" applyFill="1" applyBorder="1" applyAlignment="1">
      <alignment horizontal="center" vertical="center"/>
    </xf>
    <xf numFmtId="9" fontId="24" fillId="21" borderId="1" xfId="2" applyNumberFormat="1" applyFont="1" applyFill="1" applyBorder="1" applyAlignment="1">
      <alignment horizontal="center" vertical="center"/>
    </xf>
    <xf numFmtId="0" fontId="24" fillId="21" borderId="1" xfId="2" applyFont="1" applyFill="1" applyBorder="1" applyAlignment="1">
      <alignment horizontal="center" vertical="center" wrapText="1"/>
    </xf>
    <xf numFmtId="6" fontId="39" fillId="0" borderId="1" xfId="2" applyNumberFormat="1" applyFont="1" applyBorder="1" applyAlignment="1">
      <alignment horizontal="center" vertical="center" wrapText="1"/>
    </xf>
    <xf numFmtId="0" fontId="24" fillId="21" borderId="1" xfId="2" applyFont="1" applyFill="1" applyBorder="1" applyAlignment="1">
      <alignment horizontal="center" vertical="center"/>
    </xf>
    <xf numFmtId="0" fontId="22" fillId="21" borderId="15" xfId="2" applyFont="1" applyFill="1" applyBorder="1" applyAlignment="1">
      <alignment horizontal="center" vertical="center"/>
    </xf>
    <xf numFmtId="0" fontId="29" fillId="21" borderId="7" xfId="2" applyFont="1" applyFill="1" applyBorder="1" applyAlignment="1">
      <alignment horizontal="center" vertical="center"/>
    </xf>
    <xf numFmtId="0" fontId="29" fillId="21" borderId="7" xfId="2" applyFont="1" applyFill="1" applyBorder="1" applyAlignment="1">
      <alignment horizontal="center" vertical="center" wrapText="1"/>
    </xf>
    <xf numFmtId="0" fontId="24" fillId="21" borderId="7" xfId="2" applyFont="1" applyFill="1" applyBorder="1" applyAlignment="1">
      <alignment horizontal="center" vertical="center" wrapText="1"/>
    </xf>
    <xf numFmtId="0" fontId="24" fillId="21" borderId="7" xfId="2" applyFont="1" applyFill="1" applyBorder="1" applyAlignment="1">
      <alignment horizontal="left" vertical="center" wrapText="1"/>
    </xf>
    <xf numFmtId="1" fontId="22" fillId="21" borderId="4" xfId="2" applyNumberFormat="1" applyFont="1" applyFill="1" applyBorder="1" applyAlignment="1">
      <alignment horizontal="center" vertical="center"/>
    </xf>
    <xf numFmtId="1" fontId="24" fillId="21" borderId="1" xfId="2" applyNumberFormat="1" applyFont="1" applyFill="1" applyBorder="1" applyAlignment="1">
      <alignment horizontal="center" vertical="center"/>
    </xf>
    <xf numFmtId="0" fontId="22" fillId="21" borderId="1" xfId="2" applyFont="1" applyFill="1" applyBorder="1" applyAlignment="1">
      <alignment wrapText="1"/>
    </xf>
    <xf numFmtId="9" fontId="22" fillId="21" borderId="4" xfId="2" applyNumberFormat="1" applyFont="1" applyFill="1" applyBorder="1" applyAlignment="1">
      <alignment horizontal="center" vertical="center"/>
    </xf>
    <xf numFmtId="0" fontId="22" fillId="21" borderId="1" xfId="2" applyFont="1" applyFill="1" applyBorder="1" applyAlignment="1">
      <alignment vertical="center" wrapText="1"/>
    </xf>
    <xf numFmtId="9" fontId="22" fillId="2" borderId="18" xfId="2" applyNumberFormat="1" applyFont="1" applyFill="1" applyBorder="1" applyAlignment="1">
      <alignment horizontal="center" vertical="center"/>
    </xf>
    <xf numFmtId="0" fontId="22" fillId="2" borderId="18" xfId="2" applyFont="1" applyFill="1" applyBorder="1" applyAlignment="1">
      <alignment horizontal="center" vertical="center"/>
    </xf>
    <xf numFmtId="0" fontId="22" fillId="2" borderId="3" xfId="2" applyFont="1" applyFill="1" applyBorder="1" applyAlignment="1">
      <alignment horizontal="center" vertical="center"/>
    </xf>
    <xf numFmtId="0" fontId="22" fillId="2" borderId="15" xfId="2" applyFont="1" applyFill="1" applyBorder="1" applyAlignment="1">
      <alignment horizontal="center" vertical="center"/>
    </xf>
    <xf numFmtId="0" fontId="22" fillId="26" borderId="4" xfId="2" applyFont="1" applyFill="1" applyBorder="1" applyAlignment="1">
      <alignment horizontal="center" vertical="center"/>
    </xf>
    <xf numFmtId="0" fontId="22" fillId="26" borderId="1" xfId="2" applyFont="1" applyFill="1" applyBorder="1" applyAlignment="1">
      <alignment horizontal="center" vertical="center"/>
    </xf>
    <xf numFmtId="0" fontId="22" fillId="26" borderId="1" xfId="2" applyFont="1" applyFill="1" applyBorder="1" applyAlignment="1">
      <alignment horizontal="center" vertical="center" wrapText="1"/>
    </xf>
    <xf numFmtId="0" fontId="22" fillId="26" borderId="1" xfId="2" applyFont="1" applyFill="1" applyBorder="1" applyAlignment="1">
      <alignment horizontal="left" vertical="center" wrapText="1"/>
    </xf>
    <xf numFmtId="10" fontId="22" fillId="26" borderId="4" xfId="2" applyNumberFormat="1" applyFont="1" applyFill="1" applyBorder="1" applyAlignment="1">
      <alignment horizontal="center" vertical="center"/>
    </xf>
    <xf numFmtId="9" fontId="22" fillId="26" borderId="1" xfId="2" applyNumberFormat="1" applyFont="1" applyFill="1" applyBorder="1" applyAlignment="1">
      <alignment horizontal="center" vertical="center" wrapText="1"/>
    </xf>
    <xf numFmtId="9" fontId="30" fillId="26" borderId="1" xfId="2" applyNumberFormat="1" applyFont="1" applyFill="1" applyBorder="1" applyAlignment="1">
      <alignment horizontal="center" vertical="center" wrapText="1"/>
    </xf>
    <xf numFmtId="0" fontId="30" fillId="26" borderId="1" xfId="2" applyFont="1" applyFill="1" applyBorder="1" applyAlignment="1">
      <alignment horizontal="center" vertical="center" wrapText="1"/>
    </xf>
    <xf numFmtId="0" fontId="30" fillId="26" borderId="4" xfId="2" applyFont="1" applyFill="1" applyBorder="1" applyAlignment="1">
      <alignment horizontal="center" vertical="center" wrapText="1"/>
    </xf>
    <xf numFmtId="0" fontId="22" fillId="27" borderId="16" xfId="2" applyFont="1" applyFill="1" applyBorder="1" applyAlignment="1">
      <alignment horizontal="center" vertical="center"/>
    </xf>
    <xf numFmtId="0" fontId="22" fillId="27" borderId="11" xfId="2" applyFont="1" applyFill="1" applyBorder="1" applyAlignment="1">
      <alignment horizontal="center" vertical="center" wrapText="1"/>
    </xf>
    <xf numFmtId="0" fontId="22" fillId="27" borderId="11" xfId="2" applyFont="1" applyFill="1" applyBorder="1" applyAlignment="1">
      <alignment horizontal="left" vertical="center" wrapText="1"/>
    </xf>
    <xf numFmtId="172" fontId="22" fillId="27" borderId="18" xfId="2" applyNumberFormat="1" applyFont="1" applyFill="1" applyBorder="1" applyAlignment="1">
      <alignment horizontal="center" vertical="center"/>
    </xf>
    <xf numFmtId="3" fontId="30" fillId="27" borderId="1" xfId="2" applyNumberFormat="1" applyFont="1" applyFill="1" applyBorder="1" applyAlignment="1">
      <alignment horizontal="center" vertical="center" wrapText="1"/>
    </xf>
    <xf numFmtId="0" fontId="30" fillId="27" borderId="1" xfId="2" applyFont="1" applyFill="1" applyBorder="1" applyAlignment="1">
      <alignment horizontal="center" vertical="center" wrapText="1"/>
    </xf>
    <xf numFmtId="0" fontId="22" fillId="27" borderId="1" xfId="2" applyFont="1" applyFill="1" applyBorder="1" applyAlignment="1">
      <alignment horizontal="left" vertical="center" wrapText="1"/>
    </xf>
    <xf numFmtId="0" fontId="24" fillId="27" borderId="18" xfId="2" applyFont="1" applyFill="1" applyBorder="1" applyAlignment="1">
      <alignment horizontal="center" vertical="center"/>
    </xf>
    <xf numFmtId="172" fontId="22" fillId="27" borderId="1" xfId="2" applyNumberFormat="1" applyFont="1" applyFill="1" applyBorder="1" applyAlignment="1">
      <alignment horizontal="center" vertical="center"/>
    </xf>
    <xf numFmtId="0" fontId="22" fillId="27" borderId="1" xfId="2" applyFont="1" applyFill="1" applyBorder="1" applyAlignment="1">
      <alignment horizontal="center" vertical="center"/>
    </xf>
    <xf numFmtId="0" fontId="22" fillId="27" borderId="1" xfId="2" applyFont="1" applyFill="1" applyBorder="1" applyAlignment="1">
      <alignment horizontal="center" vertical="center" wrapText="1"/>
    </xf>
    <xf numFmtId="0" fontId="30" fillId="27" borderId="1" xfId="2" applyFont="1" applyFill="1" applyBorder="1" applyAlignment="1">
      <alignment horizontal="left" vertical="center" wrapText="1"/>
    </xf>
    <xf numFmtId="172" fontId="24" fillId="27" borderId="18" xfId="2" applyNumberFormat="1" applyFont="1" applyFill="1" applyBorder="1" applyAlignment="1">
      <alignment horizontal="center" vertical="center"/>
    </xf>
    <xf numFmtId="173" fontId="24" fillId="27" borderId="18" xfId="2" applyNumberFormat="1" applyFont="1" applyFill="1" applyBorder="1" applyAlignment="1">
      <alignment horizontal="center" vertical="center"/>
    </xf>
    <xf numFmtId="0" fontId="22" fillId="27" borderId="1" xfId="2" applyFont="1" applyFill="1" applyBorder="1" applyAlignment="1">
      <alignment vertical="center" wrapText="1"/>
    </xf>
    <xf numFmtId="0" fontId="24" fillId="27" borderId="15" xfId="2" applyFont="1" applyFill="1" applyBorder="1" applyAlignment="1">
      <alignment horizontal="center" vertical="center"/>
    </xf>
    <xf numFmtId="9" fontId="22" fillId="9" borderId="4" xfId="2" applyNumberFormat="1" applyFont="1" applyFill="1" applyBorder="1" applyAlignment="1">
      <alignment horizontal="center" vertical="center"/>
    </xf>
    <xf numFmtId="0" fontId="22" fillId="9" borderId="4" xfId="2" applyFont="1" applyFill="1" applyBorder="1" applyAlignment="1">
      <alignment horizontal="center" vertical="center"/>
    </xf>
    <xf numFmtId="1" fontId="22" fillId="9" borderId="4" xfId="2" applyNumberFormat="1" applyFont="1" applyFill="1" applyBorder="1" applyAlignment="1">
      <alignment horizontal="center" vertical="center"/>
    </xf>
    <xf numFmtId="0" fontId="22" fillId="28" borderId="16" xfId="2" applyFont="1" applyFill="1" applyBorder="1" applyAlignment="1">
      <alignment horizontal="center" vertical="center"/>
    </xf>
    <xf numFmtId="0" fontId="22" fillId="28" borderId="11" xfId="2" applyFont="1" applyFill="1" applyBorder="1" applyAlignment="1">
      <alignment horizontal="center" vertical="center" wrapText="1"/>
    </xf>
    <xf numFmtId="0" fontId="22" fillId="28" borderId="11" xfId="2" applyFont="1" applyFill="1" applyBorder="1" applyAlignment="1">
      <alignment horizontal="left" vertical="center" wrapText="1"/>
    </xf>
    <xf numFmtId="0" fontId="22" fillId="28" borderId="18" xfId="2" applyFont="1" applyFill="1" applyBorder="1" applyAlignment="1">
      <alignment horizontal="center" vertical="center"/>
    </xf>
    <xf numFmtId="0" fontId="22" fillId="28" borderId="1" xfId="2" applyFont="1" applyFill="1" applyBorder="1" applyAlignment="1">
      <alignment horizontal="center" vertical="center" wrapText="1"/>
    </xf>
    <xf numFmtId="0" fontId="22" fillId="28" borderId="1" xfId="2" applyFont="1" applyFill="1" applyBorder="1" applyAlignment="1">
      <alignment horizontal="left" vertical="center" wrapText="1"/>
    </xf>
    <xf numFmtId="9" fontId="22" fillId="28" borderId="18" xfId="2" applyNumberFormat="1" applyFont="1" applyFill="1" applyBorder="1" applyAlignment="1">
      <alignment horizontal="center" vertical="center"/>
    </xf>
    <xf numFmtId="9" fontId="22" fillId="28" borderId="1" xfId="2" applyNumberFormat="1" applyFont="1" applyFill="1" applyBorder="1" applyAlignment="1">
      <alignment horizontal="center" vertical="center" wrapText="1"/>
    </xf>
    <xf numFmtId="1" fontId="22" fillId="28" borderId="4" xfId="2" applyNumberFormat="1" applyFont="1" applyFill="1" applyBorder="1" applyAlignment="1">
      <alignment horizontal="center" vertical="center"/>
    </xf>
    <xf numFmtId="1" fontId="24" fillId="28" borderId="28" xfId="2" applyNumberFormat="1" applyFont="1" applyFill="1" applyBorder="1" applyAlignment="1">
      <alignment horizontal="center" vertical="center" wrapText="1"/>
    </xf>
    <xf numFmtId="0" fontId="19" fillId="28" borderId="0" xfId="2" applyFont="1" applyFill="1" applyBorder="1" applyAlignment="1">
      <alignment horizontal="center" vertical="center"/>
    </xf>
    <xf numFmtId="0" fontId="24" fillId="28" borderId="13" xfId="2" applyFont="1" applyFill="1" applyBorder="1" applyAlignment="1">
      <alignment horizontal="center" vertical="center" wrapText="1"/>
    </xf>
    <xf numFmtId="0" fontId="24" fillId="28" borderId="1" xfId="2" applyFont="1" applyFill="1" applyBorder="1" applyAlignment="1">
      <alignment horizontal="center" vertical="center" wrapText="1"/>
    </xf>
    <xf numFmtId="0" fontId="24" fillId="28" borderId="1" xfId="2" applyFont="1" applyFill="1" applyBorder="1" applyAlignment="1">
      <alignment horizontal="left" vertical="center" wrapText="1"/>
    </xf>
    <xf numFmtId="9" fontId="30" fillId="29" borderId="1" xfId="2" applyNumberFormat="1" applyFont="1" applyFill="1" applyBorder="1" applyAlignment="1">
      <alignment horizontal="center" vertical="center" wrapText="1"/>
    </xf>
    <xf numFmtId="0" fontId="30" fillId="28" borderId="1" xfId="2" applyFont="1" applyFill="1" applyBorder="1" applyAlignment="1">
      <alignment horizontal="center" vertical="center"/>
    </xf>
    <xf numFmtId="0" fontId="30" fillId="28" borderId="1" xfId="2" applyFont="1" applyFill="1" applyBorder="1" applyAlignment="1">
      <alignment horizontal="center" vertical="center" wrapText="1"/>
    </xf>
    <xf numFmtId="0" fontId="30" fillId="28" borderId="1" xfId="2" applyFont="1" applyFill="1" applyBorder="1" applyAlignment="1">
      <alignment horizontal="left" vertical="center" wrapText="1"/>
    </xf>
    <xf numFmtId="9" fontId="24" fillId="28" borderId="1" xfId="2" applyNumberFormat="1" applyFont="1" applyFill="1" applyBorder="1" applyAlignment="1">
      <alignment horizontal="center" vertical="center" wrapText="1"/>
    </xf>
    <xf numFmtId="0" fontId="24" fillId="28" borderId="1" xfId="2" applyFont="1" applyFill="1" applyBorder="1" applyAlignment="1">
      <alignment horizontal="center" vertical="center"/>
    </xf>
    <xf numFmtId="0" fontId="24" fillId="28" borderId="7" xfId="2" applyFont="1" applyFill="1" applyBorder="1" applyAlignment="1">
      <alignment horizontal="left" vertical="center" wrapText="1"/>
    </xf>
    <xf numFmtId="0" fontId="24" fillId="28" borderId="3" xfId="2" applyFont="1" applyFill="1" applyBorder="1" applyAlignment="1">
      <alignment horizontal="center" vertical="center" wrapText="1"/>
    </xf>
    <xf numFmtId="0" fontId="22" fillId="28" borderId="1" xfId="2" applyFont="1" applyFill="1" applyBorder="1" applyAlignment="1">
      <alignment wrapText="1"/>
    </xf>
    <xf numFmtId="0" fontId="24" fillId="28" borderId="11" xfId="2" applyFont="1" applyFill="1" applyBorder="1" applyAlignment="1">
      <alignment horizontal="left" vertical="center" wrapText="1"/>
    </xf>
    <xf numFmtId="3" fontId="24" fillId="28" borderId="1" xfId="2" applyNumberFormat="1" applyFont="1" applyFill="1" applyBorder="1" applyAlignment="1">
      <alignment horizontal="center" vertical="center" wrapText="1"/>
    </xf>
    <xf numFmtId="9" fontId="24" fillId="28" borderId="1" xfId="2" applyNumberFormat="1" applyFont="1" applyFill="1" applyBorder="1" applyAlignment="1">
      <alignment horizontal="center" vertical="center"/>
    </xf>
    <xf numFmtId="1" fontId="24" fillId="28" borderId="1" xfId="2" applyNumberFormat="1" applyFont="1" applyFill="1" applyBorder="1" applyAlignment="1">
      <alignment horizontal="center" vertical="center"/>
    </xf>
    <xf numFmtId="169" fontId="34" fillId="0" borderId="2" xfId="2" applyNumberFormat="1" applyFont="1" applyBorder="1" applyAlignment="1">
      <alignment horizontal="center" vertical="center" wrapText="1"/>
    </xf>
    <xf numFmtId="169" fontId="34" fillId="0" borderId="2" xfId="2" applyNumberFormat="1" applyFont="1" applyFill="1" applyBorder="1" applyAlignment="1">
      <alignment horizontal="center" vertical="center" wrapText="1"/>
    </xf>
    <xf numFmtId="0" fontId="19" fillId="0" borderId="2" xfId="2" applyFont="1" applyBorder="1" applyAlignment="1">
      <alignment horizontal="right" vertical="center"/>
    </xf>
    <xf numFmtId="169" fontId="35" fillId="0" borderId="2" xfId="2" applyNumberFormat="1" applyFont="1" applyFill="1" applyBorder="1" applyAlignment="1">
      <alignment horizontal="center" vertical="center" wrapText="1"/>
    </xf>
    <xf numFmtId="0" fontId="19" fillId="0" borderId="3" xfId="2" applyFont="1" applyBorder="1" applyAlignment="1">
      <alignment horizontal="center" vertical="center"/>
    </xf>
    <xf numFmtId="0" fontId="4" fillId="0" borderId="2" xfId="2" applyFont="1" applyBorder="1" applyAlignment="1">
      <alignment horizontal="center" vertical="center" wrapText="1"/>
    </xf>
    <xf numFmtId="0" fontId="19" fillId="0" borderId="4" xfId="2" applyFont="1" applyBorder="1" applyAlignment="1">
      <alignment vertical="center" wrapText="1"/>
    </xf>
    <xf numFmtId="0" fontId="5" fillId="0" borderId="1" xfId="2" applyFont="1" applyBorder="1" applyAlignment="1">
      <alignment horizontal="center" vertical="center" wrapText="1"/>
    </xf>
    <xf numFmtId="0" fontId="22" fillId="9" borderId="38" xfId="2" applyFont="1" applyFill="1" applyBorder="1" applyAlignment="1">
      <alignment horizontal="center" vertical="center"/>
    </xf>
    <xf numFmtId="0" fontId="22" fillId="9" borderId="1" xfId="2" applyFont="1" applyFill="1" applyBorder="1" applyAlignment="1">
      <alignment horizontal="left" vertical="center"/>
    </xf>
    <xf numFmtId="0" fontId="18" fillId="0" borderId="2" xfId="2" applyFont="1" applyFill="1" applyBorder="1" applyAlignment="1"/>
    <xf numFmtId="0" fontId="21" fillId="0" borderId="3" xfId="2" applyFont="1" applyBorder="1" applyAlignment="1">
      <alignment horizontal="center" vertical="center"/>
    </xf>
    <xf numFmtId="0" fontId="3" fillId="0" borderId="1" xfId="2" applyFont="1" applyBorder="1" applyAlignment="1">
      <alignment horizontal="center" vertical="center" wrapText="1"/>
    </xf>
    <xf numFmtId="0" fontId="22" fillId="9" borderId="18" xfId="2" applyFont="1" applyFill="1" applyBorder="1" applyAlignment="1">
      <alignment horizontal="center" vertical="center"/>
    </xf>
    <xf numFmtId="9" fontId="22" fillId="9" borderId="1" xfId="2" applyNumberFormat="1" applyFont="1" applyFill="1" applyBorder="1" applyAlignment="1">
      <alignment horizontal="center" vertical="center"/>
    </xf>
    <xf numFmtId="0" fontId="22" fillId="18" borderId="1" xfId="2" applyFont="1" applyFill="1" applyBorder="1" applyAlignment="1">
      <alignment horizontal="center" vertical="center" wrapText="1"/>
    </xf>
    <xf numFmtId="165" fontId="41" fillId="0" borderId="2" xfId="2" applyNumberFormat="1" applyFont="1" applyFill="1" applyBorder="1" applyAlignment="1" applyProtection="1">
      <alignment horizontal="right" vertical="center" wrapText="1"/>
    </xf>
    <xf numFmtId="0" fontId="4" fillId="0" borderId="2" xfId="2" applyFont="1" applyFill="1" applyBorder="1" applyAlignment="1">
      <alignment horizontal="center" vertical="center" wrapText="1"/>
    </xf>
    <xf numFmtId="0" fontId="22" fillId="9" borderId="3" xfId="2" applyFont="1" applyFill="1" applyBorder="1" applyAlignment="1">
      <alignment horizontal="center" vertical="center"/>
    </xf>
    <xf numFmtId="0" fontId="3" fillId="9" borderId="1" xfId="2" applyFont="1" applyFill="1" applyBorder="1" applyAlignment="1">
      <alignment horizontal="left" vertical="center" wrapText="1"/>
    </xf>
    <xf numFmtId="0" fontId="21" fillId="0" borderId="4" xfId="2" applyFont="1" applyBorder="1" applyAlignment="1">
      <alignment vertical="center"/>
    </xf>
    <xf numFmtId="0" fontId="19" fillId="0" borderId="4" xfId="2" applyFont="1" applyBorder="1" applyAlignment="1">
      <alignment vertical="center"/>
    </xf>
    <xf numFmtId="0" fontId="21" fillId="0" borderId="1" xfId="2" applyFont="1" applyBorder="1" applyAlignment="1">
      <alignment vertical="center"/>
    </xf>
    <xf numFmtId="0" fontId="19" fillId="0" borderId="2" xfId="2" applyFont="1" applyFill="1" applyBorder="1" applyAlignment="1">
      <alignment horizontal="right" vertical="center"/>
    </xf>
    <xf numFmtId="0" fontId="19" fillId="0" borderId="4" xfId="2" applyFont="1" applyBorder="1" applyAlignment="1">
      <alignment wrapText="1"/>
    </xf>
    <xf numFmtId="0" fontId="4" fillId="0" borderId="12" xfId="2" applyFont="1" applyBorder="1" applyAlignment="1">
      <alignment horizontal="center" vertical="center" wrapText="1"/>
    </xf>
    <xf numFmtId="0" fontId="25" fillId="0" borderId="2" xfId="2" applyFont="1" applyFill="1" applyBorder="1" applyAlignment="1">
      <alignment horizontal="right" vertical="center"/>
    </xf>
    <xf numFmtId="9" fontId="22" fillId="9" borderId="16" xfId="2" applyNumberFormat="1" applyFont="1" applyFill="1" applyBorder="1" applyAlignment="1">
      <alignment horizontal="center" vertical="center"/>
    </xf>
    <xf numFmtId="9" fontId="22" fillId="9" borderId="11" xfId="2" applyNumberFormat="1" applyFont="1" applyFill="1" applyBorder="1" applyAlignment="1">
      <alignment horizontal="center" vertical="center" wrapText="1"/>
    </xf>
    <xf numFmtId="175" fontId="42" fillId="0" borderId="2" xfId="3" applyNumberFormat="1" applyFont="1" applyFill="1" applyBorder="1" applyAlignment="1">
      <alignment vertical="center"/>
    </xf>
    <xf numFmtId="3" fontId="36" fillId="0" borderId="17" xfId="2" applyNumberFormat="1" applyFont="1" applyBorder="1" applyAlignment="1">
      <alignment horizontal="left" vertical="center" wrapText="1"/>
    </xf>
    <xf numFmtId="0" fontId="43" fillId="0" borderId="1" xfId="2" applyFont="1" applyBorder="1" applyAlignment="1">
      <alignment horizontal="center" vertical="center" wrapText="1"/>
    </xf>
    <xf numFmtId="0" fontId="4" fillId="0" borderId="1" xfId="2" applyFont="1" applyBorder="1" applyAlignment="1">
      <alignment horizontal="center" vertical="center" wrapText="1"/>
    </xf>
    <xf numFmtId="0" fontId="19" fillId="0" borderId="5" xfId="2" applyFont="1" applyBorder="1" applyAlignment="1">
      <alignment horizontal="left"/>
    </xf>
    <xf numFmtId="3" fontId="36" fillId="0" borderId="17" xfId="2" applyNumberFormat="1" applyFont="1" applyBorder="1" applyAlignment="1">
      <alignment horizontal="left" vertical="center"/>
    </xf>
    <xf numFmtId="0" fontId="21" fillId="0" borderId="4" xfId="2" applyFont="1" applyBorder="1" applyAlignment="1">
      <alignment horizontal="center" vertical="center"/>
    </xf>
    <xf numFmtId="0" fontId="4" fillId="0" borderId="7" xfId="2" applyFont="1" applyBorder="1" applyAlignment="1">
      <alignment horizontal="center" vertical="center" wrapText="1"/>
    </xf>
    <xf numFmtId="0" fontId="21" fillId="0" borderId="8" xfId="2" applyFont="1" applyBorder="1" applyAlignment="1">
      <alignment horizontal="left" vertical="center" wrapText="1"/>
    </xf>
    <xf numFmtId="3" fontId="36" fillId="0" borderId="21" xfId="2" applyNumberFormat="1" applyFont="1" applyBorder="1" applyAlignment="1">
      <alignment horizontal="left" vertical="center"/>
    </xf>
    <xf numFmtId="0" fontId="21" fillId="0" borderId="5" xfId="2" applyFont="1" applyBorder="1" applyAlignment="1">
      <alignment horizontal="center" vertical="center"/>
    </xf>
    <xf numFmtId="0" fontId="21" fillId="0" borderId="7" xfId="2" applyFont="1" applyBorder="1" applyAlignment="1">
      <alignment horizontal="center" vertical="center"/>
    </xf>
    <xf numFmtId="0" fontId="19" fillId="0" borderId="7" xfId="2" applyFont="1" applyBorder="1" applyAlignment="1">
      <alignment horizontal="center" vertical="center"/>
    </xf>
    <xf numFmtId="0" fontId="19" fillId="0" borderId="9" xfId="2" applyFont="1" applyBorder="1" applyAlignment="1">
      <alignment horizontal="center" vertical="center"/>
    </xf>
    <xf numFmtId="0" fontId="37" fillId="0" borderId="9" xfId="2" applyFont="1" applyBorder="1" applyAlignment="1">
      <alignment horizontal="center" vertical="center"/>
    </xf>
    <xf numFmtId="0" fontId="3" fillId="0" borderId="7" xfId="2" applyFont="1" applyBorder="1" applyAlignment="1">
      <alignment horizontal="center" vertical="center" wrapText="1"/>
    </xf>
    <xf numFmtId="0" fontId="22" fillId="9" borderId="39" xfId="2" applyFont="1" applyFill="1" applyBorder="1" applyAlignment="1">
      <alignment horizontal="center" vertical="center"/>
    </xf>
    <xf numFmtId="9" fontId="22" fillId="9" borderId="7" xfId="2" applyNumberFormat="1" applyFont="1" applyFill="1" applyBorder="1" applyAlignment="1">
      <alignment horizontal="center" vertical="center" wrapText="1"/>
    </xf>
    <xf numFmtId="0" fontId="22" fillId="9" borderId="7" xfId="2" applyFont="1" applyFill="1" applyBorder="1" applyAlignment="1">
      <alignment horizontal="left" vertical="center" wrapText="1"/>
    </xf>
    <xf numFmtId="0" fontId="20" fillId="0" borderId="27" xfId="2" applyFont="1" applyBorder="1" applyAlignment="1">
      <alignment horizontal="center" vertical="center"/>
    </xf>
    <xf numFmtId="14" fontId="19" fillId="0" borderId="27" xfId="2" applyNumberFormat="1" applyFont="1" applyBorder="1" applyAlignment="1">
      <alignment horizontal="center" vertical="center"/>
    </xf>
    <xf numFmtId="169" fontId="36" fillId="0" borderId="40" xfId="2" applyNumberFormat="1" applyFont="1" applyBorder="1" applyAlignment="1">
      <alignment horizontal="left" vertical="center" wrapText="1"/>
    </xf>
    <xf numFmtId="0" fontId="19" fillId="0" borderId="41" xfId="2" applyFont="1" applyBorder="1" applyAlignment="1">
      <alignment horizontal="center" vertical="center"/>
    </xf>
    <xf numFmtId="0" fontId="37" fillId="0" borderId="41" xfId="2" applyFont="1" applyBorder="1" applyAlignment="1">
      <alignment horizontal="center" vertical="center"/>
    </xf>
    <xf numFmtId="0" fontId="3" fillId="0" borderId="42" xfId="2" applyFont="1" applyBorder="1" applyAlignment="1">
      <alignment horizontal="center" vertical="center" wrapText="1"/>
    </xf>
    <xf numFmtId="0" fontId="22" fillId="21" borderId="43" xfId="2" applyFont="1" applyFill="1" applyBorder="1" applyAlignment="1">
      <alignment horizontal="center" vertical="center" wrapText="1"/>
    </xf>
    <xf numFmtId="0" fontId="22" fillId="21" borderId="43" xfId="2" applyFont="1" applyFill="1" applyBorder="1" applyAlignment="1">
      <alignment horizontal="left" vertical="center" wrapText="1"/>
    </xf>
    <xf numFmtId="0" fontId="19" fillId="0" borderId="1" xfId="2" applyFont="1" applyBorder="1" applyAlignment="1">
      <alignment horizontal="right" vertical="center"/>
    </xf>
    <xf numFmtId="0" fontId="3" fillId="0" borderId="4" xfId="2" applyFont="1" applyBorder="1" applyAlignment="1">
      <alignment horizontal="center" vertical="center" wrapText="1"/>
    </xf>
    <xf numFmtId="0" fontId="30" fillId="21" borderId="1" xfId="2" applyFont="1" applyFill="1" applyBorder="1" applyAlignment="1">
      <alignment horizontal="left" vertical="center" wrapText="1"/>
    </xf>
    <xf numFmtId="0" fontId="19" fillId="0" borderId="1" xfId="2" applyFont="1" applyFill="1" applyBorder="1" applyAlignment="1">
      <alignment horizontal="right" vertical="center"/>
    </xf>
    <xf numFmtId="169" fontId="34" fillId="0" borderId="10" xfId="2" applyNumberFormat="1" applyFont="1" applyBorder="1" applyAlignment="1">
      <alignment horizontal="center" vertical="center" wrapText="1"/>
    </xf>
    <xf numFmtId="0" fontId="19" fillId="0" borderId="3" xfId="2" applyFont="1" applyBorder="1" applyAlignment="1">
      <alignment horizontal="right" vertical="center"/>
    </xf>
    <xf numFmtId="14" fontId="19" fillId="0" borderId="2" xfId="2" applyNumberFormat="1" applyFont="1" applyBorder="1" applyAlignment="1">
      <alignment horizontal="right" vertical="center"/>
    </xf>
    <xf numFmtId="9" fontId="44" fillId="0" borderId="6" xfId="2" applyNumberFormat="1" applyFont="1" applyBorder="1" applyAlignment="1">
      <alignment horizontal="left" vertical="center" wrapText="1"/>
    </xf>
    <xf numFmtId="0" fontId="4" fillId="0" borderId="4" xfId="2" applyFont="1" applyBorder="1" applyAlignment="1">
      <alignment horizontal="center" vertical="center" wrapText="1"/>
    </xf>
    <xf numFmtId="0" fontId="21" fillId="0" borderId="3" xfId="2" applyFont="1" applyBorder="1" applyAlignment="1">
      <alignment vertical="center" wrapText="1"/>
    </xf>
    <xf numFmtId="0" fontId="25" fillId="0" borderId="11" xfId="2" applyFont="1" applyFill="1" applyBorder="1" applyAlignment="1">
      <alignment horizontal="right" vertical="center"/>
    </xf>
    <xf numFmtId="0" fontId="20" fillId="0" borderId="6" xfId="2" applyFont="1" applyBorder="1" applyAlignment="1">
      <alignment horizontal="center" vertical="center"/>
    </xf>
    <xf numFmtId="14" fontId="19" fillId="0" borderId="11" xfId="2" applyNumberFormat="1" applyFont="1" applyBorder="1" applyAlignment="1">
      <alignment horizontal="right" vertical="center"/>
    </xf>
    <xf numFmtId="0" fontId="19" fillId="0" borderId="7" xfId="2" applyFont="1" applyFill="1" applyBorder="1" applyAlignment="1">
      <alignment horizontal="right" vertical="center"/>
    </xf>
    <xf numFmtId="0" fontId="19" fillId="0" borderId="7" xfId="2" applyFont="1" applyBorder="1" applyAlignment="1">
      <alignment horizontal="right" vertical="center"/>
    </xf>
    <xf numFmtId="0" fontId="25" fillId="0" borderId="7" xfId="2" applyFont="1" applyFill="1" applyBorder="1" applyAlignment="1">
      <alignment horizontal="right" vertical="center"/>
    </xf>
    <xf numFmtId="0" fontId="20" fillId="0" borderId="5" xfId="2" applyFont="1" applyBorder="1" applyAlignment="1">
      <alignment horizontal="center" vertical="center"/>
    </xf>
    <xf numFmtId="14" fontId="19" fillId="0" borderId="1" xfId="2" applyNumberFormat="1" applyFont="1" applyBorder="1" applyAlignment="1">
      <alignment horizontal="right" vertical="center"/>
    </xf>
    <xf numFmtId="0" fontId="19" fillId="0" borderId="8" xfId="2" applyFont="1" applyBorder="1" applyAlignment="1">
      <alignment horizontal="right" vertical="center"/>
    </xf>
    <xf numFmtId="3" fontId="34" fillId="0" borderId="2" xfId="2" applyNumberFormat="1" applyFont="1" applyBorder="1" applyAlignment="1">
      <alignment horizontal="center" vertical="center" wrapText="1"/>
    </xf>
    <xf numFmtId="14" fontId="19" fillId="0" borderId="4" xfId="2" applyNumberFormat="1" applyFont="1" applyBorder="1" applyAlignment="1">
      <alignment horizontal="right" vertical="center"/>
    </xf>
    <xf numFmtId="9" fontId="44" fillId="0" borderId="1" xfId="2" applyNumberFormat="1" applyFont="1" applyBorder="1" applyAlignment="1">
      <alignment horizontal="left" vertical="center" wrapText="1"/>
    </xf>
    <xf numFmtId="176" fontId="34" fillId="0" borderId="2" xfId="2" applyNumberFormat="1" applyFont="1" applyFill="1" applyBorder="1" applyAlignment="1">
      <alignment horizontal="center" vertical="center" wrapText="1"/>
    </xf>
    <xf numFmtId="176" fontId="34" fillId="0" borderId="2" xfId="2" applyNumberFormat="1" applyFont="1" applyBorder="1" applyAlignment="1">
      <alignment horizontal="center" vertical="center" wrapText="1"/>
    </xf>
    <xf numFmtId="0" fontId="19" fillId="0" borderId="27" xfId="2" applyFont="1" applyBorder="1" applyAlignment="1">
      <alignment horizontal="right" vertical="center"/>
    </xf>
    <xf numFmtId="0" fontId="19" fillId="0" borderId="8" xfId="2" applyFont="1" applyBorder="1" applyAlignment="1">
      <alignment horizontal="center" vertical="center"/>
    </xf>
    <xf numFmtId="3" fontId="25" fillId="0" borderId="2" xfId="2" applyNumberFormat="1" applyFont="1" applyFill="1" applyBorder="1" applyAlignment="1">
      <alignment horizontal="right" vertical="center"/>
    </xf>
    <xf numFmtId="0" fontId="20" fillId="0" borderId="4" xfId="2" applyFont="1" applyBorder="1" applyAlignment="1">
      <alignment horizontal="center" vertical="center"/>
    </xf>
    <xf numFmtId="0" fontId="21" fillId="0" borderId="2" xfId="2" applyFont="1" applyBorder="1" applyAlignment="1">
      <alignment horizontal="center" vertical="center"/>
    </xf>
    <xf numFmtId="0" fontId="19" fillId="0" borderId="11" xfId="2" applyFont="1" applyBorder="1"/>
    <xf numFmtId="0" fontId="19" fillId="0" borderId="11" xfId="2" applyFont="1" applyFill="1" applyBorder="1"/>
    <xf numFmtId="0" fontId="25" fillId="0" borderId="11" xfId="2" applyFont="1" applyFill="1" applyBorder="1"/>
    <xf numFmtId="0" fontId="19" fillId="0" borderId="11" xfId="2" applyFont="1" applyBorder="1" applyAlignment="1">
      <alignment horizontal="center" vertical="center"/>
    </xf>
    <xf numFmtId="0" fontId="37" fillId="0" borderId="0" xfId="2" applyFont="1" applyBorder="1" applyAlignment="1">
      <alignment horizontal="center" vertical="center"/>
    </xf>
    <xf numFmtId="9" fontId="22" fillId="21" borderId="8" xfId="2" applyNumberFormat="1" applyFont="1" applyFill="1" applyBorder="1" applyAlignment="1">
      <alignment horizontal="center" vertical="center"/>
    </xf>
    <xf numFmtId="0" fontId="19" fillId="0" borderId="4" xfId="2" applyFont="1" applyBorder="1" applyAlignment="1">
      <alignment horizontal="center" vertical="center"/>
    </xf>
    <xf numFmtId="0" fontId="22" fillId="21" borderId="8" xfId="2" applyFont="1" applyFill="1" applyBorder="1" applyAlignment="1">
      <alignment horizontal="center" vertical="center"/>
    </xf>
    <xf numFmtId="9" fontId="22" fillId="22" borderId="4" xfId="2" applyNumberFormat="1" applyFont="1" applyFill="1" applyBorder="1" applyAlignment="1">
      <alignment horizontal="center" vertical="center"/>
    </xf>
    <xf numFmtId="9" fontId="22" fillId="22" borderId="1" xfId="2" applyNumberFormat="1" applyFont="1" applyFill="1" applyBorder="1" applyAlignment="1">
      <alignment horizontal="center" vertical="center" wrapText="1"/>
    </xf>
    <xf numFmtId="9" fontId="22" fillId="22" borderId="11" xfId="2" applyNumberFormat="1" applyFont="1" applyFill="1" applyBorder="1" applyAlignment="1">
      <alignment horizontal="center" vertical="center" wrapText="1"/>
    </xf>
    <xf numFmtId="9" fontId="24" fillId="22" borderId="11" xfId="2" applyNumberFormat="1" applyFont="1" applyFill="1" applyBorder="1" applyAlignment="1">
      <alignment horizontal="center" vertical="center" wrapText="1"/>
    </xf>
    <xf numFmtId="0" fontId="24" fillId="22" borderId="1" xfId="2" applyFont="1" applyFill="1" applyBorder="1" applyAlignment="1">
      <alignment horizontal="center" vertical="center" wrapText="1"/>
    </xf>
    <xf numFmtId="0" fontId="24" fillId="22" borderId="1" xfId="2" applyFont="1" applyFill="1" applyBorder="1" applyAlignment="1">
      <alignment horizontal="left" vertical="center" wrapText="1"/>
    </xf>
    <xf numFmtId="9" fontId="22" fillId="22" borderId="16" xfId="2" applyNumberFormat="1" applyFont="1" applyFill="1" applyBorder="1" applyAlignment="1">
      <alignment horizontal="center" vertical="center"/>
    </xf>
    <xf numFmtId="9" fontId="24" fillId="22" borderId="1" xfId="2" applyNumberFormat="1" applyFont="1" applyFill="1" applyBorder="1" applyAlignment="1">
      <alignment horizontal="center" vertical="center" wrapText="1"/>
    </xf>
    <xf numFmtId="9" fontId="22" fillId="22" borderId="18" xfId="2" applyNumberFormat="1" applyFont="1" applyFill="1" applyBorder="1" applyAlignment="1">
      <alignment horizontal="center" vertical="center"/>
    </xf>
    <xf numFmtId="0" fontId="22" fillId="22" borderId="1" xfId="2" applyFont="1" applyFill="1" applyBorder="1" applyAlignment="1">
      <alignment vertical="center" wrapText="1"/>
    </xf>
    <xf numFmtId="9" fontId="22" fillId="22" borderId="15" xfId="2" applyNumberFormat="1" applyFont="1" applyFill="1" applyBorder="1" applyAlignment="1">
      <alignment horizontal="center" vertical="center"/>
    </xf>
    <xf numFmtId="9" fontId="24" fillId="22" borderId="7" xfId="2" applyNumberFormat="1" applyFont="1" applyFill="1" applyBorder="1" applyAlignment="1">
      <alignment horizontal="center" vertical="center" wrapText="1"/>
    </xf>
    <xf numFmtId="9" fontId="29" fillId="22" borderId="1" xfId="2" applyNumberFormat="1" applyFont="1" applyFill="1" applyBorder="1" applyAlignment="1">
      <alignment horizontal="center" vertical="center" wrapText="1"/>
    </xf>
    <xf numFmtId="0" fontId="29" fillId="22" borderId="1" xfId="2" applyFont="1" applyFill="1" applyBorder="1" applyAlignment="1">
      <alignment horizontal="center" vertical="center" wrapText="1"/>
    </xf>
    <xf numFmtId="0" fontId="45" fillId="22" borderId="1" xfId="2" applyFont="1" applyFill="1" applyBorder="1" applyAlignment="1">
      <alignment horizontal="left" vertical="center" wrapText="1"/>
    </xf>
    <xf numFmtId="1" fontId="22" fillId="22" borderId="18" xfId="2" applyNumberFormat="1" applyFont="1" applyFill="1" applyBorder="1" applyAlignment="1">
      <alignment horizontal="center" vertical="center"/>
    </xf>
    <xf numFmtId="0" fontId="22" fillId="22" borderId="11" xfId="2" applyFont="1" applyFill="1" applyBorder="1" applyAlignment="1">
      <alignment horizontal="left" vertical="center" wrapText="1"/>
    </xf>
    <xf numFmtId="0" fontId="22" fillId="30" borderId="1" xfId="2" applyFont="1" applyFill="1" applyBorder="1" applyAlignment="1">
      <alignment horizontal="center" vertical="center" wrapText="1"/>
    </xf>
    <xf numFmtId="9" fontId="45" fillId="22" borderId="1" xfId="2" applyNumberFormat="1" applyFont="1" applyFill="1" applyBorder="1" applyAlignment="1">
      <alignment horizontal="center" vertical="center" wrapText="1"/>
    </xf>
    <xf numFmtId="0" fontId="45" fillId="22" borderId="1" xfId="2" applyFont="1" applyFill="1" applyBorder="1" applyAlignment="1">
      <alignment horizontal="center" vertical="center" wrapText="1"/>
    </xf>
    <xf numFmtId="0" fontId="46" fillId="22" borderId="1" xfId="2" applyFont="1" applyFill="1" applyBorder="1" applyAlignment="1">
      <alignment horizontal="center" vertical="center" wrapText="1"/>
    </xf>
    <xf numFmtId="9" fontId="46" fillId="22" borderId="1" xfId="2" applyNumberFormat="1" applyFont="1" applyFill="1" applyBorder="1" applyAlignment="1">
      <alignment horizontal="center" vertical="center" wrapText="1"/>
    </xf>
    <xf numFmtId="0" fontId="22" fillId="22" borderId="11" xfId="2" applyFont="1" applyFill="1" applyBorder="1" applyAlignment="1">
      <alignment horizontal="left" vertical="center"/>
    </xf>
    <xf numFmtId="1" fontId="22" fillId="22" borderId="1" xfId="2" applyNumberFormat="1" applyFont="1" applyFill="1" applyBorder="1" applyAlignment="1">
      <alignment horizontal="center" vertical="center" wrapText="1"/>
    </xf>
    <xf numFmtId="0" fontId="22" fillId="22" borderId="1" xfId="2" applyFont="1" applyFill="1" applyBorder="1" applyAlignment="1">
      <alignment horizontal="left" vertical="top" wrapText="1"/>
    </xf>
    <xf numFmtId="0" fontId="22" fillId="22" borderId="7" xfId="2" applyFont="1" applyFill="1" applyBorder="1" applyAlignment="1">
      <alignment horizontal="left" wrapText="1"/>
    </xf>
    <xf numFmtId="0" fontId="22" fillId="22" borderId="11" xfId="2" applyFont="1" applyFill="1" applyBorder="1" applyAlignment="1">
      <alignment vertical="center" wrapText="1"/>
    </xf>
    <xf numFmtId="0" fontId="22" fillId="22" borderId="1" xfId="2" applyFont="1" applyFill="1" applyBorder="1" applyAlignment="1">
      <alignment horizontal="left" wrapText="1"/>
    </xf>
    <xf numFmtId="0" fontId="20" fillId="0" borderId="0" xfId="2" applyFont="1"/>
    <xf numFmtId="0" fontId="20" fillId="0" borderId="1" xfId="2" applyFont="1" applyFill="1" applyBorder="1"/>
    <xf numFmtId="0" fontId="47" fillId="0" borderId="1" xfId="2" applyFont="1" applyFill="1" applyBorder="1"/>
    <xf numFmtId="0" fontId="20" fillId="0" borderId="1" xfId="2" applyFont="1" applyBorder="1" applyAlignment="1">
      <alignment horizontal="left"/>
    </xf>
    <xf numFmtId="0" fontId="20" fillId="0" borderId="1" xfId="2" applyFont="1" applyBorder="1" applyAlignment="1">
      <alignment horizontal="center" vertical="center"/>
    </xf>
    <xf numFmtId="0" fontId="20" fillId="0" borderId="1" xfId="2" applyFont="1" applyBorder="1" applyAlignment="1">
      <alignment horizontal="center" vertical="center" wrapText="1"/>
    </xf>
    <xf numFmtId="9" fontId="20" fillId="31" borderId="4" xfId="2" applyNumberFormat="1" applyFont="1" applyFill="1" applyBorder="1" applyAlignment="1">
      <alignment horizontal="left" vertical="center" wrapText="1"/>
    </xf>
    <xf numFmtId="9" fontId="20" fillId="31" borderId="1" xfId="2" applyNumberFormat="1" applyFont="1" applyFill="1" applyBorder="1" applyAlignment="1">
      <alignment horizontal="center" vertical="center" wrapText="1"/>
    </xf>
    <xf numFmtId="0" fontId="48" fillId="31" borderId="1" xfId="2" applyFont="1" applyFill="1" applyBorder="1" applyAlignment="1">
      <alignment horizontal="left" vertical="center" wrapText="1"/>
    </xf>
    <xf numFmtId="0" fontId="20" fillId="31" borderId="1" xfId="2" applyFont="1" applyFill="1" applyBorder="1" applyAlignment="1">
      <alignment horizontal="center" vertical="center" wrapText="1"/>
    </xf>
    <xf numFmtId="0" fontId="20" fillId="31" borderId="1" xfId="2" applyFont="1" applyFill="1" applyBorder="1" applyAlignment="1">
      <alignment horizontal="left" vertical="center" wrapText="1"/>
    </xf>
    <xf numFmtId="0" fontId="20" fillId="31" borderId="4" xfId="2" applyFont="1" applyFill="1" applyBorder="1" applyAlignment="1">
      <alignment horizontal="left" vertical="center" wrapText="1"/>
    </xf>
    <xf numFmtId="9" fontId="48" fillId="31" borderId="1" xfId="2" applyNumberFormat="1" applyFont="1" applyFill="1" applyBorder="1" applyAlignment="1">
      <alignment horizontal="center" vertical="center" wrapText="1"/>
    </xf>
    <xf numFmtId="0" fontId="48" fillId="31" borderId="11" xfId="2" applyFont="1" applyFill="1" applyBorder="1" applyAlignment="1">
      <alignment horizontal="left" vertical="center" wrapText="1"/>
    </xf>
    <xf numFmtId="9" fontId="48" fillId="31" borderId="11" xfId="2" applyNumberFormat="1" applyFont="1" applyFill="1" applyBorder="1" applyAlignment="1">
      <alignment horizontal="left" vertical="center" wrapText="1"/>
    </xf>
    <xf numFmtId="0" fontId="20" fillId="31" borderId="4" xfId="2" applyFont="1" applyFill="1" applyBorder="1" applyAlignment="1">
      <alignment horizontal="center" vertical="center" wrapText="1"/>
    </xf>
    <xf numFmtId="0" fontId="20" fillId="31" borderId="7" xfId="2" applyFont="1" applyFill="1" applyBorder="1" applyAlignment="1">
      <alignment horizontal="left" vertical="center" wrapText="1"/>
    </xf>
    <xf numFmtId="9" fontId="48" fillId="31" borderId="7" xfId="2" applyNumberFormat="1" applyFont="1" applyFill="1" applyBorder="1" applyAlignment="1">
      <alignment horizontal="left" vertical="center" wrapText="1"/>
    </xf>
    <xf numFmtId="3" fontId="20" fillId="31" borderId="4" xfId="2" applyNumberFormat="1" applyFont="1" applyFill="1" applyBorder="1" applyAlignment="1">
      <alignment vertical="center" wrapText="1"/>
    </xf>
    <xf numFmtId="0" fontId="48" fillId="31" borderId="1" xfId="2" applyFont="1" applyFill="1" applyBorder="1" applyAlignment="1">
      <alignment horizontal="center" vertical="center" wrapText="1"/>
    </xf>
    <xf numFmtId="0" fontId="20" fillId="7" borderId="1" xfId="2" applyFont="1" applyFill="1" applyBorder="1" applyAlignment="1">
      <alignment horizontal="left" vertical="center" wrapText="1"/>
    </xf>
    <xf numFmtId="9" fontId="20" fillId="31" borderId="1" xfId="2" applyNumberFormat="1" applyFont="1" applyFill="1" applyBorder="1" applyAlignment="1">
      <alignment horizontal="left" vertical="center" wrapText="1"/>
    </xf>
    <xf numFmtId="9" fontId="20" fillId="31" borderId="4" xfId="2" applyNumberFormat="1" applyFont="1" applyFill="1" applyBorder="1" applyAlignment="1">
      <alignment horizontal="center" vertical="center" wrapText="1"/>
    </xf>
    <xf numFmtId="1" fontId="20" fillId="7" borderId="1" xfId="2" applyNumberFormat="1" applyFont="1" applyFill="1" applyBorder="1" applyAlignment="1">
      <alignment horizontal="left" vertical="center" wrapText="1"/>
    </xf>
    <xf numFmtId="1" fontId="20" fillId="31" borderId="1" xfId="2" applyNumberFormat="1" applyFont="1" applyFill="1" applyBorder="1" applyAlignment="1">
      <alignment horizontal="left" vertical="center" wrapText="1"/>
    </xf>
    <xf numFmtId="0" fontId="22" fillId="31" borderId="1" xfId="2" applyFont="1" applyFill="1" applyBorder="1" applyAlignment="1">
      <alignment horizontal="left" vertical="center" wrapText="1"/>
    </xf>
    <xf numFmtId="0" fontId="20" fillId="0" borderId="7" xfId="2" applyFont="1" applyBorder="1" applyAlignment="1">
      <alignment horizontal="center" vertical="center"/>
    </xf>
    <xf numFmtId="0" fontId="26" fillId="0" borderId="11" xfId="2" applyFont="1" applyFill="1" applyBorder="1" applyAlignment="1">
      <alignment horizontal="center" vertical="center" wrapText="1"/>
    </xf>
    <xf numFmtId="0" fontId="50" fillId="0" borderId="11" xfId="2" applyFont="1" applyFill="1" applyBorder="1" applyAlignment="1">
      <alignment horizontal="center" vertical="center" wrapText="1"/>
    </xf>
    <xf numFmtId="0" fontId="29" fillId="0" borderId="11" xfId="2" applyFont="1" applyBorder="1" applyAlignment="1">
      <alignment horizontal="center" vertical="center"/>
    </xf>
    <xf numFmtId="0" fontId="26" fillId="6" borderId="3" xfId="2" applyFont="1" applyFill="1" applyBorder="1" applyAlignment="1">
      <alignment horizontal="center" vertical="center" wrapText="1"/>
    </xf>
    <xf numFmtId="0" fontId="26" fillId="6" borderId="1" xfId="2" applyFont="1" applyFill="1" applyBorder="1" applyAlignment="1">
      <alignment horizontal="center" vertical="center" wrapText="1"/>
    </xf>
    <xf numFmtId="3" fontId="18" fillId="0" borderId="0" xfId="2" applyNumberFormat="1" applyFont="1" applyAlignment="1">
      <alignment horizontal="center" vertical="center"/>
    </xf>
    <xf numFmtId="0" fontId="18" fillId="0" borderId="0" xfId="2" applyFont="1" applyFill="1" applyAlignment="1">
      <alignment horizontal="center" vertical="center"/>
    </xf>
    <xf numFmtId="0" fontId="18" fillId="0" borderId="0" xfId="2" applyFont="1" applyAlignment="1">
      <alignment horizontal="left" vertical="center"/>
    </xf>
    <xf numFmtId="0" fontId="21" fillId="0" borderId="0" xfId="2" applyFont="1"/>
    <xf numFmtId="3" fontId="21" fillId="0" borderId="0" xfId="2" applyNumberFormat="1" applyFont="1" applyAlignment="1">
      <alignment horizontal="center" vertical="center"/>
    </xf>
    <xf numFmtId="0" fontId="21" fillId="0" borderId="0" xfId="2" applyFont="1" applyAlignment="1">
      <alignment horizontal="center" vertical="center"/>
    </xf>
    <xf numFmtId="0" fontId="21" fillId="0" borderId="0" xfId="2" applyFont="1" applyFill="1" applyAlignment="1">
      <alignment horizontal="center" vertical="center"/>
    </xf>
    <xf numFmtId="0" fontId="21" fillId="0" borderId="0" xfId="2" applyFont="1" applyAlignment="1">
      <alignment horizontal="left" vertical="center"/>
    </xf>
    <xf numFmtId="0" fontId="21" fillId="0" borderId="0" xfId="2" applyFont="1" applyAlignment="1">
      <alignment vertical="center"/>
    </xf>
    <xf numFmtId="3" fontId="21" fillId="0" borderId="1" xfId="2" applyNumberFormat="1" applyFont="1" applyBorder="1" applyAlignment="1">
      <alignment horizontal="center" vertical="center"/>
    </xf>
    <xf numFmtId="177" fontId="21" fillId="0" borderId="1" xfId="2" applyNumberFormat="1" applyFont="1" applyFill="1" applyBorder="1" applyAlignment="1">
      <alignment horizontal="center" vertical="center"/>
    </xf>
    <xf numFmtId="177" fontId="21" fillId="0" borderId="1" xfId="2" applyNumberFormat="1" applyFont="1" applyBorder="1" applyAlignment="1">
      <alignment horizontal="center" vertical="center"/>
    </xf>
    <xf numFmtId="0" fontId="43" fillId="0" borderId="1" xfId="2" applyFont="1" applyBorder="1"/>
    <xf numFmtId="0" fontId="21" fillId="0" borderId="1" xfId="2" applyFont="1" applyBorder="1"/>
    <xf numFmtId="0" fontId="21" fillId="0" borderId="1" xfId="2" applyFont="1" applyBorder="1" applyAlignment="1">
      <alignment horizontal="left" vertical="center"/>
    </xf>
    <xf numFmtId="1" fontId="3" fillId="15" borderId="4" xfId="2" applyNumberFormat="1" applyFont="1" applyFill="1" applyBorder="1" applyAlignment="1">
      <alignment horizontal="center" vertical="center" wrapText="1"/>
    </xf>
    <xf numFmtId="1" fontId="3" fillId="15" borderId="1" xfId="2" applyNumberFormat="1" applyFont="1" applyFill="1" applyBorder="1" applyAlignment="1">
      <alignment horizontal="center" vertical="center" wrapText="1"/>
    </xf>
    <xf numFmtId="0" fontId="3" fillId="15" borderId="1" xfId="2" applyFont="1" applyFill="1" applyBorder="1" applyAlignment="1">
      <alignment horizontal="center" vertical="center" wrapText="1"/>
    </xf>
    <xf numFmtId="0" fontId="3" fillId="15" borderId="1" xfId="2" applyFont="1" applyFill="1" applyBorder="1" applyAlignment="1">
      <alignment horizontal="left" vertical="center" wrapText="1"/>
    </xf>
    <xf numFmtId="0" fontId="5" fillId="15" borderId="11" xfId="2" applyFont="1" applyFill="1" applyBorder="1" applyAlignment="1">
      <alignment horizontal="left" vertical="center" wrapText="1"/>
    </xf>
    <xf numFmtId="0" fontId="5" fillId="15" borderId="6" xfId="2" applyFont="1" applyFill="1" applyBorder="1" applyAlignment="1">
      <alignment horizontal="left" vertical="center" wrapText="1"/>
    </xf>
    <xf numFmtId="9" fontId="8" fillId="16" borderId="4" xfId="2" applyNumberFormat="1" applyFont="1" applyFill="1" applyBorder="1" applyAlignment="1">
      <alignment horizontal="center" vertical="center" wrapText="1"/>
    </xf>
    <xf numFmtId="9" fontId="8" fillId="16" borderId="1" xfId="2" applyNumberFormat="1" applyFont="1" applyFill="1" applyBorder="1" applyAlignment="1">
      <alignment horizontal="center" vertical="center" wrapText="1"/>
    </xf>
    <xf numFmtId="0" fontId="5" fillId="16" borderId="1" xfId="2" applyFont="1" applyFill="1" applyBorder="1" applyAlignment="1">
      <alignment horizontal="center" vertical="center" wrapText="1"/>
    </xf>
    <xf numFmtId="0" fontId="5" fillId="16" borderId="1" xfId="2" applyFont="1" applyFill="1" applyBorder="1" applyAlignment="1">
      <alignment horizontal="left" vertical="center" wrapText="1"/>
    </xf>
    <xf numFmtId="9" fontId="9" fillId="16" borderId="4" xfId="2" applyNumberFormat="1" applyFont="1" applyFill="1" applyBorder="1" applyAlignment="1">
      <alignment horizontal="center" vertical="center" wrapText="1"/>
    </xf>
    <xf numFmtId="9" fontId="9" fillId="16" borderId="1" xfId="2" applyNumberFormat="1" applyFont="1" applyFill="1" applyBorder="1" applyAlignment="1">
      <alignment horizontal="center" vertical="center" wrapText="1"/>
    </xf>
    <xf numFmtId="1" fontId="8" fillId="16" borderId="1" xfId="2" applyNumberFormat="1" applyFont="1" applyFill="1" applyBorder="1" applyAlignment="1">
      <alignment horizontal="center" vertical="center" wrapText="1"/>
    </xf>
    <xf numFmtId="0" fontId="3" fillId="16" borderId="1" xfId="2" applyFont="1" applyFill="1" applyBorder="1" applyAlignment="1">
      <alignment horizontal="center" vertical="center" wrapText="1"/>
    </xf>
    <xf numFmtId="0" fontId="3" fillId="16" borderId="1" xfId="2" applyFont="1" applyFill="1" applyBorder="1" applyAlignment="1">
      <alignment horizontal="left" vertical="center" wrapText="1"/>
    </xf>
    <xf numFmtId="9" fontId="5" fillId="16" borderId="4" xfId="2" applyNumberFormat="1" applyFont="1" applyFill="1" applyBorder="1" applyAlignment="1">
      <alignment horizontal="center" vertical="center"/>
    </xf>
    <xf numFmtId="9" fontId="3" fillId="16" borderId="1" xfId="2" applyNumberFormat="1" applyFont="1" applyFill="1" applyBorder="1" applyAlignment="1">
      <alignment horizontal="center" vertical="center" wrapText="1"/>
    </xf>
    <xf numFmtId="0" fontId="43" fillId="9" borderId="4" xfId="2" applyFont="1" applyFill="1" applyBorder="1" applyAlignment="1">
      <alignment horizontal="center" vertical="center"/>
    </xf>
    <xf numFmtId="0" fontId="43" fillId="9" borderId="1" xfId="2" applyFont="1" applyFill="1" applyBorder="1" applyAlignment="1">
      <alignment horizontal="center" vertical="center"/>
    </xf>
    <xf numFmtId="0" fontId="43" fillId="9" borderId="1" xfId="2" applyFont="1" applyFill="1" applyBorder="1" applyAlignment="1">
      <alignment horizontal="center" wrapText="1"/>
    </xf>
    <xf numFmtId="0" fontId="43" fillId="9" borderId="1" xfId="2" applyFont="1" applyFill="1" applyBorder="1" applyAlignment="1">
      <alignment horizontal="center" vertical="center" wrapText="1"/>
    </xf>
    <xf numFmtId="0" fontId="43" fillId="9" borderId="1" xfId="2" applyFont="1" applyFill="1" applyBorder="1" applyAlignment="1">
      <alignment vertical="center" wrapText="1"/>
    </xf>
    <xf numFmtId="9" fontId="43" fillId="9" borderId="4" xfId="2" applyNumberFormat="1" applyFont="1" applyFill="1" applyBorder="1" applyAlignment="1">
      <alignment horizontal="center" vertical="center"/>
    </xf>
    <xf numFmtId="9" fontId="43" fillId="9" borderId="1" xfId="2" applyNumberFormat="1" applyFont="1" applyFill="1" applyBorder="1" applyAlignment="1">
      <alignment horizontal="center" vertical="center"/>
    </xf>
    <xf numFmtId="0" fontId="5" fillId="9" borderId="1" xfId="2" applyFont="1" applyFill="1" applyBorder="1" applyAlignment="1">
      <alignment horizontal="left" vertical="center" wrapText="1"/>
    </xf>
    <xf numFmtId="0" fontId="43" fillId="9" borderId="1" xfId="2" applyFont="1" applyFill="1" applyBorder="1" applyAlignment="1">
      <alignment horizontal="center"/>
    </xf>
    <xf numFmtId="0" fontId="43" fillId="9" borderId="1" xfId="2" applyFont="1" applyFill="1" applyBorder="1" applyAlignment="1">
      <alignment wrapText="1"/>
    </xf>
    <xf numFmtId="0" fontId="3" fillId="9" borderId="4" xfId="2" applyFont="1" applyFill="1" applyBorder="1" applyAlignment="1">
      <alignment horizontal="center" vertical="center" wrapText="1"/>
    </xf>
    <xf numFmtId="0" fontId="3" fillId="9" borderId="1" xfId="2" applyFont="1" applyFill="1" applyBorder="1" applyAlignment="1">
      <alignment horizontal="center" vertical="center" wrapText="1"/>
    </xf>
    <xf numFmtId="0" fontId="3" fillId="9" borderId="1" xfId="2" applyFont="1" applyFill="1" applyBorder="1" applyAlignment="1">
      <alignment vertical="center" wrapText="1"/>
    </xf>
    <xf numFmtId="9" fontId="3" fillId="9" borderId="4" xfId="2" applyNumberFormat="1" applyFont="1" applyFill="1" applyBorder="1" applyAlignment="1">
      <alignment horizontal="center" vertical="center" wrapText="1"/>
    </xf>
    <xf numFmtId="9" fontId="3" fillId="9" borderId="1" xfId="2" applyNumberFormat="1" applyFont="1" applyFill="1" applyBorder="1" applyAlignment="1">
      <alignment horizontal="center" vertical="center" wrapText="1"/>
    </xf>
    <xf numFmtId="167" fontId="3" fillId="9" borderId="4" xfId="2" applyNumberFormat="1" applyFont="1" applyFill="1" applyBorder="1" applyAlignment="1">
      <alignment horizontal="center" vertical="center" wrapText="1"/>
    </xf>
    <xf numFmtId="1" fontId="3" fillId="9" borderId="4" xfId="2" applyNumberFormat="1" applyFont="1" applyFill="1" applyBorder="1" applyAlignment="1">
      <alignment horizontal="center" vertical="center" wrapText="1"/>
    </xf>
    <xf numFmtId="1" fontId="3" fillId="9" borderId="1" xfId="2" applyNumberFormat="1" applyFont="1" applyFill="1" applyBorder="1" applyAlignment="1">
      <alignment horizontal="center" vertical="center" wrapText="1"/>
    </xf>
    <xf numFmtId="0" fontId="8" fillId="9" borderId="4" xfId="2" applyFont="1" applyFill="1" applyBorder="1" applyAlignment="1">
      <alignment horizontal="center" vertical="center" wrapText="1"/>
    </xf>
    <xf numFmtId="0" fontId="8" fillId="9" borderId="1" xfId="2" applyFont="1" applyFill="1" applyBorder="1" applyAlignment="1">
      <alignment horizontal="center" vertical="center" wrapText="1"/>
    </xf>
    <xf numFmtId="1" fontId="8" fillId="9" borderId="1" xfId="2" applyNumberFormat="1" applyFont="1" applyFill="1" applyBorder="1" applyAlignment="1">
      <alignment horizontal="center" vertical="center" wrapText="1"/>
    </xf>
    <xf numFmtId="3" fontId="8" fillId="9" borderId="1" xfId="2" applyNumberFormat="1" applyFont="1" applyFill="1" applyBorder="1" applyAlignment="1">
      <alignment horizontal="center" vertical="center" wrapText="1"/>
    </xf>
    <xf numFmtId="9" fontId="8" fillId="9" borderId="4" xfId="2" applyNumberFormat="1" applyFont="1" applyFill="1" applyBorder="1" applyAlignment="1">
      <alignment horizontal="center" vertical="center" wrapText="1"/>
    </xf>
    <xf numFmtId="9" fontId="8" fillId="9" borderId="1" xfId="2" applyNumberFormat="1" applyFont="1" applyFill="1" applyBorder="1" applyAlignment="1">
      <alignment horizontal="center" vertical="center" wrapText="1"/>
    </xf>
    <xf numFmtId="0" fontId="5" fillId="9" borderId="1" xfId="2" applyFont="1" applyFill="1" applyBorder="1" applyAlignment="1">
      <alignment horizontal="center" vertical="center" wrapText="1"/>
    </xf>
    <xf numFmtId="0" fontId="5" fillId="2" borderId="16" xfId="2" applyFont="1" applyFill="1" applyBorder="1" applyAlignment="1">
      <alignment horizontal="center" vertical="center"/>
    </xf>
    <xf numFmtId="0" fontId="5" fillId="2" borderId="1" xfId="2" applyFont="1" applyFill="1" applyBorder="1" applyAlignment="1">
      <alignment horizontal="center" vertical="center" wrapText="1"/>
    </xf>
    <xf numFmtId="0" fontId="5" fillId="2" borderId="1" xfId="2" applyFont="1" applyFill="1" applyBorder="1" applyAlignment="1">
      <alignment horizontal="left" vertical="center" wrapText="1"/>
    </xf>
    <xf numFmtId="168" fontId="5" fillId="2" borderId="1" xfId="2" applyNumberFormat="1" applyFont="1" applyFill="1" applyBorder="1" applyAlignment="1">
      <alignment horizontal="left" vertical="center" wrapText="1"/>
    </xf>
    <xf numFmtId="0" fontId="21" fillId="28" borderId="1" xfId="2" applyFont="1" applyFill="1" applyBorder="1"/>
    <xf numFmtId="0" fontId="21" fillId="28" borderId="1" xfId="2" applyFont="1" applyFill="1" applyBorder="1" applyAlignment="1">
      <alignment horizontal="center" vertical="center"/>
    </xf>
    <xf numFmtId="0" fontId="21" fillId="28" borderId="1" xfId="2" applyFont="1" applyFill="1" applyBorder="1" applyAlignment="1">
      <alignment horizontal="left" vertical="center"/>
    </xf>
    <xf numFmtId="0" fontId="21" fillId="28" borderId="1" xfId="2" applyFont="1" applyFill="1" applyBorder="1" applyAlignment="1">
      <alignment horizontal="center" vertical="center" wrapText="1"/>
    </xf>
    <xf numFmtId="0" fontId="5" fillId="2" borderId="18" xfId="2" applyFont="1" applyFill="1" applyBorder="1" applyAlignment="1">
      <alignment horizontal="center" vertical="center"/>
    </xf>
    <xf numFmtId="9" fontId="5" fillId="2" borderId="1" xfId="2" applyNumberFormat="1" applyFont="1" applyFill="1" applyBorder="1" applyAlignment="1">
      <alignment horizontal="center" vertical="center" wrapText="1"/>
    </xf>
    <xf numFmtId="9" fontId="5" fillId="2" borderId="18" xfId="2" applyNumberFormat="1" applyFont="1" applyFill="1" applyBorder="1" applyAlignment="1">
      <alignment horizontal="center" vertical="center"/>
    </xf>
    <xf numFmtId="0" fontId="21" fillId="0" borderId="1" xfId="2" applyFont="1" applyBorder="1" applyAlignment="1">
      <alignment horizontal="left" vertical="center" wrapText="1"/>
    </xf>
    <xf numFmtId="0" fontId="21" fillId="28" borderId="1" xfId="2" applyFont="1" applyFill="1" applyBorder="1" applyAlignment="1">
      <alignment horizontal="left" vertical="center" wrapText="1"/>
    </xf>
    <xf numFmtId="9" fontId="5" fillId="2" borderId="1" xfId="2" applyNumberFormat="1" applyFont="1" applyFill="1" applyBorder="1" applyAlignment="1">
      <alignment horizontal="center" vertical="center"/>
    </xf>
    <xf numFmtId="0" fontId="5" fillId="2" borderId="1" xfId="2" applyFont="1" applyFill="1" applyBorder="1" applyAlignment="1">
      <alignment vertical="center" wrapText="1"/>
    </xf>
    <xf numFmtId="0" fontId="5" fillId="2" borderId="4" xfId="2" applyFont="1" applyFill="1" applyBorder="1" applyAlignment="1">
      <alignment vertical="center" wrapText="1"/>
    </xf>
    <xf numFmtId="9" fontId="5" fillId="2" borderId="6" xfId="2" applyNumberFormat="1" applyFont="1" applyFill="1" applyBorder="1" applyAlignment="1">
      <alignment horizontal="center" vertical="center"/>
    </xf>
    <xf numFmtId="0" fontId="5" fillId="2" borderId="11" xfId="2" applyFont="1" applyFill="1" applyBorder="1" applyAlignment="1">
      <alignment horizontal="center" vertical="center"/>
    </xf>
    <xf numFmtId="0" fontId="5" fillId="2" borderId="11" xfId="2" applyFont="1" applyFill="1" applyBorder="1" applyAlignment="1">
      <alignment horizontal="center" vertical="center" wrapText="1"/>
    </xf>
    <xf numFmtId="0" fontId="5" fillId="2" borderId="11" xfId="2" applyFont="1" applyFill="1" applyBorder="1" applyAlignment="1">
      <alignment horizontal="left" vertical="center" wrapText="1"/>
    </xf>
    <xf numFmtId="0" fontId="5" fillId="2" borderId="1" xfId="2" applyFont="1" applyFill="1" applyBorder="1" applyAlignment="1">
      <alignment horizontal="center" vertical="center"/>
    </xf>
    <xf numFmtId="0" fontId="5" fillId="2" borderId="5" xfId="2" applyFont="1" applyFill="1" applyBorder="1" applyAlignment="1">
      <alignment vertical="center" wrapText="1"/>
    </xf>
    <xf numFmtId="0" fontId="43" fillId="0" borderId="1" xfId="2" applyFont="1" applyBorder="1" applyAlignment="1">
      <alignment horizontal="left" vertical="center" wrapText="1"/>
    </xf>
    <xf numFmtId="0" fontId="43" fillId="28" borderId="1" xfId="2" applyFont="1" applyFill="1" applyBorder="1" applyAlignment="1">
      <alignment horizontal="left" vertical="center" wrapText="1"/>
    </xf>
    <xf numFmtId="2" fontId="5" fillId="2" borderId="18" xfId="2" applyNumberFormat="1" applyFont="1" applyFill="1" applyBorder="1" applyAlignment="1">
      <alignment horizontal="center" vertical="center"/>
    </xf>
    <xf numFmtId="0" fontId="5" fillId="2" borderId="4" xfId="2" applyFont="1" applyFill="1" applyBorder="1" applyAlignment="1">
      <alignment horizontal="left" vertical="center" wrapText="1"/>
    </xf>
    <xf numFmtId="0" fontId="3" fillId="2" borderId="1" xfId="2" applyFont="1" applyFill="1" applyBorder="1" applyAlignment="1">
      <alignment horizontal="center" vertical="center" wrapText="1"/>
    </xf>
    <xf numFmtId="3" fontId="5" fillId="2" borderId="1" xfId="2" applyNumberFormat="1" applyFont="1" applyFill="1" applyBorder="1" applyAlignment="1">
      <alignment horizontal="center" vertical="center" wrapText="1"/>
    </xf>
    <xf numFmtId="0" fontId="3" fillId="0" borderId="4" xfId="2" applyFont="1" applyBorder="1" applyAlignment="1">
      <alignment horizontal="center" vertical="center"/>
    </xf>
    <xf numFmtId="170" fontId="3" fillId="0" borderId="6" xfId="2" applyNumberFormat="1" applyFont="1" applyBorder="1" applyAlignment="1">
      <alignment horizontal="center" vertical="center"/>
    </xf>
    <xf numFmtId="0" fontId="3" fillId="0" borderId="11" xfId="2" applyFont="1" applyBorder="1" applyAlignment="1">
      <alignment horizontal="center" vertical="center"/>
    </xf>
    <xf numFmtId="0" fontId="3" fillId="0" borderId="11" xfId="2" applyFont="1" applyBorder="1" applyAlignment="1">
      <alignment horizontal="center" vertical="center" wrapText="1"/>
    </xf>
    <xf numFmtId="0" fontId="5" fillId="0" borderId="11" xfId="2" applyFont="1" applyBorder="1" applyAlignment="1">
      <alignment horizontal="left" vertical="center" wrapText="1"/>
    </xf>
    <xf numFmtId="0" fontId="3" fillId="0" borderId="53" xfId="2" applyFont="1" applyBorder="1" applyAlignment="1">
      <alignment horizontal="left" vertical="center" wrapText="1"/>
    </xf>
    <xf numFmtId="9" fontId="3" fillId="17" borderId="5" xfId="2" applyNumberFormat="1" applyFont="1" applyFill="1" applyBorder="1" applyAlignment="1">
      <alignment horizontal="center" vertical="center"/>
    </xf>
    <xf numFmtId="9" fontId="3" fillId="17" borderId="7" xfId="2" applyNumberFormat="1" applyFont="1" applyFill="1" applyBorder="1" applyAlignment="1">
      <alignment horizontal="center" vertical="center"/>
    </xf>
    <xf numFmtId="1" fontId="3" fillId="17" borderId="7" xfId="2" applyNumberFormat="1" applyFont="1" applyFill="1" applyBorder="1" applyAlignment="1">
      <alignment horizontal="center" vertical="center" wrapText="1"/>
    </xf>
    <xf numFmtId="9" fontId="3" fillId="17" borderId="7" xfId="2" applyNumberFormat="1" applyFont="1" applyFill="1" applyBorder="1" applyAlignment="1">
      <alignment horizontal="left" vertical="center" wrapText="1"/>
    </xf>
    <xf numFmtId="0" fontId="5" fillId="17" borderId="1" xfId="2" applyFont="1" applyFill="1" applyBorder="1" applyAlignment="1">
      <alignment horizontal="left" vertical="center" wrapText="1"/>
    </xf>
    <xf numFmtId="9" fontId="3" fillId="17" borderId="1" xfId="2" applyNumberFormat="1" applyFont="1" applyFill="1" applyBorder="1" applyAlignment="1">
      <alignment horizontal="left" vertical="center" wrapText="1"/>
    </xf>
    <xf numFmtId="9" fontId="3" fillId="17" borderId="4" xfId="2" applyNumberFormat="1" applyFont="1" applyFill="1" applyBorder="1" applyAlignment="1">
      <alignment horizontal="center" vertical="center"/>
    </xf>
    <xf numFmtId="9" fontId="8" fillId="17" borderId="1" xfId="2" applyNumberFormat="1" applyFont="1" applyFill="1" applyBorder="1" applyAlignment="1">
      <alignment horizontal="center" vertical="center" wrapText="1"/>
    </xf>
    <xf numFmtId="0" fontId="8" fillId="17" borderId="1" xfId="2" applyFont="1" applyFill="1" applyBorder="1" applyAlignment="1">
      <alignment horizontal="center" vertical="center" wrapText="1"/>
    </xf>
    <xf numFmtId="0" fontId="3" fillId="17" borderId="1" xfId="2" applyFont="1" applyFill="1" applyBorder="1" applyAlignment="1">
      <alignment horizontal="left" vertical="center" wrapText="1"/>
    </xf>
    <xf numFmtId="0" fontId="3" fillId="17" borderId="4" xfId="2" applyFont="1" applyFill="1" applyBorder="1" applyAlignment="1">
      <alignment horizontal="left" vertical="center"/>
    </xf>
    <xf numFmtId="0" fontId="3" fillId="0" borderId="1" xfId="2" applyFont="1" applyBorder="1" applyAlignment="1">
      <alignment horizontal="left" vertical="center" wrapText="1"/>
    </xf>
    <xf numFmtId="170" fontId="3" fillId="0" borderId="1" xfId="2" applyNumberFormat="1" applyFont="1" applyBorder="1" applyAlignment="1">
      <alignment horizontal="center" vertical="center" wrapText="1"/>
    </xf>
    <xf numFmtId="170" fontId="8" fillId="0" borderId="1" xfId="2" applyNumberFormat="1" applyFont="1" applyBorder="1" applyAlignment="1">
      <alignment horizontal="center" vertical="center" wrapText="1"/>
    </xf>
    <xf numFmtId="0" fontId="8" fillId="0" borderId="1" xfId="2" applyFont="1" applyBorder="1" applyAlignment="1">
      <alignment horizontal="center" vertical="center" wrapText="1"/>
    </xf>
    <xf numFmtId="3" fontId="3" fillId="0" borderId="1" xfId="2" applyNumberFormat="1" applyFont="1" applyBorder="1" applyAlignment="1">
      <alignment horizontal="center" vertical="center" wrapText="1"/>
    </xf>
    <xf numFmtId="10" fontId="3" fillId="0" borderId="4" xfId="2" applyNumberFormat="1" applyFont="1" applyBorder="1" applyAlignment="1">
      <alignment horizontal="center" vertical="center"/>
    </xf>
    <xf numFmtId="9" fontId="8" fillId="0" borderId="1" xfId="2" applyNumberFormat="1" applyFont="1" applyBorder="1" applyAlignment="1">
      <alignment horizontal="center" vertical="center" wrapText="1"/>
    </xf>
    <xf numFmtId="9" fontId="3" fillId="0" borderId="4" xfId="2" applyNumberFormat="1" applyFont="1" applyBorder="1" applyAlignment="1">
      <alignment horizontal="center" vertical="center" wrapText="1"/>
    </xf>
    <xf numFmtId="9" fontId="3" fillId="0" borderId="1" xfId="2" applyNumberFormat="1" applyFont="1" applyBorder="1" applyAlignment="1">
      <alignment horizontal="center" vertical="center" wrapText="1"/>
    </xf>
    <xf numFmtId="0" fontId="21" fillId="19" borderId="4" xfId="2" applyFont="1" applyFill="1" applyBorder="1" applyAlignment="1">
      <alignment horizontal="center" vertical="center"/>
    </xf>
    <xf numFmtId="0" fontId="21" fillId="19" borderId="4" xfId="2" applyFont="1" applyFill="1" applyBorder="1" applyAlignment="1">
      <alignment horizontal="center" vertical="center" wrapText="1"/>
    </xf>
    <xf numFmtId="1" fontId="21" fillId="19" borderId="11" xfId="2" applyNumberFormat="1" applyFont="1" applyFill="1" applyBorder="1" applyAlignment="1">
      <alignment horizontal="center" vertical="center" wrapText="1"/>
    </xf>
    <xf numFmtId="0" fontId="21" fillId="19" borderId="35" xfId="2" applyFont="1" applyFill="1" applyBorder="1" applyAlignment="1">
      <alignment horizontal="center" vertical="center" wrapText="1"/>
    </xf>
    <xf numFmtId="0" fontId="21" fillId="19" borderId="14" xfId="2" applyFont="1" applyFill="1" applyBorder="1" applyAlignment="1">
      <alignment vertical="top" wrapText="1"/>
    </xf>
    <xf numFmtId="0" fontId="21" fillId="19" borderId="1" xfId="2" applyFont="1" applyFill="1" applyBorder="1" applyAlignment="1">
      <alignment horizontal="center" vertical="center" wrapText="1"/>
    </xf>
    <xf numFmtId="0" fontId="21" fillId="19" borderId="36" xfId="2" applyFont="1" applyFill="1" applyBorder="1" applyAlignment="1">
      <alignment horizontal="center" vertical="center" wrapText="1"/>
    </xf>
    <xf numFmtId="0" fontId="21" fillId="19" borderId="1" xfId="2" applyFont="1" applyFill="1" applyBorder="1" applyAlignment="1">
      <alignment vertical="top" wrapText="1"/>
    </xf>
    <xf numFmtId="9" fontId="21" fillId="19" borderId="4" xfId="2" applyNumberFormat="1" applyFont="1" applyFill="1" applyBorder="1" applyAlignment="1">
      <alignment horizontal="center" vertical="center"/>
    </xf>
    <xf numFmtId="9" fontId="21" fillId="19" borderId="5" xfId="2" applyNumberFormat="1" applyFont="1" applyFill="1" applyBorder="1" applyAlignment="1">
      <alignment horizontal="center" vertical="center" wrapText="1"/>
    </xf>
    <xf numFmtId="9" fontId="21" fillId="19" borderId="7" xfId="2" applyNumberFormat="1" applyFont="1" applyFill="1" applyBorder="1" applyAlignment="1">
      <alignment horizontal="center" vertical="center" wrapText="1"/>
    </xf>
    <xf numFmtId="0" fontId="21" fillId="19" borderId="7" xfId="2" applyFont="1" applyFill="1" applyBorder="1" applyAlignment="1">
      <alignment vertical="top" wrapText="1"/>
    </xf>
    <xf numFmtId="9" fontId="21" fillId="19" borderId="37" xfId="2" applyNumberFormat="1" applyFont="1" applyFill="1" applyBorder="1" applyAlignment="1">
      <alignment horizontal="center" vertical="center" wrapText="1"/>
    </xf>
    <xf numFmtId="9" fontId="21" fillId="19" borderId="36" xfId="2" applyNumberFormat="1" applyFont="1" applyFill="1" applyBorder="1" applyAlignment="1">
      <alignment horizontal="center" vertical="center" wrapText="1"/>
    </xf>
    <xf numFmtId="0" fontId="21" fillId="19" borderId="36" xfId="2" applyFont="1" applyFill="1" applyBorder="1" applyAlignment="1">
      <alignment vertical="top" wrapText="1"/>
    </xf>
    <xf numFmtId="9" fontId="3" fillId="20" borderId="38" xfId="2" applyNumberFormat="1" applyFont="1" applyFill="1" applyBorder="1" applyAlignment="1">
      <alignment horizontal="center" vertical="center"/>
    </xf>
    <xf numFmtId="9" fontId="3" fillId="20" borderId="1" xfId="2" applyNumberFormat="1" applyFont="1" applyFill="1" applyBorder="1" applyAlignment="1">
      <alignment horizontal="center" vertical="center"/>
    </xf>
    <xf numFmtId="0" fontId="3" fillId="20" borderId="1" xfId="2" applyFont="1" applyFill="1" applyBorder="1" applyAlignment="1">
      <alignment horizontal="center" vertical="center" wrapText="1"/>
    </xf>
    <xf numFmtId="0" fontId="3" fillId="20" borderId="1" xfId="2" applyFont="1" applyFill="1" applyBorder="1" applyAlignment="1">
      <alignment horizontal="left" vertical="center" wrapText="1"/>
    </xf>
    <xf numFmtId="0" fontId="3" fillId="20" borderId="18" xfId="2" applyFont="1" applyFill="1" applyBorder="1" applyAlignment="1">
      <alignment horizontal="center" vertical="center"/>
    </xf>
    <xf numFmtId="0" fontId="8" fillId="20" borderId="1" xfId="2" applyFont="1" applyFill="1" applyBorder="1" applyAlignment="1">
      <alignment horizontal="center" vertical="center" wrapText="1"/>
    </xf>
    <xf numFmtId="9" fontId="3" fillId="20" borderId="18" xfId="2" applyNumberFormat="1" applyFont="1" applyFill="1" applyBorder="1" applyAlignment="1">
      <alignment horizontal="center" vertical="center"/>
    </xf>
    <xf numFmtId="170" fontId="3" fillId="20" borderId="1" xfId="2" applyNumberFormat="1" applyFont="1" applyFill="1" applyBorder="1" applyAlignment="1">
      <alignment horizontal="center" vertical="center" wrapText="1"/>
    </xf>
    <xf numFmtId="9" fontId="3" fillId="20" borderId="39" xfId="2" applyNumberFormat="1" applyFont="1" applyFill="1" applyBorder="1" applyAlignment="1">
      <alignment horizontal="center" vertical="center"/>
    </xf>
    <xf numFmtId="9" fontId="8" fillId="20" borderId="1" xfId="2" applyNumberFormat="1" applyFont="1" applyFill="1" applyBorder="1" applyAlignment="1">
      <alignment horizontal="center" vertical="center" wrapText="1"/>
    </xf>
    <xf numFmtId="0" fontId="3" fillId="21" borderId="18" xfId="2" applyFont="1" applyFill="1" applyBorder="1" applyAlignment="1">
      <alignment horizontal="center" vertical="center"/>
    </xf>
    <xf numFmtId="9" fontId="3" fillId="21" borderId="1" xfId="2" applyNumberFormat="1" applyFont="1" applyFill="1" applyBorder="1" applyAlignment="1">
      <alignment horizontal="center" vertical="center" wrapText="1"/>
    </xf>
    <xf numFmtId="0" fontId="3" fillId="21" borderId="1" xfId="2" applyFont="1" applyFill="1" applyBorder="1" applyAlignment="1">
      <alignment horizontal="left" vertical="center" wrapText="1"/>
    </xf>
    <xf numFmtId="0" fontId="3" fillId="21" borderId="1" xfId="2" applyFont="1" applyFill="1" applyBorder="1" applyAlignment="1">
      <alignment horizontal="center" vertical="center" wrapText="1"/>
    </xf>
    <xf numFmtId="170" fontId="3" fillId="21" borderId="15" xfId="2" applyNumberFormat="1" applyFont="1" applyFill="1" applyBorder="1" applyAlignment="1">
      <alignment horizontal="center" vertical="center"/>
    </xf>
    <xf numFmtId="170" fontId="8" fillId="21" borderId="1" xfId="2" applyNumberFormat="1" applyFont="1" applyFill="1" applyBorder="1" applyAlignment="1">
      <alignment horizontal="center" vertical="center" wrapText="1"/>
    </xf>
    <xf numFmtId="0" fontId="8" fillId="21" borderId="1" xfId="2" applyFont="1" applyFill="1" applyBorder="1" applyAlignment="1">
      <alignment horizontal="center" vertical="center" wrapText="1"/>
    </xf>
    <xf numFmtId="0" fontId="3" fillId="2" borderId="1" xfId="2" applyFont="1" applyFill="1" applyBorder="1" applyAlignment="1">
      <alignment horizontal="left" vertical="center" wrapText="1"/>
    </xf>
    <xf numFmtId="9" fontId="5" fillId="2" borderId="4" xfId="2" applyNumberFormat="1" applyFont="1" applyFill="1" applyBorder="1" applyAlignment="1">
      <alignment horizontal="center" vertical="center"/>
    </xf>
    <xf numFmtId="9" fontId="3" fillId="2" borderId="1" xfId="2" applyNumberFormat="1" applyFont="1" applyFill="1" applyBorder="1" applyAlignment="1">
      <alignment horizontal="center" vertical="center" wrapText="1"/>
    </xf>
    <xf numFmtId="0" fontId="5" fillId="2" borderId="4" xfId="2" applyFont="1" applyFill="1" applyBorder="1" applyAlignment="1">
      <alignment horizontal="center" vertical="center"/>
    </xf>
    <xf numFmtId="0" fontId="3" fillId="2" borderId="4" xfId="2" applyFont="1" applyFill="1" applyBorder="1" applyAlignment="1">
      <alignment horizontal="center" vertical="center" wrapText="1"/>
    </xf>
    <xf numFmtId="0" fontId="8" fillId="2" borderId="1" xfId="2" applyFont="1" applyFill="1" applyBorder="1" applyAlignment="1">
      <alignment horizontal="center" vertical="center" wrapText="1"/>
    </xf>
    <xf numFmtId="0" fontId="3" fillId="22" borderId="18" xfId="2" applyFont="1" applyFill="1" applyBorder="1" applyAlignment="1">
      <alignment horizontal="center" vertical="center"/>
    </xf>
    <xf numFmtId="170" fontId="8" fillId="22" borderId="1" xfId="2" applyNumberFormat="1" applyFont="1" applyFill="1" applyBorder="1" applyAlignment="1">
      <alignment vertical="center" wrapText="1"/>
    </xf>
    <xf numFmtId="0" fontId="8" fillId="22" borderId="1" xfId="2" applyFont="1" applyFill="1" applyBorder="1" applyAlignment="1">
      <alignment horizontal="center" vertical="center" wrapText="1"/>
    </xf>
    <xf numFmtId="0" fontId="3" fillId="22" borderId="1" xfId="2" applyFont="1" applyFill="1" applyBorder="1" applyAlignment="1">
      <alignment horizontal="left" vertical="center" wrapText="1"/>
    </xf>
    <xf numFmtId="0" fontId="3" fillId="22" borderId="56" xfId="2" applyFont="1" applyFill="1" applyBorder="1" applyAlignment="1">
      <alignment wrapText="1"/>
    </xf>
    <xf numFmtId="0" fontId="3" fillId="22" borderId="1" xfId="2" applyFont="1" applyFill="1" applyBorder="1" applyAlignment="1">
      <alignment horizontal="center" vertical="center" wrapText="1"/>
    </xf>
    <xf numFmtId="0" fontId="8" fillId="22" borderId="1" xfId="2" applyFont="1" applyFill="1" applyBorder="1" applyAlignment="1">
      <alignment horizontal="left" vertical="center" wrapText="1"/>
    </xf>
    <xf numFmtId="0" fontId="3" fillId="23" borderId="4" xfId="2" applyFont="1" applyFill="1" applyBorder="1" applyAlignment="1">
      <alignment horizontal="center" vertical="center" wrapText="1"/>
    </xf>
    <xf numFmtId="0" fontId="3" fillId="23" borderId="1" xfId="2" applyFont="1" applyFill="1" applyBorder="1" applyAlignment="1">
      <alignment horizontal="center" vertical="center" wrapText="1"/>
    </xf>
    <xf numFmtId="0" fontId="3" fillId="7" borderId="1" xfId="2" applyFont="1" applyFill="1" applyBorder="1" applyAlignment="1">
      <alignment horizontal="left" vertical="center" wrapText="1"/>
    </xf>
    <xf numFmtId="0" fontId="3" fillId="24" borderId="4" xfId="2" applyFont="1" applyFill="1" applyBorder="1" applyAlignment="1">
      <alignment horizontal="center" vertical="center"/>
    </xf>
    <xf numFmtId="0" fontId="3" fillId="24" borderId="1" xfId="2" applyFont="1" applyFill="1" applyBorder="1" applyAlignment="1">
      <alignment horizontal="center" vertical="center"/>
    </xf>
    <xf numFmtId="0" fontId="3" fillId="24" borderId="1" xfId="2" applyFont="1" applyFill="1" applyBorder="1" applyAlignment="1">
      <alignment horizontal="center" vertical="center" wrapText="1"/>
    </xf>
    <xf numFmtId="0" fontId="3" fillId="7" borderId="1" xfId="2" applyFont="1" applyFill="1" applyBorder="1" applyAlignment="1">
      <alignment horizontal="left" vertical="center"/>
    </xf>
    <xf numFmtId="0" fontId="3" fillId="24" borderId="16" xfId="2" applyFont="1" applyFill="1" applyBorder="1" applyAlignment="1">
      <alignment horizontal="center" vertical="center"/>
    </xf>
    <xf numFmtId="0" fontId="3" fillId="24" borderId="14" xfId="2" applyFont="1" applyFill="1" applyBorder="1" applyAlignment="1">
      <alignment horizontal="center" vertical="center"/>
    </xf>
    <xf numFmtId="0" fontId="3" fillId="24" borderId="18" xfId="2" applyFont="1" applyFill="1" applyBorder="1" applyAlignment="1">
      <alignment horizontal="center" vertical="center"/>
    </xf>
    <xf numFmtId="1" fontId="3" fillId="24" borderId="1" xfId="2" applyNumberFormat="1" applyFont="1" applyFill="1" applyBorder="1" applyAlignment="1">
      <alignment horizontal="center" vertical="center" wrapText="1"/>
    </xf>
    <xf numFmtId="170" fontId="3" fillId="24" borderId="18" xfId="2" applyNumberFormat="1" applyFont="1" applyFill="1" applyBorder="1" applyAlignment="1">
      <alignment horizontal="center" vertical="center"/>
    </xf>
    <xf numFmtId="0" fontId="3" fillId="24" borderId="1" xfId="2" applyFont="1" applyFill="1" applyBorder="1" applyAlignment="1">
      <alignment horizontal="left" vertical="center"/>
    </xf>
    <xf numFmtId="0" fontId="3" fillId="24" borderId="1" xfId="2" applyFont="1" applyFill="1" applyBorder="1" applyAlignment="1">
      <alignment horizontal="left" vertical="center" wrapText="1"/>
    </xf>
    <xf numFmtId="0" fontId="8" fillId="24" borderId="1" xfId="2" applyFont="1" applyFill="1" applyBorder="1" applyAlignment="1">
      <alignment horizontal="center" vertical="center" wrapText="1"/>
    </xf>
    <xf numFmtId="0" fontId="3" fillId="24" borderId="3" xfId="2" applyFont="1" applyFill="1" applyBorder="1" applyAlignment="1">
      <alignment horizontal="center" vertical="center"/>
    </xf>
    <xf numFmtId="9" fontId="3" fillId="25" borderId="4" xfId="2" applyNumberFormat="1" applyFont="1" applyFill="1" applyBorder="1" applyAlignment="1">
      <alignment horizontal="center" vertical="center"/>
    </xf>
    <xf numFmtId="9" fontId="3" fillId="25" borderId="11" xfId="2" applyNumberFormat="1" applyFont="1" applyFill="1" applyBorder="1" applyAlignment="1">
      <alignment horizontal="center" vertical="center"/>
    </xf>
    <xf numFmtId="0" fontId="3" fillId="25" borderId="11" xfId="2" applyFont="1" applyFill="1" applyBorder="1" applyAlignment="1">
      <alignment horizontal="center" vertical="center" wrapText="1"/>
    </xf>
    <xf numFmtId="0" fontId="3" fillId="25" borderId="6" xfId="2" applyFont="1" applyFill="1" applyBorder="1" applyAlignment="1">
      <alignment wrapText="1"/>
    </xf>
    <xf numFmtId="9" fontId="3" fillId="25" borderId="1" xfId="2" applyNumberFormat="1" applyFont="1" applyFill="1" applyBorder="1" applyAlignment="1">
      <alignment horizontal="center" vertical="center"/>
    </xf>
    <xf numFmtId="0" fontId="3" fillId="25" borderId="1" xfId="2" applyFont="1" applyFill="1" applyBorder="1" applyAlignment="1">
      <alignment horizontal="center" vertical="center" wrapText="1"/>
    </xf>
    <xf numFmtId="0" fontId="3" fillId="25" borderId="4" xfId="2" applyFont="1" applyFill="1" applyBorder="1" applyAlignment="1">
      <alignment horizontal="left" vertical="center" wrapText="1"/>
    </xf>
    <xf numFmtId="0" fontId="3" fillId="25" borderId="4" xfId="2" applyFont="1" applyFill="1" applyBorder="1" applyAlignment="1">
      <alignment horizontal="center" vertical="center"/>
    </xf>
    <xf numFmtId="0" fontId="3" fillId="25" borderId="1" xfId="2" applyFont="1" applyFill="1" applyBorder="1" applyAlignment="1">
      <alignment horizontal="center" vertical="center"/>
    </xf>
    <xf numFmtId="171" fontId="3" fillId="25" borderId="4" xfId="2" applyNumberFormat="1" applyFont="1" applyFill="1" applyBorder="1" applyAlignment="1">
      <alignment horizontal="center" vertical="center"/>
    </xf>
    <xf numFmtId="9" fontId="3" fillId="25" borderId="7" xfId="2" applyNumberFormat="1" applyFont="1" applyFill="1" applyBorder="1" applyAlignment="1">
      <alignment horizontal="center" vertical="center"/>
    </xf>
    <xf numFmtId="0" fontId="3" fillId="25" borderId="7" xfId="2" applyFont="1" applyFill="1" applyBorder="1" applyAlignment="1">
      <alignment horizontal="center" vertical="center" wrapText="1"/>
    </xf>
    <xf numFmtId="0" fontId="3" fillId="25" borderId="5" xfId="2" applyFont="1" applyFill="1" applyBorder="1" applyAlignment="1">
      <alignment horizontal="left" vertical="center" wrapText="1"/>
    </xf>
    <xf numFmtId="167" fontId="3" fillId="16" borderId="15" xfId="2" applyNumberFormat="1" applyFont="1" applyFill="1" applyBorder="1" applyAlignment="1">
      <alignment horizontal="center" vertical="center"/>
    </xf>
    <xf numFmtId="9" fontId="3" fillId="16" borderId="1" xfId="2" applyNumberFormat="1" applyFont="1" applyFill="1" applyBorder="1" applyAlignment="1">
      <alignment horizontal="center" vertical="center"/>
    </xf>
    <xf numFmtId="0" fontId="3" fillId="16" borderId="1" xfId="2" applyFont="1" applyFill="1" applyBorder="1" applyAlignment="1">
      <alignment wrapText="1"/>
    </xf>
    <xf numFmtId="9" fontId="3" fillId="16" borderId="18" xfId="2" applyNumberFormat="1" applyFont="1" applyFill="1" applyBorder="1" applyAlignment="1">
      <alignment horizontal="center" vertical="center"/>
    </xf>
    <xf numFmtId="0" fontId="3" fillId="16" borderId="11" xfId="2" applyFont="1" applyFill="1" applyBorder="1" applyAlignment="1">
      <alignment horizontal="left" vertical="center"/>
    </xf>
    <xf numFmtId="0" fontId="3" fillId="16" borderId="1" xfId="2" applyFont="1" applyFill="1" applyBorder="1" applyAlignment="1">
      <alignment vertical="center" wrapText="1"/>
    </xf>
    <xf numFmtId="0" fontId="5" fillId="16" borderId="1" xfId="2" applyFont="1" applyFill="1" applyBorder="1" applyAlignment="1">
      <alignment vertical="center" wrapText="1"/>
    </xf>
    <xf numFmtId="0" fontId="3" fillId="0" borderId="1" xfId="2" applyFont="1" applyBorder="1" applyAlignment="1">
      <alignment horizontal="center" vertical="center"/>
    </xf>
    <xf numFmtId="0" fontId="3" fillId="2" borderId="4" xfId="2" applyFont="1" applyFill="1" applyBorder="1" applyAlignment="1">
      <alignment horizontal="center" vertical="center"/>
    </xf>
    <xf numFmtId="0" fontId="3" fillId="2" borderId="1" xfId="2" applyFont="1" applyFill="1" applyBorder="1" applyAlignment="1">
      <alignment horizontal="left" vertical="center"/>
    </xf>
    <xf numFmtId="0" fontId="5" fillId="0" borderId="1" xfId="2" applyFont="1" applyBorder="1" applyAlignment="1">
      <alignment horizontal="center" vertical="center"/>
    </xf>
    <xf numFmtId="2" fontId="3" fillId="2" borderId="4" xfId="2" applyNumberFormat="1" applyFont="1" applyFill="1" applyBorder="1" applyAlignment="1">
      <alignment horizontal="center" vertical="center" wrapText="1"/>
    </xf>
    <xf numFmtId="1" fontId="3" fillId="2" borderId="1" xfId="2" applyNumberFormat="1" applyFont="1" applyFill="1" applyBorder="1" applyAlignment="1">
      <alignment horizontal="center" vertical="center" wrapText="1"/>
    </xf>
    <xf numFmtId="9" fontId="3" fillId="2" borderId="4" xfId="2" applyNumberFormat="1" applyFont="1" applyFill="1" applyBorder="1" applyAlignment="1">
      <alignment horizontal="center" vertical="center"/>
    </xf>
    <xf numFmtId="0" fontId="53" fillId="2" borderId="4" xfId="2" applyFont="1" applyFill="1" applyBorder="1" applyAlignment="1">
      <alignment horizontal="center" vertical="center"/>
    </xf>
    <xf numFmtId="9" fontId="8" fillId="2" borderId="1" xfId="2" applyNumberFormat="1" applyFont="1" applyFill="1" applyBorder="1" applyAlignment="1">
      <alignment horizontal="center" vertical="center" wrapText="1"/>
    </xf>
    <xf numFmtId="3" fontId="3" fillId="2" borderId="1" xfId="2" applyNumberFormat="1" applyFont="1" applyFill="1" applyBorder="1" applyAlignment="1">
      <alignment horizontal="center" vertical="center" wrapText="1"/>
    </xf>
    <xf numFmtId="3" fontId="8" fillId="2" borderId="1" xfId="2" applyNumberFormat="1" applyFont="1" applyFill="1" applyBorder="1" applyAlignment="1">
      <alignment horizontal="center" vertical="center" wrapText="1"/>
    </xf>
    <xf numFmtId="170" fontId="3" fillId="2" borderId="4" xfId="2" applyNumberFormat="1" applyFont="1" applyFill="1" applyBorder="1" applyAlignment="1">
      <alignment horizontal="center" vertical="center"/>
    </xf>
    <xf numFmtId="0" fontId="3" fillId="2" borderId="1" xfId="2" applyFont="1" applyFill="1" applyBorder="1" applyAlignment="1">
      <alignment vertical="center" wrapText="1"/>
    </xf>
    <xf numFmtId="9" fontId="3" fillId="2" borderId="1" xfId="2" applyNumberFormat="1" applyFont="1" applyFill="1" applyBorder="1" applyAlignment="1">
      <alignment horizontal="center" vertical="center"/>
    </xf>
    <xf numFmtId="0" fontId="3" fillId="2" borderId="11" xfId="2" applyFont="1" applyFill="1" applyBorder="1" applyAlignment="1">
      <alignment horizontal="left" vertical="center" wrapText="1"/>
    </xf>
    <xf numFmtId="0" fontId="3" fillId="2" borderId="1" xfId="2" applyFont="1" applyFill="1" applyBorder="1" applyAlignment="1">
      <alignment horizontal="center" vertical="center"/>
    </xf>
    <xf numFmtId="1" fontId="3" fillId="2" borderId="4" xfId="2" applyNumberFormat="1" applyFont="1" applyFill="1" applyBorder="1" applyAlignment="1">
      <alignment horizontal="center" vertical="center"/>
    </xf>
    <xf numFmtId="1" fontId="3" fillId="2" borderId="1" xfId="2" applyNumberFormat="1" applyFont="1" applyFill="1" applyBorder="1" applyAlignment="1">
      <alignment horizontal="center" vertical="center"/>
    </xf>
    <xf numFmtId="9" fontId="5" fillId="21" borderId="18" xfId="2" applyNumberFormat="1" applyFont="1" applyFill="1" applyBorder="1" applyAlignment="1">
      <alignment horizontal="center" vertical="center"/>
    </xf>
    <xf numFmtId="9" fontId="5" fillId="21" borderId="1" xfId="2" applyNumberFormat="1" applyFont="1" applyFill="1" applyBorder="1" applyAlignment="1">
      <alignment horizontal="center" vertical="center" wrapText="1"/>
    </xf>
    <xf numFmtId="0" fontId="5" fillId="21" borderId="1" xfId="2" applyFont="1" applyFill="1" applyBorder="1" applyAlignment="1">
      <alignment horizontal="left" vertical="center" wrapText="1"/>
    </xf>
    <xf numFmtId="0" fontId="3" fillId="21" borderId="11" xfId="2" applyFont="1" applyFill="1" applyBorder="1" applyAlignment="1">
      <alignment horizontal="left" vertical="center" wrapText="1"/>
    </xf>
    <xf numFmtId="9" fontId="3" fillId="21" borderId="11" xfId="2" applyNumberFormat="1" applyFont="1" applyFill="1" applyBorder="1" applyAlignment="1">
      <alignment horizontal="left" vertical="center" wrapText="1"/>
    </xf>
    <xf numFmtId="9" fontId="3" fillId="21" borderId="16" xfId="2" applyNumberFormat="1" applyFont="1" applyFill="1" applyBorder="1" applyAlignment="1">
      <alignment horizontal="center" vertical="center"/>
    </xf>
    <xf numFmtId="9" fontId="5" fillId="21" borderId="11" xfId="2" applyNumberFormat="1" applyFont="1" applyFill="1" applyBorder="1" applyAlignment="1">
      <alignment horizontal="center" vertical="center"/>
    </xf>
    <xf numFmtId="0" fontId="5" fillId="21" borderId="11" xfId="2" applyFont="1" applyFill="1" applyBorder="1" applyAlignment="1">
      <alignment horizontal="center" vertical="center" wrapText="1"/>
    </xf>
    <xf numFmtId="0" fontId="5" fillId="21" borderId="11" xfId="2" applyFont="1" applyFill="1" applyBorder="1" applyAlignment="1">
      <alignment horizontal="left" vertical="center" wrapText="1"/>
    </xf>
    <xf numFmtId="9" fontId="3" fillId="21" borderId="18" xfId="2" applyNumberFormat="1" applyFont="1" applyFill="1" applyBorder="1" applyAlignment="1">
      <alignment horizontal="center" vertical="center"/>
    </xf>
    <xf numFmtId="9" fontId="5" fillId="21" borderId="1" xfId="2" applyNumberFormat="1" applyFont="1" applyFill="1" applyBorder="1" applyAlignment="1">
      <alignment horizontal="center" vertical="center"/>
    </xf>
    <xf numFmtId="0" fontId="5" fillId="21" borderId="1" xfId="2" applyFont="1" applyFill="1" applyBorder="1" applyAlignment="1">
      <alignment horizontal="center" vertical="center" wrapText="1"/>
    </xf>
    <xf numFmtId="6" fontId="54" fillId="0" borderId="1" xfId="2" applyNumberFormat="1" applyFont="1" applyBorder="1" applyAlignment="1">
      <alignment horizontal="center" vertical="center" wrapText="1"/>
    </xf>
    <xf numFmtId="0" fontId="5" fillId="21" borderId="1" xfId="2" applyFont="1" applyFill="1" applyBorder="1" applyAlignment="1">
      <alignment horizontal="center" vertical="center"/>
    </xf>
    <xf numFmtId="0" fontId="3" fillId="21" borderId="15" xfId="2" applyFont="1" applyFill="1" applyBorder="1" applyAlignment="1">
      <alignment horizontal="center" vertical="center"/>
    </xf>
    <xf numFmtId="0" fontId="9" fillId="21" borderId="7" xfId="2" applyFont="1" applyFill="1" applyBorder="1" applyAlignment="1">
      <alignment horizontal="center" vertical="center"/>
    </xf>
    <xf numFmtId="0" fontId="9" fillId="21" borderId="7" xfId="2" applyFont="1" applyFill="1" applyBorder="1" applyAlignment="1">
      <alignment horizontal="center" vertical="center" wrapText="1"/>
    </xf>
    <xf numFmtId="0" fontId="5" fillId="21" borderId="7" xfId="2" applyFont="1" applyFill="1" applyBorder="1" applyAlignment="1">
      <alignment horizontal="center" vertical="center" wrapText="1"/>
    </xf>
    <xf numFmtId="0" fontId="5" fillId="21" borderId="7" xfId="2" applyFont="1" applyFill="1" applyBorder="1" applyAlignment="1">
      <alignment horizontal="left" vertical="center" wrapText="1"/>
    </xf>
    <xf numFmtId="1" fontId="3" fillId="21" borderId="4" xfId="2" applyNumberFormat="1" applyFont="1" applyFill="1" applyBorder="1" applyAlignment="1">
      <alignment horizontal="center" vertical="center"/>
    </xf>
    <xf numFmtId="1" fontId="5" fillId="21" borderId="1" xfId="2" applyNumberFormat="1" applyFont="1" applyFill="1" applyBorder="1" applyAlignment="1">
      <alignment horizontal="center" vertical="center"/>
    </xf>
    <xf numFmtId="0" fontId="3" fillId="21" borderId="1" xfId="2" applyFont="1" applyFill="1" applyBorder="1" applyAlignment="1">
      <alignment wrapText="1"/>
    </xf>
    <xf numFmtId="9" fontId="3" fillId="21" borderId="4" xfId="2" applyNumberFormat="1" applyFont="1" applyFill="1" applyBorder="1" applyAlignment="1">
      <alignment horizontal="center" vertical="center"/>
    </xf>
    <xf numFmtId="0" fontId="3" fillId="21" borderId="1" xfId="2" applyFont="1" applyFill="1" applyBorder="1" applyAlignment="1">
      <alignment vertical="center" wrapText="1"/>
    </xf>
    <xf numFmtId="9" fontId="3" fillId="2" borderId="18" xfId="2" applyNumberFormat="1" applyFont="1" applyFill="1" applyBorder="1" applyAlignment="1">
      <alignment horizontal="center" vertical="center"/>
    </xf>
    <xf numFmtId="0" fontId="3" fillId="2" borderId="18" xfId="2" applyFont="1" applyFill="1" applyBorder="1" applyAlignment="1">
      <alignment horizontal="center" vertical="center"/>
    </xf>
    <xf numFmtId="0" fontId="3" fillId="2" borderId="3" xfId="2" applyFont="1" applyFill="1" applyBorder="1" applyAlignment="1">
      <alignment horizontal="center" vertical="center"/>
    </xf>
    <xf numFmtId="0" fontId="3" fillId="2" borderId="15" xfId="2" applyFont="1" applyFill="1" applyBorder="1" applyAlignment="1">
      <alignment horizontal="center" vertical="center"/>
    </xf>
    <xf numFmtId="0" fontId="3" fillId="26" borderId="4" xfId="2" applyFont="1" applyFill="1" applyBorder="1" applyAlignment="1">
      <alignment horizontal="center" vertical="center"/>
    </xf>
    <xf numFmtId="0" fontId="3" fillId="26" borderId="1" xfId="2" applyFont="1" applyFill="1" applyBorder="1" applyAlignment="1">
      <alignment horizontal="center" vertical="center"/>
    </xf>
    <xf numFmtId="0" fontId="3" fillId="26" borderId="1" xfId="2" applyFont="1" applyFill="1" applyBorder="1" applyAlignment="1">
      <alignment horizontal="center" vertical="center" wrapText="1"/>
    </xf>
    <xf numFmtId="0" fontId="3" fillId="26" borderId="1" xfId="2" applyFont="1" applyFill="1" applyBorder="1" applyAlignment="1">
      <alignment horizontal="left" vertical="center" wrapText="1"/>
    </xf>
    <xf numFmtId="0" fontId="3" fillId="26" borderId="53" xfId="2" applyFont="1" applyFill="1" applyBorder="1" applyAlignment="1">
      <alignment horizontal="left" vertical="center" wrapText="1"/>
    </xf>
    <xf numFmtId="10" fontId="3" fillId="26" borderId="4" xfId="2" applyNumberFormat="1" applyFont="1" applyFill="1" applyBorder="1" applyAlignment="1">
      <alignment horizontal="center" vertical="center"/>
    </xf>
    <xf numFmtId="9" fontId="3" fillId="26" borderId="1" xfId="2" applyNumberFormat="1" applyFont="1" applyFill="1" applyBorder="1" applyAlignment="1">
      <alignment horizontal="center" vertical="center" wrapText="1"/>
    </xf>
    <xf numFmtId="9" fontId="8" fillId="26" borderId="1" xfId="2" applyNumberFormat="1" applyFont="1" applyFill="1" applyBorder="1" applyAlignment="1">
      <alignment horizontal="center" vertical="center" wrapText="1"/>
    </xf>
    <xf numFmtId="0" fontId="8" fillId="26" borderId="1" xfId="2" applyFont="1" applyFill="1" applyBorder="1" applyAlignment="1">
      <alignment horizontal="center" vertical="center" wrapText="1"/>
    </xf>
    <xf numFmtId="0" fontId="8" fillId="26" borderId="4" xfId="2" applyFont="1" applyFill="1" applyBorder="1" applyAlignment="1">
      <alignment horizontal="center" vertical="center" wrapText="1"/>
    </xf>
    <xf numFmtId="0" fontId="5" fillId="26" borderId="36" xfId="2" applyFont="1" applyFill="1" applyBorder="1" applyAlignment="1">
      <alignment vertical="center" wrapText="1"/>
    </xf>
    <xf numFmtId="0" fontId="3" fillId="27" borderId="16" xfId="2" applyFont="1" applyFill="1" applyBorder="1" applyAlignment="1">
      <alignment horizontal="center" vertical="center"/>
    </xf>
    <xf numFmtId="0" fontId="3" fillId="27" borderId="11" xfId="2" applyFont="1" applyFill="1" applyBorder="1" applyAlignment="1">
      <alignment horizontal="center" vertical="center" wrapText="1"/>
    </xf>
    <xf numFmtId="0" fontId="3" fillId="27" borderId="11" xfId="2" applyFont="1" applyFill="1" applyBorder="1" applyAlignment="1">
      <alignment horizontal="left" vertical="center" wrapText="1"/>
    </xf>
    <xf numFmtId="172" fontId="3" fillId="27" borderId="18" xfId="2" applyNumberFormat="1" applyFont="1" applyFill="1" applyBorder="1" applyAlignment="1">
      <alignment horizontal="center" vertical="center"/>
    </xf>
    <xf numFmtId="3" fontId="8" fillId="27" borderId="1" xfId="2" applyNumberFormat="1" applyFont="1" applyFill="1" applyBorder="1" applyAlignment="1">
      <alignment horizontal="center" vertical="center" wrapText="1"/>
    </xf>
    <xf numFmtId="0" fontId="8" fillId="27" borderId="1" xfId="2" applyFont="1" applyFill="1" applyBorder="1" applyAlignment="1">
      <alignment horizontal="center" vertical="center" wrapText="1"/>
    </xf>
    <xf numFmtId="0" fontId="3" fillId="27" borderId="1" xfId="2" applyFont="1" applyFill="1" applyBorder="1" applyAlignment="1">
      <alignment horizontal="left" vertical="center" wrapText="1"/>
    </xf>
    <xf numFmtId="0" fontId="5" fillId="27" borderId="18" xfId="2" applyFont="1" applyFill="1" applyBorder="1" applyAlignment="1">
      <alignment horizontal="center" vertical="center"/>
    </xf>
    <xf numFmtId="172" fontId="3" fillId="27" borderId="1" xfId="2" applyNumberFormat="1" applyFont="1" applyFill="1" applyBorder="1" applyAlignment="1">
      <alignment horizontal="center" vertical="center"/>
    </xf>
    <xf numFmtId="0" fontId="3" fillId="27" borderId="1" xfId="2" applyFont="1" applyFill="1" applyBorder="1" applyAlignment="1">
      <alignment horizontal="center" vertical="center"/>
    </xf>
    <xf numFmtId="0" fontId="3" fillId="27" borderId="1" xfId="2" applyFont="1" applyFill="1" applyBorder="1" applyAlignment="1">
      <alignment horizontal="center" vertical="center" wrapText="1"/>
    </xf>
    <xf numFmtId="0" fontId="8" fillId="27" borderId="1" xfId="2" applyFont="1" applyFill="1" applyBorder="1" applyAlignment="1">
      <alignment horizontal="left" vertical="center" wrapText="1"/>
    </xf>
    <xf numFmtId="0" fontId="3" fillId="27" borderId="1" xfId="2" applyFont="1" applyFill="1" applyBorder="1" applyAlignment="1">
      <alignment wrapText="1"/>
    </xf>
    <xf numFmtId="172" fontId="5" fillId="27" borderId="18" xfId="2" applyNumberFormat="1" applyFont="1" applyFill="1" applyBorder="1" applyAlignment="1">
      <alignment horizontal="center" vertical="center"/>
    </xf>
    <xf numFmtId="0" fontId="3" fillId="27" borderId="1" xfId="2" applyFont="1" applyFill="1" applyBorder="1" applyAlignment="1">
      <alignment vertical="center" wrapText="1"/>
    </xf>
    <xf numFmtId="173" fontId="5" fillId="27" borderId="18" xfId="2" applyNumberFormat="1" applyFont="1" applyFill="1" applyBorder="1" applyAlignment="1">
      <alignment horizontal="center" vertical="center"/>
    </xf>
    <xf numFmtId="0" fontId="5" fillId="27" borderId="15" xfId="2" applyFont="1" applyFill="1" applyBorder="1" applyAlignment="1">
      <alignment horizontal="center" vertical="center"/>
    </xf>
    <xf numFmtId="9" fontId="3" fillId="9" borderId="4" xfId="2" applyNumberFormat="1" applyFont="1" applyFill="1" applyBorder="1" applyAlignment="1">
      <alignment horizontal="center" vertical="center"/>
    </xf>
    <xf numFmtId="0" fontId="3" fillId="9" borderId="4" xfId="2" applyFont="1" applyFill="1" applyBorder="1" applyAlignment="1">
      <alignment horizontal="center" vertical="center"/>
    </xf>
    <xf numFmtId="1" fontId="3" fillId="9" borderId="4" xfId="2" applyNumberFormat="1" applyFont="1" applyFill="1" applyBorder="1" applyAlignment="1">
      <alignment horizontal="center" vertical="center"/>
    </xf>
    <xf numFmtId="0" fontId="3" fillId="28" borderId="16" xfId="2" applyFont="1" applyFill="1" applyBorder="1" applyAlignment="1">
      <alignment horizontal="center" vertical="center"/>
    </xf>
    <xf numFmtId="0" fontId="3" fillId="28" borderId="11" xfId="2" applyFont="1" applyFill="1" applyBorder="1" applyAlignment="1">
      <alignment horizontal="center" vertical="center" wrapText="1"/>
    </xf>
    <xf numFmtId="0" fontId="3" fillId="28" borderId="11" xfId="2" applyFont="1" applyFill="1" applyBorder="1" applyAlignment="1">
      <alignment horizontal="left" vertical="center" wrapText="1"/>
    </xf>
    <xf numFmtId="0" fontId="3" fillId="18" borderId="1" xfId="2" applyFont="1" applyFill="1" applyBorder="1" applyAlignment="1">
      <alignment horizontal="center" vertical="center" wrapText="1"/>
    </xf>
    <xf numFmtId="0" fontId="3" fillId="28" borderId="18" xfId="2" applyFont="1" applyFill="1" applyBorder="1" applyAlignment="1">
      <alignment horizontal="center" vertical="center"/>
    </xf>
    <xf numFmtId="0" fontId="3" fillId="28" borderId="1" xfId="2" applyFont="1" applyFill="1" applyBorder="1" applyAlignment="1">
      <alignment horizontal="center" vertical="center" wrapText="1"/>
    </xf>
    <xf numFmtId="0" fontId="3" fillId="28" borderId="1" xfId="2" applyFont="1" applyFill="1" applyBorder="1" applyAlignment="1">
      <alignment horizontal="left" vertical="center" wrapText="1"/>
    </xf>
    <xf numFmtId="9" fontId="3" fillId="28" borderId="18" xfId="2" applyNumberFormat="1" applyFont="1" applyFill="1" applyBorder="1" applyAlignment="1">
      <alignment horizontal="center" vertical="center"/>
    </xf>
    <xf numFmtId="9" fontId="3" fillId="28" borderId="1" xfId="2" applyNumberFormat="1" applyFont="1" applyFill="1" applyBorder="1" applyAlignment="1">
      <alignment horizontal="center" vertical="center" wrapText="1"/>
    </xf>
    <xf numFmtId="1" fontId="3" fillId="28" borderId="4" xfId="2" applyNumberFormat="1" applyFont="1" applyFill="1" applyBorder="1" applyAlignment="1">
      <alignment horizontal="center" vertical="center"/>
    </xf>
    <xf numFmtId="1" fontId="5" fillId="28" borderId="28" xfId="2" applyNumberFormat="1" applyFont="1" applyFill="1" applyBorder="1" applyAlignment="1">
      <alignment horizontal="center" vertical="center" wrapText="1"/>
    </xf>
    <xf numFmtId="0" fontId="21" fillId="28" borderId="0" xfId="2" applyFont="1" applyFill="1" applyBorder="1" applyAlignment="1">
      <alignment horizontal="center" vertical="center"/>
    </xf>
    <xf numFmtId="0" fontId="5" fillId="28" borderId="13" xfId="2" applyFont="1" applyFill="1" applyBorder="1" applyAlignment="1">
      <alignment horizontal="center" vertical="center" wrapText="1"/>
    </xf>
    <xf numFmtId="0" fontId="5" fillId="28" borderId="1" xfId="2" applyFont="1" applyFill="1" applyBorder="1" applyAlignment="1">
      <alignment horizontal="center" vertical="center" wrapText="1"/>
    </xf>
    <xf numFmtId="0" fontId="5" fillId="28" borderId="1" xfId="2" applyFont="1" applyFill="1" applyBorder="1" applyAlignment="1">
      <alignment horizontal="left" vertical="center" wrapText="1"/>
    </xf>
    <xf numFmtId="0" fontId="5" fillId="28" borderId="11" xfId="2" applyFont="1" applyFill="1" applyBorder="1" applyAlignment="1">
      <alignment horizontal="left" vertical="center" wrapText="1"/>
    </xf>
    <xf numFmtId="0" fontId="5" fillId="28" borderId="1" xfId="2" applyFont="1" applyFill="1" applyBorder="1" applyAlignment="1">
      <alignment horizontal="left" vertical="center"/>
    </xf>
    <xf numFmtId="9" fontId="8" fillId="29" borderId="1" xfId="2" applyNumberFormat="1" applyFont="1" applyFill="1" applyBorder="1" applyAlignment="1">
      <alignment horizontal="center" vertical="center" wrapText="1"/>
    </xf>
    <xf numFmtId="0" fontId="8" fillId="28" borderId="1" xfId="2" applyFont="1" applyFill="1" applyBorder="1" applyAlignment="1">
      <alignment horizontal="center" vertical="center"/>
    </xf>
    <xf numFmtId="0" fontId="8" fillId="28" borderId="1" xfId="2" applyFont="1" applyFill="1" applyBorder="1" applyAlignment="1">
      <alignment horizontal="center" vertical="center" wrapText="1"/>
    </xf>
    <xf numFmtId="0" fontId="8" fillId="28" borderId="1" xfId="2" applyFont="1" applyFill="1" applyBorder="1" applyAlignment="1">
      <alignment horizontal="left" vertical="center" wrapText="1"/>
    </xf>
    <xf numFmtId="9" fontId="5" fillId="28" borderId="1" xfId="2" applyNumberFormat="1" applyFont="1" applyFill="1" applyBorder="1" applyAlignment="1">
      <alignment horizontal="center" vertical="center" wrapText="1"/>
    </xf>
    <xf numFmtId="0" fontId="5" fillId="28" borderId="1" xfId="2" applyFont="1" applyFill="1" applyBorder="1" applyAlignment="1">
      <alignment horizontal="center" vertical="center"/>
    </xf>
    <xf numFmtId="0" fontId="5" fillId="28" borderId="7" xfId="2" applyFont="1" applyFill="1" applyBorder="1" applyAlignment="1">
      <alignment horizontal="left" vertical="center" wrapText="1"/>
    </xf>
    <xf numFmtId="0" fontId="5" fillId="28" borderId="3" xfId="2" applyFont="1" applyFill="1" applyBorder="1" applyAlignment="1">
      <alignment horizontal="center" vertical="center" wrapText="1"/>
    </xf>
    <xf numFmtId="0" fontId="3" fillId="28" borderId="1" xfId="2" applyFont="1" applyFill="1" applyBorder="1" applyAlignment="1">
      <alignment wrapText="1"/>
    </xf>
    <xf numFmtId="3" fontId="5" fillId="28" borderId="1" xfId="2" applyNumberFormat="1" applyFont="1" applyFill="1" applyBorder="1" applyAlignment="1">
      <alignment horizontal="center" vertical="center" wrapText="1"/>
    </xf>
    <xf numFmtId="9" fontId="5" fillId="28" borderId="1" xfId="2" applyNumberFormat="1" applyFont="1" applyFill="1" applyBorder="1" applyAlignment="1">
      <alignment horizontal="center" vertical="center"/>
    </xf>
    <xf numFmtId="1" fontId="5" fillId="28" borderId="1" xfId="2" applyNumberFormat="1" applyFont="1" applyFill="1" applyBorder="1" applyAlignment="1">
      <alignment horizontal="center" vertical="center"/>
    </xf>
    <xf numFmtId="0" fontId="3" fillId="9" borderId="38" xfId="2" applyFont="1" applyFill="1" applyBorder="1" applyAlignment="1">
      <alignment horizontal="center" vertical="center"/>
    </xf>
    <xf numFmtId="0" fontId="3" fillId="9" borderId="1" xfId="2" applyFont="1" applyFill="1" applyBorder="1" applyAlignment="1">
      <alignment horizontal="left" vertical="center"/>
    </xf>
    <xf numFmtId="0" fontId="3" fillId="9" borderId="58" xfId="2" applyFont="1" applyFill="1" applyBorder="1" applyAlignment="1">
      <alignment horizontal="left" vertical="center" wrapText="1"/>
    </xf>
    <xf numFmtId="0" fontId="3" fillId="9" borderId="18" xfId="2" applyFont="1" applyFill="1" applyBorder="1" applyAlignment="1">
      <alignment horizontal="center" vertical="center"/>
    </xf>
    <xf numFmtId="9" fontId="3" fillId="9" borderId="1" xfId="2" applyNumberFormat="1" applyFont="1" applyFill="1" applyBorder="1" applyAlignment="1">
      <alignment horizontal="center" vertical="center"/>
    </xf>
    <xf numFmtId="0" fontId="3" fillId="9" borderId="3" xfId="2" applyFont="1" applyFill="1" applyBorder="1" applyAlignment="1">
      <alignment horizontal="center" vertical="center"/>
    </xf>
    <xf numFmtId="9" fontId="3" fillId="9" borderId="16" xfId="2" applyNumberFormat="1" applyFont="1" applyFill="1" applyBorder="1" applyAlignment="1">
      <alignment horizontal="center" vertical="center"/>
    </xf>
    <xf numFmtId="9" fontId="3" fillId="9" borderId="11" xfId="2" applyNumberFormat="1" applyFont="1" applyFill="1" applyBorder="1" applyAlignment="1">
      <alignment horizontal="center" vertical="center" wrapText="1"/>
    </xf>
    <xf numFmtId="0" fontId="3" fillId="9" borderId="39" xfId="2" applyFont="1" applyFill="1" applyBorder="1" applyAlignment="1">
      <alignment horizontal="center" vertical="center"/>
    </xf>
    <xf numFmtId="0" fontId="8" fillId="21" borderId="1" xfId="2" applyFont="1" applyFill="1" applyBorder="1" applyAlignment="1">
      <alignment horizontal="left" vertical="center" wrapText="1"/>
    </xf>
    <xf numFmtId="9" fontId="3" fillId="21" borderId="8" xfId="2" applyNumberFormat="1" applyFont="1" applyFill="1" applyBorder="1" applyAlignment="1">
      <alignment horizontal="center" vertical="center"/>
    </xf>
    <xf numFmtId="0" fontId="3" fillId="21" borderId="8" xfId="2" applyFont="1" applyFill="1" applyBorder="1" applyAlignment="1">
      <alignment horizontal="center" vertical="center"/>
    </xf>
    <xf numFmtId="9" fontId="3" fillId="22" borderId="4" xfId="2" applyNumberFormat="1" applyFont="1" applyFill="1" applyBorder="1" applyAlignment="1">
      <alignment horizontal="center" vertical="center"/>
    </xf>
    <xf numFmtId="9" fontId="3" fillId="22" borderId="1" xfId="2" applyNumberFormat="1" applyFont="1" applyFill="1" applyBorder="1" applyAlignment="1">
      <alignment horizontal="center" vertical="center" wrapText="1"/>
    </xf>
    <xf numFmtId="9" fontId="3" fillId="22" borderId="11" xfId="2" applyNumberFormat="1" applyFont="1" applyFill="1" applyBorder="1" applyAlignment="1">
      <alignment horizontal="center" vertical="center" wrapText="1"/>
    </xf>
    <xf numFmtId="9" fontId="5" fillId="22" borderId="11" xfId="2" applyNumberFormat="1" applyFont="1" applyFill="1" applyBorder="1" applyAlignment="1">
      <alignment horizontal="center" vertical="center" wrapText="1"/>
    </xf>
    <xf numFmtId="0" fontId="5" fillId="22" borderId="1" xfId="2" applyFont="1" applyFill="1" applyBorder="1" applyAlignment="1">
      <alignment horizontal="center" vertical="center" wrapText="1"/>
    </xf>
    <xf numFmtId="0" fontId="5" fillId="22" borderId="1" xfId="2" applyFont="1" applyFill="1" applyBorder="1" applyAlignment="1">
      <alignment horizontal="left" vertical="center" wrapText="1"/>
    </xf>
    <xf numFmtId="9" fontId="3" fillId="22" borderId="16" xfId="2" applyNumberFormat="1" applyFont="1" applyFill="1" applyBorder="1" applyAlignment="1">
      <alignment horizontal="center" vertical="center"/>
    </xf>
    <xf numFmtId="9" fontId="5" fillId="22" borderId="1" xfId="2" applyNumberFormat="1" applyFont="1" applyFill="1" applyBorder="1" applyAlignment="1">
      <alignment horizontal="center" vertical="center" wrapText="1"/>
    </xf>
    <xf numFmtId="9" fontId="3" fillId="22" borderId="18" xfId="2" applyNumberFormat="1" applyFont="1" applyFill="1" applyBorder="1" applyAlignment="1">
      <alignment horizontal="center" vertical="center"/>
    </xf>
    <xf numFmtId="0" fontId="3" fillId="22" borderId="1" xfId="2" applyFont="1" applyFill="1" applyBorder="1" applyAlignment="1">
      <alignment vertical="center" wrapText="1"/>
    </xf>
    <xf numFmtId="9" fontId="3" fillId="22" borderId="15" xfId="2" applyNumberFormat="1" applyFont="1" applyFill="1" applyBorder="1" applyAlignment="1">
      <alignment horizontal="center" vertical="center"/>
    </xf>
    <xf numFmtId="9" fontId="5" fillId="22" borderId="7" xfId="2" applyNumberFormat="1" applyFont="1" applyFill="1" applyBorder="1" applyAlignment="1">
      <alignment horizontal="center" vertical="center" wrapText="1"/>
    </xf>
    <xf numFmtId="9" fontId="9" fillId="22" borderId="1" xfId="2" applyNumberFormat="1" applyFont="1" applyFill="1" applyBorder="1" applyAlignment="1">
      <alignment horizontal="center" vertical="center" wrapText="1"/>
    </xf>
    <xf numFmtId="0" fontId="9" fillId="22" borderId="1" xfId="2" applyFont="1" applyFill="1" applyBorder="1" applyAlignment="1">
      <alignment horizontal="center" vertical="center" wrapText="1"/>
    </xf>
    <xf numFmtId="0" fontId="56" fillId="22" borderId="1" xfId="2" applyFont="1" applyFill="1" applyBorder="1" applyAlignment="1">
      <alignment horizontal="left" vertical="center" wrapText="1"/>
    </xf>
    <xf numFmtId="1" fontId="3" fillId="22" borderId="18" xfId="2" applyNumberFormat="1" applyFont="1" applyFill="1" applyBorder="1" applyAlignment="1">
      <alignment horizontal="center" vertical="center"/>
    </xf>
    <xf numFmtId="0" fontId="3" fillId="22" borderId="11" xfId="2" applyFont="1" applyFill="1" applyBorder="1" applyAlignment="1">
      <alignment horizontal="left" vertical="center" wrapText="1"/>
    </xf>
    <xf numFmtId="0" fontId="3" fillId="30" borderId="1" xfId="2" applyFont="1" applyFill="1" applyBorder="1" applyAlignment="1">
      <alignment horizontal="center" vertical="center" wrapText="1"/>
    </xf>
    <xf numFmtId="9" fontId="56" fillId="22" borderId="1" xfId="2" applyNumberFormat="1" applyFont="1" applyFill="1" applyBorder="1" applyAlignment="1">
      <alignment horizontal="center" vertical="center" wrapText="1"/>
    </xf>
    <xf numFmtId="0" fontId="56" fillId="22" borderId="1" xfId="2" applyFont="1" applyFill="1" applyBorder="1" applyAlignment="1">
      <alignment horizontal="center" vertical="center" wrapText="1"/>
    </xf>
    <xf numFmtId="0" fontId="57" fillId="22" borderId="1" xfId="2" applyFont="1" applyFill="1" applyBorder="1" applyAlignment="1">
      <alignment horizontal="center" vertical="center" wrapText="1"/>
    </xf>
    <xf numFmtId="9" fontId="57" fillId="22" borderId="1" xfId="2" applyNumberFormat="1" applyFont="1" applyFill="1" applyBorder="1" applyAlignment="1">
      <alignment horizontal="center" vertical="center" wrapText="1"/>
    </xf>
    <xf numFmtId="0" fontId="3" fillId="22" borderId="11" xfId="2" applyFont="1" applyFill="1" applyBorder="1" applyAlignment="1">
      <alignment horizontal="left" vertical="center"/>
    </xf>
    <xf numFmtId="1" fontId="3" fillId="22" borderId="1" xfId="2" applyNumberFormat="1" applyFont="1" applyFill="1" applyBorder="1" applyAlignment="1">
      <alignment horizontal="center" vertical="center" wrapText="1"/>
    </xf>
    <xf numFmtId="0" fontId="3" fillId="22" borderId="1" xfId="2" applyFont="1" applyFill="1" applyBorder="1" applyAlignment="1">
      <alignment horizontal="left" vertical="top" wrapText="1"/>
    </xf>
    <xf numFmtId="0" fontId="3" fillId="22" borderId="7" xfId="2" applyFont="1" applyFill="1" applyBorder="1" applyAlignment="1">
      <alignment horizontal="left" wrapText="1"/>
    </xf>
    <xf numFmtId="0" fontId="3" fillId="22" borderId="11" xfId="2" applyFont="1" applyFill="1" applyBorder="1" applyAlignment="1">
      <alignment vertical="center" wrapText="1"/>
    </xf>
    <xf numFmtId="0" fontId="3" fillId="22" borderId="1" xfId="2" applyFont="1" applyFill="1" applyBorder="1" applyAlignment="1">
      <alignment horizontal="left" wrapText="1"/>
    </xf>
    <xf numFmtId="0" fontId="43" fillId="0" borderId="0" xfId="2" applyFont="1"/>
    <xf numFmtId="3" fontId="43" fillId="0" borderId="1" xfId="2" applyNumberFormat="1" applyFont="1" applyBorder="1" applyAlignment="1">
      <alignment horizontal="center" vertical="center"/>
    </xf>
    <xf numFmtId="0" fontId="43" fillId="0" borderId="1" xfId="2" applyFont="1" applyBorder="1" applyAlignment="1">
      <alignment horizontal="center" vertical="center"/>
    </xf>
    <xf numFmtId="177" fontId="43" fillId="0" borderId="1" xfId="2" applyNumberFormat="1" applyFont="1" applyBorder="1" applyAlignment="1">
      <alignment horizontal="center" vertical="center"/>
    </xf>
    <xf numFmtId="177" fontId="43" fillId="0" borderId="1" xfId="2" applyNumberFormat="1" applyFont="1" applyFill="1" applyBorder="1" applyAlignment="1">
      <alignment horizontal="center" vertical="center"/>
    </xf>
    <xf numFmtId="177" fontId="43" fillId="0" borderId="7" xfId="2" applyNumberFormat="1" applyFont="1" applyFill="1" applyBorder="1" applyAlignment="1">
      <alignment horizontal="center" vertical="center"/>
    </xf>
    <xf numFmtId="0" fontId="43" fillId="0" borderId="7" xfId="2" applyFont="1" applyBorder="1" applyAlignment="1">
      <alignment horizontal="center" vertical="center"/>
    </xf>
    <xf numFmtId="0" fontId="43" fillId="0" borderId="1" xfId="2" applyFont="1" applyBorder="1" applyAlignment="1">
      <alignment horizontal="left" vertical="center"/>
    </xf>
    <xf numFmtId="9" fontId="43" fillId="31" borderId="4" xfId="2" applyNumberFormat="1" applyFont="1" applyFill="1" applyBorder="1" applyAlignment="1">
      <alignment horizontal="left" vertical="center" wrapText="1"/>
    </xf>
    <xf numFmtId="9" fontId="43" fillId="31" borderId="1" xfId="2" applyNumberFormat="1" applyFont="1" applyFill="1" applyBorder="1" applyAlignment="1">
      <alignment horizontal="center" vertical="center" wrapText="1"/>
    </xf>
    <xf numFmtId="0" fontId="43" fillId="31" borderId="1" xfId="2" applyFont="1" applyFill="1" applyBorder="1" applyAlignment="1">
      <alignment horizontal="center" vertical="center" wrapText="1"/>
    </xf>
    <xf numFmtId="0" fontId="58" fillId="31" borderId="1" xfId="2" applyFont="1" applyFill="1" applyBorder="1" applyAlignment="1">
      <alignment horizontal="left" vertical="center" wrapText="1"/>
    </xf>
    <xf numFmtId="0" fontId="18" fillId="32" borderId="0" xfId="2" applyFont="1" applyFill="1" applyAlignment="1"/>
    <xf numFmtId="0" fontId="18" fillId="33" borderId="0" xfId="2" applyFont="1" applyFill="1" applyAlignment="1"/>
    <xf numFmtId="0" fontId="43" fillId="33" borderId="0" xfId="2" applyFont="1" applyFill="1"/>
    <xf numFmtId="3" fontId="43" fillId="33" borderId="1" xfId="2" applyNumberFormat="1" applyFont="1" applyFill="1" applyBorder="1" applyAlignment="1">
      <alignment horizontal="center" vertical="center"/>
    </xf>
    <xf numFmtId="0" fontId="43" fillId="33" borderId="1" xfId="2" applyFont="1" applyFill="1" applyBorder="1" applyAlignment="1">
      <alignment horizontal="center" vertical="center"/>
    </xf>
    <xf numFmtId="0" fontId="43" fillId="33" borderId="3" xfId="2" applyFont="1" applyFill="1" applyBorder="1" applyAlignment="1">
      <alignment horizontal="center" vertical="center"/>
    </xf>
    <xf numFmtId="177" fontId="59" fillId="0" borderId="2" xfId="2" applyNumberFormat="1" applyFont="1" applyFill="1" applyBorder="1" applyAlignment="1">
      <alignment horizontal="center" vertical="center" wrapText="1"/>
    </xf>
    <xf numFmtId="177" fontId="43" fillId="33" borderId="1" xfId="2" applyNumberFormat="1" applyFont="1" applyFill="1" applyBorder="1" applyAlignment="1">
      <alignment horizontal="center" vertical="center"/>
    </xf>
    <xf numFmtId="0" fontId="43" fillId="33" borderId="1" xfId="2" applyFont="1" applyFill="1" applyBorder="1"/>
    <xf numFmtId="0" fontId="43" fillId="0" borderId="3" xfId="2" applyFont="1" applyBorder="1" applyAlignment="1">
      <alignment horizontal="center" vertical="center"/>
    </xf>
    <xf numFmtId="0" fontId="43" fillId="0" borderId="2" xfId="2" applyFont="1" applyBorder="1" applyAlignment="1">
      <alignment horizontal="center" vertical="center" wrapText="1"/>
    </xf>
    <xf numFmtId="0" fontId="43" fillId="33" borderId="2" xfId="2" applyFont="1" applyFill="1" applyBorder="1" applyAlignment="1">
      <alignment horizontal="center" vertical="center" wrapText="1"/>
    </xf>
    <xf numFmtId="0" fontId="43" fillId="0" borderId="7" xfId="2" applyFont="1" applyBorder="1" applyAlignment="1">
      <alignment vertical="top" wrapText="1"/>
    </xf>
    <xf numFmtId="0" fontId="43" fillId="0" borderId="12" xfId="2" applyFont="1" applyBorder="1" applyAlignment="1">
      <alignment horizontal="center" vertical="center" wrapText="1"/>
    </xf>
    <xf numFmtId="0" fontId="43" fillId="0" borderId="12" xfId="2" applyFont="1" applyBorder="1" applyAlignment="1">
      <alignment horizontal="left" vertical="center" wrapText="1"/>
    </xf>
    <xf numFmtId="0" fontId="43" fillId="0" borderId="13" xfId="2" applyFont="1" applyBorder="1" applyAlignment="1">
      <alignment horizontal="center" vertical="center" wrapText="1"/>
    </xf>
    <xf numFmtId="0" fontId="43" fillId="31" borderId="28" xfId="2" applyFont="1" applyFill="1" applyBorder="1" applyAlignment="1">
      <alignment horizontal="center" vertical="center" wrapText="1"/>
    </xf>
    <xf numFmtId="0" fontId="43" fillId="31" borderId="12" xfId="2" applyFont="1" applyFill="1" applyBorder="1" applyAlignment="1">
      <alignment horizontal="center" vertical="center" wrapText="1"/>
    </xf>
    <xf numFmtId="9" fontId="58" fillId="31" borderId="12" xfId="2" applyNumberFormat="1" applyFont="1" applyFill="1" applyBorder="1" applyAlignment="1">
      <alignment horizontal="center" vertical="center" wrapText="1"/>
    </xf>
    <xf numFmtId="0" fontId="58" fillId="31" borderId="12" xfId="2" applyFont="1" applyFill="1" applyBorder="1" applyAlignment="1">
      <alignment horizontal="center" vertical="center" wrapText="1"/>
    </xf>
    <xf numFmtId="0" fontId="43" fillId="0" borderId="11" xfId="2" applyFont="1" applyBorder="1" applyAlignment="1">
      <alignment horizontal="center" vertical="center" wrapText="1"/>
    </xf>
    <xf numFmtId="0" fontId="60" fillId="0" borderId="0" xfId="4" applyFont="1" applyFill="1" applyBorder="1" applyAlignment="1">
      <alignment horizontal="center" vertical="center"/>
    </xf>
    <xf numFmtId="0" fontId="60" fillId="0" borderId="2" xfId="4" quotePrefix="1" applyFont="1" applyFill="1" applyBorder="1" applyAlignment="1">
      <alignment horizontal="left" vertical="center"/>
    </xf>
    <xf numFmtId="0" fontId="43" fillId="0" borderId="2" xfId="2" applyFont="1" applyFill="1" applyBorder="1" applyAlignment="1">
      <alignment horizontal="center" vertical="center" wrapText="1"/>
    </xf>
    <xf numFmtId="0" fontId="60" fillId="0" borderId="2" xfId="4" applyFont="1" applyFill="1" applyBorder="1" applyAlignment="1">
      <alignment horizontal="center" vertical="center" wrapText="1"/>
    </xf>
    <xf numFmtId="0" fontId="43" fillId="0" borderId="7" xfId="2" applyFont="1" applyBorder="1" applyAlignment="1">
      <alignment horizontal="center" vertical="center" wrapText="1"/>
    </xf>
    <xf numFmtId="0" fontId="60" fillId="0" borderId="2" xfId="4" quotePrefix="1" applyFont="1" applyFill="1" applyBorder="1" applyAlignment="1">
      <alignment horizontal="center" vertical="center" wrapText="1"/>
    </xf>
    <xf numFmtId="0" fontId="43" fillId="0" borderId="0" xfId="2" applyFont="1" applyFill="1"/>
    <xf numFmtId="3" fontId="43" fillId="0" borderId="1" xfId="2" applyNumberFormat="1" applyFont="1" applyFill="1" applyBorder="1" applyAlignment="1">
      <alignment horizontal="center" vertical="center"/>
    </xf>
    <xf numFmtId="0" fontId="43" fillId="0" borderId="1" xfId="2" applyFont="1" applyFill="1" applyBorder="1" applyAlignment="1">
      <alignment horizontal="center" vertical="center"/>
    </xf>
    <xf numFmtId="0" fontId="43" fillId="0" borderId="1" xfId="2" applyFont="1" applyFill="1" applyBorder="1"/>
    <xf numFmtId="0" fontId="43" fillId="0" borderId="1" xfId="2" applyFont="1" applyFill="1" applyBorder="1" applyAlignment="1">
      <alignment horizontal="center" vertical="center" wrapText="1"/>
    </xf>
    <xf numFmtId="0" fontId="43" fillId="0" borderId="3" xfId="2" applyFont="1" applyFill="1" applyBorder="1" applyAlignment="1">
      <alignment horizontal="center" vertical="center" wrapText="1"/>
    </xf>
    <xf numFmtId="0" fontId="43" fillId="31" borderId="7" xfId="2" applyFont="1" applyFill="1" applyBorder="1" applyAlignment="1">
      <alignment vertical="center" wrapText="1"/>
    </xf>
    <xf numFmtId="0" fontId="43" fillId="31" borderId="11" xfId="2" applyFont="1" applyFill="1" applyBorder="1" applyAlignment="1">
      <alignment vertical="center" wrapText="1"/>
    </xf>
    <xf numFmtId="0" fontId="43" fillId="0" borderId="1" xfId="2" applyFont="1" applyFill="1" applyBorder="1" applyAlignment="1">
      <alignment horizontal="left" vertical="center" wrapText="1"/>
    </xf>
    <xf numFmtId="0" fontId="43" fillId="0" borderId="13" xfId="2" applyFont="1" applyFill="1" applyBorder="1" applyAlignment="1">
      <alignment horizontal="center" vertical="center" wrapText="1"/>
    </xf>
    <xf numFmtId="0" fontId="62" fillId="0" borderId="0" xfId="2" quotePrefix="1" applyFont="1" applyFill="1" applyBorder="1" applyAlignment="1">
      <alignment horizontal="center" vertical="center" wrapText="1"/>
    </xf>
    <xf numFmtId="0" fontId="62" fillId="0" borderId="2" xfId="4" quotePrefix="1" applyFont="1" applyFill="1" applyBorder="1" applyAlignment="1">
      <alignment horizontal="center" vertical="center"/>
    </xf>
    <xf numFmtId="0" fontId="43" fillId="0" borderId="12" xfId="2" applyFont="1" applyFill="1" applyBorder="1" applyAlignment="1">
      <alignment horizontal="left" vertical="center" wrapText="1"/>
    </xf>
    <xf numFmtId="177" fontId="43" fillId="0" borderId="3" xfId="2" applyNumberFormat="1" applyFont="1" applyFill="1" applyBorder="1" applyAlignment="1">
      <alignment horizontal="center" vertical="center"/>
    </xf>
    <xf numFmtId="177" fontId="43" fillId="0" borderId="2" xfId="2" applyNumberFormat="1" applyFont="1" applyFill="1" applyBorder="1" applyAlignment="1">
      <alignment horizontal="center" vertical="center"/>
    </xf>
    <xf numFmtId="0" fontId="43" fillId="0" borderId="4" xfId="2" applyFont="1" applyFill="1" applyBorder="1"/>
    <xf numFmtId="0" fontId="18" fillId="0" borderId="7" xfId="2" applyFont="1" applyFill="1" applyBorder="1" applyAlignment="1">
      <alignment horizontal="center" vertical="center" wrapText="1"/>
    </xf>
    <xf numFmtId="0" fontId="43" fillId="0" borderId="1" xfId="2" applyFont="1" applyFill="1" applyBorder="1" applyAlignment="1">
      <alignment horizontal="left" vertical="center"/>
    </xf>
    <xf numFmtId="0" fontId="43" fillId="31" borderId="4" xfId="2" applyFont="1" applyFill="1" applyBorder="1" applyAlignment="1">
      <alignment horizontal="left" vertical="center" wrapText="1"/>
    </xf>
    <xf numFmtId="0" fontId="43" fillId="31" borderId="1" xfId="2" applyFont="1" applyFill="1" applyBorder="1" applyAlignment="1">
      <alignment horizontal="left" vertical="center" wrapText="1"/>
    </xf>
    <xf numFmtId="0" fontId="18" fillId="34" borderId="0" xfId="2" applyFont="1" applyFill="1" applyAlignment="1"/>
    <xf numFmtId="0" fontId="43" fillId="0" borderId="1" xfId="2" applyFont="1" applyFill="1" applyBorder="1" applyAlignment="1">
      <alignment vertical="center" wrapText="1"/>
    </xf>
    <xf numFmtId="0" fontId="43" fillId="35" borderId="4" xfId="2" applyFont="1" applyFill="1" applyBorder="1" applyAlignment="1">
      <alignment horizontal="left" vertical="center" wrapText="1"/>
    </xf>
    <xf numFmtId="0" fontId="43" fillId="35" borderId="1" xfId="2" applyFont="1" applyFill="1" applyBorder="1" applyAlignment="1">
      <alignment horizontal="center" vertical="center" wrapText="1"/>
    </xf>
    <xf numFmtId="0" fontId="58" fillId="35" borderId="1" xfId="2" applyFont="1" applyFill="1" applyBorder="1" applyAlignment="1">
      <alignment horizontal="center" vertical="center" wrapText="1"/>
    </xf>
    <xf numFmtId="0" fontId="43" fillId="35" borderId="1" xfId="2" applyFont="1" applyFill="1" applyBorder="1" applyAlignment="1">
      <alignment horizontal="left" vertical="center" wrapText="1"/>
    </xf>
    <xf numFmtId="0" fontId="43" fillId="33" borderId="1" xfId="2" applyFont="1" applyFill="1" applyBorder="1" applyAlignment="1">
      <alignment horizontal="center" vertical="center" wrapText="1"/>
    </xf>
    <xf numFmtId="177" fontId="43" fillId="0" borderId="11" xfId="2" applyNumberFormat="1" applyFont="1" applyFill="1" applyBorder="1" applyAlignment="1">
      <alignment horizontal="center" vertical="center"/>
    </xf>
    <xf numFmtId="0" fontId="43" fillId="0" borderId="11" xfId="2" applyFont="1" applyFill="1" applyBorder="1" applyAlignment="1">
      <alignment horizontal="center" vertical="center" wrapText="1"/>
    </xf>
    <xf numFmtId="9" fontId="43" fillId="31" borderId="1" xfId="2" applyNumberFormat="1" applyFont="1" applyFill="1" applyBorder="1" applyAlignment="1">
      <alignment horizontal="left" vertical="center" wrapText="1"/>
    </xf>
    <xf numFmtId="177" fontId="43" fillId="36" borderId="1" xfId="2" applyNumberFormat="1" applyFont="1" applyFill="1" applyBorder="1" applyAlignment="1">
      <alignment horizontal="center" vertical="center"/>
    </xf>
    <xf numFmtId="9" fontId="43" fillId="35" borderId="4" xfId="2" applyNumberFormat="1" applyFont="1" applyFill="1" applyBorder="1" applyAlignment="1">
      <alignment horizontal="center" vertical="center" wrapText="1"/>
    </xf>
    <xf numFmtId="9" fontId="43" fillId="35" borderId="1" xfId="2" applyNumberFormat="1" applyFont="1" applyFill="1" applyBorder="1" applyAlignment="1">
      <alignment horizontal="center" vertical="center" wrapText="1"/>
    </xf>
    <xf numFmtId="9" fontId="43" fillId="31" borderId="4" xfId="2" applyNumberFormat="1" applyFont="1" applyFill="1" applyBorder="1" applyAlignment="1">
      <alignment horizontal="center" vertical="center" wrapText="1"/>
    </xf>
    <xf numFmtId="0" fontId="43" fillId="37" borderId="1" xfId="2" applyFont="1" applyFill="1" applyBorder="1" applyAlignment="1">
      <alignment horizontal="left" vertical="center" wrapText="1"/>
    </xf>
    <xf numFmtId="1" fontId="43" fillId="7" borderId="1" xfId="2" applyNumberFormat="1" applyFont="1" applyFill="1" applyBorder="1" applyAlignment="1">
      <alignment horizontal="left" vertical="center" wrapText="1"/>
    </xf>
    <xf numFmtId="0" fontId="43" fillId="0" borderId="11" xfId="2" applyFont="1" applyFill="1" applyBorder="1" applyAlignment="1">
      <alignment horizontal="center"/>
    </xf>
    <xf numFmtId="0" fontId="43" fillId="0" borderId="11" xfId="2" applyFont="1" applyFill="1" applyBorder="1" applyAlignment="1">
      <alignment horizontal="center" vertical="center"/>
    </xf>
    <xf numFmtId="0" fontId="43" fillId="0" borderId="11" xfId="2" applyFont="1" applyFill="1" applyBorder="1" applyAlignment="1">
      <alignment horizontal="left" vertical="center" wrapText="1"/>
    </xf>
    <xf numFmtId="0" fontId="43" fillId="31" borderId="11" xfId="2" applyFont="1" applyFill="1" applyBorder="1" applyAlignment="1">
      <alignment horizontal="center" vertical="center" wrapText="1"/>
    </xf>
    <xf numFmtId="0" fontId="58" fillId="31" borderId="11" xfId="2" applyFont="1" applyFill="1" applyBorder="1" applyAlignment="1">
      <alignment horizontal="center" vertical="center" wrapText="1"/>
    </xf>
    <xf numFmtId="177" fontId="47" fillId="0" borderId="1" xfId="2" applyNumberFormat="1" applyFont="1" applyFill="1" applyBorder="1" applyAlignment="1">
      <alignment horizontal="center" vertical="center"/>
    </xf>
    <xf numFmtId="3" fontId="63" fillId="0" borderId="60" xfId="2" applyNumberFormat="1" applyFont="1" applyFill="1" applyBorder="1" applyAlignment="1">
      <alignment horizontal="center" vertical="center" wrapText="1"/>
    </xf>
    <xf numFmtId="14" fontId="43" fillId="33" borderId="1" xfId="2" applyNumberFormat="1" applyFont="1" applyFill="1" applyBorder="1"/>
    <xf numFmtId="14" fontId="43" fillId="0" borderId="1" xfId="2" applyNumberFormat="1" applyFont="1" applyBorder="1"/>
    <xf numFmtId="0" fontId="60" fillId="0" borderId="2" xfId="4" quotePrefix="1" applyFont="1" applyFill="1" applyBorder="1" applyAlignment="1">
      <alignment horizontal="left" vertical="center" wrapText="1"/>
    </xf>
    <xf numFmtId="0" fontId="43" fillId="0" borderId="7" xfId="2" applyFont="1" applyFill="1" applyBorder="1" applyAlignment="1">
      <alignment horizontal="center" vertical="center" wrapText="1"/>
    </xf>
    <xf numFmtId="0" fontId="58" fillId="35" borderId="1" xfId="2" applyFont="1" applyFill="1" applyBorder="1" applyAlignment="1">
      <alignment horizontal="left" vertical="center" wrapText="1"/>
    </xf>
    <xf numFmtId="177" fontId="43" fillId="38" borderId="11" xfId="2" applyNumberFormat="1" applyFont="1" applyFill="1" applyBorder="1" applyAlignment="1">
      <alignment horizontal="center" vertical="center"/>
    </xf>
    <xf numFmtId="0" fontId="43" fillId="0" borderId="1" xfId="2" applyFont="1" applyBorder="1" applyAlignment="1">
      <alignment horizontal="justify" vertical="top" wrapText="1"/>
    </xf>
    <xf numFmtId="0" fontId="43" fillId="0" borderId="1" xfId="2" applyFont="1" applyBorder="1" applyAlignment="1">
      <alignment vertical="center" wrapText="1"/>
    </xf>
    <xf numFmtId="0" fontId="43" fillId="0" borderId="12" xfId="2" applyFont="1" applyBorder="1" applyAlignment="1">
      <alignment horizontal="center" vertical="center"/>
    </xf>
    <xf numFmtId="0" fontId="65" fillId="0" borderId="1" xfId="2" applyFont="1" applyBorder="1" applyAlignment="1">
      <alignment horizontal="center" vertical="center"/>
    </xf>
    <xf numFmtId="0" fontId="43" fillId="0" borderId="11" xfId="2" applyFont="1" applyBorder="1" applyAlignment="1">
      <alignment horizontal="center" vertical="center"/>
    </xf>
    <xf numFmtId="0" fontId="43" fillId="0" borderId="3" xfId="2" applyFont="1" applyFill="1" applyBorder="1" applyAlignment="1">
      <alignment horizontal="center" vertical="center"/>
    </xf>
    <xf numFmtId="0" fontId="3" fillId="31" borderId="1" xfId="2" applyFont="1" applyFill="1" applyBorder="1" applyAlignment="1">
      <alignment horizontal="left" vertical="center" wrapText="1"/>
    </xf>
    <xf numFmtId="0" fontId="11" fillId="12" borderId="11" xfId="2" applyFont="1" applyFill="1" applyBorder="1" applyAlignment="1">
      <alignment horizontal="center" vertical="center" wrapText="1"/>
    </xf>
    <xf numFmtId="3" fontId="11" fillId="6" borderId="11" xfId="2" applyNumberFormat="1" applyFont="1" applyFill="1" applyBorder="1" applyAlignment="1">
      <alignment horizontal="center" vertical="center" wrapText="1"/>
    </xf>
    <xf numFmtId="0" fontId="11" fillId="6" borderId="11" xfId="2" applyFont="1" applyFill="1" applyBorder="1" applyAlignment="1">
      <alignment horizontal="center" vertical="center" wrapText="1"/>
    </xf>
    <xf numFmtId="0" fontId="11" fillId="0" borderId="11" xfId="2" applyFont="1" applyFill="1" applyBorder="1" applyAlignment="1">
      <alignment horizontal="center" vertical="center" wrapText="1"/>
    </xf>
    <xf numFmtId="0" fontId="67" fillId="7" borderId="11" xfId="2" applyFont="1" applyFill="1" applyBorder="1" applyAlignment="1">
      <alignment horizontal="center" vertical="center" wrapText="1"/>
    </xf>
    <xf numFmtId="0" fontId="34" fillId="7" borderId="11" xfId="2" applyFont="1" applyFill="1" applyBorder="1" applyAlignment="1">
      <alignment horizontal="center" vertical="center" wrapText="1"/>
    </xf>
    <xf numFmtId="0" fontId="9" fillId="0" borderId="12" xfId="2" applyFont="1" applyBorder="1" applyAlignment="1">
      <alignment horizontal="center" vertical="center"/>
    </xf>
    <xf numFmtId="0" fontId="9" fillId="0" borderId="11" xfId="2" applyFont="1" applyBorder="1" applyAlignment="1">
      <alignment horizontal="center" vertical="center"/>
    </xf>
    <xf numFmtId="0" fontId="9" fillId="0" borderId="11" xfId="2" applyFont="1" applyBorder="1" applyAlignment="1">
      <alignment horizontal="center" vertical="center" wrapText="1"/>
    </xf>
    <xf numFmtId="0" fontId="11" fillId="6" borderId="3" xfId="2" applyFont="1" applyFill="1" applyBorder="1" applyAlignment="1">
      <alignment horizontal="center" vertical="center" wrapText="1"/>
    </xf>
    <xf numFmtId="0" fontId="11" fillId="6" borderId="1" xfId="2" applyFont="1" applyFill="1" applyBorder="1" applyAlignment="1">
      <alignment horizontal="center" vertical="center" wrapText="1"/>
    </xf>
    <xf numFmtId="0" fontId="9" fillId="0" borderId="15" xfId="2" applyFont="1" applyBorder="1" applyAlignment="1">
      <alignment horizontal="center" vertical="center"/>
    </xf>
    <xf numFmtId="0" fontId="3" fillId="0" borderId="0" xfId="2" applyFont="1" applyAlignment="1">
      <alignment horizontal="center" vertical="center"/>
    </xf>
    <xf numFmtId="0" fontId="3" fillId="0" borderId="0" xfId="2" applyFont="1" applyAlignment="1">
      <alignment horizontal="left"/>
    </xf>
    <xf numFmtId="0" fontId="3" fillId="0" borderId="0" xfId="2" applyFont="1" applyAlignment="1">
      <alignment horizontal="left" vertical="center"/>
    </xf>
    <xf numFmtId="0" fontId="3" fillId="0" borderId="0" xfId="2" applyFont="1" applyAlignment="1">
      <alignment vertical="center"/>
    </xf>
    <xf numFmtId="0" fontId="0" fillId="0" borderId="0" xfId="0" applyAlignment="1">
      <alignment horizontal="center" vertical="center"/>
    </xf>
    <xf numFmtId="0" fontId="0" fillId="0" borderId="0" xfId="0" applyFill="1"/>
    <xf numFmtId="0" fontId="68" fillId="33" borderId="0" xfId="0" applyFont="1" applyFill="1" applyBorder="1" applyAlignment="1">
      <alignment vertical="center" wrapText="1"/>
    </xf>
    <xf numFmtId="0" fontId="0" fillId="0" borderId="0" xfId="0" applyFill="1" applyBorder="1"/>
    <xf numFmtId="0" fontId="0" fillId="0" borderId="2" xfId="0" applyBorder="1" applyAlignment="1">
      <alignment horizontal="center" vertical="center"/>
    </xf>
    <xf numFmtId="0" fontId="0" fillId="0" borderId="2" xfId="0" applyFont="1" applyBorder="1" applyAlignment="1">
      <alignment horizontal="center" vertical="center"/>
    </xf>
    <xf numFmtId="178" fontId="0" fillId="0" borderId="2" xfId="0" applyNumberFormat="1" applyFont="1" applyBorder="1" applyAlignment="1">
      <alignment horizontal="center" vertical="center"/>
    </xf>
    <xf numFmtId="0" fontId="0" fillId="0" borderId="2" xfId="0" applyBorder="1"/>
    <xf numFmtId="0" fontId="69" fillId="33" borderId="2" xfId="0" applyFont="1" applyFill="1" applyBorder="1" applyAlignment="1">
      <alignment horizontal="center" vertical="center" wrapText="1"/>
    </xf>
    <xf numFmtId="0" fontId="68" fillId="33" borderId="2" xfId="0" applyFont="1" applyFill="1" applyBorder="1" applyAlignment="1">
      <alignment horizontal="center" vertical="center" wrapText="1"/>
    </xf>
    <xf numFmtId="0" fontId="68" fillId="0" borderId="2" xfId="0" applyFont="1" applyFill="1" applyBorder="1" applyAlignment="1">
      <alignment horizontal="center" vertical="center"/>
    </xf>
    <xf numFmtId="0" fontId="68" fillId="33" borderId="2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0" xfId="0" applyFont="1" applyAlignment="1">
      <alignment horizontal="center" vertical="center"/>
    </xf>
    <xf numFmtId="0" fontId="0" fillId="0" borderId="2" xfId="0" applyBorder="1" applyAlignment="1">
      <alignment horizontal="center" vertical="center" wrapText="1"/>
    </xf>
    <xf numFmtId="0" fontId="0" fillId="0" borderId="2" xfId="0" quotePrefix="1" applyBorder="1" applyAlignment="1">
      <alignment horizontal="center" vertical="center" wrapText="1"/>
    </xf>
    <xf numFmtId="0" fontId="68" fillId="33" borderId="2" xfId="0" applyFont="1" applyFill="1" applyBorder="1" applyAlignment="1" applyProtection="1">
      <alignment horizontal="center" vertical="center" wrapText="1"/>
      <protection locked="0"/>
    </xf>
    <xf numFmtId="178" fontId="63" fillId="40" borderId="2" xfId="0" applyNumberFormat="1" applyFont="1" applyFill="1" applyBorder="1" applyAlignment="1">
      <alignment horizontal="center" vertical="center" wrapText="1"/>
    </xf>
    <xf numFmtId="14" fontId="0" fillId="0" borderId="2" xfId="0" applyNumberFormat="1" applyBorder="1" applyAlignment="1">
      <alignment horizontal="center" vertical="center"/>
    </xf>
    <xf numFmtId="0" fontId="68" fillId="0" borderId="2" xfId="0" applyFont="1" applyBorder="1" applyAlignment="1">
      <alignment horizontal="center" vertical="center" wrapText="1"/>
    </xf>
    <xf numFmtId="0" fontId="70" fillId="41" borderId="2" xfId="0" applyFont="1" applyFill="1" applyBorder="1" applyAlignment="1">
      <alignment horizontal="center" vertical="center" wrapText="1"/>
    </xf>
    <xf numFmtId="0" fontId="68" fillId="33" borderId="25" xfId="0" applyFont="1" applyFill="1" applyBorder="1" applyAlignment="1" applyProtection="1">
      <alignment horizontal="center" vertical="center" wrapText="1"/>
      <protection locked="0"/>
    </xf>
    <xf numFmtId="0" fontId="69" fillId="41" borderId="2" xfId="0" applyFont="1" applyFill="1" applyBorder="1" applyAlignment="1">
      <alignment horizontal="center" vertical="center" wrapText="1"/>
    </xf>
    <xf numFmtId="178" fontId="26" fillId="40" borderId="2" xfId="0" applyNumberFormat="1" applyFont="1" applyFill="1" applyBorder="1" applyAlignment="1">
      <alignment horizontal="center" vertical="center" wrapText="1"/>
    </xf>
    <xf numFmtId="0" fontId="68" fillId="38" borderId="2" xfId="0" applyFont="1" applyFill="1" applyBorder="1" applyAlignment="1" applyProtection="1">
      <alignment horizontal="center" vertical="center" wrapText="1"/>
      <protection locked="0"/>
    </xf>
    <xf numFmtId="0" fontId="0" fillId="0" borderId="27" xfId="0" applyFont="1" applyBorder="1" applyAlignment="1">
      <alignment horizontal="center" vertical="center"/>
    </xf>
    <xf numFmtId="0" fontId="26" fillId="40" borderId="2" xfId="0" applyFont="1" applyFill="1" applyBorder="1" applyAlignment="1">
      <alignment horizontal="center" vertical="center" wrapText="1"/>
    </xf>
    <xf numFmtId="0" fontId="63" fillId="40" borderId="2" xfId="0" applyFont="1" applyFill="1" applyBorder="1" applyAlignment="1">
      <alignment horizontal="center" vertical="center" wrapText="1"/>
    </xf>
    <xf numFmtId="0" fontId="23" fillId="0" borderId="2" xfId="0" applyFont="1" applyBorder="1" applyAlignment="1">
      <alignment horizontal="center" vertical="center"/>
    </xf>
    <xf numFmtId="0" fontId="23" fillId="0" borderId="2" xfId="0" applyFont="1" applyBorder="1" applyAlignment="1">
      <alignment horizontal="center" vertical="center" wrapText="1"/>
    </xf>
    <xf numFmtId="0" fontId="67" fillId="13" borderId="2" xfId="0" applyFont="1" applyFill="1" applyBorder="1" applyAlignment="1">
      <alignment horizontal="center" vertical="center" wrapText="1"/>
    </xf>
    <xf numFmtId="0" fontId="27" fillId="13" borderId="2" xfId="0" applyFont="1" applyFill="1" applyBorder="1" applyAlignment="1">
      <alignment horizontal="left" vertical="center" wrapText="1"/>
    </xf>
    <xf numFmtId="0" fontId="28" fillId="13" borderId="2" xfId="0" applyFont="1" applyFill="1" applyBorder="1" applyAlignment="1">
      <alignment horizontal="left" vertical="center" wrapText="1"/>
    </xf>
    <xf numFmtId="0" fontId="23" fillId="0" borderId="2" xfId="0" applyFont="1" applyBorder="1" applyAlignment="1"/>
    <xf numFmtId="0" fontId="23" fillId="0" borderId="2" xfId="0" applyFont="1" applyBorder="1"/>
    <xf numFmtId="0" fontId="68" fillId="33" borderId="2" xfId="0" applyFont="1" applyFill="1" applyBorder="1" applyAlignment="1">
      <alignment vertical="center" wrapText="1"/>
    </xf>
    <xf numFmtId="0" fontId="23" fillId="0" borderId="2" xfId="0" applyFont="1" applyFill="1" applyBorder="1" applyAlignment="1">
      <alignment horizontal="center" vertical="center"/>
    </xf>
    <xf numFmtId="0" fontId="6" fillId="0" borderId="2" xfId="0" applyFont="1" applyBorder="1" applyAlignment="1">
      <alignment horizontal="center" vertical="center" wrapText="1"/>
    </xf>
    <xf numFmtId="14" fontId="23" fillId="0" borderId="2" xfId="0" applyNumberFormat="1" applyFont="1" applyBorder="1" applyAlignment="1">
      <alignment horizontal="center" vertical="center"/>
    </xf>
    <xf numFmtId="178" fontId="63" fillId="40" borderId="27" xfId="0" applyNumberFormat="1" applyFont="1" applyFill="1" applyBorder="1" applyAlignment="1">
      <alignment vertical="center" wrapText="1"/>
    </xf>
    <xf numFmtId="0" fontId="69" fillId="41" borderId="2" xfId="0" applyFont="1" applyFill="1" applyBorder="1" applyAlignment="1">
      <alignment vertical="center" wrapText="1"/>
    </xf>
    <xf numFmtId="0" fontId="63" fillId="40" borderId="27" xfId="0" applyFont="1" applyFill="1" applyBorder="1" applyAlignment="1">
      <alignment horizontal="center" vertical="center" wrapText="1"/>
    </xf>
    <xf numFmtId="0" fontId="70" fillId="33" borderId="27" xfId="0" applyFont="1" applyFill="1" applyBorder="1" applyAlignment="1">
      <alignment vertical="center" wrapText="1"/>
    </xf>
    <xf numFmtId="0" fontId="8" fillId="6" borderId="12"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9" fillId="7" borderId="2" xfId="0" applyFont="1" applyFill="1" applyBorder="1" applyAlignment="1">
      <alignment horizontal="left" vertical="center" wrapText="1"/>
    </xf>
    <xf numFmtId="0" fontId="8" fillId="7" borderId="2" xfId="0" applyFont="1" applyFill="1" applyBorder="1" applyAlignment="1">
      <alignment horizontal="left" vertical="center" wrapText="1"/>
    </xf>
    <xf numFmtId="0" fontId="8" fillId="6" borderId="5" xfId="0" applyFont="1" applyFill="1" applyBorder="1" applyAlignment="1">
      <alignment horizontal="center" vertical="center" wrapText="1"/>
    </xf>
    <xf numFmtId="0" fontId="3" fillId="42" borderId="17" xfId="0" applyFont="1" applyFill="1" applyBorder="1" applyAlignment="1"/>
    <xf numFmtId="0" fontId="3" fillId="42" borderId="2" xfId="0" applyFont="1" applyFill="1" applyBorder="1" applyAlignment="1"/>
    <xf numFmtId="0" fontId="3" fillId="0" borderId="0" xfId="0" applyFont="1"/>
    <xf numFmtId="0" fontId="3" fillId="0" borderId="0" xfId="0" applyFont="1" applyFill="1"/>
    <xf numFmtId="15" fontId="12" fillId="8" borderId="10" xfId="0" applyNumberFormat="1" applyFont="1" applyFill="1" applyBorder="1" applyAlignment="1" applyProtection="1">
      <alignment horizontal="center" vertical="center" wrapText="1"/>
      <protection locked="0"/>
    </xf>
    <xf numFmtId="0" fontId="13" fillId="8" borderId="10" xfId="0" applyFont="1" applyFill="1" applyBorder="1" applyAlignment="1" applyProtection="1">
      <alignment horizontal="center" vertical="center" wrapText="1"/>
      <protection locked="0"/>
    </xf>
    <xf numFmtId="0" fontId="0" fillId="0" borderId="0" xfId="0" applyAlignment="1"/>
    <xf numFmtId="0" fontId="31" fillId="0" borderId="0" xfId="0" applyFont="1" applyAlignment="1">
      <alignment vertical="center"/>
    </xf>
    <xf numFmtId="0" fontId="18" fillId="0" borderId="0" xfId="2" applyFont="1" applyAlignment="1">
      <alignment horizontal="center" vertical="center" wrapText="1"/>
    </xf>
    <xf numFmtId="0" fontId="19" fillId="0" borderId="0" xfId="2" applyFont="1" applyAlignment="1">
      <alignment horizontal="center" vertical="center" wrapText="1"/>
    </xf>
    <xf numFmtId="0" fontId="22" fillId="0" borderId="0" xfId="2" applyFont="1" applyAlignment="1">
      <alignment horizontal="center" vertical="center" wrapText="1"/>
    </xf>
    <xf numFmtId="0" fontId="19" fillId="28" borderId="1" xfId="2" applyFont="1" applyFill="1" applyBorder="1" applyAlignment="1">
      <alignment horizontal="center" vertical="center"/>
    </xf>
    <xf numFmtId="0" fontId="19" fillId="28" borderId="1" xfId="2" applyFont="1" applyFill="1" applyBorder="1" applyAlignment="1">
      <alignment horizontal="center" vertical="center" wrapText="1"/>
    </xf>
    <xf numFmtId="0" fontId="20" fillId="28" borderId="1" xfId="2" applyFont="1" applyFill="1" applyBorder="1" applyAlignment="1">
      <alignment horizontal="center" vertical="center" wrapText="1"/>
    </xf>
    <xf numFmtId="3" fontId="24" fillId="2" borderId="1" xfId="2" applyNumberFormat="1" applyFont="1" applyFill="1" applyBorder="1" applyAlignment="1">
      <alignment horizontal="center" vertical="center" wrapText="1"/>
    </xf>
    <xf numFmtId="0" fontId="22" fillId="0" borderId="53" xfId="2" applyFont="1" applyBorder="1" applyAlignment="1">
      <alignment horizontal="left" vertical="center" wrapText="1"/>
    </xf>
    <xf numFmtId="0" fontId="24" fillId="17" borderId="1" xfId="2" applyFont="1" applyFill="1" applyBorder="1" applyAlignment="1">
      <alignment horizontal="left" vertical="center" wrapText="1"/>
    </xf>
    <xf numFmtId="9" fontId="22" fillId="17" borderId="1" xfId="2" applyNumberFormat="1" applyFont="1" applyFill="1" applyBorder="1" applyAlignment="1">
      <alignment horizontal="left" vertical="center" wrapText="1"/>
    </xf>
    <xf numFmtId="0" fontId="22" fillId="17" borderId="4" xfId="2" applyFont="1" applyFill="1" applyBorder="1" applyAlignment="1">
      <alignment horizontal="left" vertical="center"/>
    </xf>
    <xf numFmtId="0" fontId="22" fillId="22" borderId="56" xfId="2" applyFont="1" applyFill="1" applyBorder="1" applyAlignment="1">
      <alignment wrapText="1"/>
    </xf>
    <xf numFmtId="0" fontId="22" fillId="24" borderId="1" xfId="2" applyFont="1" applyFill="1" applyBorder="1" applyAlignment="1">
      <alignment horizontal="left" vertical="center" wrapText="1"/>
    </xf>
    <xf numFmtId="0" fontId="22" fillId="16" borderId="11" xfId="2" applyFont="1" applyFill="1" applyBorder="1" applyAlignment="1">
      <alignment horizontal="left" vertical="center"/>
    </xf>
    <xf numFmtId="0" fontId="22" fillId="16" borderId="1" xfId="2" applyFont="1" applyFill="1" applyBorder="1" applyAlignment="1">
      <alignment vertical="center" wrapText="1"/>
    </xf>
    <xf numFmtId="0" fontId="24" fillId="16" borderId="1" xfId="2" applyFont="1" applyFill="1" applyBorder="1" applyAlignment="1">
      <alignment vertical="center" wrapText="1"/>
    </xf>
    <xf numFmtId="0" fontId="22" fillId="2" borderId="1" xfId="2" applyFont="1" applyFill="1" applyBorder="1" applyAlignment="1">
      <alignment horizontal="left" vertical="center"/>
    </xf>
    <xf numFmtId="0" fontId="22" fillId="2" borderId="1" xfId="2" applyFont="1" applyFill="1" applyBorder="1" applyAlignment="1">
      <alignment vertical="center" wrapText="1"/>
    </xf>
    <xf numFmtId="0" fontId="22" fillId="2" borderId="11" xfId="2" applyFont="1" applyFill="1" applyBorder="1" applyAlignment="1">
      <alignment horizontal="left" vertical="center" wrapText="1"/>
    </xf>
    <xf numFmtId="0" fontId="22" fillId="21" borderId="11" xfId="2" applyFont="1" applyFill="1" applyBorder="1" applyAlignment="1">
      <alignment horizontal="left" vertical="center" wrapText="1"/>
    </xf>
    <xf numFmtId="9" fontId="22" fillId="21" borderId="11" xfId="2" applyNumberFormat="1" applyFont="1" applyFill="1" applyBorder="1" applyAlignment="1">
      <alignment horizontal="left" vertical="center" wrapText="1"/>
    </xf>
    <xf numFmtId="166" fontId="22" fillId="0" borderId="1" xfId="2" applyNumberFormat="1" applyFont="1" applyBorder="1" applyAlignment="1">
      <alignment horizontal="center" vertical="center" wrapText="1"/>
    </xf>
    <xf numFmtId="0" fontId="24" fillId="26" borderId="36" xfId="2" applyFont="1" applyFill="1" applyBorder="1" applyAlignment="1">
      <alignment vertical="center" wrapText="1"/>
    </xf>
    <xf numFmtId="0" fontId="22" fillId="27" borderId="1" xfId="2" applyFont="1" applyFill="1" applyBorder="1" applyAlignment="1">
      <alignment wrapText="1"/>
    </xf>
    <xf numFmtId="0" fontId="24" fillId="28" borderId="1" xfId="2" applyFont="1" applyFill="1" applyBorder="1" applyAlignment="1">
      <alignment horizontal="left" vertical="center"/>
    </xf>
    <xf numFmtId="0" fontId="22" fillId="9" borderId="58" xfId="2" applyFont="1" applyFill="1" applyBorder="1" applyAlignment="1">
      <alignment horizontal="left" vertical="center" wrapText="1"/>
    </xf>
    <xf numFmtId="0" fontId="27" fillId="7" borderId="11" xfId="2" applyFont="1" applyFill="1" applyBorder="1" applyAlignment="1">
      <alignment horizontal="center" vertical="center" wrapText="1"/>
    </xf>
    <xf numFmtId="0" fontId="28" fillId="7" borderId="11" xfId="2" applyFont="1" applyFill="1" applyBorder="1" applyAlignment="1">
      <alignment horizontal="center" vertical="center" wrapText="1"/>
    </xf>
    <xf numFmtId="0" fontId="29" fillId="0" borderId="15" xfId="2" applyFont="1" applyBorder="1" applyAlignment="1">
      <alignment horizontal="center" vertical="center"/>
    </xf>
    <xf numFmtId="0" fontId="3" fillId="0" borderId="0" xfId="2" applyFont="1" applyAlignment="1"/>
    <xf numFmtId="182" fontId="3" fillId="0" borderId="0" xfId="6" applyNumberFormat="1" applyFont="1" applyAlignment="1">
      <alignment horizontal="center" vertical="center"/>
    </xf>
    <xf numFmtId="182" fontId="3" fillId="0" borderId="0" xfId="6" applyNumberFormat="1" applyFont="1" applyFill="1" applyAlignment="1">
      <alignment horizontal="center"/>
    </xf>
    <xf numFmtId="0" fontId="3" fillId="0" borderId="0" xfId="2" applyFont="1" applyFill="1" applyAlignment="1">
      <alignment horizontal="center"/>
    </xf>
    <xf numFmtId="0" fontId="3" fillId="0" borderId="0" xfId="2" applyFont="1"/>
    <xf numFmtId="0" fontId="3" fillId="43" borderId="0" xfId="2" applyFont="1" applyFill="1"/>
    <xf numFmtId="0" fontId="3" fillId="0" borderId="1" xfId="2" applyFont="1" applyBorder="1"/>
    <xf numFmtId="0" fontId="3" fillId="43" borderId="1" xfId="2" applyFont="1" applyFill="1" applyBorder="1"/>
    <xf numFmtId="0" fontId="3" fillId="0" borderId="1" xfId="2" applyFont="1" applyBorder="1" applyAlignment="1">
      <alignment horizontal="center" vertical="top" wrapText="1"/>
    </xf>
    <xf numFmtId="0" fontId="3" fillId="9" borderId="1" xfId="2" applyFont="1" applyFill="1" applyBorder="1" applyAlignment="1">
      <alignment horizontal="center" vertical="center"/>
    </xf>
    <xf numFmtId="0" fontId="3" fillId="9" borderId="1" xfId="2" applyFont="1" applyFill="1" applyBorder="1" applyAlignment="1">
      <alignment horizontal="center" wrapText="1"/>
    </xf>
    <xf numFmtId="0" fontId="3" fillId="9" borderId="1" xfId="2" applyFont="1" applyFill="1" applyBorder="1" applyAlignment="1">
      <alignment horizontal="center"/>
    </xf>
    <xf numFmtId="0" fontId="3" fillId="9" borderId="1" xfId="2" applyFont="1" applyFill="1" applyBorder="1" applyAlignment="1">
      <alignment wrapText="1"/>
    </xf>
    <xf numFmtId="0" fontId="5" fillId="0" borderId="1" xfId="2" applyFont="1" applyBorder="1" applyAlignment="1">
      <alignment horizontal="center" vertical="top" wrapText="1"/>
    </xf>
    <xf numFmtId="0" fontId="3" fillId="28" borderId="1" xfId="2" applyFont="1" applyFill="1" applyBorder="1"/>
    <xf numFmtId="0" fontId="3" fillId="28" borderId="1" xfId="2" applyFont="1" applyFill="1" applyBorder="1" applyAlignment="1">
      <alignment horizontal="center" vertical="center"/>
    </xf>
    <xf numFmtId="0" fontId="3" fillId="0" borderId="1" xfId="2" applyFont="1" applyBorder="1" applyAlignment="1">
      <alignment vertical="center" wrapText="1"/>
    </xf>
    <xf numFmtId="0" fontId="3" fillId="28" borderId="1" xfId="2" applyFont="1" applyFill="1" applyBorder="1" applyAlignment="1">
      <alignment vertical="center" wrapText="1"/>
    </xf>
    <xf numFmtId="0" fontId="3" fillId="0" borderId="1" xfId="2" applyFont="1" applyBorder="1" applyAlignment="1">
      <alignment vertical="center"/>
    </xf>
    <xf numFmtId="0" fontId="3" fillId="28" borderId="1" xfId="2" applyFont="1" applyFill="1" applyBorder="1" applyAlignment="1">
      <alignment vertical="center"/>
    </xf>
    <xf numFmtId="168" fontId="3" fillId="43" borderId="1" xfId="2" applyNumberFormat="1" applyFont="1" applyFill="1" applyBorder="1"/>
    <xf numFmtId="0" fontId="3" fillId="19" borderId="4" xfId="2" applyFont="1" applyFill="1" applyBorder="1" applyAlignment="1">
      <alignment horizontal="center" vertical="center"/>
    </xf>
    <xf numFmtId="0" fontId="3" fillId="19" borderId="4" xfId="2" applyFont="1" applyFill="1" applyBorder="1" applyAlignment="1">
      <alignment horizontal="center" vertical="center" wrapText="1"/>
    </xf>
    <xf numFmtId="1" fontId="3" fillId="19" borderId="11" xfId="2" applyNumberFormat="1" applyFont="1" applyFill="1" applyBorder="1" applyAlignment="1">
      <alignment horizontal="center" vertical="center" wrapText="1"/>
    </xf>
    <xf numFmtId="0" fontId="3" fillId="19" borderId="35" xfId="2" applyFont="1" applyFill="1" applyBorder="1" applyAlignment="1">
      <alignment horizontal="center" vertical="center" wrapText="1"/>
    </xf>
    <xf numFmtId="0" fontId="3" fillId="19" borderId="14" xfId="2" applyFont="1" applyFill="1" applyBorder="1" applyAlignment="1">
      <alignment vertical="top" wrapText="1"/>
    </xf>
    <xf numFmtId="0" fontId="3" fillId="19" borderId="1" xfId="2" applyFont="1" applyFill="1" applyBorder="1" applyAlignment="1">
      <alignment horizontal="center" vertical="center" wrapText="1"/>
    </xf>
    <xf numFmtId="0" fontId="3" fillId="19" borderId="36" xfId="2" applyFont="1" applyFill="1" applyBorder="1" applyAlignment="1">
      <alignment horizontal="center" vertical="center" wrapText="1"/>
    </xf>
    <xf numFmtId="0" fontId="3" fillId="19" borderId="1" xfId="2" applyFont="1" applyFill="1" applyBorder="1" applyAlignment="1">
      <alignment vertical="top" wrapText="1"/>
    </xf>
    <xf numFmtId="9" fontId="3" fillId="19" borderId="4" xfId="2" applyNumberFormat="1" applyFont="1" applyFill="1" applyBorder="1" applyAlignment="1">
      <alignment horizontal="center" vertical="center"/>
    </xf>
    <xf numFmtId="9" fontId="3" fillId="19" borderId="5" xfId="2" applyNumberFormat="1" applyFont="1" applyFill="1" applyBorder="1" applyAlignment="1">
      <alignment horizontal="center" vertical="center" wrapText="1"/>
    </xf>
    <xf numFmtId="9" fontId="3" fillId="19" borderId="7" xfId="2" applyNumberFormat="1" applyFont="1" applyFill="1" applyBorder="1" applyAlignment="1">
      <alignment horizontal="center" vertical="center" wrapText="1"/>
    </xf>
    <xf numFmtId="0" fontId="3" fillId="19" borderId="7" xfId="2" applyFont="1" applyFill="1" applyBorder="1" applyAlignment="1">
      <alignment vertical="top" wrapText="1"/>
    </xf>
    <xf numFmtId="9" fontId="3" fillId="19" borderId="37" xfId="2" applyNumberFormat="1" applyFont="1" applyFill="1" applyBorder="1" applyAlignment="1">
      <alignment horizontal="center" vertical="center" wrapText="1"/>
    </xf>
    <xf numFmtId="9" fontId="3" fillId="19" borderId="36" xfId="2" applyNumberFormat="1" applyFont="1" applyFill="1" applyBorder="1" applyAlignment="1">
      <alignment horizontal="center" vertical="center" wrapText="1"/>
    </xf>
    <xf numFmtId="0" fontId="3" fillId="19" borderId="36" xfId="2" applyFont="1" applyFill="1" applyBorder="1" applyAlignment="1">
      <alignment vertical="top" wrapText="1"/>
    </xf>
    <xf numFmtId="0" fontId="3" fillId="20" borderId="1" xfId="2" applyFont="1" applyFill="1" applyBorder="1" applyAlignment="1">
      <alignment horizontal="center" vertical="top" wrapText="1"/>
    </xf>
    <xf numFmtId="0" fontId="5" fillId="0" borderId="1" xfId="2" applyFont="1" applyBorder="1"/>
    <xf numFmtId="6" fontId="5" fillId="0" borderId="1" xfId="2" applyNumberFormat="1" applyFont="1" applyBorder="1" applyAlignment="1">
      <alignment horizontal="center" vertical="center" wrapText="1" readingOrder="1"/>
    </xf>
    <xf numFmtId="0" fontId="3" fillId="28" borderId="0" xfId="2" applyFont="1" applyFill="1" applyBorder="1" applyAlignment="1">
      <alignment horizontal="center" vertical="center"/>
    </xf>
    <xf numFmtId="0" fontId="3" fillId="0" borderId="1" xfId="2" applyFont="1" applyFill="1" applyBorder="1" applyAlignment="1">
      <alignment horizontal="center" vertical="center"/>
    </xf>
    <xf numFmtId="182" fontId="3" fillId="0" borderId="1" xfId="6" applyNumberFormat="1" applyFont="1" applyFill="1" applyBorder="1" applyAlignment="1">
      <alignment horizontal="center" vertical="center"/>
    </xf>
    <xf numFmtId="182" fontId="3" fillId="0" borderId="1" xfId="6" applyNumberFormat="1" applyFont="1" applyFill="1" applyBorder="1" applyAlignment="1">
      <alignment horizontal="center"/>
    </xf>
    <xf numFmtId="0" fontId="3" fillId="0" borderId="1" xfId="2" applyFont="1" applyFill="1" applyBorder="1" applyAlignment="1">
      <alignment horizontal="center"/>
    </xf>
    <xf numFmtId="0" fontId="3" fillId="0" borderId="1" xfId="2" applyFont="1" applyFill="1" applyBorder="1"/>
    <xf numFmtId="0" fontId="3" fillId="0" borderId="1" xfId="2" applyFont="1" applyFill="1" applyBorder="1" applyAlignment="1">
      <alignment horizontal="left" vertical="center"/>
    </xf>
    <xf numFmtId="0" fontId="3" fillId="0" borderId="1" xfId="2" applyFont="1" applyFill="1" applyBorder="1" applyAlignment="1">
      <alignment horizontal="center" vertical="center" wrapText="1"/>
    </xf>
    <xf numFmtId="0" fontId="3" fillId="44" borderId="1" xfId="2" applyFont="1" applyFill="1" applyBorder="1" applyAlignment="1">
      <alignment horizontal="center" vertical="center" wrapText="1"/>
    </xf>
    <xf numFmtId="0" fontId="5" fillId="44" borderId="1" xfId="2" applyFont="1" applyFill="1" applyBorder="1" applyAlignment="1">
      <alignment horizontal="center" vertical="center" wrapText="1"/>
    </xf>
    <xf numFmtId="0" fontId="3" fillId="0" borderId="7" xfId="2" applyFont="1" applyFill="1" applyBorder="1" applyAlignment="1">
      <alignment horizontal="center"/>
    </xf>
    <xf numFmtId="182" fontId="21" fillId="0" borderId="1" xfId="6" applyNumberFormat="1" applyFont="1" applyFill="1" applyBorder="1" applyAlignment="1">
      <alignment horizontal="center" vertical="center"/>
    </xf>
    <xf numFmtId="182" fontId="21" fillId="0" borderId="3" xfId="6" applyNumberFormat="1" applyFont="1" applyFill="1" applyBorder="1" applyAlignment="1">
      <alignment horizontal="center"/>
    </xf>
    <xf numFmtId="0" fontId="3" fillId="0" borderId="11" xfId="2" applyFont="1" applyFill="1" applyBorder="1" applyAlignment="1">
      <alignment horizontal="center"/>
    </xf>
    <xf numFmtId="14" fontId="3" fillId="0" borderId="11" xfId="2" applyNumberFormat="1" applyFont="1" applyFill="1" applyBorder="1" applyAlignment="1">
      <alignment horizontal="center"/>
    </xf>
    <xf numFmtId="0" fontId="3" fillId="0" borderId="4" xfId="2" applyFont="1" applyFill="1" applyBorder="1"/>
    <xf numFmtId="0" fontId="3" fillId="0" borderId="12" xfId="2" applyFont="1" applyFill="1" applyBorder="1" applyAlignment="1">
      <alignment horizontal="left" vertical="center" wrapText="1"/>
    </xf>
    <xf numFmtId="0" fontId="3" fillId="0" borderId="1" xfId="2" applyFont="1" applyFill="1" applyBorder="1" applyAlignment="1">
      <alignment horizontal="left" vertical="center" wrapText="1"/>
    </xf>
    <xf numFmtId="0" fontId="21" fillId="0" borderId="1" xfId="2" applyFont="1" applyFill="1" applyBorder="1" applyAlignment="1">
      <alignment horizontal="center" vertical="center"/>
    </xf>
    <xf numFmtId="182" fontId="21" fillId="0" borderId="1" xfId="6" applyNumberFormat="1" applyFont="1" applyFill="1" applyBorder="1" applyAlignment="1">
      <alignment horizontal="center"/>
    </xf>
    <xf numFmtId="14" fontId="3" fillId="0" borderId="1" xfId="2" applyNumberFormat="1" applyFont="1" applyFill="1" applyBorder="1" applyAlignment="1">
      <alignment horizontal="center"/>
    </xf>
    <xf numFmtId="182" fontId="21" fillId="0" borderId="7" xfId="6" applyNumberFormat="1" applyFont="1" applyFill="1" applyBorder="1" applyAlignment="1">
      <alignment horizontal="center"/>
    </xf>
    <xf numFmtId="182" fontId="21" fillId="0" borderId="61" xfId="6" applyNumberFormat="1" applyFont="1" applyFill="1" applyBorder="1" applyAlignment="1">
      <alignment horizontal="center"/>
    </xf>
    <xf numFmtId="182" fontId="21" fillId="0" borderId="11" xfId="6" applyNumberFormat="1" applyFont="1" applyFill="1" applyBorder="1" applyAlignment="1">
      <alignment horizontal="center"/>
    </xf>
    <xf numFmtId="4" fontId="21" fillId="0" borderId="1" xfId="6" applyNumberFormat="1" applyFont="1" applyFill="1" applyBorder="1" applyAlignment="1">
      <alignment horizontal="center"/>
    </xf>
    <xf numFmtId="176" fontId="3" fillId="0" borderId="2" xfId="2" applyNumberFormat="1" applyFont="1" applyFill="1" applyBorder="1" applyAlignment="1">
      <alignment horizontal="center" wrapText="1"/>
    </xf>
    <xf numFmtId="9" fontId="4" fillId="22" borderId="1" xfId="2" applyNumberFormat="1" applyFont="1" applyFill="1" applyBorder="1" applyAlignment="1">
      <alignment horizontal="center" vertical="center" wrapText="1"/>
    </xf>
    <xf numFmtId="0" fontId="4" fillId="22" borderId="1" xfId="2" applyFont="1" applyFill="1" applyBorder="1" applyAlignment="1">
      <alignment horizontal="center" vertical="center" wrapText="1"/>
    </xf>
    <xf numFmtId="0" fontId="4" fillId="44" borderId="1" xfId="2" applyFont="1" applyFill="1" applyBorder="1" applyAlignment="1">
      <alignment horizontal="center" vertical="center" wrapText="1"/>
    </xf>
    <xf numFmtId="0" fontId="3" fillId="0" borderId="1" xfId="2" applyNumberFormat="1" applyFont="1" applyFill="1" applyBorder="1" applyAlignment="1">
      <alignment horizontal="center"/>
    </xf>
    <xf numFmtId="2" fontId="4" fillId="0" borderId="2" xfId="2" applyNumberFormat="1" applyFont="1" applyFill="1" applyBorder="1" applyAlignment="1" applyProtection="1">
      <alignment horizontal="left" vertical="center" wrapText="1"/>
    </xf>
    <xf numFmtId="182" fontId="3" fillId="0" borderId="1" xfId="6" applyNumberFormat="1" applyFont="1" applyBorder="1" applyAlignment="1">
      <alignment horizontal="center" vertical="center"/>
    </xf>
    <xf numFmtId="0" fontId="3" fillId="33" borderId="1" xfId="2" applyFont="1" applyFill="1" applyBorder="1" applyAlignment="1">
      <alignment horizontal="left" vertical="center" wrapText="1"/>
    </xf>
    <xf numFmtId="0" fontId="3" fillId="33" borderId="1" xfId="2" applyFont="1" applyFill="1" applyBorder="1" applyAlignment="1">
      <alignment horizontal="center" vertical="center"/>
    </xf>
    <xf numFmtId="0" fontId="3" fillId="0" borderId="1" xfId="2" quotePrefix="1" applyFont="1" applyFill="1" applyBorder="1" applyAlignment="1">
      <alignment horizontal="left" vertical="center" wrapText="1"/>
    </xf>
    <xf numFmtId="0" fontId="3" fillId="0" borderId="1" xfId="2" applyFont="1" applyFill="1" applyBorder="1" applyAlignment="1">
      <alignment wrapText="1"/>
    </xf>
    <xf numFmtId="165" fontId="4" fillId="0" borderId="2" xfId="2" applyNumberFormat="1" applyFont="1" applyFill="1" applyBorder="1" applyAlignment="1" applyProtection="1">
      <alignment horizontal="center"/>
    </xf>
    <xf numFmtId="0" fontId="3" fillId="0" borderId="3" xfId="2" applyFont="1" applyFill="1" applyBorder="1" applyAlignment="1">
      <alignment horizontal="center" vertical="center" wrapText="1"/>
    </xf>
    <xf numFmtId="1" fontId="3" fillId="22" borderId="11" xfId="2" applyNumberFormat="1" applyFont="1" applyFill="1" applyBorder="1" applyAlignment="1">
      <alignment horizontal="center" vertical="center"/>
    </xf>
    <xf numFmtId="0" fontId="5" fillId="22" borderId="11" xfId="2" applyFont="1" applyFill="1" applyBorder="1" applyAlignment="1">
      <alignment horizontal="center" vertical="center" wrapText="1"/>
    </xf>
    <xf numFmtId="0" fontId="5" fillId="44" borderId="11" xfId="2" applyFont="1" applyFill="1" applyBorder="1" applyAlignment="1">
      <alignment horizontal="center" vertical="center" wrapText="1"/>
    </xf>
    <xf numFmtId="0" fontId="3" fillId="22" borderId="12" xfId="2" applyFont="1" applyFill="1" applyBorder="1" applyAlignment="1">
      <alignment vertical="center" wrapText="1"/>
    </xf>
    <xf numFmtId="0" fontId="5" fillId="44" borderId="7" xfId="2" applyFont="1" applyFill="1" applyBorder="1" applyAlignment="1">
      <alignment horizontal="center" vertical="center" wrapText="1"/>
    </xf>
    <xf numFmtId="0" fontId="3" fillId="0" borderId="1" xfId="2" applyFont="1" applyFill="1" applyBorder="1" applyAlignment="1">
      <alignment horizontal="center" vertical="top" wrapText="1"/>
    </xf>
    <xf numFmtId="0" fontId="3" fillId="0" borderId="0" xfId="2" applyFont="1" applyFill="1" applyAlignment="1">
      <alignment horizontal="left" vertical="center" wrapText="1"/>
    </xf>
    <xf numFmtId="0" fontId="3" fillId="0" borderId="2" xfId="2" applyFont="1" applyFill="1" applyBorder="1" applyAlignment="1">
      <alignment horizontal="center" vertical="center" wrapText="1"/>
    </xf>
    <xf numFmtId="0" fontId="4" fillId="0" borderId="2" xfId="2" quotePrefix="1" applyFont="1" applyFill="1" applyBorder="1" applyAlignment="1">
      <alignment horizontal="left" vertical="center" wrapText="1"/>
    </xf>
    <xf numFmtId="0" fontId="4" fillId="0" borderId="2" xfId="2" applyFont="1" applyFill="1" applyBorder="1" applyAlignment="1">
      <alignment horizontal="left" vertical="center" wrapText="1"/>
    </xf>
    <xf numFmtId="0" fontId="5" fillId="0" borderId="1" xfId="2" applyFont="1" applyFill="1" applyBorder="1" applyAlignment="1">
      <alignment horizontal="left" vertical="center" wrapText="1"/>
    </xf>
    <xf numFmtId="14" fontId="3" fillId="0" borderId="1" xfId="2" applyNumberFormat="1" applyFont="1" applyBorder="1" applyAlignment="1">
      <alignment horizontal="center" vertical="center" wrapText="1"/>
    </xf>
    <xf numFmtId="0" fontId="3" fillId="22" borderId="7" xfId="2" applyFont="1" applyFill="1" applyBorder="1" applyAlignment="1">
      <alignment horizontal="center" vertical="center" wrapText="1"/>
    </xf>
    <xf numFmtId="14" fontId="3" fillId="0" borderId="1" xfId="2" applyNumberFormat="1" applyFont="1" applyFill="1" applyBorder="1" applyAlignment="1">
      <alignment horizontal="center" vertical="center" wrapText="1"/>
    </xf>
    <xf numFmtId="182" fontId="3" fillId="0" borderId="1" xfId="6" applyNumberFormat="1" applyFont="1" applyBorder="1"/>
    <xf numFmtId="182" fontId="3" fillId="38" borderId="1" xfId="6" applyNumberFormat="1" applyFont="1" applyFill="1" applyBorder="1"/>
    <xf numFmtId="182" fontId="3" fillId="43" borderId="1" xfId="6" applyNumberFormat="1" applyFont="1" applyFill="1" applyBorder="1"/>
    <xf numFmtId="14" fontId="3" fillId="0" borderId="1" xfId="2" applyNumberFormat="1" applyFont="1" applyBorder="1"/>
    <xf numFmtId="0" fontId="3" fillId="48" borderId="2" xfId="2" applyFont="1" applyFill="1" applyBorder="1" applyAlignment="1">
      <alignment vertical="center" wrapText="1"/>
    </xf>
    <xf numFmtId="0" fontId="4" fillId="0" borderId="2" xfId="2" applyFont="1" applyFill="1" applyBorder="1" applyAlignment="1">
      <alignment horizontal="justify" wrapText="1"/>
    </xf>
    <xf numFmtId="0" fontId="3" fillId="22" borderId="12" xfId="2" applyFont="1" applyFill="1" applyBorder="1" applyAlignment="1">
      <alignment horizontal="center" vertical="center" wrapText="1"/>
    </xf>
    <xf numFmtId="0" fontId="4" fillId="0" borderId="2" xfId="2" quotePrefix="1" applyFont="1" applyFill="1" applyBorder="1" applyAlignment="1">
      <alignment horizontal="justify" vertical="center" wrapText="1"/>
    </xf>
    <xf numFmtId="182" fontId="3" fillId="50" borderId="1" xfId="6" applyNumberFormat="1" applyFont="1" applyFill="1" applyBorder="1"/>
    <xf numFmtId="0" fontId="4" fillId="38" borderId="2" xfId="2" quotePrefix="1" applyFont="1" applyFill="1" applyBorder="1" applyAlignment="1">
      <alignment horizontal="justify" wrapText="1"/>
    </xf>
    <xf numFmtId="9" fontId="3" fillId="22" borderId="50" xfId="2" applyNumberFormat="1" applyFont="1" applyFill="1" applyBorder="1" applyAlignment="1">
      <alignment horizontal="center" vertical="center"/>
    </xf>
    <xf numFmtId="9" fontId="3" fillId="22" borderId="12" xfId="2" applyNumberFormat="1" applyFont="1" applyFill="1" applyBorder="1" applyAlignment="1">
      <alignment horizontal="center" vertical="center" wrapText="1"/>
    </xf>
    <xf numFmtId="0" fontId="3" fillId="49" borderId="12" xfId="2" applyFont="1" applyFill="1" applyBorder="1" applyAlignment="1">
      <alignment horizontal="center" vertical="center" wrapText="1"/>
    </xf>
    <xf numFmtId="0" fontId="3" fillId="0" borderId="8" xfId="2" applyFont="1" applyFill="1" applyBorder="1" applyAlignment="1">
      <alignment horizontal="center" vertical="center"/>
    </xf>
    <xf numFmtId="182" fontId="3" fillId="51" borderId="1" xfId="6" applyNumberFormat="1" applyFont="1" applyFill="1" applyBorder="1"/>
    <xf numFmtId="0" fontId="3" fillId="0" borderId="3" xfId="2" applyFont="1" applyFill="1" applyBorder="1" applyAlignment="1">
      <alignment horizontal="center" vertical="center"/>
    </xf>
    <xf numFmtId="0" fontId="3" fillId="0" borderId="2" xfId="2" applyFont="1" applyFill="1" applyBorder="1" applyAlignment="1">
      <alignment horizontal="center" vertical="center"/>
    </xf>
    <xf numFmtId="0" fontId="3" fillId="0" borderId="16" xfId="2" applyFont="1" applyFill="1" applyBorder="1" applyAlignment="1">
      <alignment horizontal="center" vertical="center" wrapText="1"/>
    </xf>
    <xf numFmtId="0" fontId="4" fillId="44" borderId="1" xfId="2" applyFont="1" applyFill="1" applyBorder="1" applyAlignment="1">
      <alignment horizontal="left" vertical="center" wrapText="1"/>
    </xf>
    <xf numFmtId="182" fontId="4" fillId="0" borderId="1" xfId="6" applyNumberFormat="1" applyFont="1" applyFill="1" applyBorder="1"/>
    <xf numFmtId="0" fontId="3" fillId="0" borderId="3" xfId="2" applyFont="1" applyBorder="1"/>
    <xf numFmtId="0" fontId="3" fillId="0" borderId="2" xfId="2" applyFont="1" applyBorder="1"/>
    <xf numFmtId="0" fontId="3" fillId="51" borderId="16" xfId="2" applyFont="1" applyFill="1" applyBorder="1" applyAlignment="1">
      <alignment horizontal="center" vertical="center" wrapText="1"/>
    </xf>
    <xf numFmtId="0" fontId="4" fillId="38" borderId="2" xfId="2" quotePrefix="1" applyFont="1" applyFill="1" applyBorder="1" applyAlignment="1">
      <alignment horizontal="justify" vertical="center" wrapText="1"/>
    </xf>
    <xf numFmtId="0" fontId="4" fillId="52" borderId="1" xfId="2" applyFont="1" applyFill="1" applyBorder="1" applyAlignment="1">
      <alignment horizontal="left" vertical="center" wrapText="1"/>
    </xf>
    <xf numFmtId="182" fontId="3" fillId="53" borderId="1" xfId="6" applyNumberFormat="1" applyFont="1" applyFill="1" applyBorder="1"/>
    <xf numFmtId="0" fontId="3" fillId="0" borderId="0" xfId="2" applyFont="1" applyFill="1" applyBorder="1" applyAlignment="1">
      <alignment horizontal="center" vertical="center" wrapText="1"/>
    </xf>
    <xf numFmtId="0" fontId="4" fillId="44" borderId="1" xfId="2" applyFont="1" applyFill="1" applyBorder="1" applyAlignment="1">
      <alignment horizontal="left" wrapText="1"/>
    </xf>
    <xf numFmtId="182" fontId="3" fillId="0" borderId="1" xfId="6" applyNumberFormat="1" applyFont="1" applyFill="1" applyBorder="1"/>
    <xf numFmtId="0" fontId="3" fillId="33" borderId="1" xfId="2" applyFont="1" applyFill="1" applyBorder="1" applyAlignment="1">
      <alignment vertical="center" wrapText="1"/>
    </xf>
    <xf numFmtId="0" fontId="3" fillId="51" borderId="0" xfId="2" applyFont="1" applyFill="1" applyBorder="1" applyAlignment="1">
      <alignment horizontal="center" vertical="center" wrapText="1"/>
    </xf>
    <xf numFmtId="0" fontId="4" fillId="52" borderId="1" xfId="2" applyFont="1" applyFill="1" applyBorder="1" applyAlignment="1">
      <alignment horizontal="left" wrapText="1"/>
    </xf>
    <xf numFmtId="0" fontId="3" fillId="0" borderId="9" xfId="2" applyFont="1" applyFill="1" applyBorder="1" applyAlignment="1">
      <alignment horizontal="center" vertical="center"/>
    </xf>
    <xf numFmtId="0" fontId="4" fillId="0" borderId="9" xfId="2" applyFont="1" applyFill="1" applyBorder="1" applyAlignment="1">
      <alignment horizontal="left" vertical="center" wrapText="1"/>
    </xf>
    <xf numFmtId="0" fontId="3" fillId="0" borderId="3" xfId="2" applyFont="1" applyBorder="1" applyAlignment="1">
      <alignment horizontal="center" vertical="center"/>
    </xf>
    <xf numFmtId="0" fontId="3" fillId="0" borderId="2" xfId="2" applyFont="1" applyBorder="1" applyAlignment="1">
      <alignment vertical="center" wrapText="1"/>
    </xf>
    <xf numFmtId="0" fontId="3" fillId="0" borderId="1" xfId="2" applyFont="1" applyFill="1" applyBorder="1" applyAlignment="1">
      <alignment vertical="center" wrapText="1"/>
    </xf>
    <xf numFmtId="0" fontId="3" fillId="0" borderId="8" xfId="2" applyFont="1" applyBorder="1" applyAlignment="1">
      <alignment horizontal="center" vertical="center"/>
    </xf>
    <xf numFmtId="0" fontId="3" fillId="0" borderId="3" xfId="2" applyFont="1" applyFill="1" applyBorder="1" applyAlignment="1">
      <alignment vertical="center" wrapText="1"/>
    </xf>
    <xf numFmtId="0" fontId="3" fillId="0" borderId="10" xfId="2" applyFont="1" applyBorder="1" applyAlignment="1">
      <alignment horizontal="center" vertical="center"/>
    </xf>
    <xf numFmtId="0" fontId="3" fillId="0" borderId="3" xfId="2" applyFont="1" applyFill="1" applyBorder="1" applyAlignment="1">
      <alignment horizontal="left" vertical="center" wrapText="1"/>
    </xf>
    <xf numFmtId="0" fontId="3" fillId="0" borderId="10" xfId="2" applyFont="1" applyFill="1" applyBorder="1" applyAlignment="1">
      <alignment horizontal="center" vertical="center"/>
    </xf>
    <xf numFmtId="0" fontId="3" fillId="0" borderId="2" xfId="2" quotePrefix="1" applyFont="1" applyFill="1" applyBorder="1" applyAlignment="1">
      <alignment horizontal="left" vertical="center" wrapText="1"/>
    </xf>
    <xf numFmtId="182" fontId="3" fillId="0" borderId="7" xfId="6" applyNumberFormat="1" applyFont="1" applyFill="1" applyBorder="1" applyAlignment="1">
      <alignment horizontal="center" vertical="center"/>
    </xf>
    <xf numFmtId="182" fontId="3" fillId="0" borderId="7" xfId="6" applyNumberFormat="1" applyFont="1" applyFill="1" applyBorder="1" applyAlignment="1">
      <alignment horizontal="center"/>
    </xf>
    <xf numFmtId="0" fontId="3" fillId="0" borderId="11" xfId="2" applyFont="1" applyFill="1" applyBorder="1" applyAlignment="1">
      <alignment horizontal="center" vertical="center"/>
    </xf>
    <xf numFmtId="0" fontId="3" fillId="0" borderId="11" xfId="2" applyFont="1" applyFill="1" applyBorder="1" applyAlignment="1">
      <alignment horizontal="center" vertical="center" wrapText="1"/>
    </xf>
    <xf numFmtId="9" fontId="3" fillId="22" borderId="0" xfId="2" applyNumberFormat="1" applyFont="1" applyFill="1" applyBorder="1" applyAlignment="1">
      <alignment horizontal="center" vertical="center"/>
    </xf>
    <xf numFmtId="182" fontId="3" fillId="0" borderId="11" xfId="6" applyNumberFormat="1" applyFont="1" applyFill="1" applyBorder="1" applyAlignment="1">
      <alignment horizontal="center"/>
    </xf>
    <xf numFmtId="9" fontId="3" fillId="31" borderId="4" xfId="2" applyNumberFormat="1" applyFont="1" applyFill="1" applyBorder="1" applyAlignment="1">
      <alignment horizontal="left" vertical="center" wrapText="1"/>
    </xf>
    <xf numFmtId="9" fontId="3" fillId="31" borderId="1" xfId="2" applyNumberFormat="1" applyFont="1" applyFill="1" applyBorder="1" applyAlignment="1">
      <alignment horizontal="center" vertical="center" wrapText="1"/>
    </xf>
    <xf numFmtId="0" fontId="5" fillId="31" borderId="1" xfId="2" applyFont="1" applyFill="1" applyBorder="1" applyAlignment="1">
      <alignment horizontal="left" vertical="center" wrapText="1"/>
    </xf>
    <xf numFmtId="0" fontId="3" fillId="31" borderId="1" xfId="2" applyFont="1" applyFill="1" applyBorder="1" applyAlignment="1">
      <alignment horizontal="center" vertical="center" wrapText="1"/>
    </xf>
    <xf numFmtId="0" fontId="3" fillId="31" borderId="4" xfId="2" applyFont="1" applyFill="1" applyBorder="1" applyAlignment="1">
      <alignment horizontal="left" vertical="center" wrapText="1"/>
    </xf>
    <xf numFmtId="9" fontId="5" fillId="31" borderId="1" xfId="2" applyNumberFormat="1" applyFont="1" applyFill="1" applyBorder="1" applyAlignment="1">
      <alignment horizontal="center" vertical="center" wrapText="1"/>
    </xf>
    <xf numFmtId="0" fontId="5" fillId="31" borderId="11" xfId="2" applyFont="1" applyFill="1" applyBorder="1" applyAlignment="1">
      <alignment horizontal="left" vertical="center" wrapText="1"/>
    </xf>
    <xf numFmtId="9" fontId="5" fillId="31" borderId="11" xfId="2" applyNumberFormat="1" applyFont="1" applyFill="1" applyBorder="1" applyAlignment="1">
      <alignment horizontal="left" vertical="center" wrapText="1"/>
    </xf>
    <xf numFmtId="0" fontId="3" fillId="31" borderId="4" xfId="2" applyFont="1" applyFill="1" applyBorder="1" applyAlignment="1">
      <alignment horizontal="center" vertical="center" wrapText="1"/>
    </xf>
    <xf numFmtId="0" fontId="3" fillId="31" borderId="7" xfId="2" applyFont="1" applyFill="1" applyBorder="1" applyAlignment="1">
      <alignment horizontal="left" vertical="center" wrapText="1"/>
    </xf>
    <xf numFmtId="9" fontId="5" fillId="31" borderId="7" xfId="2" applyNumberFormat="1" applyFont="1" applyFill="1" applyBorder="1" applyAlignment="1">
      <alignment horizontal="left" vertical="center" wrapText="1"/>
    </xf>
    <xf numFmtId="3" fontId="3" fillId="31" borderId="4" xfId="2" applyNumberFormat="1" applyFont="1" applyFill="1" applyBorder="1" applyAlignment="1">
      <alignment vertical="center" wrapText="1"/>
    </xf>
    <xf numFmtId="0" fontId="5" fillId="31" borderId="1" xfId="2" applyFont="1" applyFill="1" applyBorder="1" applyAlignment="1">
      <alignment horizontal="center" vertical="center" wrapText="1"/>
    </xf>
    <xf numFmtId="9" fontId="3" fillId="31" borderId="1" xfId="2" applyNumberFormat="1" applyFont="1" applyFill="1" applyBorder="1" applyAlignment="1">
      <alignment horizontal="left" vertical="center" wrapText="1"/>
    </xf>
    <xf numFmtId="9" fontId="3" fillId="31" borderId="4" xfId="2" applyNumberFormat="1" applyFont="1" applyFill="1" applyBorder="1" applyAlignment="1">
      <alignment horizontal="center" vertical="center" wrapText="1"/>
    </xf>
    <xf numFmtId="1" fontId="3" fillId="7" borderId="1" xfId="2" applyNumberFormat="1" applyFont="1" applyFill="1" applyBorder="1" applyAlignment="1">
      <alignment horizontal="left" vertical="center" wrapText="1"/>
    </xf>
    <xf numFmtId="1" fontId="3" fillId="31" borderId="1" xfId="2" applyNumberFormat="1" applyFont="1" applyFill="1" applyBorder="1" applyAlignment="1">
      <alignment horizontal="left" vertical="center" wrapText="1"/>
    </xf>
    <xf numFmtId="0" fontId="3" fillId="43" borderId="7" xfId="2" applyFont="1" applyFill="1" applyBorder="1"/>
    <xf numFmtId="0" fontId="8" fillId="12" borderId="11" xfId="2" applyFont="1" applyFill="1" applyBorder="1" applyAlignment="1">
      <alignment horizontal="center" vertical="center" wrapText="1"/>
    </xf>
    <xf numFmtId="0" fontId="8" fillId="6" borderId="11" xfId="2" applyFont="1" applyFill="1" applyBorder="1" applyAlignment="1">
      <alignment horizontal="center" vertical="center" wrapText="1"/>
    </xf>
    <xf numFmtId="182" fontId="8" fillId="6" borderId="11" xfId="6" applyNumberFormat="1" applyFont="1" applyFill="1" applyBorder="1" applyAlignment="1">
      <alignment horizontal="center" vertical="center" wrapText="1"/>
    </xf>
    <xf numFmtId="182" fontId="8" fillId="0" borderId="11" xfId="6" applyNumberFormat="1" applyFont="1" applyFill="1" applyBorder="1" applyAlignment="1">
      <alignment horizontal="center" wrapText="1"/>
    </xf>
    <xf numFmtId="182" fontId="8" fillId="0" borderId="64" xfId="6" applyNumberFormat="1" applyFont="1" applyFill="1" applyBorder="1" applyAlignment="1">
      <alignment horizontal="center" wrapText="1"/>
    </xf>
    <xf numFmtId="0" fontId="5" fillId="7" borderId="11" xfId="2" applyFont="1" applyFill="1" applyBorder="1" applyAlignment="1">
      <alignment horizontal="center" vertical="center" wrapText="1"/>
    </xf>
    <xf numFmtId="0" fontId="3" fillId="7" borderId="11" xfId="2" applyFont="1" applyFill="1" applyBorder="1" applyAlignment="1">
      <alignment horizontal="center" vertical="center" wrapText="1"/>
    </xf>
    <xf numFmtId="0" fontId="8" fillId="6" borderId="3" xfId="2" applyFont="1" applyFill="1" applyBorder="1" applyAlignment="1">
      <alignment horizontal="center" vertical="center" wrapText="1"/>
    </xf>
    <xf numFmtId="182" fontId="8" fillId="6" borderId="1" xfId="6" applyNumberFormat="1" applyFont="1" applyFill="1" applyBorder="1" applyAlignment="1">
      <alignment horizontal="center" vertical="center" wrapText="1"/>
    </xf>
    <xf numFmtId="0" fontId="3" fillId="14" borderId="0" xfId="2" applyFont="1" applyFill="1" applyBorder="1" applyAlignment="1">
      <alignment horizontal="center" vertical="center" wrapText="1"/>
    </xf>
    <xf numFmtId="0" fontId="3" fillId="14" borderId="0" xfId="2" applyFont="1" applyFill="1" applyBorder="1" applyAlignment="1">
      <alignment horizontal="left" vertical="center" wrapText="1"/>
    </xf>
    <xf numFmtId="0" fontId="21" fillId="0" borderId="1" xfId="2" applyFont="1" applyBorder="1" applyAlignment="1">
      <alignment horizontal="center" vertical="top" wrapText="1"/>
    </xf>
    <xf numFmtId="0" fontId="21" fillId="0" borderId="7" xfId="2" applyFont="1" applyBorder="1"/>
    <xf numFmtId="0" fontId="43" fillId="0" borderId="7" xfId="2" applyFont="1" applyBorder="1"/>
    <xf numFmtId="0" fontId="21" fillId="0" borderId="7" xfId="2" applyFont="1" applyBorder="1" applyAlignment="1">
      <alignment horizontal="center" vertical="top" wrapText="1"/>
    </xf>
    <xf numFmtId="0" fontId="21" fillId="0" borderId="0" xfId="2" applyFont="1" applyBorder="1"/>
    <xf numFmtId="0" fontId="21" fillId="0" borderId="65" xfId="2" applyFont="1" applyBorder="1"/>
    <xf numFmtId="0" fontId="21" fillId="0" borderId="41" xfId="2" applyFont="1" applyBorder="1"/>
    <xf numFmtId="0" fontId="21" fillId="0" borderId="66" xfId="2" applyFont="1" applyBorder="1"/>
    <xf numFmtId="0" fontId="21" fillId="0" borderId="18" xfId="2" applyFont="1" applyBorder="1"/>
    <xf numFmtId="0" fontId="21" fillId="0" borderId="67" xfId="2" applyFont="1" applyBorder="1"/>
    <xf numFmtId="0" fontId="21" fillId="0" borderId="4" xfId="2" applyFont="1" applyBorder="1"/>
    <xf numFmtId="0" fontId="21" fillId="0" borderId="3" xfId="2" applyFont="1" applyBorder="1"/>
    <xf numFmtId="0" fontId="21" fillId="0" borderId="68" xfId="2" applyFont="1" applyBorder="1"/>
    <xf numFmtId="0" fontId="43" fillId="0" borderId="65" xfId="2" applyFont="1" applyBorder="1"/>
    <xf numFmtId="0" fontId="72" fillId="0" borderId="65" xfId="2" applyFont="1" applyBorder="1" applyAlignment="1">
      <alignment horizontal="center" vertical="center"/>
    </xf>
    <xf numFmtId="0" fontId="72" fillId="0" borderId="41" xfId="2" applyFont="1" applyBorder="1" applyAlignment="1">
      <alignment horizontal="center" vertical="center"/>
    </xf>
    <xf numFmtId="0" fontId="21" fillId="0" borderId="70" xfId="2" applyFont="1" applyBorder="1"/>
    <xf numFmtId="0" fontId="21" fillId="0" borderId="3" xfId="2" applyFont="1" applyBorder="1" applyAlignment="1">
      <alignment horizontal="center" vertical="center" wrapText="1"/>
    </xf>
    <xf numFmtId="0" fontId="15" fillId="0" borderId="2" xfId="2" applyFont="1" applyBorder="1" applyAlignment="1">
      <alignment horizontal="left" vertical="center" wrapText="1"/>
    </xf>
    <xf numFmtId="0" fontId="21" fillId="0" borderId="18" xfId="2" applyFont="1" applyBorder="1" applyAlignment="1">
      <alignment horizontal="center" vertical="center"/>
    </xf>
    <xf numFmtId="0" fontId="21" fillId="0" borderId="2" xfId="2" applyFont="1" applyBorder="1" applyAlignment="1">
      <alignment horizontal="center" vertical="center" wrapText="1"/>
    </xf>
    <xf numFmtId="0" fontId="55" fillId="9" borderId="4" xfId="2" applyFont="1" applyFill="1" applyBorder="1" applyAlignment="1">
      <alignment horizontal="center" vertical="center" wrapText="1"/>
    </xf>
    <xf numFmtId="0" fontId="55" fillId="9" borderId="1" xfId="2" applyFont="1" applyFill="1" applyBorder="1" applyAlignment="1">
      <alignment horizontal="center" vertical="center" wrapText="1"/>
    </xf>
    <xf numFmtId="0" fontId="21" fillId="0" borderId="74" xfId="2" applyFont="1" applyBorder="1"/>
    <xf numFmtId="0" fontId="21" fillId="0" borderId="10" xfId="2" applyFont="1" applyBorder="1"/>
    <xf numFmtId="0" fontId="43" fillId="0" borderId="74" xfId="2" applyFont="1" applyBorder="1"/>
    <xf numFmtId="0" fontId="21" fillId="0" borderId="73" xfId="2" applyFont="1" applyBorder="1"/>
    <xf numFmtId="0" fontId="72" fillId="0" borderId="74" xfId="2" applyFont="1" applyBorder="1" applyAlignment="1">
      <alignment horizontal="center" vertical="center"/>
    </xf>
    <xf numFmtId="0" fontId="72" fillId="0" borderId="2" xfId="2" applyFont="1" applyBorder="1" applyAlignment="1">
      <alignment horizontal="center" vertical="center"/>
    </xf>
    <xf numFmtId="0" fontId="21" fillId="0" borderId="2" xfId="2" applyFont="1" applyBorder="1"/>
    <xf numFmtId="0" fontId="21" fillId="0" borderId="75" xfId="2" applyFont="1" applyBorder="1"/>
    <xf numFmtId="0" fontId="21" fillId="0" borderId="11" xfId="2" applyFont="1" applyBorder="1" applyAlignment="1">
      <alignment horizontal="center" vertical="center" wrapText="1"/>
    </xf>
    <xf numFmtId="0" fontId="21" fillId="0" borderId="69" xfId="2" applyFont="1" applyBorder="1"/>
    <xf numFmtId="175" fontId="21" fillId="0" borderId="69" xfId="7" applyNumberFormat="1" applyFont="1" applyBorder="1" applyAlignment="1">
      <alignment horizontal="center" vertical="center"/>
    </xf>
    <xf numFmtId="1" fontId="55" fillId="9" borderId="1" xfId="2" applyNumberFormat="1" applyFont="1" applyFill="1" applyBorder="1" applyAlignment="1">
      <alignment horizontal="center" vertical="center" wrapText="1"/>
    </xf>
    <xf numFmtId="3" fontId="55" fillId="9" borderId="1" xfId="2" applyNumberFormat="1" applyFont="1" applyFill="1" applyBorder="1" applyAlignment="1">
      <alignment horizontal="center" vertical="center" wrapText="1"/>
    </xf>
    <xf numFmtId="0" fontId="21" fillId="0" borderId="76" xfId="2" applyFont="1" applyBorder="1"/>
    <xf numFmtId="0" fontId="21" fillId="0" borderId="11" xfId="2" applyFont="1" applyBorder="1"/>
    <xf numFmtId="0" fontId="21" fillId="0" borderId="77" xfId="2" applyFont="1" applyBorder="1"/>
    <xf numFmtId="0" fontId="21" fillId="0" borderId="78" xfId="2" applyFont="1" applyBorder="1"/>
    <xf numFmtId="0" fontId="43" fillId="0" borderId="76" xfId="2" applyFont="1" applyBorder="1"/>
    <xf numFmtId="0" fontId="21" fillId="0" borderId="11" xfId="2" applyFont="1" applyBorder="1" applyAlignment="1">
      <alignment horizontal="center" vertical="center"/>
    </xf>
    <xf numFmtId="0" fontId="72" fillId="0" borderId="76" xfId="2" applyFont="1" applyBorder="1" applyAlignment="1">
      <alignment horizontal="center" vertical="center"/>
    </xf>
    <xf numFmtId="0" fontId="72" fillId="0" borderId="11" xfId="2" applyFont="1" applyBorder="1" applyAlignment="1">
      <alignment horizontal="center" vertical="center"/>
    </xf>
    <xf numFmtId="0" fontId="21" fillId="0" borderId="79" xfId="2" applyFont="1" applyBorder="1"/>
    <xf numFmtId="9" fontId="55" fillId="9" borderId="4" xfId="2" applyNumberFormat="1" applyFont="1" applyFill="1" applyBorder="1" applyAlignment="1">
      <alignment horizontal="center" vertical="center" wrapText="1"/>
    </xf>
    <xf numFmtId="9" fontId="55" fillId="9" borderId="1" xfId="2" applyNumberFormat="1" applyFont="1" applyFill="1" applyBorder="1" applyAlignment="1">
      <alignment horizontal="center" vertical="center" wrapText="1"/>
    </xf>
    <xf numFmtId="0" fontId="21" fillId="0" borderId="80" xfId="2" applyFont="1" applyBorder="1"/>
    <xf numFmtId="0" fontId="21" fillId="0" borderId="81" xfId="2" applyFont="1" applyBorder="1"/>
    <xf numFmtId="0" fontId="21" fillId="0" borderId="82" xfId="2" applyFont="1" applyBorder="1"/>
    <xf numFmtId="0" fontId="21" fillId="0" borderId="83" xfId="2" applyFont="1" applyBorder="1"/>
    <xf numFmtId="0" fontId="21" fillId="0" borderId="84" xfId="2" applyFont="1" applyBorder="1"/>
    <xf numFmtId="0" fontId="21" fillId="0" borderId="85" xfId="2" applyFont="1" applyBorder="1"/>
    <xf numFmtId="0" fontId="21" fillId="0" borderId="87" xfId="2" applyFont="1" applyBorder="1"/>
    <xf numFmtId="175" fontId="21" fillId="0" borderId="88" xfId="7" applyNumberFormat="1" applyFont="1" applyBorder="1" applyAlignment="1">
      <alignment horizontal="center" vertical="center"/>
    </xf>
    <xf numFmtId="0" fontId="43" fillId="0" borderId="80" xfId="2" applyFont="1" applyBorder="1"/>
    <xf numFmtId="0" fontId="21" fillId="0" borderId="81" xfId="2" applyFont="1" applyBorder="1" applyAlignment="1">
      <alignment horizontal="center" vertical="center"/>
    </xf>
    <xf numFmtId="0" fontId="72" fillId="0" borderId="80" xfId="2" applyFont="1" applyBorder="1" applyAlignment="1">
      <alignment horizontal="center" vertical="center"/>
    </xf>
    <xf numFmtId="0" fontId="72" fillId="0" borderId="81" xfId="2" applyFont="1" applyBorder="1" applyAlignment="1">
      <alignment horizontal="center" vertical="center"/>
    </xf>
    <xf numFmtId="0" fontId="43" fillId="0" borderId="11" xfId="2" applyFont="1" applyBorder="1"/>
    <xf numFmtId="0" fontId="21" fillId="0" borderId="89" xfId="2" applyFont="1" applyBorder="1"/>
    <xf numFmtId="0" fontId="21" fillId="0" borderId="43" xfId="2" applyFont="1" applyBorder="1"/>
    <xf numFmtId="0" fontId="21" fillId="0" borderId="90" xfId="2" applyFont="1" applyBorder="1"/>
    <xf numFmtId="0" fontId="21" fillId="0" borderId="91" xfId="2" applyFont="1" applyBorder="1"/>
    <xf numFmtId="175" fontId="21" fillId="0" borderId="67" xfId="7" applyNumberFormat="1" applyFont="1" applyBorder="1" applyAlignment="1">
      <alignment horizontal="center" vertical="center"/>
    </xf>
    <xf numFmtId="0" fontId="43" fillId="0" borderId="89" xfId="2" applyFont="1" applyBorder="1"/>
    <xf numFmtId="0" fontId="21" fillId="0" borderId="43" xfId="2" applyFont="1" applyBorder="1" applyAlignment="1">
      <alignment horizontal="center" vertical="center"/>
    </xf>
    <xf numFmtId="0" fontId="21" fillId="0" borderId="90" xfId="2" applyFont="1" applyBorder="1" applyAlignment="1">
      <alignment vertical="center" wrapText="1"/>
    </xf>
    <xf numFmtId="0" fontId="72" fillId="0" borderId="89" xfId="2" applyFont="1" applyBorder="1" applyAlignment="1">
      <alignment horizontal="center" vertical="center"/>
    </xf>
    <xf numFmtId="0" fontId="72" fillId="0" borderId="43" xfId="2" applyFont="1" applyBorder="1" applyAlignment="1">
      <alignment horizontal="center" vertical="center"/>
    </xf>
    <xf numFmtId="0" fontId="21" fillId="0" borderId="4" xfId="2" applyFont="1" applyBorder="1" applyAlignment="1">
      <alignment vertical="center" wrapText="1"/>
    </xf>
    <xf numFmtId="9" fontId="21" fillId="0" borderId="1" xfId="2" applyNumberFormat="1" applyFont="1" applyBorder="1" applyAlignment="1">
      <alignment horizontal="center" vertical="center" wrapText="1"/>
    </xf>
    <xf numFmtId="0" fontId="21" fillId="0" borderId="92" xfId="2" applyFont="1" applyBorder="1"/>
    <xf numFmtId="43" fontId="21" fillId="0" borderId="79" xfId="7" applyFont="1" applyBorder="1"/>
    <xf numFmtId="0" fontId="21" fillId="0" borderId="93" xfId="2" applyFont="1" applyBorder="1"/>
    <xf numFmtId="0" fontId="43" fillId="0" borderId="92" xfId="2" applyFont="1" applyBorder="1"/>
    <xf numFmtId="0" fontId="21" fillId="0" borderId="79" xfId="2" applyFont="1" applyBorder="1" applyAlignment="1">
      <alignment vertical="center" wrapText="1"/>
    </xf>
    <xf numFmtId="0" fontId="72" fillId="0" borderId="92" xfId="2" applyFont="1" applyBorder="1" applyAlignment="1">
      <alignment horizontal="center" vertical="center"/>
    </xf>
    <xf numFmtId="0" fontId="72" fillId="0" borderId="1" xfId="2" applyFont="1" applyBorder="1" applyAlignment="1">
      <alignment horizontal="center" vertical="center"/>
    </xf>
    <xf numFmtId="43" fontId="21" fillId="0" borderId="82" xfId="7" applyFont="1" applyBorder="1" applyAlignment="1">
      <alignment horizontal="center" vertical="center"/>
    </xf>
    <xf numFmtId="43" fontId="21" fillId="0" borderId="83" xfId="7" applyFont="1" applyBorder="1" applyAlignment="1">
      <alignment horizontal="center" vertical="center"/>
    </xf>
    <xf numFmtId="0" fontId="21" fillId="0" borderId="82" xfId="2" applyFont="1" applyBorder="1" applyAlignment="1">
      <alignment horizontal="left" vertical="center" wrapText="1"/>
    </xf>
    <xf numFmtId="0" fontId="21" fillId="0" borderId="82" xfId="2" applyFont="1" applyBorder="1" applyAlignment="1">
      <alignment horizontal="center" vertical="center"/>
    </xf>
    <xf numFmtId="0" fontId="21" fillId="0" borderId="11" xfId="2" applyFont="1" applyBorder="1" applyAlignment="1">
      <alignment wrapText="1"/>
    </xf>
    <xf numFmtId="0" fontId="6" fillId="0" borderId="12" xfId="2" applyFont="1" applyBorder="1"/>
    <xf numFmtId="0" fontId="6" fillId="0" borderId="28" xfId="2" applyFont="1" applyBorder="1"/>
    <xf numFmtId="0" fontId="21" fillId="0" borderId="1" xfId="2" applyFont="1" applyBorder="1" applyAlignment="1">
      <alignment wrapText="1"/>
    </xf>
    <xf numFmtId="0" fontId="21" fillId="28" borderId="1" xfId="2" applyFont="1" applyFill="1" applyBorder="1" applyAlignment="1">
      <alignment wrapText="1"/>
    </xf>
    <xf numFmtId="0" fontId="21" fillId="28" borderId="1" xfId="2" applyFont="1" applyFill="1" applyBorder="1" applyAlignment="1">
      <alignment vertical="center" wrapText="1"/>
    </xf>
    <xf numFmtId="0" fontId="21" fillId="28" borderId="1" xfId="2" applyFont="1" applyFill="1" applyBorder="1" applyAlignment="1">
      <alignment vertical="center"/>
    </xf>
    <xf numFmtId="0" fontId="43" fillId="28" borderId="1" xfId="2" applyFont="1" applyFill="1" applyBorder="1" applyAlignment="1">
      <alignment vertical="center" wrapText="1"/>
    </xf>
    <xf numFmtId="168" fontId="21" fillId="0" borderId="1" xfId="2" applyNumberFormat="1" applyFont="1" applyBorder="1"/>
    <xf numFmtId="6" fontId="54" fillId="0" borderId="1" xfId="2" applyNumberFormat="1" applyFont="1" applyBorder="1" applyAlignment="1">
      <alignment horizontal="center" vertical="center" wrapText="1" readingOrder="1"/>
    </xf>
    <xf numFmtId="0" fontId="3" fillId="30" borderId="1" xfId="2" applyFont="1" applyFill="1" applyBorder="1" applyAlignment="1">
      <alignment horizontal="center" vertical="top" wrapText="1"/>
    </xf>
    <xf numFmtId="0" fontId="43" fillId="0" borderId="1" xfId="2" applyFont="1" applyBorder="1" applyAlignment="1">
      <alignment horizontal="center" vertical="top" wrapText="1"/>
    </xf>
    <xf numFmtId="9" fontId="58" fillId="31" borderId="1" xfId="2" applyNumberFormat="1" applyFont="1" applyFill="1" applyBorder="1" applyAlignment="1">
      <alignment horizontal="center" vertical="center" wrapText="1"/>
    </xf>
    <xf numFmtId="0" fontId="58" fillId="31" borderId="11" xfId="2" applyFont="1" applyFill="1" applyBorder="1" applyAlignment="1">
      <alignment horizontal="left" vertical="center" wrapText="1"/>
    </xf>
    <xf numFmtId="9" fontId="58" fillId="31" borderId="11" xfId="2" applyNumberFormat="1" applyFont="1" applyFill="1" applyBorder="1" applyAlignment="1">
      <alignment horizontal="left" vertical="center" wrapText="1"/>
    </xf>
    <xf numFmtId="0" fontId="43" fillId="31" borderId="4" xfId="2" applyFont="1" applyFill="1" applyBorder="1" applyAlignment="1">
      <alignment horizontal="center" vertical="center" wrapText="1"/>
    </xf>
    <xf numFmtId="0" fontId="43" fillId="31" borderId="7" xfId="2" applyFont="1" applyFill="1" applyBorder="1" applyAlignment="1">
      <alignment horizontal="left" vertical="center" wrapText="1"/>
    </xf>
    <xf numFmtId="9" fontId="58" fillId="31" borderId="7" xfId="2" applyNumberFormat="1" applyFont="1" applyFill="1" applyBorder="1" applyAlignment="1">
      <alignment horizontal="left" vertical="center" wrapText="1"/>
    </xf>
    <xf numFmtId="3" fontId="43" fillId="31" borderId="4" xfId="2" applyNumberFormat="1" applyFont="1" applyFill="1" applyBorder="1" applyAlignment="1">
      <alignment vertical="center" wrapText="1"/>
    </xf>
    <xf numFmtId="0" fontId="58" fillId="31" borderId="1" xfId="2" applyFont="1" applyFill="1" applyBorder="1" applyAlignment="1">
      <alignment horizontal="center" vertical="center" wrapText="1"/>
    </xf>
    <xf numFmtId="0" fontId="43" fillId="7" borderId="1" xfId="2" applyFont="1" applyFill="1" applyBorder="1" applyAlignment="1">
      <alignment horizontal="left" vertical="center" wrapText="1"/>
    </xf>
    <xf numFmtId="1" fontId="43" fillId="31" borderId="1" xfId="2" applyNumberFormat="1" applyFont="1" applyFill="1" applyBorder="1" applyAlignment="1">
      <alignment horizontal="left" vertical="center" wrapText="1"/>
    </xf>
    <xf numFmtId="0" fontId="11" fillId="12" borderId="14" xfId="2" applyFont="1" applyFill="1" applyBorder="1" applyAlignment="1">
      <alignment horizontal="center" vertical="center" wrapText="1"/>
    </xf>
    <xf numFmtId="0" fontId="11" fillId="6" borderId="94" xfId="2" applyFont="1" applyFill="1" applyBorder="1" applyAlignment="1">
      <alignment horizontal="center" vertical="center" wrapText="1"/>
    </xf>
    <xf numFmtId="0" fontId="11" fillId="6" borderId="95" xfId="2" applyFont="1" applyFill="1" applyBorder="1" applyAlignment="1">
      <alignment horizontal="center" vertical="center" wrapText="1"/>
    </xf>
    <xf numFmtId="0" fontId="11" fillId="6" borderId="96" xfId="2" applyFont="1" applyFill="1" applyBorder="1" applyAlignment="1">
      <alignment horizontal="center" vertical="center" wrapText="1"/>
    </xf>
    <xf numFmtId="0" fontId="11" fillId="12" borderId="16" xfId="2" applyFont="1" applyFill="1" applyBorder="1" applyAlignment="1">
      <alignment horizontal="center" vertical="center" wrapText="1"/>
    </xf>
    <xf numFmtId="0" fontId="11" fillId="6" borderId="91" xfId="2" applyFont="1" applyFill="1" applyBorder="1" applyAlignment="1">
      <alignment horizontal="center" vertical="center" wrapText="1"/>
    </xf>
    <xf numFmtId="0" fontId="11" fillId="12" borderId="6" xfId="2" applyFont="1" applyFill="1" applyBorder="1" applyAlignment="1">
      <alignment horizontal="center" vertical="center" wrapText="1"/>
    </xf>
    <xf numFmtId="0" fontId="11" fillId="6" borderId="14" xfId="2" applyFont="1" applyFill="1" applyBorder="1" applyAlignment="1">
      <alignment horizontal="center" vertical="center" wrapText="1"/>
    </xf>
    <xf numFmtId="0" fontId="11" fillId="6" borderId="89" xfId="2" applyFont="1" applyFill="1" applyBorder="1" applyAlignment="1">
      <alignment horizontal="center" vertical="center" wrapText="1"/>
    </xf>
    <xf numFmtId="0" fontId="11" fillId="6" borderId="43" xfId="2" applyFont="1" applyFill="1" applyBorder="1" applyAlignment="1">
      <alignment horizontal="center" vertical="center" wrapText="1"/>
    </xf>
    <xf numFmtId="0" fontId="11" fillId="6" borderId="65" xfId="2" applyFont="1" applyFill="1" applyBorder="1" applyAlignment="1">
      <alignment horizontal="center" vertical="center" wrapText="1"/>
    </xf>
    <xf numFmtId="0" fontId="11" fillId="6" borderId="41" xfId="2" applyFont="1" applyFill="1" applyBorder="1" applyAlignment="1">
      <alignment horizontal="center" vertical="center" wrapText="1"/>
    </xf>
    <xf numFmtId="0" fontId="11" fillId="6" borderId="66" xfId="2" applyFont="1" applyFill="1" applyBorder="1" applyAlignment="1">
      <alignment horizontal="center" vertical="center" wrapText="1"/>
    </xf>
    <xf numFmtId="0" fontId="11" fillId="6" borderId="83" xfId="2" applyFont="1" applyFill="1" applyBorder="1" applyAlignment="1">
      <alignment horizontal="center" vertical="center" wrapText="1"/>
    </xf>
    <xf numFmtId="0" fontId="18" fillId="0" borderId="0" xfId="2" applyFont="1" applyAlignment="1">
      <alignment horizontal="left" vertical="center" wrapText="1"/>
    </xf>
    <xf numFmtId="0" fontId="18" fillId="0" borderId="0" xfId="2" applyFont="1" applyAlignment="1">
      <alignment horizontal="center" wrapText="1"/>
    </xf>
    <xf numFmtId="0" fontId="18" fillId="0" borderId="0" xfId="2" applyFont="1" applyAlignment="1">
      <alignment wrapText="1"/>
    </xf>
    <xf numFmtId="0" fontId="19" fillId="0" borderId="0" xfId="2" applyFont="1" applyAlignment="1">
      <alignment horizontal="left" vertical="center" wrapText="1"/>
    </xf>
    <xf numFmtId="0" fontId="19" fillId="0" borderId="0" xfId="2" applyFont="1" applyAlignment="1">
      <alignment horizontal="center" wrapText="1"/>
    </xf>
    <xf numFmtId="0" fontId="19" fillId="0" borderId="0" xfId="2" applyFont="1" applyAlignment="1">
      <alignment wrapText="1"/>
    </xf>
    <xf numFmtId="0" fontId="22" fillId="0" borderId="0" xfId="2" applyFont="1" applyAlignment="1">
      <alignment wrapText="1"/>
    </xf>
    <xf numFmtId="0" fontId="19" fillId="0" borderId="1" xfId="2" applyFont="1" applyBorder="1" applyAlignment="1">
      <alignment horizontal="left" vertical="center" wrapText="1"/>
    </xf>
    <xf numFmtId="0" fontId="22" fillId="15" borderId="3" xfId="2" applyFont="1" applyFill="1" applyBorder="1" applyAlignment="1">
      <alignment horizontal="left" vertical="center" wrapText="1"/>
    </xf>
    <xf numFmtId="0" fontId="24" fillId="0" borderId="4" xfId="2" applyFont="1" applyBorder="1" applyAlignment="1">
      <alignment horizontal="center" vertical="center" wrapText="1"/>
    </xf>
    <xf numFmtId="0" fontId="19" fillId="28" borderId="1" xfId="2" applyFont="1" applyFill="1" applyBorder="1"/>
    <xf numFmtId="0" fontId="19" fillId="28" borderId="1" xfId="2" applyFont="1" applyFill="1" applyBorder="1" applyAlignment="1">
      <alignment horizontal="left" vertical="center" wrapText="1"/>
    </xf>
    <xf numFmtId="0" fontId="19" fillId="28" borderId="1" xfId="2" applyFont="1" applyFill="1" applyBorder="1" applyAlignment="1">
      <alignment horizontal="center" wrapText="1"/>
    </xf>
    <xf numFmtId="0" fontId="20" fillId="0" borderId="1" xfId="2" applyFont="1" applyBorder="1" applyAlignment="1">
      <alignment horizontal="left" vertical="center" wrapText="1"/>
    </xf>
    <xf numFmtId="0" fontId="20" fillId="28" borderId="1" xfId="2" applyFont="1" applyFill="1" applyBorder="1" applyAlignment="1">
      <alignment horizontal="left" vertical="center" wrapText="1"/>
    </xf>
    <xf numFmtId="168" fontId="19" fillId="0" borderId="1" xfId="2" applyNumberFormat="1" applyFont="1" applyBorder="1" applyAlignment="1">
      <alignment horizontal="center" vertical="center"/>
    </xf>
    <xf numFmtId="0" fontId="19" fillId="28" borderId="7" xfId="2" applyFont="1" applyFill="1" applyBorder="1" applyAlignment="1">
      <alignment horizontal="center" vertical="center" wrapText="1"/>
    </xf>
    <xf numFmtId="0" fontId="18" fillId="0" borderId="2" xfId="2" applyFont="1" applyBorder="1" applyAlignment="1">
      <alignment horizontal="center" vertical="center" wrapText="1"/>
    </xf>
    <xf numFmtId="0" fontId="19" fillId="0" borderId="4" xfId="2" applyFont="1" applyBorder="1" applyAlignment="1">
      <alignment horizontal="left" vertical="center" wrapText="1"/>
    </xf>
    <xf numFmtId="0" fontId="24" fillId="42" borderId="11" xfId="2" applyFont="1" applyFill="1" applyBorder="1" applyAlignment="1">
      <alignment horizontal="left" vertical="center" wrapText="1"/>
    </xf>
    <xf numFmtId="0" fontId="22" fillId="42" borderId="53" xfId="2" applyFont="1" applyFill="1" applyBorder="1" applyAlignment="1">
      <alignment horizontal="left" vertical="center" wrapText="1"/>
    </xf>
    <xf numFmtId="9" fontId="22" fillId="55" borderId="7" xfId="2" applyNumberFormat="1" applyFont="1" applyFill="1" applyBorder="1" applyAlignment="1">
      <alignment horizontal="left" vertical="center" wrapText="1"/>
    </xf>
    <xf numFmtId="0" fontId="24" fillId="55" borderId="1" xfId="2" applyFont="1" applyFill="1" applyBorder="1" applyAlignment="1">
      <alignment horizontal="left" vertical="center" wrapText="1"/>
    </xf>
    <xf numFmtId="9" fontId="22" fillId="55" borderId="1" xfId="2" applyNumberFormat="1" applyFont="1" applyFill="1" applyBorder="1" applyAlignment="1">
      <alignment horizontal="left" vertical="center" wrapText="1"/>
    </xf>
    <xf numFmtId="0" fontId="22" fillId="55" borderId="1" xfId="2" applyFont="1" applyFill="1" applyBorder="1" applyAlignment="1">
      <alignment horizontal="left" vertical="center" wrapText="1"/>
    </xf>
    <xf numFmtId="0" fontId="22" fillId="55" borderId="4" xfId="2" applyFont="1" applyFill="1" applyBorder="1" applyAlignment="1">
      <alignment horizontal="left" vertical="center"/>
    </xf>
    <xf numFmtId="0" fontId="22" fillId="42" borderId="1" xfId="2" applyFont="1" applyFill="1" applyBorder="1" applyAlignment="1">
      <alignment horizontal="left" vertical="center" wrapText="1"/>
    </xf>
    <xf numFmtId="0" fontId="21" fillId="33" borderId="1" xfId="2" applyFont="1" applyFill="1" applyBorder="1" applyAlignment="1">
      <alignment horizontal="center" vertical="center" wrapText="1"/>
    </xf>
    <xf numFmtId="0" fontId="22" fillId="42" borderId="1" xfId="2" applyFont="1" applyFill="1" applyBorder="1" applyAlignment="1">
      <alignment horizontal="center" vertical="center" wrapText="1"/>
    </xf>
    <xf numFmtId="0" fontId="23" fillId="42" borderId="28" xfId="2" applyFont="1" applyFill="1" applyBorder="1"/>
    <xf numFmtId="0" fontId="22" fillId="56" borderId="1" xfId="2" applyFont="1" applyFill="1" applyBorder="1" applyAlignment="1">
      <alignment horizontal="left" vertical="center" wrapText="1"/>
    </xf>
    <xf numFmtId="0" fontId="22" fillId="57" borderId="1" xfId="2" applyFont="1" applyFill="1" applyBorder="1" applyAlignment="1">
      <alignment horizontal="left" vertical="center" wrapText="1"/>
    </xf>
    <xf numFmtId="0" fontId="24" fillId="2" borderId="15" xfId="2" applyFont="1" applyFill="1" applyBorder="1" applyAlignment="1">
      <alignment horizontal="center" vertical="center"/>
    </xf>
    <xf numFmtId="0" fontId="22" fillId="58" borderId="1" xfId="2" applyFont="1" applyFill="1" applyBorder="1" applyAlignment="1">
      <alignment horizontal="left" vertical="center" wrapText="1"/>
    </xf>
    <xf numFmtId="0" fontId="23" fillId="42" borderId="12" xfId="2" applyFont="1" applyFill="1" applyBorder="1"/>
    <xf numFmtId="0" fontId="22" fillId="59" borderId="1" xfId="2" applyFont="1" applyFill="1" applyBorder="1" applyAlignment="1">
      <alignment horizontal="left" vertical="center" wrapText="1"/>
    </xf>
    <xf numFmtId="0" fontId="22" fillId="59" borderId="56" xfId="2" applyFont="1" applyFill="1" applyBorder="1" applyAlignment="1">
      <alignment wrapText="1"/>
    </xf>
    <xf numFmtId="0" fontId="19" fillId="0" borderId="11" xfId="2" applyFont="1" applyBorder="1" applyAlignment="1">
      <alignment horizontal="center" vertical="center" wrapText="1"/>
    </xf>
    <xf numFmtId="0" fontId="19" fillId="42" borderId="1" xfId="2" applyFont="1" applyFill="1" applyBorder="1" applyAlignment="1">
      <alignment horizontal="center" vertical="center"/>
    </xf>
    <xf numFmtId="0" fontId="59" fillId="0" borderId="2" xfId="2" applyFont="1" applyBorder="1" applyAlignment="1">
      <alignment horizontal="center" vertical="center" wrapText="1"/>
    </xf>
    <xf numFmtId="0" fontId="22" fillId="60" borderId="1" xfId="2" applyFont="1" applyFill="1" applyBorder="1" applyAlignment="1">
      <alignment horizontal="left" vertical="center" wrapText="1"/>
    </xf>
    <xf numFmtId="0" fontId="3" fillId="60" borderId="1" xfId="2" applyFont="1" applyFill="1" applyBorder="1" applyAlignment="1">
      <alignment horizontal="left" vertical="center" wrapText="1"/>
    </xf>
    <xf numFmtId="0" fontId="59" fillId="0" borderId="27" xfId="2" applyFont="1" applyBorder="1" applyAlignment="1">
      <alignment horizontal="center" vertical="center" wrapText="1"/>
    </xf>
    <xf numFmtId="0" fontId="4" fillId="60" borderId="1" xfId="2" applyFont="1" applyFill="1" applyBorder="1" applyAlignment="1">
      <alignment horizontal="left" vertical="center" wrapText="1"/>
    </xf>
    <xf numFmtId="0" fontId="59" fillId="0" borderId="9" xfId="2" applyFont="1" applyBorder="1" applyAlignment="1">
      <alignment horizontal="center" vertical="center" wrapText="1"/>
    </xf>
    <xf numFmtId="0" fontId="23" fillId="42" borderId="7" xfId="2" applyFont="1" applyFill="1" applyBorder="1"/>
    <xf numFmtId="0" fontId="22" fillId="0" borderId="0" xfId="2" applyFont="1" applyAlignment="1">
      <alignment horizontal="left" wrapText="1"/>
    </xf>
    <xf numFmtId="0" fontId="73" fillId="0" borderId="0" xfId="8" applyFont="1" applyAlignment="1"/>
    <xf numFmtId="0" fontId="73" fillId="0" borderId="0" xfId="8" applyFont="1" applyBorder="1" applyAlignment="1"/>
    <xf numFmtId="166" fontId="73" fillId="0" borderId="0" xfId="8" applyNumberFormat="1" applyFont="1" applyAlignment="1"/>
    <xf numFmtId="166" fontId="74" fillId="0" borderId="0" xfId="8" applyNumberFormat="1" applyFont="1" applyAlignment="1">
      <alignment horizontal="center" vertical="center"/>
    </xf>
    <xf numFmtId="0" fontId="73" fillId="0" borderId="0" xfId="8" applyFont="1" applyAlignment="1">
      <alignment vertical="center"/>
    </xf>
    <xf numFmtId="0" fontId="73" fillId="0" borderId="0" xfId="8" applyFont="1" applyAlignment="1">
      <alignment horizontal="center" vertical="center"/>
    </xf>
    <xf numFmtId="0" fontId="73" fillId="0" borderId="0" xfId="8" applyFont="1" applyAlignment="1">
      <alignment horizontal="left" vertical="center"/>
    </xf>
    <xf numFmtId="0" fontId="71" fillId="0" borderId="0" xfId="8" applyFont="1"/>
    <xf numFmtId="166" fontId="71" fillId="0" borderId="0" xfId="8" applyNumberFormat="1" applyFont="1"/>
    <xf numFmtId="166" fontId="75" fillId="0" borderId="0" xfId="8" applyNumberFormat="1" applyFont="1" applyAlignment="1">
      <alignment horizontal="center" vertical="center"/>
    </xf>
    <xf numFmtId="0" fontId="71" fillId="0" borderId="0" xfId="8" applyFont="1" applyAlignment="1">
      <alignment horizontal="center" vertical="center"/>
    </xf>
    <xf numFmtId="0" fontId="71" fillId="0" borderId="0" xfId="8" applyFont="1" applyAlignment="1">
      <alignment horizontal="left" vertical="center"/>
    </xf>
    <xf numFmtId="0" fontId="71" fillId="0" borderId="0" xfId="8" applyFont="1" applyAlignment="1">
      <alignment vertical="center"/>
    </xf>
    <xf numFmtId="166" fontId="75" fillId="62" borderId="0" xfId="8" applyNumberFormat="1" applyFont="1" applyFill="1" applyBorder="1" applyAlignment="1">
      <alignment horizontal="center" vertical="center"/>
    </xf>
    <xf numFmtId="166" fontId="75" fillId="62" borderId="5" xfId="8" applyNumberFormat="1" applyFont="1" applyFill="1" applyBorder="1" applyAlignment="1">
      <alignment horizontal="center" vertical="center"/>
    </xf>
    <xf numFmtId="166" fontId="75" fillId="62" borderId="7" xfId="8" applyNumberFormat="1" applyFont="1" applyFill="1" applyBorder="1" applyAlignment="1">
      <alignment horizontal="center" vertical="center"/>
    </xf>
    <xf numFmtId="166" fontId="75" fillId="0" borderId="7" xfId="8" applyNumberFormat="1" applyFont="1" applyFill="1" applyBorder="1" applyAlignment="1">
      <alignment horizontal="center" vertical="center"/>
    </xf>
    <xf numFmtId="0" fontId="71" fillId="0" borderId="0" xfId="8" applyFont="1" applyFill="1" applyAlignment="1">
      <alignment horizontal="center" vertical="center"/>
    </xf>
    <xf numFmtId="0" fontId="71" fillId="0" borderId="0" xfId="8" applyFont="1" applyFill="1" applyAlignment="1">
      <alignment horizontal="left" vertical="center"/>
    </xf>
    <xf numFmtId="0" fontId="71" fillId="0" borderId="0" xfId="8" applyFont="1" applyFill="1"/>
    <xf numFmtId="0" fontId="24" fillId="63" borderId="0" xfId="8" applyFont="1" applyFill="1" applyBorder="1" applyAlignment="1">
      <alignment horizontal="center" vertical="center" wrapText="1"/>
    </xf>
    <xf numFmtId="0" fontId="24" fillId="63" borderId="0" xfId="8" applyFont="1" applyFill="1" applyBorder="1" applyAlignment="1">
      <alignment horizontal="left" vertical="center" wrapText="1"/>
    </xf>
    <xf numFmtId="0" fontId="48" fillId="0" borderId="1" xfId="8" applyFont="1" applyFill="1" applyBorder="1" applyAlignment="1">
      <alignment horizontal="center" vertical="center"/>
    </xf>
    <xf numFmtId="0" fontId="71" fillId="0" borderId="1" xfId="8" applyFont="1" applyFill="1" applyBorder="1" applyAlignment="1">
      <alignment horizontal="center" vertical="center"/>
    </xf>
    <xf numFmtId="0" fontId="71" fillId="0" borderId="1" xfId="8" applyFont="1" applyFill="1" applyBorder="1" applyAlignment="1">
      <alignment horizontal="left" vertical="center"/>
    </xf>
    <xf numFmtId="0" fontId="71" fillId="0" borderId="7" xfId="8" applyFont="1" applyFill="1" applyBorder="1" applyAlignment="1">
      <alignment vertical="center" wrapText="1"/>
    </xf>
    <xf numFmtId="0" fontId="24" fillId="0" borderId="7" xfId="8" applyFont="1" applyFill="1" applyBorder="1" applyAlignment="1">
      <alignment vertical="center" wrapText="1"/>
    </xf>
    <xf numFmtId="9" fontId="24" fillId="64" borderId="18" xfId="8" applyNumberFormat="1" applyFont="1" applyFill="1" applyBorder="1" applyAlignment="1">
      <alignment horizontal="center" vertical="center"/>
    </xf>
    <xf numFmtId="9" fontId="24" fillId="64" borderId="1" xfId="8" applyNumberFormat="1" applyFont="1" applyFill="1" applyBorder="1" applyAlignment="1">
      <alignment horizontal="center" vertical="center" wrapText="1"/>
    </xf>
    <xf numFmtId="0" fontId="24" fillId="64" borderId="1" xfId="8" applyFont="1" applyFill="1" applyBorder="1" applyAlignment="1">
      <alignment horizontal="left" vertical="center" wrapText="1"/>
    </xf>
    <xf numFmtId="0" fontId="24" fillId="64" borderId="11" xfId="8" applyFont="1" applyFill="1" applyBorder="1" applyAlignment="1">
      <alignment horizontal="left" vertical="center" wrapText="1"/>
    </xf>
    <xf numFmtId="9" fontId="24" fillId="64" borderId="11" xfId="8" applyNumberFormat="1" applyFont="1" applyFill="1" applyBorder="1" applyAlignment="1">
      <alignment horizontal="left" vertical="center" wrapText="1"/>
    </xf>
    <xf numFmtId="0" fontId="24" fillId="65" borderId="1" xfId="8" applyFont="1" applyFill="1" applyBorder="1" applyAlignment="1">
      <alignment horizontal="center" vertical="center" wrapText="1"/>
    </xf>
    <xf numFmtId="0" fontId="23" fillId="0" borderId="5" xfId="8" applyFont="1" applyBorder="1"/>
    <xf numFmtId="0" fontId="71" fillId="0" borderId="1" xfId="8" applyFont="1" applyFill="1" applyBorder="1" applyAlignment="1">
      <alignment horizontal="center" vertical="center" wrapText="1"/>
    </xf>
    <xf numFmtId="0" fontId="71" fillId="0" borderId="1" xfId="8" applyFont="1" applyFill="1" applyBorder="1" applyAlignment="1">
      <alignment horizontal="left" vertical="center" wrapText="1"/>
    </xf>
    <xf numFmtId="0" fontId="71" fillId="0" borderId="3" xfId="8" applyFont="1" applyFill="1" applyBorder="1" applyAlignment="1">
      <alignment horizontal="center" vertical="center"/>
    </xf>
    <xf numFmtId="9" fontId="24" fillId="64" borderId="16" xfId="8" applyNumberFormat="1" applyFont="1" applyFill="1" applyBorder="1" applyAlignment="1">
      <alignment horizontal="center" vertical="center"/>
    </xf>
    <xf numFmtId="9" fontId="24" fillId="64" borderId="11" xfId="8" applyNumberFormat="1" applyFont="1" applyFill="1" applyBorder="1" applyAlignment="1">
      <alignment horizontal="center" vertical="center"/>
    </xf>
    <xf numFmtId="0" fontId="24" fillId="64" borderId="11" xfId="8" applyFont="1" applyFill="1" applyBorder="1" applyAlignment="1">
      <alignment horizontal="center" vertical="center" wrapText="1"/>
    </xf>
    <xf numFmtId="0" fontId="23" fillId="65" borderId="7" xfId="8" applyFont="1" applyFill="1" applyBorder="1"/>
    <xf numFmtId="0" fontId="23" fillId="65" borderId="28" xfId="8" applyFont="1" applyFill="1" applyBorder="1"/>
    <xf numFmtId="0" fontId="23" fillId="0" borderId="28" xfId="8" applyFont="1" applyBorder="1"/>
    <xf numFmtId="0" fontId="48" fillId="0" borderId="1" xfId="8" applyFont="1" applyFill="1" applyBorder="1" applyAlignment="1">
      <alignment vertical="center"/>
    </xf>
    <xf numFmtId="9" fontId="24" fillId="64" borderId="1" xfId="8" applyNumberFormat="1" applyFont="1" applyFill="1" applyBorder="1" applyAlignment="1">
      <alignment horizontal="center" vertical="center"/>
    </xf>
    <xf numFmtId="0" fontId="24" fillId="64" borderId="1" xfId="8" applyFont="1" applyFill="1" applyBorder="1" applyAlignment="1">
      <alignment horizontal="center" vertical="center" wrapText="1"/>
    </xf>
    <xf numFmtId="0" fontId="24" fillId="64" borderId="6" xfId="8" applyFont="1" applyFill="1" applyBorder="1" applyAlignment="1">
      <alignment horizontal="left" vertical="center" wrapText="1"/>
    </xf>
    <xf numFmtId="0" fontId="24" fillId="64" borderId="18" xfId="8" applyFont="1" applyFill="1" applyBorder="1" applyAlignment="1">
      <alignment horizontal="center" vertical="center"/>
    </xf>
    <xf numFmtId="0" fontId="24" fillId="64" borderId="1" xfId="8" applyFont="1" applyFill="1" applyBorder="1" applyAlignment="1">
      <alignment horizontal="center" vertical="center"/>
    </xf>
    <xf numFmtId="0" fontId="23" fillId="65" borderId="5" xfId="8" applyFont="1" applyFill="1" applyBorder="1"/>
    <xf numFmtId="0" fontId="71" fillId="0" borderId="7" xfId="8" applyFont="1" applyFill="1" applyBorder="1" applyAlignment="1">
      <alignment horizontal="left" vertical="center" wrapText="1"/>
    </xf>
    <xf numFmtId="0" fontId="71" fillId="0" borderId="8" xfId="8" applyFont="1" applyFill="1" applyBorder="1" applyAlignment="1">
      <alignment horizontal="center" vertical="center"/>
    </xf>
    <xf numFmtId="0" fontId="23" fillId="65" borderId="12" xfId="8" applyFont="1" applyFill="1" applyBorder="1"/>
    <xf numFmtId="0" fontId="73" fillId="0" borderId="1" xfId="8" applyFont="1" applyFill="1" applyBorder="1" applyAlignment="1">
      <alignment horizontal="left" vertical="center"/>
    </xf>
    <xf numFmtId="0" fontId="73" fillId="0" borderId="3" xfId="8" applyFont="1" applyFill="1" applyBorder="1" applyAlignment="1">
      <alignment horizontal="center" vertical="center"/>
    </xf>
    <xf numFmtId="0" fontId="71" fillId="0" borderId="11" xfId="8" applyFont="1" applyFill="1" applyBorder="1" applyAlignment="1">
      <alignment horizontal="left" vertical="center" wrapText="1"/>
    </xf>
    <xf numFmtId="0" fontId="71" fillId="0" borderId="14" xfId="8" applyFont="1" applyFill="1" applyBorder="1" applyAlignment="1">
      <alignment horizontal="center" vertical="center"/>
    </xf>
    <xf numFmtId="9" fontId="24" fillId="64" borderId="5" xfId="8" applyNumberFormat="1" applyFont="1" applyFill="1" applyBorder="1" applyAlignment="1">
      <alignment horizontal="center" vertical="center"/>
    </xf>
    <xf numFmtId="9" fontId="24" fillId="64" borderId="7" xfId="8" applyNumberFormat="1" applyFont="1" applyFill="1" applyBorder="1" applyAlignment="1">
      <alignment horizontal="center" vertical="center"/>
    </xf>
    <xf numFmtId="9" fontId="24" fillId="64" borderId="7" xfId="8" applyNumberFormat="1" applyFont="1" applyFill="1" applyBorder="1" applyAlignment="1">
      <alignment horizontal="center" vertical="center" wrapText="1"/>
    </xf>
    <xf numFmtId="0" fontId="24" fillId="64" borderId="7" xfId="8" applyFont="1" applyFill="1" applyBorder="1" applyAlignment="1">
      <alignment horizontal="center" vertical="center" wrapText="1"/>
    </xf>
    <xf numFmtId="0" fontId="24" fillId="64" borderId="12" xfId="8" applyFont="1" applyFill="1" applyBorder="1" applyAlignment="1">
      <alignment horizontal="left" vertical="center" wrapText="1"/>
    </xf>
    <xf numFmtId="0" fontId="24" fillId="64" borderId="28" xfId="8" applyFont="1" applyFill="1" applyBorder="1" applyAlignment="1">
      <alignment horizontal="left" vertical="center" wrapText="1"/>
    </xf>
    <xf numFmtId="0" fontId="24" fillId="65" borderId="7" xfId="8" applyFont="1" applyFill="1" applyBorder="1" applyAlignment="1">
      <alignment horizontal="center" vertical="center" wrapText="1"/>
    </xf>
    <xf numFmtId="9" fontId="24" fillId="64" borderId="28" xfId="8" applyNumberFormat="1" applyFont="1" applyFill="1" applyBorder="1" applyAlignment="1">
      <alignment horizontal="center" vertical="center"/>
    </xf>
    <xf numFmtId="9" fontId="24" fillId="64" borderId="12" xfId="8" applyNumberFormat="1" applyFont="1" applyFill="1" applyBorder="1" applyAlignment="1">
      <alignment horizontal="center" vertical="center"/>
    </xf>
    <xf numFmtId="9" fontId="24" fillId="64" borderId="12" xfId="8" applyNumberFormat="1" applyFont="1" applyFill="1" applyBorder="1" applyAlignment="1">
      <alignment horizontal="center" vertical="center" wrapText="1"/>
    </xf>
    <xf numFmtId="0" fontId="24" fillId="64" borderId="12" xfId="8" applyFont="1" applyFill="1" applyBorder="1" applyAlignment="1">
      <alignment horizontal="center" vertical="center" wrapText="1"/>
    </xf>
    <xf numFmtId="0" fontId="24" fillId="65" borderId="12" xfId="8" applyFont="1" applyFill="1" applyBorder="1" applyAlignment="1">
      <alignment horizontal="center" vertical="center" wrapText="1"/>
    </xf>
    <xf numFmtId="9" fontId="24" fillId="64" borderId="6" xfId="8" applyNumberFormat="1" applyFont="1" applyFill="1" applyBorder="1" applyAlignment="1">
      <alignment horizontal="center" vertical="center"/>
    </xf>
    <xf numFmtId="9" fontId="24" fillId="64" borderId="11" xfId="8" applyNumberFormat="1" applyFont="1" applyFill="1" applyBorder="1" applyAlignment="1">
      <alignment horizontal="center" vertical="center" wrapText="1"/>
    </xf>
    <xf numFmtId="0" fontId="24" fillId="65" borderId="11" xfId="8" applyFont="1" applyFill="1" applyBorder="1" applyAlignment="1">
      <alignment horizontal="center" vertical="center" wrapText="1"/>
    </xf>
    <xf numFmtId="0" fontId="71" fillId="0" borderId="11" xfId="8" applyFont="1" applyFill="1" applyBorder="1"/>
    <xf numFmtId="14" fontId="71" fillId="0" borderId="1" xfId="8" applyNumberFormat="1" applyFont="1" applyFill="1" applyBorder="1" applyAlignment="1">
      <alignment horizontal="center" vertical="center" wrapText="1"/>
    </xf>
    <xf numFmtId="0" fontId="71" fillId="0" borderId="1" xfId="8" applyFont="1" applyFill="1" applyBorder="1" applyAlignment="1">
      <alignment vertical="center"/>
    </xf>
    <xf numFmtId="0" fontId="24" fillId="0" borderId="1" xfId="8" applyFont="1" applyFill="1" applyBorder="1" applyAlignment="1">
      <alignment horizontal="center" vertical="center" wrapText="1"/>
    </xf>
    <xf numFmtId="0" fontId="24" fillId="64" borderId="5" xfId="8" applyFont="1" applyFill="1" applyBorder="1" applyAlignment="1">
      <alignment horizontal="center" vertical="center"/>
    </xf>
    <xf numFmtId="0" fontId="29" fillId="64" borderId="7" xfId="8" applyFont="1" applyFill="1" applyBorder="1" applyAlignment="1">
      <alignment horizontal="center" vertical="center"/>
    </xf>
    <xf numFmtId="0" fontId="29" fillId="64" borderId="7" xfId="8" applyFont="1" applyFill="1" applyBorder="1" applyAlignment="1">
      <alignment horizontal="center" vertical="center" wrapText="1"/>
    </xf>
    <xf numFmtId="0" fontId="24" fillId="64" borderId="28" xfId="8" applyFont="1" applyFill="1" applyBorder="1" applyAlignment="1">
      <alignment horizontal="center" vertical="center"/>
    </xf>
    <xf numFmtId="0" fontId="29" fillId="64" borderId="12" xfId="8" applyFont="1" applyFill="1" applyBorder="1" applyAlignment="1">
      <alignment horizontal="center" vertical="center"/>
    </xf>
    <xf numFmtId="0" fontId="29" fillId="64" borderId="12" xfId="8" applyFont="1" applyFill="1" applyBorder="1" applyAlignment="1">
      <alignment horizontal="center" vertical="center" wrapText="1"/>
    </xf>
    <xf numFmtId="0" fontId="24" fillId="64" borderId="6" xfId="8" applyFont="1" applyFill="1" applyBorder="1" applyAlignment="1">
      <alignment horizontal="center" vertical="center"/>
    </xf>
    <xf numFmtId="0" fontId="29" fillId="64" borderId="11" xfId="8" applyFont="1" applyFill="1" applyBorder="1" applyAlignment="1">
      <alignment horizontal="center" vertical="center"/>
    </xf>
    <xf numFmtId="0" fontId="29" fillId="64" borderId="11" xfId="8" applyFont="1" applyFill="1" applyBorder="1" applyAlignment="1">
      <alignment horizontal="center" vertical="center" wrapText="1"/>
    </xf>
    <xf numFmtId="14" fontId="71" fillId="0" borderId="7" xfId="8" applyNumberFormat="1" applyFont="1" applyFill="1" applyBorder="1" applyAlignment="1">
      <alignment horizontal="center" vertical="center"/>
    </xf>
    <xf numFmtId="1" fontId="24" fillId="64" borderId="5" xfId="8" applyNumberFormat="1" applyFont="1" applyFill="1" applyBorder="1" applyAlignment="1">
      <alignment horizontal="center" vertical="center"/>
    </xf>
    <xf numFmtId="1" fontId="24" fillId="64" borderId="7" xfId="8" applyNumberFormat="1" applyFont="1" applyFill="1" applyBorder="1" applyAlignment="1">
      <alignment horizontal="center" vertical="center"/>
    </xf>
    <xf numFmtId="14" fontId="71" fillId="0" borderId="12" xfId="8" applyNumberFormat="1" applyFont="1" applyFill="1" applyBorder="1" applyAlignment="1">
      <alignment horizontal="center" vertical="center"/>
    </xf>
    <xf numFmtId="1" fontId="24" fillId="64" borderId="6" xfId="8" applyNumberFormat="1" applyFont="1" applyFill="1" applyBorder="1" applyAlignment="1">
      <alignment horizontal="center" vertical="center"/>
    </xf>
    <xf numFmtId="1" fontId="24" fillId="64" borderId="11" xfId="8" applyNumberFormat="1" applyFont="1" applyFill="1" applyBorder="1" applyAlignment="1">
      <alignment horizontal="center" vertical="center"/>
    </xf>
    <xf numFmtId="0" fontId="24" fillId="0" borderId="1" xfId="8" applyFont="1" applyFill="1" applyBorder="1" applyAlignment="1">
      <alignment horizontal="left" vertical="top" wrapText="1"/>
    </xf>
    <xf numFmtId="14" fontId="71" fillId="0" borderId="11" xfId="8" applyNumberFormat="1" applyFont="1" applyFill="1" applyBorder="1" applyAlignment="1">
      <alignment horizontal="center" vertical="center"/>
    </xf>
    <xf numFmtId="0" fontId="48" fillId="0" borderId="11" xfId="8" applyFont="1" applyFill="1" applyBorder="1" applyAlignment="1">
      <alignment horizontal="center" vertical="center"/>
    </xf>
    <xf numFmtId="0" fontId="71" fillId="0" borderId="11" xfId="8" applyFont="1" applyFill="1" applyBorder="1" applyAlignment="1">
      <alignment horizontal="center" vertical="center"/>
    </xf>
    <xf numFmtId="0" fontId="71" fillId="0" borderId="11" xfId="8" applyFont="1" applyFill="1" applyBorder="1" applyAlignment="1">
      <alignment horizontal="left" vertical="center"/>
    </xf>
    <xf numFmtId="0" fontId="24" fillId="0" borderId="11" xfId="8" applyFont="1" applyFill="1" applyBorder="1" applyAlignment="1">
      <alignment horizontal="center" vertical="top" wrapText="1"/>
    </xf>
    <xf numFmtId="9" fontId="24" fillId="64" borderId="4" xfId="8" applyNumberFormat="1" applyFont="1" applyFill="1" applyBorder="1" applyAlignment="1">
      <alignment horizontal="center" vertical="center"/>
    </xf>
    <xf numFmtId="0" fontId="71" fillId="0" borderId="7" xfId="8" applyFont="1" applyFill="1" applyBorder="1" applyAlignment="1">
      <alignment horizontal="center" vertical="center"/>
    </xf>
    <xf numFmtId="9" fontId="24" fillId="66" borderId="16" xfId="8" applyNumberFormat="1" applyFont="1" applyFill="1" applyBorder="1" applyAlignment="1">
      <alignment horizontal="center" vertical="center"/>
    </xf>
    <xf numFmtId="9" fontId="24" fillId="66" borderId="11" xfId="8" applyNumberFormat="1" applyFont="1" applyFill="1" applyBorder="1" applyAlignment="1">
      <alignment horizontal="center" vertical="center"/>
    </xf>
    <xf numFmtId="0" fontId="24" fillId="66" borderId="11" xfId="8" applyFont="1" applyFill="1" applyBorder="1" applyAlignment="1">
      <alignment horizontal="center" vertical="center" wrapText="1"/>
    </xf>
    <xf numFmtId="0" fontId="24" fillId="66" borderId="11" xfId="8" applyFont="1" applyFill="1" applyBorder="1" applyAlignment="1">
      <alignment horizontal="left" vertical="center" wrapText="1"/>
    </xf>
    <xf numFmtId="0" fontId="24" fillId="66" borderId="7" xfId="8" applyFont="1" applyFill="1" applyBorder="1" applyAlignment="1">
      <alignment horizontal="center" vertical="center" wrapText="1"/>
    </xf>
    <xf numFmtId="0" fontId="24" fillId="66" borderId="1" xfId="8" applyFont="1" applyFill="1" applyBorder="1" applyAlignment="1">
      <alignment horizontal="center" vertical="center" wrapText="1"/>
    </xf>
    <xf numFmtId="0" fontId="23" fillId="28" borderId="28" xfId="8" applyFont="1" applyFill="1" applyBorder="1"/>
    <xf numFmtId="0" fontId="24" fillId="66" borderId="7" xfId="8" applyFont="1" applyFill="1" applyBorder="1" applyAlignment="1">
      <alignment horizontal="center" vertical="center"/>
    </xf>
    <xf numFmtId="9" fontId="24" fillId="66" borderId="7" xfId="8" applyNumberFormat="1" applyFont="1" applyFill="1" applyBorder="1" applyAlignment="1">
      <alignment horizontal="center" vertical="center"/>
    </xf>
    <xf numFmtId="0" fontId="24" fillId="66" borderId="12" xfId="8" applyFont="1" applyFill="1" applyBorder="1" applyAlignment="1">
      <alignment horizontal="center" vertical="center" wrapText="1"/>
    </xf>
    <xf numFmtId="0" fontId="24" fillId="66" borderId="11" xfId="8" applyFont="1" applyFill="1" applyBorder="1" applyAlignment="1">
      <alignment horizontal="center" vertical="center"/>
    </xf>
    <xf numFmtId="0" fontId="71" fillId="0" borderId="12" xfId="8" applyFont="1" applyFill="1" applyBorder="1" applyAlignment="1">
      <alignment horizontal="center" vertical="center"/>
    </xf>
    <xf numFmtId="9" fontId="24" fillId="66" borderId="12" xfId="8" applyNumberFormat="1" applyFont="1" applyFill="1" applyBorder="1" applyAlignment="1">
      <alignment horizontal="center" vertical="center"/>
    </xf>
    <xf numFmtId="0" fontId="71" fillId="0" borderId="1" xfId="8" applyFont="1" applyBorder="1" applyAlignment="1">
      <alignment horizontal="center" vertical="center"/>
    </xf>
    <xf numFmtId="0" fontId="71" fillId="67" borderId="1" xfId="8" applyFont="1" applyFill="1" applyBorder="1" applyAlignment="1">
      <alignment horizontal="center" vertical="center" wrapText="1"/>
    </xf>
    <xf numFmtId="0" fontId="71" fillId="0" borderId="1" xfId="8" applyFont="1" applyBorder="1" applyAlignment="1">
      <alignment horizontal="left" vertical="center"/>
    </xf>
    <xf numFmtId="0" fontId="71" fillId="0" borderId="1" xfId="8" applyFont="1" applyBorder="1" applyAlignment="1">
      <alignment horizontal="center" vertical="center" wrapText="1"/>
    </xf>
    <xf numFmtId="0" fontId="71" fillId="0" borderId="1" xfId="8" applyFont="1" applyBorder="1" applyAlignment="1">
      <alignment horizontal="left" vertical="center" wrapText="1"/>
    </xf>
    <xf numFmtId="9" fontId="24" fillId="68" borderId="7" xfId="8" applyNumberFormat="1" applyFont="1" applyFill="1" applyBorder="1" applyAlignment="1">
      <alignment horizontal="center" vertical="center"/>
    </xf>
    <xf numFmtId="9" fontId="24" fillId="68" borderId="7" xfId="8" applyNumberFormat="1" applyFont="1" applyFill="1" applyBorder="1" applyAlignment="1">
      <alignment horizontal="center" vertical="center" wrapText="1"/>
    </xf>
    <xf numFmtId="0" fontId="24" fillId="68" borderId="7" xfId="8" applyFont="1" applyFill="1" applyBorder="1" applyAlignment="1">
      <alignment horizontal="center" vertical="center" wrapText="1"/>
    </xf>
    <xf numFmtId="9" fontId="24" fillId="68" borderId="12" xfId="8" applyNumberFormat="1" applyFont="1" applyFill="1" applyBorder="1" applyAlignment="1">
      <alignment horizontal="center" vertical="center"/>
    </xf>
    <xf numFmtId="9" fontId="24" fillId="68" borderId="12" xfId="8" applyNumberFormat="1" applyFont="1" applyFill="1" applyBorder="1" applyAlignment="1">
      <alignment horizontal="center" vertical="center" wrapText="1"/>
    </xf>
    <xf numFmtId="0" fontId="24" fillId="68" borderId="12" xfId="8" applyFont="1" applyFill="1" applyBorder="1" applyAlignment="1">
      <alignment horizontal="center" vertical="center" wrapText="1"/>
    </xf>
    <xf numFmtId="0" fontId="73" fillId="0" borderId="1" xfId="8" applyFont="1" applyBorder="1" applyAlignment="1">
      <alignment horizontal="left" vertical="center" wrapText="1"/>
    </xf>
    <xf numFmtId="9" fontId="24" fillId="68" borderId="11" xfId="8" applyNumberFormat="1" applyFont="1" applyFill="1" applyBorder="1" applyAlignment="1">
      <alignment horizontal="center" vertical="center"/>
    </xf>
    <xf numFmtId="9" fontId="24" fillId="68" borderId="11" xfId="8" applyNumberFormat="1" applyFont="1" applyFill="1" applyBorder="1" applyAlignment="1">
      <alignment horizontal="center" vertical="center" wrapText="1"/>
    </xf>
    <xf numFmtId="0" fontId="24" fillId="68" borderId="11" xfId="8" applyFont="1" applyFill="1" applyBorder="1" applyAlignment="1">
      <alignment horizontal="center" vertical="center" wrapText="1"/>
    </xf>
    <xf numFmtId="0" fontId="48" fillId="0" borderId="1" xfId="8" applyFont="1" applyBorder="1" applyAlignment="1">
      <alignment horizontal="center" vertical="center"/>
    </xf>
    <xf numFmtId="0" fontId="71" fillId="0" borderId="11" xfId="8" applyFont="1" applyBorder="1" applyAlignment="1">
      <alignment horizontal="center" vertical="center"/>
    </xf>
    <xf numFmtId="9" fontId="24" fillId="68" borderId="18" xfId="8" applyNumberFormat="1" applyFont="1" applyFill="1" applyBorder="1" applyAlignment="1">
      <alignment horizontal="center" vertical="center"/>
    </xf>
    <xf numFmtId="9" fontId="24" fillId="68" borderId="1" xfId="8" applyNumberFormat="1" applyFont="1" applyFill="1" applyBorder="1" applyAlignment="1">
      <alignment horizontal="center" vertical="center"/>
    </xf>
    <xf numFmtId="9" fontId="24" fillId="68" borderId="1" xfId="8" applyNumberFormat="1" applyFont="1" applyFill="1" applyBorder="1" applyAlignment="1">
      <alignment horizontal="center" vertical="center" wrapText="1"/>
    </xf>
    <xf numFmtId="0" fontId="24" fillId="68" borderId="1" xfId="8" applyFont="1" applyFill="1" applyBorder="1" applyAlignment="1">
      <alignment horizontal="center" vertical="center" wrapText="1"/>
    </xf>
    <xf numFmtId="0" fontId="24" fillId="68" borderId="1" xfId="8" applyFont="1" applyFill="1" applyBorder="1" applyAlignment="1">
      <alignment horizontal="left" vertical="center" wrapText="1"/>
    </xf>
    <xf numFmtId="0" fontId="24" fillId="68" borderId="11" xfId="8" applyFont="1" applyFill="1" applyBorder="1" applyAlignment="1">
      <alignment vertical="center" wrapText="1"/>
    </xf>
    <xf numFmtId="0" fontId="24" fillId="68" borderId="28" xfId="8" applyFont="1" applyFill="1" applyBorder="1" applyAlignment="1">
      <alignment horizontal="center" vertical="center" wrapText="1"/>
    </xf>
    <xf numFmtId="0" fontId="48" fillId="0" borderId="4" xfId="8" applyFont="1" applyBorder="1" applyAlignment="1">
      <alignment vertical="center"/>
    </xf>
    <xf numFmtId="14" fontId="71" fillId="0" borderId="1" xfId="8" applyNumberFormat="1" applyFont="1" applyBorder="1" applyAlignment="1">
      <alignment horizontal="center" vertical="center" wrapText="1"/>
    </xf>
    <xf numFmtId="0" fontId="71" fillId="67" borderId="1" xfId="8" applyFont="1" applyFill="1" applyBorder="1" applyAlignment="1">
      <alignment horizontal="center" vertical="center"/>
    </xf>
    <xf numFmtId="0" fontId="71" fillId="0" borderId="1" xfId="8" applyFont="1" applyBorder="1" applyAlignment="1">
      <alignment vertical="center"/>
    </xf>
    <xf numFmtId="0" fontId="24" fillId="68" borderId="18" xfId="8" applyFont="1" applyFill="1" applyBorder="1" applyAlignment="1">
      <alignment horizontal="center" vertical="center"/>
    </xf>
    <xf numFmtId="0" fontId="24" fillId="68" borderId="1" xfId="8" applyFont="1" applyFill="1" applyBorder="1" applyAlignment="1">
      <alignment horizontal="center" vertical="center"/>
    </xf>
    <xf numFmtId="0" fontId="48" fillId="0" borderId="1" xfId="8" applyFont="1" applyBorder="1" applyAlignment="1">
      <alignment vertical="center"/>
    </xf>
    <xf numFmtId="0" fontId="71" fillId="0" borderId="3" xfId="8" applyFont="1" applyBorder="1" applyAlignment="1">
      <alignment horizontal="left" vertical="center" wrapText="1"/>
    </xf>
    <xf numFmtId="0" fontId="76" fillId="67" borderId="1" xfId="8" applyFont="1" applyFill="1" applyBorder="1" applyAlignment="1">
      <alignment horizontal="center" vertical="center"/>
    </xf>
    <xf numFmtId="0" fontId="71" fillId="0" borderId="4" xfId="8" applyFont="1" applyBorder="1" applyAlignment="1">
      <alignment vertical="center"/>
    </xf>
    <xf numFmtId="0" fontId="24" fillId="68" borderId="11" xfId="8" applyFont="1" applyFill="1" applyBorder="1" applyAlignment="1">
      <alignment horizontal="left" vertical="center" wrapText="1"/>
    </xf>
    <xf numFmtId="0" fontId="24" fillId="68" borderId="12" xfId="8" applyFont="1" applyFill="1" applyBorder="1" applyAlignment="1">
      <alignment vertical="center" wrapText="1"/>
    </xf>
    <xf numFmtId="0" fontId="71" fillId="0" borderId="5" xfId="8" applyFont="1" applyBorder="1" applyAlignment="1">
      <alignment horizontal="center" vertical="center"/>
    </xf>
    <xf numFmtId="0" fontId="23" fillId="65" borderId="8" xfId="8" applyFont="1" applyFill="1" applyBorder="1"/>
    <xf numFmtId="0" fontId="23" fillId="65" borderId="1" xfId="8" applyFont="1" applyFill="1" applyBorder="1"/>
    <xf numFmtId="0" fontId="24" fillId="65" borderId="28" xfId="8" applyFont="1" applyFill="1" applyBorder="1" applyAlignment="1">
      <alignment horizontal="center" vertical="center" wrapText="1"/>
    </xf>
    <xf numFmtId="0" fontId="71" fillId="0" borderId="6" xfId="8" applyFont="1" applyBorder="1" applyAlignment="1">
      <alignment horizontal="center" vertical="center"/>
    </xf>
    <xf numFmtId="0" fontId="23" fillId="65" borderId="13" xfId="8" applyFont="1" applyFill="1" applyBorder="1"/>
    <xf numFmtId="0" fontId="24" fillId="68" borderId="7" xfId="8" applyFont="1" applyFill="1" applyBorder="1" applyAlignment="1">
      <alignment horizontal="center" vertical="center"/>
    </xf>
    <xf numFmtId="0" fontId="24" fillId="68" borderId="12" xfId="8" applyFont="1" applyFill="1" applyBorder="1" applyAlignment="1">
      <alignment horizontal="center" vertical="center"/>
    </xf>
    <xf numFmtId="0" fontId="24" fillId="68" borderId="13" xfId="8" applyFont="1" applyFill="1" applyBorder="1" applyAlignment="1">
      <alignment horizontal="center" vertical="center" wrapText="1"/>
    </xf>
    <xf numFmtId="0" fontId="24" fillId="68" borderId="11" xfId="8" applyFont="1" applyFill="1" applyBorder="1" applyAlignment="1">
      <alignment horizontal="center" vertical="center"/>
    </xf>
    <xf numFmtId="0" fontId="24" fillId="68" borderId="15" xfId="8" applyFont="1" applyFill="1" applyBorder="1" applyAlignment="1">
      <alignment horizontal="center" vertical="center"/>
    </xf>
    <xf numFmtId="0" fontId="24" fillId="68" borderId="57" xfId="8" applyFont="1" applyFill="1" applyBorder="1" applyAlignment="1">
      <alignment horizontal="center" vertical="center" wrapText="1"/>
    </xf>
    <xf numFmtId="0" fontId="24" fillId="65" borderId="6" xfId="8" applyFont="1" applyFill="1" applyBorder="1" applyAlignment="1">
      <alignment horizontal="center" vertical="center" wrapText="1"/>
    </xf>
    <xf numFmtId="0" fontId="71" fillId="0" borderId="1" xfId="8" applyFont="1" applyBorder="1"/>
    <xf numFmtId="0" fontId="24" fillId="0" borderId="1" xfId="8" applyFont="1" applyBorder="1" applyAlignment="1">
      <alignment horizontal="center" vertical="top" wrapText="1"/>
    </xf>
    <xf numFmtId="0" fontId="24" fillId="68" borderId="16" xfId="8" applyFont="1" applyFill="1" applyBorder="1" applyAlignment="1">
      <alignment horizontal="center" vertical="center"/>
    </xf>
    <xf numFmtId="0" fontId="24" fillId="69" borderId="1" xfId="8" applyFont="1" applyFill="1" applyBorder="1" applyAlignment="1">
      <alignment horizontal="center" vertical="center" wrapText="1"/>
    </xf>
    <xf numFmtId="0" fontId="24" fillId="68" borderId="6" xfId="8" applyFont="1" applyFill="1" applyBorder="1" applyAlignment="1">
      <alignment horizontal="left" vertical="center" wrapText="1"/>
    </xf>
    <xf numFmtId="0" fontId="24" fillId="68" borderId="11" xfId="8" applyFont="1" applyFill="1" applyBorder="1" applyAlignment="1">
      <alignment horizontal="left" vertical="center"/>
    </xf>
    <xf numFmtId="1" fontId="24" fillId="68" borderId="4" xfId="8" applyNumberFormat="1" applyFont="1" applyFill="1" applyBorder="1" applyAlignment="1">
      <alignment horizontal="center" vertical="center"/>
    </xf>
    <xf numFmtId="1" fontId="24" fillId="68" borderId="28" xfId="8" applyNumberFormat="1" applyFont="1" applyFill="1" applyBorder="1" applyAlignment="1">
      <alignment horizontal="center" vertical="center" wrapText="1"/>
    </xf>
    <xf numFmtId="0" fontId="71" fillId="68" borderId="0" xfId="8" applyFont="1" applyFill="1" applyBorder="1" applyAlignment="1">
      <alignment horizontal="center" vertical="center"/>
    </xf>
    <xf numFmtId="0" fontId="71" fillId="0" borderId="4" xfId="8" applyFont="1" applyBorder="1" applyAlignment="1">
      <alignment horizontal="center" vertical="center" wrapText="1"/>
    </xf>
    <xf numFmtId="0" fontId="24" fillId="69" borderId="7" xfId="8" applyFont="1" applyFill="1" applyBorder="1" applyAlignment="1">
      <alignment horizontal="center" vertical="center" wrapText="1"/>
    </xf>
    <xf numFmtId="0" fontId="71" fillId="0" borderId="8" xfId="8" applyFont="1" applyBorder="1" applyAlignment="1">
      <alignment horizontal="left" vertical="center" wrapText="1"/>
    </xf>
    <xf numFmtId="0" fontId="24" fillId="69" borderId="12" xfId="8" applyFont="1" applyFill="1" applyBorder="1" applyAlignment="1">
      <alignment horizontal="center" vertical="center" wrapText="1"/>
    </xf>
    <xf numFmtId="0" fontId="24" fillId="69" borderId="11" xfId="8" applyFont="1" applyFill="1" applyBorder="1" applyAlignment="1">
      <alignment horizontal="center" vertical="center" wrapText="1"/>
    </xf>
    <xf numFmtId="0" fontId="24" fillId="0" borderId="3" xfId="8" applyFont="1" applyBorder="1" applyAlignment="1">
      <alignment horizontal="center" vertical="top" wrapText="1"/>
    </xf>
    <xf numFmtId="9" fontId="24" fillId="68" borderId="2" xfId="8" applyNumberFormat="1" applyFont="1" applyFill="1" applyBorder="1" applyAlignment="1">
      <alignment horizontal="center" vertical="center"/>
    </xf>
    <xf numFmtId="0" fontId="5" fillId="68" borderId="4" xfId="8" applyFont="1" applyFill="1" applyBorder="1" applyAlignment="1">
      <alignment horizontal="center" vertical="center"/>
    </xf>
    <xf numFmtId="0" fontId="5" fillId="68" borderId="1" xfId="8" applyFont="1" applyFill="1" applyBorder="1" applyAlignment="1">
      <alignment horizontal="center" vertical="center" wrapText="1"/>
    </xf>
    <xf numFmtId="0" fontId="5" fillId="68" borderId="1" xfId="8" applyFont="1" applyFill="1" applyBorder="1" applyAlignment="1">
      <alignment horizontal="left" vertical="center" wrapText="1"/>
    </xf>
    <xf numFmtId="9" fontId="24" fillId="68" borderId="16" xfId="8" applyNumberFormat="1" applyFont="1" applyFill="1" applyBorder="1" applyAlignment="1">
      <alignment horizontal="center" vertical="center"/>
    </xf>
    <xf numFmtId="0" fontId="24" fillId="68" borderId="7" xfId="8" applyFont="1" applyFill="1" applyBorder="1" applyAlignment="1">
      <alignment horizontal="left" vertical="center" wrapText="1"/>
    </xf>
    <xf numFmtId="14" fontId="71" fillId="0" borderId="1" xfId="8" applyNumberFormat="1" applyFont="1" applyBorder="1" applyAlignment="1">
      <alignment horizontal="center" vertical="center"/>
    </xf>
    <xf numFmtId="0" fontId="48" fillId="0" borderId="4" xfId="8" applyFont="1" applyBorder="1" applyAlignment="1">
      <alignment horizontal="center" vertical="center"/>
    </xf>
    <xf numFmtId="0" fontId="71" fillId="0" borderId="4" xfId="8" applyFont="1" applyBorder="1" applyAlignment="1">
      <alignment horizontal="center" vertical="center"/>
    </xf>
    <xf numFmtId="0" fontId="24" fillId="68" borderId="12" xfId="8" applyFont="1" applyFill="1" applyBorder="1" applyAlignment="1">
      <alignment horizontal="left" vertical="center" wrapText="1"/>
    </xf>
    <xf numFmtId="0" fontId="48" fillId="0" borderId="7" xfId="8" applyFont="1" applyBorder="1" applyAlignment="1">
      <alignment horizontal="center" vertical="center"/>
    </xf>
    <xf numFmtId="14" fontId="71" fillId="0" borderId="7" xfId="8" applyNumberFormat="1" applyFont="1" applyBorder="1" applyAlignment="1">
      <alignment horizontal="center" vertical="center"/>
    </xf>
    <xf numFmtId="0" fontId="71" fillId="0" borderId="7" xfId="8" applyFont="1" applyBorder="1" applyAlignment="1">
      <alignment horizontal="left" vertical="center"/>
    </xf>
    <xf numFmtId="0" fontId="71" fillId="0" borderId="7" xfId="8" applyFont="1" applyBorder="1" applyAlignment="1">
      <alignment horizontal="center" vertical="center"/>
    </xf>
    <xf numFmtId="0" fontId="71" fillId="0" borderId="7" xfId="8" applyFont="1" applyBorder="1" applyAlignment="1">
      <alignment horizontal="center" vertical="center" wrapText="1"/>
    </xf>
    <xf numFmtId="0" fontId="73" fillId="0" borderId="1" xfId="8" applyFont="1" applyBorder="1" applyAlignment="1">
      <alignment horizontal="center" vertical="center"/>
    </xf>
    <xf numFmtId="0" fontId="73" fillId="0" borderId="1" xfId="8" applyFont="1" applyBorder="1" applyAlignment="1">
      <alignment horizontal="left" vertical="center"/>
    </xf>
    <xf numFmtId="0" fontId="71" fillId="0" borderId="7" xfId="8" applyFont="1" applyBorder="1"/>
    <xf numFmtId="0" fontId="24" fillId="0" borderId="7" xfId="8" applyFont="1" applyBorder="1" applyAlignment="1">
      <alignment horizontal="center" vertical="top" wrapText="1"/>
    </xf>
    <xf numFmtId="9" fontId="24" fillId="68" borderId="15" xfId="8" applyNumberFormat="1" applyFont="1" applyFill="1" applyBorder="1" applyAlignment="1">
      <alignment horizontal="center" vertical="center"/>
    </xf>
    <xf numFmtId="0" fontId="24" fillId="68" borderId="3" xfId="8" applyFont="1" applyFill="1" applyBorder="1" applyAlignment="1">
      <alignment horizontal="center" vertical="center" wrapText="1"/>
    </xf>
    <xf numFmtId="0" fontId="48" fillId="67" borderId="1" xfId="8" applyFont="1" applyFill="1" applyBorder="1" applyAlignment="1">
      <alignment horizontal="center" vertical="center"/>
    </xf>
    <xf numFmtId="0" fontId="73" fillId="0" borderId="11" xfId="8" applyFont="1" applyBorder="1" applyAlignment="1">
      <alignment horizontal="left" vertical="center"/>
    </xf>
    <xf numFmtId="0" fontId="73" fillId="0" borderId="11" xfId="8" applyFont="1" applyBorder="1" applyAlignment="1">
      <alignment horizontal="center" vertical="center"/>
    </xf>
    <xf numFmtId="0" fontId="71" fillId="0" borderId="3" xfId="8" applyFont="1" applyBorder="1" applyAlignment="1">
      <alignment horizontal="center" vertical="center"/>
    </xf>
    <xf numFmtId="9" fontId="24" fillId="68" borderId="5" xfId="8" applyNumberFormat="1" applyFont="1" applyFill="1" applyBorder="1" applyAlignment="1">
      <alignment horizontal="center" vertical="center" wrapText="1"/>
    </xf>
    <xf numFmtId="9" fontId="24" fillId="68" borderId="6" xfId="8" applyNumberFormat="1" applyFont="1" applyFill="1" applyBorder="1" applyAlignment="1">
      <alignment horizontal="center" vertical="center" wrapText="1"/>
    </xf>
    <xf numFmtId="0" fontId="24" fillId="68" borderId="12" xfId="8" applyFont="1" applyFill="1" applyBorder="1" applyAlignment="1">
      <alignment horizontal="left" vertical="center"/>
    </xf>
    <xf numFmtId="0" fontId="77" fillId="0" borderId="1" xfId="8" applyFont="1" applyBorder="1" applyAlignment="1">
      <alignment horizontal="left" vertical="center" wrapText="1"/>
    </xf>
    <xf numFmtId="9" fontId="24" fillId="68" borderId="28" xfId="8" applyNumberFormat="1" applyFont="1" applyFill="1" applyBorder="1" applyAlignment="1">
      <alignment horizontal="center" vertical="center"/>
    </xf>
    <xf numFmtId="0" fontId="71" fillId="0" borderId="11" xfId="8" applyFont="1" applyBorder="1" applyAlignment="1">
      <alignment horizontal="left" vertical="center"/>
    </xf>
    <xf numFmtId="166" fontId="75" fillId="62" borderId="7" xfId="8" applyNumberFormat="1" applyFont="1" applyFill="1" applyBorder="1" applyAlignment="1">
      <alignment horizontal="center" vertical="center" wrapText="1"/>
    </xf>
    <xf numFmtId="9" fontId="24" fillId="68" borderId="6" xfId="8" applyNumberFormat="1" applyFont="1" applyFill="1" applyBorder="1" applyAlignment="1">
      <alignment horizontal="center" vertical="center"/>
    </xf>
    <xf numFmtId="14" fontId="71" fillId="67" borderId="1" xfId="8" applyNumberFormat="1" applyFont="1" applyFill="1" applyBorder="1" applyAlignment="1">
      <alignment horizontal="center" vertical="center"/>
    </xf>
    <xf numFmtId="0" fontId="71" fillId="67" borderId="1" xfId="8" applyFont="1" applyFill="1" applyBorder="1" applyAlignment="1">
      <alignment horizontal="left" vertical="center"/>
    </xf>
    <xf numFmtId="0" fontId="71" fillId="67" borderId="3" xfId="8" applyFont="1" applyFill="1" applyBorder="1" applyAlignment="1">
      <alignment horizontal="center" vertical="center" wrapText="1"/>
    </xf>
    <xf numFmtId="0" fontId="71" fillId="67" borderId="1" xfId="8" applyFont="1" applyFill="1" applyBorder="1" applyAlignment="1">
      <alignment horizontal="left" vertical="center" wrapText="1"/>
    </xf>
    <xf numFmtId="0" fontId="71" fillId="67" borderId="4" xfId="8" applyFont="1" applyFill="1" applyBorder="1" applyAlignment="1">
      <alignment horizontal="center" vertical="center"/>
    </xf>
    <xf numFmtId="3" fontId="24" fillId="68" borderId="12" xfId="8" applyNumberFormat="1" applyFont="1" applyFill="1" applyBorder="1" applyAlignment="1">
      <alignment horizontal="center" vertical="center" wrapText="1"/>
    </xf>
    <xf numFmtId="0" fontId="24" fillId="69" borderId="28" xfId="8" applyFont="1" applyFill="1" applyBorder="1" applyAlignment="1">
      <alignment horizontal="center" vertical="center" wrapText="1"/>
    </xf>
    <xf numFmtId="0" fontId="71" fillId="67" borderId="11" xfId="8" applyFont="1" applyFill="1" applyBorder="1" applyAlignment="1">
      <alignment horizontal="left" vertical="center" wrapText="1"/>
    </xf>
    <xf numFmtId="3" fontId="24" fillId="68" borderId="11" xfId="8" applyNumberFormat="1" applyFont="1" applyFill="1" applyBorder="1" applyAlignment="1">
      <alignment horizontal="center" vertical="center" wrapText="1"/>
    </xf>
    <xf numFmtId="0" fontId="24" fillId="68" borderId="14" xfId="8" applyFont="1" applyFill="1" applyBorder="1" applyAlignment="1">
      <alignment horizontal="center" vertical="center" wrapText="1"/>
    </xf>
    <xf numFmtId="0" fontId="24" fillId="69" borderId="6" xfId="8" applyFont="1" applyFill="1" applyBorder="1" applyAlignment="1">
      <alignment horizontal="center" vertical="center" wrapText="1"/>
    </xf>
    <xf numFmtId="9" fontId="24" fillId="66" borderId="18" xfId="8" applyNumberFormat="1" applyFont="1" applyFill="1" applyBorder="1" applyAlignment="1">
      <alignment horizontal="center" vertical="center"/>
    </xf>
    <xf numFmtId="9" fontId="24" fillId="66" borderId="1" xfId="8" applyNumberFormat="1" applyFont="1" applyFill="1" applyBorder="1" applyAlignment="1">
      <alignment horizontal="center" vertical="center" wrapText="1"/>
    </xf>
    <xf numFmtId="0" fontId="24" fillId="66" borderId="1" xfId="8" applyFont="1" applyFill="1" applyBorder="1" applyAlignment="1">
      <alignment horizontal="center" vertical="center"/>
    </xf>
    <xf numFmtId="0" fontId="24" fillId="66" borderId="14" xfId="8" applyFont="1" applyFill="1" applyBorder="1" applyAlignment="1">
      <alignment horizontal="left" vertical="center" wrapText="1"/>
    </xf>
    <xf numFmtId="0" fontId="23" fillId="66" borderId="12" xfId="8" applyFont="1" applyFill="1" applyBorder="1" applyAlignment="1">
      <alignment horizontal="left"/>
    </xf>
    <xf numFmtId="0" fontId="23" fillId="66" borderId="12" xfId="8" applyFont="1" applyFill="1" applyBorder="1" applyAlignment="1">
      <alignment horizontal="center"/>
    </xf>
    <xf numFmtId="0" fontId="24" fillId="70" borderId="7" xfId="8" applyFont="1" applyFill="1" applyBorder="1" applyAlignment="1">
      <alignment horizontal="center" vertical="center" wrapText="1"/>
    </xf>
    <xf numFmtId="9" fontId="24" fillId="66" borderId="7" xfId="8" applyNumberFormat="1" applyFont="1" applyFill="1" applyBorder="1" applyAlignment="1">
      <alignment horizontal="center" vertical="center" wrapText="1"/>
    </xf>
    <xf numFmtId="0" fontId="24" fillId="70" borderId="12" xfId="8" applyFont="1" applyFill="1" applyBorder="1" applyAlignment="1">
      <alignment horizontal="center" vertical="center" wrapText="1"/>
    </xf>
    <xf numFmtId="0" fontId="76" fillId="67" borderId="1" xfId="8" applyFont="1" applyFill="1" applyBorder="1" applyAlignment="1">
      <alignment horizontal="left" vertical="center" wrapText="1"/>
    </xf>
    <xf numFmtId="0" fontId="24" fillId="66" borderId="12" xfId="8" applyFont="1" applyFill="1" applyBorder="1" applyAlignment="1">
      <alignment horizontal="center" vertical="center"/>
    </xf>
    <xf numFmtId="9" fontId="24" fillId="66" borderId="12" xfId="8" applyNumberFormat="1" applyFont="1" applyFill="1" applyBorder="1" applyAlignment="1">
      <alignment horizontal="center" vertical="center" wrapText="1"/>
    </xf>
    <xf numFmtId="0" fontId="24" fillId="66" borderId="12" xfId="8" applyFont="1" applyFill="1" applyBorder="1" applyAlignment="1">
      <alignment horizontal="left" vertical="center" wrapText="1"/>
    </xf>
    <xf numFmtId="9" fontId="24" fillId="66" borderId="11" xfId="8" applyNumberFormat="1" applyFont="1" applyFill="1" applyBorder="1" applyAlignment="1">
      <alignment horizontal="center" vertical="center" wrapText="1"/>
    </xf>
    <xf numFmtId="9" fontId="24" fillId="66" borderId="1" xfId="8" applyNumberFormat="1" applyFont="1" applyFill="1" applyBorder="1" applyAlignment="1">
      <alignment horizontal="center" vertical="center"/>
    </xf>
    <xf numFmtId="0" fontId="24" fillId="70" borderId="11" xfId="8" applyFont="1" applyFill="1" applyBorder="1" applyAlignment="1">
      <alignment horizontal="center" vertical="center" wrapText="1"/>
    </xf>
    <xf numFmtId="0" fontId="23" fillId="0" borderId="1" xfId="8" applyFont="1" applyBorder="1" applyAlignment="1">
      <alignment horizontal="center" vertical="center" wrapText="1"/>
    </xf>
    <xf numFmtId="0" fontId="23" fillId="0" borderId="1" xfId="8" applyFont="1" applyBorder="1" applyAlignment="1">
      <alignment horizontal="center" vertical="center"/>
    </xf>
    <xf numFmtId="0" fontId="24" fillId="68" borderId="28" xfId="8" applyFont="1" applyFill="1" applyBorder="1" applyAlignment="1">
      <alignment horizontal="center" vertical="center"/>
    </xf>
    <xf numFmtId="0" fontId="29" fillId="0" borderId="28" xfId="8" applyFont="1" applyBorder="1" applyAlignment="1">
      <alignment horizontal="center" vertical="center" wrapText="1"/>
    </xf>
    <xf numFmtId="0" fontId="80" fillId="71" borderId="28" xfId="8" applyFont="1" applyFill="1" applyBorder="1" applyAlignment="1">
      <alignment horizontal="center" vertical="center" wrapText="1"/>
    </xf>
    <xf numFmtId="0" fontId="80" fillId="71" borderId="12" xfId="8" applyFont="1" applyFill="1" applyBorder="1" applyAlignment="1">
      <alignment horizontal="center" vertical="center" wrapText="1"/>
    </xf>
    <xf numFmtId="166" fontId="80" fillId="71" borderId="12" xfId="8" applyNumberFormat="1" applyFont="1" applyFill="1" applyBorder="1" applyAlignment="1">
      <alignment horizontal="center" vertical="center" wrapText="1"/>
    </xf>
    <xf numFmtId="166" fontId="81" fillId="71" borderId="12" xfId="8" applyNumberFormat="1" applyFont="1" applyFill="1" applyBorder="1" applyAlignment="1">
      <alignment horizontal="center" vertical="center" wrapText="1"/>
    </xf>
    <xf numFmtId="0" fontId="23" fillId="0" borderId="12" xfId="8" applyFont="1" applyBorder="1" applyAlignment="1">
      <alignment horizontal="center" vertical="center"/>
    </xf>
    <xf numFmtId="0" fontId="23" fillId="0" borderId="12" xfId="8" applyFont="1" applyBorder="1" applyAlignment="1">
      <alignment horizontal="left" vertical="center"/>
    </xf>
    <xf numFmtId="0" fontId="27" fillId="7" borderId="12" xfId="8" applyFont="1" applyFill="1" applyBorder="1" applyAlignment="1">
      <alignment horizontal="center" vertical="center" wrapText="1"/>
    </xf>
    <xf numFmtId="0" fontId="29" fillId="0" borderId="46" xfId="8" applyFont="1" applyBorder="1" applyAlignment="1">
      <alignment horizontal="center" vertical="center"/>
    </xf>
    <xf numFmtId="0" fontId="29" fillId="0" borderId="46" xfId="8" applyFont="1" applyBorder="1" applyAlignment="1">
      <alignment horizontal="center" vertical="center" wrapText="1"/>
    </xf>
    <xf numFmtId="0" fontId="29" fillId="0" borderId="105" xfId="8" applyFont="1" applyBorder="1" applyAlignment="1">
      <alignment horizontal="center" vertical="center" wrapText="1"/>
    </xf>
    <xf numFmtId="0" fontId="29" fillId="0" borderId="12" xfId="8" applyFont="1" applyBorder="1" applyAlignment="1">
      <alignment horizontal="center" vertical="center" wrapText="1"/>
    </xf>
    <xf numFmtId="0" fontId="80" fillId="71" borderId="1" xfId="8" applyFont="1" applyFill="1" applyBorder="1" applyAlignment="1">
      <alignment horizontal="center" vertical="center" wrapText="1"/>
    </xf>
    <xf numFmtId="0" fontId="27" fillId="7" borderId="1" xfId="8" applyFont="1" applyFill="1" applyBorder="1" applyAlignment="1">
      <alignment horizontal="left" vertical="center" wrapText="1"/>
    </xf>
    <xf numFmtId="0" fontId="27" fillId="7" borderId="1" xfId="8" applyFont="1" applyFill="1" applyBorder="1" applyAlignment="1">
      <alignment horizontal="center" vertical="center" wrapText="1"/>
    </xf>
    <xf numFmtId="0" fontId="27" fillId="7" borderId="3" xfId="8" applyFont="1" applyFill="1" applyBorder="1" applyAlignment="1">
      <alignment horizontal="center" vertical="center" wrapText="1"/>
    </xf>
    <xf numFmtId="0" fontId="24" fillId="0" borderId="0" xfId="8" applyFont="1" applyBorder="1" applyAlignment="1">
      <alignment horizontal="center" vertical="center"/>
    </xf>
    <xf numFmtId="0" fontId="24" fillId="0" borderId="4" xfId="8" applyFont="1" applyBorder="1" applyAlignment="1">
      <alignment horizontal="center" vertical="center"/>
    </xf>
    <xf numFmtId="0" fontId="73" fillId="0" borderId="0" xfId="8"/>
    <xf numFmtId="15" fontId="12" fillId="8" borderId="10" xfId="8" applyNumberFormat="1" applyFont="1" applyFill="1" applyBorder="1" applyAlignment="1" applyProtection="1">
      <alignment horizontal="center" vertical="center" wrapText="1"/>
      <protection locked="0"/>
    </xf>
    <xf numFmtId="0" fontId="13" fillId="8" borderId="10" xfId="8" applyFont="1" applyFill="1" applyBorder="1" applyAlignment="1" applyProtection="1">
      <alignment horizontal="center" vertical="center" wrapText="1"/>
      <protection locked="0"/>
    </xf>
    <xf numFmtId="0" fontId="14" fillId="0" borderId="0" xfId="8" applyFont="1" applyAlignment="1">
      <alignment vertical="center"/>
    </xf>
    <xf numFmtId="0" fontId="3" fillId="0" borderId="2" xfId="8" applyFont="1" applyBorder="1" applyAlignment="1">
      <alignment horizontal="center" vertical="center"/>
    </xf>
    <xf numFmtId="0" fontId="8" fillId="0" borderId="2" xfId="8" applyFont="1" applyBorder="1" applyAlignment="1">
      <alignment horizontal="center" vertical="center"/>
    </xf>
    <xf numFmtId="0" fontId="19" fillId="33" borderId="1" xfId="2" applyFont="1" applyFill="1" applyBorder="1"/>
    <xf numFmtId="0" fontId="20" fillId="33" borderId="1" xfId="2" applyFont="1" applyFill="1" applyBorder="1"/>
    <xf numFmtId="0" fontId="19" fillId="33" borderId="1" xfId="2" applyFont="1" applyFill="1" applyBorder="1" applyAlignment="1">
      <alignment horizontal="center" vertical="center"/>
    </xf>
    <xf numFmtId="0" fontId="24" fillId="33" borderId="1" xfId="2" applyFont="1" applyFill="1" applyBorder="1" applyAlignment="1">
      <alignment horizontal="center" vertical="center" wrapText="1"/>
    </xf>
    <xf numFmtId="0" fontId="24" fillId="2" borderId="64" xfId="2" applyFont="1" applyFill="1" applyBorder="1" applyAlignment="1">
      <alignment horizontal="center" vertical="center"/>
    </xf>
    <xf numFmtId="0" fontId="19" fillId="72" borderId="1" xfId="2" applyFont="1" applyFill="1" applyBorder="1"/>
    <xf numFmtId="0" fontId="19" fillId="72" borderId="1" xfId="2" applyFont="1" applyFill="1" applyBorder="1" applyAlignment="1">
      <alignment horizontal="center" vertical="center"/>
    </xf>
    <xf numFmtId="0" fontId="19" fillId="72" borderId="1" xfId="2" applyFont="1" applyFill="1" applyBorder="1" applyAlignment="1">
      <alignment horizontal="center" vertical="center" wrapText="1"/>
    </xf>
    <xf numFmtId="0" fontId="19" fillId="33" borderId="1" xfId="2" applyFont="1" applyFill="1" applyBorder="1" applyAlignment="1">
      <alignment horizontal="center" vertical="center" wrapText="1"/>
    </xf>
    <xf numFmtId="0" fontId="19" fillId="33" borderId="1" xfId="2" applyFont="1" applyFill="1" applyBorder="1" applyAlignment="1">
      <alignment vertical="center" wrapText="1"/>
    </xf>
    <xf numFmtId="0" fontId="19" fillId="72" borderId="1" xfId="2" applyFont="1" applyFill="1" applyBorder="1" applyAlignment="1">
      <alignment vertical="center" wrapText="1"/>
    </xf>
    <xf numFmtId="0" fontId="20" fillId="33" borderId="1" xfId="2" applyFont="1" applyFill="1" applyBorder="1" applyAlignment="1">
      <alignment vertical="center" wrapText="1"/>
    </xf>
    <xf numFmtId="0" fontId="19" fillId="72" borderId="1" xfId="2" applyFont="1" applyFill="1" applyBorder="1" applyAlignment="1">
      <alignment wrapText="1"/>
    </xf>
    <xf numFmtId="0" fontId="20" fillId="72" borderId="1" xfId="2" applyFont="1" applyFill="1" applyBorder="1" applyAlignment="1">
      <alignment vertical="center" wrapText="1"/>
    </xf>
    <xf numFmtId="0" fontId="19" fillId="33" borderId="7" xfId="2" applyFont="1" applyFill="1" applyBorder="1"/>
    <xf numFmtId="168" fontId="19" fillId="33" borderId="7" xfId="2" applyNumberFormat="1" applyFont="1" applyFill="1" applyBorder="1"/>
    <xf numFmtId="43" fontId="19" fillId="0" borderId="1" xfId="2" applyNumberFormat="1" applyFont="1" applyFill="1" applyBorder="1" applyAlignment="1">
      <alignment horizontal="center" vertical="center"/>
    </xf>
    <xf numFmtId="0" fontId="19" fillId="0" borderId="3" xfId="2" applyFont="1" applyFill="1" applyBorder="1" applyAlignment="1">
      <alignment horizontal="center" vertical="center"/>
    </xf>
    <xf numFmtId="175" fontId="19" fillId="0" borderId="2" xfId="7" applyNumberFormat="1" applyFont="1" applyFill="1" applyBorder="1" applyAlignment="1">
      <alignment horizontal="center" vertical="center"/>
    </xf>
    <xf numFmtId="3" fontId="82" fillId="0" borderId="2" xfId="2" applyNumberFormat="1" applyFont="1" applyFill="1" applyBorder="1" applyAlignment="1">
      <alignment horizontal="center" vertical="center"/>
    </xf>
    <xf numFmtId="0" fontId="20" fillId="0" borderId="4" xfId="2" applyFont="1" applyFill="1" applyBorder="1" applyAlignment="1">
      <alignment horizontal="center" vertical="center"/>
    </xf>
    <xf numFmtId="0" fontId="82" fillId="0" borderId="2" xfId="2" applyFont="1" applyFill="1" applyBorder="1" applyAlignment="1">
      <alignment horizontal="left" vertical="center" wrapText="1"/>
    </xf>
    <xf numFmtId="0" fontId="82" fillId="0" borderId="2" xfId="2" applyFont="1" applyFill="1" applyBorder="1" applyAlignment="1">
      <alignment horizontal="center" vertical="center" wrapText="1"/>
    </xf>
    <xf numFmtId="0" fontId="19" fillId="0" borderId="2" xfId="2" applyFont="1" applyBorder="1" applyAlignment="1">
      <alignment horizontal="center" vertical="center" wrapText="1"/>
    </xf>
    <xf numFmtId="0" fontId="19" fillId="0" borderId="2" xfId="2" applyFont="1" applyFill="1" applyBorder="1" applyAlignment="1">
      <alignment horizontal="center" vertical="center"/>
    </xf>
    <xf numFmtId="0" fontId="19" fillId="19" borderId="12" xfId="2" applyFont="1" applyFill="1" applyBorder="1" applyAlignment="1">
      <alignment horizontal="center" vertical="center" wrapText="1"/>
    </xf>
    <xf numFmtId="43" fontId="19" fillId="0" borderId="2" xfId="7" applyFont="1" applyFill="1" applyBorder="1" applyAlignment="1">
      <alignment horizontal="center" vertical="center"/>
    </xf>
    <xf numFmtId="14" fontId="19" fillId="0" borderId="1" xfId="2" applyNumberFormat="1" applyFont="1" applyFill="1" applyBorder="1" applyAlignment="1">
      <alignment horizontal="center" vertical="center"/>
    </xf>
    <xf numFmtId="0" fontId="1" fillId="0" borderId="2" xfId="2" applyFont="1" applyFill="1" applyBorder="1" applyAlignment="1">
      <alignment horizontal="left" vertical="center" wrapText="1"/>
    </xf>
    <xf numFmtId="0" fontId="19" fillId="19" borderId="1" xfId="2" applyFont="1" applyFill="1" applyBorder="1" applyAlignment="1">
      <alignment horizontal="left" vertical="top" wrapText="1"/>
    </xf>
    <xf numFmtId="14" fontId="19" fillId="0" borderId="1" xfId="2" applyNumberFormat="1" applyFont="1" applyBorder="1" applyAlignment="1">
      <alignment horizontal="center" vertical="center"/>
    </xf>
    <xf numFmtId="43" fontId="19" fillId="0" borderId="1" xfId="7" applyFont="1" applyBorder="1" applyAlignment="1">
      <alignment horizontal="center" vertical="center"/>
    </xf>
    <xf numFmtId="0" fontId="22" fillId="25" borderId="6" xfId="2" applyFont="1" applyFill="1" applyBorder="1" applyAlignment="1">
      <alignment horizontal="left" wrapText="1"/>
    </xf>
    <xf numFmtId="0" fontId="22" fillId="16" borderId="1" xfId="2" applyFont="1" applyFill="1" applyBorder="1" applyAlignment="1">
      <alignment horizontal="left" wrapText="1"/>
    </xf>
    <xf numFmtId="0" fontId="22" fillId="21" borderId="1" xfId="2" applyFont="1" applyFill="1" applyBorder="1" applyAlignment="1">
      <alignment horizontal="left" wrapText="1"/>
    </xf>
    <xf numFmtId="0" fontId="22" fillId="26" borderId="53" xfId="2" applyFont="1" applyFill="1" applyBorder="1" applyAlignment="1">
      <alignment horizontal="left" vertical="center" wrapText="1"/>
    </xf>
    <xf numFmtId="0" fontId="22" fillId="28" borderId="1" xfId="2" applyFont="1" applyFill="1" applyBorder="1" applyAlignment="1">
      <alignment horizontal="left" wrapText="1"/>
    </xf>
    <xf numFmtId="0" fontId="20" fillId="0" borderId="0" xfId="2" applyFont="1" applyAlignment="1">
      <alignment horizontal="center" vertical="center"/>
    </xf>
    <xf numFmtId="44" fontId="21" fillId="0" borderId="1" xfId="9" applyFont="1" applyBorder="1" applyAlignment="1">
      <alignment vertical="center"/>
    </xf>
    <xf numFmtId="184" fontId="21" fillId="0" borderId="1" xfId="9" applyNumberFormat="1" applyFont="1" applyBorder="1" applyAlignment="1">
      <alignment horizontal="center" vertical="center"/>
    </xf>
    <xf numFmtId="184" fontId="21" fillId="0" borderId="1" xfId="9" applyNumberFormat="1" applyFont="1" applyBorder="1" applyAlignment="1">
      <alignment vertical="center"/>
    </xf>
    <xf numFmtId="0" fontId="21" fillId="0" borderId="1" xfId="2" quotePrefix="1" applyFont="1" applyBorder="1" applyAlignment="1">
      <alignment horizontal="center" vertical="center" wrapText="1"/>
    </xf>
    <xf numFmtId="0" fontId="52" fillId="0" borderId="0" xfId="10" applyFont="1" applyAlignment="1">
      <alignment horizontal="left"/>
    </xf>
    <xf numFmtId="2" fontId="52" fillId="0" borderId="0" xfId="10" applyNumberFormat="1" applyFont="1" applyAlignment="1">
      <alignment horizontal="left"/>
    </xf>
    <xf numFmtId="0" fontId="52" fillId="0" borderId="0" xfId="10" applyFont="1" applyAlignment="1">
      <alignment horizontal="center"/>
    </xf>
    <xf numFmtId="0" fontId="52" fillId="0" borderId="0" xfId="10" applyFont="1" applyAlignment="1"/>
    <xf numFmtId="0" fontId="52" fillId="0" borderId="0" xfId="10" applyFont="1" applyAlignment="1">
      <alignment horizontal="left" vertical="center" wrapText="1"/>
    </xf>
    <xf numFmtId="0" fontId="52" fillId="0" borderId="0" xfId="10" applyFont="1" applyAlignment="1">
      <alignment horizontal="center" vertical="center" wrapText="1"/>
    </xf>
    <xf numFmtId="0" fontId="52" fillId="0" borderId="0" xfId="10" applyFont="1" applyAlignment="1">
      <alignment horizontal="center" vertical="center"/>
    </xf>
    <xf numFmtId="0" fontId="75" fillId="0" borderId="0" xfId="10" applyFont="1" applyAlignment="1">
      <alignment horizontal="left"/>
    </xf>
    <xf numFmtId="0" fontId="75" fillId="0" borderId="11" xfId="10" applyFont="1" applyBorder="1" applyAlignment="1">
      <alignment horizontal="center" vertical="center" wrapText="1"/>
    </xf>
    <xf numFmtId="0" fontId="75" fillId="0" borderId="11" xfId="10" applyFont="1" applyBorder="1" applyAlignment="1">
      <alignment horizontal="left" vertical="center" wrapText="1"/>
    </xf>
    <xf numFmtId="0" fontId="75" fillId="0" borderId="0" xfId="10" applyFont="1" applyAlignment="1">
      <alignment horizontal="center" vertical="center" wrapText="1"/>
    </xf>
    <xf numFmtId="0" fontId="75" fillId="0" borderId="6" xfId="10" applyFont="1" applyBorder="1" applyAlignment="1">
      <alignment horizontal="center" vertical="center" wrapText="1"/>
    </xf>
    <xf numFmtId="0" fontId="52" fillId="0" borderId="121" xfId="10" applyFont="1" applyBorder="1" applyAlignment="1">
      <alignment horizontal="center" vertical="center" wrapText="1"/>
    </xf>
    <xf numFmtId="0" fontId="52" fillId="0" borderId="122" xfId="10" applyFont="1" applyBorder="1" applyAlignment="1">
      <alignment horizontal="center" vertical="center" wrapText="1"/>
    </xf>
    <xf numFmtId="0" fontId="52" fillId="0" borderId="123" xfId="10" applyFont="1" applyBorder="1" applyAlignment="1">
      <alignment horizontal="center" vertical="center" wrapText="1"/>
    </xf>
    <xf numFmtId="0" fontId="52" fillId="76" borderId="1" xfId="10" applyFont="1" applyFill="1" applyBorder="1" applyAlignment="1">
      <alignment horizontal="left" vertical="center" wrapText="1"/>
    </xf>
    <xf numFmtId="0" fontId="52" fillId="76" borderId="1" xfId="10" applyFont="1" applyFill="1" applyBorder="1" applyAlignment="1">
      <alignment horizontal="center" vertical="center" wrapText="1"/>
    </xf>
    <xf numFmtId="9" fontId="52" fillId="76" borderId="4" xfId="10" applyNumberFormat="1" applyFont="1" applyFill="1" applyBorder="1" applyAlignment="1">
      <alignment horizontal="center" vertical="center" wrapText="1"/>
    </xf>
    <xf numFmtId="9" fontId="52" fillId="7" borderId="4" xfId="10" applyNumberFormat="1" applyFont="1" applyFill="1" applyBorder="1" applyAlignment="1">
      <alignment horizontal="center" vertical="center" wrapText="1"/>
    </xf>
    <xf numFmtId="0" fontId="52" fillId="7" borderId="1" xfId="10" applyFont="1" applyFill="1" applyBorder="1" applyAlignment="1">
      <alignment horizontal="left" vertical="center" wrapText="1"/>
    </xf>
    <xf numFmtId="0" fontId="52" fillId="0" borderId="1" xfId="10" applyFont="1" applyBorder="1" applyAlignment="1">
      <alignment horizontal="left" vertical="center" wrapText="1"/>
    </xf>
    <xf numFmtId="0" fontId="52" fillId="0" borderId="1" xfId="10" applyFont="1" applyBorder="1" applyAlignment="1">
      <alignment horizontal="center" vertical="center" wrapText="1"/>
    </xf>
    <xf numFmtId="9" fontId="52" fillId="76" borderId="1" xfId="10" applyNumberFormat="1" applyFont="1" applyFill="1" applyBorder="1" applyAlignment="1">
      <alignment horizontal="center" vertical="center" wrapText="1"/>
    </xf>
    <xf numFmtId="9" fontId="52" fillId="7" borderId="1" xfId="10" applyNumberFormat="1" applyFont="1" applyFill="1" applyBorder="1" applyAlignment="1">
      <alignment horizontal="left" vertical="center" wrapText="1"/>
    </xf>
    <xf numFmtId="0" fontId="52" fillId="76" borderId="4" xfId="10" applyFont="1" applyFill="1" applyBorder="1" applyAlignment="1">
      <alignment horizontal="center" vertical="center" wrapText="1"/>
    </xf>
    <xf numFmtId="1" fontId="52" fillId="76" borderId="1" xfId="10" applyNumberFormat="1" applyFont="1" applyFill="1" applyBorder="1" applyAlignment="1">
      <alignment horizontal="left" vertical="center" wrapText="1"/>
    </xf>
    <xf numFmtId="0" fontId="52" fillId="76" borderId="1" xfId="10" applyFont="1" applyFill="1" applyBorder="1" applyAlignment="1">
      <alignment horizontal="left" vertical="center"/>
    </xf>
    <xf numFmtId="9" fontId="52" fillId="76" borderId="1" xfId="10" applyNumberFormat="1" applyFont="1" applyFill="1" applyBorder="1" applyAlignment="1">
      <alignment horizontal="left" vertical="center" wrapText="1"/>
    </xf>
    <xf numFmtId="0" fontId="52" fillId="76" borderId="11" xfId="10" applyFont="1" applyFill="1" applyBorder="1" applyAlignment="1">
      <alignment horizontal="left" vertical="center" wrapText="1"/>
    </xf>
    <xf numFmtId="9" fontId="52" fillId="76" borderId="11" xfId="10" applyNumberFormat="1" applyFont="1" applyFill="1" applyBorder="1" applyAlignment="1">
      <alignment horizontal="center" vertical="center" wrapText="1"/>
    </xf>
    <xf numFmtId="9" fontId="52" fillId="76" borderId="6" xfId="10" applyNumberFormat="1" applyFont="1" applyFill="1" applyBorder="1" applyAlignment="1">
      <alignment horizontal="center" vertical="center" wrapText="1"/>
    </xf>
    <xf numFmtId="9" fontId="52" fillId="7" borderId="125" xfId="10" applyNumberFormat="1" applyFont="1" applyFill="1" applyBorder="1" applyAlignment="1">
      <alignment horizontal="left" vertical="center" wrapText="1"/>
    </xf>
    <xf numFmtId="0" fontId="52" fillId="0" borderId="125" xfId="10" applyFont="1" applyBorder="1" applyAlignment="1">
      <alignment horizontal="left" vertical="center" wrapText="1"/>
    </xf>
    <xf numFmtId="9" fontId="52" fillId="76" borderId="126" xfId="10" applyNumberFormat="1" applyFont="1" applyFill="1" applyBorder="1" applyAlignment="1">
      <alignment horizontal="center" vertical="center" wrapText="1"/>
    </xf>
    <xf numFmtId="0" fontId="52" fillId="7" borderId="125" xfId="10" applyFont="1" applyFill="1" applyBorder="1" applyAlignment="1">
      <alignment horizontal="left" vertical="center" wrapText="1"/>
    </xf>
    <xf numFmtId="0" fontId="52" fillId="0" borderId="125" xfId="10" applyFont="1" applyBorder="1" applyAlignment="1">
      <alignment horizontal="center" vertical="center" wrapText="1"/>
    </xf>
    <xf numFmtId="9" fontId="61" fillId="77" borderId="128" xfId="10" applyNumberFormat="1" applyFont="1" applyFill="1" applyBorder="1" applyAlignment="1">
      <alignment horizontal="left" vertical="center" wrapText="1"/>
    </xf>
    <xf numFmtId="0" fontId="61" fillId="77" borderId="127" xfId="10" applyFont="1" applyFill="1" applyBorder="1" applyAlignment="1">
      <alignment horizontal="center" vertical="center" wrapText="1"/>
    </xf>
    <xf numFmtId="9" fontId="52" fillId="77" borderId="129" xfId="10" applyNumberFormat="1" applyFont="1" applyFill="1" applyBorder="1" applyAlignment="1">
      <alignment horizontal="center" vertical="center" wrapText="1"/>
    </xf>
    <xf numFmtId="9" fontId="52" fillId="7" borderId="7" xfId="10" applyNumberFormat="1" applyFont="1" applyFill="1" applyBorder="1" applyAlignment="1">
      <alignment horizontal="left" vertical="center" wrapText="1"/>
    </xf>
    <xf numFmtId="0" fontId="52" fillId="0" borderId="7" xfId="10" applyFont="1" applyBorder="1" applyAlignment="1">
      <alignment horizontal="left" vertical="center" wrapText="1"/>
    </xf>
    <xf numFmtId="9" fontId="52" fillId="77" borderId="28" xfId="10" applyNumberFormat="1" applyFont="1" applyFill="1" applyBorder="1" applyAlignment="1">
      <alignment horizontal="center" vertical="center" wrapText="1"/>
    </xf>
    <xf numFmtId="0" fontId="52" fillId="7" borderId="7" xfId="10" applyFont="1" applyFill="1" applyBorder="1" applyAlignment="1">
      <alignment horizontal="left" vertical="center" wrapText="1"/>
    </xf>
    <xf numFmtId="0" fontId="52" fillId="0" borderId="7" xfId="10" applyFont="1" applyBorder="1" applyAlignment="1">
      <alignment horizontal="center" vertical="center" wrapText="1"/>
    </xf>
    <xf numFmtId="9" fontId="61" fillId="77" borderId="7" xfId="10" applyNumberFormat="1" applyFont="1" applyFill="1" applyBorder="1" applyAlignment="1">
      <alignment horizontal="left" vertical="center" wrapText="1"/>
    </xf>
    <xf numFmtId="0" fontId="61" fillId="77" borderId="1" xfId="10" applyFont="1" applyFill="1" applyBorder="1" applyAlignment="1">
      <alignment horizontal="center" vertical="center" wrapText="1"/>
    </xf>
    <xf numFmtId="9" fontId="52" fillId="77" borderId="4" xfId="10" applyNumberFormat="1" applyFont="1" applyFill="1" applyBorder="1" applyAlignment="1">
      <alignment horizontal="center" vertical="center" wrapText="1"/>
    </xf>
    <xf numFmtId="0" fontId="61" fillId="77" borderId="1" xfId="10" applyFont="1" applyFill="1" applyBorder="1" applyAlignment="1">
      <alignment horizontal="left" vertical="center" wrapText="1"/>
    </xf>
    <xf numFmtId="1" fontId="52" fillId="77" borderId="4" xfId="10" applyNumberFormat="1" applyFont="1" applyFill="1" applyBorder="1" applyAlignment="1">
      <alignment horizontal="center" vertical="center" wrapText="1"/>
    </xf>
    <xf numFmtId="0" fontId="61" fillId="77" borderId="11" xfId="10" applyFont="1" applyFill="1" applyBorder="1" applyAlignment="1">
      <alignment horizontal="left" vertical="center" wrapText="1"/>
    </xf>
    <xf numFmtId="0" fontId="61" fillId="77" borderId="1" xfId="10" applyFont="1" applyFill="1" applyBorder="1" applyAlignment="1">
      <alignment horizontal="left" wrapText="1"/>
    </xf>
    <xf numFmtId="0" fontId="61" fillId="77" borderId="11" xfId="10" applyFont="1" applyFill="1" applyBorder="1" applyAlignment="1">
      <alignment horizontal="center" vertical="center" wrapText="1"/>
    </xf>
    <xf numFmtId="0" fontId="6" fillId="77" borderId="11" xfId="10" applyFont="1" applyFill="1" applyBorder="1" applyAlignment="1">
      <alignment horizontal="center" vertical="center" wrapText="1"/>
    </xf>
    <xf numFmtId="0" fontId="6" fillId="77" borderId="1" xfId="10" applyFont="1" applyFill="1" applyBorder="1" applyAlignment="1">
      <alignment vertical="center" wrapText="1"/>
    </xf>
    <xf numFmtId="9" fontId="61" fillId="77" borderId="1" xfId="10" applyNumberFormat="1" applyFont="1" applyFill="1" applyBorder="1" applyAlignment="1">
      <alignment horizontal="center" vertical="center" wrapText="1"/>
    </xf>
    <xf numFmtId="0" fontId="15" fillId="78" borderId="9" xfId="10" applyFont="1" applyFill="1" applyBorder="1" applyAlignment="1">
      <alignment horizontal="left" vertical="center" wrapText="1"/>
    </xf>
    <xf numFmtId="0" fontId="6" fillId="78" borderId="2" xfId="10" applyFont="1" applyFill="1" applyBorder="1" applyAlignment="1">
      <alignment horizontal="center" vertical="center" wrapText="1"/>
    </xf>
    <xf numFmtId="1" fontId="0" fillId="78" borderId="17" xfId="11" applyNumberFormat="1" applyFont="1" applyFill="1" applyBorder="1" applyAlignment="1">
      <alignment horizontal="center" vertical="center" wrapText="1"/>
    </xf>
    <xf numFmtId="0" fontId="6" fillId="77" borderId="1" xfId="10" applyFont="1" applyFill="1" applyBorder="1" applyAlignment="1">
      <alignment horizontal="left" vertical="center" wrapText="1"/>
    </xf>
    <xf numFmtId="0" fontId="6" fillId="77" borderId="1" xfId="10" applyFont="1" applyFill="1" applyBorder="1" applyAlignment="1">
      <alignment horizontal="center" vertical="center" wrapText="1"/>
    </xf>
    <xf numFmtId="0" fontId="68" fillId="78" borderId="9" xfId="10" applyFont="1" applyFill="1" applyBorder="1" applyAlignment="1">
      <alignment horizontal="left" vertical="center" wrapText="1"/>
    </xf>
    <xf numFmtId="0" fontId="6" fillId="77" borderId="1" xfId="10" applyFont="1" applyFill="1" applyBorder="1" applyAlignment="1">
      <alignment horizontal="left" vertical="top" wrapText="1"/>
    </xf>
    <xf numFmtId="0" fontId="6" fillId="77" borderId="1" xfId="10" applyFont="1" applyFill="1" applyBorder="1" applyAlignment="1">
      <alignment horizontal="center" vertical="top" wrapText="1"/>
    </xf>
    <xf numFmtId="0" fontId="52" fillId="77" borderId="4" xfId="10" applyFont="1" applyFill="1" applyBorder="1" applyAlignment="1">
      <alignment horizontal="center" vertical="center" wrapText="1"/>
    </xf>
    <xf numFmtId="0" fontId="6" fillId="77" borderId="1" xfId="10" applyFont="1" applyFill="1" applyBorder="1" applyAlignment="1">
      <alignment horizontal="left" wrapText="1"/>
    </xf>
    <xf numFmtId="0" fontId="6" fillId="77" borderId="4" xfId="10" applyFont="1" applyFill="1" applyBorder="1" applyAlignment="1">
      <alignment horizontal="center" vertical="center" wrapText="1"/>
    </xf>
    <xf numFmtId="9" fontId="6" fillId="77" borderId="4" xfId="10" applyNumberFormat="1" applyFont="1" applyFill="1" applyBorder="1" applyAlignment="1">
      <alignment horizontal="center" vertical="center" wrapText="1"/>
    </xf>
    <xf numFmtId="0" fontId="61" fillId="77" borderId="11" xfId="10" applyFont="1" applyFill="1" applyBorder="1" applyAlignment="1">
      <alignment vertical="center" wrapText="1"/>
    </xf>
    <xf numFmtId="9" fontId="61" fillId="77" borderId="4" xfId="10" applyNumberFormat="1" applyFont="1" applyFill="1" applyBorder="1" applyAlignment="1">
      <alignment horizontal="center" vertical="center" wrapText="1"/>
    </xf>
    <xf numFmtId="0" fontId="61" fillId="77" borderId="2" xfId="10" applyFont="1" applyFill="1" applyBorder="1" applyAlignment="1">
      <alignment horizontal="left" vertical="center" wrapText="1"/>
    </xf>
    <xf numFmtId="0" fontId="61" fillId="77" borderId="3" xfId="10" applyFont="1" applyFill="1" applyBorder="1" applyAlignment="1">
      <alignment horizontal="center" vertical="center" wrapText="1"/>
    </xf>
    <xf numFmtId="0" fontId="61" fillId="77" borderId="4" xfId="10" applyFont="1" applyFill="1" applyBorder="1" applyAlignment="1">
      <alignment horizontal="center" vertical="center" wrapText="1"/>
    </xf>
    <xf numFmtId="0" fontId="6" fillId="77" borderId="2" xfId="10" applyFont="1" applyFill="1" applyBorder="1" applyAlignment="1">
      <alignment horizontal="left" vertical="center" wrapText="1"/>
    </xf>
    <xf numFmtId="0" fontId="61" fillId="77" borderId="1" xfId="10" applyFont="1" applyFill="1" applyBorder="1" applyAlignment="1">
      <alignment vertical="center" wrapText="1"/>
    </xf>
    <xf numFmtId="0" fontId="61" fillId="77" borderId="0" xfId="10" applyFont="1" applyFill="1" applyBorder="1" applyAlignment="1">
      <alignment horizontal="left" vertical="center" wrapText="1"/>
    </xf>
    <xf numFmtId="0" fontId="6" fillId="77" borderId="3" xfId="10" applyFont="1" applyFill="1" applyBorder="1" applyAlignment="1">
      <alignment horizontal="center" vertical="center" wrapText="1"/>
    </xf>
    <xf numFmtId="0" fontId="6" fillId="77" borderId="0" xfId="10" applyFont="1" applyFill="1" applyBorder="1" applyAlignment="1">
      <alignment horizontal="left" vertical="center" wrapText="1"/>
    </xf>
    <xf numFmtId="9" fontId="61" fillId="77" borderId="1" xfId="10" applyNumberFormat="1" applyFont="1" applyFill="1" applyBorder="1" applyAlignment="1">
      <alignment vertical="center" wrapText="1"/>
    </xf>
    <xf numFmtId="0" fontId="6" fillId="77" borderId="1" xfId="10" applyFont="1" applyFill="1" applyBorder="1" applyAlignment="1">
      <alignment wrapText="1"/>
    </xf>
    <xf numFmtId="0" fontId="6" fillId="77" borderId="3" xfId="10" applyFont="1" applyFill="1" applyBorder="1" applyAlignment="1">
      <alignment vertical="center" wrapText="1"/>
    </xf>
    <xf numFmtId="0" fontId="6" fillId="77" borderId="4" xfId="10" applyFont="1" applyFill="1" applyBorder="1" applyAlignment="1">
      <alignment vertical="center" wrapText="1"/>
    </xf>
    <xf numFmtId="9" fontId="6" fillId="77" borderId="1" xfId="10" applyNumberFormat="1" applyFont="1" applyFill="1" applyBorder="1" applyAlignment="1">
      <alignment vertical="center" wrapText="1"/>
    </xf>
    <xf numFmtId="9" fontId="6" fillId="77" borderId="4" xfId="10" applyNumberFormat="1" applyFont="1" applyFill="1" applyBorder="1" applyAlignment="1">
      <alignment vertical="center" wrapText="1"/>
    </xf>
    <xf numFmtId="0" fontId="6" fillId="77" borderId="7" xfId="10" applyFont="1" applyFill="1" applyBorder="1" applyAlignment="1">
      <alignment horizontal="left" vertical="center" wrapText="1"/>
    </xf>
    <xf numFmtId="9" fontId="6" fillId="77" borderId="1" xfId="10" applyNumberFormat="1" applyFont="1" applyFill="1" applyBorder="1" applyAlignment="1">
      <alignment horizontal="center" vertical="center" wrapText="1"/>
    </xf>
    <xf numFmtId="0" fontId="61" fillId="77" borderId="53" xfId="10" applyFont="1" applyFill="1" applyBorder="1" applyAlignment="1">
      <alignment horizontal="left" vertical="center" wrapText="1"/>
    </xf>
    <xf numFmtId="9" fontId="52" fillId="77" borderId="126" xfId="10" applyNumberFormat="1" applyFont="1" applyFill="1" applyBorder="1" applyAlignment="1">
      <alignment horizontal="center" vertical="center" wrapText="1"/>
    </xf>
    <xf numFmtId="0" fontId="52" fillId="79" borderId="37" xfId="10" applyFont="1" applyFill="1" applyBorder="1" applyAlignment="1">
      <alignment horizontal="left" vertical="center" wrapText="1"/>
    </xf>
    <xf numFmtId="0" fontId="52" fillId="79" borderId="36" xfId="10" applyFont="1" applyFill="1" applyBorder="1" applyAlignment="1">
      <alignment horizontal="left" vertical="center" wrapText="1"/>
    </xf>
    <xf numFmtId="0" fontId="52" fillId="79" borderId="36" xfId="10" applyFont="1" applyFill="1" applyBorder="1" applyAlignment="1">
      <alignment horizontal="center" vertical="center" wrapText="1"/>
    </xf>
    <xf numFmtId="9" fontId="52" fillId="79" borderId="36" xfId="10" applyNumberFormat="1" applyFont="1" applyFill="1" applyBorder="1" applyAlignment="1">
      <alignment horizontal="center" vertical="center" wrapText="1"/>
    </xf>
    <xf numFmtId="9" fontId="52" fillId="79" borderId="37" xfId="10" applyNumberFormat="1" applyFont="1" applyFill="1" applyBorder="1" applyAlignment="1">
      <alignment horizontal="center" vertical="center" wrapText="1"/>
    </xf>
    <xf numFmtId="0" fontId="52" fillId="7" borderId="7" xfId="10" applyFont="1" applyFill="1" applyBorder="1" applyAlignment="1">
      <alignment horizontal="left" vertical="center"/>
    </xf>
    <xf numFmtId="0" fontId="52" fillId="0" borderId="7" xfId="10" applyFont="1" applyBorder="1" applyAlignment="1">
      <alignment horizontal="left" vertical="center"/>
    </xf>
    <xf numFmtId="9" fontId="52" fillId="79" borderId="5" xfId="10" applyNumberFormat="1" applyFont="1" applyFill="1" applyBorder="1" applyAlignment="1">
      <alignment horizontal="center" vertical="center" wrapText="1"/>
    </xf>
    <xf numFmtId="0" fontId="52" fillId="7" borderId="7" xfId="10" applyFont="1" applyFill="1" applyBorder="1" applyAlignment="1">
      <alignment horizontal="left"/>
    </xf>
    <xf numFmtId="0" fontId="52" fillId="79" borderId="4" xfId="10" applyFont="1" applyFill="1" applyBorder="1" applyAlignment="1">
      <alignment horizontal="left" vertical="center" wrapText="1"/>
    </xf>
    <xf numFmtId="0" fontId="52" fillId="79" borderId="1" xfId="10" applyFont="1" applyFill="1" applyBorder="1" applyAlignment="1">
      <alignment horizontal="left" vertical="center" wrapText="1"/>
    </xf>
    <xf numFmtId="0" fontId="52" fillId="79" borderId="1" xfId="10" applyFont="1" applyFill="1" applyBorder="1" applyAlignment="1">
      <alignment horizontal="center" vertical="center" wrapText="1"/>
    </xf>
    <xf numFmtId="0" fontId="52" fillId="79" borderId="4" xfId="10" applyFont="1" applyFill="1" applyBorder="1" applyAlignment="1">
      <alignment horizontal="center" vertical="center" wrapText="1"/>
    </xf>
    <xf numFmtId="0" fontId="52" fillId="7" borderId="1" xfId="10" applyFont="1" applyFill="1" applyBorder="1" applyAlignment="1">
      <alignment horizontal="left" vertical="center"/>
    </xf>
    <xf numFmtId="0" fontId="52" fillId="0" borderId="1" xfId="10" applyFont="1" applyBorder="1" applyAlignment="1">
      <alignment horizontal="left" vertical="center"/>
    </xf>
    <xf numFmtId="0" fontId="52" fillId="7" borderId="1" xfId="10" applyFont="1" applyFill="1" applyBorder="1" applyAlignment="1">
      <alignment horizontal="left"/>
    </xf>
    <xf numFmtId="0" fontId="25" fillId="79" borderId="1" xfId="10" applyFont="1" applyFill="1" applyBorder="1" applyAlignment="1">
      <alignment horizontal="center" vertical="center" wrapText="1"/>
    </xf>
    <xf numFmtId="0" fontId="25" fillId="79" borderId="1" xfId="10" applyFont="1" applyFill="1" applyBorder="1" applyAlignment="1">
      <alignment horizontal="left" vertical="center" wrapText="1"/>
    </xf>
    <xf numFmtId="9" fontId="52" fillId="79" borderId="4" xfId="10" applyNumberFormat="1" applyFont="1" applyFill="1" applyBorder="1" applyAlignment="1">
      <alignment horizontal="center" vertical="center" wrapText="1"/>
    </xf>
    <xf numFmtId="0" fontId="25" fillId="79" borderId="53" xfId="10" applyFont="1" applyFill="1" applyBorder="1" applyAlignment="1">
      <alignment horizontal="left" vertical="center" wrapText="1"/>
    </xf>
    <xf numFmtId="0" fontId="52" fillId="79" borderId="53" xfId="10" applyFont="1" applyFill="1" applyBorder="1" applyAlignment="1">
      <alignment horizontal="left" vertical="center" wrapText="1"/>
    </xf>
    <xf numFmtId="0" fontId="52" fillId="79" borderId="53" xfId="10" applyFont="1" applyFill="1" applyBorder="1" applyAlignment="1">
      <alignment horizontal="center" vertical="center" wrapText="1"/>
    </xf>
    <xf numFmtId="0" fontId="52" fillId="79" borderId="56" xfId="10" applyFont="1" applyFill="1" applyBorder="1" applyAlignment="1">
      <alignment horizontal="center" vertical="center" wrapText="1"/>
    </xf>
    <xf numFmtId="0" fontId="52" fillId="80" borderId="36" xfId="10" applyFont="1" applyFill="1" applyBorder="1" applyAlignment="1">
      <alignment horizontal="left" vertical="center" wrapText="1"/>
    </xf>
    <xf numFmtId="0" fontId="52" fillId="80" borderId="36" xfId="10" applyFont="1" applyFill="1" applyBorder="1" applyAlignment="1">
      <alignment horizontal="center" vertical="center" wrapText="1"/>
    </xf>
    <xf numFmtId="9" fontId="52" fillId="80" borderId="36" xfId="10" applyNumberFormat="1" applyFont="1" applyFill="1" applyBorder="1" applyAlignment="1">
      <alignment horizontal="center" vertical="center" wrapText="1"/>
    </xf>
    <xf numFmtId="9" fontId="52" fillId="80" borderId="37" xfId="10" applyNumberFormat="1" applyFont="1" applyFill="1" applyBorder="1" applyAlignment="1">
      <alignment horizontal="center" vertical="center" wrapText="1"/>
    </xf>
    <xf numFmtId="0" fontId="25" fillId="80" borderId="1" xfId="10" applyFont="1" applyFill="1" applyBorder="1" applyAlignment="1">
      <alignment horizontal="left" vertical="center" wrapText="1"/>
    </xf>
    <xf numFmtId="0" fontId="52" fillId="80" borderId="1" xfId="10" applyFont="1" applyFill="1" applyBorder="1" applyAlignment="1">
      <alignment horizontal="left" vertical="center" wrapText="1"/>
    </xf>
    <xf numFmtId="0" fontId="52" fillId="80" borderId="1" xfId="10" applyFont="1" applyFill="1" applyBorder="1" applyAlignment="1">
      <alignment horizontal="center" vertical="center" wrapText="1"/>
    </xf>
    <xf numFmtId="0" fontId="52" fillId="80" borderId="4" xfId="10" applyFont="1" applyFill="1" applyBorder="1" applyAlignment="1">
      <alignment horizontal="center" vertical="center" wrapText="1"/>
    </xf>
    <xf numFmtId="9" fontId="52" fillId="80" borderId="1" xfId="10" applyNumberFormat="1" applyFont="1" applyFill="1" applyBorder="1" applyAlignment="1">
      <alignment horizontal="center" vertical="center" wrapText="1"/>
    </xf>
    <xf numFmtId="9" fontId="52" fillId="80" borderId="4" xfId="10" applyNumberFormat="1" applyFont="1" applyFill="1" applyBorder="1" applyAlignment="1">
      <alignment horizontal="center" vertical="center" wrapText="1"/>
    </xf>
    <xf numFmtId="0" fontId="52" fillId="80" borderId="53" xfId="10" applyFont="1" applyFill="1" applyBorder="1" applyAlignment="1">
      <alignment horizontal="left" vertical="center" wrapText="1"/>
    </xf>
    <xf numFmtId="0" fontId="52" fillId="80" borderId="53" xfId="10" applyFont="1" applyFill="1" applyBorder="1" applyAlignment="1">
      <alignment horizontal="center" vertical="center" wrapText="1"/>
    </xf>
    <xf numFmtId="0" fontId="52" fillId="80" borderId="56" xfId="10" applyFont="1" applyFill="1" applyBorder="1" applyAlignment="1">
      <alignment horizontal="center" vertical="center" wrapText="1"/>
    </xf>
    <xf numFmtId="0" fontId="52" fillId="81" borderId="36" xfId="10" applyFont="1" applyFill="1" applyBorder="1" applyAlignment="1">
      <alignment horizontal="left" vertical="center" wrapText="1"/>
    </xf>
    <xf numFmtId="0" fontId="25" fillId="81" borderId="36" xfId="10" applyFont="1" applyFill="1" applyBorder="1" applyAlignment="1">
      <alignment horizontal="center" vertical="center" wrapText="1"/>
    </xf>
    <xf numFmtId="9" fontId="52" fillId="81" borderId="36" xfId="10" applyNumberFormat="1" applyFont="1" applyFill="1" applyBorder="1" applyAlignment="1">
      <alignment horizontal="center" vertical="center" wrapText="1"/>
    </xf>
    <xf numFmtId="9" fontId="52" fillId="81" borderId="37" xfId="10" applyNumberFormat="1" applyFont="1" applyFill="1" applyBorder="1" applyAlignment="1">
      <alignment horizontal="center" vertical="center" wrapText="1"/>
    </xf>
    <xf numFmtId="0" fontId="52" fillId="81" borderId="1" xfId="10" applyFont="1" applyFill="1" applyBorder="1" applyAlignment="1">
      <alignment horizontal="left" vertical="center" wrapText="1"/>
    </xf>
    <xf numFmtId="0" fontId="52" fillId="81" borderId="1" xfId="10" applyFont="1" applyFill="1" applyBorder="1" applyAlignment="1">
      <alignment horizontal="center" vertical="center" wrapText="1"/>
    </xf>
    <xf numFmtId="9" fontId="25" fillId="81" borderId="1" xfId="10" applyNumberFormat="1" applyFont="1" applyFill="1" applyBorder="1" applyAlignment="1">
      <alignment horizontal="center" vertical="center"/>
    </xf>
    <xf numFmtId="9" fontId="52" fillId="81" borderId="4" xfId="10" applyNumberFormat="1" applyFont="1" applyFill="1" applyBorder="1" applyAlignment="1">
      <alignment horizontal="center" vertical="center" wrapText="1"/>
    </xf>
    <xf numFmtId="9" fontId="25" fillId="82" borderId="1" xfId="10" applyNumberFormat="1" applyFont="1" applyFill="1" applyBorder="1" applyAlignment="1">
      <alignment horizontal="center" vertical="center"/>
    </xf>
    <xf numFmtId="9" fontId="52" fillId="82" borderId="4" xfId="10" applyNumberFormat="1" applyFont="1" applyFill="1" applyBorder="1" applyAlignment="1">
      <alignment horizontal="center" vertical="center" wrapText="1"/>
    </xf>
    <xf numFmtId="0" fontId="25" fillId="81" borderId="1" xfId="10" applyFont="1" applyFill="1" applyBorder="1" applyAlignment="1">
      <alignment horizontal="center" vertical="center"/>
    </xf>
    <xf numFmtId="1" fontId="52" fillId="81" borderId="4" xfId="10" applyNumberFormat="1" applyFont="1" applyFill="1" applyBorder="1" applyAlignment="1">
      <alignment horizontal="center" vertical="center" wrapText="1"/>
    </xf>
    <xf numFmtId="0" fontId="25" fillId="81" borderId="1" xfId="10" applyFont="1" applyFill="1" applyBorder="1" applyAlignment="1">
      <alignment horizontal="center" vertical="center" wrapText="1"/>
    </xf>
    <xf numFmtId="9" fontId="52" fillId="81" borderId="1" xfId="10" applyNumberFormat="1" applyFont="1" applyFill="1" applyBorder="1" applyAlignment="1">
      <alignment horizontal="center" vertical="center" wrapText="1"/>
    </xf>
    <xf numFmtId="0" fontId="25" fillId="81" borderId="1" xfId="10" applyFont="1" applyFill="1" applyBorder="1" applyAlignment="1">
      <alignment horizontal="left" vertical="center" wrapText="1"/>
    </xf>
    <xf numFmtId="0" fontId="25" fillId="81" borderId="1" xfId="10" applyFont="1" applyFill="1" applyBorder="1" applyAlignment="1">
      <alignment horizontal="left" vertical="center"/>
    </xf>
    <xf numFmtId="0" fontId="52" fillId="81" borderId="7" xfId="10" applyFont="1" applyFill="1" applyBorder="1" applyAlignment="1">
      <alignment horizontal="left" vertical="center" wrapText="1"/>
    </xf>
    <xf numFmtId="0" fontId="52" fillId="81" borderId="4" xfId="10" applyFont="1" applyFill="1" applyBorder="1" applyAlignment="1">
      <alignment horizontal="center" vertical="center" wrapText="1"/>
    </xf>
    <xf numFmtId="9" fontId="25" fillId="81" borderId="4" xfId="10" applyNumberFormat="1" applyFont="1" applyFill="1" applyBorder="1" applyAlignment="1">
      <alignment horizontal="center" vertical="center"/>
    </xf>
    <xf numFmtId="1" fontId="52" fillId="81" borderId="1" xfId="10" applyNumberFormat="1" applyFont="1" applyFill="1" applyBorder="1" applyAlignment="1">
      <alignment horizontal="center" vertical="center" wrapText="1"/>
    </xf>
    <xf numFmtId="0" fontId="52" fillId="83" borderId="1" xfId="10" applyFont="1" applyFill="1" applyBorder="1" applyAlignment="1">
      <alignment horizontal="left" wrapText="1"/>
    </xf>
    <xf numFmtId="0" fontId="25" fillId="83" borderId="1" xfId="10" applyFont="1" applyFill="1" applyBorder="1" applyAlignment="1">
      <alignment horizontal="center" vertical="center" wrapText="1"/>
    </xf>
    <xf numFmtId="167" fontId="5" fillId="83" borderId="1" xfId="10" applyNumberFormat="1" applyFont="1" applyFill="1" applyBorder="1" applyAlignment="1">
      <alignment horizontal="center" wrapText="1"/>
    </xf>
    <xf numFmtId="9" fontId="5" fillId="83" borderId="1" xfId="10" applyNumberFormat="1" applyFont="1" applyFill="1" applyBorder="1" applyAlignment="1">
      <alignment horizontal="center" vertical="center" wrapText="1"/>
    </xf>
    <xf numFmtId="0" fontId="25" fillId="83" borderId="1" xfId="10" applyFont="1" applyFill="1" applyBorder="1" applyAlignment="1">
      <alignment vertical="center" wrapText="1"/>
    </xf>
    <xf numFmtId="0" fontId="52" fillId="83" borderId="1" xfId="10" applyFont="1" applyFill="1" applyBorder="1" applyAlignment="1">
      <alignment horizontal="center" vertical="center" wrapText="1"/>
    </xf>
    <xf numFmtId="1" fontId="52" fillId="83" borderId="1" xfId="10" applyNumberFormat="1" applyFont="1" applyFill="1" applyBorder="1" applyAlignment="1">
      <alignment horizontal="center" vertical="center" wrapText="1"/>
    </xf>
    <xf numFmtId="0" fontId="5" fillId="83" borderId="1" xfId="10" applyFont="1" applyFill="1" applyBorder="1" applyAlignment="1">
      <alignment horizontal="center" vertical="center" wrapText="1"/>
    </xf>
    <xf numFmtId="9" fontId="52" fillId="83" borderId="1" xfId="10" applyNumberFormat="1" applyFont="1" applyFill="1" applyBorder="1" applyAlignment="1">
      <alignment horizontal="center" vertical="center" wrapText="1"/>
    </xf>
    <xf numFmtId="0" fontId="25" fillId="83" borderId="11" xfId="10" applyFont="1" applyFill="1" applyBorder="1" applyAlignment="1">
      <alignment vertical="center" wrapText="1"/>
    </xf>
    <xf numFmtId="0" fontId="52" fillId="83" borderId="11" xfId="10" applyFont="1" applyFill="1" applyBorder="1" applyAlignment="1">
      <alignment vertical="center" wrapText="1"/>
    </xf>
    <xf numFmtId="2" fontId="52" fillId="83" borderId="11" xfId="10" applyNumberFormat="1" applyFont="1" applyFill="1" applyBorder="1" applyAlignment="1">
      <alignment vertical="center" wrapText="1"/>
    </xf>
    <xf numFmtId="0" fontId="52" fillId="83" borderId="1" xfId="10" applyFont="1" applyFill="1" applyBorder="1" applyAlignment="1">
      <alignment horizontal="left" vertical="center" wrapText="1"/>
    </xf>
    <xf numFmtId="167" fontId="5" fillId="83" borderId="1" xfId="10" applyNumberFormat="1" applyFont="1" applyFill="1" applyBorder="1" applyAlignment="1">
      <alignment horizontal="center" vertical="center" wrapText="1"/>
    </xf>
    <xf numFmtId="0" fontId="25" fillId="83" borderId="1" xfId="10" applyFont="1" applyFill="1" applyBorder="1" applyAlignment="1">
      <alignment wrapText="1"/>
    </xf>
    <xf numFmtId="9" fontId="52" fillId="83" borderId="4" xfId="10" applyNumberFormat="1" applyFont="1" applyFill="1" applyBorder="1" applyAlignment="1">
      <alignment horizontal="center" vertical="center" wrapText="1"/>
    </xf>
    <xf numFmtId="0" fontId="52" fillId="83" borderId="4" xfId="10" applyFont="1" applyFill="1" applyBorder="1" applyAlignment="1">
      <alignment horizontal="center" vertical="center" wrapText="1"/>
    </xf>
    <xf numFmtId="0" fontId="52" fillId="83" borderId="53" xfId="10" applyFont="1" applyFill="1" applyBorder="1" applyAlignment="1">
      <alignment horizontal="left" vertical="center" wrapText="1"/>
    </xf>
    <xf numFmtId="0" fontId="52" fillId="83" borderId="53" xfId="10" applyFont="1" applyFill="1" applyBorder="1" applyAlignment="1">
      <alignment horizontal="center" vertical="center" wrapText="1"/>
    </xf>
    <xf numFmtId="0" fontId="52" fillId="83" borderId="56" xfId="10" applyFont="1" applyFill="1" applyBorder="1" applyAlignment="1">
      <alignment horizontal="center" vertical="center" wrapText="1"/>
    </xf>
    <xf numFmtId="0" fontId="52" fillId="84" borderId="36" xfId="10" applyFont="1" applyFill="1" applyBorder="1" applyAlignment="1">
      <alignment horizontal="left" vertical="center" wrapText="1"/>
    </xf>
    <xf numFmtId="0" fontId="52" fillId="84" borderId="36" xfId="10" applyFont="1" applyFill="1" applyBorder="1" applyAlignment="1">
      <alignment horizontal="center" vertical="center" wrapText="1"/>
    </xf>
    <xf numFmtId="0" fontId="52" fillId="84" borderId="37" xfId="10" applyFont="1" applyFill="1" applyBorder="1" applyAlignment="1">
      <alignment horizontal="center" vertical="center"/>
    </xf>
    <xf numFmtId="0" fontId="52" fillId="84" borderId="1" xfId="10" applyFont="1" applyFill="1" applyBorder="1" applyAlignment="1">
      <alignment horizontal="left" vertical="center" wrapText="1"/>
    </xf>
    <xf numFmtId="0" fontId="52" fillId="84" borderId="1" xfId="10" applyFont="1" applyFill="1" applyBorder="1" applyAlignment="1">
      <alignment horizontal="center" vertical="center" wrapText="1"/>
    </xf>
    <xf numFmtId="0" fontId="52" fillId="84" borderId="4" xfId="10" applyFont="1" applyFill="1" applyBorder="1" applyAlignment="1">
      <alignment horizontal="center" vertical="center"/>
    </xf>
    <xf numFmtId="0" fontId="52" fillId="84" borderId="0" xfId="10" applyFont="1" applyFill="1" applyBorder="1" applyAlignment="1">
      <alignment wrapText="1"/>
    </xf>
    <xf numFmtId="0" fontId="52" fillId="84" borderId="11" xfId="10" applyFont="1" applyFill="1" applyBorder="1" applyAlignment="1">
      <alignment horizontal="left" vertical="center" wrapText="1"/>
    </xf>
    <xf numFmtId="0" fontId="52" fillId="84" borderId="53" xfId="10" applyFont="1" applyFill="1" applyBorder="1" applyAlignment="1">
      <alignment horizontal="left" vertical="center" wrapText="1"/>
    </xf>
    <xf numFmtId="0" fontId="25" fillId="84" borderId="1" xfId="10" applyFont="1" applyFill="1" applyBorder="1" applyAlignment="1">
      <alignment horizontal="center" vertical="center"/>
    </xf>
    <xf numFmtId="0" fontId="25" fillId="84" borderId="1" xfId="10" applyFont="1" applyFill="1" applyBorder="1" applyAlignment="1">
      <alignment horizontal="left" vertical="center"/>
    </xf>
    <xf numFmtId="0" fontId="87" fillId="84" borderId="1" xfId="10" applyFont="1" applyFill="1" applyBorder="1" applyAlignment="1">
      <alignment horizontal="left" vertical="center" wrapText="1"/>
    </xf>
    <xf numFmtId="0" fontId="87" fillId="84" borderId="1" xfId="10" applyFont="1" applyFill="1" applyBorder="1" applyAlignment="1">
      <alignment horizontal="center" vertical="center" wrapText="1"/>
    </xf>
    <xf numFmtId="0" fontId="87" fillId="84" borderId="4" xfId="10" applyFont="1" applyFill="1" applyBorder="1" applyAlignment="1">
      <alignment horizontal="center" vertical="center"/>
    </xf>
    <xf numFmtId="0" fontId="25" fillId="84" borderId="53" xfId="10" applyFont="1" applyFill="1" applyBorder="1" applyAlignment="1">
      <alignment horizontal="center" vertical="center"/>
    </xf>
    <xf numFmtId="0" fontId="25" fillId="84" borderId="53" xfId="10" applyFont="1" applyFill="1" applyBorder="1" applyAlignment="1">
      <alignment horizontal="left" vertical="center"/>
    </xf>
    <xf numFmtId="0" fontId="87" fillId="84" borderId="53" xfId="10" applyFont="1" applyFill="1" applyBorder="1" applyAlignment="1">
      <alignment horizontal="left" vertical="center" wrapText="1"/>
    </xf>
    <xf numFmtId="0" fontId="87" fillId="84" borderId="53" xfId="10" applyFont="1" applyFill="1" applyBorder="1" applyAlignment="1">
      <alignment horizontal="center" vertical="center" wrapText="1"/>
    </xf>
    <xf numFmtId="0" fontId="87" fillId="84" borderId="56" xfId="10" applyFont="1" applyFill="1" applyBorder="1" applyAlignment="1">
      <alignment horizontal="center" vertical="center"/>
    </xf>
    <xf numFmtId="0" fontId="52" fillId="85" borderId="36" xfId="10" applyFont="1" applyFill="1" applyBorder="1" applyAlignment="1">
      <alignment horizontal="left" vertical="center" wrapText="1"/>
    </xf>
    <xf numFmtId="0" fontId="52" fillId="85" borderId="36" xfId="10" applyFont="1" applyFill="1" applyBorder="1" applyAlignment="1">
      <alignment horizontal="center" vertical="center" wrapText="1"/>
    </xf>
    <xf numFmtId="0" fontId="52" fillId="85" borderId="37" xfId="10" applyFont="1" applyFill="1" applyBorder="1" applyAlignment="1">
      <alignment horizontal="center" vertical="center" wrapText="1"/>
    </xf>
    <xf numFmtId="0" fontId="52" fillId="85" borderId="1" xfId="10" applyFont="1" applyFill="1" applyBorder="1" applyAlignment="1">
      <alignment horizontal="left" vertical="center" wrapText="1"/>
    </xf>
    <xf numFmtId="0" fontId="52" fillId="85" borderId="1" xfId="10" applyFont="1" applyFill="1" applyBorder="1" applyAlignment="1">
      <alignment horizontal="center" vertical="center" wrapText="1"/>
    </xf>
    <xf numFmtId="9" fontId="52" fillId="85" borderId="4" xfId="10" applyNumberFormat="1" applyFont="1" applyFill="1" applyBorder="1" applyAlignment="1">
      <alignment horizontal="center" vertical="center" wrapText="1"/>
    </xf>
    <xf numFmtId="0" fontId="52" fillId="85" borderId="4" xfId="10" applyFont="1" applyFill="1" applyBorder="1" applyAlignment="1">
      <alignment horizontal="center" vertical="center" wrapText="1"/>
    </xf>
    <xf numFmtId="0" fontId="52" fillId="85" borderId="53" xfId="10" applyFont="1" applyFill="1" applyBorder="1" applyAlignment="1">
      <alignment horizontal="left" vertical="center" wrapText="1"/>
    </xf>
    <xf numFmtId="0" fontId="52" fillId="85" borderId="53" xfId="10" applyFont="1" applyFill="1" applyBorder="1" applyAlignment="1">
      <alignment horizontal="center" vertical="center" wrapText="1"/>
    </xf>
    <xf numFmtId="0" fontId="52" fillId="85" borderId="56" xfId="10" applyFont="1" applyFill="1" applyBorder="1" applyAlignment="1">
      <alignment horizontal="center" vertical="center" wrapText="1"/>
    </xf>
    <xf numFmtId="0" fontId="52" fillId="86" borderId="36" xfId="10" applyFont="1" applyFill="1" applyBorder="1" applyAlignment="1">
      <alignment horizontal="left" vertical="center" wrapText="1"/>
    </xf>
    <xf numFmtId="0" fontId="52" fillId="86" borderId="36" xfId="10" applyFont="1" applyFill="1" applyBorder="1" applyAlignment="1">
      <alignment horizontal="center" vertical="center" wrapText="1"/>
    </xf>
    <xf numFmtId="0" fontId="52" fillId="86" borderId="37" xfId="10" applyFont="1" applyFill="1" applyBorder="1" applyAlignment="1">
      <alignment horizontal="center" vertical="center"/>
    </xf>
    <xf numFmtId="0" fontId="52" fillId="86" borderId="1" xfId="10" applyFont="1" applyFill="1" applyBorder="1" applyAlignment="1">
      <alignment horizontal="left" vertical="center" wrapText="1"/>
    </xf>
    <xf numFmtId="0" fontId="52" fillId="86" borderId="1" xfId="10" applyFont="1" applyFill="1" applyBorder="1" applyAlignment="1">
      <alignment horizontal="center" vertical="center" wrapText="1"/>
    </xf>
    <xf numFmtId="0" fontId="52" fillId="86" borderId="4" xfId="10" applyFont="1" applyFill="1" applyBorder="1" applyAlignment="1">
      <alignment horizontal="center" vertical="center"/>
    </xf>
    <xf numFmtId="9" fontId="52" fillId="86" borderId="1" xfId="10" applyNumberFormat="1" applyFont="1" applyFill="1" applyBorder="1" applyAlignment="1">
      <alignment horizontal="center" vertical="center" wrapText="1"/>
    </xf>
    <xf numFmtId="9" fontId="52" fillId="86" borderId="4" xfId="10" applyNumberFormat="1" applyFont="1" applyFill="1" applyBorder="1" applyAlignment="1">
      <alignment horizontal="center" vertical="center"/>
    </xf>
    <xf numFmtId="1" fontId="0" fillId="86" borderId="1" xfId="11" applyNumberFormat="1" applyFont="1" applyFill="1" applyBorder="1" applyAlignment="1">
      <alignment horizontal="center" vertical="center" wrapText="1"/>
    </xf>
    <xf numFmtId="1" fontId="0" fillId="86" borderId="4" xfId="11" applyNumberFormat="1" applyFont="1" applyFill="1" applyBorder="1" applyAlignment="1">
      <alignment horizontal="center" vertical="center"/>
    </xf>
    <xf numFmtId="0" fontId="52" fillId="86" borderId="1" xfId="10" applyFont="1" applyFill="1" applyBorder="1" applyAlignment="1">
      <alignment horizontal="left" vertical="center"/>
    </xf>
    <xf numFmtId="0" fontId="25" fillId="86" borderId="1" xfId="10" applyFont="1" applyFill="1" applyBorder="1" applyAlignment="1">
      <alignment horizontal="center" vertical="center" wrapText="1"/>
    </xf>
    <xf numFmtId="0" fontId="52" fillId="86" borderId="53" xfId="10" applyFont="1" applyFill="1" applyBorder="1" applyAlignment="1">
      <alignment horizontal="left" vertical="center" wrapText="1"/>
    </xf>
    <xf numFmtId="0" fontId="25" fillId="86" borderId="53" xfId="10" applyFont="1" applyFill="1" applyBorder="1" applyAlignment="1">
      <alignment horizontal="center" vertical="center" wrapText="1"/>
    </xf>
    <xf numFmtId="9" fontId="52" fillId="86" borderId="53" xfId="10" applyNumberFormat="1" applyFont="1" applyFill="1" applyBorder="1" applyAlignment="1">
      <alignment horizontal="center" vertical="center" wrapText="1"/>
    </xf>
    <xf numFmtId="9" fontId="52" fillId="86" borderId="56" xfId="10" applyNumberFormat="1" applyFont="1" applyFill="1" applyBorder="1" applyAlignment="1">
      <alignment horizontal="center" vertical="center"/>
    </xf>
    <xf numFmtId="0" fontId="25" fillId="83" borderId="7" xfId="10" applyFont="1" applyFill="1" applyBorder="1" applyAlignment="1">
      <alignment vertical="center" wrapText="1"/>
    </xf>
    <xf numFmtId="0" fontId="52" fillId="83" borderId="7" xfId="10" applyFont="1" applyFill="1" applyBorder="1" applyAlignment="1">
      <alignment horizontal="left" vertical="center" wrapText="1"/>
    </xf>
    <xf numFmtId="0" fontId="52" fillId="83" borderId="7" xfId="10" applyFont="1" applyFill="1" applyBorder="1" applyAlignment="1">
      <alignment horizontal="center" vertical="center" wrapText="1"/>
    </xf>
    <xf numFmtId="9" fontId="25" fillId="83" borderId="7" xfId="10" applyNumberFormat="1" applyFont="1" applyFill="1" applyBorder="1" applyAlignment="1">
      <alignment horizontal="center" vertical="center"/>
    </xf>
    <xf numFmtId="9" fontId="52" fillId="83" borderId="5" xfId="10" applyNumberFormat="1" applyFont="1" applyFill="1" applyBorder="1" applyAlignment="1">
      <alignment horizontal="center" vertical="center"/>
    </xf>
    <xf numFmtId="9" fontId="25" fillId="83" borderId="1" xfId="10" applyNumberFormat="1" applyFont="1" applyFill="1" applyBorder="1" applyAlignment="1">
      <alignment horizontal="center" vertical="center"/>
    </xf>
    <xf numFmtId="9" fontId="52" fillId="83" borderId="4" xfId="10" applyNumberFormat="1" applyFont="1" applyFill="1" applyBorder="1" applyAlignment="1">
      <alignment horizontal="center" vertical="center"/>
    </xf>
    <xf numFmtId="0" fontId="25" fillId="83" borderId="1" xfId="10" applyFont="1" applyFill="1" applyBorder="1" applyAlignment="1">
      <alignment horizontal="center" vertical="center"/>
    </xf>
    <xf numFmtId="0" fontId="52" fillId="83" borderId="4" xfId="10" applyFont="1" applyFill="1" applyBorder="1" applyAlignment="1">
      <alignment horizontal="center" vertical="center"/>
    </xf>
    <xf numFmtId="0" fontId="52" fillId="83" borderId="11" xfId="10" applyFont="1" applyFill="1" applyBorder="1" applyAlignment="1">
      <alignment horizontal="left" vertical="center" wrapText="1"/>
    </xf>
    <xf numFmtId="0" fontId="52" fillId="83" borderId="11" xfId="10" applyFont="1" applyFill="1" applyBorder="1" applyAlignment="1">
      <alignment horizontal="center" vertical="center" wrapText="1"/>
    </xf>
    <xf numFmtId="0" fontId="52" fillId="83" borderId="6" xfId="10" applyFont="1" applyFill="1" applyBorder="1" applyAlignment="1">
      <alignment horizontal="center" vertical="center"/>
    </xf>
    <xf numFmtId="0" fontId="52" fillId="7" borderId="11" xfId="10" applyFont="1" applyFill="1" applyBorder="1" applyAlignment="1">
      <alignment horizontal="left" vertical="center"/>
    </xf>
    <xf numFmtId="0" fontId="52" fillId="0" borderId="11" xfId="10" applyFont="1" applyBorder="1" applyAlignment="1">
      <alignment horizontal="left" vertical="center"/>
    </xf>
    <xf numFmtId="0" fontId="52" fillId="7" borderId="11" xfId="10" applyFont="1" applyFill="1" applyBorder="1" applyAlignment="1">
      <alignment horizontal="left" vertical="center" wrapText="1"/>
    </xf>
    <xf numFmtId="0" fontId="52" fillId="0" borderId="11" xfId="10" applyFont="1" applyBorder="1" applyAlignment="1">
      <alignment horizontal="left" vertical="center" wrapText="1"/>
    </xf>
    <xf numFmtId="0" fontId="52" fillId="7" borderId="11" xfId="10" applyFont="1" applyFill="1" applyBorder="1" applyAlignment="1">
      <alignment horizontal="left"/>
    </xf>
    <xf numFmtId="0" fontId="52" fillId="0" borderId="11" xfId="10" applyFont="1" applyBorder="1" applyAlignment="1">
      <alignment horizontal="center" vertical="center" wrapText="1"/>
    </xf>
    <xf numFmtId="0" fontId="52" fillId="87" borderId="2" xfId="10" applyFont="1" applyFill="1" applyBorder="1" applyAlignment="1">
      <alignment horizontal="left" vertical="center" wrapText="1"/>
    </xf>
    <xf numFmtId="0" fontId="52" fillId="87" borderId="2" xfId="10" applyFont="1" applyFill="1" applyBorder="1" applyAlignment="1">
      <alignment horizontal="center" vertical="center" wrapText="1"/>
    </xf>
    <xf numFmtId="9" fontId="52" fillId="87" borderId="2" xfId="10" applyNumberFormat="1" applyFont="1" applyFill="1" applyBorder="1" applyAlignment="1">
      <alignment horizontal="center" vertical="center" wrapText="1"/>
    </xf>
    <xf numFmtId="0" fontId="52" fillId="88" borderId="2" xfId="10" applyFont="1" applyFill="1" applyBorder="1" applyAlignment="1">
      <alignment horizontal="left"/>
    </xf>
    <xf numFmtId="0" fontId="52" fillId="32" borderId="2" xfId="10" applyFont="1" applyFill="1" applyBorder="1" applyAlignment="1">
      <alignment horizontal="left"/>
    </xf>
    <xf numFmtId="0" fontId="52" fillId="7" borderId="2" xfId="10" applyFont="1" applyFill="1" applyBorder="1" applyAlignment="1">
      <alignment horizontal="left" vertical="center" wrapText="1"/>
    </xf>
    <xf numFmtId="0" fontId="52" fillId="0" borderId="2" xfId="10" applyFont="1" applyBorder="1" applyAlignment="1">
      <alignment horizontal="left" vertical="center" wrapText="1"/>
    </xf>
    <xf numFmtId="0" fontId="52" fillId="7" borderId="2" xfId="10" applyFont="1" applyFill="1" applyBorder="1" applyAlignment="1">
      <alignment horizontal="left"/>
    </xf>
    <xf numFmtId="0" fontId="52" fillId="0" borderId="2" xfId="10" applyFont="1" applyBorder="1" applyAlignment="1">
      <alignment horizontal="center" vertical="center" wrapText="1"/>
    </xf>
    <xf numFmtId="0" fontId="52" fillId="87" borderId="2" xfId="10" applyFont="1" applyFill="1" applyBorder="1" applyAlignment="1">
      <alignment horizontal="justify" vertical="center" wrapText="1"/>
    </xf>
    <xf numFmtId="0" fontId="52" fillId="87" borderId="2" xfId="10" applyFont="1" applyFill="1" applyBorder="1" applyAlignment="1">
      <alignment horizontal="justify" vertical="center"/>
    </xf>
    <xf numFmtId="185" fontId="52" fillId="87" borderId="2" xfId="10" applyNumberFormat="1" applyFont="1" applyFill="1" applyBorder="1" applyAlignment="1">
      <alignment horizontal="center" vertical="center"/>
    </xf>
    <xf numFmtId="185" fontId="52" fillId="87" borderId="2" xfId="10" applyNumberFormat="1" applyFont="1" applyFill="1" applyBorder="1" applyAlignment="1">
      <alignment horizontal="center" vertical="center" wrapText="1"/>
    </xf>
    <xf numFmtId="0" fontId="25" fillId="89" borderId="2" xfId="10" applyFont="1" applyFill="1" applyBorder="1" applyAlignment="1">
      <alignment wrapText="1"/>
    </xf>
    <xf numFmtId="0" fontId="52" fillId="89" borderId="2" xfId="10" applyFont="1" applyFill="1" applyBorder="1" applyAlignment="1">
      <alignment horizontal="center" vertical="center" wrapText="1"/>
    </xf>
    <xf numFmtId="1" fontId="52" fillId="89" borderId="2" xfId="10" applyNumberFormat="1" applyFont="1" applyFill="1" applyBorder="1" applyAlignment="1">
      <alignment horizontal="center" vertical="center" wrapText="1"/>
    </xf>
    <xf numFmtId="2" fontId="52" fillId="89" borderId="2" xfId="10" applyNumberFormat="1" applyFont="1" applyFill="1" applyBorder="1" applyAlignment="1">
      <alignment horizontal="center" vertical="center" wrapText="1"/>
    </xf>
    <xf numFmtId="9" fontId="52" fillId="89" borderId="2" xfId="10" applyNumberFormat="1" applyFont="1" applyFill="1" applyBorder="1" applyAlignment="1">
      <alignment horizontal="center" vertical="center" wrapText="1"/>
    </xf>
    <xf numFmtId="0" fontId="25" fillId="89" borderId="2" xfId="10" applyFont="1" applyFill="1" applyBorder="1" applyAlignment="1">
      <alignment horizontal="justify" vertical="center" wrapText="1"/>
    </xf>
    <xf numFmtId="0" fontId="25" fillId="89" borderId="2" xfId="10" applyFont="1" applyFill="1" applyBorder="1" applyAlignment="1">
      <alignment horizontal="center" vertical="center"/>
    </xf>
    <xf numFmtId="9" fontId="25" fillId="89" borderId="2" xfId="10" applyNumberFormat="1" applyFont="1" applyFill="1" applyBorder="1" applyAlignment="1">
      <alignment horizontal="center"/>
    </xf>
    <xf numFmtId="9" fontId="25" fillId="89" borderId="2" xfId="10" applyNumberFormat="1" applyFont="1" applyFill="1" applyBorder="1"/>
    <xf numFmtId="0" fontId="52" fillId="89" borderId="2" xfId="10" applyFont="1" applyFill="1" applyBorder="1" applyAlignment="1">
      <alignment horizontal="left" vertical="center" wrapText="1"/>
    </xf>
    <xf numFmtId="0" fontId="52" fillId="89" borderId="2" xfId="10" applyFont="1" applyFill="1" applyBorder="1" applyAlignment="1">
      <alignment horizontal="left" wrapText="1"/>
    </xf>
    <xf numFmtId="9" fontId="52" fillId="87" borderId="2" xfId="10" applyNumberFormat="1" applyFont="1" applyFill="1" applyBorder="1" applyAlignment="1">
      <alignment horizontal="center" vertical="center"/>
    </xf>
    <xf numFmtId="0" fontId="25" fillId="87" borderId="2" xfId="10" applyFont="1" applyFill="1" applyBorder="1" applyAlignment="1">
      <alignment horizontal="left"/>
    </xf>
    <xf numFmtId="0" fontId="25" fillId="87" borderId="2" xfId="10" applyFont="1" applyFill="1" applyBorder="1" applyAlignment="1">
      <alignment horizontal="center" vertical="center" wrapText="1"/>
    </xf>
    <xf numFmtId="0" fontId="52" fillId="0" borderId="2" xfId="10" applyFont="1" applyFill="1" applyBorder="1" applyAlignment="1">
      <alignment horizontal="left" vertical="center" wrapText="1"/>
    </xf>
    <xf numFmtId="0" fontId="52" fillId="0" borderId="2" xfId="10" applyFont="1" applyFill="1" applyBorder="1" applyAlignment="1">
      <alignment horizontal="center" vertical="center" wrapText="1"/>
    </xf>
    <xf numFmtId="9" fontId="52" fillId="90" borderId="2" xfId="10" applyNumberFormat="1" applyFont="1" applyFill="1" applyBorder="1" applyAlignment="1">
      <alignment horizontal="center" vertical="center" wrapText="1"/>
    </xf>
    <xf numFmtId="9" fontId="52" fillId="88" borderId="2" xfId="10" applyNumberFormat="1" applyFont="1" applyFill="1" applyBorder="1" applyAlignment="1">
      <alignment horizontal="left"/>
    </xf>
    <xf numFmtId="0" fontId="52" fillId="0" borderId="2" xfId="10" applyFont="1" applyFill="1" applyBorder="1" applyAlignment="1">
      <alignment vertical="center" wrapText="1"/>
    </xf>
    <xf numFmtId="9" fontId="52" fillId="88" borderId="2" xfId="10" applyNumberFormat="1" applyFont="1" applyFill="1" applyBorder="1" applyAlignment="1">
      <alignment horizontal="center" vertical="center"/>
    </xf>
    <xf numFmtId="0" fontId="52" fillId="32" borderId="2" xfId="10" applyFont="1" applyFill="1" applyBorder="1" applyAlignment="1">
      <alignment horizontal="center" vertical="center"/>
    </xf>
    <xf numFmtId="42" fontId="0" fillId="0" borderId="2" xfId="12" applyFont="1" applyBorder="1" applyAlignment="1">
      <alignment horizontal="left" vertical="center" wrapText="1"/>
    </xf>
    <xf numFmtId="9" fontId="0" fillId="0" borderId="2" xfId="11" applyFont="1" applyBorder="1" applyAlignment="1">
      <alignment horizontal="left" vertical="center" wrapText="1"/>
    </xf>
    <xf numFmtId="0" fontId="52" fillId="0" borderId="2" xfId="10" applyFont="1" applyFill="1" applyBorder="1" applyAlignment="1">
      <alignment horizontal="justify" vertical="center" wrapText="1"/>
    </xf>
    <xf numFmtId="9" fontId="52" fillId="0" borderId="2" xfId="10" applyNumberFormat="1" applyFont="1" applyFill="1" applyBorder="1" applyAlignment="1">
      <alignment horizontal="center" vertical="center" wrapText="1"/>
    </xf>
    <xf numFmtId="0" fontId="52" fillId="0" borderId="2" xfId="10" applyFont="1" applyFill="1" applyBorder="1" applyAlignment="1">
      <alignment horizontal="left"/>
    </xf>
    <xf numFmtId="42" fontId="0" fillId="7" borderId="2" xfId="12" applyFont="1" applyFill="1" applyBorder="1" applyAlignment="1">
      <alignment vertical="center" wrapText="1"/>
    </xf>
    <xf numFmtId="42" fontId="0" fillId="7" borderId="2" xfId="12" applyFont="1" applyFill="1" applyBorder="1" applyAlignment="1"/>
    <xf numFmtId="42" fontId="0" fillId="7" borderId="2" xfId="12" applyFont="1" applyFill="1" applyBorder="1" applyAlignment="1">
      <alignment vertical="center"/>
    </xf>
    <xf numFmtId="42" fontId="0" fillId="0" borderId="2" xfId="12" applyFont="1" applyBorder="1" applyAlignment="1">
      <alignment vertical="center" wrapText="1"/>
    </xf>
    <xf numFmtId="1" fontId="52" fillId="0" borderId="2" xfId="10" applyNumberFormat="1" applyFont="1" applyFill="1" applyBorder="1" applyAlignment="1">
      <alignment horizontal="center" vertical="center" wrapText="1"/>
    </xf>
    <xf numFmtId="1" fontId="52" fillId="0" borderId="2" xfId="10" applyNumberFormat="1" applyFont="1" applyFill="1" applyBorder="1" applyAlignment="1">
      <alignment horizontal="left"/>
    </xf>
    <xf numFmtId="9" fontId="52" fillId="0" borderId="2" xfId="1" applyFont="1" applyFill="1" applyBorder="1" applyAlignment="1">
      <alignment horizontal="center" vertical="center" wrapText="1"/>
    </xf>
    <xf numFmtId="0" fontId="52" fillId="0" borderId="2" xfId="10" applyFont="1" applyFill="1" applyBorder="1" applyAlignment="1">
      <alignment horizontal="justify" wrapText="1"/>
    </xf>
    <xf numFmtId="0" fontId="52" fillId="0" borderId="2" xfId="10" applyFont="1" applyFill="1" applyBorder="1" applyAlignment="1">
      <alignment horizontal="center" vertical="center"/>
    </xf>
    <xf numFmtId="0" fontId="52" fillId="91" borderId="7" xfId="10" applyFont="1" applyFill="1" applyBorder="1" applyAlignment="1">
      <alignment wrapText="1"/>
    </xf>
    <xf numFmtId="0" fontId="52" fillId="91" borderId="7" xfId="10" applyFont="1" applyFill="1" applyBorder="1" applyAlignment="1">
      <alignment horizontal="center" vertical="center"/>
    </xf>
    <xf numFmtId="9" fontId="52" fillId="91" borderId="7" xfId="10" applyNumberFormat="1" applyFont="1" applyFill="1" applyBorder="1" applyAlignment="1">
      <alignment horizontal="center" vertical="center" wrapText="1"/>
    </xf>
    <xf numFmtId="9" fontId="52" fillId="91" borderId="5" xfId="10" applyNumberFormat="1" applyFont="1" applyFill="1" applyBorder="1" applyAlignment="1">
      <alignment horizontal="center" vertical="center" wrapText="1"/>
    </xf>
    <xf numFmtId="9" fontId="52" fillId="7" borderId="7" xfId="10" applyNumberFormat="1" applyFont="1" applyFill="1" applyBorder="1" applyAlignment="1">
      <alignment horizontal="center" vertical="center" wrapText="1"/>
    </xf>
    <xf numFmtId="0" fontId="52" fillId="0" borderId="7" xfId="10" applyFont="1" applyBorder="1" applyAlignment="1">
      <alignment horizontal="left"/>
    </xf>
    <xf numFmtId="42" fontId="0" fillId="0" borderId="12" xfId="12" applyFont="1" applyBorder="1" applyAlignment="1">
      <alignment horizontal="left" vertical="center" wrapText="1"/>
    </xf>
    <xf numFmtId="0" fontId="52" fillId="0" borderId="12" xfId="10" applyFont="1" applyBorder="1" applyAlignment="1">
      <alignment horizontal="left" vertical="center" wrapText="1"/>
    </xf>
    <xf numFmtId="9" fontId="0" fillId="0" borderId="12" xfId="11" applyFont="1" applyBorder="1" applyAlignment="1">
      <alignment horizontal="left" vertical="center" wrapText="1"/>
    </xf>
    <xf numFmtId="0" fontId="52" fillId="91" borderId="7" xfId="10" applyFont="1" applyFill="1" applyBorder="1" applyAlignment="1">
      <alignment horizontal="left" vertical="center" wrapText="1"/>
    </xf>
    <xf numFmtId="0" fontId="52" fillId="91" borderId="7" xfId="10" applyFont="1" applyFill="1" applyBorder="1" applyAlignment="1">
      <alignment horizontal="center" vertical="center" wrapText="1"/>
    </xf>
    <xf numFmtId="0" fontId="52" fillId="91" borderId="5" xfId="10" applyFont="1" applyFill="1" applyBorder="1" applyAlignment="1">
      <alignment horizontal="center" vertical="center" wrapText="1"/>
    </xf>
    <xf numFmtId="0" fontId="52" fillId="0" borderId="1" xfId="10" applyFont="1" applyBorder="1" applyAlignment="1">
      <alignment horizontal="left"/>
    </xf>
    <xf numFmtId="42" fontId="0" fillId="0" borderId="11" xfId="12" applyFont="1" applyBorder="1" applyAlignment="1">
      <alignment horizontal="left" vertical="center" wrapText="1"/>
    </xf>
    <xf numFmtId="9" fontId="0" fillId="0" borderId="11" xfId="11" applyFont="1" applyBorder="1" applyAlignment="1">
      <alignment horizontal="left" vertical="center" wrapText="1"/>
    </xf>
    <xf numFmtId="0" fontId="52" fillId="91" borderId="1" xfId="10" applyFont="1" applyFill="1" applyBorder="1" applyAlignment="1">
      <alignment horizontal="left" vertical="center" wrapText="1"/>
    </xf>
    <xf numFmtId="0" fontId="52" fillId="91" borderId="1" xfId="10" applyFont="1" applyFill="1" applyBorder="1" applyAlignment="1">
      <alignment horizontal="center" vertical="center" wrapText="1"/>
    </xf>
    <xf numFmtId="0" fontId="52" fillId="91" borderId="4" xfId="10" applyFont="1" applyFill="1" applyBorder="1" applyAlignment="1">
      <alignment horizontal="center" vertical="center" wrapText="1"/>
    </xf>
    <xf numFmtId="9" fontId="52" fillId="91" borderId="1" xfId="10" applyNumberFormat="1" applyFont="1" applyFill="1" applyBorder="1" applyAlignment="1">
      <alignment horizontal="center" vertical="center" wrapText="1"/>
    </xf>
    <xf numFmtId="9" fontId="52" fillId="91" borderId="4" xfId="10" applyNumberFormat="1" applyFont="1" applyFill="1" applyBorder="1" applyAlignment="1">
      <alignment horizontal="center" vertical="center" wrapText="1"/>
    </xf>
    <xf numFmtId="0" fontId="52" fillId="91" borderId="120" xfId="10" applyFont="1" applyFill="1" applyBorder="1" applyAlignment="1">
      <alignment horizontal="left" wrapText="1"/>
    </xf>
    <xf numFmtId="0" fontId="52" fillId="91" borderId="53" xfId="10" applyFont="1" applyFill="1" applyBorder="1" applyAlignment="1">
      <alignment horizontal="center" vertical="center" wrapText="1"/>
    </xf>
    <xf numFmtId="9" fontId="52" fillId="91" borderId="53" xfId="10" applyNumberFormat="1" applyFont="1" applyFill="1" applyBorder="1" applyAlignment="1">
      <alignment horizontal="center" vertical="center" wrapText="1"/>
    </xf>
    <xf numFmtId="9" fontId="52" fillId="91" borderId="56" xfId="10" applyNumberFormat="1" applyFont="1" applyFill="1" applyBorder="1" applyAlignment="1">
      <alignment horizontal="center" vertical="center" wrapText="1"/>
    </xf>
    <xf numFmtId="0" fontId="52" fillId="83" borderId="36" xfId="10" applyFont="1" applyFill="1" applyBorder="1" applyAlignment="1">
      <alignment horizontal="left" vertical="center" wrapText="1"/>
    </xf>
    <xf numFmtId="0" fontId="52" fillId="83" borderId="36" xfId="10" applyFont="1" applyFill="1" applyBorder="1" applyAlignment="1">
      <alignment horizontal="center" vertical="center" wrapText="1"/>
    </xf>
    <xf numFmtId="0" fontId="52" fillId="83" borderId="36" xfId="10" applyFont="1" applyFill="1" applyBorder="1" applyAlignment="1">
      <alignment horizontal="center" vertical="center"/>
    </xf>
    <xf numFmtId="0" fontId="52" fillId="83" borderId="37" xfId="10" applyFont="1" applyFill="1" applyBorder="1" applyAlignment="1">
      <alignment horizontal="center" vertical="center"/>
    </xf>
    <xf numFmtId="0" fontId="52" fillId="7" borderId="1" xfId="10" applyFont="1" applyFill="1" applyBorder="1" applyAlignment="1">
      <alignment horizontal="center" vertical="center"/>
    </xf>
    <xf numFmtId="0" fontId="52" fillId="83" borderId="53" xfId="10" applyFont="1" applyFill="1" applyBorder="1" applyAlignment="1">
      <alignment horizontal="center" vertical="center"/>
    </xf>
    <xf numFmtId="0" fontId="52" fillId="83" borderId="56" xfId="10" applyFont="1" applyFill="1" applyBorder="1" applyAlignment="1">
      <alignment horizontal="center" vertical="center"/>
    </xf>
    <xf numFmtId="0" fontId="52" fillId="92" borderId="36" xfId="10" applyFont="1" applyFill="1" applyBorder="1" applyAlignment="1">
      <alignment horizontal="left" vertical="center" wrapText="1"/>
    </xf>
    <xf numFmtId="0" fontId="52" fillId="92" borderId="36" xfId="10" applyFont="1" applyFill="1" applyBorder="1" applyAlignment="1">
      <alignment horizontal="center" vertical="center" wrapText="1"/>
    </xf>
    <xf numFmtId="0" fontId="52" fillId="92" borderId="37" xfId="10" applyFont="1" applyFill="1" applyBorder="1" applyAlignment="1">
      <alignment horizontal="center" vertical="center" wrapText="1"/>
    </xf>
    <xf numFmtId="0" fontId="52" fillId="92" borderId="1" xfId="10" applyFont="1" applyFill="1" applyBorder="1" applyAlignment="1">
      <alignment horizontal="left" vertical="center" wrapText="1"/>
    </xf>
    <xf numFmtId="0" fontId="52" fillId="92" borderId="1" xfId="10" applyFont="1" applyFill="1" applyBorder="1" applyAlignment="1">
      <alignment horizontal="center" vertical="center" wrapText="1"/>
    </xf>
    <xf numFmtId="0" fontId="52" fillId="92" borderId="4" xfId="10" applyFont="1" applyFill="1" applyBorder="1" applyAlignment="1">
      <alignment horizontal="center" vertical="center" wrapText="1"/>
    </xf>
    <xf numFmtId="0" fontId="52" fillId="92" borderId="53" xfId="10" applyFont="1" applyFill="1" applyBorder="1" applyAlignment="1">
      <alignment wrapText="1"/>
    </xf>
    <xf numFmtId="0" fontId="52" fillId="92" borderId="53" xfId="10" applyFont="1" applyFill="1" applyBorder="1" applyAlignment="1">
      <alignment horizontal="left" vertical="center" wrapText="1"/>
    </xf>
    <xf numFmtId="0" fontId="52" fillId="92" borderId="53" xfId="10" applyFont="1" applyFill="1" applyBorder="1" applyAlignment="1">
      <alignment horizontal="center" vertical="center" wrapText="1"/>
    </xf>
    <xf numFmtId="0" fontId="52" fillId="92" borderId="53" xfId="10" applyFont="1" applyFill="1" applyBorder="1" applyAlignment="1">
      <alignment horizontal="center" vertical="center"/>
    </xf>
    <xf numFmtId="0" fontId="52" fillId="92" borderId="56" xfId="10" applyFont="1" applyFill="1" applyBorder="1" applyAlignment="1">
      <alignment horizontal="center" vertical="center"/>
    </xf>
    <xf numFmtId="0" fontId="52" fillId="81" borderId="36" xfId="10" applyFont="1" applyFill="1" applyBorder="1" applyAlignment="1">
      <alignment horizontal="center" vertical="center" wrapText="1"/>
    </xf>
    <xf numFmtId="0" fontId="52" fillId="81" borderId="53" xfId="10" applyFont="1" applyFill="1" applyBorder="1" applyAlignment="1">
      <alignment horizontal="left" vertical="center" wrapText="1"/>
    </xf>
    <xf numFmtId="0" fontId="52" fillId="81" borderId="53" xfId="10" applyFont="1" applyFill="1" applyBorder="1" applyAlignment="1">
      <alignment horizontal="center" vertical="center" wrapText="1"/>
    </xf>
    <xf numFmtId="0" fontId="52" fillId="81" borderId="56" xfId="10" applyFont="1" applyFill="1" applyBorder="1" applyAlignment="1">
      <alignment horizontal="center" vertical="center" wrapText="1"/>
    </xf>
    <xf numFmtId="0" fontId="52" fillId="93" borderId="36" xfId="10" applyFont="1" applyFill="1" applyBorder="1" applyAlignment="1">
      <alignment horizontal="left" vertical="center" wrapText="1"/>
    </xf>
    <xf numFmtId="0" fontId="52" fillId="93" borderId="36" xfId="10" applyFont="1" applyFill="1" applyBorder="1" applyAlignment="1">
      <alignment horizontal="center" vertical="center" wrapText="1"/>
    </xf>
    <xf numFmtId="0" fontId="52" fillId="93" borderId="37" xfId="10" applyFont="1" applyFill="1" applyBorder="1" applyAlignment="1">
      <alignment horizontal="center" vertical="center" wrapText="1"/>
    </xf>
    <xf numFmtId="0" fontId="52" fillId="93" borderId="1" xfId="10" applyFont="1" applyFill="1" applyBorder="1" applyAlignment="1">
      <alignment horizontal="left" vertical="center" wrapText="1"/>
    </xf>
    <xf numFmtId="0" fontId="52" fillId="93" borderId="1" xfId="10" applyFont="1" applyFill="1" applyBorder="1" applyAlignment="1">
      <alignment horizontal="center" vertical="center" wrapText="1"/>
    </xf>
    <xf numFmtId="0" fontId="52" fillId="93" borderId="4" xfId="10" applyFont="1" applyFill="1" applyBorder="1" applyAlignment="1">
      <alignment horizontal="center" vertical="center" wrapText="1"/>
    </xf>
    <xf numFmtId="0" fontId="52" fillId="93" borderId="53" xfId="10" applyFont="1" applyFill="1" applyBorder="1" applyAlignment="1">
      <alignment horizontal="left" vertical="center" wrapText="1"/>
    </xf>
    <xf numFmtId="0" fontId="52" fillId="93" borderId="53" xfId="10" applyFont="1" applyFill="1" applyBorder="1" applyAlignment="1">
      <alignment horizontal="center" vertical="center" wrapText="1"/>
    </xf>
    <xf numFmtId="9" fontId="52" fillId="93" borderId="53" xfId="10" applyNumberFormat="1" applyFont="1" applyFill="1" applyBorder="1" applyAlignment="1">
      <alignment horizontal="center" vertical="center" wrapText="1"/>
    </xf>
    <xf numFmtId="9" fontId="52" fillId="93" borderId="56" xfId="10" applyNumberFormat="1" applyFont="1" applyFill="1" applyBorder="1" applyAlignment="1">
      <alignment horizontal="center" vertical="center" wrapText="1"/>
    </xf>
    <xf numFmtId="0" fontId="52" fillId="94" borderId="36" xfId="10" applyFont="1" applyFill="1" applyBorder="1" applyAlignment="1">
      <alignment horizontal="left" vertical="center" wrapText="1"/>
    </xf>
    <xf numFmtId="0" fontId="52" fillId="94" borderId="36" xfId="10" applyFont="1" applyFill="1" applyBorder="1" applyAlignment="1">
      <alignment horizontal="center" vertical="center" wrapText="1"/>
    </xf>
    <xf numFmtId="9" fontId="52" fillId="94" borderId="37" xfId="10" applyNumberFormat="1" applyFont="1" applyFill="1" applyBorder="1" applyAlignment="1">
      <alignment horizontal="center" vertical="center" wrapText="1"/>
    </xf>
    <xf numFmtId="0" fontId="52" fillId="94" borderId="1" xfId="10" applyFont="1" applyFill="1" applyBorder="1" applyAlignment="1">
      <alignment horizontal="left" vertical="center" wrapText="1"/>
    </xf>
    <xf numFmtId="0" fontId="52" fillId="94" borderId="1" xfId="10" applyFont="1" applyFill="1" applyBorder="1" applyAlignment="1">
      <alignment horizontal="center" vertical="center" wrapText="1"/>
    </xf>
    <xf numFmtId="0" fontId="52" fillId="94" borderId="4" xfId="10" applyFont="1" applyFill="1" applyBorder="1" applyAlignment="1">
      <alignment horizontal="center" vertical="center" wrapText="1"/>
    </xf>
    <xf numFmtId="9" fontId="52" fillId="94" borderId="4" xfId="10" applyNumberFormat="1" applyFont="1" applyFill="1" applyBorder="1" applyAlignment="1">
      <alignment horizontal="center" vertical="center" wrapText="1"/>
    </xf>
    <xf numFmtId="1" fontId="52" fillId="94" borderId="4" xfId="10" applyNumberFormat="1" applyFont="1" applyFill="1" applyBorder="1" applyAlignment="1">
      <alignment horizontal="center" vertical="center" wrapText="1"/>
    </xf>
    <xf numFmtId="0" fontId="52" fillId="94" borderId="0" xfId="10" applyFont="1" applyFill="1" applyBorder="1" applyAlignment="1">
      <alignment horizontal="left" wrapText="1"/>
    </xf>
    <xf numFmtId="0" fontId="52" fillId="94" borderId="7" xfId="10" applyFont="1" applyFill="1" applyBorder="1" applyAlignment="1">
      <alignment horizontal="center" vertical="center" wrapText="1"/>
    </xf>
    <xf numFmtId="9" fontId="52" fillId="94" borderId="56" xfId="10" applyNumberFormat="1" applyFont="1" applyFill="1" applyBorder="1" applyAlignment="1">
      <alignment horizontal="left"/>
    </xf>
    <xf numFmtId="0" fontId="52" fillId="95" borderId="36" xfId="10" applyFont="1" applyFill="1" applyBorder="1" applyAlignment="1">
      <alignment horizontal="left" vertical="center" wrapText="1"/>
    </xf>
    <xf numFmtId="0" fontId="25" fillId="95" borderId="36" xfId="10" applyFont="1" applyFill="1" applyBorder="1" applyAlignment="1">
      <alignment horizontal="center" vertical="center" wrapText="1"/>
    </xf>
    <xf numFmtId="0" fontId="52" fillId="95" borderId="36" xfId="10" applyFont="1" applyFill="1" applyBorder="1" applyAlignment="1">
      <alignment horizontal="center" vertical="center" wrapText="1"/>
    </xf>
    <xf numFmtId="0" fontId="52" fillId="95" borderId="37" xfId="10" applyFont="1" applyFill="1" applyBorder="1" applyAlignment="1">
      <alignment horizontal="center" vertical="center" wrapText="1"/>
    </xf>
    <xf numFmtId="0" fontId="52" fillId="95" borderId="1" xfId="10" applyFont="1" applyFill="1" applyBorder="1" applyAlignment="1">
      <alignment horizontal="left" vertical="center" wrapText="1"/>
    </xf>
    <xf numFmtId="0" fontId="25" fillId="95" borderId="1" xfId="10" applyFont="1" applyFill="1" applyBorder="1" applyAlignment="1">
      <alignment horizontal="center" vertical="center" wrapText="1"/>
    </xf>
    <xf numFmtId="0" fontId="52" fillId="95" borderId="1" xfId="10" applyFont="1" applyFill="1" applyBorder="1" applyAlignment="1">
      <alignment horizontal="center" vertical="center" wrapText="1"/>
    </xf>
    <xf numFmtId="0" fontId="52" fillId="95" borderId="4" xfId="10" applyFont="1" applyFill="1" applyBorder="1" applyAlignment="1">
      <alignment horizontal="center" vertical="center" wrapText="1"/>
    </xf>
    <xf numFmtId="0" fontId="25" fillId="95" borderId="1" xfId="10" applyFont="1" applyFill="1" applyBorder="1" applyAlignment="1">
      <alignment horizontal="left" vertical="center"/>
    </xf>
    <xf numFmtId="0" fontId="52" fillId="95" borderId="1" xfId="10" applyFont="1" applyFill="1" applyBorder="1" applyAlignment="1">
      <alignment horizontal="left" vertical="center"/>
    </xf>
    <xf numFmtId="9" fontId="52" fillId="95" borderId="1" xfId="10" applyNumberFormat="1" applyFont="1" applyFill="1" applyBorder="1" applyAlignment="1">
      <alignment horizontal="center" vertical="center" wrapText="1"/>
    </xf>
    <xf numFmtId="9" fontId="52" fillId="95" borderId="4" xfId="10" applyNumberFormat="1" applyFont="1" applyFill="1" applyBorder="1" applyAlignment="1">
      <alignment horizontal="center" vertical="center" wrapText="1"/>
    </xf>
    <xf numFmtId="0" fontId="52" fillId="95" borderId="53" xfId="10" applyFont="1" applyFill="1" applyBorder="1" applyAlignment="1">
      <alignment horizontal="left" vertical="center" wrapText="1"/>
    </xf>
    <xf numFmtId="0" fontId="25" fillId="95" borderId="53" xfId="10" applyFont="1" applyFill="1" applyBorder="1" applyAlignment="1">
      <alignment horizontal="left" vertical="center" wrapText="1"/>
    </xf>
    <xf numFmtId="0" fontId="52" fillId="95" borderId="53" xfId="10" applyFont="1" applyFill="1" applyBorder="1" applyAlignment="1">
      <alignment horizontal="center" vertical="center" wrapText="1"/>
    </xf>
    <xf numFmtId="0" fontId="52" fillId="95" borderId="56" xfId="10" applyFont="1" applyFill="1" applyBorder="1" applyAlignment="1">
      <alignment horizontal="center" vertical="center" wrapText="1"/>
    </xf>
    <xf numFmtId="0" fontId="52" fillId="0" borderId="36" xfId="10" applyFont="1" applyBorder="1" applyAlignment="1">
      <alignment horizontal="left" vertical="center" wrapText="1"/>
    </xf>
    <xf numFmtId="0" fontId="25" fillId="0" borderId="36" xfId="10" applyFont="1" applyBorder="1" applyAlignment="1">
      <alignment horizontal="center" vertical="center" wrapText="1"/>
    </xf>
    <xf numFmtId="0" fontId="52" fillId="0" borderId="36" xfId="10" applyFont="1" applyBorder="1" applyAlignment="1">
      <alignment horizontal="center" vertical="center" wrapText="1"/>
    </xf>
    <xf numFmtId="0" fontId="52" fillId="0" borderId="37" xfId="10" applyFont="1" applyBorder="1" applyAlignment="1">
      <alignment horizontal="center" vertical="center" wrapText="1"/>
    </xf>
    <xf numFmtId="0" fontId="25" fillId="29" borderId="1" xfId="10" applyFont="1" applyFill="1" applyBorder="1" applyAlignment="1">
      <alignment horizontal="left" vertical="center" wrapText="1"/>
    </xf>
    <xf numFmtId="0" fontId="25" fillId="0" borderId="1" xfId="10" applyFont="1" applyBorder="1" applyAlignment="1">
      <alignment horizontal="center" vertical="center" wrapText="1"/>
    </xf>
    <xf numFmtId="9" fontId="52" fillId="0" borderId="4" xfId="10" applyNumberFormat="1" applyFont="1" applyBorder="1" applyAlignment="1">
      <alignment horizontal="center" vertical="center" wrapText="1"/>
    </xf>
    <xf numFmtId="0" fontId="52" fillId="0" borderId="1" xfId="10" applyFont="1" applyBorder="1" applyAlignment="1">
      <alignment vertical="center" wrapText="1"/>
    </xf>
    <xf numFmtId="0" fontId="52" fillId="0" borderId="4" xfId="10" applyFont="1" applyBorder="1" applyAlignment="1">
      <alignment horizontal="center" vertical="center" wrapText="1"/>
    </xf>
    <xf numFmtId="9" fontId="52" fillId="0" borderId="1" xfId="10" applyNumberFormat="1" applyFont="1" applyBorder="1" applyAlignment="1">
      <alignment horizontal="center" vertical="center" wrapText="1"/>
    </xf>
    <xf numFmtId="0" fontId="25" fillId="29" borderId="1" xfId="10" applyFont="1" applyFill="1" applyBorder="1" applyAlignment="1">
      <alignment horizontal="center" vertical="center" wrapText="1"/>
    </xf>
    <xf numFmtId="0" fontId="52" fillId="29" borderId="1" xfId="10" applyFont="1" applyFill="1" applyBorder="1" applyAlignment="1">
      <alignment horizontal="left" vertical="center" wrapText="1"/>
    </xf>
    <xf numFmtId="0" fontId="5" fillId="0" borderId="1" xfId="10" applyFont="1" applyBorder="1" applyAlignment="1">
      <alignment horizontal="left" vertical="center" wrapText="1"/>
    </xf>
    <xf numFmtId="0" fontId="5" fillId="0" borderId="1" xfId="10" applyFont="1" applyBorder="1" applyAlignment="1">
      <alignment horizontal="center" vertical="center" wrapText="1"/>
    </xf>
    <xf numFmtId="0" fontId="5" fillId="0" borderId="0" xfId="10" applyFont="1" applyAlignment="1">
      <alignment horizontal="center" vertical="center" wrapText="1"/>
    </xf>
    <xf numFmtId="0" fontId="52" fillId="0" borderId="53" xfId="10" applyFont="1" applyBorder="1" applyAlignment="1">
      <alignment horizontal="left" vertical="center" wrapText="1"/>
    </xf>
    <xf numFmtId="0" fontId="52" fillId="0" borderId="53" xfId="10" applyFont="1" applyBorder="1" applyAlignment="1">
      <alignment horizontal="center" vertical="center" wrapText="1"/>
    </xf>
    <xf numFmtId="0" fontId="52" fillId="0" borderId="53" xfId="10" applyFont="1" applyBorder="1" applyAlignment="1">
      <alignment horizontal="left" vertical="center"/>
    </xf>
    <xf numFmtId="0" fontId="25" fillId="0" borderId="53" xfId="10" applyFont="1" applyBorder="1" applyAlignment="1">
      <alignment horizontal="center" vertical="center" wrapText="1"/>
    </xf>
    <xf numFmtId="9" fontId="52" fillId="0" borderId="56" xfId="10" applyNumberFormat="1" applyFont="1" applyBorder="1" applyAlignment="1">
      <alignment horizontal="center" vertical="center" wrapText="1"/>
    </xf>
    <xf numFmtId="0" fontId="52" fillId="96" borderId="7" xfId="10" applyFont="1" applyFill="1" applyBorder="1" applyAlignment="1">
      <alignment vertical="center" wrapText="1"/>
    </xf>
    <xf numFmtId="0" fontId="52" fillId="96" borderId="7" xfId="10" applyFont="1" applyFill="1" applyBorder="1" applyAlignment="1">
      <alignment horizontal="center" vertical="center" wrapText="1"/>
    </xf>
    <xf numFmtId="0" fontId="52" fillId="96" borderId="7" xfId="10" applyFont="1" applyFill="1" applyBorder="1" applyAlignment="1">
      <alignment horizontal="center" vertical="center"/>
    </xf>
    <xf numFmtId="0" fontId="52" fillId="96" borderId="5" xfId="10" applyFont="1" applyFill="1" applyBorder="1" applyAlignment="1">
      <alignment horizontal="center" vertical="center"/>
    </xf>
    <xf numFmtId="0" fontId="52" fillId="96" borderId="1" xfId="10" applyFont="1" applyFill="1" applyBorder="1" applyAlignment="1">
      <alignment vertical="center" wrapText="1"/>
    </xf>
    <xf numFmtId="0" fontId="52" fillId="96" borderId="1" xfId="10" applyFont="1" applyFill="1" applyBorder="1" applyAlignment="1">
      <alignment horizontal="center" vertical="center" wrapText="1"/>
    </xf>
    <xf numFmtId="9" fontId="52" fillId="96" borderId="1" xfId="10" applyNumberFormat="1" applyFont="1" applyFill="1" applyBorder="1" applyAlignment="1">
      <alignment horizontal="center" vertical="center"/>
    </xf>
    <xf numFmtId="9" fontId="52" fillId="96" borderId="4" xfId="10" applyNumberFormat="1" applyFont="1" applyFill="1" applyBorder="1" applyAlignment="1">
      <alignment horizontal="center" vertical="center"/>
    </xf>
    <xf numFmtId="0" fontId="52" fillId="96" borderId="1" xfId="10" applyFont="1" applyFill="1" applyBorder="1" applyAlignment="1">
      <alignment horizontal="center" vertical="center"/>
    </xf>
    <xf numFmtId="0" fontId="52" fillId="96" borderId="4" xfId="10" applyFont="1" applyFill="1" applyBorder="1" applyAlignment="1">
      <alignment horizontal="center" vertical="center"/>
    </xf>
    <xf numFmtId="0" fontId="52" fillId="96" borderId="1" xfId="10" applyFont="1" applyFill="1" applyBorder="1" applyAlignment="1">
      <alignment horizontal="left" vertical="center" wrapText="1"/>
    </xf>
    <xf numFmtId="0" fontId="52" fillId="96" borderId="1" xfId="10" applyFont="1" applyFill="1" applyBorder="1" applyAlignment="1">
      <alignment vertical="center"/>
    </xf>
    <xf numFmtId="0" fontId="52" fillId="96" borderId="53" xfId="10" applyFont="1" applyFill="1" applyBorder="1" applyAlignment="1">
      <alignment vertical="center"/>
    </xf>
    <xf numFmtId="0" fontId="52" fillId="96" borderId="53" xfId="10" applyFont="1" applyFill="1" applyBorder="1" applyAlignment="1">
      <alignment horizontal="center" vertical="center"/>
    </xf>
    <xf numFmtId="0" fontId="52" fillId="96" borderId="56" xfId="10" applyFont="1" applyFill="1" applyBorder="1" applyAlignment="1">
      <alignment horizontal="center" vertical="center"/>
    </xf>
    <xf numFmtId="0" fontId="52" fillId="80" borderId="36" xfId="10" applyFont="1" applyFill="1" applyBorder="1" applyAlignment="1">
      <alignment horizontal="left"/>
    </xf>
    <xf numFmtId="0" fontId="52" fillId="80" borderId="36" xfId="10" applyFont="1" applyFill="1" applyBorder="1" applyAlignment="1">
      <alignment horizontal="center"/>
    </xf>
    <xf numFmtId="0" fontId="52" fillId="80" borderId="37" xfId="10" applyFont="1" applyFill="1" applyBorder="1" applyAlignment="1">
      <alignment horizontal="center" vertical="center"/>
    </xf>
    <xf numFmtId="0" fontId="52" fillId="80" borderId="1" xfId="10" applyFont="1" applyFill="1" applyBorder="1" applyAlignment="1">
      <alignment horizontal="left"/>
    </xf>
    <xf numFmtId="0" fontId="52" fillId="80" borderId="1" xfId="10" applyFont="1" applyFill="1" applyBorder="1" applyAlignment="1">
      <alignment horizontal="center"/>
    </xf>
    <xf numFmtId="9" fontId="52" fillId="80" borderId="1" xfId="10" applyNumberFormat="1" applyFont="1" applyFill="1" applyBorder="1" applyAlignment="1">
      <alignment horizontal="center"/>
    </xf>
    <xf numFmtId="9" fontId="52" fillId="80" borderId="4" xfId="10" applyNumberFormat="1" applyFont="1" applyFill="1" applyBorder="1" applyAlignment="1">
      <alignment horizontal="center" vertical="center"/>
    </xf>
    <xf numFmtId="186" fontId="52" fillId="80" borderId="1" xfId="10" applyNumberFormat="1" applyFont="1" applyFill="1" applyBorder="1" applyAlignment="1">
      <alignment vertical="center"/>
    </xf>
    <xf numFmtId="0" fontId="52" fillId="80" borderId="11" xfId="10" applyFont="1" applyFill="1" applyBorder="1" applyAlignment="1">
      <alignment horizontal="center" vertical="center" wrapText="1"/>
    </xf>
    <xf numFmtId="0" fontId="52" fillId="80" borderId="12" xfId="10" applyFont="1" applyFill="1" applyBorder="1" applyAlignment="1">
      <alignment horizontal="center" vertical="center" wrapText="1"/>
    </xf>
    <xf numFmtId="0" fontId="52" fillId="80" borderId="7" xfId="10" applyFont="1" applyFill="1" applyBorder="1" applyAlignment="1">
      <alignment horizontal="center" vertical="center" wrapText="1"/>
    </xf>
    <xf numFmtId="0" fontId="52" fillId="80" borderId="1" xfId="10" applyFont="1" applyFill="1" applyBorder="1" applyAlignment="1">
      <alignment horizontal="center" vertical="center"/>
    </xf>
    <xf numFmtId="9" fontId="52" fillId="80" borderId="1" xfId="10" applyNumberFormat="1" applyFont="1" applyFill="1" applyBorder="1" applyAlignment="1">
      <alignment horizontal="center" vertical="center"/>
    </xf>
    <xf numFmtId="0" fontId="52" fillId="80" borderId="1" xfId="10" applyFont="1" applyFill="1" applyBorder="1" applyAlignment="1">
      <alignment horizontal="left" vertical="center"/>
    </xf>
    <xf numFmtId="0" fontId="52" fillId="80" borderId="4" xfId="10" applyFont="1" applyFill="1" applyBorder="1" applyAlignment="1">
      <alignment horizontal="center" vertical="center"/>
    </xf>
    <xf numFmtId="0" fontId="52" fillId="80" borderId="53" xfId="10" applyFont="1" applyFill="1" applyBorder="1" applyAlignment="1">
      <alignment horizontal="left" wrapText="1"/>
    </xf>
    <xf numFmtId="0" fontId="52" fillId="80" borderId="53" xfId="10" applyFont="1" applyFill="1" applyBorder="1" applyAlignment="1">
      <alignment horizontal="center" vertical="center"/>
    </xf>
    <xf numFmtId="9" fontId="52" fillId="80" borderId="53" xfId="10" applyNumberFormat="1" applyFont="1" applyFill="1" applyBorder="1" applyAlignment="1">
      <alignment horizontal="center" vertical="center"/>
    </xf>
    <xf numFmtId="9" fontId="52" fillId="80" borderId="56" xfId="10" applyNumberFormat="1" applyFont="1" applyFill="1" applyBorder="1" applyAlignment="1">
      <alignment horizontal="center" vertical="center"/>
    </xf>
    <xf numFmtId="0" fontId="0" fillId="97" borderId="0" xfId="0" applyFill="1" applyBorder="1"/>
    <xf numFmtId="0" fontId="0" fillId="33" borderId="0" xfId="0" applyFill="1" applyBorder="1"/>
    <xf numFmtId="0" fontId="92" fillId="38" borderId="65" xfId="0" applyFont="1" applyFill="1" applyBorder="1" applyAlignment="1">
      <alignment horizontal="center" vertical="center"/>
    </xf>
    <xf numFmtId="0" fontId="92" fillId="38" borderId="41" xfId="0" applyFont="1" applyFill="1" applyBorder="1" applyAlignment="1">
      <alignment horizontal="center" vertical="center"/>
    </xf>
    <xf numFmtId="0" fontId="92" fillId="11" borderId="41" xfId="13" applyFont="1" applyFill="1" applyBorder="1" applyAlignment="1">
      <alignment horizontal="center" vertical="center" wrapText="1"/>
    </xf>
    <xf numFmtId="0" fontId="92" fillId="50" borderId="41" xfId="13" applyFont="1" applyFill="1" applyBorder="1" applyAlignment="1">
      <alignment horizontal="center" vertical="center" wrapText="1"/>
    </xf>
    <xf numFmtId="0" fontId="92" fillId="0" borderId="41" xfId="13" applyFont="1" applyFill="1" applyBorder="1" applyAlignment="1">
      <alignment horizontal="center" vertical="center" wrapText="1"/>
    </xf>
    <xf numFmtId="0" fontId="92" fillId="38" borderId="84" xfId="0" applyFont="1" applyFill="1" applyBorder="1" applyAlignment="1">
      <alignment horizontal="center" vertical="center"/>
    </xf>
    <xf numFmtId="0" fontId="92" fillId="38" borderId="85" xfId="0" applyFont="1" applyFill="1" applyBorder="1" applyAlignment="1">
      <alignment horizontal="center" vertical="center"/>
    </xf>
    <xf numFmtId="0" fontId="92" fillId="11" borderId="85" xfId="13" applyFont="1" applyFill="1" applyBorder="1" applyAlignment="1">
      <alignment horizontal="center" vertical="center" wrapText="1"/>
    </xf>
    <xf numFmtId="0" fontId="92" fillId="8" borderId="85" xfId="13" applyFont="1" applyFill="1" applyBorder="1" applyAlignment="1">
      <alignment horizontal="center" vertical="center" wrapText="1"/>
    </xf>
    <xf numFmtId="0" fontId="92" fillId="0" borderId="85" xfId="13" applyFont="1" applyFill="1" applyBorder="1" applyAlignment="1">
      <alignment horizontal="center" vertical="center" wrapText="1"/>
    </xf>
    <xf numFmtId="0" fontId="92" fillId="38" borderId="134" xfId="0" applyFont="1" applyFill="1" applyBorder="1" applyAlignment="1">
      <alignment horizontal="center" vertical="center"/>
    </xf>
    <xf numFmtId="0" fontId="92" fillId="38" borderId="27" xfId="0" applyFont="1" applyFill="1" applyBorder="1" applyAlignment="1">
      <alignment horizontal="center" vertical="center"/>
    </xf>
    <xf numFmtId="2" fontId="92" fillId="11" borderId="27" xfId="13" applyNumberFormat="1" applyFont="1" applyFill="1" applyBorder="1" applyAlignment="1">
      <alignment horizontal="center" vertical="center" wrapText="1"/>
    </xf>
    <xf numFmtId="0" fontId="92" fillId="8" borderId="27" xfId="13" applyFont="1" applyFill="1" applyBorder="1" applyAlignment="1">
      <alignment horizontal="center" vertical="center" wrapText="1"/>
    </xf>
    <xf numFmtId="0" fontId="92" fillId="0" borderId="27" xfId="13" applyFont="1" applyFill="1" applyBorder="1" applyAlignment="1">
      <alignment horizontal="center" vertical="center" wrapText="1"/>
    </xf>
    <xf numFmtId="0" fontId="92" fillId="38" borderId="74" xfId="0" applyFont="1" applyFill="1" applyBorder="1" applyAlignment="1">
      <alignment horizontal="center" vertical="center"/>
    </xf>
    <xf numFmtId="0" fontId="92" fillId="38" borderId="2" xfId="0" applyFont="1" applyFill="1" applyBorder="1" applyAlignment="1">
      <alignment horizontal="center" vertical="center"/>
    </xf>
    <xf numFmtId="2" fontId="92" fillId="11" borderId="2" xfId="13" applyNumberFormat="1" applyFont="1" applyFill="1" applyBorder="1" applyAlignment="1">
      <alignment horizontal="center" vertical="center" wrapText="1"/>
    </xf>
    <xf numFmtId="0" fontId="92" fillId="50" borderId="2" xfId="13" applyFont="1" applyFill="1" applyBorder="1" applyAlignment="1">
      <alignment horizontal="center" vertical="center" wrapText="1"/>
    </xf>
    <xf numFmtId="0" fontId="92" fillId="0" borderId="2" xfId="13" applyFont="1" applyFill="1" applyBorder="1" applyAlignment="1">
      <alignment horizontal="center" vertical="center" wrapText="1"/>
    </xf>
    <xf numFmtId="0" fontId="0" fillId="0" borderId="0" xfId="0" applyFill="1" applyBorder="1" applyAlignment="1">
      <alignment horizontal="center" wrapText="1"/>
    </xf>
    <xf numFmtId="0" fontId="92" fillId="38" borderId="136" xfId="0" applyFont="1" applyFill="1" applyBorder="1" applyAlignment="1">
      <alignment horizontal="center" vertical="center"/>
    </xf>
    <xf numFmtId="0" fontId="92" fillId="38" borderId="9" xfId="0" applyFont="1" applyFill="1" applyBorder="1" applyAlignment="1">
      <alignment horizontal="center" vertical="center"/>
    </xf>
    <xf numFmtId="2" fontId="92" fillId="11" borderId="9" xfId="13" applyNumberFormat="1" applyFont="1" applyFill="1" applyBorder="1" applyAlignment="1">
      <alignment horizontal="center" vertical="center" wrapText="1"/>
    </xf>
    <xf numFmtId="0" fontId="92" fillId="8" borderId="9" xfId="13" applyFont="1" applyFill="1" applyBorder="1" applyAlignment="1">
      <alignment horizontal="center" vertical="center" wrapText="1"/>
    </xf>
    <xf numFmtId="0" fontId="92" fillId="0" borderId="9" xfId="13" applyFont="1" applyFill="1" applyBorder="1" applyAlignment="1">
      <alignment horizontal="center" vertical="center" wrapText="1"/>
    </xf>
    <xf numFmtId="0" fontId="93" fillId="38" borderId="65" xfId="14" applyFont="1" applyFill="1" applyBorder="1" applyAlignment="1">
      <alignment horizontal="center" vertical="center" wrapText="1"/>
    </xf>
    <xf numFmtId="0" fontId="93" fillId="38" borderId="41" xfId="14" applyFont="1" applyFill="1" applyBorder="1" applyAlignment="1">
      <alignment horizontal="center" vertical="center" wrapText="1"/>
    </xf>
    <xf numFmtId="0" fontId="94" fillId="38" borderId="41" xfId="14" applyFont="1" applyFill="1" applyBorder="1" applyAlignment="1">
      <alignment horizontal="center" vertical="center" wrapText="1"/>
    </xf>
    <xf numFmtId="2" fontId="92" fillId="11" borderId="41" xfId="13" applyNumberFormat="1" applyFont="1" applyFill="1" applyBorder="1" applyAlignment="1">
      <alignment horizontal="center" vertical="center" wrapText="1"/>
    </xf>
    <xf numFmtId="0" fontId="93" fillId="38" borderId="74" xfId="14" applyFont="1" applyFill="1" applyBorder="1" applyAlignment="1">
      <alignment horizontal="center" vertical="center" wrapText="1"/>
    </xf>
    <xf numFmtId="0" fontId="93" fillId="38" borderId="2" xfId="14" applyFont="1" applyFill="1" applyBorder="1" applyAlignment="1">
      <alignment horizontal="center" vertical="center" wrapText="1"/>
    </xf>
    <xf numFmtId="0" fontId="95" fillId="38" borderId="2" xfId="14" applyFont="1" applyFill="1" applyBorder="1" applyAlignment="1">
      <alignment horizontal="center" vertical="center" wrapText="1"/>
    </xf>
    <xf numFmtId="0" fontId="0" fillId="0" borderId="0" xfId="0" applyBorder="1" applyAlignment="1">
      <alignment horizontal="center" wrapText="1"/>
    </xf>
    <xf numFmtId="0" fontId="37" fillId="38" borderId="136" xfId="14" applyFont="1" applyFill="1" applyBorder="1" applyAlignment="1">
      <alignment horizontal="center" vertical="center" wrapText="1"/>
    </xf>
    <xf numFmtId="0" fontId="93" fillId="38" borderId="9" xfId="14" applyFont="1" applyFill="1" applyBorder="1" applyAlignment="1">
      <alignment horizontal="center" vertical="center" wrapText="1"/>
    </xf>
    <xf numFmtId="0" fontId="96" fillId="38" borderId="9" xfId="14" applyFont="1" applyFill="1" applyBorder="1" applyAlignment="1">
      <alignment horizontal="center" vertical="center" wrapText="1"/>
    </xf>
    <xf numFmtId="0" fontId="95" fillId="38" borderId="9" xfId="14" applyFont="1" applyFill="1" applyBorder="1" applyAlignment="1">
      <alignment horizontal="center" vertical="center" wrapText="1"/>
    </xf>
    <xf numFmtId="0" fontId="92" fillId="50" borderId="9" xfId="13" applyFont="1" applyFill="1" applyBorder="1" applyAlignment="1">
      <alignment horizontal="center" vertical="center" wrapText="1"/>
    </xf>
    <xf numFmtId="0" fontId="97" fillId="38" borderId="65" xfId="14" applyFont="1" applyFill="1" applyBorder="1" applyAlignment="1">
      <alignment horizontal="center" vertical="center" wrapText="1"/>
    </xf>
    <xf numFmtId="0" fontId="97" fillId="38" borderId="41" xfId="14" applyFont="1" applyFill="1" applyBorder="1" applyAlignment="1">
      <alignment horizontal="center" vertical="center" wrapText="1"/>
    </xf>
    <xf numFmtId="0" fontId="0" fillId="0" borderId="0" xfId="0" applyBorder="1" applyAlignment="1">
      <alignment horizontal="center" vertical="center" wrapText="1"/>
    </xf>
    <xf numFmtId="0" fontId="97" fillId="38" borderId="74" xfId="14" applyFont="1" applyFill="1" applyBorder="1" applyAlignment="1">
      <alignment horizontal="center" vertical="center" wrapText="1"/>
    </xf>
    <xf numFmtId="0" fontId="97" fillId="38" borderId="2" xfId="14" applyFont="1" applyFill="1" applyBorder="1" applyAlignment="1">
      <alignment horizontal="center" vertical="center" wrapText="1"/>
    </xf>
    <xf numFmtId="0" fontId="96" fillId="38" borderId="136" xfId="14" applyFont="1" applyFill="1" applyBorder="1" applyAlignment="1">
      <alignment horizontal="center" vertical="center" wrapText="1"/>
    </xf>
    <xf numFmtId="0" fontId="96" fillId="38" borderId="65" xfId="14" applyFont="1" applyFill="1" applyBorder="1" applyAlignment="1">
      <alignment horizontal="center" vertical="center" wrapText="1"/>
    </xf>
    <xf numFmtId="0" fontId="96" fillId="38" borderId="41" xfId="14" applyFont="1" applyFill="1" applyBorder="1" applyAlignment="1">
      <alignment horizontal="center" vertical="center" wrapText="1"/>
    </xf>
    <xf numFmtId="0" fontId="92" fillId="8" borderId="41" xfId="13" applyFont="1" applyFill="1" applyBorder="1" applyAlignment="1">
      <alignment horizontal="center" vertical="center" wrapText="1"/>
    </xf>
    <xf numFmtId="0" fontId="96" fillId="38" borderId="84" xfId="14" applyFont="1" applyFill="1" applyBorder="1" applyAlignment="1">
      <alignment horizontal="center" vertical="center" wrapText="1"/>
    </xf>
    <xf numFmtId="0" fontId="96" fillId="38" borderId="85" xfId="14" applyFont="1" applyFill="1" applyBorder="1" applyAlignment="1">
      <alignment horizontal="center" vertical="center" wrapText="1"/>
    </xf>
    <xf numFmtId="0" fontId="95" fillId="38" borderId="85" xfId="14" applyFont="1" applyFill="1" applyBorder="1" applyAlignment="1">
      <alignment horizontal="center" vertical="center" wrapText="1"/>
    </xf>
    <xf numFmtId="0" fontId="98" fillId="8" borderId="134" xfId="13" applyFont="1" applyFill="1" applyBorder="1" applyAlignment="1">
      <alignment horizontal="center" vertical="center"/>
    </xf>
    <xf numFmtId="0" fontId="98" fillId="8" borderId="27" xfId="13" applyFont="1" applyFill="1" applyBorder="1" applyAlignment="1">
      <alignment horizontal="center" vertical="center"/>
    </xf>
    <xf numFmtId="0" fontId="98" fillId="8" borderId="22" xfId="13" applyFont="1" applyFill="1" applyBorder="1" applyAlignment="1">
      <alignment horizontal="center" vertical="center"/>
    </xf>
    <xf numFmtId="0" fontId="2" fillId="33" borderId="112" xfId="13" applyFont="1" applyFill="1" applyBorder="1" applyAlignment="1">
      <alignment horizontal="center" vertical="center"/>
    </xf>
    <xf numFmtId="0" fontId="2" fillId="33" borderId="113" xfId="13" applyFont="1" applyFill="1" applyBorder="1" applyAlignment="1">
      <alignment horizontal="center" vertical="center"/>
    </xf>
    <xf numFmtId="0" fontId="2" fillId="33" borderId="104" xfId="13" applyFont="1" applyFill="1" applyBorder="1" applyAlignment="1">
      <alignment horizontal="center" vertical="center"/>
    </xf>
    <xf numFmtId="0" fontId="0" fillId="0" borderId="0" xfId="0" applyAlignment="1">
      <alignment horizontal="center"/>
    </xf>
    <xf numFmtId="187" fontId="101" fillId="8" borderId="2" xfId="0" applyNumberFormat="1" applyFont="1" applyFill="1" applyBorder="1" applyAlignment="1">
      <alignment horizontal="center" vertical="center"/>
    </xf>
    <xf numFmtId="0" fontId="101" fillId="98" borderId="2" xfId="0" applyFont="1" applyFill="1" applyBorder="1" applyAlignment="1">
      <alignment horizontal="left" vertical="center" wrapText="1"/>
    </xf>
    <xf numFmtId="0" fontId="101" fillId="8" borderId="2" xfId="0" applyFont="1" applyFill="1" applyBorder="1" applyAlignment="1">
      <alignment horizontal="left" vertical="center" wrapText="1"/>
    </xf>
    <xf numFmtId="0" fontId="101" fillId="8" borderId="2" xfId="0" applyFont="1" applyFill="1" applyBorder="1" applyAlignment="1">
      <alignment vertical="center" wrapText="1"/>
    </xf>
    <xf numFmtId="9" fontId="101" fillId="8" borderId="2" xfId="0" applyNumberFormat="1" applyFont="1" applyFill="1" applyBorder="1" applyAlignment="1">
      <alignment horizontal="center" vertical="center" wrapText="1"/>
    </xf>
    <xf numFmtId="0" fontId="101" fillId="98" borderId="2" xfId="15" applyFont="1" applyFill="1" applyBorder="1" applyAlignment="1">
      <alignment horizontal="center" vertical="center" wrapText="1"/>
    </xf>
    <xf numFmtId="187" fontId="101" fillId="8" borderId="2" xfId="15" applyNumberFormat="1" applyFont="1" applyFill="1" applyBorder="1" applyAlignment="1">
      <alignment horizontal="center" vertical="center"/>
    </xf>
    <xf numFmtId="0" fontId="101" fillId="8" borderId="2" xfId="15" applyFont="1" applyFill="1" applyBorder="1" applyAlignment="1">
      <alignment wrapText="1"/>
    </xf>
    <xf numFmtId="0" fontId="101" fillId="8" borderId="2" xfId="15" applyFont="1" applyFill="1" applyBorder="1" applyAlignment="1">
      <alignment horizontal="left" vertical="center" wrapText="1"/>
    </xf>
    <xf numFmtId="9" fontId="101" fillId="8" borderId="2" xfId="15" applyNumberFormat="1" applyFont="1" applyFill="1" applyBorder="1" applyAlignment="1">
      <alignment horizontal="center" vertical="center" wrapText="1"/>
    </xf>
    <xf numFmtId="0" fontId="101" fillId="8" borderId="2" xfId="15" applyFont="1" applyFill="1" applyBorder="1" applyAlignment="1">
      <alignment horizontal="center" vertical="center" wrapText="1"/>
    </xf>
    <xf numFmtId="0" fontId="101" fillId="8" borderId="2" xfId="15" applyFont="1" applyFill="1" applyBorder="1" applyAlignment="1">
      <alignment vertical="center" wrapText="1"/>
    </xf>
    <xf numFmtId="0" fontId="103" fillId="99" borderId="2" xfId="16" applyFont="1" applyFill="1" applyBorder="1" applyAlignment="1">
      <alignment vertical="center" wrapText="1"/>
    </xf>
    <xf numFmtId="0" fontId="104" fillId="100" borderId="0" xfId="0" applyFont="1" applyFill="1" applyBorder="1" applyAlignment="1">
      <alignment horizontal="center" vertical="center" wrapText="1"/>
    </xf>
    <xf numFmtId="0" fontId="105" fillId="0" borderId="0" xfId="0" applyFont="1" applyBorder="1" applyAlignment="1">
      <alignment horizontal="center" vertical="center" wrapText="1"/>
    </xf>
    <xf numFmtId="0" fontId="106" fillId="0" borderId="148" xfId="0" applyFont="1" applyBorder="1" applyAlignment="1">
      <alignment horizontal="left" vertical="center" wrapText="1"/>
    </xf>
    <xf numFmtId="0" fontId="3" fillId="42" borderId="10" xfId="0" applyFont="1" applyFill="1" applyBorder="1" applyAlignment="1">
      <alignment vertical="center" wrapText="1"/>
    </xf>
    <xf numFmtId="188" fontId="63" fillId="40" borderId="2" xfId="0" applyNumberFormat="1" applyFont="1" applyFill="1" applyBorder="1" applyAlignment="1">
      <alignment horizontal="center" vertical="center" wrapText="1"/>
    </xf>
    <xf numFmtId="177" fontId="19" fillId="0" borderId="1" xfId="2" applyNumberFormat="1" applyFont="1" applyBorder="1"/>
    <xf numFmtId="189" fontId="19" fillId="0" borderId="1" xfId="2" applyNumberFormat="1" applyFont="1" applyBorder="1" applyAlignment="1">
      <alignment horizontal="center" vertical="center"/>
    </xf>
    <xf numFmtId="0" fontId="8" fillId="6" borderId="4" xfId="0" applyFont="1" applyFill="1" applyBorder="1" applyAlignment="1">
      <alignment vertical="center" wrapText="1"/>
    </xf>
    <xf numFmtId="0" fontId="4" fillId="0" borderId="18" xfId="0" applyFont="1" applyBorder="1" applyAlignment="1">
      <alignment vertical="center" wrapText="1"/>
    </xf>
    <xf numFmtId="182" fontId="3" fillId="0" borderId="1" xfId="2" applyNumberFormat="1" applyFont="1" applyBorder="1"/>
    <xf numFmtId="0" fontId="11" fillId="6" borderId="68" xfId="2" applyFont="1" applyFill="1" applyBorder="1" applyAlignment="1">
      <alignment horizontal="center" vertical="center" wrapText="1"/>
    </xf>
    <xf numFmtId="0" fontId="11" fillId="6" borderId="158" xfId="2" applyFont="1" applyFill="1" applyBorder="1" applyAlignment="1">
      <alignment horizontal="center" vertical="center" wrapText="1"/>
    </xf>
    <xf numFmtId="43" fontId="21" fillId="0" borderId="87" xfId="7" applyFont="1" applyBorder="1" applyAlignment="1">
      <alignment horizontal="center" vertical="center"/>
    </xf>
    <xf numFmtId="0" fontId="21" fillId="0" borderId="159" xfId="2" applyFont="1" applyBorder="1"/>
    <xf numFmtId="0" fontId="21" fillId="0" borderId="158" xfId="2" applyFont="1" applyBorder="1"/>
    <xf numFmtId="0" fontId="21" fillId="0" borderId="14" xfId="2" applyFont="1" applyBorder="1"/>
    <xf numFmtId="0" fontId="11" fillId="12" borderId="160" xfId="2" applyFont="1" applyFill="1" applyBorder="1" applyAlignment="1">
      <alignment horizontal="center" vertical="center" wrapText="1"/>
    </xf>
    <xf numFmtId="175" fontId="21" fillId="0" borderId="160" xfId="2" applyNumberFormat="1" applyFont="1" applyBorder="1"/>
    <xf numFmtId="43" fontId="21" fillId="0" borderId="160" xfId="2" applyNumberFormat="1" applyFont="1" applyBorder="1"/>
    <xf numFmtId="3" fontId="19" fillId="0" borderId="1" xfId="2" applyNumberFormat="1" applyFont="1" applyFill="1" applyBorder="1" applyAlignment="1">
      <alignment horizontal="center" vertical="center"/>
    </xf>
    <xf numFmtId="164" fontId="21" fillId="0" borderId="1" xfId="2" applyNumberFormat="1" applyFont="1" applyBorder="1"/>
    <xf numFmtId="0" fontId="21" fillId="0" borderId="0" xfId="0" applyFont="1"/>
    <xf numFmtId="0" fontId="43" fillId="0" borderId="1" xfId="0" applyFont="1" applyBorder="1"/>
    <xf numFmtId="0" fontId="21" fillId="0" borderId="1" xfId="0" applyFont="1" applyBorder="1"/>
    <xf numFmtId="0" fontId="11" fillId="6" borderId="11" xfId="0" applyFont="1" applyFill="1" applyBorder="1" applyAlignment="1">
      <alignment horizontal="center" vertical="center" wrapText="1"/>
    </xf>
    <xf numFmtId="0" fontId="8" fillId="6" borderId="11" xfId="0" applyFont="1" applyFill="1" applyBorder="1" applyAlignment="1">
      <alignment horizontal="left" vertical="center" wrapText="1"/>
    </xf>
    <xf numFmtId="165" fontId="3" fillId="0" borderId="1" xfId="0" applyNumberFormat="1" applyFont="1" applyBorder="1" applyAlignment="1">
      <alignment horizontal="left" vertical="center" wrapText="1"/>
    </xf>
    <xf numFmtId="0" fontId="8" fillId="33" borderId="0" xfId="0" applyFont="1" applyFill="1" applyBorder="1" applyAlignment="1">
      <alignment vertical="center"/>
    </xf>
    <xf numFmtId="0" fontId="8" fillId="6" borderId="18" xfId="0" applyFont="1" applyFill="1" applyBorder="1" applyAlignment="1">
      <alignment vertical="center" wrapText="1"/>
    </xf>
    <xf numFmtId="0" fontId="8" fillId="6" borderId="3" xfId="0" applyFont="1" applyFill="1" applyBorder="1" applyAlignment="1">
      <alignment vertical="center" wrapText="1"/>
    </xf>
    <xf numFmtId="0" fontId="8" fillId="6" borderId="11" xfId="0" applyFont="1" applyFill="1" applyBorder="1" applyAlignment="1" applyProtection="1">
      <alignment horizontal="center" vertical="center" wrapText="1"/>
      <protection locked="0"/>
    </xf>
    <xf numFmtId="165" fontId="3" fillId="0" borderId="1" xfId="0" applyNumberFormat="1" applyFont="1" applyBorder="1" applyAlignment="1" applyProtection="1">
      <alignment horizontal="center" vertical="center" wrapText="1"/>
      <protection locked="0"/>
    </xf>
    <xf numFmtId="0" fontId="19" fillId="0" borderId="11" xfId="2" applyFont="1" applyBorder="1" applyAlignment="1">
      <alignment horizontal="center" vertical="center"/>
    </xf>
    <xf numFmtId="0" fontId="19" fillId="0" borderId="7" xfId="2" applyFont="1" applyBorder="1" applyAlignment="1">
      <alignment horizontal="center" vertical="center"/>
    </xf>
    <xf numFmtId="9" fontId="22" fillId="22" borderId="16" xfId="2" applyNumberFormat="1" applyFont="1" applyFill="1" applyBorder="1" applyAlignment="1">
      <alignment horizontal="center" vertical="center"/>
    </xf>
    <xf numFmtId="0" fontId="4" fillId="0" borderId="7" xfId="2" applyFont="1" applyBorder="1" applyAlignment="1">
      <alignment horizontal="center" vertical="center" wrapText="1"/>
    </xf>
    <xf numFmtId="0" fontId="3" fillId="0" borderId="7" xfId="2" applyFont="1" applyBorder="1" applyAlignment="1">
      <alignment horizontal="center" vertical="center" wrapText="1"/>
    </xf>
    <xf numFmtId="0" fontId="22" fillId="22" borderId="11" xfId="2" applyFont="1" applyFill="1" applyBorder="1" applyAlignment="1">
      <alignment horizontal="left" vertical="center" wrapText="1"/>
    </xf>
    <xf numFmtId="0" fontId="23" fillId="0" borderId="12" xfId="2" applyFont="1" applyBorder="1"/>
    <xf numFmtId="9" fontId="22" fillId="22" borderId="11" xfId="2" applyNumberFormat="1" applyFont="1" applyFill="1" applyBorder="1" applyAlignment="1">
      <alignment horizontal="center" vertical="center" wrapText="1"/>
    </xf>
    <xf numFmtId="0" fontId="19" fillId="0" borderId="2" xfId="2" applyFont="1" applyBorder="1" applyAlignment="1">
      <alignment horizontal="center" vertical="center"/>
    </xf>
    <xf numFmtId="0" fontId="26" fillId="6" borderId="11" xfId="2" applyFont="1" applyFill="1" applyBorder="1" applyAlignment="1">
      <alignment horizontal="center" vertical="center" wrapText="1"/>
    </xf>
    <xf numFmtId="0" fontId="24" fillId="2" borderId="11" xfId="2" applyFont="1" applyFill="1" applyBorder="1" applyAlignment="1">
      <alignment horizontal="left" vertical="center" wrapText="1"/>
    </xf>
    <xf numFmtId="9" fontId="24" fillId="2" borderId="6" xfId="2" applyNumberFormat="1" applyFont="1" applyFill="1" applyBorder="1" applyAlignment="1">
      <alignment horizontal="center" vertical="center"/>
    </xf>
    <xf numFmtId="0" fontId="24" fillId="2" borderId="11" xfId="2" applyFont="1" applyFill="1" applyBorder="1" applyAlignment="1">
      <alignment horizontal="center" vertical="center" wrapText="1"/>
    </xf>
    <xf numFmtId="0" fontId="19" fillId="19" borderId="14" xfId="2" applyFont="1" applyFill="1" applyBorder="1" applyAlignment="1">
      <alignment vertical="top" wrapText="1"/>
    </xf>
    <xf numFmtId="0" fontId="24" fillId="21" borderId="11" xfId="2" applyFont="1" applyFill="1" applyBorder="1" applyAlignment="1">
      <alignment horizontal="left" vertical="center" wrapText="1"/>
    </xf>
    <xf numFmtId="14" fontId="19" fillId="0" borderId="2" xfId="2" applyNumberFormat="1" applyFont="1" applyBorder="1" applyAlignment="1">
      <alignment horizontal="center" vertical="center"/>
    </xf>
    <xf numFmtId="0" fontId="20" fillId="0" borderId="2" xfId="2" applyFont="1" applyBorder="1" applyAlignment="1">
      <alignment horizontal="center" vertical="center"/>
    </xf>
    <xf numFmtId="0" fontId="18" fillId="0" borderId="0" xfId="2" applyFont="1" applyAlignment="1"/>
    <xf numFmtId="0" fontId="19" fillId="0" borderId="0" xfId="2" applyFont="1" applyAlignment="1">
      <alignment horizontal="center" vertical="center"/>
    </xf>
    <xf numFmtId="0" fontId="24" fillId="0" borderId="6" xfId="2" applyFont="1" applyBorder="1" applyAlignment="1">
      <alignment horizontal="left" vertical="center" wrapText="1"/>
    </xf>
    <xf numFmtId="0" fontId="22" fillId="27" borderId="11" xfId="2" applyFont="1" applyFill="1" applyBorder="1" applyAlignment="1">
      <alignment horizontal="left" vertical="center" wrapText="1"/>
    </xf>
    <xf numFmtId="0" fontId="24" fillId="21" borderId="11" xfId="2" applyFont="1" applyFill="1" applyBorder="1" applyAlignment="1">
      <alignment horizontal="center" vertical="center" wrapText="1"/>
    </xf>
    <xf numFmtId="0" fontId="24" fillId="28" borderId="11" xfId="2" applyFont="1" applyFill="1" applyBorder="1" applyAlignment="1">
      <alignment horizontal="left" vertical="center" wrapText="1"/>
    </xf>
    <xf numFmtId="0" fontId="22" fillId="28" borderId="11" xfId="2" applyFont="1" applyFill="1" applyBorder="1" applyAlignment="1">
      <alignment horizontal="left" vertical="center" wrapText="1"/>
    </xf>
    <xf numFmtId="0" fontId="22" fillId="0" borderId="11" xfId="2" applyFont="1" applyBorder="1" applyAlignment="1">
      <alignment horizontal="center" vertical="center" wrapText="1"/>
    </xf>
    <xf numFmtId="0" fontId="3" fillId="0" borderId="2" xfId="2" applyFont="1" applyBorder="1" applyAlignment="1">
      <alignment horizontal="center" vertical="center"/>
    </xf>
    <xf numFmtId="0" fontId="19" fillId="19" borderId="35" xfId="2" applyFont="1" applyFill="1" applyBorder="1" applyAlignment="1">
      <alignment horizontal="center" vertical="center" wrapText="1"/>
    </xf>
    <xf numFmtId="9" fontId="19" fillId="19" borderId="7" xfId="2" applyNumberFormat="1" applyFont="1" applyFill="1" applyBorder="1" applyAlignment="1">
      <alignment horizontal="center" vertical="center" wrapText="1"/>
    </xf>
    <xf numFmtId="1" fontId="19" fillId="19" borderId="11" xfId="2"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12" borderId="11" xfId="0" applyFont="1" applyFill="1" applyBorder="1" applyAlignment="1">
      <alignment horizontal="center" vertical="center" wrapText="1"/>
    </xf>
    <xf numFmtId="42" fontId="21" fillId="0" borderId="2" xfId="0" applyNumberFormat="1" applyFont="1" applyFill="1" applyBorder="1"/>
    <xf numFmtId="0" fontId="21" fillId="0" borderId="1" xfId="0" applyFont="1" applyFill="1" applyBorder="1"/>
    <xf numFmtId="41" fontId="21" fillId="0" borderId="1" xfId="17" applyFont="1" applyFill="1" applyBorder="1"/>
    <xf numFmtId="42" fontId="21" fillId="0" borderId="1" xfId="0" applyNumberFormat="1" applyFont="1" applyFill="1" applyBorder="1"/>
    <xf numFmtId="42" fontId="21" fillId="0" borderId="1" xfId="0" applyNumberFormat="1" applyFont="1" applyBorder="1"/>
    <xf numFmtId="0" fontId="6" fillId="0" borderId="18" xfId="2" applyFont="1" applyBorder="1"/>
    <xf numFmtId="0" fontId="6" fillId="0" borderId="3" xfId="2" applyFont="1" applyBorder="1"/>
    <xf numFmtId="0" fontId="23" fillId="0" borderId="12" xfId="2" applyFont="1" applyBorder="1"/>
    <xf numFmtId="0" fontId="28" fillId="7" borderId="14" xfId="2" applyFont="1" applyFill="1" applyBorder="1" applyAlignment="1">
      <alignment horizontal="center" vertical="center" wrapText="1"/>
    </xf>
    <xf numFmtId="0" fontId="23" fillId="0" borderId="0" xfId="2" applyFont="1" applyBorder="1"/>
    <xf numFmtId="0" fontId="23" fillId="0" borderId="18" xfId="2" applyFont="1" applyBorder="1"/>
    <xf numFmtId="0" fontId="23" fillId="0" borderId="3" xfId="2" applyFont="1" applyBorder="1"/>
    <xf numFmtId="0" fontId="23" fillId="0" borderId="12" xfId="2" applyFont="1" applyBorder="1" applyAlignment="1">
      <alignment horizontal="center"/>
    </xf>
    <xf numFmtId="0" fontId="26" fillId="6" borderId="11" xfId="2" applyFont="1" applyFill="1" applyBorder="1" applyAlignment="1">
      <alignment horizontal="center" vertical="center" wrapText="1"/>
    </xf>
    <xf numFmtId="0" fontId="26" fillId="6" borderId="4" xfId="2" applyFont="1" applyFill="1" applyBorder="1" applyAlignment="1">
      <alignment horizontal="center" vertical="center" wrapText="1"/>
    </xf>
    <xf numFmtId="0" fontId="26" fillId="6" borderId="6" xfId="2" applyFont="1" applyFill="1" applyBorder="1" applyAlignment="1">
      <alignment horizontal="center" vertical="center" wrapText="1"/>
    </xf>
    <xf numFmtId="0" fontId="23" fillId="0" borderId="16" xfId="2" applyFont="1" applyBorder="1"/>
    <xf numFmtId="0" fontId="23" fillId="0" borderId="28" xfId="2" applyFont="1" applyBorder="1"/>
    <xf numFmtId="0" fontId="23" fillId="0" borderId="13" xfId="2" applyFont="1" applyBorder="1"/>
    <xf numFmtId="0" fontId="18" fillId="0" borderId="0" xfId="2" applyFont="1" applyAlignment="1"/>
    <xf numFmtId="0" fontId="19" fillId="0" borderId="0" xfId="2" applyFont="1" applyAlignment="1">
      <alignment horizontal="center" vertical="center"/>
    </xf>
    <xf numFmtId="0" fontId="26" fillId="6" borderId="0" xfId="2" applyFont="1" applyFill="1" applyBorder="1" applyAlignment="1">
      <alignment horizontal="center" vertical="center" wrapText="1"/>
    </xf>
    <xf numFmtId="0" fontId="11" fillId="8"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center"/>
      <protection locked="0"/>
    </xf>
    <xf numFmtId="0" fontId="23" fillId="0" borderId="18" xfId="2" applyFont="1" applyBorder="1" applyAlignment="1">
      <alignment horizontal="center" vertical="center"/>
    </xf>
    <xf numFmtId="0" fontId="23" fillId="0" borderId="3" xfId="2" applyFont="1" applyBorder="1" applyAlignment="1">
      <alignment horizontal="center" vertical="center"/>
    </xf>
    <xf numFmtId="0" fontId="6" fillId="0" borderId="15" xfId="0" applyFont="1" applyBorder="1"/>
    <xf numFmtId="0" fontId="6" fillId="0" borderId="8" xfId="0" applyFont="1" applyBorder="1"/>
    <xf numFmtId="0" fontId="4" fillId="0" borderId="0" xfId="2" applyFont="1" applyBorder="1"/>
    <xf numFmtId="182" fontId="8" fillId="0" borderId="4" xfId="6" applyNumberFormat="1" applyFont="1" applyFill="1" applyBorder="1" applyAlignment="1">
      <alignment horizontal="center" wrapText="1"/>
    </xf>
    <xf numFmtId="182" fontId="4" fillId="0" borderId="18" xfId="6" applyNumberFormat="1" applyFont="1" applyFill="1" applyBorder="1" applyAlignment="1">
      <alignment horizontal="center"/>
    </xf>
    <xf numFmtId="0" fontId="4" fillId="0" borderId="18" xfId="2" applyFont="1" applyBorder="1"/>
    <xf numFmtId="182" fontId="4" fillId="0" borderId="18" xfId="6" applyNumberFormat="1" applyFont="1" applyBorder="1" applyAlignment="1">
      <alignment horizontal="center" vertical="center"/>
    </xf>
    <xf numFmtId="0" fontId="4" fillId="0" borderId="3" xfId="2" applyFont="1" applyBorder="1"/>
    <xf numFmtId="0" fontId="11" fillId="6" borderId="103" xfId="2" applyFont="1" applyFill="1" applyBorder="1" applyAlignment="1">
      <alignment horizontal="center" vertical="center" wrapText="1"/>
    </xf>
    <xf numFmtId="0" fontId="6" fillId="0" borderId="102" xfId="2" applyFont="1" applyBorder="1"/>
    <xf numFmtId="0" fontId="6" fillId="0" borderId="101" xfId="2" applyFont="1" applyBorder="1"/>
    <xf numFmtId="0" fontId="6" fillId="0" borderId="104" xfId="2" applyFont="1" applyBorder="1"/>
    <xf numFmtId="0" fontId="28" fillId="7" borderId="11" xfId="2" applyFont="1" applyFill="1" applyBorder="1" applyAlignment="1">
      <alignment horizontal="left" vertical="center" wrapText="1"/>
    </xf>
    <xf numFmtId="0" fontId="80" fillId="71" borderId="6" xfId="8" applyFont="1" applyFill="1" applyBorder="1" applyAlignment="1">
      <alignment horizontal="center" vertical="center" wrapText="1"/>
    </xf>
    <xf numFmtId="0" fontId="23" fillId="0" borderId="16" xfId="8" applyFont="1" applyBorder="1"/>
    <xf numFmtId="0" fontId="23" fillId="0" borderId="14" xfId="8" applyFont="1" applyBorder="1"/>
    <xf numFmtId="0" fontId="11" fillId="0" borderId="0" xfId="0" applyFont="1" applyFill="1" applyBorder="1" applyAlignment="1" applyProtection="1">
      <alignment horizontal="center" vertical="center" wrapText="1"/>
      <protection locked="0"/>
    </xf>
    <xf numFmtId="0" fontId="11" fillId="0" borderId="0" xfId="2" applyFont="1" applyFill="1" applyBorder="1" applyAlignment="1" applyProtection="1">
      <alignment horizontal="center" vertical="center" wrapText="1"/>
      <protection locked="0"/>
    </xf>
    <xf numFmtId="0" fontId="11" fillId="0" borderId="0" xfId="2" applyFont="1" applyFill="1" applyBorder="1" applyAlignment="1" applyProtection="1">
      <alignment horizontal="right" vertical="center"/>
      <protection locked="0"/>
    </xf>
    <xf numFmtId="15" fontId="12" fillId="0" borderId="0" xfId="2" applyNumberFormat="1" applyFont="1" applyFill="1" applyBorder="1" applyAlignment="1" applyProtection="1">
      <alignment horizontal="center" vertical="center" wrapText="1"/>
      <protection locked="0"/>
    </xf>
    <xf numFmtId="0" fontId="27" fillId="7" borderId="16" xfId="2" applyFont="1" applyFill="1" applyBorder="1" applyAlignment="1">
      <alignment horizontal="center" vertical="center" wrapText="1"/>
    </xf>
    <xf numFmtId="0" fontId="20" fillId="0" borderId="7" xfId="2" applyFont="1" applyBorder="1" applyAlignment="1">
      <alignment horizontal="center" vertical="center" wrapText="1"/>
    </xf>
    <xf numFmtId="0" fontId="48" fillId="31" borderId="7" xfId="2" applyFont="1" applyFill="1" applyBorder="1" applyAlignment="1">
      <alignment horizontal="left" vertical="center" wrapText="1"/>
    </xf>
    <xf numFmtId="0" fontId="20" fillId="31" borderId="7" xfId="2" applyFont="1" applyFill="1" applyBorder="1" applyAlignment="1">
      <alignment horizontal="center" vertical="center" wrapText="1"/>
    </xf>
    <xf numFmtId="9" fontId="20" fillId="31" borderId="7" xfId="2" applyNumberFormat="1" applyFont="1" applyFill="1" applyBorder="1" applyAlignment="1">
      <alignment horizontal="center" vertical="center" wrapText="1"/>
    </xf>
    <xf numFmtId="9" fontId="20" fillId="31" borderId="5" xfId="2" applyNumberFormat="1" applyFont="1" applyFill="1" applyBorder="1" applyAlignment="1">
      <alignment horizontal="left" vertical="center" wrapText="1"/>
    </xf>
    <xf numFmtId="0" fontId="29" fillId="0" borderId="2" xfId="2" applyFont="1" applyBorder="1" applyAlignment="1">
      <alignment horizontal="center" vertical="center" wrapText="1"/>
    </xf>
    <xf numFmtId="0" fontId="30" fillId="0" borderId="2" xfId="2" applyFont="1" applyBorder="1" applyAlignment="1">
      <alignment horizontal="center" vertical="center" wrapText="1"/>
    </xf>
    <xf numFmtId="0" fontId="29" fillId="0" borderId="2" xfId="2" applyFont="1" applyBorder="1" applyAlignment="1">
      <alignment horizontal="center" vertical="center"/>
    </xf>
    <xf numFmtId="0" fontId="28" fillId="7" borderId="12" xfId="2" applyFont="1" applyFill="1" applyBorder="1" applyAlignment="1">
      <alignment horizontal="center" vertical="center" wrapText="1"/>
    </xf>
    <xf numFmtId="0" fontId="26" fillId="6" borderId="12" xfId="2" applyFont="1" applyFill="1" applyBorder="1" applyAlignment="1">
      <alignment horizontal="center" vertical="center" wrapText="1"/>
    </xf>
    <xf numFmtId="0" fontId="28" fillId="7" borderId="28" xfId="2" applyFont="1" applyFill="1" applyBorder="1" applyAlignment="1">
      <alignment vertical="center" wrapText="1"/>
    </xf>
    <xf numFmtId="0" fontId="28" fillId="7" borderId="13" xfId="2" applyFont="1" applyFill="1" applyBorder="1" applyAlignment="1">
      <alignment vertical="center" wrapText="1"/>
    </xf>
    <xf numFmtId="0" fontId="27" fillId="7" borderId="12" xfId="2" applyFont="1" applyFill="1" applyBorder="1" applyAlignment="1">
      <alignment vertical="center" wrapText="1"/>
    </xf>
    <xf numFmtId="0" fontId="29" fillId="0" borderId="9" xfId="2" applyFont="1" applyBorder="1" applyAlignment="1">
      <alignment horizontal="center" vertical="center"/>
    </xf>
    <xf numFmtId="0" fontId="28" fillId="7" borderId="9" xfId="2" applyFont="1" applyFill="1" applyBorder="1" applyAlignment="1">
      <alignment vertical="center" wrapText="1"/>
    </xf>
    <xf numFmtId="0" fontId="18" fillId="0" borderId="0" xfId="2" applyFill="1" applyBorder="1"/>
    <xf numFmtId="0" fontId="18" fillId="0" borderId="20" xfId="2" applyFill="1" applyBorder="1"/>
    <xf numFmtId="0" fontId="28" fillId="0" borderId="0" xfId="2" applyFont="1" applyFill="1" applyBorder="1" applyAlignment="1">
      <alignment vertical="center" wrapText="1"/>
    </xf>
    <xf numFmtId="0" fontId="27" fillId="0" borderId="0" xfId="2" applyFont="1" applyFill="1" applyBorder="1" applyAlignment="1">
      <alignment vertical="center" wrapText="1"/>
    </xf>
    <xf numFmtId="0" fontId="28" fillId="0" borderId="20" xfId="2" applyFont="1" applyFill="1" applyBorder="1" applyAlignment="1">
      <alignment vertical="center" wrapText="1"/>
    </xf>
    <xf numFmtId="0" fontId="27" fillId="0" borderId="20" xfId="2" applyFont="1" applyFill="1" applyBorder="1" applyAlignment="1">
      <alignment vertical="center" wrapText="1"/>
    </xf>
    <xf numFmtId="0" fontId="18" fillId="0" borderId="0" xfId="2" applyFont="1" applyBorder="1" applyAlignment="1"/>
    <xf numFmtId="0" fontId="29" fillId="0" borderId="9" xfId="2" applyFont="1" applyBorder="1" applyAlignment="1">
      <alignment horizontal="center" vertical="center" wrapText="1"/>
    </xf>
    <xf numFmtId="0" fontId="30" fillId="0" borderId="9" xfId="2" applyFont="1" applyBorder="1" applyAlignment="1">
      <alignment horizontal="center" vertical="center" wrapText="1"/>
    </xf>
    <xf numFmtId="0" fontId="18" fillId="0" borderId="0" xfId="2" applyFont="1" applyFill="1" applyBorder="1" applyAlignment="1"/>
    <xf numFmtId="0" fontId="27" fillId="0" borderId="0" xfId="2" applyFont="1" applyFill="1" applyBorder="1" applyAlignment="1">
      <alignment horizontal="center" vertical="center" wrapText="1"/>
    </xf>
    <xf numFmtId="0" fontId="23" fillId="0" borderId="0" xfId="2" applyFont="1" applyFill="1" applyBorder="1"/>
    <xf numFmtId="0" fontId="11" fillId="0" borderId="20" xfId="2" applyFont="1" applyFill="1" applyBorder="1" applyAlignment="1" applyProtection="1">
      <alignment horizontal="center" vertical="center" wrapText="1"/>
      <protection locked="0"/>
    </xf>
    <xf numFmtId="15" fontId="12" fillId="0" borderId="20" xfId="2" applyNumberFormat="1" applyFont="1" applyFill="1" applyBorder="1" applyAlignment="1" applyProtection="1">
      <alignment horizontal="center" vertical="center" wrapText="1"/>
      <protection locked="0"/>
    </xf>
    <xf numFmtId="0" fontId="11" fillId="0" borderId="20" xfId="2" applyFont="1" applyFill="1" applyBorder="1" applyAlignment="1" applyProtection="1">
      <alignment horizontal="right" vertical="center"/>
      <protection locked="0"/>
    </xf>
    <xf numFmtId="0" fontId="13" fillId="8" borderId="2" xfId="2" applyFont="1" applyFill="1" applyBorder="1" applyAlignment="1" applyProtection="1">
      <alignment horizontal="center" vertical="center" wrapText="1"/>
      <protection locked="0"/>
    </xf>
    <xf numFmtId="15" fontId="12" fillId="0" borderId="2" xfId="2" applyNumberFormat="1" applyFont="1" applyFill="1" applyBorder="1" applyAlignment="1" applyProtection="1">
      <alignment horizontal="center" vertical="center" wrapText="1"/>
      <protection locked="0"/>
    </xf>
    <xf numFmtId="0" fontId="22" fillId="0" borderId="20" xfId="2" applyFont="1" applyFill="1" applyBorder="1" applyAlignment="1">
      <alignment vertical="center"/>
    </xf>
    <xf numFmtId="0" fontId="22" fillId="0" borderId="20" xfId="2" applyFont="1" applyFill="1" applyBorder="1" applyAlignment="1">
      <alignment horizontal="left" vertical="center"/>
    </xf>
    <xf numFmtId="0" fontId="22" fillId="0" borderId="20" xfId="2" applyFont="1" applyFill="1" applyBorder="1" applyAlignment="1">
      <alignment horizontal="left"/>
    </xf>
    <xf numFmtId="0" fontId="22" fillId="0" borderId="20" xfId="2" applyFont="1" applyFill="1" applyBorder="1" applyAlignment="1">
      <alignment horizontal="center" vertical="center"/>
    </xf>
    <xf numFmtId="0" fontId="29" fillId="0" borderId="20" xfId="2" applyFont="1" applyFill="1" applyBorder="1" applyAlignment="1">
      <alignment horizontal="center" vertical="center"/>
    </xf>
    <xf numFmtId="15" fontId="12" fillId="8" borderId="22" xfId="2" applyNumberFormat="1" applyFont="1" applyFill="1" applyBorder="1" applyAlignment="1" applyProtection="1">
      <alignment horizontal="center" vertical="center" wrapText="1"/>
      <protection locked="0"/>
    </xf>
    <xf numFmtId="0" fontId="11" fillId="0" borderId="23" xfId="2" applyFont="1" applyFill="1" applyBorder="1" applyAlignment="1" applyProtection="1">
      <alignment horizontal="center" vertical="center" wrapText="1"/>
      <protection locked="0"/>
    </xf>
    <xf numFmtId="15" fontId="12" fillId="0" borderId="23" xfId="2" applyNumberFormat="1" applyFont="1" applyFill="1" applyBorder="1" applyAlignment="1" applyProtection="1">
      <alignment horizontal="center" vertical="center" wrapText="1"/>
      <protection locked="0"/>
    </xf>
    <xf numFmtId="0" fontId="11" fillId="0" borderId="23" xfId="2" applyFont="1" applyFill="1" applyBorder="1" applyAlignment="1" applyProtection="1">
      <alignment horizontal="right" vertical="center"/>
      <protection locked="0"/>
    </xf>
    <xf numFmtId="0" fontId="14" fillId="0" borderId="109" xfId="0" applyFont="1" applyBorder="1" applyAlignment="1">
      <alignment horizontal="center" vertical="center"/>
    </xf>
    <xf numFmtId="0" fontId="14" fillId="0" borderId="21" xfId="0" applyFont="1" applyBorder="1" applyAlignment="1">
      <alignment horizontal="center" vertical="center"/>
    </xf>
    <xf numFmtId="0" fontId="11" fillId="0" borderId="17" xfId="0" applyFont="1" applyFill="1" applyBorder="1" applyAlignment="1" applyProtection="1">
      <alignment horizontal="left" vertical="center"/>
      <protection locked="0"/>
    </xf>
    <xf numFmtId="0" fontId="13" fillId="0" borderId="17" xfId="0" applyFont="1" applyFill="1" applyBorder="1" applyAlignment="1" applyProtection="1">
      <alignment horizontal="right" vertical="center" wrapText="1"/>
      <protection locked="0"/>
    </xf>
    <xf numFmtId="0" fontId="11" fillId="0" borderId="17" xfId="0" applyFont="1" applyFill="1" applyBorder="1" applyAlignment="1" applyProtection="1">
      <alignment horizontal="right" vertical="center" wrapText="1"/>
      <protection locked="0"/>
    </xf>
    <xf numFmtId="0" fontId="8" fillId="0" borderId="27" xfId="0" applyFont="1" applyBorder="1" applyAlignment="1">
      <alignment horizontal="center" vertical="center"/>
    </xf>
    <xf numFmtId="0" fontId="8"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3" fillId="0" borderId="0" xfId="0" applyFont="1" applyFill="1" applyBorder="1" applyAlignment="1">
      <alignment horizontal="center" vertical="center"/>
    </xf>
    <xf numFmtId="0" fontId="14" fillId="0" borderId="0" xfId="0" applyFont="1" applyFill="1" applyBorder="1" applyAlignment="1">
      <alignment vertical="center"/>
    </xf>
    <xf numFmtId="0" fontId="13" fillId="0" borderId="0" xfId="0" applyFont="1" applyFill="1" applyBorder="1" applyAlignment="1" applyProtection="1">
      <alignment horizontal="center" vertical="center" wrapText="1"/>
      <protection locked="0"/>
    </xf>
    <xf numFmtId="15" fontId="12" fillId="0" borderId="0" xfId="0" applyNumberFormat="1" applyFont="1" applyFill="1" applyBorder="1" applyAlignment="1" applyProtection="1">
      <alignment horizontal="center" vertical="center" wrapText="1"/>
      <protection locked="0"/>
    </xf>
    <xf numFmtId="0" fontId="11" fillId="0" borderId="0" xfId="2" applyFont="1" applyFill="1" applyBorder="1" applyAlignment="1" applyProtection="1">
      <alignment horizontal="center" vertical="center"/>
      <protection locked="0"/>
    </xf>
    <xf numFmtId="0" fontId="22" fillId="0" borderId="0" xfId="2" applyFont="1" applyFill="1" applyAlignment="1">
      <alignment horizontal="left" vertical="center"/>
    </xf>
    <xf numFmtId="0" fontId="22" fillId="0" borderId="0" xfId="2" applyFont="1" applyFill="1" applyAlignment="1">
      <alignment vertical="center"/>
    </xf>
    <xf numFmtId="0" fontId="22" fillId="0" borderId="0" xfId="2" applyFont="1" applyFill="1" applyAlignment="1">
      <alignment horizontal="left"/>
    </xf>
    <xf numFmtId="0" fontId="22" fillId="0" borderId="0" xfId="2" applyFont="1" applyFill="1" applyAlignment="1">
      <alignment horizontal="center" vertical="center"/>
    </xf>
    <xf numFmtId="0" fontId="29" fillId="0" borderId="15" xfId="2" applyFont="1" applyFill="1" applyBorder="1" applyAlignment="1">
      <alignment horizontal="center" vertical="center"/>
    </xf>
    <xf numFmtId="0" fontId="11" fillId="6"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6" fillId="0" borderId="0" xfId="0" applyFont="1" applyFill="1" applyBorder="1"/>
    <xf numFmtId="0" fontId="3" fillId="0" borderId="0" xfId="2" applyFont="1" applyFill="1" applyAlignment="1">
      <alignment vertical="center"/>
    </xf>
    <xf numFmtId="0" fontId="3" fillId="0" borderId="0" xfId="2" applyFont="1" applyFill="1" applyAlignment="1">
      <alignment horizontal="left" vertical="center"/>
    </xf>
    <xf numFmtId="0" fontId="3" fillId="0" borderId="0" xfId="2" applyFont="1" applyFill="1" applyAlignment="1">
      <alignment horizontal="center" vertical="center"/>
    </xf>
    <xf numFmtId="0" fontId="9" fillId="0" borderId="15" xfId="2" applyFont="1" applyFill="1" applyBorder="1" applyAlignment="1">
      <alignment horizontal="center" vertical="center"/>
    </xf>
    <xf numFmtId="182" fontId="8" fillId="0" borderId="28" xfId="6" applyNumberFormat="1" applyFont="1" applyFill="1" applyBorder="1" applyAlignment="1">
      <alignment horizontal="center" wrapText="1"/>
    </xf>
    <xf numFmtId="182" fontId="8" fillId="0" borderId="0" xfId="6" applyNumberFormat="1" applyFont="1" applyFill="1" applyBorder="1" applyAlignment="1">
      <alignment horizontal="center" wrapText="1"/>
    </xf>
    <xf numFmtId="182" fontId="8" fillId="0" borderId="0" xfId="6" applyNumberFormat="1" applyFont="1" applyFill="1" applyBorder="1" applyAlignment="1">
      <alignment wrapText="1"/>
    </xf>
    <xf numFmtId="182" fontId="8" fillId="0" borderId="13" xfId="6" applyNumberFormat="1" applyFont="1" applyFill="1" applyBorder="1" applyAlignment="1">
      <alignment horizontal="center" wrapText="1"/>
    </xf>
    <xf numFmtId="0" fontId="3" fillId="0" borderId="0" xfId="2" applyFont="1" applyFill="1" applyAlignment="1">
      <alignment horizontal="left"/>
    </xf>
    <xf numFmtId="0" fontId="6" fillId="0" borderId="0" xfId="2" applyFont="1" applyBorder="1" applyAlignment="1"/>
    <xf numFmtId="0" fontId="11" fillId="0" borderId="0" xfId="8" applyFont="1" applyFill="1" applyBorder="1" applyAlignment="1" applyProtection="1">
      <alignment horizontal="center" vertical="center" wrapText="1"/>
      <protection locked="0"/>
    </xf>
    <xf numFmtId="0" fontId="11" fillId="0" borderId="0" xfId="8" applyFont="1" applyFill="1" applyBorder="1" applyAlignment="1" applyProtection="1">
      <alignment horizontal="right" vertical="center"/>
      <protection locked="0"/>
    </xf>
    <xf numFmtId="15" fontId="12" fillId="0" borderId="0" xfId="8" applyNumberFormat="1" applyFont="1" applyFill="1" applyBorder="1" applyAlignment="1" applyProtection="1">
      <alignment horizontal="center" vertical="center" wrapText="1"/>
      <protection locked="0"/>
    </xf>
    <xf numFmtId="0" fontId="24" fillId="0" borderId="0" xfId="8" applyFont="1" applyFill="1" applyBorder="1" applyAlignment="1">
      <alignment horizontal="center" vertical="center"/>
    </xf>
    <xf numFmtId="0" fontId="24" fillId="0" borderId="0" xfId="8" applyFont="1" applyFill="1" applyBorder="1" applyAlignment="1">
      <alignment horizontal="center"/>
    </xf>
    <xf numFmtId="0" fontId="29" fillId="0" borderId="0" xfId="8" applyFont="1" applyFill="1" applyBorder="1" applyAlignment="1">
      <alignment horizontal="center" vertical="center"/>
    </xf>
    <xf numFmtId="0" fontId="80" fillId="71" borderId="6" xfId="8" applyFont="1" applyFill="1" applyBorder="1" applyAlignment="1">
      <alignment vertical="center" wrapText="1"/>
    </xf>
    <xf numFmtId="0" fontId="23" fillId="0" borderId="16" xfId="8" applyFont="1" applyBorder="1" applyAlignment="1"/>
    <xf numFmtId="0" fontId="23" fillId="0" borderId="14" xfId="8" applyFont="1" applyBorder="1" applyAlignment="1"/>
    <xf numFmtId="0" fontId="26" fillId="6" borderId="4" xfId="2" applyFont="1" applyFill="1" applyBorder="1" applyAlignment="1">
      <alignment vertical="center" wrapText="1"/>
    </xf>
    <xf numFmtId="0" fontId="23" fillId="0" borderId="18" xfId="2" applyFont="1" applyBorder="1" applyAlignment="1">
      <alignment vertical="center"/>
    </xf>
    <xf numFmtId="0" fontId="23" fillId="0" borderId="3" xfId="2" applyFont="1" applyBorder="1" applyAlignment="1">
      <alignment vertical="center"/>
    </xf>
    <xf numFmtId="0" fontId="6" fillId="0" borderId="2" xfId="2" applyFont="1" applyBorder="1" applyAlignment="1">
      <alignment horizontal="center" vertical="center"/>
    </xf>
    <xf numFmtId="0" fontId="23" fillId="0" borderId="0" xfId="2" applyFont="1" applyBorder="1" applyAlignment="1">
      <alignment vertical="center"/>
    </xf>
    <xf numFmtId="0" fontId="8" fillId="0" borderId="10" xfId="0" applyFont="1" applyBorder="1" applyAlignment="1">
      <alignment horizontal="center"/>
    </xf>
    <xf numFmtId="0" fontId="8" fillId="0" borderId="2" xfId="0" applyFont="1" applyBorder="1" applyAlignment="1">
      <alignment horizontal="center"/>
    </xf>
    <xf numFmtId="0" fontId="8" fillId="0" borderId="23" xfId="0" applyFont="1" applyBorder="1" applyAlignment="1">
      <alignment horizontal="center" vertical="center"/>
    </xf>
    <xf numFmtId="0" fontId="8" fillId="0" borderId="22" xfId="0" applyFont="1" applyBorder="1" applyAlignment="1">
      <alignment horizontal="center" vertical="center"/>
    </xf>
    <xf numFmtId="0" fontId="8" fillId="0" borderId="20" xfId="0" applyFont="1" applyBorder="1" applyAlignment="1">
      <alignment horizontal="center" vertical="center"/>
    </xf>
    <xf numFmtId="0" fontId="8" fillId="0" borderId="19" xfId="0" applyFont="1" applyBorder="1" applyAlignment="1">
      <alignment horizontal="center" vertical="center"/>
    </xf>
    <xf numFmtId="0" fontId="11" fillId="0" borderId="17" xfId="0" applyFont="1" applyFill="1" applyBorder="1" applyAlignment="1" applyProtection="1">
      <alignment horizontal="right" vertical="center"/>
      <protection locked="0"/>
    </xf>
    <xf numFmtId="0" fontId="11" fillId="0" borderId="10" xfId="0" applyFont="1" applyFill="1" applyBorder="1" applyAlignment="1" applyProtection="1">
      <alignment horizontal="right" vertical="center"/>
      <protection locked="0"/>
    </xf>
    <xf numFmtId="0" fontId="11" fillId="8" borderId="2" xfId="0" applyFont="1" applyFill="1" applyBorder="1" applyAlignment="1" applyProtection="1">
      <alignment horizontal="center" vertical="center" wrapText="1"/>
      <protection locked="0"/>
    </xf>
    <xf numFmtId="0" fontId="0" fillId="0" borderId="27" xfId="0" quotePrefix="1" applyBorder="1" applyAlignment="1">
      <alignment horizontal="center" vertical="center" wrapText="1"/>
    </xf>
    <xf numFmtId="0" fontId="0" fillId="0" borderId="9" xfId="0" applyBorder="1" applyAlignment="1">
      <alignment horizontal="center" vertical="center" wrapText="1"/>
    </xf>
    <xf numFmtId="0" fontId="68" fillId="0" borderId="27" xfId="0" applyFont="1" applyFill="1" applyBorder="1" applyAlignment="1">
      <alignment horizontal="center" vertical="center"/>
    </xf>
    <xf numFmtId="0" fontId="68" fillId="0" borderId="9" xfId="0" applyFont="1" applyFill="1" applyBorder="1" applyAlignment="1">
      <alignment horizontal="center" vertical="center"/>
    </xf>
    <xf numFmtId="0" fontId="0" fillId="0" borderId="27" xfId="0" applyBorder="1" applyAlignment="1">
      <alignment horizontal="center" vertical="center" wrapText="1"/>
    </xf>
    <xf numFmtId="0" fontId="69" fillId="41" borderId="27" xfId="0" applyFont="1" applyFill="1" applyBorder="1" applyAlignment="1">
      <alignment horizontal="center" vertical="center" wrapText="1"/>
    </xf>
    <xf numFmtId="0" fontId="69" fillId="41" borderId="9" xfId="0" applyFont="1" applyFill="1" applyBorder="1" applyAlignment="1">
      <alignment horizontal="center" vertical="center" wrapText="1"/>
    </xf>
    <xf numFmtId="0" fontId="23" fillId="0" borderId="27" xfId="0" applyFont="1" applyFill="1" applyBorder="1" applyAlignment="1">
      <alignment horizontal="center" vertical="center"/>
    </xf>
    <xf numFmtId="0" fontId="23" fillId="0" borderId="9" xfId="0" applyFont="1" applyFill="1" applyBorder="1" applyAlignment="1">
      <alignment horizontal="center" vertical="center"/>
    </xf>
    <xf numFmtId="0" fontId="8" fillId="38" borderId="2" xfId="0" applyFont="1" applyFill="1" applyBorder="1" applyAlignment="1">
      <alignment horizontal="center" vertical="center" wrapText="1"/>
    </xf>
    <xf numFmtId="0" fontId="55" fillId="38" borderId="2" xfId="0" applyFont="1" applyFill="1" applyBorder="1"/>
    <xf numFmtId="0" fontId="8" fillId="7" borderId="2" xfId="0" applyFont="1" applyFill="1" applyBorder="1" applyAlignment="1">
      <alignment horizontal="center" vertical="center" wrapText="1"/>
    </xf>
    <xf numFmtId="0" fontId="55" fillId="0" borderId="2" xfId="0" applyFont="1" applyBorder="1"/>
    <xf numFmtId="9" fontId="22" fillId="39" borderId="2" xfId="0" applyNumberFormat="1"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4" fillId="0" borderId="2" xfId="0" applyFont="1" applyBorder="1" applyAlignment="1">
      <alignment horizontal="center" vertical="center" wrapText="1"/>
    </xf>
    <xf numFmtId="0" fontId="29" fillId="0" borderId="2" xfId="0" applyFont="1" applyBorder="1" applyAlignment="1">
      <alignment horizontal="center" vertical="center" wrapText="1"/>
    </xf>
    <xf numFmtId="0" fontId="55" fillId="0" borderId="2" xfId="0" applyFont="1" applyBorder="1" applyAlignment="1">
      <alignment horizontal="center"/>
    </xf>
    <xf numFmtId="0" fontId="0" fillId="0" borderId="25" xfId="0" applyBorder="1" applyAlignment="1">
      <alignment horizontal="center" vertical="center" wrapText="1"/>
    </xf>
    <xf numFmtId="0" fontId="0" fillId="0" borderId="27" xfId="0" applyBorder="1" applyAlignment="1">
      <alignment horizontal="center"/>
    </xf>
    <xf numFmtId="0" fontId="0" fillId="0" borderId="25" xfId="0" applyBorder="1" applyAlignment="1">
      <alignment horizontal="center"/>
    </xf>
    <xf numFmtId="0" fontId="0" fillId="0" borderId="9" xfId="0" applyBorder="1" applyAlignment="1">
      <alignment horizontal="center"/>
    </xf>
    <xf numFmtId="0" fontId="6" fillId="0" borderId="27" xfId="0" applyFont="1" applyBorder="1" applyAlignment="1">
      <alignment horizontal="center" vertical="center" wrapText="1"/>
    </xf>
    <xf numFmtId="0" fontId="23" fillId="0" borderId="9"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7" xfId="0" quotePrefix="1" applyFont="1" applyBorder="1" applyAlignment="1">
      <alignment horizontal="center" vertical="center" wrapText="1"/>
    </xf>
    <xf numFmtId="0" fontId="6" fillId="0" borderId="9" xfId="0" quotePrefix="1" applyFont="1" applyBorder="1" applyAlignment="1">
      <alignment horizontal="center" vertical="center" wrapText="1"/>
    </xf>
    <xf numFmtId="0" fontId="23" fillId="0" borderId="27" xfId="0" applyFont="1" applyBorder="1" applyAlignment="1">
      <alignment horizontal="center" vertical="center" wrapText="1"/>
    </xf>
    <xf numFmtId="0" fontId="68" fillId="33" borderId="27" xfId="0" applyFont="1" applyFill="1" applyBorder="1" applyAlignment="1">
      <alignment horizontal="center" vertical="center" wrapText="1"/>
    </xf>
    <xf numFmtId="0" fontId="68" fillId="33" borderId="9" xfId="0" applyFont="1" applyFill="1" applyBorder="1" applyAlignment="1">
      <alignment horizontal="center" vertical="center" wrapText="1"/>
    </xf>
    <xf numFmtId="0" fontId="69" fillId="33" borderId="27" xfId="0" applyFont="1" applyFill="1" applyBorder="1" applyAlignment="1">
      <alignment horizontal="center" vertical="center" wrapText="1"/>
    </xf>
    <xf numFmtId="0" fontId="69" fillId="33" borderId="9" xfId="0" applyFont="1" applyFill="1" applyBorder="1" applyAlignment="1">
      <alignment horizontal="center" vertical="center" wrapText="1"/>
    </xf>
    <xf numFmtId="0" fontId="0" fillId="0" borderId="27" xfId="0" applyBorder="1" applyAlignment="1">
      <alignment horizontal="center" vertical="center"/>
    </xf>
    <xf numFmtId="0" fontId="0" fillId="0" borderId="9" xfId="0" applyBorder="1" applyAlignment="1">
      <alignment horizontal="center" vertical="center"/>
    </xf>
    <xf numFmtId="14" fontId="0" fillId="0" borderId="27" xfId="0" applyNumberFormat="1" applyBorder="1" applyAlignment="1">
      <alignment horizontal="center" vertical="center"/>
    </xf>
    <xf numFmtId="14" fontId="0" fillId="0" borderId="9" xfId="0" applyNumberFormat="1" applyBorder="1" applyAlignment="1">
      <alignment horizontal="center" vertical="center"/>
    </xf>
    <xf numFmtId="178" fontId="63" fillId="40" borderId="27" xfId="0" applyNumberFormat="1" applyFont="1" applyFill="1" applyBorder="1" applyAlignment="1">
      <alignment horizontal="center" vertical="center" wrapText="1"/>
    </xf>
    <xf numFmtId="178" fontId="63" fillId="40" borderId="9" xfId="0" applyNumberFormat="1" applyFont="1" applyFill="1" applyBorder="1" applyAlignment="1">
      <alignment horizontal="center" vertical="center" wrapText="1"/>
    </xf>
    <xf numFmtId="0" fontId="8" fillId="38" borderId="2" xfId="0" applyFont="1" applyFill="1" applyBorder="1" applyAlignment="1">
      <alignment horizontal="center"/>
    </xf>
    <xf numFmtId="0" fontId="8" fillId="6" borderId="27"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7" borderId="27"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0" fillId="0" borderId="27" xfId="0" applyFont="1" applyBorder="1" applyAlignment="1">
      <alignment horizontal="center" vertical="center"/>
    </xf>
    <xf numFmtId="0" fontId="0" fillId="0" borderId="9" xfId="0" applyFont="1" applyBorder="1" applyAlignment="1">
      <alignment horizontal="center" vertical="center"/>
    </xf>
    <xf numFmtId="0" fontId="8" fillId="6" borderId="2" xfId="0" applyFont="1" applyFill="1" applyBorder="1" applyAlignment="1">
      <alignment horizontal="center" vertical="center" wrapText="1"/>
    </xf>
    <xf numFmtId="0" fontId="4" fillId="0" borderId="2" xfId="0" applyFont="1" applyBorder="1"/>
    <xf numFmtId="0" fontId="8" fillId="6" borderId="5" xfId="0" applyFont="1" applyFill="1" applyBorder="1" applyAlignment="1">
      <alignment horizontal="center" vertical="center" wrapText="1"/>
    </xf>
    <xf numFmtId="0" fontId="4" fillId="0" borderId="15" xfId="0" applyFont="1" applyBorder="1"/>
    <xf numFmtId="0" fontId="4" fillId="0" borderId="27" xfId="0" applyFont="1" applyBorder="1"/>
    <xf numFmtId="0" fontId="23" fillId="0" borderId="25" xfId="0" applyFont="1" applyBorder="1" applyAlignment="1">
      <alignment horizontal="center" vertical="center" wrapText="1"/>
    </xf>
    <xf numFmtId="14" fontId="23" fillId="0" borderId="2" xfId="0" applyNumberFormat="1" applyFont="1" applyBorder="1" applyAlignment="1">
      <alignment horizontal="center" vertical="center"/>
    </xf>
    <xf numFmtId="0" fontId="6" fillId="0" borderId="2" xfId="0" applyFont="1" applyBorder="1" applyAlignment="1">
      <alignment horizontal="center" vertical="center" wrapText="1"/>
    </xf>
    <xf numFmtId="180" fontId="63" fillId="40" borderId="2" xfId="5" applyNumberFormat="1" applyFont="1" applyFill="1" applyBorder="1" applyAlignment="1">
      <alignment horizontal="center" vertical="center" wrapText="1"/>
    </xf>
    <xf numFmtId="178" fontId="63" fillId="40" borderId="2" xfId="0" applyNumberFormat="1" applyFont="1" applyFill="1" applyBorder="1" applyAlignment="1">
      <alignment horizontal="center" vertical="center" wrapText="1"/>
    </xf>
    <xf numFmtId="178" fontId="63" fillId="40" borderId="25" xfId="0" applyNumberFormat="1" applyFont="1" applyFill="1" applyBorder="1" applyAlignment="1">
      <alignment horizontal="center" vertical="center" wrapText="1"/>
    </xf>
    <xf numFmtId="14" fontId="23" fillId="0" borderId="27" xfId="0" applyNumberFormat="1" applyFont="1" applyBorder="1" applyAlignment="1">
      <alignment horizontal="center" vertical="center"/>
    </xf>
    <xf numFmtId="14" fontId="23" fillId="0" borderId="25" xfId="0" applyNumberFormat="1" applyFont="1" applyBorder="1" applyAlignment="1">
      <alignment horizontal="center" vertical="center"/>
    </xf>
    <xf numFmtId="180" fontId="63" fillId="40" borderId="27" xfId="5" applyNumberFormat="1" applyFont="1" applyFill="1" applyBorder="1" applyAlignment="1">
      <alignment horizontal="center" vertical="center" wrapText="1"/>
    </xf>
    <xf numFmtId="180" fontId="63" fillId="40" borderId="25" xfId="5" applyNumberFormat="1" applyFont="1" applyFill="1" applyBorder="1" applyAlignment="1">
      <alignment horizontal="center" vertical="center" wrapText="1"/>
    </xf>
    <xf numFmtId="0" fontId="3" fillId="42" borderId="17" xfId="0" applyFont="1" applyFill="1" applyBorder="1" applyAlignment="1">
      <alignment horizontal="center" vertical="center" wrapText="1"/>
    </xf>
    <xf numFmtId="0" fontId="3" fillId="42" borderId="154" xfId="0" applyFont="1" applyFill="1" applyBorder="1" applyAlignment="1">
      <alignment horizontal="center" vertical="center" wrapText="1"/>
    </xf>
    <xf numFmtId="0" fontId="3" fillId="42" borderId="10" xfId="0" applyFont="1" applyFill="1" applyBorder="1" applyAlignment="1">
      <alignment horizontal="center" vertical="center" wrapText="1"/>
    </xf>
    <xf numFmtId="0" fontId="8" fillId="6" borderId="155" xfId="0" applyFont="1" applyFill="1" applyBorder="1" applyAlignment="1">
      <alignment horizontal="center" vertical="center" wrapText="1"/>
    </xf>
    <xf numFmtId="0" fontId="8" fillId="6" borderId="156" xfId="0" applyFont="1" applyFill="1" applyBorder="1" applyAlignment="1">
      <alignment horizontal="center" vertical="center" wrapText="1"/>
    </xf>
    <xf numFmtId="0" fontId="8" fillId="6" borderId="157" xfId="0" applyFont="1" applyFill="1" applyBorder="1" applyAlignment="1">
      <alignment horizontal="center" vertical="center" wrapText="1"/>
    </xf>
    <xf numFmtId="0" fontId="22" fillId="0" borderId="2" xfId="0" applyFont="1" applyBorder="1" applyAlignment="1">
      <alignment horizontal="center" vertical="center" wrapText="1"/>
    </xf>
    <xf numFmtId="0" fontId="3" fillId="39" borderId="2" xfId="0" applyFont="1" applyFill="1" applyBorder="1" applyAlignment="1">
      <alignment horizontal="center" vertical="center" wrapText="1"/>
    </xf>
    <xf numFmtId="0" fontId="22" fillId="39" borderId="2" xfId="0" applyFont="1" applyFill="1" applyBorder="1" applyAlignment="1">
      <alignment horizontal="center" vertical="center" wrapText="1"/>
    </xf>
    <xf numFmtId="0" fontId="24" fillId="39" borderId="2" xfId="0" applyFont="1" applyFill="1" applyBorder="1" applyAlignment="1">
      <alignment horizontal="center" vertical="center" wrapText="1"/>
    </xf>
    <xf numFmtId="0" fontId="5" fillId="16" borderId="2" xfId="0" applyFont="1" applyFill="1" applyBorder="1" applyAlignment="1">
      <alignment horizontal="center" vertical="center" wrapText="1"/>
    </xf>
    <xf numFmtId="0" fontId="24" fillId="16" borderId="2" xfId="0" applyFont="1" applyFill="1" applyBorder="1" applyAlignment="1">
      <alignment horizontal="center" vertical="center" wrapText="1"/>
    </xf>
    <xf numFmtId="167" fontId="22" fillId="16" borderId="2" xfId="0" applyNumberFormat="1" applyFont="1" applyFill="1" applyBorder="1" applyAlignment="1">
      <alignment horizontal="center" vertical="center" wrapText="1"/>
    </xf>
    <xf numFmtId="9" fontId="22" fillId="16" borderId="2" xfId="0" applyNumberFormat="1" applyFont="1" applyFill="1" applyBorder="1" applyAlignment="1">
      <alignment horizontal="center" vertical="center" wrapText="1"/>
    </xf>
    <xf numFmtId="0" fontId="13" fillId="0" borderId="2" xfId="0" applyFont="1" applyFill="1" applyBorder="1" applyAlignment="1" applyProtection="1">
      <alignment horizontal="center" vertical="center" wrapText="1"/>
      <protection locked="0"/>
    </xf>
    <xf numFmtId="0" fontId="31" fillId="0" borderId="2" xfId="0" applyFont="1" applyBorder="1" applyAlignment="1">
      <alignment horizontal="center" vertical="center"/>
    </xf>
    <xf numFmtId="0" fontId="11" fillId="0" borderId="2" xfId="0" applyFont="1" applyFill="1" applyBorder="1" applyAlignment="1" applyProtection="1">
      <alignment horizontal="center" vertical="center"/>
      <protection locked="0"/>
    </xf>
    <xf numFmtId="9" fontId="22" fillId="39" borderId="27" xfId="0" applyNumberFormat="1" applyFont="1" applyFill="1" applyBorder="1" applyAlignment="1">
      <alignment horizontal="center" vertical="center" wrapText="1"/>
    </xf>
    <xf numFmtId="9" fontId="22" fillId="39" borderId="25" xfId="0" applyNumberFormat="1" applyFont="1" applyFill="1" applyBorder="1" applyAlignment="1">
      <alignment horizontal="center" vertical="center" wrapText="1"/>
    </xf>
    <xf numFmtId="9" fontId="22" fillId="39" borderId="9" xfId="0" applyNumberFormat="1" applyFont="1" applyFill="1" applyBorder="1" applyAlignment="1">
      <alignment horizontal="center" vertical="center" wrapText="1"/>
    </xf>
    <xf numFmtId="167" fontId="22" fillId="39" borderId="27" xfId="0" applyNumberFormat="1" applyFont="1" applyFill="1" applyBorder="1" applyAlignment="1">
      <alignment horizontal="center" vertical="center" wrapText="1"/>
    </xf>
    <xf numFmtId="167" fontId="22" fillId="39" borderId="25" xfId="0" applyNumberFormat="1" applyFont="1" applyFill="1" applyBorder="1" applyAlignment="1">
      <alignment horizontal="center" vertical="center" wrapText="1"/>
    </xf>
    <xf numFmtId="167" fontId="22" fillId="39" borderId="9" xfId="0" applyNumberFormat="1" applyFont="1" applyFill="1" applyBorder="1" applyAlignment="1">
      <alignment horizontal="center" vertical="center" wrapText="1"/>
    </xf>
    <xf numFmtId="0" fontId="22" fillId="39" borderId="27" xfId="0" applyFont="1" applyFill="1" applyBorder="1" applyAlignment="1">
      <alignment horizontal="center" vertical="center" wrapText="1"/>
    </xf>
    <xf numFmtId="0" fontId="22" fillId="39" borderId="25" xfId="0" applyFont="1" applyFill="1" applyBorder="1" applyAlignment="1">
      <alignment horizontal="center" vertical="center" wrapText="1"/>
    </xf>
    <xf numFmtId="0" fontId="22" fillId="39" borderId="9" xfId="0" applyFont="1" applyFill="1" applyBorder="1" applyAlignment="1">
      <alignment horizontal="center" vertical="center" wrapText="1"/>
    </xf>
    <xf numFmtId="0" fontId="22" fillId="33" borderId="27" xfId="0" applyFont="1" applyFill="1" applyBorder="1" applyAlignment="1">
      <alignment horizontal="center" vertical="center" wrapText="1"/>
    </xf>
    <xf numFmtId="0" fontId="22" fillId="33" borderId="25" xfId="0" applyFont="1" applyFill="1" applyBorder="1" applyAlignment="1">
      <alignment horizontal="center" vertical="center" wrapText="1"/>
    </xf>
    <xf numFmtId="0" fontId="22" fillId="33" borderId="9" xfId="0" applyFont="1" applyFill="1" applyBorder="1" applyAlignment="1">
      <alignment horizontal="center" vertical="center" wrapText="1"/>
    </xf>
    <xf numFmtId="0" fontId="3" fillId="39" borderId="27" xfId="0" applyFont="1" applyFill="1" applyBorder="1" applyAlignment="1">
      <alignment horizontal="center" vertical="center" wrapText="1"/>
    </xf>
    <xf numFmtId="0" fontId="24" fillId="39" borderId="27" xfId="0" applyFont="1" applyFill="1" applyBorder="1" applyAlignment="1">
      <alignment horizontal="center" vertical="center" wrapText="1"/>
    </xf>
    <xf numFmtId="0" fontId="24" fillId="39" borderId="25" xfId="0" applyFont="1" applyFill="1" applyBorder="1" applyAlignment="1">
      <alignment horizontal="center" vertical="center" wrapText="1"/>
    </xf>
    <xf numFmtId="0" fontId="24" fillId="39" borderId="9" xfId="0" applyFont="1" applyFill="1" applyBorder="1" applyAlignment="1">
      <alignment horizontal="center" vertical="center" wrapText="1"/>
    </xf>
    <xf numFmtId="0" fontId="22" fillId="16" borderId="2" xfId="0" applyFont="1" applyFill="1" applyBorder="1" applyAlignment="1">
      <alignment horizontal="center" vertical="center" wrapText="1"/>
    </xf>
    <xf numFmtId="0" fontId="30" fillId="0" borderId="2" xfId="0" applyFont="1" applyBorder="1" applyAlignment="1">
      <alignment horizontal="center" vertical="center" wrapText="1"/>
    </xf>
    <xf numFmtId="0" fontId="13" fillId="0" borderId="2" xfId="2" applyFont="1" applyFill="1" applyBorder="1" applyAlignment="1" applyProtection="1">
      <alignment horizontal="center" vertical="center" wrapText="1"/>
      <protection locked="0"/>
    </xf>
    <xf numFmtId="0" fontId="11" fillId="0" borderId="17" xfId="2" applyFont="1" applyFill="1" applyBorder="1" applyAlignment="1" applyProtection="1">
      <alignment horizontal="right" vertical="center"/>
      <protection locked="0"/>
    </xf>
    <xf numFmtId="0" fontId="11" fillId="0" borderId="10" xfId="2" applyFont="1" applyFill="1" applyBorder="1" applyAlignment="1" applyProtection="1">
      <alignment horizontal="right" vertical="center"/>
      <protection locked="0"/>
    </xf>
    <xf numFmtId="0" fontId="11" fillId="8" borderId="2" xfId="2" applyFont="1" applyFill="1" applyBorder="1" applyAlignment="1" applyProtection="1">
      <alignment horizontal="center" vertical="center" wrapText="1"/>
      <protection locked="0"/>
    </xf>
    <xf numFmtId="0" fontId="31" fillId="0" borderId="2" xfId="2" applyFont="1" applyBorder="1" applyAlignment="1">
      <alignment horizontal="center" vertical="center"/>
    </xf>
    <xf numFmtId="0" fontId="8" fillId="0" borderId="10" xfId="2" applyFont="1" applyBorder="1" applyAlignment="1">
      <alignment horizontal="center"/>
    </xf>
    <xf numFmtId="0" fontId="8" fillId="0" borderId="2" xfId="2" applyFont="1" applyBorder="1" applyAlignment="1">
      <alignment horizontal="center"/>
    </xf>
    <xf numFmtId="0" fontId="8" fillId="0" borderId="23" xfId="2" applyFont="1" applyBorder="1" applyAlignment="1">
      <alignment horizontal="center" vertical="center"/>
    </xf>
    <xf numFmtId="0" fontId="8" fillId="0" borderId="22" xfId="2" applyFont="1" applyBorder="1" applyAlignment="1">
      <alignment horizontal="center" vertical="center"/>
    </xf>
    <xf numFmtId="0" fontId="8" fillId="0" borderId="20" xfId="2" applyFont="1" applyBorder="1" applyAlignment="1">
      <alignment horizontal="center" vertical="center"/>
    </xf>
    <xf numFmtId="0" fontId="8" fillId="0" borderId="19" xfId="2" applyFont="1" applyBorder="1" applyAlignment="1">
      <alignment horizontal="center" vertical="center"/>
    </xf>
    <xf numFmtId="0" fontId="11" fillId="0" borderId="2" xfId="2" applyFont="1" applyFill="1" applyBorder="1" applyAlignment="1" applyProtection="1">
      <alignment horizontal="center" vertical="center"/>
      <protection locked="0"/>
    </xf>
    <xf numFmtId="0" fontId="11" fillId="0" borderId="2" xfId="2" applyFont="1" applyFill="1" applyBorder="1" applyAlignment="1" applyProtection="1">
      <alignment horizontal="center" vertical="center" wrapText="1"/>
      <protection locked="0"/>
    </xf>
    <xf numFmtId="0" fontId="14" fillId="0" borderId="2" xfId="2" applyFont="1" applyBorder="1" applyAlignment="1">
      <alignment horizontal="center" vertical="center" wrapText="1"/>
    </xf>
    <xf numFmtId="0" fontId="43" fillId="0" borderId="11" xfId="2" applyFont="1" applyBorder="1" applyAlignment="1">
      <alignment horizontal="center" vertical="center" wrapText="1"/>
    </xf>
    <xf numFmtId="0" fontId="43" fillId="0" borderId="12" xfId="2" applyFont="1" applyBorder="1" applyAlignment="1">
      <alignment horizontal="center" vertical="center" wrapText="1"/>
    </xf>
    <xf numFmtId="0" fontId="43" fillId="0" borderId="7" xfId="2" applyFont="1" applyBorder="1" applyAlignment="1">
      <alignment horizontal="center" vertical="center" wrapText="1"/>
    </xf>
    <xf numFmtId="0" fontId="3" fillId="22" borderId="11" xfId="2" applyFont="1" applyFill="1" applyBorder="1" applyAlignment="1">
      <alignment horizontal="left" vertical="center" wrapText="1"/>
    </xf>
    <xf numFmtId="0" fontId="6" fillId="0" borderId="12" xfId="2" applyFont="1" applyBorder="1"/>
    <xf numFmtId="0" fontId="6" fillId="0" borderId="7" xfId="2" applyFont="1" applyBorder="1"/>
    <xf numFmtId="9" fontId="58" fillId="31" borderId="11" xfId="2" applyNumberFormat="1" applyFont="1" applyFill="1" applyBorder="1" applyAlignment="1">
      <alignment horizontal="center" vertical="center" wrapText="1"/>
    </xf>
    <xf numFmtId="9" fontId="58" fillId="31" borderId="12" xfId="2" applyNumberFormat="1" applyFont="1" applyFill="1" applyBorder="1" applyAlignment="1">
      <alignment horizontal="center" vertical="center" wrapText="1"/>
    </xf>
    <xf numFmtId="9" fontId="58" fillId="31" borderId="7" xfId="2" applyNumberFormat="1" applyFont="1" applyFill="1" applyBorder="1" applyAlignment="1">
      <alignment horizontal="center" vertical="center" wrapText="1"/>
    </xf>
    <xf numFmtId="0" fontId="43" fillId="31" borderId="11" xfId="2" applyFont="1" applyFill="1" applyBorder="1" applyAlignment="1">
      <alignment horizontal="center" vertical="center" wrapText="1"/>
    </xf>
    <xf numFmtId="0" fontId="43" fillId="31" borderId="12" xfId="2" applyFont="1" applyFill="1" applyBorder="1" applyAlignment="1">
      <alignment horizontal="center" vertical="center" wrapText="1"/>
    </xf>
    <xf numFmtId="0" fontId="43" fillId="31" borderId="7" xfId="2" applyFont="1" applyFill="1" applyBorder="1" applyAlignment="1">
      <alignment horizontal="center" vertical="center" wrapText="1"/>
    </xf>
    <xf numFmtId="9" fontId="43" fillId="31" borderId="11" xfId="2" applyNumberFormat="1" applyFont="1" applyFill="1" applyBorder="1" applyAlignment="1">
      <alignment horizontal="center" vertical="center" wrapText="1"/>
    </xf>
    <xf numFmtId="9" fontId="43" fillId="31" borderId="12" xfId="2" applyNumberFormat="1" applyFont="1" applyFill="1" applyBorder="1" applyAlignment="1">
      <alignment horizontal="center" vertical="center" wrapText="1"/>
    </xf>
    <xf numFmtId="9" fontId="43" fillId="31" borderId="7" xfId="2" applyNumberFormat="1" applyFont="1" applyFill="1" applyBorder="1" applyAlignment="1">
      <alignment horizontal="center" vertical="center" wrapText="1"/>
    </xf>
    <xf numFmtId="9" fontId="3" fillId="22" borderId="11" xfId="2" applyNumberFormat="1" applyFont="1" applyFill="1" applyBorder="1" applyAlignment="1">
      <alignment horizontal="center" vertical="center" wrapText="1"/>
    </xf>
    <xf numFmtId="0" fontId="43" fillId="31" borderId="33" xfId="2" applyFont="1" applyFill="1" applyBorder="1" applyAlignment="1">
      <alignment horizontal="center" vertical="center" wrapText="1"/>
    </xf>
    <xf numFmtId="0" fontId="3" fillId="22" borderId="6" xfId="2" applyFont="1" applyFill="1" applyBorder="1" applyAlignment="1">
      <alignment horizontal="left" vertical="center" wrapText="1"/>
    </xf>
    <xf numFmtId="0" fontId="6" fillId="0" borderId="28" xfId="2" applyFont="1" applyBorder="1"/>
    <xf numFmtId="0" fontId="58" fillId="31" borderId="11" xfId="2" applyFont="1" applyFill="1" applyBorder="1" applyAlignment="1">
      <alignment horizontal="center" vertical="center" wrapText="1"/>
    </xf>
    <xf numFmtId="0" fontId="58" fillId="31" borderId="7" xfId="2" applyFont="1" applyFill="1" applyBorder="1" applyAlignment="1">
      <alignment horizontal="center" vertical="center" wrapText="1"/>
    </xf>
    <xf numFmtId="9" fontId="3" fillId="22" borderId="16" xfId="2" applyNumberFormat="1" applyFont="1" applyFill="1" applyBorder="1" applyAlignment="1">
      <alignment horizontal="center" vertical="center"/>
    </xf>
    <xf numFmtId="0" fontId="6" fillId="0" borderId="15" xfId="2" applyFont="1" applyBorder="1"/>
    <xf numFmtId="0" fontId="6" fillId="0" borderId="0" xfId="2" applyFont="1" applyBorder="1"/>
    <xf numFmtId="0" fontId="3" fillId="22" borderId="11" xfId="2" applyFont="1" applyFill="1" applyBorder="1" applyAlignment="1">
      <alignment horizontal="center" vertical="center" wrapText="1"/>
    </xf>
    <xf numFmtId="3" fontId="43" fillId="31" borderId="6" xfId="2" applyNumberFormat="1" applyFont="1" applyFill="1" applyBorder="1" applyAlignment="1">
      <alignment horizontal="center" vertical="center" wrapText="1"/>
    </xf>
    <xf numFmtId="3" fontId="43" fillId="31" borderId="28" xfId="2" applyNumberFormat="1" applyFont="1" applyFill="1" applyBorder="1" applyAlignment="1">
      <alignment horizontal="center" vertical="center" wrapText="1"/>
    </xf>
    <xf numFmtId="3" fontId="43" fillId="31" borderId="2" xfId="2" applyNumberFormat="1" applyFont="1" applyFill="1" applyBorder="1" applyAlignment="1">
      <alignment horizontal="center" vertical="center" wrapText="1"/>
    </xf>
    <xf numFmtId="0" fontId="43" fillId="0" borderId="11" xfId="2" applyFont="1" applyFill="1" applyBorder="1" applyAlignment="1">
      <alignment horizontal="center" vertical="center" wrapText="1"/>
    </xf>
    <xf numFmtId="0" fontId="43" fillId="0" borderId="12" xfId="2" applyFont="1" applyFill="1" applyBorder="1" applyAlignment="1">
      <alignment horizontal="center" vertical="center" wrapText="1"/>
    </xf>
    <xf numFmtId="0" fontId="43" fillId="0" borderId="7" xfId="2" applyFont="1" applyFill="1" applyBorder="1" applyAlignment="1">
      <alignment horizontal="center" vertical="center" wrapText="1"/>
    </xf>
    <xf numFmtId="0" fontId="43" fillId="0" borderId="11" xfId="2" applyFont="1" applyFill="1" applyBorder="1" applyAlignment="1">
      <alignment horizontal="left" vertical="center" wrapText="1"/>
    </xf>
    <xf numFmtId="0" fontId="43" fillId="0" borderId="12" xfId="2" applyFont="1" applyFill="1" applyBorder="1" applyAlignment="1">
      <alignment horizontal="left" vertical="center" wrapText="1"/>
    </xf>
    <xf numFmtId="0" fontId="43" fillId="0" borderId="7" xfId="2" applyFont="1" applyFill="1" applyBorder="1" applyAlignment="1">
      <alignment horizontal="left" vertical="center" wrapText="1"/>
    </xf>
    <xf numFmtId="9" fontId="43" fillId="31" borderId="6" xfId="2" applyNumberFormat="1" applyFont="1" applyFill="1" applyBorder="1" applyAlignment="1">
      <alignment horizontal="center" vertical="center" wrapText="1"/>
    </xf>
    <xf numFmtId="9" fontId="43" fillId="31" borderId="28" xfId="2" applyNumberFormat="1" applyFont="1" applyFill="1" applyBorder="1" applyAlignment="1">
      <alignment horizontal="center" vertical="center" wrapText="1"/>
    </xf>
    <xf numFmtId="1" fontId="3" fillId="22" borderId="16" xfId="2" applyNumberFormat="1" applyFont="1" applyFill="1" applyBorder="1" applyAlignment="1">
      <alignment horizontal="center" vertical="center"/>
    </xf>
    <xf numFmtId="0" fontId="11" fillId="6" borderId="11" xfId="2" applyFont="1" applyFill="1" applyBorder="1" applyAlignment="1">
      <alignment horizontal="center" vertical="center" wrapText="1"/>
    </xf>
    <xf numFmtId="0" fontId="11" fillId="6" borderId="4" xfId="2" applyFont="1" applyFill="1" applyBorder="1" applyAlignment="1">
      <alignment horizontal="center" vertical="center" wrapText="1"/>
    </xf>
    <xf numFmtId="0" fontId="6" fillId="0" borderId="18" xfId="2" applyFont="1" applyBorder="1" applyAlignment="1">
      <alignment horizontal="center" vertical="center"/>
    </xf>
    <xf numFmtId="0" fontId="6" fillId="0" borderId="3" xfId="2" applyFont="1" applyBorder="1" applyAlignment="1">
      <alignment horizontal="center" vertical="center"/>
    </xf>
    <xf numFmtId="0" fontId="43" fillId="31" borderId="11" xfId="2" applyFont="1" applyFill="1" applyBorder="1" applyAlignment="1">
      <alignment horizontal="left" vertical="center" wrapText="1"/>
    </xf>
    <xf numFmtId="0" fontId="43" fillId="0" borderId="11" xfId="2" applyFont="1" applyBorder="1" applyAlignment="1">
      <alignment horizontal="center" vertical="center"/>
    </xf>
    <xf numFmtId="0" fontId="43" fillId="0" borderId="7" xfId="2" applyFont="1" applyBorder="1" applyAlignment="1">
      <alignment horizontal="center" vertical="center"/>
    </xf>
    <xf numFmtId="0" fontId="65" fillId="0" borderId="11" xfId="2" applyFont="1" applyFill="1" applyBorder="1" applyAlignment="1">
      <alignment horizontal="center" vertical="center"/>
    </xf>
    <xf numFmtId="0" fontId="65" fillId="0" borderId="12" xfId="2" applyFont="1" applyFill="1" applyBorder="1" applyAlignment="1">
      <alignment horizontal="center" vertical="center"/>
    </xf>
    <xf numFmtId="0" fontId="65" fillId="0" borderId="7" xfId="2" applyFont="1" applyFill="1" applyBorder="1" applyAlignment="1">
      <alignment horizontal="center" vertical="center"/>
    </xf>
    <xf numFmtId="0" fontId="43" fillId="0" borderId="11" xfId="2" applyFont="1" applyFill="1" applyBorder="1" applyAlignment="1">
      <alignment horizontal="center" vertical="center"/>
    </xf>
    <xf numFmtId="0" fontId="43" fillId="0" borderId="12" xfId="2" applyFont="1" applyFill="1" applyBorder="1" applyAlignment="1">
      <alignment horizontal="center" vertical="center"/>
    </xf>
    <xf numFmtId="0" fontId="43" fillId="0" borderId="7" xfId="2" applyFont="1" applyFill="1" applyBorder="1" applyAlignment="1">
      <alignment horizontal="center" vertical="center"/>
    </xf>
    <xf numFmtId="0" fontId="43" fillId="0" borderId="11" xfId="2" applyFont="1" applyBorder="1" applyAlignment="1">
      <alignment horizontal="center"/>
    </xf>
    <xf numFmtId="0" fontId="43" fillId="0" borderId="7" xfId="2" applyFont="1" applyBorder="1" applyAlignment="1">
      <alignment horizontal="center"/>
    </xf>
    <xf numFmtId="0" fontId="6" fillId="0" borderId="18" xfId="2" applyFont="1" applyBorder="1"/>
    <xf numFmtId="0" fontId="6" fillId="0" borderId="3" xfId="2" applyFont="1" applyBorder="1"/>
    <xf numFmtId="0" fontId="6" fillId="0" borderId="5" xfId="2" applyFont="1" applyBorder="1"/>
    <xf numFmtId="0" fontId="6" fillId="0" borderId="8" xfId="2" applyFont="1" applyBorder="1"/>
    <xf numFmtId="0" fontId="34" fillId="7" borderId="11" xfId="2" applyFont="1" applyFill="1" applyBorder="1" applyAlignment="1">
      <alignment horizontal="center" vertical="center" wrapText="1"/>
    </xf>
    <xf numFmtId="0" fontId="6" fillId="0" borderId="12" xfId="2" applyFont="1" applyBorder="1" applyAlignment="1">
      <alignment horizontal="center" vertical="center"/>
    </xf>
    <xf numFmtId="9" fontId="43" fillId="31" borderId="11" xfId="2" applyNumberFormat="1" applyFont="1" applyFill="1" applyBorder="1" applyAlignment="1">
      <alignment horizontal="left" vertical="center" wrapText="1"/>
    </xf>
    <xf numFmtId="0" fontId="67" fillId="7" borderId="11" xfId="2" applyFont="1" applyFill="1" applyBorder="1" applyAlignment="1">
      <alignment horizontal="center" vertical="center" wrapText="1"/>
    </xf>
    <xf numFmtId="0" fontId="67" fillId="7" borderId="18" xfId="2" applyFont="1" applyFill="1" applyBorder="1" applyAlignment="1">
      <alignment horizontal="center" vertical="center" wrapText="1"/>
    </xf>
    <xf numFmtId="0" fontId="34" fillId="7" borderId="11" xfId="2" applyFont="1" applyFill="1" applyBorder="1" applyAlignment="1">
      <alignment horizontal="left" vertical="center" wrapText="1"/>
    </xf>
    <xf numFmtId="1" fontId="43" fillId="31" borderId="11" xfId="2" applyNumberFormat="1" applyFont="1" applyFill="1" applyBorder="1" applyAlignment="1">
      <alignment horizontal="center" vertical="center" wrapText="1"/>
    </xf>
    <xf numFmtId="1" fontId="43" fillId="31" borderId="12" xfId="2" applyNumberFormat="1" applyFont="1" applyFill="1" applyBorder="1" applyAlignment="1">
      <alignment horizontal="center" vertical="center" wrapText="1"/>
    </xf>
    <xf numFmtId="1" fontId="43" fillId="31" borderId="7" xfId="2" applyNumberFormat="1" applyFont="1" applyFill="1" applyBorder="1" applyAlignment="1">
      <alignment horizontal="center" vertical="center" wrapText="1"/>
    </xf>
    <xf numFmtId="0" fontId="43" fillId="0" borderId="11" xfId="2" applyFont="1" applyFill="1" applyBorder="1" applyAlignment="1">
      <alignment horizontal="center"/>
    </xf>
    <xf numFmtId="0" fontId="43" fillId="0" borderId="12" xfId="2" applyFont="1" applyFill="1" applyBorder="1" applyAlignment="1">
      <alignment horizontal="center"/>
    </xf>
    <xf numFmtId="0" fontId="43" fillId="0" borderId="7" xfId="2" applyFont="1" applyFill="1" applyBorder="1" applyAlignment="1">
      <alignment horizontal="center"/>
    </xf>
    <xf numFmtId="0" fontId="3" fillId="2" borderId="11" xfId="2" applyFont="1" applyFill="1" applyBorder="1" applyAlignment="1">
      <alignment horizontal="left" vertical="center" wrapText="1"/>
    </xf>
    <xf numFmtId="0" fontId="3" fillId="16" borderId="11" xfId="2" applyFont="1" applyFill="1" applyBorder="1" applyAlignment="1">
      <alignment horizontal="left" vertical="center" wrapText="1"/>
    </xf>
    <xf numFmtId="9" fontId="5" fillId="25" borderId="12" xfId="2" applyNumberFormat="1" applyFont="1" applyFill="1" applyBorder="1" applyAlignment="1">
      <alignment horizontal="left" vertical="center"/>
    </xf>
    <xf numFmtId="0" fontId="6" fillId="0" borderId="33" xfId="2" applyFont="1" applyBorder="1"/>
    <xf numFmtId="0" fontId="3" fillId="25" borderId="12" xfId="2" applyFont="1" applyFill="1" applyBorder="1" applyAlignment="1">
      <alignment horizontal="left" vertical="center"/>
    </xf>
    <xf numFmtId="0" fontId="3" fillId="23" borderId="54" xfId="2" applyFont="1" applyFill="1" applyBorder="1" applyAlignment="1">
      <alignment horizontal="left" vertical="center"/>
    </xf>
    <xf numFmtId="0" fontId="6" fillId="0" borderId="55" xfId="2" applyFont="1" applyBorder="1"/>
    <xf numFmtId="0" fontId="43" fillId="9" borderId="11" xfId="2" applyFont="1" applyFill="1" applyBorder="1" applyAlignment="1">
      <alignment horizontal="center" vertical="center" wrapText="1"/>
    </xf>
    <xf numFmtId="0" fontId="3" fillId="22" borderId="54" xfId="2" applyFont="1" applyFill="1" applyBorder="1" applyAlignment="1">
      <alignment horizontal="left" vertical="center" wrapText="1"/>
    </xf>
    <xf numFmtId="0" fontId="3" fillId="2" borderId="54" xfId="2" applyFont="1" applyFill="1" applyBorder="1" applyAlignment="1">
      <alignment horizontal="left" vertical="center" wrapText="1"/>
    </xf>
    <xf numFmtId="0" fontId="3" fillId="21" borderId="54" xfId="2" applyFont="1" applyFill="1" applyBorder="1" applyAlignment="1">
      <alignment horizontal="left" vertical="center" wrapText="1"/>
    </xf>
    <xf numFmtId="0" fontId="3" fillId="16" borderId="11" xfId="2" applyFont="1" applyFill="1" applyBorder="1" applyAlignment="1">
      <alignment horizontal="center" vertical="center" wrapText="1"/>
    </xf>
    <xf numFmtId="0" fontId="5" fillId="16" borderId="11" xfId="2" applyFont="1" applyFill="1" applyBorder="1" applyAlignment="1">
      <alignment horizontal="center" vertical="center" wrapText="1"/>
    </xf>
    <xf numFmtId="0" fontId="5" fillId="2" borderId="12" xfId="2" applyFont="1" applyFill="1" applyBorder="1" applyAlignment="1">
      <alignment vertical="center" wrapText="1"/>
    </xf>
    <xf numFmtId="0" fontId="5" fillId="2" borderId="11" xfId="2" applyFont="1" applyFill="1" applyBorder="1" applyAlignment="1">
      <alignment horizontal="left" vertical="center" wrapText="1"/>
    </xf>
    <xf numFmtId="0" fontId="3" fillId="9" borderId="11" xfId="2" applyFont="1" applyFill="1" applyBorder="1" applyAlignment="1">
      <alignment horizontal="left" vertical="center" wrapText="1"/>
    </xf>
    <xf numFmtId="0" fontId="5" fillId="9" borderId="11" xfId="2" applyFont="1" applyFill="1" applyBorder="1" applyAlignment="1">
      <alignment horizontal="center" vertical="center" wrapText="1"/>
    </xf>
    <xf numFmtId="0" fontId="21" fillId="0" borderId="11" xfId="2" applyFont="1" applyBorder="1" applyAlignment="1">
      <alignment vertical="center" wrapText="1"/>
    </xf>
    <xf numFmtId="0" fontId="21" fillId="19" borderId="35" xfId="2" applyFont="1" applyFill="1" applyBorder="1" applyAlignment="1">
      <alignment vertical="center" wrapText="1"/>
    </xf>
    <xf numFmtId="0" fontId="21" fillId="19" borderId="11" xfId="2" applyFont="1" applyFill="1" applyBorder="1" applyAlignment="1">
      <alignment horizontal="left" vertical="center" wrapText="1"/>
    </xf>
    <xf numFmtId="0" fontId="51" fillId="16" borderId="11" xfId="2" applyFont="1" applyFill="1" applyBorder="1" applyAlignment="1">
      <alignment horizontal="left" vertical="center" wrapText="1"/>
    </xf>
    <xf numFmtId="0" fontId="3" fillId="0" borderId="6" xfId="2" applyFont="1" applyBorder="1" applyAlignment="1">
      <alignment horizontal="left" vertical="center"/>
    </xf>
    <xf numFmtId="0" fontId="5" fillId="21" borderId="6" xfId="2" applyFont="1" applyFill="1" applyBorder="1" applyAlignment="1">
      <alignment horizontal="left" vertical="center" wrapText="1"/>
    </xf>
    <xf numFmtId="0" fontId="3" fillId="0" borderId="11" xfId="2" applyFont="1" applyBorder="1" applyAlignment="1">
      <alignment vertical="center" wrapText="1"/>
    </xf>
    <xf numFmtId="0" fontId="5" fillId="2" borderId="6" xfId="2" applyFont="1" applyFill="1" applyBorder="1" applyAlignment="1">
      <alignment horizontal="left" vertical="center" wrapText="1"/>
    </xf>
    <xf numFmtId="0" fontId="5" fillId="2" borderId="11" xfId="2" applyFont="1" applyFill="1" applyBorder="1" applyAlignment="1">
      <alignment horizontal="center" vertical="center" wrapText="1"/>
    </xf>
    <xf numFmtId="0" fontId="5" fillId="2" borderId="6" xfId="2" applyFont="1" applyFill="1" applyBorder="1" applyAlignment="1">
      <alignment vertical="center"/>
    </xf>
    <xf numFmtId="0" fontId="5" fillId="9" borderId="11" xfId="2" applyFont="1" applyFill="1" applyBorder="1" applyAlignment="1">
      <alignment horizontal="left" vertical="center" wrapText="1"/>
    </xf>
    <xf numFmtId="0" fontId="3" fillId="9" borderId="11" xfId="2" applyFont="1" applyFill="1" applyBorder="1" applyAlignment="1">
      <alignment horizontal="center" vertical="center" wrapText="1"/>
    </xf>
    <xf numFmtId="0" fontId="3" fillId="0" borderId="54" xfId="2" applyFont="1" applyBorder="1" applyAlignment="1">
      <alignment horizontal="left" vertical="center"/>
    </xf>
    <xf numFmtId="0" fontId="5" fillId="0" borderId="11" xfId="2" applyFont="1" applyBorder="1" applyAlignment="1">
      <alignment vertical="center" wrapText="1"/>
    </xf>
    <xf numFmtId="0" fontId="36" fillId="17" borderId="11" xfId="2" applyFont="1" applyFill="1" applyBorder="1" applyAlignment="1">
      <alignment vertical="center" wrapText="1"/>
    </xf>
    <xf numFmtId="0" fontId="5" fillId="21" borderId="6" xfId="2" applyFont="1" applyFill="1" applyBorder="1" applyAlignment="1">
      <alignment horizontal="center" vertical="center" wrapText="1"/>
    </xf>
    <xf numFmtId="0" fontId="3" fillId="24" borderId="35" xfId="2" applyFont="1" applyFill="1" applyBorder="1" applyAlignment="1">
      <alignment horizontal="center" vertical="center"/>
    </xf>
    <xf numFmtId="0" fontId="3" fillId="24" borderId="11" xfId="2" applyFont="1" applyFill="1" applyBorder="1" applyAlignment="1">
      <alignment horizontal="left" vertical="center" wrapText="1"/>
    </xf>
    <xf numFmtId="0" fontId="21" fillId="19" borderId="14" xfId="2" applyFont="1" applyFill="1" applyBorder="1" applyAlignment="1">
      <alignment vertical="top" wrapText="1"/>
    </xf>
    <xf numFmtId="0" fontId="21" fillId="19" borderId="11" xfId="2" applyFont="1" applyFill="1" applyBorder="1" applyAlignment="1">
      <alignment horizontal="center" vertical="center" wrapText="1"/>
    </xf>
    <xf numFmtId="0" fontId="5" fillId="20" borderId="54" xfId="2" applyFont="1" applyFill="1" applyBorder="1" applyAlignment="1">
      <alignment horizontal="left" vertical="center" wrapText="1"/>
    </xf>
    <xf numFmtId="9" fontId="5" fillId="2" borderId="6" xfId="2" applyNumberFormat="1" applyFont="1" applyFill="1" applyBorder="1" applyAlignment="1">
      <alignment horizontal="center" vertical="center"/>
    </xf>
    <xf numFmtId="9" fontId="5" fillId="2" borderId="6" xfId="2" applyNumberFormat="1" applyFont="1" applyFill="1" applyBorder="1" applyAlignment="1">
      <alignment horizontal="center" vertical="center" wrapText="1"/>
    </xf>
    <xf numFmtId="9" fontId="5" fillId="2" borderId="11" xfId="2" applyNumberFormat="1" applyFont="1" applyFill="1" applyBorder="1" applyAlignment="1">
      <alignment horizontal="center" vertical="center"/>
    </xf>
    <xf numFmtId="0" fontId="3" fillId="20" borderId="35" xfId="2" applyFont="1" applyFill="1" applyBorder="1" applyAlignment="1">
      <alignment horizontal="left" vertical="center" wrapText="1"/>
    </xf>
    <xf numFmtId="0" fontId="52" fillId="19" borderId="35" xfId="2" applyFont="1" applyFill="1" applyBorder="1" applyAlignment="1">
      <alignment horizontal="center" vertical="center" wrapText="1"/>
    </xf>
    <xf numFmtId="9" fontId="5" fillId="2" borderId="11" xfId="2" applyNumberFormat="1" applyFont="1" applyFill="1" applyBorder="1" applyAlignment="1">
      <alignment horizontal="center" vertical="center" wrapText="1"/>
    </xf>
    <xf numFmtId="9" fontId="21" fillId="19" borderId="12" xfId="2" applyNumberFormat="1" applyFont="1" applyFill="1" applyBorder="1" applyAlignment="1">
      <alignment horizontal="center" vertical="center" wrapText="1"/>
    </xf>
    <xf numFmtId="0" fontId="3" fillId="24" borderId="35" xfId="2" applyFont="1" applyFill="1" applyBorder="1" applyAlignment="1">
      <alignment vertical="center" wrapText="1"/>
    </xf>
    <xf numFmtId="0" fontId="5" fillId="0" borderId="6" xfId="2" applyFont="1" applyBorder="1" applyAlignment="1">
      <alignment horizontal="left" vertical="center" wrapText="1"/>
    </xf>
    <xf numFmtId="0" fontId="5" fillId="0" borderId="6" xfId="2" applyFont="1" applyBorder="1" applyAlignment="1">
      <alignment horizontal="left" vertical="center"/>
    </xf>
    <xf numFmtId="0" fontId="3" fillId="23" borderId="35" xfId="2" applyFont="1" applyFill="1" applyBorder="1" applyAlignment="1">
      <alignment horizontal="left" vertical="center" wrapText="1"/>
    </xf>
    <xf numFmtId="0" fontId="6" fillId="0" borderId="13" xfId="2" applyFont="1" applyBorder="1"/>
    <xf numFmtId="0" fontId="6" fillId="0" borderId="34" xfId="2" applyFont="1" applyBorder="1"/>
    <xf numFmtId="0" fontId="21" fillId="19" borderId="12" xfId="2" applyFont="1" applyFill="1" applyBorder="1" applyAlignment="1">
      <alignment horizontal="center" vertical="center" wrapText="1"/>
    </xf>
    <xf numFmtId="0" fontId="3" fillId="22" borderId="35" xfId="2" applyFont="1" applyFill="1" applyBorder="1" applyAlignment="1">
      <alignment horizontal="left" vertical="center" wrapText="1"/>
    </xf>
    <xf numFmtId="0" fontId="3" fillId="2" borderId="35" xfId="2" applyFont="1" applyFill="1" applyBorder="1" applyAlignment="1">
      <alignment horizontal="left" vertical="center" wrapText="1"/>
    </xf>
    <xf numFmtId="0" fontId="3" fillId="21" borderId="35" xfId="2" applyFont="1" applyFill="1" applyBorder="1" applyAlignment="1">
      <alignment horizontal="left" vertical="center" wrapText="1"/>
    </xf>
    <xf numFmtId="0" fontId="3" fillId="0" borderId="35" xfId="2" applyFont="1" applyBorder="1" applyAlignment="1">
      <alignment horizontal="center" vertical="center" wrapText="1"/>
    </xf>
    <xf numFmtId="0" fontId="21" fillId="0" borderId="11" xfId="2" applyFont="1" applyBorder="1" applyAlignment="1">
      <alignment horizontal="center" vertical="center" wrapText="1"/>
    </xf>
    <xf numFmtId="0" fontId="6" fillId="0" borderId="7" xfId="2" applyFont="1" applyBorder="1" applyAlignment="1">
      <alignment horizontal="center" vertical="center"/>
    </xf>
    <xf numFmtId="0" fontId="21" fillId="0" borderId="11" xfId="2" applyFont="1" applyBorder="1" applyAlignment="1">
      <alignment horizontal="left" vertical="center" wrapText="1"/>
    </xf>
    <xf numFmtId="9" fontId="21" fillId="19" borderId="6" xfId="2" applyNumberFormat="1" applyFont="1" applyFill="1" applyBorder="1" applyAlignment="1">
      <alignment horizontal="center" vertical="center"/>
    </xf>
    <xf numFmtId="0" fontId="21" fillId="19" borderId="6" xfId="2" applyFont="1" applyFill="1" applyBorder="1" applyAlignment="1">
      <alignment horizontal="center" vertical="center"/>
    </xf>
    <xf numFmtId="0" fontId="8" fillId="9" borderId="11" xfId="2" applyFont="1" applyFill="1" applyBorder="1" applyAlignment="1">
      <alignment horizontal="left" vertical="center" wrapText="1"/>
    </xf>
    <xf numFmtId="0" fontId="5" fillId="27" borderId="11" xfId="2" applyFont="1" applyFill="1" applyBorder="1" applyAlignment="1">
      <alignment horizontal="center" vertical="center" wrapText="1"/>
    </xf>
    <xf numFmtId="0" fontId="5" fillId="27" borderId="11" xfId="2" applyFont="1" applyFill="1" applyBorder="1" applyAlignment="1">
      <alignment horizontal="left" vertical="center" wrapText="1"/>
    </xf>
    <xf numFmtId="0" fontId="5" fillId="28" borderId="11" xfId="2" applyFont="1" applyFill="1" applyBorder="1" applyAlignment="1">
      <alignment horizontal="left" vertical="center"/>
    </xf>
    <xf numFmtId="0" fontId="5" fillId="28" borderId="14" xfId="2" applyFont="1" applyFill="1" applyBorder="1" applyAlignment="1">
      <alignment horizontal="center" vertical="center" wrapText="1"/>
    </xf>
    <xf numFmtId="0" fontId="5" fillId="28" borderId="11" xfId="2" applyFont="1" applyFill="1" applyBorder="1" applyAlignment="1">
      <alignment horizontal="center" vertical="center" wrapText="1"/>
    </xf>
    <xf numFmtId="9" fontId="8" fillId="9" borderId="11" xfId="2" applyNumberFormat="1" applyFont="1" applyFill="1" applyBorder="1" applyAlignment="1">
      <alignment horizontal="left" vertical="center" wrapText="1"/>
    </xf>
    <xf numFmtId="0" fontId="66" fillId="0" borderId="6" xfId="2" applyFont="1" applyBorder="1" applyAlignment="1">
      <alignment vertical="center" wrapText="1"/>
    </xf>
    <xf numFmtId="0" fontId="3" fillId="27" borderId="11" xfId="2" applyFont="1" applyFill="1" applyBorder="1" applyAlignment="1">
      <alignment horizontal="left" vertical="center" wrapText="1"/>
    </xf>
    <xf numFmtId="0" fontId="3" fillId="26" borderId="11" xfId="2" applyFont="1" applyFill="1" applyBorder="1" applyAlignment="1">
      <alignment horizontal="center" vertical="center" wrapText="1"/>
    </xf>
    <xf numFmtId="0" fontId="3" fillId="26" borderId="11" xfId="2" applyFont="1" applyFill="1" applyBorder="1" applyAlignment="1">
      <alignment vertical="center" wrapText="1"/>
    </xf>
    <xf numFmtId="0" fontId="3" fillId="26" borderId="11" xfId="2" applyFont="1" applyFill="1" applyBorder="1" applyAlignment="1">
      <alignment horizontal="left" vertical="center" wrapText="1"/>
    </xf>
    <xf numFmtId="9" fontId="3" fillId="22" borderId="11" xfId="2" applyNumberFormat="1" applyFont="1" applyFill="1" applyBorder="1" applyAlignment="1">
      <alignment horizontal="left" vertical="center" wrapText="1"/>
    </xf>
    <xf numFmtId="9" fontId="3" fillId="22" borderId="35" xfId="2" applyNumberFormat="1" applyFont="1" applyFill="1" applyBorder="1" applyAlignment="1">
      <alignment horizontal="left" vertical="center" wrapText="1"/>
    </xf>
    <xf numFmtId="0" fontId="58" fillId="31" borderId="12" xfId="2" applyFont="1" applyFill="1" applyBorder="1" applyAlignment="1">
      <alignment horizontal="center" vertical="center" wrapText="1"/>
    </xf>
    <xf numFmtId="0" fontId="3" fillId="2" borderId="11" xfId="2" applyFont="1" applyFill="1" applyBorder="1" applyAlignment="1">
      <alignment horizontal="center" vertical="center" wrapText="1"/>
    </xf>
    <xf numFmtId="0" fontId="3" fillId="21" borderId="11" xfId="2" applyFont="1" applyFill="1" applyBorder="1" applyAlignment="1">
      <alignment horizontal="left" vertical="center" wrapText="1"/>
    </xf>
    <xf numFmtId="0" fontId="5" fillId="21" borderId="35" xfId="2" applyFont="1" applyFill="1" applyBorder="1" applyAlignment="1">
      <alignment horizontal="left" vertical="center" wrapText="1"/>
    </xf>
    <xf numFmtId="0" fontId="5" fillId="21" borderId="11" xfId="2" applyFont="1" applyFill="1" applyBorder="1" applyAlignment="1">
      <alignment horizontal="left" vertical="center" wrapText="1"/>
    </xf>
    <xf numFmtId="0" fontId="3" fillId="22" borderId="12" xfId="2" applyFont="1" applyFill="1" applyBorder="1" applyAlignment="1">
      <alignment horizontal="left" vertical="center" wrapText="1"/>
    </xf>
    <xf numFmtId="0" fontId="5" fillId="28" borderId="11" xfId="2" applyFont="1" applyFill="1" applyBorder="1" applyAlignment="1">
      <alignment horizontal="left" vertical="center" wrapText="1"/>
    </xf>
    <xf numFmtId="0" fontId="5" fillId="2" borderId="11" xfId="2" applyFont="1" applyFill="1" applyBorder="1" applyAlignment="1">
      <alignment vertical="center" wrapText="1"/>
    </xf>
    <xf numFmtId="0" fontId="3" fillId="27" borderId="11" xfId="2" applyFont="1" applyFill="1" applyBorder="1" applyAlignment="1">
      <alignment vertical="center" wrapText="1"/>
    </xf>
    <xf numFmtId="0" fontId="3" fillId="2" borderId="11" xfId="2" applyFont="1" applyFill="1" applyBorder="1" applyAlignment="1">
      <alignment vertical="center" wrapText="1"/>
    </xf>
    <xf numFmtId="0" fontId="3" fillId="2" borderId="12" xfId="2" applyFont="1" applyFill="1" applyBorder="1" applyAlignment="1">
      <alignment horizontal="left" vertical="center" wrapText="1"/>
    </xf>
    <xf numFmtId="0" fontId="5" fillId="2" borderId="35" xfId="2" applyFont="1" applyFill="1" applyBorder="1" applyAlignment="1">
      <alignment horizontal="left" vertical="center"/>
    </xf>
    <xf numFmtId="0" fontId="3" fillId="2" borderId="11" xfId="2" applyFont="1" applyFill="1" applyBorder="1" applyAlignment="1">
      <alignment horizontal="center" vertical="center"/>
    </xf>
    <xf numFmtId="0" fontId="5" fillId="2" borderId="11" xfId="2" applyFont="1" applyFill="1" applyBorder="1" applyAlignment="1">
      <alignment horizontal="left" vertical="center"/>
    </xf>
    <xf numFmtId="0" fontId="3" fillId="28" borderId="11" xfId="2" applyFont="1" applyFill="1" applyBorder="1" applyAlignment="1">
      <alignment horizontal="left" vertical="center" wrapText="1"/>
    </xf>
    <xf numFmtId="0" fontId="3" fillId="28" borderId="11" xfId="2" applyFont="1" applyFill="1" applyBorder="1" applyAlignment="1">
      <alignment horizontal="left" vertical="center"/>
    </xf>
    <xf numFmtId="0" fontId="3" fillId="28" borderId="6" xfId="2" applyFont="1" applyFill="1" applyBorder="1" applyAlignment="1">
      <alignment horizontal="left" vertical="center" wrapText="1"/>
    </xf>
    <xf numFmtId="0" fontId="3" fillId="9" borderId="11" xfId="2" applyFont="1" applyFill="1" applyBorder="1" applyAlignment="1">
      <alignment horizontal="left" vertical="center"/>
    </xf>
    <xf numFmtId="0" fontId="3" fillId="9" borderId="35" xfId="2" applyFont="1" applyFill="1" applyBorder="1" applyAlignment="1">
      <alignment horizontal="center" vertical="center" wrapText="1"/>
    </xf>
    <xf numFmtId="0" fontId="5" fillId="2" borderId="28" xfId="2" applyFont="1" applyFill="1" applyBorder="1" applyAlignment="1">
      <alignment horizontal="left" vertical="center" wrapText="1"/>
    </xf>
    <xf numFmtId="0" fontId="5" fillId="2" borderId="35" xfId="2" applyFont="1" applyFill="1" applyBorder="1" applyAlignment="1">
      <alignment horizontal="center" vertical="center" wrapText="1"/>
    </xf>
    <xf numFmtId="0" fontId="5" fillId="2" borderId="6" xfId="2" applyFont="1" applyFill="1" applyBorder="1" applyAlignment="1">
      <alignment horizontal="center" vertical="center" wrapText="1"/>
    </xf>
    <xf numFmtId="0" fontId="5" fillId="21" borderId="11" xfId="2" applyFont="1" applyFill="1" applyBorder="1" applyAlignment="1">
      <alignment horizontal="center" vertical="center" wrapText="1"/>
    </xf>
    <xf numFmtId="0" fontId="5" fillId="21" borderId="28" xfId="2" applyFont="1" applyFill="1" applyBorder="1" applyAlignment="1">
      <alignment horizontal="left" vertical="center" wrapText="1"/>
    </xf>
    <xf numFmtId="0" fontId="5" fillId="2" borderId="28" xfId="2" applyFont="1" applyFill="1" applyBorder="1" applyAlignment="1">
      <alignment horizontal="center" vertical="center" wrapText="1"/>
    </xf>
    <xf numFmtId="0" fontId="3" fillId="22" borderId="16" xfId="2" applyFont="1" applyFill="1" applyBorder="1" applyAlignment="1">
      <alignment horizontal="center" vertical="center"/>
    </xf>
    <xf numFmtId="0" fontId="43" fillId="0" borderId="11" xfId="2" applyFont="1" applyBorder="1" applyAlignment="1">
      <alignment horizontal="left" vertical="center" wrapText="1"/>
    </xf>
    <xf numFmtId="0" fontId="43" fillId="0" borderId="12" xfId="2" applyFont="1" applyBorder="1" applyAlignment="1">
      <alignment horizontal="left" vertical="center" wrapText="1"/>
    </xf>
    <xf numFmtId="0" fontId="43" fillId="0" borderId="7" xfId="2" applyFont="1" applyBorder="1" applyAlignment="1">
      <alignment horizontal="left" vertical="center" wrapText="1"/>
    </xf>
    <xf numFmtId="0" fontId="43" fillId="0" borderId="28" xfId="2" applyFont="1" applyBorder="1" applyAlignment="1">
      <alignment horizontal="center" vertical="center" wrapText="1"/>
    </xf>
    <xf numFmtId="0" fontId="43" fillId="0" borderId="5" xfId="2" applyFont="1" applyBorder="1" applyAlignment="1">
      <alignment horizontal="center" vertical="center" wrapText="1"/>
    </xf>
    <xf numFmtId="0" fontId="43" fillId="31" borderId="6" xfId="2" applyFont="1" applyFill="1" applyBorder="1" applyAlignment="1">
      <alignment horizontal="center" vertical="center" wrapText="1"/>
    </xf>
    <xf numFmtId="0" fontId="43" fillId="31" borderId="5" xfId="2" applyFont="1" applyFill="1" applyBorder="1" applyAlignment="1">
      <alignment horizontal="center" vertical="center" wrapText="1"/>
    </xf>
    <xf numFmtId="0" fontId="61" fillId="0" borderId="11" xfId="2" applyFont="1" applyFill="1" applyBorder="1" applyAlignment="1">
      <alignment horizontal="left" vertical="center" wrapText="1"/>
    </xf>
    <xf numFmtId="0" fontId="61" fillId="0" borderId="7" xfId="2" applyFont="1" applyFill="1" applyBorder="1" applyAlignment="1">
      <alignment horizontal="left" vertical="center" wrapText="1"/>
    </xf>
    <xf numFmtId="0" fontId="58" fillId="31" borderId="11" xfId="2" applyFont="1" applyFill="1" applyBorder="1" applyAlignment="1">
      <alignment horizontal="center" vertical="top" wrapText="1"/>
    </xf>
    <xf numFmtId="0" fontId="58" fillId="31" borderId="12" xfId="2" applyFont="1" applyFill="1" applyBorder="1" applyAlignment="1">
      <alignment horizontal="center" vertical="top" wrapText="1"/>
    </xf>
    <xf numFmtId="0" fontId="58" fillId="31" borderId="7" xfId="2" applyFont="1" applyFill="1" applyBorder="1" applyAlignment="1">
      <alignment horizontal="center" vertical="top" wrapText="1"/>
    </xf>
    <xf numFmtId="0" fontId="3" fillId="28" borderId="57" xfId="2" applyFont="1" applyFill="1" applyBorder="1" applyAlignment="1">
      <alignment horizontal="center" vertical="center" wrapText="1"/>
    </xf>
    <xf numFmtId="0" fontId="43" fillId="0" borderId="2" xfId="2" applyFont="1" applyBorder="1" applyAlignment="1">
      <alignment horizontal="center" vertical="center" wrapText="1"/>
    </xf>
    <xf numFmtId="0" fontId="43" fillId="0" borderId="12" xfId="2" applyFont="1" applyBorder="1" applyAlignment="1">
      <alignment horizontal="center" vertical="center"/>
    </xf>
    <xf numFmtId="0" fontId="43" fillId="0" borderId="48" xfId="2" applyFont="1" applyBorder="1" applyAlignment="1">
      <alignment horizontal="center" vertical="center" wrapText="1"/>
    </xf>
    <xf numFmtId="0" fontId="43" fillId="0" borderId="49" xfId="2" applyFont="1" applyBorder="1" applyAlignment="1">
      <alignment horizontal="center" vertical="center" wrapText="1"/>
    </xf>
    <xf numFmtId="0" fontId="43" fillId="0" borderId="45" xfId="2" applyFont="1" applyBorder="1" applyAlignment="1">
      <alignment horizontal="center" vertical="center" wrapText="1"/>
    </xf>
    <xf numFmtId="0" fontId="43" fillId="33" borderId="11" xfId="2" applyFont="1" applyFill="1" applyBorder="1" applyAlignment="1">
      <alignment horizontal="center" vertical="center"/>
    </xf>
    <xf numFmtId="0" fontId="43" fillId="33" borderId="7" xfId="2" applyFont="1" applyFill="1" applyBorder="1" applyAlignment="1">
      <alignment horizontal="center" vertical="center"/>
    </xf>
    <xf numFmtId="0" fontId="18" fillId="0" borderId="7" xfId="2" applyFont="1" applyFill="1" applyBorder="1" applyAlignment="1">
      <alignment horizontal="center" vertical="center" wrapText="1"/>
    </xf>
    <xf numFmtId="0" fontId="18" fillId="0" borderId="7" xfId="2" applyFont="1" applyBorder="1" applyAlignment="1">
      <alignment horizontal="left" vertical="center" wrapText="1"/>
    </xf>
    <xf numFmtId="1" fontId="43" fillId="31" borderId="11" xfId="2" applyNumberFormat="1" applyFont="1" applyFill="1" applyBorder="1" applyAlignment="1">
      <alignment horizontal="left" vertical="center" wrapText="1"/>
    </xf>
    <xf numFmtId="1" fontId="43" fillId="31" borderId="7" xfId="2" applyNumberFormat="1" applyFont="1" applyFill="1" applyBorder="1" applyAlignment="1">
      <alignment horizontal="left" vertical="center" wrapText="1"/>
    </xf>
    <xf numFmtId="9" fontId="43" fillId="31" borderId="5" xfId="2" applyNumberFormat="1" applyFont="1" applyFill="1" applyBorder="1" applyAlignment="1">
      <alignment horizontal="center" vertical="center" wrapText="1"/>
    </xf>
    <xf numFmtId="0" fontId="43" fillId="0" borderId="14" xfId="2" applyFont="1" applyFill="1" applyBorder="1" applyAlignment="1">
      <alignment horizontal="center" vertical="center" wrapText="1"/>
    </xf>
    <xf numFmtId="0" fontId="43" fillId="0" borderId="13" xfId="2" applyFont="1" applyFill="1" applyBorder="1" applyAlignment="1">
      <alignment horizontal="center" vertical="center" wrapText="1"/>
    </xf>
    <xf numFmtId="0" fontId="43" fillId="0" borderId="8" xfId="2" applyFont="1" applyFill="1" applyBorder="1" applyAlignment="1">
      <alignment horizontal="center" vertical="center" wrapText="1"/>
    </xf>
    <xf numFmtId="0" fontId="62" fillId="0" borderId="27" xfId="2" quotePrefix="1" applyFont="1" applyFill="1" applyBorder="1" applyAlignment="1">
      <alignment horizontal="center" vertical="center" wrapText="1"/>
    </xf>
    <xf numFmtId="0" fontId="62" fillId="0" borderId="25" xfId="2" quotePrefix="1" applyFont="1" applyFill="1" applyBorder="1" applyAlignment="1">
      <alignment horizontal="center" vertical="center" wrapText="1"/>
    </xf>
    <xf numFmtId="0" fontId="62" fillId="0" borderId="9" xfId="2" quotePrefix="1" applyFont="1" applyFill="1" applyBorder="1" applyAlignment="1">
      <alignment horizontal="center" vertical="center" wrapText="1"/>
    </xf>
    <xf numFmtId="0" fontId="62" fillId="0" borderId="27" xfId="4" quotePrefix="1" applyFont="1" applyFill="1" applyBorder="1" applyAlignment="1">
      <alignment horizontal="center" vertical="center"/>
    </xf>
    <xf numFmtId="0" fontId="62" fillId="0" borderId="9" xfId="4" quotePrefix="1" applyFont="1" applyFill="1" applyBorder="1" applyAlignment="1">
      <alignment horizontal="center" vertical="center"/>
    </xf>
    <xf numFmtId="0" fontId="62" fillId="0" borderId="14" xfId="4" applyFont="1" applyFill="1" applyBorder="1" applyAlignment="1">
      <alignment horizontal="center" vertical="center" wrapText="1"/>
    </xf>
    <xf numFmtId="0" fontId="62" fillId="0" borderId="13" xfId="4" applyFont="1" applyFill="1" applyBorder="1" applyAlignment="1">
      <alignment horizontal="center" vertical="center" wrapText="1"/>
    </xf>
    <xf numFmtId="0" fontId="62" fillId="0" borderId="59" xfId="4" applyFont="1" applyFill="1" applyBorder="1" applyAlignment="1">
      <alignment horizontal="center" vertical="center" wrapText="1"/>
    </xf>
    <xf numFmtId="0" fontId="43" fillId="31" borderId="28" xfId="2" applyFont="1" applyFill="1" applyBorder="1" applyAlignment="1">
      <alignment horizontal="center" vertical="center" wrapText="1"/>
    </xf>
    <xf numFmtId="0" fontId="43" fillId="0" borderId="14" xfId="2" applyFont="1" applyBorder="1" applyAlignment="1">
      <alignment horizontal="center" vertical="center" wrapText="1"/>
    </xf>
    <xf numFmtId="0" fontId="43" fillId="0" borderId="8" xfId="2" applyFont="1" applyBorder="1" applyAlignment="1">
      <alignment horizontal="center" vertical="center" wrapText="1"/>
    </xf>
    <xf numFmtId="0" fontId="43" fillId="0" borderId="11" xfId="2" applyFont="1" applyBorder="1" applyAlignment="1">
      <alignment vertical="top" wrapText="1"/>
    </xf>
    <xf numFmtId="0" fontId="43" fillId="0" borderId="12" xfId="2" applyFont="1" applyBorder="1" applyAlignment="1">
      <alignment vertical="top" wrapText="1"/>
    </xf>
    <xf numFmtId="0" fontId="43" fillId="0" borderId="7" xfId="2" applyFont="1" applyBorder="1" applyAlignment="1">
      <alignment vertical="top" wrapText="1"/>
    </xf>
    <xf numFmtId="0" fontId="3" fillId="0" borderId="11" xfId="2" applyFont="1" applyFill="1" applyBorder="1" applyAlignment="1">
      <alignment horizontal="left" vertical="center" wrapText="1"/>
    </xf>
    <xf numFmtId="0" fontId="3" fillId="0" borderId="7" xfId="2" applyFont="1" applyFill="1" applyBorder="1" applyAlignment="1">
      <alignment horizontal="left" vertical="center" wrapText="1"/>
    </xf>
    <xf numFmtId="0" fontId="43" fillId="33" borderId="11" xfId="2" applyFont="1" applyFill="1" applyBorder="1" applyAlignment="1">
      <alignment horizontal="center"/>
    </xf>
    <xf numFmtId="0" fontId="43" fillId="33" borderId="7" xfId="2" applyFont="1" applyFill="1" applyBorder="1" applyAlignment="1">
      <alignment horizontal="center"/>
    </xf>
    <xf numFmtId="0" fontId="43" fillId="33" borderId="11" xfId="2" applyFont="1" applyFill="1" applyBorder="1" applyAlignment="1">
      <alignment horizontal="center" vertical="center" wrapText="1"/>
    </xf>
    <xf numFmtId="0" fontId="43" fillId="33" borderId="7" xfId="2" applyFont="1" applyFill="1" applyBorder="1" applyAlignment="1">
      <alignment horizontal="center" vertical="center" wrapText="1"/>
    </xf>
    <xf numFmtId="0" fontId="15" fillId="0" borderId="7" xfId="2" applyFont="1" applyFill="1" applyBorder="1" applyAlignment="1">
      <alignment horizontal="center" vertical="center"/>
    </xf>
    <xf numFmtId="0" fontId="63" fillId="8" borderId="2" xfId="2" applyFont="1" applyFill="1" applyBorder="1" applyAlignment="1" applyProtection="1">
      <alignment horizontal="center" vertical="center" wrapText="1"/>
      <protection locked="0"/>
    </xf>
    <xf numFmtId="0" fontId="63" fillId="8" borderId="24" xfId="2" applyFont="1" applyFill="1" applyBorder="1" applyAlignment="1" applyProtection="1">
      <alignment horizontal="center" vertical="center" wrapText="1"/>
      <protection locked="0"/>
    </xf>
    <xf numFmtId="0" fontId="63" fillId="8" borderId="23" xfId="2" applyFont="1" applyFill="1" applyBorder="1" applyAlignment="1" applyProtection="1">
      <alignment horizontal="center" vertical="center" wrapText="1"/>
      <protection locked="0"/>
    </xf>
    <xf numFmtId="0" fontId="63" fillId="8" borderId="22" xfId="2" applyFont="1" applyFill="1" applyBorder="1" applyAlignment="1" applyProtection="1">
      <alignment horizontal="center" vertical="center" wrapText="1"/>
      <protection locked="0"/>
    </xf>
    <xf numFmtId="0" fontId="63" fillId="8" borderId="21" xfId="2" applyFont="1" applyFill="1" applyBorder="1" applyAlignment="1" applyProtection="1">
      <alignment horizontal="center" vertical="center" wrapText="1"/>
      <protection locked="0"/>
    </xf>
    <xf numFmtId="0" fontId="63" fillId="8" borderId="20" xfId="2" applyFont="1" applyFill="1" applyBorder="1" applyAlignment="1" applyProtection="1">
      <alignment horizontal="center" vertical="center" wrapText="1"/>
      <protection locked="0"/>
    </xf>
    <xf numFmtId="0" fontId="63" fillId="8" borderId="19" xfId="2" applyFont="1" applyFill="1" applyBorder="1" applyAlignment="1" applyProtection="1">
      <alignment horizontal="center" vertical="center" wrapText="1"/>
      <protection locked="0"/>
    </xf>
    <xf numFmtId="0" fontId="21" fillId="0" borderId="11" xfId="2" applyFont="1" applyBorder="1" applyAlignment="1">
      <alignment horizontal="center" vertical="center"/>
    </xf>
    <xf numFmtId="0" fontId="19" fillId="0" borderId="12" xfId="2" applyFont="1" applyBorder="1" applyAlignment="1">
      <alignment horizontal="center" vertical="center"/>
    </xf>
    <xf numFmtId="0" fontId="21" fillId="0" borderId="52" xfId="2" applyFont="1" applyBorder="1" applyAlignment="1">
      <alignment horizontal="center" vertical="center"/>
    </xf>
    <xf numFmtId="0" fontId="19" fillId="0" borderId="50" xfId="2" applyFont="1" applyBorder="1" applyAlignment="1">
      <alignment horizontal="center" vertical="center"/>
    </xf>
    <xf numFmtId="169" fontId="36" fillId="0" borderId="27" xfId="2" applyNumberFormat="1" applyFont="1" applyBorder="1" applyAlignment="1">
      <alignment horizontal="left" vertical="center"/>
    </xf>
    <xf numFmtId="169" fontId="36" fillId="0" borderId="25" xfId="2" applyNumberFormat="1" applyFont="1" applyBorder="1" applyAlignment="1">
      <alignment horizontal="left" vertical="center"/>
    </xf>
    <xf numFmtId="0" fontId="19" fillId="0" borderId="11" xfId="2" applyFont="1" applyBorder="1" applyAlignment="1">
      <alignment horizontal="center" vertical="center"/>
    </xf>
    <xf numFmtId="0" fontId="19" fillId="0" borderId="7" xfId="2" applyFont="1" applyBorder="1" applyAlignment="1">
      <alignment horizontal="center" vertical="center"/>
    </xf>
    <xf numFmtId="9" fontId="22" fillId="22" borderId="16" xfId="2" applyNumberFormat="1" applyFont="1" applyFill="1" applyBorder="1" applyAlignment="1">
      <alignment horizontal="center" vertical="center"/>
    </xf>
    <xf numFmtId="0" fontId="23" fillId="0" borderId="15" xfId="2" applyFont="1" applyBorder="1"/>
    <xf numFmtId="0" fontId="21" fillId="0" borderId="48" xfId="2" applyFont="1" applyBorder="1" applyAlignment="1">
      <alignment horizontal="left" vertical="center" wrapText="1"/>
    </xf>
    <xf numFmtId="0" fontId="21" fillId="0" borderId="45" xfId="2" applyFont="1" applyBorder="1" applyAlignment="1">
      <alignment horizontal="left" vertical="center" wrapText="1"/>
    </xf>
    <xf numFmtId="0" fontId="4" fillId="0" borderId="11" xfId="2" applyFont="1" applyBorder="1" applyAlignment="1">
      <alignment horizontal="center" vertical="center" wrapText="1"/>
    </xf>
    <xf numFmtId="0" fontId="4" fillId="0" borderId="7" xfId="2" applyFont="1" applyBorder="1" applyAlignment="1">
      <alignment horizontal="center" vertical="center" wrapText="1"/>
    </xf>
    <xf numFmtId="0" fontId="3" fillId="0" borderId="46" xfId="2" applyFont="1" applyBorder="1" applyAlignment="1">
      <alignment horizontal="center" vertical="center" wrapText="1"/>
    </xf>
    <xf numFmtId="0" fontId="3" fillId="0" borderId="7" xfId="2" applyFont="1" applyBorder="1" applyAlignment="1">
      <alignment horizontal="center" vertical="center" wrapText="1"/>
    </xf>
    <xf numFmtId="0" fontId="22" fillId="22" borderId="11" xfId="2" applyFont="1" applyFill="1" applyBorder="1" applyAlignment="1">
      <alignment horizontal="left" vertical="center" wrapText="1"/>
    </xf>
    <xf numFmtId="0" fontId="23" fillId="0" borderId="12" xfId="2" applyFont="1" applyBorder="1"/>
    <xf numFmtId="0" fontId="23" fillId="0" borderId="7" xfId="2" applyFont="1" applyBorder="1"/>
    <xf numFmtId="0" fontId="22" fillId="22" borderId="11" xfId="2" applyFont="1" applyFill="1" applyBorder="1" applyAlignment="1">
      <alignment horizontal="center" vertical="center" wrapText="1"/>
    </xf>
    <xf numFmtId="9" fontId="22" fillId="22" borderId="11" xfId="2" applyNumberFormat="1" applyFont="1" applyFill="1" applyBorder="1" applyAlignment="1">
      <alignment horizontal="center" vertical="center" wrapText="1"/>
    </xf>
    <xf numFmtId="1" fontId="22" fillId="22" borderId="16" xfId="2" applyNumberFormat="1" applyFont="1" applyFill="1" applyBorder="1" applyAlignment="1">
      <alignment horizontal="center" vertical="center"/>
    </xf>
    <xf numFmtId="0" fontId="3" fillId="0" borderId="47" xfId="2" applyFont="1" applyBorder="1" applyAlignment="1">
      <alignment horizontal="center" vertical="center" wrapText="1"/>
    </xf>
    <xf numFmtId="0" fontId="3" fillId="0" borderId="5" xfId="2" applyFont="1" applyBorder="1" applyAlignment="1">
      <alignment horizontal="center" vertical="center" wrapText="1"/>
    </xf>
    <xf numFmtId="0" fontId="19" fillId="0" borderId="2" xfId="2" applyFont="1" applyBorder="1" applyAlignment="1">
      <alignment horizontal="center" vertical="center"/>
    </xf>
    <xf numFmtId="169" fontId="36" fillId="0" borderId="2" xfId="2" applyNumberFormat="1" applyFont="1" applyBorder="1" applyAlignment="1">
      <alignment horizontal="left" vertical="center"/>
    </xf>
    <xf numFmtId="14" fontId="19" fillId="0" borderId="2" xfId="2" applyNumberFormat="1" applyFont="1" applyBorder="1" applyAlignment="1">
      <alignment horizontal="center" vertical="center"/>
    </xf>
    <xf numFmtId="0" fontId="20" fillId="0" borderId="2" xfId="2" applyFont="1" applyBorder="1" applyAlignment="1">
      <alignment horizontal="center" vertical="center"/>
    </xf>
    <xf numFmtId="0" fontId="25" fillId="0" borderId="14" xfId="2" applyFont="1" applyFill="1" applyBorder="1" applyAlignment="1">
      <alignment horizontal="center" vertical="center"/>
    </xf>
    <xf numFmtId="0" fontId="25" fillId="0" borderId="8" xfId="2" applyFont="1" applyFill="1" applyBorder="1" applyAlignment="1">
      <alignment horizontal="center" vertical="center"/>
    </xf>
    <xf numFmtId="14" fontId="19" fillId="0" borderId="51" xfId="2" applyNumberFormat="1" applyFont="1" applyBorder="1" applyAlignment="1">
      <alignment horizontal="center" vertical="center"/>
    </xf>
    <xf numFmtId="14" fontId="19" fillId="0" borderId="49" xfId="2" applyNumberFormat="1" applyFont="1" applyBorder="1" applyAlignment="1">
      <alignment horizontal="center" vertical="center"/>
    </xf>
    <xf numFmtId="0" fontId="20" fillId="0" borderId="46" xfId="2" applyFont="1" applyBorder="1" applyAlignment="1">
      <alignment horizontal="center" vertical="center"/>
    </xf>
    <xf numFmtId="0" fontId="20" fillId="0" borderId="12" xfId="2" applyFont="1" applyBorder="1" applyAlignment="1">
      <alignment horizontal="center" vertical="center"/>
    </xf>
    <xf numFmtId="0" fontId="20" fillId="31" borderId="12" xfId="2" applyFont="1" applyFill="1" applyBorder="1" applyAlignment="1">
      <alignment horizontal="left" vertical="center" wrapText="1"/>
    </xf>
    <xf numFmtId="0" fontId="20" fillId="31" borderId="11" xfId="2" applyFont="1" applyFill="1" applyBorder="1" applyAlignment="1">
      <alignment horizontal="left" vertical="center" wrapText="1"/>
    </xf>
    <xf numFmtId="0" fontId="22" fillId="22" borderId="16" xfId="2" applyFont="1" applyFill="1" applyBorder="1" applyAlignment="1">
      <alignment horizontal="center" vertical="center"/>
    </xf>
    <xf numFmtId="0" fontId="23" fillId="0" borderId="0" xfId="2" applyFont="1" applyBorder="1"/>
    <xf numFmtId="9" fontId="20" fillId="31" borderId="11" xfId="2" applyNumberFormat="1" applyFont="1" applyFill="1" applyBorder="1" applyAlignment="1">
      <alignment horizontal="left" vertical="center" wrapText="1"/>
    </xf>
    <xf numFmtId="0" fontId="20" fillId="31" borderId="11" xfId="2" applyFont="1" applyFill="1" applyBorder="1" applyAlignment="1">
      <alignment horizontal="center" vertical="center" wrapText="1"/>
    </xf>
    <xf numFmtId="0" fontId="26" fillId="6" borderId="4" xfId="2" applyFont="1" applyFill="1" applyBorder="1" applyAlignment="1">
      <alignment horizontal="center" vertical="center" wrapText="1"/>
    </xf>
    <xf numFmtId="0" fontId="23" fillId="0" borderId="18" xfId="2" applyFont="1" applyBorder="1"/>
    <xf numFmtId="0" fontId="23" fillId="0" borderId="3" xfId="2" applyFont="1" applyBorder="1"/>
    <xf numFmtId="0" fontId="26" fillId="6" borderId="6" xfId="2" applyFont="1" applyFill="1" applyBorder="1" applyAlignment="1">
      <alignment horizontal="center" vertical="center" wrapText="1"/>
    </xf>
    <xf numFmtId="0" fontId="23" fillId="0" borderId="16" xfId="2" applyFont="1" applyBorder="1"/>
    <xf numFmtId="0" fontId="23" fillId="0" borderId="14" xfId="2" applyFont="1" applyBorder="1"/>
    <xf numFmtId="0" fontId="23" fillId="0" borderId="5" xfId="2" applyFont="1" applyBorder="1"/>
    <xf numFmtId="0" fontId="23" fillId="0" borderId="8" xfId="2" applyFont="1" applyBorder="1"/>
    <xf numFmtId="0" fontId="27" fillId="7" borderId="17" xfId="2" applyFont="1" applyFill="1" applyBorder="1" applyAlignment="1">
      <alignment horizontal="center" vertical="center" wrapText="1"/>
    </xf>
    <xf numFmtId="0" fontId="27" fillId="7" borderId="154" xfId="2" applyFont="1" applyFill="1" applyBorder="1" applyAlignment="1">
      <alignment horizontal="center" vertical="center" wrapText="1"/>
    </xf>
    <xf numFmtId="0" fontId="27" fillId="7" borderId="10" xfId="2" applyFont="1" applyFill="1" applyBorder="1" applyAlignment="1">
      <alignment horizontal="center" vertical="center" wrapText="1"/>
    </xf>
    <xf numFmtId="0" fontId="24" fillId="16" borderId="11" xfId="2" applyFont="1" applyFill="1" applyBorder="1" applyAlignment="1">
      <alignment horizontal="center" vertical="center" wrapText="1"/>
    </xf>
    <xf numFmtId="0" fontId="24" fillId="15" borderId="11" xfId="2" applyFont="1" applyFill="1" applyBorder="1" applyAlignment="1">
      <alignment horizontal="left" vertical="center" wrapText="1"/>
    </xf>
    <xf numFmtId="0" fontId="24" fillId="2" borderId="12" xfId="2" applyFont="1" applyFill="1" applyBorder="1" applyAlignment="1">
      <alignment vertical="center" wrapText="1"/>
    </xf>
    <xf numFmtId="0" fontId="24" fillId="2" borderId="11" xfId="2" applyFont="1" applyFill="1" applyBorder="1" applyAlignment="1">
      <alignment horizontal="left" vertical="center" wrapText="1"/>
    </xf>
    <xf numFmtId="0" fontId="22" fillId="9" borderId="11" xfId="2" applyFont="1" applyFill="1" applyBorder="1" applyAlignment="1">
      <alignment horizontal="left" vertical="center" wrapText="1"/>
    </xf>
    <xf numFmtId="0" fontId="24" fillId="9" borderId="11" xfId="2" applyFont="1" applyFill="1" applyBorder="1" applyAlignment="1">
      <alignment horizontal="center" vertical="center" wrapText="1"/>
    </xf>
    <xf numFmtId="0" fontId="20" fillId="9" borderId="11" xfId="2" applyFont="1" applyFill="1" applyBorder="1" applyAlignment="1">
      <alignment horizontal="center" vertical="center" wrapText="1"/>
    </xf>
    <xf numFmtId="0" fontId="22" fillId="16" borderId="11" xfId="2" applyFont="1" applyFill="1" applyBorder="1" applyAlignment="1">
      <alignment horizontal="center" vertical="center" wrapText="1"/>
    </xf>
    <xf numFmtId="9" fontId="24" fillId="2" borderId="6" xfId="2" applyNumberFormat="1" applyFont="1" applyFill="1" applyBorder="1" applyAlignment="1">
      <alignment horizontal="center" vertical="center"/>
    </xf>
    <xf numFmtId="0" fontId="23" fillId="0" borderId="28" xfId="2" applyFont="1" applyBorder="1"/>
    <xf numFmtId="0" fontId="24" fillId="2" borderId="11" xfId="2" applyFont="1" applyFill="1" applyBorder="1" applyAlignment="1">
      <alignment horizontal="center" vertical="center" wrapText="1"/>
    </xf>
    <xf numFmtId="0" fontId="19" fillId="0" borderId="11" xfId="2" applyFont="1" applyBorder="1" applyAlignment="1">
      <alignment horizontal="left" vertical="center" wrapText="1"/>
    </xf>
    <xf numFmtId="0" fontId="19" fillId="19" borderId="6" xfId="2" applyFont="1" applyFill="1" applyBorder="1" applyAlignment="1">
      <alignment horizontal="center" vertical="center"/>
    </xf>
    <xf numFmtId="9" fontId="22" fillId="22" borderId="35" xfId="2" applyNumberFormat="1" applyFont="1" applyFill="1" applyBorder="1" applyAlignment="1">
      <alignment horizontal="left" vertical="center" wrapText="1"/>
    </xf>
    <xf numFmtId="0" fontId="22" fillId="0" borderId="11" xfId="2" applyFont="1" applyBorder="1" applyAlignment="1">
      <alignment vertical="center" wrapText="1"/>
    </xf>
    <xf numFmtId="0" fontId="24" fillId="2" borderId="6" xfId="2" applyFont="1" applyFill="1" applyBorder="1" applyAlignment="1">
      <alignment horizontal="left" vertical="center" wrapText="1"/>
    </xf>
    <xf numFmtId="0" fontId="22" fillId="9" borderId="11" xfId="2" applyFont="1" applyFill="1" applyBorder="1" applyAlignment="1">
      <alignment horizontal="center" vertical="center" wrapText="1"/>
    </xf>
    <xf numFmtId="0" fontId="22" fillId="9" borderId="12" xfId="2" applyFont="1" applyFill="1" applyBorder="1" applyAlignment="1">
      <alignment horizontal="center" vertical="center" wrapText="1"/>
    </xf>
    <xf numFmtId="0" fontId="22" fillId="9" borderId="7" xfId="2" applyFont="1" applyFill="1" applyBorder="1" applyAlignment="1">
      <alignment horizontal="center" vertical="center" wrapText="1"/>
    </xf>
    <xf numFmtId="0" fontId="49" fillId="0" borderId="28" xfId="2" applyFont="1" applyBorder="1" applyAlignment="1">
      <alignment vertical="center" wrapText="1"/>
    </xf>
    <xf numFmtId="9" fontId="22" fillId="22" borderId="11" xfId="2" applyNumberFormat="1" applyFont="1" applyFill="1" applyBorder="1" applyAlignment="1">
      <alignment horizontal="left" vertical="center" wrapText="1"/>
    </xf>
    <xf numFmtId="9" fontId="20" fillId="31" borderId="11" xfId="2" applyNumberFormat="1" applyFont="1" applyFill="1" applyBorder="1" applyAlignment="1">
      <alignment vertical="center" wrapText="1"/>
    </xf>
    <xf numFmtId="1" fontId="20" fillId="31" borderId="11" xfId="2" applyNumberFormat="1" applyFont="1" applyFill="1" applyBorder="1" applyAlignment="1">
      <alignment horizontal="left" vertical="center" wrapText="1"/>
    </xf>
    <xf numFmtId="0" fontId="22" fillId="21" borderId="11" xfId="2" applyFont="1" applyFill="1" applyBorder="1" applyAlignment="1">
      <alignment horizontal="left" vertical="center" wrapText="1"/>
    </xf>
    <xf numFmtId="0" fontId="22" fillId="21" borderId="12" xfId="2" applyFont="1" applyFill="1" applyBorder="1" applyAlignment="1">
      <alignment horizontal="left" vertical="center" wrapText="1"/>
    </xf>
    <xf numFmtId="0" fontId="22" fillId="21" borderId="7" xfId="2" applyFont="1" applyFill="1" applyBorder="1" applyAlignment="1">
      <alignment horizontal="left" vertical="center" wrapText="1"/>
    </xf>
    <xf numFmtId="0" fontId="24" fillId="15" borderId="6" xfId="2" applyFont="1" applyFill="1" applyBorder="1" applyAlignment="1">
      <alignment horizontal="left" vertical="center" wrapText="1"/>
    </xf>
    <xf numFmtId="0" fontId="19" fillId="0" borderId="11" xfId="2" applyFont="1" applyBorder="1" applyAlignment="1">
      <alignment vertical="center" wrapText="1"/>
    </xf>
    <xf numFmtId="0" fontId="24" fillId="0" borderId="11" xfId="2" applyFont="1" applyBorder="1" applyAlignment="1">
      <alignment vertical="center" wrapText="1"/>
    </xf>
    <xf numFmtId="0" fontId="33" fillId="17" borderId="11" xfId="2" applyFont="1" applyFill="1" applyBorder="1" applyAlignment="1">
      <alignment vertical="center" wrapText="1"/>
    </xf>
    <xf numFmtId="9" fontId="24" fillId="2" borderId="11" xfId="2" applyNumberFormat="1" applyFont="1" applyFill="1" applyBorder="1" applyAlignment="1">
      <alignment horizontal="center" vertical="center"/>
    </xf>
    <xf numFmtId="9" fontId="24" fillId="2" borderId="11" xfId="2" applyNumberFormat="1" applyFont="1" applyFill="1" applyBorder="1" applyAlignment="1">
      <alignment horizontal="center" vertical="center" wrapText="1"/>
    </xf>
    <xf numFmtId="0" fontId="19" fillId="19" borderId="14" xfId="2" applyFont="1" applyFill="1" applyBorder="1" applyAlignment="1">
      <alignment vertical="top" wrapText="1"/>
    </xf>
    <xf numFmtId="0" fontId="19" fillId="19" borderId="11" xfId="2" applyFont="1" applyFill="1" applyBorder="1" applyAlignment="1">
      <alignment horizontal="center" vertical="center" wrapText="1"/>
    </xf>
    <xf numFmtId="0" fontId="22" fillId="16" borderId="11" xfId="2" applyFont="1" applyFill="1" applyBorder="1" applyAlignment="1">
      <alignment horizontal="left" vertical="center" wrapText="1"/>
    </xf>
    <xf numFmtId="0" fontId="32" fillId="16" borderId="11" xfId="2" applyFont="1" applyFill="1" applyBorder="1" applyAlignment="1">
      <alignment horizontal="left" vertical="center" wrapText="1"/>
    </xf>
    <xf numFmtId="0" fontId="24" fillId="2" borderId="6" xfId="2" applyFont="1" applyFill="1" applyBorder="1" applyAlignment="1">
      <alignment vertical="center"/>
    </xf>
    <xf numFmtId="0" fontId="24" fillId="9" borderId="11" xfId="2" applyFont="1" applyFill="1" applyBorder="1" applyAlignment="1">
      <alignment horizontal="left" vertical="center" wrapText="1"/>
    </xf>
    <xf numFmtId="0" fontId="22" fillId="18" borderId="11" xfId="2" applyFont="1" applyFill="1" applyBorder="1" applyAlignment="1">
      <alignment horizontal="center" vertical="center" wrapText="1"/>
    </xf>
    <xf numFmtId="0" fontId="22" fillId="18" borderId="12" xfId="2" applyFont="1" applyFill="1" applyBorder="1" applyAlignment="1">
      <alignment horizontal="center" vertical="center" wrapText="1"/>
    </xf>
    <xf numFmtId="0" fontId="22" fillId="18" borderId="7" xfId="2" applyFont="1" applyFill="1" applyBorder="1" applyAlignment="1">
      <alignment horizontal="center" vertical="center" wrapText="1"/>
    </xf>
    <xf numFmtId="0" fontId="24" fillId="21" borderId="11" xfId="2" applyFont="1" applyFill="1" applyBorder="1" applyAlignment="1">
      <alignment horizontal="left" vertical="center" wrapText="1"/>
    </xf>
    <xf numFmtId="0" fontId="23" fillId="0" borderId="12" xfId="2" applyFont="1" applyBorder="1" applyAlignment="1">
      <alignment horizontal="left"/>
    </xf>
    <xf numFmtId="0" fontId="23" fillId="0" borderId="7" xfId="2" applyFont="1" applyBorder="1" applyAlignment="1">
      <alignment horizontal="left"/>
    </xf>
    <xf numFmtId="9" fontId="19" fillId="19" borderId="12" xfId="2" applyNumberFormat="1" applyFont="1" applyFill="1" applyBorder="1" applyAlignment="1">
      <alignment horizontal="center" vertical="center" wrapText="1"/>
    </xf>
    <xf numFmtId="0" fontId="23" fillId="0" borderId="33" xfId="2" applyFont="1" applyBorder="1"/>
    <xf numFmtId="9" fontId="24" fillId="2" borderId="6" xfId="2" applyNumberFormat="1" applyFont="1" applyFill="1" applyBorder="1" applyAlignment="1">
      <alignment horizontal="center" vertical="center" wrapText="1"/>
    </xf>
    <xf numFmtId="9" fontId="19" fillId="19" borderId="6" xfId="2" applyNumberFormat="1" applyFont="1" applyFill="1" applyBorder="1" applyAlignment="1">
      <alignment horizontal="center" vertical="center"/>
    </xf>
    <xf numFmtId="0" fontId="23" fillId="0" borderId="13" xfId="2" applyFont="1" applyBorder="1"/>
    <xf numFmtId="0" fontId="23" fillId="0" borderId="34" xfId="2" applyFont="1" applyBorder="1"/>
    <xf numFmtId="0" fontId="19" fillId="19" borderId="12" xfId="2" applyFont="1" applyFill="1" applyBorder="1" applyAlignment="1">
      <alignment horizontal="center" vertical="center" wrapText="1"/>
    </xf>
    <xf numFmtId="0" fontId="24" fillId="21" borderId="35" xfId="2" applyFont="1" applyFill="1" applyBorder="1" applyAlignment="1">
      <alignment horizontal="left" vertical="center" wrapText="1"/>
    </xf>
    <xf numFmtId="0" fontId="22" fillId="22" borderId="6" xfId="2" applyFont="1" applyFill="1" applyBorder="1" applyAlignment="1">
      <alignment horizontal="left" vertical="center" wrapText="1"/>
    </xf>
    <xf numFmtId="0" fontId="25" fillId="0" borderId="46" xfId="2" applyFont="1" applyFill="1" applyBorder="1" applyAlignment="1">
      <alignment horizontal="center" vertical="center"/>
    </xf>
    <xf numFmtId="0" fontId="25" fillId="0" borderId="7" xfId="2" applyFont="1" applyFill="1" applyBorder="1" applyAlignment="1">
      <alignment horizontal="center" vertical="center"/>
    </xf>
    <xf numFmtId="0" fontId="22" fillId="2" borderId="11" xfId="2" applyFont="1" applyFill="1" applyBorder="1" applyAlignment="1">
      <alignment horizontal="center" vertical="center" wrapText="1"/>
    </xf>
    <xf numFmtId="0" fontId="22" fillId="9" borderId="11" xfId="2" applyFont="1" applyFill="1" applyBorder="1" applyAlignment="1">
      <alignment horizontal="left" vertical="center"/>
    </xf>
    <xf numFmtId="0" fontId="22" fillId="9" borderId="35" xfId="2" applyFont="1" applyFill="1" applyBorder="1" applyAlignment="1">
      <alignment horizontal="center" vertical="center" wrapText="1"/>
    </xf>
    <xf numFmtId="0" fontId="24" fillId="21" borderId="12" xfId="2" applyFont="1" applyFill="1" applyBorder="1" applyAlignment="1">
      <alignment horizontal="left" vertical="center" wrapText="1"/>
    </xf>
    <xf numFmtId="0" fontId="24" fillId="21" borderId="33" xfId="2" applyFont="1" applyFill="1" applyBorder="1" applyAlignment="1">
      <alignment horizontal="left" vertical="center" wrapText="1"/>
    </xf>
    <xf numFmtId="0" fontId="22" fillId="22" borderId="12" xfId="2" applyFont="1" applyFill="1" applyBorder="1" applyAlignment="1">
      <alignment horizontal="left" vertical="center" wrapText="1"/>
    </xf>
    <xf numFmtId="0" fontId="19" fillId="0" borderId="11" xfId="2" applyFont="1" applyFill="1" applyBorder="1" applyAlignment="1">
      <alignment horizontal="center" vertical="center"/>
    </xf>
    <xf numFmtId="0" fontId="19" fillId="0" borderId="44" xfId="2" applyFont="1" applyFill="1" applyBorder="1" applyAlignment="1">
      <alignment horizontal="center" vertical="center"/>
    </xf>
    <xf numFmtId="169" fontId="34" fillId="0" borderId="46" xfId="2" applyNumberFormat="1" applyFont="1" applyBorder="1" applyAlignment="1">
      <alignment horizontal="center" vertical="center" wrapText="1"/>
    </xf>
    <xf numFmtId="169" fontId="34" fillId="0" borderId="7" xfId="2" applyNumberFormat="1" applyFont="1" applyBorder="1" applyAlignment="1">
      <alignment horizontal="center" vertical="center" wrapText="1"/>
    </xf>
    <xf numFmtId="0" fontId="19" fillId="0" borderId="46" xfId="2" applyFont="1" applyBorder="1" applyAlignment="1">
      <alignment horizontal="center" vertical="center"/>
    </xf>
    <xf numFmtId="0" fontId="19" fillId="0" borderId="7" xfId="2" applyFont="1" applyFill="1" applyBorder="1" applyAlignment="1">
      <alignment horizontal="center" vertical="center"/>
    </xf>
    <xf numFmtId="0" fontId="19" fillId="0" borderId="44" xfId="2" applyFont="1" applyBorder="1" applyAlignment="1">
      <alignment horizontal="center" vertical="center"/>
    </xf>
    <xf numFmtId="0" fontId="11" fillId="0" borderId="2" xfId="2" applyFont="1" applyFill="1" applyBorder="1" applyAlignment="1" applyProtection="1">
      <alignment horizontal="right" vertical="center"/>
      <protection locked="0"/>
    </xf>
    <xf numFmtId="0" fontId="28" fillId="7" borderId="14" xfId="2" applyFont="1" applyFill="1" applyBorder="1" applyAlignment="1">
      <alignment horizontal="center" vertical="center" wrapText="1"/>
    </xf>
    <xf numFmtId="0" fontId="28" fillId="7" borderId="13" xfId="2" applyFont="1" applyFill="1" applyBorder="1" applyAlignment="1">
      <alignment horizontal="center" vertical="center" wrapText="1"/>
    </xf>
    <xf numFmtId="0" fontId="23" fillId="0" borderId="12" xfId="2" applyFont="1" applyBorder="1" applyAlignment="1">
      <alignment horizontal="center"/>
    </xf>
    <xf numFmtId="0" fontId="26" fillId="6" borderId="11" xfId="2" applyFont="1" applyFill="1" applyBorder="1" applyAlignment="1">
      <alignment horizontal="center" vertical="center" wrapText="1"/>
    </xf>
    <xf numFmtId="0" fontId="26" fillId="6" borderId="12" xfId="2" applyFont="1" applyFill="1" applyBorder="1" applyAlignment="1">
      <alignment horizontal="center" vertical="center" wrapText="1"/>
    </xf>
    <xf numFmtId="0" fontId="27" fillId="0" borderId="2" xfId="2" applyFont="1" applyFill="1" applyBorder="1" applyAlignment="1">
      <alignment horizontal="center" vertical="center" wrapText="1"/>
    </xf>
    <xf numFmtId="0" fontId="23" fillId="0" borderId="2" xfId="2" applyFont="1" applyFill="1" applyBorder="1"/>
    <xf numFmtId="0" fontId="11" fillId="0" borderId="27" xfId="2" applyFont="1" applyFill="1" applyBorder="1" applyAlignment="1" applyProtection="1">
      <alignment horizontal="center" vertical="center" wrapText="1"/>
      <protection locked="0"/>
    </xf>
    <xf numFmtId="0" fontId="11" fillId="0" borderId="24" xfId="2" applyFont="1" applyFill="1" applyBorder="1" applyAlignment="1" applyProtection="1">
      <alignment horizontal="right" vertical="center"/>
      <protection locked="0"/>
    </xf>
    <xf numFmtId="0" fontId="11" fillId="0" borderId="22" xfId="2" applyFont="1" applyFill="1" applyBorder="1" applyAlignment="1" applyProtection="1">
      <alignment horizontal="right" vertical="center"/>
      <protection locked="0"/>
    </xf>
    <xf numFmtId="0" fontId="11" fillId="8" borderId="27" xfId="2" applyFont="1" applyFill="1" applyBorder="1" applyAlignment="1" applyProtection="1">
      <alignment horizontal="center" vertical="center" wrapText="1"/>
      <protection locked="0"/>
    </xf>
    <xf numFmtId="0" fontId="31" fillId="0" borderId="0" xfId="2" applyFont="1" applyAlignment="1">
      <alignment horizontal="center" vertical="center"/>
    </xf>
    <xf numFmtId="0" fontId="18" fillId="0" borderId="0" xfId="2" applyFont="1" applyAlignment="1"/>
    <xf numFmtId="0" fontId="19" fillId="0" borderId="0" xfId="2" applyFont="1" applyAlignment="1">
      <alignment horizontal="center" vertical="center"/>
    </xf>
    <xf numFmtId="0" fontId="26" fillId="6" borderId="0" xfId="2" applyFont="1" applyFill="1" applyBorder="1" applyAlignment="1">
      <alignment horizontal="center" vertical="center" wrapText="1"/>
    </xf>
    <xf numFmtId="0" fontId="26" fillId="6" borderId="16" xfId="2" applyFont="1" applyFill="1" applyBorder="1" applyAlignment="1">
      <alignment horizontal="center" vertical="center" wrapText="1"/>
    </xf>
    <xf numFmtId="0" fontId="27" fillId="7" borderId="2" xfId="2" applyFont="1" applyFill="1" applyBorder="1" applyAlignment="1">
      <alignment horizontal="center" vertical="center" wrapText="1"/>
    </xf>
    <xf numFmtId="0" fontId="23" fillId="0" borderId="2" xfId="2" applyFont="1" applyBorder="1"/>
    <xf numFmtId="0" fontId="26" fillId="6" borderId="5" xfId="2"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0" fillId="0" borderId="0" xfId="0" applyFont="1" applyAlignment="1">
      <alignment horizontal="center" vertical="center" wrapText="1"/>
    </xf>
    <xf numFmtId="0" fontId="8" fillId="6" borderId="4" xfId="0" applyFont="1" applyFill="1" applyBorder="1" applyAlignment="1">
      <alignment horizontal="center" vertical="center" wrapText="1"/>
    </xf>
    <xf numFmtId="0" fontId="4" fillId="0" borderId="18"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166" fontId="3" fillId="0" borderId="11" xfId="0" applyNumberFormat="1" applyFont="1" applyFill="1" applyBorder="1" applyAlignment="1">
      <alignment horizontal="center" vertical="center" wrapText="1"/>
    </xf>
    <xf numFmtId="166" fontId="3" fillId="0" borderId="7" xfId="0" applyNumberFormat="1" applyFont="1" applyFill="1" applyBorder="1" applyAlignment="1">
      <alignment horizontal="center" vertical="center" wrapText="1"/>
    </xf>
    <xf numFmtId="0" fontId="3"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7" xfId="0" applyFont="1" applyFill="1" applyBorder="1" applyAlignment="1">
      <alignment horizontal="left" vertical="center" wrapText="1"/>
    </xf>
    <xf numFmtId="14" fontId="3" fillId="0" borderId="11" xfId="0" applyNumberFormat="1"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7" xfId="0" applyFont="1" applyBorder="1" applyAlignment="1">
      <alignment horizontal="center" vertical="center" wrapText="1"/>
    </xf>
    <xf numFmtId="0" fontId="3" fillId="5" borderId="11"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165" fontId="3" fillId="0" borderId="11" xfId="0" applyNumberFormat="1" applyFont="1" applyBorder="1" applyAlignment="1">
      <alignment horizontal="center" vertical="center" wrapText="1"/>
    </xf>
    <xf numFmtId="165" fontId="3" fillId="0" borderId="12" xfId="0" applyNumberFormat="1" applyFont="1" applyBorder="1" applyAlignment="1">
      <alignment horizontal="center" vertical="center" wrapText="1"/>
    </xf>
    <xf numFmtId="165" fontId="3" fillId="0" borderId="7" xfId="0" applyNumberFormat="1" applyFont="1" applyBorder="1" applyAlignment="1">
      <alignment horizontal="center" vertical="center" wrapText="1"/>
    </xf>
    <xf numFmtId="9" fontId="3" fillId="2" borderId="11" xfId="0" applyNumberFormat="1" applyFont="1" applyFill="1" applyBorder="1" applyAlignment="1">
      <alignment horizontal="center" vertical="center" wrapText="1"/>
    </xf>
    <xf numFmtId="9" fontId="3" fillId="2" borderId="7"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3" fontId="3" fillId="0" borderId="7"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6" fillId="0" borderId="12" xfId="0" applyFont="1" applyBorder="1" applyAlignment="1">
      <alignment horizontal="center" vertical="center" wrapText="1"/>
    </xf>
    <xf numFmtId="0" fontId="3" fillId="2" borderId="2"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6" fillId="0" borderId="7" xfId="0" applyFont="1" applyBorder="1" applyAlignment="1">
      <alignment horizontal="center" vertical="center" wrapText="1"/>
    </xf>
    <xf numFmtId="0" fontId="3" fillId="2" borderId="12"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5" xfId="0" applyFont="1" applyBorder="1" applyAlignment="1">
      <alignment horizontal="center" vertical="center" wrapText="1"/>
    </xf>
    <xf numFmtId="0" fontId="3" fillId="5" borderId="2" xfId="0" applyFont="1" applyFill="1" applyBorder="1" applyAlignment="1">
      <alignment horizontal="center" vertical="center" wrapText="1"/>
    </xf>
    <xf numFmtId="165" fontId="3" fillId="0" borderId="11" xfId="0" applyNumberFormat="1" applyFont="1" applyFill="1" applyBorder="1" applyAlignment="1">
      <alignment horizontal="center" vertical="center" wrapText="1"/>
    </xf>
    <xf numFmtId="165" fontId="3" fillId="0" borderId="7" xfId="0" applyNumberFormat="1" applyFont="1" applyFill="1" applyBorder="1" applyAlignment="1">
      <alignment horizontal="center" vertical="center" wrapText="1"/>
    </xf>
    <xf numFmtId="166" fontId="3" fillId="0" borderId="14" xfId="0" applyNumberFormat="1" applyFont="1" applyFill="1" applyBorder="1" applyAlignment="1">
      <alignment horizontal="center" vertical="center" wrapText="1"/>
    </xf>
    <xf numFmtId="166" fontId="3" fillId="0" borderId="13" xfId="0" applyNumberFormat="1" applyFont="1" applyFill="1" applyBorder="1" applyAlignment="1">
      <alignment horizontal="center" vertical="center" wrapText="1"/>
    </xf>
    <xf numFmtId="166" fontId="3" fillId="0" borderId="8" xfId="0" applyNumberFormat="1"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7" xfId="0"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2" fontId="3" fillId="2" borderId="2" xfId="0" applyNumberFormat="1" applyFont="1" applyFill="1" applyBorder="1" applyAlignment="1">
      <alignment horizontal="center" vertical="center" wrapText="1"/>
    </xf>
    <xf numFmtId="166" fontId="3" fillId="0" borderId="16" xfId="0" applyNumberFormat="1" applyFont="1" applyFill="1" applyBorder="1" applyAlignment="1">
      <alignment horizontal="center" vertical="center" wrapText="1"/>
    </xf>
    <xf numFmtId="166" fontId="3" fillId="0" borderId="15" xfId="0" applyNumberFormat="1" applyFont="1" applyFill="1" applyBorder="1" applyAlignment="1">
      <alignment horizontal="center" vertical="center" wrapText="1"/>
    </xf>
    <xf numFmtId="0" fontId="5" fillId="2" borderId="11"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4" fillId="0" borderId="13" xfId="0" applyFont="1" applyBorder="1" applyAlignment="1">
      <alignment horizontal="center" vertical="center" wrapText="1"/>
    </xf>
    <xf numFmtId="0" fontId="8" fillId="6" borderId="11" xfId="0" applyFont="1" applyFill="1" applyBorder="1" applyAlignment="1">
      <alignment horizontal="center" vertical="center" wrapText="1"/>
    </xf>
    <xf numFmtId="0" fontId="4" fillId="0" borderId="12" xfId="0" applyFont="1" applyBorder="1" applyAlignment="1">
      <alignment horizontal="center" vertical="center" wrapText="1"/>
    </xf>
    <xf numFmtId="0" fontId="8" fillId="7" borderId="2" xfId="0" applyFont="1" applyFill="1" applyBorder="1" applyAlignment="1">
      <alignment horizontal="left" vertical="center" wrapText="1"/>
    </xf>
    <xf numFmtId="0" fontId="8" fillId="0" borderId="0" xfId="0" applyFont="1" applyBorder="1" applyAlignment="1">
      <alignment horizontal="center"/>
    </xf>
    <xf numFmtId="0" fontId="8" fillId="0" borderId="17" xfId="0" applyFont="1" applyBorder="1" applyAlignment="1">
      <alignment horizontal="center"/>
    </xf>
    <xf numFmtId="0" fontId="11" fillId="8"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center"/>
      <protection locked="0"/>
    </xf>
    <xf numFmtId="0" fontId="8" fillId="0" borderId="27" xfId="0" applyFont="1" applyBorder="1" applyAlignment="1">
      <alignment horizontal="center"/>
    </xf>
    <xf numFmtId="0" fontId="8" fillId="0" borderId="0" xfId="0" applyFont="1" applyBorder="1" applyAlignment="1">
      <alignment horizontal="center" vertical="center"/>
    </xf>
    <xf numFmtId="0" fontId="8" fillId="0" borderId="24" xfId="0" applyFont="1" applyBorder="1" applyAlignment="1">
      <alignment horizontal="center" vertical="center"/>
    </xf>
    <xf numFmtId="0" fontId="8" fillId="0" borderId="21" xfId="0" applyFont="1" applyBorder="1" applyAlignment="1">
      <alignment horizontal="center" vertical="center"/>
    </xf>
    <xf numFmtId="0" fontId="8" fillId="0" borderId="0" xfId="0" applyFont="1" applyFill="1" applyBorder="1" applyAlignment="1">
      <alignment horizontal="center" vertical="center"/>
    </xf>
    <xf numFmtId="0" fontId="11" fillId="0" borderId="17" xfId="2" applyFont="1" applyFill="1" applyBorder="1" applyAlignment="1" applyProtection="1">
      <alignment horizontal="center" vertical="center" wrapText="1"/>
      <protection locked="0"/>
    </xf>
    <xf numFmtId="0" fontId="11" fillId="0" borderId="10" xfId="2"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0" fontId="11" fillId="0" borderId="17" xfId="2" applyFont="1" applyFill="1" applyBorder="1" applyAlignment="1" applyProtection="1">
      <alignment horizontal="center" vertical="center"/>
      <protection locked="0"/>
    </xf>
    <xf numFmtId="0" fontId="11" fillId="0" borderId="10" xfId="2" applyFont="1" applyFill="1" applyBorder="1" applyAlignment="1" applyProtection="1">
      <alignment horizontal="center" vertical="center"/>
      <protection locked="0"/>
    </xf>
    <xf numFmtId="0" fontId="11" fillId="8" borderId="17" xfId="2" applyFont="1" applyFill="1" applyBorder="1" applyAlignment="1" applyProtection="1">
      <alignment horizontal="center" vertical="center" wrapText="1"/>
      <protection locked="0"/>
    </xf>
    <xf numFmtId="0" fontId="11" fillId="8" borderId="154" xfId="2" applyFont="1" applyFill="1" applyBorder="1" applyAlignment="1" applyProtection="1">
      <alignment horizontal="center" vertical="center" wrapText="1"/>
      <protection locked="0"/>
    </xf>
    <xf numFmtId="0" fontId="11" fillId="8" borderId="10" xfId="2" applyFont="1" applyFill="1" applyBorder="1" applyAlignment="1" applyProtection="1">
      <alignment horizontal="center" vertical="center" wrapText="1"/>
      <protection locked="0"/>
    </xf>
    <xf numFmtId="0" fontId="13" fillId="0" borderId="17" xfId="2" applyFont="1" applyFill="1" applyBorder="1" applyAlignment="1" applyProtection="1">
      <alignment horizontal="center" vertical="center" wrapText="1"/>
      <protection locked="0"/>
    </xf>
    <xf numFmtId="0" fontId="13" fillId="0" borderId="10" xfId="2" applyFont="1" applyFill="1" applyBorder="1" applyAlignment="1" applyProtection="1">
      <alignment horizontal="center" vertical="center" wrapText="1"/>
      <protection locked="0"/>
    </xf>
    <xf numFmtId="0" fontId="14" fillId="0" borderId="17" xfId="2" applyFont="1" applyBorder="1" applyAlignment="1">
      <alignment horizontal="center" vertical="center" wrapText="1"/>
    </xf>
    <xf numFmtId="0" fontId="14" fillId="0" borderId="154" xfId="2" applyFont="1" applyBorder="1" applyAlignment="1">
      <alignment horizontal="center" vertical="center" wrapText="1"/>
    </xf>
    <xf numFmtId="0" fontId="14" fillId="0" borderId="10" xfId="2" applyFont="1" applyBorder="1" applyAlignment="1">
      <alignment horizontal="center" vertical="center" wrapText="1"/>
    </xf>
    <xf numFmtId="0" fontId="31" fillId="0" borderId="24" xfId="2" applyFont="1" applyBorder="1" applyAlignment="1">
      <alignment horizontal="center" vertical="center"/>
    </xf>
    <xf numFmtId="0" fontId="31" fillId="0" borderId="22" xfId="2" applyFont="1" applyBorder="1" applyAlignment="1">
      <alignment horizontal="center" vertical="center"/>
    </xf>
    <xf numFmtId="0" fontId="31" fillId="0" borderId="109" xfId="2" applyFont="1" applyBorder="1" applyAlignment="1">
      <alignment horizontal="center" vertical="center"/>
    </xf>
    <xf numFmtId="0" fontId="31" fillId="0" borderId="26" xfId="2" applyFont="1" applyBorder="1" applyAlignment="1">
      <alignment horizontal="center" vertical="center"/>
    </xf>
    <xf numFmtId="0" fontId="31" fillId="0" borderId="21" xfId="2" applyFont="1" applyBorder="1" applyAlignment="1">
      <alignment horizontal="center" vertical="center"/>
    </xf>
    <xf numFmtId="0" fontId="31" fillId="0" borderId="19" xfId="2" applyFont="1" applyBorder="1" applyAlignment="1">
      <alignment horizontal="center" vertical="center"/>
    </xf>
    <xf numFmtId="0" fontId="8" fillId="0" borderId="17" xfId="2" applyFont="1" applyBorder="1" applyAlignment="1">
      <alignment horizontal="center"/>
    </xf>
    <xf numFmtId="0" fontId="8" fillId="0" borderId="154" xfId="2" applyFont="1" applyBorder="1" applyAlignment="1">
      <alignment horizontal="center"/>
    </xf>
    <xf numFmtId="0" fontId="8" fillId="0" borderId="24" xfId="2" applyFont="1" applyBorder="1" applyAlignment="1">
      <alignment horizontal="center" vertical="center"/>
    </xf>
    <xf numFmtId="0" fontId="8" fillId="0" borderId="21" xfId="2" applyFont="1" applyBorder="1" applyAlignment="1">
      <alignment horizontal="center" vertical="center"/>
    </xf>
    <xf numFmtId="0" fontId="11" fillId="0" borderId="24" xfId="2" applyFont="1" applyFill="1" applyBorder="1" applyAlignment="1" applyProtection="1">
      <alignment horizontal="center" vertical="center"/>
      <protection locked="0"/>
    </xf>
    <xf numFmtId="0" fontId="11" fillId="0" borderId="22" xfId="2" applyFont="1" applyFill="1" applyBorder="1" applyAlignment="1" applyProtection="1">
      <alignment horizontal="center" vertical="center"/>
      <protection locked="0"/>
    </xf>
    <xf numFmtId="0" fontId="11" fillId="0" borderId="21" xfId="2" applyFont="1" applyFill="1" applyBorder="1" applyAlignment="1" applyProtection="1">
      <alignment horizontal="center" vertical="center"/>
      <protection locked="0"/>
    </xf>
    <xf numFmtId="0" fontId="11" fillId="0" borderId="19" xfId="2" applyFont="1" applyFill="1" applyBorder="1" applyAlignment="1" applyProtection="1">
      <alignment horizontal="center" vertical="center"/>
      <protection locked="0"/>
    </xf>
    <xf numFmtId="0" fontId="11" fillId="8" borderId="9" xfId="2" applyFont="1" applyFill="1" applyBorder="1" applyAlignment="1" applyProtection="1">
      <alignment horizontal="center" vertical="center" wrapText="1"/>
      <protection locked="0"/>
    </xf>
    <xf numFmtId="0" fontId="11" fillId="0" borderId="24" xfId="2" applyFont="1" applyFill="1" applyBorder="1" applyAlignment="1" applyProtection="1">
      <alignment horizontal="center" vertical="center" wrapText="1"/>
      <protection locked="0"/>
    </xf>
    <xf numFmtId="0" fontId="11" fillId="0" borderId="22" xfId="2" applyFont="1" applyFill="1" applyBorder="1" applyAlignment="1" applyProtection="1">
      <alignment horizontal="center" vertical="center" wrapText="1"/>
      <protection locked="0"/>
    </xf>
    <xf numFmtId="0" fontId="11" fillId="0" borderId="21" xfId="2" applyFont="1" applyFill="1" applyBorder="1" applyAlignment="1" applyProtection="1">
      <alignment horizontal="center" vertical="center" wrapText="1"/>
      <protection locked="0"/>
    </xf>
    <xf numFmtId="0" fontId="11" fillId="0" borderId="19" xfId="2" applyFont="1" applyFill="1" applyBorder="1" applyAlignment="1" applyProtection="1">
      <alignment horizontal="center" vertical="center" wrapText="1"/>
      <protection locked="0"/>
    </xf>
    <xf numFmtId="0" fontId="14" fillId="0" borderId="24" xfId="2" applyFont="1" applyBorder="1" applyAlignment="1">
      <alignment horizontal="center" vertical="center" wrapText="1"/>
    </xf>
    <xf numFmtId="0" fontId="14" fillId="0" borderId="23" xfId="2" applyFont="1" applyBorder="1" applyAlignment="1">
      <alignment horizontal="center" vertical="center" wrapText="1"/>
    </xf>
    <xf numFmtId="0" fontId="14" fillId="0" borderId="22" xfId="2" applyFont="1" applyBorder="1" applyAlignment="1">
      <alignment horizontal="center" vertical="center" wrapText="1"/>
    </xf>
    <xf numFmtId="0" fontId="14" fillId="0" borderId="21"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19" xfId="2" applyFont="1" applyBorder="1" applyAlignment="1">
      <alignment horizontal="center" vertical="center" wrapText="1"/>
    </xf>
    <xf numFmtId="0" fontId="27" fillId="7" borderId="18" xfId="2" applyFont="1" applyFill="1" applyBorder="1" applyAlignment="1">
      <alignment horizontal="center" vertical="center" wrapText="1"/>
    </xf>
    <xf numFmtId="0" fontId="23" fillId="0" borderId="18" xfId="2" applyFont="1" applyBorder="1" applyAlignment="1">
      <alignment horizontal="center" vertical="center"/>
    </xf>
    <xf numFmtId="0" fontId="23" fillId="0" borderId="3" xfId="2" applyFont="1" applyBorder="1" applyAlignment="1">
      <alignment horizontal="center" vertical="center"/>
    </xf>
    <xf numFmtId="0" fontId="28" fillId="7" borderId="11" xfId="2" applyFont="1" applyFill="1" applyBorder="1" applyAlignment="1">
      <alignment horizontal="center" vertical="center" wrapText="1"/>
    </xf>
    <xf numFmtId="0" fontId="23" fillId="0" borderId="12" xfId="2" applyFont="1" applyBorder="1" applyAlignment="1">
      <alignment horizontal="center" vertical="center"/>
    </xf>
    <xf numFmtId="0" fontId="23" fillId="0" borderId="12" xfId="2" applyFont="1" applyBorder="1" applyAlignment="1">
      <alignment horizontal="center" vertical="center" wrapText="1"/>
    </xf>
    <xf numFmtId="0" fontId="27" fillId="7" borderId="11" xfId="2" applyFont="1" applyFill="1" applyBorder="1" applyAlignment="1">
      <alignment horizontal="center" vertical="center" wrapText="1"/>
    </xf>
    <xf numFmtId="9" fontId="22" fillId="26" borderId="11" xfId="2" applyNumberFormat="1" applyFont="1" applyFill="1" applyBorder="1" applyAlignment="1">
      <alignment horizontal="center" vertical="center" wrapText="1"/>
    </xf>
    <xf numFmtId="9" fontId="22" fillId="26" borderId="12" xfId="2" applyNumberFormat="1" applyFont="1" applyFill="1" applyBorder="1" applyAlignment="1">
      <alignment horizontal="center" vertical="center" wrapText="1"/>
    </xf>
    <xf numFmtId="9" fontId="22" fillId="26" borderId="7" xfId="2" applyNumberFormat="1" applyFont="1" applyFill="1" applyBorder="1" applyAlignment="1">
      <alignment horizontal="center" vertical="center" wrapText="1"/>
    </xf>
    <xf numFmtId="0" fontId="30" fillId="26" borderId="11" xfId="2" applyFont="1" applyFill="1" applyBorder="1" applyAlignment="1">
      <alignment horizontal="center" vertical="center" wrapText="1"/>
    </xf>
    <xf numFmtId="0" fontId="30" fillId="26" borderId="12" xfId="2" applyFont="1" applyFill="1" applyBorder="1" applyAlignment="1">
      <alignment horizontal="center" vertical="center" wrapText="1"/>
    </xf>
    <xf numFmtId="0" fontId="30" fillId="26" borderId="7" xfId="2" applyFont="1" applyFill="1" applyBorder="1" applyAlignment="1">
      <alignment horizontal="center" vertical="center" wrapText="1"/>
    </xf>
    <xf numFmtId="0" fontId="22" fillId="26" borderId="11" xfId="2" applyFont="1" applyFill="1" applyBorder="1" applyAlignment="1">
      <alignment horizontal="center" vertical="center"/>
    </xf>
    <xf numFmtId="0" fontId="22" fillId="26" borderId="12" xfId="2" applyFont="1" applyFill="1" applyBorder="1" applyAlignment="1">
      <alignment horizontal="center" vertical="center"/>
    </xf>
    <xf numFmtId="0" fontId="22" fillId="26" borderId="7" xfId="2" applyFont="1" applyFill="1" applyBorder="1" applyAlignment="1">
      <alignment horizontal="center" vertical="center"/>
    </xf>
    <xf numFmtId="0" fontId="22" fillId="2" borderId="35" xfId="2" applyFont="1" applyFill="1" applyBorder="1" applyAlignment="1">
      <alignment horizontal="left" vertical="center" wrapText="1"/>
    </xf>
    <xf numFmtId="0" fontId="22" fillId="21" borderId="35" xfId="2" applyFont="1" applyFill="1" applyBorder="1" applyAlignment="1">
      <alignment horizontal="left" vertical="center" wrapText="1"/>
    </xf>
    <xf numFmtId="0" fontId="22" fillId="23" borderId="35" xfId="2" applyFont="1" applyFill="1" applyBorder="1" applyAlignment="1">
      <alignment horizontal="left" vertical="center" wrapText="1"/>
    </xf>
    <xf numFmtId="9" fontId="24" fillId="25" borderId="12" xfId="2" applyNumberFormat="1" applyFont="1" applyFill="1" applyBorder="1" applyAlignment="1">
      <alignment horizontal="left" vertical="center"/>
    </xf>
    <xf numFmtId="0" fontId="22" fillId="23" borderId="54" xfId="2" applyFont="1" applyFill="1" applyBorder="1" applyAlignment="1">
      <alignment horizontal="left" vertical="center"/>
    </xf>
    <xf numFmtId="0" fontId="23" fillId="0" borderId="55" xfId="2" applyFont="1" applyBorder="1"/>
    <xf numFmtId="0" fontId="24" fillId="20" borderId="54" xfId="2" applyFont="1" applyFill="1" applyBorder="1" applyAlignment="1">
      <alignment horizontal="left" vertical="center" wrapText="1"/>
    </xf>
    <xf numFmtId="0" fontId="22" fillId="0" borderId="6" xfId="2" applyFont="1" applyBorder="1" applyAlignment="1">
      <alignment horizontal="left" vertical="center"/>
    </xf>
    <xf numFmtId="0" fontId="22" fillId="25" borderId="12" xfId="2" applyFont="1" applyFill="1" applyBorder="1" applyAlignment="1">
      <alignment horizontal="left" vertical="center"/>
    </xf>
    <xf numFmtId="0" fontId="22" fillId="2" borderId="11" xfId="2" applyFont="1" applyFill="1" applyBorder="1" applyAlignment="1">
      <alignment horizontal="left" vertical="center" wrapText="1"/>
    </xf>
    <xf numFmtId="0" fontId="22" fillId="24" borderId="35" xfId="2" applyFont="1" applyFill="1" applyBorder="1" applyAlignment="1">
      <alignment horizontal="center" vertical="center"/>
    </xf>
    <xf numFmtId="0" fontId="22" fillId="22" borderId="54" xfId="2" applyFont="1" applyFill="1" applyBorder="1" applyAlignment="1">
      <alignment horizontal="left" vertical="center" wrapText="1"/>
    </xf>
    <xf numFmtId="0" fontId="22" fillId="2" borderId="54" xfId="2" applyFont="1" applyFill="1" applyBorder="1" applyAlignment="1">
      <alignment horizontal="left" vertical="center" wrapText="1"/>
    </xf>
    <xf numFmtId="0" fontId="22" fillId="21" borderId="54" xfId="2" applyFont="1" applyFill="1" applyBorder="1" applyAlignment="1">
      <alignment horizontal="left" vertical="center" wrapText="1"/>
    </xf>
    <xf numFmtId="0" fontId="19" fillId="19" borderId="35" xfId="2" applyFont="1" applyFill="1" applyBorder="1" applyAlignment="1">
      <alignment vertical="center" wrapText="1"/>
    </xf>
    <xf numFmtId="0" fontId="19" fillId="19" borderId="11" xfId="2" applyFont="1" applyFill="1" applyBorder="1" applyAlignment="1">
      <alignment horizontal="left" vertical="center" wrapText="1"/>
    </xf>
    <xf numFmtId="0" fontId="22" fillId="0" borderId="54" xfId="2" applyFont="1" applyBorder="1" applyAlignment="1">
      <alignment horizontal="left" vertical="center"/>
    </xf>
    <xf numFmtId="0" fontId="22" fillId="22" borderId="35" xfId="2" applyFont="1" applyFill="1" applyBorder="1" applyAlignment="1">
      <alignment horizontal="left" vertical="center" wrapText="1"/>
    </xf>
    <xf numFmtId="0" fontId="19" fillId="0" borderId="11" xfId="2" applyFont="1" applyBorder="1" applyAlignment="1">
      <alignment horizontal="center" vertical="center" wrapText="1"/>
    </xf>
    <xf numFmtId="0" fontId="23" fillId="0" borderId="7" xfId="2" applyFont="1" applyBorder="1" applyAlignment="1">
      <alignment horizontal="center" vertical="center"/>
    </xf>
    <xf numFmtId="0" fontId="24" fillId="0" borderId="6" xfId="2" applyFont="1" applyBorder="1" applyAlignment="1">
      <alignment horizontal="left" vertical="center" wrapText="1"/>
    </xf>
    <xf numFmtId="0" fontId="24" fillId="0" borderId="6" xfId="2" applyFont="1" applyBorder="1" applyAlignment="1">
      <alignment horizontal="left" vertical="center"/>
    </xf>
    <xf numFmtId="0" fontId="22" fillId="0" borderId="35" xfId="2" applyFont="1" applyBorder="1" applyAlignment="1">
      <alignment horizontal="center" vertical="center" wrapText="1"/>
    </xf>
    <xf numFmtId="0" fontId="22" fillId="24" borderId="35" xfId="2" applyFont="1" applyFill="1" applyBorder="1" applyAlignment="1">
      <alignment vertical="center" wrapText="1"/>
    </xf>
    <xf numFmtId="0" fontId="22" fillId="24" borderId="11" xfId="2" applyFont="1" applyFill="1" applyBorder="1" applyAlignment="1">
      <alignment horizontal="left" vertical="center" wrapText="1"/>
    </xf>
    <xf numFmtId="0" fontId="22" fillId="20" borderId="35" xfId="2" applyFont="1" applyFill="1" applyBorder="1" applyAlignment="1">
      <alignment horizontal="left" vertical="center" wrapText="1"/>
    </xf>
    <xf numFmtId="0" fontId="71" fillId="19" borderId="35" xfId="2" applyFont="1" applyFill="1" applyBorder="1" applyAlignment="1">
      <alignment horizontal="center" vertical="center" wrapText="1"/>
    </xf>
    <xf numFmtId="0" fontId="49" fillId="0" borderId="6" xfId="2" applyFont="1" applyBorder="1" applyAlignment="1">
      <alignment vertical="center" wrapText="1"/>
    </xf>
    <xf numFmtId="0" fontId="22" fillId="27" borderId="11" xfId="2" applyFont="1" applyFill="1" applyBorder="1" applyAlignment="1">
      <alignment horizontal="left" vertical="center" wrapText="1"/>
    </xf>
    <xf numFmtId="0" fontId="22" fillId="26" borderId="11" xfId="2" applyFont="1" applyFill="1" applyBorder="1" applyAlignment="1">
      <alignment horizontal="center" vertical="center" wrapText="1"/>
    </xf>
    <xf numFmtId="0" fontId="22" fillId="26" borderId="11" xfId="2" applyFont="1" applyFill="1" applyBorder="1" applyAlignment="1">
      <alignment vertical="center" wrapText="1"/>
    </xf>
    <xf numFmtId="0" fontId="22" fillId="26" borderId="12" xfId="2" applyFont="1" applyFill="1" applyBorder="1" applyAlignment="1">
      <alignment vertical="center" wrapText="1"/>
    </xf>
    <xf numFmtId="0" fontId="24" fillId="28" borderId="11" xfId="2" applyFont="1" applyFill="1" applyBorder="1" applyAlignment="1">
      <alignment horizontal="left" vertical="center"/>
    </xf>
    <xf numFmtId="0" fontId="24" fillId="21" borderId="28" xfId="2" applyFont="1" applyFill="1" applyBorder="1" applyAlignment="1">
      <alignment horizontal="left" vertical="center" wrapText="1"/>
    </xf>
    <xf numFmtId="0" fontId="24" fillId="21" borderId="11" xfId="2" applyFont="1" applyFill="1" applyBorder="1" applyAlignment="1">
      <alignment horizontal="center" vertical="center" wrapText="1"/>
    </xf>
    <xf numFmtId="0" fontId="22" fillId="27" borderId="11" xfId="2" applyFont="1" applyFill="1" applyBorder="1" applyAlignment="1">
      <alignment vertical="center" wrapText="1"/>
    </xf>
    <xf numFmtId="0" fontId="24" fillId="27" borderId="11" xfId="2" applyFont="1" applyFill="1" applyBorder="1" applyAlignment="1">
      <alignment horizontal="left" vertical="center" wrapText="1"/>
    </xf>
    <xf numFmtId="0" fontId="24" fillId="2" borderId="6" xfId="2" applyFont="1" applyFill="1" applyBorder="1" applyAlignment="1">
      <alignment horizontal="center" vertical="center" wrapText="1"/>
    </xf>
    <xf numFmtId="0" fontId="24" fillId="2" borderId="11" xfId="2" applyFont="1" applyFill="1" applyBorder="1" applyAlignment="1">
      <alignment vertical="center" wrapText="1"/>
    </xf>
    <xf numFmtId="0" fontId="24" fillId="2" borderId="35" xfId="2" applyFont="1" applyFill="1" applyBorder="1" applyAlignment="1">
      <alignment horizontal="left" vertical="center"/>
    </xf>
    <xf numFmtId="0" fontId="22" fillId="2" borderId="11" xfId="2" applyFont="1" applyFill="1" applyBorder="1" applyAlignment="1">
      <alignment horizontal="center" vertical="center"/>
    </xf>
    <xf numFmtId="0" fontId="22" fillId="2" borderId="11" xfId="2" applyFont="1" applyFill="1" applyBorder="1" applyAlignment="1">
      <alignment vertical="center" wrapText="1"/>
    </xf>
    <xf numFmtId="0" fontId="22" fillId="2" borderId="12" xfId="2" applyFont="1" applyFill="1" applyBorder="1" applyAlignment="1">
      <alignment horizontal="left" vertical="center" wrapText="1"/>
    </xf>
    <xf numFmtId="0" fontId="22" fillId="26" borderId="11" xfId="2" applyFont="1" applyFill="1" applyBorder="1" applyAlignment="1">
      <alignment horizontal="left" vertical="center" wrapText="1"/>
    </xf>
    <xf numFmtId="0" fontId="22" fillId="26" borderId="12" xfId="2" applyFont="1" applyFill="1" applyBorder="1" applyAlignment="1">
      <alignment horizontal="center" vertical="center" wrapText="1"/>
    </xf>
    <xf numFmtId="0" fontId="24" fillId="2" borderId="28" xfId="2" applyFont="1" applyFill="1" applyBorder="1" applyAlignment="1">
      <alignment horizontal="left" vertical="center" wrapText="1"/>
    </xf>
    <xf numFmtId="0" fontId="24" fillId="2" borderId="35" xfId="2" applyFont="1" applyFill="1" applyBorder="1" applyAlignment="1">
      <alignment horizontal="center" vertical="center" wrapText="1"/>
    </xf>
    <xf numFmtId="0" fontId="24" fillId="2" borderId="11" xfId="2" applyFont="1" applyFill="1" applyBorder="1" applyAlignment="1">
      <alignment horizontal="left" vertical="center"/>
    </xf>
    <xf numFmtId="0" fontId="22" fillId="28" borderId="11" xfId="2" applyFont="1" applyFill="1" applyBorder="1" applyAlignment="1">
      <alignment horizontal="left" vertical="center"/>
    </xf>
    <xf numFmtId="0" fontId="22" fillId="28" borderId="6" xfId="2" applyFont="1" applyFill="1" applyBorder="1" applyAlignment="1">
      <alignment horizontal="left" vertical="center" wrapText="1"/>
    </xf>
    <xf numFmtId="0" fontId="24" fillId="28" borderId="11" xfId="2" applyFont="1" applyFill="1" applyBorder="1" applyAlignment="1">
      <alignment horizontal="left" vertical="center" wrapText="1"/>
    </xf>
    <xf numFmtId="0" fontId="24" fillId="28" borderId="14" xfId="2" applyFont="1" applyFill="1" applyBorder="1" applyAlignment="1">
      <alignment horizontal="center" vertical="center" wrapText="1"/>
    </xf>
    <xf numFmtId="0" fontId="22" fillId="28" borderId="57" xfId="2" applyFont="1" applyFill="1" applyBorder="1" applyAlignment="1">
      <alignment horizontal="center" vertical="center" wrapText="1"/>
    </xf>
    <xf numFmtId="0" fontId="24" fillId="21" borderId="6" xfId="2" applyFont="1" applyFill="1" applyBorder="1" applyAlignment="1">
      <alignment horizontal="left" vertical="center" wrapText="1"/>
    </xf>
    <xf numFmtId="0" fontId="24" fillId="2" borderId="28" xfId="2" applyFont="1" applyFill="1" applyBorder="1" applyAlignment="1">
      <alignment horizontal="center" vertical="center" wrapText="1"/>
    </xf>
    <xf numFmtId="0" fontId="30" fillId="9" borderId="11" xfId="2" applyFont="1" applyFill="1" applyBorder="1" applyAlignment="1">
      <alignment horizontal="left" vertical="center" wrapText="1"/>
    </xf>
    <xf numFmtId="0" fontId="24" fillId="28" borderId="11" xfId="2" applyFont="1" applyFill="1" applyBorder="1" applyAlignment="1">
      <alignment horizontal="center" vertical="center" wrapText="1"/>
    </xf>
    <xf numFmtId="0" fontId="24" fillId="27" borderId="11" xfId="2" applyFont="1" applyFill="1" applyBorder="1" applyAlignment="1">
      <alignment horizontal="center" vertical="center" wrapText="1"/>
    </xf>
    <xf numFmtId="0" fontId="22" fillId="28" borderId="11" xfId="2" applyFont="1" applyFill="1" applyBorder="1" applyAlignment="1">
      <alignment horizontal="left" vertical="center" wrapText="1"/>
    </xf>
    <xf numFmtId="0" fontId="24" fillId="21" borderId="6" xfId="2" applyFont="1" applyFill="1" applyBorder="1" applyAlignment="1">
      <alignment horizontal="center" vertical="center" wrapText="1"/>
    </xf>
    <xf numFmtId="0" fontId="22" fillId="26" borderId="7" xfId="2" applyFont="1" applyFill="1" applyBorder="1" applyAlignment="1">
      <alignment horizontal="center" vertical="center" wrapText="1"/>
    </xf>
    <xf numFmtId="9" fontId="30" fillId="9" borderId="11" xfId="2" applyNumberFormat="1" applyFont="1" applyFill="1" applyBorder="1" applyAlignment="1">
      <alignment horizontal="left" vertical="center" wrapText="1"/>
    </xf>
    <xf numFmtId="166" fontId="22" fillId="0" borderId="11" xfId="2" applyNumberFormat="1" applyFont="1" applyBorder="1" applyAlignment="1">
      <alignment horizontal="center" vertical="center" wrapText="1"/>
    </xf>
    <xf numFmtId="166" fontId="22" fillId="0" borderId="12" xfId="2" applyNumberFormat="1" applyFont="1" applyBorder="1" applyAlignment="1">
      <alignment horizontal="center" vertical="center" wrapText="1"/>
    </xf>
    <xf numFmtId="166" fontId="22" fillId="0" borderId="7" xfId="2" applyNumberFormat="1" applyFont="1" applyBorder="1" applyAlignment="1">
      <alignment horizontal="center" vertical="center" wrapText="1"/>
    </xf>
    <xf numFmtId="0" fontId="22" fillId="0" borderId="11" xfId="2" applyFont="1" applyBorder="1" applyAlignment="1">
      <alignment horizontal="center" vertical="center" wrapText="1"/>
    </xf>
    <xf numFmtId="0" fontId="22" fillId="0" borderId="12" xfId="2" applyFont="1" applyBorder="1" applyAlignment="1">
      <alignment horizontal="center" vertical="center" wrapText="1"/>
    </xf>
    <xf numFmtId="0" fontId="22" fillId="0" borderId="7" xfId="2" applyFont="1" applyBorder="1" applyAlignment="1">
      <alignment horizontal="center" vertical="center" wrapText="1"/>
    </xf>
    <xf numFmtId="0" fontId="19" fillId="0" borderId="7" xfId="2" applyFont="1" applyBorder="1" applyAlignment="1">
      <alignment horizontal="center" vertical="center" wrapText="1"/>
    </xf>
    <xf numFmtId="0" fontId="19" fillId="0" borderId="12" xfId="2" applyFont="1" applyBorder="1" applyAlignment="1">
      <alignment horizontal="center" vertical="center" wrapText="1"/>
    </xf>
    <xf numFmtId="0" fontId="22" fillId="26" borderId="33" xfId="2"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6" fillId="0" borderId="12" xfId="0" applyFont="1" applyBorder="1"/>
    <xf numFmtId="0" fontId="11" fillId="6" borderId="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3" xfId="0" applyFont="1" applyFill="1" applyBorder="1" applyAlignment="1">
      <alignment horizontal="center" vertical="center" wrapText="1"/>
    </xf>
    <xf numFmtId="10" fontId="22" fillId="26" borderId="11" xfId="2" applyNumberFormat="1" applyFont="1" applyFill="1" applyBorder="1" applyAlignment="1">
      <alignment horizontal="center" vertical="center"/>
    </xf>
    <xf numFmtId="10" fontId="22" fillId="26" borderId="12" xfId="2" applyNumberFormat="1" applyFont="1" applyFill="1" applyBorder="1" applyAlignment="1">
      <alignment horizontal="center" vertical="center"/>
    </xf>
    <xf numFmtId="10" fontId="22" fillId="26" borderId="7" xfId="2" applyNumberFormat="1" applyFont="1" applyFill="1" applyBorder="1" applyAlignment="1">
      <alignment horizontal="center" vertical="center"/>
    </xf>
    <xf numFmtId="182" fontId="8" fillId="0" borderId="5" xfId="6" applyNumberFormat="1" applyFont="1" applyFill="1" applyBorder="1" applyAlignment="1">
      <alignment horizontal="center" wrapText="1"/>
    </xf>
    <xf numFmtId="182" fontId="8" fillId="0" borderId="15" xfId="6" applyNumberFormat="1" applyFont="1" applyFill="1" applyBorder="1" applyAlignment="1">
      <alignment horizontal="center" wrapText="1"/>
    </xf>
    <xf numFmtId="182" fontId="8" fillId="0" borderId="8" xfId="6" applyNumberFormat="1" applyFont="1" applyFill="1" applyBorder="1" applyAlignment="1">
      <alignment horizontal="center" wrapText="1"/>
    </xf>
    <xf numFmtId="0" fontId="40" fillId="0" borderId="2" xfId="2" applyFont="1" applyBorder="1" applyAlignment="1">
      <alignment horizontal="center" vertical="center"/>
    </xf>
    <xf numFmtId="0" fontId="4" fillId="0" borderId="0" xfId="2" applyFont="1" applyBorder="1" applyAlignment="1">
      <alignment horizontal="center"/>
    </xf>
    <xf numFmtId="0" fontId="3" fillId="0" borderId="11" xfId="2" applyFont="1" applyFill="1" applyBorder="1" applyAlignment="1">
      <alignment horizontal="center" vertical="center"/>
    </xf>
    <xf numFmtId="0" fontId="3" fillId="0" borderId="7" xfId="2" applyFont="1" applyFill="1" applyBorder="1" applyAlignment="1">
      <alignment horizontal="center" vertical="center"/>
    </xf>
    <xf numFmtId="0" fontId="4" fillId="0" borderId="12" xfId="2" applyFont="1" applyBorder="1"/>
    <xf numFmtId="0" fontId="4" fillId="0" borderId="7" xfId="2" applyFont="1" applyBorder="1"/>
    <xf numFmtId="0" fontId="3" fillId="22" borderId="0" xfId="2" applyFont="1" applyFill="1" applyBorder="1" applyAlignment="1">
      <alignment horizontal="center" vertical="center"/>
    </xf>
    <xf numFmtId="0" fontId="4" fillId="0" borderId="0" xfId="2" applyFont="1" applyBorder="1"/>
    <xf numFmtId="0" fontId="4" fillId="0" borderId="15" xfId="2" applyFont="1" applyBorder="1"/>
    <xf numFmtId="0" fontId="3" fillId="31" borderId="11" xfId="2" applyFont="1" applyFill="1" applyBorder="1" applyAlignment="1">
      <alignment horizontal="left" vertical="center" wrapText="1"/>
    </xf>
    <xf numFmtId="9" fontId="3" fillId="31" borderId="11" xfId="2" applyNumberFormat="1" applyFont="1" applyFill="1" applyBorder="1" applyAlignment="1">
      <alignment horizontal="left" vertical="center" wrapText="1"/>
    </xf>
    <xf numFmtId="0" fontId="3" fillId="31" borderId="11" xfId="2" applyFont="1" applyFill="1" applyBorder="1" applyAlignment="1">
      <alignment horizontal="center" vertical="center" wrapText="1"/>
    </xf>
    <xf numFmtId="0" fontId="3" fillId="22" borderId="7" xfId="2" applyFont="1" applyFill="1" applyBorder="1" applyAlignment="1">
      <alignment horizontal="center" vertical="center" wrapText="1"/>
    </xf>
    <xf numFmtId="165" fontId="4" fillId="0" borderId="14" xfId="2" applyNumberFormat="1" applyFont="1" applyFill="1" applyBorder="1" applyAlignment="1" applyProtection="1">
      <alignment horizontal="center" wrapText="1"/>
    </xf>
    <xf numFmtId="165" fontId="4" fillId="0" borderId="59" xfId="2" applyNumberFormat="1" applyFont="1" applyFill="1" applyBorder="1" applyAlignment="1" applyProtection="1">
      <alignment horizontal="center" wrapText="1"/>
    </xf>
    <xf numFmtId="0" fontId="3" fillId="0" borderId="11" xfId="2" quotePrefix="1" applyFont="1" applyFill="1" applyBorder="1" applyAlignment="1">
      <alignment horizontal="left" vertical="center" wrapText="1"/>
    </xf>
    <xf numFmtId="0" fontId="3" fillId="0" borderId="7" xfId="2" quotePrefix="1" applyFont="1" applyFill="1" applyBorder="1" applyAlignment="1">
      <alignment horizontal="left" vertical="center" wrapText="1"/>
    </xf>
    <xf numFmtId="182" fontId="3" fillId="0" borderId="11" xfId="6" applyNumberFormat="1" applyFont="1" applyFill="1" applyBorder="1" applyAlignment="1">
      <alignment horizontal="center" vertical="center"/>
    </xf>
    <xf numFmtId="182" fontId="3" fillId="0" borderId="7" xfId="6" applyNumberFormat="1" applyFont="1" applyFill="1" applyBorder="1" applyAlignment="1">
      <alignment horizontal="center" vertical="center"/>
    </xf>
    <xf numFmtId="14" fontId="3" fillId="0" borderId="11" xfId="2" applyNumberFormat="1" applyFont="1" applyFill="1" applyBorder="1" applyAlignment="1">
      <alignment horizontal="center"/>
    </xf>
    <xf numFmtId="14" fontId="3" fillId="0" borderId="7" xfId="2" applyNumberFormat="1" applyFont="1" applyFill="1" applyBorder="1" applyAlignment="1">
      <alignment horizontal="center"/>
    </xf>
    <xf numFmtId="0" fontId="4" fillId="0" borderId="27" xfId="2" quotePrefix="1" applyFont="1" applyFill="1" applyBorder="1" applyAlignment="1">
      <alignment horizontal="left" vertical="center" wrapText="1"/>
    </xf>
    <xf numFmtId="0" fontId="4" fillId="0" borderId="9" xfId="2" applyFont="1" applyFill="1" applyBorder="1" applyAlignment="1">
      <alignment horizontal="left" vertical="center" wrapText="1"/>
    </xf>
    <xf numFmtId="0" fontId="3" fillId="0" borderId="51" xfId="2" applyFont="1" applyFill="1" applyBorder="1" applyAlignment="1">
      <alignment horizontal="center" vertical="center" wrapText="1"/>
    </xf>
    <xf numFmtId="0" fontId="3" fillId="0" borderId="62" xfId="2" applyFont="1" applyFill="1" applyBorder="1" applyAlignment="1">
      <alignment horizontal="center" vertical="center" wrapText="1"/>
    </xf>
    <xf numFmtId="182" fontId="3" fillId="0" borderId="11" xfId="6" applyNumberFormat="1" applyFont="1" applyFill="1" applyBorder="1" applyAlignment="1">
      <alignment horizontal="center"/>
    </xf>
    <xf numFmtId="182" fontId="3" fillId="0" borderId="7" xfId="6" applyNumberFormat="1" applyFont="1" applyFill="1" applyBorder="1" applyAlignment="1">
      <alignment horizontal="center"/>
    </xf>
    <xf numFmtId="0" fontId="3" fillId="0" borderId="11" xfId="2" applyFont="1" applyFill="1" applyBorder="1" applyAlignment="1">
      <alignment horizontal="center"/>
    </xf>
    <xf numFmtId="0" fontId="3" fillId="0" borderId="7" xfId="2" applyFont="1" applyFill="1" applyBorder="1" applyAlignment="1">
      <alignment horizontal="center"/>
    </xf>
    <xf numFmtId="0" fontId="3" fillId="22" borderId="12" xfId="2" applyFont="1" applyFill="1" applyBorder="1" applyAlignment="1">
      <alignment horizontal="center" vertical="center" wrapText="1"/>
    </xf>
    <xf numFmtId="0" fontId="5" fillId="44" borderId="11" xfId="2" applyFont="1" applyFill="1" applyBorder="1" applyAlignment="1">
      <alignment horizontal="center" vertical="center" wrapText="1"/>
    </xf>
    <xf numFmtId="0" fontId="5" fillId="47" borderId="12" xfId="2" applyFont="1" applyFill="1" applyBorder="1" applyAlignment="1">
      <alignment horizontal="center" vertical="center" wrapText="1"/>
    </xf>
    <xf numFmtId="0" fontId="5" fillId="47" borderId="7" xfId="2" applyFont="1" applyFill="1" applyBorder="1" applyAlignment="1">
      <alignment horizontal="center" vertical="center" wrapText="1"/>
    </xf>
    <xf numFmtId="0" fontId="5" fillId="22" borderId="11" xfId="2" applyFont="1" applyFill="1" applyBorder="1" applyAlignment="1">
      <alignment horizontal="center" vertical="center" wrapText="1"/>
    </xf>
    <xf numFmtId="0" fontId="5" fillId="22" borderId="12" xfId="2" applyFont="1" applyFill="1" applyBorder="1" applyAlignment="1">
      <alignment horizontal="center" vertical="center" wrapText="1"/>
    </xf>
    <xf numFmtId="0" fontId="5" fillId="22" borderId="7" xfId="2" applyFont="1" applyFill="1" applyBorder="1" applyAlignment="1">
      <alignment horizontal="center" vertical="center" wrapText="1"/>
    </xf>
    <xf numFmtId="9" fontId="5" fillId="22" borderId="11" xfId="2" applyNumberFormat="1" applyFont="1" applyFill="1" applyBorder="1" applyAlignment="1">
      <alignment horizontal="center" vertical="center" wrapText="1"/>
    </xf>
    <xf numFmtId="9" fontId="5" fillId="22" borderId="12" xfId="2" applyNumberFormat="1" applyFont="1" applyFill="1" applyBorder="1" applyAlignment="1">
      <alignment horizontal="center" vertical="center" wrapText="1"/>
    </xf>
    <xf numFmtId="9" fontId="5" fillId="22" borderId="7" xfId="2" applyNumberFormat="1" applyFont="1" applyFill="1" applyBorder="1" applyAlignment="1">
      <alignment horizontal="center" vertical="center" wrapText="1"/>
    </xf>
    <xf numFmtId="9" fontId="3" fillId="22" borderId="11" xfId="2" applyNumberFormat="1" applyFont="1" applyFill="1" applyBorder="1" applyAlignment="1">
      <alignment horizontal="center" vertical="center"/>
    </xf>
    <xf numFmtId="9" fontId="3" fillId="22" borderId="12" xfId="2" applyNumberFormat="1" applyFont="1" applyFill="1" applyBorder="1" applyAlignment="1">
      <alignment horizontal="center" vertical="center"/>
    </xf>
    <xf numFmtId="9" fontId="3" fillId="22" borderId="7" xfId="2" applyNumberFormat="1" applyFont="1" applyFill="1" applyBorder="1" applyAlignment="1">
      <alignment horizontal="center" vertical="center"/>
    </xf>
    <xf numFmtId="9" fontId="3" fillId="22" borderId="52" xfId="2" applyNumberFormat="1" applyFont="1" applyFill="1" applyBorder="1" applyAlignment="1">
      <alignment horizontal="center" vertical="center"/>
    </xf>
    <xf numFmtId="9" fontId="3" fillId="22" borderId="50" xfId="2" applyNumberFormat="1" applyFont="1" applyFill="1" applyBorder="1" applyAlignment="1">
      <alignment horizontal="center" vertical="center"/>
    </xf>
    <xf numFmtId="9" fontId="3" fillId="22" borderId="63" xfId="2" applyNumberFormat="1" applyFont="1" applyFill="1" applyBorder="1" applyAlignment="1">
      <alignment horizontal="center" vertical="center"/>
    </xf>
    <xf numFmtId="0" fontId="4" fillId="0" borderId="28" xfId="2" applyFont="1" applyBorder="1"/>
    <xf numFmtId="0" fontId="3" fillId="44" borderId="11" xfId="2" applyFont="1" applyFill="1" applyBorder="1" applyAlignment="1">
      <alignment horizontal="center" vertical="center" wrapText="1"/>
    </xf>
    <xf numFmtId="0" fontId="4" fillId="43" borderId="7" xfId="2" applyFont="1" applyFill="1" applyBorder="1" applyAlignment="1">
      <alignment horizontal="center" vertical="center"/>
    </xf>
    <xf numFmtId="0" fontId="4" fillId="0" borderId="7" xfId="2" applyFont="1" applyBorder="1" applyAlignment="1">
      <alignment horizontal="center" vertical="center"/>
    </xf>
    <xf numFmtId="0" fontId="4" fillId="0" borderId="15" xfId="2" applyFont="1" applyBorder="1" applyAlignment="1">
      <alignment horizontal="center" vertical="center"/>
    </xf>
    <xf numFmtId="0" fontId="4" fillId="43" borderId="12" xfId="2" applyFont="1" applyFill="1" applyBorder="1" applyAlignment="1">
      <alignment horizontal="center" vertical="center"/>
    </xf>
    <xf numFmtId="0" fontId="3" fillId="7" borderId="11" xfId="2" applyFont="1" applyFill="1" applyBorder="1" applyAlignment="1">
      <alignment horizontal="center" vertical="center" wrapText="1"/>
    </xf>
    <xf numFmtId="0" fontId="4" fillId="0" borderId="12" xfId="2" applyFont="1" applyBorder="1" applyAlignment="1">
      <alignment horizontal="center" vertical="center"/>
    </xf>
    <xf numFmtId="9" fontId="3" fillId="22" borderId="7" xfId="2" applyNumberFormat="1" applyFont="1" applyFill="1" applyBorder="1" applyAlignment="1">
      <alignment horizontal="center" vertical="center" wrapText="1"/>
    </xf>
    <xf numFmtId="0" fontId="3" fillId="49" borderId="11" xfId="2" applyFont="1" applyFill="1" applyBorder="1" applyAlignment="1">
      <alignment horizontal="center" vertical="center" wrapText="1"/>
    </xf>
    <xf numFmtId="0" fontId="3" fillId="49" borderId="12" xfId="2" applyFont="1" applyFill="1" applyBorder="1" applyAlignment="1">
      <alignment horizontal="center" vertical="center" wrapText="1"/>
    </xf>
    <xf numFmtId="0" fontId="3" fillId="44" borderId="12" xfId="2" applyFont="1" applyFill="1" applyBorder="1" applyAlignment="1">
      <alignment horizontal="center" vertical="center" wrapText="1"/>
    </xf>
    <xf numFmtId="0" fontId="3" fillId="44" borderId="7" xfId="2" applyFont="1" applyFill="1" applyBorder="1" applyAlignment="1">
      <alignment horizontal="center" vertical="center" wrapText="1"/>
    </xf>
    <xf numFmtId="9" fontId="3" fillId="22" borderId="12" xfId="2" applyNumberFormat="1" applyFont="1" applyFill="1" applyBorder="1" applyAlignment="1">
      <alignment horizontal="center" vertical="center" wrapText="1"/>
    </xf>
    <xf numFmtId="0" fontId="3" fillId="0" borderId="2" xfId="2" applyFont="1" applyFill="1" applyBorder="1" applyAlignment="1">
      <alignment horizontal="center" vertical="center"/>
    </xf>
    <xf numFmtId="0" fontId="3" fillId="0" borderId="2" xfId="2" applyFont="1" applyBorder="1" applyAlignment="1">
      <alignment horizontal="center" vertical="center"/>
    </xf>
    <xf numFmtId="0" fontId="4" fillId="22" borderId="11" xfId="2" applyFont="1" applyFill="1" applyBorder="1" applyAlignment="1">
      <alignment horizontal="center" vertical="center" wrapText="1"/>
    </xf>
    <xf numFmtId="0" fontId="9" fillId="22" borderId="12" xfId="2" applyFont="1" applyFill="1" applyBorder="1" applyAlignment="1">
      <alignment horizontal="center" vertical="center" wrapText="1"/>
    </xf>
    <xf numFmtId="0" fontId="9" fillId="22" borderId="7" xfId="2" applyFont="1" applyFill="1" applyBorder="1" applyAlignment="1">
      <alignment horizontal="center" vertical="center" wrapText="1"/>
    </xf>
    <xf numFmtId="0" fontId="4" fillId="22" borderId="6" xfId="2" applyFont="1" applyFill="1" applyBorder="1" applyAlignment="1">
      <alignment horizontal="center" vertical="center" wrapText="1"/>
    </xf>
    <xf numFmtId="0" fontId="9" fillId="22" borderId="28" xfId="2" applyFont="1" applyFill="1" applyBorder="1" applyAlignment="1">
      <alignment horizontal="center" vertical="center" wrapText="1"/>
    </xf>
    <xf numFmtId="0" fontId="9" fillId="22" borderId="5" xfId="2" applyFont="1" applyFill="1" applyBorder="1" applyAlignment="1">
      <alignment horizontal="center" vertical="center" wrapText="1"/>
    </xf>
    <xf numFmtId="1" fontId="3" fillId="22" borderId="2" xfId="2" applyNumberFormat="1" applyFont="1" applyFill="1" applyBorder="1" applyAlignment="1">
      <alignment horizontal="center" vertical="center"/>
    </xf>
    <xf numFmtId="0" fontId="4" fillId="0" borderId="13" xfId="2" applyFont="1" applyBorder="1"/>
    <xf numFmtId="0" fontId="4" fillId="0" borderId="8" xfId="2" applyFont="1" applyBorder="1"/>
    <xf numFmtId="0" fontId="5" fillId="44" borderId="12" xfId="2" applyFont="1" applyFill="1" applyBorder="1" applyAlignment="1">
      <alignment horizontal="center" vertical="center" wrapText="1"/>
    </xf>
    <xf numFmtId="0" fontId="5" fillId="44" borderId="7" xfId="2" applyFont="1" applyFill="1" applyBorder="1" applyAlignment="1">
      <alignment horizontal="center" vertical="center" wrapText="1"/>
    </xf>
    <xf numFmtId="0" fontId="5" fillId="45" borderId="12" xfId="2" applyFont="1" applyFill="1" applyBorder="1" applyAlignment="1">
      <alignment horizontal="center" vertical="center" wrapText="1"/>
    </xf>
    <xf numFmtId="0" fontId="4" fillId="44" borderId="11" xfId="2" applyFont="1" applyFill="1" applyBorder="1" applyAlignment="1">
      <alignment horizontal="center" vertical="center" wrapText="1"/>
    </xf>
    <xf numFmtId="0" fontId="4" fillId="46" borderId="7" xfId="2" applyFont="1" applyFill="1" applyBorder="1" applyAlignment="1">
      <alignment horizontal="center" vertical="center" wrapText="1"/>
    </xf>
    <xf numFmtId="0" fontId="4" fillId="0" borderId="33" xfId="2" applyFont="1" applyBorder="1"/>
    <xf numFmtId="0" fontId="4" fillId="44" borderId="12" xfId="2" applyFont="1" applyFill="1" applyBorder="1" applyAlignment="1">
      <alignment horizontal="center" vertical="center" wrapText="1"/>
    </xf>
    <xf numFmtId="0" fontId="4" fillId="44" borderId="7" xfId="2" applyFont="1" applyFill="1" applyBorder="1" applyAlignment="1">
      <alignment horizontal="center" vertical="center" wrapText="1"/>
    </xf>
    <xf numFmtId="0" fontId="4" fillId="0" borderId="5" xfId="2" applyFont="1" applyBorder="1"/>
    <xf numFmtId="0" fontId="9" fillId="0" borderId="6" xfId="2" applyFont="1" applyBorder="1" applyAlignment="1">
      <alignment vertical="center" wrapText="1"/>
    </xf>
    <xf numFmtId="0" fontId="5" fillId="19" borderId="35" xfId="2" applyFont="1" applyFill="1" applyBorder="1" applyAlignment="1">
      <alignment horizontal="center" vertical="center" wrapText="1"/>
    </xf>
    <xf numFmtId="0" fontId="3" fillId="0" borderId="11" xfId="2" applyFont="1" applyBorder="1" applyAlignment="1">
      <alignment horizontal="left" vertical="center" wrapText="1"/>
    </xf>
    <xf numFmtId="9" fontId="3" fillId="19" borderId="6" xfId="2" applyNumberFormat="1" applyFont="1" applyFill="1" applyBorder="1" applyAlignment="1">
      <alignment horizontal="center" vertical="center"/>
    </xf>
    <xf numFmtId="0" fontId="3" fillId="19" borderId="14" xfId="2" applyFont="1" applyFill="1" applyBorder="1" applyAlignment="1">
      <alignment vertical="top" wrapText="1"/>
    </xf>
    <xf numFmtId="0" fontId="3" fillId="19" borderId="11" xfId="2" applyFont="1" applyFill="1" applyBorder="1" applyAlignment="1">
      <alignment horizontal="center" vertical="center" wrapText="1"/>
    </xf>
    <xf numFmtId="0" fontId="3" fillId="19" borderId="6" xfId="2" applyFont="1" applyFill="1" applyBorder="1" applyAlignment="1">
      <alignment horizontal="center" vertical="center"/>
    </xf>
    <xf numFmtId="0" fontId="4" fillId="0" borderId="34" xfId="2" applyFont="1" applyBorder="1"/>
    <xf numFmtId="0" fontId="3" fillId="19" borderId="12" xfId="2" applyFont="1" applyFill="1" applyBorder="1" applyAlignment="1">
      <alignment horizontal="center" vertical="center" wrapText="1"/>
    </xf>
    <xf numFmtId="9" fontId="3" fillId="19" borderId="12" xfId="2" applyNumberFormat="1" applyFont="1" applyFill="1" applyBorder="1" applyAlignment="1">
      <alignment horizontal="center" vertical="center" wrapText="1"/>
    </xf>
    <xf numFmtId="0" fontId="4" fillId="0" borderId="55" xfId="2" applyFont="1" applyBorder="1"/>
    <xf numFmtId="0" fontId="3" fillId="17" borderId="11" xfId="2" applyFont="1" applyFill="1" applyBorder="1" applyAlignment="1">
      <alignment vertical="center" wrapText="1"/>
    </xf>
    <xf numFmtId="0" fontId="3" fillId="19" borderId="35" xfId="2" applyFont="1" applyFill="1" applyBorder="1" applyAlignment="1">
      <alignment vertical="center" wrapText="1"/>
    </xf>
    <xf numFmtId="0" fontId="3" fillId="19" borderId="11" xfId="2" applyFont="1" applyFill="1" applyBorder="1" applyAlignment="1">
      <alignment horizontal="left" vertical="center" wrapText="1"/>
    </xf>
    <xf numFmtId="0" fontId="5" fillId="15" borderId="11" xfId="2" applyFont="1" applyFill="1" applyBorder="1" applyAlignment="1">
      <alignment horizontal="left" vertical="center" wrapText="1"/>
    </xf>
    <xf numFmtId="0" fontId="5" fillId="15" borderId="6" xfId="2" applyFont="1" applyFill="1" applyBorder="1" applyAlignment="1">
      <alignment horizontal="left" vertical="center" wrapText="1"/>
    </xf>
    <xf numFmtId="0" fontId="5" fillId="54" borderId="12" xfId="2" applyFont="1" applyFill="1" applyBorder="1" applyAlignment="1">
      <alignment horizontal="center" vertical="center" wrapText="1"/>
    </xf>
    <xf numFmtId="0" fontId="5" fillId="54" borderId="7" xfId="2" applyFont="1" applyFill="1" applyBorder="1" applyAlignment="1">
      <alignment horizontal="center" vertical="center" wrapText="1"/>
    </xf>
    <xf numFmtId="0" fontId="4" fillId="22" borderId="12" xfId="2" applyFont="1" applyFill="1" applyBorder="1" applyAlignment="1">
      <alignment horizontal="center" vertical="center" wrapText="1"/>
    </xf>
    <xf numFmtId="0" fontId="4" fillId="22" borderId="7" xfId="2" applyFont="1" applyFill="1" applyBorder="1" applyAlignment="1">
      <alignment horizontal="center" vertical="center" wrapText="1"/>
    </xf>
    <xf numFmtId="1" fontId="3" fillId="22" borderId="11" xfId="2" applyNumberFormat="1" applyFont="1" applyFill="1" applyBorder="1" applyAlignment="1">
      <alignment horizontal="center" vertical="center"/>
    </xf>
    <xf numFmtId="1" fontId="3" fillId="22" borderId="12" xfId="2" applyNumberFormat="1" applyFont="1" applyFill="1" applyBorder="1" applyAlignment="1">
      <alignment horizontal="center" vertical="center"/>
    </xf>
    <xf numFmtId="1" fontId="3" fillId="22" borderId="7" xfId="2" applyNumberFormat="1" applyFont="1" applyFill="1" applyBorder="1" applyAlignment="1">
      <alignment horizontal="center" vertical="center"/>
    </xf>
    <xf numFmtId="183" fontId="72" fillId="0" borderId="11" xfId="7" applyNumberFormat="1" applyFont="1" applyFill="1" applyBorder="1" applyAlignment="1">
      <alignment horizontal="center"/>
    </xf>
    <xf numFmtId="183" fontId="72" fillId="0" borderId="12" xfId="7" applyNumberFormat="1" applyFont="1" applyFill="1" applyBorder="1" applyAlignment="1">
      <alignment horizontal="center"/>
    </xf>
    <xf numFmtId="183" fontId="72" fillId="0" borderId="44" xfId="7" applyNumberFormat="1" applyFont="1" applyFill="1" applyBorder="1" applyAlignment="1">
      <alignment horizontal="center"/>
    </xf>
    <xf numFmtId="0" fontId="5" fillId="7" borderId="11" xfId="2" applyFont="1" applyFill="1" applyBorder="1" applyAlignment="1">
      <alignment horizontal="center" vertical="center" wrapText="1"/>
    </xf>
    <xf numFmtId="0" fontId="5" fillId="7" borderId="18" xfId="2" applyFont="1" applyFill="1" applyBorder="1" applyAlignment="1">
      <alignment horizontal="center" vertical="center" wrapText="1"/>
    </xf>
    <xf numFmtId="0" fontId="4" fillId="0" borderId="18" xfId="2" applyFont="1" applyBorder="1" applyAlignment="1">
      <alignment horizontal="center" vertical="center"/>
    </xf>
    <xf numFmtId="0" fontId="4" fillId="0" borderId="3" xfId="2" applyFont="1" applyBorder="1" applyAlignment="1">
      <alignment horizontal="center" vertical="center"/>
    </xf>
    <xf numFmtId="0" fontId="3" fillId="7" borderId="11" xfId="2" applyFont="1" applyFill="1" applyBorder="1" applyAlignment="1">
      <alignment horizontal="left" vertical="center" wrapText="1"/>
    </xf>
    <xf numFmtId="0" fontId="8" fillId="0" borderId="11" xfId="2" applyFont="1" applyFill="1" applyBorder="1" applyAlignment="1">
      <alignment horizontal="center" wrapText="1"/>
    </xf>
    <xf numFmtId="0" fontId="4" fillId="0" borderId="12" xfId="2" applyFont="1" applyFill="1" applyBorder="1" applyAlignment="1">
      <alignment horizontal="center"/>
    </xf>
    <xf numFmtId="0" fontId="8" fillId="6" borderId="6" xfId="2" applyFont="1" applyFill="1" applyBorder="1" applyAlignment="1">
      <alignment horizontal="center" vertical="center" wrapText="1"/>
    </xf>
    <xf numFmtId="0" fontId="8" fillId="6" borderId="16" xfId="2" applyFont="1" applyFill="1" applyBorder="1" applyAlignment="1">
      <alignment horizontal="center" vertical="center" wrapText="1"/>
    </xf>
    <xf numFmtId="0" fontId="8" fillId="6" borderId="14" xfId="2" applyFont="1" applyFill="1" applyBorder="1" applyAlignment="1">
      <alignment horizontal="center" vertical="center" wrapText="1"/>
    </xf>
    <xf numFmtId="0" fontId="8" fillId="6" borderId="28" xfId="2" applyFont="1" applyFill="1" applyBorder="1" applyAlignment="1">
      <alignment horizontal="center" vertical="center" wrapText="1"/>
    </xf>
    <xf numFmtId="0" fontId="8" fillId="6" borderId="0" xfId="2" applyFont="1" applyFill="1" applyBorder="1" applyAlignment="1">
      <alignment horizontal="center" vertical="center" wrapText="1"/>
    </xf>
    <xf numFmtId="0" fontId="8" fillId="6" borderId="13" xfId="2" applyFont="1" applyFill="1" applyBorder="1" applyAlignment="1">
      <alignment horizontal="center" vertical="center" wrapText="1"/>
    </xf>
    <xf numFmtId="0" fontId="8" fillId="6" borderId="5" xfId="2" applyFont="1" applyFill="1" applyBorder="1" applyAlignment="1">
      <alignment horizontal="center" vertical="center" wrapText="1"/>
    </xf>
    <xf numFmtId="0" fontId="8" fillId="6" borderId="15" xfId="2" applyFont="1" applyFill="1" applyBorder="1" applyAlignment="1">
      <alignment horizontal="center" vertical="center" wrapText="1"/>
    </xf>
    <xf numFmtId="0" fontId="8" fillId="6" borderId="8" xfId="2" applyFont="1" applyFill="1" applyBorder="1" applyAlignment="1">
      <alignment horizontal="center" vertical="center" wrapText="1"/>
    </xf>
    <xf numFmtId="0" fontId="4" fillId="0" borderId="12" xfId="2" applyFont="1" applyBorder="1" applyAlignment="1">
      <alignment horizontal="left" vertical="center"/>
    </xf>
    <xf numFmtId="0" fontId="4" fillId="3" borderId="12" xfId="2" applyFont="1" applyFill="1" applyBorder="1"/>
    <xf numFmtId="9" fontId="3" fillId="31" borderId="11" xfId="2" applyNumberFormat="1" applyFont="1" applyFill="1" applyBorder="1" applyAlignment="1">
      <alignment vertical="center" wrapText="1"/>
    </xf>
    <xf numFmtId="1" fontId="3" fillId="31" borderId="11" xfId="2" applyNumberFormat="1" applyFont="1" applyFill="1" applyBorder="1" applyAlignment="1">
      <alignment horizontal="left" vertical="center" wrapText="1"/>
    </xf>
    <xf numFmtId="182" fontId="8" fillId="6" borderId="4" xfId="6" applyNumberFormat="1" applyFont="1" applyFill="1" applyBorder="1" applyAlignment="1">
      <alignment horizontal="center" vertical="center" wrapText="1"/>
    </xf>
    <xf numFmtId="182" fontId="8" fillId="6" borderId="18" xfId="6" applyNumberFormat="1" applyFont="1" applyFill="1" applyBorder="1" applyAlignment="1">
      <alignment horizontal="center" vertical="center" wrapText="1"/>
    </xf>
    <xf numFmtId="182" fontId="8" fillId="6" borderId="3" xfId="6" applyNumberFormat="1" applyFont="1" applyFill="1" applyBorder="1" applyAlignment="1">
      <alignment horizontal="center" vertical="center" wrapText="1"/>
    </xf>
    <xf numFmtId="2" fontId="4" fillId="0" borderId="11" xfId="2" applyNumberFormat="1" applyFont="1" applyFill="1" applyBorder="1" applyAlignment="1" applyProtection="1">
      <alignment horizontal="left" vertical="center" wrapText="1"/>
    </xf>
    <xf numFmtId="2" fontId="4" fillId="0" borderId="7" xfId="2" applyNumberFormat="1" applyFont="1" applyFill="1" applyBorder="1" applyAlignment="1" applyProtection="1">
      <alignment horizontal="left" vertical="center" wrapText="1"/>
    </xf>
    <xf numFmtId="0" fontId="6" fillId="0" borderId="7" xfId="2" applyFont="1" applyFill="1" applyBorder="1" applyAlignment="1">
      <alignment horizontal="left" vertical="center"/>
    </xf>
    <xf numFmtId="9" fontId="3" fillId="0" borderId="11" xfId="2" applyNumberFormat="1" applyFont="1" applyFill="1" applyBorder="1" applyAlignment="1">
      <alignment horizontal="center" vertical="center" wrapText="1"/>
    </xf>
    <xf numFmtId="9" fontId="3" fillId="0" borderId="7" xfId="2" applyNumberFormat="1" applyFont="1" applyFill="1" applyBorder="1" applyAlignment="1">
      <alignment horizontal="center" vertical="center" wrapText="1"/>
    </xf>
    <xf numFmtId="2" fontId="4" fillId="0" borderId="48" xfId="2" applyNumberFormat="1" applyFont="1" applyFill="1" applyBorder="1" applyAlignment="1" applyProtection="1">
      <alignment horizontal="left" vertical="center" wrapText="1"/>
    </xf>
    <xf numFmtId="2" fontId="4" fillId="38" borderId="62" xfId="2" applyNumberFormat="1" applyFont="1" applyFill="1" applyBorder="1" applyAlignment="1" applyProtection="1">
      <alignment horizontal="left" vertical="center"/>
    </xf>
    <xf numFmtId="182" fontId="3" fillId="0" borderId="11" xfId="2" applyNumberFormat="1" applyFont="1" applyBorder="1" applyAlignment="1">
      <alignment horizontal="center"/>
    </xf>
    <xf numFmtId="182" fontId="3" fillId="0" borderId="7" xfId="2" applyNumberFormat="1" applyFont="1" applyBorder="1" applyAlignment="1">
      <alignment horizontal="center"/>
    </xf>
    <xf numFmtId="182" fontId="21" fillId="0" borderId="11" xfId="6" applyNumberFormat="1" applyFont="1" applyFill="1" applyBorder="1" applyAlignment="1">
      <alignment horizontal="center"/>
    </xf>
    <xf numFmtId="182" fontId="21" fillId="0" borderId="7" xfId="6" applyNumberFormat="1" applyFont="1" applyFill="1" applyBorder="1" applyAlignment="1">
      <alignment horizontal="center"/>
    </xf>
    <xf numFmtId="9" fontId="9" fillId="22" borderId="7" xfId="2" applyNumberFormat="1" applyFont="1" applyFill="1" applyBorder="1" applyAlignment="1">
      <alignment horizontal="center" vertical="center" wrapText="1"/>
    </xf>
    <xf numFmtId="43" fontId="19" fillId="0" borderId="2" xfId="7" applyFont="1" applyBorder="1" applyAlignment="1">
      <alignment horizontal="center" vertical="center"/>
    </xf>
    <xf numFmtId="43" fontId="19" fillId="0" borderId="71" xfId="7" applyFont="1" applyBorder="1" applyAlignment="1">
      <alignment horizontal="center" vertical="center"/>
    </xf>
    <xf numFmtId="43" fontId="19" fillId="0" borderId="10" xfId="7" applyFont="1" applyBorder="1" applyAlignment="1">
      <alignment horizontal="center" vertical="center"/>
    </xf>
    <xf numFmtId="175" fontId="19" fillId="0" borderId="68" xfId="2" applyNumberFormat="1" applyFont="1" applyBorder="1" applyAlignment="1">
      <alignment horizontal="center" vertical="center"/>
    </xf>
    <xf numFmtId="14" fontId="19" fillId="0" borderId="12" xfId="2" applyNumberFormat="1" applyFont="1" applyBorder="1" applyAlignment="1">
      <alignment horizontal="center" vertical="center"/>
    </xf>
    <xf numFmtId="14" fontId="19" fillId="0" borderId="7" xfId="2" applyNumberFormat="1" applyFont="1" applyBorder="1" applyAlignment="1">
      <alignment horizontal="center" vertical="center"/>
    </xf>
    <xf numFmtId="43" fontId="19" fillId="0" borderId="154" xfId="7" applyFont="1" applyBorder="1" applyAlignment="1">
      <alignment horizontal="center" vertical="center"/>
    </xf>
    <xf numFmtId="175" fontId="19" fillId="0" borderId="69" xfId="7" applyNumberFormat="1" applyFont="1" applyBorder="1" applyAlignment="1">
      <alignment horizontal="center" vertical="center"/>
    </xf>
    <xf numFmtId="175" fontId="19" fillId="0" borderId="9" xfId="7" applyNumberFormat="1" applyFont="1" applyBorder="1" applyAlignment="1">
      <alignment horizontal="center" vertical="center"/>
    </xf>
    <xf numFmtId="175" fontId="19" fillId="0" borderId="2" xfId="7" applyNumberFormat="1" applyFont="1" applyBorder="1" applyAlignment="1">
      <alignment horizontal="center" vertical="center"/>
    </xf>
    <xf numFmtId="43" fontId="19" fillId="0" borderId="73" xfId="7" applyFont="1" applyBorder="1" applyAlignment="1">
      <alignment horizontal="center" vertical="center"/>
    </xf>
    <xf numFmtId="43" fontId="19" fillId="0" borderId="72" xfId="7" applyFont="1" applyBorder="1" applyAlignment="1">
      <alignment horizontal="center" vertical="center"/>
    </xf>
    <xf numFmtId="0" fontId="55" fillId="9" borderId="11" xfId="2" applyFont="1" applyFill="1" applyBorder="1" applyAlignment="1">
      <alignment horizontal="center" vertical="center" wrapText="1"/>
    </xf>
    <xf numFmtId="0" fontId="55" fillId="9" borderId="7" xfId="2" applyFont="1" applyFill="1" applyBorder="1" applyAlignment="1">
      <alignment horizontal="center" vertical="center" wrapText="1"/>
    </xf>
    <xf numFmtId="1" fontId="55" fillId="9" borderId="11" xfId="2" applyNumberFormat="1" applyFont="1" applyFill="1" applyBorder="1" applyAlignment="1">
      <alignment horizontal="center" vertical="center" wrapText="1"/>
    </xf>
    <xf numFmtId="1" fontId="55" fillId="9" borderId="7" xfId="2" applyNumberFormat="1" applyFont="1" applyFill="1" applyBorder="1" applyAlignment="1">
      <alignment horizontal="center" vertical="center" wrapText="1"/>
    </xf>
    <xf numFmtId="0" fontId="21" fillId="0" borderId="2" xfId="2" applyFont="1" applyBorder="1" applyAlignment="1">
      <alignment horizontal="center" vertical="center" wrapText="1"/>
    </xf>
    <xf numFmtId="0" fontId="21" fillId="0" borderId="12" xfId="2" applyFont="1" applyBorder="1" applyAlignment="1">
      <alignment horizontal="center" wrapText="1"/>
    </xf>
    <xf numFmtId="0" fontId="21" fillId="0" borderId="7" xfId="2" applyFont="1" applyBorder="1" applyAlignment="1">
      <alignment horizontal="center" wrapText="1"/>
    </xf>
    <xf numFmtId="0" fontId="21" fillId="0" borderId="12" xfId="2" applyFont="1" applyBorder="1" applyAlignment="1">
      <alignment horizontal="center" vertical="center" wrapText="1"/>
    </xf>
    <xf numFmtId="0" fontId="21" fillId="0" borderId="44" xfId="2" applyFont="1" applyBorder="1" applyAlignment="1">
      <alignment horizontal="center" vertical="center" wrapText="1"/>
    </xf>
    <xf numFmtId="0" fontId="3" fillId="9" borderId="7" xfId="2" applyFont="1" applyFill="1" applyBorder="1" applyAlignment="1">
      <alignment horizontal="center" vertical="center" wrapText="1"/>
    </xf>
    <xf numFmtId="0" fontId="3" fillId="9" borderId="7" xfId="2" applyFont="1" applyFill="1" applyBorder="1" applyAlignment="1">
      <alignment horizontal="left" vertical="center" wrapText="1"/>
    </xf>
    <xf numFmtId="9" fontId="43" fillId="31" borderId="11" xfId="2" applyNumberFormat="1" applyFont="1" applyFill="1" applyBorder="1" applyAlignment="1">
      <alignment vertical="center" wrapText="1"/>
    </xf>
    <xf numFmtId="0" fontId="11" fillId="6" borderId="6" xfId="2" applyFont="1" applyFill="1" applyBorder="1" applyAlignment="1">
      <alignment horizontal="center" vertical="center" wrapText="1"/>
    </xf>
    <xf numFmtId="0" fontId="11" fillId="6" borderId="86" xfId="2" applyFont="1" applyFill="1" applyBorder="1" applyAlignment="1">
      <alignment horizontal="center" vertical="center" wrapText="1"/>
    </xf>
    <xf numFmtId="0" fontId="6" fillId="0" borderId="85" xfId="2" applyFont="1" applyBorder="1"/>
    <xf numFmtId="0" fontId="6" fillId="0" borderId="84" xfId="2" applyFont="1" applyBorder="1"/>
    <xf numFmtId="0" fontId="6" fillId="0" borderId="161" xfId="2" applyFont="1" applyBorder="1"/>
    <xf numFmtId="0" fontId="11" fillId="6" borderId="87" xfId="2" applyFont="1" applyFill="1" applyBorder="1" applyAlignment="1">
      <alignment horizontal="center" vertical="center" wrapText="1"/>
    </xf>
    <xf numFmtId="0" fontId="11" fillId="6" borderId="100" xfId="2" applyFont="1" applyFill="1" applyBorder="1" applyAlignment="1">
      <alignment horizontal="center" vertical="center" wrapText="1"/>
    </xf>
    <xf numFmtId="0" fontId="6" fillId="0" borderId="100" xfId="2" applyFont="1" applyBorder="1"/>
    <xf numFmtId="0" fontId="6" fillId="0" borderId="99" xfId="2" applyFont="1" applyBorder="1"/>
    <xf numFmtId="0" fontId="11" fillId="6" borderId="103" xfId="2" applyFont="1" applyFill="1" applyBorder="1" applyAlignment="1">
      <alignment horizontal="center" vertical="center" wrapText="1"/>
    </xf>
    <xf numFmtId="0" fontId="6" fillId="0" borderId="102" xfId="2" applyFont="1" applyBorder="1"/>
    <xf numFmtId="0" fontId="6" fillId="0" borderId="101" xfId="2" applyFont="1" applyBorder="1"/>
    <xf numFmtId="0" fontId="6" fillId="0" borderId="14" xfId="2" applyFont="1" applyBorder="1"/>
    <xf numFmtId="0" fontId="11" fillId="6" borderId="98" xfId="2" applyFont="1" applyFill="1" applyBorder="1" applyAlignment="1">
      <alignment horizontal="center" vertical="center" wrapText="1"/>
    </xf>
    <xf numFmtId="0" fontId="6" fillId="0" borderId="97" xfId="2" applyFont="1" applyBorder="1"/>
    <xf numFmtId="0" fontId="6" fillId="0" borderId="98" xfId="2" applyFont="1" applyBorder="1"/>
    <xf numFmtId="0" fontId="108" fillId="0" borderId="2" xfId="2" applyFont="1" applyBorder="1" applyAlignment="1">
      <alignment horizontal="center" vertical="center"/>
    </xf>
    <xf numFmtId="0" fontId="6" fillId="0" borderId="0" xfId="2" applyFont="1" applyBorder="1" applyAlignment="1">
      <alignment horizontal="center"/>
    </xf>
    <xf numFmtId="0" fontId="24" fillId="42" borderId="6" xfId="2" applyFont="1" applyFill="1" applyBorder="1" applyAlignment="1">
      <alignment horizontal="left" vertical="center" wrapText="1"/>
    </xf>
    <xf numFmtId="0" fontId="23" fillId="42" borderId="5" xfId="2" applyFont="1" applyFill="1" applyBorder="1"/>
    <xf numFmtId="0" fontId="24" fillId="42" borderId="6" xfId="2" applyFont="1" applyFill="1" applyBorder="1" applyAlignment="1">
      <alignment horizontal="left" vertical="center"/>
    </xf>
    <xf numFmtId="0" fontId="24" fillId="42" borderId="28" xfId="2" applyFont="1" applyFill="1" applyBorder="1" applyAlignment="1">
      <alignment horizontal="left" vertical="center"/>
    </xf>
    <xf numFmtId="0" fontId="23" fillId="42" borderId="28" xfId="2" applyFont="1" applyFill="1" applyBorder="1"/>
    <xf numFmtId="0" fontId="23" fillId="0" borderId="7" xfId="2" applyFont="1" applyBorder="1" applyAlignment="1">
      <alignment wrapText="1"/>
    </xf>
    <xf numFmtId="0" fontId="23" fillId="0" borderId="12" xfId="2" applyFont="1" applyBorder="1" applyAlignment="1">
      <alignment wrapText="1"/>
    </xf>
    <xf numFmtId="0" fontId="22" fillId="42" borderId="35" xfId="2" applyFont="1" applyFill="1" applyBorder="1" applyAlignment="1">
      <alignment horizontal="center" vertical="center" wrapText="1"/>
    </xf>
    <xf numFmtId="0" fontId="22" fillId="42" borderId="12" xfId="2" applyFont="1" applyFill="1" applyBorder="1" applyAlignment="1">
      <alignment horizontal="center" vertical="center" wrapText="1"/>
    </xf>
    <xf numFmtId="0" fontId="23" fillId="42" borderId="12" xfId="2" applyFont="1" applyFill="1" applyBorder="1"/>
    <xf numFmtId="0" fontId="23" fillId="42" borderId="7" xfId="2" applyFont="1" applyFill="1" applyBorder="1"/>
    <xf numFmtId="0" fontId="24" fillId="15" borderId="2" xfId="2" applyFont="1" applyFill="1" applyBorder="1" applyAlignment="1">
      <alignment horizontal="left" vertical="center" wrapText="1"/>
    </xf>
    <xf numFmtId="0" fontId="22" fillId="59" borderId="54" xfId="2" applyFont="1" applyFill="1" applyBorder="1" applyAlignment="1">
      <alignment horizontal="left" vertical="center" wrapText="1"/>
    </xf>
    <xf numFmtId="0" fontId="23" fillId="0" borderId="12" xfId="2" applyFont="1" applyBorder="1" applyAlignment="1">
      <alignment horizontal="center" wrapText="1"/>
    </xf>
    <xf numFmtId="0" fontId="22" fillId="24" borderId="35" xfId="2" applyFont="1" applyFill="1" applyBorder="1" applyAlignment="1">
      <alignment horizontal="center" vertical="center" wrapText="1"/>
    </xf>
    <xf numFmtId="0" fontId="23" fillId="0" borderId="33" xfId="2" applyFont="1" applyBorder="1" applyAlignment="1">
      <alignment wrapText="1"/>
    </xf>
    <xf numFmtId="0" fontId="22" fillId="58" borderId="54" xfId="2" applyFont="1" applyFill="1" applyBorder="1" applyAlignment="1">
      <alignment horizontal="left" vertical="center" wrapText="1"/>
    </xf>
    <xf numFmtId="0" fontId="22" fillId="58" borderId="28" xfId="2" applyFont="1" applyFill="1" applyBorder="1" applyAlignment="1">
      <alignment horizontal="left" vertical="center" wrapText="1"/>
    </xf>
    <xf numFmtId="0" fontId="23" fillId="42" borderId="55" xfId="2" applyFont="1" applyFill="1" applyBorder="1"/>
    <xf numFmtId="0" fontId="22" fillId="57" borderId="54" xfId="2" applyFont="1" applyFill="1" applyBorder="1" applyAlignment="1">
      <alignment horizontal="left" vertical="center" wrapText="1"/>
    </xf>
    <xf numFmtId="0" fontId="22" fillId="42" borderId="6" xfId="2" applyFont="1" applyFill="1" applyBorder="1" applyAlignment="1">
      <alignment horizontal="left" vertical="center"/>
    </xf>
    <xf numFmtId="0" fontId="22" fillId="42" borderId="28" xfId="2" applyFont="1" applyFill="1" applyBorder="1" applyAlignment="1">
      <alignment horizontal="left" vertical="center"/>
    </xf>
    <xf numFmtId="0" fontId="28" fillId="7" borderId="11" xfId="2" applyFont="1" applyFill="1" applyBorder="1" applyAlignment="1">
      <alignment horizontal="left" vertical="center" wrapText="1"/>
    </xf>
    <xf numFmtId="0" fontId="22" fillId="42" borderId="54" xfId="2" applyFont="1" applyFill="1" applyBorder="1" applyAlignment="1">
      <alignment horizontal="left" vertical="center"/>
    </xf>
    <xf numFmtId="0" fontId="22" fillId="56" borderId="35" xfId="2" applyFont="1" applyFill="1" applyBorder="1" applyAlignment="1">
      <alignment horizontal="left" vertical="center" wrapText="1"/>
    </xf>
    <xf numFmtId="0" fontId="23" fillId="42" borderId="33" xfId="2" applyFont="1" applyFill="1" applyBorder="1"/>
    <xf numFmtId="0" fontId="22" fillId="59" borderId="35" xfId="2" applyFont="1" applyFill="1" applyBorder="1" applyAlignment="1">
      <alignment horizontal="left" vertical="center" wrapText="1"/>
    </xf>
    <xf numFmtId="0" fontId="22" fillId="58" borderId="35" xfId="2" applyFont="1" applyFill="1" applyBorder="1" applyAlignment="1">
      <alignment horizontal="left" vertical="center" wrapText="1"/>
    </xf>
    <xf numFmtId="0" fontId="22" fillId="58" borderId="12" xfId="2" applyFont="1" applyFill="1" applyBorder="1" applyAlignment="1">
      <alignment horizontal="left" vertical="center" wrapText="1"/>
    </xf>
    <xf numFmtId="0" fontId="22" fillId="57" borderId="35" xfId="2" applyFont="1" applyFill="1" applyBorder="1" applyAlignment="1">
      <alignment horizontal="left" vertical="center" wrapText="1"/>
    </xf>
    <xf numFmtId="0" fontId="22" fillId="61" borderId="35" xfId="2" applyFont="1" applyFill="1" applyBorder="1" applyAlignment="1">
      <alignment horizontal="left" vertical="center" wrapText="1"/>
    </xf>
    <xf numFmtId="0" fontId="22" fillId="61" borderId="54" xfId="2" applyFont="1" applyFill="1" applyBorder="1" applyAlignment="1">
      <alignment horizontal="left" vertical="center"/>
    </xf>
    <xf numFmtId="0" fontId="24" fillId="56" borderId="54" xfId="2" applyFont="1" applyFill="1" applyBorder="1" applyAlignment="1">
      <alignment horizontal="left" vertical="center" wrapText="1"/>
    </xf>
    <xf numFmtId="0" fontId="11" fillId="0" borderId="2" xfId="8" applyFont="1" applyFill="1" applyBorder="1" applyAlignment="1" applyProtection="1">
      <alignment horizontal="center" vertical="center" wrapText="1"/>
      <protection locked="0"/>
    </xf>
    <xf numFmtId="0" fontId="11" fillId="0" borderId="17" xfId="8" applyFont="1" applyFill="1" applyBorder="1" applyAlignment="1" applyProtection="1">
      <alignment horizontal="right" vertical="center"/>
      <protection locked="0"/>
    </xf>
    <xf numFmtId="0" fontId="11" fillId="0" borderId="10" xfId="8" applyFont="1" applyFill="1" applyBorder="1" applyAlignment="1" applyProtection="1">
      <alignment horizontal="right" vertical="center"/>
      <protection locked="0"/>
    </xf>
    <xf numFmtId="0" fontId="11" fillId="8" borderId="2" xfId="8" applyFont="1" applyFill="1" applyBorder="1" applyAlignment="1" applyProtection="1">
      <alignment horizontal="center" vertical="center" wrapText="1"/>
      <protection locked="0"/>
    </xf>
    <xf numFmtId="0" fontId="31" fillId="0" borderId="2" xfId="8" applyFont="1" applyBorder="1" applyAlignment="1">
      <alignment horizontal="center" vertical="center"/>
    </xf>
    <xf numFmtId="0" fontId="8" fillId="0" borderId="10" xfId="8" applyFont="1" applyBorder="1" applyAlignment="1">
      <alignment horizontal="center"/>
    </xf>
    <xf numFmtId="0" fontId="8" fillId="0" borderId="2" xfId="8" applyFont="1" applyBorder="1" applyAlignment="1">
      <alignment horizontal="center"/>
    </xf>
    <xf numFmtId="0" fontId="8" fillId="0" borderId="23" xfId="8" applyFont="1" applyBorder="1" applyAlignment="1">
      <alignment horizontal="center" vertical="center"/>
    </xf>
    <xf numFmtId="0" fontId="8" fillId="0" borderId="22" xfId="8" applyFont="1" applyBorder="1" applyAlignment="1">
      <alignment horizontal="center" vertical="center"/>
    </xf>
    <xf numFmtId="0" fontId="8" fillId="0" borderId="20" xfId="8" applyFont="1" applyBorder="1" applyAlignment="1">
      <alignment horizontal="center" vertical="center"/>
    </xf>
    <xf numFmtId="0" fontId="8" fillId="0" borderId="19" xfId="8" applyFont="1" applyBorder="1" applyAlignment="1">
      <alignment horizontal="center" vertical="center"/>
    </xf>
    <xf numFmtId="0" fontId="11" fillId="0" borderId="2" xfId="8" applyFont="1" applyFill="1" applyBorder="1" applyAlignment="1" applyProtection="1">
      <alignment horizontal="center" vertical="center"/>
      <protection locked="0"/>
    </xf>
    <xf numFmtId="0" fontId="14" fillId="0" borderId="2" xfId="8" applyFont="1" applyBorder="1" applyAlignment="1">
      <alignment horizontal="center" vertical="center" wrapText="1"/>
    </xf>
    <xf numFmtId="0" fontId="13" fillId="0" borderId="2" xfId="8" applyFont="1" applyFill="1" applyBorder="1" applyAlignment="1" applyProtection="1">
      <alignment horizontal="center" vertical="center" wrapText="1"/>
      <protection locked="0"/>
    </xf>
    <xf numFmtId="0" fontId="24" fillId="68" borderId="11" xfId="8" applyFont="1" applyFill="1" applyBorder="1" applyAlignment="1">
      <alignment horizontal="center" vertical="center" wrapText="1"/>
    </xf>
    <xf numFmtId="0" fontId="24" fillId="68" borderId="12" xfId="8" applyFont="1" applyFill="1" applyBorder="1" applyAlignment="1">
      <alignment horizontal="center" vertical="center" wrapText="1"/>
    </xf>
    <xf numFmtId="0" fontId="24" fillId="68" borderId="7" xfId="8" applyFont="1" applyFill="1" applyBorder="1" applyAlignment="1">
      <alignment horizontal="center" vertical="center" wrapText="1"/>
    </xf>
    <xf numFmtId="0" fontId="24" fillId="68" borderId="11" xfId="8" applyFont="1" applyFill="1" applyBorder="1" applyAlignment="1">
      <alignment horizontal="center" vertical="center"/>
    </xf>
    <xf numFmtId="0" fontId="24" fillId="68" borderId="12" xfId="8" applyFont="1" applyFill="1" applyBorder="1" applyAlignment="1">
      <alignment horizontal="center" vertical="center"/>
    </xf>
    <xf numFmtId="0" fontId="24" fillId="68" borderId="7" xfId="8" applyFont="1" applyFill="1" applyBorder="1" applyAlignment="1">
      <alignment horizontal="center" vertical="center"/>
    </xf>
    <xf numFmtId="1" fontId="24" fillId="68" borderId="11" xfId="8" applyNumberFormat="1" applyFont="1" applyFill="1" applyBorder="1" applyAlignment="1">
      <alignment horizontal="center" vertical="center"/>
    </xf>
    <xf numFmtId="1" fontId="24" fillId="68" borderId="12" xfId="8" applyNumberFormat="1" applyFont="1" applyFill="1" applyBorder="1" applyAlignment="1">
      <alignment horizontal="center" vertical="center"/>
    </xf>
    <xf numFmtId="1" fontId="24" fillId="68" borderId="7" xfId="8" applyNumberFormat="1" applyFont="1" applyFill="1" applyBorder="1" applyAlignment="1">
      <alignment horizontal="center" vertical="center"/>
    </xf>
    <xf numFmtId="0" fontId="80" fillId="71" borderId="4" xfId="8" applyFont="1" applyFill="1" applyBorder="1" applyAlignment="1">
      <alignment horizontal="center" vertical="center" wrapText="1"/>
    </xf>
    <xf numFmtId="0" fontId="23" fillId="0" borderId="18" xfId="8" applyFont="1" applyBorder="1"/>
    <xf numFmtId="0" fontId="23" fillId="0" borderId="3" xfId="8" applyFont="1" applyBorder="1"/>
    <xf numFmtId="0" fontId="80" fillId="71" borderId="6" xfId="8" applyFont="1" applyFill="1" applyBorder="1" applyAlignment="1">
      <alignment horizontal="center" vertical="center" wrapText="1"/>
    </xf>
    <xf numFmtId="0" fontId="23" fillId="0" borderId="16" xfId="8" applyFont="1" applyBorder="1"/>
    <xf numFmtId="0" fontId="23" fillId="0" borderId="14" xfId="8" applyFont="1" applyBorder="1"/>
    <xf numFmtId="0" fontId="80" fillId="71" borderId="28" xfId="8" applyFont="1" applyFill="1" applyBorder="1" applyAlignment="1">
      <alignment horizontal="center" vertical="center" wrapText="1"/>
    </xf>
    <xf numFmtId="0" fontId="23" fillId="0" borderId="0" xfId="8" applyFont="1" applyBorder="1"/>
    <xf numFmtId="0" fontId="23" fillId="0" borderId="13" xfId="8" applyFont="1" applyBorder="1"/>
    <xf numFmtId="0" fontId="23" fillId="0" borderId="5" xfId="8" applyFont="1" applyBorder="1"/>
    <xf numFmtId="0" fontId="23" fillId="0" borderId="15" xfId="8" applyFont="1" applyBorder="1"/>
    <xf numFmtId="0" fontId="23" fillId="0" borderId="8" xfId="8" applyFont="1" applyBorder="1"/>
    <xf numFmtId="0" fontId="27" fillId="7" borderId="4" xfId="8" applyFont="1" applyFill="1" applyBorder="1" applyAlignment="1">
      <alignment horizontal="center" vertical="center" wrapText="1"/>
    </xf>
    <xf numFmtId="0" fontId="23" fillId="0" borderId="18" xfId="8" applyFont="1" applyBorder="1" applyAlignment="1">
      <alignment horizontal="center" vertical="center"/>
    </xf>
    <xf numFmtId="0" fontId="23" fillId="0" borderId="3" xfId="8" applyFont="1" applyBorder="1" applyAlignment="1">
      <alignment horizontal="center" vertical="center"/>
    </xf>
    <xf numFmtId="0" fontId="80" fillId="71" borderId="5" xfId="8" applyFont="1" applyFill="1" applyBorder="1" applyAlignment="1">
      <alignment horizontal="center" vertical="center" wrapText="1"/>
    </xf>
    <xf numFmtId="166" fontId="80" fillId="71" borderId="4" xfId="8" applyNumberFormat="1" applyFont="1" applyFill="1" applyBorder="1" applyAlignment="1">
      <alignment horizontal="center" vertical="center" wrapText="1"/>
    </xf>
    <xf numFmtId="166" fontId="23" fillId="0" borderId="18" xfId="8" applyNumberFormat="1" applyFont="1" applyBorder="1"/>
    <xf numFmtId="166" fontId="23" fillId="0" borderId="8" xfId="8" applyNumberFormat="1" applyFont="1" applyBorder="1"/>
    <xf numFmtId="0" fontId="108" fillId="0" borderId="2" xfId="8" applyFont="1" applyBorder="1" applyAlignment="1">
      <alignment horizontal="center"/>
    </xf>
    <xf numFmtId="0" fontId="24" fillId="0" borderId="11" xfId="8" applyFont="1" applyBorder="1" applyAlignment="1">
      <alignment horizontal="center" vertical="center" wrapText="1"/>
    </xf>
    <xf numFmtId="0" fontId="24" fillId="0" borderId="12" xfId="8" applyFont="1" applyBorder="1" applyAlignment="1">
      <alignment horizontal="center" vertical="center" wrapText="1"/>
    </xf>
    <xf numFmtId="0" fontId="24" fillId="0" borderId="7" xfId="8" applyFont="1" applyBorder="1" applyAlignment="1">
      <alignment horizontal="center" vertical="center" wrapText="1"/>
    </xf>
    <xf numFmtId="0" fontId="71" fillId="33" borderId="2" xfId="8" applyFont="1" applyFill="1" applyBorder="1" applyAlignment="1">
      <alignment horizontal="center" vertical="center" wrapText="1"/>
    </xf>
    <xf numFmtId="0" fontId="48" fillId="0" borderId="52" xfId="8" applyFont="1" applyBorder="1" applyAlignment="1">
      <alignment horizontal="center" vertical="center" wrapText="1"/>
    </xf>
    <xf numFmtId="0" fontId="48" fillId="0" borderId="50" xfId="8" applyFont="1" applyBorder="1" applyAlignment="1">
      <alignment horizontal="center" vertical="center" wrapText="1"/>
    </xf>
    <xf numFmtId="0" fontId="48" fillId="0" borderId="63" xfId="8" applyFont="1" applyBorder="1" applyAlignment="1">
      <alignment horizontal="center" vertical="center" wrapText="1"/>
    </xf>
    <xf numFmtId="0" fontId="71" fillId="0" borderId="48" xfId="8" applyFont="1" applyBorder="1" applyAlignment="1">
      <alignment horizontal="center" vertical="center" wrapText="1"/>
    </xf>
    <xf numFmtId="0" fontId="71" fillId="0" borderId="49" xfId="8" applyFont="1" applyBorder="1" applyAlignment="1">
      <alignment horizontal="center" vertical="center" wrapText="1"/>
    </xf>
    <xf numFmtId="0" fontId="71" fillId="0" borderId="45" xfId="8" applyFont="1" applyBorder="1" applyAlignment="1">
      <alignment horizontal="center" vertical="center" wrapText="1"/>
    </xf>
    <xf numFmtId="0" fontId="71" fillId="0" borderId="11" xfId="8" applyFont="1" applyBorder="1" applyAlignment="1">
      <alignment horizontal="center" vertical="center" wrapText="1"/>
    </xf>
    <xf numFmtId="0" fontId="71" fillId="0" borderId="12" xfId="8" applyFont="1" applyBorder="1" applyAlignment="1">
      <alignment horizontal="center" vertical="center" wrapText="1"/>
    </xf>
    <xf numFmtId="0" fontId="71" fillId="0" borderId="44" xfId="8" applyFont="1" applyBorder="1" applyAlignment="1">
      <alignment horizontal="center" vertical="center" wrapText="1"/>
    </xf>
    <xf numFmtId="166" fontId="21" fillId="62" borderId="6" xfId="8" applyNumberFormat="1" applyFont="1" applyFill="1" applyBorder="1" applyAlignment="1">
      <alignment horizontal="center" vertical="center" wrapText="1"/>
    </xf>
    <xf numFmtId="166" fontId="21" fillId="62" borderId="28" xfId="8" applyNumberFormat="1" applyFont="1" applyFill="1" applyBorder="1" applyAlignment="1">
      <alignment horizontal="center" vertical="center" wrapText="1"/>
    </xf>
    <xf numFmtId="166" fontId="21" fillId="62" borderId="5" xfId="8" applyNumberFormat="1" applyFont="1" applyFill="1" applyBorder="1" applyAlignment="1">
      <alignment horizontal="center" vertical="center" wrapText="1"/>
    </xf>
    <xf numFmtId="0" fontId="73" fillId="0" borderId="11" xfId="8" applyFont="1" applyBorder="1" applyAlignment="1">
      <alignment horizontal="center" vertical="center" wrapText="1"/>
    </xf>
    <xf numFmtId="0" fontId="73" fillId="0" borderId="12" xfId="8" applyFont="1" applyBorder="1" applyAlignment="1">
      <alignment horizontal="center" vertical="center" wrapText="1"/>
    </xf>
    <xf numFmtId="0" fontId="73" fillId="0" borderId="7" xfId="8" applyFont="1" applyBorder="1" applyAlignment="1">
      <alignment horizontal="center" vertical="center" wrapText="1"/>
    </xf>
    <xf numFmtId="0" fontId="71" fillId="0" borderId="6" xfId="8" applyFont="1" applyBorder="1" applyAlignment="1">
      <alignment horizontal="center" vertical="center" wrapText="1"/>
    </xf>
    <xf numFmtId="0" fontId="71" fillId="0" borderId="28" xfId="8" applyFont="1" applyBorder="1" applyAlignment="1">
      <alignment horizontal="center" vertical="center" wrapText="1"/>
    </xf>
    <xf numFmtId="0" fontId="71" fillId="0" borderId="5" xfId="8" applyFont="1" applyBorder="1" applyAlignment="1">
      <alignment horizontal="center" vertical="center" wrapText="1"/>
    </xf>
    <xf numFmtId="0" fontId="71" fillId="0" borderId="7" xfId="8" applyFont="1" applyBorder="1" applyAlignment="1">
      <alignment horizontal="center" vertical="center" wrapText="1"/>
    </xf>
    <xf numFmtId="0" fontId="23" fillId="0" borderId="2" xfId="8" applyFont="1" applyBorder="1" applyAlignment="1">
      <alignment horizontal="center" vertical="center" wrapText="1"/>
    </xf>
    <xf numFmtId="0" fontId="71" fillId="67" borderId="11" xfId="8" applyFont="1" applyFill="1" applyBorder="1" applyAlignment="1">
      <alignment horizontal="center" vertical="center" wrapText="1"/>
    </xf>
    <xf numFmtId="0" fontId="71" fillId="67" borderId="12" xfId="8" applyFont="1" applyFill="1" applyBorder="1" applyAlignment="1">
      <alignment horizontal="center" vertical="center" wrapText="1"/>
    </xf>
    <xf numFmtId="0" fontId="71" fillId="67" borderId="7" xfId="8" applyFont="1" applyFill="1" applyBorder="1" applyAlignment="1">
      <alignment horizontal="center" vertical="center" wrapText="1"/>
    </xf>
    <xf numFmtId="0" fontId="52" fillId="0" borderId="2" xfId="8" applyFont="1" applyBorder="1" applyAlignment="1">
      <alignment vertical="center" wrapText="1"/>
    </xf>
    <xf numFmtId="0" fontId="71" fillId="0" borderId="2" xfId="8" applyFont="1" applyBorder="1" applyAlignment="1">
      <alignment vertical="center" wrapText="1"/>
    </xf>
    <xf numFmtId="0" fontId="24" fillId="0" borderId="11" xfId="8" applyFont="1" applyFill="1" applyBorder="1" applyAlignment="1">
      <alignment horizontal="center" vertical="center" wrapText="1"/>
    </xf>
    <xf numFmtId="0" fontId="24" fillId="0" borderId="7"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71" fillId="0" borderId="11" xfId="8" applyFont="1" applyBorder="1" applyAlignment="1">
      <alignment horizontal="center" vertical="center"/>
    </xf>
    <xf numFmtId="0" fontId="71" fillId="0" borderId="12" xfId="8" applyFont="1" applyBorder="1" applyAlignment="1">
      <alignment horizontal="center" vertical="center"/>
    </xf>
    <xf numFmtId="0" fontId="71" fillId="0" borderId="7" xfId="8" applyFont="1" applyBorder="1" applyAlignment="1">
      <alignment horizontal="center" vertical="center"/>
    </xf>
    <xf numFmtId="0" fontId="24" fillId="67" borderId="11" xfId="8" applyFont="1" applyFill="1" applyBorder="1" applyAlignment="1">
      <alignment horizontal="center" vertical="center" wrapText="1"/>
    </xf>
    <xf numFmtId="0" fontId="24" fillId="67" borderId="12" xfId="8" applyFont="1" applyFill="1" applyBorder="1" applyAlignment="1">
      <alignment horizontal="center" vertical="center" wrapText="1"/>
    </xf>
    <xf numFmtId="0" fontId="24" fillId="67" borderId="7" xfId="8" applyFont="1" applyFill="1" applyBorder="1" applyAlignment="1">
      <alignment horizontal="center" vertical="center" wrapText="1"/>
    </xf>
    <xf numFmtId="0" fontId="24" fillId="62" borderId="11" xfId="8" applyFont="1" applyFill="1" applyBorder="1" applyAlignment="1">
      <alignment horizontal="center" vertical="center" wrapText="1"/>
    </xf>
    <xf numFmtId="0" fontId="24" fillId="62" borderId="12" xfId="8" applyFont="1" applyFill="1" applyBorder="1" applyAlignment="1">
      <alignment horizontal="center" vertical="center" wrapText="1"/>
    </xf>
    <xf numFmtId="0" fontId="24" fillId="62" borderId="7" xfId="8" applyFont="1" applyFill="1" applyBorder="1" applyAlignment="1">
      <alignment horizontal="center" vertical="center" wrapText="1"/>
    </xf>
    <xf numFmtId="0" fontId="71" fillId="0" borderId="46" xfId="8" applyFont="1" applyFill="1" applyBorder="1" applyAlignment="1">
      <alignment horizontal="center" vertical="center" wrapText="1"/>
    </xf>
    <xf numFmtId="0" fontId="71" fillId="0" borderId="12" xfId="8" applyFont="1" applyFill="1" applyBorder="1" applyAlignment="1">
      <alignment horizontal="center" vertical="center" wrapText="1"/>
    </xf>
    <xf numFmtId="0" fontId="71" fillId="0" borderId="7" xfId="8" applyFont="1" applyFill="1" applyBorder="1" applyAlignment="1">
      <alignment horizontal="center" vertical="center" wrapText="1"/>
    </xf>
    <xf numFmtId="0" fontId="52" fillId="0" borderId="11" xfId="8" applyFont="1" applyFill="1" applyBorder="1" applyAlignment="1">
      <alignment horizontal="center" vertical="center" wrapText="1"/>
    </xf>
    <xf numFmtId="0" fontId="52" fillId="0" borderId="7" xfId="8" applyFont="1" applyFill="1" applyBorder="1" applyAlignment="1">
      <alignment horizontal="center" vertical="center" wrapText="1"/>
    </xf>
    <xf numFmtId="0" fontId="71" fillId="0" borderId="11" xfId="8" applyFont="1" applyFill="1" applyBorder="1" applyAlignment="1">
      <alignment horizontal="center" vertical="center" wrapText="1"/>
    </xf>
    <xf numFmtId="0" fontId="71" fillId="0" borderId="11" xfId="8" applyFont="1" applyFill="1" applyBorder="1" applyAlignment="1">
      <alignment horizontal="center" vertical="center"/>
    </xf>
    <xf numFmtId="0" fontId="71" fillId="0" borderId="12" xfId="8" applyFont="1" applyFill="1" applyBorder="1" applyAlignment="1">
      <alignment horizontal="center" vertical="center"/>
    </xf>
    <xf numFmtId="0" fontId="71" fillId="0" borderId="7" xfId="8" applyFont="1" applyFill="1" applyBorder="1" applyAlignment="1">
      <alignment horizontal="center" vertical="center"/>
    </xf>
    <xf numFmtId="0" fontId="24" fillId="0" borderId="2" xfId="8" applyFont="1" applyFill="1" applyBorder="1" applyAlignment="1">
      <alignment horizontal="center" vertical="center" wrapText="1"/>
    </xf>
    <xf numFmtId="0" fontId="71" fillId="0" borderId="2" xfId="8" applyFont="1" applyFill="1" applyBorder="1" applyAlignment="1">
      <alignment horizontal="center" vertical="center" wrapText="1"/>
    </xf>
    <xf numFmtId="0" fontId="52" fillId="0" borderId="2" xfId="8" applyFont="1" applyFill="1" applyBorder="1" applyAlignment="1">
      <alignment horizontal="center" vertical="center" wrapText="1"/>
    </xf>
    <xf numFmtId="0" fontId="71" fillId="0" borderId="44" xfId="8" applyFont="1" applyFill="1" applyBorder="1" applyAlignment="1">
      <alignment horizontal="center" vertical="center" wrapText="1"/>
    </xf>
    <xf numFmtId="0" fontId="23" fillId="0" borderId="8" xfId="2" applyFont="1" applyBorder="1" applyAlignment="1">
      <alignment horizontal="center" vertical="center"/>
    </xf>
    <xf numFmtId="0" fontId="19" fillId="33" borderId="11" xfId="2" applyFont="1" applyFill="1" applyBorder="1" applyAlignment="1">
      <alignment horizontal="left" vertical="center" wrapText="1"/>
    </xf>
    <xf numFmtId="0" fontId="23" fillId="33" borderId="12" xfId="2" applyFont="1" applyFill="1" applyBorder="1"/>
    <xf numFmtId="0" fontId="23" fillId="33" borderId="7" xfId="2" applyFont="1" applyFill="1" applyBorder="1"/>
    <xf numFmtId="0" fontId="23" fillId="0" borderId="16" xfId="2" applyFont="1" applyBorder="1" applyAlignment="1">
      <alignment horizontal="center" vertical="center"/>
    </xf>
    <xf numFmtId="0" fontId="23" fillId="0" borderId="14" xfId="2" applyFont="1" applyBorder="1" applyAlignment="1">
      <alignment horizontal="center" vertical="center"/>
    </xf>
    <xf numFmtId="0" fontId="26" fillId="6" borderId="28" xfId="2" applyFont="1" applyFill="1" applyBorder="1" applyAlignment="1">
      <alignment horizontal="center" vertical="center" wrapText="1"/>
    </xf>
    <xf numFmtId="0" fontId="23" fillId="0" borderId="0" xfId="2" applyFont="1" applyBorder="1" applyAlignment="1">
      <alignment horizontal="center" vertical="center"/>
    </xf>
    <xf numFmtId="0" fontId="23" fillId="0" borderId="13" xfId="2" applyFont="1" applyBorder="1" applyAlignment="1">
      <alignment horizontal="center" vertical="center"/>
    </xf>
    <xf numFmtId="0" fontId="23" fillId="0" borderId="5" xfId="2" applyFont="1" applyBorder="1" applyAlignment="1">
      <alignment horizontal="center" vertical="center"/>
    </xf>
    <xf numFmtId="0" fontId="23" fillId="0" borderId="15" xfId="2" applyFont="1" applyBorder="1" applyAlignment="1">
      <alignment horizontal="center" vertical="center"/>
    </xf>
    <xf numFmtId="0" fontId="19" fillId="0" borderId="103" xfId="2" applyFont="1" applyBorder="1" applyAlignment="1">
      <alignment horizontal="center" vertical="center"/>
    </xf>
    <xf numFmtId="0" fontId="19" fillId="0" borderId="98" xfId="2" applyFont="1" applyBorder="1" applyAlignment="1">
      <alignment horizontal="center" vertical="center"/>
    </xf>
    <xf numFmtId="0" fontId="19" fillId="0" borderId="111" xfId="2" applyFont="1" applyBorder="1" applyAlignment="1">
      <alignment horizontal="center" vertical="center"/>
    </xf>
    <xf numFmtId="0" fontId="19" fillId="0" borderId="104" xfId="2" applyFont="1" applyBorder="1" applyAlignment="1">
      <alignment horizontal="center" vertical="center" wrapText="1"/>
    </xf>
    <xf numFmtId="0" fontId="19" fillId="0" borderId="113" xfId="2" applyFont="1" applyBorder="1" applyAlignment="1">
      <alignment horizontal="center" vertical="center" wrapText="1"/>
    </xf>
    <xf numFmtId="0" fontId="19" fillId="0" borderId="112" xfId="2" applyFont="1" applyBorder="1" applyAlignment="1">
      <alignment horizontal="center" vertical="center" wrapText="1"/>
    </xf>
    <xf numFmtId="0" fontId="19" fillId="0" borderId="101" xfId="2" applyFont="1" applyBorder="1" applyAlignment="1">
      <alignment horizontal="center" vertical="center" wrapText="1"/>
    </xf>
    <xf numFmtId="0" fontId="19" fillId="0" borderId="97" xfId="2" applyFont="1" applyBorder="1" applyAlignment="1">
      <alignment horizontal="center" vertical="center" wrapText="1"/>
    </xf>
    <xf numFmtId="0" fontId="19" fillId="0" borderId="107" xfId="2" applyFont="1" applyBorder="1" applyAlignment="1">
      <alignment horizontal="center" vertical="center" wrapText="1"/>
    </xf>
    <xf numFmtId="0" fontId="24" fillId="2" borderId="11" xfId="2" applyFont="1" applyFill="1" applyBorder="1" applyAlignment="1">
      <alignment vertical="center"/>
    </xf>
    <xf numFmtId="0" fontId="23" fillId="0" borderId="44" xfId="2" applyFont="1" applyBorder="1"/>
    <xf numFmtId="0" fontId="19" fillId="0" borderId="12" xfId="2" applyFont="1" applyBorder="1" applyAlignment="1">
      <alignment vertical="center" wrapText="1"/>
    </xf>
    <xf numFmtId="0" fontId="19" fillId="19" borderId="12" xfId="2" applyFont="1" applyFill="1" applyBorder="1" applyAlignment="1">
      <alignment vertical="center" wrapText="1"/>
    </xf>
    <xf numFmtId="0" fontId="19" fillId="19" borderId="12" xfId="2" applyFont="1" applyFill="1" applyBorder="1" applyAlignment="1">
      <alignment horizontal="left" vertical="center" wrapText="1"/>
    </xf>
    <xf numFmtId="0" fontId="19" fillId="73" borderId="27" xfId="2" applyFont="1" applyFill="1" applyBorder="1" applyAlignment="1">
      <alignment horizontal="center" vertical="top" wrapText="1"/>
    </xf>
    <xf numFmtId="0" fontId="19" fillId="73" borderId="25" xfId="2" applyFont="1" applyFill="1" applyBorder="1" applyAlignment="1">
      <alignment horizontal="center" vertical="top" wrapText="1"/>
    </xf>
    <xf numFmtId="0" fontId="19" fillId="73" borderId="9" xfId="2" applyFont="1" applyFill="1" applyBorder="1" applyAlignment="1">
      <alignment horizontal="center" vertical="top" wrapText="1"/>
    </xf>
    <xf numFmtId="9" fontId="19" fillId="73" borderId="27" xfId="2" applyNumberFormat="1" applyFont="1" applyFill="1" applyBorder="1" applyAlignment="1">
      <alignment horizontal="center" vertical="center" wrapText="1"/>
    </xf>
    <xf numFmtId="9" fontId="19" fillId="73" borderId="25" xfId="2" applyNumberFormat="1" applyFont="1" applyFill="1" applyBorder="1" applyAlignment="1">
      <alignment horizontal="center" vertical="center" wrapText="1"/>
    </xf>
    <xf numFmtId="9" fontId="19" fillId="73" borderId="9" xfId="2" applyNumberFormat="1" applyFont="1" applyFill="1" applyBorder="1" applyAlignment="1">
      <alignment horizontal="center" vertical="center" wrapText="1"/>
    </xf>
    <xf numFmtId="9" fontId="19" fillId="73" borderId="24" xfId="2" applyNumberFormat="1" applyFont="1" applyFill="1" applyBorder="1" applyAlignment="1">
      <alignment horizontal="center" vertical="center"/>
    </xf>
    <xf numFmtId="9" fontId="19" fillId="73" borderId="109" xfId="2" applyNumberFormat="1" applyFont="1" applyFill="1" applyBorder="1" applyAlignment="1">
      <alignment horizontal="center" vertical="center"/>
    </xf>
    <xf numFmtId="9" fontId="19" fillId="73" borderId="21" xfId="2" applyNumberFormat="1" applyFont="1" applyFill="1" applyBorder="1" applyAlignment="1">
      <alignment horizontal="center" vertical="center"/>
    </xf>
    <xf numFmtId="0" fontId="19" fillId="19" borderId="35" xfId="2" applyFont="1" applyFill="1" applyBorder="1" applyAlignment="1">
      <alignment horizontal="left" vertical="top" wrapText="1"/>
    </xf>
    <xf numFmtId="0" fontId="19" fillId="19" borderId="12" xfId="2" applyFont="1" applyFill="1" applyBorder="1" applyAlignment="1">
      <alignment horizontal="left" vertical="top" wrapText="1"/>
    </xf>
    <xf numFmtId="0" fontId="19" fillId="19" borderId="7" xfId="2" applyFont="1" applyFill="1" applyBorder="1" applyAlignment="1">
      <alignment horizontal="left" vertical="top" wrapText="1"/>
    </xf>
    <xf numFmtId="0" fontId="19" fillId="19" borderId="11" xfId="2" applyFont="1" applyFill="1" applyBorder="1" applyAlignment="1">
      <alignment horizontal="left" vertical="top" wrapText="1"/>
    </xf>
    <xf numFmtId="0" fontId="19" fillId="19" borderId="35" xfId="2" applyFont="1" applyFill="1" applyBorder="1" applyAlignment="1">
      <alignment horizontal="center" vertical="center" wrapText="1"/>
    </xf>
    <xf numFmtId="0" fontId="19" fillId="19" borderId="33" xfId="2" applyFont="1" applyFill="1" applyBorder="1" applyAlignment="1">
      <alignment horizontal="center" vertical="center" wrapText="1"/>
    </xf>
    <xf numFmtId="0" fontId="71" fillId="19" borderId="12" xfId="2" applyFont="1" applyFill="1" applyBorder="1" applyAlignment="1">
      <alignment horizontal="center" vertical="center" wrapText="1"/>
    </xf>
    <xf numFmtId="9" fontId="19" fillId="19" borderId="35" xfId="2" applyNumberFormat="1" applyFont="1" applyFill="1" applyBorder="1" applyAlignment="1">
      <alignment horizontal="center" vertical="center" wrapText="1"/>
    </xf>
    <xf numFmtId="9" fontId="19" fillId="19" borderId="7" xfId="2" applyNumberFormat="1" applyFont="1" applyFill="1" applyBorder="1" applyAlignment="1">
      <alignment horizontal="center" vertical="center" wrapText="1"/>
    </xf>
    <xf numFmtId="9" fontId="19" fillId="19" borderId="116" xfId="2" applyNumberFormat="1" applyFont="1" applyFill="1" applyBorder="1" applyAlignment="1">
      <alignment horizontal="center" vertical="center"/>
    </xf>
    <xf numFmtId="9" fontId="19" fillId="19" borderId="115" xfId="2" applyNumberFormat="1" applyFont="1" applyFill="1" applyBorder="1" applyAlignment="1">
      <alignment horizontal="center" vertical="center"/>
    </xf>
    <xf numFmtId="9" fontId="19" fillId="19" borderId="114" xfId="2" applyNumberFormat="1" applyFont="1" applyFill="1" applyBorder="1" applyAlignment="1">
      <alignment horizontal="center" vertical="center"/>
    </xf>
    <xf numFmtId="9" fontId="19" fillId="19" borderId="11" xfId="2" applyNumberFormat="1" applyFont="1" applyFill="1" applyBorder="1" applyAlignment="1">
      <alignment horizontal="center" vertical="center" wrapText="1"/>
    </xf>
    <xf numFmtId="9" fontId="19" fillId="19" borderId="76" xfId="2" applyNumberFormat="1" applyFont="1" applyFill="1" applyBorder="1" applyAlignment="1">
      <alignment horizontal="center" vertical="center"/>
    </xf>
    <xf numFmtId="0" fontId="19" fillId="19" borderId="7" xfId="2" applyFont="1" applyFill="1" applyBorder="1" applyAlignment="1">
      <alignment horizontal="center" vertical="center" wrapText="1"/>
    </xf>
    <xf numFmtId="0" fontId="19" fillId="19" borderId="76" xfId="2" applyFont="1" applyFill="1" applyBorder="1" applyAlignment="1">
      <alignment horizontal="center" vertical="center"/>
    </xf>
    <xf numFmtId="0" fontId="19" fillId="19" borderId="115" xfId="2" applyFont="1" applyFill="1" applyBorder="1" applyAlignment="1">
      <alignment horizontal="center" vertical="center"/>
    </xf>
    <xf numFmtId="0" fontId="19" fillId="19" borderId="114" xfId="2" applyFont="1" applyFill="1" applyBorder="1" applyAlignment="1">
      <alignment horizontal="center" vertical="center"/>
    </xf>
    <xf numFmtId="0" fontId="19" fillId="73" borderId="27" xfId="2" applyFont="1" applyFill="1" applyBorder="1" applyAlignment="1">
      <alignment horizontal="center" vertical="center" wrapText="1"/>
    </xf>
    <xf numFmtId="0" fontId="19" fillId="73" borderId="25" xfId="2" applyFont="1" applyFill="1" applyBorder="1" applyAlignment="1">
      <alignment horizontal="center" vertical="center" wrapText="1"/>
    </xf>
    <xf numFmtId="0" fontId="19" fillId="73" borderId="9" xfId="2" applyFont="1" applyFill="1" applyBorder="1" applyAlignment="1">
      <alignment horizontal="center" vertical="center" wrapText="1"/>
    </xf>
    <xf numFmtId="0" fontId="19" fillId="73" borderId="24" xfId="2" applyFont="1" applyFill="1" applyBorder="1" applyAlignment="1">
      <alignment horizontal="center" vertical="center"/>
    </xf>
    <xf numFmtId="0" fontId="19" fillId="73" borderId="109" xfId="2" applyFont="1" applyFill="1" applyBorder="1" applyAlignment="1">
      <alignment horizontal="center" vertical="center"/>
    </xf>
    <xf numFmtId="0" fontId="19" fillId="73" borderId="21" xfId="2" applyFont="1" applyFill="1" applyBorder="1" applyAlignment="1">
      <alignment horizontal="center" vertical="center"/>
    </xf>
    <xf numFmtId="0" fontId="19" fillId="0" borderId="110" xfId="2" applyFont="1" applyBorder="1" applyAlignment="1">
      <alignment horizontal="center" vertical="center"/>
    </xf>
    <xf numFmtId="0" fontId="19" fillId="0" borderId="108" xfId="2" applyFont="1" applyBorder="1" applyAlignment="1">
      <alignment horizontal="center" vertical="center"/>
    </xf>
    <xf numFmtId="0" fontId="19" fillId="0" borderId="106" xfId="2" applyFont="1" applyBorder="1" applyAlignment="1">
      <alignment horizontal="center" vertical="center"/>
    </xf>
    <xf numFmtId="0" fontId="21" fillId="0" borderId="14" xfId="2" applyFont="1" applyBorder="1" applyAlignment="1">
      <alignment horizontal="center" vertical="center" wrapText="1"/>
    </xf>
    <xf numFmtId="0" fontId="21" fillId="0" borderId="13"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48" xfId="2" applyFont="1" applyFill="1" applyBorder="1" applyAlignment="1">
      <alignment horizontal="center" vertical="center"/>
    </xf>
    <xf numFmtId="0" fontId="21" fillId="0" borderId="49" xfId="2" applyFont="1" applyFill="1" applyBorder="1" applyAlignment="1">
      <alignment horizontal="center" vertical="center"/>
    </xf>
    <xf numFmtId="0" fontId="21" fillId="0" borderId="45" xfId="2" applyFont="1" applyFill="1" applyBorder="1" applyAlignment="1">
      <alignment horizontal="center" vertical="center"/>
    </xf>
    <xf numFmtId="0" fontId="21" fillId="0" borderId="48" xfId="2" applyFont="1" applyFill="1" applyBorder="1" applyAlignment="1">
      <alignment horizontal="center" vertical="center" wrapText="1"/>
    </xf>
    <xf numFmtId="0" fontId="21" fillId="0" borderId="49" xfId="2" applyFont="1" applyFill="1" applyBorder="1" applyAlignment="1">
      <alignment horizontal="center" vertical="center" wrapText="1"/>
    </xf>
    <xf numFmtId="0" fontId="21" fillId="0" borderId="45" xfId="2" applyFont="1" applyFill="1" applyBorder="1" applyAlignment="1">
      <alignment horizontal="center" vertical="center" wrapText="1"/>
    </xf>
    <xf numFmtId="0" fontId="19" fillId="0" borderId="2" xfId="2" applyFont="1" applyBorder="1" applyAlignment="1">
      <alignment horizontal="center" vertical="center" wrapText="1"/>
    </xf>
    <xf numFmtId="1" fontId="19" fillId="19" borderId="11" xfId="2" applyNumberFormat="1" applyFont="1" applyFill="1" applyBorder="1" applyAlignment="1">
      <alignment horizontal="center" vertical="center" wrapText="1"/>
    </xf>
    <xf numFmtId="1" fontId="19" fillId="19" borderId="12" xfId="2" applyNumberFormat="1" applyFont="1" applyFill="1" applyBorder="1" applyAlignment="1">
      <alignment horizontal="center" vertical="center" wrapText="1"/>
    </xf>
    <xf numFmtId="0" fontId="19" fillId="19" borderId="28" xfId="2" applyFont="1" applyFill="1" applyBorder="1" applyAlignment="1">
      <alignment horizontal="center" vertical="center"/>
    </xf>
    <xf numFmtId="0" fontId="19" fillId="73" borderId="2" xfId="2" applyFont="1" applyFill="1" applyBorder="1" applyAlignment="1">
      <alignment horizontal="center" vertical="top" wrapText="1"/>
    </xf>
    <xf numFmtId="0" fontId="51" fillId="16" borderId="12" xfId="2" applyFont="1" applyFill="1" applyBorder="1" applyAlignment="1">
      <alignment horizontal="left" vertical="center" wrapText="1"/>
    </xf>
    <xf numFmtId="0" fontId="5" fillId="0" borderId="11" xfId="2" applyFont="1" applyBorder="1" applyAlignment="1">
      <alignment horizontal="center" vertical="center" wrapText="1"/>
    </xf>
    <xf numFmtId="0" fontId="5" fillId="0" borderId="12" xfId="2" applyFont="1" applyBorder="1" applyAlignment="1">
      <alignment horizontal="center" vertical="center" wrapText="1"/>
    </xf>
    <xf numFmtId="0" fontId="5" fillId="16" borderId="11" xfId="2" applyFont="1" applyFill="1" applyBorder="1" applyAlignment="1">
      <alignment horizontal="left" vertical="center" wrapText="1"/>
    </xf>
    <xf numFmtId="0" fontId="5" fillId="16" borderId="12" xfId="2" applyFont="1" applyFill="1" applyBorder="1" applyAlignment="1">
      <alignment horizontal="left" vertical="center" wrapText="1"/>
    </xf>
    <xf numFmtId="0" fontId="5" fillId="16" borderId="12" xfId="2" applyFont="1" applyFill="1" applyBorder="1" applyAlignment="1">
      <alignment horizontal="center" vertical="center" wrapText="1"/>
    </xf>
    <xf numFmtId="9" fontId="9" fillId="16" borderId="11" xfId="2" applyNumberFormat="1" applyFont="1" applyFill="1" applyBorder="1" applyAlignment="1">
      <alignment horizontal="center" vertical="center" wrapText="1"/>
    </xf>
    <xf numFmtId="9" fontId="9" fillId="16" borderId="12" xfId="2" applyNumberFormat="1" applyFont="1" applyFill="1" applyBorder="1" applyAlignment="1">
      <alignment horizontal="center" vertical="center" wrapText="1"/>
    </xf>
    <xf numFmtId="14" fontId="21" fillId="0" borderId="11" xfId="2" applyNumberFormat="1" applyFont="1" applyBorder="1" applyAlignment="1">
      <alignment horizontal="center" vertical="center"/>
    </xf>
    <xf numFmtId="14" fontId="21" fillId="0" borderId="12" xfId="2" applyNumberFormat="1" applyFont="1" applyBorder="1" applyAlignment="1">
      <alignment horizontal="center" vertical="center"/>
    </xf>
    <xf numFmtId="14" fontId="21" fillId="0" borderId="7" xfId="2" applyNumberFormat="1" applyFont="1" applyBorder="1" applyAlignment="1">
      <alignment horizontal="center" vertical="center"/>
    </xf>
    <xf numFmtId="0" fontId="21" fillId="0" borderId="6" xfId="2" quotePrefix="1" applyFont="1" applyBorder="1" applyAlignment="1">
      <alignment horizontal="center" vertical="center" wrapText="1"/>
    </xf>
    <xf numFmtId="0" fontId="21" fillId="0" borderId="28" xfId="2" quotePrefix="1" applyFont="1" applyBorder="1" applyAlignment="1">
      <alignment horizontal="center" vertical="center" wrapText="1"/>
    </xf>
    <xf numFmtId="0" fontId="21" fillId="0" borderId="118" xfId="2" quotePrefix="1" applyFont="1" applyBorder="1" applyAlignment="1">
      <alignment horizontal="center" vertical="center" wrapText="1"/>
    </xf>
    <xf numFmtId="0" fontId="21" fillId="0" borderId="119" xfId="2" applyFont="1" applyBorder="1" applyAlignment="1">
      <alignment horizontal="center" vertical="center" wrapText="1"/>
    </xf>
    <xf numFmtId="0" fontId="21" fillId="0" borderId="25" xfId="2" applyFont="1" applyBorder="1" applyAlignment="1">
      <alignment horizontal="center" vertical="center" wrapText="1"/>
    </xf>
    <xf numFmtId="0" fontId="21" fillId="0" borderId="9" xfId="2" applyFont="1" applyBorder="1" applyAlignment="1">
      <alignment horizontal="center" vertical="center" wrapText="1"/>
    </xf>
    <xf numFmtId="0" fontId="21" fillId="0" borderId="48" xfId="2" applyFont="1" applyBorder="1" applyAlignment="1">
      <alignment horizontal="center" vertical="center"/>
    </xf>
    <xf numFmtId="0" fontId="21" fillId="0" borderId="49" xfId="2" applyFont="1" applyBorder="1" applyAlignment="1">
      <alignment horizontal="center" vertical="center"/>
    </xf>
    <xf numFmtId="0" fontId="21" fillId="0" borderId="45" xfId="2" applyFont="1" applyBorder="1" applyAlignment="1">
      <alignment horizontal="center" vertical="center"/>
    </xf>
    <xf numFmtId="0" fontId="21" fillId="0" borderId="47" xfId="2" quotePrefix="1" applyFont="1" applyBorder="1" applyAlignment="1">
      <alignment horizontal="center" vertical="center" wrapText="1"/>
    </xf>
    <xf numFmtId="0" fontId="21" fillId="0" borderId="5" xfId="2" quotePrefix="1" applyFont="1" applyBorder="1" applyAlignment="1">
      <alignment horizontal="center" vertical="center" wrapText="1"/>
    </xf>
    <xf numFmtId="0" fontId="21" fillId="0" borderId="27" xfId="2" applyFont="1" applyBorder="1" applyAlignment="1">
      <alignment horizontal="center" vertical="center" wrapText="1"/>
    </xf>
    <xf numFmtId="0" fontId="21" fillId="0" borderId="117" xfId="2" applyFont="1" applyBorder="1" applyAlignment="1">
      <alignment horizontal="center" vertical="center" wrapText="1"/>
    </xf>
    <xf numFmtId="0" fontId="21" fillId="0" borderId="11" xfId="2" applyFont="1" applyBorder="1" applyAlignment="1">
      <alignment horizontal="center"/>
    </xf>
    <xf numFmtId="0" fontId="21" fillId="0" borderId="12" xfId="2" applyFont="1" applyBorder="1" applyAlignment="1">
      <alignment horizontal="center"/>
    </xf>
    <xf numFmtId="0" fontId="21" fillId="0" borderId="7" xfId="2" applyFont="1" applyBorder="1" applyAlignment="1">
      <alignment horizontal="center"/>
    </xf>
    <xf numFmtId="0" fontId="43" fillId="0" borderId="12" xfId="2" applyFont="1" applyBorder="1" applyAlignment="1">
      <alignment horizontal="center"/>
    </xf>
    <xf numFmtId="0" fontId="52" fillId="80" borderId="11" xfId="10" applyFont="1" applyFill="1" applyBorder="1" applyAlignment="1">
      <alignment horizontal="left" vertical="center" wrapText="1"/>
    </xf>
    <xf numFmtId="0" fontId="25" fillId="0" borderId="12" xfId="10" applyFont="1" applyBorder="1"/>
    <xf numFmtId="0" fontId="25" fillId="0" borderId="7" xfId="10" applyFont="1" applyBorder="1"/>
    <xf numFmtId="0" fontId="52" fillId="80" borderId="11" xfId="10" applyFont="1" applyFill="1" applyBorder="1" applyAlignment="1">
      <alignment horizontal="center" vertical="center"/>
    </xf>
    <xf numFmtId="9" fontId="52" fillId="80" borderId="11" xfId="10" applyNumberFormat="1" applyFont="1" applyFill="1" applyBorder="1" applyAlignment="1">
      <alignment horizontal="center" vertical="center"/>
    </xf>
    <xf numFmtId="9" fontId="52" fillId="80" borderId="6" xfId="10" applyNumberFormat="1" applyFont="1" applyFill="1" applyBorder="1" applyAlignment="1">
      <alignment horizontal="center" vertical="center"/>
    </xf>
    <xf numFmtId="0" fontId="25" fillId="0" borderId="28" xfId="10" applyFont="1" applyBorder="1"/>
    <xf numFmtId="0" fontId="25" fillId="0" borderId="5" xfId="10" applyFont="1" applyBorder="1"/>
    <xf numFmtId="0" fontId="25" fillId="80" borderId="11" xfId="10" applyFont="1" applyFill="1" applyBorder="1" applyAlignment="1">
      <alignment horizontal="left" vertical="center" wrapText="1"/>
    </xf>
    <xf numFmtId="0" fontId="52" fillId="80" borderId="11" xfId="10" applyFont="1" applyFill="1" applyBorder="1" applyAlignment="1">
      <alignment horizontal="center" vertical="center" wrapText="1"/>
    </xf>
    <xf numFmtId="0" fontId="52" fillId="96" borderId="11" xfId="10" applyFont="1" applyFill="1" applyBorder="1" applyAlignment="1">
      <alignment vertical="center" wrapText="1"/>
    </xf>
    <xf numFmtId="0" fontId="52" fillId="0" borderId="35" xfId="10" applyFont="1" applyBorder="1" applyAlignment="1">
      <alignment horizontal="center" vertical="center" wrapText="1"/>
    </xf>
    <xf numFmtId="0" fontId="25" fillId="0" borderId="33" xfId="10" applyFont="1" applyBorder="1"/>
    <xf numFmtId="0" fontId="52" fillId="80" borderId="35" xfId="10" applyFont="1" applyFill="1" applyBorder="1" applyAlignment="1">
      <alignment horizontal="center" vertical="center" wrapText="1"/>
    </xf>
    <xf numFmtId="0" fontId="52" fillId="80" borderId="35" xfId="10" applyFont="1" applyFill="1" applyBorder="1" applyAlignment="1">
      <alignment horizontal="left" vertical="center" wrapText="1"/>
    </xf>
    <xf numFmtId="0" fontId="52" fillId="96" borderId="11" xfId="10" applyFont="1" applyFill="1" applyBorder="1" applyAlignment="1">
      <alignment horizontal="center" vertical="center" wrapText="1"/>
    </xf>
    <xf numFmtId="0" fontId="52" fillId="0" borderId="35" xfId="10" applyFont="1" applyBorder="1" applyAlignment="1">
      <alignment horizontal="left" vertical="center" wrapText="1"/>
    </xf>
    <xf numFmtId="0" fontId="52" fillId="0" borderId="11" xfId="10" applyFont="1" applyBorder="1" applyAlignment="1">
      <alignment horizontal="left" vertical="center" wrapText="1"/>
    </xf>
    <xf numFmtId="0" fontId="52" fillId="0" borderId="11" xfId="10" applyFont="1" applyBorder="1" applyAlignment="1">
      <alignment horizontal="center" vertical="center" wrapText="1"/>
    </xf>
    <xf numFmtId="0" fontId="52" fillId="96" borderId="12" xfId="10" applyFont="1" applyFill="1" applyBorder="1" applyAlignment="1">
      <alignment horizontal="center" vertical="center" wrapText="1"/>
    </xf>
    <xf numFmtId="0" fontId="52" fillId="96" borderId="12" xfId="10" applyFont="1" applyFill="1" applyBorder="1" applyAlignment="1">
      <alignment vertical="center" wrapText="1"/>
    </xf>
    <xf numFmtId="0" fontId="52" fillId="0" borderId="12" xfId="10" applyFont="1" applyBorder="1" applyAlignment="1">
      <alignment horizontal="center" vertical="center" wrapText="1"/>
    </xf>
    <xf numFmtId="0" fontId="52" fillId="96" borderId="11" xfId="10" applyFont="1" applyFill="1" applyBorder="1" applyAlignment="1">
      <alignment vertical="center"/>
    </xf>
    <xf numFmtId="0" fontId="52" fillId="96" borderId="11" xfId="10" applyFont="1" applyFill="1" applyBorder="1" applyAlignment="1">
      <alignment horizontal="left" vertical="center" wrapText="1"/>
    </xf>
    <xf numFmtId="0" fontId="52" fillId="95" borderId="11" xfId="10" applyFont="1" applyFill="1" applyBorder="1" applyAlignment="1">
      <alignment horizontal="left" vertical="center" wrapText="1"/>
    </xf>
    <xf numFmtId="0" fontId="52" fillId="95" borderId="11" xfId="10" applyFont="1" applyFill="1" applyBorder="1" applyAlignment="1">
      <alignment horizontal="center" vertical="center" wrapText="1"/>
    </xf>
    <xf numFmtId="0" fontId="52" fillId="95" borderId="35" xfId="10" applyFont="1" applyFill="1" applyBorder="1" applyAlignment="1">
      <alignment horizontal="left" vertical="center" wrapText="1"/>
    </xf>
    <xf numFmtId="0" fontId="52" fillId="95" borderId="35" xfId="10" applyFont="1" applyFill="1" applyBorder="1" applyAlignment="1">
      <alignment horizontal="center" vertical="center" wrapText="1"/>
    </xf>
    <xf numFmtId="0" fontId="52" fillId="94" borderId="35" xfId="10" applyFont="1" applyFill="1" applyBorder="1" applyAlignment="1">
      <alignment horizontal="center" vertical="center" wrapText="1"/>
    </xf>
    <xf numFmtId="0" fontId="52" fillId="94" borderId="11" xfId="10" applyFont="1" applyFill="1" applyBorder="1" applyAlignment="1">
      <alignment horizontal="center" vertical="center" wrapText="1"/>
    </xf>
    <xf numFmtId="0" fontId="52" fillId="91" borderId="11" xfId="10" applyFont="1" applyFill="1" applyBorder="1" applyAlignment="1">
      <alignment horizontal="left" vertical="center" wrapText="1"/>
    </xf>
    <xf numFmtId="0" fontId="52" fillId="91" borderId="11" xfId="10" applyFont="1" applyFill="1" applyBorder="1" applyAlignment="1">
      <alignment horizontal="center" vertical="center" wrapText="1"/>
    </xf>
    <xf numFmtId="0" fontId="52" fillId="94" borderId="35" xfId="10" applyFont="1" applyFill="1" applyBorder="1" applyAlignment="1">
      <alignment horizontal="left" vertical="center" wrapText="1"/>
    </xf>
    <xf numFmtId="0" fontId="52" fillId="81" borderId="35" xfId="10" applyFont="1" applyFill="1" applyBorder="1" applyAlignment="1">
      <alignment horizontal="left" vertical="center" wrapText="1"/>
    </xf>
    <xf numFmtId="0" fontId="52" fillId="93" borderId="35" xfId="10" applyFont="1" applyFill="1" applyBorder="1" applyAlignment="1">
      <alignment horizontal="left" vertical="center" wrapText="1"/>
    </xf>
    <xf numFmtId="0" fontId="52" fillId="93" borderId="35" xfId="10" applyFont="1" applyFill="1" applyBorder="1" applyAlignment="1">
      <alignment horizontal="center" vertical="center" wrapText="1"/>
    </xf>
    <xf numFmtId="0" fontId="52" fillId="81" borderId="35" xfId="10" applyFont="1" applyFill="1" applyBorder="1" applyAlignment="1">
      <alignment horizontal="center" vertical="center" wrapText="1"/>
    </xf>
    <xf numFmtId="0" fontId="52" fillId="83" borderId="35" xfId="10" applyFont="1" applyFill="1" applyBorder="1" applyAlignment="1">
      <alignment horizontal="left" vertical="center"/>
    </xf>
    <xf numFmtId="0" fontId="52" fillId="91" borderId="12" xfId="10" applyFont="1" applyFill="1" applyBorder="1" applyAlignment="1">
      <alignment horizontal="center" vertical="center" wrapText="1"/>
    </xf>
    <xf numFmtId="0" fontId="52" fillId="91" borderId="12" xfId="10" applyFont="1" applyFill="1" applyBorder="1" applyAlignment="1">
      <alignment horizontal="center" vertical="center"/>
    </xf>
    <xf numFmtId="0" fontId="52" fillId="92" borderId="35" xfId="10" applyFont="1" applyFill="1" applyBorder="1" applyAlignment="1">
      <alignment horizontal="center" vertical="center" wrapText="1"/>
    </xf>
    <xf numFmtId="0" fontId="52" fillId="92" borderId="35" xfId="10" applyFont="1" applyFill="1" applyBorder="1" applyAlignment="1">
      <alignment horizontal="left" vertical="center"/>
    </xf>
    <xf numFmtId="0" fontId="52" fillId="92" borderId="11" xfId="10" applyFont="1" applyFill="1" applyBorder="1" applyAlignment="1">
      <alignment horizontal="center" vertical="center" wrapText="1"/>
    </xf>
    <xf numFmtId="0" fontId="52" fillId="0" borderId="2" xfId="10" applyFont="1" applyFill="1" applyBorder="1" applyAlignment="1">
      <alignment horizontal="left" vertical="center" wrapText="1"/>
    </xf>
    <xf numFmtId="0" fontId="25" fillId="0" borderId="2" xfId="10" applyFont="1" applyFill="1" applyBorder="1"/>
    <xf numFmtId="0" fontId="52" fillId="0" borderId="2" xfId="10" applyFont="1" applyFill="1" applyBorder="1" applyAlignment="1">
      <alignment horizontal="center" vertical="center" wrapText="1"/>
    </xf>
    <xf numFmtId="0" fontId="25" fillId="0" borderId="2" xfId="10" applyFont="1" applyFill="1" applyBorder="1" applyAlignment="1">
      <alignment horizontal="center"/>
    </xf>
    <xf numFmtId="0" fontId="52" fillId="0" borderId="2" xfId="10" applyFont="1" applyFill="1" applyBorder="1" applyAlignment="1">
      <alignment horizontal="justify" vertical="center" wrapText="1"/>
    </xf>
    <xf numFmtId="0" fontId="25" fillId="0" borderId="2" xfId="10" applyFont="1" applyFill="1" applyBorder="1" applyAlignment="1">
      <alignment horizontal="justify"/>
    </xf>
    <xf numFmtId="9" fontId="52" fillId="0" borderId="2" xfId="10" applyNumberFormat="1" applyFont="1" applyFill="1" applyBorder="1" applyAlignment="1">
      <alignment horizontal="center" vertical="center" wrapText="1"/>
    </xf>
    <xf numFmtId="0" fontId="52" fillId="92" borderId="35" xfId="10" applyFont="1" applyFill="1" applyBorder="1" applyAlignment="1">
      <alignment horizontal="left" vertical="center" wrapText="1"/>
    </xf>
    <xf numFmtId="0" fontId="52" fillId="83" borderId="35" xfId="10" applyFont="1" applyFill="1" applyBorder="1" applyAlignment="1">
      <alignment horizontal="left" vertical="center" wrapText="1"/>
    </xf>
    <xf numFmtId="0" fontId="52" fillId="83" borderId="35" xfId="10" applyFont="1" applyFill="1" applyBorder="1" applyAlignment="1">
      <alignment horizontal="center" vertical="center"/>
    </xf>
    <xf numFmtId="9" fontId="52" fillId="83" borderId="35" xfId="10" applyNumberFormat="1" applyFont="1" applyFill="1" applyBorder="1" applyAlignment="1">
      <alignment horizontal="center" vertical="center"/>
    </xf>
    <xf numFmtId="0" fontId="52" fillId="87" borderId="2" xfId="10" applyFont="1" applyFill="1" applyBorder="1" applyAlignment="1">
      <alignment horizontal="left" vertical="center" wrapText="1"/>
    </xf>
    <xf numFmtId="0" fontId="25" fillId="32" borderId="2" xfId="10" applyFont="1" applyFill="1" applyBorder="1"/>
    <xf numFmtId="0" fontId="25" fillId="89" borderId="2" xfId="10" applyFont="1" applyFill="1" applyBorder="1" applyAlignment="1">
      <alignment horizontal="justify" vertical="center"/>
    </xf>
    <xf numFmtId="0" fontId="25" fillId="32" borderId="2" xfId="10" applyFont="1" applyFill="1" applyBorder="1" applyAlignment="1">
      <alignment horizontal="justify"/>
    </xf>
    <xf numFmtId="0" fontId="25" fillId="89" borderId="2" xfId="10" applyFont="1" applyFill="1" applyBorder="1" applyAlignment="1">
      <alignment horizontal="center" vertical="center"/>
    </xf>
    <xf numFmtId="0" fontId="25" fillId="89" borderId="2" xfId="10" applyFont="1" applyFill="1" applyBorder="1" applyAlignment="1">
      <alignment horizontal="center"/>
    </xf>
    <xf numFmtId="0" fontId="25" fillId="89" borderId="2" xfId="10" applyFont="1" applyFill="1" applyBorder="1"/>
    <xf numFmtId="0" fontId="52" fillId="87" borderId="2" xfId="10" applyFont="1" applyFill="1" applyBorder="1" applyAlignment="1">
      <alignment horizontal="justify" vertical="center" wrapText="1"/>
    </xf>
    <xf numFmtId="0" fontId="52" fillId="87" borderId="2" xfId="10" applyFont="1" applyFill="1" applyBorder="1" applyAlignment="1">
      <alignment horizontal="center" vertical="center" wrapText="1"/>
    </xf>
    <xf numFmtId="9" fontId="52" fillId="87" borderId="2" xfId="10" applyNumberFormat="1" applyFont="1" applyFill="1" applyBorder="1" applyAlignment="1">
      <alignment horizontal="center" vertical="center" wrapText="1"/>
    </xf>
    <xf numFmtId="0" fontId="52" fillId="32" borderId="2" xfId="10" applyFont="1" applyFill="1" applyBorder="1" applyAlignment="1">
      <alignment horizontal="justify" vertical="center" wrapText="1"/>
    </xf>
    <xf numFmtId="0" fontId="52" fillId="83" borderId="12" xfId="10" applyFont="1" applyFill="1" applyBorder="1" applyAlignment="1">
      <alignment horizontal="left" vertical="center" wrapText="1"/>
    </xf>
    <xf numFmtId="0" fontId="25" fillId="83" borderId="12" xfId="10" applyFont="1" applyFill="1" applyBorder="1" applyAlignment="1">
      <alignment horizontal="left" vertical="center" wrapText="1"/>
    </xf>
    <xf numFmtId="0" fontId="25" fillId="83" borderId="12" xfId="10" applyFont="1" applyFill="1" applyBorder="1" applyAlignment="1">
      <alignment horizontal="center" vertical="center"/>
    </xf>
    <xf numFmtId="0" fontId="52" fillId="83" borderId="11" xfId="10" applyFont="1" applyFill="1" applyBorder="1" applyAlignment="1">
      <alignment horizontal="left" vertical="center" wrapText="1"/>
    </xf>
    <xf numFmtId="0" fontId="52" fillId="83" borderId="11" xfId="10" applyFont="1" applyFill="1" applyBorder="1" applyAlignment="1">
      <alignment horizontal="center" vertical="center" wrapText="1"/>
    </xf>
    <xf numFmtId="0" fontId="25" fillId="83" borderId="11" xfId="10" applyFont="1" applyFill="1" applyBorder="1" applyAlignment="1">
      <alignment horizontal="center" vertical="center" wrapText="1"/>
    </xf>
    <xf numFmtId="0" fontId="25" fillId="83" borderId="11" xfId="10" applyFont="1" applyFill="1" applyBorder="1" applyAlignment="1">
      <alignment horizontal="left" vertical="center"/>
    </xf>
    <xf numFmtId="0" fontId="52" fillId="86" borderId="35" xfId="10" applyFont="1" applyFill="1" applyBorder="1" applyAlignment="1">
      <alignment horizontal="left" vertical="center" wrapText="1"/>
    </xf>
    <xf numFmtId="0" fontId="52" fillId="86" borderId="35" xfId="10" applyFont="1" applyFill="1" applyBorder="1" applyAlignment="1">
      <alignment horizontal="center" vertical="center" wrapText="1"/>
    </xf>
    <xf numFmtId="0" fontId="52" fillId="86" borderId="11" xfId="10" applyFont="1" applyFill="1" applyBorder="1" applyAlignment="1">
      <alignment horizontal="center" vertical="center" wrapText="1"/>
    </xf>
    <xf numFmtId="0" fontId="52" fillId="86" borderId="11" xfId="10" applyFont="1" applyFill="1" applyBorder="1" applyAlignment="1">
      <alignment horizontal="left" vertical="center" wrapText="1"/>
    </xf>
    <xf numFmtId="0" fontId="52" fillId="85" borderId="35" xfId="10" applyFont="1" applyFill="1" applyBorder="1" applyAlignment="1">
      <alignment horizontal="center" vertical="center" wrapText="1"/>
    </xf>
    <xf numFmtId="0" fontId="52" fillId="85" borderId="11" xfId="10" applyFont="1" applyFill="1" applyBorder="1" applyAlignment="1">
      <alignment horizontal="left" vertical="center" wrapText="1"/>
    </xf>
    <xf numFmtId="0" fontId="52" fillId="85" borderId="11" xfId="10" applyFont="1" applyFill="1" applyBorder="1" applyAlignment="1">
      <alignment horizontal="center" vertical="center" wrapText="1"/>
    </xf>
    <xf numFmtId="0" fontId="52" fillId="84" borderId="11" xfId="10" applyFont="1" applyFill="1" applyBorder="1" applyAlignment="1">
      <alignment horizontal="center" vertical="center" wrapText="1"/>
    </xf>
    <xf numFmtId="0" fontId="52" fillId="84" borderId="11" xfId="10" applyFont="1" applyFill="1" applyBorder="1" applyAlignment="1">
      <alignment horizontal="left" vertical="center" wrapText="1"/>
    </xf>
    <xf numFmtId="0" fontId="87" fillId="84" borderId="11" xfId="10" applyFont="1" applyFill="1" applyBorder="1" applyAlignment="1">
      <alignment horizontal="center" vertical="center" wrapText="1"/>
    </xf>
    <xf numFmtId="0" fontId="87" fillId="84" borderId="11" xfId="10" applyFont="1" applyFill="1" applyBorder="1" applyAlignment="1">
      <alignment horizontal="left" vertical="center" wrapText="1"/>
    </xf>
    <xf numFmtId="0" fontId="52" fillId="85" borderId="35" xfId="10" applyFont="1" applyFill="1" applyBorder="1" applyAlignment="1">
      <alignment horizontal="left" vertical="center" wrapText="1"/>
    </xf>
    <xf numFmtId="0" fontId="52" fillId="84" borderId="35" xfId="10" applyFont="1" applyFill="1" applyBorder="1" applyAlignment="1">
      <alignment horizontal="center" vertical="center" wrapText="1"/>
    </xf>
    <xf numFmtId="0" fontId="52" fillId="84" borderId="35" xfId="10" applyFont="1" applyFill="1" applyBorder="1" applyAlignment="1">
      <alignment horizontal="left" vertical="center" wrapText="1"/>
    </xf>
    <xf numFmtId="0" fontId="25" fillId="83" borderId="11" xfId="10" applyFont="1" applyFill="1" applyBorder="1" applyAlignment="1">
      <alignment horizontal="left" vertical="center" wrapText="1"/>
    </xf>
    <xf numFmtId="0" fontId="25" fillId="83" borderId="11" xfId="10" applyFont="1" applyFill="1" applyBorder="1" applyAlignment="1">
      <alignment horizontal="center" vertical="center"/>
    </xf>
    <xf numFmtId="9" fontId="25" fillId="83" borderId="11" xfId="10" applyNumberFormat="1" applyFont="1" applyFill="1" applyBorder="1" applyAlignment="1">
      <alignment horizontal="center" vertical="center"/>
    </xf>
    <xf numFmtId="9" fontId="25" fillId="83" borderId="11" xfId="10" applyNumberFormat="1" applyFont="1" applyFill="1" applyBorder="1" applyAlignment="1">
      <alignment horizontal="center" vertical="center" wrapText="1"/>
    </xf>
    <xf numFmtId="0" fontId="52" fillId="81" borderId="11" xfId="10" applyFont="1" applyFill="1" applyBorder="1" applyAlignment="1">
      <alignment horizontal="left" vertical="center" wrapText="1"/>
    </xf>
    <xf numFmtId="0" fontId="52" fillId="81" borderId="11" xfId="10" applyFont="1" applyFill="1" applyBorder="1" applyAlignment="1">
      <alignment horizontal="center" vertical="center" wrapText="1"/>
    </xf>
    <xf numFmtId="0" fontId="25" fillId="81" borderId="11" xfId="10" applyFont="1" applyFill="1" applyBorder="1" applyAlignment="1">
      <alignment horizontal="center" vertical="center"/>
    </xf>
    <xf numFmtId="0" fontId="52" fillId="81" borderId="12" xfId="10" applyFont="1" applyFill="1" applyBorder="1" applyAlignment="1">
      <alignment horizontal="center" vertical="center" wrapText="1"/>
    </xf>
    <xf numFmtId="0" fontId="52" fillId="81" borderId="44" xfId="10" applyFont="1" applyFill="1" applyBorder="1" applyAlignment="1">
      <alignment horizontal="center" vertical="center" wrapText="1"/>
    </xf>
    <xf numFmtId="0" fontId="52" fillId="81" borderId="7" xfId="10" applyFont="1" applyFill="1" applyBorder="1" applyAlignment="1">
      <alignment horizontal="center" vertical="center" wrapText="1"/>
    </xf>
    <xf numFmtId="0" fontId="52" fillId="79" borderId="11" xfId="10" applyFont="1" applyFill="1" applyBorder="1" applyAlignment="1">
      <alignment horizontal="left" vertical="center" wrapText="1"/>
    </xf>
    <xf numFmtId="0" fontId="25" fillId="79" borderId="11" xfId="10" applyFont="1" applyFill="1" applyBorder="1" applyAlignment="1">
      <alignment horizontal="left" vertical="center" wrapText="1"/>
    </xf>
    <xf numFmtId="0" fontId="52" fillId="79" borderId="11" xfId="10" applyFont="1" applyFill="1" applyBorder="1" applyAlignment="1">
      <alignment horizontal="center" vertical="center" wrapText="1"/>
    </xf>
    <xf numFmtId="0" fontId="52" fillId="79" borderId="35" xfId="10" applyFont="1" applyFill="1" applyBorder="1" applyAlignment="1">
      <alignment horizontal="left" vertical="center" wrapText="1"/>
    </xf>
    <xf numFmtId="0" fontId="52" fillId="79" borderId="35" xfId="10" applyFont="1" applyFill="1" applyBorder="1" applyAlignment="1">
      <alignment horizontal="center" vertical="center" wrapText="1"/>
    </xf>
    <xf numFmtId="0" fontId="6" fillId="77" borderId="11" xfId="10" applyFont="1" applyFill="1" applyBorder="1" applyAlignment="1">
      <alignment horizontal="center" vertical="center" wrapText="1"/>
    </xf>
    <xf numFmtId="9" fontId="6" fillId="77" borderId="11" xfId="10" applyNumberFormat="1" applyFont="1" applyFill="1" applyBorder="1" applyAlignment="1">
      <alignment horizontal="center" vertical="center" wrapText="1"/>
    </xf>
    <xf numFmtId="0" fontId="6" fillId="77" borderId="6" xfId="10" applyFont="1" applyFill="1" applyBorder="1" applyAlignment="1">
      <alignment horizontal="left" vertical="center" wrapText="1"/>
    </xf>
    <xf numFmtId="0" fontId="61" fillId="77" borderId="11" xfId="10" applyFont="1" applyFill="1" applyBorder="1" applyAlignment="1">
      <alignment horizontal="left" vertical="center" wrapText="1"/>
    </xf>
    <xf numFmtId="0" fontId="85" fillId="77" borderId="130" xfId="10" applyFont="1" applyFill="1" applyBorder="1" applyAlignment="1">
      <alignment horizontal="left" vertical="center" wrapText="1"/>
    </xf>
    <xf numFmtId="0" fontId="25" fillId="0" borderId="131" xfId="10" applyFont="1" applyBorder="1"/>
    <xf numFmtId="0" fontId="25" fillId="0" borderId="132" xfId="10" applyFont="1" applyBorder="1"/>
    <xf numFmtId="0" fontId="61" fillId="77" borderId="11" xfId="10" applyFont="1" applyFill="1" applyBorder="1" applyAlignment="1">
      <alignment horizontal="center" vertical="center" wrapText="1"/>
    </xf>
    <xf numFmtId="9" fontId="61" fillId="77" borderId="11" xfId="10" applyNumberFormat="1" applyFont="1" applyFill="1" applyBorder="1" applyAlignment="1">
      <alignment horizontal="center" vertical="center" wrapText="1"/>
    </xf>
    <xf numFmtId="0" fontId="52" fillId="77" borderId="11" xfId="10" applyFont="1" applyFill="1" applyBorder="1" applyAlignment="1">
      <alignment horizontal="center" vertical="center" wrapText="1"/>
    </xf>
    <xf numFmtId="0" fontId="6" fillId="77" borderId="11" xfId="10" applyFont="1" applyFill="1" applyBorder="1" applyAlignment="1">
      <alignment horizontal="left" vertical="center" wrapText="1"/>
    </xf>
    <xf numFmtId="0" fontId="61" fillId="77" borderId="6" xfId="10" applyFont="1" applyFill="1" applyBorder="1" applyAlignment="1">
      <alignment horizontal="center" vertical="center" wrapText="1"/>
    </xf>
    <xf numFmtId="9" fontId="61" fillId="77" borderId="6" xfId="10" applyNumberFormat="1" applyFont="1" applyFill="1" applyBorder="1" applyAlignment="1">
      <alignment horizontal="center" vertical="center" wrapText="1"/>
    </xf>
    <xf numFmtId="0" fontId="52" fillId="0" borderId="7" xfId="10" applyFont="1" applyBorder="1" applyAlignment="1">
      <alignment horizontal="center" vertical="center" wrapText="1"/>
    </xf>
    <xf numFmtId="0" fontId="52" fillId="7" borderId="11" xfId="10" applyFont="1" applyFill="1" applyBorder="1" applyAlignment="1">
      <alignment horizontal="center" vertical="center" wrapText="1"/>
    </xf>
    <xf numFmtId="0" fontId="52" fillId="7" borderId="7" xfId="10" applyFont="1" applyFill="1" applyBorder="1" applyAlignment="1">
      <alignment horizontal="center" vertical="center" wrapText="1"/>
    </xf>
    <xf numFmtId="9" fontId="52" fillId="7" borderId="11" xfId="10" applyNumberFormat="1" applyFont="1" applyFill="1" applyBorder="1" applyAlignment="1">
      <alignment horizontal="center" vertical="center" wrapText="1"/>
    </xf>
    <xf numFmtId="9" fontId="52" fillId="7" borderId="7" xfId="10" applyNumberFormat="1" applyFont="1" applyFill="1" applyBorder="1" applyAlignment="1">
      <alignment horizontal="center" vertical="center" wrapText="1"/>
    </xf>
    <xf numFmtId="9" fontId="52" fillId="77" borderId="6" xfId="10" applyNumberFormat="1" applyFont="1" applyFill="1" applyBorder="1" applyAlignment="1">
      <alignment horizontal="center" vertical="center" wrapText="1"/>
    </xf>
    <xf numFmtId="0" fontId="15" fillId="78" borderId="27" xfId="10" applyFont="1" applyFill="1" applyBorder="1" applyAlignment="1">
      <alignment horizontal="left" vertical="center" wrapText="1"/>
    </xf>
    <xf numFmtId="0" fontId="15" fillId="78" borderId="9" xfId="10" applyFont="1" applyFill="1" applyBorder="1" applyAlignment="1">
      <alignment horizontal="left" vertical="center" wrapText="1"/>
    </xf>
    <xf numFmtId="0" fontId="61" fillId="78" borderId="27" xfId="10" applyFont="1" applyFill="1" applyBorder="1" applyAlignment="1">
      <alignment horizontal="center" vertical="center" wrapText="1"/>
    </xf>
    <xf numFmtId="0" fontId="61" fillId="78" borderId="9" xfId="10" applyFont="1" applyFill="1" applyBorder="1" applyAlignment="1">
      <alignment horizontal="center" vertical="center" wrapText="1"/>
    </xf>
    <xf numFmtId="1" fontId="0" fillId="78" borderId="27" xfId="11" applyNumberFormat="1" applyFont="1" applyFill="1" applyBorder="1" applyAlignment="1">
      <alignment horizontal="center" vertical="center" wrapText="1"/>
    </xf>
    <xf numFmtId="1" fontId="0" fillId="78" borderId="9" xfId="11" applyNumberFormat="1" applyFont="1" applyFill="1" applyBorder="1" applyAlignment="1">
      <alignment horizontal="center" vertical="center" wrapText="1"/>
    </xf>
    <xf numFmtId="9" fontId="52" fillId="7" borderId="48" xfId="10" applyNumberFormat="1" applyFont="1" applyFill="1" applyBorder="1" applyAlignment="1">
      <alignment horizontal="center" vertical="center" wrapText="1"/>
    </xf>
    <xf numFmtId="9" fontId="52" fillId="7" borderId="45" xfId="10" applyNumberFormat="1" applyFont="1" applyFill="1" applyBorder="1" applyAlignment="1">
      <alignment horizontal="center" vertical="center" wrapText="1"/>
    </xf>
    <xf numFmtId="0" fontId="52" fillId="77" borderId="6" xfId="10" applyFont="1" applyFill="1" applyBorder="1" applyAlignment="1">
      <alignment horizontal="center" vertical="center" wrapText="1"/>
    </xf>
    <xf numFmtId="167" fontId="61" fillId="77" borderId="11" xfId="10" applyNumberFormat="1" applyFont="1" applyFill="1" applyBorder="1" applyAlignment="1">
      <alignment horizontal="center" vertical="center" wrapText="1"/>
    </xf>
    <xf numFmtId="0" fontId="61" fillId="77" borderId="127" xfId="10" applyFont="1" applyFill="1" applyBorder="1" applyAlignment="1">
      <alignment horizontal="center" vertical="center" wrapText="1"/>
    </xf>
    <xf numFmtId="0" fontId="61" fillId="77" borderId="12" xfId="10" applyFont="1" applyFill="1" applyBorder="1" applyAlignment="1">
      <alignment horizontal="center" vertical="center" wrapText="1"/>
    </xf>
    <xf numFmtId="9" fontId="61" fillId="77" borderId="35" xfId="10" applyNumberFormat="1" applyFont="1" applyFill="1" applyBorder="1" applyAlignment="1">
      <alignment horizontal="left" vertical="center" wrapText="1"/>
    </xf>
    <xf numFmtId="9" fontId="61" fillId="77" borderId="127" xfId="10" applyNumberFormat="1" applyFont="1" applyFill="1" applyBorder="1" applyAlignment="1">
      <alignment horizontal="center" vertical="center" wrapText="1"/>
    </xf>
    <xf numFmtId="0" fontId="61" fillId="77" borderId="6" xfId="10" applyFont="1" applyFill="1" applyBorder="1" applyAlignment="1">
      <alignment horizontal="left" vertical="center" wrapText="1"/>
    </xf>
    <xf numFmtId="0" fontId="52" fillId="76" borderId="11" xfId="10" applyFont="1" applyFill="1" applyBorder="1" applyAlignment="1">
      <alignment horizontal="left" vertical="center" wrapText="1"/>
    </xf>
    <xf numFmtId="9" fontId="52" fillId="76" borderId="11" xfId="10" applyNumberFormat="1" applyFont="1" applyFill="1" applyBorder="1" applyAlignment="1">
      <alignment horizontal="center" vertical="center" wrapText="1"/>
    </xf>
    <xf numFmtId="9" fontId="52" fillId="76" borderId="11" xfId="10" applyNumberFormat="1" applyFont="1" applyFill="1" applyBorder="1" applyAlignment="1">
      <alignment horizontal="left" vertical="center" wrapText="1"/>
    </xf>
    <xf numFmtId="0" fontId="25" fillId="0" borderId="124" xfId="10" applyFont="1" applyBorder="1"/>
    <xf numFmtId="0" fontId="52" fillId="76" borderId="11" xfId="10" applyFont="1" applyFill="1" applyBorder="1" applyAlignment="1">
      <alignment horizontal="center" vertical="center" wrapText="1"/>
    </xf>
    <xf numFmtId="0" fontId="83" fillId="0" borderId="0" xfId="10" applyFont="1" applyAlignment="1">
      <alignment horizontal="center" vertical="center" wrapText="1"/>
    </xf>
    <xf numFmtId="0" fontId="52" fillId="0" borderId="0" xfId="10" applyFont="1" applyAlignment="1"/>
    <xf numFmtId="0" fontId="75" fillId="74" borderId="4" xfId="10" applyFont="1" applyFill="1" applyBorder="1" applyAlignment="1">
      <alignment horizontal="center"/>
    </xf>
    <xf numFmtId="0" fontId="25" fillId="0" borderId="18" xfId="10" applyFont="1" applyBorder="1"/>
    <xf numFmtId="0" fontId="25" fillId="0" borderId="3" xfId="10" applyFont="1" applyBorder="1"/>
    <xf numFmtId="0" fontId="75" fillId="75" borderId="55" xfId="10" applyFont="1" applyFill="1" applyBorder="1" applyAlignment="1">
      <alignment horizontal="center"/>
    </xf>
    <xf numFmtId="0" fontId="25" fillId="0" borderId="120" xfId="10" applyFont="1" applyBorder="1"/>
    <xf numFmtId="0" fontId="75" fillId="0" borderId="11" xfId="10" applyFont="1" applyBorder="1" applyAlignment="1">
      <alignment horizontal="left" vertical="center" wrapText="1"/>
    </xf>
    <xf numFmtId="0" fontId="25" fillId="76" borderId="11" xfId="10" applyFont="1" applyFill="1" applyBorder="1" applyAlignment="1">
      <alignment horizontal="left" vertical="center" wrapText="1"/>
    </xf>
    <xf numFmtId="0" fontId="25" fillId="76" borderId="11" xfId="10" applyFont="1" applyFill="1" applyBorder="1" applyAlignment="1">
      <alignment horizontal="center" vertical="center" wrapText="1"/>
    </xf>
    <xf numFmtId="0" fontId="91" fillId="0" borderId="0" xfId="0" applyFont="1" applyFill="1" applyBorder="1" applyAlignment="1">
      <alignment horizontal="center" vertical="center" wrapText="1"/>
    </xf>
    <xf numFmtId="0" fontId="0" fillId="0" borderId="85" xfId="0" applyFill="1" applyBorder="1" applyAlignment="1">
      <alignment horizontal="center" vertical="center" wrapText="1"/>
    </xf>
    <xf numFmtId="0" fontId="0" fillId="0" borderId="41" xfId="0" applyFill="1" applyBorder="1" applyAlignment="1">
      <alignment horizontal="center" vertical="center" wrapText="1"/>
    </xf>
    <xf numFmtId="0" fontId="98" fillId="8" borderId="139" xfId="13" applyFont="1" applyFill="1" applyBorder="1" applyAlignment="1">
      <alignment horizontal="center" vertical="center" wrapText="1"/>
    </xf>
    <xf numFmtId="0" fontId="98" fillId="8" borderId="25" xfId="13" applyFont="1" applyFill="1" applyBorder="1" applyAlignment="1">
      <alignment horizontal="center" vertical="center" wrapText="1"/>
    </xf>
    <xf numFmtId="0" fontId="2" fillId="8" borderId="103" xfId="13" applyFont="1" applyFill="1" applyBorder="1" applyAlignment="1">
      <alignment horizontal="center" vertical="center" wrapText="1"/>
    </xf>
    <xf numFmtId="0" fontId="2" fillId="8" borderId="102" xfId="13" applyFont="1" applyFill="1" applyBorder="1" applyAlignment="1">
      <alignment horizontal="center" vertical="center" wrapText="1"/>
    </xf>
    <xf numFmtId="0" fontId="2" fillId="8" borderId="101" xfId="13" applyFont="1" applyFill="1" applyBorder="1" applyAlignment="1">
      <alignment horizontal="center" vertical="center" wrapText="1"/>
    </xf>
    <xf numFmtId="0" fontId="2" fillId="8" borderId="111" xfId="13" applyFont="1" applyFill="1" applyBorder="1" applyAlignment="1">
      <alignment horizontal="center" vertical="center" wrapText="1"/>
    </xf>
    <xf numFmtId="0" fontId="2" fillId="8" borderId="144" xfId="13" applyFont="1" applyFill="1" applyBorder="1" applyAlignment="1">
      <alignment horizontal="center" vertical="center" wrapText="1"/>
    </xf>
    <xf numFmtId="0" fontId="2" fillId="8" borderId="107" xfId="13" applyFont="1" applyFill="1" applyBorder="1" applyAlignment="1">
      <alignment horizontal="center" vertical="center" wrapText="1"/>
    </xf>
    <xf numFmtId="0" fontId="92" fillId="0" borderId="139" xfId="13" applyFont="1" applyFill="1" applyBorder="1" applyAlignment="1">
      <alignment horizontal="center" vertical="center" wrapText="1"/>
    </xf>
    <xf numFmtId="0" fontId="92" fillId="0" borderId="25" xfId="13" applyFont="1" applyFill="1" applyBorder="1" applyAlignment="1">
      <alignment horizontal="center" vertical="center" wrapText="1"/>
    </xf>
    <xf numFmtId="0" fontId="92" fillId="0" borderId="40" xfId="13" applyFont="1" applyFill="1" applyBorder="1" applyAlignment="1">
      <alignment horizontal="center" vertical="center" wrapText="1"/>
    </xf>
    <xf numFmtId="0" fontId="92" fillId="0" borderId="110" xfId="13" applyFont="1" applyFill="1" applyBorder="1" applyAlignment="1">
      <alignment horizontal="center" vertical="center" wrapText="1"/>
    </xf>
    <xf numFmtId="0" fontId="92" fillId="0" borderId="108" xfId="13" applyFont="1" applyFill="1" applyBorder="1" applyAlignment="1">
      <alignment horizontal="center" vertical="center" wrapText="1"/>
    </xf>
    <xf numFmtId="0" fontId="92" fillId="0" borderId="106" xfId="13" applyFont="1" applyFill="1" applyBorder="1" applyAlignment="1">
      <alignment horizontal="center" vertical="center" wrapText="1"/>
    </xf>
    <xf numFmtId="0" fontId="92" fillId="0" borderId="86" xfId="13" applyFont="1" applyFill="1" applyBorder="1" applyAlignment="1">
      <alignment horizontal="center" vertical="center" wrapText="1"/>
    </xf>
    <xf numFmtId="0" fontId="92" fillId="0" borderId="66" xfId="13" applyFont="1" applyFill="1" applyBorder="1" applyAlignment="1">
      <alignment horizontal="center" vertical="center" wrapText="1"/>
    </xf>
    <xf numFmtId="0" fontId="92" fillId="0" borderId="137" xfId="13" applyFont="1" applyFill="1" applyBorder="1" applyAlignment="1">
      <alignment horizontal="center" vertical="center" wrapText="1"/>
    </xf>
    <xf numFmtId="0" fontId="92" fillId="0" borderId="73" xfId="13" applyFont="1" applyFill="1" applyBorder="1" applyAlignment="1">
      <alignment horizontal="center" vertical="center" wrapText="1"/>
    </xf>
    <xf numFmtId="0" fontId="0" fillId="0" borderId="137" xfId="0" applyFill="1" applyBorder="1" applyAlignment="1">
      <alignment horizontal="center" vertical="center" wrapText="1"/>
    </xf>
    <xf numFmtId="0" fontId="0" fillId="0" borderId="73" xfId="0" applyFill="1" applyBorder="1" applyAlignment="1">
      <alignment horizontal="center" vertical="center" wrapText="1"/>
    </xf>
    <xf numFmtId="0" fontId="0" fillId="0" borderId="66" xfId="0" applyFill="1" applyBorder="1" applyAlignment="1">
      <alignment horizontal="center" vertical="center" wrapText="1"/>
    </xf>
    <xf numFmtId="0" fontId="0" fillId="0" borderId="86" xfId="0" applyFill="1" applyBorder="1" applyAlignment="1">
      <alignment horizontal="center" vertical="center" wrapText="1"/>
    </xf>
    <xf numFmtId="0" fontId="0" fillId="0" borderId="135" xfId="0" applyFill="1" applyBorder="1" applyAlignment="1">
      <alignment horizontal="center" vertical="center" wrapText="1"/>
    </xf>
    <xf numFmtId="0" fontId="92" fillId="0" borderId="138" xfId="13" applyFont="1" applyFill="1" applyBorder="1" applyAlignment="1">
      <alignment horizontal="center" vertical="center" wrapText="1"/>
    </xf>
    <xf numFmtId="0" fontId="92" fillId="0" borderId="17" xfId="13" applyFont="1" applyFill="1" applyBorder="1" applyAlignment="1">
      <alignment horizontal="center" vertical="center" wrapText="1"/>
    </xf>
    <xf numFmtId="0" fontId="92" fillId="0" borderId="133" xfId="13" applyFont="1" applyFill="1" applyBorder="1" applyAlignment="1">
      <alignment horizontal="center" vertical="center" wrapText="1"/>
    </xf>
    <xf numFmtId="0" fontId="92" fillId="0" borderId="85" xfId="13" applyFont="1" applyFill="1" applyBorder="1" applyAlignment="1">
      <alignment horizontal="center" vertical="center" wrapText="1"/>
    </xf>
    <xf numFmtId="0" fontId="92" fillId="0" borderId="41" xfId="13" applyFont="1" applyFill="1" applyBorder="1" applyAlignment="1">
      <alignment horizontal="center" vertical="center" wrapText="1"/>
    </xf>
    <xf numFmtId="0" fontId="92" fillId="0" borderId="9" xfId="13" applyFont="1" applyFill="1" applyBorder="1" applyAlignment="1">
      <alignment horizontal="center" vertical="center" wrapText="1"/>
    </xf>
    <xf numFmtId="0" fontId="92" fillId="0" borderId="2" xfId="13"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2" xfId="0" applyFill="1" applyBorder="1" applyAlignment="1">
      <alignment horizontal="center" vertical="center" wrapText="1"/>
    </xf>
    <xf numFmtId="0" fontId="0" fillId="0" borderId="27" xfId="0" applyFill="1" applyBorder="1" applyAlignment="1">
      <alignment horizontal="center" vertical="center" wrapText="1"/>
    </xf>
    <xf numFmtId="0" fontId="91" fillId="33" borderId="109" xfId="13" applyFont="1" applyFill="1" applyBorder="1" applyAlignment="1">
      <alignment horizontal="center"/>
    </xf>
    <xf numFmtId="0" fontId="91" fillId="33" borderId="0" xfId="13" applyFont="1" applyFill="1" applyBorder="1" applyAlignment="1">
      <alignment horizontal="center"/>
    </xf>
    <xf numFmtId="0" fontId="91" fillId="33" borderId="97" xfId="13" applyFont="1" applyFill="1" applyBorder="1" applyAlignment="1">
      <alignment horizontal="center"/>
    </xf>
    <xf numFmtId="0" fontId="2" fillId="33" borderId="103" xfId="13" applyFont="1" applyFill="1" applyBorder="1" applyAlignment="1">
      <alignment horizontal="center" vertical="center"/>
    </xf>
    <xf numFmtId="0" fontId="2" fillId="33" borderId="102" xfId="13" applyFont="1" applyFill="1" applyBorder="1" applyAlignment="1">
      <alignment horizontal="center" vertical="center"/>
    </xf>
    <xf numFmtId="0" fontId="2" fillId="33" borderId="98" xfId="13" applyFont="1" applyFill="1" applyBorder="1" applyAlignment="1">
      <alignment horizontal="center" vertical="center"/>
    </xf>
    <xf numFmtId="0" fontId="2" fillId="33" borderId="0" xfId="13" applyFont="1" applyFill="1" applyBorder="1" applyAlignment="1">
      <alignment horizontal="center" vertical="center"/>
    </xf>
    <xf numFmtId="0" fontId="2" fillId="33" borderId="111" xfId="13" applyFont="1" applyFill="1" applyBorder="1" applyAlignment="1">
      <alignment horizontal="center" vertical="center"/>
    </xf>
    <xf numFmtId="0" fontId="2" fillId="33" borderId="144" xfId="13" applyFont="1" applyFill="1" applyBorder="1" applyAlignment="1">
      <alignment horizontal="center" vertical="center"/>
    </xf>
    <xf numFmtId="0" fontId="98" fillId="33" borderId="87" xfId="13" applyFont="1" applyFill="1" applyBorder="1" applyAlignment="1">
      <alignment horizontal="center" vertical="center"/>
    </xf>
    <xf numFmtId="0" fontId="98" fillId="33" borderId="85" xfId="13" applyFont="1" applyFill="1" applyBorder="1" applyAlignment="1">
      <alignment horizontal="center" vertical="center"/>
    </xf>
    <xf numFmtId="0" fontId="98" fillId="33" borderId="84" xfId="13" applyFont="1" applyFill="1" applyBorder="1" applyAlignment="1">
      <alignment horizontal="center" vertical="center"/>
    </xf>
    <xf numFmtId="0" fontId="98" fillId="33" borderId="10" xfId="13" applyFont="1" applyFill="1" applyBorder="1" applyAlignment="1">
      <alignment horizontal="center" vertical="center"/>
    </xf>
    <xf numFmtId="0" fontId="98" fillId="33" borderId="2" xfId="13" applyFont="1" applyFill="1" applyBorder="1" applyAlignment="1">
      <alignment horizontal="center" vertical="center"/>
    </xf>
    <xf numFmtId="0" fontId="98" fillId="33" borderId="74" xfId="13" applyFont="1" applyFill="1" applyBorder="1" applyAlignment="1">
      <alignment horizontal="center" vertical="center"/>
    </xf>
    <xf numFmtId="0" fontId="98" fillId="33" borderId="68" xfId="13" applyFont="1" applyFill="1" applyBorder="1" applyAlignment="1">
      <alignment horizontal="center" vertical="center"/>
    </xf>
    <xf numFmtId="0" fontId="98" fillId="33" borderId="41" xfId="13" applyFont="1" applyFill="1" applyBorder="1" applyAlignment="1">
      <alignment horizontal="center" vertical="center"/>
    </xf>
    <xf numFmtId="0" fontId="98" fillId="33" borderId="65" xfId="13" applyFont="1" applyFill="1" applyBorder="1" applyAlignment="1">
      <alignment horizontal="center" vertical="center"/>
    </xf>
    <xf numFmtId="0" fontId="100" fillId="33" borderId="103" xfId="13" applyFont="1" applyFill="1" applyBorder="1" applyAlignment="1">
      <alignment horizontal="center" vertical="center"/>
    </xf>
    <xf numFmtId="0" fontId="100" fillId="33" borderId="98" xfId="13" applyFont="1" applyFill="1" applyBorder="1" applyAlignment="1">
      <alignment horizontal="center" vertical="center"/>
    </xf>
    <xf numFmtId="0" fontId="100" fillId="33" borderId="111" xfId="13" applyFont="1" applyFill="1" applyBorder="1" applyAlignment="1">
      <alignment horizontal="center" vertical="center"/>
    </xf>
    <xf numFmtId="0" fontId="100" fillId="33" borderId="102" xfId="13" applyFont="1" applyFill="1" applyBorder="1" applyAlignment="1">
      <alignment horizontal="center" vertical="center"/>
    </xf>
    <xf numFmtId="0" fontId="100" fillId="33" borderId="101" xfId="13" applyFont="1" applyFill="1" applyBorder="1" applyAlignment="1">
      <alignment horizontal="center" vertical="center"/>
    </xf>
    <xf numFmtId="0" fontId="100" fillId="33" borderId="0" xfId="13" applyFont="1" applyFill="1" applyBorder="1" applyAlignment="1">
      <alignment horizontal="center" vertical="center"/>
    </xf>
    <xf numFmtId="0" fontId="100" fillId="33" borderId="97" xfId="13" applyFont="1" applyFill="1" applyBorder="1" applyAlignment="1">
      <alignment horizontal="center" vertical="center"/>
    </xf>
    <xf numFmtId="0" fontId="100" fillId="33" borderId="144" xfId="13" applyFont="1" applyFill="1" applyBorder="1" applyAlignment="1">
      <alignment horizontal="center" vertical="center"/>
    </xf>
    <xf numFmtId="0" fontId="100" fillId="33" borderId="107" xfId="13" applyFont="1" applyFill="1" applyBorder="1" applyAlignment="1">
      <alignment horizontal="center" vertical="center"/>
    </xf>
    <xf numFmtId="0" fontId="98" fillId="8" borderId="147" xfId="13" applyFont="1" applyFill="1" applyBorder="1" applyAlignment="1">
      <alignment horizontal="center" vertical="center"/>
    </xf>
    <xf numFmtId="0" fontId="98" fillId="8" borderId="146" xfId="13" applyFont="1" applyFill="1" applyBorder="1" applyAlignment="1">
      <alignment horizontal="center" vertical="center"/>
    </xf>
    <xf numFmtId="0" fontId="98" fillId="8" borderId="145" xfId="13" applyFont="1" applyFill="1" applyBorder="1" applyAlignment="1">
      <alignment horizontal="center" vertical="center"/>
    </xf>
    <xf numFmtId="0" fontId="98" fillId="8" borderId="143" xfId="13" applyFont="1" applyFill="1" applyBorder="1" applyAlignment="1">
      <alignment horizontal="center" vertical="center" wrapText="1"/>
    </xf>
    <xf numFmtId="0" fontId="98" fillId="8" borderId="140" xfId="13" applyFont="1" applyFill="1" applyBorder="1" applyAlignment="1">
      <alignment horizontal="center" vertical="center" wrapText="1"/>
    </xf>
    <xf numFmtId="0" fontId="98" fillId="8" borderId="27" xfId="13" applyFont="1" applyFill="1" applyBorder="1" applyAlignment="1">
      <alignment horizontal="center" vertical="center"/>
    </xf>
    <xf numFmtId="0" fontId="98" fillId="8" borderId="40" xfId="13" applyFont="1" applyFill="1" applyBorder="1" applyAlignment="1">
      <alignment horizontal="center" vertical="center"/>
    </xf>
    <xf numFmtId="0" fontId="99" fillId="8" borderId="142" xfId="13" applyFont="1" applyFill="1" applyBorder="1" applyAlignment="1">
      <alignment horizontal="center" vertical="center"/>
    </xf>
    <xf numFmtId="0" fontId="99" fillId="8" borderId="141" xfId="13" applyFont="1" applyFill="1" applyBorder="1" applyAlignment="1">
      <alignment horizontal="center" vertical="center"/>
    </xf>
    <xf numFmtId="0" fontId="98" fillId="8" borderId="27" xfId="13" applyFont="1" applyFill="1" applyBorder="1" applyAlignment="1">
      <alignment horizontal="center" vertical="center" wrapText="1"/>
    </xf>
    <xf numFmtId="0" fontId="98" fillId="8" borderId="40" xfId="13" applyFont="1" applyFill="1" applyBorder="1" applyAlignment="1">
      <alignment horizontal="center" vertical="center" wrapText="1"/>
    </xf>
    <xf numFmtId="0" fontId="98" fillId="8" borderId="24" xfId="13" applyFont="1" applyFill="1" applyBorder="1" applyAlignment="1">
      <alignment horizontal="center" vertical="center" wrapText="1"/>
    </xf>
    <xf numFmtId="0" fontId="98" fillId="8" borderId="109" xfId="13" applyFont="1" applyFill="1" applyBorder="1" applyAlignment="1">
      <alignment horizontal="center" vertical="center" wrapText="1"/>
    </xf>
    <xf numFmtId="0" fontId="98" fillId="8" borderId="110" xfId="13" applyFont="1" applyFill="1" applyBorder="1" applyAlignment="1">
      <alignment horizontal="center" vertical="center" wrapText="1"/>
    </xf>
    <xf numFmtId="0" fontId="98" fillId="8" borderId="108" xfId="13" applyFont="1" applyFill="1" applyBorder="1" applyAlignment="1">
      <alignment horizontal="center" vertical="center" wrapText="1"/>
    </xf>
    <xf numFmtId="0" fontId="98" fillId="8" borderId="97" xfId="13" applyFont="1" applyFill="1" applyBorder="1" applyAlignment="1">
      <alignment horizontal="center" vertical="center" wrapText="1"/>
    </xf>
    <xf numFmtId="0" fontId="103" fillId="99" borderId="2" xfId="16" applyFont="1" applyFill="1" applyBorder="1" applyAlignment="1">
      <alignment horizontal="center" vertical="center" wrapText="1"/>
    </xf>
    <xf numFmtId="0" fontId="105" fillId="0" borderId="153" xfId="0" applyFont="1" applyBorder="1" applyAlignment="1">
      <alignment horizontal="center" vertical="center" wrapText="1"/>
    </xf>
    <xf numFmtId="0" fontId="105" fillId="0" borderId="151" xfId="0" applyFont="1" applyBorder="1" applyAlignment="1">
      <alignment horizontal="center" vertical="center" wrapText="1"/>
    </xf>
    <xf numFmtId="0" fontId="105" fillId="0" borderId="150" xfId="0" applyFont="1" applyBorder="1" applyAlignment="1">
      <alignment horizontal="center" vertical="center" wrapText="1"/>
    </xf>
    <xf numFmtId="0" fontId="107" fillId="100" borderId="152" xfId="0" applyFont="1" applyFill="1" applyBorder="1" applyAlignment="1">
      <alignment horizontal="center" vertical="center" wrapText="1"/>
    </xf>
    <xf numFmtId="0" fontId="107" fillId="100" borderId="0" xfId="0" applyFont="1" applyFill="1" applyBorder="1" applyAlignment="1">
      <alignment horizontal="center" vertical="center" wrapText="1"/>
    </xf>
    <xf numFmtId="0" fontId="104" fillId="100" borderId="0" xfId="0" applyFont="1" applyFill="1" applyBorder="1" applyAlignment="1">
      <alignment horizontal="center" vertical="center" wrapText="1"/>
    </xf>
    <xf numFmtId="0" fontId="104" fillId="100" borderId="149" xfId="0" applyFont="1" applyFill="1" applyBorder="1" applyAlignment="1">
      <alignment horizontal="center" vertical="center" wrapText="1"/>
    </xf>
    <xf numFmtId="0" fontId="19" fillId="0" borderId="1" xfId="2" applyFont="1" applyFill="1" applyBorder="1" applyAlignment="1">
      <alignment horizontal="left" vertical="center" wrapText="1"/>
    </xf>
  </cellXfs>
  <cellStyles count="18">
    <cellStyle name="Millares [0]" xfId="17" builtinId="6"/>
    <cellStyle name="Millares 2" xfId="3"/>
    <cellStyle name="Millares 3" xfId="7"/>
    <cellStyle name="Moneda [0] 2" xfId="12"/>
    <cellStyle name="Moneda 2" xfId="5"/>
    <cellStyle name="Moneda 3" xfId="6"/>
    <cellStyle name="Moneda 4" xfId="9"/>
    <cellStyle name="Normal" xfId="0" builtinId="0"/>
    <cellStyle name="Normal 2" xfId="2"/>
    <cellStyle name="Normal 2 2" xfId="14"/>
    <cellStyle name="Normal 2 3" xfId="15"/>
    <cellStyle name="Normal 3" xfId="4"/>
    <cellStyle name="Normal 3 2" xfId="13"/>
    <cellStyle name="Normal 4" xfId="8"/>
    <cellStyle name="Normal 4 2" xfId="10"/>
    <cellStyle name="Normal 4 3" xfId="16"/>
    <cellStyle name="Porcentaje" xfId="1" builtinId="5"/>
    <cellStyle name="Porcentaje 3" xfId="11"/>
  </cellStyles>
  <dxfs count="2">
    <dxf>
      <fill>
        <patternFill patternType="solid">
          <fgColor rgb="FF92D050"/>
          <bgColor rgb="FF92D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699748</xdr:colOff>
      <xdr:row>1</xdr:row>
      <xdr:rowOff>90767</xdr:rowOff>
    </xdr:from>
    <xdr:to>
      <xdr:col>1</xdr:col>
      <xdr:colOff>578645</xdr:colOff>
      <xdr:row>3</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748" y="281267"/>
          <a:ext cx="640897" cy="442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695325</xdr:colOff>
      <xdr:row>0</xdr:row>
      <xdr:rowOff>95250</xdr:rowOff>
    </xdr:from>
    <xdr:to>
      <xdr:col>2</xdr:col>
      <xdr:colOff>581025</xdr:colOff>
      <xdr:row>2</xdr:row>
      <xdr:rowOff>152400</xdr:rowOff>
    </xdr:to>
    <xdr:pic>
      <xdr:nvPicPr>
        <xdr:cNvPr id="2" name="Imagen 9" descr="ESCUDO AMP 2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0" y="95250"/>
          <a:ext cx="981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702365</xdr:colOff>
      <xdr:row>0</xdr:row>
      <xdr:rowOff>0</xdr:rowOff>
    </xdr:from>
    <xdr:to>
      <xdr:col>4</xdr:col>
      <xdr:colOff>351597</xdr:colOff>
      <xdr:row>2</xdr:row>
      <xdr:rowOff>197540</xdr:rowOff>
    </xdr:to>
    <xdr:pic>
      <xdr:nvPicPr>
        <xdr:cNvPr id="2" name="9 Imagen">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6365" y="0"/>
          <a:ext cx="1173232" cy="569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192591</xdr:colOff>
      <xdr:row>0</xdr:row>
      <xdr:rowOff>5917</xdr:rowOff>
    </xdr:from>
    <xdr:ext cx="524141" cy="487432"/>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36591" y="5917"/>
          <a:ext cx="524141" cy="487432"/>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136072</xdr:colOff>
      <xdr:row>1</xdr:row>
      <xdr:rowOff>40822</xdr:rowOff>
    </xdr:from>
    <xdr:ext cx="1107281" cy="1031081"/>
    <xdr:pic>
      <xdr:nvPicPr>
        <xdr:cNvPr id="2" name="3 Imagen" descr="unnamed.pn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98072" y="231322"/>
          <a:ext cx="1107281" cy="103108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699748</xdr:colOff>
      <xdr:row>1</xdr:row>
      <xdr:rowOff>90767</xdr:rowOff>
    </xdr:from>
    <xdr:to>
      <xdr:col>1</xdr:col>
      <xdr:colOff>578645</xdr:colOff>
      <xdr:row>3</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748" y="271742"/>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699748</xdr:colOff>
      <xdr:row>1</xdr:row>
      <xdr:rowOff>90767</xdr:rowOff>
    </xdr:from>
    <xdr:to>
      <xdr:col>1</xdr:col>
      <xdr:colOff>578645</xdr:colOff>
      <xdr:row>3</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748" y="281267"/>
          <a:ext cx="907597" cy="442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699748</xdr:colOff>
      <xdr:row>5</xdr:row>
      <xdr:rowOff>90767</xdr:rowOff>
    </xdr:from>
    <xdr:to>
      <xdr:col>2</xdr:col>
      <xdr:colOff>578645</xdr:colOff>
      <xdr:row>7</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95642"/>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378279</xdr:colOff>
      <xdr:row>0</xdr:row>
      <xdr:rowOff>43142</xdr:rowOff>
    </xdr:from>
    <xdr:to>
      <xdr:col>0</xdr:col>
      <xdr:colOff>971551</xdr:colOff>
      <xdr:row>2</xdr:row>
      <xdr:rowOff>104775</xdr:rowOff>
    </xdr:to>
    <xdr:pic>
      <xdr:nvPicPr>
        <xdr:cNvPr id="3"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8279" y="43142"/>
          <a:ext cx="383722" cy="442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699748</xdr:colOff>
      <xdr:row>1</xdr:row>
      <xdr:rowOff>90767</xdr:rowOff>
    </xdr:from>
    <xdr:to>
      <xdr:col>2</xdr:col>
      <xdr:colOff>578645</xdr:colOff>
      <xdr:row>3</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748" y="281267"/>
          <a:ext cx="1196522" cy="442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699748</xdr:colOff>
      <xdr:row>0</xdr:row>
      <xdr:rowOff>90767</xdr:rowOff>
    </xdr:from>
    <xdr:to>
      <xdr:col>2</xdr:col>
      <xdr:colOff>578645</xdr:colOff>
      <xdr:row>2</xdr:row>
      <xdr:rowOff>152400</xdr:rowOff>
    </xdr:to>
    <xdr:pic>
      <xdr:nvPicPr>
        <xdr:cNvPr id="2" name="Imagen 9" descr="ESCUDO AMP 20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773" y="90767"/>
          <a:ext cx="840922" cy="423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SECRETARIA%20DE%20EDUCACION%20-%20PLAN%20DE%20ACCION\Educaci&#243;n%20BASE%20DE%20DATOS%20PLAN%20DE%20ACCION%20SEM%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OAGRD%20Base%20de%20datos%20Plan%20de%20Acci&#243;n%20Popay&#225;n%20-%20Ajustado%20-%2020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Oficina%20de%20sistemas%20Plan%20de%20Acci&#243;n%20Popay&#225;n%202020%20-17%20JULIO-Proceso%20de%20Apoyo%20-%20Gesti&#243;n%20TI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MOVILIDAD%20FUTURA%20MATRIZ%20INDICATIVA_2020-2023%20Y%20PLANES%20DE%20ACCION_JUNIO%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SECRETARIA%20DE%20DEPORTE%20-%20PLAN%20DE%20ACCION\Base%20de%20datos%20Plan%20de%20Acci&#243;n%20Popay&#225;n%20DEPORTEYCULTURA%202020%20-17%20JULIO%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SECRETARIA%20DE%20HACIENDA%20-%20PLAN%20DE%20ACCION\Secretaria%20de%20Hacienda%20Base%20de%20datos%20Plan%20de%20Acci&#243;n%20Popay&#225;n%202020%20-17%20JUL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20MARZO%202020\TELETRABAJO\PDM%202020\Formato%20descripci&#243;n%20Programas%20y%20Proyect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uan.silva/Desktop/Base%20de%20datos%20Plan%20de%20Acci&#243;n%20Popay&#225;n%202020%20-17%20JULI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RIANA%20CASAS%20P/Downloads/Base%20de%20datos%20Plan%20de%20Acci&#243;n%20Popay&#225;n%202020%20-27%20JULIO%20%20MONICA%20RIVERA%20(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Salud%20BASE%20DE%20DATOS%20PLAN%20DE%20ACCI&#211;N%2024%20ago%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General%20Plan%20de%20Acci&#243;n%20Popay&#225;n%202020%20-SEC%20GEN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scritorio%202020\DIANA%20CAROLINA%20CABANILLAS\ALCALDIA%20POPAYAN\PLANES%20DE%20ACCION%20-%20SECRETARIAS\RRDAFE%20Base%20de%20datos%20Plan%20de%20Acci&#243;n%20Popay&#225;n%202020%20-24%20JULIO%20DAFE%20(Recup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2"/>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LIDAD FUTURA I"/>
      <sheetName val="Hoja2"/>
      <sheetName val="MATRIZ PLAN ESTRATEGICO"/>
      <sheetName val="FORMATO SEGUIMIENTO"/>
      <sheetName val="PAUTAS DE DILIGENCIAMIENTO"/>
    </sheetNames>
    <sheetDataSet>
      <sheetData sheetId="0"/>
      <sheetData sheetId="1"/>
      <sheetData sheetId="2">
        <row r="13">
          <cell r="D13" t="str">
            <v>3. Infraestructura urbana construida y adecuada para la operación del SETP garantizando el acceso al Sistema de personas con Movilidad Reducida</v>
          </cell>
        </row>
        <row r="16">
          <cell r="E16" t="str">
            <v>SETP Y MOVILIDAD SOCIALMENTE RESPONSABLE</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Bandera"/>
      <sheetName val="Programa"/>
      <sheetName val="Proyectos "/>
      <sheetName val="CON %"/>
      <sheetName val="Hoja2"/>
    </sheetNames>
    <sheetDataSet>
      <sheetData sheetId="0" refreshError="1"/>
      <sheetData sheetId="1" refreshError="1"/>
      <sheetData sheetId="2" refreshError="1"/>
      <sheetData sheetId="3" refreshError="1">
        <row r="4">
          <cell r="H4">
            <v>2633409000</v>
          </cell>
        </row>
        <row r="15">
          <cell r="G15">
            <v>2.6785714285714284</v>
          </cell>
        </row>
        <row r="20">
          <cell r="M20">
            <v>3511212000</v>
          </cell>
          <cell r="N20">
            <v>35112120</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INFRAESTRUCTURA PLAN DE ACCION"/>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2"/>
  <sheetViews>
    <sheetView zoomScale="70" zoomScaleNormal="70" workbookViewId="0"/>
  </sheetViews>
  <sheetFormatPr baseColWidth="10" defaultRowHeight="15" x14ac:dyDescent="0.25"/>
  <cols>
    <col min="1" max="1" width="14.140625" customWidth="1"/>
    <col min="2" max="2" width="23" bestFit="1" customWidth="1"/>
    <col min="3" max="3" width="13.7109375" customWidth="1"/>
    <col min="4" max="4" width="16.28515625" customWidth="1"/>
    <col min="5" max="5" width="22.140625" customWidth="1"/>
    <col min="7" max="7" width="13.5703125" customWidth="1"/>
    <col min="9" max="9" width="20.140625" customWidth="1"/>
    <col min="10" max="10" width="16.28515625" customWidth="1"/>
    <col min="11" max="11" width="8.85546875" style="1067" customWidth="1"/>
    <col min="12" max="12" width="31.5703125" customWidth="1"/>
    <col min="13" max="13" width="18.42578125" customWidth="1"/>
    <col min="14" max="14" width="38.28515625" hidden="1" customWidth="1"/>
    <col min="15" max="15" width="0.7109375" hidden="1" customWidth="1"/>
    <col min="16" max="16" width="21.28515625" hidden="1" customWidth="1"/>
    <col min="17" max="17" width="20.140625" customWidth="1"/>
    <col min="18" max="18" width="7.5703125" hidden="1" customWidth="1"/>
    <col min="19" max="20" width="6.5703125" hidden="1" customWidth="1"/>
    <col min="21" max="21" width="6.28515625" customWidth="1"/>
    <col min="22" max="22" width="6.7109375" customWidth="1"/>
    <col min="23" max="23" width="5.7109375" customWidth="1"/>
    <col min="24" max="24" width="6.140625" customWidth="1"/>
    <col min="25" max="25" width="6.5703125" customWidth="1"/>
    <col min="26" max="26" width="7.140625" customWidth="1"/>
    <col min="27" max="27" width="17.140625" hidden="1" customWidth="1"/>
    <col min="28" max="28" width="13.28515625" hidden="1" customWidth="1"/>
    <col min="29" max="29" width="17.140625" hidden="1" customWidth="1"/>
    <col min="30" max="30" width="33" style="1066" hidden="1" customWidth="1"/>
    <col min="31" max="31" width="11.42578125" hidden="1" customWidth="1"/>
    <col min="32" max="32" width="11.7109375" hidden="1" customWidth="1"/>
    <col min="33" max="33" width="33.85546875" customWidth="1"/>
    <col min="34" max="34" width="14.85546875" hidden="1" customWidth="1"/>
    <col min="35" max="35" width="11.42578125" hidden="1" customWidth="1"/>
    <col min="36" max="36" width="12.28515625" hidden="1" customWidth="1"/>
    <col min="37" max="38" width="11.42578125" hidden="1" customWidth="1"/>
    <col min="39" max="39" width="12.7109375" hidden="1" customWidth="1"/>
    <col min="40" max="40" width="14.42578125" hidden="1" customWidth="1"/>
    <col min="41" max="41" width="19.7109375" hidden="1" customWidth="1"/>
    <col min="42" max="43" width="5" hidden="1" customWidth="1"/>
    <col min="44" max="44" width="0.5703125" hidden="1" customWidth="1"/>
    <col min="45" max="45" width="2" hidden="1" customWidth="1"/>
  </cols>
  <sheetData>
    <row r="1" spans="1:44" x14ac:dyDescent="0.25">
      <c r="A1" s="1121"/>
      <c r="B1" s="1120"/>
      <c r="C1" s="1120"/>
      <c r="D1" s="1120"/>
      <c r="E1" s="1120"/>
      <c r="F1" s="1120"/>
      <c r="G1" s="1120"/>
      <c r="H1" s="1120"/>
    </row>
    <row r="2" spans="1:44" ht="15.75" customHeight="1" x14ac:dyDescent="0.25">
      <c r="A2" s="2559"/>
      <c r="B2" s="2559"/>
      <c r="C2" s="2473" t="s">
        <v>292</v>
      </c>
      <c r="D2" s="2474"/>
      <c r="E2" s="2474"/>
      <c r="F2" s="2474"/>
      <c r="G2" s="2474"/>
      <c r="H2" s="2474"/>
      <c r="I2" s="92" t="s">
        <v>291</v>
      </c>
    </row>
    <row r="3" spans="1:44" ht="15.75" customHeight="1" x14ac:dyDescent="0.25">
      <c r="A3" s="2559"/>
      <c r="B3" s="2559"/>
      <c r="C3" s="2475" t="s">
        <v>290</v>
      </c>
      <c r="D3" s="2475"/>
      <c r="E3" s="2475"/>
      <c r="F3" s="2475"/>
      <c r="G3" s="2475"/>
      <c r="H3" s="2476"/>
      <c r="I3" s="92" t="s">
        <v>289</v>
      </c>
    </row>
    <row r="4" spans="1:44" ht="15.75" customHeight="1" x14ac:dyDescent="0.25">
      <c r="A4" s="2559"/>
      <c r="B4" s="2559"/>
      <c r="C4" s="2477"/>
      <c r="D4" s="2477"/>
      <c r="E4" s="2477"/>
      <c r="F4" s="2477"/>
      <c r="G4" s="2477"/>
      <c r="H4" s="2478"/>
      <c r="I4" s="87" t="s">
        <v>288</v>
      </c>
    </row>
    <row r="5" spans="1:44" ht="15.75" x14ac:dyDescent="0.25">
      <c r="A5" s="2560" t="s">
        <v>287</v>
      </c>
      <c r="B5" s="2560"/>
      <c r="C5" s="2481" t="s">
        <v>286</v>
      </c>
      <c r="D5" s="2496" t="s">
        <v>285</v>
      </c>
      <c r="E5" s="2496"/>
      <c r="F5" s="2497" t="s">
        <v>3071</v>
      </c>
      <c r="G5" s="2497"/>
      <c r="H5" s="2497"/>
      <c r="I5" s="84"/>
    </row>
    <row r="6" spans="1:44" x14ac:dyDescent="0.25">
      <c r="A6" s="2560"/>
      <c r="B6" s="2560"/>
      <c r="C6" s="2481"/>
      <c r="D6" s="2496"/>
      <c r="E6" s="2496"/>
      <c r="F6" s="2497"/>
      <c r="G6" s="2497"/>
      <c r="H6" s="2497"/>
    </row>
    <row r="7" spans="1:44" ht="29.25" customHeight="1" x14ac:dyDescent="0.25">
      <c r="A7" s="2558" t="s">
        <v>284</v>
      </c>
      <c r="B7" s="2558"/>
      <c r="C7" s="1119">
        <v>2020</v>
      </c>
      <c r="D7" s="2479" t="s">
        <v>283</v>
      </c>
      <c r="E7" s="2480"/>
      <c r="F7" s="2481" t="s">
        <v>3072</v>
      </c>
      <c r="G7" s="2481"/>
      <c r="H7" s="2481"/>
    </row>
    <row r="8" spans="1:44" ht="14.25" customHeight="1" x14ac:dyDescent="0.25">
      <c r="A8" s="2496" t="s">
        <v>282</v>
      </c>
      <c r="B8" s="2496"/>
      <c r="C8" s="1118">
        <v>44042</v>
      </c>
      <c r="D8" s="2479" t="s">
        <v>281</v>
      </c>
      <c r="E8" s="2480"/>
      <c r="F8" s="2481"/>
      <c r="G8" s="2481"/>
      <c r="H8" s="2481"/>
    </row>
    <row r="9" spans="1:44" ht="14.25" customHeight="1" x14ac:dyDescent="0.25">
      <c r="A9" s="2381"/>
      <c r="B9" s="2381"/>
      <c r="C9" s="72"/>
      <c r="D9" s="2362"/>
      <c r="E9" s="2362"/>
      <c r="F9" s="2361"/>
      <c r="G9" s="2361"/>
      <c r="H9" s="2361"/>
    </row>
    <row r="10" spans="1:44" ht="29.25" customHeight="1" x14ac:dyDescent="0.25">
      <c r="I10" s="1116"/>
      <c r="J10" s="1116"/>
      <c r="K10" s="1117"/>
      <c r="L10" s="1116"/>
      <c r="M10" s="1116"/>
      <c r="N10" s="1116"/>
      <c r="O10" s="1116"/>
      <c r="P10" s="1116"/>
      <c r="Q10" s="1116"/>
      <c r="R10" s="1116"/>
      <c r="S10" s="1116"/>
      <c r="T10" s="1116"/>
      <c r="U10" s="1116"/>
      <c r="V10" s="1116"/>
      <c r="W10" s="1116"/>
      <c r="X10" s="1116"/>
      <c r="Y10" s="1116"/>
      <c r="Z10" s="1116"/>
      <c r="AA10" s="1116"/>
      <c r="AB10" s="1116"/>
      <c r="AC10" s="1116"/>
      <c r="AD10" s="2544" t="s">
        <v>358</v>
      </c>
      <c r="AE10" s="2545"/>
      <c r="AF10" s="2545"/>
      <c r="AG10" s="2546"/>
      <c r="AH10" s="2278"/>
      <c r="AI10" s="1115"/>
      <c r="AJ10" s="1115"/>
      <c r="AK10" s="1115"/>
      <c r="AL10" s="1115"/>
      <c r="AM10" s="1115"/>
      <c r="AN10" s="1114"/>
      <c r="AO10" s="2529" t="s">
        <v>357</v>
      </c>
      <c r="AP10" s="2530"/>
      <c r="AQ10" s="2530"/>
      <c r="AR10" s="2530"/>
    </row>
    <row r="11" spans="1:44" ht="25.5" customHeight="1" x14ac:dyDescent="0.25">
      <c r="A11" s="2578" t="s">
        <v>268</v>
      </c>
      <c r="B11" s="2498" t="s">
        <v>267</v>
      </c>
      <c r="C11" s="2498" t="s">
        <v>266</v>
      </c>
      <c r="D11" s="2498" t="s">
        <v>265</v>
      </c>
      <c r="E11" s="2498" t="s">
        <v>264</v>
      </c>
      <c r="F11" s="2498" t="s">
        <v>263</v>
      </c>
      <c r="G11" s="2498" t="s">
        <v>262</v>
      </c>
      <c r="H11" s="2498" t="s">
        <v>261</v>
      </c>
      <c r="I11" s="2493" t="s">
        <v>278</v>
      </c>
      <c r="J11" s="2493" t="s">
        <v>277</v>
      </c>
      <c r="K11" s="2491" t="s">
        <v>103</v>
      </c>
      <c r="L11" s="2493" t="s">
        <v>276</v>
      </c>
      <c r="M11" s="2524" t="s">
        <v>275</v>
      </c>
      <c r="N11" s="2525" t="s">
        <v>1545</v>
      </c>
      <c r="O11" s="2525" t="s">
        <v>1544</v>
      </c>
      <c r="P11" s="2493" t="s">
        <v>279</v>
      </c>
      <c r="Q11" s="2493" t="s">
        <v>274</v>
      </c>
      <c r="R11" s="2521" t="s">
        <v>273</v>
      </c>
      <c r="S11" s="2521"/>
      <c r="T11" s="2521"/>
      <c r="U11" s="2521"/>
      <c r="V11" s="2521"/>
      <c r="W11" s="2521"/>
      <c r="X11" s="2521"/>
      <c r="Y11" s="2521"/>
      <c r="Z11" s="2521"/>
      <c r="AA11" s="2525" t="s">
        <v>1543</v>
      </c>
      <c r="AB11" s="2522" t="s">
        <v>271</v>
      </c>
      <c r="AC11" s="2529" t="s">
        <v>270</v>
      </c>
      <c r="AD11" s="2547" t="s">
        <v>269</v>
      </c>
      <c r="AE11" s="2548"/>
      <c r="AF11" s="2548"/>
      <c r="AG11" s="2549"/>
      <c r="AH11" s="2531" t="s">
        <v>245</v>
      </c>
      <c r="AI11" s="2532"/>
      <c r="AJ11" s="2532"/>
      <c r="AK11" s="2531" t="s">
        <v>244</v>
      </c>
      <c r="AL11" s="2532"/>
      <c r="AM11" s="2532"/>
      <c r="AN11" s="1113" t="s">
        <v>243</v>
      </c>
      <c r="AO11" s="2530"/>
      <c r="AP11" s="2530"/>
      <c r="AQ11" s="2530"/>
      <c r="AR11" s="2530"/>
    </row>
    <row r="12" spans="1:44" ht="38.25" customHeight="1" x14ac:dyDescent="0.25">
      <c r="A12" s="2578"/>
      <c r="B12" s="2498"/>
      <c r="C12" s="2498"/>
      <c r="D12" s="2498"/>
      <c r="E12" s="2498"/>
      <c r="F12" s="2498"/>
      <c r="G12" s="2498"/>
      <c r="H12" s="2498"/>
      <c r="I12" s="2499"/>
      <c r="J12" s="2499"/>
      <c r="K12" s="2492"/>
      <c r="L12" s="2494"/>
      <c r="M12" s="2494"/>
      <c r="N12" s="2526"/>
      <c r="O12" s="2526"/>
      <c r="P12" s="2494"/>
      <c r="Q12" s="2494"/>
      <c r="R12" s="1112" t="s">
        <v>260</v>
      </c>
      <c r="S12" s="1112" t="s">
        <v>259</v>
      </c>
      <c r="T12" s="1112" t="s">
        <v>258</v>
      </c>
      <c r="U12" s="1111" t="s">
        <v>257</v>
      </c>
      <c r="V12" s="1111" t="s">
        <v>256</v>
      </c>
      <c r="W12" s="1111" t="s">
        <v>255</v>
      </c>
      <c r="X12" s="1111" t="s">
        <v>254</v>
      </c>
      <c r="Y12" s="1111" t="s">
        <v>253</v>
      </c>
      <c r="Z12" s="1111" t="s">
        <v>252</v>
      </c>
      <c r="AA12" s="2526"/>
      <c r="AB12" s="2523"/>
      <c r="AC12" s="2533"/>
      <c r="AD12" s="1110" t="s">
        <v>251</v>
      </c>
      <c r="AE12" s="60" t="s">
        <v>249</v>
      </c>
      <c r="AF12" s="60" t="s">
        <v>248</v>
      </c>
      <c r="AG12" s="67" t="s">
        <v>247</v>
      </c>
      <c r="AH12" s="60" t="s">
        <v>251</v>
      </c>
      <c r="AI12" s="60" t="s">
        <v>249</v>
      </c>
      <c r="AJ12" s="60" t="s">
        <v>248</v>
      </c>
      <c r="AK12" s="60" t="s">
        <v>1542</v>
      </c>
      <c r="AL12" s="60" t="s">
        <v>249</v>
      </c>
      <c r="AM12" s="60" t="s">
        <v>248</v>
      </c>
      <c r="AN12" s="60" t="s">
        <v>247</v>
      </c>
      <c r="AO12" s="1109" t="s">
        <v>246</v>
      </c>
      <c r="AP12" s="1109" t="s">
        <v>245</v>
      </c>
      <c r="AQ12" s="1109" t="s">
        <v>244</v>
      </c>
      <c r="AR12" s="1109" t="s">
        <v>243</v>
      </c>
    </row>
    <row r="13" spans="1:44" ht="142.5" customHeight="1" x14ac:dyDescent="0.25">
      <c r="A13" s="2550" t="s">
        <v>1151</v>
      </c>
      <c r="B13" s="2554" t="s">
        <v>1155</v>
      </c>
      <c r="C13" s="2577" t="s">
        <v>1154</v>
      </c>
      <c r="D13" s="2555" t="s">
        <v>631</v>
      </c>
      <c r="E13" s="2555" t="s">
        <v>129</v>
      </c>
      <c r="F13" s="2557">
        <v>0</v>
      </c>
      <c r="G13" s="2557">
        <v>0.9</v>
      </c>
      <c r="H13" s="2556">
        <v>0.22500000000000001</v>
      </c>
      <c r="I13" s="2504" t="s">
        <v>1155</v>
      </c>
      <c r="J13" s="2504" t="s">
        <v>1541</v>
      </c>
      <c r="K13" s="1102">
        <v>1</v>
      </c>
      <c r="L13" s="1108" t="s">
        <v>1540</v>
      </c>
      <c r="M13" s="1095" t="s">
        <v>1511</v>
      </c>
      <c r="N13" s="2510" t="s">
        <v>1539</v>
      </c>
      <c r="O13" s="1095"/>
      <c r="P13" s="2504" t="s">
        <v>1538</v>
      </c>
      <c r="Q13" s="2504" t="s">
        <v>1459</v>
      </c>
      <c r="R13" s="1098"/>
      <c r="S13" s="1098"/>
      <c r="T13" s="1098"/>
      <c r="U13" s="1097"/>
      <c r="V13" s="1097"/>
      <c r="W13" s="1096" t="s">
        <v>0</v>
      </c>
      <c r="X13" s="1096" t="s">
        <v>0</v>
      </c>
      <c r="Y13" s="1096" t="s">
        <v>0</v>
      </c>
      <c r="Z13" s="1096" t="s">
        <v>0</v>
      </c>
      <c r="AA13" s="1095"/>
      <c r="AB13" s="2540"/>
      <c r="AC13" s="2504"/>
      <c r="AD13" s="2542"/>
      <c r="AE13" s="1093"/>
      <c r="AF13" s="1093"/>
      <c r="AG13" s="2279">
        <f>AD13+AE13-AF13</f>
        <v>0</v>
      </c>
      <c r="AH13" s="1093"/>
      <c r="AI13" s="1093"/>
      <c r="AJ13" s="1093"/>
      <c r="AK13" s="1093"/>
      <c r="AL13" s="1093"/>
      <c r="AM13" s="1093"/>
      <c r="AN13" s="1093"/>
      <c r="AO13" s="2519">
        <v>317566000</v>
      </c>
      <c r="AP13" s="1093"/>
      <c r="AQ13" s="1093"/>
      <c r="AR13" s="1092"/>
    </row>
    <row r="14" spans="1:44" ht="90" x14ac:dyDescent="0.25">
      <c r="A14" s="2550"/>
      <c r="B14" s="2555"/>
      <c r="C14" s="2577"/>
      <c r="D14" s="2555"/>
      <c r="E14" s="2555"/>
      <c r="F14" s="2557"/>
      <c r="G14" s="2557"/>
      <c r="H14" s="2556"/>
      <c r="I14" s="2534"/>
      <c r="J14" s="2534"/>
      <c r="K14" s="1102">
        <v>2</v>
      </c>
      <c r="L14" s="1108" t="s">
        <v>1537</v>
      </c>
      <c r="M14" s="1095" t="s">
        <v>1508</v>
      </c>
      <c r="N14" s="2534"/>
      <c r="O14" s="1095"/>
      <c r="P14" s="2534"/>
      <c r="Q14" s="2506"/>
      <c r="R14" s="1098"/>
      <c r="S14" s="1098"/>
      <c r="T14" s="1098"/>
      <c r="U14" s="1097"/>
      <c r="V14" s="1097"/>
      <c r="W14" s="1096" t="s">
        <v>0</v>
      </c>
      <c r="X14" s="1096" t="s">
        <v>0</v>
      </c>
      <c r="Y14" s="1096" t="s">
        <v>0</v>
      </c>
      <c r="Z14" s="1096" t="s">
        <v>0</v>
      </c>
      <c r="AA14" s="1095"/>
      <c r="AB14" s="2541"/>
      <c r="AC14" s="2506"/>
      <c r="AD14" s="2543"/>
      <c r="AE14" s="1107"/>
      <c r="AF14" s="1107"/>
      <c r="AG14" s="2279">
        <f t="shared" ref="AG14:AG59" si="0">AD14+AE14-AF14</f>
        <v>0</v>
      </c>
      <c r="AH14" s="1107"/>
      <c r="AI14" s="1107"/>
      <c r="AJ14" s="1107"/>
      <c r="AK14" s="1107"/>
      <c r="AL14" s="1107"/>
      <c r="AM14" s="1107"/>
      <c r="AN14" s="1107"/>
      <c r="AO14" s="2539"/>
      <c r="AP14" s="1093"/>
      <c r="AQ14" s="1093"/>
      <c r="AR14" s="1092"/>
    </row>
    <row r="15" spans="1:44" ht="45" x14ac:dyDescent="0.25">
      <c r="A15" s="2550"/>
      <c r="B15" s="2555"/>
      <c r="C15" s="2577"/>
      <c r="D15" s="2555"/>
      <c r="E15" s="2555"/>
      <c r="F15" s="2557"/>
      <c r="G15" s="2557"/>
      <c r="H15" s="2556"/>
      <c r="I15" s="2534"/>
      <c r="J15" s="2534"/>
      <c r="K15" s="1102">
        <v>3</v>
      </c>
      <c r="L15" s="1101" t="s">
        <v>1536</v>
      </c>
      <c r="M15" s="1095" t="s">
        <v>1535</v>
      </c>
      <c r="N15" s="2534"/>
      <c r="O15" s="1095"/>
      <c r="P15" s="2534"/>
      <c r="Q15" s="2506"/>
      <c r="R15" s="1098"/>
      <c r="S15" s="1098"/>
      <c r="T15" s="1098"/>
      <c r="U15" s="1097"/>
      <c r="V15" s="1097"/>
      <c r="W15" s="1096" t="s">
        <v>0</v>
      </c>
      <c r="X15" s="1096" t="s">
        <v>0</v>
      </c>
      <c r="Y15" s="1096" t="s">
        <v>0</v>
      </c>
      <c r="Z15" s="1096" t="s">
        <v>0</v>
      </c>
      <c r="AA15" s="1095"/>
      <c r="AB15" s="2535">
        <v>44027</v>
      </c>
      <c r="AC15" s="2536" t="s">
        <v>1464</v>
      </c>
      <c r="AD15" s="2537">
        <v>125227173</v>
      </c>
      <c r="AE15" s="1093"/>
      <c r="AF15" s="1093"/>
      <c r="AG15" s="2279">
        <f t="shared" si="0"/>
        <v>125227173</v>
      </c>
      <c r="AH15" s="1093"/>
      <c r="AI15" s="1093"/>
      <c r="AJ15" s="1093"/>
      <c r="AK15" s="1093"/>
      <c r="AL15" s="1093"/>
      <c r="AM15" s="1093"/>
      <c r="AN15" s="1093"/>
      <c r="AO15" s="2538">
        <v>0</v>
      </c>
      <c r="AP15" s="1093"/>
      <c r="AQ15" s="1093"/>
      <c r="AR15" s="1092"/>
    </row>
    <row r="16" spans="1:44" ht="60" x14ac:dyDescent="0.25">
      <c r="A16" s="2550"/>
      <c r="B16" s="2555"/>
      <c r="C16" s="2577"/>
      <c r="D16" s="2555"/>
      <c r="E16" s="2555"/>
      <c r="F16" s="2557"/>
      <c r="G16" s="2557"/>
      <c r="H16" s="2556"/>
      <c r="I16" s="2534"/>
      <c r="J16" s="2534"/>
      <c r="K16" s="1102">
        <v>4</v>
      </c>
      <c r="L16" s="1101" t="s">
        <v>1534</v>
      </c>
      <c r="M16" s="1095" t="s">
        <v>1511</v>
      </c>
      <c r="N16" s="2505"/>
      <c r="O16" s="1095"/>
      <c r="P16" s="2505"/>
      <c r="Q16" s="2507"/>
      <c r="R16" s="1098"/>
      <c r="S16" s="1098"/>
      <c r="T16" s="1098"/>
      <c r="U16" s="1097"/>
      <c r="V16" s="1097"/>
      <c r="W16" s="1096" t="s">
        <v>0</v>
      </c>
      <c r="X16" s="1096" t="s">
        <v>0</v>
      </c>
      <c r="Y16" s="1096" t="s">
        <v>0</v>
      </c>
      <c r="Z16" s="1096" t="s">
        <v>0</v>
      </c>
      <c r="AA16" s="1095"/>
      <c r="AB16" s="2535"/>
      <c r="AC16" s="2536"/>
      <c r="AD16" s="2537"/>
      <c r="AE16" s="1093"/>
      <c r="AF16" s="1093"/>
      <c r="AG16" s="2279">
        <f t="shared" si="0"/>
        <v>0</v>
      </c>
      <c r="AH16" s="1093"/>
      <c r="AI16" s="1093"/>
      <c r="AJ16" s="1093"/>
      <c r="AK16" s="1093"/>
      <c r="AL16" s="1093"/>
      <c r="AM16" s="1093"/>
      <c r="AN16" s="1093"/>
      <c r="AO16" s="2538"/>
      <c r="AP16" s="1093"/>
      <c r="AQ16" s="1093"/>
      <c r="AR16" s="1092"/>
    </row>
    <row r="17" spans="1:44" ht="75" x14ac:dyDescent="0.25">
      <c r="A17" s="2550"/>
      <c r="B17" s="2555"/>
      <c r="C17" s="2577"/>
      <c r="D17" s="2555"/>
      <c r="E17" s="2555"/>
      <c r="F17" s="2557"/>
      <c r="G17" s="2557"/>
      <c r="H17" s="2556"/>
      <c r="I17" s="2534"/>
      <c r="J17" s="2534"/>
      <c r="K17" s="2489">
        <v>5</v>
      </c>
      <c r="L17" s="2487" t="s">
        <v>1533</v>
      </c>
      <c r="M17" s="2510" t="s">
        <v>1516</v>
      </c>
      <c r="N17" s="1082" t="s">
        <v>1532</v>
      </c>
      <c r="O17" s="1095"/>
      <c r="P17" s="2504" t="s">
        <v>1531</v>
      </c>
      <c r="Q17" s="2504" t="s">
        <v>1459</v>
      </c>
      <c r="R17" s="1098"/>
      <c r="S17" s="1098"/>
      <c r="T17" s="1098"/>
      <c r="U17" s="1097"/>
      <c r="V17" s="1097"/>
      <c r="W17" s="1096" t="s">
        <v>0</v>
      </c>
      <c r="X17" s="1096" t="s">
        <v>0</v>
      </c>
      <c r="Y17" s="1096" t="s">
        <v>0</v>
      </c>
      <c r="Z17" s="1096" t="s">
        <v>0</v>
      </c>
      <c r="AA17" s="2510"/>
      <c r="AB17" s="1094"/>
      <c r="AC17" s="1094"/>
      <c r="AD17" s="1093"/>
      <c r="AE17" s="1093"/>
      <c r="AF17" s="1093"/>
      <c r="AG17" s="2279">
        <f t="shared" si="0"/>
        <v>0</v>
      </c>
      <c r="AH17" s="1093"/>
      <c r="AI17" s="1093"/>
      <c r="AJ17" s="1093"/>
      <c r="AK17" s="1093"/>
      <c r="AL17" s="1093"/>
      <c r="AM17" s="1093"/>
      <c r="AN17" s="1093"/>
      <c r="AO17" s="1083">
        <v>0</v>
      </c>
      <c r="AP17" s="1093"/>
      <c r="AQ17" s="1093"/>
      <c r="AR17" s="1092"/>
    </row>
    <row r="18" spans="1:44" ht="99.75" x14ac:dyDescent="0.25">
      <c r="A18" s="2550"/>
      <c r="B18" s="2555"/>
      <c r="C18" s="2577"/>
      <c r="D18" s="2555"/>
      <c r="E18" s="2555"/>
      <c r="F18" s="2557"/>
      <c r="G18" s="2557"/>
      <c r="H18" s="2556"/>
      <c r="I18" s="2534"/>
      <c r="J18" s="2534"/>
      <c r="K18" s="2490"/>
      <c r="L18" s="2488"/>
      <c r="M18" s="2505"/>
      <c r="N18" s="1082"/>
      <c r="O18" s="1095"/>
      <c r="P18" s="2505"/>
      <c r="Q18" s="2505"/>
      <c r="R18" s="1098"/>
      <c r="S18" s="1098"/>
      <c r="T18" s="1098"/>
      <c r="U18" s="1097"/>
      <c r="V18" s="1097"/>
      <c r="W18" s="1096"/>
      <c r="X18" s="1096"/>
      <c r="Y18" s="1096"/>
      <c r="Z18" s="1096"/>
      <c r="AA18" s="2505"/>
      <c r="AB18" s="1104">
        <v>44027</v>
      </c>
      <c r="AC18" s="1103" t="s">
        <v>1464</v>
      </c>
      <c r="AD18" s="1083">
        <v>90000000</v>
      </c>
      <c r="AE18" s="1093"/>
      <c r="AF18" s="1093"/>
      <c r="AG18" s="2279">
        <f t="shared" si="0"/>
        <v>90000000</v>
      </c>
      <c r="AH18" s="1093"/>
      <c r="AI18" s="1093"/>
      <c r="AJ18" s="1093"/>
      <c r="AK18" s="1093"/>
      <c r="AL18" s="1093"/>
      <c r="AM18" s="1093"/>
      <c r="AN18" s="1093"/>
      <c r="AO18" s="1083">
        <v>0</v>
      </c>
      <c r="AP18" s="1093"/>
      <c r="AQ18" s="1093"/>
      <c r="AR18" s="1092"/>
    </row>
    <row r="19" spans="1:44" ht="57" customHeight="1" x14ac:dyDescent="0.25">
      <c r="A19" s="2550"/>
      <c r="B19" s="2555"/>
      <c r="C19" s="2577"/>
      <c r="D19" s="2555"/>
      <c r="E19" s="2555"/>
      <c r="F19" s="2557"/>
      <c r="G19" s="2557"/>
      <c r="H19" s="2556"/>
      <c r="I19" s="2534"/>
      <c r="J19" s="2534"/>
      <c r="K19" s="2489">
        <v>6</v>
      </c>
      <c r="L19" s="2487" t="s">
        <v>1530</v>
      </c>
      <c r="M19" s="2510" t="s">
        <v>1529</v>
      </c>
      <c r="N19" s="1082" t="s">
        <v>1528</v>
      </c>
      <c r="O19" s="1095"/>
      <c r="P19" s="2504" t="s">
        <v>1527</v>
      </c>
      <c r="Q19" s="2504" t="s">
        <v>1459</v>
      </c>
      <c r="R19" s="1098"/>
      <c r="S19" s="1098"/>
      <c r="T19" s="1098"/>
      <c r="U19" s="1097"/>
      <c r="V19" s="1097"/>
      <c r="W19" s="1096" t="s">
        <v>0</v>
      </c>
      <c r="X19" s="1096" t="s">
        <v>0</v>
      </c>
      <c r="Y19" s="1096" t="s">
        <v>0</v>
      </c>
      <c r="Z19" s="1096" t="s">
        <v>0</v>
      </c>
      <c r="AA19" s="2510"/>
      <c r="AB19" s="1094"/>
      <c r="AC19" s="1094"/>
      <c r="AD19" s="1093"/>
      <c r="AE19" s="1093"/>
      <c r="AF19" s="1093"/>
      <c r="AG19" s="2279">
        <f t="shared" si="0"/>
        <v>0</v>
      </c>
      <c r="AH19" s="1093"/>
      <c r="AI19" s="1093"/>
      <c r="AJ19" s="1093"/>
      <c r="AK19" s="1093"/>
      <c r="AL19" s="1093"/>
      <c r="AM19" s="1093"/>
      <c r="AN19" s="1093"/>
      <c r="AO19" s="1083">
        <v>0</v>
      </c>
      <c r="AP19" s="1093"/>
      <c r="AQ19" s="1093"/>
      <c r="AR19" s="1092"/>
    </row>
    <row r="20" spans="1:44" ht="99.75" x14ac:dyDescent="0.25">
      <c r="A20" s="2550"/>
      <c r="B20" s="2555"/>
      <c r="C20" s="2577"/>
      <c r="D20" s="2555"/>
      <c r="E20" s="2555"/>
      <c r="F20" s="2557"/>
      <c r="G20" s="2557"/>
      <c r="H20" s="2556"/>
      <c r="I20" s="2534"/>
      <c r="J20" s="2534"/>
      <c r="K20" s="2490"/>
      <c r="L20" s="2488"/>
      <c r="M20" s="2505"/>
      <c r="N20" s="1082"/>
      <c r="O20" s="1095"/>
      <c r="P20" s="2506"/>
      <c r="Q20" s="2506"/>
      <c r="R20" s="1098"/>
      <c r="S20" s="1098"/>
      <c r="T20" s="1098"/>
      <c r="U20" s="1097"/>
      <c r="V20" s="1097"/>
      <c r="W20" s="1096"/>
      <c r="X20" s="1096"/>
      <c r="Y20" s="1096"/>
      <c r="Z20" s="1096"/>
      <c r="AA20" s="2505"/>
      <c r="AB20" s="1104">
        <v>44027</v>
      </c>
      <c r="AC20" s="1103" t="s">
        <v>1464</v>
      </c>
      <c r="AD20" s="1083">
        <v>107450170</v>
      </c>
      <c r="AE20" s="1093"/>
      <c r="AF20" s="1093"/>
      <c r="AG20" s="2279">
        <f t="shared" si="0"/>
        <v>107450170</v>
      </c>
      <c r="AH20" s="1093"/>
      <c r="AI20" s="1093"/>
      <c r="AJ20" s="1093"/>
      <c r="AK20" s="1093"/>
      <c r="AL20" s="1093"/>
      <c r="AM20" s="1093"/>
      <c r="AN20" s="1093"/>
      <c r="AO20" s="1083">
        <v>0</v>
      </c>
      <c r="AP20" s="1093"/>
      <c r="AQ20" s="1093"/>
      <c r="AR20" s="1092"/>
    </row>
    <row r="21" spans="1:44" ht="75" x14ac:dyDescent="0.25">
      <c r="A21" s="2550"/>
      <c r="B21" s="2555"/>
      <c r="C21" s="2577"/>
      <c r="D21" s="2555"/>
      <c r="E21" s="2555"/>
      <c r="F21" s="2557"/>
      <c r="G21" s="2557"/>
      <c r="H21" s="2556"/>
      <c r="I21" s="2534"/>
      <c r="J21" s="2534"/>
      <c r="K21" s="1102">
        <v>7</v>
      </c>
      <c r="L21" s="1106" t="s">
        <v>1526</v>
      </c>
      <c r="M21" s="1095" t="s">
        <v>1516</v>
      </c>
      <c r="N21" s="1082" t="s">
        <v>1525</v>
      </c>
      <c r="O21" s="1095"/>
      <c r="P21" s="2507"/>
      <c r="Q21" s="2507"/>
      <c r="R21" s="1098"/>
      <c r="S21" s="1098"/>
      <c r="T21" s="1098"/>
      <c r="U21" s="1097"/>
      <c r="V21" s="1097"/>
      <c r="W21" s="1096" t="s">
        <v>0</v>
      </c>
      <c r="X21" s="1096" t="s">
        <v>0</v>
      </c>
      <c r="Y21" s="1096" t="s">
        <v>0</v>
      </c>
      <c r="Z21" s="1096" t="s">
        <v>0</v>
      </c>
      <c r="AA21" s="1095"/>
      <c r="AB21" s="1094"/>
      <c r="AC21" s="1094"/>
      <c r="AD21" s="1093"/>
      <c r="AE21" s="1093"/>
      <c r="AF21" s="1093"/>
      <c r="AG21" s="2279">
        <f t="shared" si="0"/>
        <v>0</v>
      </c>
      <c r="AH21" s="1093"/>
      <c r="AI21" s="1093"/>
      <c r="AJ21" s="1093"/>
      <c r="AK21" s="1093"/>
      <c r="AL21" s="1093"/>
      <c r="AM21" s="1093"/>
      <c r="AN21" s="1093"/>
      <c r="AO21" s="1083">
        <v>0</v>
      </c>
      <c r="AP21" s="1093"/>
      <c r="AQ21" s="1093"/>
      <c r="AR21" s="1092"/>
    </row>
    <row r="22" spans="1:44" ht="60" x14ac:dyDescent="0.25">
      <c r="A22" s="2550"/>
      <c r="B22" s="2555"/>
      <c r="C22" s="2577"/>
      <c r="D22" s="2555"/>
      <c r="E22" s="2555"/>
      <c r="F22" s="2557"/>
      <c r="G22" s="2557"/>
      <c r="H22" s="2556"/>
      <c r="I22" s="2534"/>
      <c r="J22" s="2534"/>
      <c r="K22" s="2489">
        <v>8</v>
      </c>
      <c r="L22" s="2511" t="s">
        <v>1524</v>
      </c>
      <c r="M22" s="2510" t="s">
        <v>1516</v>
      </c>
      <c r="N22" s="1082" t="s">
        <v>1523</v>
      </c>
      <c r="O22" s="1095"/>
      <c r="P22" s="2508" t="s">
        <v>1522</v>
      </c>
      <c r="Q22" s="2504" t="s">
        <v>1459</v>
      </c>
      <c r="R22" s="1098"/>
      <c r="S22" s="1098"/>
      <c r="T22" s="1098"/>
      <c r="U22" s="1097"/>
      <c r="V22" s="1097"/>
      <c r="W22" s="1096" t="s">
        <v>0</v>
      </c>
      <c r="X22" s="1096" t="s">
        <v>0</v>
      </c>
      <c r="Y22" s="1096" t="s">
        <v>0</v>
      </c>
      <c r="Z22" s="1096" t="s">
        <v>0</v>
      </c>
      <c r="AA22" s="2510"/>
      <c r="AB22" s="1094"/>
      <c r="AC22" s="1094"/>
      <c r="AD22" s="1093"/>
      <c r="AE22" s="1093"/>
      <c r="AF22" s="1093"/>
      <c r="AG22" s="2279">
        <f t="shared" si="0"/>
        <v>0</v>
      </c>
      <c r="AH22" s="1093"/>
      <c r="AI22" s="1093"/>
      <c r="AJ22" s="1093"/>
      <c r="AK22" s="1093"/>
      <c r="AL22" s="1093"/>
      <c r="AM22" s="1093"/>
      <c r="AN22" s="1093"/>
      <c r="AO22" s="1083">
        <v>0</v>
      </c>
      <c r="AP22" s="1093"/>
      <c r="AQ22" s="1093"/>
      <c r="AR22" s="1092"/>
    </row>
    <row r="23" spans="1:44" ht="99.75" x14ac:dyDescent="0.25">
      <c r="A23" s="2550"/>
      <c r="B23" s="2555"/>
      <c r="C23" s="2577"/>
      <c r="D23" s="2555"/>
      <c r="E23" s="2555"/>
      <c r="F23" s="2557"/>
      <c r="G23" s="2557"/>
      <c r="H23" s="2556"/>
      <c r="I23" s="2534"/>
      <c r="J23" s="2534"/>
      <c r="K23" s="2490"/>
      <c r="L23" s="2512"/>
      <c r="M23" s="2505"/>
      <c r="N23" s="1082"/>
      <c r="O23" s="1095"/>
      <c r="P23" s="2509"/>
      <c r="Q23" s="2505"/>
      <c r="R23" s="1098"/>
      <c r="S23" s="1098"/>
      <c r="T23" s="1098"/>
      <c r="U23" s="1097"/>
      <c r="V23" s="1097"/>
      <c r="W23" s="1096"/>
      <c r="X23" s="1096"/>
      <c r="Y23" s="1096"/>
      <c r="Z23" s="1096"/>
      <c r="AA23" s="2505"/>
      <c r="AB23" s="1104">
        <v>44027</v>
      </c>
      <c r="AC23" s="1103" t="s">
        <v>1464</v>
      </c>
      <c r="AD23" s="1083">
        <v>79524000</v>
      </c>
      <c r="AE23" s="1093"/>
      <c r="AF23" s="1093"/>
      <c r="AG23" s="2279">
        <f t="shared" si="0"/>
        <v>79524000</v>
      </c>
      <c r="AH23" s="1093"/>
      <c r="AI23" s="1093"/>
      <c r="AJ23" s="1093"/>
      <c r="AK23" s="1093"/>
      <c r="AL23" s="1093"/>
      <c r="AM23" s="1093"/>
      <c r="AN23" s="1093"/>
      <c r="AO23" s="1083">
        <v>0</v>
      </c>
      <c r="AP23" s="1093"/>
      <c r="AQ23" s="1093"/>
      <c r="AR23" s="1092"/>
    </row>
    <row r="24" spans="1:44" ht="150" x14ac:dyDescent="0.25">
      <c r="A24" s="2550"/>
      <c r="B24" s="2555"/>
      <c r="C24" s="2577"/>
      <c r="D24" s="2555"/>
      <c r="E24" s="2555"/>
      <c r="F24" s="2557"/>
      <c r="G24" s="2557"/>
      <c r="H24" s="2556"/>
      <c r="I24" s="2534"/>
      <c r="J24" s="2534"/>
      <c r="K24" s="2489">
        <v>9</v>
      </c>
      <c r="L24" s="2511" t="s">
        <v>1521</v>
      </c>
      <c r="M24" s="2510" t="s">
        <v>1520</v>
      </c>
      <c r="N24" s="1082" t="s">
        <v>1519</v>
      </c>
      <c r="O24" s="1095"/>
      <c r="P24" s="2504" t="s">
        <v>1518</v>
      </c>
      <c r="Q24" s="2504" t="s">
        <v>1489</v>
      </c>
      <c r="R24" s="1098"/>
      <c r="S24" s="1098"/>
      <c r="T24" s="1098"/>
      <c r="U24" s="1097"/>
      <c r="V24" s="1097"/>
      <c r="W24" s="1096" t="s">
        <v>0</v>
      </c>
      <c r="X24" s="1096" t="s">
        <v>0</v>
      </c>
      <c r="Y24" s="1096" t="s">
        <v>0</v>
      </c>
      <c r="Z24" s="1096" t="s">
        <v>0</v>
      </c>
      <c r="AA24" s="2510"/>
      <c r="AB24" s="1094"/>
      <c r="AC24" s="1094"/>
      <c r="AD24" s="1093"/>
      <c r="AE24" s="1093"/>
      <c r="AF24" s="1093"/>
      <c r="AG24" s="2279">
        <f t="shared" si="0"/>
        <v>0</v>
      </c>
      <c r="AH24" s="1093"/>
      <c r="AI24" s="1093"/>
      <c r="AJ24" s="1093"/>
      <c r="AK24" s="1093"/>
      <c r="AL24" s="1093"/>
      <c r="AM24" s="1093"/>
      <c r="AN24" s="1093"/>
      <c r="AO24" s="1083">
        <v>37490000</v>
      </c>
      <c r="AP24" s="1093"/>
      <c r="AQ24" s="1093"/>
      <c r="AR24" s="1092"/>
    </row>
    <row r="25" spans="1:44" ht="99.75" x14ac:dyDescent="0.25">
      <c r="A25" s="2550"/>
      <c r="B25" s="2555"/>
      <c r="C25" s="2577"/>
      <c r="D25" s="2555"/>
      <c r="E25" s="2555"/>
      <c r="F25" s="2557"/>
      <c r="G25" s="2557"/>
      <c r="H25" s="2556"/>
      <c r="I25" s="2534"/>
      <c r="J25" s="2534"/>
      <c r="K25" s="2490"/>
      <c r="L25" s="2512"/>
      <c r="M25" s="2505"/>
      <c r="N25" s="1082"/>
      <c r="O25" s="1095"/>
      <c r="P25" s="2507"/>
      <c r="Q25" s="2505"/>
      <c r="R25" s="1098"/>
      <c r="S25" s="1098"/>
      <c r="T25" s="1098"/>
      <c r="U25" s="1097"/>
      <c r="V25" s="1097"/>
      <c r="W25" s="1096"/>
      <c r="X25" s="1096"/>
      <c r="Y25" s="1096"/>
      <c r="Z25" s="1096"/>
      <c r="AA25" s="2505"/>
      <c r="AB25" s="1104">
        <v>44027</v>
      </c>
      <c r="AC25" s="1103" t="s">
        <v>1464</v>
      </c>
      <c r="AD25" s="1083">
        <v>350000000</v>
      </c>
      <c r="AE25" s="1093"/>
      <c r="AF25" s="1093"/>
      <c r="AG25" s="2279">
        <f t="shared" si="0"/>
        <v>350000000</v>
      </c>
      <c r="AH25" s="1093"/>
      <c r="AI25" s="1093"/>
      <c r="AJ25" s="1093"/>
      <c r="AK25" s="1093"/>
      <c r="AL25" s="1093"/>
      <c r="AM25" s="1093"/>
      <c r="AN25" s="1093"/>
      <c r="AO25" s="1083">
        <v>0</v>
      </c>
      <c r="AP25" s="1093"/>
      <c r="AQ25" s="1093"/>
      <c r="AR25" s="1092"/>
    </row>
    <row r="26" spans="1:44" ht="33" customHeight="1" x14ac:dyDescent="0.25">
      <c r="A26" s="2550"/>
      <c r="B26" s="2555"/>
      <c r="C26" s="2577"/>
      <c r="D26" s="2555"/>
      <c r="E26" s="2555"/>
      <c r="F26" s="2557"/>
      <c r="G26" s="2557"/>
      <c r="H26" s="2556"/>
      <c r="I26" s="2534"/>
      <c r="J26" s="2534"/>
      <c r="K26" s="1102">
        <v>10</v>
      </c>
      <c r="L26" s="1101" t="s">
        <v>1517</v>
      </c>
      <c r="M26" s="1095" t="s">
        <v>1516</v>
      </c>
      <c r="N26" s="1095"/>
      <c r="O26" s="1095"/>
      <c r="P26" s="1100"/>
      <c r="Q26" s="1099"/>
      <c r="R26" s="1098"/>
      <c r="S26" s="1098"/>
      <c r="T26" s="1098"/>
      <c r="U26" s="1097"/>
      <c r="V26" s="1097"/>
      <c r="W26" s="1096" t="s">
        <v>0</v>
      </c>
      <c r="X26" s="1096" t="s">
        <v>0</v>
      </c>
      <c r="Y26" s="1096" t="s">
        <v>0</v>
      </c>
      <c r="Z26" s="1096" t="s">
        <v>0</v>
      </c>
      <c r="AA26" s="1095"/>
      <c r="AB26" s="1094"/>
      <c r="AC26" s="1094"/>
      <c r="AD26" s="1093"/>
      <c r="AE26" s="1093"/>
      <c r="AF26" s="1093"/>
      <c r="AG26" s="2279">
        <f t="shared" si="0"/>
        <v>0</v>
      </c>
      <c r="AH26" s="1093"/>
      <c r="AI26" s="1093"/>
      <c r="AJ26" s="1093"/>
      <c r="AK26" s="1093"/>
      <c r="AL26" s="1093"/>
      <c r="AM26" s="1093"/>
      <c r="AN26" s="1093"/>
      <c r="AO26" s="1083">
        <v>0</v>
      </c>
      <c r="AP26" s="1093"/>
      <c r="AQ26" s="1093"/>
      <c r="AR26" s="1092"/>
    </row>
    <row r="27" spans="1:44" ht="75" x14ac:dyDescent="0.25">
      <c r="A27" s="2550"/>
      <c r="B27" s="2555"/>
      <c r="C27" s="2577"/>
      <c r="D27" s="2555"/>
      <c r="E27" s="2555"/>
      <c r="F27" s="2557"/>
      <c r="G27" s="2557"/>
      <c r="H27" s="2556"/>
      <c r="I27" s="2534"/>
      <c r="J27" s="2534"/>
      <c r="K27" s="1102">
        <v>11</v>
      </c>
      <c r="L27" s="1101" t="s">
        <v>1515</v>
      </c>
      <c r="M27" s="1095" t="s">
        <v>1508</v>
      </c>
      <c r="N27" s="1085" t="s">
        <v>1514</v>
      </c>
      <c r="O27" s="1095"/>
      <c r="P27" s="2508" t="s">
        <v>1513</v>
      </c>
      <c r="Q27" s="1103" t="s">
        <v>1459</v>
      </c>
      <c r="R27" s="1098"/>
      <c r="S27" s="1098"/>
      <c r="T27" s="1098"/>
      <c r="U27" s="1097"/>
      <c r="V27" s="1097"/>
      <c r="W27" s="1096" t="s">
        <v>0</v>
      </c>
      <c r="X27" s="1096" t="s">
        <v>0</v>
      </c>
      <c r="Y27" s="1096" t="s">
        <v>0</v>
      </c>
      <c r="Z27" s="1096" t="s">
        <v>0</v>
      </c>
      <c r="AA27" s="1095"/>
      <c r="AB27" s="1094"/>
      <c r="AC27" s="1094"/>
      <c r="AD27" s="1093"/>
      <c r="AE27" s="1093"/>
      <c r="AF27" s="1093"/>
      <c r="AG27" s="2279">
        <f t="shared" si="0"/>
        <v>0</v>
      </c>
      <c r="AH27" s="1093"/>
      <c r="AI27" s="1093"/>
      <c r="AJ27" s="1093"/>
      <c r="AK27" s="1093"/>
      <c r="AL27" s="1093"/>
      <c r="AM27" s="1093"/>
      <c r="AN27" s="1093"/>
      <c r="AO27" s="1105">
        <v>89500000</v>
      </c>
      <c r="AP27" s="1093"/>
      <c r="AQ27" s="1093"/>
      <c r="AR27" s="1092"/>
    </row>
    <row r="28" spans="1:44" ht="99.75" x14ac:dyDescent="0.25">
      <c r="A28" s="2550"/>
      <c r="B28" s="2555"/>
      <c r="C28" s="2577"/>
      <c r="D28" s="2555"/>
      <c r="E28" s="2555"/>
      <c r="F28" s="2557"/>
      <c r="G28" s="2557"/>
      <c r="H28" s="2556"/>
      <c r="I28" s="2534"/>
      <c r="J28" s="2534"/>
      <c r="K28" s="1102">
        <v>12</v>
      </c>
      <c r="L28" s="1101" t="s">
        <v>1512</v>
      </c>
      <c r="M28" s="1095" t="s">
        <v>1511</v>
      </c>
      <c r="N28" s="1085" t="s">
        <v>1510</v>
      </c>
      <c r="O28" s="1095"/>
      <c r="P28" s="2505"/>
      <c r="Q28" s="1103" t="s">
        <v>1459</v>
      </c>
      <c r="R28" s="1098"/>
      <c r="S28" s="1098"/>
      <c r="T28" s="1098"/>
      <c r="U28" s="1097"/>
      <c r="V28" s="1097"/>
      <c r="W28" s="1096" t="s">
        <v>0</v>
      </c>
      <c r="X28" s="1096" t="s">
        <v>0</v>
      </c>
      <c r="Y28" s="1096" t="s">
        <v>0</v>
      </c>
      <c r="Z28" s="1096" t="s">
        <v>0</v>
      </c>
      <c r="AA28" s="1095"/>
      <c r="AB28" s="1104">
        <v>44027</v>
      </c>
      <c r="AC28" s="1103" t="s">
        <v>1464</v>
      </c>
      <c r="AD28" s="1093">
        <v>20000000</v>
      </c>
      <c r="AE28" s="1093"/>
      <c r="AF28" s="1093"/>
      <c r="AG28" s="2279">
        <f t="shared" si="0"/>
        <v>20000000</v>
      </c>
      <c r="AH28" s="1093"/>
      <c r="AI28" s="1093"/>
      <c r="AJ28" s="1093"/>
      <c r="AK28" s="1093"/>
      <c r="AL28" s="1093"/>
      <c r="AM28" s="1093"/>
      <c r="AN28" s="1093"/>
      <c r="AO28" s="1083">
        <v>0</v>
      </c>
      <c r="AP28" s="1093"/>
      <c r="AQ28" s="1093"/>
      <c r="AR28" s="1092"/>
    </row>
    <row r="29" spans="1:44" ht="54.75" customHeight="1" x14ac:dyDescent="0.25">
      <c r="A29" s="2550"/>
      <c r="B29" s="2555"/>
      <c r="C29" s="2577"/>
      <c r="D29" s="2555"/>
      <c r="E29" s="2555"/>
      <c r="F29" s="2557"/>
      <c r="G29" s="2557"/>
      <c r="H29" s="2556"/>
      <c r="I29" s="2534"/>
      <c r="J29" s="2534"/>
      <c r="K29" s="1102">
        <v>13</v>
      </c>
      <c r="L29" s="1101" t="s">
        <v>1509</v>
      </c>
      <c r="M29" s="1095" t="s">
        <v>1508</v>
      </c>
      <c r="N29" s="1095"/>
      <c r="O29" s="1095"/>
      <c r="P29" s="1100"/>
      <c r="Q29" s="1099"/>
      <c r="R29" s="1098"/>
      <c r="S29" s="1098"/>
      <c r="T29" s="1098"/>
      <c r="U29" s="1097"/>
      <c r="V29" s="1097"/>
      <c r="W29" s="1096" t="s">
        <v>0</v>
      </c>
      <c r="X29" s="1096" t="s">
        <v>0</v>
      </c>
      <c r="Y29" s="1096" t="s">
        <v>0</v>
      </c>
      <c r="Z29" s="1096" t="s">
        <v>0</v>
      </c>
      <c r="AA29" s="1095"/>
      <c r="AB29" s="1094"/>
      <c r="AC29" s="1094"/>
      <c r="AD29" s="1093"/>
      <c r="AE29" s="1093"/>
      <c r="AF29" s="1093"/>
      <c r="AG29" s="2279">
        <f t="shared" si="0"/>
        <v>0</v>
      </c>
      <c r="AH29" s="1093"/>
      <c r="AI29" s="1093"/>
      <c r="AJ29" s="1093"/>
      <c r="AK29" s="1093"/>
      <c r="AL29" s="1093"/>
      <c r="AM29" s="1093"/>
      <c r="AN29" s="1093"/>
      <c r="AO29" s="1083">
        <v>0</v>
      </c>
      <c r="AP29" s="1093"/>
      <c r="AQ29" s="1093"/>
      <c r="AR29" s="1092"/>
    </row>
    <row r="30" spans="1:44" ht="60" customHeight="1" x14ac:dyDescent="0.25">
      <c r="A30" s="2550"/>
      <c r="B30" s="2555"/>
      <c r="C30" s="2577"/>
      <c r="D30" s="2555"/>
      <c r="E30" s="2555"/>
      <c r="F30" s="2557"/>
      <c r="G30" s="2557"/>
      <c r="H30" s="2556"/>
      <c r="I30" s="2505"/>
      <c r="J30" s="2505"/>
      <c r="K30" s="1102">
        <v>14</v>
      </c>
      <c r="L30" s="1101" t="s">
        <v>1507</v>
      </c>
      <c r="M30" s="1095" t="s">
        <v>1506</v>
      </c>
      <c r="N30" s="1095"/>
      <c r="O30" s="1095"/>
      <c r="P30" s="1100"/>
      <c r="Q30" s="1099"/>
      <c r="R30" s="1098"/>
      <c r="S30" s="1098"/>
      <c r="T30" s="1098"/>
      <c r="U30" s="1097"/>
      <c r="V30" s="1097"/>
      <c r="W30" s="1096" t="s">
        <v>0</v>
      </c>
      <c r="X30" s="1096" t="s">
        <v>0</v>
      </c>
      <c r="Y30" s="1096" t="s">
        <v>0</v>
      </c>
      <c r="Z30" s="1096" t="s">
        <v>0</v>
      </c>
      <c r="AA30" s="1095"/>
      <c r="AB30" s="1094"/>
      <c r="AC30" s="1094"/>
      <c r="AD30" s="1093"/>
      <c r="AE30" s="1093"/>
      <c r="AF30" s="1093"/>
      <c r="AG30" s="2279">
        <f t="shared" si="0"/>
        <v>0</v>
      </c>
      <c r="AH30" s="1093"/>
      <c r="AI30" s="1093"/>
      <c r="AJ30" s="1093"/>
      <c r="AK30" s="1093"/>
      <c r="AL30" s="1093"/>
      <c r="AM30" s="1093"/>
      <c r="AN30" s="1093"/>
      <c r="AO30" s="1083">
        <v>0</v>
      </c>
      <c r="AP30" s="1093"/>
      <c r="AQ30" s="1093"/>
      <c r="AR30" s="1092"/>
    </row>
    <row r="31" spans="1:44" ht="150" x14ac:dyDescent="0.25">
      <c r="A31" s="2550" t="s">
        <v>1151</v>
      </c>
      <c r="B31" s="2551" t="s">
        <v>1153</v>
      </c>
      <c r="C31" s="2567" t="s">
        <v>1152</v>
      </c>
      <c r="D31" s="2553" t="s">
        <v>630</v>
      </c>
      <c r="E31" s="2553" t="s">
        <v>129</v>
      </c>
      <c r="F31" s="2495" t="s">
        <v>124</v>
      </c>
      <c r="G31" s="2495">
        <v>0.08</v>
      </c>
      <c r="H31" s="2495">
        <v>0.02</v>
      </c>
      <c r="I31" s="2486" t="s">
        <v>1153</v>
      </c>
      <c r="J31" s="2501"/>
      <c r="K31" s="2484">
        <v>1</v>
      </c>
      <c r="L31" s="2511" t="s">
        <v>1505</v>
      </c>
      <c r="M31" s="2513" t="s">
        <v>1504</v>
      </c>
      <c r="N31" s="1082" t="s">
        <v>1503</v>
      </c>
      <c r="O31" s="1073"/>
      <c r="P31" s="2482" t="s">
        <v>1502</v>
      </c>
      <c r="Q31" s="2486" t="s">
        <v>1459</v>
      </c>
      <c r="R31" s="1073"/>
      <c r="S31" s="1073"/>
      <c r="T31" s="1073"/>
      <c r="U31" s="1073"/>
      <c r="V31" s="1073"/>
      <c r="W31" s="1070" t="s">
        <v>0</v>
      </c>
      <c r="X31" s="1070" t="s">
        <v>0</v>
      </c>
      <c r="Y31" s="1070" t="s">
        <v>0</v>
      </c>
      <c r="Z31" s="1070" t="s">
        <v>0</v>
      </c>
      <c r="AA31" s="2501"/>
      <c r="AB31" s="2517">
        <v>44027</v>
      </c>
      <c r="AC31" s="2486" t="s">
        <v>1464</v>
      </c>
      <c r="AD31" s="2519">
        <v>270000000</v>
      </c>
      <c r="AE31" s="1071"/>
      <c r="AF31" s="1071"/>
      <c r="AG31" s="2279">
        <f t="shared" si="0"/>
        <v>270000000</v>
      </c>
      <c r="AH31" s="1071"/>
      <c r="AI31" s="1071"/>
      <c r="AJ31" s="1071"/>
      <c r="AK31" s="1071"/>
      <c r="AL31" s="1071"/>
      <c r="AM31" s="1071"/>
      <c r="AN31" s="1071"/>
      <c r="AO31" s="1083">
        <v>281705500</v>
      </c>
      <c r="AP31" s="1071"/>
      <c r="AQ31" s="1071"/>
      <c r="AR31" s="1070"/>
    </row>
    <row r="32" spans="1:44" ht="75" customHeight="1" x14ac:dyDescent="0.25">
      <c r="A32" s="2550"/>
      <c r="B32" s="2552"/>
      <c r="C32" s="2568"/>
      <c r="D32" s="2553"/>
      <c r="E32" s="2553"/>
      <c r="F32" s="2495"/>
      <c r="G32" s="2495"/>
      <c r="H32" s="2495"/>
      <c r="I32" s="2500"/>
      <c r="J32" s="2502"/>
      <c r="K32" s="2485"/>
      <c r="L32" s="2512"/>
      <c r="M32" s="2514"/>
      <c r="N32" s="1082"/>
      <c r="O32" s="1073"/>
      <c r="P32" s="2483"/>
      <c r="Q32" s="2483"/>
      <c r="R32" s="1073"/>
      <c r="S32" s="1073"/>
      <c r="T32" s="1073"/>
      <c r="U32" s="1073"/>
      <c r="V32" s="1073"/>
      <c r="W32" s="1070"/>
      <c r="X32" s="1070"/>
      <c r="Y32" s="1070"/>
      <c r="Z32" s="1070"/>
      <c r="AA32" s="2503"/>
      <c r="AB32" s="2518"/>
      <c r="AC32" s="2483"/>
      <c r="AD32" s="2520"/>
      <c r="AE32" s="1071"/>
      <c r="AF32" s="1071"/>
      <c r="AG32" s="2279">
        <f t="shared" si="0"/>
        <v>0</v>
      </c>
      <c r="AH32" s="1071"/>
      <c r="AI32" s="1071"/>
      <c r="AJ32" s="1071"/>
      <c r="AK32" s="1071"/>
      <c r="AL32" s="1071"/>
      <c r="AM32" s="1071"/>
      <c r="AN32" s="1091"/>
      <c r="AO32" s="1083">
        <v>65200000</v>
      </c>
      <c r="AP32" s="1071"/>
      <c r="AQ32" s="1071"/>
      <c r="AR32" s="1070"/>
    </row>
    <row r="33" spans="1:44" ht="96.75" customHeight="1" x14ac:dyDescent="0.25">
      <c r="A33" s="2550"/>
      <c r="B33" s="2552"/>
      <c r="C33" s="2568"/>
      <c r="D33" s="2553"/>
      <c r="E33" s="2553"/>
      <c r="F33" s="2495"/>
      <c r="G33" s="2495"/>
      <c r="H33" s="2495"/>
      <c r="I33" s="2500"/>
      <c r="J33" s="2502"/>
      <c r="K33" s="2484">
        <v>2</v>
      </c>
      <c r="L33" s="2511" t="s">
        <v>1501</v>
      </c>
      <c r="M33" s="2513" t="s">
        <v>1500</v>
      </c>
      <c r="N33" s="1082" t="s">
        <v>1499</v>
      </c>
      <c r="O33" s="1073"/>
      <c r="P33" s="2482" t="s">
        <v>1498</v>
      </c>
      <c r="Q33" s="2486" t="s">
        <v>1459</v>
      </c>
      <c r="R33" s="1073"/>
      <c r="S33" s="1073"/>
      <c r="T33" s="1073"/>
      <c r="U33" s="1073"/>
      <c r="V33" s="1073"/>
      <c r="W33" s="1070" t="s">
        <v>0</v>
      </c>
      <c r="X33" s="1070" t="s">
        <v>0</v>
      </c>
      <c r="Y33" s="1070" t="s">
        <v>0</v>
      </c>
      <c r="Z33" s="1070" t="s">
        <v>0</v>
      </c>
      <c r="AA33" s="1073"/>
      <c r="AB33" s="1084"/>
      <c r="AC33" s="1080"/>
      <c r="AD33" s="1071"/>
      <c r="AE33" s="1071"/>
      <c r="AF33" s="1071"/>
      <c r="AG33" s="2279">
        <f t="shared" si="0"/>
        <v>0</v>
      </c>
      <c r="AH33" s="1071"/>
      <c r="AI33" s="1071"/>
      <c r="AJ33" s="1071"/>
      <c r="AK33" s="1071"/>
      <c r="AL33" s="1071"/>
      <c r="AM33" s="1071"/>
      <c r="AN33" s="2527"/>
      <c r="AO33" s="1083">
        <v>107600000</v>
      </c>
      <c r="AP33" s="1071"/>
      <c r="AQ33" s="1071"/>
      <c r="AR33" s="1070"/>
    </row>
    <row r="34" spans="1:44" ht="90" x14ac:dyDescent="0.25">
      <c r="A34" s="2550"/>
      <c r="B34" s="2552"/>
      <c r="C34" s="2568"/>
      <c r="D34" s="2553"/>
      <c r="E34" s="2553"/>
      <c r="F34" s="2495"/>
      <c r="G34" s="2495"/>
      <c r="H34" s="2495"/>
      <c r="I34" s="2500"/>
      <c r="J34" s="2502"/>
      <c r="K34" s="2485"/>
      <c r="L34" s="2512"/>
      <c r="M34" s="2514"/>
      <c r="N34" s="1082"/>
      <c r="O34" s="1073"/>
      <c r="P34" s="2483"/>
      <c r="Q34" s="2483"/>
      <c r="R34" s="1073"/>
      <c r="S34" s="1073"/>
      <c r="T34" s="1073"/>
      <c r="U34" s="1073"/>
      <c r="V34" s="1073"/>
      <c r="W34" s="1070"/>
      <c r="X34" s="1070"/>
      <c r="Y34" s="1070"/>
      <c r="Z34" s="1070"/>
      <c r="AA34" s="1073"/>
      <c r="AB34" s="1084">
        <v>44027</v>
      </c>
      <c r="AC34" s="1080" t="s">
        <v>1464</v>
      </c>
      <c r="AD34" s="1083">
        <v>120000000</v>
      </c>
      <c r="AE34" s="1071"/>
      <c r="AF34" s="1071"/>
      <c r="AG34" s="2279">
        <f t="shared" si="0"/>
        <v>120000000</v>
      </c>
      <c r="AH34" s="1071"/>
      <c r="AI34" s="1071"/>
      <c r="AJ34" s="1071"/>
      <c r="AK34" s="1071"/>
      <c r="AL34" s="1071"/>
      <c r="AM34" s="1071"/>
      <c r="AN34" s="2528"/>
      <c r="AO34" s="1083">
        <v>36250000</v>
      </c>
      <c r="AP34" s="1071"/>
      <c r="AQ34" s="1071"/>
      <c r="AR34" s="1070"/>
    </row>
    <row r="35" spans="1:44" ht="99.75" customHeight="1" x14ac:dyDescent="0.25">
      <c r="A35" s="2550"/>
      <c r="B35" s="2552"/>
      <c r="C35" s="2568"/>
      <c r="D35" s="2553"/>
      <c r="E35" s="2553"/>
      <c r="F35" s="2495"/>
      <c r="G35" s="2495"/>
      <c r="H35" s="2495"/>
      <c r="I35" s="2500"/>
      <c r="J35" s="2502"/>
      <c r="K35" s="2484">
        <v>3</v>
      </c>
      <c r="L35" s="2511" t="s">
        <v>1497</v>
      </c>
      <c r="M35" s="2513" t="s">
        <v>1496</v>
      </c>
      <c r="N35" s="1082" t="s">
        <v>1495</v>
      </c>
      <c r="O35" s="1073"/>
      <c r="P35" s="2482" t="s">
        <v>1494</v>
      </c>
      <c r="Q35" s="2486" t="s">
        <v>1459</v>
      </c>
      <c r="R35" s="1073"/>
      <c r="S35" s="1073"/>
      <c r="T35" s="1073"/>
      <c r="U35" s="1073"/>
      <c r="V35" s="1073"/>
      <c r="W35" s="1070" t="s">
        <v>0</v>
      </c>
      <c r="X35" s="1070" t="s">
        <v>0</v>
      </c>
      <c r="Y35" s="1070" t="s">
        <v>0</v>
      </c>
      <c r="Z35" s="1070" t="s">
        <v>0</v>
      </c>
      <c r="AA35" s="1073"/>
      <c r="AB35" s="1070"/>
      <c r="AC35" s="1070"/>
      <c r="AD35" s="1083"/>
      <c r="AE35" s="1071"/>
      <c r="AF35" s="1071"/>
      <c r="AG35" s="2279">
        <f t="shared" si="0"/>
        <v>0</v>
      </c>
      <c r="AH35" s="1071"/>
      <c r="AI35" s="1071"/>
      <c r="AJ35" s="1071"/>
      <c r="AK35" s="1071"/>
      <c r="AL35" s="1071"/>
      <c r="AM35" s="1071"/>
      <c r="AN35" s="1071"/>
      <c r="AO35" s="1083">
        <v>42176667</v>
      </c>
      <c r="AP35" s="1071"/>
      <c r="AQ35" s="1071"/>
      <c r="AR35" s="1070"/>
    </row>
    <row r="36" spans="1:44" ht="109.5" customHeight="1" x14ac:dyDescent="0.25">
      <c r="A36" s="2550"/>
      <c r="B36" s="2552"/>
      <c r="C36" s="2568"/>
      <c r="D36" s="2553"/>
      <c r="E36" s="2553"/>
      <c r="F36" s="2495"/>
      <c r="G36" s="2495"/>
      <c r="H36" s="2495"/>
      <c r="I36" s="2500"/>
      <c r="J36" s="2502"/>
      <c r="K36" s="2485"/>
      <c r="L36" s="2512"/>
      <c r="M36" s="2514"/>
      <c r="N36" s="1082"/>
      <c r="O36" s="1073"/>
      <c r="P36" s="2483"/>
      <c r="Q36" s="2483"/>
      <c r="R36" s="1073"/>
      <c r="S36" s="1073"/>
      <c r="T36" s="1073"/>
      <c r="U36" s="1073"/>
      <c r="V36" s="1073"/>
      <c r="W36" s="1070"/>
      <c r="X36" s="1070"/>
      <c r="Y36" s="1070"/>
      <c r="Z36" s="1070"/>
      <c r="AA36" s="1073"/>
      <c r="AB36" s="1084">
        <v>44027</v>
      </c>
      <c r="AC36" s="1080" t="s">
        <v>1464</v>
      </c>
      <c r="AD36" s="1083">
        <v>90000000</v>
      </c>
      <c r="AE36" s="1071"/>
      <c r="AF36" s="1071"/>
      <c r="AG36" s="2279">
        <f t="shared" si="0"/>
        <v>90000000</v>
      </c>
      <c r="AH36" s="1071"/>
      <c r="AI36" s="1071"/>
      <c r="AJ36" s="1071"/>
      <c r="AK36" s="1071"/>
      <c r="AL36" s="1071"/>
      <c r="AM36" s="1071"/>
      <c r="AN36" s="1071"/>
      <c r="AO36" s="1083">
        <v>0</v>
      </c>
      <c r="AP36" s="1071"/>
      <c r="AQ36" s="1071"/>
      <c r="AR36" s="1070"/>
    </row>
    <row r="37" spans="1:44" ht="180" x14ac:dyDescent="0.25">
      <c r="A37" s="2550"/>
      <c r="B37" s="2552"/>
      <c r="C37" s="2568"/>
      <c r="D37" s="2553"/>
      <c r="E37" s="2553"/>
      <c r="F37" s="2495"/>
      <c r="G37" s="2495"/>
      <c r="H37" s="2495"/>
      <c r="I37" s="2500"/>
      <c r="J37" s="2502"/>
      <c r="K37" s="1076">
        <v>4</v>
      </c>
      <c r="L37" s="1075" t="s">
        <v>1493</v>
      </c>
      <c r="M37" s="1074" t="s">
        <v>1492</v>
      </c>
      <c r="N37" s="1090" t="s">
        <v>1491</v>
      </c>
      <c r="O37" s="1073"/>
      <c r="P37" s="1081" t="s">
        <v>1490</v>
      </c>
      <c r="Q37" s="1080" t="s">
        <v>1489</v>
      </c>
      <c r="R37" s="1073"/>
      <c r="S37" s="1073"/>
      <c r="T37" s="1073"/>
      <c r="U37" s="1073"/>
      <c r="V37" s="1073"/>
      <c r="W37" s="1070" t="s">
        <v>0</v>
      </c>
      <c r="X37" s="1070" t="s">
        <v>0</v>
      </c>
      <c r="Y37" s="1070" t="s">
        <v>0</v>
      </c>
      <c r="Z37" s="1070"/>
      <c r="AA37" s="1073"/>
      <c r="AB37" s="1070"/>
      <c r="AC37" s="1070"/>
      <c r="AD37" s="1071"/>
      <c r="AE37" s="1071"/>
      <c r="AF37" s="1071"/>
      <c r="AG37" s="2279">
        <f t="shared" si="0"/>
        <v>0</v>
      </c>
      <c r="AH37" s="1071"/>
      <c r="AI37" s="1071"/>
      <c r="AJ37" s="1071"/>
      <c r="AK37" s="1071"/>
      <c r="AL37" s="1071"/>
      <c r="AM37" s="1071"/>
      <c r="AN37" s="1071"/>
      <c r="AO37" s="1083">
        <v>0</v>
      </c>
      <c r="AP37" s="1071"/>
      <c r="AQ37" s="1071"/>
      <c r="AR37" s="1070"/>
    </row>
    <row r="38" spans="1:44" ht="45" x14ac:dyDescent="0.25">
      <c r="A38" s="2550"/>
      <c r="B38" s="2552"/>
      <c r="C38" s="2568"/>
      <c r="D38" s="2553"/>
      <c r="E38" s="2553"/>
      <c r="F38" s="2495"/>
      <c r="G38" s="2495"/>
      <c r="H38" s="2495"/>
      <c r="I38" s="2500"/>
      <c r="J38" s="2502"/>
      <c r="K38" s="1076">
        <v>5</v>
      </c>
      <c r="L38" s="1075" t="s">
        <v>1488</v>
      </c>
      <c r="M38" s="1074" t="s">
        <v>1448</v>
      </c>
      <c r="N38" s="1073"/>
      <c r="O38" s="1073"/>
      <c r="P38" s="1073"/>
      <c r="Q38" s="1073"/>
      <c r="R38" s="1073"/>
      <c r="S38" s="1073"/>
      <c r="T38" s="1073"/>
      <c r="U38" s="1073"/>
      <c r="V38" s="1073"/>
      <c r="W38" s="1070" t="s">
        <v>0</v>
      </c>
      <c r="X38" s="1070" t="s">
        <v>0</v>
      </c>
      <c r="Y38" s="1070" t="s">
        <v>0</v>
      </c>
      <c r="Z38" s="1070" t="s">
        <v>0</v>
      </c>
      <c r="AA38" s="1073"/>
      <c r="AB38" s="1070"/>
      <c r="AC38" s="1089"/>
      <c r="AD38" s="1071"/>
      <c r="AE38" s="1071"/>
      <c r="AF38" s="1071"/>
      <c r="AG38" s="2279">
        <f t="shared" si="0"/>
        <v>0</v>
      </c>
      <c r="AH38" s="1071"/>
      <c r="AI38" s="1071"/>
      <c r="AJ38" s="1071"/>
      <c r="AK38" s="1071"/>
      <c r="AL38" s="1071"/>
      <c r="AM38" s="1071"/>
      <c r="AN38" s="1071"/>
      <c r="AO38" s="1072">
        <v>0</v>
      </c>
      <c r="AP38" s="1071"/>
      <c r="AQ38" s="1071"/>
      <c r="AR38" s="1070"/>
    </row>
    <row r="39" spans="1:44" ht="30" x14ac:dyDescent="0.25">
      <c r="A39" s="2550"/>
      <c r="B39" s="2552"/>
      <c r="C39" s="2568"/>
      <c r="D39" s="2553"/>
      <c r="E39" s="2553"/>
      <c r="F39" s="2495"/>
      <c r="G39" s="2495"/>
      <c r="H39" s="2495"/>
      <c r="I39" s="2500"/>
      <c r="J39" s="2502"/>
      <c r="K39" s="1076">
        <v>6</v>
      </c>
      <c r="L39" s="1075" t="s">
        <v>1487</v>
      </c>
      <c r="M39" s="1074" t="s">
        <v>1486</v>
      </c>
      <c r="N39" s="1073"/>
      <c r="O39" s="1073"/>
      <c r="P39" s="1073"/>
      <c r="Q39" s="1073"/>
      <c r="R39" s="1073"/>
      <c r="S39" s="1073"/>
      <c r="T39" s="1073"/>
      <c r="U39" s="1073"/>
      <c r="V39" s="1073"/>
      <c r="W39" s="1070" t="s">
        <v>0</v>
      </c>
      <c r="X39" s="1070" t="s">
        <v>0</v>
      </c>
      <c r="Y39" s="1070" t="s">
        <v>0</v>
      </c>
      <c r="Z39" s="1070" t="s">
        <v>0</v>
      </c>
      <c r="AA39" s="1073"/>
      <c r="AB39" s="1070"/>
      <c r="AC39" s="1070"/>
      <c r="AD39" s="1071"/>
      <c r="AE39" s="1071"/>
      <c r="AF39" s="1071"/>
      <c r="AG39" s="2279">
        <f t="shared" si="0"/>
        <v>0</v>
      </c>
      <c r="AH39" s="1071"/>
      <c r="AI39" s="1071"/>
      <c r="AJ39" s="1071"/>
      <c r="AK39" s="1071"/>
      <c r="AL39" s="1071"/>
      <c r="AM39" s="1071"/>
      <c r="AN39" s="1071"/>
      <c r="AO39" s="1072">
        <v>0</v>
      </c>
      <c r="AP39" s="1071"/>
      <c r="AQ39" s="1071"/>
      <c r="AR39" s="1070"/>
    </row>
    <row r="40" spans="1:44" ht="75" x14ac:dyDescent="0.25">
      <c r="A40" s="2550"/>
      <c r="B40" s="2552"/>
      <c r="C40" s="2568"/>
      <c r="D40" s="2553"/>
      <c r="E40" s="2553"/>
      <c r="F40" s="2495"/>
      <c r="G40" s="2495"/>
      <c r="H40" s="2495"/>
      <c r="I40" s="2500"/>
      <c r="J40" s="2502"/>
      <c r="K40" s="1076">
        <v>7</v>
      </c>
      <c r="L40" s="1088" t="s">
        <v>1485</v>
      </c>
      <c r="M40" s="1074" t="s">
        <v>1448</v>
      </c>
      <c r="N40" s="1082" t="s">
        <v>1484</v>
      </c>
      <c r="O40" s="1073"/>
      <c r="P40" s="1080" t="s">
        <v>1483</v>
      </c>
      <c r="Q40" s="1073"/>
      <c r="R40" s="1073"/>
      <c r="S40" s="1073"/>
      <c r="T40" s="1073"/>
      <c r="U40" s="1073"/>
      <c r="V40" s="1073"/>
      <c r="W40" s="1070" t="s">
        <v>0</v>
      </c>
      <c r="X40" s="1070" t="s">
        <v>0</v>
      </c>
      <c r="Y40" s="1070" t="s">
        <v>0</v>
      </c>
      <c r="Z40" s="1070" t="s">
        <v>0</v>
      </c>
      <c r="AA40" s="1073"/>
      <c r="AB40" s="1070"/>
      <c r="AC40" s="1070"/>
      <c r="AD40" s="1071"/>
      <c r="AE40" s="1071"/>
      <c r="AF40" s="1071"/>
      <c r="AG40" s="2279">
        <f t="shared" si="0"/>
        <v>0</v>
      </c>
      <c r="AH40" s="1071"/>
      <c r="AI40" s="1071"/>
      <c r="AJ40" s="1071"/>
      <c r="AK40" s="1071"/>
      <c r="AL40" s="1071"/>
      <c r="AM40" s="1071"/>
      <c r="AN40" s="1071"/>
      <c r="AO40" s="1072">
        <v>0</v>
      </c>
      <c r="AP40" s="1071"/>
      <c r="AQ40" s="1071"/>
      <c r="AR40" s="1070"/>
    </row>
    <row r="41" spans="1:44" ht="120" x14ac:dyDescent="0.25">
      <c r="A41" s="2550"/>
      <c r="B41" s="2552"/>
      <c r="C41" s="2568"/>
      <c r="D41" s="2553"/>
      <c r="E41" s="2553"/>
      <c r="F41" s="2495"/>
      <c r="G41" s="2495"/>
      <c r="H41" s="2495"/>
      <c r="I41" s="2500"/>
      <c r="J41" s="2502"/>
      <c r="K41" s="2484">
        <v>8</v>
      </c>
      <c r="L41" s="2487" t="s">
        <v>1482</v>
      </c>
      <c r="M41" s="2513" t="s">
        <v>1448</v>
      </c>
      <c r="N41" s="1082" t="s">
        <v>1481</v>
      </c>
      <c r="O41" s="1073"/>
      <c r="P41" s="2486" t="s">
        <v>1480</v>
      </c>
      <c r="Q41" s="2486" t="s">
        <v>1459</v>
      </c>
      <c r="R41" s="1073"/>
      <c r="S41" s="1073"/>
      <c r="T41" s="1073"/>
      <c r="U41" s="1073"/>
      <c r="V41" s="1073"/>
      <c r="W41" s="1070" t="s">
        <v>0</v>
      </c>
      <c r="X41" s="1070" t="s">
        <v>0</v>
      </c>
      <c r="Y41" s="1070" t="s">
        <v>0</v>
      </c>
      <c r="Z41" s="1070" t="s">
        <v>0</v>
      </c>
      <c r="AA41" s="2501"/>
      <c r="AB41" s="1070"/>
      <c r="AC41" s="1070"/>
      <c r="AD41" s="1071"/>
      <c r="AE41" s="1071"/>
      <c r="AF41" s="1071"/>
      <c r="AG41" s="2279">
        <f t="shared" si="0"/>
        <v>0</v>
      </c>
      <c r="AH41" s="1071"/>
      <c r="AI41" s="1071"/>
      <c r="AJ41" s="1071"/>
      <c r="AK41" s="1071"/>
      <c r="AL41" s="1071"/>
      <c r="AM41" s="1071"/>
      <c r="AN41" s="1071"/>
      <c r="AO41" s="1072">
        <v>108800000</v>
      </c>
      <c r="AP41" s="1071"/>
      <c r="AQ41" s="1071"/>
      <c r="AR41" s="1070"/>
    </row>
    <row r="42" spans="1:44" ht="90" x14ac:dyDescent="0.25">
      <c r="A42" s="2550"/>
      <c r="B42" s="2552"/>
      <c r="C42" s="2568"/>
      <c r="D42" s="2553"/>
      <c r="E42" s="2553"/>
      <c r="F42" s="2495"/>
      <c r="G42" s="2495"/>
      <c r="H42" s="2495"/>
      <c r="I42" s="2500"/>
      <c r="J42" s="2502"/>
      <c r="K42" s="2485"/>
      <c r="L42" s="2488"/>
      <c r="M42" s="2514"/>
      <c r="N42" s="1082"/>
      <c r="O42" s="1073"/>
      <c r="P42" s="2483"/>
      <c r="Q42" s="2483"/>
      <c r="R42" s="1073"/>
      <c r="S42" s="1073"/>
      <c r="T42" s="1073"/>
      <c r="U42" s="1073"/>
      <c r="V42" s="1073"/>
      <c r="W42" s="1070"/>
      <c r="X42" s="1070"/>
      <c r="Y42" s="1070"/>
      <c r="Z42" s="1070"/>
      <c r="AA42" s="2503"/>
      <c r="AB42" s="1084">
        <v>44027</v>
      </c>
      <c r="AC42" s="1080" t="s">
        <v>1464</v>
      </c>
      <c r="AD42" s="1083">
        <v>30000000</v>
      </c>
      <c r="AE42" s="1071"/>
      <c r="AF42" s="1071"/>
      <c r="AG42" s="2279">
        <f t="shared" si="0"/>
        <v>30000000</v>
      </c>
      <c r="AH42" s="1071"/>
      <c r="AI42" s="1071"/>
      <c r="AJ42" s="1071"/>
      <c r="AK42" s="1071"/>
      <c r="AL42" s="1071"/>
      <c r="AM42" s="1071"/>
      <c r="AN42" s="1071"/>
      <c r="AO42" s="1072">
        <v>0</v>
      </c>
      <c r="AP42" s="1071"/>
      <c r="AQ42" s="1071"/>
      <c r="AR42" s="1070"/>
    </row>
    <row r="43" spans="1:44" ht="90" x14ac:dyDescent="0.25">
      <c r="A43" s="2550"/>
      <c r="B43" s="2552"/>
      <c r="C43" s="2568"/>
      <c r="D43" s="2553"/>
      <c r="E43" s="2553"/>
      <c r="F43" s="2495"/>
      <c r="G43" s="2495"/>
      <c r="H43" s="2495"/>
      <c r="I43" s="2500"/>
      <c r="J43" s="2502"/>
      <c r="K43" s="2484">
        <v>9</v>
      </c>
      <c r="L43" s="2487" t="s">
        <v>1479</v>
      </c>
      <c r="M43" s="2513" t="s">
        <v>1448</v>
      </c>
      <c r="N43" s="1082" t="s">
        <v>1478</v>
      </c>
      <c r="O43" s="1073"/>
      <c r="P43" s="2486" t="s">
        <v>1477</v>
      </c>
      <c r="Q43" s="2486" t="s">
        <v>1459</v>
      </c>
      <c r="R43" s="1073"/>
      <c r="S43" s="1073"/>
      <c r="T43" s="1073"/>
      <c r="U43" s="1073"/>
      <c r="V43" s="1073"/>
      <c r="W43" s="1070" t="s">
        <v>0</v>
      </c>
      <c r="X43" s="1070" t="s">
        <v>0</v>
      </c>
      <c r="Y43" s="1070" t="s">
        <v>0</v>
      </c>
      <c r="Z43" s="1070" t="s">
        <v>0</v>
      </c>
      <c r="AA43" s="2501"/>
      <c r="AB43" s="1070"/>
      <c r="AC43" s="1070"/>
      <c r="AD43" s="1071"/>
      <c r="AE43" s="1071"/>
      <c r="AF43" s="1071"/>
      <c r="AG43" s="2279">
        <f t="shared" si="0"/>
        <v>0</v>
      </c>
      <c r="AH43" s="1071"/>
      <c r="AI43" s="1071"/>
      <c r="AJ43" s="1071"/>
      <c r="AK43" s="1071"/>
      <c r="AL43" s="1071"/>
      <c r="AM43" s="1071"/>
      <c r="AN43" s="1071"/>
      <c r="AO43" s="1072">
        <v>0</v>
      </c>
      <c r="AP43" s="1071"/>
      <c r="AQ43" s="1071"/>
      <c r="AR43" s="1070"/>
    </row>
    <row r="44" spans="1:44" ht="90" x14ac:dyDescent="0.25">
      <c r="A44" s="2550"/>
      <c r="B44" s="2552"/>
      <c r="C44" s="2568"/>
      <c r="D44" s="2553"/>
      <c r="E44" s="2553"/>
      <c r="F44" s="2495"/>
      <c r="G44" s="2495"/>
      <c r="H44" s="2495"/>
      <c r="I44" s="2500"/>
      <c r="J44" s="2502"/>
      <c r="K44" s="2485"/>
      <c r="L44" s="2488"/>
      <c r="M44" s="2514"/>
      <c r="N44" s="1087"/>
      <c r="O44" s="1073"/>
      <c r="P44" s="2483"/>
      <c r="Q44" s="2483"/>
      <c r="R44" s="1073"/>
      <c r="S44" s="1073"/>
      <c r="T44" s="1073"/>
      <c r="U44" s="1073"/>
      <c r="V44" s="1073"/>
      <c r="W44" s="1070"/>
      <c r="X44" s="1070"/>
      <c r="Y44" s="1070"/>
      <c r="Z44" s="1070"/>
      <c r="AA44" s="2503"/>
      <c r="AB44" s="1084">
        <v>44027</v>
      </c>
      <c r="AC44" s="1080" t="s">
        <v>1464</v>
      </c>
      <c r="AD44" s="1083">
        <v>21000000</v>
      </c>
      <c r="AE44" s="1071"/>
      <c r="AF44" s="1071"/>
      <c r="AG44" s="2279">
        <f t="shared" si="0"/>
        <v>21000000</v>
      </c>
      <c r="AH44" s="1071"/>
      <c r="AI44" s="1071"/>
      <c r="AJ44" s="1071"/>
      <c r="AK44" s="1071"/>
      <c r="AL44" s="1071"/>
      <c r="AM44" s="1071"/>
      <c r="AN44" s="1071"/>
      <c r="AO44" s="1072">
        <v>0</v>
      </c>
      <c r="AP44" s="1071"/>
      <c r="AQ44" s="1071"/>
      <c r="AR44" s="1070"/>
    </row>
    <row r="45" spans="1:44" ht="75" x14ac:dyDescent="0.25">
      <c r="A45" s="2550"/>
      <c r="B45" s="2552"/>
      <c r="C45" s="2568"/>
      <c r="D45" s="2553"/>
      <c r="E45" s="2553"/>
      <c r="F45" s="2495"/>
      <c r="G45" s="2495"/>
      <c r="H45" s="2495"/>
      <c r="I45" s="2500"/>
      <c r="J45" s="2502"/>
      <c r="K45" s="1076">
        <v>10</v>
      </c>
      <c r="L45" s="1088" t="s">
        <v>1476</v>
      </c>
      <c r="M45" s="1074" t="s">
        <v>1448</v>
      </c>
      <c r="N45" s="1087" t="s">
        <v>1475</v>
      </c>
      <c r="O45" s="1073"/>
      <c r="P45" s="1081" t="s">
        <v>1474</v>
      </c>
      <c r="Q45" s="1080"/>
      <c r="R45" s="1073"/>
      <c r="S45" s="1073"/>
      <c r="T45" s="1073"/>
      <c r="U45" s="1073"/>
      <c r="V45" s="1073"/>
      <c r="W45" s="1070" t="s">
        <v>0</v>
      </c>
      <c r="X45" s="1070" t="s">
        <v>0</v>
      </c>
      <c r="Y45" s="1070" t="s">
        <v>0</v>
      </c>
      <c r="Z45" s="1070" t="s">
        <v>0</v>
      </c>
      <c r="AA45" s="1073"/>
      <c r="AB45" s="1070"/>
      <c r="AC45" s="1070"/>
      <c r="AD45" s="1071"/>
      <c r="AE45" s="1071"/>
      <c r="AF45" s="1071"/>
      <c r="AG45" s="2279">
        <f t="shared" si="0"/>
        <v>0</v>
      </c>
      <c r="AH45" s="1071"/>
      <c r="AI45" s="1071"/>
      <c r="AJ45" s="1071"/>
      <c r="AK45" s="1071"/>
      <c r="AL45" s="1071"/>
      <c r="AM45" s="1071"/>
      <c r="AN45" s="1071"/>
      <c r="AO45" s="1072">
        <v>0</v>
      </c>
      <c r="AP45" s="1071"/>
      <c r="AQ45" s="1071"/>
      <c r="AR45" s="1070"/>
    </row>
    <row r="46" spans="1:44" ht="75" x14ac:dyDescent="0.25">
      <c r="A46" s="2550"/>
      <c r="B46" s="2552"/>
      <c r="C46" s="2568"/>
      <c r="D46" s="2553"/>
      <c r="E46" s="2553"/>
      <c r="F46" s="2495"/>
      <c r="G46" s="2495"/>
      <c r="H46" s="2495"/>
      <c r="I46" s="2483"/>
      <c r="J46" s="2503"/>
      <c r="K46" s="1076">
        <v>11</v>
      </c>
      <c r="L46" s="1086" t="s">
        <v>1473</v>
      </c>
      <c r="M46" s="1074" t="s">
        <v>1448</v>
      </c>
      <c r="N46" s="1075" t="s">
        <v>1472</v>
      </c>
      <c r="O46" s="1073"/>
      <c r="P46" s="1081" t="s">
        <v>1471</v>
      </c>
      <c r="Q46" s="1080" t="s">
        <v>1470</v>
      </c>
      <c r="R46" s="1073"/>
      <c r="S46" s="1073"/>
      <c r="T46" s="1073"/>
      <c r="U46" s="1073"/>
      <c r="V46" s="1073"/>
      <c r="W46" s="1070" t="s">
        <v>0</v>
      </c>
      <c r="X46" s="1070" t="s">
        <v>0</v>
      </c>
      <c r="Y46" s="1070" t="s">
        <v>0</v>
      </c>
      <c r="Z46" s="1070" t="s">
        <v>0</v>
      </c>
      <c r="AA46" s="1073"/>
      <c r="AB46" s="1070"/>
      <c r="AC46" s="1070"/>
      <c r="AD46" s="1071"/>
      <c r="AE46" s="1071"/>
      <c r="AF46" s="1071"/>
      <c r="AG46" s="2279">
        <f t="shared" si="0"/>
        <v>0</v>
      </c>
      <c r="AH46" s="1071"/>
      <c r="AI46" s="1071"/>
      <c r="AJ46" s="1071"/>
      <c r="AK46" s="1071"/>
      <c r="AL46" s="1071"/>
      <c r="AM46" s="1071"/>
      <c r="AN46" s="1071"/>
      <c r="AO46" s="1072">
        <v>0</v>
      </c>
      <c r="AP46" s="1071"/>
      <c r="AQ46" s="1071"/>
      <c r="AR46" s="1070"/>
    </row>
    <row r="47" spans="1:44" ht="75" x14ac:dyDescent="0.25">
      <c r="A47" s="2570" t="s">
        <v>1151</v>
      </c>
      <c r="B47" s="2573" t="s">
        <v>1150</v>
      </c>
      <c r="C47" s="2568"/>
      <c r="D47" s="2567" t="s">
        <v>629</v>
      </c>
      <c r="E47" s="2574" t="s">
        <v>129</v>
      </c>
      <c r="F47" s="2561">
        <v>0</v>
      </c>
      <c r="G47" s="2561">
        <v>0.9</v>
      </c>
      <c r="H47" s="2564">
        <v>0.22500000000000001</v>
      </c>
      <c r="I47" s="2486" t="s">
        <v>1150</v>
      </c>
      <c r="J47" s="2501"/>
      <c r="K47" s="1076">
        <v>1</v>
      </c>
      <c r="L47" s="1075" t="s">
        <v>1468</v>
      </c>
      <c r="M47" s="1074" t="s">
        <v>1448</v>
      </c>
      <c r="N47" s="1085" t="s">
        <v>1469</v>
      </c>
      <c r="O47" s="1073"/>
      <c r="P47" s="1080" t="s">
        <v>1468</v>
      </c>
      <c r="Q47" s="1080" t="s">
        <v>1459</v>
      </c>
      <c r="R47" s="1073"/>
      <c r="S47" s="1073"/>
      <c r="T47" s="1073"/>
      <c r="U47" s="1073"/>
      <c r="V47" s="1073"/>
      <c r="W47" s="1070" t="s">
        <v>0</v>
      </c>
      <c r="X47" s="1070" t="s">
        <v>0</v>
      </c>
      <c r="Y47" s="1070" t="s">
        <v>0</v>
      </c>
      <c r="Z47" s="1070" t="s">
        <v>0</v>
      </c>
      <c r="AA47" s="1073"/>
      <c r="AB47" s="1070"/>
      <c r="AC47" s="1070"/>
      <c r="AD47" s="1071"/>
      <c r="AE47" s="1071"/>
      <c r="AF47" s="1071"/>
      <c r="AG47" s="2279">
        <f t="shared" si="0"/>
        <v>0</v>
      </c>
      <c r="AH47" s="1071"/>
      <c r="AI47" s="1071"/>
      <c r="AJ47" s="1071"/>
      <c r="AK47" s="1071"/>
      <c r="AL47" s="1071"/>
      <c r="AM47" s="1071"/>
      <c r="AN47" s="1071"/>
      <c r="AO47" s="1072">
        <v>0</v>
      </c>
      <c r="AP47" s="1071"/>
      <c r="AQ47" s="1071"/>
      <c r="AR47" s="1070"/>
    </row>
    <row r="48" spans="1:44" ht="105" x14ac:dyDescent="0.25">
      <c r="A48" s="2571"/>
      <c r="B48" s="2568"/>
      <c r="C48" s="2568"/>
      <c r="D48" s="2568"/>
      <c r="E48" s="2575"/>
      <c r="F48" s="2562"/>
      <c r="G48" s="2562"/>
      <c r="H48" s="2565"/>
      <c r="I48" s="2500"/>
      <c r="J48" s="2502"/>
      <c r="K48" s="2484">
        <v>2</v>
      </c>
      <c r="L48" s="2511" t="s">
        <v>1467</v>
      </c>
      <c r="M48" s="2513" t="s">
        <v>1448</v>
      </c>
      <c r="N48" s="1085" t="s">
        <v>1466</v>
      </c>
      <c r="O48" s="1073"/>
      <c r="P48" s="2482" t="s">
        <v>1465</v>
      </c>
      <c r="Q48" s="2515" t="s">
        <v>1459</v>
      </c>
      <c r="R48" s="1073"/>
      <c r="S48" s="1073"/>
      <c r="T48" s="1073"/>
      <c r="U48" s="1073"/>
      <c r="V48" s="1073"/>
      <c r="W48" s="1070" t="s">
        <v>0</v>
      </c>
      <c r="X48" s="1070" t="s">
        <v>0</v>
      </c>
      <c r="Y48" s="1070" t="s">
        <v>0</v>
      </c>
      <c r="Z48" s="1070" t="s">
        <v>0</v>
      </c>
      <c r="AA48" s="2501"/>
      <c r="AB48" s="1070"/>
      <c r="AC48" s="1070"/>
      <c r="AD48" s="1071"/>
      <c r="AE48" s="1071"/>
      <c r="AF48" s="1071"/>
      <c r="AG48" s="2279">
        <f t="shared" si="0"/>
        <v>0</v>
      </c>
      <c r="AH48" s="1071"/>
      <c r="AI48" s="1071"/>
      <c r="AJ48" s="1071"/>
      <c r="AK48" s="1071"/>
      <c r="AL48" s="1071"/>
      <c r="AM48" s="1071"/>
      <c r="AN48" s="1071"/>
      <c r="AO48" s="1072">
        <v>0</v>
      </c>
      <c r="AP48" s="1071"/>
      <c r="AQ48" s="1071"/>
      <c r="AR48" s="1070"/>
    </row>
    <row r="49" spans="1:44" ht="90" x14ac:dyDescent="0.25">
      <c r="A49" s="2571"/>
      <c r="B49" s="2568"/>
      <c r="C49" s="2568"/>
      <c r="D49" s="2568"/>
      <c r="E49" s="2575"/>
      <c r="F49" s="2562"/>
      <c r="G49" s="2562"/>
      <c r="H49" s="2565"/>
      <c r="I49" s="2500"/>
      <c r="J49" s="2502"/>
      <c r="K49" s="2485"/>
      <c r="L49" s="2512"/>
      <c r="M49" s="2514"/>
      <c r="N49" s="1085"/>
      <c r="O49" s="1073"/>
      <c r="P49" s="2483"/>
      <c r="Q49" s="2516"/>
      <c r="R49" s="1073"/>
      <c r="S49" s="1073"/>
      <c r="T49" s="1073"/>
      <c r="U49" s="1073"/>
      <c r="V49" s="1073"/>
      <c r="W49" s="1070"/>
      <c r="X49" s="1070"/>
      <c r="Y49" s="1070"/>
      <c r="Z49" s="1070"/>
      <c r="AA49" s="2503"/>
      <c r="AB49" s="1084">
        <v>44027</v>
      </c>
      <c r="AC49" s="1080" t="s">
        <v>1464</v>
      </c>
      <c r="AD49" s="1083">
        <v>23000000</v>
      </c>
      <c r="AE49" s="1071"/>
      <c r="AF49" s="1071"/>
      <c r="AG49" s="2279">
        <f t="shared" si="0"/>
        <v>23000000</v>
      </c>
      <c r="AH49" s="1071"/>
      <c r="AI49" s="1071"/>
      <c r="AJ49" s="1071"/>
      <c r="AK49" s="1071"/>
      <c r="AL49" s="1071"/>
      <c r="AM49" s="1071"/>
      <c r="AN49" s="1071"/>
      <c r="AO49" s="1072">
        <v>0</v>
      </c>
      <c r="AP49" s="1071"/>
      <c r="AQ49" s="1071"/>
      <c r="AR49" s="1070"/>
    </row>
    <row r="50" spans="1:44" ht="30" x14ac:dyDescent="0.25">
      <c r="A50" s="2571"/>
      <c r="B50" s="2568"/>
      <c r="C50" s="2568"/>
      <c r="D50" s="2568"/>
      <c r="E50" s="2575"/>
      <c r="F50" s="2562"/>
      <c r="G50" s="2562"/>
      <c r="H50" s="2565"/>
      <c r="I50" s="2500"/>
      <c r="J50" s="2502"/>
      <c r="K50" s="1076">
        <v>3</v>
      </c>
      <c r="L50" s="1077" t="s">
        <v>1463</v>
      </c>
      <c r="M50" s="1074" t="s">
        <v>1446</v>
      </c>
      <c r="N50" s="1073"/>
      <c r="O50" s="1073"/>
      <c r="P50" s="1073"/>
      <c r="Q50" s="1073"/>
      <c r="R50" s="1073"/>
      <c r="S50" s="1073"/>
      <c r="T50" s="1073"/>
      <c r="U50" s="1073"/>
      <c r="V50" s="1073"/>
      <c r="W50" s="1070" t="s">
        <v>0</v>
      </c>
      <c r="X50" s="1070" t="s">
        <v>0</v>
      </c>
      <c r="Y50" s="1070" t="s">
        <v>0</v>
      </c>
      <c r="Z50" s="1070" t="s">
        <v>0</v>
      </c>
      <c r="AA50" s="1073"/>
      <c r="AB50" s="1070"/>
      <c r="AC50" s="1070"/>
      <c r="AD50" s="1071"/>
      <c r="AE50" s="1071"/>
      <c r="AF50" s="1071"/>
      <c r="AG50" s="2279">
        <f t="shared" si="0"/>
        <v>0</v>
      </c>
      <c r="AH50" s="1071"/>
      <c r="AI50" s="1071"/>
      <c r="AJ50" s="1071"/>
      <c r="AK50" s="1071"/>
      <c r="AL50" s="1071"/>
      <c r="AM50" s="1071"/>
      <c r="AN50" s="1071"/>
      <c r="AO50" s="1072"/>
      <c r="AP50" s="1071"/>
      <c r="AQ50" s="1071"/>
      <c r="AR50" s="1070"/>
    </row>
    <row r="51" spans="1:44" ht="60" x14ac:dyDescent="0.25">
      <c r="A51" s="2571"/>
      <c r="B51" s="2568"/>
      <c r="C51" s="2568"/>
      <c r="D51" s="2568"/>
      <c r="E51" s="2575"/>
      <c r="F51" s="2562"/>
      <c r="G51" s="2562"/>
      <c r="H51" s="2565"/>
      <c r="I51" s="2500"/>
      <c r="J51" s="2502"/>
      <c r="K51" s="1076">
        <v>4</v>
      </c>
      <c r="L51" s="1077" t="s">
        <v>1462</v>
      </c>
      <c r="M51" s="1074" t="s">
        <v>1446</v>
      </c>
      <c r="N51" s="1082" t="s">
        <v>1461</v>
      </c>
      <c r="O51" s="1073"/>
      <c r="P51" s="1081" t="s">
        <v>1460</v>
      </c>
      <c r="Q51" s="1080" t="s">
        <v>1459</v>
      </c>
      <c r="R51" s="1073"/>
      <c r="S51" s="1073"/>
      <c r="T51" s="1073"/>
      <c r="U51" s="1073"/>
      <c r="V51" s="1073"/>
      <c r="W51" s="1070" t="s">
        <v>0</v>
      </c>
      <c r="X51" s="1070" t="s">
        <v>0</v>
      </c>
      <c r="Y51" s="1070" t="s">
        <v>0</v>
      </c>
      <c r="Z51" s="1070" t="s">
        <v>0</v>
      </c>
      <c r="AA51" s="1073"/>
      <c r="AB51" s="1070"/>
      <c r="AC51" s="1070"/>
      <c r="AD51" s="1071"/>
      <c r="AE51" s="1071"/>
      <c r="AF51" s="1071"/>
      <c r="AG51" s="2279">
        <f t="shared" si="0"/>
        <v>0</v>
      </c>
      <c r="AH51" s="1071"/>
      <c r="AI51" s="1071"/>
      <c r="AJ51" s="1071"/>
      <c r="AK51" s="1071"/>
      <c r="AL51" s="1071"/>
      <c r="AM51" s="1071"/>
      <c r="AN51" s="1071"/>
      <c r="AO51" s="1072">
        <v>0</v>
      </c>
      <c r="AP51" s="1071"/>
      <c r="AQ51" s="1071"/>
      <c r="AR51" s="1070"/>
    </row>
    <row r="52" spans="1:44" ht="60" x14ac:dyDescent="0.25">
      <c r="A52" s="2571"/>
      <c r="B52" s="2568"/>
      <c r="C52" s="2568"/>
      <c r="D52" s="2568"/>
      <c r="E52" s="2575"/>
      <c r="F52" s="2562"/>
      <c r="G52" s="2562"/>
      <c r="H52" s="2565"/>
      <c r="I52" s="2500"/>
      <c r="J52" s="2502"/>
      <c r="K52" s="1076">
        <v>5</v>
      </c>
      <c r="L52" s="1077" t="s">
        <v>1458</v>
      </c>
      <c r="M52" s="1074" t="s">
        <v>1446</v>
      </c>
      <c r="N52" s="1073"/>
      <c r="O52" s="1073"/>
      <c r="P52" s="1073"/>
      <c r="Q52" s="1073"/>
      <c r="R52" s="1073"/>
      <c r="S52" s="1073"/>
      <c r="T52" s="1073"/>
      <c r="U52" s="1073"/>
      <c r="V52" s="1073"/>
      <c r="W52" s="1070" t="s">
        <v>0</v>
      </c>
      <c r="X52" s="1070" t="s">
        <v>0</v>
      </c>
      <c r="Y52" s="1070" t="s">
        <v>0</v>
      </c>
      <c r="Z52" s="1070" t="s">
        <v>0</v>
      </c>
      <c r="AA52" s="1073"/>
      <c r="AB52" s="1070"/>
      <c r="AC52" s="1070"/>
      <c r="AD52" s="1071"/>
      <c r="AE52" s="1071"/>
      <c r="AF52" s="1071"/>
      <c r="AG52" s="2279">
        <f t="shared" si="0"/>
        <v>0</v>
      </c>
      <c r="AH52" s="1071"/>
      <c r="AI52" s="1071"/>
      <c r="AJ52" s="1071"/>
      <c r="AK52" s="1071"/>
      <c r="AL52" s="1071"/>
      <c r="AM52" s="1071"/>
      <c r="AN52" s="1071"/>
      <c r="AO52" s="1072">
        <v>0</v>
      </c>
      <c r="AP52" s="1071"/>
      <c r="AQ52" s="1071"/>
      <c r="AR52" s="1070"/>
    </row>
    <row r="53" spans="1:44" ht="15" customHeight="1" x14ac:dyDescent="0.25">
      <c r="A53" s="2571"/>
      <c r="B53" s="2568"/>
      <c r="C53" s="2568"/>
      <c r="D53" s="2568"/>
      <c r="E53" s="2575"/>
      <c r="F53" s="2562"/>
      <c r="G53" s="2562"/>
      <c r="H53" s="2565"/>
      <c r="I53" s="2500"/>
      <c r="J53" s="2502"/>
      <c r="K53" s="1076">
        <v>6</v>
      </c>
      <c r="L53" s="1077" t="s">
        <v>1457</v>
      </c>
      <c r="M53" s="1074" t="s">
        <v>1446</v>
      </c>
      <c r="N53" s="1073"/>
      <c r="O53" s="1073"/>
      <c r="P53" s="1073"/>
      <c r="Q53" s="1073"/>
      <c r="R53" s="1073"/>
      <c r="S53" s="1073"/>
      <c r="T53" s="1073"/>
      <c r="U53" s="1073"/>
      <c r="V53" s="1073"/>
      <c r="W53" s="1070" t="s">
        <v>0</v>
      </c>
      <c r="X53" s="1070" t="s">
        <v>0</v>
      </c>
      <c r="Y53" s="1070" t="s">
        <v>0</v>
      </c>
      <c r="Z53" s="1070" t="s">
        <v>0</v>
      </c>
      <c r="AA53" s="1073"/>
      <c r="AB53" s="1070"/>
      <c r="AC53" s="1070"/>
      <c r="AD53" s="1071"/>
      <c r="AE53" s="1071"/>
      <c r="AF53" s="1071"/>
      <c r="AG53" s="2279">
        <f t="shared" si="0"/>
        <v>0</v>
      </c>
      <c r="AH53" s="1071"/>
      <c r="AI53" s="1071"/>
      <c r="AJ53" s="1071"/>
      <c r="AK53" s="1071"/>
      <c r="AL53" s="1071"/>
      <c r="AM53" s="1071"/>
      <c r="AN53" s="1071"/>
      <c r="AO53" s="1072">
        <v>0</v>
      </c>
      <c r="AP53" s="1071"/>
      <c r="AQ53" s="1071"/>
      <c r="AR53" s="1070"/>
    </row>
    <row r="54" spans="1:44" ht="105" customHeight="1" x14ac:dyDescent="0.25">
      <c r="A54" s="2571"/>
      <c r="B54" s="2568"/>
      <c r="C54" s="2568"/>
      <c r="D54" s="2568"/>
      <c r="E54" s="2575"/>
      <c r="F54" s="2562"/>
      <c r="G54" s="2562"/>
      <c r="H54" s="2565"/>
      <c r="I54" s="2500"/>
      <c r="J54" s="2502"/>
      <c r="K54" s="1076">
        <v>7</v>
      </c>
      <c r="L54" s="1077" t="s">
        <v>1456</v>
      </c>
      <c r="M54" s="1074" t="s">
        <v>1448</v>
      </c>
      <c r="N54" s="1079" t="s">
        <v>1455</v>
      </c>
      <c r="O54" s="1073"/>
      <c r="P54" s="2486" t="s">
        <v>1454</v>
      </c>
      <c r="Q54" s="1073"/>
      <c r="R54" s="1073"/>
      <c r="S54" s="1073"/>
      <c r="T54" s="1073"/>
      <c r="U54" s="1073"/>
      <c r="V54" s="1073"/>
      <c r="W54" s="1070" t="s">
        <v>0</v>
      </c>
      <c r="X54" s="1070" t="s">
        <v>0</v>
      </c>
      <c r="Y54" s="1070" t="s">
        <v>0</v>
      </c>
      <c r="Z54" s="1070" t="s">
        <v>0</v>
      </c>
      <c r="AA54" s="1073"/>
      <c r="AB54" s="1070"/>
      <c r="AC54" s="1070"/>
      <c r="AD54" s="1071"/>
      <c r="AE54" s="1071"/>
      <c r="AF54" s="1071"/>
      <c r="AG54" s="2279">
        <f t="shared" si="0"/>
        <v>0</v>
      </c>
      <c r="AH54" s="1071"/>
      <c r="AI54" s="1071"/>
      <c r="AJ54" s="1071"/>
      <c r="AK54" s="1071"/>
      <c r="AL54" s="1071"/>
      <c r="AM54" s="1071"/>
      <c r="AN54" s="1071"/>
      <c r="AO54" s="1072">
        <v>0</v>
      </c>
      <c r="AP54" s="1071"/>
      <c r="AQ54" s="1071"/>
      <c r="AR54" s="1070"/>
    </row>
    <row r="55" spans="1:44" ht="75" x14ac:dyDescent="0.25">
      <c r="A55" s="2571"/>
      <c r="B55" s="2568"/>
      <c r="C55" s="2568"/>
      <c r="D55" s="2568"/>
      <c r="E55" s="2575"/>
      <c r="F55" s="2562"/>
      <c r="G55" s="2562"/>
      <c r="H55" s="2565"/>
      <c r="I55" s="2500"/>
      <c r="J55" s="2502"/>
      <c r="K55" s="1076">
        <v>8</v>
      </c>
      <c r="L55" s="1075" t="s">
        <v>1453</v>
      </c>
      <c r="M55" s="1074" t="s">
        <v>1448</v>
      </c>
      <c r="N55" s="1078" t="s">
        <v>1452</v>
      </c>
      <c r="O55" s="1073"/>
      <c r="P55" s="2483"/>
      <c r="Q55" s="1073"/>
      <c r="R55" s="1073"/>
      <c r="S55" s="1073"/>
      <c r="T55" s="1073"/>
      <c r="U55" s="1073"/>
      <c r="V55" s="1073"/>
      <c r="W55" s="1070" t="s">
        <v>0</v>
      </c>
      <c r="X55" s="1070" t="s">
        <v>0</v>
      </c>
      <c r="Y55" s="1070" t="s">
        <v>0</v>
      </c>
      <c r="Z55" s="1070" t="s">
        <v>0</v>
      </c>
      <c r="AA55" s="1073"/>
      <c r="AB55" s="1070"/>
      <c r="AC55" s="1070"/>
      <c r="AD55" s="1071"/>
      <c r="AE55" s="1071"/>
      <c r="AF55" s="1071"/>
      <c r="AG55" s="2279">
        <f t="shared" si="0"/>
        <v>0</v>
      </c>
      <c r="AH55" s="1071"/>
      <c r="AI55" s="1071"/>
      <c r="AJ55" s="1071"/>
      <c r="AK55" s="1071"/>
      <c r="AL55" s="1071"/>
      <c r="AM55" s="1071"/>
      <c r="AN55" s="1071"/>
      <c r="AO55" s="1072">
        <v>0</v>
      </c>
      <c r="AP55" s="1071"/>
      <c r="AQ55" s="1071"/>
      <c r="AR55" s="1070"/>
    </row>
    <row r="56" spans="1:44" ht="30" x14ac:dyDescent="0.25">
      <c r="A56" s="2571"/>
      <c r="B56" s="2568"/>
      <c r="C56" s="2568"/>
      <c r="D56" s="2568"/>
      <c r="E56" s="2575"/>
      <c r="F56" s="2562"/>
      <c r="G56" s="2562"/>
      <c r="H56" s="2565"/>
      <c r="I56" s="2500"/>
      <c r="J56" s="2502"/>
      <c r="K56" s="1076">
        <v>9</v>
      </c>
      <c r="L56" s="1077" t="s">
        <v>1451</v>
      </c>
      <c r="M56" s="1074" t="s">
        <v>1446</v>
      </c>
      <c r="N56" s="1073"/>
      <c r="O56" s="1073"/>
      <c r="P56" s="1073"/>
      <c r="Q56" s="1073"/>
      <c r="R56" s="1073"/>
      <c r="S56" s="1073"/>
      <c r="T56" s="1073"/>
      <c r="U56" s="1073"/>
      <c r="V56" s="1073"/>
      <c r="W56" s="1070" t="s">
        <v>0</v>
      </c>
      <c r="X56" s="1070" t="s">
        <v>0</v>
      </c>
      <c r="Y56" s="1070" t="s">
        <v>0</v>
      </c>
      <c r="Z56" s="1070" t="s">
        <v>0</v>
      </c>
      <c r="AA56" s="1073"/>
      <c r="AB56" s="1070"/>
      <c r="AC56" s="1070"/>
      <c r="AD56" s="1071"/>
      <c r="AE56" s="1071"/>
      <c r="AF56" s="1071"/>
      <c r="AG56" s="2279">
        <f t="shared" si="0"/>
        <v>0</v>
      </c>
      <c r="AH56" s="1071"/>
      <c r="AI56" s="1071"/>
      <c r="AJ56" s="1071"/>
      <c r="AK56" s="1071"/>
      <c r="AL56" s="1071"/>
      <c r="AM56" s="1071"/>
      <c r="AN56" s="1071"/>
      <c r="AO56" s="1072">
        <v>0</v>
      </c>
      <c r="AP56" s="1071"/>
      <c r="AQ56" s="1071"/>
      <c r="AR56" s="1070"/>
    </row>
    <row r="57" spans="1:44" ht="60" x14ac:dyDescent="0.25">
      <c r="A57" s="2571"/>
      <c r="B57" s="2568"/>
      <c r="C57" s="2568"/>
      <c r="D57" s="2568"/>
      <c r="E57" s="2575"/>
      <c r="F57" s="2562"/>
      <c r="G57" s="2562"/>
      <c r="H57" s="2565"/>
      <c r="I57" s="2500"/>
      <c r="J57" s="2502"/>
      <c r="K57" s="1076">
        <v>10</v>
      </c>
      <c r="L57" s="1077" t="s">
        <v>1450</v>
      </c>
      <c r="M57" s="1074" t="s">
        <v>1448</v>
      </c>
      <c r="N57" s="1073"/>
      <c r="O57" s="1073"/>
      <c r="P57" s="1073"/>
      <c r="Q57" s="1073"/>
      <c r="R57" s="1073"/>
      <c r="S57" s="1073"/>
      <c r="T57" s="1073"/>
      <c r="U57" s="1073"/>
      <c r="V57" s="1073"/>
      <c r="W57" s="1070" t="s">
        <v>0</v>
      </c>
      <c r="X57" s="1070" t="s">
        <v>0</v>
      </c>
      <c r="Y57" s="1070" t="s">
        <v>0</v>
      </c>
      <c r="Z57" s="1070" t="s">
        <v>0</v>
      </c>
      <c r="AA57" s="1073"/>
      <c r="AB57" s="1070"/>
      <c r="AC57" s="1070"/>
      <c r="AD57" s="1071"/>
      <c r="AE57" s="1071"/>
      <c r="AF57" s="1071"/>
      <c r="AG57" s="2279">
        <f t="shared" si="0"/>
        <v>0</v>
      </c>
      <c r="AH57" s="1071"/>
      <c r="AI57" s="1071"/>
      <c r="AJ57" s="1071"/>
      <c r="AK57" s="1071"/>
      <c r="AL57" s="1071"/>
      <c r="AM57" s="1071"/>
      <c r="AN57" s="1071"/>
      <c r="AO57" s="1072">
        <v>0</v>
      </c>
      <c r="AP57" s="1071"/>
      <c r="AQ57" s="1071"/>
      <c r="AR57" s="1070"/>
    </row>
    <row r="58" spans="1:44" ht="45" x14ac:dyDescent="0.25">
      <c r="A58" s="2571"/>
      <c r="B58" s="2568"/>
      <c r="C58" s="2568"/>
      <c r="D58" s="2568"/>
      <c r="E58" s="2575"/>
      <c r="F58" s="2562"/>
      <c r="G58" s="2562"/>
      <c r="H58" s="2565"/>
      <c r="I58" s="2500"/>
      <c r="J58" s="2502"/>
      <c r="K58" s="1076">
        <v>11</v>
      </c>
      <c r="L58" s="1077" t="s">
        <v>1449</v>
      </c>
      <c r="M58" s="1074" t="s">
        <v>1448</v>
      </c>
      <c r="N58" s="1073"/>
      <c r="O58" s="1073"/>
      <c r="P58" s="1073"/>
      <c r="Q58" s="1073"/>
      <c r="R58" s="1073"/>
      <c r="S58" s="1073"/>
      <c r="T58" s="1073"/>
      <c r="U58" s="1073"/>
      <c r="V58" s="1073"/>
      <c r="W58" s="1070" t="s">
        <v>0</v>
      </c>
      <c r="X58" s="1070" t="s">
        <v>0</v>
      </c>
      <c r="Y58" s="1070" t="s">
        <v>0</v>
      </c>
      <c r="Z58" s="1070" t="s">
        <v>0</v>
      </c>
      <c r="AA58" s="1073"/>
      <c r="AB58" s="1070"/>
      <c r="AC58" s="1070"/>
      <c r="AD58" s="1071"/>
      <c r="AE58" s="1071"/>
      <c r="AF58" s="1071"/>
      <c r="AG58" s="2279">
        <f t="shared" si="0"/>
        <v>0</v>
      </c>
      <c r="AH58" s="1071"/>
      <c r="AI58" s="1071"/>
      <c r="AJ58" s="1071"/>
      <c r="AK58" s="1071"/>
      <c r="AL58" s="1071"/>
      <c r="AM58" s="1071"/>
      <c r="AN58" s="1071"/>
      <c r="AO58" s="1072">
        <v>0</v>
      </c>
      <c r="AP58" s="1071"/>
      <c r="AQ58" s="1071"/>
      <c r="AR58" s="1070"/>
    </row>
    <row r="59" spans="1:44" ht="45" x14ac:dyDescent="0.25">
      <c r="A59" s="2572"/>
      <c r="B59" s="2569"/>
      <c r="C59" s="2569"/>
      <c r="D59" s="2569"/>
      <c r="E59" s="2576"/>
      <c r="F59" s="2563"/>
      <c r="G59" s="2563"/>
      <c r="H59" s="2566"/>
      <c r="I59" s="2483"/>
      <c r="J59" s="2503"/>
      <c r="K59" s="1076">
        <v>12</v>
      </c>
      <c r="L59" s="1075" t="s">
        <v>1447</v>
      </c>
      <c r="M59" s="1074" t="s">
        <v>1446</v>
      </c>
      <c r="N59" s="1073"/>
      <c r="O59" s="1073"/>
      <c r="P59" s="1073"/>
      <c r="Q59" s="1073"/>
      <c r="R59" s="1073"/>
      <c r="S59" s="1073"/>
      <c r="T59" s="1073"/>
      <c r="U59" s="1073"/>
      <c r="V59" s="1073"/>
      <c r="W59" s="1070" t="s">
        <v>0</v>
      </c>
      <c r="X59" s="1070" t="s">
        <v>0</v>
      </c>
      <c r="Y59" s="1070" t="s">
        <v>0</v>
      </c>
      <c r="Z59" s="1070" t="s">
        <v>0</v>
      </c>
      <c r="AA59" s="1073"/>
      <c r="AB59" s="1070"/>
      <c r="AC59" s="1070"/>
      <c r="AD59" s="1071"/>
      <c r="AE59" s="1071"/>
      <c r="AF59" s="1071"/>
      <c r="AG59" s="2279">
        <f t="shared" si="0"/>
        <v>0</v>
      </c>
      <c r="AH59" s="1071"/>
      <c r="AI59" s="1071"/>
      <c r="AJ59" s="1071"/>
      <c r="AK59" s="1071"/>
      <c r="AL59" s="1071"/>
      <c r="AM59" s="1071"/>
      <c r="AN59" s="1071"/>
      <c r="AO59" s="1072">
        <v>0</v>
      </c>
      <c r="AP59" s="1071"/>
      <c r="AQ59" s="1071"/>
      <c r="AR59" s="1070"/>
    </row>
    <row r="60" spans="1:44" x14ac:dyDescent="0.25">
      <c r="K60" s="1069"/>
      <c r="L60" s="1068"/>
    </row>
    <row r="61" spans="1:44" x14ac:dyDescent="0.25">
      <c r="K61" s="1069"/>
      <c r="L61" s="1068"/>
    </row>
    <row r="62" spans="1:44" x14ac:dyDescent="0.25">
      <c r="K62" s="1069"/>
      <c r="L62" s="1068"/>
    </row>
    <row r="63" spans="1:44" x14ac:dyDescent="0.25">
      <c r="K63" s="1069"/>
      <c r="L63" s="71"/>
    </row>
    <row r="64" spans="1:44" x14ac:dyDescent="0.25">
      <c r="K64" s="1069"/>
      <c r="L64" s="1068"/>
    </row>
    <row r="65" spans="11:12" x14ac:dyDescent="0.25">
      <c r="K65" s="1069"/>
      <c r="L65" s="1068"/>
    </row>
    <row r="66" spans="11:12" x14ac:dyDescent="0.25">
      <c r="K66" s="1069"/>
      <c r="L66" s="1068"/>
    </row>
    <row r="67" spans="11:12" x14ac:dyDescent="0.25">
      <c r="K67" s="1069"/>
      <c r="L67" s="1068"/>
    </row>
    <row r="68" spans="11:12" x14ac:dyDescent="0.25">
      <c r="K68" s="1069"/>
      <c r="L68" s="71"/>
    </row>
    <row r="69" spans="11:12" x14ac:dyDescent="0.25">
      <c r="K69" s="1069"/>
      <c r="L69" s="1068"/>
    </row>
    <row r="70" spans="11:12" x14ac:dyDescent="0.25">
      <c r="K70" s="1069"/>
      <c r="L70" s="1068"/>
    </row>
    <row r="71" spans="11:12" x14ac:dyDescent="0.25">
      <c r="K71" s="1069"/>
      <c r="L71" s="1068"/>
    </row>
    <row r="72" spans="11:12" x14ac:dyDescent="0.25">
      <c r="K72" s="1069"/>
      <c r="L72" s="1068"/>
    </row>
    <row r="73" spans="11:12" ht="15" customHeight="1" x14ac:dyDescent="0.25">
      <c r="K73" s="1069"/>
      <c r="L73" s="71"/>
    </row>
    <row r="74" spans="11:12" x14ac:dyDescent="0.25">
      <c r="K74" s="1069"/>
      <c r="L74" s="1068"/>
    </row>
    <row r="75" spans="11:12" x14ac:dyDescent="0.25">
      <c r="K75" s="1069"/>
      <c r="L75" s="1068"/>
    </row>
    <row r="76" spans="11:12" x14ac:dyDescent="0.25">
      <c r="K76" s="1069"/>
      <c r="L76" s="1068"/>
    </row>
    <row r="77" spans="11:12" x14ac:dyDescent="0.25">
      <c r="K77" s="1069"/>
      <c r="L77" s="1068"/>
    </row>
    <row r="78" spans="11:12" ht="15" customHeight="1" x14ac:dyDescent="0.25">
      <c r="K78" s="1069"/>
      <c r="L78" s="71"/>
    </row>
    <row r="79" spans="11:12" x14ac:dyDescent="0.25">
      <c r="K79" s="1069"/>
      <c r="L79" s="1068"/>
    </row>
    <row r="80" spans="11:12" x14ac:dyDescent="0.25">
      <c r="K80" s="1069"/>
      <c r="L80" s="1068"/>
    </row>
    <row r="81" spans="11:12" x14ac:dyDescent="0.25">
      <c r="K81" s="1069"/>
      <c r="L81" s="1068"/>
    </row>
    <row r="82" spans="11:12" x14ac:dyDescent="0.25">
      <c r="K82" s="1069"/>
      <c r="L82" s="1068"/>
    </row>
    <row r="83" spans="11:12" ht="15" customHeight="1" x14ac:dyDescent="0.25">
      <c r="K83" s="1069"/>
      <c r="L83" s="71"/>
    </row>
    <row r="84" spans="11:12" x14ac:dyDescent="0.25">
      <c r="K84" s="1069"/>
      <c r="L84" s="1068"/>
    </row>
    <row r="85" spans="11:12" x14ac:dyDescent="0.25">
      <c r="K85" s="1069"/>
      <c r="L85" s="1068"/>
    </row>
    <row r="86" spans="11:12" x14ac:dyDescent="0.25">
      <c r="K86" s="1069"/>
      <c r="L86" s="1068"/>
    </row>
    <row r="87" spans="11:12" x14ac:dyDescent="0.25">
      <c r="K87" s="1069"/>
      <c r="L87" s="1068"/>
    </row>
    <row r="88" spans="11:12" ht="15" customHeight="1" x14ac:dyDescent="0.25">
      <c r="K88" s="1069"/>
      <c r="L88" s="71"/>
    </row>
    <row r="89" spans="11:12" x14ac:dyDescent="0.25">
      <c r="K89" s="1069"/>
      <c r="L89" s="1068"/>
    </row>
    <row r="90" spans="11:12" x14ac:dyDescent="0.25">
      <c r="K90" s="1069"/>
      <c r="L90" s="1068"/>
    </row>
    <row r="91" spans="11:12" x14ac:dyDescent="0.25">
      <c r="K91" s="1069"/>
      <c r="L91" s="1068"/>
    </row>
    <row r="92" spans="11:12" x14ac:dyDescent="0.25">
      <c r="L92" s="1068"/>
    </row>
  </sheetData>
  <sheetProtection algorithmName="SHA-512" hashValue="jptvA9LAfIuzFHxEFqaY/h3sJIQNUz41PrC0R3LHoWRkbehk9wXt71ORFiuiWFQth4K/EATerSSqbB9+VzXX1g==" saltValue="HtJZ6VRQ3Soz79lNiUbhkQ==" spinCount="100000" sheet="1" objects="1" scenarios="1"/>
  <mergeCells count="143">
    <mergeCell ref="A7:B7"/>
    <mergeCell ref="A8:B8"/>
    <mergeCell ref="A2:B4"/>
    <mergeCell ref="A5:B6"/>
    <mergeCell ref="G47:G59"/>
    <mergeCell ref="H47:H59"/>
    <mergeCell ref="C31:C59"/>
    <mergeCell ref="I13:I30"/>
    <mergeCell ref="J13:J30"/>
    <mergeCell ref="A47:A59"/>
    <mergeCell ref="B47:B59"/>
    <mergeCell ref="D47:D59"/>
    <mergeCell ref="E47:E59"/>
    <mergeCell ref="F47:F59"/>
    <mergeCell ref="F13:F30"/>
    <mergeCell ref="E13:E30"/>
    <mergeCell ref="D13:D30"/>
    <mergeCell ref="C13:C30"/>
    <mergeCell ref="A11:A12"/>
    <mergeCell ref="B11:B12"/>
    <mergeCell ref="C11:C12"/>
    <mergeCell ref="D11:D12"/>
    <mergeCell ref="E11:E12"/>
    <mergeCell ref="J11:J12"/>
    <mergeCell ref="A31:A46"/>
    <mergeCell ref="B31:B46"/>
    <mergeCell ref="D31:D46"/>
    <mergeCell ref="E31:E46"/>
    <mergeCell ref="B13:B30"/>
    <mergeCell ref="A13:A30"/>
    <mergeCell ref="H13:H30"/>
    <mergeCell ref="G13:G30"/>
    <mergeCell ref="K22:K23"/>
    <mergeCell ref="K43:K44"/>
    <mergeCell ref="K33:K34"/>
    <mergeCell ref="AO10:AR11"/>
    <mergeCell ref="AA11:AA12"/>
    <mergeCell ref="N11:N12"/>
    <mergeCell ref="Q13:Q16"/>
    <mergeCell ref="AH11:AJ11"/>
    <mergeCell ref="AK11:AM11"/>
    <mergeCell ref="AC11:AC12"/>
    <mergeCell ref="P13:P16"/>
    <mergeCell ref="Q11:Q12"/>
    <mergeCell ref="AB15:AB16"/>
    <mergeCell ref="AC15:AC16"/>
    <mergeCell ref="AD15:AD16"/>
    <mergeCell ref="AO15:AO16"/>
    <mergeCell ref="AO13:AO14"/>
    <mergeCell ref="AB13:AB14"/>
    <mergeCell ref="AC13:AC14"/>
    <mergeCell ref="AD13:AD14"/>
    <mergeCell ref="N13:N16"/>
    <mergeCell ref="AD10:AG10"/>
    <mergeCell ref="AD11:AG11"/>
    <mergeCell ref="AB31:AB32"/>
    <mergeCell ref="AC31:AC32"/>
    <mergeCell ref="AD31:AD32"/>
    <mergeCell ref="R11:Z11"/>
    <mergeCell ref="AB11:AB12"/>
    <mergeCell ref="M11:M12"/>
    <mergeCell ref="O11:O12"/>
    <mergeCell ref="P11:P12"/>
    <mergeCell ref="AN33:AN34"/>
    <mergeCell ref="AA24:AA25"/>
    <mergeCell ref="AA17:AA18"/>
    <mergeCell ref="AA19:AA20"/>
    <mergeCell ref="M17:M18"/>
    <mergeCell ref="AA22:AA23"/>
    <mergeCell ref="Q31:Q32"/>
    <mergeCell ref="Q17:Q18"/>
    <mergeCell ref="Q24:Q25"/>
    <mergeCell ref="Q22:Q23"/>
    <mergeCell ref="Q19:Q21"/>
    <mergeCell ref="Q48:Q49"/>
    <mergeCell ref="AA48:AA49"/>
    <mergeCell ref="Q41:Q42"/>
    <mergeCell ref="L33:L34"/>
    <mergeCell ref="M33:M34"/>
    <mergeCell ref="AA31:AA32"/>
    <mergeCell ref="AA41:AA42"/>
    <mergeCell ref="L43:L44"/>
    <mergeCell ref="M43:M44"/>
    <mergeCell ref="Q43:Q44"/>
    <mergeCell ref="AA43:AA44"/>
    <mergeCell ref="P31:P32"/>
    <mergeCell ref="P33:P34"/>
    <mergeCell ref="L35:L36"/>
    <mergeCell ref="M35:M36"/>
    <mergeCell ref="L31:L32"/>
    <mergeCell ref="M31:M32"/>
    <mergeCell ref="P43:P44"/>
    <mergeCell ref="P48:P49"/>
    <mergeCell ref="Q33:Q34"/>
    <mergeCell ref="Q35:Q36"/>
    <mergeCell ref="P54:P55"/>
    <mergeCell ref="I47:I59"/>
    <mergeCell ref="J31:J46"/>
    <mergeCell ref="J47:J59"/>
    <mergeCell ref="P17:P18"/>
    <mergeCell ref="P19:P21"/>
    <mergeCell ref="P22:P23"/>
    <mergeCell ref="P24:P25"/>
    <mergeCell ref="P27:P28"/>
    <mergeCell ref="M24:M25"/>
    <mergeCell ref="L19:L20"/>
    <mergeCell ref="M19:M20"/>
    <mergeCell ref="K19:K20"/>
    <mergeCell ref="L24:L25"/>
    <mergeCell ref="K24:K25"/>
    <mergeCell ref="L22:L23"/>
    <mergeCell ref="M22:M23"/>
    <mergeCell ref="K41:K42"/>
    <mergeCell ref="L41:L42"/>
    <mergeCell ref="M41:M42"/>
    <mergeCell ref="L48:L49"/>
    <mergeCell ref="M48:M49"/>
    <mergeCell ref="K48:K49"/>
    <mergeCell ref="K31:K32"/>
    <mergeCell ref="C2:H2"/>
    <mergeCell ref="C3:H4"/>
    <mergeCell ref="D7:E7"/>
    <mergeCell ref="F7:H7"/>
    <mergeCell ref="D8:E8"/>
    <mergeCell ref="P35:P36"/>
    <mergeCell ref="K35:K36"/>
    <mergeCell ref="P41:P42"/>
    <mergeCell ref="L17:L18"/>
    <mergeCell ref="K17:K18"/>
    <mergeCell ref="K11:K12"/>
    <mergeCell ref="L11:L12"/>
    <mergeCell ref="F31:F46"/>
    <mergeCell ref="G31:G46"/>
    <mergeCell ref="H31:H46"/>
    <mergeCell ref="F8:H8"/>
    <mergeCell ref="D5:E6"/>
    <mergeCell ref="F5:H6"/>
    <mergeCell ref="C5:C6"/>
    <mergeCell ref="G11:G12"/>
    <mergeCell ref="I11:I12"/>
    <mergeCell ref="I31:I46"/>
    <mergeCell ref="F11:F12"/>
    <mergeCell ref="H11:H12"/>
  </mergeCell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736"/>
  <sheetViews>
    <sheetView topLeftCell="B1" zoomScale="70" zoomScaleNormal="70" workbookViewId="0">
      <selection activeCell="B1" sqref="B1:C3"/>
    </sheetView>
  </sheetViews>
  <sheetFormatPr baseColWidth="10" defaultColWidth="14.42578125" defaultRowHeight="15" customHeight="1" x14ac:dyDescent="0.2"/>
  <cols>
    <col min="1" max="1" width="19.28515625" style="98" hidden="1" customWidth="1"/>
    <col min="2" max="2" width="14.85546875" style="98" customWidth="1"/>
    <col min="3" max="3" width="21.28515625" style="98" customWidth="1"/>
    <col min="4" max="4" width="25.7109375" style="98" customWidth="1"/>
    <col min="5" max="5" width="34.28515625" style="1441" customWidth="1"/>
    <col min="6" max="6" width="25.85546875" style="98" customWidth="1"/>
    <col min="7" max="7" width="17.7109375" style="98" customWidth="1"/>
    <col min="8" max="8" width="18.28515625" style="98" customWidth="1"/>
    <col min="9" max="9" width="18" style="98" customWidth="1"/>
    <col min="10" max="10" width="31.85546875" style="156" customWidth="1"/>
    <col min="11" max="11" width="36.28515625" style="1439" customWidth="1"/>
    <col min="12" max="12" width="28.7109375" style="1440" customWidth="1"/>
    <col min="13" max="13" width="11.5703125" style="156" customWidth="1"/>
    <col min="14" max="14" width="65.42578125" style="1439" customWidth="1"/>
    <col min="15" max="15" width="17.140625" style="156" customWidth="1"/>
    <col min="16" max="16" width="20.85546875" style="156"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26" style="98" hidden="1" customWidth="1"/>
    <col min="27" max="28" width="15" style="156" hidden="1" customWidth="1"/>
    <col min="29" max="29" width="15.42578125" style="156" hidden="1" customWidth="1"/>
    <col min="30" max="30" width="13.42578125" style="156" hidden="1" customWidth="1"/>
    <col min="31" max="31" width="15.28515625" style="156" hidden="1" customWidth="1"/>
    <col min="32" max="33" width="10.7109375" style="156" hidden="1" customWidth="1"/>
    <col min="34" max="34" width="20.140625" style="156" customWidth="1"/>
    <col min="35" max="35" width="16.28515625" style="156" hidden="1" customWidth="1"/>
    <col min="36" max="36" width="12.5703125" style="156" hidden="1" customWidth="1"/>
    <col min="37" max="37" width="13.42578125" style="156" hidden="1" customWidth="1"/>
    <col min="38" max="39" width="10.7109375" style="156" hidden="1" customWidth="1"/>
    <col min="40" max="40" width="20.42578125" style="156" customWidth="1"/>
    <col min="41" max="41" width="16.28515625" style="156" hidden="1" customWidth="1"/>
    <col min="42" max="42" width="17" style="156" hidden="1" customWidth="1"/>
    <col min="43" max="43" width="18.28515625" style="156" hidden="1" customWidth="1"/>
    <col min="44" max="44" width="16.42578125" style="156" hidden="1" customWidth="1"/>
    <col min="45" max="45" width="18.28515625" style="156" hidden="1" customWidth="1"/>
    <col min="46" max="46" width="10.7109375" style="156" hidden="1" customWidth="1"/>
    <col min="47" max="47" width="15.7109375" style="156" hidden="1" customWidth="1"/>
    <col min="48" max="48" width="10.7109375" style="156" hidden="1" customWidth="1"/>
    <col min="49" max="49" width="15.140625" style="156" hidden="1" customWidth="1"/>
    <col min="50" max="50" width="17.7109375" style="156" hidden="1" customWidth="1"/>
    <col min="51" max="51" width="11.42578125" style="156" hidden="1" customWidth="1"/>
    <col min="52" max="52" width="17" style="156" hidden="1" customWidth="1"/>
    <col min="53" max="53" width="16.42578125" style="98" hidden="1" customWidth="1"/>
    <col min="54" max="55" width="0" style="98" hidden="1" customWidth="1"/>
    <col min="56" max="16384" width="14.42578125" style="98"/>
  </cols>
  <sheetData>
    <row r="1" spans="1:53" ht="15" customHeight="1" x14ac:dyDescent="0.2">
      <c r="B1" s="2583"/>
      <c r="C1" s="2583"/>
      <c r="D1" s="2584" t="s">
        <v>292</v>
      </c>
      <c r="E1" s="2585"/>
      <c r="F1" s="2585"/>
      <c r="G1" s="2585"/>
      <c r="H1" s="2585"/>
      <c r="I1" s="2585"/>
      <c r="J1" s="150" t="s">
        <v>291</v>
      </c>
    </row>
    <row r="2" spans="1:53" ht="15" customHeight="1" x14ac:dyDescent="0.2">
      <c r="B2" s="2583"/>
      <c r="C2" s="2583"/>
      <c r="D2" s="2586" t="s">
        <v>290</v>
      </c>
      <c r="E2" s="2586"/>
      <c r="F2" s="2586"/>
      <c r="G2" s="2586"/>
      <c r="H2" s="2586"/>
      <c r="I2" s="2587"/>
      <c r="J2" s="150" t="s">
        <v>289</v>
      </c>
    </row>
    <row r="3" spans="1:53" ht="15" customHeight="1" x14ac:dyDescent="0.2">
      <c r="B3" s="2583"/>
      <c r="C3" s="2583"/>
      <c r="D3" s="2588"/>
      <c r="E3" s="2588"/>
      <c r="F3" s="2588"/>
      <c r="G3" s="2588"/>
      <c r="H3" s="2588"/>
      <c r="I3" s="2589"/>
      <c r="J3" s="149" t="s">
        <v>288</v>
      </c>
    </row>
    <row r="4" spans="1:53" ht="15" customHeight="1" x14ac:dyDescent="0.2">
      <c r="B4" s="2590" t="s">
        <v>287</v>
      </c>
      <c r="C4" s="2590"/>
      <c r="D4" s="2582" t="s">
        <v>286</v>
      </c>
      <c r="E4" s="2591" t="s">
        <v>285</v>
      </c>
      <c r="F4" s="2591"/>
      <c r="G4" s="2592" t="s">
        <v>3082</v>
      </c>
      <c r="H4" s="2592"/>
      <c r="I4" s="2592"/>
      <c r="J4" s="148"/>
    </row>
    <row r="5" spans="1:53" ht="27" customHeight="1" x14ac:dyDescent="0.25">
      <c r="A5" s="99"/>
      <c r="B5" s="2590"/>
      <c r="C5" s="2590"/>
      <c r="D5" s="2582"/>
      <c r="E5" s="2591"/>
      <c r="F5" s="2591"/>
      <c r="G5" s="2592"/>
      <c r="H5" s="2592"/>
      <c r="I5" s="2592"/>
      <c r="J5" s="143"/>
      <c r="K5" s="1442"/>
      <c r="L5" s="1443"/>
      <c r="M5" s="161"/>
      <c r="N5" s="1442"/>
      <c r="O5" s="161"/>
      <c r="P5" s="161"/>
      <c r="Q5" s="161"/>
      <c r="R5" s="161"/>
      <c r="S5" s="161"/>
      <c r="T5" s="161"/>
      <c r="U5" s="161"/>
      <c r="V5" s="161"/>
      <c r="W5" s="161"/>
      <c r="X5" s="161"/>
      <c r="Y5" s="161"/>
      <c r="Z5" s="99"/>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99"/>
    </row>
    <row r="6" spans="1:53" ht="32.25" customHeight="1" x14ac:dyDescent="0.25">
      <c r="A6" s="99"/>
      <c r="B6" s="2579" t="s">
        <v>284</v>
      </c>
      <c r="C6" s="2579"/>
      <c r="D6" s="147">
        <v>2020</v>
      </c>
      <c r="E6" s="2580" t="s">
        <v>283</v>
      </c>
      <c r="F6" s="2581"/>
      <c r="G6" s="2592" t="s">
        <v>3083</v>
      </c>
      <c r="H6" s="2592"/>
      <c r="I6" s="2592"/>
      <c r="J6" s="143"/>
      <c r="K6" s="1442"/>
      <c r="L6" s="1443"/>
      <c r="M6" s="161"/>
      <c r="N6" s="1442"/>
      <c r="O6" s="161"/>
      <c r="P6" s="161"/>
      <c r="Q6" s="161"/>
      <c r="R6" s="161"/>
      <c r="S6" s="161"/>
      <c r="T6" s="161"/>
      <c r="U6" s="161"/>
      <c r="V6" s="161"/>
      <c r="W6" s="161"/>
      <c r="X6" s="161"/>
      <c r="Y6" s="161"/>
      <c r="Z6" s="99"/>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99"/>
    </row>
    <row r="7" spans="1:53" ht="30.75" customHeight="1" x14ac:dyDescent="0.25">
      <c r="A7" s="99"/>
      <c r="B7" s="2591" t="s">
        <v>282</v>
      </c>
      <c r="C7" s="2591"/>
      <c r="D7" s="144">
        <v>44012</v>
      </c>
      <c r="E7" s="2580" t="s">
        <v>281</v>
      </c>
      <c r="F7" s="2581"/>
      <c r="G7" s="2582"/>
      <c r="H7" s="2582"/>
      <c r="I7" s="2582"/>
      <c r="J7" s="143"/>
      <c r="K7" s="1442"/>
      <c r="L7" s="1443"/>
      <c r="M7" s="161"/>
      <c r="N7" s="1442"/>
      <c r="O7" s="161"/>
      <c r="P7" s="161"/>
      <c r="Q7" s="161"/>
      <c r="R7" s="161"/>
      <c r="S7" s="161"/>
      <c r="T7" s="161"/>
      <c r="U7" s="161"/>
      <c r="V7" s="161"/>
      <c r="W7" s="161"/>
      <c r="X7" s="161"/>
      <c r="Y7" s="161"/>
      <c r="Z7" s="99"/>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99"/>
    </row>
    <row r="8" spans="1:53" ht="19.5" customHeight="1" x14ac:dyDescent="0.25">
      <c r="A8" s="99"/>
      <c r="B8" s="100"/>
      <c r="C8" s="99"/>
      <c r="D8" s="99"/>
      <c r="E8" s="1444"/>
      <c r="F8" s="99"/>
      <c r="G8" s="99"/>
      <c r="H8" s="99"/>
      <c r="I8" s="99"/>
      <c r="J8" s="161"/>
      <c r="K8" s="1442"/>
      <c r="L8" s="1443"/>
      <c r="M8" s="161"/>
      <c r="N8" s="1442"/>
      <c r="O8" s="161"/>
      <c r="P8" s="161"/>
      <c r="Q8" s="161"/>
      <c r="R8" s="161"/>
      <c r="S8" s="161"/>
      <c r="T8" s="161"/>
      <c r="U8" s="161"/>
      <c r="V8" s="161"/>
      <c r="W8" s="161"/>
      <c r="X8" s="161"/>
      <c r="Y8" s="161"/>
      <c r="Z8" s="99"/>
      <c r="AA8" s="161"/>
      <c r="AB8" s="161"/>
      <c r="AC8" s="2858" t="s">
        <v>358</v>
      </c>
      <c r="AD8" s="2859"/>
      <c r="AE8" s="2859"/>
      <c r="AF8" s="2859"/>
      <c r="AG8" s="2859"/>
      <c r="AH8" s="2859"/>
      <c r="AI8" s="2859"/>
      <c r="AJ8" s="2859"/>
      <c r="AK8" s="2859"/>
      <c r="AL8" s="2859"/>
      <c r="AM8" s="2859"/>
      <c r="AN8" s="2859"/>
      <c r="AO8" s="2859"/>
      <c r="AP8" s="2859"/>
      <c r="AQ8" s="2859"/>
      <c r="AR8" s="2859"/>
      <c r="AS8" s="2859"/>
      <c r="AT8" s="2859"/>
      <c r="AU8" s="2859"/>
      <c r="AV8" s="2860"/>
      <c r="AW8" s="2861" t="s">
        <v>357</v>
      </c>
      <c r="AX8" s="2862"/>
      <c r="AY8" s="2862"/>
      <c r="AZ8" s="2862"/>
      <c r="BA8" s="2863"/>
    </row>
    <row r="9" spans="1:53" ht="38.25" customHeight="1" x14ac:dyDescent="0.2">
      <c r="A9" s="140"/>
      <c r="B9" s="166"/>
      <c r="C9" s="140"/>
      <c r="D9" s="140"/>
      <c r="E9" s="1485"/>
      <c r="F9" s="164"/>
      <c r="G9" s="164"/>
      <c r="H9" s="164"/>
      <c r="I9" s="1150"/>
      <c r="J9" s="3068" t="s">
        <v>279</v>
      </c>
      <c r="K9" s="3068" t="s">
        <v>278</v>
      </c>
      <c r="L9" s="3068" t="s">
        <v>277</v>
      </c>
      <c r="M9" s="3068" t="s">
        <v>103</v>
      </c>
      <c r="N9" s="3068" t="s">
        <v>276</v>
      </c>
      <c r="O9" s="3071" t="s">
        <v>275</v>
      </c>
      <c r="P9" s="3068" t="s">
        <v>274</v>
      </c>
      <c r="Q9" s="3065" t="s">
        <v>273</v>
      </c>
      <c r="R9" s="3066"/>
      <c r="S9" s="3066"/>
      <c r="T9" s="3066"/>
      <c r="U9" s="3066"/>
      <c r="V9" s="3066"/>
      <c r="W9" s="3066"/>
      <c r="X9" s="3066"/>
      <c r="Y9" s="3067"/>
      <c r="Z9" s="3376" t="s">
        <v>272</v>
      </c>
      <c r="AA9" s="2941" t="s">
        <v>271</v>
      </c>
      <c r="AB9" s="2941" t="s">
        <v>270</v>
      </c>
      <c r="AC9" s="2858" t="s">
        <v>269</v>
      </c>
      <c r="AD9" s="3066"/>
      <c r="AE9" s="3066"/>
      <c r="AF9" s="3066"/>
      <c r="AG9" s="3066"/>
      <c r="AH9" s="3067"/>
      <c r="AI9" s="2858" t="s">
        <v>245</v>
      </c>
      <c r="AJ9" s="3066"/>
      <c r="AK9" s="3066"/>
      <c r="AL9" s="3066"/>
      <c r="AM9" s="3066"/>
      <c r="AN9" s="3067"/>
      <c r="AO9" s="2858" t="s">
        <v>244</v>
      </c>
      <c r="AP9" s="3066"/>
      <c r="AQ9" s="3066"/>
      <c r="AR9" s="3066"/>
      <c r="AS9" s="3066"/>
      <c r="AT9" s="3067"/>
      <c r="AU9" s="616" t="s">
        <v>243</v>
      </c>
      <c r="AV9" s="615"/>
      <c r="AW9" s="2864"/>
      <c r="AX9" s="2827"/>
      <c r="AY9" s="2827"/>
      <c r="AZ9" s="2827"/>
      <c r="BA9" s="2865"/>
    </row>
    <row r="10" spans="1:53" ht="105.75" customHeight="1" thickBot="1" x14ac:dyDescent="0.25">
      <c r="A10" s="136" t="s">
        <v>356</v>
      </c>
      <c r="B10" s="286" t="s">
        <v>268</v>
      </c>
      <c r="C10" s="614" t="s">
        <v>267</v>
      </c>
      <c r="D10" s="136" t="s">
        <v>266</v>
      </c>
      <c r="E10" s="136" t="s">
        <v>265</v>
      </c>
      <c r="F10" s="136" t="s">
        <v>264</v>
      </c>
      <c r="G10" s="136" t="s">
        <v>263</v>
      </c>
      <c r="H10" s="614" t="s">
        <v>262</v>
      </c>
      <c r="I10" s="133" t="s">
        <v>261</v>
      </c>
      <c r="J10" s="3069"/>
      <c r="K10" s="3070"/>
      <c r="L10" s="3367"/>
      <c r="M10" s="3069"/>
      <c r="N10" s="3070"/>
      <c r="O10" s="3069"/>
      <c r="P10" s="3069"/>
      <c r="Q10" s="1149" t="s">
        <v>260</v>
      </c>
      <c r="R10" s="1149" t="s">
        <v>259</v>
      </c>
      <c r="S10" s="1149" t="s">
        <v>258</v>
      </c>
      <c r="T10" s="1148" t="s">
        <v>257</v>
      </c>
      <c r="U10" s="1148" t="s">
        <v>256</v>
      </c>
      <c r="V10" s="1148" t="s">
        <v>255</v>
      </c>
      <c r="W10" s="1148" t="s">
        <v>254</v>
      </c>
      <c r="X10" s="1148" t="s">
        <v>253</v>
      </c>
      <c r="Y10" s="1148" t="s">
        <v>252</v>
      </c>
      <c r="Z10" s="2835"/>
      <c r="AA10" s="3069"/>
      <c r="AB10" s="3069"/>
      <c r="AC10" s="127" t="s">
        <v>251</v>
      </c>
      <c r="AD10" s="127" t="s">
        <v>249</v>
      </c>
      <c r="AE10" s="127" t="s">
        <v>248</v>
      </c>
      <c r="AF10" s="127" t="s">
        <v>355</v>
      </c>
      <c r="AG10" s="127" t="s">
        <v>354</v>
      </c>
      <c r="AH10" s="126" t="s">
        <v>247</v>
      </c>
      <c r="AI10" s="127" t="s">
        <v>251</v>
      </c>
      <c r="AJ10" s="127" t="s">
        <v>249</v>
      </c>
      <c r="AK10" s="127" t="s">
        <v>248</v>
      </c>
      <c r="AL10" s="127" t="s">
        <v>355</v>
      </c>
      <c r="AM10" s="127" t="s">
        <v>354</v>
      </c>
      <c r="AN10" s="126" t="s">
        <v>247</v>
      </c>
      <c r="AO10" s="127" t="s">
        <v>250</v>
      </c>
      <c r="AP10" s="127" t="s">
        <v>249</v>
      </c>
      <c r="AQ10" s="127" t="s">
        <v>248</v>
      </c>
      <c r="AR10" s="127" t="s">
        <v>355</v>
      </c>
      <c r="AS10" s="127" t="s">
        <v>354</v>
      </c>
      <c r="AT10" s="126" t="s">
        <v>247</v>
      </c>
      <c r="AU10" s="127" t="s">
        <v>247</v>
      </c>
      <c r="AV10" s="126" t="s">
        <v>353</v>
      </c>
      <c r="AW10" s="127" t="s">
        <v>246</v>
      </c>
      <c r="AX10" s="127" t="s">
        <v>245</v>
      </c>
      <c r="AY10" s="127" t="s">
        <v>244</v>
      </c>
      <c r="AZ10" s="127" t="s">
        <v>243</v>
      </c>
      <c r="BA10" s="126" t="s">
        <v>353</v>
      </c>
    </row>
    <row r="11" spans="1:53" ht="120" customHeight="1" x14ac:dyDescent="0.25">
      <c r="A11" s="2883" t="s">
        <v>621</v>
      </c>
      <c r="B11" s="171" t="s">
        <v>363</v>
      </c>
      <c r="C11" s="3368" t="s">
        <v>1146</v>
      </c>
      <c r="D11" s="3104" t="s">
        <v>1145</v>
      </c>
      <c r="E11" s="1479" t="s">
        <v>620</v>
      </c>
      <c r="F11" s="349" t="s">
        <v>618</v>
      </c>
      <c r="G11" s="349">
        <v>45</v>
      </c>
      <c r="H11" s="349">
        <v>60</v>
      </c>
      <c r="I11" s="345">
        <v>10</v>
      </c>
      <c r="J11" s="171" t="s">
        <v>1952</v>
      </c>
      <c r="K11" s="1446" t="s">
        <v>1997</v>
      </c>
      <c r="L11" s="104" t="s">
        <v>1825</v>
      </c>
      <c r="M11" s="102">
        <v>1</v>
      </c>
      <c r="N11" s="1446" t="s">
        <v>1996</v>
      </c>
      <c r="O11" s="104" t="s">
        <v>1995</v>
      </c>
      <c r="P11" s="104" t="s">
        <v>1861</v>
      </c>
      <c r="Q11" s="102"/>
      <c r="R11" s="102"/>
      <c r="S11" s="102"/>
      <c r="T11" s="102"/>
      <c r="U11" s="102" t="s">
        <v>479</v>
      </c>
      <c r="V11" s="102" t="s">
        <v>479</v>
      </c>
      <c r="W11" s="102" t="s">
        <v>479</v>
      </c>
      <c r="X11" s="102" t="s">
        <v>479</v>
      </c>
      <c r="Y11" s="102" t="s">
        <v>479</v>
      </c>
      <c r="Z11" s="101"/>
      <c r="AA11" s="102" t="s">
        <v>1821</v>
      </c>
      <c r="AB11" s="589"/>
      <c r="AC11" s="102">
        <v>414311000</v>
      </c>
      <c r="AD11" s="102"/>
      <c r="AE11" s="102"/>
      <c r="AF11" s="102"/>
      <c r="AG11" s="102"/>
      <c r="AH11" s="102">
        <f>AC11+AD11-AE11</f>
        <v>414311000</v>
      </c>
      <c r="AI11" s="102">
        <v>42093076</v>
      </c>
      <c r="AJ11" s="102"/>
      <c r="AK11" s="102"/>
      <c r="AL11" s="102"/>
      <c r="AM11" s="102"/>
      <c r="AN11" s="102">
        <f>AI11+AJ11-AK11</f>
        <v>42093076</v>
      </c>
      <c r="AO11" s="102"/>
      <c r="AP11" s="102"/>
      <c r="AQ11" s="102"/>
      <c r="AR11" s="102"/>
      <c r="AS11" s="102"/>
      <c r="AT11" s="102"/>
      <c r="AU11" s="102">
        <v>456404076</v>
      </c>
      <c r="AV11" s="102"/>
      <c r="AW11" s="102"/>
      <c r="AX11" s="102"/>
      <c r="AY11" s="102"/>
      <c r="AZ11" s="102"/>
      <c r="BA11" s="99"/>
    </row>
    <row r="12" spans="1:53" ht="153" customHeight="1" x14ac:dyDescent="0.25">
      <c r="A12" s="2835"/>
      <c r="B12" s="171" t="s">
        <v>363</v>
      </c>
      <c r="C12" s="3360"/>
      <c r="D12" s="2835"/>
      <c r="E12" s="1134" t="s">
        <v>619</v>
      </c>
      <c r="F12" s="341" t="s">
        <v>618</v>
      </c>
      <c r="G12" s="341">
        <v>2000</v>
      </c>
      <c r="H12" s="350">
        <v>6000</v>
      </c>
      <c r="I12" s="345">
        <v>500</v>
      </c>
      <c r="J12" s="171" t="s">
        <v>1970</v>
      </c>
      <c r="K12" s="1446" t="s">
        <v>1969</v>
      </c>
      <c r="L12" s="104" t="s">
        <v>1968</v>
      </c>
      <c r="M12" s="102">
        <v>1</v>
      </c>
      <c r="N12" s="1446" t="s">
        <v>1994</v>
      </c>
      <c r="O12" s="1478" t="s">
        <v>1992</v>
      </c>
      <c r="P12" s="104" t="s">
        <v>1948</v>
      </c>
      <c r="Q12" s="102" t="s">
        <v>479</v>
      </c>
      <c r="R12" s="102" t="s">
        <v>479</v>
      </c>
      <c r="S12" s="102" t="s">
        <v>479</v>
      </c>
      <c r="T12" s="102" t="s">
        <v>479</v>
      </c>
      <c r="U12" s="114"/>
      <c r="V12" s="114"/>
      <c r="W12" s="114"/>
      <c r="X12" s="114"/>
      <c r="Y12" s="114"/>
      <c r="Z12" s="101"/>
      <c r="AA12" s="102" t="s">
        <v>1825</v>
      </c>
      <c r="AB12" s="589" t="s">
        <v>509</v>
      </c>
      <c r="AC12" s="102">
        <v>100000000</v>
      </c>
      <c r="AD12" s="102">
        <v>14500000</v>
      </c>
      <c r="AE12" s="102"/>
      <c r="AF12" s="102"/>
      <c r="AG12" s="102"/>
      <c r="AH12" s="102">
        <f t="shared" ref="AH12:AH75" si="0">AC12+AD12-AE12</f>
        <v>114500000</v>
      </c>
      <c r="AI12" s="102">
        <v>200018064</v>
      </c>
      <c r="AJ12" s="102"/>
      <c r="AK12" s="102"/>
      <c r="AL12" s="102"/>
      <c r="AM12" s="102"/>
      <c r="AN12" s="102">
        <f t="shared" ref="AN12:AN75" si="1">AI12+AJ12-AK12</f>
        <v>200018064</v>
      </c>
      <c r="AO12" s="102"/>
      <c r="AP12" s="102"/>
      <c r="AQ12" s="102"/>
      <c r="AR12" s="102"/>
      <c r="AS12" s="102">
        <f>AH12+AN12</f>
        <v>314518064</v>
      </c>
      <c r="AT12" s="102"/>
      <c r="AU12" s="102">
        <v>314518064</v>
      </c>
      <c r="AV12" s="102"/>
      <c r="AW12" s="102">
        <v>13092000</v>
      </c>
      <c r="AX12" s="102">
        <v>12057141</v>
      </c>
      <c r="AY12" s="102"/>
      <c r="AZ12" s="102"/>
      <c r="BA12" s="99"/>
    </row>
    <row r="13" spans="1:53" ht="150.75" customHeight="1" x14ac:dyDescent="0.25">
      <c r="A13" s="2835"/>
      <c r="B13" s="171"/>
      <c r="C13" s="3360"/>
      <c r="D13" s="2835"/>
      <c r="E13" s="1134" t="s">
        <v>619</v>
      </c>
      <c r="F13" s="341"/>
      <c r="G13" s="341"/>
      <c r="H13" s="350"/>
      <c r="I13" s="345"/>
      <c r="J13" s="171" t="s">
        <v>1970</v>
      </c>
      <c r="K13" s="1446" t="s">
        <v>1969</v>
      </c>
      <c r="L13" s="104" t="s">
        <v>1968</v>
      </c>
      <c r="M13" s="102">
        <v>2</v>
      </c>
      <c r="N13" s="1446" t="s">
        <v>1993</v>
      </c>
      <c r="O13" s="1478" t="s">
        <v>1992</v>
      </c>
      <c r="P13" s="104" t="s">
        <v>1948</v>
      </c>
      <c r="Q13" s="102" t="s">
        <v>479</v>
      </c>
      <c r="R13" s="102" t="s">
        <v>479</v>
      </c>
      <c r="S13" s="102" t="s">
        <v>479</v>
      </c>
      <c r="T13" s="102" t="s">
        <v>479</v>
      </c>
      <c r="U13" s="114"/>
      <c r="V13" s="114"/>
      <c r="W13" s="114"/>
      <c r="X13" s="114"/>
      <c r="Y13" s="114"/>
      <c r="Z13" s="101"/>
      <c r="AA13" s="102" t="s">
        <v>1825</v>
      </c>
      <c r="AB13" s="589" t="s">
        <v>509</v>
      </c>
      <c r="AC13" s="102">
        <v>100000000</v>
      </c>
      <c r="AD13" s="102">
        <v>14500000</v>
      </c>
      <c r="AE13" s="102"/>
      <c r="AF13" s="102"/>
      <c r="AG13" s="102"/>
      <c r="AH13" s="102">
        <f t="shared" si="0"/>
        <v>114500000</v>
      </c>
      <c r="AI13" s="102">
        <v>200018064</v>
      </c>
      <c r="AJ13" s="102"/>
      <c r="AK13" s="102"/>
      <c r="AL13" s="102"/>
      <c r="AM13" s="102"/>
      <c r="AN13" s="102">
        <f t="shared" si="1"/>
        <v>200018064</v>
      </c>
      <c r="AO13" s="102"/>
      <c r="AP13" s="102"/>
      <c r="AQ13" s="102"/>
      <c r="AR13" s="102"/>
      <c r="AS13" s="102">
        <f>AH13+AN13</f>
        <v>314518064</v>
      </c>
      <c r="AT13" s="102"/>
      <c r="AU13" s="102">
        <v>314518064</v>
      </c>
      <c r="AV13" s="102"/>
      <c r="AW13" s="102"/>
      <c r="AX13" s="102">
        <v>12057143</v>
      </c>
      <c r="AY13" s="102"/>
      <c r="AZ13" s="102"/>
      <c r="BA13" s="99"/>
    </row>
    <row r="14" spans="1:53" ht="150.75" customHeight="1" x14ac:dyDescent="0.25">
      <c r="A14" s="2835"/>
      <c r="B14" s="171"/>
      <c r="C14" s="3360"/>
      <c r="D14" s="2835"/>
      <c r="E14" s="1134" t="s">
        <v>619</v>
      </c>
      <c r="F14" s="341"/>
      <c r="G14" s="341"/>
      <c r="H14" s="350"/>
      <c r="I14" s="345"/>
      <c r="J14" s="171" t="s">
        <v>1970</v>
      </c>
      <c r="K14" s="1446" t="s">
        <v>1969</v>
      </c>
      <c r="L14" s="104" t="s">
        <v>1968</v>
      </c>
      <c r="M14" s="102">
        <v>3</v>
      </c>
      <c r="N14" s="1446" t="s">
        <v>1991</v>
      </c>
      <c r="O14" s="1478" t="s">
        <v>1990</v>
      </c>
      <c r="P14" s="104" t="s">
        <v>1948</v>
      </c>
      <c r="Q14" s="102" t="s">
        <v>479</v>
      </c>
      <c r="R14" s="102" t="s">
        <v>479</v>
      </c>
      <c r="S14" s="102" t="s">
        <v>479</v>
      </c>
      <c r="T14" s="102" t="s">
        <v>479</v>
      </c>
      <c r="U14" s="114"/>
      <c r="V14" s="114"/>
      <c r="W14" s="114"/>
      <c r="X14" s="114"/>
      <c r="Y14" s="114"/>
      <c r="Z14" s="101"/>
      <c r="AA14" s="102" t="s">
        <v>1825</v>
      </c>
      <c r="AB14" s="589" t="s">
        <v>509</v>
      </c>
      <c r="AC14" s="102">
        <v>100000000</v>
      </c>
      <c r="AD14" s="102">
        <v>14500000</v>
      </c>
      <c r="AE14" s="102"/>
      <c r="AF14" s="102"/>
      <c r="AG14" s="102"/>
      <c r="AH14" s="102">
        <f t="shared" si="0"/>
        <v>114500000</v>
      </c>
      <c r="AI14" s="102">
        <v>200018064</v>
      </c>
      <c r="AJ14" s="102"/>
      <c r="AK14" s="102"/>
      <c r="AL14" s="102"/>
      <c r="AM14" s="102"/>
      <c r="AN14" s="102">
        <f t="shared" si="1"/>
        <v>200018064</v>
      </c>
      <c r="AO14" s="102"/>
      <c r="AP14" s="102"/>
      <c r="AQ14" s="102"/>
      <c r="AR14" s="102"/>
      <c r="AS14" s="102"/>
      <c r="AT14" s="102"/>
      <c r="AU14" s="102">
        <v>314518064</v>
      </c>
      <c r="AV14" s="102"/>
      <c r="AW14" s="102"/>
      <c r="AX14" s="102">
        <v>12057143</v>
      </c>
      <c r="AY14" s="102"/>
      <c r="AZ14" s="102"/>
      <c r="BA14" s="99"/>
    </row>
    <row r="15" spans="1:53" ht="138.75" customHeight="1" x14ac:dyDescent="0.25">
      <c r="A15" s="2835"/>
      <c r="B15" s="171"/>
      <c r="C15" s="3360"/>
      <c r="D15" s="2835"/>
      <c r="E15" s="1134" t="s">
        <v>619</v>
      </c>
      <c r="F15" s="341"/>
      <c r="G15" s="341"/>
      <c r="H15" s="350"/>
      <c r="I15" s="345"/>
      <c r="J15" s="171" t="s">
        <v>1970</v>
      </c>
      <c r="K15" s="1446" t="s">
        <v>1969</v>
      </c>
      <c r="L15" s="104" t="s">
        <v>1968</v>
      </c>
      <c r="M15" s="102">
        <v>4</v>
      </c>
      <c r="N15" s="1446" t="s">
        <v>1989</v>
      </c>
      <c r="O15" s="1478" t="s">
        <v>1988</v>
      </c>
      <c r="P15" s="104" t="s">
        <v>1948</v>
      </c>
      <c r="Q15" s="102" t="s">
        <v>479</v>
      </c>
      <c r="R15" s="102" t="s">
        <v>479</v>
      </c>
      <c r="S15" s="102" t="s">
        <v>479</v>
      </c>
      <c r="T15" s="102" t="s">
        <v>479</v>
      </c>
      <c r="U15" s="114"/>
      <c r="V15" s="114"/>
      <c r="W15" s="114"/>
      <c r="X15" s="114"/>
      <c r="Y15" s="114"/>
      <c r="Z15" s="101"/>
      <c r="AA15" s="102" t="s">
        <v>1825</v>
      </c>
      <c r="AB15" s="589" t="s">
        <v>509</v>
      </c>
      <c r="AC15" s="102">
        <v>100000000</v>
      </c>
      <c r="AD15" s="102">
        <v>14500000</v>
      </c>
      <c r="AE15" s="102"/>
      <c r="AF15" s="102"/>
      <c r="AG15" s="102"/>
      <c r="AH15" s="102">
        <f t="shared" si="0"/>
        <v>114500000</v>
      </c>
      <c r="AI15" s="102">
        <v>200018064</v>
      </c>
      <c r="AJ15" s="102"/>
      <c r="AK15" s="102"/>
      <c r="AL15" s="102"/>
      <c r="AM15" s="102"/>
      <c r="AN15" s="102">
        <f t="shared" si="1"/>
        <v>200018064</v>
      </c>
      <c r="AO15" s="102"/>
      <c r="AP15" s="102"/>
      <c r="AQ15" s="102"/>
      <c r="AR15" s="102"/>
      <c r="AS15" s="102"/>
      <c r="AT15" s="102"/>
      <c r="AU15" s="102">
        <v>314518064</v>
      </c>
      <c r="AV15" s="102"/>
      <c r="AW15" s="102"/>
      <c r="AX15" s="102">
        <v>12057143</v>
      </c>
      <c r="AY15" s="102"/>
      <c r="AZ15" s="102"/>
      <c r="BA15" s="99"/>
    </row>
    <row r="16" spans="1:53" ht="141.75" customHeight="1" x14ac:dyDescent="0.25">
      <c r="A16" s="2835"/>
      <c r="B16" s="171"/>
      <c r="C16" s="3360"/>
      <c r="D16" s="2835"/>
      <c r="E16" s="1134" t="s">
        <v>619</v>
      </c>
      <c r="F16" s="341"/>
      <c r="G16" s="341"/>
      <c r="H16" s="350"/>
      <c r="I16" s="345"/>
      <c r="J16" s="171" t="s">
        <v>1970</v>
      </c>
      <c r="K16" s="1446" t="s">
        <v>1969</v>
      </c>
      <c r="L16" s="104" t="s">
        <v>1968</v>
      </c>
      <c r="M16" s="102">
        <v>5</v>
      </c>
      <c r="N16" s="1446" t="s">
        <v>1987</v>
      </c>
      <c r="O16" s="1478" t="s">
        <v>1986</v>
      </c>
      <c r="P16" s="104" t="s">
        <v>1948</v>
      </c>
      <c r="Q16" s="102"/>
      <c r="R16" s="102"/>
      <c r="S16" s="102"/>
      <c r="T16" s="102"/>
      <c r="U16" s="114" t="s">
        <v>479</v>
      </c>
      <c r="V16" s="114" t="s">
        <v>479</v>
      </c>
      <c r="W16" s="114" t="s">
        <v>479</v>
      </c>
      <c r="X16" s="114" t="s">
        <v>479</v>
      </c>
      <c r="Y16" s="114" t="s">
        <v>479</v>
      </c>
      <c r="Z16" s="101"/>
      <c r="AA16" s="102" t="s">
        <v>1825</v>
      </c>
      <c r="AB16" s="589" t="s">
        <v>509</v>
      </c>
      <c r="AC16" s="102">
        <v>100000000</v>
      </c>
      <c r="AD16" s="102">
        <v>14500000</v>
      </c>
      <c r="AE16" s="102"/>
      <c r="AF16" s="102"/>
      <c r="AG16" s="102"/>
      <c r="AH16" s="102">
        <f t="shared" si="0"/>
        <v>114500000</v>
      </c>
      <c r="AI16" s="102">
        <v>200018064</v>
      </c>
      <c r="AJ16" s="102"/>
      <c r="AK16" s="102"/>
      <c r="AL16" s="102"/>
      <c r="AM16" s="102"/>
      <c r="AN16" s="102">
        <f t="shared" si="1"/>
        <v>200018064</v>
      </c>
      <c r="AO16" s="102"/>
      <c r="AP16" s="102"/>
      <c r="AQ16" s="102"/>
      <c r="AR16" s="102"/>
      <c r="AS16" s="102"/>
      <c r="AT16" s="102"/>
      <c r="AU16" s="102">
        <v>314518064</v>
      </c>
      <c r="AV16" s="102"/>
      <c r="AW16" s="102"/>
      <c r="AX16" s="102">
        <v>12057143</v>
      </c>
      <c r="AY16" s="102"/>
      <c r="AZ16" s="102"/>
      <c r="BA16" s="99"/>
    </row>
    <row r="17" spans="1:53" ht="153.75" customHeight="1" x14ac:dyDescent="0.25">
      <c r="A17" s="2835"/>
      <c r="B17" s="171" t="s">
        <v>363</v>
      </c>
      <c r="C17" s="3360"/>
      <c r="D17" s="2835"/>
      <c r="E17" s="1134" t="s">
        <v>617</v>
      </c>
      <c r="F17" s="349" t="s">
        <v>616</v>
      </c>
      <c r="G17" s="349">
        <v>0</v>
      </c>
      <c r="H17" s="350">
        <v>6</v>
      </c>
      <c r="I17" s="345"/>
      <c r="J17" s="171" t="s">
        <v>1970</v>
      </c>
      <c r="K17" s="1446" t="s">
        <v>1969</v>
      </c>
      <c r="L17" s="104" t="s">
        <v>1968</v>
      </c>
      <c r="M17" s="102">
        <v>1</v>
      </c>
      <c r="N17" s="1446" t="s">
        <v>1985</v>
      </c>
      <c r="O17" s="1478" t="s">
        <v>1971</v>
      </c>
      <c r="P17" s="104" t="s">
        <v>1948</v>
      </c>
      <c r="Q17" s="102" t="s">
        <v>479</v>
      </c>
      <c r="R17" s="102" t="s">
        <v>479</v>
      </c>
      <c r="S17" s="102" t="s">
        <v>479</v>
      </c>
      <c r="T17" s="102" t="s">
        <v>479</v>
      </c>
      <c r="U17" s="114"/>
      <c r="V17" s="114"/>
      <c r="W17" s="114"/>
      <c r="X17" s="114"/>
      <c r="Y17" s="114"/>
      <c r="Z17" s="101"/>
      <c r="AA17" s="102" t="s">
        <v>1825</v>
      </c>
      <c r="AB17" s="589" t="s">
        <v>509</v>
      </c>
      <c r="AC17" s="102">
        <v>100000000</v>
      </c>
      <c r="AD17" s="102">
        <v>14500000</v>
      </c>
      <c r="AE17" s="102"/>
      <c r="AF17" s="102"/>
      <c r="AG17" s="102"/>
      <c r="AH17" s="102">
        <f t="shared" si="0"/>
        <v>114500000</v>
      </c>
      <c r="AI17" s="102">
        <v>200018064</v>
      </c>
      <c r="AJ17" s="102"/>
      <c r="AK17" s="102"/>
      <c r="AL17" s="102"/>
      <c r="AM17" s="102"/>
      <c r="AN17" s="102">
        <f t="shared" si="1"/>
        <v>200018064</v>
      </c>
      <c r="AO17" s="102"/>
      <c r="AP17" s="102"/>
      <c r="AQ17" s="102"/>
      <c r="AR17" s="102"/>
      <c r="AS17" s="102"/>
      <c r="AT17" s="102"/>
      <c r="AU17" s="102">
        <v>314518064</v>
      </c>
      <c r="AV17" s="102"/>
      <c r="AW17" s="102"/>
      <c r="AX17" s="102">
        <v>12057143</v>
      </c>
      <c r="AY17" s="102"/>
      <c r="AZ17" s="102"/>
      <c r="BA17" s="99"/>
    </row>
    <row r="18" spans="1:53" ht="150.75" customHeight="1" x14ac:dyDescent="0.25">
      <c r="A18" s="2835"/>
      <c r="B18" s="171"/>
      <c r="C18" s="3360"/>
      <c r="D18" s="2835"/>
      <c r="E18" s="1134" t="s">
        <v>617</v>
      </c>
      <c r="F18" s="349"/>
      <c r="G18" s="349"/>
      <c r="H18" s="350"/>
      <c r="I18" s="345"/>
      <c r="J18" s="171" t="s">
        <v>1970</v>
      </c>
      <c r="K18" s="1446" t="s">
        <v>1969</v>
      </c>
      <c r="L18" s="104" t="s">
        <v>1968</v>
      </c>
      <c r="M18" s="102">
        <v>2</v>
      </c>
      <c r="N18" s="1446" t="s">
        <v>1984</v>
      </c>
      <c r="O18" s="1478" t="s">
        <v>1983</v>
      </c>
      <c r="P18" s="104" t="s">
        <v>1948</v>
      </c>
      <c r="Q18" s="102"/>
      <c r="R18" s="102"/>
      <c r="S18" s="102"/>
      <c r="T18" s="102"/>
      <c r="U18" s="114" t="s">
        <v>479</v>
      </c>
      <c r="V18" s="114" t="s">
        <v>479</v>
      </c>
      <c r="W18" s="114" t="s">
        <v>479</v>
      </c>
      <c r="X18" s="114" t="s">
        <v>479</v>
      </c>
      <c r="Y18" s="114" t="s">
        <v>479</v>
      </c>
      <c r="Z18" s="101"/>
      <c r="AA18" s="102" t="s">
        <v>1825</v>
      </c>
      <c r="AB18" s="589" t="s">
        <v>509</v>
      </c>
      <c r="AC18" s="102">
        <v>100000000</v>
      </c>
      <c r="AD18" s="102">
        <v>14500000</v>
      </c>
      <c r="AE18" s="102"/>
      <c r="AF18" s="102"/>
      <c r="AG18" s="102"/>
      <c r="AH18" s="102">
        <f t="shared" si="0"/>
        <v>114500000</v>
      </c>
      <c r="AI18" s="102">
        <v>200018064</v>
      </c>
      <c r="AJ18" s="102"/>
      <c r="AK18" s="102"/>
      <c r="AL18" s="102"/>
      <c r="AM18" s="102"/>
      <c r="AN18" s="102">
        <f t="shared" si="1"/>
        <v>200018064</v>
      </c>
      <c r="AO18" s="102"/>
      <c r="AP18" s="102"/>
      <c r="AQ18" s="102"/>
      <c r="AR18" s="102"/>
      <c r="AS18" s="102"/>
      <c r="AT18" s="102"/>
      <c r="AU18" s="102">
        <v>314518064</v>
      </c>
      <c r="AV18" s="102"/>
      <c r="AW18" s="102"/>
      <c r="AX18" s="102">
        <v>12057143</v>
      </c>
      <c r="AY18" s="102"/>
      <c r="AZ18" s="102"/>
      <c r="BA18" s="99"/>
    </row>
    <row r="19" spans="1:53" ht="152.25" customHeight="1" x14ac:dyDescent="0.25">
      <c r="A19" s="2835"/>
      <c r="B19" s="171" t="s">
        <v>363</v>
      </c>
      <c r="C19" s="3360"/>
      <c r="D19" s="2835"/>
      <c r="E19" s="1134" t="s">
        <v>615</v>
      </c>
      <c r="F19" s="349" t="s">
        <v>614</v>
      </c>
      <c r="G19" s="349">
        <v>0</v>
      </c>
      <c r="H19" s="349">
        <v>4</v>
      </c>
      <c r="I19" s="345">
        <v>1</v>
      </c>
      <c r="J19" s="171" t="s">
        <v>1970</v>
      </c>
      <c r="K19" s="1446" t="s">
        <v>1969</v>
      </c>
      <c r="L19" s="104" t="s">
        <v>1968</v>
      </c>
      <c r="M19" s="102">
        <v>1</v>
      </c>
      <c r="N19" s="1446" t="s">
        <v>1982</v>
      </c>
      <c r="O19" s="1478" t="s">
        <v>1981</v>
      </c>
      <c r="P19" s="104" t="s">
        <v>1948</v>
      </c>
      <c r="Q19" s="102" t="s">
        <v>479</v>
      </c>
      <c r="R19" s="102" t="s">
        <v>479</v>
      </c>
      <c r="S19" s="102" t="s">
        <v>479</v>
      </c>
      <c r="T19" s="102" t="s">
        <v>479</v>
      </c>
      <c r="U19" s="114"/>
      <c r="V19" s="114"/>
      <c r="W19" s="114"/>
      <c r="X19" s="114"/>
      <c r="Y19" s="114"/>
      <c r="Z19" s="101"/>
      <c r="AA19" s="102" t="s">
        <v>1825</v>
      </c>
      <c r="AB19" s="589" t="s">
        <v>509</v>
      </c>
      <c r="AC19" s="102">
        <v>100000000</v>
      </c>
      <c r="AD19" s="102">
        <v>14500000</v>
      </c>
      <c r="AE19" s="102"/>
      <c r="AF19" s="102"/>
      <c r="AG19" s="102"/>
      <c r="AH19" s="102">
        <f t="shared" si="0"/>
        <v>114500000</v>
      </c>
      <c r="AI19" s="102">
        <v>200018064</v>
      </c>
      <c r="AJ19" s="102"/>
      <c r="AK19" s="102"/>
      <c r="AL19" s="102"/>
      <c r="AM19" s="102"/>
      <c r="AN19" s="102">
        <f t="shared" si="1"/>
        <v>200018064</v>
      </c>
      <c r="AO19" s="102"/>
      <c r="AP19" s="102"/>
      <c r="AQ19" s="102"/>
      <c r="AR19" s="102"/>
      <c r="AS19" s="102"/>
      <c r="AT19" s="102"/>
      <c r="AU19" s="102">
        <v>314518064</v>
      </c>
      <c r="AV19" s="102"/>
      <c r="AW19" s="102"/>
      <c r="AX19" s="102">
        <v>12057143</v>
      </c>
      <c r="AY19" s="102"/>
      <c r="AZ19" s="102"/>
      <c r="BA19" s="99"/>
    </row>
    <row r="20" spans="1:53" ht="141" customHeight="1" x14ac:dyDescent="0.25">
      <c r="A20" s="2835"/>
      <c r="B20" s="171"/>
      <c r="C20" s="3360"/>
      <c r="D20" s="2835"/>
      <c r="E20" s="1134" t="s">
        <v>615</v>
      </c>
      <c r="F20" s="349"/>
      <c r="G20" s="349"/>
      <c r="H20" s="349"/>
      <c r="I20" s="345"/>
      <c r="J20" s="171" t="s">
        <v>1970</v>
      </c>
      <c r="K20" s="1446" t="s">
        <v>1969</v>
      </c>
      <c r="L20" s="104" t="s">
        <v>1968</v>
      </c>
      <c r="M20" s="102">
        <v>2</v>
      </c>
      <c r="N20" s="1446" t="s">
        <v>1980</v>
      </c>
      <c r="O20" s="1478" t="s">
        <v>1979</v>
      </c>
      <c r="P20" s="104" t="s">
        <v>1948</v>
      </c>
      <c r="Q20" s="102" t="s">
        <v>479</v>
      </c>
      <c r="R20" s="102" t="s">
        <v>479</v>
      </c>
      <c r="S20" s="102" t="s">
        <v>479</v>
      </c>
      <c r="T20" s="102" t="s">
        <v>479</v>
      </c>
      <c r="U20" s="114"/>
      <c r="V20" s="114"/>
      <c r="W20" s="114"/>
      <c r="X20" s="114"/>
      <c r="Y20" s="114"/>
      <c r="Z20" s="101"/>
      <c r="AA20" s="102" t="s">
        <v>1825</v>
      </c>
      <c r="AB20" s="589" t="s">
        <v>509</v>
      </c>
      <c r="AC20" s="102">
        <v>100000000</v>
      </c>
      <c r="AD20" s="102">
        <v>14500000</v>
      </c>
      <c r="AE20" s="102"/>
      <c r="AF20" s="102"/>
      <c r="AG20" s="102"/>
      <c r="AH20" s="102">
        <f t="shared" si="0"/>
        <v>114500000</v>
      </c>
      <c r="AI20" s="102">
        <v>200018064</v>
      </c>
      <c r="AJ20" s="102"/>
      <c r="AK20" s="102"/>
      <c r="AL20" s="102"/>
      <c r="AM20" s="102"/>
      <c r="AN20" s="102">
        <f t="shared" si="1"/>
        <v>200018064</v>
      </c>
      <c r="AO20" s="102"/>
      <c r="AP20" s="102"/>
      <c r="AQ20" s="102"/>
      <c r="AR20" s="102"/>
      <c r="AS20" s="102"/>
      <c r="AT20" s="102"/>
      <c r="AU20" s="102">
        <v>314518064</v>
      </c>
      <c r="AV20" s="102"/>
      <c r="AW20" s="102"/>
      <c r="AX20" s="102">
        <v>12057143</v>
      </c>
      <c r="AY20" s="102"/>
      <c r="AZ20" s="102"/>
      <c r="BA20" s="99"/>
    </row>
    <row r="21" spans="1:53" ht="150" customHeight="1" x14ac:dyDescent="0.25">
      <c r="A21" s="2835"/>
      <c r="B21" s="171"/>
      <c r="C21" s="3360"/>
      <c r="D21" s="2835"/>
      <c r="E21" s="1134" t="s">
        <v>615</v>
      </c>
      <c r="F21" s="349"/>
      <c r="G21" s="349"/>
      <c r="H21" s="349"/>
      <c r="I21" s="345"/>
      <c r="J21" s="171" t="s">
        <v>1970</v>
      </c>
      <c r="K21" s="1446" t="s">
        <v>1969</v>
      </c>
      <c r="L21" s="104" t="s">
        <v>1968</v>
      </c>
      <c r="M21" s="102">
        <v>3</v>
      </c>
      <c r="N21" s="1446" t="s">
        <v>1978</v>
      </c>
      <c r="O21" s="1478" t="s">
        <v>1977</v>
      </c>
      <c r="P21" s="104" t="s">
        <v>1948</v>
      </c>
      <c r="Q21" s="102" t="s">
        <v>479</v>
      </c>
      <c r="R21" s="102" t="s">
        <v>479</v>
      </c>
      <c r="S21" s="102" t="s">
        <v>479</v>
      </c>
      <c r="T21" s="102" t="s">
        <v>479</v>
      </c>
      <c r="U21" s="114"/>
      <c r="V21" s="114"/>
      <c r="W21" s="114"/>
      <c r="X21" s="114"/>
      <c r="Y21" s="114"/>
      <c r="Z21" s="101"/>
      <c r="AA21" s="102" t="s">
        <v>1825</v>
      </c>
      <c r="AB21" s="589" t="s">
        <v>509</v>
      </c>
      <c r="AC21" s="102">
        <v>100000000</v>
      </c>
      <c r="AD21" s="102">
        <v>14500000</v>
      </c>
      <c r="AE21" s="102"/>
      <c r="AF21" s="102"/>
      <c r="AG21" s="102"/>
      <c r="AH21" s="102">
        <f t="shared" si="0"/>
        <v>114500000</v>
      </c>
      <c r="AI21" s="102">
        <v>200018064</v>
      </c>
      <c r="AJ21" s="102"/>
      <c r="AK21" s="102"/>
      <c r="AL21" s="102"/>
      <c r="AM21" s="102"/>
      <c r="AN21" s="102">
        <f t="shared" si="1"/>
        <v>200018064</v>
      </c>
      <c r="AO21" s="102"/>
      <c r="AP21" s="102"/>
      <c r="AQ21" s="102"/>
      <c r="AR21" s="102"/>
      <c r="AS21" s="102"/>
      <c r="AT21" s="102"/>
      <c r="AU21" s="102">
        <v>314518064</v>
      </c>
      <c r="AV21" s="102"/>
      <c r="AW21" s="102"/>
      <c r="AX21" s="102">
        <v>12057143</v>
      </c>
      <c r="AY21" s="102"/>
      <c r="AZ21" s="102"/>
      <c r="BA21" s="99"/>
    </row>
    <row r="22" spans="1:53" ht="152.25" customHeight="1" x14ac:dyDescent="0.25">
      <c r="A22" s="2835"/>
      <c r="B22" s="171"/>
      <c r="C22" s="3360"/>
      <c r="D22" s="2835"/>
      <c r="E22" s="1134" t="s">
        <v>615</v>
      </c>
      <c r="F22" s="349"/>
      <c r="G22" s="349"/>
      <c r="H22" s="349"/>
      <c r="I22" s="345"/>
      <c r="J22" s="171" t="s">
        <v>1970</v>
      </c>
      <c r="K22" s="1446" t="s">
        <v>1969</v>
      </c>
      <c r="L22" s="104" t="s">
        <v>1968</v>
      </c>
      <c r="M22" s="102">
        <v>4</v>
      </c>
      <c r="N22" s="1446" t="s">
        <v>1976</v>
      </c>
      <c r="O22" s="1478" t="s">
        <v>1975</v>
      </c>
      <c r="P22" s="104" t="s">
        <v>1948</v>
      </c>
      <c r="Q22" s="102"/>
      <c r="R22" s="102"/>
      <c r="S22" s="102"/>
      <c r="T22" s="102"/>
      <c r="U22" s="114" t="s">
        <v>479</v>
      </c>
      <c r="V22" s="114" t="s">
        <v>479</v>
      </c>
      <c r="W22" s="114" t="s">
        <v>479</v>
      </c>
      <c r="X22" s="114" t="s">
        <v>479</v>
      </c>
      <c r="Y22" s="114" t="s">
        <v>479</v>
      </c>
      <c r="Z22" s="101"/>
      <c r="AA22" s="102" t="s">
        <v>1825</v>
      </c>
      <c r="AB22" s="589" t="s">
        <v>509</v>
      </c>
      <c r="AC22" s="102">
        <v>100000000</v>
      </c>
      <c r="AD22" s="102">
        <v>14500000</v>
      </c>
      <c r="AE22" s="102"/>
      <c r="AF22" s="102"/>
      <c r="AG22" s="102"/>
      <c r="AH22" s="102">
        <f t="shared" si="0"/>
        <v>114500000</v>
      </c>
      <c r="AI22" s="102">
        <v>200018064</v>
      </c>
      <c r="AJ22" s="102"/>
      <c r="AK22" s="102"/>
      <c r="AL22" s="102"/>
      <c r="AM22" s="102"/>
      <c r="AN22" s="102">
        <f t="shared" si="1"/>
        <v>200018064</v>
      </c>
      <c r="AO22" s="102"/>
      <c r="AP22" s="102"/>
      <c r="AQ22" s="102"/>
      <c r="AR22" s="102"/>
      <c r="AS22" s="102"/>
      <c r="AT22" s="102"/>
      <c r="AU22" s="102">
        <v>314518064</v>
      </c>
      <c r="AV22" s="102"/>
      <c r="AW22" s="102"/>
      <c r="AX22" s="102">
        <v>12057143</v>
      </c>
      <c r="AY22" s="102"/>
      <c r="AZ22" s="102"/>
      <c r="BA22" s="99"/>
    </row>
    <row r="23" spans="1:53" ht="151.5" customHeight="1" x14ac:dyDescent="0.25">
      <c r="A23" s="2835"/>
      <c r="B23" s="171" t="s">
        <v>363</v>
      </c>
      <c r="C23" s="3360"/>
      <c r="D23" s="2836"/>
      <c r="E23" s="1134" t="s">
        <v>613</v>
      </c>
      <c r="F23" s="341" t="s">
        <v>612</v>
      </c>
      <c r="G23" s="341">
        <v>5</v>
      </c>
      <c r="H23" s="341">
        <v>7</v>
      </c>
      <c r="I23" s="345">
        <v>1</v>
      </c>
      <c r="J23" s="171" t="s">
        <v>1970</v>
      </c>
      <c r="K23" s="1446" t="s">
        <v>1969</v>
      </c>
      <c r="L23" s="104" t="s">
        <v>1968</v>
      </c>
      <c r="M23" s="102">
        <v>1</v>
      </c>
      <c r="N23" s="1446" t="s">
        <v>1974</v>
      </c>
      <c r="O23" s="1478" t="s">
        <v>1973</v>
      </c>
      <c r="P23" s="104" t="s">
        <v>1948</v>
      </c>
      <c r="Q23" s="102" t="s">
        <v>479</v>
      </c>
      <c r="R23" s="102" t="s">
        <v>479</v>
      </c>
      <c r="S23" s="102" t="s">
        <v>479</v>
      </c>
      <c r="T23" s="102" t="s">
        <v>479</v>
      </c>
      <c r="U23" s="114"/>
      <c r="V23" s="114"/>
      <c r="W23" s="114"/>
      <c r="X23" s="114"/>
      <c r="Y23" s="114"/>
      <c r="Z23" s="101"/>
      <c r="AA23" s="102" t="s">
        <v>1825</v>
      </c>
      <c r="AB23" s="589" t="s">
        <v>509</v>
      </c>
      <c r="AC23" s="102">
        <v>100000000</v>
      </c>
      <c r="AD23" s="102">
        <v>14500000</v>
      </c>
      <c r="AE23" s="102"/>
      <c r="AF23" s="102"/>
      <c r="AG23" s="102"/>
      <c r="AH23" s="102">
        <f t="shared" si="0"/>
        <v>114500000</v>
      </c>
      <c r="AI23" s="102">
        <v>200018064</v>
      </c>
      <c r="AJ23" s="102"/>
      <c r="AK23" s="102"/>
      <c r="AL23" s="102"/>
      <c r="AM23" s="102"/>
      <c r="AN23" s="102">
        <f t="shared" si="1"/>
        <v>200018064</v>
      </c>
      <c r="AO23" s="102"/>
      <c r="AP23" s="102"/>
      <c r="AQ23" s="102"/>
      <c r="AR23" s="102"/>
      <c r="AS23" s="102"/>
      <c r="AT23" s="102"/>
      <c r="AU23" s="102">
        <v>314518064</v>
      </c>
      <c r="AV23" s="102"/>
      <c r="AW23" s="102"/>
      <c r="AX23" s="102">
        <v>12057143</v>
      </c>
      <c r="AY23" s="102"/>
      <c r="AZ23" s="102"/>
      <c r="BA23" s="99"/>
    </row>
    <row r="24" spans="1:53" ht="147.75" customHeight="1" x14ac:dyDescent="0.25">
      <c r="A24" s="2835"/>
      <c r="B24" s="171"/>
      <c r="C24" s="3360"/>
      <c r="D24" s="1484"/>
      <c r="E24" s="1134" t="s">
        <v>613</v>
      </c>
      <c r="F24" s="341"/>
      <c r="G24" s="341"/>
      <c r="H24" s="341"/>
      <c r="I24" s="345"/>
      <c r="J24" s="171" t="s">
        <v>1970</v>
      </c>
      <c r="K24" s="1446" t="s">
        <v>1969</v>
      </c>
      <c r="L24" s="104" t="s">
        <v>1968</v>
      </c>
      <c r="M24" s="102">
        <v>2</v>
      </c>
      <c r="N24" s="1446" t="s">
        <v>1972</v>
      </c>
      <c r="O24" s="1478" t="s">
        <v>1971</v>
      </c>
      <c r="P24" s="104" t="s">
        <v>1948</v>
      </c>
      <c r="Q24" s="102" t="s">
        <v>479</v>
      </c>
      <c r="R24" s="102" t="s">
        <v>479</v>
      </c>
      <c r="S24" s="102" t="s">
        <v>479</v>
      </c>
      <c r="T24" s="102" t="s">
        <v>479</v>
      </c>
      <c r="U24" s="114"/>
      <c r="V24" s="114"/>
      <c r="W24" s="114"/>
      <c r="X24" s="114"/>
      <c r="Y24" s="114"/>
      <c r="Z24" s="101"/>
      <c r="AA24" s="102" t="s">
        <v>1825</v>
      </c>
      <c r="AB24" s="589" t="s">
        <v>509</v>
      </c>
      <c r="AC24" s="102">
        <v>100000000</v>
      </c>
      <c r="AD24" s="102">
        <v>14500000</v>
      </c>
      <c r="AE24" s="102"/>
      <c r="AF24" s="102"/>
      <c r="AG24" s="102"/>
      <c r="AH24" s="102">
        <f t="shared" si="0"/>
        <v>114500000</v>
      </c>
      <c r="AI24" s="102">
        <v>200018064</v>
      </c>
      <c r="AJ24" s="102"/>
      <c r="AK24" s="102"/>
      <c r="AL24" s="102"/>
      <c r="AM24" s="102"/>
      <c r="AN24" s="102">
        <f t="shared" si="1"/>
        <v>200018064</v>
      </c>
      <c r="AO24" s="102"/>
      <c r="AP24" s="102"/>
      <c r="AQ24" s="102"/>
      <c r="AR24" s="102"/>
      <c r="AS24" s="102"/>
      <c r="AT24" s="102"/>
      <c r="AU24" s="102">
        <v>314518064</v>
      </c>
      <c r="AV24" s="102"/>
      <c r="AW24" s="102"/>
      <c r="AX24" s="102">
        <v>12057143</v>
      </c>
      <c r="AY24" s="102"/>
      <c r="AZ24" s="102"/>
      <c r="BA24" s="99"/>
    </row>
    <row r="25" spans="1:53" ht="153.75" customHeight="1" x14ac:dyDescent="0.25">
      <c r="A25" s="2835"/>
      <c r="B25" s="171"/>
      <c r="C25" s="3360"/>
      <c r="D25" s="1484"/>
      <c r="E25" s="1134" t="s">
        <v>613</v>
      </c>
      <c r="F25" s="341"/>
      <c r="G25" s="341"/>
      <c r="H25" s="341"/>
      <c r="I25" s="345"/>
      <c r="J25" s="171" t="s">
        <v>1970</v>
      </c>
      <c r="K25" s="1446" t="s">
        <v>1969</v>
      </c>
      <c r="L25" s="104" t="s">
        <v>1968</v>
      </c>
      <c r="M25" s="102">
        <v>3</v>
      </c>
      <c r="N25" s="1446" t="s">
        <v>1967</v>
      </c>
      <c r="O25" s="1478" t="s">
        <v>1966</v>
      </c>
      <c r="P25" s="104" t="s">
        <v>1948</v>
      </c>
      <c r="Q25" s="102"/>
      <c r="R25" s="102"/>
      <c r="S25" s="102"/>
      <c r="T25" s="102"/>
      <c r="U25" s="114" t="s">
        <v>479</v>
      </c>
      <c r="V25" s="114" t="s">
        <v>479</v>
      </c>
      <c r="W25" s="114" t="s">
        <v>479</v>
      </c>
      <c r="X25" s="114" t="s">
        <v>479</v>
      </c>
      <c r="Y25" s="114" t="s">
        <v>479</v>
      </c>
      <c r="Z25" s="101"/>
      <c r="AA25" s="102" t="s">
        <v>1825</v>
      </c>
      <c r="AB25" s="589" t="s">
        <v>509</v>
      </c>
      <c r="AC25" s="102">
        <v>100000000</v>
      </c>
      <c r="AD25" s="102">
        <v>14500000</v>
      </c>
      <c r="AE25" s="102"/>
      <c r="AF25" s="102"/>
      <c r="AG25" s="102"/>
      <c r="AH25" s="102">
        <f t="shared" si="0"/>
        <v>114500000</v>
      </c>
      <c r="AI25" s="102">
        <v>200018064</v>
      </c>
      <c r="AJ25" s="102"/>
      <c r="AK25" s="102"/>
      <c r="AL25" s="102"/>
      <c r="AM25" s="102"/>
      <c r="AN25" s="102">
        <f t="shared" si="1"/>
        <v>200018064</v>
      </c>
      <c r="AO25" s="102"/>
      <c r="AP25" s="102"/>
      <c r="AQ25" s="102"/>
      <c r="AR25" s="102"/>
      <c r="AS25" s="102"/>
      <c r="AT25" s="102"/>
      <c r="AU25" s="102">
        <v>314518064</v>
      </c>
      <c r="AV25" s="102"/>
      <c r="AW25" s="102"/>
      <c r="AX25" s="102">
        <v>12057143</v>
      </c>
      <c r="AY25" s="102"/>
      <c r="AZ25" s="102"/>
      <c r="BA25" s="99"/>
    </row>
    <row r="26" spans="1:53" ht="117" customHeight="1" x14ac:dyDescent="0.25">
      <c r="A26" s="2835"/>
      <c r="B26" s="171" t="s">
        <v>363</v>
      </c>
      <c r="C26" s="3360"/>
      <c r="D26" s="1134" t="s">
        <v>1144</v>
      </c>
      <c r="E26" s="1134" t="s">
        <v>611</v>
      </c>
      <c r="F26" s="341" t="s">
        <v>610</v>
      </c>
      <c r="G26" s="346">
        <v>0</v>
      </c>
      <c r="H26" s="346">
        <v>20</v>
      </c>
      <c r="I26" s="347">
        <v>2</v>
      </c>
      <c r="J26" s="171" t="s">
        <v>1952</v>
      </c>
      <c r="K26" s="685" t="s">
        <v>1951</v>
      </c>
      <c r="L26" s="104" t="s">
        <v>1825</v>
      </c>
      <c r="M26" s="102">
        <v>1</v>
      </c>
      <c r="N26" s="1446" t="s">
        <v>1965</v>
      </c>
      <c r="O26" s="1483" t="s">
        <v>1964</v>
      </c>
      <c r="P26" s="104" t="s">
        <v>1948</v>
      </c>
      <c r="Q26" s="102"/>
      <c r="R26" s="102"/>
      <c r="S26" s="102"/>
      <c r="T26" s="102"/>
      <c r="U26" s="114" t="s">
        <v>479</v>
      </c>
      <c r="V26" s="114" t="s">
        <v>479</v>
      </c>
      <c r="W26" s="114" t="s">
        <v>479</v>
      </c>
      <c r="X26" s="114" t="s">
        <v>479</v>
      </c>
      <c r="Y26" s="114" t="s">
        <v>479</v>
      </c>
      <c r="Z26" s="101"/>
      <c r="AA26" s="102" t="s">
        <v>1821</v>
      </c>
      <c r="AB26" s="589"/>
      <c r="AC26" s="102">
        <v>414311000</v>
      </c>
      <c r="AD26" s="102"/>
      <c r="AE26" s="102"/>
      <c r="AF26" s="102"/>
      <c r="AG26" s="102"/>
      <c r="AH26" s="102">
        <f t="shared" si="0"/>
        <v>414311000</v>
      </c>
      <c r="AI26" s="102">
        <v>42093076</v>
      </c>
      <c r="AJ26" s="102"/>
      <c r="AK26" s="102"/>
      <c r="AL26" s="102"/>
      <c r="AM26" s="102"/>
      <c r="AN26" s="102">
        <f t="shared" si="1"/>
        <v>42093076</v>
      </c>
      <c r="AO26" s="102"/>
      <c r="AP26" s="102"/>
      <c r="AQ26" s="102"/>
      <c r="AR26" s="102"/>
      <c r="AS26" s="102"/>
      <c r="AT26" s="102"/>
      <c r="AU26" s="102">
        <v>456404076</v>
      </c>
      <c r="AV26" s="102"/>
      <c r="AW26" s="102"/>
      <c r="AX26" s="102"/>
      <c r="AY26" s="102"/>
      <c r="AZ26" s="102"/>
      <c r="BA26" s="99"/>
    </row>
    <row r="27" spans="1:53" ht="124.5" customHeight="1" x14ac:dyDescent="0.25">
      <c r="A27" s="2835"/>
      <c r="B27" s="171" t="s">
        <v>363</v>
      </c>
      <c r="C27" s="3360"/>
      <c r="D27" s="3105" t="s">
        <v>1143</v>
      </c>
      <c r="E27" s="1482" t="s">
        <v>1963</v>
      </c>
      <c r="F27" s="341" t="s">
        <v>608</v>
      </c>
      <c r="G27" s="346">
        <v>0</v>
      </c>
      <c r="H27" s="346">
        <v>7</v>
      </c>
      <c r="I27" s="345">
        <v>1</v>
      </c>
      <c r="J27" s="171" t="s">
        <v>1952</v>
      </c>
      <c r="K27" s="685" t="s">
        <v>1951</v>
      </c>
      <c r="L27" s="104" t="s">
        <v>1825</v>
      </c>
      <c r="M27" s="102">
        <v>1</v>
      </c>
      <c r="N27" s="1446" t="s">
        <v>1962</v>
      </c>
      <c r="O27" s="1481" t="s">
        <v>1961</v>
      </c>
      <c r="P27" s="104" t="s">
        <v>1948</v>
      </c>
      <c r="Q27" s="102"/>
      <c r="R27" s="102"/>
      <c r="S27" s="102"/>
      <c r="T27" s="102"/>
      <c r="U27" s="114" t="s">
        <v>479</v>
      </c>
      <c r="V27" s="114" t="s">
        <v>479</v>
      </c>
      <c r="W27" s="114" t="s">
        <v>479</v>
      </c>
      <c r="X27" s="114" t="s">
        <v>479</v>
      </c>
      <c r="Y27" s="114" t="s">
        <v>479</v>
      </c>
      <c r="Z27" s="101"/>
      <c r="AA27" s="102" t="s">
        <v>1821</v>
      </c>
      <c r="AB27" s="589"/>
      <c r="AC27" s="102">
        <v>414311000</v>
      </c>
      <c r="AD27" s="102"/>
      <c r="AE27" s="102"/>
      <c r="AF27" s="102"/>
      <c r="AG27" s="102"/>
      <c r="AH27" s="102">
        <f t="shared" si="0"/>
        <v>414311000</v>
      </c>
      <c r="AI27" s="102">
        <v>42093076</v>
      </c>
      <c r="AJ27" s="102"/>
      <c r="AK27" s="102"/>
      <c r="AL27" s="102"/>
      <c r="AM27" s="102"/>
      <c r="AN27" s="102">
        <f t="shared" si="1"/>
        <v>42093076</v>
      </c>
      <c r="AO27" s="102"/>
      <c r="AP27" s="102"/>
      <c r="AQ27" s="102"/>
      <c r="AR27" s="102"/>
      <c r="AS27" s="102"/>
      <c r="AT27" s="102"/>
      <c r="AU27" s="102">
        <v>456404076</v>
      </c>
      <c r="AV27" s="102"/>
      <c r="AW27" s="102"/>
      <c r="AX27" s="102"/>
      <c r="AY27" s="102"/>
      <c r="AZ27" s="102"/>
      <c r="BA27" s="99"/>
    </row>
    <row r="28" spans="1:53" ht="126" customHeight="1" x14ac:dyDescent="0.25">
      <c r="A28" s="2835"/>
      <c r="B28" s="171" t="s">
        <v>363</v>
      </c>
      <c r="C28" s="3360"/>
      <c r="D28" s="2835"/>
      <c r="E28" s="1482" t="s">
        <v>1960</v>
      </c>
      <c r="F28" s="341" t="s">
        <v>606</v>
      </c>
      <c r="G28" s="344">
        <v>0</v>
      </c>
      <c r="H28" s="344">
        <v>20</v>
      </c>
      <c r="I28" s="343">
        <v>2</v>
      </c>
      <c r="J28" s="171" t="s">
        <v>1952</v>
      </c>
      <c r="K28" s="685" t="s">
        <v>1951</v>
      </c>
      <c r="L28" s="104" t="s">
        <v>1825</v>
      </c>
      <c r="M28" s="102">
        <v>1</v>
      </c>
      <c r="N28" s="1446" t="s">
        <v>1959</v>
      </c>
      <c r="O28" s="1481" t="s">
        <v>1958</v>
      </c>
      <c r="P28" s="104" t="s">
        <v>1948</v>
      </c>
      <c r="Q28" s="102"/>
      <c r="R28" s="102"/>
      <c r="S28" s="102"/>
      <c r="T28" s="102"/>
      <c r="U28" s="114" t="s">
        <v>479</v>
      </c>
      <c r="V28" s="114" t="s">
        <v>479</v>
      </c>
      <c r="W28" s="114" t="s">
        <v>479</v>
      </c>
      <c r="X28" s="114" t="s">
        <v>479</v>
      </c>
      <c r="Y28" s="114" t="s">
        <v>479</v>
      </c>
      <c r="Z28" s="101"/>
      <c r="AA28" s="102" t="s">
        <v>1821</v>
      </c>
      <c r="AB28" s="589"/>
      <c r="AC28" s="102">
        <v>414311000</v>
      </c>
      <c r="AD28" s="102"/>
      <c r="AE28" s="102"/>
      <c r="AF28" s="102"/>
      <c r="AG28" s="102"/>
      <c r="AH28" s="102">
        <f t="shared" si="0"/>
        <v>414311000</v>
      </c>
      <c r="AI28" s="102">
        <v>42093076</v>
      </c>
      <c r="AJ28" s="102"/>
      <c r="AK28" s="102"/>
      <c r="AL28" s="102"/>
      <c r="AM28" s="102"/>
      <c r="AN28" s="102">
        <f t="shared" si="1"/>
        <v>42093076</v>
      </c>
      <c r="AO28" s="102"/>
      <c r="AP28" s="102"/>
      <c r="AQ28" s="102"/>
      <c r="AR28" s="102"/>
      <c r="AS28" s="102"/>
      <c r="AT28" s="102"/>
      <c r="AU28" s="102">
        <v>456404076</v>
      </c>
      <c r="AV28" s="102"/>
      <c r="AW28" s="102"/>
      <c r="AX28" s="102"/>
      <c r="AY28" s="102"/>
      <c r="AZ28" s="102"/>
      <c r="BA28" s="99"/>
    </row>
    <row r="29" spans="1:53" ht="120.75" customHeight="1" thickBot="1" x14ac:dyDescent="0.3">
      <c r="A29" s="2835"/>
      <c r="B29" s="171" t="s">
        <v>363</v>
      </c>
      <c r="C29" s="3369"/>
      <c r="D29" s="2914"/>
      <c r="E29" s="1479" t="s">
        <v>605</v>
      </c>
      <c r="F29" s="341" t="s">
        <v>604</v>
      </c>
      <c r="G29" s="340">
        <v>0</v>
      </c>
      <c r="H29" s="340">
        <v>1</v>
      </c>
      <c r="I29" s="339">
        <v>0.25</v>
      </c>
      <c r="J29" s="171" t="s">
        <v>1952</v>
      </c>
      <c r="K29" s="685" t="s">
        <v>1951</v>
      </c>
      <c r="L29" s="104" t="s">
        <v>1825</v>
      </c>
      <c r="M29" s="102">
        <v>1</v>
      </c>
      <c r="N29" s="1446" t="s">
        <v>1957</v>
      </c>
      <c r="O29" s="1481" t="s">
        <v>1956</v>
      </c>
      <c r="P29" s="104" t="s">
        <v>1948</v>
      </c>
      <c r="Q29" s="102"/>
      <c r="R29" s="102"/>
      <c r="S29" s="102"/>
      <c r="T29" s="102"/>
      <c r="U29" s="114" t="s">
        <v>479</v>
      </c>
      <c r="V29" s="114" t="s">
        <v>479</v>
      </c>
      <c r="W29" s="114" t="s">
        <v>479</v>
      </c>
      <c r="X29" s="114" t="s">
        <v>479</v>
      </c>
      <c r="Y29" s="114" t="s">
        <v>479</v>
      </c>
      <c r="Z29" s="101"/>
      <c r="AA29" s="102" t="s">
        <v>1821</v>
      </c>
      <c r="AB29" s="589"/>
      <c r="AC29" s="102">
        <v>414311000</v>
      </c>
      <c r="AD29" s="102"/>
      <c r="AE29" s="102"/>
      <c r="AF29" s="102"/>
      <c r="AG29" s="102"/>
      <c r="AH29" s="102">
        <f t="shared" si="0"/>
        <v>414311000</v>
      </c>
      <c r="AI29" s="102">
        <v>42093076</v>
      </c>
      <c r="AJ29" s="102"/>
      <c r="AK29" s="102"/>
      <c r="AL29" s="102"/>
      <c r="AM29" s="102"/>
      <c r="AN29" s="102">
        <f t="shared" si="1"/>
        <v>42093076</v>
      </c>
      <c r="AO29" s="102"/>
      <c r="AP29" s="102"/>
      <c r="AQ29" s="102"/>
      <c r="AR29" s="102"/>
      <c r="AS29" s="102"/>
      <c r="AT29" s="102"/>
      <c r="AU29" s="102">
        <v>456404076</v>
      </c>
      <c r="AV29" s="102"/>
      <c r="AW29" s="102"/>
      <c r="AX29" s="102"/>
      <c r="AY29" s="102"/>
      <c r="AZ29" s="102"/>
      <c r="BA29" s="99"/>
    </row>
    <row r="30" spans="1:53" ht="144.75" customHeight="1" x14ac:dyDescent="0.25">
      <c r="A30" s="2835"/>
      <c r="B30" s="171" t="s">
        <v>363</v>
      </c>
      <c r="C30" s="3385" t="s">
        <v>1140</v>
      </c>
      <c r="D30" s="3384" t="s">
        <v>1139</v>
      </c>
      <c r="E30" s="1480" t="s">
        <v>1955</v>
      </c>
      <c r="F30" s="337" t="s">
        <v>602</v>
      </c>
      <c r="G30" s="337">
        <v>8</v>
      </c>
      <c r="H30" s="337">
        <v>16</v>
      </c>
      <c r="I30" s="336">
        <v>4</v>
      </c>
      <c r="J30" s="171" t="s">
        <v>1952</v>
      </c>
      <c r="K30" s="685" t="s">
        <v>1951</v>
      </c>
      <c r="L30" s="104" t="s">
        <v>1825</v>
      </c>
      <c r="M30" s="102">
        <v>1</v>
      </c>
      <c r="N30" s="1446" t="s">
        <v>1954</v>
      </c>
      <c r="O30" s="1478" t="s">
        <v>1953</v>
      </c>
      <c r="P30" s="104" t="s">
        <v>1948</v>
      </c>
      <c r="Q30" s="102"/>
      <c r="R30" s="102"/>
      <c r="S30" s="102"/>
      <c r="T30" s="102"/>
      <c r="U30" s="114" t="s">
        <v>479</v>
      </c>
      <c r="V30" s="114" t="s">
        <v>479</v>
      </c>
      <c r="W30" s="114" t="s">
        <v>479</v>
      </c>
      <c r="X30" s="114" t="s">
        <v>479</v>
      </c>
      <c r="Y30" s="114" t="s">
        <v>479</v>
      </c>
      <c r="Z30" s="101"/>
      <c r="AA30" s="102" t="s">
        <v>1821</v>
      </c>
      <c r="AB30" s="589"/>
      <c r="AC30" s="102">
        <v>414311000</v>
      </c>
      <c r="AD30" s="102"/>
      <c r="AE30" s="102"/>
      <c r="AF30" s="102"/>
      <c r="AG30" s="102"/>
      <c r="AH30" s="102">
        <f t="shared" si="0"/>
        <v>414311000</v>
      </c>
      <c r="AI30" s="102">
        <v>42093076</v>
      </c>
      <c r="AJ30" s="102"/>
      <c r="AK30" s="102"/>
      <c r="AL30" s="102"/>
      <c r="AM30" s="102"/>
      <c r="AN30" s="102">
        <f t="shared" si="1"/>
        <v>42093076</v>
      </c>
      <c r="AO30" s="102"/>
      <c r="AP30" s="102"/>
      <c r="AQ30" s="102"/>
      <c r="AR30" s="102"/>
      <c r="AS30" s="102"/>
      <c r="AT30" s="102"/>
      <c r="AU30" s="102">
        <v>456404076</v>
      </c>
      <c r="AV30" s="102"/>
      <c r="AW30" s="102"/>
      <c r="AX30" s="102"/>
      <c r="AY30" s="102"/>
      <c r="AZ30" s="102"/>
      <c r="BA30" s="99"/>
    </row>
    <row r="31" spans="1:53" ht="113.25" customHeight="1" thickBot="1" x14ac:dyDescent="0.3">
      <c r="A31" s="2835"/>
      <c r="B31" s="171" t="s">
        <v>363</v>
      </c>
      <c r="C31" s="3372"/>
      <c r="D31" s="3379"/>
      <c r="E31" s="1479" t="s">
        <v>601</v>
      </c>
      <c r="F31" s="337" t="s">
        <v>600</v>
      </c>
      <c r="G31" s="337">
        <v>10</v>
      </c>
      <c r="H31" s="337">
        <v>1000</v>
      </c>
      <c r="I31" s="336">
        <v>250</v>
      </c>
      <c r="J31" s="171" t="s">
        <v>1952</v>
      </c>
      <c r="K31" s="685" t="s">
        <v>1951</v>
      </c>
      <c r="L31" s="104" t="s">
        <v>1825</v>
      </c>
      <c r="M31" s="102">
        <v>1</v>
      </c>
      <c r="N31" s="1446" t="s">
        <v>1950</v>
      </c>
      <c r="O31" s="1478" t="s">
        <v>1949</v>
      </c>
      <c r="P31" s="104" t="s">
        <v>1948</v>
      </c>
      <c r="Q31" s="102"/>
      <c r="R31" s="102"/>
      <c r="S31" s="102"/>
      <c r="T31" s="102"/>
      <c r="U31" s="114" t="s">
        <v>479</v>
      </c>
      <c r="V31" s="114" t="s">
        <v>479</v>
      </c>
      <c r="W31" s="114" t="s">
        <v>479</v>
      </c>
      <c r="X31" s="114" t="s">
        <v>479</v>
      </c>
      <c r="Y31" s="114" t="s">
        <v>479</v>
      </c>
      <c r="Z31" s="101"/>
      <c r="AA31" s="102" t="s">
        <v>1821</v>
      </c>
      <c r="AB31" s="589"/>
      <c r="AC31" s="102">
        <v>414311000</v>
      </c>
      <c r="AD31" s="102"/>
      <c r="AE31" s="102"/>
      <c r="AF31" s="102"/>
      <c r="AG31" s="102"/>
      <c r="AH31" s="102">
        <f t="shared" si="0"/>
        <v>414311000</v>
      </c>
      <c r="AI31" s="102">
        <v>42093076</v>
      </c>
      <c r="AJ31" s="102"/>
      <c r="AK31" s="102"/>
      <c r="AL31" s="102"/>
      <c r="AM31" s="102"/>
      <c r="AN31" s="102">
        <f t="shared" si="1"/>
        <v>42093076</v>
      </c>
      <c r="AO31" s="102"/>
      <c r="AP31" s="102"/>
      <c r="AQ31" s="102"/>
      <c r="AR31" s="102"/>
      <c r="AS31" s="102"/>
      <c r="AT31" s="102"/>
      <c r="AU31" s="102">
        <v>456404076</v>
      </c>
      <c r="AV31" s="102"/>
      <c r="AW31" s="102"/>
      <c r="AX31" s="102"/>
      <c r="AY31" s="102"/>
      <c r="AZ31" s="102"/>
      <c r="BA31" s="99"/>
    </row>
    <row r="32" spans="1:53" ht="213.75" customHeight="1" x14ac:dyDescent="0.25">
      <c r="A32" s="2835"/>
      <c r="B32" s="171" t="s">
        <v>363</v>
      </c>
      <c r="C32" s="3366" t="s">
        <v>1137</v>
      </c>
      <c r="D32" s="3380" t="s">
        <v>1136</v>
      </c>
      <c r="E32" s="1474" t="s">
        <v>599</v>
      </c>
      <c r="F32" s="335" t="s">
        <v>598</v>
      </c>
      <c r="G32" s="332">
        <v>0</v>
      </c>
      <c r="H32" s="332">
        <v>4</v>
      </c>
      <c r="I32" s="330">
        <v>1</v>
      </c>
      <c r="J32" s="105" t="s">
        <v>1945</v>
      </c>
      <c r="K32" s="685" t="s">
        <v>1897</v>
      </c>
      <c r="L32" s="104" t="s">
        <v>1896</v>
      </c>
      <c r="M32" s="102">
        <v>1</v>
      </c>
      <c r="N32" s="1446" t="s">
        <v>1947</v>
      </c>
      <c r="O32" s="104" t="s">
        <v>1946</v>
      </c>
      <c r="P32" s="104" t="s">
        <v>438</v>
      </c>
      <c r="Q32" s="102"/>
      <c r="R32" s="102"/>
      <c r="S32" s="102"/>
      <c r="T32" s="102"/>
      <c r="U32" s="102" t="s">
        <v>479</v>
      </c>
      <c r="V32" s="102" t="s">
        <v>479</v>
      </c>
      <c r="W32" s="102" t="s">
        <v>479</v>
      </c>
      <c r="X32" s="102" t="s">
        <v>479</v>
      </c>
      <c r="Y32" s="102" t="s">
        <v>479</v>
      </c>
      <c r="Z32" s="101"/>
      <c r="AA32" s="102" t="s">
        <v>1821</v>
      </c>
      <c r="AB32" s="589"/>
      <c r="AC32" s="102">
        <v>2115233051</v>
      </c>
      <c r="AD32" s="102"/>
      <c r="AE32" s="102"/>
      <c r="AF32" s="102"/>
      <c r="AG32" s="102"/>
      <c r="AH32" s="102">
        <f t="shared" si="0"/>
        <v>2115233051</v>
      </c>
      <c r="AI32" s="102"/>
      <c r="AJ32" s="102"/>
      <c r="AK32" s="102"/>
      <c r="AL32" s="102"/>
      <c r="AM32" s="102"/>
      <c r="AN32" s="102">
        <f t="shared" si="1"/>
        <v>0</v>
      </c>
      <c r="AO32" s="102"/>
      <c r="AP32" s="102"/>
      <c r="AQ32" s="102"/>
      <c r="AR32" s="102"/>
      <c r="AS32" s="102"/>
      <c r="AT32" s="102"/>
      <c r="AU32" s="102">
        <v>2115233051</v>
      </c>
      <c r="AV32" s="102"/>
      <c r="AW32" s="102"/>
      <c r="AX32" s="102"/>
      <c r="AY32" s="102"/>
      <c r="AZ32" s="102"/>
      <c r="BA32" s="99"/>
    </row>
    <row r="33" spans="1:53" ht="213" customHeight="1" x14ac:dyDescent="0.25">
      <c r="A33" s="2835"/>
      <c r="B33" s="171" t="s">
        <v>363</v>
      </c>
      <c r="C33" s="3358"/>
      <c r="D33" s="3363"/>
      <c r="E33" s="1474" t="s">
        <v>597</v>
      </c>
      <c r="F33" s="333" t="s">
        <v>596</v>
      </c>
      <c r="G33" s="334">
        <v>0</v>
      </c>
      <c r="H33" s="334">
        <v>4</v>
      </c>
      <c r="I33" s="330">
        <v>1</v>
      </c>
      <c r="J33" s="105" t="s">
        <v>1945</v>
      </c>
      <c r="K33" s="685" t="s">
        <v>1897</v>
      </c>
      <c r="L33" s="104" t="s">
        <v>1896</v>
      </c>
      <c r="M33" s="102">
        <v>1</v>
      </c>
      <c r="N33" s="1446" t="s">
        <v>1944</v>
      </c>
      <c r="O33" s="104" t="s">
        <v>1943</v>
      </c>
      <c r="P33" s="104" t="s">
        <v>1942</v>
      </c>
      <c r="Q33" s="102"/>
      <c r="R33" s="102"/>
      <c r="S33" s="102"/>
      <c r="T33" s="102"/>
      <c r="U33" s="102" t="s">
        <v>0</v>
      </c>
      <c r="V33" s="102" t="s">
        <v>0</v>
      </c>
      <c r="W33" s="102" t="s">
        <v>0</v>
      </c>
      <c r="X33" s="102" t="s">
        <v>0</v>
      </c>
      <c r="Y33" s="102" t="s">
        <v>0</v>
      </c>
      <c r="Z33" s="101"/>
      <c r="AA33" s="102" t="s">
        <v>1821</v>
      </c>
      <c r="AB33" s="589"/>
      <c r="AC33" s="102">
        <v>2115233051</v>
      </c>
      <c r="AD33" s="102"/>
      <c r="AE33" s="102"/>
      <c r="AF33" s="102"/>
      <c r="AG33" s="102"/>
      <c r="AH33" s="102">
        <f t="shared" si="0"/>
        <v>2115233051</v>
      </c>
      <c r="AI33" s="102"/>
      <c r="AJ33" s="102"/>
      <c r="AK33" s="102"/>
      <c r="AL33" s="102"/>
      <c r="AM33" s="102"/>
      <c r="AN33" s="102">
        <f t="shared" si="1"/>
        <v>0</v>
      </c>
      <c r="AO33" s="102"/>
      <c r="AP33" s="102"/>
      <c r="AQ33" s="102"/>
      <c r="AR33" s="102"/>
      <c r="AS33" s="102"/>
      <c r="AT33" s="102"/>
      <c r="AU33" s="102">
        <v>2115233051</v>
      </c>
      <c r="AV33" s="102"/>
      <c r="AW33" s="102"/>
      <c r="AX33" s="102"/>
      <c r="AY33" s="102"/>
      <c r="AZ33" s="102"/>
      <c r="BA33" s="99"/>
    </row>
    <row r="34" spans="1:53" ht="246.75" customHeight="1" x14ac:dyDescent="0.25">
      <c r="A34" s="2835"/>
      <c r="B34" s="171" t="s">
        <v>363</v>
      </c>
      <c r="C34" s="3358"/>
      <c r="D34" s="3363"/>
      <c r="E34" s="1474" t="s">
        <v>595</v>
      </c>
      <c r="F34" s="334" t="s">
        <v>575</v>
      </c>
      <c r="G34" s="334">
        <v>0</v>
      </c>
      <c r="H34" s="334">
        <v>10</v>
      </c>
      <c r="I34" s="330">
        <v>2</v>
      </c>
      <c r="J34" s="105" t="s">
        <v>1898</v>
      </c>
      <c r="K34" s="685" t="s">
        <v>1901</v>
      </c>
      <c r="L34" s="104" t="s">
        <v>1896</v>
      </c>
      <c r="M34" s="102">
        <v>1</v>
      </c>
      <c r="N34" s="1446" t="s">
        <v>1941</v>
      </c>
      <c r="O34" s="1476" t="s">
        <v>1935</v>
      </c>
      <c r="P34" s="1476" t="s">
        <v>1939</v>
      </c>
      <c r="Q34" s="102"/>
      <c r="R34" s="102"/>
      <c r="S34" s="102"/>
      <c r="T34" s="102"/>
      <c r="U34" s="102" t="s">
        <v>0</v>
      </c>
      <c r="V34" s="102" t="s">
        <v>0</v>
      </c>
      <c r="W34" s="102" t="s">
        <v>0</v>
      </c>
      <c r="X34" s="102" t="s">
        <v>0</v>
      </c>
      <c r="Y34" s="102" t="s">
        <v>0</v>
      </c>
      <c r="Z34" s="101"/>
      <c r="AA34" s="102" t="s">
        <v>1825</v>
      </c>
      <c r="AB34" s="589" t="s">
        <v>509</v>
      </c>
      <c r="AC34" s="102">
        <v>3048349051</v>
      </c>
      <c r="AD34" s="102"/>
      <c r="AE34" s="102">
        <v>400000000</v>
      </c>
      <c r="AF34" s="102"/>
      <c r="AG34" s="102"/>
      <c r="AH34" s="102">
        <f t="shared" si="0"/>
        <v>2648349051</v>
      </c>
      <c r="AI34" s="102">
        <v>100000000</v>
      </c>
      <c r="AJ34" s="102"/>
      <c r="AK34" s="102"/>
      <c r="AL34" s="102"/>
      <c r="AM34" s="102"/>
      <c r="AN34" s="102">
        <f t="shared" si="1"/>
        <v>100000000</v>
      </c>
      <c r="AO34" s="102"/>
      <c r="AP34" s="102"/>
      <c r="AQ34" s="102"/>
      <c r="AR34" s="102"/>
      <c r="AS34" s="102"/>
      <c r="AT34" s="102"/>
      <c r="AU34" s="102">
        <v>2748349051</v>
      </c>
      <c r="AV34" s="102"/>
      <c r="AW34" s="102">
        <v>20000000</v>
      </c>
      <c r="AX34" s="102">
        <v>20000000</v>
      </c>
      <c r="AY34" s="102"/>
      <c r="AZ34" s="102"/>
      <c r="BA34" s="99"/>
    </row>
    <row r="35" spans="1:53" ht="201.75" customHeight="1" x14ac:dyDescent="0.25">
      <c r="A35" s="2835"/>
      <c r="B35" s="171"/>
      <c r="C35" s="3358"/>
      <c r="D35" s="3363"/>
      <c r="E35" s="1474" t="s">
        <v>595</v>
      </c>
      <c r="F35" s="334"/>
      <c r="G35" s="334"/>
      <c r="H35" s="334"/>
      <c r="I35" s="330"/>
      <c r="J35" s="105" t="s">
        <v>1898</v>
      </c>
      <c r="K35" s="685" t="s">
        <v>1901</v>
      </c>
      <c r="L35" s="104" t="s">
        <v>1896</v>
      </c>
      <c r="M35" s="102">
        <v>2</v>
      </c>
      <c r="N35" s="1446" t="s">
        <v>1940</v>
      </c>
      <c r="O35" s="1476" t="s">
        <v>1935</v>
      </c>
      <c r="P35" s="1476" t="s">
        <v>1939</v>
      </c>
      <c r="Q35" s="102"/>
      <c r="R35" s="102"/>
      <c r="S35" s="102"/>
      <c r="T35" s="102"/>
      <c r="U35" s="102" t="s">
        <v>0</v>
      </c>
      <c r="V35" s="102" t="s">
        <v>0</v>
      </c>
      <c r="W35" s="102" t="s">
        <v>0</v>
      </c>
      <c r="X35" s="102" t="s">
        <v>0</v>
      </c>
      <c r="Y35" s="102" t="s">
        <v>0</v>
      </c>
      <c r="Z35" s="101"/>
      <c r="AA35" s="102" t="s">
        <v>1825</v>
      </c>
      <c r="AB35" s="589" t="s">
        <v>509</v>
      </c>
      <c r="AC35" s="102">
        <v>3048349051</v>
      </c>
      <c r="AD35" s="102"/>
      <c r="AE35" s="102">
        <v>400000000</v>
      </c>
      <c r="AF35" s="102"/>
      <c r="AG35" s="102"/>
      <c r="AH35" s="102">
        <f t="shared" si="0"/>
        <v>2648349051</v>
      </c>
      <c r="AI35" s="102">
        <v>100000000</v>
      </c>
      <c r="AJ35" s="102"/>
      <c r="AK35" s="102"/>
      <c r="AL35" s="102"/>
      <c r="AM35" s="102"/>
      <c r="AN35" s="102">
        <f t="shared" si="1"/>
        <v>100000000</v>
      </c>
      <c r="AO35" s="102"/>
      <c r="AP35" s="102"/>
      <c r="AQ35" s="102"/>
      <c r="AR35" s="102"/>
      <c r="AS35" s="102"/>
      <c r="AT35" s="102"/>
      <c r="AU35" s="102">
        <v>2748349051</v>
      </c>
      <c r="AV35" s="102"/>
      <c r="AW35" s="102"/>
      <c r="AX35" s="102"/>
      <c r="AY35" s="102"/>
      <c r="AZ35" s="102"/>
      <c r="BA35" s="99"/>
    </row>
    <row r="36" spans="1:53" ht="210" customHeight="1" x14ac:dyDescent="0.25">
      <c r="A36" s="2835"/>
      <c r="B36" s="171" t="s">
        <v>363</v>
      </c>
      <c r="C36" s="3358"/>
      <c r="D36" s="3363"/>
      <c r="E36" s="1474" t="s">
        <v>594</v>
      </c>
      <c r="F36" s="333" t="s">
        <v>593</v>
      </c>
      <c r="G36" s="334">
        <v>0</v>
      </c>
      <c r="H36" s="334">
        <v>7</v>
      </c>
      <c r="I36" s="330">
        <v>1</v>
      </c>
      <c r="J36" s="105" t="s">
        <v>1898</v>
      </c>
      <c r="K36" s="685" t="s">
        <v>1901</v>
      </c>
      <c r="L36" s="104" t="s">
        <v>1896</v>
      </c>
      <c r="M36" s="102">
        <v>1</v>
      </c>
      <c r="N36" s="1446" t="s">
        <v>1938</v>
      </c>
      <c r="O36" s="1476" t="s">
        <v>1935</v>
      </c>
      <c r="P36" s="1476" t="s">
        <v>438</v>
      </c>
      <c r="Q36" s="102"/>
      <c r="R36" s="102"/>
      <c r="S36" s="102"/>
      <c r="T36" s="102"/>
      <c r="U36" s="102" t="s">
        <v>0</v>
      </c>
      <c r="V36" s="102" t="s">
        <v>0</v>
      </c>
      <c r="W36" s="102" t="s">
        <v>0</v>
      </c>
      <c r="X36" s="102" t="s">
        <v>0</v>
      </c>
      <c r="Y36" s="102" t="s">
        <v>0</v>
      </c>
      <c r="Z36" s="101"/>
      <c r="AA36" s="102" t="s">
        <v>1825</v>
      </c>
      <c r="AB36" s="589" t="s">
        <v>509</v>
      </c>
      <c r="AC36" s="102">
        <v>3048349051</v>
      </c>
      <c r="AD36" s="102"/>
      <c r="AE36" s="102">
        <v>400000000</v>
      </c>
      <c r="AF36" s="102"/>
      <c r="AG36" s="102"/>
      <c r="AH36" s="102">
        <f t="shared" si="0"/>
        <v>2648349051</v>
      </c>
      <c r="AI36" s="102">
        <v>100000000</v>
      </c>
      <c r="AJ36" s="102"/>
      <c r="AK36" s="102"/>
      <c r="AL36" s="102"/>
      <c r="AM36" s="102"/>
      <c r="AN36" s="102">
        <f t="shared" si="1"/>
        <v>100000000</v>
      </c>
      <c r="AO36" s="102"/>
      <c r="AP36" s="102"/>
      <c r="AQ36" s="102"/>
      <c r="AR36" s="102"/>
      <c r="AS36" s="102"/>
      <c r="AT36" s="102"/>
      <c r="AU36" s="102">
        <v>2748349051</v>
      </c>
      <c r="AV36" s="102"/>
      <c r="AW36" s="102">
        <v>30000000</v>
      </c>
      <c r="AX36" s="1477">
        <v>50000000</v>
      </c>
      <c r="AY36" s="102"/>
      <c r="AZ36" s="102"/>
      <c r="BA36" s="99"/>
    </row>
    <row r="37" spans="1:53" ht="247.5" customHeight="1" x14ac:dyDescent="0.25">
      <c r="A37" s="2835"/>
      <c r="B37" s="171"/>
      <c r="C37" s="1468"/>
      <c r="D37" s="3363"/>
      <c r="E37" s="1474" t="s">
        <v>594</v>
      </c>
      <c r="F37" s="333"/>
      <c r="G37" s="334"/>
      <c r="H37" s="334"/>
      <c r="I37" s="330"/>
      <c r="J37" s="105" t="s">
        <v>1898</v>
      </c>
      <c r="K37" s="685" t="s">
        <v>1901</v>
      </c>
      <c r="L37" s="104" t="s">
        <v>1896</v>
      </c>
      <c r="M37" s="102">
        <v>2</v>
      </c>
      <c r="N37" s="1446" t="s">
        <v>1937</v>
      </c>
      <c r="O37" s="1476" t="s">
        <v>1935</v>
      </c>
      <c r="P37" s="1476" t="s">
        <v>438</v>
      </c>
      <c r="Q37" s="102"/>
      <c r="R37" s="102"/>
      <c r="S37" s="102"/>
      <c r="T37" s="102"/>
      <c r="U37" s="102" t="s">
        <v>0</v>
      </c>
      <c r="V37" s="102" t="s">
        <v>0</v>
      </c>
      <c r="W37" s="102" t="s">
        <v>0</v>
      </c>
      <c r="X37" s="102" t="s">
        <v>0</v>
      </c>
      <c r="Y37" s="102" t="s">
        <v>0</v>
      </c>
      <c r="Z37" s="101"/>
      <c r="AA37" s="102" t="s">
        <v>1825</v>
      </c>
      <c r="AB37" s="589" t="s">
        <v>509</v>
      </c>
      <c r="AC37" s="102">
        <v>3048349051</v>
      </c>
      <c r="AD37" s="102"/>
      <c r="AE37" s="102">
        <v>400000000</v>
      </c>
      <c r="AF37" s="102"/>
      <c r="AG37" s="102"/>
      <c r="AH37" s="102">
        <f t="shared" si="0"/>
        <v>2648349051</v>
      </c>
      <c r="AI37" s="102">
        <v>100000000</v>
      </c>
      <c r="AJ37" s="102"/>
      <c r="AK37" s="102"/>
      <c r="AL37" s="102"/>
      <c r="AM37" s="102"/>
      <c r="AN37" s="102">
        <f t="shared" si="1"/>
        <v>100000000</v>
      </c>
      <c r="AO37" s="102"/>
      <c r="AP37" s="102"/>
      <c r="AQ37" s="102"/>
      <c r="AR37" s="102"/>
      <c r="AS37" s="102"/>
      <c r="AT37" s="102"/>
      <c r="AU37" s="102">
        <v>2748349051</v>
      </c>
      <c r="AV37" s="102"/>
      <c r="AW37" s="102"/>
      <c r="AX37" s="102"/>
      <c r="AY37" s="102"/>
      <c r="AZ37" s="102"/>
      <c r="BA37" s="99"/>
    </row>
    <row r="38" spans="1:53" ht="210" customHeight="1" x14ac:dyDescent="0.25">
      <c r="A38" s="2835"/>
      <c r="B38" s="171"/>
      <c r="C38" s="1468"/>
      <c r="D38" s="3363"/>
      <c r="E38" s="1474" t="s">
        <v>594</v>
      </c>
      <c r="F38" s="333"/>
      <c r="G38" s="334"/>
      <c r="H38" s="334"/>
      <c r="I38" s="330"/>
      <c r="J38" s="105" t="s">
        <v>1898</v>
      </c>
      <c r="K38" s="685" t="s">
        <v>1901</v>
      </c>
      <c r="L38" s="104" t="s">
        <v>1896</v>
      </c>
      <c r="M38" s="102">
        <v>3</v>
      </c>
      <c r="N38" s="1446" t="s">
        <v>1936</v>
      </c>
      <c r="O38" s="1476" t="s">
        <v>1935</v>
      </c>
      <c r="P38" s="1476" t="s">
        <v>438</v>
      </c>
      <c r="Q38" s="102"/>
      <c r="R38" s="102"/>
      <c r="S38" s="102"/>
      <c r="T38" s="102"/>
      <c r="U38" s="102" t="s">
        <v>0</v>
      </c>
      <c r="V38" s="102" t="s">
        <v>0</v>
      </c>
      <c r="W38" s="102" t="s">
        <v>0</v>
      </c>
      <c r="X38" s="102" t="s">
        <v>0</v>
      </c>
      <c r="Y38" s="102" t="s">
        <v>0</v>
      </c>
      <c r="Z38" s="101"/>
      <c r="AA38" s="102" t="s">
        <v>1825</v>
      </c>
      <c r="AB38" s="589" t="s">
        <v>509</v>
      </c>
      <c r="AC38" s="102">
        <v>3048349051</v>
      </c>
      <c r="AD38" s="102"/>
      <c r="AE38" s="102">
        <v>400000000</v>
      </c>
      <c r="AF38" s="102"/>
      <c r="AG38" s="102"/>
      <c r="AH38" s="102">
        <f t="shared" si="0"/>
        <v>2648349051</v>
      </c>
      <c r="AI38" s="102">
        <v>100000000</v>
      </c>
      <c r="AJ38" s="102"/>
      <c r="AK38" s="102"/>
      <c r="AL38" s="102"/>
      <c r="AM38" s="102"/>
      <c r="AN38" s="102">
        <f t="shared" si="1"/>
        <v>100000000</v>
      </c>
      <c r="AO38" s="102"/>
      <c r="AP38" s="102"/>
      <c r="AQ38" s="102"/>
      <c r="AR38" s="102"/>
      <c r="AS38" s="102"/>
      <c r="AT38" s="102"/>
      <c r="AU38" s="102">
        <v>2748349051</v>
      </c>
      <c r="AV38" s="102"/>
      <c r="AW38" s="102"/>
      <c r="AX38" s="102"/>
      <c r="AY38" s="102"/>
      <c r="AZ38" s="102"/>
      <c r="BA38" s="99"/>
    </row>
    <row r="39" spans="1:53" ht="209.25" customHeight="1" thickBot="1" x14ac:dyDescent="0.3">
      <c r="A39" s="2835"/>
      <c r="B39" s="171" t="s">
        <v>363</v>
      </c>
      <c r="C39" s="1475" t="s">
        <v>1135</v>
      </c>
      <c r="D39" s="3379"/>
      <c r="E39" s="1474" t="s">
        <v>592</v>
      </c>
      <c r="F39" s="332" t="s">
        <v>591</v>
      </c>
      <c r="G39" s="332">
        <v>0</v>
      </c>
      <c r="H39" s="331">
        <v>100</v>
      </c>
      <c r="I39" s="330">
        <v>25</v>
      </c>
      <c r="J39" s="105" t="s">
        <v>1898</v>
      </c>
      <c r="K39" s="685" t="s">
        <v>1897</v>
      </c>
      <c r="L39" s="104" t="s">
        <v>1896</v>
      </c>
      <c r="M39" s="102">
        <v>1</v>
      </c>
      <c r="N39" s="1446" t="s">
        <v>1934</v>
      </c>
      <c r="O39" s="104" t="s">
        <v>1933</v>
      </c>
      <c r="P39" s="104" t="s">
        <v>1904</v>
      </c>
      <c r="Q39" s="102"/>
      <c r="R39" s="102"/>
      <c r="S39" s="102"/>
      <c r="T39" s="102"/>
      <c r="U39" s="102" t="s">
        <v>0</v>
      </c>
      <c r="V39" s="102" t="s">
        <v>0</v>
      </c>
      <c r="W39" s="102" t="s">
        <v>0</v>
      </c>
      <c r="X39" s="102" t="s">
        <v>0</v>
      </c>
      <c r="Y39" s="102" t="s">
        <v>0</v>
      </c>
      <c r="Z39" s="101"/>
      <c r="AA39" s="102" t="s">
        <v>1825</v>
      </c>
      <c r="AB39" s="589" t="s">
        <v>509</v>
      </c>
      <c r="AC39" s="102">
        <v>3048349051</v>
      </c>
      <c r="AD39" s="102"/>
      <c r="AE39" s="102">
        <v>400000000</v>
      </c>
      <c r="AF39" s="102"/>
      <c r="AG39" s="102"/>
      <c r="AH39" s="102">
        <f t="shared" si="0"/>
        <v>2648349051</v>
      </c>
      <c r="AI39" s="102">
        <v>100000000</v>
      </c>
      <c r="AJ39" s="102"/>
      <c r="AK39" s="102"/>
      <c r="AL39" s="102"/>
      <c r="AM39" s="102"/>
      <c r="AN39" s="102">
        <f t="shared" si="1"/>
        <v>100000000</v>
      </c>
      <c r="AO39" s="102"/>
      <c r="AP39" s="102"/>
      <c r="AQ39" s="102"/>
      <c r="AR39" s="102"/>
      <c r="AS39" s="102"/>
      <c r="AT39" s="102"/>
      <c r="AU39" s="102">
        <v>2748349051</v>
      </c>
      <c r="AV39" s="102"/>
      <c r="AW39" s="102"/>
      <c r="AX39" s="102"/>
      <c r="AY39" s="102"/>
      <c r="AZ39" s="102"/>
      <c r="BA39" s="99"/>
    </row>
    <row r="40" spans="1:53" ht="251.25" customHeight="1" x14ac:dyDescent="0.25">
      <c r="A40" s="2835"/>
      <c r="B40" s="171" t="s">
        <v>363</v>
      </c>
      <c r="C40" s="3370" t="s">
        <v>1134</v>
      </c>
      <c r="D40" s="3381" t="s">
        <v>1133</v>
      </c>
      <c r="E40" s="1472" t="s">
        <v>590</v>
      </c>
      <c r="F40" s="329" t="s">
        <v>589</v>
      </c>
      <c r="G40" s="241">
        <v>0</v>
      </c>
      <c r="H40" s="241">
        <v>50</v>
      </c>
      <c r="I40" s="328">
        <v>10</v>
      </c>
      <c r="J40" s="105" t="s">
        <v>1898</v>
      </c>
      <c r="K40" s="685" t="s">
        <v>1901</v>
      </c>
      <c r="L40" s="104" t="s">
        <v>1900</v>
      </c>
      <c r="M40" s="102">
        <v>1</v>
      </c>
      <c r="N40" s="1446" t="s">
        <v>1932</v>
      </c>
      <c r="O40" s="3099" t="s">
        <v>1931</v>
      </c>
      <c r="P40" s="3099" t="s">
        <v>1930</v>
      </c>
      <c r="Q40" s="2824"/>
      <c r="R40" s="2824"/>
      <c r="S40" s="2824"/>
      <c r="T40" s="2824"/>
      <c r="U40" s="2824" t="s">
        <v>0</v>
      </c>
      <c r="V40" s="2824" t="s">
        <v>0</v>
      </c>
      <c r="W40" s="2824" t="s">
        <v>0</v>
      </c>
      <c r="X40" s="2824" t="s">
        <v>0</v>
      </c>
      <c r="Y40" s="2824" t="s">
        <v>0</v>
      </c>
      <c r="Z40" s="101"/>
      <c r="AA40" s="102" t="s">
        <v>1825</v>
      </c>
      <c r="AB40" s="589" t="s">
        <v>509</v>
      </c>
      <c r="AC40" s="102">
        <v>3048349051</v>
      </c>
      <c r="AD40" s="102"/>
      <c r="AE40" s="102">
        <v>400000000</v>
      </c>
      <c r="AF40" s="102"/>
      <c r="AG40" s="102"/>
      <c r="AH40" s="102">
        <f t="shared" si="0"/>
        <v>2648349051</v>
      </c>
      <c r="AI40" s="102">
        <v>100000000</v>
      </c>
      <c r="AJ40" s="102"/>
      <c r="AK40" s="102"/>
      <c r="AL40" s="102"/>
      <c r="AM40" s="102"/>
      <c r="AN40" s="102">
        <f t="shared" si="1"/>
        <v>100000000</v>
      </c>
      <c r="AO40" s="102"/>
      <c r="AP40" s="102"/>
      <c r="AQ40" s="102"/>
      <c r="AR40" s="102"/>
      <c r="AS40" s="102"/>
      <c r="AT40" s="102"/>
      <c r="AU40" s="102">
        <v>2748349051</v>
      </c>
      <c r="AV40" s="102"/>
      <c r="AW40" s="102"/>
      <c r="AX40" s="102"/>
      <c r="AY40" s="102"/>
      <c r="AZ40" s="102"/>
      <c r="BA40" s="99"/>
    </row>
    <row r="41" spans="1:53" ht="210" customHeight="1" x14ac:dyDescent="0.25">
      <c r="A41" s="2835"/>
      <c r="B41" s="171"/>
      <c r="C41" s="3371"/>
      <c r="D41" s="3382"/>
      <c r="E41" s="1472" t="s">
        <v>590</v>
      </c>
      <c r="F41" s="329"/>
      <c r="G41" s="241"/>
      <c r="H41" s="241"/>
      <c r="I41" s="328"/>
      <c r="J41" s="105" t="s">
        <v>1898</v>
      </c>
      <c r="K41" s="685" t="s">
        <v>1901</v>
      </c>
      <c r="L41" s="104" t="s">
        <v>1900</v>
      </c>
      <c r="M41" s="102">
        <v>2</v>
      </c>
      <c r="N41" s="1446" t="s">
        <v>1929</v>
      </c>
      <c r="O41" s="3150"/>
      <c r="P41" s="3150"/>
      <c r="Q41" s="2819"/>
      <c r="R41" s="2819"/>
      <c r="S41" s="2819"/>
      <c r="T41" s="2819"/>
      <c r="U41" s="2819"/>
      <c r="V41" s="2819"/>
      <c r="W41" s="2819"/>
      <c r="X41" s="2819"/>
      <c r="Y41" s="2819"/>
      <c r="Z41" s="101"/>
      <c r="AA41" s="102" t="s">
        <v>1825</v>
      </c>
      <c r="AB41" s="589" t="s">
        <v>509</v>
      </c>
      <c r="AC41" s="102">
        <v>3048349051</v>
      </c>
      <c r="AD41" s="102"/>
      <c r="AE41" s="102">
        <v>400000000</v>
      </c>
      <c r="AF41" s="102"/>
      <c r="AG41" s="102"/>
      <c r="AH41" s="102">
        <f t="shared" si="0"/>
        <v>2648349051</v>
      </c>
      <c r="AI41" s="102">
        <v>100000000</v>
      </c>
      <c r="AJ41" s="102"/>
      <c r="AK41" s="102"/>
      <c r="AL41" s="102"/>
      <c r="AM41" s="102"/>
      <c r="AN41" s="102">
        <f t="shared" si="1"/>
        <v>100000000</v>
      </c>
      <c r="AO41" s="102"/>
      <c r="AP41" s="102"/>
      <c r="AQ41" s="102"/>
      <c r="AR41" s="102"/>
      <c r="AS41" s="102"/>
      <c r="AT41" s="102"/>
      <c r="AU41" s="102">
        <v>2748349051</v>
      </c>
      <c r="AV41" s="102"/>
      <c r="AW41" s="102">
        <v>50000000</v>
      </c>
      <c r="AX41" s="102"/>
      <c r="AY41" s="102"/>
      <c r="AZ41" s="102"/>
      <c r="BA41" s="99"/>
    </row>
    <row r="42" spans="1:53" ht="210" customHeight="1" x14ac:dyDescent="0.25">
      <c r="A42" s="2835"/>
      <c r="B42" s="171"/>
      <c r="C42" s="3371"/>
      <c r="D42" s="3382"/>
      <c r="E42" s="1472" t="s">
        <v>590</v>
      </c>
      <c r="F42" s="329"/>
      <c r="G42" s="241"/>
      <c r="H42" s="241"/>
      <c r="I42" s="328"/>
      <c r="J42" s="105" t="s">
        <v>1898</v>
      </c>
      <c r="K42" s="685" t="s">
        <v>1901</v>
      </c>
      <c r="L42" s="104" t="s">
        <v>1900</v>
      </c>
      <c r="M42" s="102">
        <v>3</v>
      </c>
      <c r="N42" s="1446" t="s">
        <v>1928</v>
      </c>
      <c r="O42" s="3149"/>
      <c r="P42" s="3149"/>
      <c r="Q42" s="2825"/>
      <c r="R42" s="2825"/>
      <c r="S42" s="2825"/>
      <c r="T42" s="2825"/>
      <c r="U42" s="2825"/>
      <c r="V42" s="2825"/>
      <c r="W42" s="2825"/>
      <c r="X42" s="2825"/>
      <c r="Y42" s="2825"/>
      <c r="Z42" s="101"/>
      <c r="AA42" s="102" t="s">
        <v>1825</v>
      </c>
      <c r="AB42" s="589" t="s">
        <v>509</v>
      </c>
      <c r="AC42" s="102">
        <v>3048349051</v>
      </c>
      <c r="AD42" s="102"/>
      <c r="AE42" s="102">
        <v>400000000</v>
      </c>
      <c r="AF42" s="102"/>
      <c r="AG42" s="102"/>
      <c r="AH42" s="102">
        <f t="shared" si="0"/>
        <v>2648349051</v>
      </c>
      <c r="AI42" s="102">
        <v>100000000</v>
      </c>
      <c r="AJ42" s="102"/>
      <c r="AK42" s="102"/>
      <c r="AL42" s="102"/>
      <c r="AM42" s="102"/>
      <c r="AN42" s="102">
        <f t="shared" si="1"/>
        <v>100000000</v>
      </c>
      <c r="AO42" s="102"/>
      <c r="AP42" s="102"/>
      <c r="AQ42" s="102"/>
      <c r="AR42" s="102"/>
      <c r="AS42" s="102"/>
      <c r="AT42" s="102"/>
      <c r="AU42" s="102">
        <v>2748349051</v>
      </c>
      <c r="AV42" s="102"/>
      <c r="AW42" s="102">
        <v>10000000</v>
      </c>
      <c r="AX42" s="102">
        <v>10000000</v>
      </c>
      <c r="AY42" s="102"/>
      <c r="AZ42" s="102"/>
      <c r="BA42" s="99"/>
    </row>
    <row r="43" spans="1:53" ht="238.5" customHeight="1" x14ac:dyDescent="0.25">
      <c r="A43" s="2835"/>
      <c r="B43" s="171" t="s">
        <v>363</v>
      </c>
      <c r="C43" s="3358"/>
      <c r="D43" s="3363"/>
      <c r="E43" s="1472" t="s">
        <v>588</v>
      </c>
      <c r="F43" s="241" t="s">
        <v>587</v>
      </c>
      <c r="G43" s="241">
        <v>0</v>
      </c>
      <c r="H43" s="241">
        <v>1</v>
      </c>
      <c r="I43" s="327">
        <v>1</v>
      </c>
      <c r="J43" s="105" t="s">
        <v>1898</v>
      </c>
      <c r="K43" s="685" t="s">
        <v>1897</v>
      </c>
      <c r="L43" s="104" t="s">
        <v>1900</v>
      </c>
      <c r="M43" s="102">
        <v>1</v>
      </c>
      <c r="N43" s="1446" t="s">
        <v>1927</v>
      </c>
      <c r="O43" s="104" t="s">
        <v>1924</v>
      </c>
      <c r="P43" s="104" t="s">
        <v>1926</v>
      </c>
      <c r="Q43" s="102"/>
      <c r="R43" s="102"/>
      <c r="S43" s="102"/>
      <c r="T43" s="102"/>
      <c r="U43" s="102" t="s">
        <v>0</v>
      </c>
      <c r="V43" s="102" t="s">
        <v>0</v>
      </c>
      <c r="W43" s="102" t="s">
        <v>0</v>
      </c>
      <c r="X43" s="102" t="s">
        <v>0</v>
      </c>
      <c r="Y43" s="102" t="s">
        <v>0</v>
      </c>
      <c r="Z43" s="101"/>
      <c r="AA43" s="102" t="s">
        <v>1821</v>
      </c>
      <c r="AB43" s="589"/>
      <c r="AC43" s="102">
        <v>2115233051</v>
      </c>
      <c r="AD43" s="102"/>
      <c r="AE43" s="102"/>
      <c r="AF43" s="102"/>
      <c r="AG43" s="102"/>
      <c r="AH43" s="102">
        <f t="shared" si="0"/>
        <v>2115233051</v>
      </c>
      <c r="AI43" s="102"/>
      <c r="AJ43" s="102"/>
      <c r="AK43" s="102"/>
      <c r="AL43" s="102"/>
      <c r="AM43" s="102"/>
      <c r="AN43" s="102">
        <f t="shared" si="1"/>
        <v>0</v>
      </c>
      <c r="AO43" s="102"/>
      <c r="AP43" s="102"/>
      <c r="AQ43" s="102"/>
      <c r="AR43" s="102"/>
      <c r="AS43" s="102"/>
      <c r="AT43" s="102"/>
      <c r="AU43" s="102">
        <v>2115233051</v>
      </c>
      <c r="AV43" s="102"/>
      <c r="AW43" s="102"/>
      <c r="AX43" s="102"/>
      <c r="AY43" s="102"/>
      <c r="AZ43" s="102"/>
      <c r="BA43" s="99"/>
    </row>
    <row r="44" spans="1:53" ht="210" customHeight="1" x14ac:dyDescent="0.25">
      <c r="A44" s="2835"/>
      <c r="B44" s="171" t="s">
        <v>363</v>
      </c>
      <c r="C44" s="3358"/>
      <c r="D44" s="3363"/>
      <c r="E44" s="1472" t="s">
        <v>586</v>
      </c>
      <c r="F44" s="241" t="s">
        <v>129</v>
      </c>
      <c r="G44" s="326">
        <v>0</v>
      </c>
      <c r="H44" s="326">
        <v>0.2</v>
      </c>
      <c r="I44" s="325">
        <v>0.05</v>
      </c>
      <c r="J44" s="105" t="s">
        <v>1898</v>
      </c>
      <c r="K44" s="685" t="s">
        <v>1897</v>
      </c>
      <c r="L44" s="104" t="s">
        <v>1900</v>
      </c>
      <c r="M44" s="102">
        <v>1</v>
      </c>
      <c r="N44" s="1439" t="s">
        <v>1925</v>
      </c>
      <c r="O44" s="104" t="s">
        <v>1924</v>
      </c>
      <c r="P44" s="104"/>
      <c r="Q44" s="102"/>
      <c r="R44" s="102"/>
      <c r="S44" s="102"/>
      <c r="T44" s="102"/>
      <c r="U44" s="102" t="s">
        <v>0</v>
      </c>
      <c r="V44" s="102" t="s">
        <v>0</v>
      </c>
      <c r="W44" s="102" t="s">
        <v>0</v>
      </c>
      <c r="X44" s="102" t="s">
        <v>0</v>
      </c>
      <c r="Y44" s="102" t="s">
        <v>0</v>
      </c>
      <c r="Z44" s="101"/>
      <c r="AA44" s="102" t="s">
        <v>1821</v>
      </c>
      <c r="AB44" s="589"/>
      <c r="AC44" s="102">
        <v>2115233051</v>
      </c>
      <c r="AD44" s="102"/>
      <c r="AE44" s="102"/>
      <c r="AF44" s="102"/>
      <c r="AG44" s="102"/>
      <c r="AH44" s="102">
        <f t="shared" si="0"/>
        <v>2115233051</v>
      </c>
      <c r="AI44" s="102"/>
      <c r="AJ44" s="102"/>
      <c r="AK44" s="102"/>
      <c r="AL44" s="102"/>
      <c r="AM44" s="102"/>
      <c r="AN44" s="102">
        <f t="shared" si="1"/>
        <v>0</v>
      </c>
      <c r="AO44" s="102"/>
      <c r="AP44" s="102"/>
      <c r="AQ44" s="102"/>
      <c r="AR44" s="102"/>
      <c r="AS44" s="102"/>
      <c r="AT44" s="102"/>
      <c r="AU44" s="102">
        <v>2115233051</v>
      </c>
      <c r="AV44" s="102"/>
      <c r="AW44" s="102"/>
      <c r="AX44" s="102"/>
      <c r="AY44" s="102"/>
      <c r="AZ44" s="102"/>
      <c r="BA44" s="99"/>
    </row>
    <row r="45" spans="1:53" ht="210" customHeight="1" x14ac:dyDescent="0.25">
      <c r="A45" s="2835"/>
      <c r="B45" s="171" t="s">
        <v>363</v>
      </c>
      <c r="C45" s="3358"/>
      <c r="D45" s="3363"/>
      <c r="E45" s="1472" t="s">
        <v>585</v>
      </c>
      <c r="F45" s="324" t="s">
        <v>584</v>
      </c>
      <c r="G45" s="241">
        <v>0</v>
      </c>
      <c r="H45" s="241">
        <v>400</v>
      </c>
      <c r="I45" s="211">
        <v>50</v>
      </c>
      <c r="J45" s="105" t="s">
        <v>1923</v>
      </c>
      <c r="K45" s="685" t="s">
        <v>1897</v>
      </c>
      <c r="L45" s="104" t="s">
        <v>1900</v>
      </c>
      <c r="M45" s="102">
        <v>1</v>
      </c>
      <c r="N45" s="1446" t="s">
        <v>1922</v>
      </c>
      <c r="O45" s="104" t="s">
        <v>1921</v>
      </c>
      <c r="P45" s="104" t="s">
        <v>1915</v>
      </c>
      <c r="Q45" s="102"/>
      <c r="R45" s="102"/>
      <c r="S45" s="102"/>
      <c r="T45" s="102"/>
      <c r="U45" s="102" t="s">
        <v>0</v>
      </c>
      <c r="V45" s="102" t="s">
        <v>0</v>
      </c>
      <c r="W45" s="102" t="s">
        <v>0</v>
      </c>
      <c r="X45" s="102" t="s">
        <v>0</v>
      </c>
      <c r="Y45" s="102" t="s">
        <v>0</v>
      </c>
      <c r="Z45" s="101"/>
      <c r="AA45" s="102" t="s">
        <v>1821</v>
      </c>
      <c r="AB45" s="589"/>
      <c r="AC45" s="102">
        <v>2115233051</v>
      </c>
      <c r="AD45" s="102"/>
      <c r="AE45" s="102"/>
      <c r="AF45" s="102"/>
      <c r="AG45" s="102"/>
      <c r="AH45" s="102">
        <f t="shared" si="0"/>
        <v>2115233051</v>
      </c>
      <c r="AI45" s="102"/>
      <c r="AJ45" s="102"/>
      <c r="AK45" s="102"/>
      <c r="AL45" s="102"/>
      <c r="AM45" s="102"/>
      <c r="AN45" s="102">
        <f t="shared" si="1"/>
        <v>0</v>
      </c>
      <c r="AO45" s="102"/>
      <c r="AP45" s="102"/>
      <c r="AQ45" s="102"/>
      <c r="AR45" s="102"/>
      <c r="AS45" s="102"/>
      <c r="AT45" s="102"/>
      <c r="AU45" s="102">
        <v>2115233051</v>
      </c>
      <c r="AV45" s="102"/>
      <c r="AW45" s="102"/>
      <c r="AX45" s="102"/>
      <c r="AY45" s="102"/>
      <c r="AZ45" s="102"/>
      <c r="BA45" s="99"/>
    </row>
    <row r="46" spans="1:53" ht="249" customHeight="1" x14ac:dyDescent="0.25">
      <c r="A46" s="2835"/>
      <c r="B46" s="171" t="s">
        <v>363</v>
      </c>
      <c r="C46" s="3358"/>
      <c r="D46" s="3363"/>
      <c r="E46" s="1472" t="s">
        <v>583</v>
      </c>
      <c r="F46" s="324" t="s">
        <v>582</v>
      </c>
      <c r="G46" s="241">
        <v>0</v>
      </c>
      <c r="H46" s="241">
        <v>175</v>
      </c>
      <c r="I46" s="211">
        <v>25</v>
      </c>
      <c r="J46" s="105" t="s">
        <v>1898</v>
      </c>
      <c r="K46" s="685" t="s">
        <v>1901</v>
      </c>
      <c r="L46" s="104" t="s">
        <v>1900</v>
      </c>
      <c r="M46" s="102">
        <v>1</v>
      </c>
      <c r="N46" s="1446" t="s">
        <v>1920</v>
      </c>
      <c r="O46" s="3099" t="s">
        <v>1919</v>
      </c>
      <c r="P46" s="3099" t="s">
        <v>1915</v>
      </c>
      <c r="Q46" s="102"/>
      <c r="R46" s="102"/>
      <c r="S46" s="102"/>
      <c r="T46" s="102"/>
      <c r="U46" s="102"/>
      <c r="V46" s="102"/>
      <c r="W46" s="102"/>
      <c r="X46" s="102"/>
      <c r="Y46" s="102"/>
      <c r="Z46" s="101"/>
      <c r="AA46" s="102" t="s">
        <v>1825</v>
      </c>
      <c r="AB46" s="589" t="s">
        <v>509</v>
      </c>
      <c r="AC46" s="102">
        <v>3048349051</v>
      </c>
      <c r="AD46" s="102"/>
      <c r="AE46" s="102">
        <v>400000000</v>
      </c>
      <c r="AF46" s="102"/>
      <c r="AG46" s="102"/>
      <c r="AH46" s="102">
        <f t="shared" si="0"/>
        <v>2648349051</v>
      </c>
      <c r="AI46" s="102">
        <v>100000000</v>
      </c>
      <c r="AJ46" s="102"/>
      <c r="AK46" s="102"/>
      <c r="AL46" s="102"/>
      <c r="AM46" s="102"/>
      <c r="AN46" s="102">
        <f t="shared" si="1"/>
        <v>100000000</v>
      </c>
      <c r="AO46" s="102"/>
      <c r="AP46" s="102"/>
      <c r="AQ46" s="102"/>
      <c r="AR46" s="102"/>
      <c r="AS46" s="102"/>
      <c r="AT46" s="102"/>
      <c r="AU46" s="102">
        <v>2748349051</v>
      </c>
      <c r="AV46" s="102"/>
      <c r="AW46" s="102">
        <v>10000000</v>
      </c>
      <c r="AX46" s="102">
        <v>18972000</v>
      </c>
      <c r="AY46" s="102"/>
      <c r="AZ46" s="102"/>
      <c r="BA46" s="99"/>
    </row>
    <row r="47" spans="1:53" ht="209.25" customHeight="1" x14ac:dyDescent="0.25">
      <c r="A47" s="2835"/>
      <c r="B47" s="171"/>
      <c r="C47" s="3358"/>
      <c r="D47" s="3363"/>
      <c r="E47" s="1472" t="s">
        <v>583</v>
      </c>
      <c r="F47" s="324"/>
      <c r="G47" s="241"/>
      <c r="H47" s="241"/>
      <c r="I47" s="211"/>
      <c r="J47" s="105" t="s">
        <v>1898</v>
      </c>
      <c r="K47" s="685" t="s">
        <v>1901</v>
      </c>
      <c r="L47" s="104" t="s">
        <v>1900</v>
      </c>
      <c r="M47" s="102">
        <v>2</v>
      </c>
      <c r="N47" s="1446" t="s">
        <v>1918</v>
      </c>
      <c r="O47" s="3149"/>
      <c r="P47" s="3149"/>
      <c r="Q47" s="102"/>
      <c r="R47" s="102"/>
      <c r="S47" s="102"/>
      <c r="T47" s="102"/>
      <c r="U47" s="102" t="s">
        <v>0</v>
      </c>
      <c r="V47" s="102" t="s">
        <v>0</v>
      </c>
      <c r="W47" s="102" t="s">
        <v>0</v>
      </c>
      <c r="X47" s="102" t="s">
        <v>0</v>
      </c>
      <c r="Y47" s="102" t="s">
        <v>0</v>
      </c>
      <c r="Z47" s="101"/>
      <c r="AA47" s="102" t="s">
        <v>1825</v>
      </c>
      <c r="AB47" s="589" t="s">
        <v>509</v>
      </c>
      <c r="AC47" s="102">
        <v>3048349051</v>
      </c>
      <c r="AD47" s="102"/>
      <c r="AE47" s="102">
        <v>400000000</v>
      </c>
      <c r="AF47" s="102"/>
      <c r="AG47" s="102"/>
      <c r="AH47" s="102">
        <f t="shared" si="0"/>
        <v>2648349051</v>
      </c>
      <c r="AI47" s="102">
        <v>100000000</v>
      </c>
      <c r="AJ47" s="102"/>
      <c r="AK47" s="102"/>
      <c r="AL47" s="102"/>
      <c r="AM47" s="102"/>
      <c r="AN47" s="102">
        <f t="shared" si="1"/>
        <v>100000000</v>
      </c>
      <c r="AO47" s="102"/>
      <c r="AP47" s="102"/>
      <c r="AQ47" s="102"/>
      <c r="AR47" s="102"/>
      <c r="AS47" s="102"/>
      <c r="AT47" s="102"/>
      <c r="AU47" s="102">
        <v>2748349051</v>
      </c>
      <c r="AV47" s="102"/>
      <c r="AW47" s="102">
        <v>12912000</v>
      </c>
      <c r="AX47" s="102"/>
      <c r="AY47" s="102"/>
      <c r="AZ47" s="102"/>
      <c r="BA47" s="99"/>
    </row>
    <row r="48" spans="1:53" ht="210" customHeight="1" x14ac:dyDescent="0.25">
      <c r="A48" s="2835"/>
      <c r="B48" s="171" t="s">
        <v>363</v>
      </c>
      <c r="C48" s="3358"/>
      <c r="D48" s="3363"/>
      <c r="E48" s="1472" t="s">
        <v>581</v>
      </c>
      <c r="F48" s="324" t="s">
        <v>571</v>
      </c>
      <c r="G48" s="241">
        <v>0</v>
      </c>
      <c r="H48" s="241">
        <v>300</v>
      </c>
      <c r="I48" s="211">
        <v>50</v>
      </c>
      <c r="J48" s="105" t="s">
        <v>1898</v>
      </c>
      <c r="K48" s="685" t="s">
        <v>1897</v>
      </c>
      <c r="L48" s="104" t="s">
        <v>1900</v>
      </c>
      <c r="M48" s="102">
        <v>1</v>
      </c>
      <c r="N48" s="1446" t="s">
        <v>1917</v>
      </c>
      <c r="O48" s="104" t="s">
        <v>1916</v>
      </c>
      <c r="P48" s="104" t="s">
        <v>1915</v>
      </c>
      <c r="Q48" s="102"/>
      <c r="R48" s="102"/>
      <c r="S48" s="102"/>
      <c r="T48" s="102"/>
      <c r="U48" s="102" t="s">
        <v>0</v>
      </c>
      <c r="V48" s="102" t="s">
        <v>0</v>
      </c>
      <c r="W48" s="102" t="s">
        <v>0</v>
      </c>
      <c r="X48" s="102" t="s">
        <v>0</v>
      </c>
      <c r="Y48" s="102" t="s">
        <v>0</v>
      </c>
      <c r="Z48" s="101"/>
      <c r="AA48" s="102" t="s">
        <v>1821</v>
      </c>
      <c r="AB48" s="589"/>
      <c r="AC48" s="102"/>
      <c r="AD48" s="102"/>
      <c r="AE48" s="102"/>
      <c r="AF48" s="102"/>
      <c r="AG48" s="102"/>
      <c r="AH48" s="102">
        <f t="shared" si="0"/>
        <v>0</v>
      </c>
      <c r="AI48" s="102"/>
      <c r="AJ48" s="102"/>
      <c r="AK48" s="102"/>
      <c r="AL48" s="102"/>
      <c r="AM48" s="102"/>
      <c r="AN48" s="102">
        <f t="shared" si="1"/>
        <v>0</v>
      </c>
      <c r="AO48" s="102"/>
      <c r="AP48" s="102"/>
      <c r="AQ48" s="102"/>
      <c r="AR48" s="102"/>
      <c r="AS48" s="102"/>
      <c r="AT48" s="102"/>
      <c r="AU48" s="102"/>
      <c r="AV48" s="102"/>
      <c r="AW48" s="102"/>
      <c r="AX48" s="102"/>
      <c r="AY48" s="102"/>
      <c r="AZ48" s="102"/>
      <c r="BA48" s="99"/>
    </row>
    <row r="49" spans="1:53" ht="246.75" customHeight="1" thickBot="1" x14ac:dyDescent="0.3">
      <c r="A49" s="2835"/>
      <c r="B49" s="171" t="s">
        <v>363</v>
      </c>
      <c r="C49" s="3372"/>
      <c r="D49" s="3379"/>
      <c r="E49" s="1472" t="s">
        <v>580</v>
      </c>
      <c r="F49" s="324" t="s">
        <v>579</v>
      </c>
      <c r="G49" s="241">
        <v>0</v>
      </c>
      <c r="H49" s="241">
        <v>12</v>
      </c>
      <c r="I49" s="211">
        <v>3</v>
      </c>
      <c r="J49" s="105" t="s">
        <v>1898</v>
      </c>
      <c r="K49" s="685" t="s">
        <v>1901</v>
      </c>
      <c r="L49" s="104" t="s">
        <v>1900</v>
      </c>
      <c r="M49" s="102">
        <v>1</v>
      </c>
      <c r="N49" s="1446" t="s">
        <v>1914</v>
      </c>
      <c r="O49" s="3099" t="s">
        <v>1913</v>
      </c>
      <c r="P49" s="3099" t="s">
        <v>1910</v>
      </c>
      <c r="Q49" s="2824"/>
      <c r="R49" s="2824"/>
      <c r="S49" s="2824"/>
      <c r="T49" s="2824"/>
      <c r="U49" s="2824" t="s">
        <v>0</v>
      </c>
      <c r="V49" s="2824" t="s">
        <v>0</v>
      </c>
      <c r="W49" s="2824" t="s">
        <v>0</v>
      </c>
      <c r="X49" s="2824" t="s">
        <v>0</v>
      </c>
      <c r="Y49" s="2824" t="s">
        <v>0</v>
      </c>
      <c r="Z49" s="101"/>
      <c r="AA49" s="102" t="s">
        <v>1825</v>
      </c>
      <c r="AB49" s="589" t="s">
        <v>509</v>
      </c>
      <c r="AC49" s="102">
        <v>3048349051</v>
      </c>
      <c r="AD49" s="102"/>
      <c r="AE49" s="102">
        <v>400000000</v>
      </c>
      <c r="AF49" s="102"/>
      <c r="AG49" s="102"/>
      <c r="AH49" s="102">
        <f t="shared" si="0"/>
        <v>2648349051</v>
      </c>
      <c r="AI49" s="102">
        <v>100000000</v>
      </c>
      <c r="AJ49" s="102"/>
      <c r="AK49" s="102"/>
      <c r="AL49" s="102"/>
      <c r="AM49" s="102"/>
      <c r="AN49" s="102">
        <f t="shared" si="1"/>
        <v>100000000</v>
      </c>
      <c r="AO49" s="102"/>
      <c r="AP49" s="102"/>
      <c r="AQ49" s="102"/>
      <c r="AR49" s="102"/>
      <c r="AS49" s="102"/>
      <c r="AT49" s="102"/>
      <c r="AU49" s="102">
        <v>2748349051</v>
      </c>
      <c r="AV49" s="102"/>
      <c r="AW49" s="102">
        <v>30000000</v>
      </c>
      <c r="AX49" s="102"/>
      <c r="AY49" s="102"/>
      <c r="AZ49" s="102"/>
      <c r="BA49" s="99"/>
    </row>
    <row r="50" spans="1:53" ht="210" customHeight="1" thickBot="1" x14ac:dyDescent="0.3">
      <c r="A50" s="2835"/>
      <c r="B50" s="171"/>
      <c r="C50" s="1468"/>
      <c r="D50" s="1473"/>
      <c r="E50" s="1472" t="s">
        <v>580</v>
      </c>
      <c r="F50" s="324"/>
      <c r="G50" s="241"/>
      <c r="H50" s="241"/>
      <c r="I50" s="1471"/>
      <c r="J50" s="105" t="s">
        <v>1898</v>
      </c>
      <c r="K50" s="685" t="s">
        <v>1901</v>
      </c>
      <c r="L50" s="104" t="s">
        <v>1900</v>
      </c>
      <c r="M50" s="102">
        <v>2</v>
      </c>
      <c r="N50" s="1446" t="s">
        <v>1912</v>
      </c>
      <c r="O50" s="3149"/>
      <c r="P50" s="3149"/>
      <c r="Q50" s="2825"/>
      <c r="R50" s="2825"/>
      <c r="S50" s="2825"/>
      <c r="T50" s="2825"/>
      <c r="U50" s="2825"/>
      <c r="V50" s="2825"/>
      <c r="W50" s="2825"/>
      <c r="X50" s="2825"/>
      <c r="Y50" s="2825"/>
      <c r="Z50" s="101"/>
      <c r="AA50" s="102" t="s">
        <v>1825</v>
      </c>
      <c r="AB50" s="589" t="s">
        <v>509</v>
      </c>
      <c r="AC50" s="102">
        <v>3048349051</v>
      </c>
      <c r="AD50" s="102"/>
      <c r="AE50" s="102">
        <v>400000000</v>
      </c>
      <c r="AF50" s="102"/>
      <c r="AG50" s="102"/>
      <c r="AH50" s="102">
        <f t="shared" si="0"/>
        <v>2648349051</v>
      </c>
      <c r="AI50" s="102">
        <v>100000000</v>
      </c>
      <c r="AJ50" s="102"/>
      <c r="AK50" s="102"/>
      <c r="AL50" s="102"/>
      <c r="AM50" s="102"/>
      <c r="AN50" s="102">
        <f t="shared" si="1"/>
        <v>100000000</v>
      </c>
      <c r="AO50" s="102"/>
      <c r="AP50" s="102"/>
      <c r="AQ50" s="102"/>
      <c r="AR50" s="102"/>
      <c r="AS50" s="102"/>
      <c r="AT50" s="102"/>
      <c r="AU50" s="102">
        <v>2748349051</v>
      </c>
      <c r="AV50" s="102"/>
      <c r="AW50" s="102">
        <v>15000000</v>
      </c>
      <c r="AX50" s="102"/>
      <c r="AY50" s="102"/>
      <c r="AZ50" s="102"/>
      <c r="BA50" s="99"/>
    </row>
    <row r="51" spans="1:53" ht="210.75" customHeight="1" x14ac:dyDescent="0.25">
      <c r="A51" s="2835"/>
      <c r="B51" s="171" t="s">
        <v>363</v>
      </c>
      <c r="C51" s="3373" t="s">
        <v>1132</v>
      </c>
      <c r="D51" s="3383" t="s">
        <v>1131</v>
      </c>
      <c r="E51" s="1470" t="s">
        <v>578</v>
      </c>
      <c r="F51" s="323" t="s">
        <v>577</v>
      </c>
      <c r="G51" s="323">
        <v>0</v>
      </c>
      <c r="H51" s="322">
        <v>4</v>
      </c>
      <c r="I51" s="321">
        <v>1</v>
      </c>
      <c r="J51" s="105" t="s">
        <v>1906</v>
      </c>
      <c r="K51" s="685" t="s">
        <v>1897</v>
      </c>
      <c r="L51" s="104" t="s">
        <v>1896</v>
      </c>
      <c r="M51" s="102">
        <v>1</v>
      </c>
      <c r="N51" s="1446" t="s">
        <v>1911</v>
      </c>
      <c r="O51" s="104" t="s">
        <v>1894</v>
      </c>
      <c r="P51" s="104" t="s">
        <v>1910</v>
      </c>
      <c r="Q51" s="102"/>
      <c r="R51" s="102"/>
      <c r="S51" s="102"/>
      <c r="T51" s="102"/>
      <c r="U51" s="102" t="s">
        <v>0</v>
      </c>
      <c r="V51" s="102" t="s">
        <v>0</v>
      </c>
      <c r="W51" s="102" t="s">
        <v>0</v>
      </c>
      <c r="X51" s="102" t="s">
        <v>0</v>
      </c>
      <c r="Y51" s="102" t="s">
        <v>0</v>
      </c>
      <c r="Z51" s="101"/>
      <c r="AA51" s="102" t="s">
        <v>1821</v>
      </c>
      <c r="AB51" s="589"/>
      <c r="AC51" s="102">
        <v>2115233051</v>
      </c>
      <c r="AD51" s="102"/>
      <c r="AE51" s="102"/>
      <c r="AF51" s="102"/>
      <c r="AG51" s="102"/>
      <c r="AH51" s="102">
        <f t="shared" si="0"/>
        <v>2115233051</v>
      </c>
      <c r="AI51" s="102"/>
      <c r="AJ51" s="102"/>
      <c r="AK51" s="102"/>
      <c r="AL51" s="102"/>
      <c r="AM51" s="102"/>
      <c r="AN51" s="102">
        <f t="shared" si="1"/>
        <v>0</v>
      </c>
      <c r="AO51" s="102"/>
      <c r="AP51" s="102"/>
      <c r="AQ51" s="102"/>
      <c r="AR51" s="102"/>
      <c r="AS51" s="102"/>
      <c r="AT51" s="102"/>
      <c r="AU51" s="102">
        <v>2115233051</v>
      </c>
      <c r="AV51" s="102"/>
      <c r="AW51" s="102"/>
      <c r="AX51" s="102"/>
      <c r="AY51" s="102"/>
      <c r="AZ51" s="102"/>
      <c r="BA51" s="99"/>
    </row>
    <row r="52" spans="1:53" ht="209.25" customHeight="1" x14ac:dyDescent="0.25">
      <c r="A52" s="2835"/>
      <c r="B52" s="171" t="s">
        <v>363</v>
      </c>
      <c r="C52" s="3358"/>
      <c r="D52" s="3363"/>
      <c r="E52" s="1470" t="s">
        <v>576</v>
      </c>
      <c r="F52" s="319" t="s">
        <v>575</v>
      </c>
      <c r="G52" s="320">
        <v>0</v>
      </c>
      <c r="H52" s="320">
        <v>6</v>
      </c>
      <c r="I52" s="317">
        <v>1</v>
      </c>
      <c r="J52" s="105" t="s">
        <v>1906</v>
      </c>
      <c r="K52" s="685" t="s">
        <v>1897</v>
      </c>
      <c r="L52" s="104" t="s">
        <v>1896</v>
      </c>
      <c r="M52" s="102">
        <v>1</v>
      </c>
      <c r="N52" s="1446" t="s">
        <v>1909</v>
      </c>
      <c r="O52" s="104" t="s">
        <v>1894</v>
      </c>
      <c r="P52" s="104" t="s">
        <v>1908</v>
      </c>
      <c r="Q52" s="102"/>
      <c r="R52" s="102"/>
      <c r="S52" s="102"/>
      <c r="T52" s="102"/>
      <c r="U52" s="102" t="s">
        <v>0</v>
      </c>
      <c r="V52" s="102" t="s">
        <v>0</v>
      </c>
      <c r="W52" s="102" t="s">
        <v>0</v>
      </c>
      <c r="X52" s="102" t="s">
        <v>0</v>
      </c>
      <c r="Y52" s="102" t="s">
        <v>0</v>
      </c>
      <c r="Z52" s="101"/>
      <c r="AA52" s="102" t="s">
        <v>1821</v>
      </c>
      <c r="AB52" s="589"/>
      <c r="AC52" s="102">
        <v>2115233051</v>
      </c>
      <c r="AD52" s="102"/>
      <c r="AE52" s="102"/>
      <c r="AF52" s="102"/>
      <c r="AG52" s="102"/>
      <c r="AH52" s="102">
        <f t="shared" si="0"/>
        <v>2115233051</v>
      </c>
      <c r="AI52" s="102"/>
      <c r="AJ52" s="102"/>
      <c r="AK52" s="102"/>
      <c r="AL52" s="102"/>
      <c r="AM52" s="102"/>
      <c r="AN52" s="102">
        <f t="shared" si="1"/>
        <v>0</v>
      </c>
      <c r="AO52" s="102"/>
      <c r="AP52" s="102"/>
      <c r="AQ52" s="102"/>
      <c r="AR52" s="102"/>
      <c r="AS52" s="102"/>
      <c r="AT52" s="102"/>
      <c r="AU52" s="102">
        <v>2115233051</v>
      </c>
      <c r="AV52" s="102"/>
      <c r="AW52" s="102"/>
      <c r="AX52" s="102"/>
      <c r="AY52" s="102"/>
      <c r="AZ52" s="102"/>
      <c r="BA52" s="99"/>
    </row>
    <row r="53" spans="1:53" ht="210" customHeight="1" x14ac:dyDescent="0.25">
      <c r="A53" s="2835"/>
      <c r="B53" s="171" t="s">
        <v>363</v>
      </c>
      <c r="C53" s="3358"/>
      <c r="D53" s="3363"/>
      <c r="E53" s="1470" t="s">
        <v>574</v>
      </c>
      <c r="F53" s="319" t="s">
        <v>573</v>
      </c>
      <c r="G53" s="320">
        <v>0</v>
      </c>
      <c r="H53" s="320">
        <v>40</v>
      </c>
      <c r="I53" s="317">
        <v>10</v>
      </c>
      <c r="J53" s="105" t="s">
        <v>1906</v>
      </c>
      <c r="K53" s="685" t="s">
        <v>1897</v>
      </c>
      <c r="L53" s="104" t="s">
        <v>1896</v>
      </c>
      <c r="M53" s="102">
        <v>1</v>
      </c>
      <c r="N53" s="1446" t="s">
        <v>1907</v>
      </c>
      <c r="O53" s="104" t="s">
        <v>1894</v>
      </c>
      <c r="P53" s="104" t="s">
        <v>1904</v>
      </c>
      <c r="Q53" s="102"/>
      <c r="R53" s="102"/>
      <c r="S53" s="102"/>
      <c r="T53" s="102"/>
      <c r="U53" s="102" t="s">
        <v>0</v>
      </c>
      <c r="V53" s="102" t="s">
        <v>0</v>
      </c>
      <c r="W53" s="102" t="s">
        <v>0</v>
      </c>
      <c r="X53" s="102" t="s">
        <v>0</v>
      </c>
      <c r="Y53" s="102" t="s">
        <v>0</v>
      </c>
      <c r="Z53" s="101"/>
      <c r="AA53" s="102" t="s">
        <v>1821</v>
      </c>
      <c r="AB53" s="589"/>
      <c r="AC53" s="102">
        <v>2115233051</v>
      </c>
      <c r="AD53" s="102"/>
      <c r="AE53" s="102"/>
      <c r="AF53" s="102"/>
      <c r="AG53" s="102"/>
      <c r="AH53" s="102">
        <f t="shared" si="0"/>
        <v>2115233051</v>
      </c>
      <c r="AI53" s="102"/>
      <c r="AJ53" s="102"/>
      <c r="AK53" s="102"/>
      <c r="AL53" s="102"/>
      <c r="AM53" s="102"/>
      <c r="AN53" s="102">
        <f t="shared" si="1"/>
        <v>0</v>
      </c>
      <c r="AO53" s="102"/>
      <c r="AP53" s="102"/>
      <c r="AQ53" s="102"/>
      <c r="AR53" s="102"/>
      <c r="AS53" s="102"/>
      <c r="AT53" s="102"/>
      <c r="AU53" s="102">
        <v>2115233051</v>
      </c>
      <c r="AV53" s="102"/>
      <c r="AW53" s="102"/>
      <c r="AX53" s="102"/>
      <c r="AY53" s="102"/>
      <c r="AZ53" s="102"/>
      <c r="BA53" s="99"/>
    </row>
    <row r="54" spans="1:53" ht="210.75" customHeight="1" x14ac:dyDescent="0.25">
      <c r="A54" s="2835"/>
      <c r="B54" s="171" t="s">
        <v>363</v>
      </c>
      <c r="C54" s="3358"/>
      <c r="D54" s="3363"/>
      <c r="E54" s="1470" t="s">
        <v>572</v>
      </c>
      <c r="F54" s="319" t="s">
        <v>571</v>
      </c>
      <c r="G54" s="320">
        <v>0</v>
      </c>
      <c r="H54" s="320">
        <v>800</v>
      </c>
      <c r="I54" s="317">
        <v>50</v>
      </c>
      <c r="J54" s="105" t="s">
        <v>1906</v>
      </c>
      <c r="K54" s="685" t="s">
        <v>1897</v>
      </c>
      <c r="L54" s="104" t="s">
        <v>1896</v>
      </c>
      <c r="M54" s="102">
        <v>1</v>
      </c>
      <c r="N54" s="1446" t="s">
        <v>1905</v>
      </c>
      <c r="O54" s="104" t="s">
        <v>1894</v>
      </c>
      <c r="P54" s="104" t="s">
        <v>1904</v>
      </c>
      <c r="Q54" s="102"/>
      <c r="R54" s="102"/>
      <c r="S54" s="102"/>
      <c r="T54" s="102"/>
      <c r="U54" s="102" t="s">
        <v>0</v>
      </c>
      <c r="V54" s="102" t="s">
        <v>0</v>
      </c>
      <c r="W54" s="102" t="s">
        <v>0</v>
      </c>
      <c r="X54" s="102" t="s">
        <v>0</v>
      </c>
      <c r="Y54" s="102" t="s">
        <v>0</v>
      </c>
      <c r="Z54" s="101"/>
      <c r="AA54" s="102" t="s">
        <v>1821</v>
      </c>
      <c r="AB54" s="589"/>
      <c r="AC54" s="102">
        <v>2115233051</v>
      </c>
      <c r="AD54" s="102"/>
      <c r="AE54" s="102"/>
      <c r="AF54" s="102"/>
      <c r="AG54" s="102"/>
      <c r="AH54" s="102">
        <f t="shared" si="0"/>
        <v>2115233051</v>
      </c>
      <c r="AI54" s="102"/>
      <c r="AJ54" s="102"/>
      <c r="AK54" s="102"/>
      <c r="AL54" s="102"/>
      <c r="AM54" s="102"/>
      <c r="AN54" s="102">
        <f t="shared" si="1"/>
        <v>0</v>
      </c>
      <c r="AO54" s="102"/>
      <c r="AP54" s="102"/>
      <c r="AQ54" s="102"/>
      <c r="AR54" s="102"/>
      <c r="AS54" s="102"/>
      <c r="AT54" s="102"/>
      <c r="AU54" s="102">
        <v>2115233051</v>
      </c>
      <c r="AV54" s="102"/>
      <c r="AW54" s="102"/>
      <c r="AX54" s="102"/>
      <c r="AY54" s="102"/>
      <c r="AZ54" s="102"/>
      <c r="BA54" s="99"/>
    </row>
    <row r="55" spans="1:53" ht="254.25" customHeight="1" x14ac:dyDescent="0.25">
      <c r="A55" s="2835"/>
      <c r="B55" s="171" t="s">
        <v>363</v>
      </c>
      <c r="C55" s="3358"/>
      <c r="D55" s="3363"/>
      <c r="E55" s="1470" t="s">
        <v>570</v>
      </c>
      <c r="F55" s="319" t="s">
        <v>569</v>
      </c>
      <c r="G55" s="320">
        <v>0</v>
      </c>
      <c r="H55" s="320">
        <v>4</v>
      </c>
      <c r="I55" s="317">
        <v>1</v>
      </c>
      <c r="J55" s="105" t="s">
        <v>1898</v>
      </c>
      <c r="K55" s="685" t="s">
        <v>1901</v>
      </c>
      <c r="L55" s="104" t="s">
        <v>1900</v>
      </c>
      <c r="M55" s="102">
        <v>1</v>
      </c>
      <c r="N55" s="1446" t="s">
        <v>1903</v>
      </c>
      <c r="O55" s="3099" t="s">
        <v>1902</v>
      </c>
      <c r="P55" s="3099" t="s">
        <v>438</v>
      </c>
      <c r="Q55" s="102"/>
      <c r="R55" s="102"/>
      <c r="S55" s="102"/>
      <c r="T55" s="102"/>
      <c r="U55" s="102"/>
      <c r="V55" s="102"/>
      <c r="W55" s="102"/>
      <c r="X55" s="102"/>
      <c r="Y55" s="102"/>
      <c r="Z55" s="101"/>
      <c r="AA55" s="102" t="s">
        <v>1825</v>
      </c>
      <c r="AB55" s="589" t="s">
        <v>509</v>
      </c>
      <c r="AC55" s="102">
        <v>3048349051</v>
      </c>
      <c r="AD55" s="102"/>
      <c r="AE55" s="102">
        <v>400000000</v>
      </c>
      <c r="AF55" s="102"/>
      <c r="AG55" s="102"/>
      <c r="AH55" s="102">
        <f t="shared" si="0"/>
        <v>2648349051</v>
      </c>
      <c r="AI55" s="102">
        <v>100000000</v>
      </c>
      <c r="AJ55" s="102"/>
      <c r="AK55" s="102"/>
      <c r="AL55" s="102"/>
      <c r="AM55" s="102"/>
      <c r="AN55" s="102">
        <f t="shared" si="1"/>
        <v>100000000</v>
      </c>
      <c r="AO55" s="102"/>
      <c r="AP55" s="102"/>
      <c r="AQ55" s="102"/>
      <c r="AR55" s="102"/>
      <c r="AS55" s="102"/>
      <c r="AT55" s="102"/>
      <c r="AU55" s="102">
        <v>2748349051</v>
      </c>
      <c r="AV55" s="102"/>
      <c r="AW55" s="102"/>
      <c r="AX55" s="102"/>
      <c r="AY55" s="102"/>
      <c r="AZ55" s="102"/>
      <c r="BA55" s="99"/>
    </row>
    <row r="56" spans="1:53" ht="209.25" customHeight="1" x14ac:dyDescent="0.25">
      <c r="A56" s="2835"/>
      <c r="B56" s="171"/>
      <c r="C56" s="3358"/>
      <c r="D56" s="3363"/>
      <c r="E56" s="1470" t="s">
        <v>570</v>
      </c>
      <c r="F56" s="319"/>
      <c r="G56" s="320"/>
      <c r="H56" s="320"/>
      <c r="I56" s="317"/>
      <c r="J56" s="105" t="s">
        <v>1898</v>
      </c>
      <c r="K56" s="685" t="s">
        <v>1901</v>
      </c>
      <c r="L56" s="104" t="s">
        <v>1900</v>
      </c>
      <c r="M56" s="102">
        <v>2</v>
      </c>
      <c r="N56" s="1446" t="s">
        <v>1899</v>
      </c>
      <c r="O56" s="3149"/>
      <c r="P56" s="3149"/>
      <c r="Q56" s="102"/>
      <c r="R56" s="102"/>
      <c r="S56" s="102"/>
      <c r="T56" s="102"/>
      <c r="U56" s="102" t="s">
        <v>0</v>
      </c>
      <c r="V56" s="102" t="s">
        <v>0</v>
      </c>
      <c r="W56" s="102" t="s">
        <v>0</v>
      </c>
      <c r="X56" s="102" t="s">
        <v>0</v>
      </c>
      <c r="Y56" s="102" t="s">
        <v>0</v>
      </c>
      <c r="Z56" s="101"/>
      <c r="AA56" s="102" t="s">
        <v>1825</v>
      </c>
      <c r="AB56" s="589" t="s">
        <v>509</v>
      </c>
      <c r="AC56" s="102">
        <v>3048349051</v>
      </c>
      <c r="AD56" s="102"/>
      <c r="AE56" s="102">
        <v>400000000</v>
      </c>
      <c r="AF56" s="102"/>
      <c r="AG56" s="102"/>
      <c r="AH56" s="102">
        <f t="shared" si="0"/>
        <v>2648349051</v>
      </c>
      <c r="AI56" s="102">
        <v>100000000</v>
      </c>
      <c r="AJ56" s="102"/>
      <c r="AK56" s="102"/>
      <c r="AL56" s="102"/>
      <c r="AM56" s="102"/>
      <c r="AN56" s="102">
        <f t="shared" si="1"/>
        <v>100000000</v>
      </c>
      <c r="AO56" s="102"/>
      <c r="AP56" s="102"/>
      <c r="AQ56" s="102"/>
      <c r="AR56" s="102"/>
      <c r="AS56" s="102"/>
      <c r="AT56" s="102"/>
      <c r="AU56" s="102">
        <v>2748349051</v>
      </c>
      <c r="AV56" s="102"/>
      <c r="AW56" s="102"/>
      <c r="AX56" s="102"/>
      <c r="AY56" s="102"/>
      <c r="AZ56" s="102"/>
      <c r="BA56" s="99"/>
    </row>
    <row r="57" spans="1:53" ht="210" customHeight="1" thickBot="1" x14ac:dyDescent="0.3">
      <c r="A57" s="2835"/>
      <c r="B57" s="171" t="s">
        <v>363</v>
      </c>
      <c r="C57" s="3372"/>
      <c r="D57" s="3379"/>
      <c r="E57" s="1470" t="s">
        <v>568</v>
      </c>
      <c r="F57" s="319" t="s">
        <v>129</v>
      </c>
      <c r="G57" s="318">
        <v>0</v>
      </c>
      <c r="H57" s="318">
        <v>1</v>
      </c>
      <c r="I57" s="317">
        <v>0.1</v>
      </c>
      <c r="J57" s="105" t="s">
        <v>1898</v>
      </c>
      <c r="K57" s="685" t="s">
        <v>1897</v>
      </c>
      <c r="L57" s="104" t="s">
        <v>1896</v>
      </c>
      <c r="M57" s="102">
        <v>1</v>
      </c>
      <c r="N57" s="1446" t="s">
        <v>1895</v>
      </c>
      <c r="O57" s="104" t="s">
        <v>1894</v>
      </c>
      <c r="P57" s="104" t="s">
        <v>438</v>
      </c>
      <c r="Q57" s="102"/>
      <c r="R57" s="102"/>
      <c r="S57" s="102"/>
      <c r="T57" s="102"/>
      <c r="U57" s="102" t="s">
        <v>0</v>
      </c>
      <c r="V57" s="102" t="s">
        <v>0</v>
      </c>
      <c r="W57" s="102" t="s">
        <v>0</v>
      </c>
      <c r="X57" s="102" t="s">
        <v>0</v>
      </c>
      <c r="Y57" s="102" t="s">
        <v>0</v>
      </c>
      <c r="Z57" s="101"/>
      <c r="AA57" s="102" t="s">
        <v>1821</v>
      </c>
      <c r="AB57" s="589"/>
      <c r="AC57" s="102">
        <v>2115233051</v>
      </c>
      <c r="AD57" s="102"/>
      <c r="AE57" s="102"/>
      <c r="AF57" s="102"/>
      <c r="AG57" s="102"/>
      <c r="AH57" s="102">
        <f t="shared" si="0"/>
        <v>2115233051</v>
      </c>
      <c r="AI57" s="102"/>
      <c r="AJ57" s="102"/>
      <c r="AK57" s="102"/>
      <c r="AL57" s="102"/>
      <c r="AM57" s="102"/>
      <c r="AN57" s="102">
        <f t="shared" si="1"/>
        <v>0</v>
      </c>
      <c r="AO57" s="102"/>
      <c r="AP57" s="102"/>
      <c r="AQ57" s="102"/>
      <c r="AR57" s="102"/>
      <c r="AS57" s="102"/>
      <c r="AT57" s="102"/>
      <c r="AU57" s="102">
        <v>2115233051</v>
      </c>
      <c r="AV57" s="102"/>
      <c r="AW57" s="102"/>
      <c r="AX57" s="102"/>
      <c r="AY57" s="102"/>
      <c r="AZ57" s="102"/>
      <c r="BA57" s="99"/>
    </row>
    <row r="58" spans="1:53" ht="76.5" customHeight="1" x14ac:dyDescent="0.25">
      <c r="A58" s="2835"/>
      <c r="B58" s="171" t="s">
        <v>363</v>
      </c>
      <c r="C58" s="3386" t="s">
        <v>1130</v>
      </c>
      <c r="D58" s="3378" t="s">
        <v>1129</v>
      </c>
      <c r="E58" s="1469" t="s">
        <v>567</v>
      </c>
      <c r="F58" s="312" t="s">
        <v>129</v>
      </c>
      <c r="G58" s="312">
        <v>0</v>
      </c>
      <c r="H58" s="316">
        <v>1</v>
      </c>
      <c r="I58" s="315">
        <v>0.2</v>
      </c>
      <c r="J58" s="171"/>
      <c r="K58" s="1446"/>
      <c r="L58" s="117"/>
      <c r="M58" s="102"/>
      <c r="N58" s="1446" t="s">
        <v>1875</v>
      </c>
      <c r="O58" s="102"/>
      <c r="P58" s="104"/>
      <c r="Q58" s="102"/>
      <c r="R58" s="102"/>
      <c r="S58" s="102"/>
      <c r="T58" s="102"/>
      <c r="U58" s="102"/>
      <c r="V58" s="102"/>
      <c r="W58" s="102"/>
      <c r="X58" s="102"/>
      <c r="Y58" s="102"/>
      <c r="Z58" s="101"/>
      <c r="AA58" s="102"/>
      <c r="AB58" s="589"/>
      <c r="AC58" s="102"/>
      <c r="AD58" s="102"/>
      <c r="AE58" s="102"/>
      <c r="AF58" s="102"/>
      <c r="AG58" s="102"/>
      <c r="AH58" s="102">
        <f t="shared" si="0"/>
        <v>0</v>
      </c>
      <c r="AI58" s="102"/>
      <c r="AJ58" s="102"/>
      <c r="AK58" s="102"/>
      <c r="AL58" s="102"/>
      <c r="AM58" s="102"/>
      <c r="AN58" s="102">
        <f t="shared" si="1"/>
        <v>0</v>
      </c>
      <c r="AO58" s="102"/>
      <c r="AP58" s="102"/>
      <c r="AQ58" s="102"/>
      <c r="AR58" s="102"/>
      <c r="AS58" s="102"/>
      <c r="AT58" s="102"/>
      <c r="AU58" s="102"/>
      <c r="AV58" s="102"/>
      <c r="AW58" s="102"/>
      <c r="AX58" s="102"/>
      <c r="AY58" s="102"/>
      <c r="AZ58" s="102"/>
      <c r="BA58" s="99"/>
    </row>
    <row r="59" spans="1:53" ht="71.25" customHeight="1" x14ac:dyDescent="0.25">
      <c r="A59" s="2835"/>
      <c r="B59" s="171" t="s">
        <v>363</v>
      </c>
      <c r="C59" s="3358"/>
      <c r="D59" s="3363"/>
      <c r="E59" s="1469" t="s">
        <v>566</v>
      </c>
      <c r="F59" s="309" t="s">
        <v>565</v>
      </c>
      <c r="G59" s="309">
        <v>0</v>
      </c>
      <c r="H59" s="309">
        <v>150</v>
      </c>
      <c r="I59" s="311">
        <v>20</v>
      </c>
      <c r="J59" s="171"/>
      <c r="K59" s="1446"/>
      <c r="L59" s="117"/>
      <c r="M59" s="102"/>
      <c r="N59" s="1446" t="s">
        <v>1875</v>
      </c>
      <c r="O59" s="102"/>
      <c r="P59" s="102"/>
      <c r="Q59" s="102"/>
      <c r="R59" s="102"/>
      <c r="S59" s="102"/>
      <c r="T59" s="102"/>
      <c r="U59" s="102"/>
      <c r="V59" s="102"/>
      <c r="W59" s="102"/>
      <c r="X59" s="102"/>
      <c r="Y59" s="102"/>
      <c r="Z59" s="101"/>
      <c r="AA59" s="102"/>
      <c r="AB59" s="589"/>
      <c r="AC59" s="102"/>
      <c r="AD59" s="102"/>
      <c r="AE59" s="102"/>
      <c r="AF59" s="102"/>
      <c r="AG59" s="102"/>
      <c r="AH59" s="102">
        <f t="shared" si="0"/>
        <v>0</v>
      </c>
      <c r="AI59" s="102"/>
      <c r="AJ59" s="102"/>
      <c r="AK59" s="102"/>
      <c r="AL59" s="102"/>
      <c r="AM59" s="102"/>
      <c r="AN59" s="102">
        <f t="shared" si="1"/>
        <v>0</v>
      </c>
      <c r="AO59" s="102"/>
      <c r="AP59" s="102"/>
      <c r="AQ59" s="102"/>
      <c r="AR59" s="102"/>
      <c r="AS59" s="102"/>
      <c r="AT59" s="102"/>
      <c r="AU59" s="102"/>
      <c r="AV59" s="102"/>
      <c r="AW59" s="102"/>
      <c r="AX59" s="102"/>
      <c r="AY59" s="102"/>
      <c r="AZ59" s="102"/>
      <c r="BA59" s="99"/>
    </row>
    <row r="60" spans="1:53" ht="75" customHeight="1" x14ac:dyDescent="0.25">
      <c r="A60" s="2835"/>
      <c r="B60" s="171" t="s">
        <v>363</v>
      </c>
      <c r="C60" s="3358"/>
      <c r="D60" s="3363"/>
      <c r="E60" s="1469" t="s">
        <v>564</v>
      </c>
      <c r="F60" s="309" t="s">
        <v>563</v>
      </c>
      <c r="G60" s="309">
        <v>0</v>
      </c>
      <c r="H60" s="314">
        <v>4</v>
      </c>
      <c r="I60" s="313">
        <v>0.15</v>
      </c>
      <c r="J60" s="171"/>
      <c r="K60" s="1446"/>
      <c r="L60" s="117"/>
      <c r="M60" s="102"/>
      <c r="N60" s="1446" t="s">
        <v>1875</v>
      </c>
      <c r="O60" s="102"/>
      <c r="P60" s="102"/>
      <c r="Q60" s="102"/>
      <c r="R60" s="102"/>
      <c r="S60" s="102"/>
      <c r="T60" s="102"/>
      <c r="U60" s="102"/>
      <c r="V60" s="102"/>
      <c r="W60" s="102"/>
      <c r="X60" s="102"/>
      <c r="Y60" s="102"/>
      <c r="Z60" s="101"/>
      <c r="AA60" s="102"/>
      <c r="AB60" s="589"/>
      <c r="AC60" s="102"/>
      <c r="AD60" s="102"/>
      <c r="AE60" s="102"/>
      <c r="AF60" s="102"/>
      <c r="AG60" s="102"/>
      <c r="AH60" s="102">
        <f t="shared" si="0"/>
        <v>0</v>
      </c>
      <c r="AI60" s="102"/>
      <c r="AJ60" s="102"/>
      <c r="AK60" s="102"/>
      <c r="AL60" s="102"/>
      <c r="AM60" s="102"/>
      <c r="AN60" s="102">
        <f t="shared" si="1"/>
        <v>0</v>
      </c>
      <c r="AO60" s="102"/>
      <c r="AP60" s="102"/>
      <c r="AQ60" s="102"/>
      <c r="AR60" s="102"/>
      <c r="AS60" s="102"/>
      <c r="AT60" s="102"/>
      <c r="AU60" s="102"/>
      <c r="AV60" s="102"/>
      <c r="AW60" s="102"/>
      <c r="AX60" s="102"/>
      <c r="AY60" s="102"/>
      <c r="AZ60" s="102"/>
      <c r="BA60" s="99"/>
    </row>
    <row r="61" spans="1:53" ht="285" customHeight="1" x14ac:dyDescent="0.25">
      <c r="A61" s="2835"/>
      <c r="B61" s="171" t="s">
        <v>363</v>
      </c>
      <c r="C61" s="3358"/>
      <c r="D61" s="3363"/>
      <c r="E61" s="1469" t="s">
        <v>562</v>
      </c>
      <c r="F61" s="309" t="s">
        <v>561</v>
      </c>
      <c r="G61" s="309">
        <v>0</v>
      </c>
      <c r="H61" s="309">
        <v>20</v>
      </c>
      <c r="I61" s="311">
        <v>3</v>
      </c>
      <c r="J61" s="171" t="s">
        <v>1880</v>
      </c>
      <c r="K61" s="1446" t="s">
        <v>1879</v>
      </c>
      <c r="L61" s="104" t="s">
        <v>1893</v>
      </c>
      <c r="M61" s="102"/>
      <c r="N61" s="685" t="s">
        <v>1892</v>
      </c>
      <c r="O61" s="105" t="s">
        <v>1876</v>
      </c>
      <c r="P61" s="114"/>
      <c r="Q61" s="114"/>
      <c r="R61" s="114"/>
      <c r="S61" s="114"/>
      <c r="T61" s="114"/>
      <c r="U61" s="114" t="s">
        <v>479</v>
      </c>
      <c r="V61" s="114" t="s">
        <v>479</v>
      </c>
      <c r="W61" s="114" t="s">
        <v>479</v>
      </c>
      <c r="X61" s="114" t="s">
        <v>479</v>
      </c>
      <c r="Y61" s="114" t="s">
        <v>479</v>
      </c>
      <c r="Z61" s="630"/>
      <c r="AA61" s="102" t="s">
        <v>1825</v>
      </c>
      <c r="AB61" s="589" t="s">
        <v>509</v>
      </c>
      <c r="AC61" s="102">
        <v>813870000</v>
      </c>
      <c r="AD61" s="102">
        <v>400000000</v>
      </c>
      <c r="AE61" s="102"/>
      <c r="AF61" s="102"/>
      <c r="AG61" s="102"/>
      <c r="AH61" s="102">
        <f t="shared" si="0"/>
        <v>1213870000</v>
      </c>
      <c r="AI61" s="102">
        <v>100000000</v>
      </c>
      <c r="AJ61" s="102"/>
      <c r="AK61" s="102"/>
      <c r="AL61" s="102"/>
      <c r="AM61" s="102"/>
      <c r="AN61" s="102">
        <f t="shared" si="1"/>
        <v>100000000</v>
      </c>
      <c r="AO61" s="102"/>
      <c r="AP61" s="102"/>
      <c r="AQ61" s="102"/>
      <c r="AR61" s="102"/>
      <c r="AS61" s="102"/>
      <c r="AT61" s="102"/>
      <c r="AU61" s="102">
        <v>913870000</v>
      </c>
      <c r="AV61" s="102"/>
      <c r="AW61" s="102">
        <v>400000000</v>
      </c>
      <c r="AX61" s="102">
        <v>10000000</v>
      </c>
      <c r="AY61" s="102"/>
      <c r="AZ61" s="102"/>
      <c r="BA61" s="99"/>
    </row>
    <row r="62" spans="1:53" ht="267" customHeight="1" x14ac:dyDescent="0.25">
      <c r="A62" s="2835"/>
      <c r="B62" s="171"/>
      <c r="C62" s="3358"/>
      <c r="D62" s="3363"/>
      <c r="E62" s="1469" t="s">
        <v>562</v>
      </c>
      <c r="F62" s="309"/>
      <c r="G62" s="309"/>
      <c r="H62" s="309"/>
      <c r="I62" s="311"/>
      <c r="J62" s="171" t="s">
        <v>1880</v>
      </c>
      <c r="K62" s="1446" t="s">
        <v>1879</v>
      </c>
      <c r="L62" s="104" t="s">
        <v>1891</v>
      </c>
      <c r="M62" s="102"/>
      <c r="N62" s="685" t="s">
        <v>1890</v>
      </c>
      <c r="O62" s="105" t="s">
        <v>1876</v>
      </c>
      <c r="P62" s="114"/>
      <c r="Q62" s="114"/>
      <c r="R62" s="114"/>
      <c r="S62" s="114"/>
      <c r="T62" s="114"/>
      <c r="U62" s="114"/>
      <c r="V62" s="114" t="s">
        <v>479</v>
      </c>
      <c r="W62" s="114" t="s">
        <v>479</v>
      </c>
      <c r="X62" s="114" t="s">
        <v>479</v>
      </c>
      <c r="Y62" s="114" t="s">
        <v>479</v>
      </c>
      <c r="Z62" s="630"/>
      <c r="AA62" s="102" t="s">
        <v>1825</v>
      </c>
      <c r="AB62" s="589" t="s">
        <v>509</v>
      </c>
      <c r="AC62" s="102">
        <v>813870000</v>
      </c>
      <c r="AD62" s="102">
        <v>400000000</v>
      </c>
      <c r="AE62" s="102"/>
      <c r="AF62" s="102"/>
      <c r="AG62" s="102"/>
      <c r="AH62" s="102">
        <f t="shared" si="0"/>
        <v>1213870000</v>
      </c>
      <c r="AI62" s="102">
        <v>100000000</v>
      </c>
      <c r="AJ62" s="102"/>
      <c r="AK62" s="102"/>
      <c r="AL62" s="102"/>
      <c r="AM62" s="102"/>
      <c r="AN62" s="102">
        <f t="shared" si="1"/>
        <v>100000000</v>
      </c>
      <c r="AO62" s="102"/>
      <c r="AP62" s="102"/>
      <c r="AQ62" s="102"/>
      <c r="AR62" s="102"/>
      <c r="AS62" s="102"/>
      <c r="AT62" s="102"/>
      <c r="AU62" s="102">
        <v>913870000</v>
      </c>
      <c r="AV62" s="102"/>
      <c r="AW62" s="102">
        <v>1600000</v>
      </c>
      <c r="AX62" s="102">
        <v>20000000</v>
      </c>
      <c r="AY62" s="102"/>
      <c r="AZ62" s="102"/>
      <c r="BA62" s="99"/>
    </row>
    <row r="63" spans="1:53" ht="222.75" customHeight="1" x14ac:dyDescent="0.25">
      <c r="A63" s="2835"/>
      <c r="B63" s="171"/>
      <c r="C63" s="3358"/>
      <c r="D63" s="3363"/>
      <c r="E63" s="1469" t="s">
        <v>562</v>
      </c>
      <c r="F63" s="309"/>
      <c r="G63" s="309"/>
      <c r="H63" s="309"/>
      <c r="I63" s="311"/>
      <c r="J63" s="171" t="s">
        <v>1880</v>
      </c>
      <c r="K63" s="1446" t="s">
        <v>1879</v>
      </c>
      <c r="L63" s="104" t="s">
        <v>1889</v>
      </c>
      <c r="M63" s="102"/>
      <c r="N63" s="685" t="s">
        <v>1888</v>
      </c>
      <c r="O63" s="105" t="s">
        <v>1876</v>
      </c>
      <c r="P63" s="114"/>
      <c r="Q63" s="114"/>
      <c r="R63" s="114"/>
      <c r="S63" s="114"/>
      <c r="T63" s="114"/>
      <c r="U63" s="114"/>
      <c r="V63" s="114"/>
      <c r="W63" s="114"/>
      <c r="X63" s="114"/>
      <c r="Y63" s="114"/>
      <c r="Z63" s="1406" t="s">
        <v>1887</v>
      </c>
      <c r="AA63" s="102" t="s">
        <v>1825</v>
      </c>
      <c r="AB63" s="589" t="s">
        <v>509</v>
      </c>
      <c r="AC63" s="102">
        <v>813870000</v>
      </c>
      <c r="AD63" s="102">
        <v>400000000</v>
      </c>
      <c r="AE63" s="102"/>
      <c r="AF63" s="102"/>
      <c r="AG63" s="102"/>
      <c r="AH63" s="102">
        <f t="shared" si="0"/>
        <v>1213870000</v>
      </c>
      <c r="AI63" s="102">
        <v>100000000</v>
      </c>
      <c r="AJ63" s="102"/>
      <c r="AK63" s="102"/>
      <c r="AL63" s="102"/>
      <c r="AM63" s="102"/>
      <c r="AN63" s="102">
        <f t="shared" si="1"/>
        <v>100000000</v>
      </c>
      <c r="AO63" s="102"/>
      <c r="AP63" s="102"/>
      <c r="AQ63" s="102"/>
      <c r="AR63" s="102"/>
      <c r="AS63" s="102"/>
      <c r="AT63" s="102"/>
      <c r="AU63" s="102">
        <v>913870000</v>
      </c>
      <c r="AV63" s="102"/>
      <c r="AW63" s="102">
        <v>1000000</v>
      </c>
      <c r="AX63" s="102">
        <v>15000000</v>
      </c>
      <c r="AY63" s="102"/>
      <c r="AZ63" s="102"/>
      <c r="BA63" s="99"/>
    </row>
    <row r="64" spans="1:53" ht="300.75" customHeight="1" x14ac:dyDescent="0.25">
      <c r="A64" s="2835"/>
      <c r="B64" s="171"/>
      <c r="C64" s="3358"/>
      <c r="D64" s="3363"/>
      <c r="E64" s="1469" t="s">
        <v>562</v>
      </c>
      <c r="F64" s="309"/>
      <c r="G64" s="309"/>
      <c r="H64" s="309"/>
      <c r="I64" s="311"/>
      <c r="J64" s="171" t="s">
        <v>1880</v>
      </c>
      <c r="K64" s="1446" t="s">
        <v>1879</v>
      </c>
      <c r="L64" s="104" t="s">
        <v>1886</v>
      </c>
      <c r="M64" s="102"/>
      <c r="N64" s="685" t="s">
        <v>1885</v>
      </c>
      <c r="O64" s="105" t="s">
        <v>1876</v>
      </c>
      <c r="P64" s="114"/>
      <c r="Q64" s="114"/>
      <c r="R64" s="114"/>
      <c r="S64" s="114"/>
      <c r="T64" s="114"/>
      <c r="U64" s="114"/>
      <c r="V64" s="114" t="s">
        <v>479</v>
      </c>
      <c r="W64" s="114" t="s">
        <v>479</v>
      </c>
      <c r="X64" s="114" t="s">
        <v>479</v>
      </c>
      <c r="Y64" s="114" t="s">
        <v>479</v>
      </c>
      <c r="Z64" s="630"/>
      <c r="AA64" s="102" t="s">
        <v>1825</v>
      </c>
      <c r="AB64" s="589" t="s">
        <v>509</v>
      </c>
      <c r="AC64" s="102">
        <v>813870000</v>
      </c>
      <c r="AD64" s="102">
        <v>400000000</v>
      </c>
      <c r="AE64" s="102"/>
      <c r="AF64" s="102"/>
      <c r="AG64" s="102"/>
      <c r="AH64" s="102">
        <f t="shared" si="0"/>
        <v>1213870000</v>
      </c>
      <c r="AI64" s="102">
        <v>100000000</v>
      </c>
      <c r="AJ64" s="102"/>
      <c r="AK64" s="102"/>
      <c r="AL64" s="102"/>
      <c r="AM64" s="102"/>
      <c r="AN64" s="102">
        <f t="shared" si="1"/>
        <v>100000000</v>
      </c>
      <c r="AO64" s="102"/>
      <c r="AP64" s="102"/>
      <c r="AQ64" s="102"/>
      <c r="AR64" s="102"/>
      <c r="AS64" s="102"/>
      <c r="AT64" s="102"/>
      <c r="AU64" s="102">
        <v>913870000</v>
      </c>
      <c r="AV64" s="102"/>
      <c r="AW64" s="102">
        <v>1000000</v>
      </c>
      <c r="AX64" s="102">
        <v>5000000</v>
      </c>
      <c r="AY64" s="102"/>
      <c r="AZ64" s="102"/>
      <c r="BA64" s="99"/>
    </row>
    <row r="65" spans="1:53" ht="251.25" customHeight="1" x14ac:dyDescent="0.25">
      <c r="A65" s="2835"/>
      <c r="B65" s="171"/>
      <c r="C65" s="3358"/>
      <c r="D65" s="3363"/>
      <c r="E65" s="1469" t="s">
        <v>562</v>
      </c>
      <c r="F65" s="309"/>
      <c r="G65" s="309"/>
      <c r="H65" s="309"/>
      <c r="I65" s="311"/>
      <c r="J65" s="171" t="s">
        <v>1880</v>
      </c>
      <c r="K65" s="1446" t="s">
        <v>1879</v>
      </c>
      <c r="L65" s="104" t="s">
        <v>1884</v>
      </c>
      <c r="M65" s="102"/>
      <c r="N65" s="685" t="s">
        <v>1883</v>
      </c>
      <c r="O65" s="105" t="s">
        <v>1876</v>
      </c>
      <c r="P65" s="114"/>
      <c r="Q65" s="114"/>
      <c r="R65" s="114"/>
      <c r="S65" s="114"/>
      <c r="T65" s="114"/>
      <c r="U65" s="114" t="s">
        <v>479</v>
      </c>
      <c r="V65" s="114" t="s">
        <v>479</v>
      </c>
      <c r="W65" s="114"/>
      <c r="X65" s="114"/>
      <c r="Y65" s="114"/>
      <c r="Z65" s="630"/>
      <c r="AA65" s="102" t="s">
        <v>1825</v>
      </c>
      <c r="AB65" s="589" t="s">
        <v>509</v>
      </c>
      <c r="AC65" s="102">
        <v>813870000</v>
      </c>
      <c r="AD65" s="102">
        <v>400000000</v>
      </c>
      <c r="AE65" s="102"/>
      <c r="AF65" s="102"/>
      <c r="AG65" s="102"/>
      <c r="AH65" s="102">
        <f t="shared" si="0"/>
        <v>1213870000</v>
      </c>
      <c r="AI65" s="102">
        <v>100000000</v>
      </c>
      <c r="AJ65" s="102"/>
      <c r="AK65" s="102"/>
      <c r="AL65" s="102"/>
      <c r="AM65" s="102"/>
      <c r="AN65" s="102">
        <f t="shared" si="1"/>
        <v>100000000</v>
      </c>
      <c r="AO65" s="102"/>
      <c r="AP65" s="102"/>
      <c r="AQ65" s="102"/>
      <c r="AR65" s="102"/>
      <c r="AS65" s="102"/>
      <c r="AT65" s="102"/>
      <c r="AU65" s="102">
        <v>913870000</v>
      </c>
      <c r="AV65" s="102"/>
      <c r="AW65" s="102">
        <v>2000000</v>
      </c>
      <c r="AX65" s="102">
        <v>3000000</v>
      </c>
      <c r="AY65" s="102"/>
      <c r="AZ65" s="102"/>
      <c r="BA65" s="99"/>
    </row>
    <row r="66" spans="1:53" ht="233.25" customHeight="1" x14ac:dyDescent="0.25">
      <c r="A66" s="2835"/>
      <c r="B66" s="171"/>
      <c r="C66" s="3358"/>
      <c r="D66" s="3363"/>
      <c r="E66" s="1469" t="s">
        <v>562</v>
      </c>
      <c r="F66" s="309"/>
      <c r="G66" s="309"/>
      <c r="H66" s="309"/>
      <c r="I66" s="311"/>
      <c r="J66" s="171" t="s">
        <v>1880</v>
      </c>
      <c r="K66" s="1446" t="s">
        <v>1879</v>
      </c>
      <c r="L66" s="104" t="s">
        <v>1882</v>
      </c>
      <c r="M66" s="102"/>
      <c r="N66" s="685" t="s">
        <v>1881</v>
      </c>
      <c r="O66" s="105" t="s">
        <v>1876</v>
      </c>
      <c r="P66" s="114"/>
      <c r="Q66" s="114"/>
      <c r="R66" s="114"/>
      <c r="S66" s="114"/>
      <c r="T66" s="114"/>
      <c r="U66" s="114" t="s">
        <v>479</v>
      </c>
      <c r="V66" s="114" t="s">
        <v>479</v>
      </c>
      <c r="W66" s="114"/>
      <c r="X66" s="114"/>
      <c r="Y66" s="114"/>
      <c r="Z66" s="630"/>
      <c r="AA66" s="102" t="s">
        <v>1825</v>
      </c>
      <c r="AB66" s="589" t="s">
        <v>509</v>
      </c>
      <c r="AC66" s="102">
        <v>813870000</v>
      </c>
      <c r="AD66" s="102">
        <v>400000000</v>
      </c>
      <c r="AE66" s="102"/>
      <c r="AF66" s="102"/>
      <c r="AG66" s="102"/>
      <c r="AH66" s="102">
        <f t="shared" si="0"/>
        <v>1213870000</v>
      </c>
      <c r="AI66" s="102">
        <v>100000000</v>
      </c>
      <c r="AJ66" s="102"/>
      <c r="AK66" s="102"/>
      <c r="AL66" s="102"/>
      <c r="AM66" s="102"/>
      <c r="AN66" s="102">
        <f t="shared" si="1"/>
        <v>100000000</v>
      </c>
      <c r="AO66" s="102"/>
      <c r="AP66" s="102"/>
      <c r="AQ66" s="102"/>
      <c r="AR66" s="102"/>
      <c r="AS66" s="102"/>
      <c r="AT66" s="102"/>
      <c r="AU66" s="102">
        <v>913870000</v>
      </c>
      <c r="AV66" s="102"/>
      <c r="AW66" s="102">
        <v>2000000</v>
      </c>
      <c r="AX66" s="102">
        <v>10000000</v>
      </c>
      <c r="AY66" s="102"/>
      <c r="AZ66" s="102"/>
      <c r="BA66" s="99"/>
    </row>
    <row r="67" spans="1:53" ht="280.5" customHeight="1" x14ac:dyDescent="0.25">
      <c r="A67" s="2835"/>
      <c r="B67" s="171"/>
      <c r="C67" s="3358"/>
      <c r="D67" s="3363"/>
      <c r="E67" s="1469" t="s">
        <v>562</v>
      </c>
      <c r="F67" s="309"/>
      <c r="G67" s="309"/>
      <c r="H67" s="309"/>
      <c r="I67" s="311"/>
      <c r="J67" s="171" t="s">
        <v>1880</v>
      </c>
      <c r="K67" s="1446" t="s">
        <v>1879</v>
      </c>
      <c r="L67" s="104" t="s">
        <v>1878</v>
      </c>
      <c r="M67" s="102"/>
      <c r="N67" s="685" t="s">
        <v>1877</v>
      </c>
      <c r="O67" s="105" t="s">
        <v>1876</v>
      </c>
      <c r="P67" s="114"/>
      <c r="Q67" s="114"/>
      <c r="R67" s="114"/>
      <c r="S67" s="114"/>
      <c r="T67" s="114"/>
      <c r="U67" s="114"/>
      <c r="V67" s="114" t="s">
        <v>479</v>
      </c>
      <c r="W67" s="114" t="s">
        <v>479</v>
      </c>
      <c r="X67" s="114" t="s">
        <v>479</v>
      </c>
      <c r="Y67" s="114"/>
      <c r="Z67" s="630"/>
      <c r="AA67" s="102" t="s">
        <v>1825</v>
      </c>
      <c r="AB67" s="589" t="s">
        <v>509</v>
      </c>
      <c r="AC67" s="102">
        <v>813870000</v>
      </c>
      <c r="AD67" s="102">
        <v>400000000</v>
      </c>
      <c r="AE67" s="102"/>
      <c r="AF67" s="102"/>
      <c r="AG67" s="102"/>
      <c r="AH67" s="102">
        <f t="shared" si="0"/>
        <v>1213870000</v>
      </c>
      <c r="AI67" s="102">
        <v>100000000</v>
      </c>
      <c r="AJ67" s="102"/>
      <c r="AK67" s="102"/>
      <c r="AL67" s="102"/>
      <c r="AM67" s="102"/>
      <c r="AN67" s="102">
        <f t="shared" si="1"/>
        <v>100000000</v>
      </c>
      <c r="AO67" s="102"/>
      <c r="AP67" s="102"/>
      <c r="AQ67" s="102"/>
      <c r="AR67" s="102"/>
      <c r="AS67" s="102"/>
      <c r="AT67" s="102"/>
      <c r="AU67" s="102">
        <v>913870000</v>
      </c>
      <c r="AV67" s="102"/>
      <c r="AW67" s="102">
        <v>2000000</v>
      </c>
      <c r="AX67" s="102">
        <v>19800000</v>
      </c>
      <c r="AY67" s="102"/>
      <c r="AZ67" s="102"/>
      <c r="BA67" s="99"/>
    </row>
    <row r="68" spans="1:53" ht="66" customHeight="1" x14ac:dyDescent="0.25">
      <c r="A68" s="2835"/>
      <c r="B68" s="171" t="s">
        <v>363</v>
      </c>
      <c r="C68" s="3358"/>
      <c r="D68" s="3363"/>
      <c r="E68" s="1469" t="s">
        <v>560</v>
      </c>
      <c r="F68" s="312" t="s">
        <v>559</v>
      </c>
      <c r="G68" s="312">
        <v>0</v>
      </c>
      <c r="H68" s="312">
        <v>15</v>
      </c>
      <c r="I68" s="311">
        <v>1</v>
      </c>
      <c r="J68" s="171"/>
      <c r="K68" s="1446"/>
      <c r="L68" s="117"/>
      <c r="M68" s="102"/>
      <c r="N68" s="1446" t="s">
        <v>1875</v>
      </c>
      <c r="O68" s="105"/>
      <c r="P68" s="114"/>
      <c r="Q68" s="114"/>
      <c r="R68" s="114"/>
      <c r="S68" s="114"/>
      <c r="T68" s="114"/>
      <c r="U68" s="114"/>
      <c r="V68" s="114"/>
      <c r="W68" s="114"/>
      <c r="X68" s="114"/>
      <c r="Y68" s="114"/>
      <c r="Z68" s="630"/>
      <c r="AA68" s="102"/>
      <c r="AB68" s="589"/>
      <c r="AC68" s="102"/>
      <c r="AD68" s="102"/>
      <c r="AE68" s="102"/>
      <c r="AF68" s="102"/>
      <c r="AG68" s="102"/>
      <c r="AH68" s="102">
        <f t="shared" si="0"/>
        <v>0</v>
      </c>
      <c r="AI68" s="102"/>
      <c r="AJ68" s="102"/>
      <c r="AK68" s="102"/>
      <c r="AL68" s="102"/>
      <c r="AM68" s="102"/>
      <c r="AN68" s="102">
        <f t="shared" si="1"/>
        <v>0</v>
      </c>
      <c r="AO68" s="102"/>
      <c r="AP68" s="102"/>
      <c r="AQ68" s="102"/>
      <c r="AR68" s="102"/>
      <c r="AS68" s="102"/>
      <c r="AT68" s="102"/>
      <c r="AU68" s="102"/>
      <c r="AV68" s="102"/>
      <c r="AW68" s="102"/>
      <c r="AX68" s="102"/>
      <c r="AY68" s="102"/>
      <c r="AZ68" s="102"/>
      <c r="BA68" s="99"/>
    </row>
    <row r="69" spans="1:53" ht="69" customHeight="1" x14ac:dyDescent="0.25">
      <c r="A69" s="2835"/>
      <c r="B69" s="171" t="s">
        <v>363</v>
      </c>
      <c r="C69" s="3358"/>
      <c r="D69" s="3363"/>
      <c r="E69" s="1469" t="s">
        <v>558</v>
      </c>
      <c r="F69" s="309" t="s">
        <v>557</v>
      </c>
      <c r="G69" s="309">
        <v>0</v>
      </c>
      <c r="H69" s="309">
        <v>1</v>
      </c>
      <c r="I69" s="311">
        <v>0</v>
      </c>
      <c r="J69" s="171"/>
      <c r="K69" s="1446"/>
      <c r="L69" s="117"/>
      <c r="M69" s="102"/>
      <c r="N69" s="1446" t="s">
        <v>1875</v>
      </c>
      <c r="O69" s="102"/>
      <c r="P69" s="102"/>
      <c r="Q69" s="102"/>
      <c r="R69" s="102"/>
      <c r="S69" s="102"/>
      <c r="T69" s="102"/>
      <c r="U69" s="102"/>
      <c r="V69" s="102"/>
      <c r="W69" s="102"/>
      <c r="X69" s="102"/>
      <c r="Y69" s="102"/>
      <c r="Z69" s="101"/>
      <c r="AA69" s="102"/>
      <c r="AB69" s="589"/>
      <c r="AC69" s="102"/>
      <c r="AD69" s="102"/>
      <c r="AE69" s="102"/>
      <c r="AF69" s="102"/>
      <c r="AG69" s="102"/>
      <c r="AH69" s="102">
        <f t="shared" si="0"/>
        <v>0</v>
      </c>
      <c r="AI69" s="102"/>
      <c r="AJ69" s="102"/>
      <c r="AK69" s="102"/>
      <c r="AL69" s="102"/>
      <c r="AM69" s="102"/>
      <c r="AN69" s="102">
        <f t="shared" si="1"/>
        <v>0</v>
      </c>
      <c r="AO69" s="102"/>
      <c r="AP69" s="102"/>
      <c r="AQ69" s="102"/>
      <c r="AR69" s="102"/>
      <c r="AS69" s="102"/>
      <c r="AT69" s="102"/>
      <c r="AU69" s="102"/>
      <c r="AV69" s="102"/>
      <c r="AW69" s="102"/>
      <c r="AX69" s="102"/>
      <c r="AY69" s="102"/>
      <c r="AZ69" s="102"/>
      <c r="BA69" s="99"/>
    </row>
    <row r="70" spans="1:53" ht="63.75" customHeight="1" x14ac:dyDescent="0.25">
      <c r="A70" s="2835"/>
      <c r="B70" s="171" t="s">
        <v>363</v>
      </c>
      <c r="C70" s="3358"/>
      <c r="D70" s="3363"/>
      <c r="E70" s="1469" t="s">
        <v>556</v>
      </c>
      <c r="F70" s="309" t="s">
        <v>555</v>
      </c>
      <c r="G70" s="309">
        <v>0</v>
      </c>
      <c r="H70" s="309">
        <v>1</v>
      </c>
      <c r="I70" s="311">
        <v>0</v>
      </c>
      <c r="J70" s="171"/>
      <c r="K70" s="1446"/>
      <c r="L70" s="117"/>
      <c r="M70" s="102"/>
      <c r="N70" s="1446" t="s">
        <v>1875</v>
      </c>
      <c r="O70" s="102"/>
      <c r="P70" s="102"/>
      <c r="Q70" s="102"/>
      <c r="R70" s="102"/>
      <c r="S70" s="102"/>
      <c r="T70" s="102"/>
      <c r="U70" s="102"/>
      <c r="V70" s="102"/>
      <c r="W70" s="102"/>
      <c r="X70" s="102"/>
      <c r="Y70" s="102"/>
      <c r="Z70" s="101"/>
      <c r="AA70" s="102"/>
      <c r="AB70" s="589"/>
      <c r="AC70" s="102"/>
      <c r="AD70" s="102"/>
      <c r="AE70" s="102"/>
      <c r="AF70" s="102"/>
      <c r="AG70" s="102"/>
      <c r="AH70" s="102">
        <f t="shared" si="0"/>
        <v>0</v>
      </c>
      <c r="AI70" s="102"/>
      <c r="AJ70" s="102"/>
      <c r="AK70" s="102"/>
      <c r="AL70" s="102"/>
      <c r="AM70" s="102"/>
      <c r="AN70" s="102">
        <f t="shared" si="1"/>
        <v>0</v>
      </c>
      <c r="AO70" s="102"/>
      <c r="AP70" s="102"/>
      <c r="AQ70" s="102"/>
      <c r="AR70" s="102"/>
      <c r="AS70" s="102"/>
      <c r="AT70" s="102"/>
      <c r="AU70" s="102"/>
      <c r="AV70" s="102"/>
      <c r="AW70" s="102"/>
      <c r="AX70" s="102"/>
      <c r="AY70" s="102"/>
      <c r="AZ70" s="102"/>
      <c r="BA70" s="99"/>
    </row>
    <row r="71" spans="1:53" ht="57.75" customHeight="1" thickBot="1" x14ac:dyDescent="0.3">
      <c r="A71" s="2836"/>
      <c r="B71" s="171" t="s">
        <v>363</v>
      </c>
      <c r="C71" s="3372"/>
      <c r="D71" s="3379"/>
      <c r="E71" s="1469" t="s">
        <v>554</v>
      </c>
      <c r="F71" s="309" t="s">
        <v>470</v>
      </c>
      <c r="G71" s="309">
        <v>0</v>
      </c>
      <c r="H71" s="308">
        <v>1</v>
      </c>
      <c r="I71" s="307">
        <v>0.2</v>
      </c>
      <c r="J71" s="171"/>
      <c r="K71" s="1446"/>
      <c r="L71" s="117"/>
      <c r="M71" s="102"/>
      <c r="N71" s="1446" t="s">
        <v>1875</v>
      </c>
      <c r="O71" s="102"/>
      <c r="P71" s="102"/>
      <c r="Q71" s="102"/>
      <c r="R71" s="102"/>
      <c r="S71" s="102"/>
      <c r="T71" s="102"/>
      <c r="U71" s="102"/>
      <c r="V71" s="102"/>
      <c r="W71" s="102"/>
      <c r="X71" s="102"/>
      <c r="Y71" s="102"/>
      <c r="Z71" s="101"/>
      <c r="AA71" s="102"/>
      <c r="AB71" s="589"/>
      <c r="AC71" s="102"/>
      <c r="AD71" s="102"/>
      <c r="AE71" s="102"/>
      <c r="AF71" s="102"/>
      <c r="AG71" s="102"/>
      <c r="AH71" s="102">
        <f t="shared" si="0"/>
        <v>0</v>
      </c>
      <c r="AI71" s="102"/>
      <c r="AJ71" s="102"/>
      <c r="AK71" s="102"/>
      <c r="AL71" s="102"/>
      <c r="AM71" s="102"/>
      <c r="AN71" s="102">
        <f t="shared" si="1"/>
        <v>0</v>
      </c>
      <c r="AO71" s="102"/>
      <c r="AP71" s="102"/>
      <c r="AQ71" s="102"/>
      <c r="AR71" s="102"/>
      <c r="AS71" s="102"/>
      <c r="AT71" s="102"/>
      <c r="AU71" s="102"/>
      <c r="AV71" s="102"/>
      <c r="AW71" s="102"/>
      <c r="AX71" s="102"/>
      <c r="AY71" s="102"/>
      <c r="AZ71" s="102"/>
      <c r="BA71" s="99"/>
    </row>
    <row r="72" spans="1:53" ht="165.75" customHeight="1" x14ac:dyDescent="0.25">
      <c r="A72" s="2835"/>
      <c r="B72" s="171" t="s">
        <v>363</v>
      </c>
      <c r="C72" s="3377" t="s">
        <v>1121</v>
      </c>
      <c r="D72" s="3361" t="s">
        <v>1120</v>
      </c>
      <c r="E72" s="1465" t="s">
        <v>534</v>
      </c>
      <c r="F72" s="286" t="s">
        <v>51</v>
      </c>
      <c r="G72" s="286" t="s">
        <v>124</v>
      </c>
      <c r="H72" s="286">
        <v>60</v>
      </c>
      <c r="I72" s="282">
        <v>15</v>
      </c>
      <c r="J72" s="171" t="s">
        <v>1839</v>
      </c>
      <c r="K72" s="1457" t="s">
        <v>1830</v>
      </c>
      <c r="L72" s="1456" t="s">
        <v>1825</v>
      </c>
      <c r="M72" s="468">
        <v>1</v>
      </c>
      <c r="N72" s="1446" t="s">
        <v>1874</v>
      </c>
      <c r="O72" s="105" t="s">
        <v>1873</v>
      </c>
      <c r="P72" s="105" t="s">
        <v>438</v>
      </c>
      <c r="Q72" s="114" t="s">
        <v>479</v>
      </c>
      <c r="R72" s="114" t="s">
        <v>479</v>
      </c>
      <c r="S72" s="114" t="s">
        <v>479</v>
      </c>
      <c r="T72" s="114" t="s">
        <v>479</v>
      </c>
      <c r="U72" s="114" t="s">
        <v>479</v>
      </c>
      <c r="V72" s="114" t="s">
        <v>479</v>
      </c>
      <c r="W72" s="114" t="s">
        <v>479</v>
      </c>
      <c r="X72" s="114" t="s">
        <v>479</v>
      </c>
      <c r="Y72" s="114" t="s">
        <v>479</v>
      </c>
      <c r="Z72" s="101"/>
      <c r="AA72" s="102" t="s">
        <v>1825</v>
      </c>
      <c r="AB72" s="589" t="s">
        <v>509</v>
      </c>
      <c r="AC72" s="102">
        <v>808539877</v>
      </c>
      <c r="AD72" s="102"/>
      <c r="AE72" s="102">
        <v>4500000</v>
      </c>
      <c r="AF72" s="102"/>
      <c r="AG72" s="102"/>
      <c r="AH72" s="102">
        <f t="shared" si="0"/>
        <v>804039877</v>
      </c>
      <c r="AI72" s="102">
        <v>230000000</v>
      </c>
      <c r="AJ72" s="102"/>
      <c r="AK72" s="102"/>
      <c r="AL72" s="102"/>
      <c r="AM72" s="102"/>
      <c r="AN72" s="102">
        <f t="shared" si="1"/>
        <v>230000000</v>
      </c>
      <c r="AO72" s="102"/>
      <c r="AP72" s="102"/>
      <c r="AQ72" s="102"/>
      <c r="AR72" s="102"/>
      <c r="AS72" s="102"/>
      <c r="AT72" s="102"/>
      <c r="AU72" s="102">
        <v>1034039877</v>
      </c>
      <c r="AV72" s="102"/>
      <c r="AW72" s="102"/>
      <c r="AX72" s="102">
        <v>199276000</v>
      </c>
      <c r="AY72" s="102"/>
      <c r="AZ72" s="102"/>
      <c r="BA72" s="99"/>
    </row>
    <row r="73" spans="1:53" ht="167.25" customHeight="1" x14ac:dyDescent="0.25">
      <c r="A73" s="2835"/>
      <c r="B73" s="171" t="s">
        <v>363</v>
      </c>
      <c r="C73" s="3375"/>
      <c r="D73" s="3362"/>
      <c r="E73" s="1465" t="s">
        <v>534</v>
      </c>
      <c r="F73" s="286"/>
      <c r="G73" s="286"/>
      <c r="H73" s="286"/>
      <c r="I73" s="282"/>
      <c r="J73" s="171" t="s">
        <v>1839</v>
      </c>
      <c r="K73" s="1457" t="s">
        <v>1830</v>
      </c>
      <c r="L73" s="1456" t="s">
        <v>1825</v>
      </c>
      <c r="M73" s="468">
        <v>2</v>
      </c>
      <c r="N73" s="1446" t="s">
        <v>1872</v>
      </c>
      <c r="O73" s="105" t="s">
        <v>1871</v>
      </c>
      <c r="P73" s="105" t="s">
        <v>1870</v>
      </c>
      <c r="Q73" s="114" t="s">
        <v>479</v>
      </c>
      <c r="R73" s="114" t="s">
        <v>479</v>
      </c>
      <c r="S73" s="114" t="s">
        <v>479</v>
      </c>
      <c r="T73" s="114" t="s">
        <v>479</v>
      </c>
      <c r="U73" s="114" t="s">
        <v>479</v>
      </c>
      <c r="V73" s="114" t="s">
        <v>479</v>
      </c>
      <c r="W73" s="114" t="s">
        <v>479</v>
      </c>
      <c r="X73" s="114" t="s">
        <v>479</v>
      </c>
      <c r="Y73" s="114" t="s">
        <v>479</v>
      </c>
      <c r="Z73" s="102"/>
      <c r="AA73" s="102" t="s">
        <v>1825</v>
      </c>
      <c r="AB73" s="589" t="s">
        <v>509</v>
      </c>
      <c r="AC73" s="102">
        <v>808539877</v>
      </c>
      <c r="AD73" s="102"/>
      <c r="AE73" s="102">
        <v>4500000</v>
      </c>
      <c r="AF73" s="102"/>
      <c r="AG73" s="102"/>
      <c r="AH73" s="102">
        <f t="shared" si="0"/>
        <v>804039877</v>
      </c>
      <c r="AI73" s="102">
        <v>230000000</v>
      </c>
      <c r="AJ73" s="102"/>
      <c r="AK73" s="102"/>
      <c r="AL73" s="102"/>
      <c r="AM73" s="102"/>
      <c r="AN73" s="102">
        <f t="shared" si="1"/>
        <v>230000000</v>
      </c>
      <c r="AO73" s="102"/>
      <c r="AP73" s="102"/>
      <c r="AQ73" s="102"/>
      <c r="AR73" s="102"/>
      <c r="AS73" s="102"/>
      <c r="AT73" s="102"/>
      <c r="AU73" s="102">
        <v>1034039877</v>
      </c>
      <c r="AV73" s="102"/>
      <c r="AW73" s="102"/>
      <c r="AX73" s="102">
        <v>199276000</v>
      </c>
      <c r="AY73" s="102"/>
      <c r="AZ73" s="102"/>
      <c r="BA73" s="99"/>
    </row>
    <row r="74" spans="1:53" ht="172.5" customHeight="1" x14ac:dyDescent="0.25">
      <c r="A74" s="2835"/>
      <c r="B74" s="171" t="s">
        <v>363</v>
      </c>
      <c r="C74" s="3375"/>
      <c r="D74" s="3362"/>
      <c r="E74" s="1465" t="s">
        <v>533</v>
      </c>
      <c r="F74" s="286"/>
      <c r="G74" s="286"/>
      <c r="H74" s="286"/>
      <c r="I74" s="282"/>
      <c r="J74" s="171" t="s">
        <v>1832</v>
      </c>
      <c r="K74" s="1457" t="s">
        <v>1830</v>
      </c>
      <c r="L74" s="1456" t="s">
        <v>1825</v>
      </c>
      <c r="M74" s="468">
        <v>1</v>
      </c>
      <c r="N74" s="1446" t="s">
        <v>1869</v>
      </c>
      <c r="O74" s="105" t="s">
        <v>1868</v>
      </c>
      <c r="P74" s="105" t="s">
        <v>293</v>
      </c>
      <c r="Q74" s="114" t="s">
        <v>479</v>
      </c>
      <c r="R74" s="114" t="s">
        <v>479</v>
      </c>
      <c r="S74" s="114" t="s">
        <v>479</v>
      </c>
      <c r="T74" s="114" t="s">
        <v>479</v>
      </c>
      <c r="U74" s="114" t="s">
        <v>479</v>
      </c>
      <c r="V74" s="114" t="s">
        <v>479</v>
      </c>
      <c r="W74" s="114" t="s">
        <v>479</v>
      </c>
      <c r="X74" s="114" t="s">
        <v>479</v>
      </c>
      <c r="Y74" s="114" t="s">
        <v>479</v>
      </c>
      <c r="Z74" s="102"/>
      <c r="AA74" s="102" t="s">
        <v>1825</v>
      </c>
      <c r="AB74" s="589" t="s">
        <v>509</v>
      </c>
      <c r="AC74" s="102">
        <v>808539877</v>
      </c>
      <c r="AD74" s="102"/>
      <c r="AE74" s="102">
        <v>4500000</v>
      </c>
      <c r="AF74" s="102"/>
      <c r="AG74" s="102"/>
      <c r="AH74" s="102">
        <f t="shared" si="0"/>
        <v>804039877</v>
      </c>
      <c r="AI74" s="102">
        <v>230000000</v>
      </c>
      <c r="AJ74" s="102"/>
      <c r="AK74" s="102"/>
      <c r="AL74" s="102"/>
      <c r="AM74" s="102"/>
      <c r="AN74" s="102">
        <f t="shared" si="1"/>
        <v>230000000</v>
      </c>
      <c r="AO74" s="102"/>
      <c r="AP74" s="102"/>
      <c r="AQ74" s="102"/>
      <c r="AR74" s="102"/>
      <c r="AS74" s="102"/>
      <c r="AT74" s="102"/>
      <c r="AU74" s="102">
        <v>1034039877</v>
      </c>
      <c r="AV74" s="102"/>
      <c r="AW74" s="102"/>
      <c r="AX74" s="102">
        <v>199276000</v>
      </c>
      <c r="AY74" s="102"/>
      <c r="AZ74" s="102"/>
      <c r="BA74" s="99"/>
    </row>
    <row r="75" spans="1:53" ht="209.25" customHeight="1" x14ac:dyDescent="0.25">
      <c r="A75" s="2835"/>
      <c r="B75" s="171" t="s">
        <v>363</v>
      </c>
      <c r="C75" s="3358"/>
      <c r="D75" s="3363"/>
      <c r="E75" s="1465" t="s">
        <v>533</v>
      </c>
      <c r="F75" s="171" t="s">
        <v>227</v>
      </c>
      <c r="G75" s="171" t="s">
        <v>124</v>
      </c>
      <c r="H75" s="291">
        <v>1</v>
      </c>
      <c r="I75" s="290">
        <v>0.6</v>
      </c>
      <c r="J75" s="171" t="s">
        <v>1832</v>
      </c>
      <c r="K75" s="1457" t="s">
        <v>1830</v>
      </c>
      <c r="L75" s="1456" t="s">
        <v>1825</v>
      </c>
      <c r="M75" s="468">
        <v>2</v>
      </c>
      <c r="N75" s="1446" t="s">
        <v>1867</v>
      </c>
      <c r="O75" s="105" t="s">
        <v>1866</v>
      </c>
      <c r="P75" s="105" t="s">
        <v>1861</v>
      </c>
      <c r="Q75" s="105"/>
      <c r="R75" s="114"/>
      <c r="S75" s="114"/>
      <c r="T75" s="114"/>
      <c r="U75" s="114" t="s">
        <v>479</v>
      </c>
      <c r="V75" s="114" t="s">
        <v>479</v>
      </c>
      <c r="W75" s="114" t="s">
        <v>479</v>
      </c>
      <c r="X75" s="114" t="s">
        <v>479</v>
      </c>
      <c r="Y75" s="114" t="s">
        <v>479</v>
      </c>
      <c r="Z75" s="101"/>
      <c r="AA75" s="102" t="s">
        <v>1825</v>
      </c>
      <c r="AB75" s="589" t="s">
        <v>509</v>
      </c>
      <c r="AC75" s="102">
        <v>808539877</v>
      </c>
      <c r="AD75" s="102"/>
      <c r="AE75" s="102">
        <v>4500000</v>
      </c>
      <c r="AF75" s="102"/>
      <c r="AG75" s="102"/>
      <c r="AH75" s="102">
        <f t="shared" si="0"/>
        <v>804039877</v>
      </c>
      <c r="AI75" s="102">
        <v>230000000</v>
      </c>
      <c r="AJ75" s="102"/>
      <c r="AK75" s="102"/>
      <c r="AL75" s="102"/>
      <c r="AM75" s="102"/>
      <c r="AN75" s="102">
        <f t="shared" si="1"/>
        <v>230000000</v>
      </c>
      <c r="AO75" s="102"/>
      <c r="AP75" s="102"/>
      <c r="AQ75" s="102"/>
      <c r="AR75" s="102"/>
      <c r="AS75" s="102"/>
      <c r="AT75" s="102"/>
      <c r="AU75" s="102">
        <v>1034039877</v>
      </c>
      <c r="AV75" s="102"/>
      <c r="AW75" s="102"/>
      <c r="AX75" s="102">
        <v>199276000</v>
      </c>
      <c r="AY75" s="102"/>
      <c r="AZ75" s="102"/>
      <c r="BA75" s="99"/>
    </row>
    <row r="76" spans="1:53" ht="209.25" customHeight="1" x14ac:dyDescent="0.25">
      <c r="A76" s="2835"/>
      <c r="B76" s="171" t="s">
        <v>363</v>
      </c>
      <c r="C76" s="3358"/>
      <c r="D76" s="3363"/>
      <c r="E76" s="1465" t="s">
        <v>532</v>
      </c>
      <c r="F76" s="171" t="s">
        <v>531</v>
      </c>
      <c r="G76" s="171" t="s">
        <v>124</v>
      </c>
      <c r="H76" s="171">
        <v>4000</v>
      </c>
      <c r="I76" s="282">
        <v>1000</v>
      </c>
      <c r="J76" s="171" t="s">
        <v>1832</v>
      </c>
      <c r="K76" s="1457" t="s">
        <v>1830</v>
      </c>
      <c r="L76" s="1456" t="s">
        <v>1825</v>
      </c>
      <c r="M76" s="468">
        <v>1</v>
      </c>
      <c r="N76" s="1446" t="s">
        <v>1865</v>
      </c>
      <c r="O76" s="105" t="s">
        <v>1864</v>
      </c>
      <c r="P76" s="105" t="s">
        <v>1861</v>
      </c>
      <c r="Q76" s="102"/>
      <c r="R76" s="102"/>
      <c r="S76" s="102"/>
      <c r="T76" s="102"/>
      <c r="U76" s="114" t="s">
        <v>479</v>
      </c>
      <c r="V76" s="114" t="s">
        <v>479</v>
      </c>
      <c r="W76" s="114" t="s">
        <v>479</v>
      </c>
      <c r="X76" s="114" t="s">
        <v>479</v>
      </c>
      <c r="Y76" s="114" t="s">
        <v>479</v>
      </c>
      <c r="Z76" s="101"/>
      <c r="AA76" s="102" t="s">
        <v>1825</v>
      </c>
      <c r="AB76" s="589" t="s">
        <v>509</v>
      </c>
      <c r="AC76" s="102">
        <v>808539877</v>
      </c>
      <c r="AD76" s="102"/>
      <c r="AE76" s="102">
        <v>4500000</v>
      </c>
      <c r="AF76" s="102"/>
      <c r="AG76" s="102"/>
      <c r="AH76" s="102">
        <f t="shared" ref="AH76:AH139" si="2">AC76+AD76-AE76</f>
        <v>804039877</v>
      </c>
      <c r="AI76" s="102">
        <v>230000000</v>
      </c>
      <c r="AJ76" s="102"/>
      <c r="AK76" s="102"/>
      <c r="AL76" s="102"/>
      <c r="AM76" s="102"/>
      <c r="AN76" s="102">
        <f t="shared" ref="AN76:AN139" si="3">AI76+AJ76-AK76</f>
        <v>230000000</v>
      </c>
      <c r="AO76" s="102"/>
      <c r="AP76" s="102"/>
      <c r="AQ76" s="102"/>
      <c r="AR76" s="102"/>
      <c r="AS76" s="102"/>
      <c r="AT76" s="102"/>
      <c r="AU76" s="102">
        <v>1034039877</v>
      </c>
      <c r="AV76" s="102"/>
      <c r="AW76" s="102"/>
      <c r="AX76" s="102">
        <v>199276000</v>
      </c>
      <c r="AY76" s="102"/>
      <c r="AZ76" s="102"/>
      <c r="BA76" s="99"/>
    </row>
    <row r="77" spans="1:53" ht="178.5" customHeight="1" x14ac:dyDescent="0.25">
      <c r="A77" s="2835"/>
      <c r="B77" s="171" t="s">
        <v>363</v>
      </c>
      <c r="C77" s="1468"/>
      <c r="D77" s="3363"/>
      <c r="E77" s="1465" t="s">
        <v>532</v>
      </c>
      <c r="F77" s="171"/>
      <c r="G77" s="171"/>
      <c r="H77" s="171"/>
      <c r="I77" s="282"/>
      <c r="J77" s="171" t="s">
        <v>1832</v>
      </c>
      <c r="K77" s="1457" t="s">
        <v>1830</v>
      </c>
      <c r="L77" s="1456" t="s">
        <v>1825</v>
      </c>
      <c r="M77" s="468">
        <v>2</v>
      </c>
      <c r="N77" s="1446" t="s">
        <v>1863</v>
      </c>
      <c r="O77" s="105" t="s">
        <v>1862</v>
      </c>
      <c r="P77" s="105" t="s">
        <v>1861</v>
      </c>
      <c r="Q77" s="102"/>
      <c r="R77" s="102"/>
      <c r="S77" s="102"/>
      <c r="T77" s="102"/>
      <c r="U77" s="102" t="s">
        <v>479</v>
      </c>
      <c r="V77" s="102" t="s">
        <v>479</v>
      </c>
      <c r="W77" s="102" t="s">
        <v>479</v>
      </c>
      <c r="X77" s="102" t="s">
        <v>479</v>
      </c>
      <c r="Y77" s="102" t="s">
        <v>479</v>
      </c>
      <c r="Z77" s="101"/>
      <c r="AA77" s="102" t="s">
        <v>1825</v>
      </c>
      <c r="AB77" s="589" t="s">
        <v>509</v>
      </c>
      <c r="AC77" s="102">
        <v>808539877</v>
      </c>
      <c r="AD77" s="102"/>
      <c r="AE77" s="102">
        <v>4500000</v>
      </c>
      <c r="AF77" s="102"/>
      <c r="AG77" s="102"/>
      <c r="AH77" s="102">
        <f t="shared" si="2"/>
        <v>804039877</v>
      </c>
      <c r="AI77" s="102">
        <v>230000000</v>
      </c>
      <c r="AJ77" s="102"/>
      <c r="AK77" s="102"/>
      <c r="AL77" s="102"/>
      <c r="AM77" s="102"/>
      <c r="AN77" s="102">
        <f t="shared" si="3"/>
        <v>230000000</v>
      </c>
      <c r="AO77" s="102"/>
      <c r="AP77" s="102"/>
      <c r="AQ77" s="102"/>
      <c r="AR77" s="102"/>
      <c r="AS77" s="102"/>
      <c r="AT77" s="102"/>
      <c r="AU77" s="102">
        <v>1034039877</v>
      </c>
      <c r="AV77" s="102"/>
      <c r="AW77" s="102"/>
      <c r="AX77" s="102">
        <v>199276000</v>
      </c>
      <c r="AY77" s="102"/>
      <c r="AZ77" s="102"/>
      <c r="BA77" s="99"/>
    </row>
    <row r="78" spans="1:53" ht="210" customHeight="1" x14ac:dyDescent="0.25">
      <c r="A78" s="2835"/>
      <c r="B78" s="171" t="s">
        <v>363</v>
      </c>
      <c r="C78" s="3374" t="s">
        <v>1119</v>
      </c>
      <c r="D78" s="3363"/>
      <c r="E78" s="1465" t="s">
        <v>530</v>
      </c>
      <c r="F78" s="286" t="s">
        <v>227</v>
      </c>
      <c r="G78" s="289">
        <v>0.25</v>
      </c>
      <c r="H78" s="289">
        <v>0.6</v>
      </c>
      <c r="I78" s="288">
        <f>0.35/4</f>
        <v>8.7499999999999994E-2</v>
      </c>
      <c r="J78" s="171" t="s">
        <v>1839</v>
      </c>
      <c r="K78" s="1457" t="s">
        <v>1830</v>
      </c>
      <c r="L78" s="1456" t="s">
        <v>1825</v>
      </c>
      <c r="M78" s="468">
        <v>1</v>
      </c>
      <c r="N78" s="1446" t="s">
        <v>1860</v>
      </c>
      <c r="O78" s="105" t="s">
        <v>1859</v>
      </c>
      <c r="P78" s="105" t="s">
        <v>293</v>
      </c>
      <c r="Q78" s="102" t="s">
        <v>479</v>
      </c>
      <c r="R78" s="102" t="s">
        <v>479</v>
      </c>
      <c r="S78" s="102" t="s">
        <v>479</v>
      </c>
      <c r="T78" s="102" t="s">
        <v>479</v>
      </c>
      <c r="U78" s="102" t="s">
        <v>479</v>
      </c>
      <c r="V78" s="102" t="s">
        <v>479</v>
      </c>
      <c r="W78" s="102" t="s">
        <v>479</v>
      </c>
      <c r="X78" s="102" t="s">
        <v>479</v>
      </c>
      <c r="Y78" s="102" t="s">
        <v>479</v>
      </c>
      <c r="Z78" s="101"/>
      <c r="AA78" s="102" t="s">
        <v>1825</v>
      </c>
      <c r="AB78" s="589" t="s">
        <v>509</v>
      </c>
      <c r="AC78" s="102">
        <v>808539877</v>
      </c>
      <c r="AD78" s="102"/>
      <c r="AE78" s="102">
        <v>4500000</v>
      </c>
      <c r="AF78" s="102"/>
      <c r="AG78" s="102"/>
      <c r="AH78" s="102">
        <f t="shared" si="2"/>
        <v>804039877</v>
      </c>
      <c r="AI78" s="102">
        <v>230000000</v>
      </c>
      <c r="AJ78" s="102"/>
      <c r="AK78" s="102"/>
      <c r="AL78" s="102"/>
      <c r="AM78" s="102"/>
      <c r="AN78" s="102">
        <f t="shared" si="3"/>
        <v>230000000</v>
      </c>
      <c r="AO78" s="102"/>
      <c r="AP78" s="102"/>
      <c r="AQ78" s="102"/>
      <c r="AR78" s="102"/>
      <c r="AS78" s="102"/>
      <c r="AT78" s="102"/>
      <c r="AU78" s="102">
        <v>1034039877</v>
      </c>
      <c r="AV78" s="102"/>
      <c r="AW78" s="102"/>
      <c r="AX78" s="102">
        <v>199276000</v>
      </c>
      <c r="AY78" s="102"/>
      <c r="AZ78" s="102"/>
      <c r="BA78" s="99"/>
    </row>
    <row r="79" spans="1:53" ht="193.5" customHeight="1" x14ac:dyDescent="0.25">
      <c r="A79" s="2835"/>
      <c r="B79" s="171" t="s">
        <v>363</v>
      </c>
      <c r="C79" s="3375"/>
      <c r="D79" s="3363"/>
      <c r="E79" s="1465" t="s">
        <v>530</v>
      </c>
      <c r="F79" s="286"/>
      <c r="G79" s="289"/>
      <c r="H79" s="289"/>
      <c r="I79" s="288"/>
      <c r="J79" s="171" t="s">
        <v>1839</v>
      </c>
      <c r="K79" s="1457" t="s">
        <v>1830</v>
      </c>
      <c r="L79" s="1456" t="s">
        <v>1825</v>
      </c>
      <c r="M79" s="468">
        <v>2</v>
      </c>
      <c r="N79" s="1446" t="s">
        <v>1858</v>
      </c>
      <c r="O79" s="105" t="s">
        <v>1855</v>
      </c>
      <c r="P79" s="104" t="s">
        <v>1857</v>
      </c>
      <c r="Q79" s="102"/>
      <c r="R79" s="102"/>
      <c r="S79" s="102"/>
      <c r="T79" s="102"/>
      <c r="U79" s="102" t="s">
        <v>479</v>
      </c>
      <c r="V79" s="102" t="s">
        <v>479</v>
      </c>
      <c r="W79" s="102" t="s">
        <v>479</v>
      </c>
      <c r="X79" s="102" t="s">
        <v>479</v>
      </c>
      <c r="Y79" s="102" t="s">
        <v>479</v>
      </c>
      <c r="Z79" s="101"/>
      <c r="AA79" s="102" t="s">
        <v>1825</v>
      </c>
      <c r="AB79" s="589" t="s">
        <v>509</v>
      </c>
      <c r="AC79" s="102">
        <v>808539877</v>
      </c>
      <c r="AD79" s="102"/>
      <c r="AE79" s="102">
        <v>4500000</v>
      </c>
      <c r="AF79" s="102"/>
      <c r="AG79" s="102"/>
      <c r="AH79" s="102">
        <f t="shared" si="2"/>
        <v>804039877</v>
      </c>
      <c r="AI79" s="102">
        <v>230000000</v>
      </c>
      <c r="AJ79" s="102"/>
      <c r="AK79" s="102"/>
      <c r="AL79" s="102"/>
      <c r="AM79" s="102"/>
      <c r="AN79" s="102">
        <f t="shared" si="3"/>
        <v>230000000</v>
      </c>
      <c r="AO79" s="102"/>
      <c r="AP79" s="102"/>
      <c r="AQ79" s="102"/>
      <c r="AR79" s="102"/>
      <c r="AS79" s="102"/>
      <c r="AT79" s="102"/>
      <c r="AU79" s="102">
        <v>1034039877</v>
      </c>
      <c r="AV79" s="102"/>
      <c r="AW79" s="102"/>
      <c r="AX79" s="102">
        <v>199276000</v>
      </c>
      <c r="AY79" s="102"/>
      <c r="AZ79" s="102"/>
      <c r="BA79" s="99"/>
    </row>
    <row r="80" spans="1:53" ht="186" customHeight="1" x14ac:dyDescent="0.25">
      <c r="A80" s="2835"/>
      <c r="B80" s="171" t="s">
        <v>363</v>
      </c>
      <c r="C80" s="3358"/>
      <c r="D80" s="3363"/>
      <c r="E80" s="1465" t="s">
        <v>529</v>
      </c>
      <c r="F80" s="171" t="s">
        <v>51</v>
      </c>
      <c r="G80" s="171" t="s">
        <v>124</v>
      </c>
      <c r="H80" s="171">
        <v>24</v>
      </c>
      <c r="I80" s="282">
        <v>6</v>
      </c>
      <c r="J80" s="171" t="s">
        <v>1839</v>
      </c>
      <c r="K80" s="1457" t="s">
        <v>1830</v>
      </c>
      <c r="L80" s="1456" t="s">
        <v>1825</v>
      </c>
      <c r="M80" s="468">
        <v>1</v>
      </c>
      <c r="N80" s="1446" t="s">
        <v>1856</v>
      </c>
      <c r="O80" s="105" t="s">
        <v>1855</v>
      </c>
      <c r="P80" s="105" t="s">
        <v>1854</v>
      </c>
      <c r="Q80" s="102"/>
      <c r="R80" s="102"/>
      <c r="S80" s="102"/>
      <c r="T80" s="102"/>
      <c r="U80" s="102" t="s">
        <v>479</v>
      </c>
      <c r="V80" s="102" t="s">
        <v>479</v>
      </c>
      <c r="W80" s="102" t="s">
        <v>479</v>
      </c>
      <c r="X80" s="102" t="s">
        <v>479</v>
      </c>
      <c r="Y80" s="102" t="s">
        <v>479</v>
      </c>
      <c r="Z80" s="101"/>
      <c r="AA80" s="102" t="s">
        <v>1825</v>
      </c>
      <c r="AB80" s="589" t="s">
        <v>509</v>
      </c>
      <c r="AC80" s="102">
        <v>808539877</v>
      </c>
      <c r="AD80" s="102"/>
      <c r="AE80" s="102">
        <v>4500000</v>
      </c>
      <c r="AF80" s="102"/>
      <c r="AG80" s="102"/>
      <c r="AH80" s="102">
        <f t="shared" si="2"/>
        <v>804039877</v>
      </c>
      <c r="AI80" s="102">
        <v>230000000</v>
      </c>
      <c r="AJ80" s="102"/>
      <c r="AK80" s="102"/>
      <c r="AL80" s="102"/>
      <c r="AM80" s="102"/>
      <c r="AN80" s="102">
        <f t="shared" si="3"/>
        <v>230000000</v>
      </c>
      <c r="AO80" s="102"/>
      <c r="AP80" s="102"/>
      <c r="AQ80" s="102"/>
      <c r="AR80" s="102"/>
      <c r="AS80" s="102"/>
      <c r="AT80" s="102"/>
      <c r="AU80" s="102">
        <v>1034039877</v>
      </c>
      <c r="AV80" s="102"/>
      <c r="AW80" s="102"/>
      <c r="AX80" s="102">
        <v>199276000</v>
      </c>
      <c r="AY80" s="102"/>
      <c r="AZ80" s="102"/>
      <c r="BA80" s="99"/>
    </row>
    <row r="81" spans="1:53" ht="119.25" customHeight="1" x14ac:dyDescent="0.25">
      <c r="A81" s="2835"/>
      <c r="B81" s="171" t="s">
        <v>363</v>
      </c>
      <c r="C81" s="3358"/>
      <c r="D81" s="3363"/>
      <c r="E81" s="1465" t="s">
        <v>528</v>
      </c>
      <c r="F81" s="171" t="s">
        <v>526</v>
      </c>
      <c r="G81" s="171" t="s">
        <v>124</v>
      </c>
      <c r="H81" s="287">
        <v>7500</v>
      </c>
      <c r="I81" s="282">
        <v>120</v>
      </c>
      <c r="J81" s="171" t="s">
        <v>1852</v>
      </c>
      <c r="K81" s="1457" t="s">
        <v>1826</v>
      </c>
      <c r="L81" s="1456" t="s">
        <v>1825</v>
      </c>
      <c r="M81" s="468">
        <v>1</v>
      </c>
      <c r="N81" s="1446" t="s">
        <v>1853</v>
      </c>
      <c r="O81" s="105" t="s">
        <v>1850</v>
      </c>
      <c r="P81" s="105" t="s">
        <v>1849</v>
      </c>
      <c r="Q81" s="102"/>
      <c r="R81" s="102"/>
      <c r="S81" s="102" t="s">
        <v>479</v>
      </c>
      <c r="T81" s="102" t="s">
        <v>479</v>
      </c>
      <c r="U81" s="102" t="s">
        <v>479</v>
      </c>
      <c r="V81" s="102" t="s">
        <v>479</v>
      </c>
      <c r="W81" s="102" t="s">
        <v>479</v>
      </c>
      <c r="X81" s="102" t="s">
        <v>479</v>
      </c>
      <c r="Y81" s="102" t="s">
        <v>479</v>
      </c>
      <c r="Z81" s="101"/>
      <c r="AA81" s="102" t="s">
        <v>1821</v>
      </c>
      <c r="AB81" s="589"/>
      <c r="AC81" s="102">
        <v>708539877</v>
      </c>
      <c r="AD81" s="102"/>
      <c r="AE81" s="102"/>
      <c r="AF81" s="102"/>
      <c r="AG81" s="102"/>
      <c r="AH81" s="102">
        <f t="shared" si="2"/>
        <v>708539877</v>
      </c>
      <c r="AI81" s="102"/>
      <c r="AJ81" s="102"/>
      <c r="AK81" s="102"/>
      <c r="AL81" s="102"/>
      <c r="AM81" s="102"/>
      <c r="AN81" s="102">
        <f t="shared" si="3"/>
        <v>0</v>
      </c>
      <c r="AO81" s="102"/>
      <c r="AP81" s="102"/>
      <c r="AQ81" s="102"/>
      <c r="AR81" s="102"/>
      <c r="AS81" s="102"/>
      <c r="AT81" s="102"/>
      <c r="AU81" s="102">
        <v>708539877</v>
      </c>
      <c r="AV81" s="102"/>
      <c r="AW81" s="102"/>
      <c r="AX81" s="102"/>
      <c r="AY81" s="102"/>
      <c r="AZ81" s="102"/>
      <c r="BA81" s="99"/>
    </row>
    <row r="82" spans="1:53" ht="121.5" customHeight="1" x14ac:dyDescent="0.25">
      <c r="A82" s="2835"/>
      <c r="B82" s="171" t="s">
        <v>363</v>
      </c>
      <c r="C82" s="3355"/>
      <c r="D82" s="3363"/>
      <c r="E82" s="1465" t="s">
        <v>527</v>
      </c>
      <c r="F82" s="171" t="s">
        <v>526</v>
      </c>
      <c r="G82" s="171" t="s">
        <v>124</v>
      </c>
      <c r="H82" s="287">
        <v>3000</v>
      </c>
      <c r="I82" s="282">
        <v>120</v>
      </c>
      <c r="J82" s="171" t="s">
        <v>1852</v>
      </c>
      <c r="K82" s="1457" t="s">
        <v>1826</v>
      </c>
      <c r="L82" s="1456" t="s">
        <v>1825</v>
      </c>
      <c r="M82" s="468">
        <v>1</v>
      </c>
      <c r="N82" s="1446" t="s">
        <v>1851</v>
      </c>
      <c r="O82" s="105" t="s">
        <v>1850</v>
      </c>
      <c r="P82" s="1466" t="s">
        <v>1849</v>
      </c>
      <c r="Q82" s="102"/>
      <c r="R82" s="102"/>
      <c r="S82" s="102" t="s">
        <v>479</v>
      </c>
      <c r="T82" s="102" t="s">
        <v>479</v>
      </c>
      <c r="U82" s="102" t="s">
        <v>479</v>
      </c>
      <c r="V82" s="102" t="s">
        <v>479</v>
      </c>
      <c r="W82" s="102" t="s">
        <v>479</v>
      </c>
      <c r="X82" s="102" t="s">
        <v>479</v>
      </c>
      <c r="Y82" s="102" t="s">
        <v>479</v>
      </c>
      <c r="Z82" s="101"/>
      <c r="AA82" s="102" t="s">
        <v>1821</v>
      </c>
      <c r="AB82" s="589"/>
      <c r="AC82" s="102">
        <v>708539877</v>
      </c>
      <c r="AD82" s="102"/>
      <c r="AE82" s="102"/>
      <c r="AF82" s="102"/>
      <c r="AG82" s="102"/>
      <c r="AH82" s="102">
        <f t="shared" si="2"/>
        <v>708539877</v>
      </c>
      <c r="AI82" s="102"/>
      <c r="AJ82" s="102"/>
      <c r="AK82" s="102"/>
      <c r="AL82" s="102"/>
      <c r="AM82" s="102"/>
      <c r="AN82" s="102">
        <f t="shared" si="3"/>
        <v>0</v>
      </c>
      <c r="AO82" s="102"/>
      <c r="AP82" s="102"/>
      <c r="AQ82" s="102"/>
      <c r="AR82" s="102"/>
      <c r="AS82" s="102"/>
      <c r="AT82" s="102"/>
      <c r="AU82" s="102">
        <v>708539877</v>
      </c>
      <c r="AV82" s="102"/>
      <c r="AW82" s="102"/>
      <c r="AX82" s="102"/>
      <c r="AY82" s="102"/>
      <c r="AZ82" s="102"/>
      <c r="BA82" s="99"/>
    </row>
    <row r="83" spans="1:53" ht="123" customHeight="1" x14ac:dyDescent="0.25">
      <c r="A83" s="2835"/>
      <c r="B83" s="171" t="s">
        <v>363</v>
      </c>
      <c r="C83" s="3354" t="s">
        <v>1118</v>
      </c>
      <c r="D83" s="3363"/>
      <c r="E83" s="1465" t="s">
        <v>525</v>
      </c>
      <c r="F83" s="286" t="s">
        <v>103</v>
      </c>
      <c r="G83" s="286">
        <v>552</v>
      </c>
      <c r="H83" s="286">
        <v>652</v>
      </c>
      <c r="I83" s="282">
        <v>25</v>
      </c>
      <c r="J83" s="171" t="s">
        <v>1848</v>
      </c>
      <c r="K83" s="1457" t="s">
        <v>1844</v>
      </c>
      <c r="L83" s="1456" t="s">
        <v>1825</v>
      </c>
      <c r="M83" s="468">
        <v>1</v>
      </c>
      <c r="N83" s="1446" t="s">
        <v>1847</v>
      </c>
      <c r="O83" s="104" t="s">
        <v>1842</v>
      </c>
      <c r="P83" s="104" t="s">
        <v>1846</v>
      </c>
      <c r="Q83" s="102" t="s">
        <v>479</v>
      </c>
      <c r="R83" s="102" t="s">
        <v>479</v>
      </c>
      <c r="S83" s="102" t="s">
        <v>479</v>
      </c>
      <c r="T83" s="102" t="s">
        <v>479</v>
      </c>
      <c r="U83" s="102" t="s">
        <v>479</v>
      </c>
      <c r="V83" s="102" t="s">
        <v>479</v>
      </c>
      <c r="W83" s="102" t="s">
        <v>479</v>
      </c>
      <c r="X83" s="102" t="s">
        <v>479</v>
      </c>
      <c r="Y83" s="102" t="s">
        <v>479</v>
      </c>
      <c r="Z83" s="101"/>
      <c r="AA83" s="102" t="s">
        <v>1825</v>
      </c>
      <c r="AB83" s="589" t="s">
        <v>509</v>
      </c>
      <c r="AC83" s="102">
        <v>880423940</v>
      </c>
      <c r="AD83" s="102">
        <v>75561222</v>
      </c>
      <c r="AE83" s="102"/>
      <c r="AF83" s="102"/>
      <c r="AG83" s="102"/>
      <c r="AH83" s="102">
        <f t="shared" si="2"/>
        <v>955985162</v>
      </c>
      <c r="AI83" s="102"/>
      <c r="AJ83" s="102"/>
      <c r="AK83" s="102"/>
      <c r="AL83" s="102"/>
      <c r="AM83" s="102"/>
      <c r="AN83" s="102">
        <f t="shared" si="3"/>
        <v>0</v>
      </c>
      <c r="AO83" s="102"/>
      <c r="AP83" s="102"/>
      <c r="AQ83" s="102"/>
      <c r="AR83" s="102"/>
      <c r="AS83" s="102"/>
      <c r="AT83" s="102"/>
      <c r="AU83" s="102">
        <v>955985162</v>
      </c>
      <c r="AV83" s="102"/>
      <c r="AW83" s="102">
        <v>24500000</v>
      </c>
      <c r="AX83" s="102"/>
      <c r="AY83" s="102"/>
      <c r="AZ83" s="102"/>
      <c r="BA83" s="99"/>
    </row>
    <row r="84" spans="1:53" ht="87" customHeight="1" x14ac:dyDescent="0.25">
      <c r="A84" s="2835"/>
      <c r="B84" s="171" t="s">
        <v>363</v>
      </c>
      <c r="C84" s="3355"/>
      <c r="D84" s="3363"/>
      <c r="E84" s="1465" t="s">
        <v>524</v>
      </c>
      <c r="F84" s="171" t="s">
        <v>51</v>
      </c>
      <c r="G84" s="171" t="s">
        <v>124</v>
      </c>
      <c r="H84" s="171">
        <v>400</v>
      </c>
      <c r="I84" s="282">
        <v>100</v>
      </c>
      <c r="J84" s="171" t="s">
        <v>1845</v>
      </c>
      <c r="K84" s="1457" t="s">
        <v>1844</v>
      </c>
      <c r="L84" s="1456" t="s">
        <v>1825</v>
      </c>
      <c r="M84" s="468">
        <v>2</v>
      </c>
      <c r="N84" s="1446" t="s">
        <v>1843</v>
      </c>
      <c r="O84" s="104" t="s">
        <v>1842</v>
      </c>
      <c r="P84" s="104" t="s">
        <v>1841</v>
      </c>
      <c r="Q84" s="102" t="s">
        <v>479</v>
      </c>
      <c r="R84" s="102" t="s">
        <v>479</v>
      </c>
      <c r="S84" s="102" t="s">
        <v>479</v>
      </c>
      <c r="T84" s="102" t="s">
        <v>479</v>
      </c>
      <c r="U84" s="102" t="s">
        <v>479</v>
      </c>
      <c r="V84" s="102" t="s">
        <v>479</v>
      </c>
      <c r="W84" s="102" t="s">
        <v>479</v>
      </c>
      <c r="X84" s="102" t="s">
        <v>479</v>
      </c>
      <c r="Y84" s="102" t="s">
        <v>479</v>
      </c>
      <c r="Z84" s="101"/>
      <c r="AA84" s="102" t="s">
        <v>1825</v>
      </c>
      <c r="AB84" s="589" t="s">
        <v>509</v>
      </c>
      <c r="AC84" s="102">
        <v>880423940</v>
      </c>
      <c r="AD84" s="102">
        <v>75561222</v>
      </c>
      <c r="AE84" s="102"/>
      <c r="AF84" s="102"/>
      <c r="AG84" s="102"/>
      <c r="AH84" s="102">
        <f t="shared" si="2"/>
        <v>955985162</v>
      </c>
      <c r="AI84" s="102"/>
      <c r="AJ84" s="102"/>
      <c r="AK84" s="102"/>
      <c r="AL84" s="102"/>
      <c r="AM84" s="102"/>
      <c r="AN84" s="102">
        <f t="shared" si="3"/>
        <v>0</v>
      </c>
      <c r="AO84" s="102"/>
      <c r="AP84" s="102"/>
      <c r="AQ84" s="102"/>
      <c r="AR84" s="102"/>
      <c r="AS84" s="102"/>
      <c r="AT84" s="102"/>
      <c r="AU84" s="102">
        <v>955985162</v>
      </c>
      <c r="AV84" s="102"/>
      <c r="AW84" s="102">
        <v>24500000</v>
      </c>
      <c r="AX84" s="102"/>
      <c r="AY84" s="102"/>
      <c r="AZ84" s="102"/>
      <c r="BA84" s="99"/>
    </row>
    <row r="85" spans="1:53" ht="109.5" customHeight="1" x14ac:dyDescent="0.25">
      <c r="A85" s="2835"/>
      <c r="B85" s="171" t="s">
        <v>363</v>
      </c>
      <c r="C85" s="3356" t="s">
        <v>1117</v>
      </c>
      <c r="D85" s="3363"/>
      <c r="E85" s="1465" t="s">
        <v>523</v>
      </c>
      <c r="F85" s="286" t="s">
        <v>103</v>
      </c>
      <c r="G85" s="286">
        <v>0</v>
      </c>
      <c r="H85" s="285">
        <v>1</v>
      </c>
      <c r="I85" s="282"/>
      <c r="J85" s="171" t="s">
        <v>1839</v>
      </c>
      <c r="K85" s="1457" t="s">
        <v>1826</v>
      </c>
      <c r="L85" s="1456" t="s">
        <v>1825</v>
      </c>
      <c r="M85" s="468">
        <v>1</v>
      </c>
      <c r="N85" s="1446" t="s">
        <v>1840</v>
      </c>
      <c r="O85" s="105" t="s">
        <v>1837</v>
      </c>
      <c r="P85" s="105" t="s">
        <v>293</v>
      </c>
      <c r="Q85" s="102" t="s">
        <v>479</v>
      </c>
      <c r="R85" s="102" t="s">
        <v>479</v>
      </c>
      <c r="S85" s="102" t="s">
        <v>479</v>
      </c>
      <c r="T85" s="102" t="s">
        <v>479</v>
      </c>
      <c r="U85" s="102" t="s">
        <v>479</v>
      </c>
      <c r="V85" s="102" t="s">
        <v>479</v>
      </c>
      <c r="W85" s="102" t="s">
        <v>479</v>
      </c>
      <c r="X85" s="102" t="s">
        <v>479</v>
      </c>
      <c r="Y85" s="102" t="s">
        <v>479</v>
      </c>
      <c r="Z85" s="101"/>
      <c r="AA85" s="102" t="s">
        <v>1821</v>
      </c>
      <c r="AB85" s="589"/>
      <c r="AC85" s="102">
        <v>708539877</v>
      </c>
      <c r="AD85" s="102"/>
      <c r="AE85" s="102"/>
      <c r="AF85" s="102"/>
      <c r="AG85" s="102"/>
      <c r="AH85" s="102">
        <f t="shared" si="2"/>
        <v>708539877</v>
      </c>
      <c r="AI85" s="102"/>
      <c r="AJ85" s="102"/>
      <c r="AK85" s="102"/>
      <c r="AL85" s="102"/>
      <c r="AM85" s="102"/>
      <c r="AN85" s="102">
        <f t="shared" si="3"/>
        <v>0</v>
      </c>
      <c r="AO85" s="102"/>
      <c r="AP85" s="102"/>
      <c r="AQ85" s="102"/>
      <c r="AR85" s="102"/>
      <c r="AS85" s="102"/>
      <c r="AT85" s="102"/>
      <c r="AU85" s="102">
        <v>708539877</v>
      </c>
      <c r="AV85" s="102"/>
      <c r="AW85" s="102"/>
      <c r="AX85" s="102"/>
      <c r="AY85" s="102"/>
      <c r="AZ85" s="102"/>
      <c r="BA85" s="99"/>
    </row>
    <row r="86" spans="1:53" ht="130.5" customHeight="1" x14ac:dyDescent="0.25">
      <c r="A86" s="2835"/>
      <c r="B86" s="171" t="s">
        <v>363</v>
      </c>
      <c r="C86" s="3357"/>
      <c r="D86" s="3363"/>
      <c r="E86" s="1467" t="s">
        <v>523</v>
      </c>
      <c r="F86" s="286"/>
      <c r="G86" s="286"/>
      <c r="H86" s="285"/>
      <c r="I86" s="282"/>
      <c r="J86" s="171" t="s">
        <v>1839</v>
      </c>
      <c r="K86" s="1457" t="s">
        <v>1826</v>
      </c>
      <c r="L86" s="1456" t="s">
        <v>1825</v>
      </c>
      <c r="M86" s="468">
        <v>2</v>
      </c>
      <c r="N86" s="1446" t="s">
        <v>1838</v>
      </c>
      <c r="O86" s="105" t="s">
        <v>1837</v>
      </c>
      <c r="P86" s="105" t="s">
        <v>1836</v>
      </c>
      <c r="Q86" s="102" t="s">
        <v>479</v>
      </c>
      <c r="R86" s="102" t="s">
        <v>479</v>
      </c>
      <c r="S86" s="102" t="s">
        <v>479</v>
      </c>
      <c r="T86" s="102" t="s">
        <v>479</v>
      </c>
      <c r="U86" s="102" t="s">
        <v>479</v>
      </c>
      <c r="V86" s="102" t="s">
        <v>479</v>
      </c>
      <c r="W86" s="102" t="s">
        <v>479</v>
      </c>
      <c r="X86" s="102" t="s">
        <v>479</v>
      </c>
      <c r="Y86" s="102" t="s">
        <v>479</v>
      </c>
      <c r="Z86" s="101"/>
      <c r="AA86" s="102" t="s">
        <v>1821</v>
      </c>
      <c r="AB86" s="589"/>
      <c r="AC86" s="102">
        <v>708539877</v>
      </c>
      <c r="AD86" s="102"/>
      <c r="AE86" s="102"/>
      <c r="AF86" s="102"/>
      <c r="AG86" s="102"/>
      <c r="AH86" s="102">
        <f t="shared" si="2"/>
        <v>708539877</v>
      </c>
      <c r="AI86" s="102"/>
      <c r="AJ86" s="102"/>
      <c r="AK86" s="102"/>
      <c r="AL86" s="102"/>
      <c r="AM86" s="102"/>
      <c r="AN86" s="102">
        <f t="shared" si="3"/>
        <v>0</v>
      </c>
      <c r="AO86" s="102"/>
      <c r="AP86" s="102"/>
      <c r="AQ86" s="102"/>
      <c r="AR86" s="102"/>
      <c r="AS86" s="102"/>
      <c r="AT86" s="102"/>
      <c r="AU86" s="102">
        <v>708539877</v>
      </c>
      <c r="AV86" s="102"/>
      <c r="AW86" s="102"/>
      <c r="AX86" s="102"/>
      <c r="AY86" s="102"/>
      <c r="AZ86" s="102"/>
      <c r="BA86" s="99"/>
    </row>
    <row r="87" spans="1:53" ht="123" customHeight="1" x14ac:dyDescent="0.25">
      <c r="A87" s="2835"/>
      <c r="B87" s="171" t="s">
        <v>363</v>
      </c>
      <c r="C87" s="3358"/>
      <c r="D87" s="3363"/>
      <c r="E87" s="1465" t="s">
        <v>522</v>
      </c>
      <c r="F87" s="171" t="s">
        <v>521</v>
      </c>
      <c r="G87" s="171">
        <v>2</v>
      </c>
      <c r="H87" s="284">
        <v>9</v>
      </c>
      <c r="I87" s="282">
        <v>1</v>
      </c>
      <c r="J87" s="171" t="s">
        <v>1832</v>
      </c>
      <c r="K87" s="1457" t="s">
        <v>1826</v>
      </c>
      <c r="L87" s="1456" t="s">
        <v>1825</v>
      </c>
      <c r="M87" s="468">
        <v>1</v>
      </c>
      <c r="N87" s="685" t="s">
        <v>1835</v>
      </c>
      <c r="O87" s="105" t="s">
        <v>1834</v>
      </c>
      <c r="P87" s="1466" t="s">
        <v>1833</v>
      </c>
      <c r="Q87" s="102"/>
      <c r="R87" s="102"/>
      <c r="S87" s="102"/>
      <c r="T87" s="102"/>
      <c r="U87" s="102" t="s">
        <v>479</v>
      </c>
      <c r="V87" s="102" t="s">
        <v>479</v>
      </c>
      <c r="W87" s="102" t="s">
        <v>479</v>
      </c>
      <c r="X87" s="102" t="s">
        <v>479</v>
      </c>
      <c r="Y87" s="102" t="s">
        <v>479</v>
      </c>
      <c r="Z87" s="101"/>
      <c r="AA87" s="102" t="s">
        <v>1821</v>
      </c>
      <c r="AB87" s="589"/>
      <c r="AC87" s="102">
        <v>708539877</v>
      </c>
      <c r="AD87" s="102"/>
      <c r="AE87" s="102"/>
      <c r="AF87" s="102"/>
      <c r="AG87" s="102"/>
      <c r="AH87" s="102">
        <f t="shared" si="2"/>
        <v>708539877</v>
      </c>
      <c r="AI87" s="102"/>
      <c r="AJ87" s="102"/>
      <c r="AK87" s="102"/>
      <c r="AL87" s="102"/>
      <c r="AM87" s="102"/>
      <c r="AN87" s="102">
        <f t="shared" si="3"/>
        <v>0</v>
      </c>
      <c r="AO87" s="102"/>
      <c r="AP87" s="102"/>
      <c r="AQ87" s="102"/>
      <c r="AR87" s="102"/>
      <c r="AS87" s="102"/>
      <c r="AT87" s="102"/>
      <c r="AU87" s="102">
        <v>708539877</v>
      </c>
      <c r="AV87" s="102"/>
      <c r="AW87" s="102"/>
      <c r="AX87" s="102"/>
      <c r="AY87" s="102"/>
      <c r="AZ87" s="102"/>
      <c r="BA87" s="99"/>
    </row>
    <row r="88" spans="1:53" ht="184.5" customHeight="1" x14ac:dyDescent="0.25">
      <c r="A88" s="2835"/>
      <c r="B88" s="171" t="s">
        <v>363</v>
      </c>
      <c r="C88" s="3358"/>
      <c r="D88" s="3363"/>
      <c r="E88" s="1465" t="s">
        <v>520</v>
      </c>
      <c r="F88" s="171" t="s">
        <v>51</v>
      </c>
      <c r="G88" s="171" t="s">
        <v>124</v>
      </c>
      <c r="H88" s="171">
        <v>190000</v>
      </c>
      <c r="I88" s="282">
        <v>47500</v>
      </c>
      <c r="J88" s="171" t="s">
        <v>1832</v>
      </c>
      <c r="K88" s="1457" t="s">
        <v>1830</v>
      </c>
      <c r="L88" s="1456" t="s">
        <v>1825</v>
      </c>
      <c r="M88" s="468">
        <v>1</v>
      </c>
      <c r="N88" s="685" t="s">
        <v>1831</v>
      </c>
      <c r="O88" s="105" t="s">
        <v>1828</v>
      </c>
      <c r="P88" s="105" t="s">
        <v>293</v>
      </c>
      <c r="Q88" s="114" t="s">
        <v>479</v>
      </c>
      <c r="R88" s="114" t="s">
        <v>479</v>
      </c>
      <c r="S88" s="114" t="s">
        <v>479</v>
      </c>
      <c r="T88" s="114" t="s">
        <v>479</v>
      </c>
      <c r="U88" s="114" t="s">
        <v>479</v>
      </c>
      <c r="V88" s="114" t="s">
        <v>479</v>
      </c>
      <c r="W88" s="114" t="s">
        <v>479</v>
      </c>
      <c r="X88" s="114" t="s">
        <v>479</v>
      </c>
      <c r="Y88" s="114" t="s">
        <v>479</v>
      </c>
      <c r="Z88" s="101"/>
      <c r="AA88" s="102" t="s">
        <v>1825</v>
      </c>
      <c r="AB88" s="589" t="s">
        <v>509</v>
      </c>
      <c r="AC88" s="102">
        <v>808539877</v>
      </c>
      <c r="AD88" s="102"/>
      <c r="AE88" s="102">
        <v>4500000</v>
      </c>
      <c r="AF88" s="102"/>
      <c r="AG88" s="102"/>
      <c r="AH88" s="102">
        <f t="shared" si="2"/>
        <v>804039877</v>
      </c>
      <c r="AI88" s="102">
        <v>230000000</v>
      </c>
      <c r="AJ88" s="102"/>
      <c r="AK88" s="102"/>
      <c r="AL88" s="102"/>
      <c r="AM88" s="102"/>
      <c r="AN88" s="102">
        <f t="shared" si="3"/>
        <v>230000000</v>
      </c>
      <c r="AO88" s="102"/>
      <c r="AP88" s="102"/>
      <c r="AQ88" s="102"/>
      <c r="AR88" s="102"/>
      <c r="AS88" s="102"/>
      <c r="AT88" s="102"/>
      <c r="AU88" s="102">
        <v>1034039877</v>
      </c>
      <c r="AV88" s="102"/>
      <c r="AW88" s="102"/>
      <c r="AX88" s="102">
        <v>199276000</v>
      </c>
      <c r="AY88" s="102"/>
      <c r="AZ88" s="102"/>
      <c r="BA88" s="99"/>
    </row>
    <row r="89" spans="1:53" ht="168" customHeight="1" x14ac:dyDescent="0.25">
      <c r="A89" s="2835"/>
      <c r="B89" s="171" t="s">
        <v>363</v>
      </c>
      <c r="C89" s="3355"/>
      <c r="D89" s="3363"/>
      <c r="E89" s="1465" t="s">
        <v>519</v>
      </c>
      <c r="F89" s="171" t="s">
        <v>51</v>
      </c>
      <c r="G89" s="171" t="s">
        <v>124</v>
      </c>
      <c r="H89" s="171">
        <v>10000</v>
      </c>
      <c r="I89" s="282">
        <v>2500</v>
      </c>
      <c r="J89" s="171" t="s">
        <v>1827</v>
      </c>
      <c r="K89" s="1457" t="s">
        <v>1830</v>
      </c>
      <c r="L89" s="1456" t="s">
        <v>1825</v>
      </c>
      <c r="M89" s="468">
        <v>1</v>
      </c>
      <c r="N89" s="685" t="s">
        <v>1829</v>
      </c>
      <c r="O89" s="104" t="s">
        <v>1828</v>
      </c>
      <c r="P89" s="105" t="s">
        <v>293</v>
      </c>
      <c r="Q89" s="114" t="s">
        <v>479</v>
      </c>
      <c r="R89" s="114" t="s">
        <v>479</v>
      </c>
      <c r="S89" s="114" t="s">
        <v>479</v>
      </c>
      <c r="T89" s="114" t="s">
        <v>479</v>
      </c>
      <c r="U89" s="114" t="s">
        <v>479</v>
      </c>
      <c r="V89" s="114" t="s">
        <v>479</v>
      </c>
      <c r="W89" s="114" t="s">
        <v>479</v>
      </c>
      <c r="X89" s="114" t="s">
        <v>479</v>
      </c>
      <c r="Y89" s="114" t="s">
        <v>479</v>
      </c>
      <c r="Z89" s="101"/>
      <c r="AA89" s="102" t="s">
        <v>1825</v>
      </c>
      <c r="AB89" s="589" t="s">
        <v>509</v>
      </c>
      <c r="AC89" s="102">
        <v>808539877</v>
      </c>
      <c r="AD89" s="102"/>
      <c r="AE89" s="102">
        <v>4500000</v>
      </c>
      <c r="AF89" s="102"/>
      <c r="AG89" s="102"/>
      <c r="AH89" s="102">
        <f t="shared" si="2"/>
        <v>804039877</v>
      </c>
      <c r="AI89" s="102">
        <v>230000000</v>
      </c>
      <c r="AJ89" s="102"/>
      <c r="AK89" s="102"/>
      <c r="AL89" s="102"/>
      <c r="AM89" s="102"/>
      <c r="AN89" s="102">
        <f t="shared" si="3"/>
        <v>230000000</v>
      </c>
      <c r="AO89" s="102"/>
      <c r="AP89" s="102"/>
      <c r="AQ89" s="102"/>
      <c r="AR89" s="102"/>
      <c r="AS89" s="102"/>
      <c r="AT89" s="102"/>
      <c r="AU89" s="102">
        <v>1034039877</v>
      </c>
      <c r="AV89" s="102"/>
      <c r="AW89" s="102"/>
      <c r="AX89" s="102">
        <v>199276000</v>
      </c>
      <c r="AY89" s="102"/>
      <c r="AZ89" s="102"/>
      <c r="BA89" s="99"/>
    </row>
    <row r="90" spans="1:53" ht="124.5" customHeight="1" x14ac:dyDescent="0.25">
      <c r="A90" s="2835"/>
      <c r="B90" s="171" t="s">
        <v>363</v>
      </c>
      <c r="C90" s="1464" t="s">
        <v>1116</v>
      </c>
      <c r="D90" s="3364"/>
      <c r="E90" s="1463" t="s">
        <v>518</v>
      </c>
      <c r="F90" s="280" t="s">
        <v>227</v>
      </c>
      <c r="G90" s="279">
        <v>0.1</v>
      </c>
      <c r="H90" s="279">
        <v>0.4</v>
      </c>
      <c r="I90" s="278">
        <v>0.05</v>
      </c>
      <c r="J90" s="171" t="s">
        <v>1827</v>
      </c>
      <c r="K90" s="1457"/>
      <c r="L90" s="1456" t="s">
        <v>1825</v>
      </c>
      <c r="M90" s="468"/>
      <c r="N90" s="1446"/>
      <c r="O90" s="102"/>
      <c r="P90" s="105" t="s">
        <v>293</v>
      </c>
      <c r="Q90" s="102"/>
      <c r="R90" s="102"/>
      <c r="S90" s="102"/>
      <c r="T90" s="102"/>
      <c r="U90" s="114" t="s">
        <v>479</v>
      </c>
      <c r="V90" s="102"/>
      <c r="W90" s="102"/>
      <c r="X90" s="102"/>
      <c r="Y90" s="102"/>
      <c r="Z90" s="101"/>
      <c r="AA90" s="102"/>
      <c r="AB90" s="589"/>
      <c r="AC90" s="102"/>
      <c r="AD90" s="102"/>
      <c r="AE90" s="102"/>
      <c r="AF90" s="102"/>
      <c r="AG90" s="102"/>
      <c r="AH90" s="102">
        <f t="shared" si="2"/>
        <v>0</v>
      </c>
      <c r="AI90" s="102"/>
      <c r="AJ90" s="102"/>
      <c r="AK90" s="102"/>
      <c r="AL90" s="102"/>
      <c r="AM90" s="102"/>
      <c r="AN90" s="102">
        <f t="shared" si="3"/>
        <v>0</v>
      </c>
      <c r="AO90" s="102"/>
      <c r="AP90" s="102"/>
      <c r="AQ90" s="102"/>
      <c r="AR90" s="102"/>
      <c r="AS90" s="102"/>
      <c r="AT90" s="102"/>
      <c r="AU90" s="102">
        <v>1034039877</v>
      </c>
      <c r="AV90" s="102"/>
      <c r="AW90" s="102"/>
      <c r="AX90" s="102"/>
      <c r="AY90" s="102"/>
      <c r="AZ90" s="102"/>
      <c r="BA90" s="99"/>
    </row>
    <row r="91" spans="1:53" ht="99.75" customHeight="1" x14ac:dyDescent="0.25">
      <c r="A91" s="2835"/>
      <c r="B91" s="171" t="s">
        <v>363</v>
      </c>
      <c r="C91" s="1462" t="s">
        <v>1114</v>
      </c>
      <c r="D91" s="1461" t="s">
        <v>1113</v>
      </c>
      <c r="E91" s="1460" t="s">
        <v>517</v>
      </c>
      <c r="F91" s="276" t="s">
        <v>129</v>
      </c>
      <c r="G91" s="275">
        <v>0</v>
      </c>
      <c r="H91" s="275">
        <v>1</v>
      </c>
      <c r="I91" s="274">
        <v>0.2</v>
      </c>
      <c r="J91" s="171" t="s">
        <v>1827</v>
      </c>
      <c r="K91" s="1457"/>
      <c r="L91" s="1456" t="s">
        <v>1825</v>
      </c>
      <c r="M91" s="468"/>
      <c r="N91" s="1446"/>
      <c r="O91" s="102"/>
      <c r="P91" s="105" t="s">
        <v>293</v>
      </c>
      <c r="Q91" s="102"/>
      <c r="R91" s="102"/>
      <c r="S91" s="102"/>
      <c r="T91" s="102"/>
      <c r="U91" s="114" t="s">
        <v>479</v>
      </c>
      <c r="V91" s="102"/>
      <c r="W91" s="102"/>
      <c r="X91" s="102"/>
      <c r="Y91" s="102"/>
      <c r="Z91" s="101"/>
      <c r="AA91" s="102"/>
      <c r="AB91" s="589"/>
      <c r="AC91" s="102"/>
      <c r="AD91" s="102"/>
      <c r="AE91" s="102"/>
      <c r="AF91" s="102"/>
      <c r="AG91" s="102"/>
      <c r="AH91" s="102">
        <f t="shared" si="2"/>
        <v>0</v>
      </c>
      <c r="AI91" s="102"/>
      <c r="AJ91" s="102"/>
      <c r="AK91" s="102"/>
      <c r="AL91" s="102"/>
      <c r="AM91" s="102"/>
      <c r="AN91" s="102">
        <f t="shared" si="3"/>
        <v>0</v>
      </c>
      <c r="AO91" s="102"/>
      <c r="AP91" s="102"/>
      <c r="AQ91" s="102"/>
      <c r="AR91" s="102"/>
      <c r="AS91" s="102"/>
      <c r="AT91" s="102"/>
      <c r="AU91" s="102">
        <v>1034039877</v>
      </c>
      <c r="AV91" s="102"/>
      <c r="AW91" s="102"/>
      <c r="AX91" s="102"/>
      <c r="AY91" s="102"/>
      <c r="AZ91" s="102"/>
      <c r="BA91" s="99"/>
    </row>
    <row r="92" spans="1:53" ht="108" customHeight="1" thickBot="1" x14ac:dyDescent="0.3">
      <c r="A92" s="2836"/>
      <c r="B92" s="171" t="s">
        <v>363</v>
      </c>
      <c r="C92" s="1459" t="s">
        <v>1112</v>
      </c>
      <c r="D92" s="1459" t="s">
        <v>1111</v>
      </c>
      <c r="E92" s="1458" t="s">
        <v>516</v>
      </c>
      <c r="F92" s="272" t="s">
        <v>515</v>
      </c>
      <c r="G92" s="271" t="s">
        <v>124</v>
      </c>
      <c r="H92" s="270">
        <v>4</v>
      </c>
      <c r="I92" s="282">
        <v>1</v>
      </c>
      <c r="J92" s="171" t="s">
        <v>1827</v>
      </c>
      <c r="K92" s="1457" t="s">
        <v>1826</v>
      </c>
      <c r="L92" s="1456" t="s">
        <v>1825</v>
      </c>
      <c r="M92" s="468">
        <v>1</v>
      </c>
      <c r="N92" s="685" t="s">
        <v>1824</v>
      </c>
      <c r="O92" s="105" t="s">
        <v>1823</v>
      </c>
      <c r="P92" s="105" t="s">
        <v>1822</v>
      </c>
      <c r="Q92" s="102"/>
      <c r="R92" s="102"/>
      <c r="S92" s="102"/>
      <c r="T92" s="102"/>
      <c r="U92" s="114" t="s">
        <v>479</v>
      </c>
      <c r="V92" s="114" t="s">
        <v>479</v>
      </c>
      <c r="W92" s="114" t="s">
        <v>479</v>
      </c>
      <c r="X92" s="114" t="s">
        <v>479</v>
      </c>
      <c r="Y92" s="114" t="s">
        <v>479</v>
      </c>
      <c r="Z92" s="101"/>
      <c r="AA92" s="102" t="s">
        <v>1821</v>
      </c>
      <c r="AB92" s="589"/>
      <c r="AC92" s="102">
        <v>708539877</v>
      </c>
      <c r="AD92" s="102"/>
      <c r="AE92" s="102"/>
      <c r="AF92" s="102"/>
      <c r="AG92" s="102"/>
      <c r="AH92" s="102">
        <f t="shared" si="2"/>
        <v>708539877</v>
      </c>
      <c r="AI92" s="102"/>
      <c r="AJ92" s="102"/>
      <c r="AK92" s="102"/>
      <c r="AL92" s="102"/>
      <c r="AM92" s="102"/>
      <c r="AN92" s="102">
        <f t="shared" si="3"/>
        <v>0</v>
      </c>
      <c r="AO92" s="102"/>
      <c r="AP92" s="102"/>
      <c r="AQ92" s="102"/>
      <c r="AR92" s="102"/>
      <c r="AS92" s="102"/>
      <c r="AT92" s="102"/>
      <c r="AU92" s="102">
        <v>708539877</v>
      </c>
      <c r="AV92" s="102"/>
      <c r="AW92" s="102"/>
      <c r="AX92" s="102"/>
      <c r="AY92" s="102"/>
      <c r="AZ92" s="102"/>
      <c r="BA92" s="99"/>
    </row>
    <row r="93" spans="1:53" ht="54" hidden="1" customHeight="1" x14ac:dyDescent="0.25">
      <c r="A93" s="2897" t="s">
        <v>508</v>
      </c>
      <c r="B93" s="209" t="s">
        <v>431</v>
      </c>
      <c r="C93" s="2884" t="s">
        <v>507</v>
      </c>
      <c r="D93" s="2871" t="s">
        <v>506</v>
      </c>
      <c r="E93" s="208" t="s">
        <v>505</v>
      </c>
      <c r="F93" s="208" t="s">
        <v>504</v>
      </c>
      <c r="G93" s="1128">
        <v>167975</v>
      </c>
      <c r="H93" s="213" t="s">
        <v>503</v>
      </c>
      <c r="I93" s="214">
        <v>1</v>
      </c>
      <c r="J93" s="1126" t="s">
        <v>441</v>
      </c>
      <c r="K93" s="1450" t="s">
        <v>440</v>
      </c>
      <c r="L93" s="1455">
        <v>2232</v>
      </c>
      <c r="M93" s="1125">
        <v>1</v>
      </c>
      <c r="N93" s="1450" t="s">
        <v>502</v>
      </c>
      <c r="O93" s="1125"/>
      <c r="P93" s="1126" t="s">
        <v>438</v>
      </c>
      <c r="Q93" s="1125" t="s">
        <v>0</v>
      </c>
      <c r="R93" s="1125" t="s">
        <v>0</v>
      </c>
      <c r="S93" s="1125" t="s">
        <v>0</v>
      </c>
      <c r="T93" s="1125" t="s">
        <v>0</v>
      </c>
      <c r="U93" s="1125" t="s">
        <v>0</v>
      </c>
      <c r="V93" s="1125" t="s">
        <v>0</v>
      </c>
      <c r="W93" s="1125" t="s">
        <v>0</v>
      </c>
      <c r="X93" s="1125" t="s">
        <v>0</v>
      </c>
      <c r="Y93" s="1125" t="s">
        <v>0</v>
      </c>
      <c r="Z93" s="1449"/>
      <c r="AA93" s="102"/>
      <c r="AB93" s="589"/>
      <c r="AC93" s="1454">
        <v>15000000</v>
      </c>
      <c r="AD93" s="102">
        <v>25000000</v>
      </c>
      <c r="AE93" s="102"/>
      <c r="AF93" s="102"/>
      <c r="AG93" s="102"/>
      <c r="AH93" s="102">
        <f t="shared" si="2"/>
        <v>40000000</v>
      </c>
      <c r="AI93" s="102"/>
      <c r="AJ93" s="102"/>
      <c r="AK93" s="102"/>
      <c r="AL93" s="102"/>
      <c r="AM93" s="102"/>
      <c r="AN93" s="102">
        <f t="shared" si="3"/>
        <v>0</v>
      </c>
      <c r="AO93" s="102"/>
      <c r="AP93" s="102"/>
      <c r="AQ93" s="102"/>
      <c r="AR93" s="102"/>
      <c r="AS93" s="102"/>
      <c r="AT93" s="102"/>
      <c r="AU93" s="102"/>
      <c r="AV93" s="102"/>
      <c r="AW93" s="102"/>
      <c r="AX93" s="102"/>
      <c r="AY93" s="102"/>
      <c r="AZ93" s="102"/>
      <c r="BA93" s="99"/>
    </row>
    <row r="94" spans="1:53" ht="39.75" hidden="1" customHeight="1" x14ac:dyDescent="0.25">
      <c r="A94" s="2835"/>
      <c r="B94" s="209" t="s">
        <v>431</v>
      </c>
      <c r="C94" s="2864"/>
      <c r="D94" s="2836"/>
      <c r="E94" s="208" t="s">
        <v>501</v>
      </c>
      <c r="F94" s="207" t="s">
        <v>129</v>
      </c>
      <c r="G94" s="207">
        <v>0</v>
      </c>
      <c r="H94" s="213">
        <v>0.75</v>
      </c>
      <c r="I94" s="214">
        <v>0.15</v>
      </c>
      <c r="J94" s="104" t="s">
        <v>441</v>
      </c>
      <c r="K94" s="1446" t="s">
        <v>440</v>
      </c>
      <c r="L94" s="104">
        <v>2232</v>
      </c>
      <c r="M94" s="102">
        <v>1</v>
      </c>
      <c r="N94" s="1452" t="s">
        <v>500</v>
      </c>
      <c r="O94" s="102"/>
      <c r="P94" s="104" t="s">
        <v>438</v>
      </c>
      <c r="Q94" s="102" t="s">
        <v>0</v>
      </c>
      <c r="R94" s="102" t="s">
        <v>0</v>
      </c>
      <c r="S94" s="102" t="s">
        <v>0</v>
      </c>
      <c r="T94" s="102" t="s">
        <v>0</v>
      </c>
      <c r="U94" s="102" t="s">
        <v>0</v>
      </c>
      <c r="V94" s="102" t="s">
        <v>0</v>
      </c>
      <c r="W94" s="102" t="s">
        <v>0</v>
      </c>
      <c r="X94" s="102" t="s">
        <v>0</v>
      </c>
      <c r="Y94" s="102" t="s">
        <v>0</v>
      </c>
      <c r="Z94" s="101"/>
      <c r="AA94" s="102"/>
      <c r="AB94" s="589"/>
      <c r="AC94" s="102"/>
      <c r="AD94" s="102"/>
      <c r="AE94" s="102"/>
      <c r="AF94" s="102"/>
      <c r="AG94" s="102"/>
      <c r="AH94" s="102">
        <f t="shared" si="2"/>
        <v>0</v>
      </c>
      <c r="AI94" s="102"/>
      <c r="AJ94" s="102"/>
      <c r="AK94" s="102"/>
      <c r="AL94" s="102"/>
      <c r="AM94" s="102"/>
      <c r="AN94" s="102">
        <f t="shared" si="3"/>
        <v>0</v>
      </c>
      <c r="AO94" s="102"/>
      <c r="AP94" s="102"/>
      <c r="AQ94" s="102"/>
      <c r="AR94" s="102"/>
      <c r="AS94" s="102"/>
      <c r="AT94" s="102"/>
      <c r="AU94" s="102"/>
      <c r="AV94" s="102"/>
      <c r="AW94" s="102"/>
      <c r="AX94" s="102"/>
      <c r="AY94" s="102"/>
      <c r="AZ94" s="102"/>
      <c r="BA94" s="99"/>
    </row>
    <row r="95" spans="1:53" ht="34.5" hidden="1" customHeight="1" x14ac:dyDescent="0.25">
      <c r="A95" s="2835"/>
      <c r="B95" s="209" t="s">
        <v>431</v>
      </c>
      <c r="C95" s="2884" t="s">
        <v>499</v>
      </c>
      <c r="D95" s="2871" t="s">
        <v>498</v>
      </c>
      <c r="E95" s="2872" t="s">
        <v>497</v>
      </c>
      <c r="F95" s="2872" t="s">
        <v>129</v>
      </c>
      <c r="G95" s="2879">
        <v>0</v>
      </c>
      <c r="H95" s="2900">
        <v>1</v>
      </c>
      <c r="I95" s="2877">
        <v>0.25</v>
      </c>
      <c r="J95" s="1126" t="s">
        <v>492</v>
      </c>
      <c r="K95" s="1450" t="s">
        <v>491</v>
      </c>
      <c r="L95" s="1126">
        <v>2233</v>
      </c>
      <c r="M95" s="1125">
        <v>1</v>
      </c>
      <c r="N95" s="1450" t="s">
        <v>496</v>
      </c>
      <c r="O95" s="1125"/>
      <c r="P95" s="1126" t="s">
        <v>438</v>
      </c>
      <c r="Q95" s="1125" t="s">
        <v>0</v>
      </c>
      <c r="R95" s="1125" t="s">
        <v>0</v>
      </c>
      <c r="S95" s="1125" t="s">
        <v>0</v>
      </c>
      <c r="T95" s="1125" t="s">
        <v>0</v>
      </c>
      <c r="U95" s="1125" t="s">
        <v>0</v>
      </c>
      <c r="V95" s="1125" t="s">
        <v>0</v>
      </c>
      <c r="W95" s="1125" t="s">
        <v>0</v>
      </c>
      <c r="X95" s="1125" t="s">
        <v>0</v>
      </c>
      <c r="Y95" s="1125" t="s">
        <v>0</v>
      </c>
      <c r="Z95" s="1449"/>
      <c r="AA95" s="102"/>
      <c r="AB95" s="589"/>
      <c r="AC95" s="102"/>
      <c r="AD95" s="102"/>
      <c r="AE95" s="102"/>
      <c r="AF95" s="102"/>
      <c r="AG95" s="102"/>
      <c r="AH95" s="102">
        <f t="shared" si="2"/>
        <v>0</v>
      </c>
      <c r="AI95" s="102"/>
      <c r="AJ95" s="102"/>
      <c r="AK95" s="102"/>
      <c r="AL95" s="102"/>
      <c r="AM95" s="102"/>
      <c r="AN95" s="102">
        <f t="shared" si="3"/>
        <v>0</v>
      </c>
      <c r="AO95" s="102"/>
      <c r="AP95" s="102"/>
      <c r="AQ95" s="102"/>
      <c r="AR95" s="102"/>
      <c r="AS95" s="102"/>
      <c r="AT95" s="102"/>
      <c r="AU95" s="102"/>
      <c r="AV95" s="102"/>
      <c r="AW95" s="102"/>
      <c r="AX95" s="102"/>
      <c r="AY95" s="102"/>
      <c r="AZ95" s="102"/>
      <c r="BA95" s="99"/>
    </row>
    <row r="96" spans="1:53" ht="42.75" hidden="1" customHeight="1" x14ac:dyDescent="0.25">
      <c r="A96" s="2835"/>
      <c r="B96" s="209" t="s">
        <v>431</v>
      </c>
      <c r="C96" s="2878"/>
      <c r="D96" s="2835"/>
      <c r="E96" s="3359"/>
      <c r="F96" s="2836"/>
      <c r="G96" s="2836"/>
      <c r="H96" s="2836"/>
      <c r="I96" s="2864"/>
      <c r="J96" s="1126" t="s">
        <v>492</v>
      </c>
      <c r="K96" s="1450" t="s">
        <v>491</v>
      </c>
      <c r="L96" s="1126">
        <v>2233</v>
      </c>
      <c r="M96" s="1125">
        <v>2</v>
      </c>
      <c r="N96" s="1450" t="s">
        <v>495</v>
      </c>
      <c r="O96" s="1125"/>
      <c r="P96" s="1126" t="s">
        <v>438</v>
      </c>
      <c r="Q96" s="1125" t="s">
        <v>0</v>
      </c>
      <c r="R96" s="1125" t="s">
        <v>0</v>
      </c>
      <c r="S96" s="1125" t="s">
        <v>0</v>
      </c>
      <c r="T96" s="1125" t="s">
        <v>0</v>
      </c>
      <c r="U96" s="1125" t="s">
        <v>0</v>
      </c>
      <c r="V96" s="1125" t="s">
        <v>0</v>
      </c>
      <c r="W96" s="1125" t="s">
        <v>0</v>
      </c>
      <c r="X96" s="1125" t="s">
        <v>0</v>
      </c>
      <c r="Y96" s="1125" t="s">
        <v>0</v>
      </c>
      <c r="Z96" s="1449"/>
      <c r="AA96" s="102"/>
      <c r="AB96" s="589"/>
      <c r="AC96" s="102"/>
      <c r="AD96" s="102"/>
      <c r="AE96" s="102"/>
      <c r="AF96" s="102"/>
      <c r="AG96" s="102"/>
      <c r="AH96" s="102">
        <f t="shared" si="2"/>
        <v>0</v>
      </c>
      <c r="AI96" s="102"/>
      <c r="AJ96" s="102"/>
      <c r="AK96" s="102"/>
      <c r="AL96" s="102"/>
      <c r="AM96" s="102"/>
      <c r="AN96" s="102">
        <f t="shared" si="3"/>
        <v>0</v>
      </c>
      <c r="AO96" s="102"/>
      <c r="AP96" s="102"/>
      <c r="AQ96" s="102"/>
      <c r="AR96" s="102"/>
      <c r="AS96" s="102"/>
      <c r="AT96" s="102"/>
      <c r="AU96" s="102"/>
      <c r="AV96" s="102"/>
      <c r="AW96" s="102"/>
      <c r="AX96" s="102"/>
      <c r="AY96" s="102"/>
      <c r="AZ96" s="102"/>
      <c r="BA96" s="99"/>
    </row>
    <row r="97" spans="1:53" ht="65.25" hidden="1" customHeight="1" x14ac:dyDescent="0.25">
      <c r="A97" s="2835"/>
      <c r="B97" s="209" t="s">
        <v>431</v>
      </c>
      <c r="C97" s="2864"/>
      <c r="D97" s="2835"/>
      <c r="E97" s="208" t="s">
        <v>494</v>
      </c>
      <c r="F97" s="207" t="s">
        <v>493</v>
      </c>
      <c r="G97" s="207">
        <v>1</v>
      </c>
      <c r="H97" s="241">
        <v>3</v>
      </c>
      <c r="I97" s="211">
        <v>1</v>
      </c>
      <c r="J97" s="104" t="s">
        <v>492</v>
      </c>
      <c r="K97" s="1446" t="s">
        <v>491</v>
      </c>
      <c r="L97" s="104">
        <v>2233</v>
      </c>
      <c r="M97" s="102">
        <v>1</v>
      </c>
      <c r="N97" s="1446" t="s">
        <v>490</v>
      </c>
      <c r="O97" s="102"/>
      <c r="P97" s="104" t="s">
        <v>438</v>
      </c>
      <c r="Q97" s="102" t="s">
        <v>0</v>
      </c>
      <c r="R97" s="102" t="s">
        <v>0</v>
      </c>
      <c r="S97" s="102" t="s">
        <v>0</v>
      </c>
      <c r="T97" s="102" t="s">
        <v>0</v>
      </c>
      <c r="U97" s="102" t="s">
        <v>0</v>
      </c>
      <c r="V97" s="102" t="s">
        <v>0</v>
      </c>
      <c r="W97" s="102" t="s">
        <v>0</v>
      </c>
      <c r="X97" s="102" t="s">
        <v>0</v>
      </c>
      <c r="Y97" s="102" t="s">
        <v>0</v>
      </c>
      <c r="Z97" s="101"/>
      <c r="AA97" s="102"/>
      <c r="AB97" s="589"/>
      <c r="AC97" s="102"/>
      <c r="AD97" s="102"/>
      <c r="AE97" s="102"/>
      <c r="AF97" s="102"/>
      <c r="AG97" s="102"/>
      <c r="AH97" s="102">
        <f t="shared" si="2"/>
        <v>0</v>
      </c>
      <c r="AI97" s="102"/>
      <c r="AJ97" s="102"/>
      <c r="AK97" s="102"/>
      <c r="AL97" s="102"/>
      <c r="AM97" s="102"/>
      <c r="AN97" s="102">
        <f t="shared" si="3"/>
        <v>0</v>
      </c>
      <c r="AO97" s="102"/>
      <c r="AP97" s="102"/>
      <c r="AQ97" s="102"/>
      <c r="AR97" s="102"/>
      <c r="AS97" s="102"/>
      <c r="AT97" s="102"/>
      <c r="AU97" s="102"/>
      <c r="AV97" s="102"/>
      <c r="AW97" s="102"/>
      <c r="AX97" s="102"/>
      <c r="AY97" s="102"/>
      <c r="AZ97" s="102"/>
      <c r="BA97" s="99"/>
    </row>
    <row r="98" spans="1:53" ht="47.25" hidden="1" customHeight="1" x14ac:dyDescent="0.25">
      <c r="A98" s="2835"/>
      <c r="B98" s="209" t="s">
        <v>431</v>
      </c>
      <c r="C98" s="240" t="s">
        <v>489</v>
      </c>
      <c r="D98" s="217" t="s">
        <v>488</v>
      </c>
      <c r="E98" s="217" t="s">
        <v>487</v>
      </c>
      <c r="F98" s="207" t="s">
        <v>486</v>
      </c>
      <c r="G98" s="207">
        <v>0</v>
      </c>
      <c r="H98" s="207">
        <v>1</v>
      </c>
      <c r="I98" s="239"/>
      <c r="J98" s="1126" t="s">
        <v>465</v>
      </c>
      <c r="K98" s="1450" t="s">
        <v>464</v>
      </c>
      <c r="L98" s="1126">
        <v>2231</v>
      </c>
      <c r="M98" s="1125">
        <v>1</v>
      </c>
      <c r="N98" s="1453" t="s">
        <v>485</v>
      </c>
      <c r="O98" s="1125"/>
      <c r="P98" s="1126" t="s">
        <v>438</v>
      </c>
      <c r="Q98" s="1125"/>
      <c r="R98" s="1125"/>
      <c r="S98" s="1125"/>
      <c r="T98" s="1125"/>
      <c r="U98" s="1125"/>
      <c r="V98" s="1125"/>
      <c r="W98" s="1125"/>
      <c r="X98" s="1125"/>
      <c r="Y98" s="1125"/>
      <c r="Z98" s="1449"/>
      <c r="AA98" s="102"/>
      <c r="AB98" s="589"/>
      <c r="AC98" s="102"/>
      <c r="AD98" s="102"/>
      <c r="AE98" s="102"/>
      <c r="AF98" s="102"/>
      <c r="AG98" s="102"/>
      <c r="AH98" s="102">
        <f t="shared" si="2"/>
        <v>0</v>
      </c>
      <c r="AI98" s="102"/>
      <c r="AJ98" s="102"/>
      <c r="AK98" s="102"/>
      <c r="AL98" s="102"/>
      <c r="AM98" s="102"/>
      <c r="AN98" s="102">
        <f t="shared" si="3"/>
        <v>0</v>
      </c>
      <c r="AO98" s="102"/>
      <c r="AP98" s="102"/>
      <c r="AQ98" s="102"/>
      <c r="AR98" s="102"/>
      <c r="AS98" s="102"/>
      <c r="AT98" s="102"/>
      <c r="AU98" s="102"/>
      <c r="AV98" s="102"/>
      <c r="AW98" s="102"/>
      <c r="AX98" s="102"/>
      <c r="AY98" s="102"/>
      <c r="AZ98" s="102"/>
      <c r="BA98" s="99"/>
    </row>
    <row r="99" spans="1:53" ht="30" hidden="1" customHeight="1" x14ac:dyDescent="0.25">
      <c r="A99" s="2835"/>
      <c r="B99" s="209" t="s">
        <v>431</v>
      </c>
      <c r="C99" s="2879" t="s">
        <v>484</v>
      </c>
      <c r="D99" s="2872" t="s">
        <v>483</v>
      </c>
      <c r="E99" s="2879" t="s">
        <v>482</v>
      </c>
      <c r="F99" s="2879" t="s">
        <v>129</v>
      </c>
      <c r="G99" s="2879">
        <v>0</v>
      </c>
      <c r="H99" s="2879">
        <v>1</v>
      </c>
      <c r="I99" s="2915">
        <v>0.4</v>
      </c>
      <c r="J99" s="104" t="s">
        <v>441</v>
      </c>
      <c r="K99" s="1446" t="s">
        <v>440</v>
      </c>
      <c r="L99" s="104">
        <v>2232</v>
      </c>
      <c r="M99" s="102">
        <v>1</v>
      </c>
      <c r="N99" s="1452" t="s">
        <v>481</v>
      </c>
      <c r="O99" s="3099" t="s">
        <v>480</v>
      </c>
      <c r="P99" s="104" t="s">
        <v>438</v>
      </c>
      <c r="Q99" s="102" t="s">
        <v>0</v>
      </c>
      <c r="R99" s="102" t="s">
        <v>0</v>
      </c>
      <c r="S99" s="102" t="s">
        <v>479</v>
      </c>
      <c r="T99" s="102"/>
      <c r="U99" s="102"/>
      <c r="V99" s="102"/>
      <c r="W99" s="102"/>
      <c r="X99" s="102"/>
      <c r="Y99" s="102"/>
      <c r="Z99" s="2880" t="s">
        <v>478</v>
      </c>
      <c r="AA99" s="102"/>
      <c r="AB99" s="589"/>
      <c r="AC99" s="102">
        <v>145000000</v>
      </c>
      <c r="AD99" s="102">
        <v>22800000</v>
      </c>
      <c r="AE99" s="102"/>
      <c r="AF99" s="102"/>
      <c r="AG99" s="102"/>
      <c r="AH99" s="102">
        <f t="shared" si="2"/>
        <v>167800000</v>
      </c>
      <c r="AI99" s="102"/>
      <c r="AJ99" s="102"/>
      <c r="AK99" s="102"/>
      <c r="AL99" s="102"/>
      <c r="AM99" s="102"/>
      <c r="AN99" s="102">
        <f t="shared" si="3"/>
        <v>0</v>
      </c>
      <c r="AO99" s="102"/>
      <c r="AP99" s="102"/>
      <c r="AQ99" s="102"/>
      <c r="AR99" s="102"/>
      <c r="AS99" s="102"/>
      <c r="AT99" s="102"/>
      <c r="AU99" s="102"/>
      <c r="AV99" s="102"/>
      <c r="AW99" s="102"/>
      <c r="AX99" s="102"/>
      <c r="AY99" s="102"/>
      <c r="AZ99" s="102"/>
      <c r="BA99" s="99"/>
    </row>
    <row r="100" spans="1:53" ht="57.75" hidden="1" customHeight="1" x14ac:dyDescent="0.25">
      <c r="A100" s="2835"/>
      <c r="B100" s="209" t="s">
        <v>431</v>
      </c>
      <c r="C100" s="2835"/>
      <c r="D100" s="2835"/>
      <c r="E100" s="3360"/>
      <c r="F100" s="2835"/>
      <c r="G100" s="2835"/>
      <c r="H100" s="2835"/>
      <c r="I100" s="2878"/>
      <c r="J100" s="104" t="s">
        <v>441</v>
      </c>
      <c r="K100" s="1446" t="s">
        <v>440</v>
      </c>
      <c r="L100" s="104">
        <v>2232</v>
      </c>
      <c r="M100" s="102">
        <v>2</v>
      </c>
      <c r="N100" s="1452" t="s">
        <v>477</v>
      </c>
      <c r="O100" s="3069"/>
      <c r="P100" s="104" t="s">
        <v>438</v>
      </c>
      <c r="Q100" s="102" t="s">
        <v>0</v>
      </c>
      <c r="R100" s="102" t="s">
        <v>0</v>
      </c>
      <c r="S100" s="102" t="s">
        <v>0</v>
      </c>
      <c r="T100" s="102" t="s">
        <v>0</v>
      </c>
      <c r="U100" s="102" t="s">
        <v>0</v>
      </c>
      <c r="V100" s="102" t="s">
        <v>0</v>
      </c>
      <c r="W100" s="102" t="s">
        <v>0</v>
      </c>
      <c r="X100" s="102" t="s">
        <v>0</v>
      </c>
      <c r="Y100" s="102" t="s">
        <v>0</v>
      </c>
      <c r="Z100" s="2835"/>
      <c r="AA100" s="102"/>
      <c r="AB100" s="589"/>
      <c r="AC100" s="102"/>
      <c r="AD100" s="102"/>
      <c r="AE100" s="102"/>
      <c r="AF100" s="102"/>
      <c r="AG100" s="102"/>
      <c r="AH100" s="102">
        <f t="shared" si="2"/>
        <v>0</v>
      </c>
      <c r="AI100" s="102"/>
      <c r="AJ100" s="102"/>
      <c r="AK100" s="102"/>
      <c r="AL100" s="102"/>
      <c r="AM100" s="102"/>
      <c r="AN100" s="102">
        <f t="shared" si="3"/>
        <v>0</v>
      </c>
      <c r="AO100" s="102"/>
      <c r="AP100" s="102"/>
      <c r="AQ100" s="102"/>
      <c r="AR100" s="102"/>
      <c r="AS100" s="102"/>
      <c r="AT100" s="102"/>
      <c r="AU100" s="102"/>
      <c r="AV100" s="102"/>
      <c r="AW100" s="102"/>
      <c r="AX100" s="102"/>
      <c r="AY100" s="102"/>
      <c r="AZ100" s="102"/>
      <c r="BA100" s="99"/>
    </row>
    <row r="101" spans="1:53" ht="36.75" hidden="1" customHeight="1" x14ac:dyDescent="0.25">
      <c r="A101" s="2835"/>
      <c r="B101" s="209" t="s">
        <v>431</v>
      </c>
      <c r="C101" s="2835"/>
      <c r="D101" s="2835"/>
      <c r="E101" s="3360"/>
      <c r="F101" s="2835"/>
      <c r="G101" s="2835"/>
      <c r="H101" s="2835"/>
      <c r="I101" s="2878"/>
      <c r="J101" s="104" t="s">
        <v>441</v>
      </c>
      <c r="K101" s="1446" t="s">
        <v>440</v>
      </c>
      <c r="L101" s="104">
        <v>2232</v>
      </c>
      <c r="M101" s="102">
        <v>3</v>
      </c>
      <c r="N101" s="1452" t="s">
        <v>476</v>
      </c>
      <c r="O101" s="3069"/>
      <c r="P101" s="104" t="s">
        <v>438</v>
      </c>
      <c r="Q101" s="102" t="s">
        <v>0</v>
      </c>
      <c r="R101" s="102" t="s">
        <v>0</v>
      </c>
      <c r="S101" s="102" t="s">
        <v>0</v>
      </c>
      <c r="T101" s="102" t="s">
        <v>0</v>
      </c>
      <c r="U101" s="102" t="s">
        <v>0</v>
      </c>
      <c r="V101" s="102" t="s">
        <v>0</v>
      </c>
      <c r="W101" s="102" t="s">
        <v>0</v>
      </c>
      <c r="X101" s="102" t="s">
        <v>0</v>
      </c>
      <c r="Y101" s="102" t="s">
        <v>0</v>
      </c>
      <c r="Z101" s="2835"/>
      <c r="AA101" s="102"/>
      <c r="AB101" s="589"/>
      <c r="AC101" s="102"/>
      <c r="AD101" s="102"/>
      <c r="AE101" s="102"/>
      <c r="AF101" s="102"/>
      <c r="AG101" s="102"/>
      <c r="AH101" s="102">
        <f t="shared" si="2"/>
        <v>0</v>
      </c>
      <c r="AI101" s="102"/>
      <c r="AJ101" s="102"/>
      <c r="AK101" s="102"/>
      <c r="AL101" s="102"/>
      <c r="AM101" s="102"/>
      <c r="AN101" s="102">
        <f t="shared" si="3"/>
        <v>0</v>
      </c>
      <c r="AO101" s="102"/>
      <c r="AP101" s="102"/>
      <c r="AQ101" s="102"/>
      <c r="AR101" s="102"/>
      <c r="AS101" s="102"/>
      <c r="AT101" s="102"/>
      <c r="AU101" s="102"/>
      <c r="AV101" s="102"/>
      <c r="AW101" s="102"/>
      <c r="AX101" s="102"/>
      <c r="AY101" s="102"/>
      <c r="AZ101" s="102"/>
      <c r="BA101" s="99"/>
    </row>
    <row r="102" spans="1:53" ht="29.25" hidden="1" customHeight="1" x14ac:dyDescent="0.25">
      <c r="A102" s="2835"/>
      <c r="B102" s="209" t="s">
        <v>431</v>
      </c>
      <c r="C102" s="2835"/>
      <c r="D102" s="2835"/>
      <c r="E102" s="3360"/>
      <c r="F102" s="2835"/>
      <c r="G102" s="2835"/>
      <c r="H102" s="2835"/>
      <c r="I102" s="2878"/>
      <c r="J102" s="104" t="s">
        <v>441</v>
      </c>
      <c r="K102" s="1446" t="s">
        <v>440</v>
      </c>
      <c r="L102" s="104">
        <v>2232</v>
      </c>
      <c r="M102" s="102">
        <v>4</v>
      </c>
      <c r="N102" s="1452" t="s">
        <v>475</v>
      </c>
      <c r="O102" s="3069"/>
      <c r="P102" s="104" t="s">
        <v>438</v>
      </c>
      <c r="Q102" s="102" t="s">
        <v>0</v>
      </c>
      <c r="R102" s="102" t="s">
        <v>0</v>
      </c>
      <c r="S102" s="102" t="s">
        <v>0</v>
      </c>
      <c r="T102" s="102" t="s">
        <v>0</v>
      </c>
      <c r="U102" s="102" t="s">
        <v>0</v>
      </c>
      <c r="V102" s="102" t="s">
        <v>0</v>
      </c>
      <c r="W102" s="102" t="s">
        <v>0</v>
      </c>
      <c r="X102" s="102" t="s">
        <v>0</v>
      </c>
      <c r="Y102" s="102" t="s">
        <v>0</v>
      </c>
      <c r="Z102" s="2835"/>
      <c r="AA102" s="102"/>
      <c r="AB102" s="589"/>
      <c r="AC102" s="102"/>
      <c r="AD102" s="102"/>
      <c r="AE102" s="102"/>
      <c r="AF102" s="102"/>
      <c r="AG102" s="102"/>
      <c r="AH102" s="102">
        <f t="shared" si="2"/>
        <v>0</v>
      </c>
      <c r="AI102" s="102"/>
      <c r="AJ102" s="102"/>
      <c r="AK102" s="102"/>
      <c r="AL102" s="102"/>
      <c r="AM102" s="102"/>
      <c r="AN102" s="102">
        <f t="shared" si="3"/>
        <v>0</v>
      </c>
      <c r="AO102" s="102"/>
      <c r="AP102" s="102"/>
      <c r="AQ102" s="102"/>
      <c r="AR102" s="102"/>
      <c r="AS102" s="102"/>
      <c r="AT102" s="102"/>
      <c r="AU102" s="102"/>
      <c r="AV102" s="102"/>
      <c r="AW102" s="102"/>
      <c r="AX102" s="102"/>
      <c r="AY102" s="102"/>
      <c r="AZ102" s="102"/>
      <c r="BA102" s="99"/>
    </row>
    <row r="103" spans="1:53" ht="32.25" hidden="1" customHeight="1" x14ac:dyDescent="0.25">
      <c r="A103" s="2835"/>
      <c r="B103" s="209" t="s">
        <v>431</v>
      </c>
      <c r="C103" s="2835"/>
      <c r="D103" s="2835"/>
      <c r="E103" s="3360"/>
      <c r="F103" s="2835"/>
      <c r="G103" s="2835"/>
      <c r="H103" s="2835"/>
      <c r="I103" s="2878"/>
      <c r="J103" s="104" t="s">
        <v>441</v>
      </c>
      <c r="K103" s="1446" t="s">
        <v>440</v>
      </c>
      <c r="L103" s="104">
        <v>2232</v>
      </c>
      <c r="M103" s="102">
        <v>5</v>
      </c>
      <c r="N103" s="1452" t="s">
        <v>474</v>
      </c>
      <c r="O103" s="3069"/>
      <c r="P103" s="104" t="s">
        <v>438</v>
      </c>
      <c r="Q103" s="102" t="s">
        <v>0</v>
      </c>
      <c r="R103" s="102" t="s">
        <v>0</v>
      </c>
      <c r="S103" s="102" t="s">
        <v>0</v>
      </c>
      <c r="T103" s="102" t="s">
        <v>0</v>
      </c>
      <c r="U103" s="102" t="s">
        <v>0</v>
      </c>
      <c r="V103" s="102" t="s">
        <v>0</v>
      </c>
      <c r="W103" s="102" t="s">
        <v>0</v>
      </c>
      <c r="X103" s="102" t="s">
        <v>0</v>
      </c>
      <c r="Y103" s="102" t="s">
        <v>0</v>
      </c>
      <c r="Z103" s="2835"/>
      <c r="AA103" s="102"/>
      <c r="AB103" s="589"/>
      <c r="AC103" s="102"/>
      <c r="AD103" s="102"/>
      <c r="AE103" s="102"/>
      <c r="AF103" s="102"/>
      <c r="AG103" s="102"/>
      <c r="AH103" s="102">
        <f t="shared" si="2"/>
        <v>0</v>
      </c>
      <c r="AI103" s="102"/>
      <c r="AJ103" s="102"/>
      <c r="AK103" s="102"/>
      <c r="AL103" s="102"/>
      <c r="AM103" s="102"/>
      <c r="AN103" s="102">
        <f t="shared" si="3"/>
        <v>0</v>
      </c>
      <c r="AO103" s="102"/>
      <c r="AP103" s="102"/>
      <c r="AQ103" s="102"/>
      <c r="AR103" s="102"/>
      <c r="AS103" s="102"/>
      <c r="AT103" s="102"/>
      <c r="AU103" s="102"/>
      <c r="AV103" s="102"/>
      <c r="AW103" s="102"/>
      <c r="AX103" s="102"/>
      <c r="AY103" s="102"/>
      <c r="AZ103" s="102"/>
      <c r="BA103" s="99"/>
    </row>
    <row r="104" spans="1:53" ht="31.5" hidden="1" customHeight="1" x14ac:dyDescent="0.25">
      <c r="A104" s="2835"/>
      <c r="B104" s="209" t="s">
        <v>431</v>
      </c>
      <c r="C104" s="2836"/>
      <c r="D104" s="2835"/>
      <c r="E104" s="3359"/>
      <c r="F104" s="2836"/>
      <c r="G104" s="2836"/>
      <c r="H104" s="2836"/>
      <c r="I104" s="2864"/>
      <c r="J104" s="104" t="s">
        <v>441</v>
      </c>
      <c r="K104" s="1446" t="s">
        <v>440</v>
      </c>
      <c r="L104" s="104">
        <v>2232</v>
      </c>
      <c r="M104" s="102">
        <v>6</v>
      </c>
      <c r="N104" s="1452" t="s">
        <v>473</v>
      </c>
      <c r="O104" s="3100"/>
      <c r="P104" s="104" t="s">
        <v>438</v>
      </c>
      <c r="Q104" s="102" t="s">
        <v>0</v>
      </c>
      <c r="R104" s="102" t="s">
        <v>0</v>
      </c>
      <c r="S104" s="102" t="s">
        <v>0</v>
      </c>
      <c r="T104" s="102" t="s">
        <v>0</v>
      </c>
      <c r="U104" s="102" t="s">
        <v>0</v>
      </c>
      <c r="V104" s="102" t="s">
        <v>0</v>
      </c>
      <c r="W104" s="102" t="s">
        <v>0</v>
      </c>
      <c r="X104" s="102" t="s">
        <v>0</v>
      </c>
      <c r="Y104" s="102" t="s">
        <v>0</v>
      </c>
      <c r="Z104" s="2836"/>
      <c r="AA104" s="102"/>
      <c r="AB104" s="589"/>
      <c r="AC104" s="102"/>
      <c r="AD104" s="102"/>
      <c r="AE104" s="102"/>
      <c r="AF104" s="102"/>
      <c r="AG104" s="102"/>
      <c r="AH104" s="102">
        <f t="shared" si="2"/>
        <v>0</v>
      </c>
      <c r="AI104" s="102"/>
      <c r="AJ104" s="102"/>
      <c r="AK104" s="102"/>
      <c r="AL104" s="102"/>
      <c r="AM104" s="102"/>
      <c r="AN104" s="102">
        <f t="shared" si="3"/>
        <v>0</v>
      </c>
      <c r="AO104" s="102"/>
      <c r="AP104" s="102"/>
      <c r="AQ104" s="102"/>
      <c r="AR104" s="102"/>
      <c r="AS104" s="102"/>
      <c r="AT104" s="102"/>
      <c r="AU104" s="102"/>
      <c r="AV104" s="102"/>
      <c r="AW104" s="102"/>
      <c r="AX104" s="102"/>
      <c r="AY104" s="102"/>
      <c r="AZ104" s="102"/>
      <c r="BA104" s="99"/>
    </row>
    <row r="105" spans="1:53" ht="28.5" hidden="1" customHeight="1" x14ac:dyDescent="0.25">
      <c r="A105" s="2835"/>
      <c r="B105" s="209" t="s">
        <v>431</v>
      </c>
      <c r="C105" s="2884" t="s">
        <v>472</v>
      </c>
      <c r="D105" s="2835"/>
      <c r="E105" s="208" t="s">
        <v>471</v>
      </c>
      <c r="F105" s="207" t="s">
        <v>470</v>
      </c>
      <c r="G105" s="213">
        <v>0</v>
      </c>
      <c r="H105" s="213">
        <v>1</v>
      </c>
      <c r="I105" s="214">
        <v>0.6</v>
      </c>
      <c r="J105" s="1126" t="s">
        <v>441</v>
      </c>
      <c r="K105" s="1450" t="s">
        <v>440</v>
      </c>
      <c r="L105" s="1126">
        <v>2232</v>
      </c>
      <c r="M105" s="1125">
        <v>1</v>
      </c>
      <c r="N105" s="1450" t="s">
        <v>469</v>
      </c>
      <c r="O105" s="1125"/>
      <c r="P105" s="1126" t="s">
        <v>438</v>
      </c>
      <c r="Q105" s="1125" t="s">
        <v>0</v>
      </c>
      <c r="R105" s="1125" t="s">
        <v>0</v>
      </c>
      <c r="S105" s="1125" t="s">
        <v>0</v>
      </c>
      <c r="T105" s="1125" t="s">
        <v>0</v>
      </c>
      <c r="U105" s="1125" t="s">
        <v>0</v>
      </c>
      <c r="V105" s="1125" t="s">
        <v>0</v>
      </c>
      <c r="W105" s="1125" t="s">
        <v>0</v>
      </c>
      <c r="X105" s="1125" t="s">
        <v>0</v>
      </c>
      <c r="Y105" s="1125" t="s">
        <v>0</v>
      </c>
      <c r="Z105" s="1449"/>
      <c r="AA105" s="102"/>
      <c r="AB105" s="589"/>
      <c r="AC105" s="102"/>
      <c r="AD105" s="102"/>
      <c r="AE105" s="102"/>
      <c r="AF105" s="102"/>
      <c r="AG105" s="102"/>
      <c r="AH105" s="102">
        <f t="shared" si="2"/>
        <v>0</v>
      </c>
      <c r="AI105" s="102"/>
      <c r="AJ105" s="102"/>
      <c r="AK105" s="102"/>
      <c r="AL105" s="102"/>
      <c r="AM105" s="102"/>
      <c r="AN105" s="102">
        <f t="shared" si="3"/>
        <v>0</v>
      </c>
      <c r="AO105" s="102"/>
      <c r="AP105" s="102"/>
      <c r="AQ105" s="102"/>
      <c r="AR105" s="102"/>
      <c r="AS105" s="102"/>
      <c r="AT105" s="102"/>
      <c r="AU105" s="102"/>
      <c r="AV105" s="102"/>
      <c r="AW105" s="102"/>
      <c r="AX105" s="102"/>
      <c r="AY105" s="102"/>
      <c r="AZ105" s="102"/>
      <c r="BA105" s="99"/>
    </row>
    <row r="106" spans="1:53" ht="45" hidden="1" customHeight="1" x14ac:dyDescent="0.25">
      <c r="A106" s="2835"/>
      <c r="B106" s="209" t="s">
        <v>431</v>
      </c>
      <c r="C106" s="2878"/>
      <c r="D106" s="2835"/>
      <c r="E106" s="2879" t="s">
        <v>468</v>
      </c>
      <c r="F106" s="2879" t="s">
        <v>129</v>
      </c>
      <c r="G106" s="2879">
        <v>0</v>
      </c>
      <c r="H106" s="2900">
        <v>0.25</v>
      </c>
      <c r="I106" s="2877">
        <v>0.05</v>
      </c>
      <c r="J106" s="104" t="s">
        <v>465</v>
      </c>
      <c r="K106" s="1446" t="s">
        <v>464</v>
      </c>
      <c r="L106" s="104">
        <v>2231</v>
      </c>
      <c r="M106" s="102">
        <v>1</v>
      </c>
      <c r="N106" s="1452" t="s">
        <v>467</v>
      </c>
      <c r="O106" s="102"/>
      <c r="P106" s="104" t="s">
        <v>438</v>
      </c>
      <c r="Q106" s="102" t="s">
        <v>0</v>
      </c>
      <c r="R106" s="102" t="s">
        <v>0</v>
      </c>
      <c r="S106" s="102" t="s">
        <v>0</v>
      </c>
      <c r="T106" s="102" t="s">
        <v>0</v>
      </c>
      <c r="U106" s="102" t="s">
        <v>0</v>
      </c>
      <c r="V106" s="102" t="s">
        <v>0</v>
      </c>
      <c r="W106" s="102" t="s">
        <v>0</v>
      </c>
      <c r="X106" s="102" t="s">
        <v>0</v>
      </c>
      <c r="Y106" s="102" t="s">
        <v>0</v>
      </c>
      <c r="Z106" s="101"/>
      <c r="AA106" s="102"/>
      <c r="AB106" s="589"/>
      <c r="AC106" s="102"/>
      <c r="AD106" s="102"/>
      <c r="AE106" s="102"/>
      <c r="AF106" s="102"/>
      <c r="AG106" s="102"/>
      <c r="AH106" s="102">
        <f t="shared" si="2"/>
        <v>0</v>
      </c>
      <c r="AI106" s="102"/>
      <c r="AJ106" s="102"/>
      <c r="AK106" s="102"/>
      <c r="AL106" s="102"/>
      <c r="AM106" s="102"/>
      <c r="AN106" s="102">
        <f t="shared" si="3"/>
        <v>0</v>
      </c>
      <c r="AO106" s="102"/>
      <c r="AP106" s="102"/>
      <c r="AQ106" s="102"/>
      <c r="AR106" s="102"/>
      <c r="AS106" s="102"/>
      <c r="AT106" s="102"/>
      <c r="AU106" s="102"/>
      <c r="AV106" s="102"/>
      <c r="AW106" s="102"/>
      <c r="AX106" s="102"/>
      <c r="AY106" s="102"/>
      <c r="AZ106" s="102"/>
      <c r="BA106" s="99"/>
    </row>
    <row r="107" spans="1:53" ht="46.5" hidden="1" customHeight="1" x14ac:dyDescent="0.25">
      <c r="A107" s="2835"/>
      <c r="B107" s="209" t="s">
        <v>431</v>
      </c>
      <c r="C107" s="2878"/>
      <c r="D107" s="2835"/>
      <c r="E107" s="3360"/>
      <c r="F107" s="2835"/>
      <c r="G107" s="2835"/>
      <c r="H107" s="2835"/>
      <c r="I107" s="2878"/>
      <c r="J107" s="104" t="s">
        <v>465</v>
      </c>
      <c r="K107" s="1446" t="s">
        <v>464</v>
      </c>
      <c r="L107" s="104">
        <v>2231</v>
      </c>
      <c r="M107" s="102">
        <v>2</v>
      </c>
      <c r="N107" s="1452" t="s">
        <v>466</v>
      </c>
      <c r="O107" s="102"/>
      <c r="P107" s="104" t="s">
        <v>438</v>
      </c>
      <c r="Q107" s="102" t="s">
        <v>0</v>
      </c>
      <c r="R107" s="102" t="s">
        <v>0</v>
      </c>
      <c r="S107" s="102" t="s">
        <v>0</v>
      </c>
      <c r="T107" s="102" t="s">
        <v>0</v>
      </c>
      <c r="U107" s="102" t="s">
        <v>0</v>
      </c>
      <c r="V107" s="102" t="s">
        <v>0</v>
      </c>
      <c r="W107" s="102" t="s">
        <v>0</v>
      </c>
      <c r="X107" s="102" t="s">
        <v>0</v>
      </c>
      <c r="Y107" s="102" t="s">
        <v>0</v>
      </c>
      <c r="Z107" s="101"/>
      <c r="AA107" s="102"/>
      <c r="AB107" s="589"/>
      <c r="AC107" s="102"/>
      <c r="AD107" s="102"/>
      <c r="AE107" s="102"/>
      <c r="AF107" s="102"/>
      <c r="AG107" s="102"/>
      <c r="AH107" s="102">
        <f t="shared" si="2"/>
        <v>0</v>
      </c>
      <c r="AI107" s="102"/>
      <c r="AJ107" s="102"/>
      <c r="AK107" s="102"/>
      <c r="AL107" s="102"/>
      <c r="AM107" s="102"/>
      <c r="AN107" s="102">
        <f t="shared" si="3"/>
        <v>0</v>
      </c>
      <c r="AO107" s="102"/>
      <c r="AP107" s="102"/>
      <c r="AQ107" s="102"/>
      <c r="AR107" s="102"/>
      <c r="AS107" s="102"/>
      <c r="AT107" s="102"/>
      <c r="AU107" s="102"/>
      <c r="AV107" s="102"/>
      <c r="AW107" s="102"/>
      <c r="AX107" s="102"/>
      <c r="AY107" s="102"/>
      <c r="AZ107" s="102"/>
      <c r="BA107" s="99"/>
    </row>
    <row r="108" spans="1:53" ht="45" hidden="1" customHeight="1" x14ac:dyDescent="0.25">
      <c r="A108" s="2835"/>
      <c r="B108" s="209" t="s">
        <v>431</v>
      </c>
      <c r="C108" s="2878"/>
      <c r="D108" s="2835"/>
      <c r="E108" s="3359"/>
      <c r="F108" s="2836"/>
      <c r="G108" s="2836"/>
      <c r="H108" s="2836"/>
      <c r="I108" s="2864"/>
      <c r="J108" s="104" t="s">
        <v>465</v>
      </c>
      <c r="K108" s="1446" t="s">
        <v>464</v>
      </c>
      <c r="L108" s="104">
        <v>2231</v>
      </c>
      <c r="M108" s="102">
        <v>3</v>
      </c>
      <c r="N108" s="1452" t="s">
        <v>463</v>
      </c>
      <c r="O108" s="102"/>
      <c r="P108" s="104" t="s">
        <v>438</v>
      </c>
      <c r="Q108" s="102" t="s">
        <v>0</v>
      </c>
      <c r="R108" s="102" t="s">
        <v>0</v>
      </c>
      <c r="S108" s="102" t="s">
        <v>0</v>
      </c>
      <c r="T108" s="102" t="s">
        <v>0</v>
      </c>
      <c r="U108" s="102" t="s">
        <v>0</v>
      </c>
      <c r="V108" s="102" t="s">
        <v>0</v>
      </c>
      <c r="W108" s="102" t="s">
        <v>0</v>
      </c>
      <c r="X108" s="102" t="s">
        <v>0</v>
      </c>
      <c r="Y108" s="102" t="s">
        <v>0</v>
      </c>
      <c r="Z108" s="101"/>
      <c r="AA108" s="102"/>
      <c r="AB108" s="589"/>
      <c r="AC108" s="102"/>
      <c r="AD108" s="102"/>
      <c r="AE108" s="102"/>
      <c r="AF108" s="102"/>
      <c r="AG108" s="102"/>
      <c r="AH108" s="102">
        <f t="shared" si="2"/>
        <v>0</v>
      </c>
      <c r="AI108" s="102"/>
      <c r="AJ108" s="102"/>
      <c r="AK108" s="102"/>
      <c r="AL108" s="102"/>
      <c r="AM108" s="102"/>
      <c r="AN108" s="102">
        <f t="shared" si="3"/>
        <v>0</v>
      </c>
      <c r="AO108" s="102"/>
      <c r="AP108" s="102"/>
      <c r="AQ108" s="102"/>
      <c r="AR108" s="102"/>
      <c r="AS108" s="102"/>
      <c r="AT108" s="102"/>
      <c r="AU108" s="102"/>
      <c r="AV108" s="102"/>
      <c r="AW108" s="102"/>
      <c r="AX108" s="102"/>
      <c r="AY108" s="102"/>
      <c r="AZ108" s="102"/>
      <c r="BA108" s="99"/>
    </row>
    <row r="109" spans="1:53" ht="36.75" hidden="1" customHeight="1" x14ac:dyDescent="0.25">
      <c r="A109" s="2835"/>
      <c r="B109" s="209" t="s">
        <v>431</v>
      </c>
      <c r="C109" s="2864"/>
      <c r="D109" s="2835"/>
      <c r="E109" s="208" t="s">
        <v>462</v>
      </c>
      <c r="F109" s="207" t="s">
        <v>119</v>
      </c>
      <c r="G109" s="207">
        <v>5</v>
      </c>
      <c r="H109" s="207">
        <v>8</v>
      </c>
      <c r="I109" s="211"/>
      <c r="J109" s="1126"/>
      <c r="K109" s="1450"/>
      <c r="L109" s="1451"/>
      <c r="M109" s="1125">
        <v>1</v>
      </c>
      <c r="N109" s="1450"/>
      <c r="O109" s="1125"/>
      <c r="P109" s="1125"/>
      <c r="Q109" s="1125"/>
      <c r="R109" s="1125"/>
      <c r="S109" s="1125"/>
      <c r="T109" s="1125"/>
      <c r="U109" s="1125"/>
      <c r="V109" s="1125"/>
      <c r="W109" s="1125"/>
      <c r="X109" s="1125"/>
      <c r="Y109" s="1125"/>
      <c r="Z109" s="1449"/>
      <c r="AA109" s="102"/>
      <c r="AB109" s="589"/>
      <c r="AC109" s="102"/>
      <c r="AD109" s="102"/>
      <c r="AE109" s="102"/>
      <c r="AF109" s="102"/>
      <c r="AG109" s="102"/>
      <c r="AH109" s="102">
        <f t="shared" si="2"/>
        <v>0</v>
      </c>
      <c r="AI109" s="102"/>
      <c r="AJ109" s="102"/>
      <c r="AK109" s="102"/>
      <c r="AL109" s="102"/>
      <c r="AM109" s="102"/>
      <c r="AN109" s="102">
        <f t="shared" si="3"/>
        <v>0</v>
      </c>
      <c r="AO109" s="102"/>
      <c r="AP109" s="102"/>
      <c r="AQ109" s="102"/>
      <c r="AR109" s="102"/>
      <c r="AS109" s="102"/>
      <c r="AT109" s="102"/>
      <c r="AU109" s="102"/>
      <c r="AV109" s="102"/>
      <c r="AW109" s="102"/>
      <c r="AX109" s="102"/>
      <c r="AY109" s="102"/>
      <c r="AZ109" s="102"/>
      <c r="BA109" s="99"/>
    </row>
    <row r="110" spans="1:53" ht="44.25" hidden="1" customHeight="1" x14ac:dyDescent="0.25">
      <c r="A110" s="2835"/>
      <c r="B110" s="209" t="s">
        <v>431</v>
      </c>
      <c r="C110" s="2879" t="s">
        <v>461</v>
      </c>
      <c r="D110" s="2835"/>
      <c r="E110" s="2879" t="s">
        <v>460</v>
      </c>
      <c r="F110" s="2879" t="s">
        <v>129</v>
      </c>
      <c r="G110" s="2899">
        <v>0</v>
      </c>
      <c r="H110" s="2899">
        <v>1</v>
      </c>
      <c r="I110" s="2877">
        <v>0.25</v>
      </c>
      <c r="J110" s="104" t="s">
        <v>441</v>
      </c>
      <c r="K110" s="1446" t="s">
        <v>440</v>
      </c>
      <c r="L110" s="104">
        <v>2232</v>
      </c>
      <c r="M110" s="102">
        <v>1</v>
      </c>
      <c r="N110" s="1452" t="s">
        <v>459</v>
      </c>
      <c r="O110" s="102"/>
      <c r="P110" s="104" t="s">
        <v>438</v>
      </c>
      <c r="Q110" s="102" t="s">
        <v>0</v>
      </c>
      <c r="R110" s="102" t="s">
        <v>0</v>
      </c>
      <c r="S110" s="102" t="s">
        <v>0</v>
      </c>
      <c r="T110" s="102" t="s">
        <v>0</v>
      </c>
      <c r="U110" s="102" t="s">
        <v>0</v>
      </c>
      <c r="V110" s="102" t="s">
        <v>0</v>
      </c>
      <c r="W110" s="102" t="s">
        <v>0</v>
      </c>
      <c r="X110" s="102" t="s">
        <v>0</v>
      </c>
      <c r="Y110" s="102" t="s">
        <v>0</v>
      </c>
      <c r="Z110" s="101"/>
      <c r="AA110" s="102"/>
      <c r="AB110" s="589"/>
      <c r="AC110" s="102"/>
      <c r="AD110" s="102"/>
      <c r="AE110" s="102"/>
      <c r="AF110" s="102"/>
      <c r="AG110" s="102"/>
      <c r="AH110" s="102">
        <f t="shared" si="2"/>
        <v>0</v>
      </c>
      <c r="AI110" s="102"/>
      <c r="AJ110" s="102"/>
      <c r="AK110" s="102"/>
      <c r="AL110" s="102"/>
      <c r="AM110" s="102"/>
      <c r="AN110" s="102">
        <f t="shared" si="3"/>
        <v>0</v>
      </c>
      <c r="AO110" s="102"/>
      <c r="AP110" s="102"/>
      <c r="AQ110" s="102"/>
      <c r="AR110" s="102"/>
      <c r="AS110" s="102"/>
      <c r="AT110" s="102"/>
      <c r="AU110" s="102"/>
      <c r="AV110" s="102"/>
      <c r="AW110" s="102"/>
      <c r="AX110" s="102"/>
      <c r="AY110" s="102"/>
      <c r="AZ110" s="102"/>
      <c r="BA110" s="99"/>
    </row>
    <row r="111" spans="1:53" ht="54" hidden="1" customHeight="1" x14ac:dyDescent="0.25">
      <c r="A111" s="2835"/>
      <c r="B111" s="209" t="s">
        <v>431</v>
      </c>
      <c r="C111" s="2836"/>
      <c r="D111" s="2835"/>
      <c r="E111" s="3359"/>
      <c r="F111" s="2836"/>
      <c r="G111" s="2836"/>
      <c r="H111" s="2836"/>
      <c r="I111" s="2864"/>
      <c r="J111" s="104" t="s">
        <v>441</v>
      </c>
      <c r="K111" s="1446" t="s">
        <v>440</v>
      </c>
      <c r="L111" s="104">
        <v>2232</v>
      </c>
      <c r="M111" s="102">
        <v>2</v>
      </c>
      <c r="N111" s="1452" t="s">
        <v>458</v>
      </c>
      <c r="O111" s="102"/>
      <c r="P111" s="104" t="s">
        <v>438</v>
      </c>
      <c r="Q111" s="102" t="s">
        <v>0</v>
      </c>
      <c r="R111" s="102" t="s">
        <v>0</v>
      </c>
      <c r="S111" s="102" t="s">
        <v>0</v>
      </c>
      <c r="T111" s="102" t="s">
        <v>0</v>
      </c>
      <c r="U111" s="102" t="s">
        <v>0</v>
      </c>
      <c r="V111" s="102" t="s">
        <v>0</v>
      </c>
      <c r="W111" s="102" t="s">
        <v>0</v>
      </c>
      <c r="X111" s="102" t="s">
        <v>0</v>
      </c>
      <c r="Y111" s="102" t="s">
        <v>0</v>
      </c>
      <c r="Z111" s="101"/>
      <c r="AA111" s="102"/>
      <c r="AB111" s="589"/>
      <c r="AC111" s="102"/>
      <c r="AD111" s="102"/>
      <c r="AE111" s="102"/>
      <c r="AF111" s="102"/>
      <c r="AG111" s="102"/>
      <c r="AH111" s="102">
        <f t="shared" si="2"/>
        <v>0</v>
      </c>
      <c r="AI111" s="102"/>
      <c r="AJ111" s="102"/>
      <c r="AK111" s="102"/>
      <c r="AL111" s="102"/>
      <c r="AM111" s="102"/>
      <c r="AN111" s="102">
        <f t="shared" si="3"/>
        <v>0</v>
      </c>
      <c r="AO111" s="102"/>
      <c r="AP111" s="102"/>
      <c r="AQ111" s="102"/>
      <c r="AR111" s="102"/>
      <c r="AS111" s="102"/>
      <c r="AT111" s="102"/>
      <c r="AU111" s="102"/>
      <c r="AV111" s="102"/>
      <c r="AW111" s="102"/>
      <c r="AX111" s="102"/>
      <c r="AY111" s="102"/>
      <c r="AZ111" s="102"/>
      <c r="BA111" s="99"/>
    </row>
    <row r="112" spans="1:53" ht="47.25" hidden="1" customHeight="1" x14ac:dyDescent="0.25">
      <c r="A112" s="2835"/>
      <c r="B112" s="209" t="s">
        <v>431</v>
      </c>
      <c r="C112" s="224" t="s">
        <v>457</v>
      </c>
      <c r="D112" s="2835"/>
      <c r="E112" s="217" t="s">
        <v>456</v>
      </c>
      <c r="F112" s="207" t="s">
        <v>455</v>
      </c>
      <c r="G112" s="223">
        <v>0</v>
      </c>
      <c r="H112" s="207">
        <v>5</v>
      </c>
      <c r="I112" s="214"/>
      <c r="J112" s="1126"/>
      <c r="K112" s="1450"/>
      <c r="L112" s="1451"/>
      <c r="M112" s="1125">
        <v>1</v>
      </c>
      <c r="N112" s="1450"/>
      <c r="O112" s="1125"/>
      <c r="P112" s="1125"/>
      <c r="Q112" s="1125"/>
      <c r="R112" s="1125"/>
      <c r="S112" s="1125"/>
      <c r="T112" s="1125"/>
      <c r="U112" s="1125"/>
      <c r="V112" s="1125"/>
      <c r="W112" s="1125"/>
      <c r="X112" s="1125"/>
      <c r="Y112" s="1125"/>
      <c r="Z112" s="1449"/>
      <c r="AA112" s="102"/>
      <c r="AB112" s="589"/>
      <c r="AC112" s="102"/>
      <c r="AD112" s="102"/>
      <c r="AE112" s="102"/>
      <c r="AF112" s="102"/>
      <c r="AG112" s="102"/>
      <c r="AH112" s="102">
        <f t="shared" si="2"/>
        <v>0</v>
      </c>
      <c r="AI112" s="102"/>
      <c r="AJ112" s="102"/>
      <c r="AK112" s="102"/>
      <c r="AL112" s="102"/>
      <c r="AM112" s="102"/>
      <c r="AN112" s="102">
        <f t="shared" si="3"/>
        <v>0</v>
      </c>
      <c r="AO112" s="102"/>
      <c r="AP112" s="102"/>
      <c r="AQ112" s="102"/>
      <c r="AR112" s="102"/>
      <c r="AS112" s="102"/>
      <c r="AT112" s="102"/>
      <c r="AU112" s="102"/>
      <c r="AV112" s="102"/>
      <c r="AW112" s="102"/>
      <c r="AX112" s="102"/>
      <c r="AY112" s="102"/>
      <c r="AZ112" s="102"/>
      <c r="BA112" s="99"/>
    </row>
    <row r="113" spans="1:53" ht="65.25" hidden="1" customHeight="1" x14ac:dyDescent="0.25">
      <c r="A113" s="2835"/>
      <c r="B113" s="209" t="s">
        <v>431</v>
      </c>
      <c r="C113" s="218" t="s">
        <v>454</v>
      </c>
      <c r="D113" s="2835"/>
      <c r="E113" s="217" t="s">
        <v>453</v>
      </c>
      <c r="F113" s="207" t="s">
        <v>452</v>
      </c>
      <c r="G113" s="223">
        <v>0</v>
      </c>
      <c r="H113" s="223">
        <v>4</v>
      </c>
      <c r="I113" s="211"/>
      <c r="J113" s="176"/>
      <c r="K113" s="1446"/>
      <c r="L113" s="117"/>
      <c r="M113" s="102">
        <v>1</v>
      </c>
      <c r="N113" s="1446"/>
      <c r="O113" s="102"/>
      <c r="P113" s="102"/>
      <c r="Q113" s="102"/>
      <c r="R113" s="102"/>
      <c r="S113" s="102"/>
      <c r="T113" s="102"/>
      <c r="U113" s="102"/>
      <c r="V113" s="102"/>
      <c r="W113" s="102"/>
      <c r="X113" s="102"/>
      <c r="Y113" s="102"/>
      <c r="Z113" s="101"/>
      <c r="AA113" s="102"/>
      <c r="AB113" s="589"/>
      <c r="AC113" s="102"/>
      <c r="AD113" s="102"/>
      <c r="AE113" s="102"/>
      <c r="AF113" s="102"/>
      <c r="AG113" s="102"/>
      <c r="AH113" s="102">
        <f t="shared" si="2"/>
        <v>0</v>
      </c>
      <c r="AI113" s="102"/>
      <c r="AJ113" s="102"/>
      <c r="AK113" s="102"/>
      <c r="AL113" s="102"/>
      <c r="AM113" s="102"/>
      <c r="AN113" s="102">
        <f t="shared" si="3"/>
        <v>0</v>
      </c>
      <c r="AO113" s="102"/>
      <c r="AP113" s="102"/>
      <c r="AQ113" s="102"/>
      <c r="AR113" s="102"/>
      <c r="AS113" s="102"/>
      <c r="AT113" s="102"/>
      <c r="AU113" s="102"/>
      <c r="AV113" s="102"/>
      <c r="AW113" s="102"/>
      <c r="AX113" s="102"/>
      <c r="AY113" s="102"/>
      <c r="AZ113" s="102"/>
      <c r="BA113" s="99"/>
    </row>
    <row r="114" spans="1:53" ht="33.75" hidden="1" customHeight="1" x14ac:dyDescent="0.25">
      <c r="A114" s="2835"/>
      <c r="B114" s="209" t="s">
        <v>431</v>
      </c>
      <c r="C114" s="222" t="s">
        <v>451</v>
      </c>
      <c r="D114" s="2835"/>
      <c r="E114" s="222" t="s">
        <v>450</v>
      </c>
      <c r="F114" s="221" t="s">
        <v>11</v>
      </c>
      <c r="G114" s="220">
        <v>0</v>
      </c>
      <c r="H114" s="220">
        <v>1</v>
      </c>
      <c r="I114" s="219"/>
      <c r="J114" s="1126"/>
      <c r="K114" s="1450"/>
      <c r="L114" s="1451"/>
      <c r="M114" s="1125">
        <v>1</v>
      </c>
      <c r="N114" s="1450"/>
      <c r="O114" s="1125"/>
      <c r="P114" s="1125"/>
      <c r="Q114" s="1125"/>
      <c r="R114" s="1125"/>
      <c r="S114" s="1125"/>
      <c r="T114" s="1125"/>
      <c r="U114" s="1125"/>
      <c r="V114" s="1125"/>
      <c r="W114" s="1125"/>
      <c r="X114" s="1125"/>
      <c r="Y114" s="1125"/>
      <c r="Z114" s="1449"/>
      <c r="AA114" s="102"/>
      <c r="AB114" s="589"/>
      <c r="AC114" s="102"/>
      <c r="AD114" s="102"/>
      <c r="AE114" s="102"/>
      <c r="AF114" s="102"/>
      <c r="AG114" s="102"/>
      <c r="AH114" s="102">
        <f t="shared" si="2"/>
        <v>0</v>
      </c>
      <c r="AI114" s="102"/>
      <c r="AJ114" s="102"/>
      <c r="AK114" s="102"/>
      <c r="AL114" s="102"/>
      <c r="AM114" s="102"/>
      <c r="AN114" s="102">
        <f t="shared" si="3"/>
        <v>0</v>
      </c>
      <c r="AO114" s="102"/>
      <c r="AP114" s="102"/>
      <c r="AQ114" s="102"/>
      <c r="AR114" s="102"/>
      <c r="AS114" s="102"/>
      <c r="AT114" s="102"/>
      <c r="AU114" s="102"/>
      <c r="AV114" s="102"/>
      <c r="AW114" s="102"/>
      <c r="AX114" s="102"/>
      <c r="AY114" s="102"/>
      <c r="AZ114" s="102"/>
      <c r="BA114" s="99"/>
    </row>
    <row r="115" spans="1:53" ht="75.75" hidden="1" customHeight="1" x14ac:dyDescent="0.25">
      <c r="A115" s="2835"/>
      <c r="B115" s="209" t="s">
        <v>431</v>
      </c>
      <c r="C115" s="218" t="s">
        <v>449</v>
      </c>
      <c r="D115" s="2872" t="s">
        <v>448</v>
      </c>
      <c r="E115" s="208" t="s">
        <v>447</v>
      </c>
      <c r="F115" s="207" t="s">
        <v>129</v>
      </c>
      <c r="G115" s="213">
        <v>0.2</v>
      </c>
      <c r="H115" s="213">
        <v>1</v>
      </c>
      <c r="I115" s="214">
        <f>0.1*0.8</f>
        <v>8.0000000000000016E-2</v>
      </c>
      <c r="J115" s="104" t="s">
        <v>441</v>
      </c>
      <c r="K115" s="1446" t="s">
        <v>440</v>
      </c>
      <c r="L115" s="104">
        <v>2232</v>
      </c>
      <c r="M115" s="104">
        <v>1</v>
      </c>
      <c r="N115" s="1446" t="s">
        <v>439</v>
      </c>
      <c r="O115" s="102"/>
      <c r="P115" s="104" t="s">
        <v>438</v>
      </c>
      <c r="Q115" s="102" t="s">
        <v>0</v>
      </c>
      <c r="R115" s="102" t="s">
        <v>0</v>
      </c>
      <c r="S115" s="102" t="s">
        <v>0</v>
      </c>
      <c r="T115" s="102" t="s">
        <v>0</v>
      </c>
      <c r="U115" s="102" t="s">
        <v>0</v>
      </c>
      <c r="V115" s="102" t="s">
        <v>0</v>
      </c>
      <c r="W115" s="102" t="s">
        <v>0</v>
      </c>
      <c r="X115" s="102" t="s">
        <v>0</v>
      </c>
      <c r="Y115" s="102" t="s">
        <v>0</v>
      </c>
      <c r="Z115" s="101"/>
      <c r="AA115" s="102"/>
      <c r="AB115" s="589"/>
      <c r="AC115" s="102"/>
      <c r="AD115" s="102"/>
      <c r="AE115" s="102"/>
      <c r="AF115" s="102"/>
      <c r="AG115" s="102"/>
      <c r="AH115" s="102">
        <f t="shared" si="2"/>
        <v>0</v>
      </c>
      <c r="AI115" s="102"/>
      <c r="AJ115" s="102"/>
      <c r="AK115" s="102"/>
      <c r="AL115" s="102"/>
      <c r="AM115" s="102"/>
      <c r="AN115" s="102">
        <f t="shared" si="3"/>
        <v>0</v>
      </c>
      <c r="AO115" s="102"/>
      <c r="AP115" s="102"/>
      <c r="AQ115" s="102"/>
      <c r="AR115" s="102"/>
      <c r="AS115" s="102"/>
      <c r="AT115" s="102"/>
      <c r="AU115" s="102"/>
      <c r="AV115" s="102"/>
      <c r="AW115" s="102"/>
      <c r="AX115" s="102"/>
      <c r="AY115" s="102"/>
      <c r="AZ115" s="102"/>
      <c r="BA115" s="99"/>
    </row>
    <row r="116" spans="1:53" ht="53.25" hidden="1" customHeight="1" x14ac:dyDescent="0.25">
      <c r="A116" s="2835"/>
      <c r="B116" s="209" t="s">
        <v>431</v>
      </c>
      <c r="C116" s="218" t="s">
        <v>446</v>
      </c>
      <c r="D116" s="2835"/>
      <c r="E116" s="217" t="s">
        <v>445</v>
      </c>
      <c r="F116" s="207" t="s">
        <v>236</v>
      </c>
      <c r="G116" s="216">
        <v>0</v>
      </c>
      <c r="H116" s="216">
        <v>1</v>
      </c>
      <c r="I116" s="214">
        <v>0.1</v>
      </c>
      <c r="J116" s="1126" t="s">
        <v>441</v>
      </c>
      <c r="K116" s="1450" t="s">
        <v>440</v>
      </c>
      <c r="L116" s="1126">
        <v>2232</v>
      </c>
      <c r="M116" s="1126">
        <v>1</v>
      </c>
      <c r="N116" s="1450" t="s">
        <v>439</v>
      </c>
      <c r="O116" s="1125"/>
      <c r="P116" s="1126" t="s">
        <v>438</v>
      </c>
      <c r="Q116" s="1125" t="s">
        <v>0</v>
      </c>
      <c r="R116" s="1125" t="s">
        <v>0</v>
      </c>
      <c r="S116" s="1125" t="s">
        <v>0</v>
      </c>
      <c r="T116" s="1125" t="s">
        <v>0</v>
      </c>
      <c r="U116" s="1125" t="s">
        <v>0</v>
      </c>
      <c r="V116" s="1125" t="s">
        <v>0</v>
      </c>
      <c r="W116" s="1125" t="s">
        <v>0</v>
      </c>
      <c r="X116" s="1125" t="s">
        <v>0</v>
      </c>
      <c r="Y116" s="1125" t="s">
        <v>0</v>
      </c>
      <c r="Z116" s="1449"/>
      <c r="AA116" s="102"/>
      <c r="AB116" s="589"/>
      <c r="AC116" s="102"/>
      <c r="AD116" s="102"/>
      <c r="AE116" s="102"/>
      <c r="AF116" s="102"/>
      <c r="AG116" s="102"/>
      <c r="AH116" s="102">
        <f t="shared" si="2"/>
        <v>0</v>
      </c>
      <c r="AI116" s="102"/>
      <c r="AJ116" s="102"/>
      <c r="AK116" s="102"/>
      <c r="AL116" s="102"/>
      <c r="AM116" s="102"/>
      <c r="AN116" s="102">
        <f t="shared" si="3"/>
        <v>0</v>
      </c>
      <c r="AO116" s="102"/>
      <c r="AP116" s="102"/>
      <c r="AQ116" s="102"/>
      <c r="AR116" s="102"/>
      <c r="AS116" s="102"/>
      <c r="AT116" s="102"/>
      <c r="AU116" s="102"/>
      <c r="AV116" s="102"/>
      <c r="AW116" s="102"/>
      <c r="AX116" s="102"/>
      <c r="AY116" s="102"/>
      <c r="AZ116" s="102"/>
      <c r="BA116" s="99"/>
    </row>
    <row r="117" spans="1:53" ht="33.75" hidden="1" customHeight="1" x14ac:dyDescent="0.25">
      <c r="A117" s="2835"/>
      <c r="B117" s="209" t="s">
        <v>431</v>
      </c>
      <c r="C117" s="2884" t="s">
        <v>444</v>
      </c>
      <c r="D117" s="2835"/>
      <c r="E117" s="208" t="s">
        <v>443</v>
      </c>
      <c r="F117" s="207" t="s">
        <v>442</v>
      </c>
      <c r="G117" s="207">
        <v>0</v>
      </c>
      <c r="H117" s="207">
        <v>1</v>
      </c>
      <c r="I117" s="211">
        <v>0.2</v>
      </c>
      <c r="J117" s="104" t="s">
        <v>441</v>
      </c>
      <c r="K117" s="1446" t="s">
        <v>440</v>
      </c>
      <c r="L117" s="104">
        <v>2232</v>
      </c>
      <c r="M117" s="104">
        <v>1</v>
      </c>
      <c r="N117" s="1446" t="s">
        <v>439</v>
      </c>
      <c r="O117" s="102"/>
      <c r="P117" s="104" t="s">
        <v>438</v>
      </c>
      <c r="Q117" s="102"/>
      <c r="R117" s="102"/>
      <c r="S117" s="102"/>
      <c r="T117" s="102"/>
      <c r="U117" s="102"/>
      <c r="V117" s="102"/>
      <c r="W117" s="102" t="s">
        <v>0</v>
      </c>
      <c r="X117" s="102" t="s">
        <v>0</v>
      </c>
      <c r="Y117" s="102" t="s">
        <v>0</v>
      </c>
      <c r="Z117" s="101"/>
      <c r="AA117" s="102"/>
      <c r="AB117" s="589"/>
      <c r="AC117" s="102"/>
      <c r="AD117" s="102"/>
      <c r="AE117" s="102"/>
      <c r="AF117" s="102"/>
      <c r="AG117" s="102"/>
      <c r="AH117" s="102">
        <f t="shared" si="2"/>
        <v>0</v>
      </c>
      <c r="AI117" s="102"/>
      <c r="AJ117" s="102"/>
      <c r="AK117" s="102"/>
      <c r="AL117" s="102"/>
      <c r="AM117" s="102"/>
      <c r="AN117" s="102">
        <f t="shared" si="3"/>
        <v>0</v>
      </c>
      <c r="AO117" s="102"/>
      <c r="AP117" s="102"/>
      <c r="AQ117" s="102"/>
      <c r="AR117" s="102"/>
      <c r="AS117" s="102"/>
      <c r="AT117" s="102"/>
      <c r="AU117" s="102"/>
      <c r="AV117" s="102"/>
      <c r="AW117" s="102"/>
      <c r="AX117" s="102"/>
      <c r="AY117" s="102"/>
      <c r="AZ117" s="102"/>
      <c r="BA117" s="99"/>
    </row>
    <row r="118" spans="1:53" ht="30.75" hidden="1" customHeight="1" x14ac:dyDescent="0.25">
      <c r="A118" s="2835"/>
      <c r="B118" s="209" t="s">
        <v>431</v>
      </c>
      <c r="C118" s="2864"/>
      <c r="D118" s="2836"/>
      <c r="E118" s="208" t="s">
        <v>437</v>
      </c>
      <c r="F118" s="207" t="s">
        <v>129</v>
      </c>
      <c r="G118" s="213">
        <v>0</v>
      </c>
      <c r="H118" s="213">
        <v>1</v>
      </c>
      <c r="I118" s="214"/>
      <c r="J118" s="1126"/>
      <c r="K118" s="1450"/>
      <c r="L118" s="1451"/>
      <c r="M118" s="1125">
        <v>1</v>
      </c>
      <c r="N118" s="1450"/>
      <c r="O118" s="1125"/>
      <c r="P118" s="1125"/>
      <c r="Q118" s="1125"/>
      <c r="R118" s="1125"/>
      <c r="S118" s="1125"/>
      <c r="T118" s="1125"/>
      <c r="U118" s="1125"/>
      <c r="V118" s="1125"/>
      <c r="W118" s="1125"/>
      <c r="X118" s="1125"/>
      <c r="Y118" s="1125"/>
      <c r="Z118" s="1449"/>
      <c r="AA118" s="102"/>
      <c r="AB118" s="589"/>
      <c r="AC118" s="102"/>
      <c r="AD118" s="102"/>
      <c r="AE118" s="102"/>
      <c r="AF118" s="102"/>
      <c r="AG118" s="102"/>
      <c r="AH118" s="102">
        <f t="shared" si="2"/>
        <v>0</v>
      </c>
      <c r="AI118" s="102"/>
      <c r="AJ118" s="102"/>
      <c r="AK118" s="102"/>
      <c r="AL118" s="102"/>
      <c r="AM118" s="102"/>
      <c r="AN118" s="102">
        <f t="shared" si="3"/>
        <v>0</v>
      </c>
      <c r="AO118" s="102"/>
      <c r="AP118" s="102"/>
      <c r="AQ118" s="102"/>
      <c r="AR118" s="102"/>
      <c r="AS118" s="102"/>
      <c r="AT118" s="102"/>
      <c r="AU118" s="102"/>
      <c r="AV118" s="102"/>
      <c r="AW118" s="102"/>
      <c r="AX118" s="102"/>
      <c r="AY118" s="102"/>
      <c r="AZ118" s="102"/>
      <c r="BA118" s="99"/>
    </row>
    <row r="119" spans="1:53" ht="26.25" hidden="1" customHeight="1" x14ac:dyDescent="0.25">
      <c r="A119" s="2835"/>
      <c r="B119" s="209" t="s">
        <v>431</v>
      </c>
      <c r="C119" s="2905" t="s">
        <v>436</v>
      </c>
      <c r="D119" s="2872" t="s">
        <v>435</v>
      </c>
      <c r="E119" s="208" t="s">
        <v>434</v>
      </c>
      <c r="F119" s="207" t="s">
        <v>129</v>
      </c>
      <c r="G119" s="213">
        <v>0</v>
      </c>
      <c r="H119" s="213">
        <v>0.3</v>
      </c>
      <c r="I119" s="211"/>
      <c r="J119" s="176"/>
      <c r="K119" s="1446"/>
      <c r="L119" s="117"/>
      <c r="M119" s="102">
        <v>1</v>
      </c>
      <c r="N119" s="1446"/>
      <c r="O119" s="102"/>
      <c r="P119" s="102"/>
      <c r="Q119" s="102"/>
      <c r="R119" s="102"/>
      <c r="S119" s="102"/>
      <c r="T119" s="102"/>
      <c r="U119" s="102"/>
      <c r="V119" s="102"/>
      <c r="W119" s="102"/>
      <c r="X119" s="102"/>
      <c r="Y119" s="102"/>
      <c r="Z119" s="101"/>
      <c r="AA119" s="102"/>
      <c r="AB119" s="589"/>
      <c r="AC119" s="102"/>
      <c r="AD119" s="102"/>
      <c r="AE119" s="102"/>
      <c r="AF119" s="102"/>
      <c r="AG119" s="102"/>
      <c r="AH119" s="102">
        <f t="shared" si="2"/>
        <v>0</v>
      </c>
      <c r="AI119" s="102"/>
      <c r="AJ119" s="102"/>
      <c r="AK119" s="102"/>
      <c r="AL119" s="102"/>
      <c r="AM119" s="102"/>
      <c r="AN119" s="102">
        <f t="shared" si="3"/>
        <v>0</v>
      </c>
      <c r="AO119" s="102"/>
      <c r="AP119" s="102"/>
      <c r="AQ119" s="102"/>
      <c r="AR119" s="102"/>
      <c r="AS119" s="102"/>
      <c r="AT119" s="102"/>
      <c r="AU119" s="102"/>
      <c r="AV119" s="102"/>
      <c r="AW119" s="102"/>
      <c r="AX119" s="102"/>
      <c r="AY119" s="102"/>
      <c r="AZ119" s="102"/>
      <c r="BA119" s="99"/>
    </row>
    <row r="120" spans="1:53" ht="30.75" hidden="1" customHeight="1" x14ac:dyDescent="0.25">
      <c r="A120" s="2835"/>
      <c r="B120" s="209" t="s">
        <v>431</v>
      </c>
      <c r="C120" s="2878"/>
      <c r="D120" s="2835"/>
      <c r="E120" s="208" t="s">
        <v>433</v>
      </c>
      <c r="F120" s="207" t="s">
        <v>432</v>
      </c>
      <c r="G120" s="207">
        <v>0</v>
      </c>
      <c r="H120" s="207">
        <v>1</v>
      </c>
      <c r="I120" s="211"/>
      <c r="J120" s="1126"/>
      <c r="K120" s="1450"/>
      <c r="L120" s="1451"/>
      <c r="M120" s="1125">
        <v>1</v>
      </c>
      <c r="N120" s="1450"/>
      <c r="O120" s="1125"/>
      <c r="P120" s="1125"/>
      <c r="Q120" s="1125"/>
      <c r="R120" s="1125"/>
      <c r="S120" s="1125"/>
      <c r="T120" s="1125"/>
      <c r="U120" s="1125"/>
      <c r="V120" s="1125"/>
      <c r="W120" s="1125"/>
      <c r="X120" s="1125"/>
      <c r="Y120" s="1125"/>
      <c r="Z120" s="1449"/>
      <c r="AA120" s="102"/>
      <c r="AB120" s="589"/>
      <c r="AC120" s="102"/>
      <c r="AD120" s="102"/>
      <c r="AE120" s="102"/>
      <c r="AF120" s="102"/>
      <c r="AG120" s="102"/>
      <c r="AH120" s="102">
        <f t="shared" si="2"/>
        <v>0</v>
      </c>
      <c r="AI120" s="102"/>
      <c r="AJ120" s="102"/>
      <c r="AK120" s="102"/>
      <c r="AL120" s="102"/>
      <c r="AM120" s="102"/>
      <c r="AN120" s="102">
        <f t="shared" si="3"/>
        <v>0</v>
      </c>
      <c r="AO120" s="102"/>
      <c r="AP120" s="102"/>
      <c r="AQ120" s="102"/>
      <c r="AR120" s="102"/>
      <c r="AS120" s="102"/>
      <c r="AT120" s="102"/>
      <c r="AU120" s="102"/>
      <c r="AV120" s="102"/>
      <c r="AW120" s="102"/>
      <c r="AX120" s="102"/>
      <c r="AY120" s="102"/>
      <c r="AZ120" s="102"/>
      <c r="BA120" s="99"/>
    </row>
    <row r="121" spans="1:53" ht="15.75" hidden="1" customHeight="1" x14ac:dyDescent="0.25">
      <c r="A121" s="2836"/>
      <c r="B121" s="209" t="s">
        <v>431</v>
      </c>
      <c r="C121" s="2878"/>
      <c r="D121" s="2835"/>
      <c r="E121" s="208" t="s">
        <v>430</v>
      </c>
      <c r="F121" s="207" t="s">
        <v>429</v>
      </c>
      <c r="G121" s="207">
        <v>0</v>
      </c>
      <c r="H121" s="207">
        <v>4</v>
      </c>
      <c r="I121" s="206"/>
      <c r="J121" s="176"/>
      <c r="K121" s="1446"/>
      <c r="L121" s="117"/>
      <c r="M121" s="102">
        <v>1</v>
      </c>
      <c r="N121" s="1446"/>
      <c r="O121" s="102"/>
      <c r="P121" s="102"/>
      <c r="Q121" s="102"/>
      <c r="R121" s="102"/>
      <c r="S121" s="102"/>
      <c r="T121" s="102"/>
      <c r="U121" s="102"/>
      <c r="V121" s="102"/>
      <c r="W121" s="102"/>
      <c r="X121" s="102"/>
      <c r="Y121" s="102"/>
      <c r="Z121" s="101"/>
      <c r="AA121" s="102"/>
      <c r="AB121" s="589"/>
      <c r="AC121" s="102"/>
      <c r="AD121" s="102"/>
      <c r="AE121" s="102"/>
      <c r="AF121" s="102"/>
      <c r="AG121" s="102"/>
      <c r="AH121" s="102">
        <f t="shared" si="2"/>
        <v>0</v>
      </c>
      <c r="AI121" s="102"/>
      <c r="AJ121" s="102"/>
      <c r="AK121" s="102"/>
      <c r="AL121" s="102"/>
      <c r="AM121" s="102"/>
      <c r="AN121" s="102">
        <f t="shared" si="3"/>
        <v>0</v>
      </c>
      <c r="AO121" s="102"/>
      <c r="AP121" s="102"/>
      <c r="AQ121" s="102"/>
      <c r="AR121" s="102"/>
      <c r="AS121" s="102"/>
      <c r="AT121" s="102"/>
      <c r="AU121" s="102"/>
      <c r="AV121" s="102"/>
      <c r="AW121" s="102"/>
      <c r="AX121" s="102"/>
      <c r="AY121" s="102"/>
      <c r="AZ121" s="102"/>
      <c r="BA121" s="99"/>
    </row>
    <row r="122" spans="1:53" ht="15.75" hidden="1" customHeight="1" x14ac:dyDescent="0.25">
      <c r="A122" s="2898" t="s">
        <v>428</v>
      </c>
      <c r="B122" s="176" t="s">
        <v>398</v>
      </c>
      <c r="C122" s="198" t="s">
        <v>427</v>
      </c>
      <c r="D122" s="2873" t="s">
        <v>426</v>
      </c>
      <c r="E122" s="198" t="s">
        <v>425</v>
      </c>
      <c r="F122" s="108" t="s">
        <v>372</v>
      </c>
      <c r="G122" s="204">
        <v>0</v>
      </c>
      <c r="H122" s="204">
        <v>1</v>
      </c>
      <c r="I122" s="203">
        <v>0.15</v>
      </c>
      <c r="J122" s="104"/>
      <c r="K122" s="1446"/>
      <c r="L122" s="117"/>
      <c r="M122" s="102"/>
      <c r="N122" s="1446"/>
      <c r="O122" s="102"/>
      <c r="P122" s="102"/>
      <c r="Q122" s="102"/>
      <c r="R122" s="102"/>
      <c r="S122" s="102"/>
      <c r="T122" s="102"/>
      <c r="U122" s="102"/>
      <c r="V122" s="102"/>
      <c r="W122" s="102"/>
      <c r="X122" s="102"/>
      <c r="Y122" s="102"/>
      <c r="Z122" s="101"/>
      <c r="AA122" s="102"/>
      <c r="AB122" s="589"/>
      <c r="AC122" s="102"/>
      <c r="AD122" s="102"/>
      <c r="AE122" s="102"/>
      <c r="AF122" s="102"/>
      <c r="AG122" s="102"/>
      <c r="AH122" s="102">
        <f t="shared" si="2"/>
        <v>0</v>
      </c>
      <c r="AI122" s="102"/>
      <c r="AJ122" s="102"/>
      <c r="AK122" s="102"/>
      <c r="AL122" s="102"/>
      <c r="AM122" s="102"/>
      <c r="AN122" s="102">
        <f t="shared" si="3"/>
        <v>0</v>
      </c>
      <c r="AO122" s="102"/>
      <c r="AP122" s="102"/>
      <c r="AQ122" s="102"/>
      <c r="AR122" s="102"/>
      <c r="AS122" s="102"/>
      <c r="AT122" s="102"/>
      <c r="AU122" s="102"/>
      <c r="AV122" s="102"/>
      <c r="AW122" s="102"/>
      <c r="AX122" s="102"/>
      <c r="AY122" s="102"/>
      <c r="AZ122" s="102"/>
      <c r="BA122" s="99"/>
    </row>
    <row r="123" spans="1:53" ht="15.75" hidden="1" customHeight="1" x14ac:dyDescent="0.25">
      <c r="A123" s="2835"/>
      <c r="B123" s="176" t="s">
        <v>398</v>
      </c>
      <c r="C123" s="198" t="s">
        <v>424</v>
      </c>
      <c r="D123" s="2835"/>
      <c r="E123" s="198" t="s">
        <v>423</v>
      </c>
      <c r="F123" s="108" t="s">
        <v>372</v>
      </c>
      <c r="G123" s="204">
        <v>0.57999999999999996</v>
      </c>
      <c r="H123" s="204">
        <v>0.9</v>
      </c>
      <c r="I123" s="203">
        <v>0.13</v>
      </c>
      <c r="J123" s="104"/>
      <c r="K123" s="1446"/>
      <c r="L123" s="117"/>
      <c r="M123" s="102"/>
      <c r="N123" s="1446"/>
      <c r="O123" s="102"/>
      <c r="P123" s="102"/>
      <c r="Q123" s="102"/>
      <c r="R123" s="102"/>
      <c r="S123" s="102"/>
      <c r="T123" s="102"/>
      <c r="U123" s="102"/>
      <c r="V123" s="102"/>
      <c r="W123" s="102"/>
      <c r="X123" s="102"/>
      <c r="Y123" s="102"/>
      <c r="Z123" s="101"/>
      <c r="AA123" s="102"/>
      <c r="AB123" s="589"/>
      <c r="AC123" s="102"/>
      <c r="AD123" s="102"/>
      <c r="AE123" s="102"/>
      <c r="AF123" s="102"/>
      <c r="AG123" s="102"/>
      <c r="AH123" s="102">
        <f t="shared" si="2"/>
        <v>0</v>
      </c>
      <c r="AI123" s="102"/>
      <c r="AJ123" s="102"/>
      <c r="AK123" s="102"/>
      <c r="AL123" s="102"/>
      <c r="AM123" s="102"/>
      <c r="AN123" s="102">
        <f t="shared" si="3"/>
        <v>0</v>
      </c>
      <c r="AO123" s="102"/>
      <c r="AP123" s="102"/>
      <c r="AQ123" s="102"/>
      <c r="AR123" s="102"/>
      <c r="AS123" s="102"/>
      <c r="AT123" s="102"/>
      <c r="AU123" s="102"/>
      <c r="AV123" s="102"/>
      <c r="AW123" s="102"/>
      <c r="AX123" s="102"/>
      <c r="AY123" s="102"/>
      <c r="AZ123" s="102"/>
      <c r="BA123" s="99"/>
    </row>
    <row r="124" spans="1:53" ht="15.75" hidden="1" customHeight="1" x14ac:dyDescent="0.25">
      <c r="A124" s="2835"/>
      <c r="B124" s="176" t="s">
        <v>398</v>
      </c>
      <c r="C124" s="195" t="s">
        <v>422</v>
      </c>
      <c r="D124" s="2835"/>
      <c r="E124" s="198" t="s">
        <v>421</v>
      </c>
      <c r="F124" s="108" t="s">
        <v>372</v>
      </c>
      <c r="G124" s="204">
        <v>0.4</v>
      </c>
      <c r="H124" s="204">
        <v>1</v>
      </c>
      <c r="I124" s="203">
        <v>0.1</v>
      </c>
      <c r="J124" s="104"/>
      <c r="K124" s="1446"/>
      <c r="L124" s="117"/>
      <c r="M124" s="102"/>
      <c r="N124" s="1446"/>
      <c r="O124" s="102"/>
      <c r="P124" s="102"/>
      <c r="Q124" s="102"/>
      <c r="R124" s="102"/>
      <c r="S124" s="102"/>
      <c r="T124" s="102"/>
      <c r="U124" s="102"/>
      <c r="V124" s="102"/>
      <c r="W124" s="102"/>
      <c r="X124" s="102"/>
      <c r="Y124" s="102"/>
      <c r="Z124" s="101"/>
      <c r="AA124" s="102"/>
      <c r="AB124" s="589"/>
      <c r="AC124" s="102"/>
      <c r="AD124" s="102"/>
      <c r="AE124" s="102"/>
      <c r="AF124" s="102"/>
      <c r="AG124" s="102"/>
      <c r="AH124" s="102">
        <f t="shared" si="2"/>
        <v>0</v>
      </c>
      <c r="AI124" s="102"/>
      <c r="AJ124" s="102"/>
      <c r="AK124" s="102"/>
      <c r="AL124" s="102"/>
      <c r="AM124" s="102"/>
      <c r="AN124" s="102">
        <f t="shared" si="3"/>
        <v>0</v>
      </c>
      <c r="AO124" s="102"/>
      <c r="AP124" s="102"/>
      <c r="AQ124" s="102"/>
      <c r="AR124" s="102"/>
      <c r="AS124" s="102"/>
      <c r="AT124" s="102"/>
      <c r="AU124" s="102"/>
      <c r="AV124" s="102"/>
      <c r="AW124" s="102"/>
      <c r="AX124" s="102"/>
      <c r="AY124" s="102"/>
      <c r="AZ124" s="102"/>
      <c r="BA124" s="99"/>
    </row>
    <row r="125" spans="1:53" ht="15.75" hidden="1" customHeight="1" x14ac:dyDescent="0.25">
      <c r="A125" s="2835"/>
      <c r="B125" s="176" t="s">
        <v>398</v>
      </c>
      <c r="C125" s="195" t="s">
        <v>420</v>
      </c>
      <c r="D125" s="2835"/>
      <c r="E125" s="198" t="s">
        <v>419</v>
      </c>
      <c r="F125" s="108" t="s">
        <v>372</v>
      </c>
      <c r="G125" s="204">
        <v>0.4</v>
      </c>
      <c r="H125" s="204">
        <v>1</v>
      </c>
      <c r="I125" s="203">
        <v>0.05</v>
      </c>
      <c r="J125" s="104"/>
      <c r="K125" s="1446"/>
      <c r="L125" s="117"/>
      <c r="M125" s="102"/>
      <c r="N125" s="1446"/>
      <c r="O125" s="102"/>
      <c r="P125" s="102"/>
      <c r="Q125" s="102"/>
      <c r="R125" s="102"/>
      <c r="S125" s="102"/>
      <c r="T125" s="102"/>
      <c r="U125" s="102"/>
      <c r="V125" s="102"/>
      <c r="W125" s="102"/>
      <c r="X125" s="102"/>
      <c r="Y125" s="102"/>
      <c r="Z125" s="101"/>
      <c r="AA125" s="102"/>
      <c r="AB125" s="589"/>
      <c r="AC125" s="102"/>
      <c r="AD125" s="102"/>
      <c r="AE125" s="102"/>
      <c r="AF125" s="102"/>
      <c r="AG125" s="102"/>
      <c r="AH125" s="102">
        <f t="shared" si="2"/>
        <v>0</v>
      </c>
      <c r="AI125" s="102"/>
      <c r="AJ125" s="102"/>
      <c r="AK125" s="102"/>
      <c r="AL125" s="102"/>
      <c r="AM125" s="102"/>
      <c r="AN125" s="102">
        <f t="shared" si="3"/>
        <v>0</v>
      </c>
      <c r="AO125" s="102"/>
      <c r="AP125" s="102"/>
      <c r="AQ125" s="102"/>
      <c r="AR125" s="102"/>
      <c r="AS125" s="102"/>
      <c r="AT125" s="102"/>
      <c r="AU125" s="102"/>
      <c r="AV125" s="102"/>
      <c r="AW125" s="102"/>
      <c r="AX125" s="102"/>
      <c r="AY125" s="102"/>
      <c r="AZ125" s="102"/>
      <c r="BA125" s="99"/>
    </row>
    <row r="126" spans="1:53" ht="15.75" hidden="1" customHeight="1" x14ac:dyDescent="0.25">
      <c r="A126" s="2835"/>
      <c r="B126" s="176" t="s">
        <v>398</v>
      </c>
      <c r="C126" s="195" t="s">
        <v>418</v>
      </c>
      <c r="D126" s="2835"/>
      <c r="E126" s="198" t="s">
        <v>417</v>
      </c>
      <c r="F126" s="108" t="s">
        <v>372</v>
      </c>
      <c r="G126" s="204">
        <v>0.5</v>
      </c>
      <c r="H126" s="204">
        <v>0.9</v>
      </c>
      <c r="I126" s="203">
        <v>0.05</v>
      </c>
      <c r="J126" s="104"/>
      <c r="K126" s="1446"/>
      <c r="L126" s="117"/>
      <c r="M126" s="102"/>
      <c r="N126" s="1446"/>
      <c r="O126" s="102"/>
      <c r="P126" s="102"/>
      <c r="Q126" s="102"/>
      <c r="R126" s="102"/>
      <c r="S126" s="102"/>
      <c r="T126" s="102"/>
      <c r="U126" s="102"/>
      <c r="V126" s="102"/>
      <c r="W126" s="102"/>
      <c r="X126" s="102"/>
      <c r="Y126" s="102"/>
      <c r="Z126" s="101"/>
      <c r="AA126" s="102"/>
      <c r="AB126" s="589"/>
      <c r="AC126" s="102"/>
      <c r="AD126" s="102"/>
      <c r="AE126" s="102"/>
      <c r="AF126" s="102"/>
      <c r="AG126" s="102"/>
      <c r="AH126" s="102">
        <f t="shared" si="2"/>
        <v>0</v>
      </c>
      <c r="AI126" s="102"/>
      <c r="AJ126" s="102"/>
      <c r="AK126" s="102"/>
      <c r="AL126" s="102"/>
      <c r="AM126" s="102"/>
      <c r="AN126" s="102">
        <f t="shared" si="3"/>
        <v>0</v>
      </c>
      <c r="AO126" s="102"/>
      <c r="AP126" s="102"/>
      <c r="AQ126" s="102"/>
      <c r="AR126" s="102"/>
      <c r="AS126" s="102"/>
      <c r="AT126" s="102"/>
      <c r="AU126" s="102"/>
      <c r="AV126" s="102"/>
      <c r="AW126" s="102"/>
      <c r="AX126" s="102"/>
      <c r="AY126" s="102"/>
      <c r="AZ126" s="102"/>
      <c r="BA126" s="99"/>
    </row>
    <row r="127" spans="1:53" ht="15.75" hidden="1" customHeight="1" x14ac:dyDescent="0.25">
      <c r="A127" s="2835"/>
      <c r="B127" s="176" t="s">
        <v>398</v>
      </c>
      <c r="C127" s="195" t="s">
        <v>416</v>
      </c>
      <c r="D127" s="2835"/>
      <c r="E127" s="198" t="s">
        <v>415</v>
      </c>
      <c r="F127" s="108" t="s">
        <v>372</v>
      </c>
      <c r="G127" s="204">
        <v>0</v>
      </c>
      <c r="H127" s="204">
        <v>1</v>
      </c>
      <c r="I127" s="203">
        <v>0.2</v>
      </c>
      <c r="J127" s="104"/>
      <c r="K127" s="1446"/>
      <c r="L127" s="117"/>
      <c r="M127" s="102"/>
      <c r="N127" s="1446"/>
      <c r="O127" s="102"/>
      <c r="P127" s="102"/>
      <c r="Q127" s="102"/>
      <c r="R127" s="102"/>
      <c r="S127" s="102"/>
      <c r="T127" s="102"/>
      <c r="U127" s="102"/>
      <c r="V127" s="102"/>
      <c r="W127" s="102"/>
      <c r="X127" s="102"/>
      <c r="Y127" s="102"/>
      <c r="Z127" s="101"/>
      <c r="AA127" s="102"/>
      <c r="AB127" s="589"/>
      <c r="AC127" s="102"/>
      <c r="AD127" s="102"/>
      <c r="AE127" s="102"/>
      <c r="AF127" s="102"/>
      <c r="AG127" s="102"/>
      <c r="AH127" s="102">
        <f t="shared" si="2"/>
        <v>0</v>
      </c>
      <c r="AI127" s="102"/>
      <c r="AJ127" s="102"/>
      <c r="AK127" s="102"/>
      <c r="AL127" s="102"/>
      <c r="AM127" s="102"/>
      <c r="AN127" s="102">
        <f t="shared" si="3"/>
        <v>0</v>
      </c>
      <c r="AO127" s="102"/>
      <c r="AP127" s="102"/>
      <c r="AQ127" s="102"/>
      <c r="AR127" s="102"/>
      <c r="AS127" s="102"/>
      <c r="AT127" s="102"/>
      <c r="AU127" s="102"/>
      <c r="AV127" s="102"/>
      <c r="AW127" s="102"/>
      <c r="AX127" s="102"/>
      <c r="AY127" s="102"/>
      <c r="AZ127" s="102"/>
      <c r="BA127" s="99"/>
    </row>
    <row r="128" spans="1:53" ht="15.75" hidden="1" customHeight="1" x14ac:dyDescent="0.25">
      <c r="A128" s="2835"/>
      <c r="B128" s="176" t="s">
        <v>410</v>
      </c>
      <c r="C128" s="2906" t="s">
        <v>414</v>
      </c>
      <c r="D128" s="2835"/>
      <c r="E128" s="195" t="s">
        <v>413</v>
      </c>
      <c r="F128" s="205" t="s">
        <v>411</v>
      </c>
      <c r="G128" s="204">
        <v>0</v>
      </c>
      <c r="H128" s="204">
        <v>1</v>
      </c>
      <c r="I128" s="203">
        <v>0.9</v>
      </c>
      <c r="J128" s="104"/>
      <c r="K128" s="1446"/>
      <c r="L128" s="117"/>
      <c r="M128" s="102"/>
      <c r="N128" s="1446"/>
      <c r="O128" s="102"/>
      <c r="P128" s="102"/>
      <c r="Q128" s="102"/>
      <c r="R128" s="102"/>
      <c r="S128" s="102"/>
      <c r="T128" s="102"/>
      <c r="U128" s="102"/>
      <c r="V128" s="102"/>
      <c r="W128" s="102"/>
      <c r="X128" s="102"/>
      <c r="Y128" s="102"/>
      <c r="Z128" s="101"/>
      <c r="AA128" s="102"/>
      <c r="AB128" s="589"/>
      <c r="AC128" s="102"/>
      <c r="AD128" s="102"/>
      <c r="AE128" s="102"/>
      <c r="AF128" s="102"/>
      <c r="AG128" s="102"/>
      <c r="AH128" s="102">
        <f t="shared" si="2"/>
        <v>0</v>
      </c>
      <c r="AI128" s="102"/>
      <c r="AJ128" s="102"/>
      <c r="AK128" s="102"/>
      <c r="AL128" s="102"/>
      <c r="AM128" s="102"/>
      <c r="AN128" s="102">
        <f t="shared" si="3"/>
        <v>0</v>
      </c>
      <c r="AO128" s="102"/>
      <c r="AP128" s="102"/>
      <c r="AQ128" s="102"/>
      <c r="AR128" s="102"/>
      <c r="AS128" s="102"/>
      <c r="AT128" s="102"/>
      <c r="AU128" s="102"/>
      <c r="AV128" s="102"/>
      <c r="AW128" s="102"/>
      <c r="AX128" s="102"/>
      <c r="AY128" s="102"/>
      <c r="AZ128" s="102"/>
      <c r="BA128" s="99"/>
    </row>
    <row r="129" spans="1:53" ht="15.75" hidden="1" customHeight="1" x14ac:dyDescent="0.25">
      <c r="A129" s="2835"/>
      <c r="B129" s="176" t="s">
        <v>410</v>
      </c>
      <c r="C129" s="2835"/>
      <c r="D129" s="2835"/>
      <c r="E129" s="195" t="s">
        <v>412</v>
      </c>
      <c r="F129" s="205" t="s">
        <v>411</v>
      </c>
      <c r="G129" s="204">
        <v>0</v>
      </c>
      <c r="H129" s="204">
        <v>1</v>
      </c>
      <c r="I129" s="203">
        <v>1</v>
      </c>
      <c r="J129" s="104"/>
      <c r="K129" s="1446"/>
      <c r="L129" s="117"/>
      <c r="M129" s="102"/>
      <c r="N129" s="1446"/>
      <c r="O129" s="102"/>
      <c r="P129" s="102"/>
      <c r="Q129" s="102"/>
      <c r="R129" s="102"/>
      <c r="S129" s="102"/>
      <c r="T129" s="102"/>
      <c r="U129" s="102"/>
      <c r="V129" s="102"/>
      <c r="W129" s="102"/>
      <c r="X129" s="102"/>
      <c r="Y129" s="102"/>
      <c r="Z129" s="101"/>
      <c r="AA129" s="102"/>
      <c r="AB129" s="589"/>
      <c r="AC129" s="102"/>
      <c r="AD129" s="102"/>
      <c r="AE129" s="102"/>
      <c r="AF129" s="102"/>
      <c r="AG129" s="102"/>
      <c r="AH129" s="102">
        <f t="shared" si="2"/>
        <v>0</v>
      </c>
      <c r="AI129" s="102"/>
      <c r="AJ129" s="102"/>
      <c r="AK129" s="102"/>
      <c r="AL129" s="102"/>
      <c r="AM129" s="102"/>
      <c r="AN129" s="102">
        <f t="shared" si="3"/>
        <v>0</v>
      </c>
      <c r="AO129" s="102"/>
      <c r="AP129" s="102"/>
      <c r="AQ129" s="102"/>
      <c r="AR129" s="102"/>
      <c r="AS129" s="102"/>
      <c r="AT129" s="102"/>
      <c r="AU129" s="102"/>
      <c r="AV129" s="102"/>
      <c r="AW129" s="102"/>
      <c r="AX129" s="102"/>
      <c r="AY129" s="102"/>
      <c r="AZ129" s="102"/>
      <c r="BA129" s="99"/>
    </row>
    <row r="130" spans="1:53" ht="15.75" hidden="1" customHeight="1" x14ac:dyDescent="0.25">
      <c r="A130" s="2835"/>
      <c r="B130" s="176" t="s">
        <v>410</v>
      </c>
      <c r="C130" s="2836"/>
      <c r="D130" s="2836"/>
      <c r="E130" s="195" t="s">
        <v>409</v>
      </c>
      <c r="F130" s="205" t="s">
        <v>327</v>
      </c>
      <c r="G130" s="204">
        <v>0</v>
      </c>
      <c r="H130" s="204">
        <v>1</v>
      </c>
      <c r="I130" s="203">
        <v>0.5</v>
      </c>
      <c r="J130" s="104"/>
      <c r="K130" s="1446"/>
      <c r="L130" s="117"/>
      <c r="M130" s="102"/>
      <c r="N130" s="1446"/>
      <c r="O130" s="102"/>
      <c r="P130" s="102"/>
      <c r="Q130" s="102"/>
      <c r="R130" s="102"/>
      <c r="S130" s="102"/>
      <c r="T130" s="102"/>
      <c r="U130" s="102"/>
      <c r="V130" s="102"/>
      <c r="W130" s="102"/>
      <c r="X130" s="102"/>
      <c r="Y130" s="102"/>
      <c r="Z130" s="101"/>
      <c r="AA130" s="102"/>
      <c r="AB130" s="589"/>
      <c r="AC130" s="102"/>
      <c r="AD130" s="102"/>
      <c r="AE130" s="102"/>
      <c r="AF130" s="102"/>
      <c r="AG130" s="102"/>
      <c r="AH130" s="102">
        <f t="shared" si="2"/>
        <v>0</v>
      </c>
      <c r="AI130" s="102"/>
      <c r="AJ130" s="102"/>
      <c r="AK130" s="102"/>
      <c r="AL130" s="102"/>
      <c r="AM130" s="102"/>
      <c r="AN130" s="102">
        <f t="shared" si="3"/>
        <v>0</v>
      </c>
      <c r="AO130" s="102"/>
      <c r="AP130" s="102"/>
      <c r="AQ130" s="102"/>
      <c r="AR130" s="102"/>
      <c r="AS130" s="102"/>
      <c r="AT130" s="102"/>
      <c r="AU130" s="102"/>
      <c r="AV130" s="102"/>
      <c r="AW130" s="102"/>
      <c r="AX130" s="102"/>
      <c r="AY130" s="102"/>
      <c r="AZ130" s="102"/>
      <c r="BA130" s="99"/>
    </row>
    <row r="131" spans="1:53" ht="25.5" hidden="1" customHeight="1" x14ac:dyDescent="0.25">
      <c r="A131" s="2835"/>
      <c r="B131" s="176" t="s">
        <v>398</v>
      </c>
      <c r="C131" s="2885" t="s">
        <v>408</v>
      </c>
      <c r="D131" s="2873" t="s">
        <v>407</v>
      </c>
      <c r="E131" s="198" t="s">
        <v>406</v>
      </c>
      <c r="F131" s="108" t="s">
        <v>405</v>
      </c>
      <c r="G131" s="200">
        <v>0</v>
      </c>
      <c r="H131" s="204">
        <v>0.3</v>
      </c>
      <c r="I131" s="199">
        <v>0</v>
      </c>
      <c r="J131" s="104"/>
      <c r="K131" s="1446"/>
      <c r="L131" s="117"/>
      <c r="M131" s="102"/>
      <c r="N131" s="1446"/>
      <c r="O131" s="102"/>
      <c r="P131" s="102"/>
      <c r="Q131" s="102"/>
      <c r="R131" s="102"/>
      <c r="S131" s="102"/>
      <c r="T131" s="102"/>
      <c r="U131" s="102"/>
      <c r="V131" s="102"/>
      <c r="W131" s="102"/>
      <c r="X131" s="102"/>
      <c r="Y131" s="102"/>
      <c r="Z131" s="101"/>
      <c r="AA131" s="102"/>
      <c r="AB131" s="589"/>
      <c r="AC131" s="102"/>
      <c r="AD131" s="102"/>
      <c r="AE131" s="102"/>
      <c r="AF131" s="102"/>
      <c r="AG131" s="102"/>
      <c r="AH131" s="102">
        <f t="shared" si="2"/>
        <v>0</v>
      </c>
      <c r="AI131" s="102"/>
      <c r="AJ131" s="102"/>
      <c r="AK131" s="102"/>
      <c r="AL131" s="102"/>
      <c r="AM131" s="102"/>
      <c r="AN131" s="102">
        <f t="shared" si="3"/>
        <v>0</v>
      </c>
      <c r="AO131" s="102"/>
      <c r="AP131" s="102"/>
      <c r="AQ131" s="102"/>
      <c r="AR131" s="102"/>
      <c r="AS131" s="102"/>
      <c r="AT131" s="102"/>
      <c r="AU131" s="102"/>
      <c r="AV131" s="102"/>
      <c r="AW131" s="102"/>
      <c r="AX131" s="102"/>
      <c r="AY131" s="102"/>
      <c r="AZ131" s="102"/>
      <c r="BA131" s="99"/>
    </row>
    <row r="132" spans="1:53" ht="15.75" hidden="1" customHeight="1" x14ac:dyDescent="0.25">
      <c r="A132" s="2835"/>
      <c r="B132" s="176" t="s">
        <v>398</v>
      </c>
      <c r="C132" s="2835"/>
      <c r="D132" s="2835"/>
      <c r="E132" s="198" t="s">
        <v>404</v>
      </c>
      <c r="F132" s="108" t="s">
        <v>403</v>
      </c>
      <c r="G132" s="200">
        <v>0</v>
      </c>
      <c r="H132" s="204">
        <v>1</v>
      </c>
      <c r="I132" s="203">
        <v>1</v>
      </c>
      <c r="J132" s="104"/>
      <c r="K132" s="1446"/>
      <c r="L132" s="117"/>
      <c r="M132" s="102"/>
      <c r="N132" s="1446"/>
      <c r="O132" s="102"/>
      <c r="P132" s="102"/>
      <c r="Q132" s="102"/>
      <c r="R132" s="102"/>
      <c r="S132" s="102"/>
      <c r="T132" s="102"/>
      <c r="U132" s="102"/>
      <c r="V132" s="102"/>
      <c r="W132" s="102"/>
      <c r="X132" s="102"/>
      <c r="Y132" s="102"/>
      <c r="Z132" s="101"/>
      <c r="AA132" s="102"/>
      <c r="AB132" s="589"/>
      <c r="AC132" s="102"/>
      <c r="AD132" s="102"/>
      <c r="AE132" s="102"/>
      <c r="AF132" s="102"/>
      <c r="AG132" s="102"/>
      <c r="AH132" s="102">
        <f t="shared" si="2"/>
        <v>0</v>
      </c>
      <c r="AI132" s="102"/>
      <c r="AJ132" s="102"/>
      <c r="AK132" s="102"/>
      <c r="AL132" s="102"/>
      <c r="AM132" s="102"/>
      <c r="AN132" s="102">
        <f t="shared" si="3"/>
        <v>0</v>
      </c>
      <c r="AO132" s="102"/>
      <c r="AP132" s="102"/>
      <c r="AQ132" s="102"/>
      <c r="AR132" s="102"/>
      <c r="AS132" s="102"/>
      <c r="AT132" s="102"/>
      <c r="AU132" s="102"/>
      <c r="AV132" s="102"/>
      <c r="AW132" s="102"/>
      <c r="AX132" s="102"/>
      <c r="AY132" s="102"/>
      <c r="AZ132" s="102"/>
      <c r="BA132" s="99"/>
    </row>
    <row r="133" spans="1:53" ht="15.75" hidden="1" customHeight="1" x14ac:dyDescent="0.25">
      <c r="A133" s="2835"/>
      <c r="B133" s="176" t="s">
        <v>398</v>
      </c>
      <c r="C133" s="2835"/>
      <c r="D133" s="2835"/>
      <c r="E133" s="198" t="s">
        <v>402</v>
      </c>
      <c r="F133" s="108" t="s">
        <v>401</v>
      </c>
      <c r="G133" s="202">
        <v>1067</v>
      </c>
      <c r="H133" s="201">
        <f>G133*1.1</f>
        <v>1173.7</v>
      </c>
      <c r="I133" s="199">
        <f>1067+18</f>
        <v>1085</v>
      </c>
      <c r="J133" s="104"/>
      <c r="K133" s="1446"/>
      <c r="L133" s="117"/>
      <c r="M133" s="102"/>
      <c r="N133" s="1446"/>
      <c r="O133" s="102"/>
      <c r="P133" s="102"/>
      <c r="Q133" s="102"/>
      <c r="R133" s="102"/>
      <c r="S133" s="102"/>
      <c r="T133" s="102"/>
      <c r="U133" s="102"/>
      <c r="V133" s="102"/>
      <c r="W133" s="102"/>
      <c r="X133" s="102"/>
      <c r="Y133" s="102"/>
      <c r="Z133" s="101"/>
      <c r="AA133" s="102"/>
      <c r="AB133" s="589"/>
      <c r="AC133" s="102"/>
      <c r="AD133" s="102"/>
      <c r="AE133" s="102"/>
      <c r="AF133" s="102"/>
      <c r="AG133" s="102"/>
      <c r="AH133" s="102">
        <f t="shared" si="2"/>
        <v>0</v>
      </c>
      <c r="AI133" s="102"/>
      <c r="AJ133" s="102"/>
      <c r="AK133" s="102"/>
      <c r="AL133" s="102"/>
      <c r="AM133" s="102"/>
      <c r="AN133" s="102">
        <f t="shared" si="3"/>
        <v>0</v>
      </c>
      <c r="AO133" s="102"/>
      <c r="AP133" s="102"/>
      <c r="AQ133" s="102"/>
      <c r="AR133" s="102"/>
      <c r="AS133" s="102"/>
      <c r="AT133" s="102"/>
      <c r="AU133" s="102"/>
      <c r="AV133" s="102"/>
      <c r="AW133" s="102"/>
      <c r="AX133" s="102"/>
      <c r="AY133" s="102"/>
      <c r="AZ133" s="102"/>
      <c r="BA133" s="99"/>
    </row>
    <row r="134" spans="1:53" ht="15.75" hidden="1" customHeight="1" x14ac:dyDescent="0.25">
      <c r="A134" s="2835"/>
      <c r="B134" s="176" t="s">
        <v>398</v>
      </c>
      <c r="C134" s="2836"/>
      <c r="D134" s="2835"/>
      <c r="E134" s="198" t="s">
        <v>400</v>
      </c>
      <c r="F134" s="108" t="s">
        <v>399</v>
      </c>
      <c r="G134" s="200">
        <v>1015</v>
      </c>
      <c r="H134" s="201">
        <f>G134*1.1</f>
        <v>1116.5</v>
      </c>
      <c r="I134" s="199">
        <f>1015+18</f>
        <v>1033</v>
      </c>
      <c r="J134" s="104"/>
      <c r="K134" s="1446"/>
      <c r="L134" s="117"/>
      <c r="M134" s="102"/>
      <c r="N134" s="1446"/>
      <c r="O134" s="102"/>
      <c r="P134" s="102"/>
      <c r="Q134" s="102"/>
      <c r="R134" s="102"/>
      <c r="S134" s="102"/>
      <c r="T134" s="102"/>
      <c r="U134" s="102"/>
      <c r="V134" s="102"/>
      <c r="W134" s="102"/>
      <c r="X134" s="102"/>
      <c r="Y134" s="102"/>
      <c r="Z134" s="101"/>
      <c r="AA134" s="102"/>
      <c r="AB134" s="589"/>
      <c r="AC134" s="102"/>
      <c r="AD134" s="102"/>
      <c r="AE134" s="102"/>
      <c r="AF134" s="102"/>
      <c r="AG134" s="102"/>
      <c r="AH134" s="102">
        <f t="shared" si="2"/>
        <v>0</v>
      </c>
      <c r="AI134" s="102"/>
      <c r="AJ134" s="102"/>
      <c r="AK134" s="102"/>
      <c r="AL134" s="102"/>
      <c r="AM134" s="102"/>
      <c r="AN134" s="102">
        <f t="shared" si="3"/>
        <v>0</v>
      </c>
      <c r="AO134" s="102"/>
      <c r="AP134" s="102"/>
      <c r="AQ134" s="102"/>
      <c r="AR134" s="102"/>
      <c r="AS134" s="102"/>
      <c r="AT134" s="102"/>
      <c r="AU134" s="102"/>
      <c r="AV134" s="102"/>
      <c r="AW134" s="102"/>
      <c r="AX134" s="102"/>
      <c r="AY134" s="102"/>
      <c r="AZ134" s="102"/>
      <c r="BA134" s="99"/>
    </row>
    <row r="135" spans="1:53" ht="15.75" hidden="1" customHeight="1" x14ac:dyDescent="0.25">
      <c r="A135" s="2835"/>
      <c r="B135" s="176" t="s">
        <v>398</v>
      </c>
      <c r="C135" s="195" t="s">
        <v>397</v>
      </c>
      <c r="D135" s="2836"/>
      <c r="E135" s="198" t="s">
        <v>396</v>
      </c>
      <c r="F135" s="108" t="s">
        <v>395</v>
      </c>
      <c r="G135" s="200">
        <v>0</v>
      </c>
      <c r="H135" s="200">
        <v>5</v>
      </c>
      <c r="I135" s="199">
        <v>5</v>
      </c>
      <c r="J135" s="104"/>
      <c r="K135" s="1446"/>
      <c r="L135" s="117"/>
      <c r="M135" s="102"/>
      <c r="N135" s="1446"/>
      <c r="O135" s="102"/>
      <c r="P135" s="102"/>
      <c r="Q135" s="102"/>
      <c r="R135" s="102"/>
      <c r="S135" s="102"/>
      <c r="T135" s="102"/>
      <c r="U135" s="102"/>
      <c r="V135" s="102"/>
      <c r="W135" s="102"/>
      <c r="X135" s="102"/>
      <c r="Y135" s="102"/>
      <c r="Z135" s="101"/>
      <c r="AA135" s="102"/>
      <c r="AB135" s="589"/>
      <c r="AC135" s="102"/>
      <c r="AD135" s="102"/>
      <c r="AE135" s="102"/>
      <c r="AF135" s="102"/>
      <c r="AG135" s="102"/>
      <c r="AH135" s="102">
        <f t="shared" si="2"/>
        <v>0</v>
      </c>
      <c r="AI135" s="102"/>
      <c r="AJ135" s="102"/>
      <c r="AK135" s="102"/>
      <c r="AL135" s="102"/>
      <c r="AM135" s="102"/>
      <c r="AN135" s="102">
        <f t="shared" si="3"/>
        <v>0</v>
      </c>
      <c r="AO135" s="102"/>
      <c r="AP135" s="102"/>
      <c r="AQ135" s="102"/>
      <c r="AR135" s="102"/>
      <c r="AS135" s="102"/>
      <c r="AT135" s="102"/>
      <c r="AU135" s="102"/>
      <c r="AV135" s="102"/>
      <c r="AW135" s="102"/>
      <c r="AX135" s="102"/>
      <c r="AY135" s="102"/>
      <c r="AZ135" s="102"/>
      <c r="BA135" s="99"/>
    </row>
    <row r="136" spans="1:53" ht="30" hidden="1" customHeight="1" x14ac:dyDescent="0.25">
      <c r="A136" s="2835"/>
      <c r="B136" s="176" t="s">
        <v>300</v>
      </c>
      <c r="C136" s="2885" t="s">
        <v>352</v>
      </c>
      <c r="D136" s="2874" t="s">
        <v>351</v>
      </c>
      <c r="E136" s="113" t="s">
        <v>350</v>
      </c>
      <c r="F136" s="108" t="s">
        <v>129</v>
      </c>
      <c r="G136" s="108" t="s">
        <v>349</v>
      </c>
      <c r="H136" s="120">
        <v>1</v>
      </c>
      <c r="I136" s="119">
        <v>0</v>
      </c>
      <c r="J136" s="104"/>
      <c r="K136" s="1446"/>
      <c r="L136" s="117"/>
      <c r="M136" s="102"/>
      <c r="N136" s="1446"/>
      <c r="O136" s="102"/>
      <c r="P136" s="102"/>
      <c r="Q136" s="102"/>
      <c r="R136" s="102"/>
      <c r="S136" s="102"/>
      <c r="T136" s="102"/>
      <c r="U136" s="102"/>
      <c r="V136" s="102"/>
      <c r="W136" s="102"/>
      <c r="X136" s="102"/>
      <c r="Y136" s="102"/>
      <c r="Z136" s="101"/>
      <c r="AA136" s="102"/>
      <c r="AB136" s="589"/>
      <c r="AC136" s="102"/>
      <c r="AD136" s="102"/>
      <c r="AE136" s="102"/>
      <c r="AF136" s="102"/>
      <c r="AG136" s="102"/>
      <c r="AH136" s="102">
        <f t="shared" si="2"/>
        <v>0</v>
      </c>
      <c r="AI136" s="102"/>
      <c r="AJ136" s="102"/>
      <c r="AK136" s="102"/>
      <c r="AL136" s="102"/>
      <c r="AM136" s="102"/>
      <c r="AN136" s="102">
        <f t="shared" si="3"/>
        <v>0</v>
      </c>
      <c r="AO136" s="102"/>
      <c r="AP136" s="102"/>
      <c r="AQ136" s="102"/>
      <c r="AR136" s="102"/>
      <c r="AS136" s="102"/>
      <c r="AT136" s="102"/>
      <c r="AU136" s="102"/>
      <c r="AV136" s="102"/>
      <c r="AW136" s="102"/>
      <c r="AX136" s="102"/>
      <c r="AY136" s="102"/>
      <c r="AZ136" s="102"/>
      <c r="BA136" s="99"/>
    </row>
    <row r="137" spans="1:53" ht="51" hidden="1" customHeight="1" x14ac:dyDescent="0.25">
      <c r="A137" s="2835"/>
      <c r="B137" s="176" t="s">
        <v>300</v>
      </c>
      <c r="C137" s="2835"/>
      <c r="D137" s="2835"/>
      <c r="E137" s="113" t="s">
        <v>348</v>
      </c>
      <c r="F137" s="108" t="s">
        <v>347</v>
      </c>
      <c r="G137" s="108" t="s">
        <v>346</v>
      </c>
      <c r="H137" s="125">
        <v>12000</v>
      </c>
      <c r="I137" s="124">
        <v>3000</v>
      </c>
      <c r="J137" s="104"/>
      <c r="K137" s="1446"/>
      <c r="L137" s="117"/>
      <c r="M137" s="102"/>
      <c r="N137" s="1446"/>
      <c r="O137" s="102"/>
      <c r="P137" s="102"/>
      <c r="Q137" s="102"/>
      <c r="R137" s="102"/>
      <c r="S137" s="102"/>
      <c r="T137" s="102"/>
      <c r="U137" s="102"/>
      <c r="V137" s="102"/>
      <c r="W137" s="102"/>
      <c r="X137" s="102"/>
      <c r="Y137" s="102"/>
      <c r="Z137" s="101"/>
      <c r="AA137" s="102"/>
      <c r="AB137" s="589"/>
      <c r="AC137" s="102"/>
      <c r="AD137" s="102"/>
      <c r="AE137" s="102"/>
      <c r="AF137" s="102"/>
      <c r="AG137" s="102"/>
      <c r="AH137" s="102">
        <f t="shared" si="2"/>
        <v>0</v>
      </c>
      <c r="AI137" s="102"/>
      <c r="AJ137" s="102"/>
      <c r="AK137" s="102"/>
      <c r="AL137" s="102"/>
      <c r="AM137" s="102"/>
      <c r="AN137" s="102">
        <f t="shared" si="3"/>
        <v>0</v>
      </c>
      <c r="AO137" s="102"/>
      <c r="AP137" s="102"/>
      <c r="AQ137" s="102"/>
      <c r="AR137" s="102"/>
      <c r="AS137" s="102"/>
      <c r="AT137" s="102"/>
      <c r="AU137" s="102"/>
      <c r="AV137" s="102"/>
      <c r="AW137" s="102"/>
      <c r="AX137" s="102"/>
      <c r="AY137" s="102"/>
      <c r="AZ137" s="102"/>
      <c r="BA137" s="99"/>
    </row>
    <row r="138" spans="1:53" ht="15.75" hidden="1" customHeight="1" x14ac:dyDescent="0.25">
      <c r="A138" s="2835"/>
      <c r="B138" s="176" t="s">
        <v>300</v>
      </c>
      <c r="C138" s="2835"/>
      <c r="D138" s="2835"/>
      <c r="E138" s="113" t="s">
        <v>340</v>
      </c>
      <c r="F138" s="108" t="s">
        <v>339</v>
      </c>
      <c r="G138" s="108" t="s">
        <v>338</v>
      </c>
      <c r="H138" s="120">
        <v>0.19</v>
      </c>
      <c r="I138" s="119">
        <v>0.1</v>
      </c>
      <c r="J138" s="104"/>
      <c r="K138" s="1446"/>
      <c r="L138" s="117"/>
      <c r="M138" s="102"/>
      <c r="N138" s="1446"/>
      <c r="O138" s="102"/>
      <c r="P138" s="102"/>
      <c r="Q138" s="102"/>
      <c r="R138" s="102"/>
      <c r="S138" s="102"/>
      <c r="T138" s="102"/>
      <c r="U138" s="102"/>
      <c r="V138" s="102"/>
      <c r="W138" s="102"/>
      <c r="X138" s="102"/>
      <c r="Y138" s="102"/>
      <c r="Z138" s="101"/>
      <c r="AA138" s="102"/>
      <c r="AB138" s="589"/>
      <c r="AC138" s="102"/>
      <c r="AD138" s="102"/>
      <c r="AE138" s="102"/>
      <c r="AF138" s="102"/>
      <c r="AG138" s="102"/>
      <c r="AH138" s="102">
        <f t="shared" si="2"/>
        <v>0</v>
      </c>
      <c r="AI138" s="102"/>
      <c r="AJ138" s="102"/>
      <c r="AK138" s="102"/>
      <c r="AL138" s="102"/>
      <c r="AM138" s="102"/>
      <c r="AN138" s="102">
        <f t="shared" si="3"/>
        <v>0</v>
      </c>
      <c r="AO138" s="102"/>
      <c r="AP138" s="102"/>
      <c r="AQ138" s="102"/>
      <c r="AR138" s="102"/>
      <c r="AS138" s="102"/>
      <c r="AT138" s="102"/>
      <c r="AU138" s="102"/>
      <c r="AV138" s="102"/>
      <c r="AW138" s="102"/>
      <c r="AX138" s="102"/>
      <c r="AY138" s="102"/>
      <c r="AZ138" s="102"/>
      <c r="BA138" s="99"/>
    </row>
    <row r="139" spans="1:53" ht="15.75" hidden="1" customHeight="1" x14ac:dyDescent="0.25">
      <c r="A139" s="2835"/>
      <c r="B139" s="176" t="s">
        <v>300</v>
      </c>
      <c r="C139" s="2835"/>
      <c r="D139" s="2835"/>
      <c r="E139" s="113" t="s">
        <v>336</v>
      </c>
      <c r="F139" s="108" t="s">
        <v>335</v>
      </c>
      <c r="G139" s="108" t="s">
        <v>334</v>
      </c>
      <c r="H139" s="120">
        <v>1.1000000000000001</v>
      </c>
      <c r="I139" s="122">
        <v>0.27500000000000002</v>
      </c>
      <c r="J139" s="104"/>
      <c r="K139" s="1446"/>
      <c r="L139" s="117"/>
      <c r="M139" s="102"/>
      <c r="N139" s="1446"/>
      <c r="O139" s="102"/>
      <c r="P139" s="102"/>
      <c r="Q139" s="102"/>
      <c r="R139" s="102"/>
      <c r="S139" s="102"/>
      <c r="T139" s="102"/>
      <c r="U139" s="102"/>
      <c r="V139" s="102"/>
      <c r="W139" s="102"/>
      <c r="X139" s="102"/>
      <c r="Y139" s="102"/>
      <c r="Z139" s="101"/>
      <c r="AA139" s="102"/>
      <c r="AB139" s="589"/>
      <c r="AC139" s="102"/>
      <c r="AD139" s="102"/>
      <c r="AE139" s="102"/>
      <c r="AF139" s="102"/>
      <c r="AG139" s="102"/>
      <c r="AH139" s="102">
        <f t="shared" si="2"/>
        <v>0</v>
      </c>
      <c r="AI139" s="102"/>
      <c r="AJ139" s="102"/>
      <c r="AK139" s="102"/>
      <c r="AL139" s="102"/>
      <c r="AM139" s="102"/>
      <c r="AN139" s="102">
        <f t="shared" si="3"/>
        <v>0</v>
      </c>
      <c r="AO139" s="102"/>
      <c r="AP139" s="102"/>
      <c r="AQ139" s="102"/>
      <c r="AR139" s="102"/>
      <c r="AS139" s="102"/>
      <c r="AT139" s="102"/>
      <c r="AU139" s="102"/>
      <c r="AV139" s="102"/>
      <c r="AW139" s="102"/>
      <c r="AX139" s="102"/>
      <c r="AY139" s="102"/>
      <c r="AZ139" s="102"/>
      <c r="BA139" s="99"/>
    </row>
    <row r="140" spans="1:53" ht="15.75" hidden="1" customHeight="1" x14ac:dyDescent="0.25">
      <c r="A140" s="2835"/>
      <c r="B140" s="176" t="s">
        <v>300</v>
      </c>
      <c r="C140" s="2835"/>
      <c r="D140" s="2835"/>
      <c r="E140" s="113" t="s">
        <v>331</v>
      </c>
      <c r="F140" s="108" t="s">
        <v>330</v>
      </c>
      <c r="G140" s="108" t="s">
        <v>329</v>
      </c>
      <c r="H140" s="120">
        <v>1</v>
      </c>
      <c r="I140" s="119">
        <v>0.25</v>
      </c>
      <c r="J140" s="104"/>
      <c r="K140" s="1446"/>
      <c r="L140" s="117"/>
      <c r="M140" s="102"/>
      <c r="N140" s="1446"/>
      <c r="O140" s="102"/>
      <c r="P140" s="102"/>
      <c r="Q140" s="102"/>
      <c r="R140" s="102"/>
      <c r="S140" s="102"/>
      <c r="T140" s="102"/>
      <c r="U140" s="102"/>
      <c r="V140" s="102"/>
      <c r="W140" s="102"/>
      <c r="X140" s="102"/>
      <c r="Y140" s="102"/>
      <c r="Z140" s="101"/>
      <c r="AA140" s="102"/>
      <c r="AB140" s="589"/>
      <c r="AC140" s="102"/>
      <c r="AD140" s="102"/>
      <c r="AE140" s="102"/>
      <c r="AF140" s="102"/>
      <c r="AG140" s="102"/>
      <c r="AH140" s="102">
        <f t="shared" ref="AH140:AH144" si="4">AC140+AD140-AE140</f>
        <v>0</v>
      </c>
      <c r="AI140" s="102"/>
      <c r="AJ140" s="102"/>
      <c r="AK140" s="102"/>
      <c r="AL140" s="102"/>
      <c r="AM140" s="102"/>
      <c r="AN140" s="102">
        <f t="shared" ref="AN140:AN144" si="5">AI140+AJ140-AK140</f>
        <v>0</v>
      </c>
      <c r="AO140" s="102"/>
      <c r="AP140" s="102"/>
      <c r="AQ140" s="102"/>
      <c r="AR140" s="102"/>
      <c r="AS140" s="102"/>
      <c r="AT140" s="102"/>
      <c r="AU140" s="102"/>
      <c r="AV140" s="102"/>
      <c r="AW140" s="102"/>
      <c r="AX140" s="102"/>
      <c r="AY140" s="102"/>
      <c r="AZ140" s="102"/>
      <c r="BA140" s="99"/>
    </row>
    <row r="141" spans="1:53" ht="15.75" hidden="1" customHeight="1" x14ac:dyDescent="0.25">
      <c r="A141" s="2835"/>
      <c r="B141" s="176" t="s">
        <v>300</v>
      </c>
      <c r="C141" s="2835"/>
      <c r="D141" s="2835"/>
      <c r="E141" s="113" t="s">
        <v>325</v>
      </c>
      <c r="F141" s="108" t="s">
        <v>327</v>
      </c>
      <c r="G141" s="108" t="s">
        <v>326</v>
      </c>
      <c r="H141" s="108" t="s">
        <v>325</v>
      </c>
      <c r="I141" s="107">
        <v>1</v>
      </c>
      <c r="J141" s="104"/>
      <c r="K141" s="1446"/>
      <c r="L141" s="117"/>
      <c r="M141" s="102"/>
      <c r="N141" s="1446"/>
      <c r="O141" s="102"/>
      <c r="P141" s="102"/>
      <c r="Q141" s="102"/>
      <c r="R141" s="102"/>
      <c r="S141" s="102"/>
      <c r="T141" s="102"/>
      <c r="U141" s="102"/>
      <c r="V141" s="102"/>
      <c r="W141" s="102"/>
      <c r="X141" s="102"/>
      <c r="Y141" s="102"/>
      <c r="Z141" s="101"/>
      <c r="AA141" s="102"/>
      <c r="AB141" s="589"/>
      <c r="AC141" s="102"/>
      <c r="AD141" s="102"/>
      <c r="AE141" s="102"/>
      <c r="AF141" s="102"/>
      <c r="AG141" s="102"/>
      <c r="AH141" s="102">
        <f t="shared" si="4"/>
        <v>0</v>
      </c>
      <c r="AI141" s="102"/>
      <c r="AJ141" s="102"/>
      <c r="AK141" s="102"/>
      <c r="AL141" s="102"/>
      <c r="AM141" s="102"/>
      <c r="AN141" s="102">
        <f t="shared" si="5"/>
        <v>0</v>
      </c>
      <c r="AO141" s="102"/>
      <c r="AP141" s="102"/>
      <c r="AQ141" s="102"/>
      <c r="AR141" s="102"/>
      <c r="AS141" s="102"/>
      <c r="AT141" s="102"/>
      <c r="AU141" s="102"/>
      <c r="AV141" s="102"/>
      <c r="AW141" s="102"/>
      <c r="AX141" s="102"/>
      <c r="AY141" s="102"/>
      <c r="AZ141" s="102"/>
      <c r="BA141" s="99"/>
    </row>
    <row r="142" spans="1:53" ht="15.75" hidden="1" customHeight="1" x14ac:dyDescent="0.25">
      <c r="A142" s="2835"/>
      <c r="B142" s="176" t="s">
        <v>300</v>
      </c>
      <c r="C142" s="2836"/>
      <c r="D142" s="2836"/>
      <c r="E142" s="113" t="s">
        <v>319</v>
      </c>
      <c r="F142" s="108" t="s">
        <v>318</v>
      </c>
      <c r="G142" s="108">
        <v>0</v>
      </c>
      <c r="H142" s="108">
        <v>1</v>
      </c>
      <c r="I142" s="107">
        <v>1</v>
      </c>
      <c r="J142" s="104"/>
      <c r="K142" s="1446"/>
      <c r="L142" s="117"/>
      <c r="M142" s="102"/>
      <c r="N142" s="1446"/>
      <c r="O142" s="102"/>
      <c r="P142" s="102"/>
      <c r="Q142" s="102"/>
      <c r="R142" s="102"/>
      <c r="S142" s="102"/>
      <c r="T142" s="102"/>
      <c r="U142" s="102"/>
      <c r="V142" s="102"/>
      <c r="W142" s="102"/>
      <c r="X142" s="102"/>
      <c r="Y142" s="102"/>
      <c r="Z142" s="101"/>
      <c r="AA142" s="102"/>
      <c r="AB142" s="589"/>
      <c r="AC142" s="102"/>
      <c r="AD142" s="102"/>
      <c r="AE142" s="102"/>
      <c r="AF142" s="102"/>
      <c r="AG142" s="102"/>
      <c r="AH142" s="102">
        <f t="shared" si="4"/>
        <v>0</v>
      </c>
      <c r="AI142" s="102"/>
      <c r="AJ142" s="102"/>
      <c r="AK142" s="102"/>
      <c r="AL142" s="102"/>
      <c r="AM142" s="102"/>
      <c r="AN142" s="102">
        <f t="shared" si="5"/>
        <v>0</v>
      </c>
      <c r="AO142" s="102"/>
      <c r="AP142" s="102"/>
      <c r="AQ142" s="102"/>
      <c r="AR142" s="102"/>
      <c r="AS142" s="102"/>
      <c r="AT142" s="102"/>
      <c r="AU142" s="102"/>
      <c r="AV142" s="102"/>
      <c r="AW142" s="102"/>
      <c r="AX142" s="102"/>
      <c r="AY142" s="102"/>
      <c r="AZ142" s="102"/>
      <c r="BA142" s="99"/>
    </row>
    <row r="143" spans="1:53" ht="109.5" customHeight="1" x14ac:dyDescent="0.25">
      <c r="A143" s="2835"/>
      <c r="B143" s="1448" t="s">
        <v>363</v>
      </c>
      <c r="C143" s="3365" t="s">
        <v>367</v>
      </c>
      <c r="D143" s="3365" t="s">
        <v>366</v>
      </c>
      <c r="E143" s="1447" t="s">
        <v>365</v>
      </c>
      <c r="F143" s="174" t="s">
        <v>364</v>
      </c>
      <c r="G143" s="173">
        <v>0</v>
      </c>
      <c r="H143" s="173">
        <v>2</v>
      </c>
      <c r="I143" s="172">
        <v>2</v>
      </c>
      <c r="J143" s="171" t="s">
        <v>1816</v>
      </c>
      <c r="K143" s="1446" t="s">
        <v>1815</v>
      </c>
      <c r="L143" s="104" t="s">
        <v>1820</v>
      </c>
      <c r="M143" s="102">
        <v>1</v>
      </c>
      <c r="N143" s="1446" t="s">
        <v>1819</v>
      </c>
      <c r="O143" s="102" t="s">
        <v>1812</v>
      </c>
      <c r="P143" s="104" t="s">
        <v>1818</v>
      </c>
      <c r="Q143" s="102" t="s">
        <v>479</v>
      </c>
      <c r="R143" s="102" t="s">
        <v>479</v>
      </c>
      <c r="S143" s="102" t="s">
        <v>479</v>
      </c>
      <c r="T143" s="102" t="s">
        <v>479</v>
      </c>
      <c r="U143" s="102" t="s">
        <v>479</v>
      </c>
      <c r="V143" s="102" t="s">
        <v>479</v>
      </c>
      <c r="W143" s="102" t="s">
        <v>479</v>
      </c>
      <c r="X143" s="102" t="s">
        <v>479</v>
      </c>
      <c r="Y143" s="102" t="s">
        <v>479</v>
      </c>
      <c r="Z143" s="101"/>
      <c r="AA143" s="102" t="s">
        <v>1817</v>
      </c>
      <c r="AB143" s="589" t="s">
        <v>509</v>
      </c>
      <c r="AC143" s="102">
        <v>50000000</v>
      </c>
      <c r="AD143" s="102">
        <v>120400000</v>
      </c>
      <c r="AE143" s="102">
        <v>10000000</v>
      </c>
      <c r="AF143" s="102"/>
      <c r="AG143" s="102"/>
      <c r="AH143" s="102">
        <f t="shared" si="4"/>
        <v>160400000</v>
      </c>
      <c r="AI143" s="102">
        <v>50408969</v>
      </c>
      <c r="AJ143" s="102"/>
      <c r="AK143" s="102"/>
      <c r="AL143" s="102"/>
      <c r="AM143" s="102"/>
      <c r="AN143" s="102">
        <f t="shared" si="5"/>
        <v>50408969</v>
      </c>
      <c r="AO143" s="102"/>
      <c r="AP143" s="102"/>
      <c r="AQ143" s="102"/>
      <c r="AR143" s="102"/>
      <c r="AS143" s="102"/>
      <c r="AT143" s="102"/>
      <c r="AU143" s="102">
        <v>210808969</v>
      </c>
      <c r="AV143" s="102"/>
      <c r="AW143" s="102"/>
      <c r="AX143" s="102">
        <v>43426000</v>
      </c>
      <c r="AY143" s="102"/>
      <c r="AZ143" s="102"/>
      <c r="BA143" s="99"/>
    </row>
    <row r="144" spans="1:53" ht="100.5" customHeight="1" x14ac:dyDescent="0.25">
      <c r="A144" s="2835"/>
      <c r="B144" s="1448" t="s">
        <v>363</v>
      </c>
      <c r="C144" s="3365"/>
      <c r="D144" s="3365"/>
      <c r="E144" s="1447" t="s">
        <v>362</v>
      </c>
      <c r="F144" s="174"/>
      <c r="G144" s="173"/>
      <c r="H144" s="173"/>
      <c r="I144" s="172"/>
      <c r="J144" s="171" t="s">
        <v>1816</v>
      </c>
      <c r="K144" s="1446" t="s">
        <v>1815</v>
      </c>
      <c r="L144" s="104" t="s">
        <v>1814</v>
      </c>
      <c r="M144" s="102">
        <v>1</v>
      </c>
      <c r="N144" s="1446" t="s">
        <v>1813</v>
      </c>
      <c r="O144" s="104" t="s">
        <v>1812</v>
      </c>
      <c r="P144" s="104" t="s">
        <v>1811</v>
      </c>
      <c r="Q144" s="102" t="s">
        <v>479</v>
      </c>
      <c r="R144" s="102" t="s">
        <v>479</v>
      </c>
      <c r="S144" s="102" t="s">
        <v>479</v>
      </c>
      <c r="T144" s="102" t="s">
        <v>479</v>
      </c>
      <c r="U144" s="102" t="s">
        <v>479</v>
      </c>
      <c r="V144" s="102" t="s">
        <v>479</v>
      </c>
      <c r="W144" s="102" t="s">
        <v>479</v>
      </c>
      <c r="X144" s="102" t="s">
        <v>479</v>
      </c>
      <c r="Y144" s="102" t="s">
        <v>479</v>
      </c>
      <c r="Z144" s="101"/>
      <c r="AA144" s="102" t="s">
        <v>1810</v>
      </c>
      <c r="AB144" s="589" t="s">
        <v>509</v>
      </c>
      <c r="AC144" s="102">
        <v>50000000</v>
      </c>
      <c r="AD144" s="102">
        <v>120400000</v>
      </c>
      <c r="AE144" s="102">
        <v>10000000</v>
      </c>
      <c r="AF144" s="102"/>
      <c r="AG144" s="102"/>
      <c r="AH144" s="102">
        <f t="shared" si="4"/>
        <v>160400000</v>
      </c>
      <c r="AI144" s="102">
        <v>50408969</v>
      </c>
      <c r="AJ144" s="102"/>
      <c r="AK144" s="102"/>
      <c r="AL144" s="102"/>
      <c r="AM144" s="102"/>
      <c r="AN144" s="102">
        <f t="shared" si="5"/>
        <v>50408969</v>
      </c>
      <c r="AO144" s="102"/>
      <c r="AP144" s="102"/>
      <c r="AQ144" s="102"/>
      <c r="AR144" s="102"/>
      <c r="AS144" s="102"/>
      <c r="AT144" s="102"/>
      <c r="AU144" s="102">
        <v>210808969</v>
      </c>
      <c r="AV144" s="102"/>
      <c r="AW144" s="102">
        <v>40000000</v>
      </c>
      <c r="AX144" s="102"/>
      <c r="AY144" s="102"/>
      <c r="AZ144" s="102"/>
      <c r="BA144" s="99"/>
    </row>
    <row r="145" spans="1:53" ht="15.75" customHeight="1" x14ac:dyDescent="0.25">
      <c r="A145" s="165"/>
      <c r="B145" s="166"/>
      <c r="C145" s="165"/>
      <c r="D145" s="99"/>
      <c r="E145" s="1445"/>
      <c r="F145" s="165"/>
      <c r="G145" s="165">
        <v>0</v>
      </c>
      <c r="H145" s="165">
        <v>2</v>
      </c>
      <c r="I145" s="165"/>
      <c r="J145" s="164"/>
      <c r="K145" s="1442"/>
      <c r="L145" s="1443"/>
      <c r="M145" s="161"/>
      <c r="N145" s="1442"/>
      <c r="O145" s="161"/>
      <c r="P145" s="161"/>
      <c r="Q145" s="161"/>
      <c r="R145" s="161"/>
      <c r="S145" s="161"/>
      <c r="T145" s="161"/>
      <c r="U145" s="161"/>
      <c r="V145" s="161"/>
      <c r="W145" s="161"/>
      <c r="X145" s="161"/>
      <c r="Y145" s="161"/>
      <c r="Z145" s="99"/>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1"/>
      <c r="AX145" s="161"/>
      <c r="AY145" s="161"/>
      <c r="AZ145" s="161"/>
      <c r="BA145" s="99"/>
    </row>
    <row r="146" spans="1:53" ht="15.75" customHeight="1" x14ac:dyDescent="0.25">
      <c r="A146" s="99"/>
      <c r="B146" s="100"/>
      <c r="C146" s="99"/>
      <c r="D146" s="99"/>
      <c r="E146" s="163"/>
      <c r="F146" s="162"/>
      <c r="G146" s="99"/>
      <c r="H146" s="99"/>
      <c r="I146" s="99"/>
      <c r="J146" s="161"/>
      <c r="K146" s="1442"/>
      <c r="L146" s="1443"/>
      <c r="M146" s="161"/>
      <c r="N146" s="1442"/>
      <c r="O146" s="161"/>
      <c r="P146" s="161"/>
      <c r="Q146" s="161"/>
      <c r="R146" s="161"/>
      <c r="S146" s="161"/>
      <c r="T146" s="161"/>
      <c r="U146" s="161"/>
      <c r="V146" s="161"/>
      <c r="W146" s="161"/>
      <c r="X146" s="161"/>
      <c r="Y146" s="161"/>
      <c r="Z146" s="99"/>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99"/>
    </row>
    <row r="147" spans="1:53" ht="15.75" customHeight="1" x14ac:dyDescent="0.25">
      <c r="A147" s="99"/>
      <c r="B147" s="100"/>
      <c r="C147" s="99"/>
      <c r="D147" s="99"/>
      <c r="E147" s="1444"/>
      <c r="F147" s="99"/>
      <c r="G147" s="99"/>
      <c r="H147" s="99"/>
      <c r="I147" s="99"/>
      <c r="J147" s="161"/>
      <c r="K147" s="1442"/>
      <c r="L147" s="1443"/>
      <c r="M147" s="161"/>
      <c r="N147" s="1442"/>
      <c r="O147" s="161"/>
      <c r="P147" s="161"/>
      <c r="Q147" s="161"/>
      <c r="R147" s="161"/>
      <c r="S147" s="161"/>
      <c r="T147" s="161"/>
      <c r="U147" s="161"/>
      <c r="V147" s="161"/>
      <c r="W147" s="161"/>
      <c r="X147" s="161"/>
      <c r="Y147" s="161"/>
      <c r="Z147" s="99"/>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1"/>
      <c r="AX147" s="161"/>
      <c r="AY147" s="161"/>
      <c r="AZ147" s="161"/>
      <c r="BA147" s="99"/>
    </row>
    <row r="148" spans="1:53" ht="15.75" customHeight="1" x14ac:dyDescent="0.25">
      <c r="A148" s="99"/>
      <c r="B148" s="100"/>
      <c r="C148" s="99"/>
      <c r="D148" s="99"/>
      <c r="E148" s="1444"/>
      <c r="F148" s="99"/>
      <c r="G148" s="99"/>
      <c r="H148" s="99"/>
      <c r="I148" s="99"/>
      <c r="J148" s="161"/>
      <c r="K148" s="1442"/>
      <c r="L148" s="1443"/>
      <c r="M148" s="161"/>
      <c r="N148" s="1442"/>
      <c r="O148" s="161"/>
      <c r="P148" s="161"/>
      <c r="Q148" s="161"/>
      <c r="R148" s="161"/>
      <c r="S148" s="161"/>
      <c r="T148" s="161"/>
      <c r="U148" s="161"/>
      <c r="V148" s="161"/>
      <c r="W148" s="161"/>
      <c r="X148" s="161"/>
      <c r="Y148" s="161"/>
      <c r="Z148" s="99"/>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1"/>
      <c r="AX148" s="161"/>
      <c r="AY148" s="161"/>
      <c r="AZ148" s="161"/>
      <c r="BA148" s="99"/>
    </row>
    <row r="149" spans="1:53" ht="15.75" customHeight="1" x14ac:dyDescent="0.25">
      <c r="A149" s="99"/>
      <c r="B149" s="100"/>
      <c r="C149" s="99"/>
      <c r="D149" s="99"/>
      <c r="E149" s="1444"/>
      <c r="F149" s="99"/>
      <c r="G149" s="99"/>
      <c r="H149" s="99"/>
      <c r="I149" s="99"/>
      <c r="J149" s="161"/>
      <c r="K149" s="1442"/>
      <c r="L149" s="1443"/>
      <c r="M149" s="161"/>
      <c r="N149" s="1442"/>
      <c r="O149" s="161"/>
      <c r="P149" s="161"/>
      <c r="Q149" s="161"/>
      <c r="R149" s="161"/>
      <c r="S149" s="161"/>
      <c r="T149" s="161"/>
      <c r="U149" s="161"/>
      <c r="V149" s="161"/>
      <c r="W149" s="161"/>
      <c r="X149" s="161"/>
      <c r="Y149" s="161"/>
      <c r="Z149" s="99"/>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99"/>
    </row>
    <row r="150" spans="1:53" ht="15.75" customHeight="1" x14ac:dyDescent="0.25">
      <c r="A150" s="99"/>
      <c r="B150" s="100"/>
      <c r="C150" s="99"/>
      <c r="D150" s="99"/>
      <c r="E150" s="1444"/>
      <c r="F150" s="99"/>
      <c r="G150" s="99"/>
      <c r="H150" s="99"/>
      <c r="I150" s="99"/>
      <c r="J150" s="161"/>
      <c r="K150" s="1442"/>
      <c r="L150" s="1443"/>
      <c r="M150" s="161"/>
      <c r="N150" s="1442"/>
      <c r="O150" s="161"/>
      <c r="P150" s="161"/>
      <c r="Q150" s="161"/>
      <c r="R150" s="161"/>
      <c r="S150" s="161"/>
      <c r="T150" s="161"/>
      <c r="U150" s="161"/>
      <c r="V150" s="161"/>
      <c r="W150" s="161"/>
      <c r="X150" s="161"/>
      <c r="Y150" s="161"/>
      <c r="Z150" s="99"/>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99"/>
    </row>
    <row r="151" spans="1:53" ht="15.75" customHeight="1" x14ac:dyDescent="0.25">
      <c r="A151" s="99"/>
      <c r="B151" s="100"/>
      <c r="C151" s="99"/>
      <c r="D151" s="99"/>
      <c r="E151" s="1444"/>
      <c r="F151" s="99"/>
      <c r="G151" s="99"/>
      <c r="H151" s="99"/>
      <c r="I151" s="99"/>
      <c r="J151" s="161"/>
      <c r="K151" s="1442"/>
      <c r="L151" s="1443"/>
      <c r="M151" s="161"/>
      <c r="N151" s="1442"/>
      <c r="O151" s="161"/>
      <c r="P151" s="161"/>
      <c r="Q151" s="161"/>
      <c r="R151" s="161"/>
      <c r="S151" s="161"/>
      <c r="T151" s="161"/>
      <c r="U151" s="161"/>
      <c r="V151" s="161"/>
      <c r="W151" s="161"/>
      <c r="X151" s="161"/>
      <c r="Y151" s="161"/>
      <c r="Z151" s="99"/>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1"/>
      <c r="AX151" s="161"/>
      <c r="AY151" s="161"/>
      <c r="AZ151" s="161"/>
      <c r="BA151" s="99"/>
    </row>
    <row r="152" spans="1:53" ht="15.75" customHeight="1" x14ac:dyDescent="0.25">
      <c r="A152" s="99"/>
      <c r="B152" s="100"/>
      <c r="C152" s="99"/>
      <c r="D152" s="99"/>
      <c r="E152" s="1444"/>
      <c r="F152" s="99"/>
      <c r="G152" s="99"/>
      <c r="H152" s="99"/>
      <c r="I152" s="99"/>
      <c r="J152" s="161"/>
      <c r="K152" s="1442"/>
      <c r="L152" s="1443"/>
      <c r="M152" s="161"/>
      <c r="N152" s="1442"/>
      <c r="O152" s="161"/>
      <c r="P152" s="161"/>
      <c r="Q152" s="161"/>
      <c r="R152" s="161"/>
      <c r="S152" s="161"/>
      <c r="T152" s="161"/>
      <c r="U152" s="161"/>
      <c r="V152" s="161"/>
      <c r="W152" s="161"/>
      <c r="X152" s="161"/>
      <c r="Y152" s="161"/>
      <c r="Z152" s="99"/>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1"/>
      <c r="AX152" s="161"/>
      <c r="AY152" s="161"/>
      <c r="AZ152" s="161"/>
      <c r="BA152" s="99"/>
    </row>
    <row r="153" spans="1:53" ht="15.75" customHeight="1" x14ac:dyDescent="0.25">
      <c r="A153" s="99"/>
      <c r="B153" s="100"/>
      <c r="C153" s="99"/>
      <c r="D153" s="99"/>
      <c r="E153" s="1444"/>
      <c r="F153" s="99"/>
      <c r="G153" s="99"/>
      <c r="H153" s="99"/>
      <c r="I153" s="99"/>
      <c r="J153" s="161"/>
      <c r="K153" s="1442"/>
      <c r="L153" s="1443"/>
      <c r="M153" s="161"/>
      <c r="N153" s="1442"/>
      <c r="O153" s="161"/>
      <c r="P153" s="161"/>
      <c r="Q153" s="161"/>
      <c r="R153" s="161"/>
      <c r="S153" s="161"/>
      <c r="T153" s="161"/>
      <c r="U153" s="161"/>
      <c r="V153" s="161"/>
      <c r="W153" s="161"/>
      <c r="X153" s="161"/>
      <c r="Y153" s="161"/>
      <c r="Z153" s="99"/>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1"/>
      <c r="AX153" s="161"/>
      <c r="AY153" s="161"/>
      <c r="AZ153" s="161"/>
      <c r="BA153" s="99"/>
    </row>
    <row r="154" spans="1:53" ht="15.75" customHeight="1" x14ac:dyDescent="0.25">
      <c r="A154" s="99"/>
      <c r="B154" s="100"/>
      <c r="C154" s="99"/>
      <c r="D154" s="99"/>
      <c r="E154" s="1444"/>
      <c r="F154" s="99"/>
      <c r="G154" s="99"/>
      <c r="H154" s="99"/>
      <c r="I154" s="99"/>
      <c r="J154" s="161"/>
      <c r="K154" s="1442"/>
      <c r="L154" s="1443"/>
      <c r="M154" s="161"/>
      <c r="N154" s="1442"/>
      <c r="O154" s="161"/>
      <c r="P154" s="161"/>
      <c r="Q154" s="161"/>
      <c r="R154" s="161"/>
      <c r="S154" s="161"/>
      <c r="T154" s="161"/>
      <c r="U154" s="161"/>
      <c r="V154" s="161"/>
      <c r="W154" s="161"/>
      <c r="X154" s="161"/>
      <c r="Y154" s="161"/>
      <c r="Z154" s="99"/>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1"/>
      <c r="AX154" s="161"/>
      <c r="AY154" s="161"/>
      <c r="AZ154" s="161"/>
      <c r="BA154" s="99"/>
    </row>
    <row r="155" spans="1:53" ht="15.75" customHeight="1" x14ac:dyDescent="0.25">
      <c r="A155" s="99"/>
      <c r="B155" s="100"/>
      <c r="C155" s="99"/>
      <c r="D155" s="99"/>
      <c r="E155" s="1444"/>
      <c r="F155" s="99"/>
      <c r="G155" s="99"/>
      <c r="H155" s="99"/>
      <c r="I155" s="99"/>
      <c r="J155" s="161"/>
      <c r="K155" s="1442"/>
      <c r="L155" s="1443"/>
      <c r="M155" s="161"/>
      <c r="N155" s="1442"/>
      <c r="O155" s="161"/>
      <c r="P155" s="161"/>
      <c r="Q155" s="161"/>
      <c r="R155" s="161"/>
      <c r="S155" s="161"/>
      <c r="T155" s="161"/>
      <c r="U155" s="161"/>
      <c r="V155" s="161"/>
      <c r="W155" s="161"/>
      <c r="X155" s="161"/>
      <c r="Y155" s="161"/>
      <c r="Z155" s="99"/>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99"/>
    </row>
    <row r="156" spans="1:53" ht="15.75" customHeight="1" x14ac:dyDescent="0.25">
      <c r="A156" s="99"/>
      <c r="B156" s="100"/>
      <c r="C156" s="99"/>
      <c r="D156" s="99"/>
      <c r="E156" s="1444"/>
      <c r="F156" s="99"/>
      <c r="G156" s="99"/>
      <c r="H156" s="99"/>
      <c r="I156" s="99"/>
      <c r="J156" s="161"/>
      <c r="K156" s="1442"/>
      <c r="L156" s="1443"/>
      <c r="M156" s="161"/>
      <c r="N156" s="1442"/>
      <c r="O156" s="161"/>
      <c r="P156" s="161"/>
      <c r="Q156" s="161"/>
      <c r="R156" s="161"/>
      <c r="S156" s="161"/>
      <c r="T156" s="161"/>
      <c r="U156" s="161"/>
      <c r="V156" s="161"/>
      <c r="W156" s="161"/>
      <c r="X156" s="161"/>
      <c r="Y156" s="161"/>
      <c r="Z156" s="99"/>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1"/>
      <c r="AX156" s="161"/>
      <c r="AY156" s="161"/>
      <c r="AZ156" s="161"/>
      <c r="BA156" s="99"/>
    </row>
    <row r="157" spans="1:53" ht="15.75" customHeight="1" x14ac:dyDescent="0.25">
      <c r="A157" s="99"/>
      <c r="B157" s="100"/>
      <c r="C157" s="99"/>
      <c r="D157" s="99"/>
      <c r="E157" s="1444"/>
      <c r="F157" s="99"/>
      <c r="G157" s="99"/>
      <c r="H157" s="99"/>
      <c r="I157" s="99"/>
      <c r="J157" s="161"/>
      <c r="K157" s="1442"/>
      <c r="L157" s="1443"/>
      <c r="M157" s="161"/>
      <c r="N157" s="1442"/>
      <c r="O157" s="161"/>
      <c r="P157" s="161"/>
      <c r="Q157" s="161"/>
      <c r="R157" s="161"/>
      <c r="S157" s="161"/>
      <c r="T157" s="161"/>
      <c r="U157" s="161"/>
      <c r="V157" s="161"/>
      <c r="W157" s="161"/>
      <c r="X157" s="161"/>
      <c r="Y157" s="161"/>
      <c r="Z157" s="99"/>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1"/>
      <c r="AX157" s="161"/>
      <c r="AY157" s="161"/>
      <c r="AZ157" s="161"/>
      <c r="BA157" s="99"/>
    </row>
    <row r="158" spans="1:53" ht="15.75" customHeight="1" x14ac:dyDescent="0.25">
      <c r="A158" s="99"/>
      <c r="B158" s="100"/>
      <c r="C158" s="99"/>
      <c r="D158" s="99"/>
      <c r="E158" s="1444"/>
      <c r="F158" s="99"/>
      <c r="G158" s="99"/>
      <c r="H158" s="99"/>
      <c r="I158" s="99"/>
      <c r="J158" s="161"/>
      <c r="K158" s="1442"/>
      <c r="L158" s="1443"/>
      <c r="M158" s="161"/>
      <c r="N158" s="1442"/>
      <c r="O158" s="161"/>
      <c r="P158" s="161"/>
      <c r="Q158" s="161"/>
      <c r="R158" s="161"/>
      <c r="S158" s="161"/>
      <c r="T158" s="161"/>
      <c r="U158" s="161"/>
      <c r="V158" s="161"/>
      <c r="W158" s="161"/>
      <c r="X158" s="161"/>
      <c r="Y158" s="161"/>
      <c r="Z158" s="99"/>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1"/>
      <c r="AX158" s="161"/>
      <c r="AY158" s="161"/>
      <c r="AZ158" s="161"/>
      <c r="BA158" s="99"/>
    </row>
    <row r="159" spans="1:53" ht="15.75" customHeight="1" x14ac:dyDescent="0.25">
      <c r="A159" s="99"/>
      <c r="B159" s="100"/>
      <c r="C159" s="99"/>
      <c r="D159" s="99"/>
      <c r="E159" s="1444"/>
      <c r="F159" s="99"/>
      <c r="G159" s="99"/>
      <c r="H159" s="99"/>
      <c r="I159" s="99"/>
      <c r="J159" s="161"/>
      <c r="K159" s="1442"/>
      <c r="L159" s="1443"/>
      <c r="M159" s="161"/>
      <c r="N159" s="1442"/>
      <c r="O159" s="161"/>
      <c r="P159" s="161"/>
      <c r="Q159" s="161"/>
      <c r="R159" s="161"/>
      <c r="S159" s="161"/>
      <c r="T159" s="161"/>
      <c r="U159" s="161"/>
      <c r="V159" s="161"/>
      <c r="W159" s="161"/>
      <c r="X159" s="161"/>
      <c r="Y159" s="161"/>
      <c r="Z159" s="99"/>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1"/>
      <c r="AX159" s="161"/>
      <c r="AY159" s="161"/>
      <c r="AZ159" s="161"/>
      <c r="BA159" s="99"/>
    </row>
    <row r="160" spans="1:53" ht="15.75" customHeight="1" x14ac:dyDescent="0.25">
      <c r="A160" s="99"/>
      <c r="B160" s="100"/>
      <c r="C160" s="99"/>
      <c r="D160" s="99"/>
      <c r="E160" s="1444"/>
      <c r="F160" s="99"/>
      <c r="G160" s="99"/>
      <c r="H160" s="99"/>
      <c r="I160" s="99"/>
      <c r="J160" s="161"/>
      <c r="K160" s="1442"/>
      <c r="L160" s="1443"/>
      <c r="M160" s="161"/>
      <c r="N160" s="1442"/>
      <c r="O160" s="161"/>
      <c r="P160" s="161"/>
      <c r="Q160" s="161"/>
      <c r="R160" s="161"/>
      <c r="S160" s="161"/>
      <c r="T160" s="161"/>
      <c r="U160" s="161"/>
      <c r="V160" s="161"/>
      <c r="W160" s="161"/>
      <c r="X160" s="161"/>
      <c r="Y160" s="161"/>
      <c r="Z160" s="99"/>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1"/>
      <c r="AX160" s="161"/>
      <c r="AY160" s="161"/>
      <c r="AZ160" s="161"/>
      <c r="BA160" s="99"/>
    </row>
    <row r="161" spans="1:53" ht="15.75" customHeight="1" x14ac:dyDescent="0.25">
      <c r="A161" s="99"/>
      <c r="B161" s="100"/>
      <c r="C161" s="99"/>
      <c r="D161" s="99"/>
      <c r="E161" s="1444"/>
      <c r="F161" s="99"/>
      <c r="G161" s="99"/>
      <c r="H161" s="99"/>
      <c r="I161" s="99"/>
      <c r="J161" s="161"/>
      <c r="K161" s="1442"/>
      <c r="L161" s="1443"/>
      <c r="M161" s="161"/>
      <c r="N161" s="1442"/>
      <c r="O161" s="161"/>
      <c r="P161" s="161"/>
      <c r="Q161" s="161"/>
      <c r="R161" s="161"/>
      <c r="S161" s="161"/>
      <c r="T161" s="161"/>
      <c r="U161" s="161"/>
      <c r="V161" s="161"/>
      <c r="W161" s="161"/>
      <c r="X161" s="161"/>
      <c r="Y161" s="161"/>
      <c r="Z161" s="99"/>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1"/>
      <c r="AX161" s="161"/>
      <c r="AY161" s="161"/>
      <c r="AZ161" s="161"/>
      <c r="BA161" s="99"/>
    </row>
    <row r="162" spans="1:53" ht="15.75" customHeight="1" x14ac:dyDescent="0.25">
      <c r="A162" s="99"/>
      <c r="B162" s="100"/>
      <c r="C162" s="99"/>
      <c r="D162" s="99"/>
      <c r="E162" s="1444"/>
      <c r="F162" s="99"/>
      <c r="G162" s="99"/>
      <c r="H162" s="99"/>
      <c r="I162" s="99"/>
      <c r="J162" s="161"/>
      <c r="K162" s="1442"/>
      <c r="L162" s="1443"/>
      <c r="M162" s="161"/>
      <c r="N162" s="1442"/>
      <c r="O162" s="161"/>
      <c r="P162" s="161"/>
      <c r="Q162" s="161"/>
      <c r="R162" s="161"/>
      <c r="S162" s="161"/>
      <c r="T162" s="161"/>
      <c r="U162" s="161"/>
      <c r="V162" s="161"/>
      <c r="W162" s="161"/>
      <c r="X162" s="161"/>
      <c r="Y162" s="161"/>
      <c r="Z162" s="99"/>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99"/>
    </row>
    <row r="163" spans="1:53" ht="15.75" customHeight="1" x14ac:dyDescent="0.25">
      <c r="A163" s="99"/>
      <c r="B163" s="100"/>
      <c r="C163" s="99"/>
      <c r="D163" s="99"/>
      <c r="E163" s="1444"/>
      <c r="F163" s="99"/>
      <c r="G163" s="99"/>
      <c r="H163" s="99"/>
      <c r="I163" s="99"/>
      <c r="J163" s="161"/>
      <c r="K163" s="1442"/>
      <c r="L163" s="1443"/>
      <c r="M163" s="161"/>
      <c r="N163" s="1442"/>
      <c r="O163" s="161"/>
      <c r="P163" s="161"/>
      <c r="Q163" s="161"/>
      <c r="R163" s="161"/>
      <c r="S163" s="161"/>
      <c r="T163" s="161"/>
      <c r="U163" s="161"/>
      <c r="V163" s="161"/>
      <c r="W163" s="161"/>
      <c r="X163" s="161"/>
      <c r="Y163" s="161"/>
      <c r="Z163" s="99"/>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1"/>
      <c r="AX163" s="161"/>
      <c r="AY163" s="161"/>
      <c r="AZ163" s="161"/>
      <c r="BA163" s="99"/>
    </row>
    <row r="164" spans="1:53" ht="15.75" customHeight="1" x14ac:dyDescent="0.25">
      <c r="A164" s="99"/>
      <c r="B164" s="100"/>
      <c r="C164" s="99"/>
      <c r="D164" s="99"/>
      <c r="E164" s="1444"/>
      <c r="F164" s="99"/>
      <c r="G164" s="99"/>
      <c r="H164" s="99"/>
      <c r="I164" s="99"/>
      <c r="J164" s="161"/>
      <c r="K164" s="1442"/>
      <c r="L164" s="1443"/>
      <c r="M164" s="161"/>
      <c r="N164" s="1442"/>
      <c r="O164" s="161"/>
      <c r="P164" s="161"/>
      <c r="Q164" s="161"/>
      <c r="R164" s="161"/>
      <c r="S164" s="161"/>
      <c r="T164" s="161"/>
      <c r="U164" s="161"/>
      <c r="V164" s="161"/>
      <c r="W164" s="161"/>
      <c r="X164" s="161"/>
      <c r="Y164" s="161"/>
      <c r="Z164" s="99"/>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99"/>
    </row>
    <row r="165" spans="1:53" ht="15.75" customHeight="1" x14ac:dyDescent="0.25">
      <c r="A165" s="99"/>
      <c r="B165" s="100"/>
      <c r="C165" s="99"/>
      <c r="D165" s="99"/>
      <c r="E165" s="1444"/>
      <c r="F165" s="99"/>
      <c r="G165" s="99"/>
      <c r="H165" s="99"/>
      <c r="I165" s="99"/>
      <c r="J165" s="161"/>
      <c r="K165" s="1442"/>
      <c r="L165" s="1443"/>
      <c r="M165" s="161"/>
      <c r="N165" s="1442"/>
      <c r="O165" s="161"/>
      <c r="P165" s="161"/>
      <c r="Q165" s="161"/>
      <c r="R165" s="161"/>
      <c r="S165" s="161"/>
      <c r="T165" s="161"/>
      <c r="U165" s="161"/>
      <c r="V165" s="161"/>
      <c r="W165" s="161"/>
      <c r="X165" s="161"/>
      <c r="Y165" s="161"/>
      <c r="Z165" s="99"/>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1"/>
      <c r="AX165" s="161"/>
      <c r="AY165" s="161"/>
      <c r="AZ165" s="161"/>
      <c r="BA165" s="99"/>
    </row>
    <row r="166" spans="1:53" ht="15.75" customHeight="1" x14ac:dyDescent="0.25">
      <c r="A166" s="99"/>
      <c r="B166" s="100"/>
      <c r="C166" s="99"/>
      <c r="D166" s="99"/>
      <c r="E166" s="1444"/>
      <c r="F166" s="99"/>
      <c r="G166" s="99"/>
      <c r="H166" s="99"/>
      <c r="I166" s="99"/>
      <c r="J166" s="161"/>
      <c r="K166" s="1442"/>
      <c r="L166" s="1443"/>
      <c r="M166" s="161"/>
      <c r="N166" s="1442"/>
      <c r="O166" s="161"/>
      <c r="P166" s="161"/>
      <c r="Q166" s="161"/>
      <c r="R166" s="161"/>
      <c r="S166" s="161"/>
      <c r="T166" s="161"/>
      <c r="U166" s="161"/>
      <c r="V166" s="161"/>
      <c r="W166" s="161"/>
      <c r="X166" s="161"/>
      <c r="Y166" s="161"/>
      <c r="Z166" s="99"/>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1"/>
      <c r="AX166" s="161"/>
      <c r="AY166" s="161"/>
      <c r="AZ166" s="161"/>
      <c r="BA166" s="99"/>
    </row>
    <row r="167" spans="1:53" ht="15.75" customHeight="1" x14ac:dyDescent="0.25">
      <c r="A167" s="99"/>
      <c r="B167" s="100"/>
      <c r="C167" s="99"/>
      <c r="D167" s="99"/>
      <c r="E167" s="1444"/>
      <c r="F167" s="99"/>
      <c r="G167" s="99"/>
      <c r="H167" s="99"/>
      <c r="I167" s="99"/>
      <c r="J167" s="161"/>
      <c r="K167" s="1442"/>
      <c r="L167" s="1443"/>
      <c r="M167" s="161"/>
      <c r="N167" s="1442"/>
      <c r="O167" s="161"/>
      <c r="P167" s="161"/>
      <c r="Q167" s="161"/>
      <c r="R167" s="161"/>
      <c r="S167" s="161"/>
      <c r="T167" s="161"/>
      <c r="U167" s="161"/>
      <c r="V167" s="161"/>
      <c r="W167" s="161"/>
      <c r="X167" s="161"/>
      <c r="Y167" s="161"/>
      <c r="Z167" s="99"/>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1"/>
      <c r="AX167" s="161"/>
      <c r="AY167" s="161"/>
      <c r="AZ167" s="161"/>
      <c r="BA167" s="99"/>
    </row>
    <row r="168" spans="1:53" ht="15.75" customHeight="1" x14ac:dyDescent="0.25">
      <c r="A168" s="99"/>
      <c r="B168" s="100"/>
      <c r="C168" s="99"/>
      <c r="D168" s="99"/>
      <c r="E168" s="1444"/>
      <c r="F168" s="99"/>
      <c r="G168" s="99"/>
      <c r="H168" s="99"/>
      <c r="I168" s="99"/>
      <c r="J168" s="161"/>
      <c r="K168" s="1442"/>
      <c r="L168" s="1443"/>
      <c r="M168" s="161"/>
      <c r="N168" s="1442"/>
      <c r="O168" s="161"/>
      <c r="P168" s="161"/>
      <c r="Q168" s="161"/>
      <c r="R168" s="161"/>
      <c r="S168" s="161"/>
      <c r="T168" s="161"/>
      <c r="U168" s="161"/>
      <c r="V168" s="161"/>
      <c r="W168" s="161"/>
      <c r="X168" s="161"/>
      <c r="Y168" s="161"/>
      <c r="Z168" s="99"/>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99"/>
    </row>
    <row r="169" spans="1:53" ht="15.75" customHeight="1" x14ac:dyDescent="0.25">
      <c r="A169" s="99"/>
      <c r="B169" s="100"/>
      <c r="C169" s="99"/>
      <c r="D169" s="99"/>
      <c r="E169" s="1444"/>
      <c r="F169" s="99"/>
      <c r="G169" s="99"/>
      <c r="H169" s="99"/>
      <c r="I169" s="99"/>
      <c r="J169" s="161"/>
      <c r="K169" s="1442"/>
      <c r="L169" s="1443"/>
      <c r="M169" s="161"/>
      <c r="N169" s="1442"/>
      <c r="O169" s="161"/>
      <c r="P169" s="161"/>
      <c r="Q169" s="161"/>
      <c r="R169" s="161"/>
      <c r="S169" s="161"/>
      <c r="T169" s="161"/>
      <c r="U169" s="161"/>
      <c r="V169" s="161"/>
      <c r="W169" s="161"/>
      <c r="X169" s="161"/>
      <c r="Y169" s="161"/>
      <c r="Z169" s="99"/>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1"/>
      <c r="AX169" s="161"/>
      <c r="AY169" s="161"/>
      <c r="AZ169" s="161"/>
      <c r="BA169" s="99"/>
    </row>
    <row r="170" spans="1:53" ht="15.75" customHeight="1" x14ac:dyDescent="0.25">
      <c r="A170" s="99"/>
      <c r="B170" s="100"/>
      <c r="C170" s="99"/>
      <c r="D170" s="99"/>
      <c r="E170" s="1444"/>
      <c r="F170" s="99"/>
      <c r="G170" s="99"/>
      <c r="H170" s="99"/>
      <c r="I170" s="99"/>
      <c r="J170" s="161"/>
      <c r="K170" s="1442"/>
      <c r="L170" s="1443"/>
      <c r="M170" s="161"/>
      <c r="N170" s="1442"/>
      <c r="O170" s="161"/>
      <c r="P170" s="161"/>
      <c r="Q170" s="161"/>
      <c r="R170" s="161"/>
      <c r="S170" s="161"/>
      <c r="T170" s="161"/>
      <c r="U170" s="161"/>
      <c r="V170" s="161"/>
      <c r="W170" s="161"/>
      <c r="X170" s="161"/>
      <c r="Y170" s="161"/>
      <c r="Z170" s="99"/>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1"/>
      <c r="AX170" s="161"/>
      <c r="AY170" s="161"/>
      <c r="AZ170" s="161"/>
      <c r="BA170" s="99"/>
    </row>
    <row r="171" spans="1:53" ht="15.75" customHeight="1" x14ac:dyDescent="0.25">
      <c r="A171" s="99"/>
      <c r="B171" s="100"/>
      <c r="C171" s="99"/>
      <c r="D171" s="99"/>
      <c r="E171" s="1444"/>
      <c r="F171" s="99"/>
      <c r="G171" s="99"/>
      <c r="H171" s="99"/>
      <c r="I171" s="99"/>
      <c r="J171" s="161"/>
      <c r="K171" s="1442"/>
      <c r="L171" s="1443"/>
      <c r="M171" s="161"/>
      <c r="N171" s="1442"/>
      <c r="O171" s="161"/>
      <c r="P171" s="161"/>
      <c r="Q171" s="161"/>
      <c r="R171" s="161"/>
      <c r="S171" s="161"/>
      <c r="T171" s="161"/>
      <c r="U171" s="161"/>
      <c r="V171" s="161"/>
      <c r="W171" s="161"/>
      <c r="X171" s="161"/>
      <c r="Y171" s="161"/>
      <c r="Z171" s="99"/>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1"/>
      <c r="AX171" s="161"/>
      <c r="AY171" s="161"/>
      <c r="AZ171" s="161"/>
      <c r="BA171" s="99"/>
    </row>
    <row r="172" spans="1:53" ht="15.75" customHeight="1" x14ac:dyDescent="0.25">
      <c r="A172" s="99"/>
      <c r="B172" s="100"/>
      <c r="C172" s="99"/>
      <c r="D172" s="99"/>
      <c r="E172" s="1444"/>
      <c r="F172" s="99"/>
      <c r="G172" s="99"/>
      <c r="H172" s="99"/>
      <c r="I172" s="99"/>
      <c r="J172" s="161"/>
      <c r="K172" s="1442"/>
      <c r="L172" s="1443"/>
      <c r="M172" s="161"/>
      <c r="N172" s="1442"/>
      <c r="O172" s="161"/>
      <c r="P172" s="161"/>
      <c r="Q172" s="161"/>
      <c r="R172" s="161"/>
      <c r="S172" s="161"/>
      <c r="T172" s="161"/>
      <c r="U172" s="161"/>
      <c r="V172" s="161"/>
      <c r="W172" s="161"/>
      <c r="X172" s="161"/>
      <c r="Y172" s="161"/>
      <c r="Z172" s="99"/>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1"/>
      <c r="AX172" s="161"/>
      <c r="AY172" s="161"/>
      <c r="AZ172" s="161"/>
      <c r="BA172" s="99"/>
    </row>
    <row r="173" spans="1:53" ht="15.75" customHeight="1" x14ac:dyDescent="0.25">
      <c r="A173" s="99"/>
      <c r="B173" s="100"/>
      <c r="C173" s="99"/>
      <c r="D173" s="99"/>
      <c r="E173" s="1444"/>
      <c r="F173" s="99"/>
      <c r="G173" s="99"/>
      <c r="H173" s="99"/>
      <c r="I173" s="99"/>
      <c r="J173" s="161"/>
      <c r="K173" s="1442"/>
      <c r="L173" s="1443"/>
      <c r="M173" s="161"/>
      <c r="N173" s="1442"/>
      <c r="O173" s="161"/>
      <c r="P173" s="161"/>
      <c r="Q173" s="161"/>
      <c r="R173" s="161"/>
      <c r="S173" s="161"/>
      <c r="T173" s="161"/>
      <c r="U173" s="161"/>
      <c r="V173" s="161"/>
      <c r="W173" s="161"/>
      <c r="X173" s="161"/>
      <c r="Y173" s="161"/>
      <c r="Z173" s="99"/>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1"/>
      <c r="AX173" s="161"/>
      <c r="AY173" s="161"/>
      <c r="AZ173" s="161"/>
      <c r="BA173" s="99"/>
    </row>
    <row r="174" spans="1:53" ht="15.75" customHeight="1" x14ac:dyDescent="0.25">
      <c r="A174" s="99"/>
      <c r="B174" s="100"/>
      <c r="C174" s="99"/>
      <c r="D174" s="99"/>
      <c r="E174" s="1444"/>
      <c r="F174" s="99"/>
      <c r="G174" s="99"/>
      <c r="H174" s="99"/>
      <c r="I174" s="99"/>
      <c r="J174" s="161"/>
      <c r="K174" s="1442"/>
      <c r="L174" s="1443"/>
      <c r="M174" s="161"/>
      <c r="N174" s="1442"/>
      <c r="O174" s="161"/>
      <c r="P174" s="161"/>
      <c r="Q174" s="161"/>
      <c r="R174" s="161"/>
      <c r="S174" s="161"/>
      <c r="T174" s="161"/>
      <c r="U174" s="161"/>
      <c r="V174" s="161"/>
      <c r="W174" s="161"/>
      <c r="X174" s="161"/>
      <c r="Y174" s="161"/>
      <c r="Z174" s="99"/>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1"/>
      <c r="AX174" s="161"/>
      <c r="AY174" s="161"/>
      <c r="AZ174" s="161"/>
      <c r="BA174" s="99"/>
    </row>
    <row r="175" spans="1:53" ht="15.75" customHeight="1" x14ac:dyDescent="0.25">
      <c r="A175" s="99"/>
      <c r="B175" s="100"/>
      <c r="C175" s="99"/>
      <c r="D175" s="99"/>
      <c r="E175" s="1444"/>
      <c r="F175" s="99"/>
      <c r="G175" s="99"/>
      <c r="H175" s="99"/>
      <c r="I175" s="99"/>
      <c r="J175" s="161"/>
      <c r="K175" s="1442"/>
      <c r="L175" s="1443"/>
      <c r="M175" s="161"/>
      <c r="N175" s="1442"/>
      <c r="O175" s="161"/>
      <c r="P175" s="161"/>
      <c r="Q175" s="161"/>
      <c r="R175" s="161"/>
      <c r="S175" s="161"/>
      <c r="T175" s="161"/>
      <c r="U175" s="161"/>
      <c r="V175" s="161"/>
      <c r="W175" s="161"/>
      <c r="X175" s="161"/>
      <c r="Y175" s="161"/>
      <c r="Z175" s="99"/>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1"/>
      <c r="AX175" s="161"/>
      <c r="AY175" s="161"/>
      <c r="AZ175" s="161"/>
      <c r="BA175" s="99"/>
    </row>
    <row r="176" spans="1:53" ht="15.75" customHeight="1" x14ac:dyDescent="0.25">
      <c r="A176" s="99"/>
      <c r="B176" s="100"/>
      <c r="C176" s="99"/>
      <c r="D176" s="99"/>
      <c r="E176" s="1444"/>
      <c r="F176" s="99"/>
      <c r="G176" s="99"/>
      <c r="H176" s="99"/>
      <c r="I176" s="99"/>
      <c r="J176" s="161"/>
      <c r="K176" s="1442"/>
      <c r="L176" s="1443"/>
      <c r="M176" s="161"/>
      <c r="N176" s="1442"/>
      <c r="O176" s="161"/>
      <c r="P176" s="161"/>
      <c r="Q176" s="161"/>
      <c r="R176" s="161"/>
      <c r="S176" s="161"/>
      <c r="T176" s="161"/>
      <c r="U176" s="161"/>
      <c r="V176" s="161"/>
      <c r="W176" s="161"/>
      <c r="X176" s="161"/>
      <c r="Y176" s="161"/>
      <c r="Z176" s="99"/>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1"/>
      <c r="AX176" s="161"/>
      <c r="AY176" s="161"/>
      <c r="AZ176" s="161"/>
      <c r="BA176" s="99"/>
    </row>
    <row r="177" spans="1:53" ht="15.75" customHeight="1" x14ac:dyDescent="0.25">
      <c r="A177" s="99"/>
      <c r="B177" s="100"/>
      <c r="C177" s="99"/>
      <c r="D177" s="99"/>
      <c r="E177" s="1444"/>
      <c r="F177" s="99"/>
      <c r="G177" s="99"/>
      <c r="H177" s="99"/>
      <c r="I177" s="99"/>
      <c r="J177" s="161"/>
      <c r="K177" s="1442"/>
      <c r="L177" s="1443"/>
      <c r="M177" s="161"/>
      <c r="N177" s="1442"/>
      <c r="O177" s="161"/>
      <c r="P177" s="161"/>
      <c r="Q177" s="161"/>
      <c r="R177" s="161"/>
      <c r="S177" s="161"/>
      <c r="T177" s="161"/>
      <c r="U177" s="161"/>
      <c r="V177" s="161"/>
      <c r="W177" s="161"/>
      <c r="X177" s="161"/>
      <c r="Y177" s="161"/>
      <c r="Z177" s="99"/>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1"/>
      <c r="AX177" s="161"/>
      <c r="AY177" s="161"/>
      <c r="AZ177" s="161"/>
      <c r="BA177" s="99"/>
    </row>
    <row r="178" spans="1:53" ht="15.75" customHeight="1" x14ac:dyDescent="0.25">
      <c r="A178" s="99"/>
      <c r="B178" s="100"/>
      <c r="C178" s="99"/>
      <c r="D178" s="99"/>
      <c r="E178" s="1444"/>
      <c r="F178" s="99"/>
      <c r="G178" s="99"/>
      <c r="H178" s="99"/>
      <c r="I178" s="99"/>
      <c r="J178" s="161"/>
      <c r="K178" s="1442"/>
      <c r="L178" s="1443"/>
      <c r="M178" s="161"/>
      <c r="N178" s="1442"/>
      <c r="O178" s="161"/>
      <c r="P178" s="161"/>
      <c r="Q178" s="161"/>
      <c r="R178" s="161"/>
      <c r="S178" s="161"/>
      <c r="T178" s="161"/>
      <c r="U178" s="161"/>
      <c r="V178" s="161"/>
      <c r="W178" s="161"/>
      <c r="X178" s="161"/>
      <c r="Y178" s="161"/>
      <c r="Z178" s="99"/>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1"/>
      <c r="AX178" s="161"/>
      <c r="AY178" s="161"/>
      <c r="AZ178" s="161"/>
      <c r="BA178" s="99"/>
    </row>
    <row r="179" spans="1:53" ht="15.75" customHeight="1" x14ac:dyDescent="0.25">
      <c r="A179" s="99"/>
      <c r="B179" s="100"/>
      <c r="C179" s="99"/>
      <c r="D179" s="99"/>
      <c r="E179" s="1444"/>
      <c r="F179" s="99"/>
      <c r="G179" s="99"/>
      <c r="H179" s="99"/>
      <c r="I179" s="99"/>
      <c r="J179" s="161"/>
      <c r="K179" s="1442"/>
      <c r="L179" s="1443"/>
      <c r="M179" s="161"/>
      <c r="N179" s="1442"/>
      <c r="O179" s="161"/>
      <c r="P179" s="161"/>
      <c r="Q179" s="161"/>
      <c r="R179" s="161"/>
      <c r="S179" s="161"/>
      <c r="T179" s="161"/>
      <c r="U179" s="161"/>
      <c r="V179" s="161"/>
      <c r="W179" s="161"/>
      <c r="X179" s="161"/>
      <c r="Y179" s="161"/>
      <c r="Z179" s="99"/>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1"/>
      <c r="AX179" s="161"/>
      <c r="AY179" s="161"/>
      <c r="AZ179" s="161"/>
      <c r="BA179" s="99"/>
    </row>
    <row r="180" spans="1:53" ht="15.75" customHeight="1" x14ac:dyDescent="0.25">
      <c r="A180" s="99"/>
      <c r="B180" s="100"/>
      <c r="C180" s="99"/>
      <c r="D180" s="99"/>
      <c r="E180" s="1444"/>
      <c r="F180" s="99"/>
      <c r="G180" s="99"/>
      <c r="H180" s="99"/>
      <c r="I180" s="99"/>
      <c r="J180" s="161"/>
      <c r="K180" s="1442"/>
      <c r="L180" s="1443"/>
      <c r="M180" s="161"/>
      <c r="N180" s="1442"/>
      <c r="O180" s="161"/>
      <c r="P180" s="161"/>
      <c r="Q180" s="161"/>
      <c r="R180" s="161"/>
      <c r="S180" s="161"/>
      <c r="T180" s="161"/>
      <c r="U180" s="161"/>
      <c r="V180" s="161"/>
      <c r="W180" s="161"/>
      <c r="X180" s="161"/>
      <c r="Y180" s="161"/>
      <c r="Z180" s="99"/>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99"/>
    </row>
    <row r="181" spans="1:53" ht="15.75" customHeight="1" x14ac:dyDescent="0.25">
      <c r="A181" s="99"/>
      <c r="B181" s="100"/>
      <c r="C181" s="99"/>
      <c r="D181" s="99"/>
      <c r="E181" s="1444"/>
      <c r="F181" s="99"/>
      <c r="G181" s="99"/>
      <c r="H181" s="99"/>
      <c r="I181" s="99"/>
      <c r="J181" s="161"/>
      <c r="K181" s="1442"/>
      <c r="L181" s="1443"/>
      <c r="M181" s="161"/>
      <c r="N181" s="1442"/>
      <c r="O181" s="161"/>
      <c r="P181" s="161"/>
      <c r="Q181" s="161"/>
      <c r="R181" s="161"/>
      <c r="S181" s="161"/>
      <c r="T181" s="161"/>
      <c r="U181" s="161"/>
      <c r="V181" s="161"/>
      <c r="W181" s="161"/>
      <c r="X181" s="161"/>
      <c r="Y181" s="161"/>
      <c r="Z181" s="99"/>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99"/>
    </row>
    <row r="182" spans="1:53" ht="15.75" customHeight="1" x14ac:dyDescent="0.25">
      <c r="A182" s="99"/>
      <c r="B182" s="100"/>
      <c r="C182" s="99"/>
      <c r="D182" s="99"/>
      <c r="E182" s="1444"/>
      <c r="F182" s="99"/>
      <c r="G182" s="99"/>
      <c r="H182" s="99"/>
      <c r="I182" s="99"/>
      <c r="J182" s="161"/>
      <c r="K182" s="1442"/>
      <c r="L182" s="1443"/>
      <c r="M182" s="161"/>
      <c r="N182" s="1442"/>
      <c r="O182" s="161"/>
      <c r="P182" s="161"/>
      <c r="Q182" s="161"/>
      <c r="R182" s="161"/>
      <c r="S182" s="161"/>
      <c r="T182" s="161"/>
      <c r="U182" s="161"/>
      <c r="V182" s="161"/>
      <c r="W182" s="161"/>
      <c r="X182" s="161"/>
      <c r="Y182" s="161"/>
      <c r="Z182" s="99"/>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1"/>
      <c r="AX182" s="161"/>
      <c r="AY182" s="161"/>
      <c r="AZ182" s="161"/>
      <c r="BA182" s="99"/>
    </row>
    <row r="183" spans="1:53" ht="15.75" customHeight="1" x14ac:dyDescent="0.25">
      <c r="A183" s="99"/>
      <c r="B183" s="100"/>
      <c r="C183" s="99"/>
      <c r="D183" s="99"/>
      <c r="E183" s="1444"/>
      <c r="F183" s="99"/>
      <c r="G183" s="99"/>
      <c r="H183" s="99"/>
      <c r="I183" s="99"/>
      <c r="J183" s="161"/>
      <c r="K183" s="1442"/>
      <c r="L183" s="1443"/>
      <c r="M183" s="161"/>
      <c r="N183" s="1442"/>
      <c r="O183" s="161"/>
      <c r="P183" s="161"/>
      <c r="Q183" s="161"/>
      <c r="R183" s="161"/>
      <c r="S183" s="161"/>
      <c r="T183" s="161"/>
      <c r="U183" s="161"/>
      <c r="V183" s="161"/>
      <c r="W183" s="161"/>
      <c r="X183" s="161"/>
      <c r="Y183" s="161"/>
      <c r="Z183" s="99"/>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1"/>
      <c r="AX183" s="161"/>
      <c r="AY183" s="161"/>
      <c r="AZ183" s="161"/>
      <c r="BA183" s="99"/>
    </row>
    <row r="184" spans="1:53" ht="15.75" customHeight="1" x14ac:dyDescent="0.25">
      <c r="A184" s="99"/>
      <c r="B184" s="100"/>
      <c r="C184" s="99"/>
      <c r="D184" s="99"/>
      <c r="E184" s="1444"/>
      <c r="F184" s="99"/>
      <c r="G184" s="99"/>
      <c r="H184" s="99"/>
      <c r="I184" s="99"/>
      <c r="J184" s="161"/>
      <c r="K184" s="1442"/>
      <c r="L184" s="1443"/>
      <c r="M184" s="161"/>
      <c r="N184" s="1442"/>
      <c r="O184" s="161"/>
      <c r="P184" s="161"/>
      <c r="Q184" s="161"/>
      <c r="R184" s="161"/>
      <c r="S184" s="161"/>
      <c r="T184" s="161"/>
      <c r="U184" s="161"/>
      <c r="V184" s="161"/>
      <c r="W184" s="161"/>
      <c r="X184" s="161"/>
      <c r="Y184" s="161"/>
      <c r="Z184" s="99"/>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1"/>
      <c r="AX184" s="161"/>
      <c r="AY184" s="161"/>
      <c r="AZ184" s="161"/>
      <c r="BA184" s="99"/>
    </row>
    <row r="185" spans="1:53" ht="15.75" customHeight="1" x14ac:dyDescent="0.25">
      <c r="A185" s="99"/>
      <c r="B185" s="100"/>
      <c r="C185" s="99"/>
      <c r="D185" s="99"/>
      <c r="E185" s="1444"/>
      <c r="F185" s="99"/>
      <c r="G185" s="99"/>
      <c r="H185" s="99"/>
      <c r="I185" s="99"/>
      <c r="J185" s="161"/>
      <c r="K185" s="1442"/>
      <c r="L185" s="1443"/>
      <c r="M185" s="161"/>
      <c r="N185" s="1442"/>
      <c r="O185" s="161"/>
      <c r="P185" s="161"/>
      <c r="Q185" s="161"/>
      <c r="R185" s="161"/>
      <c r="S185" s="161"/>
      <c r="T185" s="161"/>
      <c r="U185" s="161"/>
      <c r="V185" s="161"/>
      <c r="W185" s="161"/>
      <c r="X185" s="161"/>
      <c r="Y185" s="161"/>
      <c r="Z185" s="99"/>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1"/>
      <c r="AX185" s="161"/>
      <c r="AY185" s="161"/>
      <c r="AZ185" s="161"/>
      <c r="BA185" s="99"/>
    </row>
    <row r="186" spans="1:53" ht="15.75" customHeight="1" x14ac:dyDescent="0.25">
      <c r="A186" s="99"/>
      <c r="B186" s="100"/>
      <c r="C186" s="99"/>
      <c r="D186" s="99"/>
      <c r="E186" s="1444"/>
      <c r="F186" s="99"/>
      <c r="G186" s="99"/>
      <c r="H186" s="99"/>
      <c r="I186" s="99"/>
      <c r="J186" s="161"/>
      <c r="K186" s="1442"/>
      <c r="L186" s="1443"/>
      <c r="M186" s="161"/>
      <c r="N186" s="1442"/>
      <c r="O186" s="161"/>
      <c r="P186" s="161"/>
      <c r="Q186" s="161"/>
      <c r="R186" s="161"/>
      <c r="S186" s="161"/>
      <c r="T186" s="161"/>
      <c r="U186" s="161"/>
      <c r="V186" s="161"/>
      <c r="W186" s="161"/>
      <c r="X186" s="161"/>
      <c r="Y186" s="161"/>
      <c r="Z186" s="99"/>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1"/>
      <c r="AX186" s="161"/>
      <c r="AY186" s="161"/>
      <c r="AZ186" s="161"/>
      <c r="BA186" s="99"/>
    </row>
    <row r="187" spans="1:53" ht="15.75" customHeight="1" x14ac:dyDescent="0.25">
      <c r="A187" s="99"/>
      <c r="B187" s="100"/>
      <c r="C187" s="99"/>
      <c r="D187" s="99"/>
      <c r="E187" s="1444"/>
      <c r="F187" s="99"/>
      <c r="G187" s="99"/>
      <c r="H187" s="99"/>
      <c r="I187" s="99"/>
      <c r="J187" s="161"/>
      <c r="K187" s="1442"/>
      <c r="L187" s="1443"/>
      <c r="M187" s="161"/>
      <c r="N187" s="1442"/>
      <c r="O187" s="161"/>
      <c r="P187" s="161"/>
      <c r="Q187" s="161"/>
      <c r="R187" s="161"/>
      <c r="S187" s="161"/>
      <c r="T187" s="161"/>
      <c r="U187" s="161"/>
      <c r="V187" s="161"/>
      <c r="W187" s="161"/>
      <c r="X187" s="161"/>
      <c r="Y187" s="161"/>
      <c r="Z187" s="99"/>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1"/>
      <c r="AX187" s="161"/>
      <c r="AY187" s="161"/>
      <c r="AZ187" s="161"/>
      <c r="BA187" s="99"/>
    </row>
    <row r="188" spans="1:53" ht="15.75" customHeight="1" x14ac:dyDescent="0.25">
      <c r="A188" s="99"/>
      <c r="B188" s="100"/>
      <c r="C188" s="99"/>
      <c r="D188" s="99"/>
      <c r="E188" s="1444"/>
      <c r="F188" s="99"/>
      <c r="G188" s="99"/>
      <c r="H188" s="99"/>
      <c r="I188" s="99"/>
      <c r="J188" s="161"/>
      <c r="K188" s="1442"/>
      <c r="L188" s="1443"/>
      <c r="M188" s="161"/>
      <c r="N188" s="1442"/>
      <c r="O188" s="161"/>
      <c r="P188" s="161"/>
      <c r="Q188" s="161"/>
      <c r="R188" s="161"/>
      <c r="S188" s="161"/>
      <c r="T188" s="161"/>
      <c r="U188" s="161"/>
      <c r="V188" s="161"/>
      <c r="W188" s="161"/>
      <c r="X188" s="161"/>
      <c r="Y188" s="161"/>
      <c r="Z188" s="99"/>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99"/>
    </row>
    <row r="189" spans="1:53" ht="15.75" customHeight="1" x14ac:dyDescent="0.25">
      <c r="A189" s="99"/>
      <c r="B189" s="100"/>
      <c r="C189" s="99"/>
      <c r="D189" s="99"/>
      <c r="E189" s="1444"/>
      <c r="F189" s="99"/>
      <c r="G189" s="99"/>
      <c r="H189" s="99"/>
      <c r="I189" s="99"/>
      <c r="J189" s="161"/>
      <c r="K189" s="1442"/>
      <c r="L189" s="1443"/>
      <c r="M189" s="161"/>
      <c r="N189" s="1442"/>
      <c r="O189" s="161"/>
      <c r="P189" s="161"/>
      <c r="Q189" s="161"/>
      <c r="R189" s="161"/>
      <c r="S189" s="161"/>
      <c r="T189" s="161"/>
      <c r="U189" s="161"/>
      <c r="V189" s="161"/>
      <c r="W189" s="161"/>
      <c r="X189" s="161"/>
      <c r="Y189" s="161"/>
      <c r="Z189" s="99"/>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1"/>
      <c r="AX189" s="161"/>
      <c r="AY189" s="161"/>
      <c r="AZ189" s="161"/>
      <c r="BA189" s="99"/>
    </row>
    <row r="190" spans="1:53" ht="15.75" customHeight="1" x14ac:dyDescent="0.25">
      <c r="A190" s="99"/>
      <c r="B190" s="100"/>
      <c r="C190" s="99"/>
      <c r="D190" s="99"/>
      <c r="E190" s="1444"/>
      <c r="F190" s="99"/>
      <c r="G190" s="99"/>
      <c r="H190" s="99"/>
      <c r="I190" s="99"/>
      <c r="J190" s="161"/>
      <c r="K190" s="1442"/>
      <c r="L190" s="1443"/>
      <c r="M190" s="161"/>
      <c r="N190" s="1442"/>
      <c r="O190" s="161"/>
      <c r="P190" s="161"/>
      <c r="Q190" s="161"/>
      <c r="R190" s="161"/>
      <c r="S190" s="161"/>
      <c r="T190" s="161"/>
      <c r="U190" s="161"/>
      <c r="V190" s="161"/>
      <c r="W190" s="161"/>
      <c r="X190" s="161"/>
      <c r="Y190" s="161"/>
      <c r="Z190" s="99"/>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161"/>
      <c r="AY190" s="161"/>
      <c r="AZ190" s="161"/>
      <c r="BA190" s="99"/>
    </row>
    <row r="191" spans="1:53" ht="15.75" customHeight="1" x14ac:dyDescent="0.25">
      <c r="A191" s="99"/>
      <c r="B191" s="100"/>
      <c r="C191" s="99"/>
      <c r="D191" s="99"/>
      <c r="E191" s="1444"/>
      <c r="F191" s="99"/>
      <c r="G191" s="99"/>
      <c r="H191" s="99"/>
      <c r="I191" s="99"/>
      <c r="J191" s="161"/>
      <c r="K191" s="1442"/>
      <c r="L191" s="1443"/>
      <c r="M191" s="161"/>
      <c r="N191" s="1442"/>
      <c r="O191" s="161"/>
      <c r="P191" s="161"/>
      <c r="Q191" s="161"/>
      <c r="R191" s="161"/>
      <c r="S191" s="161"/>
      <c r="T191" s="161"/>
      <c r="U191" s="161"/>
      <c r="V191" s="161"/>
      <c r="W191" s="161"/>
      <c r="X191" s="161"/>
      <c r="Y191" s="161"/>
      <c r="Z191" s="99"/>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1"/>
      <c r="AX191" s="161"/>
      <c r="AY191" s="161"/>
      <c r="AZ191" s="161"/>
      <c r="BA191" s="99"/>
    </row>
    <row r="192" spans="1:53" ht="15.75" customHeight="1" x14ac:dyDescent="0.25">
      <c r="A192" s="99"/>
      <c r="B192" s="100"/>
      <c r="C192" s="99"/>
      <c r="D192" s="99"/>
      <c r="E192" s="1444"/>
      <c r="F192" s="99"/>
      <c r="G192" s="99"/>
      <c r="H192" s="99"/>
      <c r="I192" s="99"/>
      <c r="J192" s="161"/>
      <c r="K192" s="1442"/>
      <c r="L192" s="1443"/>
      <c r="M192" s="161"/>
      <c r="N192" s="1442"/>
      <c r="O192" s="161"/>
      <c r="P192" s="161"/>
      <c r="Q192" s="161"/>
      <c r="R192" s="161"/>
      <c r="S192" s="161"/>
      <c r="T192" s="161"/>
      <c r="U192" s="161"/>
      <c r="V192" s="161"/>
      <c r="W192" s="161"/>
      <c r="X192" s="161"/>
      <c r="Y192" s="161"/>
      <c r="Z192" s="99"/>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1"/>
      <c r="AX192" s="161"/>
      <c r="AY192" s="161"/>
      <c r="AZ192" s="161"/>
      <c r="BA192" s="99"/>
    </row>
    <row r="193" spans="1:53" ht="15.75" customHeight="1" x14ac:dyDescent="0.25">
      <c r="A193" s="99"/>
      <c r="B193" s="100"/>
      <c r="C193" s="99"/>
      <c r="D193" s="99"/>
      <c r="E193" s="1444"/>
      <c r="F193" s="99"/>
      <c r="G193" s="99"/>
      <c r="H193" s="99"/>
      <c r="I193" s="99"/>
      <c r="J193" s="161"/>
      <c r="K193" s="1442"/>
      <c r="L193" s="1443"/>
      <c r="M193" s="161"/>
      <c r="N193" s="1442"/>
      <c r="O193" s="161"/>
      <c r="P193" s="161"/>
      <c r="Q193" s="161"/>
      <c r="R193" s="161"/>
      <c r="S193" s="161"/>
      <c r="T193" s="161"/>
      <c r="U193" s="161"/>
      <c r="V193" s="161"/>
      <c r="W193" s="161"/>
      <c r="X193" s="161"/>
      <c r="Y193" s="161"/>
      <c r="Z193" s="99"/>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1"/>
      <c r="AX193" s="161"/>
      <c r="AY193" s="161"/>
      <c r="AZ193" s="161"/>
      <c r="BA193" s="99"/>
    </row>
    <row r="194" spans="1:53" ht="15.75" customHeight="1" x14ac:dyDescent="0.25">
      <c r="A194" s="99"/>
      <c r="B194" s="100"/>
      <c r="C194" s="99"/>
      <c r="D194" s="99"/>
      <c r="E194" s="1444"/>
      <c r="F194" s="99"/>
      <c r="G194" s="99"/>
      <c r="H194" s="99"/>
      <c r="I194" s="99"/>
      <c r="J194" s="161"/>
      <c r="K194" s="1442"/>
      <c r="L194" s="1443"/>
      <c r="M194" s="161"/>
      <c r="N194" s="1442"/>
      <c r="O194" s="161"/>
      <c r="P194" s="161"/>
      <c r="Q194" s="161"/>
      <c r="R194" s="161"/>
      <c r="S194" s="161"/>
      <c r="T194" s="161"/>
      <c r="U194" s="161"/>
      <c r="V194" s="161"/>
      <c r="W194" s="161"/>
      <c r="X194" s="161"/>
      <c r="Y194" s="161"/>
      <c r="Z194" s="99"/>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99"/>
    </row>
    <row r="195" spans="1:53" ht="15.75" customHeight="1" x14ac:dyDescent="0.25">
      <c r="A195" s="99"/>
      <c r="B195" s="100"/>
      <c r="C195" s="99"/>
      <c r="D195" s="99"/>
      <c r="E195" s="1444"/>
      <c r="F195" s="99"/>
      <c r="G195" s="99"/>
      <c r="H195" s="99"/>
      <c r="I195" s="99"/>
      <c r="J195" s="161"/>
      <c r="K195" s="1442"/>
      <c r="L195" s="1443"/>
      <c r="M195" s="161"/>
      <c r="N195" s="1442"/>
      <c r="O195" s="161"/>
      <c r="P195" s="161"/>
      <c r="Q195" s="161"/>
      <c r="R195" s="161"/>
      <c r="S195" s="161"/>
      <c r="T195" s="161"/>
      <c r="U195" s="161"/>
      <c r="V195" s="161"/>
      <c r="W195" s="161"/>
      <c r="X195" s="161"/>
      <c r="Y195" s="161"/>
      <c r="Z195" s="99"/>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1"/>
      <c r="AX195" s="161"/>
      <c r="AY195" s="161"/>
      <c r="AZ195" s="161"/>
      <c r="BA195" s="99"/>
    </row>
    <row r="196" spans="1:53" ht="15.75" customHeight="1" x14ac:dyDescent="0.25">
      <c r="A196" s="99"/>
      <c r="B196" s="100"/>
      <c r="C196" s="99"/>
      <c r="D196" s="99"/>
      <c r="E196" s="1444"/>
      <c r="F196" s="99"/>
      <c r="G196" s="99"/>
      <c r="H196" s="99"/>
      <c r="I196" s="99"/>
      <c r="J196" s="161"/>
      <c r="K196" s="1442"/>
      <c r="L196" s="1443"/>
      <c r="M196" s="161"/>
      <c r="N196" s="1442"/>
      <c r="O196" s="161"/>
      <c r="P196" s="161"/>
      <c r="Q196" s="161"/>
      <c r="R196" s="161"/>
      <c r="S196" s="161"/>
      <c r="T196" s="161"/>
      <c r="U196" s="161"/>
      <c r="V196" s="161"/>
      <c r="W196" s="161"/>
      <c r="X196" s="161"/>
      <c r="Y196" s="161"/>
      <c r="Z196" s="99"/>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161"/>
      <c r="AY196" s="161"/>
      <c r="AZ196" s="161"/>
      <c r="BA196" s="99"/>
    </row>
    <row r="197" spans="1:53" ht="15.75" customHeight="1" x14ac:dyDescent="0.25">
      <c r="A197" s="99"/>
      <c r="B197" s="100"/>
      <c r="C197" s="99"/>
      <c r="D197" s="99"/>
      <c r="E197" s="1444"/>
      <c r="F197" s="99"/>
      <c r="G197" s="99"/>
      <c r="H197" s="99"/>
      <c r="I197" s="99"/>
      <c r="J197" s="161"/>
      <c r="K197" s="1442"/>
      <c r="L197" s="1443"/>
      <c r="M197" s="161"/>
      <c r="N197" s="1442"/>
      <c r="O197" s="161"/>
      <c r="P197" s="161"/>
      <c r="Q197" s="161"/>
      <c r="R197" s="161"/>
      <c r="S197" s="161"/>
      <c r="T197" s="161"/>
      <c r="U197" s="161"/>
      <c r="V197" s="161"/>
      <c r="W197" s="161"/>
      <c r="X197" s="161"/>
      <c r="Y197" s="161"/>
      <c r="Z197" s="99"/>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1"/>
      <c r="AX197" s="161"/>
      <c r="AY197" s="161"/>
      <c r="AZ197" s="161"/>
      <c r="BA197" s="99"/>
    </row>
    <row r="198" spans="1:53" ht="15.75" customHeight="1" x14ac:dyDescent="0.25">
      <c r="A198" s="99"/>
      <c r="B198" s="100"/>
      <c r="C198" s="99"/>
      <c r="D198" s="99"/>
      <c r="E198" s="1444"/>
      <c r="F198" s="99"/>
      <c r="G198" s="99"/>
      <c r="H198" s="99"/>
      <c r="I198" s="99"/>
      <c r="J198" s="161"/>
      <c r="K198" s="1442"/>
      <c r="L198" s="1443"/>
      <c r="M198" s="161"/>
      <c r="N198" s="1442"/>
      <c r="O198" s="161"/>
      <c r="P198" s="161"/>
      <c r="Q198" s="161"/>
      <c r="R198" s="161"/>
      <c r="S198" s="161"/>
      <c r="T198" s="161"/>
      <c r="U198" s="161"/>
      <c r="V198" s="161"/>
      <c r="W198" s="161"/>
      <c r="X198" s="161"/>
      <c r="Y198" s="161"/>
      <c r="Z198" s="99"/>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1"/>
      <c r="AX198" s="161"/>
      <c r="AY198" s="161"/>
      <c r="AZ198" s="161"/>
      <c r="BA198" s="99"/>
    </row>
    <row r="199" spans="1:53" ht="15.75" customHeight="1" x14ac:dyDescent="0.25">
      <c r="A199" s="99"/>
      <c r="B199" s="100"/>
      <c r="C199" s="99"/>
      <c r="D199" s="99"/>
      <c r="E199" s="1444"/>
      <c r="F199" s="99"/>
      <c r="G199" s="99"/>
      <c r="H199" s="99"/>
      <c r="I199" s="99"/>
      <c r="J199" s="161"/>
      <c r="K199" s="1442"/>
      <c r="L199" s="1443"/>
      <c r="M199" s="161"/>
      <c r="N199" s="1442"/>
      <c r="O199" s="161"/>
      <c r="P199" s="161"/>
      <c r="Q199" s="161"/>
      <c r="R199" s="161"/>
      <c r="S199" s="161"/>
      <c r="T199" s="161"/>
      <c r="U199" s="161"/>
      <c r="V199" s="161"/>
      <c r="W199" s="161"/>
      <c r="X199" s="161"/>
      <c r="Y199" s="161"/>
      <c r="Z199" s="99"/>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1"/>
      <c r="AX199" s="161"/>
      <c r="AY199" s="161"/>
      <c r="AZ199" s="161"/>
      <c r="BA199" s="99"/>
    </row>
    <row r="200" spans="1:53" ht="15.75" customHeight="1" x14ac:dyDescent="0.25">
      <c r="A200" s="99"/>
      <c r="B200" s="100"/>
      <c r="C200" s="99"/>
      <c r="D200" s="99"/>
      <c r="E200" s="1444"/>
      <c r="F200" s="99"/>
      <c r="G200" s="99"/>
      <c r="H200" s="99"/>
      <c r="I200" s="99"/>
      <c r="J200" s="161"/>
      <c r="K200" s="1442"/>
      <c r="L200" s="1443"/>
      <c r="M200" s="161"/>
      <c r="N200" s="1442"/>
      <c r="O200" s="161"/>
      <c r="P200" s="161"/>
      <c r="Q200" s="161"/>
      <c r="R200" s="161"/>
      <c r="S200" s="161"/>
      <c r="T200" s="161"/>
      <c r="U200" s="161"/>
      <c r="V200" s="161"/>
      <c r="W200" s="161"/>
      <c r="X200" s="161"/>
      <c r="Y200" s="161"/>
      <c r="Z200" s="99"/>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1"/>
      <c r="AX200" s="161"/>
      <c r="AY200" s="161"/>
      <c r="AZ200" s="161"/>
      <c r="BA200" s="99"/>
    </row>
    <row r="201" spans="1:53" ht="15.75" customHeight="1" x14ac:dyDescent="0.25">
      <c r="A201" s="99"/>
      <c r="B201" s="100"/>
      <c r="C201" s="99"/>
      <c r="D201" s="99"/>
      <c r="E201" s="1444"/>
      <c r="F201" s="99"/>
      <c r="G201" s="99"/>
      <c r="H201" s="99"/>
      <c r="I201" s="99"/>
      <c r="J201" s="161"/>
      <c r="K201" s="1442"/>
      <c r="L201" s="1443"/>
      <c r="M201" s="161"/>
      <c r="N201" s="1442"/>
      <c r="O201" s="161"/>
      <c r="P201" s="161"/>
      <c r="Q201" s="161"/>
      <c r="R201" s="161"/>
      <c r="S201" s="161"/>
      <c r="T201" s="161"/>
      <c r="U201" s="161"/>
      <c r="V201" s="161"/>
      <c r="W201" s="161"/>
      <c r="X201" s="161"/>
      <c r="Y201" s="161"/>
      <c r="Z201" s="99"/>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1"/>
      <c r="AX201" s="161"/>
      <c r="AY201" s="161"/>
      <c r="AZ201" s="161"/>
      <c r="BA201" s="99"/>
    </row>
    <row r="202" spans="1:53" ht="15.75" customHeight="1" x14ac:dyDescent="0.25">
      <c r="A202" s="99"/>
      <c r="B202" s="100"/>
      <c r="C202" s="99"/>
      <c r="D202" s="99"/>
      <c r="E202" s="1444"/>
      <c r="F202" s="99"/>
      <c r="G202" s="99"/>
      <c r="H202" s="99"/>
      <c r="I202" s="99"/>
      <c r="J202" s="161"/>
      <c r="K202" s="1442"/>
      <c r="L202" s="1443"/>
      <c r="M202" s="161"/>
      <c r="N202" s="1442"/>
      <c r="O202" s="161"/>
      <c r="P202" s="161"/>
      <c r="Q202" s="161"/>
      <c r="R202" s="161"/>
      <c r="S202" s="161"/>
      <c r="T202" s="161"/>
      <c r="U202" s="161"/>
      <c r="V202" s="161"/>
      <c r="W202" s="161"/>
      <c r="X202" s="161"/>
      <c r="Y202" s="161"/>
      <c r="Z202" s="99"/>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1"/>
      <c r="AX202" s="161"/>
      <c r="AY202" s="161"/>
      <c r="AZ202" s="161"/>
      <c r="BA202" s="99"/>
    </row>
    <row r="203" spans="1:53" ht="15.75" customHeight="1" x14ac:dyDescent="0.25">
      <c r="A203" s="99"/>
      <c r="B203" s="100"/>
      <c r="C203" s="99"/>
      <c r="D203" s="99"/>
      <c r="E203" s="1444"/>
      <c r="F203" s="99"/>
      <c r="G203" s="99"/>
      <c r="H203" s="99"/>
      <c r="I203" s="99"/>
      <c r="J203" s="161"/>
      <c r="K203" s="1442"/>
      <c r="L203" s="1443"/>
      <c r="M203" s="161"/>
      <c r="N203" s="1442"/>
      <c r="O203" s="161"/>
      <c r="P203" s="161"/>
      <c r="Q203" s="161"/>
      <c r="R203" s="161"/>
      <c r="S203" s="161"/>
      <c r="T203" s="161"/>
      <c r="U203" s="161"/>
      <c r="V203" s="161"/>
      <c r="W203" s="161"/>
      <c r="X203" s="161"/>
      <c r="Y203" s="161"/>
      <c r="Z203" s="99"/>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1"/>
      <c r="AX203" s="161"/>
      <c r="AY203" s="161"/>
      <c r="AZ203" s="161"/>
      <c r="BA203" s="99"/>
    </row>
    <row r="204" spans="1:53" ht="15.75" customHeight="1" x14ac:dyDescent="0.25">
      <c r="A204" s="99"/>
      <c r="B204" s="100"/>
      <c r="C204" s="99"/>
      <c r="D204" s="99"/>
      <c r="E204" s="1444"/>
      <c r="F204" s="99"/>
      <c r="G204" s="99"/>
      <c r="H204" s="99"/>
      <c r="I204" s="99"/>
      <c r="J204" s="161"/>
      <c r="K204" s="1442"/>
      <c r="L204" s="1443"/>
      <c r="M204" s="161"/>
      <c r="N204" s="1442"/>
      <c r="O204" s="161"/>
      <c r="P204" s="161"/>
      <c r="Q204" s="161"/>
      <c r="R204" s="161"/>
      <c r="S204" s="161"/>
      <c r="T204" s="161"/>
      <c r="U204" s="161"/>
      <c r="V204" s="161"/>
      <c r="W204" s="161"/>
      <c r="X204" s="161"/>
      <c r="Y204" s="161"/>
      <c r="Z204" s="99"/>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1"/>
      <c r="AX204" s="161"/>
      <c r="AY204" s="161"/>
      <c r="AZ204" s="161"/>
      <c r="BA204" s="99"/>
    </row>
    <row r="205" spans="1:53" ht="15.75" customHeight="1" x14ac:dyDescent="0.25">
      <c r="A205" s="99"/>
      <c r="B205" s="100"/>
      <c r="C205" s="99"/>
      <c r="D205" s="99"/>
      <c r="E205" s="1444"/>
      <c r="F205" s="99"/>
      <c r="G205" s="99"/>
      <c r="H205" s="99"/>
      <c r="I205" s="99"/>
      <c r="J205" s="161"/>
      <c r="K205" s="1442"/>
      <c r="L205" s="1443"/>
      <c r="M205" s="161"/>
      <c r="N205" s="1442"/>
      <c r="O205" s="161"/>
      <c r="P205" s="161"/>
      <c r="Q205" s="161"/>
      <c r="R205" s="161"/>
      <c r="S205" s="161"/>
      <c r="T205" s="161"/>
      <c r="U205" s="161"/>
      <c r="V205" s="161"/>
      <c r="W205" s="161"/>
      <c r="X205" s="161"/>
      <c r="Y205" s="161"/>
      <c r="Z205" s="99"/>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1"/>
      <c r="AX205" s="161"/>
      <c r="AY205" s="161"/>
      <c r="AZ205" s="161"/>
      <c r="BA205" s="99"/>
    </row>
    <row r="206" spans="1:53" ht="15.75" customHeight="1" x14ac:dyDescent="0.25">
      <c r="A206" s="99"/>
      <c r="B206" s="100"/>
      <c r="C206" s="99"/>
      <c r="D206" s="99"/>
      <c r="E206" s="1444"/>
      <c r="F206" s="99"/>
      <c r="G206" s="99"/>
      <c r="H206" s="99"/>
      <c r="I206" s="99"/>
      <c r="J206" s="161"/>
      <c r="K206" s="1442"/>
      <c r="L206" s="1443"/>
      <c r="M206" s="161"/>
      <c r="N206" s="1442"/>
      <c r="O206" s="161"/>
      <c r="P206" s="161"/>
      <c r="Q206" s="161"/>
      <c r="R206" s="161"/>
      <c r="S206" s="161"/>
      <c r="T206" s="161"/>
      <c r="U206" s="161"/>
      <c r="V206" s="161"/>
      <c r="W206" s="161"/>
      <c r="X206" s="161"/>
      <c r="Y206" s="161"/>
      <c r="Z206" s="99"/>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1"/>
      <c r="AX206" s="161"/>
      <c r="AY206" s="161"/>
      <c r="AZ206" s="161"/>
      <c r="BA206" s="99"/>
    </row>
    <row r="207" spans="1:53" ht="15.75" customHeight="1" x14ac:dyDescent="0.25">
      <c r="A207" s="99"/>
      <c r="B207" s="100"/>
      <c r="C207" s="99"/>
      <c r="D207" s="99"/>
      <c r="E207" s="1444"/>
      <c r="F207" s="99"/>
      <c r="G207" s="99"/>
      <c r="H207" s="99"/>
      <c r="I207" s="99"/>
      <c r="J207" s="161"/>
      <c r="K207" s="1442"/>
      <c r="L207" s="1443"/>
      <c r="M207" s="161"/>
      <c r="N207" s="1442"/>
      <c r="O207" s="161"/>
      <c r="P207" s="161"/>
      <c r="Q207" s="161"/>
      <c r="R207" s="161"/>
      <c r="S207" s="161"/>
      <c r="T207" s="161"/>
      <c r="U207" s="161"/>
      <c r="V207" s="161"/>
      <c r="W207" s="161"/>
      <c r="X207" s="161"/>
      <c r="Y207" s="161"/>
      <c r="Z207" s="99"/>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99"/>
    </row>
    <row r="208" spans="1:53" ht="15.75" customHeight="1" x14ac:dyDescent="0.25">
      <c r="A208" s="99"/>
      <c r="B208" s="100"/>
      <c r="C208" s="99"/>
      <c r="D208" s="99"/>
      <c r="E208" s="1444"/>
      <c r="F208" s="99"/>
      <c r="G208" s="99"/>
      <c r="H208" s="99"/>
      <c r="I208" s="99"/>
      <c r="J208" s="161"/>
      <c r="K208" s="1442"/>
      <c r="L208" s="1443"/>
      <c r="M208" s="161"/>
      <c r="N208" s="1442"/>
      <c r="O208" s="161"/>
      <c r="P208" s="161"/>
      <c r="Q208" s="161"/>
      <c r="R208" s="161"/>
      <c r="S208" s="161"/>
      <c r="T208" s="161"/>
      <c r="U208" s="161"/>
      <c r="V208" s="161"/>
      <c r="W208" s="161"/>
      <c r="X208" s="161"/>
      <c r="Y208" s="161"/>
      <c r="Z208" s="99"/>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1"/>
      <c r="AX208" s="161"/>
      <c r="AY208" s="161"/>
      <c r="AZ208" s="161"/>
      <c r="BA208" s="99"/>
    </row>
    <row r="209" spans="1:53" ht="15.75" customHeight="1" x14ac:dyDescent="0.25">
      <c r="A209" s="99"/>
      <c r="B209" s="100"/>
      <c r="C209" s="99"/>
      <c r="D209" s="99"/>
      <c r="E209" s="1444"/>
      <c r="F209" s="99"/>
      <c r="G209" s="99"/>
      <c r="H209" s="99"/>
      <c r="I209" s="99"/>
      <c r="J209" s="161"/>
      <c r="K209" s="1442"/>
      <c r="L209" s="1443"/>
      <c r="M209" s="161"/>
      <c r="N209" s="1442"/>
      <c r="O209" s="161"/>
      <c r="P209" s="161"/>
      <c r="Q209" s="161"/>
      <c r="R209" s="161"/>
      <c r="S209" s="161"/>
      <c r="T209" s="161"/>
      <c r="U209" s="161"/>
      <c r="V209" s="161"/>
      <c r="W209" s="161"/>
      <c r="X209" s="161"/>
      <c r="Y209" s="161"/>
      <c r="Z209" s="99"/>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1"/>
      <c r="AX209" s="161"/>
      <c r="AY209" s="161"/>
      <c r="AZ209" s="161"/>
      <c r="BA209" s="99"/>
    </row>
    <row r="210" spans="1:53" ht="15.75" customHeight="1" x14ac:dyDescent="0.25">
      <c r="A210" s="99"/>
      <c r="B210" s="100"/>
      <c r="C210" s="99"/>
      <c r="D210" s="99"/>
      <c r="E210" s="1444"/>
      <c r="F210" s="99"/>
      <c r="G210" s="99"/>
      <c r="H210" s="99"/>
      <c r="I210" s="99"/>
      <c r="J210" s="161"/>
      <c r="K210" s="1442"/>
      <c r="L210" s="1443"/>
      <c r="M210" s="161"/>
      <c r="N210" s="1442"/>
      <c r="O210" s="161"/>
      <c r="P210" s="161"/>
      <c r="Q210" s="161"/>
      <c r="R210" s="161"/>
      <c r="S210" s="161"/>
      <c r="T210" s="161"/>
      <c r="U210" s="161"/>
      <c r="V210" s="161"/>
      <c r="W210" s="161"/>
      <c r="X210" s="161"/>
      <c r="Y210" s="161"/>
      <c r="Z210" s="99"/>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1"/>
      <c r="AX210" s="161"/>
      <c r="AY210" s="161"/>
      <c r="AZ210" s="161"/>
      <c r="BA210" s="99"/>
    </row>
    <row r="211" spans="1:53" ht="15.75" customHeight="1" x14ac:dyDescent="0.25">
      <c r="A211" s="99"/>
      <c r="B211" s="100"/>
      <c r="C211" s="99"/>
      <c r="D211" s="99"/>
      <c r="E211" s="1444"/>
      <c r="F211" s="99"/>
      <c r="G211" s="99"/>
      <c r="H211" s="99"/>
      <c r="I211" s="99"/>
      <c r="J211" s="161"/>
      <c r="K211" s="1442"/>
      <c r="L211" s="1443"/>
      <c r="M211" s="161"/>
      <c r="N211" s="1442"/>
      <c r="O211" s="161"/>
      <c r="P211" s="161"/>
      <c r="Q211" s="161"/>
      <c r="R211" s="161"/>
      <c r="S211" s="161"/>
      <c r="T211" s="161"/>
      <c r="U211" s="161"/>
      <c r="V211" s="161"/>
      <c r="W211" s="161"/>
      <c r="X211" s="161"/>
      <c r="Y211" s="161"/>
      <c r="Z211" s="99"/>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1"/>
      <c r="AX211" s="161"/>
      <c r="AY211" s="161"/>
      <c r="AZ211" s="161"/>
      <c r="BA211" s="99"/>
    </row>
    <row r="212" spans="1:53" ht="15.75" customHeight="1" x14ac:dyDescent="0.25">
      <c r="A212" s="99"/>
      <c r="B212" s="100"/>
      <c r="C212" s="99"/>
      <c r="D212" s="99"/>
      <c r="E212" s="1444"/>
      <c r="F212" s="99"/>
      <c r="G212" s="99"/>
      <c r="H212" s="99"/>
      <c r="I212" s="99"/>
      <c r="J212" s="161"/>
      <c r="K212" s="1442"/>
      <c r="L212" s="1443"/>
      <c r="M212" s="161"/>
      <c r="N212" s="1442"/>
      <c r="O212" s="161"/>
      <c r="P212" s="161"/>
      <c r="Q212" s="161"/>
      <c r="R212" s="161"/>
      <c r="S212" s="161"/>
      <c r="T212" s="161"/>
      <c r="U212" s="161"/>
      <c r="V212" s="161"/>
      <c r="W212" s="161"/>
      <c r="X212" s="161"/>
      <c r="Y212" s="161"/>
      <c r="Z212" s="99"/>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1"/>
      <c r="AX212" s="161"/>
      <c r="AY212" s="161"/>
      <c r="AZ212" s="161"/>
      <c r="BA212" s="99"/>
    </row>
    <row r="213" spans="1:53" ht="15.75" customHeight="1" x14ac:dyDescent="0.25">
      <c r="A213" s="99"/>
      <c r="B213" s="100"/>
      <c r="C213" s="99"/>
      <c r="D213" s="99"/>
      <c r="E213" s="1444"/>
      <c r="F213" s="99"/>
      <c r="G213" s="99"/>
      <c r="H213" s="99"/>
      <c r="I213" s="99"/>
      <c r="J213" s="161"/>
      <c r="K213" s="1442"/>
      <c r="L213" s="1443"/>
      <c r="M213" s="161"/>
      <c r="N213" s="1442"/>
      <c r="O213" s="161"/>
      <c r="P213" s="161"/>
      <c r="Q213" s="161"/>
      <c r="R213" s="161"/>
      <c r="S213" s="161"/>
      <c r="T213" s="161"/>
      <c r="U213" s="161"/>
      <c r="V213" s="161"/>
      <c r="W213" s="161"/>
      <c r="X213" s="161"/>
      <c r="Y213" s="161"/>
      <c r="Z213" s="99"/>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1"/>
      <c r="AX213" s="161"/>
      <c r="AY213" s="161"/>
      <c r="AZ213" s="161"/>
      <c r="BA213" s="99"/>
    </row>
    <row r="214" spans="1:53" ht="15.75" customHeight="1" x14ac:dyDescent="0.25">
      <c r="A214" s="99"/>
      <c r="B214" s="100"/>
      <c r="C214" s="99"/>
      <c r="D214" s="99"/>
      <c r="E214" s="1444"/>
      <c r="F214" s="99"/>
      <c r="G214" s="99"/>
      <c r="H214" s="99"/>
      <c r="I214" s="99"/>
      <c r="J214" s="161"/>
      <c r="K214" s="1442"/>
      <c r="L214" s="1443"/>
      <c r="M214" s="161"/>
      <c r="N214" s="1442"/>
      <c r="O214" s="161"/>
      <c r="P214" s="161"/>
      <c r="Q214" s="161"/>
      <c r="R214" s="161"/>
      <c r="S214" s="161"/>
      <c r="T214" s="161"/>
      <c r="U214" s="161"/>
      <c r="V214" s="161"/>
      <c r="W214" s="161"/>
      <c r="X214" s="161"/>
      <c r="Y214" s="161"/>
      <c r="Z214" s="99"/>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1"/>
      <c r="AX214" s="161"/>
      <c r="AY214" s="161"/>
      <c r="AZ214" s="161"/>
      <c r="BA214" s="99"/>
    </row>
    <row r="215" spans="1:53" ht="15.75" customHeight="1" x14ac:dyDescent="0.25">
      <c r="A215" s="99"/>
      <c r="B215" s="100"/>
      <c r="C215" s="99"/>
      <c r="D215" s="99"/>
      <c r="E215" s="1444"/>
      <c r="F215" s="99"/>
      <c r="G215" s="99"/>
      <c r="H215" s="99"/>
      <c r="I215" s="99"/>
      <c r="J215" s="161"/>
      <c r="K215" s="1442"/>
      <c r="L215" s="1443"/>
      <c r="M215" s="161"/>
      <c r="N215" s="1442"/>
      <c r="O215" s="161"/>
      <c r="P215" s="161"/>
      <c r="Q215" s="161"/>
      <c r="R215" s="161"/>
      <c r="S215" s="161"/>
      <c r="T215" s="161"/>
      <c r="U215" s="161"/>
      <c r="V215" s="161"/>
      <c r="W215" s="161"/>
      <c r="X215" s="161"/>
      <c r="Y215" s="161"/>
      <c r="Z215" s="99"/>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1"/>
      <c r="AX215" s="161"/>
      <c r="AY215" s="161"/>
      <c r="AZ215" s="161"/>
      <c r="BA215" s="99"/>
    </row>
    <row r="216" spans="1:53" ht="15.75" customHeight="1" x14ac:dyDescent="0.25">
      <c r="A216" s="99"/>
      <c r="B216" s="100"/>
      <c r="C216" s="99"/>
      <c r="D216" s="99"/>
      <c r="E216" s="1444"/>
      <c r="F216" s="99"/>
      <c r="G216" s="99"/>
      <c r="H216" s="99"/>
      <c r="I216" s="99"/>
      <c r="J216" s="161"/>
      <c r="K216" s="1442"/>
      <c r="L216" s="1443"/>
      <c r="M216" s="161"/>
      <c r="N216" s="1442"/>
      <c r="O216" s="161"/>
      <c r="P216" s="161"/>
      <c r="Q216" s="161"/>
      <c r="R216" s="161"/>
      <c r="S216" s="161"/>
      <c r="T216" s="161"/>
      <c r="U216" s="161"/>
      <c r="V216" s="161"/>
      <c r="W216" s="161"/>
      <c r="X216" s="161"/>
      <c r="Y216" s="161"/>
      <c r="Z216" s="99"/>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99"/>
    </row>
    <row r="217" spans="1:53" ht="15.75" customHeight="1" x14ac:dyDescent="0.25">
      <c r="A217" s="99"/>
      <c r="B217" s="100"/>
      <c r="C217" s="99"/>
      <c r="D217" s="99"/>
      <c r="E217" s="1444"/>
      <c r="F217" s="99"/>
      <c r="G217" s="99"/>
      <c r="H217" s="99"/>
      <c r="I217" s="99"/>
      <c r="J217" s="161"/>
      <c r="K217" s="1442"/>
      <c r="L217" s="1443"/>
      <c r="M217" s="161"/>
      <c r="N217" s="1442"/>
      <c r="O217" s="161"/>
      <c r="P217" s="161"/>
      <c r="Q217" s="161"/>
      <c r="R217" s="161"/>
      <c r="S217" s="161"/>
      <c r="T217" s="161"/>
      <c r="U217" s="161"/>
      <c r="V217" s="161"/>
      <c r="W217" s="161"/>
      <c r="X217" s="161"/>
      <c r="Y217" s="161"/>
      <c r="Z217" s="99"/>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1"/>
      <c r="AX217" s="161"/>
      <c r="AY217" s="161"/>
      <c r="AZ217" s="161"/>
      <c r="BA217" s="99"/>
    </row>
    <row r="218" spans="1:53" ht="15.75" customHeight="1" x14ac:dyDescent="0.25">
      <c r="A218" s="99"/>
      <c r="B218" s="100"/>
      <c r="C218" s="99"/>
      <c r="D218" s="99"/>
      <c r="E218" s="1444"/>
      <c r="F218" s="99"/>
      <c r="G218" s="99"/>
      <c r="H218" s="99"/>
      <c r="I218" s="99"/>
      <c r="J218" s="161"/>
      <c r="K218" s="1442"/>
      <c r="L218" s="1443"/>
      <c r="M218" s="161"/>
      <c r="N218" s="1442"/>
      <c r="O218" s="161"/>
      <c r="P218" s="161"/>
      <c r="Q218" s="161"/>
      <c r="R218" s="161"/>
      <c r="S218" s="161"/>
      <c r="T218" s="161"/>
      <c r="U218" s="161"/>
      <c r="V218" s="161"/>
      <c r="W218" s="161"/>
      <c r="X218" s="161"/>
      <c r="Y218" s="161"/>
      <c r="Z218" s="99"/>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99"/>
    </row>
    <row r="219" spans="1:53" ht="15.75" customHeight="1" x14ac:dyDescent="0.25">
      <c r="A219" s="99"/>
      <c r="B219" s="100"/>
      <c r="C219" s="99"/>
      <c r="D219" s="99"/>
      <c r="E219" s="1444"/>
      <c r="F219" s="99"/>
      <c r="G219" s="99"/>
      <c r="H219" s="99"/>
      <c r="I219" s="99"/>
      <c r="J219" s="161"/>
      <c r="K219" s="1442"/>
      <c r="L219" s="1443"/>
      <c r="M219" s="161"/>
      <c r="N219" s="1442"/>
      <c r="O219" s="161"/>
      <c r="P219" s="161"/>
      <c r="Q219" s="161"/>
      <c r="R219" s="161"/>
      <c r="S219" s="161"/>
      <c r="T219" s="161"/>
      <c r="U219" s="161"/>
      <c r="V219" s="161"/>
      <c r="W219" s="161"/>
      <c r="X219" s="161"/>
      <c r="Y219" s="161"/>
      <c r="Z219" s="99"/>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99"/>
    </row>
    <row r="220" spans="1:53" ht="15.75" customHeight="1" x14ac:dyDescent="0.25">
      <c r="A220" s="99"/>
      <c r="B220" s="100"/>
      <c r="C220" s="99"/>
      <c r="D220" s="99"/>
      <c r="E220" s="1444"/>
      <c r="F220" s="99"/>
      <c r="G220" s="99"/>
      <c r="H220" s="99"/>
      <c r="I220" s="99"/>
      <c r="J220" s="161"/>
      <c r="K220" s="1442"/>
      <c r="L220" s="1443"/>
      <c r="M220" s="161"/>
      <c r="N220" s="1442"/>
      <c r="O220" s="161"/>
      <c r="P220" s="161"/>
      <c r="Q220" s="161"/>
      <c r="R220" s="161"/>
      <c r="S220" s="161"/>
      <c r="T220" s="161"/>
      <c r="U220" s="161"/>
      <c r="V220" s="161"/>
      <c r="W220" s="161"/>
      <c r="X220" s="161"/>
      <c r="Y220" s="161"/>
      <c r="Z220" s="99"/>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99"/>
    </row>
    <row r="221" spans="1:53" ht="15.75" customHeight="1" x14ac:dyDescent="0.25">
      <c r="A221" s="99"/>
      <c r="B221" s="100"/>
      <c r="C221" s="99"/>
      <c r="D221" s="99"/>
      <c r="E221" s="1444"/>
      <c r="F221" s="99"/>
      <c r="G221" s="99"/>
      <c r="H221" s="99"/>
      <c r="I221" s="99"/>
      <c r="J221" s="161"/>
      <c r="K221" s="1442"/>
      <c r="L221" s="1443"/>
      <c r="M221" s="161"/>
      <c r="N221" s="1442"/>
      <c r="O221" s="161"/>
      <c r="P221" s="161"/>
      <c r="Q221" s="161"/>
      <c r="R221" s="161"/>
      <c r="S221" s="161"/>
      <c r="T221" s="161"/>
      <c r="U221" s="161"/>
      <c r="V221" s="161"/>
      <c r="W221" s="161"/>
      <c r="X221" s="161"/>
      <c r="Y221" s="161"/>
      <c r="Z221" s="99"/>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99"/>
    </row>
    <row r="222" spans="1:53" ht="15.75" customHeight="1" x14ac:dyDescent="0.25">
      <c r="A222" s="99"/>
      <c r="B222" s="100"/>
      <c r="C222" s="99"/>
      <c r="D222" s="99"/>
      <c r="E222" s="1444"/>
      <c r="F222" s="99"/>
      <c r="G222" s="99"/>
      <c r="H222" s="99"/>
      <c r="I222" s="99"/>
      <c r="J222" s="161"/>
      <c r="K222" s="1442"/>
      <c r="L222" s="1443"/>
      <c r="M222" s="161"/>
      <c r="N222" s="1442"/>
      <c r="O222" s="161"/>
      <c r="P222" s="161"/>
      <c r="Q222" s="161"/>
      <c r="R222" s="161"/>
      <c r="S222" s="161"/>
      <c r="T222" s="161"/>
      <c r="U222" s="161"/>
      <c r="V222" s="161"/>
      <c r="W222" s="161"/>
      <c r="X222" s="161"/>
      <c r="Y222" s="161"/>
      <c r="Z222" s="99"/>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c r="AW222" s="161"/>
      <c r="AX222" s="161"/>
      <c r="AY222" s="161"/>
      <c r="AZ222" s="161"/>
      <c r="BA222" s="99"/>
    </row>
    <row r="223" spans="1:53" ht="15.75" customHeight="1" x14ac:dyDescent="0.25">
      <c r="A223" s="99"/>
      <c r="B223" s="100"/>
      <c r="C223" s="99"/>
      <c r="D223" s="99"/>
      <c r="E223" s="1444"/>
      <c r="F223" s="99"/>
      <c r="G223" s="99"/>
      <c r="H223" s="99"/>
      <c r="I223" s="99"/>
      <c r="J223" s="161"/>
      <c r="K223" s="1442"/>
      <c r="L223" s="1443"/>
      <c r="M223" s="161"/>
      <c r="N223" s="1442"/>
      <c r="O223" s="161"/>
      <c r="P223" s="161"/>
      <c r="Q223" s="161"/>
      <c r="R223" s="161"/>
      <c r="S223" s="161"/>
      <c r="T223" s="161"/>
      <c r="U223" s="161"/>
      <c r="V223" s="161"/>
      <c r="W223" s="161"/>
      <c r="X223" s="161"/>
      <c r="Y223" s="161"/>
      <c r="Z223" s="99"/>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1"/>
      <c r="AX223" s="161"/>
      <c r="AY223" s="161"/>
      <c r="AZ223" s="161"/>
      <c r="BA223" s="99"/>
    </row>
    <row r="224" spans="1:53" ht="15.75" customHeight="1" x14ac:dyDescent="0.25">
      <c r="A224" s="99"/>
      <c r="B224" s="100"/>
      <c r="C224" s="99"/>
      <c r="D224" s="99"/>
      <c r="E224" s="1444"/>
      <c r="F224" s="99"/>
      <c r="G224" s="99"/>
      <c r="H224" s="99"/>
      <c r="I224" s="99"/>
      <c r="J224" s="161"/>
      <c r="K224" s="1442"/>
      <c r="L224" s="1443"/>
      <c r="M224" s="161"/>
      <c r="N224" s="1442"/>
      <c r="O224" s="161"/>
      <c r="P224" s="161"/>
      <c r="Q224" s="161"/>
      <c r="R224" s="161"/>
      <c r="S224" s="161"/>
      <c r="T224" s="161"/>
      <c r="U224" s="161"/>
      <c r="V224" s="161"/>
      <c r="W224" s="161"/>
      <c r="X224" s="161"/>
      <c r="Y224" s="161"/>
      <c r="Z224" s="99"/>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1"/>
      <c r="AX224" s="161"/>
      <c r="AY224" s="161"/>
      <c r="AZ224" s="161"/>
      <c r="BA224" s="99"/>
    </row>
    <row r="225" spans="1:53" ht="15.75" customHeight="1" x14ac:dyDescent="0.25">
      <c r="A225" s="99"/>
      <c r="B225" s="100"/>
      <c r="C225" s="99"/>
      <c r="D225" s="99"/>
      <c r="E225" s="1444"/>
      <c r="F225" s="99"/>
      <c r="G225" s="99"/>
      <c r="H225" s="99"/>
      <c r="I225" s="99"/>
      <c r="J225" s="161"/>
      <c r="K225" s="1442"/>
      <c r="L225" s="1443"/>
      <c r="M225" s="161"/>
      <c r="N225" s="1442"/>
      <c r="O225" s="161"/>
      <c r="P225" s="161"/>
      <c r="Q225" s="161"/>
      <c r="R225" s="161"/>
      <c r="S225" s="161"/>
      <c r="T225" s="161"/>
      <c r="U225" s="161"/>
      <c r="V225" s="161"/>
      <c r="W225" s="161"/>
      <c r="X225" s="161"/>
      <c r="Y225" s="161"/>
      <c r="Z225" s="99"/>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1"/>
      <c r="AX225" s="161"/>
      <c r="AY225" s="161"/>
      <c r="AZ225" s="161"/>
      <c r="BA225" s="99"/>
    </row>
    <row r="226" spans="1:53" ht="15.75" customHeight="1" x14ac:dyDescent="0.25">
      <c r="A226" s="99"/>
      <c r="B226" s="100"/>
      <c r="C226" s="99"/>
      <c r="D226" s="99"/>
      <c r="E226" s="1444"/>
      <c r="F226" s="99"/>
      <c r="G226" s="99"/>
      <c r="H226" s="99"/>
      <c r="I226" s="99"/>
      <c r="J226" s="161"/>
      <c r="K226" s="1442"/>
      <c r="L226" s="1443"/>
      <c r="M226" s="161"/>
      <c r="N226" s="1442"/>
      <c r="O226" s="161"/>
      <c r="P226" s="161"/>
      <c r="Q226" s="161"/>
      <c r="R226" s="161"/>
      <c r="S226" s="161"/>
      <c r="T226" s="161"/>
      <c r="U226" s="161"/>
      <c r="V226" s="161"/>
      <c r="W226" s="161"/>
      <c r="X226" s="161"/>
      <c r="Y226" s="161"/>
      <c r="Z226" s="99"/>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1"/>
      <c r="AX226" s="161"/>
      <c r="AY226" s="161"/>
      <c r="AZ226" s="161"/>
      <c r="BA226" s="99"/>
    </row>
    <row r="227" spans="1:53" ht="15.75" customHeight="1" x14ac:dyDescent="0.25">
      <c r="A227" s="99"/>
      <c r="B227" s="100"/>
      <c r="C227" s="99"/>
      <c r="D227" s="99"/>
      <c r="E227" s="1444"/>
      <c r="F227" s="99"/>
      <c r="G227" s="99"/>
      <c r="H227" s="99"/>
      <c r="I227" s="99"/>
      <c r="J227" s="161"/>
      <c r="K227" s="1442"/>
      <c r="L227" s="1443"/>
      <c r="M227" s="161"/>
      <c r="N227" s="1442"/>
      <c r="O227" s="161"/>
      <c r="P227" s="161"/>
      <c r="Q227" s="161"/>
      <c r="R227" s="161"/>
      <c r="S227" s="161"/>
      <c r="T227" s="161"/>
      <c r="U227" s="161"/>
      <c r="V227" s="161"/>
      <c r="W227" s="161"/>
      <c r="X227" s="161"/>
      <c r="Y227" s="161"/>
      <c r="Z227" s="99"/>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1"/>
      <c r="AX227" s="161"/>
      <c r="AY227" s="161"/>
      <c r="AZ227" s="161"/>
      <c r="BA227" s="99"/>
    </row>
    <row r="228" spans="1:53" ht="15.75" customHeight="1" x14ac:dyDescent="0.25">
      <c r="A228" s="99"/>
      <c r="B228" s="100"/>
      <c r="C228" s="99"/>
      <c r="D228" s="99"/>
      <c r="E228" s="1444"/>
      <c r="F228" s="99"/>
      <c r="G228" s="99"/>
      <c r="H228" s="99"/>
      <c r="I228" s="99"/>
      <c r="J228" s="161"/>
      <c r="K228" s="1442"/>
      <c r="L228" s="1443"/>
      <c r="M228" s="161"/>
      <c r="N228" s="1442"/>
      <c r="O228" s="161"/>
      <c r="P228" s="161"/>
      <c r="Q228" s="161"/>
      <c r="R228" s="161"/>
      <c r="S228" s="161"/>
      <c r="T228" s="161"/>
      <c r="U228" s="161"/>
      <c r="V228" s="161"/>
      <c r="W228" s="161"/>
      <c r="X228" s="161"/>
      <c r="Y228" s="161"/>
      <c r="Z228" s="99"/>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1"/>
      <c r="AY228" s="161"/>
      <c r="AZ228" s="161"/>
      <c r="BA228" s="99"/>
    </row>
    <row r="229" spans="1:53" ht="15.75" customHeight="1" x14ac:dyDescent="0.25">
      <c r="A229" s="99"/>
      <c r="B229" s="100"/>
      <c r="C229" s="99"/>
      <c r="D229" s="99"/>
      <c r="E229" s="1444"/>
      <c r="F229" s="99"/>
      <c r="G229" s="99"/>
      <c r="H229" s="99"/>
      <c r="I229" s="99"/>
      <c r="J229" s="161"/>
      <c r="K229" s="1442"/>
      <c r="L229" s="1443"/>
      <c r="M229" s="161"/>
      <c r="N229" s="1442"/>
      <c r="O229" s="161"/>
      <c r="P229" s="161"/>
      <c r="Q229" s="161"/>
      <c r="R229" s="161"/>
      <c r="S229" s="161"/>
      <c r="T229" s="161"/>
      <c r="U229" s="161"/>
      <c r="V229" s="161"/>
      <c r="W229" s="161"/>
      <c r="X229" s="161"/>
      <c r="Y229" s="161"/>
      <c r="Z229" s="99"/>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1"/>
      <c r="AX229" s="161"/>
      <c r="AY229" s="161"/>
      <c r="AZ229" s="161"/>
      <c r="BA229" s="99"/>
    </row>
    <row r="230" spans="1:53" ht="15.75" customHeight="1" x14ac:dyDescent="0.25">
      <c r="A230" s="99"/>
      <c r="B230" s="100"/>
      <c r="C230" s="99"/>
      <c r="D230" s="99"/>
      <c r="E230" s="1444"/>
      <c r="F230" s="99"/>
      <c r="G230" s="99"/>
      <c r="H230" s="99"/>
      <c r="I230" s="99"/>
      <c r="J230" s="161"/>
      <c r="K230" s="1442"/>
      <c r="L230" s="1443"/>
      <c r="M230" s="161"/>
      <c r="N230" s="1442"/>
      <c r="O230" s="161"/>
      <c r="P230" s="161"/>
      <c r="Q230" s="161"/>
      <c r="R230" s="161"/>
      <c r="S230" s="161"/>
      <c r="T230" s="161"/>
      <c r="U230" s="161"/>
      <c r="V230" s="161"/>
      <c r="W230" s="161"/>
      <c r="X230" s="161"/>
      <c r="Y230" s="161"/>
      <c r="Z230" s="99"/>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1"/>
      <c r="AX230" s="161"/>
      <c r="AY230" s="161"/>
      <c r="AZ230" s="161"/>
      <c r="BA230" s="99"/>
    </row>
    <row r="231" spans="1:53" ht="15.75" customHeight="1" x14ac:dyDescent="0.25">
      <c r="A231" s="99"/>
      <c r="B231" s="100"/>
      <c r="C231" s="99"/>
      <c r="D231" s="99"/>
      <c r="E231" s="1444"/>
      <c r="F231" s="99"/>
      <c r="G231" s="99"/>
      <c r="H231" s="99"/>
      <c r="I231" s="99"/>
      <c r="J231" s="161"/>
      <c r="K231" s="1442"/>
      <c r="L231" s="1443"/>
      <c r="M231" s="161"/>
      <c r="N231" s="1442"/>
      <c r="O231" s="161"/>
      <c r="P231" s="161"/>
      <c r="Q231" s="161"/>
      <c r="R231" s="161"/>
      <c r="S231" s="161"/>
      <c r="T231" s="161"/>
      <c r="U231" s="161"/>
      <c r="V231" s="161"/>
      <c r="W231" s="161"/>
      <c r="X231" s="161"/>
      <c r="Y231" s="161"/>
      <c r="Z231" s="99"/>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c r="AW231" s="161"/>
      <c r="AX231" s="161"/>
      <c r="AY231" s="161"/>
      <c r="AZ231" s="161"/>
      <c r="BA231" s="99"/>
    </row>
    <row r="232" spans="1:53" ht="15.75" customHeight="1" x14ac:dyDescent="0.25">
      <c r="A232" s="99"/>
      <c r="B232" s="100"/>
      <c r="C232" s="99"/>
      <c r="D232" s="99"/>
      <c r="E232" s="1444"/>
      <c r="F232" s="99"/>
      <c r="G232" s="99"/>
      <c r="H232" s="99"/>
      <c r="I232" s="99"/>
      <c r="J232" s="161"/>
      <c r="K232" s="1442"/>
      <c r="L232" s="1443"/>
      <c r="M232" s="161"/>
      <c r="N232" s="1442"/>
      <c r="O232" s="161"/>
      <c r="P232" s="161"/>
      <c r="Q232" s="161"/>
      <c r="R232" s="161"/>
      <c r="S232" s="161"/>
      <c r="T232" s="161"/>
      <c r="U232" s="161"/>
      <c r="V232" s="161"/>
      <c r="W232" s="161"/>
      <c r="X232" s="161"/>
      <c r="Y232" s="161"/>
      <c r="Z232" s="99"/>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c r="AW232" s="161"/>
      <c r="AX232" s="161"/>
      <c r="AY232" s="161"/>
      <c r="AZ232" s="161"/>
      <c r="BA232" s="99"/>
    </row>
    <row r="233" spans="1:53" ht="15.75" customHeight="1" x14ac:dyDescent="0.25">
      <c r="A233" s="99"/>
      <c r="B233" s="100"/>
      <c r="C233" s="99"/>
      <c r="D233" s="99"/>
      <c r="E233" s="1444"/>
      <c r="F233" s="99"/>
      <c r="G233" s="99"/>
      <c r="H233" s="99"/>
      <c r="I233" s="99"/>
      <c r="J233" s="161"/>
      <c r="K233" s="1442"/>
      <c r="L233" s="1443"/>
      <c r="M233" s="161"/>
      <c r="N233" s="1442"/>
      <c r="O233" s="161"/>
      <c r="P233" s="161"/>
      <c r="Q233" s="161"/>
      <c r="R233" s="161"/>
      <c r="S233" s="161"/>
      <c r="T233" s="161"/>
      <c r="U233" s="161"/>
      <c r="V233" s="161"/>
      <c r="W233" s="161"/>
      <c r="X233" s="161"/>
      <c r="Y233" s="161"/>
      <c r="Z233" s="99"/>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99"/>
    </row>
    <row r="234" spans="1:53" ht="15.75" customHeight="1" x14ac:dyDescent="0.25">
      <c r="A234" s="99"/>
      <c r="B234" s="100"/>
      <c r="C234" s="99"/>
      <c r="D234" s="99"/>
      <c r="E234" s="1444"/>
      <c r="F234" s="99"/>
      <c r="G234" s="99"/>
      <c r="H234" s="99"/>
      <c r="I234" s="99"/>
      <c r="J234" s="161"/>
      <c r="K234" s="1442"/>
      <c r="L234" s="1443"/>
      <c r="M234" s="161"/>
      <c r="N234" s="1442"/>
      <c r="O234" s="161"/>
      <c r="P234" s="161"/>
      <c r="Q234" s="161"/>
      <c r="R234" s="161"/>
      <c r="S234" s="161"/>
      <c r="T234" s="161"/>
      <c r="U234" s="161"/>
      <c r="V234" s="161"/>
      <c r="W234" s="161"/>
      <c r="X234" s="161"/>
      <c r="Y234" s="161"/>
      <c r="Z234" s="99"/>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1"/>
      <c r="AX234" s="161"/>
      <c r="AY234" s="161"/>
      <c r="AZ234" s="161"/>
      <c r="BA234" s="99"/>
    </row>
    <row r="235" spans="1:53" ht="15.75" customHeight="1" x14ac:dyDescent="0.25">
      <c r="A235" s="99"/>
      <c r="B235" s="100"/>
      <c r="C235" s="99"/>
      <c r="D235" s="99"/>
      <c r="E235" s="1444"/>
      <c r="F235" s="99"/>
      <c r="G235" s="99"/>
      <c r="H235" s="99"/>
      <c r="I235" s="99"/>
      <c r="J235" s="161"/>
      <c r="K235" s="1442"/>
      <c r="L235" s="1443"/>
      <c r="M235" s="161"/>
      <c r="N235" s="1442"/>
      <c r="O235" s="161"/>
      <c r="P235" s="161"/>
      <c r="Q235" s="161"/>
      <c r="R235" s="161"/>
      <c r="S235" s="161"/>
      <c r="T235" s="161"/>
      <c r="U235" s="161"/>
      <c r="V235" s="161"/>
      <c r="W235" s="161"/>
      <c r="X235" s="161"/>
      <c r="Y235" s="161"/>
      <c r="Z235" s="99"/>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1"/>
      <c r="AX235" s="161"/>
      <c r="AY235" s="161"/>
      <c r="AZ235" s="161"/>
      <c r="BA235" s="99"/>
    </row>
    <row r="236" spans="1:53" ht="15.75" customHeight="1" x14ac:dyDescent="0.25">
      <c r="A236" s="99"/>
      <c r="B236" s="100"/>
      <c r="C236" s="99"/>
      <c r="D236" s="99"/>
      <c r="E236" s="1444"/>
      <c r="F236" s="99"/>
      <c r="G236" s="99"/>
      <c r="H236" s="99"/>
      <c r="I236" s="99"/>
      <c r="J236" s="161"/>
      <c r="K236" s="1442"/>
      <c r="L236" s="1443"/>
      <c r="M236" s="161"/>
      <c r="N236" s="1442"/>
      <c r="O236" s="161"/>
      <c r="P236" s="161"/>
      <c r="Q236" s="161"/>
      <c r="R236" s="161"/>
      <c r="S236" s="161"/>
      <c r="T236" s="161"/>
      <c r="U236" s="161"/>
      <c r="V236" s="161"/>
      <c r="W236" s="161"/>
      <c r="X236" s="161"/>
      <c r="Y236" s="161"/>
      <c r="Z236" s="99"/>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c r="AW236" s="161"/>
      <c r="AX236" s="161"/>
      <c r="AY236" s="161"/>
      <c r="AZ236" s="161"/>
      <c r="BA236" s="99"/>
    </row>
    <row r="237" spans="1:53" ht="15.75" customHeight="1" x14ac:dyDescent="0.25">
      <c r="A237" s="99"/>
      <c r="B237" s="100"/>
      <c r="C237" s="99"/>
      <c r="D237" s="99"/>
      <c r="E237" s="1444"/>
      <c r="F237" s="99"/>
      <c r="G237" s="99"/>
      <c r="H237" s="99"/>
      <c r="I237" s="99"/>
      <c r="J237" s="161"/>
      <c r="K237" s="1442"/>
      <c r="L237" s="1443"/>
      <c r="M237" s="161"/>
      <c r="N237" s="1442"/>
      <c r="O237" s="161"/>
      <c r="P237" s="161"/>
      <c r="Q237" s="161"/>
      <c r="R237" s="161"/>
      <c r="S237" s="161"/>
      <c r="T237" s="161"/>
      <c r="U237" s="161"/>
      <c r="V237" s="161"/>
      <c r="W237" s="161"/>
      <c r="X237" s="161"/>
      <c r="Y237" s="161"/>
      <c r="Z237" s="99"/>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AY237" s="161"/>
      <c r="AZ237" s="161"/>
      <c r="BA237" s="99"/>
    </row>
    <row r="238" spans="1:53" ht="15.75" customHeight="1" x14ac:dyDescent="0.25">
      <c r="A238" s="99"/>
      <c r="B238" s="100"/>
      <c r="C238" s="99"/>
      <c r="D238" s="99"/>
      <c r="E238" s="1444"/>
      <c r="F238" s="99"/>
      <c r="G238" s="99"/>
      <c r="H238" s="99"/>
      <c r="I238" s="99"/>
      <c r="J238" s="161"/>
      <c r="K238" s="1442"/>
      <c r="L238" s="1443"/>
      <c r="M238" s="161"/>
      <c r="N238" s="1442"/>
      <c r="O238" s="161"/>
      <c r="P238" s="161"/>
      <c r="Q238" s="161"/>
      <c r="R238" s="161"/>
      <c r="S238" s="161"/>
      <c r="T238" s="161"/>
      <c r="U238" s="161"/>
      <c r="V238" s="161"/>
      <c r="W238" s="161"/>
      <c r="X238" s="161"/>
      <c r="Y238" s="161"/>
      <c r="Z238" s="99"/>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AY238" s="161"/>
      <c r="AZ238" s="161"/>
      <c r="BA238" s="99"/>
    </row>
    <row r="239" spans="1:53" ht="15.75" customHeight="1" x14ac:dyDescent="0.25">
      <c r="A239" s="99"/>
      <c r="B239" s="100"/>
      <c r="C239" s="99"/>
      <c r="D239" s="99"/>
      <c r="E239" s="1444"/>
      <c r="F239" s="99"/>
      <c r="G239" s="99"/>
      <c r="H239" s="99"/>
      <c r="I239" s="99"/>
      <c r="J239" s="161"/>
      <c r="K239" s="1442"/>
      <c r="L239" s="1443"/>
      <c r="M239" s="161"/>
      <c r="N239" s="1442"/>
      <c r="O239" s="161"/>
      <c r="P239" s="161"/>
      <c r="Q239" s="161"/>
      <c r="R239" s="161"/>
      <c r="S239" s="161"/>
      <c r="T239" s="161"/>
      <c r="U239" s="161"/>
      <c r="V239" s="161"/>
      <c r="W239" s="161"/>
      <c r="X239" s="161"/>
      <c r="Y239" s="161"/>
      <c r="Z239" s="99"/>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1"/>
      <c r="AX239" s="161"/>
      <c r="AY239" s="161"/>
      <c r="AZ239" s="161"/>
      <c r="BA239" s="99"/>
    </row>
    <row r="240" spans="1:53" ht="15.75" customHeight="1" x14ac:dyDescent="0.25">
      <c r="A240" s="99"/>
      <c r="B240" s="100"/>
      <c r="C240" s="99"/>
      <c r="D240" s="99"/>
      <c r="E240" s="1444"/>
      <c r="F240" s="99"/>
      <c r="G240" s="99"/>
      <c r="H240" s="99"/>
      <c r="I240" s="99"/>
      <c r="J240" s="161"/>
      <c r="K240" s="1442"/>
      <c r="L240" s="1443"/>
      <c r="M240" s="161"/>
      <c r="N240" s="1442"/>
      <c r="O240" s="161"/>
      <c r="P240" s="161"/>
      <c r="Q240" s="161"/>
      <c r="R240" s="161"/>
      <c r="S240" s="161"/>
      <c r="T240" s="161"/>
      <c r="U240" s="161"/>
      <c r="V240" s="161"/>
      <c r="W240" s="161"/>
      <c r="X240" s="161"/>
      <c r="Y240" s="161"/>
      <c r="Z240" s="99"/>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1"/>
      <c r="AX240" s="161"/>
      <c r="AY240" s="161"/>
      <c r="AZ240" s="161"/>
      <c r="BA240" s="99"/>
    </row>
    <row r="241" spans="1:53" ht="15.75" customHeight="1" x14ac:dyDescent="0.25">
      <c r="A241" s="99"/>
      <c r="B241" s="100"/>
      <c r="C241" s="99"/>
      <c r="D241" s="99"/>
      <c r="E241" s="1444"/>
      <c r="F241" s="99"/>
      <c r="G241" s="99"/>
      <c r="H241" s="99"/>
      <c r="I241" s="99"/>
      <c r="J241" s="161"/>
      <c r="K241" s="1442"/>
      <c r="L241" s="1443"/>
      <c r="M241" s="161"/>
      <c r="N241" s="1442"/>
      <c r="O241" s="161"/>
      <c r="P241" s="161"/>
      <c r="Q241" s="161"/>
      <c r="R241" s="161"/>
      <c r="S241" s="161"/>
      <c r="T241" s="161"/>
      <c r="U241" s="161"/>
      <c r="V241" s="161"/>
      <c r="W241" s="161"/>
      <c r="X241" s="161"/>
      <c r="Y241" s="161"/>
      <c r="Z241" s="99"/>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1"/>
      <c r="AX241" s="161"/>
      <c r="AY241" s="161"/>
      <c r="AZ241" s="161"/>
      <c r="BA241" s="99"/>
    </row>
    <row r="242" spans="1:53" ht="15.75" customHeight="1" x14ac:dyDescent="0.25">
      <c r="A242" s="99"/>
      <c r="B242" s="100"/>
      <c r="C242" s="99"/>
      <c r="D242" s="99"/>
      <c r="E242" s="1444"/>
      <c r="F242" s="99"/>
      <c r="G242" s="99"/>
      <c r="H242" s="99"/>
      <c r="I242" s="99"/>
      <c r="J242" s="161"/>
      <c r="K242" s="1442"/>
      <c r="L242" s="1443"/>
      <c r="M242" s="161"/>
      <c r="N242" s="1442"/>
      <c r="O242" s="161"/>
      <c r="P242" s="161"/>
      <c r="Q242" s="161"/>
      <c r="R242" s="161"/>
      <c r="S242" s="161"/>
      <c r="T242" s="161"/>
      <c r="U242" s="161"/>
      <c r="V242" s="161"/>
      <c r="W242" s="161"/>
      <c r="X242" s="161"/>
      <c r="Y242" s="161"/>
      <c r="Z242" s="99"/>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1"/>
      <c r="AX242" s="161"/>
      <c r="AY242" s="161"/>
      <c r="AZ242" s="161"/>
      <c r="BA242" s="99"/>
    </row>
    <row r="243" spans="1:53" ht="15.75" customHeight="1" x14ac:dyDescent="0.25">
      <c r="A243" s="99"/>
      <c r="B243" s="100"/>
      <c r="C243" s="99"/>
      <c r="D243" s="99"/>
      <c r="E243" s="1444"/>
      <c r="F243" s="99"/>
      <c r="G243" s="99"/>
      <c r="H243" s="99"/>
      <c r="I243" s="99"/>
      <c r="J243" s="161"/>
      <c r="K243" s="1442"/>
      <c r="L243" s="1443"/>
      <c r="M243" s="161"/>
      <c r="N243" s="1442"/>
      <c r="O243" s="161"/>
      <c r="P243" s="161"/>
      <c r="Q243" s="161"/>
      <c r="R243" s="161"/>
      <c r="S243" s="161"/>
      <c r="T243" s="161"/>
      <c r="U243" s="161"/>
      <c r="V243" s="161"/>
      <c r="W243" s="161"/>
      <c r="X243" s="161"/>
      <c r="Y243" s="161"/>
      <c r="Z243" s="99"/>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1"/>
      <c r="AX243" s="161"/>
      <c r="AY243" s="161"/>
      <c r="AZ243" s="161"/>
      <c r="BA243" s="99"/>
    </row>
    <row r="244" spans="1:53" ht="15.75" customHeight="1" x14ac:dyDescent="0.25">
      <c r="A244" s="99"/>
      <c r="B244" s="100"/>
      <c r="C244" s="99"/>
      <c r="D244" s="99"/>
      <c r="E244" s="1444"/>
      <c r="F244" s="99"/>
      <c r="G244" s="99"/>
      <c r="H244" s="99"/>
      <c r="I244" s="99"/>
      <c r="J244" s="161"/>
      <c r="K244" s="1442"/>
      <c r="L244" s="1443"/>
      <c r="M244" s="161"/>
      <c r="N244" s="1442"/>
      <c r="O244" s="161"/>
      <c r="P244" s="161"/>
      <c r="Q244" s="161"/>
      <c r="R244" s="161"/>
      <c r="S244" s="161"/>
      <c r="T244" s="161"/>
      <c r="U244" s="161"/>
      <c r="V244" s="161"/>
      <c r="W244" s="161"/>
      <c r="X244" s="161"/>
      <c r="Y244" s="161"/>
      <c r="Z244" s="99"/>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c r="AW244" s="161"/>
      <c r="AX244" s="161"/>
      <c r="AY244" s="161"/>
      <c r="AZ244" s="161"/>
      <c r="BA244" s="99"/>
    </row>
    <row r="245" spans="1:53" ht="15.75" customHeight="1" x14ac:dyDescent="0.25">
      <c r="A245" s="99"/>
      <c r="B245" s="100"/>
      <c r="C245" s="99"/>
      <c r="D245" s="99"/>
      <c r="E245" s="1444"/>
      <c r="F245" s="99"/>
      <c r="G245" s="99"/>
      <c r="H245" s="99"/>
      <c r="I245" s="99"/>
      <c r="J245" s="161"/>
      <c r="K245" s="1442"/>
      <c r="L245" s="1443"/>
      <c r="M245" s="161"/>
      <c r="N245" s="1442"/>
      <c r="O245" s="161"/>
      <c r="P245" s="161"/>
      <c r="Q245" s="161"/>
      <c r="R245" s="161"/>
      <c r="S245" s="161"/>
      <c r="T245" s="161"/>
      <c r="U245" s="161"/>
      <c r="V245" s="161"/>
      <c r="W245" s="161"/>
      <c r="X245" s="161"/>
      <c r="Y245" s="161"/>
      <c r="Z245" s="99"/>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1"/>
      <c r="AX245" s="161"/>
      <c r="AY245" s="161"/>
      <c r="AZ245" s="161"/>
      <c r="BA245" s="99"/>
    </row>
    <row r="246" spans="1:53" ht="15.75" customHeight="1" x14ac:dyDescent="0.25">
      <c r="A246" s="99"/>
      <c r="B246" s="100"/>
      <c r="C246" s="99"/>
      <c r="D246" s="99"/>
      <c r="E246" s="1444"/>
      <c r="F246" s="99"/>
      <c r="G246" s="99"/>
      <c r="H246" s="99"/>
      <c r="I246" s="99"/>
      <c r="J246" s="161"/>
      <c r="K246" s="1442"/>
      <c r="L246" s="1443"/>
      <c r="M246" s="161"/>
      <c r="N246" s="1442"/>
      <c r="O246" s="161"/>
      <c r="P246" s="161"/>
      <c r="Q246" s="161"/>
      <c r="R246" s="161"/>
      <c r="S246" s="161"/>
      <c r="T246" s="161"/>
      <c r="U246" s="161"/>
      <c r="V246" s="161"/>
      <c r="W246" s="161"/>
      <c r="X246" s="161"/>
      <c r="Y246" s="161"/>
      <c r="Z246" s="99"/>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99"/>
    </row>
    <row r="247" spans="1:53" ht="15.75" customHeight="1" x14ac:dyDescent="0.25">
      <c r="A247" s="99"/>
      <c r="B247" s="100"/>
      <c r="C247" s="99"/>
      <c r="D247" s="99"/>
      <c r="E247" s="1444"/>
      <c r="F247" s="99"/>
      <c r="G247" s="99"/>
      <c r="H247" s="99"/>
      <c r="I247" s="99"/>
      <c r="J247" s="161"/>
      <c r="K247" s="1442"/>
      <c r="L247" s="1443"/>
      <c r="M247" s="161"/>
      <c r="N247" s="1442"/>
      <c r="O247" s="161"/>
      <c r="P247" s="161"/>
      <c r="Q247" s="161"/>
      <c r="R247" s="161"/>
      <c r="S247" s="161"/>
      <c r="T247" s="161"/>
      <c r="U247" s="161"/>
      <c r="V247" s="161"/>
      <c r="W247" s="161"/>
      <c r="X247" s="161"/>
      <c r="Y247" s="161"/>
      <c r="Z247" s="99"/>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1"/>
      <c r="AX247" s="161"/>
      <c r="AY247" s="161"/>
      <c r="AZ247" s="161"/>
      <c r="BA247" s="99"/>
    </row>
    <row r="248" spans="1:53" ht="15.75" customHeight="1" x14ac:dyDescent="0.25">
      <c r="A248" s="99"/>
      <c r="B248" s="100"/>
      <c r="C248" s="99"/>
      <c r="D248" s="99"/>
      <c r="E248" s="1444"/>
      <c r="F248" s="99"/>
      <c r="G248" s="99"/>
      <c r="H248" s="99"/>
      <c r="I248" s="99"/>
      <c r="J248" s="161"/>
      <c r="K248" s="1442"/>
      <c r="L248" s="1443"/>
      <c r="M248" s="161"/>
      <c r="N248" s="1442"/>
      <c r="O248" s="161"/>
      <c r="P248" s="161"/>
      <c r="Q248" s="161"/>
      <c r="R248" s="161"/>
      <c r="S248" s="161"/>
      <c r="T248" s="161"/>
      <c r="U248" s="161"/>
      <c r="V248" s="161"/>
      <c r="W248" s="161"/>
      <c r="X248" s="161"/>
      <c r="Y248" s="161"/>
      <c r="Z248" s="99"/>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1"/>
      <c r="AY248" s="161"/>
      <c r="AZ248" s="161"/>
      <c r="BA248" s="99"/>
    </row>
    <row r="249" spans="1:53" ht="15.75" customHeight="1" x14ac:dyDescent="0.25">
      <c r="A249" s="99"/>
      <c r="B249" s="100"/>
      <c r="C249" s="99"/>
      <c r="D249" s="99"/>
      <c r="E249" s="1444"/>
      <c r="F249" s="99"/>
      <c r="G249" s="99"/>
      <c r="H249" s="99"/>
      <c r="I249" s="99"/>
      <c r="J249" s="161"/>
      <c r="K249" s="1442"/>
      <c r="L249" s="1443"/>
      <c r="M249" s="161"/>
      <c r="N249" s="1442"/>
      <c r="O249" s="161"/>
      <c r="P249" s="161"/>
      <c r="Q249" s="161"/>
      <c r="R249" s="161"/>
      <c r="S249" s="161"/>
      <c r="T249" s="161"/>
      <c r="U249" s="161"/>
      <c r="V249" s="161"/>
      <c r="W249" s="161"/>
      <c r="X249" s="161"/>
      <c r="Y249" s="161"/>
      <c r="Z249" s="99"/>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99"/>
    </row>
    <row r="250" spans="1:53" ht="15.75" customHeight="1" x14ac:dyDescent="0.25">
      <c r="A250" s="99"/>
      <c r="B250" s="100"/>
      <c r="C250" s="99"/>
      <c r="D250" s="99"/>
      <c r="E250" s="1444"/>
      <c r="F250" s="99"/>
      <c r="G250" s="99"/>
      <c r="H250" s="99"/>
      <c r="I250" s="99"/>
      <c r="J250" s="161"/>
      <c r="K250" s="1442"/>
      <c r="L250" s="1443"/>
      <c r="M250" s="161"/>
      <c r="N250" s="1442"/>
      <c r="O250" s="161"/>
      <c r="P250" s="161"/>
      <c r="Q250" s="161"/>
      <c r="R250" s="161"/>
      <c r="S250" s="161"/>
      <c r="T250" s="161"/>
      <c r="U250" s="161"/>
      <c r="V250" s="161"/>
      <c r="W250" s="161"/>
      <c r="X250" s="161"/>
      <c r="Y250" s="161"/>
      <c r="Z250" s="99"/>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1"/>
      <c r="AX250" s="161"/>
      <c r="AY250" s="161"/>
      <c r="AZ250" s="161"/>
      <c r="BA250" s="99"/>
    </row>
    <row r="251" spans="1:53" ht="15.75" customHeight="1" x14ac:dyDescent="0.25">
      <c r="A251" s="99"/>
      <c r="B251" s="100"/>
      <c r="C251" s="99"/>
      <c r="D251" s="99"/>
      <c r="E251" s="1444"/>
      <c r="F251" s="99"/>
      <c r="G251" s="99"/>
      <c r="H251" s="99"/>
      <c r="I251" s="99"/>
      <c r="J251" s="161"/>
      <c r="K251" s="1442"/>
      <c r="L251" s="1443"/>
      <c r="M251" s="161"/>
      <c r="N251" s="1442"/>
      <c r="O251" s="161"/>
      <c r="P251" s="161"/>
      <c r="Q251" s="161"/>
      <c r="R251" s="161"/>
      <c r="S251" s="161"/>
      <c r="T251" s="161"/>
      <c r="U251" s="161"/>
      <c r="V251" s="161"/>
      <c r="W251" s="161"/>
      <c r="X251" s="161"/>
      <c r="Y251" s="161"/>
      <c r="Z251" s="99"/>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1"/>
      <c r="AX251" s="161"/>
      <c r="AY251" s="161"/>
      <c r="AZ251" s="161"/>
      <c r="BA251" s="99"/>
    </row>
    <row r="252" spans="1:53" ht="15.75" customHeight="1" x14ac:dyDescent="0.25">
      <c r="A252" s="99"/>
      <c r="B252" s="100"/>
      <c r="C252" s="99"/>
      <c r="D252" s="99"/>
      <c r="E252" s="1444"/>
      <c r="F252" s="99"/>
      <c r="G252" s="99"/>
      <c r="H252" s="99"/>
      <c r="I252" s="99"/>
      <c r="J252" s="161"/>
      <c r="K252" s="1442"/>
      <c r="L252" s="1443"/>
      <c r="M252" s="161"/>
      <c r="N252" s="1442"/>
      <c r="O252" s="161"/>
      <c r="P252" s="161"/>
      <c r="Q252" s="161"/>
      <c r="R252" s="161"/>
      <c r="S252" s="161"/>
      <c r="T252" s="161"/>
      <c r="U252" s="161"/>
      <c r="V252" s="161"/>
      <c r="W252" s="161"/>
      <c r="X252" s="161"/>
      <c r="Y252" s="161"/>
      <c r="Z252" s="99"/>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c r="AW252" s="161"/>
      <c r="AX252" s="161"/>
      <c r="AY252" s="161"/>
      <c r="AZ252" s="161"/>
      <c r="BA252" s="99"/>
    </row>
    <row r="253" spans="1:53" ht="15.75" customHeight="1" x14ac:dyDescent="0.25">
      <c r="A253" s="99"/>
      <c r="B253" s="100"/>
      <c r="C253" s="99"/>
      <c r="D253" s="99"/>
      <c r="E253" s="1444"/>
      <c r="F253" s="99"/>
      <c r="G253" s="99"/>
      <c r="H253" s="99"/>
      <c r="I253" s="99"/>
      <c r="J253" s="161"/>
      <c r="K253" s="1442"/>
      <c r="L253" s="1443"/>
      <c r="M253" s="161"/>
      <c r="N253" s="1442"/>
      <c r="O253" s="161"/>
      <c r="P253" s="161"/>
      <c r="Q253" s="161"/>
      <c r="R253" s="161"/>
      <c r="S253" s="161"/>
      <c r="T253" s="161"/>
      <c r="U253" s="161"/>
      <c r="V253" s="161"/>
      <c r="W253" s="161"/>
      <c r="X253" s="161"/>
      <c r="Y253" s="161"/>
      <c r="Z253" s="99"/>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1"/>
      <c r="AX253" s="161"/>
      <c r="AY253" s="161"/>
      <c r="AZ253" s="161"/>
      <c r="BA253" s="99"/>
    </row>
    <row r="254" spans="1:53" ht="15.75" customHeight="1" x14ac:dyDescent="0.25">
      <c r="A254" s="99"/>
      <c r="B254" s="100"/>
      <c r="C254" s="99"/>
      <c r="D254" s="99"/>
      <c r="E254" s="1444"/>
      <c r="F254" s="99"/>
      <c r="G254" s="99"/>
      <c r="H254" s="99"/>
      <c r="I254" s="99"/>
      <c r="J254" s="161"/>
      <c r="K254" s="1442"/>
      <c r="L254" s="1443"/>
      <c r="M254" s="161"/>
      <c r="N254" s="1442"/>
      <c r="O254" s="161"/>
      <c r="P254" s="161"/>
      <c r="Q254" s="161"/>
      <c r="R254" s="161"/>
      <c r="S254" s="161"/>
      <c r="T254" s="161"/>
      <c r="U254" s="161"/>
      <c r="V254" s="161"/>
      <c r="W254" s="161"/>
      <c r="X254" s="161"/>
      <c r="Y254" s="161"/>
      <c r="Z254" s="99"/>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1"/>
      <c r="AX254" s="161"/>
      <c r="AY254" s="161"/>
      <c r="AZ254" s="161"/>
      <c r="BA254" s="99"/>
    </row>
    <row r="255" spans="1:53" ht="15.75" customHeight="1" x14ac:dyDescent="0.25">
      <c r="A255" s="99"/>
      <c r="B255" s="100"/>
      <c r="C255" s="99"/>
      <c r="D255" s="99"/>
      <c r="E255" s="1444"/>
      <c r="F255" s="99"/>
      <c r="G255" s="99"/>
      <c r="H255" s="99"/>
      <c r="I255" s="99"/>
      <c r="J255" s="161"/>
      <c r="K255" s="1442"/>
      <c r="L255" s="1443"/>
      <c r="M255" s="161"/>
      <c r="N255" s="1442"/>
      <c r="O255" s="161"/>
      <c r="P255" s="161"/>
      <c r="Q255" s="161"/>
      <c r="R255" s="161"/>
      <c r="S255" s="161"/>
      <c r="T255" s="161"/>
      <c r="U255" s="161"/>
      <c r="V255" s="161"/>
      <c r="W255" s="161"/>
      <c r="X255" s="161"/>
      <c r="Y255" s="161"/>
      <c r="Z255" s="99"/>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99"/>
    </row>
    <row r="256" spans="1:53" ht="15.75" customHeight="1" x14ac:dyDescent="0.25">
      <c r="A256" s="99"/>
      <c r="B256" s="100"/>
      <c r="C256" s="99"/>
      <c r="D256" s="99"/>
      <c r="E256" s="1444"/>
      <c r="F256" s="99"/>
      <c r="G256" s="99"/>
      <c r="H256" s="99"/>
      <c r="I256" s="99"/>
      <c r="J256" s="161"/>
      <c r="K256" s="1442"/>
      <c r="L256" s="1443"/>
      <c r="M256" s="161"/>
      <c r="N256" s="1442"/>
      <c r="O256" s="161"/>
      <c r="P256" s="161"/>
      <c r="Q256" s="161"/>
      <c r="R256" s="161"/>
      <c r="S256" s="161"/>
      <c r="T256" s="161"/>
      <c r="U256" s="161"/>
      <c r="V256" s="161"/>
      <c r="W256" s="161"/>
      <c r="X256" s="161"/>
      <c r="Y256" s="161"/>
      <c r="Z256" s="99"/>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1"/>
      <c r="AX256" s="161"/>
      <c r="AY256" s="161"/>
      <c r="AZ256" s="161"/>
      <c r="BA256" s="99"/>
    </row>
    <row r="257" spans="1:53" ht="15.75" customHeight="1" x14ac:dyDescent="0.25">
      <c r="A257" s="99"/>
      <c r="B257" s="100"/>
      <c r="C257" s="99"/>
      <c r="D257" s="99"/>
      <c r="E257" s="1444"/>
      <c r="F257" s="99"/>
      <c r="G257" s="99"/>
      <c r="H257" s="99"/>
      <c r="I257" s="99"/>
      <c r="J257" s="161"/>
      <c r="K257" s="1442"/>
      <c r="L257" s="1443"/>
      <c r="M257" s="161"/>
      <c r="N257" s="1442"/>
      <c r="O257" s="161"/>
      <c r="P257" s="161"/>
      <c r="Q257" s="161"/>
      <c r="R257" s="161"/>
      <c r="S257" s="161"/>
      <c r="T257" s="161"/>
      <c r="U257" s="161"/>
      <c r="V257" s="161"/>
      <c r="W257" s="161"/>
      <c r="X257" s="161"/>
      <c r="Y257" s="161"/>
      <c r="Z257" s="99"/>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99"/>
    </row>
    <row r="258" spans="1:53" ht="15.75" customHeight="1" x14ac:dyDescent="0.25">
      <c r="A258" s="99"/>
      <c r="B258" s="100"/>
      <c r="C258" s="99"/>
      <c r="D258" s="99"/>
      <c r="E258" s="1444"/>
      <c r="F258" s="99"/>
      <c r="G258" s="99"/>
      <c r="H258" s="99"/>
      <c r="I258" s="99"/>
      <c r="J258" s="161"/>
      <c r="K258" s="1442"/>
      <c r="L258" s="1443"/>
      <c r="M258" s="161"/>
      <c r="N258" s="1442"/>
      <c r="O258" s="161"/>
      <c r="P258" s="161"/>
      <c r="Q258" s="161"/>
      <c r="R258" s="161"/>
      <c r="S258" s="161"/>
      <c r="T258" s="161"/>
      <c r="U258" s="161"/>
      <c r="V258" s="161"/>
      <c r="W258" s="161"/>
      <c r="X258" s="161"/>
      <c r="Y258" s="161"/>
      <c r="Z258" s="99"/>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99"/>
    </row>
    <row r="259" spans="1:53" ht="15.75" customHeight="1" x14ac:dyDescent="0.25">
      <c r="A259" s="99"/>
      <c r="B259" s="100"/>
      <c r="C259" s="99"/>
      <c r="D259" s="99"/>
      <c r="E259" s="1444"/>
      <c r="F259" s="99"/>
      <c r="G259" s="99"/>
      <c r="H259" s="99"/>
      <c r="I259" s="99"/>
      <c r="J259" s="161"/>
      <c r="K259" s="1442"/>
      <c r="L259" s="1443"/>
      <c r="M259" s="161"/>
      <c r="N259" s="1442"/>
      <c r="O259" s="161"/>
      <c r="P259" s="161"/>
      <c r="Q259" s="161"/>
      <c r="R259" s="161"/>
      <c r="S259" s="161"/>
      <c r="T259" s="161"/>
      <c r="U259" s="161"/>
      <c r="V259" s="161"/>
      <c r="W259" s="161"/>
      <c r="X259" s="161"/>
      <c r="Y259" s="161"/>
      <c r="Z259" s="99"/>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99"/>
    </row>
    <row r="260" spans="1:53" ht="15.75" customHeight="1" x14ac:dyDescent="0.25">
      <c r="A260" s="99"/>
      <c r="B260" s="100"/>
      <c r="C260" s="99"/>
      <c r="D260" s="99"/>
      <c r="E260" s="1444"/>
      <c r="F260" s="99"/>
      <c r="G260" s="99"/>
      <c r="H260" s="99"/>
      <c r="I260" s="99"/>
      <c r="J260" s="161"/>
      <c r="K260" s="1442"/>
      <c r="L260" s="1443"/>
      <c r="M260" s="161"/>
      <c r="N260" s="1442"/>
      <c r="O260" s="161"/>
      <c r="P260" s="161"/>
      <c r="Q260" s="161"/>
      <c r="R260" s="161"/>
      <c r="S260" s="161"/>
      <c r="T260" s="161"/>
      <c r="U260" s="161"/>
      <c r="V260" s="161"/>
      <c r="W260" s="161"/>
      <c r="X260" s="161"/>
      <c r="Y260" s="161"/>
      <c r="Z260" s="99"/>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1"/>
      <c r="AX260" s="161"/>
      <c r="AY260" s="161"/>
      <c r="AZ260" s="161"/>
      <c r="BA260" s="99"/>
    </row>
    <row r="261" spans="1:53" ht="15.75" customHeight="1" x14ac:dyDescent="0.25">
      <c r="A261" s="99"/>
      <c r="B261" s="100"/>
      <c r="C261" s="99"/>
      <c r="D261" s="99"/>
      <c r="E261" s="1444"/>
      <c r="F261" s="99"/>
      <c r="G261" s="99"/>
      <c r="H261" s="99"/>
      <c r="I261" s="99"/>
      <c r="J261" s="161"/>
      <c r="K261" s="1442"/>
      <c r="L261" s="1443"/>
      <c r="M261" s="161"/>
      <c r="N261" s="1442"/>
      <c r="O261" s="161"/>
      <c r="P261" s="161"/>
      <c r="Q261" s="161"/>
      <c r="R261" s="161"/>
      <c r="S261" s="161"/>
      <c r="T261" s="161"/>
      <c r="U261" s="161"/>
      <c r="V261" s="161"/>
      <c r="W261" s="161"/>
      <c r="X261" s="161"/>
      <c r="Y261" s="161"/>
      <c r="Z261" s="99"/>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99"/>
    </row>
    <row r="262" spans="1:53" ht="15.75" customHeight="1" x14ac:dyDescent="0.25">
      <c r="A262" s="99"/>
      <c r="B262" s="100"/>
      <c r="C262" s="99"/>
      <c r="D262" s="99"/>
      <c r="E262" s="1444"/>
      <c r="F262" s="99"/>
      <c r="G262" s="99"/>
      <c r="H262" s="99"/>
      <c r="I262" s="99"/>
      <c r="J262" s="161"/>
      <c r="K262" s="1442"/>
      <c r="L262" s="1443"/>
      <c r="M262" s="161"/>
      <c r="N262" s="1442"/>
      <c r="O262" s="161"/>
      <c r="P262" s="161"/>
      <c r="Q262" s="161"/>
      <c r="R262" s="161"/>
      <c r="S262" s="161"/>
      <c r="T262" s="161"/>
      <c r="U262" s="161"/>
      <c r="V262" s="161"/>
      <c r="W262" s="161"/>
      <c r="X262" s="161"/>
      <c r="Y262" s="161"/>
      <c r="Z262" s="99"/>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99"/>
    </row>
    <row r="263" spans="1:53" ht="15.75" customHeight="1" x14ac:dyDescent="0.25">
      <c r="A263" s="99"/>
      <c r="B263" s="100"/>
      <c r="C263" s="99"/>
      <c r="D263" s="99"/>
      <c r="E263" s="1444"/>
      <c r="F263" s="99"/>
      <c r="G263" s="99"/>
      <c r="H263" s="99"/>
      <c r="I263" s="99"/>
      <c r="J263" s="161"/>
      <c r="K263" s="1442"/>
      <c r="L263" s="1443"/>
      <c r="M263" s="161"/>
      <c r="N263" s="1442"/>
      <c r="O263" s="161"/>
      <c r="P263" s="161"/>
      <c r="Q263" s="161"/>
      <c r="R263" s="161"/>
      <c r="S263" s="161"/>
      <c r="T263" s="161"/>
      <c r="U263" s="161"/>
      <c r="V263" s="161"/>
      <c r="W263" s="161"/>
      <c r="X263" s="161"/>
      <c r="Y263" s="161"/>
      <c r="Z263" s="99"/>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99"/>
    </row>
    <row r="264" spans="1:53" ht="15.75" customHeight="1" x14ac:dyDescent="0.25">
      <c r="A264" s="99"/>
      <c r="B264" s="100"/>
      <c r="C264" s="99"/>
      <c r="D264" s="99"/>
      <c r="E264" s="1444"/>
      <c r="F264" s="99"/>
      <c r="G264" s="99"/>
      <c r="H264" s="99"/>
      <c r="I264" s="99"/>
      <c r="J264" s="161"/>
      <c r="K264" s="1442"/>
      <c r="L264" s="1443"/>
      <c r="M264" s="161"/>
      <c r="N264" s="1442"/>
      <c r="O264" s="161"/>
      <c r="P264" s="161"/>
      <c r="Q264" s="161"/>
      <c r="R264" s="161"/>
      <c r="S264" s="161"/>
      <c r="T264" s="161"/>
      <c r="U264" s="161"/>
      <c r="V264" s="161"/>
      <c r="W264" s="161"/>
      <c r="X264" s="161"/>
      <c r="Y264" s="161"/>
      <c r="Z264" s="99"/>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99"/>
    </row>
    <row r="265" spans="1:53" ht="15.75" customHeight="1" x14ac:dyDescent="0.25">
      <c r="A265" s="99"/>
      <c r="B265" s="100"/>
      <c r="C265" s="99"/>
      <c r="D265" s="99"/>
      <c r="E265" s="1444"/>
      <c r="F265" s="99"/>
      <c r="G265" s="99"/>
      <c r="H265" s="99"/>
      <c r="I265" s="99"/>
      <c r="J265" s="161"/>
      <c r="K265" s="1442"/>
      <c r="L265" s="1443"/>
      <c r="M265" s="161"/>
      <c r="N265" s="1442"/>
      <c r="O265" s="161"/>
      <c r="P265" s="161"/>
      <c r="Q265" s="161"/>
      <c r="R265" s="161"/>
      <c r="S265" s="161"/>
      <c r="T265" s="161"/>
      <c r="U265" s="161"/>
      <c r="V265" s="161"/>
      <c r="W265" s="161"/>
      <c r="X265" s="161"/>
      <c r="Y265" s="161"/>
      <c r="Z265" s="99"/>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99"/>
    </row>
    <row r="266" spans="1:53" ht="15.75" customHeight="1" x14ac:dyDescent="0.25">
      <c r="A266" s="99"/>
      <c r="B266" s="100"/>
      <c r="C266" s="99"/>
      <c r="D266" s="99"/>
      <c r="E266" s="1444"/>
      <c r="F266" s="99"/>
      <c r="G266" s="99"/>
      <c r="H266" s="99"/>
      <c r="I266" s="99"/>
      <c r="J266" s="161"/>
      <c r="K266" s="1442"/>
      <c r="L266" s="1443"/>
      <c r="M266" s="161"/>
      <c r="N266" s="1442"/>
      <c r="O266" s="161"/>
      <c r="P266" s="161"/>
      <c r="Q266" s="161"/>
      <c r="R266" s="161"/>
      <c r="S266" s="161"/>
      <c r="T266" s="161"/>
      <c r="U266" s="161"/>
      <c r="V266" s="161"/>
      <c r="W266" s="161"/>
      <c r="X266" s="161"/>
      <c r="Y266" s="161"/>
      <c r="Z266" s="99"/>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1"/>
      <c r="AY266" s="161"/>
      <c r="AZ266" s="161"/>
      <c r="BA266" s="99"/>
    </row>
    <row r="267" spans="1:53" ht="15.75" customHeight="1" x14ac:dyDescent="0.25">
      <c r="A267" s="99"/>
      <c r="B267" s="100"/>
      <c r="C267" s="99"/>
      <c r="D267" s="99"/>
      <c r="E267" s="1444"/>
      <c r="F267" s="99"/>
      <c r="G267" s="99"/>
      <c r="H267" s="99"/>
      <c r="I267" s="99"/>
      <c r="J267" s="161"/>
      <c r="K267" s="1442"/>
      <c r="L267" s="1443"/>
      <c r="M267" s="161"/>
      <c r="N267" s="1442"/>
      <c r="O267" s="161"/>
      <c r="P267" s="161"/>
      <c r="Q267" s="161"/>
      <c r="R267" s="161"/>
      <c r="S267" s="161"/>
      <c r="T267" s="161"/>
      <c r="U267" s="161"/>
      <c r="V267" s="161"/>
      <c r="W267" s="161"/>
      <c r="X267" s="161"/>
      <c r="Y267" s="161"/>
      <c r="Z267" s="99"/>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99"/>
    </row>
    <row r="268" spans="1:53" ht="15.75" customHeight="1" x14ac:dyDescent="0.25">
      <c r="A268" s="99"/>
      <c r="B268" s="100"/>
      <c r="C268" s="99"/>
      <c r="D268" s="99"/>
      <c r="E268" s="1444"/>
      <c r="F268" s="99"/>
      <c r="G268" s="99"/>
      <c r="H268" s="99"/>
      <c r="I268" s="99"/>
      <c r="J268" s="161"/>
      <c r="K268" s="1442"/>
      <c r="L268" s="1443"/>
      <c r="M268" s="161"/>
      <c r="N268" s="1442"/>
      <c r="O268" s="161"/>
      <c r="P268" s="161"/>
      <c r="Q268" s="161"/>
      <c r="R268" s="161"/>
      <c r="S268" s="161"/>
      <c r="T268" s="161"/>
      <c r="U268" s="161"/>
      <c r="V268" s="161"/>
      <c r="W268" s="161"/>
      <c r="X268" s="161"/>
      <c r="Y268" s="161"/>
      <c r="Z268" s="99"/>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99"/>
    </row>
    <row r="269" spans="1:53" ht="15.75" customHeight="1" x14ac:dyDescent="0.25">
      <c r="A269" s="99"/>
      <c r="B269" s="100"/>
      <c r="C269" s="99"/>
      <c r="D269" s="99"/>
      <c r="E269" s="1444"/>
      <c r="F269" s="99"/>
      <c r="G269" s="99"/>
      <c r="H269" s="99"/>
      <c r="I269" s="99"/>
      <c r="J269" s="161"/>
      <c r="K269" s="1442"/>
      <c r="L269" s="1443"/>
      <c r="M269" s="161"/>
      <c r="N269" s="1442"/>
      <c r="O269" s="161"/>
      <c r="P269" s="161"/>
      <c r="Q269" s="161"/>
      <c r="R269" s="161"/>
      <c r="S269" s="161"/>
      <c r="T269" s="161"/>
      <c r="U269" s="161"/>
      <c r="V269" s="161"/>
      <c r="W269" s="161"/>
      <c r="X269" s="161"/>
      <c r="Y269" s="161"/>
      <c r="Z269" s="99"/>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99"/>
    </row>
    <row r="270" spans="1:53" ht="15.75" customHeight="1" x14ac:dyDescent="0.25">
      <c r="A270" s="99"/>
      <c r="B270" s="100"/>
      <c r="C270" s="99"/>
      <c r="D270" s="99"/>
      <c r="E270" s="1444"/>
      <c r="F270" s="99"/>
      <c r="G270" s="99"/>
      <c r="H270" s="99"/>
      <c r="I270" s="99"/>
      <c r="J270" s="161"/>
      <c r="K270" s="1442"/>
      <c r="L270" s="1443"/>
      <c r="M270" s="161"/>
      <c r="N270" s="1442"/>
      <c r="O270" s="161"/>
      <c r="P270" s="161"/>
      <c r="Q270" s="161"/>
      <c r="R270" s="161"/>
      <c r="S270" s="161"/>
      <c r="T270" s="161"/>
      <c r="U270" s="161"/>
      <c r="V270" s="161"/>
      <c r="W270" s="161"/>
      <c r="X270" s="161"/>
      <c r="Y270" s="161"/>
      <c r="Z270" s="99"/>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99"/>
    </row>
    <row r="271" spans="1:53" ht="15.75" customHeight="1" x14ac:dyDescent="0.25">
      <c r="A271" s="99"/>
      <c r="B271" s="100"/>
      <c r="C271" s="99"/>
      <c r="D271" s="99"/>
      <c r="E271" s="1444"/>
      <c r="F271" s="99"/>
      <c r="G271" s="99"/>
      <c r="H271" s="99"/>
      <c r="I271" s="99"/>
      <c r="J271" s="161"/>
      <c r="K271" s="1442"/>
      <c r="L271" s="1443"/>
      <c r="M271" s="161"/>
      <c r="N271" s="1442"/>
      <c r="O271" s="161"/>
      <c r="P271" s="161"/>
      <c r="Q271" s="161"/>
      <c r="R271" s="161"/>
      <c r="S271" s="161"/>
      <c r="T271" s="161"/>
      <c r="U271" s="161"/>
      <c r="V271" s="161"/>
      <c r="W271" s="161"/>
      <c r="X271" s="161"/>
      <c r="Y271" s="161"/>
      <c r="Z271" s="99"/>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99"/>
    </row>
    <row r="272" spans="1:53" ht="15.75" customHeight="1" x14ac:dyDescent="0.25">
      <c r="A272" s="99"/>
      <c r="B272" s="100"/>
      <c r="C272" s="99"/>
      <c r="D272" s="99"/>
      <c r="E272" s="1444"/>
      <c r="F272" s="99"/>
      <c r="G272" s="99"/>
      <c r="H272" s="99"/>
      <c r="I272" s="99"/>
      <c r="J272" s="161"/>
      <c r="K272" s="1442"/>
      <c r="L272" s="1443"/>
      <c r="M272" s="161"/>
      <c r="N272" s="1442"/>
      <c r="O272" s="161"/>
      <c r="P272" s="161"/>
      <c r="Q272" s="161"/>
      <c r="R272" s="161"/>
      <c r="S272" s="161"/>
      <c r="T272" s="161"/>
      <c r="U272" s="161"/>
      <c r="V272" s="161"/>
      <c r="W272" s="161"/>
      <c r="X272" s="161"/>
      <c r="Y272" s="161"/>
      <c r="Z272" s="99"/>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99"/>
    </row>
    <row r="273" spans="1:53" ht="15.75" customHeight="1" x14ac:dyDescent="0.25">
      <c r="A273" s="99"/>
      <c r="B273" s="100"/>
      <c r="C273" s="99"/>
      <c r="D273" s="99"/>
      <c r="E273" s="1444"/>
      <c r="F273" s="99"/>
      <c r="G273" s="99"/>
      <c r="H273" s="99"/>
      <c r="I273" s="99"/>
      <c r="J273" s="161"/>
      <c r="K273" s="1442"/>
      <c r="L273" s="1443"/>
      <c r="M273" s="161"/>
      <c r="N273" s="1442"/>
      <c r="O273" s="161"/>
      <c r="P273" s="161"/>
      <c r="Q273" s="161"/>
      <c r="R273" s="161"/>
      <c r="S273" s="161"/>
      <c r="T273" s="161"/>
      <c r="U273" s="161"/>
      <c r="V273" s="161"/>
      <c r="W273" s="161"/>
      <c r="X273" s="161"/>
      <c r="Y273" s="161"/>
      <c r="Z273" s="99"/>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99"/>
    </row>
    <row r="274" spans="1:53" ht="15.75" customHeight="1" x14ac:dyDescent="0.25">
      <c r="A274" s="99"/>
      <c r="B274" s="100"/>
      <c r="C274" s="99"/>
      <c r="D274" s="99"/>
      <c r="E274" s="1444"/>
      <c r="F274" s="99"/>
      <c r="G274" s="99"/>
      <c r="H274" s="99"/>
      <c r="I274" s="99"/>
      <c r="J274" s="161"/>
      <c r="K274" s="1442"/>
      <c r="L274" s="1443"/>
      <c r="M274" s="161"/>
      <c r="N274" s="1442"/>
      <c r="O274" s="161"/>
      <c r="P274" s="161"/>
      <c r="Q274" s="161"/>
      <c r="R274" s="161"/>
      <c r="S274" s="161"/>
      <c r="T274" s="161"/>
      <c r="U274" s="161"/>
      <c r="V274" s="161"/>
      <c r="W274" s="161"/>
      <c r="X274" s="161"/>
      <c r="Y274" s="161"/>
      <c r="Z274" s="99"/>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99"/>
    </row>
    <row r="275" spans="1:53" ht="15.75" customHeight="1" x14ac:dyDescent="0.25">
      <c r="A275" s="99"/>
      <c r="B275" s="100"/>
      <c r="C275" s="99"/>
      <c r="D275" s="99"/>
      <c r="E275" s="1444"/>
      <c r="F275" s="99"/>
      <c r="G275" s="99"/>
      <c r="H275" s="99"/>
      <c r="I275" s="99"/>
      <c r="J275" s="161"/>
      <c r="K275" s="1442"/>
      <c r="L275" s="1443"/>
      <c r="M275" s="161"/>
      <c r="N275" s="1442"/>
      <c r="O275" s="161"/>
      <c r="P275" s="161"/>
      <c r="Q275" s="161"/>
      <c r="R275" s="161"/>
      <c r="S275" s="161"/>
      <c r="T275" s="161"/>
      <c r="U275" s="161"/>
      <c r="V275" s="161"/>
      <c r="W275" s="161"/>
      <c r="X275" s="161"/>
      <c r="Y275" s="161"/>
      <c r="Z275" s="99"/>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99"/>
    </row>
    <row r="276" spans="1:53" ht="15.75" customHeight="1" x14ac:dyDescent="0.25">
      <c r="A276" s="99"/>
      <c r="B276" s="100"/>
      <c r="C276" s="99"/>
      <c r="D276" s="99"/>
      <c r="E276" s="1444"/>
      <c r="F276" s="99"/>
      <c r="G276" s="99"/>
      <c r="H276" s="99"/>
      <c r="I276" s="99"/>
      <c r="J276" s="161"/>
      <c r="K276" s="1442"/>
      <c r="L276" s="1443"/>
      <c r="M276" s="161"/>
      <c r="N276" s="1442"/>
      <c r="O276" s="161"/>
      <c r="P276" s="161"/>
      <c r="Q276" s="161"/>
      <c r="R276" s="161"/>
      <c r="S276" s="161"/>
      <c r="T276" s="161"/>
      <c r="U276" s="161"/>
      <c r="V276" s="161"/>
      <c r="W276" s="161"/>
      <c r="X276" s="161"/>
      <c r="Y276" s="161"/>
      <c r="Z276" s="99"/>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99"/>
    </row>
    <row r="277" spans="1:53" ht="15.75" customHeight="1" x14ac:dyDescent="0.25">
      <c r="A277" s="99"/>
      <c r="B277" s="100"/>
      <c r="C277" s="99"/>
      <c r="D277" s="99"/>
      <c r="E277" s="1444"/>
      <c r="F277" s="99"/>
      <c r="G277" s="99"/>
      <c r="H277" s="99"/>
      <c r="I277" s="99"/>
      <c r="J277" s="161"/>
      <c r="K277" s="1442"/>
      <c r="L277" s="1443"/>
      <c r="M277" s="161"/>
      <c r="N277" s="1442"/>
      <c r="O277" s="161"/>
      <c r="P277" s="161"/>
      <c r="Q277" s="161"/>
      <c r="R277" s="161"/>
      <c r="S277" s="161"/>
      <c r="T277" s="161"/>
      <c r="U277" s="161"/>
      <c r="V277" s="161"/>
      <c r="W277" s="161"/>
      <c r="X277" s="161"/>
      <c r="Y277" s="161"/>
      <c r="Z277" s="99"/>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99"/>
    </row>
    <row r="278" spans="1:53" ht="15.75" customHeight="1" x14ac:dyDescent="0.25">
      <c r="A278" s="99"/>
      <c r="B278" s="100"/>
      <c r="C278" s="99"/>
      <c r="D278" s="99"/>
      <c r="E278" s="1444"/>
      <c r="F278" s="99"/>
      <c r="G278" s="99"/>
      <c r="H278" s="99"/>
      <c r="I278" s="99"/>
      <c r="J278" s="161"/>
      <c r="K278" s="1442"/>
      <c r="L278" s="1443"/>
      <c r="M278" s="161"/>
      <c r="N278" s="1442"/>
      <c r="O278" s="161"/>
      <c r="P278" s="161"/>
      <c r="Q278" s="161"/>
      <c r="R278" s="161"/>
      <c r="S278" s="161"/>
      <c r="T278" s="161"/>
      <c r="U278" s="161"/>
      <c r="V278" s="161"/>
      <c r="W278" s="161"/>
      <c r="X278" s="161"/>
      <c r="Y278" s="161"/>
      <c r="Z278" s="99"/>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99"/>
    </row>
    <row r="279" spans="1:53" ht="15.75" customHeight="1" x14ac:dyDescent="0.25">
      <c r="A279" s="99"/>
      <c r="B279" s="100"/>
      <c r="C279" s="99"/>
      <c r="D279" s="99"/>
      <c r="E279" s="1444"/>
      <c r="F279" s="99"/>
      <c r="G279" s="99"/>
      <c r="H279" s="99"/>
      <c r="I279" s="99"/>
      <c r="J279" s="161"/>
      <c r="K279" s="1442"/>
      <c r="L279" s="1443"/>
      <c r="M279" s="161"/>
      <c r="N279" s="1442"/>
      <c r="O279" s="161"/>
      <c r="P279" s="161"/>
      <c r="Q279" s="161"/>
      <c r="R279" s="161"/>
      <c r="S279" s="161"/>
      <c r="T279" s="161"/>
      <c r="U279" s="161"/>
      <c r="V279" s="161"/>
      <c r="W279" s="161"/>
      <c r="X279" s="161"/>
      <c r="Y279" s="161"/>
      <c r="Z279" s="99"/>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99"/>
    </row>
    <row r="280" spans="1:53" ht="15.75" customHeight="1" x14ac:dyDescent="0.25">
      <c r="A280" s="99"/>
      <c r="B280" s="100"/>
      <c r="C280" s="99"/>
      <c r="D280" s="99"/>
      <c r="E280" s="1444"/>
      <c r="F280" s="99"/>
      <c r="G280" s="99"/>
      <c r="H280" s="99"/>
      <c r="I280" s="99"/>
      <c r="J280" s="161"/>
      <c r="K280" s="1442"/>
      <c r="L280" s="1443"/>
      <c r="M280" s="161"/>
      <c r="N280" s="1442"/>
      <c r="O280" s="161"/>
      <c r="P280" s="161"/>
      <c r="Q280" s="161"/>
      <c r="R280" s="161"/>
      <c r="S280" s="161"/>
      <c r="T280" s="161"/>
      <c r="U280" s="161"/>
      <c r="V280" s="161"/>
      <c r="W280" s="161"/>
      <c r="X280" s="161"/>
      <c r="Y280" s="161"/>
      <c r="Z280" s="99"/>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99"/>
    </row>
    <row r="281" spans="1:53" ht="15.75" customHeight="1" x14ac:dyDescent="0.25">
      <c r="A281" s="99"/>
      <c r="B281" s="100"/>
      <c r="C281" s="99"/>
      <c r="D281" s="99"/>
      <c r="E281" s="1444"/>
      <c r="F281" s="99"/>
      <c r="G281" s="99"/>
      <c r="H281" s="99"/>
      <c r="I281" s="99"/>
      <c r="J281" s="161"/>
      <c r="K281" s="1442"/>
      <c r="L281" s="1443"/>
      <c r="M281" s="161"/>
      <c r="N281" s="1442"/>
      <c r="O281" s="161"/>
      <c r="P281" s="161"/>
      <c r="Q281" s="161"/>
      <c r="R281" s="161"/>
      <c r="S281" s="161"/>
      <c r="T281" s="161"/>
      <c r="U281" s="161"/>
      <c r="V281" s="161"/>
      <c r="W281" s="161"/>
      <c r="X281" s="161"/>
      <c r="Y281" s="161"/>
      <c r="Z281" s="99"/>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99"/>
    </row>
    <row r="282" spans="1:53" ht="15.75" customHeight="1" x14ac:dyDescent="0.25">
      <c r="A282" s="99"/>
      <c r="B282" s="100"/>
      <c r="C282" s="99"/>
      <c r="D282" s="99"/>
      <c r="E282" s="1444"/>
      <c r="F282" s="99"/>
      <c r="G282" s="99"/>
      <c r="H282" s="99"/>
      <c r="I282" s="99"/>
      <c r="J282" s="161"/>
      <c r="K282" s="1442"/>
      <c r="L282" s="1443"/>
      <c r="M282" s="161"/>
      <c r="N282" s="1442"/>
      <c r="O282" s="161"/>
      <c r="P282" s="161"/>
      <c r="Q282" s="161"/>
      <c r="R282" s="161"/>
      <c r="S282" s="161"/>
      <c r="T282" s="161"/>
      <c r="U282" s="161"/>
      <c r="V282" s="161"/>
      <c r="W282" s="161"/>
      <c r="X282" s="161"/>
      <c r="Y282" s="161"/>
      <c r="Z282" s="99"/>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99"/>
    </row>
    <row r="283" spans="1:53" ht="15.75" customHeight="1" x14ac:dyDescent="0.25">
      <c r="A283" s="99"/>
      <c r="B283" s="100"/>
      <c r="C283" s="99"/>
      <c r="D283" s="99"/>
      <c r="E283" s="1444"/>
      <c r="F283" s="99"/>
      <c r="G283" s="99"/>
      <c r="H283" s="99"/>
      <c r="I283" s="99"/>
      <c r="J283" s="161"/>
      <c r="K283" s="1442"/>
      <c r="L283" s="1443"/>
      <c r="M283" s="161"/>
      <c r="N283" s="1442"/>
      <c r="O283" s="161"/>
      <c r="P283" s="161"/>
      <c r="Q283" s="161"/>
      <c r="R283" s="161"/>
      <c r="S283" s="161"/>
      <c r="T283" s="161"/>
      <c r="U283" s="161"/>
      <c r="V283" s="161"/>
      <c r="W283" s="161"/>
      <c r="X283" s="161"/>
      <c r="Y283" s="161"/>
      <c r="Z283" s="99"/>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99"/>
    </row>
    <row r="284" spans="1:53" ht="15.75" customHeight="1" x14ac:dyDescent="0.25">
      <c r="A284" s="99"/>
      <c r="B284" s="100"/>
      <c r="C284" s="99"/>
      <c r="D284" s="99"/>
      <c r="E284" s="1444"/>
      <c r="F284" s="99"/>
      <c r="G284" s="99"/>
      <c r="H284" s="99"/>
      <c r="I284" s="99"/>
      <c r="J284" s="161"/>
      <c r="K284" s="1442"/>
      <c r="L284" s="1443"/>
      <c r="M284" s="161"/>
      <c r="N284" s="1442"/>
      <c r="O284" s="161"/>
      <c r="P284" s="161"/>
      <c r="Q284" s="161"/>
      <c r="R284" s="161"/>
      <c r="S284" s="161"/>
      <c r="T284" s="161"/>
      <c r="U284" s="161"/>
      <c r="V284" s="161"/>
      <c r="W284" s="161"/>
      <c r="X284" s="161"/>
      <c r="Y284" s="161"/>
      <c r="Z284" s="99"/>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99"/>
    </row>
    <row r="285" spans="1:53" ht="15.75" customHeight="1" x14ac:dyDescent="0.25">
      <c r="A285" s="99"/>
      <c r="B285" s="100"/>
      <c r="C285" s="99"/>
      <c r="D285" s="99"/>
      <c r="E285" s="1444"/>
      <c r="F285" s="99"/>
      <c r="G285" s="99"/>
      <c r="H285" s="99"/>
      <c r="I285" s="99"/>
      <c r="J285" s="161"/>
      <c r="K285" s="1442"/>
      <c r="L285" s="1443"/>
      <c r="M285" s="161"/>
      <c r="N285" s="1442"/>
      <c r="O285" s="161"/>
      <c r="P285" s="161"/>
      <c r="Q285" s="161"/>
      <c r="R285" s="161"/>
      <c r="S285" s="161"/>
      <c r="T285" s="161"/>
      <c r="U285" s="161"/>
      <c r="V285" s="161"/>
      <c r="W285" s="161"/>
      <c r="X285" s="161"/>
      <c r="Y285" s="161"/>
      <c r="Z285" s="99"/>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99"/>
    </row>
    <row r="286" spans="1:53" ht="15.75" customHeight="1" x14ac:dyDescent="0.25">
      <c r="A286" s="99"/>
      <c r="B286" s="100"/>
      <c r="C286" s="99"/>
      <c r="D286" s="99"/>
      <c r="E286" s="1444"/>
      <c r="F286" s="99"/>
      <c r="G286" s="99"/>
      <c r="H286" s="99"/>
      <c r="I286" s="99"/>
      <c r="J286" s="161"/>
      <c r="K286" s="1442"/>
      <c r="L286" s="1443"/>
      <c r="M286" s="161"/>
      <c r="N286" s="1442"/>
      <c r="O286" s="161"/>
      <c r="P286" s="161"/>
      <c r="Q286" s="161"/>
      <c r="R286" s="161"/>
      <c r="S286" s="161"/>
      <c r="T286" s="161"/>
      <c r="U286" s="161"/>
      <c r="V286" s="161"/>
      <c r="W286" s="161"/>
      <c r="X286" s="161"/>
      <c r="Y286" s="161"/>
      <c r="Z286" s="99"/>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99"/>
    </row>
    <row r="287" spans="1:53" ht="15.75" customHeight="1" x14ac:dyDescent="0.25">
      <c r="A287" s="99"/>
      <c r="B287" s="100"/>
      <c r="C287" s="99"/>
      <c r="D287" s="99"/>
      <c r="E287" s="1444"/>
      <c r="F287" s="99"/>
      <c r="G287" s="99"/>
      <c r="H287" s="99"/>
      <c r="I287" s="99"/>
      <c r="J287" s="161"/>
      <c r="K287" s="1442"/>
      <c r="L287" s="1443"/>
      <c r="M287" s="161"/>
      <c r="N287" s="1442"/>
      <c r="O287" s="161"/>
      <c r="P287" s="161"/>
      <c r="Q287" s="161"/>
      <c r="R287" s="161"/>
      <c r="S287" s="161"/>
      <c r="T287" s="161"/>
      <c r="U287" s="161"/>
      <c r="V287" s="161"/>
      <c r="W287" s="161"/>
      <c r="X287" s="161"/>
      <c r="Y287" s="161"/>
      <c r="Z287" s="99"/>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99"/>
    </row>
    <row r="288" spans="1:53" ht="15.75" customHeight="1" x14ac:dyDescent="0.25">
      <c r="A288" s="99"/>
      <c r="B288" s="100"/>
      <c r="C288" s="99"/>
      <c r="D288" s="99"/>
      <c r="E288" s="1444"/>
      <c r="F288" s="99"/>
      <c r="G288" s="99"/>
      <c r="H288" s="99"/>
      <c r="I288" s="99"/>
      <c r="J288" s="161"/>
      <c r="K288" s="1442"/>
      <c r="L288" s="1443"/>
      <c r="M288" s="161"/>
      <c r="N288" s="1442"/>
      <c r="O288" s="161"/>
      <c r="P288" s="161"/>
      <c r="Q288" s="161"/>
      <c r="R288" s="161"/>
      <c r="S288" s="161"/>
      <c r="T288" s="161"/>
      <c r="U288" s="161"/>
      <c r="V288" s="161"/>
      <c r="W288" s="161"/>
      <c r="X288" s="161"/>
      <c r="Y288" s="161"/>
      <c r="Z288" s="99"/>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99"/>
    </row>
    <row r="289" spans="1:53" ht="15.75" customHeight="1" x14ac:dyDescent="0.25">
      <c r="A289" s="99"/>
      <c r="B289" s="100"/>
      <c r="C289" s="99"/>
      <c r="D289" s="99"/>
      <c r="E289" s="1444"/>
      <c r="F289" s="99"/>
      <c r="G289" s="99"/>
      <c r="H289" s="99"/>
      <c r="I289" s="99"/>
      <c r="J289" s="161"/>
      <c r="K289" s="1442"/>
      <c r="L289" s="1443"/>
      <c r="M289" s="161"/>
      <c r="N289" s="1442"/>
      <c r="O289" s="161"/>
      <c r="P289" s="161"/>
      <c r="Q289" s="161"/>
      <c r="R289" s="161"/>
      <c r="S289" s="161"/>
      <c r="T289" s="161"/>
      <c r="U289" s="161"/>
      <c r="V289" s="161"/>
      <c r="W289" s="161"/>
      <c r="X289" s="161"/>
      <c r="Y289" s="161"/>
      <c r="Z289" s="99"/>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99"/>
    </row>
    <row r="290" spans="1:53" ht="15.75" customHeight="1" x14ac:dyDescent="0.25">
      <c r="A290" s="99"/>
      <c r="B290" s="100"/>
      <c r="C290" s="99"/>
      <c r="D290" s="99"/>
      <c r="E290" s="1444"/>
      <c r="F290" s="99"/>
      <c r="G290" s="99"/>
      <c r="H290" s="99"/>
      <c r="I290" s="99"/>
      <c r="J290" s="161"/>
      <c r="K290" s="1442"/>
      <c r="L290" s="1443"/>
      <c r="M290" s="161"/>
      <c r="N290" s="1442"/>
      <c r="O290" s="161"/>
      <c r="P290" s="161"/>
      <c r="Q290" s="161"/>
      <c r="R290" s="161"/>
      <c r="S290" s="161"/>
      <c r="T290" s="161"/>
      <c r="U290" s="161"/>
      <c r="V290" s="161"/>
      <c r="W290" s="161"/>
      <c r="X290" s="161"/>
      <c r="Y290" s="161"/>
      <c r="Z290" s="99"/>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99"/>
    </row>
    <row r="291" spans="1:53" ht="15.75" customHeight="1" x14ac:dyDescent="0.25">
      <c r="A291" s="99"/>
      <c r="B291" s="100"/>
      <c r="C291" s="99"/>
      <c r="D291" s="99"/>
      <c r="E291" s="1444"/>
      <c r="F291" s="99"/>
      <c r="G291" s="99"/>
      <c r="H291" s="99"/>
      <c r="I291" s="99"/>
      <c r="J291" s="161"/>
      <c r="K291" s="1442"/>
      <c r="L291" s="1443"/>
      <c r="M291" s="161"/>
      <c r="N291" s="1442"/>
      <c r="O291" s="161"/>
      <c r="P291" s="161"/>
      <c r="Q291" s="161"/>
      <c r="R291" s="161"/>
      <c r="S291" s="161"/>
      <c r="T291" s="161"/>
      <c r="U291" s="161"/>
      <c r="V291" s="161"/>
      <c r="W291" s="161"/>
      <c r="X291" s="161"/>
      <c r="Y291" s="161"/>
      <c r="Z291" s="99"/>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99"/>
    </row>
    <row r="292" spans="1:53" ht="15.75" customHeight="1" x14ac:dyDescent="0.25">
      <c r="A292" s="99"/>
      <c r="B292" s="100"/>
      <c r="C292" s="99"/>
      <c r="D292" s="99"/>
      <c r="E292" s="1444"/>
      <c r="F292" s="99"/>
      <c r="G292" s="99"/>
      <c r="H292" s="99"/>
      <c r="I292" s="99"/>
      <c r="J292" s="161"/>
      <c r="K292" s="1442"/>
      <c r="L292" s="1443"/>
      <c r="M292" s="161"/>
      <c r="N292" s="1442"/>
      <c r="O292" s="161"/>
      <c r="P292" s="161"/>
      <c r="Q292" s="161"/>
      <c r="R292" s="161"/>
      <c r="S292" s="161"/>
      <c r="T292" s="161"/>
      <c r="U292" s="161"/>
      <c r="V292" s="161"/>
      <c r="W292" s="161"/>
      <c r="X292" s="161"/>
      <c r="Y292" s="161"/>
      <c r="Z292" s="99"/>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99"/>
    </row>
    <row r="293" spans="1:53" ht="15.75" customHeight="1" x14ac:dyDescent="0.25">
      <c r="A293" s="99"/>
      <c r="B293" s="100"/>
      <c r="C293" s="99"/>
      <c r="D293" s="99"/>
      <c r="E293" s="1444"/>
      <c r="F293" s="99"/>
      <c r="G293" s="99"/>
      <c r="H293" s="99"/>
      <c r="I293" s="99"/>
      <c r="J293" s="161"/>
      <c r="K293" s="1442"/>
      <c r="L293" s="1443"/>
      <c r="M293" s="161"/>
      <c r="N293" s="1442"/>
      <c r="O293" s="161"/>
      <c r="P293" s="161"/>
      <c r="Q293" s="161"/>
      <c r="R293" s="161"/>
      <c r="S293" s="161"/>
      <c r="T293" s="161"/>
      <c r="U293" s="161"/>
      <c r="V293" s="161"/>
      <c r="W293" s="161"/>
      <c r="X293" s="161"/>
      <c r="Y293" s="161"/>
      <c r="Z293" s="99"/>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99"/>
    </row>
    <row r="294" spans="1:53" ht="15.75" customHeight="1" x14ac:dyDescent="0.25">
      <c r="A294" s="99"/>
      <c r="B294" s="100"/>
      <c r="C294" s="99"/>
      <c r="D294" s="99"/>
      <c r="E294" s="1444"/>
      <c r="F294" s="99"/>
      <c r="G294" s="99"/>
      <c r="H294" s="99"/>
      <c r="I294" s="99"/>
      <c r="J294" s="161"/>
      <c r="K294" s="1442"/>
      <c r="L294" s="1443"/>
      <c r="M294" s="161"/>
      <c r="N294" s="1442"/>
      <c r="O294" s="161"/>
      <c r="P294" s="161"/>
      <c r="Q294" s="161"/>
      <c r="R294" s="161"/>
      <c r="S294" s="161"/>
      <c r="T294" s="161"/>
      <c r="U294" s="161"/>
      <c r="V294" s="161"/>
      <c r="W294" s="161"/>
      <c r="X294" s="161"/>
      <c r="Y294" s="161"/>
      <c r="Z294" s="99"/>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1"/>
      <c r="AY294" s="161"/>
      <c r="AZ294" s="161"/>
      <c r="BA294" s="99"/>
    </row>
    <row r="295" spans="1:53" ht="15.75" customHeight="1" x14ac:dyDescent="0.25">
      <c r="A295" s="99"/>
      <c r="B295" s="100"/>
      <c r="C295" s="99"/>
      <c r="D295" s="99"/>
      <c r="E295" s="1444"/>
      <c r="F295" s="99"/>
      <c r="G295" s="99"/>
      <c r="H295" s="99"/>
      <c r="I295" s="99"/>
      <c r="J295" s="161"/>
      <c r="K295" s="1442"/>
      <c r="L295" s="1443"/>
      <c r="M295" s="161"/>
      <c r="N295" s="1442"/>
      <c r="O295" s="161"/>
      <c r="P295" s="161"/>
      <c r="Q295" s="161"/>
      <c r="R295" s="161"/>
      <c r="S295" s="161"/>
      <c r="T295" s="161"/>
      <c r="U295" s="161"/>
      <c r="V295" s="161"/>
      <c r="W295" s="161"/>
      <c r="X295" s="161"/>
      <c r="Y295" s="161"/>
      <c r="Z295" s="99"/>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99"/>
    </row>
    <row r="296" spans="1:53" ht="15.75" customHeight="1" x14ac:dyDescent="0.25">
      <c r="A296" s="99"/>
      <c r="B296" s="100"/>
      <c r="C296" s="99"/>
      <c r="D296" s="99"/>
      <c r="E296" s="1444"/>
      <c r="F296" s="99"/>
      <c r="G296" s="99"/>
      <c r="H296" s="99"/>
      <c r="I296" s="99"/>
      <c r="J296" s="161"/>
      <c r="K296" s="1442"/>
      <c r="L296" s="1443"/>
      <c r="M296" s="161"/>
      <c r="N296" s="1442"/>
      <c r="O296" s="161"/>
      <c r="P296" s="161"/>
      <c r="Q296" s="161"/>
      <c r="R296" s="161"/>
      <c r="S296" s="161"/>
      <c r="T296" s="161"/>
      <c r="U296" s="161"/>
      <c r="V296" s="161"/>
      <c r="W296" s="161"/>
      <c r="X296" s="161"/>
      <c r="Y296" s="161"/>
      <c r="Z296" s="99"/>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99"/>
    </row>
    <row r="297" spans="1:53" ht="15.75" customHeight="1" x14ac:dyDescent="0.25">
      <c r="A297" s="99"/>
      <c r="B297" s="100"/>
      <c r="C297" s="99"/>
      <c r="D297" s="99"/>
      <c r="E297" s="1444"/>
      <c r="F297" s="99"/>
      <c r="G297" s="99"/>
      <c r="H297" s="99"/>
      <c r="I297" s="99"/>
      <c r="J297" s="161"/>
      <c r="K297" s="1442"/>
      <c r="L297" s="1443"/>
      <c r="M297" s="161"/>
      <c r="N297" s="1442"/>
      <c r="O297" s="161"/>
      <c r="P297" s="161"/>
      <c r="Q297" s="161"/>
      <c r="R297" s="161"/>
      <c r="S297" s="161"/>
      <c r="T297" s="161"/>
      <c r="U297" s="161"/>
      <c r="V297" s="161"/>
      <c r="W297" s="161"/>
      <c r="X297" s="161"/>
      <c r="Y297" s="161"/>
      <c r="Z297" s="99"/>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99"/>
    </row>
    <row r="298" spans="1:53" ht="15.75" customHeight="1" x14ac:dyDescent="0.25">
      <c r="A298" s="99"/>
      <c r="B298" s="100"/>
      <c r="C298" s="99"/>
      <c r="D298" s="99"/>
      <c r="E298" s="1444"/>
      <c r="F298" s="99"/>
      <c r="G298" s="99"/>
      <c r="H298" s="99"/>
      <c r="I298" s="99"/>
      <c r="J298" s="161"/>
      <c r="K298" s="1442"/>
      <c r="L298" s="1443"/>
      <c r="M298" s="161"/>
      <c r="N298" s="1442"/>
      <c r="O298" s="161"/>
      <c r="P298" s="161"/>
      <c r="Q298" s="161"/>
      <c r="R298" s="161"/>
      <c r="S298" s="161"/>
      <c r="T298" s="161"/>
      <c r="U298" s="161"/>
      <c r="V298" s="161"/>
      <c r="W298" s="161"/>
      <c r="X298" s="161"/>
      <c r="Y298" s="161"/>
      <c r="Z298" s="99"/>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99"/>
    </row>
    <row r="299" spans="1:53" ht="15.75" customHeight="1" x14ac:dyDescent="0.25">
      <c r="A299" s="99"/>
      <c r="B299" s="100"/>
      <c r="C299" s="99"/>
      <c r="D299" s="99"/>
      <c r="E299" s="1444"/>
      <c r="F299" s="99"/>
      <c r="G299" s="99"/>
      <c r="H299" s="99"/>
      <c r="I299" s="99"/>
      <c r="J299" s="161"/>
      <c r="K299" s="1442"/>
      <c r="L299" s="1443"/>
      <c r="M299" s="161"/>
      <c r="N299" s="1442"/>
      <c r="O299" s="161"/>
      <c r="P299" s="161"/>
      <c r="Q299" s="161"/>
      <c r="R299" s="161"/>
      <c r="S299" s="161"/>
      <c r="T299" s="161"/>
      <c r="U299" s="161"/>
      <c r="V299" s="161"/>
      <c r="W299" s="161"/>
      <c r="X299" s="161"/>
      <c r="Y299" s="161"/>
      <c r="Z299" s="99"/>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99"/>
    </row>
    <row r="300" spans="1:53" ht="15.75" customHeight="1" x14ac:dyDescent="0.25">
      <c r="A300" s="99"/>
      <c r="B300" s="100"/>
      <c r="C300" s="99"/>
      <c r="D300" s="99"/>
      <c r="E300" s="1444"/>
      <c r="F300" s="99"/>
      <c r="G300" s="99"/>
      <c r="H300" s="99"/>
      <c r="I300" s="99"/>
      <c r="J300" s="161"/>
      <c r="K300" s="1442"/>
      <c r="L300" s="1443"/>
      <c r="M300" s="161"/>
      <c r="N300" s="1442"/>
      <c r="O300" s="161"/>
      <c r="P300" s="161"/>
      <c r="Q300" s="161"/>
      <c r="R300" s="161"/>
      <c r="S300" s="161"/>
      <c r="T300" s="161"/>
      <c r="U300" s="161"/>
      <c r="V300" s="161"/>
      <c r="W300" s="161"/>
      <c r="X300" s="161"/>
      <c r="Y300" s="161"/>
      <c r="Z300" s="99"/>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99"/>
    </row>
    <row r="301" spans="1:53" ht="15.75" customHeight="1" x14ac:dyDescent="0.25">
      <c r="A301" s="99"/>
      <c r="B301" s="100"/>
      <c r="C301" s="99"/>
      <c r="D301" s="99"/>
      <c r="E301" s="1444"/>
      <c r="F301" s="99"/>
      <c r="G301" s="99"/>
      <c r="H301" s="99"/>
      <c r="I301" s="99"/>
      <c r="J301" s="161"/>
      <c r="K301" s="1442"/>
      <c r="L301" s="1443"/>
      <c r="M301" s="161"/>
      <c r="N301" s="1442"/>
      <c r="O301" s="161"/>
      <c r="P301" s="161"/>
      <c r="Q301" s="161"/>
      <c r="R301" s="161"/>
      <c r="S301" s="161"/>
      <c r="T301" s="161"/>
      <c r="U301" s="161"/>
      <c r="V301" s="161"/>
      <c r="W301" s="161"/>
      <c r="X301" s="161"/>
      <c r="Y301" s="161"/>
      <c r="Z301" s="99"/>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99"/>
    </row>
    <row r="302" spans="1:53" ht="15.75" customHeight="1" x14ac:dyDescent="0.25">
      <c r="A302" s="99"/>
      <c r="B302" s="100"/>
      <c r="C302" s="99"/>
      <c r="D302" s="99"/>
      <c r="E302" s="1444"/>
      <c r="F302" s="99"/>
      <c r="G302" s="99"/>
      <c r="H302" s="99"/>
      <c r="I302" s="99"/>
      <c r="J302" s="161"/>
      <c r="K302" s="1442"/>
      <c r="L302" s="1443"/>
      <c r="M302" s="161"/>
      <c r="N302" s="1442"/>
      <c r="O302" s="161"/>
      <c r="P302" s="161"/>
      <c r="Q302" s="161"/>
      <c r="R302" s="161"/>
      <c r="S302" s="161"/>
      <c r="T302" s="161"/>
      <c r="U302" s="161"/>
      <c r="V302" s="161"/>
      <c r="W302" s="161"/>
      <c r="X302" s="161"/>
      <c r="Y302" s="161"/>
      <c r="Z302" s="99"/>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99"/>
    </row>
    <row r="303" spans="1:53" ht="15.75" customHeight="1" x14ac:dyDescent="0.25">
      <c r="A303" s="99"/>
      <c r="B303" s="100"/>
      <c r="C303" s="99"/>
      <c r="D303" s="99"/>
      <c r="E303" s="1444"/>
      <c r="F303" s="99"/>
      <c r="G303" s="99"/>
      <c r="H303" s="99"/>
      <c r="I303" s="99"/>
      <c r="J303" s="161"/>
      <c r="K303" s="1442"/>
      <c r="L303" s="1443"/>
      <c r="M303" s="161"/>
      <c r="N303" s="1442"/>
      <c r="O303" s="161"/>
      <c r="P303" s="161"/>
      <c r="Q303" s="161"/>
      <c r="R303" s="161"/>
      <c r="S303" s="161"/>
      <c r="T303" s="161"/>
      <c r="U303" s="161"/>
      <c r="V303" s="161"/>
      <c r="W303" s="161"/>
      <c r="X303" s="161"/>
      <c r="Y303" s="161"/>
      <c r="Z303" s="99"/>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99"/>
    </row>
    <row r="304" spans="1:53" ht="15.75" customHeight="1" x14ac:dyDescent="0.25">
      <c r="A304" s="99"/>
      <c r="B304" s="100"/>
      <c r="C304" s="99"/>
      <c r="D304" s="99"/>
      <c r="E304" s="1444"/>
      <c r="F304" s="99"/>
      <c r="G304" s="99"/>
      <c r="H304" s="99"/>
      <c r="I304" s="99"/>
      <c r="J304" s="161"/>
      <c r="K304" s="1442"/>
      <c r="L304" s="1443"/>
      <c r="M304" s="161"/>
      <c r="N304" s="1442"/>
      <c r="O304" s="161"/>
      <c r="P304" s="161"/>
      <c r="Q304" s="161"/>
      <c r="R304" s="161"/>
      <c r="S304" s="161"/>
      <c r="T304" s="161"/>
      <c r="U304" s="161"/>
      <c r="V304" s="161"/>
      <c r="W304" s="161"/>
      <c r="X304" s="161"/>
      <c r="Y304" s="161"/>
      <c r="Z304" s="99"/>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99"/>
    </row>
    <row r="305" spans="1:53" ht="15.75" customHeight="1" x14ac:dyDescent="0.25">
      <c r="A305" s="99"/>
      <c r="B305" s="100"/>
      <c r="C305" s="99"/>
      <c r="D305" s="99"/>
      <c r="E305" s="1444"/>
      <c r="F305" s="99"/>
      <c r="G305" s="99"/>
      <c r="H305" s="99"/>
      <c r="I305" s="99"/>
      <c r="J305" s="161"/>
      <c r="K305" s="1442"/>
      <c r="L305" s="1443"/>
      <c r="M305" s="161"/>
      <c r="N305" s="1442"/>
      <c r="O305" s="161"/>
      <c r="P305" s="161"/>
      <c r="Q305" s="161"/>
      <c r="R305" s="161"/>
      <c r="S305" s="161"/>
      <c r="T305" s="161"/>
      <c r="U305" s="161"/>
      <c r="V305" s="161"/>
      <c r="W305" s="161"/>
      <c r="X305" s="161"/>
      <c r="Y305" s="161"/>
      <c r="Z305" s="99"/>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99"/>
    </row>
    <row r="306" spans="1:53" ht="15.75" customHeight="1" x14ac:dyDescent="0.25">
      <c r="A306" s="99"/>
      <c r="B306" s="100"/>
      <c r="C306" s="99"/>
      <c r="D306" s="99"/>
      <c r="E306" s="1444"/>
      <c r="F306" s="99"/>
      <c r="G306" s="99"/>
      <c r="H306" s="99"/>
      <c r="I306" s="99"/>
      <c r="J306" s="161"/>
      <c r="K306" s="1442"/>
      <c r="L306" s="1443"/>
      <c r="M306" s="161"/>
      <c r="N306" s="1442"/>
      <c r="O306" s="161"/>
      <c r="P306" s="161"/>
      <c r="Q306" s="161"/>
      <c r="R306" s="161"/>
      <c r="S306" s="161"/>
      <c r="T306" s="161"/>
      <c r="U306" s="161"/>
      <c r="V306" s="161"/>
      <c r="W306" s="161"/>
      <c r="X306" s="161"/>
      <c r="Y306" s="161"/>
      <c r="Z306" s="99"/>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99"/>
    </row>
    <row r="307" spans="1:53" ht="15.75" customHeight="1" x14ac:dyDescent="0.25">
      <c r="A307" s="99"/>
      <c r="B307" s="100"/>
      <c r="C307" s="99"/>
      <c r="D307" s="99"/>
      <c r="E307" s="1444"/>
      <c r="F307" s="99"/>
      <c r="G307" s="99"/>
      <c r="H307" s="99"/>
      <c r="I307" s="99"/>
      <c r="J307" s="161"/>
      <c r="K307" s="1442"/>
      <c r="L307" s="1443"/>
      <c r="M307" s="161"/>
      <c r="N307" s="1442"/>
      <c r="O307" s="161"/>
      <c r="P307" s="161"/>
      <c r="Q307" s="161"/>
      <c r="R307" s="161"/>
      <c r="S307" s="161"/>
      <c r="T307" s="161"/>
      <c r="U307" s="161"/>
      <c r="V307" s="161"/>
      <c r="W307" s="161"/>
      <c r="X307" s="161"/>
      <c r="Y307" s="161"/>
      <c r="Z307" s="99"/>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99"/>
    </row>
    <row r="308" spans="1:53" ht="15.75" customHeight="1" x14ac:dyDescent="0.25">
      <c r="A308" s="99"/>
      <c r="B308" s="100"/>
      <c r="C308" s="99"/>
      <c r="D308" s="99"/>
      <c r="E308" s="1444"/>
      <c r="F308" s="99"/>
      <c r="G308" s="99"/>
      <c r="H308" s="99"/>
      <c r="I308" s="99"/>
      <c r="J308" s="161"/>
      <c r="K308" s="1442"/>
      <c r="L308" s="1443"/>
      <c r="M308" s="161"/>
      <c r="N308" s="1442"/>
      <c r="O308" s="161"/>
      <c r="P308" s="161"/>
      <c r="Q308" s="161"/>
      <c r="R308" s="161"/>
      <c r="S308" s="161"/>
      <c r="T308" s="161"/>
      <c r="U308" s="161"/>
      <c r="V308" s="161"/>
      <c r="W308" s="161"/>
      <c r="X308" s="161"/>
      <c r="Y308" s="161"/>
      <c r="Z308" s="99"/>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99"/>
    </row>
    <row r="309" spans="1:53" ht="15.75" customHeight="1" x14ac:dyDescent="0.25">
      <c r="A309" s="99"/>
      <c r="B309" s="100"/>
      <c r="C309" s="99"/>
      <c r="D309" s="99"/>
      <c r="E309" s="1444"/>
      <c r="F309" s="99"/>
      <c r="G309" s="99"/>
      <c r="H309" s="99"/>
      <c r="I309" s="99"/>
      <c r="J309" s="161"/>
      <c r="K309" s="1442"/>
      <c r="L309" s="1443"/>
      <c r="M309" s="161"/>
      <c r="N309" s="1442"/>
      <c r="O309" s="161"/>
      <c r="P309" s="161"/>
      <c r="Q309" s="161"/>
      <c r="R309" s="161"/>
      <c r="S309" s="161"/>
      <c r="T309" s="161"/>
      <c r="U309" s="161"/>
      <c r="V309" s="161"/>
      <c r="W309" s="161"/>
      <c r="X309" s="161"/>
      <c r="Y309" s="161"/>
      <c r="Z309" s="99"/>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1"/>
      <c r="AY309" s="161"/>
      <c r="AZ309" s="161"/>
      <c r="BA309" s="99"/>
    </row>
    <row r="310" spans="1:53" ht="15.75" customHeight="1" x14ac:dyDescent="0.25">
      <c r="A310" s="99"/>
      <c r="B310" s="100"/>
      <c r="C310" s="99"/>
      <c r="D310" s="99"/>
      <c r="E310" s="1444"/>
      <c r="F310" s="99"/>
      <c r="G310" s="99"/>
      <c r="H310" s="99"/>
      <c r="I310" s="99"/>
      <c r="J310" s="161"/>
      <c r="K310" s="1442"/>
      <c r="L310" s="1443"/>
      <c r="M310" s="161"/>
      <c r="N310" s="1442"/>
      <c r="O310" s="161"/>
      <c r="P310" s="161"/>
      <c r="Q310" s="161"/>
      <c r="R310" s="161"/>
      <c r="S310" s="161"/>
      <c r="T310" s="161"/>
      <c r="U310" s="161"/>
      <c r="V310" s="161"/>
      <c r="W310" s="161"/>
      <c r="X310" s="161"/>
      <c r="Y310" s="161"/>
      <c r="Z310" s="99"/>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99"/>
    </row>
    <row r="311" spans="1:53" ht="15.75" customHeight="1" x14ac:dyDescent="0.25">
      <c r="A311" s="99"/>
      <c r="B311" s="100"/>
      <c r="C311" s="99"/>
      <c r="D311" s="99"/>
      <c r="E311" s="1444"/>
      <c r="F311" s="99"/>
      <c r="G311" s="99"/>
      <c r="H311" s="99"/>
      <c r="I311" s="99"/>
      <c r="J311" s="161"/>
      <c r="K311" s="1442"/>
      <c r="L311" s="1443"/>
      <c r="M311" s="161"/>
      <c r="N311" s="1442"/>
      <c r="O311" s="161"/>
      <c r="P311" s="161"/>
      <c r="Q311" s="161"/>
      <c r="R311" s="161"/>
      <c r="S311" s="161"/>
      <c r="T311" s="161"/>
      <c r="U311" s="161"/>
      <c r="V311" s="161"/>
      <c r="W311" s="161"/>
      <c r="X311" s="161"/>
      <c r="Y311" s="161"/>
      <c r="Z311" s="99"/>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99"/>
    </row>
    <row r="312" spans="1:53" ht="15.75" customHeight="1" x14ac:dyDescent="0.25">
      <c r="A312" s="99"/>
      <c r="B312" s="100"/>
      <c r="C312" s="99"/>
      <c r="D312" s="99"/>
      <c r="E312" s="1444"/>
      <c r="F312" s="99"/>
      <c r="G312" s="99"/>
      <c r="H312" s="99"/>
      <c r="I312" s="99"/>
      <c r="J312" s="161"/>
      <c r="K312" s="1442"/>
      <c r="L312" s="1443"/>
      <c r="M312" s="161"/>
      <c r="N312" s="1442"/>
      <c r="O312" s="161"/>
      <c r="P312" s="161"/>
      <c r="Q312" s="161"/>
      <c r="R312" s="161"/>
      <c r="S312" s="161"/>
      <c r="T312" s="161"/>
      <c r="U312" s="161"/>
      <c r="V312" s="161"/>
      <c r="W312" s="161"/>
      <c r="X312" s="161"/>
      <c r="Y312" s="161"/>
      <c r="Z312" s="99"/>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c r="AW312" s="161"/>
      <c r="AX312" s="161"/>
      <c r="AY312" s="161"/>
      <c r="AZ312" s="161"/>
      <c r="BA312" s="99"/>
    </row>
    <row r="313" spans="1:53" ht="15.75" customHeight="1" x14ac:dyDescent="0.25">
      <c r="A313" s="99"/>
      <c r="B313" s="100"/>
      <c r="C313" s="99"/>
      <c r="D313" s="99"/>
      <c r="E313" s="1444"/>
      <c r="F313" s="99"/>
      <c r="G313" s="99"/>
      <c r="H313" s="99"/>
      <c r="I313" s="99"/>
      <c r="J313" s="161"/>
      <c r="K313" s="1442"/>
      <c r="L313" s="1443"/>
      <c r="M313" s="161"/>
      <c r="N313" s="1442"/>
      <c r="O313" s="161"/>
      <c r="P313" s="161"/>
      <c r="Q313" s="161"/>
      <c r="R313" s="161"/>
      <c r="S313" s="161"/>
      <c r="T313" s="161"/>
      <c r="U313" s="161"/>
      <c r="V313" s="161"/>
      <c r="W313" s="161"/>
      <c r="X313" s="161"/>
      <c r="Y313" s="161"/>
      <c r="Z313" s="99"/>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99"/>
    </row>
    <row r="314" spans="1:53" ht="15.75" customHeight="1" x14ac:dyDescent="0.25">
      <c r="A314" s="99"/>
      <c r="B314" s="100"/>
      <c r="C314" s="99"/>
      <c r="D314" s="99"/>
      <c r="E314" s="1444"/>
      <c r="F314" s="99"/>
      <c r="G314" s="99"/>
      <c r="H314" s="99"/>
      <c r="I314" s="99"/>
      <c r="J314" s="161"/>
      <c r="K314" s="1442"/>
      <c r="L314" s="1443"/>
      <c r="M314" s="161"/>
      <c r="N314" s="1442"/>
      <c r="O314" s="161"/>
      <c r="P314" s="161"/>
      <c r="Q314" s="161"/>
      <c r="R314" s="161"/>
      <c r="S314" s="161"/>
      <c r="T314" s="161"/>
      <c r="U314" s="161"/>
      <c r="V314" s="161"/>
      <c r="W314" s="161"/>
      <c r="X314" s="161"/>
      <c r="Y314" s="161"/>
      <c r="Z314" s="99"/>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99"/>
    </row>
    <row r="315" spans="1:53" ht="15.75" customHeight="1" x14ac:dyDescent="0.25">
      <c r="A315" s="99"/>
      <c r="B315" s="100"/>
      <c r="C315" s="99"/>
      <c r="D315" s="99"/>
      <c r="E315" s="1444"/>
      <c r="F315" s="99"/>
      <c r="G315" s="99"/>
      <c r="H315" s="99"/>
      <c r="I315" s="99"/>
      <c r="J315" s="161"/>
      <c r="K315" s="1442"/>
      <c r="L315" s="1443"/>
      <c r="M315" s="161"/>
      <c r="N315" s="1442"/>
      <c r="O315" s="161"/>
      <c r="P315" s="161"/>
      <c r="Q315" s="161"/>
      <c r="R315" s="161"/>
      <c r="S315" s="161"/>
      <c r="T315" s="161"/>
      <c r="U315" s="161"/>
      <c r="V315" s="161"/>
      <c r="W315" s="161"/>
      <c r="X315" s="161"/>
      <c r="Y315" s="161"/>
      <c r="Z315" s="99"/>
      <c r="AA315" s="161"/>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c r="AW315" s="161"/>
      <c r="AX315" s="161"/>
      <c r="AY315" s="161"/>
      <c r="AZ315" s="161"/>
      <c r="BA315" s="99"/>
    </row>
    <row r="316" spans="1:53" ht="15.75" customHeight="1" x14ac:dyDescent="0.25">
      <c r="A316" s="99"/>
      <c r="B316" s="100"/>
      <c r="C316" s="99"/>
      <c r="D316" s="99"/>
      <c r="E316" s="1444"/>
      <c r="F316" s="99"/>
      <c r="G316" s="99"/>
      <c r="H316" s="99"/>
      <c r="I316" s="99"/>
      <c r="J316" s="161"/>
      <c r="K316" s="1442"/>
      <c r="L316" s="1443"/>
      <c r="M316" s="161"/>
      <c r="N316" s="1442"/>
      <c r="O316" s="161"/>
      <c r="P316" s="161"/>
      <c r="Q316" s="161"/>
      <c r="R316" s="161"/>
      <c r="S316" s="161"/>
      <c r="T316" s="161"/>
      <c r="U316" s="161"/>
      <c r="V316" s="161"/>
      <c r="W316" s="161"/>
      <c r="X316" s="161"/>
      <c r="Y316" s="161"/>
      <c r="Z316" s="99"/>
      <c r="AA316" s="161"/>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c r="AW316" s="161"/>
      <c r="AX316" s="161"/>
      <c r="AY316" s="161"/>
      <c r="AZ316" s="161"/>
      <c r="BA316" s="99"/>
    </row>
    <row r="317" spans="1:53" ht="15.75" customHeight="1" x14ac:dyDescent="0.25">
      <c r="A317" s="99"/>
      <c r="B317" s="100"/>
      <c r="C317" s="99"/>
      <c r="D317" s="99"/>
      <c r="E317" s="1444"/>
      <c r="F317" s="99"/>
      <c r="G317" s="99"/>
      <c r="H317" s="99"/>
      <c r="I317" s="99"/>
      <c r="J317" s="161"/>
      <c r="K317" s="1442"/>
      <c r="L317" s="1443"/>
      <c r="M317" s="161"/>
      <c r="N317" s="1442"/>
      <c r="O317" s="161"/>
      <c r="P317" s="161"/>
      <c r="Q317" s="161"/>
      <c r="R317" s="161"/>
      <c r="S317" s="161"/>
      <c r="T317" s="161"/>
      <c r="U317" s="161"/>
      <c r="V317" s="161"/>
      <c r="W317" s="161"/>
      <c r="X317" s="161"/>
      <c r="Y317" s="161"/>
      <c r="Z317" s="99"/>
      <c r="AA317" s="161"/>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c r="AW317" s="161"/>
      <c r="AX317" s="161"/>
      <c r="AY317" s="161"/>
      <c r="AZ317" s="161"/>
      <c r="BA317" s="99"/>
    </row>
    <row r="318" spans="1:53" ht="15.75" customHeight="1" x14ac:dyDescent="0.25">
      <c r="A318" s="99"/>
      <c r="B318" s="100"/>
      <c r="C318" s="99"/>
      <c r="D318" s="99"/>
      <c r="E318" s="1444"/>
      <c r="F318" s="99"/>
      <c r="G318" s="99"/>
      <c r="H318" s="99"/>
      <c r="I318" s="99"/>
      <c r="J318" s="161"/>
      <c r="K318" s="1442"/>
      <c r="L318" s="1443"/>
      <c r="M318" s="161"/>
      <c r="N318" s="1442"/>
      <c r="O318" s="161"/>
      <c r="P318" s="161"/>
      <c r="Q318" s="161"/>
      <c r="R318" s="161"/>
      <c r="S318" s="161"/>
      <c r="T318" s="161"/>
      <c r="U318" s="161"/>
      <c r="V318" s="161"/>
      <c r="W318" s="161"/>
      <c r="X318" s="161"/>
      <c r="Y318" s="161"/>
      <c r="Z318" s="99"/>
      <c r="AA318" s="161"/>
      <c r="AB318" s="161"/>
      <c r="AC318" s="161"/>
      <c r="AD318" s="161"/>
      <c r="AE318" s="161"/>
      <c r="AF318" s="161"/>
      <c r="AG318" s="161"/>
      <c r="AH318" s="161"/>
      <c r="AI318" s="161"/>
      <c r="AJ318" s="161"/>
      <c r="AK318" s="161"/>
      <c r="AL318" s="161"/>
      <c r="AM318" s="161"/>
      <c r="AN318" s="161"/>
      <c r="AO318" s="161"/>
      <c r="AP318" s="161"/>
      <c r="AQ318" s="161"/>
      <c r="AR318" s="161"/>
      <c r="AS318" s="161"/>
      <c r="AT318" s="161"/>
      <c r="AU318" s="161"/>
      <c r="AV318" s="161"/>
      <c r="AW318" s="161"/>
      <c r="AX318" s="161"/>
      <c r="AY318" s="161"/>
      <c r="AZ318" s="161"/>
      <c r="BA318" s="99"/>
    </row>
    <row r="319" spans="1:53" ht="15.75" customHeight="1" x14ac:dyDescent="0.25">
      <c r="A319" s="99"/>
      <c r="B319" s="100"/>
      <c r="C319" s="99"/>
      <c r="D319" s="99"/>
      <c r="E319" s="1444"/>
      <c r="F319" s="99"/>
      <c r="G319" s="99"/>
      <c r="H319" s="99"/>
      <c r="I319" s="99"/>
      <c r="J319" s="161"/>
      <c r="K319" s="1442"/>
      <c r="L319" s="1443"/>
      <c r="M319" s="161"/>
      <c r="N319" s="1442"/>
      <c r="O319" s="161"/>
      <c r="P319" s="161"/>
      <c r="Q319" s="161"/>
      <c r="R319" s="161"/>
      <c r="S319" s="161"/>
      <c r="T319" s="161"/>
      <c r="U319" s="161"/>
      <c r="V319" s="161"/>
      <c r="W319" s="161"/>
      <c r="X319" s="161"/>
      <c r="Y319" s="161"/>
      <c r="Z319" s="99"/>
      <c r="AA319" s="161"/>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c r="AW319" s="161"/>
      <c r="AX319" s="161"/>
      <c r="AY319" s="161"/>
      <c r="AZ319" s="161"/>
      <c r="BA319" s="99"/>
    </row>
    <row r="320" spans="1:53" ht="15.75" customHeight="1" x14ac:dyDescent="0.25">
      <c r="A320" s="99"/>
      <c r="B320" s="100"/>
      <c r="C320" s="99"/>
      <c r="D320" s="99"/>
      <c r="E320" s="1444"/>
      <c r="F320" s="99"/>
      <c r="G320" s="99"/>
      <c r="H320" s="99"/>
      <c r="I320" s="99"/>
      <c r="J320" s="161"/>
      <c r="K320" s="1442"/>
      <c r="L320" s="1443"/>
      <c r="M320" s="161"/>
      <c r="N320" s="1442"/>
      <c r="O320" s="161"/>
      <c r="P320" s="161"/>
      <c r="Q320" s="161"/>
      <c r="R320" s="161"/>
      <c r="S320" s="161"/>
      <c r="T320" s="161"/>
      <c r="U320" s="161"/>
      <c r="V320" s="161"/>
      <c r="W320" s="161"/>
      <c r="X320" s="161"/>
      <c r="Y320" s="161"/>
      <c r="Z320" s="99"/>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99"/>
    </row>
    <row r="321" spans="1:53" ht="15.75" customHeight="1" x14ac:dyDescent="0.25">
      <c r="A321" s="99"/>
      <c r="B321" s="100"/>
      <c r="C321" s="99"/>
      <c r="D321" s="99"/>
      <c r="E321" s="1444"/>
      <c r="F321" s="99"/>
      <c r="G321" s="99"/>
      <c r="H321" s="99"/>
      <c r="I321" s="99"/>
      <c r="J321" s="161"/>
      <c r="K321" s="1442"/>
      <c r="L321" s="1443"/>
      <c r="M321" s="161"/>
      <c r="N321" s="1442"/>
      <c r="O321" s="161"/>
      <c r="P321" s="161"/>
      <c r="Q321" s="161"/>
      <c r="R321" s="161"/>
      <c r="S321" s="161"/>
      <c r="T321" s="161"/>
      <c r="U321" s="161"/>
      <c r="V321" s="161"/>
      <c r="W321" s="161"/>
      <c r="X321" s="161"/>
      <c r="Y321" s="161"/>
      <c r="Z321" s="99"/>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1"/>
      <c r="AX321" s="161"/>
      <c r="AY321" s="161"/>
      <c r="AZ321" s="161"/>
      <c r="BA321" s="99"/>
    </row>
    <row r="322" spans="1:53" ht="15.75" customHeight="1" x14ac:dyDescent="0.25">
      <c r="A322" s="99"/>
      <c r="B322" s="100"/>
      <c r="C322" s="99"/>
      <c r="D322" s="99"/>
      <c r="E322" s="1444"/>
      <c r="F322" s="99"/>
      <c r="G322" s="99"/>
      <c r="H322" s="99"/>
      <c r="I322" s="99"/>
      <c r="J322" s="161"/>
      <c r="K322" s="1442"/>
      <c r="L322" s="1443"/>
      <c r="M322" s="161"/>
      <c r="N322" s="1442"/>
      <c r="O322" s="161"/>
      <c r="P322" s="161"/>
      <c r="Q322" s="161"/>
      <c r="R322" s="161"/>
      <c r="S322" s="161"/>
      <c r="T322" s="161"/>
      <c r="U322" s="161"/>
      <c r="V322" s="161"/>
      <c r="W322" s="161"/>
      <c r="X322" s="161"/>
      <c r="Y322" s="161"/>
      <c r="Z322" s="99"/>
      <c r="AA322" s="161"/>
      <c r="AB322" s="161"/>
      <c r="AC322" s="161"/>
      <c r="AD322" s="161"/>
      <c r="AE322" s="161"/>
      <c r="AF322" s="161"/>
      <c r="AG322" s="161"/>
      <c r="AH322" s="161"/>
      <c r="AI322" s="161"/>
      <c r="AJ322" s="161"/>
      <c r="AK322" s="161"/>
      <c r="AL322" s="161"/>
      <c r="AM322" s="161"/>
      <c r="AN322" s="161"/>
      <c r="AO322" s="161"/>
      <c r="AP322" s="161"/>
      <c r="AQ322" s="161"/>
      <c r="AR322" s="161"/>
      <c r="AS322" s="161"/>
      <c r="AT322" s="161"/>
      <c r="AU322" s="161"/>
      <c r="AV322" s="161"/>
      <c r="AW322" s="161"/>
      <c r="AX322" s="161"/>
      <c r="AY322" s="161"/>
      <c r="AZ322" s="161"/>
      <c r="BA322" s="99"/>
    </row>
    <row r="323" spans="1:53" ht="15.75" customHeight="1" x14ac:dyDescent="0.25">
      <c r="A323" s="99"/>
      <c r="B323" s="100"/>
      <c r="C323" s="99"/>
      <c r="D323" s="99"/>
      <c r="E323" s="1444"/>
      <c r="F323" s="99"/>
      <c r="G323" s="99"/>
      <c r="H323" s="99"/>
      <c r="I323" s="99"/>
      <c r="J323" s="161"/>
      <c r="K323" s="1442"/>
      <c r="L323" s="1443"/>
      <c r="M323" s="161"/>
      <c r="N323" s="1442"/>
      <c r="O323" s="161"/>
      <c r="P323" s="161"/>
      <c r="Q323" s="161"/>
      <c r="R323" s="161"/>
      <c r="S323" s="161"/>
      <c r="T323" s="161"/>
      <c r="U323" s="161"/>
      <c r="V323" s="161"/>
      <c r="W323" s="161"/>
      <c r="X323" s="161"/>
      <c r="Y323" s="161"/>
      <c r="Z323" s="99"/>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1"/>
      <c r="AX323" s="161"/>
      <c r="AY323" s="161"/>
      <c r="AZ323" s="161"/>
      <c r="BA323" s="99"/>
    </row>
    <row r="324" spans="1:53" ht="15.75" customHeight="1" x14ac:dyDescent="0.25">
      <c r="A324" s="99"/>
      <c r="B324" s="100"/>
      <c r="C324" s="99"/>
      <c r="D324" s="99"/>
      <c r="E324" s="1444"/>
      <c r="F324" s="99"/>
      <c r="G324" s="99"/>
      <c r="H324" s="99"/>
      <c r="I324" s="99"/>
      <c r="J324" s="161"/>
      <c r="K324" s="1442"/>
      <c r="L324" s="1443"/>
      <c r="M324" s="161"/>
      <c r="N324" s="1442"/>
      <c r="O324" s="161"/>
      <c r="P324" s="161"/>
      <c r="Q324" s="161"/>
      <c r="R324" s="161"/>
      <c r="S324" s="161"/>
      <c r="T324" s="161"/>
      <c r="U324" s="161"/>
      <c r="V324" s="161"/>
      <c r="W324" s="161"/>
      <c r="X324" s="161"/>
      <c r="Y324" s="161"/>
      <c r="Z324" s="99"/>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99"/>
    </row>
    <row r="325" spans="1:53" ht="15.75" customHeight="1" x14ac:dyDescent="0.25">
      <c r="A325" s="99"/>
      <c r="B325" s="100"/>
      <c r="C325" s="99"/>
      <c r="D325" s="99"/>
      <c r="E325" s="1444"/>
      <c r="F325" s="99"/>
      <c r="G325" s="99"/>
      <c r="H325" s="99"/>
      <c r="I325" s="99"/>
      <c r="J325" s="161"/>
      <c r="K325" s="1442"/>
      <c r="L325" s="1443"/>
      <c r="M325" s="161"/>
      <c r="N325" s="1442"/>
      <c r="O325" s="161"/>
      <c r="P325" s="161"/>
      <c r="Q325" s="161"/>
      <c r="R325" s="161"/>
      <c r="S325" s="161"/>
      <c r="T325" s="161"/>
      <c r="U325" s="161"/>
      <c r="V325" s="161"/>
      <c r="W325" s="161"/>
      <c r="X325" s="161"/>
      <c r="Y325" s="161"/>
      <c r="Z325" s="99"/>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99"/>
    </row>
    <row r="326" spans="1:53" ht="15.75" customHeight="1" x14ac:dyDescent="0.25">
      <c r="A326" s="99"/>
      <c r="B326" s="100"/>
      <c r="C326" s="99"/>
      <c r="D326" s="99"/>
      <c r="E326" s="1444"/>
      <c r="F326" s="99"/>
      <c r="G326" s="99"/>
      <c r="H326" s="99"/>
      <c r="I326" s="99"/>
      <c r="J326" s="161"/>
      <c r="K326" s="1442"/>
      <c r="L326" s="1443"/>
      <c r="M326" s="161"/>
      <c r="N326" s="1442"/>
      <c r="O326" s="161"/>
      <c r="P326" s="161"/>
      <c r="Q326" s="161"/>
      <c r="R326" s="161"/>
      <c r="S326" s="161"/>
      <c r="T326" s="161"/>
      <c r="U326" s="161"/>
      <c r="V326" s="161"/>
      <c r="W326" s="161"/>
      <c r="X326" s="161"/>
      <c r="Y326" s="161"/>
      <c r="Z326" s="99"/>
      <c r="AA326" s="161"/>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c r="AW326" s="161"/>
      <c r="AX326" s="161"/>
      <c r="AY326" s="161"/>
      <c r="AZ326" s="161"/>
      <c r="BA326" s="99"/>
    </row>
    <row r="327" spans="1:53" ht="15.75" customHeight="1" x14ac:dyDescent="0.25">
      <c r="A327" s="99"/>
      <c r="B327" s="100"/>
      <c r="C327" s="99"/>
      <c r="D327" s="99"/>
      <c r="E327" s="1444"/>
      <c r="F327" s="99"/>
      <c r="G327" s="99"/>
      <c r="H327" s="99"/>
      <c r="I327" s="99"/>
      <c r="J327" s="161"/>
      <c r="K327" s="1442"/>
      <c r="L327" s="1443"/>
      <c r="M327" s="161"/>
      <c r="N327" s="1442"/>
      <c r="O327" s="161"/>
      <c r="P327" s="161"/>
      <c r="Q327" s="161"/>
      <c r="R327" s="161"/>
      <c r="S327" s="161"/>
      <c r="T327" s="161"/>
      <c r="U327" s="161"/>
      <c r="V327" s="161"/>
      <c r="W327" s="161"/>
      <c r="X327" s="161"/>
      <c r="Y327" s="161"/>
      <c r="Z327" s="99"/>
      <c r="AA327" s="161"/>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c r="AW327" s="161"/>
      <c r="AX327" s="161"/>
      <c r="AY327" s="161"/>
      <c r="AZ327" s="161"/>
      <c r="BA327" s="99"/>
    </row>
    <row r="328" spans="1:53" ht="15.75" customHeight="1" x14ac:dyDescent="0.25">
      <c r="A328" s="99"/>
      <c r="B328" s="100"/>
      <c r="C328" s="99"/>
      <c r="D328" s="99"/>
      <c r="E328" s="1444"/>
      <c r="F328" s="99"/>
      <c r="G328" s="99"/>
      <c r="H328" s="99"/>
      <c r="I328" s="99"/>
      <c r="J328" s="161"/>
      <c r="K328" s="1442"/>
      <c r="L328" s="1443"/>
      <c r="M328" s="161"/>
      <c r="N328" s="1442"/>
      <c r="O328" s="161"/>
      <c r="P328" s="161"/>
      <c r="Q328" s="161"/>
      <c r="R328" s="161"/>
      <c r="S328" s="161"/>
      <c r="T328" s="161"/>
      <c r="U328" s="161"/>
      <c r="V328" s="161"/>
      <c r="W328" s="161"/>
      <c r="X328" s="161"/>
      <c r="Y328" s="161"/>
      <c r="Z328" s="99"/>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1"/>
      <c r="AX328" s="161"/>
      <c r="AY328" s="161"/>
      <c r="AZ328" s="161"/>
      <c r="BA328" s="99"/>
    </row>
    <row r="329" spans="1:53" ht="15.75" customHeight="1" x14ac:dyDescent="0.25">
      <c r="A329" s="99"/>
      <c r="B329" s="100"/>
      <c r="C329" s="99"/>
      <c r="D329" s="99"/>
      <c r="E329" s="1444"/>
      <c r="F329" s="99"/>
      <c r="G329" s="99"/>
      <c r="H329" s="99"/>
      <c r="I329" s="99"/>
      <c r="J329" s="161"/>
      <c r="K329" s="1442"/>
      <c r="L329" s="1443"/>
      <c r="M329" s="161"/>
      <c r="N329" s="1442"/>
      <c r="O329" s="161"/>
      <c r="P329" s="161"/>
      <c r="Q329" s="161"/>
      <c r="R329" s="161"/>
      <c r="S329" s="161"/>
      <c r="T329" s="161"/>
      <c r="U329" s="161"/>
      <c r="V329" s="161"/>
      <c r="W329" s="161"/>
      <c r="X329" s="161"/>
      <c r="Y329" s="161"/>
      <c r="Z329" s="99"/>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1"/>
      <c r="AX329" s="161"/>
      <c r="AY329" s="161"/>
      <c r="AZ329" s="161"/>
      <c r="BA329" s="99"/>
    </row>
    <row r="330" spans="1:53" ht="15.75" customHeight="1" x14ac:dyDescent="0.25">
      <c r="A330" s="99"/>
      <c r="B330" s="100"/>
      <c r="C330" s="99"/>
      <c r="D330" s="99"/>
      <c r="E330" s="1444"/>
      <c r="F330" s="99"/>
      <c r="G330" s="99"/>
      <c r="H330" s="99"/>
      <c r="I330" s="99"/>
      <c r="J330" s="161"/>
      <c r="K330" s="1442"/>
      <c r="L330" s="1443"/>
      <c r="M330" s="161"/>
      <c r="N330" s="1442"/>
      <c r="O330" s="161"/>
      <c r="P330" s="161"/>
      <c r="Q330" s="161"/>
      <c r="R330" s="161"/>
      <c r="S330" s="161"/>
      <c r="T330" s="161"/>
      <c r="U330" s="161"/>
      <c r="V330" s="161"/>
      <c r="W330" s="161"/>
      <c r="X330" s="161"/>
      <c r="Y330" s="161"/>
      <c r="Z330" s="99"/>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c r="AW330" s="161"/>
      <c r="AX330" s="161"/>
      <c r="AY330" s="161"/>
      <c r="AZ330" s="161"/>
      <c r="BA330" s="99"/>
    </row>
    <row r="331" spans="1:53" ht="15.75" customHeight="1" x14ac:dyDescent="0.25">
      <c r="A331" s="99"/>
      <c r="B331" s="100"/>
      <c r="C331" s="99"/>
      <c r="D331" s="99"/>
      <c r="E331" s="1444"/>
      <c r="F331" s="99"/>
      <c r="G331" s="99"/>
      <c r="H331" s="99"/>
      <c r="I331" s="99"/>
      <c r="J331" s="161"/>
      <c r="K331" s="1442"/>
      <c r="L331" s="1443"/>
      <c r="M331" s="161"/>
      <c r="N331" s="1442"/>
      <c r="O331" s="161"/>
      <c r="P331" s="161"/>
      <c r="Q331" s="161"/>
      <c r="R331" s="161"/>
      <c r="S331" s="161"/>
      <c r="T331" s="161"/>
      <c r="U331" s="161"/>
      <c r="V331" s="161"/>
      <c r="W331" s="161"/>
      <c r="X331" s="161"/>
      <c r="Y331" s="161"/>
      <c r="Z331" s="99"/>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99"/>
    </row>
    <row r="332" spans="1:53" ht="15.75" customHeight="1" x14ac:dyDescent="0.25">
      <c r="A332" s="99"/>
      <c r="B332" s="100"/>
      <c r="C332" s="99"/>
      <c r="D332" s="99"/>
      <c r="E332" s="1444"/>
      <c r="F332" s="99"/>
      <c r="G332" s="99"/>
      <c r="H332" s="99"/>
      <c r="I332" s="99"/>
      <c r="J332" s="161"/>
      <c r="K332" s="1442"/>
      <c r="L332" s="1443"/>
      <c r="M332" s="161"/>
      <c r="N332" s="1442"/>
      <c r="O332" s="161"/>
      <c r="P332" s="161"/>
      <c r="Q332" s="161"/>
      <c r="R332" s="161"/>
      <c r="S332" s="161"/>
      <c r="T332" s="161"/>
      <c r="U332" s="161"/>
      <c r="V332" s="161"/>
      <c r="W332" s="161"/>
      <c r="X332" s="161"/>
      <c r="Y332" s="161"/>
      <c r="Z332" s="99"/>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99"/>
    </row>
    <row r="333" spans="1:53" ht="15.75" customHeight="1" x14ac:dyDescent="0.25">
      <c r="A333" s="99"/>
      <c r="B333" s="100"/>
      <c r="C333" s="99"/>
      <c r="D333" s="99"/>
      <c r="E333" s="1444"/>
      <c r="F333" s="99"/>
      <c r="G333" s="99"/>
      <c r="H333" s="99"/>
      <c r="I333" s="99"/>
      <c r="J333" s="161"/>
      <c r="K333" s="1442"/>
      <c r="L333" s="1443"/>
      <c r="M333" s="161"/>
      <c r="N333" s="1442"/>
      <c r="O333" s="161"/>
      <c r="P333" s="161"/>
      <c r="Q333" s="161"/>
      <c r="R333" s="161"/>
      <c r="S333" s="161"/>
      <c r="T333" s="161"/>
      <c r="U333" s="161"/>
      <c r="V333" s="161"/>
      <c r="W333" s="161"/>
      <c r="X333" s="161"/>
      <c r="Y333" s="161"/>
      <c r="Z333" s="99"/>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1"/>
      <c r="AY333" s="161"/>
      <c r="AZ333" s="161"/>
      <c r="BA333" s="99"/>
    </row>
    <row r="334" spans="1:53" ht="15.75" customHeight="1" x14ac:dyDescent="0.25">
      <c r="A334" s="99"/>
      <c r="B334" s="100"/>
      <c r="C334" s="99"/>
      <c r="D334" s="99"/>
      <c r="E334" s="1444"/>
      <c r="F334" s="99"/>
      <c r="G334" s="99"/>
      <c r="H334" s="99"/>
      <c r="I334" s="99"/>
      <c r="J334" s="161"/>
      <c r="K334" s="1442"/>
      <c r="L334" s="1443"/>
      <c r="M334" s="161"/>
      <c r="N334" s="1442"/>
      <c r="O334" s="161"/>
      <c r="P334" s="161"/>
      <c r="Q334" s="161"/>
      <c r="R334" s="161"/>
      <c r="S334" s="161"/>
      <c r="T334" s="161"/>
      <c r="U334" s="161"/>
      <c r="V334" s="161"/>
      <c r="W334" s="161"/>
      <c r="X334" s="161"/>
      <c r="Y334" s="161"/>
      <c r="Z334" s="99"/>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c r="AW334" s="161"/>
      <c r="AX334" s="161"/>
      <c r="AY334" s="161"/>
      <c r="AZ334" s="161"/>
      <c r="BA334" s="99"/>
    </row>
    <row r="335" spans="1:53" ht="15.75" customHeight="1" x14ac:dyDescent="0.25">
      <c r="A335" s="99"/>
      <c r="B335" s="100"/>
      <c r="C335" s="99"/>
      <c r="D335" s="99"/>
      <c r="E335" s="1444"/>
      <c r="F335" s="99"/>
      <c r="G335" s="99"/>
      <c r="H335" s="99"/>
      <c r="I335" s="99"/>
      <c r="J335" s="161"/>
      <c r="K335" s="1442"/>
      <c r="L335" s="1443"/>
      <c r="M335" s="161"/>
      <c r="N335" s="1442"/>
      <c r="O335" s="161"/>
      <c r="P335" s="161"/>
      <c r="Q335" s="161"/>
      <c r="R335" s="161"/>
      <c r="S335" s="161"/>
      <c r="T335" s="161"/>
      <c r="U335" s="161"/>
      <c r="V335" s="161"/>
      <c r="W335" s="161"/>
      <c r="X335" s="161"/>
      <c r="Y335" s="161"/>
      <c r="Z335" s="99"/>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1"/>
      <c r="AY335" s="161"/>
      <c r="AZ335" s="161"/>
      <c r="BA335" s="99"/>
    </row>
    <row r="336" spans="1:53" ht="15.75" customHeight="1" x14ac:dyDescent="0.25">
      <c r="A336" s="99"/>
      <c r="B336" s="100"/>
      <c r="C336" s="99"/>
      <c r="D336" s="99"/>
      <c r="E336" s="1444"/>
      <c r="F336" s="99"/>
      <c r="G336" s="99"/>
      <c r="H336" s="99"/>
      <c r="I336" s="99"/>
      <c r="J336" s="161"/>
      <c r="K336" s="1442"/>
      <c r="L336" s="1443"/>
      <c r="M336" s="161"/>
      <c r="N336" s="1442"/>
      <c r="O336" s="161"/>
      <c r="P336" s="161"/>
      <c r="Q336" s="161"/>
      <c r="R336" s="161"/>
      <c r="S336" s="161"/>
      <c r="T336" s="161"/>
      <c r="U336" s="161"/>
      <c r="V336" s="161"/>
      <c r="W336" s="161"/>
      <c r="X336" s="161"/>
      <c r="Y336" s="161"/>
      <c r="Z336" s="99"/>
      <c r="AA336" s="161"/>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c r="AW336" s="161"/>
      <c r="AX336" s="161"/>
      <c r="AY336" s="161"/>
      <c r="AZ336" s="161"/>
      <c r="BA336" s="99"/>
    </row>
    <row r="337" spans="1:53" ht="15.75" customHeight="1" x14ac:dyDescent="0.25">
      <c r="A337" s="99"/>
      <c r="B337" s="100"/>
      <c r="C337" s="99"/>
      <c r="D337" s="99"/>
      <c r="E337" s="1444"/>
      <c r="F337" s="99"/>
      <c r="G337" s="99"/>
      <c r="H337" s="99"/>
      <c r="I337" s="99"/>
      <c r="J337" s="161"/>
      <c r="K337" s="1442"/>
      <c r="L337" s="1443"/>
      <c r="M337" s="161"/>
      <c r="N337" s="1442"/>
      <c r="O337" s="161"/>
      <c r="P337" s="161"/>
      <c r="Q337" s="161"/>
      <c r="R337" s="161"/>
      <c r="S337" s="161"/>
      <c r="T337" s="161"/>
      <c r="U337" s="161"/>
      <c r="V337" s="161"/>
      <c r="W337" s="161"/>
      <c r="X337" s="161"/>
      <c r="Y337" s="161"/>
      <c r="Z337" s="99"/>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99"/>
    </row>
    <row r="338" spans="1:53" ht="15.75" customHeight="1" x14ac:dyDescent="0.25">
      <c r="A338" s="99"/>
      <c r="B338" s="100"/>
      <c r="C338" s="99"/>
      <c r="D338" s="99"/>
      <c r="E338" s="1444"/>
      <c r="F338" s="99"/>
      <c r="G338" s="99"/>
      <c r="H338" s="99"/>
      <c r="I338" s="99"/>
      <c r="J338" s="161"/>
      <c r="K338" s="1442"/>
      <c r="L338" s="1443"/>
      <c r="M338" s="161"/>
      <c r="N338" s="1442"/>
      <c r="O338" s="161"/>
      <c r="P338" s="161"/>
      <c r="Q338" s="161"/>
      <c r="R338" s="161"/>
      <c r="S338" s="161"/>
      <c r="T338" s="161"/>
      <c r="U338" s="161"/>
      <c r="V338" s="161"/>
      <c r="W338" s="161"/>
      <c r="X338" s="161"/>
      <c r="Y338" s="161"/>
      <c r="Z338" s="99"/>
      <c r="AA338" s="161"/>
      <c r="AB338" s="161"/>
      <c r="AC338" s="161"/>
      <c r="AD338" s="161"/>
      <c r="AE338" s="161"/>
      <c r="AF338" s="161"/>
      <c r="AG338" s="161"/>
      <c r="AH338" s="161"/>
      <c r="AI338" s="161"/>
      <c r="AJ338" s="161"/>
      <c r="AK338" s="161"/>
      <c r="AL338" s="161"/>
      <c r="AM338" s="161"/>
      <c r="AN338" s="161"/>
      <c r="AO338" s="161"/>
      <c r="AP338" s="161"/>
      <c r="AQ338" s="161"/>
      <c r="AR338" s="161"/>
      <c r="AS338" s="161"/>
      <c r="AT338" s="161"/>
      <c r="AU338" s="161"/>
      <c r="AV338" s="161"/>
      <c r="AW338" s="161"/>
      <c r="AX338" s="161"/>
      <c r="AY338" s="161"/>
      <c r="AZ338" s="161"/>
      <c r="BA338" s="99"/>
    </row>
    <row r="339" spans="1:53" ht="15.75" customHeight="1" x14ac:dyDescent="0.25">
      <c r="A339" s="99"/>
      <c r="B339" s="100"/>
      <c r="C339" s="99"/>
      <c r="D339" s="99"/>
      <c r="E339" s="1444"/>
      <c r="F339" s="99"/>
      <c r="G339" s="99"/>
      <c r="H339" s="99"/>
      <c r="I339" s="99"/>
      <c r="J339" s="161"/>
      <c r="K339" s="1442"/>
      <c r="L339" s="1443"/>
      <c r="M339" s="161"/>
      <c r="N339" s="1442"/>
      <c r="O339" s="161"/>
      <c r="P339" s="161"/>
      <c r="Q339" s="161"/>
      <c r="R339" s="161"/>
      <c r="S339" s="161"/>
      <c r="T339" s="161"/>
      <c r="U339" s="161"/>
      <c r="V339" s="161"/>
      <c r="W339" s="161"/>
      <c r="X339" s="161"/>
      <c r="Y339" s="161"/>
      <c r="Z339" s="99"/>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c r="AW339" s="161"/>
      <c r="AX339" s="161"/>
      <c r="AY339" s="161"/>
      <c r="AZ339" s="161"/>
      <c r="BA339" s="99"/>
    </row>
    <row r="340" spans="1:53" ht="15.75" customHeight="1" x14ac:dyDescent="0.25">
      <c r="A340" s="99"/>
      <c r="B340" s="100"/>
      <c r="C340" s="99"/>
      <c r="D340" s="99"/>
      <c r="E340" s="1444"/>
      <c r="F340" s="99"/>
      <c r="G340" s="99"/>
      <c r="H340" s="99"/>
      <c r="I340" s="99"/>
      <c r="J340" s="161"/>
      <c r="K340" s="1442"/>
      <c r="L340" s="1443"/>
      <c r="M340" s="161"/>
      <c r="N340" s="1442"/>
      <c r="O340" s="161"/>
      <c r="P340" s="161"/>
      <c r="Q340" s="161"/>
      <c r="R340" s="161"/>
      <c r="S340" s="161"/>
      <c r="T340" s="161"/>
      <c r="U340" s="161"/>
      <c r="V340" s="161"/>
      <c r="W340" s="161"/>
      <c r="X340" s="161"/>
      <c r="Y340" s="161"/>
      <c r="Z340" s="99"/>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c r="AW340" s="161"/>
      <c r="AX340" s="161"/>
      <c r="AY340" s="161"/>
      <c r="AZ340" s="161"/>
      <c r="BA340" s="99"/>
    </row>
    <row r="341" spans="1:53" ht="15.75" customHeight="1" x14ac:dyDescent="0.25">
      <c r="A341" s="99"/>
      <c r="B341" s="100"/>
      <c r="C341" s="99"/>
      <c r="D341" s="99"/>
      <c r="E341" s="1444"/>
      <c r="F341" s="99"/>
      <c r="G341" s="99"/>
      <c r="H341" s="99"/>
      <c r="I341" s="99"/>
      <c r="J341" s="161"/>
      <c r="K341" s="1442"/>
      <c r="L341" s="1443"/>
      <c r="M341" s="161"/>
      <c r="N341" s="1442"/>
      <c r="O341" s="161"/>
      <c r="P341" s="161"/>
      <c r="Q341" s="161"/>
      <c r="R341" s="161"/>
      <c r="S341" s="161"/>
      <c r="T341" s="161"/>
      <c r="U341" s="161"/>
      <c r="V341" s="161"/>
      <c r="W341" s="161"/>
      <c r="X341" s="161"/>
      <c r="Y341" s="161"/>
      <c r="Z341" s="99"/>
      <c r="AA341" s="161"/>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c r="AW341" s="161"/>
      <c r="AX341" s="161"/>
      <c r="AY341" s="161"/>
      <c r="AZ341" s="161"/>
      <c r="BA341" s="99"/>
    </row>
    <row r="342" spans="1:53" ht="15.75" customHeight="1" x14ac:dyDescent="0.25">
      <c r="A342" s="99"/>
      <c r="B342" s="100"/>
      <c r="C342" s="99"/>
      <c r="D342" s="99"/>
      <c r="E342" s="1444"/>
      <c r="F342" s="99"/>
      <c r="G342" s="99"/>
      <c r="H342" s="99"/>
      <c r="I342" s="99"/>
      <c r="J342" s="161"/>
      <c r="K342" s="1442"/>
      <c r="L342" s="1443"/>
      <c r="M342" s="161"/>
      <c r="N342" s="1442"/>
      <c r="O342" s="161"/>
      <c r="P342" s="161"/>
      <c r="Q342" s="161"/>
      <c r="R342" s="161"/>
      <c r="S342" s="161"/>
      <c r="T342" s="161"/>
      <c r="U342" s="161"/>
      <c r="V342" s="161"/>
      <c r="W342" s="161"/>
      <c r="X342" s="161"/>
      <c r="Y342" s="161"/>
      <c r="Z342" s="99"/>
      <c r="AA342" s="161"/>
      <c r="AB342" s="161"/>
      <c r="AC342" s="161"/>
      <c r="AD342" s="161"/>
      <c r="AE342" s="161"/>
      <c r="AF342" s="161"/>
      <c r="AG342" s="161"/>
      <c r="AH342" s="161"/>
      <c r="AI342" s="161"/>
      <c r="AJ342" s="161"/>
      <c r="AK342" s="161"/>
      <c r="AL342" s="161"/>
      <c r="AM342" s="161"/>
      <c r="AN342" s="161"/>
      <c r="AO342" s="161"/>
      <c r="AP342" s="161"/>
      <c r="AQ342" s="161"/>
      <c r="AR342" s="161"/>
      <c r="AS342" s="161"/>
      <c r="AT342" s="161"/>
      <c r="AU342" s="161"/>
      <c r="AV342" s="161"/>
      <c r="AW342" s="161"/>
      <c r="AX342" s="161"/>
      <c r="AY342" s="161"/>
      <c r="AZ342" s="161"/>
      <c r="BA342" s="99"/>
    </row>
    <row r="343" spans="1:53" ht="15.75" customHeight="1" x14ac:dyDescent="0.25">
      <c r="A343" s="99"/>
      <c r="B343" s="100"/>
      <c r="C343" s="99"/>
      <c r="D343" s="99"/>
      <c r="E343" s="1444"/>
      <c r="F343" s="99"/>
      <c r="G343" s="99"/>
      <c r="H343" s="99"/>
      <c r="I343" s="99"/>
      <c r="J343" s="161"/>
      <c r="K343" s="1442"/>
      <c r="L343" s="1443"/>
      <c r="M343" s="161"/>
      <c r="N343" s="1442"/>
      <c r="O343" s="161"/>
      <c r="P343" s="161"/>
      <c r="Q343" s="161"/>
      <c r="R343" s="161"/>
      <c r="S343" s="161"/>
      <c r="T343" s="161"/>
      <c r="U343" s="161"/>
      <c r="V343" s="161"/>
      <c r="W343" s="161"/>
      <c r="X343" s="161"/>
      <c r="Y343" s="161"/>
      <c r="Z343" s="99"/>
      <c r="AA343" s="161"/>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c r="AW343" s="161"/>
      <c r="AX343" s="161"/>
      <c r="AY343" s="161"/>
      <c r="AZ343" s="161"/>
      <c r="BA343" s="99"/>
    </row>
    <row r="344" spans="1:53" ht="15.75" customHeight="1" x14ac:dyDescent="0.25">
      <c r="A344" s="99"/>
      <c r="B344" s="100"/>
      <c r="C344" s="99"/>
      <c r="D344" s="99"/>
      <c r="E344" s="1444"/>
      <c r="F344" s="99"/>
      <c r="G344" s="99"/>
      <c r="H344" s="99"/>
      <c r="I344" s="99"/>
      <c r="J344" s="161"/>
      <c r="K344" s="1442"/>
      <c r="L344" s="1443"/>
      <c r="M344" s="161"/>
      <c r="N344" s="1442"/>
      <c r="O344" s="161"/>
      <c r="P344" s="161"/>
      <c r="Q344" s="161"/>
      <c r="R344" s="161"/>
      <c r="S344" s="161"/>
      <c r="T344" s="161"/>
      <c r="U344" s="161"/>
      <c r="V344" s="161"/>
      <c r="W344" s="161"/>
      <c r="X344" s="161"/>
      <c r="Y344" s="161"/>
      <c r="Z344" s="99"/>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c r="AW344" s="161"/>
      <c r="AX344" s="161"/>
      <c r="AY344" s="161"/>
      <c r="AZ344" s="161"/>
      <c r="BA344" s="99"/>
    </row>
    <row r="345" spans="1:53" ht="15.75" customHeight="1" x14ac:dyDescent="0.25">
      <c r="A345" s="99"/>
      <c r="B345" s="100"/>
      <c r="C345" s="99"/>
      <c r="D345" s="99"/>
      <c r="E345" s="1444"/>
      <c r="F345" s="99"/>
      <c r="G345" s="99"/>
      <c r="H345" s="99"/>
      <c r="I345" s="99"/>
      <c r="J345" s="161"/>
      <c r="K345" s="1442"/>
      <c r="L345" s="1443"/>
      <c r="M345" s="161"/>
      <c r="N345" s="1442"/>
      <c r="O345" s="161"/>
      <c r="P345" s="161"/>
      <c r="Q345" s="161"/>
      <c r="R345" s="161"/>
      <c r="S345" s="161"/>
      <c r="T345" s="161"/>
      <c r="U345" s="161"/>
      <c r="V345" s="161"/>
      <c r="W345" s="161"/>
      <c r="X345" s="161"/>
      <c r="Y345" s="161"/>
      <c r="Z345" s="99"/>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c r="AW345" s="161"/>
      <c r="AX345" s="161"/>
      <c r="AY345" s="161"/>
      <c r="AZ345" s="161"/>
      <c r="BA345" s="99"/>
    </row>
    <row r="346" spans="1:53" ht="15.75" customHeight="1" x14ac:dyDescent="0.25">
      <c r="A346" s="99"/>
      <c r="B346" s="100"/>
      <c r="C346" s="99"/>
      <c r="D346" s="99"/>
      <c r="E346" s="1444"/>
      <c r="F346" s="99"/>
      <c r="G346" s="99"/>
      <c r="H346" s="99"/>
      <c r="I346" s="99"/>
      <c r="J346" s="161"/>
      <c r="K346" s="1442"/>
      <c r="L346" s="1443"/>
      <c r="M346" s="161"/>
      <c r="N346" s="1442"/>
      <c r="O346" s="161"/>
      <c r="P346" s="161"/>
      <c r="Q346" s="161"/>
      <c r="R346" s="161"/>
      <c r="S346" s="161"/>
      <c r="T346" s="161"/>
      <c r="U346" s="161"/>
      <c r="V346" s="161"/>
      <c r="W346" s="161"/>
      <c r="X346" s="161"/>
      <c r="Y346" s="161"/>
      <c r="Z346" s="99"/>
      <c r="AA346" s="161"/>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c r="AW346" s="161"/>
      <c r="AX346" s="161"/>
      <c r="AY346" s="161"/>
      <c r="AZ346" s="161"/>
      <c r="BA346" s="99"/>
    </row>
    <row r="347" spans="1:53" ht="15.75" customHeight="1" x14ac:dyDescent="0.25">
      <c r="A347" s="99"/>
      <c r="B347" s="100"/>
      <c r="C347" s="99"/>
      <c r="D347" s="99"/>
      <c r="E347" s="1444"/>
      <c r="F347" s="99"/>
      <c r="G347" s="99"/>
      <c r="H347" s="99"/>
      <c r="I347" s="99"/>
      <c r="J347" s="161"/>
      <c r="K347" s="1442"/>
      <c r="L347" s="1443"/>
      <c r="M347" s="161"/>
      <c r="N347" s="1442"/>
      <c r="O347" s="161"/>
      <c r="P347" s="161"/>
      <c r="Q347" s="161"/>
      <c r="R347" s="161"/>
      <c r="S347" s="161"/>
      <c r="T347" s="161"/>
      <c r="U347" s="161"/>
      <c r="V347" s="161"/>
      <c r="W347" s="161"/>
      <c r="X347" s="161"/>
      <c r="Y347" s="161"/>
      <c r="Z347" s="99"/>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1"/>
      <c r="AX347" s="161"/>
      <c r="AY347" s="161"/>
      <c r="AZ347" s="161"/>
      <c r="BA347" s="99"/>
    </row>
    <row r="348" spans="1:53" ht="15.75" customHeight="1" x14ac:dyDescent="0.25">
      <c r="A348" s="99"/>
      <c r="B348" s="100"/>
      <c r="C348" s="99"/>
      <c r="D348" s="99"/>
      <c r="E348" s="1444"/>
      <c r="F348" s="99"/>
      <c r="G348" s="99"/>
      <c r="H348" s="99"/>
      <c r="I348" s="99"/>
      <c r="J348" s="161"/>
      <c r="K348" s="1442"/>
      <c r="L348" s="1443"/>
      <c r="M348" s="161"/>
      <c r="N348" s="1442"/>
      <c r="O348" s="161"/>
      <c r="P348" s="161"/>
      <c r="Q348" s="161"/>
      <c r="R348" s="161"/>
      <c r="S348" s="161"/>
      <c r="T348" s="161"/>
      <c r="U348" s="161"/>
      <c r="V348" s="161"/>
      <c r="W348" s="161"/>
      <c r="X348" s="161"/>
      <c r="Y348" s="161"/>
      <c r="Z348" s="99"/>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1"/>
      <c r="AX348" s="161"/>
      <c r="AY348" s="161"/>
      <c r="AZ348" s="161"/>
      <c r="BA348" s="99"/>
    </row>
    <row r="349" spans="1:53" ht="15.75" customHeight="1" x14ac:dyDescent="0.25">
      <c r="A349" s="99"/>
      <c r="B349" s="100"/>
      <c r="C349" s="99"/>
      <c r="D349" s="99"/>
      <c r="E349" s="1444"/>
      <c r="F349" s="99"/>
      <c r="G349" s="99"/>
      <c r="H349" s="99"/>
      <c r="I349" s="99"/>
      <c r="J349" s="161"/>
      <c r="K349" s="1442"/>
      <c r="L349" s="1443"/>
      <c r="M349" s="161"/>
      <c r="N349" s="1442"/>
      <c r="O349" s="161"/>
      <c r="P349" s="161"/>
      <c r="Q349" s="161"/>
      <c r="R349" s="161"/>
      <c r="S349" s="161"/>
      <c r="T349" s="161"/>
      <c r="U349" s="161"/>
      <c r="V349" s="161"/>
      <c r="W349" s="161"/>
      <c r="X349" s="161"/>
      <c r="Y349" s="161"/>
      <c r="Z349" s="99"/>
      <c r="AA349" s="161"/>
      <c r="AB349" s="161"/>
      <c r="AC349" s="161"/>
      <c r="AD349" s="161"/>
      <c r="AE349" s="161"/>
      <c r="AF349" s="161"/>
      <c r="AG349" s="161"/>
      <c r="AH349" s="161"/>
      <c r="AI349" s="161"/>
      <c r="AJ349" s="161"/>
      <c r="AK349" s="161"/>
      <c r="AL349" s="161"/>
      <c r="AM349" s="161"/>
      <c r="AN349" s="161"/>
      <c r="AO349" s="161"/>
      <c r="AP349" s="161"/>
      <c r="AQ349" s="161"/>
      <c r="AR349" s="161"/>
      <c r="AS349" s="161"/>
      <c r="AT349" s="161"/>
      <c r="AU349" s="161"/>
      <c r="AV349" s="161"/>
      <c r="AW349" s="161"/>
      <c r="AX349" s="161"/>
      <c r="AY349" s="161"/>
      <c r="AZ349" s="161"/>
      <c r="BA349" s="99"/>
    </row>
    <row r="350" spans="1:53" ht="15.75" customHeight="1" x14ac:dyDescent="0.25">
      <c r="A350" s="99"/>
      <c r="B350" s="100"/>
      <c r="C350" s="99"/>
      <c r="D350" s="99"/>
      <c r="E350" s="1444"/>
      <c r="F350" s="99"/>
      <c r="G350" s="99"/>
      <c r="H350" s="99"/>
      <c r="I350" s="99"/>
      <c r="J350" s="161"/>
      <c r="K350" s="1442"/>
      <c r="L350" s="1443"/>
      <c r="M350" s="161"/>
      <c r="N350" s="1442"/>
      <c r="O350" s="161"/>
      <c r="P350" s="161"/>
      <c r="Q350" s="161"/>
      <c r="R350" s="161"/>
      <c r="S350" s="161"/>
      <c r="T350" s="161"/>
      <c r="U350" s="161"/>
      <c r="V350" s="161"/>
      <c r="W350" s="161"/>
      <c r="X350" s="161"/>
      <c r="Y350" s="161"/>
      <c r="Z350" s="99"/>
      <c r="AA350" s="161"/>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c r="AW350" s="161"/>
      <c r="AX350" s="161"/>
      <c r="AY350" s="161"/>
      <c r="AZ350" s="161"/>
      <c r="BA350" s="99"/>
    </row>
    <row r="351" spans="1:53" ht="15.75" customHeight="1" x14ac:dyDescent="0.25">
      <c r="A351" s="99"/>
      <c r="B351" s="100"/>
      <c r="C351" s="99"/>
      <c r="D351" s="99"/>
      <c r="E351" s="1444"/>
      <c r="F351" s="99"/>
      <c r="G351" s="99"/>
      <c r="H351" s="99"/>
      <c r="I351" s="99"/>
      <c r="J351" s="161"/>
      <c r="K351" s="1442"/>
      <c r="L351" s="1443"/>
      <c r="M351" s="161"/>
      <c r="N351" s="1442"/>
      <c r="O351" s="161"/>
      <c r="P351" s="161"/>
      <c r="Q351" s="161"/>
      <c r="R351" s="161"/>
      <c r="S351" s="161"/>
      <c r="T351" s="161"/>
      <c r="U351" s="161"/>
      <c r="V351" s="161"/>
      <c r="W351" s="161"/>
      <c r="X351" s="161"/>
      <c r="Y351" s="161"/>
      <c r="Z351" s="99"/>
      <c r="AA351" s="161"/>
      <c r="AB351" s="161"/>
      <c r="AC351" s="161"/>
      <c r="AD351" s="161"/>
      <c r="AE351" s="161"/>
      <c r="AF351" s="161"/>
      <c r="AG351" s="161"/>
      <c r="AH351" s="161"/>
      <c r="AI351" s="161"/>
      <c r="AJ351" s="161"/>
      <c r="AK351" s="161"/>
      <c r="AL351" s="161"/>
      <c r="AM351" s="161"/>
      <c r="AN351" s="161"/>
      <c r="AO351" s="161"/>
      <c r="AP351" s="161"/>
      <c r="AQ351" s="161"/>
      <c r="AR351" s="161"/>
      <c r="AS351" s="161"/>
      <c r="AT351" s="161"/>
      <c r="AU351" s="161"/>
      <c r="AV351" s="161"/>
      <c r="AW351" s="161"/>
      <c r="AX351" s="161"/>
      <c r="AY351" s="161"/>
      <c r="AZ351" s="161"/>
      <c r="BA351" s="99"/>
    </row>
    <row r="352" spans="1:53" ht="15.75" customHeight="1" x14ac:dyDescent="0.25">
      <c r="A352" s="99"/>
      <c r="B352" s="100"/>
      <c r="C352" s="99"/>
      <c r="D352" s="99"/>
      <c r="E352" s="1444"/>
      <c r="F352" s="99"/>
      <c r="G352" s="99"/>
      <c r="H352" s="99"/>
      <c r="I352" s="99"/>
      <c r="J352" s="161"/>
      <c r="K352" s="1442"/>
      <c r="L352" s="1443"/>
      <c r="M352" s="161"/>
      <c r="N352" s="1442"/>
      <c r="O352" s="161"/>
      <c r="P352" s="161"/>
      <c r="Q352" s="161"/>
      <c r="R352" s="161"/>
      <c r="S352" s="161"/>
      <c r="T352" s="161"/>
      <c r="U352" s="161"/>
      <c r="V352" s="161"/>
      <c r="W352" s="161"/>
      <c r="X352" s="161"/>
      <c r="Y352" s="161"/>
      <c r="Z352" s="99"/>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c r="AW352" s="161"/>
      <c r="AX352" s="161"/>
      <c r="AY352" s="161"/>
      <c r="AZ352" s="161"/>
      <c r="BA352" s="99"/>
    </row>
    <row r="353" spans="1:53" ht="15.75" customHeight="1" x14ac:dyDescent="0.25">
      <c r="A353" s="99"/>
      <c r="B353" s="100"/>
      <c r="C353" s="99"/>
      <c r="D353" s="99"/>
      <c r="E353" s="1444"/>
      <c r="F353" s="99"/>
      <c r="G353" s="99"/>
      <c r="H353" s="99"/>
      <c r="I353" s="99"/>
      <c r="J353" s="161"/>
      <c r="K353" s="1442"/>
      <c r="L353" s="1443"/>
      <c r="M353" s="161"/>
      <c r="N353" s="1442"/>
      <c r="O353" s="161"/>
      <c r="P353" s="161"/>
      <c r="Q353" s="161"/>
      <c r="R353" s="161"/>
      <c r="S353" s="161"/>
      <c r="T353" s="161"/>
      <c r="U353" s="161"/>
      <c r="V353" s="161"/>
      <c r="W353" s="161"/>
      <c r="X353" s="161"/>
      <c r="Y353" s="161"/>
      <c r="Z353" s="99"/>
      <c r="AA353" s="161"/>
      <c r="AB353" s="161"/>
      <c r="AC353" s="161"/>
      <c r="AD353" s="161"/>
      <c r="AE353" s="161"/>
      <c r="AF353" s="161"/>
      <c r="AG353" s="161"/>
      <c r="AH353" s="161"/>
      <c r="AI353" s="161"/>
      <c r="AJ353" s="161"/>
      <c r="AK353" s="161"/>
      <c r="AL353" s="161"/>
      <c r="AM353" s="161"/>
      <c r="AN353" s="161"/>
      <c r="AO353" s="161"/>
      <c r="AP353" s="161"/>
      <c r="AQ353" s="161"/>
      <c r="AR353" s="161"/>
      <c r="AS353" s="161"/>
      <c r="AT353" s="161"/>
      <c r="AU353" s="161"/>
      <c r="AV353" s="161"/>
      <c r="AW353" s="161"/>
      <c r="AX353" s="161"/>
      <c r="AY353" s="161"/>
      <c r="AZ353" s="161"/>
      <c r="BA353" s="99"/>
    </row>
    <row r="354" spans="1:53" ht="15.75" customHeight="1" x14ac:dyDescent="0.25">
      <c r="A354" s="99"/>
      <c r="B354" s="100"/>
      <c r="C354" s="99"/>
      <c r="D354" s="99"/>
      <c r="E354" s="1444"/>
      <c r="F354" s="99"/>
      <c r="G354" s="99"/>
      <c r="H354" s="99"/>
      <c r="I354" s="99"/>
      <c r="J354" s="161"/>
      <c r="K354" s="1442"/>
      <c r="L354" s="1443"/>
      <c r="M354" s="161"/>
      <c r="N354" s="1442"/>
      <c r="O354" s="161"/>
      <c r="P354" s="161"/>
      <c r="Q354" s="161"/>
      <c r="R354" s="161"/>
      <c r="S354" s="161"/>
      <c r="T354" s="161"/>
      <c r="U354" s="161"/>
      <c r="V354" s="161"/>
      <c r="W354" s="161"/>
      <c r="X354" s="161"/>
      <c r="Y354" s="161"/>
      <c r="Z354" s="99"/>
      <c r="AA354" s="161"/>
      <c r="AB354" s="161"/>
      <c r="AC354" s="161"/>
      <c r="AD354" s="161"/>
      <c r="AE354" s="161"/>
      <c r="AF354" s="161"/>
      <c r="AG354" s="161"/>
      <c r="AH354" s="161"/>
      <c r="AI354" s="161"/>
      <c r="AJ354" s="161"/>
      <c r="AK354" s="161"/>
      <c r="AL354" s="161"/>
      <c r="AM354" s="161"/>
      <c r="AN354" s="161"/>
      <c r="AO354" s="161"/>
      <c r="AP354" s="161"/>
      <c r="AQ354" s="161"/>
      <c r="AR354" s="161"/>
      <c r="AS354" s="161"/>
      <c r="AT354" s="161"/>
      <c r="AU354" s="161"/>
      <c r="AV354" s="161"/>
      <c r="AW354" s="161"/>
      <c r="AX354" s="161"/>
      <c r="AY354" s="161"/>
      <c r="AZ354" s="161"/>
      <c r="BA354" s="99"/>
    </row>
    <row r="355" spans="1:53" ht="15.75" customHeight="1" x14ac:dyDescent="0.25">
      <c r="A355" s="99"/>
      <c r="B355" s="100"/>
      <c r="C355" s="99"/>
      <c r="D355" s="99"/>
      <c r="E355" s="1444"/>
      <c r="F355" s="99"/>
      <c r="G355" s="99"/>
      <c r="H355" s="99"/>
      <c r="I355" s="99"/>
      <c r="J355" s="161"/>
      <c r="K355" s="1442"/>
      <c r="L355" s="1443"/>
      <c r="M355" s="161"/>
      <c r="N355" s="1442"/>
      <c r="O355" s="161"/>
      <c r="P355" s="161"/>
      <c r="Q355" s="161"/>
      <c r="R355" s="161"/>
      <c r="S355" s="161"/>
      <c r="T355" s="161"/>
      <c r="U355" s="161"/>
      <c r="V355" s="161"/>
      <c r="W355" s="161"/>
      <c r="X355" s="161"/>
      <c r="Y355" s="161"/>
      <c r="Z355" s="99"/>
      <c r="AA355" s="161"/>
      <c r="AB355" s="161"/>
      <c r="AC355" s="161"/>
      <c r="AD355" s="161"/>
      <c r="AE355" s="161"/>
      <c r="AF355" s="161"/>
      <c r="AG355" s="161"/>
      <c r="AH355" s="161"/>
      <c r="AI355" s="161"/>
      <c r="AJ355" s="161"/>
      <c r="AK355" s="161"/>
      <c r="AL355" s="161"/>
      <c r="AM355" s="161"/>
      <c r="AN355" s="161"/>
      <c r="AO355" s="161"/>
      <c r="AP355" s="161"/>
      <c r="AQ355" s="161"/>
      <c r="AR355" s="161"/>
      <c r="AS355" s="161"/>
      <c r="AT355" s="161"/>
      <c r="AU355" s="161"/>
      <c r="AV355" s="161"/>
      <c r="AW355" s="161"/>
      <c r="AX355" s="161"/>
      <c r="AY355" s="161"/>
      <c r="AZ355" s="161"/>
      <c r="BA355" s="99"/>
    </row>
    <row r="356" spans="1:53" ht="15.75" customHeight="1" x14ac:dyDescent="0.25">
      <c r="A356" s="99"/>
      <c r="B356" s="100"/>
      <c r="C356" s="99"/>
      <c r="D356" s="99"/>
      <c r="E356" s="1444"/>
      <c r="F356" s="99"/>
      <c r="G356" s="99"/>
      <c r="H356" s="99"/>
      <c r="I356" s="99"/>
      <c r="J356" s="161"/>
      <c r="K356" s="1442"/>
      <c r="L356" s="1443"/>
      <c r="M356" s="161"/>
      <c r="N356" s="1442"/>
      <c r="O356" s="161"/>
      <c r="P356" s="161"/>
      <c r="Q356" s="161"/>
      <c r="R356" s="161"/>
      <c r="S356" s="161"/>
      <c r="T356" s="161"/>
      <c r="U356" s="161"/>
      <c r="V356" s="161"/>
      <c r="W356" s="161"/>
      <c r="X356" s="161"/>
      <c r="Y356" s="161"/>
      <c r="Z356" s="99"/>
      <c r="AA356" s="161"/>
      <c r="AB356" s="161"/>
      <c r="AC356" s="161"/>
      <c r="AD356" s="161"/>
      <c r="AE356" s="161"/>
      <c r="AF356" s="161"/>
      <c r="AG356" s="161"/>
      <c r="AH356" s="161"/>
      <c r="AI356" s="161"/>
      <c r="AJ356" s="161"/>
      <c r="AK356" s="161"/>
      <c r="AL356" s="161"/>
      <c r="AM356" s="161"/>
      <c r="AN356" s="161"/>
      <c r="AO356" s="161"/>
      <c r="AP356" s="161"/>
      <c r="AQ356" s="161"/>
      <c r="AR356" s="161"/>
      <c r="AS356" s="161"/>
      <c r="AT356" s="161"/>
      <c r="AU356" s="161"/>
      <c r="AV356" s="161"/>
      <c r="AW356" s="161"/>
      <c r="AX356" s="161"/>
      <c r="AY356" s="161"/>
      <c r="AZ356" s="161"/>
      <c r="BA356" s="99"/>
    </row>
    <row r="357" spans="1:53" ht="15.75" customHeight="1" x14ac:dyDescent="0.25">
      <c r="A357" s="99"/>
      <c r="B357" s="100"/>
      <c r="C357" s="99"/>
      <c r="D357" s="99"/>
      <c r="E357" s="1444"/>
      <c r="F357" s="99"/>
      <c r="G357" s="99"/>
      <c r="H357" s="99"/>
      <c r="I357" s="99"/>
      <c r="J357" s="161"/>
      <c r="K357" s="1442"/>
      <c r="L357" s="1443"/>
      <c r="M357" s="161"/>
      <c r="N357" s="1442"/>
      <c r="O357" s="161"/>
      <c r="P357" s="161"/>
      <c r="Q357" s="161"/>
      <c r="R357" s="161"/>
      <c r="S357" s="161"/>
      <c r="T357" s="161"/>
      <c r="U357" s="161"/>
      <c r="V357" s="161"/>
      <c r="W357" s="161"/>
      <c r="X357" s="161"/>
      <c r="Y357" s="161"/>
      <c r="Z357" s="99"/>
      <c r="AA357" s="161"/>
      <c r="AB357" s="161"/>
      <c r="AC357" s="161"/>
      <c r="AD357" s="161"/>
      <c r="AE357" s="161"/>
      <c r="AF357" s="161"/>
      <c r="AG357" s="161"/>
      <c r="AH357" s="161"/>
      <c r="AI357" s="161"/>
      <c r="AJ357" s="161"/>
      <c r="AK357" s="161"/>
      <c r="AL357" s="161"/>
      <c r="AM357" s="161"/>
      <c r="AN357" s="161"/>
      <c r="AO357" s="161"/>
      <c r="AP357" s="161"/>
      <c r="AQ357" s="161"/>
      <c r="AR357" s="161"/>
      <c r="AS357" s="161"/>
      <c r="AT357" s="161"/>
      <c r="AU357" s="161"/>
      <c r="AV357" s="161"/>
      <c r="AW357" s="161"/>
      <c r="AX357" s="161"/>
      <c r="AY357" s="161"/>
      <c r="AZ357" s="161"/>
      <c r="BA357" s="99"/>
    </row>
    <row r="358" spans="1:53" ht="15.75" customHeight="1" x14ac:dyDescent="0.25">
      <c r="A358" s="99"/>
      <c r="B358" s="100"/>
      <c r="C358" s="99"/>
      <c r="D358" s="99"/>
      <c r="E358" s="1444"/>
      <c r="F358" s="99"/>
      <c r="G358" s="99"/>
      <c r="H358" s="99"/>
      <c r="I358" s="99"/>
      <c r="J358" s="161"/>
      <c r="K358" s="1442"/>
      <c r="L358" s="1443"/>
      <c r="M358" s="161"/>
      <c r="N358" s="1442"/>
      <c r="O358" s="161"/>
      <c r="P358" s="161"/>
      <c r="Q358" s="161"/>
      <c r="R358" s="161"/>
      <c r="S358" s="161"/>
      <c r="T358" s="161"/>
      <c r="U358" s="161"/>
      <c r="V358" s="161"/>
      <c r="W358" s="161"/>
      <c r="X358" s="161"/>
      <c r="Y358" s="161"/>
      <c r="Z358" s="99"/>
      <c r="AA358" s="161"/>
      <c r="AB358" s="161"/>
      <c r="AC358" s="161"/>
      <c r="AD358" s="161"/>
      <c r="AE358" s="161"/>
      <c r="AF358" s="161"/>
      <c r="AG358" s="161"/>
      <c r="AH358" s="161"/>
      <c r="AI358" s="161"/>
      <c r="AJ358" s="161"/>
      <c r="AK358" s="161"/>
      <c r="AL358" s="161"/>
      <c r="AM358" s="161"/>
      <c r="AN358" s="161"/>
      <c r="AO358" s="161"/>
      <c r="AP358" s="161"/>
      <c r="AQ358" s="161"/>
      <c r="AR358" s="161"/>
      <c r="AS358" s="161"/>
      <c r="AT358" s="161"/>
      <c r="AU358" s="161"/>
      <c r="AV358" s="161"/>
      <c r="AW358" s="161"/>
      <c r="AX358" s="161"/>
      <c r="AY358" s="161"/>
      <c r="AZ358" s="161"/>
      <c r="BA358" s="99"/>
    </row>
    <row r="359" spans="1:53" ht="15.75" customHeight="1" x14ac:dyDescent="0.25">
      <c r="A359" s="99"/>
      <c r="B359" s="100"/>
      <c r="C359" s="99"/>
      <c r="D359" s="99"/>
      <c r="E359" s="1444"/>
      <c r="F359" s="99"/>
      <c r="G359" s="99"/>
      <c r="H359" s="99"/>
      <c r="I359" s="99"/>
      <c r="J359" s="161"/>
      <c r="K359" s="1442"/>
      <c r="L359" s="1443"/>
      <c r="M359" s="161"/>
      <c r="N359" s="1442"/>
      <c r="O359" s="161"/>
      <c r="P359" s="161"/>
      <c r="Q359" s="161"/>
      <c r="R359" s="161"/>
      <c r="S359" s="161"/>
      <c r="T359" s="161"/>
      <c r="U359" s="161"/>
      <c r="V359" s="161"/>
      <c r="W359" s="161"/>
      <c r="X359" s="161"/>
      <c r="Y359" s="161"/>
      <c r="Z359" s="99"/>
      <c r="AA359" s="161"/>
      <c r="AB359" s="161"/>
      <c r="AC359" s="161"/>
      <c r="AD359" s="161"/>
      <c r="AE359" s="161"/>
      <c r="AF359" s="161"/>
      <c r="AG359" s="161"/>
      <c r="AH359" s="161"/>
      <c r="AI359" s="161"/>
      <c r="AJ359" s="161"/>
      <c r="AK359" s="161"/>
      <c r="AL359" s="161"/>
      <c r="AM359" s="161"/>
      <c r="AN359" s="161"/>
      <c r="AO359" s="161"/>
      <c r="AP359" s="161"/>
      <c r="AQ359" s="161"/>
      <c r="AR359" s="161"/>
      <c r="AS359" s="161"/>
      <c r="AT359" s="161"/>
      <c r="AU359" s="161"/>
      <c r="AV359" s="161"/>
      <c r="AW359" s="161"/>
      <c r="AX359" s="161"/>
      <c r="AY359" s="161"/>
      <c r="AZ359" s="161"/>
      <c r="BA359" s="99"/>
    </row>
    <row r="360" spans="1:53" ht="15.75" customHeight="1" x14ac:dyDescent="0.25">
      <c r="A360" s="99"/>
      <c r="B360" s="100"/>
      <c r="C360" s="99"/>
      <c r="D360" s="99"/>
      <c r="E360" s="1444"/>
      <c r="F360" s="99"/>
      <c r="G360" s="99"/>
      <c r="H360" s="99"/>
      <c r="I360" s="99"/>
      <c r="J360" s="161"/>
      <c r="K360" s="1442"/>
      <c r="L360" s="1443"/>
      <c r="M360" s="161"/>
      <c r="N360" s="1442"/>
      <c r="O360" s="161"/>
      <c r="P360" s="161"/>
      <c r="Q360" s="161"/>
      <c r="R360" s="161"/>
      <c r="S360" s="161"/>
      <c r="T360" s="161"/>
      <c r="U360" s="161"/>
      <c r="V360" s="161"/>
      <c r="W360" s="161"/>
      <c r="X360" s="161"/>
      <c r="Y360" s="161"/>
      <c r="Z360" s="99"/>
      <c r="AA360" s="161"/>
      <c r="AB360" s="161"/>
      <c r="AC360" s="161"/>
      <c r="AD360" s="161"/>
      <c r="AE360" s="161"/>
      <c r="AF360" s="161"/>
      <c r="AG360" s="161"/>
      <c r="AH360" s="161"/>
      <c r="AI360" s="161"/>
      <c r="AJ360" s="161"/>
      <c r="AK360" s="161"/>
      <c r="AL360" s="161"/>
      <c r="AM360" s="161"/>
      <c r="AN360" s="161"/>
      <c r="AO360" s="161"/>
      <c r="AP360" s="161"/>
      <c r="AQ360" s="161"/>
      <c r="AR360" s="161"/>
      <c r="AS360" s="161"/>
      <c r="AT360" s="161"/>
      <c r="AU360" s="161"/>
      <c r="AV360" s="161"/>
      <c r="AW360" s="161"/>
      <c r="AX360" s="161"/>
      <c r="AY360" s="161"/>
      <c r="AZ360" s="161"/>
      <c r="BA360" s="99"/>
    </row>
    <row r="361" spans="1:53" ht="15.75" customHeight="1" x14ac:dyDescent="0.25">
      <c r="A361" s="99"/>
      <c r="B361" s="100"/>
      <c r="C361" s="99"/>
      <c r="D361" s="99"/>
      <c r="E361" s="1444"/>
      <c r="F361" s="99"/>
      <c r="G361" s="99"/>
      <c r="H361" s="99"/>
      <c r="I361" s="99"/>
      <c r="J361" s="161"/>
      <c r="K361" s="1442"/>
      <c r="L361" s="1443"/>
      <c r="M361" s="161"/>
      <c r="N361" s="1442"/>
      <c r="O361" s="161"/>
      <c r="P361" s="161"/>
      <c r="Q361" s="161"/>
      <c r="R361" s="161"/>
      <c r="S361" s="161"/>
      <c r="T361" s="161"/>
      <c r="U361" s="161"/>
      <c r="V361" s="161"/>
      <c r="W361" s="161"/>
      <c r="X361" s="161"/>
      <c r="Y361" s="161"/>
      <c r="Z361" s="99"/>
      <c r="AA361" s="161"/>
      <c r="AB361" s="161"/>
      <c r="AC361" s="161"/>
      <c r="AD361" s="161"/>
      <c r="AE361" s="161"/>
      <c r="AF361" s="161"/>
      <c r="AG361" s="161"/>
      <c r="AH361" s="161"/>
      <c r="AI361" s="161"/>
      <c r="AJ361" s="161"/>
      <c r="AK361" s="161"/>
      <c r="AL361" s="161"/>
      <c r="AM361" s="161"/>
      <c r="AN361" s="161"/>
      <c r="AO361" s="161"/>
      <c r="AP361" s="161"/>
      <c r="AQ361" s="161"/>
      <c r="AR361" s="161"/>
      <c r="AS361" s="161"/>
      <c r="AT361" s="161"/>
      <c r="AU361" s="161"/>
      <c r="AV361" s="161"/>
      <c r="AW361" s="161"/>
      <c r="AX361" s="161"/>
      <c r="AY361" s="161"/>
      <c r="AZ361" s="161"/>
      <c r="BA361" s="99"/>
    </row>
    <row r="362" spans="1:53" ht="15.75" customHeight="1" x14ac:dyDescent="0.25">
      <c r="A362" s="99"/>
      <c r="B362" s="100"/>
      <c r="C362" s="99"/>
      <c r="D362" s="99"/>
      <c r="E362" s="1444"/>
      <c r="F362" s="99"/>
      <c r="G362" s="99"/>
      <c r="H362" s="99"/>
      <c r="I362" s="99"/>
      <c r="J362" s="161"/>
      <c r="K362" s="1442"/>
      <c r="L362" s="1443"/>
      <c r="M362" s="161"/>
      <c r="N362" s="1442"/>
      <c r="O362" s="161"/>
      <c r="P362" s="161"/>
      <c r="Q362" s="161"/>
      <c r="R362" s="161"/>
      <c r="S362" s="161"/>
      <c r="T362" s="161"/>
      <c r="U362" s="161"/>
      <c r="V362" s="161"/>
      <c r="W362" s="161"/>
      <c r="X362" s="161"/>
      <c r="Y362" s="161"/>
      <c r="Z362" s="99"/>
      <c r="AA362" s="161"/>
      <c r="AB362" s="161"/>
      <c r="AC362" s="161"/>
      <c r="AD362" s="161"/>
      <c r="AE362" s="161"/>
      <c r="AF362" s="161"/>
      <c r="AG362" s="161"/>
      <c r="AH362" s="161"/>
      <c r="AI362" s="161"/>
      <c r="AJ362" s="161"/>
      <c r="AK362" s="161"/>
      <c r="AL362" s="161"/>
      <c r="AM362" s="161"/>
      <c r="AN362" s="161"/>
      <c r="AO362" s="161"/>
      <c r="AP362" s="161"/>
      <c r="AQ362" s="161"/>
      <c r="AR362" s="161"/>
      <c r="AS362" s="161"/>
      <c r="AT362" s="161"/>
      <c r="AU362" s="161"/>
      <c r="AV362" s="161"/>
      <c r="AW362" s="161"/>
      <c r="AX362" s="161"/>
      <c r="AY362" s="161"/>
      <c r="AZ362" s="161"/>
      <c r="BA362" s="99"/>
    </row>
    <row r="363" spans="1:53" ht="15.75" customHeight="1" x14ac:dyDescent="0.25">
      <c r="A363" s="99"/>
      <c r="B363" s="100"/>
      <c r="C363" s="99"/>
      <c r="D363" s="99"/>
      <c r="E363" s="1444"/>
      <c r="F363" s="99"/>
      <c r="G363" s="99"/>
      <c r="H363" s="99"/>
      <c r="I363" s="99"/>
      <c r="J363" s="161"/>
      <c r="K363" s="1442"/>
      <c r="L363" s="1443"/>
      <c r="M363" s="161"/>
      <c r="N363" s="1442"/>
      <c r="O363" s="161"/>
      <c r="P363" s="161"/>
      <c r="Q363" s="161"/>
      <c r="R363" s="161"/>
      <c r="S363" s="161"/>
      <c r="T363" s="161"/>
      <c r="U363" s="161"/>
      <c r="V363" s="161"/>
      <c r="W363" s="161"/>
      <c r="X363" s="161"/>
      <c r="Y363" s="161"/>
      <c r="Z363" s="99"/>
      <c r="AA363" s="161"/>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c r="AW363" s="161"/>
      <c r="AX363" s="161"/>
      <c r="AY363" s="161"/>
      <c r="AZ363" s="161"/>
      <c r="BA363" s="99"/>
    </row>
    <row r="364" spans="1:53" ht="15.75" customHeight="1" x14ac:dyDescent="0.25">
      <c r="A364" s="99"/>
      <c r="B364" s="100"/>
      <c r="C364" s="99"/>
      <c r="D364" s="99"/>
      <c r="E364" s="1444"/>
      <c r="F364" s="99"/>
      <c r="G364" s="99"/>
      <c r="H364" s="99"/>
      <c r="I364" s="99"/>
      <c r="J364" s="161"/>
      <c r="K364" s="1442"/>
      <c r="L364" s="1443"/>
      <c r="M364" s="161"/>
      <c r="N364" s="1442"/>
      <c r="O364" s="161"/>
      <c r="P364" s="161"/>
      <c r="Q364" s="161"/>
      <c r="R364" s="161"/>
      <c r="S364" s="161"/>
      <c r="T364" s="161"/>
      <c r="U364" s="161"/>
      <c r="V364" s="161"/>
      <c r="W364" s="161"/>
      <c r="X364" s="161"/>
      <c r="Y364" s="161"/>
      <c r="Z364" s="99"/>
      <c r="AA364" s="161"/>
      <c r="AB364" s="161"/>
      <c r="AC364" s="161"/>
      <c r="AD364" s="161"/>
      <c r="AE364" s="161"/>
      <c r="AF364" s="161"/>
      <c r="AG364" s="161"/>
      <c r="AH364" s="161"/>
      <c r="AI364" s="161"/>
      <c r="AJ364" s="161"/>
      <c r="AK364" s="161"/>
      <c r="AL364" s="161"/>
      <c r="AM364" s="161"/>
      <c r="AN364" s="161"/>
      <c r="AO364" s="161"/>
      <c r="AP364" s="161"/>
      <c r="AQ364" s="161"/>
      <c r="AR364" s="161"/>
      <c r="AS364" s="161"/>
      <c r="AT364" s="161"/>
      <c r="AU364" s="161"/>
      <c r="AV364" s="161"/>
      <c r="AW364" s="161"/>
      <c r="AX364" s="161"/>
      <c r="AY364" s="161"/>
      <c r="AZ364" s="161"/>
      <c r="BA364" s="99"/>
    </row>
    <row r="365" spans="1:53" ht="15.75" customHeight="1" x14ac:dyDescent="0.25">
      <c r="A365" s="99"/>
      <c r="B365" s="100"/>
      <c r="C365" s="99"/>
      <c r="D365" s="99"/>
      <c r="E365" s="1444"/>
      <c r="F365" s="99"/>
      <c r="G365" s="99"/>
      <c r="H365" s="99"/>
      <c r="I365" s="99"/>
      <c r="J365" s="161"/>
      <c r="K365" s="1442"/>
      <c r="L365" s="1443"/>
      <c r="M365" s="161"/>
      <c r="N365" s="1442"/>
      <c r="O365" s="161"/>
      <c r="P365" s="161"/>
      <c r="Q365" s="161"/>
      <c r="R365" s="161"/>
      <c r="S365" s="161"/>
      <c r="T365" s="161"/>
      <c r="U365" s="161"/>
      <c r="V365" s="161"/>
      <c r="W365" s="161"/>
      <c r="X365" s="161"/>
      <c r="Y365" s="161"/>
      <c r="Z365" s="99"/>
      <c r="AA365" s="161"/>
      <c r="AB365" s="161"/>
      <c r="AC365" s="161"/>
      <c r="AD365" s="161"/>
      <c r="AE365" s="161"/>
      <c r="AF365" s="161"/>
      <c r="AG365" s="161"/>
      <c r="AH365" s="161"/>
      <c r="AI365" s="161"/>
      <c r="AJ365" s="161"/>
      <c r="AK365" s="161"/>
      <c r="AL365" s="161"/>
      <c r="AM365" s="161"/>
      <c r="AN365" s="161"/>
      <c r="AO365" s="161"/>
      <c r="AP365" s="161"/>
      <c r="AQ365" s="161"/>
      <c r="AR365" s="161"/>
      <c r="AS365" s="161"/>
      <c r="AT365" s="161"/>
      <c r="AU365" s="161"/>
      <c r="AV365" s="161"/>
      <c r="AW365" s="161"/>
      <c r="AX365" s="161"/>
      <c r="AY365" s="161"/>
      <c r="AZ365" s="161"/>
      <c r="BA365" s="99"/>
    </row>
    <row r="366" spans="1:53" ht="15.75" customHeight="1" x14ac:dyDescent="0.25">
      <c r="A366" s="99"/>
      <c r="B366" s="100"/>
      <c r="C366" s="99"/>
      <c r="D366" s="99"/>
      <c r="E366" s="1444"/>
      <c r="F366" s="99"/>
      <c r="G366" s="99"/>
      <c r="H366" s="99"/>
      <c r="I366" s="99"/>
      <c r="J366" s="161"/>
      <c r="K366" s="1442"/>
      <c r="L366" s="1443"/>
      <c r="M366" s="161"/>
      <c r="N366" s="1442"/>
      <c r="O366" s="161"/>
      <c r="P366" s="161"/>
      <c r="Q366" s="161"/>
      <c r="R366" s="161"/>
      <c r="S366" s="161"/>
      <c r="T366" s="161"/>
      <c r="U366" s="161"/>
      <c r="V366" s="161"/>
      <c r="W366" s="161"/>
      <c r="X366" s="161"/>
      <c r="Y366" s="161"/>
      <c r="Z366" s="99"/>
      <c r="AA366" s="161"/>
      <c r="AB366" s="161"/>
      <c r="AC366" s="161"/>
      <c r="AD366" s="161"/>
      <c r="AE366" s="161"/>
      <c r="AF366" s="161"/>
      <c r="AG366" s="161"/>
      <c r="AH366" s="161"/>
      <c r="AI366" s="161"/>
      <c r="AJ366" s="161"/>
      <c r="AK366" s="161"/>
      <c r="AL366" s="161"/>
      <c r="AM366" s="161"/>
      <c r="AN366" s="161"/>
      <c r="AO366" s="161"/>
      <c r="AP366" s="161"/>
      <c r="AQ366" s="161"/>
      <c r="AR366" s="161"/>
      <c r="AS366" s="161"/>
      <c r="AT366" s="161"/>
      <c r="AU366" s="161"/>
      <c r="AV366" s="161"/>
      <c r="AW366" s="161"/>
      <c r="AX366" s="161"/>
      <c r="AY366" s="161"/>
      <c r="AZ366" s="161"/>
      <c r="BA366" s="99"/>
    </row>
    <row r="367" spans="1:53" ht="15.75" customHeight="1" x14ac:dyDescent="0.25">
      <c r="A367" s="99"/>
      <c r="B367" s="100"/>
      <c r="C367" s="99"/>
      <c r="D367" s="99"/>
      <c r="E367" s="1444"/>
      <c r="F367" s="99"/>
      <c r="G367" s="99"/>
      <c r="H367" s="99"/>
      <c r="I367" s="99"/>
      <c r="J367" s="161"/>
      <c r="K367" s="1442"/>
      <c r="L367" s="1443"/>
      <c r="M367" s="161"/>
      <c r="N367" s="1442"/>
      <c r="O367" s="161"/>
      <c r="P367" s="161"/>
      <c r="Q367" s="161"/>
      <c r="R367" s="161"/>
      <c r="S367" s="161"/>
      <c r="T367" s="161"/>
      <c r="U367" s="161"/>
      <c r="V367" s="161"/>
      <c r="W367" s="161"/>
      <c r="X367" s="161"/>
      <c r="Y367" s="161"/>
      <c r="Z367" s="99"/>
      <c r="AA367" s="161"/>
      <c r="AB367" s="161"/>
      <c r="AC367" s="161"/>
      <c r="AD367" s="161"/>
      <c r="AE367" s="161"/>
      <c r="AF367" s="161"/>
      <c r="AG367" s="161"/>
      <c r="AH367" s="161"/>
      <c r="AI367" s="161"/>
      <c r="AJ367" s="161"/>
      <c r="AK367" s="161"/>
      <c r="AL367" s="161"/>
      <c r="AM367" s="161"/>
      <c r="AN367" s="161"/>
      <c r="AO367" s="161"/>
      <c r="AP367" s="161"/>
      <c r="AQ367" s="161"/>
      <c r="AR367" s="161"/>
      <c r="AS367" s="161"/>
      <c r="AT367" s="161"/>
      <c r="AU367" s="161"/>
      <c r="AV367" s="161"/>
      <c r="AW367" s="161"/>
      <c r="AX367" s="161"/>
      <c r="AY367" s="161"/>
      <c r="AZ367" s="161"/>
      <c r="BA367" s="99"/>
    </row>
    <row r="368" spans="1:53" ht="15.75" customHeight="1" x14ac:dyDescent="0.25">
      <c r="A368" s="99"/>
      <c r="B368" s="100"/>
      <c r="C368" s="99"/>
      <c r="D368" s="99"/>
      <c r="E368" s="1444"/>
      <c r="F368" s="99"/>
      <c r="G368" s="99"/>
      <c r="H368" s="99"/>
      <c r="I368" s="99"/>
      <c r="J368" s="161"/>
      <c r="K368" s="1442"/>
      <c r="L368" s="1443"/>
      <c r="M368" s="161"/>
      <c r="N368" s="1442"/>
      <c r="O368" s="161"/>
      <c r="P368" s="161"/>
      <c r="Q368" s="161"/>
      <c r="R368" s="161"/>
      <c r="S368" s="161"/>
      <c r="T368" s="161"/>
      <c r="U368" s="161"/>
      <c r="V368" s="161"/>
      <c r="W368" s="161"/>
      <c r="X368" s="161"/>
      <c r="Y368" s="161"/>
      <c r="Z368" s="99"/>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1"/>
      <c r="AY368" s="161"/>
      <c r="AZ368" s="161"/>
      <c r="BA368" s="99"/>
    </row>
    <row r="369" spans="1:53" ht="15.75" customHeight="1" x14ac:dyDescent="0.25">
      <c r="A369" s="99"/>
      <c r="B369" s="100"/>
      <c r="C369" s="99"/>
      <c r="D369" s="99"/>
      <c r="E369" s="1444"/>
      <c r="F369" s="99"/>
      <c r="G369" s="99"/>
      <c r="H369" s="99"/>
      <c r="I369" s="99"/>
      <c r="J369" s="161"/>
      <c r="K369" s="1442"/>
      <c r="L369" s="1443"/>
      <c r="M369" s="161"/>
      <c r="N369" s="1442"/>
      <c r="O369" s="161"/>
      <c r="P369" s="161"/>
      <c r="Q369" s="161"/>
      <c r="R369" s="161"/>
      <c r="S369" s="161"/>
      <c r="T369" s="161"/>
      <c r="U369" s="161"/>
      <c r="V369" s="161"/>
      <c r="W369" s="161"/>
      <c r="X369" s="161"/>
      <c r="Y369" s="161"/>
      <c r="Z369" s="99"/>
      <c r="AA369" s="161"/>
      <c r="AB369" s="161"/>
      <c r="AC369" s="161"/>
      <c r="AD369" s="161"/>
      <c r="AE369" s="161"/>
      <c r="AF369" s="161"/>
      <c r="AG369" s="161"/>
      <c r="AH369" s="161"/>
      <c r="AI369" s="161"/>
      <c r="AJ369" s="161"/>
      <c r="AK369" s="161"/>
      <c r="AL369" s="161"/>
      <c r="AM369" s="161"/>
      <c r="AN369" s="161"/>
      <c r="AO369" s="161"/>
      <c r="AP369" s="161"/>
      <c r="AQ369" s="161"/>
      <c r="AR369" s="161"/>
      <c r="AS369" s="161"/>
      <c r="AT369" s="161"/>
      <c r="AU369" s="161"/>
      <c r="AV369" s="161"/>
      <c r="AW369" s="161"/>
      <c r="AX369" s="161"/>
      <c r="AY369" s="161"/>
      <c r="AZ369" s="161"/>
      <c r="BA369" s="99"/>
    </row>
    <row r="370" spans="1:53" ht="15.75" customHeight="1" x14ac:dyDescent="0.25">
      <c r="A370" s="99"/>
      <c r="B370" s="100"/>
      <c r="C370" s="99"/>
      <c r="D370" s="99"/>
      <c r="E370" s="1444"/>
      <c r="F370" s="99"/>
      <c r="G370" s="99"/>
      <c r="H370" s="99"/>
      <c r="I370" s="99"/>
      <c r="J370" s="161"/>
      <c r="K370" s="1442"/>
      <c r="L370" s="1443"/>
      <c r="M370" s="161"/>
      <c r="N370" s="1442"/>
      <c r="O370" s="161"/>
      <c r="P370" s="161"/>
      <c r="Q370" s="161"/>
      <c r="R370" s="161"/>
      <c r="S370" s="161"/>
      <c r="T370" s="161"/>
      <c r="U370" s="161"/>
      <c r="V370" s="161"/>
      <c r="W370" s="161"/>
      <c r="X370" s="161"/>
      <c r="Y370" s="161"/>
      <c r="Z370" s="99"/>
      <c r="AA370" s="161"/>
      <c r="AB370" s="161"/>
      <c r="AC370" s="161"/>
      <c r="AD370" s="161"/>
      <c r="AE370" s="161"/>
      <c r="AF370" s="161"/>
      <c r="AG370" s="161"/>
      <c r="AH370" s="161"/>
      <c r="AI370" s="161"/>
      <c r="AJ370" s="161"/>
      <c r="AK370" s="161"/>
      <c r="AL370" s="161"/>
      <c r="AM370" s="161"/>
      <c r="AN370" s="161"/>
      <c r="AO370" s="161"/>
      <c r="AP370" s="161"/>
      <c r="AQ370" s="161"/>
      <c r="AR370" s="161"/>
      <c r="AS370" s="161"/>
      <c r="AT370" s="161"/>
      <c r="AU370" s="161"/>
      <c r="AV370" s="161"/>
      <c r="AW370" s="161"/>
      <c r="AX370" s="161"/>
      <c r="AY370" s="161"/>
      <c r="AZ370" s="161"/>
      <c r="BA370" s="99"/>
    </row>
    <row r="371" spans="1:53" ht="15.75" customHeight="1" x14ac:dyDescent="0.25">
      <c r="A371" s="99"/>
      <c r="B371" s="100"/>
      <c r="C371" s="99"/>
      <c r="D371" s="99"/>
      <c r="E371" s="1444"/>
      <c r="F371" s="99"/>
      <c r="G371" s="99"/>
      <c r="H371" s="99"/>
      <c r="I371" s="99"/>
      <c r="J371" s="161"/>
      <c r="K371" s="1442"/>
      <c r="L371" s="1443"/>
      <c r="M371" s="161"/>
      <c r="N371" s="1442"/>
      <c r="O371" s="161"/>
      <c r="P371" s="161"/>
      <c r="Q371" s="161"/>
      <c r="R371" s="161"/>
      <c r="S371" s="161"/>
      <c r="T371" s="161"/>
      <c r="U371" s="161"/>
      <c r="V371" s="161"/>
      <c r="W371" s="161"/>
      <c r="X371" s="161"/>
      <c r="Y371" s="161"/>
      <c r="Z371" s="99"/>
      <c r="AA371" s="161"/>
      <c r="AB371" s="161"/>
      <c r="AC371" s="161"/>
      <c r="AD371" s="161"/>
      <c r="AE371" s="161"/>
      <c r="AF371" s="161"/>
      <c r="AG371" s="161"/>
      <c r="AH371" s="161"/>
      <c r="AI371" s="161"/>
      <c r="AJ371" s="161"/>
      <c r="AK371" s="161"/>
      <c r="AL371" s="161"/>
      <c r="AM371" s="161"/>
      <c r="AN371" s="161"/>
      <c r="AO371" s="161"/>
      <c r="AP371" s="161"/>
      <c r="AQ371" s="161"/>
      <c r="AR371" s="161"/>
      <c r="AS371" s="161"/>
      <c r="AT371" s="161"/>
      <c r="AU371" s="161"/>
      <c r="AV371" s="161"/>
      <c r="AW371" s="161"/>
      <c r="AX371" s="161"/>
      <c r="AY371" s="161"/>
      <c r="AZ371" s="161"/>
      <c r="BA371" s="99"/>
    </row>
    <row r="372" spans="1:53" ht="15.75" customHeight="1" x14ac:dyDescent="0.25">
      <c r="A372" s="99"/>
      <c r="B372" s="100"/>
      <c r="C372" s="99"/>
      <c r="D372" s="99"/>
      <c r="E372" s="1444"/>
      <c r="F372" s="99"/>
      <c r="G372" s="99"/>
      <c r="H372" s="99"/>
      <c r="I372" s="99"/>
      <c r="J372" s="161"/>
      <c r="K372" s="1442"/>
      <c r="L372" s="1443"/>
      <c r="M372" s="161"/>
      <c r="N372" s="1442"/>
      <c r="O372" s="161"/>
      <c r="P372" s="161"/>
      <c r="Q372" s="161"/>
      <c r="R372" s="161"/>
      <c r="S372" s="161"/>
      <c r="T372" s="161"/>
      <c r="U372" s="161"/>
      <c r="V372" s="161"/>
      <c r="W372" s="161"/>
      <c r="X372" s="161"/>
      <c r="Y372" s="161"/>
      <c r="Z372" s="99"/>
      <c r="AA372" s="161"/>
      <c r="AB372" s="161"/>
      <c r="AC372" s="161"/>
      <c r="AD372" s="161"/>
      <c r="AE372" s="161"/>
      <c r="AF372" s="161"/>
      <c r="AG372" s="161"/>
      <c r="AH372" s="161"/>
      <c r="AI372" s="161"/>
      <c r="AJ372" s="161"/>
      <c r="AK372" s="161"/>
      <c r="AL372" s="161"/>
      <c r="AM372" s="161"/>
      <c r="AN372" s="161"/>
      <c r="AO372" s="161"/>
      <c r="AP372" s="161"/>
      <c r="AQ372" s="161"/>
      <c r="AR372" s="161"/>
      <c r="AS372" s="161"/>
      <c r="AT372" s="161"/>
      <c r="AU372" s="161"/>
      <c r="AV372" s="161"/>
      <c r="AW372" s="161"/>
      <c r="AX372" s="161"/>
      <c r="AY372" s="161"/>
      <c r="AZ372" s="161"/>
      <c r="BA372" s="99"/>
    </row>
    <row r="373" spans="1:53" ht="15.75" customHeight="1" x14ac:dyDescent="0.25">
      <c r="A373" s="99"/>
      <c r="B373" s="100"/>
      <c r="C373" s="99"/>
      <c r="D373" s="99"/>
      <c r="E373" s="1444"/>
      <c r="F373" s="99"/>
      <c r="G373" s="99"/>
      <c r="H373" s="99"/>
      <c r="I373" s="99"/>
      <c r="J373" s="161"/>
      <c r="K373" s="1442"/>
      <c r="L373" s="1443"/>
      <c r="M373" s="161"/>
      <c r="N373" s="1442"/>
      <c r="O373" s="161"/>
      <c r="P373" s="161"/>
      <c r="Q373" s="161"/>
      <c r="R373" s="161"/>
      <c r="S373" s="161"/>
      <c r="T373" s="161"/>
      <c r="U373" s="161"/>
      <c r="V373" s="161"/>
      <c r="W373" s="161"/>
      <c r="X373" s="161"/>
      <c r="Y373" s="161"/>
      <c r="Z373" s="99"/>
      <c r="AA373" s="161"/>
      <c r="AB373" s="161"/>
      <c r="AC373" s="161"/>
      <c r="AD373" s="161"/>
      <c r="AE373" s="161"/>
      <c r="AF373" s="161"/>
      <c r="AG373" s="161"/>
      <c r="AH373" s="161"/>
      <c r="AI373" s="161"/>
      <c r="AJ373" s="161"/>
      <c r="AK373" s="161"/>
      <c r="AL373" s="161"/>
      <c r="AM373" s="161"/>
      <c r="AN373" s="161"/>
      <c r="AO373" s="161"/>
      <c r="AP373" s="161"/>
      <c r="AQ373" s="161"/>
      <c r="AR373" s="161"/>
      <c r="AS373" s="161"/>
      <c r="AT373" s="161"/>
      <c r="AU373" s="161"/>
      <c r="AV373" s="161"/>
      <c r="AW373" s="161"/>
      <c r="AX373" s="161"/>
      <c r="AY373" s="161"/>
      <c r="AZ373" s="161"/>
      <c r="BA373" s="99"/>
    </row>
    <row r="374" spans="1:53" ht="15.75" customHeight="1" x14ac:dyDescent="0.25">
      <c r="A374" s="99"/>
      <c r="B374" s="100"/>
      <c r="C374" s="99"/>
      <c r="D374" s="99"/>
      <c r="E374" s="1444"/>
      <c r="F374" s="99"/>
      <c r="G374" s="99"/>
      <c r="H374" s="99"/>
      <c r="I374" s="99"/>
      <c r="J374" s="161"/>
      <c r="K374" s="1442"/>
      <c r="L374" s="1443"/>
      <c r="M374" s="161"/>
      <c r="N374" s="1442"/>
      <c r="O374" s="161"/>
      <c r="P374" s="161"/>
      <c r="Q374" s="161"/>
      <c r="R374" s="161"/>
      <c r="S374" s="161"/>
      <c r="T374" s="161"/>
      <c r="U374" s="161"/>
      <c r="V374" s="161"/>
      <c r="W374" s="161"/>
      <c r="X374" s="161"/>
      <c r="Y374" s="161"/>
      <c r="Z374" s="99"/>
      <c r="AA374" s="161"/>
      <c r="AB374" s="161"/>
      <c r="AC374" s="161"/>
      <c r="AD374" s="161"/>
      <c r="AE374" s="161"/>
      <c r="AF374" s="161"/>
      <c r="AG374" s="161"/>
      <c r="AH374" s="161"/>
      <c r="AI374" s="161"/>
      <c r="AJ374" s="161"/>
      <c r="AK374" s="161"/>
      <c r="AL374" s="161"/>
      <c r="AM374" s="161"/>
      <c r="AN374" s="161"/>
      <c r="AO374" s="161"/>
      <c r="AP374" s="161"/>
      <c r="AQ374" s="161"/>
      <c r="AR374" s="161"/>
      <c r="AS374" s="161"/>
      <c r="AT374" s="161"/>
      <c r="AU374" s="161"/>
      <c r="AV374" s="161"/>
      <c r="AW374" s="161"/>
      <c r="AX374" s="161"/>
      <c r="AY374" s="161"/>
      <c r="AZ374" s="161"/>
      <c r="BA374" s="99"/>
    </row>
    <row r="375" spans="1:53" ht="15.75" customHeight="1" x14ac:dyDescent="0.25">
      <c r="A375" s="99"/>
      <c r="B375" s="100"/>
      <c r="C375" s="99"/>
      <c r="D375" s="99"/>
      <c r="E375" s="1444"/>
      <c r="F375" s="99"/>
      <c r="G375" s="99"/>
      <c r="H375" s="99"/>
      <c r="I375" s="99"/>
      <c r="J375" s="161"/>
      <c r="K375" s="1442"/>
      <c r="L375" s="1443"/>
      <c r="M375" s="161"/>
      <c r="N375" s="1442"/>
      <c r="O375" s="161"/>
      <c r="P375" s="161"/>
      <c r="Q375" s="161"/>
      <c r="R375" s="161"/>
      <c r="S375" s="161"/>
      <c r="T375" s="161"/>
      <c r="U375" s="161"/>
      <c r="V375" s="161"/>
      <c r="W375" s="161"/>
      <c r="X375" s="161"/>
      <c r="Y375" s="161"/>
      <c r="Z375" s="99"/>
      <c r="AA375" s="161"/>
      <c r="AB375" s="161"/>
      <c r="AC375" s="161"/>
      <c r="AD375" s="161"/>
      <c r="AE375" s="161"/>
      <c r="AF375" s="161"/>
      <c r="AG375" s="161"/>
      <c r="AH375" s="161"/>
      <c r="AI375" s="161"/>
      <c r="AJ375" s="161"/>
      <c r="AK375" s="161"/>
      <c r="AL375" s="161"/>
      <c r="AM375" s="161"/>
      <c r="AN375" s="161"/>
      <c r="AO375" s="161"/>
      <c r="AP375" s="161"/>
      <c r="AQ375" s="161"/>
      <c r="AR375" s="161"/>
      <c r="AS375" s="161"/>
      <c r="AT375" s="161"/>
      <c r="AU375" s="161"/>
      <c r="AV375" s="161"/>
      <c r="AW375" s="161"/>
      <c r="AX375" s="161"/>
      <c r="AY375" s="161"/>
      <c r="AZ375" s="161"/>
      <c r="BA375" s="99"/>
    </row>
    <row r="376" spans="1:53" ht="15.75" customHeight="1" x14ac:dyDescent="0.25">
      <c r="A376" s="99"/>
      <c r="B376" s="100"/>
      <c r="C376" s="99"/>
      <c r="D376" s="99"/>
      <c r="E376" s="1444"/>
      <c r="F376" s="99"/>
      <c r="G376" s="99"/>
      <c r="H376" s="99"/>
      <c r="I376" s="99"/>
      <c r="J376" s="161"/>
      <c r="K376" s="1442"/>
      <c r="L376" s="1443"/>
      <c r="M376" s="161"/>
      <c r="N376" s="1442"/>
      <c r="O376" s="161"/>
      <c r="P376" s="161"/>
      <c r="Q376" s="161"/>
      <c r="R376" s="161"/>
      <c r="S376" s="161"/>
      <c r="T376" s="161"/>
      <c r="U376" s="161"/>
      <c r="V376" s="161"/>
      <c r="W376" s="161"/>
      <c r="X376" s="161"/>
      <c r="Y376" s="161"/>
      <c r="Z376" s="99"/>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c r="AW376" s="161"/>
      <c r="AX376" s="161"/>
      <c r="AY376" s="161"/>
      <c r="AZ376" s="161"/>
      <c r="BA376" s="99"/>
    </row>
    <row r="377" spans="1:53" ht="15.75" customHeight="1" x14ac:dyDescent="0.25">
      <c r="A377" s="99"/>
      <c r="B377" s="100"/>
      <c r="C377" s="99"/>
      <c r="D377" s="99"/>
      <c r="E377" s="1444"/>
      <c r="F377" s="99"/>
      <c r="G377" s="99"/>
      <c r="H377" s="99"/>
      <c r="I377" s="99"/>
      <c r="J377" s="161"/>
      <c r="K377" s="1442"/>
      <c r="L377" s="1443"/>
      <c r="M377" s="161"/>
      <c r="N377" s="1442"/>
      <c r="O377" s="161"/>
      <c r="P377" s="161"/>
      <c r="Q377" s="161"/>
      <c r="R377" s="161"/>
      <c r="S377" s="161"/>
      <c r="T377" s="161"/>
      <c r="U377" s="161"/>
      <c r="V377" s="161"/>
      <c r="W377" s="161"/>
      <c r="X377" s="161"/>
      <c r="Y377" s="161"/>
      <c r="Z377" s="99"/>
      <c r="AA377" s="161"/>
      <c r="AB377" s="161"/>
      <c r="AC377" s="161"/>
      <c r="AD377" s="161"/>
      <c r="AE377" s="161"/>
      <c r="AF377" s="161"/>
      <c r="AG377" s="161"/>
      <c r="AH377" s="161"/>
      <c r="AI377" s="161"/>
      <c r="AJ377" s="161"/>
      <c r="AK377" s="161"/>
      <c r="AL377" s="161"/>
      <c r="AM377" s="161"/>
      <c r="AN377" s="161"/>
      <c r="AO377" s="161"/>
      <c r="AP377" s="161"/>
      <c r="AQ377" s="161"/>
      <c r="AR377" s="161"/>
      <c r="AS377" s="161"/>
      <c r="AT377" s="161"/>
      <c r="AU377" s="161"/>
      <c r="AV377" s="161"/>
      <c r="AW377" s="161"/>
      <c r="AX377" s="161"/>
      <c r="AY377" s="161"/>
      <c r="AZ377" s="161"/>
      <c r="BA377" s="99"/>
    </row>
    <row r="378" spans="1:53" ht="15.75" customHeight="1" x14ac:dyDescent="0.25">
      <c r="A378" s="99"/>
      <c r="B378" s="100"/>
      <c r="C378" s="99"/>
      <c r="D378" s="99"/>
      <c r="E378" s="1444"/>
      <c r="F378" s="99"/>
      <c r="G378" s="99"/>
      <c r="H378" s="99"/>
      <c r="I378" s="99"/>
      <c r="J378" s="161"/>
      <c r="K378" s="1442"/>
      <c r="L378" s="1443"/>
      <c r="M378" s="161"/>
      <c r="N378" s="1442"/>
      <c r="O378" s="161"/>
      <c r="P378" s="161"/>
      <c r="Q378" s="161"/>
      <c r="R378" s="161"/>
      <c r="S378" s="161"/>
      <c r="T378" s="161"/>
      <c r="U378" s="161"/>
      <c r="V378" s="161"/>
      <c r="W378" s="161"/>
      <c r="X378" s="161"/>
      <c r="Y378" s="161"/>
      <c r="Z378" s="99"/>
      <c r="AA378" s="161"/>
      <c r="AB378" s="161"/>
      <c r="AC378" s="161"/>
      <c r="AD378" s="161"/>
      <c r="AE378" s="161"/>
      <c r="AF378" s="161"/>
      <c r="AG378" s="161"/>
      <c r="AH378" s="161"/>
      <c r="AI378" s="161"/>
      <c r="AJ378" s="161"/>
      <c r="AK378" s="161"/>
      <c r="AL378" s="161"/>
      <c r="AM378" s="161"/>
      <c r="AN378" s="161"/>
      <c r="AO378" s="161"/>
      <c r="AP378" s="161"/>
      <c r="AQ378" s="161"/>
      <c r="AR378" s="161"/>
      <c r="AS378" s="161"/>
      <c r="AT378" s="161"/>
      <c r="AU378" s="161"/>
      <c r="AV378" s="161"/>
      <c r="AW378" s="161"/>
      <c r="AX378" s="161"/>
      <c r="AY378" s="161"/>
      <c r="AZ378" s="161"/>
      <c r="BA378" s="99"/>
    </row>
    <row r="379" spans="1:53" ht="15.75" customHeight="1" x14ac:dyDescent="0.25">
      <c r="A379" s="99"/>
      <c r="B379" s="100"/>
      <c r="C379" s="99"/>
      <c r="D379" s="99"/>
      <c r="E379" s="1444"/>
      <c r="F379" s="99"/>
      <c r="G379" s="99"/>
      <c r="H379" s="99"/>
      <c r="I379" s="99"/>
      <c r="J379" s="161"/>
      <c r="K379" s="1442"/>
      <c r="L379" s="1443"/>
      <c r="M379" s="161"/>
      <c r="N379" s="1442"/>
      <c r="O379" s="161"/>
      <c r="P379" s="161"/>
      <c r="Q379" s="161"/>
      <c r="R379" s="161"/>
      <c r="S379" s="161"/>
      <c r="T379" s="161"/>
      <c r="U379" s="161"/>
      <c r="V379" s="161"/>
      <c r="W379" s="161"/>
      <c r="X379" s="161"/>
      <c r="Y379" s="161"/>
      <c r="Z379" s="99"/>
      <c r="AA379" s="161"/>
      <c r="AB379" s="161"/>
      <c r="AC379" s="161"/>
      <c r="AD379" s="161"/>
      <c r="AE379" s="161"/>
      <c r="AF379" s="161"/>
      <c r="AG379" s="161"/>
      <c r="AH379" s="161"/>
      <c r="AI379" s="161"/>
      <c r="AJ379" s="161"/>
      <c r="AK379" s="161"/>
      <c r="AL379" s="161"/>
      <c r="AM379" s="161"/>
      <c r="AN379" s="161"/>
      <c r="AO379" s="161"/>
      <c r="AP379" s="161"/>
      <c r="AQ379" s="161"/>
      <c r="AR379" s="161"/>
      <c r="AS379" s="161"/>
      <c r="AT379" s="161"/>
      <c r="AU379" s="161"/>
      <c r="AV379" s="161"/>
      <c r="AW379" s="161"/>
      <c r="AX379" s="161"/>
      <c r="AY379" s="161"/>
      <c r="AZ379" s="161"/>
      <c r="BA379" s="99"/>
    </row>
    <row r="380" spans="1:53" ht="15.75" customHeight="1" x14ac:dyDescent="0.25">
      <c r="A380" s="99"/>
      <c r="B380" s="100"/>
      <c r="C380" s="99"/>
      <c r="D380" s="99"/>
      <c r="E380" s="1444"/>
      <c r="F380" s="99"/>
      <c r="G380" s="99"/>
      <c r="H380" s="99"/>
      <c r="I380" s="99"/>
      <c r="J380" s="161"/>
      <c r="K380" s="1442"/>
      <c r="L380" s="1443"/>
      <c r="M380" s="161"/>
      <c r="N380" s="1442"/>
      <c r="O380" s="161"/>
      <c r="P380" s="161"/>
      <c r="Q380" s="161"/>
      <c r="R380" s="161"/>
      <c r="S380" s="161"/>
      <c r="T380" s="161"/>
      <c r="U380" s="161"/>
      <c r="V380" s="161"/>
      <c r="W380" s="161"/>
      <c r="X380" s="161"/>
      <c r="Y380" s="161"/>
      <c r="Z380" s="99"/>
      <c r="AA380" s="161"/>
      <c r="AB380" s="161"/>
      <c r="AC380" s="161"/>
      <c r="AD380" s="161"/>
      <c r="AE380" s="161"/>
      <c r="AF380" s="161"/>
      <c r="AG380" s="161"/>
      <c r="AH380" s="161"/>
      <c r="AI380" s="161"/>
      <c r="AJ380" s="161"/>
      <c r="AK380" s="161"/>
      <c r="AL380" s="161"/>
      <c r="AM380" s="161"/>
      <c r="AN380" s="161"/>
      <c r="AO380" s="161"/>
      <c r="AP380" s="161"/>
      <c r="AQ380" s="161"/>
      <c r="AR380" s="161"/>
      <c r="AS380" s="161"/>
      <c r="AT380" s="161"/>
      <c r="AU380" s="161"/>
      <c r="AV380" s="161"/>
      <c r="AW380" s="161"/>
      <c r="AX380" s="161"/>
      <c r="AY380" s="161"/>
      <c r="AZ380" s="161"/>
      <c r="BA380" s="99"/>
    </row>
    <row r="381" spans="1:53" ht="15.75" customHeight="1" x14ac:dyDescent="0.25">
      <c r="A381" s="99"/>
      <c r="B381" s="100"/>
      <c r="C381" s="99"/>
      <c r="D381" s="99"/>
      <c r="E381" s="1444"/>
      <c r="F381" s="99"/>
      <c r="G381" s="99"/>
      <c r="H381" s="99"/>
      <c r="I381" s="99"/>
      <c r="J381" s="161"/>
      <c r="K381" s="1442"/>
      <c r="L381" s="1443"/>
      <c r="M381" s="161"/>
      <c r="N381" s="1442"/>
      <c r="O381" s="161"/>
      <c r="P381" s="161"/>
      <c r="Q381" s="161"/>
      <c r="R381" s="161"/>
      <c r="S381" s="161"/>
      <c r="T381" s="161"/>
      <c r="U381" s="161"/>
      <c r="V381" s="161"/>
      <c r="W381" s="161"/>
      <c r="X381" s="161"/>
      <c r="Y381" s="161"/>
      <c r="Z381" s="99"/>
      <c r="AA381" s="161"/>
      <c r="AB381" s="161"/>
      <c r="AC381" s="161"/>
      <c r="AD381" s="161"/>
      <c r="AE381" s="161"/>
      <c r="AF381" s="161"/>
      <c r="AG381" s="161"/>
      <c r="AH381" s="161"/>
      <c r="AI381" s="161"/>
      <c r="AJ381" s="161"/>
      <c r="AK381" s="161"/>
      <c r="AL381" s="161"/>
      <c r="AM381" s="161"/>
      <c r="AN381" s="161"/>
      <c r="AO381" s="161"/>
      <c r="AP381" s="161"/>
      <c r="AQ381" s="161"/>
      <c r="AR381" s="161"/>
      <c r="AS381" s="161"/>
      <c r="AT381" s="161"/>
      <c r="AU381" s="161"/>
      <c r="AV381" s="161"/>
      <c r="AW381" s="161"/>
      <c r="AX381" s="161"/>
      <c r="AY381" s="161"/>
      <c r="AZ381" s="161"/>
      <c r="BA381" s="99"/>
    </row>
    <row r="382" spans="1:53" ht="15.75" customHeight="1" x14ac:dyDescent="0.25">
      <c r="A382" s="99"/>
      <c r="B382" s="100"/>
      <c r="C382" s="99"/>
      <c r="D382" s="99"/>
      <c r="E382" s="1444"/>
      <c r="F382" s="99"/>
      <c r="G382" s="99"/>
      <c r="H382" s="99"/>
      <c r="I382" s="99"/>
      <c r="J382" s="161"/>
      <c r="K382" s="1442"/>
      <c r="L382" s="1443"/>
      <c r="M382" s="161"/>
      <c r="N382" s="1442"/>
      <c r="O382" s="161"/>
      <c r="P382" s="161"/>
      <c r="Q382" s="161"/>
      <c r="R382" s="161"/>
      <c r="S382" s="161"/>
      <c r="T382" s="161"/>
      <c r="U382" s="161"/>
      <c r="V382" s="161"/>
      <c r="W382" s="161"/>
      <c r="X382" s="161"/>
      <c r="Y382" s="161"/>
      <c r="Z382" s="99"/>
      <c r="AA382" s="161"/>
      <c r="AB382" s="161"/>
      <c r="AC382" s="161"/>
      <c r="AD382" s="161"/>
      <c r="AE382" s="161"/>
      <c r="AF382" s="161"/>
      <c r="AG382" s="161"/>
      <c r="AH382" s="161"/>
      <c r="AI382" s="161"/>
      <c r="AJ382" s="161"/>
      <c r="AK382" s="161"/>
      <c r="AL382" s="161"/>
      <c r="AM382" s="161"/>
      <c r="AN382" s="161"/>
      <c r="AO382" s="161"/>
      <c r="AP382" s="161"/>
      <c r="AQ382" s="161"/>
      <c r="AR382" s="161"/>
      <c r="AS382" s="161"/>
      <c r="AT382" s="161"/>
      <c r="AU382" s="161"/>
      <c r="AV382" s="161"/>
      <c r="AW382" s="161"/>
      <c r="AX382" s="161"/>
      <c r="AY382" s="161"/>
      <c r="AZ382" s="161"/>
      <c r="BA382" s="99"/>
    </row>
    <row r="383" spans="1:53" ht="15.75" customHeight="1" x14ac:dyDescent="0.25">
      <c r="A383" s="99"/>
      <c r="B383" s="100"/>
      <c r="C383" s="99"/>
      <c r="D383" s="99"/>
      <c r="E383" s="1444"/>
      <c r="F383" s="99"/>
      <c r="G383" s="99"/>
      <c r="H383" s="99"/>
      <c r="I383" s="99"/>
      <c r="J383" s="161"/>
      <c r="K383" s="1442"/>
      <c r="L383" s="1443"/>
      <c r="M383" s="161"/>
      <c r="N383" s="1442"/>
      <c r="O383" s="161"/>
      <c r="P383" s="161"/>
      <c r="Q383" s="161"/>
      <c r="R383" s="161"/>
      <c r="S383" s="161"/>
      <c r="T383" s="161"/>
      <c r="U383" s="161"/>
      <c r="V383" s="161"/>
      <c r="W383" s="161"/>
      <c r="X383" s="161"/>
      <c r="Y383" s="161"/>
      <c r="Z383" s="99"/>
      <c r="AA383" s="161"/>
      <c r="AB383" s="161"/>
      <c r="AC383" s="161"/>
      <c r="AD383" s="161"/>
      <c r="AE383" s="161"/>
      <c r="AF383" s="161"/>
      <c r="AG383" s="161"/>
      <c r="AH383" s="161"/>
      <c r="AI383" s="161"/>
      <c r="AJ383" s="161"/>
      <c r="AK383" s="161"/>
      <c r="AL383" s="161"/>
      <c r="AM383" s="161"/>
      <c r="AN383" s="161"/>
      <c r="AO383" s="161"/>
      <c r="AP383" s="161"/>
      <c r="AQ383" s="161"/>
      <c r="AR383" s="161"/>
      <c r="AS383" s="161"/>
      <c r="AT383" s="161"/>
      <c r="AU383" s="161"/>
      <c r="AV383" s="161"/>
      <c r="AW383" s="161"/>
      <c r="AX383" s="161"/>
      <c r="AY383" s="161"/>
      <c r="AZ383" s="161"/>
      <c r="BA383" s="99"/>
    </row>
    <row r="384" spans="1:53" ht="15.75" customHeight="1" x14ac:dyDescent="0.25">
      <c r="A384" s="99"/>
      <c r="B384" s="100"/>
      <c r="C384" s="99"/>
      <c r="D384" s="99"/>
      <c r="E384" s="1444"/>
      <c r="F384" s="99"/>
      <c r="G384" s="99"/>
      <c r="H384" s="99"/>
      <c r="I384" s="99"/>
      <c r="J384" s="161"/>
      <c r="K384" s="1442"/>
      <c r="L384" s="1443"/>
      <c r="M384" s="161"/>
      <c r="N384" s="1442"/>
      <c r="O384" s="161"/>
      <c r="P384" s="161"/>
      <c r="Q384" s="161"/>
      <c r="R384" s="161"/>
      <c r="S384" s="161"/>
      <c r="T384" s="161"/>
      <c r="U384" s="161"/>
      <c r="V384" s="161"/>
      <c r="W384" s="161"/>
      <c r="X384" s="161"/>
      <c r="Y384" s="161"/>
      <c r="Z384" s="99"/>
      <c r="AA384" s="161"/>
      <c r="AB384" s="161"/>
      <c r="AC384" s="161"/>
      <c r="AD384" s="161"/>
      <c r="AE384" s="161"/>
      <c r="AF384" s="161"/>
      <c r="AG384" s="161"/>
      <c r="AH384" s="161"/>
      <c r="AI384" s="161"/>
      <c r="AJ384" s="161"/>
      <c r="AK384" s="161"/>
      <c r="AL384" s="161"/>
      <c r="AM384" s="161"/>
      <c r="AN384" s="161"/>
      <c r="AO384" s="161"/>
      <c r="AP384" s="161"/>
      <c r="AQ384" s="161"/>
      <c r="AR384" s="161"/>
      <c r="AS384" s="161"/>
      <c r="AT384" s="161"/>
      <c r="AU384" s="161"/>
      <c r="AV384" s="161"/>
      <c r="AW384" s="161"/>
      <c r="AX384" s="161"/>
      <c r="AY384" s="161"/>
      <c r="AZ384" s="161"/>
      <c r="BA384" s="99"/>
    </row>
    <row r="385" spans="1:53" ht="15.75" customHeight="1" x14ac:dyDescent="0.25">
      <c r="A385" s="99"/>
      <c r="B385" s="100"/>
      <c r="C385" s="99"/>
      <c r="D385" s="99"/>
      <c r="E385" s="1444"/>
      <c r="F385" s="99"/>
      <c r="G385" s="99"/>
      <c r="H385" s="99"/>
      <c r="I385" s="99"/>
      <c r="J385" s="161"/>
      <c r="K385" s="1442"/>
      <c r="L385" s="1443"/>
      <c r="M385" s="161"/>
      <c r="N385" s="1442"/>
      <c r="O385" s="161"/>
      <c r="P385" s="161"/>
      <c r="Q385" s="161"/>
      <c r="R385" s="161"/>
      <c r="S385" s="161"/>
      <c r="T385" s="161"/>
      <c r="U385" s="161"/>
      <c r="V385" s="161"/>
      <c r="W385" s="161"/>
      <c r="X385" s="161"/>
      <c r="Y385" s="161"/>
      <c r="Z385" s="99"/>
      <c r="AA385" s="161"/>
      <c r="AB385" s="161"/>
      <c r="AC385" s="161"/>
      <c r="AD385" s="161"/>
      <c r="AE385" s="161"/>
      <c r="AF385" s="161"/>
      <c r="AG385" s="161"/>
      <c r="AH385" s="161"/>
      <c r="AI385" s="161"/>
      <c r="AJ385" s="161"/>
      <c r="AK385" s="161"/>
      <c r="AL385" s="161"/>
      <c r="AM385" s="161"/>
      <c r="AN385" s="161"/>
      <c r="AO385" s="161"/>
      <c r="AP385" s="161"/>
      <c r="AQ385" s="161"/>
      <c r="AR385" s="161"/>
      <c r="AS385" s="161"/>
      <c r="AT385" s="161"/>
      <c r="AU385" s="161"/>
      <c r="AV385" s="161"/>
      <c r="AW385" s="161"/>
      <c r="AX385" s="161"/>
      <c r="AY385" s="161"/>
      <c r="AZ385" s="161"/>
      <c r="BA385" s="99"/>
    </row>
    <row r="386" spans="1:53" ht="15.75" customHeight="1" x14ac:dyDescent="0.25">
      <c r="A386" s="99"/>
      <c r="B386" s="100"/>
      <c r="C386" s="99"/>
      <c r="D386" s="99"/>
      <c r="E386" s="1444"/>
      <c r="F386" s="99"/>
      <c r="G386" s="99"/>
      <c r="H386" s="99"/>
      <c r="I386" s="99"/>
      <c r="J386" s="161"/>
      <c r="K386" s="1442"/>
      <c r="L386" s="1443"/>
      <c r="M386" s="161"/>
      <c r="N386" s="1442"/>
      <c r="O386" s="161"/>
      <c r="P386" s="161"/>
      <c r="Q386" s="161"/>
      <c r="R386" s="161"/>
      <c r="S386" s="161"/>
      <c r="T386" s="161"/>
      <c r="U386" s="161"/>
      <c r="V386" s="161"/>
      <c r="W386" s="161"/>
      <c r="X386" s="161"/>
      <c r="Y386" s="161"/>
      <c r="Z386" s="99"/>
      <c r="AA386" s="161"/>
      <c r="AB386" s="161"/>
      <c r="AC386" s="161"/>
      <c r="AD386" s="161"/>
      <c r="AE386" s="161"/>
      <c r="AF386" s="161"/>
      <c r="AG386" s="161"/>
      <c r="AH386" s="161"/>
      <c r="AI386" s="161"/>
      <c r="AJ386" s="161"/>
      <c r="AK386" s="161"/>
      <c r="AL386" s="161"/>
      <c r="AM386" s="161"/>
      <c r="AN386" s="161"/>
      <c r="AO386" s="161"/>
      <c r="AP386" s="161"/>
      <c r="AQ386" s="161"/>
      <c r="AR386" s="161"/>
      <c r="AS386" s="161"/>
      <c r="AT386" s="161"/>
      <c r="AU386" s="161"/>
      <c r="AV386" s="161"/>
      <c r="AW386" s="161"/>
      <c r="AX386" s="161"/>
      <c r="AY386" s="161"/>
      <c r="AZ386" s="161"/>
      <c r="BA386" s="99"/>
    </row>
    <row r="387" spans="1:53" ht="15.75" customHeight="1" x14ac:dyDescent="0.25">
      <c r="A387" s="99"/>
      <c r="B387" s="100"/>
      <c r="C387" s="99"/>
      <c r="D387" s="99"/>
      <c r="E387" s="1444"/>
      <c r="F387" s="99"/>
      <c r="G387" s="99"/>
      <c r="H387" s="99"/>
      <c r="I387" s="99"/>
      <c r="J387" s="161"/>
      <c r="K387" s="1442"/>
      <c r="L387" s="1443"/>
      <c r="M387" s="161"/>
      <c r="N387" s="1442"/>
      <c r="O387" s="161"/>
      <c r="P387" s="161"/>
      <c r="Q387" s="161"/>
      <c r="R387" s="161"/>
      <c r="S387" s="161"/>
      <c r="T387" s="161"/>
      <c r="U387" s="161"/>
      <c r="V387" s="161"/>
      <c r="W387" s="161"/>
      <c r="X387" s="161"/>
      <c r="Y387" s="161"/>
      <c r="Z387" s="99"/>
      <c r="AA387" s="161"/>
      <c r="AB387" s="161"/>
      <c r="AC387" s="161"/>
      <c r="AD387" s="161"/>
      <c r="AE387" s="161"/>
      <c r="AF387" s="161"/>
      <c r="AG387" s="161"/>
      <c r="AH387" s="161"/>
      <c r="AI387" s="161"/>
      <c r="AJ387" s="161"/>
      <c r="AK387" s="161"/>
      <c r="AL387" s="161"/>
      <c r="AM387" s="161"/>
      <c r="AN387" s="161"/>
      <c r="AO387" s="161"/>
      <c r="AP387" s="161"/>
      <c r="AQ387" s="161"/>
      <c r="AR387" s="161"/>
      <c r="AS387" s="161"/>
      <c r="AT387" s="161"/>
      <c r="AU387" s="161"/>
      <c r="AV387" s="161"/>
      <c r="AW387" s="161"/>
      <c r="AX387" s="161"/>
      <c r="AY387" s="161"/>
      <c r="AZ387" s="161"/>
      <c r="BA387" s="99"/>
    </row>
    <row r="388" spans="1:53" ht="15.75" customHeight="1" x14ac:dyDescent="0.25">
      <c r="A388" s="99"/>
      <c r="B388" s="100"/>
      <c r="C388" s="99"/>
      <c r="D388" s="99"/>
      <c r="E388" s="1444"/>
      <c r="F388" s="99"/>
      <c r="G388" s="99"/>
      <c r="H388" s="99"/>
      <c r="I388" s="99"/>
      <c r="J388" s="161"/>
      <c r="K388" s="1442"/>
      <c r="L388" s="1443"/>
      <c r="M388" s="161"/>
      <c r="N388" s="1442"/>
      <c r="O388" s="161"/>
      <c r="P388" s="161"/>
      <c r="Q388" s="161"/>
      <c r="R388" s="161"/>
      <c r="S388" s="161"/>
      <c r="T388" s="161"/>
      <c r="U388" s="161"/>
      <c r="V388" s="161"/>
      <c r="W388" s="161"/>
      <c r="X388" s="161"/>
      <c r="Y388" s="161"/>
      <c r="Z388" s="99"/>
      <c r="AA388" s="161"/>
      <c r="AB388" s="161"/>
      <c r="AC388" s="161"/>
      <c r="AD388" s="161"/>
      <c r="AE388" s="161"/>
      <c r="AF388" s="161"/>
      <c r="AG388" s="161"/>
      <c r="AH388" s="161"/>
      <c r="AI388" s="161"/>
      <c r="AJ388" s="161"/>
      <c r="AK388" s="161"/>
      <c r="AL388" s="161"/>
      <c r="AM388" s="161"/>
      <c r="AN388" s="161"/>
      <c r="AO388" s="161"/>
      <c r="AP388" s="161"/>
      <c r="AQ388" s="161"/>
      <c r="AR388" s="161"/>
      <c r="AS388" s="161"/>
      <c r="AT388" s="161"/>
      <c r="AU388" s="161"/>
      <c r="AV388" s="161"/>
      <c r="AW388" s="161"/>
      <c r="AX388" s="161"/>
      <c r="AY388" s="161"/>
      <c r="AZ388" s="161"/>
      <c r="BA388" s="99"/>
    </row>
    <row r="389" spans="1:53" ht="15.75" customHeight="1" x14ac:dyDescent="0.25">
      <c r="A389" s="99"/>
      <c r="B389" s="100"/>
      <c r="C389" s="99"/>
      <c r="D389" s="99"/>
      <c r="E389" s="1444"/>
      <c r="F389" s="99"/>
      <c r="G389" s="99"/>
      <c r="H389" s="99"/>
      <c r="I389" s="99"/>
      <c r="J389" s="161"/>
      <c r="K389" s="1442"/>
      <c r="L389" s="1443"/>
      <c r="M389" s="161"/>
      <c r="N389" s="1442"/>
      <c r="O389" s="161"/>
      <c r="P389" s="161"/>
      <c r="Q389" s="161"/>
      <c r="R389" s="161"/>
      <c r="S389" s="161"/>
      <c r="T389" s="161"/>
      <c r="U389" s="161"/>
      <c r="V389" s="161"/>
      <c r="W389" s="161"/>
      <c r="X389" s="161"/>
      <c r="Y389" s="161"/>
      <c r="Z389" s="99"/>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c r="AW389" s="161"/>
      <c r="AX389" s="161"/>
      <c r="AY389" s="161"/>
      <c r="AZ389" s="161"/>
      <c r="BA389" s="99"/>
    </row>
    <row r="390" spans="1:53" ht="15.75" customHeight="1" x14ac:dyDescent="0.25">
      <c r="A390" s="99"/>
      <c r="B390" s="100"/>
      <c r="C390" s="99"/>
      <c r="D390" s="99"/>
      <c r="E390" s="1444"/>
      <c r="F390" s="99"/>
      <c r="G390" s="99"/>
      <c r="H390" s="99"/>
      <c r="I390" s="99"/>
      <c r="J390" s="161"/>
      <c r="K390" s="1442"/>
      <c r="L390" s="1443"/>
      <c r="M390" s="161"/>
      <c r="N390" s="1442"/>
      <c r="O390" s="161"/>
      <c r="P390" s="161"/>
      <c r="Q390" s="161"/>
      <c r="R390" s="161"/>
      <c r="S390" s="161"/>
      <c r="T390" s="161"/>
      <c r="U390" s="161"/>
      <c r="V390" s="161"/>
      <c r="W390" s="161"/>
      <c r="X390" s="161"/>
      <c r="Y390" s="161"/>
      <c r="Z390" s="99"/>
      <c r="AA390" s="161"/>
      <c r="AB390" s="161"/>
      <c r="AC390" s="161"/>
      <c r="AD390" s="161"/>
      <c r="AE390" s="161"/>
      <c r="AF390" s="161"/>
      <c r="AG390" s="161"/>
      <c r="AH390" s="161"/>
      <c r="AI390" s="161"/>
      <c r="AJ390" s="161"/>
      <c r="AK390" s="161"/>
      <c r="AL390" s="161"/>
      <c r="AM390" s="161"/>
      <c r="AN390" s="161"/>
      <c r="AO390" s="161"/>
      <c r="AP390" s="161"/>
      <c r="AQ390" s="161"/>
      <c r="AR390" s="161"/>
      <c r="AS390" s="161"/>
      <c r="AT390" s="161"/>
      <c r="AU390" s="161"/>
      <c r="AV390" s="161"/>
      <c r="AW390" s="161"/>
      <c r="AX390" s="161"/>
      <c r="AY390" s="161"/>
      <c r="AZ390" s="161"/>
      <c r="BA390" s="99"/>
    </row>
    <row r="391" spans="1:53" ht="15.75" customHeight="1" x14ac:dyDescent="0.25">
      <c r="A391" s="99"/>
      <c r="B391" s="100"/>
      <c r="C391" s="99"/>
      <c r="D391" s="99"/>
      <c r="E391" s="1444"/>
      <c r="F391" s="99"/>
      <c r="G391" s="99"/>
      <c r="H391" s="99"/>
      <c r="I391" s="99"/>
      <c r="J391" s="161"/>
      <c r="K391" s="1442"/>
      <c r="L391" s="1443"/>
      <c r="M391" s="161"/>
      <c r="N391" s="1442"/>
      <c r="O391" s="161"/>
      <c r="P391" s="161"/>
      <c r="Q391" s="161"/>
      <c r="R391" s="161"/>
      <c r="S391" s="161"/>
      <c r="T391" s="161"/>
      <c r="U391" s="161"/>
      <c r="V391" s="161"/>
      <c r="W391" s="161"/>
      <c r="X391" s="161"/>
      <c r="Y391" s="161"/>
      <c r="Z391" s="99"/>
      <c r="AA391" s="161"/>
      <c r="AB391" s="161"/>
      <c r="AC391" s="161"/>
      <c r="AD391" s="161"/>
      <c r="AE391" s="161"/>
      <c r="AF391" s="161"/>
      <c r="AG391" s="161"/>
      <c r="AH391" s="161"/>
      <c r="AI391" s="161"/>
      <c r="AJ391" s="161"/>
      <c r="AK391" s="161"/>
      <c r="AL391" s="161"/>
      <c r="AM391" s="161"/>
      <c r="AN391" s="161"/>
      <c r="AO391" s="161"/>
      <c r="AP391" s="161"/>
      <c r="AQ391" s="161"/>
      <c r="AR391" s="161"/>
      <c r="AS391" s="161"/>
      <c r="AT391" s="161"/>
      <c r="AU391" s="161"/>
      <c r="AV391" s="161"/>
      <c r="AW391" s="161"/>
      <c r="AX391" s="161"/>
      <c r="AY391" s="161"/>
      <c r="AZ391" s="161"/>
      <c r="BA391" s="99"/>
    </row>
    <row r="392" spans="1:53" ht="15.75" customHeight="1" x14ac:dyDescent="0.25">
      <c r="A392" s="99"/>
      <c r="B392" s="100"/>
      <c r="C392" s="99"/>
      <c r="D392" s="99"/>
      <c r="E392" s="1444"/>
      <c r="F392" s="99"/>
      <c r="G392" s="99"/>
      <c r="H392" s="99"/>
      <c r="I392" s="99"/>
      <c r="J392" s="161"/>
      <c r="K392" s="1442"/>
      <c r="L392" s="1443"/>
      <c r="M392" s="161"/>
      <c r="N392" s="1442"/>
      <c r="O392" s="161"/>
      <c r="P392" s="161"/>
      <c r="Q392" s="161"/>
      <c r="R392" s="161"/>
      <c r="S392" s="161"/>
      <c r="T392" s="161"/>
      <c r="U392" s="161"/>
      <c r="V392" s="161"/>
      <c r="W392" s="161"/>
      <c r="X392" s="161"/>
      <c r="Y392" s="161"/>
      <c r="Z392" s="99"/>
      <c r="AA392" s="161"/>
      <c r="AB392" s="161"/>
      <c r="AC392" s="161"/>
      <c r="AD392" s="161"/>
      <c r="AE392" s="161"/>
      <c r="AF392" s="161"/>
      <c r="AG392" s="161"/>
      <c r="AH392" s="161"/>
      <c r="AI392" s="161"/>
      <c r="AJ392" s="161"/>
      <c r="AK392" s="161"/>
      <c r="AL392" s="161"/>
      <c r="AM392" s="161"/>
      <c r="AN392" s="161"/>
      <c r="AO392" s="161"/>
      <c r="AP392" s="161"/>
      <c r="AQ392" s="161"/>
      <c r="AR392" s="161"/>
      <c r="AS392" s="161"/>
      <c r="AT392" s="161"/>
      <c r="AU392" s="161"/>
      <c r="AV392" s="161"/>
      <c r="AW392" s="161"/>
      <c r="AX392" s="161"/>
      <c r="AY392" s="161"/>
      <c r="AZ392" s="161"/>
      <c r="BA392" s="99"/>
    </row>
    <row r="393" spans="1:53" ht="15.75" customHeight="1" x14ac:dyDescent="0.25">
      <c r="A393" s="99"/>
      <c r="B393" s="100"/>
      <c r="C393" s="99"/>
      <c r="D393" s="99"/>
      <c r="E393" s="1444"/>
      <c r="F393" s="99"/>
      <c r="G393" s="99"/>
      <c r="H393" s="99"/>
      <c r="I393" s="99"/>
      <c r="J393" s="161"/>
      <c r="K393" s="1442"/>
      <c r="L393" s="1443"/>
      <c r="M393" s="161"/>
      <c r="N393" s="1442"/>
      <c r="O393" s="161"/>
      <c r="P393" s="161"/>
      <c r="Q393" s="161"/>
      <c r="R393" s="161"/>
      <c r="S393" s="161"/>
      <c r="T393" s="161"/>
      <c r="U393" s="161"/>
      <c r="V393" s="161"/>
      <c r="W393" s="161"/>
      <c r="X393" s="161"/>
      <c r="Y393" s="161"/>
      <c r="Z393" s="99"/>
      <c r="AA393" s="161"/>
      <c r="AB393" s="161"/>
      <c r="AC393" s="161"/>
      <c r="AD393" s="161"/>
      <c r="AE393" s="161"/>
      <c r="AF393" s="161"/>
      <c r="AG393" s="161"/>
      <c r="AH393" s="161"/>
      <c r="AI393" s="161"/>
      <c r="AJ393" s="161"/>
      <c r="AK393" s="161"/>
      <c r="AL393" s="161"/>
      <c r="AM393" s="161"/>
      <c r="AN393" s="161"/>
      <c r="AO393" s="161"/>
      <c r="AP393" s="161"/>
      <c r="AQ393" s="161"/>
      <c r="AR393" s="161"/>
      <c r="AS393" s="161"/>
      <c r="AT393" s="161"/>
      <c r="AU393" s="161"/>
      <c r="AV393" s="161"/>
      <c r="AW393" s="161"/>
      <c r="AX393" s="161"/>
      <c r="AY393" s="161"/>
      <c r="AZ393" s="161"/>
      <c r="BA393" s="99"/>
    </row>
    <row r="394" spans="1:53" ht="15.75" customHeight="1" x14ac:dyDescent="0.25">
      <c r="A394" s="99"/>
      <c r="B394" s="100"/>
      <c r="C394" s="99"/>
      <c r="D394" s="99"/>
      <c r="E394" s="1444"/>
      <c r="F394" s="99"/>
      <c r="G394" s="99"/>
      <c r="H394" s="99"/>
      <c r="I394" s="99"/>
      <c r="J394" s="161"/>
      <c r="K394" s="1442"/>
      <c r="L394" s="1443"/>
      <c r="M394" s="161"/>
      <c r="N394" s="1442"/>
      <c r="O394" s="161"/>
      <c r="P394" s="161"/>
      <c r="Q394" s="161"/>
      <c r="R394" s="161"/>
      <c r="S394" s="161"/>
      <c r="T394" s="161"/>
      <c r="U394" s="161"/>
      <c r="V394" s="161"/>
      <c r="W394" s="161"/>
      <c r="X394" s="161"/>
      <c r="Y394" s="161"/>
      <c r="Z394" s="99"/>
      <c r="AA394" s="161"/>
      <c r="AB394" s="161"/>
      <c r="AC394" s="161"/>
      <c r="AD394" s="161"/>
      <c r="AE394" s="161"/>
      <c r="AF394" s="161"/>
      <c r="AG394" s="161"/>
      <c r="AH394" s="161"/>
      <c r="AI394" s="161"/>
      <c r="AJ394" s="161"/>
      <c r="AK394" s="161"/>
      <c r="AL394" s="161"/>
      <c r="AM394" s="161"/>
      <c r="AN394" s="161"/>
      <c r="AO394" s="161"/>
      <c r="AP394" s="161"/>
      <c r="AQ394" s="161"/>
      <c r="AR394" s="161"/>
      <c r="AS394" s="161"/>
      <c r="AT394" s="161"/>
      <c r="AU394" s="161"/>
      <c r="AV394" s="161"/>
      <c r="AW394" s="161"/>
      <c r="AX394" s="161"/>
      <c r="AY394" s="161"/>
      <c r="AZ394" s="161"/>
      <c r="BA394" s="99"/>
    </row>
    <row r="395" spans="1:53" ht="15.75" customHeight="1" x14ac:dyDescent="0.25">
      <c r="A395" s="99"/>
      <c r="B395" s="100"/>
      <c r="C395" s="99"/>
      <c r="D395" s="99"/>
      <c r="E395" s="1444"/>
      <c r="F395" s="99"/>
      <c r="G395" s="99"/>
      <c r="H395" s="99"/>
      <c r="I395" s="99"/>
      <c r="J395" s="161"/>
      <c r="K395" s="1442"/>
      <c r="L395" s="1443"/>
      <c r="M395" s="161"/>
      <c r="N395" s="1442"/>
      <c r="O395" s="161"/>
      <c r="P395" s="161"/>
      <c r="Q395" s="161"/>
      <c r="R395" s="161"/>
      <c r="S395" s="161"/>
      <c r="T395" s="161"/>
      <c r="U395" s="161"/>
      <c r="V395" s="161"/>
      <c r="W395" s="161"/>
      <c r="X395" s="161"/>
      <c r="Y395" s="161"/>
      <c r="Z395" s="99"/>
      <c r="AA395" s="161"/>
      <c r="AB395" s="161"/>
      <c r="AC395" s="161"/>
      <c r="AD395" s="161"/>
      <c r="AE395" s="161"/>
      <c r="AF395" s="161"/>
      <c r="AG395" s="161"/>
      <c r="AH395" s="161"/>
      <c r="AI395" s="161"/>
      <c r="AJ395" s="161"/>
      <c r="AK395" s="161"/>
      <c r="AL395" s="161"/>
      <c r="AM395" s="161"/>
      <c r="AN395" s="161"/>
      <c r="AO395" s="161"/>
      <c r="AP395" s="161"/>
      <c r="AQ395" s="161"/>
      <c r="AR395" s="161"/>
      <c r="AS395" s="161"/>
      <c r="AT395" s="161"/>
      <c r="AU395" s="161"/>
      <c r="AV395" s="161"/>
      <c r="AW395" s="161"/>
      <c r="AX395" s="161"/>
      <c r="AY395" s="161"/>
      <c r="AZ395" s="161"/>
      <c r="BA395" s="99"/>
    </row>
    <row r="396" spans="1:53" ht="15.75" customHeight="1" x14ac:dyDescent="0.25">
      <c r="A396" s="99"/>
      <c r="B396" s="100"/>
      <c r="C396" s="99"/>
      <c r="D396" s="99"/>
      <c r="E396" s="1444"/>
      <c r="F396" s="99"/>
      <c r="G396" s="99"/>
      <c r="H396" s="99"/>
      <c r="I396" s="99"/>
      <c r="J396" s="161"/>
      <c r="K396" s="1442"/>
      <c r="L396" s="1443"/>
      <c r="M396" s="161"/>
      <c r="N396" s="1442"/>
      <c r="O396" s="161"/>
      <c r="P396" s="161"/>
      <c r="Q396" s="161"/>
      <c r="R396" s="161"/>
      <c r="S396" s="161"/>
      <c r="T396" s="161"/>
      <c r="U396" s="161"/>
      <c r="V396" s="161"/>
      <c r="W396" s="161"/>
      <c r="X396" s="161"/>
      <c r="Y396" s="161"/>
      <c r="Z396" s="99"/>
      <c r="AA396" s="161"/>
      <c r="AB396" s="161"/>
      <c r="AC396" s="161"/>
      <c r="AD396" s="161"/>
      <c r="AE396" s="161"/>
      <c r="AF396" s="161"/>
      <c r="AG396" s="161"/>
      <c r="AH396" s="161"/>
      <c r="AI396" s="161"/>
      <c r="AJ396" s="161"/>
      <c r="AK396" s="161"/>
      <c r="AL396" s="161"/>
      <c r="AM396" s="161"/>
      <c r="AN396" s="161"/>
      <c r="AO396" s="161"/>
      <c r="AP396" s="161"/>
      <c r="AQ396" s="161"/>
      <c r="AR396" s="161"/>
      <c r="AS396" s="161"/>
      <c r="AT396" s="161"/>
      <c r="AU396" s="161"/>
      <c r="AV396" s="161"/>
      <c r="AW396" s="161"/>
      <c r="AX396" s="161"/>
      <c r="AY396" s="161"/>
      <c r="AZ396" s="161"/>
      <c r="BA396" s="99"/>
    </row>
    <row r="397" spans="1:53" ht="15.75" customHeight="1" x14ac:dyDescent="0.25">
      <c r="A397" s="99"/>
      <c r="B397" s="100"/>
      <c r="C397" s="99"/>
      <c r="D397" s="99"/>
      <c r="E397" s="1444"/>
      <c r="F397" s="99"/>
      <c r="G397" s="99"/>
      <c r="H397" s="99"/>
      <c r="I397" s="99"/>
      <c r="J397" s="161"/>
      <c r="K397" s="1442"/>
      <c r="L397" s="1443"/>
      <c r="M397" s="161"/>
      <c r="N397" s="1442"/>
      <c r="O397" s="161"/>
      <c r="P397" s="161"/>
      <c r="Q397" s="161"/>
      <c r="R397" s="161"/>
      <c r="S397" s="161"/>
      <c r="T397" s="161"/>
      <c r="U397" s="161"/>
      <c r="V397" s="161"/>
      <c r="W397" s="161"/>
      <c r="X397" s="161"/>
      <c r="Y397" s="161"/>
      <c r="Z397" s="99"/>
      <c r="AA397" s="161"/>
      <c r="AB397" s="161"/>
      <c r="AC397" s="161"/>
      <c r="AD397" s="161"/>
      <c r="AE397" s="161"/>
      <c r="AF397" s="161"/>
      <c r="AG397" s="161"/>
      <c r="AH397" s="161"/>
      <c r="AI397" s="161"/>
      <c r="AJ397" s="161"/>
      <c r="AK397" s="161"/>
      <c r="AL397" s="161"/>
      <c r="AM397" s="161"/>
      <c r="AN397" s="161"/>
      <c r="AO397" s="161"/>
      <c r="AP397" s="161"/>
      <c r="AQ397" s="161"/>
      <c r="AR397" s="161"/>
      <c r="AS397" s="161"/>
      <c r="AT397" s="161"/>
      <c r="AU397" s="161"/>
      <c r="AV397" s="161"/>
      <c r="AW397" s="161"/>
      <c r="AX397" s="161"/>
      <c r="AY397" s="161"/>
      <c r="AZ397" s="161"/>
      <c r="BA397" s="99"/>
    </row>
    <row r="398" spans="1:53" ht="15.75" customHeight="1" x14ac:dyDescent="0.25">
      <c r="A398" s="99"/>
      <c r="B398" s="100"/>
      <c r="C398" s="99"/>
      <c r="D398" s="99"/>
      <c r="E398" s="1444"/>
      <c r="F398" s="99"/>
      <c r="G398" s="99"/>
      <c r="H398" s="99"/>
      <c r="I398" s="99"/>
      <c r="J398" s="161"/>
      <c r="K398" s="1442"/>
      <c r="L398" s="1443"/>
      <c r="M398" s="161"/>
      <c r="N398" s="1442"/>
      <c r="O398" s="161"/>
      <c r="P398" s="161"/>
      <c r="Q398" s="161"/>
      <c r="R398" s="161"/>
      <c r="S398" s="161"/>
      <c r="T398" s="161"/>
      <c r="U398" s="161"/>
      <c r="V398" s="161"/>
      <c r="W398" s="161"/>
      <c r="X398" s="161"/>
      <c r="Y398" s="161"/>
      <c r="Z398" s="99"/>
      <c r="AA398" s="161"/>
      <c r="AB398" s="161"/>
      <c r="AC398" s="161"/>
      <c r="AD398" s="161"/>
      <c r="AE398" s="161"/>
      <c r="AF398" s="161"/>
      <c r="AG398" s="161"/>
      <c r="AH398" s="161"/>
      <c r="AI398" s="161"/>
      <c r="AJ398" s="161"/>
      <c r="AK398" s="161"/>
      <c r="AL398" s="161"/>
      <c r="AM398" s="161"/>
      <c r="AN398" s="161"/>
      <c r="AO398" s="161"/>
      <c r="AP398" s="161"/>
      <c r="AQ398" s="161"/>
      <c r="AR398" s="161"/>
      <c r="AS398" s="161"/>
      <c r="AT398" s="161"/>
      <c r="AU398" s="161"/>
      <c r="AV398" s="161"/>
      <c r="AW398" s="161"/>
      <c r="AX398" s="161"/>
      <c r="AY398" s="161"/>
      <c r="AZ398" s="161"/>
      <c r="BA398" s="99"/>
    </row>
    <row r="399" spans="1:53" ht="15.75" customHeight="1" x14ac:dyDescent="0.25">
      <c r="A399" s="99"/>
      <c r="B399" s="100"/>
      <c r="C399" s="99"/>
      <c r="D399" s="99"/>
      <c r="E399" s="1444"/>
      <c r="F399" s="99"/>
      <c r="G399" s="99"/>
      <c r="H399" s="99"/>
      <c r="I399" s="99"/>
      <c r="J399" s="161"/>
      <c r="K399" s="1442"/>
      <c r="L399" s="1443"/>
      <c r="M399" s="161"/>
      <c r="N399" s="1442"/>
      <c r="O399" s="161"/>
      <c r="P399" s="161"/>
      <c r="Q399" s="161"/>
      <c r="R399" s="161"/>
      <c r="S399" s="161"/>
      <c r="T399" s="161"/>
      <c r="U399" s="161"/>
      <c r="V399" s="161"/>
      <c r="W399" s="161"/>
      <c r="X399" s="161"/>
      <c r="Y399" s="161"/>
      <c r="Z399" s="99"/>
      <c r="AA399" s="161"/>
      <c r="AB399" s="161"/>
      <c r="AC399" s="161"/>
      <c r="AD399" s="161"/>
      <c r="AE399" s="161"/>
      <c r="AF399" s="161"/>
      <c r="AG399" s="161"/>
      <c r="AH399" s="161"/>
      <c r="AI399" s="161"/>
      <c r="AJ399" s="161"/>
      <c r="AK399" s="161"/>
      <c r="AL399" s="161"/>
      <c r="AM399" s="161"/>
      <c r="AN399" s="161"/>
      <c r="AO399" s="161"/>
      <c r="AP399" s="161"/>
      <c r="AQ399" s="161"/>
      <c r="AR399" s="161"/>
      <c r="AS399" s="161"/>
      <c r="AT399" s="161"/>
      <c r="AU399" s="161"/>
      <c r="AV399" s="161"/>
      <c r="AW399" s="161"/>
      <c r="AX399" s="161"/>
      <c r="AY399" s="161"/>
      <c r="AZ399" s="161"/>
      <c r="BA399" s="99"/>
    </row>
    <row r="400" spans="1:53" ht="15.75" customHeight="1" x14ac:dyDescent="0.25">
      <c r="A400" s="99"/>
      <c r="B400" s="100"/>
      <c r="C400" s="99"/>
      <c r="D400" s="99"/>
      <c r="E400" s="1444"/>
      <c r="F400" s="99"/>
      <c r="G400" s="99"/>
      <c r="H400" s="99"/>
      <c r="I400" s="99"/>
      <c r="J400" s="161"/>
      <c r="K400" s="1442"/>
      <c r="L400" s="1443"/>
      <c r="M400" s="161"/>
      <c r="N400" s="1442"/>
      <c r="O400" s="161"/>
      <c r="P400" s="161"/>
      <c r="Q400" s="161"/>
      <c r="R400" s="161"/>
      <c r="S400" s="161"/>
      <c r="T400" s="161"/>
      <c r="U400" s="161"/>
      <c r="V400" s="161"/>
      <c r="W400" s="161"/>
      <c r="X400" s="161"/>
      <c r="Y400" s="161"/>
      <c r="Z400" s="99"/>
      <c r="AA400" s="161"/>
      <c r="AB400" s="161"/>
      <c r="AC400" s="161"/>
      <c r="AD400" s="161"/>
      <c r="AE400" s="161"/>
      <c r="AF400" s="161"/>
      <c r="AG400" s="161"/>
      <c r="AH400" s="161"/>
      <c r="AI400" s="161"/>
      <c r="AJ400" s="161"/>
      <c r="AK400" s="161"/>
      <c r="AL400" s="161"/>
      <c r="AM400" s="161"/>
      <c r="AN400" s="161"/>
      <c r="AO400" s="161"/>
      <c r="AP400" s="161"/>
      <c r="AQ400" s="161"/>
      <c r="AR400" s="161"/>
      <c r="AS400" s="161"/>
      <c r="AT400" s="161"/>
      <c r="AU400" s="161"/>
      <c r="AV400" s="161"/>
      <c r="AW400" s="161"/>
      <c r="AX400" s="161"/>
      <c r="AY400" s="161"/>
      <c r="AZ400" s="161"/>
      <c r="BA400" s="99"/>
    </row>
    <row r="401" spans="1:53" ht="15.75" customHeight="1" x14ac:dyDescent="0.25">
      <c r="A401" s="99"/>
      <c r="B401" s="100"/>
      <c r="C401" s="99"/>
      <c r="D401" s="99"/>
      <c r="E401" s="1444"/>
      <c r="F401" s="99"/>
      <c r="G401" s="99"/>
      <c r="H401" s="99"/>
      <c r="I401" s="99"/>
      <c r="J401" s="161"/>
      <c r="K401" s="1442"/>
      <c r="L401" s="1443"/>
      <c r="M401" s="161"/>
      <c r="N401" s="1442"/>
      <c r="O401" s="161"/>
      <c r="P401" s="161"/>
      <c r="Q401" s="161"/>
      <c r="R401" s="161"/>
      <c r="S401" s="161"/>
      <c r="T401" s="161"/>
      <c r="U401" s="161"/>
      <c r="V401" s="161"/>
      <c r="W401" s="161"/>
      <c r="X401" s="161"/>
      <c r="Y401" s="161"/>
      <c r="Z401" s="99"/>
      <c r="AA401" s="161"/>
      <c r="AB401" s="161"/>
      <c r="AC401" s="161"/>
      <c r="AD401" s="161"/>
      <c r="AE401" s="161"/>
      <c r="AF401" s="161"/>
      <c r="AG401" s="161"/>
      <c r="AH401" s="161"/>
      <c r="AI401" s="161"/>
      <c r="AJ401" s="161"/>
      <c r="AK401" s="161"/>
      <c r="AL401" s="161"/>
      <c r="AM401" s="161"/>
      <c r="AN401" s="161"/>
      <c r="AO401" s="161"/>
      <c r="AP401" s="161"/>
      <c r="AQ401" s="161"/>
      <c r="AR401" s="161"/>
      <c r="AS401" s="161"/>
      <c r="AT401" s="161"/>
      <c r="AU401" s="161"/>
      <c r="AV401" s="161"/>
      <c r="AW401" s="161"/>
      <c r="AX401" s="161"/>
      <c r="AY401" s="161"/>
      <c r="AZ401" s="161"/>
      <c r="BA401" s="99"/>
    </row>
    <row r="402" spans="1:53" ht="15.75" customHeight="1" x14ac:dyDescent="0.25">
      <c r="A402" s="99"/>
      <c r="B402" s="100"/>
      <c r="C402" s="99"/>
      <c r="D402" s="99"/>
      <c r="E402" s="1444"/>
      <c r="F402" s="99"/>
      <c r="G402" s="99"/>
      <c r="H402" s="99"/>
      <c r="I402" s="99"/>
      <c r="J402" s="161"/>
      <c r="K402" s="1442"/>
      <c r="L402" s="1443"/>
      <c r="M402" s="161"/>
      <c r="N402" s="1442"/>
      <c r="O402" s="161"/>
      <c r="P402" s="161"/>
      <c r="Q402" s="161"/>
      <c r="R402" s="161"/>
      <c r="S402" s="161"/>
      <c r="T402" s="161"/>
      <c r="U402" s="161"/>
      <c r="V402" s="161"/>
      <c r="W402" s="161"/>
      <c r="X402" s="161"/>
      <c r="Y402" s="161"/>
      <c r="Z402" s="99"/>
      <c r="AA402" s="161"/>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c r="AW402" s="161"/>
      <c r="AX402" s="161"/>
      <c r="AY402" s="161"/>
      <c r="AZ402" s="161"/>
      <c r="BA402" s="99"/>
    </row>
    <row r="403" spans="1:53" ht="15.75" customHeight="1" x14ac:dyDescent="0.25">
      <c r="A403" s="99"/>
      <c r="B403" s="100"/>
      <c r="C403" s="99"/>
      <c r="D403" s="99"/>
      <c r="E403" s="1444"/>
      <c r="F403" s="99"/>
      <c r="G403" s="99"/>
      <c r="H403" s="99"/>
      <c r="I403" s="99"/>
      <c r="J403" s="161"/>
      <c r="K403" s="1442"/>
      <c r="L403" s="1443"/>
      <c r="M403" s="161"/>
      <c r="N403" s="1442"/>
      <c r="O403" s="161"/>
      <c r="P403" s="161"/>
      <c r="Q403" s="161"/>
      <c r="R403" s="161"/>
      <c r="S403" s="161"/>
      <c r="T403" s="161"/>
      <c r="U403" s="161"/>
      <c r="V403" s="161"/>
      <c r="W403" s="161"/>
      <c r="X403" s="161"/>
      <c r="Y403" s="161"/>
      <c r="Z403" s="99"/>
      <c r="AA403" s="161"/>
      <c r="AB403" s="161"/>
      <c r="AC403" s="161"/>
      <c r="AD403" s="161"/>
      <c r="AE403" s="161"/>
      <c r="AF403" s="161"/>
      <c r="AG403" s="161"/>
      <c r="AH403" s="161"/>
      <c r="AI403" s="161"/>
      <c r="AJ403" s="161"/>
      <c r="AK403" s="161"/>
      <c r="AL403" s="161"/>
      <c r="AM403" s="161"/>
      <c r="AN403" s="161"/>
      <c r="AO403" s="161"/>
      <c r="AP403" s="161"/>
      <c r="AQ403" s="161"/>
      <c r="AR403" s="161"/>
      <c r="AS403" s="161"/>
      <c r="AT403" s="161"/>
      <c r="AU403" s="161"/>
      <c r="AV403" s="161"/>
      <c r="AW403" s="161"/>
      <c r="AX403" s="161"/>
      <c r="AY403" s="161"/>
      <c r="AZ403" s="161"/>
      <c r="BA403" s="99"/>
    </row>
    <row r="404" spans="1:53" ht="15.75" customHeight="1" x14ac:dyDescent="0.25">
      <c r="A404" s="99"/>
      <c r="B404" s="100"/>
      <c r="C404" s="99"/>
      <c r="D404" s="99"/>
      <c r="E404" s="1444"/>
      <c r="F404" s="99"/>
      <c r="G404" s="99"/>
      <c r="H404" s="99"/>
      <c r="I404" s="99"/>
      <c r="J404" s="161"/>
      <c r="K404" s="1442"/>
      <c r="L404" s="1443"/>
      <c r="M404" s="161"/>
      <c r="N404" s="1442"/>
      <c r="O404" s="161"/>
      <c r="P404" s="161"/>
      <c r="Q404" s="161"/>
      <c r="R404" s="161"/>
      <c r="S404" s="161"/>
      <c r="T404" s="161"/>
      <c r="U404" s="161"/>
      <c r="V404" s="161"/>
      <c r="W404" s="161"/>
      <c r="X404" s="161"/>
      <c r="Y404" s="161"/>
      <c r="Z404" s="99"/>
      <c r="AA404" s="161"/>
      <c r="AB404" s="161"/>
      <c r="AC404" s="161"/>
      <c r="AD404" s="161"/>
      <c r="AE404" s="161"/>
      <c r="AF404" s="161"/>
      <c r="AG404" s="161"/>
      <c r="AH404" s="161"/>
      <c r="AI404" s="161"/>
      <c r="AJ404" s="161"/>
      <c r="AK404" s="161"/>
      <c r="AL404" s="161"/>
      <c r="AM404" s="161"/>
      <c r="AN404" s="161"/>
      <c r="AO404" s="161"/>
      <c r="AP404" s="161"/>
      <c r="AQ404" s="161"/>
      <c r="AR404" s="161"/>
      <c r="AS404" s="161"/>
      <c r="AT404" s="161"/>
      <c r="AU404" s="161"/>
      <c r="AV404" s="161"/>
      <c r="AW404" s="161"/>
      <c r="AX404" s="161"/>
      <c r="AY404" s="161"/>
      <c r="AZ404" s="161"/>
      <c r="BA404" s="99"/>
    </row>
    <row r="405" spans="1:53" ht="15.75" customHeight="1" x14ac:dyDescent="0.25">
      <c r="A405" s="99"/>
      <c r="B405" s="100"/>
      <c r="C405" s="99"/>
      <c r="D405" s="99"/>
      <c r="E405" s="1444"/>
      <c r="F405" s="99"/>
      <c r="G405" s="99"/>
      <c r="H405" s="99"/>
      <c r="I405" s="99"/>
      <c r="J405" s="161"/>
      <c r="K405" s="1442"/>
      <c r="L405" s="1443"/>
      <c r="M405" s="161"/>
      <c r="N405" s="1442"/>
      <c r="O405" s="161"/>
      <c r="P405" s="161"/>
      <c r="Q405" s="161"/>
      <c r="R405" s="161"/>
      <c r="S405" s="161"/>
      <c r="T405" s="161"/>
      <c r="U405" s="161"/>
      <c r="V405" s="161"/>
      <c r="W405" s="161"/>
      <c r="X405" s="161"/>
      <c r="Y405" s="161"/>
      <c r="Z405" s="99"/>
      <c r="AA405" s="161"/>
      <c r="AB405" s="161"/>
      <c r="AC405" s="161"/>
      <c r="AD405" s="161"/>
      <c r="AE405" s="161"/>
      <c r="AF405" s="161"/>
      <c r="AG405" s="161"/>
      <c r="AH405" s="161"/>
      <c r="AI405" s="161"/>
      <c r="AJ405" s="161"/>
      <c r="AK405" s="161"/>
      <c r="AL405" s="161"/>
      <c r="AM405" s="161"/>
      <c r="AN405" s="161"/>
      <c r="AO405" s="161"/>
      <c r="AP405" s="161"/>
      <c r="AQ405" s="161"/>
      <c r="AR405" s="161"/>
      <c r="AS405" s="161"/>
      <c r="AT405" s="161"/>
      <c r="AU405" s="161"/>
      <c r="AV405" s="161"/>
      <c r="AW405" s="161"/>
      <c r="AX405" s="161"/>
      <c r="AY405" s="161"/>
      <c r="AZ405" s="161"/>
      <c r="BA405" s="99"/>
    </row>
    <row r="406" spans="1:53" ht="15.75" customHeight="1" x14ac:dyDescent="0.25">
      <c r="A406" s="99"/>
      <c r="B406" s="100"/>
      <c r="C406" s="99"/>
      <c r="D406" s="99"/>
      <c r="E406" s="1444"/>
      <c r="F406" s="99"/>
      <c r="G406" s="99"/>
      <c r="H406" s="99"/>
      <c r="I406" s="99"/>
      <c r="J406" s="161"/>
      <c r="K406" s="1442"/>
      <c r="L406" s="1443"/>
      <c r="M406" s="161"/>
      <c r="N406" s="1442"/>
      <c r="O406" s="161"/>
      <c r="P406" s="161"/>
      <c r="Q406" s="161"/>
      <c r="R406" s="161"/>
      <c r="S406" s="161"/>
      <c r="T406" s="161"/>
      <c r="U406" s="161"/>
      <c r="V406" s="161"/>
      <c r="W406" s="161"/>
      <c r="X406" s="161"/>
      <c r="Y406" s="161"/>
      <c r="Z406" s="99"/>
      <c r="AA406" s="161"/>
      <c r="AB406" s="161"/>
      <c r="AC406" s="161"/>
      <c r="AD406" s="161"/>
      <c r="AE406" s="161"/>
      <c r="AF406" s="161"/>
      <c r="AG406" s="161"/>
      <c r="AH406" s="161"/>
      <c r="AI406" s="161"/>
      <c r="AJ406" s="161"/>
      <c r="AK406" s="161"/>
      <c r="AL406" s="161"/>
      <c r="AM406" s="161"/>
      <c r="AN406" s="161"/>
      <c r="AO406" s="161"/>
      <c r="AP406" s="161"/>
      <c r="AQ406" s="161"/>
      <c r="AR406" s="161"/>
      <c r="AS406" s="161"/>
      <c r="AT406" s="161"/>
      <c r="AU406" s="161"/>
      <c r="AV406" s="161"/>
      <c r="AW406" s="161"/>
      <c r="AX406" s="161"/>
      <c r="AY406" s="161"/>
      <c r="AZ406" s="161"/>
      <c r="BA406" s="99"/>
    </row>
    <row r="407" spans="1:53" ht="15.75" customHeight="1" x14ac:dyDescent="0.25">
      <c r="A407" s="99"/>
      <c r="B407" s="100"/>
      <c r="C407" s="99"/>
      <c r="D407" s="99"/>
      <c r="E407" s="1444"/>
      <c r="F407" s="99"/>
      <c r="G407" s="99"/>
      <c r="H407" s="99"/>
      <c r="I407" s="99"/>
      <c r="J407" s="161"/>
      <c r="K407" s="1442"/>
      <c r="L407" s="1443"/>
      <c r="M407" s="161"/>
      <c r="N407" s="1442"/>
      <c r="O407" s="161"/>
      <c r="P407" s="161"/>
      <c r="Q407" s="161"/>
      <c r="R407" s="161"/>
      <c r="S407" s="161"/>
      <c r="T407" s="161"/>
      <c r="U407" s="161"/>
      <c r="V407" s="161"/>
      <c r="W407" s="161"/>
      <c r="X407" s="161"/>
      <c r="Y407" s="161"/>
      <c r="Z407" s="99"/>
      <c r="AA407" s="161"/>
      <c r="AB407" s="161"/>
      <c r="AC407" s="161"/>
      <c r="AD407" s="161"/>
      <c r="AE407" s="161"/>
      <c r="AF407" s="161"/>
      <c r="AG407" s="161"/>
      <c r="AH407" s="161"/>
      <c r="AI407" s="161"/>
      <c r="AJ407" s="161"/>
      <c r="AK407" s="161"/>
      <c r="AL407" s="161"/>
      <c r="AM407" s="161"/>
      <c r="AN407" s="161"/>
      <c r="AO407" s="161"/>
      <c r="AP407" s="161"/>
      <c r="AQ407" s="161"/>
      <c r="AR407" s="161"/>
      <c r="AS407" s="161"/>
      <c r="AT407" s="161"/>
      <c r="AU407" s="161"/>
      <c r="AV407" s="161"/>
      <c r="AW407" s="161"/>
      <c r="AX407" s="161"/>
      <c r="AY407" s="161"/>
      <c r="AZ407" s="161"/>
      <c r="BA407" s="99"/>
    </row>
    <row r="408" spans="1:53" ht="15.75" customHeight="1" x14ac:dyDescent="0.25">
      <c r="A408" s="99"/>
      <c r="B408" s="100"/>
      <c r="C408" s="99"/>
      <c r="D408" s="99"/>
      <c r="E408" s="1444"/>
      <c r="F408" s="99"/>
      <c r="G408" s="99"/>
      <c r="H408" s="99"/>
      <c r="I408" s="99"/>
      <c r="J408" s="161"/>
      <c r="K408" s="1442"/>
      <c r="L408" s="1443"/>
      <c r="M408" s="161"/>
      <c r="N408" s="1442"/>
      <c r="O408" s="161"/>
      <c r="P408" s="161"/>
      <c r="Q408" s="161"/>
      <c r="R408" s="161"/>
      <c r="S408" s="161"/>
      <c r="T408" s="161"/>
      <c r="U408" s="161"/>
      <c r="V408" s="161"/>
      <c r="W408" s="161"/>
      <c r="X408" s="161"/>
      <c r="Y408" s="161"/>
      <c r="Z408" s="99"/>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1"/>
      <c r="AX408" s="161"/>
      <c r="AY408" s="161"/>
      <c r="AZ408" s="161"/>
      <c r="BA408" s="99"/>
    </row>
    <row r="409" spans="1:53" ht="15.75" customHeight="1" x14ac:dyDescent="0.25">
      <c r="A409" s="99"/>
      <c r="B409" s="100"/>
      <c r="C409" s="99"/>
      <c r="D409" s="99"/>
      <c r="E409" s="1444"/>
      <c r="F409" s="99"/>
      <c r="G409" s="99"/>
      <c r="H409" s="99"/>
      <c r="I409" s="99"/>
      <c r="J409" s="161"/>
      <c r="K409" s="1442"/>
      <c r="L409" s="1443"/>
      <c r="M409" s="161"/>
      <c r="N409" s="1442"/>
      <c r="O409" s="161"/>
      <c r="P409" s="161"/>
      <c r="Q409" s="161"/>
      <c r="R409" s="161"/>
      <c r="S409" s="161"/>
      <c r="T409" s="161"/>
      <c r="U409" s="161"/>
      <c r="V409" s="161"/>
      <c r="W409" s="161"/>
      <c r="X409" s="161"/>
      <c r="Y409" s="161"/>
      <c r="Z409" s="99"/>
      <c r="AA409" s="161"/>
      <c r="AB409" s="161"/>
      <c r="AC409" s="161"/>
      <c r="AD409" s="161"/>
      <c r="AE409" s="161"/>
      <c r="AF409" s="161"/>
      <c r="AG409" s="161"/>
      <c r="AH409" s="161"/>
      <c r="AI409" s="161"/>
      <c r="AJ409" s="161"/>
      <c r="AK409" s="161"/>
      <c r="AL409" s="161"/>
      <c r="AM409" s="161"/>
      <c r="AN409" s="161"/>
      <c r="AO409" s="161"/>
      <c r="AP409" s="161"/>
      <c r="AQ409" s="161"/>
      <c r="AR409" s="161"/>
      <c r="AS409" s="161"/>
      <c r="AT409" s="161"/>
      <c r="AU409" s="161"/>
      <c r="AV409" s="161"/>
      <c r="AW409" s="161"/>
      <c r="AX409" s="161"/>
      <c r="AY409" s="161"/>
      <c r="AZ409" s="161"/>
      <c r="BA409" s="99"/>
    </row>
    <row r="410" spans="1:53" ht="15.75" customHeight="1" x14ac:dyDescent="0.25">
      <c r="A410" s="99"/>
      <c r="B410" s="100"/>
      <c r="C410" s="99"/>
      <c r="D410" s="99"/>
      <c r="E410" s="1444"/>
      <c r="F410" s="99"/>
      <c r="G410" s="99"/>
      <c r="H410" s="99"/>
      <c r="I410" s="99"/>
      <c r="J410" s="161"/>
      <c r="K410" s="1442"/>
      <c r="L410" s="1443"/>
      <c r="M410" s="161"/>
      <c r="N410" s="1442"/>
      <c r="O410" s="161"/>
      <c r="P410" s="161"/>
      <c r="Q410" s="161"/>
      <c r="R410" s="161"/>
      <c r="S410" s="161"/>
      <c r="T410" s="161"/>
      <c r="U410" s="161"/>
      <c r="V410" s="161"/>
      <c r="W410" s="161"/>
      <c r="X410" s="161"/>
      <c r="Y410" s="161"/>
      <c r="Z410" s="99"/>
      <c r="AA410" s="161"/>
      <c r="AB410" s="161"/>
      <c r="AC410" s="161"/>
      <c r="AD410" s="161"/>
      <c r="AE410" s="161"/>
      <c r="AF410" s="161"/>
      <c r="AG410" s="161"/>
      <c r="AH410" s="161"/>
      <c r="AI410" s="161"/>
      <c r="AJ410" s="161"/>
      <c r="AK410" s="161"/>
      <c r="AL410" s="161"/>
      <c r="AM410" s="161"/>
      <c r="AN410" s="161"/>
      <c r="AO410" s="161"/>
      <c r="AP410" s="161"/>
      <c r="AQ410" s="161"/>
      <c r="AR410" s="161"/>
      <c r="AS410" s="161"/>
      <c r="AT410" s="161"/>
      <c r="AU410" s="161"/>
      <c r="AV410" s="161"/>
      <c r="AW410" s="161"/>
      <c r="AX410" s="161"/>
      <c r="AY410" s="161"/>
      <c r="AZ410" s="161"/>
      <c r="BA410" s="99"/>
    </row>
    <row r="411" spans="1:53" ht="15.75" customHeight="1" x14ac:dyDescent="0.25">
      <c r="A411" s="99"/>
      <c r="B411" s="100"/>
      <c r="C411" s="99"/>
      <c r="D411" s="99"/>
      <c r="E411" s="1444"/>
      <c r="F411" s="99"/>
      <c r="G411" s="99"/>
      <c r="H411" s="99"/>
      <c r="I411" s="99"/>
      <c r="J411" s="161"/>
      <c r="K411" s="1442"/>
      <c r="L411" s="1443"/>
      <c r="M411" s="161"/>
      <c r="N411" s="1442"/>
      <c r="O411" s="161"/>
      <c r="P411" s="161"/>
      <c r="Q411" s="161"/>
      <c r="R411" s="161"/>
      <c r="S411" s="161"/>
      <c r="T411" s="161"/>
      <c r="U411" s="161"/>
      <c r="V411" s="161"/>
      <c r="W411" s="161"/>
      <c r="X411" s="161"/>
      <c r="Y411" s="161"/>
      <c r="Z411" s="99"/>
      <c r="AA411" s="161"/>
      <c r="AB411" s="161"/>
      <c r="AC411" s="161"/>
      <c r="AD411" s="161"/>
      <c r="AE411" s="161"/>
      <c r="AF411" s="161"/>
      <c r="AG411" s="161"/>
      <c r="AH411" s="161"/>
      <c r="AI411" s="161"/>
      <c r="AJ411" s="161"/>
      <c r="AK411" s="161"/>
      <c r="AL411" s="161"/>
      <c r="AM411" s="161"/>
      <c r="AN411" s="161"/>
      <c r="AO411" s="161"/>
      <c r="AP411" s="161"/>
      <c r="AQ411" s="161"/>
      <c r="AR411" s="161"/>
      <c r="AS411" s="161"/>
      <c r="AT411" s="161"/>
      <c r="AU411" s="161"/>
      <c r="AV411" s="161"/>
      <c r="AW411" s="161"/>
      <c r="AX411" s="161"/>
      <c r="AY411" s="161"/>
      <c r="AZ411" s="161"/>
      <c r="BA411" s="99"/>
    </row>
    <row r="412" spans="1:53" ht="15.75" customHeight="1" x14ac:dyDescent="0.25">
      <c r="A412" s="99"/>
      <c r="B412" s="100"/>
      <c r="C412" s="99"/>
      <c r="D412" s="99"/>
      <c r="E412" s="1444"/>
      <c r="F412" s="99"/>
      <c r="G412" s="99"/>
      <c r="H412" s="99"/>
      <c r="I412" s="99"/>
      <c r="J412" s="161"/>
      <c r="K412" s="1442"/>
      <c r="L412" s="1443"/>
      <c r="M412" s="161"/>
      <c r="N412" s="1442"/>
      <c r="O412" s="161"/>
      <c r="P412" s="161"/>
      <c r="Q412" s="161"/>
      <c r="R412" s="161"/>
      <c r="S412" s="161"/>
      <c r="T412" s="161"/>
      <c r="U412" s="161"/>
      <c r="V412" s="161"/>
      <c r="W412" s="161"/>
      <c r="X412" s="161"/>
      <c r="Y412" s="161"/>
      <c r="Z412" s="99"/>
      <c r="AA412" s="161"/>
      <c r="AB412" s="161"/>
      <c r="AC412" s="161"/>
      <c r="AD412" s="161"/>
      <c r="AE412" s="161"/>
      <c r="AF412" s="161"/>
      <c r="AG412" s="161"/>
      <c r="AH412" s="161"/>
      <c r="AI412" s="161"/>
      <c r="AJ412" s="161"/>
      <c r="AK412" s="161"/>
      <c r="AL412" s="161"/>
      <c r="AM412" s="161"/>
      <c r="AN412" s="161"/>
      <c r="AO412" s="161"/>
      <c r="AP412" s="161"/>
      <c r="AQ412" s="161"/>
      <c r="AR412" s="161"/>
      <c r="AS412" s="161"/>
      <c r="AT412" s="161"/>
      <c r="AU412" s="161"/>
      <c r="AV412" s="161"/>
      <c r="AW412" s="161"/>
      <c r="AX412" s="161"/>
      <c r="AY412" s="161"/>
      <c r="AZ412" s="161"/>
      <c r="BA412" s="99"/>
    </row>
    <row r="413" spans="1:53" ht="15.75" customHeight="1" x14ac:dyDescent="0.25">
      <c r="A413" s="99"/>
      <c r="B413" s="100"/>
      <c r="C413" s="99"/>
      <c r="D413" s="99"/>
      <c r="E413" s="1444"/>
      <c r="F413" s="99"/>
      <c r="G413" s="99"/>
      <c r="H413" s="99"/>
      <c r="I413" s="99"/>
      <c r="J413" s="161"/>
      <c r="K413" s="1442"/>
      <c r="L413" s="1443"/>
      <c r="M413" s="161"/>
      <c r="N413" s="1442"/>
      <c r="O413" s="161"/>
      <c r="P413" s="161"/>
      <c r="Q413" s="161"/>
      <c r="R413" s="161"/>
      <c r="S413" s="161"/>
      <c r="T413" s="161"/>
      <c r="U413" s="161"/>
      <c r="V413" s="161"/>
      <c r="W413" s="161"/>
      <c r="X413" s="161"/>
      <c r="Y413" s="161"/>
      <c r="Z413" s="99"/>
      <c r="AA413" s="161"/>
      <c r="AB413" s="161"/>
      <c r="AC413" s="161"/>
      <c r="AD413" s="161"/>
      <c r="AE413" s="161"/>
      <c r="AF413" s="161"/>
      <c r="AG413" s="161"/>
      <c r="AH413" s="161"/>
      <c r="AI413" s="161"/>
      <c r="AJ413" s="161"/>
      <c r="AK413" s="161"/>
      <c r="AL413" s="161"/>
      <c r="AM413" s="161"/>
      <c r="AN413" s="161"/>
      <c r="AO413" s="161"/>
      <c r="AP413" s="161"/>
      <c r="AQ413" s="161"/>
      <c r="AR413" s="161"/>
      <c r="AS413" s="161"/>
      <c r="AT413" s="161"/>
      <c r="AU413" s="161"/>
      <c r="AV413" s="161"/>
      <c r="AW413" s="161"/>
      <c r="AX413" s="161"/>
      <c r="AY413" s="161"/>
      <c r="AZ413" s="161"/>
      <c r="BA413" s="99"/>
    </row>
    <row r="414" spans="1:53" ht="15.75" customHeight="1" x14ac:dyDescent="0.25">
      <c r="A414" s="99"/>
      <c r="B414" s="100"/>
      <c r="C414" s="99"/>
      <c r="D414" s="99"/>
      <c r="E414" s="1444"/>
      <c r="F414" s="99"/>
      <c r="G414" s="99"/>
      <c r="H414" s="99"/>
      <c r="I414" s="99"/>
      <c r="J414" s="161"/>
      <c r="K414" s="1442"/>
      <c r="L414" s="1443"/>
      <c r="M414" s="161"/>
      <c r="N414" s="1442"/>
      <c r="O414" s="161"/>
      <c r="P414" s="161"/>
      <c r="Q414" s="161"/>
      <c r="R414" s="161"/>
      <c r="S414" s="161"/>
      <c r="T414" s="161"/>
      <c r="U414" s="161"/>
      <c r="V414" s="161"/>
      <c r="W414" s="161"/>
      <c r="X414" s="161"/>
      <c r="Y414" s="161"/>
      <c r="Z414" s="99"/>
      <c r="AA414" s="161"/>
      <c r="AB414" s="161"/>
      <c r="AC414" s="161"/>
      <c r="AD414" s="161"/>
      <c r="AE414" s="161"/>
      <c r="AF414" s="161"/>
      <c r="AG414" s="161"/>
      <c r="AH414" s="161"/>
      <c r="AI414" s="161"/>
      <c r="AJ414" s="161"/>
      <c r="AK414" s="161"/>
      <c r="AL414" s="161"/>
      <c r="AM414" s="161"/>
      <c r="AN414" s="161"/>
      <c r="AO414" s="161"/>
      <c r="AP414" s="161"/>
      <c r="AQ414" s="161"/>
      <c r="AR414" s="161"/>
      <c r="AS414" s="161"/>
      <c r="AT414" s="161"/>
      <c r="AU414" s="161"/>
      <c r="AV414" s="161"/>
      <c r="AW414" s="161"/>
      <c r="AX414" s="161"/>
      <c r="AY414" s="161"/>
      <c r="AZ414" s="161"/>
      <c r="BA414" s="99"/>
    </row>
    <row r="415" spans="1:53" ht="15.75" customHeight="1" x14ac:dyDescent="0.25">
      <c r="A415" s="99"/>
      <c r="B415" s="100"/>
      <c r="C415" s="99"/>
      <c r="D415" s="99"/>
      <c r="E415" s="1444"/>
      <c r="F415" s="99"/>
      <c r="G415" s="99"/>
      <c r="H415" s="99"/>
      <c r="I415" s="99"/>
      <c r="J415" s="161"/>
      <c r="K415" s="1442"/>
      <c r="L415" s="1443"/>
      <c r="M415" s="161"/>
      <c r="N415" s="1442"/>
      <c r="O415" s="161"/>
      <c r="P415" s="161"/>
      <c r="Q415" s="161"/>
      <c r="R415" s="161"/>
      <c r="S415" s="161"/>
      <c r="T415" s="161"/>
      <c r="U415" s="161"/>
      <c r="V415" s="161"/>
      <c r="W415" s="161"/>
      <c r="X415" s="161"/>
      <c r="Y415" s="161"/>
      <c r="Z415" s="99"/>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c r="AW415" s="161"/>
      <c r="AX415" s="161"/>
      <c r="AY415" s="161"/>
      <c r="AZ415" s="161"/>
      <c r="BA415" s="99"/>
    </row>
    <row r="416" spans="1:53" ht="15.75" customHeight="1" x14ac:dyDescent="0.25">
      <c r="A416" s="99"/>
      <c r="B416" s="100"/>
      <c r="C416" s="99"/>
      <c r="D416" s="99"/>
      <c r="E416" s="1444"/>
      <c r="F416" s="99"/>
      <c r="G416" s="99"/>
      <c r="H416" s="99"/>
      <c r="I416" s="99"/>
      <c r="J416" s="161"/>
      <c r="K416" s="1442"/>
      <c r="L416" s="1443"/>
      <c r="M416" s="161"/>
      <c r="N416" s="1442"/>
      <c r="O416" s="161"/>
      <c r="P416" s="161"/>
      <c r="Q416" s="161"/>
      <c r="R416" s="161"/>
      <c r="S416" s="161"/>
      <c r="T416" s="161"/>
      <c r="U416" s="161"/>
      <c r="V416" s="161"/>
      <c r="W416" s="161"/>
      <c r="X416" s="161"/>
      <c r="Y416" s="161"/>
      <c r="Z416" s="99"/>
      <c r="AA416" s="161"/>
      <c r="AB416" s="161"/>
      <c r="AC416" s="161"/>
      <c r="AD416" s="161"/>
      <c r="AE416" s="161"/>
      <c r="AF416" s="161"/>
      <c r="AG416" s="161"/>
      <c r="AH416" s="161"/>
      <c r="AI416" s="161"/>
      <c r="AJ416" s="161"/>
      <c r="AK416" s="161"/>
      <c r="AL416" s="161"/>
      <c r="AM416" s="161"/>
      <c r="AN416" s="161"/>
      <c r="AO416" s="161"/>
      <c r="AP416" s="161"/>
      <c r="AQ416" s="161"/>
      <c r="AR416" s="161"/>
      <c r="AS416" s="161"/>
      <c r="AT416" s="161"/>
      <c r="AU416" s="161"/>
      <c r="AV416" s="161"/>
      <c r="AW416" s="161"/>
      <c r="AX416" s="161"/>
      <c r="AY416" s="161"/>
      <c r="AZ416" s="161"/>
      <c r="BA416" s="99"/>
    </row>
    <row r="417" spans="1:53" ht="15.75" customHeight="1" x14ac:dyDescent="0.25">
      <c r="A417" s="99"/>
      <c r="B417" s="100"/>
      <c r="C417" s="99"/>
      <c r="D417" s="99"/>
      <c r="E417" s="1444"/>
      <c r="F417" s="99"/>
      <c r="G417" s="99"/>
      <c r="H417" s="99"/>
      <c r="I417" s="99"/>
      <c r="J417" s="161"/>
      <c r="K417" s="1442"/>
      <c r="L417" s="1443"/>
      <c r="M417" s="161"/>
      <c r="N417" s="1442"/>
      <c r="O417" s="161"/>
      <c r="P417" s="161"/>
      <c r="Q417" s="161"/>
      <c r="R417" s="161"/>
      <c r="S417" s="161"/>
      <c r="T417" s="161"/>
      <c r="U417" s="161"/>
      <c r="V417" s="161"/>
      <c r="W417" s="161"/>
      <c r="X417" s="161"/>
      <c r="Y417" s="161"/>
      <c r="Z417" s="99"/>
      <c r="AA417" s="161"/>
      <c r="AB417" s="161"/>
      <c r="AC417" s="161"/>
      <c r="AD417" s="161"/>
      <c r="AE417" s="161"/>
      <c r="AF417" s="161"/>
      <c r="AG417" s="161"/>
      <c r="AH417" s="161"/>
      <c r="AI417" s="161"/>
      <c r="AJ417" s="161"/>
      <c r="AK417" s="161"/>
      <c r="AL417" s="161"/>
      <c r="AM417" s="161"/>
      <c r="AN417" s="161"/>
      <c r="AO417" s="161"/>
      <c r="AP417" s="161"/>
      <c r="AQ417" s="161"/>
      <c r="AR417" s="161"/>
      <c r="AS417" s="161"/>
      <c r="AT417" s="161"/>
      <c r="AU417" s="161"/>
      <c r="AV417" s="161"/>
      <c r="AW417" s="161"/>
      <c r="AX417" s="161"/>
      <c r="AY417" s="161"/>
      <c r="AZ417" s="161"/>
      <c r="BA417" s="99"/>
    </row>
    <row r="418" spans="1:53" ht="15.75" customHeight="1" x14ac:dyDescent="0.25">
      <c r="A418" s="99"/>
      <c r="B418" s="100"/>
      <c r="C418" s="99"/>
      <c r="D418" s="99"/>
      <c r="E418" s="1444"/>
      <c r="F418" s="99"/>
      <c r="G418" s="99"/>
      <c r="H418" s="99"/>
      <c r="I418" s="99"/>
      <c r="J418" s="161"/>
      <c r="K418" s="1442"/>
      <c r="L418" s="1443"/>
      <c r="M418" s="161"/>
      <c r="N418" s="1442"/>
      <c r="O418" s="161"/>
      <c r="P418" s="161"/>
      <c r="Q418" s="161"/>
      <c r="R418" s="161"/>
      <c r="S418" s="161"/>
      <c r="T418" s="161"/>
      <c r="U418" s="161"/>
      <c r="V418" s="161"/>
      <c r="W418" s="161"/>
      <c r="X418" s="161"/>
      <c r="Y418" s="161"/>
      <c r="Z418" s="99"/>
      <c r="AA418" s="161"/>
      <c r="AB418" s="161"/>
      <c r="AC418" s="161"/>
      <c r="AD418" s="161"/>
      <c r="AE418" s="161"/>
      <c r="AF418" s="161"/>
      <c r="AG418" s="161"/>
      <c r="AH418" s="161"/>
      <c r="AI418" s="161"/>
      <c r="AJ418" s="161"/>
      <c r="AK418" s="161"/>
      <c r="AL418" s="161"/>
      <c r="AM418" s="161"/>
      <c r="AN418" s="161"/>
      <c r="AO418" s="161"/>
      <c r="AP418" s="161"/>
      <c r="AQ418" s="161"/>
      <c r="AR418" s="161"/>
      <c r="AS418" s="161"/>
      <c r="AT418" s="161"/>
      <c r="AU418" s="161"/>
      <c r="AV418" s="161"/>
      <c r="AW418" s="161"/>
      <c r="AX418" s="161"/>
      <c r="AY418" s="161"/>
      <c r="AZ418" s="161"/>
      <c r="BA418" s="99"/>
    </row>
    <row r="419" spans="1:53" ht="15.75" customHeight="1" x14ac:dyDescent="0.25">
      <c r="A419" s="99"/>
      <c r="B419" s="100"/>
      <c r="C419" s="99"/>
      <c r="D419" s="99"/>
      <c r="E419" s="1444"/>
      <c r="F419" s="99"/>
      <c r="G419" s="99"/>
      <c r="H419" s="99"/>
      <c r="I419" s="99"/>
      <c r="J419" s="161"/>
      <c r="K419" s="1442"/>
      <c r="L419" s="1443"/>
      <c r="M419" s="161"/>
      <c r="N419" s="1442"/>
      <c r="O419" s="161"/>
      <c r="P419" s="161"/>
      <c r="Q419" s="161"/>
      <c r="R419" s="161"/>
      <c r="S419" s="161"/>
      <c r="T419" s="161"/>
      <c r="U419" s="161"/>
      <c r="V419" s="161"/>
      <c r="W419" s="161"/>
      <c r="X419" s="161"/>
      <c r="Y419" s="161"/>
      <c r="Z419" s="99"/>
      <c r="AA419" s="161"/>
      <c r="AB419" s="161"/>
      <c r="AC419" s="161"/>
      <c r="AD419" s="161"/>
      <c r="AE419" s="161"/>
      <c r="AF419" s="161"/>
      <c r="AG419" s="161"/>
      <c r="AH419" s="161"/>
      <c r="AI419" s="161"/>
      <c r="AJ419" s="161"/>
      <c r="AK419" s="161"/>
      <c r="AL419" s="161"/>
      <c r="AM419" s="161"/>
      <c r="AN419" s="161"/>
      <c r="AO419" s="161"/>
      <c r="AP419" s="161"/>
      <c r="AQ419" s="161"/>
      <c r="AR419" s="161"/>
      <c r="AS419" s="161"/>
      <c r="AT419" s="161"/>
      <c r="AU419" s="161"/>
      <c r="AV419" s="161"/>
      <c r="AW419" s="161"/>
      <c r="AX419" s="161"/>
      <c r="AY419" s="161"/>
      <c r="AZ419" s="161"/>
      <c r="BA419" s="99"/>
    </row>
    <row r="420" spans="1:53" ht="15.75" customHeight="1" x14ac:dyDescent="0.25">
      <c r="A420" s="99"/>
      <c r="B420" s="100"/>
      <c r="C420" s="99"/>
      <c r="D420" s="99"/>
      <c r="E420" s="1444"/>
      <c r="F420" s="99"/>
      <c r="G420" s="99"/>
      <c r="H420" s="99"/>
      <c r="I420" s="99"/>
      <c r="J420" s="161"/>
      <c r="K420" s="1442"/>
      <c r="L420" s="1443"/>
      <c r="M420" s="161"/>
      <c r="N420" s="1442"/>
      <c r="O420" s="161"/>
      <c r="P420" s="161"/>
      <c r="Q420" s="161"/>
      <c r="R420" s="161"/>
      <c r="S420" s="161"/>
      <c r="T420" s="161"/>
      <c r="U420" s="161"/>
      <c r="V420" s="161"/>
      <c r="W420" s="161"/>
      <c r="X420" s="161"/>
      <c r="Y420" s="161"/>
      <c r="Z420" s="99"/>
      <c r="AA420" s="161"/>
      <c r="AB420" s="161"/>
      <c r="AC420" s="161"/>
      <c r="AD420" s="161"/>
      <c r="AE420" s="161"/>
      <c r="AF420" s="161"/>
      <c r="AG420" s="161"/>
      <c r="AH420" s="161"/>
      <c r="AI420" s="161"/>
      <c r="AJ420" s="161"/>
      <c r="AK420" s="161"/>
      <c r="AL420" s="161"/>
      <c r="AM420" s="161"/>
      <c r="AN420" s="161"/>
      <c r="AO420" s="161"/>
      <c r="AP420" s="161"/>
      <c r="AQ420" s="161"/>
      <c r="AR420" s="161"/>
      <c r="AS420" s="161"/>
      <c r="AT420" s="161"/>
      <c r="AU420" s="161"/>
      <c r="AV420" s="161"/>
      <c r="AW420" s="161"/>
      <c r="AX420" s="161"/>
      <c r="AY420" s="161"/>
      <c r="AZ420" s="161"/>
      <c r="BA420" s="99"/>
    </row>
    <row r="421" spans="1:53" ht="15.75" customHeight="1" x14ac:dyDescent="0.25">
      <c r="A421" s="99"/>
      <c r="B421" s="100"/>
      <c r="C421" s="99"/>
      <c r="D421" s="99"/>
      <c r="E421" s="1444"/>
      <c r="F421" s="99"/>
      <c r="G421" s="99"/>
      <c r="H421" s="99"/>
      <c r="I421" s="99"/>
      <c r="J421" s="161"/>
      <c r="K421" s="1442"/>
      <c r="L421" s="1443"/>
      <c r="M421" s="161"/>
      <c r="N421" s="1442"/>
      <c r="O421" s="161"/>
      <c r="P421" s="161"/>
      <c r="Q421" s="161"/>
      <c r="R421" s="161"/>
      <c r="S421" s="161"/>
      <c r="T421" s="161"/>
      <c r="U421" s="161"/>
      <c r="V421" s="161"/>
      <c r="W421" s="161"/>
      <c r="X421" s="161"/>
      <c r="Y421" s="161"/>
      <c r="Z421" s="99"/>
      <c r="AA421" s="161"/>
      <c r="AB421" s="161"/>
      <c r="AC421" s="161"/>
      <c r="AD421" s="161"/>
      <c r="AE421" s="161"/>
      <c r="AF421" s="161"/>
      <c r="AG421" s="161"/>
      <c r="AH421" s="161"/>
      <c r="AI421" s="161"/>
      <c r="AJ421" s="161"/>
      <c r="AK421" s="161"/>
      <c r="AL421" s="161"/>
      <c r="AM421" s="161"/>
      <c r="AN421" s="161"/>
      <c r="AO421" s="161"/>
      <c r="AP421" s="161"/>
      <c r="AQ421" s="161"/>
      <c r="AR421" s="161"/>
      <c r="AS421" s="161"/>
      <c r="AT421" s="161"/>
      <c r="AU421" s="161"/>
      <c r="AV421" s="161"/>
      <c r="AW421" s="161"/>
      <c r="AX421" s="161"/>
      <c r="AY421" s="161"/>
      <c r="AZ421" s="161"/>
      <c r="BA421" s="99"/>
    </row>
    <row r="422" spans="1:53" ht="15.75" customHeight="1" x14ac:dyDescent="0.25">
      <c r="A422" s="99"/>
      <c r="B422" s="100"/>
      <c r="C422" s="99"/>
      <c r="D422" s="99"/>
      <c r="E422" s="1444"/>
      <c r="F422" s="99"/>
      <c r="G422" s="99"/>
      <c r="H422" s="99"/>
      <c r="I422" s="99"/>
      <c r="J422" s="161"/>
      <c r="K422" s="1442"/>
      <c r="L422" s="1443"/>
      <c r="M422" s="161"/>
      <c r="N422" s="1442"/>
      <c r="O422" s="161"/>
      <c r="P422" s="161"/>
      <c r="Q422" s="161"/>
      <c r="R422" s="161"/>
      <c r="S422" s="161"/>
      <c r="T422" s="161"/>
      <c r="U422" s="161"/>
      <c r="V422" s="161"/>
      <c r="W422" s="161"/>
      <c r="X422" s="161"/>
      <c r="Y422" s="161"/>
      <c r="Z422" s="99"/>
      <c r="AA422" s="161"/>
      <c r="AB422" s="161"/>
      <c r="AC422" s="161"/>
      <c r="AD422" s="161"/>
      <c r="AE422" s="161"/>
      <c r="AF422" s="161"/>
      <c r="AG422" s="161"/>
      <c r="AH422" s="161"/>
      <c r="AI422" s="161"/>
      <c r="AJ422" s="161"/>
      <c r="AK422" s="161"/>
      <c r="AL422" s="161"/>
      <c r="AM422" s="161"/>
      <c r="AN422" s="161"/>
      <c r="AO422" s="161"/>
      <c r="AP422" s="161"/>
      <c r="AQ422" s="161"/>
      <c r="AR422" s="161"/>
      <c r="AS422" s="161"/>
      <c r="AT422" s="161"/>
      <c r="AU422" s="161"/>
      <c r="AV422" s="161"/>
      <c r="AW422" s="161"/>
      <c r="AX422" s="161"/>
      <c r="AY422" s="161"/>
      <c r="AZ422" s="161"/>
      <c r="BA422" s="99"/>
    </row>
    <row r="423" spans="1:53" ht="15.75" customHeight="1" x14ac:dyDescent="0.25">
      <c r="A423" s="99"/>
      <c r="B423" s="100"/>
      <c r="C423" s="99"/>
      <c r="D423" s="99"/>
      <c r="E423" s="1444"/>
      <c r="F423" s="99"/>
      <c r="G423" s="99"/>
      <c r="H423" s="99"/>
      <c r="I423" s="99"/>
      <c r="J423" s="161"/>
      <c r="K423" s="1442"/>
      <c r="L423" s="1443"/>
      <c r="M423" s="161"/>
      <c r="N423" s="1442"/>
      <c r="O423" s="161"/>
      <c r="P423" s="161"/>
      <c r="Q423" s="161"/>
      <c r="R423" s="161"/>
      <c r="S423" s="161"/>
      <c r="T423" s="161"/>
      <c r="U423" s="161"/>
      <c r="V423" s="161"/>
      <c r="W423" s="161"/>
      <c r="X423" s="161"/>
      <c r="Y423" s="161"/>
      <c r="Z423" s="99"/>
      <c r="AA423" s="161"/>
      <c r="AB423" s="161"/>
      <c r="AC423" s="161"/>
      <c r="AD423" s="161"/>
      <c r="AE423" s="161"/>
      <c r="AF423" s="161"/>
      <c r="AG423" s="161"/>
      <c r="AH423" s="161"/>
      <c r="AI423" s="161"/>
      <c r="AJ423" s="161"/>
      <c r="AK423" s="161"/>
      <c r="AL423" s="161"/>
      <c r="AM423" s="161"/>
      <c r="AN423" s="161"/>
      <c r="AO423" s="161"/>
      <c r="AP423" s="161"/>
      <c r="AQ423" s="161"/>
      <c r="AR423" s="161"/>
      <c r="AS423" s="161"/>
      <c r="AT423" s="161"/>
      <c r="AU423" s="161"/>
      <c r="AV423" s="161"/>
      <c r="AW423" s="161"/>
      <c r="AX423" s="161"/>
      <c r="AY423" s="161"/>
      <c r="AZ423" s="161"/>
      <c r="BA423" s="99"/>
    </row>
    <row r="424" spans="1:53" ht="15.75" customHeight="1" x14ac:dyDescent="0.25">
      <c r="A424" s="99"/>
      <c r="B424" s="100"/>
      <c r="C424" s="99"/>
      <c r="D424" s="99"/>
      <c r="E424" s="1444"/>
      <c r="F424" s="99"/>
      <c r="G424" s="99"/>
      <c r="H424" s="99"/>
      <c r="I424" s="99"/>
      <c r="J424" s="161"/>
      <c r="K424" s="1442"/>
      <c r="L424" s="1443"/>
      <c r="M424" s="161"/>
      <c r="N424" s="1442"/>
      <c r="O424" s="161"/>
      <c r="P424" s="161"/>
      <c r="Q424" s="161"/>
      <c r="R424" s="161"/>
      <c r="S424" s="161"/>
      <c r="T424" s="161"/>
      <c r="U424" s="161"/>
      <c r="V424" s="161"/>
      <c r="W424" s="161"/>
      <c r="X424" s="161"/>
      <c r="Y424" s="161"/>
      <c r="Z424" s="99"/>
      <c r="AA424" s="161"/>
      <c r="AB424" s="161"/>
      <c r="AC424" s="161"/>
      <c r="AD424" s="161"/>
      <c r="AE424" s="161"/>
      <c r="AF424" s="161"/>
      <c r="AG424" s="161"/>
      <c r="AH424" s="161"/>
      <c r="AI424" s="161"/>
      <c r="AJ424" s="161"/>
      <c r="AK424" s="161"/>
      <c r="AL424" s="161"/>
      <c r="AM424" s="161"/>
      <c r="AN424" s="161"/>
      <c r="AO424" s="161"/>
      <c r="AP424" s="161"/>
      <c r="AQ424" s="161"/>
      <c r="AR424" s="161"/>
      <c r="AS424" s="161"/>
      <c r="AT424" s="161"/>
      <c r="AU424" s="161"/>
      <c r="AV424" s="161"/>
      <c r="AW424" s="161"/>
      <c r="AX424" s="161"/>
      <c r="AY424" s="161"/>
      <c r="AZ424" s="161"/>
      <c r="BA424" s="99"/>
    </row>
    <row r="425" spans="1:53" ht="15.75" customHeight="1" x14ac:dyDescent="0.25">
      <c r="A425" s="99"/>
      <c r="B425" s="100"/>
      <c r="C425" s="99"/>
      <c r="D425" s="99"/>
      <c r="E425" s="1444"/>
      <c r="F425" s="99"/>
      <c r="G425" s="99"/>
      <c r="H425" s="99"/>
      <c r="I425" s="99"/>
      <c r="J425" s="161"/>
      <c r="K425" s="1442"/>
      <c r="L425" s="1443"/>
      <c r="M425" s="161"/>
      <c r="N425" s="1442"/>
      <c r="O425" s="161"/>
      <c r="P425" s="161"/>
      <c r="Q425" s="161"/>
      <c r="R425" s="161"/>
      <c r="S425" s="161"/>
      <c r="T425" s="161"/>
      <c r="U425" s="161"/>
      <c r="V425" s="161"/>
      <c r="W425" s="161"/>
      <c r="X425" s="161"/>
      <c r="Y425" s="161"/>
      <c r="Z425" s="99"/>
      <c r="AA425" s="161"/>
      <c r="AB425" s="161"/>
      <c r="AC425" s="161"/>
      <c r="AD425" s="161"/>
      <c r="AE425" s="161"/>
      <c r="AF425" s="161"/>
      <c r="AG425" s="161"/>
      <c r="AH425" s="161"/>
      <c r="AI425" s="161"/>
      <c r="AJ425" s="161"/>
      <c r="AK425" s="161"/>
      <c r="AL425" s="161"/>
      <c r="AM425" s="161"/>
      <c r="AN425" s="161"/>
      <c r="AO425" s="161"/>
      <c r="AP425" s="161"/>
      <c r="AQ425" s="161"/>
      <c r="AR425" s="161"/>
      <c r="AS425" s="161"/>
      <c r="AT425" s="161"/>
      <c r="AU425" s="161"/>
      <c r="AV425" s="161"/>
      <c r="AW425" s="161"/>
      <c r="AX425" s="161"/>
      <c r="AY425" s="161"/>
      <c r="AZ425" s="161"/>
      <c r="BA425" s="99"/>
    </row>
    <row r="426" spans="1:53" ht="15.75" customHeight="1" x14ac:dyDescent="0.25">
      <c r="A426" s="99"/>
      <c r="B426" s="100"/>
      <c r="C426" s="99"/>
      <c r="D426" s="99"/>
      <c r="E426" s="1444"/>
      <c r="F426" s="99"/>
      <c r="G426" s="99"/>
      <c r="H426" s="99"/>
      <c r="I426" s="99"/>
      <c r="J426" s="161"/>
      <c r="K426" s="1442"/>
      <c r="L426" s="1443"/>
      <c r="M426" s="161"/>
      <c r="N426" s="1442"/>
      <c r="O426" s="161"/>
      <c r="P426" s="161"/>
      <c r="Q426" s="161"/>
      <c r="R426" s="161"/>
      <c r="S426" s="161"/>
      <c r="T426" s="161"/>
      <c r="U426" s="161"/>
      <c r="V426" s="161"/>
      <c r="W426" s="161"/>
      <c r="X426" s="161"/>
      <c r="Y426" s="161"/>
      <c r="Z426" s="99"/>
      <c r="AA426" s="161"/>
      <c r="AB426" s="161"/>
      <c r="AC426" s="161"/>
      <c r="AD426" s="161"/>
      <c r="AE426" s="161"/>
      <c r="AF426" s="161"/>
      <c r="AG426" s="161"/>
      <c r="AH426" s="161"/>
      <c r="AI426" s="161"/>
      <c r="AJ426" s="161"/>
      <c r="AK426" s="161"/>
      <c r="AL426" s="161"/>
      <c r="AM426" s="161"/>
      <c r="AN426" s="161"/>
      <c r="AO426" s="161"/>
      <c r="AP426" s="161"/>
      <c r="AQ426" s="161"/>
      <c r="AR426" s="161"/>
      <c r="AS426" s="161"/>
      <c r="AT426" s="161"/>
      <c r="AU426" s="161"/>
      <c r="AV426" s="161"/>
      <c r="AW426" s="161"/>
      <c r="AX426" s="161"/>
      <c r="AY426" s="161"/>
      <c r="AZ426" s="161"/>
      <c r="BA426" s="99"/>
    </row>
    <row r="427" spans="1:53" ht="15.75" customHeight="1" x14ac:dyDescent="0.25">
      <c r="A427" s="99"/>
      <c r="B427" s="100"/>
      <c r="C427" s="99"/>
      <c r="D427" s="99"/>
      <c r="E427" s="1444"/>
      <c r="F427" s="99"/>
      <c r="G427" s="99"/>
      <c r="H427" s="99"/>
      <c r="I427" s="99"/>
      <c r="J427" s="161"/>
      <c r="K427" s="1442"/>
      <c r="L427" s="1443"/>
      <c r="M427" s="161"/>
      <c r="N427" s="1442"/>
      <c r="O427" s="161"/>
      <c r="P427" s="161"/>
      <c r="Q427" s="161"/>
      <c r="R427" s="161"/>
      <c r="S427" s="161"/>
      <c r="T427" s="161"/>
      <c r="U427" s="161"/>
      <c r="V427" s="161"/>
      <c r="W427" s="161"/>
      <c r="X427" s="161"/>
      <c r="Y427" s="161"/>
      <c r="Z427" s="99"/>
      <c r="AA427" s="161"/>
      <c r="AB427" s="161"/>
      <c r="AC427" s="161"/>
      <c r="AD427" s="161"/>
      <c r="AE427" s="161"/>
      <c r="AF427" s="161"/>
      <c r="AG427" s="161"/>
      <c r="AH427" s="161"/>
      <c r="AI427" s="161"/>
      <c r="AJ427" s="161"/>
      <c r="AK427" s="161"/>
      <c r="AL427" s="161"/>
      <c r="AM427" s="161"/>
      <c r="AN427" s="161"/>
      <c r="AO427" s="161"/>
      <c r="AP427" s="161"/>
      <c r="AQ427" s="161"/>
      <c r="AR427" s="161"/>
      <c r="AS427" s="161"/>
      <c r="AT427" s="161"/>
      <c r="AU427" s="161"/>
      <c r="AV427" s="161"/>
      <c r="AW427" s="161"/>
      <c r="AX427" s="161"/>
      <c r="AY427" s="161"/>
      <c r="AZ427" s="161"/>
      <c r="BA427" s="99"/>
    </row>
    <row r="428" spans="1:53" ht="15.75" customHeight="1" x14ac:dyDescent="0.25">
      <c r="A428" s="99"/>
      <c r="B428" s="100"/>
      <c r="C428" s="99"/>
      <c r="D428" s="99"/>
      <c r="E428" s="1444"/>
      <c r="F428" s="99"/>
      <c r="G428" s="99"/>
      <c r="H428" s="99"/>
      <c r="I428" s="99"/>
      <c r="J428" s="161"/>
      <c r="K428" s="1442"/>
      <c r="L428" s="1443"/>
      <c r="M428" s="161"/>
      <c r="N428" s="1442"/>
      <c r="O428" s="161"/>
      <c r="P428" s="161"/>
      <c r="Q428" s="161"/>
      <c r="R428" s="161"/>
      <c r="S428" s="161"/>
      <c r="T428" s="161"/>
      <c r="U428" s="161"/>
      <c r="V428" s="161"/>
      <c r="W428" s="161"/>
      <c r="X428" s="161"/>
      <c r="Y428" s="161"/>
      <c r="Z428" s="99"/>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1"/>
      <c r="AY428" s="161"/>
      <c r="AZ428" s="161"/>
      <c r="BA428" s="99"/>
    </row>
    <row r="429" spans="1:53" ht="15.75" customHeight="1" x14ac:dyDescent="0.25">
      <c r="A429" s="99"/>
      <c r="B429" s="100"/>
      <c r="C429" s="99"/>
      <c r="D429" s="99"/>
      <c r="E429" s="1444"/>
      <c r="F429" s="99"/>
      <c r="G429" s="99"/>
      <c r="H429" s="99"/>
      <c r="I429" s="99"/>
      <c r="J429" s="161"/>
      <c r="K429" s="1442"/>
      <c r="L429" s="1443"/>
      <c r="M429" s="161"/>
      <c r="N429" s="1442"/>
      <c r="O429" s="161"/>
      <c r="P429" s="161"/>
      <c r="Q429" s="161"/>
      <c r="R429" s="161"/>
      <c r="S429" s="161"/>
      <c r="T429" s="161"/>
      <c r="U429" s="161"/>
      <c r="V429" s="161"/>
      <c r="W429" s="161"/>
      <c r="X429" s="161"/>
      <c r="Y429" s="161"/>
      <c r="Z429" s="99"/>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1"/>
      <c r="AY429" s="161"/>
      <c r="AZ429" s="161"/>
      <c r="BA429" s="99"/>
    </row>
    <row r="430" spans="1:53" ht="15.75" customHeight="1" x14ac:dyDescent="0.25">
      <c r="A430" s="99"/>
      <c r="B430" s="100"/>
      <c r="C430" s="99"/>
      <c r="D430" s="99"/>
      <c r="E430" s="1444"/>
      <c r="F430" s="99"/>
      <c r="G430" s="99"/>
      <c r="H430" s="99"/>
      <c r="I430" s="99"/>
      <c r="J430" s="161"/>
      <c r="K430" s="1442"/>
      <c r="L430" s="1443"/>
      <c r="M430" s="161"/>
      <c r="N430" s="1442"/>
      <c r="O430" s="161"/>
      <c r="P430" s="161"/>
      <c r="Q430" s="161"/>
      <c r="R430" s="161"/>
      <c r="S430" s="161"/>
      <c r="T430" s="161"/>
      <c r="U430" s="161"/>
      <c r="V430" s="161"/>
      <c r="W430" s="161"/>
      <c r="X430" s="161"/>
      <c r="Y430" s="161"/>
      <c r="Z430" s="99"/>
      <c r="AA430" s="161"/>
      <c r="AB430" s="161"/>
      <c r="AC430" s="161"/>
      <c r="AD430" s="161"/>
      <c r="AE430" s="161"/>
      <c r="AF430" s="161"/>
      <c r="AG430" s="161"/>
      <c r="AH430" s="161"/>
      <c r="AI430" s="161"/>
      <c r="AJ430" s="161"/>
      <c r="AK430" s="161"/>
      <c r="AL430" s="161"/>
      <c r="AM430" s="161"/>
      <c r="AN430" s="161"/>
      <c r="AO430" s="161"/>
      <c r="AP430" s="161"/>
      <c r="AQ430" s="161"/>
      <c r="AR430" s="161"/>
      <c r="AS430" s="161"/>
      <c r="AT430" s="161"/>
      <c r="AU430" s="161"/>
      <c r="AV430" s="161"/>
      <c r="AW430" s="161"/>
      <c r="AX430" s="161"/>
      <c r="AY430" s="161"/>
      <c r="AZ430" s="161"/>
      <c r="BA430" s="99"/>
    </row>
    <row r="431" spans="1:53" ht="15.75" customHeight="1" x14ac:dyDescent="0.25">
      <c r="A431" s="99"/>
      <c r="B431" s="100"/>
      <c r="C431" s="99"/>
      <c r="D431" s="99"/>
      <c r="E431" s="1444"/>
      <c r="F431" s="99"/>
      <c r="G431" s="99"/>
      <c r="H431" s="99"/>
      <c r="I431" s="99"/>
      <c r="J431" s="161"/>
      <c r="K431" s="1442"/>
      <c r="L431" s="1443"/>
      <c r="M431" s="161"/>
      <c r="N431" s="1442"/>
      <c r="O431" s="161"/>
      <c r="P431" s="161"/>
      <c r="Q431" s="161"/>
      <c r="R431" s="161"/>
      <c r="S431" s="161"/>
      <c r="T431" s="161"/>
      <c r="U431" s="161"/>
      <c r="V431" s="161"/>
      <c r="W431" s="161"/>
      <c r="X431" s="161"/>
      <c r="Y431" s="161"/>
      <c r="Z431" s="99"/>
      <c r="AA431" s="161"/>
      <c r="AB431" s="161"/>
      <c r="AC431" s="161"/>
      <c r="AD431" s="161"/>
      <c r="AE431" s="161"/>
      <c r="AF431" s="161"/>
      <c r="AG431" s="161"/>
      <c r="AH431" s="161"/>
      <c r="AI431" s="161"/>
      <c r="AJ431" s="161"/>
      <c r="AK431" s="161"/>
      <c r="AL431" s="161"/>
      <c r="AM431" s="161"/>
      <c r="AN431" s="161"/>
      <c r="AO431" s="161"/>
      <c r="AP431" s="161"/>
      <c r="AQ431" s="161"/>
      <c r="AR431" s="161"/>
      <c r="AS431" s="161"/>
      <c r="AT431" s="161"/>
      <c r="AU431" s="161"/>
      <c r="AV431" s="161"/>
      <c r="AW431" s="161"/>
      <c r="AX431" s="161"/>
      <c r="AY431" s="161"/>
      <c r="AZ431" s="161"/>
      <c r="BA431" s="99"/>
    </row>
    <row r="432" spans="1:53" ht="15.75" customHeight="1" x14ac:dyDescent="0.25">
      <c r="A432" s="99"/>
      <c r="B432" s="100"/>
      <c r="C432" s="99"/>
      <c r="D432" s="99"/>
      <c r="E432" s="1444"/>
      <c r="F432" s="99"/>
      <c r="G432" s="99"/>
      <c r="H432" s="99"/>
      <c r="I432" s="99"/>
      <c r="J432" s="161"/>
      <c r="K432" s="1442"/>
      <c r="L432" s="1443"/>
      <c r="M432" s="161"/>
      <c r="N432" s="1442"/>
      <c r="O432" s="161"/>
      <c r="P432" s="161"/>
      <c r="Q432" s="161"/>
      <c r="R432" s="161"/>
      <c r="S432" s="161"/>
      <c r="T432" s="161"/>
      <c r="U432" s="161"/>
      <c r="V432" s="161"/>
      <c r="W432" s="161"/>
      <c r="X432" s="161"/>
      <c r="Y432" s="161"/>
      <c r="Z432" s="99"/>
      <c r="AA432" s="161"/>
      <c r="AB432" s="161"/>
      <c r="AC432" s="161"/>
      <c r="AD432" s="161"/>
      <c r="AE432" s="161"/>
      <c r="AF432" s="161"/>
      <c r="AG432" s="161"/>
      <c r="AH432" s="161"/>
      <c r="AI432" s="161"/>
      <c r="AJ432" s="161"/>
      <c r="AK432" s="161"/>
      <c r="AL432" s="161"/>
      <c r="AM432" s="161"/>
      <c r="AN432" s="161"/>
      <c r="AO432" s="161"/>
      <c r="AP432" s="161"/>
      <c r="AQ432" s="161"/>
      <c r="AR432" s="161"/>
      <c r="AS432" s="161"/>
      <c r="AT432" s="161"/>
      <c r="AU432" s="161"/>
      <c r="AV432" s="161"/>
      <c r="AW432" s="161"/>
      <c r="AX432" s="161"/>
      <c r="AY432" s="161"/>
      <c r="AZ432" s="161"/>
      <c r="BA432" s="99"/>
    </row>
    <row r="433" spans="1:53" ht="15.75" customHeight="1" x14ac:dyDescent="0.25">
      <c r="A433" s="99"/>
      <c r="B433" s="100"/>
      <c r="C433" s="99"/>
      <c r="D433" s="99"/>
      <c r="E433" s="1444"/>
      <c r="F433" s="99"/>
      <c r="G433" s="99"/>
      <c r="H433" s="99"/>
      <c r="I433" s="99"/>
      <c r="J433" s="161"/>
      <c r="K433" s="1442"/>
      <c r="L433" s="1443"/>
      <c r="M433" s="161"/>
      <c r="N433" s="1442"/>
      <c r="O433" s="161"/>
      <c r="P433" s="161"/>
      <c r="Q433" s="161"/>
      <c r="R433" s="161"/>
      <c r="S433" s="161"/>
      <c r="T433" s="161"/>
      <c r="U433" s="161"/>
      <c r="V433" s="161"/>
      <c r="W433" s="161"/>
      <c r="X433" s="161"/>
      <c r="Y433" s="161"/>
      <c r="Z433" s="99"/>
      <c r="AA433" s="161"/>
      <c r="AB433" s="161"/>
      <c r="AC433" s="161"/>
      <c r="AD433" s="161"/>
      <c r="AE433" s="161"/>
      <c r="AF433" s="161"/>
      <c r="AG433" s="161"/>
      <c r="AH433" s="161"/>
      <c r="AI433" s="161"/>
      <c r="AJ433" s="161"/>
      <c r="AK433" s="161"/>
      <c r="AL433" s="161"/>
      <c r="AM433" s="161"/>
      <c r="AN433" s="161"/>
      <c r="AO433" s="161"/>
      <c r="AP433" s="161"/>
      <c r="AQ433" s="161"/>
      <c r="AR433" s="161"/>
      <c r="AS433" s="161"/>
      <c r="AT433" s="161"/>
      <c r="AU433" s="161"/>
      <c r="AV433" s="161"/>
      <c r="AW433" s="161"/>
      <c r="AX433" s="161"/>
      <c r="AY433" s="161"/>
      <c r="AZ433" s="161"/>
      <c r="BA433" s="99"/>
    </row>
    <row r="434" spans="1:53" ht="15.75" customHeight="1" x14ac:dyDescent="0.25">
      <c r="A434" s="99"/>
      <c r="B434" s="100"/>
      <c r="C434" s="99"/>
      <c r="D434" s="99"/>
      <c r="E434" s="1444"/>
      <c r="F434" s="99"/>
      <c r="G434" s="99"/>
      <c r="H434" s="99"/>
      <c r="I434" s="99"/>
      <c r="J434" s="161"/>
      <c r="K434" s="1442"/>
      <c r="L434" s="1443"/>
      <c r="M434" s="161"/>
      <c r="N434" s="1442"/>
      <c r="O434" s="161"/>
      <c r="P434" s="161"/>
      <c r="Q434" s="161"/>
      <c r="R434" s="161"/>
      <c r="S434" s="161"/>
      <c r="T434" s="161"/>
      <c r="U434" s="161"/>
      <c r="V434" s="161"/>
      <c r="W434" s="161"/>
      <c r="X434" s="161"/>
      <c r="Y434" s="161"/>
      <c r="Z434" s="99"/>
      <c r="AA434" s="161"/>
      <c r="AB434" s="161"/>
      <c r="AC434" s="161"/>
      <c r="AD434" s="161"/>
      <c r="AE434" s="161"/>
      <c r="AF434" s="161"/>
      <c r="AG434" s="161"/>
      <c r="AH434" s="161"/>
      <c r="AI434" s="161"/>
      <c r="AJ434" s="161"/>
      <c r="AK434" s="161"/>
      <c r="AL434" s="161"/>
      <c r="AM434" s="161"/>
      <c r="AN434" s="161"/>
      <c r="AO434" s="161"/>
      <c r="AP434" s="161"/>
      <c r="AQ434" s="161"/>
      <c r="AR434" s="161"/>
      <c r="AS434" s="161"/>
      <c r="AT434" s="161"/>
      <c r="AU434" s="161"/>
      <c r="AV434" s="161"/>
      <c r="AW434" s="161"/>
      <c r="AX434" s="161"/>
      <c r="AY434" s="161"/>
      <c r="AZ434" s="161"/>
      <c r="BA434" s="99"/>
    </row>
    <row r="435" spans="1:53" ht="15.75" customHeight="1" x14ac:dyDescent="0.25">
      <c r="A435" s="99"/>
      <c r="B435" s="100"/>
      <c r="C435" s="99"/>
      <c r="D435" s="99"/>
      <c r="E435" s="1444"/>
      <c r="F435" s="99"/>
      <c r="G435" s="99"/>
      <c r="H435" s="99"/>
      <c r="I435" s="99"/>
      <c r="J435" s="161"/>
      <c r="K435" s="1442"/>
      <c r="L435" s="1443"/>
      <c r="M435" s="161"/>
      <c r="N435" s="1442"/>
      <c r="O435" s="161"/>
      <c r="P435" s="161"/>
      <c r="Q435" s="161"/>
      <c r="R435" s="161"/>
      <c r="S435" s="161"/>
      <c r="T435" s="161"/>
      <c r="U435" s="161"/>
      <c r="V435" s="161"/>
      <c r="W435" s="161"/>
      <c r="X435" s="161"/>
      <c r="Y435" s="161"/>
      <c r="Z435" s="99"/>
      <c r="AA435" s="161"/>
      <c r="AB435" s="161"/>
      <c r="AC435" s="161"/>
      <c r="AD435" s="161"/>
      <c r="AE435" s="161"/>
      <c r="AF435" s="161"/>
      <c r="AG435" s="161"/>
      <c r="AH435" s="161"/>
      <c r="AI435" s="161"/>
      <c r="AJ435" s="161"/>
      <c r="AK435" s="161"/>
      <c r="AL435" s="161"/>
      <c r="AM435" s="161"/>
      <c r="AN435" s="161"/>
      <c r="AO435" s="161"/>
      <c r="AP435" s="161"/>
      <c r="AQ435" s="161"/>
      <c r="AR435" s="161"/>
      <c r="AS435" s="161"/>
      <c r="AT435" s="161"/>
      <c r="AU435" s="161"/>
      <c r="AV435" s="161"/>
      <c r="AW435" s="161"/>
      <c r="AX435" s="161"/>
      <c r="AY435" s="161"/>
      <c r="AZ435" s="161"/>
      <c r="BA435" s="99"/>
    </row>
    <row r="436" spans="1:53" ht="15.75" customHeight="1" x14ac:dyDescent="0.25">
      <c r="A436" s="99"/>
      <c r="B436" s="100"/>
      <c r="C436" s="99"/>
      <c r="D436" s="99"/>
      <c r="E436" s="1444"/>
      <c r="F436" s="99"/>
      <c r="G436" s="99"/>
      <c r="H436" s="99"/>
      <c r="I436" s="99"/>
      <c r="J436" s="161"/>
      <c r="K436" s="1442"/>
      <c r="L436" s="1443"/>
      <c r="M436" s="161"/>
      <c r="N436" s="1442"/>
      <c r="O436" s="161"/>
      <c r="P436" s="161"/>
      <c r="Q436" s="161"/>
      <c r="R436" s="161"/>
      <c r="S436" s="161"/>
      <c r="T436" s="161"/>
      <c r="U436" s="161"/>
      <c r="V436" s="161"/>
      <c r="W436" s="161"/>
      <c r="X436" s="161"/>
      <c r="Y436" s="161"/>
      <c r="Z436" s="99"/>
      <c r="AA436" s="161"/>
      <c r="AB436" s="161"/>
      <c r="AC436" s="161"/>
      <c r="AD436" s="161"/>
      <c r="AE436" s="161"/>
      <c r="AF436" s="161"/>
      <c r="AG436" s="161"/>
      <c r="AH436" s="161"/>
      <c r="AI436" s="161"/>
      <c r="AJ436" s="161"/>
      <c r="AK436" s="161"/>
      <c r="AL436" s="161"/>
      <c r="AM436" s="161"/>
      <c r="AN436" s="161"/>
      <c r="AO436" s="161"/>
      <c r="AP436" s="161"/>
      <c r="AQ436" s="161"/>
      <c r="AR436" s="161"/>
      <c r="AS436" s="161"/>
      <c r="AT436" s="161"/>
      <c r="AU436" s="161"/>
      <c r="AV436" s="161"/>
      <c r="AW436" s="161"/>
      <c r="AX436" s="161"/>
      <c r="AY436" s="161"/>
      <c r="AZ436" s="161"/>
      <c r="BA436" s="99"/>
    </row>
    <row r="437" spans="1:53" ht="15.75" customHeight="1" x14ac:dyDescent="0.25">
      <c r="A437" s="99"/>
      <c r="B437" s="100"/>
      <c r="C437" s="99"/>
      <c r="D437" s="99"/>
      <c r="E437" s="1444"/>
      <c r="F437" s="99"/>
      <c r="G437" s="99"/>
      <c r="H437" s="99"/>
      <c r="I437" s="99"/>
      <c r="J437" s="161"/>
      <c r="K437" s="1442"/>
      <c r="L437" s="1443"/>
      <c r="M437" s="161"/>
      <c r="N437" s="1442"/>
      <c r="O437" s="161"/>
      <c r="P437" s="161"/>
      <c r="Q437" s="161"/>
      <c r="R437" s="161"/>
      <c r="S437" s="161"/>
      <c r="T437" s="161"/>
      <c r="U437" s="161"/>
      <c r="V437" s="161"/>
      <c r="W437" s="161"/>
      <c r="X437" s="161"/>
      <c r="Y437" s="161"/>
      <c r="Z437" s="99"/>
      <c r="AA437" s="161"/>
      <c r="AB437" s="161"/>
      <c r="AC437" s="161"/>
      <c r="AD437" s="161"/>
      <c r="AE437" s="161"/>
      <c r="AF437" s="161"/>
      <c r="AG437" s="161"/>
      <c r="AH437" s="161"/>
      <c r="AI437" s="161"/>
      <c r="AJ437" s="161"/>
      <c r="AK437" s="161"/>
      <c r="AL437" s="161"/>
      <c r="AM437" s="161"/>
      <c r="AN437" s="161"/>
      <c r="AO437" s="161"/>
      <c r="AP437" s="161"/>
      <c r="AQ437" s="161"/>
      <c r="AR437" s="161"/>
      <c r="AS437" s="161"/>
      <c r="AT437" s="161"/>
      <c r="AU437" s="161"/>
      <c r="AV437" s="161"/>
      <c r="AW437" s="161"/>
      <c r="AX437" s="161"/>
      <c r="AY437" s="161"/>
      <c r="AZ437" s="161"/>
      <c r="BA437" s="99"/>
    </row>
    <row r="438" spans="1:53" ht="15.75" customHeight="1" x14ac:dyDescent="0.25">
      <c r="A438" s="99"/>
      <c r="B438" s="100"/>
      <c r="C438" s="99"/>
      <c r="D438" s="99"/>
      <c r="E438" s="1444"/>
      <c r="F438" s="99"/>
      <c r="G438" s="99"/>
      <c r="H438" s="99"/>
      <c r="I438" s="99"/>
      <c r="J438" s="161"/>
      <c r="K438" s="1442"/>
      <c r="L438" s="1443"/>
      <c r="M438" s="161"/>
      <c r="N438" s="1442"/>
      <c r="O438" s="161"/>
      <c r="P438" s="161"/>
      <c r="Q438" s="161"/>
      <c r="R438" s="161"/>
      <c r="S438" s="161"/>
      <c r="T438" s="161"/>
      <c r="U438" s="161"/>
      <c r="V438" s="161"/>
      <c r="W438" s="161"/>
      <c r="X438" s="161"/>
      <c r="Y438" s="161"/>
      <c r="Z438" s="99"/>
      <c r="AA438" s="161"/>
      <c r="AB438" s="161"/>
      <c r="AC438" s="161"/>
      <c r="AD438" s="161"/>
      <c r="AE438" s="161"/>
      <c r="AF438" s="161"/>
      <c r="AG438" s="161"/>
      <c r="AH438" s="161"/>
      <c r="AI438" s="161"/>
      <c r="AJ438" s="161"/>
      <c r="AK438" s="161"/>
      <c r="AL438" s="161"/>
      <c r="AM438" s="161"/>
      <c r="AN438" s="161"/>
      <c r="AO438" s="161"/>
      <c r="AP438" s="161"/>
      <c r="AQ438" s="161"/>
      <c r="AR438" s="161"/>
      <c r="AS438" s="161"/>
      <c r="AT438" s="161"/>
      <c r="AU438" s="161"/>
      <c r="AV438" s="161"/>
      <c r="AW438" s="161"/>
      <c r="AX438" s="161"/>
      <c r="AY438" s="161"/>
      <c r="AZ438" s="161"/>
      <c r="BA438" s="99"/>
    </row>
    <row r="439" spans="1:53" ht="15.75" customHeight="1" x14ac:dyDescent="0.25">
      <c r="A439" s="99"/>
      <c r="B439" s="100"/>
      <c r="C439" s="99"/>
      <c r="D439" s="99"/>
      <c r="E439" s="1444"/>
      <c r="F439" s="99"/>
      <c r="G439" s="99"/>
      <c r="H439" s="99"/>
      <c r="I439" s="99"/>
      <c r="J439" s="161"/>
      <c r="K439" s="1442"/>
      <c r="L439" s="1443"/>
      <c r="M439" s="161"/>
      <c r="N439" s="1442"/>
      <c r="O439" s="161"/>
      <c r="P439" s="161"/>
      <c r="Q439" s="161"/>
      <c r="R439" s="161"/>
      <c r="S439" s="161"/>
      <c r="T439" s="161"/>
      <c r="U439" s="161"/>
      <c r="V439" s="161"/>
      <c r="W439" s="161"/>
      <c r="X439" s="161"/>
      <c r="Y439" s="161"/>
      <c r="Z439" s="99"/>
      <c r="AA439" s="161"/>
      <c r="AB439" s="161"/>
      <c r="AC439" s="161"/>
      <c r="AD439" s="161"/>
      <c r="AE439" s="161"/>
      <c r="AF439" s="161"/>
      <c r="AG439" s="161"/>
      <c r="AH439" s="161"/>
      <c r="AI439" s="161"/>
      <c r="AJ439" s="161"/>
      <c r="AK439" s="161"/>
      <c r="AL439" s="161"/>
      <c r="AM439" s="161"/>
      <c r="AN439" s="161"/>
      <c r="AO439" s="161"/>
      <c r="AP439" s="161"/>
      <c r="AQ439" s="161"/>
      <c r="AR439" s="161"/>
      <c r="AS439" s="161"/>
      <c r="AT439" s="161"/>
      <c r="AU439" s="161"/>
      <c r="AV439" s="161"/>
      <c r="AW439" s="161"/>
      <c r="AX439" s="161"/>
      <c r="AY439" s="161"/>
      <c r="AZ439" s="161"/>
      <c r="BA439" s="99"/>
    </row>
    <row r="440" spans="1:53" ht="15.75" customHeight="1" x14ac:dyDescent="0.25">
      <c r="A440" s="99"/>
      <c r="B440" s="100"/>
      <c r="C440" s="99"/>
      <c r="D440" s="99"/>
      <c r="E440" s="1444"/>
      <c r="F440" s="99"/>
      <c r="G440" s="99"/>
      <c r="H440" s="99"/>
      <c r="I440" s="99"/>
      <c r="J440" s="161"/>
      <c r="K440" s="1442"/>
      <c r="L440" s="1443"/>
      <c r="M440" s="161"/>
      <c r="N440" s="1442"/>
      <c r="O440" s="161"/>
      <c r="P440" s="161"/>
      <c r="Q440" s="161"/>
      <c r="R440" s="161"/>
      <c r="S440" s="161"/>
      <c r="T440" s="161"/>
      <c r="U440" s="161"/>
      <c r="V440" s="161"/>
      <c r="W440" s="161"/>
      <c r="X440" s="161"/>
      <c r="Y440" s="161"/>
      <c r="Z440" s="99"/>
      <c r="AA440" s="161"/>
      <c r="AB440" s="161"/>
      <c r="AC440" s="161"/>
      <c r="AD440" s="161"/>
      <c r="AE440" s="161"/>
      <c r="AF440" s="161"/>
      <c r="AG440" s="161"/>
      <c r="AH440" s="161"/>
      <c r="AI440" s="161"/>
      <c r="AJ440" s="161"/>
      <c r="AK440" s="161"/>
      <c r="AL440" s="161"/>
      <c r="AM440" s="161"/>
      <c r="AN440" s="161"/>
      <c r="AO440" s="161"/>
      <c r="AP440" s="161"/>
      <c r="AQ440" s="161"/>
      <c r="AR440" s="161"/>
      <c r="AS440" s="161"/>
      <c r="AT440" s="161"/>
      <c r="AU440" s="161"/>
      <c r="AV440" s="161"/>
      <c r="AW440" s="161"/>
      <c r="AX440" s="161"/>
      <c r="AY440" s="161"/>
      <c r="AZ440" s="161"/>
      <c r="BA440" s="99"/>
    </row>
    <row r="441" spans="1:53" ht="15.75" customHeight="1" x14ac:dyDescent="0.25">
      <c r="A441" s="99"/>
      <c r="B441" s="100"/>
      <c r="C441" s="99"/>
      <c r="D441" s="99"/>
      <c r="E441" s="1444"/>
      <c r="F441" s="99"/>
      <c r="G441" s="99"/>
      <c r="H441" s="99"/>
      <c r="I441" s="99"/>
      <c r="J441" s="161"/>
      <c r="K441" s="1442"/>
      <c r="L441" s="1443"/>
      <c r="M441" s="161"/>
      <c r="N441" s="1442"/>
      <c r="O441" s="161"/>
      <c r="P441" s="161"/>
      <c r="Q441" s="161"/>
      <c r="R441" s="161"/>
      <c r="S441" s="161"/>
      <c r="T441" s="161"/>
      <c r="U441" s="161"/>
      <c r="V441" s="161"/>
      <c r="W441" s="161"/>
      <c r="X441" s="161"/>
      <c r="Y441" s="161"/>
      <c r="Z441" s="99"/>
      <c r="AA441" s="161"/>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c r="AW441" s="161"/>
      <c r="AX441" s="161"/>
      <c r="AY441" s="161"/>
      <c r="AZ441" s="161"/>
      <c r="BA441" s="99"/>
    </row>
    <row r="442" spans="1:53" ht="15.75" customHeight="1" x14ac:dyDescent="0.25">
      <c r="A442" s="99"/>
      <c r="B442" s="100"/>
      <c r="C442" s="99"/>
      <c r="D442" s="99"/>
      <c r="E442" s="1444"/>
      <c r="F442" s="99"/>
      <c r="G442" s="99"/>
      <c r="H442" s="99"/>
      <c r="I442" s="99"/>
      <c r="J442" s="161"/>
      <c r="K442" s="1442"/>
      <c r="L442" s="1443"/>
      <c r="M442" s="161"/>
      <c r="N442" s="1442"/>
      <c r="O442" s="161"/>
      <c r="P442" s="161"/>
      <c r="Q442" s="161"/>
      <c r="R442" s="161"/>
      <c r="S442" s="161"/>
      <c r="T442" s="161"/>
      <c r="U442" s="161"/>
      <c r="V442" s="161"/>
      <c r="W442" s="161"/>
      <c r="X442" s="161"/>
      <c r="Y442" s="161"/>
      <c r="Z442" s="99"/>
      <c r="AA442" s="161"/>
      <c r="AB442" s="161"/>
      <c r="AC442" s="161"/>
      <c r="AD442" s="161"/>
      <c r="AE442" s="161"/>
      <c r="AF442" s="161"/>
      <c r="AG442" s="161"/>
      <c r="AH442" s="161"/>
      <c r="AI442" s="161"/>
      <c r="AJ442" s="161"/>
      <c r="AK442" s="161"/>
      <c r="AL442" s="161"/>
      <c r="AM442" s="161"/>
      <c r="AN442" s="161"/>
      <c r="AO442" s="161"/>
      <c r="AP442" s="161"/>
      <c r="AQ442" s="161"/>
      <c r="AR442" s="161"/>
      <c r="AS442" s="161"/>
      <c r="AT442" s="161"/>
      <c r="AU442" s="161"/>
      <c r="AV442" s="161"/>
      <c r="AW442" s="161"/>
      <c r="AX442" s="161"/>
      <c r="AY442" s="161"/>
      <c r="AZ442" s="161"/>
      <c r="BA442" s="99"/>
    </row>
    <row r="443" spans="1:53" ht="15.75" customHeight="1" x14ac:dyDescent="0.25">
      <c r="A443" s="99"/>
      <c r="B443" s="100"/>
      <c r="C443" s="99"/>
      <c r="D443" s="99"/>
      <c r="E443" s="1444"/>
      <c r="F443" s="99"/>
      <c r="G443" s="99"/>
      <c r="H443" s="99"/>
      <c r="I443" s="99"/>
      <c r="J443" s="161"/>
      <c r="K443" s="1442"/>
      <c r="L443" s="1443"/>
      <c r="M443" s="161"/>
      <c r="N443" s="1442"/>
      <c r="O443" s="161"/>
      <c r="P443" s="161"/>
      <c r="Q443" s="161"/>
      <c r="R443" s="161"/>
      <c r="S443" s="161"/>
      <c r="T443" s="161"/>
      <c r="U443" s="161"/>
      <c r="V443" s="161"/>
      <c r="W443" s="161"/>
      <c r="X443" s="161"/>
      <c r="Y443" s="161"/>
      <c r="Z443" s="99"/>
      <c r="AA443" s="161"/>
      <c r="AB443" s="161"/>
      <c r="AC443" s="161"/>
      <c r="AD443" s="161"/>
      <c r="AE443" s="161"/>
      <c r="AF443" s="161"/>
      <c r="AG443" s="161"/>
      <c r="AH443" s="161"/>
      <c r="AI443" s="161"/>
      <c r="AJ443" s="161"/>
      <c r="AK443" s="161"/>
      <c r="AL443" s="161"/>
      <c r="AM443" s="161"/>
      <c r="AN443" s="161"/>
      <c r="AO443" s="161"/>
      <c r="AP443" s="161"/>
      <c r="AQ443" s="161"/>
      <c r="AR443" s="161"/>
      <c r="AS443" s="161"/>
      <c r="AT443" s="161"/>
      <c r="AU443" s="161"/>
      <c r="AV443" s="161"/>
      <c r="AW443" s="161"/>
      <c r="AX443" s="161"/>
      <c r="AY443" s="161"/>
      <c r="AZ443" s="161"/>
      <c r="BA443" s="99"/>
    </row>
    <row r="444" spans="1:53" ht="15.75" customHeight="1" x14ac:dyDescent="0.25">
      <c r="A444" s="99"/>
      <c r="B444" s="100"/>
      <c r="C444" s="99"/>
      <c r="D444" s="99"/>
      <c r="E444" s="1444"/>
      <c r="F444" s="99"/>
      <c r="G444" s="99"/>
      <c r="H444" s="99"/>
      <c r="I444" s="99"/>
      <c r="J444" s="161"/>
      <c r="K444" s="1442"/>
      <c r="L444" s="1443"/>
      <c r="M444" s="161"/>
      <c r="N444" s="1442"/>
      <c r="O444" s="161"/>
      <c r="P444" s="161"/>
      <c r="Q444" s="161"/>
      <c r="R444" s="161"/>
      <c r="S444" s="161"/>
      <c r="T444" s="161"/>
      <c r="U444" s="161"/>
      <c r="V444" s="161"/>
      <c r="W444" s="161"/>
      <c r="X444" s="161"/>
      <c r="Y444" s="161"/>
      <c r="Z444" s="99"/>
      <c r="AA444" s="161"/>
      <c r="AB444" s="161"/>
      <c r="AC444" s="161"/>
      <c r="AD444" s="161"/>
      <c r="AE444" s="161"/>
      <c r="AF444" s="161"/>
      <c r="AG444" s="161"/>
      <c r="AH444" s="161"/>
      <c r="AI444" s="161"/>
      <c r="AJ444" s="161"/>
      <c r="AK444" s="161"/>
      <c r="AL444" s="161"/>
      <c r="AM444" s="161"/>
      <c r="AN444" s="161"/>
      <c r="AO444" s="161"/>
      <c r="AP444" s="161"/>
      <c r="AQ444" s="161"/>
      <c r="AR444" s="161"/>
      <c r="AS444" s="161"/>
      <c r="AT444" s="161"/>
      <c r="AU444" s="161"/>
      <c r="AV444" s="161"/>
      <c r="AW444" s="161"/>
      <c r="AX444" s="161"/>
      <c r="AY444" s="161"/>
      <c r="AZ444" s="161"/>
      <c r="BA444" s="99"/>
    </row>
    <row r="445" spans="1:53" ht="15.75" customHeight="1" x14ac:dyDescent="0.25">
      <c r="A445" s="99"/>
      <c r="B445" s="100"/>
      <c r="C445" s="99"/>
      <c r="D445" s="99"/>
      <c r="E445" s="1444"/>
      <c r="F445" s="99"/>
      <c r="G445" s="99"/>
      <c r="H445" s="99"/>
      <c r="I445" s="99"/>
      <c r="J445" s="161"/>
      <c r="K445" s="1442"/>
      <c r="L445" s="1443"/>
      <c r="M445" s="161"/>
      <c r="N445" s="1442"/>
      <c r="O445" s="161"/>
      <c r="P445" s="161"/>
      <c r="Q445" s="161"/>
      <c r="R445" s="161"/>
      <c r="S445" s="161"/>
      <c r="T445" s="161"/>
      <c r="U445" s="161"/>
      <c r="V445" s="161"/>
      <c r="W445" s="161"/>
      <c r="X445" s="161"/>
      <c r="Y445" s="161"/>
      <c r="Z445" s="99"/>
      <c r="AA445" s="161"/>
      <c r="AB445" s="161"/>
      <c r="AC445" s="161"/>
      <c r="AD445" s="161"/>
      <c r="AE445" s="161"/>
      <c r="AF445" s="161"/>
      <c r="AG445" s="161"/>
      <c r="AH445" s="161"/>
      <c r="AI445" s="161"/>
      <c r="AJ445" s="161"/>
      <c r="AK445" s="161"/>
      <c r="AL445" s="161"/>
      <c r="AM445" s="161"/>
      <c r="AN445" s="161"/>
      <c r="AO445" s="161"/>
      <c r="AP445" s="161"/>
      <c r="AQ445" s="161"/>
      <c r="AR445" s="161"/>
      <c r="AS445" s="161"/>
      <c r="AT445" s="161"/>
      <c r="AU445" s="161"/>
      <c r="AV445" s="161"/>
      <c r="AW445" s="161"/>
      <c r="AX445" s="161"/>
      <c r="AY445" s="161"/>
      <c r="AZ445" s="161"/>
      <c r="BA445" s="99"/>
    </row>
    <row r="446" spans="1:53" ht="15.75" customHeight="1" x14ac:dyDescent="0.25">
      <c r="A446" s="99"/>
      <c r="B446" s="100"/>
      <c r="C446" s="99"/>
      <c r="D446" s="99"/>
      <c r="E446" s="1444"/>
      <c r="F446" s="99"/>
      <c r="G446" s="99"/>
      <c r="H446" s="99"/>
      <c r="I446" s="99"/>
      <c r="J446" s="161"/>
      <c r="K446" s="1442"/>
      <c r="L446" s="1443"/>
      <c r="M446" s="161"/>
      <c r="N446" s="1442"/>
      <c r="O446" s="161"/>
      <c r="P446" s="161"/>
      <c r="Q446" s="161"/>
      <c r="R446" s="161"/>
      <c r="S446" s="161"/>
      <c r="T446" s="161"/>
      <c r="U446" s="161"/>
      <c r="V446" s="161"/>
      <c r="W446" s="161"/>
      <c r="X446" s="161"/>
      <c r="Y446" s="161"/>
      <c r="Z446" s="99"/>
      <c r="AA446" s="161"/>
      <c r="AB446" s="161"/>
      <c r="AC446" s="161"/>
      <c r="AD446" s="161"/>
      <c r="AE446" s="161"/>
      <c r="AF446" s="161"/>
      <c r="AG446" s="161"/>
      <c r="AH446" s="161"/>
      <c r="AI446" s="161"/>
      <c r="AJ446" s="161"/>
      <c r="AK446" s="161"/>
      <c r="AL446" s="161"/>
      <c r="AM446" s="161"/>
      <c r="AN446" s="161"/>
      <c r="AO446" s="161"/>
      <c r="AP446" s="161"/>
      <c r="AQ446" s="161"/>
      <c r="AR446" s="161"/>
      <c r="AS446" s="161"/>
      <c r="AT446" s="161"/>
      <c r="AU446" s="161"/>
      <c r="AV446" s="161"/>
      <c r="AW446" s="161"/>
      <c r="AX446" s="161"/>
      <c r="AY446" s="161"/>
      <c r="AZ446" s="161"/>
      <c r="BA446" s="99"/>
    </row>
    <row r="447" spans="1:53" ht="15.75" customHeight="1" x14ac:dyDescent="0.25">
      <c r="A447" s="99"/>
      <c r="B447" s="100"/>
      <c r="C447" s="99"/>
      <c r="D447" s="99"/>
      <c r="E447" s="1444"/>
      <c r="F447" s="99"/>
      <c r="G447" s="99"/>
      <c r="H447" s="99"/>
      <c r="I447" s="99"/>
      <c r="J447" s="161"/>
      <c r="K447" s="1442"/>
      <c r="L447" s="1443"/>
      <c r="M447" s="161"/>
      <c r="N447" s="1442"/>
      <c r="O447" s="161"/>
      <c r="P447" s="161"/>
      <c r="Q447" s="161"/>
      <c r="R447" s="161"/>
      <c r="S447" s="161"/>
      <c r="T447" s="161"/>
      <c r="U447" s="161"/>
      <c r="V447" s="161"/>
      <c r="W447" s="161"/>
      <c r="X447" s="161"/>
      <c r="Y447" s="161"/>
      <c r="Z447" s="99"/>
      <c r="AA447" s="161"/>
      <c r="AB447" s="161"/>
      <c r="AC447" s="161"/>
      <c r="AD447" s="161"/>
      <c r="AE447" s="161"/>
      <c r="AF447" s="161"/>
      <c r="AG447" s="161"/>
      <c r="AH447" s="161"/>
      <c r="AI447" s="161"/>
      <c r="AJ447" s="161"/>
      <c r="AK447" s="161"/>
      <c r="AL447" s="161"/>
      <c r="AM447" s="161"/>
      <c r="AN447" s="161"/>
      <c r="AO447" s="161"/>
      <c r="AP447" s="161"/>
      <c r="AQ447" s="161"/>
      <c r="AR447" s="161"/>
      <c r="AS447" s="161"/>
      <c r="AT447" s="161"/>
      <c r="AU447" s="161"/>
      <c r="AV447" s="161"/>
      <c r="AW447" s="161"/>
      <c r="AX447" s="161"/>
      <c r="AY447" s="161"/>
      <c r="AZ447" s="161"/>
      <c r="BA447" s="99"/>
    </row>
    <row r="448" spans="1:53" ht="15.75" customHeight="1" x14ac:dyDescent="0.25">
      <c r="A448" s="99"/>
      <c r="B448" s="100"/>
      <c r="C448" s="99"/>
      <c r="D448" s="99"/>
      <c r="E448" s="1444"/>
      <c r="F448" s="99"/>
      <c r="G448" s="99"/>
      <c r="H448" s="99"/>
      <c r="I448" s="99"/>
      <c r="J448" s="161"/>
      <c r="K448" s="1442"/>
      <c r="L448" s="1443"/>
      <c r="M448" s="161"/>
      <c r="N448" s="1442"/>
      <c r="O448" s="161"/>
      <c r="P448" s="161"/>
      <c r="Q448" s="161"/>
      <c r="R448" s="161"/>
      <c r="S448" s="161"/>
      <c r="T448" s="161"/>
      <c r="U448" s="161"/>
      <c r="V448" s="161"/>
      <c r="W448" s="161"/>
      <c r="X448" s="161"/>
      <c r="Y448" s="161"/>
      <c r="Z448" s="99"/>
      <c r="AA448" s="161"/>
      <c r="AB448" s="161"/>
      <c r="AC448" s="161"/>
      <c r="AD448" s="161"/>
      <c r="AE448" s="161"/>
      <c r="AF448" s="161"/>
      <c r="AG448" s="161"/>
      <c r="AH448" s="161"/>
      <c r="AI448" s="161"/>
      <c r="AJ448" s="161"/>
      <c r="AK448" s="161"/>
      <c r="AL448" s="161"/>
      <c r="AM448" s="161"/>
      <c r="AN448" s="161"/>
      <c r="AO448" s="161"/>
      <c r="AP448" s="161"/>
      <c r="AQ448" s="161"/>
      <c r="AR448" s="161"/>
      <c r="AS448" s="161"/>
      <c r="AT448" s="161"/>
      <c r="AU448" s="161"/>
      <c r="AV448" s="161"/>
      <c r="AW448" s="161"/>
      <c r="AX448" s="161"/>
      <c r="AY448" s="161"/>
      <c r="AZ448" s="161"/>
      <c r="BA448" s="99"/>
    </row>
    <row r="449" spans="1:53" ht="15.75" customHeight="1" x14ac:dyDescent="0.25">
      <c r="A449" s="99"/>
      <c r="B449" s="100"/>
      <c r="C449" s="99"/>
      <c r="D449" s="99"/>
      <c r="E449" s="1444"/>
      <c r="F449" s="99"/>
      <c r="G449" s="99"/>
      <c r="H449" s="99"/>
      <c r="I449" s="99"/>
      <c r="J449" s="161"/>
      <c r="K449" s="1442"/>
      <c r="L449" s="1443"/>
      <c r="M449" s="161"/>
      <c r="N449" s="1442"/>
      <c r="O449" s="161"/>
      <c r="P449" s="161"/>
      <c r="Q449" s="161"/>
      <c r="R449" s="161"/>
      <c r="S449" s="161"/>
      <c r="T449" s="161"/>
      <c r="U449" s="161"/>
      <c r="V449" s="161"/>
      <c r="W449" s="161"/>
      <c r="X449" s="161"/>
      <c r="Y449" s="161"/>
      <c r="Z449" s="99"/>
      <c r="AA449" s="161"/>
      <c r="AB449" s="161"/>
      <c r="AC449" s="161"/>
      <c r="AD449" s="161"/>
      <c r="AE449" s="161"/>
      <c r="AF449" s="161"/>
      <c r="AG449" s="161"/>
      <c r="AH449" s="161"/>
      <c r="AI449" s="161"/>
      <c r="AJ449" s="161"/>
      <c r="AK449" s="161"/>
      <c r="AL449" s="161"/>
      <c r="AM449" s="161"/>
      <c r="AN449" s="161"/>
      <c r="AO449" s="161"/>
      <c r="AP449" s="161"/>
      <c r="AQ449" s="161"/>
      <c r="AR449" s="161"/>
      <c r="AS449" s="161"/>
      <c r="AT449" s="161"/>
      <c r="AU449" s="161"/>
      <c r="AV449" s="161"/>
      <c r="AW449" s="161"/>
      <c r="AX449" s="161"/>
      <c r="AY449" s="161"/>
      <c r="AZ449" s="161"/>
      <c r="BA449" s="99"/>
    </row>
    <row r="450" spans="1:53" ht="15.75" customHeight="1" x14ac:dyDescent="0.25">
      <c r="A450" s="99"/>
      <c r="B450" s="100"/>
      <c r="C450" s="99"/>
      <c r="D450" s="99"/>
      <c r="E450" s="1444"/>
      <c r="F450" s="99"/>
      <c r="G450" s="99"/>
      <c r="H450" s="99"/>
      <c r="I450" s="99"/>
      <c r="J450" s="161"/>
      <c r="K450" s="1442"/>
      <c r="L450" s="1443"/>
      <c r="M450" s="161"/>
      <c r="N450" s="1442"/>
      <c r="O450" s="161"/>
      <c r="P450" s="161"/>
      <c r="Q450" s="161"/>
      <c r="R450" s="161"/>
      <c r="S450" s="161"/>
      <c r="T450" s="161"/>
      <c r="U450" s="161"/>
      <c r="V450" s="161"/>
      <c r="W450" s="161"/>
      <c r="X450" s="161"/>
      <c r="Y450" s="161"/>
      <c r="Z450" s="99"/>
      <c r="AA450" s="161"/>
      <c r="AB450" s="161"/>
      <c r="AC450" s="161"/>
      <c r="AD450" s="161"/>
      <c r="AE450" s="161"/>
      <c r="AF450" s="161"/>
      <c r="AG450" s="161"/>
      <c r="AH450" s="161"/>
      <c r="AI450" s="161"/>
      <c r="AJ450" s="161"/>
      <c r="AK450" s="161"/>
      <c r="AL450" s="161"/>
      <c r="AM450" s="161"/>
      <c r="AN450" s="161"/>
      <c r="AO450" s="161"/>
      <c r="AP450" s="161"/>
      <c r="AQ450" s="161"/>
      <c r="AR450" s="161"/>
      <c r="AS450" s="161"/>
      <c r="AT450" s="161"/>
      <c r="AU450" s="161"/>
      <c r="AV450" s="161"/>
      <c r="AW450" s="161"/>
      <c r="AX450" s="161"/>
      <c r="AY450" s="161"/>
      <c r="AZ450" s="161"/>
      <c r="BA450" s="99"/>
    </row>
    <row r="451" spans="1:53" ht="15.75" customHeight="1" x14ac:dyDescent="0.25">
      <c r="A451" s="99"/>
      <c r="B451" s="100"/>
      <c r="C451" s="99"/>
      <c r="D451" s="99"/>
      <c r="E451" s="1444"/>
      <c r="F451" s="99"/>
      <c r="G451" s="99"/>
      <c r="H451" s="99"/>
      <c r="I451" s="99"/>
      <c r="J451" s="161"/>
      <c r="K451" s="1442"/>
      <c r="L451" s="1443"/>
      <c r="M451" s="161"/>
      <c r="N451" s="1442"/>
      <c r="O451" s="161"/>
      <c r="P451" s="161"/>
      <c r="Q451" s="161"/>
      <c r="R451" s="161"/>
      <c r="S451" s="161"/>
      <c r="T451" s="161"/>
      <c r="U451" s="161"/>
      <c r="V451" s="161"/>
      <c r="W451" s="161"/>
      <c r="X451" s="161"/>
      <c r="Y451" s="161"/>
      <c r="Z451" s="99"/>
      <c r="AA451" s="161"/>
      <c r="AB451" s="161"/>
      <c r="AC451" s="161"/>
      <c r="AD451" s="161"/>
      <c r="AE451" s="161"/>
      <c r="AF451" s="161"/>
      <c r="AG451" s="161"/>
      <c r="AH451" s="161"/>
      <c r="AI451" s="161"/>
      <c r="AJ451" s="161"/>
      <c r="AK451" s="161"/>
      <c r="AL451" s="161"/>
      <c r="AM451" s="161"/>
      <c r="AN451" s="161"/>
      <c r="AO451" s="161"/>
      <c r="AP451" s="161"/>
      <c r="AQ451" s="161"/>
      <c r="AR451" s="161"/>
      <c r="AS451" s="161"/>
      <c r="AT451" s="161"/>
      <c r="AU451" s="161"/>
      <c r="AV451" s="161"/>
      <c r="AW451" s="161"/>
      <c r="AX451" s="161"/>
      <c r="AY451" s="161"/>
      <c r="AZ451" s="161"/>
      <c r="BA451" s="99"/>
    </row>
    <row r="452" spans="1:53" ht="15.75" customHeight="1" x14ac:dyDescent="0.25">
      <c r="A452" s="99"/>
      <c r="B452" s="100"/>
      <c r="C452" s="99"/>
      <c r="D452" s="99"/>
      <c r="E452" s="1444"/>
      <c r="F452" s="99"/>
      <c r="G452" s="99"/>
      <c r="H452" s="99"/>
      <c r="I452" s="99"/>
      <c r="J452" s="161"/>
      <c r="K452" s="1442"/>
      <c r="L452" s="1443"/>
      <c r="M452" s="161"/>
      <c r="N452" s="1442"/>
      <c r="O452" s="161"/>
      <c r="P452" s="161"/>
      <c r="Q452" s="161"/>
      <c r="R452" s="161"/>
      <c r="S452" s="161"/>
      <c r="T452" s="161"/>
      <c r="U452" s="161"/>
      <c r="V452" s="161"/>
      <c r="W452" s="161"/>
      <c r="X452" s="161"/>
      <c r="Y452" s="161"/>
      <c r="Z452" s="99"/>
      <c r="AA452" s="161"/>
      <c r="AB452" s="161"/>
      <c r="AC452" s="161"/>
      <c r="AD452" s="161"/>
      <c r="AE452" s="161"/>
      <c r="AF452" s="161"/>
      <c r="AG452" s="161"/>
      <c r="AH452" s="161"/>
      <c r="AI452" s="161"/>
      <c r="AJ452" s="161"/>
      <c r="AK452" s="161"/>
      <c r="AL452" s="161"/>
      <c r="AM452" s="161"/>
      <c r="AN452" s="161"/>
      <c r="AO452" s="161"/>
      <c r="AP452" s="161"/>
      <c r="AQ452" s="161"/>
      <c r="AR452" s="161"/>
      <c r="AS452" s="161"/>
      <c r="AT452" s="161"/>
      <c r="AU452" s="161"/>
      <c r="AV452" s="161"/>
      <c r="AW452" s="161"/>
      <c r="AX452" s="161"/>
      <c r="AY452" s="161"/>
      <c r="AZ452" s="161"/>
      <c r="BA452" s="99"/>
    </row>
    <row r="453" spans="1:53" ht="15.75" customHeight="1" x14ac:dyDescent="0.25">
      <c r="A453" s="99"/>
      <c r="B453" s="100"/>
      <c r="C453" s="99"/>
      <c r="D453" s="99"/>
      <c r="E453" s="1444"/>
      <c r="F453" s="99"/>
      <c r="G453" s="99"/>
      <c r="H453" s="99"/>
      <c r="I453" s="99"/>
      <c r="J453" s="161"/>
      <c r="K453" s="1442"/>
      <c r="L453" s="1443"/>
      <c r="M453" s="161"/>
      <c r="N453" s="1442"/>
      <c r="O453" s="161"/>
      <c r="P453" s="161"/>
      <c r="Q453" s="161"/>
      <c r="R453" s="161"/>
      <c r="S453" s="161"/>
      <c r="T453" s="161"/>
      <c r="U453" s="161"/>
      <c r="V453" s="161"/>
      <c r="W453" s="161"/>
      <c r="X453" s="161"/>
      <c r="Y453" s="161"/>
      <c r="Z453" s="99"/>
      <c r="AA453" s="161"/>
      <c r="AB453" s="161"/>
      <c r="AC453" s="161"/>
      <c r="AD453" s="161"/>
      <c r="AE453" s="161"/>
      <c r="AF453" s="161"/>
      <c r="AG453" s="161"/>
      <c r="AH453" s="161"/>
      <c r="AI453" s="161"/>
      <c r="AJ453" s="161"/>
      <c r="AK453" s="161"/>
      <c r="AL453" s="161"/>
      <c r="AM453" s="161"/>
      <c r="AN453" s="161"/>
      <c r="AO453" s="161"/>
      <c r="AP453" s="161"/>
      <c r="AQ453" s="161"/>
      <c r="AR453" s="161"/>
      <c r="AS453" s="161"/>
      <c r="AT453" s="161"/>
      <c r="AU453" s="161"/>
      <c r="AV453" s="161"/>
      <c r="AW453" s="161"/>
      <c r="AX453" s="161"/>
      <c r="AY453" s="161"/>
      <c r="AZ453" s="161"/>
      <c r="BA453" s="99"/>
    </row>
    <row r="454" spans="1:53" ht="15.75" customHeight="1" x14ac:dyDescent="0.25">
      <c r="A454" s="99"/>
      <c r="B454" s="100"/>
      <c r="C454" s="99"/>
      <c r="D454" s="99"/>
      <c r="E454" s="1444"/>
      <c r="F454" s="99"/>
      <c r="G454" s="99"/>
      <c r="H454" s="99"/>
      <c r="I454" s="99"/>
      <c r="J454" s="161"/>
      <c r="K454" s="1442"/>
      <c r="L454" s="1443"/>
      <c r="M454" s="161"/>
      <c r="N454" s="1442"/>
      <c r="O454" s="161"/>
      <c r="P454" s="161"/>
      <c r="Q454" s="161"/>
      <c r="R454" s="161"/>
      <c r="S454" s="161"/>
      <c r="T454" s="161"/>
      <c r="U454" s="161"/>
      <c r="V454" s="161"/>
      <c r="W454" s="161"/>
      <c r="X454" s="161"/>
      <c r="Y454" s="161"/>
      <c r="Z454" s="99"/>
      <c r="AA454" s="161"/>
      <c r="AB454" s="161"/>
      <c r="AC454" s="161"/>
      <c r="AD454" s="161"/>
      <c r="AE454" s="161"/>
      <c r="AF454" s="161"/>
      <c r="AG454" s="161"/>
      <c r="AH454" s="161"/>
      <c r="AI454" s="161"/>
      <c r="AJ454" s="161"/>
      <c r="AK454" s="161"/>
      <c r="AL454" s="161"/>
      <c r="AM454" s="161"/>
      <c r="AN454" s="161"/>
      <c r="AO454" s="161"/>
      <c r="AP454" s="161"/>
      <c r="AQ454" s="161"/>
      <c r="AR454" s="161"/>
      <c r="AS454" s="161"/>
      <c r="AT454" s="161"/>
      <c r="AU454" s="161"/>
      <c r="AV454" s="161"/>
      <c r="AW454" s="161"/>
      <c r="AX454" s="161"/>
      <c r="AY454" s="161"/>
      <c r="AZ454" s="161"/>
      <c r="BA454" s="99"/>
    </row>
    <row r="455" spans="1:53" ht="15.75" customHeight="1" x14ac:dyDescent="0.25">
      <c r="A455" s="99"/>
      <c r="B455" s="100"/>
      <c r="C455" s="99"/>
      <c r="D455" s="99"/>
      <c r="E455" s="1444"/>
      <c r="F455" s="99"/>
      <c r="G455" s="99"/>
      <c r="H455" s="99"/>
      <c r="I455" s="99"/>
      <c r="J455" s="161"/>
      <c r="K455" s="1442"/>
      <c r="L455" s="1443"/>
      <c r="M455" s="161"/>
      <c r="N455" s="1442"/>
      <c r="O455" s="161"/>
      <c r="P455" s="161"/>
      <c r="Q455" s="161"/>
      <c r="R455" s="161"/>
      <c r="S455" s="161"/>
      <c r="T455" s="161"/>
      <c r="U455" s="161"/>
      <c r="V455" s="161"/>
      <c r="W455" s="161"/>
      <c r="X455" s="161"/>
      <c r="Y455" s="161"/>
      <c r="Z455" s="99"/>
      <c r="AA455" s="161"/>
      <c r="AB455" s="161"/>
      <c r="AC455" s="161"/>
      <c r="AD455" s="161"/>
      <c r="AE455" s="161"/>
      <c r="AF455" s="161"/>
      <c r="AG455" s="161"/>
      <c r="AH455" s="161"/>
      <c r="AI455" s="161"/>
      <c r="AJ455" s="161"/>
      <c r="AK455" s="161"/>
      <c r="AL455" s="161"/>
      <c r="AM455" s="161"/>
      <c r="AN455" s="161"/>
      <c r="AO455" s="161"/>
      <c r="AP455" s="161"/>
      <c r="AQ455" s="161"/>
      <c r="AR455" s="161"/>
      <c r="AS455" s="161"/>
      <c r="AT455" s="161"/>
      <c r="AU455" s="161"/>
      <c r="AV455" s="161"/>
      <c r="AW455" s="161"/>
      <c r="AX455" s="161"/>
      <c r="AY455" s="161"/>
      <c r="AZ455" s="161"/>
      <c r="BA455" s="99"/>
    </row>
    <row r="456" spans="1:53" ht="15.75" customHeight="1" x14ac:dyDescent="0.25">
      <c r="A456" s="99"/>
      <c r="B456" s="100"/>
      <c r="C456" s="99"/>
      <c r="D456" s="99"/>
      <c r="E456" s="1444"/>
      <c r="F456" s="99"/>
      <c r="G456" s="99"/>
      <c r="H456" s="99"/>
      <c r="I456" s="99"/>
      <c r="J456" s="161"/>
      <c r="K456" s="1442"/>
      <c r="L456" s="1443"/>
      <c r="M456" s="161"/>
      <c r="N456" s="1442"/>
      <c r="O456" s="161"/>
      <c r="P456" s="161"/>
      <c r="Q456" s="161"/>
      <c r="R456" s="161"/>
      <c r="S456" s="161"/>
      <c r="T456" s="161"/>
      <c r="U456" s="161"/>
      <c r="V456" s="161"/>
      <c r="W456" s="161"/>
      <c r="X456" s="161"/>
      <c r="Y456" s="161"/>
      <c r="Z456" s="99"/>
      <c r="AA456" s="161"/>
      <c r="AB456" s="161"/>
      <c r="AC456" s="161"/>
      <c r="AD456" s="161"/>
      <c r="AE456" s="161"/>
      <c r="AF456" s="161"/>
      <c r="AG456" s="161"/>
      <c r="AH456" s="161"/>
      <c r="AI456" s="161"/>
      <c r="AJ456" s="161"/>
      <c r="AK456" s="161"/>
      <c r="AL456" s="161"/>
      <c r="AM456" s="161"/>
      <c r="AN456" s="161"/>
      <c r="AO456" s="161"/>
      <c r="AP456" s="161"/>
      <c r="AQ456" s="161"/>
      <c r="AR456" s="161"/>
      <c r="AS456" s="161"/>
      <c r="AT456" s="161"/>
      <c r="AU456" s="161"/>
      <c r="AV456" s="161"/>
      <c r="AW456" s="161"/>
      <c r="AX456" s="161"/>
      <c r="AY456" s="161"/>
      <c r="AZ456" s="161"/>
      <c r="BA456" s="99"/>
    </row>
    <row r="457" spans="1:53" ht="15.75" customHeight="1" x14ac:dyDescent="0.25">
      <c r="A457" s="99"/>
      <c r="B457" s="100"/>
      <c r="C457" s="99"/>
      <c r="D457" s="99"/>
      <c r="E457" s="1444"/>
      <c r="F457" s="99"/>
      <c r="G457" s="99"/>
      <c r="H457" s="99"/>
      <c r="I457" s="99"/>
      <c r="J457" s="161"/>
      <c r="K457" s="1442"/>
      <c r="L457" s="1443"/>
      <c r="M457" s="161"/>
      <c r="N457" s="1442"/>
      <c r="O457" s="161"/>
      <c r="P457" s="161"/>
      <c r="Q457" s="161"/>
      <c r="R457" s="161"/>
      <c r="S457" s="161"/>
      <c r="T457" s="161"/>
      <c r="U457" s="161"/>
      <c r="V457" s="161"/>
      <c r="W457" s="161"/>
      <c r="X457" s="161"/>
      <c r="Y457" s="161"/>
      <c r="Z457" s="99"/>
      <c r="AA457" s="161"/>
      <c r="AB457" s="161"/>
      <c r="AC457" s="161"/>
      <c r="AD457" s="161"/>
      <c r="AE457" s="161"/>
      <c r="AF457" s="161"/>
      <c r="AG457" s="161"/>
      <c r="AH457" s="161"/>
      <c r="AI457" s="161"/>
      <c r="AJ457" s="161"/>
      <c r="AK457" s="161"/>
      <c r="AL457" s="161"/>
      <c r="AM457" s="161"/>
      <c r="AN457" s="161"/>
      <c r="AO457" s="161"/>
      <c r="AP457" s="161"/>
      <c r="AQ457" s="161"/>
      <c r="AR457" s="161"/>
      <c r="AS457" s="161"/>
      <c r="AT457" s="161"/>
      <c r="AU457" s="161"/>
      <c r="AV457" s="161"/>
      <c r="AW457" s="161"/>
      <c r="AX457" s="161"/>
      <c r="AY457" s="161"/>
      <c r="AZ457" s="161"/>
      <c r="BA457" s="99"/>
    </row>
    <row r="458" spans="1:53" ht="15.75" customHeight="1" x14ac:dyDescent="0.25">
      <c r="A458" s="99"/>
      <c r="B458" s="100"/>
      <c r="C458" s="99"/>
      <c r="D458" s="99"/>
      <c r="E458" s="1444"/>
      <c r="F458" s="99"/>
      <c r="G458" s="99"/>
      <c r="H458" s="99"/>
      <c r="I458" s="99"/>
      <c r="J458" s="161"/>
      <c r="K458" s="1442"/>
      <c r="L458" s="1443"/>
      <c r="M458" s="161"/>
      <c r="N458" s="1442"/>
      <c r="O458" s="161"/>
      <c r="P458" s="161"/>
      <c r="Q458" s="161"/>
      <c r="R458" s="161"/>
      <c r="S458" s="161"/>
      <c r="T458" s="161"/>
      <c r="U458" s="161"/>
      <c r="V458" s="161"/>
      <c r="W458" s="161"/>
      <c r="X458" s="161"/>
      <c r="Y458" s="161"/>
      <c r="Z458" s="99"/>
      <c r="AA458" s="161"/>
      <c r="AB458" s="161"/>
      <c r="AC458" s="161"/>
      <c r="AD458" s="161"/>
      <c r="AE458" s="161"/>
      <c r="AF458" s="161"/>
      <c r="AG458" s="161"/>
      <c r="AH458" s="161"/>
      <c r="AI458" s="161"/>
      <c r="AJ458" s="161"/>
      <c r="AK458" s="161"/>
      <c r="AL458" s="161"/>
      <c r="AM458" s="161"/>
      <c r="AN458" s="161"/>
      <c r="AO458" s="161"/>
      <c r="AP458" s="161"/>
      <c r="AQ458" s="161"/>
      <c r="AR458" s="161"/>
      <c r="AS458" s="161"/>
      <c r="AT458" s="161"/>
      <c r="AU458" s="161"/>
      <c r="AV458" s="161"/>
      <c r="AW458" s="161"/>
      <c r="AX458" s="161"/>
      <c r="AY458" s="161"/>
      <c r="AZ458" s="161"/>
      <c r="BA458" s="99"/>
    </row>
    <row r="459" spans="1:53" ht="15.75" customHeight="1" x14ac:dyDescent="0.25">
      <c r="A459" s="99"/>
      <c r="B459" s="100"/>
      <c r="C459" s="99"/>
      <c r="D459" s="99"/>
      <c r="E459" s="1444"/>
      <c r="F459" s="99"/>
      <c r="G459" s="99"/>
      <c r="H459" s="99"/>
      <c r="I459" s="99"/>
      <c r="J459" s="161"/>
      <c r="K459" s="1442"/>
      <c r="L459" s="1443"/>
      <c r="M459" s="161"/>
      <c r="N459" s="1442"/>
      <c r="O459" s="161"/>
      <c r="P459" s="161"/>
      <c r="Q459" s="161"/>
      <c r="R459" s="161"/>
      <c r="S459" s="161"/>
      <c r="T459" s="161"/>
      <c r="U459" s="161"/>
      <c r="V459" s="161"/>
      <c r="W459" s="161"/>
      <c r="X459" s="161"/>
      <c r="Y459" s="161"/>
      <c r="Z459" s="99"/>
      <c r="AA459" s="161"/>
      <c r="AB459" s="161"/>
      <c r="AC459" s="161"/>
      <c r="AD459" s="161"/>
      <c r="AE459" s="161"/>
      <c r="AF459" s="161"/>
      <c r="AG459" s="161"/>
      <c r="AH459" s="161"/>
      <c r="AI459" s="161"/>
      <c r="AJ459" s="161"/>
      <c r="AK459" s="161"/>
      <c r="AL459" s="161"/>
      <c r="AM459" s="161"/>
      <c r="AN459" s="161"/>
      <c r="AO459" s="161"/>
      <c r="AP459" s="161"/>
      <c r="AQ459" s="161"/>
      <c r="AR459" s="161"/>
      <c r="AS459" s="161"/>
      <c r="AT459" s="161"/>
      <c r="AU459" s="161"/>
      <c r="AV459" s="161"/>
      <c r="AW459" s="161"/>
      <c r="AX459" s="161"/>
      <c r="AY459" s="161"/>
      <c r="AZ459" s="161"/>
      <c r="BA459" s="99"/>
    </row>
    <row r="460" spans="1:53" ht="15.75" customHeight="1" x14ac:dyDescent="0.25">
      <c r="A460" s="99"/>
      <c r="B460" s="100"/>
      <c r="C460" s="99"/>
      <c r="D460" s="99"/>
      <c r="E460" s="1444"/>
      <c r="F460" s="99"/>
      <c r="G460" s="99"/>
      <c r="H460" s="99"/>
      <c r="I460" s="99"/>
      <c r="J460" s="161"/>
      <c r="K460" s="1442"/>
      <c r="L460" s="1443"/>
      <c r="M460" s="161"/>
      <c r="N460" s="1442"/>
      <c r="O460" s="161"/>
      <c r="P460" s="161"/>
      <c r="Q460" s="161"/>
      <c r="R460" s="161"/>
      <c r="S460" s="161"/>
      <c r="T460" s="161"/>
      <c r="U460" s="161"/>
      <c r="V460" s="161"/>
      <c r="W460" s="161"/>
      <c r="X460" s="161"/>
      <c r="Y460" s="161"/>
      <c r="Z460" s="99"/>
      <c r="AA460" s="161"/>
      <c r="AB460" s="161"/>
      <c r="AC460" s="161"/>
      <c r="AD460" s="161"/>
      <c r="AE460" s="161"/>
      <c r="AF460" s="161"/>
      <c r="AG460" s="161"/>
      <c r="AH460" s="161"/>
      <c r="AI460" s="161"/>
      <c r="AJ460" s="161"/>
      <c r="AK460" s="161"/>
      <c r="AL460" s="161"/>
      <c r="AM460" s="161"/>
      <c r="AN460" s="161"/>
      <c r="AO460" s="161"/>
      <c r="AP460" s="161"/>
      <c r="AQ460" s="161"/>
      <c r="AR460" s="161"/>
      <c r="AS460" s="161"/>
      <c r="AT460" s="161"/>
      <c r="AU460" s="161"/>
      <c r="AV460" s="161"/>
      <c r="AW460" s="161"/>
      <c r="AX460" s="161"/>
      <c r="AY460" s="161"/>
      <c r="AZ460" s="161"/>
      <c r="BA460" s="99"/>
    </row>
    <row r="461" spans="1:53" ht="15.75" customHeight="1" x14ac:dyDescent="0.25">
      <c r="A461" s="99"/>
      <c r="B461" s="100"/>
      <c r="C461" s="99"/>
      <c r="D461" s="99"/>
      <c r="E461" s="1444"/>
      <c r="F461" s="99"/>
      <c r="G461" s="99"/>
      <c r="H461" s="99"/>
      <c r="I461" s="99"/>
      <c r="J461" s="161"/>
      <c r="K461" s="1442"/>
      <c r="L461" s="1443"/>
      <c r="M461" s="161"/>
      <c r="N461" s="1442"/>
      <c r="O461" s="161"/>
      <c r="P461" s="161"/>
      <c r="Q461" s="161"/>
      <c r="R461" s="161"/>
      <c r="S461" s="161"/>
      <c r="T461" s="161"/>
      <c r="U461" s="161"/>
      <c r="V461" s="161"/>
      <c r="W461" s="161"/>
      <c r="X461" s="161"/>
      <c r="Y461" s="161"/>
      <c r="Z461" s="99"/>
      <c r="AA461" s="161"/>
      <c r="AB461" s="161"/>
      <c r="AC461" s="161"/>
      <c r="AD461" s="161"/>
      <c r="AE461" s="161"/>
      <c r="AF461" s="161"/>
      <c r="AG461" s="161"/>
      <c r="AH461" s="161"/>
      <c r="AI461" s="161"/>
      <c r="AJ461" s="161"/>
      <c r="AK461" s="161"/>
      <c r="AL461" s="161"/>
      <c r="AM461" s="161"/>
      <c r="AN461" s="161"/>
      <c r="AO461" s="161"/>
      <c r="AP461" s="161"/>
      <c r="AQ461" s="161"/>
      <c r="AR461" s="161"/>
      <c r="AS461" s="161"/>
      <c r="AT461" s="161"/>
      <c r="AU461" s="161"/>
      <c r="AV461" s="161"/>
      <c r="AW461" s="161"/>
      <c r="AX461" s="161"/>
      <c r="AY461" s="161"/>
      <c r="AZ461" s="161"/>
      <c r="BA461" s="99"/>
    </row>
    <row r="462" spans="1:53" ht="15.75" customHeight="1" x14ac:dyDescent="0.25">
      <c r="A462" s="99"/>
      <c r="B462" s="100"/>
      <c r="C462" s="99"/>
      <c r="D462" s="99"/>
      <c r="E462" s="1444"/>
      <c r="F462" s="99"/>
      <c r="G462" s="99"/>
      <c r="H462" s="99"/>
      <c r="I462" s="99"/>
      <c r="J462" s="161"/>
      <c r="K462" s="1442"/>
      <c r="L462" s="1443"/>
      <c r="M462" s="161"/>
      <c r="N462" s="1442"/>
      <c r="O462" s="161"/>
      <c r="P462" s="161"/>
      <c r="Q462" s="161"/>
      <c r="R462" s="161"/>
      <c r="S462" s="161"/>
      <c r="T462" s="161"/>
      <c r="U462" s="161"/>
      <c r="V462" s="161"/>
      <c r="W462" s="161"/>
      <c r="X462" s="161"/>
      <c r="Y462" s="161"/>
      <c r="Z462" s="99"/>
      <c r="AA462" s="161"/>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c r="AW462" s="161"/>
      <c r="AX462" s="161"/>
      <c r="AY462" s="161"/>
      <c r="AZ462" s="161"/>
      <c r="BA462" s="99"/>
    </row>
    <row r="463" spans="1:53" ht="15.75" customHeight="1" x14ac:dyDescent="0.25">
      <c r="A463" s="99"/>
      <c r="B463" s="100"/>
      <c r="C463" s="99"/>
      <c r="D463" s="99"/>
      <c r="E463" s="1444"/>
      <c r="F463" s="99"/>
      <c r="G463" s="99"/>
      <c r="H463" s="99"/>
      <c r="I463" s="99"/>
      <c r="J463" s="161"/>
      <c r="K463" s="1442"/>
      <c r="L463" s="1443"/>
      <c r="M463" s="161"/>
      <c r="N463" s="1442"/>
      <c r="O463" s="161"/>
      <c r="P463" s="161"/>
      <c r="Q463" s="161"/>
      <c r="R463" s="161"/>
      <c r="S463" s="161"/>
      <c r="T463" s="161"/>
      <c r="U463" s="161"/>
      <c r="V463" s="161"/>
      <c r="W463" s="161"/>
      <c r="X463" s="161"/>
      <c r="Y463" s="161"/>
      <c r="Z463" s="99"/>
      <c r="AA463" s="161"/>
      <c r="AB463" s="161"/>
      <c r="AC463" s="161"/>
      <c r="AD463" s="161"/>
      <c r="AE463" s="161"/>
      <c r="AF463" s="161"/>
      <c r="AG463" s="161"/>
      <c r="AH463" s="161"/>
      <c r="AI463" s="161"/>
      <c r="AJ463" s="161"/>
      <c r="AK463" s="161"/>
      <c r="AL463" s="161"/>
      <c r="AM463" s="161"/>
      <c r="AN463" s="161"/>
      <c r="AO463" s="161"/>
      <c r="AP463" s="161"/>
      <c r="AQ463" s="161"/>
      <c r="AR463" s="161"/>
      <c r="AS463" s="161"/>
      <c r="AT463" s="161"/>
      <c r="AU463" s="161"/>
      <c r="AV463" s="161"/>
      <c r="AW463" s="161"/>
      <c r="AX463" s="161"/>
      <c r="AY463" s="161"/>
      <c r="AZ463" s="161"/>
      <c r="BA463" s="99"/>
    </row>
    <row r="464" spans="1:53" ht="15.75" customHeight="1" x14ac:dyDescent="0.25">
      <c r="A464" s="99"/>
      <c r="B464" s="100"/>
      <c r="C464" s="99"/>
      <c r="D464" s="99"/>
      <c r="E464" s="1444"/>
      <c r="F464" s="99"/>
      <c r="G464" s="99"/>
      <c r="H464" s="99"/>
      <c r="I464" s="99"/>
      <c r="J464" s="161"/>
      <c r="K464" s="1442"/>
      <c r="L464" s="1443"/>
      <c r="M464" s="161"/>
      <c r="N464" s="1442"/>
      <c r="O464" s="161"/>
      <c r="P464" s="161"/>
      <c r="Q464" s="161"/>
      <c r="R464" s="161"/>
      <c r="S464" s="161"/>
      <c r="T464" s="161"/>
      <c r="U464" s="161"/>
      <c r="V464" s="161"/>
      <c r="W464" s="161"/>
      <c r="X464" s="161"/>
      <c r="Y464" s="161"/>
      <c r="Z464" s="99"/>
      <c r="AA464" s="161"/>
      <c r="AB464" s="161"/>
      <c r="AC464" s="161"/>
      <c r="AD464" s="161"/>
      <c r="AE464" s="161"/>
      <c r="AF464" s="161"/>
      <c r="AG464" s="161"/>
      <c r="AH464" s="161"/>
      <c r="AI464" s="161"/>
      <c r="AJ464" s="161"/>
      <c r="AK464" s="161"/>
      <c r="AL464" s="161"/>
      <c r="AM464" s="161"/>
      <c r="AN464" s="161"/>
      <c r="AO464" s="161"/>
      <c r="AP464" s="161"/>
      <c r="AQ464" s="161"/>
      <c r="AR464" s="161"/>
      <c r="AS464" s="161"/>
      <c r="AT464" s="161"/>
      <c r="AU464" s="161"/>
      <c r="AV464" s="161"/>
      <c r="AW464" s="161"/>
      <c r="AX464" s="161"/>
      <c r="AY464" s="161"/>
      <c r="AZ464" s="161"/>
      <c r="BA464" s="99"/>
    </row>
    <row r="465" spans="1:53" ht="15.75" customHeight="1" x14ac:dyDescent="0.25">
      <c r="A465" s="99"/>
      <c r="B465" s="100"/>
      <c r="C465" s="99"/>
      <c r="D465" s="99"/>
      <c r="E465" s="1444"/>
      <c r="F465" s="99"/>
      <c r="G465" s="99"/>
      <c r="H465" s="99"/>
      <c r="I465" s="99"/>
      <c r="J465" s="161"/>
      <c r="K465" s="1442"/>
      <c r="L465" s="1443"/>
      <c r="M465" s="161"/>
      <c r="N465" s="1442"/>
      <c r="O465" s="161"/>
      <c r="P465" s="161"/>
      <c r="Q465" s="161"/>
      <c r="R465" s="161"/>
      <c r="S465" s="161"/>
      <c r="T465" s="161"/>
      <c r="U465" s="161"/>
      <c r="V465" s="161"/>
      <c r="W465" s="161"/>
      <c r="X465" s="161"/>
      <c r="Y465" s="161"/>
      <c r="Z465" s="99"/>
      <c r="AA465" s="161"/>
      <c r="AB465" s="161"/>
      <c r="AC465" s="161"/>
      <c r="AD465" s="161"/>
      <c r="AE465" s="161"/>
      <c r="AF465" s="161"/>
      <c r="AG465" s="161"/>
      <c r="AH465" s="161"/>
      <c r="AI465" s="161"/>
      <c r="AJ465" s="161"/>
      <c r="AK465" s="161"/>
      <c r="AL465" s="161"/>
      <c r="AM465" s="161"/>
      <c r="AN465" s="161"/>
      <c r="AO465" s="161"/>
      <c r="AP465" s="161"/>
      <c r="AQ465" s="161"/>
      <c r="AR465" s="161"/>
      <c r="AS465" s="161"/>
      <c r="AT465" s="161"/>
      <c r="AU465" s="161"/>
      <c r="AV465" s="161"/>
      <c r="AW465" s="161"/>
      <c r="AX465" s="161"/>
      <c r="AY465" s="161"/>
      <c r="AZ465" s="161"/>
      <c r="BA465" s="99"/>
    </row>
    <row r="466" spans="1:53" ht="15.75" customHeight="1" x14ac:dyDescent="0.25">
      <c r="A466" s="99"/>
      <c r="B466" s="100"/>
      <c r="C466" s="99"/>
      <c r="D466" s="99"/>
      <c r="E466" s="1444"/>
      <c r="F466" s="99"/>
      <c r="G466" s="99"/>
      <c r="H466" s="99"/>
      <c r="I466" s="99"/>
      <c r="J466" s="161"/>
      <c r="K466" s="1442"/>
      <c r="L466" s="1443"/>
      <c r="M466" s="161"/>
      <c r="N466" s="1442"/>
      <c r="O466" s="161"/>
      <c r="P466" s="161"/>
      <c r="Q466" s="161"/>
      <c r="R466" s="161"/>
      <c r="S466" s="161"/>
      <c r="T466" s="161"/>
      <c r="U466" s="161"/>
      <c r="V466" s="161"/>
      <c r="W466" s="161"/>
      <c r="X466" s="161"/>
      <c r="Y466" s="161"/>
      <c r="Z466" s="99"/>
      <c r="AA466" s="161"/>
      <c r="AB466" s="161"/>
      <c r="AC466" s="161"/>
      <c r="AD466" s="161"/>
      <c r="AE466" s="161"/>
      <c r="AF466" s="161"/>
      <c r="AG466" s="161"/>
      <c r="AH466" s="161"/>
      <c r="AI466" s="161"/>
      <c r="AJ466" s="161"/>
      <c r="AK466" s="161"/>
      <c r="AL466" s="161"/>
      <c r="AM466" s="161"/>
      <c r="AN466" s="161"/>
      <c r="AO466" s="161"/>
      <c r="AP466" s="161"/>
      <c r="AQ466" s="161"/>
      <c r="AR466" s="161"/>
      <c r="AS466" s="161"/>
      <c r="AT466" s="161"/>
      <c r="AU466" s="161"/>
      <c r="AV466" s="161"/>
      <c r="AW466" s="161"/>
      <c r="AX466" s="161"/>
      <c r="AY466" s="161"/>
      <c r="AZ466" s="161"/>
      <c r="BA466" s="99"/>
    </row>
    <row r="467" spans="1:53" ht="15.75" customHeight="1" x14ac:dyDescent="0.25">
      <c r="A467" s="99"/>
      <c r="B467" s="100"/>
      <c r="C467" s="99"/>
      <c r="D467" s="99"/>
      <c r="E467" s="1444"/>
      <c r="F467" s="99"/>
      <c r="G467" s="99"/>
      <c r="H467" s="99"/>
      <c r="I467" s="99"/>
      <c r="J467" s="161"/>
      <c r="K467" s="1442"/>
      <c r="L467" s="1443"/>
      <c r="M467" s="161"/>
      <c r="N467" s="1442"/>
      <c r="O467" s="161"/>
      <c r="P467" s="161"/>
      <c r="Q467" s="161"/>
      <c r="R467" s="161"/>
      <c r="S467" s="161"/>
      <c r="T467" s="161"/>
      <c r="U467" s="161"/>
      <c r="V467" s="161"/>
      <c r="W467" s="161"/>
      <c r="X467" s="161"/>
      <c r="Y467" s="161"/>
      <c r="Z467" s="99"/>
      <c r="AA467" s="161"/>
      <c r="AB467" s="161"/>
      <c r="AC467" s="161"/>
      <c r="AD467" s="161"/>
      <c r="AE467" s="161"/>
      <c r="AF467" s="161"/>
      <c r="AG467" s="161"/>
      <c r="AH467" s="161"/>
      <c r="AI467" s="161"/>
      <c r="AJ467" s="161"/>
      <c r="AK467" s="161"/>
      <c r="AL467" s="161"/>
      <c r="AM467" s="161"/>
      <c r="AN467" s="161"/>
      <c r="AO467" s="161"/>
      <c r="AP467" s="161"/>
      <c r="AQ467" s="161"/>
      <c r="AR467" s="161"/>
      <c r="AS467" s="161"/>
      <c r="AT467" s="161"/>
      <c r="AU467" s="161"/>
      <c r="AV467" s="161"/>
      <c r="AW467" s="161"/>
      <c r="AX467" s="161"/>
      <c r="AY467" s="161"/>
      <c r="AZ467" s="161"/>
      <c r="BA467" s="99"/>
    </row>
    <row r="468" spans="1:53" ht="15.75" customHeight="1" x14ac:dyDescent="0.25">
      <c r="A468" s="99"/>
      <c r="B468" s="100"/>
      <c r="C468" s="99"/>
      <c r="D468" s="99"/>
      <c r="E468" s="1444"/>
      <c r="F468" s="99"/>
      <c r="G468" s="99"/>
      <c r="H468" s="99"/>
      <c r="I468" s="99"/>
      <c r="J468" s="161"/>
      <c r="K468" s="1442"/>
      <c r="L468" s="1443"/>
      <c r="M468" s="161"/>
      <c r="N468" s="1442"/>
      <c r="O468" s="161"/>
      <c r="P468" s="161"/>
      <c r="Q468" s="161"/>
      <c r="R468" s="161"/>
      <c r="S468" s="161"/>
      <c r="T468" s="161"/>
      <c r="U468" s="161"/>
      <c r="V468" s="161"/>
      <c r="W468" s="161"/>
      <c r="X468" s="161"/>
      <c r="Y468" s="161"/>
      <c r="Z468" s="99"/>
      <c r="AA468" s="161"/>
      <c r="AB468" s="161"/>
      <c r="AC468" s="161"/>
      <c r="AD468" s="161"/>
      <c r="AE468" s="161"/>
      <c r="AF468" s="161"/>
      <c r="AG468" s="161"/>
      <c r="AH468" s="161"/>
      <c r="AI468" s="161"/>
      <c r="AJ468" s="161"/>
      <c r="AK468" s="161"/>
      <c r="AL468" s="161"/>
      <c r="AM468" s="161"/>
      <c r="AN468" s="161"/>
      <c r="AO468" s="161"/>
      <c r="AP468" s="161"/>
      <c r="AQ468" s="161"/>
      <c r="AR468" s="161"/>
      <c r="AS468" s="161"/>
      <c r="AT468" s="161"/>
      <c r="AU468" s="161"/>
      <c r="AV468" s="161"/>
      <c r="AW468" s="161"/>
      <c r="AX468" s="161"/>
      <c r="AY468" s="161"/>
      <c r="AZ468" s="161"/>
      <c r="BA468" s="99"/>
    </row>
    <row r="469" spans="1:53" ht="15.75" customHeight="1" x14ac:dyDescent="0.25">
      <c r="A469" s="99"/>
      <c r="B469" s="100"/>
      <c r="C469" s="99"/>
      <c r="D469" s="99"/>
      <c r="E469" s="1444"/>
      <c r="F469" s="99"/>
      <c r="G469" s="99"/>
      <c r="H469" s="99"/>
      <c r="I469" s="99"/>
      <c r="J469" s="161"/>
      <c r="K469" s="1442"/>
      <c r="L469" s="1443"/>
      <c r="M469" s="161"/>
      <c r="N469" s="1442"/>
      <c r="O469" s="161"/>
      <c r="P469" s="161"/>
      <c r="Q469" s="161"/>
      <c r="R469" s="161"/>
      <c r="S469" s="161"/>
      <c r="T469" s="161"/>
      <c r="U469" s="161"/>
      <c r="V469" s="161"/>
      <c r="W469" s="161"/>
      <c r="X469" s="161"/>
      <c r="Y469" s="161"/>
      <c r="Z469" s="99"/>
      <c r="AA469" s="161"/>
      <c r="AB469" s="161"/>
      <c r="AC469" s="161"/>
      <c r="AD469" s="161"/>
      <c r="AE469" s="161"/>
      <c r="AF469" s="161"/>
      <c r="AG469" s="161"/>
      <c r="AH469" s="161"/>
      <c r="AI469" s="161"/>
      <c r="AJ469" s="161"/>
      <c r="AK469" s="161"/>
      <c r="AL469" s="161"/>
      <c r="AM469" s="161"/>
      <c r="AN469" s="161"/>
      <c r="AO469" s="161"/>
      <c r="AP469" s="161"/>
      <c r="AQ469" s="161"/>
      <c r="AR469" s="161"/>
      <c r="AS469" s="161"/>
      <c r="AT469" s="161"/>
      <c r="AU469" s="161"/>
      <c r="AV469" s="161"/>
      <c r="AW469" s="161"/>
      <c r="AX469" s="161"/>
      <c r="AY469" s="161"/>
      <c r="AZ469" s="161"/>
      <c r="BA469" s="99"/>
    </row>
    <row r="470" spans="1:53" ht="15.75" customHeight="1" x14ac:dyDescent="0.25">
      <c r="A470" s="99"/>
      <c r="B470" s="100"/>
      <c r="C470" s="99"/>
      <c r="D470" s="99"/>
      <c r="E470" s="1444"/>
      <c r="F470" s="99"/>
      <c r="G470" s="99"/>
      <c r="H470" s="99"/>
      <c r="I470" s="99"/>
      <c r="J470" s="161"/>
      <c r="K470" s="1442"/>
      <c r="L470" s="1443"/>
      <c r="M470" s="161"/>
      <c r="N470" s="1442"/>
      <c r="O470" s="161"/>
      <c r="P470" s="161"/>
      <c r="Q470" s="161"/>
      <c r="R470" s="161"/>
      <c r="S470" s="161"/>
      <c r="T470" s="161"/>
      <c r="U470" s="161"/>
      <c r="V470" s="161"/>
      <c r="W470" s="161"/>
      <c r="X470" s="161"/>
      <c r="Y470" s="161"/>
      <c r="Z470" s="99"/>
      <c r="AA470" s="161"/>
      <c r="AB470" s="161"/>
      <c r="AC470" s="161"/>
      <c r="AD470" s="161"/>
      <c r="AE470" s="161"/>
      <c r="AF470" s="161"/>
      <c r="AG470" s="161"/>
      <c r="AH470" s="161"/>
      <c r="AI470" s="161"/>
      <c r="AJ470" s="161"/>
      <c r="AK470" s="161"/>
      <c r="AL470" s="161"/>
      <c r="AM470" s="161"/>
      <c r="AN470" s="161"/>
      <c r="AO470" s="161"/>
      <c r="AP470" s="161"/>
      <c r="AQ470" s="161"/>
      <c r="AR470" s="161"/>
      <c r="AS470" s="161"/>
      <c r="AT470" s="161"/>
      <c r="AU470" s="161"/>
      <c r="AV470" s="161"/>
      <c r="AW470" s="161"/>
      <c r="AX470" s="161"/>
      <c r="AY470" s="161"/>
      <c r="AZ470" s="161"/>
      <c r="BA470" s="99"/>
    </row>
    <row r="471" spans="1:53" ht="15.75" customHeight="1" x14ac:dyDescent="0.25">
      <c r="A471" s="99"/>
      <c r="B471" s="100"/>
      <c r="C471" s="99"/>
      <c r="D471" s="99"/>
      <c r="E471" s="1444"/>
      <c r="F471" s="99"/>
      <c r="G471" s="99"/>
      <c r="H471" s="99"/>
      <c r="I471" s="99"/>
      <c r="J471" s="161"/>
      <c r="K471" s="1442"/>
      <c r="L471" s="1443"/>
      <c r="M471" s="161"/>
      <c r="N471" s="1442"/>
      <c r="O471" s="161"/>
      <c r="P471" s="161"/>
      <c r="Q471" s="161"/>
      <c r="R471" s="161"/>
      <c r="S471" s="161"/>
      <c r="T471" s="161"/>
      <c r="U471" s="161"/>
      <c r="V471" s="161"/>
      <c r="W471" s="161"/>
      <c r="X471" s="161"/>
      <c r="Y471" s="161"/>
      <c r="Z471" s="99"/>
      <c r="AA471" s="161"/>
      <c r="AB471" s="161"/>
      <c r="AC471" s="161"/>
      <c r="AD471" s="161"/>
      <c r="AE471" s="161"/>
      <c r="AF471" s="161"/>
      <c r="AG471" s="161"/>
      <c r="AH471" s="161"/>
      <c r="AI471" s="161"/>
      <c r="AJ471" s="161"/>
      <c r="AK471" s="161"/>
      <c r="AL471" s="161"/>
      <c r="AM471" s="161"/>
      <c r="AN471" s="161"/>
      <c r="AO471" s="161"/>
      <c r="AP471" s="161"/>
      <c r="AQ471" s="161"/>
      <c r="AR471" s="161"/>
      <c r="AS471" s="161"/>
      <c r="AT471" s="161"/>
      <c r="AU471" s="161"/>
      <c r="AV471" s="161"/>
      <c r="AW471" s="161"/>
      <c r="AX471" s="161"/>
      <c r="AY471" s="161"/>
      <c r="AZ471" s="161"/>
      <c r="BA471" s="99"/>
    </row>
    <row r="472" spans="1:53" ht="15.75" customHeight="1" x14ac:dyDescent="0.25">
      <c r="A472" s="99"/>
      <c r="B472" s="100"/>
      <c r="C472" s="99"/>
      <c r="D472" s="99"/>
      <c r="E472" s="1444"/>
      <c r="F472" s="99"/>
      <c r="G472" s="99"/>
      <c r="H472" s="99"/>
      <c r="I472" s="99"/>
      <c r="J472" s="161"/>
      <c r="K472" s="1442"/>
      <c r="L472" s="1443"/>
      <c r="M472" s="161"/>
      <c r="N472" s="1442"/>
      <c r="O472" s="161"/>
      <c r="P472" s="161"/>
      <c r="Q472" s="161"/>
      <c r="R472" s="161"/>
      <c r="S472" s="161"/>
      <c r="T472" s="161"/>
      <c r="U472" s="161"/>
      <c r="V472" s="161"/>
      <c r="W472" s="161"/>
      <c r="X472" s="161"/>
      <c r="Y472" s="161"/>
      <c r="Z472" s="99"/>
      <c r="AA472" s="161"/>
      <c r="AB472" s="161"/>
      <c r="AC472" s="161"/>
      <c r="AD472" s="161"/>
      <c r="AE472" s="161"/>
      <c r="AF472" s="161"/>
      <c r="AG472" s="161"/>
      <c r="AH472" s="161"/>
      <c r="AI472" s="161"/>
      <c r="AJ472" s="161"/>
      <c r="AK472" s="161"/>
      <c r="AL472" s="161"/>
      <c r="AM472" s="161"/>
      <c r="AN472" s="161"/>
      <c r="AO472" s="161"/>
      <c r="AP472" s="161"/>
      <c r="AQ472" s="161"/>
      <c r="AR472" s="161"/>
      <c r="AS472" s="161"/>
      <c r="AT472" s="161"/>
      <c r="AU472" s="161"/>
      <c r="AV472" s="161"/>
      <c r="AW472" s="161"/>
      <c r="AX472" s="161"/>
      <c r="AY472" s="161"/>
      <c r="AZ472" s="161"/>
      <c r="BA472" s="99"/>
    </row>
    <row r="473" spans="1:53" ht="15.75" customHeight="1" x14ac:dyDescent="0.25">
      <c r="A473" s="99"/>
      <c r="B473" s="100"/>
      <c r="C473" s="99"/>
      <c r="D473" s="99"/>
      <c r="E473" s="1444"/>
      <c r="F473" s="99"/>
      <c r="G473" s="99"/>
      <c r="H473" s="99"/>
      <c r="I473" s="99"/>
      <c r="J473" s="161"/>
      <c r="K473" s="1442"/>
      <c r="L473" s="1443"/>
      <c r="M473" s="161"/>
      <c r="N473" s="1442"/>
      <c r="O473" s="161"/>
      <c r="P473" s="161"/>
      <c r="Q473" s="161"/>
      <c r="R473" s="161"/>
      <c r="S473" s="161"/>
      <c r="T473" s="161"/>
      <c r="U473" s="161"/>
      <c r="V473" s="161"/>
      <c r="W473" s="161"/>
      <c r="X473" s="161"/>
      <c r="Y473" s="161"/>
      <c r="Z473" s="99"/>
      <c r="AA473" s="161"/>
      <c r="AB473" s="161"/>
      <c r="AC473" s="161"/>
      <c r="AD473" s="161"/>
      <c r="AE473" s="161"/>
      <c r="AF473" s="161"/>
      <c r="AG473" s="161"/>
      <c r="AH473" s="161"/>
      <c r="AI473" s="161"/>
      <c r="AJ473" s="161"/>
      <c r="AK473" s="161"/>
      <c r="AL473" s="161"/>
      <c r="AM473" s="161"/>
      <c r="AN473" s="161"/>
      <c r="AO473" s="161"/>
      <c r="AP473" s="161"/>
      <c r="AQ473" s="161"/>
      <c r="AR473" s="161"/>
      <c r="AS473" s="161"/>
      <c r="AT473" s="161"/>
      <c r="AU473" s="161"/>
      <c r="AV473" s="161"/>
      <c r="AW473" s="161"/>
      <c r="AX473" s="161"/>
      <c r="AY473" s="161"/>
      <c r="AZ473" s="161"/>
      <c r="BA473" s="99"/>
    </row>
    <row r="474" spans="1:53" ht="15.75" customHeight="1" x14ac:dyDescent="0.25">
      <c r="A474" s="99"/>
      <c r="B474" s="100"/>
      <c r="C474" s="99"/>
      <c r="D474" s="99"/>
      <c r="E474" s="1444"/>
      <c r="F474" s="99"/>
      <c r="G474" s="99"/>
      <c r="H474" s="99"/>
      <c r="I474" s="99"/>
      <c r="J474" s="161"/>
      <c r="K474" s="1442"/>
      <c r="L474" s="1443"/>
      <c r="M474" s="161"/>
      <c r="N474" s="1442"/>
      <c r="O474" s="161"/>
      <c r="P474" s="161"/>
      <c r="Q474" s="161"/>
      <c r="R474" s="161"/>
      <c r="S474" s="161"/>
      <c r="T474" s="161"/>
      <c r="U474" s="161"/>
      <c r="V474" s="161"/>
      <c r="W474" s="161"/>
      <c r="X474" s="161"/>
      <c r="Y474" s="161"/>
      <c r="Z474" s="99"/>
      <c r="AA474" s="161"/>
      <c r="AB474" s="161"/>
      <c r="AC474" s="161"/>
      <c r="AD474" s="161"/>
      <c r="AE474" s="161"/>
      <c r="AF474" s="161"/>
      <c r="AG474" s="161"/>
      <c r="AH474" s="161"/>
      <c r="AI474" s="161"/>
      <c r="AJ474" s="161"/>
      <c r="AK474" s="161"/>
      <c r="AL474" s="161"/>
      <c r="AM474" s="161"/>
      <c r="AN474" s="161"/>
      <c r="AO474" s="161"/>
      <c r="AP474" s="161"/>
      <c r="AQ474" s="161"/>
      <c r="AR474" s="161"/>
      <c r="AS474" s="161"/>
      <c r="AT474" s="161"/>
      <c r="AU474" s="161"/>
      <c r="AV474" s="161"/>
      <c r="AW474" s="161"/>
      <c r="AX474" s="161"/>
      <c r="AY474" s="161"/>
      <c r="AZ474" s="161"/>
      <c r="BA474" s="99"/>
    </row>
    <row r="475" spans="1:53" ht="15.75" customHeight="1" x14ac:dyDescent="0.25">
      <c r="A475" s="99"/>
      <c r="B475" s="100"/>
      <c r="C475" s="99"/>
      <c r="D475" s="99"/>
      <c r="E475" s="1444"/>
      <c r="F475" s="99"/>
      <c r="G475" s="99"/>
      <c r="H475" s="99"/>
      <c r="I475" s="99"/>
      <c r="J475" s="161"/>
      <c r="K475" s="1442"/>
      <c r="L475" s="1443"/>
      <c r="M475" s="161"/>
      <c r="N475" s="1442"/>
      <c r="O475" s="161"/>
      <c r="P475" s="161"/>
      <c r="Q475" s="161"/>
      <c r="R475" s="161"/>
      <c r="S475" s="161"/>
      <c r="T475" s="161"/>
      <c r="U475" s="161"/>
      <c r="V475" s="161"/>
      <c r="W475" s="161"/>
      <c r="X475" s="161"/>
      <c r="Y475" s="161"/>
      <c r="Z475" s="99"/>
      <c r="AA475" s="161"/>
      <c r="AB475" s="161"/>
      <c r="AC475" s="161"/>
      <c r="AD475" s="161"/>
      <c r="AE475" s="161"/>
      <c r="AF475" s="161"/>
      <c r="AG475" s="161"/>
      <c r="AH475" s="161"/>
      <c r="AI475" s="161"/>
      <c r="AJ475" s="161"/>
      <c r="AK475" s="161"/>
      <c r="AL475" s="161"/>
      <c r="AM475" s="161"/>
      <c r="AN475" s="161"/>
      <c r="AO475" s="161"/>
      <c r="AP475" s="161"/>
      <c r="AQ475" s="161"/>
      <c r="AR475" s="161"/>
      <c r="AS475" s="161"/>
      <c r="AT475" s="161"/>
      <c r="AU475" s="161"/>
      <c r="AV475" s="161"/>
      <c r="AW475" s="161"/>
      <c r="AX475" s="161"/>
      <c r="AY475" s="161"/>
      <c r="AZ475" s="161"/>
      <c r="BA475" s="99"/>
    </row>
    <row r="476" spans="1:53" ht="15.75" customHeight="1" x14ac:dyDescent="0.25">
      <c r="A476" s="99"/>
      <c r="B476" s="100"/>
      <c r="C476" s="99"/>
      <c r="D476" s="99"/>
      <c r="E476" s="1444"/>
      <c r="F476" s="99"/>
      <c r="G476" s="99"/>
      <c r="H476" s="99"/>
      <c r="I476" s="99"/>
      <c r="J476" s="161"/>
      <c r="K476" s="1442"/>
      <c r="L476" s="1443"/>
      <c r="M476" s="161"/>
      <c r="N476" s="1442"/>
      <c r="O476" s="161"/>
      <c r="P476" s="161"/>
      <c r="Q476" s="161"/>
      <c r="R476" s="161"/>
      <c r="S476" s="161"/>
      <c r="T476" s="161"/>
      <c r="U476" s="161"/>
      <c r="V476" s="161"/>
      <c r="W476" s="161"/>
      <c r="X476" s="161"/>
      <c r="Y476" s="161"/>
      <c r="Z476" s="99"/>
      <c r="AA476" s="161"/>
      <c r="AB476" s="161"/>
      <c r="AC476" s="161"/>
      <c r="AD476" s="161"/>
      <c r="AE476" s="161"/>
      <c r="AF476" s="161"/>
      <c r="AG476" s="161"/>
      <c r="AH476" s="161"/>
      <c r="AI476" s="161"/>
      <c r="AJ476" s="161"/>
      <c r="AK476" s="161"/>
      <c r="AL476" s="161"/>
      <c r="AM476" s="161"/>
      <c r="AN476" s="161"/>
      <c r="AO476" s="161"/>
      <c r="AP476" s="161"/>
      <c r="AQ476" s="161"/>
      <c r="AR476" s="161"/>
      <c r="AS476" s="161"/>
      <c r="AT476" s="161"/>
      <c r="AU476" s="161"/>
      <c r="AV476" s="161"/>
      <c r="AW476" s="161"/>
      <c r="AX476" s="161"/>
      <c r="AY476" s="161"/>
      <c r="AZ476" s="161"/>
      <c r="BA476" s="99"/>
    </row>
    <row r="477" spans="1:53" ht="15.75" customHeight="1" x14ac:dyDescent="0.25">
      <c r="A477" s="99"/>
      <c r="B477" s="100"/>
      <c r="C477" s="99"/>
      <c r="D477" s="99"/>
      <c r="E477" s="1444"/>
      <c r="F477" s="99"/>
      <c r="G477" s="99"/>
      <c r="H477" s="99"/>
      <c r="I477" s="99"/>
      <c r="J477" s="161"/>
      <c r="K477" s="1442"/>
      <c r="L477" s="1443"/>
      <c r="M477" s="161"/>
      <c r="N477" s="1442"/>
      <c r="O477" s="161"/>
      <c r="P477" s="161"/>
      <c r="Q477" s="161"/>
      <c r="R477" s="161"/>
      <c r="S477" s="161"/>
      <c r="T477" s="161"/>
      <c r="U477" s="161"/>
      <c r="V477" s="161"/>
      <c r="W477" s="161"/>
      <c r="X477" s="161"/>
      <c r="Y477" s="161"/>
      <c r="Z477" s="99"/>
      <c r="AA477" s="161"/>
      <c r="AB477" s="161"/>
      <c r="AC477" s="161"/>
      <c r="AD477" s="161"/>
      <c r="AE477" s="161"/>
      <c r="AF477" s="161"/>
      <c r="AG477" s="161"/>
      <c r="AH477" s="161"/>
      <c r="AI477" s="161"/>
      <c r="AJ477" s="161"/>
      <c r="AK477" s="161"/>
      <c r="AL477" s="161"/>
      <c r="AM477" s="161"/>
      <c r="AN477" s="161"/>
      <c r="AO477" s="161"/>
      <c r="AP477" s="161"/>
      <c r="AQ477" s="161"/>
      <c r="AR477" s="161"/>
      <c r="AS477" s="161"/>
      <c r="AT477" s="161"/>
      <c r="AU477" s="161"/>
      <c r="AV477" s="161"/>
      <c r="AW477" s="161"/>
      <c r="AX477" s="161"/>
      <c r="AY477" s="161"/>
      <c r="AZ477" s="161"/>
      <c r="BA477" s="99"/>
    </row>
    <row r="478" spans="1:53" ht="15.75" customHeight="1" x14ac:dyDescent="0.25">
      <c r="A478" s="99"/>
      <c r="B478" s="100"/>
      <c r="C478" s="99"/>
      <c r="D478" s="99"/>
      <c r="E478" s="1444"/>
      <c r="F478" s="99"/>
      <c r="G478" s="99"/>
      <c r="H478" s="99"/>
      <c r="I478" s="99"/>
      <c r="J478" s="161"/>
      <c r="K478" s="1442"/>
      <c r="L478" s="1443"/>
      <c r="M478" s="161"/>
      <c r="N478" s="1442"/>
      <c r="O478" s="161"/>
      <c r="P478" s="161"/>
      <c r="Q478" s="161"/>
      <c r="R478" s="161"/>
      <c r="S478" s="161"/>
      <c r="T478" s="161"/>
      <c r="U478" s="161"/>
      <c r="V478" s="161"/>
      <c r="W478" s="161"/>
      <c r="X478" s="161"/>
      <c r="Y478" s="161"/>
      <c r="Z478" s="99"/>
      <c r="AA478" s="161"/>
      <c r="AB478" s="161"/>
      <c r="AC478" s="161"/>
      <c r="AD478" s="161"/>
      <c r="AE478" s="161"/>
      <c r="AF478" s="161"/>
      <c r="AG478" s="161"/>
      <c r="AH478" s="161"/>
      <c r="AI478" s="161"/>
      <c r="AJ478" s="161"/>
      <c r="AK478" s="161"/>
      <c r="AL478" s="161"/>
      <c r="AM478" s="161"/>
      <c r="AN478" s="161"/>
      <c r="AO478" s="161"/>
      <c r="AP478" s="161"/>
      <c r="AQ478" s="161"/>
      <c r="AR478" s="161"/>
      <c r="AS478" s="161"/>
      <c r="AT478" s="161"/>
      <c r="AU478" s="161"/>
      <c r="AV478" s="161"/>
      <c r="AW478" s="161"/>
      <c r="AX478" s="161"/>
      <c r="AY478" s="161"/>
      <c r="AZ478" s="161"/>
      <c r="BA478" s="99"/>
    </row>
    <row r="479" spans="1:53" ht="15.75" customHeight="1" x14ac:dyDescent="0.25">
      <c r="A479" s="99"/>
      <c r="B479" s="100"/>
      <c r="C479" s="99"/>
      <c r="D479" s="99"/>
      <c r="E479" s="1444"/>
      <c r="F479" s="99"/>
      <c r="G479" s="99"/>
      <c r="H479" s="99"/>
      <c r="I479" s="99"/>
      <c r="J479" s="161"/>
      <c r="K479" s="1442"/>
      <c r="L479" s="1443"/>
      <c r="M479" s="161"/>
      <c r="N479" s="1442"/>
      <c r="O479" s="161"/>
      <c r="P479" s="161"/>
      <c r="Q479" s="161"/>
      <c r="R479" s="161"/>
      <c r="S479" s="161"/>
      <c r="T479" s="161"/>
      <c r="U479" s="161"/>
      <c r="V479" s="161"/>
      <c r="W479" s="161"/>
      <c r="X479" s="161"/>
      <c r="Y479" s="161"/>
      <c r="Z479" s="99"/>
      <c r="AA479" s="161"/>
      <c r="AB479" s="161"/>
      <c r="AC479" s="161"/>
      <c r="AD479" s="161"/>
      <c r="AE479" s="161"/>
      <c r="AF479" s="161"/>
      <c r="AG479" s="161"/>
      <c r="AH479" s="161"/>
      <c r="AI479" s="161"/>
      <c r="AJ479" s="161"/>
      <c r="AK479" s="161"/>
      <c r="AL479" s="161"/>
      <c r="AM479" s="161"/>
      <c r="AN479" s="161"/>
      <c r="AO479" s="161"/>
      <c r="AP479" s="161"/>
      <c r="AQ479" s="161"/>
      <c r="AR479" s="161"/>
      <c r="AS479" s="161"/>
      <c r="AT479" s="161"/>
      <c r="AU479" s="161"/>
      <c r="AV479" s="161"/>
      <c r="AW479" s="161"/>
      <c r="AX479" s="161"/>
      <c r="AY479" s="161"/>
      <c r="AZ479" s="161"/>
      <c r="BA479" s="99"/>
    </row>
    <row r="480" spans="1:53" ht="15.75" customHeight="1" x14ac:dyDescent="0.25">
      <c r="A480" s="99"/>
      <c r="B480" s="100"/>
      <c r="C480" s="99"/>
      <c r="D480" s="99"/>
      <c r="E480" s="1444"/>
      <c r="F480" s="99"/>
      <c r="G480" s="99"/>
      <c r="H480" s="99"/>
      <c r="I480" s="99"/>
      <c r="J480" s="161"/>
      <c r="K480" s="1442"/>
      <c r="L480" s="1443"/>
      <c r="M480" s="161"/>
      <c r="N480" s="1442"/>
      <c r="O480" s="161"/>
      <c r="P480" s="161"/>
      <c r="Q480" s="161"/>
      <c r="R480" s="161"/>
      <c r="S480" s="161"/>
      <c r="T480" s="161"/>
      <c r="U480" s="161"/>
      <c r="V480" s="161"/>
      <c r="W480" s="161"/>
      <c r="X480" s="161"/>
      <c r="Y480" s="161"/>
      <c r="Z480" s="99"/>
      <c r="AA480" s="161"/>
      <c r="AB480" s="161"/>
      <c r="AC480" s="161"/>
      <c r="AD480" s="161"/>
      <c r="AE480" s="161"/>
      <c r="AF480" s="161"/>
      <c r="AG480" s="161"/>
      <c r="AH480" s="161"/>
      <c r="AI480" s="161"/>
      <c r="AJ480" s="161"/>
      <c r="AK480" s="161"/>
      <c r="AL480" s="161"/>
      <c r="AM480" s="161"/>
      <c r="AN480" s="161"/>
      <c r="AO480" s="161"/>
      <c r="AP480" s="161"/>
      <c r="AQ480" s="161"/>
      <c r="AR480" s="161"/>
      <c r="AS480" s="161"/>
      <c r="AT480" s="161"/>
      <c r="AU480" s="161"/>
      <c r="AV480" s="161"/>
      <c r="AW480" s="161"/>
      <c r="AX480" s="161"/>
      <c r="AY480" s="161"/>
      <c r="AZ480" s="161"/>
      <c r="BA480" s="99"/>
    </row>
    <row r="481" spans="1:53" ht="15.75" customHeight="1" x14ac:dyDescent="0.25">
      <c r="A481" s="99"/>
      <c r="B481" s="100"/>
      <c r="C481" s="99"/>
      <c r="D481" s="99"/>
      <c r="E481" s="1444"/>
      <c r="F481" s="99"/>
      <c r="G481" s="99"/>
      <c r="H481" s="99"/>
      <c r="I481" s="99"/>
      <c r="J481" s="161"/>
      <c r="K481" s="1442"/>
      <c r="L481" s="1443"/>
      <c r="M481" s="161"/>
      <c r="N481" s="1442"/>
      <c r="O481" s="161"/>
      <c r="P481" s="161"/>
      <c r="Q481" s="161"/>
      <c r="R481" s="161"/>
      <c r="S481" s="161"/>
      <c r="T481" s="161"/>
      <c r="U481" s="161"/>
      <c r="V481" s="161"/>
      <c r="W481" s="161"/>
      <c r="X481" s="161"/>
      <c r="Y481" s="161"/>
      <c r="Z481" s="99"/>
      <c r="AA481" s="161"/>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c r="AW481" s="161"/>
      <c r="AX481" s="161"/>
      <c r="AY481" s="161"/>
      <c r="AZ481" s="161"/>
      <c r="BA481" s="99"/>
    </row>
    <row r="482" spans="1:53" ht="15.75" customHeight="1" x14ac:dyDescent="0.25">
      <c r="A482" s="99"/>
      <c r="B482" s="100"/>
      <c r="C482" s="99"/>
      <c r="D482" s="99"/>
      <c r="E482" s="1444"/>
      <c r="F482" s="99"/>
      <c r="G482" s="99"/>
      <c r="H482" s="99"/>
      <c r="I482" s="99"/>
      <c r="J482" s="161"/>
      <c r="K482" s="1442"/>
      <c r="L482" s="1443"/>
      <c r="M482" s="161"/>
      <c r="N482" s="1442"/>
      <c r="O482" s="161"/>
      <c r="P482" s="161"/>
      <c r="Q482" s="161"/>
      <c r="R482" s="161"/>
      <c r="S482" s="161"/>
      <c r="T482" s="161"/>
      <c r="U482" s="161"/>
      <c r="V482" s="161"/>
      <c r="W482" s="161"/>
      <c r="X482" s="161"/>
      <c r="Y482" s="161"/>
      <c r="Z482" s="99"/>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1"/>
      <c r="AY482" s="161"/>
      <c r="AZ482" s="161"/>
      <c r="BA482" s="99"/>
    </row>
    <row r="483" spans="1:53" ht="15.75" customHeight="1" x14ac:dyDescent="0.25">
      <c r="A483" s="99"/>
      <c r="B483" s="100"/>
      <c r="C483" s="99"/>
      <c r="D483" s="99"/>
      <c r="E483" s="1444"/>
      <c r="F483" s="99"/>
      <c r="G483" s="99"/>
      <c r="H483" s="99"/>
      <c r="I483" s="99"/>
      <c r="J483" s="161"/>
      <c r="K483" s="1442"/>
      <c r="L483" s="1443"/>
      <c r="M483" s="161"/>
      <c r="N483" s="1442"/>
      <c r="O483" s="161"/>
      <c r="P483" s="161"/>
      <c r="Q483" s="161"/>
      <c r="R483" s="161"/>
      <c r="S483" s="161"/>
      <c r="T483" s="161"/>
      <c r="U483" s="161"/>
      <c r="V483" s="161"/>
      <c r="W483" s="161"/>
      <c r="X483" s="161"/>
      <c r="Y483" s="161"/>
      <c r="Z483" s="99"/>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c r="AW483" s="161"/>
      <c r="AX483" s="161"/>
      <c r="AY483" s="161"/>
      <c r="AZ483" s="161"/>
      <c r="BA483" s="99"/>
    </row>
    <row r="484" spans="1:53" ht="15.75" customHeight="1" x14ac:dyDescent="0.25">
      <c r="A484" s="99"/>
      <c r="B484" s="100"/>
      <c r="C484" s="99"/>
      <c r="D484" s="99"/>
      <c r="E484" s="1444"/>
      <c r="F484" s="99"/>
      <c r="G484" s="99"/>
      <c r="H484" s="99"/>
      <c r="I484" s="99"/>
      <c r="J484" s="161"/>
      <c r="K484" s="1442"/>
      <c r="L484" s="1443"/>
      <c r="M484" s="161"/>
      <c r="N484" s="1442"/>
      <c r="O484" s="161"/>
      <c r="P484" s="161"/>
      <c r="Q484" s="161"/>
      <c r="R484" s="161"/>
      <c r="S484" s="161"/>
      <c r="T484" s="161"/>
      <c r="U484" s="161"/>
      <c r="V484" s="161"/>
      <c r="W484" s="161"/>
      <c r="X484" s="161"/>
      <c r="Y484" s="161"/>
      <c r="Z484" s="99"/>
      <c r="AA484" s="161"/>
      <c r="AB484" s="161"/>
      <c r="AC484" s="161"/>
      <c r="AD484" s="161"/>
      <c r="AE484" s="161"/>
      <c r="AF484" s="161"/>
      <c r="AG484" s="161"/>
      <c r="AH484" s="161"/>
      <c r="AI484" s="161"/>
      <c r="AJ484" s="161"/>
      <c r="AK484" s="161"/>
      <c r="AL484" s="161"/>
      <c r="AM484" s="161"/>
      <c r="AN484" s="161"/>
      <c r="AO484" s="161"/>
      <c r="AP484" s="161"/>
      <c r="AQ484" s="161"/>
      <c r="AR484" s="161"/>
      <c r="AS484" s="161"/>
      <c r="AT484" s="161"/>
      <c r="AU484" s="161"/>
      <c r="AV484" s="161"/>
      <c r="AW484" s="161"/>
      <c r="AX484" s="161"/>
      <c r="AY484" s="161"/>
      <c r="AZ484" s="161"/>
      <c r="BA484" s="99"/>
    </row>
    <row r="485" spans="1:53" ht="15.75" customHeight="1" x14ac:dyDescent="0.25">
      <c r="A485" s="99"/>
      <c r="B485" s="100"/>
      <c r="C485" s="99"/>
      <c r="D485" s="99"/>
      <c r="E485" s="1444"/>
      <c r="F485" s="99"/>
      <c r="G485" s="99"/>
      <c r="H485" s="99"/>
      <c r="I485" s="99"/>
      <c r="J485" s="161"/>
      <c r="K485" s="1442"/>
      <c r="L485" s="1443"/>
      <c r="M485" s="161"/>
      <c r="N485" s="1442"/>
      <c r="O485" s="161"/>
      <c r="P485" s="161"/>
      <c r="Q485" s="161"/>
      <c r="R485" s="161"/>
      <c r="S485" s="161"/>
      <c r="T485" s="161"/>
      <c r="U485" s="161"/>
      <c r="V485" s="161"/>
      <c r="W485" s="161"/>
      <c r="X485" s="161"/>
      <c r="Y485" s="161"/>
      <c r="Z485" s="99"/>
      <c r="AA485" s="161"/>
      <c r="AB485" s="161"/>
      <c r="AC485" s="161"/>
      <c r="AD485" s="161"/>
      <c r="AE485" s="161"/>
      <c r="AF485" s="161"/>
      <c r="AG485" s="161"/>
      <c r="AH485" s="161"/>
      <c r="AI485" s="161"/>
      <c r="AJ485" s="161"/>
      <c r="AK485" s="161"/>
      <c r="AL485" s="161"/>
      <c r="AM485" s="161"/>
      <c r="AN485" s="161"/>
      <c r="AO485" s="161"/>
      <c r="AP485" s="161"/>
      <c r="AQ485" s="161"/>
      <c r="AR485" s="161"/>
      <c r="AS485" s="161"/>
      <c r="AT485" s="161"/>
      <c r="AU485" s="161"/>
      <c r="AV485" s="161"/>
      <c r="AW485" s="161"/>
      <c r="AX485" s="161"/>
      <c r="AY485" s="161"/>
      <c r="AZ485" s="161"/>
      <c r="BA485" s="99"/>
    </row>
    <row r="486" spans="1:53" ht="15.75" customHeight="1" x14ac:dyDescent="0.25">
      <c r="A486" s="99"/>
      <c r="B486" s="100"/>
      <c r="C486" s="99"/>
      <c r="D486" s="99"/>
      <c r="E486" s="1444"/>
      <c r="F486" s="99"/>
      <c r="G486" s="99"/>
      <c r="H486" s="99"/>
      <c r="I486" s="99"/>
      <c r="J486" s="161"/>
      <c r="K486" s="1442"/>
      <c r="L486" s="1443"/>
      <c r="M486" s="161"/>
      <c r="N486" s="1442"/>
      <c r="O486" s="161"/>
      <c r="P486" s="161"/>
      <c r="Q486" s="161"/>
      <c r="R486" s="161"/>
      <c r="S486" s="161"/>
      <c r="T486" s="161"/>
      <c r="U486" s="161"/>
      <c r="V486" s="161"/>
      <c r="W486" s="161"/>
      <c r="X486" s="161"/>
      <c r="Y486" s="161"/>
      <c r="Z486" s="99"/>
      <c r="AA486" s="161"/>
      <c r="AB486" s="161"/>
      <c r="AC486" s="161"/>
      <c r="AD486" s="161"/>
      <c r="AE486" s="161"/>
      <c r="AF486" s="161"/>
      <c r="AG486" s="161"/>
      <c r="AH486" s="161"/>
      <c r="AI486" s="161"/>
      <c r="AJ486" s="161"/>
      <c r="AK486" s="161"/>
      <c r="AL486" s="161"/>
      <c r="AM486" s="161"/>
      <c r="AN486" s="161"/>
      <c r="AO486" s="161"/>
      <c r="AP486" s="161"/>
      <c r="AQ486" s="161"/>
      <c r="AR486" s="161"/>
      <c r="AS486" s="161"/>
      <c r="AT486" s="161"/>
      <c r="AU486" s="161"/>
      <c r="AV486" s="161"/>
      <c r="AW486" s="161"/>
      <c r="AX486" s="161"/>
      <c r="AY486" s="161"/>
      <c r="AZ486" s="161"/>
      <c r="BA486" s="99"/>
    </row>
    <row r="487" spans="1:53" ht="15.75" customHeight="1" x14ac:dyDescent="0.25">
      <c r="A487" s="99"/>
      <c r="B487" s="100"/>
      <c r="C487" s="99"/>
      <c r="D487" s="99"/>
      <c r="E487" s="1444"/>
      <c r="F487" s="99"/>
      <c r="G487" s="99"/>
      <c r="H487" s="99"/>
      <c r="I487" s="99"/>
      <c r="J487" s="161"/>
      <c r="K487" s="1442"/>
      <c r="L487" s="1443"/>
      <c r="M487" s="161"/>
      <c r="N487" s="1442"/>
      <c r="O487" s="161"/>
      <c r="P487" s="161"/>
      <c r="Q487" s="161"/>
      <c r="R487" s="161"/>
      <c r="S487" s="161"/>
      <c r="T487" s="161"/>
      <c r="U487" s="161"/>
      <c r="V487" s="161"/>
      <c r="W487" s="161"/>
      <c r="X487" s="161"/>
      <c r="Y487" s="161"/>
      <c r="Z487" s="99"/>
      <c r="AA487" s="161"/>
      <c r="AB487" s="161"/>
      <c r="AC487" s="161"/>
      <c r="AD487" s="161"/>
      <c r="AE487" s="161"/>
      <c r="AF487" s="161"/>
      <c r="AG487" s="161"/>
      <c r="AH487" s="161"/>
      <c r="AI487" s="161"/>
      <c r="AJ487" s="161"/>
      <c r="AK487" s="161"/>
      <c r="AL487" s="161"/>
      <c r="AM487" s="161"/>
      <c r="AN487" s="161"/>
      <c r="AO487" s="161"/>
      <c r="AP487" s="161"/>
      <c r="AQ487" s="161"/>
      <c r="AR487" s="161"/>
      <c r="AS487" s="161"/>
      <c r="AT487" s="161"/>
      <c r="AU487" s="161"/>
      <c r="AV487" s="161"/>
      <c r="AW487" s="161"/>
      <c r="AX487" s="161"/>
      <c r="AY487" s="161"/>
      <c r="AZ487" s="161"/>
      <c r="BA487" s="99"/>
    </row>
    <row r="488" spans="1:53" ht="15.75" customHeight="1" x14ac:dyDescent="0.25">
      <c r="A488" s="99"/>
      <c r="B488" s="100"/>
      <c r="C488" s="99"/>
      <c r="D488" s="99"/>
      <c r="E488" s="1444"/>
      <c r="F488" s="99"/>
      <c r="G488" s="99"/>
      <c r="H488" s="99"/>
      <c r="I488" s="99"/>
      <c r="J488" s="161"/>
      <c r="K488" s="1442"/>
      <c r="L488" s="1443"/>
      <c r="M488" s="161"/>
      <c r="N488" s="1442"/>
      <c r="O488" s="161"/>
      <c r="P488" s="161"/>
      <c r="Q488" s="161"/>
      <c r="R488" s="161"/>
      <c r="S488" s="161"/>
      <c r="T488" s="161"/>
      <c r="U488" s="161"/>
      <c r="V488" s="161"/>
      <c r="W488" s="161"/>
      <c r="X488" s="161"/>
      <c r="Y488" s="161"/>
      <c r="Z488" s="99"/>
      <c r="AA488" s="161"/>
      <c r="AB488" s="161"/>
      <c r="AC488" s="161"/>
      <c r="AD488" s="161"/>
      <c r="AE488" s="161"/>
      <c r="AF488" s="161"/>
      <c r="AG488" s="161"/>
      <c r="AH488" s="161"/>
      <c r="AI488" s="161"/>
      <c r="AJ488" s="161"/>
      <c r="AK488" s="161"/>
      <c r="AL488" s="161"/>
      <c r="AM488" s="161"/>
      <c r="AN488" s="161"/>
      <c r="AO488" s="161"/>
      <c r="AP488" s="161"/>
      <c r="AQ488" s="161"/>
      <c r="AR488" s="161"/>
      <c r="AS488" s="161"/>
      <c r="AT488" s="161"/>
      <c r="AU488" s="161"/>
      <c r="AV488" s="161"/>
      <c r="AW488" s="161"/>
      <c r="AX488" s="161"/>
      <c r="AY488" s="161"/>
      <c r="AZ488" s="161"/>
      <c r="BA488" s="99"/>
    </row>
    <row r="489" spans="1:53" ht="15.75" customHeight="1" x14ac:dyDescent="0.25">
      <c r="A489" s="99"/>
      <c r="B489" s="100"/>
      <c r="C489" s="99"/>
      <c r="D489" s="99"/>
      <c r="E489" s="1444"/>
      <c r="F489" s="99"/>
      <c r="G489" s="99"/>
      <c r="H489" s="99"/>
      <c r="I489" s="99"/>
      <c r="J489" s="161"/>
      <c r="K489" s="1442"/>
      <c r="L489" s="1443"/>
      <c r="M489" s="161"/>
      <c r="N489" s="1442"/>
      <c r="O489" s="161"/>
      <c r="P489" s="161"/>
      <c r="Q489" s="161"/>
      <c r="R489" s="161"/>
      <c r="S489" s="161"/>
      <c r="T489" s="161"/>
      <c r="U489" s="161"/>
      <c r="V489" s="161"/>
      <c r="W489" s="161"/>
      <c r="X489" s="161"/>
      <c r="Y489" s="161"/>
      <c r="Z489" s="99"/>
      <c r="AA489" s="161"/>
      <c r="AB489" s="161"/>
      <c r="AC489" s="161"/>
      <c r="AD489" s="161"/>
      <c r="AE489" s="161"/>
      <c r="AF489" s="161"/>
      <c r="AG489" s="161"/>
      <c r="AH489" s="161"/>
      <c r="AI489" s="161"/>
      <c r="AJ489" s="161"/>
      <c r="AK489" s="161"/>
      <c r="AL489" s="161"/>
      <c r="AM489" s="161"/>
      <c r="AN489" s="161"/>
      <c r="AO489" s="161"/>
      <c r="AP489" s="161"/>
      <c r="AQ489" s="161"/>
      <c r="AR489" s="161"/>
      <c r="AS489" s="161"/>
      <c r="AT489" s="161"/>
      <c r="AU489" s="161"/>
      <c r="AV489" s="161"/>
      <c r="AW489" s="161"/>
      <c r="AX489" s="161"/>
      <c r="AY489" s="161"/>
      <c r="AZ489" s="161"/>
      <c r="BA489" s="99"/>
    </row>
    <row r="490" spans="1:53" ht="15.75" customHeight="1" x14ac:dyDescent="0.25">
      <c r="A490" s="99"/>
      <c r="B490" s="100"/>
      <c r="C490" s="99"/>
      <c r="D490" s="99"/>
      <c r="E490" s="1444"/>
      <c r="F490" s="99"/>
      <c r="G490" s="99"/>
      <c r="H490" s="99"/>
      <c r="I490" s="99"/>
      <c r="J490" s="161"/>
      <c r="K490" s="1442"/>
      <c r="L490" s="1443"/>
      <c r="M490" s="161"/>
      <c r="N490" s="1442"/>
      <c r="O490" s="161"/>
      <c r="P490" s="161"/>
      <c r="Q490" s="161"/>
      <c r="R490" s="161"/>
      <c r="S490" s="161"/>
      <c r="T490" s="161"/>
      <c r="U490" s="161"/>
      <c r="V490" s="161"/>
      <c r="W490" s="161"/>
      <c r="X490" s="161"/>
      <c r="Y490" s="161"/>
      <c r="Z490" s="99"/>
      <c r="AA490" s="161"/>
      <c r="AB490" s="161"/>
      <c r="AC490" s="161"/>
      <c r="AD490" s="161"/>
      <c r="AE490" s="161"/>
      <c r="AF490" s="161"/>
      <c r="AG490" s="161"/>
      <c r="AH490" s="161"/>
      <c r="AI490" s="161"/>
      <c r="AJ490" s="161"/>
      <c r="AK490" s="161"/>
      <c r="AL490" s="161"/>
      <c r="AM490" s="161"/>
      <c r="AN490" s="161"/>
      <c r="AO490" s="161"/>
      <c r="AP490" s="161"/>
      <c r="AQ490" s="161"/>
      <c r="AR490" s="161"/>
      <c r="AS490" s="161"/>
      <c r="AT490" s="161"/>
      <c r="AU490" s="161"/>
      <c r="AV490" s="161"/>
      <c r="AW490" s="161"/>
      <c r="AX490" s="161"/>
      <c r="AY490" s="161"/>
      <c r="AZ490" s="161"/>
      <c r="BA490" s="99"/>
    </row>
    <row r="491" spans="1:53" ht="15.75" customHeight="1" x14ac:dyDescent="0.25">
      <c r="A491" s="99"/>
      <c r="B491" s="100"/>
      <c r="C491" s="99"/>
      <c r="D491" s="99"/>
      <c r="E491" s="1444"/>
      <c r="F491" s="99"/>
      <c r="G491" s="99"/>
      <c r="H491" s="99"/>
      <c r="I491" s="99"/>
      <c r="J491" s="161"/>
      <c r="K491" s="1442"/>
      <c r="L491" s="1443"/>
      <c r="M491" s="161"/>
      <c r="N491" s="1442"/>
      <c r="O491" s="161"/>
      <c r="P491" s="161"/>
      <c r="Q491" s="161"/>
      <c r="R491" s="161"/>
      <c r="S491" s="161"/>
      <c r="T491" s="161"/>
      <c r="U491" s="161"/>
      <c r="V491" s="161"/>
      <c r="W491" s="161"/>
      <c r="X491" s="161"/>
      <c r="Y491" s="161"/>
      <c r="Z491" s="99"/>
      <c r="AA491" s="161"/>
      <c r="AB491" s="161"/>
      <c r="AC491" s="161"/>
      <c r="AD491" s="161"/>
      <c r="AE491" s="161"/>
      <c r="AF491" s="161"/>
      <c r="AG491" s="161"/>
      <c r="AH491" s="161"/>
      <c r="AI491" s="161"/>
      <c r="AJ491" s="161"/>
      <c r="AK491" s="161"/>
      <c r="AL491" s="161"/>
      <c r="AM491" s="161"/>
      <c r="AN491" s="161"/>
      <c r="AO491" s="161"/>
      <c r="AP491" s="161"/>
      <c r="AQ491" s="161"/>
      <c r="AR491" s="161"/>
      <c r="AS491" s="161"/>
      <c r="AT491" s="161"/>
      <c r="AU491" s="161"/>
      <c r="AV491" s="161"/>
      <c r="AW491" s="161"/>
      <c r="AX491" s="161"/>
      <c r="AY491" s="161"/>
      <c r="AZ491" s="161"/>
      <c r="BA491" s="99"/>
    </row>
    <row r="492" spans="1:53" ht="15.75" customHeight="1" x14ac:dyDescent="0.25">
      <c r="A492" s="99"/>
      <c r="B492" s="100"/>
      <c r="C492" s="99"/>
      <c r="D492" s="99"/>
      <c r="E492" s="1444"/>
      <c r="F492" s="99"/>
      <c r="G492" s="99"/>
      <c r="H492" s="99"/>
      <c r="I492" s="99"/>
      <c r="J492" s="161"/>
      <c r="K492" s="1442"/>
      <c r="L492" s="1443"/>
      <c r="M492" s="161"/>
      <c r="N492" s="1442"/>
      <c r="O492" s="161"/>
      <c r="P492" s="161"/>
      <c r="Q492" s="161"/>
      <c r="R492" s="161"/>
      <c r="S492" s="161"/>
      <c r="T492" s="161"/>
      <c r="U492" s="161"/>
      <c r="V492" s="161"/>
      <c r="W492" s="161"/>
      <c r="X492" s="161"/>
      <c r="Y492" s="161"/>
      <c r="Z492" s="99"/>
      <c r="AA492" s="161"/>
      <c r="AB492" s="161"/>
      <c r="AC492" s="161"/>
      <c r="AD492" s="161"/>
      <c r="AE492" s="161"/>
      <c r="AF492" s="161"/>
      <c r="AG492" s="161"/>
      <c r="AH492" s="161"/>
      <c r="AI492" s="161"/>
      <c r="AJ492" s="161"/>
      <c r="AK492" s="161"/>
      <c r="AL492" s="161"/>
      <c r="AM492" s="161"/>
      <c r="AN492" s="161"/>
      <c r="AO492" s="161"/>
      <c r="AP492" s="161"/>
      <c r="AQ492" s="161"/>
      <c r="AR492" s="161"/>
      <c r="AS492" s="161"/>
      <c r="AT492" s="161"/>
      <c r="AU492" s="161"/>
      <c r="AV492" s="161"/>
      <c r="AW492" s="161"/>
      <c r="AX492" s="161"/>
      <c r="AY492" s="161"/>
      <c r="AZ492" s="161"/>
      <c r="BA492" s="99"/>
    </row>
    <row r="493" spans="1:53" ht="15.75" customHeight="1" x14ac:dyDescent="0.25">
      <c r="A493" s="99"/>
      <c r="B493" s="100"/>
      <c r="C493" s="99"/>
      <c r="D493" s="99"/>
      <c r="E493" s="1444"/>
      <c r="F493" s="99"/>
      <c r="G493" s="99"/>
      <c r="H493" s="99"/>
      <c r="I493" s="99"/>
      <c r="J493" s="161"/>
      <c r="K493" s="1442"/>
      <c r="L493" s="1443"/>
      <c r="M493" s="161"/>
      <c r="N493" s="1442"/>
      <c r="O493" s="161"/>
      <c r="P493" s="161"/>
      <c r="Q493" s="161"/>
      <c r="R493" s="161"/>
      <c r="S493" s="161"/>
      <c r="T493" s="161"/>
      <c r="U493" s="161"/>
      <c r="V493" s="161"/>
      <c r="W493" s="161"/>
      <c r="X493" s="161"/>
      <c r="Y493" s="161"/>
      <c r="Z493" s="99"/>
      <c r="AA493" s="161"/>
      <c r="AB493" s="161"/>
      <c r="AC493" s="161"/>
      <c r="AD493" s="161"/>
      <c r="AE493" s="161"/>
      <c r="AF493" s="161"/>
      <c r="AG493" s="161"/>
      <c r="AH493" s="161"/>
      <c r="AI493" s="161"/>
      <c r="AJ493" s="161"/>
      <c r="AK493" s="161"/>
      <c r="AL493" s="161"/>
      <c r="AM493" s="161"/>
      <c r="AN493" s="161"/>
      <c r="AO493" s="161"/>
      <c r="AP493" s="161"/>
      <c r="AQ493" s="161"/>
      <c r="AR493" s="161"/>
      <c r="AS493" s="161"/>
      <c r="AT493" s="161"/>
      <c r="AU493" s="161"/>
      <c r="AV493" s="161"/>
      <c r="AW493" s="161"/>
      <c r="AX493" s="161"/>
      <c r="AY493" s="161"/>
      <c r="AZ493" s="161"/>
      <c r="BA493" s="99"/>
    </row>
    <row r="494" spans="1:53" ht="15.75" customHeight="1" x14ac:dyDescent="0.25">
      <c r="A494" s="99"/>
      <c r="B494" s="100"/>
      <c r="C494" s="99"/>
      <c r="D494" s="99"/>
      <c r="E494" s="1444"/>
      <c r="F494" s="99"/>
      <c r="G494" s="99"/>
      <c r="H494" s="99"/>
      <c r="I494" s="99"/>
      <c r="J494" s="161"/>
      <c r="K494" s="1442"/>
      <c r="L494" s="1443"/>
      <c r="M494" s="161"/>
      <c r="N494" s="1442"/>
      <c r="O494" s="161"/>
      <c r="P494" s="161"/>
      <c r="Q494" s="161"/>
      <c r="R494" s="161"/>
      <c r="S494" s="161"/>
      <c r="T494" s="161"/>
      <c r="U494" s="161"/>
      <c r="V494" s="161"/>
      <c r="W494" s="161"/>
      <c r="X494" s="161"/>
      <c r="Y494" s="161"/>
      <c r="Z494" s="99"/>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1"/>
      <c r="AX494" s="161"/>
      <c r="AY494" s="161"/>
      <c r="AZ494" s="161"/>
      <c r="BA494" s="99"/>
    </row>
    <row r="495" spans="1:53" ht="15.75" customHeight="1" x14ac:dyDescent="0.25">
      <c r="A495" s="99"/>
      <c r="B495" s="100"/>
      <c r="C495" s="99"/>
      <c r="D495" s="99"/>
      <c r="E495" s="1444"/>
      <c r="F495" s="99"/>
      <c r="G495" s="99"/>
      <c r="H495" s="99"/>
      <c r="I495" s="99"/>
      <c r="J495" s="161"/>
      <c r="K495" s="1442"/>
      <c r="L495" s="1443"/>
      <c r="M495" s="161"/>
      <c r="N495" s="1442"/>
      <c r="O495" s="161"/>
      <c r="P495" s="161"/>
      <c r="Q495" s="161"/>
      <c r="R495" s="161"/>
      <c r="S495" s="161"/>
      <c r="T495" s="161"/>
      <c r="U495" s="161"/>
      <c r="V495" s="161"/>
      <c r="W495" s="161"/>
      <c r="X495" s="161"/>
      <c r="Y495" s="161"/>
      <c r="Z495" s="99"/>
      <c r="AA495" s="161"/>
      <c r="AB495" s="161"/>
      <c r="AC495" s="161"/>
      <c r="AD495" s="161"/>
      <c r="AE495" s="161"/>
      <c r="AF495" s="161"/>
      <c r="AG495" s="161"/>
      <c r="AH495" s="161"/>
      <c r="AI495" s="161"/>
      <c r="AJ495" s="161"/>
      <c r="AK495" s="161"/>
      <c r="AL495" s="161"/>
      <c r="AM495" s="161"/>
      <c r="AN495" s="161"/>
      <c r="AO495" s="161"/>
      <c r="AP495" s="161"/>
      <c r="AQ495" s="161"/>
      <c r="AR495" s="161"/>
      <c r="AS495" s="161"/>
      <c r="AT495" s="161"/>
      <c r="AU495" s="161"/>
      <c r="AV495" s="161"/>
      <c r="AW495" s="161"/>
      <c r="AX495" s="161"/>
      <c r="AY495" s="161"/>
      <c r="AZ495" s="161"/>
      <c r="BA495" s="99"/>
    </row>
    <row r="496" spans="1:53" ht="15.75" customHeight="1" x14ac:dyDescent="0.25">
      <c r="A496" s="99"/>
      <c r="B496" s="100"/>
      <c r="C496" s="99"/>
      <c r="D496" s="99"/>
      <c r="E496" s="1444"/>
      <c r="F496" s="99"/>
      <c r="G496" s="99"/>
      <c r="H496" s="99"/>
      <c r="I496" s="99"/>
      <c r="J496" s="161"/>
      <c r="K496" s="1442"/>
      <c r="L496" s="1443"/>
      <c r="M496" s="161"/>
      <c r="N496" s="1442"/>
      <c r="O496" s="161"/>
      <c r="P496" s="161"/>
      <c r="Q496" s="161"/>
      <c r="R496" s="161"/>
      <c r="S496" s="161"/>
      <c r="T496" s="161"/>
      <c r="U496" s="161"/>
      <c r="V496" s="161"/>
      <c r="W496" s="161"/>
      <c r="X496" s="161"/>
      <c r="Y496" s="161"/>
      <c r="Z496" s="99"/>
      <c r="AA496" s="161"/>
      <c r="AB496" s="161"/>
      <c r="AC496" s="161"/>
      <c r="AD496" s="161"/>
      <c r="AE496" s="161"/>
      <c r="AF496" s="161"/>
      <c r="AG496" s="161"/>
      <c r="AH496" s="161"/>
      <c r="AI496" s="161"/>
      <c r="AJ496" s="161"/>
      <c r="AK496" s="161"/>
      <c r="AL496" s="161"/>
      <c r="AM496" s="161"/>
      <c r="AN496" s="161"/>
      <c r="AO496" s="161"/>
      <c r="AP496" s="161"/>
      <c r="AQ496" s="161"/>
      <c r="AR496" s="161"/>
      <c r="AS496" s="161"/>
      <c r="AT496" s="161"/>
      <c r="AU496" s="161"/>
      <c r="AV496" s="161"/>
      <c r="AW496" s="161"/>
      <c r="AX496" s="161"/>
      <c r="AY496" s="161"/>
      <c r="AZ496" s="161"/>
      <c r="BA496" s="99"/>
    </row>
    <row r="497" spans="1:53" ht="15.75" customHeight="1" x14ac:dyDescent="0.25">
      <c r="A497" s="99"/>
      <c r="B497" s="100"/>
      <c r="C497" s="99"/>
      <c r="D497" s="99"/>
      <c r="E497" s="1444"/>
      <c r="F497" s="99"/>
      <c r="G497" s="99"/>
      <c r="H497" s="99"/>
      <c r="I497" s="99"/>
      <c r="J497" s="161"/>
      <c r="K497" s="1442"/>
      <c r="L497" s="1443"/>
      <c r="M497" s="161"/>
      <c r="N497" s="1442"/>
      <c r="O497" s="161"/>
      <c r="P497" s="161"/>
      <c r="Q497" s="161"/>
      <c r="R497" s="161"/>
      <c r="S497" s="161"/>
      <c r="T497" s="161"/>
      <c r="U497" s="161"/>
      <c r="V497" s="161"/>
      <c r="W497" s="161"/>
      <c r="X497" s="161"/>
      <c r="Y497" s="161"/>
      <c r="Z497" s="99"/>
      <c r="AA497" s="161"/>
      <c r="AB497" s="161"/>
      <c r="AC497" s="161"/>
      <c r="AD497" s="161"/>
      <c r="AE497" s="161"/>
      <c r="AF497" s="161"/>
      <c r="AG497" s="161"/>
      <c r="AH497" s="161"/>
      <c r="AI497" s="161"/>
      <c r="AJ497" s="161"/>
      <c r="AK497" s="161"/>
      <c r="AL497" s="161"/>
      <c r="AM497" s="161"/>
      <c r="AN497" s="161"/>
      <c r="AO497" s="161"/>
      <c r="AP497" s="161"/>
      <c r="AQ497" s="161"/>
      <c r="AR497" s="161"/>
      <c r="AS497" s="161"/>
      <c r="AT497" s="161"/>
      <c r="AU497" s="161"/>
      <c r="AV497" s="161"/>
      <c r="AW497" s="161"/>
      <c r="AX497" s="161"/>
      <c r="AY497" s="161"/>
      <c r="AZ497" s="161"/>
      <c r="BA497" s="99"/>
    </row>
    <row r="498" spans="1:53" ht="15.75" customHeight="1" x14ac:dyDescent="0.25">
      <c r="A498" s="99"/>
      <c r="B498" s="100"/>
      <c r="C498" s="99"/>
      <c r="D498" s="99"/>
      <c r="E498" s="1444"/>
      <c r="F498" s="99"/>
      <c r="G498" s="99"/>
      <c r="H498" s="99"/>
      <c r="I498" s="99"/>
      <c r="J498" s="161"/>
      <c r="K498" s="1442"/>
      <c r="L498" s="1443"/>
      <c r="M498" s="161"/>
      <c r="N498" s="1442"/>
      <c r="O498" s="161"/>
      <c r="P498" s="161"/>
      <c r="Q498" s="161"/>
      <c r="R498" s="161"/>
      <c r="S498" s="161"/>
      <c r="T498" s="161"/>
      <c r="U498" s="161"/>
      <c r="V498" s="161"/>
      <c r="W498" s="161"/>
      <c r="X498" s="161"/>
      <c r="Y498" s="161"/>
      <c r="Z498" s="99"/>
      <c r="AA498" s="161"/>
      <c r="AB498" s="161"/>
      <c r="AC498" s="161"/>
      <c r="AD498" s="161"/>
      <c r="AE498" s="161"/>
      <c r="AF498" s="161"/>
      <c r="AG498" s="161"/>
      <c r="AH498" s="161"/>
      <c r="AI498" s="161"/>
      <c r="AJ498" s="161"/>
      <c r="AK498" s="161"/>
      <c r="AL498" s="161"/>
      <c r="AM498" s="161"/>
      <c r="AN498" s="161"/>
      <c r="AO498" s="161"/>
      <c r="AP498" s="161"/>
      <c r="AQ498" s="161"/>
      <c r="AR498" s="161"/>
      <c r="AS498" s="161"/>
      <c r="AT498" s="161"/>
      <c r="AU498" s="161"/>
      <c r="AV498" s="161"/>
      <c r="AW498" s="161"/>
      <c r="AX498" s="161"/>
      <c r="AY498" s="161"/>
      <c r="AZ498" s="161"/>
      <c r="BA498" s="99"/>
    </row>
    <row r="499" spans="1:53" ht="15.75" customHeight="1" x14ac:dyDescent="0.25">
      <c r="A499" s="99"/>
      <c r="B499" s="100"/>
      <c r="C499" s="99"/>
      <c r="D499" s="99"/>
      <c r="E499" s="1444"/>
      <c r="F499" s="99"/>
      <c r="G499" s="99"/>
      <c r="H499" s="99"/>
      <c r="I499" s="99"/>
      <c r="J499" s="161"/>
      <c r="K499" s="1442"/>
      <c r="L499" s="1443"/>
      <c r="M499" s="161"/>
      <c r="N499" s="1442"/>
      <c r="O499" s="161"/>
      <c r="P499" s="161"/>
      <c r="Q499" s="161"/>
      <c r="R499" s="161"/>
      <c r="S499" s="161"/>
      <c r="T499" s="161"/>
      <c r="U499" s="161"/>
      <c r="V499" s="161"/>
      <c r="W499" s="161"/>
      <c r="X499" s="161"/>
      <c r="Y499" s="161"/>
      <c r="Z499" s="99"/>
      <c r="AA499" s="161"/>
      <c r="AB499" s="161"/>
      <c r="AC499" s="161"/>
      <c r="AD499" s="161"/>
      <c r="AE499" s="161"/>
      <c r="AF499" s="161"/>
      <c r="AG499" s="161"/>
      <c r="AH499" s="161"/>
      <c r="AI499" s="161"/>
      <c r="AJ499" s="161"/>
      <c r="AK499" s="161"/>
      <c r="AL499" s="161"/>
      <c r="AM499" s="161"/>
      <c r="AN499" s="161"/>
      <c r="AO499" s="161"/>
      <c r="AP499" s="161"/>
      <c r="AQ499" s="161"/>
      <c r="AR499" s="161"/>
      <c r="AS499" s="161"/>
      <c r="AT499" s="161"/>
      <c r="AU499" s="161"/>
      <c r="AV499" s="161"/>
      <c r="AW499" s="161"/>
      <c r="AX499" s="161"/>
      <c r="AY499" s="161"/>
      <c r="AZ499" s="161"/>
      <c r="BA499" s="99"/>
    </row>
    <row r="500" spans="1:53" ht="15.75" customHeight="1" x14ac:dyDescent="0.25">
      <c r="A500" s="99"/>
      <c r="B500" s="100"/>
      <c r="C500" s="99"/>
      <c r="D500" s="99"/>
      <c r="E500" s="1444"/>
      <c r="F500" s="99"/>
      <c r="G500" s="99"/>
      <c r="H500" s="99"/>
      <c r="I500" s="99"/>
      <c r="J500" s="161"/>
      <c r="K500" s="1442"/>
      <c r="L500" s="1443"/>
      <c r="M500" s="161"/>
      <c r="N500" s="1442"/>
      <c r="O500" s="161"/>
      <c r="P500" s="161"/>
      <c r="Q500" s="161"/>
      <c r="R500" s="161"/>
      <c r="S500" s="161"/>
      <c r="T500" s="161"/>
      <c r="U500" s="161"/>
      <c r="V500" s="161"/>
      <c r="W500" s="161"/>
      <c r="X500" s="161"/>
      <c r="Y500" s="161"/>
      <c r="Z500" s="99"/>
      <c r="AA500" s="161"/>
      <c r="AB500" s="161"/>
      <c r="AC500" s="161"/>
      <c r="AD500" s="161"/>
      <c r="AE500" s="161"/>
      <c r="AF500" s="161"/>
      <c r="AG500" s="161"/>
      <c r="AH500" s="161"/>
      <c r="AI500" s="161"/>
      <c r="AJ500" s="161"/>
      <c r="AK500" s="161"/>
      <c r="AL500" s="161"/>
      <c r="AM500" s="161"/>
      <c r="AN500" s="161"/>
      <c r="AO500" s="161"/>
      <c r="AP500" s="161"/>
      <c r="AQ500" s="161"/>
      <c r="AR500" s="161"/>
      <c r="AS500" s="161"/>
      <c r="AT500" s="161"/>
      <c r="AU500" s="161"/>
      <c r="AV500" s="161"/>
      <c r="AW500" s="161"/>
      <c r="AX500" s="161"/>
      <c r="AY500" s="161"/>
      <c r="AZ500" s="161"/>
      <c r="BA500" s="99"/>
    </row>
    <row r="501" spans="1:53" ht="15.75" customHeight="1" x14ac:dyDescent="0.25">
      <c r="A501" s="99"/>
      <c r="B501" s="100"/>
      <c r="C501" s="99"/>
      <c r="D501" s="99"/>
      <c r="E501" s="1444"/>
      <c r="F501" s="99"/>
      <c r="G501" s="99"/>
      <c r="H501" s="99"/>
      <c r="I501" s="99"/>
      <c r="J501" s="161"/>
      <c r="K501" s="1442"/>
      <c r="L501" s="1443"/>
      <c r="M501" s="161"/>
      <c r="N501" s="1442"/>
      <c r="O501" s="161"/>
      <c r="P501" s="161"/>
      <c r="Q501" s="161"/>
      <c r="R501" s="161"/>
      <c r="S501" s="161"/>
      <c r="T501" s="161"/>
      <c r="U501" s="161"/>
      <c r="V501" s="161"/>
      <c r="W501" s="161"/>
      <c r="X501" s="161"/>
      <c r="Y501" s="161"/>
      <c r="Z501" s="99"/>
      <c r="AA501" s="161"/>
      <c r="AB501" s="161"/>
      <c r="AC501" s="161"/>
      <c r="AD501" s="161"/>
      <c r="AE501" s="161"/>
      <c r="AF501" s="161"/>
      <c r="AG501" s="161"/>
      <c r="AH501" s="161"/>
      <c r="AI501" s="161"/>
      <c r="AJ501" s="161"/>
      <c r="AK501" s="161"/>
      <c r="AL501" s="161"/>
      <c r="AM501" s="161"/>
      <c r="AN501" s="161"/>
      <c r="AO501" s="161"/>
      <c r="AP501" s="161"/>
      <c r="AQ501" s="161"/>
      <c r="AR501" s="161"/>
      <c r="AS501" s="161"/>
      <c r="AT501" s="161"/>
      <c r="AU501" s="161"/>
      <c r="AV501" s="161"/>
      <c r="AW501" s="161"/>
      <c r="AX501" s="161"/>
      <c r="AY501" s="161"/>
      <c r="AZ501" s="161"/>
      <c r="BA501" s="99"/>
    </row>
    <row r="502" spans="1:53" ht="15.75" customHeight="1" x14ac:dyDescent="0.25">
      <c r="A502" s="99"/>
      <c r="B502" s="100"/>
      <c r="C502" s="99"/>
      <c r="D502" s="99"/>
      <c r="E502" s="1444"/>
      <c r="F502" s="99"/>
      <c r="G502" s="99"/>
      <c r="H502" s="99"/>
      <c r="I502" s="99"/>
      <c r="J502" s="161"/>
      <c r="K502" s="1442"/>
      <c r="L502" s="1443"/>
      <c r="M502" s="161"/>
      <c r="N502" s="1442"/>
      <c r="O502" s="161"/>
      <c r="P502" s="161"/>
      <c r="Q502" s="161"/>
      <c r="R502" s="161"/>
      <c r="S502" s="161"/>
      <c r="T502" s="161"/>
      <c r="U502" s="161"/>
      <c r="V502" s="161"/>
      <c r="W502" s="161"/>
      <c r="X502" s="161"/>
      <c r="Y502" s="161"/>
      <c r="Z502" s="99"/>
      <c r="AA502" s="161"/>
      <c r="AB502" s="161"/>
      <c r="AC502" s="161"/>
      <c r="AD502" s="161"/>
      <c r="AE502" s="161"/>
      <c r="AF502" s="161"/>
      <c r="AG502" s="161"/>
      <c r="AH502" s="161"/>
      <c r="AI502" s="161"/>
      <c r="AJ502" s="161"/>
      <c r="AK502" s="161"/>
      <c r="AL502" s="161"/>
      <c r="AM502" s="161"/>
      <c r="AN502" s="161"/>
      <c r="AO502" s="161"/>
      <c r="AP502" s="161"/>
      <c r="AQ502" s="161"/>
      <c r="AR502" s="161"/>
      <c r="AS502" s="161"/>
      <c r="AT502" s="161"/>
      <c r="AU502" s="161"/>
      <c r="AV502" s="161"/>
      <c r="AW502" s="161"/>
      <c r="AX502" s="161"/>
      <c r="AY502" s="161"/>
      <c r="AZ502" s="161"/>
      <c r="BA502" s="99"/>
    </row>
    <row r="503" spans="1:53" ht="15.75" customHeight="1" x14ac:dyDescent="0.25">
      <c r="A503" s="99"/>
      <c r="B503" s="100"/>
      <c r="C503" s="99"/>
      <c r="D503" s="99"/>
      <c r="E503" s="1444"/>
      <c r="F503" s="99"/>
      <c r="G503" s="99"/>
      <c r="H503" s="99"/>
      <c r="I503" s="99"/>
      <c r="J503" s="161"/>
      <c r="K503" s="1442"/>
      <c r="L503" s="1443"/>
      <c r="M503" s="161"/>
      <c r="N503" s="1442"/>
      <c r="O503" s="161"/>
      <c r="P503" s="161"/>
      <c r="Q503" s="161"/>
      <c r="R503" s="161"/>
      <c r="S503" s="161"/>
      <c r="T503" s="161"/>
      <c r="U503" s="161"/>
      <c r="V503" s="161"/>
      <c r="W503" s="161"/>
      <c r="X503" s="161"/>
      <c r="Y503" s="161"/>
      <c r="Z503" s="99"/>
      <c r="AA503" s="161"/>
      <c r="AB503" s="161"/>
      <c r="AC503" s="161"/>
      <c r="AD503" s="161"/>
      <c r="AE503" s="161"/>
      <c r="AF503" s="161"/>
      <c r="AG503" s="161"/>
      <c r="AH503" s="161"/>
      <c r="AI503" s="161"/>
      <c r="AJ503" s="161"/>
      <c r="AK503" s="161"/>
      <c r="AL503" s="161"/>
      <c r="AM503" s="161"/>
      <c r="AN503" s="161"/>
      <c r="AO503" s="161"/>
      <c r="AP503" s="161"/>
      <c r="AQ503" s="161"/>
      <c r="AR503" s="161"/>
      <c r="AS503" s="161"/>
      <c r="AT503" s="161"/>
      <c r="AU503" s="161"/>
      <c r="AV503" s="161"/>
      <c r="AW503" s="161"/>
      <c r="AX503" s="161"/>
      <c r="AY503" s="161"/>
      <c r="AZ503" s="161"/>
      <c r="BA503" s="99"/>
    </row>
    <row r="504" spans="1:53" ht="15.75" customHeight="1" x14ac:dyDescent="0.25">
      <c r="A504" s="99"/>
      <c r="B504" s="100"/>
      <c r="C504" s="99"/>
      <c r="D504" s="99"/>
      <c r="E504" s="1444"/>
      <c r="F504" s="99"/>
      <c r="G504" s="99"/>
      <c r="H504" s="99"/>
      <c r="I504" s="99"/>
      <c r="J504" s="161"/>
      <c r="K504" s="1442"/>
      <c r="L504" s="1443"/>
      <c r="M504" s="161"/>
      <c r="N504" s="1442"/>
      <c r="O504" s="161"/>
      <c r="P504" s="161"/>
      <c r="Q504" s="161"/>
      <c r="R504" s="161"/>
      <c r="S504" s="161"/>
      <c r="T504" s="161"/>
      <c r="U504" s="161"/>
      <c r="V504" s="161"/>
      <c r="W504" s="161"/>
      <c r="X504" s="161"/>
      <c r="Y504" s="161"/>
      <c r="Z504" s="99"/>
      <c r="AA504" s="161"/>
      <c r="AB504" s="161"/>
      <c r="AC504" s="161"/>
      <c r="AD504" s="161"/>
      <c r="AE504" s="161"/>
      <c r="AF504" s="161"/>
      <c r="AG504" s="161"/>
      <c r="AH504" s="161"/>
      <c r="AI504" s="161"/>
      <c r="AJ504" s="161"/>
      <c r="AK504" s="161"/>
      <c r="AL504" s="161"/>
      <c r="AM504" s="161"/>
      <c r="AN504" s="161"/>
      <c r="AO504" s="161"/>
      <c r="AP504" s="161"/>
      <c r="AQ504" s="161"/>
      <c r="AR504" s="161"/>
      <c r="AS504" s="161"/>
      <c r="AT504" s="161"/>
      <c r="AU504" s="161"/>
      <c r="AV504" s="161"/>
      <c r="AW504" s="161"/>
      <c r="AX504" s="161"/>
      <c r="AY504" s="161"/>
      <c r="AZ504" s="161"/>
      <c r="BA504" s="99"/>
    </row>
    <row r="505" spans="1:53" ht="15.75" customHeight="1" x14ac:dyDescent="0.25">
      <c r="A505" s="99"/>
      <c r="B505" s="100"/>
      <c r="C505" s="99"/>
      <c r="D505" s="99"/>
      <c r="E505" s="1444"/>
      <c r="F505" s="99"/>
      <c r="G505" s="99"/>
      <c r="H505" s="99"/>
      <c r="I505" s="99"/>
      <c r="J505" s="161"/>
      <c r="K505" s="1442"/>
      <c r="L505" s="1443"/>
      <c r="M505" s="161"/>
      <c r="N505" s="1442"/>
      <c r="O505" s="161"/>
      <c r="P505" s="161"/>
      <c r="Q505" s="161"/>
      <c r="R505" s="161"/>
      <c r="S505" s="161"/>
      <c r="T505" s="161"/>
      <c r="U505" s="161"/>
      <c r="V505" s="161"/>
      <c r="W505" s="161"/>
      <c r="X505" s="161"/>
      <c r="Y505" s="161"/>
      <c r="Z505" s="99"/>
      <c r="AA505" s="161"/>
      <c r="AB505" s="161"/>
      <c r="AC505" s="161"/>
      <c r="AD505" s="161"/>
      <c r="AE505" s="161"/>
      <c r="AF505" s="161"/>
      <c r="AG505" s="161"/>
      <c r="AH505" s="161"/>
      <c r="AI505" s="161"/>
      <c r="AJ505" s="161"/>
      <c r="AK505" s="161"/>
      <c r="AL505" s="161"/>
      <c r="AM505" s="161"/>
      <c r="AN505" s="161"/>
      <c r="AO505" s="161"/>
      <c r="AP505" s="161"/>
      <c r="AQ505" s="161"/>
      <c r="AR505" s="161"/>
      <c r="AS505" s="161"/>
      <c r="AT505" s="161"/>
      <c r="AU505" s="161"/>
      <c r="AV505" s="161"/>
      <c r="AW505" s="161"/>
      <c r="AX505" s="161"/>
      <c r="AY505" s="161"/>
      <c r="AZ505" s="161"/>
      <c r="BA505" s="99"/>
    </row>
    <row r="506" spans="1:53" ht="15.75" customHeight="1" x14ac:dyDescent="0.25">
      <c r="A506" s="99"/>
      <c r="B506" s="100"/>
      <c r="C506" s="99"/>
      <c r="D506" s="99"/>
      <c r="E506" s="1444"/>
      <c r="F506" s="99"/>
      <c r="G506" s="99"/>
      <c r="H506" s="99"/>
      <c r="I506" s="99"/>
      <c r="J506" s="161"/>
      <c r="K506" s="1442"/>
      <c r="L506" s="1443"/>
      <c r="M506" s="161"/>
      <c r="N506" s="1442"/>
      <c r="O506" s="161"/>
      <c r="P506" s="161"/>
      <c r="Q506" s="161"/>
      <c r="R506" s="161"/>
      <c r="S506" s="161"/>
      <c r="T506" s="161"/>
      <c r="U506" s="161"/>
      <c r="V506" s="161"/>
      <c r="W506" s="161"/>
      <c r="X506" s="161"/>
      <c r="Y506" s="161"/>
      <c r="Z506" s="99"/>
      <c r="AA506" s="161"/>
      <c r="AB506" s="161"/>
      <c r="AC506" s="161"/>
      <c r="AD506" s="161"/>
      <c r="AE506" s="161"/>
      <c r="AF506" s="161"/>
      <c r="AG506" s="161"/>
      <c r="AH506" s="161"/>
      <c r="AI506" s="161"/>
      <c r="AJ506" s="161"/>
      <c r="AK506" s="161"/>
      <c r="AL506" s="161"/>
      <c r="AM506" s="161"/>
      <c r="AN506" s="161"/>
      <c r="AO506" s="161"/>
      <c r="AP506" s="161"/>
      <c r="AQ506" s="161"/>
      <c r="AR506" s="161"/>
      <c r="AS506" s="161"/>
      <c r="AT506" s="161"/>
      <c r="AU506" s="161"/>
      <c r="AV506" s="161"/>
      <c r="AW506" s="161"/>
      <c r="AX506" s="161"/>
      <c r="AY506" s="161"/>
      <c r="AZ506" s="161"/>
      <c r="BA506" s="99"/>
    </row>
    <row r="507" spans="1:53" ht="15.75" customHeight="1" x14ac:dyDescent="0.25">
      <c r="A507" s="99"/>
      <c r="B507" s="100"/>
      <c r="C507" s="99"/>
      <c r="D507" s="99"/>
      <c r="E507" s="1444"/>
      <c r="F507" s="99"/>
      <c r="G507" s="99"/>
      <c r="H507" s="99"/>
      <c r="I507" s="99"/>
      <c r="J507" s="161"/>
      <c r="K507" s="1442"/>
      <c r="L507" s="1443"/>
      <c r="M507" s="161"/>
      <c r="N507" s="1442"/>
      <c r="O507" s="161"/>
      <c r="P507" s="161"/>
      <c r="Q507" s="161"/>
      <c r="R507" s="161"/>
      <c r="S507" s="161"/>
      <c r="T507" s="161"/>
      <c r="U507" s="161"/>
      <c r="V507" s="161"/>
      <c r="W507" s="161"/>
      <c r="X507" s="161"/>
      <c r="Y507" s="161"/>
      <c r="Z507" s="99"/>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c r="AW507" s="161"/>
      <c r="AX507" s="161"/>
      <c r="AY507" s="161"/>
      <c r="AZ507" s="161"/>
      <c r="BA507" s="99"/>
    </row>
    <row r="508" spans="1:53" ht="15.75" customHeight="1" x14ac:dyDescent="0.25">
      <c r="A508" s="99"/>
      <c r="B508" s="100"/>
      <c r="C508" s="99"/>
      <c r="D508" s="99"/>
      <c r="E508" s="1444"/>
      <c r="F508" s="99"/>
      <c r="G508" s="99"/>
      <c r="H508" s="99"/>
      <c r="I508" s="99"/>
      <c r="J508" s="161"/>
      <c r="K508" s="1442"/>
      <c r="L508" s="1443"/>
      <c r="M508" s="161"/>
      <c r="N508" s="1442"/>
      <c r="O508" s="161"/>
      <c r="P508" s="161"/>
      <c r="Q508" s="161"/>
      <c r="R508" s="161"/>
      <c r="S508" s="161"/>
      <c r="T508" s="161"/>
      <c r="U508" s="161"/>
      <c r="V508" s="161"/>
      <c r="W508" s="161"/>
      <c r="X508" s="161"/>
      <c r="Y508" s="161"/>
      <c r="Z508" s="99"/>
      <c r="AA508" s="161"/>
      <c r="AB508" s="161"/>
      <c r="AC508" s="161"/>
      <c r="AD508" s="161"/>
      <c r="AE508" s="161"/>
      <c r="AF508" s="161"/>
      <c r="AG508" s="161"/>
      <c r="AH508" s="161"/>
      <c r="AI508" s="161"/>
      <c r="AJ508" s="161"/>
      <c r="AK508" s="161"/>
      <c r="AL508" s="161"/>
      <c r="AM508" s="161"/>
      <c r="AN508" s="161"/>
      <c r="AO508" s="161"/>
      <c r="AP508" s="161"/>
      <c r="AQ508" s="161"/>
      <c r="AR508" s="161"/>
      <c r="AS508" s="161"/>
      <c r="AT508" s="161"/>
      <c r="AU508" s="161"/>
      <c r="AV508" s="161"/>
      <c r="AW508" s="161"/>
      <c r="AX508" s="161"/>
      <c r="AY508" s="161"/>
      <c r="AZ508" s="161"/>
      <c r="BA508" s="99"/>
    </row>
    <row r="509" spans="1:53" ht="15.75" customHeight="1" x14ac:dyDescent="0.25">
      <c r="A509" s="99"/>
      <c r="B509" s="100"/>
      <c r="C509" s="99"/>
      <c r="D509" s="99"/>
      <c r="E509" s="1444"/>
      <c r="F509" s="99"/>
      <c r="G509" s="99"/>
      <c r="H509" s="99"/>
      <c r="I509" s="99"/>
      <c r="J509" s="161"/>
      <c r="K509" s="1442"/>
      <c r="L509" s="1443"/>
      <c r="M509" s="161"/>
      <c r="N509" s="1442"/>
      <c r="O509" s="161"/>
      <c r="P509" s="161"/>
      <c r="Q509" s="161"/>
      <c r="R509" s="161"/>
      <c r="S509" s="161"/>
      <c r="T509" s="161"/>
      <c r="U509" s="161"/>
      <c r="V509" s="161"/>
      <c r="W509" s="161"/>
      <c r="X509" s="161"/>
      <c r="Y509" s="161"/>
      <c r="Z509" s="99"/>
      <c r="AA509" s="161"/>
      <c r="AB509" s="161"/>
      <c r="AC509" s="161"/>
      <c r="AD509" s="161"/>
      <c r="AE509" s="161"/>
      <c r="AF509" s="161"/>
      <c r="AG509" s="161"/>
      <c r="AH509" s="161"/>
      <c r="AI509" s="161"/>
      <c r="AJ509" s="161"/>
      <c r="AK509" s="161"/>
      <c r="AL509" s="161"/>
      <c r="AM509" s="161"/>
      <c r="AN509" s="161"/>
      <c r="AO509" s="161"/>
      <c r="AP509" s="161"/>
      <c r="AQ509" s="161"/>
      <c r="AR509" s="161"/>
      <c r="AS509" s="161"/>
      <c r="AT509" s="161"/>
      <c r="AU509" s="161"/>
      <c r="AV509" s="161"/>
      <c r="AW509" s="161"/>
      <c r="AX509" s="161"/>
      <c r="AY509" s="161"/>
      <c r="AZ509" s="161"/>
      <c r="BA509" s="99"/>
    </row>
    <row r="510" spans="1:53" ht="15.75" customHeight="1" x14ac:dyDescent="0.25">
      <c r="A510" s="99"/>
      <c r="B510" s="100"/>
      <c r="C510" s="99"/>
      <c r="D510" s="99"/>
      <c r="E510" s="1444"/>
      <c r="F510" s="99"/>
      <c r="G510" s="99"/>
      <c r="H510" s="99"/>
      <c r="I510" s="99"/>
      <c r="J510" s="161"/>
      <c r="K510" s="1442"/>
      <c r="L510" s="1443"/>
      <c r="M510" s="161"/>
      <c r="N510" s="1442"/>
      <c r="O510" s="161"/>
      <c r="P510" s="161"/>
      <c r="Q510" s="161"/>
      <c r="R510" s="161"/>
      <c r="S510" s="161"/>
      <c r="T510" s="161"/>
      <c r="U510" s="161"/>
      <c r="V510" s="161"/>
      <c r="W510" s="161"/>
      <c r="X510" s="161"/>
      <c r="Y510" s="161"/>
      <c r="Z510" s="99"/>
      <c r="AA510" s="161"/>
      <c r="AB510" s="161"/>
      <c r="AC510" s="161"/>
      <c r="AD510" s="161"/>
      <c r="AE510" s="161"/>
      <c r="AF510" s="161"/>
      <c r="AG510" s="161"/>
      <c r="AH510" s="161"/>
      <c r="AI510" s="161"/>
      <c r="AJ510" s="161"/>
      <c r="AK510" s="161"/>
      <c r="AL510" s="161"/>
      <c r="AM510" s="161"/>
      <c r="AN510" s="161"/>
      <c r="AO510" s="161"/>
      <c r="AP510" s="161"/>
      <c r="AQ510" s="161"/>
      <c r="AR510" s="161"/>
      <c r="AS510" s="161"/>
      <c r="AT510" s="161"/>
      <c r="AU510" s="161"/>
      <c r="AV510" s="161"/>
      <c r="AW510" s="161"/>
      <c r="AX510" s="161"/>
      <c r="AY510" s="161"/>
      <c r="AZ510" s="161"/>
      <c r="BA510" s="99"/>
    </row>
    <row r="511" spans="1:53" ht="15.75" customHeight="1" x14ac:dyDescent="0.25">
      <c r="A511" s="99"/>
      <c r="B511" s="100"/>
      <c r="C511" s="99"/>
      <c r="D511" s="99"/>
      <c r="E511" s="1444"/>
      <c r="F511" s="99"/>
      <c r="G511" s="99"/>
      <c r="H511" s="99"/>
      <c r="I511" s="99"/>
      <c r="J511" s="161"/>
      <c r="K511" s="1442"/>
      <c r="L511" s="1443"/>
      <c r="M511" s="161"/>
      <c r="N511" s="1442"/>
      <c r="O511" s="161"/>
      <c r="P511" s="161"/>
      <c r="Q511" s="161"/>
      <c r="R511" s="161"/>
      <c r="S511" s="161"/>
      <c r="T511" s="161"/>
      <c r="U511" s="161"/>
      <c r="V511" s="161"/>
      <c r="W511" s="161"/>
      <c r="X511" s="161"/>
      <c r="Y511" s="161"/>
      <c r="Z511" s="99"/>
      <c r="AA511" s="161"/>
      <c r="AB511" s="161"/>
      <c r="AC511" s="161"/>
      <c r="AD511" s="161"/>
      <c r="AE511" s="161"/>
      <c r="AF511" s="161"/>
      <c r="AG511" s="161"/>
      <c r="AH511" s="161"/>
      <c r="AI511" s="161"/>
      <c r="AJ511" s="161"/>
      <c r="AK511" s="161"/>
      <c r="AL511" s="161"/>
      <c r="AM511" s="161"/>
      <c r="AN511" s="161"/>
      <c r="AO511" s="161"/>
      <c r="AP511" s="161"/>
      <c r="AQ511" s="161"/>
      <c r="AR511" s="161"/>
      <c r="AS511" s="161"/>
      <c r="AT511" s="161"/>
      <c r="AU511" s="161"/>
      <c r="AV511" s="161"/>
      <c r="AW511" s="161"/>
      <c r="AX511" s="161"/>
      <c r="AY511" s="161"/>
      <c r="AZ511" s="161"/>
      <c r="BA511" s="99"/>
    </row>
    <row r="512" spans="1:53" ht="15.75" customHeight="1" x14ac:dyDescent="0.25">
      <c r="A512" s="99"/>
      <c r="B512" s="100"/>
      <c r="C512" s="99"/>
      <c r="D512" s="99"/>
      <c r="E512" s="1444"/>
      <c r="F512" s="99"/>
      <c r="G512" s="99"/>
      <c r="H512" s="99"/>
      <c r="I512" s="99"/>
      <c r="J512" s="161"/>
      <c r="K512" s="1442"/>
      <c r="L512" s="1443"/>
      <c r="M512" s="161"/>
      <c r="N512" s="1442"/>
      <c r="O512" s="161"/>
      <c r="P512" s="161"/>
      <c r="Q512" s="161"/>
      <c r="R512" s="161"/>
      <c r="S512" s="161"/>
      <c r="T512" s="161"/>
      <c r="U512" s="161"/>
      <c r="V512" s="161"/>
      <c r="W512" s="161"/>
      <c r="X512" s="161"/>
      <c r="Y512" s="161"/>
      <c r="Z512" s="99"/>
      <c r="AA512" s="161"/>
      <c r="AB512" s="161"/>
      <c r="AC512" s="161"/>
      <c r="AD512" s="161"/>
      <c r="AE512" s="161"/>
      <c r="AF512" s="161"/>
      <c r="AG512" s="161"/>
      <c r="AH512" s="161"/>
      <c r="AI512" s="161"/>
      <c r="AJ512" s="161"/>
      <c r="AK512" s="161"/>
      <c r="AL512" s="161"/>
      <c r="AM512" s="161"/>
      <c r="AN512" s="161"/>
      <c r="AO512" s="161"/>
      <c r="AP512" s="161"/>
      <c r="AQ512" s="161"/>
      <c r="AR512" s="161"/>
      <c r="AS512" s="161"/>
      <c r="AT512" s="161"/>
      <c r="AU512" s="161"/>
      <c r="AV512" s="161"/>
      <c r="AW512" s="161"/>
      <c r="AX512" s="161"/>
      <c r="AY512" s="161"/>
      <c r="AZ512" s="161"/>
      <c r="BA512" s="99"/>
    </row>
    <row r="513" spans="1:53" ht="15.75" customHeight="1" x14ac:dyDescent="0.25">
      <c r="A513" s="99"/>
      <c r="B513" s="100"/>
      <c r="C513" s="99"/>
      <c r="D513" s="99"/>
      <c r="E513" s="1444"/>
      <c r="F513" s="99"/>
      <c r="G513" s="99"/>
      <c r="H513" s="99"/>
      <c r="I513" s="99"/>
      <c r="J513" s="161"/>
      <c r="K513" s="1442"/>
      <c r="L513" s="1443"/>
      <c r="M513" s="161"/>
      <c r="N513" s="1442"/>
      <c r="O513" s="161"/>
      <c r="P513" s="161"/>
      <c r="Q513" s="161"/>
      <c r="R513" s="161"/>
      <c r="S513" s="161"/>
      <c r="T513" s="161"/>
      <c r="U513" s="161"/>
      <c r="V513" s="161"/>
      <c r="W513" s="161"/>
      <c r="X513" s="161"/>
      <c r="Y513" s="161"/>
      <c r="Z513" s="99"/>
      <c r="AA513" s="161"/>
      <c r="AB513" s="161"/>
      <c r="AC513" s="161"/>
      <c r="AD513" s="161"/>
      <c r="AE513" s="161"/>
      <c r="AF513" s="161"/>
      <c r="AG513" s="161"/>
      <c r="AH513" s="161"/>
      <c r="AI513" s="161"/>
      <c r="AJ513" s="161"/>
      <c r="AK513" s="161"/>
      <c r="AL513" s="161"/>
      <c r="AM513" s="161"/>
      <c r="AN513" s="161"/>
      <c r="AO513" s="161"/>
      <c r="AP513" s="161"/>
      <c r="AQ513" s="161"/>
      <c r="AR513" s="161"/>
      <c r="AS513" s="161"/>
      <c r="AT513" s="161"/>
      <c r="AU513" s="161"/>
      <c r="AV513" s="161"/>
      <c r="AW513" s="161"/>
      <c r="AX513" s="161"/>
      <c r="AY513" s="161"/>
      <c r="AZ513" s="161"/>
      <c r="BA513" s="99"/>
    </row>
    <row r="514" spans="1:53" ht="15.75" customHeight="1" x14ac:dyDescent="0.25">
      <c r="A514" s="99"/>
      <c r="B514" s="100"/>
      <c r="C514" s="99"/>
      <c r="D514" s="99"/>
      <c r="E514" s="1444"/>
      <c r="F514" s="99"/>
      <c r="G514" s="99"/>
      <c r="H514" s="99"/>
      <c r="I514" s="99"/>
      <c r="J514" s="161"/>
      <c r="K514" s="1442"/>
      <c r="L514" s="1443"/>
      <c r="M514" s="161"/>
      <c r="N514" s="1442"/>
      <c r="O514" s="161"/>
      <c r="P514" s="161"/>
      <c r="Q514" s="161"/>
      <c r="R514" s="161"/>
      <c r="S514" s="161"/>
      <c r="T514" s="161"/>
      <c r="U514" s="161"/>
      <c r="V514" s="161"/>
      <c r="W514" s="161"/>
      <c r="X514" s="161"/>
      <c r="Y514" s="161"/>
      <c r="Z514" s="99"/>
      <c r="AA514" s="161"/>
      <c r="AB514" s="161"/>
      <c r="AC514" s="161"/>
      <c r="AD514" s="161"/>
      <c r="AE514" s="161"/>
      <c r="AF514" s="161"/>
      <c r="AG514" s="161"/>
      <c r="AH514" s="161"/>
      <c r="AI514" s="161"/>
      <c r="AJ514" s="161"/>
      <c r="AK514" s="161"/>
      <c r="AL514" s="161"/>
      <c r="AM514" s="161"/>
      <c r="AN514" s="161"/>
      <c r="AO514" s="161"/>
      <c r="AP514" s="161"/>
      <c r="AQ514" s="161"/>
      <c r="AR514" s="161"/>
      <c r="AS514" s="161"/>
      <c r="AT514" s="161"/>
      <c r="AU514" s="161"/>
      <c r="AV514" s="161"/>
      <c r="AW514" s="161"/>
      <c r="AX514" s="161"/>
      <c r="AY514" s="161"/>
      <c r="AZ514" s="161"/>
      <c r="BA514" s="99"/>
    </row>
    <row r="515" spans="1:53" ht="15.75" customHeight="1" x14ac:dyDescent="0.25">
      <c r="A515" s="99"/>
      <c r="B515" s="100"/>
      <c r="C515" s="99"/>
      <c r="D515" s="99"/>
      <c r="E515" s="1444"/>
      <c r="F515" s="99"/>
      <c r="G515" s="99"/>
      <c r="H515" s="99"/>
      <c r="I515" s="99"/>
      <c r="J515" s="161"/>
      <c r="K515" s="1442"/>
      <c r="L515" s="1443"/>
      <c r="M515" s="161"/>
      <c r="N515" s="1442"/>
      <c r="O515" s="161"/>
      <c r="P515" s="161"/>
      <c r="Q515" s="161"/>
      <c r="R515" s="161"/>
      <c r="S515" s="161"/>
      <c r="T515" s="161"/>
      <c r="U515" s="161"/>
      <c r="V515" s="161"/>
      <c r="W515" s="161"/>
      <c r="X515" s="161"/>
      <c r="Y515" s="161"/>
      <c r="Z515" s="99"/>
      <c r="AA515" s="161"/>
      <c r="AB515" s="161"/>
      <c r="AC515" s="161"/>
      <c r="AD515" s="161"/>
      <c r="AE515" s="161"/>
      <c r="AF515" s="161"/>
      <c r="AG515" s="161"/>
      <c r="AH515" s="161"/>
      <c r="AI515" s="161"/>
      <c r="AJ515" s="161"/>
      <c r="AK515" s="161"/>
      <c r="AL515" s="161"/>
      <c r="AM515" s="161"/>
      <c r="AN515" s="161"/>
      <c r="AO515" s="161"/>
      <c r="AP515" s="161"/>
      <c r="AQ515" s="161"/>
      <c r="AR515" s="161"/>
      <c r="AS515" s="161"/>
      <c r="AT515" s="161"/>
      <c r="AU515" s="161"/>
      <c r="AV515" s="161"/>
      <c r="AW515" s="161"/>
      <c r="AX515" s="161"/>
      <c r="AY515" s="161"/>
      <c r="AZ515" s="161"/>
      <c r="BA515" s="99"/>
    </row>
    <row r="516" spans="1:53" ht="15.75" customHeight="1" x14ac:dyDescent="0.25">
      <c r="A516" s="99"/>
      <c r="B516" s="100"/>
      <c r="C516" s="99"/>
      <c r="D516" s="99"/>
      <c r="E516" s="1444"/>
      <c r="F516" s="99"/>
      <c r="G516" s="99"/>
      <c r="H516" s="99"/>
      <c r="I516" s="99"/>
      <c r="J516" s="161"/>
      <c r="K516" s="1442"/>
      <c r="L516" s="1443"/>
      <c r="M516" s="161"/>
      <c r="N516" s="1442"/>
      <c r="O516" s="161"/>
      <c r="P516" s="161"/>
      <c r="Q516" s="161"/>
      <c r="R516" s="161"/>
      <c r="S516" s="161"/>
      <c r="T516" s="161"/>
      <c r="U516" s="161"/>
      <c r="V516" s="161"/>
      <c r="W516" s="161"/>
      <c r="X516" s="161"/>
      <c r="Y516" s="161"/>
      <c r="Z516" s="99"/>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c r="AW516" s="161"/>
      <c r="AX516" s="161"/>
      <c r="AY516" s="161"/>
      <c r="AZ516" s="161"/>
      <c r="BA516" s="99"/>
    </row>
    <row r="517" spans="1:53" ht="15.75" customHeight="1" x14ac:dyDescent="0.25">
      <c r="A517" s="99"/>
      <c r="B517" s="100"/>
      <c r="C517" s="99"/>
      <c r="D517" s="99"/>
      <c r="E517" s="1444"/>
      <c r="F517" s="99"/>
      <c r="G517" s="99"/>
      <c r="H517" s="99"/>
      <c r="I517" s="99"/>
      <c r="J517" s="161"/>
      <c r="K517" s="1442"/>
      <c r="L517" s="1443"/>
      <c r="M517" s="161"/>
      <c r="N517" s="1442"/>
      <c r="O517" s="161"/>
      <c r="P517" s="161"/>
      <c r="Q517" s="161"/>
      <c r="R517" s="161"/>
      <c r="S517" s="161"/>
      <c r="T517" s="161"/>
      <c r="U517" s="161"/>
      <c r="V517" s="161"/>
      <c r="W517" s="161"/>
      <c r="X517" s="161"/>
      <c r="Y517" s="161"/>
      <c r="Z517" s="99"/>
      <c r="AA517" s="161"/>
      <c r="AB517" s="161"/>
      <c r="AC517" s="161"/>
      <c r="AD517" s="161"/>
      <c r="AE517" s="161"/>
      <c r="AF517" s="161"/>
      <c r="AG517" s="161"/>
      <c r="AH517" s="161"/>
      <c r="AI517" s="161"/>
      <c r="AJ517" s="161"/>
      <c r="AK517" s="161"/>
      <c r="AL517" s="161"/>
      <c r="AM517" s="161"/>
      <c r="AN517" s="161"/>
      <c r="AO517" s="161"/>
      <c r="AP517" s="161"/>
      <c r="AQ517" s="161"/>
      <c r="AR517" s="161"/>
      <c r="AS517" s="161"/>
      <c r="AT517" s="161"/>
      <c r="AU517" s="161"/>
      <c r="AV517" s="161"/>
      <c r="AW517" s="161"/>
      <c r="AX517" s="161"/>
      <c r="AY517" s="161"/>
      <c r="AZ517" s="161"/>
      <c r="BA517" s="99"/>
    </row>
    <row r="518" spans="1:53" ht="15.75" customHeight="1" x14ac:dyDescent="0.25">
      <c r="A518" s="99"/>
      <c r="B518" s="100"/>
      <c r="C518" s="99"/>
      <c r="D518" s="99"/>
      <c r="E518" s="1444"/>
      <c r="F518" s="99"/>
      <c r="G518" s="99"/>
      <c r="H518" s="99"/>
      <c r="I518" s="99"/>
      <c r="J518" s="161"/>
      <c r="K518" s="1442"/>
      <c r="L518" s="1443"/>
      <c r="M518" s="161"/>
      <c r="N518" s="1442"/>
      <c r="O518" s="161"/>
      <c r="P518" s="161"/>
      <c r="Q518" s="161"/>
      <c r="R518" s="161"/>
      <c r="S518" s="161"/>
      <c r="T518" s="161"/>
      <c r="U518" s="161"/>
      <c r="V518" s="161"/>
      <c r="W518" s="161"/>
      <c r="X518" s="161"/>
      <c r="Y518" s="161"/>
      <c r="Z518" s="99"/>
      <c r="AA518" s="161"/>
      <c r="AB518" s="161"/>
      <c r="AC518" s="161"/>
      <c r="AD518" s="161"/>
      <c r="AE518" s="161"/>
      <c r="AF518" s="161"/>
      <c r="AG518" s="161"/>
      <c r="AH518" s="161"/>
      <c r="AI518" s="161"/>
      <c r="AJ518" s="161"/>
      <c r="AK518" s="161"/>
      <c r="AL518" s="161"/>
      <c r="AM518" s="161"/>
      <c r="AN518" s="161"/>
      <c r="AO518" s="161"/>
      <c r="AP518" s="161"/>
      <c r="AQ518" s="161"/>
      <c r="AR518" s="161"/>
      <c r="AS518" s="161"/>
      <c r="AT518" s="161"/>
      <c r="AU518" s="161"/>
      <c r="AV518" s="161"/>
      <c r="AW518" s="161"/>
      <c r="AX518" s="161"/>
      <c r="AY518" s="161"/>
      <c r="AZ518" s="161"/>
      <c r="BA518" s="99"/>
    </row>
    <row r="519" spans="1:53" ht="15.75" customHeight="1" x14ac:dyDescent="0.25">
      <c r="A519" s="99"/>
      <c r="B519" s="100"/>
      <c r="C519" s="99"/>
      <c r="D519" s="99"/>
      <c r="E519" s="1444"/>
      <c r="F519" s="99"/>
      <c r="G519" s="99"/>
      <c r="H519" s="99"/>
      <c r="I519" s="99"/>
      <c r="J519" s="161"/>
      <c r="K519" s="1442"/>
      <c r="L519" s="1443"/>
      <c r="M519" s="161"/>
      <c r="N519" s="1442"/>
      <c r="O519" s="161"/>
      <c r="P519" s="161"/>
      <c r="Q519" s="161"/>
      <c r="R519" s="161"/>
      <c r="S519" s="161"/>
      <c r="T519" s="161"/>
      <c r="U519" s="161"/>
      <c r="V519" s="161"/>
      <c r="W519" s="161"/>
      <c r="X519" s="161"/>
      <c r="Y519" s="161"/>
      <c r="Z519" s="99"/>
      <c r="AA519" s="161"/>
      <c r="AB519" s="161"/>
      <c r="AC519" s="161"/>
      <c r="AD519" s="161"/>
      <c r="AE519" s="161"/>
      <c r="AF519" s="161"/>
      <c r="AG519" s="161"/>
      <c r="AH519" s="161"/>
      <c r="AI519" s="161"/>
      <c r="AJ519" s="161"/>
      <c r="AK519" s="161"/>
      <c r="AL519" s="161"/>
      <c r="AM519" s="161"/>
      <c r="AN519" s="161"/>
      <c r="AO519" s="161"/>
      <c r="AP519" s="161"/>
      <c r="AQ519" s="161"/>
      <c r="AR519" s="161"/>
      <c r="AS519" s="161"/>
      <c r="AT519" s="161"/>
      <c r="AU519" s="161"/>
      <c r="AV519" s="161"/>
      <c r="AW519" s="161"/>
      <c r="AX519" s="161"/>
      <c r="AY519" s="161"/>
      <c r="AZ519" s="161"/>
      <c r="BA519" s="99"/>
    </row>
    <row r="520" spans="1:53" ht="15.75" customHeight="1" x14ac:dyDescent="0.25">
      <c r="A520" s="99"/>
      <c r="B520" s="100"/>
      <c r="C520" s="99"/>
      <c r="D520" s="99"/>
      <c r="E520" s="1444"/>
      <c r="F520" s="99"/>
      <c r="G520" s="99"/>
      <c r="H520" s="99"/>
      <c r="I520" s="99"/>
      <c r="J520" s="161"/>
      <c r="K520" s="1442"/>
      <c r="L520" s="1443"/>
      <c r="M520" s="161"/>
      <c r="N520" s="1442"/>
      <c r="O520" s="161"/>
      <c r="P520" s="161"/>
      <c r="Q520" s="161"/>
      <c r="R520" s="161"/>
      <c r="S520" s="161"/>
      <c r="T520" s="161"/>
      <c r="U520" s="161"/>
      <c r="V520" s="161"/>
      <c r="W520" s="161"/>
      <c r="X520" s="161"/>
      <c r="Y520" s="161"/>
      <c r="Z520" s="99"/>
      <c r="AA520" s="161"/>
      <c r="AB520" s="161"/>
      <c r="AC520" s="161"/>
      <c r="AD520" s="161"/>
      <c r="AE520" s="161"/>
      <c r="AF520" s="161"/>
      <c r="AG520" s="161"/>
      <c r="AH520" s="161"/>
      <c r="AI520" s="161"/>
      <c r="AJ520" s="161"/>
      <c r="AK520" s="161"/>
      <c r="AL520" s="161"/>
      <c r="AM520" s="161"/>
      <c r="AN520" s="161"/>
      <c r="AO520" s="161"/>
      <c r="AP520" s="161"/>
      <c r="AQ520" s="161"/>
      <c r="AR520" s="161"/>
      <c r="AS520" s="161"/>
      <c r="AT520" s="161"/>
      <c r="AU520" s="161"/>
      <c r="AV520" s="161"/>
      <c r="AW520" s="161"/>
      <c r="AX520" s="161"/>
      <c r="AY520" s="161"/>
      <c r="AZ520" s="161"/>
      <c r="BA520" s="99"/>
    </row>
    <row r="521" spans="1:53" ht="15.75" customHeight="1" x14ac:dyDescent="0.25">
      <c r="A521" s="99"/>
      <c r="B521" s="100"/>
      <c r="C521" s="99"/>
      <c r="D521" s="99"/>
      <c r="E521" s="1444"/>
      <c r="F521" s="99"/>
      <c r="G521" s="99"/>
      <c r="H521" s="99"/>
      <c r="I521" s="99"/>
      <c r="J521" s="161"/>
      <c r="K521" s="1442"/>
      <c r="L521" s="1443"/>
      <c r="M521" s="161"/>
      <c r="N521" s="1442"/>
      <c r="O521" s="161"/>
      <c r="P521" s="161"/>
      <c r="Q521" s="161"/>
      <c r="R521" s="161"/>
      <c r="S521" s="161"/>
      <c r="T521" s="161"/>
      <c r="U521" s="161"/>
      <c r="V521" s="161"/>
      <c r="W521" s="161"/>
      <c r="X521" s="161"/>
      <c r="Y521" s="161"/>
      <c r="Z521" s="99"/>
      <c r="AA521" s="161"/>
      <c r="AB521" s="161"/>
      <c r="AC521" s="161"/>
      <c r="AD521" s="161"/>
      <c r="AE521" s="161"/>
      <c r="AF521" s="161"/>
      <c r="AG521" s="161"/>
      <c r="AH521" s="161"/>
      <c r="AI521" s="161"/>
      <c r="AJ521" s="161"/>
      <c r="AK521" s="161"/>
      <c r="AL521" s="161"/>
      <c r="AM521" s="161"/>
      <c r="AN521" s="161"/>
      <c r="AO521" s="161"/>
      <c r="AP521" s="161"/>
      <c r="AQ521" s="161"/>
      <c r="AR521" s="161"/>
      <c r="AS521" s="161"/>
      <c r="AT521" s="161"/>
      <c r="AU521" s="161"/>
      <c r="AV521" s="161"/>
      <c r="AW521" s="161"/>
      <c r="AX521" s="161"/>
      <c r="AY521" s="161"/>
      <c r="AZ521" s="161"/>
      <c r="BA521" s="99"/>
    </row>
    <row r="522" spans="1:53" ht="15.75" customHeight="1" x14ac:dyDescent="0.25">
      <c r="A522" s="99"/>
      <c r="B522" s="100"/>
      <c r="C522" s="99"/>
      <c r="D522" s="99"/>
      <c r="E522" s="1444"/>
      <c r="F522" s="99"/>
      <c r="G522" s="99"/>
      <c r="H522" s="99"/>
      <c r="I522" s="99"/>
      <c r="J522" s="161"/>
      <c r="K522" s="1442"/>
      <c r="L522" s="1443"/>
      <c r="M522" s="161"/>
      <c r="N522" s="1442"/>
      <c r="O522" s="161"/>
      <c r="P522" s="161"/>
      <c r="Q522" s="161"/>
      <c r="R522" s="161"/>
      <c r="S522" s="161"/>
      <c r="T522" s="161"/>
      <c r="U522" s="161"/>
      <c r="V522" s="161"/>
      <c r="W522" s="161"/>
      <c r="X522" s="161"/>
      <c r="Y522" s="161"/>
      <c r="Z522" s="99"/>
      <c r="AA522" s="161"/>
      <c r="AB522" s="161"/>
      <c r="AC522" s="161"/>
      <c r="AD522" s="161"/>
      <c r="AE522" s="161"/>
      <c r="AF522" s="161"/>
      <c r="AG522" s="161"/>
      <c r="AH522" s="161"/>
      <c r="AI522" s="161"/>
      <c r="AJ522" s="161"/>
      <c r="AK522" s="161"/>
      <c r="AL522" s="161"/>
      <c r="AM522" s="161"/>
      <c r="AN522" s="161"/>
      <c r="AO522" s="161"/>
      <c r="AP522" s="161"/>
      <c r="AQ522" s="161"/>
      <c r="AR522" s="161"/>
      <c r="AS522" s="161"/>
      <c r="AT522" s="161"/>
      <c r="AU522" s="161"/>
      <c r="AV522" s="161"/>
      <c r="AW522" s="161"/>
      <c r="AX522" s="161"/>
      <c r="AY522" s="161"/>
      <c r="AZ522" s="161"/>
      <c r="BA522" s="99"/>
    </row>
    <row r="523" spans="1:53" ht="15.75" customHeight="1" x14ac:dyDescent="0.25">
      <c r="A523" s="99"/>
      <c r="B523" s="100"/>
      <c r="C523" s="99"/>
      <c r="D523" s="99"/>
      <c r="E523" s="1444"/>
      <c r="F523" s="99"/>
      <c r="G523" s="99"/>
      <c r="H523" s="99"/>
      <c r="I523" s="99"/>
      <c r="J523" s="161"/>
      <c r="K523" s="1442"/>
      <c r="L523" s="1443"/>
      <c r="M523" s="161"/>
      <c r="N523" s="1442"/>
      <c r="O523" s="161"/>
      <c r="P523" s="161"/>
      <c r="Q523" s="161"/>
      <c r="R523" s="161"/>
      <c r="S523" s="161"/>
      <c r="T523" s="161"/>
      <c r="U523" s="161"/>
      <c r="V523" s="161"/>
      <c r="W523" s="161"/>
      <c r="X523" s="161"/>
      <c r="Y523" s="161"/>
      <c r="Z523" s="99"/>
      <c r="AA523" s="161"/>
      <c r="AB523" s="161"/>
      <c r="AC523" s="161"/>
      <c r="AD523" s="161"/>
      <c r="AE523" s="161"/>
      <c r="AF523" s="161"/>
      <c r="AG523" s="161"/>
      <c r="AH523" s="161"/>
      <c r="AI523" s="161"/>
      <c r="AJ523" s="161"/>
      <c r="AK523" s="161"/>
      <c r="AL523" s="161"/>
      <c r="AM523" s="161"/>
      <c r="AN523" s="161"/>
      <c r="AO523" s="161"/>
      <c r="AP523" s="161"/>
      <c r="AQ523" s="161"/>
      <c r="AR523" s="161"/>
      <c r="AS523" s="161"/>
      <c r="AT523" s="161"/>
      <c r="AU523" s="161"/>
      <c r="AV523" s="161"/>
      <c r="AW523" s="161"/>
      <c r="AX523" s="161"/>
      <c r="AY523" s="161"/>
      <c r="AZ523" s="161"/>
      <c r="BA523" s="99"/>
    </row>
    <row r="524" spans="1:53" ht="15.75" customHeight="1" x14ac:dyDescent="0.25">
      <c r="A524" s="99"/>
      <c r="B524" s="100"/>
      <c r="C524" s="99"/>
      <c r="D524" s="99"/>
      <c r="E524" s="1444"/>
      <c r="F524" s="99"/>
      <c r="G524" s="99"/>
      <c r="H524" s="99"/>
      <c r="I524" s="99"/>
      <c r="J524" s="161"/>
      <c r="K524" s="1442"/>
      <c r="L524" s="1443"/>
      <c r="M524" s="161"/>
      <c r="N524" s="1442"/>
      <c r="O524" s="161"/>
      <c r="P524" s="161"/>
      <c r="Q524" s="161"/>
      <c r="R524" s="161"/>
      <c r="S524" s="161"/>
      <c r="T524" s="161"/>
      <c r="U524" s="161"/>
      <c r="V524" s="161"/>
      <c r="W524" s="161"/>
      <c r="X524" s="161"/>
      <c r="Y524" s="161"/>
      <c r="Z524" s="99"/>
      <c r="AA524" s="161"/>
      <c r="AB524" s="161"/>
      <c r="AC524" s="161"/>
      <c r="AD524" s="161"/>
      <c r="AE524" s="161"/>
      <c r="AF524" s="161"/>
      <c r="AG524" s="161"/>
      <c r="AH524" s="161"/>
      <c r="AI524" s="161"/>
      <c r="AJ524" s="161"/>
      <c r="AK524" s="161"/>
      <c r="AL524" s="161"/>
      <c r="AM524" s="161"/>
      <c r="AN524" s="161"/>
      <c r="AO524" s="161"/>
      <c r="AP524" s="161"/>
      <c r="AQ524" s="161"/>
      <c r="AR524" s="161"/>
      <c r="AS524" s="161"/>
      <c r="AT524" s="161"/>
      <c r="AU524" s="161"/>
      <c r="AV524" s="161"/>
      <c r="AW524" s="161"/>
      <c r="AX524" s="161"/>
      <c r="AY524" s="161"/>
      <c r="AZ524" s="161"/>
      <c r="BA524" s="99"/>
    </row>
    <row r="525" spans="1:53" ht="15.75" customHeight="1" x14ac:dyDescent="0.25">
      <c r="A525" s="99"/>
      <c r="B525" s="100"/>
      <c r="C525" s="99"/>
      <c r="D525" s="99"/>
      <c r="E525" s="1444"/>
      <c r="F525" s="99"/>
      <c r="G525" s="99"/>
      <c r="H525" s="99"/>
      <c r="I525" s="99"/>
      <c r="J525" s="161"/>
      <c r="K525" s="1442"/>
      <c r="L525" s="1443"/>
      <c r="M525" s="161"/>
      <c r="N525" s="1442"/>
      <c r="O525" s="161"/>
      <c r="P525" s="161"/>
      <c r="Q525" s="161"/>
      <c r="R525" s="161"/>
      <c r="S525" s="161"/>
      <c r="T525" s="161"/>
      <c r="U525" s="161"/>
      <c r="V525" s="161"/>
      <c r="W525" s="161"/>
      <c r="X525" s="161"/>
      <c r="Y525" s="161"/>
      <c r="Z525" s="99"/>
      <c r="AA525" s="161"/>
      <c r="AB525" s="161"/>
      <c r="AC525" s="161"/>
      <c r="AD525" s="161"/>
      <c r="AE525" s="161"/>
      <c r="AF525" s="161"/>
      <c r="AG525" s="161"/>
      <c r="AH525" s="161"/>
      <c r="AI525" s="161"/>
      <c r="AJ525" s="161"/>
      <c r="AK525" s="161"/>
      <c r="AL525" s="161"/>
      <c r="AM525" s="161"/>
      <c r="AN525" s="161"/>
      <c r="AO525" s="161"/>
      <c r="AP525" s="161"/>
      <c r="AQ525" s="161"/>
      <c r="AR525" s="161"/>
      <c r="AS525" s="161"/>
      <c r="AT525" s="161"/>
      <c r="AU525" s="161"/>
      <c r="AV525" s="161"/>
      <c r="AW525" s="161"/>
      <c r="AX525" s="161"/>
      <c r="AY525" s="161"/>
      <c r="AZ525" s="161"/>
      <c r="BA525" s="99"/>
    </row>
    <row r="526" spans="1:53" ht="15.75" customHeight="1" x14ac:dyDescent="0.25">
      <c r="A526" s="99"/>
      <c r="B526" s="100"/>
      <c r="C526" s="99"/>
      <c r="D526" s="99"/>
      <c r="E526" s="1444"/>
      <c r="F526" s="99"/>
      <c r="G526" s="99"/>
      <c r="H526" s="99"/>
      <c r="I526" s="99"/>
      <c r="J526" s="161"/>
      <c r="K526" s="1442"/>
      <c r="L526" s="1443"/>
      <c r="M526" s="161"/>
      <c r="N526" s="1442"/>
      <c r="O526" s="161"/>
      <c r="P526" s="161"/>
      <c r="Q526" s="161"/>
      <c r="R526" s="161"/>
      <c r="S526" s="161"/>
      <c r="T526" s="161"/>
      <c r="U526" s="161"/>
      <c r="V526" s="161"/>
      <c r="W526" s="161"/>
      <c r="X526" s="161"/>
      <c r="Y526" s="161"/>
      <c r="Z526" s="99"/>
      <c r="AA526" s="161"/>
      <c r="AB526" s="161"/>
      <c r="AC526" s="161"/>
      <c r="AD526" s="161"/>
      <c r="AE526" s="161"/>
      <c r="AF526" s="161"/>
      <c r="AG526" s="161"/>
      <c r="AH526" s="161"/>
      <c r="AI526" s="161"/>
      <c r="AJ526" s="161"/>
      <c r="AK526" s="161"/>
      <c r="AL526" s="161"/>
      <c r="AM526" s="161"/>
      <c r="AN526" s="161"/>
      <c r="AO526" s="161"/>
      <c r="AP526" s="161"/>
      <c r="AQ526" s="161"/>
      <c r="AR526" s="161"/>
      <c r="AS526" s="161"/>
      <c r="AT526" s="161"/>
      <c r="AU526" s="161"/>
      <c r="AV526" s="161"/>
      <c r="AW526" s="161"/>
      <c r="AX526" s="161"/>
      <c r="AY526" s="161"/>
      <c r="AZ526" s="161"/>
      <c r="BA526" s="99"/>
    </row>
    <row r="527" spans="1:53" ht="15.75" customHeight="1" x14ac:dyDescent="0.25">
      <c r="A527" s="99"/>
      <c r="B527" s="100"/>
      <c r="C527" s="99"/>
      <c r="D527" s="99"/>
      <c r="E527" s="1444"/>
      <c r="F527" s="99"/>
      <c r="G527" s="99"/>
      <c r="H527" s="99"/>
      <c r="I527" s="99"/>
      <c r="J527" s="161"/>
      <c r="K527" s="1442"/>
      <c r="L527" s="1443"/>
      <c r="M527" s="161"/>
      <c r="N527" s="1442"/>
      <c r="O527" s="161"/>
      <c r="P527" s="161"/>
      <c r="Q527" s="161"/>
      <c r="R527" s="161"/>
      <c r="S527" s="161"/>
      <c r="T527" s="161"/>
      <c r="U527" s="161"/>
      <c r="V527" s="161"/>
      <c r="W527" s="161"/>
      <c r="X527" s="161"/>
      <c r="Y527" s="161"/>
      <c r="Z527" s="99"/>
      <c r="AA527" s="161"/>
      <c r="AB527" s="161"/>
      <c r="AC527" s="161"/>
      <c r="AD527" s="161"/>
      <c r="AE527" s="161"/>
      <c r="AF527" s="161"/>
      <c r="AG527" s="161"/>
      <c r="AH527" s="161"/>
      <c r="AI527" s="161"/>
      <c r="AJ527" s="161"/>
      <c r="AK527" s="161"/>
      <c r="AL527" s="161"/>
      <c r="AM527" s="161"/>
      <c r="AN527" s="161"/>
      <c r="AO527" s="161"/>
      <c r="AP527" s="161"/>
      <c r="AQ527" s="161"/>
      <c r="AR527" s="161"/>
      <c r="AS527" s="161"/>
      <c r="AT527" s="161"/>
      <c r="AU527" s="161"/>
      <c r="AV527" s="161"/>
      <c r="AW527" s="161"/>
      <c r="AX527" s="161"/>
      <c r="AY527" s="161"/>
      <c r="AZ527" s="161"/>
      <c r="BA527" s="99"/>
    </row>
    <row r="528" spans="1:53" ht="15.75" customHeight="1" x14ac:dyDescent="0.25">
      <c r="A528" s="99"/>
      <c r="B528" s="100"/>
      <c r="C528" s="99"/>
      <c r="D528" s="99"/>
      <c r="E528" s="1444"/>
      <c r="F528" s="99"/>
      <c r="G528" s="99"/>
      <c r="H528" s="99"/>
      <c r="I528" s="99"/>
      <c r="J528" s="161"/>
      <c r="K528" s="1442"/>
      <c r="L528" s="1443"/>
      <c r="M528" s="161"/>
      <c r="N528" s="1442"/>
      <c r="O528" s="161"/>
      <c r="P528" s="161"/>
      <c r="Q528" s="161"/>
      <c r="R528" s="161"/>
      <c r="S528" s="161"/>
      <c r="T528" s="161"/>
      <c r="U528" s="161"/>
      <c r="V528" s="161"/>
      <c r="W528" s="161"/>
      <c r="X528" s="161"/>
      <c r="Y528" s="161"/>
      <c r="Z528" s="99"/>
      <c r="AA528" s="161"/>
      <c r="AB528" s="161"/>
      <c r="AC528" s="161"/>
      <c r="AD528" s="161"/>
      <c r="AE528" s="161"/>
      <c r="AF528" s="161"/>
      <c r="AG528" s="161"/>
      <c r="AH528" s="161"/>
      <c r="AI528" s="161"/>
      <c r="AJ528" s="161"/>
      <c r="AK528" s="161"/>
      <c r="AL528" s="161"/>
      <c r="AM528" s="161"/>
      <c r="AN528" s="161"/>
      <c r="AO528" s="161"/>
      <c r="AP528" s="161"/>
      <c r="AQ528" s="161"/>
      <c r="AR528" s="161"/>
      <c r="AS528" s="161"/>
      <c r="AT528" s="161"/>
      <c r="AU528" s="161"/>
      <c r="AV528" s="161"/>
      <c r="AW528" s="161"/>
      <c r="AX528" s="161"/>
      <c r="AY528" s="161"/>
      <c r="AZ528" s="161"/>
      <c r="BA528" s="99"/>
    </row>
    <row r="529" spans="1:53" ht="15.75" customHeight="1" x14ac:dyDescent="0.25">
      <c r="A529" s="99"/>
      <c r="B529" s="100"/>
      <c r="C529" s="99"/>
      <c r="D529" s="99"/>
      <c r="E529" s="1444"/>
      <c r="F529" s="99"/>
      <c r="G529" s="99"/>
      <c r="H529" s="99"/>
      <c r="I529" s="99"/>
      <c r="J529" s="161"/>
      <c r="K529" s="1442"/>
      <c r="L529" s="1443"/>
      <c r="M529" s="161"/>
      <c r="N529" s="1442"/>
      <c r="O529" s="161"/>
      <c r="P529" s="161"/>
      <c r="Q529" s="161"/>
      <c r="R529" s="161"/>
      <c r="S529" s="161"/>
      <c r="T529" s="161"/>
      <c r="U529" s="161"/>
      <c r="V529" s="161"/>
      <c r="W529" s="161"/>
      <c r="X529" s="161"/>
      <c r="Y529" s="161"/>
      <c r="Z529" s="99"/>
      <c r="AA529" s="161"/>
      <c r="AB529" s="161"/>
      <c r="AC529" s="161"/>
      <c r="AD529" s="161"/>
      <c r="AE529" s="161"/>
      <c r="AF529" s="161"/>
      <c r="AG529" s="161"/>
      <c r="AH529" s="161"/>
      <c r="AI529" s="161"/>
      <c r="AJ529" s="161"/>
      <c r="AK529" s="161"/>
      <c r="AL529" s="161"/>
      <c r="AM529" s="161"/>
      <c r="AN529" s="161"/>
      <c r="AO529" s="161"/>
      <c r="AP529" s="161"/>
      <c r="AQ529" s="161"/>
      <c r="AR529" s="161"/>
      <c r="AS529" s="161"/>
      <c r="AT529" s="161"/>
      <c r="AU529" s="161"/>
      <c r="AV529" s="161"/>
      <c r="AW529" s="161"/>
      <c r="AX529" s="161"/>
      <c r="AY529" s="161"/>
      <c r="AZ529" s="161"/>
      <c r="BA529" s="99"/>
    </row>
    <row r="530" spans="1:53" ht="15.75" customHeight="1" x14ac:dyDescent="0.25">
      <c r="A530" s="99"/>
      <c r="B530" s="100"/>
      <c r="C530" s="99"/>
      <c r="D530" s="99"/>
      <c r="E530" s="1444"/>
      <c r="F530" s="99"/>
      <c r="G530" s="99"/>
      <c r="H530" s="99"/>
      <c r="I530" s="99"/>
      <c r="J530" s="161"/>
      <c r="K530" s="1442"/>
      <c r="L530" s="1443"/>
      <c r="M530" s="161"/>
      <c r="N530" s="1442"/>
      <c r="O530" s="161"/>
      <c r="P530" s="161"/>
      <c r="Q530" s="161"/>
      <c r="R530" s="161"/>
      <c r="S530" s="161"/>
      <c r="T530" s="161"/>
      <c r="U530" s="161"/>
      <c r="V530" s="161"/>
      <c r="W530" s="161"/>
      <c r="X530" s="161"/>
      <c r="Y530" s="161"/>
      <c r="Z530" s="99"/>
      <c r="AA530" s="161"/>
      <c r="AB530" s="161"/>
      <c r="AC530" s="161"/>
      <c r="AD530" s="161"/>
      <c r="AE530" s="161"/>
      <c r="AF530" s="161"/>
      <c r="AG530" s="161"/>
      <c r="AH530" s="161"/>
      <c r="AI530" s="161"/>
      <c r="AJ530" s="161"/>
      <c r="AK530" s="161"/>
      <c r="AL530" s="161"/>
      <c r="AM530" s="161"/>
      <c r="AN530" s="161"/>
      <c r="AO530" s="161"/>
      <c r="AP530" s="161"/>
      <c r="AQ530" s="161"/>
      <c r="AR530" s="161"/>
      <c r="AS530" s="161"/>
      <c r="AT530" s="161"/>
      <c r="AU530" s="161"/>
      <c r="AV530" s="161"/>
      <c r="AW530" s="161"/>
      <c r="AX530" s="161"/>
      <c r="AY530" s="161"/>
      <c r="AZ530" s="161"/>
      <c r="BA530" s="99"/>
    </row>
    <row r="531" spans="1:53" ht="15.75" customHeight="1" x14ac:dyDescent="0.25">
      <c r="A531" s="99"/>
      <c r="B531" s="100"/>
      <c r="C531" s="99"/>
      <c r="D531" s="99"/>
      <c r="E531" s="1444"/>
      <c r="F531" s="99"/>
      <c r="G531" s="99"/>
      <c r="H531" s="99"/>
      <c r="I531" s="99"/>
      <c r="J531" s="161"/>
      <c r="K531" s="1442"/>
      <c r="L531" s="1443"/>
      <c r="M531" s="161"/>
      <c r="N531" s="1442"/>
      <c r="O531" s="161"/>
      <c r="P531" s="161"/>
      <c r="Q531" s="161"/>
      <c r="R531" s="161"/>
      <c r="S531" s="161"/>
      <c r="T531" s="161"/>
      <c r="U531" s="161"/>
      <c r="V531" s="161"/>
      <c r="W531" s="161"/>
      <c r="X531" s="161"/>
      <c r="Y531" s="161"/>
      <c r="Z531" s="99"/>
      <c r="AA531" s="161"/>
      <c r="AB531" s="161"/>
      <c r="AC531" s="161"/>
      <c r="AD531" s="161"/>
      <c r="AE531" s="161"/>
      <c r="AF531" s="161"/>
      <c r="AG531" s="161"/>
      <c r="AH531" s="161"/>
      <c r="AI531" s="161"/>
      <c r="AJ531" s="161"/>
      <c r="AK531" s="161"/>
      <c r="AL531" s="161"/>
      <c r="AM531" s="161"/>
      <c r="AN531" s="161"/>
      <c r="AO531" s="161"/>
      <c r="AP531" s="161"/>
      <c r="AQ531" s="161"/>
      <c r="AR531" s="161"/>
      <c r="AS531" s="161"/>
      <c r="AT531" s="161"/>
      <c r="AU531" s="161"/>
      <c r="AV531" s="161"/>
      <c r="AW531" s="161"/>
      <c r="AX531" s="161"/>
      <c r="AY531" s="161"/>
      <c r="AZ531" s="161"/>
      <c r="BA531" s="99"/>
    </row>
    <row r="532" spans="1:53" ht="15.75" customHeight="1" x14ac:dyDescent="0.25">
      <c r="A532" s="99"/>
      <c r="B532" s="100"/>
      <c r="C532" s="99"/>
      <c r="D532" s="99"/>
      <c r="E532" s="1444"/>
      <c r="F532" s="99"/>
      <c r="G532" s="99"/>
      <c r="H532" s="99"/>
      <c r="I532" s="99"/>
      <c r="J532" s="161"/>
      <c r="K532" s="1442"/>
      <c r="L532" s="1443"/>
      <c r="M532" s="161"/>
      <c r="N532" s="1442"/>
      <c r="O532" s="161"/>
      <c r="P532" s="161"/>
      <c r="Q532" s="161"/>
      <c r="R532" s="161"/>
      <c r="S532" s="161"/>
      <c r="T532" s="161"/>
      <c r="U532" s="161"/>
      <c r="V532" s="161"/>
      <c r="W532" s="161"/>
      <c r="X532" s="161"/>
      <c r="Y532" s="161"/>
      <c r="Z532" s="99"/>
      <c r="AA532" s="161"/>
      <c r="AB532" s="161"/>
      <c r="AC532" s="161"/>
      <c r="AD532" s="161"/>
      <c r="AE532" s="161"/>
      <c r="AF532" s="161"/>
      <c r="AG532" s="161"/>
      <c r="AH532" s="161"/>
      <c r="AI532" s="161"/>
      <c r="AJ532" s="161"/>
      <c r="AK532" s="161"/>
      <c r="AL532" s="161"/>
      <c r="AM532" s="161"/>
      <c r="AN532" s="161"/>
      <c r="AO532" s="161"/>
      <c r="AP532" s="161"/>
      <c r="AQ532" s="161"/>
      <c r="AR532" s="161"/>
      <c r="AS532" s="161"/>
      <c r="AT532" s="161"/>
      <c r="AU532" s="161"/>
      <c r="AV532" s="161"/>
      <c r="AW532" s="161"/>
      <c r="AX532" s="161"/>
      <c r="AY532" s="161"/>
      <c r="AZ532" s="161"/>
      <c r="BA532" s="99"/>
    </row>
    <row r="533" spans="1:53" ht="15.75" customHeight="1" x14ac:dyDescent="0.25">
      <c r="A533" s="99"/>
      <c r="B533" s="100"/>
      <c r="C533" s="99"/>
      <c r="D533" s="99"/>
      <c r="E533" s="1444"/>
      <c r="F533" s="99"/>
      <c r="G533" s="99"/>
      <c r="H533" s="99"/>
      <c r="I533" s="99"/>
      <c r="J533" s="161"/>
      <c r="K533" s="1442"/>
      <c r="L533" s="1443"/>
      <c r="M533" s="161"/>
      <c r="N533" s="1442"/>
      <c r="O533" s="161"/>
      <c r="P533" s="161"/>
      <c r="Q533" s="161"/>
      <c r="R533" s="161"/>
      <c r="S533" s="161"/>
      <c r="T533" s="161"/>
      <c r="U533" s="161"/>
      <c r="V533" s="161"/>
      <c r="W533" s="161"/>
      <c r="X533" s="161"/>
      <c r="Y533" s="161"/>
      <c r="Z533" s="99"/>
      <c r="AA533" s="161"/>
      <c r="AB533" s="161"/>
      <c r="AC533" s="161"/>
      <c r="AD533" s="161"/>
      <c r="AE533" s="161"/>
      <c r="AF533" s="161"/>
      <c r="AG533" s="161"/>
      <c r="AH533" s="161"/>
      <c r="AI533" s="161"/>
      <c r="AJ533" s="161"/>
      <c r="AK533" s="161"/>
      <c r="AL533" s="161"/>
      <c r="AM533" s="161"/>
      <c r="AN533" s="161"/>
      <c r="AO533" s="161"/>
      <c r="AP533" s="161"/>
      <c r="AQ533" s="161"/>
      <c r="AR533" s="161"/>
      <c r="AS533" s="161"/>
      <c r="AT533" s="161"/>
      <c r="AU533" s="161"/>
      <c r="AV533" s="161"/>
      <c r="AW533" s="161"/>
      <c r="AX533" s="161"/>
      <c r="AY533" s="161"/>
      <c r="AZ533" s="161"/>
      <c r="BA533" s="99"/>
    </row>
    <row r="534" spans="1:53" ht="15.75" customHeight="1" x14ac:dyDescent="0.25">
      <c r="A534" s="99"/>
      <c r="B534" s="100"/>
      <c r="C534" s="99"/>
      <c r="D534" s="99"/>
      <c r="E534" s="1444"/>
      <c r="F534" s="99"/>
      <c r="G534" s="99"/>
      <c r="H534" s="99"/>
      <c r="I534" s="99"/>
      <c r="J534" s="161"/>
      <c r="K534" s="1442"/>
      <c r="L534" s="1443"/>
      <c r="M534" s="161"/>
      <c r="N534" s="1442"/>
      <c r="O534" s="161"/>
      <c r="P534" s="161"/>
      <c r="Q534" s="161"/>
      <c r="R534" s="161"/>
      <c r="S534" s="161"/>
      <c r="T534" s="161"/>
      <c r="U534" s="161"/>
      <c r="V534" s="161"/>
      <c r="W534" s="161"/>
      <c r="X534" s="161"/>
      <c r="Y534" s="161"/>
      <c r="Z534" s="99"/>
      <c r="AA534" s="161"/>
      <c r="AB534" s="161"/>
      <c r="AC534" s="161"/>
      <c r="AD534" s="161"/>
      <c r="AE534" s="161"/>
      <c r="AF534" s="161"/>
      <c r="AG534" s="161"/>
      <c r="AH534" s="161"/>
      <c r="AI534" s="161"/>
      <c r="AJ534" s="161"/>
      <c r="AK534" s="161"/>
      <c r="AL534" s="161"/>
      <c r="AM534" s="161"/>
      <c r="AN534" s="161"/>
      <c r="AO534" s="161"/>
      <c r="AP534" s="161"/>
      <c r="AQ534" s="161"/>
      <c r="AR534" s="161"/>
      <c r="AS534" s="161"/>
      <c r="AT534" s="161"/>
      <c r="AU534" s="161"/>
      <c r="AV534" s="161"/>
      <c r="AW534" s="161"/>
      <c r="AX534" s="161"/>
      <c r="AY534" s="161"/>
      <c r="AZ534" s="161"/>
      <c r="BA534" s="99"/>
    </row>
    <row r="535" spans="1:53" ht="15.75" customHeight="1" x14ac:dyDescent="0.25">
      <c r="A535" s="99"/>
      <c r="B535" s="100"/>
      <c r="C535" s="99"/>
      <c r="D535" s="99"/>
      <c r="E535" s="1444"/>
      <c r="F535" s="99"/>
      <c r="G535" s="99"/>
      <c r="H535" s="99"/>
      <c r="I535" s="99"/>
      <c r="J535" s="161"/>
      <c r="K535" s="1442"/>
      <c r="L535" s="1443"/>
      <c r="M535" s="161"/>
      <c r="N535" s="1442"/>
      <c r="O535" s="161"/>
      <c r="P535" s="161"/>
      <c r="Q535" s="161"/>
      <c r="R535" s="161"/>
      <c r="S535" s="161"/>
      <c r="T535" s="161"/>
      <c r="U535" s="161"/>
      <c r="V535" s="161"/>
      <c r="W535" s="161"/>
      <c r="X535" s="161"/>
      <c r="Y535" s="161"/>
      <c r="Z535" s="99"/>
      <c r="AA535" s="161"/>
      <c r="AB535" s="161"/>
      <c r="AC535" s="161"/>
      <c r="AD535" s="161"/>
      <c r="AE535" s="161"/>
      <c r="AF535" s="161"/>
      <c r="AG535" s="161"/>
      <c r="AH535" s="161"/>
      <c r="AI535" s="161"/>
      <c r="AJ535" s="161"/>
      <c r="AK535" s="161"/>
      <c r="AL535" s="161"/>
      <c r="AM535" s="161"/>
      <c r="AN535" s="161"/>
      <c r="AO535" s="161"/>
      <c r="AP535" s="161"/>
      <c r="AQ535" s="161"/>
      <c r="AR535" s="161"/>
      <c r="AS535" s="161"/>
      <c r="AT535" s="161"/>
      <c r="AU535" s="161"/>
      <c r="AV535" s="161"/>
      <c r="AW535" s="161"/>
      <c r="AX535" s="161"/>
      <c r="AY535" s="161"/>
      <c r="AZ535" s="161"/>
      <c r="BA535" s="99"/>
    </row>
    <row r="536" spans="1:53" ht="15.75" customHeight="1" x14ac:dyDescent="0.25">
      <c r="A536" s="99"/>
      <c r="B536" s="100"/>
      <c r="C536" s="99"/>
      <c r="D536" s="99"/>
      <c r="E536" s="1444"/>
      <c r="F536" s="99"/>
      <c r="G536" s="99"/>
      <c r="H536" s="99"/>
      <c r="I536" s="99"/>
      <c r="J536" s="161"/>
      <c r="K536" s="1442"/>
      <c r="L536" s="1443"/>
      <c r="M536" s="161"/>
      <c r="N536" s="1442"/>
      <c r="O536" s="161"/>
      <c r="P536" s="161"/>
      <c r="Q536" s="161"/>
      <c r="R536" s="161"/>
      <c r="S536" s="161"/>
      <c r="T536" s="161"/>
      <c r="U536" s="161"/>
      <c r="V536" s="161"/>
      <c r="W536" s="161"/>
      <c r="X536" s="161"/>
      <c r="Y536" s="161"/>
      <c r="Z536" s="99"/>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1"/>
      <c r="AY536" s="161"/>
      <c r="AZ536" s="161"/>
      <c r="BA536" s="99"/>
    </row>
    <row r="537" spans="1:53" ht="15.75" customHeight="1" x14ac:dyDescent="0.25">
      <c r="A537" s="99"/>
      <c r="B537" s="100"/>
      <c r="C537" s="99"/>
      <c r="D537" s="99"/>
      <c r="E537" s="1444"/>
      <c r="F537" s="99"/>
      <c r="G537" s="99"/>
      <c r="H537" s="99"/>
      <c r="I537" s="99"/>
      <c r="J537" s="161"/>
      <c r="K537" s="1442"/>
      <c r="L537" s="1443"/>
      <c r="M537" s="161"/>
      <c r="N537" s="1442"/>
      <c r="O537" s="161"/>
      <c r="P537" s="161"/>
      <c r="Q537" s="161"/>
      <c r="R537" s="161"/>
      <c r="S537" s="161"/>
      <c r="T537" s="161"/>
      <c r="U537" s="161"/>
      <c r="V537" s="161"/>
      <c r="W537" s="161"/>
      <c r="X537" s="161"/>
      <c r="Y537" s="161"/>
      <c r="Z537" s="99"/>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1"/>
      <c r="AY537" s="161"/>
      <c r="AZ537" s="161"/>
      <c r="BA537" s="99"/>
    </row>
    <row r="538" spans="1:53" ht="15.75" customHeight="1" x14ac:dyDescent="0.25">
      <c r="A538" s="99"/>
      <c r="B538" s="100"/>
      <c r="C538" s="99"/>
      <c r="D538" s="99"/>
      <c r="E538" s="1444"/>
      <c r="F538" s="99"/>
      <c r="G538" s="99"/>
      <c r="H538" s="99"/>
      <c r="I538" s="99"/>
      <c r="J538" s="161"/>
      <c r="K538" s="1442"/>
      <c r="L538" s="1443"/>
      <c r="M538" s="161"/>
      <c r="N538" s="1442"/>
      <c r="O538" s="161"/>
      <c r="P538" s="161"/>
      <c r="Q538" s="161"/>
      <c r="R538" s="161"/>
      <c r="S538" s="161"/>
      <c r="T538" s="161"/>
      <c r="U538" s="161"/>
      <c r="V538" s="161"/>
      <c r="W538" s="161"/>
      <c r="X538" s="161"/>
      <c r="Y538" s="161"/>
      <c r="Z538" s="99"/>
      <c r="AA538" s="161"/>
      <c r="AB538" s="161"/>
      <c r="AC538" s="161"/>
      <c r="AD538" s="161"/>
      <c r="AE538" s="161"/>
      <c r="AF538" s="161"/>
      <c r="AG538" s="161"/>
      <c r="AH538" s="161"/>
      <c r="AI538" s="161"/>
      <c r="AJ538" s="161"/>
      <c r="AK538" s="161"/>
      <c r="AL538" s="161"/>
      <c r="AM538" s="161"/>
      <c r="AN538" s="161"/>
      <c r="AO538" s="161"/>
      <c r="AP538" s="161"/>
      <c r="AQ538" s="161"/>
      <c r="AR538" s="161"/>
      <c r="AS538" s="161"/>
      <c r="AT538" s="161"/>
      <c r="AU538" s="161"/>
      <c r="AV538" s="161"/>
      <c r="AW538" s="161"/>
      <c r="AX538" s="161"/>
      <c r="AY538" s="161"/>
      <c r="AZ538" s="161"/>
      <c r="BA538" s="99"/>
    </row>
    <row r="539" spans="1:53" ht="15.75" customHeight="1" x14ac:dyDescent="0.25">
      <c r="A539" s="99"/>
      <c r="B539" s="100"/>
      <c r="C539" s="99"/>
      <c r="D539" s="99"/>
      <c r="E539" s="1444"/>
      <c r="F539" s="99"/>
      <c r="G539" s="99"/>
      <c r="H539" s="99"/>
      <c r="I539" s="99"/>
      <c r="J539" s="161"/>
      <c r="K539" s="1442"/>
      <c r="L539" s="1443"/>
      <c r="M539" s="161"/>
      <c r="N539" s="1442"/>
      <c r="O539" s="161"/>
      <c r="P539" s="161"/>
      <c r="Q539" s="161"/>
      <c r="R539" s="161"/>
      <c r="S539" s="161"/>
      <c r="T539" s="161"/>
      <c r="U539" s="161"/>
      <c r="V539" s="161"/>
      <c r="W539" s="161"/>
      <c r="X539" s="161"/>
      <c r="Y539" s="161"/>
      <c r="Z539" s="99"/>
      <c r="AA539" s="161"/>
      <c r="AB539" s="161"/>
      <c r="AC539" s="161"/>
      <c r="AD539" s="161"/>
      <c r="AE539" s="161"/>
      <c r="AF539" s="161"/>
      <c r="AG539" s="161"/>
      <c r="AH539" s="161"/>
      <c r="AI539" s="161"/>
      <c r="AJ539" s="161"/>
      <c r="AK539" s="161"/>
      <c r="AL539" s="161"/>
      <c r="AM539" s="161"/>
      <c r="AN539" s="161"/>
      <c r="AO539" s="161"/>
      <c r="AP539" s="161"/>
      <c r="AQ539" s="161"/>
      <c r="AR539" s="161"/>
      <c r="AS539" s="161"/>
      <c r="AT539" s="161"/>
      <c r="AU539" s="161"/>
      <c r="AV539" s="161"/>
      <c r="AW539" s="161"/>
      <c r="AX539" s="161"/>
      <c r="AY539" s="161"/>
      <c r="AZ539" s="161"/>
      <c r="BA539" s="99"/>
    </row>
    <row r="540" spans="1:53" ht="15.75" customHeight="1" x14ac:dyDescent="0.25">
      <c r="A540" s="99"/>
      <c r="B540" s="100"/>
      <c r="C540" s="99"/>
      <c r="D540" s="99"/>
      <c r="E540" s="1444"/>
      <c r="F540" s="99"/>
      <c r="G540" s="99"/>
      <c r="H540" s="99"/>
      <c r="I540" s="99"/>
      <c r="J540" s="161"/>
      <c r="K540" s="1442"/>
      <c r="L540" s="1443"/>
      <c r="M540" s="161"/>
      <c r="N540" s="1442"/>
      <c r="O540" s="161"/>
      <c r="P540" s="161"/>
      <c r="Q540" s="161"/>
      <c r="R540" s="161"/>
      <c r="S540" s="161"/>
      <c r="T540" s="161"/>
      <c r="U540" s="161"/>
      <c r="V540" s="161"/>
      <c r="W540" s="161"/>
      <c r="X540" s="161"/>
      <c r="Y540" s="161"/>
      <c r="Z540" s="99"/>
      <c r="AA540" s="161"/>
      <c r="AB540" s="161"/>
      <c r="AC540" s="161"/>
      <c r="AD540" s="161"/>
      <c r="AE540" s="161"/>
      <c r="AF540" s="161"/>
      <c r="AG540" s="161"/>
      <c r="AH540" s="161"/>
      <c r="AI540" s="161"/>
      <c r="AJ540" s="161"/>
      <c r="AK540" s="161"/>
      <c r="AL540" s="161"/>
      <c r="AM540" s="161"/>
      <c r="AN540" s="161"/>
      <c r="AO540" s="161"/>
      <c r="AP540" s="161"/>
      <c r="AQ540" s="161"/>
      <c r="AR540" s="161"/>
      <c r="AS540" s="161"/>
      <c r="AT540" s="161"/>
      <c r="AU540" s="161"/>
      <c r="AV540" s="161"/>
      <c r="AW540" s="161"/>
      <c r="AX540" s="161"/>
      <c r="AY540" s="161"/>
      <c r="AZ540" s="161"/>
      <c r="BA540" s="99"/>
    </row>
    <row r="541" spans="1:53" ht="15.75" customHeight="1" x14ac:dyDescent="0.25">
      <c r="A541" s="99"/>
      <c r="B541" s="100"/>
      <c r="C541" s="99"/>
      <c r="D541" s="99"/>
      <c r="E541" s="1444"/>
      <c r="F541" s="99"/>
      <c r="G541" s="99"/>
      <c r="H541" s="99"/>
      <c r="I541" s="99"/>
      <c r="J541" s="161"/>
      <c r="K541" s="1442"/>
      <c r="L541" s="1443"/>
      <c r="M541" s="161"/>
      <c r="N541" s="1442"/>
      <c r="O541" s="161"/>
      <c r="P541" s="161"/>
      <c r="Q541" s="161"/>
      <c r="R541" s="161"/>
      <c r="S541" s="161"/>
      <c r="T541" s="161"/>
      <c r="U541" s="161"/>
      <c r="V541" s="161"/>
      <c r="W541" s="161"/>
      <c r="X541" s="161"/>
      <c r="Y541" s="161"/>
      <c r="Z541" s="99"/>
      <c r="AA541" s="161"/>
      <c r="AB541" s="161"/>
      <c r="AC541" s="161"/>
      <c r="AD541" s="161"/>
      <c r="AE541" s="161"/>
      <c r="AF541" s="161"/>
      <c r="AG541" s="161"/>
      <c r="AH541" s="161"/>
      <c r="AI541" s="161"/>
      <c r="AJ541" s="161"/>
      <c r="AK541" s="161"/>
      <c r="AL541" s="161"/>
      <c r="AM541" s="161"/>
      <c r="AN541" s="161"/>
      <c r="AO541" s="161"/>
      <c r="AP541" s="161"/>
      <c r="AQ541" s="161"/>
      <c r="AR541" s="161"/>
      <c r="AS541" s="161"/>
      <c r="AT541" s="161"/>
      <c r="AU541" s="161"/>
      <c r="AV541" s="161"/>
      <c r="AW541" s="161"/>
      <c r="AX541" s="161"/>
      <c r="AY541" s="161"/>
      <c r="AZ541" s="161"/>
      <c r="BA541" s="99"/>
    </row>
    <row r="542" spans="1:53" ht="15.75" customHeight="1" x14ac:dyDescent="0.25">
      <c r="A542" s="99"/>
      <c r="B542" s="100"/>
      <c r="C542" s="99"/>
      <c r="D542" s="99"/>
      <c r="E542" s="1444"/>
      <c r="F542" s="99"/>
      <c r="G542" s="99"/>
      <c r="H542" s="99"/>
      <c r="I542" s="99"/>
      <c r="J542" s="161"/>
      <c r="K542" s="1442"/>
      <c r="L542" s="1443"/>
      <c r="M542" s="161"/>
      <c r="N542" s="1442"/>
      <c r="O542" s="161"/>
      <c r="P542" s="161"/>
      <c r="Q542" s="161"/>
      <c r="R542" s="161"/>
      <c r="S542" s="161"/>
      <c r="T542" s="161"/>
      <c r="U542" s="161"/>
      <c r="V542" s="161"/>
      <c r="W542" s="161"/>
      <c r="X542" s="161"/>
      <c r="Y542" s="161"/>
      <c r="Z542" s="99"/>
      <c r="AA542" s="161"/>
      <c r="AB542" s="161"/>
      <c r="AC542" s="161"/>
      <c r="AD542" s="161"/>
      <c r="AE542" s="161"/>
      <c r="AF542" s="161"/>
      <c r="AG542" s="161"/>
      <c r="AH542" s="161"/>
      <c r="AI542" s="161"/>
      <c r="AJ542" s="161"/>
      <c r="AK542" s="161"/>
      <c r="AL542" s="161"/>
      <c r="AM542" s="161"/>
      <c r="AN542" s="161"/>
      <c r="AO542" s="161"/>
      <c r="AP542" s="161"/>
      <c r="AQ542" s="161"/>
      <c r="AR542" s="161"/>
      <c r="AS542" s="161"/>
      <c r="AT542" s="161"/>
      <c r="AU542" s="161"/>
      <c r="AV542" s="161"/>
      <c r="AW542" s="161"/>
      <c r="AX542" s="161"/>
      <c r="AY542" s="161"/>
      <c r="AZ542" s="161"/>
      <c r="BA542" s="99"/>
    </row>
    <row r="543" spans="1:53" ht="15.75" customHeight="1" x14ac:dyDescent="0.25">
      <c r="A543" s="99"/>
      <c r="B543" s="100"/>
      <c r="C543" s="99"/>
      <c r="D543" s="99"/>
      <c r="E543" s="1444"/>
      <c r="F543" s="99"/>
      <c r="G543" s="99"/>
      <c r="H543" s="99"/>
      <c r="I543" s="99"/>
      <c r="J543" s="161"/>
      <c r="K543" s="1442"/>
      <c r="L543" s="1443"/>
      <c r="M543" s="161"/>
      <c r="N543" s="1442"/>
      <c r="O543" s="161"/>
      <c r="P543" s="161"/>
      <c r="Q543" s="161"/>
      <c r="R543" s="161"/>
      <c r="S543" s="161"/>
      <c r="T543" s="161"/>
      <c r="U543" s="161"/>
      <c r="V543" s="161"/>
      <c r="W543" s="161"/>
      <c r="X543" s="161"/>
      <c r="Y543" s="161"/>
      <c r="Z543" s="99"/>
      <c r="AA543" s="161"/>
      <c r="AB543" s="161"/>
      <c r="AC543" s="161"/>
      <c r="AD543" s="161"/>
      <c r="AE543" s="161"/>
      <c r="AF543" s="161"/>
      <c r="AG543" s="161"/>
      <c r="AH543" s="161"/>
      <c r="AI543" s="161"/>
      <c r="AJ543" s="161"/>
      <c r="AK543" s="161"/>
      <c r="AL543" s="161"/>
      <c r="AM543" s="161"/>
      <c r="AN543" s="161"/>
      <c r="AO543" s="161"/>
      <c r="AP543" s="161"/>
      <c r="AQ543" s="161"/>
      <c r="AR543" s="161"/>
      <c r="AS543" s="161"/>
      <c r="AT543" s="161"/>
      <c r="AU543" s="161"/>
      <c r="AV543" s="161"/>
      <c r="AW543" s="161"/>
      <c r="AX543" s="161"/>
      <c r="AY543" s="161"/>
      <c r="AZ543" s="161"/>
      <c r="BA543" s="99"/>
    </row>
    <row r="544" spans="1:53" ht="15.75" customHeight="1" x14ac:dyDescent="0.25">
      <c r="A544" s="99"/>
      <c r="B544" s="100"/>
      <c r="C544" s="99"/>
      <c r="D544" s="99"/>
      <c r="E544" s="1444"/>
      <c r="F544" s="99"/>
      <c r="G544" s="99"/>
      <c r="H544" s="99"/>
      <c r="I544" s="99"/>
      <c r="J544" s="161"/>
      <c r="K544" s="1442"/>
      <c r="L544" s="1443"/>
      <c r="M544" s="161"/>
      <c r="N544" s="1442"/>
      <c r="O544" s="161"/>
      <c r="P544" s="161"/>
      <c r="Q544" s="161"/>
      <c r="R544" s="161"/>
      <c r="S544" s="161"/>
      <c r="T544" s="161"/>
      <c r="U544" s="161"/>
      <c r="V544" s="161"/>
      <c r="W544" s="161"/>
      <c r="X544" s="161"/>
      <c r="Y544" s="161"/>
      <c r="Z544" s="99"/>
      <c r="AA544" s="161"/>
      <c r="AB544" s="161"/>
      <c r="AC544" s="161"/>
      <c r="AD544" s="161"/>
      <c r="AE544" s="161"/>
      <c r="AF544" s="161"/>
      <c r="AG544" s="161"/>
      <c r="AH544" s="161"/>
      <c r="AI544" s="161"/>
      <c r="AJ544" s="161"/>
      <c r="AK544" s="161"/>
      <c r="AL544" s="161"/>
      <c r="AM544" s="161"/>
      <c r="AN544" s="161"/>
      <c r="AO544" s="161"/>
      <c r="AP544" s="161"/>
      <c r="AQ544" s="161"/>
      <c r="AR544" s="161"/>
      <c r="AS544" s="161"/>
      <c r="AT544" s="161"/>
      <c r="AU544" s="161"/>
      <c r="AV544" s="161"/>
      <c r="AW544" s="161"/>
      <c r="AX544" s="161"/>
      <c r="AY544" s="161"/>
      <c r="AZ544" s="161"/>
      <c r="BA544" s="99"/>
    </row>
    <row r="545" spans="1:53" ht="15.75" customHeight="1" x14ac:dyDescent="0.25">
      <c r="A545" s="99"/>
      <c r="B545" s="100"/>
      <c r="C545" s="99"/>
      <c r="D545" s="99"/>
      <c r="E545" s="1444"/>
      <c r="F545" s="99"/>
      <c r="G545" s="99"/>
      <c r="H545" s="99"/>
      <c r="I545" s="99"/>
      <c r="J545" s="161"/>
      <c r="K545" s="1442"/>
      <c r="L545" s="1443"/>
      <c r="M545" s="161"/>
      <c r="N545" s="1442"/>
      <c r="O545" s="161"/>
      <c r="P545" s="161"/>
      <c r="Q545" s="161"/>
      <c r="R545" s="161"/>
      <c r="S545" s="161"/>
      <c r="T545" s="161"/>
      <c r="U545" s="161"/>
      <c r="V545" s="161"/>
      <c r="W545" s="161"/>
      <c r="X545" s="161"/>
      <c r="Y545" s="161"/>
      <c r="Z545" s="99"/>
      <c r="AA545" s="161"/>
      <c r="AB545" s="161"/>
      <c r="AC545" s="161"/>
      <c r="AD545" s="161"/>
      <c r="AE545" s="161"/>
      <c r="AF545" s="161"/>
      <c r="AG545" s="161"/>
      <c r="AH545" s="161"/>
      <c r="AI545" s="161"/>
      <c r="AJ545" s="161"/>
      <c r="AK545" s="161"/>
      <c r="AL545" s="161"/>
      <c r="AM545" s="161"/>
      <c r="AN545" s="161"/>
      <c r="AO545" s="161"/>
      <c r="AP545" s="161"/>
      <c r="AQ545" s="161"/>
      <c r="AR545" s="161"/>
      <c r="AS545" s="161"/>
      <c r="AT545" s="161"/>
      <c r="AU545" s="161"/>
      <c r="AV545" s="161"/>
      <c r="AW545" s="161"/>
      <c r="AX545" s="161"/>
      <c r="AY545" s="161"/>
      <c r="AZ545" s="161"/>
      <c r="BA545" s="99"/>
    </row>
    <row r="546" spans="1:53" ht="15.75" customHeight="1" x14ac:dyDescent="0.25">
      <c r="A546" s="99"/>
      <c r="B546" s="100"/>
      <c r="C546" s="99"/>
      <c r="D546" s="99"/>
      <c r="E546" s="1444"/>
      <c r="F546" s="99"/>
      <c r="G546" s="99"/>
      <c r="H546" s="99"/>
      <c r="I546" s="99"/>
      <c r="J546" s="161"/>
      <c r="K546" s="1442"/>
      <c r="L546" s="1443"/>
      <c r="M546" s="161"/>
      <c r="N546" s="1442"/>
      <c r="O546" s="161"/>
      <c r="P546" s="161"/>
      <c r="Q546" s="161"/>
      <c r="R546" s="161"/>
      <c r="S546" s="161"/>
      <c r="T546" s="161"/>
      <c r="U546" s="161"/>
      <c r="V546" s="161"/>
      <c r="W546" s="161"/>
      <c r="X546" s="161"/>
      <c r="Y546" s="161"/>
      <c r="Z546" s="99"/>
      <c r="AA546" s="161"/>
      <c r="AB546" s="161"/>
      <c r="AC546" s="161"/>
      <c r="AD546" s="161"/>
      <c r="AE546" s="161"/>
      <c r="AF546" s="161"/>
      <c r="AG546" s="161"/>
      <c r="AH546" s="161"/>
      <c r="AI546" s="161"/>
      <c r="AJ546" s="161"/>
      <c r="AK546" s="161"/>
      <c r="AL546" s="161"/>
      <c r="AM546" s="161"/>
      <c r="AN546" s="161"/>
      <c r="AO546" s="161"/>
      <c r="AP546" s="161"/>
      <c r="AQ546" s="161"/>
      <c r="AR546" s="161"/>
      <c r="AS546" s="161"/>
      <c r="AT546" s="161"/>
      <c r="AU546" s="161"/>
      <c r="AV546" s="161"/>
      <c r="AW546" s="161"/>
      <c r="AX546" s="161"/>
      <c r="AY546" s="161"/>
      <c r="AZ546" s="161"/>
      <c r="BA546" s="99"/>
    </row>
    <row r="547" spans="1:53" ht="15.75" customHeight="1" x14ac:dyDescent="0.25">
      <c r="A547" s="99"/>
      <c r="B547" s="100"/>
      <c r="C547" s="99"/>
      <c r="D547" s="99"/>
      <c r="E547" s="1444"/>
      <c r="F547" s="99"/>
      <c r="G547" s="99"/>
      <c r="H547" s="99"/>
      <c r="I547" s="99"/>
      <c r="J547" s="161"/>
      <c r="K547" s="1442"/>
      <c r="L547" s="1443"/>
      <c r="M547" s="161"/>
      <c r="N547" s="1442"/>
      <c r="O547" s="161"/>
      <c r="P547" s="161"/>
      <c r="Q547" s="161"/>
      <c r="R547" s="161"/>
      <c r="S547" s="161"/>
      <c r="T547" s="161"/>
      <c r="U547" s="161"/>
      <c r="V547" s="161"/>
      <c r="W547" s="161"/>
      <c r="X547" s="161"/>
      <c r="Y547" s="161"/>
      <c r="Z547" s="99"/>
      <c r="AA547" s="161"/>
      <c r="AB547" s="161"/>
      <c r="AC547" s="161"/>
      <c r="AD547" s="161"/>
      <c r="AE547" s="161"/>
      <c r="AF547" s="161"/>
      <c r="AG547" s="161"/>
      <c r="AH547" s="161"/>
      <c r="AI547" s="161"/>
      <c r="AJ547" s="161"/>
      <c r="AK547" s="161"/>
      <c r="AL547" s="161"/>
      <c r="AM547" s="161"/>
      <c r="AN547" s="161"/>
      <c r="AO547" s="161"/>
      <c r="AP547" s="161"/>
      <c r="AQ547" s="161"/>
      <c r="AR547" s="161"/>
      <c r="AS547" s="161"/>
      <c r="AT547" s="161"/>
      <c r="AU547" s="161"/>
      <c r="AV547" s="161"/>
      <c r="AW547" s="161"/>
      <c r="AX547" s="161"/>
      <c r="AY547" s="161"/>
      <c r="AZ547" s="161"/>
      <c r="BA547" s="99"/>
    </row>
    <row r="548" spans="1:53" ht="15.75" customHeight="1" x14ac:dyDescent="0.25">
      <c r="A548" s="99"/>
      <c r="B548" s="100"/>
      <c r="C548" s="99"/>
      <c r="D548" s="99"/>
      <c r="E548" s="1444"/>
      <c r="F548" s="99"/>
      <c r="G548" s="99"/>
      <c r="H548" s="99"/>
      <c r="I548" s="99"/>
      <c r="J548" s="161"/>
      <c r="K548" s="1442"/>
      <c r="L548" s="1443"/>
      <c r="M548" s="161"/>
      <c r="N548" s="1442"/>
      <c r="O548" s="161"/>
      <c r="P548" s="161"/>
      <c r="Q548" s="161"/>
      <c r="R548" s="161"/>
      <c r="S548" s="161"/>
      <c r="T548" s="161"/>
      <c r="U548" s="161"/>
      <c r="V548" s="161"/>
      <c r="W548" s="161"/>
      <c r="X548" s="161"/>
      <c r="Y548" s="161"/>
      <c r="Z548" s="99"/>
      <c r="AA548" s="161"/>
      <c r="AB548" s="161"/>
      <c r="AC548" s="161"/>
      <c r="AD548" s="161"/>
      <c r="AE548" s="161"/>
      <c r="AF548" s="161"/>
      <c r="AG548" s="161"/>
      <c r="AH548" s="161"/>
      <c r="AI548" s="161"/>
      <c r="AJ548" s="161"/>
      <c r="AK548" s="161"/>
      <c r="AL548" s="161"/>
      <c r="AM548" s="161"/>
      <c r="AN548" s="161"/>
      <c r="AO548" s="161"/>
      <c r="AP548" s="161"/>
      <c r="AQ548" s="161"/>
      <c r="AR548" s="161"/>
      <c r="AS548" s="161"/>
      <c r="AT548" s="161"/>
      <c r="AU548" s="161"/>
      <c r="AV548" s="161"/>
      <c r="AW548" s="161"/>
      <c r="AX548" s="161"/>
      <c r="AY548" s="161"/>
      <c r="AZ548" s="161"/>
      <c r="BA548" s="99"/>
    </row>
    <row r="549" spans="1:53" ht="15.75" customHeight="1" x14ac:dyDescent="0.25">
      <c r="A549" s="99"/>
      <c r="B549" s="100"/>
      <c r="C549" s="99"/>
      <c r="D549" s="99"/>
      <c r="E549" s="1444"/>
      <c r="F549" s="99"/>
      <c r="G549" s="99"/>
      <c r="H549" s="99"/>
      <c r="I549" s="99"/>
      <c r="J549" s="161"/>
      <c r="K549" s="1442"/>
      <c r="L549" s="1443"/>
      <c r="M549" s="161"/>
      <c r="N549" s="1442"/>
      <c r="O549" s="161"/>
      <c r="P549" s="161"/>
      <c r="Q549" s="161"/>
      <c r="R549" s="161"/>
      <c r="S549" s="161"/>
      <c r="T549" s="161"/>
      <c r="U549" s="161"/>
      <c r="V549" s="161"/>
      <c r="W549" s="161"/>
      <c r="X549" s="161"/>
      <c r="Y549" s="161"/>
      <c r="Z549" s="99"/>
      <c r="AA549" s="161"/>
      <c r="AB549" s="161"/>
      <c r="AC549" s="161"/>
      <c r="AD549" s="161"/>
      <c r="AE549" s="161"/>
      <c r="AF549" s="161"/>
      <c r="AG549" s="161"/>
      <c r="AH549" s="161"/>
      <c r="AI549" s="161"/>
      <c r="AJ549" s="161"/>
      <c r="AK549" s="161"/>
      <c r="AL549" s="161"/>
      <c r="AM549" s="161"/>
      <c r="AN549" s="161"/>
      <c r="AO549" s="161"/>
      <c r="AP549" s="161"/>
      <c r="AQ549" s="161"/>
      <c r="AR549" s="161"/>
      <c r="AS549" s="161"/>
      <c r="AT549" s="161"/>
      <c r="AU549" s="161"/>
      <c r="AV549" s="161"/>
      <c r="AW549" s="161"/>
      <c r="AX549" s="161"/>
      <c r="AY549" s="161"/>
      <c r="AZ549" s="161"/>
      <c r="BA549" s="99"/>
    </row>
    <row r="550" spans="1:53" ht="15.75" customHeight="1" x14ac:dyDescent="0.25">
      <c r="A550" s="99"/>
      <c r="B550" s="100"/>
      <c r="C550" s="99"/>
      <c r="D550" s="99"/>
      <c r="E550" s="1444"/>
      <c r="F550" s="99"/>
      <c r="G550" s="99"/>
      <c r="H550" s="99"/>
      <c r="I550" s="99"/>
      <c r="J550" s="161"/>
      <c r="K550" s="1442"/>
      <c r="L550" s="1443"/>
      <c r="M550" s="161"/>
      <c r="N550" s="1442"/>
      <c r="O550" s="161"/>
      <c r="P550" s="161"/>
      <c r="Q550" s="161"/>
      <c r="R550" s="161"/>
      <c r="S550" s="161"/>
      <c r="T550" s="161"/>
      <c r="U550" s="161"/>
      <c r="V550" s="161"/>
      <c r="W550" s="161"/>
      <c r="X550" s="161"/>
      <c r="Y550" s="161"/>
      <c r="Z550" s="99"/>
      <c r="AA550" s="161"/>
      <c r="AB550" s="161"/>
      <c r="AC550" s="161"/>
      <c r="AD550" s="161"/>
      <c r="AE550" s="161"/>
      <c r="AF550" s="161"/>
      <c r="AG550" s="161"/>
      <c r="AH550" s="161"/>
      <c r="AI550" s="161"/>
      <c r="AJ550" s="161"/>
      <c r="AK550" s="161"/>
      <c r="AL550" s="161"/>
      <c r="AM550" s="161"/>
      <c r="AN550" s="161"/>
      <c r="AO550" s="161"/>
      <c r="AP550" s="161"/>
      <c r="AQ550" s="161"/>
      <c r="AR550" s="161"/>
      <c r="AS550" s="161"/>
      <c r="AT550" s="161"/>
      <c r="AU550" s="161"/>
      <c r="AV550" s="161"/>
      <c r="AW550" s="161"/>
      <c r="AX550" s="161"/>
      <c r="AY550" s="161"/>
      <c r="AZ550" s="161"/>
      <c r="BA550" s="99"/>
    </row>
    <row r="551" spans="1:53" ht="15.75" customHeight="1" x14ac:dyDescent="0.25">
      <c r="A551" s="99"/>
      <c r="B551" s="100"/>
      <c r="C551" s="99"/>
      <c r="D551" s="99"/>
      <c r="E551" s="1444"/>
      <c r="F551" s="99"/>
      <c r="G551" s="99"/>
      <c r="H551" s="99"/>
      <c r="I551" s="99"/>
      <c r="J551" s="161"/>
      <c r="K551" s="1442"/>
      <c r="L551" s="1443"/>
      <c r="M551" s="161"/>
      <c r="N551" s="1442"/>
      <c r="O551" s="161"/>
      <c r="P551" s="161"/>
      <c r="Q551" s="161"/>
      <c r="R551" s="161"/>
      <c r="S551" s="161"/>
      <c r="T551" s="161"/>
      <c r="U551" s="161"/>
      <c r="V551" s="161"/>
      <c r="W551" s="161"/>
      <c r="X551" s="161"/>
      <c r="Y551" s="161"/>
      <c r="Z551" s="99"/>
      <c r="AA551" s="161"/>
      <c r="AB551" s="161"/>
      <c r="AC551" s="161"/>
      <c r="AD551" s="161"/>
      <c r="AE551" s="161"/>
      <c r="AF551" s="161"/>
      <c r="AG551" s="161"/>
      <c r="AH551" s="161"/>
      <c r="AI551" s="161"/>
      <c r="AJ551" s="161"/>
      <c r="AK551" s="161"/>
      <c r="AL551" s="161"/>
      <c r="AM551" s="161"/>
      <c r="AN551" s="161"/>
      <c r="AO551" s="161"/>
      <c r="AP551" s="161"/>
      <c r="AQ551" s="161"/>
      <c r="AR551" s="161"/>
      <c r="AS551" s="161"/>
      <c r="AT551" s="161"/>
      <c r="AU551" s="161"/>
      <c r="AV551" s="161"/>
      <c r="AW551" s="161"/>
      <c r="AX551" s="161"/>
      <c r="AY551" s="161"/>
      <c r="AZ551" s="161"/>
      <c r="BA551" s="99"/>
    </row>
    <row r="552" spans="1:53" ht="15.75" customHeight="1" x14ac:dyDescent="0.25">
      <c r="A552" s="99"/>
      <c r="B552" s="100"/>
      <c r="C552" s="99"/>
      <c r="D552" s="99"/>
      <c r="E552" s="1444"/>
      <c r="F552" s="99"/>
      <c r="G552" s="99"/>
      <c r="H552" s="99"/>
      <c r="I552" s="99"/>
      <c r="J552" s="161"/>
      <c r="K552" s="1442"/>
      <c r="L552" s="1443"/>
      <c r="M552" s="161"/>
      <c r="N552" s="1442"/>
      <c r="O552" s="161"/>
      <c r="P552" s="161"/>
      <c r="Q552" s="161"/>
      <c r="R552" s="161"/>
      <c r="S552" s="161"/>
      <c r="T552" s="161"/>
      <c r="U552" s="161"/>
      <c r="V552" s="161"/>
      <c r="W552" s="161"/>
      <c r="X552" s="161"/>
      <c r="Y552" s="161"/>
      <c r="Z552" s="99"/>
      <c r="AA552" s="161"/>
      <c r="AB552" s="161"/>
      <c r="AC552" s="161"/>
      <c r="AD552" s="161"/>
      <c r="AE552" s="161"/>
      <c r="AF552" s="161"/>
      <c r="AG552" s="161"/>
      <c r="AH552" s="161"/>
      <c r="AI552" s="161"/>
      <c r="AJ552" s="161"/>
      <c r="AK552" s="161"/>
      <c r="AL552" s="161"/>
      <c r="AM552" s="161"/>
      <c r="AN552" s="161"/>
      <c r="AO552" s="161"/>
      <c r="AP552" s="161"/>
      <c r="AQ552" s="161"/>
      <c r="AR552" s="161"/>
      <c r="AS552" s="161"/>
      <c r="AT552" s="161"/>
      <c r="AU552" s="161"/>
      <c r="AV552" s="161"/>
      <c r="AW552" s="161"/>
      <c r="AX552" s="161"/>
      <c r="AY552" s="161"/>
      <c r="AZ552" s="161"/>
      <c r="BA552" s="99"/>
    </row>
    <row r="553" spans="1:53" ht="15.75" customHeight="1" x14ac:dyDescent="0.25">
      <c r="A553" s="99"/>
      <c r="B553" s="100"/>
      <c r="C553" s="99"/>
      <c r="D553" s="99"/>
      <c r="E553" s="1444"/>
      <c r="F553" s="99"/>
      <c r="G553" s="99"/>
      <c r="H553" s="99"/>
      <c r="I553" s="99"/>
      <c r="J553" s="161"/>
      <c r="K553" s="1442"/>
      <c r="L553" s="1443"/>
      <c r="M553" s="161"/>
      <c r="N553" s="1442"/>
      <c r="O553" s="161"/>
      <c r="P553" s="161"/>
      <c r="Q553" s="161"/>
      <c r="R553" s="161"/>
      <c r="S553" s="161"/>
      <c r="T553" s="161"/>
      <c r="U553" s="161"/>
      <c r="V553" s="161"/>
      <c r="W553" s="161"/>
      <c r="X553" s="161"/>
      <c r="Y553" s="161"/>
      <c r="Z553" s="99"/>
      <c r="AA553" s="161"/>
      <c r="AB553" s="161"/>
      <c r="AC553" s="161"/>
      <c r="AD553" s="161"/>
      <c r="AE553" s="161"/>
      <c r="AF553" s="161"/>
      <c r="AG553" s="161"/>
      <c r="AH553" s="161"/>
      <c r="AI553" s="161"/>
      <c r="AJ553" s="161"/>
      <c r="AK553" s="161"/>
      <c r="AL553" s="161"/>
      <c r="AM553" s="161"/>
      <c r="AN553" s="161"/>
      <c r="AO553" s="161"/>
      <c r="AP553" s="161"/>
      <c r="AQ553" s="161"/>
      <c r="AR553" s="161"/>
      <c r="AS553" s="161"/>
      <c r="AT553" s="161"/>
      <c r="AU553" s="161"/>
      <c r="AV553" s="161"/>
      <c r="AW553" s="161"/>
      <c r="AX553" s="161"/>
      <c r="AY553" s="161"/>
      <c r="AZ553" s="161"/>
      <c r="BA553" s="99"/>
    </row>
    <row r="554" spans="1:53" ht="15.75" customHeight="1" x14ac:dyDescent="0.25">
      <c r="A554" s="99"/>
      <c r="B554" s="100"/>
      <c r="C554" s="99"/>
      <c r="D554" s="99"/>
      <c r="E554" s="1444"/>
      <c r="F554" s="99"/>
      <c r="G554" s="99"/>
      <c r="H554" s="99"/>
      <c r="I554" s="99"/>
      <c r="J554" s="161"/>
      <c r="K554" s="1442"/>
      <c r="L554" s="1443"/>
      <c r="M554" s="161"/>
      <c r="N554" s="1442"/>
      <c r="O554" s="161"/>
      <c r="P554" s="161"/>
      <c r="Q554" s="161"/>
      <c r="R554" s="161"/>
      <c r="S554" s="161"/>
      <c r="T554" s="161"/>
      <c r="U554" s="161"/>
      <c r="V554" s="161"/>
      <c r="W554" s="161"/>
      <c r="X554" s="161"/>
      <c r="Y554" s="161"/>
      <c r="Z554" s="99"/>
      <c r="AA554" s="161"/>
      <c r="AB554" s="161"/>
      <c r="AC554" s="161"/>
      <c r="AD554" s="161"/>
      <c r="AE554" s="161"/>
      <c r="AF554" s="161"/>
      <c r="AG554" s="161"/>
      <c r="AH554" s="161"/>
      <c r="AI554" s="161"/>
      <c r="AJ554" s="161"/>
      <c r="AK554" s="161"/>
      <c r="AL554" s="161"/>
      <c r="AM554" s="161"/>
      <c r="AN554" s="161"/>
      <c r="AO554" s="161"/>
      <c r="AP554" s="161"/>
      <c r="AQ554" s="161"/>
      <c r="AR554" s="161"/>
      <c r="AS554" s="161"/>
      <c r="AT554" s="161"/>
      <c r="AU554" s="161"/>
      <c r="AV554" s="161"/>
      <c r="AW554" s="161"/>
      <c r="AX554" s="161"/>
      <c r="AY554" s="161"/>
      <c r="AZ554" s="161"/>
      <c r="BA554" s="99"/>
    </row>
    <row r="555" spans="1:53" ht="15.75" customHeight="1" x14ac:dyDescent="0.25">
      <c r="A555" s="99"/>
      <c r="B555" s="100"/>
      <c r="C555" s="99"/>
      <c r="D555" s="99"/>
      <c r="E555" s="1444"/>
      <c r="F555" s="99"/>
      <c r="G555" s="99"/>
      <c r="H555" s="99"/>
      <c r="I555" s="99"/>
      <c r="J555" s="161"/>
      <c r="K555" s="1442"/>
      <c r="L555" s="1443"/>
      <c r="M555" s="161"/>
      <c r="N555" s="1442"/>
      <c r="O555" s="161"/>
      <c r="P555" s="161"/>
      <c r="Q555" s="161"/>
      <c r="R555" s="161"/>
      <c r="S555" s="161"/>
      <c r="T555" s="161"/>
      <c r="U555" s="161"/>
      <c r="V555" s="161"/>
      <c r="W555" s="161"/>
      <c r="X555" s="161"/>
      <c r="Y555" s="161"/>
      <c r="Z555" s="99"/>
      <c r="AA555" s="161"/>
      <c r="AB555" s="161"/>
      <c r="AC555" s="161"/>
      <c r="AD555" s="161"/>
      <c r="AE555" s="161"/>
      <c r="AF555" s="161"/>
      <c r="AG555" s="161"/>
      <c r="AH555" s="161"/>
      <c r="AI555" s="161"/>
      <c r="AJ555" s="161"/>
      <c r="AK555" s="161"/>
      <c r="AL555" s="161"/>
      <c r="AM555" s="161"/>
      <c r="AN555" s="161"/>
      <c r="AO555" s="161"/>
      <c r="AP555" s="161"/>
      <c r="AQ555" s="161"/>
      <c r="AR555" s="161"/>
      <c r="AS555" s="161"/>
      <c r="AT555" s="161"/>
      <c r="AU555" s="161"/>
      <c r="AV555" s="161"/>
      <c r="AW555" s="161"/>
      <c r="AX555" s="161"/>
      <c r="AY555" s="161"/>
      <c r="AZ555" s="161"/>
      <c r="BA555" s="99"/>
    </row>
    <row r="556" spans="1:53" ht="15.75" customHeight="1" x14ac:dyDescent="0.25">
      <c r="A556" s="99"/>
      <c r="B556" s="100"/>
      <c r="C556" s="99"/>
      <c r="D556" s="99"/>
      <c r="E556" s="1444"/>
      <c r="F556" s="99"/>
      <c r="G556" s="99"/>
      <c r="H556" s="99"/>
      <c r="I556" s="99"/>
      <c r="J556" s="161"/>
      <c r="K556" s="1442"/>
      <c r="L556" s="1443"/>
      <c r="M556" s="161"/>
      <c r="N556" s="1442"/>
      <c r="O556" s="161"/>
      <c r="P556" s="161"/>
      <c r="Q556" s="161"/>
      <c r="R556" s="161"/>
      <c r="S556" s="161"/>
      <c r="T556" s="161"/>
      <c r="U556" s="161"/>
      <c r="V556" s="161"/>
      <c r="W556" s="161"/>
      <c r="X556" s="161"/>
      <c r="Y556" s="161"/>
      <c r="Z556" s="99"/>
      <c r="AA556" s="161"/>
      <c r="AB556" s="161"/>
      <c r="AC556" s="161"/>
      <c r="AD556" s="161"/>
      <c r="AE556" s="161"/>
      <c r="AF556" s="161"/>
      <c r="AG556" s="161"/>
      <c r="AH556" s="161"/>
      <c r="AI556" s="161"/>
      <c r="AJ556" s="161"/>
      <c r="AK556" s="161"/>
      <c r="AL556" s="161"/>
      <c r="AM556" s="161"/>
      <c r="AN556" s="161"/>
      <c r="AO556" s="161"/>
      <c r="AP556" s="161"/>
      <c r="AQ556" s="161"/>
      <c r="AR556" s="161"/>
      <c r="AS556" s="161"/>
      <c r="AT556" s="161"/>
      <c r="AU556" s="161"/>
      <c r="AV556" s="161"/>
      <c r="AW556" s="161"/>
      <c r="AX556" s="161"/>
      <c r="AY556" s="161"/>
      <c r="AZ556" s="161"/>
      <c r="BA556" s="99"/>
    </row>
    <row r="557" spans="1:53" ht="15.75" customHeight="1" x14ac:dyDescent="0.25">
      <c r="A557" s="99"/>
      <c r="B557" s="100"/>
      <c r="C557" s="99"/>
      <c r="D557" s="99"/>
      <c r="E557" s="1444"/>
      <c r="F557" s="99"/>
      <c r="G557" s="99"/>
      <c r="H557" s="99"/>
      <c r="I557" s="99"/>
      <c r="J557" s="161"/>
      <c r="K557" s="1442"/>
      <c r="L557" s="1443"/>
      <c r="M557" s="161"/>
      <c r="N557" s="1442"/>
      <c r="O557" s="161"/>
      <c r="P557" s="161"/>
      <c r="Q557" s="161"/>
      <c r="R557" s="161"/>
      <c r="S557" s="161"/>
      <c r="T557" s="161"/>
      <c r="U557" s="161"/>
      <c r="V557" s="161"/>
      <c r="W557" s="161"/>
      <c r="X557" s="161"/>
      <c r="Y557" s="161"/>
      <c r="Z557" s="99"/>
      <c r="AA557" s="161"/>
      <c r="AB557" s="161"/>
      <c r="AC557" s="161"/>
      <c r="AD557" s="161"/>
      <c r="AE557" s="161"/>
      <c r="AF557" s="161"/>
      <c r="AG557" s="161"/>
      <c r="AH557" s="161"/>
      <c r="AI557" s="161"/>
      <c r="AJ557" s="161"/>
      <c r="AK557" s="161"/>
      <c r="AL557" s="161"/>
      <c r="AM557" s="161"/>
      <c r="AN557" s="161"/>
      <c r="AO557" s="161"/>
      <c r="AP557" s="161"/>
      <c r="AQ557" s="161"/>
      <c r="AR557" s="161"/>
      <c r="AS557" s="161"/>
      <c r="AT557" s="161"/>
      <c r="AU557" s="161"/>
      <c r="AV557" s="161"/>
      <c r="AW557" s="161"/>
      <c r="AX557" s="161"/>
      <c r="AY557" s="161"/>
      <c r="AZ557" s="161"/>
      <c r="BA557" s="99"/>
    </row>
    <row r="558" spans="1:53" ht="15.75" customHeight="1" x14ac:dyDescent="0.25">
      <c r="A558" s="99"/>
      <c r="B558" s="100"/>
      <c r="C558" s="99"/>
      <c r="D558" s="99"/>
      <c r="E558" s="1444"/>
      <c r="F558" s="99"/>
      <c r="G558" s="99"/>
      <c r="H558" s="99"/>
      <c r="I558" s="99"/>
      <c r="J558" s="161"/>
      <c r="K558" s="1442"/>
      <c r="L558" s="1443"/>
      <c r="M558" s="161"/>
      <c r="N558" s="1442"/>
      <c r="O558" s="161"/>
      <c r="P558" s="161"/>
      <c r="Q558" s="161"/>
      <c r="R558" s="161"/>
      <c r="S558" s="161"/>
      <c r="T558" s="161"/>
      <c r="U558" s="161"/>
      <c r="V558" s="161"/>
      <c r="W558" s="161"/>
      <c r="X558" s="161"/>
      <c r="Y558" s="161"/>
      <c r="Z558" s="99"/>
      <c r="AA558" s="161"/>
      <c r="AB558" s="161"/>
      <c r="AC558" s="161"/>
      <c r="AD558" s="161"/>
      <c r="AE558" s="161"/>
      <c r="AF558" s="161"/>
      <c r="AG558" s="161"/>
      <c r="AH558" s="161"/>
      <c r="AI558" s="161"/>
      <c r="AJ558" s="161"/>
      <c r="AK558" s="161"/>
      <c r="AL558" s="161"/>
      <c r="AM558" s="161"/>
      <c r="AN558" s="161"/>
      <c r="AO558" s="161"/>
      <c r="AP558" s="161"/>
      <c r="AQ558" s="161"/>
      <c r="AR558" s="161"/>
      <c r="AS558" s="161"/>
      <c r="AT558" s="161"/>
      <c r="AU558" s="161"/>
      <c r="AV558" s="161"/>
      <c r="AW558" s="161"/>
      <c r="AX558" s="161"/>
      <c r="AY558" s="161"/>
      <c r="AZ558" s="161"/>
      <c r="BA558" s="99"/>
    </row>
    <row r="559" spans="1:53" ht="15.75" customHeight="1" x14ac:dyDescent="0.25">
      <c r="A559" s="99"/>
      <c r="B559" s="100"/>
      <c r="C559" s="99"/>
      <c r="D559" s="99"/>
      <c r="E559" s="1444"/>
      <c r="F559" s="99"/>
      <c r="G559" s="99"/>
      <c r="H559" s="99"/>
      <c r="I559" s="99"/>
      <c r="J559" s="161"/>
      <c r="K559" s="1442"/>
      <c r="L559" s="1443"/>
      <c r="M559" s="161"/>
      <c r="N559" s="1442"/>
      <c r="O559" s="161"/>
      <c r="P559" s="161"/>
      <c r="Q559" s="161"/>
      <c r="R559" s="161"/>
      <c r="S559" s="161"/>
      <c r="T559" s="161"/>
      <c r="U559" s="161"/>
      <c r="V559" s="161"/>
      <c r="W559" s="161"/>
      <c r="X559" s="161"/>
      <c r="Y559" s="161"/>
      <c r="Z559" s="99"/>
      <c r="AA559" s="161"/>
      <c r="AB559" s="161"/>
      <c r="AC559" s="161"/>
      <c r="AD559" s="161"/>
      <c r="AE559" s="161"/>
      <c r="AF559" s="161"/>
      <c r="AG559" s="161"/>
      <c r="AH559" s="161"/>
      <c r="AI559" s="161"/>
      <c r="AJ559" s="161"/>
      <c r="AK559" s="161"/>
      <c r="AL559" s="161"/>
      <c r="AM559" s="161"/>
      <c r="AN559" s="161"/>
      <c r="AO559" s="161"/>
      <c r="AP559" s="161"/>
      <c r="AQ559" s="161"/>
      <c r="AR559" s="161"/>
      <c r="AS559" s="161"/>
      <c r="AT559" s="161"/>
      <c r="AU559" s="161"/>
      <c r="AV559" s="161"/>
      <c r="AW559" s="161"/>
      <c r="AX559" s="161"/>
      <c r="AY559" s="161"/>
      <c r="AZ559" s="161"/>
      <c r="BA559" s="99"/>
    </row>
    <row r="560" spans="1:53" ht="15.75" customHeight="1" x14ac:dyDescent="0.25">
      <c r="A560" s="99"/>
      <c r="B560" s="100"/>
      <c r="C560" s="99"/>
      <c r="D560" s="99"/>
      <c r="E560" s="1444"/>
      <c r="F560" s="99"/>
      <c r="G560" s="99"/>
      <c r="H560" s="99"/>
      <c r="I560" s="99"/>
      <c r="J560" s="161"/>
      <c r="K560" s="1442"/>
      <c r="L560" s="1443"/>
      <c r="M560" s="161"/>
      <c r="N560" s="1442"/>
      <c r="O560" s="161"/>
      <c r="P560" s="161"/>
      <c r="Q560" s="161"/>
      <c r="R560" s="161"/>
      <c r="S560" s="161"/>
      <c r="T560" s="161"/>
      <c r="U560" s="161"/>
      <c r="V560" s="161"/>
      <c r="W560" s="161"/>
      <c r="X560" s="161"/>
      <c r="Y560" s="161"/>
      <c r="Z560" s="99"/>
      <c r="AA560" s="161"/>
      <c r="AB560" s="161"/>
      <c r="AC560" s="161"/>
      <c r="AD560" s="161"/>
      <c r="AE560" s="161"/>
      <c r="AF560" s="161"/>
      <c r="AG560" s="161"/>
      <c r="AH560" s="161"/>
      <c r="AI560" s="161"/>
      <c r="AJ560" s="161"/>
      <c r="AK560" s="161"/>
      <c r="AL560" s="161"/>
      <c r="AM560" s="161"/>
      <c r="AN560" s="161"/>
      <c r="AO560" s="161"/>
      <c r="AP560" s="161"/>
      <c r="AQ560" s="161"/>
      <c r="AR560" s="161"/>
      <c r="AS560" s="161"/>
      <c r="AT560" s="161"/>
      <c r="AU560" s="161"/>
      <c r="AV560" s="161"/>
      <c r="AW560" s="161"/>
      <c r="AX560" s="161"/>
      <c r="AY560" s="161"/>
      <c r="AZ560" s="161"/>
      <c r="BA560" s="99"/>
    </row>
    <row r="561" spans="1:53" ht="15.75" customHeight="1" x14ac:dyDescent="0.25">
      <c r="A561" s="99"/>
      <c r="B561" s="100"/>
      <c r="C561" s="99"/>
      <c r="D561" s="99"/>
      <c r="E561" s="1444"/>
      <c r="F561" s="99"/>
      <c r="G561" s="99"/>
      <c r="H561" s="99"/>
      <c r="I561" s="99"/>
      <c r="J561" s="161"/>
      <c r="K561" s="1442"/>
      <c r="L561" s="1443"/>
      <c r="M561" s="161"/>
      <c r="N561" s="1442"/>
      <c r="O561" s="161"/>
      <c r="P561" s="161"/>
      <c r="Q561" s="161"/>
      <c r="R561" s="161"/>
      <c r="S561" s="161"/>
      <c r="T561" s="161"/>
      <c r="U561" s="161"/>
      <c r="V561" s="161"/>
      <c r="W561" s="161"/>
      <c r="X561" s="161"/>
      <c r="Y561" s="161"/>
      <c r="Z561" s="99"/>
      <c r="AA561" s="161"/>
      <c r="AB561" s="161"/>
      <c r="AC561" s="161"/>
      <c r="AD561" s="161"/>
      <c r="AE561" s="161"/>
      <c r="AF561" s="161"/>
      <c r="AG561" s="161"/>
      <c r="AH561" s="161"/>
      <c r="AI561" s="161"/>
      <c r="AJ561" s="161"/>
      <c r="AK561" s="161"/>
      <c r="AL561" s="161"/>
      <c r="AM561" s="161"/>
      <c r="AN561" s="161"/>
      <c r="AO561" s="161"/>
      <c r="AP561" s="161"/>
      <c r="AQ561" s="161"/>
      <c r="AR561" s="161"/>
      <c r="AS561" s="161"/>
      <c r="AT561" s="161"/>
      <c r="AU561" s="161"/>
      <c r="AV561" s="161"/>
      <c r="AW561" s="161"/>
      <c r="AX561" s="161"/>
      <c r="AY561" s="161"/>
      <c r="AZ561" s="161"/>
      <c r="BA561" s="99"/>
    </row>
    <row r="562" spans="1:53" ht="15.75" customHeight="1" x14ac:dyDescent="0.25">
      <c r="A562" s="99"/>
      <c r="B562" s="100"/>
      <c r="C562" s="99"/>
      <c r="D562" s="99"/>
      <c r="E562" s="1444"/>
      <c r="F562" s="99"/>
      <c r="G562" s="99"/>
      <c r="H562" s="99"/>
      <c r="I562" s="99"/>
      <c r="J562" s="161"/>
      <c r="K562" s="1442"/>
      <c r="L562" s="1443"/>
      <c r="M562" s="161"/>
      <c r="N562" s="1442"/>
      <c r="O562" s="161"/>
      <c r="P562" s="161"/>
      <c r="Q562" s="161"/>
      <c r="R562" s="161"/>
      <c r="S562" s="161"/>
      <c r="T562" s="161"/>
      <c r="U562" s="161"/>
      <c r="V562" s="161"/>
      <c r="W562" s="161"/>
      <c r="X562" s="161"/>
      <c r="Y562" s="161"/>
      <c r="Z562" s="99"/>
      <c r="AA562" s="161"/>
      <c r="AB562" s="161"/>
      <c r="AC562" s="161"/>
      <c r="AD562" s="161"/>
      <c r="AE562" s="161"/>
      <c r="AF562" s="161"/>
      <c r="AG562" s="161"/>
      <c r="AH562" s="161"/>
      <c r="AI562" s="161"/>
      <c r="AJ562" s="161"/>
      <c r="AK562" s="161"/>
      <c r="AL562" s="161"/>
      <c r="AM562" s="161"/>
      <c r="AN562" s="161"/>
      <c r="AO562" s="161"/>
      <c r="AP562" s="161"/>
      <c r="AQ562" s="161"/>
      <c r="AR562" s="161"/>
      <c r="AS562" s="161"/>
      <c r="AT562" s="161"/>
      <c r="AU562" s="161"/>
      <c r="AV562" s="161"/>
      <c r="AW562" s="161"/>
      <c r="AX562" s="161"/>
      <c r="AY562" s="161"/>
      <c r="AZ562" s="161"/>
      <c r="BA562" s="99"/>
    </row>
    <row r="563" spans="1:53" ht="15.75" customHeight="1" x14ac:dyDescent="0.25">
      <c r="A563" s="99"/>
      <c r="B563" s="100"/>
      <c r="C563" s="99"/>
      <c r="D563" s="99"/>
      <c r="E563" s="1444"/>
      <c r="F563" s="99"/>
      <c r="G563" s="99"/>
      <c r="H563" s="99"/>
      <c r="I563" s="99"/>
      <c r="J563" s="161"/>
      <c r="K563" s="1442"/>
      <c r="L563" s="1443"/>
      <c r="M563" s="161"/>
      <c r="N563" s="1442"/>
      <c r="O563" s="161"/>
      <c r="P563" s="161"/>
      <c r="Q563" s="161"/>
      <c r="R563" s="161"/>
      <c r="S563" s="161"/>
      <c r="T563" s="161"/>
      <c r="U563" s="161"/>
      <c r="V563" s="161"/>
      <c r="W563" s="161"/>
      <c r="X563" s="161"/>
      <c r="Y563" s="161"/>
      <c r="Z563" s="99"/>
      <c r="AA563" s="161"/>
      <c r="AB563" s="161"/>
      <c r="AC563" s="161"/>
      <c r="AD563" s="161"/>
      <c r="AE563" s="161"/>
      <c r="AF563" s="161"/>
      <c r="AG563" s="161"/>
      <c r="AH563" s="161"/>
      <c r="AI563" s="161"/>
      <c r="AJ563" s="161"/>
      <c r="AK563" s="161"/>
      <c r="AL563" s="161"/>
      <c r="AM563" s="161"/>
      <c r="AN563" s="161"/>
      <c r="AO563" s="161"/>
      <c r="AP563" s="161"/>
      <c r="AQ563" s="161"/>
      <c r="AR563" s="161"/>
      <c r="AS563" s="161"/>
      <c r="AT563" s="161"/>
      <c r="AU563" s="161"/>
      <c r="AV563" s="161"/>
      <c r="AW563" s="161"/>
      <c r="AX563" s="161"/>
      <c r="AY563" s="161"/>
      <c r="AZ563" s="161"/>
      <c r="BA563" s="99"/>
    </row>
    <row r="564" spans="1:53" ht="15.75" customHeight="1" x14ac:dyDescent="0.25">
      <c r="A564" s="99"/>
      <c r="B564" s="100"/>
      <c r="C564" s="99"/>
      <c r="D564" s="99"/>
      <c r="E564" s="1444"/>
      <c r="F564" s="99"/>
      <c r="G564" s="99"/>
      <c r="H564" s="99"/>
      <c r="I564" s="99"/>
      <c r="J564" s="161"/>
      <c r="K564" s="1442"/>
      <c r="L564" s="1443"/>
      <c r="M564" s="161"/>
      <c r="N564" s="1442"/>
      <c r="O564" s="161"/>
      <c r="P564" s="161"/>
      <c r="Q564" s="161"/>
      <c r="R564" s="161"/>
      <c r="S564" s="161"/>
      <c r="T564" s="161"/>
      <c r="U564" s="161"/>
      <c r="V564" s="161"/>
      <c r="W564" s="161"/>
      <c r="X564" s="161"/>
      <c r="Y564" s="161"/>
      <c r="Z564" s="99"/>
      <c r="AA564" s="161"/>
      <c r="AB564" s="161"/>
      <c r="AC564" s="161"/>
      <c r="AD564" s="161"/>
      <c r="AE564" s="161"/>
      <c r="AF564" s="161"/>
      <c r="AG564" s="161"/>
      <c r="AH564" s="161"/>
      <c r="AI564" s="161"/>
      <c r="AJ564" s="161"/>
      <c r="AK564" s="161"/>
      <c r="AL564" s="161"/>
      <c r="AM564" s="161"/>
      <c r="AN564" s="161"/>
      <c r="AO564" s="161"/>
      <c r="AP564" s="161"/>
      <c r="AQ564" s="161"/>
      <c r="AR564" s="161"/>
      <c r="AS564" s="161"/>
      <c r="AT564" s="161"/>
      <c r="AU564" s="161"/>
      <c r="AV564" s="161"/>
      <c r="AW564" s="161"/>
      <c r="AX564" s="161"/>
      <c r="AY564" s="161"/>
      <c r="AZ564" s="161"/>
      <c r="BA564" s="99"/>
    </row>
    <row r="565" spans="1:53" ht="15.75" customHeight="1" x14ac:dyDescent="0.25">
      <c r="A565" s="99"/>
      <c r="B565" s="100"/>
      <c r="C565" s="99"/>
      <c r="D565" s="99"/>
      <c r="E565" s="1444"/>
      <c r="F565" s="99"/>
      <c r="G565" s="99"/>
      <c r="H565" s="99"/>
      <c r="I565" s="99"/>
      <c r="J565" s="161"/>
      <c r="K565" s="1442"/>
      <c r="L565" s="1443"/>
      <c r="M565" s="161"/>
      <c r="N565" s="1442"/>
      <c r="O565" s="161"/>
      <c r="P565" s="161"/>
      <c r="Q565" s="161"/>
      <c r="R565" s="161"/>
      <c r="S565" s="161"/>
      <c r="T565" s="161"/>
      <c r="U565" s="161"/>
      <c r="V565" s="161"/>
      <c r="W565" s="161"/>
      <c r="X565" s="161"/>
      <c r="Y565" s="161"/>
      <c r="Z565" s="99"/>
      <c r="AA565" s="161"/>
      <c r="AB565" s="161"/>
      <c r="AC565" s="161"/>
      <c r="AD565" s="161"/>
      <c r="AE565" s="161"/>
      <c r="AF565" s="161"/>
      <c r="AG565" s="161"/>
      <c r="AH565" s="161"/>
      <c r="AI565" s="161"/>
      <c r="AJ565" s="161"/>
      <c r="AK565" s="161"/>
      <c r="AL565" s="161"/>
      <c r="AM565" s="161"/>
      <c r="AN565" s="161"/>
      <c r="AO565" s="161"/>
      <c r="AP565" s="161"/>
      <c r="AQ565" s="161"/>
      <c r="AR565" s="161"/>
      <c r="AS565" s="161"/>
      <c r="AT565" s="161"/>
      <c r="AU565" s="161"/>
      <c r="AV565" s="161"/>
      <c r="AW565" s="161"/>
      <c r="AX565" s="161"/>
      <c r="AY565" s="161"/>
      <c r="AZ565" s="161"/>
      <c r="BA565" s="99"/>
    </row>
    <row r="566" spans="1:53" ht="15.75" customHeight="1" x14ac:dyDescent="0.25">
      <c r="A566" s="99"/>
      <c r="B566" s="100"/>
      <c r="C566" s="99"/>
      <c r="D566" s="99"/>
      <c r="E566" s="1444"/>
      <c r="F566" s="99"/>
      <c r="G566" s="99"/>
      <c r="H566" s="99"/>
      <c r="I566" s="99"/>
      <c r="J566" s="161"/>
      <c r="K566" s="1442"/>
      <c r="L566" s="1443"/>
      <c r="M566" s="161"/>
      <c r="N566" s="1442"/>
      <c r="O566" s="161"/>
      <c r="P566" s="161"/>
      <c r="Q566" s="161"/>
      <c r="R566" s="161"/>
      <c r="S566" s="161"/>
      <c r="T566" s="161"/>
      <c r="U566" s="161"/>
      <c r="V566" s="161"/>
      <c r="W566" s="161"/>
      <c r="X566" s="161"/>
      <c r="Y566" s="161"/>
      <c r="Z566" s="99"/>
      <c r="AA566" s="161"/>
      <c r="AB566" s="161"/>
      <c r="AC566" s="161"/>
      <c r="AD566" s="161"/>
      <c r="AE566" s="161"/>
      <c r="AF566" s="161"/>
      <c r="AG566" s="161"/>
      <c r="AH566" s="161"/>
      <c r="AI566" s="161"/>
      <c r="AJ566" s="161"/>
      <c r="AK566" s="161"/>
      <c r="AL566" s="161"/>
      <c r="AM566" s="161"/>
      <c r="AN566" s="161"/>
      <c r="AO566" s="161"/>
      <c r="AP566" s="161"/>
      <c r="AQ566" s="161"/>
      <c r="AR566" s="161"/>
      <c r="AS566" s="161"/>
      <c r="AT566" s="161"/>
      <c r="AU566" s="161"/>
      <c r="AV566" s="161"/>
      <c r="AW566" s="161"/>
      <c r="AX566" s="161"/>
      <c r="AY566" s="161"/>
      <c r="AZ566" s="161"/>
      <c r="BA566" s="99"/>
    </row>
    <row r="567" spans="1:53" ht="15.75" customHeight="1" x14ac:dyDescent="0.25">
      <c r="A567" s="99"/>
      <c r="B567" s="100"/>
      <c r="C567" s="99"/>
      <c r="D567" s="99"/>
      <c r="E567" s="1444"/>
      <c r="F567" s="99"/>
      <c r="G567" s="99"/>
      <c r="H567" s="99"/>
      <c r="I567" s="99"/>
      <c r="J567" s="161"/>
      <c r="K567" s="1442"/>
      <c r="L567" s="1443"/>
      <c r="M567" s="161"/>
      <c r="N567" s="1442"/>
      <c r="O567" s="161"/>
      <c r="P567" s="161"/>
      <c r="Q567" s="161"/>
      <c r="R567" s="161"/>
      <c r="S567" s="161"/>
      <c r="T567" s="161"/>
      <c r="U567" s="161"/>
      <c r="V567" s="161"/>
      <c r="W567" s="161"/>
      <c r="X567" s="161"/>
      <c r="Y567" s="161"/>
      <c r="Z567" s="99"/>
      <c r="AA567" s="161"/>
      <c r="AB567" s="161"/>
      <c r="AC567" s="161"/>
      <c r="AD567" s="161"/>
      <c r="AE567" s="161"/>
      <c r="AF567" s="161"/>
      <c r="AG567" s="161"/>
      <c r="AH567" s="161"/>
      <c r="AI567" s="161"/>
      <c r="AJ567" s="161"/>
      <c r="AK567" s="161"/>
      <c r="AL567" s="161"/>
      <c r="AM567" s="161"/>
      <c r="AN567" s="161"/>
      <c r="AO567" s="161"/>
      <c r="AP567" s="161"/>
      <c r="AQ567" s="161"/>
      <c r="AR567" s="161"/>
      <c r="AS567" s="161"/>
      <c r="AT567" s="161"/>
      <c r="AU567" s="161"/>
      <c r="AV567" s="161"/>
      <c r="AW567" s="161"/>
      <c r="AX567" s="161"/>
      <c r="AY567" s="161"/>
      <c r="AZ567" s="161"/>
      <c r="BA567" s="99"/>
    </row>
    <row r="568" spans="1:53" ht="15.75" customHeight="1" x14ac:dyDescent="0.25">
      <c r="A568" s="99"/>
      <c r="B568" s="100"/>
      <c r="C568" s="99"/>
      <c r="D568" s="99"/>
      <c r="E568" s="1444"/>
      <c r="F568" s="99"/>
      <c r="G568" s="99"/>
      <c r="H568" s="99"/>
      <c r="I568" s="99"/>
      <c r="J568" s="161"/>
      <c r="K568" s="1442"/>
      <c r="L568" s="1443"/>
      <c r="M568" s="161"/>
      <c r="N568" s="1442"/>
      <c r="O568" s="161"/>
      <c r="P568" s="161"/>
      <c r="Q568" s="161"/>
      <c r="R568" s="161"/>
      <c r="S568" s="161"/>
      <c r="T568" s="161"/>
      <c r="U568" s="161"/>
      <c r="V568" s="161"/>
      <c r="W568" s="161"/>
      <c r="X568" s="161"/>
      <c r="Y568" s="161"/>
      <c r="Z568" s="99"/>
      <c r="AA568" s="161"/>
      <c r="AB568" s="161"/>
      <c r="AC568" s="161"/>
      <c r="AD568" s="161"/>
      <c r="AE568" s="161"/>
      <c r="AF568" s="161"/>
      <c r="AG568" s="161"/>
      <c r="AH568" s="161"/>
      <c r="AI568" s="161"/>
      <c r="AJ568" s="161"/>
      <c r="AK568" s="161"/>
      <c r="AL568" s="161"/>
      <c r="AM568" s="161"/>
      <c r="AN568" s="161"/>
      <c r="AO568" s="161"/>
      <c r="AP568" s="161"/>
      <c r="AQ568" s="161"/>
      <c r="AR568" s="161"/>
      <c r="AS568" s="161"/>
      <c r="AT568" s="161"/>
      <c r="AU568" s="161"/>
      <c r="AV568" s="161"/>
      <c r="AW568" s="161"/>
      <c r="AX568" s="161"/>
      <c r="AY568" s="161"/>
      <c r="AZ568" s="161"/>
      <c r="BA568" s="99"/>
    </row>
    <row r="569" spans="1:53" ht="15.75" customHeight="1" x14ac:dyDescent="0.25">
      <c r="A569" s="99"/>
      <c r="B569" s="100"/>
      <c r="C569" s="99"/>
      <c r="D569" s="99"/>
      <c r="E569" s="1444"/>
      <c r="F569" s="99"/>
      <c r="G569" s="99"/>
      <c r="H569" s="99"/>
      <c r="I569" s="99"/>
      <c r="J569" s="161"/>
      <c r="K569" s="1442"/>
      <c r="L569" s="1443"/>
      <c r="M569" s="161"/>
      <c r="N569" s="1442"/>
      <c r="O569" s="161"/>
      <c r="P569" s="161"/>
      <c r="Q569" s="161"/>
      <c r="R569" s="161"/>
      <c r="S569" s="161"/>
      <c r="T569" s="161"/>
      <c r="U569" s="161"/>
      <c r="V569" s="161"/>
      <c r="W569" s="161"/>
      <c r="X569" s="161"/>
      <c r="Y569" s="161"/>
      <c r="Z569" s="99"/>
      <c r="AA569" s="161"/>
      <c r="AB569" s="161"/>
      <c r="AC569" s="161"/>
      <c r="AD569" s="161"/>
      <c r="AE569" s="161"/>
      <c r="AF569" s="161"/>
      <c r="AG569" s="161"/>
      <c r="AH569" s="161"/>
      <c r="AI569" s="161"/>
      <c r="AJ569" s="161"/>
      <c r="AK569" s="161"/>
      <c r="AL569" s="161"/>
      <c r="AM569" s="161"/>
      <c r="AN569" s="161"/>
      <c r="AO569" s="161"/>
      <c r="AP569" s="161"/>
      <c r="AQ569" s="161"/>
      <c r="AR569" s="161"/>
      <c r="AS569" s="161"/>
      <c r="AT569" s="161"/>
      <c r="AU569" s="161"/>
      <c r="AV569" s="161"/>
      <c r="AW569" s="161"/>
      <c r="AX569" s="161"/>
      <c r="AY569" s="161"/>
      <c r="AZ569" s="161"/>
      <c r="BA569" s="99"/>
    </row>
    <row r="570" spans="1:53" ht="15.75" customHeight="1" x14ac:dyDescent="0.25">
      <c r="A570" s="99"/>
      <c r="B570" s="100"/>
      <c r="C570" s="99"/>
      <c r="D570" s="99"/>
      <c r="E570" s="1444"/>
      <c r="F570" s="99"/>
      <c r="G570" s="99"/>
      <c r="H570" s="99"/>
      <c r="I570" s="99"/>
      <c r="J570" s="161"/>
      <c r="K570" s="1442"/>
      <c r="L570" s="1443"/>
      <c r="M570" s="161"/>
      <c r="N570" s="1442"/>
      <c r="O570" s="161"/>
      <c r="P570" s="161"/>
      <c r="Q570" s="161"/>
      <c r="R570" s="161"/>
      <c r="S570" s="161"/>
      <c r="T570" s="161"/>
      <c r="U570" s="161"/>
      <c r="V570" s="161"/>
      <c r="W570" s="161"/>
      <c r="X570" s="161"/>
      <c r="Y570" s="161"/>
      <c r="Z570" s="99"/>
      <c r="AA570" s="161"/>
      <c r="AB570" s="161"/>
      <c r="AC570" s="161"/>
      <c r="AD570" s="161"/>
      <c r="AE570" s="161"/>
      <c r="AF570" s="161"/>
      <c r="AG570" s="161"/>
      <c r="AH570" s="161"/>
      <c r="AI570" s="161"/>
      <c r="AJ570" s="161"/>
      <c r="AK570" s="161"/>
      <c r="AL570" s="161"/>
      <c r="AM570" s="161"/>
      <c r="AN570" s="161"/>
      <c r="AO570" s="161"/>
      <c r="AP570" s="161"/>
      <c r="AQ570" s="161"/>
      <c r="AR570" s="161"/>
      <c r="AS570" s="161"/>
      <c r="AT570" s="161"/>
      <c r="AU570" s="161"/>
      <c r="AV570" s="161"/>
      <c r="AW570" s="161"/>
      <c r="AX570" s="161"/>
      <c r="AY570" s="161"/>
      <c r="AZ570" s="161"/>
      <c r="BA570" s="99"/>
    </row>
    <row r="571" spans="1:53" ht="15.75" customHeight="1" x14ac:dyDescent="0.25">
      <c r="A571" s="99"/>
      <c r="B571" s="100"/>
      <c r="C571" s="99"/>
      <c r="D571" s="99"/>
      <c r="E571" s="1444"/>
      <c r="F571" s="99"/>
      <c r="G571" s="99"/>
      <c r="H571" s="99"/>
      <c r="I571" s="99"/>
      <c r="J571" s="161"/>
      <c r="K571" s="1442"/>
      <c r="L571" s="1443"/>
      <c r="M571" s="161"/>
      <c r="N571" s="1442"/>
      <c r="O571" s="161"/>
      <c r="P571" s="161"/>
      <c r="Q571" s="161"/>
      <c r="R571" s="161"/>
      <c r="S571" s="161"/>
      <c r="T571" s="161"/>
      <c r="U571" s="161"/>
      <c r="V571" s="161"/>
      <c r="W571" s="161"/>
      <c r="X571" s="161"/>
      <c r="Y571" s="161"/>
      <c r="Z571" s="99"/>
      <c r="AA571" s="161"/>
      <c r="AB571" s="161"/>
      <c r="AC571" s="161"/>
      <c r="AD571" s="161"/>
      <c r="AE571" s="161"/>
      <c r="AF571" s="161"/>
      <c r="AG571" s="161"/>
      <c r="AH571" s="161"/>
      <c r="AI571" s="161"/>
      <c r="AJ571" s="161"/>
      <c r="AK571" s="161"/>
      <c r="AL571" s="161"/>
      <c r="AM571" s="161"/>
      <c r="AN571" s="161"/>
      <c r="AO571" s="161"/>
      <c r="AP571" s="161"/>
      <c r="AQ571" s="161"/>
      <c r="AR571" s="161"/>
      <c r="AS571" s="161"/>
      <c r="AT571" s="161"/>
      <c r="AU571" s="161"/>
      <c r="AV571" s="161"/>
      <c r="AW571" s="161"/>
      <c r="AX571" s="161"/>
      <c r="AY571" s="161"/>
      <c r="AZ571" s="161"/>
      <c r="BA571" s="99"/>
    </row>
    <row r="572" spans="1:53" ht="15.75" customHeight="1" x14ac:dyDescent="0.25">
      <c r="A572" s="99"/>
      <c r="B572" s="100"/>
      <c r="C572" s="99"/>
      <c r="D572" s="99"/>
      <c r="E572" s="1444"/>
      <c r="F572" s="99"/>
      <c r="G572" s="99"/>
      <c r="H572" s="99"/>
      <c r="I572" s="99"/>
      <c r="J572" s="161"/>
      <c r="K572" s="1442"/>
      <c r="L572" s="1443"/>
      <c r="M572" s="161"/>
      <c r="N572" s="1442"/>
      <c r="O572" s="161"/>
      <c r="P572" s="161"/>
      <c r="Q572" s="161"/>
      <c r="R572" s="161"/>
      <c r="S572" s="161"/>
      <c r="T572" s="161"/>
      <c r="U572" s="161"/>
      <c r="V572" s="161"/>
      <c r="W572" s="161"/>
      <c r="X572" s="161"/>
      <c r="Y572" s="161"/>
      <c r="Z572" s="99"/>
      <c r="AA572" s="161"/>
      <c r="AB572" s="161"/>
      <c r="AC572" s="161"/>
      <c r="AD572" s="161"/>
      <c r="AE572" s="161"/>
      <c r="AF572" s="161"/>
      <c r="AG572" s="161"/>
      <c r="AH572" s="161"/>
      <c r="AI572" s="161"/>
      <c r="AJ572" s="161"/>
      <c r="AK572" s="161"/>
      <c r="AL572" s="161"/>
      <c r="AM572" s="161"/>
      <c r="AN572" s="161"/>
      <c r="AO572" s="161"/>
      <c r="AP572" s="161"/>
      <c r="AQ572" s="161"/>
      <c r="AR572" s="161"/>
      <c r="AS572" s="161"/>
      <c r="AT572" s="161"/>
      <c r="AU572" s="161"/>
      <c r="AV572" s="161"/>
      <c r="AW572" s="161"/>
      <c r="AX572" s="161"/>
      <c r="AY572" s="161"/>
      <c r="AZ572" s="161"/>
      <c r="BA572" s="99"/>
    </row>
    <row r="573" spans="1:53" ht="15.75" customHeight="1" x14ac:dyDescent="0.25">
      <c r="A573" s="99"/>
      <c r="B573" s="100"/>
      <c r="C573" s="99"/>
      <c r="D573" s="99"/>
      <c r="E573" s="1444"/>
      <c r="F573" s="99"/>
      <c r="G573" s="99"/>
      <c r="H573" s="99"/>
      <c r="I573" s="99"/>
      <c r="J573" s="161"/>
      <c r="K573" s="1442"/>
      <c r="L573" s="1443"/>
      <c r="M573" s="161"/>
      <c r="N573" s="1442"/>
      <c r="O573" s="161"/>
      <c r="P573" s="161"/>
      <c r="Q573" s="161"/>
      <c r="R573" s="161"/>
      <c r="S573" s="161"/>
      <c r="T573" s="161"/>
      <c r="U573" s="161"/>
      <c r="V573" s="161"/>
      <c r="W573" s="161"/>
      <c r="X573" s="161"/>
      <c r="Y573" s="161"/>
      <c r="Z573" s="99"/>
      <c r="AA573" s="161"/>
      <c r="AB573" s="161"/>
      <c r="AC573" s="161"/>
      <c r="AD573" s="161"/>
      <c r="AE573" s="161"/>
      <c r="AF573" s="161"/>
      <c r="AG573" s="161"/>
      <c r="AH573" s="161"/>
      <c r="AI573" s="161"/>
      <c r="AJ573" s="161"/>
      <c r="AK573" s="161"/>
      <c r="AL573" s="161"/>
      <c r="AM573" s="161"/>
      <c r="AN573" s="161"/>
      <c r="AO573" s="161"/>
      <c r="AP573" s="161"/>
      <c r="AQ573" s="161"/>
      <c r="AR573" s="161"/>
      <c r="AS573" s="161"/>
      <c r="AT573" s="161"/>
      <c r="AU573" s="161"/>
      <c r="AV573" s="161"/>
      <c r="AW573" s="161"/>
      <c r="AX573" s="161"/>
      <c r="AY573" s="161"/>
      <c r="AZ573" s="161"/>
      <c r="BA573" s="99"/>
    </row>
    <row r="574" spans="1:53" ht="15.75" customHeight="1" x14ac:dyDescent="0.25">
      <c r="A574" s="99"/>
      <c r="B574" s="100"/>
      <c r="C574" s="99"/>
      <c r="D574" s="99"/>
      <c r="E574" s="1444"/>
      <c r="F574" s="99"/>
      <c r="G574" s="99"/>
      <c r="H574" s="99"/>
      <c r="I574" s="99"/>
      <c r="J574" s="161"/>
      <c r="K574" s="1442"/>
      <c r="L574" s="1443"/>
      <c r="M574" s="161"/>
      <c r="N574" s="1442"/>
      <c r="O574" s="161"/>
      <c r="P574" s="161"/>
      <c r="Q574" s="161"/>
      <c r="R574" s="161"/>
      <c r="S574" s="161"/>
      <c r="T574" s="161"/>
      <c r="U574" s="161"/>
      <c r="V574" s="161"/>
      <c r="W574" s="161"/>
      <c r="X574" s="161"/>
      <c r="Y574" s="161"/>
      <c r="Z574" s="99"/>
      <c r="AA574" s="161"/>
      <c r="AB574" s="161"/>
      <c r="AC574" s="161"/>
      <c r="AD574" s="161"/>
      <c r="AE574" s="161"/>
      <c r="AF574" s="161"/>
      <c r="AG574" s="161"/>
      <c r="AH574" s="161"/>
      <c r="AI574" s="161"/>
      <c r="AJ574" s="161"/>
      <c r="AK574" s="161"/>
      <c r="AL574" s="161"/>
      <c r="AM574" s="161"/>
      <c r="AN574" s="161"/>
      <c r="AO574" s="161"/>
      <c r="AP574" s="161"/>
      <c r="AQ574" s="161"/>
      <c r="AR574" s="161"/>
      <c r="AS574" s="161"/>
      <c r="AT574" s="161"/>
      <c r="AU574" s="161"/>
      <c r="AV574" s="161"/>
      <c r="AW574" s="161"/>
      <c r="AX574" s="161"/>
      <c r="AY574" s="161"/>
      <c r="AZ574" s="161"/>
      <c r="BA574" s="99"/>
    </row>
    <row r="575" spans="1:53" ht="15.75" customHeight="1" x14ac:dyDescent="0.25">
      <c r="A575" s="99"/>
      <c r="B575" s="100"/>
      <c r="C575" s="99"/>
      <c r="D575" s="99"/>
      <c r="E575" s="1444"/>
      <c r="F575" s="99"/>
      <c r="G575" s="99"/>
      <c r="H575" s="99"/>
      <c r="I575" s="99"/>
      <c r="J575" s="161"/>
      <c r="K575" s="1442"/>
      <c r="L575" s="1443"/>
      <c r="M575" s="161"/>
      <c r="N575" s="1442"/>
      <c r="O575" s="161"/>
      <c r="P575" s="161"/>
      <c r="Q575" s="161"/>
      <c r="R575" s="161"/>
      <c r="S575" s="161"/>
      <c r="T575" s="161"/>
      <c r="U575" s="161"/>
      <c r="V575" s="161"/>
      <c r="W575" s="161"/>
      <c r="X575" s="161"/>
      <c r="Y575" s="161"/>
      <c r="Z575" s="99"/>
      <c r="AA575" s="161"/>
      <c r="AB575" s="161"/>
      <c r="AC575" s="161"/>
      <c r="AD575" s="161"/>
      <c r="AE575" s="161"/>
      <c r="AF575" s="161"/>
      <c r="AG575" s="161"/>
      <c r="AH575" s="161"/>
      <c r="AI575" s="161"/>
      <c r="AJ575" s="161"/>
      <c r="AK575" s="161"/>
      <c r="AL575" s="161"/>
      <c r="AM575" s="161"/>
      <c r="AN575" s="161"/>
      <c r="AO575" s="161"/>
      <c r="AP575" s="161"/>
      <c r="AQ575" s="161"/>
      <c r="AR575" s="161"/>
      <c r="AS575" s="161"/>
      <c r="AT575" s="161"/>
      <c r="AU575" s="161"/>
      <c r="AV575" s="161"/>
      <c r="AW575" s="161"/>
      <c r="AX575" s="161"/>
      <c r="AY575" s="161"/>
      <c r="AZ575" s="161"/>
      <c r="BA575" s="99"/>
    </row>
    <row r="576" spans="1:53" ht="15.75" customHeight="1" x14ac:dyDescent="0.25">
      <c r="A576" s="99"/>
      <c r="B576" s="100"/>
      <c r="C576" s="99"/>
      <c r="D576" s="99"/>
      <c r="E576" s="1444"/>
      <c r="F576" s="99"/>
      <c r="G576" s="99"/>
      <c r="H576" s="99"/>
      <c r="I576" s="99"/>
      <c r="J576" s="161"/>
      <c r="K576" s="1442"/>
      <c r="L576" s="1443"/>
      <c r="M576" s="161"/>
      <c r="N576" s="1442"/>
      <c r="O576" s="161"/>
      <c r="P576" s="161"/>
      <c r="Q576" s="161"/>
      <c r="R576" s="161"/>
      <c r="S576" s="161"/>
      <c r="T576" s="161"/>
      <c r="U576" s="161"/>
      <c r="V576" s="161"/>
      <c r="W576" s="161"/>
      <c r="X576" s="161"/>
      <c r="Y576" s="161"/>
      <c r="Z576" s="99"/>
      <c r="AA576" s="161"/>
      <c r="AB576" s="161"/>
      <c r="AC576" s="161"/>
      <c r="AD576" s="161"/>
      <c r="AE576" s="161"/>
      <c r="AF576" s="161"/>
      <c r="AG576" s="161"/>
      <c r="AH576" s="161"/>
      <c r="AI576" s="161"/>
      <c r="AJ576" s="161"/>
      <c r="AK576" s="161"/>
      <c r="AL576" s="161"/>
      <c r="AM576" s="161"/>
      <c r="AN576" s="161"/>
      <c r="AO576" s="161"/>
      <c r="AP576" s="161"/>
      <c r="AQ576" s="161"/>
      <c r="AR576" s="161"/>
      <c r="AS576" s="161"/>
      <c r="AT576" s="161"/>
      <c r="AU576" s="161"/>
      <c r="AV576" s="161"/>
      <c r="AW576" s="161"/>
      <c r="AX576" s="161"/>
      <c r="AY576" s="161"/>
      <c r="AZ576" s="161"/>
      <c r="BA576" s="99"/>
    </row>
    <row r="577" spans="1:53" ht="15.75" customHeight="1" x14ac:dyDescent="0.25">
      <c r="A577" s="99"/>
      <c r="B577" s="100"/>
      <c r="C577" s="99"/>
      <c r="D577" s="99"/>
      <c r="E577" s="1444"/>
      <c r="F577" s="99"/>
      <c r="G577" s="99"/>
      <c r="H577" s="99"/>
      <c r="I577" s="99"/>
      <c r="J577" s="161"/>
      <c r="K577" s="1442"/>
      <c r="L577" s="1443"/>
      <c r="M577" s="161"/>
      <c r="N577" s="1442"/>
      <c r="O577" s="161"/>
      <c r="P577" s="161"/>
      <c r="Q577" s="161"/>
      <c r="R577" s="161"/>
      <c r="S577" s="161"/>
      <c r="T577" s="161"/>
      <c r="U577" s="161"/>
      <c r="V577" s="161"/>
      <c r="W577" s="161"/>
      <c r="X577" s="161"/>
      <c r="Y577" s="161"/>
      <c r="Z577" s="99"/>
      <c r="AA577" s="161"/>
      <c r="AB577" s="161"/>
      <c r="AC577" s="161"/>
      <c r="AD577" s="161"/>
      <c r="AE577" s="161"/>
      <c r="AF577" s="161"/>
      <c r="AG577" s="161"/>
      <c r="AH577" s="161"/>
      <c r="AI577" s="161"/>
      <c r="AJ577" s="161"/>
      <c r="AK577" s="161"/>
      <c r="AL577" s="161"/>
      <c r="AM577" s="161"/>
      <c r="AN577" s="161"/>
      <c r="AO577" s="161"/>
      <c r="AP577" s="161"/>
      <c r="AQ577" s="161"/>
      <c r="AR577" s="161"/>
      <c r="AS577" s="161"/>
      <c r="AT577" s="161"/>
      <c r="AU577" s="161"/>
      <c r="AV577" s="161"/>
      <c r="AW577" s="161"/>
      <c r="AX577" s="161"/>
      <c r="AY577" s="161"/>
      <c r="AZ577" s="161"/>
      <c r="BA577" s="99"/>
    </row>
    <row r="578" spans="1:53" ht="15.75" customHeight="1" x14ac:dyDescent="0.25">
      <c r="A578" s="99"/>
      <c r="B578" s="100"/>
      <c r="C578" s="99"/>
      <c r="D578" s="99"/>
      <c r="E578" s="1444"/>
      <c r="F578" s="99"/>
      <c r="G578" s="99"/>
      <c r="H578" s="99"/>
      <c r="I578" s="99"/>
      <c r="J578" s="161"/>
      <c r="K578" s="1442"/>
      <c r="L578" s="1443"/>
      <c r="M578" s="161"/>
      <c r="N578" s="1442"/>
      <c r="O578" s="161"/>
      <c r="P578" s="161"/>
      <c r="Q578" s="161"/>
      <c r="R578" s="161"/>
      <c r="S578" s="161"/>
      <c r="T578" s="161"/>
      <c r="U578" s="161"/>
      <c r="V578" s="161"/>
      <c r="W578" s="161"/>
      <c r="X578" s="161"/>
      <c r="Y578" s="161"/>
      <c r="Z578" s="99"/>
      <c r="AA578" s="161"/>
      <c r="AB578" s="161"/>
      <c r="AC578" s="161"/>
      <c r="AD578" s="161"/>
      <c r="AE578" s="161"/>
      <c r="AF578" s="161"/>
      <c r="AG578" s="161"/>
      <c r="AH578" s="161"/>
      <c r="AI578" s="161"/>
      <c r="AJ578" s="161"/>
      <c r="AK578" s="161"/>
      <c r="AL578" s="161"/>
      <c r="AM578" s="161"/>
      <c r="AN578" s="161"/>
      <c r="AO578" s="161"/>
      <c r="AP578" s="161"/>
      <c r="AQ578" s="161"/>
      <c r="AR578" s="161"/>
      <c r="AS578" s="161"/>
      <c r="AT578" s="161"/>
      <c r="AU578" s="161"/>
      <c r="AV578" s="161"/>
      <c r="AW578" s="161"/>
      <c r="AX578" s="161"/>
      <c r="AY578" s="161"/>
      <c r="AZ578" s="161"/>
      <c r="BA578" s="99"/>
    </row>
    <row r="579" spans="1:53" ht="15.75" customHeight="1" x14ac:dyDescent="0.25">
      <c r="A579" s="99"/>
      <c r="B579" s="100"/>
      <c r="C579" s="99"/>
      <c r="D579" s="99"/>
      <c r="E579" s="1444"/>
      <c r="F579" s="99"/>
      <c r="G579" s="99"/>
      <c r="H579" s="99"/>
      <c r="I579" s="99"/>
      <c r="J579" s="161"/>
      <c r="K579" s="1442"/>
      <c r="L579" s="1443"/>
      <c r="M579" s="161"/>
      <c r="N579" s="1442"/>
      <c r="O579" s="161"/>
      <c r="P579" s="161"/>
      <c r="Q579" s="161"/>
      <c r="R579" s="161"/>
      <c r="S579" s="161"/>
      <c r="T579" s="161"/>
      <c r="U579" s="161"/>
      <c r="V579" s="161"/>
      <c r="W579" s="161"/>
      <c r="X579" s="161"/>
      <c r="Y579" s="161"/>
      <c r="Z579" s="99"/>
      <c r="AA579" s="161"/>
      <c r="AB579" s="161"/>
      <c r="AC579" s="161"/>
      <c r="AD579" s="161"/>
      <c r="AE579" s="161"/>
      <c r="AF579" s="161"/>
      <c r="AG579" s="161"/>
      <c r="AH579" s="161"/>
      <c r="AI579" s="161"/>
      <c r="AJ579" s="161"/>
      <c r="AK579" s="161"/>
      <c r="AL579" s="161"/>
      <c r="AM579" s="161"/>
      <c r="AN579" s="161"/>
      <c r="AO579" s="161"/>
      <c r="AP579" s="161"/>
      <c r="AQ579" s="161"/>
      <c r="AR579" s="161"/>
      <c r="AS579" s="161"/>
      <c r="AT579" s="161"/>
      <c r="AU579" s="161"/>
      <c r="AV579" s="161"/>
      <c r="AW579" s="161"/>
      <c r="AX579" s="161"/>
      <c r="AY579" s="161"/>
      <c r="AZ579" s="161"/>
      <c r="BA579" s="99"/>
    </row>
    <row r="580" spans="1:53" ht="15.75" customHeight="1" x14ac:dyDescent="0.25">
      <c r="A580" s="99"/>
      <c r="B580" s="100"/>
      <c r="C580" s="99"/>
      <c r="D580" s="99"/>
      <c r="E580" s="1444"/>
      <c r="F580" s="99"/>
      <c r="G580" s="99"/>
      <c r="H580" s="99"/>
      <c r="I580" s="99"/>
      <c r="J580" s="161"/>
      <c r="K580" s="1442"/>
      <c r="L580" s="1443"/>
      <c r="M580" s="161"/>
      <c r="N580" s="1442"/>
      <c r="O580" s="161"/>
      <c r="P580" s="161"/>
      <c r="Q580" s="161"/>
      <c r="R580" s="161"/>
      <c r="S580" s="161"/>
      <c r="T580" s="161"/>
      <c r="U580" s="161"/>
      <c r="V580" s="161"/>
      <c r="W580" s="161"/>
      <c r="X580" s="161"/>
      <c r="Y580" s="161"/>
      <c r="Z580" s="99"/>
      <c r="AA580" s="161"/>
      <c r="AB580" s="161"/>
      <c r="AC580" s="161"/>
      <c r="AD580" s="161"/>
      <c r="AE580" s="161"/>
      <c r="AF580" s="161"/>
      <c r="AG580" s="161"/>
      <c r="AH580" s="161"/>
      <c r="AI580" s="161"/>
      <c r="AJ580" s="161"/>
      <c r="AK580" s="161"/>
      <c r="AL580" s="161"/>
      <c r="AM580" s="161"/>
      <c r="AN580" s="161"/>
      <c r="AO580" s="161"/>
      <c r="AP580" s="161"/>
      <c r="AQ580" s="161"/>
      <c r="AR580" s="161"/>
      <c r="AS580" s="161"/>
      <c r="AT580" s="161"/>
      <c r="AU580" s="161"/>
      <c r="AV580" s="161"/>
      <c r="AW580" s="161"/>
      <c r="AX580" s="161"/>
      <c r="AY580" s="161"/>
      <c r="AZ580" s="161"/>
      <c r="BA580" s="99"/>
    </row>
    <row r="581" spans="1:53" ht="15.75" customHeight="1" x14ac:dyDescent="0.25">
      <c r="A581" s="99"/>
      <c r="B581" s="100"/>
      <c r="C581" s="99"/>
      <c r="D581" s="99"/>
      <c r="E581" s="1444"/>
      <c r="F581" s="99"/>
      <c r="G581" s="99"/>
      <c r="H581" s="99"/>
      <c r="I581" s="99"/>
      <c r="J581" s="161"/>
      <c r="K581" s="1442"/>
      <c r="L581" s="1443"/>
      <c r="M581" s="161"/>
      <c r="N581" s="1442"/>
      <c r="O581" s="161"/>
      <c r="P581" s="161"/>
      <c r="Q581" s="161"/>
      <c r="R581" s="161"/>
      <c r="S581" s="161"/>
      <c r="T581" s="161"/>
      <c r="U581" s="161"/>
      <c r="V581" s="161"/>
      <c r="W581" s="161"/>
      <c r="X581" s="161"/>
      <c r="Y581" s="161"/>
      <c r="Z581" s="99"/>
      <c r="AA581" s="161"/>
      <c r="AB581" s="161"/>
      <c r="AC581" s="161"/>
      <c r="AD581" s="161"/>
      <c r="AE581" s="161"/>
      <c r="AF581" s="161"/>
      <c r="AG581" s="161"/>
      <c r="AH581" s="161"/>
      <c r="AI581" s="161"/>
      <c r="AJ581" s="161"/>
      <c r="AK581" s="161"/>
      <c r="AL581" s="161"/>
      <c r="AM581" s="161"/>
      <c r="AN581" s="161"/>
      <c r="AO581" s="161"/>
      <c r="AP581" s="161"/>
      <c r="AQ581" s="161"/>
      <c r="AR581" s="161"/>
      <c r="AS581" s="161"/>
      <c r="AT581" s="161"/>
      <c r="AU581" s="161"/>
      <c r="AV581" s="161"/>
      <c r="AW581" s="161"/>
      <c r="AX581" s="161"/>
      <c r="AY581" s="161"/>
      <c r="AZ581" s="161"/>
      <c r="BA581" s="99"/>
    </row>
    <row r="582" spans="1:53" ht="15.75" customHeight="1" x14ac:dyDescent="0.25">
      <c r="A582" s="99"/>
      <c r="B582" s="100"/>
      <c r="C582" s="99"/>
      <c r="D582" s="99"/>
      <c r="E582" s="1444"/>
      <c r="F582" s="99"/>
      <c r="G582" s="99"/>
      <c r="H582" s="99"/>
      <c r="I582" s="99"/>
      <c r="J582" s="161"/>
      <c r="K582" s="1442"/>
      <c r="L582" s="1443"/>
      <c r="M582" s="161"/>
      <c r="N582" s="1442"/>
      <c r="O582" s="161"/>
      <c r="P582" s="161"/>
      <c r="Q582" s="161"/>
      <c r="R582" s="161"/>
      <c r="S582" s="161"/>
      <c r="T582" s="161"/>
      <c r="U582" s="161"/>
      <c r="V582" s="161"/>
      <c r="W582" s="161"/>
      <c r="X582" s="161"/>
      <c r="Y582" s="161"/>
      <c r="Z582" s="99"/>
      <c r="AA582" s="161"/>
      <c r="AB582" s="161"/>
      <c r="AC582" s="161"/>
      <c r="AD582" s="161"/>
      <c r="AE582" s="161"/>
      <c r="AF582" s="161"/>
      <c r="AG582" s="161"/>
      <c r="AH582" s="161"/>
      <c r="AI582" s="161"/>
      <c r="AJ582" s="161"/>
      <c r="AK582" s="161"/>
      <c r="AL582" s="161"/>
      <c r="AM582" s="161"/>
      <c r="AN582" s="161"/>
      <c r="AO582" s="161"/>
      <c r="AP582" s="161"/>
      <c r="AQ582" s="161"/>
      <c r="AR582" s="161"/>
      <c r="AS582" s="161"/>
      <c r="AT582" s="161"/>
      <c r="AU582" s="161"/>
      <c r="AV582" s="161"/>
      <c r="AW582" s="161"/>
      <c r="AX582" s="161"/>
      <c r="AY582" s="161"/>
      <c r="AZ582" s="161"/>
      <c r="BA582" s="99"/>
    </row>
    <row r="583" spans="1:53" ht="15.75" customHeight="1" x14ac:dyDescent="0.25">
      <c r="A583" s="99"/>
      <c r="B583" s="100"/>
      <c r="C583" s="99"/>
      <c r="D583" s="99"/>
      <c r="E583" s="1444"/>
      <c r="F583" s="99"/>
      <c r="G583" s="99"/>
      <c r="H583" s="99"/>
      <c r="I583" s="99"/>
      <c r="J583" s="161"/>
      <c r="K583" s="1442"/>
      <c r="L583" s="1443"/>
      <c r="M583" s="161"/>
      <c r="N583" s="1442"/>
      <c r="O583" s="161"/>
      <c r="P583" s="161"/>
      <c r="Q583" s="161"/>
      <c r="R583" s="161"/>
      <c r="S583" s="161"/>
      <c r="T583" s="161"/>
      <c r="U583" s="161"/>
      <c r="V583" s="161"/>
      <c r="W583" s="161"/>
      <c r="X583" s="161"/>
      <c r="Y583" s="161"/>
      <c r="Z583" s="99"/>
      <c r="AA583" s="161"/>
      <c r="AB583" s="161"/>
      <c r="AC583" s="161"/>
      <c r="AD583" s="161"/>
      <c r="AE583" s="161"/>
      <c r="AF583" s="161"/>
      <c r="AG583" s="161"/>
      <c r="AH583" s="161"/>
      <c r="AI583" s="161"/>
      <c r="AJ583" s="161"/>
      <c r="AK583" s="161"/>
      <c r="AL583" s="161"/>
      <c r="AM583" s="161"/>
      <c r="AN583" s="161"/>
      <c r="AO583" s="161"/>
      <c r="AP583" s="161"/>
      <c r="AQ583" s="161"/>
      <c r="AR583" s="161"/>
      <c r="AS583" s="161"/>
      <c r="AT583" s="161"/>
      <c r="AU583" s="161"/>
      <c r="AV583" s="161"/>
      <c r="AW583" s="161"/>
      <c r="AX583" s="161"/>
      <c r="AY583" s="161"/>
      <c r="AZ583" s="161"/>
      <c r="BA583" s="99"/>
    </row>
    <row r="584" spans="1:53" ht="15.75" customHeight="1" x14ac:dyDescent="0.25">
      <c r="A584" s="99"/>
      <c r="B584" s="100"/>
      <c r="C584" s="99"/>
      <c r="D584" s="99"/>
      <c r="E584" s="1444"/>
      <c r="F584" s="99"/>
      <c r="G584" s="99"/>
      <c r="H584" s="99"/>
      <c r="I584" s="99"/>
      <c r="J584" s="161"/>
      <c r="K584" s="1442"/>
      <c r="L584" s="1443"/>
      <c r="M584" s="161"/>
      <c r="N584" s="1442"/>
      <c r="O584" s="161"/>
      <c r="P584" s="161"/>
      <c r="Q584" s="161"/>
      <c r="R584" s="161"/>
      <c r="S584" s="161"/>
      <c r="T584" s="161"/>
      <c r="U584" s="161"/>
      <c r="V584" s="161"/>
      <c r="W584" s="161"/>
      <c r="X584" s="161"/>
      <c r="Y584" s="161"/>
      <c r="Z584" s="99"/>
      <c r="AA584" s="161"/>
      <c r="AB584" s="161"/>
      <c r="AC584" s="161"/>
      <c r="AD584" s="161"/>
      <c r="AE584" s="161"/>
      <c r="AF584" s="161"/>
      <c r="AG584" s="161"/>
      <c r="AH584" s="161"/>
      <c r="AI584" s="161"/>
      <c r="AJ584" s="161"/>
      <c r="AK584" s="161"/>
      <c r="AL584" s="161"/>
      <c r="AM584" s="161"/>
      <c r="AN584" s="161"/>
      <c r="AO584" s="161"/>
      <c r="AP584" s="161"/>
      <c r="AQ584" s="161"/>
      <c r="AR584" s="161"/>
      <c r="AS584" s="161"/>
      <c r="AT584" s="161"/>
      <c r="AU584" s="161"/>
      <c r="AV584" s="161"/>
      <c r="AW584" s="161"/>
      <c r="AX584" s="161"/>
      <c r="AY584" s="161"/>
      <c r="AZ584" s="161"/>
      <c r="BA584" s="99"/>
    </row>
    <row r="585" spans="1:53" ht="15.75" customHeight="1" x14ac:dyDescent="0.25">
      <c r="A585" s="99"/>
      <c r="B585" s="100"/>
      <c r="C585" s="99"/>
      <c r="D585" s="99"/>
      <c r="E585" s="1444"/>
      <c r="F585" s="99"/>
      <c r="G585" s="99"/>
      <c r="H585" s="99"/>
      <c r="I585" s="99"/>
      <c r="J585" s="161"/>
      <c r="K585" s="1442"/>
      <c r="L585" s="1443"/>
      <c r="M585" s="161"/>
      <c r="N585" s="1442"/>
      <c r="O585" s="161"/>
      <c r="P585" s="161"/>
      <c r="Q585" s="161"/>
      <c r="R585" s="161"/>
      <c r="S585" s="161"/>
      <c r="T585" s="161"/>
      <c r="U585" s="161"/>
      <c r="V585" s="161"/>
      <c r="W585" s="161"/>
      <c r="X585" s="161"/>
      <c r="Y585" s="161"/>
      <c r="Z585" s="99"/>
      <c r="AA585" s="161"/>
      <c r="AB585" s="161"/>
      <c r="AC585" s="161"/>
      <c r="AD585" s="161"/>
      <c r="AE585" s="161"/>
      <c r="AF585" s="161"/>
      <c r="AG585" s="161"/>
      <c r="AH585" s="161"/>
      <c r="AI585" s="161"/>
      <c r="AJ585" s="161"/>
      <c r="AK585" s="161"/>
      <c r="AL585" s="161"/>
      <c r="AM585" s="161"/>
      <c r="AN585" s="161"/>
      <c r="AO585" s="161"/>
      <c r="AP585" s="161"/>
      <c r="AQ585" s="161"/>
      <c r="AR585" s="161"/>
      <c r="AS585" s="161"/>
      <c r="AT585" s="161"/>
      <c r="AU585" s="161"/>
      <c r="AV585" s="161"/>
      <c r="AW585" s="161"/>
      <c r="AX585" s="161"/>
      <c r="AY585" s="161"/>
      <c r="AZ585" s="161"/>
      <c r="BA585" s="99"/>
    </row>
    <row r="586" spans="1:53" ht="15.75" customHeight="1" x14ac:dyDescent="0.25">
      <c r="A586" s="99"/>
      <c r="B586" s="100"/>
      <c r="C586" s="99"/>
      <c r="D586" s="99"/>
      <c r="E586" s="1444"/>
      <c r="F586" s="99"/>
      <c r="G586" s="99"/>
      <c r="H586" s="99"/>
      <c r="I586" s="99"/>
      <c r="J586" s="161"/>
      <c r="K586" s="1442"/>
      <c r="L586" s="1443"/>
      <c r="M586" s="161"/>
      <c r="N586" s="1442"/>
      <c r="O586" s="161"/>
      <c r="P586" s="161"/>
      <c r="Q586" s="161"/>
      <c r="R586" s="161"/>
      <c r="S586" s="161"/>
      <c r="T586" s="161"/>
      <c r="U586" s="161"/>
      <c r="V586" s="161"/>
      <c r="W586" s="161"/>
      <c r="X586" s="161"/>
      <c r="Y586" s="161"/>
      <c r="Z586" s="99"/>
      <c r="AA586" s="161"/>
      <c r="AB586" s="161"/>
      <c r="AC586" s="161"/>
      <c r="AD586" s="161"/>
      <c r="AE586" s="161"/>
      <c r="AF586" s="161"/>
      <c r="AG586" s="161"/>
      <c r="AH586" s="161"/>
      <c r="AI586" s="161"/>
      <c r="AJ586" s="161"/>
      <c r="AK586" s="161"/>
      <c r="AL586" s="161"/>
      <c r="AM586" s="161"/>
      <c r="AN586" s="161"/>
      <c r="AO586" s="161"/>
      <c r="AP586" s="161"/>
      <c r="AQ586" s="161"/>
      <c r="AR586" s="161"/>
      <c r="AS586" s="161"/>
      <c r="AT586" s="161"/>
      <c r="AU586" s="161"/>
      <c r="AV586" s="161"/>
      <c r="AW586" s="161"/>
      <c r="AX586" s="161"/>
      <c r="AY586" s="161"/>
      <c r="AZ586" s="161"/>
      <c r="BA586" s="99"/>
    </row>
    <row r="587" spans="1:53" ht="15.75" customHeight="1" x14ac:dyDescent="0.25">
      <c r="A587" s="99"/>
      <c r="B587" s="100"/>
      <c r="C587" s="99"/>
      <c r="D587" s="99"/>
      <c r="E587" s="1444"/>
      <c r="F587" s="99"/>
      <c r="G587" s="99"/>
      <c r="H587" s="99"/>
      <c r="I587" s="99"/>
      <c r="J587" s="161"/>
      <c r="K587" s="1442"/>
      <c r="L587" s="1443"/>
      <c r="M587" s="161"/>
      <c r="N587" s="1442"/>
      <c r="O587" s="161"/>
      <c r="P587" s="161"/>
      <c r="Q587" s="161"/>
      <c r="R587" s="161"/>
      <c r="S587" s="161"/>
      <c r="T587" s="161"/>
      <c r="U587" s="161"/>
      <c r="V587" s="161"/>
      <c r="W587" s="161"/>
      <c r="X587" s="161"/>
      <c r="Y587" s="161"/>
      <c r="Z587" s="99"/>
      <c r="AA587" s="161"/>
      <c r="AB587" s="161"/>
      <c r="AC587" s="161"/>
      <c r="AD587" s="161"/>
      <c r="AE587" s="161"/>
      <c r="AF587" s="161"/>
      <c r="AG587" s="161"/>
      <c r="AH587" s="161"/>
      <c r="AI587" s="161"/>
      <c r="AJ587" s="161"/>
      <c r="AK587" s="161"/>
      <c r="AL587" s="161"/>
      <c r="AM587" s="161"/>
      <c r="AN587" s="161"/>
      <c r="AO587" s="161"/>
      <c r="AP587" s="161"/>
      <c r="AQ587" s="161"/>
      <c r="AR587" s="161"/>
      <c r="AS587" s="161"/>
      <c r="AT587" s="161"/>
      <c r="AU587" s="161"/>
      <c r="AV587" s="161"/>
      <c r="AW587" s="161"/>
      <c r="AX587" s="161"/>
      <c r="AY587" s="161"/>
      <c r="AZ587" s="161"/>
      <c r="BA587" s="99"/>
    </row>
    <row r="588" spans="1:53" ht="15.75" customHeight="1" x14ac:dyDescent="0.25">
      <c r="A588" s="99"/>
      <c r="B588" s="100"/>
      <c r="C588" s="99"/>
      <c r="D588" s="99"/>
      <c r="E588" s="1444"/>
      <c r="F588" s="99"/>
      <c r="G588" s="99"/>
      <c r="H588" s="99"/>
      <c r="I588" s="99"/>
      <c r="J588" s="161"/>
      <c r="K588" s="1442"/>
      <c r="L588" s="1443"/>
      <c r="M588" s="161"/>
      <c r="N588" s="1442"/>
      <c r="O588" s="161"/>
      <c r="P588" s="161"/>
      <c r="Q588" s="161"/>
      <c r="R588" s="161"/>
      <c r="S588" s="161"/>
      <c r="T588" s="161"/>
      <c r="U588" s="161"/>
      <c r="V588" s="161"/>
      <c r="W588" s="161"/>
      <c r="X588" s="161"/>
      <c r="Y588" s="161"/>
      <c r="Z588" s="99"/>
      <c r="AA588" s="161"/>
      <c r="AB588" s="161"/>
      <c r="AC588" s="161"/>
      <c r="AD588" s="161"/>
      <c r="AE588" s="161"/>
      <c r="AF588" s="161"/>
      <c r="AG588" s="161"/>
      <c r="AH588" s="161"/>
      <c r="AI588" s="161"/>
      <c r="AJ588" s="161"/>
      <c r="AK588" s="161"/>
      <c r="AL588" s="161"/>
      <c r="AM588" s="161"/>
      <c r="AN588" s="161"/>
      <c r="AO588" s="161"/>
      <c r="AP588" s="161"/>
      <c r="AQ588" s="161"/>
      <c r="AR588" s="161"/>
      <c r="AS588" s="161"/>
      <c r="AT588" s="161"/>
      <c r="AU588" s="161"/>
      <c r="AV588" s="161"/>
      <c r="AW588" s="161"/>
      <c r="AX588" s="161"/>
      <c r="AY588" s="161"/>
      <c r="AZ588" s="161"/>
      <c r="BA588" s="99"/>
    </row>
    <row r="589" spans="1:53" ht="15.75" customHeight="1" x14ac:dyDescent="0.25">
      <c r="A589" s="99"/>
      <c r="B589" s="100"/>
      <c r="C589" s="99"/>
      <c r="D589" s="99"/>
      <c r="E589" s="1444"/>
      <c r="F589" s="99"/>
      <c r="G589" s="99"/>
      <c r="H589" s="99"/>
      <c r="I589" s="99"/>
      <c r="J589" s="161"/>
      <c r="K589" s="1442"/>
      <c r="L589" s="1443"/>
      <c r="M589" s="161"/>
      <c r="N589" s="1442"/>
      <c r="O589" s="161"/>
      <c r="P589" s="161"/>
      <c r="Q589" s="161"/>
      <c r="R589" s="161"/>
      <c r="S589" s="161"/>
      <c r="T589" s="161"/>
      <c r="U589" s="161"/>
      <c r="V589" s="161"/>
      <c r="W589" s="161"/>
      <c r="X589" s="161"/>
      <c r="Y589" s="161"/>
      <c r="Z589" s="99"/>
      <c r="AA589" s="161"/>
      <c r="AB589" s="161"/>
      <c r="AC589" s="161"/>
      <c r="AD589" s="161"/>
      <c r="AE589" s="161"/>
      <c r="AF589" s="161"/>
      <c r="AG589" s="161"/>
      <c r="AH589" s="161"/>
      <c r="AI589" s="161"/>
      <c r="AJ589" s="161"/>
      <c r="AK589" s="161"/>
      <c r="AL589" s="161"/>
      <c r="AM589" s="161"/>
      <c r="AN589" s="161"/>
      <c r="AO589" s="161"/>
      <c r="AP589" s="161"/>
      <c r="AQ589" s="161"/>
      <c r="AR589" s="161"/>
      <c r="AS589" s="161"/>
      <c r="AT589" s="161"/>
      <c r="AU589" s="161"/>
      <c r="AV589" s="161"/>
      <c r="AW589" s="161"/>
      <c r="AX589" s="161"/>
      <c r="AY589" s="161"/>
      <c r="AZ589" s="161"/>
      <c r="BA589" s="99"/>
    </row>
    <row r="590" spans="1:53" ht="15.75" customHeight="1" x14ac:dyDescent="0.25">
      <c r="A590" s="99"/>
      <c r="B590" s="100"/>
      <c r="C590" s="99"/>
      <c r="D590" s="99"/>
      <c r="E590" s="1444"/>
      <c r="F590" s="99"/>
      <c r="G590" s="99"/>
      <c r="H590" s="99"/>
      <c r="I590" s="99"/>
      <c r="J590" s="161"/>
      <c r="K590" s="1442"/>
      <c r="L590" s="1443"/>
      <c r="M590" s="161"/>
      <c r="N590" s="1442"/>
      <c r="O590" s="161"/>
      <c r="P590" s="161"/>
      <c r="Q590" s="161"/>
      <c r="R590" s="161"/>
      <c r="S590" s="161"/>
      <c r="T590" s="161"/>
      <c r="U590" s="161"/>
      <c r="V590" s="161"/>
      <c r="W590" s="161"/>
      <c r="X590" s="161"/>
      <c r="Y590" s="161"/>
      <c r="Z590" s="99"/>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1"/>
      <c r="AY590" s="161"/>
      <c r="AZ590" s="161"/>
      <c r="BA590" s="99"/>
    </row>
    <row r="591" spans="1:53" ht="15.75" customHeight="1" x14ac:dyDescent="0.25">
      <c r="A591" s="99"/>
      <c r="B591" s="100"/>
      <c r="C591" s="99"/>
      <c r="D591" s="99"/>
      <c r="E591" s="1444"/>
      <c r="F591" s="99"/>
      <c r="G591" s="99"/>
      <c r="H591" s="99"/>
      <c r="I591" s="99"/>
      <c r="J591" s="161"/>
      <c r="K591" s="1442"/>
      <c r="L591" s="1443"/>
      <c r="M591" s="161"/>
      <c r="N591" s="1442"/>
      <c r="O591" s="161"/>
      <c r="P591" s="161"/>
      <c r="Q591" s="161"/>
      <c r="R591" s="161"/>
      <c r="S591" s="161"/>
      <c r="T591" s="161"/>
      <c r="U591" s="161"/>
      <c r="V591" s="161"/>
      <c r="W591" s="161"/>
      <c r="X591" s="161"/>
      <c r="Y591" s="161"/>
      <c r="Z591" s="99"/>
      <c r="AA591" s="161"/>
      <c r="AB591" s="161"/>
      <c r="AC591" s="161"/>
      <c r="AD591" s="161"/>
      <c r="AE591" s="161"/>
      <c r="AF591" s="161"/>
      <c r="AG591" s="161"/>
      <c r="AH591" s="161"/>
      <c r="AI591" s="161"/>
      <c r="AJ591" s="161"/>
      <c r="AK591" s="161"/>
      <c r="AL591" s="161"/>
      <c r="AM591" s="161"/>
      <c r="AN591" s="161"/>
      <c r="AO591" s="161"/>
      <c r="AP591" s="161"/>
      <c r="AQ591" s="161"/>
      <c r="AR591" s="161"/>
      <c r="AS591" s="161"/>
      <c r="AT591" s="161"/>
      <c r="AU591" s="161"/>
      <c r="AV591" s="161"/>
      <c r="AW591" s="161"/>
      <c r="AX591" s="161"/>
      <c r="AY591" s="161"/>
      <c r="AZ591" s="161"/>
      <c r="BA591" s="99"/>
    </row>
    <row r="592" spans="1:53" ht="15.75" customHeight="1" x14ac:dyDescent="0.25">
      <c r="A592" s="99"/>
      <c r="B592" s="100"/>
      <c r="C592" s="99"/>
      <c r="D592" s="99"/>
      <c r="E592" s="1444"/>
      <c r="F592" s="99"/>
      <c r="G592" s="99"/>
      <c r="H592" s="99"/>
      <c r="I592" s="99"/>
      <c r="J592" s="161"/>
      <c r="K592" s="1442"/>
      <c r="L592" s="1443"/>
      <c r="M592" s="161"/>
      <c r="N592" s="1442"/>
      <c r="O592" s="161"/>
      <c r="P592" s="161"/>
      <c r="Q592" s="161"/>
      <c r="R592" s="161"/>
      <c r="S592" s="161"/>
      <c r="T592" s="161"/>
      <c r="U592" s="161"/>
      <c r="V592" s="161"/>
      <c r="W592" s="161"/>
      <c r="X592" s="161"/>
      <c r="Y592" s="161"/>
      <c r="Z592" s="99"/>
      <c r="AA592" s="161"/>
      <c r="AB592" s="161"/>
      <c r="AC592" s="161"/>
      <c r="AD592" s="161"/>
      <c r="AE592" s="161"/>
      <c r="AF592" s="161"/>
      <c r="AG592" s="161"/>
      <c r="AH592" s="161"/>
      <c r="AI592" s="161"/>
      <c r="AJ592" s="161"/>
      <c r="AK592" s="161"/>
      <c r="AL592" s="161"/>
      <c r="AM592" s="161"/>
      <c r="AN592" s="161"/>
      <c r="AO592" s="161"/>
      <c r="AP592" s="161"/>
      <c r="AQ592" s="161"/>
      <c r="AR592" s="161"/>
      <c r="AS592" s="161"/>
      <c r="AT592" s="161"/>
      <c r="AU592" s="161"/>
      <c r="AV592" s="161"/>
      <c r="AW592" s="161"/>
      <c r="AX592" s="161"/>
      <c r="AY592" s="161"/>
      <c r="AZ592" s="161"/>
      <c r="BA592" s="99"/>
    </row>
    <row r="593" spans="1:53" ht="15.75" customHeight="1" x14ac:dyDescent="0.25">
      <c r="A593" s="99"/>
      <c r="B593" s="100"/>
      <c r="C593" s="99"/>
      <c r="D593" s="99"/>
      <c r="E593" s="1444"/>
      <c r="F593" s="99"/>
      <c r="G593" s="99"/>
      <c r="H593" s="99"/>
      <c r="I593" s="99"/>
      <c r="J593" s="161"/>
      <c r="K593" s="1442"/>
      <c r="L593" s="1443"/>
      <c r="M593" s="161"/>
      <c r="N593" s="1442"/>
      <c r="O593" s="161"/>
      <c r="P593" s="161"/>
      <c r="Q593" s="161"/>
      <c r="R593" s="161"/>
      <c r="S593" s="161"/>
      <c r="T593" s="161"/>
      <c r="U593" s="161"/>
      <c r="V593" s="161"/>
      <c r="W593" s="161"/>
      <c r="X593" s="161"/>
      <c r="Y593" s="161"/>
      <c r="Z593" s="99"/>
      <c r="AA593" s="161"/>
      <c r="AB593" s="161"/>
      <c r="AC593" s="161"/>
      <c r="AD593" s="161"/>
      <c r="AE593" s="161"/>
      <c r="AF593" s="161"/>
      <c r="AG593" s="161"/>
      <c r="AH593" s="161"/>
      <c r="AI593" s="161"/>
      <c r="AJ593" s="161"/>
      <c r="AK593" s="161"/>
      <c r="AL593" s="161"/>
      <c r="AM593" s="161"/>
      <c r="AN593" s="161"/>
      <c r="AO593" s="161"/>
      <c r="AP593" s="161"/>
      <c r="AQ593" s="161"/>
      <c r="AR593" s="161"/>
      <c r="AS593" s="161"/>
      <c r="AT593" s="161"/>
      <c r="AU593" s="161"/>
      <c r="AV593" s="161"/>
      <c r="AW593" s="161"/>
      <c r="AX593" s="161"/>
      <c r="AY593" s="161"/>
      <c r="AZ593" s="161"/>
      <c r="BA593" s="99"/>
    </row>
    <row r="594" spans="1:53" ht="15.75" customHeight="1" x14ac:dyDescent="0.25">
      <c r="A594" s="99"/>
      <c r="B594" s="100"/>
      <c r="C594" s="99"/>
      <c r="D594" s="99"/>
      <c r="E594" s="1444"/>
      <c r="F594" s="99"/>
      <c r="G594" s="99"/>
      <c r="H594" s="99"/>
      <c r="I594" s="99"/>
      <c r="J594" s="161"/>
      <c r="K594" s="1442"/>
      <c r="L594" s="1443"/>
      <c r="M594" s="161"/>
      <c r="N594" s="1442"/>
      <c r="O594" s="161"/>
      <c r="P594" s="161"/>
      <c r="Q594" s="161"/>
      <c r="R594" s="161"/>
      <c r="S594" s="161"/>
      <c r="T594" s="161"/>
      <c r="U594" s="161"/>
      <c r="V594" s="161"/>
      <c r="W594" s="161"/>
      <c r="X594" s="161"/>
      <c r="Y594" s="161"/>
      <c r="Z594" s="99"/>
      <c r="AA594" s="161"/>
      <c r="AB594" s="161"/>
      <c r="AC594" s="161"/>
      <c r="AD594" s="161"/>
      <c r="AE594" s="161"/>
      <c r="AF594" s="161"/>
      <c r="AG594" s="161"/>
      <c r="AH594" s="161"/>
      <c r="AI594" s="161"/>
      <c r="AJ594" s="161"/>
      <c r="AK594" s="161"/>
      <c r="AL594" s="161"/>
      <c r="AM594" s="161"/>
      <c r="AN594" s="161"/>
      <c r="AO594" s="161"/>
      <c r="AP594" s="161"/>
      <c r="AQ594" s="161"/>
      <c r="AR594" s="161"/>
      <c r="AS594" s="161"/>
      <c r="AT594" s="161"/>
      <c r="AU594" s="161"/>
      <c r="AV594" s="161"/>
      <c r="AW594" s="161"/>
      <c r="AX594" s="161"/>
      <c r="AY594" s="161"/>
      <c r="AZ594" s="161"/>
      <c r="BA594" s="99"/>
    </row>
    <row r="595" spans="1:53" ht="15.75" customHeight="1" x14ac:dyDescent="0.25">
      <c r="A595" s="99"/>
      <c r="B595" s="100"/>
      <c r="C595" s="99"/>
      <c r="D595" s="99"/>
      <c r="E595" s="1444"/>
      <c r="F595" s="99"/>
      <c r="G595" s="99"/>
      <c r="H595" s="99"/>
      <c r="I595" s="99"/>
      <c r="J595" s="161"/>
      <c r="K595" s="1442"/>
      <c r="L595" s="1443"/>
      <c r="M595" s="161"/>
      <c r="N595" s="1442"/>
      <c r="O595" s="161"/>
      <c r="P595" s="161"/>
      <c r="Q595" s="161"/>
      <c r="R595" s="161"/>
      <c r="S595" s="161"/>
      <c r="T595" s="161"/>
      <c r="U595" s="161"/>
      <c r="V595" s="161"/>
      <c r="W595" s="161"/>
      <c r="X595" s="161"/>
      <c r="Y595" s="161"/>
      <c r="Z595" s="99"/>
      <c r="AA595" s="161"/>
      <c r="AB595" s="161"/>
      <c r="AC595" s="161"/>
      <c r="AD595" s="161"/>
      <c r="AE595" s="161"/>
      <c r="AF595" s="161"/>
      <c r="AG595" s="161"/>
      <c r="AH595" s="161"/>
      <c r="AI595" s="161"/>
      <c r="AJ595" s="161"/>
      <c r="AK595" s="161"/>
      <c r="AL595" s="161"/>
      <c r="AM595" s="161"/>
      <c r="AN595" s="161"/>
      <c r="AO595" s="161"/>
      <c r="AP595" s="161"/>
      <c r="AQ595" s="161"/>
      <c r="AR595" s="161"/>
      <c r="AS595" s="161"/>
      <c r="AT595" s="161"/>
      <c r="AU595" s="161"/>
      <c r="AV595" s="161"/>
      <c r="AW595" s="161"/>
      <c r="AX595" s="161"/>
      <c r="AY595" s="161"/>
      <c r="AZ595" s="161"/>
      <c r="BA595" s="99"/>
    </row>
    <row r="596" spans="1:53" ht="15.75" customHeight="1" x14ac:dyDescent="0.25">
      <c r="A596" s="99"/>
      <c r="B596" s="100"/>
      <c r="C596" s="99"/>
      <c r="D596" s="99"/>
      <c r="E596" s="1444"/>
      <c r="F596" s="99"/>
      <c r="G596" s="99"/>
      <c r="H596" s="99"/>
      <c r="I596" s="99"/>
      <c r="J596" s="161"/>
      <c r="K596" s="1442"/>
      <c r="L596" s="1443"/>
      <c r="M596" s="161"/>
      <c r="N596" s="1442"/>
      <c r="O596" s="161"/>
      <c r="P596" s="161"/>
      <c r="Q596" s="161"/>
      <c r="R596" s="161"/>
      <c r="S596" s="161"/>
      <c r="T596" s="161"/>
      <c r="U596" s="161"/>
      <c r="V596" s="161"/>
      <c r="W596" s="161"/>
      <c r="X596" s="161"/>
      <c r="Y596" s="161"/>
      <c r="Z596" s="99"/>
      <c r="AA596" s="161"/>
      <c r="AB596" s="161"/>
      <c r="AC596" s="161"/>
      <c r="AD596" s="161"/>
      <c r="AE596" s="161"/>
      <c r="AF596" s="161"/>
      <c r="AG596" s="161"/>
      <c r="AH596" s="161"/>
      <c r="AI596" s="161"/>
      <c r="AJ596" s="161"/>
      <c r="AK596" s="161"/>
      <c r="AL596" s="161"/>
      <c r="AM596" s="161"/>
      <c r="AN596" s="161"/>
      <c r="AO596" s="161"/>
      <c r="AP596" s="161"/>
      <c r="AQ596" s="161"/>
      <c r="AR596" s="161"/>
      <c r="AS596" s="161"/>
      <c r="AT596" s="161"/>
      <c r="AU596" s="161"/>
      <c r="AV596" s="161"/>
      <c r="AW596" s="161"/>
      <c r="AX596" s="161"/>
      <c r="AY596" s="161"/>
      <c r="AZ596" s="161"/>
      <c r="BA596" s="99"/>
    </row>
    <row r="597" spans="1:53" ht="15.75" customHeight="1" x14ac:dyDescent="0.25">
      <c r="A597" s="99"/>
      <c r="B597" s="100"/>
      <c r="C597" s="99"/>
      <c r="D597" s="99"/>
      <c r="E597" s="1444"/>
      <c r="F597" s="99"/>
      <c r="G597" s="99"/>
      <c r="H597" s="99"/>
      <c r="I597" s="99"/>
      <c r="J597" s="161"/>
      <c r="K597" s="1442"/>
      <c r="L597" s="1443"/>
      <c r="M597" s="161"/>
      <c r="N597" s="1442"/>
      <c r="O597" s="161"/>
      <c r="P597" s="161"/>
      <c r="Q597" s="161"/>
      <c r="R597" s="161"/>
      <c r="S597" s="161"/>
      <c r="T597" s="161"/>
      <c r="U597" s="161"/>
      <c r="V597" s="161"/>
      <c r="W597" s="161"/>
      <c r="X597" s="161"/>
      <c r="Y597" s="161"/>
      <c r="Z597" s="99"/>
      <c r="AA597" s="161"/>
      <c r="AB597" s="161"/>
      <c r="AC597" s="161"/>
      <c r="AD597" s="161"/>
      <c r="AE597" s="161"/>
      <c r="AF597" s="161"/>
      <c r="AG597" s="161"/>
      <c r="AH597" s="161"/>
      <c r="AI597" s="161"/>
      <c r="AJ597" s="161"/>
      <c r="AK597" s="161"/>
      <c r="AL597" s="161"/>
      <c r="AM597" s="161"/>
      <c r="AN597" s="161"/>
      <c r="AO597" s="161"/>
      <c r="AP597" s="161"/>
      <c r="AQ597" s="161"/>
      <c r="AR597" s="161"/>
      <c r="AS597" s="161"/>
      <c r="AT597" s="161"/>
      <c r="AU597" s="161"/>
      <c r="AV597" s="161"/>
      <c r="AW597" s="161"/>
      <c r="AX597" s="161"/>
      <c r="AY597" s="161"/>
      <c r="AZ597" s="161"/>
      <c r="BA597" s="99"/>
    </row>
    <row r="598" spans="1:53" ht="15.75" customHeight="1" x14ac:dyDescent="0.25">
      <c r="A598" s="99"/>
      <c r="B598" s="100"/>
      <c r="C598" s="99"/>
      <c r="D598" s="99"/>
      <c r="E598" s="1444"/>
      <c r="F598" s="99"/>
      <c r="G598" s="99"/>
      <c r="H598" s="99"/>
      <c r="I598" s="99"/>
      <c r="J598" s="161"/>
      <c r="K598" s="1442"/>
      <c r="L598" s="1443"/>
      <c r="M598" s="161"/>
      <c r="N598" s="1442"/>
      <c r="O598" s="161"/>
      <c r="P598" s="161"/>
      <c r="Q598" s="161"/>
      <c r="R598" s="161"/>
      <c r="S598" s="161"/>
      <c r="T598" s="161"/>
      <c r="U598" s="161"/>
      <c r="V598" s="161"/>
      <c r="W598" s="161"/>
      <c r="X598" s="161"/>
      <c r="Y598" s="161"/>
      <c r="Z598" s="99"/>
      <c r="AA598" s="161"/>
      <c r="AB598" s="161"/>
      <c r="AC598" s="161"/>
      <c r="AD598" s="161"/>
      <c r="AE598" s="161"/>
      <c r="AF598" s="161"/>
      <c r="AG598" s="161"/>
      <c r="AH598" s="161"/>
      <c r="AI598" s="161"/>
      <c r="AJ598" s="161"/>
      <c r="AK598" s="161"/>
      <c r="AL598" s="161"/>
      <c r="AM598" s="161"/>
      <c r="AN598" s="161"/>
      <c r="AO598" s="161"/>
      <c r="AP598" s="161"/>
      <c r="AQ598" s="161"/>
      <c r="AR598" s="161"/>
      <c r="AS598" s="161"/>
      <c r="AT598" s="161"/>
      <c r="AU598" s="161"/>
      <c r="AV598" s="161"/>
      <c r="AW598" s="161"/>
      <c r="AX598" s="161"/>
      <c r="AY598" s="161"/>
      <c r="AZ598" s="161"/>
      <c r="BA598" s="99"/>
    </row>
    <row r="599" spans="1:53" ht="15.75" customHeight="1" x14ac:dyDescent="0.25">
      <c r="A599" s="99"/>
      <c r="B599" s="100"/>
      <c r="C599" s="99"/>
      <c r="D599" s="99"/>
      <c r="E599" s="1444"/>
      <c r="F599" s="99"/>
      <c r="G599" s="99"/>
      <c r="H599" s="99"/>
      <c r="I599" s="99"/>
      <c r="J599" s="161"/>
      <c r="K599" s="1442"/>
      <c r="L599" s="1443"/>
      <c r="M599" s="161"/>
      <c r="N599" s="1442"/>
      <c r="O599" s="161"/>
      <c r="P599" s="161"/>
      <c r="Q599" s="161"/>
      <c r="R599" s="161"/>
      <c r="S599" s="161"/>
      <c r="T599" s="161"/>
      <c r="U599" s="161"/>
      <c r="V599" s="161"/>
      <c r="W599" s="161"/>
      <c r="X599" s="161"/>
      <c r="Y599" s="161"/>
      <c r="Z599" s="99"/>
      <c r="AA599" s="161"/>
      <c r="AB599" s="161"/>
      <c r="AC599" s="161"/>
      <c r="AD599" s="161"/>
      <c r="AE599" s="161"/>
      <c r="AF599" s="161"/>
      <c r="AG599" s="161"/>
      <c r="AH599" s="161"/>
      <c r="AI599" s="161"/>
      <c r="AJ599" s="161"/>
      <c r="AK599" s="161"/>
      <c r="AL599" s="161"/>
      <c r="AM599" s="161"/>
      <c r="AN599" s="161"/>
      <c r="AO599" s="161"/>
      <c r="AP599" s="161"/>
      <c r="AQ599" s="161"/>
      <c r="AR599" s="161"/>
      <c r="AS599" s="161"/>
      <c r="AT599" s="161"/>
      <c r="AU599" s="161"/>
      <c r="AV599" s="161"/>
      <c r="AW599" s="161"/>
      <c r="AX599" s="161"/>
      <c r="AY599" s="161"/>
      <c r="AZ599" s="161"/>
      <c r="BA599" s="99"/>
    </row>
    <row r="600" spans="1:53" ht="15.75" customHeight="1" x14ac:dyDescent="0.25">
      <c r="A600" s="99"/>
      <c r="B600" s="100"/>
      <c r="C600" s="99"/>
      <c r="D600" s="99"/>
      <c r="E600" s="1444"/>
      <c r="F600" s="99"/>
      <c r="G600" s="99"/>
      <c r="H600" s="99"/>
      <c r="I600" s="99"/>
      <c r="J600" s="161"/>
      <c r="K600" s="1442"/>
      <c r="L600" s="1443"/>
      <c r="M600" s="161"/>
      <c r="N600" s="1442"/>
      <c r="O600" s="161"/>
      <c r="P600" s="161"/>
      <c r="Q600" s="161"/>
      <c r="R600" s="161"/>
      <c r="S600" s="161"/>
      <c r="T600" s="161"/>
      <c r="U600" s="161"/>
      <c r="V600" s="161"/>
      <c r="W600" s="161"/>
      <c r="X600" s="161"/>
      <c r="Y600" s="161"/>
      <c r="Z600" s="99"/>
      <c r="AA600" s="161"/>
      <c r="AB600" s="161"/>
      <c r="AC600" s="161"/>
      <c r="AD600" s="161"/>
      <c r="AE600" s="161"/>
      <c r="AF600" s="161"/>
      <c r="AG600" s="161"/>
      <c r="AH600" s="161"/>
      <c r="AI600" s="161"/>
      <c r="AJ600" s="161"/>
      <c r="AK600" s="161"/>
      <c r="AL600" s="161"/>
      <c r="AM600" s="161"/>
      <c r="AN600" s="161"/>
      <c r="AO600" s="161"/>
      <c r="AP600" s="161"/>
      <c r="AQ600" s="161"/>
      <c r="AR600" s="161"/>
      <c r="AS600" s="161"/>
      <c r="AT600" s="161"/>
      <c r="AU600" s="161"/>
      <c r="AV600" s="161"/>
      <c r="AW600" s="161"/>
      <c r="AX600" s="161"/>
      <c r="AY600" s="161"/>
      <c r="AZ600" s="161"/>
      <c r="BA600" s="99"/>
    </row>
    <row r="601" spans="1:53" ht="15.75" customHeight="1" x14ac:dyDescent="0.25">
      <c r="A601" s="99"/>
      <c r="B601" s="100"/>
      <c r="C601" s="99"/>
      <c r="D601" s="99"/>
      <c r="E601" s="1444"/>
      <c r="F601" s="99"/>
      <c r="G601" s="99"/>
      <c r="H601" s="99"/>
      <c r="I601" s="99"/>
      <c r="J601" s="161"/>
      <c r="K601" s="1442"/>
      <c r="L601" s="1443"/>
      <c r="M601" s="161"/>
      <c r="N601" s="1442"/>
      <c r="O601" s="161"/>
      <c r="P601" s="161"/>
      <c r="Q601" s="161"/>
      <c r="R601" s="161"/>
      <c r="S601" s="161"/>
      <c r="T601" s="161"/>
      <c r="U601" s="161"/>
      <c r="V601" s="161"/>
      <c r="W601" s="161"/>
      <c r="X601" s="161"/>
      <c r="Y601" s="161"/>
      <c r="Z601" s="99"/>
      <c r="AA601" s="161"/>
      <c r="AB601" s="161"/>
      <c r="AC601" s="161"/>
      <c r="AD601" s="161"/>
      <c r="AE601" s="161"/>
      <c r="AF601" s="161"/>
      <c r="AG601" s="161"/>
      <c r="AH601" s="161"/>
      <c r="AI601" s="161"/>
      <c r="AJ601" s="161"/>
      <c r="AK601" s="161"/>
      <c r="AL601" s="161"/>
      <c r="AM601" s="161"/>
      <c r="AN601" s="161"/>
      <c r="AO601" s="161"/>
      <c r="AP601" s="161"/>
      <c r="AQ601" s="161"/>
      <c r="AR601" s="161"/>
      <c r="AS601" s="161"/>
      <c r="AT601" s="161"/>
      <c r="AU601" s="161"/>
      <c r="AV601" s="161"/>
      <c r="AW601" s="161"/>
      <c r="AX601" s="161"/>
      <c r="AY601" s="161"/>
      <c r="AZ601" s="161"/>
      <c r="BA601" s="99"/>
    </row>
    <row r="602" spans="1:53" ht="15.75" customHeight="1" x14ac:dyDescent="0.25">
      <c r="A602" s="99"/>
      <c r="B602" s="100"/>
      <c r="C602" s="99"/>
      <c r="D602" s="99"/>
      <c r="E602" s="1444"/>
      <c r="F602" s="99"/>
      <c r="G602" s="99"/>
      <c r="H602" s="99"/>
      <c r="I602" s="99"/>
      <c r="J602" s="161"/>
      <c r="K602" s="1442"/>
      <c r="L602" s="1443"/>
      <c r="M602" s="161"/>
      <c r="N602" s="1442"/>
      <c r="O602" s="161"/>
      <c r="P602" s="161"/>
      <c r="Q602" s="161"/>
      <c r="R602" s="161"/>
      <c r="S602" s="161"/>
      <c r="T602" s="161"/>
      <c r="U602" s="161"/>
      <c r="V602" s="161"/>
      <c r="W602" s="161"/>
      <c r="X602" s="161"/>
      <c r="Y602" s="161"/>
      <c r="Z602" s="99"/>
      <c r="AA602" s="161"/>
      <c r="AB602" s="161"/>
      <c r="AC602" s="161"/>
      <c r="AD602" s="161"/>
      <c r="AE602" s="161"/>
      <c r="AF602" s="161"/>
      <c r="AG602" s="161"/>
      <c r="AH602" s="161"/>
      <c r="AI602" s="161"/>
      <c r="AJ602" s="161"/>
      <c r="AK602" s="161"/>
      <c r="AL602" s="161"/>
      <c r="AM602" s="161"/>
      <c r="AN602" s="161"/>
      <c r="AO602" s="161"/>
      <c r="AP602" s="161"/>
      <c r="AQ602" s="161"/>
      <c r="AR602" s="161"/>
      <c r="AS602" s="161"/>
      <c r="AT602" s="161"/>
      <c r="AU602" s="161"/>
      <c r="AV602" s="161"/>
      <c r="AW602" s="161"/>
      <c r="AX602" s="161"/>
      <c r="AY602" s="161"/>
      <c r="AZ602" s="161"/>
      <c r="BA602" s="99"/>
    </row>
    <row r="603" spans="1:53" ht="15.75" customHeight="1" x14ac:dyDescent="0.25">
      <c r="A603" s="99"/>
      <c r="B603" s="100"/>
      <c r="C603" s="99"/>
      <c r="D603" s="99"/>
      <c r="E603" s="1444"/>
      <c r="F603" s="99"/>
      <c r="G603" s="99"/>
      <c r="H603" s="99"/>
      <c r="I603" s="99"/>
      <c r="J603" s="161"/>
      <c r="K603" s="1442"/>
      <c r="L603" s="1443"/>
      <c r="M603" s="161"/>
      <c r="N603" s="1442"/>
      <c r="O603" s="161"/>
      <c r="P603" s="161"/>
      <c r="Q603" s="161"/>
      <c r="R603" s="161"/>
      <c r="S603" s="161"/>
      <c r="T603" s="161"/>
      <c r="U603" s="161"/>
      <c r="V603" s="161"/>
      <c r="W603" s="161"/>
      <c r="X603" s="161"/>
      <c r="Y603" s="161"/>
      <c r="Z603" s="99"/>
      <c r="AA603" s="161"/>
      <c r="AB603" s="161"/>
      <c r="AC603" s="161"/>
      <c r="AD603" s="161"/>
      <c r="AE603" s="161"/>
      <c r="AF603" s="161"/>
      <c r="AG603" s="161"/>
      <c r="AH603" s="161"/>
      <c r="AI603" s="161"/>
      <c r="AJ603" s="161"/>
      <c r="AK603" s="161"/>
      <c r="AL603" s="161"/>
      <c r="AM603" s="161"/>
      <c r="AN603" s="161"/>
      <c r="AO603" s="161"/>
      <c r="AP603" s="161"/>
      <c r="AQ603" s="161"/>
      <c r="AR603" s="161"/>
      <c r="AS603" s="161"/>
      <c r="AT603" s="161"/>
      <c r="AU603" s="161"/>
      <c r="AV603" s="161"/>
      <c r="AW603" s="161"/>
      <c r="AX603" s="161"/>
      <c r="AY603" s="161"/>
      <c r="AZ603" s="161"/>
      <c r="BA603" s="99"/>
    </row>
    <row r="604" spans="1:53" ht="15.75" customHeight="1" x14ac:dyDescent="0.25">
      <c r="A604" s="99"/>
      <c r="B604" s="100"/>
      <c r="C604" s="99"/>
      <c r="D604" s="99"/>
      <c r="E604" s="1444"/>
      <c r="F604" s="99"/>
      <c r="G604" s="99"/>
      <c r="H604" s="99"/>
      <c r="I604" s="99"/>
      <c r="J604" s="161"/>
      <c r="K604" s="1442"/>
      <c r="L604" s="1443"/>
      <c r="M604" s="161"/>
      <c r="N604" s="1442"/>
      <c r="O604" s="161"/>
      <c r="P604" s="161"/>
      <c r="Q604" s="161"/>
      <c r="R604" s="161"/>
      <c r="S604" s="161"/>
      <c r="T604" s="161"/>
      <c r="U604" s="161"/>
      <c r="V604" s="161"/>
      <c r="W604" s="161"/>
      <c r="X604" s="161"/>
      <c r="Y604" s="161"/>
      <c r="Z604" s="99"/>
      <c r="AA604" s="161"/>
      <c r="AB604" s="161"/>
      <c r="AC604" s="161"/>
      <c r="AD604" s="161"/>
      <c r="AE604" s="161"/>
      <c r="AF604" s="161"/>
      <c r="AG604" s="161"/>
      <c r="AH604" s="161"/>
      <c r="AI604" s="161"/>
      <c r="AJ604" s="161"/>
      <c r="AK604" s="161"/>
      <c r="AL604" s="161"/>
      <c r="AM604" s="161"/>
      <c r="AN604" s="161"/>
      <c r="AO604" s="161"/>
      <c r="AP604" s="161"/>
      <c r="AQ604" s="161"/>
      <c r="AR604" s="161"/>
      <c r="AS604" s="161"/>
      <c r="AT604" s="161"/>
      <c r="AU604" s="161"/>
      <c r="AV604" s="161"/>
      <c r="AW604" s="161"/>
      <c r="AX604" s="161"/>
      <c r="AY604" s="161"/>
      <c r="AZ604" s="161"/>
      <c r="BA604" s="99"/>
    </row>
    <row r="605" spans="1:53" ht="15.75" customHeight="1" x14ac:dyDescent="0.25">
      <c r="A605" s="99"/>
      <c r="B605" s="100"/>
      <c r="C605" s="99"/>
      <c r="D605" s="99"/>
      <c r="E605" s="1444"/>
      <c r="F605" s="99"/>
      <c r="G605" s="99"/>
      <c r="H605" s="99"/>
      <c r="I605" s="99"/>
      <c r="J605" s="161"/>
      <c r="K605" s="1442"/>
      <c r="L605" s="1443"/>
      <c r="M605" s="161"/>
      <c r="N605" s="1442"/>
      <c r="O605" s="161"/>
      <c r="P605" s="161"/>
      <c r="Q605" s="161"/>
      <c r="R605" s="161"/>
      <c r="S605" s="161"/>
      <c r="T605" s="161"/>
      <c r="U605" s="161"/>
      <c r="V605" s="161"/>
      <c r="W605" s="161"/>
      <c r="X605" s="161"/>
      <c r="Y605" s="161"/>
      <c r="Z605" s="99"/>
      <c r="AA605" s="161"/>
      <c r="AB605" s="161"/>
      <c r="AC605" s="161"/>
      <c r="AD605" s="161"/>
      <c r="AE605" s="161"/>
      <c r="AF605" s="161"/>
      <c r="AG605" s="161"/>
      <c r="AH605" s="161"/>
      <c r="AI605" s="161"/>
      <c r="AJ605" s="161"/>
      <c r="AK605" s="161"/>
      <c r="AL605" s="161"/>
      <c r="AM605" s="161"/>
      <c r="AN605" s="161"/>
      <c r="AO605" s="161"/>
      <c r="AP605" s="161"/>
      <c r="AQ605" s="161"/>
      <c r="AR605" s="161"/>
      <c r="AS605" s="161"/>
      <c r="AT605" s="161"/>
      <c r="AU605" s="161"/>
      <c r="AV605" s="161"/>
      <c r="AW605" s="161"/>
      <c r="AX605" s="161"/>
      <c r="AY605" s="161"/>
      <c r="AZ605" s="161"/>
      <c r="BA605" s="99"/>
    </row>
    <row r="606" spans="1:53" ht="15.75" customHeight="1" x14ac:dyDescent="0.25">
      <c r="A606" s="99"/>
      <c r="B606" s="100"/>
      <c r="C606" s="99"/>
      <c r="D606" s="99"/>
      <c r="E606" s="1444"/>
      <c r="F606" s="99"/>
      <c r="G606" s="99"/>
      <c r="H606" s="99"/>
      <c r="I606" s="99"/>
      <c r="J606" s="161"/>
      <c r="K606" s="1442"/>
      <c r="L606" s="1443"/>
      <c r="M606" s="161"/>
      <c r="N606" s="1442"/>
      <c r="O606" s="161"/>
      <c r="P606" s="161"/>
      <c r="Q606" s="161"/>
      <c r="R606" s="161"/>
      <c r="S606" s="161"/>
      <c r="T606" s="161"/>
      <c r="U606" s="161"/>
      <c r="V606" s="161"/>
      <c r="W606" s="161"/>
      <c r="X606" s="161"/>
      <c r="Y606" s="161"/>
      <c r="Z606" s="99"/>
      <c r="AA606" s="161"/>
      <c r="AB606" s="161"/>
      <c r="AC606" s="161"/>
      <c r="AD606" s="161"/>
      <c r="AE606" s="161"/>
      <c r="AF606" s="161"/>
      <c r="AG606" s="161"/>
      <c r="AH606" s="161"/>
      <c r="AI606" s="161"/>
      <c r="AJ606" s="161"/>
      <c r="AK606" s="161"/>
      <c r="AL606" s="161"/>
      <c r="AM606" s="161"/>
      <c r="AN606" s="161"/>
      <c r="AO606" s="161"/>
      <c r="AP606" s="161"/>
      <c r="AQ606" s="161"/>
      <c r="AR606" s="161"/>
      <c r="AS606" s="161"/>
      <c r="AT606" s="161"/>
      <c r="AU606" s="161"/>
      <c r="AV606" s="161"/>
      <c r="AW606" s="161"/>
      <c r="AX606" s="161"/>
      <c r="AY606" s="161"/>
      <c r="AZ606" s="161"/>
      <c r="BA606" s="99"/>
    </row>
    <row r="607" spans="1:53" ht="15.75" customHeight="1" x14ac:dyDescent="0.25">
      <c r="A607" s="99"/>
      <c r="B607" s="100"/>
      <c r="C607" s="99"/>
      <c r="D607" s="99"/>
      <c r="E607" s="1444"/>
      <c r="F607" s="99"/>
      <c r="G607" s="99"/>
      <c r="H607" s="99"/>
      <c r="I607" s="99"/>
      <c r="J607" s="161"/>
      <c r="K607" s="1442"/>
      <c r="L607" s="1443"/>
      <c r="M607" s="161"/>
      <c r="N607" s="1442"/>
      <c r="O607" s="161"/>
      <c r="P607" s="161"/>
      <c r="Q607" s="161"/>
      <c r="R607" s="161"/>
      <c r="S607" s="161"/>
      <c r="T607" s="161"/>
      <c r="U607" s="161"/>
      <c r="V607" s="161"/>
      <c r="W607" s="161"/>
      <c r="X607" s="161"/>
      <c r="Y607" s="161"/>
      <c r="Z607" s="99"/>
      <c r="AA607" s="161"/>
      <c r="AB607" s="161"/>
      <c r="AC607" s="161"/>
      <c r="AD607" s="161"/>
      <c r="AE607" s="161"/>
      <c r="AF607" s="161"/>
      <c r="AG607" s="161"/>
      <c r="AH607" s="161"/>
      <c r="AI607" s="161"/>
      <c r="AJ607" s="161"/>
      <c r="AK607" s="161"/>
      <c r="AL607" s="161"/>
      <c r="AM607" s="161"/>
      <c r="AN607" s="161"/>
      <c r="AO607" s="161"/>
      <c r="AP607" s="161"/>
      <c r="AQ607" s="161"/>
      <c r="AR607" s="161"/>
      <c r="AS607" s="161"/>
      <c r="AT607" s="161"/>
      <c r="AU607" s="161"/>
      <c r="AV607" s="161"/>
      <c r="AW607" s="161"/>
      <c r="AX607" s="161"/>
      <c r="AY607" s="161"/>
      <c r="AZ607" s="161"/>
      <c r="BA607" s="99"/>
    </row>
    <row r="608" spans="1:53" ht="15.75" customHeight="1" x14ac:dyDescent="0.25">
      <c r="A608" s="99"/>
      <c r="B608" s="100"/>
      <c r="C608" s="99"/>
      <c r="D608" s="99"/>
      <c r="E608" s="1444"/>
      <c r="F608" s="99"/>
      <c r="G608" s="99"/>
      <c r="H608" s="99"/>
      <c r="I608" s="99"/>
      <c r="J608" s="161"/>
      <c r="K608" s="1442"/>
      <c r="L608" s="1443"/>
      <c r="M608" s="161"/>
      <c r="N608" s="1442"/>
      <c r="O608" s="161"/>
      <c r="P608" s="161"/>
      <c r="Q608" s="161"/>
      <c r="R608" s="161"/>
      <c r="S608" s="161"/>
      <c r="T608" s="161"/>
      <c r="U608" s="161"/>
      <c r="V608" s="161"/>
      <c r="W608" s="161"/>
      <c r="X608" s="161"/>
      <c r="Y608" s="161"/>
      <c r="Z608" s="99"/>
      <c r="AA608" s="161"/>
      <c r="AB608" s="161"/>
      <c r="AC608" s="161"/>
      <c r="AD608" s="161"/>
      <c r="AE608" s="161"/>
      <c r="AF608" s="161"/>
      <c r="AG608" s="161"/>
      <c r="AH608" s="161"/>
      <c r="AI608" s="161"/>
      <c r="AJ608" s="161"/>
      <c r="AK608" s="161"/>
      <c r="AL608" s="161"/>
      <c r="AM608" s="161"/>
      <c r="AN608" s="161"/>
      <c r="AO608" s="161"/>
      <c r="AP608" s="161"/>
      <c r="AQ608" s="161"/>
      <c r="AR608" s="161"/>
      <c r="AS608" s="161"/>
      <c r="AT608" s="161"/>
      <c r="AU608" s="161"/>
      <c r="AV608" s="161"/>
      <c r="AW608" s="161"/>
      <c r="AX608" s="161"/>
      <c r="AY608" s="161"/>
      <c r="AZ608" s="161"/>
      <c r="BA608" s="99"/>
    </row>
    <row r="609" spans="1:53" ht="15.75" customHeight="1" x14ac:dyDescent="0.25">
      <c r="A609" s="99"/>
      <c r="B609" s="100"/>
      <c r="C609" s="99"/>
      <c r="D609" s="99"/>
      <c r="E609" s="1444"/>
      <c r="F609" s="99"/>
      <c r="G609" s="99"/>
      <c r="H609" s="99"/>
      <c r="I609" s="99"/>
      <c r="J609" s="161"/>
      <c r="K609" s="1442"/>
      <c r="L609" s="1443"/>
      <c r="M609" s="161"/>
      <c r="N609" s="1442"/>
      <c r="O609" s="161"/>
      <c r="P609" s="161"/>
      <c r="Q609" s="161"/>
      <c r="R609" s="161"/>
      <c r="S609" s="161"/>
      <c r="T609" s="161"/>
      <c r="U609" s="161"/>
      <c r="V609" s="161"/>
      <c r="W609" s="161"/>
      <c r="X609" s="161"/>
      <c r="Y609" s="161"/>
      <c r="Z609" s="99"/>
      <c r="AA609" s="161"/>
      <c r="AB609" s="161"/>
      <c r="AC609" s="161"/>
      <c r="AD609" s="161"/>
      <c r="AE609" s="161"/>
      <c r="AF609" s="161"/>
      <c r="AG609" s="161"/>
      <c r="AH609" s="161"/>
      <c r="AI609" s="161"/>
      <c r="AJ609" s="161"/>
      <c r="AK609" s="161"/>
      <c r="AL609" s="161"/>
      <c r="AM609" s="161"/>
      <c r="AN609" s="161"/>
      <c r="AO609" s="161"/>
      <c r="AP609" s="161"/>
      <c r="AQ609" s="161"/>
      <c r="AR609" s="161"/>
      <c r="AS609" s="161"/>
      <c r="AT609" s="161"/>
      <c r="AU609" s="161"/>
      <c r="AV609" s="161"/>
      <c r="AW609" s="161"/>
      <c r="AX609" s="161"/>
      <c r="AY609" s="161"/>
      <c r="AZ609" s="161"/>
      <c r="BA609" s="99"/>
    </row>
    <row r="610" spans="1:53" ht="15.75" customHeight="1" x14ac:dyDescent="0.25">
      <c r="A610" s="99"/>
      <c r="B610" s="100"/>
      <c r="C610" s="99"/>
      <c r="D610" s="99"/>
      <c r="E610" s="1444"/>
      <c r="F610" s="99"/>
      <c r="G610" s="99"/>
      <c r="H610" s="99"/>
      <c r="I610" s="99"/>
      <c r="J610" s="161"/>
      <c r="K610" s="1442"/>
      <c r="L610" s="1443"/>
      <c r="M610" s="161"/>
      <c r="N610" s="1442"/>
      <c r="O610" s="161"/>
      <c r="P610" s="161"/>
      <c r="Q610" s="161"/>
      <c r="R610" s="161"/>
      <c r="S610" s="161"/>
      <c r="T610" s="161"/>
      <c r="U610" s="161"/>
      <c r="V610" s="161"/>
      <c r="W610" s="161"/>
      <c r="X610" s="161"/>
      <c r="Y610" s="161"/>
      <c r="Z610" s="99"/>
      <c r="AA610" s="161"/>
      <c r="AB610" s="161"/>
      <c r="AC610" s="161"/>
      <c r="AD610" s="161"/>
      <c r="AE610" s="161"/>
      <c r="AF610" s="161"/>
      <c r="AG610" s="161"/>
      <c r="AH610" s="161"/>
      <c r="AI610" s="161"/>
      <c r="AJ610" s="161"/>
      <c r="AK610" s="161"/>
      <c r="AL610" s="161"/>
      <c r="AM610" s="161"/>
      <c r="AN610" s="161"/>
      <c r="AO610" s="161"/>
      <c r="AP610" s="161"/>
      <c r="AQ610" s="161"/>
      <c r="AR610" s="161"/>
      <c r="AS610" s="161"/>
      <c r="AT610" s="161"/>
      <c r="AU610" s="161"/>
      <c r="AV610" s="161"/>
      <c r="AW610" s="161"/>
      <c r="AX610" s="161"/>
      <c r="AY610" s="161"/>
      <c r="AZ610" s="161"/>
      <c r="BA610" s="99"/>
    </row>
    <row r="611" spans="1:53" ht="15.75" customHeight="1" x14ac:dyDescent="0.25">
      <c r="A611" s="99"/>
      <c r="B611" s="100"/>
      <c r="C611" s="99"/>
      <c r="D611" s="99"/>
      <c r="E611" s="1444"/>
      <c r="F611" s="99"/>
      <c r="G611" s="99"/>
      <c r="H611" s="99"/>
      <c r="I611" s="99"/>
      <c r="J611" s="161"/>
      <c r="K611" s="1442"/>
      <c r="L611" s="1443"/>
      <c r="M611" s="161"/>
      <c r="N611" s="1442"/>
      <c r="O611" s="161"/>
      <c r="P611" s="161"/>
      <c r="Q611" s="161"/>
      <c r="R611" s="161"/>
      <c r="S611" s="161"/>
      <c r="T611" s="161"/>
      <c r="U611" s="161"/>
      <c r="V611" s="161"/>
      <c r="W611" s="161"/>
      <c r="X611" s="161"/>
      <c r="Y611" s="161"/>
      <c r="Z611" s="99"/>
      <c r="AA611" s="161"/>
      <c r="AB611" s="161"/>
      <c r="AC611" s="161"/>
      <c r="AD611" s="161"/>
      <c r="AE611" s="161"/>
      <c r="AF611" s="161"/>
      <c r="AG611" s="161"/>
      <c r="AH611" s="161"/>
      <c r="AI611" s="161"/>
      <c r="AJ611" s="161"/>
      <c r="AK611" s="161"/>
      <c r="AL611" s="161"/>
      <c r="AM611" s="161"/>
      <c r="AN611" s="161"/>
      <c r="AO611" s="161"/>
      <c r="AP611" s="161"/>
      <c r="AQ611" s="161"/>
      <c r="AR611" s="161"/>
      <c r="AS611" s="161"/>
      <c r="AT611" s="161"/>
      <c r="AU611" s="161"/>
      <c r="AV611" s="161"/>
      <c r="AW611" s="161"/>
      <c r="AX611" s="161"/>
      <c r="AY611" s="161"/>
      <c r="AZ611" s="161"/>
      <c r="BA611" s="99"/>
    </row>
    <row r="612" spans="1:53" ht="15.75" customHeight="1" x14ac:dyDescent="0.25">
      <c r="A612" s="99"/>
      <c r="B612" s="100"/>
      <c r="C612" s="99"/>
      <c r="D612" s="99"/>
      <c r="E612" s="1444"/>
      <c r="F612" s="99"/>
      <c r="G612" s="99"/>
      <c r="H612" s="99"/>
      <c r="I612" s="99"/>
      <c r="J612" s="161"/>
      <c r="K612" s="1442"/>
      <c r="L612" s="1443"/>
      <c r="M612" s="161"/>
      <c r="N612" s="1442"/>
      <c r="O612" s="161"/>
      <c r="P612" s="161"/>
      <c r="Q612" s="161"/>
      <c r="R612" s="161"/>
      <c r="S612" s="161"/>
      <c r="T612" s="161"/>
      <c r="U612" s="161"/>
      <c r="V612" s="161"/>
      <c r="W612" s="161"/>
      <c r="X612" s="161"/>
      <c r="Y612" s="161"/>
      <c r="Z612" s="99"/>
      <c r="AA612" s="161"/>
      <c r="AB612" s="161"/>
      <c r="AC612" s="161"/>
      <c r="AD612" s="161"/>
      <c r="AE612" s="161"/>
      <c r="AF612" s="161"/>
      <c r="AG612" s="161"/>
      <c r="AH612" s="161"/>
      <c r="AI612" s="161"/>
      <c r="AJ612" s="161"/>
      <c r="AK612" s="161"/>
      <c r="AL612" s="161"/>
      <c r="AM612" s="161"/>
      <c r="AN612" s="161"/>
      <c r="AO612" s="161"/>
      <c r="AP612" s="161"/>
      <c r="AQ612" s="161"/>
      <c r="AR612" s="161"/>
      <c r="AS612" s="161"/>
      <c r="AT612" s="161"/>
      <c r="AU612" s="161"/>
      <c r="AV612" s="161"/>
      <c r="AW612" s="161"/>
      <c r="AX612" s="161"/>
      <c r="AY612" s="161"/>
      <c r="AZ612" s="161"/>
      <c r="BA612" s="99"/>
    </row>
    <row r="613" spans="1:53" ht="15.75" customHeight="1" x14ac:dyDescent="0.25">
      <c r="A613" s="99"/>
      <c r="B613" s="100"/>
      <c r="C613" s="99"/>
      <c r="D613" s="99"/>
      <c r="E613" s="1444"/>
      <c r="F613" s="99"/>
      <c r="G613" s="99"/>
      <c r="H613" s="99"/>
      <c r="I613" s="99"/>
      <c r="J613" s="161"/>
      <c r="K613" s="1442"/>
      <c r="L613" s="1443"/>
      <c r="M613" s="161"/>
      <c r="N613" s="1442"/>
      <c r="O613" s="161"/>
      <c r="P613" s="161"/>
      <c r="Q613" s="161"/>
      <c r="R613" s="161"/>
      <c r="S613" s="161"/>
      <c r="T613" s="161"/>
      <c r="U613" s="161"/>
      <c r="V613" s="161"/>
      <c r="W613" s="161"/>
      <c r="X613" s="161"/>
      <c r="Y613" s="161"/>
      <c r="Z613" s="99"/>
      <c r="AA613" s="161"/>
      <c r="AB613" s="161"/>
      <c r="AC613" s="161"/>
      <c r="AD613" s="161"/>
      <c r="AE613" s="161"/>
      <c r="AF613" s="161"/>
      <c r="AG613" s="161"/>
      <c r="AH613" s="161"/>
      <c r="AI613" s="161"/>
      <c r="AJ613" s="161"/>
      <c r="AK613" s="161"/>
      <c r="AL613" s="161"/>
      <c r="AM613" s="161"/>
      <c r="AN613" s="161"/>
      <c r="AO613" s="161"/>
      <c r="AP613" s="161"/>
      <c r="AQ613" s="161"/>
      <c r="AR613" s="161"/>
      <c r="AS613" s="161"/>
      <c r="AT613" s="161"/>
      <c r="AU613" s="161"/>
      <c r="AV613" s="161"/>
      <c r="AW613" s="161"/>
      <c r="AX613" s="161"/>
      <c r="AY613" s="161"/>
      <c r="AZ613" s="161"/>
      <c r="BA613" s="99"/>
    </row>
    <row r="614" spans="1:53" ht="15.75" customHeight="1" x14ac:dyDescent="0.25">
      <c r="A614" s="99"/>
      <c r="B614" s="100"/>
      <c r="C614" s="99"/>
      <c r="D614" s="99"/>
      <c r="E614" s="1444"/>
      <c r="F614" s="99"/>
      <c r="G614" s="99"/>
      <c r="H614" s="99"/>
      <c r="I614" s="99"/>
      <c r="J614" s="161"/>
      <c r="K614" s="1442"/>
      <c r="L614" s="1443"/>
      <c r="M614" s="161"/>
      <c r="N614" s="1442"/>
      <c r="O614" s="161"/>
      <c r="P614" s="161"/>
      <c r="Q614" s="161"/>
      <c r="R614" s="161"/>
      <c r="S614" s="161"/>
      <c r="T614" s="161"/>
      <c r="U614" s="161"/>
      <c r="V614" s="161"/>
      <c r="W614" s="161"/>
      <c r="X614" s="161"/>
      <c r="Y614" s="161"/>
      <c r="Z614" s="99"/>
      <c r="AA614" s="161"/>
      <c r="AB614" s="161"/>
      <c r="AC614" s="161"/>
      <c r="AD614" s="161"/>
      <c r="AE614" s="161"/>
      <c r="AF614" s="161"/>
      <c r="AG614" s="161"/>
      <c r="AH614" s="161"/>
      <c r="AI614" s="161"/>
      <c r="AJ614" s="161"/>
      <c r="AK614" s="161"/>
      <c r="AL614" s="161"/>
      <c r="AM614" s="161"/>
      <c r="AN614" s="161"/>
      <c r="AO614" s="161"/>
      <c r="AP614" s="161"/>
      <c r="AQ614" s="161"/>
      <c r="AR614" s="161"/>
      <c r="AS614" s="161"/>
      <c r="AT614" s="161"/>
      <c r="AU614" s="161"/>
      <c r="AV614" s="161"/>
      <c r="AW614" s="161"/>
      <c r="AX614" s="161"/>
      <c r="AY614" s="161"/>
      <c r="AZ614" s="161"/>
      <c r="BA614" s="99"/>
    </row>
    <row r="615" spans="1:53" ht="15.75" customHeight="1" x14ac:dyDescent="0.25">
      <c r="A615" s="99"/>
      <c r="B615" s="100"/>
      <c r="C615" s="99"/>
      <c r="D615" s="99"/>
      <c r="E615" s="1444"/>
      <c r="F615" s="99"/>
      <c r="G615" s="99"/>
      <c r="H615" s="99"/>
      <c r="I615" s="99"/>
      <c r="J615" s="161"/>
      <c r="K615" s="1442"/>
      <c r="L615" s="1443"/>
      <c r="M615" s="161"/>
      <c r="N615" s="1442"/>
      <c r="O615" s="161"/>
      <c r="P615" s="161"/>
      <c r="Q615" s="161"/>
      <c r="R615" s="161"/>
      <c r="S615" s="161"/>
      <c r="T615" s="161"/>
      <c r="U615" s="161"/>
      <c r="V615" s="161"/>
      <c r="W615" s="161"/>
      <c r="X615" s="161"/>
      <c r="Y615" s="161"/>
      <c r="Z615" s="99"/>
      <c r="AA615" s="161"/>
      <c r="AB615" s="161"/>
      <c r="AC615" s="161"/>
      <c r="AD615" s="161"/>
      <c r="AE615" s="161"/>
      <c r="AF615" s="161"/>
      <c r="AG615" s="161"/>
      <c r="AH615" s="161"/>
      <c r="AI615" s="161"/>
      <c r="AJ615" s="161"/>
      <c r="AK615" s="161"/>
      <c r="AL615" s="161"/>
      <c r="AM615" s="161"/>
      <c r="AN615" s="161"/>
      <c r="AO615" s="161"/>
      <c r="AP615" s="161"/>
      <c r="AQ615" s="161"/>
      <c r="AR615" s="161"/>
      <c r="AS615" s="161"/>
      <c r="AT615" s="161"/>
      <c r="AU615" s="161"/>
      <c r="AV615" s="161"/>
      <c r="AW615" s="161"/>
      <c r="AX615" s="161"/>
      <c r="AY615" s="161"/>
      <c r="AZ615" s="161"/>
      <c r="BA615" s="99"/>
    </row>
    <row r="616" spans="1:53" ht="15.75" customHeight="1" x14ac:dyDescent="0.25">
      <c r="A616" s="99"/>
      <c r="B616" s="100"/>
      <c r="C616" s="99"/>
      <c r="D616" s="99"/>
      <c r="E616" s="1444"/>
      <c r="F616" s="99"/>
      <c r="G616" s="99"/>
      <c r="H616" s="99"/>
      <c r="I616" s="99"/>
      <c r="J616" s="161"/>
      <c r="K616" s="1442"/>
      <c r="L616" s="1443"/>
      <c r="M616" s="161"/>
      <c r="N616" s="1442"/>
      <c r="O616" s="161"/>
      <c r="P616" s="161"/>
      <c r="Q616" s="161"/>
      <c r="R616" s="161"/>
      <c r="S616" s="161"/>
      <c r="T616" s="161"/>
      <c r="U616" s="161"/>
      <c r="V616" s="161"/>
      <c r="W616" s="161"/>
      <c r="X616" s="161"/>
      <c r="Y616" s="161"/>
      <c r="Z616" s="99"/>
      <c r="AA616" s="161"/>
      <c r="AB616" s="161"/>
      <c r="AC616" s="161"/>
      <c r="AD616" s="161"/>
      <c r="AE616" s="161"/>
      <c r="AF616" s="161"/>
      <c r="AG616" s="161"/>
      <c r="AH616" s="161"/>
      <c r="AI616" s="161"/>
      <c r="AJ616" s="161"/>
      <c r="AK616" s="161"/>
      <c r="AL616" s="161"/>
      <c r="AM616" s="161"/>
      <c r="AN616" s="161"/>
      <c r="AO616" s="161"/>
      <c r="AP616" s="161"/>
      <c r="AQ616" s="161"/>
      <c r="AR616" s="161"/>
      <c r="AS616" s="161"/>
      <c r="AT616" s="161"/>
      <c r="AU616" s="161"/>
      <c r="AV616" s="161"/>
      <c r="AW616" s="161"/>
      <c r="AX616" s="161"/>
      <c r="AY616" s="161"/>
      <c r="AZ616" s="161"/>
      <c r="BA616" s="99"/>
    </row>
    <row r="617" spans="1:53" ht="15.75" customHeight="1" x14ac:dyDescent="0.25">
      <c r="A617" s="99"/>
      <c r="B617" s="100"/>
      <c r="C617" s="99"/>
      <c r="D617" s="99"/>
      <c r="E617" s="1444"/>
      <c r="F617" s="99"/>
      <c r="G617" s="99"/>
      <c r="H617" s="99"/>
      <c r="I617" s="99"/>
      <c r="J617" s="161"/>
      <c r="K617" s="1442"/>
      <c r="L617" s="1443"/>
      <c r="M617" s="161"/>
      <c r="N617" s="1442"/>
      <c r="O617" s="161"/>
      <c r="P617" s="161"/>
      <c r="Q617" s="161"/>
      <c r="R617" s="161"/>
      <c r="S617" s="161"/>
      <c r="T617" s="161"/>
      <c r="U617" s="161"/>
      <c r="V617" s="161"/>
      <c r="W617" s="161"/>
      <c r="X617" s="161"/>
      <c r="Y617" s="161"/>
      <c r="Z617" s="99"/>
      <c r="AA617" s="161"/>
      <c r="AB617" s="161"/>
      <c r="AC617" s="161"/>
      <c r="AD617" s="161"/>
      <c r="AE617" s="161"/>
      <c r="AF617" s="161"/>
      <c r="AG617" s="161"/>
      <c r="AH617" s="161"/>
      <c r="AI617" s="161"/>
      <c r="AJ617" s="161"/>
      <c r="AK617" s="161"/>
      <c r="AL617" s="161"/>
      <c r="AM617" s="161"/>
      <c r="AN617" s="161"/>
      <c r="AO617" s="161"/>
      <c r="AP617" s="161"/>
      <c r="AQ617" s="161"/>
      <c r="AR617" s="161"/>
      <c r="AS617" s="161"/>
      <c r="AT617" s="161"/>
      <c r="AU617" s="161"/>
      <c r="AV617" s="161"/>
      <c r="AW617" s="161"/>
      <c r="AX617" s="161"/>
      <c r="AY617" s="161"/>
      <c r="AZ617" s="161"/>
      <c r="BA617" s="99"/>
    </row>
    <row r="618" spans="1:53" ht="15.75" customHeight="1" x14ac:dyDescent="0.25">
      <c r="A618" s="99"/>
      <c r="B618" s="100"/>
      <c r="C618" s="99"/>
      <c r="D618" s="99"/>
      <c r="E618" s="1444"/>
      <c r="F618" s="99"/>
      <c r="G618" s="99"/>
      <c r="H618" s="99"/>
      <c r="I618" s="99"/>
      <c r="J618" s="161"/>
      <c r="K618" s="1442"/>
      <c r="L618" s="1443"/>
      <c r="M618" s="161"/>
      <c r="N618" s="1442"/>
      <c r="O618" s="161"/>
      <c r="P618" s="161"/>
      <c r="Q618" s="161"/>
      <c r="R618" s="161"/>
      <c r="S618" s="161"/>
      <c r="T618" s="161"/>
      <c r="U618" s="161"/>
      <c r="V618" s="161"/>
      <c r="W618" s="161"/>
      <c r="X618" s="161"/>
      <c r="Y618" s="161"/>
      <c r="Z618" s="99"/>
      <c r="AA618" s="161"/>
      <c r="AB618" s="161"/>
      <c r="AC618" s="161"/>
      <c r="AD618" s="161"/>
      <c r="AE618" s="161"/>
      <c r="AF618" s="161"/>
      <c r="AG618" s="161"/>
      <c r="AH618" s="161"/>
      <c r="AI618" s="161"/>
      <c r="AJ618" s="161"/>
      <c r="AK618" s="161"/>
      <c r="AL618" s="161"/>
      <c r="AM618" s="161"/>
      <c r="AN618" s="161"/>
      <c r="AO618" s="161"/>
      <c r="AP618" s="161"/>
      <c r="AQ618" s="161"/>
      <c r="AR618" s="161"/>
      <c r="AS618" s="161"/>
      <c r="AT618" s="161"/>
      <c r="AU618" s="161"/>
      <c r="AV618" s="161"/>
      <c r="AW618" s="161"/>
      <c r="AX618" s="161"/>
      <c r="AY618" s="161"/>
      <c r="AZ618" s="161"/>
      <c r="BA618" s="99"/>
    </row>
    <row r="619" spans="1:53" ht="15.75" customHeight="1" x14ac:dyDescent="0.25">
      <c r="A619" s="99"/>
      <c r="B619" s="100"/>
      <c r="C619" s="99"/>
      <c r="D619" s="99"/>
      <c r="E619" s="1444"/>
      <c r="F619" s="99"/>
      <c r="G619" s="99"/>
      <c r="H619" s="99"/>
      <c r="I619" s="99"/>
      <c r="J619" s="161"/>
      <c r="K619" s="1442"/>
      <c r="L619" s="1443"/>
      <c r="M619" s="161"/>
      <c r="N619" s="1442"/>
      <c r="O619" s="161"/>
      <c r="P619" s="161"/>
      <c r="Q619" s="161"/>
      <c r="R619" s="161"/>
      <c r="S619" s="161"/>
      <c r="T619" s="161"/>
      <c r="U619" s="161"/>
      <c r="V619" s="161"/>
      <c r="W619" s="161"/>
      <c r="X619" s="161"/>
      <c r="Y619" s="161"/>
      <c r="Z619" s="99"/>
      <c r="AA619" s="161"/>
      <c r="AB619" s="161"/>
      <c r="AC619" s="161"/>
      <c r="AD619" s="161"/>
      <c r="AE619" s="161"/>
      <c r="AF619" s="161"/>
      <c r="AG619" s="161"/>
      <c r="AH619" s="161"/>
      <c r="AI619" s="161"/>
      <c r="AJ619" s="161"/>
      <c r="AK619" s="161"/>
      <c r="AL619" s="161"/>
      <c r="AM619" s="161"/>
      <c r="AN619" s="161"/>
      <c r="AO619" s="161"/>
      <c r="AP619" s="161"/>
      <c r="AQ619" s="161"/>
      <c r="AR619" s="161"/>
      <c r="AS619" s="161"/>
      <c r="AT619" s="161"/>
      <c r="AU619" s="161"/>
      <c r="AV619" s="161"/>
      <c r="AW619" s="161"/>
      <c r="AX619" s="161"/>
      <c r="AY619" s="161"/>
      <c r="AZ619" s="161"/>
      <c r="BA619" s="99"/>
    </row>
    <row r="620" spans="1:53" ht="15.75" customHeight="1" x14ac:dyDescent="0.25">
      <c r="A620" s="99"/>
      <c r="B620" s="100"/>
      <c r="C620" s="99"/>
      <c r="D620" s="99"/>
      <c r="E620" s="1444"/>
      <c r="F620" s="99"/>
      <c r="G620" s="99"/>
      <c r="H620" s="99"/>
      <c r="I620" s="99"/>
      <c r="J620" s="161"/>
      <c r="K620" s="1442"/>
      <c r="L620" s="1443"/>
      <c r="M620" s="161"/>
      <c r="N620" s="1442"/>
      <c r="O620" s="161"/>
      <c r="P620" s="161"/>
      <c r="Q620" s="161"/>
      <c r="R620" s="161"/>
      <c r="S620" s="161"/>
      <c r="T620" s="161"/>
      <c r="U620" s="161"/>
      <c r="V620" s="161"/>
      <c r="W620" s="161"/>
      <c r="X620" s="161"/>
      <c r="Y620" s="161"/>
      <c r="Z620" s="99"/>
      <c r="AA620" s="161"/>
      <c r="AB620" s="161"/>
      <c r="AC620" s="161"/>
      <c r="AD620" s="161"/>
      <c r="AE620" s="161"/>
      <c r="AF620" s="161"/>
      <c r="AG620" s="161"/>
      <c r="AH620" s="161"/>
      <c r="AI620" s="161"/>
      <c r="AJ620" s="161"/>
      <c r="AK620" s="161"/>
      <c r="AL620" s="161"/>
      <c r="AM620" s="161"/>
      <c r="AN620" s="161"/>
      <c r="AO620" s="161"/>
      <c r="AP620" s="161"/>
      <c r="AQ620" s="161"/>
      <c r="AR620" s="161"/>
      <c r="AS620" s="161"/>
      <c r="AT620" s="161"/>
      <c r="AU620" s="161"/>
      <c r="AV620" s="161"/>
      <c r="AW620" s="161"/>
      <c r="AX620" s="161"/>
      <c r="AY620" s="161"/>
      <c r="AZ620" s="161"/>
      <c r="BA620" s="99"/>
    </row>
    <row r="621" spans="1:53" ht="15.75" customHeight="1" x14ac:dyDescent="0.25">
      <c r="A621" s="99"/>
      <c r="B621" s="100"/>
      <c r="C621" s="99"/>
      <c r="D621" s="99"/>
      <c r="E621" s="1444"/>
      <c r="F621" s="99"/>
      <c r="G621" s="99"/>
      <c r="H621" s="99"/>
      <c r="I621" s="99"/>
      <c r="J621" s="161"/>
      <c r="K621" s="1442"/>
      <c r="L621" s="1443"/>
      <c r="M621" s="161"/>
      <c r="N621" s="1442"/>
      <c r="O621" s="161"/>
      <c r="P621" s="161"/>
      <c r="Q621" s="161"/>
      <c r="R621" s="161"/>
      <c r="S621" s="161"/>
      <c r="T621" s="161"/>
      <c r="U621" s="161"/>
      <c r="V621" s="161"/>
      <c r="W621" s="161"/>
      <c r="X621" s="161"/>
      <c r="Y621" s="161"/>
      <c r="Z621" s="99"/>
      <c r="AA621" s="161"/>
      <c r="AB621" s="161"/>
      <c r="AC621" s="161"/>
      <c r="AD621" s="161"/>
      <c r="AE621" s="161"/>
      <c r="AF621" s="161"/>
      <c r="AG621" s="161"/>
      <c r="AH621" s="161"/>
      <c r="AI621" s="161"/>
      <c r="AJ621" s="161"/>
      <c r="AK621" s="161"/>
      <c r="AL621" s="161"/>
      <c r="AM621" s="161"/>
      <c r="AN621" s="161"/>
      <c r="AO621" s="161"/>
      <c r="AP621" s="161"/>
      <c r="AQ621" s="161"/>
      <c r="AR621" s="161"/>
      <c r="AS621" s="161"/>
      <c r="AT621" s="161"/>
      <c r="AU621" s="161"/>
      <c r="AV621" s="161"/>
      <c r="AW621" s="161"/>
      <c r="AX621" s="161"/>
      <c r="AY621" s="161"/>
      <c r="AZ621" s="161"/>
      <c r="BA621" s="99"/>
    </row>
    <row r="622" spans="1:53" ht="15.75" customHeight="1" x14ac:dyDescent="0.25">
      <c r="A622" s="99"/>
      <c r="B622" s="100"/>
      <c r="C622" s="99"/>
      <c r="D622" s="99"/>
      <c r="E622" s="1444"/>
      <c r="F622" s="99"/>
      <c r="G622" s="99"/>
      <c r="H622" s="99"/>
      <c r="I622" s="99"/>
      <c r="J622" s="161"/>
      <c r="K622" s="1442"/>
      <c r="L622" s="1443"/>
      <c r="M622" s="161"/>
      <c r="N622" s="1442"/>
      <c r="O622" s="161"/>
      <c r="P622" s="161"/>
      <c r="Q622" s="161"/>
      <c r="R622" s="161"/>
      <c r="S622" s="161"/>
      <c r="T622" s="161"/>
      <c r="U622" s="161"/>
      <c r="V622" s="161"/>
      <c r="W622" s="161"/>
      <c r="X622" s="161"/>
      <c r="Y622" s="161"/>
      <c r="Z622" s="99"/>
      <c r="AA622" s="161"/>
      <c r="AB622" s="161"/>
      <c r="AC622" s="161"/>
      <c r="AD622" s="161"/>
      <c r="AE622" s="161"/>
      <c r="AF622" s="161"/>
      <c r="AG622" s="161"/>
      <c r="AH622" s="161"/>
      <c r="AI622" s="161"/>
      <c r="AJ622" s="161"/>
      <c r="AK622" s="161"/>
      <c r="AL622" s="161"/>
      <c r="AM622" s="161"/>
      <c r="AN622" s="161"/>
      <c r="AO622" s="161"/>
      <c r="AP622" s="161"/>
      <c r="AQ622" s="161"/>
      <c r="AR622" s="161"/>
      <c r="AS622" s="161"/>
      <c r="AT622" s="161"/>
      <c r="AU622" s="161"/>
      <c r="AV622" s="161"/>
      <c r="AW622" s="161"/>
      <c r="AX622" s="161"/>
      <c r="AY622" s="161"/>
      <c r="AZ622" s="161"/>
      <c r="BA622" s="99"/>
    </row>
    <row r="623" spans="1:53" ht="15.75" customHeight="1" x14ac:dyDescent="0.25">
      <c r="A623" s="99"/>
      <c r="B623" s="100"/>
      <c r="C623" s="99"/>
      <c r="D623" s="99"/>
      <c r="E623" s="1444"/>
      <c r="F623" s="99"/>
      <c r="G623" s="99"/>
      <c r="H623" s="99"/>
      <c r="I623" s="99"/>
      <c r="J623" s="161"/>
      <c r="K623" s="1442"/>
      <c r="L623" s="1443"/>
      <c r="M623" s="161"/>
      <c r="N623" s="1442"/>
      <c r="O623" s="161"/>
      <c r="P623" s="161"/>
      <c r="Q623" s="161"/>
      <c r="R623" s="161"/>
      <c r="S623" s="161"/>
      <c r="T623" s="161"/>
      <c r="U623" s="161"/>
      <c r="V623" s="161"/>
      <c r="W623" s="161"/>
      <c r="X623" s="161"/>
      <c r="Y623" s="161"/>
      <c r="Z623" s="99"/>
      <c r="AA623" s="161"/>
      <c r="AB623" s="161"/>
      <c r="AC623" s="161"/>
      <c r="AD623" s="161"/>
      <c r="AE623" s="161"/>
      <c r="AF623" s="161"/>
      <c r="AG623" s="161"/>
      <c r="AH623" s="161"/>
      <c r="AI623" s="161"/>
      <c r="AJ623" s="161"/>
      <c r="AK623" s="161"/>
      <c r="AL623" s="161"/>
      <c r="AM623" s="161"/>
      <c r="AN623" s="161"/>
      <c r="AO623" s="161"/>
      <c r="AP623" s="161"/>
      <c r="AQ623" s="161"/>
      <c r="AR623" s="161"/>
      <c r="AS623" s="161"/>
      <c r="AT623" s="161"/>
      <c r="AU623" s="161"/>
      <c r="AV623" s="161"/>
      <c r="AW623" s="161"/>
      <c r="AX623" s="161"/>
      <c r="AY623" s="161"/>
      <c r="AZ623" s="161"/>
      <c r="BA623" s="99"/>
    </row>
    <row r="624" spans="1:53" ht="15.75" customHeight="1" x14ac:dyDescent="0.25">
      <c r="A624" s="99"/>
      <c r="B624" s="100"/>
      <c r="C624" s="99"/>
      <c r="D624" s="99"/>
      <c r="E624" s="1444"/>
      <c r="F624" s="99"/>
      <c r="G624" s="99"/>
      <c r="H624" s="99"/>
      <c r="I624" s="99"/>
      <c r="J624" s="161"/>
      <c r="K624" s="1442"/>
      <c r="L624" s="1443"/>
      <c r="M624" s="161"/>
      <c r="N624" s="1442"/>
      <c r="O624" s="161"/>
      <c r="P624" s="161"/>
      <c r="Q624" s="161"/>
      <c r="R624" s="161"/>
      <c r="S624" s="161"/>
      <c r="T624" s="161"/>
      <c r="U624" s="161"/>
      <c r="V624" s="161"/>
      <c r="W624" s="161"/>
      <c r="X624" s="161"/>
      <c r="Y624" s="161"/>
      <c r="Z624" s="99"/>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1"/>
      <c r="AY624" s="161"/>
      <c r="AZ624" s="161"/>
      <c r="BA624" s="99"/>
    </row>
    <row r="625" spans="1:53" ht="15.75" customHeight="1" x14ac:dyDescent="0.25">
      <c r="A625" s="99"/>
      <c r="B625" s="100"/>
      <c r="C625" s="99"/>
      <c r="D625" s="99"/>
      <c r="E625" s="1444"/>
      <c r="F625" s="99"/>
      <c r="G625" s="99"/>
      <c r="H625" s="99"/>
      <c r="I625" s="99"/>
      <c r="J625" s="161"/>
      <c r="K625" s="1442"/>
      <c r="L625" s="1443"/>
      <c r="M625" s="161"/>
      <c r="N625" s="1442"/>
      <c r="O625" s="161"/>
      <c r="P625" s="161"/>
      <c r="Q625" s="161"/>
      <c r="R625" s="161"/>
      <c r="S625" s="161"/>
      <c r="T625" s="161"/>
      <c r="U625" s="161"/>
      <c r="V625" s="161"/>
      <c r="W625" s="161"/>
      <c r="X625" s="161"/>
      <c r="Y625" s="161"/>
      <c r="Z625" s="99"/>
      <c r="AA625" s="161"/>
      <c r="AB625" s="161"/>
      <c r="AC625" s="161"/>
      <c r="AD625" s="161"/>
      <c r="AE625" s="161"/>
      <c r="AF625" s="161"/>
      <c r="AG625" s="161"/>
      <c r="AH625" s="161"/>
      <c r="AI625" s="161"/>
      <c r="AJ625" s="161"/>
      <c r="AK625" s="161"/>
      <c r="AL625" s="161"/>
      <c r="AM625" s="161"/>
      <c r="AN625" s="161"/>
      <c r="AO625" s="161"/>
      <c r="AP625" s="161"/>
      <c r="AQ625" s="161"/>
      <c r="AR625" s="161"/>
      <c r="AS625" s="161"/>
      <c r="AT625" s="161"/>
      <c r="AU625" s="161"/>
      <c r="AV625" s="161"/>
      <c r="AW625" s="161"/>
      <c r="AX625" s="161"/>
      <c r="AY625" s="161"/>
      <c r="AZ625" s="161"/>
      <c r="BA625" s="99"/>
    </row>
    <row r="626" spans="1:53" ht="15.75" customHeight="1" x14ac:dyDescent="0.25">
      <c r="A626" s="99"/>
      <c r="B626" s="100"/>
      <c r="C626" s="99"/>
      <c r="D626" s="99"/>
      <c r="E626" s="1444"/>
      <c r="F626" s="99"/>
      <c r="G626" s="99"/>
      <c r="H626" s="99"/>
      <c r="I626" s="99"/>
      <c r="J626" s="161"/>
      <c r="K626" s="1442"/>
      <c r="L626" s="1443"/>
      <c r="M626" s="161"/>
      <c r="N626" s="1442"/>
      <c r="O626" s="161"/>
      <c r="P626" s="161"/>
      <c r="Q626" s="161"/>
      <c r="R626" s="161"/>
      <c r="S626" s="161"/>
      <c r="T626" s="161"/>
      <c r="U626" s="161"/>
      <c r="V626" s="161"/>
      <c r="W626" s="161"/>
      <c r="X626" s="161"/>
      <c r="Y626" s="161"/>
      <c r="Z626" s="99"/>
      <c r="AA626" s="161"/>
      <c r="AB626" s="161"/>
      <c r="AC626" s="161"/>
      <c r="AD626" s="161"/>
      <c r="AE626" s="161"/>
      <c r="AF626" s="161"/>
      <c r="AG626" s="161"/>
      <c r="AH626" s="161"/>
      <c r="AI626" s="161"/>
      <c r="AJ626" s="161"/>
      <c r="AK626" s="161"/>
      <c r="AL626" s="161"/>
      <c r="AM626" s="161"/>
      <c r="AN626" s="161"/>
      <c r="AO626" s="161"/>
      <c r="AP626" s="161"/>
      <c r="AQ626" s="161"/>
      <c r="AR626" s="161"/>
      <c r="AS626" s="161"/>
      <c r="AT626" s="161"/>
      <c r="AU626" s="161"/>
      <c r="AV626" s="161"/>
      <c r="AW626" s="161"/>
      <c r="AX626" s="161"/>
      <c r="AY626" s="161"/>
      <c r="AZ626" s="161"/>
      <c r="BA626" s="99"/>
    </row>
    <row r="627" spans="1:53" ht="15.75" customHeight="1" x14ac:dyDescent="0.25">
      <c r="A627" s="99"/>
      <c r="B627" s="100"/>
      <c r="C627" s="99"/>
      <c r="D627" s="99"/>
      <c r="E627" s="1444"/>
      <c r="F627" s="99"/>
      <c r="G627" s="99"/>
      <c r="H627" s="99"/>
      <c r="I627" s="99"/>
      <c r="J627" s="161"/>
      <c r="K627" s="1442"/>
      <c r="L627" s="1443"/>
      <c r="M627" s="161"/>
      <c r="N627" s="1442"/>
      <c r="O627" s="161"/>
      <c r="P627" s="161"/>
      <c r="Q627" s="161"/>
      <c r="R627" s="161"/>
      <c r="S627" s="161"/>
      <c r="T627" s="161"/>
      <c r="U627" s="161"/>
      <c r="V627" s="161"/>
      <c r="W627" s="161"/>
      <c r="X627" s="161"/>
      <c r="Y627" s="161"/>
      <c r="Z627" s="99"/>
      <c r="AA627" s="161"/>
      <c r="AB627" s="161"/>
      <c r="AC627" s="161"/>
      <c r="AD627" s="161"/>
      <c r="AE627" s="161"/>
      <c r="AF627" s="161"/>
      <c r="AG627" s="161"/>
      <c r="AH627" s="161"/>
      <c r="AI627" s="161"/>
      <c r="AJ627" s="161"/>
      <c r="AK627" s="161"/>
      <c r="AL627" s="161"/>
      <c r="AM627" s="161"/>
      <c r="AN627" s="161"/>
      <c r="AO627" s="161"/>
      <c r="AP627" s="161"/>
      <c r="AQ627" s="161"/>
      <c r="AR627" s="161"/>
      <c r="AS627" s="161"/>
      <c r="AT627" s="161"/>
      <c r="AU627" s="161"/>
      <c r="AV627" s="161"/>
      <c r="AW627" s="161"/>
      <c r="AX627" s="161"/>
      <c r="AY627" s="161"/>
      <c r="AZ627" s="161"/>
      <c r="BA627" s="99"/>
    </row>
    <row r="628" spans="1:53" ht="15.75" customHeight="1" x14ac:dyDescent="0.25">
      <c r="A628" s="99"/>
      <c r="B628" s="100"/>
      <c r="C628" s="99"/>
      <c r="D628" s="99"/>
      <c r="E628" s="1444"/>
      <c r="F628" s="99"/>
      <c r="G628" s="99"/>
      <c r="H628" s="99"/>
      <c r="I628" s="99"/>
      <c r="J628" s="161"/>
      <c r="K628" s="1442"/>
      <c r="L628" s="1443"/>
      <c r="M628" s="161"/>
      <c r="N628" s="1442"/>
      <c r="O628" s="161"/>
      <c r="P628" s="161"/>
      <c r="Q628" s="161"/>
      <c r="R628" s="161"/>
      <c r="S628" s="161"/>
      <c r="T628" s="161"/>
      <c r="U628" s="161"/>
      <c r="V628" s="161"/>
      <c r="W628" s="161"/>
      <c r="X628" s="161"/>
      <c r="Y628" s="161"/>
      <c r="Z628" s="99"/>
      <c r="AA628" s="161"/>
      <c r="AB628" s="161"/>
      <c r="AC628" s="161"/>
      <c r="AD628" s="161"/>
      <c r="AE628" s="161"/>
      <c r="AF628" s="161"/>
      <c r="AG628" s="161"/>
      <c r="AH628" s="161"/>
      <c r="AI628" s="161"/>
      <c r="AJ628" s="161"/>
      <c r="AK628" s="161"/>
      <c r="AL628" s="161"/>
      <c r="AM628" s="161"/>
      <c r="AN628" s="161"/>
      <c r="AO628" s="161"/>
      <c r="AP628" s="161"/>
      <c r="AQ628" s="161"/>
      <c r="AR628" s="161"/>
      <c r="AS628" s="161"/>
      <c r="AT628" s="161"/>
      <c r="AU628" s="161"/>
      <c r="AV628" s="161"/>
      <c r="AW628" s="161"/>
      <c r="AX628" s="161"/>
      <c r="AY628" s="161"/>
      <c r="AZ628" s="161"/>
      <c r="BA628" s="99"/>
    </row>
    <row r="629" spans="1:53" ht="15.75" customHeight="1" x14ac:dyDescent="0.25">
      <c r="A629" s="99"/>
      <c r="B629" s="100"/>
      <c r="C629" s="99"/>
      <c r="D629" s="99"/>
      <c r="E629" s="1444"/>
      <c r="F629" s="99"/>
      <c r="G629" s="99"/>
      <c r="H629" s="99"/>
      <c r="I629" s="99"/>
      <c r="J629" s="161"/>
      <c r="K629" s="1442"/>
      <c r="L629" s="1443"/>
      <c r="M629" s="161"/>
      <c r="N629" s="1442"/>
      <c r="O629" s="161"/>
      <c r="P629" s="161"/>
      <c r="Q629" s="161"/>
      <c r="R629" s="161"/>
      <c r="S629" s="161"/>
      <c r="T629" s="161"/>
      <c r="U629" s="161"/>
      <c r="V629" s="161"/>
      <c r="W629" s="161"/>
      <c r="X629" s="161"/>
      <c r="Y629" s="161"/>
      <c r="Z629" s="99"/>
      <c r="AA629" s="161"/>
      <c r="AB629" s="161"/>
      <c r="AC629" s="161"/>
      <c r="AD629" s="161"/>
      <c r="AE629" s="161"/>
      <c r="AF629" s="161"/>
      <c r="AG629" s="161"/>
      <c r="AH629" s="161"/>
      <c r="AI629" s="161"/>
      <c r="AJ629" s="161"/>
      <c r="AK629" s="161"/>
      <c r="AL629" s="161"/>
      <c r="AM629" s="161"/>
      <c r="AN629" s="161"/>
      <c r="AO629" s="161"/>
      <c r="AP629" s="161"/>
      <c r="AQ629" s="161"/>
      <c r="AR629" s="161"/>
      <c r="AS629" s="161"/>
      <c r="AT629" s="161"/>
      <c r="AU629" s="161"/>
      <c r="AV629" s="161"/>
      <c r="AW629" s="161"/>
      <c r="AX629" s="161"/>
      <c r="AY629" s="161"/>
      <c r="AZ629" s="161"/>
      <c r="BA629" s="99"/>
    </row>
    <row r="630" spans="1:53" ht="15.75" customHeight="1" x14ac:dyDescent="0.25">
      <c r="A630" s="99"/>
      <c r="B630" s="100"/>
      <c r="C630" s="99"/>
      <c r="D630" s="99"/>
      <c r="E630" s="1444"/>
      <c r="F630" s="99"/>
      <c r="G630" s="99"/>
      <c r="H630" s="99"/>
      <c r="I630" s="99"/>
      <c r="J630" s="161"/>
      <c r="K630" s="1442"/>
      <c r="L630" s="1443"/>
      <c r="M630" s="161"/>
      <c r="N630" s="1442"/>
      <c r="O630" s="161"/>
      <c r="P630" s="161"/>
      <c r="Q630" s="161"/>
      <c r="R630" s="161"/>
      <c r="S630" s="161"/>
      <c r="T630" s="161"/>
      <c r="U630" s="161"/>
      <c r="V630" s="161"/>
      <c r="W630" s="161"/>
      <c r="X630" s="161"/>
      <c r="Y630" s="161"/>
      <c r="Z630" s="99"/>
      <c r="AA630" s="161"/>
      <c r="AB630" s="161"/>
      <c r="AC630" s="161"/>
      <c r="AD630" s="161"/>
      <c r="AE630" s="161"/>
      <c r="AF630" s="161"/>
      <c r="AG630" s="161"/>
      <c r="AH630" s="161"/>
      <c r="AI630" s="161"/>
      <c r="AJ630" s="161"/>
      <c r="AK630" s="161"/>
      <c r="AL630" s="161"/>
      <c r="AM630" s="161"/>
      <c r="AN630" s="161"/>
      <c r="AO630" s="161"/>
      <c r="AP630" s="161"/>
      <c r="AQ630" s="161"/>
      <c r="AR630" s="161"/>
      <c r="AS630" s="161"/>
      <c r="AT630" s="161"/>
      <c r="AU630" s="161"/>
      <c r="AV630" s="161"/>
      <c r="AW630" s="161"/>
      <c r="AX630" s="161"/>
      <c r="AY630" s="161"/>
      <c r="AZ630" s="161"/>
      <c r="BA630" s="99"/>
    </row>
    <row r="631" spans="1:53" ht="15.75" customHeight="1" x14ac:dyDescent="0.25">
      <c r="A631" s="99"/>
      <c r="B631" s="100"/>
      <c r="C631" s="99"/>
      <c r="D631" s="99"/>
      <c r="E631" s="1444"/>
      <c r="F631" s="99"/>
      <c r="G631" s="99"/>
      <c r="H631" s="99"/>
      <c r="I631" s="99"/>
      <c r="J631" s="161"/>
      <c r="K631" s="1442"/>
      <c r="L631" s="1443"/>
      <c r="M631" s="161"/>
      <c r="N631" s="1442"/>
      <c r="O631" s="161"/>
      <c r="P631" s="161"/>
      <c r="Q631" s="161"/>
      <c r="R631" s="161"/>
      <c r="S631" s="161"/>
      <c r="T631" s="161"/>
      <c r="U631" s="161"/>
      <c r="V631" s="161"/>
      <c r="W631" s="161"/>
      <c r="X631" s="161"/>
      <c r="Y631" s="161"/>
      <c r="Z631" s="99"/>
      <c r="AA631" s="161"/>
      <c r="AB631" s="161"/>
      <c r="AC631" s="161"/>
      <c r="AD631" s="161"/>
      <c r="AE631" s="161"/>
      <c r="AF631" s="161"/>
      <c r="AG631" s="161"/>
      <c r="AH631" s="161"/>
      <c r="AI631" s="161"/>
      <c r="AJ631" s="161"/>
      <c r="AK631" s="161"/>
      <c r="AL631" s="161"/>
      <c r="AM631" s="161"/>
      <c r="AN631" s="161"/>
      <c r="AO631" s="161"/>
      <c r="AP631" s="161"/>
      <c r="AQ631" s="161"/>
      <c r="AR631" s="161"/>
      <c r="AS631" s="161"/>
      <c r="AT631" s="161"/>
      <c r="AU631" s="161"/>
      <c r="AV631" s="161"/>
      <c r="AW631" s="161"/>
      <c r="AX631" s="161"/>
      <c r="AY631" s="161"/>
      <c r="AZ631" s="161"/>
      <c r="BA631" s="99"/>
    </row>
    <row r="632" spans="1:53" ht="15.75" customHeight="1" x14ac:dyDescent="0.25">
      <c r="A632" s="99"/>
      <c r="B632" s="100"/>
      <c r="C632" s="99"/>
      <c r="D632" s="99"/>
      <c r="E632" s="1444"/>
      <c r="F632" s="99"/>
      <c r="G632" s="99"/>
      <c r="H632" s="99"/>
      <c r="I632" s="99"/>
      <c r="J632" s="161"/>
      <c r="K632" s="1442"/>
      <c r="L632" s="1443"/>
      <c r="M632" s="161"/>
      <c r="N632" s="1442"/>
      <c r="O632" s="161"/>
      <c r="P632" s="161"/>
      <c r="Q632" s="161"/>
      <c r="R632" s="161"/>
      <c r="S632" s="161"/>
      <c r="T632" s="161"/>
      <c r="U632" s="161"/>
      <c r="V632" s="161"/>
      <c r="W632" s="161"/>
      <c r="X632" s="161"/>
      <c r="Y632" s="161"/>
      <c r="Z632" s="99"/>
      <c r="AA632" s="161"/>
      <c r="AB632" s="161"/>
      <c r="AC632" s="161"/>
      <c r="AD632" s="161"/>
      <c r="AE632" s="161"/>
      <c r="AF632" s="161"/>
      <c r="AG632" s="161"/>
      <c r="AH632" s="161"/>
      <c r="AI632" s="161"/>
      <c r="AJ632" s="161"/>
      <c r="AK632" s="161"/>
      <c r="AL632" s="161"/>
      <c r="AM632" s="161"/>
      <c r="AN632" s="161"/>
      <c r="AO632" s="161"/>
      <c r="AP632" s="161"/>
      <c r="AQ632" s="161"/>
      <c r="AR632" s="161"/>
      <c r="AS632" s="161"/>
      <c r="AT632" s="161"/>
      <c r="AU632" s="161"/>
      <c r="AV632" s="161"/>
      <c r="AW632" s="161"/>
      <c r="AX632" s="161"/>
      <c r="AY632" s="161"/>
      <c r="AZ632" s="161"/>
      <c r="BA632" s="99"/>
    </row>
    <row r="633" spans="1:53" ht="15.75" customHeight="1" x14ac:dyDescent="0.25">
      <c r="A633" s="99"/>
      <c r="B633" s="100"/>
      <c r="C633" s="99"/>
      <c r="D633" s="99"/>
      <c r="E633" s="1444"/>
      <c r="F633" s="99"/>
      <c r="G633" s="99"/>
      <c r="H633" s="99"/>
      <c r="I633" s="99"/>
      <c r="J633" s="161"/>
      <c r="K633" s="1442"/>
      <c r="L633" s="1443"/>
      <c r="M633" s="161"/>
      <c r="N633" s="1442"/>
      <c r="O633" s="161"/>
      <c r="P633" s="161"/>
      <c r="Q633" s="161"/>
      <c r="R633" s="161"/>
      <c r="S633" s="161"/>
      <c r="T633" s="161"/>
      <c r="U633" s="161"/>
      <c r="V633" s="161"/>
      <c r="W633" s="161"/>
      <c r="X633" s="161"/>
      <c r="Y633" s="161"/>
      <c r="Z633" s="99"/>
      <c r="AA633" s="161"/>
      <c r="AB633" s="161"/>
      <c r="AC633" s="161"/>
      <c r="AD633" s="161"/>
      <c r="AE633" s="161"/>
      <c r="AF633" s="161"/>
      <c r="AG633" s="161"/>
      <c r="AH633" s="161"/>
      <c r="AI633" s="161"/>
      <c r="AJ633" s="161"/>
      <c r="AK633" s="161"/>
      <c r="AL633" s="161"/>
      <c r="AM633" s="161"/>
      <c r="AN633" s="161"/>
      <c r="AO633" s="161"/>
      <c r="AP633" s="161"/>
      <c r="AQ633" s="161"/>
      <c r="AR633" s="161"/>
      <c r="AS633" s="161"/>
      <c r="AT633" s="161"/>
      <c r="AU633" s="161"/>
      <c r="AV633" s="161"/>
      <c r="AW633" s="161"/>
      <c r="AX633" s="161"/>
      <c r="AY633" s="161"/>
      <c r="AZ633" s="161"/>
      <c r="BA633" s="99"/>
    </row>
    <row r="634" spans="1:53" ht="15.75" customHeight="1" x14ac:dyDescent="0.25">
      <c r="A634" s="99"/>
      <c r="B634" s="100"/>
      <c r="C634" s="99"/>
      <c r="D634" s="99"/>
      <c r="E634" s="1444"/>
      <c r="F634" s="99"/>
      <c r="G634" s="99"/>
      <c r="H634" s="99"/>
      <c r="I634" s="99"/>
      <c r="J634" s="161"/>
      <c r="K634" s="1442"/>
      <c r="L634" s="1443"/>
      <c r="M634" s="161"/>
      <c r="N634" s="1442"/>
      <c r="O634" s="161"/>
      <c r="P634" s="161"/>
      <c r="Q634" s="161"/>
      <c r="R634" s="161"/>
      <c r="S634" s="161"/>
      <c r="T634" s="161"/>
      <c r="U634" s="161"/>
      <c r="V634" s="161"/>
      <c r="W634" s="161"/>
      <c r="X634" s="161"/>
      <c r="Y634" s="161"/>
      <c r="Z634" s="99"/>
      <c r="AA634" s="161"/>
      <c r="AB634" s="161"/>
      <c r="AC634" s="161"/>
      <c r="AD634" s="161"/>
      <c r="AE634" s="161"/>
      <c r="AF634" s="161"/>
      <c r="AG634" s="161"/>
      <c r="AH634" s="161"/>
      <c r="AI634" s="161"/>
      <c r="AJ634" s="161"/>
      <c r="AK634" s="161"/>
      <c r="AL634" s="161"/>
      <c r="AM634" s="161"/>
      <c r="AN634" s="161"/>
      <c r="AO634" s="161"/>
      <c r="AP634" s="161"/>
      <c r="AQ634" s="161"/>
      <c r="AR634" s="161"/>
      <c r="AS634" s="161"/>
      <c r="AT634" s="161"/>
      <c r="AU634" s="161"/>
      <c r="AV634" s="161"/>
      <c r="AW634" s="161"/>
      <c r="AX634" s="161"/>
      <c r="AY634" s="161"/>
      <c r="AZ634" s="161"/>
      <c r="BA634" s="99"/>
    </row>
    <row r="635" spans="1:53" ht="15.75" customHeight="1" x14ac:dyDescent="0.25">
      <c r="A635" s="99"/>
      <c r="B635" s="100"/>
      <c r="C635" s="99"/>
      <c r="D635" s="99"/>
      <c r="E635" s="1444"/>
      <c r="F635" s="99"/>
      <c r="G635" s="99"/>
      <c r="H635" s="99"/>
      <c r="I635" s="99"/>
      <c r="J635" s="161"/>
      <c r="K635" s="1442"/>
      <c r="L635" s="1443"/>
      <c r="M635" s="161"/>
      <c r="N635" s="1442"/>
      <c r="O635" s="161"/>
      <c r="P635" s="161"/>
      <c r="Q635" s="161"/>
      <c r="R635" s="161"/>
      <c r="S635" s="161"/>
      <c r="T635" s="161"/>
      <c r="U635" s="161"/>
      <c r="V635" s="161"/>
      <c r="W635" s="161"/>
      <c r="X635" s="161"/>
      <c r="Y635" s="161"/>
      <c r="Z635" s="99"/>
      <c r="AA635" s="161"/>
      <c r="AB635" s="161"/>
      <c r="AC635" s="161"/>
      <c r="AD635" s="161"/>
      <c r="AE635" s="161"/>
      <c r="AF635" s="161"/>
      <c r="AG635" s="161"/>
      <c r="AH635" s="161"/>
      <c r="AI635" s="161"/>
      <c r="AJ635" s="161"/>
      <c r="AK635" s="161"/>
      <c r="AL635" s="161"/>
      <c r="AM635" s="161"/>
      <c r="AN635" s="161"/>
      <c r="AO635" s="161"/>
      <c r="AP635" s="161"/>
      <c r="AQ635" s="161"/>
      <c r="AR635" s="161"/>
      <c r="AS635" s="161"/>
      <c r="AT635" s="161"/>
      <c r="AU635" s="161"/>
      <c r="AV635" s="161"/>
      <c r="AW635" s="161"/>
      <c r="AX635" s="161"/>
      <c r="AY635" s="161"/>
      <c r="AZ635" s="161"/>
      <c r="BA635" s="99"/>
    </row>
    <row r="636" spans="1:53" ht="15.75" customHeight="1" x14ac:dyDescent="0.25">
      <c r="A636" s="99"/>
      <c r="B636" s="100"/>
      <c r="C636" s="99"/>
      <c r="D636" s="99"/>
      <c r="E636" s="1444"/>
      <c r="F636" s="99"/>
      <c r="G636" s="99"/>
      <c r="H636" s="99"/>
      <c r="I636" s="99"/>
      <c r="J636" s="161"/>
      <c r="K636" s="1442"/>
      <c r="L636" s="1443"/>
      <c r="M636" s="161"/>
      <c r="N636" s="1442"/>
      <c r="O636" s="161"/>
      <c r="P636" s="161"/>
      <c r="Q636" s="161"/>
      <c r="R636" s="161"/>
      <c r="S636" s="161"/>
      <c r="T636" s="161"/>
      <c r="U636" s="161"/>
      <c r="V636" s="161"/>
      <c r="W636" s="161"/>
      <c r="X636" s="161"/>
      <c r="Y636" s="161"/>
      <c r="Z636" s="99"/>
      <c r="AA636" s="161"/>
      <c r="AB636" s="161"/>
      <c r="AC636" s="161"/>
      <c r="AD636" s="161"/>
      <c r="AE636" s="161"/>
      <c r="AF636" s="161"/>
      <c r="AG636" s="161"/>
      <c r="AH636" s="161"/>
      <c r="AI636" s="161"/>
      <c r="AJ636" s="161"/>
      <c r="AK636" s="161"/>
      <c r="AL636" s="161"/>
      <c r="AM636" s="161"/>
      <c r="AN636" s="161"/>
      <c r="AO636" s="161"/>
      <c r="AP636" s="161"/>
      <c r="AQ636" s="161"/>
      <c r="AR636" s="161"/>
      <c r="AS636" s="161"/>
      <c r="AT636" s="161"/>
      <c r="AU636" s="161"/>
      <c r="AV636" s="161"/>
      <c r="AW636" s="161"/>
      <c r="AX636" s="161"/>
      <c r="AY636" s="161"/>
      <c r="AZ636" s="161"/>
      <c r="BA636" s="99"/>
    </row>
    <row r="637" spans="1:53" ht="15.75" customHeight="1" x14ac:dyDescent="0.25">
      <c r="A637" s="99"/>
      <c r="B637" s="100"/>
      <c r="C637" s="99"/>
      <c r="D637" s="99"/>
      <c r="E637" s="1444"/>
      <c r="F637" s="99"/>
      <c r="G637" s="99"/>
      <c r="H637" s="99"/>
      <c r="I637" s="99"/>
      <c r="J637" s="161"/>
      <c r="K637" s="1442"/>
      <c r="L637" s="1443"/>
      <c r="M637" s="161"/>
      <c r="N637" s="1442"/>
      <c r="O637" s="161"/>
      <c r="P637" s="161"/>
      <c r="Q637" s="161"/>
      <c r="R637" s="161"/>
      <c r="S637" s="161"/>
      <c r="T637" s="161"/>
      <c r="U637" s="161"/>
      <c r="V637" s="161"/>
      <c r="W637" s="161"/>
      <c r="X637" s="161"/>
      <c r="Y637" s="161"/>
      <c r="Z637" s="99"/>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c r="AU637" s="161"/>
      <c r="AV637" s="161"/>
      <c r="AW637" s="161"/>
      <c r="AX637" s="161"/>
      <c r="AY637" s="161"/>
      <c r="AZ637" s="161"/>
      <c r="BA637" s="99"/>
    </row>
    <row r="638" spans="1:53" ht="15.75" customHeight="1" x14ac:dyDescent="0.25">
      <c r="A638" s="99"/>
      <c r="B638" s="100"/>
      <c r="C638" s="99"/>
      <c r="D638" s="99"/>
      <c r="E638" s="1444"/>
      <c r="F638" s="99"/>
      <c r="G638" s="99"/>
      <c r="H638" s="99"/>
      <c r="I638" s="99"/>
      <c r="J638" s="161"/>
      <c r="K638" s="1442"/>
      <c r="L638" s="1443"/>
      <c r="M638" s="161"/>
      <c r="N638" s="1442"/>
      <c r="O638" s="161"/>
      <c r="P638" s="161"/>
      <c r="Q638" s="161"/>
      <c r="R638" s="161"/>
      <c r="S638" s="161"/>
      <c r="T638" s="161"/>
      <c r="U638" s="161"/>
      <c r="V638" s="161"/>
      <c r="W638" s="161"/>
      <c r="X638" s="161"/>
      <c r="Y638" s="161"/>
      <c r="Z638" s="99"/>
      <c r="AA638" s="161"/>
      <c r="AB638" s="161"/>
      <c r="AC638" s="161"/>
      <c r="AD638" s="161"/>
      <c r="AE638" s="161"/>
      <c r="AF638" s="161"/>
      <c r="AG638" s="161"/>
      <c r="AH638" s="161"/>
      <c r="AI638" s="161"/>
      <c r="AJ638" s="161"/>
      <c r="AK638" s="161"/>
      <c r="AL638" s="161"/>
      <c r="AM638" s="161"/>
      <c r="AN638" s="161"/>
      <c r="AO638" s="161"/>
      <c r="AP638" s="161"/>
      <c r="AQ638" s="161"/>
      <c r="AR638" s="161"/>
      <c r="AS638" s="161"/>
      <c r="AT638" s="161"/>
      <c r="AU638" s="161"/>
      <c r="AV638" s="161"/>
      <c r="AW638" s="161"/>
      <c r="AX638" s="161"/>
      <c r="AY638" s="161"/>
      <c r="AZ638" s="161"/>
      <c r="BA638" s="99"/>
    </row>
    <row r="639" spans="1:53" ht="15.75" customHeight="1" x14ac:dyDescent="0.25">
      <c r="A639" s="99"/>
      <c r="B639" s="100"/>
      <c r="C639" s="99"/>
      <c r="D639" s="99"/>
      <c r="E639" s="1444"/>
      <c r="F639" s="99"/>
      <c r="G639" s="99"/>
      <c r="H639" s="99"/>
      <c r="I639" s="99"/>
      <c r="J639" s="161"/>
      <c r="K639" s="1442"/>
      <c r="L639" s="1443"/>
      <c r="M639" s="161"/>
      <c r="N639" s="1442"/>
      <c r="O639" s="161"/>
      <c r="P639" s="161"/>
      <c r="Q639" s="161"/>
      <c r="R639" s="161"/>
      <c r="S639" s="161"/>
      <c r="T639" s="161"/>
      <c r="U639" s="161"/>
      <c r="V639" s="161"/>
      <c r="W639" s="161"/>
      <c r="X639" s="161"/>
      <c r="Y639" s="161"/>
      <c r="Z639" s="99"/>
      <c r="AA639" s="161"/>
      <c r="AB639" s="161"/>
      <c r="AC639" s="161"/>
      <c r="AD639" s="161"/>
      <c r="AE639" s="161"/>
      <c r="AF639" s="161"/>
      <c r="AG639" s="161"/>
      <c r="AH639" s="161"/>
      <c r="AI639" s="161"/>
      <c r="AJ639" s="161"/>
      <c r="AK639" s="161"/>
      <c r="AL639" s="161"/>
      <c r="AM639" s="161"/>
      <c r="AN639" s="161"/>
      <c r="AO639" s="161"/>
      <c r="AP639" s="161"/>
      <c r="AQ639" s="161"/>
      <c r="AR639" s="161"/>
      <c r="AS639" s="161"/>
      <c r="AT639" s="161"/>
      <c r="AU639" s="161"/>
      <c r="AV639" s="161"/>
      <c r="AW639" s="161"/>
      <c r="AX639" s="161"/>
      <c r="AY639" s="161"/>
      <c r="AZ639" s="161"/>
      <c r="BA639" s="99"/>
    </row>
    <row r="640" spans="1:53" ht="15.75" customHeight="1" x14ac:dyDescent="0.25">
      <c r="A640" s="99"/>
      <c r="B640" s="100"/>
      <c r="C640" s="99"/>
      <c r="D640" s="99"/>
      <c r="E640" s="1444"/>
      <c r="F640" s="99"/>
      <c r="G640" s="99"/>
      <c r="H640" s="99"/>
      <c r="I640" s="99"/>
      <c r="J640" s="161"/>
      <c r="K640" s="1442"/>
      <c r="L640" s="1443"/>
      <c r="M640" s="161"/>
      <c r="N640" s="1442"/>
      <c r="O640" s="161"/>
      <c r="P640" s="161"/>
      <c r="Q640" s="161"/>
      <c r="R640" s="161"/>
      <c r="S640" s="161"/>
      <c r="T640" s="161"/>
      <c r="U640" s="161"/>
      <c r="V640" s="161"/>
      <c r="W640" s="161"/>
      <c r="X640" s="161"/>
      <c r="Y640" s="161"/>
      <c r="Z640" s="99"/>
      <c r="AA640" s="161"/>
      <c r="AB640" s="161"/>
      <c r="AC640" s="161"/>
      <c r="AD640" s="161"/>
      <c r="AE640" s="161"/>
      <c r="AF640" s="161"/>
      <c r="AG640" s="161"/>
      <c r="AH640" s="161"/>
      <c r="AI640" s="161"/>
      <c r="AJ640" s="161"/>
      <c r="AK640" s="161"/>
      <c r="AL640" s="161"/>
      <c r="AM640" s="161"/>
      <c r="AN640" s="161"/>
      <c r="AO640" s="161"/>
      <c r="AP640" s="161"/>
      <c r="AQ640" s="161"/>
      <c r="AR640" s="161"/>
      <c r="AS640" s="161"/>
      <c r="AT640" s="161"/>
      <c r="AU640" s="161"/>
      <c r="AV640" s="161"/>
      <c r="AW640" s="161"/>
      <c r="AX640" s="161"/>
      <c r="AY640" s="161"/>
      <c r="AZ640" s="161"/>
      <c r="BA640" s="99"/>
    </row>
    <row r="641" spans="1:53" ht="15.75" customHeight="1" x14ac:dyDescent="0.25">
      <c r="A641" s="99"/>
      <c r="B641" s="100"/>
      <c r="C641" s="99"/>
      <c r="D641" s="99"/>
      <c r="E641" s="1444"/>
      <c r="F641" s="99"/>
      <c r="G641" s="99"/>
      <c r="H641" s="99"/>
      <c r="I641" s="99"/>
      <c r="J641" s="161"/>
      <c r="K641" s="1442"/>
      <c r="L641" s="1443"/>
      <c r="M641" s="161"/>
      <c r="N641" s="1442"/>
      <c r="O641" s="161"/>
      <c r="P641" s="161"/>
      <c r="Q641" s="161"/>
      <c r="R641" s="161"/>
      <c r="S641" s="161"/>
      <c r="T641" s="161"/>
      <c r="U641" s="161"/>
      <c r="V641" s="161"/>
      <c r="W641" s="161"/>
      <c r="X641" s="161"/>
      <c r="Y641" s="161"/>
      <c r="Z641" s="99"/>
      <c r="AA641" s="161"/>
      <c r="AB641" s="161"/>
      <c r="AC641" s="161"/>
      <c r="AD641" s="161"/>
      <c r="AE641" s="161"/>
      <c r="AF641" s="161"/>
      <c r="AG641" s="161"/>
      <c r="AH641" s="161"/>
      <c r="AI641" s="161"/>
      <c r="AJ641" s="161"/>
      <c r="AK641" s="161"/>
      <c r="AL641" s="161"/>
      <c r="AM641" s="161"/>
      <c r="AN641" s="161"/>
      <c r="AO641" s="161"/>
      <c r="AP641" s="161"/>
      <c r="AQ641" s="161"/>
      <c r="AR641" s="161"/>
      <c r="AS641" s="161"/>
      <c r="AT641" s="161"/>
      <c r="AU641" s="161"/>
      <c r="AV641" s="161"/>
      <c r="AW641" s="161"/>
      <c r="AX641" s="161"/>
      <c r="AY641" s="161"/>
      <c r="AZ641" s="161"/>
      <c r="BA641" s="99"/>
    </row>
    <row r="642" spans="1:53" ht="15.75" customHeight="1" x14ac:dyDescent="0.25">
      <c r="A642" s="99"/>
      <c r="B642" s="100"/>
      <c r="C642" s="99"/>
      <c r="D642" s="99"/>
      <c r="E642" s="1444"/>
      <c r="F642" s="99"/>
      <c r="G642" s="99"/>
      <c r="H642" s="99"/>
      <c r="I642" s="99"/>
      <c r="J642" s="161"/>
      <c r="K642" s="1442"/>
      <c r="L642" s="1443"/>
      <c r="M642" s="161"/>
      <c r="N642" s="1442"/>
      <c r="O642" s="161"/>
      <c r="P642" s="161"/>
      <c r="Q642" s="161"/>
      <c r="R642" s="161"/>
      <c r="S642" s="161"/>
      <c r="T642" s="161"/>
      <c r="U642" s="161"/>
      <c r="V642" s="161"/>
      <c r="W642" s="161"/>
      <c r="X642" s="161"/>
      <c r="Y642" s="161"/>
      <c r="Z642" s="99"/>
      <c r="AA642" s="161"/>
      <c r="AB642" s="161"/>
      <c r="AC642" s="161"/>
      <c r="AD642" s="161"/>
      <c r="AE642" s="161"/>
      <c r="AF642" s="161"/>
      <c r="AG642" s="161"/>
      <c r="AH642" s="161"/>
      <c r="AI642" s="161"/>
      <c r="AJ642" s="161"/>
      <c r="AK642" s="161"/>
      <c r="AL642" s="161"/>
      <c r="AM642" s="161"/>
      <c r="AN642" s="161"/>
      <c r="AO642" s="161"/>
      <c r="AP642" s="161"/>
      <c r="AQ642" s="161"/>
      <c r="AR642" s="161"/>
      <c r="AS642" s="161"/>
      <c r="AT642" s="161"/>
      <c r="AU642" s="161"/>
      <c r="AV642" s="161"/>
      <c r="AW642" s="161"/>
      <c r="AX642" s="161"/>
      <c r="AY642" s="161"/>
      <c r="AZ642" s="161"/>
      <c r="BA642" s="99"/>
    </row>
    <row r="643" spans="1:53" ht="15.75" customHeight="1" x14ac:dyDescent="0.25">
      <c r="A643" s="99"/>
      <c r="B643" s="100"/>
      <c r="C643" s="99"/>
      <c r="D643" s="99"/>
      <c r="E643" s="1444"/>
      <c r="F643" s="99"/>
      <c r="G643" s="99"/>
      <c r="H643" s="99"/>
      <c r="I643" s="99"/>
      <c r="J643" s="161"/>
      <c r="K643" s="1442"/>
      <c r="L643" s="1443"/>
      <c r="M643" s="161"/>
      <c r="N643" s="1442"/>
      <c r="O643" s="161"/>
      <c r="P643" s="161"/>
      <c r="Q643" s="161"/>
      <c r="R643" s="161"/>
      <c r="S643" s="161"/>
      <c r="T643" s="161"/>
      <c r="U643" s="161"/>
      <c r="V643" s="161"/>
      <c r="W643" s="161"/>
      <c r="X643" s="161"/>
      <c r="Y643" s="161"/>
      <c r="Z643" s="99"/>
      <c r="AA643" s="161"/>
      <c r="AB643" s="161"/>
      <c r="AC643" s="161"/>
      <c r="AD643" s="161"/>
      <c r="AE643" s="161"/>
      <c r="AF643" s="161"/>
      <c r="AG643" s="161"/>
      <c r="AH643" s="161"/>
      <c r="AI643" s="161"/>
      <c r="AJ643" s="161"/>
      <c r="AK643" s="161"/>
      <c r="AL643" s="161"/>
      <c r="AM643" s="161"/>
      <c r="AN643" s="161"/>
      <c r="AO643" s="161"/>
      <c r="AP643" s="161"/>
      <c r="AQ643" s="161"/>
      <c r="AR643" s="161"/>
      <c r="AS643" s="161"/>
      <c r="AT643" s="161"/>
      <c r="AU643" s="161"/>
      <c r="AV643" s="161"/>
      <c r="AW643" s="161"/>
      <c r="AX643" s="161"/>
      <c r="AY643" s="161"/>
      <c r="AZ643" s="161"/>
      <c r="BA643" s="99"/>
    </row>
    <row r="644" spans="1:53" ht="15.75" customHeight="1" x14ac:dyDescent="0.25">
      <c r="A644" s="99"/>
      <c r="B644" s="100"/>
      <c r="C644" s="99"/>
      <c r="D644" s="99"/>
      <c r="E644" s="1444"/>
      <c r="F644" s="99"/>
      <c r="G644" s="99"/>
      <c r="H644" s="99"/>
      <c r="I644" s="99"/>
      <c r="J644" s="161"/>
      <c r="K644" s="1442"/>
      <c r="L644" s="1443"/>
      <c r="M644" s="161"/>
      <c r="N644" s="1442"/>
      <c r="O644" s="161"/>
      <c r="P644" s="161"/>
      <c r="Q644" s="161"/>
      <c r="R644" s="161"/>
      <c r="S644" s="161"/>
      <c r="T644" s="161"/>
      <c r="U644" s="161"/>
      <c r="V644" s="161"/>
      <c r="W644" s="161"/>
      <c r="X644" s="161"/>
      <c r="Y644" s="161"/>
      <c r="Z644" s="99"/>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1"/>
      <c r="AY644" s="161"/>
      <c r="AZ644" s="161"/>
      <c r="BA644" s="99"/>
    </row>
    <row r="645" spans="1:53" ht="15.75" customHeight="1" x14ac:dyDescent="0.25">
      <c r="A645" s="99"/>
      <c r="B645" s="100"/>
      <c r="C645" s="99"/>
      <c r="D645" s="99"/>
      <c r="E645" s="1444"/>
      <c r="F645" s="99"/>
      <c r="G645" s="99"/>
      <c r="H645" s="99"/>
      <c r="I645" s="99"/>
      <c r="J645" s="161"/>
      <c r="K645" s="1442"/>
      <c r="L645" s="1443"/>
      <c r="M645" s="161"/>
      <c r="N645" s="1442"/>
      <c r="O645" s="161"/>
      <c r="P645" s="161"/>
      <c r="Q645" s="161"/>
      <c r="R645" s="161"/>
      <c r="S645" s="161"/>
      <c r="T645" s="161"/>
      <c r="U645" s="161"/>
      <c r="V645" s="161"/>
      <c r="W645" s="161"/>
      <c r="X645" s="161"/>
      <c r="Y645" s="161"/>
      <c r="Z645" s="99"/>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1"/>
      <c r="AY645" s="161"/>
      <c r="AZ645" s="161"/>
      <c r="BA645" s="99"/>
    </row>
    <row r="646" spans="1:53" ht="15.75" customHeight="1" x14ac:dyDescent="0.25">
      <c r="A646" s="99"/>
      <c r="B646" s="100"/>
      <c r="C646" s="99"/>
      <c r="D646" s="99"/>
      <c r="E646" s="1444"/>
      <c r="F646" s="99"/>
      <c r="G646" s="99"/>
      <c r="H646" s="99"/>
      <c r="I646" s="99"/>
      <c r="J646" s="161"/>
      <c r="K646" s="1442"/>
      <c r="L646" s="1443"/>
      <c r="M646" s="161"/>
      <c r="N646" s="1442"/>
      <c r="O646" s="161"/>
      <c r="P646" s="161"/>
      <c r="Q646" s="161"/>
      <c r="R646" s="161"/>
      <c r="S646" s="161"/>
      <c r="T646" s="161"/>
      <c r="U646" s="161"/>
      <c r="V646" s="161"/>
      <c r="W646" s="161"/>
      <c r="X646" s="161"/>
      <c r="Y646" s="161"/>
      <c r="Z646" s="99"/>
      <c r="AA646" s="161"/>
      <c r="AB646" s="161"/>
      <c r="AC646" s="161"/>
      <c r="AD646" s="161"/>
      <c r="AE646" s="161"/>
      <c r="AF646" s="161"/>
      <c r="AG646" s="161"/>
      <c r="AH646" s="161"/>
      <c r="AI646" s="161"/>
      <c r="AJ646" s="161"/>
      <c r="AK646" s="161"/>
      <c r="AL646" s="161"/>
      <c r="AM646" s="161"/>
      <c r="AN646" s="161"/>
      <c r="AO646" s="161"/>
      <c r="AP646" s="161"/>
      <c r="AQ646" s="161"/>
      <c r="AR646" s="161"/>
      <c r="AS646" s="161"/>
      <c r="AT646" s="161"/>
      <c r="AU646" s="161"/>
      <c r="AV646" s="161"/>
      <c r="AW646" s="161"/>
      <c r="AX646" s="161"/>
      <c r="AY646" s="161"/>
      <c r="AZ646" s="161"/>
      <c r="BA646" s="99"/>
    </row>
    <row r="647" spans="1:53" ht="15.75" customHeight="1" x14ac:dyDescent="0.25">
      <c r="A647" s="99"/>
      <c r="B647" s="100"/>
      <c r="C647" s="99"/>
      <c r="D647" s="99"/>
      <c r="E647" s="1444"/>
      <c r="F647" s="99"/>
      <c r="G647" s="99"/>
      <c r="H647" s="99"/>
      <c r="I647" s="99"/>
      <c r="J647" s="161"/>
      <c r="K647" s="1442"/>
      <c r="L647" s="1443"/>
      <c r="M647" s="161"/>
      <c r="N647" s="1442"/>
      <c r="O647" s="161"/>
      <c r="P647" s="161"/>
      <c r="Q647" s="161"/>
      <c r="R647" s="161"/>
      <c r="S647" s="161"/>
      <c r="T647" s="161"/>
      <c r="U647" s="161"/>
      <c r="V647" s="161"/>
      <c r="W647" s="161"/>
      <c r="X647" s="161"/>
      <c r="Y647" s="161"/>
      <c r="Z647" s="99"/>
      <c r="AA647" s="161"/>
      <c r="AB647" s="161"/>
      <c r="AC647" s="161"/>
      <c r="AD647" s="161"/>
      <c r="AE647" s="161"/>
      <c r="AF647" s="161"/>
      <c r="AG647" s="161"/>
      <c r="AH647" s="161"/>
      <c r="AI647" s="161"/>
      <c r="AJ647" s="161"/>
      <c r="AK647" s="161"/>
      <c r="AL647" s="161"/>
      <c r="AM647" s="161"/>
      <c r="AN647" s="161"/>
      <c r="AO647" s="161"/>
      <c r="AP647" s="161"/>
      <c r="AQ647" s="161"/>
      <c r="AR647" s="161"/>
      <c r="AS647" s="161"/>
      <c r="AT647" s="161"/>
      <c r="AU647" s="161"/>
      <c r="AV647" s="161"/>
      <c r="AW647" s="161"/>
      <c r="AX647" s="161"/>
      <c r="AY647" s="161"/>
      <c r="AZ647" s="161"/>
      <c r="BA647" s="99"/>
    </row>
    <row r="648" spans="1:53" ht="15.75" customHeight="1" x14ac:dyDescent="0.25">
      <c r="A648" s="99"/>
      <c r="B648" s="100"/>
      <c r="C648" s="99"/>
      <c r="D648" s="99"/>
      <c r="E648" s="1444"/>
      <c r="F648" s="99"/>
      <c r="G648" s="99"/>
      <c r="H648" s="99"/>
      <c r="I648" s="99"/>
      <c r="J648" s="161"/>
      <c r="K648" s="1442"/>
      <c r="L648" s="1443"/>
      <c r="M648" s="161"/>
      <c r="N648" s="1442"/>
      <c r="O648" s="161"/>
      <c r="P648" s="161"/>
      <c r="Q648" s="161"/>
      <c r="R648" s="161"/>
      <c r="S648" s="161"/>
      <c r="T648" s="161"/>
      <c r="U648" s="161"/>
      <c r="V648" s="161"/>
      <c r="W648" s="161"/>
      <c r="X648" s="161"/>
      <c r="Y648" s="161"/>
      <c r="Z648" s="99"/>
      <c r="AA648" s="161"/>
      <c r="AB648" s="161"/>
      <c r="AC648" s="161"/>
      <c r="AD648" s="161"/>
      <c r="AE648" s="161"/>
      <c r="AF648" s="161"/>
      <c r="AG648" s="161"/>
      <c r="AH648" s="161"/>
      <c r="AI648" s="161"/>
      <c r="AJ648" s="161"/>
      <c r="AK648" s="161"/>
      <c r="AL648" s="161"/>
      <c r="AM648" s="161"/>
      <c r="AN648" s="161"/>
      <c r="AO648" s="161"/>
      <c r="AP648" s="161"/>
      <c r="AQ648" s="161"/>
      <c r="AR648" s="161"/>
      <c r="AS648" s="161"/>
      <c r="AT648" s="161"/>
      <c r="AU648" s="161"/>
      <c r="AV648" s="161"/>
      <c r="AW648" s="161"/>
      <c r="AX648" s="161"/>
      <c r="AY648" s="161"/>
      <c r="AZ648" s="161"/>
      <c r="BA648" s="99"/>
    </row>
    <row r="649" spans="1:53" ht="15.75" customHeight="1" x14ac:dyDescent="0.25">
      <c r="A649" s="99"/>
      <c r="B649" s="100"/>
      <c r="C649" s="99"/>
      <c r="D649" s="99"/>
      <c r="E649" s="1444"/>
      <c r="F649" s="99"/>
      <c r="G649" s="99"/>
      <c r="H649" s="99"/>
      <c r="I649" s="99"/>
      <c r="J649" s="161"/>
      <c r="K649" s="1442"/>
      <c r="L649" s="1443"/>
      <c r="M649" s="161"/>
      <c r="N649" s="1442"/>
      <c r="O649" s="161"/>
      <c r="P649" s="161"/>
      <c r="Q649" s="161"/>
      <c r="R649" s="161"/>
      <c r="S649" s="161"/>
      <c r="T649" s="161"/>
      <c r="U649" s="161"/>
      <c r="V649" s="161"/>
      <c r="W649" s="161"/>
      <c r="X649" s="161"/>
      <c r="Y649" s="161"/>
      <c r="Z649" s="99"/>
      <c r="AA649" s="161"/>
      <c r="AB649" s="161"/>
      <c r="AC649" s="161"/>
      <c r="AD649" s="161"/>
      <c r="AE649" s="161"/>
      <c r="AF649" s="161"/>
      <c r="AG649" s="161"/>
      <c r="AH649" s="161"/>
      <c r="AI649" s="161"/>
      <c r="AJ649" s="161"/>
      <c r="AK649" s="161"/>
      <c r="AL649" s="161"/>
      <c r="AM649" s="161"/>
      <c r="AN649" s="161"/>
      <c r="AO649" s="161"/>
      <c r="AP649" s="161"/>
      <c r="AQ649" s="161"/>
      <c r="AR649" s="161"/>
      <c r="AS649" s="161"/>
      <c r="AT649" s="161"/>
      <c r="AU649" s="161"/>
      <c r="AV649" s="161"/>
      <c r="AW649" s="161"/>
      <c r="AX649" s="161"/>
      <c r="AY649" s="161"/>
      <c r="AZ649" s="161"/>
      <c r="BA649" s="99"/>
    </row>
    <row r="650" spans="1:53" ht="15.75" customHeight="1" x14ac:dyDescent="0.25">
      <c r="A650" s="99"/>
      <c r="B650" s="100"/>
      <c r="C650" s="99"/>
      <c r="D650" s="99"/>
      <c r="E650" s="1444"/>
      <c r="F650" s="99"/>
      <c r="G650" s="99"/>
      <c r="H650" s="99"/>
      <c r="I650" s="99"/>
      <c r="J650" s="161"/>
      <c r="K650" s="1442"/>
      <c r="L650" s="1443"/>
      <c r="M650" s="161"/>
      <c r="N650" s="1442"/>
      <c r="O650" s="161"/>
      <c r="P650" s="161"/>
      <c r="Q650" s="161"/>
      <c r="R650" s="161"/>
      <c r="S650" s="161"/>
      <c r="T650" s="161"/>
      <c r="U650" s="161"/>
      <c r="V650" s="161"/>
      <c r="W650" s="161"/>
      <c r="X650" s="161"/>
      <c r="Y650" s="161"/>
      <c r="Z650" s="99"/>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c r="AU650" s="161"/>
      <c r="AV650" s="161"/>
      <c r="AW650" s="161"/>
      <c r="AX650" s="161"/>
      <c r="AY650" s="161"/>
      <c r="AZ650" s="161"/>
      <c r="BA650" s="99"/>
    </row>
    <row r="651" spans="1:53" ht="15.75" customHeight="1" x14ac:dyDescent="0.25">
      <c r="A651" s="99"/>
      <c r="B651" s="100"/>
      <c r="C651" s="99"/>
      <c r="D651" s="99"/>
      <c r="E651" s="1444"/>
      <c r="F651" s="99"/>
      <c r="G651" s="99"/>
      <c r="H651" s="99"/>
      <c r="I651" s="99"/>
      <c r="J651" s="161"/>
      <c r="K651" s="1442"/>
      <c r="L651" s="1443"/>
      <c r="M651" s="161"/>
      <c r="N651" s="1442"/>
      <c r="O651" s="161"/>
      <c r="P651" s="161"/>
      <c r="Q651" s="161"/>
      <c r="R651" s="161"/>
      <c r="S651" s="161"/>
      <c r="T651" s="161"/>
      <c r="U651" s="161"/>
      <c r="V651" s="161"/>
      <c r="W651" s="161"/>
      <c r="X651" s="161"/>
      <c r="Y651" s="161"/>
      <c r="Z651" s="99"/>
      <c r="AA651" s="161"/>
      <c r="AB651" s="161"/>
      <c r="AC651" s="161"/>
      <c r="AD651" s="161"/>
      <c r="AE651" s="161"/>
      <c r="AF651" s="161"/>
      <c r="AG651" s="161"/>
      <c r="AH651" s="161"/>
      <c r="AI651" s="161"/>
      <c r="AJ651" s="161"/>
      <c r="AK651" s="161"/>
      <c r="AL651" s="161"/>
      <c r="AM651" s="161"/>
      <c r="AN651" s="161"/>
      <c r="AO651" s="161"/>
      <c r="AP651" s="161"/>
      <c r="AQ651" s="161"/>
      <c r="AR651" s="161"/>
      <c r="AS651" s="161"/>
      <c r="AT651" s="161"/>
      <c r="AU651" s="161"/>
      <c r="AV651" s="161"/>
      <c r="AW651" s="161"/>
      <c r="AX651" s="161"/>
      <c r="AY651" s="161"/>
      <c r="AZ651" s="161"/>
      <c r="BA651" s="99"/>
    </row>
    <row r="652" spans="1:53" ht="15.75" customHeight="1" x14ac:dyDescent="0.25">
      <c r="A652" s="99"/>
      <c r="B652" s="100"/>
      <c r="C652" s="99"/>
      <c r="D652" s="99"/>
      <c r="E652" s="1444"/>
      <c r="F652" s="99"/>
      <c r="G652" s="99"/>
      <c r="H652" s="99"/>
      <c r="I652" s="99"/>
      <c r="J652" s="161"/>
      <c r="K652" s="1442"/>
      <c r="L652" s="1443"/>
      <c r="M652" s="161"/>
      <c r="N652" s="1442"/>
      <c r="O652" s="161"/>
      <c r="P652" s="161"/>
      <c r="Q652" s="161"/>
      <c r="R652" s="161"/>
      <c r="S652" s="161"/>
      <c r="T652" s="161"/>
      <c r="U652" s="161"/>
      <c r="V652" s="161"/>
      <c r="W652" s="161"/>
      <c r="X652" s="161"/>
      <c r="Y652" s="161"/>
      <c r="Z652" s="99"/>
      <c r="AA652" s="161"/>
      <c r="AB652" s="161"/>
      <c r="AC652" s="161"/>
      <c r="AD652" s="161"/>
      <c r="AE652" s="161"/>
      <c r="AF652" s="161"/>
      <c r="AG652" s="161"/>
      <c r="AH652" s="161"/>
      <c r="AI652" s="161"/>
      <c r="AJ652" s="161"/>
      <c r="AK652" s="161"/>
      <c r="AL652" s="161"/>
      <c r="AM652" s="161"/>
      <c r="AN652" s="161"/>
      <c r="AO652" s="161"/>
      <c r="AP652" s="161"/>
      <c r="AQ652" s="161"/>
      <c r="AR652" s="161"/>
      <c r="AS652" s="161"/>
      <c r="AT652" s="161"/>
      <c r="AU652" s="161"/>
      <c r="AV652" s="161"/>
      <c r="AW652" s="161"/>
      <c r="AX652" s="161"/>
      <c r="AY652" s="161"/>
      <c r="AZ652" s="161"/>
      <c r="BA652" s="99"/>
    </row>
    <row r="653" spans="1:53" ht="15.75" customHeight="1" x14ac:dyDescent="0.25">
      <c r="A653" s="99"/>
      <c r="B653" s="100"/>
      <c r="C653" s="99"/>
      <c r="D653" s="99"/>
      <c r="E653" s="1444"/>
      <c r="F653" s="99"/>
      <c r="G653" s="99"/>
      <c r="H653" s="99"/>
      <c r="I653" s="99"/>
      <c r="J653" s="161"/>
      <c r="K653" s="1442"/>
      <c r="L653" s="1443"/>
      <c r="M653" s="161"/>
      <c r="N653" s="1442"/>
      <c r="O653" s="161"/>
      <c r="P653" s="161"/>
      <c r="Q653" s="161"/>
      <c r="R653" s="161"/>
      <c r="S653" s="161"/>
      <c r="T653" s="161"/>
      <c r="U653" s="161"/>
      <c r="V653" s="161"/>
      <c r="W653" s="161"/>
      <c r="X653" s="161"/>
      <c r="Y653" s="161"/>
      <c r="Z653" s="99"/>
      <c r="AA653" s="161"/>
      <c r="AB653" s="161"/>
      <c r="AC653" s="161"/>
      <c r="AD653" s="161"/>
      <c r="AE653" s="161"/>
      <c r="AF653" s="161"/>
      <c r="AG653" s="161"/>
      <c r="AH653" s="161"/>
      <c r="AI653" s="161"/>
      <c r="AJ653" s="161"/>
      <c r="AK653" s="161"/>
      <c r="AL653" s="161"/>
      <c r="AM653" s="161"/>
      <c r="AN653" s="161"/>
      <c r="AO653" s="161"/>
      <c r="AP653" s="161"/>
      <c r="AQ653" s="161"/>
      <c r="AR653" s="161"/>
      <c r="AS653" s="161"/>
      <c r="AT653" s="161"/>
      <c r="AU653" s="161"/>
      <c r="AV653" s="161"/>
      <c r="AW653" s="161"/>
      <c r="AX653" s="161"/>
      <c r="AY653" s="161"/>
      <c r="AZ653" s="161"/>
      <c r="BA653" s="99"/>
    </row>
    <row r="654" spans="1:53" ht="15.75" customHeight="1" x14ac:dyDescent="0.25">
      <c r="A654" s="99"/>
      <c r="B654" s="100"/>
      <c r="C654" s="99"/>
      <c r="D654" s="99"/>
      <c r="E654" s="1444"/>
      <c r="F654" s="99"/>
      <c r="G654" s="99"/>
      <c r="H654" s="99"/>
      <c r="I654" s="99"/>
      <c r="J654" s="161"/>
      <c r="K654" s="1442"/>
      <c r="L654" s="1443"/>
      <c r="M654" s="161"/>
      <c r="N654" s="1442"/>
      <c r="O654" s="161"/>
      <c r="P654" s="161"/>
      <c r="Q654" s="161"/>
      <c r="R654" s="161"/>
      <c r="S654" s="161"/>
      <c r="T654" s="161"/>
      <c r="U654" s="161"/>
      <c r="V654" s="161"/>
      <c r="W654" s="161"/>
      <c r="X654" s="161"/>
      <c r="Y654" s="161"/>
      <c r="Z654" s="99"/>
      <c r="AA654" s="161"/>
      <c r="AB654" s="161"/>
      <c r="AC654" s="161"/>
      <c r="AD654" s="161"/>
      <c r="AE654" s="161"/>
      <c r="AF654" s="161"/>
      <c r="AG654" s="161"/>
      <c r="AH654" s="161"/>
      <c r="AI654" s="161"/>
      <c r="AJ654" s="161"/>
      <c r="AK654" s="161"/>
      <c r="AL654" s="161"/>
      <c r="AM654" s="161"/>
      <c r="AN654" s="161"/>
      <c r="AO654" s="161"/>
      <c r="AP654" s="161"/>
      <c r="AQ654" s="161"/>
      <c r="AR654" s="161"/>
      <c r="AS654" s="161"/>
      <c r="AT654" s="161"/>
      <c r="AU654" s="161"/>
      <c r="AV654" s="161"/>
      <c r="AW654" s="161"/>
      <c r="AX654" s="161"/>
      <c r="AY654" s="161"/>
      <c r="AZ654" s="161"/>
      <c r="BA654" s="99"/>
    </row>
    <row r="655" spans="1:53" ht="15.75" customHeight="1" x14ac:dyDescent="0.25">
      <c r="A655" s="99"/>
      <c r="B655" s="100"/>
      <c r="C655" s="99"/>
      <c r="D655" s="99"/>
      <c r="E655" s="1444"/>
      <c r="F655" s="99"/>
      <c r="G655" s="99"/>
      <c r="H655" s="99"/>
      <c r="I655" s="99"/>
      <c r="J655" s="161"/>
      <c r="K655" s="1442"/>
      <c r="L655" s="1443"/>
      <c r="M655" s="161"/>
      <c r="N655" s="1442"/>
      <c r="O655" s="161"/>
      <c r="P655" s="161"/>
      <c r="Q655" s="161"/>
      <c r="R655" s="161"/>
      <c r="S655" s="161"/>
      <c r="T655" s="161"/>
      <c r="U655" s="161"/>
      <c r="V655" s="161"/>
      <c r="W655" s="161"/>
      <c r="X655" s="161"/>
      <c r="Y655" s="161"/>
      <c r="Z655" s="99"/>
      <c r="AA655" s="161"/>
      <c r="AB655" s="161"/>
      <c r="AC655" s="161"/>
      <c r="AD655" s="161"/>
      <c r="AE655" s="161"/>
      <c r="AF655" s="161"/>
      <c r="AG655" s="161"/>
      <c r="AH655" s="161"/>
      <c r="AI655" s="161"/>
      <c r="AJ655" s="161"/>
      <c r="AK655" s="161"/>
      <c r="AL655" s="161"/>
      <c r="AM655" s="161"/>
      <c r="AN655" s="161"/>
      <c r="AO655" s="161"/>
      <c r="AP655" s="161"/>
      <c r="AQ655" s="161"/>
      <c r="AR655" s="161"/>
      <c r="AS655" s="161"/>
      <c r="AT655" s="161"/>
      <c r="AU655" s="161"/>
      <c r="AV655" s="161"/>
      <c r="AW655" s="161"/>
      <c r="AX655" s="161"/>
      <c r="AY655" s="161"/>
      <c r="AZ655" s="161"/>
      <c r="BA655" s="99"/>
    </row>
    <row r="656" spans="1:53" ht="15.75" customHeight="1" x14ac:dyDescent="0.25">
      <c r="A656" s="99"/>
      <c r="B656" s="100"/>
      <c r="C656" s="99"/>
      <c r="D656" s="99"/>
      <c r="E656" s="1444"/>
      <c r="F656" s="99"/>
      <c r="G656" s="99"/>
      <c r="H656" s="99"/>
      <c r="I656" s="99"/>
      <c r="J656" s="161"/>
      <c r="K656" s="1442"/>
      <c r="L656" s="1443"/>
      <c r="M656" s="161"/>
      <c r="N656" s="1442"/>
      <c r="O656" s="161"/>
      <c r="P656" s="161"/>
      <c r="Q656" s="161"/>
      <c r="R656" s="161"/>
      <c r="S656" s="161"/>
      <c r="T656" s="161"/>
      <c r="U656" s="161"/>
      <c r="V656" s="161"/>
      <c r="W656" s="161"/>
      <c r="X656" s="161"/>
      <c r="Y656" s="161"/>
      <c r="Z656" s="99"/>
      <c r="AA656" s="161"/>
      <c r="AB656" s="161"/>
      <c r="AC656" s="161"/>
      <c r="AD656" s="161"/>
      <c r="AE656" s="161"/>
      <c r="AF656" s="161"/>
      <c r="AG656" s="161"/>
      <c r="AH656" s="161"/>
      <c r="AI656" s="161"/>
      <c r="AJ656" s="161"/>
      <c r="AK656" s="161"/>
      <c r="AL656" s="161"/>
      <c r="AM656" s="161"/>
      <c r="AN656" s="161"/>
      <c r="AO656" s="161"/>
      <c r="AP656" s="161"/>
      <c r="AQ656" s="161"/>
      <c r="AR656" s="161"/>
      <c r="AS656" s="161"/>
      <c r="AT656" s="161"/>
      <c r="AU656" s="161"/>
      <c r="AV656" s="161"/>
      <c r="AW656" s="161"/>
      <c r="AX656" s="161"/>
      <c r="AY656" s="161"/>
      <c r="AZ656" s="161"/>
      <c r="BA656" s="99"/>
    </row>
    <row r="657" spans="1:53" ht="15.75" customHeight="1" x14ac:dyDescent="0.25">
      <c r="A657" s="99"/>
      <c r="B657" s="100"/>
      <c r="C657" s="99"/>
      <c r="D657" s="99"/>
      <c r="E657" s="1444"/>
      <c r="F657" s="99"/>
      <c r="G657" s="99"/>
      <c r="H657" s="99"/>
      <c r="I657" s="99"/>
      <c r="J657" s="161"/>
      <c r="K657" s="1442"/>
      <c r="L657" s="1443"/>
      <c r="M657" s="161"/>
      <c r="N657" s="1442"/>
      <c r="O657" s="161"/>
      <c r="P657" s="161"/>
      <c r="Q657" s="161"/>
      <c r="R657" s="161"/>
      <c r="S657" s="161"/>
      <c r="T657" s="161"/>
      <c r="U657" s="161"/>
      <c r="V657" s="161"/>
      <c r="W657" s="161"/>
      <c r="X657" s="161"/>
      <c r="Y657" s="161"/>
      <c r="Z657" s="99"/>
      <c r="AA657" s="161"/>
      <c r="AB657" s="161"/>
      <c r="AC657" s="161"/>
      <c r="AD657" s="161"/>
      <c r="AE657" s="161"/>
      <c r="AF657" s="161"/>
      <c r="AG657" s="161"/>
      <c r="AH657" s="161"/>
      <c r="AI657" s="161"/>
      <c r="AJ657" s="161"/>
      <c r="AK657" s="161"/>
      <c r="AL657" s="161"/>
      <c r="AM657" s="161"/>
      <c r="AN657" s="161"/>
      <c r="AO657" s="161"/>
      <c r="AP657" s="161"/>
      <c r="AQ657" s="161"/>
      <c r="AR657" s="161"/>
      <c r="AS657" s="161"/>
      <c r="AT657" s="161"/>
      <c r="AU657" s="161"/>
      <c r="AV657" s="161"/>
      <c r="AW657" s="161"/>
      <c r="AX657" s="161"/>
      <c r="AY657" s="161"/>
      <c r="AZ657" s="161"/>
      <c r="BA657" s="99"/>
    </row>
    <row r="658" spans="1:53" ht="15.75" customHeight="1" x14ac:dyDescent="0.25">
      <c r="A658" s="99"/>
      <c r="B658" s="100"/>
      <c r="C658" s="99"/>
      <c r="D658" s="99"/>
      <c r="E658" s="1444"/>
      <c r="F658" s="99"/>
      <c r="G658" s="99"/>
      <c r="H658" s="99"/>
      <c r="I658" s="99"/>
      <c r="J658" s="161"/>
      <c r="K658" s="1442"/>
      <c r="L658" s="1443"/>
      <c r="M658" s="161"/>
      <c r="N658" s="1442"/>
      <c r="O658" s="161"/>
      <c r="P658" s="161"/>
      <c r="Q658" s="161"/>
      <c r="R658" s="161"/>
      <c r="S658" s="161"/>
      <c r="T658" s="161"/>
      <c r="U658" s="161"/>
      <c r="V658" s="161"/>
      <c r="W658" s="161"/>
      <c r="X658" s="161"/>
      <c r="Y658" s="161"/>
      <c r="Z658" s="99"/>
      <c r="AA658" s="161"/>
      <c r="AB658" s="161"/>
      <c r="AC658" s="161"/>
      <c r="AD658" s="161"/>
      <c r="AE658" s="161"/>
      <c r="AF658" s="161"/>
      <c r="AG658" s="161"/>
      <c r="AH658" s="161"/>
      <c r="AI658" s="161"/>
      <c r="AJ658" s="161"/>
      <c r="AK658" s="161"/>
      <c r="AL658" s="161"/>
      <c r="AM658" s="161"/>
      <c r="AN658" s="161"/>
      <c r="AO658" s="161"/>
      <c r="AP658" s="161"/>
      <c r="AQ658" s="161"/>
      <c r="AR658" s="161"/>
      <c r="AS658" s="161"/>
      <c r="AT658" s="161"/>
      <c r="AU658" s="161"/>
      <c r="AV658" s="161"/>
      <c r="AW658" s="161"/>
      <c r="AX658" s="161"/>
      <c r="AY658" s="161"/>
      <c r="AZ658" s="161"/>
      <c r="BA658" s="99"/>
    </row>
    <row r="659" spans="1:53" ht="15.75" customHeight="1" x14ac:dyDescent="0.25">
      <c r="A659" s="99"/>
      <c r="B659" s="100"/>
      <c r="C659" s="99"/>
      <c r="D659" s="99"/>
      <c r="E659" s="1444"/>
      <c r="F659" s="99"/>
      <c r="G659" s="99"/>
      <c r="H659" s="99"/>
      <c r="I659" s="99"/>
      <c r="J659" s="161"/>
      <c r="K659" s="1442"/>
      <c r="L659" s="1443"/>
      <c r="M659" s="161"/>
      <c r="N659" s="1442"/>
      <c r="O659" s="161"/>
      <c r="P659" s="161"/>
      <c r="Q659" s="161"/>
      <c r="R659" s="161"/>
      <c r="S659" s="161"/>
      <c r="T659" s="161"/>
      <c r="U659" s="161"/>
      <c r="V659" s="161"/>
      <c r="W659" s="161"/>
      <c r="X659" s="161"/>
      <c r="Y659" s="161"/>
      <c r="Z659" s="99"/>
      <c r="AA659" s="161"/>
      <c r="AB659" s="161"/>
      <c r="AC659" s="161"/>
      <c r="AD659" s="161"/>
      <c r="AE659" s="161"/>
      <c r="AF659" s="161"/>
      <c r="AG659" s="161"/>
      <c r="AH659" s="161"/>
      <c r="AI659" s="161"/>
      <c r="AJ659" s="161"/>
      <c r="AK659" s="161"/>
      <c r="AL659" s="161"/>
      <c r="AM659" s="161"/>
      <c r="AN659" s="161"/>
      <c r="AO659" s="161"/>
      <c r="AP659" s="161"/>
      <c r="AQ659" s="161"/>
      <c r="AR659" s="161"/>
      <c r="AS659" s="161"/>
      <c r="AT659" s="161"/>
      <c r="AU659" s="161"/>
      <c r="AV659" s="161"/>
      <c r="AW659" s="161"/>
      <c r="AX659" s="161"/>
      <c r="AY659" s="161"/>
      <c r="AZ659" s="161"/>
      <c r="BA659" s="99"/>
    </row>
    <row r="660" spans="1:53" ht="15.75" customHeight="1" x14ac:dyDescent="0.25">
      <c r="A660" s="99"/>
      <c r="B660" s="100"/>
      <c r="C660" s="99"/>
      <c r="D660" s="99"/>
      <c r="E660" s="1444"/>
      <c r="F660" s="99"/>
      <c r="G660" s="99"/>
      <c r="H660" s="99"/>
      <c r="I660" s="99"/>
      <c r="J660" s="161"/>
      <c r="K660" s="1442"/>
      <c r="L660" s="1443"/>
      <c r="M660" s="161"/>
      <c r="N660" s="1442"/>
      <c r="O660" s="161"/>
      <c r="P660" s="161"/>
      <c r="Q660" s="161"/>
      <c r="R660" s="161"/>
      <c r="S660" s="161"/>
      <c r="T660" s="161"/>
      <c r="U660" s="161"/>
      <c r="V660" s="161"/>
      <c r="W660" s="161"/>
      <c r="X660" s="161"/>
      <c r="Y660" s="161"/>
      <c r="Z660" s="99"/>
      <c r="AA660" s="161"/>
      <c r="AB660" s="161"/>
      <c r="AC660" s="161"/>
      <c r="AD660" s="161"/>
      <c r="AE660" s="161"/>
      <c r="AF660" s="161"/>
      <c r="AG660" s="161"/>
      <c r="AH660" s="161"/>
      <c r="AI660" s="161"/>
      <c r="AJ660" s="161"/>
      <c r="AK660" s="161"/>
      <c r="AL660" s="161"/>
      <c r="AM660" s="161"/>
      <c r="AN660" s="161"/>
      <c r="AO660" s="161"/>
      <c r="AP660" s="161"/>
      <c r="AQ660" s="161"/>
      <c r="AR660" s="161"/>
      <c r="AS660" s="161"/>
      <c r="AT660" s="161"/>
      <c r="AU660" s="161"/>
      <c r="AV660" s="161"/>
      <c r="AW660" s="161"/>
      <c r="AX660" s="161"/>
      <c r="AY660" s="161"/>
      <c r="AZ660" s="161"/>
      <c r="BA660" s="99"/>
    </row>
    <row r="661" spans="1:53" ht="15.75" customHeight="1" x14ac:dyDescent="0.25">
      <c r="A661" s="99"/>
      <c r="B661" s="100"/>
      <c r="C661" s="99"/>
      <c r="D661" s="99"/>
      <c r="E661" s="1444"/>
      <c r="F661" s="99"/>
      <c r="G661" s="99"/>
      <c r="H661" s="99"/>
      <c r="I661" s="99"/>
      <c r="J661" s="161"/>
      <c r="K661" s="1442"/>
      <c r="L661" s="1443"/>
      <c r="M661" s="161"/>
      <c r="N661" s="1442"/>
      <c r="O661" s="161"/>
      <c r="P661" s="161"/>
      <c r="Q661" s="161"/>
      <c r="R661" s="161"/>
      <c r="S661" s="161"/>
      <c r="T661" s="161"/>
      <c r="U661" s="161"/>
      <c r="V661" s="161"/>
      <c r="W661" s="161"/>
      <c r="X661" s="161"/>
      <c r="Y661" s="161"/>
      <c r="Z661" s="99"/>
      <c r="AA661" s="161"/>
      <c r="AB661" s="161"/>
      <c r="AC661" s="161"/>
      <c r="AD661" s="161"/>
      <c r="AE661" s="161"/>
      <c r="AF661" s="161"/>
      <c r="AG661" s="161"/>
      <c r="AH661" s="161"/>
      <c r="AI661" s="161"/>
      <c r="AJ661" s="161"/>
      <c r="AK661" s="161"/>
      <c r="AL661" s="161"/>
      <c r="AM661" s="161"/>
      <c r="AN661" s="161"/>
      <c r="AO661" s="161"/>
      <c r="AP661" s="161"/>
      <c r="AQ661" s="161"/>
      <c r="AR661" s="161"/>
      <c r="AS661" s="161"/>
      <c r="AT661" s="161"/>
      <c r="AU661" s="161"/>
      <c r="AV661" s="161"/>
      <c r="AW661" s="161"/>
      <c r="AX661" s="161"/>
      <c r="AY661" s="161"/>
      <c r="AZ661" s="161"/>
      <c r="BA661" s="99"/>
    </row>
    <row r="662" spans="1:53" ht="15.75" customHeight="1" x14ac:dyDescent="0.25">
      <c r="A662" s="99"/>
      <c r="B662" s="100"/>
      <c r="C662" s="99"/>
      <c r="D662" s="99"/>
      <c r="E662" s="1444"/>
      <c r="F662" s="99"/>
      <c r="G662" s="99"/>
      <c r="H662" s="99"/>
      <c r="I662" s="99"/>
      <c r="J662" s="161"/>
      <c r="K662" s="1442"/>
      <c r="L662" s="1443"/>
      <c r="M662" s="161"/>
      <c r="N662" s="1442"/>
      <c r="O662" s="161"/>
      <c r="P662" s="161"/>
      <c r="Q662" s="161"/>
      <c r="R662" s="161"/>
      <c r="S662" s="161"/>
      <c r="T662" s="161"/>
      <c r="U662" s="161"/>
      <c r="V662" s="161"/>
      <c r="W662" s="161"/>
      <c r="X662" s="161"/>
      <c r="Y662" s="161"/>
      <c r="Z662" s="99"/>
      <c r="AA662" s="161"/>
      <c r="AB662" s="161"/>
      <c r="AC662" s="161"/>
      <c r="AD662" s="161"/>
      <c r="AE662" s="161"/>
      <c r="AF662" s="161"/>
      <c r="AG662" s="161"/>
      <c r="AH662" s="161"/>
      <c r="AI662" s="161"/>
      <c r="AJ662" s="161"/>
      <c r="AK662" s="161"/>
      <c r="AL662" s="161"/>
      <c r="AM662" s="161"/>
      <c r="AN662" s="161"/>
      <c r="AO662" s="161"/>
      <c r="AP662" s="161"/>
      <c r="AQ662" s="161"/>
      <c r="AR662" s="161"/>
      <c r="AS662" s="161"/>
      <c r="AT662" s="161"/>
      <c r="AU662" s="161"/>
      <c r="AV662" s="161"/>
      <c r="AW662" s="161"/>
      <c r="AX662" s="161"/>
      <c r="AY662" s="161"/>
      <c r="AZ662" s="161"/>
      <c r="BA662" s="99"/>
    </row>
    <row r="663" spans="1:53" ht="15.75" customHeight="1" x14ac:dyDescent="0.25">
      <c r="A663" s="99"/>
      <c r="B663" s="100"/>
      <c r="C663" s="99"/>
      <c r="D663" s="99"/>
      <c r="E663" s="1444"/>
      <c r="F663" s="99"/>
      <c r="G663" s="99"/>
      <c r="H663" s="99"/>
      <c r="I663" s="99"/>
      <c r="J663" s="161"/>
      <c r="K663" s="1442"/>
      <c r="L663" s="1443"/>
      <c r="M663" s="161"/>
      <c r="N663" s="1442"/>
      <c r="O663" s="161"/>
      <c r="P663" s="161"/>
      <c r="Q663" s="161"/>
      <c r="R663" s="161"/>
      <c r="S663" s="161"/>
      <c r="T663" s="161"/>
      <c r="U663" s="161"/>
      <c r="V663" s="161"/>
      <c r="W663" s="161"/>
      <c r="X663" s="161"/>
      <c r="Y663" s="161"/>
      <c r="Z663" s="99"/>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c r="BA663" s="99"/>
    </row>
    <row r="664" spans="1:53" ht="15.75" customHeight="1" x14ac:dyDescent="0.25">
      <c r="A664" s="99"/>
      <c r="B664" s="100"/>
      <c r="C664" s="99"/>
      <c r="D664" s="99"/>
      <c r="E664" s="1444"/>
      <c r="F664" s="99"/>
      <c r="G664" s="99"/>
      <c r="H664" s="99"/>
      <c r="I664" s="99"/>
      <c r="J664" s="161"/>
      <c r="K664" s="1442"/>
      <c r="L664" s="1443"/>
      <c r="M664" s="161"/>
      <c r="N664" s="1442"/>
      <c r="O664" s="161"/>
      <c r="P664" s="161"/>
      <c r="Q664" s="161"/>
      <c r="R664" s="161"/>
      <c r="S664" s="161"/>
      <c r="T664" s="161"/>
      <c r="U664" s="161"/>
      <c r="V664" s="161"/>
      <c r="W664" s="161"/>
      <c r="X664" s="161"/>
      <c r="Y664" s="161"/>
      <c r="Z664" s="99"/>
      <c r="AA664" s="161"/>
      <c r="AB664" s="161"/>
      <c r="AC664" s="161"/>
      <c r="AD664" s="161"/>
      <c r="AE664" s="161"/>
      <c r="AF664" s="161"/>
      <c r="AG664" s="161"/>
      <c r="AH664" s="161"/>
      <c r="AI664" s="161"/>
      <c r="AJ664" s="161"/>
      <c r="AK664" s="161"/>
      <c r="AL664" s="161"/>
      <c r="AM664" s="161"/>
      <c r="AN664" s="161"/>
      <c r="AO664" s="161"/>
      <c r="AP664" s="161"/>
      <c r="AQ664" s="161"/>
      <c r="AR664" s="161"/>
      <c r="AS664" s="161"/>
      <c r="AT664" s="161"/>
      <c r="AU664" s="161"/>
      <c r="AV664" s="161"/>
      <c r="AW664" s="161"/>
      <c r="AX664" s="161"/>
      <c r="AY664" s="161"/>
      <c r="AZ664" s="161"/>
      <c r="BA664" s="99"/>
    </row>
    <row r="665" spans="1:53" ht="15.75" customHeight="1" x14ac:dyDescent="0.25">
      <c r="A665" s="99"/>
      <c r="B665" s="100"/>
      <c r="C665" s="99"/>
      <c r="D665" s="99"/>
      <c r="E665" s="1444"/>
      <c r="F665" s="99"/>
      <c r="G665" s="99"/>
      <c r="H665" s="99"/>
      <c r="I665" s="99"/>
      <c r="J665" s="161"/>
      <c r="K665" s="1442"/>
      <c r="L665" s="1443"/>
      <c r="M665" s="161"/>
      <c r="N665" s="1442"/>
      <c r="O665" s="161"/>
      <c r="P665" s="161"/>
      <c r="Q665" s="161"/>
      <c r="R665" s="161"/>
      <c r="S665" s="161"/>
      <c r="T665" s="161"/>
      <c r="U665" s="161"/>
      <c r="V665" s="161"/>
      <c r="W665" s="161"/>
      <c r="X665" s="161"/>
      <c r="Y665" s="161"/>
      <c r="Z665" s="99"/>
      <c r="AA665" s="161"/>
      <c r="AB665" s="161"/>
      <c r="AC665" s="161"/>
      <c r="AD665" s="161"/>
      <c r="AE665" s="161"/>
      <c r="AF665" s="161"/>
      <c r="AG665" s="161"/>
      <c r="AH665" s="161"/>
      <c r="AI665" s="161"/>
      <c r="AJ665" s="161"/>
      <c r="AK665" s="161"/>
      <c r="AL665" s="161"/>
      <c r="AM665" s="161"/>
      <c r="AN665" s="161"/>
      <c r="AO665" s="161"/>
      <c r="AP665" s="161"/>
      <c r="AQ665" s="161"/>
      <c r="AR665" s="161"/>
      <c r="AS665" s="161"/>
      <c r="AT665" s="161"/>
      <c r="AU665" s="161"/>
      <c r="AV665" s="161"/>
      <c r="AW665" s="161"/>
      <c r="AX665" s="161"/>
      <c r="AY665" s="161"/>
      <c r="AZ665" s="161"/>
      <c r="BA665" s="99"/>
    </row>
    <row r="666" spans="1:53" ht="15.75" customHeight="1" x14ac:dyDescent="0.25">
      <c r="A666" s="99"/>
      <c r="B666" s="100"/>
      <c r="C666" s="99"/>
      <c r="D666" s="99"/>
      <c r="E666" s="1444"/>
      <c r="F666" s="99"/>
      <c r="G666" s="99"/>
      <c r="H666" s="99"/>
      <c r="I666" s="99"/>
      <c r="J666" s="161"/>
      <c r="K666" s="1442"/>
      <c r="L666" s="1443"/>
      <c r="M666" s="161"/>
      <c r="N666" s="1442"/>
      <c r="O666" s="161"/>
      <c r="P666" s="161"/>
      <c r="Q666" s="161"/>
      <c r="R666" s="161"/>
      <c r="S666" s="161"/>
      <c r="T666" s="161"/>
      <c r="U666" s="161"/>
      <c r="V666" s="161"/>
      <c r="W666" s="161"/>
      <c r="X666" s="161"/>
      <c r="Y666" s="161"/>
      <c r="Z666" s="99"/>
      <c r="AA666" s="161"/>
      <c r="AB666" s="161"/>
      <c r="AC666" s="161"/>
      <c r="AD666" s="161"/>
      <c r="AE666" s="161"/>
      <c r="AF666" s="161"/>
      <c r="AG666" s="161"/>
      <c r="AH666" s="161"/>
      <c r="AI666" s="161"/>
      <c r="AJ666" s="161"/>
      <c r="AK666" s="161"/>
      <c r="AL666" s="161"/>
      <c r="AM666" s="161"/>
      <c r="AN666" s="161"/>
      <c r="AO666" s="161"/>
      <c r="AP666" s="161"/>
      <c r="AQ666" s="161"/>
      <c r="AR666" s="161"/>
      <c r="AS666" s="161"/>
      <c r="AT666" s="161"/>
      <c r="AU666" s="161"/>
      <c r="AV666" s="161"/>
      <c r="AW666" s="161"/>
      <c r="AX666" s="161"/>
      <c r="AY666" s="161"/>
      <c r="AZ666" s="161"/>
      <c r="BA666" s="99"/>
    </row>
    <row r="667" spans="1:53" ht="15.75" customHeight="1" x14ac:dyDescent="0.25">
      <c r="A667" s="99"/>
      <c r="B667" s="100"/>
      <c r="C667" s="99"/>
      <c r="D667" s="99"/>
      <c r="E667" s="1444"/>
      <c r="F667" s="99"/>
      <c r="G667" s="99"/>
      <c r="H667" s="99"/>
      <c r="I667" s="99"/>
      <c r="J667" s="161"/>
      <c r="K667" s="1442"/>
      <c r="L667" s="1443"/>
      <c r="M667" s="161"/>
      <c r="N667" s="1442"/>
      <c r="O667" s="161"/>
      <c r="P667" s="161"/>
      <c r="Q667" s="161"/>
      <c r="R667" s="161"/>
      <c r="S667" s="161"/>
      <c r="T667" s="161"/>
      <c r="U667" s="161"/>
      <c r="V667" s="161"/>
      <c r="W667" s="161"/>
      <c r="X667" s="161"/>
      <c r="Y667" s="161"/>
      <c r="Z667" s="99"/>
      <c r="AA667" s="161"/>
      <c r="AB667" s="161"/>
      <c r="AC667" s="161"/>
      <c r="AD667" s="161"/>
      <c r="AE667" s="161"/>
      <c r="AF667" s="161"/>
      <c r="AG667" s="161"/>
      <c r="AH667" s="161"/>
      <c r="AI667" s="161"/>
      <c r="AJ667" s="161"/>
      <c r="AK667" s="161"/>
      <c r="AL667" s="161"/>
      <c r="AM667" s="161"/>
      <c r="AN667" s="161"/>
      <c r="AO667" s="161"/>
      <c r="AP667" s="161"/>
      <c r="AQ667" s="161"/>
      <c r="AR667" s="161"/>
      <c r="AS667" s="161"/>
      <c r="AT667" s="161"/>
      <c r="AU667" s="161"/>
      <c r="AV667" s="161"/>
      <c r="AW667" s="161"/>
      <c r="AX667" s="161"/>
      <c r="AY667" s="161"/>
      <c r="AZ667" s="161"/>
      <c r="BA667" s="99"/>
    </row>
    <row r="668" spans="1:53" ht="15.75" customHeight="1" x14ac:dyDescent="0.25">
      <c r="A668" s="99"/>
      <c r="B668" s="100"/>
      <c r="C668" s="99"/>
      <c r="D668" s="99"/>
      <c r="E668" s="1444"/>
      <c r="F668" s="99"/>
      <c r="G668" s="99"/>
      <c r="H668" s="99"/>
      <c r="I668" s="99"/>
      <c r="J668" s="161"/>
      <c r="K668" s="1442"/>
      <c r="L668" s="1443"/>
      <c r="M668" s="161"/>
      <c r="N668" s="1442"/>
      <c r="O668" s="161"/>
      <c r="P668" s="161"/>
      <c r="Q668" s="161"/>
      <c r="R668" s="161"/>
      <c r="S668" s="161"/>
      <c r="T668" s="161"/>
      <c r="U668" s="161"/>
      <c r="V668" s="161"/>
      <c r="W668" s="161"/>
      <c r="X668" s="161"/>
      <c r="Y668" s="161"/>
      <c r="Z668" s="99"/>
      <c r="AA668" s="161"/>
      <c r="AB668" s="161"/>
      <c r="AC668" s="161"/>
      <c r="AD668" s="161"/>
      <c r="AE668" s="161"/>
      <c r="AF668" s="161"/>
      <c r="AG668" s="161"/>
      <c r="AH668" s="161"/>
      <c r="AI668" s="161"/>
      <c r="AJ668" s="161"/>
      <c r="AK668" s="161"/>
      <c r="AL668" s="161"/>
      <c r="AM668" s="161"/>
      <c r="AN668" s="161"/>
      <c r="AO668" s="161"/>
      <c r="AP668" s="161"/>
      <c r="AQ668" s="161"/>
      <c r="AR668" s="161"/>
      <c r="AS668" s="161"/>
      <c r="AT668" s="161"/>
      <c r="AU668" s="161"/>
      <c r="AV668" s="161"/>
      <c r="AW668" s="161"/>
      <c r="AX668" s="161"/>
      <c r="AY668" s="161"/>
      <c r="AZ668" s="161"/>
      <c r="BA668" s="99"/>
    </row>
    <row r="669" spans="1:53" ht="15.75" customHeight="1" x14ac:dyDescent="0.25">
      <c r="A669" s="99"/>
      <c r="B669" s="100"/>
      <c r="C669" s="99"/>
      <c r="D669" s="99"/>
      <c r="E669" s="1444"/>
      <c r="F669" s="99"/>
      <c r="G669" s="99"/>
      <c r="H669" s="99"/>
      <c r="I669" s="99"/>
      <c r="J669" s="161"/>
      <c r="K669" s="1442"/>
      <c r="L669" s="1443"/>
      <c r="M669" s="161"/>
      <c r="N669" s="1442"/>
      <c r="O669" s="161"/>
      <c r="P669" s="161"/>
      <c r="Q669" s="161"/>
      <c r="R669" s="161"/>
      <c r="S669" s="161"/>
      <c r="T669" s="161"/>
      <c r="U669" s="161"/>
      <c r="V669" s="161"/>
      <c r="W669" s="161"/>
      <c r="X669" s="161"/>
      <c r="Y669" s="161"/>
      <c r="Z669" s="99"/>
      <c r="AA669" s="161"/>
      <c r="AB669" s="161"/>
      <c r="AC669" s="161"/>
      <c r="AD669" s="161"/>
      <c r="AE669" s="161"/>
      <c r="AF669" s="161"/>
      <c r="AG669" s="161"/>
      <c r="AH669" s="161"/>
      <c r="AI669" s="161"/>
      <c r="AJ669" s="161"/>
      <c r="AK669" s="161"/>
      <c r="AL669" s="161"/>
      <c r="AM669" s="161"/>
      <c r="AN669" s="161"/>
      <c r="AO669" s="161"/>
      <c r="AP669" s="161"/>
      <c r="AQ669" s="161"/>
      <c r="AR669" s="161"/>
      <c r="AS669" s="161"/>
      <c r="AT669" s="161"/>
      <c r="AU669" s="161"/>
      <c r="AV669" s="161"/>
      <c r="AW669" s="161"/>
      <c r="AX669" s="161"/>
      <c r="AY669" s="161"/>
      <c r="AZ669" s="161"/>
      <c r="BA669" s="99"/>
    </row>
    <row r="670" spans="1:53" ht="15.75" customHeight="1" x14ac:dyDescent="0.25">
      <c r="A670" s="99"/>
      <c r="B670" s="100"/>
      <c r="C670" s="99"/>
      <c r="D670" s="99"/>
      <c r="E670" s="1444"/>
      <c r="F670" s="99"/>
      <c r="G670" s="99"/>
      <c r="H670" s="99"/>
      <c r="I670" s="99"/>
      <c r="J670" s="161"/>
      <c r="K670" s="1442"/>
      <c r="L670" s="1443"/>
      <c r="M670" s="161"/>
      <c r="N670" s="1442"/>
      <c r="O670" s="161"/>
      <c r="P670" s="161"/>
      <c r="Q670" s="161"/>
      <c r="R670" s="161"/>
      <c r="S670" s="161"/>
      <c r="T670" s="161"/>
      <c r="U670" s="161"/>
      <c r="V670" s="161"/>
      <c r="W670" s="161"/>
      <c r="X670" s="161"/>
      <c r="Y670" s="161"/>
      <c r="Z670" s="99"/>
      <c r="AA670" s="161"/>
      <c r="AB670" s="161"/>
      <c r="AC670" s="161"/>
      <c r="AD670" s="161"/>
      <c r="AE670" s="161"/>
      <c r="AF670" s="161"/>
      <c r="AG670" s="161"/>
      <c r="AH670" s="161"/>
      <c r="AI670" s="161"/>
      <c r="AJ670" s="161"/>
      <c r="AK670" s="161"/>
      <c r="AL670" s="161"/>
      <c r="AM670" s="161"/>
      <c r="AN670" s="161"/>
      <c r="AO670" s="161"/>
      <c r="AP670" s="161"/>
      <c r="AQ670" s="161"/>
      <c r="AR670" s="161"/>
      <c r="AS670" s="161"/>
      <c r="AT670" s="161"/>
      <c r="AU670" s="161"/>
      <c r="AV670" s="161"/>
      <c r="AW670" s="161"/>
      <c r="AX670" s="161"/>
      <c r="AY670" s="161"/>
      <c r="AZ670" s="161"/>
      <c r="BA670" s="99"/>
    </row>
    <row r="671" spans="1:53" ht="15.75" customHeight="1" x14ac:dyDescent="0.25">
      <c r="A671" s="99"/>
      <c r="B671" s="100"/>
      <c r="C671" s="99"/>
      <c r="D671" s="99"/>
      <c r="E671" s="1444"/>
      <c r="F671" s="99"/>
      <c r="G671" s="99"/>
      <c r="H671" s="99"/>
      <c r="I671" s="99"/>
      <c r="J671" s="161"/>
      <c r="K671" s="1442"/>
      <c r="L671" s="1443"/>
      <c r="M671" s="161"/>
      <c r="N671" s="1442"/>
      <c r="O671" s="161"/>
      <c r="P671" s="161"/>
      <c r="Q671" s="161"/>
      <c r="R671" s="161"/>
      <c r="S671" s="161"/>
      <c r="T671" s="161"/>
      <c r="U671" s="161"/>
      <c r="V671" s="161"/>
      <c r="W671" s="161"/>
      <c r="X671" s="161"/>
      <c r="Y671" s="161"/>
      <c r="Z671" s="99"/>
      <c r="AA671" s="161"/>
      <c r="AB671" s="161"/>
      <c r="AC671" s="161"/>
      <c r="AD671" s="161"/>
      <c r="AE671" s="161"/>
      <c r="AF671" s="161"/>
      <c r="AG671" s="161"/>
      <c r="AH671" s="161"/>
      <c r="AI671" s="161"/>
      <c r="AJ671" s="161"/>
      <c r="AK671" s="161"/>
      <c r="AL671" s="161"/>
      <c r="AM671" s="161"/>
      <c r="AN671" s="161"/>
      <c r="AO671" s="161"/>
      <c r="AP671" s="161"/>
      <c r="AQ671" s="161"/>
      <c r="AR671" s="161"/>
      <c r="AS671" s="161"/>
      <c r="AT671" s="161"/>
      <c r="AU671" s="161"/>
      <c r="AV671" s="161"/>
      <c r="AW671" s="161"/>
      <c r="AX671" s="161"/>
      <c r="AY671" s="161"/>
      <c r="AZ671" s="161"/>
      <c r="BA671" s="99"/>
    </row>
    <row r="672" spans="1:53" ht="15.75" customHeight="1" x14ac:dyDescent="0.25">
      <c r="A672" s="99"/>
      <c r="B672" s="100"/>
      <c r="C672" s="99"/>
      <c r="D672" s="99"/>
      <c r="E672" s="1444"/>
      <c r="F672" s="99"/>
      <c r="G672" s="99"/>
      <c r="H672" s="99"/>
      <c r="I672" s="99"/>
      <c r="J672" s="161"/>
      <c r="K672" s="1442"/>
      <c r="L672" s="1443"/>
      <c r="M672" s="161"/>
      <c r="N672" s="1442"/>
      <c r="O672" s="161"/>
      <c r="P672" s="161"/>
      <c r="Q672" s="161"/>
      <c r="R672" s="161"/>
      <c r="S672" s="161"/>
      <c r="T672" s="161"/>
      <c r="U672" s="161"/>
      <c r="V672" s="161"/>
      <c r="W672" s="161"/>
      <c r="X672" s="161"/>
      <c r="Y672" s="161"/>
      <c r="Z672" s="99"/>
      <c r="AA672" s="161"/>
      <c r="AB672" s="161"/>
      <c r="AC672" s="161"/>
      <c r="AD672" s="161"/>
      <c r="AE672" s="161"/>
      <c r="AF672" s="161"/>
      <c r="AG672" s="161"/>
      <c r="AH672" s="161"/>
      <c r="AI672" s="161"/>
      <c r="AJ672" s="161"/>
      <c r="AK672" s="161"/>
      <c r="AL672" s="161"/>
      <c r="AM672" s="161"/>
      <c r="AN672" s="161"/>
      <c r="AO672" s="161"/>
      <c r="AP672" s="161"/>
      <c r="AQ672" s="161"/>
      <c r="AR672" s="161"/>
      <c r="AS672" s="161"/>
      <c r="AT672" s="161"/>
      <c r="AU672" s="161"/>
      <c r="AV672" s="161"/>
      <c r="AW672" s="161"/>
      <c r="AX672" s="161"/>
      <c r="AY672" s="161"/>
      <c r="AZ672" s="161"/>
      <c r="BA672" s="99"/>
    </row>
    <row r="673" spans="1:53" ht="15.75" customHeight="1" x14ac:dyDescent="0.25">
      <c r="A673" s="99"/>
      <c r="B673" s="100"/>
      <c r="C673" s="99"/>
      <c r="D673" s="99"/>
      <c r="E673" s="1444"/>
      <c r="F673" s="99"/>
      <c r="G673" s="99"/>
      <c r="H673" s="99"/>
      <c r="I673" s="99"/>
      <c r="J673" s="161"/>
      <c r="K673" s="1442"/>
      <c r="L673" s="1443"/>
      <c r="M673" s="161"/>
      <c r="N673" s="1442"/>
      <c r="O673" s="161"/>
      <c r="P673" s="161"/>
      <c r="Q673" s="161"/>
      <c r="R673" s="161"/>
      <c r="S673" s="161"/>
      <c r="T673" s="161"/>
      <c r="U673" s="161"/>
      <c r="V673" s="161"/>
      <c r="W673" s="161"/>
      <c r="X673" s="161"/>
      <c r="Y673" s="161"/>
      <c r="Z673" s="99"/>
      <c r="AA673" s="161"/>
      <c r="AB673" s="161"/>
      <c r="AC673" s="161"/>
      <c r="AD673" s="161"/>
      <c r="AE673" s="161"/>
      <c r="AF673" s="161"/>
      <c r="AG673" s="161"/>
      <c r="AH673" s="161"/>
      <c r="AI673" s="161"/>
      <c r="AJ673" s="161"/>
      <c r="AK673" s="161"/>
      <c r="AL673" s="161"/>
      <c r="AM673" s="161"/>
      <c r="AN673" s="161"/>
      <c r="AO673" s="161"/>
      <c r="AP673" s="161"/>
      <c r="AQ673" s="161"/>
      <c r="AR673" s="161"/>
      <c r="AS673" s="161"/>
      <c r="AT673" s="161"/>
      <c r="AU673" s="161"/>
      <c r="AV673" s="161"/>
      <c r="AW673" s="161"/>
      <c r="AX673" s="161"/>
      <c r="AY673" s="161"/>
      <c r="AZ673" s="161"/>
      <c r="BA673" s="99"/>
    </row>
    <row r="674" spans="1:53" ht="15.75" customHeight="1" x14ac:dyDescent="0.25">
      <c r="A674" s="99"/>
      <c r="B674" s="100"/>
      <c r="C674" s="99"/>
      <c r="D674" s="99"/>
      <c r="E674" s="1444"/>
      <c r="F674" s="99"/>
      <c r="G674" s="99"/>
      <c r="H674" s="99"/>
      <c r="I674" s="99"/>
      <c r="J674" s="161"/>
      <c r="K674" s="1442"/>
      <c r="L674" s="1443"/>
      <c r="M674" s="161"/>
      <c r="N674" s="1442"/>
      <c r="O674" s="161"/>
      <c r="P674" s="161"/>
      <c r="Q674" s="161"/>
      <c r="R674" s="161"/>
      <c r="S674" s="161"/>
      <c r="T674" s="161"/>
      <c r="U674" s="161"/>
      <c r="V674" s="161"/>
      <c r="W674" s="161"/>
      <c r="X674" s="161"/>
      <c r="Y674" s="161"/>
      <c r="Z674" s="99"/>
      <c r="AA674" s="161"/>
      <c r="AB674" s="161"/>
      <c r="AC674" s="161"/>
      <c r="AD674" s="161"/>
      <c r="AE674" s="161"/>
      <c r="AF674" s="161"/>
      <c r="AG674" s="161"/>
      <c r="AH674" s="161"/>
      <c r="AI674" s="161"/>
      <c r="AJ674" s="161"/>
      <c r="AK674" s="161"/>
      <c r="AL674" s="161"/>
      <c r="AM674" s="161"/>
      <c r="AN674" s="161"/>
      <c r="AO674" s="161"/>
      <c r="AP674" s="161"/>
      <c r="AQ674" s="161"/>
      <c r="AR674" s="161"/>
      <c r="AS674" s="161"/>
      <c r="AT674" s="161"/>
      <c r="AU674" s="161"/>
      <c r="AV674" s="161"/>
      <c r="AW674" s="161"/>
      <c r="AX674" s="161"/>
      <c r="AY674" s="161"/>
      <c r="AZ674" s="161"/>
      <c r="BA674" s="99"/>
    </row>
    <row r="675" spans="1:53" ht="15.75" customHeight="1" x14ac:dyDescent="0.25">
      <c r="A675" s="99"/>
      <c r="B675" s="100"/>
      <c r="C675" s="99"/>
      <c r="D675" s="99"/>
      <c r="E675" s="1444"/>
      <c r="F675" s="99"/>
      <c r="G675" s="99"/>
      <c r="H675" s="99"/>
      <c r="I675" s="99"/>
      <c r="J675" s="161"/>
      <c r="K675" s="1442"/>
      <c r="L675" s="1443"/>
      <c r="M675" s="161"/>
      <c r="N675" s="1442"/>
      <c r="O675" s="161"/>
      <c r="P675" s="161"/>
      <c r="Q675" s="161"/>
      <c r="R675" s="161"/>
      <c r="S675" s="161"/>
      <c r="T675" s="161"/>
      <c r="U675" s="161"/>
      <c r="V675" s="161"/>
      <c r="W675" s="161"/>
      <c r="X675" s="161"/>
      <c r="Y675" s="161"/>
      <c r="Z675" s="99"/>
      <c r="AA675" s="161"/>
      <c r="AB675" s="161"/>
      <c r="AC675" s="161"/>
      <c r="AD675" s="161"/>
      <c r="AE675" s="161"/>
      <c r="AF675" s="161"/>
      <c r="AG675" s="161"/>
      <c r="AH675" s="161"/>
      <c r="AI675" s="161"/>
      <c r="AJ675" s="161"/>
      <c r="AK675" s="161"/>
      <c r="AL675" s="161"/>
      <c r="AM675" s="161"/>
      <c r="AN675" s="161"/>
      <c r="AO675" s="161"/>
      <c r="AP675" s="161"/>
      <c r="AQ675" s="161"/>
      <c r="AR675" s="161"/>
      <c r="AS675" s="161"/>
      <c r="AT675" s="161"/>
      <c r="AU675" s="161"/>
      <c r="AV675" s="161"/>
      <c r="AW675" s="161"/>
      <c r="AX675" s="161"/>
      <c r="AY675" s="161"/>
      <c r="AZ675" s="161"/>
      <c r="BA675" s="99"/>
    </row>
    <row r="676" spans="1:53" ht="15.75" customHeight="1" x14ac:dyDescent="0.25">
      <c r="A676" s="99"/>
      <c r="B676" s="100"/>
      <c r="C676" s="99"/>
      <c r="D676" s="99"/>
      <c r="E676" s="1444"/>
      <c r="F676" s="99"/>
      <c r="G676" s="99"/>
      <c r="H676" s="99"/>
      <c r="I676" s="99"/>
      <c r="J676" s="161"/>
      <c r="K676" s="1442"/>
      <c r="L676" s="1443"/>
      <c r="M676" s="161"/>
      <c r="N676" s="1442"/>
      <c r="O676" s="161"/>
      <c r="P676" s="161"/>
      <c r="Q676" s="161"/>
      <c r="R676" s="161"/>
      <c r="S676" s="161"/>
      <c r="T676" s="161"/>
      <c r="U676" s="161"/>
      <c r="V676" s="161"/>
      <c r="W676" s="161"/>
      <c r="X676" s="161"/>
      <c r="Y676" s="161"/>
      <c r="Z676" s="99"/>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c r="BA676" s="99"/>
    </row>
    <row r="677" spans="1:53" ht="15.75" customHeight="1" x14ac:dyDescent="0.25">
      <c r="A677" s="99"/>
      <c r="B677" s="100"/>
      <c r="C677" s="99"/>
      <c r="D677" s="99"/>
      <c r="E677" s="1444"/>
      <c r="F677" s="99"/>
      <c r="G677" s="99"/>
      <c r="H677" s="99"/>
      <c r="I677" s="99"/>
      <c r="J677" s="161"/>
      <c r="K677" s="1442"/>
      <c r="L677" s="1443"/>
      <c r="M677" s="161"/>
      <c r="N677" s="1442"/>
      <c r="O677" s="161"/>
      <c r="P677" s="161"/>
      <c r="Q677" s="161"/>
      <c r="R677" s="161"/>
      <c r="S677" s="161"/>
      <c r="T677" s="161"/>
      <c r="U677" s="161"/>
      <c r="V677" s="161"/>
      <c r="W677" s="161"/>
      <c r="X677" s="161"/>
      <c r="Y677" s="161"/>
      <c r="Z677" s="99"/>
      <c r="AA677" s="161"/>
      <c r="AB677" s="161"/>
      <c r="AC677" s="161"/>
      <c r="AD677" s="161"/>
      <c r="AE677" s="161"/>
      <c r="AF677" s="161"/>
      <c r="AG677" s="161"/>
      <c r="AH677" s="161"/>
      <c r="AI677" s="161"/>
      <c r="AJ677" s="161"/>
      <c r="AK677" s="161"/>
      <c r="AL677" s="161"/>
      <c r="AM677" s="161"/>
      <c r="AN677" s="161"/>
      <c r="AO677" s="161"/>
      <c r="AP677" s="161"/>
      <c r="AQ677" s="161"/>
      <c r="AR677" s="161"/>
      <c r="AS677" s="161"/>
      <c r="AT677" s="161"/>
      <c r="AU677" s="161"/>
      <c r="AV677" s="161"/>
      <c r="AW677" s="161"/>
      <c r="AX677" s="161"/>
      <c r="AY677" s="161"/>
      <c r="AZ677" s="161"/>
      <c r="BA677" s="99"/>
    </row>
    <row r="678" spans="1:53" ht="15.75" customHeight="1" x14ac:dyDescent="0.25">
      <c r="A678" s="99"/>
      <c r="B678" s="100"/>
      <c r="C678" s="99"/>
      <c r="D678" s="99"/>
      <c r="E678" s="1444"/>
      <c r="F678" s="99"/>
      <c r="G678" s="99"/>
      <c r="H678" s="99"/>
      <c r="I678" s="99"/>
      <c r="J678" s="161"/>
      <c r="K678" s="1442"/>
      <c r="L678" s="1443"/>
      <c r="M678" s="161"/>
      <c r="N678" s="1442"/>
      <c r="O678" s="161"/>
      <c r="P678" s="161"/>
      <c r="Q678" s="161"/>
      <c r="R678" s="161"/>
      <c r="S678" s="161"/>
      <c r="T678" s="161"/>
      <c r="U678" s="161"/>
      <c r="V678" s="161"/>
      <c r="W678" s="161"/>
      <c r="X678" s="161"/>
      <c r="Y678" s="161"/>
      <c r="Z678" s="99"/>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1"/>
      <c r="AY678" s="161"/>
      <c r="AZ678" s="161"/>
      <c r="BA678" s="99"/>
    </row>
    <row r="679" spans="1:53" ht="15.75" customHeight="1" x14ac:dyDescent="0.25">
      <c r="A679" s="99"/>
      <c r="B679" s="100"/>
      <c r="C679" s="99"/>
      <c r="D679" s="99"/>
      <c r="E679" s="1444"/>
      <c r="F679" s="99"/>
      <c r="G679" s="99"/>
      <c r="H679" s="99"/>
      <c r="I679" s="99"/>
      <c r="J679" s="161"/>
      <c r="K679" s="1442"/>
      <c r="L679" s="1443"/>
      <c r="M679" s="161"/>
      <c r="N679" s="1442"/>
      <c r="O679" s="161"/>
      <c r="P679" s="161"/>
      <c r="Q679" s="161"/>
      <c r="R679" s="161"/>
      <c r="S679" s="161"/>
      <c r="T679" s="161"/>
      <c r="U679" s="161"/>
      <c r="V679" s="161"/>
      <c r="W679" s="161"/>
      <c r="X679" s="161"/>
      <c r="Y679" s="161"/>
      <c r="Z679" s="99"/>
      <c r="AA679" s="161"/>
      <c r="AB679" s="161"/>
      <c r="AC679" s="161"/>
      <c r="AD679" s="161"/>
      <c r="AE679" s="161"/>
      <c r="AF679" s="161"/>
      <c r="AG679" s="161"/>
      <c r="AH679" s="161"/>
      <c r="AI679" s="161"/>
      <c r="AJ679" s="161"/>
      <c r="AK679" s="161"/>
      <c r="AL679" s="161"/>
      <c r="AM679" s="161"/>
      <c r="AN679" s="161"/>
      <c r="AO679" s="161"/>
      <c r="AP679" s="161"/>
      <c r="AQ679" s="161"/>
      <c r="AR679" s="161"/>
      <c r="AS679" s="161"/>
      <c r="AT679" s="161"/>
      <c r="AU679" s="161"/>
      <c r="AV679" s="161"/>
      <c r="AW679" s="161"/>
      <c r="AX679" s="161"/>
      <c r="AY679" s="161"/>
      <c r="AZ679" s="161"/>
      <c r="BA679" s="99"/>
    </row>
    <row r="680" spans="1:53" ht="15.75" customHeight="1" x14ac:dyDescent="0.25">
      <c r="A680" s="99"/>
      <c r="B680" s="100"/>
      <c r="C680" s="99"/>
      <c r="D680" s="99"/>
      <c r="E680" s="1444"/>
      <c r="F680" s="99"/>
      <c r="G680" s="99"/>
      <c r="H680" s="99"/>
      <c r="I680" s="99"/>
      <c r="J680" s="161"/>
      <c r="K680" s="1442"/>
      <c r="L680" s="1443"/>
      <c r="M680" s="161"/>
      <c r="N680" s="1442"/>
      <c r="O680" s="161"/>
      <c r="P680" s="161"/>
      <c r="Q680" s="161"/>
      <c r="R680" s="161"/>
      <c r="S680" s="161"/>
      <c r="T680" s="161"/>
      <c r="U680" s="161"/>
      <c r="V680" s="161"/>
      <c r="W680" s="161"/>
      <c r="X680" s="161"/>
      <c r="Y680" s="161"/>
      <c r="Z680" s="99"/>
      <c r="AA680" s="161"/>
      <c r="AB680" s="161"/>
      <c r="AC680" s="161"/>
      <c r="AD680" s="161"/>
      <c r="AE680" s="161"/>
      <c r="AF680" s="161"/>
      <c r="AG680" s="161"/>
      <c r="AH680" s="161"/>
      <c r="AI680" s="161"/>
      <c r="AJ680" s="161"/>
      <c r="AK680" s="161"/>
      <c r="AL680" s="161"/>
      <c r="AM680" s="161"/>
      <c r="AN680" s="161"/>
      <c r="AO680" s="161"/>
      <c r="AP680" s="161"/>
      <c r="AQ680" s="161"/>
      <c r="AR680" s="161"/>
      <c r="AS680" s="161"/>
      <c r="AT680" s="161"/>
      <c r="AU680" s="161"/>
      <c r="AV680" s="161"/>
      <c r="AW680" s="161"/>
      <c r="AX680" s="161"/>
      <c r="AY680" s="161"/>
      <c r="AZ680" s="161"/>
      <c r="BA680" s="99"/>
    </row>
    <row r="681" spans="1:53" ht="15.75" customHeight="1" x14ac:dyDescent="0.25">
      <c r="A681" s="99"/>
      <c r="B681" s="100"/>
      <c r="C681" s="99"/>
      <c r="D681" s="99"/>
      <c r="E681" s="1444"/>
      <c r="F681" s="99"/>
      <c r="G681" s="99"/>
      <c r="H681" s="99"/>
      <c r="I681" s="99"/>
      <c r="J681" s="161"/>
      <c r="K681" s="1442"/>
      <c r="L681" s="1443"/>
      <c r="M681" s="161"/>
      <c r="N681" s="1442"/>
      <c r="O681" s="161"/>
      <c r="P681" s="161"/>
      <c r="Q681" s="161"/>
      <c r="R681" s="161"/>
      <c r="S681" s="161"/>
      <c r="T681" s="161"/>
      <c r="U681" s="161"/>
      <c r="V681" s="161"/>
      <c r="W681" s="161"/>
      <c r="X681" s="161"/>
      <c r="Y681" s="161"/>
      <c r="Z681" s="99"/>
      <c r="AA681" s="161"/>
      <c r="AB681" s="161"/>
      <c r="AC681" s="161"/>
      <c r="AD681" s="161"/>
      <c r="AE681" s="161"/>
      <c r="AF681" s="161"/>
      <c r="AG681" s="161"/>
      <c r="AH681" s="161"/>
      <c r="AI681" s="161"/>
      <c r="AJ681" s="161"/>
      <c r="AK681" s="161"/>
      <c r="AL681" s="161"/>
      <c r="AM681" s="161"/>
      <c r="AN681" s="161"/>
      <c r="AO681" s="161"/>
      <c r="AP681" s="161"/>
      <c r="AQ681" s="161"/>
      <c r="AR681" s="161"/>
      <c r="AS681" s="161"/>
      <c r="AT681" s="161"/>
      <c r="AU681" s="161"/>
      <c r="AV681" s="161"/>
      <c r="AW681" s="161"/>
      <c r="AX681" s="161"/>
      <c r="AY681" s="161"/>
      <c r="AZ681" s="161"/>
      <c r="BA681" s="99"/>
    </row>
    <row r="682" spans="1:53" ht="15.75" customHeight="1" x14ac:dyDescent="0.25">
      <c r="A682" s="99"/>
      <c r="B682" s="100"/>
      <c r="C682" s="99"/>
      <c r="D682" s="99"/>
      <c r="E682" s="1444"/>
      <c r="F682" s="99"/>
      <c r="G682" s="99"/>
      <c r="H682" s="99"/>
      <c r="I682" s="99"/>
      <c r="J682" s="161"/>
      <c r="K682" s="1442"/>
      <c r="L682" s="1443"/>
      <c r="M682" s="161"/>
      <c r="N682" s="1442"/>
      <c r="O682" s="161"/>
      <c r="P682" s="161"/>
      <c r="Q682" s="161"/>
      <c r="R682" s="161"/>
      <c r="S682" s="161"/>
      <c r="T682" s="161"/>
      <c r="U682" s="161"/>
      <c r="V682" s="161"/>
      <c r="W682" s="161"/>
      <c r="X682" s="161"/>
      <c r="Y682" s="161"/>
      <c r="Z682" s="99"/>
      <c r="AA682" s="161"/>
      <c r="AB682" s="161"/>
      <c r="AC682" s="161"/>
      <c r="AD682" s="161"/>
      <c r="AE682" s="161"/>
      <c r="AF682" s="161"/>
      <c r="AG682" s="161"/>
      <c r="AH682" s="161"/>
      <c r="AI682" s="161"/>
      <c r="AJ682" s="161"/>
      <c r="AK682" s="161"/>
      <c r="AL682" s="161"/>
      <c r="AM682" s="161"/>
      <c r="AN682" s="161"/>
      <c r="AO682" s="161"/>
      <c r="AP682" s="161"/>
      <c r="AQ682" s="161"/>
      <c r="AR682" s="161"/>
      <c r="AS682" s="161"/>
      <c r="AT682" s="161"/>
      <c r="AU682" s="161"/>
      <c r="AV682" s="161"/>
      <c r="AW682" s="161"/>
      <c r="AX682" s="161"/>
      <c r="AY682" s="161"/>
      <c r="AZ682" s="161"/>
      <c r="BA682" s="99"/>
    </row>
    <row r="683" spans="1:53" ht="15.75" customHeight="1" x14ac:dyDescent="0.25">
      <c r="A683" s="99"/>
      <c r="B683" s="100"/>
      <c r="C683" s="99"/>
      <c r="D683" s="99"/>
      <c r="E683" s="1444"/>
      <c r="F683" s="99"/>
      <c r="G683" s="99"/>
      <c r="H683" s="99"/>
      <c r="I683" s="99"/>
      <c r="J683" s="161"/>
      <c r="K683" s="1442"/>
      <c r="L683" s="1443"/>
      <c r="M683" s="161"/>
      <c r="N683" s="1442"/>
      <c r="O683" s="161"/>
      <c r="P683" s="161"/>
      <c r="Q683" s="161"/>
      <c r="R683" s="161"/>
      <c r="S683" s="161"/>
      <c r="T683" s="161"/>
      <c r="U683" s="161"/>
      <c r="V683" s="161"/>
      <c r="W683" s="161"/>
      <c r="X683" s="161"/>
      <c r="Y683" s="161"/>
      <c r="Z683" s="99"/>
      <c r="AA683" s="161"/>
      <c r="AB683" s="161"/>
      <c r="AC683" s="161"/>
      <c r="AD683" s="161"/>
      <c r="AE683" s="161"/>
      <c r="AF683" s="161"/>
      <c r="AG683" s="161"/>
      <c r="AH683" s="161"/>
      <c r="AI683" s="161"/>
      <c r="AJ683" s="161"/>
      <c r="AK683" s="161"/>
      <c r="AL683" s="161"/>
      <c r="AM683" s="161"/>
      <c r="AN683" s="161"/>
      <c r="AO683" s="161"/>
      <c r="AP683" s="161"/>
      <c r="AQ683" s="161"/>
      <c r="AR683" s="161"/>
      <c r="AS683" s="161"/>
      <c r="AT683" s="161"/>
      <c r="AU683" s="161"/>
      <c r="AV683" s="161"/>
      <c r="AW683" s="161"/>
      <c r="AX683" s="161"/>
      <c r="AY683" s="161"/>
      <c r="AZ683" s="161"/>
      <c r="BA683" s="99"/>
    </row>
    <row r="684" spans="1:53" ht="15.75" customHeight="1" x14ac:dyDescent="0.25">
      <c r="A684" s="99"/>
      <c r="B684" s="100"/>
      <c r="C684" s="99"/>
      <c r="D684" s="99"/>
      <c r="E684" s="1444"/>
      <c r="F684" s="99"/>
      <c r="G684" s="99"/>
      <c r="H684" s="99"/>
      <c r="I684" s="99"/>
      <c r="J684" s="161"/>
      <c r="K684" s="1442"/>
      <c r="L684" s="1443"/>
      <c r="M684" s="161"/>
      <c r="N684" s="1442"/>
      <c r="O684" s="161"/>
      <c r="P684" s="161"/>
      <c r="Q684" s="161"/>
      <c r="R684" s="161"/>
      <c r="S684" s="161"/>
      <c r="T684" s="161"/>
      <c r="U684" s="161"/>
      <c r="V684" s="161"/>
      <c r="W684" s="161"/>
      <c r="X684" s="161"/>
      <c r="Y684" s="161"/>
      <c r="Z684" s="99"/>
      <c r="AA684" s="161"/>
      <c r="AB684" s="161"/>
      <c r="AC684" s="161"/>
      <c r="AD684" s="161"/>
      <c r="AE684" s="161"/>
      <c r="AF684" s="161"/>
      <c r="AG684" s="161"/>
      <c r="AH684" s="161"/>
      <c r="AI684" s="161"/>
      <c r="AJ684" s="161"/>
      <c r="AK684" s="161"/>
      <c r="AL684" s="161"/>
      <c r="AM684" s="161"/>
      <c r="AN684" s="161"/>
      <c r="AO684" s="161"/>
      <c r="AP684" s="161"/>
      <c r="AQ684" s="161"/>
      <c r="AR684" s="161"/>
      <c r="AS684" s="161"/>
      <c r="AT684" s="161"/>
      <c r="AU684" s="161"/>
      <c r="AV684" s="161"/>
      <c r="AW684" s="161"/>
      <c r="AX684" s="161"/>
      <c r="AY684" s="161"/>
      <c r="AZ684" s="161"/>
      <c r="BA684" s="99"/>
    </row>
    <row r="685" spans="1:53" ht="15.75" customHeight="1" x14ac:dyDescent="0.25">
      <c r="A685" s="99"/>
      <c r="B685" s="100"/>
      <c r="C685" s="99"/>
      <c r="D685" s="99"/>
      <c r="E685" s="1444"/>
      <c r="F685" s="99"/>
      <c r="G685" s="99"/>
      <c r="H685" s="99"/>
      <c r="I685" s="99"/>
      <c r="J685" s="161"/>
      <c r="K685" s="1442"/>
      <c r="L685" s="1443"/>
      <c r="M685" s="161"/>
      <c r="N685" s="1442"/>
      <c r="O685" s="161"/>
      <c r="P685" s="161"/>
      <c r="Q685" s="161"/>
      <c r="R685" s="161"/>
      <c r="S685" s="161"/>
      <c r="T685" s="161"/>
      <c r="U685" s="161"/>
      <c r="V685" s="161"/>
      <c r="W685" s="161"/>
      <c r="X685" s="161"/>
      <c r="Y685" s="161"/>
      <c r="Z685" s="99"/>
      <c r="AA685" s="161"/>
      <c r="AB685" s="161"/>
      <c r="AC685" s="161"/>
      <c r="AD685" s="161"/>
      <c r="AE685" s="161"/>
      <c r="AF685" s="161"/>
      <c r="AG685" s="161"/>
      <c r="AH685" s="161"/>
      <c r="AI685" s="161"/>
      <c r="AJ685" s="161"/>
      <c r="AK685" s="161"/>
      <c r="AL685" s="161"/>
      <c r="AM685" s="161"/>
      <c r="AN685" s="161"/>
      <c r="AO685" s="161"/>
      <c r="AP685" s="161"/>
      <c r="AQ685" s="161"/>
      <c r="AR685" s="161"/>
      <c r="AS685" s="161"/>
      <c r="AT685" s="161"/>
      <c r="AU685" s="161"/>
      <c r="AV685" s="161"/>
      <c r="AW685" s="161"/>
      <c r="AX685" s="161"/>
      <c r="AY685" s="161"/>
      <c r="AZ685" s="161"/>
      <c r="BA685" s="99"/>
    </row>
    <row r="686" spans="1:53" ht="15.75" customHeight="1" x14ac:dyDescent="0.25">
      <c r="A686" s="99"/>
      <c r="B686" s="100"/>
      <c r="C686" s="99"/>
      <c r="D686" s="99"/>
      <c r="E686" s="1444"/>
      <c r="F686" s="99"/>
      <c r="G686" s="99"/>
      <c r="H686" s="99"/>
      <c r="I686" s="99"/>
      <c r="J686" s="161"/>
      <c r="K686" s="1442"/>
      <c r="L686" s="1443"/>
      <c r="M686" s="161"/>
      <c r="N686" s="1442"/>
      <c r="O686" s="161"/>
      <c r="P686" s="161"/>
      <c r="Q686" s="161"/>
      <c r="R686" s="161"/>
      <c r="S686" s="161"/>
      <c r="T686" s="161"/>
      <c r="U686" s="161"/>
      <c r="V686" s="161"/>
      <c r="W686" s="161"/>
      <c r="X686" s="161"/>
      <c r="Y686" s="161"/>
      <c r="Z686" s="99"/>
      <c r="AA686" s="161"/>
      <c r="AB686" s="161"/>
      <c r="AC686" s="161"/>
      <c r="AD686" s="161"/>
      <c r="AE686" s="161"/>
      <c r="AF686" s="161"/>
      <c r="AG686" s="161"/>
      <c r="AH686" s="161"/>
      <c r="AI686" s="161"/>
      <c r="AJ686" s="161"/>
      <c r="AK686" s="161"/>
      <c r="AL686" s="161"/>
      <c r="AM686" s="161"/>
      <c r="AN686" s="161"/>
      <c r="AO686" s="161"/>
      <c r="AP686" s="161"/>
      <c r="AQ686" s="161"/>
      <c r="AR686" s="161"/>
      <c r="AS686" s="161"/>
      <c r="AT686" s="161"/>
      <c r="AU686" s="161"/>
      <c r="AV686" s="161"/>
      <c r="AW686" s="161"/>
      <c r="AX686" s="161"/>
      <c r="AY686" s="161"/>
      <c r="AZ686" s="161"/>
      <c r="BA686" s="99"/>
    </row>
    <row r="687" spans="1:53" ht="15.75" customHeight="1" x14ac:dyDescent="0.25">
      <c r="A687" s="99"/>
      <c r="B687" s="100"/>
      <c r="C687" s="99"/>
      <c r="D687" s="99"/>
      <c r="E687" s="1444"/>
      <c r="F687" s="99"/>
      <c r="G687" s="99"/>
      <c r="H687" s="99"/>
      <c r="I687" s="99"/>
      <c r="J687" s="161"/>
      <c r="K687" s="1442"/>
      <c r="L687" s="1443"/>
      <c r="M687" s="161"/>
      <c r="N687" s="1442"/>
      <c r="O687" s="161"/>
      <c r="P687" s="161"/>
      <c r="Q687" s="161"/>
      <c r="R687" s="161"/>
      <c r="S687" s="161"/>
      <c r="T687" s="161"/>
      <c r="U687" s="161"/>
      <c r="V687" s="161"/>
      <c r="W687" s="161"/>
      <c r="X687" s="161"/>
      <c r="Y687" s="161"/>
      <c r="Z687" s="99"/>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c r="AU687" s="161"/>
      <c r="AV687" s="161"/>
      <c r="AW687" s="161"/>
      <c r="AX687" s="161"/>
      <c r="AY687" s="161"/>
      <c r="AZ687" s="161"/>
      <c r="BA687" s="99"/>
    </row>
    <row r="688" spans="1:53" ht="15.75" customHeight="1" x14ac:dyDescent="0.25">
      <c r="A688" s="99"/>
      <c r="B688" s="100"/>
      <c r="C688" s="99"/>
      <c r="D688" s="99"/>
      <c r="E688" s="1444"/>
      <c r="F688" s="99"/>
      <c r="G688" s="99"/>
      <c r="H688" s="99"/>
      <c r="I688" s="99"/>
      <c r="J688" s="161"/>
      <c r="K688" s="1442"/>
      <c r="L688" s="1443"/>
      <c r="M688" s="161"/>
      <c r="N688" s="1442"/>
      <c r="O688" s="161"/>
      <c r="P688" s="161"/>
      <c r="Q688" s="161"/>
      <c r="R688" s="161"/>
      <c r="S688" s="161"/>
      <c r="T688" s="161"/>
      <c r="U688" s="161"/>
      <c r="V688" s="161"/>
      <c r="W688" s="161"/>
      <c r="X688" s="161"/>
      <c r="Y688" s="161"/>
      <c r="Z688" s="99"/>
      <c r="AA688" s="161"/>
      <c r="AB688" s="161"/>
      <c r="AC688" s="161"/>
      <c r="AD688" s="161"/>
      <c r="AE688" s="161"/>
      <c r="AF688" s="161"/>
      <c r="AG688" s="161"/>
      <c r="AH688" s="161"/>
      <c r="AI688" s="161"/>
      <c r="AJ688" s="161"/>
      <c r="AK688" s="161"/>
      <c r="AL688" s="161"/>
      <c r="AM688" s="161"/>
      <c r="AN688" s="161"/>
      <c r="AO688" s="161"/>
      <c r="AP688" s="161"/>
      <c r="AQ688" s="161"/>
      <c r="AR688" s="161"/>
      <c r="AS688" s="161"/>
      <c r="AT688" s="161"/>
      <c r="AU688" s="161"/>
      <c r="AV688" s="161"/>
      <c r="AW688" s="161"/>
      <c r="AX688" s="161"/>
      <c r="AY688" s="161"/>
      <c r="AZ688" s="161"/>
      <c r="BA688" s="99"/>
    </row>
    <row r="689" spans="1:53" ht="15.75" customHeight="1" x14ac:dyDescent="0.25">
      <c r="A689" s="99"/>
      <c r="B689" s="100"/>
      <c r="C689" s="99"/>
      <c r="D689" s="99"/>
      <c r="E689" s="1444"/>
      <c r="F689" s="99"/>
      <c r="G689" s="99"/>
      <c r="H689" s="99"/>
      <c r="I689" s="99"/>
      <c r="J689" s="161"/>
      <c r="K689" s="1442"/>
      <c r="L689" s="1443"/>
      <c r="M689" s="161"/>
      <c r="N689" s="1442"/>
      <c r="O689" s="161"/>
      <c r="P689" s="161"/>
      <c r="Q689" s="161"/>
      <c r="R689" s="161"/>
      <c r="S689" s="161"/>
      <c r="T689" s="161"/>
      <c r="U689" s="161"/>
      <c r="V689" s="161"/>
      <c r="W689" s="161"/>
      <c r="X689" s="161"/>
      <c r="Y689" s="161"/>
      <c r="Z689" s="99"/>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c r="AU689" s="161"/>
      <c r="AV689" s="161"/>
      <c r="AW689" s="161"/>
      <c r="AX689" s="161"/>
      <c r="AY689" s="161"/>
      <c r="AZ689" s="161"/>
      <c r="BA689" s="99"/>
    </row>
    <row r="690" spans="1:53" ht="15.75" customHeight="1" x14ac:dyDescent="0.25">
      <c r="A690" s="99"/>
      <c r="B690" s="100"/>
      <c r="C690" s="99"/>
      <c r="D690" s="99"/>
      <c r="E690" s="1444"/>
      <c r="F690" s="99"/>
      <c r="G690" s="99"/>
      <c r="H690" s="99"/>
      <c r="I690" s="99"/>
      <c r="J690" s="161"/>
      <c r="K690" s="1442"/>
      <c r="L690" s="1443"/>
      <c r="M690" s="161"/>
      <c r="N690" s="1442"/>
      <c r="O690" s="161"/>
      <c r="P690" s="161"/>
      <c r="Q690" s="161"/>
      <c r="R690" s="161"/>
      <c r="S690" s="161"/>
      <c r="T690" s="161"/>
      <c r="U690" s="161"/>
      <c r="V690" s="161"/>
      <c r="W690" s="161"/>
      <c r="X690" s="161"/>
      <c r="Y690" s="161"/>
      <c r="Z690" s="99"/>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c r="AU690" s="161"/>
      <c r="AV690" s="161"/>
      <c r="AW690" s="161"/>
      <c r="AX690" s="161"/>
      <c r="AY690" s="161"/>
      <c r="AZ690" s="161"/>
      <c r="BA690" s="99"/>
    </row>
    <row r="691" spans="1:53" ht="15.75" customHeight="1" x14ac:dyDescent="0.25">
      <c r="A691" s="99"/>
      <c r="B691" s="100"/>
      <c r="C691" s="99"/>
      <c r="D691" s="99"/>
      <c r="E691" s="1444"/>
      <c r="F691" s="99"/>
      <c r="G691" s="99"/>
      <c r="H691" s="99"/>
      <c r="I691" s="99"/>
      <c r="J691" s="161"/>
      <c r="K691" s="1442"/>
      <c r="L691" s="1443"/>
      <c r="M691" s="161"/>
      <c r="N691" s="1442"/>
      <c r="O691" s="161"/>
      <c r="P691" s="161"/>
      <c r="Q691" s="161"/>
      <c r="R691" s="161"/>
      <c r="S691" s="161"/>
      <c r="T691" s="161"/>
      <c r="U691" s="161"/>
      <c r="V691" s="161"/>
      <c r="W691" s="161"/>
      <c r="X691" s="161"/>
      <c r="Y691" s="161"/>
      <c r="Z691" s="99"/>
      <c r="AA691" s="161"/>
      <c r="AB691" s="161"/>
      <c r="AC691" s="161"/>
      <c r="AD691" s="161"/>
      <c r="AE691" s="161"/>
      <c r="AF691" s="161"/>
      <c r="AG691" s="161"/>
      <c r="AH691" s="161"/>
      <c r="AI691" s="161"/>
      <c r="AJ691" s="161"/>
      <c r="AK691" s="161"/>
      <c r="AL691" s="161"/>
      <c r="AM691" s="161"/>
      <c r="AN691" s="161"/>
      <c r="AO691" s="161"/>
      <c r="AP691" s="161"/>
      <c r="AQ691" s="161"/>
      <c r="AR691" s="161"/>
      <c r="AS691" s="161"/>
      <c r="AT691" s="161"/>
      <c r="AU691" s="161"/>
      <c r="AV691" s="161"/>
      <c r="AW691" s="161"/>
      <c r="AX691" s="161"/>
      <c r="AY691" s="161"/>
      <c r="AZ691" s="161"/>
      <c r="BA691" s="99"/>
    </row>
    <row r="692" spans="1:53" ht="15.75" customHeight="1" x14ac:dyDescent="0.25">
      <c r="A692" s="99"/>
      <c r="B692" s="100"/>
      <c r="C692" s="99"/>
      <c r="D692" s="99"/>
      <c r="E692" s="1444"/>
      <c r="F692" s="99"/>
      <c r="G692" s="99"/>
      <c r="H692" s="99"/>
      <c r="I692" s="99"/>
      <c r="J692" s="161"/>
      <c r="K692" s="1442"/>
      <c r="L692" s="1443"/>
      <c r="M692" s="161"/>
      <c r="N692" s="1442"/>
      <c r="O692" s="161"/>
      <c r="P692" s="161"/>
      <c r="Q692" s="161"/>
      <c r="R692" s="161"/>
      <c r="S692" s="161"/>
      <c r="T692" s="161"/>
      <c r="U692" s="161"/>
      <c r="V692" s="161"/>
      <c r="W692" s="161"/>
      <c r="X692" s="161"/>
      <c r="Y692" s="161"/>
      <c r="Z692" s="99"/>
      <c r="AA692" s="161"/>
      <c r="AB692" s="161"/>
      <c r="AC692" s="161"/>
      <c r="AD692" s="161"/>
      <c r="AE692" s="161"/>
      <c r="AF692" s="161"/>
      <c r="AG692" s="161"/>
      <c r="AH692" s="161"/>
      <c r="AI692" s="161"/>
      <c r="AJ692" s="161"/>
      <c r="AK692" s="161"/>
      <c r="AL692" s="161"/>
      <c r="AM692" s="161"/>
      <c r="AN692" s="161"/>
      <c r="AO692" s="161"/>
      <c r="AP692" s="161"/>
      <c r="AQ692" s="161"/>
      <c r="AR692" s="161"/>
      <c r="AS692" s="161"/>
      <c r="AT692" s="161"/>
      <c r="AU692" s="161"/>
      <c r="AV692" s="161"/>
      <c r="AW692" s="161"/>
      <c r="AX692" s="161"/>
      <c r="AY692" s="161"/>
      <c r="AZ692" s="161"/>
      <c r="BA692" s="99"/>
    </row>
    <row r="693" spans="1:53" ht="15.75" customHeight="1" x14ac:dyDescent="0.25">
      <c r="A693" s="99"/>
      <c r="B693" s="100"/>
      <c r="C693" s="99"/>
      <c r="D693" s="99"/>
      <c r="E693" s="1444"/>
      <c r="F693" s="99"/>
      <c r="G693" s="99"/>
      <c r="H693" s="99"/>
      <c r="I693" s="99"/>
      <c r="J693" s="161"/>
      <c r="K693" s="1442"/>
      <c r="L693" s="1443"/>
      <c r="M693" s="161"/>
      <c r="N693" s="1442"/>
      <c r="O693" s="161"/>
      <c r="P693" s="161"/>
      <c r="Q693" s="161"/>
      <c r="R693" s="161"/>
      <c r="S693" s="161"/>
      <c r="T693" s="161"/>
      <c r="U693" s="161"/>
      <c r="V693" s="161"/>
      <c r="W693" s="161"/>
      <c r="X693" s="161"/>
      <c r="Y693" s="161"/>
      <c r="Z693" s="99"/>
      <c r="AA693" s="161"/>
      <c r="AB693" s="161"/>
      <c r="AC693" s="161"/>
      <c r="AD693" s="161"/>
      <c r="AE693" s="161"/>
      <c r="AF693" s="161"/>
      <c r="AG693" s="161"/>
      <c r="AH693" s="161"/>
      <c r="AI693" s="161"/>
      <c r="AJ693" s="161"/>
      <c r="AK693" s="161"/>
      <c r="AL693" s="161"/>
      <c r="AM693" s="161"/>
      <c r="AN693" s="161"/>
      <c r="AO693" s="161"/>
      <c r="AP693" s="161"/>
      <c r="AQ693" s="161"/>
      <c r="AR693" s="161"/>
      <c r="AS693" s="161"/>
      <c r="AT693" s="161"/>
      <c r="AU693" s="161"/>
      <c r="AV693" s="161"/>
      <c r="AW693" s="161"/>
      <c r="AX693" s="161"/>
      <c r="AY693" s="161"/>
      <c r="AZ693" s="161"/>
      <c r="BA693" s="99"/>
    </row>
    <row r="694" spans="1:53" ht="15.75" customHeight="1" x14ac:dyDescent="0.25">
      <c r="A694" s="99"/>
      <c r="B694" s="100"/>
      <c r="C694" s="99"/>
      <c r="D694" s="99"/>
      <c r="E694" s="1444"/>
      <c r="F694" s="99"/>
      <c r="G694" s="99"/>
      <c r="H694" s="99"/>
      <c r="I694" s="99"/>
      <c r="J694" s="161"/>
      <c r="K694" s="1442"/>
      <c r="L694" s="1443"/>
      <c r="M694" s="161"/>
      <c r="N694" s="1442"/>
      <c r="O694" s="161"/>
      <c r="P694" s="161"/>
      <c r="Q694" s="161"/>
      <c r="R694" s="161"/>
      <c r="S694" s="161"/>
      <c r="T694" s="161"/>
      <c r="U694" s="161"/>
      <c r="V694" s="161"/>
      <c r="W694" s="161"/>
      <c r="X694" s="161"/>
      <c r="Y694" s="161"/>
      <c r="Z694" s="99"/>
      <c r="AA694" s="161"/>
      <c r="AB694" s="161"/>
      <c r="AC694" s="161"/>
      <c r="AD694" s="161"/>
      <c r="AE694" s="161"/>
      <c r="AF694" s="161"/>
      <c r="AG694" s="161"/>
      <c r="AH694" s="161"/>
      <c r="AI694" s="161"/>
      <c r="AJ694" s="161"/>
      <c r="AK694" s="161"/>
      <c r="AL694" s="161"/>
      <c r="AM694" s="161"/>
      <c r="AN694" s="161"/>
      <c r="AO694" s="161"/>
      <c r="AP694" s="161"/>
      <c r="AQ694" s="161"/>
      <c r="AR694" s="161"/>
      <c r="AS694" s="161"/>
      <c r="AT694" s="161"/>
      <c r="AU694" s="161"/>
      <c r="AV694" s="161"/>
      <c r="AW694" s="161"/>
      <c r="AX694" s="161"/>
      <c r="AY694" s="161"/>
      <c r="AZ694" s="161"/>
      <c r="BA694" s="99"/>
    </row>
    <row r="695" spans="1:53" ht="15.75" customHeight="1" x14ac:dyDescent="0.25">
      <c r="A695" s="99"/>
      <c r="B695" s="100"/>
      <c r="C695" s="99"/>
      <c r="D695" s="99"/>
      <c r="E695" s="1444"/>
      <c r="F695" s="99"/>
      <c r="G695" s="99"/>
      <c r="H695" s="99"/>
      <c r="I695" s="99"/>
      <c r="J695" s="161"/>
      <c r="K695" s="1442"/>
      <c r="L695" s="1443"/>
      <c r="M695" s="161"/>
      <c r="N695" s="1442"/>
      <c r="O695" s="161"/>
      <c r="P695" s="161"/>
      <c r="Q695" s="161"/>
      <c r="R695" s="161"/>
      <c r="S695" s="161"/>
      <c r="T695" s="161"/>
      <c r="U695" s="161"/>
      <c r="V695" s="161"/>
      <c r="W695" s="161"/>
      <c r="X695" s="161"/>
      <c r="Y695" s="161"/>
      <c r="Z695" s="99"/>
      <c r="AA695" s="161"/>
      <c r="AB695" s="161"/>
      <c r="AC695" s="161"/>
      <c r="AD695" s="161"/>
      <c r="AE695" s="161"/>
      <c r="AF695" s="161"/>
      <c r="AG695" s="161"/>
      <c r="AH695" s="161"/>
      <c r="AI695" s="161"/>
      <c r="AJ695" s="161"/>
      <c r="AK695" s="161"/>
      <c r="AL695" s="161"/>
      <c r="AM695" s="161"/>
      <c r="AN695" s="161"/>
      <c r="AO695" s="161"/>
      <c r="AP695" s="161"/>
      <c r="AQ695" s="161"/>
      <c r="AR695" s="161"/>
      <c r="AS695" s="161"/>
      <c r="AT695" s="161"/>
      <c r="AU695" s="161"/>
      <c r="AV695" s="161"/>
      <c r="AW695" s="161"/>
      <c r="AX695" s="161"/>
      <c r="AY695" s="161"/>
      <c r="AZ695" s="161"/>
      <c r="BA695" s="99"/>
    </row>
    <row r="696" spans="1:53" ht="15.75" customHeight="1" x14ac:dyDescent="0.25">
      <c r="A696" s="99"/>
      <c r="B696" s="100"/>
      <c r="C696" s="99"/>
      <c r="D696" s="99"/>
      <c r="E696" s="1444"/>
      <c r="F696" s="99"/>
      <c r="G696" s="99"/>
      <c r="H696" s="99"/>
      <c r="I696" s="99"/>
      <c r="J696" s="161"/>
      <c r="K696" s="1442"/>
      <c r="L696" s="1443"/>
      <c r="M696" s="161"/>
      <c r="N696" s="1442"/>
      <c r="O696" s="161"/>
      <c r="P696" s="161"/>
      <c r="Q696" s="161"/>
      <c r="R696" s="161"/>
      <c r="S696" s="161"/>
      <c r="T696" s="161"/>
      <c r="U696" s="161"/>
      <c r="V696" s="161"/>
      <c r="W696" s="161"/>
      <c r="X696" s="161"/>
      <c r="Y696" s="161"/>
      <c r="Z696" s="99"/>
      <c r="AA696" s="161"/>
      <c r="AB696" s="161"/>
      <c r="AC696" s="161"/>
      <c r="AD696" s="161"/>
      <c r="AE696" s="161"/>
      <c r="AF696" s="161"/>
      <c r="AG696" s="161"/>
      <c r="AH696" s="161"/>
      <c r="AI696" s="161"/>
      <c r="AJ696" s="161"/>
      <c r="AK696" s="161"/>
      <c r="AL696" s="161"/>
      <c r="AM696" s="161"/>
      <c r="AN696" s="161"/>
      <c r="AO696" s="161"/>
      <c r="AP696" s="161"/>
      <c r="AQ696" s="161"/>
      <c r="AR696" s="161"/>
      <c r="AS696" s="161"/>
      <c r="AT696" s="161"/>
      <c r="AU696" s="161"/>
      <c r="AV696" s="161"/>
      <c r="AW696" s="161"/>
      <c r="AX696" s="161"/>
      <c r="AY696" s="161"/>
      <c r="AZ696" s="161"/>
      <c r="BA696" s="99"/>
    </row>
    <row r="697" spans="1:53" ht="15.75" customHeight="1" x14ac:dyDescent="0.25">
      <c r="A697" s="99"/>
      <c r="B697" s="100"/>
      <c r="C697" s="99"/>
      <c r="D697" s="99"/>
      <c r="E697" s="1444"/>
      <c r="F697" s="99"/>
      <c r="G697" s="99"/>
      <c r="H697" s="99"/>
      <c r="I697" s="99"/>
      <c r="J697" s="161"/>
      <c r="K697" s="1442"/>
      <c r="L697" s="1443"/>
      <c r="M697" s="161"/>
      <c r="N697" s="1442"/>
      <c r="O697" s="161"/>
      <c r="P697" s="161"/>
      <c r="Q697" s="161"/>
      <c r="R697" s="161"/>
      <c r="S697" s="161"/>
      <c r="T697" s="161"/>
      <c r="U697" s="161"/>
      <c r="V697" s="161"/>
      <c r="W697" s="161"/>
      <c r="X697" s="161"/>
      <c r="Y697" s="161"/>
      <c r="Z697" s="99"/>
      <c r="AA697" s="161"/>
      <c r="AB697" s="161"/>
      <c r="AC697" s="161"/>
      <c r="AD697" s="161"/>
      <c r="AE697" s="161"/>
      <c r="AF697" s="161"/>
      <c r="AG697" s="161"/>
      <c r="AH697" s="161"/>
      <c r="AI697" s="161"/>
      <c r="AJ697" s="161"/>
      <c r="AK697" s="161"/>
      <c r="AL697" s="161"/>
      <c r="AM697" s="161"/>
      <c r="AN697" s="161"/>
      <c r="AO697" s="161"/>
      <c r="AP697" s="161"/>
      <c r="AQ697" s="161"/>
      <c r="AR697" s="161"/>
      <c r="AS697" s="161"/>
      <c r="AT697" s="161"/>
      <c r="AU697" s="161"/>
      <c r="AV697" s="161"/>
      <c r="AW697" s="161"/>
      <c r="AX697" s="161"/>
      <c r="AY697" s="161"/>
      <c r="AZ697" s="161"/>
      <c r="BA697" s="99"/>
    </row>
    <row r="698" spans="1:53" ht="15.75" customHeight="1" x14ac:dyDescent="0.25">
      <c r="A698" s="99"/>
      <c r="B698" s="100"/>
      <c r="C698" s="99"/>
      <c r="D698" s="99"/>
      <c r="E698" s="1444"/>
      <c r="F698" s="99"/>
      <c r="G698" s="99"/>
      <c r="H698" s="99"/>
      <c r="I698" s="99"/>
      <c r="J698" s="161"/>
      <c r="K698" s="1442"/>
      <c r="L698" s="1443"/>
      <c r="M698" s="161"/>
      <c r="N698" s="1442"/>
      <c r="O698" s="161"/>
      <c r="P698" s="161"/>
      <c r="Q698" s="161"/>
      <c r="R698" s="161"/>
      <c r="S698" s="161"/>
      <c r="T698" s="161"/>
      <c r="U698" s="161"/>
      <c r="V698" s="161"/>
      <c r="W698" s="161"/>
      <c r="X698" s="161"/>
      <c r="Y698" s="161"/>
      <c r="Z698" s="99"/>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1"/>
      <c r="AY698" s="161"/>
      <c r="AZ698" s="161"/>
      <c r="BA698" s="99"/>
    </row>
    <row r="699" spans="1:53" ht="15.75" customHeight="1" x14ac:dyDescent="0.25">
      <c r="A699" s="99"/>
      <c r="B699" s="100"/>
      <c r="C699" s="99"/>
      <c r="D699" s="99"/>
      <c r="E699" s="1444"/>
      <c r="F699" s="99"/>
      <c r="G699" s="99"/>
      <c r="H699" s="99"/>
      <c r="I699" s="99"/>
      <c r="J699" s="161"/>
      <c r="K699" s="1442"/>
      <c r="L699" s="1443"/>
      <c r="M699" s="161"/>
      <c r="N699" s="1442"/>
      <c r="O699" s="161"/>
      <c r="P699" s="161"/>
      <c r="Q699" s="161"/>
      <c r="R699" s="161"/>
      <c r="S699" s="161"/>
      <c r="T699" s="161"/>
      <c r="U699" s="161"/>
      <c r="V699" s="161"/>
      <c r="W699" s="161"/>
      <c r="X699" s="161"/>
      <c r="Y699" s="161"/>
      <c r="Z699" s="99"/>
      <c r="AA699" s="161"/>
      <c r="AB699" s="161"/>
      <c r="AC699" s="161"/>
      <c r="AD699" s="161"/>
      <c r="AE699" s="161"/>
      <c r="AF699" s="161"/>
      <c r="AG699" s="161"/>
      <c r="AH699" s="161"/>
      <c r="AI699" s="161"/>
      <c r="AJ699" s="161"/>
      <c r="AK699" s="161"/>
      <c r="AL699" s="161"/>
      <c r="AM699" s="161"/>
      <c r="AN699" s="161"/>
      <c r="AO699" s="161"/>
      <c r="AP699" s="161"/>
      <c r="AQ699" s="161"/>
      <c r="AR699" s="161"/>
      <c r="AS699" s="161"/>
      <c r="AT699" s="161"/>
      <c r="AU699" s="161"/>
      <c r="AV699" s="161"/>
      <c r="AW699" s="161"/>
      <c r="AX699" s="161"/>
      <c r="AY699" s="161"/>
      <c r="AZ699" s="161"/>
      <c r="BA699" s="99"/>
    </row>
    <row r="700" spans="1:53" ht="15.75" customHeight="1" x14ac:dyDescent="0.25">
      <c r="A700" s="99"/>
      <c r="B700" s="100"/>
      <c r="C700" s="99"/>
      <c r="D700" s="99"/>
      <c r="E700" s="1444"/>
      <c r="F700" s="99"/>
      <c r="G700" s="99"/>
      <c r="H700" s="99"/>
      <c r="I700" s="99"/>
      <c r="J700" s="161"/>
      <c r="K700" s="1442"/>
      <c r="L700" s="1443"/>
      <c r="M700" s="161"/>
      <c r="N700" s="1442"/>
      <c r="O700" s="161"/>
      <c r="P700" s="161"/>
      <c r="Q700" s="161"/>
      <c r="R700" s="161"/>
      <c r="S700" s="161"/>
      <c r="T700" s="161"/>
      <c r="U700" s="161"/>
      <c r="V700" s="161"/>
      <c r="W700" s="161"/>
      <c r="X700" s="161"/>
      <c r="Y700" s="161"/>
      <c r="Z700" s="99"/>
      <c r="AA700" s="161"/>
      <c r="AB700" s="161"/>
      <c r="AC700" s="161"/>
      <c r="AD700" s="161"/>
      <c r="AE700" s="161"/>
      <c r="AF700" s="161"/>
      <c r="AG700" s="161"/>
      <c r="AH700" s="161"/>
      <c r="AI700" s="161"/>
      <c r="AJ700" s="161"/>
      <c r="AK700" s="161"/>
      <c r="AL700" s="161"/>
      <c r="AM700" s="161"/>
      <c r="AN700" s="161"/>
      <c r="AO700" s="161"/>
      <c r="AP700" s="161"/>
      <c r="AQ700" s="161"/>
      <c r="AR700" s="161"/>
      <c r="AS700" s="161"/>
      <c r="AT700" s="161"/>
      <c r="AU700" s="161"/>
      <c r="AV700" s="161"/>
      <c r="AW700" s="161"/>
      <c r="AX700" s="161"/>
      <c r="AY700" s="161"/>
      <c r="AZ700" s="161"/>
      <c r="BA700" s="99"/>
    </row>
    <row r="701" spans="1:53" ht="15.75" customHeight="1" x14ac:dyDescent="0.25">
      <c r="A701" s="99"/>
      <c r="B701" s="100"/>
      <c r="C701" s="99"/>
      <c r="D701" s="99"/>
      <c r="E701" s="1444"/>
      <c r="F701" s="99"/>
      <c r="G701" s="99"/>
      <c r="H701" s="99"/>
      <c r="I701" s="99"/>
      <c r="J701" s="161"/>
      <c r="K701" s="1442"/>
      <c r="L701" s="1443"/>
      <c r="M701" s="161"/>
      <c r="N701" s="1442"/>
      <c r="O701" s="161"/>
      <c r="P701" s="161"/>
      <c r="Q701" s="161"/>
      <c r="R701" s="161"/>
      <c r="S701" s="161"/>
      <c r="T701" s="161"/>
      <c r="U701" s="161"/>
      <c r="V701" s="161"/>
      <c r="W701" s="161"/>
      <c r="X701" s="161"/>
      <c r="Y701" s="161"/>
      <c r="Z701" s="99"/>
      <c r="AA701" s="161"/>
      <c r="AB701" s="161"/>
      <c r="AC701" s="161"/>
      <c r="AD701" s="161"/>
      <c r="AE701" s="161"/>
      <c r="AF701" s="161"/>
      <c r="AG701" s="161"/>
      <c r="AH701" s="161"/>
      <c r="AI701" s="161"/>
      <c r="AJ701" s="161"/>
      <c r="AK701" s="161"/>
      <c r="AL701" s="161"/>
      <c r="AM701" s="161"/>
      <c r="AN701" s="161"/>
      <c r="AO701" s="161"/>
      <c r="AP701" s="161"/>
      <c r="AQ701" s="161"/>
      <c r="AR701" s="161"/>
      <c r="AS701" s="161"/>
      <c r="AT701" s="161"/>
      <c r="AU701" s="161"/>
      <c r="AV701" s="161"/>
      <c r="AW701" s="161"/>
      <c r="AX701" s="161"/>
      <c r="AY701" s="161"/>
      <c r="AZ701" s="161"/>
      <c r="BA701" s="99"/>
    </row>
    <row r="702" spans="1:53" ht="15.75" customHeight="1" x14ac:dyDescent="0.25">
      <c r="A702" s="99"/>
      <c r="B702" s="100"/>
      <c r="C702" s="99"/>
      <c r="D702" s="99"/>
      <c r="E702" s="1444"/>
      <c r="F702" s="99"/>
      <c r="G702" s="99"/>
      <c r="H702" s="99"/>
      <c r="I702" s="99"/>
      <c r="J702" s="161"/>
      <c r="K702" s="1442"/>
      <c r="L702" s="1443"/>
      <c r="M702" s="161"/>
      <c r="N702" s="1442"/>
      <c r="O702" s="161"/>
      <c r="P702" s="161"/>
      <c r="Q702" s="161"/>
      <c r="R702" s="161"/>
      <c r="S702" s="161"/>
      <c r="T702" s="161"/>
      <c r="U702" s="161"/>
      <c r="V702" s="161"/>
      <c r="W702" s="161"/>
      <c r="X702" s="161"/>
      <c r="Y702" s="161"/>
      <c r="Z702" s="99"/>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c r="AU702" s="161"/>
      <c r="AV702" s="161"/>
      <c r="AW702" s="161"/>
      <c r="AX702" s="161"/>
      <c r="AY702" s="161"/>
      <c r="AZ702" s="161"/>
      <c r="BA702" s="99"/>
    </row>
    <row r="703" spans="1:53" ht="15.75" customHeight="1" x14ac:dyDescent="0.25">
      <c r="A703" s="99"/>
      <c r="B703" s="100"/>
      <c r="C703" s="99"/>
      <c r="D703" s="99"/>
      <c r="E703" s="1444"/>
      <c r="F703" s="99"/>
      <c r="G703" s="99"/>
      <c r="H703" s="99"/>
      <c r="I703" s="99"/>
      <c r="J703" s="161"/>
      <c r="K703" s="1442"/>
      <c r="L703" s="1443"/>
      <c r="M703" s="161"/>
      <c r="N703" s="1442"/>
      <c r="O703" s="161"/>
      <c r="P703" s="161"/>
      <c r="Q703" s="161"/>
      <c r="R703" s="161"/>
      <c r="S703" s="161"/>
      <c r="T703" s="161"/>
      <c r="U703" s="161"/>
      <c r="V703" s="161"/>
      <c r="W703" s="161"/>
      <c r="X703" s="161"/>
      <c r="Y703" s="161"/>
      <c r="Z703" s="99"/>
      <c r="AA703" s="161"/>
      <c r="AB703" s="161"/>
      <c r="AC703" s="161"/>
      <c r="AD703" s="161"/>
      <c r="AE703" s="161"/>
      <c r="AF703" s="161"/>
      <c r="AG703" s="161"/>
      <c r="AH703" s="161"/>
      <c r="AI703" s="161"/>
      <c r="AJ703" s="161"/>
      <c r="AK703" s="161"/>
      <c r="AL703" s="161"/>
      <c r="AM703" s="161"/>
      <c r="AN703" s="161"/>
      <c r="AO703" s="161"/>
      <c r="AP703" s="161"/>
      <c r="AQ703" s="161"/>
      <c r="AR703" s="161"/>
      <c r="AS703" s="161"/>
      <c r="AT703" s="161"/>
      <c r="AU703" s="161"/>
      <c r="AV703" s="161"/>
      <c r="AW703" s="161"/>
      <c r="AX703" s="161"/>
      <c r="AY703" s="161"/>
      <c r="AZ703" s="161"/>
      <c r="BA703" s="99"/>
    </row>
    <row r="704" spans="1:53" ht="15.75" customHeight="1" x14ac:dyDescent="0.25">
      <c r="A704" s="99"/>
      <c r="B704" s="100"/>
      <c r="C704" s="99"/>
      <c r="D704" s="99"/>
      <c r="E704" s="1444"/>
      <c r="F704" s="99"/>
      <c r="G704" s="99"/>
      <c r="H704" s="99"/>
      <c r="I704" s="99"/>
      <c r="J704" s="161"/>
      <c r="K704" s="1442"/>
      <c r="L704" s="1443"/>
      <c r="M704" s="161"/>
      <c r="N704" s="1442"/>
      <c r="O704" s="161"/>
      <c r="P704" s="161"/>
      <c r="Q704" s="161"/>
      <c r="R704" s="161"/>
      <c r="S704" s="161"/>
      <c r="T704" s="161"/>
      <c r="U704" s="161"/>
      <c r="V704" s="161"/>
      <c r="W704" s="161"/>
      <c r="X704" s="161"/>
      <c r="Y704" s="161"/>
      <c r="Z704" s="99"/>
      <c r="AA704" s="161"/>
      <c r="AB704" s="161"/>
      <c r="AC704" s="161"/>
      <c r="AD704" s="161"/>
      <c r="AE704" s="161"/>
      <c r="AF704" s="161"/>
      <c r="AG704" s="161"/>
      <c r="AH704" s="161"/>
      <c r="AI704" s="161"/>
      <c r="AJ704" s="161"/>
      <c r="AK704" s="161"/>
      <c r="AL704" s="161"/>
      <c r="AM704" s="161"/>
      <c r="AN704" s="161"/>
      <c r="AO704" s="161"/>
      <c r="AP704" s="161"/>
      <c r="AQ704" s="161"/>
      <c r="AR704" s="161"/>
      <c r="AS704" s="161"/>
      <c r="AT704" s="161"/>
      <c r="AU704" s="161"/>
      <c r="AV704" s="161"/>
      <c r="AW704" s="161"/>
      <c r="AX704" s="161"/>
      <c r="AY704" s="161"/>
      <c r="AZ704" s="161"/>
      <c r="BA704" s="99"/>
    </row>
    <row r="705" spans="1:53" ht="15.75" customHeight="1" x14ac:dyDescent="0.25">
      <c r="A705" s="99"/>
      <c r="B705" s="100"/>
      <c r="C705" s="99"/>
      <c r="D705" s="99"/>
      <c r="E705" s="1444"/>
      <c r="F705" s="99"/>
      <c r="G705" s="99"/>
      <c r="H705" s="99"/>
      <c r="I705" s="99"/>
      <c r="J705" s="161"/>
      <c r="K705" s="1442"/>
      <c r="L705" s="1443"/>
      <c r="M705" s="161"/>
      <c r="N705" s="1442"/>
      <c r="O705" s="161"/>
      <c r="P705" s="161"/>
      <c r="Q705" s="161"/>
      <c r="R705" s="161"/>
      <c r="S705" s="161"/>
      <c r="T705" s="161"/>
      <c r="U705" s="161"/>
      <c r="V705" s="161"/>
      <c r="W705" s="161"/>
      <c r="X705" s="161"/>
      <c r="Y705" s="161"/>
      <c r="Z705" s="99"/>
      <c r="AA705" s="161"/>
      <c r="AB705" s="161"/>
      <c r="AC705" s="161"/>
      <c r="AD705" s="161"/>
      <c r="AE705" s="161"/>
      <c r="AF705" s="161"/>
      <c r="AG705" s="161"/>
      <c r="AH705" s="161"/>
      <c r="AI705" s="161"/>
      <c r="AJ705" s="161"/>
      <c r="AK705" s="161"/>
      <c r="AL705" s="161"/>
      <c r="AM705" s="161"/>
      <c r="AN705" s="161"/>
      <c r="AO705" s="161"/>
      <c r="AP705" s="161"/>
      <c r="AQ705" s="161"/>
      <c r="AR705" s="161"/>
      <c r="AS705" s="161"/>
      <c r="AT705" s="161"/>
      <c r="AU705" s="161"/>
      <c r="AV705" s="161"/>
      <c r="AW705" s="161"/>
      <c r="AX705" s="161"/>
      <c r="AY705" s="161"/>
      <c r="AZ705" s="161"/>
      <c r="BA705" s="99"/>
    </row>
    <row r="706" spans="1:53" ht="15.75" customHeight="1" x14ac:dyDescent="0.25">
      <c r="A706" s="99"/>
      <c r="B706" s="100"/>
      <c r="C706" s="99"/>
      <c r="D706" s="99"/>
      <c r="E706" s="1444"/>
      <c r="F706" s="99"/>
      <c r="G706" s="99"/>
      <c r="H706" s="99"/>
      <c r="I706" s="99"/>
      <c r="J706" s="161"/>
      <c r="K706" s="1442"/>
      <c r="L706" s="1443"/>
      <c r="M706" s="161"/>
      <c r="N706" s="1442"/>
      <c r="O706" s="161"/>
      <c r="P706" s="161"/>
      <c r="Q706" s="161"/>
      <c r="R706" s="161"/>
      <c r="S706" s="161"/>
      <c r="T706" s="161"/>
      <c r="U706" s="161"/>
      <c r="V706" s="161"/>
      <c r="W706" s="161"/>
      <c r="X706" s="161"/>
      <c r="Y706" s="161"/>
      <c r="Z706" s="99"/>
      <c r="AA706" s="161"/>
      <c r="AB706" s="161"/>
      <c r="AC706" s="161"/>
      <c r="AD706" s="161"/>
      <c r="AE706" s="161"/>
      <c r="AF706" s="161"/>
      <c r="AG706" s="161"/>
      <c r="AH706" s="161"/>
      <c r="AI706" s="161"/>
      <c r="AJ706" s="161"/>
      <c r="AK706" s="161"/>
      <c r="AL706" s="161"/>
      <c r="AM706" s="161"/>
      <c r="AN706" s="161"/>
      <c r="AO706" s="161"/>
      <c r="AP706" s="161"/>
      <c r="AQ706" s="161"/>
      <c r="AR706" s="161"/>
      <c r="AS706" s="161"/>
      <c r="AT706" s="161"/>
      <c r="AU706" s="161"/>
      <c r="AV706" s="161"/>
      <c r="AW706" s="161"/>
      <c r="AX706" s="161"/>
      <c r="AY706" s="161"/>
      <c r="AZ706" s="161"/>
      <c r="BA706" s="99"/>
    </row>
    <row r="707" spans="1:53" ht="15.75" customHeight="1" x14ac:dyDescent="0.25">
      <c r="A707" s="99"/>
      <c r="B707" s="100"/>
      <c r="C707" s="99"/>
      <c r="D707" s="99"/>
      <c r="E707" s="1444"/>
      <c r="F707" s="99"/>
      <c r="G707" s="99"/>
      <c r="H707" s="99"/>
      <c r="I707" s="99"/>
      <c r="J707" s="161"/>
      <c r="K707" s="1442"/>
      <c r="L707" s="1443"/>
      <c r="M707" s="161"/>
      <c r="N707" s="1442"/>
      <c r="O707" s="161"/>
      <c r="P707" s="161"/>
      <c r="Q707" s="161"/>
      <c r="R707" s="161"/>
      <c r="S707" s="161"/>
      <c r="T707" s="161"/>
      <c r="U707" s="161"/>
      <c r="V707" s="161"/>
      <c r="W707" s="161"/>
      <c r="X707" s="161"/>
      <c r="Y707" s="161"/>
      <c r="Z707" s="99"/>
      <c r="AA707" s="161"/>
      <c r="AB707" s="161"/>
      <c r="AC707" s="161"/>
      <c r="AD707" s="161"/>
      <c r="AE707" s="161"/>
      <c r="AF707" s="161"/>
      <c r="AG707" s="161"/>
      <c r="AH707" s="161"/>
      <c r="AI707" s="161"/>
      <c r="AJ707" s="161"/>
      <c r="AK707" s="161"/>
      <c r="AL707" s="161"/>
      <c r="AM707" s="161"/>
      <c r="AN707" s="161"/>
      <c r="AO707" s="161"/>
      <c r="AP707" s="161"/>
      <c r="AQ707" s="161"/>
      <c r="AR707" s="161"/>
      <c r="AS707" s="161"/>
      <c r="AT707" s="161"/>
      <c r="AU707" s="161"/>
      <c r="AV707" s="161"/>
      <c r="AW707" s="161"/>
      <c r="AX707" s="161"/>
      <c r="AY707" s="161"/>
      <c r="AZ707" s="161"/>
      <c r="BA707" s="99"/>
    </row>
    <row r="708" spans="1:53" ht="15.75" customHeight="1" x14ac:dyDescent="0.25">
      <c r="A708" s="99"/>
      <c r="B708" s="100"/>
      <c r="C708" s="99"/>
      <c r="D708" s="99"/>
      <c r="E708" s="1444"/>
      <c r="F708" s="99"/>
      <c r="G708" s="99"/>
      <c r="H708" s="99"/>
      <c r="I708" s="99"/>
      <c r="J708" s="161"/>
      <c r="K708" s="1442"/>
      <c r="L708" s="1443"/>
      <c r="M708" s="161"/>
      <c r="N708" s="1442"/>
      <c r="O708" s="161"/>
      <c r="P708" s="161"/>
      <c r="Q708" s="161"/>
      <c r="R708" s="161"/>
      <c r="S708" s="161"/>
      <c r="T708" s="161"/>
      <c r="U708" s="161"/>
      <c r="V708" s="161"/>
      <c r="W708" s="161"/>
      <c r="X708" s="161"/>
      <c r="Y708" s="161"/>
      <c r="Z708" s="99"/>
      <c r="AA708" s="161"/>
      <c r="AB708" s="161"/>
      <c r="AC708" s="161"/>
      <c r="AD708" s="161"/>
      <c r="AE708" s="161"/>
      <c r="AF708" s="161"/>
      <c r="AG708" s="161"/>
      <c r="AH708" s="161"/>
      <c r="AI708" s="161"/>
      <c r="AJ708" s="161"/>
      <c r="AK708" s="161"/>
      <c r="AL708" s="161"/>
      <c r="AM708" s="161"/>
      <c r="AN708" s="161"/>
      <c r="AO708" s="161"/>
      <c r="AP708" s="161"/>
      <c r="AQ708" s="161"/>
      <c r="AR708" s="161"/>
      <c r="AS708" s="161"/>
      <c r="AT708" s="161"/>
      <c r="AU708" s="161"/>
      <c r="AV708" s="161"/>
      <c r="AW708" s="161"/>
      <c r="AX708" s="161"/>
      <c r="AY708" s="161"/>
      <c r="AZ708" s="161"/>
      <c r="BA708" s="99"/>
    </row>
    <row r="709" spans="1:53" ht="15.75" customHeight="1" x14ac:dyDescent="0.25">
      <c r="A709" s="99"/>
      <c r="B709" s="100"/>
      <c r="C709" s="99"/>
      <c r="D709" s="99"/>
      <c r="E709" s="1444"/>
      <c r="F709" s="99"/>
      <c r="G709" s="99"/>
      <c r="H709" s="99"/>
      <c r="I709" s="99"/>
      <c r="J709" s="161"/>
      <c r="K709" s="1442"/>
      <c r="L709" s="1443"/>
      <c r="M709" s="161"/>
      <c r="N709" s="1442"/>
      <c r="O709" s="161"/>
      <c r="P709" s="161"/>
      <c r="Q709" s="161"/>
      <c r="R709" s="161"/>
      <c r="S709" s="161"/>
      <c r="T709" s="161"/>
      <c r="U709" s="161"/>
      <c r="V709" s="161"/>
      <c r="W709" s="161"/>
      <c r="X709" s="161"/>
      <c r="Y709" s="161"/>
      <c r="Z709" s="99"/>
      <c r="AA709" s="161"/>
      <c r="AB709" s="161"/>
      <c r="AC709" s="161"/>
      <c r="AD709" s="161"/>
      <c r="AE709" s="161"/>
      <c r="AF709" s="161"/>
      <c r="AG709" s="161"/>
      <c r="AH709" s="161"/>
      <c r="AI709" s="161"/>
      <c r="AJ709" s="161"/>
      <c r="AK709" s="161"/>
      <c r="AL709" s="161"/>
      <c r="AM709" s="161"/>
      <c r="AN709" s="161"/>
      <c r="AO709" s="161"/>
      <c r="AP709" s="161"/>
      <c r="AQ709" s="161"/>
      <c r="AR709" s="161"/>
      <c r="AS709" s="161"/>
      <c r="AT709" s="161"/>
      <c r="AU709" s="161"/>
      <c r="AV709" s="161"/>
      <c r="AW709" s="161"/>
      <c r="AX709" s="161"/>
      <c r="AY709" s="161"/>
      <c r="AZ709" s="161"/>
      <c r="BA709" s="99"/>
    </row>
    <row r="710" spans="1:53" ht="15.75" customHeight="1" x14ac:dyDescent="0.25">
      <c r="A710" s="99"/>
      <c r="B710" s="100"/>
      <c r="C710" s="99"/>
      <c r="D710" s="99"/>
      <c r="E710" s="1444"/>
      <c r="F710" s="99"/>
      <c r="G710" s="99"/>
      <c r="H710" s="99"/>
      <c r="I710" s="99"/>
      <c r="J710" s="161"/>
      <c r="K710" s="1442"/>
      <c r="L710" s="1443"/>
      <c r="M710" s="161"/>
      <c r="N710" s="1442"/>
      <c r="O710" s="161"/>
      <c r="P710" s="161"/>
      <c r="Q710" s="161"/>
      <c r="R710" s="161"/>
      <c r="S710" s="161"/>
      <c r="T710" s="161"/>
      <c r="U710" s="161"/>
      <c r="V710" s="161"/>
      <c r="W710" s="161"/>
      <c r="X710" s="161"/>
      <c r="Y710" s="161"/>
      <c r="Z710" s="99"/>
      <c r="AA710" s="161"/>
      <c r="AB710" s="161"/>
      <c r="AC710" s="161"/>
      <c r="AD710" s="161"/>
      <c r="AE710" s="161"/>
      <c r="AF710" s="161"/>
      <c r="AG710" s="161"/>
      <c r="AH710" s="161"/>
      <c r="AI710" s="161"/>
      <c r="AJ710" s="161"/>
      <c r="AK710" s="161"/>
      <c r="AL710" s="161"/>
      <c r="AM710" s="161"/>
      <c r="AN710" s="161"/>
      <c r="AO710" s="161"/>
      <c r="AP710" s="161"/>
      <c r="AQ710" s="161"/>
      <c r="AR710" s="161"/>
      <c r="AS710" s="161"/>
      <c r="AT710" s="161"/>
      <c r="AU710" s="161"/>
      <c r="AV710" s="161"/>
      <c r="AW710" s="161"/>
      <c r="AX710" s="161"/>
      <c r="AY710" s="161"/>
      <c r="AZ710" s="161"/>
      <c r="BA710" s="99"/>
    </row>
    <row r="711" spans="1:53" ht="15.75" customHeight="1" x14ac:dyDescent="0.25">
      <c r="A711" s="99"/>
      <c r="B711" s="100"/>
      <c r="C711" s="99"/>
      <c r="D711" s="99"/>
      <c r="E711" s="1444"/>
      <c r="F711" s="99"/>
      <c r="G711" s="99"/>
      <c r="H711" s="99"/>
      <c r="I711" s="99"/>
      <c r="J711" s="161"/>
      <c r="K711" s="1442"/>
      <c r="L711" s="1443"/>
      <c r="M711" s="161"/>
      <c r="N711" s="1442"/>
      <c r="O711" s="161"/>
      <c r="P711" s="161"/>
      <c r="Q711" s="161"/>
      <c r="R711" s="161"/>
      <c r="S711" s="161"/>
      <c r="T711" s="161"/>
      <c r="U711" s="161"/>
      <c r="V711" s="161"/>
      <c r="W711" s="161"/>
      <c r="X711" s="161"/>
      <c r="Y711" s="161"/>
      <c r="Z711" s="99"/>
      <c r="AA711" s="161"/>
      <c r="AB711" s="161"/>
      <c r="AC711" s="161"/>
      <c r="AD711" s="161"/>
      <c r="AE711" s="161"/>
      <c r="AF711" s="161"/>
      <c r="AG711" s="161"/>
      <c r="AH711" s="161"/>
      <c r="AI711" s="161"/>
      <c r="AJ711" s="161"/>
      <c r="AK711" s="161"/>
      <c r="AL711" s="161"/>
      <c r="AM711" s="161"/>
      <c r="AN711" s="161"/>
      <c r="AO711" s="161"/>
      <c r="AP711" s="161"/>
      <c r="AQ711" s="161"/>
      <c r="AR711" s="161"/>
      <c r="AS711" s="161"/>
      <c r="AT711" s="161"/>
      <c r="AU711" s="161"/>
      <c r="AV711" s="161"/>
      <c r="AW711" s="161"/>
      <c r="AX711" s="161"/>
      <c r="AY711" s="161"/>
      <c r="AZ711" s="161"/>
      <c r="BA711" s="99"/>
    </row>
    <row r="712" spans="1:53" ht="15.75" customHeight="1" x14ac:dyDescent="0.25">
      <c r="A712" s="99"/>
      <c r="B712" s="100"/>
      <c r="C712" s="99"/>
      <c r="D712" s="99"/>
      <c r="E712" s="1444"/>
      <c r="F712" s="99"/>
      <c r="G712" s="99"/>
      <c r="H712" s="99"/>
      <c r="I712" s="99"/>
      <c r="J712" s="161"/>
      <c r="K712" s="1442"/>
      <c r="L712" s="1443"/>
      <c r="M712" s="161"/>
      <c r="N712" s="1442"/>
      <c r="O712" s="161"/>
      <c r="P712" s="161"/>
      <c r="Q712" s="161"/>
      <c r="R712" s="161"/>
      <c r="S712" s="161"/>
      <c r="T712" s="161"/>
      <c r="U712" s="161"/>
      <c r="V712" s="161"/>
      <c r="W712" s="161"/>
      <c r="X712" s="161"/>
      <c r="Y712" s="161"/>
      <c r="Z712" s="99"/>
      <c r="AA712" s="161"/>
      <c r="AB712" s="161"/>
      <c r="AC712" s="161"/>
      <c r="AD712" s="161"/>
      <c r="AE712" s="161"/>
      <c r="AF712" s="161"/>
      <c r="AG712" s="161"/>
      <c r="AH712" s="161"/>
      <c r="AI712" s="161"/>
      <c r="AJ712" s="161"/>
      <c r="AK712" s="161"/>
      <c r="AL712" s="161"/>
      <c r="AM712" s="161"/>
      <c r="AN712" s="161"/>
      <c r="AO712" s="161"/>
      <c r="AP712" s="161"/>
      <c r="AQ712" s="161"/>
      <c r="AR712" s="161"/>
      <c r="AS712" s="161"/>
      <c r="AT712" s="161"/>
      <c r="AU712" s="161"/>
      <c r="AV712" s="161"/>
      <c r="AW712" s="161"/>
      <c r="AX712" s="161"/>
      <c r="AY712" s="161"/>
      <c r="AZ712" s="161"/>
      <c r="BA712" s="99"/>
    </row>
    <row r="713" spans="1:53" ht="15.75" customHeight="1" x14ac:dyDescent="0.25">
      <c r="A713" s="99"/>
      <c r="B713" s="100"/>
      <c r="C713" s="99"/>
      <c r="D713" s="99"/>
      <c r="E713" s="1444"/>
      <c r="F713" s="99"/>
      <c r="G713" s="99"/>
      <c r="H713" s="99"/>
      <c r="I713" s="99"/>
      <c r="J713" s="161"/>
      <c r="K713" s="1442"/>
      <c r="L713" s="1443"/>
      <c r="M713" s="161"/>
      <c r="N713" s="1442"/>
      <c r="O713" s="161"/>
      <c r="P713" s="161"/>
      <c r="Q713" s="161"/>
      <c r="R713" s="161"/>
      <c r="S713" s="161"/>
      <c r="T713" s="161"/>
      <c r="U713" s="161"/>
      <c r="V713" s="161"/>
      <c r="W713" s="161"/>
      <c r="X713" s="161"/>
      <c r="Y713" s="161"/>
      <c r="Z713" s="99"/>
      <c r="AA713" s="161"/>
      <c r="AB713" s="161"/>
      <c r="AC713" s="161"/>
      <c r="AD713" s="161"/>
      <c r="AE713" s="161"/>
      <c r="AF713" s="161"/>
      <c r="AG713" s="161"/>
      <c r="AH713" s="161"/>
      <c r="AI713" s="161"/>
      <c r="AJ713" s="161"/>
      <c r="AK713" s="161"/>
      <c r="AL713" s="161"/>
      <c r="AM713" s="161"/>
      <c r="AN713" s="161"/>
      <c r="AO713" s="161"/>
      <c r="AP713" s="161"/>
      <c r="AQ713" s="161"/>
      <c r="AR713" s="161"/>
      <c r="AS713" s="161"/>
      <c r="AT713" s="161"/>
      <c r="AU713" s="161"/>
      <c r="AV713" s="161"/>
      <c r="AW713" s="161"/>
      <c r="AX713" s="161"/>
      <c r="AY713" s="161"/>
      <c r="AZ713" s="161"/>
      <c r="BA713" s="99"/>
    </row>
    <row r="714" spans="1:53" ht="15.75" customHeight="1" x14ac:dyDescent="0.25">
      <c r="A714" s="99"/>
      <c r="B714" s="100"/>
      <c r="C714" s="99"/>
      <c r="D714" s="99"/>
      <c r="E714" s="1444"/>
      <c r="F714" s="99"/>
      <c r="G714" s="99"/>
      <c r="H714" s="99"/>
      <c r="I714" s="99"/>
      <c r="J714" s="161"/>
      <c r="K714" s="1442"/>
      <c r="L714" s="1443"/>
      <c r="M714" s="161"/>
      <c r="N714" s="1442"/>
      <c r="O714" s="161"/>
      <c r="P714" s="161"/>
      <c r="Q714" s="161"/>
      <c r="R714" s="161"/>
      <c r="S714" s="161"/>
      <c r="T714" s="161"/>
      <c r="U714" s="161"/>
      <c r="V714" s="161"/>
      <c r="W714" s="161"/>
      <c r="X714" s="161"/>
      <c r="Y714" s="161"/>
      <c r="Z714" s="99"/>
      <c r="AA714" s="161"/>
      <c r="AB714" s="161"/>
      <c r="AC714" s="161"/>
      <c r="AD714" s="161"/>
      <c r="AE714" s="161"/>
      <c r="AF714" s="161"/>
      <c r="AG714" s="161"/>
      <c r="AH714" s="161"/>
      <c r="AI714" s="161"/>
      <c r="AJ714" s="161"/>
      <c r="AK714" s="161"/>
      <c r="AL714" s="161"/>
      <c r="AM714" s="161"/>
      <c r="AN714" s="161"/>
      <c r="AO714" s="161"/>
      <c r="AP714" s="161"/>
      <c r="AQ714" s="161"/>
      <c r="AR714" s="161"/>
      <c r="AS714" s="161"/>
      <c r="AT714" s="161"/>
      <c r="AU714" s="161"/>
      <c r="AV714" s="161"/>
      <c r="AW714" s="161"/>
      <c r="AX714" s="161"/>
      <c r="AY714" s="161"/>
      <c r="AZ714" s="161"/>
      <c r="BA714" s="99"/>
    </row>
    <row r="715" spans="1:53" ht="15.75" customHeight="1" x14ac:dyDescent="0.25">
      <c r="A715" s="99"/>
      <c r="B715" s="100"/>
      <c r="C715" s="99"/>
      <c r="D715" s="99"/>
      <c r="E715" s="1444"/>
      <c r="F715" s="99"/>
      <c r="G715" s="99"/>
      <c r="H715" s="99"/>
      <c r="I715" s="99"/>
      <c r="J715" s="161"/>
      <c r="K715" s="1442"/>
      <c r="L715" s="1443"/>
      <c r="M715" s="161"/>
      <c r="N715" s="1442"/>
      <c r="O715" s="161"/>
      <c r="P715" s="161"/>
      <c r="Q715" s="161"/>
      <c r="R715" s="161"/>
      <c r="S715" s="161"/>
      <c r="T715" s="161"/>
      <c r="U715" s="161"/>
      <c r="V715" s="161"/>
      <c r="W715" s="161"/>
      <c r="X715" s="161"/>
      <c r="Y715" s="161"/>
      <c r="Z715" s="99"/>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c r="AU715" s="161"/>
      <c r="AV715" s="161"/>
      <c r="AW715" s="161"/>
      <c r="AX715" s="161"/>
      <c r="AY715" s="161"/>
      <c r="AZ715" s="161"/>
      <c r="BA715" s="99"/>
    </row>
    <row r="716" spans="1:53" ht="15.75" customHeight="1" x14ac:dyDescent="0.25">
      <c r="A716" s="99"/>
      <c r="B716" s="100"/>
      <c r="C716" s="99"/>
      <c r="D716" s="99"/>
      <c r="E716" s="1444"/>
      <c r="F716" s="99"/>
      <c r="G716" s="99"/>
      <c r="H716" s="99"/>
      <c r="I716" s="99"/>
      <c r="J716" s="161"/>
      <c r="K716" s="1442"/>
      <c r="L716" s="1443"/>
      <c r="M716" s="161"/>
      <c r="N716" s="1442"/>
      <c r="O716" s="161"/>
      <c r="P716" s="161"/>
      <c r="Q716" s="161"/>
      <c r="R716" s="161"/>
      <c r="S716" s="161"/>
      <c r="T716" s="161"/>
      <c r="U716" s="161"/>
      <c r="V716" s="161"/>
      <c r="W716" s="161"/>
      <c r="X716" s="161"/>
      <c r="Y716" s="161"/>
      <c r="Z716" s="99"/>
      <c r="AA716" s="161"/>
      <c r="AB716" s="161"/>
      <c r="AC716" s="161"/>
      <c r="AD716" s="161"/>
      <c r="AE716" s="161"/>
      <c r="AF716" s="161"/>
      <c r="AG716" s="161"/>
      <c r="AH716" s="161"/>
      <c r="AI716" s="161"/>
      <c r="AJ716" s="161"/>
      <c r="AK716" s="161"/>
      <c r="AL716" s="161"/>
      <c r="AM716" s="161"/>
      <c r="AN716" s="161"/>
      <c r="AO716" s="161"/>
      <c r="AP716" s="161"/>
      <c r="AQ716" s="161"/>
      <c r="AR716" s="161"/>
      <c r="AS716" s="161"/>
      <c r="AT716" s="161"/>
      <c r="AU716" s="161"/>
      <c r="AV716" s="161"/>
      <c r="AW716" s="161"/>
      <c r="AX716" s="161"/>
      <c r="AY716" s="161"/>
      <c r="AZ716" s="161"/>
      <c r="BA716" s="99"/>
    </row>
    <row r="717" spans="1:53" ht="15.75" customHeight="1" x14ac:dyDescent="0.25">
      <c r="A717" s="99"/>
      <c r="B717" s="100"/>
      <c r="C717" s="99"/>
      <c r="D717" s="99"/>
      <c r="E717" s="1444"/>
      <c r="F717" s="99"/>
      <c r="G717" s="99"/>
      <c r="H717" s="99"/>
      <c r="I717" s="99"/>
      <c r="J717" s="161"/>
      <c r="K717" s="1442"/>
      <c r="L717" s="1443"/>
      <c r="M717" s="161"/>
      <c r="N717" s="1442"/>
      <c r="O717" s="161"/>
      <c r="P717" s="161"/>
      <c r="Q717" s="161"/>
      <c r="R717" s="161"/>
      <c r="S717" s="161"/>
      <c r="T717" s="161"/>
      <c r="U717" s="161"/>
      <c r="V717" s="161"/>
      <c r="W717" s="161"/>
      <c r="X717" s="161"/>
      <c r="Y717" s="161"/>
      <c r="Z717" s="99"/>
      <c r="AA717" s="161"/>
      <c r="AB717" s="161"/>
      <c r="AC717" s="161"/>
      <c r="AD717" s="161"/>
      <c r="AE717" s="161"/>
      <c r="AF717" s="161"/>
      <c r="AG717" s="161"/>
      <c r="AH717" s="161"/>
      <c r="AI717" s="161"/>
      <c r="AJ717" s="161"/>
      <c r="AK717" s="161"/>
      <c r="AL717" s="161"/>
      <c r="AM717" s="161"/>
      <c r="AN717" s="161"/>
      <c r="AO717" s="161"/>
      <c r="AP717" s="161"/>
      <c r="AQ717" s="161"/>
      <c r="AR717" s="161"/>
      <c r="AS717" s="161"/>
      <c r="AT717" s="161"/>
      <c r="AU717" s="161"/>
      <c r="AV717" s="161"/>
      <c r="AW717" s="161"/>
      <c r="AX717" s="161"/>
      <c r="AY717" s="161"/>
      <c r="AZ717" s="161"/>
      <c r="BA717" s="99"/>
    </row>
    <row r="718" spans="1:53" ht="15.75" customHeight="1" x14ac:dyDescent="0.25">
      <c r="A718" s="99"/>
      <c r="B718" s="100"/>
      <c r="C718" s="99"/>
      <c r="D718" s="99"/>
      <c r="E718" s="1444"/>
      <c r="F718" s="99"/>
      <c r="G718" s="99"/>
      <c r="H718" s="99"/>
      <c r="I718" s="99"/>
      <c r="J718" s="161"/>
      <c r="K718" s="1442"/>
      <c r="L718" s="1443"/>
      <c r="M718" s="161"/>
      <c r="N718" s="1442"/>
      <c r="O718" s="161"/>
      <c r="P718" s="161"/>
      <c r="Q718" s="161"/>
      <c r="R718" s="161"/>
      <c r="S718" s="161"/>
      <c r="T718" s="161"/>
      <c r="U718" s="161"/>
      <c r="V718" s="161"/>
      <c r="W718" s="161"/>
      <c r="X718" s="161"/>
      <c r="Y718" s="161"/>
      <c r="Z718" s="99"/>
      <c r="AA718" s="161"/>
      <c r="AB718" s="161"/>
      <c r="AC718" s="161"/>
      <c r="AD718" s="161"/>
      <c r="AE718" s="161"/>
      <c r="AF718" s="161"/>
      <c r="AG718" s="161"/>
      <c r="AH718" s="161"/>
      <c r="AI718" s="161"/>
      <c r="AJ718" s="161"/>
      <c r="AK718" s="161"/>
      <c r="AL718" s="161"/>
      <c r="AM718" s="161"/>
      <c r="AN718" s="161"/>
      <c r="AO718" s="161"/>
      <c r="AP718" s="161"/>
      <c r="AQ718" s="161"/>
      <c r="AR718" s="161"/>
      <c r="AS718" s="161"/>
      <c r="AT718" s="161"/>
      <c r="AU718" s="161"/>
      <c r="AV718" s="161"/>
      <c r="AW718" s="161"/>
      <c r="AX718" s="161"/>
      <c r="AY718" s="161"/>
      <c r="AZ718" s="161"/>
      <c r="BA718" s="99"/>
    </row>
    <row r="719" spans="1:53" ht="15.75" customHeight="1" x14ac:dyDescent="0.25">
      <c r="A719" s="99"/>
      <c r="B719" s="100"/>
      <c r="C719" s="99"/>
      <c r="D719" s="99"/>
      <c r="E719" s="1444"/>
      <c r="F719" s="99"/>
      <c r="G719" s="99"/>
      <c r="H719" s="99"/>
      <c r="I719" s="99"/>
      <c r="J719" s="161"/>
      <c r="K719" s="1442"/>
      <c r="L719" s="1443"/>
      <c r="M719" s="161"/>
      <c r="N719" s="1442"/>
      <c r="O719" s="161"/>
      <c r="P719" s="161"/>
      <c r="Q719" s="161"/>
      <c r="R719" s="161"/>
      <c r="S719" s="161"/>
      <c r="T719" s="161"/>
      <c r="U719" s="161"/>
      <c r="V719" s="161"/>
      <c r="W719" s="161"/>
      <c r="X719" s="161"/>
      <c r="Y719" s="161"/>
      <c r="Z719" s="99"/>
      <c r="AA719" s="161"/>
      <c r="AB719" s="161"/>
      <c r="AC719" s="161"/>
      <c r="AD719" s="161"/>
      <c r="AE719" s="161"/>
      <c r="AF719" s="161"/>
      <c r="AG719" s="161"/>
      <c r="AH719" s="161"/>
      <c r="AI719" s="161"/>
      <c r="AJ719" s="161"/>
      <c r="AK719" s="161"/>
      <c r="AL719" s="161"/>
      <c r="AM719" s="161"/>
      <c r="AN719" s="161"/>
      <c r="AO719" s="161"/>
      <c r="AP719" s="161"/>
      <c r="AQ719" s="161"/>
      <c r="AR719" s="161"/>
      <c r="AS719" s="161"/>
      <c r="AT719" s="161"/>
      <c r="AU719" s="161"/>
      <c r="AV719" s="161"/>
      <c r="AW719" s="161"/>
      <c r="AX719" s="161"/>
      <c r="AY719" s="161"/>
      <c r="AZ719" s="161"/>
      <c r="BA719" s="99"/>
    </row>
    <row r="720" spans="1:53" ht="15.75" customHeight="1" x14ac:dyDescent="0.25">
      <c r="A720" s="99"/>
      <c r="B720" s="100"/>
      <c r="C720" s="99"/>
      <c r="D720" s="99"/>
      <c r="E720" s="1444"/>
      <c r="F720" s="99"/>
      <c r="G720" s="99"/>
      <c r="H720" s="99"/>
      <c r="I720" s="99"/>
      <c r="J720" s="161"/>
      <c r="K720" s="1442"/>
      <c r="L720" s="1443"/>
      <c r="M720" s="161"/>
      <c r="N720" s="1442"/>
      <c r="O720" s="161"/>
      <c r="P720" s="161"/>
      <c r="Q720" s="161"/>
      <c r="R720" s="161"/>
      <c r="S720" s="161"/>
      <c r="T720" s="161"/>
      <c r="U720" s="161"/>
      <c r="V720" s="161"/>
      <c r="W720" s="161"/>
      <c r="X720" s="161"/>
      <c r="Y720" s="161"/>
      <c r="Z720" s="99"/>
      <c r="AA720" s="161"/>
      <c r="AB720" s="161"/>
      <c r="AC720" s="161"/>
      <c r="AD720" s="161"/>
      <c r="AE720" s="161"/>
      <c r="AF720" s="161"/>
      <c r="AG720" s="161"/>
      <c r="AH720" s="161"/>
      <c r="AI720" s="161"/>
      <c r="AJ720" s="161"/>
      <c r="AK720" s="161"/>
      <c r="AL720" s="161"/>
      <c r="AM720" s="161"/>
      <c r="AN720" s="161"/>
      <c r="AO720" s="161"/>
      <c r="AP720" s="161"/>
      <c r="AQ720" s="161"/>
      <c r="AR720" s="161"/>
      <c r="AS720" s="161"/>
      <c r="AT720" s="161"/>
      <c r="AU720" s="161"/>
      <c r="AV720" s="161"/>
      <c r="AW720" s="161"/>
      <c r="AX720" s="161"/>
      <c r="AY720" s="161"/>
      <c r="AZ720" s="161"/>
      <c r="BA720" s="99"/>
    </row>
    <row r="721" spans="1:53" ht="15.75" customHeight="1" x14ac:dyDescent="0.25">
      <c r="A721" s="99"/>
      <c r="B721" s="100"/>
      <c r="C721" s="99"/>
      <c r="D721" s="99"/>
      <c r="E721" s="1444"/>
      <c r="F721" s="99"/>
      <c r="G721" s="99"/>
      <c r="H721" s="99"/>
      <c r="I721" s="99"/>
      <c r="J721" s="161"/>
      <c r="K721" s="1442"/>
      <c r="L721" s="1443"/>
      <c r="M721" s="161"/>
      <c r="N721" s="1442"/>
      <c r="O721" s="161"/>
      <c r="P721" s="161"/>
      <c r="Q721" s="161"/>
      <c r="R721" s="161"/>
      <c r="S721" s="161"/>
      <c r="T721" s="161"/>
      <c r="U721" s="161"/>
      <c r="V721" s="161"/>
      <c r="W721" s="161"/>
      <c r="X721" s="161"/>
      <c r="Y721" s="161"/>
      <c r="Z721" s="99"/>
      <c r="AA721" s="161"/>
      <c r="AB721" s="161"/>
      <c r="AC721" s="161"/>
      <c r="AD721" s="161"/>
      <c r="AE721" s="161"/>
      <c r="AF721" s="161"/>
      <c r="AG721" s="161"/>
      <c r="AH721" s="161"/>
      <c r="AI721" s="161"/>
      <c r="AJ721" s="161"/>
      <c r="AK721" s="161"/>
      <c r="AL721" s="161"/>
      <c r="AM721" s="161"/>
      <c r="AN721" s="161"/>
      <c r="AO721" s="161"/>
      <c r="AP721" s="161"/>
      <c r="AQ721" s="161"/>
      <c r="AR721" s="161"/>
      <c r="AS721" s="161"/>
      <c r="AT721" s="161"/>
      <c r="AU721" s="161"/>
      <c r="AV721" s="161"/>
      <c r="AW721" s="161"/>
      <c r="AX721" s="161"/>
      <c r="AY721" s="161"/>
      <c r="AZ721" s="161"/>
      <c r="BA721" s="99"/>
    </row>
    <row r="722" spans="1:53" ht="15.75" customHeight="1" x14ac:dyDescent="0.25">
      <c r="A722" s="99"/>
      <c r="B722" s="100"/>
      <c r="C722" s="99"/>
      <c r="D722" s="99"/>
      <c r="E722" s="1444"/>
      <c r="F722" s="99"/>
      <c r="G722" s="99"/>
      <c r="H722" s="99"/>
      <c r="I722" s="99"/>
      <c r="J722" s="161"/>
      <c r="K722" s="1442"/>
      <c r="L722" s="1443"/>
      <c r="M722" s="161"/>
      <c r="N722" s="1442"/>
      <c r="O722" s="161"/>
      <c r="P722" s="161"/>
      <c r="Q722" s="161"/>
      <c r="R722" s="161"/>
      <c r="S722" s="161"/>
      <c r="T722" s="161"/>
      <c r="U722" s="161"/>
      <c r="V722" s="161"/>
      <c r="W722" s="161"/>
      <c r="X722" s="161"/>
      <c r="Y722" s="161"/>
      <c r="Z722" s="99"/>
      <c r="AA722" s="161"/>
      <c r="AB722" s="161"/>
      <c r="AC722" s="161"/>
      <c r="AD722" s="161"/>
      <c r="AE722" s="161"/>
      <c r="AF722" s="161"/>
      <c r="AG722" s="161"/>
      <c r="AH722" s="161"/>
      <c r="AI722" s="161"/>
      <c r="AJ722" s="161"/>
      <c r="AK722" s="161"/>
      <c r="AL722" s="161"/>
      <c r="AM722" s="161"/>
      <c r="AN722" s="161"/>
      <c r="AO722" s="161"/>
      <c r="AP722" s="161"/>
      <c r="AQ722" s="161"/>
      <c r="AR722" s="161"/>
      <c r="AS722" s="161"/>
      <c r="AT722" s="161"/>
      <c r="AU722" s="161"/>
      <c r="AV722" s="161"/>
      <c r="AW722" s="161"/>
      <c r="AX722" s="161"/>
      <c r="AY722" s="161"/>
      <c r="AZ722" s="161"/>
      <c r="BA722" s="99"/>
    </row>
    <row r="723" spans="1:53" ht="15.75" customHeight="1" x14ac:dyDescent="0.25">
      <c r="A723" s="99"/>
      <c r="B723" s="100"/>
      <c r="C723" s="99"/>
      <c r="D723" s="99"/>
      <c r="E723" s="1444"/>
      <c r="F723" s="99"/>
      <c r="G723" s="99"/>
      <c r="H723" s="99"/>
      <c r="I723" s="99"/>
      <c r="J723" s="161"/>
      <c r="K723" s="1442"/>
      <c r="L723" s="1443"/>
      <c r="M723" s="161"/>
      <c r="N723" s="1442"/>
      <c r="O723" s="161"/>
      <c r="P723" s="161"/>
      <c r="Q723" s="161"/>
      <c r="R723" s="161"/>
      <c r="S723" s="161"/>
      <c r="T723" s="161"/>
      <c r="U723" s="161"/>
      <c r="V723" s="161"/>
      <c r="W723" s="161"/>
      <c r="X723" s="161"/>
      <c r="Y723" s="161"/>
      <c r="Z723" s="99"/>
      <c r="AA723" s="161"/>
      <c r="AB723" s="161"/>
      <c r="AC723" s="161"/>
      <c r="AD723" s="161"/>
      <c r="AE723" s="161"/>
      <c r="AF723" s="161"/>
      <c r="AG723" s="161"/>
      <c r="AH723" s="161"/>
      <c r="AI723" s="161"/>
      <c r="AJ723" s="161"/>
      <c r="AK723" s="161"/>
      <c r="AL723" s="161"/>
      <c r="AM723" s="161"/>
      <c r="AN723" s="161"/>
      <c r="AO723" s="161"/>
      <c r="AP723" s="161"/>
      <c r="AQ723" s="161"/>
      <c r="AR723" s="161"/>
      <c r="AS723" s="161"/>
      <c r="AT723" s="161"/>
      <c r="AU723" s="161"/>
      <c r="AV723" s="161"/>
      <c r="AW723" s="161"/>
      <c r="AX723" s="161"/>
      <c r="AY723" s="161"/>
      <c r="AZ723" s="161"/>
      <c r="BA723" s="99"/>
    </row>
    <row r="724" spans="1:53" ht="15.75" customHeight="1" x14ac:dyDescent="0.25">
      <c r="A724" s="99"/>
      <c r="B724" s="100"/>
      <c r="C724" s="99"/>
      <c r="D724" s="99"/>
      <c r="E724" s="1444"/>
      <c r="F724" s="99"/>
      <c r="G724" s="99"/>
      <c r="H724" s="99"/>
      <c r="I724" s="99"/>
      <c r="J724" s="161"/>
      <c r="K724" s="1442"/>
      <c r="L724" s="1443"/>
      <c r="M724" s="161"/>
      <c r="N724" s="1442"/>
      <c r="O724" s="161"/>
      <c r="P724" s="161"/>
      <c r="Q724" s="161"/>
      <c r="R724" s="161"/>
      <c r="S724" s="161"/>
      <c r="T724" s="161"/>
      <c r="U724" s="161"/>
      <c r="V724" s="161"/>
      <c r="W724" s="161"/>
      <c r="X724" s="161"/>
      <c r="Y724" s="161"/>
      <c r="Z724" s="99"/>
      <c r="AA724" s="161"/>
      <c r="AB724" s="161"/>
      <c r="AC724" s="161"/>
      <c r="AD724" s="161"/>
      <c r="AE724" s="161"/>
      <c r="AF724" s="161"/>
      <c r="AG724" s="161"/>
      <c r="AH724" s="161"/>
      <c r="AI724" s="161"/>
      <c r="AJ724" s="161"/>
      <c r="AK724" s="161"/>
      <c r="AL724" s="161"/>
      <c r="AM724" s="161"/>
      <c r="AN724" s="161"/>
      <c r="AO724" s="161"/>
      <c r="AP724" s="161"/>
      <c r="AQ724" s="161"/>
      <c r="AR724" s="161"/>
      <c r="AS724" s="161"/>
      <c r="AT724" s="161"/>
      <c r="AU724" s="161"/>
      <c r="AV724" s="161"/>
      <c r="AW724" s="161"/>
      <c r="AX724" s="161"/>
      <c r="AY724" s="161"/>
      <c r="AZ724" s="161"/>
      <c r="BA724" s="99"/>
    </row>
    <row r="725" spans="1:53" ht="15.75" customHeight="1" x14ac:dyDescent="0.25">
      <c r="A725" s="99"/>
      <c r="B725" s="100"/>
      <c r="C725" s="99"/>
      <c r="D725" s="99"/>
      <c r="E725" s="1444"/>
      <c r="F725" s="99"/>
      <c r="G725" s="99"/>
      <c r="H725" s="99"/>
      <c r="I725" s="99"/>
      <c r="J725" s="161"/>
      <c r="K725" s="1442"/>
      <c r="L725" s="1443"/>
      <c r="M725" s="161"/>
      <c r="N725" s="1442"/>
      <c r="O725" s="161"/>
      <c r="P725" s="161"/>
      <c r="Q725" s="161"/>
      <c r="R725" s="161"/>
      <c r="S725" s="161"/>
      <c r="T725" s="161"/>
      <c r="U725" s="161"/>
      <c r="V725" s="161"/>
      <c r="W725" s="161"/>
      <c r="X725" s="161"/>
      <c r="Y725" s="161"/>
      <c r="Z725" s="99"/>
      <c r="AA725" s="161"/>
      <c r="AB725" s="161"/>
      <c r="AC725" s="161"/>
      <c r="AD725" s="161"/>
      <c r="AE725" s="161"/>
      <c r="AF725" s="161"/>
      <c r="AG725" s="161"/>
      <c r="AH725" s="161"/>
      <c r="AI725" s="161"/>
      <c r="AJ725" s="161"/>
      <c r="AK725" s="161"/>
      <c r="AL725" s="161"/>
      <c r="AM725" s="161"/>
      <c r="AN725" s="161"/>
      <c r="AO725" s="161"/>
      <c r="AP725" s="161"/>
      <c r="AQ725" s="161"/>
      <c r="AR725" s="161"/>
      <c r="AS725" s="161"/>
      <c r="AT725" s="161"/>
      <c r="AU725" s="161"/>
      <c r="AV725" s="161"/>
      <c r="AW725" s="161"/>
      <c r="AX725" s="161"/>
      <c r="AY725" s="161"/>
      <c r="AZ725" s="161"/>
      <c r="BA725" s="99"/>
    </row>
    <row r="726" spans="1:53" ht="15.75" customHeight="1" x14ac:dyDescent="0.25">
      <c r="A726" s="99"/>
      <c r="B726" s="100"/>
      <c r="C726" s="99"/>
      <c r="D726" s="99"/>
      <c r="E726" s="1444"/>
      <c r="F726" s="99"/>
      <c r="G726" s="99"/>
      <c r="H726" s="99"/>
      <c r="I726" s="99"/>
      <c r="J726" s="161"/>
      <c r="K726" s="1442"/>
      <c r="L726" s="1443"/>
      <c r="M726" s="161"/>
      <c r="N726" s="1442"/>
      <c r="O726" s="161"/>
      <c r="P726" s="161"/>
      <c r="Q726" s="161"/>
      <c r="R726" s="161"/>
      <c r="S726" s="161"/>
      <c r="T726" s="161"/>
      <c r="U726" s="161"/>
      <c r="V726" s="161"/>
      <c r="W726" s="161"/>
      <c r="X726" s="161"/>
      <c r="Y726" s="161"/>
      <c r="Z726" s="99"/>
      <c r="AA726" s="161"/>
      <c r="AB726" s="161"/>
      <c r="AC726" s="161"/>
      <c r="AD726" s="161"/>
      <c r="AE726" s="161"/>
      <c r="AF726" s="161"/>
      <c r="AG726" s="161"/>
      <c r="AH726" s="161"/>
      <c r="AI726" s="161"/>
      <c r="AJ726" s="161"/>
      <c r="AK726" s="161"/>
      <c r="AL726" s="161"/>
      <c r="AM726" s="161"/>
      <c r="AN726" s="161"/>
      <c r="AO726" s="161"/>
      <c r="AP726" s="161"/>
      <c r="AQ726" s="161"/>
      <c r="AR726" s="161"/>
      <c r="AS726" s="161"/>
      <c r="AT726" s="161"/>
      <c r="AU726" s="161"/>
      <c r="AV726" s="161"/>
      <c r="AW726" s="161"/>
      <c r="AX726" s="161"/>
      <c r="AY726" s="161"/>
      <c r="AZ726" s="161"/>
      <c r="BA726" s="99"/>
    </row>
    <row r="727" spans="1:53" ht="15.75" customHeight="1" x14ac:dyDescent="0.25">
      <c r="A727" s="99"/>
      <c r="B727" s="100"/>
      <c r="C727" s="99"/>
      <c r="D727" s="99"/>
      <c r="E727" s="1444"/>
      <c r="F727" s="99"/>
      <c r="G727" s="99"/>
      <c r="H727" s="99"/>
      <c r="I727" s="99"/>
      <c r="J727" s="161"/>
      <c r="K727" s="1442"/>
      <c r="L727" s="1443"/>
      <c r="M727" s="161"/>
      <c r="N727" s="1442"/>
      <c r="O727" s="161"/>
      <c r="P727" s="161"/>
      <c r="Q727" s="161"/>
      <c r="R727" s="161"/>
      <c r="S727" s="161"/>
      <c r="T727" s="161"/>
      <c r="U727" s="161"/>
      <c r="V727" s="161"/>
      <c r="W727" s="161"/>
      <c r="X727" s="161"/>
      <c r="Y727" s="161"/>
      <c r="Z727" s="99"/>
      <c r="AA727" s="161"/>
      <c r="AB727" s="161"/>
      <c r="AC727" s="161"/>
      <c r="AD727" s="161"/>
      <c r="AE727" s="161"/>
      <c r="AF727" s="161"/>
      <c r="AG727" s="161"/>
      <c r="AH727" s="161"/>
      <c r="AI727" s="161"/>
      <c r="AJ727" s="161"/>
      <c r="AK727" s="161"/>
      <c r="AL727" s="161"/>
      <c r="AM727" s="161"/>
      <c r="AN727" s="161"/>
      <c r="AO727" s="161"/>
      <c r="AP727" s="161"/>
      <c r="AQ727" s="161"/>
      <c r="AR727" s="161"/>
      <c r="AS727" s="161"/>
      <c r="AT727" s="161"/>
      <c r="AU727" s="161"/>
      <c r="AV727" s="161"/>
      <c r="AW727" s="161"/>
      <c r="AX727" s="161"/>
      <c r="AY727" s="161"/>
      <c r="AZ727" s="161"/>
      <c r="BA727" s="99"/>
    </row>
    <row r="728" spans="1:53" ht="15.75" customHeight="1" x14ac:dyDescent="0.25">
      <c r="A728" s="99"/>
      <c r="B728" s="100"/>
      <c r="C728" s="99"/>
      <c r="D728" s="99"/>
      <c r="E728" s="1444"/>
      <c r="F728" s="99"/>
      <c r="G728" s="99"/>
      <c r="H728" s="99"/>
      <c r="I728" s="99"/>
      <c r="J728" s="161"/>
      <c r="K728" s="1442"/>
      <c r="L728" s="1443"/>
      <c r="M728" s="161"/>
      <c r="N728" s="1442"/>
      <c r="O728" s="161"/>
      <c r="P728" s="161"/>
      <c r="Q728" s="161"/>
      <c r="R728" s="161"/>
      <c r="S728" s="161"/>
      <c r="T728" s="161"/>
      <c r="U728" s="161"/>
      <c r="V728" s="161"/>
      <c r="W728" s="161"/>
      <c r="X728" s="161"/>
      <c r="Y728" s="161"/>
      <c r="Z728" s="99"/>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1"/>
      <c r="AY728" s="161"/>
      <c r="AZ728" s="161"/>
      <c r="BA728" s="99"/>
    </row>
    <row r="729" spans="1:53" ht="15.75" customHeight="1" x14ac:dyDescent="0.25">
      <c r="A729" s="99"/>
      <c r="B729" s="100"/>
      <c r="C729" s="99"/>
      <c r="D729" s="99"/>
      <c r="E729" s="1444"/>
      <c r="F729" s="99"/>
      <c r="G729" s="99"/>
      <c r="H729" s="99"/>
      <c r="I729" s="99"/>
      <c r="J729" s="161"/>
      <c r="K729" s="1442"/>
      <c r="L729" s="1443"/>
      <c r="M729" s="161"/>
      <c r="N729" s="1442"/>
      <c r="O729" s="161"/>
      <c r="P729" s="161"/>
      <c r="Q729" s="161"/>
      <c r="R729" s="161"/>
      <c r="S729" s="161"/>
      <c r="T729" s="161"/>
      <c r="U729" s="161"/>
      <c r="V729" s="161"/>
      <c r="W729" s="161"/>
      <c r="X729" s="161"/>
      <c r="Y729" s="161"/>
      <c r="Z729" s="99"/>
      <c r="AA729" s="161"/>
      <c r="AB729" s="161"/>
      <c r="AC729" s="161"/>
      <c r="AD729" s="161"/>
      <c r="AE729" s="161"/>
      <c r="AF729" s="161"/>
      <c r="AG729" s="161"/>
      <c r="AH729" s="161"/>
      <c r="AI729" s="161"/>
      <c r="AJ729" s="161"/>
      <c r="AK729" s="161"/>
      <c r="AL729" s="161"/>
      <c r="AM729" s="161"/>
      <c r="AN729" s="161"/>
      <c r="AO729" s="161"/>
      <c r="AP729" s="161"/>
      <c r="AQ729" s="161"/>
      <c r="AR729" s="161"/>
      <c r="AS729" s="161"/>
      <c r="AT729" s="161"/>
      <c r="AU729" s="161"/>
      <c r="AV729" s="161"/>
      <c r="AW729" s="161"/>
      <c r="AX729" s="161"/>
      <c r="AY729" s="161"/>
      <c r="AZ729" s="161"/>
      <c r="BA729" s="99"/>
    </row>
    <row r="730" spans="1:53" ht="15.75" customHeight="1" x14ac:dyDescent="0.25">
      <c r="A730" s="99"/>
      <c r="B730" s="100"/>
      <c r="C730" s="99"/>
      <c r="D730" s="99"/>
      <c r="E730" s="1444"/>
      <c r="F730" s="99"/>
      <c r="G730" s="99"/>
      <c r="H730" s="99"/>
      <c r="I730" s="99"/>
      <c r="J730" s="161"/>
      <c r="K730" s="1442"/>
      <c r="L730" s="1443"/>
      <c r="M730" s="161"/>
      <c r="N730" s="1442"/>
      <c r="O730" s="161"/>
      <c r="P730" s="161"/>
      <c r="Q730" s="161"/>
      <c r="R730" s="161"/>
      <c r="S730" s="161"/>
      <c r="T730" s="161"/>
      <c r="U730" s="161"/>
      <c r="V730" s="161"/>
      <c r="W730" s="161"/>
      <c r="X730" s="161"/>
      <c r="Y730" s="161"/>
      <c r="Z730" s="99"/>
      <c r="AA730" s="161"/>
      <c r="AB730" s="161"/>
      <c r="AC730" s="161"/>
      <c r="AD730" s="161"/>
      <c r="AE730" s="161"/>
      <c r="AF730" s="161"/>
      <c r="AG730" s="161"/>
      <c r="AH730" s="161"/>
      <c r="AI730" s="161"/>
      <c r="AJ730" s="161"/>
      <c r="AK730" s="161"/>
      <c r="AL730" s="161"/>
      <c r="AM730" s="161"/>
      <c r="AN730" s="161"/>
      <c r="AO730" s="161"/>
      <c r="AP730" s="161"/>
      <c r="AQ730" s="161"/>
      <c r="AR730" s="161"/>
      <c r="AS730" s="161"/>
      <c r="AT730" s="161"/>
      <c r="AU730" s="161"/>
      <c r="AV730" s="161"/>
      <c r="AW730" s="161"/>
      <c r="AX730" s="161"/>
      <c r="AY730" s="161"/>
      <c r="AZ730" s="161"/>
      <c r="BA730" s="99"/>
    </row>
    <row r="731" spans="1:53" ht="15.75" customHeight="1" x14ac:dyDescent="0.25">
      <c r="A731" s="99"/>
      <c r="B731" s="100"/>
      <c r="C731" s="99"/>
      <c r="D731" s="99"/>
      <c r="E731" s="1444"/>
      <c r="F731" s="99"/>
      <c r="G731" s="99"/>
      <c r="H731" s="99"/>
      <c r="I731" s="99"/>
      <c r="J731" s="161"/>
      <c r="K731" s="1442"/>
      <c r="L731" s="1443"/>
      <c r="M731" s="161"/>
      <c r="N731" s="1442"/>
      <c r="O731" s="161"/>
      <c r="P731" s="161"/>
      <c r="Q731" s="161"/>
      <c r="R731" s="161"/>
      <c r="S731" s="161"/>
      <c r="T731" s="161"/>
      <c r="U731" s="161"/>
      <c r="V731" s="161"/>
      <c r="W731" s="161"/>
      <c r="X731" s="161"/>
      <c r="Y731" s="161"/>
      <c r="Z731" s="99"/>
      <c r="AA731" s="161"/>
      <c r="AB731" s="161"/>
      <c r="AC731" s="161"/>
      <c r="AD731" s="161"/>
      <c r="AE731" s="161"/>
      <c r="AF731" s="161"/>
      <c r="AG731" s="161"/>
      <c r="AH731" s="161"/>
      <c r="AI731" s="161"/>
      <c r="AJ731" s="161"/>
      <c r="AK731" s="161"/>
      <c r="AL731" s="161"/>
      <c r="AM731" s="161"/>
      <c r="AN731" s="161"/>
      <c r="AO731" s="161"/>
      <c r="AP731" s="161"/>
      <c r="AQ731" s="161"/>
      <c r="AR731" s="161"/>
      <c r="AS731" s="161"/>
      <c r="AT731" s="161"/>
      <c r="AU731" s="161"/>
      <c r="AV731" s="161"/>
      <c r="AW731" s="161"/>
      <c r="AX731" s="161"/>
      <c r="AY731" s="161"/>
      <c r="AZ731" s="161"/>
      <c r="BA731" s="99"/>
    </row>
    <row r="732" spans="1:53" ht="15.75" customHeight="1" x14ac:dyDescent="0.25">
      <c r="A732" s="99"/>
      <c r="B732" s="100"/>
      <c r="C732" s="99"/>
      <c r="D732" s="99"/>
      <c r="E732" s="1444"/>
      <c r="F732" s="99"/>
      <c r="G732" s="99"/>
      <c r="H732" s="99"/>
      <c r="I732" s="99"/>
      <c r="J732" s="161"/>
      <c r="K732" s="1442"/>
      <c r="L732" s="1443"/>
      <c r="M732" s="161"/>
      <c r="N732" s="1442"/>
      <c r="O732" s="161"/>
      <c r="P732" s="161"/>
      <c r="Q732" s="161"/>
      <c r="R732" s="161"/>
      <c r="S732" s="161"/>
      <c r="T732" s="161"/>
      <c r="U732" s="161"/>
      <c r="V732" s="161"/>
      <c r="W732" s="161"/>
      <c r="X732" s="161"/>
      <c r="Y732" s="161"/>
      <c r="Z732" s="99"/>
      <c r="AA732" s="161"/>
      <c r="AB732" s="161"/>
      <c r="AC732" s="161"/>
      <c r="AD732" s="161"/>
      <c r="AE732" s="161"/>
      <c r="AF732" s="161"/>
      <c r="AG732" s="161"/>
      <c r="AH732" s="161"/>
      <c r="AI732" s="161"/>
      <c r="AJ732" s="161"/>
      <c r="AK732" s="161"/>
      <c r="AL732" s="161"/>
      <c r="AM732" s="161"/>
      <c r="AN732" s="161"/>
      <c r="AO732" s="161"/>
      <c r="AP732" s="161"/>
      <c r="AQ732" s="161"/>
      <c r="AR732" s="161"/>
      <c r="AS732" s="161"/>
      <c r="AT732" s="161"/>
      <c r="AU732" s="161"/>
      <c r="AV732" s="161"/>
      <c r="AW732" s="161"/>
      <c r="AX732" s="161"/>
      <c r="AY732" s="161"/>
      <c r="AZ732" s="161"/>
      <c r="BA732" s="99"/>
    </row>
    <row r="733" spans="1:53" ht="15.75" customHeight="1" x14ac:dyDescent="0.25">
      <c r="A733" s="99"/>
      <c r="B733" s="100"/>
      <c r="C733" s="99"/>
      <c r="D733" s="99"/>
      <c r="E733" s="1444"/>
      <c r="F733" s="99"/>
      <c r="G733" s="99"/>
      <c r="H733" s="99"/>
      <c r="I733" s="99"/>
      <c r="J733" s="161"/>
      <c r="K733" s="1442"/>
      <c r="L733" s="1443"/>
      <c r="M733" s="161"/>
      <c r="N733" s="1442"/>
      <c r="O733" s="161"/>
      <c r="P733" s="161"/>
      <c r="Q733" s="161"/>
      <c r="R733" s="161"/>
      <c r="S733" s="161"/>
      <c r="T733" s="161"/>
      <c r="U733" s="161"/>
      <c r="V733" s="161"/>
      <c r="W733" s="161"/>
      <c r="X733" s="161"/>
      <c r="Y733" s="161"/>
      <c r="Z733" s="99"/>
      <c r="AA733" s="161"/>
      <c r="AB733" s="161"/>
      <c r="AC733" s="161"/>
      <c r="AD733" s="161"/>
      <c r="AE733" s="161"/>
      <c r="AF733" s="161"/>
      <c r="AG733" s="161"/>
      <c r="AH733" s="161"/>
      <c r="AI733" s="161"/>
      <c r="AJ733" s="161"/>
      <c r="AK733" s="161"/>
      <c r="AL733" s="161"/>
      <c r="AM733" s="161"/>
      <c r="AN733" s="161"/>
      <c r="AO733" s="161"/>
      <c r="AP733" s="161"/>
      <c r="AQ733" s="161"/>
      <c r="AR733" s="161"/>
      <c r="AS733" s="161"/>
      <c r="AT733" s="161"/>
      <c r="AU733" s="161"/>
      <c r="AV733" s="161"/>
      <c r="AW733" s="161"/>
      <c r="AX733" s="161"/>
      <c r="AY733" s="161"/>
      <c r="AZ733" s="161"/>
      <c r="BA733" s="99"/>
    </row>
    <row r="734" spans="1:53" ht="15.75" customHeight="1" x14ac:dyDescent="0.25">
      <c r="A734" s="99"/>
      <c r="B734" s="100"/>
      <c r="C734" s="99"/>
      <c r="D734" s="99"/>
      <c r="E734" s="1444"/>
      <c r="F734" s="99"/>
      <c r="G734" s="99"/>
      <c r="H734" s="99"/>
      <c r="I734" s="99"/>
      <c r="J734" s="161"/>
      <c r="K734" s="1442"/>
      <c r="L734" s="1443"/>
      <c r="M734" s="161"/>
      <c r="N734" s="1442"/>
      <c r="O734" s="161"/>
      <c r="P734" s="161"/>
      <c r="Q734" s="161"/>
      <c r="R734" s="161"/>
      <c r="S734" s="161"/>
      <c r="T734" s="161"/>
      <c r="U734" s="161"/>
      <c r="V734" s="161"/>
      <c r="W734" s="161"/>
      <c r="X734" s="161"/>
      <c r="Y734" s="161"/>
      <c r="Z734" s="99"/>
      <c r="AA734" s="161"/>
      <c r="AB734" s="161"/>
      <c r="AC734" s="161"/>
      <c r="AD734" s="161"/>
      <c r="AE734" s="161"/>
      <c r="AF734" s="161"/>
      <c r="AG734" s="161"/>
      <c r="AH734" s="161"/>
      <c r="AI734" s="161"/>
      <c r="AJ734" s="161"/>
      <c r="AK734" s="161"/>
      <c r="AL734" s="161"/>
      <c r="AM734" s="161"/>
      <c r="AN734" s="161"/>
      <c r="AO734" s="161"/>
      <c r="AP734" s="161"/>
      <c r="AQ734" s="161"/>
      <c r="AR734" s="161"/>
      <c r="AS734" s="161"/>
      <c r="AT734" s="161"/>
      <c r="AU734" s="161"/>
      <c r="AV734" s="161"/>
      <c r="AW734" s="161"/>
      <c r="AX734" s="161"/>
      <c r="AY734" s="161"/>
      <c r="AZ734" s="161"/>
      <c r="BA734" s="99"/>
    </row>
    <row r="735" spans="1:53" ht="15.75" customHeight="1" x14ac:dyDescent="0.25">
      <c r="A735" s="99"/>
      <c r="B735" s="100"/>
      <c r="C735" s="99"/>
      <c r="D735" s="99"/>
      <c r="E735" s="1444"/>
      <c r="F735" s="99"/>
      <c r="G735" s="99"/>
      <c r="H735" s="99"/>
      <c r="I735" s="99"/>
      <c r="J735" s="161"/>
      <c r="K735" s="1442"/>
      <c r="L735" s="1443"/>
      <c r="M735" s="161"/>
      <c r="N735" s="1442"/>
      <c r="O735" s="161"/>
      <c r="P735" s="161"/>
      <c r="Q735" s="161"/>
      <c r="R735" s="161"/>
      <c r="S735" s="161"/>
      <c r="T735" s="161"/>
      <c r="U735" s="161"/>
      <c r="V735" s="161"/>
      <c r="W735" s="161"/>
      <c r="X735" s="161"/>
      <c r="Y735" s="161"/>
      <c r="Z735" s="99"/>
      <c r="AA735" s="161"/>
      <c r="AB735" s="161"/>
      <c r="AC735" s="161"/>
      <c r="AD735" s="161"/>
      <c r="AE735" s="161"/>
      <c r="AF735" s="161"/>
      <c r="AG735" s="161"/>
      <c r="AH735" s="161"/>
      <c r="AI735" s="161"/>
      <c r="AJ735" s="161"/>
      <c r="AK735" s="161"/>
      <c r="AL735" s="161"/>
      <c r="AM735" s="161"/>
      <c r="AN735" s="161"/>
      <c r="AO735" s="161"/>
      <c r="AP735" s="161"/>
      <c r="AQ735" s="161"/>
      <c r="AR735" s="161"/>
      <c r="AS735" s="161"/>
      <c r="AT735" s="161"/>
      <c r="AU735" s="161"/>
      <c r="AV735" s="161"/>
      <c r="AW735" s="161"/>
      <c r="AX735" s="161"/>
      <c r="AY735" s="161"/>
      <c r="AZ735" s="161"/>
      <c r="BA735" s="99"/>
    </row>
    <row r="736" spans="1:53" ht="15.75" customHeight="1" x14ac:dyDescent="0.25">
      <c r="A736" s="99"/>
      <c r="B736" s="100"/>
      <c r="C736" s="99"/>
      <c r="D736" s="99"/>
      <c r="E736" s="1444"/>
      <c r="F736" s="99"/>
      <c r="G736" s="99"/>
      <c r="H736" s="99"/>
      <c r="I736" s="99"/>
      <c r="J736" s="161"/>
      <c r="K736" s="1442"/>
      <c r="L736" s="1443"/>
      <c r="M736" s="161"/>
      <c r="N736" s="1442"/>
      <c r="O736" s="161"/>
      <c r="P736" s="161"/>
      <c r="Q736" s="161"/>
      <c r="R736" s="161"/>
      <c r="S736" s="161"/>
      <c r="T736" s="161"/>
      <c r="U736" s="161"/>
      <c r="V736" s="161"/>
      <c r="W736" s="161"/>
      <c r="X736" s="161"/>
      <c r="Y736" s="161"/>
      <c r="Z736" s="99"/>
      <c r="AA736" s="161"/>
      <c r="AB736" s="161"/>
      <c r="AC736" s="161"/>
      <c r="AD736" s="161"/>
      <c r="AE736" s="161"/>
      <c r="AF736" s="161"/>
      <c r="AG736" s="161"/>
      <c r="AH736" s="161"/>
      <c r="AI736" s="161"/>
      <c r="AJ736" s="161"/>
      <c r="AK736" s="161"/>
      <c r="AL736" s="161"/>
      <c r="AM736" s="161"/>
      <c r="AN736" s="161"/>
      <c r="AO736" s="161"/>
      <c r="AP736" s="161"/>
      <c r="AQ736" s="161"/>
      <c r="AR736" s="161"/>
      <c r="AS736" s="161"/>
      <c r="AT736" s="161"/>
      <c r="AU736" s="161"/>
      <c r="AV736" s="161"/>
      <c r="AW736" s="161"/>
      <c r="AX736" s="161"/>
      <c r="AY736" s="161"/>
      <c r="AZ736" s="161"/>
      <c r="BA736" s="99"/>
    </row>
  </sheetData>
  <sheetProtection algorithmName="SHA-512" hashValue="q9SpSz2fiavdHVX2U7KFkGw7jBvxFdn5OGPY4UtzKmTegaFFOUu2RDdXQ2OZVkdSjM4efkTAOVZC5cTm9XdJRg==" saltValue="U/LUa/qcE0DIy6OGHvqwOQ==" spinCount="100000" sheet="1" objects="1" scenarios="1"/>
  <mergeCells count="119">
    <mergeCell ref="AO9:AT9"/>
    <mergeCell ref="AC8:AV8"/>
    <mergeCell ref="AW8:BA9"/>
    <mergeCell ref="J9:J10"/>
    <mergeCell ref="K9:K10"/>
    <mergeCell ref="N9:N10"/>
    <mergeCell ref="O9:O10"/>
    <mergeCell ref="A72:A92"/>
    <mergeCell ref="C72:C76"/>
    <mergeCell ref="D58:D71"/>
    <mergeCell ref="D32:D39"/>
    <mergeCell ref="D40:D49"/>
    <mergeCell ref="D51:D57"/>
    <mergeCell ref="D30:D31"/>
    <mergeCell ref="C30:C31"/>
    <mergeCell ref="C58:C71"/>
    <mergeCell ref="O55:O56"/>
    <mergeCell ref="P55:P56"/>
    <mergeCell ref="V40:V42"/>
    <mergeCell ref="W40:W42"/>
    <mergeCell ref="X40:X42"/>
    <mergeCell ref="Y40:Y42"/>
    <mergeCell ref="O46:O47"/>
    <mergeCell ref="P46:P47"/>
    <mergeCell ref="A93:A121"/>
    <mergeCell ref="A122:A144"/>
    <mergeCell ref="C32:C36"/>
    <mergeCell ref="AI9:AN9"/>
    <mergeCell ref="M9:M10"/>
    <mergeCell ref="L9:L10"/>
    <mergeCell ref="A11:A71"/>
    <mergeCell ref="C105:C109"/>
    <mergeCell ref="C110:C111"/>
    <mergeCell ref="C11:C29"/>
    <mergeCell ref="C40:C49"/>
    <mergeCell ref="C51:C57"/>
    <mergeCell ref="C78:C82"/>
    <mergeCell ref="P9:P10"/>
    <mergeCell ref="Q9:Y9"/>
    <mergeCell ref="Z9:Z10"/>
    <mergeCell ref="AA9:AA10"/>
    <mergeCell ref="AB9:AB10"/>
    <mergeCell ref="AC9:AH9"/>
    <mergeCell ref="C117:C118"/>
    <mergeCell ref="C119:C121"/>
    <mergeCell ref="C93:C94"/>
    <mergeCell ref="C128:C130"/>
    <mergeCell ref="D143:D144"/>
    <mergeCell ref="C143:C144"/>
    <mergeCell ref="I106:I108"/>
    <mergeCell ref="E110:E111"/>
    <mergeCell ref="F110:F111"/>
    <mergeCell ref="I110:I111"/>
    <mergeCell ref="G110:G111"/>
    <mergeCell ref="H110:H111"/>
    <mergeCell ref="E106:E108"/>
    <mergeCell ref="F106:F108"/>
    <mergeCell ref="G106:G108"/>
    <mergeCell ref="H106:H108"/>
    <mergeCell ref="D99:D114"/>
    <mergeCell ref="C131:C134"/>
    <mergeCell ref="C136:C142"/>
    <mergeCell ref="D136:D142"/>
    <mergeCell ref="D115:D118"/>
    <mergeCell ref="D119:D121"/>
    <mergeCell ref="D122:D130"/>
    <mergeCell ref="D131:D135"/>
    <mergeCell ref="Z99:Z104"/>
    <mergeCell ref="C83:C84"/>
    <mergeCell ref="C85:C89"/>
    <mergeCell ref="E95:E96"/>
    <mergeCell ref="F95:F96"/>
    <mergeCell ref="G95:G96"/>
    <mergeCell ref="H95:H96"/>
    <mergeCell ref="I95:I96"/>
    <mergeCell ref="C95:C97"/>
    <mergeCell ref="C99:C104"/>
    <mergeCell ref="E99:E104"/>
    <mergeCell ref="F99:F104"/>
    <mergeCell ref="G99:G104"/>
    <mergeCell ref="H99:H104"/>
    <mergeCell ref="I99:I104"/>
    <mergeCell ref="O99:O104"/>
    <mergeCell ref="D72:D90"/>
    <mergeCell ref="D93:D94"/>
    <mergeCell ref="D95:D97"/>
    <mergeCell ref="O49:O50"/>
    <mergeCell ref="P49:P50"/>
    <mergeCell ref="W49:W50"/>
    <mergeCell ref="X49:X50"/>
    <mergeCell ref="Y49:Y50"/>
    <mergeCell ref="O40:O42"/>
    <mergeCell ref="P40:P42"/>
    <mergeCell ref="Q40:Q42"/>
    <mergeCell ref="R40:R42"/>
    <mergeCell ref="S40:S42"/>
    <mergeCell ref="T40:T42"/>
    <mergeCell ref="U40:U42"/>
    <mergeCell ref="Q49:Q50"/>
    <mergeCell ref="R49:R50"/>
    <mergeCell ref="S49:S50"/>
    <mergeCell ref="T49:T50"/>
    <mergeCell ref="U49:U50"/>
    <mergeCell ref="V49:V50"/>
    <mergeCell ref="D11:D23"/>
    <mergeCell ref="D27:D29"/>
    <mergeCell ref="B7:C7"/>
    <mergeCell ref="E7:F7"/>
    <mergeCell ref="G7:I7"/>
    <mergeCell ref="B6:C6"/>
    <mergeCell ref="E6:F6"/>
    <mergeCell ref="G6:I6"/>
    <mergeCell ref="B1:C3"/>
    <mergeCell ref="D1:I1"/>
    <mergeCell ref="D2:I3"/>
    <mergeCell ref="B4:C5"/>
    <mergeCell ref="D4:D5"/>
    <mergeCell ref="E4:F5"/>
    <mergeCell ref="G4:I5"/>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[9]Hoja2!#REF!</xm:f>
          </x14:formula1>
          <xm:sqref>AB11:AB144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353"/>
  <sheetViews>
    <sheetView topLeftCell="B1" zoomScale="60" zoomScaleNormal="60" workbookViewId="0">
      <selection activeCell="B1" sqref="B1:C3"/>
    </sheetView>
  </sheetViews>
  <sheetFormatPr baseColWidth="10" defaultColWidth="16.42578125" defaultRowHeight="15" customHeight="1" x14ac:dyDescent="0.2"/>
  <cols>
    <col min="1" max="1" width="3.5703125" style="1486" hidden="1" customWidth="1"/>
    <col min="2" max="2" width="14.85546875" style="1486" customWidth="1"/>
    <col min="3" max="3" width="21.28515625" style="1486" customWidth="1"/>
    <col min="4" max="4" width="25.5703125" style="1486" customWidth="1"/>
    <col min="5" max="5" width="34.28515625" style="1486" customWidth="1"/>
    <col min="6" max="6" width="25.85546875" style="1486" customWidth="1"/>
    <col min="7" max="7" width="17.5703125" style="1486" customWidth="1"/>
    <col min="8" max="8" width="18.28515625" style="1486" customWidth="1"/>
    <col min="9" max="9" width="17.85546875" style="1486" customWidth="1"/>
    <col min="10" max="10" width="32.7109375" style="1486" customWidth="1"/>
    <col min="11" max="11" width="36.140625" style="1486" customWidth="1"/>
    <col min="12" max="12" width="29.28515625" style="1486" customWidth="1"/>
    <col min="13" max="13" width="10.42578125" style="1491" customWidth="1"/>
    <col min="14" max="14" width="65.42578125" style="1492" customWidth="1"/>
    <col min="15" max="15" width="23.85546875" style="1491" customWidth="1"/>
    <col min="16" max="16" width="28.7109375" style="1491" customWidth="1"/>
    <col min="17" max="17" width="7.28515625" style="1491" hidden="1" customWidth="1"/>
    <col min="18" max="18" width="7.85546875" style="1491" hidden="1" customWidth="1"/>
    <col min="19" max="19" width="7.140625" style="1491" hidden="1" customWidth="1"/>
    <col min="20" max="20" width="5.28515625" style="1491" customWidth="1"/>
    <col min="21" max="22" width="5.5703125" style="1491" customWidth="1"/>
    <col min="23" max="23" width="5.7109375" style="1491" customWidth="1"/>
    <col min="24" max="24" width="5" style="1491" customWidth="1"/>
    <col min="25" max="25" width="5.85546875" style="1491" customWidth="1"/>
    <col min="26" max="26" width="28.42578125" style="1492" hidden="1" customWidth="1"/>
    <col min="27" max="27" width="18" style="1491" hidden="1" customWidth="1"/>
    <col min="28" max="28" width="15" style="1490" hidden="1" customWidth="1"/>
    <col min="29" max="29" width="19.42578125" style="1489" hidden="1" customWidth="1"/>
    <col min="30" max="33" width="19.42578125" style="1488" hidden="1" customWidth="1"/>
    <col min="34" max="34" width="19.42578125" style="1488" customWidth="1"/>
    <col min="35" max="35" width="19.42578125" style="1489" hidden="1" customWidth="1"/>
    <col min="36" max="37" width="19.42578125" style="1488" hidden="1" customWidth="1"/>
    <col min="38" max="39" width="19.42578125" style="1486" hidden="1" customWidth="1"/>
    <col min="40" max="40" width="19.42578125" style="1486" customWidth="1"/>
    <col min="41" max="53" width="19.42578125" style="1486" hidden="1" customWidth="1"/>
    <col min="54" max="55" width="19.42578125" style="1487" hidden="1" customWidth="1"/>
    <col min="56" max="57" width="19.42578125" style="1487" customWidth="1"/>
    <col min="58" max="67" width="16.42578125" style="1487"/>
    <col min="68" max="16384" width="16.42578125" style="1486"/>
  </cols>
  <sheetData>
    <row r="1" spans="1:66" ht="15" customHeight="1" x14ac:dyDescent="0.2">
      <c r="B1" s="3391"/>
      <c r="C1" s="3391"/>
      <c r="D1" s="3392" t="s">
        <v>292</v>
      </c>
      <c r="E1" s="3393"/>
      <c r="F1" s="3393"/>
      <c r="G1" s="3393"/>
      <c r="H1" s="3393"/>
      <c r="I1" s="3393"/>
      <c r="J1" s="1748" t="s">
        <v>291</v>
      </c>
    </row>
    <row r="2" spans="1:66" ht="15" customHeight="1" x14ac:dyDescent="0.2">
      <c r="B2" s="3391"/>
      <c r="C2" s="3391"/>
      <c r="D2" s="3394" t="s">
        <v>290</v>
      </c>
      <c r="E2" s="3394"/>
      <c r="F2" s="3394"/>
      <c r="G2" s="3394"/>
      <c r="H2" s="3394"/>
      <c r="I2" s="3395"/>
      <c r="J2" s="1748" t="s">
        <v>289</v>
      </c>
    </row>
    <row r="3" spans="1:66" ht="15" customHeight="1" x14ac:dyDescent="0.2">
      <c r="B3" s="3391"/>
      <c r="C3" s="3391"/>
      <c r="D3" s="3396"/>
      <c r="E3" s="3396"/>
      <c r="F3" s="3396"/>
      <c r="G3" s="3396"/>
      <c r="H3" s="3396"/>
      <c r="I3" s="3397"/>
      <c r="J3" s="1747" t="s">
        <v>288</v>
      </c>
    </row>
    <row r="4" spans="1:66" ht="15.75" x14ac:dyDescent="0.25">
      <c r="A4" s="1493"/>
      <c r="B4" s="3398" t="s">
        <v>287</v>
      </c>
      <c r="C4" s="3398"/>
      <c r="D4" s="3390" t="s">
        <v>286</v>
      </c>
      <c r="E4" s="3387" t="s">
        <v>285</v>
      </c>
      <c r="F4" s="3387"/>
      <c r="G4" s="3399" t="s">
        <v>3084</v>
      </c>
      <c r="H4" s="3399"/>
      <c r="I4" s="3399"/>
      <c r="J4" s="1746"/>
      <c r="K4" s="1493"/>
      <c r="L4" s="1493"/>
      <c r="M4" s="1496"/>
      <c r="N4" s="1497"/>
      <c r="O4" s="1496"/>
      <c r="P4" s="1496"/>
      <c r="Q4" s="1496"/>
      <c r="R4" s="1496"/>
      <c r="S4" s="1496"/>
      <c r="T4" s="1496"/>
      <c r="U4" s="1496"/>
      <c r="V4" s="1496"/>
      <c r="W4" s="1496"/>
      <c r="X4" s="1496"/>
      <c r="Y4" s="1496"/>
      <c r="Z4" s="1497"/>
      <c r="AA4" s="1496"/>
      <c r="AB4" s="1496"/>
      <c r="AC4" s="1495"/>
      <c r="AD4" s="1494"/>
      <c r="AE4" s="1494"/>
      <c r="AF4" s="1494"/>
      <c r="AG4" s="1494"/>
      <c r="AH4" s="1494"/>
      <c r="AI4" s="1495"/>
      <c r="AJ4" s="1494"/>
      <c r="AK4" s="1494"/>
      <c r="AL4" s="1493"/>
      <c r="AM4" s="1493"/>
      <c r="AN4" s="1493"/>
      <c r="AO4" s="1493"/>
      <c r="AP4" s="1493"/>
      <c r="AQ4" s="1493"/>
      <c r="AR4" s="1493"/>
      <c r="AS4" s="1493"/>
      <c r="AT4" s="1493"/>
      <c r="AU4" s="1493"/>
      <c r="AV4" s="1493"/>
      <c r="AW4" s="1493"/>
      <c r="AX4" s="1493"/>
      <c r="AY4" s="1493"/>
      <c r="AZ4" s="1493"/>
      <c r="BA4" s="1493"/>
    </row>
    <row r="5" spans="1:66" x14ac:dyDescent="0.25">
      <c r="A5" s="1493"/>
      <c r="B5" s="3398"/>
      <c r="C5" s="3398"/>
      <c r="D5" s="3390"/>
      <c r="E5" s="3387"/>
      <c r="F5" s="3387"/>
      <c r="G5" s="3399"/>
      <c r="H5" s="3399"/>
      <c r="I5" s="3399"/>
      <c r="J5" s="1743"/>
      <c r="K5" s="1493"/>
      <c r="L5" s="1493"/>
      <c r="M5" s="1496"/>
      <c r="N5" s="1497"/>
      <c r="O5" s="1496"/>
      <c r="P5" s="1496"/>
      <c r="Q5" s="1496"/>
      <c r="R5" s="1496"/>
      <c r="S5" s="1496"/>
      <c r="T5" s="1496"/>
      <c r="U5" s="1496"/>
      <c r="V5" s="1496"/>
      <c r="W5" s="1496"/>
      <c r="X5" s="1496"/>
      <c r="Y5" s="1496"/>
      <c r="Z5" s="1497"/>
      <c r="AA5" s="1496"/>
      <c r="AB5" s="1496"/>
      <c r="AC5" s="1495"/>
      <c r="AD5" s="1494"/>
      <c r="AE5" s="1494"/>
      <c r="AF5" s="1494"/>
      <c r="AG5" s="1494"/>
      <c r="AH5" s="1494"/>
      <c r="AI5" s="1495"/>
      <c r="AJ5" s="1494"/>
      <c r="AK5" s="1494"/>
      <c r="AL5" s="1493"/>
      <c r="AM5" s="1493"/>
      <c r="AN5" s="1493"/>
      <c r="AO5" s="1493"/>
      <c r="AP5" s="1493"/>
      <c r="AQ5" s="1493"/>
      <c r="AR5" s="1493"/>
      <c r="AS5" s="1493"/>
      <c r="AT5" s="1493"/>
      <c r="AU5" s="1493"/>
      <c r="AV5" s="1493"/>
      <c r="AW5" s="1493"/>
      <c r="AX5" s="1493"/>
      <c r="AY5" s="1493"/>
      <c r="AZ5" s="1493"/>
      <c r="BA5" s="1493"/>
    </row>
    <row r="6" spans="1:66" ht="26.25" customHeight="1" x14ac:dyDescent="0.25">
      <c r="A6" s="1493"/>
      <c r="B6" s="3400" t="s">
        <v>284</v>
      </c>
      <c r="C6" s="3400"/>
      <c r="D6" s="1745">
        <v>2020</v>
      </c>
      <c r="E6" s="3388" t="s">
        <v>283</v>
      </c>
      <c r="F6" s="3389"/>
      <c r="G6" s="3399" t="s">
        <v>3085</v>
      </c>
      <c r="H6" s="3399"/>
      <c r="I6" s="3399"/>
      <c r="J6" s="1743"/>
      <c r="K6" s="1493"/>
      <c r="L6" s="1493"/>
      <c r="M6" s="1496"/>
      <c r="N6" s="1497"/>
      <c r="O6" s="1496"/>
      <c r="P6" s="1496"/>
      <c r="Q6" s="1496"/>
      <c r="R6" s="1496"/>
      <c r="S6" s="1496"/>
      <c r="T6" s="1496"/>
      <c r="U6" s="1496"/>
      <c r="V6" s="1496"/>
      <c r="W6" s="1496"/>
      <c r="X6" s="1496"/>
      <c r="Y6" s="1496"/>
      <c r="Z6" s="1497"/>
      <c r="AA6" s="1496"/>
      <c r="AB6" s="1496"/>
      <c r="AC6" s="1495"/>
      <c r="AD6" s="1494"/>
      <c r="AE6" s="1494"/>
      <c r="AF6" s="1494"/>
      <c r="AG6" s="1494"/>
      <c r="AH6" s="1494"/>
      <c r="AI6" s="1495"/>
      <c r="AJ6" s="1494"/>
      <c r="AK6" s="1494"/>
      <c r="AL6" s="1493"/>
      <c r="AM6" s="1493"/>
      <c r="AN6" s="1493"/>
      <c r="AO6" s="1493"/>
      <c r="AP6" s="1493"/>
      <c r="AQ6" s="1493"/>
      <c r="AR6" s="1493"/>
      <c r="AS6" s="1493"/>
      <c r="AT6" s="1493"/>
      <c r="AU6" s="1493"/>
      <c r="AV6" s="1493"/>
      <c r="AW6" s="1493"/>
      <c r="AX6" s="1493"/>
      <c r="AY6" s="1493"/>
      <c r="AZ6" s="1493"/>
      <c r="BA6" s="1493"/>
    </row>
    <row r="7" spans="1:66" ht="19.5" customHeight="1" x14ac:dyDescent="0.25">
      <c r="A7" s="1493"/>
      <c r="B7" s="3387" t="s">
        <v>282</v>
      </c>
      <c r="C7" s="3387"/>
      <c r="D7" s="1744">
        <v>44042</v>
      </c>
      <c r="E7" s="3388" t="s">
        <v>281</v>
      </c>
      <c r="F7" s="3389"/>
      <c r="G7" s="3390"/>
      <c r="H7" s="3390"/>
      <c r="I7" s="3390"/>
      <c r="J7" s="1743"/>
      <c r="K7" s="1493"/>
      <c r="L7" s="1493"/>
      <c r="M7" s="1496"/>
      <c r="N7" s="1497"/>
      <c r="O7" s="1496"/>
      <c r="P7" s="1496"/>
      <c r="Q7" s="1496"/>
      <c r="R7" s="1496"/>
      <c r="S7" s="1496"/>
      <c r="T7" s="1496"/>
      <c r="U7" s="1496"/>
      <c r="V7" s="1496"/>
      <c r="W7" s="1496"/>
      <c r="X7" s="1496"/>
      <c r="Y7" s="1496"/>
      <c r="Z7" s="1497"/>
      <c r="AA7" s="1496"/>
      <c r="AB7" s="1496"/>
      <c r="AC7" s="2465" t="s">
        <v>358</v>
      </c>
      <c r="AD7" s="2466"/>
      <c r="AE7" s="2466"/>
      <c r="AF7" s="2466"/>
      <c r="AG7" s="2466"/>
      <c r="AH7" s="2466"/>
      <c r="AI7" s="2466"/>
      <c r="AJ7" s="2466"/>
      <c r="AK7" s="2466"/>
      <c r="AL7" s="2466"/>
      <c r="AM7" s="2466"/>
      <c r="AN7" s="2466"/>
      <c r="AO7" s="2466"/>
      <c r="AP7" s="2466"/>
      <c r="AQ7" s="2466"/>
      <c r="AR7" s="2466"/>
      <c r="AS7" s="2466"/>
      <c r="AT7" s="2466"/>
      <c r="AU7" s="2466"/>
      <c r="AV7" s="2467"/>
      <c r="AW7" s="3413" t="s">
        <v>357</v>
      </c>
      <c r="AX7" s="3414"/>
      <c r="AY7" s="3414"/>
      <c r="AZ7" s="3414"/>
      <c r="BA7" s="3415"/>
    </row>
    <row r="8" spans="1:66" ht="19.5" customHeight="1" x14ac:dyDescent="0.25">
      <c r="A8" s="1493"/>
      <c r="B8" s="2459"/>
      <c r="C8" s="2459"/>
      <c r="D8" s="2461"/>
      <c r="E8" s="2460"/>
      <c r="F8" s="2460"/>
      <c r="G8" s="2459"/>
      <c r="H8" s="2459"/>
      <c r="I8" s="2459"/>
      <c r="J8" s="1743"/>
      <c r="K8" s="1493"/>
      <c r="L8" s="1493"/>
      <c r="M8" s="1496"/>
      <c r="N8" s="1497"/>
      <c r="O8" s="1496"/>
      <c r="P8" s="1496"/>
      <c r="Q8" s="1496"/>
      <c r="R8" s="1496"/>
      <c r="S8" s="1496"/>
      <c r="T8" s="1496"/>
      <c r="U8" s="1496"/>
      <c r="V8" s="1496"/>
      <c r="W8" s="1496"/>
      <c r="X8" s="1496"/>
      <c r="Y8" s="1496"/>
      <c r="Z8" s="1497"/>
      <c r="AA8" s="1496"/>
      <c r="AB8" s="1496"/>
      <c r="AC8" s="2378"/>
      <c r="AD8" s="2379"/>
      <c r="AE8" s="2379"/>
      <c r="AF8" s="2379"/>
      <c r="AG8" s="2379"/>
      <c r="AH8" s="3429" t="s">
        <v>3059</v>
      </c>
      <c r="AI8" s="3429"/>
      <c r="AJ8" s="3429"/>
      <c r="AK8" s="3429"/>
      <c r="AL8" s="3429"/>
      <c r="AM8" s="3429"/>
      <c r="AN8" s="3429"/>
      <c r="AO8" s="2379"/>
      <c r="AP8" s="2379"/>
      <c r="AQ8" s="2379"/>
      <c r="AR8" s="2379"/>
      <c r="AS8" s="2379"/>
      <c r="AT8" s="2379"/>
      <c r="AU8" s="2379"/>
      <c r="AV8" s="2380"/>
      <c r="AW8" s="3416"/>
      <c r="AX8" s="3417"/>
      <c r="AY8" s="3417"/>
      <c r="AZ8" s="3417"/>
      <c r="BA8" s="3418"/>
    </row>
    <row r="9" spans="1:66" ht="38.25" customHeight="1" x14ac:dyDescent="0.2">
      <c r="A9" s="1742"/>
      <c r="B9" s="1741"/>
      <c r="C9" s="2462"/>
      <c r="D9" s="2462"/>
      <c r="E9" s="2463"/>
      <c r="F9" s="2462"/>
      <c r="G9" s="2462"/>
      <c r="H9" s="2462"/>
      <c r="I9" s="2464"/>
      <c r="M9" s="1486"/>
      <c r="N9" s="1486"/>
      <c r="O9" s="1486"/>
      <c r="P9" s="1486"/>
      <c r="Q9" s="3422" t="s">
        <v>273</v>
      </c>
      <c r="R9" s="3423"/>
      <c r="S9" s="3423"/>
      <c r="T9" s="3423"/>
      <c r="U9" s="3423"/>
      <c r="V9" s="3423"/>
      <c r="W9" s="3423"/>
      <c r="X9" s="3423"/>
      <c r="Y9" s="3424"/>
      <c r="Z9" s="1738" t="s">
        <v>272</v>
      </c>
      <c r="AA9" s="1737" t="s">
        <v>271</v>
      </c>
      <c r="AB9" s="1737" t="s">
        <v>270</v>
      </c>
      <c r="AC9" s="3426" t="s">
        <v>269</v>
      </c>
      <c r="AD9" s="3427"/>
      <c r="AE9" s="3427"/>
      <c r="AF9" s="3427"/>
      <c r="AG9" s="3427"/>
      <c r="AH9" s="3428"/>
      <c r="AI9" s="3425" t="s">
        <v>245</v>
      </c>
      <c r="AJ9" s="3420"/>
      <c r="AK9" s="3420"/>
      <c r="AL9" s="3420"/>
      <c r="AM9" s="3420"/>
      <c r="AN9" s="3421"/>
      <c r="AO9" s="3410" t="s">
        <v>244</v>
      </c>
      <c r="AP9" s="3411"/>
      <c r="AQ9" s="3411"/>
      <c r="AR9" s="3411"/>
      <c r="AS9" s="3411"/>
      <c r="AT9" s="3412"/>
      <c r="AU9" s="1737" t="s">
        <v>243</v>
      </c>
      <c r="AV9" s="1737"/>
      <c r="AW9" s="3419"/>
      <c r="AX9" s="3420"/>
      <c r="AY9" s="3420"/>
      <c r="AZ9" s="3420"/>
      <c r="BA9" s="3421"/>
    </row>
    <row r="10" spans="1:66" ht="88.5" customHeight="1" x14ac:dyDescent="0.2">
      <c r="A10" s="1736" t="s">
        <v>356</v>
      </c>
      <c r="B10" s="1735" t="s">
        <v>268</v>
      </c>
      <c r="C10" s="1733" t="s">
        <v>267</v>
      </c>
      <c r="D10" s="1734" t="s">
        <v>266</v>
      </c>
      <c r="E10" s="1734" t="s">
        <v>265</v>
      </c>
      <c r="F10" s="1734" t="s">
        <v>264</v>
      </c>
      <c r="G10" s="1734" t="s">
        <v>263</v>
      </c>
      <c r="H10" s="1733" t="s">
        <v>262</v>
      </c>
      <c r="I10" s="1733" t="s">
        <v>261</v>
      </c>
      <c r="J10" s="1740" t="s">
        <v>279</v>
      </c>
      <c r="K10" s="1739" t="s">
        <v>278</v>
      </c>
      <c r="L10" s="1739" t="s">
        <v>277</v>
      </c>
      <c r="M10" s="1739" t="s">
        <v>103</v>
      </c>
      <c r="N10" s="1739" t="s">
        <v>276</v>
      </c>
      <c r="O10" s="1739" t="s">
        <v>275</v>
      </c>
      <c r="P10" s="1739" t="s">
        <v>274</v>
      </c>
      <c r="Q10" s="1732" t="s">
        <v>260</v>
      </c>
      <c r="R10" s="1732" t="s">
        <v>259</v>
      </c>
      <c r="S10" s="1732" t="s">
        <v>258</v>
      </c>
      <c r="T10" s="1732" t="s">
        <v>257</v>
      </c>
      <c r="U10" s="1732" t="s">
        <v>256</v>
      </c>
      <c r="V10" s="1732" t="s">
        <v>255</v>
      </c>
      <c r="W10" s="1732" t="s">
        <v>254</v>
      </c>
      <c r="X10" s="1732" t="s">
        <v>253</v>
      </c>
      <c r="Y10" s="1732" t="s">
        <v>252</v>
      </c>
      <c r="Z10" s="1731"/>
      <c r="AA10" s="1730"/>
      <c r="AB10" s="1730"/>
      <c r="AC10" s="1729" t="s">
        <v>251</v>
      </c>
      <c r="AD10" s="1728" t="s">
        <v>249</v>
      </c>
      <c r="AE10" s="1728" t="s">
        <v>248</v>
      </c>
      <c r="AF10" s="1728" t="s">
        <v>355</v>
      </c>
      <c r="AG10" s="1728" t="s">
        <v>354</v>
      </c>
      <c r="AH10" s="1728" t="s">
        <v>247</v>
      </c>
      <c r="AI10" s="1729" t="s">
        <v>251</v>
      </c>
      <c r="AJ10" s="1728" t="s">
        <v>249</v>
      </c>
      <c r="AK10" s="1728" t="s">
        <v>248</v>
      </c>
      <c r="AL10" s="1727" t="s">
        <v>355</v>
      </c>
      <c r="AM10" s="1727" t="s">
        <v>354</v>
      </c>
      <c r="AN10" s="1727" t="s">
        <v>247</v>
      </c>
      <c r="AO10" s="1727" t="s">
        <v>250</v>
      </c>
      <c r="AP10" s="1727" t="s">
        <v>249</v>
      </c>
      <c r="AQ10" s="1727" t="s">
        <v>248</v>
      </c>
      <c r="AR10" s="1727" t="s">
        <v>355</v>
      </c>
      <c r="AS10" s="1727" t="s">
        <v>354</v>
      </c>
      <c r="AT10" s="1727" t="s">
        <v>247</v>
      </c>
      <c r="AU10" s="1727" t="s">
        <v>247</v>
      </c>
      <c r="AV10" s="1727" t="s">
        <v>353</v>
      </c>
      <c r="AW10" s="1727" t="s">
        <v>246</v>
      </c>
      <c r="AX10" s="1727" t="s">
        <v>245</v>
      </c>
      <c r="AY10" s="1727" t="s">
        <v>244</v>
      </c>
      <c r="AZ10" s="1727" t="s">
        <v>243</v>
      </c>
      <c r="BA10" s="1726" t="s">
        <v>353</v>
      </c>
    </row>
    <row r="11" spans="1:66" ht="88.5" customHeight="1" x14ac:dyDescent="0.2">
      <c r="A11" s="1725"/>
      <c r="B11" s="1660" t="s">
        <v>1158</v>
      </c>
      <c r="C11" s="1612" t="s">
        <v>1219</v>
      </c>
      <c r="D11" s="1608" t="s">
        <v>1218</v>
      </c>
      <c r="E11" s="1612" t="s">
        <v>743</v>
      </c>
      <c r="F11" s="1612" t="s">
        <v>659</v>
      </c>
      <c r="G11" s="1611">
        <v>0.3</v>
      </c>
      <c r="H11" s="1611" t="s">
        <v>2213</v>
      </c>
      <c r="I11" s="1724">
        <v>0</v>
      </c>
      <c r="J11" s="3443" t="s">
        <v>2212</v>
      </c>
      <c r="K11" s="3457" t="s">
        <v>2211</v>
      </c>
      <c r="L11" s="3453" t="s">
        <v>2187</v>
      </c>
      <c r="M11" s="1686">
        <v>1</v>
      </c>
      <c r="N11" s="1602" t="s">
        <v>2210</v>
      </c>
      <c r="O11" s="1601" t="s">
        <v>2190</v>
      </c>
      <c r="P11" s="1598" t="s">
        <v>2003</v>
      </c>
      <c r="Q11" s="1598"/>
      <c r="R11" s="1598"/>
      <c r="S11" s="1598"/>
      <c r="T11" s="1598" t="s">
        <v>0</v>
      </c>
      <c r="U11" s="1598" t="s">
        <v>0</v>
      </c>
      <c r="V11" s="1598" t="s">
        <v>0</v>
      </c>
      <c r="W11" s="1598" t="s">
        <v>0</v>
      </c>
      <c r="X11" s="1598"/>
      <c r="Y11" s="1598"/>
      <c r="Z11" s="1600"/>
      <c r="AA11" s="1722" t="s">
        <v>2066</v>
      </c>
      <c r="AB11" s="1723"/>
      <c r="AC11" s="1501">
        <v>11600000</v>
      </c>
      <c r="AD11" s="1501"/>
      <c r="AE11" s="1501"/>
      <c r="AF11" s="1501"/>
      <c r="AG11" s="1501"/>
      <c r="AH11" s="1501">
        <f>AC11+AD11-AE11</f>
        <v>11600000</v>
      </c>
      <c r="AI11" s="1501"/>
      <c r="AJ11" s="1501"/>
      <c r="AK11" s="1501"/>
      <c r="AL11" s="1501"/>
      <c r="AM11" s="1501"/>
      <c r="AN11" s="1501">
        <f>AI11+AJ11-AK11</f>
        <v>0</v>
      </c>
      <c r="AO11" s="1501"/>
      <c r="AP11" s="1501"/>
      <c r="AQ11" s="1501"/>
      <c r="AR11" s="1501"/>
      <c r="AS11" s="1501"/>
      <c r="AT11" s="1501"/>
      <c r="AU11" s="1501"/>
      <c r="AV11" s="1501"/>
      <c r="AW11" s="1501"/>
      <c r="AX11" s="1501"/>
      <c r="AY11" s="1501"/>
      <c r="AZ11" s="1501"/>
      <c r="BA11" s="1500"/>
      <c r="BB11" s="1499"/>
      <c r="BC11" s="1499"/>
      <c r="BD11" s="1499"/>
      <c r="BE11" s="1499"/>
      <c r="BF11" s="1499"/>
      <c r="BG11" s="1499"/>
      <c r="BH11" s="1499"/>
      <c r="BI11" s="1499"/>
      <c r="BJ11" s="1499"/>
      <c r="BK11" s="1499"/>
      <c r="BL11" s="1499"/>
      <c r="BM11" s="1499"/>
      <c r="BN11" s="1499"/>
    </row>
    <row r="12" spans="1:66" ht="146.25" customHeight="1" x14ac:dyDescent="0.2">
      <c r="A12" s="1725"/>
      <c r="B12" s="1659"/>
      <c r="C12" s="1608"/>
      <c r="D12" s="1608"/>
      <c r="E12" s="1608"/>
      <c r="F12" s="1608"/>
      <c r="G12" s="1607"/>
      <c r="H12" s="1607"/>
      <c r="I12" s="1724"/>
      <c r="J12" s="3444"/>
      <c r="K12" s="3458"/>
      <c r="L12" s="3453"/>
      <c r="M12" s="1686">
        <v>2</v>
      </c>
      <c r="N12" s="1602" t="s">
        <v>2209</v>
      </c>
      <c r="O12" s="1601" t="s">
        <v>2190</v>
      </c>
      <c r="P12" s="1598" t="s">
        <v>2194</v>
      </c>
      <c r="Q12" s="1598"/>
      <c r="R12" s="1598"/>
      <c r="S12" s="1598"/>
      <c r="T12" s="1598"/>
      <c r="U12" s="1598" t="s">
        <v>0</v>
      </c>
      <c r="V12" s="1598" t="s">
        <v>0</v>
      </c>
      <c r="W12" s="1598" t="s">
        <v>0</v>
      </c>
      <c r="X12" s="1598"/>
      <c r="Y12" s="1598"/>
      <c r="Z12" s="1602" t="s">
        <v>2208</v>
      </c>
      <c r="AA12" s="1722" t="s">
        <v>2066</v>
      </c>
      <c r="AB12" s="1723"/>
      <c r="AC12" s="1501">
        <v>61300000</v>
      </c>
      <c r="AD12" s="1501"/>
      <c r="AE12" s="1501"/>
      <c r="AF12" s="1501"/>
      <c r="AG12" s="1501"/>
      <c r="AH12" s="1501">
        <f t="shared" ref="AH12:AH75" si="0">AC12+AD12-AE12</f>
        <v>61300000</v>
      </c>
      <c r="AI12" s="1501"/>
      <c r="AJ12" s="1501"/>
      <c r="AK12" s="1501"/>
      <c r="AL12" s="1501"/>
      <c r="AM12" s="1501"/>
      <c r="AN12" s="1501">
        <f t="shared" ref="AN12:AN75" si="1">AI12+AJ12-AK12</f>
        <v>0</v>
      </c>
      <c r="AO12" s="1501"/>
      <c r="AP12" s="1501"/>
      <c r="AQ12" s="1501"/>
      <c r="AR12" s="1501"/>
      <c r="AS12" s="1501"/>
      <c r="AT12" s="1501"/>
      <c r="AU12" s="1501"/>
      <c r="AV12" s="1501"/>
      <c r="AW12" s="1501"/>
      <c r="AX12" s="1501"/>
      <c r="AY12" s="1501"/>
      <c r="AZ12" s="1501"/>
      <c r="BA12" s="1500"/>
      <c r="BB12" s="1499"/>
      <c r="BC12" s="1499"/>
      <c r="BD12" s="1499"/>
      <c r="BE12" s="1499"/>
      <c r="BF12" s="1499"/>
      <c r="BG12" s="1499"/>
      <c r="BH12" s="1499"/>
      <c r="BI12" s="1499"/>
      <c r="BJ12" s="1499"/>
      <c r="BK12" s="1499"/>
      <c r="BL12" s="1499"/>
      <c r="BM12" s="1499"/>
      <c r="BN12" s="1499"/>
    </row>
    <row r="13" spans="1:66" ht="54.75" customHeight="1" x14ac:dyDescent="0.2">
      <c r="A13" s="1725"/>
      <c r="B13" s="1659"/>
      <c r="C13" s="1608"/>
      <c r="D13" s="1608"/>
      <c r="E13" s="1608"/>
      <c r="F13" s="1608"/>
      <c r="G13" s="1607"/>
      <c r="H13" s="1607"/>
      <c r="I13" s="1724"/>
      <c r="J13" s="3444"/>
      <c r="K13" s="3458"/>
      <c r="L13" s="3453"/>
      <c r="M13" s="1686">
        <v>3</v>
      </c>
      <c r="N13" s="1602" t="s">
        <v>2207</v>
      </c>
      <c r="O13" s="1601" t="s">
        <v>2190</v>
      </c>
      <c r="P13" s="1598" t="s">
        <v>2003</v>
      </c>
      <c r="Q13" s="1598"/>
      <c r="R13" s="1598"/>
      <c r="S13" s="1598"/>
      <c r="T13" s="1598"/>
      <c r="U13" s="1598"/>
      <c r="V13" s="1598" t="s">
        <v>0</v>
      </c>
      <c r="W13" s="1598" t="s">
        <v>0</v>
      </c>
      <c r="X13" s="1598" t="s">
        <v>0</v>
      </c>
      <c r="Y13" s="1598" t="s">
        <v>0</v>
      </c>
      <c r="Z13" s="1600"/>
      <c r="AA13" s="1722" t="s">
        <v>2066</v>
      </c>
      <c r="AB13" s="1723"/>
      <c r="AC13" s="1501">
        <v>11600000</v>
      </c>
      <c r="AD13" s="1501"/>
      <c r="AE13" s="1501"/>
      <c r="AF13" s="1501"/>
      <c r="AG13" s="1501"/>
      <c r="AH13" s="1501">
        <f t="shared" si="0"/>
        <v>11600000</v>
      </c>
      <c r="AI13" s="1501"/>
      <c r="AJ13" s="1501"/>
      <c r="AK13" s="1501"/>
      <c r="AL13" s="1501"/>
      <c r="AM13" s="1501"/>
      <c r="AN13" s="1501">
        <f t="shared" si="1"/>
        <v>0</v>
      </c>
      <c r="AO13" s="1501"/>
      <c r="AP13" s="1501"/>
      <c r="AQ13" s="1501"/>
      <c r="AR13" s="1501"/>
      <c r="AS13" s="1501"/>
      <c r="AT13" s="1501"/>
      <c r="AU13" s="1501"/>
      <c r="AV13" s="1501"/>
      <c r="AW13" s="1501"/>
      <c r="AX13" s="1501"/>
      <c r="AY13" s="1501"/>
      <c r="AZ13" s="1501"/>
      <c r="BA13" s="1500"/>
      <c r="BB13" s="1499"/>
      <c r="BC13" s="1499"/>
      <c r="BD13" s="1499"/>
      <c r="BE13" s="1499"/>
      <c r="BF13" s="1499"/>
      <c r="BG13" s="1499"/>
      <c r="BH13" s="1499"/>
      <c r="BI13" s="1499"/>
      <c r="BJ13" s="1499"/>
      <c r="BK13" s="1499"/>
      <c r="BL13" s="1499"/>
      <c r="BM13" s="1499"/>
      <c r="BN13" s="1499"/>
    </row>
    <row r="14" spans="1:66" ht="61.5" customHeight="1" x14ac:dyDescent="0.2">
      <c r="A14" s="1528"/>
      <c r="B14" s="1657"/>
      <c r="C14" s="1608"/>
      <c r="D14" s="1608"/>
      <c r="E14" s="1605"/>
      <c r="F14" s="1605"/>
      <c r="G14" s="1604"/>
      <c r="H14" s="1604"/>
      <c r="I14" s="1640"/>
      <c r="J14" s="3444"/>
      <c r="K14" s="3458"/>
      <c r="L14" s="3453"/>
      <c r="M14" s="1686">
        <v>4</v>
      </c>
      <c r="N14" s="1602" t="s">
        <v>2206</v>
      </c>
      <c r="O14" s="1601" t="s">
        <v>2190</v>
      </c>
      <c r="P14" s="1598" t="s">
        <v>2003</v>
      </c>
      <c r="Q14" s="1598"/>
      <c r="R14" s="1598"/>
      <c r="S14" s="1598"/>
      <c r="T14" s="1598"/>
      <c r="U14" s="1598"/>
      <c r="V14" s="1598"/>
      <c r="W14" s="1598"/>
      <c r="X14" s="1598" t="s">
        <v>0</v>
      </c>
      <c r="Y14" s="1598" t="s">
        <v>0</v>
      </c>
      <c r="Z14" s="1600"/>
      <c r="AA14" s="1722" t="s">
        <v>2066</v>
      </c>
      <c r="AB14" s="1672"/>
      <c r="AC14" s="1501">
        <v>7000000</v>
      </c>
      <c r="AD14" s="1501"/>
      <c r="AE14" s="1501"/>
      <c r="AF14" s="1501"/>
      <c r="AG14" s="1501"/>
      <c r="AH14" s="1501">
        <f t="shared" si="0"/>
        <v>7000000</v>
      </c>
      <c r="AI14" s="1501"/>
      <c r="AJ14" s="1501"/>
      <c r="AK14" s="1501"/>
      <c r="AL14" s="1501"/>
      <c r="AM14" s="1501"/>
      <c r="AN14" s="1501">
        <f t="shared" si="1"/>
        <v>0</v>
      </c>
      <c r="AO14" s="1501"/>
      <c r="AP14" s="1501"/>
      <c r="AQ14" s="1501"/>
      <c r="AR14" s="1501"/>
      <c r="AS14" s="1501"/>
      <c r="AT14" s="1501"/>
      <c r="AU14" s="1501"/>
      <c r="AV14" s="1501"/>
      <c r="AW14" s="1501"/>
      <c r="AX14" s="1501"/>
      <c r="AY14" s="1501"/>
      <c r="AZ14" s="1501"/>
      <c r="BA14" s="1500"/>
      <c r="BB14" s="1499"/>
      <c r="BC14" s="1499"/>
      <c r="BD14" s="1499"/>
      <c r="BE14" s="1499"/>
      <c r="BF14" s="1499"/>
      <c r="BG14" s="1499"/>
      <c r="BH14" s="1499"/>
      <c r="BI14" s="1499"/>
      <c r="BJ14" s="1499"/>
      <c r="BK14" s="1499"/>
      <c r="BL14" s="1499"/>
      <c r="BM14" s="1499"/>
      <c r="BN14" s="1499"/>
    </row>
    <row r="15" spans="1:66" ht="74.25" customHeight="1" x14ac:dyDescent="0.2">
      <c r="A15" s="1528"/>
      <c r="B15" s="1650" t="s">
        <v>1158</v>
      </c>
      <c r="C15" s="1608"/>
      <c r="D15" s="1608"/>
      <c r="E15" s="1619" t="s">
        <v>742</v>
      </c>
      <c r="F15" s="1618" t="s">
        <v>129</v>
      </c>
      <c r="G15" s="1627" t="s">
        <v>124</v>
      </c>
      <c r="H15" s="1617">
        <v>1</v>
      </c>
      <c r="I15" s="1626">
        <v>0.2</v>
      </c>
      <c r="J15" s="3444"/>
      <c r="K15" s="3458"/>
      <c r="L15" s="3453"/>
      <c r="M15" s="1686">
        <v>6</v>
      </c>
      <c r="N15" s="1602" t="s">
        <v>2205</v>
      </c>
      <c r="O15" s="1601" t="s">
        <v>2190</v>
      </c>
      <c r="P15" s="1598" t="s">
        <v>2003</v>
      </c>
      <c r="Q15" s="1598"/>
      <c r="R15" s="1598" t="s">
        <v>0</v>
      </c>
      <c r="S15" s="1598" t="s">
        <v>0</v>
      </c>
      <c r="T15" s="1598" t="s">
        <v>0</v>
      </c>
      <c r="U15" s="1598" t="s">
        <v>0</v>
      </c>
      <c r="V15" s="1598" t="s">
        <v>0</v>
      </c>
      <c r="W15" s="1598" t="s">
        <v>0</v>
      </c>
      <c r="X15" s="1598" t="s">
        <v>0</v>
      </c>
      <c r="Y15" s="1598" t="s">
        <v>0</v>
      </c>
      <c r="Z15" s="1600"/>
      <c r="AA15" s="1722" t="s">
        <v>2066</v>
      </c>
      <c r="AB15" s="1613"/>
      <c r="AC15" s="1501">
        <v>28500000</v>
      </c>
      <c r="AD15" s="1501"/>
      <c r="AE15" s="1501"/>
      <c r="AF15" s="1501"/>
      <c r="AG15" s="1501"/>
      <c r="AH15" s="1501">
        <f t="shared" si="0"/>
        <v>28500000</v>
      </c>
      <c r="AI15" s="1501"/>
      <c r="AJ15" s="1501"/>
      <c r="AK15" s="1501"/>
      <c r="AL15" s="1501"/>
      <c r="AM15" s="1501"/>
      <c r="AN15" s="1501">
        <f t="shared" si="1"/>
        <v>0</v>
      </c>
      <c r="AO15" s="1501"/>
      <c r="AP15" s="1501"/>
      <c r="AQ15" s="1501"/>
      <c r="AR15" s="1501"/>
      <c r="AS15" s="1501"/>
      <c r="AT15" s="1501"/>
      <c r="AU15" s="1501"/>
      <c r="AV15" s="1501"/>
      <c r="AW15" s="1501"/>
      <c r="AX15" s="1501"/>
      <c r="AY15" s="1501"/>
      <c r="AZ15" s="1501"/>
      <c r="BA15" s="1500"/>
      <c r="BB15" s="1499"/>
      <c r="BC15" s="1499"/>
      <c r="BD15" s="1499"/>
      <c r="BE15" s="1499"/>
      <c r="BF15" s="1499"/>
      <c r="BG15" s="1499"/>
      <c r="BH15" s="1499"/>
      <c r="BI15" s="1499"/>
      <c r="BJ15" s="1499"/>
      <c r="BK15" s="1499"/>
      <c r="BL15" s="1499"/>
      <c r="BM15" s="1499"/>
      <c r="BN15" s="1499"/>
    </row>
    <row r="16" spans="1:66" ht="74.25" customHeight="1" x14ac:dyDescent="0.2">
      <c r="A16" s="1528"/>
      <c r="B16" s="1650" t="s">
        <v>1158</v>
      </c>
      <c r="C16" s="1605"/>
      <c r="D16" s="1605"/>
      <c r="E16" s="1619" t="s">
        <v>741</v>
      </c>
      <c r="F16" s="1618" t="s">
        <v>129</v>
      </c>
      <c r="G16" s="1627" t="s">
        <v>124</v>
      </c>
      <c r="H16" s="1617">
        <v>1</v>
      </c>
      <c r="I16" s="1626">
        <v>0.2</v>
      </c>
      <c r="J16" s="3444"/>
      <c r="K16" s="3458"/>
      <c r="L16" s="3453"/>
      <c r="M16" s="1686">
        <v>7</v>
      </c>
      <c r="N16" s="1602" t="s">
        <v>2204</v>
      </c>
      <c r="O16" s="1601" t="s">
        <v>2190</v>
      </c>
      <c r="P16" s="1598" t="s">
        <v>2003</v>
      </c>
      <c r="Q16" s="1598"/>
      <c r="R16" s="1598" t="s">
        <v>0</v>
      </c>
      <c r="S16" s="1598" t="s">
        <v>0</v>
      </c>
      <c r="T16" s="1598" t="s">
        <v>0</v>
      </c>
      <c r="U16" s="1598" t="s">
        <v>0</v>
      </c>
      <c r="V16" s="1598" t="s">
        <v>0</v>
      </c>
      <c r="W16" s="1598" t="s">
        <v>0</v>
      </c>
      <c r="X16" s="1598" t="s">
        <v>0</v>
      </c>
      <c r="Y16" s="1598" t="s">
        <v>0</v>
      </c>
      <c r="Z16" s="1600"/>
      <c r="AA16" s="1722" t="s">
        <v>2066</v>
      </c>
      <c r="AB16" s="1613"/>
      <c r="AC16" s="1501">
        <v>26100000</v>
      </c>
      <c r="AD16" s="1501"/>
      <c r="AE16" s="1501"/>
      <c r="AF16" s="1501"/>
      <c r="AG16" s="1501"/>
      <c r="AH16" s="1501">
        <f t="shared" si="0"/>
        <v>26100000</v>
      </c>
      <c r="AI16" s="1501"/>
      <c r="AJ16" s="1501"/>
      <c r="AK16" s="1501"/>
      <c r="AL16" s="1501"/>
      <c r="AM16" s="1501"/>
      <c r="AN16" s="1501">
        <f t="shared" si="1"/>
        <v>0</v>
      </c>
      <c r="AO16" s="1501"/>
      <c r="AP16" s="1501"/>
      <c r="AQ16" s="1501"/>
      <c r="AR16" s="1501"/>
      <c r="AS16" s="1501"/>
      <c r="AT16" s="1501"/>
      <c r="AU16" s="1501"/>
      <c r="AV16" s="1501"/>
      <c r="AW16" s="1501"/>
      <c r="AX16" s="1501"/>
      <c r="AY16" s="1501"/>
      <c r="AZ16" s="1501"/>
      <c r="BA16" s="1500"/>
      <c r="BB16" s="1499"/>
      <c r="BC16" s="1499"/>
      <c r="BD16" s="1499"/>
      <c r="BE16" s="1499"/>
      <c r="BF16" s="1499"/>
      <c r="BG16" s="1499"/>
      <c r="BH16" s="1499"/>
      <c r="BI16" s="1499"/>
      <c r="BJ16" s="1499"/>
      <c r="BK16" s="1499"/>
      <c r="BL16" s="1499"/>
      <c r="BM16" s="1499"/>
      <c r="BN16" s="1499"/>
    </row>
    <row r="17" spans="1:66" ht="120" x14ac:dyDescent="0.2">
      <c r="A17" s="1528"/>
      <c r="B17" s="1650" t="s">
        <v>1158</v>
      </c>
      <c r="C17" s="1632" t="s">
        <v>1217</v>
      </c>
      <c r="D17" s="1682" t="s">
        <v>1216</v>
      </c>
      <c r="E17" s="1619" t="s">
        <v>740</v>
      </c>
      <c r="F17" s="1618" t="s">
        <v>739</v>
      </c>
      <c r="G17" s="1627" t="s">
        <v>124</v>
      </c>
      <c r="H17" s="1617">
        <v>1</v>
      </c>
      <c r="I17" s="1626">
        <v>0.1</v>
      </c>
      <c r="J17" s="3444"/>
      <c r="K17" s="3458"/>
      <c r="L17" s="3453"/>
      <c r="M17" s="1686">
        <v>8</v>
      </c>
      <c r="N17" s="1602" t="s">
        <v>2203</v>
      </c>
      <c r="O17" s="1601" t="s">
        <v>2190</v>
      </c>
      <c r="P17" s="1598" t="s">
        <v>2194</v>
      </c>
      <c r="Q17" s="1598"/>
      <c r="R17" s="1598"/>
      <c r="S17" s="1598"/>
      <c r="T17" s="1598"/>
      <c r="U17" s="1598" t="s">
        <v>0</v>
      </c>
      <c r="V17" s="1598" t="s">
        <v>0</v>
      </c>
      <c r="W17" s="1598" t="s">
        <v>0</v>
      </c>
      <c r="X17" s="1598" t="s">
        <v>0</v>
      </c>
      <c r="Y17" s="1598" t="s">
        <v>0</v>
      </c>
      <c r="Z17" s="1602" t="s">
        <v>2202</v>
      </c>
      <c r="AA17" s="1722" t="s">
        <v>2066</v>
      </c>
      <c r="AB17" s="1613"/>
      <c r="AC17" s="1501">
        <v>60000000</v>
      </c>
      <c r="AD17" s="1501"/>
      <c r="AE17" s="1501"/>
      <c r="AF17" s="1501"/>
      <c r="AG17" s="1501"/>
      <c r="AH17" s="1501">
        <f t="shared" si="0"/>
        <v>60000000</v>
      </c>
      <c r="AI17" s="1501"/>
      <c r="AJ17" s="1501"/>
      <c r="AK17" s="1501"/>
      <c r="AL17" s="1501"/>
      <c r="AM17" s="1501"/>
      <c r="AN17" s="1501">
        <f t="shared" si="1"/>
        <v>0</v>
      </c>
      <c r="AO17" s="1501"/>
      <c r="AP17" s="1501"/>
      <c r="AQ17" s="1501"/>
      <c r="AR17" s="1501"/>
      <c r="AS17" s="1501"/>
      <c r="AT17" s="1501"/>
      <c r="AU17" s="1501"/>
      <c r="AV17" s="1501"/>
      <c r="AW17" s="1501"/>
      <c r="AX17" s="1501"/>
      <c r="AY17" s="1501"/>
      <c r="AZ17" s="1501"/>
      <c r="BA17" s="1500"/>
      <c r="BB17" s="1499"/>
      <c r="BC17" s="1499"/>
      <c r="BD17" s="1499"/>
      <c r="BE17" s="1499"/>
      <c r="BF17" s="1499"/>
      <c r="BG17" s="1499"/>
      <c r="BH17" s="1499"/>
      <c r="BI17" s="1499"/>
      <c r="BJ17" s="1499"/>
      <c r="BK17" s="1499"/>
      <c r="BL17" s="1499"/>
      <c r="BM17" s="1499"/>
      <c r="BN17" s="1499"/>
    </row>
    <row r="18" spans="1:66" ht="135" customHeight="1" x14ac:dyDescent="0.2">
      <c r="A18" s="1528"/>
      <c r="B18" s="1650" t="s">
        <v>1158</v>
      </c>
      <c r="C18" s="1538"/>
      <c r="D18" s="1682" t="s">
        <v>1215</v>
      </c>
      <c r="E18" s="1619" t="s">
        <v>738</v>
      </c>
      <c r="F18" s="1618" t="s">
        <v>737</v>
      </c>
      <c r="G18" s="1618">
        <v>1</v>
      </c>
      <c r="H18" s="1618">
        <v>10</v>
      </c>
      <c r="I18" s="1626">
        <v>1</v>
      </c>
      <c r="J18" s="3444"/>
      <c r="K18" s="3458"/>
      <c r="L18" s="3453"/>
      <c r="M18" s="1686">
        <v>9</v>
      </c>
      <c r="N18" s="1602" t="s">
        <v>2201</v>
      </c>
      <c r="O18" s="1601" t="s">
        <v>2190</v>
      </c>
      <c r="P18" s="1598" t="s">
        <v>2194</v>
      </c>
      <c r="Q18" s="1598"/>
      <c r="R18" s="1598"/>
      <c r="S18" s="1598"/>
      <c r="T18" s="1598" t="s">
        <v>0</v>
      </c>
      <c r="U18" s="1598" t="s">
        <v>0</v>
      </c>
      <c r="V18" s="1598" t="s">
        <v>0</v>
      </c>
      <c r="W18" s="1598" t="s">
        <v>0</v>
      </c>
      <c r="X18" s="1598" t="s">
        <v>0</v>
      </c>
      <c r="Y18" s="1598" t="s">
        <v>0</v>
      </c>
      <c r="Z18" s="1602" t="s">
        <v>2200</v>
      </c>
      <c r="AA18" s="1722" t="s">
        <v>2066</v>
      </c>
      <c r="AB18" s="1613"/>
      <c r="AC18" s="1501">
        <v>285400677</v>
      </c>
      <c r="AD18" s="1501"/>
      <c r="AE18" s="1501"/>
      <c r="AF18" s="1501"/>
      <c r="AG18" s="1501"/>
      <c r="AH18" s="1501">
        <f t="shared" si="0"/>
        <v>285400677</v>
      </c>
      <c r="AI18" s="1501">
        <v>86834411</v>
      </c>
      <c r="AJ18" s="1501"/>
      <c r="AK18" s="1501"/>
      <c r="AL18" s="1501"/>
      <c r="AM18" s="1501"/>
      <c r="AN18" s="1501">
        <f t="shared" si="1"/>
        <v>86834411</v>
      </c>
      <c r="AO18" s="1501"/>
      <c r="AP18" s="1501"/>
      <c r="AQ18" s="1501"/>
      <c r="AR18" s="1501"/>
      <c r="AS18" s="1501"/>
      <c r="AT18" s="1501"/>
      <c r="AU18" s="1501"/>
      <c r="AV18" s="1501"/>
      <c r="AW18" s="1501"/>
      <c r="AX18" s="1501"/>
      <c r="AY18" s="1501"/>
      <c r="AZ18" s="1501"/>
      <c r="BA18" s="1500"/>
      <c r="BB18" s="1499"/>
      <c r="BC18" s="1499"/>
      <c r="BD18" s="1499"/>
      <c r="BE18" s="1499"/>
      <c r="BF18" s="1499"/>
      <c r="BG18" s="1499"/>
      <c r="BH18" s="1499"/>
      <c r="BI18" s="1499"/>
      <c r="BJ18" s="1499"/>
      <c r="BK18" s="1499"/>
      <c r="BL18" s="1499"/>
      <c r="BM18" s="1499"/>
      <c r="BN18" s="1499"/>
    </row>
    <row r="19" spans="1:66" ht="74.25" customHeight="1" x14ac:dyDescent="0.2">
      <c r="A19" s="1528"/>
      <c r="B19" s="1650" t="s">
        <v>1158</v>
      </c>
      <c r="C19" s="1538"/>
      <c r="D19" s="1704" t="s">
        <v>1214</v>
      </c>
      <c r="E19" s="1619" t="s">
        <v>736</v>
      </c>
      <c r="F19" s="1618" t="s">
        <v>129</v>
      </c>
      <c r="G19" s="1627" t="s">
        <v>124</v>
      </c>
      <c r="H19" s="1617">
        <v>1</v>
      </c>
      <c r="I19" s="1626">
        <v>0.2</v>
      </c>
      <c r="J19" s="3444"/>
      <c r="K19" s="3458"/>
      <c r="L19" s="3453"/>
      <c r="M19" s="1686">
        <v>10</v>
      </c>
      <c r="N19" s="1602" t="s">
        <v>2199</v>
      </c>
      <c r="O19" s="1601" t="s">
        <v>2190</v>
      </c>
      <c r="P19" s="1598" t="s">
        <v>2003</v>
      </c>
      <c r="Q19" s="1598"/>
      <c r="R19" s="1598"/>
      <c r="S19" s="1598"/>
      <c r="T19" s="1598" t="s">
        <v>0</v>
      </c>
      <c r="U19" s="1598" t="s">
        <v>0</v>
      </c>
      <c r="V19" s="1598" t="s">
        <v>0</v>
      </c>
      <c r="W19" s="1598" t="s">
        <v>0</v>
      </c>
      <c r="X19" s="1598" t="s">
        <v>0</v>
      </c>
      <c r="Y19" s="1598" t="s">
        <v>0</v>
      </c>
      <c r="Z19" s="1600"/>
      <c r="AA19" s="1722" t="s">
        <v>2066</v>
      </c>
      <c r="AB19" s="1613"/>
      <c r="AC19" s="1501">
        <v>17400000</v>
      </c>
      <c r="AD19" s="1501"/>
      <c r="AE19" s="1501"/>
      <c r="AF19" s="1501"/>
      <c r="AG19" s="1501"/>
      <c r="AH19" s="1501">
        <f t="shared" si="0"/>
        <v>17400000</v>
      </c>
      <c r="AI19" s="1501"/>
      <c r="AJ19" s="1501"/>
      <c r="AK19" s="1501"/>
      <c r="AL19" s="1501"/>
      <c r="AM19" s="1501"/>
      <c r="AN19" s="1501">
        <f t="shared" si="1"/>
        <v>0</v>
      </c>
      <c r="AO19" s="1501"/>
      <c r="AP19" s="1501"/>
      <c r="AQ19" s="1501"/>
      <c r="AR19" s="1501"/>
      <c r="AS19" s="1501"/>
      <c r="AT19" s="1501"/>
      <c r="AU19" s="1501"/>
      <c r="AV19" s="1501"/>
      <c r="AW19" s="1501"/>
      <c r="AX19" s="1501"/>
      <c r="AY19" s="1501"/>
      <c r="AZ19" s="1501"/>
      <c r="BA19" s="1500"/>
      <c r="BB19" s="1499"/>
      <c r="BC19" s="1499"/>
      <c r="BD19" s="1499"/>
      <c r="BE19" s="1499"/>
      <c r="BF19" s="1499"/>
      <c r="BG19" s="1499"/>
      <c r="BH19" s="1499"/>
      <c r="BI19" s="1499"/>
      <c r="BJ19" s="1499"/>
      <c r="BK19" s="1499"/>
      <c r="BL19" s="1499"/>
      <c r="BM19" s="1499"/>
      <c r="BN19" s="1499"/>
    </row>
    <row r="20" spans="1:66" ht="74.25" customHeight="1" x14ac:dyDescent="0.2">
      <c r="A20" s="1528"/>
      <c r="B20" s="1650"/>
      <c r="C20" s="1538"/>
      <c r="D20" s="1642"/>
      <c r="E20" s="1612" t="s">
        <v>735</v>
      </c>
      <c r="F20" s="1612" t="s">
        <v>129</v>
      </c>
      <c r="G20" s="1643" t="s">
        <v>124</v>
      </c>
      <c r="H20" s="1611">
        <v>1</v>
      </c>
      <c r="I20" s="1643">
        <v>0.15</v>
      </c>
      <c r="J20" s="3444"/>
      <c r="K20" s="3458"/>
      <c r="L20" s="3453"/>
      <c r="M20" s="1686">
        <v>11</v>
      </c>
      <c r="N20" s="1602" t="s">
        <v>2198</v>
      </c>
      <c r="O20" s="1601" t="s">
        <v>2190</v>
      </c>
      <c r="P20" s="1598" t="s">
        <v>2003</v>
      </c>
      <c r="Q20" s="1598"/>
      <c r="R20" s="1598"/>
      <c r="S20" s="1598"/>
      <c r="T20" s="1598"/>
      <c r="U20" s="1598" t="s">
        <v>0</v>
      </c>
      <c r="V20" s="1598" t="s">
        <v>0</v>
      </c>
      <c r="W20" s="1598" t="s">
        <v>0</v>
      </c>
      <c r="X20" s="1598" t="s">
        <v>0</v>
      </c>
      <c r="Y20" s="1598" t="s">
        <v>0</v>
      </c>
      <c r="Z20" s="1600"/>
      <c r="AA20" s="1722" t="s">
        <v>2066</v>
      </c>
      <c r="AB20" s="1613"/>
      <c r="AC20" s="1501">
        <v>20300000</v>
      </c>
      <c r="AD20" s="1501"/>
      <c r="AE20" s="1501"/>
      <c r="AF20" s="1501"/>
      <c r="AG20" s="1501"/>
      <c r="AH20" s="1501">
        <f t="shared" si="0"/>
        <v>20300000</v>
      </c>
      <c r="AI20" s="1501"/>
      <c r="AJ20" s="1501"/>
      <c r="AK20" s="1501"/>
      <c r="AL20" s="1501"/>
      <c r="AM20" s="1501"/>
      <c r="AN20" s="1501">
        <f t="shared" si="1"/>
        <v>0</v>
      </c>
      <c r="AO20" s="1501"/>
      <c r="AP20" s="1501"/>
      <c r="AQ20" s="1501"/>
      <c r="AR20" s="1501"/>
      <c r="AS20" s="1501"/>
      <c r="AT20" s="1501"/>
      <c r="AU20" s="1501"/>
      <c r="AV20" s="1501"/>
      <c r="AW20" s="1501"/>
      <c r="AX20" s="1501"/>
      <c r="AY20" s="1501"/>
      <c r="AZ20" s="1501"/>
      <c r="BA20" s="1500"/>
      <c r="BB20" s="1499"/>
      <c r="BC20" s="1499"/>
      <c r="BD20" s="1499"/>
      <c r="BE20" s="1499"/>
      <c r="BF20" s="1499"/>
      <c r="BG20" s="1499"/>
      <c r="BH20" s="1499"/>
      <c r="BI20" s="1499"/>
      <c r="BJ20" s="1499"/>
      <c r="BK20" s="1499"/>
      <c r="BL20" s="1499"/>
      <c r="BM20" s="1499"/>
      <c r="BN20" s="1499"/>
    </row>
    <row r="21" spans="1:66" ht="74.25" customHeight="1" x14ac:dyDescent="0.2">
      <c r="A21" s="1528"/>
      <c r="B21" s="1650" t="s">
        <v>1158</v>
      </c>
      <c r="C21" s="1538"/>
      <c r="D21" s="1639"/>
      <c r="E21" s="1605"/>
      <c r="F21" s="1605"/>
      <c r="G21" s="1640"/>
      <c r="H21" s="1604"/>
      <c r="I21" s="1640"/>
      <c r="J21" s="3444"/>
      <c r="K21" s="3458"/>
      <c r="L21" s="3453"/>
      <c r="M21" s="1686">
        <v>12</v>
      </c>
      <c r="N21" s="1602" t="s">
        <v>2197</v>
      </c>
      <c r="O21" s="1601" t="s">
        <v>2190</v>
      </c>
      <c r="P21" s="1598" t="s">
        <v>2003</v>
      </c>
      <c r="Q21" s="1598"/>
      <c r="R21" s="1598"/>
      <c r="S21" s="1598"/>
      <c r="T21" s="1598"/>
      <c r="U21" s="1598" t="s">
        <v>0</v>
      </c>
      <c r="V21" s="1598" t="s">
        <v>0</v>
      </c>
      <c r="W21" s="1598" t="s">
        <v>0</v>
      </c>
      <c r="X21" s="1598" t="s">
        <v>0</v>
      </c>
      <c r="Y21" s="1598" t="s">
        <v>0</v>
      </c>
      <c r="Z21" s="1600"/>
      <c r="AA21" s="1722" t="s">
        <v>2066</v>
      </c>
      <c r="AB21" s="1613"/>
      <c r="AC21" s="1501">
        <v>10800000</v>
      </c>
      <c r="AD21" s="1501"/>
      <c r="AE21" s="1501"/>
      <c r="AF21" s="1501"/>
      <c r="AG21" s="1501"/>
      <c r="AH21" s="1501">
        <f t="shared" si="0"/>
        <v>10800000</v>
      </c>
      <c r="AI21" s="1501"/>
      <c r="AJ21" s="1501"/>
      <c r="AK21" s="1501"/>
      <c r="AL21" s="1501"/>
      <c r="AM21" s="1501"/>
      <c r="AN21" s="1501">
        <f t="shared" si="1"/>
        <v>0</v>
      </c>
      <c r="AO21" s="1501"/>
      <c r="AP21" s="1501"/>
      <c r="AQ21" s="1501"/>
      <c r="AR21" s="1501"/>
      <c r="AS21" s="1501"/>
      <c r="AT21" s="1501"/>
      <c r="AU21" s="1501"/>
      <c r="AV21" s="1501"/>
      <c r="AW21" s="1501"/>
      <c r="AX21" s="1501"/>
      <c r="AY21" s="1501"/>
      <c r="AZ21" s="1501"/>
      <c r="BA21" s="1500"/>
      <c r="BB21" s="1499"/>
      <c r="BC21" s="1499"/>
      <c r="BD21" s="1499"/>
      <c r="BE21" s="1499"/>
      <c r="BF21" s="1499"/>
      <c r="BG21" s="1499"/>
      <c r="BH21" s="1499"/>
      <c r="BI21" s="1499"/>
      <c r="BJ21" s="1499"/>
      <c r="BK21" s="1499"/>
      <c r="BL21" s="1499"/>
      <c r="BM21" s="1499"/>
      <c r="BN21" s="1499"/>
    </row>
    <row r="22" spans="1:66" ht="74.25" customHeight="1" x14ac:dyDescent="0.2">
      <c r="A22" s="1528"/>
      <c r="B22" s="1650"/>
      <c r="C22" s="1538"/>
      <c r="D22" s="1639"/>
      <c r="E22" s="3401" t="s">
        <v>734</v>
      </c>
      <c r="F22" s="3401" t="s">
        <v>571</v>
      </c>
      <c r="G22" s="3404">
        <v>20</v>
      </c>
      <c r="H22" s="3407">
        <v>100</v>
      </c>
      <c r="I22" s="3404">
        <v>25</v>
      </c>
      <c r="J22" s="3444"/>
      <c r="K22" s="3458"/>
      <c r="L22" s="3453"/>
      <c r="M22" s="1686">
        <v>13</v>
      </c>
      <c r="N22" s="1602" t="s">
        <v>2196</v>
      </c>
      <c r="O22" s="1601" t="s">
        <v>2190</v>
      </c>
      <c r="P22" s="1598" t="s">
        <v>2194</v>
      </c>
      <c r="Q22" s="1598"/>
      <c r="R22" s="1598" t="s">
        <v>0</v>
      </c>
      <c r="S22" s="1598" t="s">
        <v>0</v>
      </c>
      <c r="T22" s="1598" t="s">
        <v>0</v>
      </c>
      <c r="U22" s="1598" t="s">
        <v>0</v>
      </c>
      <c r="V22" s="1598" t="s">
        <v>0</v>
      </c>
      <c r="W22" s="1598" t="s">
        <v>0</v>
      </c>
      <c r="X22" s="1598" t="s">
        <v>0</v>
      </c>
      <c r="Y22" s="1598" t="s">
        <v>0</v>
      </c>
      <c r="Z22" s="1600"/>
      <c r="AA22" s="1722" t="s">
        <v>2066</v>
      </c>
      <c r="AB22" s="1613"/>
      <c r="AC22" s="1501">
        <v>1000000</v>
      </c>
      <c r="AD22" s="1501"/>
      <c r="AE22" s="1501"/>
      <c r="AF22" s="1501"/>
      <c r="AG22" s="1501"/>
      <c r="AH22" s="1501">
        <f t="shared" si="0"/>
        <v>1000000</v>
      </c>
      <c r="AI22" s="1501"/>
      <c r="AJ22" s="1501"/>
      <c r="AK22" s="1501"/>
      <c r="AL22" s="1501"/>
      <c r="AM22" s="1501"/>
      <c r="AN22" s="1501">
        <f t="shared" si="1"/>
        <v>0</v>
      </c>
      <c r="AO22" s="1501"/>
      <c r="AP22" s="1501"/>
      <c r="AQ22" s="1501"/>
      <c r="AR22" s="1501"/>
      <c r="AS22" s="1501"/>
      <c r="AT22" s="1501"/>
      <c r="AU22" s="1501"/>
      <c r="AV22" s="1501"/>
      <c r="AW22" s="1501"/>
      <c r="AX22" s="1501"/>
      <c r="AY22" s="1501"/>
      <c r="AZ22" s="1501"/>
      <c r="BA22" s="1500"/>
      <c r="BB22" s="1499"/>
      <c r="BC22" s="1499"/>
      <c r="BD22" s="1499"/>
      <c r="BE22" s="1499"/>
      <c r="BF22" s="1499"/>
      <c r="BG22" s="1499"/>
      <c r="BH22" s="1499"/>
      <c r="BI22" s="1499"/>
      <c r="BJ22" s="1499"/>
      <c r="BK22" s="1499"/>
      <c r="BL22" s="1499"/>
      <c r="BM22" s="1499"/>
      <c r="BN22" s="1499"/>
    </row>
    <row r="23" spans="1:66" ht="74.25" customHeight="1" x14ac:dyDescent="0.2">
      <c r="A23" s="1528"/>
      <c r="B23" s="1650"/>
      <c r="C23" s="1538"/>
      <c r="D23" s="1639"/>
      <c r="E23" s="3402"/>
      <c r="F23" s="3402"/>
      <c r="G23" s="3405"/>
      <c r="H23" s="3408"/>
      <c r="I23" s="3405"/>
      <c r="J23" s="3444"/>
      <c r="K23" s="3458"/>
      <c r="L23" s="3453"/>
      <c r="M23" s="1686">
        <v>14</v>
      </c>
      <c r="N23" s="1602" t="s">
        <v>2195</v>
      </c>
      <c r="O23" s="1601" t="s">
        <v>2190</v>
      </c>
      <c r="P23" s="1598" t="s">
        <v>2194</v>
      </c>
      <c r="Q23" s="1598"/>
      <c r="R23" s="1598" t="s">
        <v>0</v>
      </c>
      <c r="S23" s="1598" t="s">
        <v>0</v>
      </c>
      <c r="T23" s="1598" t="s">
        <v>0</v>
      </c>
      <c r="U23" s="1598" t="s">
        <v>0</v>
      </c>
      <c r="V23" s="1598" t="s">
        <v>0</v>
      </c>
      <c r="W23" s="1598" t="s">
        <v>0</v>
      </c>
      <c r="X23" s="1598" t="s">
        <v>0</v>
      </c>
      <c r="Y23" s="1598" t="s">
        <v>0</v>
      </c>
      <c r="Z23" s="1600"/>
      <c r="AA23" s="1722" t="s">
        <v>2066</v>
      </c>
      <c r="AB23" s="1613"/>
      <c r="AC23" s="1501">
        <v>3000000</v>
      </c>
      <c r="AD23" s="1501"/>
      <c r="AE23" s="1501"/>
      <c r="AF23" s="1501"/>
      <c r="AG23" s="1501"/>
      <c r="AH23" s="1501">
        <f t="shared" si="0"/>
        <v>3000000</v>
      </c>
      <c r="AI23" s="1501"/>
      <c r="AJ23" s="1501"/>
      <c r="AK23" s="1501"/>
      <c r="AL23" s="1501"/>
      <c r="AM23" s="1501"/>
      <c r="AN23" s="1501">
        <f t="shared" si="1"/>
        <v>0</v>
      </c>
      <c r="AO23" s="1501"/>
      <c r="AP23" s="1501"/>
      <c r="AQ23" s="1501"/>
      <c r="AR23" s="1501"/>
      <c r="AS23" s="1501"/>
      <c r="AT23" s="1501"/>
      <c r="AU23" s="1501"/>
      <c r="AV23" s="1501"/>
      <c r="AW23" s="1501"/>
      <c r="AX23" s="1501"/>
      <c r="AY23" s="1501"/>
      <c r="AZ23" s="1501"/>
      <c r="BA23" s="1500"/>
      <c r="BB23" s="1499"/>
      <c r="BC23" s="1499"/>
      <c r="BD23" s="1499"/>
      <c r="BE23" s="1499"/>
      <c r="BF23" s="1499"/>
      <c r="BG23" s="1499"/>
      <c r="BH23" s="1499"/>
      <c r="BI23" s="1499"/>
      <c r="BJ23" s="1499"/>
      <c r="BK23" s="1499"/>
      <c r="BL23" s="1499"/>
      <c r="BM23" s="1499"/>
      <c r="BN23" s="1499"/>
    </row>
    <row r="24" spans="1:66" ht="66.75" customHeight="1" x14ac:dyDescent="0.2">
      <c r="A24" s="1528"/>
      <c r="B24" s="1650"/>
      <c r="C24" s="1538"/>
      <c r="D24" s="1639"/>
      <c r="E24" s="3402"/>
      <c r="F24" s="3402"/>
      <c r="G24" s="3405"/>
      <c r="H24" s="3408"/>
      <c r="I24" s="3405"/>
      <c r="J24" s="3444"/>
      <c r="K24" s="3458"/>
      <c r="L24" s="3453"/>
      <c r="M24" s="1686">
        <v>15</v>
      </c>
      <c r="N24" s="1602" t="s">
        <v>2193</v>
      </c>
      <c r="O24" s="1601" t="s">
        <v>2190</v>
      </c>
      <c r="P24" s="1598" t="s">
        <v>2192</v>
      </c>
      <c r="Q24" s="1598"/>
      <c r="R24" s="1598"/>
      <c r="S24" s="1598"/>
      <c r="T24" s="1598"/>
      <c r="U24" s="1598" t="s">
        <v>0</v>
      </c>
      <c r="V24" s="1598" t="s">
        <v>0</v>
      </c>
      <c r="W24" s="1598" t="s">
        <v>0</v>
      </c>
      <c r="X24" s="1598" t="s">
        <v>0</v>
      </c>
      <c r="Y24" s="1598" t="s">
        <v>0</v>
      </c>
      <c r="Z24" s="1600"/>
      <c r="AA24" s="1722" t="s">
        <v>2066</v>
      </c>
      <c r="AB24" s="1613"/>
      <c r="AC24" s="1501">
        <v>12000000</v>
      </c>
      <c r="AD24" s="1501"/>
      <c r="AE24" s="1501"/>
      <c r="AF24" s="1501"/>
      <c r="AG24" s="1501"/>
      <c r="AH24" s="1501">
        <f t="shared" si="0"/>
        <v>12000000</v>
      </c>
      <c r="AI24" s="1501"/>
      <c r="AJ24" s="1501"/>
      <c r="AK24" s="1501"/>
      <c r="AL24" s="1501"/>
      <c r="AM24" s="1501"/>
      <c r="AN24" s="1501">
        <f t="shared" si="1"/>
        <v>0</v>
      </c>
      <c r="AO24" s="1501"/>
      <c r="AP24" s="1501"/>
      <c r="AQ24" s="1501"/>
      <c r="AR24" s="1501"/>
      <c r="AS24" s="1501"/>
      <c r="AT24" s="1501"/>
      <c r="AU24" s="1501"/>
      <c r="AV24" s="1501"/>
      <c r="AW24" s="1501"/>
      <c r="AX24" s="1501"/>
      <c r="AY24" s="1501"/>
      <c r="AZ24" s="1501"/>
      <c r="BA24" s="1500"/>
      <c r="BB24" s="1499"/>
      <c r="BC24" s="1499"/>
      <c r="BD24" s="1499"/>
      <c r="BE24" s="1499"/>
      <c r="BF24" s="1499"/>
      <c r="BG24" s="1499"/>
      <c r="BH24" s="1499"/>
      <c r="BI24" s="1499"/>
      <c r="BJ24" s="1499"/>
      <c r="BK24" s="1499"/>
      <c r="BL24" s="1499"/>
      <c r="BM24" s="1499"/>
      <c r="BN24" s="1499"/>
    </row>
    <row r="25" spans="1:66" ht="63" customHeight="1" x14ac:dyDescent="0.2">
      <c r="A25" s="1528"/>
      <c r="B25" s="1650" t="s">
        <v>1158</v>
      </c>
      <c r="C25" s="1526"/>
      <c r="D25" s="1639"/>
      <c r="E25" s="3403"/>
      <c r="F25" s="3403"/>
      <c r="G25" s="3406"/>
      <c r="H25" s="3409"/>
      <c r="I25" s="3406"/>
      <c r="J25" s="3445"/>
      <c r="K25" s="3458"/>
      <c r="L25" s="3453"/>
      <c r="M25" s="1686">
        <v>16</v>
      </c>
      <c r="N25" s="1602" t="s">
        <v>2191</v>
      </c>
      <c r="O25" s="1601" t="s">
        <v>2190</v>
      </c>
      <c r="P25" s="1598" t="s">
        <v>2003</v>
      </c>
      <c r="Q25" s="1598"/>
      <c r="R25" s="1598" t="s">
        <v>0</v>
      </c>
      <c r="S25" s="1598" t="s">
        <v>0</v>
      </c>
      <c r="T25" s="1598" t="s">
        <v>0</v>
      </c>
      <c r="U25" s="1598" t="s">
        <v>0</v>
      </c>
      <c r="V25" s="1598" t="s">
        <v>0</v>
      </c>
      <c r="W25" s="1598" t="s">
        <v>0</v>
      </c>
      <c r="X25" s="1598" t="s">
        <v>0</v>
      </c>
      <c r="Y25" s="1598" t="s">
        <v>0</v>
      </c>
      <c r="Z25" s="1600"/>
      <c r="AA25" s="1722" t="s">
        <v>2066</v>
      </c>
      <c r="AB25" s="1613"/>
      <c r="AC25" s="1501">
        <v>34200000</v>
      </c>
      <c r="AD25" s="1501"/>
      <c r="AE25" s="1501"/>
      <c r="AF25" s="1501"/>
      <c r="AG25" s="1501"/>
      <c r="AH25" s="1501">
        <f t="shared" si="0"/>
        <v>34200000</v>
      </c>
      <c r="AI25" s="1501"/>
      <c r="AJ25" s="1501"/>
      <c r="AK25" s="1501"/>
      <c r="AL25" s="1501"/>
      <c r="AM25" s="1501"/>
      <c r="AN25" s="1501">
        <f t="shared" si="1"/>
        <v>0</v>
      </c>
      <c r="AO25" s="1501"/>
      <c r="AP25" s="1501"/>
      <c r="AQ25" s="1501"/>
      <c r="AR25" s="1501"/>
      <c r="AS25" s="1501"/>
      <c r="AT25" s="1501"/>
      <c r="AU25" s="1501"/>
      <c r="AV25" s="1501"/>
      <c r="AW25" s="1501"/>
      <c r="AX25" s="1501"/>
      <c r="AY25" s="1501"/>
      <c r="AZ25" s="1501"/>
      <c r="BA25" s="1500"/>
      <c r="BB25" s="1499"/>
      <c r="BC25" s="1499"/>
      <c r="BD25" s="1499"/>
      <c r="BE25" s="1499"/>
      <c r="BF25" s="1499"/>
      <c r="BG25" s="1499"/>
      <c r="BH25" s="1499"/>
      <c r="BI25" s="1499"/>
      <c r="BJ25" s="1499"/>
      <c r="BK25" s="1499"/>
      <c r="BL25" s="1499"/>
      <c r="BM25" s="1499"/>
      <c r="BN25" s="1499"/>
    </row>
    <row r="26" spans="1:66" ht="59.25" customHeight="1" x14ac:dyDescent="0.2">
      <c r="A26" s="1528"/>
      <c r="B26" s="1721" t="s">
        <v>1158</v>
      </c>
      <c r="C26" s="1595" t="s">
        <v>1213</v>
      </c>
      <c r="D26" s="1588" t="s">
        <v>1212</v>
      </c>
      <c r="E26" s="1709" t="s">
        <v>733</v>
      </c>
      <c r="F26" s="1590" t="s">
        <v>470</v>
      </c>
      <c r="G26" s="1720" t="s">
        <v>124</v>
      </c>
      <c r="H26" s="1720">
        <v>1</v>
      </c>
      <c r="I26" s="1706">
        <v>0</v>
      </c>
      <c r="J26" s="3465" t="s">
        <v>2189</v>
      </c>
      <c r="K26" s="3455" t="s">
        <v>2188</v>
      </c>
      <c r="L26" s="3455" t="s">
        <v>2187</v>
      </c>
      <c r="M26" s="1624">
        <v>1</v>
      </c>
      <c r="N26" s="1698" t="s">
        <v>2186</v>
      </c>
      <c r="O26" s="1599" t="s">
        <v>2180</v>
      </c>
      <c r="P26" s="1599" t="s">
        <v>438</v>
      </c>
      <c r="Q26" s="1624"/>
      <c r="R26" s="1624" t="s">
        <v>0</v>
      </c>
      <c r="S26" s="1624" t="s">
        <v>0</v>
      </c>
      <c r="T26" s="1624" t="s">
        <v>0</v>
      </c>
      <c r="U26" s="1624" t="s">
        <v>0</v>
      </c>
      <c r="V26" s="1624" t="s">
        <v>0</v>
      </c>
      <c r="W26" s="1624" t="s">
        <v>0</v>
      </c>
      <c r="X26" s="1624" t="s">
        <v>0</v>
      </c>
      <c r="Y26" s="1624" t="s">
        <v>0</v>
      </c>
      <c r="Z26" s="1696"/>
      <c r="AA26" s="1599" t="s">
        <v>2066</v>
      </c>
      <c r="AB26" s="1683" t="s">
        <v>509</v>
      </c>
      <c r="AC26" s="1501">
        <v>87333769.999990001</v>
      </c>
      <c r="AD26" s="1501"/>
      <c r="AE26" s="1501"/>
      <c r="AF26" s="1501"/>
      <c r="AG26" s="1501"/>
      <c r="AH26" s="1501">
        <f t="shared" si="0"/>
        <v>87333769.999990001</v>
      </c>
      <c r="AI26" s="1501">
        <f>9604230</f>
        <v>9604230</v>
      </c>
      <c r="AJ26" s="1501"/>
      <c r="AK26" s="1501"/>
      <c r="AL26" s="1501"/>
      <c r="AM26" s="1501"/>
      <c r="AN26" s="1501">
        <f t="shared" si="1"/>
        <v>9604230</v>
      </c>
      <c r="AO26" s="1501"/>
      <c r="AP26" s="1501"/>
      <c r="AQ26" s="1501"/>
      <c r="AR26" s="1501"/>
      <c r="AS26" s="1501"/>
      <c r="AT26" s="1501"/>
      <c r="AU26" s="1501"/>
      <c r="AV26" s="1501"/>
      <c r="AW26" s="1501"/>
      <c r="AX26" s="1501"/>
      <c r="AY26" s="1501"/>
      <c r="AZ26" s="1501"/>
      <c r="BA26" s="1500"/>
      <c r="BB26" s="1499"/>
      <c r="BC26" s="1499"/>
      <c r="BD26" s="1499"/>
      <c r="BE26" s="1499"/>
      <c r="BF26" s="1499"/>
      <c r="BG26" s="1499"/>
      <c r="BH26" s="1499"/>
      <c r="BI26" s="1499"/>
      <c r="BJ26" s="1499"/>
      <c r="BK26" s="1499"/>
      <c r="BL26" s="1499"/>
      <c r="BM26" s="1499"/>
      <c r="BN26" s="1499"/>
    </row>
    <row r="27" spans="1:66" ht="59.25" customHeight="1" x14ac:dyDescent="0.2">
      <c r="A27" s="1528"/>
      <c r="B27" s="1714"/>
      <c r="C27" s="1716"/>
      <c r="D27" s="1718"/>
      <c r="E27" s="1587" t="s">
        <v>732</v>
      </c>
      <c r="F27" s="1587" t="s">
        <v>129</v>
      </c>
      <c r="G27" s="1595" t="s">
        <v>124</v>
      </c>
      <c r="H27" s="1719">
        <v>1</v>
      </c>
      <c r="I27" s="1595">
        <v>0.25</v>
      </c>
      <c r="J27" s="3466"/>
      <c r="K27" s="3455"/>
      <c r="L27" s="3455"/>
      <c r="M27" s="1624">
        <v>2</v>
      </c>
      <c r="N27" s="1698" t="s">
        <v>2185</v>
      </c>
      <c r="O27" s="1599" t="s">
        <v>2180</v>
      </c>
      <c r="P27" s="1599" t="s">
        <v>438</v>
      </c>
      <c r="Q27" s="1624"/>
      <c r="R27" s="1624" t="s">
        <v>0</v>
      </c>
      <c r="S27" s="1624" t="s">
        <v>0</v>
      </c>
      <c r="T27" s="1624" t="s">
        <v>0</v>
      </c>
      <c r="U27" s="1624" t="s">
        <v>0</v>
      </c>
      <c r="V27" s="1624" t="s">
        <v>0</v>
      </c>
      <c r="W27" s="1624" t="s">
        <v>0</v>
      </c>
      <c r="X27" s="1624" t="s">
        <v>0</v>
      </c>
      <c r="Y27" s="1624"/>
      <c r="Z27" s="1696"/>
      <c r="AA27" s="1599" t="s">
        <v>2066</v>
      </c>
      <c r="AB27" s="1683" t="s">
        <v>509</v>
      </c>
      <c r="AC27" s="1501">
        <v>2000000</v>
      </c>
      <c r="AD27" s="1501"/>
      <c r="AE27" s="1501"/>
      <c r="AF27" s="1501"/>
      <c r="AG27" s="1501"/>
      <c r="AH27" s="1501">
        <f t="shared" si="0"/>
        <v>2000000</v>
      </c>
      <c r="AI27" s="1501">
        <v>17400000</v>
      </c>
      <c r="AJ27" s="1501"/>
      <c r="AK27" s="1501"/>
      <c r="AL27" s="1501"/>
      <c r="AM27" s="1501"/>
      <c r="AN27" s="1501">
        <f t="shared" si="1"/>
        <v>17400000</v>
      </c>
      <c r="AO27" s="1501"/>
      <c r="AP27" s="1501"/>
      <c r="AQ27" s="1501"/>
      <c r="AR27" s="1501"/>
      <c r="AS27" s="1501"/>
      <c r="AT27" s="1501"/>
      <c r="AU27" s="1501"/>
      <c r="AV27" s="1501"/>
      <c r="AW27" s="1501"/>
      <c r="AX27" s="1501"/>
      <c r="AY27" s="1501"/>
      <c r="AZ27" s="1501"/>
      <c r="BA27" s="1500"/>
      <c r="BB27" s="1499"/>
      <c r="BC27" s="1499"/>
      <c r="BD27" s="1499"/>
      <c r="BE27" s="1499"/>
      <c r="BF27" s="1499"/>
      <c r="BG27" s="1499"/>
      <c r="BH27" s="1499"/>
      <c r="BI27" s="1499"/>
      <c r="BJ27" s="1499"/>
      <c r="BK27" s="1499"/>
      <c r="BL27" s="1499"/>
      <c r="BM27" s="1499"/>
      <c r="BN27" s="1499"/>
    </row>
    <row r="28" spans="1:66" ht="59.25" customHeight="1" x14ac:dyDescent="0.2">
      <c r="A28" s="1528"/>
      <c r="B28" s="1714"/>
      <c r="C28" s="1716"/>
      <c r="D28" s="1718"/>
      <c r="E28" s="1594"/>
      <c r="F28" s="1594"/>
      <c r="G28" s="1716"/>
      <c r="H28" s="1717"/>
      <c r="I28" s="1716"/>
      <c r="J28" s="3466"/>
      <c r="K28" s="3455"/>
      <c r="L28" s="3455"/>
      <c r="M28" s="1624">
        <v>3</v>
      </c>
      <c r="N28" s="1715" t="s">
        <v>2184</v>
      </c>
      <c r="O28" s="1599" t="s">
        <v>2180</v>
      </c>
      <c r="P28" s="1599" t="s">
        <v>438</v>
      </c>
      <c r="Q28" s="1624"/>
      <c r="R28" s="1624"/>
      <c r="S28" s="1624" t="s">
        <v>0</v>
      </c>
      <c r="T28" s="1624"/>
      <c r="U28" s="1624" t="s">
        <v>0</v>
      </c>
      <c r="V28" s="1624" t="s">
        <v>0</v>
      </c>
      <c r="W28" s="1624" t="s">
        <v>0</v>
      </c>
      <c r="X28" s="1624" t="s">
        <v>0</v>
      </c>
      <c r="Y28" s="1624"/>
      <c r="Z28" s="1696"/>
      <c r="AA28" s="1599" t="s">
        <v>2066</v>
      </c>
      <c r="AB28" s="1683" t="s">
        <v>509</v>
      </c>
      <c r="AC28" s="1501">
        <v>10000000</v>
      </c>
      <c r="AD28" s="1501"/>
      <c r="AE28" s="1501"/>
      <c r="AF28" s="1501"/>
      <c r="AG28" s="1501"/>
      <c r="AH28" s="1501">
        <f t="shared" si="0"/>
        <v>10000000</v>
      </c>
      <c r="AI28" s="1501"/>
      <c r="AJ28" s="1501"/>
      <c r="AK28" s="1501"/>
      <c r="AL28" s="1501"/>
      <c r="AM28" s="1501"/>
      <c r="AN28" s="1501">
        <f t="shared" si="1"/>
        <v>0</v>
      </c>
      <c r="AO28" s="1501"/>
      <c r="AP28" s="1501"/>
      <c r="AQ28" s="1501"/>
      <c r="AR28" s="1501"/>
      <c r="AS28" s="1501"/>
      <c r="AT28" s="1501"/>
      <c r="AU28" s="1501"/>
      <c r="AV28" s="1501"/>
      <c r="AW28" s="1501"/>
      <c r="AX28" s="1501"/>
      <c r="AY28" s="1501"/>
      <c r="AZ28" s="1501"/>
      <c r="BA28" s="1500"/>
      <c r="BB28" s="1499"/>
      <c r="BC28" s="1499"/>
      <c r="BD28" s="1499"/>
      <c r="BE28" s="1499"/>
      <c r="BF28" s="1499"/>
      <c r="BG28" s="1499"/>
      <c r="BH28" s="1499"/>
      <c r="BI28" s="1499"/>
      <c r="BJ28" s="1499"/>
      <c r="BK28" s="1499"/>
      <c r="BL28" s="1499"/>
      <c r="BM28" s="1499"/>
      <c r="BN28" s="1499"/>
    </row>
    <row r="29" spans="1:66" ht="56.25" customHeight="1" x14ac:dyDescent="0.2">
      <c r="A29" s="1528"/>
      <c r="B29" s="1714"/>
      <c r="C29" s="1716"/>
      <c r="D29" s="1718"/>
      <c r="E29" s="1594"/>
      <c r="F29" s="1594"/>
      <c r="G29" s="1716"/>
      <c r="H29" s="1717"/>
      <c r="I29" s="1716"/>
      <c r="J29" s="3466"/>
      <c r="K29" s="3455"/>
      <c r="L29" s="3455"/>
      <c r="M29" s="1624">
        <v>4</v>
      </c>
      <c r="N29" s="1715" t="s">
        <v>2183</v>
      </c>
      <c r="O29" s="1599" t="s">
        <v>2180</v>
      </c>
      <c r="P29" s="1599" t="s">
        <v>438</v>
      </c>
      <c r="Q29" s="1624" t="s">
        <v>0</v>
      </c>
      <c r="R29" s="1624" t="s">
        <v>0</v>
      </c>
      <c r="S29" s="1624" t="s">
        <v>0</v>
      </c>
      <c r="T29" s="1624" t="s">
        <v>0</v>
      </c>
      <c r="U29" s="1624" t="s">
        <v>0</v>
      </c>
      <c r="V29" s="1624" t="s">
        <v>0</v>
      </c>
      <c r="W29" s="1624" t="s">
        <v>0</v>
      </c>
      <c r="X29" s="1624" t="s">
        <v>0</v>
      </c>
      <c r="Y29" s="1624" t="s">
        <v>0</v>
      </c>
      <c r="Z29" s="1696"/>
      <c r="AA29" s="1599" t="s">
        <v>2066</v>
      </c>
      <c r="AB29" s="1683" t="s">
        <v>509</v>
      </c>
      <c r="AC29" s="1501">
        <v>8838000</v>
      </c>
      <c r="AD29" s="1501"/>
      <c r="AE29" s="1501"/>
      <c r="AF29" s="1501"/>
      <c r="AG29" s="1501"/>
      <c r="AH29" s="1501">
        <f t="shared" si="0"/>
        <v>8838000</v>
      </c>
      <c r="AI29" s="1501"/>
      <c r="AJ29" s="1501"/>
      <c r="AK29" s="1501"/>
      <c r="AL29" s="1501"/>
      <c r="AM29" s="1501"/>
      <c r="AN29" s="1501">
        <f t="shared" si="1"/>
        <v>0</v>
      </c>
      <c r="AO29" s="1501"/>
      <c r="AP29" s="1501"/>
      <c r="AQ29" s="1501"/>
      <c r="AR29" s="1501"/>
      <c r="AS29" s="1501"/>
      <c r="AT29" s="1501"/>
      <c r="AU29" s="1501"/>
      <c r="AV29" s="1501"/>
      <c r="AW29" s="1501"/>
      <c r="AX29" s="1501"/>
      <c r="AY29" s="1501"/>
      <c r="AZ29" s="1501"/>
      <c r="BA29" s="1500"/>
      <c r="BB29" s="1499"/>
      <c r="BC29" s="1499"/>
      <c r="BD29" s="1499"/>
      <c r="BE29" s="1499"/>
      <c r="BF29" s="1499"/>
      <c r="BG29" s="1499"/>
      <c r="BH29" s="1499"/>
      <c r="BI29" s="1499"/>
      <c r="BJ29" s="1499"/>
      <c r="BK29" s="1499"/>
      <c r="BL29" s="1499"/>
      <c r="BM29" s="1499"/>
      <c r="BN29" s="1499"/>
    </row>
    <row r="30" spans="1:66" ht="60.75" customHeight="1" x14ac:dyDescent="0.2">
      <c r="A30" s="1528"/>
      <c r="B30" s="1714"/>
      <c r="C30" s="1711"/>
      <c r="D30" s="1710"/>
      <c r="E30" s="1589"/>
      <c r="F30" s="1589"/>
      <c r="G30" s="1592"/>
      <c r="H30" s="1713"/>
      <c r="I30" s="1592"/>
      <c r="J30" s="3466"/>
      <c r="K30" s="3455"/>
      <c r="L30" s="3455"/>
      <c r="M30" s="1624">
        <v>5</v>
      </c>
      <c r="N30" s="1698" t="s">
        <v>2182</v>
      </c>
      <c r="O30" s="1599" t="s">
        <v>2180</v>
      </c>
      <c r="P30" s="1599" t="s">
        <v>438</v>
      </c>
      <c r="Q30" s="1624" t="s">
        <v>0</v>
      </c>
      <c r="R30" s="1624" t="s">
        <v>0</v>
      </c>
      <c r="S30" s="1624" t="s">
        <v>0</v>
      </c>
      <c r="T30" s="1624" t="s">
        <v>0</v>
      </c>
      <c r="U30" s="1624" t="s">
        <v>0</v>
      </c>
      <c r="V30" s="1624" t="s">
        <v>0</v>
      </c>
      <c r="W30" s="1624" t="s">
        <v>0</v>
      </c>
      <c r="X30" s="1624" t="s">
        <v>0</v>
      </c>
      <c r="Y30" s="1624" t="s">
        <v>0</v>
      </c>
      <c r="Z30" s="1696"/>
      <c r="AA30" s="1599" t="s">
        <v>2066</v>
      </c>
      <c r="AB30" s="1683" t="s">
        <v>509</v>
      </c>
      <c r="AC30" s="1501">
        <v>3324000</v>
      </c>
      <c r="AD30" s="1501"/>
      <c r="AE30" s="1501"/>
      <c r="AF30" s="1501"/>
      <c r="AG30" s="1501"/>
      <c r="AH30" s="1501">
        <f t="shared" si="0"/>
        <v>3324000</v>
      </c>
      <c r="AI30" s="1501">
        <v>38000000</v>
      </c>
      <c r="AJ30" s="1501"/>
      <c r="AK30" s="1501"/>
      <c r="AL30" s="1501"/>
      <c r="AM30" s="1501"/>
      <c r="AN30" s="1501">
        <f t="shared" si="1"/>
        <v>38000000</v>
      </c>
      <c r="AO30" s="1501"/>
      <c r="AP30" s="1501"/>
      <c r="AQ30" s="1501"/>
      <c r="AR30" s="1501"/>
      <c r="AS30" s="1501"/>
      <c r="AT30" s="1501"/>
      <c r="AU30" s="1501"/>
      <c r="AV30" s="1501"/>
      <c r="AW30" s="1501"/>
      <c r="AX30" s="1501"/>
      <c r="AY30" s="1501"/>
      <c r="AZ30" s="1501"/>
      <c r="BA30" s="1500"/>
      <c r="BB30" s="1499"/>
      <c r="BC30" s="1499"/>
      <c r="BD30" s="1499"/>
      <c r="BE30" s="1499"/>
      <c r="BF30" s="1499"/>
      <c r="BG30" s="1499"/>
      <c r="BH30" s="1499"/>
      <c r="BI30" s="1499"/>
      <c r="BJ30" s="1499"/>
      <c r="BK30" s="1499"/>
      <c r="BL30" s="1499"/>
      <c r="BM30" s="1499"/>
      <c r="BN30" s="1499"/>
    </row>
    <row r="31" spans="1:66" ht="54" customHeight="1" x14ac:dyDescent="0.2">
      <c r="A31" s="1528"/>
      <c r="B31" s="1712"/>
      <c r="C31" s="1711"/>
      <c r="D31" s="1710"/>
      <c r="E31" s="1709" t="s">
        <v>731</v>
      </c>
      <c r="F31" s="1590" t="s">
        <v>129</v>
      </c>
      <c r="G31" s="1708" t="s">
        <v>124</v>
      </c>
      <c r="H31" s="1707">
        <v>1</v>
      </c>
      <c r="I31" s="1706">
        <v>0.52</v>
      </c>
      <c r="J31" s="3467"/>
      <c r="K31" s="3456"/>
      <c r="L31" s="3456"/>
      <c r="M31" s="1624">
        <v>6</v>
      </c>
      <c r="N31" s="1698" t="s">
        <v>2181</v>
      </c>
      <c r="O31" s="1599" t="s">
        <v>2180</v>
      </c>
      <c r="P31" s="1599" t="s">
        <v>438</v>
      </c>
      <c r="Q31" s="1624"/>
      <c r="R31" s="1624"/>
      <c r="S31" s="1624"/>
      <c r="T31" s="1624"/>
      <c r="U31" s="1624"/>
      <c r="V31" s="1624" t="s">
        <v>0</v>
      </c>
      <c r="W31" s="1624" t="s">
        <v>0</v>
      </c>
      <c r="X31" s="1624" t="s">
        <v>0</v>
      </c>
      <c r="Y31" s="1624" t="s">
        <v>0</v>
      </c>
      <c r="Z31" s="1696"/>
      <c r="AA31" s="1599" t="s">
        <v>2066</v>
      </c>
      <c r="AB31" s="1683" t="s">
        <v>509</v>
      </c>
      <c r="AC31" s="1501">
        <v>3500000</v>
      </c>
      <c r="AD31" s="1501"/>
      <c r="AE31" s="1501"/>
      <c r="AF31" s="1501"/>
      <c r="AG31" s="1501"/>
      <c r="AH31" s="1501">
        <f t="shared" si="0"/>
        <v>3500000</v>
      </c>
      <c r="AI31" s="1501"/>
      <c r="AJ31" s="1501"/>
      <c r="AK31" s="1501"/>
      <c r="AL31" s="1501"/>
      <c r="AM31" s="1501"/>
      <c r="AN31" s="1501">
        <f t="shared" si="1"/>
        <v>0</v>
      </c>
      <c r="AO31" s="1501"/>
      <c r="AP31" s="1501"/>
      <c r="AQ31" s="1501"/>
      <c r="AR31" s="1501"/>
      <c r="AS31" s="1501"/>
      <c r="AT31" s="1501"/>
      <c r="AU31" s="1501"/>
      <c r="AV31" s="1501"/>
      <c r="AW31" s="1501"/>
      <c r="AX31" s="1501"/>
      <c r="AY31" s="1501"/>
      <c r="AZ31" s="1501"/>
      <c r="BA31" s="1500"/>
      <c r="BB31" s="1499"/>
      <c r="BC31" s="1499"/>
      <c r="BD31" s="1499"/>
      <c r="BE31" s="1499"/>
      <c r="BF31" s="1499"/>
      <c r="BG31" s="1499"/>
      <c r="BH31" s="1499"/>
      <c r="BI31" s="1499"/>
      <c r="BJ31" s="1499"/>
      <c r="BK31" s="1499"/>
      <c r="BL31" s="1499"/>
      <c r="BM31" s="1499"/>
      <c r="BN31" s="1499"/>
    </row>
    <row r="32" spans="1:66" ht="99" customHeight="1" x14ac:dyDescent="0.2">
      <c r="A32" s="1528"/>
      <c r="B32" s="1705" t="s">
        <v>1158</v>
      </c>
      <c r="C32" s="1618" t="s">
        <v>1211</v>
      </c>
      <c r="D32" s="1618" t="s">
        <v>1210</v>
      </c>
      <c r="E32" s="1618" t="s">
        <v>730</v>
      </c>
      <c r="F32" s="1704" t="s">
        <v>729</v>
      </c>
      <c r="G32" s="1703">
        <v>23000</v>
      </c>
      <c r="H32" s="1703">
        <v>23000</v>
      </c>
      <c r="I32" s="1643">
        <v>23000</v>
      </c>
      <c r="J32" s="3465" t="s">
        <v>2179</v>
      </c>
      <c r="K32" s="3454" t="s">
        <v>2178</v>
      </c>
      <c r="L32" s="3454" t="s">
        <v>2177</v>
      </c>
      <c r="M32" s="1624">
        <v>1</v>
      </c>
      <c r="N32" s="1702" t="s">
        <v>2176</v>
      </c>
      <c r="O32" s="1599" t="s">
        <v>2166</v>
      </c>
      <c r="P32" s="1624" t="s">
        <v>2003</v>
      </c>
      <c r="Q32" s="1624"/>
      <c r="R32" s="1624"/>
      <c r="S32" s="1624"/>
      <c r="T32" s="1624"/>
      <c r="U32" s="1624" t="s">
        <v>0</v>
      </c>
      <c r="V32" s="1624"/>
      <c r="W32" s="1624"/>
      <c r="X32" s="1624"/>
      <c r="Y32" s="1624"/>
      <c r="Z32" s="1696" t="s">
        <v>2165</v>
      </c>
      <c r="AA32" s="1695">
        <v>44040</v>
      </c>
      <c r="AB32" s="1683" t="s">
        <v>509</v>
      </c>
      <c r="AC32" s="1501">
        <v>66197000</v>
      </c>
      <c r="AD32" s="1501">
        <v>67790336</v>
      </c>
      <c r="AE32" s="1501"/>
      <c r="AF32" s="1501"/>
      <c r="AG32" s="1501"/>
      <c r="AH32" s="1501">
        <f t="shared" si="0"/>
        <v>133987336</v>
      </c>
      <c r="AI32" s="1501">
        <v>20023664</v>
      </c>
      <c r="AJ32" s="1501"/>
      <c r="AK32" s="1501"/>
      <c r="AL32" s="1501"/>
      <c r="AM32" s="1501"/>
      <c r="AN32" s="1501">
        <f t="shared" si="1"/>
        <v>20023664</v>
      </c>
      <c r="AO32" s="1501"/>
      <c r="AP32" s="1501">
        <v>20023664</v>
      </c>
      <c r="AQ32" s="1501"/>
      <c r="AR32" s="1501"/>
      <c r="AS32" s="1501"/>
      <c r="AT32" s="1501"/>
      <c r="AU32" s="1501"/>
      <c r="AV32" s="1501"/>
      <c r="AW32" s="1501"/>
      <c r="AX32" s="1501"/>
      <c r="AY32" s="1501"/>
      <c r="AZ32" s="1501"/>
      <c r="BA32" s="1500"/>
      <c r="BB32" s="1499"/>
      <c r="BC32" s="1499"/>
      <c r="BD32" s="1499"/>
      <c r="BE32" s="1499"/>
      <c r="BF32" s="1499"/>
      <c r="BG32" s="1499"/>
      <c r="BH32" s="1499"/>
      <c r="BI32" s="1499"/>
      <c r="BJ32" s="1499"/>
      <c r="BK32" s="1499"/>
      <c r="BL32" s="1499"/>
      <c r="BM32" s="1499"/>
      <c r="BN32" s="1499"/>
    </row>
    <row r="33" spans="1:66" ht="42" customHeight="1" x14ac:dyDescent="0.2">
      <c r="A33" s="1528"/>
      <c r="B33" s="1701"/>
      <c r="C33" s="1618"/>
      <c r="D33" s="1618"/>
      <c r="E33" s="1618"/>
      <c r="F33" s="1642"/>
      <c r="G33" s="1700"/>
      <c r="H33" s="1700"/>
      <c r="I33" s="1641"/>
      <c r="J33" s="3466"/>
      <c r="K33" s="3455"/>
      <c r="L33" s="3455"/>
      <c r="M33" s="1699">
        <v>2</v>
      </c>
      <c r="N33" s="1696" t="s">
        <v>2175</v>
      </c>
      <c r="O33" s="1697" t="s">
        <v>2166</v>
      </c>
      <c r="P33" s="1624" t="s">
        <v>2003</v>
      </c>
      <c r="Q33" s="1598"/>
      <c r="R33" s="1598"/>
      <c r="S33" s="1598"/>
      <c r="T33" s="1598" t="s">
        <v>0</v>
      </c>
      <c r="U33" s="1598" t="s">
        <v>0</v>
      </c>
      <c r="V33" s="1598" t="s">
        <v>0</v>
      </c>
      <c r="W33" s="1598" t="s">
        <v>0</v>
      </c>
      <c r="X33" s="1598" t="s">
        <v>0</v>
      </c>
      <c r="Y33" s="1598" t="s">
        <v>0</v>
      </c>
      <c r="Z33" s="1696" t="s">
        <v>2165</v>
      </c>
      <c r="AA33" s="1695">
        <v>44040</v>
      </c>
      <c r="AB33" s="1683" t="s">
        <v>509</v>
      </c>
      <c r="AC33" s="1501"/>
      <c r="AD33" s="1501">
        <v>14525000</v>
      </c>
      <c r="AE33" s="1501"/>
      <c r="AF33" s="1501"/>
      <c r="AG33" s="1501"/>
      <c r="AH33" s="1501">
        <f t="shared" si="0"/>
        <v>14525000</v>
      </c>
      <c r="AI33" s="1501"/>
      <c r="AJ33" s="1501"/>
      <c r="AK33" s="1501"/>
      <c r="AL33" s="1501"/>
      <c r="AM33" s="1501"/>
      <c r="AN33" s="1501">
        <f t="shared" si="1"/>
        <v>0</v>
      </c>
      <c r="AO33" s="1501"/>
      <c r="AP33" s="1501"/>
      <c r="AQ33" s="1501"/>
      <c r="AR33" s="1501"/>
      <c r="AS33" s="1501"/>
      <c r="AT33" s="1501"/>
      <c r="AU33" s="1501"/>
      <c r="AV33" s="1501"/>
      <c r="AW33" s="1501"/>
      <c r="AX33" s="1501"/>
      <c r="AY33" s="1501"/>
      <c r="AZ33" s="1501"/>
      <c r="BA33" s="1500"/>
      <c r="BB33" s="1499"/>
      <c r="BC33" s="1499"/>
      <c r="BD33" s="1499"/>
      <c r="BE33" s="1499"/>
      <c r="BF33" s="1499"/>
      <c r="BG33" s="1499"/>
      <c r="BH33" s="1499"/>
      <c r="BI33" s="1499"/>
      <c r="BJ33" s="1499"/>
      <c r="BK33" s="1499"/>
      <c r="BL33" s="1499"/>
      <c r="BM33" s="1499"/>
      <c r="BN33" s="1499"/>
    </row>
    <row r="34" spans="1:66" ht="59.25" customHeight="1" x14ac:dyDescent="0.2">
      <c r="A34" s="1528"/>
      <c r="B34" s="1701"/>
      <c r="C34" s="1618"/>
      <c r="D34" s="1618"/>
      <c r="E34" s="1618"/>
      <c r="F34" s="1642"/>
      <c r="G34" s="1700"/>
      <c r="H34" s="1700"/>
      <c r="I34" s="1641"/>
      <c r="J34" s="3466"/>
      <c r="K34" s="3455"/>
      <c r="L34" s="3455"/>
      <c r="M34" s="1699">
        <v>3</v>
      </c>
      <c r="N34" s="1698" t="s">
        <v>2174</v>
      </c>
      <c r="O34" s="1697" t="s">
        <v>2166</v>
      </c>
      <c r="P34" s="1624" t="s">
        <v>2003</v>
      </c>
      <c r="Q34" s="1598"/>
      <c r="R34" s="1598"/>
      <c r="S34" s="1598"/>
      <c r="T34" s="1598" t="s">
        <v>0</v>
      </c>
      <c r="U34" s="1598" t="s">
        <v>0</v>
      </c>
      <c r="V34" s="1598" t="s">
        <v>0</v>
      </c>
      <c r="W34" s="1598" t="s">
        <v>0</v>
      </c>
      <c r="X34" s="1598" t="s">
        <v>0</v>
      </c>
      <c r="Y34" s="1598" t="s">
        <v>0</v>
      </c>
      <c r="Z34" s="1696" t="s">
        <v>2165</v>
      </c>
      <c r="AA34" s="1695">
        <v>44040</v>
      </c>
      <c r="AB34" s="1683" t="s">
        <v>509</v>
      </c>
      <c r="AC34" s="1501"/>
      <c r="AD34" s="1501"/>
      <c r="AE34" s="1501"/>
      <c r="AF34" s="1501"/>
      <c r="AG34" s="1501"/>
      <c r="AH34" s="1501">
        <f t="shared" si="0"/>
        <v>0</v>
      </c>
      <c r="AI34" s="1501">
        <v>2600000</v>
      </c>
      <c r="AJ34" s="1501"/>
      <c r="AK34" s="1501"/>
      <c r="AL34" s="1501"/>
      <c r="AM34" s="1501"/>
      <c r="AN34" s="1501">
        <f t="shared" si="1"/>
        <v>2600000</v>
      </c>
      <c r="AO34" s="1501"/>
      <c r="AP34" s="1501">
        <v>2600000</v>
      </c>
      <c r="AQ34" s="1501"/>
      <c r="AR34" s="1501"/>
      <c r="AS34" s="1501"/>
      <c r="AT34" s="1501"/>
      <c r="AU34" s="1501"/>
      <c r="AV34" s="1501"/>
      <c r="AW34" s="1501"/>
      <c r="AX34" s="1501"/>
      <c r="AY34" s="1501"/>
      <c r="AZ34" s="1501"/>
      <c r="BA34" s="1500"/>
      <c r="BB34" s="1499"/>
      <c r="BC34" s="1499"/>
      <c r="BD34" s="1499"/>
      <c r="BE34" s="1499"/>
      <c r="BF34" s="1499"/>
      <c r="BG34" s="1499"/>
      <c r="BH34" s="1499"/>
      <c r="BI34" s="1499"/>
      <c r="BJ34" s="1499"/>
      <c r="BK34" s="1499"/>
      <c r="BL34" s="1499"/>
      <c r="BM34" s="1499"/>
      <c r="BN34" s="1499"/>
    </row>
    <row r="35" spans="1:66" ht="42" customHeight="1" x14ac:dyDescent="0.2">
      <c r="A35" s="1528"/>
      <c r="B35" s="1701"/>
      <c r="C35" s="1618"/>
      <c r="D35" s="1618"/>
      <c r="E35" s="1618"/>
      <c r="F35" s="1642"/>
      <c r="G35" s="1700"/>
      <c r="H35" s="1700"/>
      <c r="I35" s="1641"/>
      <c r="J35" s="3466"/>
      <c r="K35" s="3455"/>
      <c r="L35" s="3455"/>
      <c r="M35" s="1699">
        <v>4</v>
      </c>
      <c r="N35" s="1698" t="s">
        <v>2173</v>
      </c>
      <c r="O35" s="1697" t="s">
        <v>2166</v>
      </c>
      <c r="P35" s="1624" t="s">
        <v>2003</v>
      </c>
      <c r="Q35" s="1598"/>
      <c r="R35" s="1598"/>
      <c r="S35" s="1598"/>
      <c r="T35" s="1598" t="s">
        <v>0</v>
      </c>
      <c r="U35" s="1598" t="s">
        <v>0</v>
      </c>
      <c r="V35" s="1598" t="s">
        <v>0</v>
      </c>
      <c r="W35" s="1598" t="s">
        <v>0</v>
      </c>
      <c r="X35" s="1598" t="s">
        <v>0</v>
      </c>
      <c r="Y35" s="1598" t="s">
        <v>0</v>
      </c>
      <c r="Z35" s="1696" t="s">
        <v>2165</v>
      </c>
      <c r="AA35" s="1695">
        <v>44040</v>
      </c>
      <c r="AB35" s="1683" t="s">
        <v>509</v>
      </c>
      <c r="AC35" s="1501"/>
      <c r="AD35" s="1501">
        <v>108600</v>
      </c>
      <c r="AE35" s="1501"/>
      <c r="AF35" s="1501"/>
      <c r="AG35" s="1501"/>
      <c r="AH35" s="1501">
        <f t="shared" si="0"/>
        <v>108600</v>
      </c>
      <c r="AI35" s="1501"/>
      <c r="AJ35" s="1501"/>
      <c r="AK35" s="1501"/>
      <c r="AL35" s="1501"/>
      <c r="AM35" s="1501"/>
      <c r="AN35" s="1501">
        <f t="shared" si="1"/>
        <v>0</v>
      </c>
      <c r="AO35" s="1501"/>
      <c r="AP35" s="1501"/>
      <c r="AQ35" s="1501"/>
      <c r="AR35" s="1501"/>
      <c r="AS35" s="1501"/>
      <c r="AT35" s="1501"/>
      <c r="AU35" s="1501"/>
      <c r="AV35" s="1501"/>
      <c r="AW35" s="1501"/>
      <c r="AX35" s="1501"/>
      <c r="AY35" s="1501"/>
      <c r="AZ35" s="1501"/>
      <c r="BA35" s="1500"/>
      <c r="BB35" s="1499"/>
      <c r="BC35" s="1499"/>
      <c r="BD35" s="1499"/>
      <c r="BE35" s="1499"/>
      <c r="BF35" s="1499"/>
      <c r="BG35" s="1499"/>
      <c r="BH35" s="1499"/>
      <c r="BI35" s="1499"/>
      <c r="BJ35" s="1499"/>
      <c r="BK35" s="1499"/>
      <c r="BL35" s="1499"/>
      <c r="BM35" s="1499"/>
      <c r="BN35" s="1499"/>
    </row>
    <row r="36" spans="1:66" ht="64.5" customHeight="1" x14ac:dyDescent="0.2">
      <c r="A36" s="1528"/>
      <c r="B36" s="1701"/>
      <c r="C36" s="1618"/>
      <c r="D36" s="1618"/>
      <c r="E36" s="1618"/>
      <c r="F36" s="1642"/>
      <c r="G36" s="1700"/>
      <c r="H36" s="1700"/>
      <c r="I36" s="1641"/>
      <c r="J36" s="3466"/>
      <c r="K36" s="3455"/>
      <c r="L36" s="3455"/>
      <c r="M36" s="1699">
        <v>5</v>
      </c>
      <c r="N36" s="1698" t="s">
        <v>2172</v>
      </c>
      <c r="O36" s="1697" t="s">
        <v>2166</v>
      </c>
      <c r="P36" s="1624" t="s">
        <v>2003</v>
      </c>
      <c r="Q36" s="1598"/>
      <c r="R36" s="1598"/>
      <c r="S36" s="1598"/>
      <c r="T36" s="1598" t="s">
        <v>0</v>
      </c>
      <c r="U36" s="1598" t="s">
        <v>0</v>
      </c>
      <c r="V36" s="1598" t="s">
        <v>0</v>
      </c>
      <c r="W36" s="1598" t="s">
        <v>0</v>
      </c>
      <c r="X36" s="1598" t="s">
        <v>0</v>
      </c>
      <c r="Y36" s="1598" t="s">
        <v>0</v>
      </c>
      <c r="Z36" s="1696" t="s">
        <v>2165</v>
      </c>
      <c r="AA36" s="1695">
        <v>44040</v>
      </c>
      <c r="AB36" s="1683" t="s">
        <v>509</v>
      </c>
      <c r="AC36" s="1501"/>
      <c r="AD36" s="1501">
        <v>271500</v>
      </c>
      <c r="AE36" s="1501"/>
      <c r="AF36" s="1501"/>
      <c r="AG36" s="1501"/>
      <c r="AH36" s="1501">
        <f t="shared" si="0"/>
        <v>271500</v>
      </c>
      <c r="AI36" s="1501"/>
      <c r="AJ36" s="1501"/>
      <c r="AK36" s="1501"/>
      <c r="AL36" s="1501"/>
      <c r="AM36" s="1501"/>
      <c r="AN36" s="1501">
        <f t="shared" si="1"/>
        <v>0</v>
      </c>
      <c r="AO36" s="1501"/>
      <c r="AP36" s="1501"/>
      <c r="AQ36" s="1501"/>
      <c r="AR36" s="1501"/>
      <c r="AS36" s="1501"/>
      <c r="AT36" s="1501"/>
      <c r="AU36" s="1501"/>
      <c r="AV36" s="1501"/>
      <c r="AW36" s="1501"/>
      <c r="AX36" s="1501"/>
      <c r="AY36" s="1501"/>
      <c r="AZ36" s="1501"/>
      <c r="BA36" s="1500"/>
      <c r="BB36" s="1499"/>
      <c r="BC36" s="1499"/>
      <c r="BD36" s="1499"/>
      <c r="BE36" s="1499"/>
      <c r="BF36" s="1499"/>
      <c r="BG36" s="1499"/>
      <c r="BH36" s="1499"/>
      <c r="BI36" s="1499"/>
      <c r="BJ36" s="1499"/>
      <c r="BK36" s="1499"/>
      <c r="BL36" s="1499"/>
      <c r="BM36" s="1499"/>
      <c r="BN36" s="1499"/>
    </row>
    <row r="37" spans="1:66" ht="68.25" customHeight="1" x14ac:dyDescent="0.2">
      <c r="A37" s="1528"/>
      <c r="B37" s="1701"/>
      <c r="C37" s="1618"/>
      <c r="D37" s="1618"/>
      <c r="E37" s="1618"/>
      <c r="F37" s="1642"/>
      <c r="G37" s="1700"/>
      <c r="H37" s="1700"/>
      <c r="I37" s="1641"/>
      <c r="J37" s="3466"/>
      <c r="K37" s="3455"/>
      <c r="L37" s="3455"/>
      <c r="M37" s="1699">
        <v>6</v>
      </c>
      <c r="N37" s="1698" t="s">
        <v>2171</v>
      </c>
      <c r="O37" s="1697" t="s">
        <v>2166</v>
      </c>
      <c r="P37" s="1624" t="s">
        <v>2003</v>
      </c>
      <c r="Q37" s="1598"/>
      <c r="R37" s="1598"/>
      <c r="S37" s="1598"/>
      <c r="T37" s="1598"/>
      <c r="U37" s="1598"/>
      <c r="V37" s="1598" t="s">
        <v>0</v>
      </c>
      <c r="W37" s="1598"/>
      <c r="X37" s="1598" t="s">
        <v>0</v>
      </c>
      <c r="Y37" s="1598"/>
      <c r="Z37" s="1696" t="s">
        <v>2165</v>
      </c>
      <c r="AA37" s="1695">
        <v>44040</v>
      </c>
      <c r="AB37" s="1683" t="s">
        <v>509</v>
      </c>
      <c r="AC37" s="1501"/>
      <c r="AD37" s="1501">
        <v>380000</v>
      </c>
      <c r="AE37" s="1501"/>
      <c r="AF37" s="1501"/>
      <c r="AG37" s="1501"/>
      <c r="AH37" s="1501">
        <f t="shared" si="0"/>
        <v>380000</v>
      </c>
      <c r="AI37" s="1501"/>
      <c r="AJ37" s="1501"/>
      <c r="AK37" s="1501"/>
      <c r="AL37" s="1501"/>
      <c r="AM37" s="1501"/>
      <c r="AN37" s="1501">
        <f t="shared" si="1"/>
        <v>0</v>
      </c>
      <c r="AO37" s="1501"/>
      <c r="AP37" s="1501"/>
      <c r="AQ37" s="1501"/>
      <c r="AR37" s="1501"/>
      <c r="AS37" s="1501"/>
      <c r="AT37" s="1501"/>
      <c r="AU37" s="1501"/>
      <c r="AV37" s="1501"/>
      <c r="AW37" s="1501"/>
      <c r="AX37" s="1501"/>
      <c r="AY37" s="1501"/>
      <c r="AZ37" s="1501"/>
      <c r="BA37" s="1500"/>
      <c r="BB37" s="1499"/>
      <c r="BC37" s="1499"/>
      <c r="BD37" s="1499"/>
      <c r="BE37" s="1499"/>
      <c r="BF37" s="1499"/>
      <c r="BG37" s="1499"/>
      <c r="BH37" s="1499"/>
      <c r="BI37" s="1499"/>
      <c r="BJ37" s="1499"/>
      <c r="BK37" s="1499"/>
      <c r="BL37" s="1499"/>
      <c r="BM37" s="1499"/>
      <c r="BN37" s="1499"/>
    </row>
    <row r="38" spans="1:66" ht="59.25" customHeight="1" x14ac:dyDescent="0.2">
      <c r="A38" s="1528"/>
      <c r="B38" s="1701"/>
      <c r="C38" s="1618"/>
      <c r="D38" s="1618"/>
      <c r="E38" s="1618"/>
      <c r="F38" s="1642"/>
      <c r="G38" s="1700"/>
      <c r="H38" s="1700"/>
      <c r="I38" s="1641"/>
      <c r="J38" s="3466"/>
      <c r="K38" s="3455"/>
      <c r="L38" s="3455"/>
      <c r="M38" s="1699">
        <v>7</v>
      </c>
      <c r="N38" s="1698" t="s">
        <v>2170</v>
      </c>
      <c r="O38" s="1697" t="s">
        <v>2166</v>
      </c>
      <c r="P38" s="1624" t="s">
        <v>2003</v>
      </c>
      <c r="Q38" s="1598"/>
      <c r="R38" s="1598"/>
      <c r="S38" s="1598"/>
      <c r="T38" s="1598" t="s">
        <v>0</v>
      </c>
      <c r="U38" s="1598" t="s">
        <v>0</v>
      </c>
      <c r="V38" s="1598" t="s">
        <v>0</v>
      </c>
      <c r="W38" s="1598" t="s">
        <v>0</v>
      </c>
      <c r="X38" s="1598" t="s">
        <v>0</v>
      </c>
      <c r="Y38" s="1598" t="s">
        <v>0</v>
      </c>
      <c r="Z38" s="1696" t="s">
        <v>2165</v>
      </c>
      <c r="AA38" s="1695">
        <v>44040</v>
      </c>
      <c r="AB38" s="1683" t="s">
        <v>509</v>
      </c>
      <c r="AC38" s="1501"/>
      <c r="AD38" s="1501"/>
      <c r="AE38" s="1501"/>
      <c r="AF38" s="1501"/>
      <c r="AG38" s="1501"/>
      <c r="AH38" s="1501">
        <f t="shared" si="0"/>
        <v>0</v>
      </c>
      <c r="AI38" s="1501">
        <v>720000</v>
      </c>
      <c r="AJ38" s="1501"/>
      <c r="AK38" s="1501"/>
      <c r="AL38" s="1501"/>
      <c r="AM38" s="1501"/>
      <c r="AN38" s="1501">
        <f t="shared" si="1"/>
        <v>720000</v>
      </c>
      <c r="AO38" s="1501"/>
      <c r="AP38" s="1501">
        <v>720000</v>
      </c>
      <c r="AQ38" s="1501"/>
      <c r="AR38" s="1501"/>
      <c r="AS38" s="1501"/>
      <c r="AT38" s="1501"/>
      <c r="AU38" s="1501"/>
      <c r="AV38" s="1501"/>
      <c r="AW38" s="1501"/>
      <c r="AX38" s="1501"/>
      <c r="AY38" s="1501"/>
      <c r="AZ38" s="1501"/>
      <c r="BA38" s="1500"/>
      <c r="BB38" s="1499"/>
      <c r="BC38" s="1499"/>
      <c r="BD38" s="1499"/>
      <c r="BE38" s="1499"/>
      <c r="BF38" s="1499"/>
      <c r="BG38" s="1499"/>
      <c r="BH38" s="1499"/>
      <c r="BI38" s="1499"/>
      <c r="BJ38" s="1499"/>
      <c r="BK38" s="1499"/>
      <c r="BL38" s="1499"/>
      <c r="BM38" s="1499"/>
      <c r="BN38" s="1499"/>
    </row>
    <row r="39" spans="1:66" ht="83.25" customHeight="1" x14ac:dyDescent="0.2">
      <c r="A39" s="1528"/>
      <c r="B39" s="1701"/>
      <c r="C39" s="1618"/>
      <c r="D39" s="1618"/>
      <c r="E39" s="1618"/>
      <c r="F39" s="1642"/>
      <c r="G39" s="1700"/>
      <c r="H39" s="1700"/>
      <c r="I39" s="1641"/>
      <c r="J39" s="3466"/>
      <c r="K39" s="3455"/>
      <c r="L39" s="3455"/>
      <c r="M39" s="1699">
        <v>8</v>
      </c>
      <c r="N39" s="1698" t="s">
        <v>2169</v>
      </c>
      <c r="O39" s="1697" t="s">
        <v>2166</v>
      </c>
      <c r="P39" s="1624" t="s">
        <v>2003</v>
      </c>
      <c r="Q39" s="1598"/>
      <c r="R39" s="1598"/>
      <c r="S39" s="1598"/>
      <c r="T39" s="1598"/>
      <c r="U39" s="1598"/>
      <c r="V39" s="1598"/>
      <c r="W39" s="1598"/>
      <c r="X39" s="1598" t="s">
        <v>0</v>
      </c>
      <c r="Y39" s="1598"/>
      <c r="Z39" s="1696" t="s">
        <v>2165</v>
      </c>
      <c r="AA39" s="1695">
        <v>44040</v>
      </c>
      <c r="AB39" s="1683" t="s">
        <v>509</v>
      </c>
      <c r="AC39" s="1501"/>
      <c r="AD39" s="1501"/>
      <c r="AE39" s="1501"/>
      <c r="AF39" s="1501"/>
      <c r="AG39" s="1501"/>
      <c r="AH39" s="1501">
        <f t="shared" si="0"/>
        <v>0</v>
      </c>
      <c r="AI39" s="1501">
        <v>1250000</v>
      </c>
      <c r="AJ39" s="1501"/>
      <c r="AK39" s="1501"/>
      <c r="AL39" s="1501"/>
      <c r="AM39" s="1501"/>
      <c r="AN39" s="1501">
        <f t="shared" si="1"/>
        <v>1250000</v>
      </c>
      <c r="AO39" s="1501"/>
      <c r="AP39" s="1501">
        <v>1250000</v>
      </c>
      <c r="AQ39" s="1501"/>
      <c r="AR39" s="1501"/>
      <c r="AS39" s="1501"/>
      <c r="AT39" s="1501"/>
      <c r="AU39" s="1501"/>
      <c r="AV39" s="1501"/>
      <c r="AW39" s="1501"/>
      <c r="AX39" s="1501"/>
      <c r="AY39" s="1501"/>
      <c r="AZ39" s="1501"/>
      <c r="BA39" s="1500"/>
      <c r="BB39" s="1499"/>
      <c r="BC39" s="1499"/>
      <c r="BD39" s="1499"/>
      <c r="BE39" s="1499"/>
      <c r="BF39" s="1499"/>
      <c r="BG39" s="1499"/>
      <c r="BH39" s="1499"/>
      <c r="BI39" s="1499"/>
      <c r="BJ39" s="1499"/>
      <c r="BK39" s="1499"/>
      <c r="BL39" s="1499"/>
      <c r="BM39" s="1499"/>
      <c r="BN39" s="1499"/>
    </row>
    <row r="40" spans="1:66" ht="42" customHeight="1" x14ac:dyDescent="0.2">
      <c r="A40" s="1528"/>
      <c r="B40" s="1701"/>
      <c r="C40" s="1618"/>
      <c r="D40" s="1618"/>
      <c r="E40" s="1618"/>
      <c r="F40" s="1642"/>
      <c r="G40" s="1700"/>
      <c r="H40" s="1700"/>
      <c r="I40" s="1641"/>
      <c r="J40" s="3466"/>
      <c r="K40" s="3455"/>
      <c r="L40" s="3455"/>
      <c r="M40" s="1699">
        <v>9</v>
      </c>
      <c r="N40" s="1698" t="s">
        <v>2168</v>
      </c>
      <c r="O40" s="1697" t="s">
        <v>2166</v>
      </c>
      <c r="P40" s="1624" t="s">
        <v>2003</v>
      </c>
      <c r="Q40" s="1598"/>
      <c r="R40" s="1598"/>
      <c r="S40" s="1598"/>
      <c r="T40" s="1598"/>
      <c r="U40" s="1598" t="s">
        <v>0</v>
      </c>
      <c r="V40" s="1598"/>
      <c r="W40" s="1598"/>
      <c r="X40" s="1598"/>
      <c r="Y40" s="1598"/>
      <c r="Z40" s="1696" t="s">
        <v>2165</v>
      </c>
      <c r="AA40" s="1695">
        <v>44040</v>
      </c>
      <c r="AB40" s="1683" t="s">
        <v>509</v>
      </c>
      <c r="AC40" s="1501"/>
      <c r="AD40" s="1501">
        <v>227564</v>
      </c>
      <c r="AE40" s="1501"/>
      <c r="AF40" s="1501"/>
      <c r="AG40" s="1501"/>
      <c r="AH40" s="1501">
        <f t="shared" si="0"/>
        <v>227564</v>
      </c>
      <c r="AI40" s="1501"/>
      <c r="AJ40" s="1501"/>
      <c r="AK40" s="1501"/>
      <c r="AL40" s="1501"/>
      <c r="AM40" s="1501"/>
      <c r="AN40" s="1501">
        <f t="shared" si="1"/>
        <v>0</v>
      </c>
      <c r="AO40" s="1501"/>
      <c r="AP40" s="1501"/>
      <c r="AQ40" s="1501"/>
      <c r="AR40" s="1501"/>
      <c r="AS40" s="1501"/>
      <c r="AT40" s="1501"/>
      <c r="AU40" s="1501"/>
      <c r="AV40" s="1501"/>
      <c r="AW40" s="1501"/>
      <c r="AX40" s="1501"/>
      <c r="AY40" s="1501"/>
      <c r="AZ40" s="1501"/>
      <c r="BA40" s="1500"/>
      <c r="BB40" s="1499"/>
      <c r="BC40" s="1499"/>
      <c r="BD40" s="1499"/>
      <c r="BE40" s="1499"/>
      <c r="BF40" s="1499"/>
      <c r="BG40" s="1499"/>
      <c r="BH40" s="1499"/>
      <c r="BI40" s="1499"/>
      <c r="BJ40" s="1499"/>
      <c r="BK40" s="1499"/>
      <c r="BL40" s="1499"/>
      <c r="BM40" s="1499"/>
      <c r="BN40" s="1499"/>
    </row>
    <row r="41" spans="1:66" ht="42" customHeight="1" x14ac:dyDescent="0.2">
      <c r="A41" s="1528"/>
      <c r="B41" s="1701"/>
      <c r="C41" s="1618"/>
      <c r="D41" s="1618"/>
      <c r="E41" s="1618"/>
      <c r="F41" s="1642"/>
      <c r="G41" s="1700"/>
      <c r="H41" s="1700"/>
      <c r="I41" s="1641"/>
      <c r="J41" s="3467"/>
      <c r="K41" s="3456"/>
      <c r="L41" s="3456"/>
      <c r="M41" s="1699">
        <v>10</v>
      </c>
      <c r="N41" s="1698" t="s">
        <v>2167</v>
      </c>
      <c r="O41" s="1697" t="s">
        <v>2166</v>
      </c>
      <c r="P41" s="1624" t="s">
        <v>2003</v>
      </c>
      <c r="Q41" s="1624"/>
      <c r="R41" s="1624"/>
      <c r="S41" s="1624"/>
      <c r="T41" s="1624"/>
      <c r="U41" s="1624" t="s">
        <v>0</v>
      </c>
      <c r="V41" s="1624" t="s">
        <v>0</v>
      </c>
      <c r="W41" s="1624" t="s">
        <v>0</v>
      </c>
      <c r="X41" s="1624" t="s">
        <v>0</v>
      </c>
      <c r="Y41" s="1624"/>
      <c r="Z41" s="1696" t="s">
        <v>2165</v>
      </c>
      <c r="AA41" s="1695">
        <v>44040</v>
      </c>
      <c r="AB41" s="1683" t="s">
        <v>509</v>
      </c>
      <c r="AC41" s="1501"/>
      <c r="AD41" s="1501">
        <v>500000</v>
      </c>
      <c r="AE41" s="1501"/>
      <c r="AF41" s="1501"/>
      <c r="AG41" s="1501"/>
      <c r="AH41" s="1501">
        <f t="shared" si="0"/>
        <v>500000</v>
      </c>
      <c r="AI41" s="1501"/>
      <c r="AJ41" s="1501"/>
      <c r="AK41" s="1501"/>
      <c r="AL41" s="1501"/>
      <c r="AM41" s="1501"/>
      <c r="AN41" s="1501">
        <f t="shared" si="1"/>
        <v>0</v>
      </c>
      <c r="AO41" s="1501"/>
      <c r="AP41" s="1501"/>
      <c r="AQ41" s="1501"/>
      <c r="AR41" s="1501"/>
      <c r="AS41" s="1501"/>
      <c r="AT41" s="1501"/>
      <c r="AU41" s="1501"/>
      <c r="AV41" s="1501"/>
      <c r="AW41" s="1501"/>
      <c r="AX41" s="1501"/>
      <c r="AY41" s="1501"/>
      <c r="AZ41" s="1501"/>
      <c r="BA41" s="1500"/>
      <c r="BB41" s="1499"/>
      <c r="BC41" s="1499"/>
      <c r="BD41" s="1499"/>
      <c r="BE41" s="1499"/>
      <c r="BF41" s="1499"/>
      <c r="BG41" s="1499"/>
      <c r="BH41" s="1499"/>
      <c r="BI41" s="1499"/>
      <c r="BJ41" s="1499"/>
      <c r="BK41" s="1499"/>
      <c r="BL41" s="1499"/>
      <c r="BM41" s="1499"/>
      <c r="BN41" s="1499"/>
    </row>
    <row r="42" spans="1:66" ht="46.5" customHeight="1" x14ac:dyDescent="0.2">
      <c r="A42" s="1528"/>
      <c r="B42" s="1650" t="s">
        <v>1158</v>
      </c>
      <c r="C42" s="1689" t="s">
        <v>1209</v>
      </c>
      <c r="D42" s="1608" t="s">
        <v>1208</v>
      </c>
      <c r="E42" s="1612" t="s">
        <v>728</v>
      </c>
      <c r="F42" s="1612" t="s">
        <v>669</v>
      </c>
      <c r="G42" s="1611" t="s">
        <v>124</v>
      </c>
      <c r="H42" s="1611">
        <v>1</v>
      </c>
      <c r="I42" s="1694">
        <v>0.25</v>
      </c>
      <c r="J42" s="3430" t="s">
        <v>2164</v>
      </c>
      <c r="K42" s="3446" t="s">
        <v>2163</v>
      </c>
      <c r="L42" s="3449" t="s">
        <v>2031</v>
      </c>
      <c r="M42" s="1598">
        <v>1</v>
      </c>
      <c r="N42" s="1602" t="s">
        <v>2162</v>
      </c>
      <c r="O42" s="1601" t="s">
        <v>2149</v>
      </c>
      <c r="P42" s="1624" t="s">
        <v>2003</v>
      </c>
      <c r="Q42" s="1598"/>
      <c r="R42" s="1598"/>
      <c r="S42" s="1598"/>
      <c r="T42" s="1598" t="s">
        <v>0</v>
      </c>
      <c r="U42" s="1675" t="s">
        <v>0</v>
      </c>
      <c r="V42" s="1598" t="s">
        <v>0</v>
      </c>
      <c r="W42" s="1598" t="s">
        <v>0</v>
      </c>
      <c r="X42" s="1598" t="s">
        <v>0</v>
      </c>
      <c r="Y42" s="1598"/>
      <c r="Z42" s="1600"/>
      <c r="AA42" s="1599" t="s">
        <v>2066</v>
      </c>
      <c r="AB42" s="1683" t="s">
        <v>509</v>
      </c>
      <c r="AC42" s="1501">
        <v>48315210</v>
      </c>
      <c r="AD42" s="1501"/>
      <c r="AE42" s="1501"/>
      <c r="AF42" s="1501"/>
      <c r="AG42" s="1501"/>
      <c r="AH42" s="1501">
        <f t="shared" si="0"/>
        <v>48315210</v>
      </c>
      <c r="AI42" s="1501"/>
      <c r="AJ42" s="1501"/>
      <c r="AK42" s="1501"/>
      <c r="AL42" s="1501"/>
      <c r="AM42" s="1501"/>
      <c r="AN42" s="1501">
        <f t="shared" si="1"/>
        <v>0</v>
      </c>
      <c r="AO42" s="1501"/>
      <c r="AP42" s="1501"/>
      <c r="AQ42" s="1501"/>
      <c r="AR42" s="1501"/>
      <c r="AS42" s="1501"/>
      <c r="AT42" s="1501"/>
      <c r="AU42" s="1501"/>
      <c r="AV42" s="1501"/>
      <c r="AW42" s="1501"/>
      <c r="AX42" s="1501"/>
      <c r="AY42" s="1501"/>
      <c r="AZ42" s="1501"/>
      <c r="BA42" s="1500"/>
      <c r="BB42" s="1499"/>
      <c r="BC42" s="1499"/>
      <c r="BD42" s="1499"/>
      <c r="BE42" s="1499"/>
      <c r="BF42" s="1499"/>
      <c r="BG42" s="1499"/>
      <c r="BH42" s="1499"/>
      <c r="BI42" s="1499"/>
      <c r="BJ42" s="1499"/>
      <c r="BK42" s="1499"/>
      <c r="BL42" s="1499"/>
      <c r="BM42" s="1499"/>
      <c r="BN42" s="1499"/>
    </row>
    <row r="43" spans="1:66" ht="55.5" customHeight="1" x14ac:dyDescent="0.2">
      <c r="A43" s="1528"/>
      <c r="B43" s="1650"/>
      <c r="C43" s="1689"/>
      <c r="D43" s="1608"/>
      <c r="E43" s="1608"/>
      <c r="F43" s="1608"/>
      <c r="G43" s="1607"/>
      <c r="H43" s="1607"/>
      <c r="I43" s="1691"/>
      <c r="J43" s="3431"/>
      <c r="K43" s="3447"/>
      <c r="L43" s="3450"/>
      <c r="M43" s="1598">
        <v>2</v>
      </c>
      <c r="N43" s="1602" t="s">
        <v>2161</v>
      </c>
      <c r="O43" s="1601" t="s">
        <v>2149</v>
      </c>
      <c r="P43" s="1624" t="s">
        <v>2003</v>
      </c>
      <c r="Q43" s="1598"/>
      <c r="R43" s="1598"/>
      <c r="S43" s="1598"/>
      <c r="T43" s="1601" t="s">
        <v>0</v>
      </c>
      <c r="U43" s="1601" t="s">
        <v>0</v>
      </c>
      <c r="V43" s="1601" t="s">
        <v>0</v>
      </c>
      <c r="W43" s="1598"/>
      <c r="X43" s="1598"/>
      <c r="Y43" s="1598"/>
      <c r="Z43" s="1600"/>
      <c r="AA43" s="1599" t="s">
        <v>2066</v>
      </c>
      <c r="AB43" s="1683" t="s">
        <v>509</v>
      </c>
      <c r="AC43" s="1501">
        <v>5800000</v>
      </c>
      <c r="AD43" s="1501"/>
      <c r="AE43" s="1501"/>
      <c r="AF43" s="1501"/>
      <c r="AG43" s="1501"/>
      <c r="AH43" s="1501">
        <f t="shared" si="0"/>
        <v>5800000</v>
      </c>
      <c r="AI43" s="1501"/>
      <c r="AJ43" s="1501"/>
      <c r="AK43" s="1501"/>
      <c r="AL43" s="1501"/>
      <c r="AM43" s="1501"/>
      <c r="AN43" s="1501">
        <f t="shared" si="1"/>
        <v>0</v>
      </c>
      <c r="AO43" s="1501"/>
      <c r="AP43" s="1501"/>
      <c r="AQ43" s="1501"/>
      <c r="AR43" s="1501"/>
      <c r="AS43" s="1501"/>
      <c r="AT43" s="1501"/>
      <c r="AU43" s="1501"/>
      <c r="AV43" s="1501"/>
      <c r="AW43" s="1501"/>
      <c r="AX43" s="1501"/>
      <c r="AY43" s="1501"/>
      <c r="AZ43" s="1501"/>
      <c r="BA43" s="1500"/>
      <c r="BB43" s="1499"/>
      <c r="BC43" s="1499"/>
      <c r="BD43" s="1499"/>
      <c r="BE43" s="1499"/>
      <c r="BF43" s="1499"/>
      <c r="BG43" s="1499"/>
      <c r="BH43" s="1499"/>
      <c r="BI43" s="1499"/>
      <c r="BJ43" s="1499"/>
      <c r="BK43" s="1499"/>
      <c r="BL43" s="1499"/>
      <c r="BM43" s="1499"/>
      <c r="BN43" s="1499"/>
    </row>
    <row r="44" spans="1:66" ht="43.5" customHeight="1" x14ac:dyDescent="0.2">
      <c r="A44" s="1528"/>
      <c r="B44" s="1650"/>
      <c r="C44" s="1689"/>
      <c r="D44" s="1608"/>
      <c r="E44" s="1608"/>
      <c r="F44" s="1608"/>
      <c r="G44" s="1607"/>
      <c r="H44" s="1607"/>
      <c r="I44" s="1691"/>
      <c r="J44" s="3431"/>
      <c r="K44" s="3447"/>
      <c r="L44" s="3450"/>
      <c r="M44" s="1598">
        <v>3</v>
      </c>
      <c r="N44" s="1602" t="s">
        <v>2160</v>
      </c>
      <c r="O44" s="1601" t="s">
        <v>2149</v>
      </c>
      <c r="P44" s="1624" t="s">
        <v>2003</v>
      </c>
      <c r="Q44" s="1598"/>
      <c r="R44" s="1598"/>
      <c r="S44" s="1598"/>
      <c r="T44" s="1598"/>
      <c r="U44" s="1675" t="s">
        <v>0</v>
      </c>
      <c r="V44" s="1675" t="s">
        <v>0</v>
      </c>
      <c r="W44" s="1675" t="s">
        <v>0</v>
      </c>
      <c r="X44" s="1598"/>
      <c r="Y44" s="1598"/>
      <c r="Z44" s="1600"/>
      <c r="AA44" s="1599" t="s">
        <v>2066</v>
      </c>
      <c r="AB44" s="1683" t="s">
        <v>509</v>
      </c>
      <c r="AC44" s="1501">
        <v>3166800</v>
      </c>
      <c r="AD44" s="1501"/>
      <c r="AE44" s="1501"/>
      <c r="AF44" s="1501"/>
      <c r="AG44" s="1501"/>
      <c r="AH44" s="1501">
        <f t="shared" si="0"/>
        <v>3166800</v>
      </c>
      <c r="AI44" s="1501"/>
      <c r="AJ44" s="1501"/>
      <c r="AK44" s="1501"/>
      <c r="AL44" s="1501"/>
      <c r="AM44" s="1501"/>
      <c r="AN44" s="1501">
        <f t="shared" si="1"/>
        <v>0</v>
      </c>
      <c r="AO44" s="1501"/>
      <c r="AP44" s="1501"/>
      <c r="AQ44" s="1501"/>
      <c r="AR44" s="1501"/>
      <c r="AS44" s="1501"/>
      <c r="AT44" s="1501"/>
      <c r="AU44" s="1501"/>
      <c r="AV44" s="1501"/>
      <c r="AW44" s="1501"/>
      <c r="AX44" s="1501"/>
      <c r="AY44" s="1501"/>
      <c r="AZ44" s="1501"/>
      <c r="BA44" s="1500"/>
      <c r="BB44" s="1499"/>
      <c r="BC44" s="1499"/>
      <c r="BD44" s="1499"/>
      <c r="BE44" s="1499"/>
      <c r="BF44" s="1499"/>
      <c r="BG44" s="1499"/>
      <c r="BH44" s="1499"/>
      <c r="BI44" s="1499"/>
      <c r="BJ44" s="1499"/>
      <c r="BK44" s="1499"/>
      <c r="BL44" s="1499"/>
      <c r="BM44" s="1499"/>
      <c r="BN44" s="1499"/>
    </row>
    <row r="45" spans="1:66" ht="43.5" customHeight="1" x14ac:dyDescent="0.2">
      <c r="A45" s="1528"/>
      <c r="B45" s="1650"/>
      <c r="C45" s="1689"/>
      <c r="D45" s="1608"/>
      <c r="E45" s="1608"/>
      <c r="F45" s="1608"/>
      <c r="G45" s="1607"/>
      <c r="H45" s="1607"/>
      <c r="I45" s="1691"/>
      <c r="J45" s="3431"/>
      <c r="K45" s="3447"/>
      <c r="L45" s="3450"/>
      <c r="M45" s="1598">
        <v>4</v>
      </c>
      <c r="N45" s="1602" t="s">
        <v>2159</v>
      </c>
      <c r="O45" s="1601" t="s">
        <v>2149</v>
      </c>
      <c r="P45" s="1624" t="s">
        <v>2003</v>
      </c>
      <c r="Q45" s="1598"/>
      <c r="R45" s="1598"/>
      <c r="S45" s="1598"/>
      <c r="T45" s="1598"/>
      <c r="U45" s="1675"/>
      <c r="V45" s="1598" t="s">
        <v>0</v>
      </c>
      <c r="W45" s="1598" t="s">
        <v>0</v>
      </c>
      <c r="X45" s="1598" t="s">
        <v>0</v>
      </c>
      <c r="Y45" s="1598" t="s">
        <v>0</v>
      </c>
      <c r="Z45" s="1600"/>
      <c r="AA45" s="1599" t="s">
        <v>2066</v>
      </c>
      <c r="AB45" s="1683" t="s">
        <v>509</v>
      </c>
      <c r="AC45" s="1501" t="s">
        <v>1547</v>
      </c>
      <c r="AD45" s="1501"/>
      <c r="AE45" s="1501"/>
      <c r="AF45" s="1501"/>
      <c r="AG45" s="1501"/>
      <c r="AH45" s="1501" t="e">
        <f t="shared" si="0"/>
        <v>#VALUE!</v>
      </c>
      <c r="AI45" s="1501"/>
      <c r="AJ45" s="1501"/>
      <c r="AK45" s="1501"/>
      <c r="AL45" s="1501"/>
      <c r="AM45" s="1501"/>
      <c r="AN45" s="1501">
        <f t="shared" si="1"/>
        <v>0</v>
      </c>
      <c r="AO45" s="1501"/>
      <c r="AP45" s="1501"/>
      <c r="AQ45" s="1501"/>
      <c r="AR45" s="1501"/>
      <c r="AS45" s="1501"/>
      <c r="AT45" s="1501"/>
      <c r="AU45" s="1501"/>
      <c r="AV45" s="1501"/>
      <c r="AW45" s="1501"/>
      <c r="AX45" s="1501"/>
      <c r="AY45" s="1501"/>
      <c r="AZ45" s="1501"/>
      <c r="BA45" s="1500"/>
      <c r="BB45" s="1499"/>
      <c r="BC45" s="1499"/>
      <c r="BD45" s="1499"/>
      <c r="BE45" s="1499"/>
      <c r="BF45" s="1499"/>
      <c r="BG45" s="1499"/>
      <c r="BH45" s="1499"/>
      <c r="BI45" s="1499"/>
      <c r="BJ45" s="1499"/>
      <c r="BK45" s="1499"/>
      <c r="BL45" s="1499"/>
      <c r="BM45" s="1499"/>
      <c r="BN45" s="1499"/>
    </row>
    <row r="46" spans="1:66" ht="43.5" customHeight="1" x14ac:dyDescent="0.2">
      <c r="A46" s="1528"/>
      <c r="B46" s="1650"/>
      <c r="C46" s="1689"/>
      <c r="D46" s="1608"/>
      <c r="E46" s="1608"/>
      <c r="F46" s="1608"/>
      <c r="G46" s="1607"/>
      <c r="H46" s="1607"/>
      <c r="I46" s="1691"/>
      <c r="J46" s="3431"/>
      <c r="K46" s="3447"/>
      <c r="L46" s="3450"/>
      <c r="M46" s="1598">
        <v>5</v>
      </c>
      <c r="N46" s="1602" t="s">
        <v>2158</v>
      </c>
      <c r="O46" s="1601" t="s">
        <v>2149</v>
      </c>
      <c r="P46" s="1624" t="s">
        <v>2003</v>
      </c>
      <c r="Q46" s="1598"/>
      <c r="R46" s="1598"/>
      <c r="S46" s="1598"/>
      <c r="T46" s="1598"/>
      <c r="U46" s="1675" t="s">
        <v>0</v>
      </c>
      <c r="V46" s="1675" t="s">
        <v>0</v>
      </c>
      <c r="W46" s="1675" t="s">
        <v>0</v>
      </c>
      <c r="X46" s="1675" t="s">
        <v>0</v>
      </c>
      <c r="Y46" s="1675" t="s">
        <v>0</v>
      </c>
      <c r="Z46" s="1600"/>
      <c r="AA46" s="1599" t="s">
        <v>2066</v>
      </c>
      <c r="AB46" s="1683" t="s">
        <v>509</v>
      </c>
      <c r="AC46" s="1693" t="s">
        <v>2157</v>
      </c>
      <c r="AD46" s="1501"/>
      <c r="AE46" s="1501"/>
      <c r="AF46" s="1501"/>
      <c r="AG46" s="1501"/>
      <c r="AH46" s="1501" t="e">
        <f t="shared" si="0"/>
        <v>#VALUE!</v>
      </c>
      <c r="AI46" s="1501"/>
      <c r="AJ46" s="1501"/>
      <c r="AK46" s="1501"/>
      <c r="AL46" s="1501"/>
      <c r="AM46" s="1501"/>
      <c r="AN46" s="1501">
        <f t="shared" si="1"/>
        <v>0</v>
      </c>
      <c r="AO46" s="1501"/>
      <c r="AP46" s="1501"/>
      <c r="AQ46" s="1501"/>
      <c r="AR46" s="1501"/>
      <c r="AS46" s="1501"/>
      <c r="AT46" s="1501"/>
      <c r="AU46" s="1501"/>
      <c r="AV46" s="1501"/>
      <c r="AW46" s="1501"/>
      <c r="AX46" s="1501"/>
      <c r="AY46" s="1501"/>
      <c r="AZ46" s="1501"/>
      <c r="BA46" s="1500"/>
      <c r="BB46" s="1499"/>
      <c r="BC46" s="1499"/>
      <c r="BD46" s="1499"/>
      <c r="BE46" s="1499"/>
      <c r="BF46" s="1499"/>
      <c r="BG46" s="1499"/>
      <c r="BH46" s="1499"/>
      <c r="BI46" s="1499"/>
      <c r="BJ46" s="1499"/>
      <c r="BK46" s="1499"/>
      <c r="BL46" s="1499"/>
      <c r="BM46" s="1499"/>
      <c r="BN46" s="1499"/>
    </row>
    <row r="47" spans="1:66" ht="43.5" customHeight="1" x14ac:dyDescent="0.2">
      <c r="A47" s="1528"/>
      <c r="B47" s="1650"/>
      <c r="C47" s="1689"/>
      <c r="D47" s="1608"/>
      <c r="E47" s="1608"/>
      <c r="F47" s="1608"/>
      <c r="G47" s="1607"/>
      <c r="H47" s="1607"/>
      <c r="I47" s="1691"/>
      <c r="J47" s="3431"/>
      <c r="K47" s="3447"/>
      <c r="L47" s="3450"/>
      <c r="M47" s="1598">
        <v>6</v>
      </c>
      <c r="N47" s="1602" t="s">
        <v>2156</v>
      </c>
      <c r="O47" s="1601" t="s">
        <v>2149</v>
      </c>
      <c r="P47" s="1624" t="s">
        <v>2003</v>
      </c>
      <c r="Q47" s="1614"/>
      <c r="R47" s="1614"/>
      <c r="S47" s="1614" t="s">
        <v>0</v>
      </c>
      <c r="T47" s="1614"/>
      <c r="U47" s="1675"/>
      <c r="V47" s="1614"/>
      <c r="W47" s="1614"/>
      <c r="X47" s="1614" t="s">
        <v>0</v>
      </c>
      <c r="Y47" s="1614" t="s">
        <v>0</v>
      </c>
      <c r="Z47" s="1692"/>
      <c r="AA47" s="1599" t="s">
        <v>2066</v>
      </c>
      <c r="AB47" s="1683" t="s">
        <v>509</v>
      </c>
      <c r="AC47" s="1501">
        <v>13853200</v>
      </c>
      <c r="AD47" s="1501"/>
      <c r="AE47" s="1501"/>
      <c r="AF47" s="1501"/>
      <c r="AG47" s="1501"/>
      <c r="AH47" s="1501">
        <f t="shared" si="0"/>
        <v>13853200</v>
      </c>
      <c r="AI47" s="1501"/>
      <c r="AJ47" s="1501"/>
      <c r="AK47" s="1501"/>
      <c r="AL47" s="1501"/>
      <c r="AM47" s="1501"/>
      <c r="AN47" s="1501">
        <f t="shared" si="1"/>
        <v>0</v>
      </c>
      <c r="AO47" s="1501"/>
      <c r="AP47" s="1501"/>
      <c r="AQ47" s="1501"/>
      <c r="AR47" s="1501"/>
      <c r="AS47" s="1501"/>
      <c r="AT47" s="1501"/>
      <c r="AU47" s="1501"/>
      <c r="AV47" s="1501"/>
      <c r="AW47" s="1501"/>
      <c r="AX47" s="1501"/>
      <c r="AY47" s="1501"/>
      <c r="AZ47" s="1501"/>
      <c r="BA47" s="1500"/>
      <c r="BB47" s="1499"/>
      <c r="BC47" s="1499"/>
      <c r="BD47" s="1499"/>
      <c r="BE47" s="1499"/>
      <c r="BF47" s="1499"/>
      <c r="BG47" s="1499"/>
      <c r="BH47" s="1499"/>
      <c r="BI47" s="1499"/>
      <c r="BJ47" s="1499"/>
      <c r="BK47" s="1499"/>
      <c r="BL47" s="1499"/>
      <c r="BM47" s="1499"/>
      <c r="BN47" s="1499"/>
    </row>
    <row r="48" spans="1:66" ht="57.75" customHeight="1" x14ac:dyDescent="0.2">
      <c r="A48" s="1528"/>
      <c r="B48" s="1650"/>
      <c r="C48" s="1689"/>
      <c r="D48" s="1608"/>
      <c r="E48" s="1608"/>
      <c r="F48" s="1608"/>
      <c r="G48" s="1607"/>
      <c r="H48" s="1607"/>
      <c r="I48" s="1691"/>
      <c r="J48" s="3431"/>
      <c r="K48" s="3447"/>
      <c r="L48" s="3450"/>
      <c r="M48" s="1598">
        <v>7</v>
      </c>
      <c r="N48" s="1602" t="s">
        <v>2155</v>
      </c>
      <c r="O48" s="1601" t="s">
        <v>2149</v>
      </c>
      <c r="P48" s="1624" t="s">
        <v>2003</v>
      </c>
      <c r="Q48" s="1598"/>
      <c r="R48" s="1598"/>
      <c r="S48" s="1598"/>
      <c r="T48" s="1598"/>
      <c r="U48" s="1675"/>
      <c r="V48" s="1598" t="s">
        <v>0</v>
      </c>
      <c r="W48" s="1598" t="s">
        <v>0</v>
      </c>
      <c r="X48" s="1598" t="s">
        <v>0</v>
      </c>
      <c r="Y48" s="1598"/>
      <c r="Z48" s="1600"/>
      <c r="AA48" s="1599" t="s">
        <v>2066</v>
      </c>
      <c r="AB48" s="1683" t="s">
        <v>509</v>
      </c>
      <c r="AC48" s="1501">
        <v>5879650</v>
      </c>
      <c r="AD48" s="1501"/>
      <c r="AE48" s="1501"/>
      <c r="AF48" s="1501"/>
      <c r="AG48" s="1501"/>
      <c r="AH48" s="1501">
        <f t="shared" si="0"/>
        <v>5879650</v>
      </c>
      <c r="AI48" s="1501"/>
      <c r="AJ48" s="1501"/>
      <c r="AK48" s="1501"/>
      <c r="AL48" s="1501"/>
      <c r="AM48" s="1501"/>
      <c r="AN48" s="1501">
        <f t="shared" si="1"/>
        <v>0</v>
      </c>
      <c r="AO48" s="1501"/>
      <c r="AP48" s="1501"/>
      <c r="AQ48" s="1501"/>
      <c r="AR48" s="1501"/>
      <c r="AS48" s="1501"/>
      <c r="AT48" s="1501"/>
      <c r="AU48" s="1501"/>
      <c r="AV48" s="1501"/>
      <c r="AW48" s="1501"/>
      <c r="AX48" s="1501"/>
      <c r="AY48" s="1501"/>
      <c r="AZ48" s="1501"/>
      <c r="BA48" s="1500"/>
      <c r="BB48" s="1499"/>
      <c r="BC48" s="1499"/>
      <c r="BD48" s="1499"/>
      <c r="BE48" s="1499"/>
      <c r="BF48" s="1499"/>
      <c r="BG48" s="1499"/>
      <c r="BH48" s="1499"/>
      <c r="BI48" s="1499"/>
      <c r="BJ48" s="1499"/>
      <c r="BK48" s="1499"/>
      <c r="BL48" s="1499"/>
      <c r="BM48" s="1499"/>
      <c r="BN48" s="1499"/>
    </row>
    <row r="49" spans="1:66" ht="43.5" customHeight="1" x14ac:dyDescent="0.2">
      <c r="A49" s="1528"/>
      <c r="B49" s="1650"/>
      <c r="C49" s="1689"/>
      <c r="D49" s="1608"/>
      <c r="E49" s="1608"/>
      <c r="F49" s="1608"/>
      <c r="G49" s="1607"/>
      <c r="H49" s="1607"/>
      <c r="I49" s="1691"/>
      <c r="J49" s="3431"/>
      <c r="K49" s="3447"/>
      <c r="L49" s="3450"/>
      <c r="M49" s="1598">
        <v>8</v>
      </c>
      <c r="N49" s="1602" t="s">
        <v>2154</v>
      </c>
      <c r="O49" s="1601" t="s">
        <v>2149</v>
      </c>
      <c r="P49" s="1624" t="s">
        <v>2003</v>
      </c>
      <c r="Q49" s="1598"/>
      <c r="R49" s="1598"/>
      <c r="S49" s="1598"/>
      <c r="T49" s="1598"/>
      <c r="U49" s="1675"/>
      <c r="V49" s="1598" t="s">
        <v>0</v>
      </c>
      <c r="W49" s="1598" t="s">
        <v>0</v>
      </c>
      <c r="X49" s="1598" t="s">
        <v>0</v>
      </c>
      <c r="Y49" s="1598" t="s">
        <v>0</v>
      </c>
      <c r="Z49" s="1600"/>
      <c r="AA49" s="1599" t="s">
        <v>2066</v>
      </c>
      <c r="AB49" s="1683" t="s">
        <v>509</v>
      </c>
      <c r="AC49" s="1501">
        <v>9600000</v>
      </c>
      <c r="AD49" s="1501"/>
      <c r="AE49" s="1501"/>
      <c r="AF49" s="1501"/>
      <c r="AG49" s="1501"/>
      <c r="AH49" s="1501">
        <f t="shared" si="0"/>
        <v>9600000</v>
      </c>
      <c r="AI49" s="1501"/>
      <c r="AJ49" s="1501"/>
      <c r="AK49" s="1501"/>
      <c r="AL49" s="1501"/>
      <c r="AM49" s="1501"/>
      <c r="AN49" s="1501">
        <f t="shared" si="1"/>
        <v>0</v>
      </c>
      <c r="AO49" s="1501"/>
      <c r="AP49" s="1501"/>
      <c r="AQ49" s="1501"/>
      <c r="AR49" s="1501"/>
      <c r="AS49" s="1501"/>
      <c r="AT49" s="1501"/>
      <c r="AU49" s="1501"/>
      <c r="AV49" s="1501"/>
      <c r="AW49" s="1501"/>
      <c r="AX49" s="1501"/>
      <c r="AY49" s="1501"/>
      <c r="AZ49" s="1501"/>
      <c r="BA49" s="1500"/>
      <c r="BB49" s="1499"/>
      <c r="BC49" s="1499"/>
      <c r="BD49" s="1499"/>
      <c r="BE49" s="1499"/>
      <c r="BF49" s="1499"/>
      <c r="BG49" s="1499"/>
      <c r="BH49" s="1499"/>
      <c r="BI49" s="1499"/>
      <c r="BJ49" s="1499"/>
      <c r="BK49" s="1499"/>
      <c r="BL49" s="1499"/>
      <c r="BM49" s="1499"/>
      <c r="BN49" s="1499"/>
    </row>
    <row r="50" spans="1:66" ht="62.25" customHeight="1" x14ac:dyDescent="0.2">
      <c r="A50" s="1528"/>
      <c r="B50" s="1650"/>
      <c r="C50" s="1689"/>
      <c r="D50" s="1608"/>
      <c r="E50" s="1605"/>
      <c r="F50" s="1605"/>
      <c r="G50" s="1604"/>
      <c r="H50" s="1604"/>
      <c r="I50" s="1691"/>
      <c r="J50" s="3431"/>
      <c r="K50" s="3447"/>
      <c r="L50" s="3450"/>
      <c r="M50" s="1598">
        <v>9</v>
      </c>
      <c r="N50" s="1690" t="s">
        <v>2153</v>
      </c>
      <c r="O50" s="1601" t="s">
        <v>2149</v>
      </c>
      <c r="P50" s="1656" t="s">
        <v>2151</v>
      </c>
      <c r="Q50" s="1598"/>
      <c r="R50" s="1598"/>
      <c r="S50" s="1598"/>
      <c r="T50" s="1598"/>
      <c r="U50" s="1675"/>
      <c r="V50" s="1598" t="s">
        <v>0</v>
      </c>
      <c r="W50" s="1598" t="s">
        <v>0</v>
      </c>
      <c r="X50" s="1598" t="s">
        <v>0</v>
      </c>
      <c r="Y50" s="1598"/>
      <c r="Z50" s="1600"/>
      <c r="AA50" s="1599" t="s">
        <v>2066</v>
      </c>
      <c r="AB50" s="1683" t="s">
        <v>509</v>
      </c>
      <c r="AC50" s="1501">
        <v>13810860</v>
      </c>
      <c r="AD50" s="1501"/>
      <c r="AE50" s="1501"/>
      <c r="AF50" s="1501"/>
      <c r="AG50" s="1501"/>
      <c r="AH50" s="1501">
        <f t="shared" si="0"/>
        <v>13810860</v>
      </c>
      <c r="AI50" s="1501"/>
      <c r="AJ50" s="1501"/>
      <c r="AK50" s="1501"/>
      <c r="AL50" s="1501"/>
      <c r="AM50" s="1501"/>
      <c r="AN50" s="1501">
        <f t="shared" si="1"/>
        <v>0</v>
      </c>
      <c r="AO50" s="1501"/>
      <c r="AP50" s="1501"/>
      <c r="AQ50" s="1501"/>
      <c r="AR50" s="1501"/>
      <c r="AS50" s="1501"/>
      <c r="AT50" s="1501"/>
      <c r="AU50" s="1501"/>
      <c r="AV50" s="1501"/>
      <c r="AW50" s="1501"/>
      <c r="AX50" s="1501"/>
      <c r="AY50" s="1501"/>
      <c r="AZ50" s="1501"/>
      <c r="BA50" s="1500"/>
      <c r="BB50" s="1499"/>
      <c r="BC50" s="1499"/>
      <c r="BD50" s="1499"/>
      <c r="BE50" s="1499"/>
      <c r="BF50" s="1499"/>
      <c r="BG50" s="1499"/>
      <c r="BH50" s="1499"/>
      <c r="BI50" s="1499"/>
      <c r="BJ50" s="1499"/>
      <c r="BK50" s="1499"/>
      <c r="BL50" s="1499"/>
      <c r="BM50" s="1499"/>
      <c r="BN50" s="1499"/>
    </row>
    <row r="51" spans="1:66" ht="43.5" customHeight="1" x14ac:dyDescent="0.2">
      <c r="A51" s="1528"/>
      <c r="B51" s="1650"/>
      <c r="C51" s="1689"/>
      <c r="D51" s="1608"/>
      <c r="E51" s="1612" t="s">
        <v>727</v>
      </c>
      <c r="F51" s="1612" t="s">
        <v>470</v>
      </c>
      <c r="G51" s="1611">
        <v>0.1</v>
      </c>
      <c r="H51" s="1688">
        <v>1</v>
      </c>
      <c r="I51" s="1616">
        <v>0</v>
      </c>
      <c r="J51" s="3431"/>
      <c r="K51" s="3447"/>
      <c r="L51" s="3450"/>
      <c r="M51" s="1686">
        <v>1</v>
      </c>
      <c r="N51" s="1602" t="s">
        <v>2152</v>
      </c>
      <c r="O51" s="1601" t="s">
        <v>2149</v>
      </c>
      <c r="P51" s="1656" t="s">
        <v>2151</v>
      </c>
      <c r="Q51" s="1598"/>
      <c r="R51" s="1598"/>
      <c r="S51" s="1598"/>
      <c r="T51" s="1598"/>
      <c r="U51" s="1675" t="s">
        <v>0</v>
      </c>
      <c r="V51" s="1675" t="s">
        <v>0</v>
      </c>
      <c r="W51" s="1675" t="s">
        <v>0</v>
      </c>
      <c r="X51" s="1675" t="s">
        <v>0</v>
      </c>
      <c r="Y51" s="1675" t="s">
        <v>0</v>
      </c>
      <c r="Z51" s="1600"/>
      <c r="AA51" s="1599" t="s">
        <v>2066</v>
      </c>
      <c r="AB51" s="1683" t="s">
        <v>509</v>
      </c>
      <c r="AC51" s="1501">
        <v>21000000</v>
      </c>
      <c r="AD51" s="1501"/>
      <c r="AE51" s="1501"/>
      <c r="AF51" s="1501"/>
      <c r="AG51" s="1501"/>
      <c r="AH51" s="1501">
        <f t="shared" si="0"/>
        <v>21000000</v>
      </c>
      <c r="AI51" s="1501"/>
      <c r="AJ51" s="1501"/>
      <c r="AK51" s="1501"/>
      <c r="AL51" s="1501"/>
      <c r="AM51" s="1501"/>
      <c r="AN51" s="1501">
        <f t="shared" si="1"/>
        <v>0</v>
      </c>
      <c r="AO51" s="1501"/>
      <c r="AP51" s="1501"/>
      <c r="AQ51" s="1501"/>
      <c r="AR51" s="1501"/>
      <c r="AS51" s="1501"/>
      <c r="AT51" s="1501"/>
      <c r="AU51" s="1501"/>
      <c r="AV51" s="1501"/>
      <c r="AW51" s="1501"/>
      <c r="AX51" s="1501"/>
      <c r="AY51" s="1501"/>
      <c r="AZ51" s="1501"/>
      <c r="BA51" s="1500"/>
      <c r="BB51" s="1499"/>
      <c r="BC51" s="1499"/>
      <c r="BD51" s="1499"/>
      <c r="BE51" s="1499"/>
      <c r="BF51" s="1499"/>
      <c r="BG51" s="1499"/>
      <c r="BH51" s="1499"/>
      <c r="BI51" s="1499"/>
      <c r="BJ51" s="1499"/>
      <c r="BK51" s="1499"/>
      <c r="BL51" s="1499"/>
      <c r="BM51" s="1499"/>
      <c r="BN51" s="1499"/>
    </row>
    <row r="52" spans="1:66" ht="108" customHeight="1" x14ac:dyDescent="0.2">
      <c r="A52" s="1528"/>
      <c r="B52" s="1650" t="s">
        <v>1158</v>
      </c>
      <c r="C52" s="1538"/>
      <c r="D52" s="1538"/>
      <c r="E52" s="1605"/>
      <c r="F52" s="1605"/>
      <c r="G52" s="1604"/>
      <c r="H52" s="1687"/>
      <c r="I52" s="1616"/>
      <c r="J52" s="3432"/>
      <c r="K52" s="3448"/>
      <c r="L52" s="3451"/>
      <c r="M52" s="1686">
        <v>2</v>
      </c>
      <c r="N52" s="1609" t="s">
        <v>2150</v>
      </c>
      <c r="O52" s="1601" t="s">
        <v>2149</v>
      </c>
      <c r="P52" s="1624" t="s">
        <v>2003</v>
      </c>
      <c r="Q52" s="1685"/>
      <c r="R52" s="1685"/>
      <c r="S52" s="1685"/>
      <c r="T52" s="1685"/>
      <c r="U52" s="1675" t="s">
        <v>0</v>
      </c>
      <c r="V52" s="1675" t="s">
        <v>0</v>
      </c>
      <c r="W52" s="1675" t="s">
        <v>0</v>
      </c>
      <c r="X52" s="1675" t="s">
        <v>0</v>
      </c>
      <c r="Y52" s="1675" t="s">
        <v>0</v>
      </c>
      <c r="Z52" s="1684"/>
      <c r="AA52" s="1599" t="s">
        <v>2066</v>
      </c>
      <c r="AB52" s="1683" t="s">
        <v>509</v>
      </c>
      <c r="AC52" s="1501">
        <v>5800000</v>
      </c>
      <c r="AD52" s="1501"/>
      <c r="AE52" s="1501"/>
      <c r="AF52" s="1501"/>
      <c r="AG52" s="1501"/>
      <c r="AH52" s="1501">
        <f t="shared" si="0"/>
        <v>5800000</v>
      </c>
      <c r="AI52" s="1501"/>
      <c r="AJ52" s="1501"/>
      <c r="AK52" s="1501"/>
      <c r="AL52" s="1501"/>
      <c r="AM52" s="1501"/>
      <c r="AN52" s="1501">
        <f t="shared" si="1"/>
        <v>0</v>
      </c>
      <c r="AO52" s="1501"/>
      <c r="AP52" s="1501"/>
      <c r="AQ52" s="1501"/>
      <c r="AR52" s="1501"/>
      <c r="AS52" s="1501"/>
      <c r="AT52" s="1501"/>
      <c r="AU52" s="1501"/>
      <c r="AV52" s="1501"/>
      <c r="AW52" s="1501"/>
      <c r="AX52" s="1501"/>
      <c r="AY52" s="1501"/>
      <c r="AZ52" s="1501"/>
      <c r="BA52" s="1500"/>
      <c r="BB52" s="1499"/>
      <c r="BC52" s="1499"/>
      <c r="BD52" s="1499"/>
      <c r="BE52" s="1499"/>
      <c r="BF52" s="1499"/>
      <c r="BG52" s="1499"/>
      <c r="BH52" s="1499"/>
      <c r="BI52" s="1499"/>
      <c r="BJ52" s="1499"/>
      <c r="BK52" s="1499"/>
      <c r="BL52" s="1499"/>
      <c r="BM52" s="1499"/>
      <c r="BN52" s="1499"/>
    </row>
    <row r="53" spans="1:66" ht="87" customHeight="1" x14ac:dyDescent="0.25">
      <c r="A53" s="1528"/>
      <c r="B53" s="1650" t="s">
        <v>1158</v>
      </c>
      <c r="C53" s="1632" t="s">
        <v>1207</v>
      </c>
      <c r="D53" s="1632" t="s">
        <v>1206</v>
      </c>
      <c r="E53" s="1619" t="s">
        <v>726</v>
      </c>
      <c r="F53" s="1682" t="s">
        <v>470</v>
      </c>
      <c r="G53" s="1617">
        <v>0.3</v>
      </c>
      <c r="H53" s="1617">
        <v>1</v>
      </c>
      <c r="I53" s="1681">
        <v>0</v>
      </c>
      <c r="J53" s="1680"/>
      <c r="K53" s="1679"/>
      <c r="L53" s="1679"/>
      <c r="M53" s="1598"/>
      <c r="N53" s="1600"/>
      <c r="O53" s="1670"/>
      <c r="P53" s="1677"/>
      <c r="Q53" s="1677"/>
      <c r="R53" s="1677"/>
      <c r="S53" s="1677"/>
      <c r="T53" s="1677"/>
      <c r="U53" s="1677"/>
      <c r="V53" s="1677"/>
      <c r="W53" s="1677"/>
      <c r="X53" s="1677"/>
      <c r="Y53" s="1677"/>
      <c r="Z53" s="1678"/>
      <c r="AA53" s="1677"/>
      <c r="AB53" s="1677"/>
      <c r="AC53" s="1501"/>
      <c r="AD53" s="1501"/>
      <c r="AE53" s="1501"/>
      <c r="AF53" s="1501"/>
      <c r="AG53" s="1501"/>
      <c r="AH53" s="1501">
        <f t="shared" si="0"/>
        <v>0</v>
      </c>
      <c r="AI53" s="1501"/>
      <c r="AJ53" s="1501"/>
      <c r="AK53" s="1501"/>
      <c r="AL53" s="1501"/>
      <c r="AM53" s="1501"/>
      <c r="AN53" s="1501">
        <f t="shared" si="1"/>
        <v>0</v>
      </c>
      <c r="AO53" s="1501"/>
      <c r="AP53" s="1501"/>
      <c r="AQ53" s="1501"/>
      <c r="AR53" s="1501"/>
      <c r="AS53" s="1501"/>
      <c r="AT53" s="1501"/>
      <c r="AU53" s="1501"/>
      <c r="AV53" s="1501"/>
      <c r="AW53" s="1501"/>
      <c r="AX53" s="1501"/>
      <c r="AY53" s="1501"/>
      <c r="AZ53" s="1501"/>
      <c r="BA53" s="1500"/>
      <c r="BB53" s="1499"/>
      <c r="BC53" s="1499"/>
      <c r="BD53" s="1499"/>
      <c r="BE53" s="1499"/>
      <c r="BF53" s="1499"/>
      <c r="BG53" s="1499"/>
      <c r="BH53" s="1499"/>
      <c r="BI53" s="1499"/>
      <c r="BJ53" s="1499"/>
      <c r="BK53" s="1499"/>
      <c r="BL53" s="1499"/>
      <c r="BM53" s="1499"/>
      <c r="BN53" s="1499"/>
    </row>
    <row r="54" spans="1:66" ht="67.5" customHeight="1" x14ac:dyDescent="0.2">
      <c r="A54" s="1528"/>
      <c r="B54" s="1650"/>
      <c r="C54" s="1671"/>
      <c r="D54" s="1671"/>
      <c r="E54" s="1612" t="s">
        <v>725</v>
      </c>
      <c r="F54" s="1612" t="s">
        <v>129</v>
      </c>
      <c r="G54" s="1612" t="s">
        <v>124</v>
      </c>
      <c r="H54" s="1611">
        <v>1</v>
      </c>
      <c r="I54" s="1610">
        <v>0.25</v>
      </c>
      <c r="J54" s="3430" t="s">
        <v>2148</v>
      </c>
      <c r="K54" s="3440" t="s">
        <v>2147</v>
      </c>
      <c r="L54" s="3462" t="s">
        <v>2146</v>
      </c>
      <c r="M54" s="1598">
        <v>1</v>
      </c>
      <c r="N54" s="1602" t="s">
        <v>2145</v>
      </c>
      <c r="O54" s="1601" t="s">
        <v>2135</v>
      </c>
      <c r="P54" s="1676" t="s">
        <v>2003</v>
      </c>
      <c r="Q54" s="1675"/>
      <c r="R54" s="1675"/>
      <c r="S54" s="1675"/>
      <c r="T54" s="1675" t="s">
        <v>0</v>
      </c>
      <c r="U54" s="1675" t="s">
        <v>0</v>
      </c>
      <c r="V54" s="1675" t="s">
        <v>0</v>
      </c>
      <c r="W54" s="1675" t="s">
        <v>0</v>
      </c>
      <c r="X54" s="1675"/>
      <c r="Y54" s="1675"/>
      <c r="Z54" s="1674"/>
      <c r="AA54" s="1673">
        <v>44008</v>
      </c>
      <c r="AB54" s="1672" t="s">
        <v>509</v>
      </c>
      <c r="AC54" s="1501"/>
      <c r="AD54" s="1501"/>
      <c r="AE54" s="1501"/>
      <c r="AF54" s="1501"/>
      <c r="AG54" s="1501"/>
      <c r="AH54" s="1501">
        <f t="shared" si="0"/>
        <v>0</v>
      </c>
      <c r="AI54" s="1501">
        <v>27300000</v>
      </c>
      <c r="AJ54" s="1501">
        <v>6975000</v>
      </c>
      <c r="AK54" s="1501"/>
      <c r="AL54" s="1501"/>
      <c r="AM54" s="1501"/>
      <c r="AN54" s="1501">
        <f t="shared" si="1"/>
        <v>34275000</v>
      </c>
      <c r="AO54" s="1501"/>
      <c r="AP54" s="1501"/>
      <c r="AQ54" s="1501"/>
      <c r="AR54" s="1501"/>
      <c r="AS54" s="1501"/>
      <c r="AT54" s="1501"/>
      <c r="AU54" s="1501"/>
      <c r="AV54" s="1501"/>
      <c r="AW54" s="1501"/>
      <c r="AX54" s="1501"/>
      <c r="AY54" s="1501"/>
      <c r="AZ54" s="1501"/>
      <c r="BA54" s="1500"/>
      <c r="BB54" s="1499"/>
      <c r="BC54" s="1499"/>
      <c r="BD54" s="1499"/>
      <c r="BE54" s="1499"/>
      <c r="BF54" s="1499"/>
      <c r="BG54" s="1499"/>
      <c r="BH54" s="1499"/>
      <c r="BI54" s="1499"/>
      <c r="BJ54" s="1499"/>
      <c r="BK54" s="1499"/>
      <c r="BL54" s="1499"/>
      <c r="BM54" s="1499"/>
      <c r="BN54" s="1499"/>
    </row>
    <row r="55" spans="1:66" ht="65.25" customHeight="1" x14ac:dyDescent="0.2">
      <c r="A55" s="1528"/>
      <c r="B55" s="1650"/>
      <c r="C55" s="1671"/>
      <c r="D55" s="1671"/>
      <c r="E55" s="1608"/>
      <c r="F55" s="1608"/>
      <c r="G55" s="1608"/>
      <c r="H55" s="1607"/>
      <c r="I55" s="1606"/>
      <c r="J55" s="3431"/>
      <c r="K55" s="3441"/>
      <c r="L55" s="3463"/>
      <c r="M55" s="1598">
        <v>2</v>
      </c>
      <c r="N55" s="1602" t="s">
        <v>2144</v>
      </c>
      <c r="O55" s="1601" t="s">
        <v>2135</v>
      </c>
      <c r="P55" s="1601" t="s">
        <v>2003</v>
      </c>
      <c r="Q55" s="1598"/>
      <c r="R55" s="1598"/>
      <c r="S55" s="1598"/>
      <c r="T55" s="1598"/>
      <c r="U55" s="1598" t="s">
        <v>0</v>
      </c>
      <c r="V55" s="1598" t="s">
        <v>0</v>
      </c>
      <c r="W55" s="1598" t="s">
        <v>0</v>
      </c>
      <c r="X55" s="1598"/>
      <c r="Y55" s="1598"/>
      <c r="Z55" s="1600"/>
      <c r="AA55" s="1668">
        <v>44008</v>
      </c>
      <c r="AB55" s="1613" t="s">
        <v>509</v>
      </c>
      <c r="AC55" s="1501"/>
      <c r="AD55" s="1501">
        <v>14860020</v>
      </c>
      <c r="AE55" s="1501"/>
      <c r="AF55" s="1501"/>
      <c r="AG55" s="1501"/>
      <c r="AH55" s="1501">
        <f t="shared" si="0"/>
        <v>14860020</v>
      </c>
      <c r="AI55" s="1501"/>
      <c r="AJ55" s="1501"/>
      <c r="AK55" s="1501"/>
      <c r="AL55" s="1501"/>
      <c r="AM55" s="1501"/>
      <c r="AN55" s="1501">
        <f t="shared" si="1"/>
        <v>0</v>
      </c>
      <c r="AO55" s="1501"/>
      <c r="AP55" s="1501"/>
      <c r="AQ55" s="1501"/>
      <c r="AR55" s="1501"/>
      <c r="AS55" s="1501"/>
      <c r="AT55" s="1501"/>
      <c r="AU55" s="1501"/>
      <c r="AV55" s="1501"/>
      <c r="AW55" s="1501"/>
      <c r="AX55" s="1501"/>
      <c r="AY55" s="1501"/>
      <c r="AZ55" s="1501"/>
      <c r="BA55" s="1500"/>
      <c r="BB55" s="1499"/>
      <c r="BC55" s="1499"/>
      <c r="BD55" s="1499"/>
      <c r="BE55" s="1499"/>
      <c r="BF55" s="1499"/>
      <c r="BG55" s="1499"/>
      <c r="BH55" s="1499"/>
      <c r="BI55" s="1499"/>
      <c r="BJ55" s="1499"/>
      <c r="BK55" s="1499"/>
      <c r="BL55" s="1499"/>
      <c r="BM55" s="1499"/>
      <c r="BN55" s="1499"/>
    </row>
    <row r="56" spans="1:66" ht="65.25" customHeight="1" x14ac:dyDescent="0.2">
      <c r="A56" s="1528"/>
      <c r="B56" s="1650"/>
      <c r="C56" s="1671"/>
      <c r="D56" s="1671"/>
      <c r="E56" s="1608"/>
      <c r="F56" s="1608"/>
      <c r="G56" s="1608"/>
      <c r="H56" s="1607"/>
      <c r="I56" s="1606"/>
      <c r="J56" s="3431"/>
      <c r="K56" s="3441"/>
      <c r="L56" s="3463"/>
      <c r="M56" s="1598">
        <v>3</v>
      </c>
      <c r="N56" s="1602" t="s">
        <v>2143</v>
      </c>
      <c r="O56" s="1601" t="s">
        <v>2135</v>
      </c>
      <c r="P56" s="1601" t="s">
        <v>2003</v>
      </c>
      <c r="Q56" s="1598"/>
      <c r="R56" s="1598"/>
      <c r="S56" s="1598"/>
      <c r="T56" s="1598"/>
      <c r="U56" s="1598"/>
      <c r="V56" s="1598"/>
      <c r="W56" s="1598"/>
      <c r="X56" s="1598" t="s">
        <v>0</v>
      </c>
      <c r="Y56" s="1598" t="s">
        <v>0</v>
      </c>
      <c r="Z56" s="1600"/>
      <c r="AA56" s="1668">
        <v>44008</v>
      </c>
      <c r="AB56" s="1613" t="s">
        <v>509</v>
      </c>
      <c r="AC56" s="1501"/>
      <c r="AD56" s="1501">
        <v>2580000</v>
      </c>
      <c r="AE56" s="1501"/>
      <c r="AF56" s="1501"/>
      <c r="AG56" s="1501"/>
      <c r="AH56" s="1501">
        <f t="shared" si="0"/>
        <v>2580000</v>
      </c>
      <c r="AI56" s="1501"/>
      <c r="AJ56" s="1501"/>
      <c r="AK56" s="1501"/>
      <c r="AL56" s="1501"/>
      <c r="AM56" s="1501"/>
      <c r="AN56" s="1501">
        <f t="shared" si="1"/>
        <v>0</v>
      </c>
      <c r="AO56" s="1501"/>
      <c r="AP56" s="1501"/>
      <c r="AQ56" s="1501"/>
      <c r="AR56" s="1501"/>
      <c r="AS56" s="1501"/>
      <c r="AT56" s="1501"/>
      <c r="AU56" s="1501"/>
      <c r="AV56" s="1501"/>
      <c r="AW56" s="1501"/>
      <c r="AX56" s="1501"/>
      <c r="AY56" s="1501"/>
      <c r="AZ56" s="1501"/>
      <c r="BA56" s="1500"/>
      <c r="BB56" s="1499"/>
      <c r="BC56" s="1499"/>
      <c r="BD56" s="1499"/>
      <c r="BE56" s="1499"/>
      <c r="BF56" s="1499"/>
      <c r="BG56" s="1499"/>
      <c r="BH56" s="1499"/>
      <c r="BI56" s="1499"/>
      <c r="BJ56" s="1499"/>
      <c r="BK56" s="1499"/>
      <c r="BL56" s="1499"/>
      <c r="BM56" s="1499"/>
      <c r="BN56" s="1499"/>
    </row>
    <row r="57" spans="1:66" ht="62.25" customHeight="1" x14ac:dyDescent="0.2">
      <c r="A57" s="1528"/>
      <c r="B57" s="1650"/>
      <c r="C57" s="1671"/>
      <c r="D57" s="1671"/>
      <c r="E57" s="1608"/>
      <c r="F57" s="1608"/>
      <c r="G57" s="1608"/>
      <c r="H57" s="1607"/>
      <c r="I57" s="1606"/>
      <c r="J57" s="3431"/>
      <c r="K57" s="3441"/>
      <c r="L57" s="3463"/>
      <c r="M57" s="1598">
        <v>4</v>
      </c>
      <c r="N57" s="1602" t="s">
        <v>2142</v>
      </c>
      <c r="O57" s="1601" t="s">
        <v>2135</v>
      </c>
      <c r="P57" s="1601" t="s">
        <v>2003</v>
      </c>
      <c r="Q57" s="1598"/>
      <c r="R57" s="1598"/>
      <c r="S57" s="1598"/>
      <c r="T57" s="1598"/>
      <c r="U57" s="1598"/>
      <c r="V57" s="1598"/>
      <c r="W57" s="1598"/>
      <c r="X57" s="1598"/>
      <c r="Y57" s="1598" t="s">
        <v>0</v>
      </c>
      <c r="Z57" s="1600"/>
      <c r="AA57" s="1668">
        <v>44008</v>
      </c>
      <c r="AB57" s="1613" t="s">
        <v>509</v>
      </c>
      <c r="AC57" s="1501"/>
      <c r="AD57" s="1501">
        <v>5000000</v>
      </c>
      <c r="AE57" s="1501"/>
      <c r="AF57" s="1501"/>
      <c r="AG57" s="1501"/>
      <c r="AH57" s="1501">
        <f t="shared" si="0"/>
        <v>5000000</v>
      </c>
      <c r="AI57" s="1501"/>
      <c r="AJ57" s="1501"/>
      <c r="AK57" s="1501"/>
      <c r="AL57" s="1501"/>
      <c r="AM57" s="1501"/>
      <c r="AN57" s="1501">
        <f t="shared" si="1"/>
        <v>0</v>
      </c>
      <c r="AO57" s="1501"/>
      <c r="AP57" s="1501"/>
      <c r="AQ57" s="1501"/>
      <c r="AR57" s="1501"/>
      <c r="AS57" s="1501"/>
      <c r="AT57" s="1501"/>
      <c r="AU57" s="1501"/>
      <c r="AV57" s="1501"/>
      <c r="AW57" s="1501"/>
      <c r="AX57" s="1501"/>
      <c r="AY57" s="1501"/>
      <c r="AZ57" s="1501"/>
      <c r="BA57" s="1500"/>
      <c r="BB57" s="1499"/>
      <c r="BC57" s="1499"/>
      <c r="BD57" s="1499"/>
      <c r="BE57" s="1499"/>
      <c r="BF57" s="1499"/>
      <c r="BG57" s="1499"/>
      <c r="BH57" s="1499"/>
      <c r="BI57" s="1499"/>
      <c r="BJ57" s="1499"/>
      <c r="BK57" s="1499"/>
      <c r="BL57" s="1499"/>
      <c r="BM57" s="1499"/>
      <c r="BN57" s="1499"/>
    </row>
    <row r="58" spans="1:66" ht="60.75" customHeight="1" x14ac:dyDescent="0.2">
      <c r="A58" s="1528"/>
      <c r="B58" s="1650"/>
      <c r="C58" s="1671"/>
      <c r="D58" s="1671"/>
      <c r="E58" s="1608"/>
      <c r="F58" s="1608"/>
      <c r="G58" s="1608"/>
      <c r="H58" s="1607"/>
      <c r="I58" s="1606"/>
      <c r="J58" s="3431"/>
      <c r="K58" s="3441"/>
      <c r="L58" s="3463"/>
      <c r="M58" s="1670">
        <v>5</v>
      </c>
      <c r="N58" s="1602" t="s">
        <v>2141</v>
      </c>
      <c r="O58" s="1601" t="s">
        <v>2135</v>
      </c>
      <c r="P58" s="1601" t="s">
        <v>2003</v>
      </c>
      <c r="Q58" s="1598"/>
      <c r="R58" s="1598"/>
      <c r="S58" s="1598"/>
      <c r="T58" s="1598"/>
      <c r="U58" s="1598"/>
      <c r="V58" s="1598"/>
      <c r="W58" s="1598" t="s">
        <v>0</v>
      </c>
      <c r="X58" s="1598" t="s">
        <v>0</v>
      </c>
      <c r="Y58" s="1598" t="s">
        <v>0</v>
      </c>
      <c r="Z58" s="1600"/>
      <c r="AA58" s="1668">
        <v>44008</v>
      </c>
      <c r="AB58" s="1613" t="s">
        <v>509</v>
      </c>
      <c r="AC58" s="1501"/>
      <c r="AD58" s="1501">
        <v>4947684</v>
      </c>
      <c r="AE58" s="1501"/>
      <c r="AF58" s="1501"/>
      <c r="AG58" s="1501"/>
      <c r="AH58" s="1501">
        <f t="shared" si="0"/>
        <v>4947684</v>
      </c>
      <c r="AI58" s="1501"/>
      <c r="AJ58" s="1501"/>
      <c r="AK58" s="1501"/>
      <c r="AL58" s="1501"/>
      <c r="AM58" s="1501"/>
      <c r="AN58" s="1501">
        <f t="shared" si="1"/>
        <v>0</v>
      </c>
      <c r="AO58" s="1501"/>
      <c r="AP58" s="1501"/>
      <c r="AQ58" s="1501"/>
      <c r="AR58" s="1501"/>
      <c r="AS58" s="1501"/>
      <c r="AT58" s="1501"/>
      <c r="AU58" s="1501"/>
      <c r="AV58" s="1501"/>
      <c r="AW58" s="1501"/>
      <c r="AX58" s="1501"/>
      <c r="AY58" s="1501"/>
      <c r="AZ58" s="1501"/>
      <c r="BA58" s="1500"/>
      <c r="BB58" s="1499"/>
      <c r="BC58" s="1499"/>
      <c r="BD58" s="1499"/>
      <c r="BE58" s="1499"/>
      <c r="BF58" s="1499"/>
      <c r="BG58" s="1499"/>
      <c r="BH58" s="1499"/>
      <c r="BI58" s="1499"/>
      <c r="BJ58" s="1499"/>
      <c r="BK58" s="1499"/>
      <c r="BL58" s="1499"/>
      <c r="BM58" s="1499"/>
      <c r="BN58" s="1499"/>
    </row>
    <row r="59" spans="1:66" ht="61.5" customHeight="1" x14ac:dyDescent="0.2">
      <c r="A59" s="1528"/>
      <c r="B59" s="1650"/>
      <c r="C59" s="1671"/>
      <c r="D59" s="1671"/>
      <c r="E59" s="1608"/>
      <c r="F59" s="1608"/>
      <c r="G59" s="1608"/>
      <c r="H59" s="1607"/>
      <c r="I59" s="1606"/>
      <c r="J59" s="3431"/>
      <c r="K59" s="3441"/>
      <c r="L59" s="3463"/>
      <c r="M59" s="1670">
        <v>6</v>
      </c>
      <c r="N59" s="1602" t="s">
        <v>2140</v>
      </c>
      <c r="O59" s="1601" t="s">
        <v>2135</v>
      </c>
      <c r="P59" s="1601" t="s">
        <v>2003</v>
      </c>
      <c r="Q59" s="1598"/>
      <c r="R59" s="1598"/>
      <c r="S59" s="1598"/>
      <c r="T59" s="1598"/>
      <c r="U59" s="1598" t="s">
        <v>0</v>
      </c>
      <c r="V59" s="1598"/>
      <c r="W59" s="1598" t="s">
        <v>0</v>
      </c>
      <c r="X59" s="1598"/>
      <c r="Y59" s="1598"/>
      <c r="Z59" s="1600"/>
      <c r="AA59" s="1668">
        <v>44008</v>
      </c>
      <c r="AB59" s="1669" t="s">
        <v>509</v>
      </c>
      <c r="AC59" s="1501"/>
      <c r="AD59" s="1501"/>
      <c r="AE59" s="1501"/>
      <c r="AF59" s="1501"/>
      <c r="AG59" s="1501"/>
      <c r="AH59" s="1501">
        <f t="shared" si="0"/>
        <v>0</v>
      </c>
      <c r="AI59" s="1501"/>
      <c r="AJ59" s="1501">
        <v>13000000</v>
      </c>
      <c r="AK59" s="1501"/>
      <c r="AL59" s="1501"/>
      <c r="AM59" s="1501"/>
      <c r="AN59" s="1501">
        <f t="shared" si="1"/>
        <v>13000000</v>
      </c>
      <c r="AO59" s="1501"/>
      <c r="AP59" s="1501"/>
      <c r="AQ59" s="1501"/>
      <c r="AR59" s="1501"/>
      <c r="AS59" s="1501"/>
      <c r="AT59" s="1501"/>
      <c r="AU59" s="1501"/>
      <c r="AV59" s="1501"/>
      <c r="AW59" s="1501"/>
      <c r="AX59" s="1501"/>
      <c r="AY59" s="1501"/>
      <c r="AZ59" s="1501"/>
      <c r="BA59" s="1500"/>
      <c r="BB59" s="1499"/>
      <c r="BC59" s="1499"/>
      <c r="BD59" s="1499"/>
      <c r="BE59" s="1499"/>
      <c r="BF59" s="1499"/>
      <c r="BG59" s="1499"/>
      <c r="BH59" s="1499"/>
      <c r="BI59" s="1499"/>
      <c r="BJ59" s="1499"/>
      <c r="BK59" s="1499"/>
      <c r="BL59" s="1499"/>
      <c r="BM59" s="1499"/>
      <c r="BN59" s="1499"/>
    </row>
    <row r="60" spans="1:66" ht="57.75" customHeight="1" x14ac:dyDescent="0.2">
      <c r="A60" s="1528"/>
      <c r="B60" s="1650"/>
      <c r="C60" s="1671"/>
      <c r="D60" s="1671"/>
      <c r="E60" s="1608"/>
      <c r="F60" s="1608"/>
      <c r="G60" s="1608"/>
      <c r="H60" s="1607"/>
      <c r="I60" s="1606"/>
      <c r="J60" s="3431"/>
      <c r="K60" s="3441"/>
      <c r="L60" s="3463"/>
      <c r="M60" s="1670">
        <v>7</v>
      </c>
      <c r="N60" s="1602" t="s">
        <v>2139</v>
      </c>
      <c r="O60" s="1601" t="s">
        <v>2135</v>
      </c>
      <c r="P60" s="1601" t="s">
        <v>2003</v>
      </c>
      <c r="Q60" s="1598"/>
      <c r="R60" s="1598"/>
      <c r="S60" s="1598"/>
      <c r="T60" s="1598" t="s">
        <v>0</v>
      </c>
      <c r="U60" s="1598" t="s">
        <v>0</v>
      </c>
      <c r="V60" s="1598" t="s">
        <v>0</v>
      </c>
      <c r="W60" s="1598" t="s">
        <v>0</v>
      </c>
      <c r="X60" s="1598" t="s">
        <v>0</v>
      </c>
      <c r="Y60" s="1598" t="s">
        <v>0</v>
      </c>
      <c r="Z60" s="1600"/>
      <c r="AA60" s="1668">
        <v>44008</v>
      </c>
      <c r="AB60" s="1669" t="s">
        <v>509</v>
      </c>
      <c r="AC60" s="1501"/>
      <c r="AD60" s="1501"/>
      <c r="AE60" s="1501"/>
      <c r="AF60" s="1501"/>
      <c r="AG60" s="1501"/>
      <c r="AH60" s="1501">
        <f t="shared" si="0"/>
        <v>0</v>
      </c>
      <c r="AI60" s="1501"/>
      <c r="AJ60" s="1501">
        <v>1596000</v>
      </c>
      <c r="AK60" s="1501"/>
      <c r="AL60" s="1501"/>
      <c r="AM60" s="1501"/>
      <c r="AN60" s="1501">
        <f t="shared" si="1"/>
        <v>1596000</v>
      </c>
      <c r="AO60" s="1501"/>
      <c r="AP60" s="1501"/>
      <c r="AQ60" s="1501"/>
      <c r="AR60" s="1501"/>
      <c r="AS60" s="1501"/>
      <c r="AT60" s="1501"/>
      <c r="AU60" s="1501"/>
      <c r="AV60" s="1501"/>
      <c r="AW60" s="1501"/>
      <c r="AX60" s="1501"/>
      <c r="AY60" s="1501"/>
      <c r="AZ60" s="1501"/>
      <c r="BA60" s="1500"/>
      <c r="BB60" s="1499"/>
      <c r="BC60" s="1499"/>
      <c r="BD60" s="1499"/>
      <c r="BE60" s="1499"/>
      <c r="BF60" s="1499"/>
      <c r="BG60" s="1499"/>
      <c r="BH60" s="1499"/>
      <c r="BI60" s="1499"/>
      <c r="BJ60" s="1499"/>
      <c r="BK60" s="1499"/>
      <c r="BL60" s="1499"/>
      <c r="BM60" s="1499"/>
      <c r="BN60" s="1499"/>
    </row>
    <row r="61" spans="1:66" ht="82.5" hidden="1" customHeight="1" x14ac:dyDescent="0.2">
      <c r="A61" s="1528"/>
      <c r="B61" s="1650"/>
      <c r="C61" s="1671"/>
      <c r="D61" s="1671"/>
      <c r="E61" s="1608"/>
      <c r="F61" s="1608"/>
      <c r="G61" s="1608"/>
      <c r="H61" s="1607"/>
      <c r="I61" s="1606"/>
      <c r="J61" s="3431"/>
      <c r="K61" s="3441"/>
      <c r="L61" s="3463"/>
      <c r="M61" s="1670">
        <v>8</v>
      </c>
      <c r="N61" s="1602" t="s">
        <v>2138</v>
      </c>
      <c r="O61" s="1601" t="s">
        <v>2135</v>
      </c>
      <c r="P61" s="1601" t="s">
        <v>2003</v>
      </c>
      <c r="Q61" s="1598"/>
      <c r="R61" s="1598"/>
      <c r="S61" s="1598"/>
      <c r="T61" s="1598"/>
      <c r="U61" s="1598" t="s">
        <v>0</v>
      </c>
      <c r="V61" s="1598"/>
      <c r="W61" s="1598"/>
      <c r="X61" s="1598"/>
      <c r="Y61" s="1598"/>
      <c r="Z61" s="1600"/>
      <c r="AA61" s="1668">
        <v>44008</v>
      </c>
      <c r="AB61" s="1669" t="s">
        <v>509</v>
      </c>
      <c r="AC61" s="1501"/>
      <c r="AD61" s="1501"/>
      <c r="AE61" s="1501"/>
      <c r="AF61" s="1501"/>
      <c r="AG61" s="1501"/>
      <c r="AH61" s="1501">
        <f t="shared" si="0"/>
        <v>0</v>
      </c>
      <c r="AI61" s="1501"/>
      <c r="AJ61" s="1501">
        <v>2400000</v>
      </c>
      <c r="AK61" s="1501"/>
      <c r="AL61" s="1501"/>
      <c r="AM61" s="1501"/>
      <c r="AN61" s="1501">
        <f t="shared" si="1"/>
        <v>2400000</v>
      </c>
      <c r="AO61" s="1501"/>
      <c r="AP61" s="1501"/>
      <c r="AQ61" s="1501"/>
      <c r="AR61" s="1501"/>
      <c r="AS61" s="1501"/>
      <c r="AT61" s="1501"/>
      <c r="AU61" s="1501"/>
      <c r="AV61" s="1501"/>
      <c r="AW61" s="1501"/>
      <c r="AX61" s="1501"/>
      <c r="AY61" s="1501"/>
      <c r="AZ61" s="1501"/>
      <c r="BA61" s="1500"/>
      <c r="BB61" s="1499"/>
      <c r="BC61" s="1499"/>
      <c r="BD61" s="1499"/>
      <c r="BE61" s="1499"/>
      <c r="BF61" s="1499"/>
      <c r="BG61" s="1499"/>
      <c r="BH61" s="1499"/>
      <c r="BI61" s="1499"/>
      <c r="BJ61" s="1499"/>
      <c r="BK61" s="1499"/>
      <c r="BL61" s="1499"/>
      <c r="BM61" s="1499"/>
      <c r="BN61" s="1499"/>
    </row>
    <row r="62" spans="1:66" ht="81" hidden="1" customHeight="1" x14ac:dyDescent="0.2">
      <c r="A62" s="1528"/>
      <c r="B62" s="1650"/>
      <c r="C62" s="1671"/>
      <c r="D62" s="1671"/>
      <c r="E62" s="1608"/>
      <c r="F62" s="1608"/>
      <c r="G62" s="1608"/>
      <c r="H62" s="1607"/>
      <c r="I62" s="1606"/>
      <c r="J62" s="3431"/>
      <c r="K62" s="3441"/>
      <c r="L62" s="3463"/>
      <c r="M62" s="1670">
        <v>9</v>
      </c>
      <c r="N62" s="1602" t="s">
        <v>2137</v>
      </c>
      <c r="O62" s="1601" t="s">
        <v>2135</v>
      </c>
      <c r="P62" s="1601" t="s">
        <v>2003</v>
      </c>
      <c r="Q62" s="1598"/>
      <c r="R62" s="1598"/>
      <c r="S62" s="1598"/>
      <c r="T62" s="1598"/>
      <c r="U62" s="1598"/>
      <c r="V62" s="1598"/>
      <c r="W62" s="1598" t="s">
        <v>0</v>
      </c>
      <c r="X62" s="1598" t="s">
        <v>0</v>
      </c>
      <c r="Y62" s="1598" t="s">
        <v>0</v>
      </c>
      <c r="Z62" s="1600"/>
      <c r="AA62" s="1668">
        <v>44008</v>
      </c>
      <c r="AB62" s="1669" t="s">
        <v>509</v>
      </c>
      <c r="AC62" s="1501">
        <v>1000000</v>
      </c>
      <c r="AD62" s="1501">
        <v>38000000</v>
      </c>
      <c r="AE62" s="1501"/>
      <c r="AF62" s="1501"/>
      <c r="AG62" s="1501"/>
      <c r="AH62" s="1501">
        <f t="shared" si="0"/>
        <v>39000000</v>
      </c>
      <c r="AI62" s="1501"/>
      <c r="AJ62" s="1501"/>
      <c r="AK62" s="1501"/>
      <c r="AL62" s="1501"/>
      <c r="AM62" s="1501"/>
      <c r="AN62" s="1501">
        <f t="shared" si="1"/>
        <v>0</v>
      </c>
      <c r="AO62" s="1501"/>
      <c r="AP62" s="1501"/>
      <c r="AQ62" s="1501"/>
      <c r="AR62" s="1501"/>
      <c r="AS62" s="1501"/>
      <c r="AT62" s="1501"/>
      <c r="AU62" s="1501"/>
      <c r="AV62" s="1501"/>
      <c r="AW62" s="1501"/>
      <c r="AX62" s="1501"/>
      <c r="AY62" s="1501"/>
      <c r="AZ62" s="1501"/>
      <c r="BA62" s="1500"/>
      <c r="BB62" s="1499"/>
      <c r="BC62" s="1499"/>
      <c r="BD62" s="1499"/>
      <c r="BE62" s="1499"/>
      <c r="BF62" s="1499"/>
      <c r="BG62" s="1499"/>
      <c r="BH62" s="1499"/>
      <c r="BI62" s="1499"/>
      <c r="BJ62" s="1499"/>
      <c r="BK62" s="1499"/>
      <c r="BL62" s="1499"/>
      <c r="BM62" s="1499"/>
      <c r="BN62" s="1499"/>
    </row>
    <row r="63" spans="1:66" ht="63" hidden="1" customHeight="1" x14ac:dyDescent="0.2">
      <c r="A63" s="1528"/>
      <c r="B63" s="1650" t="s">
        <v>1158</v>
      </c>
      <c r="C63" s="1538"/>
      <c r="D63" s="1538"/>
      <c r="E63" s="1605"/>
      <c r="F63" s="1605"/>
      <c r="G63" s="1605"/>
      <c r="H63" s="1604"/>
      <c r="I63" s="1603"/>
      <c r="J63" s="3432"/>
      <c r="K63" s="3452"/>
      <c r="L63" s="3464"/>
      <c r="M63" s="1598">
        <v>10</v>
      </c>
      <c r="N63" s="1602" t="s">
        <v>2136</v>
      </c>
      <c r="O63" s="1601" t="s">
        <v>2135</v>
      </c>
      <c r="P63" s="1601" t="s">
        <v>2003</v>
      </c>
      <c r="Q63" s="1598"/>
      <c r="R63" s="1598"/>
      <c r="S63" s="1598"/>
      <c r="T63" s="1598" t="s">
        <v>0</v>
      </c>
      <c r="U63" s="1598"/>
      <c r="V63" s="1598" t="s">
        <v>0</v>
      </c>
      <c r="W63" s="1598"/>
      <c r="X63" s="1598"/>
      <c r="Y63" s="1598"/>
      <c r="Z63" s="1600"/>
      <c r="AA63" s="1668">
        <v>44008</v>
      </c>
      <c r="AB63" s="1613" t="s">
        <v>509</v>
      </c>
      <c r="AC63" s="1501">
        <f>3920000+2489000</f>
        <v>6409000</v>
      </c>
      <c r="AD63" s="1501">
        <v>3132926</v>
      </c>
      <c r="AE63" s="1501"/>
      <c r="AF63" s="1501"/>
      <c r="AG63" s="1501"/>
      <c r="AH63" s="1501">
        <f t="shared" si="0"/>
        <v>9541926</v>
      </c>
      <c r="AI63" s="1501"/>
      <c r="AJ63" s="1501">
        <v>1213182</v>
      </c>
      <c r="AK63" s="1501"/>
      <c r="AL63" s="1501"/>
      <c r="AM63" s="1501"/>
      <c r="AN63" s="1501">
        <f t="shared" si="1"/>
        <v>1213182</v>
      </c>
      <c r="AO63" s="1501"/>
      <c r="AP63" s="1501"/>
      <c r="AQ63" s="1501"/>
      <c r="AR63" s="1501"/>
      <c r="AS63" s="1501"/>
      <c r="AT63" s="1501"/>
      <c r="AU63" s="1501"/>
      <c r="AV63" s="1501"/>
      <c r="AW63" s="1501"/>
      <c r="AX63" s="1501"/>
      <c r="AY63" s="1501"/>
      <c r="AZ63" s="1501"/>
      <c r="BA63" s="1500"/>
      <c r="BB63" s="1499"/>
      <c r="BC63" s="1499"/>
      <c r="BD63" s="1499"/>
      <c r="BE63" s="1499"/>
      <c r="BF63" s="1499"/>
      <c r="BG63" s="1499"/>
      <c r="BH63" s="1499"/>
      <c r="BI63" s="1499"/>
      <c r="BJ63" s="1499"/>
      <c r="BK63" s="1499"/>
      <c r="BL63" s="1499"/>
      <c r="BM63" s="1499"/>
      <c r="BN63" s="1499"/>
    </row>
    <row r="64" spans="1:66" ht="43.5" customHeight="1" x14ac:dyDescent="0.25">
      <c r="A64" s="1528"/>
      <c r="B64" s="1650" t="s">
        <v>1158</v>
      </c>
      <c r="C64" s="1538"/>
      <c r="D64" s="1538"/>
      <c r="E64" s="1667" t="s">
        <v>724</v>
      </c>
      <c r="F64" s="1618" t="s">
        <v>129</v>
      </c>
      <c r="G64" s="1627" t="s">
        <v>124</v>
      </c>
      <c r="H64" s="1611">
        <v>1</v>
      </c>
      <c r="I64" s="1666">
        <v>0.25</v>
      </c>
      <c r="J64" s="1648"/>
      <c r="K64" s="1647"/>
      <c r="L64" s="1647"/>
      <c r="M64" s="1598"/>
      <c r="N64" s="1600"/>
      <c r="O64" s="1598"/>
      <c r="P64" s="1598"/>
      <c r="Q64" s="1598"/>
      <c r="R64" s="1598"/>
      <c r="S64" s="1598"/>
      <c r="T64" s="1598"/>
      <c r="U64" s="1598"/>
      <c r="V64" s="1598"/>
      <c r="W64" s="1598"/>
      <c r="X64" s="1598"/>
      <c r="Y64" s="1598"/>
      <c r="Z64" s="1600"/>
      <c r="AA64" s="1598"/>
      <c r="AB64" s="1613"/>
      <c r="AC64" s="1501"/>
      <c r="AD64" s="1501"/>
      <c r="AE64" s="1501"/>
      <c r="AF64" s="1501"/>
      <c r="AG64" s="1501"/>
      <c r="AH64" s="1501">
        <f t="shared" si="0"/>
        <v>0</v>
      </c>
      <c r="AI64" s="1501"/>
      <c r="AJ64" s="1501"/>
      <c r="AK64" s="1501"/>
      <c r="AL64" s="1501"/>
      <c r="AM64" s="1501"/>
      <c r="AN64" s="1501">
        <f t="shared" si="1"/>
        <v>0</v>
      </c>
      <c r="AO64" s="1501"/>
      <c r="AP64" s="1501"/>
      <c r="AQ64" s="1501"/>
      <c r="AR64" s="1501"/>
      <c r="AS64" s="1501"/>
      <c r="AT64" s="1501"/>
      <c r="AU64" s="1501"/>
      <c r="AV64" s="1501"/>
      <c r="AW64" s="1501"/>
      <c r="AX64" s="1501"/>
      <c r="AY64" s="1501"/>
      <c r="AZ64" s="1501"/>
      <c r="BA64" s="1500"/>
      <c r="BB64" s="1499"/>
      <c r="BC64" s="1499"/>
      <c r="BD64" s="1499"/>
      <c r="BE64" s="1499"/>
      <c r="BF64" s="1499"/>
      <c r="BG64" s="1499"/>
      <c r="BH64" s="1499"/>
      <c r="BI64" s="1499"/>
      <c r="BJ64" s="1499"/>
      <c r="BK64" s="1499"/>
      <c r="BL64" s="1499"/>
      <c r="BM64" s="1499"/>
      <c r="BN64" s="1499"/>
    </row>
    <row r="65" spans="1:66" ht="52.5" customHeight="1" x14ac:dyDescent="0.25">
      <c r="A65" s="1528"/>
      <c r="B65" s="1650" t="s">
        <v>1158</v>
      </c>
      <c r="C65" s="1526"/>
      <c r="D65" s="1526"/>
      <c r="E65" s="1665" t="s">
        <v>2134</v>
      </c>
      <c r="F65" s="1664" t="s">
        <v>129</v>
      </c>
      <c r="G65" s="1663" t="s">
        <v>124</v>
      </c>
      <c r="H65" s="1662">
        <v>0.25</v>
      </c>
      <c r="I65" s="1662">
        <v>0.05</v>
      </c>
      <c r="J65" s="1661"/>
      <c r="K65" s="1647"/>
      <c r="L65" s="1647"/>
      <c r="M65" s="1598"/>
      <c r="N65" s="1600"/>
      <c r="O65" s="1598"/>
      <c r="P65" s="1598"/>
      <c r="Q65" s="1598"/>
      <c r="R65" s="1598"/>
      <c r="S65" s="1598"/>
      <c r="T65" s="1598"/>
      <c r="U65" s="1598"/>
      <c r="V65" s="1598"/>
      <c r="W65" s="1598"/>
      <c r="X65" s="1598"/>
      <c r="Y65" s="1598"/>
      <c r="Z65" s="1600"/>
      <c r="AA65" s="1598"/>
      <c r="AB65" s="1613"/>
      <c r="AC65" s="1501"/>
      <c r="AD65" s="1501"/>
      <c r="AE65" s="1501"/>
      <c r="AF65" s="1501"/>
      <c r="AG65" s="1501"/>
      <c r="AH65" s="1501">
        <f t="shared" si="0"/>
        <v>0</v>
      </c>
      <c r="AI65" s="1501"/>
      <c r="AJ65" s="1501"/>
      <c r="AK65" s="1501"/>
      <c r="AL65" s="1501"/>
      <c r="AM65" s="1501"/>
      <c r="AN65" s="1501">
        <f t="shared" si="1"/>
        <v>0</v>
      </c>
      <c r="AO65" s="1501"/>
      <c r="AP65" s="1501"/>
      <c r="AQ65" s="1501"/>
      <c r="AR65" s="1501"/>
      <c r="AS65" s="1501"/>
      <c r="AT65" s="1501"/>
      <c r="AU65" s="1501"/>
      <c r="AV65" s="1501"/>
      <c r="AW65" s="1501"/>
      <c r="AX65" s="1501"/>
      <c r="AY65" s="1501"/>
      <c r="AZ65" s="1501"/>
      <c r="BA65" s="1500"/>
      <c r="BB65" s="1499"/>
      <c r="BC65" s="1499"/>
      <c r="BD65" s="1499"/>
      <c r="BE65" s="1499"/>
      <c r="BF65" s="1499"/>
      <c r="BG65" s="1499"/>
      <c r="BH65" s="1499"/>
      <c r="BI65" s="1499"/>
      <c r="BJ65" s="1499"/>
      <c r="BK65" s="1499"/>
      <c r="BL65" s="1499"/>
      <c r="BM65" s="1499"/>
      <c r="BN65" s="1499"/>
    </row>
    <row r="66" spans="1:66" ht="93" customHeight="1" x14ac:dyDescent="0.2">
      <c r="A66" s="1528"/>
      <c r="B66" s="1660" t="s">
        <v>1158</v>
      </c>
      <c r="C66" s="1643" t="s">
        <v>1204</v>
      </c>
      <c r="D66" s="1612" t="s">
        <v>1203</v>
      </c>
      <c r="E66" s="1612" t="s">
        <v>722</v>
      </c>
      <c r="F66" s="1612" t="s">
        <v>531</v>
      </c>
      <c r="G66" s="1612" t="s">
        <v>124</v>
      </c>
      <c r="H66" s="1608">
        <v>600</v>
      </c>
      <c r="I66" s="1641">
        <v>100</v>
      </c>
      <c r="J66" s="3468" t="s">
        <v>2133</v>
      </c>
      <c r="K66" s="3440" t="s">
        <v>2132</v>
      </c>
      <c r="L66" s="3440" t="s">
        <v>2031</v>
      </c>
      <c r="M66" s="1601">
        <v>1</v>
      </c>
      <c r="N66" s="1602" t="s">
        <v>2131</v>
      </c>
      <c r="O66" s="1601" t="s">
        <v>2123</v>
      </c>
      <c r="P66" s="1601" t="s">
        <v>2003</v>
      </c>
      <c r="Q66" s="1598"/>
      <c r="R66" s="1598"/>
      <c r="S66" s="1598"/>
      <c r="T66" s="1598"/>
      <c r="U66" s="1601" t="s">
        <v>0</v>
      </c>
      <c r="V66" s="1601" t="s">
        <v>0</v>
      </c>
      <c r="W66" s="1601" t="s">
        <v>0</v>
      </c>
      <c r="X66" s="1601" t="s">
        <v>0</v>
      </c>
      <c r="Y66" s="1601" t="s">
        <v>0</v>
      </c>
      <c r="Z66" s="1602"/>
      <c r="AA66" s="1599" t="s">
        <v>2066</v>
      </c>
      <c r="AB66" s="1613" t="s">
        <v>509</v>
      </c>
      <c r="AC66" s="1501">
        <v>70800000</v>
      </c>
      <c r="AD66" s="1501"/>
      <c r="AE66" s="1501"/>
      <c r="AF66" s="1501"/>
      <c r="AG66" s="1501"/>
      <c r="AH66" s="1501">
        <f t="shared" si="0"/>
        <v>70800000</v>
      </c>
      <c r="AI66" s="1501"/>
      <c r="AJ66" s="1501"/>
      <c r="AK66" s="1501"/>
      <c r="AL66" s="1501"/>
      <c r="AM66" s="1501"/>
      <c r="AN66" s="1501">
        <f t="shared" si="1"/>
        <v>0</v>
      </c>
      <c r="AO66" s="1501"/>
      <c r="AP66" s="1501"/>
      <c r="AQ66" s="1501"/>
      <c r="AR66" s="1501"/>
      <c r="AS66" s="1501"/>
      <c r="AT66" s="1501"/>
      <c r="AU66" s="1501"/>
      <c r="AV66" s="1501"/>
      <c r="AW66" s="1501"/>
      <c r="AX66" s="1501"/>
      <c r="AY66" s="1501"/>
      <c r="AZ66" s="1501"/>
      <c r="BA66" s="1500"/>
      <c r="BB66" s="1499"/>
      <c r="BC66" s="1499"/>
      <c r="BD66" s="1499"/>
      <c r="BE66" s="1499"/>
      <c r="BF66" s="1499"/>
      <c r="BG66" s="1499"/>
      <c r="BH66" s="1499"/>
      <c r="BI66" s="1499"/>
      <c r="BJ66" s="1499"/>
      <c r="BK66" s="1499"/>
      <c r="BL66" s="1499"/>
      <c r="BM66" s="1499"/>
      <c r="BN66" s="1499"/>
    </row>
    <row r="67" spans="1:66" ht="52.5" customHeight="1" x14ac:dyDescent="0.2">
      <c r="A67" s="1528"/>
      <c r="B67" s="1659"/>
      <c r="C67" s="1641"/>
      <c r="D67" s="1608"/>
      <c r="E67" s="1608"/>
      <c r="F67" s="1608"/>
      <c r="G67" s="1608"/>
      <c r="H67" s="1608"/>
      <c r="I67" s="1641"/>
      <c r="J67" s="3469"/>
      <c r="K67" s="3441"/>
      <c r="L67" s="3441"/>
      <c r="M67" s="1601">
        <v>2</v>
      </c>
      <c r="N67" s="1602" t="s">
        <v>2130</v>
      </c>
      <c r="O67" s="1601" t="s">
        <v>2123</v>
      </c>
      <c r="P67" s="1601" t="s">
        <v>2003</v>
      </c>
      <c r="Q67" s="1598"/>
      <c r="R67" s="1598"/>
      <c r="S67" s="1598"/>
      <c r="T67" s="1598"/>
      <c r="U67" s="1601" t="s">
        <v>0</v>
      </c>
      <c r="V67" s="1601"/>
      <c r="W67" s="1601" t="s">
        <v>0</v>
      </c>
      <c r="X67" s="1601"/>
      <c r="Y67" s="1601" t="s">
        <v>0</v>
      </c>
      <c r="Z67" s="1602"/>
      <c r="AA67" s="1599" t="s">
        <v>2066</v>
      </c>
      <c r="AB67" s="1613" t="s">
        <v>509</v>
      </c>
      <c r="AC67" s="1501">
        <v>2473361</v>
      </c>
      <c r="AD67" s="1501"/>
      <c r="AE67" s="1501"/>
      <c r="AF67" s="1501"/>
      <c r="AG67" s="1501"/>
      <c r="AH67" s="1501">
        <f t="shared" si="0"/>
        <v>2473361</v>
      </c>
      <c r="AI67" s="1501"/>
      <c r="AJ67" s="1501"/>
      <c r="AK67" s="1501"/>
      <c r="AL67" s="1501"/>
      <c r="AM67" s="1501"/>
      <c r="AN67" s="1501">
        <f t="shared" si="1"/>
        <v>0</v>
      </c>
      <c r="AO67" s="1501"/>
      <c r="AP67" s="1501"/>
      <c r="AQ67" s="1501"/>
      <c r="AR67" s="1501"/>
      <c r="AS67" s="1501"/>
      <c r="AT67" s="1501"/>
      <c r="AU67" s="1501"/>
      <c r="AV67" s="1501"/>
      <c r="AW67" s="1501"/>
      <c r="AX67" s="1501"/>
      <c r="AY67" s="1501"/>
      <c r="AZ67" s="1501"/>
      <c r="BA67" s="1500"/>
      <c r="BB67" s="1499"/>
      <c r="BC67" s="1499"/>
      <c r="BD67" s="1499"/>
      <c r="BE67" s="1499"/>
      <c r="BF67" s="1499"/>
      <c r="BG67" s="1499"/>
      <c r="BH67" s="1499"/>
      <c r="BI67" s="1499"/>
      <c r="BJ67" s="1499"/>
      <c r="BK67" s="1499"/>
      <c r="BL67" s="1499"/>
      <c r="BM67" s="1499"/>
      <c r="BN67" s="1499"/>
    </row>
    <row r="68" spans="1:66" ht="52.5" customHeight="1" x14ac:dyDescent="0.2">
      <c r="A68" s="1528"/>
      <c r="B68" s="1659"/>
      <c r="C68" s="1641"/>
      <c r="D68" s="1608"/>
      <c r="E68" s="1608"/>
      <c r="F68" s="1608"/>
      <c r="G68" s="1608"/>
      <c r="H68" s="1608"/>
      <c r="I68" s="1641"/>
      <c r="J68" s="3469"/>
      <c r="K68" s="3441"/>
      <c r="L68" s="3441"/>
      <c r="M68" s="1601">
        <v>3</v>
      </c>
      <c r="N68" s="1602" t="s">
        <v>2129</v>
      </c>
      <c r="O68" s="1601" t="s">
        <v>2123</v>
      </c>
      <c r="P68" s="1601" t="s">
        <v>2003</v>
      </c>
      <c r="Q68" s="1598"/>
      <c r="R68" s="1598"/>
      <c r="S68" s="1598"/>
      <c r="T68" s="1598"/>
      <c r="U68" s="1601" t="s">
        <v>0</v>
      </c>
      <c r="V68" s="1601" t="s">
        <v>0</v>
      </c>
      <c r="W68" s="1601" t="s">
        <v>0</v>
      </c>
      <c r="X68" s="1601" t="s">
        <v>0</v>
      </c>
      <c r="Y68" s="1601" t="s">
        <v>0</v>
      </c>
      <c r="Z68" s="1602"/>
      <c r="AA68" s="1599" t="s">
        <v>2066</v>
      </c>
      <c r="AB68" s="1613" t="s">
        <v>509</v>
      </c>
      <c r="AC68" s="1501">
        <v>990000</v>
      </c>
      <c r="AD68" s="1501"/>
      <c r="AE68" s="1501"/>
      <c r="AF68" s="1501"/>
      <c r="AG68" s="1501"/>
      <c r="AH68" s="1501">
        <f t="shared" si="0"/>
        <v>990000</v>
      </c>
      <c r="AI68" s="1501"/>
      <c r="AJ68" s="1501"/>
      <c r="AK68" s="1501"/>
      <c r="AL68" s="1501"/>
      <c r="AM68" s="1501"/>
      <c r="AN68" s="1501">
        <f t="shared" si="1"/>
        <v>0</v>
      </c>
      <c r="AO68" s="1501"/>
      <c r="AP68" s="1501"/>
      <c r="AQ68" s="1501"/>
      <c r="AR68" s="1501"/>
      <c r="AS68" s="1501"/>
      <c r="AT68" s="1501"/>
      <c r="AU68" s="1501"/>
      <c r="AV68" s="1501"/>
      <c r="AW68" s="1501"/>
      <c r="AX68" s="1501"/>
      <c r="AY68" s="1501"/>
      <c r="AZ68" s="1501"/>
      <c r="BA68" s="1500"/>
      <c r="BB68" s="1499"/>
      <c r="BC68" s="1499"/>
      <c r="BD68" s="1499"/>
      <c r="BE68" s="1499"/>
      <c r="BF68" s="1499"/>
      <c r="BG68" s="1499"/>
      <c r="BH68" s="1499"/>
      <c r="BI68" s="1499"/>
      <c r="BJ68" s="1499"/>
      <c r="BK68" s="1499"/>
      <c r="BL68" s="1499"/>
      <c r="BM68" s="1499"/>
      <c r="BN68" s="1499"/>
    </row>
    <row r="69" spans="1:66" ht="52.5" customHeight="1" x14ac:dyDescent="0.2">
      <c r="A69" s="1528"/>
      <c r="B69" s="1659"/>
      <c r="C69" s="1641"/>
      <c r="D69" s="1608"/>
      <c r="E69" s="1608"/>
      <c r="F69" s="1608"/>
      <c r="G69" s="1608"/>
      <c r="H69" s="1608"/>
      <c r="I69" s="1641"/>
      <c r="J69" s="3469"/>
      <c r="K69" s="3441"/>
      <c r="L69" s="3441"/>
      <c r="M69" s="1601">
        <v>4</v>
      </c>
      <c r="N69" s="1602" t="s">
        <v>2128</v>
      </c>
      <c r="O69" s="1601" t="s">
        <v>2123</v>
      </c>
      <c r="P69" s="1601" t="s">
        <v>2003</v>
      </c>
      <c r="Q69" s="1598"/>
      <c r="R69" s="1598"/>
      <c r="S69" s="1598"/>
      <c r="T69" s="1598"/>
      <c r="U69" s="1601" t="s">
        <v>0</v>
      </c>
      <c r="V69" s="1601" t="s">
        <v>0</v>
      </c>
      <c r="W69" s="1601" t="s">
        <v>0</v>
      </c>
      <c r="X69" s="1601" t="s">
        <v>0</v>
      </c>
      <c r="Y69" s="1601" t="s">
        <v>0</v>
      </c>
      <c r="Z69" s="1602"/>
      <c r="AA69" s="1599" t="s">
        <v>2066</v>
      </c>
      <c r="AB69" s="1613" t="s">
        <v>509</v>
      </c>
      <c r="AC69" s="1501">
        <v>2750000</v>
      </c>
      <c r="AD69" s="1501"/>
      <c r="AE69" s="1501"/>
      <c r="AF69" s="1501"/>
      <c r="AG69" s="1501"/>
      <c r="AH69" s="1501">
        <f t="shared" si="0"/>
        <v>2750000</v>
      </c>
      <c r="AI69" s="1501"/>
      <c r="AJ69" s="1501"/>
      <c r="AK69" s="1501"/>
      <c r="AL69" s="1501"/>
      <c r="AM69" s="1501"/>
      <c r="AN69" s="1501">
        <f t="shared" si="1"/>
        <v>0</v>
      </c>
      <c r="AO69" s="1501"/>
      <c r="AP69" s="1501"/>
      <c r="AQ69" s="1501"/>
      <c r="AR69" s="1501"/>
      <c r="AS69" s="1501"/>
      <c r="AT69" s="1501"/>
      <c r="AU69" s="1501"/>
      <c r="AV69" s="1501"/>
      <c r="AW69" s="1501"/>
      <c r="AX69" s="1501"/>
      <c r="AY69" s="1501"/>
      <c r="AZ69" s="1501"/>
      <c r="BA69" s="1500"/>
      <c r="BB69" s="1499"/>
      <c r="BC69" s="1499"/>
      <c r="BD69" s="1499"/>
      <c r="BE69" s="1499"/>
      <c r="BF69" s="1499"/>
      <c r="BG69" s="1499"/>
      <c r="BH69" s="1499"/>
      <c r="BI69" s="1499"/>
      <c r="BJ69" s="1499"/>
      <c r="BK69" s="1499"/>
      <c r="BL69" s="1499"/>
      <c r="BM69" s="1499"/>
      <c r="BN69" s="1499"/>
    </row>
    <row r="70" spans="1:66" ht="52.5" hidden="1" customHeight="1" x14ac:dyDescent="0.2">
      <c r="A70" s="1528"/>
      <c r="B70" s="1659"/>
      <c r="C70" s="1641"/>
      <c r="D70" s="1608"/>
      <c r="E70" s="1608"/>
      <c r="F70" s="1608"/>
      <c r="G70" s="1608"/>
      <c r="H70" s="1608"/>
      <c r="I70" s="1641"/>
      <c r="J70" s="3469"/>
      <c r="K70" s="3441"/>
      <c r="L70" s="3441"/>
      <c r="M70" s="1601">
        <v>5</v>
      </c>
      <c r="N70" s="1602" t="s">
        <v>2127</v>
      </c>
      <c r="O70" s="1601" t="s">
        <v>2123</v>
      </c>
      <c r="P70" s="1601" t="s">
        <v>2003</v>
      </c>
      <c r="Q70" s="1598"/>
      <c r="R70" s="1598"/>
      <c r="S70" s="1598"/>
      <c r="T70" s="1598"/>
      <c r="U70" s="1601" t="s">
        <v>0</v>
      </c>
      <c r="V70" s="1601" t="s">
        <v>0</v>
      </c>
      <c r="W70" s="1601" t="s">
        <v>0</v>
      </c>
      <c r="X70" s="1601" t="s">
        <v>0</v>
      </c>
      <c r="Y70" s="1601" t="s">
        <v>0</v>
      </c>
      <c r="Z70" s="1602"/>
      <c r="AA70" s="1599" t="s">
        <v>2066</v>
      </c>
      <c r="AB70" s="1613" t="s">
        <v>509</v>
      </c>
      <c r="AC70" s="1501">
        <v>15000000</v>
      </c>
      <c r="AD70" s="1501"/>
      <c r="AE70" s="1501"/>
      <c r="AF70" s="1501">
        <v>55000000</v>
      </c>
      <c r="AG70" s="1501"/>
      <c r="AH70" s="1501">
        <f t="shared" si="0"/>
        <v>15000000</v>
      </c>
      <c r="AI70" s="1501">
        <v>55000000</v>
      </c>
      <c r="AJ70" s="1501"/>
      <c r="AK70" s="1501"/>
      <c r="AL70" s="1501"/>
      <c r="AM70" s="1501"/>
      <c r="AN70" s="1501">
        <f t="shared" si="1"/>
        <v>55000000</v>
      </c>
      <c r="AO70" s="1501"/>
      <c r="AP70" s="1501"/>
      <c r="AQ70" s="1501"/>
      <c r="AR70" s="1501"/>
      <c r="AS70" s="1501"/>
      <c r="AT70" s="1501"/>
      <c r="AU70" s="1501"/>
      <c r="AV70" s="1501"/>
      <c r="AW70" s="1501"/>
      <c r="AX70" s="1501"/>
      <c r="AY70" s="1501"/>
      <c r="AZ70" s="1501"/>
      <c r="BA70" s="1500"/>
      <c r="BB70" s="1499"/>
      <c r="BC70" s="1499"/>
      <c r="BD70" s="1499"/>
      <c r="BE70" s="1499"/>
      <c r="BF70" s="1499"/>
      <c r="BG70" s="1499"/>
      <c r="BH70" s="1499"/>
      <c r="BI70" s="1499"/>
      <c r="BJ70" s="1499"/>
      <c r="BK70" s="1499"/>
      <c r="BL70" s="1499"/>
      <c r="BM70" s="1499"/>
      <c r="BN70" s="1499"/>
    </row>
    <row r="71" spans="1:66" ht="63.75" hidden="1" customHeight="1" x14ac:dyDescent="0.2">
      <c r="A71" s="1528"/>
      <c r="B71" s="1659"/>
      <c r="C71" s="1641"/>
      <c r="D71" s="1608"/>
      <c r="E71" s="1608"/>
      <c r="F71" s="1608"/>
      <c r="G71" s="1608"/>
      <c r="H71" s="1608"/>
      <c r="I71" s="1641"/>
      <c r="J71" s="3469"/>
      <c r="K71" s="3441"/>
      <c r="L71" s="3441"/>
      <c r="M71" s="1601">
        <v>6</v>
      </c>
      <c r="N71" s="1658" t="s">
        <v>2126</v>
      </c>
      <c r="O71" s="1601" t="s">
        <v>2123</v>
      </c>
      <c r="P71" s="1601" t="s">
        <v>2003</v>
      </c>
      <c r="Q71" s="1598"/>
      <c r="R71" s="1598"/>
      <c r="S71" s="1598"/>
      <c r="T71" s="1598"/>
      <c r="U71" s="1601" t="s">
        <v>0</v>
      </c>
      <c r="V71" s="1601" t="s">
        <v>0</v>
      </c>
      <c r="W71" s="1601" t="s">
        <v>0</v>
      </c>
      <c r="X71" s="1601" t="s">
        <v>0</v>
      </c>
      <c r="Y71" s="1601" t="s">
        <v>0</v>
      </c>
      <c r="Z71" s="1602"/>
      <c r="AA71" s="1599" t="s">
        <v>2066</v>
      </c>
      <c r="AB71" s="1613" t="s">
        <v>509</v>
      </c>
      <c r="AC71" s="1501">
        <v>15000000</v>
      </c>
      <c r="AD71" s="1501"/>
      <c r="AE71" s="1501"/>
      <c r="AF71" s="1501"/>
      <c r="AG71" s="1501"/>
      <c r="AH71" s="1501">
        <f t="shared" si="0"/>
        <v>15000000</v>
      </c>
      <c r="AI71" s="1501"/>
      <c r="AJ71" s="1501"/>
      <c r="AK71" s="1501"/>
      <c r="AL71" s="1501"/>
      <c r="AM71" s="1501"/>
      <c r="AN71" s="1501">
        <f t="shared" si="1"/>
        <v>0</v>
      </c>
      <c r="AO71" s="1501"/>
      <c r="AP71" s="1501"/>
      <c r="AQ71" s="1501"/>
      <c r="AR71" s="1501"/>
      <c r="AS71" s="1501"/>
      <c r="AT71" s="1501"/>
      <c r="AU71" s="1501"/>
      <c r="AV71" s="1501"/>
      <c r="AW71" s="1501"/>
      <c r="AX71" s="1501"/>
      <c r="AY71" s="1501"/>
      <c r="AZ71" s="1501"/>
      <c r="BA71" s="1500"/>
      <c r="BB71" s="1499"/>
      <c r="BC71" s="1499"/>
      <c r="BD71" s="1499"/>
      <c r="BE71" s="1499"/>
      <c r="BF71" s="1499"/>
      <c r="BG71" s="1499"/>
      <c r="BH71" s="1499"/>
      <c r="BI71" s="1499"/>
      <c r="BJ71" s="1499"/>
      <c r="BK71" s="1499"/>
      <c r="BL71" s="1499"/>
      <c r="BM71" s="1499"/>
      <c r="BN71" s="1499"/>
    </row>
    <row r="72" spans="1:66" ht="52.5" hidden="1" customHeight="1" x14ac:dyDescent="0.2">
      <c r="A72" s="1528"/>
      <c r="B72" s="1659"/>
      <c r="C72" s="1641"/>
      <c r="D72" s="1608"/>
      <c r="E72" s="1608"/>
      <c r="F72" s="1608"/>
      <c r="G72" s="1608"/>
      <c r="H72" s="1608"/>
      <c r="I72" s="1641"/>
      <c r="J72" s="3469"/>
      <c r="K72" s="3441"/>
      <c r="L72" s="3441"/>
      <c r="M72" s="1601">
        <v>7</v>
      </c>
      <c r="N72" s="1658" t="s">
        <v>2125</v>
      </c>
      <c r="O72" s="1601" t="s">
        <v>2123</v>
      </c>
      <c r="P72" s="1601" t="s">
        <v>2003</v>
      </c>
      <c r="Q72" s="1598"/>
      <c r="R72" s="1598"/>
      <c r="S72" s="1598"/>
      <c r="T72" s="1598"/>
      <c r="U72" s="1601" t="s">
        <v>0</v>
      </c>
      <c r="V72" s="1601" t="s">
        <v>0</v>
      </c>
      <c r="W72" s="1601" t="s">
        <v>0</v>
      </c>
      <c r="X72" s="1601" t="s">
        <v>0</v>
      </c>
      <c r="Y72" s="1601" t="s">
        <v>0</v>
      </c>
      <c r="Z72" s="1602"/>
      <c r="AA72" s="1599" t="s">
        <v>2066</v>
      </c>
      <c r="AB72" s="1613" t="s">
        <v>509</v>
      </c>
      <c r="AC72" s="1501">
        <v>20000000</v>
      </c>
      <c r="AD72" s="1501"/>
      <c r="AE72" s="1501"/>
      <c r="AF72" s="1501"/>
      <c r="AG72" s="1501"/>
      <c r="AH72" s="1501">
        <f t="shared" si="0"/>
        <v>20000000</v>
      </c>
      <c r="AI72" s="1501"/>
      <c r="AJ72" s="1501"/>
      <c r="AK72" s="1501"/>
      <c r="AL72" s="1501"/>
      <c r="AM72" s="1501"/>
      <c r="AN72" s="1501">
        <f t="shared" si="1"/>
        <v>0</v>
      </c>
      <c r="AO72" s="1501"/>
      <c r="AP72" s="1501"/>
      <c r="AQ72" s="1501"/>
      <c r="AR72" s="1501"/>
      <c r="AS72" s="1501"/>
      <c r="AT72" s="1501"/>
      <c r="AU72" s="1501"/>
      <c r="AV72" s="1501"/>
      <c r="AW72" s="1501"/>
      <c r="AX72" s="1501"/>
      <c r="AY72" s="1501"/>
      <c r="AZ72" s="1501"/>
      <c r="BA72" s="1500"/>
      <c r="BB72" s="1499"/>
      <c r="BC72" s="1499"/>
      <c r="BD72" s="1499"/>
      <c r="BE72" s="1499"/>
      <c r="BF72" s="1499"/>
      <c r="BG72" s="1499"/>
      <c r="BH72" s="1499"/>
      <c r="BI72" s="1499"/>
      <c r="BJ72" s="1499"/>
      <c r="BK72" s="1499"/>
      <c r="BL72" s="1499"/>
      <c r="BM72" s="1499"/>
      <c r="BN72" s="1499"/>
    </row>
    <row r="73" spans="1:66" ht="63.75" hidden="1" customHeight="1" x14ac:dyDescent="0.2">
      <c r="A73" s="1528"/>
      <c r="B73" s="1657"/>
      <c r="C73" s="1640"/>
      <c r="D73" s="1605"/>
      <c r="E73" s="1605"/>
      <c r="F73" s="1605"/>
      <c r="G73" s="1605"/>
      <c r="H73" s="1605"/>
      <c r="I73" s="1640"/>
      <c r="J73" s="3470"/>
      <c r="K73" s="3452"/>
      <c r="L73" s="3452"/>
      <c r="M73" s="1656">
        <v>8</v>
      </c>
      <c r="N73" s="1602" t="s">
        <v>2124</v>
      </c>
      <c r="O73" s="1601" t="s">
        <v>2123</v>
      </c>
      <c r="P73" s="1601" t="s">
        <v>2003</v>
      </c>
      <c r="Q73" s="1598"/>
      <c r="R73" s="1598"/>
      <c r="S73" s="1598"/>
      <c r="T73" s="1598"/>
      <c r="U73" s="1601" t="s">
        <v>0</v>
      </c>
      <c r="V73" s="1601" t="s">
        <v>0</v>
      </c>
      <c r="W73" s="1601" t="s">
        <v>0</v>
      </c>
      <c r="X73" s="1601" t="s">
        <v>0</v>
      </c>
      <c r="Y73" s="1601" t="s">
        <v>0</v>
      </c>
      <c r="Z73" s="1602"/>
      <c r="AA73" s="1599" t="s">
        <v>2066</v>
      </c>
      <c r="AB73" s="1613" t="s">
        <v>509</v>
      </c>
      <c r="AC73" s="1501">
        <v>2986639</v>
      </c>
      <c r="AD73" s="1501"/>
      <c r="AE73" s="1501"/>
      <c r="AF73" s="1501"/>
      <c r="AG73" s="1501"/>
      <c r="AH73" s="1501">
        <f t="shared" si="0"/>
        <v>2986639</v>
      </c>
      <c r="AI73" s="1501"/>
      <c r="AJ73" s="1501"/>
      <c r="AK73" s="1501"/>
      <c r="AL73" s="1501"/>
      <c r="AM73" s="1501"/>
      <c r="AN73" s="1501">
        <f t="shared" si="1"/>
        <v>0</v>
      </c>
      <c r="AO73" s="1501"/>
      <c r="AP73" s="1501"/>
      <c r="AQ73" s="1501"/>
      <c r="AR73" s="1501"/>
      <c r="AS73" s="1501"/>
      <c r="AT73" s="1501"/>
      <c r="AU73" s="1501"/>
      <c r="AV73" s="1501"/>
      <c r="AW73" s="1501"/>
      <c r="AX73" s="1501"/>
      <c r="AY73" s="1501"/>
      <c r="AZ73" s="1501"/>
      <c r="BA73" s="1500"/>
      <c r="BB73" s="1499"/>
      <c r="BC73" s="1499"/>
      <c r="BD73" s="1499"/>
      <c r="BE73" s="1499"/>
      <c r="BF73" s="1499"/>
      <c r="BG73" s="1499"/>
      <c r="BH73" s="1499"/>
      <c r="BI73" s="1499"/>
      <c r="BJ73" s="1499"/>
      <c r="BK73" s="1499"/>
      <c r="BL73" s="1499"/>
      <c r="BM73" s="1499"/>
      <c r="BN73" s="1499"/>
    </row>
    <row r="74" spans="1:66" ht="99.75" customHeight="1" x14ac:dyDescent="0.25">
      <c r="A74" s="1528"/>
      <c r="B74" s="1650" t="s">
        <v>1158</v>
      </c>
      <c r="C74" s="1632" t="s">
        <v>1202</v>
      </c>
      <c r="D74" s="1632" t="s">
        <v>1201</v>
      </c>
      <c r="E74" s="1619" t="s">
        <v>721</v>
      </c>
      <c r="F74" s="1642" t="s">
        <v>720</v>
      </c>
      <c r="G74" s="1655">
        <v>0</v>
      </c>
      <c r="H74" s="1654">
        <v>1</v>
      </c>
      <c r="I74" s="1653">
        <v>1</v>
      </c>
      <c r="J74" s="1648"/>
      <c r="K74" s="1647"/>
      <c r="L74" s="1647"/>
      <c r="M74" s="1598"/>
      <c r="N74" s="1600"/>
      <c r="O74" s="1598"/>
      <c r="P74" s="1598"/>
      <c r="Q74" s="1598"/>
      <c r="R74" s="1598"/>
      <c r="S74" s="1598"/>
      <c r="T74" s="1598"/>
      <c r="U74" s="1598"/>
      <c r="V74" s="1598"/>
      <c r="W74" s="1598"/>
      <c r="X74" s="1598"/>
      <c r="Y74" s="1598"/>
      <c r="Z74" s="1600"/>
      <c r="AA74" s="1598"/>
      <c r="AB74" s="1613"/>
      <c r="AC74" s="1501"/>
      <c r="AD74" s="1501"/>
      <c r="AE74" s="1501"/>
      <c r="AF74" s="1501"/>
      <c r="AG74" s="1501"/>
      <c r="AH74" s="1501">
        <f t="shared" si="0"/>
        <v>0</v>
      </c>
      <c r="AI74" s="1501"/>
      <c r="AJ74" s="1501"/>
      <c r="AK74" s="1501"/>
      <c r="AL74" s="1501"/>
      <c r="AM74" s="1501"/>
      <c r="AN74" s="1501">
        <f t="shared" si="1"/>
        <v>0</v>
      </c>
      <c r="AO74" s="1501"/>
      <c r="AP74" s="1501"/>
      <c r="AQ74" s="1501"/>
      <c r="AR74" s="1501"/>
      <c r="AS74" s="1501"/>
      <c r="AT74" s="1501"/>
      <c r="AU74" s="1501"/>
      <c r="AV74" s="1501"/>
      <c r="AW74" s="1501"/>
      <c r="AX74" s="1501"/>
      <c r="AY74" s="1501"/>
      <c r="AZ74" s="1501"/>
      <c r="BA74" s="1500"/>
      <c r="BB74" s="1499"/>
      <c r="BC74" s="1499"/>
      <c r="BD74" s="1499"/>
      <c r="BE74" s="1499"/>
      <c r="BF74" s="1499"/>
      <c r="BG74" s="1499"/>
      <c r="BH74" s="1499"/>
      <c r="BI74" s="1499"/>
      <c r="BJ74" s="1499"/>
      <c r="BK74" s="1499"/>
      <c r="BL74" s="1499"/>
      <c r="BM74" s="1499"/>
      <c r="BN74" s="1499"/>
    </row>
    <row r="75" spans="1:66" ht="83.25" customHeight="1" x14ac:dyDescent="0.25">
      <c r="A75" s="1528"/>
      <c r="B75" s="1650" t="s">
        <v>1158</v>
      </c>
      <c r="C75" s="1526"/>
      <c r="D75" s="1526"/>
      <c r="E75" s="1619" t="s">
        <v>719</v>
      </c>
      <c r="F75" s="1618" t="s">
        <v>129</v>
      </c>
      <c r="G75" s="1618" t="s">
        <v>124</v>
      </c>
      <c r="H75" s="1617">
        <v>0.25</v>
      </c>
      <c r="I75" s="1615">
        <v>0.05</v>
      </c>
      <c r="J75" s="1648"/>
      <c r="K75" s="1647"/>
      <c r="L75" s="1647"/>
      <c r="M75" s="1598"/>
      <c r="N75" s="1600"/>
      <c r="O75" s="1598"/>
      <c r="P75" s="1598"/>
      <c r="Q75" s="1598"/>
      <c r="R75" s="1598"/>
      <c r="S75" s="1598"/>
      <c r="T75" s="1598"/>
      <c r="U75" s="1598"/>
      <c r="V75" s="1598"/>
      <c r="W75" s="1598"/>
      <c r="X75" s="1598"/>
      <c r="Y75" s="1598"/>
      <c r="Z75" s="1600"/>
      <c r="AA75" s="1598"/>
      <c r="AB75" s="1613"/>
      <c r="AC75" s="1501"/>
      <c r="AD75" s="1501"/>
      <c r="AE75" s="1501"/>
      <c r="AF75" s="1501"/>
      <c r="AG75" s="1501"/>
      <c r="AH75" s="1501">
        <f t="shared" si="0"/>
        <v>0</v>
      </c>
      <c r="AI75" s="1501"/>
      <c r="AJ75" s="1501"/>
      <c r="AK75" s="1501"/>
      <c r="AL75" s="1501"/>
      <c r="AM75" s="1501"/>
      <c r="AN75" s="1501">
        <f t="shared" si="1"/>
        <v>0</v>
      </c>
      <c r="AO75" s="1501"/>
      <c r="AP75" s="1501"/>
      <c r="AQ75" s="1501"/>
      <c r="AR75" s="1501"/>
      <c r="AS75" s="1501"/>
      <c r="AT75" s="1501"/>
      <c r="AU75" s="1501"/>
      <c r="AV75" s="1501"/>
      <c r="AW75" s="1501"/>
      <c r="AX75" s="1501"/>
      <c r="AY75" s="1501"/>
      <c r="AZ75" s="1501"/>
      <c r="BA75" s="1500"/>
      <c r="BB75" s="1499"/>
      <c r="BC75" s="1499"/>
      <c r="BD75" s="1499"/>
      <c r="BE75" s="1499"/>
      <c r="BF75" s="1499"/>
      <c r="BG75" s="1499"/>
      <c r="BH75" s="1499"/>
      <c r="BI75" s="1499"/>
      <c r="BJ75" s="1499"/>
      <c r="BK75" s="1499"/>
      <c r="BL75" s="1499"/>
      <c r="BM75" s="1499"/>
      <c r="BN75" s="1499"/>
    </row>
    <row r="76" spans="1:66" ht="91.5" customHeight="1" x14ac:dyDescent="0.25">
      <c r="A76" s="1528"/>
      <c r="B76" s="1650" t="s">
        <v>1158</v>
      </c>
      <c r="C76" s="1652" t="s">
        <v>1200</v>
      </c>
      <c r="D76" s="1651" t="s">
        <v>1199</v>
      </c>
      <c r="E76" s="1619" t="s">
        <v>718</v>
      </c>
      <c r="F76" s="1618" t="s">
        <v>129</v>
      </c>
      <c r="G76" s="1617">
        <v>0</v>
      </c>
      <c r="H76" s="1617">
        <v>1</v>
      </c>
      <c r="I76" s="1615">
        <v>0.5</v>
      </c>
      <c r="J76" s="1648"/>
      <c r="K76" s="1647"/>
      <c r="L76" s="1647"/>
      <c r="M76" s="1598"/>
      <c r="N76" s="1600"/>
      <c r="O76" s="1598"/>
      <c r="P76" s="1598"/>
      <c r="Q76" s="1598"/>
      <c r="R76" s="1598"/>
      <c r="S76" s="1598"/>
      <c r="T76" s="1598"/>
      <c r="U76" s="1598"/>
      <c r="V76" s="1598"/>
      <c r="W76" s="1598"/>
      <c r="X76" s="1598"/>
      <c r="Y76" s="1598"/>
      <c r="Z76" s="1600"/>
      <c r="AA76" s="1598"/>
      <c r="AB76" s="1613"/>
      <c r="AC76" s="1501"/>
      <c r="AD76" s="1501"/>
      <c r="AE76" s="1501"/>
      <c r="AF76" s="1501"/>
      <c r="AG76" s="1501"/>
      <c r="AH76" s="1501">
        <f t="shared" ref="AH76:AH139" si="2">AC76+AD76-AE76</f>
        <v>0</v>
      </c>
      <c r="AI76" s="1501"/>
      <c r="AJ76" s="1501"/>
      <c r="AK76" s="1501"/>
      <c r="AL76" s="1501"/>
      <c r="AM76" s="1501"/>
      <c r="AN76" s="1501">
        <f t="shared" ref="AN76:AN139" si="3">AI76+AJ76-AK76</f>
        <v>0</v>
      </c>
      <c r="AO76" s="1501"/>
      <c r="AP76" s="1501"/>
      <c r="AQ76" s="1501"/>
      <c r="AR76" s="1501"/>
      <c r="AS76" s="1501"/>
      <c r="AT76" s="1501"/>
      <c r="AU76" s="1501"/>
      <c r="AV76" s="1501"/>
      <c r="AW76" s="1501"/>
      <c r="AX76" s="1501"/>
      <c r="AY76" s="1501"/>
      <c r="AZ76" s="1501"/>
      <c r="BA76" s="1500"/>
      <c r="BB76" s="1499"/>
      <c r="BC76" s="1499"/>
      <c r="BD76" s="1499"/>
      <c r="BE76" s="1499"/>
      <c r="BF76" s="1499"/>
      <c r="BG76" s="1499"/>
      <c r="BH76" s="1499"/>
      <c r="BI76" s="1499"/>
      <c r="BJ76" s="1499"/>
      <c r="BK76" s="1499"/>
      <c r="BL76" s="1499"/>
      <c r="BM76" s="1499"/>
      <c r="BN76" s="1499"/>
    </row>
    <row r="77" spans="1:66" ht="75" customHeight="1" x14ac:dyDescent="0.25">
      <c r="A77" s="1528"/>
      <c r="B77" s="1650" t="s">
        <v>1158</v>
      </c>
      <c r="C77" s="1538"/>
      <c r="D77" s="1527"/>
      <c r="E77" s="1619" t="s">
        <v>717</v>
      </c>
      <c r="F77" s="1618" t="s">
        <v>716</v>
      </c>
      <c r="G77" s="1618">
        <v>2</v>
      </c>
      <c r="H77" s="1618">
        <v>14</v>
      </c>
      <c r="I77" s="1626">
        <v>2</v>
      </c>
      <c r="J77" s="1648"/>
      <c r="K77" s="1647"/>
      <c r="L77" s="1647"/>
      <c r="M77" s="1598"/>
      <c r="N77" s="1600"/>
      <c r="O77" s="1598"/>
      <c r="P77" s="1598"/>
      <c r="Q77" s="1598"/>
      <c r="R77" s="1598"/>
      <c r="S77" s="1598"/>
      <c r="T77" s="1598"/>
      <c r="U77" s="1598"/>
      <c r="V77" s="1598"/>
      <c r="W77" s="1598"/>
      <c r="X77" s="1598"/>
      <c r="Y77" s="1598"/>
      <c r="Z77" s="1600"/>
      <c r="AA77" s="1598"/>
      <c r="AB77" s="1613"/>
      <c r="AC77" s="1501"/>
      <c r="AD77" s="1501"/>
      <c r="AE77" s="1501"/>
      <c r="AF77" s="1501"/>
      <c r="AG77" s="1501"/>
      <c r="AH77" s="1501">
        <f t="shared" si="2"/>
        <v>0</v>
      </c>
      <c r="AI77" s="1501"/>
      <c r="AJ77" s="1501"/>
      <c r="AK77" s="1501"/>
      <c r="AL77" s="1501"/>
      <c r="AM77" s="1501"/>
      <c r="AN77" s="1501">
        <f t="shared" si="3"/>
        <v>0</v>
      </c>
      <c r="AO77" s="1501"/>
      <c r="AP77" s="1501"/>
      <c r="AQ77" s="1501"/>
      <c r="AR77" s="1501"/>
      <c r="AS77" s="1501"/>
      <c r="AT77" s="1501"/>
      <c r="AU77" s="1501"/>
      <c r="AV77" s="1501"/>
      <c r="AW77" s="1501"/>
      <c r="AX77" s="1501"/>
      <c r="AY77" s="1501"/>
      <c r="AZ77" s="1501"/>
      <c r="BA77" s="1500"/>
      <c r="BB77" s="1499"/>
      <c r="BC77" s="1499"/>
      <c r="BD77" s="1499"/>
      <c r="BE77" s="1499"/>
      <c r="BF77" s="1499"/>
      <c r="BG77" s="1499"/>
      <c r="BH77" s="1499"/>
      <c r="BI77" s="1499"/>
      <c r="BJ77" s="1499"/>
      <c r="BK77" s="1499"/>
      <c r="BL77" s="1499"/>
      <c r="BM77" s="1499"/>
      <c r="BN77" s="1499"/>
    </row>
    <row r="78" spans="1:66" ht="54.75" customHeight="1" thickBot="1" x14ac:dyDescent="0.3">
      <c r="A78" s="1528"/>
      <c r="B78" s="1650" t="s">
        <v>1158</v>
      </c>
      <c r="C78" s="1538"/>
      <c r="D78" s="1535"/>
      <c r="E78" s="1632" t="s">
        <v>715</v>
      </c>
      <c r="F78" s="1612" t="s">
        <v>714</v>
      </c>
      <c r="G78" s="1612">
        <v>2</v>
      </c>
      <c r="H78" s="1612">
        <v>2</v>
      </c>
      <c r="I78" s="1649">
        <v>2</v>
      </c>
      <c r="J78" s="1648"/>
      <c r="K78" s="1647"/>
      <c r="L78" s="1647"/>
      <c r="M78" s="1614"/>
      <c r="N78" s="1600"/>
      <c r="O78" s="1598"/>
      <c r="P78" s="1598"/>
      <c r="Q78" s="1598"/>
      <c r="R78" s="1598"/>
      <c r="S78" s="1598"/>
      <c r="T78" s="1598"/>
      <c r="U78" s="1598"/>
      <c r="V78" s="1598"/>
      <c r="W78" s="1598"/>
      <c r="X78" s="1598"/>
      <c r="Y78" s="1598"/>
      <c r="Z78" s="1600"/>
      <c r="AA78" s="1598"/>
      <c r="AB78" s="1613"/>
      <c r="AC78" s="1501"/>
      <c r="AD78" s="1501"/>
      <c r="AE78" s="1501"/>
      <c r="AF78" s="1501"/>
      <c r="AG78" s="1501"/>
      <c r="AH78" s="1501">
        <f t="shared" si="2"/>
        <v>0</v>
      </c>
      <c r="AI78" s="1501"/>
      <c r="AJ78" s="1501"/>
      <c r="AK78" s="1501"/>
      <c r="AL78" s="1501"/>
      <c r="AM78" s="1501"/>
      <c r="AN78" s="1501">
        <f t="shared" si="3"/>
        <v>0</v>
      </c>
      <c r="AO78" s="1501"/>
      <c r="AP78" s="1501"/>
      <c r="AQ78" s="1501"/>
      <c r="AR78" s="1501"/>
      <c r="AS78" s="1501"/>
      <c r="AT78" s="1501"/>
      <c r="AU78" s="1501"/>
      <c r="AV78" s="1501"/>
      <c r="AW78" s="1501"/>
      <c r="AX78" s="1501"/>
      <c r="AY78" s="1501"/>
      <c r="AZ78" s="1501"/>
      <c r="BA78" s="1500"/>
      <c r="BB78" s="1499"/>
      <c r="BC78" s="1499"/>
      <c r="BD78" s="1499"/>
      <c r="BE78" s="1499"/>
      <c r="BF78" s="1499"/>
      <c r="BG78" s="1499"/>
      <c r="BH78" s="1499"/>
      <c r="BI78" s="1499"/>
      <c r="BJ78" s="1499"/>
      <c r="BK78" s="1499"/>
      <c r="BL78" s="1499"/>
      <c r="BM78" s="1499"/>
      <c r="BN78" s="1499"/>
    </row>
    <row r="79" spans="1:66" ht="112.5" customHeight="1" x14ac:dyDescent="0.2">
      <c r="A79" s="1528"/>
      <c r="B79" s="1646" t="s">
        <v>1158</v>
      </c>
      <c r="C79" s="1619" t="s">
        <v>1174</v>
      </c>
      <c r="D79" s="1645" t="s">
        <v>1173</v>
      </c>
      <c r="E79" s="1619" t="s">
        <v>674</v>
      </c>
      <c r="F79" s="1618" t="s">
        <v>673</v>
      </c>
      <c r="G79" s="1618" t="s">
        <v>124</v>
      </c>
      <c r="H79" s="1627">
        <v>1</v>
      </c>
      <c r="I79" s="1644">
        <v>0.25</v>
      </c>
      <c r="J79" s="3430" t="s">
        <v>2115</v>
      </c>
      <c r="K79" s="3440" t="s">
        <v>2050</v>
      </c>
      <c r="L79" s="1631" t="s">
        <v>2039</v>
      </c>
      <c r="M79" s="1630">
        <v>1</v>
      </c>
      <c r="N79" s="1629" t="s">
        <v>2122</v>
      </c>
      <c r="O79" s="1601" t="s">
        <v>2037</v>
      </c>
      <c r="P79" s="1601" t="s">
        <v>2003</v>
      </c>
      <c r="Q79" s="1598"/>
      <c r="R79" s="1598"/>
      <c r="S79" s="1598" t="s">
        <v>479</v>
      </c>
      <c r="T79" s="1598" t="s">
        <v>479</v>
      </c>
      <c r="U79" s="1598" t="s">
        <v>479</v>
      </c>
      <c r="V79" s="1598" t="s">
        <v>479</v>
      </c>
      <c r="W79" s="1598" t="s">
        <v>479</v>
      </c>
      <c r="X79" s="1598" t="s">
        <v>0</v>
      </c>
      <c r="Y79" s="1598" t="s">
        <v>0</v>
      </c>
      <c r="Z79" s="1602" t="s">
        <v>2045</v>
      </c>
      <c r="AA79" s="1623" t="s">
        <v>2035</v>
      </c>
      <c r="AB79" s="1628" t="s">
        <v>509</v>
      </c>
      <c r="AC79" s="1501">
        <v>7010000</v>
      </c>
      <c r="AD79" s="1501">
        <v>14220000</v>
      </c>
      <c r="AE79" s="1501"/>
      <c r="AF79" s="1501"/>
      <c r="AG79" s="1501"/>
      <c r="AH79" s="1501">
        <f t="shared" si="2"/>
        <v>21230000</v>
      </c>
      <c r="AI79" s="1501"/>
      <c r="AJ79" s="1501"/>
      <c r="AK79" s="1501"/>
      <c r="AL79" s="1501"/>
      <c r="AM79" s="1501"/>
      <c r="AN79" s="1501">
        <f t="shared" si="3"/>
        <v>0</v>
      </c>
      <c r="AO79" s="1501"/>
      <c r="AP79" s="1501"/>
      <c r="AQ79" s="1501"/>
      <c r="AR79" s="1501"/>
      <c r="AS79" s="1501"/>
      <c r="AT79" s="1501"/>
      <c r="AU79" s="1501"/>
      <c r="AV79" s="1501"/>
      <c r="AW79" s="1501"/>
      <c r="AX79" s="1501"/>
      <c r="AY79" s="1501"/>
      <c r="AZ79" s="1501"/>
      <c r="BA79" s="1500"/>
      <c r="BB79" s="1499"/>
      <c r="BC79" s="1499"/>
      <c r="BD79" s="1499"/>
      <c r="BE79" s="1499"/>
      <c r="BF79" s="1499"/>
      <c r="BG79" s="1499"/>
      <c r="BH79" s="1499"/>
      <c r="BI79" s="1499"/>
      <c r="BJ79" s="1499"/>
      <c r="BK79" s="1499"/>
      <c r="BL79" s="1499"/>
      <c r="BM79" s="1499"/>
      <c r="BN79" s="1499"/>
    </row>
    <row r="80" spans="1:66" ht="118.5" customHeight="1" x14ac:dyDescent="0.2">
      <c r="A80" s="1528"/>
      <c r="B80" s="1637"/>
      <c r="C80" s="1619"/>
      <c r="D80" s="1642"/>
      <c r="E80" s="1612" t="s">
        <v>672</v>
      </c>
      <c r="F80" s="1612" t="s">
        <v>671</v>
      </c>
      <c r="G80" s="1612">
        <v>40</v>
      </c>
      <c r="H80" s="1643">
        <v>35</v>
      </c>
      <c r="I80" s="1643">
        <v>5</v>
      </c>
      <c r="J80" s="3431"/>
      <c r="K80" s="3441"/>
      <c r="L80" s="1631" t="s">
        <v>2039</v>
      </c>
      <c r="M80" s="1630">
        <v>2</v>
      </c>
      <c r="N80" s="1629" t="s">
        <v>2121</v>
      </c>
      <c r="O80" s="1601" t="s">
        <v>2037</v>
      </c>
      <c r="P80" s="1601" t="s">
        <v>2003</v>
      </c>
      <c r="Q80" s="1598"/>
      <c r="R80" s="1598"/>
      <c r="S80" s="1598" t="s">
        <v>479</v>
      </c>
      <c r="T80" s="1598" t="s">
        <v>0</v>
      </c>
      <c r="U80" s="1598" t="s">
        <v>0</v>
      </c>
      <c r="V80" s="1598" t="s">
        <v>0</v>
      </c>
      <c r="W80" s="1598" t="s">
        <v>0</v>
      </c>
      <c r="X80" s="1598" t="s">
        <v>479</v>
      </c>
      <c r="Y80" s="1598" t="s">
        <v>479</v>
      </c>
      <c r="Z80" s="1602" t="s">
        <v>2045</v>
      </c>
      <c r="AA80" s="1623" t="s">
        <v>2035</v>
      </c>
      <c r="AB80" s="1628" t="s">
        <v>509</v>
      </c>
      <c r="AC80" s="1501">
        <v>33517000</v>
      </c>
      <c r="AD80" s="1501">
        <v>250000</v>
      </c>
      <c r="AE80" s="1501"/>
      <c r="AF80" s="1501">
        <v>101271000</v>
      </c>
      <c r="AG80" s="1501"/>
      <c r="AH80" s="1501">
        <f t="shared" si="2"/>
        <v>33767000</v>
      </c>
      <c r="AI80" s="1501"/>
      <c r="AJ80" s="1501"/>
      <c r="AK80" s="1501"/>
      <c r="AL80" s="1501"/>
      <c r="AM80" s="1501"/>
      <c r="AN80" s="1501">
        <f t="shared" si="3"/>
        <v>0</v>
      </c>
      <c r="AO80" s="1501"/>
      <c r="AP80" s="1501"/>
      <c r="AQ80" s="1501"/>
      <c r="AR80" s="1501"/>
      <c r="AS80" s="1501"/>
      <c r="AT80" s="1501"/>
      <c r="AU80" s="1501"/>
      <c r="AV80" s="1501"/>
      <c r="AW80" s="1501"/>
      <c r="AX80" s="1501"/>
      <c r="AY80" s="1501"/>
      <c r="AZ80" s="1501"/>
      <c r="BA80" s="1500"/>
      <c r="BB80" s="1499"/>
      <c r="BC80" s="1499"/>
      <c r="BD80" s="1499"/>
      <c r="BE80" s="1499"/>
      <c r="BF80" s="1499"/>
      <c r="BG80" s="1499"/>
      <c r="BH80" s="1499"/>
      <c r="BI80" s="1499"/>
      <c r="BJ80" s="1499"/>
      <c r="BK80" s="1499"/>
      <c r="BL80" s="1499"/>
      <c r="BM80" s="1499"/>
      <c r="BN80" s="1499"/>
    </row>
    <row r="81" spans="1:66" ht="115.5" customHeight="1" x14ac:dyDescent="0.2">
      <c r="A81" s="1528"/>
      <c r="B81" s="1637"/>
      <c r="C81" s="1619"/>
      <c r="D81" s="1642"/>
      <c r="E81" s="1608"/>
      <c r="F81" s="1608"/>
      <c r="G81" s="1608"/>
      <c r="H81" s="1641"/>
      <c r="I81" s="1641"/>
      <c r="J81" s="3431"/>
      <c r="K81" s="3441"/>
      <c r="L81" s="1631" t="s">
        <v>2039</v>
      </c>
      <c r="M81" s="1630">
        <v>3</v>
      </c>
      <c r="N81" s="1629" t="s">
        <v>2120</v>
      </c>
      <c r="O81" s="1601" t="s">
        <v>2037</v>
      </c>
      <c r="P81" s="1601" t="s">
        <v>2003</v>
      </c>
      <c r="Q81" s="1598"/>
      <c r="R81" s="1598"/>
      <c r="S81" s="1598" t="s">
        <v>479</v>
      </c>
      <c r="T81" s="1598" t="s">
        <v>479</v>
      </c>
      <c r="U81" s="1598" t="s">
        <v>479</v>
      </c>
      <c r="V81" s="1598" t="s">
        <v>0</v>
      </c>
      <c r="W81" s="1598" t="s">
        <v>0</v>
      </c>
      <c r="X81" s="1598" t="s">
        <v>479</v>
      </c>
      <c r="Y81" s="1598" t="s">
        <v>479</v>
      </c>
      <c r="Z81" s="1602" t="s">
        <v>2045</v>
      </c>
      <c r="AA81" s="1623" t="s">
        <v>2035</v>
      </c>
      <c r="AB81" s="1628" t="s">
        <v>509</v>
      </c>
      <c r="AC81" s="1501">
        <v>420000</v>
      </c>
      <c r="AD81" s="1501">
        <v>1880000</v>
      </c>
      <c r="AE81" s="1501"/>
      <c r="AF81" s="1501"/>
      <c r="AG81" s="1501"/>
      <c r="AH81" s="1501">
        <f t="shared" si="2"/>
        <v>2300000</v>
      </c>
      <c r="AI81" s="1501"/>
      <c r="AJ81" s="1501"/>
      <c r="AK81" s="1501"/>
      <c r="AL81" s="1501"/>
      <c r="AM81" s="1501"/>
      <c r="AN81" s="1501">
        <f t="shared" si="3"/>
        <v>0</v>
      </c>
      <c r="AO81" s="1501"/>
      <c r="AP81" s="1501"/>
      <c r="AQ81" s="1501"/>
      <c r="AR81" s="1501"/>
      <c r="AS81" s="1501"/>
      <c r="AT81" s="1501"/>
      <c r="AU81" s="1501"/>
      <c r="AV81" s="1501"/>
      <c r="AW81" s="1501"/>
      <c r="AX81" s="1501"/>
      <c r="AY81" s="1501"/>
      <c r="AZ81" s="1501"/>
      <c r="BA81" s="1500"/>
      <c r="BB81" s="1499"/>
      <c r="BC81" s="1499"/>
      <c r="BD81" s="1499"/>
      <c r="BE81" s="1499"/>
      <c r="BF81" s="1499"/>
      <c r="BG81" s="1499"/>
      <c r="BH81" s="1499"/>
      <c r="BI81" s="1499"/>
      <c r="BJ81" s="1499"/>
      <c r="BK81" s="1499"/>
      <c r="BL81" s="1499"/>
      <c r="BM81" s="1499"/>
      <c r="BN81" s="1499"/>
    </row>
    <row r="82" spans="1:66" ht="123.75" customHeight="1" x14ac:dyDescent="0.2">
      <c r="A82" s="1528"/>
      <c r="B82" s="1637"/>
      <c r="C82" s="1636"/>
      <c r="D82" s="1639"/>
      <c r="E82" s="1605"/>
      <c r="F82" s="1605"/>
      <c r="G82" s="1605"/>
      <c r="H82" s="1640"/>
      <c r="I82" s="1640"/>
      <c r="J82" s="3432"/>
      <c r="K82" s="3441"/>
      <c r="L82" s="1631" t="s">
        <v>2039</v>
      </c>
      <c r="M82" s="1630">
        <v>4</v>
      </c>
      <c r="N82" s="1629" t="s">
        <v>2119</v>
      </c>
      <c r="O82" s="1601" t="s">
        <v>2037</v>
      </c>
      <c r="P82" s="1601" t="s">
        <v>2003</v>
      </c>
      <c r="Q82" s="1598"/>
      <c r="R82" s="1598"/>
      <c r="S82" s="1598" t="s">
        <v>479</v>
      </c>
      <c r="T82" s="1598" t="s">
        <v>0</v>
      </c>
      <c r="U82" s="1598" t="s">
        <v>0</v>
      </c>
      <c r="V82" s="1598" t="s">
        <v>0</v>
      </c>
      <c r="W82" s="1598" t="s">
        <v>0</v>
      </c>
      <c r="X82" s="1598" t="s">
        <v>0</v>
      </c>
      <c r="Y82" s="1598" t="s">
        <v>0</v>
      </c>
      <c r="Z82" s="1602" t="s">
        <v>2045</v>
      </c>
      <c r="AA82" s="1623" t="s">
        <v>2035</v>
      </c>
      <c r="AB82" s="1622" t="s">
        <v>509</v>
      </c>
      <c r="AC82" s="1501">
        <v>1140000</v>
      </c>
      <c r="AD82" s="1501">
        <v>1760000</v>
      </c>
      <c r="AE82" s="1501"/>
      <c r="AF82" s="1501"/>
      <c r="AG82" s="1501"/>
      <c r="AH82" s="1501">
        <f t="shared" si="2"/>
        <v>2900000</v>
      </c>
      <c r="AI82" s="1501"/>
      <c r="AJ82" s="1501"/>
      <c r="AK82" s="1501"/>
      <c r="AL82" s="1501"/>
      <c r="AM82" s="1501"/>
      <c r="AN82" s="1501">
        <f t="shared" si="3"/>
        <v>0</v>
      </c>
      <c r="AO82" s="1501"/>
      <c r="AP82" s="1501"/>
      <c r="AQ82" s="1501"/>
      <c r="AR82" s="1501"/>
      <c r="AS82" s="1501"/>
      <c r="AT82" s="1501"/>
      <c r="AU82" s="1501"/>
      <c r="AV82" s="1501"/>
      <c r="AW82" s="1501"/>
      <c r="AX82" s="1501"/>
      <c r="AY82" s="1501"/>
      <c r="AZ82" s="1501"/>
      <c r="BA82" s="1500"/>
      <c r="BB82" s="1499"/>
      <c r="BC82" s="1499"/>
      <c r="BD82" s="1499"/>
      <c r="BE82" s="1499"/>
      <c r="BF82" s="1499"/>
      <c r="BG82" s="1499"/>
      <c r="BH82" s="1499"/>
      <c r="BI82" s="1499"/>
      <c r="BJ82" s="1499"/>
      <c r="BK82" s="1499"/>
      <c r="BL82" s="1499"/>
      <c r="BM82" s="1499"/>
      <c r="BN82" s="1499"/>
    </row>
    <row r="83" spans="1:66" ht="70.5" customHeight="1" x14ac:dyDescent="0.2">
      <c r="A83" s="1528"/>
      <c r="B83" s="1637"/>
      <c r="C83" s="1636"/>
      <c r="D83" s="1639"/>
      <c r="E83" s="1612" t="s">
        <v>670</v>
      </c>
      <c r="F83" s="1612" t="s">
        <v>669</v>
      </c>
      <c r="G83" s="1618"/>
      <c r="H83" s="1610">
        <v>1</v>
      </c>
      <c r="I83" s="1610">
        <v>0.25</v>
      </c>
      <c r="J83" s="3430" t="s">
        <v>2118</v>
      </c>
      <c r="K83" s="3441"/>
      <c r="L83" s="1638" t="s">
        <v>2039</v>
      </c>
      <c r="M83" s="1630">
        <v>5</v>
      </c>
      <c r="N83" s="1629" t="s">
        <v>2117</v>
      </c>
      <c r="O83" s="1601" t="s">
        <v>2037</v>
      </c>
      <c r="P83" s="1601" t="s">
        <v>2003</v>
      </c>
      <c r="Q83" s="1598"/>
      <c r="R83" s="1598"/>
      <c r="S83" s="1598" t="s">
        <v>479</v>
      </c>
      <c r="T83" s="1598" t="s">
        <v>0</v>
      </c>
      <c r="U83" s="1598" t="s">
        <v>479</v>
      </c>
      <c r="V83" s="1598" t="s">
        <v>0</v>
      </c>
      <c r="W83" s="1598" t="s">
        <v>479</v>
      </c>
      <c r="X83" s="1598" t="s">
        <v>479</v>
      </c>
      <c r="Y83" s="1598" t="s">
        <v>479</v>
      </c>
      <c r="Z83" s="1602" t="s">
        <v>2110</v>
      </c>
      <c r="AA83" s="1623" t="s">
        <v>2035</v>
      </c>
      <c r="AB83" s="1628" t="s">
        <v>2113</v>
      </c>
      <c r="AC83" s="1501">
        <v>28990000</v>
      </c>
      <c r="AD83" s="1501"/>
      <c r="AE83" s="1501"/>
      <c r="AF83" s="1501">
        <v>65599528</v>
      </c>
      <c r="AG83" s="1501"/>
      <c r="AH83" s="1501">
        <f t="shared" si="2"/>
        <v>28990000</v>
      </c>
      <c r="AI83" s="1501">
        <v>65599528</v>
      </c>
      <c r="AJ83" s="1501"/>
      <c r="AK83" s="1501"/>
      <c r="AL83" s="1501"/>
      <c r="AM83" s="1501"/>
      <c r="AN83" s="1501">
        <f t="shared" si="3"/>
        <v>65599528</v>
      </c>
      <c r="AO83" s="1501"/>
      <c r="AP83" s="1501"/>
      <c r="AQ83" s="1501"/>
      <c r="AR83" s="1501"/>
      <c r="AS83" s="1501"/>
      <c r="AT83" s="1501"/>
      <c r="AU83" s="1501"/>
      <c r="AV83" s="1501"/>
      <c r="AW83" s="1501"/>
      <c r="AX83" s="1501"/>
      <c r="AY83" s="1501"/>
      <c r="AZ83" s="1501"/>
      <c r="BA83" s="1500"/>
      <c r="BB83" s="1499"/>
      <c r="BC83" s="1499"/>
      <c r="BD83" s="1499"/>
      <c r="BE83" s="1499"/>
      <c r="BF83" s="1499"/>
      <c r="BG83" s="1499"/>
      <c r="BH83" s="1499"/>
      <c r="BI83" s="1499"/>
      <c r="BJ83" s="1499"/>
      <c r="BK83" s="1499"/>
      <c r="BL83" s="1499"/>
      <c r="BM83" s="1499"/>
      <c r="BN83" s="1499"/>
    </row>
    <row r="84" spans="1:66" ht="72" customHeight="1" x14ac:dyDescent="0.2">
      <c r="A84" s="1528"/>
      <c r="B84" s="1637"/>
      <c r="C84" s="1636"/>
      <c r="D84" s="1635"/>
      <c r="E84" s="1605"/>
      <c r="F84" s="1605"/>
      <c r="G84" s="1617">
        <v>0</v>
      </c>
      <c r="H84" s="1603"/>
      <c r="I84" s="1603"/>
      <c r="J84" s="3432"/>
      <c r="K84" s="3441"/>
      <c r="L84" s="1634"/>
      <c r="M84" s="1630">
        <v>6</v>
      </c>
      <c r="N84" s="1629" t="s">
        <v>2116</v>
      </c>
      <c r="O84" s="1601" t="s">
        <v>2037</v>
      </c>
      <c r="P84" s="1601" t="s">
        <v>2003</v>
      </c>
      <c r="Q84" s="1598"/>
      <c r="R84" s="1598"/>
      <c r="S84" s="1598" t="s">
        <v>479</v>
      </c>
      <c r="T84" s="1598" t="s">
        <v>0</v>
      </c>
      <c r="U84" s="1598" t="s">
        <v>479</v>
      </c>
      <c r="V84" s="1598" t="s">
        <v>0</v>
      </c>
      <c r="W84" s="1598" t="s">
        <v>479</v>
      </c>
      <c r="X84" s="1598" t="s">
        <v>479</v>
      </c>
      <c r="Y84" s="1598" t="s">
        <v>479</v>
      </c>
      <c r="Z84" s="1602" t="s">
        <v>2110</v>
      </c>
      <c r="AA84" s="1623" t="s">
        <v>2035</v>
      </c>
      <c r="AB84" s="1628" t="s">
        <v>2113</v>
      </c>
      <c r="AC84" s="1501">
        <v>120000000</v>
      </c>
      <c r="AD84" s="1501"/>
      <c r="AE84" s="1501"/>
      <c r="AF84" s="1501"/>
      <c r="AG84" s="1501"/>
      <c r="AH84" s="1501">
        <f t="shared" si="2"/>
        <v>120000000</v>
      </c>
      <c r="AI84" s="1501"/>
      <c r="AJ84" s="1501"/>
      <c r="AK84" s="1501"/>
      <c r="AL84" s="1501"/>
      <c r="AM84" s="1501"/>
      <c r="AN84" s="1501">
        <f t="shared" si="3"/>
        <v>0</v>
      </c>
      <c r="AO84" s="1501"/>
      <c r="AP84" s="1501"/>
      <c r="AQ84" s="1501"/>
      <c r="AR84" s="1501"/>
      <c r="AS84" s="1501"/>
      <c r="AT84" s="1501"/>
      <c r="AU84" s="1501"/>
      <c r="AV84" s="1501"/>
      <c r="AW84" s="1501"/>
      <c r="AX84" s="1501"/>
      <c r="AY84" s="1501"/>
      <c r="AZ84" s="1501"/>
      <c r="BA84" s="1500"/>
      <c r="BB84" s="1499"/>
      <c r="BC84" s="1499"/>
      <c r="BD84" s="1499"/>
      <c r="BE84" s="1499"/>
      <c r="BF84" s="1499"/>
      <c r="BG84" s="1499"/>
      <c r="BH84" s="1499"/>
      <c r="BI84" s="1499"/>
      <c r="BJ84" s="1499"/>
      <c r="BK84" s="1499"/>
      <c r="BL84" s="1499"/>
      <c r="BM84" s="1499"/>
      <c r="BN84" s="1499"/>
    </row>
    <row r="85" spans="1:66" ht="137.25" customHeight="1" x14ac:dyDescent="0.2">
      <c r="A85" s="1528"/>
      <c r="B85" s="1554"/>
      <c r="C85" s="1621" t="s">
        <v>1172</v>
      </c>
      <c r="D85" s="1620" t="s">
        <v>1171</v>
      </c>
      <c r="E85" s="1619" t="s">
        <v>668</v>
      </c>
      <c r="F85" s="1618" t="s">
        <v>667</v>
      </c>
      <c r="G85" s="1618" t="s">
        <v>124</v>
      </c>
      <c r="H85" s="1627">
        <v>14</v>
      </c>
      <c r="I85" s="1626">
        <v>2</v>
      </c>
      <c r="J85" s="3430" t="s">
        <v>2115</v>
      </c>
      <c r="K85" s="3441"/>
      <c r="L85" s="1631" t="s">
        <v>2039</v>
      </c>
      <c r="M85" s="1630">
        <v>7</v>
      </c>
      <c r="N85" s="1629" t="s">
        <v>2114</v>
      </c>
      <c r="O85" s="1601" t="s">
        <v>2037</v>
      </c>
      <c r="P85" s="1601" t="s">
        <v>2003</v>
      </c>
      <c r="Q85" s="1598"/>
      <c r="R85" s="1598"/>
      <c r="S85" s="1598" t="s">
        <v>479</v>
      </c>
      <c r="T85" s="1598" t="s">
        <v>479</v>
      </c>
      <c r="U85" s="1598" t="s">
        <v>479</v>
      </c>
      <c r="V85" s="1598" t="s">
        <v>479</v>
      </c>
      <c r="W85" s="1598" t="s">
        <v>0</v>
      </c>
      <c r="X85" s="1598" t="s">
        <v>0</v>
      </c>
      <c r="Y85" s="1598" t="s">
        <v>0</v>
      </c>
      <c r="Z85" s="1602" t="s">
        <v>2036</v>
      </c>
      <c r="AA85" s="1623" t="s">
        <v>2035</v>
      </c>
      <c r="AB85" s="1628" t="s">
        <v>2113</v>
      </c>
      <c r="AC85" s="1501">
        <v>585000</v>
      </c>
      <c r="AD85" s="1501"/>
      <c r="AE85" s="1501"/>
      <c r="AF85" s="1501"/>
      <c r="AG85" s="1501"/>
      <c r="AH85" s="1501">
        <f t="shared" si="2"/>
        <v>585000</v>
      </c>
      <c r="AI85" s="1501"/>
      <c r="AJ85" s="1501"/>
      <c r="AK85" s="1501"/>
      <c r="AL85" s="1501"/>
      <c r="AM85" s="1501"/>
      <c r="AN85" s="1501">
        <f t="shared" si="3"/>
        <v>0</v>
      </c>
      <c r="AO85" s="1501"/>
      <c r="AP85" s="1501"/>
      <c r="AQ85" s="1501"/>
      <c r="AR85" s="1501"/>
      <c r="AS85" s="1501"/>
      <c r="AT85" s="1501"/>
      <c r="AU85" s="1501"/>
      <c r="AV85" s="1501"/>
      <c r="AW85" s="1501"/>
      <c r="AX85" s="1501"/>
      <c r="AY85" s="1501"/>
      <c r="AZ85" s="1501"/>
      <c r="BA85" s="1500"/>
      <c r="BB85" s="1499"/>
      <c r="BC85" s="1499"/>
      <c r="BD85" s="1499"/>
      <c r="BE85" s="1499"/>
      <c r="BF85" s="1499"/>
      <c r="BG85" s="1499"/>
      <c r="BH85" s="1499"/>
      <c r="BI85" s="1499"/>
      <c r="BJ85" s="1499"/>
      <c r="BK85" s="1499"/>
      <c r="BL85" s="1499"/>
      <c r="BM85" s="1499"/>
      <c r="BN85" s="1499"/>
    </row>
    <row r="86" spans="1:66" ht="135" customHeight="1" x14ac:dyDescent="0.2">
      <c r="A86" s="1528"/>
      <c r="B86" s="1554"/>
      <c r="C86" s="1621"/>
      <c r="D86" s="1633"/>
      <c r="E86" s="1612" t="s">
        <v>666</v>
      </c>
      <c r="F86" s="1612" t="s">
        <v>129</v>
      </c>
      <c r="G86" s="1611">
        <v>0.1</v>
      </c>
      <c r="H86" s="1610">
        <v>1</v>
      </c>
      <c r="I86" s="1610">
        <v>0.2</v>
      </c>
      <c r="J86" s="3431"/>
      <c r="K86" s="3441"/>
      <c r="L86" s="1631"/>
      <c r="M86" s="1630">
        <v>8</v>
      </c>
      <c r="N86" s="1629" t="s">
        <v>2112</v>
      </c>
      <c r="O86" s="1601" t="s">
        <v>2037</v>
      </c>
      <c r="P86" s="1601" t="s">
        <v>2003</v>
      </c>
      <c r="Q86" s="1598"/>
      <c r="R86" s="1598"/>
      <c r="S86" s="1598" t="s">
        <v>479</v>
      </c>
      <c r="T86" s="1598" t="s">
        <v>0</v>
      </c>
      <c r="U86" s="1598" t="s">
        <v>479</v>
      </c>
      <c r="V86" s="1598" t="s">
        <v>0</v>
      </c>
      <c r="W86" s="1598" t="s">
        <v>479</v>
      </c>
      <c r="X86" s="1598" t="s">
        <v>479</v>
      </c>
      <c r="Y86" s="1598" t="s">
        <v>479</v>
      </c>
      <c r="Z86" s="1602" t="s">
        <v>2045</v>
      </c>
      <c r="AA86" s="1623" t="s">
        <v>2035</v>
      </c>
      <c r="AB86" s="1628" t="s">
        <v>509</v>
      </c>
      <c r="AC86" s="1501">
        <v>650000</v>
      </c>
      <c r="AD86" s="1501">
        <v>550000</v>
      </c>
      <c r="AE86" s="1501"/>
      <c r="AF86" s="1501"/>
      <c r="AG86" s="1501"/>
      <c r="AH86" s="1501">
        <f t="shared" si="2"/>
        <v>1200000</v>
      </c>
      <c r="AI86" s="1501"/>
      <c r="AJ86" s="1501"/>
      <c r="AK86" s="1501"/>
      <c r="AL86" s="1501"/>
      <c r="AM86" s="1501"/>
      <c r="AN86" s="1501">
        <f t="shared" si="3"/>
        <v>0</v>
      </c>
      <c r="AO86" s="1501"/>
      <c r="AP86" s="1501"/>
      <c r="AQ86" s="1501"/>
      <c r="AR86" s="1501"/>
      <c r="AS86" s="1501"/>
      <c r="AT86" s="1501"/>
      <c r="AU86" s="1501"/>
      <c r="AV86" s="1501"/>
      <c r="AW86" s="1501"/>
      <c r="AX86" s="1501"/>
      <c r="AY86" s="1501"/>
      <c r="AZ86" s="1501"/>
      <c r="BA86" s="1500"/>
      <c r="BB86" s="1499"/>
      <c r="BC86" s="1499"/>
      <c r="BD86" s="1499"/>
      <c r="BE86" s="1499"/>
      <c r="BF86" s="1499"/>
      <c r="BG86" s="1499"/>
      <c r="BH86" s="1499"/>
      <c r="BI86" s="1499"/>
      <c r="BJ86" s="1499"/>
      <c r="BK86" s="1499"/>
      <c r="BL86" s="1499"/>
      <c r="BM86" s="1499"/>
      <c r="BN86" s="1499"/>
    </row>
    <row r="87" spans="1:66" ht="56.25" customHeight="1" x14ac:dyDescent="0.2">
      <c r="A87" s="1528"/>
      <c r="B87" s="1554"/>
      <c r="C87" s="1527"/>
      <c r="D87" s="1538"/>
      <c r="E87" s="1605"/>
      <c r="F87" s="1605"/>
      <c r="G87" s="1604"/>
      <c r="H87" s="1603"/>
      <c r="I87" s="1603"/>
      <c r="J87" s="3431"/>
      <c r="K87" s="3441"/>
      <c r="L87" s="1631" t="s">
        <v>2039</v>
      </c>
      <c r="M87" s="1630">
        <v>9</v>
      </c>
      <c r="N87" s="1629" t="s">
        <v>2111</v>
      </c>
      <c r="O87" s="1601" t="s">
        <v>2037</v>
      </c>
      <c r="P87" s="1601" t="s">
        <v>2003</v>
      </c>
      <c r="Q87" s="1598"/>
      <c r="R87" s="1598"/>
      <c r="S87" s="1598" t="s">
        <v>479</v>
      </c>
      <c r="T87" s="1598" t="s">
        <v>0</v>
      </c>
      <c r="U87" s="1598" t="s">
        <v>479</v>
      </c>
      <c r="V87" s="1598" t="s">
        <v>0</v>
      </c>
      <c r="W87" s="1598" t="s">
        <v>479</v>
      </c>
      <c r="X87" s="1598" t="s">
        <v>479</v>
      </c>
      <c r="Y87" s="1598" t="s">
        <v>479</v>
      </c>
      <c r="Z87" s="1602" t="s">
        <v>2110</v>
      </c>
      <c r="AA87" s="1623" t="s">
        <v>2035</v>
      </c>
      <c r="AB87" s="1628"/>
      <c r="AC87" s="1501">
        <v>29000000</v>
      </c>
      <c r="AD87" s="1501"/>
      <c r="AE87" s="1501"/>
      <c r="AF87" s="1501"/>
      <c r="AG87" s="1501"/>
      <c r="AH87" s="1501">
        <f t="shared" si="2"/>
        <v>29000000</v>
      </c>
      <c r="AI87" s="1501"/>
      <c r="AJ87" s="1501"/>
      <c r="AK87" s="1501"/>
      <c r="AL87" s="1501"/>
      <c r="AM87" s="1501"/>
      <c r="AN87" s="1501">
        <f t="shared" si="3"/>
        <v>0</v>
      </c>
      <c r="AO87" s="1501"/>
      <c r="AP87" s="1501"/>
      <c r="AQ87" s="1501"/>
      <c r="AR87" s="1501"/>
      <c r="AS87" s="1501"/>
      <c r="AT87" s="1501"/>
      <c r="AU87" s="1501"/>
      <c r="AV87" s="1501"/>
      <c r="AW87" s="1501"/>
      <c r="AX87" s="1501"/>
      <c r="AY87" s="1501"/>
      <c r="AZ87" s="1501"/>
      <c r="BA87" s="1500"/>
      <c r="BB87" s="1499"/>
      <c r="BC87" s="1499"/>
      <c r="BD87" s="1499"/>
      <c r="BE87" s="1499"/>
      <c r="BF87" s="1499"/>
      <c r="BG87" s="1499"/>
      <c r="BH87" s="1499"/>
      <c r="BI87" s="1499"/>
      <c r="BJ87" s="1499"/>
      <c r="BK87" s="1499"/>
      <c r="BL87" s="1499"/>
      <c r="BM87" s="1499"/>
      <c r="BN87" s="1499"/>
    </row>
    <row r="88" spans="1:66" ht="132.75" customHeight="1" x14ac:dyDescent="0.2">
      <c r="A88" s="1528"/>
      <c r="B88" s="1554"/>
      <c r="C88" s="1527"/>
      <c r="D88" s="1538"/>
      <c r="E88" s="1632" t="s">
        <v>665</v>
      </c>
      <c r="F88" s="1618" t="s">
        <v>470</v>
      </c>
      <c r="G88" s="1618" t="s">
        <v>124</v>
      </c>
      <c r="H88" s="1627">
        <v>100</v>
      </c>
      <c r="I88" s="1615">
        <v>0</v>
      </c>
      <c r="J88" s="3431"/>
      <c r="K88" s="3441"/>
      <c r="L88" s="1631" t="s">
        <v>2039</v>
      </c>
      <c r="M88" s="1630">
        <v>10</v>
      </c>
      <c r="N88" s="1629" t="s">
        <v>2109</v>
      </c>
      <c r="O88" s="1601" t="s">
        <v>2037</v>
      </c>
      <c r="P88" s="1601" t="s">
        <v>2003</v>
      </c>
      <c r="Q88" s="1598"/>
      <c r="R88" s="1598"/>
      <c r="S88" s="1598" t="s">
        <v>479</v>
      </c>
      <c r="T88" s="1598" t="s">
        <v>479</v>
      </c>
      <c r="U88" s="1598" t="s">
        <v>479</v>
      </c>
      <c r="V88" s="1598" t="s">
        <v>479</v>
      </c>
      <c r="W88" s="1598" t="s">
        <v>479</v>
      </c>
      <c r="X88" s="1598" t="s">
        <v>479</v>
      </c>
      <c r="Y88" s="1598" t="s">
        <v>0</v>
      </c>
      <c r="Z88" s="1602" t="s">
        <v>2045</v>
      </c>
      <c r="AA88" s="1623" t="s">
        <v>2035</v>
      </c>
      <c r="AB88" s="1628" t="s">
        <v>509</v>
      </c>
      <c r="AC88" s="1501">
        <v>15650000</v>
      </c>
      <c r="AD88" s="1501">
        <v>1800000</v>
      </c>
      <c r="AE88" s="1501"/>
      <c r="AF88" s="1501"/>
      <c r="AG88" s="1501"/>
      <c r="AH88" s="1501">
        <f t="shared" si="2"/>
        <v>17450000</v>
      </c>
      <c r="AI88" s="1501"/>
      <c r="AJ88" s="1501"/>
      <c r="AK88" s="1501"/>
      <c r="AL88" s="1501"/>
      <c r="AM88" s="1501"/>
      <c r="AN88" s="1501">
        <f t="shared" si="3"/>
        <v>0</v>
      </c>
      <c r="AO88" s="1501"/>
      <c r="AP88" s="1501"/>
      <c r="AQ88" s="1501"/>
      <c r="AR88" s="1501"/>
      <c r="AS88" s="1501"/>
      <c r="AT88" s="1501"/>
      <c r="AU88" s="1501"/>
      <c r="AV88" s="1501"/>
      <c r="AW88" s="1501"/>
      <c r="AX88" s="1501"/>
      <c r="AY88" s="1501"/>
      <c r="AZ88" s="1501"/>
      <c r="BA88" s="1500"/>
      <c r="BB88" s="1499"/>
      <c r="BC88" s="1499"/>
      <c r="BD88" s="1499"/>
      <c r="BE88" s="1499"/>
      <c r="BF88" s="1499"/>
      <c r="BG88" s="1499"/>
      <c r="BH88" s="1499"/>
      <c r="BI88" s="1499"/>
      <c r="BJ88" s="1499"/>
      <c r="BK88" s="1499"/>
      <c r="BL88" s="1499"/>
      <c r="BM88" s="1499"/>
      <c r="BN88" s="1499"/>
    </row>
    <row r="89" spans="1:66" ht="56.25" customHeight="1" x14ac:dyDescent="0.2">
      <c r="A89" s="1528"/>
      <c r="B89" s="1554"/>
      <c r="C89" s="1527"/>
      <c r="D89" s="1538"/>
      <c r="E89" s="1619" t="s">
        <v>664</v>
      </c>
      <c r="F89" s="1618" t="s">
        <v>663</v>
      </c>
      <c r="G89" s="1618">
        <v>357</v>
      </c>
      <c r="H89" s="1627">
        <v>357</v>
      </c>
      <c r="I89" s="1626">
        <v>57</v>
      </c>
      <c r="J89" s="3431"/>
      <c r="K89" s="3441"/>
      <c r="L89" s="1625" t="s">
        <v>2039</v>
      </c>
      <c r="M89" s="1584"/>
      <c r="N89" s="1510"/>
      <c r="O89" s="1509"/>
      <c r="P89" s="1509"/>
      <c r="Q89" s="1509"/>
      <c r="R89" s="1509"/>
      <c r="S89" s="1509"/>
      <c r="T89" s="1509"/>
      <c r="U89" s="1509"/>
      <c r="V89" s="1509"/>
      <c r="W89" s="1509"/>
      <c r="X89" s="1509"/>
      <c r="Y89" s="1509"/>
      <c r="Z89" s="1510"/>
      <c r="AA89" s="1509"/>
      <c r="AB89" s="1508"/>
      <c r="AC89" s="1502"/>
      <c r="AD89" s="1502"/>
      <c r="AE89" s="1502"/>
      <c r="AF89" s="1502"/>
      <c r="AG89" s="1502"/>
      <c r="AH89" s="1501">
        <f t="shared" si="2"/>
        <v>0</v>
      </c>
      <c r="AI89" s="1502"/>
      <c r="AJ89" s="1502"/>
      <c r="AK89" s="1501"/>
      <c r="AL89" s="1501"/>
      <c r="AM89" s="1501"/>
      <c r="AN89" s="1501">
        <f t="shared" si="3"/>
        <v>0</v>
      </c>
      <c r="AO89" s="1501"/>
      <c r="AP89" s="1501"/>
      <c r="AQ89" s="1501"/>
      <c r="AR89" s="1501"/>
      <c r="AS89" s="1501"/>
      <c r="AT89" s="1501"/>
      <c r="AU89" s="1501"/>
      <c r="AV89" s="1501"/>
      <c r="AW89" s="1501"/>
      <c r="AX89" s="1501"/>
      <c r="AY89" s="1501"/>
      <c r="AZ89" s="1501"/>
      <c r="BA89" s="1500"/>
      <c r="BB89" s="1499"/>
      <c r="BC89" s="1499"/>
      <c r="BD89" s="1499"/>
      <c r="BE89" s="1499"/>
      <c r="BF89" s="1499"/>
      <c r="BG89" s="1499"/>
      <c r="BH89" s="1499"/>
      <c r="BI89" s="1499"/>
      <c r="BJ89" s="1499"/>
      <c r="BK89" s="1499"/>
      <c r="BL89" s="1499"/>
      <c r="BM89" s="1499"/>
      <c r="BN89" s="1499"/>
    </row>
    <row r="90" spans="1:66" ht="127.5" customHeight="1" x14ac:dyDescent="0.2">
      <c r="A90" s="1528"/>
      <c r="B90" s="1554"/>
      <c r="C90" s="1527"/>
      <c r="D90" s="1538"/>
      <c r="E90" s="1612" t="s">
        <v>662</v>
      </c>
      <c r="F90" s="1612" t="s">
        <v>129</v>
      </c>
      <c r="G90" s="1611">
        <v>1</v>
      </c>
      <c r="H90" s="1610">
        <v>1</v>
      </c>
      <c r="I90" s="1610">
        <v>0.2</v>
      </c>
      <c r="J90" s="3431"/>
      <c r="K90" s="3441"/>
      <c r="L90" s="1625" t="s">
        <v>2039</v>
      </c>
      <c r="M90" s="1624">
        <v>11</v>
      </c>
      <c r="N90" s="1602" t="s">
        <v>2108</v>
      </c>
      <c r="O90" s="1601" t="s">
        <v>2037</v>
      </c>
      <c r="P90" s="1601" t="s">
        <v>2003</v>
      </c>
      <c r="Q90" s="1598"/>
      <c r="R90" s="1598"/>
      <c r="S90" s="1598" t="s">
        <v>479</v>
      </c>
      <c r="T90" s="1598" t="s">
        <v>479</v>
      </c>
      <c r="U90" s="1598" t="s">
        <v>479</v>
      </c>
      <c r="V90" s="1598" t="s">
        <v>479</v>
      </c>
      <c r="W90" s="1598" t="s">
        <v>0</v>
      </c>
      <c r="X90" s="1598" t="s">
        <v>479</v>
      </c>
      <c r="Y90" s="1598" t="s">
        <v>479</v>
      </c>
      <c r="Z90" s="1602" t="s">
        <v>2045</v>
      </c>
      <c r="AA90" s="1623" t="s">
        <v>2035</v>
      </c>
      <c r="AB90" s="1622" t="s">
        <v>509</v>
      </c>
      <c r="AC90" s="1501">
        <v>4851000</v>
      </c>
      <c r="AD90" s="1501">
        <v>1429000</v>
      </c>
      <c r="AE90" s="1501"/>
      <c r="AF90" s="1501"/>
      <c r="AG90" s="1501"/>
      <c r="AH90" s="1501">
        <f t="shared" si="2"/>
        <v>6280000</v>
      </c>
      <c r="AI90" s="1501"/>
      <c r="AJ90" s="1501"/>
      <c r="AK90" s="1501"/>
      <c r="AL90" s="1501"/>
      <c r="AM90" s="1501"/>
      <c r="AN90" s="1501">
        <f t="shared" si="3"/>
        <v>0</v>
      </c>
      <c r="AO90" s="1501"/>
      <c r="AP90" s="1501"/>
      <c r="AQ90" s="1501"/>
      <c r="AR90" s="1501"/>
      <c r="AS90" s="1501"/>
      <c r="AT90" s="1501"/>
      <c r="AU90" s="1501"/>
      <c r="AV90" s="1501"/>
      <c r="AW90" s="1501"/>
      <c r="AX90" s="1501"/>
      <c r="AY90" s="1501"/>
      <c r="AZ90" s="1501"/>
      <c r="BA90" s="1500"/>
      <c r="BB90" s="1499"/>
      <c r="BC90" s="1499"/>
      <c r="BD90" s="1499"/>
      <c r="BE90" s="1499"/>
      <c r="BF90" s="1499"/>
      <c r="BG90" s="1499"/>
      <c r="BH90" s="1499"/>
      <c r="BI90" s="1499"/>
      <c r="BJ90" s="1499"/>
      <c r="BK90" s="1499"/>
      <c r="BL90" s="1499"/>
      <c r="BM90" s="1499"/>
      <c r="BN90" s="1499"/>
    </row>
    <row r="91" spans="1:66" ht="114" customHeight="1" x14ac:dyDescent="0.2">
      <c r="A91" s="1528"/>
      <c r="B91" s="1554"/>
      <c r="C91" s="1527"/>
      <c r="D91" s="1538"/>
      <c r="E91" s="1608"/>
      <c r="F91" s="1608"/>
      <c r="G91" s="1607"/>
      <c r="H91" s="1606"/>
      <c r="I91" s="1606"/>
      <c r="J91" s="3431"/>
      <c r="K91" s="3441"/>
      <c r="L91" s="1625" t="s">
        <v>2039</v>
      </c>
      <c r="M91" s="1624">
        <v>12</v>
      </c>
      <c r="N91" s="1602" t="s">
        <v>2107</v>
      </c>
      <c r="O91" s="1601" t="s">
        <v>2037</v>
      </c>
      <c r="P91" s="1601" t="s">
        <v>2003</v>
      </c>
      <c r="Q91" s="1598"/>
      <c r="R91" s="1598"/>
      <c r="S91" s="1598" t="s">
        <v>479</v>
      </c>
      <c r="T91" s="1598" t="s">
        <v>479</v>
      </c>
      <c r="U91" s="1598" t="s">
        <v>0</v>
      </c>
      <c r="V91" s="1598" t="s">
        <v>479</v>
      </c>
      <c r="W91" s="1598" t="s">
        <v>479</v>
      </c>
      <c r="X91" s="1598" t="s">
        <v>479</v>
      </c>
      <c r="Y91" s="1598" t="s">
        <v>479</v>
      </c>
      <c r="Z91" s="1602" t="s">
        <v>2045</v>
      </c>
      <c r="AA91" s="1623" t="s">
        <v>2035</v>
      </c>
      <c r="AB91" s="1622" t="s">
        <v>509</v>
      </c>
      <c r="AC91" s="1501">
        <v>270000</v>
      </c>
      <c r="AD91" s="1501">
        <v>1730000</v>
      </c>
      <c r="AE91" s="1501"/>
      <c r="AF91" s="1501"/>
      <c r="AG91" s="1501"/>
      <c r="AH91" s="1501">
        <f t="shared" si="2"/>
        <v>2000000</v>
      </c>
      <c r="AI91" s="1501"/>
      <c r="AJ91" s="1501"/>
      <c r="AK91" s="1501"/>
      <c r="AL91" s="1501"/>
      <c r="AM91" s="1501"/>
      <c r="AN91" s="1501">
        <f t="shared" si="3"/>
        <v>0</v>
      </c>
      <c r="AO91" s="1501"/>
      <c r="AP91" s="1501"/>
      <c r="AQ91" s="1501"/>
      <c r="AR91" s="1501"/>
      <c r="AS91" s="1501"/>
      <c r="AT91" s="1501"/>
      <c r="AU91" s="1501"/>
      <c r="AV91" s="1501"/>
      <c r="AW91" s="1501"/>
      <c r="AX91" s="1501"/>
      <c r="AY91" s="1501"/>
      <c r="AZ91" s="1501"/>
      <c r="BA91" s="1500"/>
      <c r="BB91" s="1499"/>
      <c r="BC91" s="1499"/>
      <c r="BD91" s="1499"/>
      <c r="BE91" s="1499"/>
      <c r="BF91" s="1499"/>
      <c r="BG91" s="1499"/>
      <c r="BH91" s="1499"/>
      <c r="BI91" s="1499"/>
      <c r="BJ91" s="1499"/>
      <c r="BK91" s="1499"/>
      <c r="BL91" s="1499"/>
      <c r="BM91" s="1499"/>
      <c r="BN91" s="1499"/>
    </row>
    <row r="92" spans="1:66" ht="129" customHeight="1" x14ac:dyDescent="0.2">
      <c r="A92" s="1528"/>
      <c r="B92" s="1554"/>
      <c r="C92" s="1535"/>
      <c r="D92" s="1526"/>
      <c r="E92" s="1605"/>
      <c r="F92" s="1605"/>
      <c r="G92" s="1604"/>
      <c r="H92" s="1603"/>
      <c r="I92" s="1603"/>
      <c r="J92" s="3432"/>
      <c r="K92" s="3442"/>
      <c r="L92" s="1625" t="s">
        <v>2039</v>
      </c>
      <c r="M92" s="1624">
        <v>13</v>
      </c>
      <c r="N92" s="1602" t="s">
        <v>2106</v>
      </c>
      <c r="O92" s="1601" t="s">
        <v>2037</v>
      </c>
      <c r="P92" s="1601" t="s">
        <v>2003</v>
      </c>
      <c r="Q92" s="1598"/>
      <c r="R92" s="1598"/>
      <c r="S92" s="1598" t="s">
        <v>479</v>
      </c>
      <c r="T92" s="1598" t="s">
        <v>479</v>
      </c>
      <c r="U92" s="1598" t="s">
        <v>479</v>
      </c>
      <c r="V92" s="1598" t="s">
        <v>479</v>
      </c>
      <c r="W92" s="1598" t="s">
        <v>0</v>
      </c>
      <c r="X92" s="1598" t="s">
        <v>0</v>
      </c>
      <c r="Y92" s="1598" t="s">
        <v>0</v>
      </c>
      <c r="Z92" s="1602" t="s">
        <v>2045</v>
      </c>
      <c r="AA92" s="1623" t="s">
        <v>2035</v>
      </c>
      <c r="AB92" s="1622" t="s">
        <v>509</v>
      </c>
      <c r="AC92" s="1501">
        <v>300000</v>
      </c>
      <c r="AD92" s="1501">
        <v>200000</v>
      </c>
      <c r="AE92" s="1501"/>
      <c r="AF92" s="1501"/>
      <c r="AG92" s="1501"/>
      <c r="AH92" s="1501">
        <f t="shared" si="2"/>
        <v>500000</v>
      </c>
      <c r="AI92" s="1501"/>
      <c r="AJ92" s="1501"/>
      <c r="AK92" s="1501"/>
      <c r="AL92" s="1501"/>
      <c r="AM92" s="1501"/>
      <c r="AN92" s="1501">
        <f t="shared" si="3"/>
        <v>0</v>
      </c>
      <c r="AO92" s="1501"/>
      <c r="AP92" s="1501"/>
      <c r="AQ92" s="1501"/>
      <c r="AR92" s="1501"/>
      <c r="AS92" s="1501"/>
      <c r="AT92" s="1501"/>
      <c r="AU92" s="1501"/>
      <c r="AV92" s="1501"/>
      <c r="AW92" s="1501"/>
      <c r="AX92" s="1501"/>
      <c r="AY92" s="1501"/>
      <c r="AZ92" s="1501"/>
      <c r="BA92" s="1500"/>
      <c r="BB92" s="1499"/>
      <c r="BC92" s="1499"/>
      <c r="BD92" s="1499"/>
      <c r="BE92" s="1499"/>
      <c r="BF92" s="1499"/>
      <c r="BG92" s="1499"/>
      <c r="BH92" s="1499"/>
      <c r="BI92" s="1499"/>
      <c r="BJ92" s="1499"/>
      <c r="BK92" s="1499"/>
      <c r="BL92" s="1499"/>
      <c r="BM92" s="1499"/>
      <c r="BN92" s="1499"/>
    </row>
    <row r="93" spans="1:66" ht="104.25" customHeight="1" x14ac:dyDescent="0.2">
      <c r="A93" s="1528"/>
      <c r="B93" s="1554"/>
      <c r="C93" s="1621" t="s">
        <v>1170</v>
      </c>
      <c r="D93" s="1620" t="s">
        <v>1169</v>
      </c>
      <c r="E93" s="1619" t="s">
        <v>661</v>
      </c>
      <c r="F93" s="1618" t="s">
        <v>129</v>
      </c>
      <c r="G93" s="1617">
        <v>0.8</v>
      </c>
      <c r="H93" s="1616">
        <v>1</v>
      </c>
      <c r="I93" s="1615">
        <v>0.2</v>
      </c>
      <c r="J93" s="3434" t="s">
        <v>2105</v>
      </c>
      <c r="K93" s="3433" t="s">
        <v>2104</v>
      </c>
      <c r="L93" s="3437" t="s">
        <v>2031</v>
      </c>
      <c r="M93" s="1598">
        <v>1</v>
      </c>
      <c r="N93" s="1602" t="s">
        <v>2103</v>
      </c>
      <c r="O93" s="1601" t="s">
        <v>2086</v>
      </c>
      <c r="P93" s="1601" t="s">
        <v>2068</v>
      </c>
      <c r="Q93" s="1598"/>
      <c r="R93" s="1598"/>
      <c r="S93" s="1598"/>
      <c r="T93" s="1598"/>
      <c r="U93" s="1598"/>
      <c r="V93" s="1598"/>
      <c r="W93" s="1598"/>
      <c r="X93" s="1598"/>
      <c r="Y93" s="1598" t="s">
        <v>0</v>
      </c>
      <c r="Z93" s="1600"/>
      <c r="AA93" s="1599" t="s">
        <v>2066</v>
      </c>
      <c r="AB93" s="1598" t="s">
        <v>2065</v>
      </c>
      <c r="AC93" s="1501">
        <v>3210000</v>
      </c>
      <c r="AD93" s="1501"/>
      <c r="AE93" s="1501"/>
      <c r="AF93" s="1501"/>
      <c r="AG93" s="1501"/>
      <c r="AH93" s="1501">
        <f t="shared" si="2"/>
        <v>3210000</v>
      </c>
      <c r="AI93" s="1501"/>
      <c r="AJ93" s="1501"/>
      <c r="AK93" s="1501"/>
      <c r="AL93" s="1501"/>
      <c r="AM93" s="1501"/>
      <c r="AN93" s="1501">
        <f t="shared" si="3"/>
        <v>0</v>
      </c>
      <c r="AO93" s="1501"/>
      <c r="AP93" s="1501"/>
      <c r="AQ93" s="1501"/>
      <c r="AR93" s="1501"/>
      <c r="AS93" s="1501"/>
      <c r="AT93" s="1501"/>
      <c r="AU93" s="1501"/>
      <c r="AV93" s="1501"/>
      <c r="AW93" s="1501"/>
      <c r="AX93" s="1501"/>
      <c r="AY93" s="1501"/>
      <c r="AZ93" s="1501"/>
      <c r="BA93" s="1500"/>
      <c r="BB93" s="1499"/>
      <c r="BC93" s="1499"/>
      <c r="BD93" s="1499"/>
      <c r="BE93" s="1499"/>
      <c r="BF93" s="1499"/>
      <c r="BG93" s="1499"/>
      <c r="BH93" s="1499"/>
      <c r="BI93" s="1499"/>
      <c r="BJ93" s="1499"/>
      <c r="BK93" s="1499"/>
      <c r="BL93" s="1499"/>
      <c r="BM93" s="1499"/>
      <c r="BN93" s="1499"/>
    </row>
    <row r="94" spans="1:66" ht="57.75" customHeight="1" x14ac:dyDescent="0.2">
      <c r="A94" s="1528"/>
      <c r="B94" s="1554"/>
      <c r="C94" s="1527"/>
      <c r="D94" s="1538"/>
      <c r="E94" s="1619" t="s">
        <v>660</v>
      </c>
      <c r="F94" s="1618" t="s">
        <v>659</v>
      </c>
      <c r="G94" s="1617">
        <v>0.5</v>
      </c>
      <c r="H94" s="1616">
        <v>1</v>
      </c>
      <c r="I94" s="1615">
        <v>0</v>
      </c>
      <c r="J94" s="3435"/>
      <c r="K94" s="3433"/>
      <c r="L94" s="3438"/>
      <c r="M94" s="1598"/>
      <c r="N94" s="1600"/>
      <c r="O94" s="1614"/>
      <c r="P94" s="1598"/>
      <c r="Q94" s="1598"/>
      <c r="R94" s="1598"/>
      <c r="S94" s="1598"/>
      <c r="T94" s="1598"/>
      <c r="U94" s="1598"/>
      <c r="V94" s="1598"/>
      <c r="W94" s="1598"/>
      <c r="X94" s="1598"/>
      <c r="Y94" s="1598"/>
      <c r="Z94" s="1600"/>
      <c r="AA94" s="1599" t="s">
        <v>2066</v>
      </c>
      <c r="AB94" s="1613"/>
      <c r="AC94" s="1501"/>
      <c r="AD94" s="1501"/>
      <c r="AE94" s="1501"/>
      <c r="AF94" s="1501"/>
      <c r="AG94" s="1501"/>
      <c r="AH94" s="1501">
        <f t="shared" si="2"/>
        <v>0</v>
      </c>
      <c r="AI94" s="1501"/>
      <c r="AJ94" s="1501"/>
      <c r="AK94" s="1501"/>
      <c r="AL94" s="1501"/>
      <c r="AM94" s="1501"/>
      <c r="AN94" s="1501">
        <f t="shared" si="3"/>
        <v>0</v>
      </c>
      <c r="AO94" s="1501"/>
      <c r="AP94" s="1501"/>
      <c r="AQ94" s="1501"/>
      <c r="AR94" s="1501"/>
      <c r="AS94" s="1501"/>
      <c r="AT94" s="1501"/>
      <c r="AU94" s="1501"/>
      <c r="AV94" s="1501"/>
      <c r="AW94" s="1501"/>
      <c r="AX94" s="1501"/>
      <c r="AY94" s="1501"/>
      <c r="AZ94" s="1501"/>
      <c r="BA94" s="1500"/>
      <c r="BB94" s="1499"/>
      <c r="BC94" s="1499"/>
      <c r="BD94" s="1499"/>
      <c r="BE94" s="1499"/>
      <c r="BF94" s="1499"/>
      <c r="BG94" s="1499"/>
      <c r="BH94" s="1499"/>
      <c r="BI94" s="1499"/>
      <c r="BJ94" s="1499"/>
      <c r="BK94" s="1499"/>
      <c r="BL94" s="1499"/>
      <c r="BM94" s="1499"/>
      <c r="BN94" s="1499"/>
    </row>
    <row r="95" spans="1:66" ht="57.75" customHeight="1" x14ac:dyDescent="0.2">
      <c r="A95" s="1528"/>
      <c r="B95" s="1554"/>
      <c r="C95" s="1527"/>
      <c r="D95" s="1538"/>
      <c r="E95" s="1612" t="s">
        <v>658</v>
      </c>
      <c r="F95" s="1612" t="s">
        <v>129</v>
      </c>
      <c r="G95" s="1611">
        <v>0.85</v>
      </c>
      <c r="H95" s="1610">
        <v>1</v>
      </c>
      <c r="I95" s="1610">
        <v>0.1</v>
      </c>
      <c r="J95" s="3435"/>
      <c r="K95" s="3433"/>
      <c r="L95" s="3438"/>
      <c r="M95" s="1598">
        <v>1</v>
      </c>
      <c r="N95" s="1602" t="s">
        <v>2102</v>
      </c>
      <c r="O95" s="1601" t="s">
        <v>2086</v>
      </c>
      <c r="P95" s="1601" t="s">
        <v>2068</v>
      </c>
      <c r="Q95" s="1598" t="s">
        <v>0</v>
      </c>
      <c r="R95" s="1598" t="s">
        <v>0</v>
      </c>
      <c r="S95" s="1598" t="s">
        <v>0</v>
      </c>
      <c r="T95" s="1598" t="s">
        <v>0</v>
      </c>
      <c r="U95" s="1598" t="s">
        <v>0</v>
      </c>
      <c r="V95" s="1598" t="s">
        <v>0</v>
      </c>
      <c r="W95" s="1598" t="s">
        <v>0</v>
      </c>
      <c r="X95" s="1598" t="s">
        <v>0</v>
      </c>
      <c r="Y95" s="1598" t="s">
        <v>0</v>
      </c>
      <c r="Z95" s="1600"/>
      <c r="AA95" s="1599" t="s">
        <v>2066</v>
      </c>
      <c r="AB95" s="1598" t="s">
        <v>2065</v>
      </c>
      <c r="AC95" s="1501">
        <v>26483000</v>
      </c>
      <c r="AD95" s="1501"/>
      <c r="AE95" s="1501"/>
      <c r="AF95" s="1501"/>
      <c r="AG95" s="1501"/>
      <c r="AH95" s="1501">
        <f t="shared" si="2"/>
        <v>26483000</v>
      </c>
      <c r="AI95" s="1501"/>
      <c r="AJ95" s="1501"/>
      <c r="AK95" s="1501"/>
      <c r="AL95" s="1501"/>
      <c r="AM95" s="1501"/>
      <c r="AN95" s="1501">
        <f t="shared" si="3"/>
        <v>0</v>
      </c>
      <c r="AO95" s="1501"/>
      <c r="AP95" s="1501"/>
      <c r="AQ95" s="1501"/>
      <c r="AR95" s="1501"/>
      <c r="AS95" s="1501"/>
      <c r="AT95" s="1501"/>
      <c r="AU95" s="1501"/>
      <c r="AV95" s="1501"/>
      <c r="AW95" s="1501"/>
      <c r="AX95" s="1501"/>
      <c r="AY95" s="1501"/>
      <c r="AZ95" s="1501"/>
      <c r="BA95" s="1500"/>
      <c r="BB95" s="1499"/>
      <c r="BC95" s="1499"/>
      <c r="BD95" s="1499"/>
      <c r="BE95" s="1499"/>
      <c r="BF95" s="1499"/>
      <c r="BG95" s="1499"/>
      <c r="BH95" s="1499"/>
      <c r="BI95" s="1499"/>
      <c r="BJ95" s="1499"/>
      <c r="BK95" s="1499"/>
      <c r="BL95" s="1499"/>
      <c r="BM95" s="1499"/>
      <c r="BN95" s="1499"/>
    </row>
    <row r="96" spans="1:66" ht="57.75" customHeight="1" x14ac:dyDescent="0.2">
      <c r="A96" s="1528"/>
      <c r="B96" s="1554"/>
      <c r="C96" s="1527"/>
      <c r="D96" s="1538"/>
      <c r="E96" s="1608"/>
      <c r="F96" s="1608"/>
      <c r="G96" s="1607"/>
      <c r="H96" s="1606"/>
      <c r="I96" s="1606"/>
      <c r="J96" s="3435"/>
      <c r="K96" s="3433"/>
      <c r="L96" s="3438"/>
      <c r="M96" s="1598">
        <v>2</v>
      </c>
      <c r="N96" s="1602" t="s">
        <v>2101</v>
      </c>
      <c r="O96" s="1601" t="s">
        <v>2086</v>
      </c>
      <c r="P96" s="1601" t="s">
        <v>2068</v>
      </c>
      <c r="Q96" s="1598" t="s">
        <v>0</v>
      </c>
      <c r="R96" s="1598" t="s">
        <v>0</v>
      </c>
      <c r="S96" s="1598" t="s">
        <v>0</v>
      </c>
      <c r="T96" s="1598" t="s">
        <v>0</v>
      </c>
      <c r="U96" s="1598" t="s">
        <v>0</v>
      </c>
      <c r="V96" s="1598" t="s">
        <v>0</v>
      </c>
      <c r="W96" s="1598" t="s">
        <v>0</v>
      </c>
      <c r="X96" s="1598" t="s">
        <v>0</v>
      </c>
      <c r="Y96" s="1598" t="s">
        <v>0</v>
      </c>
      <c r="Z96" s="1600"/>
      <c r="AA96" s="1599" t="s">
        <v>2066</v>
      </c>
      <c r="AB96" s="1598" t="s">
        <v>2065</v>
      </c>
      <c r="AC96" s="1501">
        <v>197119000</v>
      </c>
      <c r="AD96" s="1501">
        <v>150000000</v>
      </c>
      <c r="AE96" s="1501"/>
      <c r="AF96" s="1501"/>
      <c r="AG96" s="1501"/>
      <c r="AH96" s="1501">
        <f t="shared" si="2"/>
        <v>347119000</v>
      </c>
      <c r="AI96" s="1501"/>
      <c r="AJ96" s="1501"/>
      <c r="AK96" s="1501"/>
      <c r="AL96" s="1501"/>
      <c r="AM96" s="1501"/>
      <c r="AN96" s="1501">
        <f t="shared" si="3"/>
        <v>0</v>
      </c>
      <c r="AO96" s="1501"/>
      <c r="AP96" s="1501"/>
      <c r="AQ96" s="1501"/>
      <c r="AR96" s="1501"/>
      <c r="AS96" s="1501"/>
      <c r="AT96" s="1501"/>
      <c r="AU96" s="1501"/>
      <c r="AV96" s="1501"/>
      <c r="AW96" s="1501"/>
      <c r="AX96" s="1501"/>
      <c r="AY96" s="1501"/>
      <c r="AZ96" s="1501"/>
      <c r="BA96" s="1500"/>
      <c r="BB96" s="1499"/>
      <c r="BC96" s="1499"/>
      <c r="BD96" s="1499"/>
      <c r="BE96" s="1499"/>
      <c r="BF96" s="1499"/>
      <c r="BG96" s="1499"/>
      <c r="BH96" s="1499"/>
      <c r="BI96" s="1499"/>
      <c r="BJ96" s="1499"/>
      <c r="BK96" s="1499"/>
      <c r="BL96" s="1499"/>
      <c r="BM96" s="1499"/>
      <c r="BN96" s="1499"/>
    </row>
    <row r="97" spans="1:66" ht="93" customHeight="1" x14ac:dyDescent="0.2">
      <c r="A97" s="1528"/>
      <c r="B97" s="1554"/>
      <c r="C97" s="1527"/>
      <c r="D97" s="1538"/>
      <c r="E97" s="1605"/>
      <c r="F97" s="1605"/>
      <c r="G97" s="1604"/>
      <c r="H97" s="1603"/>
      <c r="I97" s="1603"/>
      <c r="J97" s="3435"/>
      <c r="K97" s="3433"/>
      <c r="L97" s="3438"/>
      <c r="M97" s="1598">
        <v>3</v>
      </c>
      <c r="N97" s="1602" t="s">
        <v>2100</v>
      </c>
      <c r="O97" s="1601" t="s">
        <v>2086</v>
      </c>
      <c r="P97" s="1601" t="s">
        <v>2068</v>
      </c>
      <c r="Q97" s="1598" t="s">
        <v>0</v>
      </c>
      <c r="R97" s="1598" t="s">
        <v>0</v>
      </c>
      <c r="S97" s="1598" t="s">
        <v>0</v>
      </c>
      <c r="T97" s="1598" t="s">
        <v>0</v>
      </c>
      <c r="U97" s="1598" t="s">
        <v>0</v>
      </c>
      <c r="V97" s="1598" t="s">
        <v>0</v>
      </c>
      <c r="W97" s="1598" t="s">
        <v>0</v>
      </c>
      <c r="X97" s="1598" t="s">
        <v>0</v>
      </c>
      <c r="Y97" s="1598" t="s">
        <v>0</v>
      </c>
      <c r="Z97" s="1600"/>
      <c r="AA97" s="1599" t="s">
        <v>2066</v>
      </c>
      <c r="AB97" s="1598" t="s">
        <v>2065</v>
      </c>
      <c r="AC97" s="1501">
        <v>27000000</v>
      </c>
      <c r="AD97" s="1501"/>
      <c r="AE97" s="1501"/>
      <c r="AF97" s="1501"/>
      <c r="AG97" s="1501"/>
      <c r="AH97" s="1501">
        <f t="shared" si="2"/>
        <v>27000000</v>
      </c>
      <c r="AI97" s="1501"/>
      <c r="AJ97" s="1501"/>
      <c r="AK97" s="1501"/>
      <c r="AL97" s="1501"/>
      <c r="AM97" s="1501"/>
      <c r="AN97" s="1501">
        <f t="shared" si="3"/>
        <v>0</v>
      </c>
      <c r="AO97" s="1501"/>
      <c r="AP97" s="1501"/>
      <c r="AQ97" s="1501"/>
      <c r="AR97" s="1501"/>
      <c r="AS97" s="1501"/>
      <c r="AT97" s="1501"/>
      <c r="AU97" s="1501"/>
      <c r="AV97" s="1501"/>
      <c r="AW97" s="1501"/>
      <c r="AX97" s="1501"/>
      <c r="AY97" s="1501"/>
      <c r="AZ97" s="1501"/>
      <c r="BA97" s="1500"/>
      <c r="BB97" s="1499"/>
      <c r="BC97" s="1499"/>
      <c r="BD97" s="1499"/>
      <c r="BE97" s="1499"/>
      <c r="BF97" s="1499"/>
      <c r="BG97" s="1499"/>
      <c r="BH97" s="1499"/>
      <c r="BI97" s="1499"/>
      <c r="BJ97" s="1499"/>
      <c r="BK97" s="1499"/>
      <c r="BL97" s="1499"/>
      <c r="BM97" s="1499"/>
      <c r="BN97" s="1499"/>
    </row>
    <row r="98" spans="1:66" ht="57.75" customHeight="1" x14ac:dyDescent="0.2">
      <c r="A98" s="1528"/>
      <c r="B98" s="1554"/>
      <c r="C98" s="1527"/>
      <c r="D98" s="1538"/>
      <c r="E98" s="1612" t="s">
        <v>657</v>
      </c>
      <c r="F98" s="1612" t="s">
        <v>129</v>
      </c>
      <c r="G98" s="1611">
        <v>0.8</v>
      </c>
      <c r="H98" s="1610">
        <v>1</v>
      </c>
      <c r="I98" s="1610">
        <v>0.1</v>
      </c>
      <c r="J98" s="3435"/>
      <c r="K98" s="3433"/>
      <c r="L98" s="3438"/>
      <c r="M98" s="1598">
        <v>1</v>
      </c>
      <c r="N98" s="1602" t="s">
        <v>2099</v>
      </c>
      <c r="O98" s="1601" t="s">
        <v>2086</v>
      </c>
      <c r="P98" s="1601" t="s">
        <v>2068</v>
      </c>
      <c r="Q98" s="1598"/>
      <c r="R98" s="1598"/>
      <c r="S98" s="1598"/>
      <c r="T98" s="1598"/>
      <c r="U98" s="1598"/>
      <c r="V98" s="1598"/>
      <c r="W98" s="1598"/>
      <c r="X98" s="1598"/>
      <c r="Y98" s="1598"/>
      <c r="Z98" s="1600"/>
      <c r="AA98" s="1599" t="s">
        <v>2066</v>
      </c>
      <c r="AB98" s="1598" t="s">
        <v>2065</v>
      </c>
      <c r="AC98" s="1501">
        <v>0</v>
      </c>
      <c r="AD98" s="1501"/>
      <c r="AE98" s="1501"/>
      <c r="AF98" s="1501"/>
      <c r="AG98" s="1501"/>
      <c r="AH98" s="1501">
        <f t="shared" si="2"/>
        <v>0</v>
      </c>
      <c r="AI98" s="1501"/>
      <c r="AJ98" s="1501"/>
      <c r="AK98" s="1501"/>
      <c r="AL98" s="1501"/>
      <c r="AM98" s="1501"/>
      <c r="AN98" s="1501">
        <f t="shared" si="3"/>
        <v>0</v>
      </c>
      <c r="AO98" s="1501"/>
      <c r="AP98" s="1501"/>
      <c r="AQ98" s="1501"/>
      <c r="AR98" s="1501"/>
      <c r="AS98" s="1501"/>
      <c r="AT98" s="1501"/>
      <c r="AU98" s="1501"/>
      <c r="AV98" s="1501"/>
      <c r="AW98" s="1501"/>
      <c r="AX98" s="1501"/>
      <c r="AY98" s="1501"/>
      <c r="AZ98" s="1501"/>
      <c r="BA98" s="1500"/>
      <c r="BB98" s="1499"/>
      <c r="BC98" s="1499"/>
      <c r="BD98" s="1499"/>
      <c r="BE98" s="1499"/>
      <c r="BF98" s="1499"/>
      <c r="BG98" s="1499"/>
      <c r="BH98" s="1499"/>
      <c r="BI98" s="1499"/>
      <c r="BJ98" s="1499"/>
      <c r="BK98" s="1499"/>
      <c r="BL98" s="1499"/>
      <c r="BM98" s="1499"/>
      <c r="BN98" s="1499"/>
    </row>
    <row r="99" spans="1:66" ht="57.75" customHeight="1" x14ac:dyDescent="0.2">
      <c r="A99" s="1528"/>
      <c r="B99" s="1554"/>
      <c r="C99" s="1527"/>
      <c r="D99" s="1538"/>
      <c r="E99" s="1608"/>
      <c r="F99" s="1608"/>
      <c r="G99" s="1607"/>
      <c r="H99" s="1606"/>
      <c r="I99" s="1606"/>
      <c r="J99" s="3435"/>
      <c r="K99" s="3433"/>
      <c r="L99" s="3438"/>
      <c r="M99" s="1598">
        <v>2</v>
      </c>
      <c r="N99" s="1602" t="s">
        <v>2098</v>
      </c>
      <c r="O99" s="1601" t="s">
        <v>2086</v>
      </c>
      <c r="P99" s="1601" t="s">
        <v>2068</v>
      </c>
      <c r="Q99" s="1598"/>
      <c r="R99" s="1598"/>
      <c r="S99" s="1598"/>
      <c r="T99" s="1598"/>
      <c r="U99" s="1598"/>
      <c r="V99" s="1598"/>
      <c r="W99" s="1598"/>
      <c r="X99" s="1598"/>
      <c r="Y99" s="1598"/>
      <c r="Z99" s="1600"/>
      <c r="AA99" s="1599" t="s">
        <v>2066</v>
      </c>
      <c r="AB99" s="1598" t="s">
        <v>2065</v>
      </c>
      <c r="AC99" s="1501">
        <v>0</v>
      </c>
      <c r="AD99" s="1501"/>
      <c r="AE99" s="1501"/>
      <c r="AF99" s="1501"/>
      <c r="AG99" s="1501"/>
      <c r="AH99" s="1501">
        <f t="shared" si="2"/>
        <v>0</v>
      </c>
      <c r="AI99" s="1501"/>
      <c r="AJ99" s="1501"/>
      <c r="AK99" s="1501"/>
      <c r="AL99" s="1501"/>
      <c r="AM99" s="1501"/>
      <c r="AN99" s="1501">
        <f t="shared" si="3"/>
        <v>0</v>
      </c>
      <c r="AO99" s="1501"/>
      <c r="AP99" s="1501"/>
      <c r="AQ99" s="1501"/>
      <c r="AR99" s="1501"/>
      <c r="AS99" s="1501"/>
      <c r="AT99" s="1501"/>
      <c r="AU99" s="1501"/>
      <c r="AV99" s="1501"/>
      <c r="AW99" s="1501"/>
      <c r="AX99" s="1501"/>
      <c r="AY99" s="1501"/>
      <c r="AZ99" s="1501"/>
      <c r="BA99" s="1500"/>
      <c r="BB99" s="1499"/>
      <c r="BC99" s="1499"/>
      <c r="BD99" s="1499"/>
      <c r="BE99" s="1499"/>
      <c r="BF99" s="1499"/>
      <c r="BG99" s="1499"/>
      <c r="BH99" s="1499"/>
      <c r="BI99" s="1499"/>
      <c r="BJ99" s="1499"/>
      <c r="BK99" s="1499"/>
      <c r="BL99" s="1499"/>
      <c r="BM99" s="1499"/>
      <c r="BN99" s="1499"/>
    </row>
    <row r="100" spans="1:66" ht="57.75" customHeight="1" x14ac:dyDescent="0.2">
      <c r="A100" s="1528"/>
      <c r="B100" s="1554"/>
      <c r="C100" s="1527"/>
      <c r="D100" s="1538"/>
      <c r="E100" s="1608"/>
      <c r="F100" s="1608"/>
      <c r="G100" s="1607"/>
      <c r="H100" s="1606"/>
      <c r="I100" s="1606"/>
      <c r="J100" s="3435"/>
      <c r="K100" s="3433"/>
      <c r="L100" s="3438"/>
      <c r="M100" s="1598">
        <v>3</v>
      </c>
      <c r="N100" s="1602" t="s">
        <v>2097</v>
      </c>
      <c r="O100" s="1601" t="s">
        <v>2086</v>
      </c>
      <c r="P100" s="1601" t="s">
        <v>2068</v>
      </c>
      <c r="Q100" s="1598" t="s">
        <v>0</v>
      </c>
      <c r="R100" s="1598" t="s">
        <v>0</v>
      </c>
      <c r="S100" s="1598" t="s">
        <v>0</v>
      </c>
      <c r="T100" s="1598" t="s">
        <v>0</v>
      </c>
      <c r="U100" s="1598" t="s">
        <v>0</v>
      </c>
      <c r="V100" s="1598" t="s">
        <v>0</v>
      </c>
      <c r="W100" s="1598" t="s">
        <v>0</v>
      </c>
      <c r="X100" s="1598" t="s">
        <v>0</v>
      </c>
      <c r="Y100" s="1598" t="s">
        <v>0</v>
      </c>
      <c r="Z100" s="1600"/>
      <c r="AA100" s="1599" t="s">
        <v>2066</v>
      </c>
      <c r="AB100" s="1598" t="s">
        <v>2065</v>
      </c>
      <c r="AC100" s="1501">
        <v>0</v>
      </c>
      <c r="AD100" s="1501"/>
      <c r="AE100" s="1501"/>
      <c r="AF100" s="1501"/>
      <c r="AG100" s="1501"/>
      <c r="AH100" s="1501">
        <f t="shared" si="2"/>
        <v>0</v>
      </c>
      <c r="AI100" s="1501"/>
      <c r="AJ100" s="1501"/>
      <c r="AK100" s="1501"/>
      <c r="AL100" s="1501"/>
      <c r="AM100" s="1501"/>
      <c r="AN100" s="1501">
        <f t="shared" si="3"/>
        <v>0</v>
      </c>
      <c r="AO100" s="1501"/>
      <c r="AP100" s="1501"/>
      <c r="AQ100" s="1501"/>
      <c r="AR100" s="1501"/>
      <c r="AS100" s="1501"/>
      <c r="AT100" s="1501"/>
      <c r="AU100" s="1501"/>
      <c r="AV100" s="1501"/>
      <c r="AW100" s="1501"/>
      <c r="AX100" s="1501"/>
      <c r="AY100" s="1501"/>
      <c r="AZ100" s="1501"/>
      <c r="BA100" s="1500"/>
      <c r="BB100" s="1499"/>
      <c r="BC100" s="1499"/>
      <c r="BD100" s="1499"/>
      <c r="BE100" s="1499"/>
      <c r="BF100" s="1499"/>
      <c r="BG100" s="1499"/>
      <c r="BH100" s="1499"/>
      <c r="BI100" s="1499"/>
      <c r="BJ100" s="1499"/>
      <c r="BK100" s="1499"/>
      <c r="BL100" s="1499"/>
      <c r="BM100" s="1499"/>
      <c r="BN100" s="1499"/>
    </row>
    <row r="101" spans="1:66" ht="57.75" customHeight="1" x14ac:dyDescent="0.2">
      <c r="A101" s="1528"/>
      <c r="B101" s="1554"/>
      <c r="C101" s="1527"/>
      <c r="D101" s="1538"/>
      <c r="E101" s="1608"/>
      <c r="F101" s="1608"/>
      <c r="G101" s="1607"/>
      <c r="H101" s="1606"/>
      <c r="I101" s="1606"/>
      <c r="J101" s="3435"/>
      <c r="K101" s="3433"/>
      <c r="L101" s="3438"/>
      <c r="M101" s="1598">
        <v>4</v>
      </c>
      <c r="N101" s="1609" t="s">
        <v>2096</v>
      </c>
      <c r="O101" s="1601" t="s">
        <v>2086</v>
      </c>
      <c r="P101" s="1601" t="s">
        <v>2068</v>
      </c>
      <c r="Q101" s="1598"/>
      <c r="R101" s="1598"/>
      <c r="S101" s="1598"/>
      <c r="T101" s="1598"/>
      <c r="U101" s="1598"/>
      <c r="V101" s="1598" t="s">
        <v>0</v>
      </c>
      <c r="W101" s="1598" t="s">
        <v>0</v>
      </c>
      <c r="X101" s="1598" t="s">
        <v>0</v>
      </c>
      <c r="Y101" s="1598" t="s">
        <v>0</v>
      </c>
      <c r="Z101" s="1600"/>
      <c r="AA101" s="1599" t="s">
        <v>2066</v>
      </c>
      <c r="AB101" s="1598" t="s">
        <v>2065</v>
      </c>
      <c r="AC101" s="1501">
        <v>800000</v>
      </c>
      <c r="AD101" s="1501"/>
      <c r="AE101" s="1501"/>
      <c r="AF101" s="1501"/>
      <c r="AG101" s="1501"/>
      <c r="AH101" s="1501">
        <f t="shared" si="2"/>
        <v>800000</v>
      </c>
      <c r="AI101" s="1501"/>
      <c r="AJ101" s="1501"/>
      <c r="AK101" s="1501"/>
      <c r="AL101" s="1501"/>
      <c r="AM101" s="1501"/>
      <c r="AN101" s="1501">
        <f t="shared" si="3"/>
        <v>0</v>
      </c>
      <c r="AO101" s="1501"/>
      <c r="AP101" s="1501"/>
      <c r="AQ101" s="1501"/>
      <c r="AR101" s="1501"/>
      <c r="AS101" s="1501"/>
      <c r="AT101" s="1501"/>
      <c r="AU101" s="1501"/>
      <c r="AV101" s="1501"/>
      <c r="AW101" s="1501"/>
      <c r="AX101" s="1501"/>
      <c r="AY101" s="1501"/>
      <c r="AZ101" s="1501"/>
      <c r="BA101" s="1500"/>
      <c r="BB101" s="1499"/>
      <c r="BC101" s="1499"/>
      <c r="BD101" s="1499"/>
      <c r="BE101" s="1499"/>
      <c r="BF101" s="1499"/>
      <c r="BG101" s="1499"/>
      <c r="BH101" s="1499"/>
      <c r="BI101" s="1499"/>
      <c r="BJ101" s="1499"/>
      <c r="BK101" s="1499"/>
      <c r="BL101" s="1499"/>
      <c r="BM101" s="1499"/>
      <c r="BN101" s="1499"/>
    </row>
    <row r="102" spans="1:66" ht="57.75" customHeight="1" x14ac:dyDescent="0.2">
      <c r="A102" s="1528"/>
      <c r="B102" s="1554"/>
      <c r="C102" s="1527"/>
      <c r="D102" s="1538"/>
      <c r="E102" s="1608"/>
      <c r="F102" s="1608"/>
      <c r="G102" s="1607"/>
      <c r="H102" s="1606"/>
      <c r="I102" s="1606"/>
      <c r="J102" s="3435"/>
      <c r="K102" s="3433"/>
      <c r="L102" s="3438"/>
      <c r="M102" s="1598">
        <v>5</v>
      </c>
      <c r="N102" s="1602" t="s">
        <v>2095</v>
      </c>
      <c r="O102" s="1601" t="s">
        <v>2086</v>
      </c>
      <c r="P102" s="1601" t="s">
        <v>2068</v>
      </c>
      <c r="Q102" s="1598"/>
      <c r="R102" s="1598"/>
      <c r="S102" s="1598" t="s">
        <v>0</v>
      </c>
      <c r="T102" s="1598" t="s">
        <v>0</v>
      </c>
      <c r="U102" s="1598" t="s">
        <v>0</v>
      </c>
      <c r="V102" s="1598" t="s">
        <v>0</v>
      </c>
      <c r="W102" s="1598" t="s">
        <v>0</v>
      </c>
      <c r="X102" s="1598"/>
      <c r="Y102" s="1598"/>
      <c r="Z102" s="1600"/>
      <c r="AA102" s="1599" t="s">
        <v>2066</v>
      </c>
      <c r="AB102" s="1598" t="s">
        <v>2065</v>
      </c>
      <c r="AC102" s="1501">
        <v>3000000</v>
      </c>
      <c r="AD102" s="1501"/>
      <c r="AE102" s="1501"/>
      <c r="AF102" s="1501"/>
      <c r="AG102" s="1501"/>
      <c r="AH102" s="1501">
        <f t="shared" si="2"/>
        <v>3000000</v>
      </c>
      <c r="AI102" s="1501"/>
      <c r="AJ102" s="1501"/>
      <c r="AK102" s="1501"/>
      <c r="AL102" s="1501"/>
      <c r="AM102" s="1501"/>
      <c r="AN102" s="1501">
        <f t="shared" si="3"/>
        <v>0</v>
      </c>
      <c r="AO102" s="1501"/>
      <c r="AP102" s="1501"/>
      <c r="AQ102" s="1501"/>
      <c r="AR102" s="1501"/>
      <c r="AS102" s="1501"/>
      <c r="AT102" s="1501"/>
      <c r="AU102" s="1501"/>
      <c r="AV102" s="1501"/>
      <c r="AW102" s="1501"/>
      <c r="AX102" s="1501"/>
      <c r="AY102" s="1501"/>
      <c r="AZ102" s="1501"/>
      <c r="BA102" s="1500"/>
      <c r="BB102" s="1499"/>
      <c r="BC102" s="1499"/>
      <c r="BD102" s="1499"/>
      <c r="BE102" s="1499"/>
      <c r="BF102" s="1499"/>
      <c r="BG102" s="1499"/>
      <c r="BH102" s="1499"/>
      <c r="BI102" s="1499"/>
      <c r="BJ102" s="1499"/>
      <c r="BK102" s="1499"/>
      <c r="BL102" s="1499"/>
      <c r="BM102" s="1499"/>
      <c r="BN102" s="1499"/>
    </row>
    <row r="103" spans="1:66" ht="57.75" customHeight="1" x14ac:dyDescent="0.2">
      <c r="A103" s="1528"/>
      <c r="B103" s="1554"/>
      <c r="C103" s="1527"/>
      <c r="D103" s="1538"/>
      <c r="E103" s="1608"/>
      <c r="F103" s="1608"/>
      <c r="G103" s="1607"/>
      <c r="H103" s="1606"/>
      <c r="I103" s="1606"/>
      <c r="J103" s="3435"/>
      <c r="K103" s="3433"/>
      <c r="L103" s="3438"/>
      <c r="M103" s="1598">
        <v>6</v>
      </c>
      <c r="N103" s="1602" t="s">
        <v>2094</v>
      </c>
      <c r="O103" s="1601" t="s">
        <v>2086</v>
      </c>
      <c r="P103" s="1601" t="s">
        <v>2068</v>
      </c>
      <c r="Q103" s="1598"/>
      <c r="R103" s="1598"/>
      <c r="S103" s="1598"/>
      <c r="T103" s="1598" t="s">
        <v>0</v>
      </c>
      <c r="U103" s="1598" t="s">
        <v>0</v>
      </c>
      <c r="V103" s="1598" t="s">
        <v>0</v>
      </c>
      <c r="W103" s="1598" t="s">
        <v>0</v>
      </c>
      <c r="X103" s="1598" t="s">
        <v>0</v>
      </c>
      <c r="Y103" s="1598" t="s">
        <v>0</v>
      </c>
      <c r="Z103" s="1600"/>
      <c r="AA103" s="1599" t="s">
        <v>2066</v>
      </c>
      <c r="AB103" s="1598" t="s">
        <v>2065</v>
      </c>
      <c r="AC103" s="1501">
        <v>63000000</v>
      </c>
      <c r="AD103" s="1501"/>
      <c r="AE103" s="1501"/>
      <c r="AF103" s="1501"/>
      <c r="AG103" s="1501"/>
      <c r="AH103" s="1501">
        <f t="shared" si="2"/>
        <v>63000000</v>
      </c>
      <c r="AI103" s="1501"/>
      <c r="AJ103" s="1501"/>
      <c r="AK103" s="1501"/>
      <c r="AL103" s="1501"/>
      <c r="AM103" s="1501"/>
      <c r="AN103" s="1501">
        <f t="shared" si="3"/>
        <v>0</v>
      </c>
      <c r="AO103" s="1501"/>
      <c r="AP103" s="1501"/>
      <c r="AQ103" s="1501"/>
      <c r="AR103" s="1501"/>
      <c r="AS103" s="1501"/>
      <c r="AT103" s="1501"/>
      <c r="AU103" s="1501"/>
      <c r="AV103" s="1501"/>
      <c r="AW103" s="1501"/>
      <c r="AX103" s="1501"/>
      <c r="AY103" s="1501"/>
      <c r="AZ103" s="1501"/>
      <c r="BA103" s="1500"/>
      <c r="BB103" s="1499"/>
      <c r="BC103" s="1499"/>
      <c r="BD103" s="1499"/>
      <c r="BE103" s="1499"/>
      <c r="BF103" s="1499"/>
      <c r="BG103" s="1499"/>
      <c r="BH103" s="1499"/>
      <c r="BI103" s="1499"/>
      <c r="BJ103" s="1499"/>
      <c r="BK103" s="1499"/>
      <c r="BL103" s="1499"/>
      <c r="BM103" s="1499"/>
      <c r="BN103" s="1499"/>
    </row>
    <row r="104" spans="1:66" ht="68.25" customHeight="1" x14ac:dyDescent="0.2">
      <c r="A104" s="1528"/>
      <c r="B104" s="1554"/>
      <c r="C104" s="1527"/>
      <c r="D104" s="1538"/>
      <c r="E104" s="1608"/>
      <c r="F104" s="1608"/>
      <c r="G104" s="1607"/>
      <c r="H104" s="1606"/>
      <c r="I104" s="1606"/>
      <c r="J104" s="3435"/>
      <c r="K104" s="3433"/>
      <c r="L104" s="3438"/>
      <c r="M104" s="1598">
        <v>7</v>
      </c>
      <c r="N104" s="1602" t="s">
        <v>2093</v>
      </c>
      <c r="O104" s="1601" t="s">
        <v>2086</v>
      </c>
      <c r="P104" s="1601" t="s">
        <v>2068</v>
      </c>
      <c r="Q104" s="1598"/>
      <c r="R104" s="1598"/>
      <c r="S104" s="1598"/>
      <c r="T104" s="1598"/>
      <c r="U104" s="1598" t="s">
        <v>0</v>
      </c>
      <c r="V104" s="1598" t="s">
        <v>0</v>
      </c>
      <c r="W104" s="1598" t="s">
        <v>0</v>
      </c>
      <c r="X104" s="1598" t="s">
        <v>0</v>
      </c>
      <c r="Y104" s="1598" t="s">
        <v>0</v>
      </c>
      <c r="Z104" s="1600"/>
      <c r="AA104" s="1599" t="s">
        <v>2066</v>
      </c>
      <c r="AB104" s="1598" t="s">
        <v>2065</v>
      </c>
      <c r="AC104" s="1501">
        <v>50000000</v>
      </c>
      <c r="AD104" s="1501"/>
      <c r="AE104" s="1501"/>
      <c r="AF104" s="1501"/>
      <c r="AG104" s="1501"/>
      <c r="AH104" s="1501">
        <f t="shared" si="2"/>
        <v>50000000</v>
      </c>
      <c r="AI104" s="1501"/>
      <c r="AJ104" s="1501"/>
      <c r="AK104" s="1501"/>
      <c r="AL104" s="1501"/>
      <c r="AM104" s="1501"/>
      <c r="AN104" s="1501">
        <f t="shared" si="3"/>
        <v>0</v>
      </c>
      <c r="AO104" s="1501"/>
      <c r="AP104" s="1501"/>
      <c r="AQ104" s="1501"/>
      <c r="AR104" s="1501"/>
      <c r="AS104" s="1501"/>
      <c r="AT104" s="1501"/>
      <c r="AU104" s="1501"/>
      <c r="AV104" s="1501"/>
      <c r="AW104" s="1501"/>
      <c r="AX104" s="1501"/>
      <c r="AY104" s="1501"/>
      <c r="AZ104" s="1501"/>
      <c r="BA104" s="1500"/>
      <c r="BB104" s="1499"/>
      <c r="BC104" s="1499"/>
      <c r="BD104" s="1499"/>
      <c r="BE104" s="1499"/>
      <c r="BF104" s="1499"/>
      <c r="BG104" s="1499"/>
      <c r="BH104" s="1499"/>
      <c r="BI104" s="1499"/>
      <c r="BJ104" s="1499"/>
      <c r="BK104" s="1499"/>
      <c r="BL104" s="1499"/>
      <c r="BM104" s="1499"/>
      <c r="BN104" s="1499"/>
    </row>
    <row r="105" spans="1:66" ht="77.25" customHeight="1" x14ac:dyDescent="0.2">
      <c r="A105" s="1528"/>
      <c r="B105" s="1554"/>
      <c r="C105" s="1527"/>
      <c r="D105" s="1538"/>
      <c r="E105" s="1608"/>
      <c r="F105" s="1608"/>
      <c r="G105" s="1607"/>
      <c r="H105" s="1606"/>
      <c r="I105" s="1606"/>
      <c r="J105" s="3435"/>
      <c r="K105" s="3433"/>
      <c r="L105" s="3438"/>
      <c r="M105" s="1598">
        <v>8</v>
      </c>
      <c r="N105" s="1602" t="s">
        <v>2092</v>
      </c>
      <c r="O105" s="1601" t="s">
        <v>2086</v>
      </c>
      <c r="P105" s="1601" t="s">
        <v>2068</v>
      </c>
      <c r="Q105" s="1598"/>
      <c r="R105" s="1598"/>
      <c r="S105" s="1598"/>
      <c r="T105" s="1598" t="s">
        <v>0</v>
      </c>
      <c r="U105" s="1598" t="s">
        <v>0</v>
      </c>
      <c r="V105" s="1598" t="s">
        <v>0</v>
      </c>
      <c r="W105" s="1598" t="s">
        <v>0</v>
      </c>
      <c r="X105" s="1598" t="s">
        <v>0</v>
      </c>
      <c r="Y105" s="1598" t="s">
        <v>0</v>
      </c>
      <c r="Z105" s="1600"/>
      <c r="AA105" s="1599" t="s">
        <v>2066</v>
      </c>
      <c r="AB105" s="1598" t="s">
        <v>2065</v>
      </c>
      <c r="AC105" s="1501">
        <v>100662596</v>
      </c>
      <c r="AD105" s="1501">
        <v>60191678</v>
      </c>
      <c r="AE105" s="1501"/>
      <c r="AF105" s="1501"/>
      <c r="AG105" s="1501"/>
      <c r="AH105" s="1501">
        <f t="shared" si="2"/>
        <v>160854274</v>
      </c>
      <c r="AI105" s="1501"/>
      <c r="AJ105" s="1501"/>
      <c r="AK105" s="1501"/>
      <c r="AL105" s="1501"/>
      <c r="AM105" s="1501"/>
      <c r="AN105" s="1501">
        <f t="shared" si="3"/>
        <v>0</v>
      </c>
      <c r="AO105" s="1501"/>
      <c r="AP105" s="1501"/>
      <c r="AQ105" s="1501"/>
      <c r="AR105" s="1501"/>
      <c r="AS105" s="1501"/>
      <c r="AT105" s="1501"/>
      <c r="AU105" s="1501"/>
      <c r="AV105" s="1501"/>
      <c r="AW105" s="1501"/>
      <c r="AX105" s="1501"/>
      <c r="AY105" s="1501"/>
      <c r="AZ105" s="1501"/>
      <c r="BA105" s="1500"/>
      <c r="BB105" s="1499"/>
      <c r="BC105" s="1499"/>
      <c r="BD105" s="1499"/>
      <c r="BE105" s="1499"/>
      <c r="BF105" s="1499"/>
      <c r="BG105" s="1499"/>
      <c r="BH105" s="1499"/>
      <c r="BI105" s="1499"/>
      <c r="BJ105" s="1499"/>
      <c r="BK105" s="1499"/>
      <c r="BL105" s="1499"/>
      <c r="BM105" s="1499"/>
      <c r="BN105" s="1499"/>
    </row>
    <row r="106" spans="1:66" ht="60.75" customHeight="1" x14ac:dyDescent="0.2">
      <c r="A106" s="1528"/>
      <c r="B106" s="1554"/>
      <c r="C106" s="1527"/>
      <c r="D106" s="1538"/>
      <c r="E106" s="1608"/>
      <c r="F106" s="1608"/>
      <c r="G106" s="1607"/>
      <c r="H106" s="1606"/>
      <c r="I106" s="1606"/>
      <c r="J106" s="3435"/>
      <c r="K106" s="3433"/>
      <c r="L106" s="3438"/>
      <c r="M106" s="1598">
        <v>9</v>
      </c>
      <c r="N106" s="1602" t="s">
        <v>2091</v>
      </c>
      <c r="O106" s="1601" t="s">
        <v>2086</v>
      </c>
      <c r="P106" s="1601" t="s">
        <v>2068</v>
      </c>
      <c r="Q106" s="1598"/>
      <c r="R106" s="1598"/>
      <c r="S106" s="1598"/>
      <c r="T106" s="1598"/>
      <c r="U106" s="1598"/>
      <c r="V106" s="1598"/>
      <c r="W106" s="1598"/>
      <c r="X106" s="1598"/>
      <c r="Y106" s="1598"/>
      <c r="Z106" s="1600"/>
      <c r="AA106" s="1599" t="s">
        <v>2066</v>
      </c>
      <c r="AB106" s="1598" t="s">
        <v>2065</v>
      </c>
      <c r="AC106" s="1501">
        <v>650000</v>
      </c>
      <c r="AD106" s="1501"/>
      <c r="AE106" s="1501"/>
      <c r="AF106" s="1501"/>
      <c r="AG106" s="1501"/>
      <c r="AH106" s="1501">
        <f t="shared" si="2"/>
        <v>650000</v>
      </c>
      <c r="AI106" s="1501"/>
      <c r="AJ106" s="1501"/>
      <c r="AK106" s="1501"/>
      <c r="AL106" s="1501"/>
      <c r="AM106" s="1501"/>
      <c r="AN106" s="1501">
        <f t="shared" si="3"/>
        <v>0</v>
      </c>
      <c r="AO106" s="1501"/>
      <c r="AP106" s="1501"/>
      <c r="AQ106" s="1501"/>
      <c r="AR106" s="1501"/>
      <c r="AS106" s="1501"/>
      <c r="AT106" s="1501"/>
      <c r="AU106" s="1501"/>
      <c r="AV106" s="1501"/>
      <c r="AW106" s="1501"/>
      <c r="AX106" s="1501"/>
      <c r="AY106" s="1501"/>
      <c r="AZ106" s="1501"/>
      <c r="BA106" s="1500"/>
      <c r="BB106" s="1499"/>
      <c r="BC106" s="1499"/>
      <c r="BD106" s="1499"/>
      <c r="BE106" s="1499"/>
      <c r="BF106" s="1499"/>
      <c r="BG106" s="1499"/>
      <c r="BH106" s="1499"/>
      <c r="BI106" s="1499"/>
      <c r="BJ106" s="1499"/>
      <c r="BK106" s="1499"/>
      <c r="BL106" s="1499"/>
      <c r="BM106" s="1499"/>
      <c r="BN106" s="1499"/>
    </row>
    <row r="107" spans="1:66" ht="59.25" customHeight="1" x14ac:dyDescent="0.2">
      <c r="A107" s="1528"/>
      <c r="B107" s="1554"/>
      <c r="C107" s="1527"/>
      <c r="D107" s="1538"/>
      <c r="E107" s="1608"/>
      <c r="F107" s="1608"/>
      <c r="G107" s="1607"/>
      <c r="H107" s="1606"/>
      <c r="I107" s="1606"/>
      <c r="J107" s="3435"/>
      <c r="K107" s="3433"/>
      <c r="L107" s="3438"/>
      <c r="M107" s="1598">
        <v>10</v>
      </c>
      <c r="N107" s="1602" t="s">
        <v>2090</v>
      </c>
      <c r="O107" s="1601" t="s">
        <v>2086</v>
      </c>
      <c r="P107" s="1601" t="s">
        <v>2068</v>
      </c>
      <c r="Q107" s="1598"/>
      <c r="R107" s="1598"/>
      <c r="S107" s="1598"/>
      <c r="T107" s="1598" t="s">
        <v>0</v>
      </c>
      <c r="U107" s="1598" t="s">
        <v>0</v>
      </c>
      <c r="V107" s="1598" t="s">
        <v>0</v>
      </c>
      <c r="W107" s="1598" t="s">
        <v>0</v>
      </c>
      <c r="X107" s="1598" t="s">
        <v>0</v>
      </c>
      <c r="Y107" s="1598" t="s">
        <v>0</v>
      </c>
      <c r="Z107" s="1600"/>
      <c r="AA107" s="1599" t="s">
        <v>2066</v>
      </c>
      <c r="AB107" s="1598" t="s">
        <v>2065</v>
      </c>
      <c r="AC107" s="1501">
        <v>56000000</v>
      </c>
      <c r="AD107" s="1501"/>
      <c r="AE107" s="1501"/>
      <c r="AF107" s="1501"/>
      <c r="AG107" s="1501"/>
      <c r="AH107" s="1501">
        <f t="shared" si="2"/>
        <v>56000000</v>
      </c>
      <c r="AI107" s="1501"/>
      <c r="AJ107" s="1501"/>
      <c r="AK107" s="1501"/>
      <c r="AL107" s="1501"/>
      <c r="AM107" s="1501"/>
      <c r="AN107" s="1501">
        <f t="shared" si="3"/>
        <v>0</v>
      </c>
      <c r="AO107" s="1501"/>
      <c r="AP107" s="1501"/>
      <c r="AQ107" s="1501"/>
      <c r="AR107" s="1501"/>
      <c r="AS107" s="1501"/>
      <c r="AT107" s="1501"/>
      <c r="AU107" s="1501"/>
      <c r="AV107" s="1501"/>
      <c r="AW107" s="1501"/>
      <c r="AX107" s="1501"/>
      <c r="AY107" s="1501"/>
      <c r="AZ107" s="1501"/>
      <c r="BA107" s="1500"/>
      <c r="BB107" s="1499"/>
      <c r="BC107" s="1499"/>
      <c r="BD107" s="1499"/>
      <c r="BE107" s="1499"/>
      <c r="BF107" s="1499"/>
      <c r="BG107" s="1499"/>
      <c r="BH107" s="1499"/>
      <c r="BI107" s="1499"/>
      <c r="BJ107" s="1499"/>
      <c r="BK107" s="1499"/>
      <c r="BL107" s="1499"/>
      <c r="BM107" s="1499"/>
      <c r="BN107" s="1499"/>
    </row>
    <row r="108" spans="1:66" ht="63.75" customHeight="1" x14ac:dyDescent="0.2">
      <c r="A108" s="1528"/>
      <c r="B108" s="1554"/>
      <c r="C108" s="1527"/>
      <c r="D108" s="1538"/>
      <c r="E108" s="1608"/>
      <c r="F108" s="1608"/>
      <c r="G108" s="1607"/>
      <c r="H108" s="1606"/>
      <c r="I108" s="1606"/>
      <c r="J108" s="3435"/>
      <c r="K108" s="3433"/>
      <c r="L108" s="3438"/>
      <c r="M108" s="1598">
        <v>11</v>
      </c>
      <c r="N108" s="1609" t="s">
        <v>2089</v>
      </c>
      <c r="O108" s="1601" t="s">
        <v>2086</v>
      </c>
      <c r="P108" s="1601" t="s">
        <v>2068</v>
      </c>
      <c r="Q108" s="1598"/>
      <c r="R108" s="1598"/>
      <c r="S108" s="1598"/>
      <c r="T108" s="1598"/>
      <c r="U108" s="1598" t="s">
        <v>0</v>
      </c>
      <c r="V108" s="1598" t="s">
        <v>0</v>
      </c>
      <c r="W108" s="1598" t="s">
        <v>0</v>
      </c>
      <c r="X108" s="1598" t="s">
        <v>0</v>
      </c>
      <c r="Y108" s="1598" t="s">
        <v>0</v>
      </c>
      <c r="Z108" s="1600"/>
      <c r="AA108" s="1599" t="s">
        <v>2066</v>
      </c>
      <c r="AB108" s="1598" t="s">
        <v>2065</v>
      </c>
      <c r="AC108" s="1501">
        <v>2000000</v>
      </c>
      <c r="AD108" s="1501"/>
      <c r="AE108" s="1501"/>
      <c r="AF108" s="1501"/>
      <c r="AG108" s="1501"/>
      <c r="AH108" s="1501">
        <f t="shared" si="2"/>
        <v>2000000</v>
      </c>
      <c r="AI108" s="1501"/>
      <c r="AJ108" s="1501"/>
      <c r="AK108" s="1501"/>
      <c r="AL108" s="1501"/>
      <c r="AM108" s="1501"/>
      <c r="AN108" s="1501">
        <f t="shared" si="3"/>
        <v>0</v>
      </c>
      <c r="AO108" s="1501"/>
      <c r="AP108" s="1501"/>
      <c r="AQ108" s="1501"/>
      <c r="AR108" s="1501"/>
      <c r="AS108" s="1501"/>
      <c r="AT108" s="1501"/>
      <c r="AU108" s="1501"/>
      <c r="AV108" s="1501"/>
      <c r="AW108" s="1501"/>
      <c r="AX108" s="1501"/>
      <c r="AY108" s="1501"/>
      <c r="AZ108" s="1501"/>
      <c r="BA108" s="1500"/>
      <c r="BB108" s="1499"/>
      <c r="BC108" s="1499"/>
      <c r="BD108" s="1499"/>
      <c r="BE108" s="1499"/>
      <c r="BF108" s="1499"/>
      <c r="BG108" s="1499"/>
      <c r="BH108" s="1499"/>
      <c r="BI108" s="1499"/>
      <c r="BJ108" s="1499"/>
      <c r="BK108" s="1499"/>
      <c r="BL108" s="1499"/>
      <c r="BM108" s="1499"/>
      <c r="BN108" s="1499"/>
    </row>
    <row r="109" spans="1:66" ht="49.5" customHeight="1" x14ac:dyDescent="0.2">
      <c r="A109" s="1528"/>
      <c r="B109" s="1554"/>
      <c r="C109" s="1527"/>
      <c r="D109" s="1538"/>
      <c r="E109" s="1608"/>
      <c r="F109" s="1608"/>
      <c r="G109" s="1607"/>
      <c r="H109" s="1606"/>
      <c r="I109" s="1606"/>
      <c r="J109" s="3435"/>
      <c r="K109" s="3433"/>
      <c r="L109" s="3438"/>
      <c r="M109" s="1598">
        <v>12</v>
      </c>
      <c r="N109" s="1602" t="s">
        <v>2088</v>
      </c>
      <c r="O109" s="1601" t="s">
        <v>2086</v>
      </c>
      <c r="P109" s="1601" t="s">
        <v>2068</v>
      </c>
      <c r="Q109" s="1598" t="s">
        <v>0</v>
      </c>
      <c r="R109" s="1598" t="s">
        <v>0</v>
      </c>
      <c r="S109" s="1598" t="s">
        <v>0</v>
      </c>
      <c r="T109" s="1598" t="s">
        <v>0</v>
      </c>
      <c r="U109" s="1598" t="s">
        <v>0</v>
      </c>
      <c r="V109" s="1598" t="s">
        <v>0</v>
      </c>
      <c r="W109" s="1598" t="s">
        <v>0</v>
      </c>
      <c r="X109" s="1598" t="s">
        <v>0</v>
      </c>
      <c r="Y109" s="1598" t="s">
        <v>0</v>
      </c>
      <c r="Z109" s="1600"/>
      <c r="AA109" s="1599" t="s">
        <v>2066</v>
      </c>
      <c r="AB109" s="1598" t="s">
        <v>2065</v>
      </c>
      <c r="AC109" s="1501">
        <v>400900000</v>
      </c>
      <c r="AD109" s="1501"/>
      <c r="AE109" s="1501"/>
      <c r="AF109" s="1501"/>
      <c r="AG109" s="1501"/>
      <c r="AH109" s="1501">
        <f t="shared" si="2"/>
        <v>400900000</v>
      </c>
      <c r="AI109" s="1501"/>
      <c r="AJ109" s="1501"/>
      <c r="AK109" s="1501"/>
      <c r="AL109" s="1501"/>
      <c r="AM109" s="1501"/>
      <c r="AN109" s="1501">
        <f t="shared" si="3"/>
        <v>0</v>
      </c>
      <c r="AO109" s="1501"/>
      <c r="AP109" s="1501"/>
      <c r="AQ109" s="1501"/>
      <c r="AR109" s="1501"/>
      <c r="AS109" s="1501"/>
      <c r="AT109" s="1501"/>
      <c r="AU109" s="1501"/>
      <c r="AV109" s="1501"/>
      <c r="AW109" s="1501"/>
      <c r="AX109" s="1501"/>
      <c r="AY109" s="1501"/>
      <c r="AZ109" s="1501"/>
      <c r="BA109" s="1500"/>
      <c r="BB109" s="1499"/>
      <c r="BC109" s="1499"/>
      <c r="BD109" s="1499"/>
      <c r="BE109" s="1499"/>
      <c r="BF109" s="1499"/>
      <c r="BG109" s="1499"/>
      <c r="BH109" s="1499"/>
      <c r="BI109" s="1499"/>
      <c r="BJ109" s="1499"/>
      <c r="BK109" s="1499"/>
      <c r="BL109" s="1499"/>
      <c r="BM109" s="1499"/>
      <c r="BN109" s="1499"/>
    </row>
    <row r="110" spans="1:66" ht="51" customHeight="1" x14ac:dyDescent="0.2">
      <c r="A110" s="1528"/>
      <c r="B110" s="1554"/>
      <c r="C110" s="1527"/>
      <c r="D110" s="1538"/>
      <c r="E110" s="1605"/>
      <c r="F110" s="1605"/>
      <c r="G110" s="1604"/>
      <c r="H110" s="1603"/>
      <c r="I110" s="1603"/>
      <c r="J110" s="3436"/>
      <c r="K110" s="3433"/>
      <c r="L110" s="3439"/>
      <c r="M110" s="1598">
        <v>13</v>
      </c>
      <c r="N110" s="1602" t="s">
        <v>2087</v>
      </c>
      <c r="O110" s="1601" t="s">
        <v>2086</v>
      </c>
      <c r="P110" s="1601" t="s">
        <v>2068</v>
      </c>
      <c r="Q110" s="1598"/>
      <c r="R110" s="1598"/>
      <c r="S110" s="1598"/>
      <c r="T110" s="1598"/>
      <c r="U110" s="1598" t="s">
        <v>0</v>
      </c>
      <c r="V110" s="1598" t="s">
        <v>0</v>
      </c>
      <c r="W110" s="1598" t="s">
        <v>0</v>
      </c>
      <c r="X110" s="1598" t="s">
        <v>0</v>
      </c>
      <c r="Y110" s="1598" t="s">
        <v>0</v>
      </c>
      <c r="Z110" s="1600"/>
      <c r="AA110" s="1599" t="s">
        <v>2066</v>
      </c>
      <c r="AB110" s="1598" t="s">
        <v>2065</v>
      </c>
      <c r="AC110" s="1501">
        <v>26100000</v>
      </c>
      <c r="AD110" s="1501"/>
      <c r="AE110" s="1501"/>
      <c r="AF110" s="1501"/>
      <c r="AG110" s="1501"/>
      <c r="AH110" s="1501">
        <f t="shared" si="2"/>
        <v>26100000</v>
      </c>
      <c r="AI110" s="1501"/>
      <c r="AJ110" s="1501"/>
      <c r="AK110" s="1501"/>
      <c r="AL110" s="1501"/>
      <c r="AM110" s="1501"/>
      <c r="AN110" s="1501">
        <f t="shared" si="3"/>
        <v>0</v>
      </c>
      <c r="AO110" s="1501"/>
      <c r="AP110" s="1501"/>
      <c r="AQ110" s="1501"/>
      <c r="AR110" s="1501"/>
      <c r="AS110" s="1501"/>
      <c r="AT110" s="1501"/>
      <c r="AU110" s="1501"/>
      <c r="AV110" s="1501"/>
      <c r="AW110" s="1501"/>
      <c r="AX110" s="1501"/>
      <c r="AY110" s="1501"/>
      <c r="AZ110" s="1501"/>
      <c r="BA110" s="1500"/>
      <c r="BB110" s="1499"/>
      <c r="BC110" s="1499"/>
      <c r="BD110" s="1499"/>
      <c r="BE110" s="1499"/>
      <c r="BF110" s="1499"/>
      <c r="BG110" s="1499"/>
      <c r="BH110" s="1499"/>
      <c r="BI110" s="1499"/>
      <c r="BJ110" s="1499"/>
      <c r="BK110" s="1499"/>
      <c r="BL110" s="1499"/>
      <c r="BM110" s="1499"/>
      <c r="BN110" s="1499"/>
    </row>
    <row r="111" spans="1:66" ht="48.75" customHeight="1" x14ac:dyDescent="0.2">
      <c r="A111" s="1591"/>
      <c r="B111" s="1590" t="s">
        <v>1158</v>
      </c>
      <c r="C111" s="1587" t="s">
        <v>1168</v>
      </c>
      <c r="D111" s="1587" t="s">
        <v>1167</v>
      </c>
      <c r="E111" s="1587" t="s">
        <v>655</v>
      </c>
      <c r="F111" s="1587" t="s">
        <v>129</v>
      </c>
      <c r="G111" s="1586">
        <v>0</v>
      </c>
      <c r="H111" s="1586">
        <v>1</v>
      </c>
      <c r="I111" s="1586">
        <v>0.25</v>
      </c>
      <c r="J111" s="3459" t="s">
        <v>2085</v>
      </c>
      <c r="K111" s="3471" t="s">
        <v>2084</v>
      </c>
      <c r="L111" s="1578">
        <v>44046</v>
      </c>
      <c r="M111" s="1509">
        <v>1</v>
      </c>
      <c r="N111" s="1521" t="s">
        <v>2083</v>
      </c>
      <c r="O111" s="1520" t="s">
        <v>2069</v>
      </c>
      <c r="P111" s="1509" t="s">
        <v>2068</v>
      </c>
      <c r="Q111" s="1509"/>
      <c r="R111" s="1509"/>
      <c r="S111" s="1509"/>
      <c r="T111" s="1509"/>
      <c r="U111" s="1509" t="s">
        <v>0</v>
      </c>
      <c r="V111" s="1509" t="s">
        <v>0</v>
      </c>
      <c r="W111" s="1509" t="s">
        <v>0</v>
      </c>
      <c r="X111" s="1509" t="s">
        <v>0</v>
      </c>
      <c r="Y111" s="1509" t="s">
        <v>0</v>
      </c>
      <c r="Z111" s="1521" t="s">
        <v>2067</v>
      </c>
      <c r="AA111" s="1520" t="s">
        <v>2066</v>
      </c>
      <c r="AB111" s="1509" t="s">
        <v>2065</v>
      </c>
      <c r="AC111" s="1502"/>
      <c r="AD111" s="1501"/>
      <c r="AE111" s="1501"/>
      <c r="AF111" s="1501"/>
      <c r="AG111" s="1501"/>
      <c r="AH111" s="1501">
        <f t="shared" si="2"/>
        <v>0</v>
      </c>
      <c r="AI111" s="1501"/>
      <c r="AJ111" s="1501"/>
      <c r="AK111" s="1501"/>
      <c r="AL111" s="1501"/>
      <c r="AM111" s="1501"/>
      <c r="AN111" s="1501">
        <f t="shared" si="3"/>
        <v>0</v>
      </c>
      <c r="AO111" s="1501"/>
      <c r="AP111" s="1501"/>
      <c r="AQ111" s="1501"/>
      <c r="AR111" s="1501"/>
      <c r="AS111" s="1501"/>
      <c r="AT111" s="1501"/>
      <c r="AU111" s="1501">
        <v>32374632</v>
      </c>
      <c r="AV111" s="1501"/>
      <c r="AW111" s="1501"/>
      <c r="AX111" s="1501"/>
      <c r="AY111" s="1501"/>
      <c r="AZ111" s="1501">
        <v>0</v>
      </c>
      <c r="BA111" s="1500"/>
      <c r="BB111" s="1499"/>
      <c r="BC111" s="1499"/>
      <c r="BD111" s="1499"/>
      <c r="BE111" s="1499"/>
      <c r="BF111" s="1499"/>
      <c r="BG111" s="1499"/>
      <c r="BH111" s="1499"/>
      <c r="BI111" s="1499"/>
      <c r="BJ111" s="1499"/>
      <c r="BK111" s="1499"/>
      <c r="BL111" s="1499"/>
      <c r="BM111" s="1499"/>
      <c r="BN111" s="1499"/>
    </row>
    <row r="112" spans="1:66" ht="60" customHeight="1" x14ac:dyDescent="0.2">
      <c r="A112" s="1591"/>
      <c r="B112" s="1590"/>
      <c r="C112" s="1594"/>
      <c r="D112" s="1594"/>
      <c r="E112" s="1594"/>
      <c r="F112" s="1594"/>
      <c r="G112" s="1597"/>
      <c r="H112" s="1597"/>
      <c r="I112" s="1597"/>
      <c r="J112" s="3461"/>
      <c r="K112" s="3472"/>
      <c r="L112" s="1574"/>
      <c r="M112" s="1509">
        <v>2</v>
      </c>
      <c r="N112" s="1521" t="s">
        <v>2082</v>
      </c>
      <c r="O112" s="1520" t="s">
        <v>2069</v>
      </c>
      <c r="P112" s="1509" t="s">
        <v>2068</v>
      </c>
      <c r="Q112" s="1509"/>
      <c r="R112" s="1509"/>
      <c r="S112" s="1509"/>
      <c r="T112" s="1509"/>
      <c r="U112" s="1509" t="s">
        <v>0</v>
      </c>
      <c r="V112" s="1509" t="s">
        <v>0</v>
      </c>
      <c r="W112" s="1509" t="s">
        <v>0</v>
      </c>
      <c r="X112" s="1509" t="s">
        <v>0</v>
      </c>
      <c r="Y112" s="1509" t="s">
        <v>0</v>
      </c>
      <c r="Z112" s="1521" t="s">
        <v>2067</v>
      </c>
      <c r="AA112" s="1520" t="s">
        <v>2066</v>
      </c>
      <c r="AB112" s="1509" t="s">
        <v>2065</v>
      </c>
      <c r="AC112" s="1502"/>
      <c r="AD112" s="1501"/>
      <c r="AE112" s="1501"/>
      <c r="AF112" s="1501"/>
      <c r="AG112" s="1501"/>
      <c r="AH112" s="1501">
        <f t="shared" si="2"/>
        <v>0</v>
      </c>
      <c r="AI112" s="1501"/>
      <c r="AJ112" s="1501"/>
      <c r="AK112" s="1501"/>
      <c r="AL112" s="1501"/>
      <c r="AM112" s="1501"/>
      <c r="AN112" s="1501">
        <f t="shared" si="3"/>
        <v>0</v>
      </c>
      <c r="AO112" s="1501"/>
      <c r="AP112" s="1501"/>
      <c r="AQ112" s="1501"/>
      <c r="AR112" s="1501"/>
      <c r="AS112" s="1501"/>
      <c r="AT112" s="1501"/>
      <c r="AU112" s="1501">
        <v>24500000</v>
      </c>
      <c r="AV112" s="1501"/>
      <c r="AW112" s="1501"/>
      <c r="AX112" s="1501"/>
      <c r="AY112" s="1501"/>
      <c r="AZ112" s="1501">
        <v>0</v>
      </c>
      <c r="BA112" s="1500"/>
      <c r="BB112" s="1499"/>
      <c r="BC112" s="1499"/>
      <c r="BD112" s="1499"/>
      <c r="BE112" s="1499"/>
      <c r="BF112" s="1499"/>
      <c r="BG112" s="1499"/>
      <c r="BH112" s="1499"/>
      <c r="BI112" s="1499"/>
      <c r="BJ112" s="1499"/>
      <c r="BK112" s="1499"/>
      <c r="BL112" s="1499"/>
      <c r="BM112" s="1499"/>
      <c r="BN112" s="1499"/>
    </row>
    <row r="113" spans="1:66" ht="60" customHeight="1" x14ac:dyDescent="0.2">
      <c r="A113" s="1591"/>
      <c r="B113" s="1590"/>
      <c r="C113" s="1594"/>
      <c r="D113" s="1594"/>
      <c r="E113" s="1589"/>
      <c r="F113" s="1589"/>
      <c r="G113" s="1593"/>
      <c r="H113" s="1593"/>
      <c r="I113" s="1593"/>
      <c r="J113" s="3461"/>
      <c r="K113" s="3472"/>
      <c r="L113" s="1574"/>
      <c r="M113" s="1509">
        <v>3</v>
      </c>
      <c r="N113" s="1521" t="s">
        <v>2081</v>
      </c>
      <c r="O113" s="1520" t="s">
        <v>2069</v>
      </c>
      <c r="P113" s="1509" t="s">
        <v>2068</v>
      </c>
      <c r="Q113" s="1509"/>
      <c r="R113" s="1509"/>
      <c r="S113" s="1509"/>
      <c r="T113" s="1509"/>
      <c r="U113" s="1509" t="s">
        <v>0</v>
      </c>
      <c r="V113" s="1509" t="s">
        <v>0</v>
      </c>
      <c r="W113" s="1509" t="s">
        <v>0</v>
      </c>
      <c r="X113" s="1509" t="s">
        <v>0</v>
      </c>
      <c r="Y113" s="1509" t="s">
        <v>0</v>
      </c>
      <c r="Z113" s="1521" t="s">
        <v>2067</v>
      </c>
      <c r="AA113" s="1520" t="s">
        <v>2066</v>
      </c>
      <c r="AB113" s="1509" t="s">
        <v>2065</v>
      </c>
      <c r="AC113" s="1502"/>
      <c r="AD113" s="1501"/>
      <c r="AE113" s="1501"/>
      <c r="AF113" s="1501"/>
      <c r="AG113" s="1501"/>
      <c r="AH113" s="1501">
        <f t="shared" si="2"/>
        <v>0</v>
      </c>
      <c r="AI113" s="1501"/>
      <c r="AJ113" s="1501"/>
      <c r="AK113" s="1501"/>
      <c r="AL113" s="1501"/>
      <c r="AM113" s="1501"/>
      <c r="AN113" s="1501">
        <f t="shared" si="3"/>
        <v>0</v>
      </c>
      <c r="AO113" s="1501"/>
      <c r="AP113" s="1501"/>
      <c r="AQ113" s="1501"/>
      <c r="AR113" s="1501"/>
      <c r="AS113" s="1501"/>
      <c r="AT113" s="1501"/>
      <c r="AU113" s="1501">
        <v>100000000</v>
      </c>
      <c r="AV113" s="1501"/>
      <c r="AW113" s="1501"/>
      <c r="AX113" s="1501"/>
      <c r="AY113" s="1501"/>
      <c r="AZ113" s="1501">
        <v>0</v>
      </c>
      <c r="BA113" s="1500"/>
      <c r="BB113" s="1499"/>
      <c r="BC113" s="1499"/>
      <c r="BD113" s="1499"/>
      <c r="BE113" s="1499"/>
      <c r="BF113" s="1499"/>
      <c r="BG113" s="1499"/>
      <c r="BH113" s="1499"/>
      <c r="BI113" s="1499"/>
      <c r="BJ113" s="1499"/>
      <c r="BK113" s="1499"/>
      <c r="BL113" s="1499"/>
      <c r="BM113" s="1499"/>
      <c r="BN113" s="1499"/>
    </row>
    <row r="114" spans="1:66" ht="64.5" customHeight="1" x14ac:dyDescent="0.2">
      <c r="A114" s="1591"/>
      <c r="B114" s="1590" t="s">
        <v>1158</v>
      </c>
      <c r="C114" s="1594"/>
      <c r="D114" s="1594"/>
      <c r="E114" s="1587" t="s">
        <v>654</v>
      </c>
      <c r="F114" s="1587" t="s">
        <v>653</v>
      </c>
      <c r="G114" s="1586">
        <v>0</v>
      </c>
      <c r="H114" s="1586">
        <v>1</v>
      </c>
      <c r="I114" s="1586">
        <v>0.2</v>
      </c>
      <c r="J114" s="3461"/>
      <c r="K114" s="3472"/>
      <c r="L114" s="1596"/>
      <c r="M114" s="1509">
        <v>4</v>
      </c>
      <c r="N114" s="1521" t="s">
        <v>2080</v>
      </c>
      <c r="O114" s="1520" t="s">
        <v>2069</v>
      </c>
      <c r="P114" s="1509" t="s">
        <v>2068</v>
      </c>
      <c r="Q114" s="1509"/>
      <c r="R114" s="1509"/>
      <c r="S114" s="1509"/>
      <c r="T114" s="1509"/>
      <c r="U114" s="1509" t="s">
        <v>0</v>
      </c>
      <c r="V114" s="1509" t="s">
        <v>0</v>
      </c>
      <c r="W114" s="1509" t="s">
        <v>0</v>
      </c>
      <c r="X114" s="1509" t="s">
        <v>0</v>
      </c>
      <c r="Y114" s="1509" t="s">
        <v>0</v>
      </c>
      <c r="Z114" s="1521" t="s">
        <v>2067</v>
      </c>
      <c r="AA114" s="1520" t="s">
        <v>2066</v>
      </c>
      <c r="AB114" s="1509" t="s">
        <v>2065</v>
      </c>
      <c r="AC114" s="1502"/>
      <c r="AD114" s="1501"/>
      <c r="AE114" s="1501"/>
      <c r="AF114" s="1501"/>
      <c r="AG114" s="1501"/>
      <c r="AH114" s="1501">
        <f t="shared" si="2"/>
        <v>0</v>
      </c>
      <c r="AI114" s="1501"/>
      <c r="AJ114" s="1501"/>
      <c r="AK114" s="1501"/>
      <c r="AL114" s="1501"/>
      <c r="AM114" s="1501"/>
      <c r="AN114" s="1501">
        <f t="shared" si="3"/>
        <v>0</v>
      </c>
      <c r="AO114" s="1501"/>
      <c r="AP114" s="1501"/>
      <c r="AQ114" s="1501"/>
      <c r="AR114" s="1501"/>
      <c r="AS114" s="1501"/>
      <c r="AT114" s="1501"/>
      <c r="AU114" s="1501">
        <v>1400000</v>
      </c>
      <c r="AV114" s="1501"/>
      <c r="AW114" s="1501"/>
      <c r="AX114" s="1501"/>
      <c r="AY114" s="1501"/>
      <c r="AZ114" s="1501">
        <v>0</v>
      </c>
      <c r="BA114" s="1500"/>
      <c r="BB114" s="1499"/>
      <c r="BC114" s="1499"/>
      <c r="BD114" s="1499"/>
      <c r="BE114" s="1499"/>
      <c r="BF114" s="1499"/>
      <c r="BG114" s="1499"/>
      <c r="BH114" s="1499"/>
      <c r="BI114" s="1499"/>
      <c r="BJ114" s="1499"/>
      <c r="BK114" s="1499"/>
      <c r="BL114" s="1499"/>
      <c r="BM114" s="1499"/>
      <c r="BN114" s="1499"/>
    </row>
    <row r="115" spans="1:66" ht="78.75" customHeight="1" x14ac:dyDescent="0.2">
      <c r="A115" s="1591"/>
      <c r="B115" s="1590"/>
      <c r="C115" s="1594"/>
      <c r="D115" s="1594"/>
      <c r="E115" s="1594"/>
      <c r="F115" s="1594"/>
      <c r="G115" s="1597"/>
      <c r="H115" s="1597"/>
      <c r="I115" s="1597"/>
      <c r="J115" s="3461"/>
      <c r="K115" s="3472"/>
      <c r="L115" s="1596"/>
      <c r="M115" s="1509">
        <v>5</v>
      </c>
      <c r="N115" s="1521" t="s">
        <v>2079</v>
      </c>
      <c r="O115" s="1520" t="s">
        <v>2069</v>
      </c>
      <c r="P115" s="1509" t="s">
        <v>2068</v>
      </c>
      <c r="Q115" s="1509"/>
      <c r="R115" s="1509"/>
      <c r="S115" s="1509"/>
      <c r="T115" s="1509"/>
      <c r="U115" s="1509" t="s">
        <v>0</v>
      </c>
      <c r="V115" s="1509" t="s">
        <v>0</v>
      </c>
      <c r="W115" s="1509" t="s">
        <v>0</v>
      </c>
      <c r="X115" s="1509" t="s">
        <v>0</v>
      </c>
      <c r="Y115" s="1509" t="s">
        <v>0</v>
      </c>
      <c r="Z115" s="1521" t="s">
        <v>2067</v>
      </c>
      <c r="AA115" s="1520" t="s">
        <v>2066</v>
      </c>
      <c r="AB115" s="1509" t="s">
        <v>2065</v>
      </c>
      <c r="AC115" s="1502"/>
      <c r="AD115" s="1501"/>
      <c r="AE115" s="1501"/>
      <c r="AF115" s="1501"/>
      <c r="AG115" s="1501"/>
      <c r="AH115" s="1501">
        <f t="shared" si="2"/>
        <v>0</v>
      </c>
      <c r="AI115" s="1501"/>
      <c r="AJ115" s="1501"/>
      <c r="AK115" s="1501"/>
      <c r="AL115" s="1501"/>
      <c r="AM115" s="1501"/>
      <c r="AN115" s="1501">
        <f t="shared" si="3"/>
        <v>0</v>
      </c>
      <c r="AO115" s="1501"/>
      <c r="AP115" s="1501"/>
      <c r="AQ115" s="1501"/>
      <c r="AR115" s="1501"/>
      <c r="AS115" s="1501"/>
      <c r="AT115" s="1501"/>
      <c r="AU115" s="1501">
        <v>837223418</v>
      </c>
      <c r="AV115" s="1501"/>
      <c r="AW115" s="1501"/>
      <c r="AX115" s="1501"/>
      <c r="AY115" s="1501"/>
      <c r="AZ115" s="1501">
        <v>0</v>
      </c>
      <c r="BA115" s="1500"/>
      <c r="BB115" s="1499"/>
      <c r="BC115" s="1499"/>
      <c r="BD115" s="1499"/>
      <c r="BE115" s="1499"/>
      <c r="BF115" s="1499"/>
      <c r="BG115" s="1499"/>
      <c r="BH115" s="1499"/>
      <c r="BI115" s="1499"/>
      <c r="BJ115" s="1499"/>
      <c r="BK115" s="1499"/>
      <c r="BL115" s="1499"/>
      <c r="BM115" s="1499"/>
      <c r="BN115" s="1499"/>
    </row>
    <row r="116" spans="1:66" ht="51.75" customHeight="1" x14ac:dyDescent="0.2">
      <c r="A116" s="1591"/>
      <c r="B116" s="1590"/>
      <c r="C116" s="1594"/>
      <c r="D116" s="1594"/>
      <c r="E116" s="1594"/>
      <c r="F116" s="1594"/>
      <c r="G116" s="1597"/>
      <c r="H116" s="1597"/>
      <c r="I116" s="1597"/>
      <c r="J116" s="3461"/>
      <c r="K116" s="3472"/>
      <c r="L116" s="1596"/>
      <c r="M116" s="1509">
        <v>6</v>
      </c>
      <c r="N116" s="1521" t="s">
        <v>2078</v>
      </c>
      <c r="O116" s="1520" t="s">
        <v>2069</v>
      </c>
      <c r="P116" s="1509" t="s">
        <v>2068</v>
      </c>
      <c r="Q116" s="1509"/>
      <c r="R116" s="1509"/>
      <c r="S116" s="1509"/>
      <c r="T116" s="1509"/>
      <c r="U116" s="1509" t="s">
        <v>0</v>
      </c>
      <c r="V116" s="1509" t="s">
        <v>0</v>
      </c>
      <c r="W116" s="1509" t="s">
        <v>0</v>
      </c>
      <c r="X116" s="1509" t="s">
        <v>0</v>
      </c>
      <c r="Y116" s="1509" t="s">
        <v>0</v>
      </c>
      <c r="Z116" s="1521" t="s">
        <v>2067</v>
      </c>
      <c r="AA116" s="1520" t="s">
        <v>2066</v>
      </c>
      <c r="AB116" s="1509" t="s">
        <v>2065</v>
      </c>
      <c r="AC116" s="1502"/>
      <c r="AD116" s="1501"/>
      <c r="AE116" s="1501"/>
      <c r="AF116" s="1501"/>
      <c r="AG116" s="1501"/>
      <c r="AH116" s="1501">
        <f t="shared" si="2"/>
        <v>0</v>
      </c>
      <c r="AI116" s="1501"/>
      <c r="AJ116" s="1501"/>
      <c r="AK116" s="1501"/>
      <c r="AL116" s="1501"/>
      <c r="AM116" s="1501"/>
      <c r="AN116" s="1501">
        <f t="shared" si="3"/>
        <v>0</v>
      </c>
      <c r="AO116" s="1501"/>
      <c r="AP116" s="1501"/>
      <c r="AQ116" s="1501"/>
      <c r="AR116" s="1501"/>
      <c r="AS116" s="1501"/>
      <c r="AT116" s="1501"/>
      <c r="AU116" s="1501">
        <v>1000000</v>
      </c>
      <c r="AV116" s="1501"/>
      <c r="AW116" s="1501"/>
      <c r="AX116" s="1501"/>
      <c r="AY116" s="1501"/>
      <c r="AZ116" s="1501">
        <v>0</v>
      </c>
      <c r="BA116" s="1500"/>
      <c r="BB116" s="1499"/>
      <c r="BC116" s="1499"/>
      <c r="BD116" s="1499"/>
      <c r="BE116" s="1499"/>
      <c r="BF116" s="1499"/>
      <c r="BG116" s="1499"/>
      <c r="BH116" s="1499"/>
      <c r="BI116" s="1499"/>
      <c r="BJ116" s="1499"/>
      <c r="BK116" s="1499"/>
      <c r="BL116" s="1499"/>
      <c r="BM116" s="1499"/>
      <c r="BN116" s="1499"/>
    </row>
    <row r="117" spans="1:66" ht="54.75" customHeight="1" x14ac:dyDescent="0.2">
      <c r="A117" s="1591"/>
      <c r="B117" s="1590"/>
      <c r="C117" s="1594"/>
      <c r="D117" s="1594"/>
      <c r="E117" s="1594"/>
      <c r="F117" s="1594"/>
      <c r="G117" s="1597"/>
      <c r="H117" s="1597"/>
      <c r="I117" s="1597"/>
      <c r="J117" s="3461"/>
      <c r="K117" s="3472"/>
      <c r="L117" s="1596"/>
      <c r="M117" s="1509">
        <v>7</v>
      </c>
      <c r="N117" s="1521" t="s">
        <v>2077</v>
      </c>
      <c r="O117" s="1520" t="s">
        <v>2069</v>
      </c>
      <c r="P117" s="1509" t="s">
        <v>2068</v>
      </c>
      <c r="Q117" s="1509"/>
      <c r="R117" s="1509"/>
      <c r="S117" s="1509"/>
      <c r="T117" s="1509"/>
      <c r="U117" s="1509" t="s">
        <v>0</v>
      </c>
      <c r="V117" s="1509" t="s">
        <v>0</v>
      </c>
      <c r="W117" s="1509" t="s">
        <v>0</v>
      </c>
      <c r="X117" s="1509" t="s">
        <v>0</v>
      </c>
      <c r="Y117" s="1509" t="s">
        <v>0</v>
      </c>
      <c r="Z117" s="1521" t="s">
        <v>2067</v>
      </c>
      <c r="AA117" s="1520" t="s">
        <v>2066</v>
      </c>
      <c r="AB117" s="1509" t="s">
        <v>2065</v>
      </c>
      <c r="AC117" s="1502"/>
      <c r="AD117" s="1501"/>
      <c r="AE117" s="1501"/>
      <c r="AF117" s="1501"/>
      <c r="AG117" s="1501"/>
      <c r="AH117" s="1501">
        <f t="shared" si="2"/>
        <v>0</v>
      </c>
      <c r="AI117" s="1501"/>
      <c r="AJ117" s="1501"/>
      <c r="AK117" s="1501"/>
      <c r="AL117" s="1501"/>
      <c r="AM117" s="1501"/>
      <c r="AN117" s="1501">
        <f t="shared" si="3"/>
        <v>0</v>
      </c>
      <c r="AO117" s="1501"/>
      <c r="AP117" s="1501"/>
      <c r="AQ117" s="1501"/>
      <c r="AR117" s="1501"/>
      <c r="AS117" s="1501"/>
      <c r="AT117" s="1501"/>
      <c r="AU117" s="1501">
        <v>2600000</v>
      </c>
      <c r="AV117" s="1501"/>
      <c r="AW117" s="1501"/>
      <c r="AX117" s="1501"/>
      <c r="AY117" s="1501"/>
      <c r="AZ117" s="1501">
        <v>0</v>
      </c>
      <c r="BA117" s="1500"/>
      <c r="BB117" s="1499"/>
      <c r="BC117" s="1499"/>
      <c r="BD117" s="1499"/>
      <c r="BE117" s="1499"/>
      <c r="BF117" s="1499"/>
      <c r="BG117" s="1499"/>
      <c r="BH117" s="1499"/>
      <c r="BI117" s="1499"/>
      <c r="BJ117" s="1499"/>
      <c r="BK117" s="1499"/>
      <c r="BL117" s="1499"/>
      <c r="BM117" s="1499"/>
      <c r="BN117" s="1499"/>
    </row>
    <row r="118" spans="1:66" ht="51.75" customHeight="1" x14ac:dyDescent="0.2">
      <c r="A118" s="1591"/>
      <c r="B118" s="1590"/>
      <c r="C118" s="1594"/>
      <c r="D118" s="1594"/>
      <c r="E118" s="1594"/>
      <c r="F118" s="1594"/>
      <c r="G118" s="1597"/>
      <c r="H118" s="1597"/>
      <c r="I118" s="1597"/>
      <c r="J118" s="3461"/>
      <c r="K118" s="3472"/>
      <c r="L118" s="1596"/>
      <c r="M118" s="1509">
        <v>8</v>
      </c>
      <c r="N118" s="1521" t="s">
        <v>2076</v>
      </c>
      <c r="O118" s="1520" t="s">
        <v>2069</v>
      </c>
      <c r="P118" s="1509" t="s">
        <v>2068</v>
      </c>
      <c r="Q118" s="1509"/>
      <c r="R118" s="1509"/>
      <c r="S118" s="1509"/>
      <c r="T118" s="1509"/>
      <c r="U118" s="1509" t="s">
        <v>0</v>
      </c>
      <c r="V118" s="1509" t="s">
        <v>0</v>
      </c>
      <c r="W118" s="1509" t="s">
        <v>0</v>
      </c>
      <c r="X118" s="1509" t="s">
        <v>0</v>
      </c>
      <c r="Y118" s="1509" t="s">
        <v>0</v>
      </c>
      <c r="Z118" s="1521" t="s">
        <v>2067</v>
      </c>
      <c r="AA118" s="1520" t="s">
        <v>2066</v>
      </c>
      <c r="AB118" s="1509" t="s">
        <v>2065</v>
      </c>
      <c r="AC118" s="1502"/>
      <c r="AD118" s="1501"/>
      <c r="AE118" s="1501"/>
      <c r="AF118" s="1501"/>
      <c r="AG118" s="1501"/>
      <c r="AH118" s="1501">
        <f t="shared" si="2"/>
        <v>0</v>
      </c>
      <c r="AI118" s="1501"/>
      <c r="AJ118" s="1501"/>
      <c r="AK118" s="1501"/>
      <c r="AL118" s="1501"/>
      <c r="AM118" s="1501"/>
      <c r="AN118" s="1501">
        <f t="shared" si="3"/>
        <v>0</v>
      </c>
      <c r="AO118" s="1501"/>
      <c r="AP118" s="1501"/>
      <c r="AQ118" s="1501"/>
      <c r="AR118" s="1501"/>
      <c r="AS118" s="1501"/>
      <c r="AT118" s="1501"/>
      <c r="AU118" s="1501">
        <v>1000000</v>
      </c>
      <c r="AV118" s="1501"/>
      <c r="AW118" s="1501"/>
      <c r="AX118" s="1501"/>
      <c r="AY118" s="1501"/>
      <c r="AZ118" s="1501">
        <v>0</v>
      </c>
      <c r="BA118" s="1500"/>
      <c r="BB118" s="1499"/>
      <c r="BC118" s="1499"/>
      <c r="BD118" s="1499"/>
      <c r="BE118" s="1499"/>
      <c r="BF118" s="1499"/>
      <c r="BG118" s="1499"/>
      <c r="BH118" s="1499"/>
      <c r="BI118" s="1499"/>
      <c r="BJ118" s="1499"/>
      <c r="BK118" s="1499"/>
      <c r="BL118" s="1499"/>
      <c r="BM118" s="1499"/>
      <c r="BN118" s="1499"/>
    </row>
    <row r="119" spans="1:66" ht="60.75" customHeight="1" x14ac:dyDescent="0.2">
      <c r="A119" s="1591"/>
      <c r="B119" s="1590"/>
      <c r="C119" s="1594"/>
      <c r="D119" s="1594"/>
      <c r="E119" s="1594"/>
      <c r="F119" s="1589"/>
      <c r="G119" s="1593"/>
      <c r="H119" s="1593"/>
      <c r="I119" s="1593"/>
      <c r="J119" s="3461"/>
      <c r="K119" s="3472"/>
      <c r="L119" s="1596"/>
      <c r="M119" s="1509">
        <v>9</v>
      </c>
      <c r="N119" s="1521" t="s">
        <v>2075</v>
      </c>
      <c r="O119" s="1520" t="s">
        <v>2069</v>
      </c>
      <c r="P119" s="1509" t="s">
        <v>2068</v>
      </c>
      <c r="Q119" s="1509"/>
      <c r="R119" s="1509"/>
      <c r="S119" s="1509"/>
      <c r="T119" s="1509"/>
      <c r="U119" s="1509" t="s">
        <v>0</v>
      </c>
      <c r="V119" s="1509" t="s">
        <v>0</v>
      </c>
      <c r="W119" s="1509" t="s">
        <v>0</v>
      </c>
      <c r="X119" s="1509" t="s">
        <v>0</v>
      </c>
      <c r="Y119" s="1509" t="s">
        <v>0</v>
      </c>
      <c r="Z119" s="1521" t="s">
        <v>2067</v>
      </c>
      <c r="AA119" s="1520" t="s">
        <v>2066</v>
      </c>
      <c r="AB119" s="1509" t="s">
        <v>2065</v>
      </c>
      <c r="AC119" s="1502"/>
      <c r="AD119" s="1501"/>
      <c r="AE119" s="1501"/>
      <c r="AF119" s="1501"/>
      <c r="AG119" s="1501"/>
      <c r="AH119" s="1501">
        <f t="shared" si="2"/>
        <v>0</v>
      </c>
      <c r="AI119" s="1501"/>
      <c r="AJ119" s="1501"/>
      <c r="AK119" s="1501"/>
      <c r="AL119" s="1501"/>
      <c r="AM119" s="1501"/>
      <c r="AN119" s="1501">
        <f t="shared" si="3"/>
        <v>0</v>
      </c>
      <c r="AO119" s="1501"/>
      <c r="AP119" s="1501"/>
      <c r="AQ119" s="1501"/>
      <c r="AR119" s="1501"/>
      <c r="AS119" s="1501"/>
      <c r="AT119" s="1501"/>
      <c r="AU119" s="1501">
        <v>404500000</v>
      </c>
      <c r="AV119" s="1501"/>
      <c r="AW119" s="1501"/>
      <c r="AX119" s="1501"/>
      <c r="AY119" s="1501"/>
      <c r="AZ119" s="1501">
        <v>0</v>
      </c>
      <c r="BA119" s="1500"/>
      <c r="BB119" s="1499"/>
      <c r="BC119" s="1499"/>
      <c r="BD119" s="1499"/>
      <c r="BE119" s="1499"/>
      <c r="BF119" s="1499"/>
      <c r="BG119" s="1499"/>
      <c r="BH119" s="1499"/>
      <c r="BI119" s="1499"/>
      <c r="BJ119" s="1499"/>
      <c r="BK119" s="1499"/>
      <c r="BL119" s="1499"/>
      <c r="BM119" s="1499"/>
      <c r="BN119" s="1499"/>
    </row>
    <row r="120" spans="1:66" ht="54" customHeight="1" x14ac:dyDescent="0.2">
      <c r="A120" s="1591"/>
      <c r="B120" s="1590" t="s">
        <v>1158</v>
      </c>
      <c r="C120" s="1594"/>
      <c r="D120" s="1594"/>
      <c r="E120" s="1594"/>
      <c r="F120" s="1587" t="s">
        <v>129</v>
      </c>
      <c r="G120" s="1586">
        <v>0</v>
      </c>
      <c r="H120" s="1586">
        <v>0.25</v>
      </c>
      <c r="I120" s="1595">
        <v>0</v>
      </c>
      <c r="J120" s="3461"/>
      <c r="K120" s="3473"/>
      <c r="L120" s="1584"/>
      <c r="M120" s="1509">
        <v>10</v>
      </c>
      <c r="N120" s="1521" t="s">
        <v>2074</v>
      </c>
      <c r="O120" s="1520" t="s">
        <v>2069</v>
      </c>
      <c r="P120" s="1509" t="s">
        <v>2068</v>
      </c>
      <c r="Q120" s="1509"/>
      <c r="R120" s="1509"/>
      <c r="S120" s="1509"/>
      <c r="T120" s="1509"/>
      <c r="U120" s="1509" t="s">
        <v>0</v>
      </c>
      <c r="V120" s="1509" t="s">
        <v>0</v>
      </c>
      <c r="W120" s="1509" t="s">
        <v>0</v>
      </c>
      <c r="X120" s="1509" t="s">
        <v>0</v>
      </c>
      <c r="Y120" s="1509" t="s">
        <v>0</v>
      </c>
      <c r="Z120" s="1521" t="s">
        <v>2067</v>
      </c>
      <c r="AA120" s="1520" t="s">
        <v>2066</v>
      </c>
      <c r="AB120" s="1509" t="s">
        <v>2065</v>
      </c>
      <c r="AC120" s="1502"/>
      <c r="AD120" s="1501"/>
      <c r="AE120" s="1501"/>
      <c r="AF120" s="1501"/>
      <c r="AG120" s="1501"/>
      <c r="AH120" s="1501">
        <f t="shared" si="2"/>
        <v>0</v>
      </c>
      <c r="AI120" s="1501"/>
      <c r="AJ120" s="1501"/>
      <c r="AK120" s="1501"/>
      <c r="AL120" s="1501"/>
      <c r="AM120" s="1501"/>
      <c r="AN120" s="1501">
        <f t="shared" si="3"/>
        <v>0</v>
      </c>
      <c r="AO120" s="1501"/>
      <c r="AP120" s="1501"/>
      <c r="AQ120" s="1501"/>
      <c r="AR120" s="1501"/>
      <c r="AS120" s="1501"/>
      <c r="AT120" s="1501"/>
      <c r="AU120" s="1501">
        <v>38625368</v>
      </c>
      <c r="AV120" s="1501"/>
      <c r="AW120" s="1501"/>
      <c r="AX120" s="1501"/>
      <c r="AY120" s="1501"/>
      <c r="AZ120" s="1501">
        <v>0</v>
      </c>
      <c r="BA120" s="1500"/>
      <c r="BB120" s="1499"/>
      <c r="BC120" s="1499"/>
      <c r="BD120" s="1499"/>
      <c r="BE120" s="1499"/>
      <c r="BF120" s="1499"/>
      <c r="BG120" s="1499"/>
      <c r="BH120" s="1499"/>
      <c r="BI120" s="1499"/>
      <c r="BJ120" s="1499"/>
      <c r="BK120" s="1499"/>
      <c r="BL120" s="1499"/>
      <c r="BM120" s="1499"/>
      <c r="BN120" s="1499"/>
    </row>
    <row r="121" spans="1:66" ht="54.75" customHeight="1" x14ac:dyDescent="0.2">
      <c r="A121" s="1591"/>
      <c r="B121" s="1590"/>
      <c r="C121" s="1594"/>
      <c r="D121" s="1594"/>
      <c r="E121" s="1589"/>
      <c r="F121" s="1589"/>
      <c r="G121" s="1593"/>
      <c r="H121" s="1593"/>
      <c r="I121" s="1592"/>
      <c r="J121" s="3461"/>
      <c r="K121" s="3474" t="s">
        <v>2073</v>
      </c>
      <c r="L121" s="1580" t="s">
        <v>2072</v>
      </c>
      <c r="M121" s="1509">
        <v>1</v>
      </c>
      <c r="N121" s="1521" t="s">
        <v>2071</v>
      </c>
      <c r="O121" s="1520" t="s">
        <v>2069</v>
      </c>
      <c r="P121" s="1509" t="s">
        <v>2068</v>
      </c>
      <c r="Q121" s="1509"/>
      <c r="R121" s="1509"/>
      <c r="S121" s="1509"/>
      <c r="T121" s="1509"/>
      <c r="U121" s="1509" t="s">
        <v>0</v>
      </c>
      <c r="V121" s="1509" t="s">
        <v>0</v>
      </c>
      <c r="W121" s="1509" t="s">
        <v>0</v>
      </c>
      <c r="X121" s="1509" t="s">
        <v>0</v>
      </c>
      <c r="Y121" s="1509" t="s">
        <v>0</v>
      </c>
      <c r="Z121" s="1521" t="s">
        <v>2067</v>
      </c>
      <c r="AA121" s="1520" t="s">
        <v>2066</v>
      </c>
      <c r="AB121" s="1509" t="s">
        <v>2065</v>
      </c>
      <c r="AC121" s="1502"/>
      <c r="AD121" s="1501"/>
      <c r="AE121" s="1501"/>
      <c r="AF121" s="1501"/>
      <c r="AG121" s="1501"/>
      <c r="AH121" s="1501">
        <f t="shared" si="2"/>
        <v>0</v>
      </c>
      <c r="AI121" s="1501"/>
      <c r="AJ121" s="1501"/>
      <c r="AK121" s="1501"/>
      <c r="AL121" s="1501"/>
      <c r="AM121" s="1501"/>
      <c r="AN121" s="1501">
        <f t="shared" si="3"/>
        <v>0</v>
      </c>
      <c r="AO121" s="1501"/>
      <c r="AP121" s="1501"/>
      <c r="AQ121" s="1501"/>
      <c r="AR121" s="1501"/>
      <c r="AS121" s="1501"/>
      <c r="AT121" s="1501"/>
      <c r="AU121" s="1501">
        <v>1099921528.25</v>
      </c>
      <c r="AV121" s="1501"/>
      <c r="AW121" s="1501"/>
      <c r="AX121" s="1501"/>
      <c r="AY121" s="1501"/>
      <c r="AZ121" s="1501">
        <v>0</v>
      </c>
      <c r="BA121" s="1500"/>
      <c r="BB121" s="1499"/>
      <c r="BC121" s="1499"/>
      <c r="BD121" s="1499"/>
      <c r="BE121" s="1499"/>
      <c r="BF121" s="1499"/>
      <c r="BG121" s="1499"/>
      <c r="BH121" s="1499"/>
      <c r="BI121" s="1499"/>
      <c r="BJ121" s="1499"/>
      <c r="BK121" s="1499"/>
      <c r="BL121" s="1499"/>
      <c r="BM121" s="1499"/>
      <c r="BN121" s="1499"/>
    </row>
    <row r="122" spans="1:66" ht="60" customHeight="1" x14ac:dyDescent="0.2">
      <c r="A122" s="1591"/>
      <c r="B122" s="1590" t="s">
        <v>1158</v>
      </c>
      <c r="C122" s="1589"/>
      <c r="D122" s="1589"/>
      <c r="E122" s="1588" t="s">
        <v>652</v>
      </c>
      <c r="F122" s="1587" t="s">
        <v>129</v>
      </c>
      <c r="G122" s="1586">
        <v>0</v>
      </c>
      <c r="H122" s="1586">
        <v>1</v>
      </c>
      <c r="I122" s="1585">
        <v>0.1</v>
      </c>
      <c r="J122" s="3460"/>
      <c r="K122" s="3475"/>
      <c r="L122" s="1584"/>
      <c r="M122" s="1509">
        <v>2</v>
      </c>
      <c r="N122" s="1521" t="s">
        <v>2070</v>
      </c>
      <c r="O122" s="1520" t="s">
        <v>2069</v>
      </c>
      <c r="P122" s="1509" t="s">
        <v>2068</v>
      </c>
      <c r="Q122" s="1509"/>
      <c r="R122" s="1509"/>
      <c r="S122" s="1509"/>
      <c r="T122" s="1509"/>
      <c r="U122" s="1509" t="s">
        <v>0</v>
      </c>
      <c r="V122" s="1509" t="s">
        <v>0</v>
      </c>
      <c r="W122" s="1509" t="s">
        <v>0</v>
      </c>
      <c r="X122" s="1509" t="s">
        <v>0</v>
      </c>
      <c r="Y122" s="1509" t="s">
        <v>0</v>
      </c>
      <c r="Z122" s="1521" t="s">
        <v>2067</v>
      </c>
      <c r="AA122" s="1520" t="s">
        <v>2066</v>
      </c>
      <c r="AB122" s="1509" t="s">
        <v>2065</v>
      </c>
      <c r="AC122" s="1502"/>
      <c r="AD122" s="1501"/>
      <c r="AE122" s="1501"/>
      <c r="AF122" s="1501"/>
      <c r="AG122" s="1501"/>
      <c r="AH122" s="1501">
        <f t="shared" si="2"/>
        <v>0</v>
      </c>
      <c r="AI122" s="1501"/>
      <c r="AJ122" s="1501"/>
      <c r="AK122" s="1501"/>
      <c r="AL122" s="1501"/>
      <c r="AM122" s="1501"/>
      <c r="AN122" s="1501">
        <f t="shared" si="3"/>
        <v>0</v>
      </c>
      <c r="AO122" s="1501"/>
      <c r="AP122" s="1501"/>
      <c r="AQ122" s="1501"/>
      <c r="AR122" s="1501"/>
      <c r="AS122" s="1501"/>
      <c r="AT122" s="1501"/>
      <c r="AU122" s="1501">
        <v>1220000000</v>
      </c>
      <c r="AV122" s="1501"/>
      <c r="AW122" s="1501"/>
      <c r="AX122" s="1501"/>
      <c r="AY122" s="1501"/>
      <c r="AZ122" s="1501">
        <v>0</v>
      </c>
      <c r="BA122" s="1500"/>
      <c r="BB122" s="1499"/>
      <c r="BC122" s="1499"/>
      <c r="BD122" s="1499"/>
      <c r="BE122" s="1499"/>
      <c r="BF122" s="1499"/>
      <c r="BG122" s="1499"/>
      <c r="BH122" s="1499"/>
      <c r="BI122" s="1499"/>
      <c r="BJ122" s="1499"/>
      <c r="BK122" s="1499"/>
      <c r="BL122" s="1499"/>
      <c r="BM122" s="1499"/>
      <c r="BN122" s="1499"/>
    </row>
    <row r="123" spans="1:66" ht="70.5" customHeight="1" x14ac:dyDescent="0.25">
      <c r="A123" s="1528"/>
      <c r="B123" s="1518" t="s">
        <v>1158</v>
      </c>
      <c r="C123" s="1525" t="s">
        <v>1166</v>
      </c>
      <c r="D123" s="1525" t="s">
        <v>1165</v>
      </c>
      <c r="E123" s="1515" t="s">
        <v>651</v>
      </c>
      <c r="F123" s="1515" t="s">
        <v>470</v>
      </c>
      <c r="G123" s="1530">
        <v>0.3</v>
      </c>
      <c r="H123" s="1530">
        <v>1</v>
      </c>
      <c r="I123" s="1583">
        <v>0</v>
      </c>
      <c r="J123" s="1582"/>
      <c r="K123" s="1558"/>
      <c r="L123" s="1558"/>
      <c r="M123" s="1580"/>
      <c r="N123" s="1581"/>
      <c r="O123" s="1580"/>
      <c r="P123" s="1580"/>
      <c r="Q123" s="1580"/>
      <c r="R123" s="1580"/>
      <c r="S123" s="1580"/>
      <c r="T123" s="1580"/>
      <c r="U123" s="1580"/>
      <c r="V123" s="1580"/>
      <c r="W123" s="1580"/>
      <c r="X123" s="1580"/>
      <c r="Y123" s="1580"/>
      <c r="Z123" s="1581"/>
      <c r="AA123" s="1580"/>
      <c r="AB123" s="1579"/>
      <c r="AC123" s="1502"/>
      <c r="AD123" s="1501"/>
      <c r="AE123" s="1501"/>
      <c r="AF123" s="1501"/>
      <c r="AG123" s="1501"/>
      <c r="AH123" s="1501">
        <f t="shared" si="2"/>
        <v>0</v>
      </c>
      <c r="AI123" s="1501"/>
      <c r="AJ123" s="1501"/>
      <c r="AK123" s="1501"/>
      <c r="AL123" s="1501"/>
      <c r="AM123" s="1501"/>
      <c r="AN123" s="1501">
        <f t="shared" si="3"/>
        <v>0</v>
      </c>
      <c r="AO123" s="1501"/>
      <c r="AP123" s="1501"/>
      <c r="AQ123" s="1501"/>
      <c r="AR123" s="1501"/>
      <c r="AS123" s="1501"/>
      <c r="AT123" s="1501"/>
      <c r="AU123" s="1501"/>
      <c r="AV123" s="1501"/>
      <c r="AW123" s="1501"/>
      <c r="AX123" s="1501"/>
      <c r="AY123" s="1501"/>
      <c r="AZ123" s="1501"/>
      <c r="BA123" s="1500"/>
      <c r="BB123" s="1499"/>
      <c r="BC123" s="1499"/>
      <c r="BD123" s="1499"/>
      <c r="BE123" s="1499"/>
      <c r="BF123" s="1499"/>
      <c r="BG123" s="1499"/>
      <c r="BH123" s="1499"/>
      <c r="BI123" s="1499"/>
      <c r="BJ123" s="1499"/>
      <c r="BK123" s="1499"/>
      <c r="BL123" s="1499"/>
      <c r="BM123" s="1499"/>
      <c r="BN123" s="1499"/>
    </row>
    <row r="124" spans="1:66" ht="60.75" customHeight="1" x14ac:dyDescent="0.2">
      <c r="A124" s="1528"/>
      <c r="B124" s="1518" t="s">
        <v>1158</v>
      </c>
      <c r="C124" s="1553"/>
      <c r="D124" s="1553"/>
      <c r="E124" s="1525" t="s">
        <v>650</v>
      </c>
      <c r="F124" s="1525" t="s">
        <v>129</v>
      </c>
      <c r="G124" s="1524">
        <v>0.2</v>
      </c>
      <c r="H124" s="1524">
        <v>1</v>
      </c>
      <c r="I124" s="1555">
        <v>0.25</v>
      </c>
      <c r="J124" s="3459" t="s">
        <v>2064</v>
      </c>
      <c r="K124" s="3476" t="s">
        <v>2063</v>
      </c>
      <c r="L124" s="3477" t="s">
        <v>2062</v>
      </c>
      <c r="M124" s="1509">
        <v>1</v>
      </c>
      <c r="N124" s="1521" t="s">
        <v>2061</v>
      </c>
      <c r="O124" s="1520" t="s">
        <v>2052</v>
      </c>
      <c r="P124" s="1509" t="s">
        <v>2003</v>
      </c>
      <c r="Q124" s="1509"/>
      <c r="R124" s="1509"/>
      <c r="S124" s="1509"/>
      <c r="T124" s="1509"/>
      <c r="U124" s="1509" t="s">
        <v>0</v>
      </c>
      <c r="V124" s="1509" t="s">
        <v>0</v>
      </c>
      <c r="W124" s="1509" t="s">
        <v>0</v>
      </c>
      <c r="X124" s="1509" t="s">
        <v>0</v>
      </c>
      <c r="Y124" s="1509" t="s">
        <v>0</v>
      </c>
      <c r="Z124" s="1510"/>
      <c r="AA124" s="1578">
        <v>44036</v>
      </c>
      <c r="AB124" s="1509" t="s">
        <v>509</v>
      </c>
      <c r="AC124" s="1502">
        <v>58508000</v>
      </c>
      <c r="AD124" s="1501"/>
      <c r="AE124" s="1501"/>
      <c r="AF124" s="1501"/>
      <c r="AG124" s="1501"/>
      <c r="AH124" s="1501">
        <f t="shared" si="2"/>
        <v>58508000</v>
      </c>
      <c r="AI124" s="1501">
        <v>209756000</v>
      </c>
      <c r="AJ124" s="1501"/>
      <c r="AK124" s="1501"/>
      <c r="AL124" s="1501"/>
      <c r="AM124" s="1501"/>
      <c r="AN124" s="1501">
        <f t="shared" si="3"/>
        <v>209756000</v>
      </c>
      <c r="AO124" s="1501"/>
      <c r="AP124" s="1501"/>
      <c r="AQ124" s="1501"/>
      <c r="AR124" s="1501"/>
      <c r="AS124" s="1501"/>
      <c r="AT124" s="1501"/>
      <c r="AU124" s="1501"/>
      <c r="AV124" s="1501"/>
      <c r="AW124" s="1501"/>
      <c r="AX124" s="1501"/>
      <c r="AY124" s="1501"/>
      <c r="AZ124" s="1501"/>
      <c r="BA124" s="1500"/>
      <c r="BB124" s="1499"/>
      <c r="BC124" s="1499"/>
      <c r="BD124" s="1499"/>
      <c r="BE124" s="1499"/>
      <c r="BF124" s="1499"/>
      <c r="BG124" s="1499"/>
      <c r="BH124" s="1499"/>
      <c r="BI124" s="1499"/>
      <c r="BJ124" s="1499"/>
      <c r="BK124" s="1499"/>
      <c r="BL124" s="1499"/>
      <c r="BM124" s="1499"/>
      <c r="BN124" s="1499"/>
    </row>
    <row r="125" spans="1:66" ht="66" customHeight="1" x14ac:dyDescent="0.2">
      <c r="A125" s="1528"/>
      <c r="B125" s="1518"/>
      <c r="C125" s="1553"/>
      <c r="D125" s="1553"/>
      <c r="E125" s="1553"/>
      <c r="F125" s="1553"/>
      <c r="G125" s="1551"/>
      <c r="H125" s="1551"/>
      <c r="I125" s="1550"/>
      <c r="J125" s="3461"/>
      <c r="K125" s="3472"/>
      <c r="L125" s="3478"/>
      <c r="M125" s="1509">
        <v>2</v>
      </c>
      <c r="N125" s="1521" t="s">
        <v>2060</v>
      </c>
      <c r="O125" s="1520" t="s">
        <v>2052</v>
      </c>
      <c r="P125" s="1509" t="s">
        <v>2003</v>
      </c>
      <c r="Q125" s="1509"/>
      <c r="R125" s="1509"/>
      <c r="S125" s="1509"/>
      <c r="T125" s="1509"/>
      <c r="U125" s="1509" t="s">
        <v>0</v>
      </c>
      <c r="V125" s="1509" t="s">
        <v>0</v>
      </c>
      <c r="W125" s="1509" t="s">
        <v>0</v>
      </c>
      <c r="X125" s="1509" t="s">
        <v>0</v>
      </c>
      <c r="Y125" s="1509" t="s">
        <v>0</v>
      </c>
      <c r="Z125" s="1510"/>
      <c r="AA125" s="1574"/>
      <c r="AB125" s="1509" t="s">
        <v>509</v>
      </c>
      <c r="AC125" s="1502"/>
      <c r="AD125" s="1501"/>
      <c r="AE125" s="1501"/>
      <c r="AF125" s="1501"/>
      <c r="AG125" s="1501"/>
      <c r="AH125" s="1501">
        <f t="shared" si="2"/>
        <v>0</v>
      </c>
      <c r="AI125" s="1501">
        <v>1200000</v>
      </c>
      <c r="AJ125" s="1501"/>
      <c r="AK125" s="1501"/>
      <c r="AL125" s="1501"/>
      <c r="AM125" s="1501"/>
      <c r="AN125" s="1501">
        <f t="shared" si="3"/>
        <v>1200000</v>
      </c>
      <c r="AO125" s="1501"/>
      <c r="AP125" s="1501"/>
      <c r="AQ125" s="1501"/>
      <c r="AR125" s="1501"/>
      <c r="AS125" s="1501"/>
      <c r="AT125" s="1501"/>
      <c r="AU125" s="1501"/>
      <c r="AV125" s="1501"/>
      <c r="AW125" s="1501"/>
      <c r="AX125" s="1501"/>
      <c r="AY125" s="1501"/>
      <c r="AZ125" s="1501"/>
      <c r="BA125" s="1500"/>
      <c r="BB125" s="1499"/>
      <c r="BC125" s="1499"/>
      <c r="BD125" s="1499"/>
      <c r="BE125" s="1499"/>
      <c r="BF125" s="1499"/>
      <c r="BG125" s="1499"/>
      <c r="BH125" s="1499"/>
      <c r="BI125" s="1499"/>
      <c r="BJ125" s="1499"/>
      <c r="BK125" s="1499"/>
      <c r="BL125" s="1499"/>
      <c r="BM125" s="1499"/>
      <c r="BN125" s="1499"/>
    </row>
    <row r="126" spans="1:66" ht="51" customHeight="1" x14ac:dyDescent="0.2">
      <c r="A126" s="1528"/>
      <c r="B126" s="1518"/>
      <c r="C126" s="1553"/>
      <c r="D126" s="1553"/>
      <c r="E126" s="1553"/>
      <c r="F126" s="1553"/>
      <c r="G126" s="1551"/>
      <c r="H126" s="1551"/>
      <c r="I126" s="1550"/>
      <c r="J126" s="3461"/>
      <c r="K126" s="3472"/>
      <c r="L126" s="3478"/>
      <c r="M126" s="1509">
        <v>3</v>
      </c>
      <c r="N126" s="1521" t="s">
        <v>2059</v>
      </c>
      <c r="O126" s="1520" t="s">
        <v>2052</v>
      </c>
      <c r="P126" s="1509" t="s">
        <v>2003</v>
      </c>
      <c r="Q126" s="1509"/>
      <c r="R126" s="1509"/>
      <c r="S126" s="1509"/>
      <c r="T126" s="1509"/>
      <c r="U126" s="1509" t="s">
        <v>0</v>
      </c>
      <c r="V126" s="1509" t="s">
        <v>0</v>
      </c>
      <c r="W126" s="1509" t="s">
        <v>0</v>
      </c>
      <c r="X126" s="1509" t="s">
        <v>0</v>
      </c>
      <c r="Y126" s="1509" t="s">
        <v>0</v>
      </c>
      <c r="Z126" s="1510"/>
      <c r="AA126" s="1574"/>
      <c r="AB126" s="1509" t="s">
        <v>509</v>
      </c>
      <c r="AC126" s="1502">
        <v>19000000</v>
      </c>
      <c r="AD126" s="1501"/>
      <c r="AE126" s="1501"/>
      <c r="AF126" s="1501"/>
      <c r="AG126" s="1501"/>
      <c r="AH126" s="1501">
        <f t="shared" si="2"/>
        <v>19000000</v>
      </c>
      <c r="AI126" s="1501">
        <v>22800000</v>
      </c>
      <c r="AJ126" s="1501"/>
      <c r="AK126" s="1501"/>
      <c r="AL126" s="1501"/>
      <c r="AM126" s="1501"/>
      <c r="AN126" s="1501">
        <f t="shared" si="3"/>
        <v>22800000</v>
      </c>
      <c r="AO126" s="1501"/>
      <c r="AP126" s="1501"/>
      <c r="AQ126" s="1501"/>
      <c r="AR126" s="1501"/>
      <c r="AS126" s="1501"/>
      <c r="AT126" s="1501"/>
      <c r="AU126" s="1501"/>
      <c r="AV126" s="1501"/>
      <c r="AW126" s="1501"/>
      <c r="AX126" s="1501"/>
      <c r="AY126" s="1501"/>
      <c r="AZ126" s="1501"/>
      <c r="BA126" s="1500"/>
      <c r="BB126" s="1499"/>
      <c r="BC126" s="1499"/>
      <c r="BD126" s="1499"/>
      <c r="BE126" s="1499"/>
      <c r="BF126" s="1499"/>
      <c r="BG126" s="1499"/>
      <c r="BH126" s="1499"/>
      <c r="BI126" s="1499"/>
      <c r="BJ126" s="1499"/>
      <c r="BK126" s="1499"/>
      <c r="BL126" s="1499"/>
      <c r="BM126" s="1499"/>
      <c r="BN126" s="1499"/>
    </row>
    <row r="127" spans="1:66" ht="30.75" customHeight="1" x14ac:dyDescent="0.2">
      <c r="A127" s="1528"/>
      <c r="B127" s="1518"/>
      <c r="C127" s="1553"/>
      <c r="D127" s="1553"/>
      <c r="E127" s="1553"/>
      <c r="F127" s="1553"/>
      <c r="G127" s="1551"/>
      <c r="H127" s="1551"/>
      <c r="I127" s="1550"/>
      <c r="J127" s="3460"/>
      <c r="K127" s="3472"/>
      <c r="L127" s="3478"/>
      <c r="M127" s="1509">
        <v>4</v>
      </c>
      <c r="N127" s="1521" t="s">
        <v>2058</v>
      </c>
      <c r="O127" s="1520" t="s">
        <v>2052</v>
      </c>
      <c r="P127" s="1509" t="s">
        <v>2003</v>
      </c>
      <c r="Q127" s="1509"/>
      <c r="R127" s="1509"/>
      <c r="S127" s="1509"/>
      <c r="T127" s="1509"/>
      <c r="U127" s="1509" t="s">
        <v>0</v>
      </c>
      <c r="V127" s="1509" t="s">
        <v>0</v>
      </c>
      <c r="W127" s="1509" t="s">
        <v>0</v>
      </c>
      <c r="X127" s="1509" t="s">
        <v>0</v>
      </c>
      <c r="Y127" s="1509" t="s">
        <v>0</v>
      </c>
      <c r="Z127" s="1510"/>
      <c r="AA127" s="1574"/>
      <c r="AB127" s="1509" t="s">
        <v>509</v>
      </c>
      <c r="AC127" s="1502"/>
      <c r="AD127" s="1501"/>
      <c r="AE127" s="1501"/>
      <c r="AF127" s="1501"/>
      <c r="AG127" s="1501"/>
      <c r="AH127" s="1501">
        <f t="shared" si="2"/>
        <v>0</v>
      </c>
      <c r="AI127" s="1501">
        <v>3500000</v>
      </c>
      <c r="AJ127" s="1501"/>
      <c r="AK127" s="1501"/>
      <c r="AL127" s="1501"/>
      <c r="AM127" s="1501"/>
      <c r="AN127" s="1501">
        <f t="shared" si="3"/>
        <v>3500000</v>
      </c>
      <c r="AO127" s="1501"/>
      <c r="AP127" s="1501"/>
      <c r="AQ127" s="1501"/>
      <c r="AR127" s="1501"/>
      <c r="AS127" s="1501"/>
      <c r="AT127" s="1501"/>
      <c r="AU127" s="1501"/>
      <c r="AV127" s="1501"/>
      <c r="AW127" s="1501"/>
      <c r="AX127" s="1501"/>
      <c r="AY127" s="1501"/>
      <c r="AZ127" s="1501"/>
      <c r="BA127" s="1500"/>
      <c r="BB127" s="1499"/>
      <c r="BC127" s="1499"/>
      <c r="BD127" s="1499"/>
      <c r="BE127" s="1499"/>
      <c r="BF127" s="1499"/>
      <c r="BG127" s="1499"/>
      <c r="BH127" s="1499"/>
      <c r="BI127" s="1499"/>
      <c r="BJ127" s="1499"/>
      <c r="BK127" s="1499"/>
      <c r="BL127" s="1499"/>
      <c r="BM127" s="1499"/>
      <c r="BN127" s="1499"/>
    </row>
    <row r="128" spans="1:66" ht="46.5" customHeight="1" x14ac:dyDescent="0.2">
      <c r="A128" s="1528"/>
      <c r="B128" s="1518"/>
      <c r="C128" s="1553"/>
      <c r="D128" s="1553"/>
      <c r="E128" s="1546"/>
      <c r="F128" s="1546"/>
      <c r="G128" s="1544"/>
      <c r="H128" s="1544"/>
      <c r="I128" s="1543"/>
      <c r="J128" s="1577" t="s">
        <v>2057</v>
      </c>
      <c r="K128" s="3472"/>
      <c r="L128" s="3478"/>
      <c r="M128" s="1509">
        <v>5</v>
      </c>
      <c r="N128" s="1521" t="s">
        <v>2056</v>
      </c>
      <c r="O128" s="1520" t="s">
        <v>2052</v>
      </c>
      <c r="P128" s="1509" t="s">
        <v>2003</v>
      </c>
      <c r="Q128" s="1509"/>
      <c r="R128" s="1509"/>
      <c r="S128" s="1509"/>
      <c r="T128" s="1509"/>
      <c r="U128" s="1509" t="s">
        <v>0</v>
      </c>
      <c r="V128" s="1509" t="s">
        <v>0</v>
      </c>
      <c r="W128" s="1509" t="s">
        <v>0</v>
      </c>
      <c r="X128" s="1509" t="s">
        <v>0</v>
      </c>
      <c r="Y128" s="1509" t="s">
        <v>0</v>
      </c>
      <c r="Z128" s="1510"/>
      <c r="AA128" s="1574"/>
      <c r="AB128" s="1509" t="s">
        <v>509</v>
      </c>
      <c r="AC128" s="1502">
        <v>5892000</v>
      </c>
      <c r="AD128" s="1501"/>
      <c r="AE128" s="1501"/>
      <c r="AF128" s="1501"/>
      <c r="AG128" s="1501"/>
      <c r="AH128" s="1501">
        <f t="shared" si="2"/>
        <v>5892000</v>
      </c>
      <c r="AI128" s="1501">
        <v>48444000</v>
      </c>
      <c r="AJ128" s="1501"/>
      <c r="AK128" s="1501"/>
      <c r="AL128" s="1501"/>
      <c r="AM128" s="1501"/>
      <c r="AN128" s="1501">
        <f t="shared" si="3"/>
        <v>48444000</v>
      </c>
      <c r="AO128" s="1501"/>
      <c r="AP128" s="1501"/>
      <c r="AQ128" s="1501"/>
      <c r="AR128" s="1501"/>
      <c r="AS128" s="1501"/>
      <c r="AT128" s="1501"/>
      <c r="AU128" s="1501"/>
      <c r="AV128" s="1501"/>
      <c r="AW128" s="1501"/>
      <c r="AX128" s="1501"/>
      <c r="AY128" s="1501"/>
      <c r="AZ128" s="1501"/>
      <c r="BA128" s="1500"/>
      <c r="BB128" s="1499"/>
      <c r="BC128" s="1499"/>
      <c r="BD128" s="1499"/>
      <c r="BE128" s="1499"/>
      <c r="BF128" s="1499"/>
      <c r="BG128" s="1499"/>
      <c r="BH128" s="1499"/>
      <c r="BI128" s="1499"/>
      <c r="BJ128" s="1499"/>
      <c r="BK128" s="1499"/>
      <c r="BL128" s="1499"/>
      <c r="BM128" s="1499"/>
      <c r="BN128" s="1499"/>
    </row>
    <row r="129" spans="1:66" ht="37.5" customHeight="1" x14ac:dyDescent="0.2">
      <c r="A129" s="1528"/>
      <c r="B129" s="1518"/>
      <c r="C129" s="1553"/>
      <c r="D129" s="1553"/>
      <c r="E129" s="1525" t="s">
        <v>649</v>
      </c>
      <c r="F129" s="1525" t="s">
        <v>648</v>
      </c>
      <c r="G129" s="1576">
        <v>2</v>
      </c>
      <c r="H129" s="1576">
        <v>4</v>
      </c>
      <c r="I129" s="1575">
        <v>1</v>
      </c>
      <c r="J129" s="3459" t="s">
        <v>2055</v>
      </c>
      <c r="K129" s="3472"/>
      <c r="L129" s="3478"/>
      <c r="M129" s="1509">
        <v>6</v>
      </c>
      <c r="N129" s="1521" t="s">
        <v>2054</v>
      </c>
      <c r="O129" s="1520" t="s">
        <v>2052</v>
      </c>
      <c r="P129" s="1509" t="s">
        <v>2003</v>
      </c>
      <c r="Q129" s="1509"/>
      <c r="R129" s="1509"/>
      <c r="S129" s="1509"/>
      <c r="T129" s="1509"/>
      <c r="U129" s="1509" t="s">
        <v>0</v>
      </c>
      <c r="V129" s="1509" t="s">
        <v>0</v>
      </c>
      <c r="W129" s="1509" t="s">
        <v>0</v>
      </c>
      <c r="X129" s="1509" t="s">
        <v>0</v>
      </c>
      <c r="Y129" s="1509" t="s">
        <v>0</v>
      </c>
      <c r="Z129" s="1510"/>
      <c r="AA129" s="1574"/>
      <c r="AB129" s="1509" t="s">
        <v>509</v>
      </c>
      <c r="AC129" s="1502">
        <v>19200000</v>
      </c>
      <c r="AD129" s="1501"/>
      <c r="AE129" s="1501"/>
      <c r="AF129" s="1501"/>
      <c r="AG129" s="1501"/>
      <c r="AH129" s="1501">
        <f t="shared" si="2"/>
        <v>19200000</v>
      </c>
      <c r="AI129" s="1501">
        <v>12700000</v>
      </c>
      <c r="AJ129" s="1501"/>
      <c r="AK129" s="1501"/>
      <c r="AL129" s="1501"/>
      <c r="AM129" s="1501"/>
      <c r="AN129" s="1501">
        <f t="shared" si="3"/>
        <v>12700000</v>
      </c>
      <c r="AO129" s="1501"/>
      <c r="AP129" s="1501"/>
      <c r="AQ129" s="1501"/>
      <c r="AR129" s="1501"/>
      <c r="AS129" s="1501"/>
      <c r="AT129" s="1501"/>
      <c r="AU129" s="1501"/>
      <c r="AV129" s="1501"/>
      <c r="AW129" s="1501"/>
      <c r="AX129" s="1501"/>
      <c r="AY129" s="1501"/>
      <c r="AZ129" s="1501"/>
      <c r="BA129" s="1500"/>
      <c r="BB129" s="1499"/>
      <c r="BC129" s="1499"/>
      <c r="BD129" s="1499"/>
      <c r="BE129" s="1499"/>
      <c r="BF129" s="1499"/>
      <c r="BG129" s="1499"/>
      <c r="BH129" s="1499"/>
      <c r="BI129" s="1499"/>
      <c r="BJ129" s="1499"/>
      <c r="BK129" s="1499"/>
      <c r="BL129" s="1499"/>
      <c r="BM129" s="1499"/>
      <c r="BN129" s="1499"/>
    </row>
    <row r="130" spans="1:66" ht="65.25" customHeight="1" x14ac:dyDescent="0.2">
      <c r="A130" s="1528"/>
      <c r="B130" s="1518"/>
      <c r="C130" s="1553"/>
      <c r="D130" s="1546"/>
      <c r="E130" s="1546"/>
      <c r="F130" s="1546"/>
      <c r="G130" s="1573"/>
      <c r="H130" s="1573"/>
      <c r="I130" s="1572"/>
      <c r="J130" s="3460"/>
      <c r="K130" s="3473"/>
      <c r="L130" s="3479"/>
      <c r="M130" s="1509">
        <v>7</v>
      </c>
      <c r="N130" s="1521" t="s">
        <v>2053</v>
      </c>
      <c r="O130" s="1520" t="s">
        <v>2052</v>
      </c>
      <c r="P130" s="1509" t="s">
        <v>2003</v>
      </c>
      <c r="Q130" s="1509"/>
      <c r="R130" s="1509"/>
      <c r="S130" s="1509"/>
      <c r="T130" s="1509"/>
      <c r="U130" s="1509" t="s">
        <v>0</v>
      </c>
      <c r="V130" s="1509" t="s">
        <v>0</v>
      </c>
      <c r="W130" s="1509" t="s">
        <v>0</v>
      </c>
      <c r="X130" s="1509" t="s">
        <v>0</v>
      </c>
      <c r="Y130" s="1509" t="s">
        <v>0</v>
      </c>
      <c r="Z130" s="1510"/>
      <c r="AA130" s="1571"/>
      <c r="AB130" s="1509" t="s">
        <v>509</v>
      </c>
      <c r="AC130" s="1502"/>
      <c r="AD130" s="1501"/>
      <c r="AE130" s="1501"/>
      <c r="AF130" s="1501"/>
      <c r="AG130" s="1501"/>
      <c r="AH130" s="1501">
        <f t="shared" si="2"/>
        <v>0</v>
      </c>
      <c r="AI130" s="1501">
        <v>2000000</v>
      </c>
      <c r="AJ130" s="1501"/>
      <c r="AK130" s="1501"/>
      <c r="AL130" s="1501"/>
      <c r="AM130" s="1501"/>
      <c r="AN130" s="1501">
        <f t="shared" si="3"/>
        <v>2000000</v>
      </c>
      <c r="AO130" s="1501"/>
      <c r="AP130" s="1501"/>
      <c r="AQ130" s="1501"/>
      <c r="AR130" s="1501"/>
      <c r="AS130" s="1501"/>
      <c r="AT130" s="1501"/>
      <c r="AU130" s="1501"/>
      <c r="AV130" s="1501"/>
      <c r="AW130" s="1501"/>
      <c r="AX130" s="1501"/>
      <c r="AY130" s="1501"/>
      <c r="AZ130" s="1501"/>
      <c r="BA130" s="1500"/>
      <c r="BB130" s="1499"/>
      <c r="BC130" s="1499"/>
      <c r="BD130" s="1499"/>
      <c r="BE130" s="1499"/>
      <c r="BF130" s="1499"/>
      <c r="BG130" s="1499"/>
      <c r="BH130" s="1499"/>
      <c r="BI130" s="1499"/>
      <c r="BJ130" s="1499"/>
      <c r="BK130" s="1499"/>
      <c r="BL130" s="1499"/>
      <c r="BM130" s="1499"/>
      <c r="BN130" s="1499"/>
    </row>
    <row r="131" spans="1:66" ht="137.25" customHeight="1" x14ac:dyDescent="0.2">
      <c r="A131" s="1528"/>
      <c r="B131" s="1518" t="s">
        <v>1158</v>
      </c>
      <c r="C131" s="1548" t="s">
        <v>1164</v>
      </c>
      <c r="D131" s="1525" t="s">
        <v>1163</v>
      </c>
      <c r="E131" s="1525" t="s">
        <v>647</v>
      </c>
      <c r="F131" s="1525" t="s">
        <v>646</v>
      </c>
      <c r="G131" s="1570">
        <v>8</v>
      </c>
      <c r="H131" s="1569">
        <v>8</v>
      </c>
      <c r="I131" s="1568">
        <v>8</v>
      </c>
      <c r="J131" s="1521" t="s">
        <v>2051</v>
      </c>
      <c r="K131" s="3476" t="s">
        <v>2050</v>
      </c>
      <c r="L131" s="1560" t="s">
        <v>2039</v>
      </c>
      <c r="M131" s="1509">
        <v>1</v>
      </c>
      <c r="N131" s="1521" t="s">
        <v>2049</v>
      </c>
      <c r="O131" s="1520" t="s">
        <v>2037</v>
      </c>
      <c r="P131" s="1520" t="s">
        <v>2003</v>
      </c>
      <c r="Q131" s="1509"/>
      <c r="R131" s="1509"/>
      <c r="S131" s="1509" t="s">
        <v>479</v>
      </c>
      <c r="T131" s="1509" t="s">
        <v>479</v>
      </c>
      <c r="U131" s="1509" t="s">
        <v>479</v>
      </c>
      <c r="V131" s="1509" t="s">
        <v>0</v>
      </c>
      <c r="W131" s="1509" t="s">
        <v>0</v>
      </c>
      <c r="X131" s="1509" t="s">
        <v>479</v>
      </c>
      <c r="Y131" s="1509" t="s">
        <v>479</v>
      </c>
      <c r="Z131" s="1521" t="s">
        <v>2048</v>
      </c>
      <c r="AA131" s="1559" t="s">
        <v>2035</v>
      </c>
      <c r="AB131" s="1529" t="s">
        <v>2044</v>
      </c>
      <c r="AC131" s="1502">
        <v>16832000</v>
      </c>
      <c r="AD131" s="1501">
        <v>72456455</v>
      </c>
      <c r="AE131" s="1501"/>
      <c r="AF131" s="1501"/>
      <c r="AG131" s="1501">
        <v>27543545</v>
      </c>
      <c r="AH131" s="1501">
        <f t="shared" si="2"/>
        <v>89288455</v>
      </c>
      <c r="AI131" s="1501"/>
      <c r="AJ131" s="1501"/>
      <c r="AK131" s="1501"/>
      <c r="AL131" s="1501"/>
      <c r="AM131" s="1501"/>
      <c r="AN131" s="1501">
        <f t="shared" si="3"/>
        <v>0</v>
      </c>
      <c r="AO131" s="1501"/>
      <c r="AP131" s="1501"/>
      <c r="AQ131" s="1501"/>
      <c r="AR131" s="1501"/>
      <c r="AS131" s="1501"/>
      <c r="AT131" s="1501"/>
      <c r="AU131" s="1501"/>
      <c r="AV131" s="1501"/>
      <c r="AW131" s="1501"/>
      <c r="AX131" s="1501"/>
      <c r="AY131" s="1501"/>
      <c r="AZ131" s="1501"/>
      <c r="BA131" s="1500"/>
      <c r="BB131" s="1499"/>
      <c r="BC131" s="1499"/>
      <c r="BD131" s="1499"/>
      <c r="BE131" s="1499"/>
      <c r="BF131" s="1499"/>
      <c r="BG131" s="1499"/>
      <c r="BH131" s="1499"/>
      <c r="BI131" s="1499"/>
      <c r="BJ131" s="1499"/>
      <c r="BK131" s="1499"/>
      <c r="BL131" s="1499"/>
      <c r="BM131" s="1499"/>
      <c r="BN131" s="1499"/>
    </row>
    <row r="132" spans="1:66" ht="123.75" customHeight="1" x14ac:dyDescent="0.2">
      <c r="A132" s="1528"/>
      <c r="B132" s="1518"/>
      <c r="C132" s="1548"/>
      <c r="D132" s="1553"/>
      <c r="E132" s="1553"/>
      <c r="F132" s="1553"/>
      <c r="G132" s="1567"/>
      <c r="H132" s="1566"/>
      <c r="I132" s="1565"/>
      <c r="J132" s="1521" t="s">
        <v>2047</v>
      </c>
      <c r="K132" s="3472"/>
      <c r="L132" s="1560" t="s">
        <v>2039</v>
      </c>
      <c r="M132" s="1509">
        <v>2</v>
      </c>
      <c r="N132" s="1521" t="s">
        <v>2046</v>
      </c>
      <c r="O132" s="1520" t="s">
        <v>2037</v>
      </c>
      <c r="P132" s="1520" t="s">
        <v>2003</v>
      </c>
      <c r="Q132" s="1509"/>
      <c r="R132" s="1509"/>
      <c r="S132" s="1509" t="s">
        <v>479</v>
      </c>
      <c r="T132" s="1509" t="s">
        <v>479</v>
      </c>
      <c r="U132" s="1509" t="s">
        <v>479</v>
      </c>
      <c r="V132" s="1509" t="s">
        <v>479</v>
      </c>
      <c r="W132" s="1509" t="s">
        <v>479</v>
      </c>
      <c r="X132" s="1509" t="s">
        <v>0</v>
      </c>
      <c r="Y132" s="1509" t="s">
        <v>0</v>
      </c>
      <c r="Z132" s="1521" t="s">
        <v>2045</v>
      </c>
      <c r="AA132" s="1559" t="s">
        <v>2035</v>
      </c>
      <c r="AB132" s="1529" t="s">
        <v>2044</v>
      </c>
      <c r="AC132" s="1502">
        <v>12920000</v>
      </c>
      <c r="AD132" s="1501">
        <v>79500000</v>
      </c>
      <c r="AE132" s="1501"/>
      <c r="AF132" s="1501"/>
      <c r="AG132" s="1501"/>
      <c r="AH132" s="1501">
        <f t="shared" si="2"/>
        <v>92420000</v>
      </c>
      <c r="AI132" s="1501"/>
      <c r="AJ132" s="1501"/>
      <c r="AK132" s="1501"/>
      <c r="AL132" s="1501"/>
      <c r="AM132" s="1501"/>
      <c r="AN132" s="1501">
        <f t="shared" si="3"/>
        <v>0</v>
      </c>
      <c r="AO132" s="1501"/>
      <c r="AP132" s="1501"/>
      <c r="AQ132" s="1501"/>
      <c r="AR132" s="1501"/>
      <c r="AS132" s="1501"/>
      <c r="AT132" s="1501"/>
      <c r="AU132" s="1501"/>
      <c r="AV132" s="1501"/>
      <c r="AW132" s="1501"/>
      <c r="AX132" s="1501"/>
      <c r="AY132" s="1501"/>
      <c r="AZ132" s="1501"/>
      <c r="BA132" s="1500"/>
      <c r="BB132" s="1499"/>
      <c r="BC132" s="1499"/>
      <c r="BD132" s="1499"/>
      <c r="BE132" s="1499"/>
      <c r="BF132" s="1499"/>
      <c r="BG132" s="1499"/>
      <c r="BH132" s="1499"/>
      <c r="BI132" s="1499"/>
      <c r="BJ132" s="1499"/>
      <c r="BK132" s="1499"/>
      <c r="BL132" s="1499"/>
      <c r="BM132" s="1499"/>
      <c r="BN132" s="1499"/>
    </row>
    <row r="133" spans="1:66" ht="68.25" customHeight="1" x14ac:dyDescent="0.2">
      <c r="A133" s="1528"/>
      <c r="B133" s="1518"/>
      <c r="C133" s="1548"/>
      <c r="D133" s="1553"/>
      <c r="E133" s="1546"/>
      <c r="F133" s="1546"/>
      <c r="G133" s="1564"/>
      <c r="H133" s="1563"/>
      <c r="I133" s="1562"/>
      <c r="J133" s="1561" t="s">
        <v>2043</v>
      </c>
      <c r="K133" s="3472"/>
      <c r="L133" s="1560" t="s">
        <v>2039</v>
      </c>
      <c r="M133" s="1509">
        <v>3</v>
      </c>
      <c r="N133" s="1521" t="s">
        <v>2042</v>
      </c>
      <c r="O133" s="1520" t="s">
        <v>2037</v>
      </c>
      <c r="P133" s="1520" t="s">
        <v>2003</v>
      </c>
      <c r="Q133" s="1509"/>
      <c r="R133" s="1509"/>
      <c r="S133" s="1509" t="s">
        <v>479</v>
      </c>
      <c r="T133" s="1509" t="s">
        <v>479</v>
      </c>
      <c r="U133" s="1509" t="s">
        <v>479</v>
      </c>
      <c r="V133" s="1509" t="s">
        <v>479</v>
      </c>
      <c r="W133" s="1509" t="s">
        <v>479</v>
      </c>
      <c r="X133" s="1509" t="s">
        <v>479</v>
      </c>
      <c r="Y133" s="1509" t="s">
        <v>0</v>
      </c>
      <c r="Z133" s="1521" t="s">
        <v>2041</v>
      </c>
      <c r="AA133" s="1559" t="s">
        <v>2035</v>
      </c>
      <c r="AB133" s="1529"/>
      <c r="AC133" s="1502">
        <v>43000000</v>
      </c>
      <c r="AD133" s="1501"/>
      <c r="AE133" s="1501"/>
      <c r="AF133" s="1501"/>
      <c r="AG133" s="1501"/>
      <c r="AH133" s="1501">
        <f t="shared" si="2"/>
        <v>43000000</v>
      </c>
      <c r="AI133" s="1501"/>
      <c r="AJ133" s="1501"/>
      <c r="AK133" s="1501"/>
      <c r="AL133" s="1501"/>
      <c r="AM133" s="1501"/>
      <c r="AN133" s="1501">
        <f t="shared" si="3"/>
        <v>0</v>
      </c>
      <c r="AO133" s="1501"/>
      <c r="AP133" s="1501"/>
      <c r="AQ133" s="1501"/>
      <c r="AR133" s="1501"/>
      <c r="AS133" s="1501"/>
      <c r="AT133" s="1501"/>
      <c r="AU133" s="1501"/>
      <c r="AV133" s="1501"/>
      <c r="AW133" s="1501"/>
      <c r="AX133" s="1501"/>
      <c r="AY133" s="1501"/>
      <c r="AZ133" s="1501"/>
      <c r="BA133" s="1500"/>
      <c r="BB133" s="1499"/>
      <c r="BC133" s="1499"/>
      <c r="BD133" s="1499"/>
      <c r="BE133" s="1499"/>
      <c r="BF133" s="1499"/>
      <c r="BG133" s="1499"/>
      <c r="BH133" s="1499"/>
      <c r="BI133" s="1499"/>
      <c r="BJ133" s="1499"/>
      <c r="BK133" s="1499"/>
      <c r="BL133" s="1499"/>
      <c r="BM133" s="1499"/>
      <c r="BN133" s="1499"/>
    </row>
    <row r="134" spans="1:66" ht="113.25" customHeight="1" x14ac:dyDescent="0.2">
      <c r="A134" s="1528"/>
      <c r="B134" s="1518" t="s">
        <v>1158</v>
      </c>
      <c r="C134" s="1527"/>
      <c r="D134" s="1538"/>
      <c r="E134" s="1515" t="s">
        <v>645</v>
      </c>
      <c r="F134" s="1531" t="s">
        <v>129</v>
      </c>
      <c r="G134" s="1514" t="s">
        <v>124</v>
      </c>
      <c r="H134" s="1530">
        <v>1</v>
      </c>
      <c r="I134" s="1513">
        <v>0.2</v>
      </c>
      <c r="J134" s="3476" t="s">
        <v>2040</v>
      </c>
      <c r="K134" s="3472"/>
      <c r="L134" s="1560" t="s">
        <v>2039</v>
      </c>
      <c r="M134" s="1509">
        <v>4</v>
      </c>
      <c r="N134" s="1521" t="s">
        <v>2038</v>
      </c>
      <c r="O134" s="1520" t="s">
        <v>2037</v>
      </c>
      <c r="P134" s="1520" t="s">
        <v>2003</v>
      </c>
      <c r="Q134" s="1509"/>
      <c r="R134" s="1509"/>
      <c r="S134" s="1509" t="s">
        <v>479</v>
      </c>
      <c r="T134" s="1509" t="s">
        <v>0</v>
      </c>
      <c r="U134" s="1509" t="s">
        <v>0</v>
      </c>
      <c r="V134" s="1509" t="s">
        <v>0</v>
      </c>
      <c r="W134" s="1509" t="s">
        <v>0</v>
      </c>
      <c r="X134" s="1509" t="s">
        <v>479</v>
      </c>
      <c r="Y134" s="1509" t="s">
        <v>479</v>
      </c>
      <c r="Z134" s="1521" t="s">
        <v>2036</v>
      </c>
      <c r="AA134" s="1559" t="s">
        <v>2035</v>
      </c>
      <c r="AB134" s="1529" t="s">
        <v>2034</v>
      </c>
      <c r="AC134" s="1502">
        <v>180000</v>
      </c>
      <c r="AD134" s="1501"/>
      <c r="AE134" s="1501"/>
      <c r="AF134" s="1501"/>
      <c r="AG134" s="1501"/>
      <c r="AH134" s="1501">
        <f t="shared" si="2"/>
        <v>180000</v>
      </c>
      <c r="AI134" s="1501"/>
      <c r="AJ134" s="1501"/>
      <c r="AK134" s="1501"/>
      <c r="AL134" s="1501"/>
      <c r="AM134" s="1501"/>
      <c r="AN134" s="1501">
        <f t="shared" si="3"/>
        <v>0</v>
      </c>
      <c r="AO134" s="1501"/>
      <c r="AP134" s="1501"/>
      <c r="AQ134" s="1501"/>
      <c r="AR134" s="1501"/>
      <c r="AS134" s="1501"/>
      <c r="AT134" s="1501"/>
      <c r="AU134" s="1501"/>
      <c r="AV134" s="1501"/>
      <c r="AW134" s="1501"/>
      <c r="AX134" s="1501"/>
      <c r="AY134" s="1501"/>
      <c r="AZ134" s="1501"/>
      <c r="BA134" s="1500"/>
      <c r="BB134" s="1499"/>
      <c r="BC134" s="1499"/>
      <c r="BD134" s="1499"/>
      <c r="BE134" s="1499"/>
      <c r="BF134" s="1499"/>
      <c r="BG134" s="1499"/>
      <c r="BH134" s="1499"/>
      <c r="BI134" s="1499"/>
      <c r="BJ134" s="1499"/>
      <c r="BK134" s="1499"/>
      <c r="BL134" s="1499"/>
      <c r="BM134" s="1499"/>
      <c r="BN134" s="1499"/>
    </row>
    <row r="135" spans="1:66" ht="66" customHeight="1" x14ac:dyDescent="0.25">
      <c r="A135" s="1528"/>
      <c r="B135" s="1518" t="s">
        <v>1158</v>
      </c>
      <c r="C135" s="1535"/>
      <c r="D135" s="1526"/>
      <c r="E135" s="1515" t="s">
        <v>644</v>
      </c>
      <c r="F135" s="1531" t="s">
        <v>129</v>
      </c>
      <c r="G135" s="1514" t="s">
        <v>124</v>
      </c>
      <c r="H135" s="1530">
        <v>1</v>
      </c>
      <c r="I135" s="1513">
        <v>0.2</v>
      </c>
      <c r="J135" s="3483"/>
      <c r="K135" s="3483"/>
      <c r="L135" s="1558"/>
      <c r="M135" s="1509"/>
      <c r="N135" s="1510"/>
      <c r="O135" s="1509"/>
      <c r="P135" s="1509"/>
      <c r="Q135" s="1509"/>
      <c r="R135" s="1509"/>
      <c r="S135" s="1509"/>
      <c r="T135" s="1509"/>
      <c r="U135" s="1509"/>
      <c r="V135" s="1509"/>
      <c r="W135" s="1509"/>
      <c r="X135" s="1509"/>
      <c r="Y135" s="1509"/>
      <c r="Z135" s="1510"/>
      <c r="AA135" s="1509"/>
      <c r="AB135" s="1508"/>
      <c r="AC135" s="1502"/>
      <c r="AD135" s="1501"/>
      <c r="AE135" s="1501"/>
      <c r="AF135" s="1501"/>
      <c r="AG135" s="1501"/>
      <c r="AH135" s="1501">
        <f t="shared" si="2"/>
        <v>0</v>
      </c>
      <c r="AI135" s="1501"/>
      <c r="AJ135" s="1501"/>
      <c r="AK135" s="1501"/>
      <c r="AL135" s="1501"/>
      <c r="AM135" s="1501"/>
      <c r="AN135" s="1501">
        <f t="shared" si="3"/>
        <v>0</v>
      </c>
      <c r="AO135" s="1501"/>
      <c r="AP135" s="1501"/>
      <c r="AQ135" s="1501"/>
      <c r="AR135" s="1501"/>
      <c r="AS135" s="1501"/>
      <c r="AT135" s="1501"/>
      <c r="AU135" s="1501"/>
      <c r="AV135" s="1501"/>
      <c r="AW135" s="1501"/>
      <c r="AX135" s="1501"/>
      <c r="AY135" s="1501"/>
      <c r="AZ135" s="1501"/>
      <c r="BA135" s="1500"/>
      <c r="BB135" s="1499"/>
      <c r="BC135" s="1499"/>
      <c r="BD135" s="1499"/>
      <c r="BE135" s="1499"/>
      <c r="BF135" s="1499"/>
      <c r="BG135" s="1499"/>
      <c r="BH135" s="1499"/>
      <c r="BI135" s="1499"/>
      <c r="BJ135" s="1499"/>
      <c r="BK135" s="1499"/>
      <c r="BL135" s="1499"/>
      <c r="BM135" s="1499"/>
      <c r="BN135" s="1499"/>
    </row>
    <row r="136" spans="1:66" ht="64.5" customHeight="1" x14ac:dyDescent="0.2">
      <c r="A136" s="1528"/>
      <c r="B136" s="1557" t="s">
        <v>1158</v>
      </c>
      <c r="C136" s="1532" t="s">
        <v>1162</v>
      </c>
      <c r="D136" s="1516" t="s">
        <v>1161</v>
      </c>
      <c r="E136" s="1525" t="s">
        <v>643</v>
      </c>
      <c r="F136" s="1525" t="s">
        <v>129</v>
      </c>
      <c r="G136" s="1556">
        <v>0.3</v>
      </c>
      <c r="H136" s="1524">
        <v>1</v>
      </c>
      <c r="I136" s="1555">
        <v>0.25</v>
      </c>
      <c r="J136" s="3480" t="s">
        <v>2033</v>
      </c>
      <c r="K136" s="3482" t="s">
        <v>2032</v>
      </c>
      <c r="L136" s="3481" t="s">
        <v>2031</v>
      </c>
      <c r="M136" s="1522">
        <v>1</v>
      </c>
      <c r="N136" s="1521" t="s">
        <v>2030</v>
      </c>
      <c r="O136" s="1520" t="s">
        <v>2001</v>
      </c>
      <c r="P136" s="1520" t="s">
        <v>2029</v>
      </c>
      <c r="Q136" s="1509"/>
      <c r="R136" s="1509"/>
      <c r="S136" s="1509"/>
      <c r="T136" s="1509"/>
      <c r="U136" s="1509" t="s">
        <v>0</v>
      </c>
      <c r="V136" s="1509" t="s">
        <v>0</v>
      </c>
      <c r="W136" s="1509" t="s">
        <v>0</v>
      </c>
      <c r="X136" s="1509" t="s">
        <v>0</v>
      </c>
      <c r="Y136" s="1509" t="s">
        <v>0</v>
      </c>
      <c r="Z136" s="1510"/>
      <c r="AA136" s="1509"/>
      <c r="AB136" s="1508" t="s">
        <v>509</v>
      </c>
      <c r="AC136" s="1502">
        <v>7845000</v>
      </c>
      <c r="AD136" s="1501">
        <v>56805000</v>
      </c>
      <c r="AE136" s="1501"/>
      <c r="AF136" s="1501">
        <v>42200000</v>
      </c>
      <c r="AG136" s="1501"/>
      <c r="AH136" s="1501">
        <f t="shared" si="2"/>
        <v>64650000</v>
      </c>
      <c r="AI136" s="1501">
        <v>42200000</v>
      </c>
      <c r="AJ136" s="1501"/>
      <c r="AK136" s="1501"/>
      <c r="AL136" s="1501"/>
      <c r="AM136" s="1501"/>
      <c r="AN136" s="1501">
        <f t="shared" si="3"/>
        <v>42200000</v>
      </c>
      <c r="AO136" s="1501"/>
      <c r="AP136" s="1501"/>
      <c r="AQ136" s="1501"/>
      <c r="AR136" s="1501"/>
      <c r="AS136" s="1501"/>
      <c r="AT136" s="1501"/>
      <c r="AU136" s="1501"/>
      <c r="AV136" s="1501"/>
      <c r="AW136" s="1501"/>
      <c r="AX136" s="1501"/>
      <c r="AY136" s="1501"/>
      <c r="AZ136" s="1501"/>
      <c r="BA136" s="1500"/>
      <c r="BB136" s="1499"/>
      <c r="BC136" s="1499"/>
      <c r="BD136" s="1499"/>
      <c r="BE136" s="1499"/>
      <c r="BF136" s="1499"/>
      <c r="BG136" s="1499"/>
      <c r="BH136" s="1499"/>
      <c r="BI136" s="1499"/>
      <c r="BJ136" s="1499"/>
      <c r="BK136" s="1499"/>
      <c r="BL136" s="1499"/>
      <c r="BM136" s="1499"/>
      <c r="BN136" s="1499"/>
    </row>
    <row r="137" spans="1:66" ht="54" customHeight="1" x14ac:dyDescent="0.2">
      <c r="A137" s="1528"/>
      <c r="B137" s="1554"/>
      <c r="C137" s="1548"/>
      <c r="D137" s="1547"/>
      <c r="E137" s="1553"/>
      <c r="F137" s="1553"/>
      <c r="G137" s="1552"/>
      <c r="H137" s="1551"/>
      <c r="I137" s="1550"/>
      <c r="J137" s="3480"/>
      <c r="K137" s="3482"/>
      <c r="L137" s="3481"/>
      <c r="M137" s="1522">
        <v>2</v>
      </c>
      <c r="N137" s="1521" t="s">
        <v>2028</v>
      </c>
      <c r="O137" s="1520" t="s">
        <v>2001</v>
      </c>
      <c r="P137" s="1520" t="s">
        <v>2027</v>
      </c>
      <c r="Q137" s="1509"/>
      <c r="R137" s="1509"/>
      <c r="S137" s="1509"/>
      <c r="T137" s="1509"/>
      <c r="U137" s="1509"/>
      <c r="V137" s="1509"/>
      <c r="W137" s="1509" t="s">
        <v>0</v>
      </c>
      <c r="X137" s="1509" t="s">
        <v>0</v>
      </c>
      <c r="Y137" s="1509"/>
      <c r="Z137" s="1510"/>
      <c r="AA137" s="1509"/>
      <c r="AB137" s="1508" t="s">
        <v>509</v>
      </c>
      <c r="AC137" s="1502"/>
      <c r="AD137" s="1501"/>
      <c r="AE137" s="1501"/>
      <c r="AF137" s="1501">
        <v>748780</v>
      </c>
      <c r="AG137" s="1501"/>
      <c r="AH137" s="1501">
        <f t="shared" si="2"/>
        <v>0</v>
      </c>
      <c r="AI137" s="1501">
        <v>748780</v>
      </c>
      <c r="AJ137" s="1501"/>
      <c r="AK137" s="1501"/>
      <c r="AL137" s="1501"/>
      <c r="AM137" s="1501"/>
      <c r="AN137" s="1501">
        <f t="shared" si="3"/>
        <v>748780</v>
      </c>
      <c r="AO137" s="1501"/>
      <c r="AP137" s="1501"/>
      <c r="AQ137" s="1501"/>
      <c r="AR137" s="1501"/>
      <c r="AS137" s="1501"/>
      <c r="AT137" s="1501"/>
      <c r="AU137" s="1501"/>
      <c r="AV137" s="1501"/>
      <c r="AW137" s="1501"/>
      <c r="AX137" s="1501"/>
      <c r="AY137" s="1501"/>
      <c r="AZ137" s="1501"/>
      <c r="BA137" s="1500"/>
      <c r="BB137" s="1499"/>
      <c r="BC137" s="1499"/>
      <c r="BD137" s="1499"/>
      <c r="BE137" s="1499"/>
      <c r="BF137" s="1499"/>
      <c r="BG137" s="1499"/>
      <c r="BH137" s="1499"/>
      <c r="BI137" s="1499"/>
      <c r="BJ137" s="1499"/>
      <c r="BK137" s="1499"/>
      <c r="BL137" s="1499"/>
      <c r="BM137" s="1499"/>
      <c r="BN137" s="1499"/>
    </row>
    <row r="138" spans="1:66" ht="39" customHeight="1" x14ac:dyDescent="0.2">
      <c r="A138" s="1528"/>
      <c r="B138" s="1554"/>
      <c r="C138" s="1548"/>
      <c r="D138" s="1547"/>
      <c r="E138" s="1553"/>
      <c r="F138" s="1553"/>
      <c r="G138" s="1552"/>
      <c r="H138" s="1551"/>
      <c r="I138" s="1550"/>
      <c r="J138" s="3480"/>
      <c r="K138" s="3482"/>
      <c r="L138" s="3481"/>
      <c r="M138" s="1522">
        <v>3</v>
      </c>
      <c r="N138" s="1521" t="s">
        <v>2026</v>
      </c>
      <c r="O138" s="1520" t="s">
        <v>2001</v>
      </c>
      <c r="P138" s="1520" t="s">
        <v>2025</v>
      </c>
      <c r="Q138" s="1509"/>
      <c r="R138" s="1509"/>
      <c r="S138" s="1509"/>
      <c r="T138" s="1509"/>
      <c r="U138" s="1509"/>
      <c r="V138" s="1509" t="s">
        <v>0</v>
      </c>
      <c r="W138" s="1509" t="s">
        <v>0</v>
      </c>
      <c r="X138" s="1509" t="s">
        <v>0</v>
      </c>
      <c r="Y138" s="1509"/>
      <c r="Z138" s="1510"/>
      <c r="AA138" s="1509"/>
      <c r="AB138" s="1508" t="s">
        <v>509</v>
      </c>
      <c r="AC138" s="1502"/>
      <c r="AD138" s="1501">
        <v>1580000</v>
      </c>
      <c r="AE138" s="1501"/>
      <c r="AF138" s="1501"/>
      <c r="AG138" s="1501"/>
      <c r="AH138" s="1501">
        <f t="shared" si="2"/>
        <v>1580000</v>
      </c>
      <c r="AI138" s="1501"/>
      <c r="AJ138" s="1501"/>
      <c r="AK138" s="1501"/>
      <c r="AL138" s="1501"/>
      <c r="AM138" s="1501"/>
      <c r="AN138" s="1501">
        <f t="shared" si="3"/>
        <v>0</v>
      </c>
      <c r="AO138" s="1501"/>
      <c r="AP138" s="1501"/>
      <c r="AQ138" s="1501"/>
      <c r="AR138" s="1501"/>
      <c r="AS138" s="1501"/>
      <c r="AT138" s="1501"/>
      <c r="AU138" s="1501"/>
      <c r="AV138" s="1501"/>
      <c r="AW138" s="1501"/>
      <c r="AX138" s="1501"/>
      <c r="AY138" s="1501"/>
      <c r="AZ138" s="1501"/>
      <c r="BA138" s="1500"/>
      <c r="BB138" s="1499"/>
      <c r="BC138" s="1499"/>
      <c r="BD138" s="1499"/>
      <c r="BE138" s="1499"/>
      <c r="BF138" s="1499"/>
      <c r="BG138" s="1499"/>
      <c r="BH138" s="1499"/>
      <c r="BI138" s="1499"/>
      <c r="BJ138" s="1499"/>
      <c r="BK138" s="1499"/>
      <c r="BL138" s="1499"/>
      <c r="BM138" s="1499"/>
      <c r="BN138" s="1499"/>
    </row>
    <row r="139" spans="1:66" ht="111" customHeight="1" x14ac:dyDescent="0.2">
      <c r="A139" s="1528"/>
      <c r="B139" s="1554"/>
      <c r="C139" s="1548"/>
      <c r="D139" s="1547"/>
      <c r="E139" s="1553"/>
      <c r="F139" s="1553"/>
      <c r="G139" s="1552"/>
      <c r="H139" s="1551"/>
      <c r="I139" s="1550"/>
      <c r="J139" s="3480"/>
      <c r="K139" s="3482"/>
      <c r="L139" s="3481"/>
      <c r="M139" s="1522">
        <v>4</v>
      </c>
      <c r="N139" s="1521" t="s">
        <v>2024</v>
      </c>
      <c r="O139" s="1520" t="s">
        <v>2001</v>
      </c>
      <c r="P139" s="1520" t="s">
        <v>2023</v>
      </c>
      <c r="Q139" s="1509"/>
      <c r="R139" s="1509"/>
      <c r="S139" s="1509"/>
      <c r="T139" s="1509"/>
      <c r="U139" s="1509"/>
      <c r="V139" s="1509"/>
      <c r="W139" s="1509" t="s">
        <v>0</v>
      </c>
      <c r="X139" s="1509" t="s">
        <v>0</v>
      </c>
      <c r="Y139" s="1509"/>
      <c r="Z139" s="1510"/>
      <c r="AA139" s="1509"/>
      <c r="AB139" s="1508" t="s">
        <v>509</v>
      </c>
      <c r="AC139" s="1502"/>
      <c r="AD139" s="1501">
        <v>64750000</v>
      </c>
      <c r="AE139" s="1501"/>
      <c r="AF139" s="1501"/>
      <c r="AG139" s="1501"/>
      <c r="AH139" s="1501">
        <f t="shared" si="2"/>
        <v>64750000</v>
      </c>
      <c r="AI139" s="1501"/>
      <c r="AJ139" s="1501"/>
      <c r="AK139" s="1501"/>
      <c r="AL139" s="1501"/>
      <c r="AM139" s="1501"/>
      <c r="AN139" s="1501">
        <f t="shared" si="3"/>
        <v>0</v>
      </c>
      <c r="AO139" s="1501"/>
      <c r="AP139" s="1501"/>
      <c r="AQ139" s="1501"/>
      <c r="AR139" s="1501"/>
      <c r="AS139" s="1501"/>
      <c r="AT139" s="1501"/>
      <c r="AU139" s="1501"/>
      <c r="AV139" s="1501"/>
      <c r="AW139" s="1501"/>
      <c r="AX139" s="1501"/>
      <c r="AY139" s="1501"/>
      <c r="AZ139" s="1501"/>
      <c r="BA139" s="1500"/>
      <c r="BB139" s="1499"/>
      <c r="BC139" s="1499"/>
      <c r="BD139" s="1499"/>
      <c r="BE139" s="1499"/>
      <c r="BF139" s="1499"/>
      <c r="BG139" s="1499"/>
      <c r="BH139" s="1499"/>
      <c r="BI139" s="1499"/>
      <c r="BJ139" s="1499"/>
      <c r="BK139" s="1499"/>
      <c r="BL139" s="1499"/>
      <c r="BM139" s="1499"/>
      <c r="BN139" s="1499"/>
    </row>
    <row r="140" spans="1:66" ht="75" customHeight="1" x14ac:dyDescent="0.2">
      <c r="A140" s="1528"/>
      <c r="B140" s="1554"/>
      <c r="C140" s="1548"/>
      <c r="D140" s="1547"/>
      <c r="E140" s="1553"/>
      <c r="F140" s="1553"/>
      <c r="G140" s="1552"/>
      <c r="H140" s="1551"/>
      <c r="I140" s="1550"/>
      <c r="J140" s="3480"/>
      <c r="K140" s="3482"/>
      <c r="L140" s="3481"/>
      <c r="M140" s="1522">
        <v>5</v>
      </c>
      <c r="N140" s="1521" t="s">
        <v>2022</v>
      </c>
      <c r="O140" s="1520" t="s">
        <v>2001</v>
      </c>
      <c r="P140" s="1520" t="s">
        <v>2008</v>
      </c>
      <c r="Q140" s="1509"/>
      <c r="R140" s="1509"/>
      <c r="S140" s="1509"/>
      <c r="T140" s="1509"/>
      <c r="U140" s="1509" t="s">
        <v>0</v>
      </c>
      <c r="V140" s="1509" t="s">
        <v>0</v>
      </c>
      <c r="W140" s="1509" t="s">
        <v>0</v>
      </c>
      <c r="X140" s="1509" t="s">
        <v>0</v>
      </c>
      <c r="Y140" s="1509" t="s">
        <v>0</v>
      </c>
      <c r="Z140" s="1510"/>
      <c r="AA140" s="1509"/>
      <c r="AB140" s="1508" t="s">
        <v>509</v>
      </c>
      <c r="AC140" s="1502">
        <v>5600000</v>
      </c>
      <c r="AD140" s="1501">
        <v>5800000</v>
      </c>
      <c r="AE140" s="1501"/>
      <c r="AF140" s="1501">
        <v>2900000</v>
      </c>
      <c r="AG140" s="1501"/>
      <c r="AH140" s="1501">
        <f t="shared" ref="AH140:AH153" si="4">AC140+AD140-AE140</f>
        <v>11400000</v>
      </c>
      <c r="AI140" s="1501">
        <v>2900000</v>
      </c>
      <c r="AJ140" s="1501"/>
      <c r="AK140" s="1501"/>
      <c r="AL140" s="1501"/>
      <c r="AM140" s="1501"/>
      <c r="AN140" s="1501">
        <f t="shared" ref="AN140:AN153" si="5">AI140+AJ140-AK140</f>
        <v>2900000</v>
      </c>
      <c r="AO140" s="1501"/>
      <c r="AP140" s="1501"/>
      <c r="AQ140" s="1501"/>
      <c r="AR140" s="1501"/>
      <c r="AS140" s="1501"/>
      <c r="AT140" s="1501"/>
      <c r="AU140" s="1501"/>
      <c r="AV140" s="1501"/>
      <c r="AW140" s="1501"/>
      <c r="AX140" s="1501"/>
      <c r="AY140" s="1501"/>
      <c r="AZ140" s="1501"/>
      <c r="BA140" s="1500"/>
      <c r="BB140" s="1499"/>
      <c r="BC140" s="1499"/>
      <c r="BD140" s="1499"/>
      <c r="BE140" s="1499"/>
      <c r="BF140" s="1499"/>
      <c r="BG140" s="1499"/>
      <c r="BH140" s="1499"/>
      <c r="BI140" s="1499"/>
      <c r="BJ140" s="1499"/>
      <c r="BK140" s="1499"/>
      <c r="BL140" s="1499"/>
      <c r="BM140" s="1499"/>
      <c r="BN140" s="1499"/>
    </row>
    <row r="141" spans="1:66" ht="60" customHeight="1" x14ac:dyDescent="0.2">
      <c r="A141" s="1528"/>
      <c r="B141" s="1554"/>
      <c r="C141" s="1548"/>
      <c r="D141" s="1547"/>
      <c r="E141" s="1553"/>
      <c r="F141" s="1553"/>
      <c r="G141" s="1552"/>
      <c r="H141" s="1551"/>
      <c r="I141" s="1550"/>
      <c r="J141" s="3480"/>
      <c r="K141" s="3482"/>
      <c r="L141" s="3481"/>
      <c r="M141" s="1522">
        <v>6</v>
      </c>
      <c r="N141" s="1521" t="s">
        <v>2021</v>
      </c>
      <c r="O141" s="1520" t="s">
        <v>2001</v>
      </c>
      <c r="P141" s="1520" t="s">
        <v>2020</v>
      </c>
      <c r="Q141" s="1509"/>
      <c r="R141" s="1509"/>
      <c r="S141" s="1509"/>
      <c r="T141" s="1509"/>
      <c r="U141" s="1509" t="s">
        <v>0</v>
      </c>
      <c r="V141" s="1509" t="s">
        <v>0</v>
      </c>
      <c r="W141" s="1509" t="s">
        <v>0</v>
      </c>
      <c r="X141" s="1509" t="s">
        <v>0</v>
      </c>
      <c r="Y141" s="1509" t="s">
        <v>0</v>
      </c>
      <c r="Z141" s="1510"/>
      <c r="AA141" s="1509"/>
      <c r="AB141" s="1508" t="s">
        <v>509</v>
      </c>
      <c r="AC141" s="1502"/>
      <c r="AD141" s="1501">
        <v>6000000</v>
      </c>
      <c r="AE141" s="1501"/>
      <c r="AF141" s="1501">
        <v>54603950</v>
      </c>
      <c r="AG141" s="1501"/>
      <c r="AH141" s="1501">
        <f t="shared" si="4"/>
        <v>6000000</v>
      </c>
      <c r="AI141" s="1501">
        <f>20546975+20546975+13510000</f>
        <v>54603950</v>
      </c>
      <c r="AJ141" s="1501"/>
      <c r="AK141" s="1501"/>
      <c r="AL141" s="1501"/>
      <c r="AM141" s="1501"/>
      <c r="AN141" s="1501">
        <f t="shared" si="5"/>
        <v>54603950</v>
      </c>
      <c r="AO141" s="1501"/>
      <c r="AP141" s="1501"/>
      <c r="AQ141" s="1501"/>
      <c r="AR141" s="1501"/>
      <c r="AS141" s="1501"/>
      <c r="AT141" s="1501"/>
      <c r="AU141" s="1501"/>
      <c r="AV141" s="1501"/>
      <c r="AW141" s="1501"/>
      <c r="AX141" s="1501"/>
      <c r="AY141" s="1501"/>
      <c r="AZ141" s="1501"/>
      <c r="BA141" s="1500"/>
      <c r="BB141" s="1499"/>
      <c r="BC141" s="1499"/>
      <c r="BD141" s="1499"/>
      <c r="BE141" s="1499"/>
      <c r="BF141" s="1499"/>
      <c r="BG141" s="1499"/>
      <c r="BH141" s="1499"/>
      <c r="BI141" s="1499"/>
      <c r="BJ141" s="1499"/>
      <c r="BK141" s="1499"/>
      <c r="BL141" s="1499"/>
      <c r="BM141" s="1499"/>
      <c r="BN141" s="1499"/>
    </row>
    <row r="142" spans="1:66" ht="56.25" customHeight="1" x14ac:dyDescent="0.2">
      <c r="A142" s="1528"/>
      <c r="B142" s="1554"/>
      <c r="C142" s="1548"/>
      <c r="D142" s="1547"/>
      <c r="E142" s="1553"/>
      <c r="F142" s="1553"/>
      <c r="G142" s="1552"/>
      <c r="H142" s="1551"/>
      <c r="I142" s="1550"/>
      <c r="J142" s="3480"/>
      <c r="K142" s="3482"/>
      <c r="L142" s="3481"/>
      <c r="M142" s="1522">
        <v>7</v>
      </c>
      <c r="N142" s="1521" t="s">
        <v>2019</v>
      </c>
      <c r="O142" s="1520" t="s">
        <v>2001</v>
      </c>
      <c r="P142" s="1520" t="s">
        <v>2018</v>
      </c>
      <c r="Q142" s="1509"/>
      <c r="R142" s="1509"/>
      <c r="S142" s="1509"/>
      <c r="T142" s="1509"/>
      <c r="U142" s="1509" t="s">
        <v>0</v>
      </c>
      <c r="V142" s="1509" t="s">
        <v>0</v>
      </c>
      <c r="W142" s="1509" t="s">
        <v>0</v>
      </c>
      <c r="X142" s="1509" t="s">
        <v>0</v>
      </c>
      <c r="Y142" s="1509" t="s">
        <v>0</v>
      </c>
      <c r="Z142" s="1510"/>
      <c r="AA142" s="1509"/>
      <c r="AB142" s="1508" t="s">
        <v>509</v>
      </c>
      <c r="AC142" s="1502">
        <v>5600000</v>
      </c>
      <c r="AD142" s="1501">
        <v>5960000</v>
      </c>
      <c r="AE142" s="1501"/>
      <c r="AF142" s="1501"/>
      <c r="AG142" s="1501"/>
      <c r="AH142" s="1501">
        <f t="shared" si="4"/>
        <v>11560000</v>
      </c>
      <c r="AI142" s="1501"/>
      <c r="AJ142" s="1501"/>
      <c r="AK142" s="1501"/>
      <c r="AL142" s="1501"/>
      <c r="AM142" s="1501"/>
      <c r="AN142" s="1501">
        <f t="shared" si="5"/>
        <v>0</v>
      </c>
      <c r="AO142" s="1501"/>
      <c r="AP142" s="1501"/>
      <c r="AQ142" s="1501"/>
      <c r="AR142" s="1501"/>
      <c r="AS142" s="1501"/>
      <c r="AT142" s="1501"/>
      <c r="AU142" s="1501"/>
      <c r="AV142" s="1501"/>
      <c r="AW142" s="1501"/>
      <c r="AX142" s="1501"/>
      <c r="AY142" s="1501"/>
      <c r="AZ142" s="1501"/>
      <c r="BA142" s="1500"/>
      <c r="BB142" s="1499"/>
      <c r="BC142" s="1499"/>
      <c r="BD142" s="1499"/>
      <c r="BE142" s="1499"/>
      <c r="BF142" s="1499"/>
      <c r="BG142" s="1499"/>
      <c r="BH142" s="1499"/>
      <c r="BI142" s="1499"/>
      <c r="BJ142" s="1499"/>
      <c r="BK142" s="1499"/>
      <c r="BL142" s="1499"/>
      <c r="BM142" s="1499"/>
      <c r="BN142" s="1499"/>
    </row>
    <row r="143" spans="1:66" ht="68.25" customHeight="1" x14ac:dyDescent="0.2">
      <c r="A143" s="1528"/>
      <c r="B143" s="1554"/>
      <c r="C143" s="1548"/>
      <c r="D143" s="1547"/>
      <c r="E143" s="1553"/>
      <c r="F143" s="1553"/>
      <c r="G143" s="1552"/>
      <c r="H143" s="1551"/>
      <c r="I143" s="1550"/>
      <c r="J143" s="3480"/>
      <c r="K143" s="3482"/>
      <c r="L143" s="3481"/>
      <c r="M143" s="1522">
        <v>8</v>
      </c>
      <c r="N143" s="1521" t="s">
        <v>2017</v>
      </c>
      <c r="O143" s="1520" t="s">
        <v>2001</v>
      </c>
      <c r="P143" s="1520" t="s">
        <v>2016</v>
      </c>
      <c r="Q143" s="1509"/>
      <c r="R143" s="1509" t="s">
        <v>0</v>
      </c>
      <c r="S143" s="1509" t="s">
        <v>0</v>
      </c>
      <c r="T143" s="1509" t="s">
        <v>0</v>
      </c>
      <c r="U143" s="1509" t="s">
        <v>0</v>
      </c>
      <c r="V143" s="1509" t="s">
        <v>0</v>
      </c>
      <c r="W143" s="1509" t="s">
        <v>0</v>
      </c>
      <c r="X143" s="1509" t="s">
        <v>0</v>
      </c>
      <c r="Y143" s="1509" t="s">
        <v>0</v>
      </c>
      <c r="Z143" s="1510"/>
      <c r="AA143" s="1509"/>
      <c r="AB143" s="1508" t="s">
        <v>509</v>
      </c>
      <c r="AC143" s="1502">
        <v>7000000</v>
      </c>
      <c r="AD143" s="1501">
        <v>40700000</v>
      </c>
      <c r="AE143" s="1501"/>
      <c r="AF143" s="1501"/>
      <c r="AG143" s="1501"/>
      <c r="AH143" s="1501">
        <f t="shared" si="4"/>
        <v>47700000</v>
      </c>
      <c r="AI143" s="1501"/>
      <c r="AJ143" s="1501"/>
      <c r="AK143" s="1501"/>
      <c r="AL143" s="1501"/>
      <c r="AM143" s="1501"/>
      <c r="AN143" s="1501">
        <f t="shared" si="5"/>
        <v>0</v>
      </c>
      <c r="AO143" s="1501"/>
      <c r="AP143" s="1501"/>
      <c r="AQ143" s="1501"/>
      <c r="AR143" s="1501"/>
      <c r="AS143" s="1501"/>
      <c r="AT143" s="1501"/>
      <c r="AU143" s="1501"/>
      <c r="AV143" s="1501"/>
      <c r="AW143" s="1501"/>
      <c r="AX143" s="1501"/>
      <c r="AY143" s="1501"/>
      <c r="AZ143" s="1501"/>
      <c r="BA143" s="1500"/>
      <c r="BB143" s="1499"/>
      <c r="BC143" s="1499"/>
      <c r="BD143" s="1499"/>
      <c r="BE143" s="1499"/>
      <c r="BF143" s="1499"/>
      <c r="BG143" s="1499"/>
      <c r="BH143" s="1499"/>
      <c r="BI143" s="1499"/>
      <c r="BJ143" s="1499"/>
      <c r="BK143" s="1499"/>
      <c r="BL143" s="1499"/>
      <c r="BM143" s="1499"/>
      <c r="BN143" s="1499"/>
    </row>
    <row r="144" spans="1:66" ht="39" customHeight="1" x14ac:dyDescent="0.2">
      <c r="A144" s="1528"/>
      <c r="B144" s="1554"/>
      <c r="C144" s="1548"/>
      <c r="D144" s="1547"/>
      <c r="E144" s="1553"/>
      <c r="F144" s="1553"/>
      <c r="G144" s="1552"/>
      <c r="H144" s="1551"/>
      <c r="I144" s="1550"/>
      <c r="J144" s="3480"/>
      <c r="K144" s="3482"/>
      <c r="L144" s="3481"/>
      <c r="M144" s="1522">
        <v>9</v>
      </c>
      <c r="N144" s="1521" t="s">
        <v>2015</v>
      </c>
      <c r="O144" s="1520" t="s">
        <v>2001</v>
      </c>
      <c r="P144" s="1509" t="s">
        <v>438</v>
      </c>
      <c r="Q144" s="1509"/>
      <c r="R144" s="1509" t="s">
        <v>0</v>
      </c>
      <c r="S144" s="1509" t="s">
        <v>0</v>
      </c>
      <c r="T144" s="1509" t="s">
        <v>0</v>
      </c>
      <c r="U144" s="1509" t="s">
        <v>0</v>
      </c>
      <c r="V144" s="1509" t="s">
        <v>0</v>
      </c>
      <c r="W144" s="1509" t="s">
        <v>0</v>
      </c>
      <c r="X144" s="1509" t="s">
        <v>0</v>
      </c>
      <c r="Y144" s="1509" t="s">
        <v>0</v>
      </c>
      <c r="Z144" s="1510"/>
      <c r="AA144" s="1509"/>
      <c r="AB144" s="1508" t="s">
        <v>509</v>
      </c>
      <c r="AC144" s="1502">
        <v>3706000</v>
      </c>
      <c r="AD144" s="1501">
        <v>26300000</v>
      </c>
      <c r="AE144" s="1501"/>
      <c r="AF144" s="1501"/>
      <c r="AG144" s="1501"/>
      <c r="AH144" s="1501">
        <f t="shared" si="4"/>
        <v>30006000</v>
      </c>
      <c r="AI144" s="1501"/>
      <c r="AJ144" s="1501"/>
      <c r="AK144" s="1501"/>
      <c r="AL144" s="1501"/>
      <c r="AM144" s="1501"/>
      <c r="AN144" s="1501">
        <f t="shared" si="5"/>
        <v>0</v>
      </c>
      <c r="AO144" s="1501"/>
      <c r="AP144" s="1501"/>
      <c r="AQ144" s="1501"/>
      <c r="AR144" s="1501"/>
      <c r="AS144" s="1501"/>
      <c r="AT144" s="1501"/>
      <c r="AU144" s="1501"/>
      <c r="AV144" s="1501"/>
      <c r="AW144" s="1501"/>
      <c r="AX144" s="1501"/>
      <c r="AY144" s="1501"/>
      <c r="AZ144" s="1501"/>
      <c r="BA144" s="1500"/>
      <c r="BB144" s="1499"/>
      <c r="BC144" s="1499"/>
      <c r="BD144" s="1499"/>
      <c r="BE144" s="1499"/>
      <c r="BF144" s="1499"/>
      <c r="BG144" s="1499"/>
      <c r="BH144" s="1499"/>
      <c r="BI144" s="1499"/>
      <c r="BJ144" s="1499"/>
      <c r="BK144" s="1499"/>
      <c r="BL144" s="1499"/>
      <c r="BM144" s="1499"/>
      <c r="BN144" s="1499"/>
    </row>
    <row r="145" spans="1:66" ht="65.25" customHeight="1" x14ac:dyDescent="0.2">
      <c r="A145" s="1528"/>
      <c r="B145" s="1554"/>
      <c r="C145" s="1548"/>
      <c r="D145" s="1547"/>
      <c r="E145" s="1553"/>
      <c r="F145" s="1553"/>
      <c r="G145" s="1552"/>
      <c r="H145" s="1551"/>
      <c r="I145" s="1550"/>
      <c r="J145" s="3480"/>
      <c r="K145" s="3482"/>
      <c r="L145" s="3481"/>
      <c r="M145" s="1522">
        <v>10</v>
      </c>
      <c r="N145" s="1521" t="s">
        <v>2014</v>
      </c>
      <c r="O145" s="1520" t="s">
        <v>2001</v>
      </c>
      <c r="P145" s="1520" t="s">
        <v>2013</v>
      </c>
      <c r="Q145" s="1509"/>
      <c r="R145" s="1509" t="s">
        <v>0</v>
      </c>
      <c r="S145" s="1509" t="s">
        <v>0</v>
      </c>
      <c r="T145" s="1509" t="s">
        <v>0</v>
      </c>
      <c r="U145" s="1509" t="s">
        <v>0</v>
      </c>
      <c r="V145" s="1509" t="s">
        <v>0</v>
      </c>
      <c r="W145" s="1509" t="s">
        <v>0</v>
      </c>
      <c r="X145" s="1509" t="s">
        <v>0</v>
      </c>
      <c r="Y145" s="1509" t="s">
        <v>0</v>
      </c>
      <c r="Z145" s="1510"/>
      <c r="AA145" s="1509"/>
      <c r="AB145" s="1508" t="s">
        <v>509</v>
      </c>
      <c r="AC145" s="1502">
        <v>8700000</v>
      </c>
      <c r="AD145" s="1501">
        <v>8500000</v>
      </c>
      <c r="AE145" s="1501"/>
      <c r="AF145" s="1501"/>
      <c r="AG145" s="1501"/>
      <c r="AH145" s="1501">
        <f t="shared" si="4"/>
        <v>17200000</v>
      </c>
      <c r="AI145" s="1501"/>
      <c r="AJ145" s="1501"/>
      <c r="AK145" s="1501"/>
      <c r="AL145" s="1501"/>
      <c r="AM145" s="1501"/>
      <c r="AN145" s="1501">
        <f t="shared" si="5"/>
        <v>0</v>
      </c>
      <c r="AO145" s="1501"/>
      <c r="AP145" s="1501"/>
      <c r="AQ145" s="1501"/>
      <c r="AR145" s="1501"/>
      <c r="AS145" s="1501"/>
      <c r="AT145" s="1501"/>
      <c r="AU145" s="1501"/>
      <c r="AV145" s="1501"/>
      <c r="AW145" s="1501"/>
      <c r="AX145" s="1501"/>
      <c r="AY145" s="1501"/>
      <c r="AZ145" s="1501"/>
      <c r="BA145" s="1500"/>
      <c r="BB145" s="1499"/>
      <c r="BC145" s="1499"/>
      <c r="BD145" s="1499"/>
      <c r="BE145" s="1499"/>
      <c r="BF145" s="1499"/>
      <c r="BG145" s="1499"/>
      <c r="BH145" s="1499"/>
      <c r="BI145" s="1499"/>
      <c r="BJ145" s="1499"/>
      <c r="BK145" s="1499"/>
      <c r="BL145" s="1499"/>
      <c r="BM145" s="1499"/>
      <c r="BN145" s="1499"/>
    </row>
    <row r="146" spans="1:66" ht="102.75" customHeight="1" x14ac:dyDescent="0.2">
      <c r="A146" s="1528"/>
      <c r="B146" s="1554"/>
      <c r="C146" s="1548"/>
      <c r="D146" s="1547"/>
      <c r="E146" s="1553"/>
      <c r="F146" s="1553"/>
      <c r="G146" s="1552"/>
      <c r="H146" s="1551"/>
      <c r="I146" s="1550"/>
      <c r="J146" s="3480"/>
      <c r="K146" s="3482"/>
      <c r="L146" s="3481"/>
      <c r="M146" s="1522">
        <v>11</v>
      </c>
      <c r="N146" s="1510" t="s">
        <v>2012</v>
      </c>
      <c r="O146" s="1520" t="s">
        <v>2001</v>
      </c>
      <c r="P146" s="1520" t="s">
        <v>2011</v>
      </c>
      <c r="Q146" s="1509"/>
      <c r="R146" s="1509"/>
      <c r="S146" s="1509"/>
      <c r="T146" s="1509"/>
      <c r="U146" s="1509"/>
      <c r="V146" s="1509"/>
      <c r="W146" s="1509"/>
      <c r="X146" s="1509" t="s">
        <v>0</v>
      </c>
      <c r="Y146" s="1509"/>
      <c r="Z146" s="1521" t="s">
        <v>2010</v>
      </c>
      <c r="AA146" s="1509"/>
      <c r="AB146" s="1508" t="s">
        <v>1686</v>
      </c>
      <c r="AC146" s="1502">
        <v>40000000</v>
      </c>
      <c r="AD146" s="1501"/>
      <c r="AE146" s="1501"/>
      <c r="AF146" s="1501"/>
      <c r="AG146" s="1501"/>
      <c r="AH146" s="1501">
        <f t="shared" si="4"/>
        <v>40000000</v>
      </c>
      <c r="AI146" s="1501"/>
      <c r="AJ146" s="1501"/>
      <c r="AK146" s="1501"/>
      <c r="AL146" s="1501"/>
      <c r="AM146" s="1501"/>
      <c r="AN146" s="1501">
        <f t="shared" si="5"/>
        <v>0</v>
      </c>
      <c r="AO146" s="1501"/>
      <c r="AP146" s="1501"/>
      <c r="AQ146" s="1501"/>
      <c r="AR146" s="1501"/>
      <c r="AS146" s="1501"/>
      <c r="AT146" s="1501"/>
      <c r="AU146" s="1501"/>
      <c r="AV146" s="1501"/>
      <c r="AW146" s="1501"/>
      <c r="AX146" s="1501"/>
      <c r="AY146" s="1501"/>
      <c r="AZ146" s="1501"/>
      <c r="BA146" s="1500"/>
      <c r="BB146" s="1499"/>
      <c r="BC146" s="1499"/>
      <c r="BD146" s="1499"/>
      <c r="BE146" s="1499"/>
      <c r="BF146" s="1499"/>
      <c r="BG146" s="1499"/>
      <c r="BH146" s="1499"/>
      <c r="BI146" s="1499"/>
      <c r="BJ146" s="1499"/>
      <c r="BK146" s="1499"/>
      <c r="BL146" s="1499"/>
      <c r="BM146" s="1499"/>
      <c r="BN146" s="1499"/>
    </row>
    <row r="147" spans="1:66" ht="68.25" customHeight="1" x14ac:dyDescent="0.2">
      <c r="A147" s="1528"/>
      <c r="B147" s="1549"/>
      <c r="C147" s="1548"/>
      <c r="D147" s="1547"/>
      <c r="E147" s="1546"/>
      <c r="F147" s="1546"/>
      <c r="G147" s="1545"/>
      <c r="H147" s="1544"/>
      <c r="I147" s="1543"/>
      <c r="J147" s="3480"/>
      <c r="K147" s="3482"/>
      <c r="L147" s="3481"/>
      <c r="M147" s="1542">
        <v>12</v>
      </c>
      <c r="N147" s="1541" t="s">
        <v>2009</v>
      </c>
      <c r="O147" s="1520" t="s">
        <v>2001</v>
      </c>
      <c r="P147" s="1520" t="s">
        <v>2008</v>
      </c>
      <c r="Q147" s="1509"/>
      <c r="R147" s="1509"/>
      <c r="S147" s="1509"/>
      <c r="T147" s="1509"/>
      <c r="U147" s="1509"/>
      <c r="V147" s="1509"/>
      <c r="W147" s="1509" t="s">
        <v>0</v>
      </c>
      <c r="X147" s="1509" t="s">
        <v>0</v>
      </c>
      <c r="Y147" s="1509" t="s">
        <v>0</v>
      </c>
      <c r="Z147" s="1510"/>
      <c r="AA147" s="1509"/>
      <c r="AB147" s="1508" t="s">
        <v>2007</v>
      </c>
      <c r="AC147" s="1502">
        <v>2900000</v>
      </c>
      <c r="AD147" s="1501">
        <v>5600000</v>
      </c>
      <c r="AE147" s="1501"/>
      <c r="AF147" s="1501"/>
      <c r="AG147" s="1501"/>
      <c r="AH147" s="1501">
        <f t="shared" si="4"/>
        <v>8500000</v>
      </c>
      <c r="AI147" s="1501"/>
      <c r="AJ147" s="1501"/>
      <c r="AK147" s="1501"/>
      <c r="AL147" s="1501"/>
      <c r="AM147" s="1501"/>
      <c r="AN147" s="1501">
        <f t="shared" si="5"/>
        <v>0</v>
      </c>
      <c r="AO147" s="1501"/>
      <c r="AP147" s="1501"/>
      <c r="AQ147" s="1501"/>
      <c r="AR147" s="1501"/>
      <c r="AS147" s="1501"/>
      <c r="AT147" s="1501"/>
      <c r="AU147" s="1501"/>
      <c r="AV147" s="1501"/>
      <c r="AW147" s="1501"/>
      <c r="AX147" s="1501"/>
      <c r="AY147" s="1501"/>
      <c r="AZ147" s="1501"/>
      <c r="BA147" s="1500"/>
      <c r="BB147" s="1499"/>
      <c r="BC147" s="1499"/>
      <c r="BD147" s="1499"/>
      <c r="BE147" s="1499"/>
      <c r="BF147" s="1499"/>
      <c r="BG147" s="1499"/>
      <c r="BH147" s="1499"/>
      <c r="BI147" s="1499"/>
      <c r="BJ147" s="1499"/>
      <c r="BK147" s="1499"/>
      <c r="BL147" s="1499"/>
      <c r="BM147" s="1499"/>
      <c r="BN147" s="1499"/>
    </row>
    <row r="148" spans="1:66" ht="42" customHeight="1" x14ac:dyDescent="0.2">
      <c r="A148" s="1528"/>
      <c r="B148" s="1518" t="s">
        <v>1158</v>
      </c>
      <c r="C148" s="1527"/>
      <c r="D148" s="1538"/>
      <c r="E148" s="1516" t="s">
        <v>642</v>
      </c>
      <c r="F148" s="1531" t="s">
        <v>641</v>
      </c>
      <c r="G148" s="1514">
        <v>0</v>
      </c>
      <c r="H148" s="1530">
        <v>1</v>
      </c>
      <c r="I148" s="1513">
        <v>0</v>
      </c>
      <c r="J148" s="3480"/>
      <c r="K148" s="3482"/>
      <c r="L148" s="3481"/>
      <c r="M148" s="1540"/>
      <c r="N148" s="1539"/>
      <c r="O148" s="1522"/>
      <c r="P148" s="1509"/>
      <c r="Q148" s="1509"/>
      <c r="R148" s="1509"/>
      <c r="S148" s="1509"/>
      <c r="T148" s="1509"/>
      <c r="U148" s="1509"/>
      <c r="V148" s="1509"/>
      <c r="W148" s="1509"/>
      <c r="X148" s="1509"/>
      <c r="Y148" s="1509"/>
      <c r="Z148" s="1510"/>
      <c r="AA148" s="1509"/>
      <c r="AB148" s="1529"/>
      <c r="AC148" s="1502"/>
      <c r="AD148" s="1501"/>
      <c r="AE148" s="1501"/>
      <c r="AF148" s="1501"/>
      <c r="AG148" s="1501"/>
      <c r="AH148" s="1501">
        <f t="shared" si="4"/>
        <v>0</v>
      </c>
      <c r="AI148" s="1501"/>
      <c r="AJ148" s="1501"/>
      <c r="AK148" s="1501"/>
      <c r="AL148" s="1501"/>
      <c r="AM148" s="1501"/>
      <c r="AN148" s="1501">
        <f t="shared" si="5"/>
        <v>0</v>
      </c>
      <c r="AO148" s="1501"/>
      <c r="AP148" s="1501"/>
      <c r="AQ148" s="1501"/>
      <c r="AR148" s="1501"/>
      <c r="AS148" s="1501"/>
      <c r="AT148" s="1501"/>
      <c r="AU148" s="1501"/>
      <c r="AV148" s="1501"/>
      <c r="AW148" s="1501"/>
      <c r="AX148" s="1501"/>
      <c r="AY148" s="1501"/>
      <c r="AZ148" s="1501"/>
      <c r="BA148" s="1500"/>
      <c r="BB148" s="1499"/>
      <c r="BC148" s="1499"/>
      <c r="BD148" s="1499"/>
      <c r="BE148" s="1499"/>
      <c r="BF148" s="1499"/>
      <c r="BG148" s="1499"/>
      <c r="BH148" s="1499"/>
      <c r="BI148" s="1499"/>
      <c r="BJ148" s="1499"/>
      <c r="BK148" s="1499"/>
      <c r="BL148" s="1499"/>
      <c r="BM148" s="1499"/>
      <c r="BN148" s="1499"/>
    </row>
    <row r="149" spans="1:66" ht="60.75" customHeight="1" x14ac:dyDescent="0.2">
      <c r="A149" s="1528"/>
      <c r="B149" s="1518" t="s">
        <v>1158</v>
      </c>
      <c r="C149" s="1527"/>
      <c r="D149" s="1538"/>
      <c r="E149" s="1515" t="s">
        <v>640</v>
      </c>
      <c r="F149" s="1515" t="s">
        <v>638</v>
      </c>
      <c r="G149" s="1531">
        <v>0</v>
      </c>
      <c r="H149" s="1534">
        <v>11</v>
      </c>
      <c r="I149" s="1533">
        <v>0</v>
      </c>
      <c r="J149" s="3480"/>
      <c r="K149" s="3482"/>
      <c r="L149" s="3481"/>
      <c r="M149" s="1537">
        <v>1</v>
      </c>
      <c r="N149" s="1536" t="s">
        <v>2006</v>
      </c>
      <c r="O149" s="1520" t="s">
        <v>2001</v>
      </c>
      <c r="P149" s="1520" t="s">
        <v>2005</v>
      </c>
      <c r="Q149" s="1509"/>
      <c r="R149" s="1509"/>
      <c r="S149" s="1509"/>
      <c r="T149" s="1509"/>
      <c r="U149" s="1509" t="s">
        <v>0</v>
      </c>
      <c r="V149" s="1509" t="s">
        <v>0</v>
      </c>
      <c r="W149" s="1509" t="s">
        <v>0</v>
      </c>
      <c r="X149" s="1509" t="s">
        <v>0</v>
      </c>
      <c r="Y149" s="1509"/>
      <c r="Z149" s="1510"/>
      <c r="AA149" s="1509"/>
      <c r="AB149" s="1508" t="s">
        <v>509</v>
      </c>
      <c r="AC149" s="1502"/>
      <c r="AD149" s="1501">
        <v>7800000</v>
      </c>
      <c r="AE149" s="1501"/>
      <c r="AF149" s="1501"/>
      <c r="AG149" s="1501"/>
      <c r="AH149" s="1501">
        <f t="shared" si="4"/>
        <v>7800000</v>
      </c>
      <c r="AI149" s="1501"/>
      <c r="AJ149" s="1501"/>
      <c r="AK149" s="1501"/>
      <c r="AL149" s="1501"/>
      <c r="AM149" s="1501"/>
      <c r="AN149" s="1501">
        <f t="shared" si="5"/>
        <v>0</v>
      </c>
      <c r="AO149" s="1501"/>
      <c r="AP149" s="1501"/>
      <c r="AQ149" s="1501"/>
      <c r="AR149" s="1501"/>
      <c r="AS149" s="1501"/>
      <c r="AT149" s="1501"/>
      <c r="AU149" s="1501"/>
      <c r="AV149" s="1501"/>
      <c r="AW149" s="1501"/>
      <c r="AX149" s="1501"/>
      <c r="AY149" s="1501"/>
      <c r="AZ149" s="1501"/>
      <c r="BA149" s="1500"/>
      <c r="BB149" s="1499"/>
      <c r="BC149" s="1499"/>
      <c r="BD149" s="1499"/>
      <c r="BE149" s="1499"/>
      <c r="BF149" s="1499"/>
      <c r="BG149" s="1499"/>
      <c r="BH149" s="1499"/>
      <c r="BI149" s="1499"/>
      <c r="BJ149" s="1499"/>
      <c r="BK149" s="1499"/>
      <c r="BL149" s="1499"/>
      <c r="BM149" s="1499"/>
      <c r="BN149" s="1499"/>
    </row>
    <row r="150" spans="1:66" ht="61.5" customHeight="1" x14ac:dyDescent="0.2">
      <c r="A150" s="1528"/>
      <c r="B150" s="1518" t="s">
        <v>1158</v>
      </c>
      <c r="C150" s="1535"/>
      <c r="D150" s="1526"/>
      <c r="E150" s="1515" t="s">
        <v>639</v>
      </c>
      <c r="F150" s="1515" t="s">
        <v>638</v>
      </c>
      <c r="G150" s="1531">
        <v>0</v>
      </c>
      <c r="H150" s="1534">
        <v>14</v>
      </c>
      <c r="I150" s="1533">
        <v>2</v>
      </c>
      <c r="J150" s="3480"/>
      <c r="K150" s="3482"/>
      <c r="L150" s="3481"/>
      <c r="M150" s="1522">
        <v>1</v>
      </c>
      <c r="N150" s="1521" t="s">
        <v>2004</v>
      </c>
      <c r="O150" s="1520" t="s">
        <v>2001</v>
      </c>
      <c r="P150" s="1509" t="s">
        <v>2003</v>
      </c>
      <c r="Q150" s="1509"/>
      <c r="R150" s="1509"/>
      <c r="S150" s="1509"/>
      <c r="T150" s="1509"/>
      <c r="U150" s="1509" t="s">
        <v>0</v>
      </c>
      <c r="V150" s="1509" t="s">
        <v>0</v>
      </c>
      <c r="W150" s="1509" t="s">
        <v>0</v>
      </c>
      <c r="X150" s="1509" t="s">
        <v>0</v>
      </c>
      <c r="Y150" s="1509"/>
      <c r="Z150" s="1510"/>
      <c r="AA150" s="1509"/>
      <c r="AB150" s="1508" t="s">
        <v>509</v>
      </c>
      <c r="AC150" s="1502"/>
      <c r="AD150" s="1501">
        <v>8700000</v>
      </c>
      <c r="AE150" s="1501"/>
      <c r="AF150" s="1501"/>
      <c r="AG150" s="1501"/>
      <c r="AH150" s="1501">
        <f t="shared" si="4"/>
        <v>8700000</v>
      </c>
      <c r="AI150" s="1501"/>
      <c r="AJ150" s="1501"/>
      <c r="AK150" s="1501"/>
      <c r="AL150" s="1501"/>
      <c r="AM150" s="1501"/>
      <c r="AN150" s="1501">
        <f t="shared" si="5"/>
        <v>0</v>
      </c>
      <c r="AO150" s="1501"/>
      <c r="AP150" s="1501"/>
      <c r="AQ150" s="1501"/>
      <c r="AR150" s="1501"/>
      <c r="AS150" s="1501"/>
      <c r="AT150" s="1501"/>
      <c r="AU150" s="1501"/>
      <c r="AV150" s="1501"/>
      <c r="AW150" s="1501"/>
      <c r="AX150" s="1501"/>
      <c r="AY150" s="1501"/>
      <c r="AZ150" s="1501"/>
      <c r="BA150" s="1500"/>
      <c r="BB150" s="1499"/>
      <c r="BC150" s="1499"/>
      <c r="BD150" s="1499"/>
      <c r="BE150" s="1499"/>
      <c r="BF150" s="1499"/>
      <c r="BG150" s="1499"/>
      <c r="BH150" s="1499"/>
      <c r="BI150" s="1499"/>
      <c r="BJ150" s="1499"/>
      <c r="BK150" s="1499"/>
      <c r="BL150" s="1499"/>
      <c r="BM150" s="1499"/>
      <c r="BN150" s="1499"/>
    </row>
    <row r="151" spans="1:66" ht="25.5" customHeight="1" x14ac:dyDescent="0.2">
      <c r="A151" s="1528"/>
      <c r="B151" s="1518" t="s">
        <v>1158</v>
      </c>
      <c r="C151" s="1532" t="s">
        <v>1160</v>
      </c>
      <c r="D151" s="1525" t="s">
        <v>1159</v>
      </c>
      <c r="E151" s="1516" t="s">
        <v>637</v>
      </c>
      <c r="F151" s="1531" t="s">
        <v>470</v>
      </c>
      <c r="G151" s="1514">
        <v>0</v>
      </c>
      <c r="H151" s="1530">
        <v>1</v>
      </c>
      <c r="I151" s="1513">
        <v>0</v>
      </c>
      <c r="J151" s="3480"/>
      <c r="K151" s="3482"/>
      <c r="L151" s="3481"/>
      <c r="M151" s="1522"/>
      <c r="N151" s="1510"/>
      <c r="O151" s="1509"/>
      <c r="P151" s="1509"/>
      <c r="Q151" s="1509"/>
      <c r="R151" s="1509"/>
      <c r="S151" s="1509"/>
      <c r="T151" s="1509"/>
      <c r="U151" s="1509"/>
      <c r="V151" s="1509"/>
      <c r="W151" s="1509"/>
      <c r="X151" s="1509"/>
      <c r="Y151" s="1509"/>
      <c r="Z151" s="1510"/>
      <c r="AA151" s="1509"/>
      <c r="AB151" s="1529"/>
      <c r="AC151" s="1502"/>
      <c r="AD151" s="1501"/>
      <c r="AE151" s="1501"/>
      <c r="AF151" s="1501"/>
      <c r="AG151" s="1501"/>
      <c r="AH151" s="1501">
        <f t="shared" si="4"/>
        <v>0</v>
      </c>
      <c r="AI151" s="1501"/>
      <c r="AJ151" s="1501"/>
      <c r="AK151" s="1501"/>
      <c r="AL151" s="1501"/>
      <c r="AM151" s="1501"/>
      <c r="AN151" s="1501">
        <f t="shared" si="5"/>
        <v>0</v>
      </c>
      <c r="AO151" s="1501"/>
      <c r="AP151" s="1501"/>
      <c r="AQ151" s="1501"/>
      <c r="AR151" s="1501"/>
      <c r="AS151" s="1501"/>
      <c r="AT151" s="1501"/>
      <c r="AU151" s="1501"/>
      <c r="AV151" s="1501"/>
      <c r="AW151" s="1501"/>
      <c r="AX151" s="1501"/>
      <c r="AY151" s="1501"/>
      <c r="AZ151" s="1501"/>
      <c r="BA151" s="1500"/>
      <c r="BB151" s="1499"/>
      <c r="BC151" s="1499"/>
      <c r="BD151" s="1499"/>
      <c r="BE151" s="1499"/>
      <c r="BF151" s="1499"/>
      <c r="BG151" s="1499"/>
      <c r="BH151" s="1499"/>
      <c r="BI151" s="1499"/>
      <c r="BJ151" s="1499"/>
      <c r="BK151" s="1499"/>
      <c r="BL151" s="1499"/>
      <c r="BM151" s="1499"/>
      <c r="BN151" s="1499"/>
    </row>
    <row r="152" spans="1:66" ht="60" customHeight="1" x14ac:dyDescent="0.2">
      <c r="A152" s="1528"/>
      <c r="B152" s="1518" t="s">
        <v>1158</v>
      </c>
      <c r="C152" s="1527"/>
      <c r="D152" s="1526"/>
      <c r="E152" s="1516" t="s">
        <v>636</v>
      </c>
      <c r="F152" s="1525" t="s">
        <v>129</v>
      </c>
      <c r="G152" s="1524">
        <v>0.2</v>
      </c>
      <c r="H152" s="1524">
        <v>1</v>
      </c>
      <c r="I152" s="1523">
        <v>0.2</v>
      </c>
      <c r="J152" s="3480"/>
      <c r="K152" s="3482"/>
      <c r="L152" s="3481"/>
      <c r="M152" s="1522">
        <v>1</v>
      </c>
      <c r="N152" s="1521" t="s">
        <v>2002</v>
      </c>
      <c r="O152" s="1520" t="s">
        <v>2001</v>
      </c>
      <c r="P152" s="1520" t="s">
        <v>2000</v>
      </c>
      <c r="Q152" s="1509"/>
      <c r="R152" s="1509" t="s">
        <v>0</v>
      </c>
      <c r="S152" s="1509" t="s">
        <v>0</v>
      </c>
      <c r="T152" s="1509" t="s">
        <v>0</v>
      </c>
      <c r="U152" s="1509" t="s">
        <v>0</v>
      </c>
      <c r="V152" s="1509" t="s">
        <v>0</v>
      </c>
      <c r="W152" s="1509" t="s">
        <v>0</v>
      </c>
      <c r="X152" s="1509" t="s">
        <v>0</v>
      </c>
      <c r="Y152" s="1509" t="s">
        <v>0</v>
      </c>
      <c r="Z152" s="1510"/>
      <c r="AA152" s="1509"/>
      <c r="AB152" s="1508" t="s">
        <v>509</v>
      </c>
      <c r="AC152" s="1502">
        <v>9995000</v>
      </c>
      <c r="AD152" s="1501">
        <v>21505000</v>
      </c>
      <c r="AE152" s="1501"/>
      <c r="AF152" s="1501"/>
      <c r="AG152" s="1501"/>
      <c r="AH152" s="1501">
        <f t="shared" si="4"/>
        <v>31500000</v>
      </c>
      <c r="AI152" s="1501"/>
      <c r="AJ152" s="1501"/>
      <c r="AK152" s="1501"/>
      <c r="AL152" s="1501"/>
      <c r="AM152" s="1501"/>
      <c r="AN152" s="1501">
        <f t="shared" si="5"/>
        <v>0</v>
      </c>
      <c r="AO152" s="1501"/>
      <c r="AP152" s="1501"/>
      <c r="AQ152" s="1501"/>
      <c r="AR152" s="1501"/>
      <c r="AS152" s="1501"/>
      <c r="AT152" s="1501"/>
      <c r="AU152" s="1501"/>
      <c r="AV152" s="1501"/>
      <c r="AW152" s="1501"/>
      <c r="AX152" s="1501"/>
      <c r="AY152" s="1501"/>
      <c r="AZ152" s="1501"/>
      <c r="BA152" s="1500"/>
      <c r="BB152" s="1499"/>
      <c r="BC152" s="1499"/>
      <c r="BD152" s="1499"/>
      <c r="BE152" s="1499"/>
      <c r="BF152" s="1499"/>
      <c r="BG152" s="1499"/>
      <c r="BH152" s="1499"/>
      <c r="BI152" s="1499"/>
      <c r="BJ152" s="1499"/>
      <c r="BK152" s="1499"/>
      <c r="BL152" s="1499"/>
      <c r="BM152" s="1499"/>
      <c r="BN152" s="1499"/>
    </row>
    <row r="153" spans="1:66" ht="102" customHeight="1" x14ac:dyDescent="0.2">
      <c r="A153" s="1519"/>
      <c r="B153" s="1518" t="s">
        <v>1158</v>
      </c>
      <c r="C153" s="1517" t="s">
        <v>1157</v>
      </c>
      <c r="D153" s="1516" t="s">
        <v>1156</v>
      </c>
      <c r="E153" s="1515" t="s">
        <v>635</v>
      </c>
      <c r="F153" s="1515" t="s">
        <v>634</v>
      </c>
      <c r="G153" s="1514" t="s">
        <v>124</v>
      </c>
      <c r="H153" s="1514">
        <v>1</v>
      </c>
      <c r="I153" s="1513">
        <v>1</v>
      </c>
      <c r="J153" s="1512" t="s">
        <v>1999</v>
      </c>
      <c r="K153" s="1511" t="s">
        <v>1998</v>
      </c>
      <c r="L153" s="1511"/>
      <c r="M153" s="1509"/>
      <c r="N153" s="1510"/>
      <c r="O153" s="1509"/>
      <c r="P153" s="1509"/>
      <c r="Q153" s="1509"/>
      <c r="R153" s="1509"/>
      <c r="S153" s="1509"/>
      <c r="T153" s="1509"/>
      <c r="U153" s="1509"/>
      <c r="V153" s="1509"/>
      <c r="W153" s="1509"/>
      <c r="X153" s="1509"/>
      <c r="Y153" s="1509"/>
      <c r="Z153" s="1510"/>
      <c r="AA153" s="1509"/>
      <c r="AB153" s="1508"/>
      <c r="AC153" s="1502"/>
      <c r="AD153" s="1501"/>
      <c r="AE153" s="1501"/>
      <c r="AF153" s="1501"/>
      <c r="AG153" s="1501"/>
      <c r="AH153" s="1501">
        <f t="shared" si="4"/>
        <v>0</v>
      </c>
      <c r="AI153" s="1501"/>
      <c r="AJ153" s="1501"/>
      <c r="AK153" s="1501"/>
      <c r="AL153" s="1501"/>
      <c r="AM153" s="1501"/>
      <c r="AN153" s="1501">
        <f t="shared" si="5"/>
        <v>0</v>
      </c>
      <c r="AO153" s="1501"/>
      <c r="AP153" s="1501"/>
      <c r="AQ153" s="1501"/>
      <c r="AR153" s="1501"/>
      <c r="AS153" s="1501"/>
      <c r="AT153" s="1501"/>
      <c r="AU153" s="1501"/>
      <c r="AV153" s="1501"/>
      <c r="AW153" s="1501"/>
      <c r="AX153" s="1501"/>
      <c r="AY153" s="1501"/>
      <c r="AZ153" s="1501"/>
      <c r="BA153" s="1500"/>
      <c r="BB153" s="1499"/>
      <c r="BC153" s="1499"/>
      <c r="BD153" s="1499"/>
      <c r="BE153" s="1499"/>
      <c r="BF153" s="1499"/>
      <c r="BG153" s="1499"/>
      <c r="BH153" s="1499"/>
      <c r="BI153" s="1499"/>
      <c r="BJ153" s="1499"/>
      <c r="BK153" s="1499"/>
      <c r="BL153" s="1499"/>
      <c r="BM153" s="1499"/>
      <c r="BN153" s="1499"/>
    </row>
    <row r="154" spans="1:66" ht="15.75" customHeight="1" x14ac:dyDescent="0.25">
      <c r="A154" s="1493"/>
      <c r="B154" s="1498"/>
      <c r="C154" s="1493"/>
      <c r="D154" s="1493"/>
      <c r="E154" s="1507"/>
      <c r="F154" s="1506"/>
      <c r="G154" s="1493"/>
      <c r="H154" s="1493"/>
      <c r="I154" s="1493"/>
      <c r="J154" s="1505"/>
      <c r="K154" s="1505"/>
      <c r="L154" s="1505"/>
      <c r="M154" s="1503"/>
      <c r="N154" s="1504"/>
      <c r="O154" s="1503"/>
      <c r="P154" s="1503"/>
      <c r="Q154" s="1503"/>
      <c r="R154" s="1503"/>
      <c r="S154" s="1503"/>
      <c r="T154" s="1503"/>
      <c r="U154" s="1503"/>
      <c r="V154" s="1503"/>
      <c r="W154" s="1503"/>
      <c r="X154" s="1503"/>
      <c r="Y154" s="1503"/>
      <c r="Z154" s="1504"/>
      <c r="AA154" s="1503"/>
      <c r="AB154" s="1503"/>
      <c r="AC154" s="1502"/>
      <c r="AD154" s="1501"/>
      <c r="AE154" s="1501"/>
      <c r="AF154" s="1501"/>
      <c r="AG154" s="1501"/>
      <c r="AH154" s="1501"/>
      <c r="AI154" s="1501"/>
      <c r="AJ154" s="1501"/>
      <c r="AK154" s="1501"/>
      <c r="AL154" s="1501"/>
      <c r="AM154" s="1501"/>
      <c r="AN154" s="1501"/>
      <c r="AO154" s="1501"/>
      <c r="AP154" s="1501"/>
      <c r="AQ154" s="1501"/>
      <c r="AR154" s="1501"/>
      <c r="AS154" s="1501"/>
      <c r="AT154" s="1501"/>
      <c r="AU154" s="1501"/>
      <c r="AV154" s="1501"/>
      <c r="AW154" s="1501"/>
      <c r="AX154" s="1501"/>
      <c r="AY154" s="1501"/>
      <c r="AZ154" s="1501"/>
      <c r="BA154" s="1500"/>
      <c r="BB154" s="1499"/>
      <c r="BC154" s="1499"/>
      <c r="BD154" s="1499"/>
      <c r="BE154" s="1499"/>
      <c r="BF154" s="1499"/>
      <c r="BG154" s="1499"/>
      <c r="BH154" s="1499"/>
      <c r="BI154" s="1499"/>
      <c r="BJ154" s="1499"/>
      <c r="BK154" s="1499"/>
      <c r="BL154" s="1499"/>
      <c r="BM154" s="1499"/>
      <c r="BN154" s="1499"/>
    </row>
    <row r="155" spans="1:66" ht="15.75" customHeight="1" x14ac:dyDescent="0.25">
      <c r="A155" s="1493"/>
      <c r="B155" s="1498"/>
      <c r="C155" s="1493"/>
      <c r="D155" s="1493"/>
      <c r="E155" s="1493"/>
      <c r="F155" s="1493"/>
      <c r="G155" s="1493"/>
      <c r="H155" s="1493"/>
      <c r="I155" s="1493"/>
      <c r="J155" s="1505"/>
      <c r="K155" s="1505"/>
      <c r="L155" s="1505"/>
      <c r="M155" s="1503"/>
      <c r="N155" s="1504"/>
      <c r="O155" s="1503"/>
      <c r="P155" s="1503"/>
      <c r="Q155" s="1503"/>
      <c r="R155" s="1503"/>
      <c r="S155" s="1503"/>
      <c r="T155" s="1503"/>
      <c r="U155" s="1503"/>
      <c r="V155" s="1503"/>
      <c r="W155" s="1503"/>
      <c r="X155" s="1503"/>
      <c r="Y155" s="1503"/>
      <c r="Z155" s="1504"/>
      <c r="AA155" s="1503"/>
      <c r="AB155" s="1503"/>
      <c r="AC155" s="1502"/>
      <c r="AD155" s="1501"/>
      <c r="AE155" s="1501"/>
      <c r="AF155" s="1501"/>
      <c r="AG155" s="1501"/>
      <c r="AH155" s="1501"/>
      <c r="AI155" s="1501"/>
      <c r="AJ155" s="1501"/>
      <c r="AK155" s="1501"/>
      <c r="AL155" s="1501"/>
      <c r="AM155" s="1501"/>
      <c r="AN155" s="1501"/>
      <c r="AO155" s="1501"/>
      <c r="AP155" s="1501"/>
      <c r="AQ155" s="1501"/>
      <c r="AR155" s="1501"/>
      <c r="AS155" s="1501"/>
      <c r="AT155" s="1501"/>
      <c r="AU155" s="1501"/>
      <c r="AV155" s="1501"/>
      <c r="AW155" s="1501"/>
      <c r="AX155" s="1501"/>
      <c r="AY155" s="1501"/>
      <c r="AZ155" s="1501"/>
      <c r="BA155" s="1500"/>
      <c r="BB155" s="1499"/>
      <c r="BC155" s="1499"/>
      <c r="BD155" s="1499"/>
      <c r="BE155" s="1499"/>
      <c r="BF155" s="1499"/>
      <c r="BG155" s="1499"/>
      <c r="BH155" s="1499"/>
      <c r="BI155" s="1499"/>
      <c r="BJ155" s="1499"/>
      <c r="BK155" s="1499"/>
      <c r="BL155" s="1499"/>
      <c r="BM155" s="1499"/>
      <c r="BN155" s="1499"/>
    </row>
    <row r="156" spans="1:66" ht="15.75" customHeight="1" x14ac:dyDescent="0.25">
      <c r="A156" s="1493"/>
      <c r="B156" s="1498"/>
      <c r="C156" s="1493"/>
      <c r="D156" s="1493"/>
      <c r="E156" s="1493"/>
      <c r="F156" s="1493"/>
      <c r="G156" s="1493"/>
      <c r="H156" s="1493"/>
      <c r="I156" s="1493"/>
      <c r="J156" s="1505"/>
      <c r="K156" s="1505"/>
      <c r="L156" s="1505"/>
      <c r="M156" s="1503"/>
      <c r="N156" s="1504"/>
      <c r="O156" s="1503"/>
      <c r="P156" s="1503"/>
      <c r="Q156" s="1503"/>
      <c r="R156" s="1503"/>
      <c r="S156" s="1503"/>
      <c r="T156" s="1503"/>
      <c r="U156" s="1503"/>
      <c r="V156" s="1503"/>
      <c r="W156" s="1503"/>
      <c r="X156" s="1503"/>
      <c r="Y156" s="1503"/>
      <c r="Z156" s="1504"/>
      <c r="AA156" s="1503"/>
      <c r="AB156" s="1503"/>
      <c r="AC156" s="1502"/>
      <c r="AD156" s="1501"/>
      <c r="AE156" s="1501"/>
      <c r="AF156" s="1501"/>
      <c r="AG156" s="1501"/>
      <c r="AH156" s="1501"/>
      <c r="AI156" s="1501"/>
      <c r="AJ156" s="1501"/>
      <c r="AK156" s="1501"/>
      <c r="AL156" s="1501"/>
      <c r="AM156" s="1501"/>
      <c r="AN156" s="1501"/>
      <c r="AO156" s="1501"/>
      <c r="AP156" s="1501"/>
      <c r="AQ156" s="1501"/>
      <c r="AR156" s="1501"/>
      <c r="AS156" s="1501"/>
      <c r="AT156" s="1501"/>
      <c r="AU156" s="1501"/>
      <c r="AV156" s="1501"/>
      <c r="AW156" s="1501"/>
      <c r="AX156" s="1501"/>
      <c r="AY156" s="1501"/>
      <c r="AZ156" s="1501"/>
      <c r="BA156" s="1500"/>
      <c r="BB156" s="1499"/>
      <c r="BC156" s="1499"/>
      <c r="BD156" s="1499"/>
      <c r="BE156" s="1499"/>
      <c r="BF156" s="1499"/>
      <c r="BG156" s="1499"/>
      <c r="BH156" s="1499"/>
      <c r="BI156" s="1499"/>
      <c r="BJ156" s="1499"/>
      <c r="BK156" s="1499"/>
      <c r="BL156" s="1499"/>
      <c r="BM156" s="1499"/>
      <c r="BN156" s="1499"/>
    </row>
    <row r="157" spans="1:66" ht="15.75" customHeight="1" x14ac:dyDescent="0.25">
      <c r="A157" s="1493"/>
      <c r="B157" s="1498"/>
      <c r="C157" s="1493"/>
      <c r="D157" s="1493"/>
      <c r="E157" s="1493"/>
      <c r="F157" s="1493"/>
      <c r="G157" s="1493"/>
      <c r="H157" s="1493"/>
      <c r="I157" s="1493"/>
      <c r="J157" s="1505"/>
      <c r="K157" s="1505"/>
      <c r="L157" s="1505"/>
      <c r="M157" s="1503"/>
      <c r="N157" s="1504"/>
      <c r="O157" s="1503"/>
      <c r="P157" s="1503"/>
      <c r="Q157" s="1503"/>
      <c r="R157" s="1503"/>
      <c r="S157" s="1503"/>
      <c r="T157" s="1503"/>
      <c r="U157" s="1503"/>
      <c r="V157" s="1503"/>
      <c r="W157" s="1503"/>
      <c r="X157" s="1503"/>
      <c r="Y157" s="1503"/>
      <c r="Z157" s="1504"/>
      <c r="AA157" s="1503"/>
      <c r="AB157" s="1503"/>
      <c r="AC157" s="1502"/>
      <c r="AD157" s="1501"/>
      <c r="AE157" s="1501"/>
      <c r="AF157" s="1501"/>
      <c r="AG157" s="1501"/>
      <c r="AH157" s="1501"/>
      <c r="AI157" s="1501"/>
      <c r="AJ157" s="1501"/>
      <c r="AK157" s="1501"/>
      <c r="AL157" s="1501"/>
      <c r="AM157" s="1501"/>
      <c r="AN157" s="1501"/>
      <c r="AO157" s="1501"/>
      <c r="AP157" s="1501"/>
      <c r="AQ157" s="1501"/>
      <c r="AR157" s="1501"/>
      <c r="AS157" s="1501"/>
      <c r="AT157" s="1501"/>
      <c r="AU157" s="1501"/>
      <c r="AV157" s="1501"/>
      <c r="AW157" s="1501"/>
      <c r="AX157" s="1501"/>
      <c r="AY157" s="1501"/>
      <c r="AZ157" s="1501"/>
      <c r="BA157" s="1500"/>
      <c r="BB157" s="1499"/>
      <c r="BC157" s="1499"/>
      <c r="BD157" s="1499"/>
      <c r="BE157" s="1499"/>
      <c r="BF157" s="1499"/>
      <c r="BG157" s="1499"/>
      <c r="BH157" s="1499"/>
      <c r="BI157" s="1499"/>
      <c r="BJ157" s="1499"/>
      <c r="BK157" s="1499"/>
      <c r="BL157" s="1499"/>
      <c r="BM157" s="1499"/>
      <c r="BN157" s="1499"/>
    </row>
    <row r="158" spans="1:66" ht="15.75" customHeight="1" x14ac:dyDescent="0.25">
      <c r="A158" s="1493"/>
      <c r="B158" s="1498"/>
      <c r="C158" s="1493"/>
      <c r="D158" s="1493"/>
      <c r="E158" s="1493"/>
      <c r="F158" s="1493"/>
      <c r="G158" s="1493"/>
      <c r="H158" s="1493"/>
      <c r="I158" s="1493"/>
      <c r="J158" s="1493"/>
      <c r="K158" s="1493"/>
      <c r="L158" s="1493"/>
      <c r="M158" s="1496"/>
      <c r="N158" s="1497"/>
      <c r="O158" s="1496"/>
      <c r="P158" s="1496"/>
      <c r="Q158" s="1496"/>
      <c r="R158" s="1496"/>
      <c r="S158" s="1496"/>
      <c r="T158" s="1496"/>
      <c r="U158" s="1496"/>
      <c r="V158" s="1496"/>
      <c r="W158" s="1496"/>
      <c r="X158" s="1496"/>
      <c r="Y158" s="1496"/>
      <c r="Z158" s="1497"/>
      <c r="AA158" s="1496"/>
      <c r="AB158" s="1496"/>
      <c r="AC158" s="1501"/>
      <c r="AD158" s="1501"/>
      <c r="AE158" s="1501"/>
      <c r="AF158" s="1501"/>
      <c r="AG158" s="1501"/>
      <c r="AH158" s="1501"/>
      <c r="AI158" s="1501"/>
      <c r="AJ158" s="1501"/>
      <c r="AK158" s="1501"/>
      <c r="AL158" s="1501"/>
      <c r="AM158" s="1501"/>
      <c r="AN158" s="1501"/>
      <c r="AO158" s="1501"/>
      <c r="AP158" s="1501"/>
      <c r="AQ158" s="1501"/>
      <c r="AR158" s="1501"/>
      <c r="AS158" s="1501"/>
      <c r="AT158" s="1501"/>
      <c r="AU158" s="1501"/>
      <c r="AV158" s="1501"/>
      <c r="AW158" s="1501"/>
      <c r="AX158" s="1501"/>
      <c r="AY158" s="1501"/>
      <c r="AZ158" s="1501"/>
      <c r="BA158" s="1500"/>
      <c r="BB158" s="1499"/>
      <c r="BC158" s="1499"/>
      <c r="BD158" s="1499"/>
      <c r="BE158" s="1499"/>
      <c r="BF158" s="1499"/>
      <c r="BG158" s="1499"/>
      <c r="BH158" s="1499"/>
      <c r="BI158" s="1499"/>
      <c r="BJ158" s="1499"/>
      <c r="BK158" s="1499"/>
      <c r="BL158" s="1499"/>
      <c r="BM158" s="1499"/>
      <c r="BN158" s="1499"/>
    </row>
    <row r="159" spans="1:66" ht="15.75" customHeight="1" x14ac:dyDescent="0.25">
      <c r="A159" s="1493"/>
      <c r="B159" s="1498"/>
      <c r="C159" s="1493"/>
      <c r="D159" s="1493"/>
      <c r="E159" s="1493"/>
      <c r="F159" s="1493"/>
      <c r="G159" s="1493"/>
      <c r="H159" s="1493"/>
      <c r="I159" s="1493"/>
      <c r="J159" s="1493"/>
      <c r="K159" s="1493"/>
      <c r="L159" s="1493"/>
      <c r="M159" s="1496"/>
      <c r="N159" s="1497"/>
      <c r="O159" s="1496"/>
      <c r="P159" s="1496"/>
      <c r="Q159" s="1496"/>
      <c r="R159" s="1496"/>
      <c r="S159" s="1496"/>
      <c r="T159" s="1496"/>
      <c r="U159" s="1496"/>
      <c r="V159" s="1496"/>
      <c r="W159" s="1496"/>
      <c r="X159" s="1496"/>
      <c r="Y159" s="1496"/>
      <c r="Z159" s="1497"/>
      <c r="AA159" s="1496"/>
      <c r="AB159" s="1496"/>
      <c r="AC159" s="1501"/>
      <c r="AD159" s="1501"/>
      <c r="AE159" s="1501"/>
      <c r="AF159" s="1501"/>
      <c r="AG159" s="1501"/>
      <c r="AH159" s="1501"/>
      <c r="AI159" s="1501"/>
      <c r="AJ159" s="1501"/>
      <c r="AK159" s="1501"/>
      <c r="AL159" s="1501"/>
      <c r="AM159" s="1501"/>
      <c r="AN159" s="1501"/>
      <c r="AO159" s="1501"/>
      <c r="AP159" s="1501"/>
      <c r="AQ159" s="1501"/>
      <c r="AR159" s="1501"/>
      <c r="AS159" s="1501"/>
      <c r="AT159" s="1501"/>
      <c r="AU159" s="1501"/>
      <c r="AV159" s="1501"/>
      <c r="AW159" s="1501"/>
      <c r="AX159" s="1501"/>
      <c r="AY159" s="1501"/>
      <c r="AZ159" s="1501"/>
      <c r="BA159" s="1500"/>
      <c r="BB159" s="1499"/>
      <c r="BC159" s="1499"/>
      <c r="BD159" s="1499"/>
      <c r="BE159" s="1499"/>
      <c r="BF159" s="1499"/>
      <c r="BG159" s="1499"/>
      <c r="BH159" s="1499"/>
      <c r="BI159" s="1499"/>
      <c r="BJ159" s="1499"/>
      <c r="BK159" s="1499"/>
      <c r="BL159" s="1499"/>
      <c r="BM159" s="1499"/>
      <c r="BN159" s="1499"/>
    </row>
    <row r="160" spans="1:66" ht="15.75" customHeight="1" x14ac:dyDescent="0.25">
      <c r="A160" s="1493"/>
      <c r="B160" s="1498"/>
      <c r="C160" s="1493"/>
      <c r="D160" s="1493"/>
      <c r="E160" s="1493"/>
      <c r="F160" s="1493"/>
      <c r="G160" s="1493"/>
      <c r="H160" s="1493"/>
      <c r="I160" s="1493"/>
      <c r="J160" s="1493"/>
      <c r="K160" s="1493"/>
      <c r="L160" s="1493"/>
      <c r="M160" s="1496"/>
      <c r="N160" s="1497"/>
      <c r="O160" s="1496"/>
      <c r="P160" s="1496"/>
      <c r="Q160" s="1496"/>
      <c r="R160" s="1496"/>
      <c r="S160" s="1496"/>
      <c r="T160" s="1496"/>
      <c r="U160" s="1496"/>
      <c r="V160" s="1496"/>
      <c r="W160" s="1496"/>
      <c r="X160" s="1496"/>
      <c r="Y160" s="1496"/>
      <c r="Z160" s="1497"/>
      <c r="AA160" s="1496"/>
      <c r="AB160" s="1496"/>
      <c r="AC160" s="1501"/>
      <c r="AD160" s="1501"/>
      <c r="AE160" s="1501"/>
      <c r="AF160" s="1501"/>
      <c r="AG160" s="1501"/>
      <c r="AH160" s="1501"/>
      <c r="AI160" s="1501"/>
      <c r="AJ160" s="1501"/>
      <c r="AK160" s="1501"/>
      <c r="AL160" s="1501"/>
      <c r="AM160" s="1501"/>
      <c r="AN160" s="1501"/>
      <c r="AO160" s="1501"/>
      <c r="AP160" s="1501"/>
      <c r="AQ160" s="1501"/>
      <c r="AR160" s="1501"/>
      <c r="AS160" s="1501"/>
      <c r="AT160" s="1501"/>
      <c r="AU160" s="1501"/>
      <c r="AV160" s="1501"/>
      <c r="AW160" s="1501"/>
      <c r="AX160" s="1501"/>
      <c r="AY160" s="1501"/>
      <c r="AZ160" s="1501"/>
      <c r="BA160" s="1500"/>
      <c r="BB160" s="1499"/>
      <c r="BC160" s="1499"/>
      <c r="BD160" s="1499"/>
      <c r="BE160" s="1499"/>
      <c r="BF160" s="1499"/>
      <c r="BG160" s="1499"/>
      <c r="BH160" s="1499"/>
      <c r="BI160" s="1499"/>
      <c r="BJ160" s="1499"/>
      <c r="BK160" s="1499"/>
      <c r="BL160" s="1499"/>
      <c r="BM160" s="1499"/>
      <c r="BN160" s="1499"/>
    </row>
    <row r="161" spans="1:66" ht="15.75" customHeight="1" x14ac:dyDescent="0.25">
      <c r="A161" s="1493"/>
      <c r="B161" s="1498"/>
      <c r="C161" s="1493"/>
      <c r="D161" s="1493"/>
      <c r="E161" s="1493"/>
      <c r="F161" s="1493"/>
      <c r="G161" s="1493"/>
      <c r="H161" s="1493"/>
      <c r="I161" s="1493"/>
      <c r="J161" s="1493"/>
      <c r="K161" s="1493"/>
      <c r="L161" s="1493"/>
      <c r="M161" s="1496"/>
      <c r="N161" s="1497"/>
      <c r="O161" s="1496"/>
      <c r="P161" s="1496"/>
      <c r="Q161" s="1496"/>
      <c r="R161" s="1496"/>
      <c r="S161" s="1496"/>
      <c r="T161" s="1496"/>
      <c r="U161" s="1496"/>
      <c r="V161" s="1496"/>
      <c r="W161" s="1496"/>
      <c r="X161" s="1496"/>
      <c r="Y161" s="1496"/>
      <c r="Z161" s="1497"/>
      <c r="AA161" s="1496"/>
      <c r="AB161" s="1496"/>
      <c r="AC161" s="1501"/>
      <c r="AD161" s="1501"/>
      <c r="AE161" s="1501"/>
      <c r="AF161" s="1501"/>
      <c r="AG161" s="1501"/>
      <c r="AH161" s="1501"/>
      <c r="AI161" s="1501"/>
      <c r="AJ161" s="1501"/>
      <c r="AK161" s="1501"/>
      <c r="AL161" s="1501"/>
      <c r="AM161" s="1501"/>
      <c r="AN161" s="1501"/>
      <c r="AO161" s="1501"/>
      <c r="AP161" s="1501"/>
      <c r="AQ161" s="1501"/>
      <c r="AR161" s="1501"/>
      <c r="AS161" s="1501"/>
      <c r="AT161" s="1501"/>
      <c r="AU161" s="1501"/>
      <c r="AV161" s="1501"/>
      <c r="AW161" s="1501"/>
      <c r="AX161" s="1501"/>
      <c r="AY161" s="1501"/>
      <c r="AZ161" s="1501"/>
      <c r="BA161" s="1500"/>
      <c r="BB161" s="1499"/>
      <c r="BC161" s="1499"/>
      <c r="BD161" s="1499"/>
      <c r="BE161" s="1499"/>
      <c r="BF161" s="1499"/>
      <c r="BG161" s="1499"/>
      <c r="BH161" s="1499"/>
      <c r="BI161" s="1499"/>
      <c r="BJ161" s="1499"/>
      <c r="BK161" s="1499"/>
      <c r="BL161" s="1499"/>
      <c r="BM161" s="1499"/>
      <c r="BN161" s="1499"/>
    </row>
    <row r="162" spans="1:66" ht="15.75" customHeight="1" x14ac:dyDescent="0.25">
      <c r="A162" s="1493"/>
      <c r="B162" s="1498"/>
      <c r="C162" s="1493"/>
      <c r="D162" s="1493"/>
      <c r="E162" s="1493"/>
      <c r="F162" s="1493"/>
      <c r="G162" s="1493"/>
      <c r="H162" s="1493"/>
      <c r="I162" s="1493"/>
      <c r="J162" s="1493"/>
      <c r="K162" s="1493"/>
      <c r="L162" s="1493"/>
      <c r="M162" s="1496"/>
      <c r="N162" s="1497"/>
      <c r="O162" s="1496"/>
      <c r="P162" s="1496"/>
      <c r="Q162" s="1496"/>
      <c r="R162" s="1496"/>
      <c r="S162" s="1496"/>
      <c r="T162" s="1496"/>
      <c r="U162" s="1496"/>
      <c r="V162" s="1496"/>
      <c r="W162" s="1496"/>
      <c r="X162" s="1496"/>
      <c r="Y162" s="1496"/>
      <c r="Z162" s="1497"/>
      <c r="AA162" s="1496"/>
      <c r="AB162" s="1496"/>
      <c r="AC162" s="1501"/>
      <c r="AD162" s="1501"/>
      <c r="AE162" s="1501"/>
      <c r="AF162" s="1501"/>
      <c r="AG162" s="1501"/>
      <c r="AH162" s="1501"/>
      <c r="AI162" s="1501"/>
      <c r="AJ162" s="1501"/>
      <c r="AK162" s="1501"/>
      <c r="AL162" s="1501"/>
      <c r="AM162" s="1501"/>
      <c r="AN162" s="1501"/>
      <c r="AO162" s="1501"/>
      <c r="AP162" s="1501"/>
      <c r="AQ162" s="1501"/>
      <c r="AR162" s="1501"/>
      <c r="AS162" s="1501"/>
      <c r="AT162" s="1501"/>
      <c r="AU162" s="1501"/>
      <c r="AV162" s="1501"/>
      <c r="AW162" s="1501"/>
      <c r="AX162" s="1501"/>
      <c r="AY162" s="1501"/>
      <c r="AZ162" s="1501"/>
      <c r="BA162" s="1500"/>
      <c r="BB162" s="1499"/>
      <c r="BC162" s="1499"/>
      <c r="BD162" s="1499"/>
      <c r="BE162" s="1499"/>
      <c r="BF162" s="1499"/>
      <c r="BG162" s="1499"/>
      <c r="BH162" s="1499"/>
      <c r="BI162" s="1499"/>
      <c r="BJ162" s="1499"/>
      <c r="BK162" s="1499"/>
      <c r="BL162" s="1499"/>
      <c r="BM162" s="1499"/>
      <c r="BN162" s="1499"/>
    </row>
    <row r="163" spans="1:66" ht="15.75" customHeight="1" x14ac:dyDescent="0.25">
      <c r="A163" s="1493"/>
      <c r="B163" s="1498"/>
      <c r="C163" s="1493"/>
      <c r="D163" s="1493"/>
      <c r="E163" s="1493"/>
      <c r="F163" s="1493"/>
      <c r="G163" s="1493"/>
      <c r="H163" s="1493"/>
      <c r="I163" s="1493"/>
      <c r="J163" s="1493"/>
      <c r="K163" s="1493"/>
      <c r="L163" s="1493"/>
      <c r="M163" s="1496"/>
      <c r="N163" s="1497"/>
      <c r="O163" s="1496"/>
      <c r="P163" s="1496"/>
      <c r="Q163" s="1496"/>
      <c r="R163" s="1496"/>
      <c r="S163" s="1496"/>
      <c r="T163" s="1496"/>
      <c r="U163" s="1496"/>
      <c r="V163" s="1496"/>
      <c r="W163" s="1496"/>
      <c r="X163" s="1496"/>
      <c r="Y163" s="1496"/>
      <c r="Z163" s="1497"/>
      <c r="AA163" s="1496"/>
      <c r="AB163" s="1496"/>
      <c r="AC163" s="1501"/>
      <c r="AD163" s="1501"/>
      <c r="AE163" s="1501"/>
      <c r="AF163" s="1501"/>
      <c r="AG163" s="1501"/>
      <c r="AH163" s="1501"/>
      <c r="AI163" s="1501"/>
      <c r="AJ163" s="1501"/>
      <c r="AK163" s="1501"/>
      <c r="AL163" s="1501"/>
      <c r="AM163" s="1501"/>
      <c r="AN163" s="1501"/>
      <c r="AO163" s="1501"/>
      <c r="AP163" s="1501"/>
      <c r="AQ163" s="1501"/>
      <c r="AR163" s="1501"/>
      <c r="AS163" s="1501"/>
      <c r="AT163" s="1501"/>
      <c r="AU163" s="1501"/>
      <c r="AV163" s="1501"/>
      <c r="AW163" s="1501"/>
      <c r="AX163" s="1501"/>
      <c r="AY163" s="1501"/>
      <c r="AZ163" s="1501"/>
      <c r="BA163" s="1500"/>
      <c r="BB163" s="1499"/>
      <c r="BC163" s="1499"/>
      <c r="BD163" s="1499"/>
      <c r="BE163" s="1499"/>
      <c r="BF163" s="1499"/>
      <c r="BG163" s="1499"/>
      <c r="BH163" s="1499"/>
      <c r="BI163" s="1499"/>
      <c r="BJ163" s="1499"/>
      <c r="BK163" s="1499"/>
      <c r="BL163" s="1499"/>
      <c r="BM163" s="1499"/>
      <c r="BN163" s="1499"/>
    </row>
    <row r="164" spans="1:66" ht="15.75" customHeight="1" x14ac:dyDescent="0.25">
      <c r="A164" s="1493"/>
      <c r="B164" s="1498"/>
      <c r="C164" s="1493"/>
      <c r="D164" s="1493"/>
      <c r="E164" s="1493"/>
      <c r="F164" s="1493"/>
      <c r="G164" s="1493"/>
      <c r="H164" s="1493"/>
      <c r="I164" s="1493"/>
      <c r="J164" s="1493"/>
      <c r="K164" s="1493"/>
      <c r="L164" s="1493"/>
      <c r="M164" s="1496"/>
      <c r="N164" s="1497"/>
      <c r="O164" s="1496"/>
      <c r="P164" s="1496"/>
      <c r="Q164" s="1496"/>
      <c r="R164" s="1496"/>
      <c r="S164" s="1496"/>
      <c r="T164" s="1496"/>
      <c r="U164" s="1496"/>
      <c r="V164" s="1496"/>
      <c r="W164" s="1496"/>
      <c r="X164" s="1496"/>
      <c r="Y164" s="1496"/>
      <c r="Z164" s="1497"/>
      <c r="AA164" s="1496"/>
      <c r="AB164" s="1496"/>
      <c r="AC164" s="1501"/>
      <c r="AD164" s="1501"/>
      <c r="AE164" s="1501"/>
      <c r="AF164" s="1501"/>
      <c r="AG164" s="1501"/>
      <c r="AH164" s="1501"/>
      <c r="AI164" s="1501"/>
      <c r="AJ164" s="1501"/>
      <c r="AK164" s="1501"/>
      <c r="AL164" s="1501"/>
      <c r="AM164" s="1501"/>
      <c r="AN164" s="1501"/>
      <c r="AO164" s="1501"/>
      <c r="AP164" s="1501"/>
      <c r="AQ164" s="1501"/>
      <c r="AR164" s="1501"/>
      <c r="AS164" s="1501"/>
      <c r="AT164" s="1501"/>
      <c r="AU164" s="1501"/>
      <c r="AV164" s="1501"/>
      <c r="AW164" s="1501"/>
      <c r="AX164" s="1501"/>
      <c r="AY164" s="1501"/>
      <c r="AZ164" s="1501"/>
      <c r="BA164" s="1500"/>
      <c r="BB164" s="1499"/>
      <c r="BC164" s="1499"/>
      <c r="BD164" s="1499"/>
      <c r="BE164" s="1499"/>
      <c r="BF164" s="1499"/>
      <c r="BG164" s="1499"/>
      <c r="BH164" s="1499"/>
      <c r="BI164" s="1499"/>
      <c r="BJ164" s="1499"/>
      <c r="BK164" s="1499"/>
      <c r="BL164" s="1499"/>
      <c r="BM164" s="1499"/>
      <c r="BN164" s="1499"/>
    </row>
    <row r="165" spans="1:66" ht="15.75" customHeight="1" x14ac:dyDescent="0.25">
      <c r="A165" s="1493"/>
      <c r="B165" s="1498"/>
      <c r="C165" s="1493"/>
      <c r="D165" s="1493"/>
      <c r="E165" s="1493"/>
      <c r="F165" s="1493"/>
      <c r="G165" s="1493"/>
      <c r="H165" s="1493"/>
      <c r="I165" s="1493"/>
      <c r="J165" s="1493"/>
      <c r="K165" s="1493"/>
      <c r="L165" s="1493"/>
      <c r="M165" s="1496"/>
      <c r="N165" s="1497"/>
      <c r="O165" s="1496"/>
      <c r="P165" s="1496"/>
      <c r="Q165" s="1496"/>
      <c r="R165" s="1496"/>
      <c r="S165" s="1496"/>
      <c r="T165" s="1496"/>
      <c r="U165" s="1496"/>
      <c r="V165" s="1496"/>
      <c r="W165" s="1496"/>
      <c r="X165" s="1496"/>
      <c r="Y165" s="1496"/>
      <c r="Z165" s="1497"/>
      <c r="AA165" s="1496"/>
      <c r="AB165" s="1496"/>
      <c r="AC165" s="1501"/>
      <c r="AD165" s="1501"/>
      <c r="AE165" s="1501"/>
      <c r="AF165" s="1501"/>
      <c r="AG165" s="1501"/>
      <c r="AH165" s="1501"/>
      <c r="AI165" s="1501"/>
      <c r="AJ165" s="1501"/>
      <c r="AK165" s="1501"/>
      <c r="AL165" s="1501"/>
      <c r="AM165" s="1501"/>
      <c r="AN165" s="1501"/>
      <c r="AO165" s="1501"/>
      <c r="AP165" s="1501"/>
      <c r="AQ165" s="1501"/>
      <c r="AR165" s="1501"/>
      <c r="AS165" s="1501"/>
      <c r="AT165" s="1501"/>
      <c r="AU165" s="1501"/>
      <c r="AV165" s="1501"/>
      <c r="AW165" s="1501"/>
      <c r="AX165" s="1501"/>
      <c r="AY165" s="1501"/>
      <c r="AZ165" s="1501"/>
      <c r="BA165" s="1500"/>
      <c r="BB165" s="1499"/>
      <c r="BC165" s="1499"/>
      <c r="BD165" s="1499"/>
      <c r="BE165" s="1499"/>
      <c r="BF165" s="1499"/>
      <c r="BG165" s="1499"/>
      <c r="BH165" s="1499"/>
      <c r="BI165" s="1499"/>
      <c r="BJ165" s="1499"/>
      <c r="BK165" s="1499"/>
      <c r="BL165" s="1499"/>
      <c r="BM165" s="1499"/>
      <c r="BN165" s="1499"/>
    </row>
    <row r="166" spans="1:66" ht="15.75" customHeight="1" x14ac:dyDescent="0.25">
      <c r="A166" s="1493"/>
      <c r="B166" s="1498"/>
      <c r="C166" s="1493"/>
      <c r="D166" s="1493"/>
      <c r="E166" s="1493"/>
      <c r="F166" s="1493"/>
      <c r="G166" s="1493"/>
      <c r="H166" s="1493"/>
      <c r="I166" s="1493"/>
      <c r="J166" s="1493"/>
      <c r="K166" s="1493"/>
      <c r="L166" s="1493"/>
      <c r="M166" s="1496"/>
      <c r="N166" s="1497"/>
      <c r="O166" s="1496"/>
      <c r="P166" s="1496"/>
      <c r="Q166" s="1496"/>
      <c r="R166" s="1496"/>
      <c r="S166" s="1496"/>
      <c r="T166" s="1496"/>
      <c r="U166" s="1496"/>
      <c r="V166" s="1496"/>
      <c r="W166" s="1496"/>
      <c r="X166" s="1496"/>
      <c r="Y166" s="1496"/>
      <c r="Z166" s="1497"/>
      <c r="AA166" s="1496"/>
      <c r="AB166" s="1496"/>
      <c r="AC166" s="1501"/>
      <c r="AD166" s="1501"/>
      <c r="AE166" s="1501"/>
      <c r="AF166" s="1501"/>
      <c r="AG166" s="1501"/>
      <c r="AH166" s="1501"/>
      <c r="AI166" s="1501"/>
      <c r="AJ166" s="1501"/>
      <c r="AK166" s="1501"/>
      <c r="AL166" s="1501"/>
      <c r="AM166" s="1501"/>
      <c r="AN166" s="1501"/>
      <c r="AO166" s="1501"/>
      <c r="AP166" s="1501"/>
      <c r="AQ166" s="1501"/>
      <c r="AR166" s="1501"/>
      <c r="AS166" s="1501"/>
      <c r="AT166" s="1501"/>
      <c r="AU166" s="1501"/>
      <c r="AV166" s="1501"/>
      <c r="AW166" s="1501"/>
      <c r="AX166" s="1501"/>
      <c r="AY166" s="1501"/>
      <c r="AZ166" s="1501"/>
      <c r="BA166" s="1500"/>
      <c r="BB166" s="1499"/>
      <c r="BC166" s="1499"/>
      <c r="BD166" s="1499"/>
      <c r="BE166" s="1499"/>
      <c r="BF166" s="1499"/>
      <c r="BG166" s="1499"/>
      <c r="BH166" s="1499"/>
      <c r="BI166" s="1499"/>
      <c r="BJ166" s="1499"/>
      <c r="BK166" s="1499"/>
      <c r="BL166" s="1499"/>
      <c r="BM166" s="1499"/>
      <c r="BN166" s="1499"/>
    </row>
    <row r="167" spans="1:66" ht="15.75" customHeight="1" x14ac:dyDescent="0.25">
      <c r="A167" s="1493"/>
      <c r="B167" s="1498"/>
      <c r="C167" s="1493"/>
      <c r="D167" s="1493"/>
      <c r="E167" s="1493"/>
      <c r="F167" s="1493"/>
      <c r="G167" s="1493"/>
      <c r="H167" s="1493"/>
      <c r="I167" s="1493"/>
      <c r="J167" s="1493"/>
      <c r="K167" s="1493"/>
      <c r="L167" s="1493"/>
      <c r="M167" s="1496"/>
      <c r="N167" s="1497"/>
      <c r="O167" s="1496"/>
      <c r="P167" s="1496"/>
      <c r="Q167" s="1496"/>
      <c r="R167" s="1496"/>
      <c r="S167" s="1496"/>
      <c r="T167" s="1496"/>
      <c r="U167" s="1496"/>
      <c r="V167" s="1496"/>
      <c r="W167" s="1496"/>
      <c r="X167" s="1496"/>
      <c r="Y167" s="1496"/>
      <c r="Z167" s="1497"/>
      <c r="AA167" s="1496"/>
      <c r="AB167" s="1496"/>
      <c r="AC167" s="1501"/>
      <c r="AD167" s="1501"/>
      <c r="AE167" s="1501"/>
      <c r="AF167" s="1501"/>
      <c r="AG167" s="1501"/>
      <c r="AH167" s="1501"/>
      <c r="AI167" s="1501"/>
      <c r="AJ167" s="1501"/>
      <c r="AK167" s="1501"/>
      <c r="AL167" s="1501"/>
      <c r="AM167" s="1501"/>
      <c r="AN167" s="1501"/>
      <c r="AO167" s="1501"/>
      <c r="AP167" s="1501"/>
      <c r="AQ167" s="1501"/>
      <c r="AR167" s="1501"/>
      <c r="AS167" s="1501"/>
      <c r="AT167" s="1501"/>
      <c r="AU167" s="1501"/>
      <c r="AV167" s="1501"/>
      <c r="AW167" s="1501"/>
      <c r="AX167" s="1501"/>
      <c r="AY167" s="1501"/>
      <c r="AZ167" s="1501"/>
      <c r="BA167" s="1500"/>
      <c r="BB167" s="1499"/>
      <c r="BC167" s="1499"/>
      <c r="BD167" s="1499"/>
      <c r="BE167" s="1499"/>
      <c r="BF167" s="1499"/>
      <c r="BG167" s="1499"/>
      <c r="BH167" s="1499"/>
      <c r="BI167" s="1499"/>
      <c r="BJ167" s="1499"/>
      <c r="BK167" s="1499"/>
      <c r="BL167" s="1499"/>
      <c r="BM167" s="1499"/>
      <c r="BN167" s="1499"/>
    </row>
    <row r="168" spans="1:66" ht="15.75" customHeight="1" x14ac:dyDescent="0.25">
      <c r="A168" s="1493"/>
      <c r="B168" s="1498"/>
      <c r="C168" s="1493"/>
      <c r="D168" s="1493"/>
      <c r="E168" s="1493"/>
      <c r="F168" s="1493"/>
      <c r="G168" s="1493"/>
      <c r="H168" s="1493"/>
      <c r="I168" s="1493"/>
      <c r="J168" s="1493"/>
      <c r="K168" s="1493"/>
      <c r="L168" s="1493"/>
      <c r="M168" s="1496"/>
      <c r="N168" s="1497"/>
      <c r="O168" s="1496"/>
      <c r="P168" s="1496"/>
      <c r="Q168" s="1496"/>
      <c r="R168" s="1496"/>
      <c r="S168" s="1496"/>
      <c r="T168" s="1496"/>
      <c r="U168" s="1496"/>
      <c r="V168" s="1496"/>
      <c r="W168" s="1496"/>
      <c r="X168" s="1496"/>
      <c r="Y168" s="1496"/>
      <c r="Z168" s="1497"/>
      <c r="AA168" s="1496"/>
      <c r="AB168" s="1496"/>
      <c r="AC168" s="1501"/>
      <c r="AD168" s="1501"/>
      <c r="AE168" s="1501"/>
      <c r="AF168" s="1501"/>
      <c r="AG168" s="1501"/>
      <c r="AH168" s="1501"/>
      <c r="AI168" s="1501"/>
      <c r="AJ168" s="1501"/>
      <c r="AK168" s="1501"/>
      <c r="AL168" s="1501"/>
      <c r="AM168" s="1501"/>
      <c r="AN168" s="1501"/>
      <c r="AO168" s="1501"/>
      <c r="AP168" s="1501"/>
      <c r="AQ168" s="1501"/>
      <c r="AR168" s="1501"/>
      <c r="AS168" s="1501"/>
      <c r="AT168" s="1501"/>
      <c r="AU168" s="1501"/>
      <c r="AV168" s="1501"/>
      <c r="AW168" s="1501"/>
      <c r="AX168" s="1501"/>
      <c r="AY168" s="1501"/>
      <c r="AZ168" s="1501"/>
      <c r="BA168" s="1500"/>
      <c r="BB168" s="1499"/>
      <c r="BC168" s="1499"/>
      <c r="BD168" s="1499"/>
      <c r="BE168" s="1499"/>
      <c r="BF168" s="1499"/>
      <c r="BG168" s="1499"/>
      <c r="BH168" s="1499"/>
      <c r="BI168" s="1499"/>
      <c r="BJ168" s="1499"/>
      <c r="BK168" s="1499"/>
      <c r="BL168" s="1499"/>
      <c r="BM168" s="1499"/>
      <c r="BN168" s="1499"/>
    </row>
    <row r="169" spans="1:66" ht="15.75" customHeight="1" x14ac:dyDescent="0.25">
      <c r="A169" s="1493"/>
      <c r="B169" s="1498"/>
      <c r="C169" s="1493"/>
      <c r="D169" s="1493"/>
      <c r="E169" s="1493"/>
      <c r="F169" s="1493"/>
      <c r="G169" s="1493"/>
      <c r="H169" s="1493"/>
      <c r="I169" s="1493"/>
      <c r="J169" s="1493"/>
      <c r="K169" s="1493"/>
      <c r="L169" s="1493"/>
      <c r="M169" s="1496"/>
      <c r="N169" s="1497"/>
      <c r="O169" s="1496"/>
      <c r="P169" s="1496"/>
      <c r="Q169" s="1496"/>
      <c r="R169" s="1496"/>
      <c r="S169" s="1496"/>
      <c r="T169" s="1496"/>
      <c r="U169" s="1496"/>
      <c r="V169" s="1496"/>
      <c r="W169" s="1496"/>
      <c r="X169" s="1496"/>
      <c r="Y169" s="1496"/>
      <c r="Z169" s="1497"/>
      <c r="AA169" s="1496"/>
      <c r="AB169" s="1496"/>
      <c r="AC169" s="1501"/>
      <c r="AD169" s="1501"/>
      <c r="AE169" s="1501"/>
      <c r="AF169" s="1501"/>
      <c r="AG169" s="1501"/>
      <c r="AH169" s="1501"/>
      <c r="AI169" s="1501"/>
      <c r="AJ169" s="1501"/>
      <c r="AK169" s="1501"/>
      <c r="AL169" s="1501"/>
      <c r="AM169" s="1501"/>
      <c r="AN169" s="1501"/>
      <c r="AO169" s="1501"/>
      <c r="AP169" s="1501"/>
      <c r="AQ169" s="1501"/>
      <c r="AR169" s="1501"/>
      <c r="AS169" s="1501"/>
      <c r="AT169" s="1501"/>
      <c r="AU169" s="1501"/>
      <c r="AV169" s="1501"/>
      <c r="AW169" s="1501"/>
      <c r="AX169" s="1501"/>
      <c r="AY169" s="1501"/>
      <c r="AZ169" s="1501"/>
      <c r="BA169" s="1500"/>
      <c r="BB169" s="1499"/>
      <c r="BC169" s="1499"/>
      <c r="BD169" s="1499"/>
      <c r="BE169" s="1499"/>
      <c r="BF169" s="1499"/>
      <c r="BG169" s="1499"/>
      <c r="BH169" s="1499"/>
      <c r="BI169" s="1499"/>
      <c r="BJ169" s="1499"/>
      <c r="BK169" s="1499"/>
      <c r="BL169" s="1499"/>
      <c r="BM169" s="1499"/>
      <c r="BN169" s="1499"/>
    </row>
    <row r="170" spans="1:66" ht="15.75" customHeight="1" x14ac:dyDescent="0.25">
      <c r="A170" s="1493"/>
      <c r="B170" s="1498"/>
      <c r="C170" s="1493"/>
      <c r="D170" s="1493"/>
      <c r="E170" s="1493"/>
      <c r="F170" s="1493"/>
      <c r="G170" s="1493"/>
      <c r="H170" s="1493"/>
      <c r="I170" s="1493"/>
      <c r="J170" s="1493"/>
      <c r="K170" s="1493"/>
      <c r="L170" s="1493"/>
      <c r="M170" s="1496"/>
      <c r="N170" s="1497"/>
      <c r="O170" s="1496"/>
      <c r="P170" s="1496"/>
      <c r="Q170" s="1496"/>
      <c r="R170" s="1496"/>
      <c r="S170" s="1496"/>
      <c r="T170" s="1496"/>
      <c r="U170" s="1496"/>
      <c r="V170" s="1496"/>
      <c r="W170" s="1496"/>
      <c r="X170" s="1496"/>
      <c r="Y170" s="1496"/>
      <c r="Z170" s="1497"/>
      <c r="AA170" s="1496"/>
      <c r="AB170" s="1496"/>
      <c r="AC170" s="1501"/>
      <c r="AD170" s="1501"/>
      <c r="AE170" s="1501"/>
      <c r="AF170" s="1501"/>
      <c r="AG170" s="1501"/>
      <c r="AH170" s="1501"/>
      <c r="AI170" s="1501"/>
      <c r="AJ170" s="1501"/>
      <c r="AK170" s="1501"/>
      <c r="AL170" s="1501"/>
      <c r="AM170" s="1501"/>
      <c r="AN170" s="1501"/>
      <c r="AO170" s="1501"/>
      <c r="AP170" s="1501"/>
      <c r="AQ170" s="1501"/>
      <c r="AR170" s="1501"/>
      <c r="AS170" s="1501"/>
      <c r="AT170" s="1501"/>
      <c r="AU170" s="1501"/>
      <c r="AV170" s="1501"/>
      <c r="AW170" s="1501"/>
      <c r="AX170" s="1501"/>
      <c r="AY170" s="1501"/>
      <c r="AZ170" s="1501"/>
      <c r="BA170" s="1500"/>
      <c r="BB170" s="1499"/>
      <c r="BC170" s="1499"/>
      <c r="BD170" s="1499"/>
      <c r="BE170" s="1499"/>
      <c r="BF170" s="1499"/>
      <c r="BG170" s="1499"/>
      <c r="BH170" s="1499"/>
      <c r="BI170" s="1499"/>
      <c r="BJ170" s="1499"/>
      <c r="BK170" s="1499"/>
      <c r="BL170" s="1499"/>
      <c r="BM170" s="1499"/>
      <c r="BN170" s="1499"/>
    </row>
    <row r="171" spans="1:66" ht="15.75" customHeight="1" x14ac:dyDescent="0.25">
      <c r="A171" s="1493"/>
      <c r="B171" s="1498"/>
      <c r="C171" s="1493"/>
      <c r="D171" s="1493"/>
      <c r="E171" s="1493"/>
      <c r="F171" s="1493"/>
      <c r="G171" s="1493"/>
      <c r="H171" s="1493"/>
      <c r="I171" s="1493"/>
      <c r="J171" s="1493"/>
      <c r="K171" s="1493"/>
      <c r="L171" s="1493"/>
      <c r="M171" s="1496"/>
      <c r="N171" s="1497"/>
      <c r="O171" s="1496"/>
      <c r="P171" s="1496"/>
      <c r="Q171" s="1496"/>
      <c r="R171" s="1496"/>
      <c r="S171" s="1496"/>
      <c r="T171" s="1496"/>
      <c r="U171" s="1496"/>
      <c r="V171" s="1496"/>
      <c r="W171" s="1496"/>
      <c r="X171" s="1496"/>
      <c r="Y171" s="1496"/>
      <c r="Z171" s="1497"/>
      <c r="AA171" s="1496"/>
      <c r="AB171" s="1496"/>
      <c r="AC171" s="1501"/>
      <c r="AD171" s="1501"/>
      <c r="AE171" s="1501"/>
      <c r="AF171" s="1501"/>
      <c r="AG171" s="1501"/>
      <c r="AH171" s="1501"/>
      <c r="AI171" s="1501"/>
      <c r="AJ171" s="1501"/>
      <c r="AK171" s="1501"/>
      <c r="AL171" s="1501"/>
      <c r="AM171" s="1501"/>
      <c r="AN171" s="1501"/>
      <c r="AO171" s="1501"/>
      <c r="AP171" s="1501"/>
      <c r="AQ171" s="1501"/>
      <c r="AR171" s="1501"/>
      <c r="AS171" s="1501"/>
      <c r="AT171" s="1501"/>
      <c r="AU171" s="1501"/>
      <c r="AV171" s="1501"/>
      <c r="AW171" s="1501"/>
      <c r="AX171" s="1501"/>
      <c r="AY171" s="1501"/>
      <c r="AZ171" s="1501"/>
      <c r="BA171" s="1500"/>
      <c r="BB171" s="1499"/>
      <c r="BC171" s="1499"/>
      <c r="BD171" s="1499"/>
      <c r="BE171" s="1499"/>
      <c r="BF171" s="1499"/>
      <c r="BG171" s="1499"/>
      <c r="BH171" s="1499"/>
      <c r="BI171" s="1499"/>
      <c r="BJ171" s="1499"/>
      <c r="BK171" s="1499"/>
      <c r="BL171" s="1499"/>
      <c r="BM171" s="1499"/>
      <c r="BN171" s="1499"/>
    </row>
    <row r="172" spans="1:66" ht="15.75" customHeight="1" x14ac:dyDescent="0.25">
      <c r="A172" s="1493"/>
      <c r="B172" s="1498"/>
      <c r="C172" s="1493"/>
      <c r="D172" s="1493"/>
      <c r="E172" s="1493"/>
      <c r="F172" s="1493"/>
      <c r="G172" s="1493"/>
      <c r="H172" s="1493"/>
      <c r="I172" s="1493"/>
      <c r="J172" s="1493"/>
      <c r="K172" s="1493"/>
      <c r="L172" s="1493"/>
      <c r="M172" s="1496"/>
      <c r="N172" s="1497"/>
      <c r="O172" s="1496"/>
      <c r="P172" s="1496"/>
      <c r="Q172" s="1496"/>
      <c r="R172" s="1496"/>
      <c r="S172" s="1496"/>
      <c r="T172" s="1496"/>
      <c r="U172" s="1496"/>
      <c r="V172" s="1496"/>
      <c r="W172" s="1496"/>
      <c r="X172" s="1496"/>
      <c r="Y172" s="1496"/>
      <c r="Z172" s="1497"/>
      <c r="AA172" s="1496"/>
      <c r="AB172" s="1496"/>
      <c r="AC172" s="1501"/>
      <c r="AD172" s="1501"/>
      <c r="AE172" s="1501"/>
      <c r="AF172" s="1501"/>
      <c r="AG172" s="1501"/>
      <c r="AH172" s="1501"/>
      <c r="AI172" s="1501"/>
      <c r="AJ172" s="1501"/>
      <c r="AK172" s="1501"/>
      <c r="AL172" s="1501"/>
      <c r="AM172" s="1501"/>
      <c r="AN172" s="1501"/>
      <c r="AO172" s="1501"/>
      <c r="AP172" s="1501"/>
      <c r="AQ172" s="1501"/>
      <c r="AR172" s="1501"/>
      <c r="AS172" s="1501"/>
      <c r="AT172" s="1501"/>
      <c r="AU172" s="1501"/>
      <c r="AV172" s="1501"/>
      <c r="AW172" s="1501"/>
      <c r="AX172" s="1501"/>
      <c r="AY172" s="1501"/>
      <c r="AZ172" s="1501"/>
      <c r="BA172" s="1500"/>
      <c r="BB172" s="1499"/>
      <c r="BC172" s="1499"/>
      <c r="BD172" s="1499"/>
      <c r="BE172" s="1499"/>
      <c r="BF172" s="1499"/>
      <c r="BG172" s="1499"/>
      <c r="BH172" s="1499"/>
      <c r="BI172" s="1499"/>
      <c r="BJ172" s="1499"/>
      <c r="BK172" s="1499"/>
      <c r="BL172" s="1499"/>
      <c r="BM172" s="1499"/>
      <c r="BN172" s="1499"/>
    </row>
    <row r="173" spans="1:66" ht="15.75" customHeight="1" x14ac:dyDescent="0.25">
      <c r="A173" s="1493"/>
      <c r="B173" s="1498"/>
      <c r="C173" s="1493"/>
      <c r="D173" s="1493"/>
      <c r="E173" s="1493"/>
      <c r="F173" s="1493"/>
      <c r="G173" s="1493"/>
      <c r="H173" s="1493"/>
      <c r="I173" s="1493"/>
      <c r="J173" s="1493"/>
      <c r="K173" s="1493"/>
      <c r="L173" s="1493"/>
      <c r="M173" s="1496"/>
      <c r="N173" s="1497"/>
      <c r="O173" s="1496"/>
      <c r="P173" s="1496"/>
      <c r="Q173" s="1496"/>
      <c r="R173" s="1496"/>
      <c r="S173" s="1496"/>
      <c r="T173" s="1496"/>
      <c r="U173" s="1496"/>
      <c r="V173" s="1496"/>
      <c r="W173" s="1496"/>
      <c r="X173" s="1496"/>
      <c r="Y173" s="1496"/>
      <c r="Z173" s="1497"/>
      <c r="AA173" s="1496"/>
      <c r="AB173" s="1496"/>
      <c r="AC173" s="1501"/>
      <c r="AD173" s="1501"/>
      <c r="AE173" s="1501"/>
      <c r="AF173" s="1501"/>
      <c r="AG173" s="1501"/>
      <c r="AH173" s="1501"/>
      <c r="AI173" s="1501"/>
      <c r="AJ173" s="1501"/>
      <c r="AK173" s="1501"/>
      <c r="AL173" s="1501"/>
      <c r="AM173" s="1501"/>
      <c r="AN173" s="1501"/>
      <c r="AO173" s="1501"/>
      <c r="AP173" s="1501"/>
      <c r="AQ173" s="1501"/>
      <c r="AR173" s="1501"/>
      <c r="AS173" s="1501"/>
      <c r="AT173" s="1501"/>
      <c r="AU173" s="1501"/>
      <c r="AV173" s="1501"/>
      <c r="AW173" s="1501"/>
      <c r="AX173" s="1501"/>
      <c r="AY173" s="1501"/>
      <c r="AZ173" s="1501"/>
      <c r="BA173" s="1500"/>
      <c r="BB173" s="1499"/>
      <c r="BC173" s="1499"/>
      <c r="BD173" s="1499"/>
      <c r="BE173" s="1499"/>
      <c r="BF173" s="1499"/>
      <c r="BG173" s="1499"/>
      <c r="BH173" s="1499"/>
      <c r="BI173" s="1499"/>
      <c r="BJ173" s="1499"/>
      <c r="BK173" s="1499"/>
      <c r="BL173" s="1499"/>
      <c r="BM173" s="1499"/>
      <c r="BN173" s="1499"/>
    </row>
    <row r="174" spans="1:66" ht="15.75" customHeight="1" x14ac:dyDescent="0.25">
      <c r="A174" s="1493"/>
      <c r="B174" s="1498"/>
      <c r="C174" s="1493"/>
      <c r="D174" s="1493"/>
      <c r="E174" s="1493"/>
      <c r="F174" s="1493"/>
      <c r="G174" s="1493"/>
      <c r="H174" s="1493"/>
      <c r="I174" s="1493"/>
      <c r="J174" s="1493"/>
      <c r="K174" s="1493"/>
      <c r="L174" s="1493"/>
      <c r="M174" s="1496"/>
      <c r="N174" s="1497"/>
      <c r="O174" s="1496"/>
      <c r="P174" s="1496"/>
      <c r="Q174" s="1496"/>
      <c r="R174" s="1496"/>
      <c r="S174" s="1496"/>
      <c r="T174" s="1496"/>
      <c r="U174" s="1496"/>
      <c r="V174" s="1496"/>
      <c r="W174" s="1496"/>
      <c r="X174" s="1496"/>
      <c r="Y174" s="1496"/>
      <c r="Z174" s="1497"/>
      <c r="AA174" s="1496"/>
      <c r="AB174" s="1496"/>
      <c r="AC174" s="1501"/>
      <c r="AD174" s="1501"/>
      <c r="AE174" s="1501"/>
      <c r="AF174" s="1501"/>
      <c r="AG174" s="1501"/>
      <c r="AH174" s="1501"/>
      <c r="AI174" s="1501"/>
      <c r="AJ174" s="1501"/>
      <c r="AK174" s="1501"/>
      <c r="AL174" s="1501"/>
      <c r="AM174" s="1501"/>
      <c r="AN174" s="1501"/>
      <c r="AO174" s="1501"/>
      <c r="AP174" s="1501"/>
      <c r="AQ174" s="1501"/>
      <c r="AR174" s="1501"/>
      <c r="AS174" s="1501"/>
      <c r="AT174" s="1501"/>
      <c r="AU174" s="1501"/>
      <c r="AV174" s="1501"/>
      <c r="AW174" s="1501"/>
      <c r="AX174" s="1501"/>
      <c r="AY174" s="1501"/>
      <c r="AZ174" s="1501"/>
      <c r="BA174" s="1500"/>
      <c r="BB174" s="1499"/>
      <c r="BC174" s="1499"/>
      <c r="BD174" s="1499"/>
      <c r="BE174" s="1499"/>
      <c r="BF174" s="1499"/>
      <c r="BG174" s="1499"/>
      <c r="BH174" s="1499"/>
      <c r="BI174" s="1499"/>
      <c r="BJ174" s="1499"/>
      <c r="BK174" s="1499"/>
      <c r="BL174" s="1499"/>
      <c r="BM174" s="1499"/>
      <c r="BN174" s="1499"/>
    </row>
    <row r="175" spans="1:66" ht="15.75" customHeight="1" x14ac:dyDescent="0.25">
      <c r="A175" s="1493"/>
      <c r="B175" s="1498"/>
      <c r="C175" s="1493"/>
      <c r="D175" s="1493"/>
      <c r="E175" s="1493"/>
      <c r="F175" s="1493"/>
      <c r="G175" s="1493"/>
      <c r="H175" s="1493"/>
      <c r="I175" s="1493"/>
      <c r="J175" s="1493"/>
      <c r="K175" s="1493"/>
      <c r="L175" s="1493"/>
      <c r="M175" s="1496"/>
      <c r="N175" s="1497"/>
      <c r="O175" s="1496"/>
      <c r="P175" s="1496"/>
      <c r="Q175" s="1496"/>
      <c r="R175" s="1496"/>
      <c r="S175" s="1496"/>
      <c r="T175" s="1496"/>
      <c r="U175" s="1496"/>
      <c r="V175" s="1496"/>
      <c r="W175" s="1496"/>
      <c r="X175" s="1496"/>
      <c r="Y175" s="1496"/>
      <c r="Z175" s="1497"/>
      <c r="AA175" s="1496"/>
      <c r="AB175" s="1496"/>
      <c r="AC175" s="1501"/>
      <c r="AD175" s="1501"/>
      <c r="AE175" s="1501"/>
      <c r="AF175" s="1501"/>
      <c r="AG175" s="1501"/>
      <c r="AH175" s="1501"/>
      <c r="AI175" s="1501"/>
      <c r="AJ175" s="1501"/>
      <c r="AK175" s="1501"/>
      <c r="AL175" s="1501"/>
      <c r="AM175" s="1501"/>
      <c r="AN175" s="1501"/>
      <c r="AO175" s="1501"/>
      <c r="AP175" s="1501"/>
      <c r="AQ175" s="1501"/>
      <c r="AR175" s="1501"/>
      <c r="AS175" s="1501"/>
      <c r="AT175" s="1501"/>
      <c r="AU175" s="1501"/>
      <c r="AV175" s="1501"/>
      <c r="AW175" s="1501"/>
      <c r="AX175" s="1501"/>
      <c r="AY175" s="1501"/>
      <c r="AZ175" s="1501"/>
      <c r="BA175" s="1500"/>
      <c r="BB175" s="1499"/>
      <c r="BC175" s="1499"/>
      <c r="BD175" s="1499"/>
      <c r="BE175" s="1499"/>
      <c r="BF175" s="1499"/>
      <c r="BG175" s="1499"/>
      <c r="BH175" s="1499"/>
      <c r="BI175" s="1499"/>
      <c r="BJ175" s="1499"/>
      <c r="BK175" s="1499"/>
      <c r="BL175" s="1499"/>
      <c r="BM175" s="1499"/>
      <c r="BN175" s="1499"/>
    </row>
    <row r="176" spans="1:66" ht="15.75" customHeight="1" x14ac:dyDescent="0.25">
      <c r="A176" s="1493"/>
      <c r="B176" s="1498"/>
      <c r="C176" s="1493"/>
      <c r="D176" s="1493"/>
      <c r="E176" s="1493"/>
      <c r="F176" s="1493"/>
      <c r="G176" s="1493"/>
      <c r="H176" s="1493"/>
      <c r="I176" s="1493"/>
      <c r="J176" s="1493"/>
      <c r="K176" s="1493"/>
      <c r="L176" s="1493"/>
      <c r="M176" s="1496"/>
      <c r="N176" s="1497"/>
      <c r="O176" s="1496"/>
      <c r="P176" s="1496"/>
      <c r="Q176" s="1496"/>
      <c r="R176" s="1496"/>
      <c r="S176" s="1496"/>
      <c r="T176" s="1496"/>
      <c r="U176" s="1496"/>
      <c r="V176" s="1496"/>
      <c r="W176" s="1496"/>
      <c r="X176" s="1496"/>
      <c r="Y176" s="1496"/>
      <c r="Z176" s="1497"/>
      <c r="AA176" s="1496"/>
      <c r="AB176" s="1496"/>
      <c r="AC176" s="1501"/>
      <c r="AD176" s="1501"/>
      <c r="AE176" s="1501"/>
      <c r="AF176" s="1501"/>
      <c r="AG176" s="1501"/>
      <c r="AH176" s="1501"/>
      <c r="AI176" s="1501"/>
      <c r="AJ176" s="1501"/>
      <c r="AK176" s="1501"/>
      <c r="AL176" s="1501"/>
      <c r="AM176" s="1501"/>
      <c r="AN176" s="1501"/>
      <c r="AO176" s="1501"/>
      <c r="AP176" s="1501"/>
      <c r="AQ176" s="1501"/>
      <c r="AR176" s="1501"/>
      <c r="AS176" s="1501"/>
      <c r="AT176" s="1501"/>
      <c r="AU176" s="1501"/>
      <c r="AV176" s="1501"/>
      <c r="AW176" s="1501"/>
      <c r="AX176" s="1501"/>
      <c r="AY176" s="1501"/>
      <c r="AZ176" s="1501"/>
      <c r="BA176" s="1500"/>
      <c r="BB176" s="1499"/>
      <c r="BC176" s="1499"/>
      <c r="BD176" s="1499"/>
      <c r="BE176" s="1499"/>
      <c r="BF176" s="1499"/>
      <c r="BG176" s="1499"/>
      <c r="BH176" s="1499"/>
      <c r="BI176" s="1499"/>
      <c r="BJ176" s="1499"/>
      <c r="BK176" s="1499"/>
      <c r="BL176" s="1499"/>
      <c r="BM176" s="1499"/>
      <c r="BN176" s="1499"/>
    </row>
    <row r="177" spans="1:66" ht="15.75" customHeight="1" x14ac:dyDescent="0.25">
      <c r="A177" s="1493"/>
      <c r="B177" s="1498"/>
      <c r="C177" s="1493"/>
      <c r="D177" s="1493"/>
      <c r="E177" s="1493"/>
      <c r="F177" s="1493"/>
      <c r="G177" s="1493"/>
      <c r="H177" s="1493"/>
      <c r="I177" s="1493"/>
      <c r="J177" s="1493"/>
      <c r="K177" s="1493"/>
      <c r="L177" s="1493"/>
      <c r="M177" s="1496"/>
      <c r="N177" s="1497"/>
      <c r="O177" s="1496"/>
      <c r="P177" s="1496"/>
      <c r="Q177" s="1496"/>
      <c r="R177" s="1496"/>
      <c r="S177" s="1496"/>
      <c r="T177" s="1496"/>
      <c r="U177" s="1496"/>
      <c r="V177" s="1496"/>
      <c r="W177" s="1496"/>
      <c r="X177" s="1496"/>
      <c r="Y177" s="1496"/>
      <c r="Z177" s="1497"/>
      <c r="AA177" s="1496"/>
      <c r="AB177" s="1496"/>
      <c r="AC177" s="1501"/>
      <c r="AD177" s="1501"/>
      <c r="AE177" s="1501"/>
      <c r="AF177" s="1501"/>
      <c r="AG177" s="1501"/>
      <c r="AH177" s="1501"/>
      <c r="AI177" s="1501"/>
      <c r="AJ177" s="1501"/>
      <c r="AK177" s="1501"/>
      <c r="AL177" s="1501"/>
      <c r="AM177" s="1501"/>
      <c r="AN177" s="1501"/>
      <c r="AO177" s="1501"/>
      <c r="AP177" s="1501"/>
      <c r="AQ177" s="1501"/>
      <c r="AR177" s="1501"/>
      <c r="AS177" s="1501"/>
      <c r="AT177" s="1501"/>
      <c r="AU177" s="1501"/>
      <c r="AV177" s="1501"/>
      <c r="AW177" s="1501"/>
      <c r="AX177" s="1501"/>
      <c r="AY177" s="1501"/>
      <c r="AZ177" s="1501"/>
      <c r="BA177" s="1500"/>
      <c r="BB177" s="1499"/>
      <c r="BC177" s="1499"/>
      <c r="BD177" s="1499"/>
      <c r="BE177" s="1499"/>
      <c r="BF177" s="1499"/>
      <c r="BG177" s="1499"/>
      <c r="BH177" s="1499"/>
      <c r="BI177" s="1499"/>
      <c r="BJ177" s="1499"/>
      <c r="BK177" s="1499"/>
      <c r="BL177" s="1499"/>
      <c r="BM177" s="1499"/>
      <c r="BN177" s="1499"/>
    </row>
    <row r="178" spans="1:66" ht="15.75" customHeight="1" x14ac:dyDescent="0.25">
      <c r="A178" s="1493"/>
      <c r="B178" s="1498"/>
      <c r="C178" s="1493"/>
      <c r="D178" s="1493"/>
      <c r="E178" s="1493"/>
      <c r="F178" s="1493"/>
      <c r="G178" s="1493"/>
      <c r="H178" s="1493"/>
      <c r="I178" s="1493"/>
      <c r="J178" s="1493"/>
      <c r="K178" s="1493"/>
      <c r="L178" s="1493"/>
      <c r="M178" s="1496"/>
      <c r="N178" s="1497"/>
      <c r="O178" s="1496"/>
      <c r="P178" s="1496"/>
      <c r="Q178" s="1496"/>
      <c r="R178" s="1496"/>
      <c r="S178" s="1496"/>
      <c r="T178" s="1496"/>
      <c r="U178" s="1496"/>
      <c r="V178" s="1496"/>
      <c r="W178" s="1496"/>
      <c r="X178" s="1496"/>
      <c r="Y178" s="1496"/>
      <c r="Z178" s="1497"/>
      <c r="AA178" s="1496"/>
      <c r="AB178" s="1496"/>
      <c r="AC178" s="1501"/>
      <c r="AD178" s="1501"/>
      <c r="AE178" s="1501"/>
      <c r="AF178" s="1501"/>
      <c r="AG178" s="1501"/>
      <c r="AH178" s="1501"/>
      <c r="AI178" s="1501"/>
      <c r="AJ178" s="1501"/>
      <c r="AK178" s="1501"/>
      <c r="AL178" s="1501"/>
      <c r="AM178" s="1501"/>
      <c r="AN178" s="1501"/>
      <c r="AO178" s="1501"/>
      <c r="AP178" s="1501"/>
      <c r="AQ178" s="1501"/>
      <c r="AR178" s="1501"/>
      <c r="AS178" s="1501"/>
      <c r="AT178" s="1501"/>
      <c r="AU178" s="1501"/>
      <c r="AV178" s="1501"/>
      <c r="AW178" s="1501"/>
      <c r="AX178" s="1501"/>
      <c r="AY178" s="1501"/>
      <c r="AZ178" s="1501"/>
      <c r="BA178" s="1500"/>
      <c r="BB178" s="1499"/>
      <c r="BC178" s="1499"/>
      <c r="BD178" s="1499"/>
      <c r="BE178" s="1499"/>
      <c r="BF178" s="1499"/>
      <c r="BG178" s="1499"/>
      <c r="BH178" s="1499"/>
      <c r="BI178" s="1499"/>
      <c r="BJ178" s="1499"/>
      <c r="BK178" s="1499"/>
      <c r="BL178" s="1499"/>
      <c r="BM178" s="1499"/>
      <c r="BN178" s="1499"/>
    </row>
    <row r="179" spans="1:66" ht="15.75" customHeight="1" x14ac:dyDescent="0.25">
      <c r="A179" s="1493"/>
      <c r="B179" s="1498"/>
      <c r="C179" s="1493"/>
      <c r="D179" s="1493"/>
      <c r="E179" s="1493"/>
      <c r="F179" s="1493"/>
      <c r="G179" s="1493"/>
      <c r="H179" s="1493"/>
      <c r="I179" s="1493"/>
      <c r="J179" s="1493"/>
      <c r="K179" s="1493"/>
      <c r="L179" s="1493"/>
      <c r="M179" s="1496"/>
      <c r="N179" s="1497"/>
      <c r="O179" s="1496"/>
      <c r="P179" s="1496"/>
      <c r="Q179" s="1496"/>
      <c r="R179" s="1496"/>
      <c r="S179" s="1496"/>
      <c r="T179" s="1496"/>
      <c r="U179" s="1496"/>
      <c r="V179" s="1496"/>
      <c r="W179" s="1496"/>
      <c r="X179" s="1496"/>
      <c r="Y179" s="1496"/>
      <c r="Z179" s="1497"/>
      <c r="AA179" s="1496"/>
      <c r="AB179" s="1496"/>
      <c r="AC179" s="1501"/>
      <c r="AD179" s="1501"/>
      <c r="AE179" s="1501"/>
      <c r="AF179" s="1501"/>
      <c r="AG179" s="1501"/>
      <c r="AH179" s="1501"/>
      <c r="AI179" s="1501"/>
      <c r="AJ179" s="1501"/>
      <c r="AK179" s="1501"/>
      <c r="AL179" s="1501"/>
      <c r="AM179" s="1501"/>
      <c r="AN179" s="1501"/>
      <c r="AO179" s="1501"/>
      <c r="AP179" s="1501"/>
      <c r="AQ179" s="1501"/>
      <c r="AR179" s="1501"/>
      <c r="AS179" s="1501"/>
      <c r="AT179" s="1501"/>
      <c r="AU179" s="1501"/>
      <c r="AV179" s="1501"/>
      <c r="AW179" s="1501"/>
      <c r="AX179" s="1501"/>
      <c r="AY179" s="1501"/>
      <c r="AZ179" s="1501"/>
      <c r="BA179" s="1500"/>
      <c r="BB179" s="1499"/>
      <c r="BC179" s="1499"/>
      <c r="BD179" s="1499"/>
      <c r="BE179" s="1499"/>
      <c r="BF179" s="1499"/>
      <c r="BG179" s="1499"/>
      <c r="BH179" s="1499"/>
      <c r="BI179" s="1499"/>
      <c r="BJ179" s="1499"/>
      <c r="BK179" s="1499"/>
      <c r="BL179" s="1499"/>
      <c r="BM179" s="1499"/>
      <c r="BN179" s="1499"/>
    </row>
    <row r="180" spans="1:66" ht="15.75" customHeight="1" x14ac:dyDescent="0.25">
      <c r="A180" s="1493"/>
      <c r="B180" s="1498"/>
      <c r="C180" s="1493"/>
      <c r="D180" s="1493"/>
      <c r="E180" s="1493"/>
      <c r="F180" s="1493"/>
      <c r="G180" s="1493"/>
      <c r="H180" s="1493"/>
      <c r="I180" s="1493"/>
      <c r="J180" s="1493"/>
      <c r="K180" s="1493"/>
      <c r="L180" s="1493"/>
      <c r="M180" s="1496"/>
      <c r="N180" s="1497"/>
      <c r="O180" s="1496"/>
      <c r="P180" s="1496"/>
      <c r="Q180" s="1496"/>
      <c r="R180" s="1496"/>
      <c r="S180" s="1496"/>
      <c r="T180" s="1496"/>
      <c r="U180" s="1496"/>
      <c r="V180" s="1496"/>
      <c r="W180" s="1496"/>
      <c r="X180" s="1496"/>
      <c r="Y180" s="1496"/>
      <c r="Z180" s="1497"/>
      <c r="AA180" s="1496"/>
      <c r="AB180" s="1496"/>
      <c r="AC180" s="1501"/>
      <c r="AD180" s="1501"/>
      <c r="AE180" s="1501"/>
      <c r="AF180" s="1501"/>
      <c r="AG180" s="1501"/>
      <c r="AH180" s="1501"/>
      <c r="AI180" s="1501"/>
      <c r="AJ180" s="1501"/>
      <c r="AK180" s="1501"/>
      <c r="AL180" s="1501"/>
      <c r="AM180" s="1501"/>
      <c r="AN180" s="1501"/>
      <c r="AO180" s="1501"/>
      <c r="AP180" s="1501"/>
      <c r="AQ180" s="1501"/>
      <c r="AR180" s="1501"/>
      <c r="AS180" s="1501"/>
      <c r="AT180" s="1501"/>
      <c r="AU180" s="1501"/>
      <c r="AV180" s="1501"/>
      <c r="AW180" s="1501"/>
      <c r="AX180" s="1501"/>
      <c r="AY180" s="1501"/>
      <c r="AZ180" s="1501"/>
      <c r="BA180" s="1500"/>
      <c r="BB180" s="1499"/>
      <c r="BC180" s="1499"/>
      <c r="BD180" s="1499"/>
      <c r="BE180" s="1499"/>
      <c r="BF180" s="1499"/>
      <c r="BG180" s="1499"/>
      <c r="BH180" s="1499"/>
      <c r="BI180" s="1499"/>
      <c r="BJ180" s="1499"/>
      <c r="BK180" s="1499"/>
      <c r="BL180" s="1499"/>
      <c r="BM180" s="1499"/>
      <c r="BN180" s="1499"/>
    </row>
    <row r="181" spans="1:66" ht="15.75" customHeight="1" x14ac:dyDescent="0.25">
      <c r="A181" s="1493"/>
      <c r="B181" s="1498"/>
      <c r="C181" s="1493"/>
      <c r="D181" s="1493"/>
      <c r="E181" s="1493"/>
      <c r="F181" s="1493"/>
      <c r="G181" s="1493"/>
      <c r="H181" s="1493"/>
      <c r="I181" s="1493"/>
      <c r="J181" s="1493"/>
      <c r="K181" s="1493"/>
      <c r="L181" s="1493"/>
      <c r="M181" s="1496"/>
      <c r="N181" s="1497"/>
      <c r="O181" s="1496"/>
      <c r="P181" s="1496"/>
      <c r="Q181" s="1496"/>
      <c r="R181" s="1496"/>
      <c r="S181" s="1496"/>
      <c r="T181" s="1496"/>
      <c r="U181" s="1496"/>
      <c r="V181" s="1496"/>
      <c r="W181" s="1496"/>
      <c r="X181" s="1496"/>
      <c r="Y181" s="1496"/>
      <c r="Z181" s="1497"/>
      <c r="AA181" s="1496"/>
      <c r="AB181" s="1496"/>
      <c r="AC181" s="1501"/>
      <c r="AD181" s="1501"/>
      <c r="AE181" s="1501"/>
      <c r="AF181" s="1501"/>
      <c r="AG181" s="1501"/>
      <c r="AH181" s="1501"/>
      <c r="AI181" s="1501"/>
      <c r="AJ181" s="1501"/>
      <c r="AK181" s="1501"/>
      <c r="AL181" s="1501"/>
      <c r="AM181" s="1501"/>
      <c r="AN181" s="1501"/>
      <c r="AO181" s="1501"/>
      <c r="AP181" s="1501"/>
      <c r="AQ181" s="1501"/>
      <c r="AR181" s="1501"/>
      <c r="AS181" s="1501"/>
      <c r="AT181" s="1501"/>
      <c r="AU181" s="1501"/>
      <c r="AV181" s="1501"/>
      <c r="AW181" s="1501"/>
      <c r="AX181" s="1501"/>
      <c r="AY181" s="1501"/>
      <c r="AZ181" s="1501"/>
      <c r="BA181" s="1500"/>
      <c r="BB181" s="1499"/>
      <c r="BC181" s="1499"/>
      <c r="BD181" s="1499"/>
      <c r="BE181" s="1499"/>
      <c r="BF181" s="1499"/>
      <c r="BG181" s="1499"/>
      <c r="BH181" s="1499"/>
      <c r="BI181" s="1499"/>
      <c r="BJ181" s="1499"/>
      <c r="BK181" s="1499"/>
      <c r="BL181" s="1499"/>
      <c r="BM181" s="1499"/>
      <c r="BN181" s="1499"/>
    </row>
    <row r="182" spans="1:66" ht="15.75" customHeight="1" x14ac:dyDescent="0.25">
      <c r="A182" s="1493"/>
      <c r="B182" s="1498"/>
      <c r="C182" s="1493"/>
      <c r="D182" s="1493"/>
      <c r="E182" s="1493"/>
      <c r="F182" s="1493"/>
      <c r="G182" s="1493"/>
      <c r="H182" s="1493"/>
      <c r="I182" s="1493"/>
      <c r="J182" s="1493"/>
      <c r="K182" s="1493"/>
      <c r="L182" s="1493"/>
      <c r="M182" s="1496"/>
      <c r="N182" s="1497"/>
      <c r="O182" s="1496"/>
      <c r="P182" s="1496"/>
      <c r="Q182" s="1496"/>
      <c r="R182" s="1496"/>
      <c r="S182" s="1496"/>
      <c r="T182" s="1496"/>
      <c r="U182" s="1496"/>
      <c r="V182" s="1496"/>
      <c r="W182" s="1496"/>
      <c r="X182" s="1496"/>
      <c r="Y182" s="1496"/>
      <c r="Z182" s="1497"/>
      <c r="AA182" s="1496"/>
      <c r="AB182" s="1496"/>
      <c r="AC182" s="1501"/>
      <c r="AD182" s="1501"/>
      <c r="AE182" s="1501"/>
      <c r="AF182" s="1501"/>
      <c r="AG182" s="1501"/>
      <c r="AH182" s="1501"/>
      <c r="AI182" s="1501"/>
      <c r="AJ182" s="1501"/>
      <c r="AK182" s="1501"/>
      <c r="AL182" s="1501"/>
      <c r="AM182" s="1501"/>
      <c r="AN182" s="1501"/>
      <c r="AO182" s="1501"/>
      <c r="AP182" s="1501"/>
      <c r="AQ182" s="1501"/>
      <c r="AR182" s="1501"/>
      <c r="AS182" s="1501"/>
      <c r="AT182" s="1501"/>
      <c r="AU182" s="1501"/>
      <c r="AV182" s="1501"/>
      <c r="AW182" s="1501"/>
      <c r="AX182" s="1501"/>
      <c r="AY182" s="1501"/>
      <c r="AZ182" s="1501"/>
      <c r="BA182" s="1500"/>
      <c r="BB182" s="1499"/>
      <c r="BC182" s="1499"/>
      <c r="BD182" s="1499"/>
      <c r="BE182" s="1499"/>
      <c r="BF182" s="1499"/>
      <c r="BG182" s="1499"/>
      <c r="BH182" s="1499"/>
      <c r="BI182" s="1499"/>
      <c r="BJ182" s="1499"/>
      <c r="BK182" s="1499"/>
      <c r="BL182" s="1499"/>
      <c r="BM182" s="1499"/>
      <c r="BN182" s="1499"/>
    </row>
    <row r="183" spans="1:66" ht="15.75" customHeight="1" x14ac:dyDescent="0.25">
      <c r="A183" s="1493"/>
      <c r="B183" s="1498"/>
      <c r="C183" s="1493"/>
      <c r="D183" s="1493"/>
      <c r="E183" s="1493"/>
      <c r="F183" s="1493"/>
      <c r="G183" s="1493"/>
      <c r="H183" s="1493"/>
      <c r="I183" s="1493"/>
      <c r="J183" s="1493"/>
      <c r="K183" s="1493"/>
      <c r="L183" s="1493"/>
      <c r="M183" s="1496"/>
      <c r="N183" s="1497"/>
      <c r="O183" s="1496"/>
      <c r="P183" s="1496"/>
      <c r="Q183" s="1496"/>
      <c r="R183" s="1496"/>
      <c r="S183" s="1496"/>
      <c r="T183" s="1496"/>
      <c r="U183" s="1496"/>
      <c r="V183" s="1496"/>
      <c r="W183" s="1496"/>
      <c r="X183" s="1496"/>
      <c r="Y183" s="1496"/>
      <c r="Z183" s="1497"/>
      <c r="AA183" s="1496"/>
      <c r="AB183" s="1496"/>
      <c r="AC183" s="1501"/>
      <c r="AD183" s="1501"/>
      <c r="AE183" s="1501"/>
      <c r="AF183" s="1501"/>
      <c r="AG183" s="1501"/>
      <c r="AH183" s="1501"/>
      <c r="AI183" s="1501"/>
      <c r="AJ183" s="1501"/>
      <c r="AK183" s="1501"/>
      <c r="AL183" s="1501"/>
      <c r="AM183" s="1501"/>
      <c r="AN183" s="1501"/>
      <c r="AO183" s="1501"/>
      <c r="AP183" s="1501"/>
      <c r="AQ183" s="1501"/>
      <c r="AR183" s="1501"/>
      <c r="AS183" s="1501"/>
      <c r="AT183" s="1501"/>
      <c r="AU183" s="1501"/>
      <c r="AV183" s="1501"/>
      <c r="AW183" s="1501"/>
      <c r="AX183" s="1501"/>
      <c r="AY183" s="1501"/>
      <c r="AZ183" s="1501"/>
      <c r="BA183" s="1500"/>
      <c r="BB183" s="1499"/>
      <c r="BC183" s="1499"/>
      <c r="BD183" s="1499"/>
      <c r="BE183" s="1499"/>
      <c r="BF183" s="1499"/>
      <c r="BG183" s="1499"/>
      <c r="BH183" s="1499"/>
      <c r="BI183" s="1499"/>
      <c r="BJ183" s="1499"/>
      <c r="BK183" s="1499"/>
      <c r="BL183" s="1499"/>
      <c r="BM183" s="1499"/>
      <c r="BN183" s="1499"/>
    </row>
    <row r="184" spans="1:66" ht="15.75" customHeight="1" x14ac:dyDescent="0.25">
      <c r="A184" s="1493"/>
      <c r="B184" s="1498"/>
      <c r="C184" s="1493"/>
      <c r="D184" s="1493"/>
      <c r="E184" s="1493"/>
      <c r="F184" s="1493"/>
      <c r="G184" s="1493"/>
      <c r="H184" s="1493"/>
      <c r="I184" s="1493"/>
      <c r="J184" s="1493"/>
      <c r="K184" s="1493"/>
      <c r="L184" s="1493"/>
      <c r="M184" s="1496"/>
      <c r="N184" s="1497"/>
      <c r="O184" s="1496"/>
      <c r="P184" s="1496"/>
      <c r="Q184" s="1496"/>
      <c r="R184" s="1496"/>
      <c r="S184" s="1496"/>
      <c r="T184" s="1496"/>
      <c r="U184" s="1496"/>
      <c r="V184" s="1496"/>
      <c r="W184" s="1496"/>
      <c r="X184" s="1496"/>
      <c r="Y184" s="1496"/>
      <c r="Z184" s="1497"/>
      <c r="AA184" s="1496"/>
      <c r="AB184" s="1496"/>
      <c r="AC184" s="1501"/>
      <c r="AD184" s="1501"/>
      <c r="AE184" s="1501"/>
      <c r="AF184" s="1501"/>
      <c r="AG184" s="1501"/>
      <c r="AH184" s="1501"/>
      <c r="AI184" s="1501"/>
      <c r="AJ184" s="1501"/>
      <c r="AK184" s="1501"/>
      <c r="AL184" s="1501"/>
      <c r="AM184" s="1501"/>
      <c r="AN184" s="1501"/>
      <c r="AO184" s="1501"/>
      <c r="AP184" s="1501"/>
      <c r="AQ184" s="1501"/>
      <c r="AR184" s="1501"/>
      <c r="AS184" s="1501"/>
      <c r="AT184" s="1501"/>
      <c r="AU184" s="1501"/>
      <c r="AV184" s="1501"/>
      <c r="AW184" s="1501"/>
      <c r="AX184" s="1501"/>
      <c r="AY184" s="1501"/>
      <c r="AZ184" s="1501"/>
      <c r="BA184" s="1500"/>
      <c r="BB184" s="1499"/>
      <c r="BC184" s="1499"/>
      <c r="BD184" s="1499"/>
      <c r="BE184" s="1499"/>
      <c r="BF184" s="1499"/>
      <c r="BG184" s="1499"/>
      <c r="BH184" s="1499"/>
      <c r="BI184" s="1499"/>
      <c r="BJ184" s="1499"/>
      <c r="BK184" s="1499"/>
      <c r="BL184" s="1499"/>
      <c r="BM184" s="1499"/>
      <c r="BN184" s="1499"/>
    </row>
    <row r="185" spans="1:66" ht="15.75" customHeight="1" x14ac:dyDescent="0.25">
      <c r="A185" s="1493"/>
      <c r="B185" s="1498"/>
      <c r="C185" s="1493"/>
      <c r="D185" s="1493"/>
      <c r="E185" s="1493"/>
      <c r="F185" s="1493"/>
      <c r="G185" s="1493"/>
      <c r="H185" s="1493"/>
      <c r="I185" s="1493"/>
      <c r="J185" s="1493"/>
      <c r="K185" s="1493"/>
      <c r="L185" s="1493"/>
      <c r="M185" s="1496"/>
      <c r="N185" s="1497"/>
      <c r="O185" s="1496"/>
      <c r="P185" s="1496"/>
      <c r="Q185" s="1496"/>
      <c r="R185" s="1496"/>
      <c r="S185" s="1496"/>
      <c r="T185" s="1496"/>
      <c r="U185" s="1496"/>
      <c r="V185" s="1496"/>
      <c r="W185" s="1496"/>
      <c r="X185" s="1496"/>
      <c r="Y185" s="1496"/>
      <c r="Z185" s="1497"/>
      <c r="AA185" s="1496"/>
      <c r="AB185" s="1496"/>
      <c r="AC185" s="1501"/>
      <c r="AD185" s="1501"/>
      <c r="AE185" s="1501"/>
      <c r="AF185" s="1501"/>
      <c r="AG185" s="1501"/>
      <c r="AH185" s="1501"/>
      <c r="AI185" s="1501"/>
      <c r="AJ185" s="1501"/>
      <c r="AK185" s="1501"/>
      <c r="AL185" s="1501"/>
      <c r="AM185" s="1501"/>
      <c r="AN185" s="1501"/>
      <c r="AO185" s="1501"/>
      <c r="AP185" s="1501"/>
      <c r="AQ185" s="1501"/>
      <c r="AR185" s="1501"/>
      <c r="AS185" s="1501"/>
      <c r="AT185" s="1501"/>
      <c r="AU185" s="1501"/>
      <c r="AV185" s="1501"/>
      <c r="AW185" s="1501"/>
      <c r="AX185" s="1501"/>
      <c r="AY185" s="1501"/>
      <c r="AZ185" s="1501"/>
      <c r="BA185" s="1500"/>
      <c r="BB185" s="1499"/>
      <c r="BC185" s="1499"/>
      <c r="BD185" s="1499"/>
      <c r="BE185" s="1499"/>
      <c r="BF185" s="1499"/>
      <c r="BG185" s="1499"/>
      <c r="BH185" s="1499"/>
      <c r="BI185" s="1499"/>
      <c r="BJ185" s="1499"/>
      <c r="BK185" s="1499"/>
      <c r="BL185" s="1499"/>
      <c r="BM185" s="1499"/>
      <c r="BN185" s="1499"/>
    </row>
    <row r="186" spans="1:66" ht="15.75" customHeight="1" x14ac:dyDescent="0.25">
      <c r="A186" s="1493"/>
      <c r="B186" s="1498"/>
      <c r="C186" s="1493"/>
      <c r="D186" s="1493"/>
      <c r="E186" s="1493"/>
      <c r="F186" s="1493"/>
      <c r="G186" s="1493"/>
      <c r="H186" s="1493"/>
      <c r="I186" s="1493"/>
      <c r="J186" s="1493"/>
      <c r="K186" s="1493"/>
      <c r="L186" s="1493"/>
      <c r="M186" s="1496"/>
      <c r="N186" s="1497"/>
      <c r="O186" s="1496"/>
      <c r="P186" s="1496"/>
      <c r="Q186" s="1496"/>
      <c r="R186" s="1496"/>
      <c r="S186" s="1496"/>
      <c r="T186" s="1496"/>
      <c r="U186" s="1496"/>
      <c r="V186" s="1496"/>
      <c r="W186" s="1496"/>
      <c r="X186" s="1496"/>
      <c r="Y186" s="1496"/>
      <c r="Z186" s="1497"/>
      <c r="AA186" s="1496"/>
      <c r="AB186" s="1496"/>
      <c r="AC186" s="1501"/>
      <c r="AD186" s="1501"/>
      <c r="AE186" s="1501"/>
      <c r="AF186" s="1501"/>
      <c r="AG186" s="1501"/>
      <c r="AH186" s="1501"/>
      <c r="AI186" s="1501"/>
      <c r="AJ186" s="1501"/>
      <c r="AK186" s="1501"/>
      <c r="AL186" s="1501"/>
      <c r="AM186" s="1501"/>
      <c r="AN186" s="1501"/>
      <c r="AO186" s="1501"/>
      <c r="AP186" s="1501"/>
      <c r="AQ186" s="1501"/>
      <c r="AR186" s="1501"/>
      <c r="AS186" s="1501"/>
      <c r="AT186" s="1501"/>
      <c r="AU186" s="1501"/>
      <c r="AV186" s="1501"/>
      <c r="AW186" s="1501"/>
      <c r="AX186" s="1501"/>
      <c r="AY186" s="1501"/>
      <c r="AZ186" s="1501"/>
      <c r="BA186" s="1500"/>
      <c r="BB186" s="1499"/>
      <c r="BC186" s="1499"/>
      <c r="BD186" s="1499"/>
      <c r="BE186" s="1499"/>
      <c r="BF186" s="1499"/>
      <c r="BG186" s="1499"/>
      <c r="BH186" s="1499"/>
      <c r="BI186" s="1499"/>
      <c r="BJ186" s="1499"/>
      <c r="BK186" s="1499"/>
      <c r="BL186" s="1499"/>
      <c r="BM186" s="1499"/>
      <c r="BN186" s="1499"/>
    </row>
    <row r="187" spans="1:66" ht="15.75" customHeight="1" x14ac:dyDescent="0.25">
      <c r="A187" s="1493"/>
      <c r="B187" s="1498"/>
      <c r="C187" s="1493"/>
      <c r="D187" s="1493"/>
      <c r="E187" s="1493"/>
      <c r="F187" s="1493"/>
      <c r="G187" s="1493"/>
      <c r="H187" s="1493"/>
      <c r="I187" s="1493"/>
      <c r="J187" s="1493"/>
      <c r="K187" s="1493"/>
      <c r="L187" s="1493"/>
      <c r="M187" s="1496"/>
      <c r="N187" s="1497"/>
      <c r="O187" s="1496"/>
      <c r="P187" s="1496"/>
      <c r="Q187" s="1496"/>
      <c r="R187" s="1496"/>
      <c r="S187" s="1496"/>
      <c r="T187" s="1496"/>
      <c r="U187" s="1496"/>
      <c r="V187" s="1496"/>
      <c r="W187" s="1496"/>
      <c r="X187" s="1496"/>
      <c r="Y187" s="1496"/>
      <c r="Z187" s="1497"/>
      <c r="AA187" s="1496"/>
      <c r="AB187" s="1496"/>
      <c r="AC187" s="1501"/>
      <c r="AD187" s="1501"/>
      <c r="AE187" s="1501"/>
      <c r="AF187" s="1501"/>
      <c r="AG187" s="1501"/>
      <c r="AH187" s="1501"/>
      <c r="AI187" s="1501"/>
      <c r="AJ187" s="1501"/>
      <c r="AK187" s="1501"/>
      <c r="AL187" s="1501"/>
      <c r="AM187" s="1501"/>
      <c r="AN187" s="1501"/>
      <c r="AO187" s="1501"/>
      <c r="AP187" s="1501"/>
      <c r="AQ187" s="1501"/>
      <c r="AR187" s="1501"/>
      <c r="AS187" s="1501"/>
      <c r="AT187" s="1501"/>
      <c r="AU187" s="1501"/>
      <c r="AV187" s="1501"/>
      <c r="AW187" s="1501"/>
      <c r="AX187" s="1501"/>
      <c r="AY187" s="1501"/>
      <c r="AZ187" s="1501"/>
      <c r="BA187" s="1500"/>
      <c r="BB187" s="1499"/>
      <c r="BC187" s="1499"/>
      <c r="BD187" s="1499"/>
      <c r="BE187" s="1499"/>
      <c r="BF187" s="1499"/>
      <c r="BG187" s="1499"/>
      <c r="BH187" s="1499"/>
      <c r="BI187" s="1499"/>
      <c r="BJ187" s="1499"/>
      <c r="BK187" s="1499"/>
      <c r="BL187" s="1499"/>
      <c r="BM187" s="1499"/>
      <c r="BN187" s="1499"/>
    </row>
    <row r="188" spans="1:66" ht="15.75" customHeight="1" x14ac:dyDescent="0.25">
      <c r="A188" s="1493"/>
      <c r="B188" s="1498"/>
      <c r="C188" s="1493"/>
      <c r="D188" s="1493"/>
      <c r="E188" s="1493"/>
      <c r="F188" s="1493"/>
      <c r="G188" s="1493"/>
      <c r="H188" s="1493"/>
      <c r="I188" s="1493"/>
      <c r="J188" s="1493"/>
      <c r="K188" s="1493"/>
      <c r="L188" s="1493"/>
      <c r="M188" s="1496"/>
      <c r="N188" s="1497"/>
      <c r="O188" s="1496"/>
      <c r="P188" s="1496"/>
      <c r="Q188" s="1496"/>
      <c r="R188" s="1496"/>
      <c r="S188" s="1496"/>
      <c r="T188" s="1496"/>
      <c r="U188" s="1496"/>
      <c r="V188" s="1496"/>
      <c r="W188" s="1496"/>
      <c r="X188" s="1496"/>
      <c r="Y188" s="1496"/>
      <c r="Z188" s="1497"/>
      <c r="AA188" s="1496"/>
      <c r="AB188" s="1496"/>
      <c r="AC188" s="1501"/>
      <c r="AD188" s="1501"/>
      <c r="AE188" s="1501"/>
      <c r="AF188" s="1501"/>
      <c r="AG188" s="1501"/>
      <c r="AH188" s="1501"/>
      <c r="AI188" s="1501"/>
      <c r="AJ188" s="1501"/>
      <c r="AK188" s="1501"/>
      <c r="AL188" s="1501"/>
      <c r="AM188" s="1501"/>
      <c r="AN188" s="1501"/>
      <c r="AO188" s="1501"/>
      <c r="AP188" s="1501"/>
      <c r="AQ188" s="1501"/>
      <c r="AR188" s="1501"/>
      <c r="AS188" s="1501"/>
      <c r="AT188" s="1501"/>
      <c r="AU188" s="1501"/>
      <c r="AV188" s="1501"/>
      <c r="AW188" s="1501"/>
      <c r="AX188" s="1501"/>
      <c r="AY188" s="1501"/>
      <c r="AZ188" s="1501"/>
      <c r="BA188" s="1500"/>
      <c r="BB188" s="1499"/>
      <c r="BC188" s="1499"/>
      <c r="BD188" s="1499"/>
      <c r="BE188" s="1499"/>
      <c r="BF188" s="1499"/>
      <c r="BG188" s="1499"/>
      <c r="BH188" s="1499"/>
      <c r="BI188" s="1499"/>
      <c r="BJ188" s="1499"/>
      <c r="BK188" s="1499"/>
      <c r="BL188" s="1499"/>
      <c r="BM188" s="1499"/>
      <c r="BN188" s="1499"/>
    </row>
    <row r="189" spans="1:66" ht="15.75" customHeight="1" x14ac:dyDescent="0.25">
      <c r="A189" s="1493"/>
      <c r="B189" s="1498"/>
      <c r="C189" s="1493"/>
      <c r="D189" s="1493"/>
      <c r="E189" s="1493"/>
      <c r="F189" s="1493"/>
      <c r="G189" s="1493"/>
      <c r="H189" s="1493"/>
      <c r="I189" s="1493"/>
      <c r="J189" s="1493"/>
      <c r="K189" s="1493"/>
      <c r="L189" s="1493"/>
      <c r="M189" s="1496"/>
      <c r="N189" s="1497"/>
      <c r="O189" s="1496"/>
      <c r="P189" s="1496"/>
      <c r="Q189" s="1496"/>
      <c r="R189" s="1496"/>
      <c r="S189" s="1496"/>
      <c r="T189" s="1496"/>
      <c r="U189" s="1496"/>
      <c r="V189" s="1496"/>
      <c r="W189" s="1496"/>
      <c r="X189" s="1496"/>
      <c r="Y189" s="1496"/>
      <c r="Z189" s="1497"/>
      <c r="AA189" s="1496"/>
      <c r="AB189" s="1496"/>
      <c r="AC189" s="1501"/>
      <c r="AD189" s="1501"/>
      <c r="AE189" s="1501"/>
      <c r="AF189" s="1501"/>
      <c r="AG189" s="1501"/>
      <c r="AH189" s="1501"/>
      <c r="AI189" s="1501"/>
      <c r="AJ189" s="1501"/>
      <c r="AK189" s="1501"/>
      <c r="AL189" s="1501"/>
      <c r="AM189" s="1501"/>
      <c r="AN189" s="1501"/>
      <c r="AO189" s="1501"/>
      <c r="AP189" s="1501"/>
      <c r="AQ189" s="1501"/>
      <c r="AR189" s="1501"/>
      <c r="AS189" s="1501"/>
      <c r="AT189" s="1501"/>
      <c r="AU189" s="1501"/>
      <c r="AV189" s="1501"/>
      <c r="AW189" s="1501"/>
      <c r="AX189" s="1501"/>
      <c r="AY189" s="1501"/>
      <c r="AZ189" s="1501"/>
      <c r="BA189" s="1500"/>
      <c r="BB189" s="1499"/>
      <c r="BC189" s="1499"/>
      <c r="BD189" s="1499"/>
      <c r="BE189" s="1499"/>
      <c r="BF189" s="1499"/>
      <c r="BG189" s="1499"/>
      <c r="BH189" s="1499"/>
      <c r="BI189" s="1499"/>
      <c r="BJ189" s="1499"/>
      <c r="BK189" s="1499"/>
      <c r="BL189" s="1499"/>
      <c r="BM189" s="1499"/>
      <c r="BN189" s="1499"/>
    </row>
    <row r="190" spans="1:66" ht="15.75" customHeight="1" x14ac:dyDescent="0.25">
      <c r="A190" s="1493"/>
      <c r="B190" s="1498"/>
      <c r="C190" s="1493"/>
      <c r="D190" s="1493"/>
      <c r="E190" s="1493"/>
      <c r="F190" s="1493"/>
      <c r="G190" s="1493"/>
      <c r="H190" s="1493"/>
      <c r="I190" s="1493"/>
      <c r="J190" s="1493"/>
      <c r="K190" s="1493"/>
      <c r="L190" s="1493"/>
      <c r="M190" s="1496"/>
      <c r="N190" s="1497"/>
      <c r="O190" s="1496"/>
      <c r="P190" s="1496"/>
      <c r="Q190" s="1496"/>
      <c r="R190" s="1496"/>
      <c r="S190" s="1496"/>
      <c r="T190" s="1496"/>
      <c r="U190" s="1496"/>
      <c r="V190" s="1496"/>
      <c r="W190" s="1496"/>
      <c r="X190" s="1496"/>
      <c r="Y190" s="1496"/>
      <c r="Z190" s="1497"/>
      <c r="AA190" s="1496"/>
      <c r="AB190" s="1496"/>
      <c r="AC190" s="1501"/>
      <c r="AD190" s="1501"/>
      <c r="AE190" s="1501"/>
      <c r="AF190" s="1501"/>
      <c r="AG190" s="1501"/>
      <c r="AH190" s="1501"/>
      <c r="AI190" s="1501"/>
      <c r="AJ190" s="1501"/>
      <c r="AK190" s="1501"/>
      <c r="AL190" s="1501"/>
      <c r="AM190" s="1501"/>
      <c r="AN190" s="1501"/>
      <c r="AO190" s="1501"/>
      <c r="AP190" s="1501"/>
      <c r="AQ190" s="1501"/>
      <c r="AR190" s="1501"/>
      <c r="AS190" s="1501"/>
      <c r="AT190" s="1501"/>
      <c r="AU190" s="1501"/>
      <c r="AV190" s="1501"/>
      <c r="AW190" s="1501"/>
      <c r="AX190" s="1501"/>
      <c r="AY190" s="1501"/>
      <c r="AZ190" s="1501"/>
      <c r="BA190" s="1500"/>
      <c r="BB190" s="1499"/>
      <c r="BC190" s="1499"/>
      <c r="BD190" s="1499"/>
      <c r="BE190" s="1499"/>
      <c r="BF190" s="1499"/>
      <c r="BG190" s="1499"/>
      <c r="BH190" s="1499"/>
      <c r="BI190" s="1499"/>
      <c r="BJ190" s="1499"/>
      <c r="BK190" s="1499"/>
      <c r="BL190" s="1499"/>
      <c r="BM190" s="1499"/>
      <c r="BN190" s="1499"/>
    </row>
    <row r="191" spans="1:66" ht="15.75" customHeight="1" x14ac:dyDescent="0.25">
      <c r="A191" s="1493"/>
      <c r="B191" s="1498"/>
      <c r="C191" s="1493"/>
      <c r="D191" s="1493"/>
      <c r="E191" s="1493"/>
      <c r="F191" s="1493"/>
      <c r="G191" s="1493"/>
      <c r="H191" s="1493"/>
      <c r="I191" s="1493"/>
      <c r="J191" s="1493"/>
      <c r="K191" s="1493"/>
      <c r="L191" s="1493"/>
      <c r="M191" s="1496"/>
      <c r="N191" s="1497"/>
      <c r="O191" s="1496"/>
      <c r="P191" s="1496"/>
      <c r="Q191" s="1496"/>
      <c r="R191" s="1496"/>
      <c r="S191" s="1496"/>
      <c r="T191" s="1496"/>
      <c r="U191" s="1496"/>
      <c r="V191" s="1496"/>
      <c r="W191" s="1496"/>
      <c r="X191" s="1496"/>
      <c r="Y191" s="1496"/>
      <c r="Z191" s="1497"/>
      <c r="AA191" s="1496"/>
      <c r="AB191" s="1496"/>
      <c r="AC191" s="1501"/>
      <c r="AD191" s="1501"/>
      <c r="AE191" s="1501"/>
      <c r="AF191" s="1501"/>
      <c r="AG191" s="1501"/>
      <c r="AH191" s="1501"/>
      <c r="AI191" s="1501"/>
      <c r="AJ191" s="1501"/>
      <c r="AK191" s="1501"/>
      <c r="AL191" s="1501"/>
      <c r="AM191" s="1501"/>
      <c r="AN191" s="1501"/>
      <c r="AO191" s="1501"/>
      <c r="AP191" s="1501"/>
      <c r="AQ191" s="1501"/>
      <c r="AR191" s="1501"/>
      <c r="AS191" s="1501"/>
      <c r="AT191" s="1501"/>
      <c r="AU191" s="1501"/>
      <c r="AV191" s="1501"/>
      <c r="AW191" s="1501"/>
      <c r="AX191" s="1501"/>
      <c r="AY191" s="1501"/>
      <c r="AZ191" s="1501"/>
      <c r="BA191" s="1500"/>
      <c r="BB191" s="1499"/>
      <c r="BC191" s="1499"/>
      <c r="BD191" s="1499"/>
      <c r="BE191" s="1499"/>
      <c r="BF191" s="1499"/>
      <c r="BG191" s="1499"/>
      <c r="BH191" s="1499"/>
      <c r="BI191" s="1499"/>
      <c r="BJ191" s="1499"/>
      <c r="BK191" s="1499"/>
      <c r="BL191" s="1499"/>
      <c r="BM191" s="1499"/>
      <c r="BN191" s="1499"/>
    </row>
    <row r="192" spans="1:66" ht="15.75" customHeight="1" x14ac:dyDescent="0.25">
      <c r="A192" s="1493"/>
      <c r="B192" s="1498"/>
      <c r="C192" s="1493"/>
      <c r="D192" s="1493"/>
      <c r="E192" s="1493"/>
      <c r="F192" s="1493"/>
      <c r="G192" s="1493"/>
      <c r="H192" s="1493"/>
      <c r="I192" s="1493"/>
      <c r="J192" s="1493"/>
      <c r="K192" s="1493"/>
      <c r="L192" s="1493"/>
      <c r="M192" s="1496"/>
      <c r="N192" s="1497"/>
      <c r="O192" s="1496"/>
      <c r="P192" s="1496"/>
      <c r="Q192" s="1496"/>
      <c r="R192" s="1496"/>
      <c r="S192" s="1496"/>
      <c r="T192" s="1496"/>
      <c r="U192" s="1496"/>
      <c r="V192" s="1496"/>
      <c r="W192" s="1496"/>
      <c r="X192" s="1496"/>
      <c r="Y192" s="1496"/>
      <c r="Z192" s="1497"/>
      <c r="AA192" s="1496"/>
      <c r="AB192" s="1496"/>
      <c r="AC192" s="1501"/>
      <c r="AD192" s="1501"/>
      <c r="AE192" s="1501"/>
      <c r="AF192" s="1501"/>
      <c r="AG192" s="1501"/>
      <c r="AH192" s="1501"/>
      <c r="AI192" s="1501"/>
      <c r="AJ192" s="1501"/>
      <c r="AK192" s="1501"/>
      <c r="AL192" s="1501"/>
      <c r="AM192" s="1501"/>
      <c r="AN192" s="1501"/>
      <c r="AO192" s="1501"/>
      <c r="AP192" s="1501"/>
      <c r="AQ192" s="1501"/>
      <c r="AR192" s="1501"/>
      <c r="AS192" s="1501"/>
      <c r="AT192" s="1501"/>
      <c r="AU192" s="1501"/>
      <c r="AV192" s="1501"/>
      <c r="AW192" s="1501"/>
      <c r="AX192" s="1501"/>
      <c r="AY192" s="1501"/>
      <c r="AZ192" s="1501"/>
      <c r="BA192" s="1500"/>
      <c r="BB192" s="1499"/>
      <c r="BC192" s="1499"/>
      <c r="BD192" s="1499"/>
      <c r="BE192" s="1499"/>
      <c r="BF192" s="1499"/>
      <c r="BG192" s="1499"/>
      <c r="BH192" s="1499"/>
      <c r="BI192" s="1499"/>
      <c r="BJ192" s="1499"/>
      <c r="BK192" s="1499"/>
      <c r="BL192" s="1499"/>
      <c r="BM192" s="1499"/>
      <c r="BN192" s="1499"/>
    </row>
    <row r="193" spans="1:66" ht="15.75" customHeight="1" x14ac:dyDescent="0.25">
      <c r="A193" s="1493"/>
      <c r="B193" s="1498"/>
      <c r="C193" s="1493"/>
      <c r="D193" s="1493"/>
      <c r="E193" s="1493"/>
      <c r="F193" s="1493"/>
      <c r="G193" s="1493"/>
      <c r="H193" s="1493"/>
      <c r="I193" s="1493"/>
      <c r="J193" s="1493"/>
      <c r="K193" s="1493"/>
      <c r="L193" s="1493"/>
      <c r="M193" s="1496"/>
      <c r="N193" s="1497"/>
      <c r="O193" s="1496"/>
      <c r="P193" s="1496"/>
      <c r="Q193" s="1496"/>
      <c r="R193" s="1496"/>
      <c r="S193" s="1496"/>
      <c r="T193" s="1496"/>
      <c r="U193" s="1496"/>
      <c r="V193" s="1496"/>
      <c r="W193" s="1496"/>
      <c r="X193" s="1496"/>
      <c r="Y193" s="1496"/>
      <c r="Z193" s="1497"/>
      <c r="AA193" s="1496"/>
      <c r="AB193" s="1496"/>
      <c r="AC193" s="1501"/>
      <c r="AD193" s="1501"/>
      <c r="AE193" s="1501"/>
      <c r="AF193" s="1501"/>
      <c r="AG193" s="1501"/>
      <c r="AH193" s="1501"/>
      <c r="AI193" s="1501"/>
      <c r="AJ193" s="1501"/>
      <c r="AK193" s="1501"/>
      <c r="AL193" s="1501"/>
      <c r="AM193" s="1501"/>
      <c r="AN193" s="1501"/>
      <c r="AO193" s="1501"/>
      <c r="AP193" s="1501"/>
      <c r="AQ193" s="1501"/>
      <c r="AR193" s="1501"/>
      <c r="AS193" s="1501"/>
      <c r="AT193" s="1501"/>
      <c r="AU193" s="1501"/>
      <c r="AV193" s="1501"/>
      <c r="AW193" s="1501"/>
      <c r="AX193" s="1501"/>
      <c r="AY193" s="1501"/>
      <c r="AZ193" s="1501"/>
      <c r="BA193" s="1500"/>
      <c r="BB193" s="1499"/>
      <c r="BC193" s="1499"/>
      <c r="BD193" s="1499"/>
      <c r="BE193" s="1499"/>
      <c r="BF193" s="1499"/>
      <c r="BG193" s="1499"/>
      <c r="BH193" s="1499"/>
      <c r="BI193" s="1499"/>
      <c r="BJ193" s="1499"/>
      <c r="BK193" s="1499"/>
      <c r="BL193" s="1499"/>
      <c r="BM193" s="1499"/>
      <c r="BN193" s="1499"/>
    </row>
    <row r="194" spans="1:66" ht="15.75" customHeight="1" x14ac:dyDescent="0.25">
      <c r="A194" s="1493"/>
      <c r="B194" s="1498"/>
      <c r="C194" s="1493"/>
      <c r="D194" s="1493"/>
      <c r="E194" s="1493"/>
      <c r="F194" s="1493"/>
      <c r="G194" s="1493"/>
      <c r="H194" s="1493"/>
      <c r="I194" s="1493"/>
      <c r="J194" s="1493"/>
      <c r="K194" s="1493"/>
      <c r="L194" s="1493"/>
      <c r="M194" s="1496"/>
      <c r="N194" s="1497"/>
      <c r="O194" s="1496"/>
      <c r="P194" s="1496"/>
      <c r="Q194" s="1496"/>
      <c r="R194" s="1496"/>
      <c r="S194" s="1496"/>
      <c r="T194" s="1496"/>
      <c r="U194" s="1496"/>
      <c r="V194" s="1496"/>
      <c r="W194" s="1496"/>
      <c r="X194" s="1496"/>
      <c r="Y194" s="1496"/>
      <c r="Z194" s="1497"/>
      <c r="AA194" s="1496"/>
      <c r="AB194" s="1496"/>
      <c r="AC194" s="1501"/>
      <c r="AD194" s="1501"/>
      <c r="AE194" s="1501"/>
      <c r="AF194" s="1501"/>
      <c r="AG194" s="1501"/>
      <c r="AH194" s="1501"/>
      <c r="AI194" s="1501"/>
      <c r="AJ194" s="1501"/>
      <c r="AK194" s="1501"/>
      <c r="AL194" s="1501"/>
      <c r="AM194" s="1501"/>
      <c r="AN194" s="1501"/>
      <c r="AO194" s="1501"/>
      <c r="AP194" s="1501"/>
      <c r="AQ194" s="1501"/>
      <c r="AR194" s="1501"/>
      <c r="AS194" s="1501"/>
      <c r="AT194" s="1501"/>
      <c r="AU194" s="1501"/>
      <c r="AV194" s="1501"/>
      <c r="AW194" s="1501"/>
      <c r="AX194" s="1501"/>
      <c r="AY194" s="1501"/>
      <c r="AZ194" s="1501"/>
      <c r="BA194" s="1500"/>
      <c r="BB194" s="1499"/>
      <c r="BC194" s="1499"/>
      <c r="BD194" s="1499"/>
      <c r="BE194" s="1499"/>
      <c r="BF194" s="1499"/>
      <c r="BG194" s="1499"/>
      <c r="BH194" s="1499"/>
      <c r="BI194" s="1499"/>
      <c r="BJ194" s="1499"/>
      <c r="BK194" s="1499"/>
      <c r="BL194" s="1499"/>
      <c r="BM194" s="1499"/>
      <c r="BN194" s="1499"/>
    </row>
    <row r="195" spans="1:66" ht="15.75" customHeight="1" x14ac:dyDescent="0.25">
      <c r="A195" s="1493"/>
      <c r="B195" s="1498"/>
      <c r="C195" s="1493"/>
      <c r="D195" s="1493"/>
      <c r="E195" s="1493"/>
      <c r="F195" s="1493"/>
      <c r="G195" s="1493"/>
      <c r="H195" s="1493"/>
      <c r="I195" s="1493"/>
      <c r="J195" s="1493"/>
      <c r="K195" s="1493"/>
      <c r="L195" s="1493"/>
      <c r="M195" s="1496"/>
      <c r="N195" s="1497"/>
      <c r="O195" s="1496"/>
      <c r="P195" s="1496"/>
      <c r="Q195" s="1496"/>
      <c r="R195" s="1496"/>
      <c r="S195" s="1496"/>
      <c r="T195" s="1496"/>
      <c r="U195" s="1496"/>
      <c r="V195" s="1496"/>
      <c r="W195" s="1496"/>
      <c r="X195" s="1496"/>
      <c r="Y195" s="1496"/>
      <c r="Z195" s="1497"/>
      <c r="AA195" s="1496"/>
      <c r="AB195" s="1496"/>
      <c r="AC195" s="1501"/>
      <c r="AD195" s="1501"/>
      <c r="AE195" s="1501"/>
      <c r="AF195" s="1501"/>
      <c r="AG195" s="1501"/>
      <c r="AH195" s="1501"/>
      <c r="AI195" s="1501"/>
      <c r="AJ195" s="1501"/>
      <c r="AK195" s="1501"/>
      <c r="AL195" s="1501"/>
      <c r="AM195" s="1501"/>
      <c r="AN195" s="1501"/>
      <c r="AO195" s="1501"/>
      <c r="AP195" s="1501"/>
      <c r="AQ195" s="1501"/>
      <c r="AR195" s="1501"/>
      <c r="AS195" s="1501"/>
      <c r="AT195" s="1501"/>
      <c r="AU195" s="1501"/>
      <c r="AV195" s="1501"/>
      <c r="AW195" s="1501"/>
      <c r="AX195" s="1501"/>
      <c r="AY195" s="1501"/>
      <c r="AZ195" s="1501"/>
      <c r="BA195" s="1500"/>
      <c r="BB195" s="1499"/>
      <c r="BC195" s="1499"/>
      <c r="BD195" s="1499"/>
      <c r="BE195" s="1499"/>
      <c r="BF195" s="1499"/>
      <c r="BG195" s="1499"/>
      <c r="BH195" s="1499"/>
      <c r="BI195" s="1499"/>
      <c r="BJ195" s="1499"/>
      <c r="BK195" s="1499"/>
      <c r="BL195" s="1499"/>
      <c r="BM195" s="1499"/>
      <c r="BN195" s="1499"/>
    </row>
    <row r="196" spans="1:66" ht="15.75" customHeight="1" x14ac:dyDescent="0.25">
      <c r="A196" s="1493"/>
      <c r="B196" s="1498"/>
      <c r="C196" s="1493"/>
      <c r="D196" s="1493"/>
      <c r="E196" s="1493"/>
      <c r="F196" s="1493"/>
      <c r="G196" s="1493"/>
      <c r="H196" s="1493"/>
      <c r="I196" s="1493"/>
      <c r="J196" s="1493"/>
      <c r="K196" s="1493"/>
      <c r="L196" s="1493"/>
      <c r="M196" s="1496"/>
      <c r="N196" s="1497"/>
      <c r="O196" s="1496"/>
      <c r="P196" s="1496"/>
      <c r="Q196" s="1496"/>
      <c r="R196" s="1496"/>
      <c r="S196" s="1496"/>
      <c r="T196" s="1496"/>
      <c r="U196" s="1496"/>
      <c r="V196" s="1496"/>
      <c r="W196" s="1496"/>
      <c r="X196" s="1496"/>
      <c r="Y196" s="1496"/>
      <c r="Z196" s="1497"/>
      <c r="AA196" s="1496"/>
      <c r="AB196" s="1496"/>
      <c r="AC196" s="1501"/>
      <c r="AD196" s="1501"/>
      <c r="AE196" s="1501"/>
      <c r="AF196" s="1501"/>
      <c r="AG196" s="1501"/>
      <c r="AH196" s="1501"/>
      <c r="AI196" s="1501"/>
      <c r="AJ196" s="1501"/>
      <c r="AK196" s="1501"/>
      <c r="AL196" s="1501"/>
      <c r="AM196" s="1501"/>
      <c r="AN196" s="1501"/>
      <c r="AO196" s="1501"/>
      <c r="AP196" s="1501"/>
      <c r="AQ196" s="1501"/>
      <c r="AR196" s="1501"/>
      <c r="AS196" s="1501"/>
      <c r="AT196" s="1501"/>
      <c r="AU196" s="1501"/>
      <c r="AV196" s="1501"/>
      <c r="AW196" s="1501"/>
      <c r="AX196" s="1501"/>
      <c r="AY196" s="1501"/>
      <c r="AZ196" s="1501"/>
      <c r="BA196" s="1500"/>
      <c r="BB196" s="1499"/>
      <c r="BC196" s="1499"/>
      <c r="BD196" s="1499"/>
      <c r="BE196" s="1499"/>
      <c r="BF196" s="1499"/>
      <c r="BG196" s="1499"/>
      <c r="BH196" s="1499"/>
      <c r="BI196" s="1499"/>
      <c r="BJ196" s="1499"/>
      <c r="BK196" s="1499"/>
      <c r="BL196" s="1499"/>
      <c r="BM196" s="1499"/>
      <c r="BN196" s="1499"/>
    </row>
    <row r="197" spans="1:66" ht="15.75" customHeight="1" x14ac:dyDescent="0.25">
      <c r="A197" s="1493"/>
      <c r="B197" s="1498"/>
      <c r="C197" s="1493"/>
      <c r="D197" s="1493"/>
      <c r="E197" s="1493"/>
      <c r="F197" s="1493"/>
      <c r="G197" s="1493"/>
      <c r="H197" s="1493"/>
      <c r="I197" s="1493"/>
      <c r="J197" s="1493"/>
      <c r="K197" s="1493"/>
      <c r="L197" s="1493"/>
      <c r="M197" s="1496"/>
      <c r="N197" s="1497"/>
      <c r="O197" s="1496"/>
      <c r="P197" s="1496"/>
      <c r="Q197" s="1496"/>
      <c r="R197" s="1496"/>
      <c r="S197" s="1496"/>
      <c r="T197" s="1496"/>
      <c r="U197" s="1496"/>
      <c r="V197" s="1496"/>
      <c r="W197" s="1496"/>
      <c r="X197" s="1496"/>
      <c r="Y197" s="1496"/>
      <c r="Z197" s="1497"/>
      <c r="AA197" s="1496"/>
      <c r="AB197" s="1496"/>
      <c r="AC197" s="1501"/>
      <c r="AD197" s="1501"/>
      <c r="AE197" s="1501"/>
      <c r="AF197" s="1501"/>
      <c r="AG197" s="1501"/>
      <c r="AH197" s="1501"/>
      <c r="AI197" s="1501"/>
      <c r="AJ197" s="1501"/>
      <c r="AK197" s="1501"/>
      <c r="AL197" s="1501"/>
      <c r="AM197" s="1501"/>
      <c r="AN197" s="1501"/>
      <c r="AO197" s="1501"/>
      <c r="AP197" s="1501"/>
      <c r="AQ197" s="1501"/>
      <c r="AR197" s="1501"/>
      <c r="AS197" s="1501"/>
      <c r="AT197" s="1501"/>
      <c r="AU197" s="1501"/>
      <c r="AV197" s="1501"/>
      <c r="AW197" s="1501"/>
      <c r="AX197" s="1501"/>
      <c r="AY197" s="1501"/>
      <c r="AZ197" s="1501"/>
      <c r="BA197" s="1500"/>
      <c r="BB197" s="1499"/>
      <c r="BC197" s="1499"/>
      <c r="BD197" s="1499"/>
      <c r="BE197" s="1499"/>
      <c r="BF197" s="1499"/>
      <c r="BG197" s="1499"/>
      <c r="BH197" s="1499"/>
      <c r="BI197" s="1499"/>
      <c r="BJ197" s="1499"/>
      <c r="BK197" s="1499"/>
      <c r="BL197" s="1499"/>
      <c r="BM197" s="1499"/>
      <c r="BN197" s="1499"/>
    </row>
    <row r="198" spans="1:66" ht="15.75" customHeight="1" x14ac:dyDescent="0.25">
      <c r="A198" s="1493"/>
      <c r="B198" s="1498"/>
      <c r="C198" s="1493"/>
      <c r="D198" s="1493"/>
      <c r="E198" s="1493"/>
      <c r="F198" s="1493"/>
      <c r="G198" s="1493"/>
      <c r="H198" s="1493"/>
      <c r="I198" s="1493"/>
      <c r="J198" s="1493"/>
      <c r="K198" s="1493"/>
      <c r="L198" s="1493"/>
      <c r="M198" s="1496"/>
      <c r="N198" s="1497"/>
      <c r="O198" s="1496"/>
      <c r="P198" s="1496"/>
      <c r="Q198" s="1496"/>
      <c r="R198" s="1496"/>
      <c r="S198" s="1496"/>
      <c r="T198" s="1496"/>
      <c r="U198" s="1496"/>
      <c r="V198" s="1496"/>
      <c r="W198" s="1496"/>
      <c r="X198" s="1496"/>
      <c r="Y198" s="1496"/>
      <c r="Z198" s="1497"/>
      <c r="AA198" s="1496"/>
      <c r="AB198" s="1496"/>
      <c r="AC198" s="1501"/>
      <c r="AD198" s="1501"/>
      <c r="AE198" s="1501"/>
      <c r="AF198" s="1501"/>
      <c r="AG198" s="1501"/>
      <c r="AH198" s="1501"/>
      <c r="AI198" s="1501"/>
      <c r="AJ198" s="1501"/>
      <c r="AK198" s="1501"/>
      <c r="AL198" s="1501"/>
      <c r="AM198" s="1501"/>
      <c r="AN198" s="1501"/>
      <c r="AO198" s="1501"/>
      <c r="AP198" s="1501"/>
      <c r="AQ198" s="1501"/>
      <c r="AR198" s="1501"/>
      <c r="AS198" s="1501"/>
      <c r="AT198" s="1501"/>
      <c r="AU198" s="1501"/>
      <c r="AV198" s="1501"/>
      <c r="AW198" s="1501"/>
      <c r="AX198" s="1501"/>
      <c r="AY198" s="1501"/>
      <c r="AZ198" s="1501"/>
      <c r="BA198" s="1500"/>
      <c r="BB198" s="1499"/>
      <c r="BC198" s="1499"/>
      <c r="BD198" s="1499"/>
      <c r="BE198" s="1499"/>
      <c r="BF198" s="1499"/>
      <c r="BG198" s="1499"/>
      <c r="BH198" s="1499"/>
      <c r="BI198" s="1499"/>
      <c r="BJ198" s="1499"/>
      <c r="BK198" s="1499"/>
      <c r="BL198" s="1499"/>
      <c r="BM198" s="1499"/>
      <c r="BN198" s="1499"/>
    </row>
    <row r="199" spans="1:66" ht="15.75" customHeight="1" x14ac:dyDescent="0.25">
      <c r="A199" s="1493"/>
      <c r="B199" s="1498"/>
      <c r="C199" s="1493"/>
      <c r="D199" s="1493"/>
      <c r="E199" s="1493"/>
      <c r="F199" s="1493"/>
      <c r="G199" s="1493"/>
      <c r="H199" s="1493"/>
      <c r="I199" s="1493"/>
      <c r="J199" s="1493"/>
      <c r="K199" s="1493"/>
      <c r="L199" s="1493"/>
      <c r="M199" s="1496"/>
      <c r="N199" s="1497"/>
      <c r="O199" s="1496"/>
      <c r="P199" s="1496"/>
      <c r="Q199" s="1496"/>
      <c r="R199" s="1496"/>
      <c r="S199" s="1496"/>
      <c r="T199" s="1496"/>
      <c r="U199" s="1496"/>
      <c r="V199" s="1496"/>
      <c r="W199" s="1496"/>
      <c r="X199" s="1496"/>
      <c r="Y199" s="1496"/>
      <c r="Z199" s="1497"/>
      <c r="AA199" s="1496"/>
      <c r="AB199" s="1496"/>
      <c r="AC199" s="1501"/>
      <c r="AD199" s="1501"/>
      <c r="AE199" s="1501"/>
      <c r="AF199" s="1501"/>
      <c r="AG199" s="1501"/>
      <c r="AH199" s="1501"/>
      <c r="AI199" s="1501"/>
      <c r="AJ199" s="1501"/>
      <c r="AK199" s="1501"/>
      <c r="AL199" s="1501"/>
      <c r="AM199" s="1501"/>
      <c r="AN199" s="1501"/>
      <c r="AO199" s="1501"/>
      <c r="AP199" s="1501"/>
      <c r="AQ199" s="1501"/>
      <c r="AR199" s="1501"/>
      <c r="AS199" s="1501"/>
      <c r="AT199" s="1501"/>
      <c r="AU199" s="1501"/>
      <c r="AV199" s="1501"/>
      <c r="AW199" s="1501"/>
      <c r="AX199" s="1501"/>
      <c r="AY199" s="1501"/>
      <c r="AZ199" s="1501"/>
      <c r="BA199" s="1500"/>
      <c r="BB199" s="1499"/>
      <c r="BC199" s="1499"/>
      <c r="BD199" s="1499"/>
      <c r="BE199" s="1499"/>
      <c r="BF199" s="1499"/>
      <c r="BG199" s="1499"/>
      <c r="BH199" s="1499"/>
      <c r="BI199" s="1499"/>
      <c r="BJ199" s="1499"/>
      <c r="BK199" s="1499"/>
      <c r="BL199" s="1499"/>
      <c r="BM199" s="1499"/>
      <c r="BN199" s="1499"/>
    </row>
    <row r="200" spans="1:66" ht="15.75" customHeight="1" x14ac:dyDescent="0.25">
      <c r="A200" s="1493"/>
      <c r="B200" s="1498"/>
      <c r="C200" s="1493"/>
      <c r="D200" s="1493"/>
      <c r="E200" s="1493"/>
      <c r="F200" s="1493"/>
      <c r="G200" s="1493"/>
      <c r="H200" s="1493"/>
      <c r="I200" s="1493"/>
      <c r="J200" s="1493"/>
      <c r="K200" s="1493"/>
      <c r="L200" s="1493"/>
      <c r="M200" s="1496"/>
      <c r="N200" s="1497"/>
      <c r="O200" s="1496"/>
      <c r="P200" s="1496"/>
      <c r="Q200" s="1496"/>
      <c r="R200" s="1496"/>
      <c r="S200" s="1496"/>
      <c r="T200" s="1496"/>
      <c r="U200" s="1496"/>
      <c r="V200" s="1496"/>
      <c r="W200" s="1496"/>
      <c r="X200" s="1496"/>
      <c r="Y200" s="1496"/>
      <c r="Z200" s="1497"/>
      <c r="AA200" s="1496"/>
      <c r="AB200" s="1496"/>
      <c r="AC200" s="1501"/>
      <c r="AD200" s="1501"/>
      <c r="AE200" s="1501"/>
      <c r="AF200" s="1501"/>
      <c r="AG200" s="1501"/>
      <c r="AH200" s="1501"/>
      <c r="AI200" s="1501"/>
      <c r="AJ200" s="1501"/>
      <c r="AK200" s="1501"/>
      <c r="AL200" s="1501"/>
      <c r="AM200" s="1501"/>
      <c r="AN200" s="1501"/>
      <c r="AO200" s="1501"/>
      <c r="AP200" s="1501"/>
      <c r="AQ200" s="1501"/>
      <c r="AR200" s="1501"/>
      <c r="AS200" s="1501"/>
      <c r="AT200" s="1501"/>
      <c r="AU200" s="1501"/>
      <c r="AV200" s="1501"/>
      <c r="AW200" s="1501"/>
      <c r="AX200" s="1501"/>
      <c r="AY200" s="1501"/>
      <c r="AZ200" s="1501"/>
      <c r="BA200" s="1500"/>
      <c r="BB200" s="1499"/>
      <c r="BC200" s="1499"/>
      <c r="BD200" s="1499"/>
      <c r="BE200" s="1499"/>
      <c r="BF200" s="1499"/>
      <c r="BG200" s="1499"/>
      <c r="BH200" s="1499"/>
      <c r="BI200" s="1499"/>
      <c r="BJ200" s="1499"/>
      <c r="BK200" s="1499"/>
      <c r="BL200" s="1499"/>
      <c r="BM200" s="1499"/>
      <c r="BN200" s="1499"/>
    </row>
    <row r="201" spans="1:66" ht="15.75" customHeight="1" x14ac:dyDescent="0.25">
      <c r="A201" s="1493"/>
      <c r="B201" s="1498"/>
      <c r="C201" s="1493"/>
      <c r="D201" s="1493"/>
      <c r="E201" s="1493"/>
      <c r="F201" s="1493"/>
      <c r="G201" s="1493"/>
      <c r="H201" s="1493"/>
      <c r="I201" s="1493"/>
      <c r="J201" s="1493"/>
      <c r="K201" s="1493"/>
      <c r="L201" s="1493"/>
      <c r="M201" s="1496"/>
      <c r="N201" s="1497"/>
      <c r="O201" s="1496"/>
      <c r="P201" s="1496"/>
      <c r="Q201" s="1496"/>
      <c r="R201" s="1496"/>
      <c r="S201" s="1496"/>
      <c r="T201" s="1496"/>
      <c r="U201" s="1496"/>
      <c r="V201" s="1496"/>
      <c r="W201" s="1496"/>
      <c r="X201" s="1496"/>
      <c r="Y201" s="1496"/>
      <c r="Z201" s="1497"/>
      <c r="AA201" s="1496"/>
      <c r="AB201" s="1496"/>
      <c r="AC201" s="1501"/>
      <c r="AD201" s="1501"/>
      <c r="AE201" s="1501"/>
      <c r="AF201" s="1501"/>
      <c r="AG201" s="1501"/>
      <c r="AH201" s="1501"/>
      <c r="AI201" s="1501"/>
      <c r="AJ201" s="1501"/>
      <c r="AK201" s="1501"/>
      <c r="AL201" s="1501"/>
      <c r="AM201" s="1501"/>
      <c r="AN201" s="1501"/>
      <c r="AO201" s="1501"/>
      <c r="AP201" s="1501"/>
      <c r="AQ201" s="1501"/>
      <c r="AR201" s="1501"/>
      <c r="AS201" s="1501"/>
      <c r="AT201" s="1501"/>
      <c r="AU201" s="1501"/>
      <c r="AV201" s="1501"/>
      <c r="AW201" s="1501"/>
      <c r="AX201" s="1501"/>
      <c r="AY201" s="1501"/>
      <c r="AZ201" s="1501"/>
      <c r="BA201" s="1500"/>
      <c r="BB201" s="1499"/>
      <c r="BC201" s="1499"/>
      <c r="BD201" s="1499"/>
      <c r="BE201" s="1499"/>
      <c r="BF201" s="1499"/>
      <c r="BG201" s="1499"/>
      <c r="BH201" s="1499"/>
      <c r="BI201" s="1499"/>
      <c r="BJ201" s="1499"/>
      <c r="BK201" s="1499"/>
      <c r="BL201" s="1499"/>
      <c r="BM201" s="1499"/>
      <c r="BN201" s="1499"/>
    </row>
    <row r="202" spans="1:66" ht="15.75" customHeight="1" x14ac:dyDescent="0.25">
      <c r="A202" s="1493"/>
      <c r="B202" s="1498"/>
      <c r="C202" s="1493"/>
      <c r="D202" s="1493"/>
      <c r="E202" s="1493"/>
      <c r="F202" s="1493"/>
      <c r="G202" s="1493"/>
      <c r="H202" s="1493"/>
      <c r="I202" s="1493"/>
      <c r="J202" s="1493"/>
      <c r="K202" s="1493"/>
      <c r="L202" s="1493"/>
      <c r="M202" s="1496"/>
      <c r="N202" s="1497"/>
      <c r="O202" s="1496"/>
      <c r="P202" s="1496"/>
      <c r="Q202" s="1496"/>
      <c r="R202" s="1496"/>
      <c r="S202" s="1496"/>
      <c r="T202" s="1496"/>
      <c r="U202" s="1496"/>
      <c r="V202" s="1496"/>
      <c r="W202" s="1496"/>
      <c r="X202" s="1496"/>
      <c r="Y202" s="1496"/>
      <c r="Z202" s="1497"/>
      <c r="AA202" s="1496"/>
      <c r="AB202" s="1496"/>
      <c r="AC202" s="1501"/>
      <c r="AD202" s="1501"/>
      <c r="AE202" s="1501"/>
      <c r="AF202" s="1501"/>
      <c r="AG202" s="1501"/>
      <c r="AH202" s="1501"/>
      <c r="AI202" s="1501"/>
      <c r="AJ202" s="1501"/>
      <c r="AK202" s="1501"/>
      <c r="AL202" s="1501"/>
      <c r="AM202" s="1501"/>
      <c r="AN202" s="1501"/>
      <c r="AO202" s="1501"/>
      <c r="AP202" s="1501"/>
      <c r="AQ202" s="1501"/>
      <c r="AR202" s="1501"/>
      <c r="AS202" s="1501"/>
      <c r="AT202" s="1501"/>
      <c r="AU202" s="1501"/>
      <c r="AV202" s="1501"/>
      <c r="AW202" s="1501"/>
      <c r="AX202" s="1501"/>
      <c r="AY202" s="1501"/>
      <c r="AZ202" s="1501"/>
      <c r="BA202" s="1500"/>
      <c r="BB202" s="1499"/>
      <c r="BC202" s="1499"/>
      <c r="BD202" s="1499"/>
      <c r="BE202" s="1499"/>
      <c r="BF202" s="1499"/>
      <c r="BG202" s="1499"/>
      <c r="BH202" s="1499"/>
      <c r="BI202" s="1499"/>
      <c r="BJ202" s="1499"/>
      <c r="BK202" s="1499"/>
      <c r="BL202" s="1499"/>
      <c r="BM202" s="1499"/>
      <c r="BN202" s="1499"/>
    </row>
    <row r="203" spans="1:66" ht="15.75" customHeight="1" x14ac:dyDescent="0.25">
      <c r="A203" s="1493"/>
      <c r="B203" s="1498"/>
      <c r="C203" s="1493"/>
      <c r="D203" s="1493"/>
      <c r="E203" s="1493"/>
      <c r="F203" s="1493"/>
      <c r="G203" s="1493"/>
      <c r="H203" s="1493"/>
      <c r="I203" s="1493"/>
      <c r="J203" s="1493"/>
      <c r="K203" s="1493"/>
      <c r="L203" s="1493"/>
      <c r="M203" s="1496"/>
      <c r="N203" s="1497"/>
      <c r="O203" s="1496"/>
      <c r="P203" s="1496"/>
      <c r="Q203" s="1496"/>
      <c r="R203" s="1496"/>
      <c r="S203" s="1496"/>
      <c r="T203" s="1496"/>
      <c r="U203" s="1496"/>
      <c r="V203" s="1496"/>
      <c r="W203" s="1496"/>
      <c r="X203" s="1496"/>
      <c r="Y203" s="1496"/>
      <c r="Z203" s="1497"/>
      <c r="AA203" s="1496"/>
      <c r="AB203" s="1496"/>
      <c r="AC203" s="1501"/>
      <c r="AD203" s="1501"/>
      <c r="AE203" s="1501"/>
      <c r="AF203" s="1501"/>
      <c r="AG203" s="1501"/>
      <c r="AH203" s="1501"/>
      <c r="AI203" s="1501"/>
      <c r="AJ203" s="1501"/>
      <c r="AK203" s="1501"/>
      <c r="AL203" s="1501"/>
      <c r="AM203" s="1501"/>
      <c r="AN203" s="1501"/>
      <c r="AO203" s="1501"/>
      <c r="AP203" s="1501"/>
      <c r="AQ203" s="1501"/>
      <c r="AR203" s="1501"/>
      <c r="AS203" s="1501"/>
      <c r="AT203" s="1501"/>
      <c r="AU203" s="1501"/>
      <c r="AV203" s="1501"/>
      <c r="AW203" s="1501"/>
      <c r="AX203" s="1501"/>
      <c r="AY203" s="1501"/>
      <c r="AZ203" s="1501"/>
      <c r="BA203" s="1500"/>
      <c r="BB203" s="1499"/>
      <c r="BC203" s="1499"/>
      <c r="BD203" s="1499"/>
      <c r="BE203" s="1499"/>
      <c r="BF203" s="1499"/>
      <c r="BG203" s="1499"/>
      <c r="BH203" s="1499"/>
      <c r="BI203" s="1499"/>
      <c r="BJ203" s="1499"/>
      <c r="BK203" s="1499"/>
      <c r="BL203" s="1499"/>
      <c r="BM203" s="1499"/>
      <c r="BN203" s="1499"/>
    </row>
    <row r="204" spans="1:66" ht="15.75" customHeight="1" x14ac:dyDescent="0.25">
      <c r="A204" s="1493"/>
      <c r="B204" s="1498"/>
      <c r="C204" s="1493"/>
      <c r="D204" s="1493"/>
      <c r="E204" s="1493"/>
      <c r="F204" s="1493"/>
      <c r="G204" s="1493"/>
      <c r="H204" s="1493"/>
      <c r="I204" s="1493"/>
      <c r="J204" s="1493"/>
      <c r="K204" s="1493"/>
      <c r="L204" s="1493"/>
      <c r="M204" s="1496"/>
      <c r="N204" s="1497"/>
      <c r="O204" s="1496"/>
      <c r="P204" s="1496"/>
      <c r="Q204" s="1496"/>
      <c r="R204" s="1496"/>
      <c r="S204" s="1496"/>
      <c r="T204" s="1496"/>
      <c r="U204" s="1496"/>
      <c r="V204" s="1496"/>
      <c r="W204" s="1496"/>
      <c r="X204" s="1496"/>
      <c r="Y204" s="1496"/>
      <c r="Z204" s="1497"/>
      <c r="AA204" s="1496"/>
      <c r="AB204" s="1496"/>
      <c r="AC204" s="1501"/>
      <c r="AD204" s="1501"/>
      <c r="AE204" s="1501"/>
      <c r="AF204" s="1501"/>
      <c r="AG204" s="1501"/>
      <c r="AH204" s="1501"/>
      <c r="AI204" s="1501"/>
      <c r="AJ204" s="1501"/>
      <c r="AK204" s="1501"/>
      <c r="AL204" s="1501"/>
      <c r="AM204" s="1501"/>
      <c r="AN204" s="1501"/>
      <c r="AO204" s="1501"/>
      <c r="AP204" s="1501"/>
      <c r="AQ204" s="1501"/>
      <c r="AR204" s="1501"/>
      <c r="AS204" s="1501"/>
      <c r="AT204" s="1501"/>
      <c r="AU204" s="1501"/>
      <c r="AV204" s="1501"/>
      <c r="AW204" s="1501"/>
      <c r="AX204" s="1501"/>
      <c r="AY204" s="1501"/>
      <c r="AZ204" s="1501"/>
      <c r="BA204" s="1500"/>
      <c r="BB204" s="1499"/>
      <c r="BC204" s="1499"/>
      <c r="BD204" s="1499"/>
      <c r="BE204" s="1499"/>
      <c r="BF204" s="1499"/>
      <c r="BG204" s="1499"/>
      <c r="BH204" s="1499"/>
      <c r="BI204" s="1499"/>
      <c r="BJ204" s="1499"/>
      <c r="BK204" s="1499"/>
      <c r="BL204" s="1499"/>
      <c r="BM204" s="1499"/>
      <c r="BN204" s="1499"/>
    </row>
    <row r="205" spans="1:66" ht="15.75" customHeight="1" x14ac:dyDescent="0.25">
      <c r="A205" s="1493"/>
      <c r="B205" s="1498"/>
      <c r="C205" s="1493"/>
      <c r="D205" s="1493"/>
      <c r="E205" s="1493"/>
      <c r="F205" s="1493"/>
      <c r="G205" s="1493"/>
      <c r="H205" s="1493"/>
      <c r="I205" s="1493"/>
      <c r="J205" s="1493"/>
      <c r="K205" s="1493"/>
      <c r="L205" s="1493"/>
      <c r="M205" s="1496"/>
      <c r="N205" s="1497"/>
      <c r="O205" s="1496"/>
      <c r="P205" s="1496"/>
      <c r="Q205" s="1496"/>
      <c r="R205" s="1496"/>
      <c r="S205" s="1496"/>
      <c r="T205" s="1496"/>
      <c r="U205" s="1496"/>
      <c r="V205" s="1496"/>
      <c r="W205" s="1496"/>
      <c r="X205" s="1496"/>
      <c r="Y205" s="1496"/>
      <c r="Z205" s="1497"/>
      <c r="AA205" s="1496"/>
      <c r="AB205" s="1496"/>
      <c r="AC205" s="1501"/>
      <c r="AD205" s="1501"/>
      <c r="AE205" s="1501"/>
      <c r="AF205" s="1501"/>
      <c r="AG205" s="1501"/>
      <c r="AH205" s="1501"/>
      <c r="AI205" s="1501"/>
      <c r="AJ205" s="1501"/>
      <c r="AK205" s="1501"/>
      <c r="AL205" s="1501"/>
      <c r="AM205" s="1501"/>
      <c r="AN205" s="1501"/>
      <c r="AO205" s="1501"/>
      <c r="AP205" s="1501"/>
      <c r="AQ205" s="1501"/>
      <c r="AR205" s="1501"/>
      <c r="AS205" s="1501"/>
      <c r="AT205" s="1501"/>
      <c r="AU205" s="1501"/>
      <c r="AV205" s="1501"/>
      <c r="AW205" s="1501"/>
      <c r="AX205" s="1501"/>
      <c r="AY205" s="1501"/>
      <c r="AZ205" s="1501"/>
      <c r="BA205" s="1500"/>
      <c r="BB205" s="1499"/>
      <c r="BC205" s="1499"/>
      <c r="BD205" s="1499"/>
      <c r="BE205" s="1499"/>
      <c r="BF205" s="1499"/>
      <c r="BG205" s="1499"/>
      <c r="BH205" s="1499"/>
      <c r="BI205" s="1499"/>
      <c r="BJ205" s="1499"/>
      <c r="BK205" s="1499"/>
      <c r="BL205" s="1499"/>
      <c r="BM205" s="1499"/>
      <c r="BN205" s="1499"/>
    </row>
    <row r="206" spans="1:66" ht="15.75" customHeight="1" x14ac:dyDescent="0.25">
      <c r="A206" s="1493"/>
      <c r="B206" s="1498"/>
      <c r="C206" s="1493"/>
      <c r="D206" s="1493"/>
      <c r="E206" s="1493"/>
      <c r="F206" s="1493"/>
      <c r="G206" s="1493"/>
      <c r="H206" s="1493"/>
      <c r="I206" s="1493"/>
      <c r="J206" s="1493"/>
      <c r="K206" s="1493"/>
      <c r="L206" s="1493"/>
      <c r="M206" s="1496"/>
      <c r="N206" s="1497"/>
      <c r="O206" s="1496"/>
      <c r="P206" s="1496"/>
      <c r="Q206" s="1496"/>
      <c r="R206" s="1496"/>
      <c r="S206" s="1496"/>
      <c r="T206" s="1496"/>
      <c r="U206" s="1496"/>
      <c r="V206" s="1496"/>
      <c r="W206" s="1496"/>
      <c r="X206" s="1496"/>
      <c r="Y206" s="1496"/>
      <c r="Z206" s="1497"/>
      <c r="AA206" s="1496"/>
      <c r="AB206" s="1496"/>
      <c r="AC206" s="1501"/>
      <c r="AD206" s="1501"/>
      <c r="AE206" s="1501"/>
      <c r="AF206" s="1501"/>
      <c r="AG206" s="1501"/>
      <c r="AH206" s="1501"/>
      <c r="AI206" s="1501"/>
      <c r="AJ206" s="1501"/>
      <c r="AK206" s="1501"/>
      <c r="AL206" s="1501"/>
      <c r="AM206" s="1501"/>
      <c r="AN206" s="1501"/>
      <c r="AO206" s="1501"/>
      <c r="AP206" s="1501"/>
      <c r="AQ206" s="1501"/>
      <c r="AR206" s="1501"/>
      <c r="AS206" s="1501"/>
      <c r="AT206" s="1501"/>
      <c r="AU206" s="1501"/>
      <c r="AV206" s="1501"/>
      <c r="AW206" s="1501"/>
      <c r="AX206" s="1501"/>
      <c r="AY206" s="1501"/>
      <c r="AZ206" s="1501"/>
      <c r="BA206" s="1500"/>
      <c r="BB206" s="1499"/>
      <c r="BC206" s="1499"/>
      <c r="BD206" s="1499"/>
      <c r="BE206" s="1499"/>
      <c r="BF206" s="1499"/>
      <c r="BG206" s="1499"/>
      <c r="BH206" s="1499"/>
      <c r="BI206" s="1499"/>
      <c r="BJ206" s="1499"/>
      <c r="BK206" s="1499"/>
      <c r="BL206" s="1499"/>
      <c r="BM206" s="1499"/>
      <c r="BN206" s="1499"/>
    </row>
    <row r="207" spans="1:66" ht="15.75" customHeight="1" x14ac:dyDescent="0.25">
      <c r="A207" s="1493"/>
      <c r="B207" s="1498"/>
      <c r="C207" s="1493"/>
      <c r="D207" s="1493"/>
      <c r="E207" s="1493"/>
      <c r="F207" s="1493"/>
      <c r="G207" s="1493"/>
      <c r="H207" s="1493"/>
      <c r="I207" s="1493"/>
      <c r="J207" s="1493"/>
      <c r="K207" s="1493"/>
      <c r="L207" s="1493"/>
      <c r="M207" s="1496"/>
      <c r="N207" s="1497"/>
      <c r="O207" s="1496"/>
      <c r="P207" s="1496"/>
      <c r="Q207" s="1496"/>
      <c r="R207" s="1496"/>
      <c r="S207" s="1496"/>
      <c r="T207" s="1496"/>
      <c r="U207" s="1496"/>
      <c r="V207" s="1496"/>
      <c r="W207" s="1496"/>
      <c r="X207" s="1496"/>
      <c r="Y207" s="1496"/>
      <c r="Z207" s="1497"/>
      <c r="AA207" s="1496"/>
      <c r="AB207" s="1496"/>
      <c r="AC207" s="1501"/>
      <c r="AD207" s="1501"/>
      <c r="AE207" s="1501"/>
      <c r="AF207" s="1501"/>
      <c r="AG207" s="1501"/>
      <c r="AH207" s="1501"/>
      <c r="AI207" s="1501"/>
      <c r="AJ207" s="1501"/>
      <c r="AK207" s="1501"/>
      <c r="AL207" s="1501"/>
      <c r="AM207" s="1501"/>
      <c r="AN207" s="1501"/>
      <c r="AO207" s="1501"/>
      <c r="AP207" s="1501"/>
      <c r="AQ207" s="1501"/>
      <c r="AR207" s="1501"/>
      <c r="AS207" s="1501"/>
      <c r="AT207" s="1501"/>
      <c r="AU207" s="1501"/>
      <c r="AV207" s="1501"/>
      <c r="AW207" s="1501"/>
      <c r="AX207" s="1501"/>
      <c r="AY207" s="1501"/>
      <c r="AZ207" s="1501"/>
      <c r="BA207" s="1500"/>
      <c r="BB207" s="1499"/>
      <c r="BC207" s="1499"/>
      <c r="BD207" s="1499"/>
      <c r="BE207" s="1499"/>
      <c r="BF207" s="1499"/>
      <c r="BG207" s="1499"/>
      <c r="BH207" s="1499"/>
      <c r="BI207" s="1499"/>
      <c r="BJ207" s="1499"/>
      <c r="BK207" s="1499"/>
      <c r="BL207" s="1499"/>
      <c r="BM207" s="1499"/>
      <c r="BN207" s="1499"/>
    </row>
    <row r="208" spans="1:66" ht="15.75" customHeight="1" x14ac:dyDescent="0.25">
      <c r="A208" s="1493"/>
      <c r="B208" s="1498"/>
      <c r="C208" s="1493"/>
      <c r="D208" s="1493"/>
      <c r="E208" s="1493"/>
      <c r="F208" s="1493"/>
      <c r="G208" s="1493"/>
      <c r="H208" s="1493"/>
      <c r="I208" s="1493"/>
      <c r="J208" s="1493"/>
      <c r="K208" s="1493"/>
      <c r="L208" s="1493"/>
      <c r="M208" s="1496"/>
      <c r="N208" s="1497"/>
      <c r="O208" s="1496"/>
      <c r="P208" s="1496"/>
      <c r="Q208" s="1496"/>
      <c r="R208" s="1496"/>
      <c r="S208" s="1496"/>
      <c r="T208" s="1496"/>
      <c r="U208" s="1496"/>
      <c r="V208" s="1496"/>
      <c r="W208" s="1496"/>
      <c r="X208" s="1496"/>
      <c r="Y208" s="1496"/>
      <c r="Z208" s="1497"/>
      <c r="AA208" s="1496"/>
      <c r="AB208" s="1496"/>
      <c r="AC208" s="1501"/>
      <c r="AD208" s="1501"/>
      <c r="AE208" s="1501"/>
      <c r="AF208" s="1501"/>
      <c r="AG208" s="1501"/>
      <c r="AH208" s="1501"/>
      <c r="AI208" s="1501"/>
      <c r="AJ208" s="1501"/>
      <c r="AK208" s="1501"/>
      <c r="AL208" s="1501"/>
      <c r="AM208" s="1501"/>
      <c r="AN208" s="1501"/>
      <c r="AO208" s="1501"/>
      <c r="AP208" s="1501"/>
      <c r="AQ208" s="1501"/>
      <c r="AR208" s="1501"/>
      <c r="AS208" s="1501"/>
      <c r="AT208" s="1501"/>
      <c r="AU208" s="1501"/>
      <c r="AV208" s="1501"/>
      <c r="AW208" s="1501"/>
      <c r="AX208" s="1501"/>
      <c r="AY208" s="1501"/>
      <c r="AZ208" s="1501"/>
      <c r="BA208" s="1500"/>
      <c r="BB208" s="1499"/>
      <c r="BC208" s="1499"/>
      <c r="BD208" s="1499"/>
      <c r="BE208" s="1499"/>
      <c r="BF208" s="1499"/>
      <c r="BG208" s="1499"/>
      <c r="BH208" s="1499"/>
      <c r="BI208" s="1499"/>
      <c r="BJ208" s="1499"/>
      <c r="BK208" s="1499"/>
      <c r="BL208" s="1499"/>
      <c r="BM208" s="1499"/>
      <c r="BN208" s="1499"/>
    </row>
    <row r="209" spans="1:66" ht="15.75" customHeight="1" x14ac:dyDescent="0.25">
      <c r="A209" s="1493"/>
      <c r="B209" s="1498"/>
      <c r="C209" s="1493"/>
      <c r="D209" s="1493"/>
      <c r="E209" s="1493"/>
      <c r="F209" s="1493"/>
      <c r="G209" s="1493"/>
      <c r="H209" s="1493"/>
      <c r="I209" s="1493"/>
      <c r="J209" s="1493"/>
      <c r="K209" s="1493"/>
      <c r="L209" s="1493"/>
      <c r="M209" s="1496"/>
      <c r="N209" s="1497"/>
      <c r="O209" s="1496"/>
      <c r="P209" s="1496"/>
      <c r="Q209" s="1496"/>
      <c r="R209" s="1496"/>
      <c r="S209" s="1496"/>
      <c r="T209" s="1496"/>
      <c r="U209" s="1496"/>
      <c r="V209" s="1496"/>
      <c r="W209" s="1496"/>
      <c r="X209" s="1496"/>
      <c r="Y209" s="1496"/>
      <c r="Z209" s="1497"/>
      <c r="AA209" s="1496"/>
      <c r="AB209" s="1496"/>
      <c r="AC209" s="1501"/>
      <c r="AD209" s="1501"/>
      <c r="AE209" s="1501"/>
      <c r="AF209" s="1501"/>
      <c r="AG209" s="1501"/>
      <c r="AH209" s="1501"/>
      <c r="AI209" s="1501"/>
      <c r="AJ209" s="1501"/>
      <c r="AK209" s="1501"/>
      <c r="AL209" s="1501"/>
      <c r="AM209" s="1501"/>
      <c r="AN209" s="1501"/>
      <c r="AO209" s="1501"/>
      <c r="AP209" s="1501"/>
      <c r="AQ209" s="1501"/>
      <c r="AR209" s="1501"/>
      <c r="AS209" s="1501"/>
      <c r="AT209" s="1501"/>
      <c r="AU209" s="1501"/>
      <c r="AV209" s="1501"/>
      <c r="AW209" s="1501"/>
      <c r="AX209" s="1501"/>
      <c r="AY209" s="1501"/>
      <c r="AZ209" s="1501"/>
      <c r="BA209" s="1500"/>
      <c r="BB209" s="1499"/>
      <c r="BC209" s="1499"/>
      <c r="BD209" s="1499"/>
      <c r="BE209" s="1499"/>
      <c r="BF209" s="1499"/>
      <c r="BG209" s="1499"/>
      <c r="BH209" s="1499"/>
      <c r="BI209" s="1499"/>
      <c r="BJ209" s="1499"/>
      <c r="BK209" s="1499"/>
      <c r="BL209" s="1499"/>
      <c r="BM209" s="1499"/>
      <c r="BN209" s="1499"/>
    </row>
    <row r="210" spans="1:66" ht="15.75" customHeight="1" x14ac:dyDescent="0.25">
      <c r="A210" s="1493"/>
      <c r="B210" s="1498"/>
      <c r="C210" s="1493"/>
      <c r="D210" s="1493"/>
      <c r="E210" s="1493"/>
      <c r="F210" s="1493"/>
      <c r="G210" s="1493"/>
      <c r="H210" s="1493"/>
      <c r="I210" s="1493"/>
      <c r="J210" s="1493"/>
      <c r="K210" s="1493"/>
      <c r="L210" s="1493"/>
      <c r="M210" s="1496"/>
      <c r="N210" s="1497"/>
      <c r="O210" s="1496"/>
      <c r="P210" s="1496"/>
      <c r="Q210" s="1496"/>
      <c r="R210" s="1496"/>
      <c r="S210" s="1496"/>
      <c r="T210" s="1496"/>
      <c r="U210" s="1496"/>
      <c r="V210" s="1496"/>
      <c r="W210" s="1496"/>
      <c r="X210" s="1496"/>
      <c r="Y210" s="1496"/>
      <c r="Z210" s="1497"/>
      <c r="AA210" s="1496"/>
      <c r="AB210" s="1496"/>
      <c r="AC210" s="1501"/>
      <c r="AD210" s="1501"/>
      <c r="AE210" s="1501"/>
      <c r="AF210" s="1501"/>
      <c r="AG210" s="1501"/>
      <c r="AH210" s="1501"/>
      <c r="AI210" s="1501"/>
      <c r="AJ210" s="1501"/>
      <c r="AK210" s="1501"/>
      <c r="AL210" s="1501"/>
      <c r="AM210" s="1501"/>
      <c r="AN210" s="1501"/>
      <c r="AO210" s="1501"/>
      <c r="AP210" s="1501"/>
      <c r="AQ210" s="1501"/>
      <c r="AR210" s="1501"/>
      <c r="AS210" s="1501"/>
      <c r="AT210" s="1501"/>
      <c r="AU210" s="1501"/>
      <c r="AV210" s="1501"/>
      <c r="AW210" s="1501"/>
      <c r="AX210" s="1501"/>
      <c r="AY210" s="1501"/>
      <c r="AZ210" s="1501"/>
      <c r="BA210" s="1500"/>
      <c r="BB210" s="1499"/>
      <c r="BC210" s="1499"/>
      <c r="BD210" s="1499"/>
      <c r="BE210" s="1499"/>
      <c r="BF210" s="1499"/>
      <c r="BG210" s="1499"/>
      <c r="BH210" s="1499"/>
      <c r="BI210" s="1499"/>
      <c r="BJ210" s="1499"/>
      <c r="BK210" s="1499"/>
      <c r="BL210" s="1499"/>
      <c r="BM210" s="1499"/>
      <c r="BN210" s="1499"/>
    </row>
    <row r="211" spans="1:66" ht="15.75" customHeight="1" x14ac:dyDescent="0.25">
      <c r="A211" s="1493"/>
      <c r="B211" s="1498"/>
      <c r="C211" s="1493"/>
      <c r="D211" s="1493"/>
      <c r="E211" s="1493"/>
      <c r="F211" s="1493"/>
      <c r="G211" s="1493"/>
      <c r="H211" s="1493"/>
      <c r="I211" s="1493"/>
      <c r="J211" s="1493"/>
      <c r="K211" s="1493"/>
      <c r="L211" s="1493"/>
      <c r="M211" s="1496"/>
      <c r="N211" s="1497"/>
      <c r="O211" s="1496"/>
      <c r="P211" s="1496"/>
      <c r="Q211" s="1496"/>
      <c r="R211" s="1496"/>
      <c r="S211" s="1496"/>
      <c r="T211" s="1496"/>
      <c r="U211" s="1496"/>
      <c r="V211" s="1496"/>
      <c r="W211" s="1496"/>
      <c r="X211" s="1496"/>
      <c r="Y211" s="1496"/>
      <c r="Z211" s="1497"/>
      <c r="AA211" s="1496"/>
      <c r="AB211" s="1496"/>
      <c r="AC211" s="1501"/>
      <c r="AD211" s="1501"/>
      <c r="AE211" s="1501"/>
      <c r="AF211" s="1501"/>
      <c r="AG211" s="1501"/>
      <c r="AH211" s="1501"/>
      <c r="AI211" s="1501"/>
      <c r="AJ211" s="1501"/>
      <c r="AK211" s="1501"/>
      <c r="AL211" s="1501"/>
      <c r="AM211" s="1501"/>
      <c r="AN211" s="1501"/>
      <c r="AO211" s="1501"/>
      <c r="AP211" s="1501"/>
      <c r="AQ211" s="1501"/>
      <c r="AR211" s="1501"/>
      <c r="AS211" s="1501"/>
      <c r="AT211" s="1501"/>
      <c r="AU211" s="1501"/>
      <c r="AV211" s="1501"/>
      <c r="AW211" s="1501"/>
      <c r="AX211" s="1501"/>
      <c r="AY211" s="1501"/>
      <c r="AZ211" s="1501"/>
      <c r="BA211" s="1500"/>
      <c r="BB211" s="1499"/>
      <c r="BC211" s="1499"/>
      <c r="BD211" s="1499"/>
      <c r="BE211" s="1499"/>
      <c r="BF211" s="1499"/>
      <c r="BG211" s="1499"/>
      <c r="BH211" s="1499"/>
      <c r="BI211" s="1499"/>
      <c r="BJ211" s="1499"/>
      <c r="BK211" s="1499"/>
      <c r="BL211" s="1499"/>
      <c r="BM211" s="1499"/>
      <c r="BN211" s="1499"/>
    </row>
    <row r="212" spans="1:66" ht="15.75" customHeight="1" x14ac:dyDescent="0.25">
      <c r="A212" s="1493"/>
      <c r="B212" s="1498"/>
      <c r="C212" s="1493"/>
      <c r="D212" s="1493"/>
      <c r="E212" s="1493"/>
      <c r="F212" s="1493"/>
      <c r="G212" s="1493"/>
      <c r="H212" s="1493"/>
      <c r="I212" s="1493"/>
      <c r="J212" s="1493"/>
      <c r="K212" s="1493"/>
      <c r="L212" s="1493"/>
      <c r="M212" s="1496"/>
      <c r="N212" s="1497"/>
      <c r="O212" s="1496"/>
      <c r="P212" s="1496"/>
      <c r="Q212" s="1496"/>
      <c r="R212" s="1496"/>
      <c r="S212" s="1496"/>
      <c r="T212" s="1496"/>
      <c r="U212" s="1496"/>
      <c r="V212" s="1496"/>
      <c r="W212" s="1496"/>
      <c r="X212" s="1496"/>
      <c r="Y212" s="1496"/>
      <c r="Z212" s="1497"/>
      <c r="AA212" s="1496"/>
      <c r="AB212" s="1496"/>
      <c r="AC212" s="1501"/>
      <c r="AD212" s="1501"/>
      <c r="AE212" s="1501"/>
      <c r="AF212" s="1501"/>
      <c r="AG212" s="1501"/>
      <c r="AH212" s="1501"/>
      <c r="AI212" s="1501"/>
      <c r="AJ212" s="1501"/>
      <c r="AK212" s="1501"/>
      <c r="AL212" s="1501"/>
      <c r="AM212" s="1501"/>
      <c r="AN212" s="1501"/>
      <c r="AO212" s="1501"/>
      <c r="AP212" s="1501"/>
      <c r="AQ212" s="1501"/>
      <c r="AR212" s="1501"/>
      <c r="AS212" s="1501"/>
      <c r="AT212" s="1501"/>
      <c r="AU212" s="1501"/>
      <c r="AV212" s="1501"/>
      <c r="AW212" s="1501"/>
      <c r="AX212" s="1501"/>
      <c r="AY212" s="1501"/>
      <c r="AZ212" s="1501"/>
      <c r="BA212" s="1500"/>
      <c r="BB212" s="1499"/>
      <c r="BC212" s="1499"/>
      <c r="BD212" s="1499"/>
      <c r="BE212" s="1499"/>
      <c r="BF212" s="1499"/>
      <c r="BG212" s="1499"/>
      <c r="BH212" s="1499"/>
      <c r="BI212" s="1499"/>
      <c r="BJ212" s="1499"/>
      <c r="BK212" s="1499"/>
      <c r="BL212" s="1499"/>
      <c r="BM212" s="1499"/>
      <c r="BN212" s="1499"/>
    </row>
    <row r="213" spans="1:66" ht="15.75" customHeight="1" x14ac:dyDescent="0.25">
      <c r="A213" s="1493"/>
      <c r="B213" s="1498"/>
      <c r="C213" s="1493"/>
      <c r="D213" s="1493"/>
      <c r="E213" s="1493"/>
      <c r="F213" s="1493"/>
      <c r="G213" s="1493"/>
      <c r="H213" s="1493"/>
      <c r="I213" s="1493"/>
      <c r="J213" s="1493"/>
      <c r="K213" s="1493"/>
      <c r="L213" s="1493"/>
      <c r="M213" s="1496"/>
      <c r="N213" s="1497"/>
      <c r="O213" s="1496"/>
      <c r="P213" s="1496"/>
      <c r="Q213" s="1496"/>
      <c r="R213" s="1496"/>
      <c r="S213" s="1496"/>
      <c r="T213" s="1496"/>
      <c r="U213" s="1496"/>
      <c r="V213" s="1496"/>
      <c r="W213" s="1496"/>
      <c r="X213" s="1496"/>
      <c r="Y213" s="1496"/>
      <c r="Z213" s="1497"/>
      <c r="AA213" s="1496"/>
      <c r="AB213" s="1496"/>
      <c r="AC213" s="1501"/>
      <c r="AD213" s="1501"/>
      <c r="AE213" s="1501"/>
      <c r="AF213" s="1501"/>
      <c r="AG213" s="1501"/>
      <c r="AH213" s="1501"/>
      <c r="AI213" s="1501"/>
      <c r="AJ213" s="1501"/>
      <c r="AK213" s="1501"/>
      <c r="AL213" s="1501"/>
      <c r="AM213" s="1501"/>
      <c r="AN213" s="1501"/>
      <c r="AO213" s="1501"/>
      <c r="AP213" s="1501"/>
      <c r="AQ213" s="1501"/>
      <c r="AR213" s="1501"/>
      <c r="AS213" s="1501"/>
      <c r="AT213" s="1501"/>
      <c r="AU213" s="1501"/>
      <c r="AV213" s="1501"/>
      <c r="AW213" s="1501"/>
      <c r="AX213" s="1501"/>
      <c r="AY213" s="1501"/>
      <c r="AZ213" s="1501"/>
      <c r="BA213" s="1500"/>
      <c r="BB213" s="1499"/>
      <c r="BC213" s="1499"/>
      <c r="BD213" s="1499"/>
      <c r="BE213" s="1499"/>
      <c r="BF213" s="1499"/>
      <c r="BG213" s="1499"/>
      <c r="BH213" s="1499"/>
      <c r="BI213" s="1499"/>
      <c r="BJ213" s="1499"/>
      <c r="BK213" s="1499"/>
      <c r="BL213" s="1499"/>
      <c r="BM213" s="1499"/>
      <c r="BN213" s="1499"/>
    </row>
    <row r="214" spans="1:66" ht="15.75" customHeight="1" x14ac:dyDescent="0.25">
      <c r="A214" s="1493"/>
      <c r="B214" s="1498"/>
      <c r="C214" s="1493"/>
      <c r="D214" s="1493"/>
      <c r="E214" s="1493"/>
      <c r="F214" s="1493"/>
      <c r="G214" s="1493"/>
      <c r="H214" s="1493"/>
      <c r="I214" s="1493"/>
      <c r="J214" s="1493"/>
      <c r="K214" s="1493"/>
      <c r="L214" s="1493"/>
      <c r="M214" s="1496"/>
      <c r="N214" s="1497"/>
      <c r="O214" s="1496"/>
      <c r="P214" s="1496"/>
      <c r="Q214" s="1496"/>
      <c r="R214" s="1496"/>
      <c r="S214" s="1496"/>
      <c r="T214" s="1496"/>
      <c r="U214" s="1496"/>
      <c r="V214" s="1496"/>
      <c r="W214" s="1496"/>
      <c r="X214" s="1496"/>
      <c r="Y214" s="1496"/>
      <c r="Z214" s="1497"/>
      <c r="AA214" s="1496"/>
      <c r="AB214" s="1496"/>
      <c r="AC214" s="1501"/>
      <c r="AD214" s="1501"/>
      <c r="AE214" s="1501"/>
      <c r="AF214" s="1501"/>
      <c r="AG214" s="1501"/>
      <c r="AH214" s="1501"/>
      <c r="AI214" s="1501"/>
      <c r="AJ214" s="1501"/>
      <c r="AK214" s="1501"/>
      <c r="AL214" s="1501"/>
      <c r="AM214" s="1501"/>
      <c r="AN214" s="1501"/>
      <c r="AO214" s="1501"/>
      <c r="AP214" s="1501"/>
      <c r="AQ214" s="1501"/>
      <c r="AR214" s="1501"/>
      <c r="AS214" s="1501"/>
      <c r="AT214" s="1501"/>
      <c r="AU214" s="1501"/>
      <c r="AV214" s="1501"/>
      <c r="AW214" s="1501"/>
      <c r="AX214" s="1501"/>
      <c r="AY214" s="1501"/>
      <c r="AZ214" s="1501"/>
      <c r="BA214" s="1500"/>
      <c r="BB214" s="1499"/>
      <c r="BC214" s="1499"/>
      <c r="BD214" s="1499"/>
      <c r="BE214" s="1499"/>
      <c r="BF214" s="1499"/>
      <c r="BG214" s="1499"/>
      <c r="BH214" s="1499"/>
      <c r="BI214" s="1499"/>
      <c r="BJ214" s="1499"/>
      <c r="BK214" s="1499"/>
      <c r="BL214" s="1499"/>
      <c r="BM214" s="1499"/>
      <c r="BN214" s="1499"/>
    </row>
    <row r="215" spans="1:66" ht="15.75" customHeight="1" x14ac:dyDescent="0.25">
      <c r="A215" s="1493"/>
      <c r="B215" s="1498"/>
      <c r="C215" s="1493"/>
      <c r="D215" s="1493"/>
      <c r="E215" s="1493"/>
      <c r="F215" s="1493"/>
      <c r="G215" s="1493"/>
      <c r="H215" s="1493"/>
      <c r="I215" s="1493"/>
      <c r="J215" s="1493"/>
      <c r="K215" s="1493"/>
      <c r="L215" s="1493"/>
      <c r="M215" s="1496"/>
      <c r="N215" s="1497"/>
      <c r="O215" s="1496"/>
      <c r="P215" s="1496"/>
      <c r="Q215" s="1496"/>
      <c r="R215" s="1496"/>
      <c r="S215" s="1496"/>
      <c r="T215" s="1496"/>
      <c r="U215" s="1496"/>
      <c r="V215" s="1496"/>
      <c r="W215" s="1496"/>
      <c r="X215" s="1496"/>
      <c r="Y215" s="1496"/>
      <c r="Z215" s="1497"/>
      <c r="AA215" s="1496"/>
      <c r="AB215" s="1496"/>
      <c r="AC215" s="1501"/>
      <c r="AD215" s="1501"/>
      <c r="AE215" s="1501"/>
      <c r="AF215" s="1501"/>
      <c r="AG215" s="1501"/>
      <c r="AH215" s="1501"/>
      <c r="AI215" s="1501"/>
      <c r="AJ215" s="1501"/>
      <c r="AK215" s="1501"/>
      <c r="AL215" s="1501"/>
      <c r="AM215" s="1501"/>
      <c r="AN215" s="1501"/>
      <c r="AO215" s="1501"/>
      <c r="AP215" s="1501"/>
      <c r="AQ215" s="1501"/>
      <c r="AR215" s="1501"/>
      <c r="AS215" s="1501"/>
      <c r="AT215" s="1501"/>
      <c r="AU215" s="1501"/>
      <c r="AV215" s="1501"/>
      <c r="AW215" s="1501"/>
      <c r="AX215" s="1501"/>
      <c r="AY215" s="1501"/>
      <c r="AZ215" s="1501"/>
      <c r="BA215" s="1500"/>
      <c r="BB215" s="1499"/>
      <c r="BC215" s="1499"/>
      <c r="BD215" s="1499"/>
      <c r="BE215" s="1499"/>
      <c r="BF215" s="1499"/>
      <c r="BG215" s="1499"/>
      <c r="BH215" s="1499"/>
      <c r="BI215" s="1499"/>
      <c r="BJ215" s="1499"/>
      <c r="BK215" s="1499"/>
      <c r="BL215" s="1499"/>
      <c r="BM215" s="1499"/>
      <c r="BN215" s="1499"/>
    </row>
    <row r="216" spans="1:66" ht="15.75" customHeight="1" x14ac:dyDescent="0.25">
      <c r="A216" s="1493"/>
      <c r="B216" s="1498"/>
      <c r="C216" s="1493"/>
      <c r="D216" s="1493"/>
      <c r="E216" s="1493"/>
      <c r="F216" s="1493"/>
      <c r="G216" s="1493"/>
      <c r="H216" s="1493"/>
      <c r="I216" s="1493"/>
      <c r="J216" s="1493"/>
      <c r="K216" s="1493"/>
      <c r="L216" s="1493"/>
      <c r="M216" s="1496"/>
      <c r="N216" s="1497"/>
      <c r="O216" s="1496"/>
      <c r="P216" s="1496"/>
      <c r="Q216" s="1496"/>
      <c r="R216" s="1496"/>
      <c r="S216" s="1496"/>
      <c r="T216" s="1496"/>
      <c r="U216" s="1496"/>
      <c r="V216" s="1496"/>
      <c r="W216" s="1496"/>
      <c r="X216" s="1496"/>
      <c r="Y216" s="1496"/>
      <c r="Z216" s="1497"/>
      <c r="AA216" s="1496"/>
      <c r="AB216" s="1496"/>
      <c r="AC216" s="1501"/>
      <c r="AD216" s="1501"/>
      <c r="AE216" s="1501"/>
      <c r="AF216" s="1501"/>
      <c r="AG216" s="1501"/>
      <c r="AH216" s="1501"/>
      <c r="AI216" s="1501"/>
      <c r="AJ216" s="1501"/>
      <c r="AK216" s="1501"/>
      <c r="AL216" s="1501"/>
      <c r="AM216" s="1501"/>
      <c r="AN216" s="1501"/>
      <c r="AO216" s="1501"/>
      <c r="AP216" s="1501"/>
      <c r="AQ216" s="1501"/>
      <c r="AR216" s="1501"/>
      <c r="AS216" s="1501"/>
      <c r="AT216" s="1501"/>
      <c r="AU216" s="1501"/>
      <c r="AV216" s="1501"/>
      <c r="AW216" s="1501"/>
      <c r="AX216" s="1501"/>
      <c r="AY216" s="1501"/>
      <c r="AZ216" s="1501"/>
      <c r="BA216" s="1500"/>
      <c r="BB216" s="1499"/>
      <c r="BC216" s="1499"/>
      <c r="BD216" s="1499"/>
      <c r="BE216" s="1499"/>
      <c r="BF216" s="1499"/>
      <c r="BG216" s="1499"/>
      <c r="BH216" s="1499"/>
      <c r="BI216" s="1499"/>
      <c r="BJ216" s="1499"/>
      <c r="BK216" s="1499"/>
      <c r="BL216" s="1499"/>
      <c r="BM216" s="1499"/>
      <c r="BN216" s="1499"/>
    </row>
    <row r="217" spans="1:66" ht="15.75" customHeight="1" x14ac:dyDescent="0.25">
      <c r="A217" s="1493"/>
      <c r="B217" s="1498"/>
      <c r="C217" s="1493"/>
      <c r="D217" s="1493"/>
      <c r="E217" s="1493"/>
      <c r="F217" s="1493"/>
      <c r="G217" s="1493"/>
      <c r="H217" s="1493"/>
      <c r="I217" s="1493"/>
      <c r="J217" s="1493"/>
      <c r="K217" s="1493"/>
      <c r="L217" s="1493"/>
      <c r="M217" s="1496"/>
      <c r="N217" s="1497"/>
      <c r="O217" s="1496"/>
      <c r="P217" s="1496"/>
      <c r="Q217" s="1496"/>
      <c r="R217" s="1496"/>
      <c r="S217" s="1496"/>
      <c r="T217" s="1496"/>
      <c r="U217" s="1496"/>
      <c r="V217" s="1496"/>
      <c r="W217" s="1496"/>
      <c r="X217" s="1496"/>
      <c r="Y217" s="1496"/>
      <c r="Z217" s="1497"/>
      <c r="AA217" s="1496"/>
      <c r="AB217" s="1496"/>
      <c r="AC217" s="1501"/>
      <c r="AD217" s="1501"/>
      <c r="AE217" s="1501"/>
      <c r="AF217" s="1501"/>
      <c r="AG217" s="1501"/>
      <c r="AH217" s="1501"/>
      <c r="AI217" s="1501"/>
      <c r="AJ217" s="1501"/>
      <c r="AK217" s="1501"/>
      <c r="AL217" s="1501"/>
      <c r="AM217" s="1501"/>
      <c r="AN217" s="1501"/>
      <c r="AO217" s="1501"/>
      <c r="AP217" s="1501"/>
      <c r="AQ217" s="1501"/>
      <c r="AR217" s="1501"/>
      <c r="AS217" s="1501"/>
      <c r="AT217" s="1501"/>
      <c r="AU217" s="1501"/>
      <c r="AV217" s="1501"/>
      <c r="AW217" s="1501"/>
      <c r="AX217" s="1501"/>
      <c r="AY217" s="1501"/>
      <c r="AZ217" s="1501"/>
      <c r="BA217" s="1500"/>
      <c r="BB217" s="1499"/>
      <c r="BC217" s="1499"/>
      <c r="BD217" s="1499"/>
      <c r="BE217" s="1499"/>
      <c r="BF217" s="1499"/>
      <c r="BG217" s="1499"/>
      <c r="BH217" s="1499"/>
      <c r="BI217" s="1499"/>
      <c r="BJ217" s="1499"/>
      <c r="BK217" s="1499"/>
      <c r="BL217" s="1499"/>
      <c r="BM217" s="1499"/>
      <c r="BN217" s="1499"/>
    </row>
    <row r="218" spans="1:66" ht="15.75" customHeight="1" x14ac:dyDescent="0.25">
      <c r="A218" s="1493"/>
      <c r="B218" s="1498"/>
      <c r="C218" s="1493"/>
      <c r="D218" s="1493"/>
      <c r="E218" s="1493"/>
      <c r="F218" s="1493"/>
      <c r="G218" s="1493"/>
      <c r="H218" s="1493"/>
      <c r="I218" s="1493"/>
      <c r="J218" s="1493"/>
      <c r="K218" s="1493"/>
      <c r="L218" s="1493"/>
      <c r="M218" s="1496"/>
      <c r="N218" s="1497"/>
      <c r="O218" s="1496"/>
      <c r="P218" s="1496"/>
      <c r="Q218" s="1496"/>
      <c r="R218" s="1496"/>
      <c r="S218" s="1496"/>
      <c r="T218" s="1496"/>
      <c r="U218" s="1496"/>
      <c r="V218" s="1496"/>
      <c r="W218" s="1496"/>
      <c r="X218" s="1496"/>
      <c r="Y218" s="1496"/>
      <c r="Z218" s="1497"/>
      <c r="AA218" s="1496"/>
      <c r="AB218" s="1496"/>
      <c r="AC218" s="1501"/>
      <c r="AD218" s="1501"/>
      <c r="AE218" s="1501"/>
      <c r="AF218" s="1501"/>
      <c r="AG218" s="1501"/>
      <c r="AH218" s="1501"/>
      <c r="AI218" s="1501"/>
      <c r="AJ218" s="1501"/>
      <c r="AK218" s="1501"/>
      <c r="AL218" s="1501"/>
      <c r="AM218" s="1501"/>
      <c r="AN218" s="1501"/>
      <c r="AO218" s="1501"/>
      <c r="AP218" s="1501"/>
      <c r="AQ218" s="1501"/>
      <c r="AR218" s="1501"/>
      <c r="AS218" s="1501"/>
      <c r="AT218" s="1501"/>
      <c r="AU218" s="1501"/>
      <c r="AV218" s="1501"/>
      <c r="AW218" s="1501"/>
      <c r="AX218" s="1501"/>
      <c r="AY218" s="1501"/>
      <c r="AZ218" s="1501"/>
      <c r="BA218" s="1500"/>
      <c r="BB218" s="1499"/>
      <c r="BC218" s="1499"/>
      <c r="BD218" s="1499"/>
      <c r="BE218" s="1499"/>
      <c r="BF218" s="1499"/>
      <c r="BG218" s="1499"/>
      <c r="BH218" s="1499"/>
      <c r="BI218" s="1499"/>
      <c r="BJ218" s="1499"/>
      <c r="BK218" s="1499"/>
      <c r="BL218" s="1499"/>
      <c r="BM218" s="1499"/>
      <c r="BN218" s="1499"/>
    </row>
    <row r="219" spans="1:66" ht="15.75" customHeight="1" x14ac:dyDescent="0.25">
      <c r="A219" s="1493"/>
      <c r="B219" s="1498"/>
      <c r="C219" s="1493"/>
      <c r="D219" s="1493"/>
      <c r="E219" s="1493"/>
      <c r="F219" s="1493"/>
      <c r="G219" s="1493"/>
      <c r="H219" s="1493"/>
      <c r="I219" s="1493"/>
      <c r="J219" s="1493"/>
      <c r="K219" s="1493"/>
      <c r="L219" s="1493"/>
      <c r="M219" s="1496"/>
      <c r="N219" s="1497"/>
      <c r="O219" s="1496"/>
      <c r="P219" s="1496"/>
      <c r="Q219" s="1496"/>
      <c r="R219" s="1496"/>
      <c r="S219" s="1496"/>
      <c r="T219" s="1496"/>
      <c r="U219" s="1496"/>
      <c r="V219" s="1496"/>
      <c r="W219" s="1496"/>
      <c r="X219" s="1496"/>
      <c r="Y219" s="1496"/>
      <c r="Z219" s="1497"/>
      <c r="AA219" s="1496"/>
      <c r="AB219" s="1496"/>
      <c r="AC219" s="1501"/>
      <c r="AD219" s="1501"/>
      <c r="AE219" s="1501"/>
      <c r="AF219" s="1501"/>
      <c r="AG219" s="1501"/>
      <c r="AH219" s="1501"/>
      <c r="AI219" s="1501"/>
      <c r="AJ219" s="1501"/>
      <c r="AK219" s="1501"/>
      <c r="AL219" s="1501"/>
      <c r="AM219" s="1501"/>
      <c r="AN219" s="1501"/>
      <c r="AO219" s="1501"/>
      <c r="AP219" s="1501"/>
      <c r="AQ219" s="1501"/>
      <c r="AR219" s="1501"/>
      <c r="AS219" s="1501"/>
      <c r="AT219" s="1501"/>
      <c r="AU219" s="1501"/>
      <c r="AV219" s="1501"/>
      <c r="AW219" s="1501"/>
      <c r="AX219" s="1501"/>
      <c r="AY219" s="1501"/>
      <c r="AZ219" s="1501"/>
      <c r="BA219" s="1500"/>
      <c r="BB219" s="1499"/>
      <c r="BC219" s="1499"/>
      <c r="BD219" s="1499"/>
      <c r="BE219" s="1499"/>
      <c r="BF219" s="1499"/>
      <c r="BG219" s="1499"/>
      <c r="BH219" s="1499"/>
      <c r="BI219" s="1499"/>
      <c r="BJ219" s="1499"/>
      <c r="BK219" s="1499"/>
      <c r="BL219" s="1499"/>
      <c r="BM219" s="1499"/>
      <c r="BN219" s="1499"/>
    </row>
    <row r="220" spans="1:66" ht="15.75" customHeight="1" x14ac:dyDescent="0.25">
      <c r="A220" s="1493"/>
      <c r="B220" s="1498"/>
      <c r="C220" s="1493"/>
      <c r="D220" s="1493"/>
      <c r="E220" s="1493"/>
      <c r="F220" s="1493"/>
      <c r="G220" s="1493"/>
      <c r="H220" s="1493"/>
      <c r="I220" s="1493"/>
      <c r="J220" s="1493"/>
      <c r="K220" s="1493"/>
      <c r="L220" s="1493"/>
      <c r="M220" s="1496"/>
      <c r="N220" s="1497"/>
      <c r="O220" s="1496"/>
      <c r="P220" s="1496"/>
      <c r="Q220" s="1496"/>
      <c r="R220" s="1496"/>
      <c r="S220" s="1496"/>
      <c r="T220" s="1496"/>
      <c r="U220" s="1496"/>
      <c r="V220" s="1496"/>
      <c r="W220" s="1496"/>
      <c r="X220" s="1496"/>
      <c r="Y220" s="1496"/>
      <c r="Z220" s="1497"/>
      <c r="AA220" s="1496"/>
      <c r="AB220" s="1496"/>
      <c r="AC220" s="1501"/>
      <c r="AD220" s="1501"/>
      <c r="AE220" s="1501"/>
      <c r="AF220" s="1501"/>
      <c r="AG220" s="1501"/>
      <c r="AH220" s="1501"/>
      <c r="AI220" s="1501"/>
      <c r="AJ220" s="1501"/>
      <c r="AK220" s="1501"/>
      <c r="AL220" s="1501"/>
      <c r="AM220" s="1501"/>
      <c r="AN220" s="1501"/>
      <c r="AO220" s="1501"/>
      <c r="AP220" s="1501"/>
      <c r="AQ220" s="1501"/>
      <c r="AR220" s="1501"/>
      <c r="AS220" s="1501"/>
      <c r="AT220" s="1501"/>
      <c r="AU220" s="1501"/>
      <c r="AV220" s="1501"/>
      <c r="AW220" s="1501"/>
      <c r="AX220" s="1501"/>
      <c r="AY220" s="1501"/>
      <c r="AZ220" s="1501"/>
      <c r="BA220" s="1500"/>
      <c r="BB220" s="1499"/>
      <c r="BC220" s="1499"/>
      <c r="BD220" s="1499"/>
      <c r="BE220" s="1499"/>
      <c r="BF220" s="1499"/>
      <c r="BG220" s="1499"/>
      <c r="BH220" s="1499"/>
      <c r="BI220" s="1499"/>
      <c r="BJ220" s="1499"/>
      <c r="BK220" s="1499"/>
      <c r="BL220" s="1499"/>
      <c r="BM220" s="1499"/>
      <c r="BN220" s="1499"/>
    </row>
    <row r="221" spans="1:66" ht="15.75" customHeight="1" x14ac:dyDescent="0.25">
      <c r="A221" s="1493"/>
      <c r="B221" s="1498"/>
      <c r="C221" s="1493"/>
      <c r="D221" s="1493"/>
      <c r="E221" s="1493"/>
      <c r="F221" s="1493"/>
      <c r="G221" s="1493"/>
      <c r="H221" s="1493"/>
      <c r="I221" s="1493"/>
      <c r="J221" s="1493"/>
      <c r="K221" s="1493"/>
      <c r="L221" s="1493"/>
      <c r="M221" s="1496"/>
      <c r="N221" s="1497"/>
      <c r="O221" s="1496"/>
      <c r="P221" s="1496"/>
      <c r="Q221" s="1496"/>
      <c r="R221" s="1496"/>
      <c r="S221" s="1496"/>
      <c r="T221" s="1496"/>
      <c r="U221" s="1496"/>
      <c r="V221" s="1496"/>
      <c r="W221" s="1496"/>
      <c r="X221" s="1496"/>
      <c r="Y221" s="1496"/>
      <c r="Z221" s="1497"/>
      <c r="AA221" s="1496"/>
      <c r="AB221" s="1496"/>
      <c r="AC221" s="1501"/>
      <c r="AD221" s="1501"/>
      <c r="AE221" s="1501"/>
      <c r="AF221" s="1501"/>
      <c r="AG221" s="1501"/>
      <c r="AH221" s="1501"/>
      <c r="AI221" s="1501"/>
      <c r="AJ221" s="1501"/>
      <c r="AK221" s="1501"/>
      <c r="AL221" s="1501"/>
      <c r="AM221" s="1501"/>
      <c r="AN221" s="1501"/>
      <c r="AO221" s="1501"/>
      <c r="AP221" s="1501"/>
      <c r="AQ221" s="1501"/>
      <c r="AR221" s="1501"/>
      <c r="AS221" s="1501"/>
      <c r="AT221" s="1501"/>
      <c r="AU221" s="1501"/>
      <c r="AV221" s="1501"/>
      <c r="AW221" s="1501"/>
      <c r="AX221" s="1501"/>
      <c r="AY221" s="1501"/>
      <c r="AZ221" s="1501"/>
      <c r="BA221" s="1500"/>
      <c r="BB221" s="1499"/>
      <c r="BC221" s="1499"/>
      <c r="BD221" s="1499"/>
      <c r="BE221" s="1499"/>
      <c r="BF221" s="1499"/>
      <c r="BG221" s="1499"/>
      <c r="BH221" s="1499"/>
      <c r="BI221" s="1499"/>
      <c r="BJ221" s="1499"/>
      <c r="BK221" s="1499"/>
      <c r="BL221" s="1499"/>
      <c r="BM221" s="1499"/>
      <c r="BN221" s="1499"/>
    </row>
    <row r="222" spans="1:66" ht="15.75" customHeight="1" x14ac:dyDescent="0.25">
      <c r="A222" s="1493"/>
      <c r="B222" s="1498"/>
      <c r="C222" s="1493"/>
      <c r="D222" s="1493"/>
      <c r="E222" s="1493"/>
      <c r="F222" s="1493"/>
      <c r="G222" s="1493"/>
      <c r="H222" s="1493"/>
      <c r="I222" s="1493"/>
      <c r="J222" s="1493"/>
      <c r="K222" s="1493"/>
      <c r="L222" s="1493"/>
      <c r="M222" s="1496"/>
      <c r="N222" s="1497"/>
      <c r="O222" s="1496"/>
      <c r="P222" s="1496"/>
      <c r="Q222" s="1496"/>
      <c r="R222" s="1496"/>
      <c r="S222" s="1496"/>
      <c r="T222" s="1496"/>
      <c r="U222" s="1496"/>
      <c r="V222" s="1496"/>
      <c r="W222" s="1496"/>
      <c r="X222" s="1496"/>
      <c r="Y222" s="1496"/>
      <c r="Z222" s="1497"/>
      <c r="AA222" s="1496"/>
      <c r="AB222" s="1496"/>
      <c r="AC222" s="1501"/>
      <c r="AD222" s="1501"/>
      <c r="AE222" s="1501"/>
      <c r="AF222" s="1501"/>
      <c r="AG222" s="1501"/>
      <c r="AH222" s="1501"/>
      <c r="AI222" s="1501"/>
      <c r="AJ222" s="1501"/>
      <c r="AK222" s="1501"/>
      <c r="AL222" s="1501"/>
      <c r="AM222" s="1501"/>
      <c r="AN222" s="1501"/>
      <c r="AO222" s="1501"/>
      <c r="AP222" s="1501"/>
      <c r="AQ222" s="1501"/>
      <c r="AR222" s="1501"/>
      <c r="AS222" s="1501"/>
      <c r="AT222" s="1501"/>
      <c r="AU222" s="1501"/>
      <c r="AV222" s="1501"/>
      <c r="AW222" s="1501"/>
      <c r="AX222" s="1501"/>
      <c r="AY222" s="1501"/>
      <c r="AZ222" s="1501"/>
      <c r="BA222" s="1500"/>
      <c r="BB222" s="1499"/>
      <c r="BC222" s="1499"/>
      <c r="BD222" s="1499"/>
      <c r="BE222" s="1499"/>
      <c r="BF222" s="1499"/>
      <c r="BG222" s="1499"/>
      <c r="BH222" s="1499"/>
      <c r="BI222" s="1499"/>
      <c r="BJ222" s="1499"/>
      <c r="BK222" s="1499"/>
      <c r="BL222" s="1499"/>
      <c r="BM222" s="1499"/>
      <c r="BN222" s="1499"/>
    </row>
    <row r="223" spans="1:66" ht="15.75" customHeight="1" x14ac:dyDescent="0.25">
      <c r="A223" s="1493"/>
      <c r="B223" s="1498"/>
      <c r="C223" s="1493"/>
      <c r="D223" s="1493"/>
      <c r="E223" s="1493"/>
      <c r="F223" s="1493"/>
      <c r="G223" s="1493"/>
      <c r="H223" s="1493"/>
      <c r="I223" s="1493"/>
      <c r="J223" s="1493"/>
      <c r="K223" s="1493"/>
      <c r="L223" s="1493"/>
      <c r="M223" s="1496"/>
      <c r="N223" s="1497"/>
      <c r="O223" s="1496"/>
      <c r="P223" s="1496"/>
      <c r="Q223" s="1496"/>
      <c r="R223" s="1496"/>
      <c r="S223" s="1496"/>
      <c r="T223" s="1496"/>
      <c r="U223" s="1496"/>
      <c r="V223" s="1496"/>
      <c r="W223" s="1496"/>
      <c r="X223" s="1496"/>
      <c r="Y223" s="1496"/>
      <c r="Z223" s="1497"/>
      <c r="AA223" s="1496"/>
      <c r="AB223" s="1496"/>
      <c r="AC223" s="1501"/>
      <c r="AD223" s="1501"/>
      <c r="AE223" s="1501"/>
      <c r="AF223" s="1501"/>
      <c r="AG223" s="1501"/>
      <c r="AH223" s="1501"/>
      <c r="AI223" s="1501"/>
      <c r="AJ223" s="1501"/>
      <c r="AK223" s="1501"/>
      <c r="AL223" s="1501"/>
      <c r="AM223" s="1501"/>
      <c r="AN223" s="1501"/>
      <c r="AO223" s="1501"/>
      <c r="AP223" s="1501"/>
      <c r="AQ223" s="1501"/>
      <c r="AR223" s="1501"/>
      <c r="AS223" s="1501"/>
      <c r="AT223" s="1501"/>
      <c r="AU223" s="1501"/>
      <c r="AV223" s="1501"/>
      <c r="AW223" s="1501"/>
      <c r="AX223" s="1501"/>
      <c r="AY223" s="1501"/>
      <c r="AZ223" s="1501"/>
      <c r="BA223" s="1500"/>
      <c r="BB223" s="1499"/>
      <c r="BC223" s="1499"/>
      <c r="BD223" s="1499"/>
      <c r="BE223" s="1499"/>
      <c r="BF223" s="1499"/>
      <c r="BG223" s="1499"/>
      <c r="BH223" s="1499"/>
      <c r="BI223" s="1499"/>
      <c r="BJ223" s="1499"/>
      <c r="BK223" s="1499"/>
      <c r="BL223" s="1499"/>
      <c r="BM223" s="1499"/>
      <c r="BN223" s="1499"/>
    </row>
    <row r="224" spans="1:66" ht="15.75" customHeight="1" x14ac:dyDescent="0.25">
      <c r="A224" s="1493"/>
      <c r="B224" s="1498"/>
      <c r="C224" s="1493"/>
      <c r="D224" s="1493"/>
      <c r="E224" s="1493"/>
      <c r="F224" s="1493"/>
      <c r="G224" s="1493"/>
      <c r="H224" s="1493"/>
      <c r="I224" s="1493"/>
      <c r="J224" s="1493"/>
      <c r="K224" s="1493"/>
      <c r="L224" s="1493"/>
      <c r="M224" s="1496"/>
      <c r="N224" s="1497"/>
      <c r="O224" s="1496"/>
      <c r="P224" s="1496"/>
      <c r="Q224" s="1496"/>
      <c r="R224" s="1496"/>
      <c r="S224" s="1496"/>
      <c r="T224" s="1496"/>
      <c r="U224" s="1496"/>
      <c r="V224" s="1496"/>
      <c r="W224" s="1496"/>
      <c r="X224" s="1496"/>
      <c r="Y224" s="1496"/>
      <c r="Z224" s="1497"/>
      <c r="AA224" s="1496"/>
      <c r="AB224" s="1496"/>
      <c r="AC224" s="1501"/>
      <c r="AD224" s="1501"/>
      <c r="AE224" s="1501"/>
      <c r="AF224" s="1501"/>
      <c r="AG224" s="1501"/>
      <c r="AH224" s="1501"/>
      <c r="AI224" s="1501"/>
      <c r="AJ224" s="1501"/>
      <c r="AK224" s="1501"/>
      <c r="AL224" s="1501"/>
      <c r="AM224" s="1501"/>
      <c r="AN224" s="1501"/>
      <c r="AO224" s="1501"/>
      <c r="AP224" s="1501"/>
      <c r="AQ224" s="1501"/>
      <c r="AR224" s="1501"/>
      <c r="AS224" s="1501"/>
      <c r="AT224" s="1501"/>
      <c r="AU224" s="1501"/>
      <c r="AV224" s="1501"/>
      <c r="AW224" s="1501"/>
      <c r="AX224" s="1501"/>
      <c r="AY224" s="1501"/>
      <c r="AZ224" s="1501"/>
      <c r="BA224" s="1500"/>
      <c r="BB224" s="1499"/>
      <c r="BC224" s="1499"/>
      <c r="BD224" s="1499"/>
      <c r="BE224" s="1499"/>
      <c r="BF224" s="1499"/>
      <c r="BG224" s="1499"/>
      <c r="BH224" s="1499"/>
      <c r="BI224" s="1499"/>
      <c r="BJ224" s="1499"/>
      <c r="BK224" s="1499"/>
      <c r="BL224" s="1499"/>
      <c r="BM224" s="1499"/>
      <c r="BN224" s="1499"/>
    </row>
    <row r="225" spans="1:66" ht="15.75" customHeight="1" x14ac:dyDescent="0.25">
      <c r="A225" s="1493"/>
      <c r="B225" s="1498"/>
      <c r="C225" s="1493"/>
      <c r="D225" s="1493"/>
      <c r="E225" s="1493"/>
      <c r="F225" s="1493"/>
      <c r="G225" s="1493"/>
      <c r="H225" s="1493"/>
      <c r="I225" s="1493"/>
      <c r="J225" s="1493"/>
      <c r="K225" s="1493"/>
      <c r="L225" s="1493"/>
      <c r="M225" s="1496"/>
      <c r="N225" s="1497"/>
      <c r="O225" s="1496"/>
      <c r="P225" s="1496"/>
      <c r="Q225" s="1496"/>
      <c r="R225" s="1496"/>
      <c r="S225" s="1496"/>
      <c r="T225" s="1496"/>
      <c r="U225" s="1496"/>
      <c r="V225" s="1496"/>
      <c r="W225" s="1496"/>
      <c r="X225" s="1496"/>
      <c r="Y225" s="1496"/>
      <c r="Z225" s="1497"/>
      <c r="AA225" s="1496"/>
      <c r="AB225" s="1496"/>
      <c r="AC225" s="1501"/>
      <c r="AD225" s="1501"/>
      <c r="AE225" s="1501"/>
      <c r="AF225" s="1501"/>
      <c r="AG225" s="1501"/>
      <c r="AH225" s="1501"/>
      <c r="AI225" s="1501"/>
      <c r="AJ225" s="1501"/>
      <c r="AK225" s="1501"/>
      <c r="AL225" s="1501"/>
      <c r="AM225" s="1501"/>
      <c r="AN225" s="1501"/>
      <c r="AO225" s="1501"/>
      <c r="AP225" s="1501"/>
      <c r="AQ225" s="1501"/>
      <c r="AR225" s="1501"/>
      <c r="AS225" s="1501"/>
      <c r="AT225" s="1501"/>
      <c r="AU225" s="1501"/>
      <c r="AV225" s="1501"/>
      <c r="AW225" s="1501"/>
      <c r="AX225" s="1501"/>
      <c r="AY225" s="1501"/>
      <c r="AZ225" s="1501"/>
      <c r="BA225" s="1500"/>
      <c r="BB225" s="1499"/>
      <c r="BC225" s="1499"/>
      <c r="BD225" s="1499"/>
      <c r="BE225" s="1499"/>
      <c r="BF225" s="1499"/>
      <c r="BG225" s="1499"/>
      <c r="BH225" s="1499"/>
      <c r="BI225" s="1499"/>
      <c r="BJ225" s="1499"/>
      <c r="BK225" s="1499"/>
      <c r="BL225" s="1499"/>
      <c r="BM225" s="1499"/>
      <c r="BN225" s="1499"/>
    </row>
    <row r="226" spans="1:66" ht="15.75" customHeight="1" x14ac:dyDescent="0.25">
      <c r="A226" s="1493"/>
      <c r="B226" s="1498"/>
      <c r="C226" s="1493"/>
      <c r="D226" s="1493"/>
      <c r="E226" s="1493"/>
      <c r="F226" s="1493"/>
      <c r="G226" s="1493"/>
      <c r="H226" s="1493"/>
      <c r="I226" s="1493"/>
      <c r="J226" s="1493"/>
      <c r="K226" s="1493"/>
      <c r="L226" s="1493"/>
      <c r="M226" s="1496"/>
      <c r="N226" s="1497"/>
      <c r="O226" s="1496"/>
      <c r="P226" s="1496"/>
      <c r="Q226" s="1496"/>
      <c r="R226" s="1496"/>
      <c r="S226" s="1496"/>
      <c r="T226" s="1496"/>
      <c r="U226" s="1496"/>
      <c r="V226" s="1496"/>
      <c r="W226" s="1496"/>
      <c r="X226" s="1496"/>
      <c r="Y226" s="1496"/>
      <c r="Z226" s="1497"/>
      <c r="AA226" s="1496"/>
      <c r="AB226" s="1496"/>
      <c r="AC226" s="1501"/>
      <c r="AD226" s="1501"/>
      <c r="AE226" s="1501"/>
      <c r="AF226" s="1501"/>
      <c r="AG226" s="1501"/>
      <c r="AH226" s="1501"/>
      <c r="AI226" s="1501"/>
      <c r="AJ226" s="1501"/>
      <c r="AK226" s="1501"/>
      <c r="AL226" s="1501"/>
      <c r="AM226" s="1501"/>
      <c r="AN226" s="1501"/>
      <c r="AO226" s="1501"/>
      <c r="AP226" s="1501"/>
      <c r="AQ226" s="1501"/>
      <c r="AR226" s="1501"/>
      <c r="AS226" s="1501"/>
      <c r="AT226" s="1501"/>
      <c r="AU226" s="1501"/>
      <c r="AV226" s="1501"/>
      <c r="AW226" s="1501"/>
      <c r="AX226" s="1501"/>
      <c r="AY226" s="1501"/>
      <c r="AZ226" s="1501"/>
      <c r="BA226" s="1500"/>
      <c r="BB226" s="1499"/>
      <c r="BC226" s="1499"/>
      <c r="BD226" s="1499"/>
      <c r="BE226" s="1499"/>
      <c r="BF226" s="1499"/>
      <c r="BG226" s="1499"/>
      <c r="BH226" s="1499"/>
      <c r="BI226" s="1499"/>
      <c r="BJ226" s="1499"/>
      <c r="BK226" s="1499"/>
      <c r="BL226" s="1499"/>
      <c r="BM226" s="1499"/>
      <c r="BN226" s="1499"/>
    </row>
    <row r="227" spans="1:66" ht="15.75" customHeight="1" x14ac:dyDescent="0.25">
      <c r="A227" s="1493"/>
      <c r="B227" s="1498"/>
      <c r="C227" s="1493"/>
      <c r="D227" s="1493"/>
      <c r="E227" s="1493"/>
      <c r="F227" s="1493"/>
      <c r="G227" s="1493"/>
      <c r="H227" s="1493"/>
      <c r="I227" s="1493"/>
      <c r="J227" s="1493"/>
      <c r="K227" s="1493"/>
      <c r="L227" s="1493"/>
      <c r="M227" s="1496"/>
      <c r="N227" s="1497"/>
      <c r="O227" s="1496"/>
      <c r="P227" s="1496"/>
      <c r="Q227" s="1496"/>
      <c r="R227" s="1496"/>
      <c r="S227" s="1496"/>
      <c r="T227" s="1496"/>
      <c r="U227" s="1496"/>
      <c r="V227" s="1496"/>
      <c r="W227" s="1496"/>
      <c r="X227" s="1496"/>
      <c r="Y227" s="1496"/>
      <c r="Z227" s="1497"/>
      <c r="AA227" s="1496"/>
      <c r="AB227" s="1496"/>
      <c r="AC227" s="1501"/>
      <c r="AD227" s="1501"/>
      <c r="AE227" s="1501"/>
      <c r="AF227" s="1501"/>
      <c r="AG227" s="1501"/>
      <c r="AH227" s="1501"/>
      <c r="AI227" s="1501"/>
      <c r="AJ227" s="1501"/>
      <c r="AK227" s="1501"/>
      <c r="AL227" s="1501"/>
      <c r="AM227" s="1501"/>
      <c r="AN227" s="1501"/>
      <c r="AO227" s="1501"/>
      <c r="AP227" s="1501"/>
      <c r="AQ227" s="1501"/>
      <c r="AR227" s="1501"/>
      <c r="AS227" s="1501"/>
      <c r="AT227" s="1501"/>
      <c r="AU227" s="1501"/>
      <c r="AV227" s="1501"/>
      <c r="AW227" s="1501"/>
      <c r="AX227" s="1501"/>
      <c r="AY227" s="1501"/>
      <c r="AZ227" s="1501"/>
      <c r="BA227" s="1500"/>
      <c r="BB227" s="1499"/>
      <c r="BC227" s="1499"/>
      <c r="BD227" s="1499"/>
      <c r="BE227" s="1499"/>
      <c r="BF227" s="1499"/>
      <c r="BG227" s="1499"/>
      <c r="BH227" s="1499"/>
      <c r="BI227" s="1499"/>
      <c r="BJ227" s="1499"/>
      <c r="BK227" s="1499"/>
      <c r="BL227" s="1499"/>
      <c r="BM227" s="1499"/>
      <c r="BN227" s="1499"/>
    </row>
    <row r="228" spans="1:66" ht="15.75" customHeight="1" x14ac:dyDescent="0.25">
      <c r="A228" s="1493"/>
      <c r="B228" s="1498"/>
      <c r="C228" s="1493"/>
      <c r="D228" s="1493"/>
      <c r="E228" s="1493"/>
      <c r="F228" s="1493"/>
      <c r="G228" s="1493"/>
      <c r="H228" s="1493"/>
      <c r="I228" s="1493"/>
      <c r="J228" s="1493"/>
      <c r="K228" s="1493"/>
      <c r="L228" s="1493"/>
      <c r="M228" s="1496"/>
      <c r="N228" s="1497"/>
      <c r="O228" s="1496"/>
      <c r="P228" s="1496"/>
      <c r="Q228" s="1496"/>
      <c r="R228" s="1496"/>
      <c r="S228" s="1496"/>
      <c r="T228" s="1496"/>
      <c r="U228" s="1496"/>
      <c r="V228" s="1496"/>
      <c r="W228" s="1496"/>
      <c r="X228" s="1496"/>
      <c r="Y228" s="1496"/>
      <c r="Z228" s="1497"/>
      <c r="AA228" s="1496"/>
      <c r="AB228" s="1496"/>
      <c r="AC228" s="1501"/>
      <c r="AD228" s="1501"/>
      <c r="AE228" s="1501"/>
      <c r="AF228" s="1501"/>
      <c r="AG228" s="1501"/>
      <c r="AH228" s="1501"/>
      <c r="AI228" s="1501"/>
      <c r="AJ228" s="1501"/>
      <c r="AK228" s="1501"/>
      <c r="AL228" s="1501"/>
      <c r="AM228" s="1501"/>
      <c r="AN228" s="1501"/>
      <c r="AO228" s="1501"/>
      <c r="AP228" s="1501"/>
      <c r="AQ228" s="1501"/>
      <c r="AR228" s="1501"/>
      <c r="AS228" s="1501"/>
      <c r="AT228" s="1501"/>
      <c r="AU228" s="1501"/>
      <c r="AV228" s="1501"/>
      <c r="AW228" s="1501"/>
      <c r="AX228" s="1501"/>
      <c r="AY228" s="1501"/>
      <c r="AZ228" s="1501"/>
      <c r="BA228" s="1500"/>
      <c r="BB228" s="1499"/>
      <c r="BC228" s="1499"/>
      <c r="BD228" s="1499"/>
      <c r="BE228" s="1499"/>
      <c r="BF228" s="1499"/>
      <c r="BG228" s="1499"/>
      <c r="BH228" s="1499"/>
      <c r="BI228" s="1499"/>
      <c r="BJ228" s="1499"/>
      <c r="BK228" s="1499"/>
      <c r="BL228" s="1499"/>
      <c r="BM228" s="1499"/>
      <c r="BN228" s="1499"/>
    </row>
    <row r="229" spans="1:66" ht="15.75" customHeight="1" x14ac:dyDescent="0.25">
      <c r="A229" s="1493"/>
      <c r="B229" s="1498"/>
      <c r="C229" s="1493"/>
      <c r="D229" s="1493"/>
      <c r="E229" s="1493"/>
      <c r="F229" s="1493"/>
      <c r="G229" s="1493"/>
      <c r="H229" s="1493"/>
      <c r="I229" s="1493"/>
      <c r="J229" s="1493"/>
      <c r="K229" s="1493"/>
      <c r="L229" s="1493"/>
      <c r="M229" s="1496"/>
      <c r="N229" s="1497"/>
      <c r="O229" s="1496"/>
      <c r="P229" s="1496"/>
      <c r="Q229" s="1496"/>
      <c r="R229" s="1496"/>
      <c r="S229" s="1496"/>
      <c r="T229" s="1496"/>
      <c r="U229" s="1496"/>
      <c r="V229" s="1496"/>
      <c r="W229" s="1496"/>
      <c r="X229" s="1496"/>
      <c r="Y229" s="1496"/>
      <c r="Z229" s="1497"/>
      <c r="AA229" s="1496"/>
      <c r="AB229" s="1496"/>
      <c r="AC229" s="1501"/>
      <c r="AD229" s="1501"/>
      <c r="AE229" s="1501"/>
      <c r="AF229" s="1501"/>
      <c r="AG229" s="1501"/>
      <c r="AH229" s="1501"/>
      <c r="AI229" s="1501"/>
      <c r="AJ229" s="1501"/>
      <c r="AK229" s="1501"/>
      <c r="AL229" s="1501"/>
      <c r="AM229" s="1501"/>
      <c r="AN229" s="1501"/>
      <c r="AO229" s="1501"/>
      <c r="AP229" s="1501"/>
      <c r="AQ229" s="1501"/>
      <c r="AR229" s="1501"/>
      <c r="AS229" s="1501"/>
      <c r="AT229" s="1501"/>
      <c r="AU229" s="1501"/>
      <c r="AV229" s="1501"/>
      <c r="AW229" s="1501"/>
      <c r="AX229" s="1501"/>
      <c r="AY229" s="1501"/>
      <c r="AZ229" s="1501"/>
      <c r="BA229" s="1500"/>
      <c r="BB229" s="1499"/>
      <c r="BC229" s="1499"/>
      <c r="BD229" s="1499"/>
      <c r="BE229" s="1499"/>
      <c r="BF229" s="1499"/>
      <c r="BG229" s="1499"/>
      <c r="BH229" s="1499"/>
      <c r="BI229" s="1499"/>
      <c r="BJ229" s="1499"/>
      <c r="BK229" s="1499"/>
      <c r="BL229" s="1499"/>
      <c r="BM229" s="1499"/>
      <c r="BN229" s="1499"/>
    </row>
    <row r="230" spans="1:66" ht="15.75" customHeight="1" x14ac:dyDescent="0.25">
      <c r="A230" s="1493"/>
      <c r="B230" s="1498"/>
      <c r="C230" s="1493"/>
      <c r="D230" s="1493"/>
      <c r="E230" s="1493"/>
      <c r="F230" s="1493"/>
      <c r="G230" s="1493"/>
      <c r="H230" s="1493"/>
      <c r="I230" s="1493"/>
      <c r="J230" s="1493"/>
      <c r="K230" s="1493"/>
      <c r="L230" s="1493"/>
      <c r="M230" s="1496"/>
      <c r="N230" s="1497"/>
      <c r="O230" s="1496"/>
      <c r="P230" s="1496"/>
      <c r="Q230" s="1496"/>
      <c r="R230" s="1496"/>
      <c r="S230" s="1496"/>
      <c r="T230" s="1496"/>
      <c r="U230" s="1496"/>
      <c r="V230" s="1496"/>
      <c r="W230" s="1496"/>
      <c r="X230" s="1496"/>
      <c r="Y230" s="1496"/>
      <c r="Z230" s="1497"/>
      <c r="AA230" s="1496"/>
      <c r="AB230" s="1496"/>
      <c r="AC230" s="1501"/>
      <c r="AD230" s="1501"/>
      <c r="AE230" s="1501"/>
      <c r="AF230" s="1501"/>
      <c r="AG230" s="1501"/>
      <c r="AH230" s="1501"/>
      <c r="AI230" s="1501"/>
      <c r="AJ230" s="1501"/>
      <c r="AK230" s="1501"/>
      <c r="AL230" s="1501"/>
      <c r="AM230" s="1501"/>
      <c r="AN230" s="1501"/>
      <c r="AO230" s="1501"/>
      <c r="AP230" s="1501"/>
      <c r="AQ230" s="1501"/>
      <c r="AR230" s="1501"/>
      <c r="AS230" s="1501"/>
      <c r="AT230" s="1501"/>
      <c r="AU230" s="1501"/>
      <c r="AV230" s="1501"/>
      <c r="AW230" s="1501"/>
      <c r="AX230" s="1501"/>
      <c r="AY230" s="1501"/>
      <c r="AZ230" s="1501"/>
      <c r="BA230" s="1500"/>
      <c r="BB230" s="1499"/>
      <c r="BC230" s="1499"/>
      <c r="BD230" s="1499"/>
      <c r="BE230" s="1499"/>
      <c r="BF230" s="1499"/>
      <c r="BG230" s="1499"/>
      <c r="BH230" s="1499"/>
      <c r="BI230" s="1499"/>
      <c r="BJ230" s="1499"/>
      <c r="BK230" s="1499"/>
      <c r="BL230" s="1499"/>
      <c r="BM230" s="1499"/>
      <c r="BN230" s="1499"/>
    </row>
    <row r="231" spans="1:66" ht="15.75" customHeight="1" x14ac:dyDescent="0.25">
      <c r="A231" s="1493"/>
      <c r="B231" s="1498"/>
      <c r="C231" s="1493"/>
      <c r="D231" s="1493"/>
      <c r="E231" s="1493"/>
      <c r="F231" s="1493"/>
      <c r="G231" s="1493"/>
      <c r="H231" s="1493"/>
      <c r="I231" s="1493"/>
      <c r="J231" s="1493"/>
      <c r="K231" s="1493"/>
      <c r="L231" s="1493"/>
      <c r="M231" s="1496"/>
      <c r="N231" s="1497"/>
      <c r="O231" s="1496"/>
      <c r="P231" s="1496"/>
      <c r="Q231" s="1496"/>
      <c r="R231" s="1496"/>
      <c r="S231" s="1496"/>
      <c r="T231" s="1496"/>
      <c r="U231" s="1496"/>
      <c r="V231" s="1496"/>
      <c r="W231" s="1496"/>
      <c r="X231" s="1496"/>
      <c r="Y231" s="1496"/>
      <c r="Z231" s="1497"/>
      <c r="AA231" s="1496"/>
      <c r="AB231" s="1496"/>
      <c r="AC231" s="1501"/>
      <c r="AD231" s="1501"/>
      <c r="AE231" s="1501"/>
      <c r="AF231" s="1501"/>
      <c r="AG231" s="1501"/>
      <c r="AH231" s="1501"/>
      <c r="AI231" s="1501"/>
      <c r="AJ231" s="1501"/>
      <c r="AK231" s="1501"/>
      <c r="AL231" s="1501"/>
      <c r="AM231" s="1501"/>
      <c r="AN231" s="1501"/>
      <c r="AO231" s="1501"/>
      <c r="AP231" s="1501"/>
      <c r="AQ231" s="1501"/>
      <c r="AR231" s="1501"/>
      <c r="AS231" s="1501"/>
      <c r="AT231" s="1501"/>
      <c r="AU231" s="1501"/>
      <c r="AV231" s="1501"/>
      <c r="AW231" s="1501"/>
      <c r="AX231" s="1501"/>
      <c r="AY231" s="1501"/>
      <c r="AZ231" s="1501"/>
      <c r="BA231" s="1500"/>
      <c r="BB231" s="1499"/>
      <c r="BC231" s="1499"/>
      <c r="BD231" s="1499"/>
      <c r="BE231" s="1499"/>
      <c r="BF231" s="1499"/>
      <c r="BG231" s="1499"/>
      <c r="BH231" s="1499"/>
      <c r="BI231" s="1499"/>
      <c r="BJ231" s="1499"/>
      <c r="BK231" s="1499"/>
      <c r="BL231" s="1499"/>
      <c r="BM231" s="1499"/>
      <c r="BN231" s="1499"/>
    </row>
    <row r="232" spans="1:66" ht="15.75" customHeight="1" x14ac:dyDescent="0.25">
      <c r="A232" s="1493"/>
      <c r="B232" s="1498"/>
      <c r="C232" s="1493"/>
      <c r="D232" s="1493"/>
      <c r="E232" s="1493"/>
      <c r="F232" s="1493"/>
      <c r="G232" s="1493"/>
      <c r="H232" s="1493"/>
      <c r="I232" s="1493"/>
      <c r="J232" s="1493"/>
      <c r="K232" s="1493"/>
      <c r="L232" s="1493"/>
      <c r="M232" s="1496"/>
      <c r="N232" s="1497"/>
      <c r="O232" s="1496"/>
      <c r="P232" s="1496"/>
      <c r="Q232" s="1496"/>
      <c r="R232" s="1496"/>
      <c r="S232" s="1496"/>
      <c r="T232" s="1496"/>
      <c r="U232" s="1496"/>
      <c r="V232" s="1496"/>
      <c r="W232" s="1496"/>
      <c r="X232" s="1496"/>
      <c r="Y232" s="1496"/>
      <c r="Z232" s="1497"/>
      <c r="AA232" s="1496"/>
      <c r="AB232" s="1496"/>
      <c r="AC232" s="1501"/>
      <c r="AD232" s="1501"/>
      <c r="AE232" s="1501"/>
      <c r="AF232" s="1501"/>
      <c r="AG232" s="1501"/>
      <c r="AH232" s="1501"/>
      <c r="AI232" s="1501"/>
      <c r="AJ232" s="1501"/>
      <c r="AK232" s="1501"/>
      <c r="AL232" s="1501"/>
      <c r="AM232" s="1501"/>
      <c r="AN232" s="1501"/>
      <c r="AO232" s="1501"/>
      <c r="AP232" s="1501"/>
      <c r="AQ232" s="1501"/>
      <c r="AR232" s="1501"/>
      <c r="AS232" s="1501"/>
      <c r="AT232" s="1501"/>
      <c r="AU232" s="1501"/>
      <c r="AV232" s="1501"/>
      <c r="AW232" s="1501"/>
      <c r="AX232" s="1501"/>
      <c r="AY232" s="1501"/>
      <c r="AZ232" s="1501"/>
      <c r="BA232" s="1500"/>
      <c r="BB232" s="1499"/>
      <c r="BC232" s="1499"/>
      <c r="BD232" s="1499"/>
      <c r="BE232" s="1499"/>
      <c r="BF232" s="1499"/>
      <c r="BG232" s="1499"/>
      <c r="BH232" s="1499"/>
      <c r="BI232" s="1499"/>
      <c r="BJ232" s="1499"/>
      <c r="BK232" s="1499"/>
      <c r="BL232" s="1499"/>
      <c r="BM232" s="1499"/>
      <c r="BN232" s="1499"/>
    </row>
    <row r="233" spans="1:66" ht="15.75" customHeight="1" x14ac:dyDescent="0.25">
      <c r="A233" s="1493"/>
      <c r="B233" s="1498"/>
      <c r="C233" s="1493"/>
      <c r="D233" s="1493"/>
      <c r="E233" s="1493"/>
      <c r="F233" s="1493"/>
      <c r="G233" s="1493"/>
      <c r="H233" s="1493"/>
      <c r="I233" s="1493"/>
      <c r="J233" s="1493"/>
      <c r="K233" s="1493"/>
      <c r="L233" s="1493"/>
      <c r="M233" s="1496"/>
      <c r="N233" s="1497"/>
      <c r="O233" s="1496"/>
      <c r="P233" s="1496"/>
      <c r="Q233" s="1496"/>
      <c r="R233" s="1496"/>
      <c r="S233" s="1496"/>
      <c r="T233" s="1496"/>
      <c r="U233" s="1496"/>
      <c r="V233" s="1496"/>
      <c r="W233" s="1496"/>
      <c r="X233" s="1496"/>
      <c r="Y233" s="1496"/>
      <c r="Z233" s="1497"/>
      <c r="AA233" s="1496"/>
      <c r="AB233" s="1496"/>
      <c r="AC233" s="1501"/>
      <c r="AD233" s="1501"/>
      <c r="AE233" s="1501"/>
      <c r="AF233" s="1501"/>
      <c r="AG233" s="1501"/>
      <c r="AH233" s="1501"/>
      <c r="AI233" s="1501"/>
      <c r="AJ233" s="1501"/>
      <c r="AK233" s="1501"/>
      <c r="AL233" s="1501"/>
      <c r="AM233" s="1501"/>
      <c r="AN233" s="1501"/>
      <c r="AO233" s="1501"/>
      <c r="AP233" s="1501"/>
      <c r="AQ233" s="1501"/>
      <c r="AR233" s="1501"/>
      <c r="AS233" s="1501"/>
      <c r="AT233" s="1501"/>
      <c r="AU233" s="1501"/>
      <c r="AV233" s="1501"/>
      <c r="AW233" s="1501"/>
      <c r="AX233" s="1501"/>
      <c r="AY233" s="1501"/>
      <c r="AZ233" s="1501"/>
      <c r="BA233" s="1500"/>
      <c r="BB233" s="1499"/>
      <c r="BC233" s="1499"/>
      <c r="BD233" s="1499"/>
      <c r="BE233" s="1499"/>
      <c r="BF233" s="1499"/>
      <c r="BG233" s="1499"/>
      <c r="BH233" s="1499"/>
      <c r="BI233" s="1499"/>
      <c r="BJ233" s="1499"/>
      <c r="BK233" s="1499"/>
      <c r="BL233" s="1499"/>
      <c r="BM233" s="1499"/>
      <c r="BN233" s="1499"/>
    </row>
    <row r="234" spans="1:66" ht="15.75" customHeight="1" x14ac:dyDescent="0.25">
      <c r="A234" s="1493"/>
      <c r="B234" s="1498"/>
      <c r="C234" s="1493"/>
      <c r="D234" s="1493"/>
      <c r="E234" s="1493"/>
      <c r="F234" s="1493"/>
      <c r="G234" s="1493"/>
      <c r="H234" s="1493"/>
      <c r="I234" s="1493"/>
      <c r="J234" s="1493"/>
      <c r="K234" s="1493"/>
      <c r="L234" s="1493"/>
      <c r="M234" s="1496"/>
      <c r="N234" s="1497"/>
      <c r="O234" s="1496"/>
      <c r="P234" s="1496"/>
      <c r="Q234" s="1496"/>
      <c r="R234" s="1496"/>
      <c r="S234" s="1496"/>
      <c r="T234" s="1496"/>
      <c r="U234" s="1496"/>
      <c r="V234" s="1496"/>
      <c r="W234" s="1496"/>
      <c r="X234" s="1496"/>
      <c r="Y234" s="1496"/>
      <c r="Z234" s="1497"/>
      <c r="AA234" s="1496"/>
      <c r="AB234" s="1496"/>
      <c r="AC234" s="1501"/>
      <c r="AD234" s="1501"/>
      <c r="AE234" s="1501"/>
      <c r="AF234" s="1501"/>
      <c r="AG234" s="1501"/>
      <c r="AH234" s="1501"/>
      <c r="AI234" s="1501"/>
      <c r="AJ234" s="1501"/>
      <c r="AK234" s="1501"/>
      <c r="AL234" s="1501"/>
      <c r="AM234" s="1501"/>
      <c r="AN234" s="1501"/>
      <c r="AO234" s="1501"/>
      <c r="AP234" s="1501"/>
      <c r="AQ234" s="1501"/>
      <c r="AR234" s="1501"/>
      <c r="AS234" s="1501"/>
      <c r="AT234" s="1501"/>
      <c r="AU234" s="1501"/>
      <c r="AV234" s="1501"/>
      <c r="AW234" s="1501"/>
      <c r="AX234" s="1501"/>
      <c r="AY234" s="1501"/>
      <c r="AZ234" s="1501"/>
      <c r="BA234" s="1500"/>
      <c r="BB234" s="1499"/>
      <c r="BC234" s="1499"/>
      <c r="BD234" s="1499"/>
      <c r="BE234" s="1499"/>
      <c r="BF234" s="1499"/>
      <c r="BG234" s="1499"/>
      <c r="BH234" s="1499"/>
      <c r="BI234" s="1499"/>
      <c r="BJ234" s="1499"/>
      <c r="BK234" s="1499"/>
      <c r="BL234" s="1499"/>
      <c r="BM234" s="1499"/>
      <c r="BN234" s="1499"/>
    </row>
    <row r="235" spans="1:66" ht="15.75" customHeight="1" x14ac:dyDescent="0.25">
      <c r="A235" s="1493"/>
      <c r="B235" s="1498"/>
      <c r="C235" s="1493"/>
      <c r="D235" s="1493"/>
      <c r="E235" s="1493"/>
      <c r="F235" s="1493"/>
      <c r="G235" s="1493"/>
      <c r="H235" s="1493"/>
      <c r="I235" s="1493"/>
      <c r="J235" s="1493"/>
      <c r="K235" s="1493"/>
      <c r="L235" s="1493"/>
      <c r="M235" s="1496"/>
      <c r="N235" s="1497"/>
      <c r="O235" s="1496"/>
      <c r="P235" s="1496"/>
      <c r="Q235" s="1496"/>
      <c r="R235" s="1496"/>
      <c r="S235" s="1496"/>
      <c r="T235" s="1496"/>
      <c r="U235" s="1496"/>
      <c r="V235" s="1496"/>
      <c r="W235" s="1496"/>
      <c r="X235" s="1496"/>
      <c r="Y235" s="1496"/>
      <c r="Z235" s="1497"/>
      <c r="AA235" s="1496"/>
      <c r="AB235" s="1496"/>
      <c r="AC235" s="1501"/>
      <c r="AD235" s="1501"/>
      <c r="AE235" s="1501"/>
      <c r="AF235" s="1501"/>
      <c r="AG235" s="1501"/>
      <c r="AH235" s="1501"/>
      <c r="AI235" s="1501"/>
      <c r="AJ235" s="1501"/>
      <c r="AK235" s="1501"/>
      <c r="AL235" s="1501"/>
      <c r="AM235" s="1501"/>
      <c r="AN235" s="1501"/>
      <c r="AO235" s="1501"/>
      <c r="AP235" s="1501"/>
      <c r="AQ235" s="1501"/>
      <c r="AR235" s="1501"/>
      <c r="AS235" s="1501"/>
      <c r="AT235" s="1501"/>
      <c r="AU235" s="1501"/>
      <c r="AV235" s="1501"/>
      <c r="AW235" s="1501"/>
      <c r="AX235" s="1501"/>
      <c r="AY235" s="1501"/>
      <c r="AZ235" s="1501"/>
      <c r="BA235" s="1500"/>
      <c r="BB235" s="1499"/>
      <c r="BC235" s="1499"/>
      <c r="BD235" s="1499"/>
      <c r="BE235" s="1499"/>
      <c r="BF235" s="1499"/>
      <c r="BG235" s="1499"/>
      <c r="BH235" s="1499"/>
      <c r="BI235" s="1499"/>
      <c r="BJ235" s="1499"/>
      <c r="BK235" s="1499"/>
      <c r="BL235" s="1499"/>
      <c r="BM235" s="1499"/>
      <c r="BN235" s="1499"/>
    </row>
    <row r="236" spans="1:66" ht="15.75" customHeight="1" x14ac:dyDescent="0.25">
      <c r="A236" s="1493"/>
      <c r="B236" s="1498"/>
      <c r="C236" s="1493"/>
      <c r="D236" s="1493"/>
      <c r="E236" s="1493"/>
      <c r="F236" s="1493"/>
      <c r="G236" s="1493"/>
      <c r="H236" s="1493"/>
      <c r="I236" s="1493"/>
      <c r="J236" s="1493"/>
      <c r="K236" s="1493"/>
      <c r="L236" s="1493"/>
      <c r="M236" s="1496"/>
      <c r="N236" s="1497"/>
      <c r="O236" s="1496"/>
      <c r="P236" s="1496"/>
      <c r="Q236" s="1496"/>
      <c r="R236" s="1496"/>
      <c r="S236" s="1496"/>
      <c r="T236" s="1496"/>
      <c r="U236" s="1496"/>
      <c r="V236" s="1496"/>
      <c r="W236" s="1496"/>
      <c r="X236" s="1496"/>
      <c r="Y236" s="1496"/>
      <c r="Z236" s="1497"/>
      <c r="AA236" s="1496"/>
      <c r="AB236" s="1496"/>
      <c r="AC236" s="1501"/>
      <c r="AD236" s="1501"/>
      <c r="AE236" s="1501"/>
      <c r="AF236" s="1501"/>
      <c r="AG236" s="1501"/>
      <c r="AH236" s="1501"/>
      <c r="AI236" s="1501"/>
      <c r="AJ236" s="1501"/>
      <c r="AK236" s="1501"/>
      <c r="AL236" s="1501"/>
      <c r="AM236" s="1501"/>
      <c r="AN236" s="1501"/>
      <c r="AO236" s="1501"/>
      <c r="AP236" s="1501"/>
      <c r="AQ236" s="1501"/>
      <c r="AR236" s="1501"/>
      <c r="AS236" s="1501"/>
      <c r="AT236" s="1501"/>
      <c r="AU236" s="1501"/>
      <c r="AV236" s="1501"/>
      <c r="AW236" s="1501"/>
      <c r="AX236" s="1501"/>
      <c r="AY236" s="1501"/>
      <c r="AZ236" s="1501"/>
      <c r="BA236" s="1500"/>
      <c r="BB236" s="1499"/>
      <c r="BC236" s="1499"/>
      <c r="BD236" s="1499"/>
      <c r="BE236" s="1499"/>
      <c r="BF236" s="1499"/>
      <c r="BG236" s="1499"/>
      <c r="BH236" s="1499"/>
      <c r="BI236" s="1499"/>
      <c r="BJ236" s="1499"/>
      <c r="BK236" s="1499"/>
      <c r="BL236" s="1499"/>
      <c r="BM236" s="1499"/>
      <c r="BN236" s="1499"/>
    </row>
    <row r="237" spans="1:66" ht="15.75" customHeight="1" x14ac:dyDescent="0.25">
      <c r="A237" s="1493"/>
      <c r="B237" s="1498"/>
      <c r="C237" s="1493"/>
      <c r="D237" s="1493"/>
      <c r="E237" s="1493"/>
      <c r="F237" s="1493"/>
      <c r="G237" s="1493"/>
      <c r="H237" s="1493"/>
      <c r="I237" s="1493"/>
      <c r="J237" s="1493"/>
      <c r="K237" s="1493"/>
      <c r="L237" s="1493"/>
      <c r="M237" s="1496"/>
      <c r="N237" s="1497"/>
      <c r="O237" s="1496"/>
      <c r="P237" s="1496"/>
      <c r="Q237" s="1496"/>
      <c r="R237" s="1496"/>
      <c r="S237" s="1496"/>
      <c r="T237" s="1496"/>
      <c r="U237" s="1496"/>
      <c r="V237" s="1496"/>
      <c r="W237" s="1496"/>
      <c r="X237" s="1496"/>
      <c r="Y237" s="1496"/>
      <c r="Z237" s="1497"/>
      <c r="AA237" s="1496"/>
      <c r="AB237" s="1496"/>
      <c r="AC237" s="1501"/>
      <c r="AD237" s="1501"/>
      <c r="AE237" s="1501"/>
      <c r="AF237" s="1501"/>
      <c r="AG237" s="1501"/>
      <c r="AH237" s="1501"/>
      <c r="AI237" s="1501"/>
      <c r="AJ237" s="1501"/>
      <c r="AK237" s="1501"/>
      <c r="AL237" s="1501"/>
      <c r="AM237" s="1501"/>
      <c r="AN237" s="1501"/>
      <c r="AO237" s="1501"/>
      <c r="AP237" s="1501"/>
      <c r="AQ237" s="1501"/>
      <c r="AR237" s="1501"/>
      <c r="AS237" s="1501"/>
      <c r="AT237" s="1501"/>
      <c r="AU237" s="1501"/>
      <c r="AV237" s="1501"/>
      <c r="AW237" s="1501"/>
      <c r="AX237" s="1501"/>
      <c r="AY237" s="1501"/>
      <c r="AZ237" s="1501"/>
      <c r="BA237" s="1500"/>
      <c r="BB237" s="1499"/>
      <c r="BC237" s="1499"/>
      <c r="BD237" s="1499"/>
      <c r="BE237" s="1499"/>
      <c r="BF237" s="1499"/>
      <c r="BG237" s="1499"/>
      <c r="BH237" s="1499"/>
      <c r="BI237" s="1499"/>
      <c r="BJ237" s="1499"/>
      <c r="BK237" s="1499"/>
      <c r="BL237" s="1499"/>
      <c r="BM237" s="1499"/>
      <c r="BN237" s="1499"/>
    </row>
    <row r="238" spans="1:66" ht="15.75" customHeight="1" x14ac:dyDescent="0.25">
      <c r="A238" s="1493"/>
      <c r="B238" s="1498"/>
      <c r="C238" s="1493"/>
      <c r="D238" s="1493"/>
      <c r="E238" s="1493"/>
      <c r="F238" s="1493"/>
      <c r="G238" s="1493"/>
      <c r="H238" s="1493"/>
      <c r="I238" s="1493"/>
      <c r="J238" s="1493"/>
      <c r="K238" s="1493"/>
      <c r="L238" s="1493"/>
      <c r="M238" s="1496"/>
      <c r="N238" s="1497"/>
      <c r="O238" s="1496"/>
      <c r="P238" s="1496"/>
      <c r="Q238" s="1496"/>
      <c r="R238" s="1496"/>
      <c r="S238" s="1496"/>
      <c r="T238" s="1496"/>
      <c r="U238" s="1496"/>
      <c r="V238" s="1496"/>
      <c r="W238" s="1496"/>
      <c r="X238" s="1496"/>
      <c r="Y238" s="1496"/>
      <c r="Z238" s="1497"/>
      <c r="AA238" s="1496"/>
      <c r="AB238" s="1496"/>
      <c r="AC238" s="1501"/>
      <c r="AD238" s="1501"/>
      <c r="AE238" s="1501"/>
      <c r="AF238" s="1501"/>
      <c r="AG238" s="1501"/>
      <c r="AH238" s="1501"/>
      <c r="AI238" s="1501"/>
      <c r="AJ238" s="1501"/>
      <c r="AK238" s="1501"/>
      <c r="AL238" s="1501"/>
      <c r="AM238" s="1501"/>
      <c r="AN238" s="1501"/>
      <c r="AO238" s="1501"/>
      <c r="AP238" s="1501"/>
      <c r="AQ238" s="1501"/>
      <c r="AR238" s="1501"/>
      <c r="AS238" s="1501"/>
      <c r="AT238" s="1501"/>
      <c r="AU238" s="1501"/>
      <c r="AV238" s="1501"/>
      <c r="AW238" s="1501"/>
      <c r="AX238" s="1501"/>
      <c r="AY238" s="1501"/>
      <c r="AZ238" s="1501"/>
      <c r="BA238" s="1500"/>
      <c r="BB238" s="1499"/>
      <c r="BC238" s="1499"/>
      <c r="BD238" s="1499"/>
      <c r="BE238" s="1499"/>
      <c r="BF238" s="1499"/>
      <c r="BG238" s="1499"/>
      <c r="BH238" s="1499"/>
      <c r="BI238" s="1499"/>
      <c r="BJ238" s="1499"/>
      <c r="BK238" s="1499"/>
      <c r="BL238" s="1499"/>
      <c r="BM238" s="1499"/>
      <c r="BN238" s="1499"/>
    </row>
    <row r="239" spans="1:66" ht="15.75" customHeight="1" x14ac:dyDescent="0.25">
      <c r="A239" s="1493"/>
      <c r="B239" s="1498"/>
      <c r="C239" s="1493"/>
      <c r="D239" s="1493"/>
      <c r="E239" s="1493"/>
      <c r="F239" s="1493"/>
      <c r="G239" s="1493"/>
      <c r="H239" s="1493"/>
      <c r="I239" s="1493"/>
      <c r="J239" s="1493"/>
      <c r="K239" s="1493"/>
      <c r="L239" s="1493"/>
      <c r="M239" s="1496"/>
      <c r="N239" s="1497"/>
      <c r="O239" s="1496"/>
      <c r="P239" s="1496"/>
      <c r="Q239" s="1496"/>
      <c r="R239" s="1496"/>
      <c r="S239" s="1496"/>
      <c r="T239" s="1496"/>
      <c r="U239" s="1496"/>
      <c r="V239" s="1496"/>
      <c r="W239" s="1496"/>
      <c r="X239" s="1496"/>
      <c r="Y239" s="1496"/>
      <c r="Z239" s="1497"/>
      <c r="AA239" s="1496"/>
      <c r="AB239" s="1496"/>
      <c r="AC239" s="1501"/>
      <c r="AD239" s="1501"/>
      <c r="AE239" s="1501"/>
      <c r="AF239" s="1501"/>
      <c r="AG239" s="1501"/>
      <c r="AH239" s="1501"/>
      <c r="AI239" s="1501"/>
      <c r="AJ239" s="1501"/>
      <c r="AK239" s="1501"/>
      <c r="AL239" s="1501"/>
      <c r="AM239" s="1501"/>
      <c r="AN239" s="1501"/>
      <c r="AO239" s="1501"/>
      <c r="AP239" s="1501"/>
      <c r="AQ239" s="1501"/>
      <c r="AR239" s="1501"/>
      <c r="AS239" s="1501"/>
      <c r="AT239" s="1501"/>
      <c r="AU239" s="1501"/>
      <c r="AV239" s="1501"/>
      <c r="AW239" s="1501"/>
      <c r="AX239" s="1501"/>
      <c r="AY239" s="1501"/>
      <c r="AZ239" s="1501"/>
      <c r="BA239" s="1500"/>
      <c r="BB239" s="1499"/>
      <c r="BC239" s="1499"/>
      <c r="BD239" s="1499"/>
      <c r="BE239" s="1499"/>
      <c r="BF239" s="1499"/>
      <c r="BG239" s="1499"/>
      <c r="BH239" s="1499"/>
      <c r="BI239" s="1499"/>
      <c r="BJ239" s="1499"/>
      <c r="BK239" s="1499"/>
      <c r="BL239" s="1499"/>
      <c r="BM239" s="1499"/>
      <c r="BN239" s="1499"/>
    </row>
    <row r="240" spans="1:66" ht="15.75" customHeight="1" x14ac:dyDescent="0.25">
      <c r="A240" s="1493"/>
      <c r="B240" s="1498"/>
      <c r="C240" s="1493"/>
      <c r="D240" s="1493"/>
      <c r="E240" s="1493"/>
      <c r="F240" s="1493"/>
      <c r="G240" s="1493"/>
      <c r="H240" s="1493"/>
      <c r="I240" s="1493"/>
      <c r="J240" s="1493"/>
      <c r="K240" s="1493"/>
      <c r="L240" s="1493"/>
      <c r="M240" s="1496"/>
      <c r="N240" s="1497"/>
      <c r="O240" s="1496"/>
      <c r="P240" s="1496"/>
      <c r="Q240" s="1496"/>
      <c r="R240" s="1496"/>
      <c r="S240" s="1496"/>
      <c r="T240" s="1496"/>
      <c r="U240" s="1496"/>
      <c r="V240" s="1496"/>
      <c r="W240" s="1496"/>
      <c r="X240" s="1496"/>
      <c r="Y240" s="1496"/>
      <c r="Z240" s="1497"/>
      <c r="AA240" s="1496"/>
      <c r="AB240" s="1496"/>
      <c r="AC240" s="1501"/>
      <c r="AD240" s="1501"/>
      <c r="AE240" s="1501"/>
      <c r="AF240" s="1501"/>
      <c r="AG240" s="1501"/>
      <c r="AH240" s="1501"/>
      <c r="AI240" s="1501"/>
      <c r="AJ240" s="1501"/>
      <c r="AK240" s="1501"/>
      <c r="AL240" s="1501"/>
      <c r="AM240" s="1501"/>
      <c r="AN240" s="1501"/>
      <c r="AO240" s="1501"/>
      <c r="AP240" s="1501"/>
      <c r="AQ240" s="1501"/>
      <c r="AR240" s="1501"/>
      <c r="AS240" s="1501"/>
      <c r="AT240" s="1501"/>
      <c r="AU240" s="1501"/>
      <c r="AV240" s="1501"/>
      <c r="AW240" s="1501"/>
      <c r="AX240" s="1501"/>
      <c r="AY240" s="1501"/>
      <c r="AZ240" s="1501"/>
      <c r="BA240" s="1500"/>
      <c r="BB240" s="1499"/>
      <c r="BC240" s="1499"/>
      <c r="BD240" s="1499"/>
      <c r="BE240" s="1499"/>
      <c r="BF240" s="1499"/>
      <c r="BG240" s="1499"/>
      <c r="BH240" s="1499"/>
      <c r="BI240" s="1499"/>
      <c r="BJ240" s="1499"/>
      <c r="BK240" s="1499"/>
      <c r="BL240" s="1499"/>
      <c r="BM240" s="1499"/>
      <c r="BN240" s="1499"/>
    </row>
    <row r="241" spans="1:66" ht="15.75" customHeight="1" x14ac:dyDescent="0.25">
      <c r="A241" s="1493"/>
      <c r="B241" s="1498"/>
      <c r="C241" s="1493"/>
      <c r="D241" s="1493"/>
      <c r="E241" s="1493"/>
      <c r="F241" s="1493"/>
      <c r="G241" s="1493"/>
      <c r="H241" s="1493"/>
      <c r="I241" s="1493"/>
      <c r="J241" s="1493"/>
      <c r="K241" s="1493"/>
      <c r="L241" s="1493"/>
      <c r="M241" s="1496"/>
      <c r="N241" s="1497"/>
      <c r="O241" s="1496"/>
      <c r="P241" s="1496"/>
      <c r="Q241" s="1496"/>
      <c r="R241" s="1496"/>
      <c r="S241" s="1496"/>
      <c r="T241" s="1496"/>
      <c r="U241" s="1496"/>
      <c r="V241" s="1496"/>
      <c r="W241" s="1496"/>
      <c r="X241" s="1496"/>
      <c r="Y241" s="1496"/>
      <c r="Z241" s="1497"/>
      <c r="AA241" s="1496"/>
      <c r="AB241" s="1496"/>
      <c r="AC241" s="1501"/>
      <c r="AD241" s="1501"/>
      <c r="AE241" s="1501"/>
      <c r="AF241" s="1501"/>
      <c r="AG241" s="1501"/>
      <c r="AH241" s="1501"/>
      <c r="AI241" s="1501"/>
      <c r="AJ241" s="1501"/>
      <c r="AK241" s="1501"/>
      <c r="AL241" s="1501"/>
      <c r="AM241" s="1501"/>
      <c r="AN241" s="1501"/>
      <c r="AO241" s="1501"/>
      <c r="AP241" s="1501"/>
      <c r="AQ241" s="1501"/>
      <c r="AR241" s="1501"/>
      <c r="AS241" s="1501"/>
      <c r="AT241" s="1501"/>
      <c r="AU241" s="1501"/>
      <c r="AV241" s="1501"/>
      <c r="AW241" s="1501"/>
      <c r="AX241" s="1501"/>
      <c r="AY241" s="1501"/>
      <c r="AZ241" s="1501"/>
      <c r="BA241" s="1500"/>
      <c r="BB241" s="1499"/>
      <c r="BC241" s="1499"/>
      <c r="BD241" s="1499"/>
      <c r="BE241" s="1499"/>
      <c r="BF241" s="1499"/>
      <c r="BG241" s="1499"/>
      <c r="BH241" s="1499"/>
      <c r="BI241" s="1499"/>
      <c r="BJ241" s="1499"/>
      <c r="BK241" s="1499"/>
      <c r="BL241" s="1499"/>
      <c r="BM241" s="1499"/>
      <c r="BN241" s="1499"/>
    </row>
    <row r="242" spans="1:66" ht="15.75" customHeight="1" x14ac:dyDescent="0.25">
      <c r="A242" s="1493"/>
      <c r="B242" s="1498"/>
      <c r="C242" s="1493"/>
      <c r="D242" s="1493"/>
      <c r="E242" s="1493"/>
      <c r="F242" s="1493"/>
      <c r="G242" s="1493"/>
      <c r="H242" s="1493"/>
      <c r="I242" s="1493"/>
      <c r="J242" s="1493"/>
      <c r="K242" s="1493"/>
      <c r="L242" s="1493"/>
      <c r="M242" s="1496"/>
      <c r="N242" s="1497"/>
      <c r="O242" s="1496"/>
      <c r="P242" s="1496"/>
      <c r="Q242" s="1496"/>
      <c r="R242" s="1496"/>
      <c r="S242" s="1496"/>
      <c r="T242" s="1496"/>
      <c r="U242" s="1496"/>
      <c r="V242" s="1496"/>
      <c r="W242" s="1496"/>
      <c r="X242" s="1496"/>
      <c r="Y242" s="1496"/>
      <c r="Z242" s="1497"/>
      <c r="AA242" s="1496"/>
      <c r="AB242" s="1496"/>
      <c r="AC242" s="1501"/>
      <c r="AD242" s="1501"/>
      <c r="AE242" s="1501"/>
      <c r="AF242" s="1501"/>
      <c r="AG242" s="1501"/>
      <c r="AH242" s="1501"/>
      <c r="AI242" s="1501"/>
      <c r="AJ242" s="1501"/>
      <c r="AK242" s="1501"/>
      <c r="AL242" s="1501"/>
      <c r="AM242" s="1501"/>
      <c r="AN242" s="1501"/>
      <c r="AO242" s="1501"/>
      <c r="AP242" s="1501"/>
      <c r="AQ242" s="1501"/>
      <c r="AR242" s="1501"/>
      <c r="AS242" s="1501"/>
      <c r="AT242" s="1501"/>
      <c r="AU242" s="1501"/>
      <c r="AV242" s="1501"/>
      <c r="AW242" s="1501"/>
      <c r="AX242" s="1501"/>
      <c r="AY242" s="1501"/>
      <c r="AZ242" s="1501"/>
      <c r="BA242" s="1500"/>
      <c r="BB242" s="1499"/>
      <c r="BC242" s="1499"/>
      <c r="BD242" s="1499"/>
      <c r="BE242" s="1499"/>
      <c r="BF242" s="1499"/>
      <c r="BG242" s="1499"/>
      <c r="BH242" s="1499"/>
      <c r="BI242" s="1499"/>
      <c r="BJ242" s="1499"/>
      <c r="BK242" s="1499"/>
      <c r="BL242" s="1499"/>
      <c r="BM242" s="1499"/>
      <c r="BN242" s="1499"/>
    </row>
    <row r="243" spans="1:66" ht="15.75" customHeight="1" x14ac:dyDescent="0.25">
      <c r="A243" s="1493"/>
      <c r="B243" s="1498"/>
      <c r="C243" s="1493"/>
      <c r="D243" s="1493"/>
      <c r="E243" s="1493"/>
      <c r="F243" s="1493"/>
      <c r="G243" s="1493"/>
      <c r="H243" s="1493"/>
      <c r="I243" s="1493"/>
      <c r="J243" s="1493"/>
      <c r="K243" s="1493"/>
      <c r="L243" s="1493"/>
      <c r="M243" s="1496"/>
      <c r="N243" s="1497"/>
      <c r="O243" s="1496"/>
      <c r="P243" s="1496"/>
      <c r="Q243" s="1496"/>
      <c r="R243" s="1496"/>
      <c r="S243" s="1496"/>
      <c r="T243" s="1496"/>
      <c r="U243" s="1496"/>
      <c r="V243" s="1496"/>
      <c r="W243" s="1496"/>
      <c r="X243" s="1496"/>
      <c r="Y243" s="1496"/>
      <c r="Z243" s="1497"/>
      <c r="AA243" s="1496"/>
      <c r="AB243" s="1496"/>
      <c r="AC243" s="1501"/>
      <c r="AD243" s="1501"/>
      <c r="AE243" s="1501"/>
      <c r="AF243" s="1501"/>
      <c r="AG243" s="1501"/>
      <c r="AH243" s="1501"/>
      <c r="AI243" s="1501"/>
      <c r="AJ243" s="1501"/>
      <c r="AK243" s="1501"/>
      <c r="AL243" s="1501"/>
      <c r="AM243" s="1501"/>
      <c r="AN243" s="1501"/>
      <c r="AO243" s="1501"/>
      <c r="AP243" s="1501"/>
      <c r="AQ243" s="1501"/>
      <c r="AR243" s="1501"/>
      <c r="AS243" s="1501"/>
      <c r="AT243" s="1501"/>
      <c r="AU243" s="1501"/>
      <c r="AV243" s="1501"/>
      <c r="AW243" s="1501"/>
      <c r="AX243" s="1501"/>
      <c r="AY243" s="1501"/>
      <c r="AZ243" s="1501"/>
      <c r="BA243" s="1500"/>
      <c r="BB243" s="1499"/>
      <c r="BC243" s="1499"/>
      <c r="BD243" s="1499"/>
      <c r="BE243" s="1499"/>
      <c r="BF243" s="1499"/>
      <c r="BG243" s="1499"/>
      <c r="BH243" s="1499"/>
      <c r="BI243" s="1499"/>
      <c r="BJ243" s="1499"/>
      <c r="BK243" s="1499"/>
      <c r="BL243" s="1499"/>
      <c r="BM243" s="1499"/>
      <c r="BN243" s="1499"/>
    </row>
    <row r="244" spans="1:66" ht="15.75" customHeight="1" x14ac:dyDescent="0.25">
      <c r="A244" s="1493"/>
      <c r="B244" s="1498"/>
      <c r="C244" s="1493"/>
      <c r="D244" s="1493"/>
      <c r="E244" s="1493"/>
      <c r="F244" s="1493"/>
      <c r="G244" s="1493"/>
      <c r="H244" s="1493"/>
      <c r="I244" s="1493"/>
      <c r="J244" s="1493"/>
      <c r="K244" s="1493"/>
      <c r="L244" s="1493"/>
      <c r="M244" s="1496"/>
      <c r="N244" s="1497"/>
      <c r="O244" s="1496"/>
      <c r="P244" s="1496"/>
      <c r="Q244" s="1496"/>
      <c r="R244" s="1496"/>
      <c r="S244" s="1496"/>
      <c r="T244" s="1496"/>
      <c r="U244" s="1496"/>
      <c r="V244" s="1496"/>
      <c r="W244" s="1496"/>
      <c r="X244" s="1496"/>
      <c r="Y244" s="1496"/>
      <c r="Z244" s="1497"/>
      <c r="AA244" s="1496"/>
      <c r="AB244" s="1496"/>
      <c r="AC244" s="1501"/>
      <c r="AD244" s="1501"/>
      <c r="AE244" s="1501"/>
      <c r="AF244" s="1501"/>
      <c r="AG244" s="1501"/>
      <c r="AH244" s="1501"/>
      <c r="AI244" s="1501"/>
      <c r="AJ244" s="1501"/>
      <c r="AK244" s="1501"/>
      <c r="AL244" s="1501"/>
      <c r="AM244" s="1501"/>
      <c r="AN244" s="1501"/>
      <c r="AO244" s="1501"/>
      <c r="AP244" s="1501"/>
      <c r="AQ244" s="1501"/>
      <c r="AR244" s="1501"/>
      <c r="AS244" s="1501"/>
      <c r="AT244" s="1501"/>
      <c r="AU244" s="1501"/>
      <c r="AV244" s="1501"/>
      <c r="AW244" s="1501"/>
      <c r="AX244" s="1501"/>
      <c r="AY244" s="1501"/>
      <c r="AZ244" s="1501"/>
      <c r="BA244" s="1500"/>
      <c r="BB244" s="1499"/>
      <c r="BC244" s="1499"/>
      <c r="BD244" s="1499"/>
      <c r="BE244" s="1499"/>
      <c r="BF244" s="1499"/>
      <c r="BG244" s="1499"/>
      <c r="BH244" s="1499"/>
      <c r="BI244" s="1499"/>
      <c r="BJ244" s="1499"/>
      <c r="BK244" s="1499"/>
      <c r="BL244" s="1499"/>
      <c r="BM244" s="1499"/>
      <c r="BN244" s="1499"/>
    </row>
    <row r="245" spans="1:66" ht="15.75" customHeight="1" x14ac:dyDescent="0.25">
      <c r="A245" s="1493"/>
      <c r="B245" s="1498"/>
      <c r="C245" s="1493"/>
      <c r="D245" s="1493"/>
      <c r="E245" s="1493"/>
      <c r="F245" s="1493"/>
      <c r="G245" s="1493"/>
      <c r="H245" s="1493"/>
      <c r="I245" s="1493"/>
      <c r="J245" s="1493"/>
      <c r="K245" s="1493"/>
      <c r="L245" s="1493"/>
      <c r="M245" s="1496"/>
      <c r="N245" s="1497"/>
      <c r="O245" s="1496"/>
      <c r="P245" s="1496"/>
      <c r="Q245" s="1496"/>
      <c r="R245" s="1496"/>
      <c r="S245" s="1496"/>
      <c r="T245" s="1496"/>
      <c r="U245" s="1496"/>
      <c r="V245" s="1496"/>
      <c r="W245" s="1496"/>
      <c r="X245" s="1496"/>
      <c r="Y245" s="1496"/>
      <c r="Z245" s="1497"/>
      <c r="AA245" s="1496"/>
      <c r="AB245" s="1496"/>
      <c r="AC245" s="1501"/>
      <c r="AD245" s="1501"/>
      <c r="AE245" s="1501"/>
      <c r="AF245" s="1501"/>
      <c r="AG245" s="1501"/>
      <c r="AH245" s="1501"/>
      <c r="AI245" s="1501"/>
      <c r="AJ245" s="1501"/>
      <c r="AK245" s="1501"/>
      <c r="AL245" s="1501"/>
      <c r="AM245" s="1501"/>
      <c r="AN245" s="1501"/>
      <c r="AO245" s="1501"/>
      <c r="AP245" s="1501"/>
      <c r="AQ245" s="1501"/>
      <c r="AR245" s="1501"/>
      <c r="AS245" s="1501"/>
      <c r="AT245" s="1501"/>
      <c r="AU245" s="1501"/>
      <c r="AV245" s="1501"/>
      <c r="AW245" s="1501"/>
      <c r="AX245" s="1501"/>
      <c r="AY245" s="1501"/>
      <c r="AZ245" s="1501"/>
      <c r="BA245" s="1500"/>
      <c r="BB245" s="1499"/>
      <c r="BC245" s="1499"/>
      <c r="BD245" s="1499"/>
      <c r="BE245" s="1499"/>
      <c r="BF245" s="1499"/>
      <c r="BG245" s="1499"/>
      <c r="BH245" s="1499"/>
      <c r="BI245" s="1499"/>
      <c r="BJ245" s="1499"/>
      <c r="BK245" s="1499"/>
      <c r="BL245" s="1499"/>
      <c r="BM245" s="1499"/>
      <c r="BN245" s="1499"/>
    </row>
    <row r="246" spans="1:66" ht="15.75" customHeight="1" x14ac:dyDescent="0.25">
      <c r="A246" s="1493"/>
      <c r="B246" s="1498"/>
      <c r="C246" s="1493"/>
      <c r="D246" s="1493"/>
      <c r="E246" s="1493"/>
      <c r="F246" s="1493"/>
      <c r="G246" s="1493"/>
      <c r="H246" s="1493"/>
      <c r="I246" s="1493"/>
      <c r="J246" s="1493"/>
      <c r="K246" s="1493"/>
      <c r="L246" s="1493"/>
      <c r="M246" s="1496"/>
      <c r="N246" s="1497"/>
      <c r="O246" s="1496"/>
      <c r="P246" s="1496"/>
      <c r="Q246" s="1496"/>
      <c r="R246" s="1496"/>
      <c r="S246" s="1496"/>
      <c r="T246" s="1496"/>
      <c r="U246" s="1496"/>
      <c r="V246" s="1496"/>
      <c r="W246" s="1496"/>
      <c r="X246" s="1496"/>
      <c r="Y246" s="1496"/>
      <c r="Z246" s="1497"/>
      <c r="AA246" s="1496"/>
      <c r="AB246" s="1496"/>
      <c r="AC246" s="1501"/>
      <c r="AD246" s="1501"/>
      <c r="AE246" s="1501"/>
      <c r="AF246" s="1501"/>
      <c r="AG246" s="1501"/>
      <c r="AH246" s="1501"/>
      <c r="AI246" s="1501"/>
      <c r="AJ246" s="1501"/>
      <c r="AK246" s="1501"/>
      <c r="AL246" s="1501"/>
      <c r="AM246" s="1501"/>
      <c r="AN246" s="1501"/>
      <c r="AO246" s="1501"/>
      <c r="AP246" s="1501"/>
      <c r="AQ246" s="1501"/>
      <c r="AR246" s="1501"/>
      <c r="AS246" s="1501"/>
      <c r="AT246" s="1501"/>
      <c r="AU246" s="1501"/>
      <c r="AV246" s="1501"/>
      <c r="AW246" s="1501"/>
      <c r="AX246" s="1501"/>
      <c r="AY246" s="1501"/>
      <c r="AZ246" s="1501"/>
      <c r="BA246" s="1500"/>
      <c r="BB246" s="1499"/>
      <c r="BC246" s="1499"/>
      <c r="BD246" s="1499"/>
      <c r="BE246" s="1499"/>
      <c r="BF246" s="1499"/>
      <c r="BG246" s="1499"/>
      <c r="BH246" s="1499"/>
      <c r="BI246" s="1499"/>
      <c r="BJ246" s="1499"/>
      <c r="BK246" s="1499"/>
      <c r="BL246" s="1499"/>
      <c r="BM246" s="1499"/>
      <c r="BN246" s="1499"/>
    </row>
    <row r="247" spans="1:66" ht="15.75" customHeight="1" x14ac:dyDescent="0.25">
      <c r="A247" s="1493"/>
      <c r="B247" s="1498"/>
      <c r="C247" s="1493"/>
      <c r="D247" s="1493"/>
      <c r="E247" s="1493"/>
      <c r="F247" s="1493"/>
      <c r="G247" s="1493"/>
      <c r="H247" s="1493"/>
      <c r="I247" s="1493"/>
      <c r="J247" s="1493"/>
      <c r="K247" s="1493"/>
      <c r="L247" s="1493"/>
      <c r="M247" s="1496"/>
      <c r="N247" s="1497"/>
      <c r="O247" s="1496"/>
      <c r="P247" s="1496"/>
      <c r="Q247" s="1496"/>
      <c r="R247" s="1496"/>
      <c r="S247" s="1496"/>
      <c r="T247" s="1496"/>
      <c r="U247" s="1496"/>
      <c r="V247" s="1496"/>
      <c r="W247" s="1496"/>
      <c r="X247" s="1496"/>
      <c r="Y247" s="1496"/>
      <c r="Z247" s="1497"/>
      <c r="AA247" s="1496"/>
      <c r="AB247" s="1496"/>
      <c r="AC247" s="1501"/>
      <c r="AD247" s="1501"/>
      <c r="AE247" s="1501"/>
      <c r="AF247" s="1501"/>
      <c r="AG247" s="1501"/>
      <c r="AH247" s="1501"/>
      <c r="AI247" s="1501"/>
      <c r="AJ247" s="1501"/>
      <c r="AK247" s="1501"/>
      <c r="AL247" s="1501"/>
      <c r="AM247" s="1501"/>
      <c r="AN247" s="1501"/>
      <c r="AO247" s="1501"/>
      <c r="AP247" s="1501"/>
      <c r="AQ247" s="1501"/>
      <c r="AR247" s="1501"/>
      <c r="AS247" s="1501"/>
      <c r="AT247" s="1501"/>
      <c r="AU247" s="1501"/>
      <c r="AV247" s="1501"/>
      <c r="AW247" s="1501"/>
      <c r="AX247" s="1501"/>
      <c r="AY247" s="1501"/>
      <c r="AZ247" s="1501"/>
      <c r="BA247" s="1500"/>
      <c r="BB247" s="1499"/>
      <c r="BC247" s="1499"/>
      <c r="BD247" s="1499"/>
      <c r="BE247" s="1499"/>
      <c r="BF247" s="1499"/>
      <c r="BG247" s="1499"/>
      <c r="BH247" s="1499"/>
      <c r="BI247" s="1499"/>
      <c r="BJ247" s="1499"/>
      <c r="BK247" s="1499"/>
      <c r="BL247" s="1499"/>
      <c r="BM247" s="1499"/>
      <c r="BN247" s="1499"/>
    </row>
    <row r="248" spans="1:66" ht="15.75" customHeight="1" x14ac:dyDescent="0.25">
      <c r="A248" s="1493"/>
      <c r="B248" s="1498"/>
      <c r="C248" s="1493"/>
      <c r="D248" s="1493"/>
      <c r="E248" s="1493"/>
      <c r="F248" s="1493"/>
      <c r="G248" s="1493"/>
      <c r="H248" s="1493"/>
      <c r="I248" s="1493"/>
      <c r="J248" s="1493"/>
      <c r="K248" s="1493"/>
      <c r="L248" s="1493"/>
      <c r="M248" s="1496"/>
      <c r="N248" s="1497"/>
      <c r="O248" s="1496"/>
      <c r="P248" s="1496"/>
      <c r="Q248" s="1496"/>
      <c r="R248" s="1496"/>
      <c r="S248" s="1496"/>
      <c r="T248" s="1496"/>
      <c r="U248" s="1496"/>
      <c r="V248" s="1496"/>
      <c r="W248" s="1496"/>
      <c r="X248" s="1496"/>
      <c r="Y248" s="1496"/>
      <c r="Z248" s="1497"/>
      <c r="AA248" s="1496"/>
      <c r="AB248" s="1496"/>
      <c r="AC248" s="1501"/>
      <c r="AD248" s="1501"/>
      <c r="AE248" s="1501"/>
      <c r="AF248" s="1501"/>
      <c r="AG248" s="1501"/>
      <c r="AH248" s="1501"/>
      <c r="AI248" s="1501"/>
      <c r="AJ248" s="1501"/>
      <c r="AK248" s="1501"/>
      <c r="AL248" s="1501"/>
      <c r="AM248" s="1501"/>
      <c r="AN248" s="1501"/>
      <c r="AO248" s="1501"/>
      <c r="AP248" s="1501"/>
      <c r="AQ248" s="1501"/>
      <c r="AR248" s="1501"/>
      <c r="AS248" s="1501"/>
      <c r="AT248" s="1501"/>
      <c r="AU248" s="1501"/>
      <c r="AV248" s="1501"/>
      <c r="AW248" s="1501"/>
      <c r="AX248" s="1501"/>
      <c r="AY248" s="1501"/>
      <c r="AZ248" s="1501"/>
      <c r="BA248" s="1500"/>
      <c r="BB248" s="1499"/>
      <c r="BC248" s="1499"/>
      <c r="BD248" s="1499"/>
      <c r="BE248" s="1499"/>
      <c r="BF248" s="1499"/>
      <c r="BG248" s="1499"/>
      <c r="BH248" s="1499"/>
      <c r="BI248" s="1499"/>
      <c r="BJ248" s="1499"/>
      <c r="BK248" s="1499"/>
      <c r="BL248" s="1499"/>
      <c r="BM248" s="1499"/>
      <c r="BN248" s="1499"/>
    </row>
    <row r="249" spans="1:66" ht="15.75" customHeight="1" x14ac:dyDescent="0.25">
      <c r="A249" s="1493"/>
      <c r="B249" s="1498"/>
      <c r="C249" s="1493"/>
      <c r="D249" s="1493"/>
      <c r="E249" s="1493"/>
      <c r="F249" s="1493"/>
      <c r="G249" s="1493"/>
      <c r="H249" s="1493"/>
      <c r="I249" s="1493"/>
      <c r="J249" s="1493"/>
      <c r="K249" s="1493"/>
      <c r="L249" s="1493"/>
      <c r="M249" s="1496"/>
      <c r="N249" s="1497"/>
      <c r="O249" s="1496"/>
      <c r="P249" s="1496"/>
      <c r="Q249" s="1496"/>
      <c r="R249" s="1496"/>
      <c r="S249" s="1496"/>
      <c r="T249" s="1496"/>
      <c r="U249" s="1496"/>
      <c r="V249" s="1496"/>
      <c r="W249" s="1496"/>
      <c r="X249" s="1496"/>
      <c r="Y249" s="1496"/>
      <c r="Z249" s="1497"/>
      <c r="AA249" s="1496"/>
      <c r="AB249" s="1496"/>
      <c r="AC249" s="1501"/>
      <c r="AD249" s="1501"/>
      <c r="AE249" s="1501"/>
      <c r="AF249" s="1501"/>
      <c r="AG249" s="1501"/>
      <c r="AH249" s="1501"/>
      <c r="AI249" s="1501"/>
      <c r="AJ249" s="1501"/>
      <c r="AK249" s="1501"/>
      <c r="AL249" s="1501"/>
      <c r="AM249" s="1501"/>
      <c r="AN249" s="1501"/>
      <c r="AO249" s="1501"/>
      <c r="AP249" s="1501"/>
      <c r="AQ249" s="1501"/>
      <c r="AR249" s="1501"/>
      <c r="AS249" s="1501"/>
      <c r="AT249" s="1501"/>
      <c r="AU249" s="1501"/>
      <c r="AV249" s="1501"/>
      <c r="AW249" s="1501"/>
      <c r="AX249" s="1501"/>
      <c r="AY249" s="1501"/>
      <c r="AZ249" s="1501"/>
      <c r="BA249" s="1500"/>
      <c r="BB249" s="1499"/>
      <c r="BC249" s="1499"/>
      <c r="BD249" s="1499"/>
      <c r="BE249" s="1499"/>
      <c r="BF249" s="1499"/>
      <c r="BG249" s="1499"/>
      <c r="BH249" s="1499"/>
      <c r="BI249" s="1499"/>
      <c r="BJ249" s="1499"/>
      <c r="BK249" s="1499"/>
      <c r="BL249" s="1499"/>
      <c r="BM249" s="1499"/>
      <c r="BN249" s="1499"/>
    </row>
    <row r="250" spans="1:66" ht="15.75" customHeight="1" x14ac:dyDescent="0.25">
      <c r="A250" s="1493"/>
      <c r="B250" s="1498"/>
      <c r="C250" s="1493"/>
      <c r="D250" s="1493"/>
      <c r="E250" s="1493"/>
      <c r="F250" s="1493"/>
      <c r="G250" s="1493"/>
      <c r="H250" s="1493"/>
      <c r="I250" s="1493"/>
      <c r="J250" s="1493"/>
      <c r="K250" s="1493"/>
      <c r="L250" s="1493"/>
      <c r="M250" s="1496"/>
      <c r="N250" s="1497"/>
      <c r="O250" s="1496"/>
      <c r="P250" s="1496"/>
      <c r="Q250" s="1496"/>
      <c r="R250" s="1496"/>
      <c r="S250" s="1496"/>
      <c r="T250" s="1496"/>
      <c r="U250" s="1496"/>
      <c r="V250" s="1496"/>
      <c r="W250" s="1496"/>
      <c r="X250" s="1496"/>
      <c r="Y250" s="1496"/>
      <c r="Z250" s="1497"/>
      <c r="AA250" s="1496"/>
      <c r="AB250" s="1496"/>
      <c r="AC250" s="1501"/>
      <c r="AD250" s="1501"/>
      <c r="AE250" s="1501"/>
      <c r="AF250" s="1501"/>
      <c r="AG250" s="1501"/>
      <c r="AH250" s="1501"/>
      <c r="AI250" s="1501"/>
      <c r="AJ250" s="1501"/>
      <c r="AK250" s="1501"/>
      <c r="AL250" s="1501"/>
      <c r="AM250" s="1501"/>
      <c r="AN250" s="1501"/>
      <c r="AO250" s="1501"/>
      <c r="AP250" s="1501"/>
      <c r="AQ250" s="1501"/>
      <c r="AR250" s="1501"/>
      <c r="AS250" s="1501"/>
      <c r="AT250" s="1501"/>
      <c r="AU250" s="1501"/>
      <c r="AV250" s="1501"/>
      <c r="AW250" s="1501"/>
      <c r="AX250" s="1501"/>
      <c r="AY250" s="1501"/>
      <c r="AZ250" s="1501"/>
      <c r="BA250" s="1500"/>
      <c r="BB250" s="1499"/>
      <c r="BC250" s="1499"/>
      <c r="BD250" s="1499"/>
      <c r="BE250" s="1499"/>
      <c r="BF250" s="1499"/>
      <c r="BG250" s="1499"/>
      <c r="BH250" s="1499"/>
      <c r="BI250" s="1499"/>
      <c r="BJ250" s="1499"/>
      <c r="BK250" s="1499"/>
      <c r="BL250" s="1499"/>
      <c r="BM250" s="1499"/>
      <c r="BN250" s="1499"/>
    </row>
    <row r="251" spans="1:66" ht="15.75" customHeight="1" x14ac:dyDescent="0.25">
      <c r="A251" s="1493"/>
      <c r="B251" s="1498"/>
      <c r="C251" s="1493"/>
      <c r="D251" s="1493"/>
      <c r="E251" s="1493"/>
      <c r="F251" s="1493"/>
      <c r="G251" s="1493"/>
      <c r="H251" s="1493"/>
      <c r="I251" s="1493"/>
      <c r="J251" s="1493"/>
      <c r="K251" s="1493"/>
      <c r="L251" s="1493"/>
      <c r="M251" s="1496"/>
      <c r="N251" s="1497"/>
      <c r="O251" s="1496"/>
      <c r="P251" s="1496"/>
      <c r="Q251" s="1496"/>
      <c r="R251" s="1496"/>
      <c r="S251" s="1496"/>
      <c r="T251" s="1496"/>
      <c r="U251" s="1496"/>
      <c r="V251" s="1496"/>
      <c r="W251" s="1496"/>
      <c r="X251" s="1496"/>
      <c r="Y251" s="1496"/>
      <c r="Z251" s="1497"/>
      <c r="AA251" s="1496"/>
      <c r="AB251" s="1496"/>
      <c r="AC251" s="1501"/>
      <c r="AD251" s="1501"/>
      <c r="AE251" s="1501"/>
      <c r="AF251" s="1501"/>
      <c r="AG251" s="1501"/>
      <c r="AH251" s="1501"/>
      <c r="AI251" s="1501"/>
      <c r="AJ251" s="1501"/>
      <c r="AK251" s="1501"/>
      <c r="AL251" s="1501"/>
      <c r="AM251" s="1501"/>
      <c r="AN251" s="1501"/>
      <c r="AO251" s="1501"/>
      <c r="AP251" s="1501"/>
      <c r="AQ251" s="1501"/>
      <c r="AR251" s="1501"/>
      <c r="AS251" s="1501"/>
      <c r="AT251" s="1501"/>
      <c r="AU251" s="1501"/>
      <c r="AV251" s="1501"/>
      <c r="AW251" s="1501"/>
      <c r="AX251" s="1501"/>
      <c r="AY251" s="1501"/>
      <c r="AZ251" s="1501"/>
      <c r="BA251" s="1500"/>
      <c r="BB251" s="1499"/>
      <c r="BC251" s="1499"/>
      <c r="BD251" s="1499"/>
      <c r="BE251" s="1499"/>
      <c r="BF251" s="1499"/>
      <c r="BG251" s="1499"/>
      <c r="BH251" s="1499"/>
      <c r="BI251" s="1499"/>
      <c r="BJ251" s="1499"/>
      <c r="BK251" s="1499"/>
      <c r="BL251" s="1499"/>
      <c r="BM251" s="1499"/>
      <c r="BN251" s="1499"/>
    </row>
    <row r="252" spans="1:66" ht="15.75" customHeight="1" x14ac:dyDescent="0.25">
      <c r="A252" s="1493"/>
      <c r="B252" s="1498"/>
      <c r="C252" s="1493"/>
      <c r="D252" s="1493"/>
      <c r="E252" s="1493"/>
      <c r="F252" s="1493"/>
      <c r="G252" s="1493"/>
      <c r="H252" s="1493"/>
      <c r="I252" s="1493"/>
      <c r="J252" s="1493"/>
      <c r="K252" s="1493"/>
      <c r="L252" s="1493"/>
      <c r="M252" s="1496"/>
      <c r="N252" s="1497"/>
      <c r="O252" s="1496"/>
      <c r="P252" s="1496"/>
      <c r="Q252" s="1496"/>
      <c r="R252" s="1496"/>
      <c r="S252" s="1496"/>
      <c r="T252" s="1496"/>
      <c r="U252" s="1496"/>
      <c r="V252" s="1496"/>
      <c r="W252" s="1496"/>
      <c r="X252" s="1496"/>
      <c r="Y252" s="1496"/>
      <c r="Z252" s="1497"/>
      <c r="AA252" s="1496"/>
      <c r="AB252" s="1496"/>
      <c r="AC252" s="1501"/>
      <c r="AD252" s="1501"/>
      <c r="AE252" s="1501"/>
      <c r="AF252" s="1501"/>
      <c r="AG252" s="1501"/>
      <c r="AH252" s="1501"/>
      <c r="AI252" s="1501"/>
      <c r="AJ252" s="1501"/>
      <c r="AK252" s="1501"/>
      <c r="AL252" s="1501"/>
      <c r="AM252" s="1501"/>
      <c r="AN252" s="1501"/>
      <c r="AO252" s="1501"/>
      <c r="AP252" s="1501"/>
      <c r="AQ252" s="1501"/>
      <c r="AR252" s="1501"/>
      <c r="AS252" s="1501"/>
      <c r="AT252" s="1501"/>
      <c r="AU252" s="1501"/>
      <c r="AV252" s="1501"/>
      <c r="AW252" s="1501"/>
      <c r="AX252" s="1501"/>
      <c r="AY252" s="1501"/>
      <c r="AZ252" s="1501"/>
      <c r="BA252" s="1500"/>
      <c r="BB252" s="1499"/>
      <c r="BC252" s="1499"/>
      <c r="BD252" s="1499"/>
      <c r="BE252" s="1499"/>
      <c r="BF252" s="1499"/>
      <c r="BG252" s="1499"/>
      <c r="BH252" s="1499"/>
      <c r="BI252" s="1499"/>
      <c r="BJ252" s="1499"/>
      <c r="BK252" s="1499"/>
      <c r="BL252" s="1499"/>
      <c r="BM252" s="1499"/>
      <c r="BN252" s="1499"/>
    </row>
    <row r="253" spans="1:66" ht="15.75" customHeight="1" x14ac:dyDescent="0.25">
      <c r="A253" s="1493"/>
      <c r="B253" s="1498"/>
      <c r="C253" s="1493"/>
      <c r="D253" s="1493"/>
      <c r="E253" s="1493"/>
      <c r="F253" s="1493"/>
      <c r="G253" s="1493"/>
      <c r="H253" s="1493"/>
      <c r="I253" s="1493"/>
      <c r="J253" s="1493"/>
      <c r="K253" s="1493"/>
      <c r="L253" s="1493"/>
      <c r="M253" s="1496"/>
      <c r="N253" s="1497"/>
      <c r="O253" s="1496"/>
      <c r="P253" s="1496"/>
      <c r="Q253" s="1496"/>
      <c r="R253" s="1496"/>
      <c r="S253" s="1496"/>
      <c r="T253" s="1496"/>
      <c r="U253" s="1496"/>
      <c r="V253" s="1496"/>
      <c r="W253" s="1496"/>
      <c r="X253" s="1496"/>
      <c r="Y253" s="1496"/>
      <c r="Z253" s="1497"/>
      <c r="AA253" s="1496"/>
      <c r="AB253" s="1496"/>
      <c r="AC253" s="1501"/>
      <c r="AD253" s="1501"/>
      <c r="AE253" s="1501"/>
      <c r="AF253" s="1501"/>
      <c r="AG253" s="1501"/>
      <c r="AH253" s="1501"/>
      <c r="AI253" s="1501"/>
      <c r="AJ253" s="1501"/>
      <c r="AK253" s="1501"/>
      <c r="AL253" s="1501"/>
      <c r="AM253" s="1501"/>
      <c r="AN253" s="1501"/>
      <c r="AO253" s="1501"/>
      <c r="AP253" s="1501"/>
      <c r="AQ253" s="1501"/>
      <c r="AR253" s="1501"/>
      <c r="AS253" s="1501"/>
      <c r="AT253" s="1501"/>
      <c r="AU253" s="1501"/>
      <c r="AV253" s="1501"/>
      <c r="AW253" s="1501"/>
      <c r="AX253" s="1501"/>
      <c r="AY253" s="1501"/>
      <c r="AZ253" s="1501"/>
      <c r="BA253" s="1500"/>
      <c r="BB253" s="1499"/>
      <c r="BC253" s="1499"/>
      <c r="BD253" s="1499"/>
      <c r="BE253" s="1499"/>
      <c r="BF253" s="1499"/>
      <c r="BG253" s="1499"/>
      <c r="BH253" s="1499"/>
      <c r="BI253" s="1499"/>
      <c r="BJ253" s="1499"/>
      <c r="BK253" s="1499"/>
      <c r="BL253" s="1499"/>
      <c r="BM253" s="1499"/>
      <c r="BN253" s="1499"/>
    </row>
    <row r="254" spans="1:66" ht="15.75" customHeight="1" x14ac:dyDescent="0.25">
      <c r="A254" s="1493"/>
      <c r="B254" s="1498"/>
      <c r="C254" s="1493"/>
      <c r="D254" s="1493"/>
      <c r="E254" s="1493"/>
      <c r="F254" s="1493"/>
      <c r="G254" s="1493"/>
      <c r="H254" s="1493"/>
      <c r="I254" s="1493"/>
      <c r="J254" s="1493"/>
      <c r="K254" s="1493"/>
      <c r="L254" s="1493"/>
      <c r="M254" s="1496"/>
      <c r="N254" s="1497"/>
      <c r="O254" s="1496"/>
      <c r="P254" s="1496"/>
      <c r="Q254" s="1496"/>
      <c r="R254" s="1496"/>
      <c r="S254" s="1496"/>
      <c r="T254" s="1496"/>
      <c r="U254" s="1496"/>
      <c r="V254" s="1496"/>
      <c r="W254" s="1496"/>
      <c r="X254" s="1496"/>
      <c r="Y254" s="1496"/>
      <c r="Z254" s="1497"/>
      <c r="AA254" s="1496"/>
      <c r="AB254" s="1496"/>
      <c r="AC254" s="1501"/>
      <c r="AD254" s="1501"/>
      <c r="AE254" s="1501"/>
      <c r="AF254" s="1501"/>
      <c r="AG254" s="1501"/>
      <c r="AH254" s="1501"/>
      <c r="AI254" s="1501"/>
      <c r="AJ254" s="1501"/>
      <c r="AK254" s="1501"/>
      <c r="AL254" s="1501"/>
      <c r="AM254" s="1501"/>
      <c r="AN254" s="1501"/>
      <c r="AO254" s="1501"/>
      <c r="AP254" s="1501"/>
      <c r="AQ254" s="1501"/>
      <c r="AR254" s="1501"/>
      <c r="AS254" s="1501"/>
      <c r="AT254" s="1501"/>
      <c r="AU254" s="1501"/>
      <c r="AV254" s="1501"/>
      <c r="AW254" s="1501"/>
      <c r="AX254" s="1501"/>
      <c r="AY254" s="1501"/>
      <c r="AZ254" s="1501"/>
      <c r="BA254" s="1500"/>
      <c r="BB254" s="1499"/>
      <c r="BC254" s="1499"/>
      <c r="BD254" s="1499"/>
      <c r="BE254" s="1499"/>
      <c r="BF254" s="1499"/>
      <c r="BG254" s="1499"/>
      <c r="BH254" s="1499"/>
      <c r="BI254" s="1499"/>
      <c r="BJ254" s="1499"/>
      <c r="BK254" s="1499"/>
      <c r="BL254" s="1499"/>
      <c r="BM254" s="1499"/>
      <c r="BN254" s="1499"/>
    </row>
    <row r="255" spans="1:66" ht="15.75" customHeight="1" x14ac:dyDescent="0.25">
      <c r="A255" s="1493"/>
      <c r="B255" s="1498"/>
      <c r="C255" s="1493"/>
      <c r="D255" s="1493"/>
      <c r="E255" s="1493"/>
      <c r="F255" s="1493"/>
      <c r="G255" s="1493"/>
      <c r="H255" s="1493"/>
      <c r="I255" s="1493"/>
      <c r="J255" s="1493"/>
      <c r="K255" s="1493"/>
      <c r="L255" s="1493"/>
      <c r="M255" s="1496"/>
      <c r="N255" s="1497"/>
      <c r="O255" s="1496"/>
      <c r="P255" s="1496"/>
      <c r="Q255" s="1496"/>
      <c r="R255" s="1496"/>
      <c r="S255" s="1496"/>
      <c r="T255" s="1496"/>
      <c r="U255" s="1496"/>
      <c r="V255" s="1496"/>
      <c r="W255" s="1496"/>
      <c r="X255" s="1496"/>
      <c r="Y255" s="1496"/>
      <c r="Z255" s="1497"/>
      <c r="AA255" s="1496"/>
      <c r="AB255" s="1496"/>
      <c r="AC255" s="1501"/>
      <c r="AD255" s="1501"/>
      <c r="AE255" s="1501"/>
      <c r="AF255" s="1501"/>
      <c r="AG255" s="1501"/>
      <c r="AH255" s="1501"/>
      <c r="AI255" s="1501"/>
      <c r="AJ255" s="1501"/>
      <c r="AK255" s="1501"/>
      <c r="AL255" s="1501"/>
      <c r="AM255" s="1501"/>
      <c r="AN255" s="1501"/>
      <c r="AO255" s="1501"/>
      <c r="AP255" s="1501"/>
      <c r="AQ255" s="1501"/>
      <c r="AR255" s="1501"/>
      <c r="AS255" s="1501"/>
      <c r="AT255" s="1501"/>
      <c r="AU255" s="1501"/>
      <c r="AV255" s="1501"/>
      <c r="AW255" s="1501"/>
      <c r="AX255" s="1501"/>
      <c r="AY255" s="1501"/>
      <c r="AZ255" s="1501"/>
      <c r="BA255" s="1500"/>
      <c r="BB255" s="1499"/>
      <c r="BC255" s="1499"/>
      <c r="BD255" s="1499"/>
      <c r="BE255" s="1499"/>
      <c r="BF255" s="1499"/>
      <c r="BG255" s="1499"/>
      <c r="BH255" s="1499"/>
      <c r="BI255" s="1499"/>
      <c r="BJ255" s="1499"/>
      <c r="BK255" s="1499"/>
      <c r="BL255" s="1499"/>
      <c r="BM255" s="1499"/>
      <c r="BN255" s="1499"/>
    </row>
    <row r="256" spans="1:66" ht="15.75" customHeight="1" x14ac:dyDescent="0.25">
      <c r="A256" s="1493"/>
      <c r="B256" s="1498"/>
      <c r="C256" s="1493"/>
      <c r="D256" s="1493"/>
      <c r="E256" s="1493"/>
      <c r="F256" s="1493"/>
      <c r="G256" s="1493"/>
      <c r="H256" s="1493"/>
      <c r="I256" s="1493"/>
      <c r="J256" s="1493"/>
      <c r="K256" s="1493"/>
      <c r="L256" s="1493"/>
      <c r="M256" s="1496"/>
      <c r="N256" s="1497"/>
      <c r="O256" s="1496"/>
      <c r="P256" s="1496"/>
      <c r="Q256" s="1496"/>
      <c r="R256" s="1496"/>
      <c r="S256" s="1496"/>
      <c r="T256" s="1496"/>
      <c r="U256" s="1496"/>
      <c r="V256" s="1496"/>
      <c r="W256" s="1496"/>
      <c r="X256" s="1496"/>
      <c r="Y256" s="1496"/>
      <c r="Z256" s="1497"/>
      <c r="AA256" s="1496"/>
      <c r="AB256" s="1496"/>
      <c r="AC256" s="1501"/>
      <c r="AD256" s="1501"/>
      <c r="AE256" s="1501"/>
      <c r="AF256" s="1501"/>
      <c r="AG256" s="1501"/>
      <c r="AH256" s="1501"/>
      <c r="AI256" s="1501"/>
      <c r="AJ256" s="1501"/>
      <c r="AK256" s="1501"/>
      <c r="AL256" s="1501"/>
      <c r="AM256" s="1501"/>
      <c r="AN256" s="1501"/>
      <c r="AO256" s="1501"/>
      <c r="AP256" s="1501"/>
      <c r="AQ256" s="1501"/>
      <c r="AR256" s="1501"/>
      <c r="AS256" s="1501"/>
      <c r="AT256" s="1501"/>
      <c r="AU256" s="1501"/>
      <c r="AV256" s="1501"/>
      <c r="AW256" s="1501"/>
      <c r="AX256" s="1501"/>
      <c r="AY256" s="1501"/>
      <c r="AZ256" s="1501"/>
      <c r="BA256" s="1500"/>
      <c r="BB256" s="1499"/>
      <c r="BC256" s="1499"/>
      <c r="BD256" s="1499"/>
      <c r="BE256" s="1499"/>
      <c r="BF256" s="1499"/>
      <c r="BG256" s="1499"/>
      <c r="BH256" s="1499"/>
      <c r="BI256" s="1499"/>
      <c r="BJ256" s="1499"/>
      <c r="BK256" s="1499"/>
      <c r="BL256" s="1499"/>
      <c r="BM256" s="1499"/>
      <c r="BN256" s="1499"/>
    </row>
    <row r="257" spans="1:66" ht="15.75" customHeight="1" x14ac:dyDescent="0.25">
      <c r="A257" s="1493"/>
      <c r="B257" s="1498"/>
      <c r="C257" s="1493"/>
      <c r="D257" s="1493"/>
      <c r="E257" s="1493"/>
      <c r="F257" s="1493"/>
      <c r="G257" s="1493"/>
      <c r="H257" s="1493"/>
      <c r="I257" s="1493"/>
      <c r="J257" s="1493"/>
      <c r="K257" s="1493"/>
      <c r="L257" s="1493"/>
      <c r="M257" s="1496"/>
      <c r="N257" s="1497"/>
      <c r="O257" s="1496"/>
      <c r="P257" s="1496"/>
      <c r="Q257" s="1496"/>
      <c r="R257" s="1496"/>
      <c r="S257" s="1496"/>
      <c r="T257" s="1496"/>
      <c r="U257" s="1496"/>
      <c r="V257" s="1496"/>
      <c r="W257" s="1496"/>
      <c r="X257" s="1496"/>
      <c r="Y257" s="1496"/>
      <c r="Z257" s="1497"/>
      <c r="AA257" s="1496"/>
      <c r="AB257" s="1496"/>
      <c r="AC257" s="1501"/>
      <c r="AD257" s="1501"/>
      <c r="AE257" s="1501"/>
      <c r="AF257" s="1501"/>
      <c r="AG257" s="1501"/>
      <c r="AH257" s="1501"/>
      <c r="AI257" s="1501"/>
      <c r="AJ257" s="1501"/>
      <c r="AK257" s="1501"/>
      <c r="AL257" s="1501"/>
      <c r="AM257" s="1501"/>
      <c r="AN257" s="1501"/>
      <c r="AO257" s="1501"/>
      <c r="AP257" s="1501"/>
      <c r="AQ257" s="1501"/>
      <c r="AR257" s="1501"/>
      <c r="AS257" s="1501"/>
      <c r="AT257" s="1501"/>
      <c r="AU257" s="1501"/>
      <c r="AV257" s="1501"/>
      <c r="AW257" s="1501"/>
      <c r="AX257" s="1501"/>
      <c r="AY257" s="1501"/>
      <c r="AZ257" s="1501"/>
      <c r="BA257" s="1500"/>
      <c r="BB257" s="1499"/>
      <c r="BC257" s="1499"/>
      <c r="BD257" s="1499"/>
      <c r="BE257" s="1499"/>
      <c r="BF257" s="1499"/>
      <c r="BG257" s="1499"/>
      <c r="BH257" s="1499"/>
      <c r="BI257" s="1499"/>
      <c r="BJ257" s="1499"/>
      <c r="BK257" s="1499"/>
      <c r="BL257" s="1499"/>
      <c r="BM257" s="1499"/>
      <c r="BN257" s="1499"/>
    </row>
    <row r="258" spans="1:66" ht="15.75" customHeight="1" x14ac:dyDescent="0.25">
      <c r="A258" s="1493"/>
      <c r="B258" s="1498"/>
      <c r="C258" s="1493"/>
      <c r="D258" s="1493"/>
      <c r="E258" s="1493"/>
      <c r="F258" s="1493"/>
      <c r="G258" s="1493"/>
      <c r="H258" s="1493"/>
      <c r="I258" s="1493"/>
      <c r="J258" s="1493"/>
      <c r="K258" s="1493"/>
      <c r="L258" s="1493"/>
      <c r="M258" s="1496"/>
      <c r="N258" s="1497"/>
      <c r="O258" s="1496"/>
      <c r="P258" s="1496"/>
      <c r="Q258" s="1496"/>
      <c r="R258" s="1496"/>
      <c r="S258" s="1496"/>
      <c r="T258" s="1496"/>
      <c r="U258" s="1496"/>
      <c r="V258" s="1496"/>
      <c r="W258" s="1496"/>
      <c r="X258" s="1496"/>
      <c r="Y258" s="1496"/>
      <c r="Z258" s="1497"/>
      <c r="AA258" s="1496"/>
      <c r="AB258" s="1496"/>
      <c r="AC258" s="1501"/>
      <c r="AD258" s="1501"/>
      <c r="AE258" s="1501"/>
      <c r="AF258" s="1501"/>
      <c r="AG258" s="1501"/>
      <c r="AH258" s="1501"/>
      <c r="AI258" s="1501"/>
      <c r="AJ258" s="1501"/>
      <c r="AK258" s="1501"/>
      <c r="AL258" s="1501"/>
      <c r="AM258" s="1501"/>
      <c r="AN258" s="1501"/>
      <c r="AO258" s="1501"/>
      <c r="AP258" s="1501"/>
      <c r="AQ258" s="1501"/>
      <c r="AR258" s="1501"/>
      <c r="AS258" s="1501"/>
      <c r="AT258" s="1501"/>
      <c r="AU258" s="1501"/>
      <c r="AV258" s="1501"/>
      <c r="AW258" s="1501"/>
      <c r="AX258" s="1501"/>
      <c r="AY258" s="1501"/>
      <c r="AZ258" s="1501"/>
      <c r="BA258" s="1500"/>
      <c r="BB258" s="1499"/>
      <c r="BC258" s="1499"/>
      <c r="BD258" s="1499"/>
      <c r="BE258" s="1499"/>
      <c r="BF258" s="1499"/>
      <c r="BG258" s="1499"/>
      <c r="BH258" s="1499"/>
      <c r="BI258" s="1499"/>
      <c r="BJ258" s="1499"/>
      <c r="BK258" s="1499"/>
      <c r="BL258" s="1499"/>
      <c r="BM258" s="1499"/>
      <c r="BN258" s="1499"/>
    </row>
    <row r="259" spans="1:66" ht="15.75" customHeight="1" x14ac:dyDescent="0.25">
      <c r="A259" s="1493"/>
      <c r="B259" s="1498"/>
      <c r="C259" s="1493"/>
      <c r="D259" s="1493"/>
      <c r="E259" s="1493"/>
      <c r="F259" s="1493"/>
      <c r="G259" s="1493"/>
      <c r="H259" s="1493"/>
      <c r="I259" s="1493"/>
      <c r="J259" s="1493"/>
      <c r="K259" s="1493"/>
      <c r="L259" s="1493"/>
      <c r="M259" s="1496"/>
      <c r="N259" s="1497"/>
      <c r="O259" s="1496"/>
      <c r="P259" s="1496"/>
      <c r="Q259" s="1496"/>
      <c r="R259" s="1496"/>
      <c r="S259" s="1496"/>
      <c r="T259" s="1496"/>
      <c r="U259" s="1496"/>
      <c r="V259" s="1496"/>
      <c r="W259" s="1496"/>
      <c r="X259" s="1496"/>
      <c r="Y259" s="1496"/>
      <c r="Z259" s="1497"/>
      <c r="AA259" s="1496"/>
      <c r="AB259" s="1496"/>
      <c r="AC259" s="1501"/>
      <c r="AD259" s="1501"/>
      <c r="AE259" s="1501"/>
      <c r="AF259" s="1501"/>
      <c r="AG259" s="1501"/>
      <c r="AH259" s="1501"/>
      <c r="AI259" s="1501"/>
      <c r="AJ259" s="1501"/>
      <c r="AK259" s="1501"/>
      <c r="AL259" s="1501"/>
      <c r="AM259" s="1501"/>
      <c r="AN259" s="1501"/>
      <c r="AO259" s="1501"/>
      <c r="AP259" s="1501"/>
      <c r="AQ259" s="1501"/>
      <c r="AR259" s="1501"/>
      <c r="AS259" s="1501"/>
      <c r="AT259" s="1501"/>
      <c r="AU259" s="1501"/>
      <c r="AV259" s="1501"/>
      <c r="AW259" s="1501"/>
      <c r="AX259" s="1501"/>
      <c r="AY259" s="1501"/>
      <c r="AZ259" s="1501"/>
      <c r="BA259" s="1500"/>
      <c r="BB259" s="1499"/>
      <c r="BC259" s="1499"/>
      <c r="BD259" s="1499"/>
      <c r="BE259" s="1499"/>
      <c r="BF259" s="1499"/>
      <c r="BG259" s="1499"/>
      <c r="BH259" s="1499"/>
      <c r="BI259" s="1499"/>
      <c r="BJ259" s="1499"/>
      <c r="BK259" s="1499"/>
      <c r="BL259" s="1499"/>
      <c r="BM259" s="1499"/>
      <c r="BN259" s="1499"/>
    </row>
    <row r="260" spans="1:66" ht="15.75" customHeight="1" x14ac:dyDescent="0.25">
      <c r="A260" s="1493"/>
      <c r="B260" s="1498"/>
      <c r="C260" s="1493"/>
      <c r="D260" s="1493"/>
      <c r="E260" s="1493"/>
      <c r="F260" s="1493"/>
      <c r="G260" s="1493"/>
      <c r="H260" s="1493"/>
      <c r="I260" s="1493"/>
      <c r="J260" s="1493"/>
      <c r="K260" s="1493"/>
      <c r="L260" s="1493"/>
      <c r="M260" s="1496"/>
      <c r="N260" s="1497"/>
      <c r="O260" s="1496"/>
      <c r="P260" s="1496"/>
      <c r="Q260" s="1496"/>
      <c r="R260" s="1496"/>
      <c r="S260" s="1496"/>
      <c r="T260" s="1496"/>
      <c r="U260" s="1496"/>
      <c r="V260" s="1496"/>
      <c r="W260" s="1496"/>
      <c r="X260" s="1496"/>
      <c r="Y260" s="1496"/>
      <c r="Z260" s="1497"/>
      <c r="AA260" s="1496"/>
      <c r="AB260" s="1496"/>
      <c r="AC260" s="1501"/>
      <c r="AD260" s="1501"/>
      <c r="AE260" s="1501"/>
      <c r="AF260" s="1501"/>
      <c r="AG260" s="1501"/>
      <c r="AH260" s="1501"/>
      <c r="AI260" s="1501"/>
      <c r="AJ260" s="1501"/>
      <c r="AK260" s="1501"/>
      <c r="AL260" s="1501"/>
      <c r="AM260" s="1501"/>
      <c r="AN260" s="1501"/>
      <c r="AO260" s="1501"/>
      <c r="AP260" s="1501"/>
      <c r="AQ260" s="1501"/>
      <c r="AR260" s="1501"/>
      <c r="AS260" s="1501"/>
      <c r="AT260" s="1501"/>
      <c r="AU260" s="1501"/>
      <c r="AV260" s="1501"/>
      <c r="AW260" s="1501"/>
      <c r="AX260" s="1501"/>
      <c r="AY260" s="1501"/>
      <c r="AZ260" s="1501"/>
      <c r="BA260" s="1500"/>
      <c r="BB260" s="1499"/>
      <c r="BC260" s="1499"/>
      <c r="BD260" s="1499"/>
      <c r="BE260" s="1499"/>
      <c r="BF260" s="1499"/>
      <c r="BG260" s="1499"/>
      <c r="BH260" s="1499"/>
      <c r="BI260" s="1499"/>
      <c r="BJ260" s="1499"/>
      <c r="BK260" s="1499"/>
      <c r="BL260" s="1499"/>
      <c r="BM260" s="1499"/>
      <c r="BN260" s="1499"/>
    </row>
    <row r="261" spans="1:66" ht="15.75" customHeight="1" x14ac:dyDescent="0.25">
      <c r="A261" s="1493"/>
      <c r="B261" s="1498"/>
      <c r="C261" s="1493"/>
      <c r="D261" s="1493"/>
      <c r="E261" s="1493"/>
      <c r="F261" s="1493"/>
      <c r="G261" s="1493"/>
      <c r="H261" s="1493"/>
      <c r="I261" s="1493"/>
      <c r="J261" s="1493"/>
      <c r="K261" s="1493"/>
      <c r="L261" s="1493"/>
      <c r="M261" s="1496"/>
      <c r="N261" s="1497"/>
      <c r="O261" s="1496"/>
      <c r="P261" s="1496"/>
      <c r="Q261" s="1496"/>
      <c r="R261" s="1496"/>
      <c r="S261" s="1496"/>
      <c r="T261" s="1496"/>
      <c r="U261" s="1496"/>
      <c r="V261" s="1496"/>
      <c r="W261" s="1496"/>
      <c r="X261" s="1496"/>
      <c r="Y261" s="1496"/>
      <c r="Z261" s="1497"/>
      <c r="AA261" s="1496"/>
      <c r="AB261" s="1496"/>
      <c r="AC261" s="1501"/>
      <c r="AD261" s="1501"/>
      <c r="AE261" s="1501"/>
      <c r="AF261" s="1501"/>
      <c r="AG261" s="1501"/>
      <c r="AH261" s="1501"/>
      <c r="AI261" s="1501"/>
      <c r="AJ261" s="1501"/>
      <c r="AK261" s="1501"/>
      <c r="AL261" s="1501"/>
      <c r="AM261" s="1501"/>
      <c r="AN261" s="1501"/>
      <c r="AO261" s="1501"/>
      <c r="AP261" s="1501"/>
      <c r="AQ261" s="1501"/>
      <c r="AR261" s="1501"/>
      <c r="AS261" s="1501"/>
      <c r="AT261" s="1501"/>
      <c r="AU261" s="1501"/>
      <c r="AV261" s="1501"/>
      <c r="AW261" s="1501"/>
      <c r="AX261" s="1501"/>
      <c r="AY261" s="1501"/>
      <c r="AZ261" s="1501"/>
      <c r="BA261" s="1500"/>
      <c r="BB261" s="1499"/>
      <c r="BC261" s="1499"/>
      <c r="BD261" s="1499"/>
      <c r="BE261" s="1499"/>
      <c r="BF261" s="1499"/>
      <c r="BG261" s="1499"/>
      <c r="BH261" s="1499"/>
      <c r="BI261" s="1499"/>
      <c r="BJ261" s="1499"/>
      <c r="BK261" s="1499"/>
      <c r="BL261" s="1499"/>
      <c r="BM261" s="1499"/>
      <c r="BN261" s="1499"/>
    </row>
    <row r="262" spans="1:66" ht="15.75" customHeight="1" x14ac:dyDescent="0.25">
      <c r="A262" s="1493"/>
      <c r="B262" s="1498"/>
      <c r="C262" s="1493"/>
      <c r="D262" s="1493"/>
      <c r="E262" s="1493"/>
      <c r="F262" s="1493"/>
      <c r="G262" s="1493"/>
      <c r="H262" s="1493"/>
      <c r="I262" s="1493"/>
      <c r="J262" s="1493"/>
      <c r="K262" s="1493"/>
      <c r="L262" s="1493"/>
      <c r="M262" s="1496"/>
      <c r="N262" s="1497"/>
      <c r="O262" s="1496"/>
      <c r="P262" s="1496"/>
      <c r="Q262" s="1496"/>
      <c r="R262" s="1496"/>
      <c r="S262" s="1496"/>
      <c r="T262" s="1496"/>
      <c r="U262" s="1496"/>
      <c r="V262" s="1496"/>
      <c r="W262" s="1496"/>
      <c r="X262" s="1496"/>
      <c r="Y262" s="1496"/>
      <c r="Z262" s="1497"/>
      <c r="AA262" s="1496"/>
      <c r="AB262" s="1496"/>
      <c r="AC262" s="1501"/>
      <c r="AD262" s="1501"/>
      <c r="AE262" s="1501"/>
      <c r="AF262" s="1501"/>
      <c r="AG262" s="1501"/>
      <c r="AH262" s="1501"/>
      <c r="AI262" s="1501"/>
      <c r="AJ262" s="1501"/>
      <c r="AK262" s="1501"/>
      <c r="AL262" s="1501"/>
      <c r="AM262" s="1501"/>
      <c r="AN262" s="1501"/>
      <c r="AO262" s="1501"/>
      <c r="AP262" s="1501"/>
      <c r="AQ262" s="1501"/>
      <c r="AR262" s="1501"/>
      <c r="AS262" s="1501"/>
      <c r="AT262" s="1501"/>
      <c r="AU262" s="1501"/>
      <c r="AV262" s="1501"/>
      <c r="AW262" s="1501"/>
      <c r="AX262" s="1501"/>
      <c r="AY262" s="1501"/>
      <c r="AZ262" s="1501"/>
      <c r="BA262" s="1500"/>
      <c r="BB262" s="1499"/>
      <c r="BC262" s="1499"/>
      <c r="BD262" s="1499"/>
      <c r="BE262" s="1499"/>
      <c r="BF262" s="1499"/>
      <c r="BG262" s="1499"/>
      <c r="BH262" s="1499"/>
      <c r="BI262" s="1499"/>
      <c r="BJ262" s="1499"/>
      <c r="BK262" s="1499"/>
      <c r="BL262" s="1499"/>
      <c r="BM262" s="1499"/>
      <c r="BN262" s="1499"/>
    </row>
    <row r="263" spans="1:66" ht="15.75" customHeight="1" x14ac:dyDescent="0.25">
      <c r="A263" s="1493"/>
      <c r="B263" s="1498"/>
      <c r="C263" s="1493"/>
      <c r="D263" s="1493"/>
      <c r="E263" s="1493"/>
      <c r="F263" s="1493"/>
      <c r="G263" s="1493"/>
      <c r="H263" s="1493"/>
      <c r="I263" s="1493"/>
      <c r="J263" s="1493"/>
      <c r="K263" s="1493"/>
      <c r="L263" s="1493"/>
      <c r="M263" s="1496"/>
      <c r="N263" s="1497"/>
      <c r="O263" s="1496"/>
      <c r="P263" s="1496"/>
      <c r="Q263" s="1496"/>
      <c r="R263" s="1496"/>
      <c r="S263" s="1496"/>
      <c r="T263" s="1496"/>
      <c r="U263" s="1496"/>
      <c r="V263" s="1496"/>
      <c r="W263" s="1496"/>
      <c r="X263" s="1496"/>
      <c r="Y263" s="1496"/>
      <c r="Z263" s="1497"/>
      <c r="AA263" s="1496"/>
      <c r="AB263" s="1496"/>
      <c r="AC263" s="1501"/>
      <c r="AD263" s="1501"/>
      <c r="AE263" s="1501"/>
      <c r="AF263" s="1501"/>
      <c r="AG263" s="1501"/>
      <c r="AH263" s="1501"/>
      <c r="AI263" s="1501"/>
      <c r="AJ263" s="1501"/>
      <c r="AK263" s="1501"/>
      <c r="AL263" s="1501"/>
      <c r="AM263" s="1501"/>
      <c r="AN263" s="1501"/>
      <c r="AO263" s="1501"/>
      <c r="AP263" s="1501"/>
      <c r="AQ263" s="1501"/>
      <c r="AR263" s="1501"/>
      <c r="AS263" s="1501"/>
      <c r="AT263" s="1501"/>
      <c r="AU263" s="1501"/>
      <c r="AV263" s="1501"/>
      <c r="AW263" s="1501"/>
      <c r="AX263" s="1501"/>
      <c r="AY263" s="1501"/>
      <c r="AZ263" s="1501"/>
      <c r="BA263" s="1500"/>
      <c r="BB263" s="1499"/>
      <c r="BC263" s="1499"/>
      <c r="BD263" s="1499"/>
      <c r="BE263" s="1499"/>
      <c r="BF263" s="1499"/>
      <c r="BG263" s="1499"/>
      <c r="BH263" s="1499"/>
      <c r="BI263" s="1499"/>
      <c r="BJ263" s="1499"/>
      <c r="BK263" s="1499"/>
      <c r="BL263" s="1499"/>
      <c r="BM263" s="1499"/>
      <c r="BN263" s="1499"/>
    </row>
    <row r="264" spans="1:66" ht="15.75" customHeight="1" x14ac:dyDescent="0.25">
      <c r="A264" s="1493"/>
      <c r="B264" s="1498"/>
      <c r="C264" s="1493"/>
      <c r="D264" s="1493"/>
      <c r="E264" s="1493"/>
      <c r="F264" s="1493"/>
      <c r="G264" s="1493"/>
      <c r="H264" s="1493"/>
      <c r="I264" s="1493"/>
      <c r="J264" s="1493"/>
      <c r="K264" s="1493"/>
      <c r="L264" s="1493"/>
      <c r="M264" s="1496"/>
      <c r="N264" s="1497"/>
      <c r="O264" s="1496"/>
      <c r="P264" s="1496"/>
      <c r="Q264" s="1496"/>
      <c r="R264" s="1496"/>
      <c r="S264" s="1496"/>
      <c r="T264" s="1496"/>
      <c r="U264" s="1496"/>
      <c r="V264" s="1496"/>
      <c r="W264" s="1496"/>
      <c r="X264" s="1496"/>
      <c r="Y264" s="1496"/>
      <c r="Z264" s="1497"/>
      <c r="AA264" s="1496"/>
      <c r="AB264" s="1496"/>
      <c r="AC264" s="1501"/>
      <c r="AD264" s="1501"/>
      <c r="AE264" s="1501"/>
      <c r="AF264" s="1501"/>
      <c r="AG264" s="1501"/>
      <c r="AH264" s="1501"/>
      <c r="AI264" s="1501"/>
      <c r="AJ264" s="1501"/>
      <c r="AK264" s="1501"/>
      <c r="AL264" s="1501"/>
      <c r="AM264" s="1501"/>
      <c r="AN264" s="1501"/>
      <c r="AO264" s="1501"/>
      <c r="AP264" s="1501"/>
      <c r="AQ264" s="1501"/>
      <c r="AR264" s="1501"/>
      <c r="AS264" s="1501"/>
      <c r="AT264" s="1501"/>
      <c r="AU264" s="1501"/>
      <c r="AV264" s="1501"/>
      <c r="AW264" s="1501"/>
      <c r="AX264" s="1501"/>
      <c r="AY264" s="1501"/>
      <c r="AZ264" s="1501"/>
      <c r="BA264" s="1500"/>
      <c r="BB264" s="1499"/>
      <c r="BC264" s="1499"/>
      <c r="BD264" s="1499"/>
      <c r="BE264" s="1499"/>
      <c r="BF264" s="1499"/>
      <c r="BG264" s="1499"/>
      <c r="BH264" s="1499"/>
      <c r="BI264" s="1499"/>
      <c r="BJ264" s="1499"/>
      <c r="BK264" s="1499"/>
      <c r="BL264" s="1499"/>
      <c r="BM264" s="1499"/>
      <c r="BN264" s="1499"/>
    </row>
    <row r="265" spans="1:66" ht="15.75" customHeight="1" x14ac:dyDescent="0.25">
      <c r="A265" s="1493"/>
      <c r="B265" s="1498"/>
      <c r="C265" s="1493"/>
      <c r="D265" s="1493"/>
      <c r="E265" s="1493"/>
      <c r="F265" s="1493"/>
      <c r="G265" s="1493"/>
      <c r="H265" s="1493"/>
      <c r="I265" s="1493"/>
      <c r="J265" s="1493"/>
      <c r="K265" s="1493"/>
      <c r="L265" s="1493"/>
      <c r="M265" s="1496"/>
      <c r="N265" s="1497"/>
      <c r="O265" s="1496"/>
      <c r="P265" s="1496"/>
      <c r="Q265" s="1496"/>
      <c r="R265" s="1496"/>
      <c r="S265" s="1496"/>
      <c r="T265" s="1496"/>
      <c r="U265" s="1496"/>
      <c r="V265" s="1496"/>
      <c r="W265" s="1496"/>
      <c r="X265" s="1496"/>
      <c r="Y265" s="1496"/>
      <c r="Z265" s="1497"/>
      <c r="AA265" s="1496"/>
      <c r="AB265" s="1496"/>
      <c r="AC265" s="1501"/>
      <c r="AD265" s="1501"/>
      <c r="AE265" s="1501"/>
      <c r="AF265" s="1501"/>
      <c r="AG265" s="1501"/>
      <c r="AH265" s="1501"/>
      <c r="AI265" s="1501"/>
      <c r="AJ265" s="1501"/>
      <c r="AK265" s="1501"/>
      <c r="AL265" s="1501"/>
      <c r="AM265" s="1501"/>
      <c r="AN265" s="1501"/>
      <c r="AO265" s="1501"/>
      <c r="AP265" s="1501"/>
      <c r="AQ265" s="1501"/>
      <c r="AR265" s="1501"/>
      <c r="AS265" s="1501"/>
      <c r="AT265" s="1501"/>
      <c r="AU265" s="1501"/>
      <c r="AV265" s="1501"/>
      <c r="AW265" s="1501"/>
      <c r="AX265" s="1501"/>
      <c r="AY265" s="1501"/>
      <c r="AZ265" s="1501"/>
      <c r="BA265" s="1500"/>
      <c r="BB265" s="1499"/>
      <c r="BC265" s="1499"/>
      <c r="BD265" s="1499"/>
      <c r="BE265" s="1499"/>
      <c r="BF265" s="1499"/>
      <c r="BG265" s="1499"/>
      <c r="BH265" s="1499"/>
      <c r="BI265" s="1499"/>
      <c r="BJ265" s="1499"/>
      <c r="BK265" s="1499"/>
      <c r="BL265" s="1499"/>
      <c r="BM265" s="1499"/>
      <c r="BN265" s="1499"/>
    </row>
    <row r="266" spans="1:66" ht="15.75" customHeight="1" x14ac:dyDescent="0.25">
      <c r="A266" s="1493"/>
      <c r="B266" s="1498"/>
      <c r="C266" s="1493"/>
      <c r="D266" s="1493"/>
      <c r="E266" s="1493"/>
      <c r="F266" s="1493"/>
      <c r="G266" s="1493"/>
      <c r="H266" s="1493"/>
      <c r="I266" s="1493"/>
      <c r="J266" s="1493"/>
      <c r="K266" s="1493"/>
      <c r="L266" s="1493"/>
      <c r="M266" s="1496"/>
      <c r="N266" s="1497"/>
      <c r="O266" s="1496"/>
      <c r="P266" s="1496"/>
      <c r="Q266" s="1496"/>
      <c r="R266" s="1496"/>
      <c r="S266" s="1496"/>
      <c r="T266" s="1496"/>
      <c r="U266" s="1496"/>
      <c r="V266" s="1496"/>
      <c r="W266" s="1496"/>
      <c r="X266" s="1496"/>
      <c r="Y266" s="1496"/>
      <c r="Z266" s="1497"/>
      <c r="AA266" s="1496"/>
      <c r="AB266" s="1496"/>
      <c r="AC266" s="1501"/>
      <c r="AD266" s="1501"/>
      <c r="AE266" s="1501"/>
      <c r="AF266" s="1501"/>
      <c r="AG266" s="1501"/>
      <c r="AH266" s="1501"/>
      <c r="AI266" s="1501"/>
      <c r="AJ266" s="1501"/>
      <c r="AK266" s="1501"/>
      <c r="AL266" s="1501"/>
      <c r="AM266" s="1501"/>
      <c r="AN266" s="1501"/>
      <c r="AO266" s="1501"/>
      <c r="AP266" s="1501"/>
      <c r="AQ266" s="1501"/>
      <c r="AR266" s="1501"/>
      <c r="AS266" s="1501"/>
      <c r="AT266" s="1501"/>
      <c r="AU266" s="1501"/>
      <c r="AV266" s="1501"/>
      <c r="AW266" s="1501"/>
      <c r="AX266" s="1501"/>
      <c r="AY266" s="1501"/>
      <c r="AZ266" s="1501"/>
      <c r="BA266" s="1500"/>
      <c r="BB266" s="1499"/>
      <c r="BC266" s="1499"/>
      <c r="BD266" s="1499"/>
      <c r="BE266" s="1499"/>
      <c r="BF266" s="1499"/>
      <c r="BG266" s="1499"/>
      <c r="BH266" s="1499"/>
      <c r="BI266" s="1499"/>
      <c r="BJ266" s="1499"/>
      <c r="BK266" s="1499"/>
      <c r="BL266" s="1499"/>
      <c r="BM266" s="1499"/>
      <c r="BN266" s="1499"/>
    </row>
    <row r="267" spans="1:66" ht="15.75" customHeight="1" x14ac:dyDescent="0.25">
      <c r="A267" s="1493"/>
      <c r="B267" s="1498"/>
      <c r="C267" s="1493"/>
      <c r="D267" s="1493"/>
      <c r="E267" s="1493"/>
      <c r="F267" s="1493"/>
      <c r="G267" s="1493"/>
      <c r="H267" s="1493"/>
      <c r="I267" s="1493"/>
      <c r="J267" s="1493"/>
      <c r="K267" s="1493"/>
      <c r="L267" s="1493"/>
      <c r="M267" s="1496"/>
      <c r="N267" s="1497"/>
      <c r="O267" s="1496"/>
      <c r="P267" s="1496"/>
      <c r="Q267" s="1496"/>
      <c r="R267" s="1496"/>
      <c r="S267" s="1496"/>
      <c r="T267" s="1496"/>
      <c r="U267" s="1496"/>
      <c r="V267" s="1496"/>
      <c r="W267" s="1496"/>
      <c r="X267" s="1496"/>
      <c r="Y267" s="1496"/>
      <c r="Z267" s="1497"/>
      <c r="AA267" s="1496"/>
      <c r="AB267" s="1496"/>
      <c r="AC267" s="1501"/>
      <c r="AD267" s="1501"/>
      <c r="AE267" s="1501"/>
      <c r="AF267" s="1501"/>
      <c r="AG267" s="1501"/>
      <c r="AH267" s="1501"/>
      <c r="AI267" s="1501"/>
      <c r="AJ267" s="1501"/>
      <c r="AK267" s="1501"/>
      <c r="AL267" s="1501"/>
      <c r="AM267" s="1501"/>
      <c r="AN267" s="1501"/>
      <c r="AO267" s="1501"/>
      <c r="AP267" s="1501"/>
      <c r="AQ267" s="1501"/>
      <c r="AR267" s="1501"/>
      <c r="AS267" s="1501"/>
      <c r="AT267" s="1501"/>
      <c r="AU267" s="1501"/>
      <c r="AV267" s="1501"/>
      <c r="AW267" s="1501"/>
      <c r="AX267" s="1501"/>
      <c r="AY267" s="1501"/>
      <c r="AZ267" s="1501"/>
      <c r="BA267" s="1500"/>
      <c r="BB267" s="1499"/>
      <c r="BC267" s="1499"/>
      <c r="BD267" s="1499"/>
      <c r="BE267" s="1499"/>
      <c r="BF267" s="1499"/>
      <c r="BG267" s="1499"/>
      <c r="BH267" s="1499"/>
      <c r="BI267" s="1499"/>
      <c r="BJ267" s="1499"/>
      <c r="BK267" s="1499"/>
      <c r="BL267" s="1499"/>
      <c r="BM267" s="1499"/>
      <c r="BN267" s="1499"/>
    </row>
    <row r="268" spans="1:66" ht="15.75" customHeight="1" x14ac:dyDescent="0.25">
      <c r="A268" s="1493"/>
      <c r="B268" s="1498"/>
      <c r="C268" s="1493"/>
      <c r="D268" s="1493"/>
      <c r="E268" s="1493"/>
      <c r="F268" s="1493"/>
      <c r="G268" s="1493"/>
      <c r="H268" s="1493"/>
      <c r="I268" s="1493"/>
      <c r="J268" s="1493"/>
      <c r="K268" s="1493"/>
      <c r="L268" s="1493"/>
      <c r="M268" s="1496"/>
      <c r="N268" s="1497"/>
      <c r="O268" s="1496"/>
      <c r="P268" s="1496"/>
      <c r="Q268" s="1496"/>
      <c r="R268" s="1496"/>
      <c r="S268" s="1496"/>
      <c r="T268" s="1496"/>
      <c r="U268" s="1496"/>
      <c r="V268" s="1496"/>
      <c r="W268" s="1496"/>
      <c r="X268" s="1496"/>
      <c r="Y268" s="1496"/>
      <c r="Z268" s="1497"/>
      <c r="AA268" s="1496"/>
      <c r="AB268" s="1496"/>
      <c r="AC268" s="1501"/>
      <c r="AD268" s="1501"/>
      <c r="AE268" s="1501"/>
      <c r="AF268" s="1501"/>
      <c r="AG268" s="1501"/>
      <c r="AH268" s="1501"/>
      <c r="AI268" s="1501"/>
      <c r="AJ268" s="1501"/>
      <c r="AK268" s="1501"/>
      <c r="AL268" s="1501"/>
      <c r="AM268" s="1501"/>
      <c r="AN268" s="1501"/>
      <c r="AO268" s="1501"/>
      <c r="AP268" s="1501"/>
      <c r="AQ268" s="1501"/>
      <c r="AR268" s="1501"/>
      <c r="AS268" s="1501"/>
      <c r="AT268" s="1501"/>
      <c r="AU268" s="1501"/>
      <c r="AV268" s="1501"/>
      <c r="AW268" s="1501"/>
      <c r="AX268" s="1501"/>
      <c r="AY268" s="1501"/>
      <c r="AZ268" s="1501"/>
      <c r="BA268" s="1500"/>
      <c r="BB268" s="1499"/>
      <c r="BC268" s="1499"/>
      <c r="BD268" s="1499"/>
      <c r="BE268" s="1499"/>
      <c r="BF268" s="1499"/>
      <c r="BG268" s="1499"/>
      <c r="BH268" s="1499"/>
      <c r="BI268" s="1499"/>
      <c r="BJ268" s="1499"/>
      <c r="BK268" s="1499"/>
      <c r="BL268" s="1499"/>
      <c r="BM268" s="1499"/>
      <c r="BN268" s="1499"/>
    </row>
    <row r="269" spans="1:66" ht="15.75" customHeight="1" x14ac:dyDescent="0.25">
      <c r="A269" s="1493"/>
      <c r="B269" s="1498"/>
      <c r="C269" s="1493"/>
      <c r="D269" s="1493"/>
      <c r="E269" s="1493"/>
      <c r="F269" s="1493"/>
      <c r="G269" s="1493"/>
      <c r="H269" s="1493"/>
      <c r="I269" s="1493"/>
      <c r="J269" s="1493"/>
      <c r="K269" s="1493"/>
      <c r="L269" s="1493"/>
      <c r="M269" s="1496"/>
      <c r="N269" s="1497"/>
      <c r="O269" s="1496"/>
      <c r="P269" s="1496"/>
      <c r="Q269" s="1496"/>
      <c r="R269" s="1496"/>
      <c r="S269" s="1496"/>
      <c r="T269" s="1496"/>
      <c r="U269" s="1496"/>
      <c r="V269" s="1496"/>
      <c r="W269" s="1496"/>
      <c r="X269" s="1496"/>
      <c r="Y269" s="1496"/>
      <c r="Z269" s="1497"/>
      <c r="AA269" s="1496"/>
      <c r="AB269" s="1496"/>
      <c r="AC269" s="1501"/>
      <c r="AD269" s="1501"/>
      <c r="AE269" s="1501"/>
      <c r="AF269" s="1501"/>
      <c r="AG269" s="1501"/>
      <c r="AH269" s="1501"/>
      <c r="AI269" s="1501"/>
      <c r="AJ269" s="1501"/>
      <c r="AK269" s="1501"/>
      <c r="AL269" s="1501"/>
      <c r="AM269" s="1501"/>
      <c r="AN269" s="1501"/>
      <c r="AO269" s="1501"/>
      <c r="AP269" s="1501"/>
      <c r="AQ269" s="1501"/>
      <c r="AR269" s="1501"/>
      <c r="AS269" s="1501"/>
      <c r="AT269" s="1501"/>
      <c r="AU269" s="1501"/>
      <c r="AV269" s="1501"/>
      <c r="AW269" s="1501"/>
      <c r="AX269" s="1501"/>
      <c r="AY269" s="1501"/>
      <c r="AZ269" s="1501"/>
      <c r="BA269" s="1500"/>
      <c r="BB269" s="1499"/>
      <c r="BC269" s="1499"/>
      <c r="BD269" s="1499"/>
      <c r="BE269" s="1499"/>
      <c r="BF269" s="1499"/>
      <c r="BG269" s="1499"/>
      <c r="BH269" s="1499"/>
      <c r="BI269" s="1499"/>
      <c r="BJ269" s="1499"/>
      <c r="BK269" s="1499"/>
      <c r="BL269" s="1499"/>
      <c r="BM269" s="1499"/>
      <c r="BN269" s="1499"/>
    </row>
    <row r="270" spans="1:66" ht="15.75" customHeight="1" x14ac:dyDescent="0.25">
      <c r="A270" s="1493"/>
      <c r="B270" s="1498"/>
      <c r="C270" s="1493"/>
      <c r="D270" s="1493"/>
      <c r="E270" s="1493"/>
      <c r="F270" s="1493"/>
      <c r="G270" s="1493"/>
      <c r="H270" s="1493"/>
      <c r="I270" s="1493"/>
      <c r="J270" s="1493"/>
      <c r="K270" s="1493"/>
      <c r="L270" s="1493"/>
      <c r="M270" s="1496"/>
      <c r="N270" s="1497"/>
      <c r="O270" s="1496"/>
      <c r="P270" s="1496"/>
      <c r="Q270" s="1496"/>
      <c r="R270" s="1496"/>
      <c r="S270" s="1496"/>
      <c r="T270" s="1496"/>
      <c r="U270" s="1496"/>
      <c r="V270" s="1496"/>
      <c r="W270" s="1496"/>
      <c r="X270" s="1496"/>
      <c r="Y270" s="1496"/>
      <c r="Z270" s="1497"/>
      <c r="AA270" s="1496"/>
      <c r="AB270" s="1496"/>
      <c r="AC270" s="1501"/>
      <c r="AD270" s="1501"/>
      <c r="AE270" s="1501"/>
      <c r="AF270" s="1501"/>
      <c r="AG270" s="1501"/>
      <c r="AH270" s="1501"/>
      <c r="AI270" s="1501"/>
      <c r="AJ270" s="1501"/>
      <c r="AK270" s="1501"/>
      <c r="AL270" s="1501"/>
      <c r="AM270" s="1501"/>
      <c r="AN270" s="1501"/>
      <c r="AO270" s="1501"/>
      <c r="AP270" s="1501"/>
      <c r="AQ270" s="1501"/>
      <c r="AR270" s="1501"/>
      <c r="AS270" s="1501"/>
      <c r="AT270" s="1501"/>
      <c r="AU270" s="1501"/>
      <c r="AV270" s="1501"/>
      <c r="AW270" s="1501"/>
      <c r="AX270" s="1501"/>
      <c r="AY270" s="1501"/>
      <c r="AZ270" s="1501"/>
      <c r="BA270" s="1500"/>
      <c r="BB270" s="1499"/>
      <c r="BC270" s="1499"/>
      <c r="BD270" s="1499"/>
      <c r="BE270" s="1499"/>
      <c r="BF270" s="1499"/>
      <c r="BG270" s="1499"/>
      <c r="BH270" s="1499"/>
      <c r="BI270" s="1499"/>
      <c r="BJ270" s="1499"/>
      <c r="BK270" s="1499"/>
      <c r="BL270" s="1499"/>
      <c r="BM270" s="1499"/>
      <c r="BN270" s="1499"/>
    </row>
    <row r="271" spans="1:66" ht="15.75" customHeight="1" x14ac:dyDescent="0.25">
      <c r="A271" s="1493"/>
      <c r="B271" s="1498"/>
      <c r="C271" s="1493"/>
      <c r="D271" s="1493"/>
      <c r="E271" s="1493"/>
      <c r="F271" s="1493"/>
      <c r="G271" s="1493"/>
      <c r="H271" s="1493"/>
      <c r="I271" s="1493"/>
      <c r="J271" s="1493"/>
      <c r="K271" s="1493"/>
      <c r="L271" s="1493"/>
      <c r="M271" s="1496"/>
      <c r="N271" s="1497"/>
      <c r="O271" s="1496"/>
      <c r="P271" s="1496"/>
      <c r="Q271" s="1496"/>
      <c r="R271" s="1496"/>
      <c r="S271" s="1496"/>
      <c r="T271" s="1496"/>
      <c r="U271" s="1496"/>
      <c r="V271" s="1496"/>
      <c r="W271" s="1496"/>
      <c r="X271" s="1496"/>
      <c r="Y271" s="1496"/>
      <c r="Z271" s="1497"/>
      <c r="AA271" s="1496"/>
      <c r="AB271" s="1496"/>
      <c r="AC271" s="1501"/>
      <c r="AD271" s="1501"/>
      <c r="AE271" s="1501"/>
      <c r="AF271" s="1501"/>
      <c r="AG271" s="1501"/>
      <c r="AH271" s="1501"/>
      <c r="AI271" s="1501"/>
      <c r="AJ271" s="1501"/>
      <c r="AK271" s="1501"/>
      <c r="AL271" s="1501"/>
      <c r="AM271" s="1501"/>
      <c r="AN271" s="1501"/>
      <c r="AO271" s="1501"/>
      <c r="AP271" s="1501"/>
      <c r="AQ271" s="1501"/>
      <c r="AR271" s="1501"/>
      <c r="AS271" s="1501"/>
      <c r="AT271" s="1501"/>
      <c r="AU271" s="1501"/>
      <c r="AV271" s="1501"/>
      <c r="AW271" s="1501"/>
      <c r="AX271" s="1501"/>
      <c r="AY271" s="1501"/>
      <c r="AZ271" s="1501"/>
      <c r="BA271" s="1500"/>
      <c r="BB271" s="1499"/>
      <c r="BC271" s="1499"/>
      <c r="BD271" s="1499"/>
      <c r="BE271" s="1499"/>
      <c r="BF271" s="1499"/>
      <c r="BG271" s="1499"/>
      <c r="BH271" s="1499"/>
      <c r="BI271" s="1499"/>
      <c r="BJ271" s="1499"/>
      <c r="BK271" s="1499"/>
      <c r="BL271" s="1499"/>
      <c r="BM271" s="1499"/>
      <c r="BN271" s="1499"/>
    </row>
    <row r="272" spans="1:66" ht="15.75" customHeight="1" x14ac:dyDescent="0.25">
      <c r="A272" s="1493"/>
      <c r="B272" s="1498"/>
      <c r="C272" s="1493"/>
      <c r="D272" s="1493"/>
      <c r="E272" s="1493"/>
      <c r="F272" s="1493"/>
      <c r="G272" s="1493"/>
      <c r="H272" s="1493"/>
      <c r="I272" s="1493"/>
      <c r="J272" s="1493"/>
      <c r="K272" s="1493"/>
      <c r="L272" s="1493"/>
      <c r="M272" s="1496"/>
      <c r="N272" s="1497"/>
      <c r="O272" s="1496"/>
      <c r="P272" s="1496"/>
      <c r="Q272" s="1496"/>
      <c r="R272" s="1496"/>
      <c r="S272" s="1496"/>
      <c r="T272" s="1496"/>
      <c r="U272" s="1496"/>
      <c r="V272" s="1496"/>
      <c r="W272" s="1496"/>
      <c r="X272" s="1496"/>
      <c r="Y272" s="1496"/>
      <c r="Z272" s="1497"/>
      <c r="AA272" s="1496"/>
      <c r="AB272" s="1496"/>
      <c r="AC272" s="1501"/>
      <c r="AD272" s="1501"/>
      <c r="AE272" s="1501"/>
      <c r="AF272" s="1501"/>
      <c r="AG272" s="1501"/>
      <c r="AH272" s="1501"/>
      <c r="AI272" s="1501"/>
      <c r="AJ272" s="1501"/>
      <c r="AK272" s="1501"/>
      <c r="AL272" s="1501"/>
      <c r="AM272" s="1501"/>
      <c r="AN272" s="1501"/>
      <c r="AO272" s="1501"/>
      <c r="AP272" s="1501"/>
      <c r="AQ272" s="1501"/>
      <c r="AR272" s="1501"/>
      <c r="AS272" s="1501"/>
      <c r="AT272" s="1501"/>
      <c r="AU272" s="1501"/>
      <c r="AV272" s="1501"/>
      <c r="AW272" s="1501"/>
      <c r="AX272" s="1501"/>
      <c r="AY272" s="1501"/>
      <c r="AZ272" s="1501"/>
      <c r="BA272" s="1500"/>
      <c r="BB272" s="1499"/>
      <c r="BC272" s="1499"/>
      <c r="BD272" s="1499"/>
      <c r="BE272" s="1499"/>
      <c r="BF272" s="1499"/>
      <c r="BG272" s="1499"/>
      <c r="BH272" s="1499"/>
      <c r="BI272" s="1499"/>
      <c r="BJ272" s="1499"/>
      <c r="BK272" s="1499"/>
      <c r="BL272" s="1499"/>
      <c r="BM272" s="1499"/>
      <c r="BN272" s="1499"/>
    </row>
    <row r="273" spans="1:66" ht="15.75" customHeight="1" x14ac:dyDescent="0.25">
      <c r="A273" s="1493"/>
      <c r="B273" s="1498"/>
      <c r="C273" s="1493"/>
      <c r="D273" s="1493"/>
      <c r="E273" s="1493"/>
      <c r="F273" s="1493"/>
      <c r="G273" s="1493"/>
      <c r="H273" s="1493"/>
      <c r="I273" s="1493"/>
      <c r="J273" s="1493"/>
      <c r="K273" s="1493"/>
      <c r="L273" s="1493"/>
      <c r="M273" s="1496"/>
      <c r="N273" s="1497"/>
      <c r="O273" s="1496"/>
      <c r="P273" s="1496"/>
      <c r="Q273" s="1496"/>
      <c r="R273" s="1496"/>
      <c r="S273" s="1496"/>
      <c r="T273" s="1496"/>
      <c r="U273" s="1496"/>
      <c r="V273" s="1496"/>
      <c r="W273" s="1496"/>
      <c r="X273" s="1496"/>
      <c r="Y273" s="1496"/>
      <c r="Z273" s="1497"/>
      <c r="AA273" s="1496"/>
      <c r="AB273" s="1496"/>
      <c r="AC273" s="1501"/>
      <c r="AD273" s="1501"/>
      <c r="AE273" s="1501"/>
      <c r="AF273" s="1501"/>
      <c r="AG273" s="1501"/>
      <c r="AH273" s="1501"/>
      <c r="AI273" s="1501"/>
      <c r="AJ273" s="1501"/>
      <c r="AK273" s="1501"/>
      <c r="AL273" s="1501"/>
      <c r="AM273" s="1501"/>
      <c r="AN273" s="1501"/>
      <c r="AO273" s="1501"/>
      <c r="AP273" s="1501"/>
      <c r="AQ273" s="1501"/>
      <c r="AR273" s="1501"/>
      <c r="AS273" s="1501"/>
      <c r="AT273" s="1501"/>
      <c r="AU273" s="1501"/>
      <c r="AV273" s="1501"/>
      <c r="AW273" s="1501"/>
      <c r="AX273" s="1501"/>
      <c r="AY273" s="1501"/>
      <c r="AZ273" s="1501"/>
      <c r="BA273" s="1500"/>
      <c r="BB273" s="1499"/>
      <c r="BC273" s="1499"/>
      <c r="BD273" s="1499"/>
      <c r="BE273" s="1499"/>
      <c r="BF273" s="1499"/>
      <c r="BG273" s="1499"/>
      <c r="BH273" s="1499"/>
      <c r="BI273" s="1499"/>
      <c r="BJ273" s="1499"/>
      <c r="BK273" s="1499"/>
      <c r="BL273" s="1499"/>
      <c r="BM273" s="1499"/>
      <c r="BN273" s="1499"/>
    </row>
    <row r="274" spans="1:66" ht="15.75" customHeight="1" x14ac:dyDescent="0.25">
      <c r="A274" s="1493"/>
      <c r="B274" s="1498"/>
      <c r="C274" s="1493"/>
      <c r="D274" s="1493"/>
      <c r="E274" s="1493"/>
      <c r="F274" s="1493"/>
      <c r="G274" s="1493"/>
      <c r="H274" s="1493"/>
      <c r="I274" s="1493"/>
      <c r="J274" s="1493"/>
      <c r="K274" s="1493"/>
      <c r="L274" s="1493"/>
      <c r="M274" s="1496"/>
      <c r="N274" s="1497"/>
      <c r="O274" s="1496"/>
      <c r="P274" s="1496"/>
      <c r="Q274" s="1496"/>
      <c r="R274" s="1496"/>
      <c r="S274" s="1496"/>
      <c r="T274" s="1496"/>
      <c r="U274" s="1496"/>
      <c r="V274" s="1496"/>
      <c r="W274" s="1496"/>
      <c r="X274" s="1496"/>
      <c r="Y274" s="1496"/>
      <c r="Z274" s="1497"/>
      <c r="AA274" s="1496"/>
      <c r="AB274" s="1496"/>
      <c r="AC274" s="1501"/>
      <c r="AD274" s="1501"/>
      <c r="AE274" s="1501"/>
      <c r="AF274" s="1501"/>
      <c r="AG274" s="1501"/>
      <c r="AH274" s="1501"/>
      <c r="AI274" s="1501"/>
      <c r="AJ274" s="1501"/>
      <c r="AK274" s="1501"/>
      <c r="AL274" s="1501"/>
      <c r="AM274" s="1501"/>
      <c r="AN274" s="1501"/>
      <c r="AO274" s="1501"/>
      <c r="AP274" s="1501"/>
      <c r="AQ274" s="1501"/>
      <c r="AR274" s="1501"/>
      <c r="AS274" s="1501"/>
      <c r="AT274" s="1501"/>
      <c r="AU274" s="1501"/>
      <c r="AV274" s="1501"/>
      <c r="AW274" s="1501"/>
      <c r="AX274" s="1501"/>
      <c r="AY274" s="1501"/>
      <c r="AZ274" s="1501"/>
      <c r="BA274" s="1500"/>
      <c r="BB274" s="1499"/>
      <c r="BC274" s="1499"/>
      <c r="BD274" s="1499"/>
      <c r="BE274" s="1499"/>
      <c r="BF274" s="1499"/>
      <c r="BG274" s="1499"/>
      <c r="BH274" s="1499"/>
      <c r="BI274" s="1499"/>
      <c r="BJ274" s="1499"/>
      <c r="BK274" s="1499"/>
      <c r="BL274" s="1499"/>
      <c r="BM274" s="1499"/>
      <c r="BN274" s="1499"/>
    </row>
    <row r="275" spans="1:66" ht="15.75" customHeight="1" x14ac:dyDescent="0.25">
      <c r="A275" s="1493"/>
      <c r="B275" s="1498"/>
      <c r="C275" s="1493"/>
      <c r="D275" s="1493"/>
      <c r="E275" s="1493"/>
      <c r="F275" s="1493"/>
      <c r="G275" s="1493"/>
      <c r="H275" s="1493"/>
      <c r="I275" s="1493"/>
      <c r="J275" s="1493"/>
      <c r="K275" s="1493"/>
      <c r="L275" s="1493"/>
      <c r="M275" s="1496"/>
      <c r="N275" s="1497"/>
      <c r="O275" s="1496"/>
      <c r="P275" s="1496"/>
      <c r="Q275" s="1496"/>
      <c r="R275" s="1496"/>
      <c r="S275" s="1496"/>
      <c r="T275" s="1496"/>
      <c r="U275" s="1496"/>
      <c r="V275" s="1496"/>
      <c r="W275" s="1496"/>
      <c r="X275" s="1496"/>
      <c r="Y275" s="1496"/>
      <c r="Z275" s="1497"/>
      <c r="AA275" s="1496"/>
      <c r="AB275" s="1496"/>
      <c r="AC275" s="1501"/>
      <c r="AD275" s="1501"/>
      <c r="AE275" s="1501"/>
      <c r="AF275" s="1501"/>
      <c r="AG275" s="1501"/>
      <c r="AH275" s="1501"/>
      <c r="AI275" s="1501"/>
      <c r="AJ275" s="1501"/>
      <c r="AK275" s="1501"/>
      <c r="AL275" s="1501"/>
      <c r="AM275" s="1501"/>
      <c r="AN275" s="1501"/>
      <c r="AO275" s="1501"/>
      <c r="AP275" s="1501"/>
      <c r="AQ275" s="1501"/>
      <c r="AR275" s="1501"/>
      <c r="AS275" s="1501"/>
      <c r="AT275" s="1501"/>
      <c r="AU275" s="1501"/>
      <c r="AV275" s="1501"/>
      <c r="AW275" s="1501"/>
      <c r="AX275" s="1501"/>
      <c r="AY275" s="1501"/>
      <c r="AZ275" s="1501"/>
      <c r="BA275" s="1500"/>
      <c r="BB275" s="1499"/>
      <c r="BC275" s="1499"/>
      <c r="BD275" s="1499"/>
      <c r="BE275" s="1499"/>
      <c r="BF275" s="1499"/>
      <c r="BG275" s="1499"/>
      <c r="BH275" s="1499"/>
      <c r="BI275" s="1499"/>
      <c r="BJ275" s="1499"/>
      <c r="BK275" s="1499"/>
      <c r="BL275" s="1499"/>
      <c r="BM275" s="1499"/>
      <c r="BN275" s="1499"/>
    </row>
    <row r="276" spans="1:66" ht="15.75" customHeight="1" x14ac:dyDescent="0.25">
      <c r="A276" s="1493"/>
      <c r="B276" s="1498"/>
      <c r="C276" s="1493"/>
      <c r="D276" s="1493"/>
      <c r="E276" s="1493"/>
      <c r="F276" s="1493"/>
      <c r="G276" s="1493"/>
      <c r="H276" s="1493"/>
      <c r="I276" s="1493"/>
      <c r="J276" s="1493"/>
      <c r="K276" s="1493"/>
      <c r="L276" s="1493"/>
      <c r="M276" s="1496"/>
      <c r="N276" s="1497"/>
      <c r="O276" s="1496"/>
      <c r="P276" s="1496"/>
      <c r="Q276" s="1496"/>
      <c r="R276" s="1496"/>
      <c r="S276" s="1496"/>
      <c r="T276" s="1496"/>
      <c r="U276" s="1496"/>
      <c r="V276" s="1496"/>
      <c r="W276" s="1496"/>
      <c r="X276" s="1496"/>
      <c r="Y276" s="1496"/>
      <c r="Z276" s="1497"/>
      <c r="AA276" s="1496"/>
      <c r="AB276" s="1496"/>
      <c r="AC276" s="1501"/>
      <c r="AD276" s="1501"/>
      <c r="AE276" s="1501"/>
      <c r="AF276" s="1501"/>
      <c r="AG276" s="1501"/>
      <c r="AH276" s="1501"/>
      <c r="AI276" s="1501"/>
      <c r="AJ276" s="1501"/>
      <c r="AK276" s="1501"/>
      <c r="AL276" s="1501"/>
      <c r="AM276" s="1501"/>
      <c r="AN276" s="1501"/>
      <c r="AO276" s="1501"/>
      <c r="AP276" s="1501"/>
      <c r="AQ276" s="1501"/>
      <c r="AR276" s="1501"/>
      <c r="AS276" s="1501"/>
      <c r="AT276" s="1501"/>
      <c r="AU276" s="1501"/>
      <c r="AV276" s="1501"/>
      <c r="AW276" s="1501"/>
      <c r="AX276" s="1501"/>
      <c r="AY276" s="1501"/>
      <c r="AZ276" s="1501"/>
      <c r="BA276" s="1500"/>
      <c r="BB276" s="1499"/>
      <c r="BC276" s="1499"/>
      <c r="BD276" s="1499"/>
      <c r="BE276" s="1499"/>
      <c r="BF276" s="1499"/>
      <c r="BG276" s="1499"/>
      <c r="BH276" s="1499"/>
      <c r="BI276" s="1499"/>
      <c r="BJ276" s="1499"/>
      <c r="BK276" s="1499"/>
      <c r="BL276" s="1499"/>
      <c r="BM276" s="1499"/>
      <c r="BN276" s="1499"/>
    </row>
    <row r="277" spans="1:66" ht="15.75" customHeight="1" x14ac:dyDescent="0.25">
      <c r="A277" s="1493"/>
      <c r="B277" s="1498"/>
      <c r="C277" s="1493"/>
      <c r="D277" s="1493"/>
      <c r="E277" s="1493"/>
      <c r="F277" s="1493"/>
      <c r="G277" s="1493"/>
      <c r="H277" s="1493"/>
      <c r="I277" s="1493"/>
      <c r="J277" s="1493"/>
      <c r="K277" s="1493"/>
      <c r="L277" s="1493"/>
      <c r="M277" s="1496"/>
      <c r="N277" s="1497"/>
      <c r="O277" s="1496"/>
      <c r="P277" s="1496"/>
      <c r="Q277" s="1496"/>
      <c r="R277" s="1496"/>
      <c r="S277" s="1496"/>
      <c r="T277" s="1496"/>
      <c r="U277" s="1496"/>
      <c r="V277" s="1496"/>
      <c r="W277" s="1496"/>
      <c r="X277" s="1496"/>
      <c r="Y277" s="1496"/>
      <c r="Z277" s="1497"/>
      <c r="AA277" s="1496"/>
      <c r="AB277" s="1496"/>
      <c r="AC277" s="1501"/>
      <c r="AD277" s="1501"/>
      <c r="AE277" s="1501"/>
      <c r="AF277" s="1501"/>
      <c r="AG277" s="1501"/>
      <c r="AH277" s="1501"/>
      <c r="AI277" s="1501"/>
      <c r="AJ277" s="1501"/>
      <c r="AK277" s="1501"/>
      <c r="AL277" s="1501"/>
      <c r="AM277" s="1501"/>
      <c r="AN277" s="1501"/>
      <c r="AO277" s="1501"/>
      <c r="AP277" s="1501"/>
      <c r="AQ277" s="1501"/>
      <c r="AR277" s="1501"/>
      <c r="AS277" s="1501"/>
      <c r="AT277" s="1501"/>
      <c r="AU277" s="1501"/>
      <c r="AV277" s="1501"/>
      <c r="AW277" s="1501"/>
      <c r="AX277" s="1501"/>
      <c r="AY277" s="1501"/>
      <c r="AZ277" s="1501"/>
      <c r="BA277" s="1500"/>
      <c r="BB277" s="1499"/>
      <c r="BC277" s="1499"/>
      <c r="BD277" s="1499"/>
      <c r="BE277" s="1499"/>
      <c r="BF277" s="1499"/>
      <c r="BG277" s="1499"/>
      <c r="BH277" s="1499"/>
      <c r="BI277" s="1499"/>
      <c r="BJ277" s="1499"/>
      <c r="BK277" s="1499"/>
      <c r="BL277" s="1499"/>
      <c r="BM277" s="1499"/>
      <c r="BN277" s="1499"/>
    </row>
    <row r="278" spans="1:66" ht="15.75" customHeight="1" x14ac:dyDescent="0.25">
      <c r="A278" s="1493"/>
      <c r="B278" s="1498"/>
      <c r="C278" s="1493"/>
      <c r="D278" s="1493"/>
      <c r="E278" s="1493"/>
      <c r="F278" s="1493"/>
      <c r="G278" s="1493"/>
      <c r="H278" s="1493"/>
      <c r="I278" s="1493"/>
      <c r="J278" s="1493"/>
      <c r="K278" s="1493"/>
      <c r="L278" s="1493"/>
      <c r="M278" s="1496"/>
      <c r="N278" s="1497"/>
      <c r="O278" s="1496"/>
      <c r="P278" s="1496"/>
      <c r="Q278" s="1496"/>
      <c r="R278" s="1496"/>
      <c r="S278" s="1496"/>
      <c r="T278" s="1496"/>
      <c r="U278" s="1496"/>
      <c r="V278" s="1496"/>
      <c r="W278" s="1496"/>
      <c r="X278" s="1496"/>
      <c r="Y278" s="1496"/>
      <c r="Z278" s="1497"/>
      <c r="AA278" s="1496"/>
      <c r="AB278" s="1496"/>
      <c r="AC278" s="1501"/>
      <c r="AD278" s="1501"/>
      <c r="AE278" s="1501"/>
      <c r="AF278" s="1501"/>
      <c r="AG278" s="1501"/>
      <c r="AH278" s="1501"/>
      <c r="AI278" s="1501"/>
      <c r="AJ278" s="1501"/>
      <c r="AK278" s="1501"/>
      <c r="AL278" s="1501"/>
      <c r="AM278" s="1501"/>
      <c r="AN278" s="1501"/>
      <c r="AO278" s="1501"/>
      <c r="AP278" s="1501"/>
      <c r="AQ278" s="1501"/>
      <c r="AR278" s="1501"/>
      <c r="AS278" s="1501"/>
      <c r="AT278" s="1501"/>
      <c r="AU278" s="1501"/>
      <c r="AV278" s="1501"/>
      <c r="AW278" s="1501"/>
      <c r="AX278" s="1501"/>
      <c r="AY278" s="1501"/>
      <c r="AZ278" s="1501"/>
      <c r="BA278" s="1500"/>
      <c r="BB278" s="1499"/>
      <c r="BC278" s="1499"/>
      <c r="BD278" s="1499"/>
      <c r="BE278" s="1499"/>
      <c r="BF278" s="1499"/>
      <c r="BG278" s="1499"/>
      <c r="BH278" s="1499"/>
      <c r="BI278" s="1499"/>
      <c r="BJ278" s="1499"/>
      <c r="BK278" s="1499"/>
      <c r="BL278" s="1499"/>
      <c r="BM278" s="1499"/>
      <c r="BN278" s="1499"/>
    </row>
    <row r="279" spans="1:66" ht="15.75" customHeight="1" x14ac:dyDescent="0.25">
      <c r="A279" s="1493"/>
      <c r="B279" s="1498"/>
      <c r="C279" s="1493"/>
      <c r="D279" s="1493"/>
      <c r="E279" s="1493"/>
      <c r="F279" s="1493"/>
      <c r="G279" s="1493"/>
      <c r="H279" s="1493"/>
      <c r="I279" s="1493"/>
      <c r="J279" s="1493"/>
      <c r="K279" s="1493"/>
      <c r="L279" s="1493"/>
      <c r="M279" s="1496"/>
      <c r="N279" s="1497"/>
      <c r="O279" s="1496"/>
      <c r="P279" s="1496"/>
      <c r="Q279" s="1496"/>
      <c r="R279" s="1496"/>
      <c r="S279" s="1496"/>
      <c r="T279" s="1496"/>
      <c r="U279" s="1496"/>
      <c r="V279" s="1496"/>
      <c r="W279" s="1496"/>
      <c r="X279" s="1496"/>
      <c r="Y279" s="1496"/>
      <c r="Z279" s="1497"/>
      <c r="AA279" s="1496"/>
      <c r="AB279" s="1496"/>
      <c r="AC279" s="1501"/>
      <c r="AD279" s="1501"/>
      <c r="AE279" s="1501"/>
      <c r="AF279" s="1501"/>
      <c r="AG279" s="1501"/>
      <c r="AH279" s="1501"/>
      <c r="AI279" s="1501"/>
      <c r="AJ279" s="1501"/>
      <c r="AK279" s="1501"/>
      <c r="AL279" s="1501"/>
      <c r="AM279" s="1501"/>
      <c r="AN279" s="1501"/>
      <c r="AO279" s="1501"/>
      <c r="AP279" s="1501"/>
      <c r="AQ279" s="1501"/>
      <c r="AR279" s="1501"/>
      <c r="AS279" s="1501"/>
      <c r="AT279" s="1501"/>
      <c r="AU279" s="1501"/>
      <c r="AV279" s="1501"/>
      <c r="AW279" s="1501"/>
      <c r="AX279" s="1501"/>
      <c r="AY279" s="1501"/>
      <c r="AZ279" s="1501"/>
      <c r="BA279" s="1500"/>
      <c r="BB279" s="1499"/>
      <c r="BC279" s="1499"/>
      <c r="BD279" s="1499"/>
      <c r="BE279" s="1499"/>
      <c r="BF279" s="1499"/>
      <c r="BG279" s="1499"/>
      <c r="BH279" s="1499"/>
      <c r="BI279" s="1499"/>
      <c r="BJ279" s="1499"/>
      <c r="BK279" s="1499"/>
      <c r="BL279" s="1499"/>
      <c r="BM279" s="1499"/>
      <c r="BN279" s="1499"/>
    </row>
    <row r="280" spans="1:66" ht="15.75" customHeight="1" x14ac:dyDescent="0.25">
      <c r="A280" s="1493"/>
      <c r="B280" s="1498"/>
      <c r="C280" s="1493"/>
      <c r="D280" s="1493"/>
      <c r="E280" s="1493"/>
      <c r="F280" s="1493"/>
      <c r="G280" s="1493"/>
      <c r="H280" s="1493"/>
      <c r="I280" s="1493"/>
      <c r="J280" s="1493"/>
      <c r="K280" s="1493"/>
      <c r="L280" s="1493"/>
      <c r="M280" s="1496"/>
      <c r="N280" s="1497"/>
      <c r="O280" s="1496"/>
      <c r="P280" s="1496"/>
      <c r="Q280" s="1496"/>
      <c r="R280" s="1496"/>
      <c r="S280" s="1496"/>
      <c r="T280" s="1496"/>
      <c r="U280" s="1496"/>
      <c r="V280" s="1496"/>
      <c r="W280" s="1496"/>
      <c r="X280" s="1496"/>
      <c r="Y280" s="1496"/>
      <c r="Z280" s="1497"/>
      <c r="AA280" s="1496"/>
      <c r="AB280" s="1496"/>
      <c r="AC280" s="1501"/>
      <c r="AD280" s="1501"/>
      <c r="AE280" s="1501"/>
      <c r="AF280" s="1501"/>
      <c r="AG280" s="1501"/>
      <c r="AH280" s="1501"/>
      <c r="AI280" s="1501"/>
      <c r="AJ280" s="1501"/>
      <c r="AK280" s="1501"/>
      <c r="AL280" s="1501"/>
      <c r="AM280" s="1501"/>
      <c r="AN280" s="1501"/>
      <c r="AO280" s="1501"/>
      <c r="AP280" s="1501"/>
      <c r="AQ280" s="1501"/>
      <c r="AR280" s="1501"/>
      <c r="AS280" s="1501"/>
      <c r="AT280" s="1501"/>
      <c r="AU280" s="1501"/>
      <c r="AV280" s="1501"/>
      <c r="AW280" s="1501"/>
      <c r="AX280" s="1501"/>
      <c r="AY280" s="1501"/>
      <c r="AZ280" s="1501"/>
      <c r="BA280" s="1500"/>
      <c r="BB280" s="1499"/>
      <c r="BC280" s="1499"/>
      <c r="BD280" s="1499"/>
      <c r="BE280" s="1499"/>
      <c r="BF280" s="1499"/>
      <c r="BG280" s="1499"/>
      <c r="BH280" s="1499"/>
      <c r="BI280" s="1499"/>
      <c r="BJ280" s="1499"/>
      <c r="BK280" s="1499"/>
      <c r="BL280" s="1499"/>
      <c r="BM280" s="1499"/>
      <c r="BN280" s="1499"/>
    </row>
    <row r="281" spans="1:66" ht="15.75" customHeight="1" x14ac:dyDescent="0.25">
      <c r="A281" s="1493"/>
      <c r="B281" s="1498"/>
      <c r="C281" s="1493"/>
      <c r="D281" s="1493"/>
      <c r="E281" s="1493"/>
      <c r="F281" s="1493"/>
      <c r="G281" s="1493"/>
      <c r="H281" s="1493"/>
      <c r="I281" s="1493"/>
      <c r="J281" s="1493"/>
      <c r="K281" s="1493"/>
      <c r="L281" s="1493"/>
      <c r="M281" s="1496"/>
      <c r="N281" s="1497"/>
      <c r="O281" s="1496"/>
      <c r="P281" s="1496"/>
      <c r="Q281" s="1496"/>
      <c r="R281" s="1496"/>
      <c r="S281" s="1496"/>
      <c r="T281" s="1496"/>
      <c r="U281" s="1496"/>
      <c r="V281" s="1496"/>
      <c r="W281" s="1496"/>
      <c r="X281" s="1496"/>
      <c r="Y281" s="1496"/>
      <c r="Z281" s="1497"/>
      <c r="AA281" s="1496"/>
      <c r="AB281" s="1496"/>
      <c r="AC281" s="1501"/>
      <c r="AD281" s="1501"/>
      <c r="AE281" s="1501"/>
      <c r="AF281" s="1501"/>
      <c r="AG281" s="1501"/>
      <c r="AH281" s="1501"/>
      <c r="AI281" s="1501"/>
      <c r="AJ281" s="1501"/>
      <c r="AK281" s="1501"/>
      <c r="AL281" s="1501"/>
      <c r="AM281" s="1501"/>
      <c r="AN281" s="1501"/>
      <c r="AO281" s="1501"/>
      <c r="AP281" s="1501"/>
      <c r="AQ281" s="1501"/>
      <c r="AR281" s="1501"/>
      <c r="AS281" s="1501"/>
      <c r="AT281" s="1501"/>
      <c r="AU281" s="1501"/>
      <c r="AV281" s="1501"/>
      <c r="AW281" s="1501"/>
      <c r="AX281" s="1501"/>
      <c r="AY281" s="1501"/>
      <c r="AZ281" s="1501"/>
      <c r="BA281" s="1500"/>
      <c r="BB281" s="1499"/>
      <c r="BC281" s="1499"/>
      <c r="BD281" s="1499"/>
      <c r="BE281" s="1499"/>
      <c r="BF281" s="1499"/>
      <c r="BG281" s="1499"/>
      <c r="BH281" s="1499"/>
      <c r="BI281" s="1499"/>
      <c r="BJ281" s="1499"/>
      <c r="BK281" s="1499"/>
      <c r="BL281" s="1499"/>
      <c r="BM281" s="1499"/>
      <c r="BN281" s="1499"/>
    </row>
    <row r="282" spans="1:66" ht="15.75" customHeight="1" x14ac:dyDescent="0.25">
      <c r="A282" s="1493"/>
      <c r="B282" s="1498"/>
      <c r="C282" s="1493"/>
      <c r="D282" s="1493"/>
      <c r="E282" s="1493"/>
      <c r="F282" s="1493"/>
      <c r="G282" s="1493"/>
      <c r="H282" s="1493"/>
      <c r="I282" s="1493"/>
      <c r="J282" s="1493"/>
      <c r="K282" s="1493"/>
      <c r="L282" s="1493"/>
      <c r="M282" s="1496"/>
      <c r="N282" s="1497"/>
      <c r="O282" s="1496"/>
      <c r="P282" s="1496"/>
      <c r="Q282" s="1496"/>
      <c r="R282" s="1496"/>
      <c r="S282" s="1496"/>
      <c r="T282" s="1496"/>
      <c r="U282" s="1496"/>
      <c r="V282" s="1496"/>
      <c r="W282" s="1496"/>
      <c r="X282" s="1496"/>
      <c r="Y282" s="1496"/>
      <c r="Z282" s="1497"/>
      <c r="AA282" s="1496"/>
      <c r="AB282" s="1496"/>
      <c r="AC282" s="1501"/>
      <c r="AD282" s="1501"/>
      <c r="AE282" s="1501"/>
      <c r="AF282" s="1501"/>
      <c r="AG282" s="1501"/>
      <c r="AH282" s="1501"/>
      <c r="AI282" s="1501"/>
      <c r="AJ282" s="1501"/>
      <c r="AK282" s="1501"/>
      <c r="AL282" s="1501"/>
      <c r="AM282" s="1501"/>
      <c r="AN282" s="1501"/>
      <c r="AO282" s="1501"/>
      <c r="AP282" s="1501"/>
      <c r="AQ282" s="1501"/>
      <c r="AR282" s="1501"/>
      <c r="AS282" s="1501"/>
      <c r="AT282" s="1501"/>
      <c r="AU282" s="1501"/>
      <c r="AV282" s="1501"/>
      <c r="AW282" s="1501"/>
      <c r="AX282" s="1501"/>
      <c r="AY282" s="1501"/>
      <c r="AZ282" s="1501"/>
      <c r="BA282" s="1500"/>
      <c r="BB282" s="1499"/>
      <c r="BC282" s="1499"/>
      <c r="BD282" s="1499"/>
      <c r="BE282" s="1499"/>
      <c r="BF282" s="1499"/>
      <c r="BG282" s="1499"/>
      <c r="BH282" s="1499"/>
      <c r="BI282" s="1499"/>
      <c r="BJ282" s="1499"/>
      <c r="BK282" s="1499"/>
      <c r="BL282" s="1499"/>
      <c r="BM282" s="1499"/>
      <c r="BN282" s="1499"/>
    </row>
    <row r="283" spans="1:66" ht="15.75" customHeight="1" x14ac:dyDescent="0.25">
      <c r="A283" s="1493"/>
      <c r="B283" s="1498"/>
      <c r="C283" s="1493"/>
      <c r="D283" s="1493"/>
      <c r="E283" s="1493"/>
      <c r="F283" s="1493"/>
      <c r="G283" s="1493"/>
      <c r="H283" s="1493"/>
      <c r="I283" s="1493"/>
      <c r="J283" s="1493"/>
      <c r="K283" s="1493"/>
      <c r="L283" s="1493"/>
      <c r="M283" s="1496"/>
      <c r="N283" s="1497"/>
      <c r="O283" s="1496"/>
      <c r="P283" s="1496"/>
      <c r="Q283" s="1496"/>
      <c r="R283" s="1496"/>
      <c r="S283" s="1496"/>
      <c r="T283" s="1496"/>
      <c r="U283" s="1496"/>
      <c r="V283" s="1496"/>
      <c r="W283" s="1496"/>
      <c r="X283" s="1496"/>
      <c r="Y283" s="1496"/>
      <c r="Z283" s="1497"/>
      <c r="AA283" s="1496"/>
      <c r="AB283" s="1496"/>
      <c r="AC283" s="1501"/>
      <c r="AD283" s="1501"/>
      <c r="AE283" s="1501"/>
      <c r="AF283" s="1501"/>
      <c r="AG283" s="1501"/>
      <c r="AH283" s="1501"/>
      <c r="AI283" s="1501"/>
      <c r="AJ283" s="1501"/>
      <c r="AK283" s="1501"/>
      <c r="AL283" s="1501"/>
      <c r="AM283" s="1501"/>
      <c r="AN283" s="1501"/>
      <c r="AO283" s="1501"/>
      <c r="AP283" s="1501"/>
      <c r="AQ283" s="1501"/>
      <c r="AR283" s="1501"/>
      <c r="AS283" s="1501"/>
      <c r="AT283" s="1501"/>
      <c r="AU283" s="1501"/>
      <c r="AV283" s="1501"/>
      <c r="AW283" s="1501"/>
      <c r="AX283" s="1501"/>
      <c r="AY283" s="1501"/>
      <c r="AZ283" s="1501"/>
      <c r="BA283" s="1500"/>
      <c r="BB283" s="1499"/>
      <c r="BC283" s="1499"/>
      <c r="BD283" s="1499"/>
      <c r="BE283" s="1499"/>
      <c r="BF283" s="1499"/>
      <c r="BG283" s="1499"/>
      <c r="BH283" s="1499"/>
      <c r="BI283" s="1499"/>
      <c r="BJ283" s="1499"/>
      <c r="BK283" s="1499"/>
      <c r="BL283" s="1499"/>
      <c r="BM283" s="1499"/>
      <c r="BN283" s="1499"/>
    </row>
    <row r="284" spans="1:66" ht="15.75" customHeight="1" x14ac:dyDescent="0.25">
      <c r="A284" s="1493"/>
      <c r="B284" s="1498"/>
      <c r="C284" s="1493"/>
      <c r="D284" s="1493"/>
      <c r="E284" s="1493"/>
      <c r="F284" s="1493"/>
      <c r="G284" s="1493"/>
      <c r="H284" s="1493"/>
      <c r="I284" s="1493"/>
      <c r="J284" s="1493"/>
      <c r="K284" s="1493"/>
      <c r="L284" s="1493"/>
      <c r="M284" s="1496"/>
      <c r="N284" s="1497"/>
      <c r="O284" s="1496"/>
      <c r="P284" s="1496"/>
      <c r="Q284" s="1496"/>
      <c r="R284" s="1496"/>
      <c r="S284" s="1496"/>
      <c r="T284" s="1496"/>
      <c r="U284" s="1496"/>
      <c r="V284" s="1496"/>
      <c r="W284" s="1496"/>
      <c r="X284" s="1496"/>
      <c r="Y284" s="1496"/>
      <c r="Z284" s="1497"/>
      <c r="AA284" s="1496"/>
      <c r="AB284" s="1496"/>
      <c r="AC284" s="1501"/>
      <c r="AD284" s="1501"/>
      <c r="AE284" s="1501"/>
      <c r="AF284" s="1501"/>
      <c r="AG284" s="1501"/>
      <c r="AH284" s="1501"/>
      <c r="AI284" s="1501"/>
      <c r="AJ284" s="1501"/>
      <c r="AK284" s="1501"/>
      <c r="AL284" s="1501"/>
      <c r="AM284" s="1501"/>
      <c r="AN284" s="1501"/>
      <c r="AO284" s="1501"/>
      <c r="AP284" s="1501"/>
      <c r="AQ284" s="1501"/>
      <c r="AR284" s="1501"/>
      <c r="AS284" s="1501"/>
      <c r="AT284" s="1501"/>
      <c r="AU284" s="1501"/>
      <c r="AV284" s="1501"/>
      <c r="AW284" s="1501"/>
      <c r="AX284" s="1501"/>
      <c r="AY284" s="1501"/>
      <c r="AZ284" s="1501"/>
      <c r="BA284" s="1500"/>
      <c r="BB284" s="1499"/>
      <c r="BC284" s="1499"/>
      <c r="BD284" s="1499"/>
      <c r="BE284" s="1499"/>
      <c r="BF284" s="1499"/>
      <c r="BG284" s="1499"/>
      <c r="BH284" s="1499"/>
      <c r="BI284" s="1499"/>
      <c r="BJ284" s="1499"/>
      <c r="BK284" s="1499"/>
      <c r="BL284" s="1499"/>
      <c r="BM284" s="1499"/>
      <c r="BN284" s="1499"/>
    </row>
    <row r="285" spans="1:66" ht="15.75" customHeight="1" x14ac:dyDescent="0.25">
      <c r="A285" s="1493"/>
      <c r="B285" s="1498"/>
      <c r="C285" s="1493"/>
      <c r="D285" s="1493"/>
      <c r="E285" s="1493"/>
      <c r="F285" s="1493"/>
      <c r="G285" s="1493"/>
      <c r="H285" s="1493"/>
      <c r="I285" s="1493"/>
      <c r="J285" s="1493"/>
      <c r="K285" s="1493"/>
      <c r="L285" s="1493"/>
      <c r="M285" s="1496"/>
      <c r="N285" s="1497"/>
      <c r="O285" s="1496"/>
      <c r="P285" s="1496"/>
      <c r="Q285" s="1496"/>
      <c r="R285" s="1496"/>
      <c r="S285" s="1496"/>
      <c r="T285" s="1496"/>
      <c r="U285" s="1496"/>
      <c r="V285" s="1496"/>
      <c r="W285" s="1496"/>
      <c r="X285" s="1496"/>
      <c r="Y285" s="1496"/>
      <c r="Z285" s="1497"/>
      <c r="AA285" s="1496"/>
      <c r="AB285" s="1496"/>
      <c r="AC285" s="1501"/>
      <c r="AD285" s="1501"/>
      <c r="AE285" s="1501"/>
      <c r="AF285" s="1501"/>
      <c r="AG285" s="1501"/>
      <c r="AH285" s="1501"/>
      <c r="AI285" s="1501"/>
      <c r="AJ285" s="1501"/>
      <c r="AK285" s="1501"/>
      <c r="AL285" s="1501"/>
      <c r="AM285" s="1501"/>
      <c r="AN285" s="1501"/>
      <c r="AO285" s="1501"/>
      <c r="AP285" s="1501"/>
      <c r="AQ285" s="1501"/>
      <c r="AR285" s="1501"/>
      <c r="AS285" s="1501"/>
      <c r="AT285" s="1501"/>
      <c r="AU285" s="1501"/>
      <c r="AV285" s="1501"/>
      <c r="AW285" s="1501"/>
      <c r="AX285" s="1501"/>
      <c r="AY285" s="1501"/>
      <c r="AZ285" s="1501"/>
      <c r="BA285" s="1500"/>
      <c r="BB285" s="1499"/>
      <c r="BC285" s="1499"/>
      <c r="BD285" s="1499"/>
      <c r="BE285" s="1499"/>
      <c r="BF285" s="1499"/>
      <c r="BG285" s="1499"/>
      <c r="BH285" s="1499"/>
      <c r="BI285" s="1499"/>
      <c r="BJ285" s="1499"/>
      <c r="BK285" s="1499"/>
      <c r="BL285" s="1499"/>
      <c r="BM285" s="1499"/>
      <c r="BN285" s="1499"/>
    </row>
    <row r="286" spans="1:66" ht="15.75" customHeight="1" x14ac:dyDescent="0.25">
      <c r="A286" s="1493"/>
      <c r="B286" s="1498"/>
      <c r="C286" s="1493"/>
      <c r="D286" s="1493"/>
      <c r="E286" s="1493"/>
      <c r="F286" s="1493"/>
      <c r="G286" s="1493"/>
      <c r="H286" s="1493"/>
      <c r="I286" s="1493"/>
      <c r="J286" s="1493"/>
      <c r="K286" s="1493"/>
      <c r="L286" s="1493"/>
      <c r="M286" s="1496"/>
      <c r="N286" s="1497"/>
      <c r="O286" s="1496"/>
      <c r="P286" s="1496"/>
      <c r="Q286" s="1496"/>
      <c r="R286" s="1496"/>
      <c r="S286" s="1496"/>
      <c r="T286" s="1496"/>
      <c r="U286" s="1496"/>
      <c r="V286" s="1496"/>
      <c r="W286" s="1496"/>
      <c r="X286" s="1496"/>
      <c r="Y286" s="1496"/>
      <c r="Z286" s="1497"/>
      <c r="AA286" s="1496"/>
      <c r="AB286" s="1496"/>
      <c r="AC286" s="1501"/>
      <c r="AD286" s="1501"/>
      <c r="AE286" s="1501"/>
      <c r="AF286" s="1501"/>
      <c r="AG286" s="1501"/>
      <c r="AH286" s="1501"/>
      <c r="AI286" s="1501"/>
      <c r="AJ286" s="1501"/>
      <c r="AK286" s="1501"/>
      <c r="AL286" s="1501"/>
      <c r="AM286" s="1501"/>
      <c r="AN286" s="1501"/>
      <c r="AO286" s="1501"/>
      <c r="AP286" s="1501"/>
      <c r="AQ286" s="1501"/>
      <c r="AR286" s="1501"/>
      <c r="AS286" s="1501"/>
      <c r="AT286" s="1501"/>
      <c r="AU286" s="1501"/>
      <c r="AV286" s="1501"/>
      <c r="AW286" s="1501"/>
      <c r="AX286" s="1501"/>
      <c r="AY286" s="1501"/>
      <c r="AZ286" s="1501"/>
      <c r="BA286" s="1500"/>
      <c r="BB286" s="1499"/>
      <c r="BC286" s="1499"/>
      <c r="BD286" s="1499"/>
      <c r="BE286" s="1499"/>
      <c r="BF286" s="1499"/>
      <c r="BG286" s="1499"/>
      <c r="BH286" s="1499"/>
      <c r="BI286" s="1499"/>
      <c r="BJ286" s="1499"/>
      <c r="BK286" s="1499"/>
      <c r="BL286" s="1499"/>
      <c r="BM286" s="1499"/>
      <c r="BN286" s="1499"/>
    </row>
    <row r="287" spans="1:66" ht="15.75" customHeight="1" x14ac:dyDescent="0.25">
      <c r="A287" s="1493"/>
      <c r="B287" s="1498"/>
      <c r="C287" s="1493"/>
      <c r="D287" s="1493"/>
      <c r="E287" s="1493"/>
      <c r="F287" s="1493"/>
      <c r="G287" s="1493"/>
      <c r="H287" s="1493"/>
      <c r="I287" s="1493"/>
      <c r="J287" s="1493"/>
      <c r="K287" s="1493"/>
      <c r="L287" s="1493"/>
      <c r="M287" s="1496"/>
      <c r="N287" s="1497"/>
      <c r="O287" s="1496"/>
      <c r="P287" s="1496"/>
      <c r="Q287" s="1496"/>
      <c r="R287" s="1496"/>
      <c r="S287" s="1496"/>
      <c r="T287" s="1496"/>
      <c r="U287" s="1496"/>
      <c r="V287" s="1496"/>
      <c r="W287" s="1496"/>
      <c r="X287" s="1496"/>
      <c r="Y287" s="1496"/>
      <c r="Z287" s="1497"/>
      <c r="AA287" s="1496"/>
      <c r="AB287" s="1496"/>
      <c r="AC287" s="1501"/>
      <c r="AD287" s="1501"/>
      <c r="AE287" s="1501"/>
      <c r="AF287" s="1501"/>
      <c r="AG287" s="1501"/>
      <c r="AH287" s="1501"/>
      <c r="AI287" s="1501"/>
      <c r="AJ287" s="1501"/>
      <c r="AK287" s="1501"/>
      <c r="AL287" s="1501"/>
      <c r="AM287" s="1501"/>
      <c r="AN287" s="1501"/>
      <c r="AO287" s="1501"/>
      <c r="AP287" s="1501"/>
      <c r="AQ287" s="1501"/>
      <c r="AR287" s="1501"/>
      <c r="AS287" s="1501"/>
      <c r="AT287" s="1501"/>
      <c r="AU287" s="1501"/>
      <c r="AV287" s="1501"/>
      <c r="AW287" s="1501"/>
      <c r="AX287" s="1501"/>
      <c r="AY287" s="1501"/>
      <c r="AZ287" s="1501"/>
      <c r="BA287" s="1500"/>
      <c r="BB287" s="1499"/>
      <c r="BC287" s="1499"/>
      <c r="BD287" s="1499"/>
      <c r="BE287" s="1499"/>
      <c r="BF287" s="1499"/>
      <c r="BG287" s="1499"/>
      <c r="BH287" s="1499"/>
      <c r="BI287" s="1499"/>
      <c r="BJ287" s="1499"/>
      <c r="BK287" s="1499"/>
      <c r="BL287" s="1499"/>
      <c r="BM287" s="1499"/>
      <c r="BN287" s="1499"/>
    </row>
    <row r="288" spans="1:66" ht="15.75" customHeight="1" x14ac:dyDescent="0.25">
      <c r="A288" s="1493"/>
      <c r="B288" s="1498"/>
      <c r="C288" s="1493"/>
      <c r="D288" s="1493"/>
      <c r="E288" s="1493"/>
      <c r="F288" s="1493"/>
      <c r="G288" s="1493"/>
      <c r="H288" s="1493"/>
      <c r="I288" s="1493"/>
      <c r="J288" s="1493"/>
      <c r="K288" s="1493"/>
      <c r="L288" s="1493"/>
      <c r="M288" s="1496"/>
      <c r="N288" s="1497"/>
      <c r="O288" s="1496"/>
      <c r="P288" s="1496"/>
      <c r="Q288" s="1496"/>
      <c r="R288" s="1496"/>
      <c r="S288" s="1496"/>
      <c r="T288" s="1496"/>
      <c r="U288" s="1496"/>
      <c r="V288" s="1496"/>
      <c r="W288" s="1496"/>
      <c r="X288" s="1496"/>
      <c r="Y288" s="1496"/>
      <c r="Z288" s="1497"/>
      <c r="AA288" s="1496"/>
      <c r="AB288" s="1496"/>
      <c r="AC288" s="1501"/>
      <c r="AD288" s="1501"/>
      <c r="AE288" s="1501"/>
      <c r="AF288" s="1501"/>
      <c r="AG288" s="1501"/>
      <c r="AH288" s="1501"/>
      <c r="AI288" s="1501"/>
      <c r="AJ288" s="1501"/>
      <c r="AK288" s="1501"/>
      <c r="AL288" s="1501"/>
      <c r="AM288" s="1501"/>
      <c r="AN288" s="1501"/>
      <c r="AO288" s="1501"/>
      <c r="AP288" s="1501"/>
      <c r="AQ288" s="1501"/>
      <c r="AR288" s="1501"/>
      <c r="AS288" s="1501"/>
      <c r="AT288" s="1501"/>
      <c r="AU288" s="1501"/>
      <c r="AV288" s="1501"/>
      <c r="AW288" s="1501"/>
      <c r="AX288" s="1501"/>
      <c r="AY288" s="1501"/>
      <c r="AZ288" s="1501"/>
      <c r="BA288" s="1500"/>
      <c r="BB288" s="1499"/>
      <c r="BC288" s="1499"/>
      <c r="BD288" s="1499"/>
      <c r="BE288" s="1499"/>
      <c r="BF288" s="1499"/>
      <c r="BG288" s="1499"/>
      <c r="BH288" s="1499"/>
      <c r="BI288" s="1499"/>
      <c r="BJ288" s="1499"/>
      <c r="BK288" s="1499"/>
      <c r="BL288" s="1499"/>
      <c r="BM288" s="1499"/>
      <c r="BN288" s="1499"/>
    </row>
    <row r="289" spans="1:66" ht="15.75" customHeight="1" x14ac:dyDescent="0.25">
      <c r="A289" s="1493"/>
      <c r="B289" s="1498"/>
      <c r="C289" s="1493"/>
      <c r="D289" s="1493"/>
      <c r="E289" s="1493"/>
      <c r="F289" s="1493"/>
      <c r="G289" s="1493"/>
      <c r="H289" s="1493"/>
      <c r="I289" s="1493"/>
      <c r="J289" s="1493"/>
      <c r="K289" s="1493"/>
      <c r="L289" s="1493"/>
      <c r="M289" s="1496"/>
      <c r="N289" s="1497"/>
      <c r="O289" s="1496"/>
      <c r="P289" s="1496"/>
      <c r="Q289" s="1496"/>
      <c r="R289" s="1496"/>
      <c r="S289" s="1496"/>
      <c r="T289" s="1496"/>
      <c r="U289" s="1496"/>
      <c r="V289" s="1496"/>
      <c r="W289" s="1496"/>
      <c r="X289" s="1496"/>
      <c r="Y289" s="1496"/>
      <c r="Z289" s="1497"/>
      <c r="AA289" s="1496"/>
      <c r="AB289" s="1496"/>
      <c r="AC289" s="1501"/>
      <c r="AD289" s="1501"/>
      <c r="AE289" s="1501"/>
      <c r="AF289" s="1501"/>
      <c r="AG289" s="1501"/>
      <c r="AH289" s="1501"/>
      <c r="AI289" s="1501"/>
      <c r="AJ289" s="1501"/>
      <c r="AK289" s="1501"/>
      <c r="AL289" s="1501"/>
      <c r="AM289" s="1501"/>
      <c r="AN289" s="1501"/>
      <c r="AO289" s="1501"/>
      <c r="AP289" s="1501"/>
      <c r="AQ289" s="1501"/>
      <c r="AR289" s="1501"/>
      <c r="AS289" s="1501"/>
      <c r="AT289" s="1501"/>
      <c r="AU289" s="1501"/>
      <c r="AV289" s="1501"/>
      <c r="AW289" s="1501"/>
      <c r="AX289" s="1501"/>
      <c r="AY289" s="1501"/>
      <c r="AZ289" s="1501"/>
      <c r="BA289" s="1500"/>
      <c r="BB289" s="1499"/>
      <c r="BC289" s="1499"/>
      <c r="BD289" s="1499"/>
      <c r="BE289" s="1499"/>
      <c r="BF289" s="1499"/>
      <c r="BG289" s="1499"/>
      <c r="BH289" s="1499"/>
      <c r="BI289" s="1499"/>
      <c r="BJ289" s="1499"/>
      <c r="BK289" s="1499"/>
      <c r="BL289" s="1499"/>
      <c r="BM289" s="1499"/>
      <c r="BN289" s="1499"/>
    </row>
    <row r="290" spans="1:66" ht="15.75" customHeight="1" x14ac:dyDescent="0.25">
      <c r="A290" s="1493"/>
      <c r="B290" s="1498"/>
      <c r="C290" s="1493"/>
      <c r="D290" s="1493"/>
      <c r="E290" s="1493"/>
      <c r="F290" s="1493"/>
      <c r="G290" s="1493"/>
      <c r="H290" s="1493"/>
      <c r="I290" s="1493"/>
      <c r="J290" s="1493"/>
      <c r="K290" s="1493"/>
      <c r="L290" s="1493"/>
      <c r="M290" s="1496"/>
      <c r="N290" s="1497"/>
      <c r="O290" s="1496"/>
      <c r="P290" s="1496"/>
      <c r="Q290" s="1496"/>
      <c r="R290" s="1496"/>
      <c r="S290" s="1496"/>
      <c r="T290" s="1496"/>
      <c r="U290" s="1496"/>
      <c r="V290" s="1496"/>
      <c r="W290" s="1496"/>
      <c r="X290" s="1496"/>
      <c r="Y290" s="1496"/>
      <c r="Z290" s="1497"/>
      <c r="AA290" s="1496"/>
      <c r="AB290" s="1496"/>
      <c r="AC290" s="1501"/>
      <c r="AD290" s="1501"/>
      <c r="AE290" s="1501"/>
      <c r="AF290" s="1501"/>
      <c r="AG290" s="1501"/>
      <c r="AH290" s="1501"/>
      <c r="AI290" s="1501"/>
      <c r="AJ290" s="1501"/>
      <c r="AK290" s="1501"/>
      <c r="AL290" s="1501"/>
      <c r="AM290" s="1501"/>
      <c r="AN290" s="1501"/>
      <c r="AO290" s="1501"/>
      <c r="AP290" s="1501"/>
      <c r="AQ290" s="1501"/>
      <c r="AR290" s="1501"/>
      <c r="AS290" s="1501"/>
      <c r="AT290" s="1501"/>
      <c r="AU290" s="1501"/>
      <c r="AV290" s="1501"/>
      <c r="AW290" s="1501"/>
      <c r="AX290" s="1501"/>
      <c r="AY290" s="1501"/>
      <c r="AZ290" s="1501"/>
      <c r="BA290" s="1500"/>
      <c r="BB290" s="1499"/>
      <c r="BC290" s="1499"/>
      <c r="BD290" s="1499"/>
      <c r="BE290" s="1499"/>
      <c r="BF290" s="1499"/>
      <c r="BG290" s="1499"/>
      <c r="BH290" s="1499"/>
      <c r="BI290" s="1499"/>
      <c r="BJ290" s="1499"/>
      <c r="BK290" s="1499"/>
      <c r="BL290" s="1499"/>
      <c r="BM290" s="1499"/>
      <c r="BN290" s="1499"/>
    </row>
    <row r="291" spans="1:66" ht="15.75" customHeight="1" x14ac:dyDescent="0.25">
      <c r="A291" s="1493"/>
      <c r="B291" s="1498"/>
      <c r="C291" s="1493"/>
      <c r="D291" s="1493"/>
      <c r="E291" s="1493"/>
      <c r="F291" s="1493"/>
      <c r="G291" s="1493"/>
      <c r="H291" s="1493"/>
      <c r="I291" s="1493"/>
      <c r="J291" s="1493"/>
      <c r="K291" s="1493"/>
      <c r="L291" s="1493"/>
      <c r="M291" s="1496"/>
      <c r="N291" s="1497"/>
      <c r="O291" s="1496"/>
      <c r="P291" s="1496"/>
      <c r="Q291" s="1496"/>
      <c r="R291" s="1496"/>
      <c r="S291" s="1496"/>
      <c r="T291" s="1496"/>
      <c r="U291" s="1496"/>
      <c r="V291" s="1496"/>
      <c r="W291" s="1496"/>
      <c r="X291" s="1496"/>
      <c r="Y291" s="1496"/>
      <c r="Z291" s="1497"/>
      <c r="AA291" s="1496"/>
      <c r="AB291" s="1496"/>
      <c r="AC291" s="1501"/>
      <c r="AD291" s="1501"/>
      <c r="AE291" s="1501"/>
      <c r="AF291" s="1501"/>
      <c r="AG291" s="1501"/>
      <c r="AH291" s="1501"/>
      <c r="AI291" s="1501"/>
      <c r="AJ291" s="1501"/>
      <c r="AK291" s="1501"/>
      <c r="AL291" s="1501"/>
      <c r="AM291" s="1501"/>
      <c r="AN291" s="1501"/>
      <c r="AO291" s="1501"/>
      <c r="AP291" s="1501"/>
      <c r="AQ291" s="1501"/>
      <c r="AR291" s="1501"/>
      <c r="AS291" s="1501"/>
      <c r="AT291" s="1501"/>
      <c r="AU291" s="1501"/>
      <c r="AV291" s="1501"/>
      <c r="AW291" s="1501"/>
      <c r="AX291" s="1501"/>
      <c r="AY291" s="1501"/>
      <c r="AZ291" s="1501"/>
      <c r="BA291" s="1500"/>
      <c r="BB291" s="1499"/>
      <c r="BC291" s="1499"/>
      <c r="BD291" s="1499"/>
      <c r="BE291" s="1499"/>
      <c r="BF291" s="1499"/>
      <c r="BG291" s="1499"/>
      <c r="BH291" s="1499"/>
      <c r="BI291" s="1499"/>
      <c r="BJ291" s="1499"/>
      <c r="BK291" s="1499"/>
      <c r="BL291" s="1499"/>
      <c r="BM291" s="1499"/>
      <c r="BN291" s="1499"/>
    </row>
    <row r="292" spans="1:66" ht="15.75" customHeight="1" x14ac:dyDescent="0.25">
      <c r="A292" s="1493"/>
      <c r="B292" s="1498"/>
      <c r="C292" s="1493"/>
      <c r="D292" s="1493"/>
      <c r="E292" s="1493"/>
      <c r="F292" s="1493"/>
      <c r="G292" s="1493"/>
      <c r="H292" s="1493"/>
      <c r="I292" s="1493"/>
      <c r="J292" s="1493"/>
      <c r="K292" s="1493"/>
      <c r="L292" s="1493"/>
      <c r="M292" s="1496"/>
      <c r="N292" s="1497"/>
      <c r="O292" s="1496"/>
      <c r="P292" s="1496"/>
      <c r="Q292" s="1496"/>
      <c r="R292" s="1496"/>
      <c r="S292" s="1496"/>
      <c r="T292" s="1496"/>
      <c r="U292" s="1496"/>
      <c r="V292" s="1496"/>
      <c r="W292" s="1496"/>
      <c r="X292" s="1496"/>
      <c r="Y292" s="1496"/>
      <c r="Z292" s="1497"/>
      <c r="AA292" s="1496"/>
      <c r="AB292" s="1496"/>
      <c r="AC292" s="1501"/>
      <c r="AD292" s="1501"/>
      <c r="AE292" s="1501"/>
      <c r="AF292" s="1501"/>
      <c r="AG292" s="1501"/>
      <c r="AH292" s="1501"/>
      <c r="AI292" s="1501"/>
      <c r="AJ292" s="1501"/>
      <c r="AK292" s="1501"/>
      <c r="AL292" s="1501"/>
      <c r="AM292" s="1501"/>
      <c r="AN292" s="1501"/>
      <c r="AO292" s="1501"/>
      <c r="AP292" s="1501"/>
      <c r="AQ292" s="1501"/>
      <c r="AR292" s="1501"/>
      <c r="AS292" s="1501"/>
      <c r="AT292" s="1501"/>
      <c r="AU292" s="1501"/>
      <c r="AV292" s="1501"/>
      <c r="AW292" s="1501"/>
      <c r="AX292" s="1501"/>
      <c r="AY292" s="1501"/>
      <c r="AZ292" s="1501"/>
      <c r="BA292" s="1500"/>
      <c r="BB292" s="1499"/>
      <c r="BC292" s="1499"/>
      <c r="BD292" s="1499"/>
      <c r="BE292" s="1499"/>
      <c r="BF292" s="1499"/>
      <c r="BG292" s="1499"/>
      <c r="BH292" s="1499"/>
      <c r="BI292" s="1499"/>
      <c r="BJ292" s="1499"/>
      <c r="BK292" s="1499"/>
      <c r="BL292" s="1499"/>
      <c r="BM292" s="1499"/>
      <c r="BN292" s="1499"/>
    </row>
    <row r="293" spans="1:66" ht="15.75" customHeight="1" x14ac:dyDescent="0.25">
      <c r="A293" s="1493"/>
      <c r="B293" s="1498"/>
      <c r="C293" s="1493"/>
      <c r="D293" s="1493"/>
      <c r="E293" s="1493"/>
      <c r="F293" s="1493"/>
      <c r="G293" s="1493"/>
      <c r="H293" s="1493"/>
      <c r="I293" s="1493"/>
      <c r="J293" s="1493"/>
      <c r="K293" s="1493"/>
      <c r="L293" s="1493"/>
      <c r="M293" s="1496"/>
      <c r="N293" s="1497"/>
      <c r="O293" s="1496"/>
      <c r="P293" s="1496"/>
      <c r="Q293" s="1496"/>
      <c r="R293" s="1496"/>
      <c r="S293" s="1496"/>
      <c r="T293" s="1496"/>
      <c r="U293" s="1496"/>
      <c r="V293" s="1496"/>
      <c r="W293" s="1496"/>
      <c r="X293" s="1496"/>
      <c r="Y293" s="1496"/>
      <c r="Z293" s="1497"/>
      <c r="AA293" s="1496"/>
      <c r="AB293" s="1496"/>
      <c r="AC293" s="1501"/>
      <c r="AD293" s="1501"/>
      <c r="AE293" s="1501"/>
      <c r="AF293" s="1501"/>
      <c r="AG293" s="1501"/>
      <c r="AH293" s="1501"/>
      <c r="AI293" s="1501"/>
      <c r="AJ293" s="1501"/>
      <c r="AK293" s="1501"/>
      <c r="AL293" s="1501"/>
      <c r="AM293" s="1501"/>
      <c r="AN293" s="1501"/>
      <c r="AO293" s="1501"/>
      <c r="AP293" s="1501"/>
      <c r="AQ293" s="1501"/>
      <c r="AR293" s="1501"/>
      <c r="AS293" s="1501"/>
      <c r="AT293" s="1501"/>
      <c r="AU293" s="1501"/>
      <c r="AV293" s="1501"/>
      <c r="AW293" s="1501"/>
      <c r="AX293" s="1501"/>
      <c r="AY293" s="1501"/>
      <c r="AZ293" s="1501"/>
      <c r="BA293" s="1500"/>
      <c r="BB293" s="1499"/>
      <c r="BC293" s="1499"/>
      <c r="BD293" s="1499"/>
      <c r="BE293" s="1499"/>
      <c r="BF293" s="1499"/>
      <c r="BG293" s="1499"/>
      <c r="BH293" s="1499"/>
      <c r="BI293" s="1499"/>
      <c r="BJ293" s="1499"/>
      <c r="BK293" s="1499"/>
      <c r="BL293" s="1499"/>
      <c r="BM293" s="1499"/>
      <c r="BN293" s="1499"/>
    </row>
    <row r="294" spans="1:66" ht="15.75" customHeight="1" x14ac:dyDescent="0.25">
      <c r="A294" s="1493"/>
      <c r="B294" s="1498"/>
      <c r="C294" s="1493"/>
      <c r="D294" s="1493"/>
      <c r="E294" s="1493"/>
      <c r="F294" s="1493"/>
      <c r="G294" s="1493"/>
      <c r="H294" s="1493"/>
      <c r="I294" s="1493"/>
      <c r="J294" s="1493"/>
      <c r="K294" s="1493"/>
      <c r="L294" s="1493"/>
      <c r="M294" s="1496"/>
      <c r="N294" s="1497"/>
      <c r="O294" s="1496"/>
      <c r="P294" s="1496"/>
      <c r="Q294" s="1496"/>
      <c r="R294" s="1496"/>
      <c r="S294" s="1496"/>
      <c r="T294" s="1496"/>
      <c r="U294" s="1496"/>
      <c r="V294" s="1496"/>
      <c r="W294" s="1496"/>
      <c r="X294" s="1496"/>
      <c r="Y294" s="1496"/>
      <c r="Z294" s="1497"/>
      <c r="AA294" s="1496"/>
      <c r="AB294" s="1496"/>
      <c r="AC294" s="1501"/>
      <c r="AD294" s="1501"/>
      <c r="AE294" s="1501"/>
      <c r="AF294" s="1501"/>
      <c r="AG294" s="1501"/>
      <c r="AH294" s="1501"/>
      <c r="AI294" s="1501"/>
      <c r="AJ294" s="1501"/>
      <c r="AK294" s="1501"/>
      <c r="AL294" s="1501"/>
      <c r="AM294" s="1501"/>
      <c r="AN294" s="1501"/>
      <c r="AO294" s="1501"/>
      <c r="AP294" s="1501"/>
      <c r="AQ294" s="1501"/>
      <c r="AR294" s="1501"/>
      <c r="AS294" s="1501"/>
      <c r="AT294" s="1501"/>
      <c r="AU294" s="1501"/>
      <c r="AV294" s="1501"/>
      <c r="AW294" s="1501"/>
      <c r="AX294" s="1501"/>
      <c r="AY294" s="1501"/>
      <c r="AZ294" s="1501"/>
      <c r="BA294" s="1500"/>
      <c r="BB294" s="1499"/>
      <c r="BC294" s="1499"/>
      <c r="BD294" s="1499"/>
      <c r="BE294" s="1499"/>
      <c r="BF294" s="1499"/>
      <c r="BG294" s="1499"/>
      <c r="BH294" s="1499"/>
      <c r="BI294" s="1499"/>
      <c r="BJ294" s="1499"/>
      <c r="BK294" s="1499"/>
      <c r="BL294" s="1499"/>
      <c r="BM294" s="1499"/>
      <c r="BN294" s="1499"/>
    </row>
    <row r="295" spans="1:66" ht="15.75" customHeight="1" x14ac:dyDescent="0.25">
      <c r="A295" s="1493"/>
      <c r="B295" s="1498"/>
      <c r="C295" s="1493"/>
      <c r="D295" s="1493"/>
      <c r="E295" s="1493"/>
      <c r="F295" s="1493"/>
      <c r="G295" s="1493"/>
      <c r="H295" s="1493"/>
      <c r="I295" s="1493"/>
      <c r="J295" s="1493"/>
      <c r="K295" s="1493"/>
      <c r="L295" s="1493"/>
      <c r="M295" s="1496"/>
      <c r="N295" s="1497"/>
      <c r="O295" s="1496"/>
      <c r="P295" s="1496"/>
      <c r="Q295" s="1496"/>
      <c r="R295" s="1496"/>
      <c r="S295" s="1496"/>
      <c r="T295" s="1496"/>
      <c r="U295" s="1496"/>
      <c r="V295" s="1496"/>
      <c r="W295" s="1496"/>
      <c r="X295" s="1496"/>
      <c r="Y295" s="1496"/>
      <c r="Z295" s="1497"/>
      <c r="AA295" s="1496"/>
      <c r="AB295" s="1496"/>
      <c r="AC295" s="1501"/>
      <c r="AD295" s="1501"/>
      <c r="AE295" s="1501"/>
      <c r="AF295" s="1501"/>
      <c r="AG295" s="1501"/>
      <c r="AH295" s="1501"/>
      <c r="AI295" s="1501"/>
      <c r="AJ295" s="1501"/>
      <c r="AK295" s="1501"/>
      <c r="AL295" s="1501"/>
      <c r="AM295" s="1501"/>
      <c r="AN295" s="1501"/>
      <c r="AO295" s="1501"/>
      <c r="AP295" s="1501"/>
      <c r="AQ295" s="1501"/>
      <c r="AR295" s="1501"/>
      <c r="AS295" s="1501"/>
      <c r="AT295" s="1501"/>
      <c r="AU295" s="1501"/>
      <c r="AV295" s="1501"/>
      <c r="AW295" s="1501"/>
      <c r="AX295" s="1501"/>
      <c r="AY295" s="1501"/>
      <c r="AZ295" s="1501"/>
      <c r="BA295" s="1500"/>
      <c r="BB295" s="1499"/>
      <c r="BC295" s="1499"/>
      <c r="BD295" s="1499"/>
      <c r="BE295" s="1499"/>
      <c r="BF295" s="1499"/>
      <c r="BG295" s="1499"/>
      <c r="BH295" s="1499"/>
      <c r="BI295" s="1499"/>
      <c r="BJ295" s="1499"/>
      <c r="BK295" s="1499"/>
      <c r="BL295" s="1499"/>
      <c r="BM295" s="1499"/>
      <c r="BN295" s="1499"/>
    </row>
    <row r="296" spans="1:66" ht="15.75" customHeight="1" x14ac:dyDescent="0.25">
      <c r="A296" s="1493"/>
      <c r="B296" s="1498"/>
      <c r="C296" s="1493"/>
      <c r="D296" s="1493"/>
      <c r="E296" s="1493"/>
      <c r="F296" s="1493"/>
      <c r="G296" s="1493"/>
      <c r="H296" s="1493"/>
      <c r="I296" s="1493"/>
      <c r="J296" s="1493"/>
      <c r="K296" s="1493"/>
      <c r="L296" s="1493"/>
      <c r="M296" s="1496"/>
      <c r="N296" s="1497"/>
      <c r="O296" s="1496"/>
      <c r="P296" s="1496"/>
      <c r="Q296" s="1496"/>
      <c r="R296" s="1496"/>
      <c r="S296" s="1496"/>
      <c r="T296" s="1496"/>
      <c r="U296" s="1496"/>
      <c r="V296" s="1496"/>
      <c r="W296" s="1496"/>
      <c r="X296" s="1496"/>
      <c r="Y296" s="1496"/>
      <c r="Z296" s="1497"/>
      <c r="AA296" s="1496"/>
      <c r="AB296" s="1496"/>
      <c r="AC296" s="1501"/>
      <c r="AD296" s="1501"/>
      <c r="AE296" s="1501"/>
      <c r="AF296" s="1501"/>
      <c r="AG296" s="1501"/>
      <c r="AH296" s="1501"/>
      <c r="AI296" s="1501"/>
      <c r="AJ296" s="1501"/>
      <c r="AK296" s="1501"/>
      <c r="AL296" s="1501"/>
      <c r="AM296" s="1501"/>
      <c r="AN296" s="1501"/>
      <c r="AO296" s="1501"/>
      <c r="AP296" s="1501"/>
      <c r="AQ296" s="1501"/>
      <c r="AR296" s="1501"/>
      <c r="AS296" s="1501"/>
      <c r="AT296" s="1501"/>
      <c r="AU296" s="1501"/>
      <c r="AV296" s="1501"/>
      <c r="AW296" s="1501"/>
      <c r="AX296" s="1501"/>
      <c r="AY296" s="1501"/>
      <c r="AZ296" s="1501"/>
      <c r="BA296" s="1500"/>
      <c r="BB296" s="1499"/>
      <c r="BC296" s="1499"/>
      <c r="BD296" s="1499"/>
      <c r="BE296" s="1499"/>
      <c r="BF296" s="1499"/>
      <c r="BG296" s="1499"/>
      <c r="BH296" s="1499"/>
      <c r="BI296" s="1499"/>
      <c r="BJ296" s="1499"/>
      <c r="BK296" s="1499"/>
      <c r="BL296" s="1499"/>
      <c r="BM296" s="1499"/>
      <c r="BN296" s="1499"/>
    </row>
    <row r="297" spans="1:66" ht="15.75" customHeight="1" x14ac:dyDescent="0.25">
      <c r="A297" s="1493"/>
      <c r="B297" s="1498"/>
      <c r="C297" s="1493"/>
      <c r="D297" s="1493"/>
      <c r="E297" s="1493"/>
      <c r="F297" s="1493"/>
      <c r="G297" s="1493"/>
      <c r="H297" s="1493"/>
      <c r="I297" s="1493"/>
      <c r="J297" s="1493"/>
      <c r="K297" s="1493"/>
      <c r="L297" s="1493"/>
      <c r="M297" s="1496"/>
      <c r="N297" s="1497"/>
      <c r="O297" s="1496"/>
      <c r="P297" s="1496"/>
      <c r="Q297" s="1496"/>
      <c r="R297" s="1496"/>
      <c r="S297" s="1496"/>
      <c r="T297" s="1496"/>
      <c r="U297" s="1496"/>
      <c r="V297" s="1496"/>
      <c r="W297" s="1496"/>
      <c r="X297" s="1496"/>
      <c r="Y297" s="1496"/>
      <c r="Z297" s="1497"/>
      <c r="AA297" s="1496"/>
      <c r="AB297" s="1496"/>
      <c r="AC297" s="1501"/>
      <c r="AD297" s="1501"/>
      <c r="AE297" s="1501"/>
      <c r="AF297" s="1501"/>
      <c r="AG297" s="1501"/>
      <c r="AH297" s="1501"/>
      <c r="AI297" s="1501"/>
      <c r="AJ297" s="1501"/>
      <c r="AK297" s="1501"/>
      <c r="AL297" s="1501"/>
      <c r="AM297" s="1501"/>
      <c r="AN297" s="1501"/>
      <c r="AO297" s="1501"/>
      <c r="AP297" s="1501"/>
      <c r="AQ297" s="1501"/>
      <c r="AR297" s="1501"/>
      <c r="AS297" s="1501"/>
      <c r="AT297" s="1501"/>
      <c r="AU297" s="1501"/>
      <c r="AV297" s="1501"/>
      <c r="AW297" s="1501"/>
      <c r="AX297" s="1501"/>
      <c r="AY297" s="1501"/>
      <c r="AZ297" s="1501"/>
      <c r="BA297" s="1500"/>
      <c r="BB297" s="1499"/>
      <c r="BC297" s="1499"/>
      <c r="BD297" s="1499"/>
      <c r="BE297" s="1499"/>
      <c r="BF297" s="1499"/>
      <c r="BG297" s="1499"/>
      <c r="BH297" s="1499"/>
      <c r="BI297" s="1499"/>
      <c r="BJ297" s="1499"/>
      <c r="BK297" s="1499"/>
      <c r="BL297" s="1499"/>
      <c r="BM297" s="1499"/>
      <c r="BN297" s="1499"/>
    </row>
    <row r="298" spans="1:66" ht="15.75" customHeight="1" x14ac:dyDescent="0.25">
      <c r="A298" s="1493"/>
      <c r="B298" s="1498"/>
      <c r="C298" s="1493"/>
      <c r="D298" s="1493"/>
      <c r="E298" s="1493"/>
      <c r="F298" s="1493"/>
      <c r="G298" s="1493"/>
      <c r="H298" s="1493"/>
      <c r="I298" s="1493"/>
      <c r="J298" s="1493"/>
      <c r="K298" s="1493"/>
      <c r="L298" s="1493"/>
      <c r="M298" s="1496"/>
      <c r="N298" s="1497"/>
      <c r="O298" s="1496"/>
      <c r="P298" s="1496"/>
      <c r="Q298" s="1496"/>
      <c r="R298" s="1496"/>
      <c r="S298" s="1496"/>
      <c r="T298" s="1496"/>
      <c r="U298" s="1496"/>
      <c r="V298" s="1496"/>
      <c r="W298" s="1496"/>
      <c r="X298" s="1496"/>
      <c r="Y298" s="1496"/>
      <c r="Z298" s="1497"/>
      <c r="AA298" s="1496"/>
      <c r="AB298" s="1496"/>
      <c r="AC298" s="1501"/>
      <c r="AD298" s="1501"/>
      <c r="AE298" s="1501"/>
      <c r="AF298" s="1501"/>
      <c r="AG298" s="1501"/>
      <c r="AH298" s="1501"/>
      <c r="AI298" s="1501"/>
      <c r="AJ298" s="1501"/>
      <c r="AK298" s="1501"/>
      <c r="AL298" s="1501"/>
      <c r="AM298" s="1501"/>
      <c r="AN298" s="1501"/>
      <c r="AO298" s="1501"/>
      <c r="AP298" s="1501"/>
      <c r="AQ298" s="1501"/>
      <c r="AR298" s="1501"/>
      <c r="AS298" s="1501"/>
      <c r="AT298" s="1501"/>
      <c r="AU298" s="1501"/>
      <c r="AV298" s="1501"/>
      <c r="AW298" s="1501"/>
      <c r="AX298" s="1501"/>
      <c r="AY298" s="1501"/>
      <c r="AZ298" s="1501"/>
      <c r="BA298" s="1500"/>
      <c r="BB298" s="1499"/>
      <c r="BC298" s="1499"/>
      <c r="BD298" s="1499"/>
      <c r="BE298" s="1499"/>
      <c r="BF298" s="1499"/>
      <c r="BG298" s="1499"/>
      <c r="BH298" s="1499"/>
      <c r="BI298" s="1499"/>
      <c r="BJ298" s="1499"/>
      <c r="BK298" s="1499"/>
      <c r="BL298" s="1499"/>
      <c r="BM298" s="1499"/>
      <c r="BN298" s="1499"/>
    </row>
    <row r="299" spans="1:66" ht="15.75" customHeight="1" x14ac:dyDescent="0.25">
      <c r="A299" s="1493"/>
      <c r="B299" s="1498"/>
      <c r="C299" s="1493"/>
      <c r="D299" s="1493"/>
      <c r="E299" s="1493"/>
      <c r="F299" s="1493"/>
      <c r="G299" s="1493"/>
      <c r="H299" s="1493"/>
      <c r="I299" s="1493"/>
      <c r="J299" s="1493"/>
      <c r="K299" s="1493"/>
      <c r="L299" s="1493"/>
      <c r="M299" s="1496"/>
      <c r="N299" s="1497"/>
      <c r="O299" s="1496"/>
      <c r="P299" s="1496"/>
      <c r="Q299" s="1496"/>
      <c r="R299" s="1496"/>
      <c r="S299" s="1496"/>
      <c r="T299" s="1496"/>
      <c r="U299" s="1496"/>
      <c r="V299" s="1496"/>
      <c r="W299" s="1496"/>
      <c r="X299" s="1496"/>
      <c r="Y299" s="1496"/>
      <c r="Z299" s="1497"/>
      <c r="AA299" s="1496"/>
      <c r="AB299" s="1496"/>
      <c r="AC299" s="1501"/>
      <c r="AD299" s="1501"/>
      <c r="AE299" s="1501"/>
      <c r="AF299" s="1501"/>
      <c r="AG299" s="1501"/>
      <c r="AH299" s="1501"/>
      <c r="AI299" s="1501"/>
      <c r="AJ299" s="1501"/>
      <c r="AK299" s="1501"/>
      <c r="AL299" s="1501"/>
      <c r="AM299" s="1501"/>
      <c r="AN299" s="1501"/>
      <c r="AO299" s="1501"/>
      <c r="AP299" s="1501"/>
      <c r="AQ299" s="1501"/>
      <c r="AR299" s="1501"/>
      <c r="AS299" s="1501"/>
      <c r="AT299" s="1501"/>
      <c r="AU299" s="1501"/>
      <c r="AV299" s="1501"/>
      <c r="AW299" s="1501"/>
      <c r="AX299" s="1501"/>
      <c r="AY299" s="1501"/>
      <c r="AZ299" s="1501"/>
      <c r="BA299" s="1500"/>
      <c r="BB299" s="1499"/>
      <c r="BC299" s="1499"/>
      <c r="BD299" s="1499"/>
      <c r="BE299" s="1499"/>
      <c r="BF299" s="1499"/>
      <c r="BG299" s="1499"/>
      <c r="BH299" s="1499"/>
      <c r="BI299" s="1499"/>
      <c r="BJ299" s="1499"/>
      <c r="BK299" s="1499"/>
      <c r="BL299" s="1499"/>
      <c r="BM299" s="1499"/>
      <c r="BN299" s="1499"/>
    </row>
    <row r="300" spans="1:66" ht="15.75" customHeight="1" x14ac:dyDescent="0.25">
      <c r="A300" s="1493"/>
      <c r="B300" s="1498"/>
      <c r="C300" s="1493"/>
      <c r="D300" s="1493"/>
      <c r="E300" s="1493"/>
      <c r="F300" s="1493"/>
      <c r="G300" s="1493"/>
      <c r="H300" s="1493"/>
      <c r="I300" s="1493"/>
      <c r="J300" s="1493"/>
      <c r="K300" s="1493"/>
      <c r="L300" s="1493"/>
      <c r="M300" s="1496"/>
      <c r="N300" s="1497"/>
      <c r="O300" s="1496"/>
      <c r="P300" s="1496"/>
      <c r="Q300" s="1496"/>
      <c r="R300" s="1496"/>
      <c r="S300" s="1496"/>
      <c r="T300" s="1496"/>
      <c r="U300" s="1496"/>
      <c r="V300" s="1496"/>
      <c r="W300" s="1496"/>
      <c r="X300" s="1496"/>
      <c r="Y300" s="1496"/>
      <c r="Z300" s="1497"/>
      <c r="AA300" s="1496"/>
      <c r="AB300" s="1496"/>
      <c r="AC300" s="1501"/>
      <c r="AD300" s="1501"/>
      <c r="AE300" s="1501"/>
      <c r="AF300" s="1501"/>
      <c r="AG300" s="1501"/>
      <c r="AH300" s="1501"/>
      <c r="AI300" s="1501"/>
      <c r="AJ300" s="1501"/>
      <c r="AK300" s="1501"/>
      <c r="AL300" s="1501"/>
      <c r="AM300" s="1501"/>
      <c r="AN300" s="1501"/>
      <c r="AO300" s="1501"/>
      <c r="AP300" s="1501"/>
      <c r="AQ300" s="1501"/>
      <c r="AR300" s="1501"/>
      <c r="AS300" s="1501"/>
      <c r="AT300" s="1501"/>
      <c r="AU300" s="1501"/>
      <c r="AV300" s="1501"/>
      <c r="AW300" s="1501"/>
      <c r="AX300" s="1501"/>
      <c r="AY300" s="1501"/>
      <c r="AZ300" s="1501"/>
      <c r="BA300" s="1500"/>
      <c r="BB300" s="1499"/>
      <c r="BC300" s="1499"/>
      <c r="BD300" s="1499"/>
      <c r="BE300" s="1499"/>
      <c r="BF300" s="1499"/>
      <c r="BG300" s="1499"/>
      <c r="BH300" s="1499"/>
      <c r="BI300" s="1499"/>
      <c r="BJ300" s="1499"/>
      <c r="BK300" s="1499"/>
      <c r="BL300" s="1499"/>
      <c r="BM300" s="1499"/>
      <c r="BN300" s="1499"/>
    </row>
    <row r="301" spans="1:66" ht="15.75" customHeight="1" x14ac:dyDescent="0.25">
      <c r="A301" s="1493"/>
      <c r="B301" s="1498"/>
      <c r="C301" s="1493"/>
      <c r="D301" s="1493"/>
      <c r="E301" s="1493"/>
      <c r="F301" s="1493"/>
      <c r="G301" s="1493"/>
      <c r="H301" s="1493"/>
      <c r="I301" s="1493"/>
      <c r="J301" s="1493"/>
      <c r="K301" s="1493"/>
      <c r="L301" s="1493"/>
      <c r="M301" s="1496"/>
      <c r="N301" s="1497"/>
      <c r="O301" s="1496"/>
      <c r="P301" s="1496"/>
      <c r="Q301" s="1496"/>
      <c r="R301" s="1496"/>
      <c r="S301" s="1496"/>
      <c r="T301" s="1496"/>
      <c r="U301" s="1496"/>
      <c r="V301" s="1496"/>
      <c r="W301" s="1496"/>
      <c r="X301" s="1496"/>
      <c r="Y301" s="1496"/>
      <c r="Z301" s="1497"/>
      <c r="AA301" s="1496"/>
      <c r="AB301" s="1496"/>
      <c r="AC301" s="1501"/>
      <c r="AD301" s="1501"/>
      <c r="AE301" s="1501"/>
      <c r="AF301" s="1501"/>
      <c r="AG301" s="1501"/>
      <c r="AH301" s="1501"/>
      <c r="AI301" s="1501"/>
      <c r="AJ301" s="1501"/>
      <c r="AK301" s="1501"/>
      <c r="AL301" s="1501"/>
      <c r="AM301" s="1501"/>
      <c r="AN301" s="1501"/>
      <c r="AO301" s="1501"/>
      <c r="AP301" s="1501"/>
      <c r="AQ301" s="1501"/>
      <c r="AR301" s="1501"/>
      <c r="AS301" s="1501"/>
      <c r="AT301" s="1501"/>
      <c r="AU301" s="1501"/>
      <c r="AV301" s="1501"/>
      <c r="AW301" s="1501"/>
      <c r="AX301" s="1501"/>
      <c r="AY301" s="1501"/>
      <c r="AZ301" s="1501"/>
      <c r="BA301" s="1500"/>
      <c r="BB301" s="1499"/>
      <c r="BC301" s="1499"/>
      <c r="BD301" s="1499"/>
      <c r="BE301" s="1499"/>
      <c r="BF301" s="1499"/>
      <c r="BG301" s="1499"/>
      <c r="BH301" s="1499"/>
      <c r="BI301" s="1499"/>
      <c r="BJ301" s="1499"/>
      <c r="BK301" s="1499"/>
      <c r="BL301" s="1499"/>
      <c r="BM301" s="1499"/>
      <c r="BN301" s="1499"/>
    </row>
    <row r="302" spans="1:66" ht="15.75" customHeight="1" x14ac:dyDescent="0.25">
      <c r="A302" s="1493"/>
      <c r="B302" s="1498"/>
      <c r="C302" s="1493"/>
      <c r="D302" s="1493"/>
      <c r="E302" s="1493"/>
      <c r="F302" s="1493"/>
      <c r="G302" s="1493"/>
      <c r="H302" s="1493"/>
      <c r="I302" s="1493"/>
      <c r="J302" s="1493"/>
      <c r="K302" s="1493"/>
      <c r="L302" s="1493"/>
      <c r="M302" s="1496"/>
      <c r="N302" s="1497"/>
      <c r="O302" s="1496"/>
      <c r="P302" s="1496"/>
      <c r="Q302" s="1496"/>
      <c r="R302" s="1496"/>
      <c r="S302" s="1496"/>
      <c r="T302" s="1496"/>
      <c r="U302" s="1496"/>
      <c r="V302" s="1496"/>
      <c r="W302" s="1496"/>
      <c r="X302" s="1496"/>
      <c r="Y302" s="1496"/>
      <c r="Z302" s="1497"/>
      <c r="AA302" s="1496"/>
      <c r="AB302" s="1496"/>
      <c r="AC302" s="1501"/>
      <c r="AD302" s="1501"/>
      <c r="AE302" s="1501"/>
      <c r="AF302" s="1501"/>
      <c r="AG302" s="1501"/>
      <c r="AH302" s="1501"/>
      <c r="AI302" s="1501"/>
      <c r="AJ302" s="1501"/>
      <c r="AK302" s="1501"/>
      <c r="AL302" s="1501"/>
      <c r="AM302" s="1501"/>
      <c r="AN302" s="1501"/>
      <c r="AO302" s="1501"/>
      <c r="AP302" s="1501"/>
      <c r="AQ302" s="1501"/>
      <c r="AR302" s="1501"/>
      <c r="AS302" s="1501"/>
      <c r="AT302" s="1501"/>
      <c r="AU302" s="1501"/>
      <c r="AV302" s="1501"/>
      <c r="AW302" s="1501"/>
      <c r="AX302" s="1501"/>
      <c r="AY302" s="1501"/>
      <c r="AZ302" s="1501"/>
      <c r="BA302" s="1500"/>
      <c r="BB302" s="1499"/>
      <c r="BC302" s="1499"/>
      <c r="BD302" s="1499"/>
      <c r="BE302" s="1499"/>
      <c r="BF302" s="1499"/>
      <c r="BG302" s="1499"/>
      <c r="BH302" s="1499"/>
      <c r="BI302" s="1499"/>
      <c r="BJ302" s="1499"/>
      <c r="BK302" s="1499"/>
      <c r="BL302" s="1499"/>
      <c r="BM302" s="1499"/>
      <c r="BN302" s="1499"/>
    </row>
    <row r="303" spans="1:66" ht="15.75" customHeight="1" x14ac:dyDescent="0.25">
      <c r="A303" s="1493"/>
      <c r="B303" s="1498"/>
      <c r="C303" s="1493"/>
      <c r="D303" s="1493"/>
      <c r="E303" s="1493"/>
      <c r="F303" s="1493"/>
      <c r="G303" s="1493"/>
      <c r="H303" s="1493"/>
      <c r="I303" s="1493"/>
      <c r="J303" s="1493"/>
      <c r="K303" s="1493"/>
      <c r="L303" s="1493"/>
      <c r="M303" s="1496"/>
      <c r="N303" s="1497"/>
      <c r="O303" s="1496"/>
      <c r="P303" s="1496"/>
      <c r="Q303" s="1496"/>
      <c r="R303" s="1496"/>
      <c r="S303" s="1496"/>
      <c r="T303" s="1496"/>
      <c r="U303" s="1496"/>
      <c r="V303" s="1496"/>
      <c r="W303" s="1496"/>
      <c r="X303" s="1496"/>
      <c r="Y303" s="1496"/>
      <c r="Z303" s="1497"/>
      <c r="AA303" s="1496"/>
      <c r="AB303" s="1496"/>
      <c r="AC303" s="1501"/>
      <c r="AD303" s="1501"/>
      <c r="AE303" s="1501"/>
      <c r="AF303" s="1501"/>
      <c r="AG303" s="1501"/>
      <c r="AH303" s="1501"/>
      <c r="AI303" s="1501"/>
      <c r="AJ303" s="1501"/>
      <c r="AK303" s="1501"/>
      <c r="AL303" s="1501"/>
      <c r="AM303" s="1501"/>
      <c r="AN303" s="1501"/>
      <c r="AO303" s="1501"/>
      <c r="AP303" s="1501"/>
      <c r="AQ303" s="1501"/>
      <c r="AR303" s="1501"/>
      <c r="AS303" s="1501"/>
      <c r="AT303" s="1501"/>
      <c r="AU303" s="1501"/>
      <c r="AV303" s="1501"/>
      <c r="AW303" s="1501"/>
      <c r="AX303" s="1501"/>
      <c r="AY303" s="1501"/>
      <c r="AZ303" s="1501"/>
      <c r="BA303" s="1500"/>
      <c r="BB303" s="1499"/>
      <c r="BC303" s="1499"/>
      <c r="BD303" s="1499"/>
      <c r="BE303" s="1499"/>
      <c r="BF303" s="1499"/>
      <c r="BG303" s="1499"/>
      <c r="BH303" s="1499"/>
      <c r="BI303" s="1499"/>
      <c r="BJ303" s="1499"/>
      <c r="BK303" s="1499"/>
      <c r="BL303" s="1499"/>
      <c r="BM303" s="1499"/>
      <c r="BN303" s="1499"/>
    </row>
    <row r="304" spans="1:66" ht="15.75" customHeight="1" x14ac:dyDescent="0.25">
      <c r="A304" s="1493"/>
      <c r="B304" s="1498"/>
      <c r="C304" s="1493"/>
      <c r="D304" s="1493"/>
      <c r="E304" s="1493"/>
      <c r="F304" s="1493"/>
      <c r="G304" s="1493"/>
      <c r="H304" s="1493"/>
      <c r="I304" s="1493"/>
      <c r="J304" s="1493"/>
      <c r="K304" s="1493"/>
      <c r="L304" s="1493"/>
      <c r="M304" s="1496"/>
      <c r="N304" s="1497"/>
      <c r="O304" s="1496"/>
      <c r="P304" s="1496"/>
      <c r="Q304" s="1496"/>
      <c r="R304" s="1496"/>
      <c r="S304" s="1496"/>
      <c r="T304" s="1496"/>
      <c r="U304" s="1496"/>
      <c r="V304" s="1496"/>
      <c r="W304" s="1496"/>
      <c r="X304" s="1496"/>
      <c r="Y304" s="1496"/>
      <c r="Z304" s="1497"/>
      <c r="AA304" s="1496"/>
      <c r="AB304" s="1496"/>
      <c r="AC304" s="1501"/>
      <c r="AD304" s="1501"/>
      <c r="AE304" s="1501"/>
      <c r="AF304" s="1501"/>
      <c r="AG304" s="1501"/>
      <c r="AH304" s="1501"/>
      <c r="AI304" s="1501"/>
      <c r="AJ304" s="1501"/>
      <c r="AK304" s="1501"/>
      <c r="AL304" s="1501"/>
      <c r="AM304" s="1501"/>
      <c r="AN304" s="1501"/>
      <c r="AO304" s="1501"/>
      <c r="AP304" s="1501"/>
      <c r="AQ304" s="1501"/>
      <c r="AR304" s="1501"/>
      <c r="AS304" s="1501"/>
      <c r="AT304" s="1501"/>
      <c r="AU304" s="1501"/>
      <c r="AV304" s="1501"/>
      <c r="AW304" s="1501"/>
      <c r="AX304" s="1501"/>
      <c r="AY304" s="1501"/>
      <c r="AZ304" s="1501"/>
      <c r="BA304" s="1500"/>
      <c r="BB304" s="1499"/>
      <c r="BC304" s="1499"/>
      <c r="BD304" s="1499"/>
      <c r="BE304" s="1499"/>
      <c r="BF304" s="1499"/>
      <c r="BG304" s="1499"/>
      <c r="BH304" s="1499"/>
      <c r="BI304" s="1499"/>
      <c r="BJ304" s="1499"/>
      <c r="BK304" s="1499"/>
      <c r="BL304" s="1499"/>
      <c r="BM304" s="1499"/>
      <c r="BN304" s="1499"/>
    </row>
    <row r="305" spans="1:66" ht="15.75" customHeight="1" x14ac:dyDescent="0.25">
      <c r="A305" s="1493"/>
      <c r="B305" s="1498"/>
      <c r="C305" s="1493"/>
      <c r="D305" s="1493"/>
      <c r="E305" s="1493"/>
      <c r="F305" s="1493"/>
      <c r="G305" s="1493"/>
      <c r="H305" s="1493"/>
      <c r="I305" s="1493"/>
      <c r="J305" s="1493"/>
      <c r="K305" s="1493"/>
      <c r="L305" s="1493"/>
      <c r="M305" s="1496"/>
      <c r="N305" s="1497"/>
      <c r="O305" s="1496"/>
      <c r="P305" s="1496"/>
      <c r="Q305" s="1496"/>
      <c r="R305" s="1496"/>
      <c r="S305" s="1496"/>
      <c r="T305" s="1496"/>
      <c r="U305" s="1496"/>
      <c r="V305" s="1496"/>
      <c r="W305" s="1496"/>
      <c r="X305" s="1496"/>
      <c r="Y305" s="1496"/>
      <c r="Z305" s="1497"/>
      <c r="AA305" s="1496"/>
      <c r="AB305" s="1496"/>
      <c r="AC305" s="1501"/>
      <c r="AD305" s="1501"/>
      <c r="AE305" s="1501"/>
      <c r="AF305" s="1501"/>
      <c r="AG305" s="1501"/>
      <c r="AH305" s="1501"/>
      <c r="AI305" s="1501"/>
      <c r="AJ305" s="1501"/>
      <c r="AK305" s="1501"/>
      <c r="AL305" s="1501"/>
      <c r="AM305" s="1501"/>
      <c r="AN305" s="1501"/>
      <c r="AO305" s="1501"/>
      <c r="AP305" s="1501"/>
      <c r="AQ305" s="1501"/>
      <c r="AR305" s="1501"/>
      <c r="AS305" s="1501"/>
      <c r="AT305" s="1501"/>
      <c r="AU305" s="1501"/>
      <c r="AV305" s="1501"/>
      <c r="AW305" s="1501"/>
      <c r="AX305" s="1501"/>
      <c r="AY305" s="1501"/>
      <c r="AZ305" s="1501"/>
      <c r="BA305" s="1500"/>
      <c r="BB305" s="1499"/>
      <c r="BC305" s="1499"/>
      <c r="BD305" s="1499"/>
      <c r="BE305" s="1499"/>
      <c r="BF305" s="1499"/>
      <c r="BG305" s="1499"/>
      <c r="BH305" s="1499"/>
      <c r="BI305" s="1499"/>
      <c r="BJ305" s="1499"/>
      <c r="BK305" s="1499"/>
      <c r="BL305" s="1499"/>
      <c r="BM305" s="1499"/>
      <c r="BN305" s="1499"/>
    </row>
    <row r="306" spans="1:66" ht="15.75" customHeight="1" x14ac:dyDescent="0.25">
      <c r="A306" s="1493"/>
      <c r="B306" s="1498"/>
      <c r="C306" s="1493"/>
      <c r="D306" s="1493"/>
      <c r="E306" s="1493"/>
      <c r="F306" s="1493"/>
      <c r="G306" s="1493"/>
      <c r="H306" s="1493"/>
      <c r="I306" s="1493"/>
      <c r="J306" s="1493"/>
      <c r="K306" s="1493"/>
      <c r="L306" s="1493"/>
      <c r="M306" s="1496"/>
      <c r="N306" s="1497"/>
      <c r="O306" s="1496"/>
      <c r="P306" s="1496"/>
      <c r="Q306" s="1496"/>
      <c r="R306" s="1496"/>
      <c r="S306" s="1496"/>
      <c r="T306" s="1496"/>
      <c r="U306" s="1496"/>
      <c r="V306" s="1496"/>
      <c r="W306" s="1496"/>
      <c r="X306" s="1496"/>
      <c r="Y306" s="1496"/>
      <c r="Z306" s="1497"/>
      <c r="AA306" s="1496"/>
      <c r="AB306" s="1496"/>
      <c r="AC306" s="1501"/>
      <c r="AD306" s="1501"/>
      <c r="AE306" s="1501"/>
      <c r="AF306" s="1501"/>
      <c r="AG306" s="1501"/>
      <c r="AH306" s="1501"/>
      <c r="AI306" s="1501"/>
      <c r="AJ306" s="1501"/>
      <c r="AK306" s="1501"/>
      <c r="AL306" s="1501"/>
      <c r="AM306" s="1501"/>
      <c r="AN306" s="1501"/>
      <c r="AO306" s="1501"/>
      <c r="AP306" s="1501"/>
      <c r="AQ306" s="1501"/>
      <c r="AR306" s="1501"/>
      <c r="AS306" s="1501"/>
      <c r="AT306" s="1501"/>
      <c r="AU306" s="1501"/>
      <c r="AV306" s="1501"/>
      <c r="AW306" s="1501"/>
      <c r="AX306" s="1501"/>
      <c r="AY306" s="1501"/>
      <c r="AZ306" s="1501"/>
      <c r="BA306" s="1500"/>
      <c r="BB306" s="1499"/>
      <c r="BC306" s="1499"/>
      <c r="BD306" s="1499"/>
      <c r="BE306" s="1499"/>
      <c r="BF306" s="1499"/>
      <c r="BG306" s="1499"/>
      <c r="BH306" s="1499"/>
      <c r="BI306" s="1499"/>
      <c r="BJ306" s="1499"/>
      <c r="BK306" s="1499"/>
      <c r="BL306" s="1499"/>
      <c r="BM306" s="1499"/>
      <c r="BN306" s="1499"/>
    </row>
    <row r="307" spans="1:66" ht="15.75" customHeight="1" x14ac:dyDescent="0.25">
      <c r="A307" s="1493"/>
      <c r="B307" s="1498"/>
      <c r="C307" s="1493"/>
      <c r="D307" s="1493"/>
      <c r="E307" s="1493"/>
      <c r="F307" s="1493"/>
      <c r="G307" s="1493"/>
      <c r="H307" s="1493"/>
      <c r="I307" s="1493"/>
      <c r="J307" s="1493"/>
      <c r="K307" s="1493"/>
      <c r="L307" s="1493"/>
      <c r="M307" s="1496"/>
      <c r="N307" s="1497"/>
      <c r="O307" s="1496"/>
      <c r="P307" s="1496"/>
      <c r="Q307" s="1496"/>
      <c r="R307" s="1496"/>
      <c r="S307" s="1496"/>
      <c r="T307" s="1496"/>
      <c r="U307" s="1496"/>
      <c r="V307" s="1496"/>
      <c r="W307" s="1496"/>
      <c r="X307" s="1496"/>
      <c r="Y307" s="1496"/>
      <c r="Z307" s="1497"/>
      <c r="AA307" s="1496"/>
      <c r="AB307" s="1496"/>
      <c r="AC307" s="1501"/>
      <c r="AD307" s="1501"/>
      <c r="AE307" s="1501"/>
      <c r="AF307" s="1501"/>
      <c r="AG307" s="1501"/>
      <c r="AH307" s="1501"/>
      <c r="AI307" s="1501"/>
      <c r="AJ307" s="1501"/>
      <c r="AK307" s="1501"/>
      <c r="AL307" s="1501"/>
      <c r="AM307" s="1501"/>
      <c r="AN307" s="1501"/>
      <c r="AO307" s="1501"/>
      <c r="AP307" s="1501"/>
      <c r="AQ307" s="1501"/>
      <c r="AR307" s="1501"/>
      <c r="AS307" s="1501"/>
      <c r="AT307" s="1501"/>
      <c r="AU307" s="1501"/>
      <c r="AV307" s="1501"/>
      <c r="AW307" s="1501"/>
      <c r="AX307" s="1501"/>
      <c r="AY307" s="1501"/>
      <c r="AZ307" s="1501"/>
      <c r="BA307" s="1500"/>
      <c r="BB307" s="1499"/>
      <c r="BC307" s="1499"/>
      <c r="BD307" s="1499"/>
      <c r="BE307" s="1499"/>
      <c r="BF307" s="1499"/>
      <c r="BG307" s="1499"/>
      <c r="BH307" s="1499"/>
      <c r="BI307" s="1499"/>
      <c r="BJ307" s="1499"/>
      <c r="BK307" s="1499"/>
      <c r="BL307" s="1499"/>
      <c r="BM307" s="1499"/>
      <c r="BN307" s="1499"/>
    </row>
    <row r="308" spans="1:66" ht="15.75" customHeight="1" x14ac:dyDescent="0.25">
      <c r="A308" s="1493"/>
      <c r="B308" s="1498"/>
      <c r="C308" s="1493"/>
      <c r="D308" s="1493"/>
      <c r="E308" s="1493"/>
      <c r="F308" s="1493"/>
      <c r="G308" s="1493"/>
      <c r="H308" s="1493"/>
      <c r="I308" s="1493"/>
      <c r="J308" s="1493"/>
      <c r="K308" s="1493"/>
      <c r="L308" s="1493"/>
      <c r="M308" s="1496"/>
      <c r="N308" s="1497"/>
      <c r="O308" s="1496"/>
      <c r="P308" s="1496"/>
      <c r="Q308" s="1496"/>
      <c r="R308" s="1496"/>
      <c r="S308" s="1496"/>
      <c r="T308" s="1496"/>
      <c r="U308" s="1496"/>
      <c r="V308" s="1496"/>
      <c r="W308" s="1496"/>
      <c r="X308" s="1496"/>
      <c r="Y308" s="1496"/>
      <c r="Z308" s="1497"/>
      <c r="AA308" s="1496"/>
      <c r="AB308" s="1496"/>
      <c r="AC308" s="1501"/>
      <c r="AD308" s="1501"/>
      <c r="AE308" s="1501"/>
      <c r="AF308" s="1501"/>
      <c r="AG308" s="1501"/>
      <c r="AH308" s="1501"/>
      <c r="AI308" s="1501"/>
      <c r="AJ308" s="1501"/>
      <c r="AK308" s="1501"/>
      <c r="AL308" s="1501"/>
      <c r="AM308" s="1501"/>
      <c r="AN308" s="1501"/>
      <c r="AO308" s="1501"/>
      <c r="AP308" s="1501"/>
      <c r="AQ308" s="1501"/>
      <c r="AR308" s="1501"/>
      <c r="AS308" s="1501"/>
      <c r="AT308" s="1501"/>
      <c r="AU308" s="1501"/>
      <c r="AV308" s="1501"/>
      <c r="AW308" s="1501"/>
      <c r="AX308" s="1501"/>
      <c r="AY308" s="1501"/>
      <c r="AZ308" s="1501"/>
      <c r="BA308" s="1500"/>
      <c r="BB308" s="1499"/>
      <c r="BC308" s="1499"/>
      <c r="BD308" s="1499"/>
      <c r="BE308" s="1499"/>
      <c r="BF308" s="1499"/>
      <c r="BG308" s="1499"/>
      <c r="BH308" s="1499"/>
      <c r="BI308" s="1499"/>
      <c r="BJ308" s="1499"/>
      <c r="BK308" s="1499"/>
      <c r="BL308" s="1499"/>
      <c r="BM308" s="1499"/>
      <c r="BN308" s="1499"/>
    </row>
    <row r="309" spans="1:66" ht="15.75" customHeight="1" x14ac:dyDescent="0.25">
      <c r="A309" s="1493"/>
      <c r="B309" s="1498"/>
      <c r="C309" s="1493"/>
      <c r="D309" s="1493"/>
      <c r="E309" s="1493"/>
      <c r="F309" s="1493"/>
      <c r="G309" s="1493"/>
      <c r="H309" s="1493"/>
      <c r="I309" s="1493"/>
      <c r="J309" s="1493"/>
      <c r="K309" s="1493"/>
      <c r="L309" s="1493"/>
      <c r="M309" s="1496"/>
      <c r="N309" s="1497"/>
      <c r="O309" s="1496"/>
      <c r="P309" s="1496"/>
      <c r="Q309" s="1496"/>
      <c r="R309" s="1496"/>
      <c r="S309" s="1496"/>
      <c r="T309" s="1496"/>
      <c r="U309" s="1496"/>
      <c r="V309" s="1496"/>
      <c r="W309" s="1496"/>
      <c r="X309" s="1496"/>
      <c r="Y309" s="1496"/>
      <c r="Z309" s="1497"/>
      <c r="AA309" s="1496"/>
      <c r="AB309" s="1496"/>
      <c r="AC309" s="1501"/>
      <c r="AD309" s="1501"/>
      <c r="AE309" s="1501"/>
      <c r="AF309" s="1501"/>
      <c r="AG309" s="1501"/>
      <c r="AH309" s="1501"/>
      <c r="AI309" s="1501"/>
      <c r="AJ309" s="1501"/>
      <c r="AK309" s="1501"/>
      <c r="AL309" s="1501"/>
      <c r="AM309" s="1501"/>
      <c r="AN309" s="1501"/>
      <c r="AO309" s="1501"/>
      <c r="AP309" s="1501"/>
      <c r="AQ309" s="1501"/>
      <c r="AR309" s="1501"/>
      <c r="AS309" s="1501"/>
      <c r="AT309" s="1501"/>
      <c r="AU309" s="1501"/>
      <c r="AV309" s="1501"/>
      <c r="AW309" s="1501"/>
      <c r="AX309" s="1501"/>
      <c r="AY309" s="1501"/>
      <c r="AZ309" s="1501"/>
      <c r="BA309" s="1500"/>
      <c r="BB309" s="1499"/>
      <c r="BC309" s="1499"/>
      <c r="BD309" s="1499"/>
      <c r="BE309" s="1499"/>
      <c r="BF309" s="1499"/>
      <c r="BG309" s="1499"/>
      <c r="BH309" s="1499"/>
      <c r="BI309" s="1499"/>
      <c r="BJ309" s="1499"/>
      <c r="BK309" s="1499"/>
      <c r="BL309" s="1499"/>
      <c r="BM309" s="1499"/>
      <c r="BN309" s="1499"/>
    </row>
    <row r="310" spans="1:66" ht="15.75" customHeight="1" x14ac:dyDescent="0.25">
      <c r="A310" s="1493"/>
      <c r="B310" s="1498"/>
      <c r="C310" s="1493"/>
      <c r="D310" s="1493"/>
      <c r="E310" s="1493"/>
      <c r="F310" s="1493"/>
      <c r="G310" s="1493"/>
      <c r="H310" s="1493"/>
      <c r="I310" s="1493"/>
      <c r="J310" s="1493"/>
      <c r="K310" s="1493"/>
      <c r="L310" s="1493"/>
      <c r="M310" s="1496"/>
      <c r="N310" s="1497"/>
      <c r="O310" s="1496"/>
      <c r="P310" s="1496"/>
      <c r="Q310" s="1496"/>
      <c r="R310" s="1496"/>
      <c r="S310" s="1496"/>
      <c r="T310" s="1496"/>
      <c r="U310" s="1496"/>
      <c r="V310" s="1496"/>
      <c r="W310" s="1496"/>
      <c r="X310" s="1496"/>
      <c r="Y310" s="1496"/>
      <c r="Z310" s="1497"/>
      <c r="AA310" s="1496"/>
      <c r="AB310" s="1496"/>
      <c r="AC310" s="1501"/>
      <c r="AD310" s="1501"/>
      <c r="AE310" s="1501"/>
      <c r="AF310" s="1501"/>
      <c r="AG310" s="1501"/>
      <c r="AH310" s="1501"/>
      <c r="AI310" s="1501"/>
      <c r="AJ310" s="1501"/>
      <c r="AK310" s="1501"/>
      <c r="AL310" s="1501"/>
      <c r="AM310" s="1501"/>
      <c r="AN310" s="1501"/>
      <c r="AO310" s="1501"/>
      <c r="AP310" s="1501"/>
      <c r="AQ310" s="1501"/>
      <c r="AR310" s="1501"/>
      <c r="AS310" s="1501"/>
      <c r="AT310" s="1501"/>
      <c r="AU310" s="1501"/>
      <c r="AV310" s="1501"/>
      <c r="AW310" s="1501"/>
      <c r="AX310" s="1501"/>
      <c r="AY310" s="1501"/>
      <c r="AZ310" s="1501"/>
      <c r="BA310" s="1500"/>
      <c r="BB310" s="1499"/>
      <c r="BC310" s="1499"/>
      <c r="BD310" s="1499"/>
      <c r="BE310" s="1499"/>
      <c r="BF310" s="1499"/>
      <c r="BG310" s="1499"/>
      <c r="BH310" s="1499"/>
      <c r="BI310" s="1499"/>
      <c r="BJ310" s="1499"/>
      <c r="BK310" s="1499"/>
      <c r="BL310" s="1499"/>
      <c r="BM310" s="1499"/>
      <c r="BN310" s="1499"/>
    </row>
    <row r="311" spans="1:66" ht="15.75" customHeight="1" x14ac:dyDescent="0.25">
      <c r="A311" s="1493"/>
      <c r="B311" s="1498"/>
      <c r="C311" s="1493"/>
      <c r="D311" s="1493"/>
      <c r="E311" s="1493"/>
      <c r="F311" s="1493"/>
      <c r="G311" s="1493"/>
      <c r="H311" s="1493"/>
      <c r="I311" s="1493"/>
      <c r="J311" s="1493"/>
      <c r="K311" s="1493"/>
      <c r="L311" s="1493"/>
      <c r="M311" s="1496"/>
      <c r="N311" s="1497"/>
      <c r="O311" s="1496"/>
      <c r="P311" s="1496"/>
      <c r="Q311" s="1496"/>
      <c r="R311" s="1496"/>
      <c r="S311" s="1496"/>
      <c r="T311" s="1496"/>
      <c r="U311" s="1496"/>
      <c r="V311" s="1496"/>
      <c r="W311" s="1496"/>
      <c r="X311" s="1496"/>
      <c r="Y311" s="1496"/>
      <c r="Z311" s="1497"/>
      <c r="AA311" s="1496"/>
      <c r="AB311" s="1496"/>
      <c r="AC311" s="1501"/>
      <c r="AD311" s="1501"/>
      <c r="AE311" s="1501"/>
      <c r="AF311" s="1501"/>
      <c r="AG311" s="1501"/>
      <c r="AH311" s="1501"/>
      <c r="AI311" s="1501"/>
      <c r="AJ311" s="1501"/>
      <c r="AK311" s="1501"/>
      <c r="AL311" s="1501"/>
      <c r="AM311" s="1501"/>
      <c r="AN311" s="1501"/>
      <c r="AO311" s="1501"/>
      <c r="AP311" s="1501"/>
      <c r="AQ311" s="1501"/>
      <c r="AR311" s="1501"/>
      <c r="AS311" s="1501"/>
      <c r="AT311" s="1501"/>
      <c r="AU311" s="1501"/>
      <c r="AV311" s="1501"/>
      <c r="AW311" s="1501"/>
      <c r="AX311" s="1501"/>
      <c r="AY311" s="1501"/>
      <c r="AZ311" s="1501"/>
      <c r="BA311" s="1500"/>
      <c r="BB311" s="1499"/>
      <c r="BC311" s="1499"/>
      <c r="BD311" s="1499"/>
      <c r="BE311" s="1499"/>
      <c r="BF311" s="1499"/>
      <c r="BG311" s="1499"/>
      <c r="BH311" s="1499"/>
      <c r="BI311" s="1499"/>
      <c r="BJ311" s="1499"/>
      <c r="BK311" s="1499"/>
      <c r="BL311" s="1499"/>
      <c r="BM311" s="1499"/>
      <c r="BN311" s="1499"/>
    </row>
    <row r="312" spans="1:66" ht="15.75" customHeight="1" x14ac:dyDescent="0.25">
      <c r="A312" s="1493"/>
      <c r="B312" s="1498"/>
      <c r="C312" s="1493"/>
      <c r="D312" s="1493"/>
      <c r="E312" s="1493"/>
      <c r="F312" s="1493"/>
      <c r="G312" s="1493"/>
      <c r="H312" s="1493"/>
      <c r="I312" s="1493"/>
      <c r="J312" s="1493"/>
      <c r="K312" s="1493"/>
      <c r="L312" s="1493"/>
      <c r="M312" s="1496"/>
      <c r="N312" s="1497"/>
      <c r="O312" s="1496"/>
      <c r="P312" s="1496"/>
      <c r="Q312" s="1496"/>
      <c r="R312" s="1496"/>
      <c r="S312" s="1496"/>
      <c r="T312" s="1496"/>
      <c r="U312" s="1496"/>
      <c r="V312" s="1496"/>
      <c r="W312" s="1496"/>
      <c r="X312" s="1496"/>
      <c r="Y312" s="1496"/>
      <c r="Z312" s="1497"/>
      <c r="AA312" s="1496"/>
      <c r="AB312" s="1496"/>
      <c r="AC312" s="1501"/>
      <c r="AD312" s="1501"/>
      <c r="AE312" s="1501"/>
      <c r="AF312" s="1501"/>
      <c r="AG312" s="1501"/>
      <c r="AH312" s="1501"/>
      <c r="AI312" s="1501"/>
      <c r="AJ312" s="1501"/>
      <c r="AK312" s="1501"/>
      <c r="AL312" s="1501"/>
      <c r="AM312" s="1501"/>
      <c r="AN312" s="1501"/>
      <c r="AO312" s="1501"/>
      <c r="AP312" s="1501"/>
      <c r="AQ312" s="1501"/>
      <c r="AR312" s="1501"/>
      <c r="AS312" s="1501"/>
      <c r="AT312" s="1501"/>
      <c r="AU312" s="1501"/>
      <c r="AV312" s="1501"/>
      <c r="AW312" s="1501"/>
      <c r="AX312" s="1501"/>
      <c r="AY312" s="1501"/>
      <c r="AZ312" s="1501"/>
      <c r="BA312" s="1500"/>
      <c r="BB312" s="1499"/>
      <c r="BC312" s="1499"/>
      <c r="BD312" s="1499"/>
      <c r="BE312" s="1499"/>
      <c r="BF312" s="1499"/>
      <c r="BG312" s="1499"/>
      <c r="BH312" s="1499"/>
      <c r="BI312" s="1499"/>
      <c r="BJ312" s="1499"/>
      <c r="BK312" s="1499"/>
      <c r="BL312" s="1499"/>
      <c r="BM312" s="1499"/>
      <c r="BN312" s="1499"/>
    </row>
    <row r="313" spans="1:66" ht="15.75" customHeight="1" x14ac:dyDescent="0.25">
      <c r="A313" s="1493"/>
      <c r="B313" s="1498"/>
      <c r="C313" s="1493"/>
      <c r="D313" s="1493"/>
      <c r="E313" s="1493"/>
      <c r="F313" s="1493"/>
      <c r="G313" s="1493"/>
      <c r="H313" s="1493"/>
      <c r="I313" s="1493"/>
      <c r="J313" s="1493"/>
      <c r="K313" s="1493"/>
      <c r="L313" s="1493"/>
      <c r="M313" s="1496"/>
      <c r="N313" s="1497"/>
      <c r="O313" s="1496"/>
      <c r="P313" s="1496"/>
      <c r="Q313" s="1496"/>
      <c r="R313" s="1496"/>
      <c r="S313" s="1496"/>
      <c r="T313" s="1496"/>
      <c r="U313" s="1496"/>
      <c r="V313" s="1496"/>
      <c r="W313" s="1496"/>
      <c r="X313" s="1496"/>
      <c r="Y313" s="1496"/>
      <c r="Z313" s="1497"/>
      <c r="AA313" s="1496"/>
      <c r="AB313" s="1496"/>
      <c r="AC313" s="1501"/>
      <c r="AD313" s="1501"/>
      <c r="AE313" s="1501"/>
      <c r="AF313" s="1501"/>
      <c r="AG313" s="1501"/>
      <c r="AH313" s="1501"/>
      <c r="AI313" s="1501"/>
      <c r="AJ313" s="1501"/>
      <c r="AK313" s="1501"/>
      <c r="AL313" s="1501"/>
      <c r="AM313" s="1501"/>
      <c r="AN313" s="1501"/>
      <c r="AO313" s="1501"/>
      <c r="AP313" s="1501"/>
      <c r="AQ313" s="1501"/>
      <c r="AR313" s="1501"/>
      <c r="AS313" s="1501"/>
      <c r="AT313" s="1501"/>
      <c r="AU313" s="1501"/>
      <c r="AV313" s="1501"/>
      <c r="AW313" s="1501"/>
      <c r="AX313" s="1501"/>
      <c r="AY313" s="1501"/>
      <c r="AZ313" s="1501"/>
      <c r="BA313" s="1500"/>
      <c r="BB313" s="1499"/>
      <c r="BC313" s="1499"/>
      <c r="BD313" s="1499"/>
      <c r="BE313" s="1499"/>
      <c r="BF313" s="1499"/>
      <c r="BG313" s="1499"/>
      <c r="BH313" s="1499"/>
      <c r="BI313" s="1499"/>
      <c r="BJ313" s="1499"/>
      <c r="BK313" s="1499"/>
      <c r="BL313" s="1499"/>
      <c r="BM313" s="1499"/>
      <c r="BN313" s="1499"/>
    </row>
    <row r="314" spans="1:66" ht="15.75" customHeight="1" x14ac:dyDescent="0.25">
      <c r="A314" s="1493"/>
      <c r="B314" s="1498"/>
      <c r="C314" s="1493"/>
      <c r="D314" s="1493"/>
      <c r="E314" s="1493"/>
      <c r="F314" s="1493"/>
      <c r="G314" s="1493"/>
      <c r="H314" s="1493"/>
      <c r="I314" s="1493"/>
      <c r="J314" s="1493"/>
      <c r="K314" s="1493"/>
      <c r="L314" s="1493"/>
      <c r="M314" s="1496"/>
      <c r="N314" s="1497"/>
      <c r="O314" s="1496"/>
      <c r="P314" s="1496"/>
      <c r="Q314" s="1496"/>
      <c r="R314" s="1496"/>
      <c r="S314" s="1496"/>
      <c r="T314" s="1496"/>
      <c r="U314" s="1496"/>
      <c r="V314" s="1496"/>
      <c r="W314" s="1496"/>
      <c r="X314" s="1496"/>
      <c r="Y314" s="1496"/>
      <c r="Z314" s="1497"/>
      <c r="AA314" s="1496"/>
      <c r="AB314" s="1496"/>
      <c r="AC314" s="1501"/>
      <c r="AD314" s="1501"/>
      <c r="AE314" s="1501"/>
      <c r="AF314" s="1501"/>
      <c r="AG314" s="1501"/>
      <c r="AH314" s="1501"/>
      <c r="AI314" s="1501"/>
      <c r="AJ314" s="1501"/>
      <c r="AK314" s="1501"/>
      <c r="AL314" s="1501"/>
      <c r="AM314" s="1501"/>
      <c r="AN314" s="1501"/>
      <c r="AO314" s="1501"/>
      <c r="AP314" s="1501"/>
      <c r="AQ314" s="1501"/>
      <c r="AR314" s="1501"/>
      <c r="AS314" s="1501"/>
      <c r="AT314" s="1501"/>
      <c r="AU314" s="1501"/>
      <c r="AV314" s="1501"/>
      <c r="AW314" s="1501"/>
      <c r="AX314" s="1501"/>
      <c r="AY314" s="1501"/>
      <c r="AZ314" s="1501"/>
      <c r="BA314" s="1500"/>
      <c r="BB314" s="1499"/>
      <c r="BC314" s="1499"/>
      <c r="BD314" s="1499"/>
      <c r="BE314" s="1499"/>
      <c r="BF314" s="1499"/>
      <c r="BG314" s="1499"/>
      <c r="BH314" s="1499"/>
      <c r="BI314" s="1499"/>
      <c r="BJ314" s="1499"/>
      <c r="BK314" s="1499"/>
      <c r="BL314" s="1499"/>
      <c r="BM314" s="1499"/>
      <c r="BN314" s="1499"/>
    </row>
    <row r="315" spans="1:66" ht="15.75" customHeight="1" x14ac:dyDescent="0.25">
      <c r="A315" s="1493"/>
      <c r="B315" s="1498"/>
      <c r="C315" s="1493"/>
      <c r="D315" s="1493"/>
      <c r="E315" s="1493"/>
      <c r="F315" s="1493"/>
      <c r="G315" s="1493"/>
      <c r="H315" s="1493"/>
      <c r="I315" s="1493"/>
      <c r="J315" s="1493"/>
      <c r="K315" s="1493"/>
      <c r="L315" s="1493"/>
      <c r="M315" s="1496"/>
      <c r="N315" s="1497"/>
      <c r="O315" s="1496"/>
      <c r="P315" s="1496"/>
      <c r="Q315" s="1496"/>
      <c r="R315" s="1496"/>
      <c r="S315" s="1496"/>
      <c r="T315" s="1496"/>
      <c r="U315" s="1496"/>
      <c r="V315" s="1496"/>
      <c r="W315" s="1496"/>
      <c r="X315" s="1496"/>
      <c r="Y315" s="1496"/>
      <c r="Z315" s="1497"/>
      <c r="AA315" s="1496"/>
      <c r="AB315" s="1496"/>
      <c r="AC315" s="1501"/>
      <c r="AD315" s="1501"/>
      <c r="AE315" s="1501"/>
      <c r="AF315" s="1501"/>
      <c r="AG315" s="1501"/>
      <c r="AH315" s="1501"/>
      <c r="AI315" s="1501"/>
      <c r="AJ315" s="1501"/>
      <c r="AK315" s="1501"/>
      <c r="AL315" s="1501"/>
      <c r="AM315" s="1501"/>
      <c r="AN315" s="1501"/>
      <c r="AO315" s="1501"/>
      <c r="AP315" s="1501"/>
      <c r="AQ315" s="1501"/>
      <c r="AR315" s="1501"/>
      <c r="AS315" s="1501"/>
      <c r="AT315" s="1501"/>
      <c r="AU315" s="1501"/>
      <c r="AV315" s="1501"/>
      <c r="AW315" s="1501"/>
      <c r="AX315" s="1501"/>
      <c r="AY315" s="1501"/>
      <c r="AZ315" s="1501"/>
      <c r="BA315" s="1500"/>
      <c r="BB315" s="1499"/>
      <c r="BC315" s="1499"/>
      <c r="BD315" s="1499"/>
      <c r="BE315" s="1499"/>
      <c r="BF315" s="1499"/>
      <c r="BG315" s="1499"/>
      <c r="BH315" s="1499"/>
      <c r="BI315" s="1499"/>
      <c r="BJ315" s="1499"/>
      <c r="BK315" s="1499"/>
      <c r="BL315" s="1499"/>
      <c r="BM315" s="1499"/>
      <c r="BN315" s="1499"/>
    </row>
    <row r="316" spans="1:66" ht="15.75" customHeight="1" x14ac:dyDescent="0.25">
      <c r="A316" s="1493"/>
      <c r="B316" s="1498"/>
      <c r="C316" s="1493"/>
      <c r="D316" s="1493"/>
      <c r="E316" s="1493"/>
      <c r="F316" s="1493"/>
      <c r="G316" s="1493"/>
      <c r="H316" s="1493"/>
      <c r="I316" s="1493"/>
      <c r="J316" s="1493"/>
      <c r="K316" s="1493"/>
      <c r="L316" s="1493"/>
      <c r="M316" s="1496"/>
      <c r="N316" s="1497"/>
      <c r="O316" s="1496"/>
      <c r="P316" s="1496"/>
      <c r="Q316" s="1496"/>
      <c r="R316" s="1496"/>
      <c r="S316" s="1496"/>
      <c r="T316" s="1496"/>
      <c r="U316" s="1496"/>
      <c r="V316" s="1496"/>
      <c r="W316" s="1496"/>
      <c r="X316" s="1496"/>
      <c r="Y316" s="1496"/>
      <c r="Z316" s="1497"/>
      <c r="AA316" s="1496"/>
      <c r="AB316" s="1496"/>
      <c r="AC316" s="1501"/>
      <c r="AD316" s="1501"/>
      <c r="AE316" s="1501"/>
      <c r="AF316" s="1501"/>
      <c r="AG316" s="1501"/>
      <c r="AH316" s="1501"/>
      <c r="AI316" s="1501"/>
      <c r="AJ316" s="1501"/>
      <c r="AK316" s="1501"/>
      <c r="AL316" s="1501"/>
      <c r="AM316" s="1501"/>
      <c r="AN316" s="1501"/>
      <c r="AO316" s="1501"/>
      <c r="AP316" s="1501"/>
      <c r="AQ316" s="1501"/>
      <c r="AR316" s="1501"/>
      <c r="AS316" s="1501"/>
      <c r="AT316" s="1501"/>
      <c r="AU316" s="1501"/>
      <c r="AV316" s="1501"/>
      <c r="AW316" s="1501"/>
      <c r="AX316" s="1501"/>
      <c r="AY316" s="1501"/>
      <c r="AZ316" s="1501"/>
      <c r="BA316" s="1500"/>
      <c r="BB316" s="1499"/>
      <c r="BC316" s="1499"/>
      <c r="BD316" s="1499"/>
      <c r="BE316" s="1499"/>
      <c r="BF316" s="1499"/>
      <c r="BG316" s="1499"/>
      <c r="BH316" s="1499"/>
      <c r="BI316" s="1499"/>
      <c r="BJ316" s="1499"/>
      <c r="BK316" s="1499"/>
      <c r="BL316" s="1499"/>
      <c r="BM316" s="1499"/>
      <c r="BN316" s="1499"/>
    </row>
    <row r="317" spans="1:66" ht="15.75" customHeight="1" x14ac:dyDescent="0.25">
      <c r="A317" s="1493"/>
      <c r="B317" s="1498"/>
      <c r="C317" s="1493"/>
      <c r="D317" s="1493"/>
      <c r="E317" s="1493"/>
      <c r="F317" s="1493"/>
      <c r="G317" s="1493"/>
      <c r="H317" s="1493"/>
      <c r="I317" s="1493"/>
      <c r="J317" s="1493"/>
      <c r="K317" s="1493"/>
      <c r="L317" s="1493"/>
      <c r="M317" s="1496"/>
      <c r="N317" s="1497"/>
      <c r="O317" s="1496"/>
      <c r="P317" s="1496"/>
      <c r="Q317" s="1496"/>
      <c r="R317" s="1496"/>
      <c r="S317" s="1496"/>
      <c r="T317" s="1496"/>
      <c r="U317" s="1496"/>
      <c r="V317" s="1496"/>
      <c r="W317" s="1496"/>
      <c r="X317" s="1496"/>
      <c r="Y317" s="1496"/>
      <c r="Z317" s="1497"/>
      <c r="AA317" s="1496"/>
      <c r="AB317" s="1496"/>
      <c r="AC317" s="1501"/>
      <c r="AD317" s="1501"/>
      <c r="AE317" s="1501"/>
      <c r="AF317" s="1501"/>
      <c r="AG317" s="1501"/>
      <c r="AH317" s="1501"/>
      <c r="AI317" s="1501"/>
      <c r="AJ317" s="1501"/>
      <c r="AK317" s="1501"/>
      <c r="AL317" s="1501"/>
      <c r="AM317" s="1501"/>
      <c r="AN317" s="1501"/>
      <c r="AO317" s="1501"/>
      <c r="AP317" s="1501"/>
      <c r="AQ317" s="1501"/>
      <c r="AR317" s="1501"/>
      <c r="AS317" s="1501"/>
      <c r="AT317" s="1501"/>
      <c r="AU317" s="1501"/>
      <c r="AV317" s="1501"/>
      <c r="AW317" s="1501"/>
      <c r="AX317" s="1501"/>
      <c r="AY317" s="1501"/>
      <c r="AZ317" s="1501"/>
      <c r="BA317" s="1500"/>
      <c r="BB317" s="1499"/>
      <c r="BC317" s="1499"/>
      <c r="BD317" s="1499"/>
      <c r="BE317" s="1499"/>
      <c r="BF317" s="1499"/>
      <c r="BG317" s="1499"/>
      <c r="BH317" s="1499"/>
      <c r="BI317" s="1499"/>
      <c r="BJ317" s="1499"/>
      <c r="BK317" s="1499"/>
      <c r="BL317" s="1499"/>
      <c r="BM317" s="1499"/>
      <c r="BN317" s="1499"/>
    </row>
    <row r="318" spans="1:66" ht="15.75" customHeight="1" x14ac:dyDescent="0.25">
      <c r="A318" s="1493"/>
      <c r="B318" s="1498"/>
      <c r="C318" s="1493"/>
      <c r="D318" s="1493"/>
      <c r="E318" s="1493"/>
      <c r="F318" s="1493"/>
      <c r="G318" s="1493"/>
      <c r="H318" s="1493"/>
      <c r="I318" s="1493"/>
      <c r="J318" s="1493"/>
      <c r="K318" s="1493"/>
      <c r="L318" s="1493"/>
      <c r="M318" s="1496"/>
      <c r="N318" s="1497"/>
      <c r="O318" s="1496"/>
      <c r="P318" s="1496"/>
      <c r="Q318" s="1496"/>
      <c r="R318" s="1496"/>
      <c r="S318" s="1496"/>
      <c r="T318" s="1496"/>
      <c r="U318" s="1496"/>
      <c r="V318" s="1496"/>
      <c r="W318" s="1496"/>
      <c r="X318" s="1496"/>
      <c r="Y318" s="1496"/>
      <c r="Z318" s="1497"/>
      <c r="AA318" s="1496"/>
      <c r="AB318" s="1496"/>
      <c r="AC318" s="1501"/>
      <c r="AD318" s="1501"/>
      <c r="AE318" s="1501"/>
      <c r="AF318" s="1501"/>
      <c r="AG318" s="1501"/>
      <c r="AH318" s="1501"/>
      <c r="AI318" s="1501"/>
      <c r="AJ318" s="1501"/>
      <c r="AK318" s="1501"/>
      <c r="AL318" s="1501"/>
      <c r="AM318" s="1501"/>
      <c r="AN318" s="1501"/>
      <c r="AO318" s="1501"/>
      <c r="AP318" s="1501"/>
      <c r="AQ318" s="1501"/>
      <c r="AR318" s="1501"/>
      <c r="AS318" s="1501"/>
      <c r="AT318" s="1501"/>
      <c r="AU318" s="1501"/>
      <c r="AV318" s="1501"/>
      <c r="AW318" s="1501"/>
      <c r="AX318" s="1501"/>
      <c r="AY318" s="1501"/>
      <c r="AZ318" s="1501"/>
      <c r="BA318" s="1500"/>
      <c r="BB318" s="1499"/>
      <c r="BC318" s="1499"/>
      <c r="BD318" s="1499"/>
      <c r="BE318" s="1499"/>
      <c r="BF318" s="1499"/>
      <c r="BG318" s="1499"/>
      <c r="BH318" s="1499"/>
      <c r="BI318" s="1499"/>
      <c r="BJ318" s="1499"/>
      <c r="BK318" s="1499"/>
      <c r="BL318" s="1499"/>
      <c r="BM318" s="1499"/>
      <c r="BN318" s="1499"/>
    </row>
    <row r="319" spans="1:66" ht="15.75" customHeight="1" x14ac:dyDescent="0.25">
      <c r="A319" s="1493"/>
      <c r="B319" s="1498"/>
      <c r="C319" s="1493"/>
      <c r="D319" s="1493"/>
      <c r="E319" s="1493"/>
      <c r="F319" s="1493"/>
      <c r="G319" s="1493"/>
      <c r="H319" s="1493"/>
      <c r="I319" s="1493"/>
      <c r="J319" s="1493"/>
      <c r="K319" s="1493"/>
      <c r="L319" s="1493"/>
      <c r="M319" s="1496"/>
      <c r="N319" s="1497"/>
      <c r="O319" s="1496"/>
      <c r="P319" s="1496"/>
      <c r="Q319" s="1496"/>
      <c r="R319" s="1496"/>
      <c r="S319" s="1496"/>
      <c r="T319" s="1496"/>
      <c r="U319" s="1496"/>
      <c r="V319" s="1496"/>
      <c r="W319" s="1496"/>
      <c r="X319" s="1496"/>
      <c r="Y319" s="1496"/>
      <c r="Z319" s="1497"/>
      <c r="AA319" s="1496"/>
      <c r="AB319" s="1496"/>
      <c r="AC319" s="1501"/>
      <c r="AD319" s="1501"/>
      <c r="AE319" s="1501"/>
      <c r="AF319" s="1501"/>
      <c r="AG319" s="1501"/>
      <c r="AH319" s="1501"/>
      <c r="AI319" s="1501"/>
      <c r="AJ319" s="1501"/>
      <c r="AK319" s="1501"/>
      <c r="AL319" s="1501"/>
      <c r="AM319" s="1501"/>
      <c r="AN319" s="1501"/>
      <c r="AO319" s="1501"/>
      <c r="AP319" s="1501"/>
      <c r="AQ319" s="1501"/>
      <c r="AR319" s="1501"/>
      <c r="AS319" s="1501"/>
      <c r="AT319" s="1501"/>
      <c r="AU319" s="1501"/>
      <c r="AV319" s="1501"/>
      <c r="AW319" s="1501"/>
      <c r="AX319" s="1501"/>
      <c r="AY319" s="1501"/>
      <c r="AZ319" s="1501"/>
      <c r="BA319" s="1500"/>
      <c r="BB319" s="1499"/>
      <c r="BC319" s="1499"/>
      <c r="BD319" s="1499"/>
      <c r="BE319" s="1499"/>
      <c r="BF319" s="1499"/>
      <c r="BG319" s="1499"/>
      <c r="BH319" s="1499"/>
      <c r="BI319" s="1499"/>
      <c r="BJ319" s="1499"/>
      <c r="BK319" s="1499"/>
      <c r="BL319" s="1499"/>
      <c r="BM319" s="1499"/>
      <c r="BN319" s="1499"/>
    </row>
    <row r="320" spans="1:66" ht="15.75" customHeight="1" x14ac:dyDescent="0.25">
      <c r="A320" s="1493"/>
      <c r="B320" s="1498"/>
      <c r="C320" s="1493"/>
      <c r="D320" s="1493"/>
      <c r="E320" s="1493"/>
      <c r="F320" s="1493"/>
      <c r="G320" s="1493"/>
      <c r="H320" s="1493"/>
      <c r="I320" s="1493"/>
      <c r="J320" s="1493"/>
      <c r="K320" s="1493"/>
      <c r="L320" s="1493"/>
      <c r="M320" s="1496"/>
      <c r="N320" s="1497"/>
      <c r="O320" s="1496"/>
      <c r="P320" s="1496"/>
      <c r="Q320" s="1496"/>
      <c r="R320" s="1496"/>
      <c r="S320" s="1496"/>
      <c r="T320" s="1496"/>
      <c r="U320" s="1496"/>
      <c r="V320" s="1496"/>
      <c r="W320" s="1496"/>
      <c r="X320" s="1496"/>
      <c r="Y320" s="1496"/>
      <c r="Z320" s="1497"/>
      <c r="AA320" s="1496"/>
      <c r="AB320" s="1496"/>
      <c r="AC320" s="1501"/>
      <c r="AD320" s="1501"/>
      <c r="AE320" s="1501"/>
      <c r="AF320" s="1501"/>
      <c r="AG320" s="1501"/>
      <c r="AH320" s="1501"/>
      <c r="AI320" s="1501"/>
      <c r="AJ320" s="1501"/>
      <c r="AK320" s="1501"/>
      <c r="AL320" s="1501"/>
      <c r="AM320" s="1501"/>
      <c r="AN320" s="1501"/>
      <c r="AO320" s="1501"/>
      <c r="AP320" s="1501"/>
      <c r="AQ320" s="1501"/>
      <c r="AR320" s="1501"/>
      <c r="AS320" s="1501"/>
      <c r="AT320" s="1501"/>
      <c r="AU320" s="1501"/>
      <c r="AV320" s="1501"/>
      <c r="AW320" s="1501"/>
      <c r="AX320" s="1501"/>
      <c r="AY320" s="1501"/>
      <c r="AZ320" s="1501"/>
      <c r="BA320" s="1500"/>
      <c r="BB320" s="1499"/>
      <c r="BC320" s="1499"/>
      <c r="BD320" s="1499"/>
      <c r="BE320" s="1499"/>
      <c r="BF320" s="1499"/>
      <c r="BG320" s="1499"/>
      <c r="BH320" s="1499"/>
      <c r="BI320" s="1499"/>
      <c r="BJ320" s="1499"/>
      <c r="BK320" s="1499"/>
      <c r="BL320" s="1499"/>
      <c r="BM320" s="1499"/>
      <c r="BN320" s="1499"/>
    </row>
    <row r="321" spans="1:66" ht="15.75" customHeight="1" x14ac:dyDescent="0.25">
      <c r="A321" s="1493"/>
      <c r="B321" s="1498"/>
      <c r="C321" s="1493"/>
      <c r="D321" s="1493"/>
      <c r="E321" s="1493"/>
      <c r="F321" s="1493"/>
      <c r="G321" s="1493"/>
      <c r="H321" s="1493"/>
      <c r="I321" s="1493"/>
      <c r="J321" s="1493"/>
      <c r="K321" s="1493"/>
      <c r="L321" s="1493"/>
      <c r="M321" s="1496"/>
      <c r="N321" s="1497"/>
      <c r="O321" s="1496"/>
      <c r="P321" s="1496"/>
      <c r="Q321" s="1496"/>
      <c r="R321" s="1496"/>
      <c r="S321" s="1496"/>
      <c r="T321" s="1496"/>
      <c r="U321" s="1496"/>
      <c r="V321" s="1496"/>
      <c r="W321" s="1496"/>
      <c r="X321" s="1496"/>
      <c r="Y321" s="1496"/>
      <c r="Z321" s="1497"/>
      <c r="AA321" s="1496"/>
      <c r="AB321" s="1496"/>
      <c r="AC321" s="1501"/>
      <c r="AD321" s="1501"/>
      <c r="AE321" s="1501"/>
      <c r="AF321" s="1501"/>
      <c r="AG321" s="1501"/>
      <c r="AH321" s="1501"/>
      <c r="AI321" s="1501"/>
      <c r="AJ321" s="1501"/>
      <c r="AK321" s="1501"/>
      <c r="AL321" s="1501"/>
      <c r="AM321" s="1501"/>
      <c r="AN321" s="1501"/>
      <c r="AO321" s="1501"/>
      <c r="AP321" s="1501"/>
      <c r="AQ321" s="1501"/>
      <c r="AR321" s="1501"/>
      <c r="AS321" s="1501"/>
      <c r="AT321" s="1501"/>
      <c r="AU321" s="1501"/>
      <c r="AV321" s="1501"/>
      <c r="AW321" s="1501"/>
      <c r="AX321" s="1501"/>
      <c r="AY321" s="1501"/>
      <c r="AZ321" s="1501"/>
      <c r="BA321" s="1500"/>
      <c r="BB321" s="1499"/>
      <c r="BC321" s="1499"/>
      <c r="BD321" s="1499"/>
      <c r="BE321" s="1499"/>
      <c r="BF321" s="1499"/>
      <c r="BG321" s="1499"/>
      <c r="BH321" s="1499"/>
      <c r="BI321" s="1499"/>
      <c r="BJ321" s="1499"/>
      <c r="BK321" s="1499"/>
      <c r="BL321" s="1499"/>
      <c r="BM321" s="1499"/>
      <c r="BN321" s="1499"/>
    </row>
    <row r="322" spans="1:66" ht="15.75" customHeight="1" x14ac:dyDescent="0.25">
      <c r="A322" s="1493"/>
      <c r="B322" s="1498"/>
      <c r="C322" s="1493"/>
      <c r="D322" s="1493"/>
      <c r="E322" s="1493"/>
      <c r="F322" s="1493"/>
      <c r="G322" s="1493"/>
      <c r="H322" s="1493"/>
      <c r="I322" s="1493"/>
      <c r="J322" s="1493"/>
      <c r="K322" s="1493"/>
      <c r="L322" s="1493"/>
      <c r="M322" s="1496"/>
      <c r="N322" s="1497"/>
      <c r="O322" s="1496"/>
      <c r="P322" s="1496"/>
      <c r="Q322" s="1496"/>
      <c r="R322" s="1496"/>
      <c r="S322" s="1496"/>
      <c r="T322" s="1496"/>
      <c r="U322" s="1496"/>
      <c r="V322" s="1496"/>
      <c r="W322" s="1496"/>
      <c r="X322" s="1496"/>
      <c r="Y322" s="1496"/>
      <c r="Z322" s="1497"/>
      <c r="AA322" s="1496"/>
      <c r="AB322" s="1496"/>
      <c r="AC322" s="1501"/>
      <c r="AD322" s="1501"/>
      <c r="AE322" s="1501"/>
      <c r="AF322" s="1501"/>
      <c r="AG322" s="1501"/>
      <c r="AH322" s="1501"/>
      <c r="AI322" s="1501"/>
      <c r="AJ322" s="1501"/>
      <c r="AK322" s="1501"/>
      <c r="AL322" s="1501"/>
      <c r="AM322" s="1501"/>
      <c r="AN322" s="1501"/>
      <c r="AO322" s="1501"/>
      <c r="AP322" s="1501"/>
      <c r="AQ322" s="1501"/>
      <c r="AR322" s="1501"/>
      <c r="AS322" s="1501"/>
      <c r="AT322" s="1501"/>
      <c r="AU322" s="1501"/>
      <c r="AV322" s="1501"/>
      <c r="AW322" s="1501"/>
      <c r="AX322" s="1501"/>
      <c r="AY322" s="1501"/>
      <c r="AZ322" s="1501"/>
      <c r="BA322" s="1500"/>
      <c r="BB322" s="1499"/>
      <c r="BC322" s="1499"/>
      <c r="BD322" s="1499"/>
      <c r="BE322" s="1499"/>
      <c r="BF322" s="1499"/>
      <c r="BG322" s="1499"/>
      <c r="BH322" s="1499"/>
      <c r="BI322" s="1499"/>
      <c r="BJ322" s="1499"/>
      <c r="BK322" s="1499"/>
      <c r="BL322" s="1499"/>
      <c r="BM322" s="1499"/>
      <c r="BN322" s="1499"/>
    </row>
    <row r="323" spans="1:66" ht="15.75" customHeight="1" x14ac:dyDescent="0.25">
      <c r="A323" s="1493"/>
      <c r="B323" s="1498"/>
      <c r="C323" s="1493"/>
      <c r="D323" s="1493"/>
      <c r="E323" s="1493"/>
      <c r="F323" s="1493"/>
      <c r="G323" s="1493"/>
      <c r="H323" s="1493"/>
      <c r="I323" s="1493"/>
      <c r="J323" s="1493"/>
      <c r="K323" s="1493"/>
      <c r="L323" s="1493"/>
      <c r="M323" s="1496"/>
      <c r="N323" s="1497"/>
      <c r="O323" s="1496"/>
      <c r="P323" s="1496"/>
      <c r="Q323" s="1496"/>
      <c r="R323" s="1496"/>
      <c r="S323" s="1496"/>
      <c r="T323" s="1496"/>
      <c r="U323" s="1496"/>
      <c r="V323" s="1496"/>
      <c r="W323" s="1496"/>
      <c r="X323" s="1496"/>
      <c r="Y323" s="1496"/>
      <c r="Z323" s="1497"/>
      <c r="AA323" s="1496"/>
      <c r="AB323" s="1496"/>
      <c r="AC323" s="1501"/>
      <c r="AD323" s="1501"/>
      <c r="AE323" s="1501"/>
      <c r="AF323" s="1501"/>
      <c r="AG323" s="1501"/>
      <c r="AH323" s="1501"/>
      <c r="AI323" s="1501"/>
      <c r="AJ323" s="1501"/>
      <c r="AK323" s="1501"/>
      <c r="AL323" s="1501"/>
      <c r="AM323" s="1501"/>
      <c r="AN323" s="1501"/>
      <c r="AO323" s="1501"/>
      <c r="AP323" s="1501"/>
      <c r="AQ323" s="1501"/>
      <c r="AR323" s="1501"/>
      <c r="AS323" s="1501"/>
      <c r="AT323" s="1501"/>
      <c r="AU323" s="1501"/>
      <c r="AV323" s="1501"/>
      <c r="AW323" s="1501"/>
      <c r="AX323" s="1501"/>
      <c r="AY323" s="1501"/>
      <c r="AZ323" s="1501"/>
      <c r="BA323" s="1500"/>
      <c r="BB323" s="1499"/>
      <c r="BC323" s="1499"/>
      <c r="BD323" s="1499"/>
      <c r="BE323" s="1499"/>
      <c r="BF323" s="1499"/>
      <c r="BG323" s="1499"/>
      <c r="BH323" s="1499"/>
      <c r="BI323" s="1499"/>
      <c r="BJ323" s="1499"/>
      <c r="BK323" s="1499"/>
      <c r="BL323" s="1499"/>
      <c r="BM323" s="1499"/>
      <c r="BN323" s="1499"/>
    </row>
    <row r="324" spans="1:66" ht="15.75" customHeight="1" x14ac:dyDescent="0.25">
      <c r="A324" s="1493"/>
      <c r="B324" s="1498"/>
      <c r="C324" s="1493"/>
      <c r="D324" s="1493"/>
      <c r="E324" s="1493"/>
      <c r="F324" s="1493"/>
      <c r="G324" s="1493"/>
      <c r="H324" s="1493"/>
      <c r="I324" s="1493"/>
      <c r="J324" s="1493"/>
      <c r="K324" s="1493"/>
      <c r="L324" s="1493"/>
      <c r="M324" s="1496"/>
      <c r="N324" s="1497"/>
      <c r="O324" s="1496"/>
      <c r="P324" s="1496"/>
      <c r="Q324" s="1496"/>
      <c r="R324" s="1496"/>
      <c r="S324" s="1496"/>
      <c r="T324" s="1496"/>
      <c r="U324" s="1496"/>
      <c r="V324" s="1496"/>
      <c r="W324" s="1496"/>
      <c r="X324" s="1496"/>
      <c r="Y324" s="1496"/>
      <c r="Z324" s="1497"/>
      <c r="AA324" s="1496"/>
      <c r="AB324" s="1496"/>
      <c r="AC324" s="1501"/>
      <c r="AD324" s="1501"/>
      <c r="AE324" s="1501"/>
      <c r="AF324" s="1501"/>
      <c r="AG324" s="1501"/>
      <c r="AH324" s="1501"/>
      <c r="AI324" s="1501"/>
      <c r="AJ324" s="1501"/>
      <c r="AK324" s="1501"/>
      <c r="AL324" s="1501"/>
      <c r="AM324" s="1501"/>
      <c r="AN324" s="1501"/>
      <c r="AO324" s="1501"/>
      <c r="AP324" s="1501"/>
      <c r="AQ324" s="1501"/>
      <c r="AR324" s="1501"/>
      <c r="AS324" s="1501"/>
      <c r="AT324" s="1501"/>
      <c r="AU324" s="1501"/>
      <c r="AV324" s="1501"/>
      <c r="AW324" s="1501"/>
      <c r="AX324" s="1501"/>
      <c r="AY324" s="1501"/>
      <c r="AZ324" s="1501"/>
      <c r="BA324" s="1500"/>
      <c r="BB324" s="1499"/>
      <c r="BC324" s="1499"/>
      <c r="BD324" s="1499"/>
      <c r="BE324" s="1499"/>
      <c r="BF324" s="1499"/>
      <c r="BG324" s="1499"/>
      <c r="BH324" s="1499"/>
      <c r="BI324" s="1499"/>
      <c r="BJ324" s="1499"/>
      <c r="BK324" s="1499"/>
      <c r="BL324" s="1499"/>
      <c r="BM324" s="1499"/>
      <c r="BN324" s="1499"/>
    </row>
    <row r="325" spans="1:66" ht="15.75" customHeight="1" x14ac:dyDescent="0.25">
      <c r="A325" s="1493"/>
      <c r="B325" s="1498"/>
      <c r="C325" s="1493"/>
      <c r="D325" s="1493"/>
      <c r="E325" s="1493"/>
      <c r="F325" s="1493"/>
      <c r="G325" s="1493"/>
      <c r="H325" s="1493"/>
      <c r="I325" s="1493"/>
      <c r="J325" s="1493"/>
      <c r="K325" s="1493"/>
      <c r="L325" s="1493"/>
      <c r="M325" s="1496"/>
      <c r="N325" s="1497"/>
      <c r="O325" s="1496"/>
      <c r="P325" s="1496"/>
      <c r="Q325" s="1496"/>
      <c r="R325" s="1496"/>
      <c r="S325" s="1496"/>
      <c r="T325" s="1496"/>
      <c r="U325" s="1496"/>
      <c r="V325" s="1496"/>
      <c r="W325" s="1496"/>
      <c r="X325" s="1496"/>
      <c r="Y325" s="1496"/>
      <c r="Z325" s="1497"/>
      <c r="AA325" s="1496"/>
      <c r="AB325" s="1496"/>
      <c r="AC325" s="1501"/>
      <c r="AD325" s="1501"/>
      <c r="AE325" s="1501"/>
      <c r="AF325" s="1501"/>
      <c r="AG325" s="1501"/>
      <c r="AH325" s="1501"/>
      <c r="AI325" s="1501"/>
      <c r="AJ325" s="1501"/>
      <c r="AK325" s="1501"/>
      <c r="AL325" s="1501"/>
      <c r="AM325" s="1501"/>
      <c r="AN325" s="1501"/>
      <c r="AO325" s="1501"/>
      <c r="AP325" s="1501"/>
      <c r="AQ325" s="1501"/>
      <c r="AR325" s="1501"/>
      <c r="AS325" s="1501"/>
      <c r="AT325" s="1501"/>
      <c r="AU325" s="1501"/>
      <c r="AV325" s="1501"/>
      <c r="AW325" s="1501"/>
      <c r="AX325" s="1501"/>
      <c r="AY325" s="1501"/>
      <c r="AZ325" s="1501"/>
      <c r="BA325" s="1500"/>
      <c r="BB325" s="1499"/>
      <c r="BC325" s="1499"/>
      <c r="BD325" s="1499"/>
      <c r="BE325" s="1499"/>
      <c r="BF325" s="1499"/>
      <c r="BG325" s="1499"/>
      <c r="BH325" s="1499"/>
      <c r="BI325" s="1499"/>
      <c r="BJ325" s="1499"/>
      <c r="BK325" s="1499"/>
      <c r="BL325" s="1499"/>
      <c r="BM325" s="1499"/>
      <c r="BN325" s="1499"/>
    </row>
    <row r="326" spans="1:66" ht="15.75" customHeight="1" x14ac:dyDescent="0.25">
      <c r="A326" s="1493"/>
      <c r="B326" s="1498"/>
      <c r="C326" s="1493"/>
      <c r="D326" s="1493"/>
      <c r="E326" s="1493"/>
      <c r="F326" s="1493"/>
      <c r="G326" s="1493"/>
      <c r="H326" s="1493"/>
      <c r="I326" s="1493"/>
      <c r="J326" s="1493"/>
      <c r="K326" s="1493"/>
      <c r="L326" s="1493"/>
      <c r="M326" s="1496"/>
      <c r="N326" s="1497"/>
      <c r="O326" s="1496"/>
      <c r="P326" s="1496"/>
      <c r="Q326" s="1496"/>
      <c r="R326" s="1496"/>
      <c r="S326" s="1496"/>
      <c r="T326" s="1496"/>
      <c r="U326" s="1496"/>
      <c r="V326" s="1496"/>
      <c r="W326" s="1496"/>
      <c r="X326" s="1496"/>
      <c r="Y326" s="1496"/>
      <c r="Z326" s="1497"/>
      <c r="AA326" s="1496"/>
      <c r="AB326" s="1496"/>
      <c r="AC326" s="1501"/>
      <c r="AD326" s="1501"/>
      <c r="AE326" s="1501"/>
      <c r="AF326" s="1501"/>
      <c r="AG326" s="1501"/>
      <c r="AH326" s="1501"/>
      <c r="AI326" s="1501"/>
      <c r="AJ326" s="1501"/>
      <c r="AK326" s="1501"/>
      <c r="AL326" s="1501"/>
      <c r="AM326" s="1501"/>
      <c r="AN326" s="1501"/>
      <c r="AO326" s="1501"/>
      <c r="AP326" s="1501"/>
      <c r="AQ326" s="1501"/>
      <c r="AR326" s="1501"/>
      <c r="AS326" s="1501"/>
      <c r="AT326" s="1501"/>
      <c r="AU326" s="1501"/>
      <c r="AV326" s="1501"/>
      <c r="AW326" s="1501"/>
      <c r="AX326" s="1501"/>
      <c r="AY326" s="1501"/>
      <c r="AZ326" s="1501"/>
      <c r="BA326" s="1500"/>
      <c r="BB326" s="1499"/>
      <c r="BC326" s="1499"/>
      <c r="BD326" s="1499"/>
      <c r="BE326" s="1499"/>
      <c r="BF326" s="1499"/>
      <c r="BG326" s="1499"/>
      <c r="BH326" s="1499"/>
      <c r="BI326" s="1499"/>
      <c r="BJ326" s="1499"/>
      <c r="BK326" s="1499"/>
      <c r="BL326" s="1499"/>
      <c r="BM326" s="1499"/>
      <c r="BN326" s="1499"/>
    </row>
    <row r="327" spans="1:66" ht="15.75" customHeight="1" x14ac:dyDescent="0.25">
      <c r="A327" s="1493"/>
      <c r="B327" s="1498"/>
      <c r="C327" s="1493"/>
      <c r="D327" s="1493"/>
      <c r="E327" s="1493"/>
      <c r="F327" s="1493"/>
      <c r="G327" s="1493"/>
      <c r="H327" s="1493"/>
      <c r="I327" s="1493"/>
      <c r="J327" s="1493"/>
      <c r="K327" s="1493"/>
      <c r="L327" s="1493"/>
      <c r="M327" s="1496"/>
      <c r="N327" s="1497"/>
      <c r="O327" s="1496"/>
      <c r="P327" s="1496"/>
      <c r="Q327" s="1496"/>
      <c r="R327" s="1496"/>
      <c r="S327" s="1496"/>
      <c r="T327" s="1496"/>
      <c r="U327" s="1496"/>
      <c r="V327" s="1496"/>
      <c r="W327" s="1496"/>
      <c r="X327" s="1496"/>
      <c r="Y327" s="1496"/>
      <c r="Z327" s="1497"/>
      <c r="AA327" s="1496"/>
      <c r="AB327" s="1496"/>
      <c r="AC327" s="1501"/>
      <c r="AD327" s="1501"/>
      <c r="AE327" s="1501"/>
      <c r="AF327" s="1501"/>
      <c r="AG327" s="1501"/>
      <c r="AH327" s="1501"/>
      <c r="AI327" s="1501"/>
      <c r="AJ327" s="1501"/>
      <c r="AK327" s="1501"/>
      <c r="AL327" s="1501"/>
      <c r="AM327" s="1501"/>
      <c r="AN327" s="1501"/>
      <c r="AO327" s="1501"/>
      <c r="AP327" s="1501"/>
      <c r="AQ327" s="1501"/>
      <c r="AR327" s="1501"/>
      <c r="AS327" s="1501"/>
      <c r="AT327" s="1501"/>
      <c r="AU327" s="1501"/>
      <c r="AV327" s="1501"/>
      <c r="AW327" s="1501"/>
      <c r="AX327" s="1501"/>
      <c r="AY327" s="1501"/>
      <c r="AZ327" s="1501"/>
      <c r="BA327" s="1500"/>
      <c r="BB327" s="1499"/>
      <c r="BC327" s="1499"/>
      <c r="BD327" s="1499"/>
      <c r="BE327" s="1499"/>
      <c r="BF327" s="1499"/>
      <c r="BG327" s="1499"/>
      <c r="BH327" s="1499"/>
      <c r="BI327" s="1499"/>
      <c r="BJ327" s="1499"/>
      <c r="BK327" s="1499"/>
      <c r="BL327" s="1499"/>
      <c r="BM327" s="1499"/>
      <c r="BN327" s="1499"/>
    </row>
    <row r="328" spans="1:66" ht="15.75" customHeight="1" x14ac:dyDescent="0.25">
      <c r="A328" s="1493"/>
      <c r="B328" s="1498"/>
      <c r="C328" s="1493"/>
      <c r="D328" s="1493"/>
      <c r="E328" s="1493"/>
      <c r="F328" s="1493"/>
      <c r="G328" s="1493"/>
      <c r="H328" s="1493"/>
      <c r="I328" s="1493"/>
      <c r="J328" s="1493"/>
      <c r="K328" s="1493"/>
      <c r="L328" s="1493"/>
      <c r="M328" s="1496"/>
      <c r="N328" s="1497"/>
      <c r="O328" s="1496"/>
      <c r="P328" s="1496"/>
      <c r="Q328" s="1496"/>
      <c r="R328" s="1496"/>
      <c r="S328" s="1496"/>
      <c r="T328" s="1496"/>
      <c r="U328" s="1496"/>
      <c r="V328" s="1496"/>
      <c r="W328" s="1496"/>
      <c r="X328" s="1496"/>
      <c r="Y328" s="1496"/>
      <c r="Z328" s="1497"/>
      <c r="AA328" s="1496"/>
      <c r="AB328" s="1496"/>
      <c r="AC328" s="1501"/>
      <c r="AD328" s="1501"/>
      <c r="AE328" s="1501"/>
      <c r="AF328" s="1501"/>
      <c r="AG328" s="1501"/>
      <c r="AH328" s="1501"/>
      <c r="AI328" s="1501"/>
      <c r="AJ328" s="1501"/>
      <c r="AK328" s="1501"/>
      <c r="AL328" s="1501"/>
      <c r="AM328" s="1501"/>
      <c r="AN328" s="1501"/>
      <c r="AO328" s="1501"/>
      <c r="AP328" s="1501"/>
      <c r="AQ328" s="1501"/>
      <c r="AR328" s="1501"/>
      <c r="AS328" s="1501"/>
      <c r="AT328" s="1501"/>
      <c r="AU328" s="1501"/>
      <c r="AV328" s="1501"/>
      <c r="AW328" s="1501"/>
      <c r="AX328" s="1501"/>
      <c r="AY328" s="1501"/>
      <c r="AZ328" s="1501"/>
      <c r="BA328" s="1500"/>
      <c r="BB328" s="1499"/>
      <c r="BC328" s="1499"/>
      <c r="BD328" s="1499"/>
      <c r="BE328" s="1499"/>
      <c r="BF328" s="1499"/>
      <c r="BG328" s="1499"/>
      <c r="BH328" s="1499"/>
      <c r="BI328" s="1499"/>
      <c r="BJ328" s="1499"/>
      <c r="BK328" s="1499"/>
      <c r="BL328" s="1499"/>
      <c r="BM328" s="1499"/>
      <c r="BN328" s="1499"/>
    </row>
    <row r="329" spans="1:66" ht="15.75" customHeight="1" x14ac:dyDescent="0.25">
      <c r="A329" s="1493"/>
      <c r="B329" s="1498"/>
      <c r="C329" s="1493"/>
      <c r="D329" s="1493"/>
      <c r="E329" s="1493"/>
      <c r="F329" s="1493"/>
      <c r="G329" s="1493"/>
      <c r="H329" s="1493"/>
      <c r="I329" s="1493"/>
      <c r="J329" s="1493"/>
      <c r="K329" s="1493"/>
      <c r="L329" s="1493"/>
      <c r="M329" s="1496"/>
      <c r="N329" s="1497"/>
      <c r="O329" s="1496"/>
      <c r="P329" s="1496"/>
      <c r="Q329" s="1496"/>
      <c r="R329" s="1496"/>
      <c r="S329" s="1496"/>
      <c r="T329" s="1496"/>
      <c r="U329" s="1496"/>
      <c r="V329" s="1496"/>
      <c r="W329" s="1496"/>
      <c r="X329" s="1496"/>
      <c r="Y329" s="1496"/>
      <c r="Z329" s="1497"/>
      <c r="AA329" s="1496"/>
      <c r="AB329" s="1496"/>
      <c r="AC329" s="1501"/>
      <c r="AD329" s="1501"/>
      <c r="AE329" s="1501"/>
      <c r="AF329" s="1501"/>
      <c r="AG329" s="1501"/>
      <c r="AH329" s="1501"/>
      <c r="AI329" s="1501"/>
      <c r="AJ329" s="1501"/>
      <c r="AK329" s="1501"/>
      <c r="AL329" s="1501"/>
      <c r="AM329" s="1501"/>
      <c r="AN329" s="1501"/>
      <c r="AO329" s="1501"/>
      <c r="AP329" s="1501"/>
      <c r="AQ329" s="1501"/>
      <c r="AR329" s="1501"/>
      <c r="AS329" s="1501"/>
      <c r="AT329" s="1501"/>
      <c r="AU329" s="1501"/>
      <c r="AV329" s="1501"/>
      <c r="AW329" s="1501"/>
      <c r="AX329" s="1501"/>
      <c r="AY329" s="1501"/>
      <c r="AZ329" s="1501"/>
      <c r="BA329" s="1500"/>
      <c r="BB329" s="1499"/>
      <c r="BC329" s="1499"/>
      <c r="BD329" s="1499"/>
      <c r="BE329" s="1499"/>
      <c r="BF329" s="1499"/>
      <c r="BG329" s="1499"/>
      <c r="BH329" s="1499"/>
      <c r="BI329" s="1499"/>
      <c r="BJ329" s="1499"/>
      <c r="BK329" s="1499"/>
      <c r="BL329" s="1499"/>
      <c r="BM329" s="1499"/>
      <c r="BN329" s="1499"/>
    </row>
    <row r="330" spans="1:66" ht="15.75" customHeight="1" x14ac:dyDescent="0.25">
      <c r="A330" s="1493"/>
      <c r="B330" s="1498"/>
      <c r="C330" s="1493"/>
      <c r="D330" s="1493"/>
      <c r="E330" s="1493"/>
      <c r="F330" s="1493"/>
      <c r="G330" s="1493"/>
      <c r="H330" s="1493"/>
      <c r="I330" s="1493"/>
      <c r="J330" s="1493"/>
      <c r="K330" s="1493"/>
      <c r="L330" s="1493"/>
      <c r="M330" s="1496"/>
      <c r="N330" s="1497"/>
      <c r="O330" s="1496"/>
      <c r="P330" s="1496"/>
      <c r="Q330" s="1496"/>
      <c r="R330" s="1496"/>
      <c r="S330" s="1496"/>
      <c r="T330" s="1496"/>
      <c r="U330" s="1496"/>
      <c r="V330" s="1496"/>
      <c r="W330" s="1496"/>
      <c r="X330" s="1496"/>
      <c r="Y330" s="1496"/>
      <c r="Z330" s="1497"/>
      <c r="AA330" s="1496"/>
      <c r="AB330" s="1496"/>
      <c r="AC330" s="1501"/>
      <c r="AD330" s="1501"/>
      <c r="AE330" s="1501"/>
      <c r="AF330" s="1501"/>
      <c r="AG330" s="1501"/>
      <c r="AH330" s="1501"/>
      <c r="AI330" s="1501"/>
      <c r="AJ330" s="1501"/>
      <c r="AK330" s="1501"/>
      <c r="AL330" s="1501"/>
      <c r="AM330" s="1501"/>
      <c r="AN330" s="1501"/>
      <c r="AO330" s="1501"/>
      <c r="AP330" s="1501"/>
      <c r="AQ330" s="1501"/>
      <c r="AR330" s="1501"/>
      <c r="AS330" s="1501"/>
      <c r="AT330" s="1501"/>
      <c r="AU330" s="1501"/>
      <c r="AV330" s="1501"/>
      <c r="AW330" s="1501"/>
      <c r="AX330" s="1501"/>
      <c r="AY330" s="1501"/>
      <c r="AZ330" s="1501"/>
      <c r="BA330" s="1500"/>
      <c r="BB330" s="1499"/>
      <c r="BC330" s="1499"/>
      <c r="BD330" s="1499"/>
      <c r="BE330" s="1499"/>
      <c r="BF330" s="1499"/>
      <c r="BG330" s="1499"/>
      <c r="BH330" s="1499"/>
      <c r="BI330" s="1499"/>
      <c r="BJ330" s="1499"/>
      <c r="BK330" s="1499"/>
      <c r="BL330" s="1499"/>
      <c r="BM330" s="1499"/>
      <c r="BN330" s="1499"/>
    </row>
    <row r="331" spans="1:66" ht="15.75" customHeight="1" x14ac:dyDescent="0.25">
      <c r="A331" s="1493"/>
      <c r="B331" s="1498"/>
      <c r="C331" s="1493"/>
      <c r="D331" s="1493"/>
      <c r="E331" s="1493"/>
      <c r="F331" s="1493"/>
      <c r="G331" s="1493"/>
      <c r="H331" s="1493"/>
      <c r="I331" s="1493"/>
      <c r="J331" s="1493"/>
      <c r="K331" s="1493"/>
      <c r="L331" s="1493"/>
      <c r="M331" s="1496"/>
      <c r="N331" s="1497"/>
      <c r="O331" s="1496"/>
      <c r="P331" s="1496"/>
      <c r="Q331" s="1496"/>
      <c r="R331" s="1496"/>
      <c r="S331" s="1496"/>
      <c r="T331" s="1496"/>
      <c r="U331" s="1496"/>
      <c r="V331" s="1496"/>
      <c r="W331" s="1496"/>
      <c r="X331" s="1496"/>
      <c r="Y331" s="1496"/>
      <c r="Z331" s="1497"/>
      <c r="AA331" s="1496"/>
      <c r="AB331" s="1496"/>
      <c r="AC331" s="1501"/>
      <c r="AD331" s="1501"/>
      <c r="AE331" s="1501"/>
      <c r="AF331" s="1501"/>
      <c r="AG331" s="1501"/>
      <c r="AH331" s="1501"/>
      <c r="AI331" s="1501"/>
      <c r="AJ331" s="1501"/>
      <c r="AK331" s="1501"/>
      <c r="AL331" s="1501"/>
      <c r="AM331" s="1501"/>
      <c r="AN331" s="1501"/>
      <c r="AO331" s="1501"/>
      <c r="AP331" s="1501"/>
      <c r="AQ331" s="1501"/>
      <c r="AR331" s="1501"/>
      <c r="AS331" s="1501"/>
      <c r="AT331" s="1501"/>
      <c r="AU331" s="1501"/>
      <c r="AV331" s="1501"/>
      <c r="AW331" s="1501"/>
      <c r="AX331" s="1501"/>
      <c r="AY331" s="1501"/>
      <c r="AZ331" s="1501"/>
      <c r="BA331" s="1500"/>
      <c r="BB331" s="1499"/>
      <c r="BC331" s="1499"/>
      <c r="BD331" s="1499"/>
      <c r="BE331" s="1499"/>
      <c r="BF331" s="1499"/>
      <c r="BG331" s="1499"/>
      <c r="BH331" s="1499"/>
      <c r="BI331" s="1499"/>
      <c r="BJ331" s="1499"/>
      <c r="BK331" s="1499"/>
      <c r="BL331" s="1499"/>
      <c r="BM331" s="1499"/>
      <c r="BN331" s="1499"/>
    </row>
    <row r="332" spans="1:66" ht="15.75" customHeight="1" x14ac:dyDescent="0.25">
      <c r="A332" s="1493"/>
      <c r="B332" s="1498"/>
      <c r="C332" s="1493"/>
      <c r="D332" s="1493"/>
      <c r="E332" s="1493"/>
      <c r="F332" s="1493"/>
      <c r="G332" s="1493"/>
      <c r="H332" s="1493"/>
      <c r="I332" s="1493"/>
      <c r="J332" s="1493"/>
      <c r="K332" s="1493"/>
      <c r="L332" s="1493"/>
      <c r="M332" s="1496"/>
      <c r="N332" s="1497"/>
      <c r="O332" s="1496"/>
      <c r="P332" s="1496"/>
      <c r="Q332" s="1496"/>
      <c r="R332" s="1496"/>
      <c r="S332" s="1496"/>
      <c r="T332" s="1496"/>
      <c r="U332" s="1496"/>
      <c r="V332" s="1496"/>
      <c r="W332" s="1496"/>
      <c r="X332" s="1496"/>
      <c r="Y332" s="1496"/>
      <c r="Z332" s="1497"/>
      <c r="AA332" s="1496"/>
      <c r="AB332" s="1496"/>
      <c r="AC332" s="1501"/>
      <c r="AD332" s="1501"/>
      <c r="AE332" s="1501"/>
      <c r="AF332" s="1501"/>
      <c r="AG332" s="1501"/>
      <c r="AH332" s="1501"/>
      <c r="AI332" s="1501"/>
      <c r="AJ332" s="1501"/>
      <c r="AK332" s="1501"/>
      <c r="AL332" s="1501"/>
      <c r="AM332" s="1501"/>
      <c r="AN332" s="1501"/>
      <c r="AO332" s="1501"/>
      <c r="AP332" s="1501"/>
      <c r="AQ332" s="1501"/>
      <c r="AR332" s="1501"/>
      <c r="AS332" s="1501"/>
      <c r="AT332" s="1501"/>
      <c r="AU332" s="1501"/>
      <c r="AV332" s="1501"/>
      <c r="AW332" s="1501"/>
      <c r="AX332" s="1501"/>
      <c r="AY332" s="1501"/>
      <c r="AZ332" s="1501"/>
      <c r="BA332" s="1500"/>
      <c r="BB332" s="1499"/>
      <c r="BC332" s="1499"/>
      <c r="BD332" s="1499"/>
      <c r="BE332" s="1499"/>
      <c r="BF332" s="1499"/>
      <c r="BG332" s="1499"/>
      <c r="BH332" s="1499"/>
      <c r="BI332" s="1499"/>
      <c r="BJ332" s="1499"/>
      <c r="BK332" s="1499"/>
      <c r="BL332" s="1499"/>
      <c r="BM332" s="1499"/>
      <c r="BN332" s="1499"/>
    </row>
    <row r="333" spans="1:66" ht="15.75" customHeight="1" x14ac:dyDescent="0.25">
      <c r="A333" s="1493"/>
      <c r="B333" s="1498"/>
      <c r="C333" s="1493"/>
      <c r="D333" s="1493"/>
      <c r="E333" s="1493"/>
      <c r="F333" s="1493"/>
      <c r="G333" s="1493"/>
      <c r="H333" s="1493"/>
      <c r="I333" s="1493"/>
      <c r="J333" s="1493"/>
      <c r="K333" s="1493"/>
      <c r="L333" s="1493"/>
      <c r="M333" s="1496"/>
      <c r="N333" s="1497"/>
      <c r="O333" s="1496"/>
      <c r="P333" s="1496"/>
      <c r="Q333" s="1496"/>
      <c r="R333" s="1496"/>
      <c r="S333" s="1496"/>
      <c r="T333" s="1496"/>
      <c r="U333" s="1496"/>
      <c r="V333" s="1496"/>
      <c r="W333" s="1496"/>
      <c r="X333" s="1496"/>
      <c r="Y333" s="1496"/>
      <c r="Z333" s="1497"/>
      <c r="AA333" s="1496"/>
      <c r="AB333" s="1496"/>
      <c r="AC333" s="1501"/>
      <c r="AD333" s="1501"/>
      <c r="AE333" s="1501"/>
      <c r="AF333" s="1501"/>
      <c r="AG333" s="1501"/>
      <c r="AH333" s="1501"/>
      <c r="AI333" s="1501"/>
      <c r="AJ333" s="1501"/>
      <c r="AK333" s="1501"/>
      <c r="AL333" s="1501"/>
      <c r="AM333" s="1501"/>
      <c r="AN333" s="1501"/>
      <c r="AO333" s="1501"/>
      <c r="AP333" s="1501"/>
      <c r="AQ333" s="1501"/>
      <c r="AR333" s="1501"/>
      <c r="AS333" s="1501"/>
      <c r="AT333" s="1501"/>
      <c r="AU333" s="1501"/>
      <c r="AV333" s="1501"/>
      <c r="AW333" s="1501"/>
      <c r="AX333" s="1501"/>
      <c r="AY333" s="1501"/>
      <c r="AZ333" s="1501"/>
      <c r="BA333" s="1500"/>
      <c r="BB333" s="1499"/>
      <c r="BC333" s="1499"/>
      <c r="BD333" s="1499"/>
      <c r="BE333" s="1499"/>
      <c r="BF333" s="1499"/>
      <c r="BG333" s="1499"/>
      <c r="BH333" s="1499"/>
      <c r="BI333" s="1499"/>
      <c r="BJ333" s="1499"/>
      <c r="BK333" s="1499"/>
      <c r="BL333" s="1499"/>
      <c r="BM333" s="1499"/>
      <c r="BN333" s="1499"/>
    </row>
    <row r="334" spans="1:66" ht="15.75" customHeight="1" x14ac:dyDescent="0.25">
      <c r="A334" s="1493"/>
      <c r="B334" s="1498"/>
      <c r="C334" s="1493"/>
      <c r="D334" s="1493"/>
      <c r="E334" s="1493"/>
      <c r="F334" s="1493"/>
      <c r="G334" s="1493"/>
      <c r="H334" s="1493"/>
      <c r="I334" s="1493"/>
      <c r="J334" s="1493"/>
      <c r="K334" s="1493"/>
      <c r="L334" s="1493"/>
      <c r="M334" s="1496"/>
      <c r="N334" s="1497"/>
      <c r="O334" s="1496"/>
      <c r="P334" s="1496"/>
      <c r="Q334" s="1496"/>
      <c r="R334" s="1496"/>
      <c r="S334" s="1496"/>
      <c r="T334" s="1496"/>
      <c r="U334" s="1496"/>
      <c r="V334" s="1496"/>
      <c r="W334" s="1496"/>
      <c r="X334" s="1496"/>
      <c r="Y334" s="1496"/>
      <c r="Z334" s="1497"/>
      <c r="AA334" s="1496"/>
      <c r="AB334" s="1496"/>
      <c r="AC334" s="1501"/>
      <c r="AD334" s="1501"/>
      <c r="AE334" s="1501"/>
      <c r="AF334" s="1501"/>
      <c r="AG334" s="1501"/>
      <c r="AH334" s="1501"/>
      <c r="AI334" s="1501"/>
      <c r="AJ334" s="1501"/>
      <c r="AK334" s="1501"/>
      <c r="AL334" s="1501"/>
      <c r="AM334" s="1501"/>
      <c r="AN334" s="1501"/>
      <c r="AO334" s="1501"/>
      <c r="AP334" s="1501"/>
      <c r="AQ334" s="1501"/>
      <c r="AR334" s="1501"/>
      <c r="AS334" s="1501"/>
      <c r="AT334" s="1501"/>
      <c r="AU334" s="1501"/>
      <c r="AV334" s="1501"/>
      <c r="AW334" s="1501"/>
      <c r="AX334" s="1501"/>
      <c r="AY334" s="1501"/>
      <c r="AZ334" s="1501"/>
      <c r="BA334" s="1500"/>
      <c r="BB334" s="1499"/>
      <c r="BC334" s="1499"/>
      <c r="BD334" s="1499"/>
      <c r="BE334" s="1499"/>
      <c r="BF334" s="1499"/>
      <c r="BG334" s="1499"/>
      <c r="BH334" s="1499"/>
      <c r="BI334" s="1499"/>
      <c r="BJ334" s="1499"/>
      <c r="BK334" s="1499"/>
      <c r="BL334" s="1499"/>
      <c r="BM334" s="1499"/>
      <c r="BN334" s="1499"/>
    </row>
    <row r="335" spans="1:66" ht="15.75" customHeight="1" x14ac:dyDescent="0.25">
      <c r="A335" s="1493"/>
      <c r="B335" s="1498"/>
      <c r="C335" s="1493"/>
      <c r="D335" s="1493"/>
      <c r="E335" s="1493"/>
      <c r="F335" s="1493"/>
      <c r="G335" s="1493"/>
      <c r="H335" s="1493"/>
      <c r="I335" s="1493"/>
      <c r="J335" s="1493"/>
      <c r="K335" s="1493"/>
      <c r="L335" s="1493"/>
      <c r="M335" s="1496"/>
      <c r="N335" s="1497"/>
      <c r="O335" s="1496"/>
      <c r="P335" s="1496"/>
      <c r="Q335" s="1496"/>
      <c r="R335" s="1496"/>
      <c r="S335" s="1496"/>
      <c r="T335" s="1496"/>
      <c r="U335" s="1496"/>
      <c r="V335" s="1496"/>
      <c r="W335" s="1496"/>
      <c r="X335" s="1496"/>
      <c r="Y335" s="1496"/>
      <c r="Z335" s="1497"/>
      <c r="AA335" s="1496"/>
      <c r="AB335" s="1496"/>
      <c r="AC335" s="1501"/>
      <c r="AD335" s="1501"/>
      <c r="AE335" s="1501"/>
      <c r="AF335" s="1501"/>
      <c r="AG335" s="1501"/>
      <c r="AH335" s="1501"/>
      <c r="AI335" s="1501"/>
      <c r="AJ335" s="1501"/>
      <c r="AK335" s="1501"/>
      <c r="AL335" s="1501"/>
      <c r="AM335" s="1501"/>
      <c r="AN335" s="1501"/>
      <c r="AO335" s="1501"/>
      <c r="AP335" s="1501"/>
      <c r="AQ335" s="1501"/>
      <c r="AR335" s="1501"/>
      <c r="AS335" s="1501"/>
      <c r="AT335" s="1501"/>
      <c r="AU335" s="1501"/>
      <c r="AV335" s="1501"/>
      <c r="AW335" s="1501"/>
      <c r="AX335" s="1501"/>
      <c r="AY335" s="1501"/>
      <c r="AZ335" s="1501"/>
      <c r="BA335" s="1500"/>
      <c r="BB335" s="1499"/>
      <c r="BC335" s="1499"/>
      <c r="BD335" s="1499"/>
      <c r="BE335" s="1499"/>
      <c r="BF335" s="1499"/>
      <c r="BG335" s="1499"/>
      <c r="BH335" s="1499"/>
      <c r="BI335" s="1499"/>
      <c r="BJ335" s="1499"/>
      <c r="BK335" s="1499"/>
      <c r="BL335" s="1499"/>
      <c r="BM335" s="1499"/>
      <c r="BN335" s="1499"/>
    </row>
    <row r="336" spans="1:66" ht="15.75" customHeight="1" x14ac:dyDescent="0.25">
      <c r="A336" s="1493"/>
      <c r="B336" s="1498"/>
      <c r="C336" s="1493"/>
      <c r="D336" s="1493"/>
      <c r="E336" s="1493"/>
      <c r="F336" s="1493"/>
      <c r="G336" s="1493"/>
      <c r="H336" s="1493"/>
      <c r="I336" s="1493"/>
      <c r="J336" s="1493"/>
      <c r="K336" s="1493"/>
      <c r="L336" s="1493"/>
      <c r="M336" s="1496"/>
      <c r="N336" s="1497"/>
      <c r="O336" s="1496"/>
      <c r="P336" s="1496"/>
      <c r="Q336" s="1496"/>
      <c r="R336" s="1496"/>
      <c r="S336" s="1496"/>
      <c r="T336" s="1496"/>
      <c r="U336" s="1496"/>
      <c r="V336" s="1496"/>
      <c r="W336" s="1496"/>
      <c r="X336" s="1496"/>
      <c r="Y336" s="1496"/>
      <c r="Z336" s="1497"/>
      <c r="AA336" s="1496"/>
      <c r="AB336" s="1496"/>
      <c r="AC336" s="1501"/>
      <c r="AD336" s="1501"/>
      <c r="AE336" s="1501"/>
      <c r="AF336" s="1501"/>
      <c r="AG336" s="1501"/>
      <c r="AH336" s="1501"/>
      <c r="AI336" s="1501"/>
      <c r="AJ336" s="1501"/>
      <c r="AK336" s="1501"/>
      <c r="AL336" s="1501"/>
      <c r="AM336" s="1501"/>
      <c r="AN336" s="1501"/>
      <c r="AO336" s="1501"/>
      <c r="AP336" s="1501"/>
      <c r="AQ336" s="1501"/>
      <c r="AR336" s="1501"/>
      <c r="AS336" s="1501"/>
      <c r="AT336" s="1501"/>
      <c r="AU336" s="1501"/>
      <c r="AV336" s="1501"/>
      <c r="AW336" s="1501"/>
      <c r="AX336" s="1501"/>
      <c r="AY336" s="1501"/>
      <c r="AZ336" s="1501"/>
      <c r="BA336" s="1500"/>
      <c r="BB336" s="1499"/>
      <c r="BC336" s="1499"/>
      <c r="BD336" s="1499"/>
      <c r="BE336" s="1499"/>
      <c r="BF336" s="1499"/>
      <c r="BG336" s="1499"/>
      <c r="BH336" s="1499"/>
      <c r="BI336" s="1499"/>
      <c r="BJ336" s="1499"/>
      <c r="BK336" s="1499"/>
      <c r="BL336" s="1499"/>
      <c r="BM336" s="1499"/>
      <c r="BN336" s="1499"/>
    </row>
    <row r="337" spans="1:66" ht="15.75" customHeight="1" x14ac:dyDescent="0.25">
      <c r="A337" s="1493"/>
      <c r="B337" s="1498"/>
      <c r="C337" s="1493"/>
      <c r="D337" s="1493"/>
      <c r="E337" s="1493"/>
      <c r="F337" s="1493"/>
      <c r="G337" s="1493"/>
      <c r="H337" s="1493"/>
      <c r="I337" s="1493"/>
      <c r="J337" s="1493"/>
      <c r="K337" s="1493"/>
      <c r="L337" s="1493"/>
      <c r="M337" s="1496"/>
      <c r="N337" s="1497"/>
      <c r="O337" s="1496"/>
      <c r="P337" s="1496"/>
      <c r="Q337" s="1496"/>
      <c r="R337" s="1496"/>
      <c r="S337" s="1496"/>
      <c r="T337" s="1496"/>
      <c r="U337" s="1496"/>
      <c r="V337" s="1496"/>
      <c r="W337" s="1496"/>
      <c r="X337" s="1496"/>
      <c r="Y337" s="1496"/>
      <c r="Z337" s="1497"/>
      <c r="AA337" s="1496"/>
      <c r="AB337" s="1496"/>
      <c r="AC337" s="1501"/>
      <c r="AD337" s="1501"/>
      <c r="AE337" s="1501"/>
      <c r="AF337" s="1501"/>
      <c r="AG337" s="1501"/>
      <c r="AH337" s="1501"/>
      <c r="AI337" s="1501"/>
      <c r="AJ337" s="1501"/>
      <c r="AK337" s="1501"/>
      <c r="AL337" s="1501"/>
      <c r="AM337" s="1501"/>
      <c r="AN337" s="1501"/>
      <c r="AO337" s="1501"/>
      <c r="AP337" s="1501"/>
      <c r="AQ337" s="1501"/>
      <c r="AR337" s="1501"/>
      <c r="AS337" s="1501"/>
      <c r="AT337" s="1501"/>
      <c r="AU337" s="1501"/>
      <c r="AV337" s="1501"/>
      <c r="AW337" s="1501"/>
      <c r="AX337" s="1501"/>
      <c r="AY337" s="1501"/>
      <c r="AZ337" s="1501"/>
      <c r="BA337" s="1500"/>
      <c r="BB337" s="1499"/>
      <c r="BC337" s="1499"/>
      <c r="BD337" s="1499"/>
      <c r="BE337" s="1499"/>
      <c r="BF337" s="1499"/>
      <c r="BG337" s="1499"/>
      <c r="BH337" s="1499"/>
      <c r="BI337" s="1499"/>
      <c r="BJ337" s="1499"/>
      <c r="BK337" s="1499"/>
      <c r="BL337" s="1499"/>
      <c r="BM337" s="1499"/>
      <c r="BN337" s="1499"/>
    </row>
    <row r="338" spans="1:66" ht="15.75" customHeight="1" x14ac:dyDescent="0.25">
      <c r="A338" s="1493"/>
      <c r="B338" s="1498"/>
      <c r="C338" s="1493"/>
      <c r="D338" s="1493"/>
      <c r="E338" s="1493"/>
      <c r="F338" s="1493"/>
      <c r="G338" s="1493"/>
      <c r="H338" s="1493"/>
      <c r="I338" s="1493"/>
      <c r="J338" s="1493"/>
      <c r="K338" s="1493"/>
      <c r="L338" s="1493"/>
      <c r="M338" s="1496"/>
      <c r="N338" s="1497"/>
      <c r="O338" s="1496"/>
      <c r="P338" s="1496"/>
      <c r="Q338" s="1496"/>
      <c r="R338" s="1496"/>
      <c r="S338" s="1496"/>
      <c r="T338" s="1496"/>
      <c r="U338" s="1496"/>
      <c r="V338" s="1496"/>
      <c r="W338" s="1496"/>
      <c r="X338" s="1496"/>
      <c r="Y338" s="1496"/>
      <c r="Z338" s="1497"/>
      <c r="AA338" s="1496"/>
      <c r="AB338" s="1496"/>
      <c r="AC338" s="1501"/>
      <c r="AD338" s="1501"/>
      <c r="AE338" s="1501"/>
      <c r="AF338" s="1501"/>
      <c r="AG338" s="1501"/>
      <c r="AH338" s="1501"/>
      <c r="AI338" s="1501"/>
      <c r="AJ338" s="1501"/>
      <c r="AK338" s="1501"/>
      <c r="AL338" s="1501"/>
      <c r="AM338" s="1501"/>
      <c r="AN338" s="1501"/>
      <c r="AO338" s="1501"/>
      <c r="AP338" s="1501"/>
      <c r="AQ338" s="1501"/>
      <c r="AR338" s="1501"/>
      <c r="AS338" s="1501"/>
      <c r="AT338" s="1501"/>
      <c r="AU338" s="1501"/>
      <c r="AV338" s="1501"/>
      <c r="AW338" s="1501"/>
      <c r="AX338" s="1501"/>
      <c r="AY338" s="1501"/>
      <c r="AZ338" s="1501"/>
      <c r="BA338" s="1500"/>
      <c r="BB338" s="1499"/>
      <c r="BC338" s="1499"/>
      <c r="BD338" s="1499"/>
      <c r="BE338" s="1499"/>
      <c r="BF338" s="1499"/>
      <c r="BG338" s="1499"/>
      <c r="BH338" s="1499"/>
      <c r="BI338" s="1499"/>
      <c r="BJ338" s="1499"/>
      <c r="BK338" s="1499"/>
      <c r="BL338" s="1499"/>
      <c r="BM338" s="1499"/>
      <c r="BN338" s="1499"/>
    </row>
    <row r="339" spans="1:66" ht="15.75" customHeight="1" x14ac:dyDescent="0.25">
      <c r="A339" s="1493"/>
      <c r="B339" s="1498"/>
      <c r="C339" s="1493"/>
      <c r="D339" s="1493"/>
      <c r="E339" s="1493"/>
      <c r="F339" s="1493"/>
      <c r="G339" s="1493"/>
      <c r="H339" s="1493"/>
      <c r="I339" s="1493"/>
      <c r="J339" s="1493"/>
      <c r="K339" s="1493"/>
      <c r="L339" s="1493"/>
      <c r="M339" s="1496"/>
      <c r="N339" s="1497"/>
      <c r="O339" s="1496"/>
      <c r="P339" s="1496"/>
      <c r="Q339" s="1496"/>
      <c r="R339" s="1496"/>
      <c r="S339" s="1496"/>
      <c r="T339" s="1496"/>
      <c r="U339" s="1496"/>
      <c r="V339" s="1496"/>
      <c r="W339" s="1496"/>
      <c r="X339" s="1496"/>
      <c r="Y339" s="1496"/>
      <c r="Z339" s="1497"/>
      <c r="AA339" s="1496"/>
      <c r="AB339" s="1496"/>
      <c r="AC339" s="1501"/>
      <c r="AD339" s="1501"/>
      <c r="AE339" s="1501"/>
      <c r="AF339" s="1501"/>
      <c r="AG339" s="1501"/>
      <c r="AH339" s="1501"/>
      <c r="AI339" s="1501"/>
      <c r="AJ339" s="1501"/>
      <c r="AK339" s="1501"/>
      <c r="AL339" s="1501"/>
      <c r="AM339" s="1501"/>
      <c r="AN339" s="1501"/>
      <c r="AO339" s="1501"/>
      <c r="AP339" s="1501"/>
      <c r="AQ339" s="1501"/>
      <c r="AR339" s="1501"/>
      <c r="AS339" s="1501"/>
      <c r="AT339" s="1501"/>
      <c r="AU339" s="1501"/>
      <c r="AV339" s="1501"/>
      <c r="AW339" s="1501"/>
      <c r="AX339" s="1501"/>
      <c r="AY339" s="1501"/>
      <c r="AZ339" s="1501"/>
      <c r="BA339" s="1500"/>
      <c r="BB339" s="1499"/>
      <c r="BC339" s="1499"/>
      <c r="BD339" s="1499"/>
      <c r="BE339" s="1499"/>
      <c r="BF339" s="1499"/>
      <c r="BG339" s="1499"/>
      <c r="BH339" s="1499"/>
      <c r="BI339" s="1499"/>
      <c r="BJ339" s="1499"/>
      <c r="BK339" s="1499"/>
      <c r="BL339" s="1499"/>
      <c r="BM339" s="1499"/>
      <c r="BN339" s="1499"/>
    </row>
    <row r="340" spans="1:66" ht="15.75" customHeight="1" x14ac:dyDescent="0.25">
      <c r="A340" s="1493"/>
      <c r="B340" s="1498"/>
      <c r="C340" s="1493"/>
      <c r="D340" s="1493"/>
      <c r="E340" s="1493"/>
      <c r="F340" s="1493"/>
      <c r="G340" s="1493"/>
      <c r="H340" s="1493"/>
      <c r="I340" s="1493"/>
      <c r="J340" s="1493"/>
      <c r="K340" s="1493"/>
      <c r="L340" s="1493"/>
      <c r="M340" s="1496"/>
      <c r="N340" s="1497"/>
      <c r="O340" s="1496"/>
      <c r="P340" s="1496"/>
      <c r="Q340" s="1496"/>
      <c r="R340" s="1496"/>
      <c r="S340" s="1496"/>
      <c r="T340" s="1496"/>
      <c r="U340" s="1496"/>
      <c r="V340" s="1496"/>
      <c r="W340" s="1496"/>
      <c r="X340" s="1496"/>
      <c r="Y340" s="1496"/>
      <c r="Z340" s="1497"/>
      <c r="AA340" s="1496"/>
      <c r="AB340" s="1496"/>
      <c r="AC340" s="1501"/>
      <c r="AD340" s="1501"/>
      <c r="AE340" s="1501"/>
      <c r="AF340" s="1501"/>
      <c r="AG340" s="1501"/>
      <c r="AH340" s="1501"/>
      <c r="AI340" s="1501"/>
      <c r="AJ340" s="1501"/>
      <c r="AK340" s="1501"/>
      <c r="AL340" s="1501"/>
      <c r="AM340" s="1501"/>
      <c r="AN340" s="1501"/>
      <c r="AO340" s="1501"/>
      <c r="AP340" s="1501"/>
      <c r="AQ340" s="1501"/>
      <c r="AR340" s="1501"/>
      <c r="AS340" s="1501"/>
      <c r="AT340" s="1501"/>
      <c r="AU340" s="1501"/>
      <c r="AV340" s="1501"/>
      <c r="AW340" s="1501"/>
      <c r="AX340" s="1501"/>
      <c r="AY340" s="1501"/>
      <c r="AZ340" s="1501"/>
      <c r="BA340" s="1500"/>
      <c r="BB340" s="1499"/>
      <c r="BC340" s="1499"/>
      <c r="BD340" s="1499"/>
      <c r="BE340" s="1499"/>
      <c r="BF340" s="1499"/>
      <c r="BG340" s="1499"/>
      <c r="BH340" s="1499"/>
      <c r="BI340" s="1499"/>
      <c r="BJ340" s="1499"/>
      <c r="BK340" s="1499"/>
      <c r="BL340" s="1499"/>
      <c r="BM340" s="1499"/>
      <c r="BN340" s="1499"/>
    </row>
    <row r="341" spans="1:66" ht="15.75" customHeight="1" x14ac:dyDescent="0.25">
      <c r="A341" s="1493"/>
      <c r="B341" s="1498"/>
      <c r="C341" s="1493"/>
      <c r="D341" s="1493"/>
      <c r="E341" s="1493"/>
      <c r="F341" s="1493"/>
      <c r="G341" s="1493"/>
      <c r="H341" s="1493"/>
      <c r="I341" s="1493"/>
      <c r="J341" s="1493"/>
      <c r="K341" s="1493"/>
      <c r="L341" s="1493"/>
      <c r="M341" s="1496"/>
      <c r="N341" s="1497"/>
      <c r="O341" s="1496"/>
      <c r="P341" s="1496"/>
      <c r="Q341" s="1496"/>
      <c r="R341" s="1496"/>
      <c r="S341" s="1496"/>
      <c r="T341" s="1496"/>
      <c r="U341" s="1496"/>
      <c r="V341" s="1496"/>
      <c r="W341" s="1496"/>
      <c r="X341" s="1496"/>
      <c r="Y341" s="1496"/>
      <c r="Z341" s="1497"/>
      <c r="AA341" s="1496"/>
      <c r="AB341" s="1496"/>
      <c r="AC341" s="1501"/>
      <c r="AD341" s="1501"/>
      <c r="AE341" s="1501"/>
      <c r="AF341" s="1501"/>
      <c r="AG341" s="1501"/>
      <c r="AH341" s="1501"/>
      <c r="AI341" s="1501"/>
      <c r="AJ341" s="1501"/>
      <c r="AK341" s="1501"/>
      <c r="AL341" s="1501"/>
      <c r="AM341" s="1501"/>
      <c r="AN341" s="1501"/>
      <c r="AO341" s="1501"/>
      <c r="AP341" s="1501"/>
      <c r="AQ341" s="1501"/>
      <c r="AR341" s="1501"/>
      <c r="AS341" s="1501"/>
      <c r="AT341" s="1501"/>
      <c r="AU341" s="1501"/>
      <c r="AV341" s="1501"/>
      <c r="AW341" s="1501"/>
      <c r="AX341" s="1501"/>
      <c r="AY341" s="1501"/>
      <c r="AZ341" s="1501"/>
      <c r="BA341" s="1500"/>
      <c r="BB341" s="1499"/>
      <c r="BC341" s="1499"/>
      <c r="BD341" s="1499"/>
      <c r="BE341" s="1499"/>
      <c r="BF341" s="1499"/>
      <c r="BG341" s="1499"/>
      <c r="BH341" s="1499"/>
      <c r="BI341" s="1499"/>
      <c r="BJ341" s="1499"/>
      <c r="BK341" s="1499"/>
      <c r="BL341" s="1499"/>
      <c r="BM341" s="1499"/>
      <c r="BN341" s="1499"/>
    </row>
    <row r="342" spans="1:66" ht="15.75" customHeight="1" x14ac:dyDescent="0.25">
      <c r="A342" s="1493"/>
      <c r="B342" s="1498"/>
      <c r="C342" s="1493"/>
      <c r="D342" s="1493"/>
      <c r="E342" s="1493"/>
      <c r="F342" s="1493"/>
      <c r="G342" s="1493"/>
      <c r="H342" s="1493"/>
      <c r="I342" s="1493"/>
      <c r="J342" s="1493"/>
      <c r="K342" s="1493"/>
      <c r="L342" s="1493"/>
      <c r="M342" s="1496"/>
      <c r="N342" s="1497"/>
      <c r="O342" s="1496"/>
      <c r="P342" s="1496"/>
      <c r="Q342" s="1496"/>
      <c r="R342" s="1496"/>
      <c r="S342" s="1496"/>
      <c r="T342" s="1496"/>
      <c r="U342" s="1496"/>
      <c r="V342" s="1496"/>
      <c r="W342" s="1496"/>
      <c r="X342" s="1496"/>
      <c r="Y342" s="1496"/>
      <c r="Z342" s="1497"/>
      <c r="AA342" s="1496"/>
      <c r="AB342" s="1496"/>
      <c r="AC342" s="1501"/>
      <c r="AD342" s="1501"/>
      <c r="AE342" s="1501"/>
      <c r="AF342" s="1501"/>
      <c r="AG342" s="1501"/>
      <c r="AH342" s="1501"/>
      <c r="AI342" s="1501"/>
      <c r="AJ342" s="1501"/>
      <c r="AK342" s="1501"/>
      <c r="AL342" s="1501"/>
      <c r="AM342" s="1501"/>
      <c r="AN342" s="1501"/>
      <c r="AO342" s="1501"/>
      <c r="AP342" s="1501"/>
      <c r="AQ342" s="1501"/>
      <c r="AR342" s="1501"/>
      <c r="AS342" s="1501"/>
      <c r="AT342" s="1501"/>
      <c r="AU342" s="1501"/>
      <c r="AV342" s="1501"/>
      <c r="AW342" s="1501"/>
      <c r="AX342" s="1501"/>
      <c r="AY342" s="1501"/>
      <c r="AZ342" s="1501"/>
      <c r="BA342" s="1500"/>
      <c r="BB342" s="1499"/>
      <c r="BC342" s="1499"/>
      <c r="BD342" s="1499"/>
      <c r="BE342" s="1499"/>
      <c r="BF342" s="1499"/>
      <c r="BG342" s="1499"/>
      <c r="BH342" s="1499"/>
      <c r="BI342" s="1499"/>
      <c r="BJ342" s="1499"/>
      <c r="BK342" s="1499"/>
      <c r="BL342" s="1499"/>
      <c r="BM342" s="1499"/>
      <c r="BN342" s="1499"/>
    </row>
    <row r="343" spans="1:66" ht="15.75" customHeight="1" x14ac:dyDescent="0.25">
      <c r="A343" s="1493"/>
      <c r="B343" s="1498"/>
      <c r="C343" s="1493"/>
      <c r="D343" s="1493"/>
      <c r="E343" s="1493"/>
      <c r="F343" s="1493"/>
      <c r="G343" s="1493"/>
      <c r="H343" s="1493"/>
      <c r="I343" s="1493"/>
      <c r="J343" s="1493"/>
      <c r="K343" s="1493"/>
      <c r="L343" s="1493"/>
      <c r="M343" s="1496"/>
      <c r="N343" s="1497"/>
      <c r="O343" s="1496"/>
      <c r="P343" s="1496"/>
      <c r="Q343" s="1496"/>
      <c r="R343" s="1496"/>
      <c r="S343" s="1496"/>
      <c r="T343" s="1496"/>
      <c r="U343" s="1496"/>
      <c r="V343" s="1496"/>
      <c r="W343" s="1496"/>
      <c r="X343" s="1496"/>
      <c r="Y343" s="1496"/>
      <c r="Z343" s="1497"/>
      <c r="AA343" s="1496"/>
      <c r="AB343" s="1496"/>
      <c r="AC343" s="1501"/>
      <c r="AD343" s="1501"/>
      <c r="AE343" s="1501"/>
      <c r="AF343" s="1501"/>
      <c r="AG343" s="1501"/>
      <c r="AH343" s="1501"/>
      <c r="AI343" s="1501"/>
      <c r="AJ343" s="1501"/>
      <c r="AK343" s="1501"/>
      <c r="AL343" s="1501"/>
      <c r="AM343" s="1501"/>
      <c r="AN343" s="1501"/>
      <c r="AO343" s="1501"/>
      <c r="AP343" s="1501"/>
      <c r="AQ343" s="1501"/>
      <c r="AR343" s="1501"/>
      <c r="AS343" s="1501"/>
      <c r="AT343" s="1501"/>
      <c r="AU343" s="1501"/>
      <c r="AV343" s="1501"/>
      <c r="AW343" s="1501"/>
      <c r="AX343" s="1501"/>
      <c r="AY343" s="1501"/>
      <c r="AZ343" s="1501"/>
      <c r="BA343" s="1500"/>
      <c r="BB343" s="1499"/>
      <c r="BC343" s="1499"/>
      <c r="BD343" s="1499"/>
      <c r="BE343" s="1499"/>
      <c r="BF343" s="1499"/>
      <c r="BG343" s="1499"/>
      <c r="BH343" s="1499"/>
      <c r="BI343" s="1499"/>
      <c r="BJ343" s="1499"/>
      <c r="BK343" s="1499"/>
      <c r="BL343" s="1499"/>
      <c r="BM343" s="1499"/>
      <c r="BN343" s="1499"/>
    </row>
    <row r="344" spans="1:66" ht="15.75" customHeight="1" x14ac:dyDescent="0.25">
      <c r="A344" s="1493"/>
      <c r="B344" s="1498"/>
      <c r="C344" s="1493"/>
      <c r="D344" s="1493"/>
      <c r="E344" s="1493"/>
      <c r="F344" s="1493"/>
      <c r="G344" s="1493"/>
      <c r="H344" s="1493"/>
      <c r="I344" s="1493"/>
      <c r="J344" s="1493"/>
      <c r="K344" s="1493"/>
      <c r="L344" s="1493"/>
      <c r="M344" s="1496"/>
      <c r="N344" s="1497"/>
      <c r="O344" s="1496"/>
      <c r="P344" s="1496"/>
      <c r="Q344" s="1496"/>
      <c r="R344" s="1496"/>
      <c r="S344" s="1496"/>
      <c r="T344" s="1496"/>
      <c r="U344" s="1496"/>
      <c r="V344" s="1496"/>
      <c r="W344" s="1496"/>
      <c r="X344" s="1496"/>
      <c r="Y344" s="1496"/>
      <c r="Z344" s="1497"/>
      <c r="AA344" s="1496"/>
      <c r="AB344" s="1496"/>
      <c r="AC344" s="1501"/>
      <c r="AD344" s="1501"/>
      <c r="AE344" s="1501"/>
      <c r="AF344" s="1501"/>
      <c r="AG344" s="1501"/>
      <c r="AH344" s="1501"/>
      <c r="AI344" s="1501"/>
      <c r="AJ344" s="1501"/>
      <c r="AK344" s="1501"/>
      <c r="AL344" s="1501"/>
      <c r="AM344" s="1501"/>
      <c r="AN344" s="1501"/>
      <c r="AO344" s="1501"/>
      <c r="AP344" s="1501"/>
      <c r="AQ344" s="1501"/>
      <c r="AR344" s="1501"/>
      <c r="AS344" s="1501"/>
      <c r="AT344" s="1501"/>
      <c r="AU344" s="1501"/>
      <c r="AV344" s="1501"/>
      <c r="AW344" s="1501"/>
      <c r="AX344" s="1501"/>
      <c r="AY344" s="1501"/>
      <c r="AZ344" s="1501"/>
      <c r="BA344" s="1500"/>
      <c r="BB344" s="1499"/>
      <c r="BC344" s="1499"/>
      <c r="BD344" s="1499"/>
      <c r="BE344" s="1499"/>
      <c r="BF344" s="1499"/>
      <c r="BG344" s="1499"/>
      <c r="BH344" s="1499"/>
      <c r="BI344" s="1499"/>
      <c r="BJ344" s="1499"/>
      <c r="BK344" s="1499"/>
      <c r="BL344" s="1499"/>
      <c r="BM344" s="1499"/>
      <c r="BN344" s="1499"/>
    </row>
    <row r="345" spans="1:66" ht="15.75" customHeight="1" x14ac:dyDescent="0.25">
      <c r="A345" s="1493"/>
      <c r="B345" s="1498"/>
      <c r="C345" s="1493"/>
      <c r="D345" s="1493"/>
      <c r="E345" s="1493"/>
      <c r="F345" s="1493"/>
      <c r="G345" s="1493"/>
      <c r="H345" s="1493"/>
      <c r="I345" s="1493"/>
      <c r="J345" s="1493"/>
      <c r="K345" s="1493"/>
      <c r="L345" s="1493"/>
      <c r="M345" s="1496"/>
      <c r="N345" s="1497"/>
      <c r="O345" s="1496"/>
      <c r="P345" s="1496"/>
      <c r="Q345" s="1496"/>
      <c r="R345" s="1496"/>
      <c r="S345" s="1496"/>
      <c r="T345" s="1496"/>
      <c r="U345" s="1496"/>
      <c r="V345" s="1496"/>
      <c r="W345" s="1496"/>
      <c r="X345" s="1496"/>
      <c r="Y345" s="1496"/>
      <c r="Z345" s="1497"/>
      <c r="AA345" s="1496"/>
      <c r="AB345" s="1496"/>
      <c r="AC345" s="1501"/>
      <c r="AD345" s="1501"/>
      <c r="AE345" s="1501"/>
      <c r="AF345" s="1501"/>
      <c r="AG345" s="1501"/>
      <c r="AH345" s="1501"/>
      <c r="AI345" s="1501"/>
      <c r="AJ345" s="1501"/>
      <c r="AK345" s="1501"/>
      <c r="AL345" s="1501"/>
      <c r="AM345" s="1501"/>
      <c r="AN345" s="1501"/>
      <c r="AO345" s="1501"/>
      <c r="AP345" s="1501"/>
      <c r="AQ345" s="1501"/>
      <c r="AR345" s="1501"/>
      <c r="AS345" s="1501"/>
      <c r="AT345" s="1501"/>
      <c r="AU345" s="1501"/>
      <c r="AV345" s="1501"/>
      <c r="AW345" s="1501"/>
      <c r="AX345" s="1501"/>
      <c r="AY345" s="1501"/>
      <c r="AZ345" s="1501"/>
      <c r="BA345" s="1500"/>
      <c r="BB345" s="1499"/>
      <c r="BC345" s="1499"/>
      <c r="BD345" s="1499"/>
      <c r="BE345" s="1499"/>
      <c r="BF345" s="1499"/>
      <c r="BG345" s="1499"/>
      <c r="BH345" s="1499"/>
      <c r="BI345" s="1499"/>
      <c r="BJ345" s="1499"/>
      <c r="BK345" s="1499"/>
      <c r="BL345" s="1499"/>
      <c r="BM345" s="1499"/>
      <c r="BN345" s="1499"/>
    </row>
    <row r="346" spans="1:66" ht="15.75" customHeight="1" x14ac:dyDescent="0.25">
      <c r="A346" s="1493"/>
      <c r="B346" s="1498"/>
      <c r="C346" s="1493"/>
      <c r="D346" s="1493"/>
      <c r="E346" s="1493"/>
      <c r="F346" s="1493"/>
      <c r="G346" s="1493"/>
      <c r="H346" s="1493"/>
      <c r="I346" s="1493"/>
      <c r="J346" s="1493"/>
      <c r="K346" s="1493"/>
      <c r="L346" s="1493"/>
      <c r="M346" s="1496"/>
      <c r="N346" s="1497"/>
      <c r="O346" s="1496"/>
      <c r="P346" s="1496"/>
      <c r="Q346" s="1496"/>
      <c r="R346" s="1496"/>
      <c r="S346" s="1496"/>
      <c r="T346" s="1496"/>
      <c r="U346" s="1496"/>
      <c r="V346" s="1496"/>
      <c r="W346" s="1496"/>
      <c r="X346" s="1496"/>
      <c r="Y346" s="1496"/>
      <c r="Z346" s="1497"/>
      <c r="AA346" s="1496"/>
      <c r="AB346" s="1496"/>
      <c r="AC346" s="1495"/>
      <c r="AD346" s="1494"/>
      <c r="AE346" s="1494"/>
      <c r="AF346" s="1494"/>
      <c r="AG346" s="1494"/>
      <c r="AH346" s="1494"/>
      <c r="AI346" s="1495"/>
      <c r="AJ346" s="1494"/>
      <c r="AK346" s="1494"/>
      <c r="AL346" s="1493"/>
      <c r="AM346" s="1493"/>
      <c r="AN346" s="1493"/>
      <c r="AO346" s="1493"/>
      <c r="AP346" s="1493"/>
      <c r="AQ346" s="1493"/>
      <c r="AR346" s="1493"/>
      <c r="AS346" s="1493"/>
      <c r="AT346" s="1493"/>
      <c r="AU346" s="1493"/>
      <c r="AV346" s="1493"/>
      <c r="AW346" s="1493"/>
      <c r="AX346" s="1493"/>
      <c r="AY346" s="1493"/>
      <c r="AZ346" s="1493"/>
      <c r="BA346" s="1493"/>
    </row>
    <row r="347" spans="1:66" ht="15.75" customHeight="1" x14ac:dyDescent="0.25">
      <c r="A347" s="1493"/>
      <c r="B347" s="1498"/>
      <c r="C347" s="1493"/>
      <c r="D347" s="1493"/>
      <c r="E347" s="1493"/>
      <c r="F347" s="1493"/>
      <c r="G347" s="1493"/>
      <c r="H347" s="1493"/>
      <c r="I347" s="1493"/>
      <c r="J347" s="1493"/>
      <c r="K347" s="1493"/>
      <c r="L347" s="1493"/>
      <c r="M347" s="1496"/>
      <c r="N347" s="1497"/>
      <c r="O347" s="1496"/>
      <c r="P347" s="1496"/>
      <c r="Q347" s="1496"/>
      <c r="R347" s="1496"/>
      <c r="S347" s="1496"/>
      <c r="T347" s="1496"/>
      <c r="U347" s="1496"/>
      <c r="V347" s="1496"/>
      <c r="W347" s="1496"/>
      <c r="X347" s="1496"/>
      <c r="Y347" s="1496"/>
      <c r="Z347" s="1497"/>
      <c r="AA347" s="1496"/>
      <c r="AB347" s="1496"/>
      <c r="AC347" s="1495"/>
      <c r="AD347" s="1494"/>
      <c r="AE347" s="1494"/>
      <c r="AF347" s="1494"/>
      <c r="AG347" s="1494"/>
      <c r="AH347" s="1494"/>
      <c r="AI347" s="1495"/>
      <c r="AJ347" s="1494"/>
      <c r="AK347" s="1494"/>
      <c r="AL347" s="1493"/>
      <c r="AM347" s="1493"/>
      <c r="AN347" s="1493"/>
      <c r="AO347" s="1493"/>
      <c r="AP347" s="1493"/>
      <c r="AQ347" s="1493"/>
      <c r="AR347" s="1493"/>
      <c r="AS347" s="1493"/>
      <c r="AT347" s="1493"/>
      <c r="AU347" s="1493"/>
      <c r="AV347" s="1493"/>
      <c r="AW347" s="1493"/>
      <c r="AX347" s="1493"/>
      <c r="AY347" s="1493"/>
      <c r="AZ347" s="1493"/>
      <c r="BA347" s="1493"/>
    </row>
    <row r="348" spans="1:66" ht="15.75" customHeight="1" x14ac:dyDescent="0.25">
      <c r="A348" s="1493"/>
      <c r="B348" s="1498"/>
      <c r="C348" s="1493"/>
      <c r="D348" s="1493"/>
      <c r="E348" s="1493"/>
      <c r="F348" s="1493"/>
      <c r="G348" s="1493"/>
      <c r="H348" s="1493"/>
      <c r="I348" s="1493"/>
      <c r="J348" s="1493"/>
      <c r="K348" s="1493"/>
      <c r="L348" s="1493"/>
      <c r="M348" s="1496"/>
      <c r="N348" s="1497"/>
      <c r="O348" s="1496"/>
      <c r="P348" s="1496"/>
      <c r="Q348" s="1496"/>
      <c r="R348" s="1496"/>
      <c r="S348" s="1496"/>
      <c r="T348" s="1496"/>
      <c r="U348" s="1496"/>
      <c r="V348" s="1496"/>
      <c r="W348" s="1496"/>
      <c r="X348" s="1496"/>
      <c r="Y348" s="1496"/>
      <c r="Z348" s="1497"/>
      <c r="AA348" s="1496"/>
      <c r="AB348" s="1496"/>
      <c r="AC348" s="1495"/>
      <c r="AD348" s="1494"/>
      <c r="AE348" s="1494"/>
      <c r="AF348" s="1494"/>
      <c r="AG348" s="1494"/>
      <c r="AH348" s="1494"/>
      <c r="AI348" s="1495"/>
      <c r="AJ348" s="1494"/>
      <c r="AK348" s="1494"/>
      <c r="AL348" s="1493"/>
      <c r="AM348" s="1493"/>
      <c r="AN348" s="1493"/>
      <c r="AO348" s="1493"/>
      <c r="AP348" s="1493"/>
      <c r="AQ348" s="1493"/>
      <c r="AR348" s="1493"/>
      <c r="AS348" s="1493"/>
      <c r="AT348" s="1493"/>
      <c r="AU348" s="1493"/>
      <c r="AV348" s="1493"/>
      <c r="AW348" s="1493"/>
      <c r="AX348" s="1493"/>
      <c r="AY348" s="1493"/>
      <c r="AZ348" s="1493"/>
      <c r="BA348" s="1493"/>
    </row>
    <row r="349" spans="1:66" ht="15.75" customHeight="1" x14ac:dyDescent="0.25">
      <c r="A349" s="1493"/>
      <c r="B349" s="1498"/>
      <c r="C349" s="1493"/>
      <c r="D349" s="1493"/>
      <c r="E349" s="1493"/>
      <c r="F349" s="1493"/>
      <c r="G349" s="1493"/>
      <c r="H349" s="1493"/>
      <c r="I349" s="1493"/>
      <c r="J349" s="1493"/>
      <c r="K349" s="1493"/>
      <c r="L349" s="1493"/>
      <c r="M349" s="1496"/>
      <c r="N349" s="1497"/>
      <c r="O349" s="1496"/>
      <c r="P349" s="1496"/>
      <c r="Q349" s="1496"/>
      <c r="R349" s="1496"/>
      <c r="S349" s="1496"/>
      <c r="T349" s="1496"/>
      <c r="U349" s="1496"/>
      <c r="V349" s="1496"/>
      <c r="W349" s="1496"/>
      <c r="X349" s="1496"/>
      <c r="Y349" s="1496"/>
      <c r="Z349" s="1497"/>
      <c r="AA349" s="1496"/>
      <c r="AB349" s="1496"/>
      <c r="AC349" s="1495"/>
      <c r="AD349" s="1494"/>
      <c r="AE349" s="1494"/>
      <c r="AF349" s="1494"/>
      <c r="AG349" s="1494"/>
      <c r="AH349" s="1494"/>
      <c r="AI349" s="1495"/>
      <c r="AJ349" s="1494"/>
      <c r="AK349" s="1494"/>
      <c r="AL349" s="1493"/>
      <c r="AM349" s="1493"/>
      <c r="AN349" s="1493"/>
      <c r="AO349" s="1493"/>
      <c r="AP349" s="1493"/>
      <c r="AQ349" s="1493"/>
      <c r="AR349" s="1493"/>
      <c r="AS349" s="1493"/>
      <c r="AT349" s="1493"/>
      <c r="AU349" s="1493"/>
      <c r="AV349" s="1493"/>
      <c r="AW349" s="1493"/>
      <c r="AX349" s="1493"/>
      <c r="AY349" s="1493"/>
      <c r="AZ349" s="1493"/>
      <c r="BA349" s="1493"/>
    </row>
    <row r="350" spans="1:66" ht="15.75" customHeight="1" x14ac:dyDescent="0.25">
      <c r="A350" s="1493"/>
      <c r="B350" s="1498"/>
      <c r="C350" s="1493"/>
      <c r="D350" s="1493"/>
      <c r="E350" s="1493"/>
      <c r="F350" s="1493"/>
      <c r="G350" s="1493"/>
      <c r="H350" s="1493"/>
      <c r="I350" s="1493"/>
      <c r="J350" s="1493"/>
      <c r="K350" s="1493"/>
      <c r="L350" s="1493"/>
      <c r="M350" s="1496"/>
      <c r="N350" s="1497"/>
      <c r="O350" s="1496"/>
      <c r="P350" s="1496"/>
      <c r="Q350" s="1496"/>
      <c r="R350" s="1496"/>
      <c r="S350" s="1496"/>
      <c r="T350" s="1496"/>
      <c r="U350" s="1496"/>
      <c r="V350" s="1496"/>
      <c r="W350" s="1496"/>
      <c r="X350" s="1496"/>
      <c r="Y350" s="1496"/>
      <c r="Z350" s="1497"/>
      <c r="AA350" s="1496"/>
      <c r="AB350" s="1496"/>
      <c r="AC350" s="1495"/>
      <c r="AD350" s="1494"/>
      <c r="AE350" s="1494"/>
      <c r="AF350" s="1494"/>
      <c r="AG350" s="1494"/>
      <c r="AH350" s="1494"/>
      <c r="AI350" s="1495"/>
      <c r="AJ350" s="1494"/>
      <c r="AK350" s="1494"/>
      <c r="AL350" s="1493"/>
      <c r="AM350" s="1493"/>
      <c r="AN350" s="1493"/>
      <c r="AO350" s="1493"/>
      <c r="AP350" s="1493"/>
      <c r="AQ350" s="1493"/>
      <c r="AR350" s="1493"/>
      <c r="AS350" s="1493"/>
      <c r="AT350" s="1493"/>
      <c r="AU350" s="1493"/>
      <c r="AV350" s="1493"/>
      <c r="AW350" s="1493"/>
      <c r="AX350" s="1493"/>
      <c r="AY350" s="1493"/>
      <c r="AZ350" s="1493"/>
      <c r="BA350" s="1493"/>
    </row>
    <row r="351" spans="1:66" ht="15.75" customHeight="1" x14ac:dyDescent="0.25">
      <c r="A351" s="1493"/>
      <c r="B351" s="1498"/>
      <c r="C351" s="1493"/>
      <c r="D351" s="1493"/>
      <c r="E351" s="1493"/>
      <c r="F351" s="1493"/>
      <c r="G351" s="1493"/>
      <c r="H351" s="1493"/>
      <c r="I351" s="1493"/>
      <c r="J351" s="1493"/>
      <c r="K351" s="1493"/>
      <c r="L351" s="1493"/>
      <c r="M351" s="1496"/>
      <c r="N351" s="1497"/>
      <c r="O351" s="1496"/>
      <c r="P351" s="1496"/>
      <c r="Q351" s="1496"/>
      <c r="R351" s="1496"/>
      <c r="S351" s="1496"/>
      <c r="T351" s="1496"/>
      <c r="U351" s="1496"/>
      <c r="V351" s="1496"/>
      <c r="W351" s="1496"/>
      <c r="X351" s="1496"/>
      <c r="Y351" s="1496"/>
      <c r="Z351" s="1497"/>
      <c r="AA351" s="1496"/>
      <c r="AB351" s="1496"/>
      <c r="AC351" s="1495"/>
      <c r="AD351" s="1494"/>
      <c r="AE351" s="1494"/>
      <c r="AF351" s="1494"/>
      <c r="AG351" s="1494"/>
      <c r="AH351" s="1494"/>
      <c r="AI351" s="1495"/>
      <c r="AJ351" s="1494"/>
      <c r="AK351" s="1494"/>
      <c r="AL351" s="1493"/>
      <c r="AM351" s="1493"/>
      <c r="AN351" s="1493"/>
      <c r="AO351" s="1493"/>
      <c r="AP351" s="1493"/>
      <c r="AQ351" s="1493"/>
      <c r="AR351" s="1493"/>
      <c r="AS351" s="1493"/>
      <c r="AT351" s="1493"/>
      <c r="AU351" s="1493"/>
      <c r="AV351" s="1493"/>
      <c r="AW351" s="1493"/>
      <c r="AX351" s="1493"/>
      <c r="AY351" s="1493"/>
      <c r="AZ351" s="1493"/>
      <c r="BA351" s="1493"/>
    </row>
    <row r="352" spans="1:66" ht="15.75" customHeight="1" x14ac:dyDescent="0.25">
      <c r="A352" s="1493"/>
      <c r="B352" s="1498"/>
      <c r="C352" s="1493"/>
      <c r="D352" s="1493"/>
      <c r="E352" s="1493"/>
      <c r="F352" s="1493"/>
      <c r="G352" s="1493"/>
      <c r="H352" s="1493"/>
      <c r="I352" s="1493"/>
      <c r="J352" s="1493"/>
      <c r="K352" s="1493"/>
      <c r="L352" s="1493"/>
      <c r="M352" s="1496"/>
      <c r="N352" s="1497"/>
      <c r="O352" s="1496"/>
      <c r="P352" s="1496"/>
      <c r="Q352" s="1496"/>
      <c r="R352" s="1496"/>
      <c r="S352" s="1496"/>
      <c r="T352" s="1496"/>
      <c r="U352" s="1496"/>
      <c r="V352" s="1496"/>
      <c r="W352" s="1496"/>
      <c r="X352" s="1496"/>
      <c r="Y352" s="1496"/>
      <c r="Z352" s="1497"/>
      <c r="AA352" s="1496"/>
      <c r="AB352" s="1496"/>
      <c r="AC352" s="1495"/>
      <c r="AD352" s="1494"/>
      <c r="AE352" s="1494"/>
      <c r="AF352" s="1494"/>
      <c r="AG352" s="1494"/>
      <c r="AH352" s="1494"/>
      <c r="AI352" s="1495"/>
      <c r="AJ352" s="1494"/>
      <c r="AK352" s="1494"/>
      <c r="AL352" s="1493"/>
      <c r="AM352" s="1493"/>
      <c r="AN352" s="1493"/>
      <c r="AO352" s="1493"/>
      <c r="AP352" s="1493"/>
      <c r="AQ352" s="1493"/>
      <c r="AR352" s="1493"/>
      <c r="AS352" s="1493"/>
      <c r="AT352" s="1493"/>
      <c r="AU352" s="1493"/>
      <c r="AV352" s="1493"/>
      <c r="AW352" s="1493"/>
      <c r="AX352" s="1493"/>
      <c r="AY352" s="1493"/>
      <c r="AZ352" s="1493"/>
      <c r="BA352" s="1493"/>
    </row>
    <row r="353" spans="1:53" ht="15.75" customHeight="1" x14ac:dyDescent="0.25">
      <c r="A353" s="1493"/>
      <c r="B353" s="1498"/>
      <c r="C353" s="1493"/>
      <c r="D353" s="1493"/>
      <c r="E353" s="1493"/>
      <c r="F353" s="1493"/>
      <c r="G353" s="1493"/>
      <c r="H353" s="1493"/>
      <c r="I353" s="1493"/>
      <c r="J353" s="1493"/>
      <c r="K353" s="1493"/>
      <c r="L353" s="1493"/>
      <c r="M353" s="1496"/>
      <c r="N353" s="1497"/>
      <c r="O353" s="1496"/>
      <c r="P353" s="1496"/>
      <c r="Q353" s="1496"/>
      <c r="R353" s="1496"/>
      <c r="S353" s="1496"/>
      <c r="T353" s="1496"/>
      <c r="U353" s="1496"/>
      <c r="V353" s="1496"/>
      <c r="W353" s="1496"/>
      <c r="X353" s="1496"/>
      <c r="Y353" s="1496"/>
      <c r="Z353" s="1497"/>
      <c r="AA353" s="1496"/>
      <c r="AB353" s="1496"/>
      <c r="AC353" s="1495"/>
      <c r="AD353" s="1494"/>
      <c r="AE353" s="1494"/>
      <c r="AF353" s="1494"/>
      <c r="AG353" s="1494"/>
      <c r="AH353" s="1494"/>
      <c r="AI353" s="1495"/>
      <c r="AJ353" s="1494"/>
      <c r="AK353" s="1494"/>
      <c r="AL353" s="1493"/>
      <c r="AM353" s="1493"/>
      <c r="AN353" s="1493"/>
      <c r="AO353" s="1493"/>
      <c r="AP353" s="1493"/>
      <c r="AQ353" s="1493"/>
      <c r="AR353" s="1493"/>
      <c r="AS353" s="1493"/>
      <c r="AT353" s="1493"/>
      <c r="AU353" s="1493"/>
      <c r="AV353" s="1493"/>
      <c r="AW353" s="1493"/>
      <c r="AX353" s="1493"/>
      <c r="AY353" s="1493"/>
      <c r="AZ353" s="1493"/>
      <c r="BA353" s="1493"/>
    </row>
  </sheetData>
  <sheetProtection algorithmName="SHA-512" hashValue="JrK0aNosOU4ew3dgHHzWVJKizQrMm9E28U6N0hiXTINk54UjSALYhcSudVrPb9wq2z+BvY0n5ET4Mwk7ppuxrA==" saltValue="y2Tov4R7BGS2fVv5qUji9A==" spinCount="100000" sheet="1" objects="1" scenarios="1"/>
  <mergeCells count="61">
    <mergeCell ref="J136:J152"/>
    <mergeCell ref="L136:L152"/>
    <mergeCell ref="K136:K152"/>
    <mergeCell ref="J134:J135"/>
    <mergeCell ref="K131:K135"/>
    <mergeCell ref="J129:J130"/>
    <mergeCell ref="J111:J122"/>
    <mergeCell ref="L54:L63"/>
    <mergeCell ref="J26:J31"/>
    <mergeCell ref="K26:K31"/>
    <mergeCell ref="L26:L31"/>
    <mergeCell ref="J32:J41"/>
    <mergeCell ref="K32:K41"/>
    <mergeCell ref="J66:J73"/>
    <mergeCell ref="K66:K73"/>
    <mergeCell ref="K111:K120"/>
    <mergeCell ref="K121:K122"/>
    <mergeCell ref="J124:J127"/>
    <mergeCell ref="K124:K130"/>
    <mergeCell ref="L124:L130"/>
    <mergeCell ref="L66:L73"/>
    <mergeCell ref="J11:J25"/>
    <mergeCell ref="J79:J82"/>
    <mergeCell ref="J42:J52"/>
    <mergeCell ref="K42:K52"/>
    <mergeCell ref="L42:L52"/>
    <mergeCell ref="J54:J63"/>
    <mergeCell ref="K54:K63"/>
    <mergeCell ref="L11:L25"/>
    <mergeCell ref="L32:L41"/>
    <mergeCell ref="K11:K25"/>
    <mergeCell ref="J85:J92"/>
    <mergeCell ref="J83:J84"/>
    <mergeCell ref="K93:K110"/>
    <mergeCell ref="J93:J110"/>
    <mergeCell ref="L93:L110"/>
    <mergeCell ref="K79:K92"/>
    <mergeCell ref="AO9:AT9"/>
    <mergeCell ref="AW7:BA9"/>
    <mergeCell ref="Q9:Y9"/>
    <mergeCell ref="AI9:AN9"/>
    <mergeCell ref="AC9:AH9"/>
    <mergeCell ref="AH8:AN8"/>
    <mergeCell ref="E22:E25"/>
    <mergeCell ref="F22:F25"/>
    <mergeCell ref="G22:G25"/>
    <mergeCell ref="H22:H25"/>
    <mergeCell ref="I22:I25"/>
    <mergeCell ref="B7:C7"/>
    <mergeCell ref="E7:F7"/>
    <mergeCell ref="G7:I7"/>
    <mergeCell ref="B1:C3"/>
    <mergeCell ref="D1:I1"/>
    <mergeCell ref="D2:I3"/>
    <mergeCell ref="B4:C5"/>
    <mergeCell ref="D4:D5"/>
    <mergeCell ref="E4:F5"/>
    <mergeCell ref="G4:I5"/>
    <mergeCell ref="E6:F6"/>
    <mergeCell ref="G6:I6"/>
    <mergeCell ref="B6:C6"/>
  </mergeCells>
  <pageMargins left="0.7" right="0.7" top="0.75" bottom="0.75" header="0" footer="0"/>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980"/>
  <sheetViews>
    <sheetView topLeftCell="B1" zoomScale="50" zoomScaleNormal="50" zoomScaleSheetLayoutView="10" workbookViewId="0">
      <selection activeCell="B10" sqref="B10"/>
    </sheetView>
  </sheetViews>
  <sheetFormatPr baseColWidth="10" defaultColWidth="14.42578125" defaultRowHeight="15" customHeight="1" x14ac:dyDescent="0.2"/>
  <cols>
    <col min="1" max="1" width="19.28515625" style="98" hidden="1" customWidth="1"/>
    <col min="2" max="2" width="14.85546875" style="98" customWidth="1"/>
    <col min="3" max="3" width="21.28515625" style="98" customWidth="1"/>
    <col min="4" max="4" width="25.7109375" style="98" customWidth="1"/>
    <col min="5" max="5" width="34.28515625" style="155" customWidth="1"/>
    <col min="6" max="6" width="25.85546875" style="98" customWidth="1"/>
    <col min="7" max="7" width="17.7109375" style="98" customWidth="1"/>
    <col min="8" max="8" width="18.28515625" style="98" customWidth="1"/>
    <col min="9" max="9" width="18" style="98" customWidth="1"/>
    <col min="10" max="10" width="21" style="156" customWidth="1"/>
    <col min="11" max="11" width="19.85546875" style="156" customWidth="1"/>
    <col min="12" max="12" width="22.7109375" style="156" customWidth="1"/>
    <col min="13" max="13" width="15.42578125" style="156" customWidth="1"/>
    <col min="14" max="14" width="147.140625" style="98" customWidth="1"/>
    <col min="15" max="15" width="32.42578125" style="98" bestFit="1" customWidth="1"/>
    <col min="16" max="16" width="20.85546875" style="156"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28.42578125" style="98" hidden="1" customWidth="1"/>
    <col min="27" max="28" width="15" style="98" hidden="1" customWidth="1"/>
    <col min="29" max="33" width="27.42578125" style="98" hidden="1" customWidth="1"/>
    <col min="34" max="34" width="39.5703125" style="98" customWidth="1"/>
    <col min="35" max="54" width="27.42578125" style="98" hidden="1" customWidth="1"/>
    <col min="55" max="62" width="27.42578125" style="98" customWidth="1"/>
    <col min="63" max="16384" width="14.42578125" style="98"/>
  </cols>
  <sheetData>
    <row r="1" spans="1:53" ht="15" customHeight="1" x14ac:dyDescent="0.2">
      <c r="B1" s="2583"/>
      <c r="C1" s="2583"/>
      <c r="D1" s="2584" t="s">
        <v>292</v>
      </c>
      <c r="E1" s="2585"/>
      <c r="F1" s="2585"/>
      <c r="G1" s="2585"/>
      <c r="H1" s="2585"/>
      <c r="I1" s="2585"/>
      <c r="J1" s="150" t="s">
        <v>291</v>
      </c>
    </row>
    <row r="2" spans="1:53" ht="15" customHeight="1" x14ac:dyDescent="0.2">
      <c r="B2" s="2583"/>
      <c r="C2" s="2583"/>
      <c r="D2" s="2586" t="s">
        <v>290</v>
      </c>
      <c r="E2" s="2586"/>
      <c r="F2" s="2586"/>
      <c r="G2" s="2586"/>
      <c r="H2" s="2586"/>
      <c r="I2" s="2587"/>
      <c r="J2" s="150" t="s">
        <v>289</v>
      </c>
    </row>
    <row r="3" spans="1:53" ht="15" customHeight="1" x14ac:dyDescent="0.2">
      <c r="B3" s="2583"/>
      <c r="C3" s="2583"/>
      <c r="D3" s="2588"/>
      <c r="E3" s="2588"/>
      <c r="F3" s="2588"/>
      <c r="G3" s="2588"/>
      <c r="H3" s="2588"/>
      <c r="I3" s="2589"/>
      <c r="J3" s="149" t="s">
        <v>288</v>
      </c>
    </row>
    <row r="4" spans="1:53" ht="15.75" x14ac:dyDescent="0.25">
      <c r="A4" s="99"/>
      <c r="B4" s="2590" t="s">
        <v>287</v>
      </c>
      <c r="C4" s="2590"/>
      <c r="D4" s="2582" t="s">
        <v>286</v>
      </c>
      <c r="E4" s="2591" t="s">
        <v>285</v>
      </c>
      <c r="F4" s="2591"/>
      <c r="G4" s="2592" t="s">
        <v>3086</v>
      </c>
      <c r="H4" s="2592"/>
      <c r="I4" s="2592"/>
      <c r="J4" s="148"/>
      <c r="K4" s="161"/>
      <c r="L4" s="161"/>
      <c r="M4" s="161"/>
      <c r="N4" s="99"/>
      <c r="O4" s="99"/>
      <c r="P4" s="161"/>
      <c r="Q4" s="161"/>
      <c r="R4" s="161"/>
      <c r="S4" s="161"/>
      <c r="T4" s="161"/>
      <c r="U4" s="161"/>
      <c r="V4" s="161"/>
      <c r="W4" s="161"/>
      <c r="X4" s="161"/>
      <c r="Y4" s="161"/>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row>
    <row r="5" spans="1:53" x14ac:dyDescent="0.25">
      <c r="A5" s="99"/>
      <c r="B5" s="2590"/>
      <c r="C5" s="2590"/>
      <c r="D5" s="2582"/>
      <c r="E5" s="2591"/>
      <c r="F5" s="2591"/>
      <c r="G5" s="2592"/>
      <c r="H5" s="2592"/>
      <c r="I5" s="2592"/>
      <c r="J5" s="143"/>
      <c r="K5" s="161"/>
      <c r="L5" s="161"/>
      <c r="M5" s="161"/>
      <c r="N5" s="99"/>
      <c r="O5" s="99"/>
      <c r="P5" s="161"/>
      <c r="Q5" s="161"/>
      <c r="R5" s="161"/>
      <c r="S5" s="161"/>
      <c r="T5" s="161"/>
      <c r="U5" s="161"/>
      <c r="V5" s="161"/>
      <c r="W5" s="161"/>
      <c r="X5" s="161"/>
      <c r="Y5" s="161"/>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row>
    <row r="6" spans="1:53" ht="45" customHeight="1" x14ac:dyDescent="0.25">
      <c r="A6" s="99"/>
      <c r="B6" s="2579" t="s">
        <v>284</v>
      </c>
      <c r="C6" s="2579"/>
      <c r="D6" s="147">
        <v>2020</v>
      </c>
      <c r="E6" s="3030" t="s">
        <v>283</v>
      </c>
      <c r="F6" s="3031"/>
      <c r="G6" s="2592" t="s">
        <v>3087</v>
      </c>
      <c r="H6" s="2592"/>
      <c r="I6" s="2592"/>
      <c r="J6" s="143"/>
      <c r="K6" s="161"/>
      <c r="L6" s="161"/>
      <c r="M6" s="161"/>
      <c r="N6" s="99"/>
      <c r="O6" s="99"/>
      <c r="P6" s="161"/>
      <c r="Q6" s="161"/>
      <c r="R6" s="161"/>
      <c r="S6" s="161"/>
      <c r="T6" s="161"/>
      <c r="U6" s="161"/>
      <c r="V6" s="161"/>
      <c r="W6" s="161"/>
      <c r="X6" s="161"/>
      <c r="Y6" s="161"/>
      <c r="Z6" s="99"/>
      <c r="AA6" s="99"/>
      <c r="AB6" s="99"/>
      <c r="AC6" s="99"/>
      <c r="AD6" s="99"/>
      <c r="AE6" s="99"/>
      <c r="AF6" s="99"/>
      <c r="AG6" s="99"/>
      <c r="AH6" s="151"/>
      <c r="AI6" s="99"/>
      <c r="AJ6" s="99"/>
      <c r="AK6" s="99"/>
      <c r="AL6" s="99"/>
      <c r="AM6" s="99"/>
      <c r="AN6" s="99"/>
      <c r="AO6" s="99"/>
      <c r="AP6" s="99"/>
      <c r="AQ6" s="99"/>
      <c r="AR6" s="99"/>
      <c r="AS6" s="99"/>
      <c r="AT6" s="99"/>
      <c r="AU6" s="99"/>
      <c r="AV6" s="99"/>
      <c r="AW6" s="99"/>
      <c r="AX6" s="99"/>
      <c r="AY6" s="99"/>
      <c r="AZ6" s="99"/>
      <c r="BA6" s="99"/>
    </row>
    <row r="7" spans="1:53" ht="34.5" customHeight="1" x14ac:dyDescent="0.25">
      <c r="A7" s="99"/>
      <c r="B7" s="2591" t="s">
        <v>282</v>
      </c>
      <c r="C7" s="2591"/>
      <c r="D7" s="144">
        <v>44042</v>
      </c>
      <c r="E7" s="3030" t="s">
        <v>281</v>
      </c>
      <c r="F7" s="3031"/>
      <c r="G7" s="2582"/>
      <c r="H7" s="2582"/>
      <c r="I7" s="2582"/>
      <c r="J7" s="143"/>
      <c r="K7" s="161"/>
      <c r="L7" s="161"/>
      <c r="M7" s="161"/>
      <c r="N7" s="99"/>
      <c r="O7" s="161"/>
      <c r="P7" s="161"/>
      <c r="Q7" s="161"/>
      <c r="R7" s="161"/>
      <c r="S7" s="161"/>
      <c r="T7" s="161"/>
      <c r="U7" s="161"/>
      <c r="V7" s="161"/>
      <c r="W7" s="161"/>
      <c r="X7" s="161"/>
      <c r="Y7" s="161"/>
      <c r="Z7" s="161"/>
      <c r="AA7" s="161"/>
      <c r="AB7" s="161"/>
      <c r="AC7" s="2468" t="s">
        <v>358</v>
      </c>
      <c r="AD7" s="2469"/>
      <c r="AE7" s="2469"/>
      <c r="AF7" s="2469"/>
      <c r="AG7" s="2469"/>
      <c r="AH7" s="2472"/>
      <c r="AI7" s="2469"/>
      <c r="AJ7" s="2469"/>
      <c r="AK7" s="2469"/>
      <c r="AL7" s="2469"/>
      <c r="AM7" s="2469"/>
      <c r="AN7" s="2469"/>
      <c r="AO7" s="2469"/>
      <c r="AP7" s="2469"/>
      <c r="AQ7" s="2469"/>
      <c r="AR7" s="2469"/>
      <c r="AS7" s="2469"/>
      <c r="AT7" s="2469"/>
      <c r="AU7" s="2469"/>
      <c r="AV7" s="2470"/>
      <c r="AW7" s="2861" t="s">
        <v>357</v>
      </c>
      <c r="AX7" s="3488"/>
      <c r="AY7" s="3488"/>
      <c r="AZ7" s="3488"/>
      <c r="BA7" s="3489"/>
    </row>
    <row r="8" spans="1:53" s="2358" customFormat="1" ht="34.5" customHeight="1" x14ac:dyDescent="0.25">
      <c r="A8" s="99"/>
      <c r="B8" s="2382"/>
      <c r="C8" s="2382"/>
      <c r="D8" s="2384"/>
      <c r="E8" s="2440"/>
      <c r="F8" s="2440"/>
      <c r="G8" s="2382"/>
      <c r="H8" s="2382"/>
      <c r="I8" s="2382"/>
      <c r="J8" s="143"/>
      <c r="K8" s="2359"/>
      <c r="L8" s="2359"/>
      <c r="M8" s="2359"/>
      <c r="N8" s="99"/>
      <c r="O8" s="2359"/>
      <c r="P8" s="2359"/>
      <c r="Q8" s="2359"/>
      <c r="R8" s="2359"/>
      <c r="S8" s="2359"/>
      <c r="T8" s="2359"/>
      <c r="U8" s="2359"/>
      <c r="V8" s="2359"/>
      <c r="W8" s="2359"/>
      <c r="X8" s="2359"/>
      <c r="Y8" s="2359"/>
      <c r="Z8" s="2359"/>
      <c r="AA8" s="2359"/>
      <c r="AB8" s="2359"/>
      <c r="AC8" s="2353"/>
      <c r="AD8" s="2363"/>
      <c r="AE8" s="2363"/>
      <c r="AF8" s="2363"/>
      <c r="AG8" s="2363"/>
      <c r="AH8" s="2471" t="s">
        <v>3059</v>
      </c>
      <c r="AI8" s="2363"/>
      <c r="AJ8" s="2363"/>
      <c r="AK8" s="2363"/>
      <c r="AL8" s="2363"/>
      <c r="AM8" s="2363"/>
      <c r="AN8" s="2363"/>
      <c r="AO8" s="2363"/>
      <c r="AP8" s="2363"/>
      <c r="AQ8" s="2363"/>
      <c r="AR8" s="2363"/>
      <c r="AS8" s="2363"/>
      <c r="AT8" s="2363"/>
      <c r="AU8" s="2363"/>
      <c r="AV8" s="2364"/>
      <c r="AW8" s="3490"/>
      <c r="AX8" s="3491"/>
      <c r="AY8" s="3491"/>
      <c r="AZ8" s="3491"/>
      <c r="BA8" s="3492"/>
    </row>
    <row r="9" spans="1:53" ht="38.25" customHeight="1" x14ac:dyDescent="0.2">
      <c r="A9" s="140"/>
      <c r="B9" s="2442"/>
      <c r="C9" s="2441"/>
      <c r="D9" s="2441"/>
      <c r="E9" s="2443"/>
      <c r="F9" s="2444"/>
      <c r="G9" s="2444"/>
      <c r="H9" s="2444"/>
      <c r="I9" s="2445"/>
      <c r="J9" s="3068" t="s">
        <v>279</v>
      </c>
      <c r="K9" s="3068" t="s">
        <v>278</v>
      </c>
      <c r="L9" s="3068" t="s">
        <v>277</v>
      </c>
      <c r="M9" s="3068" t="s">
        <v>2271</v>
      </c>
      <c r="N9" s="3068" t="s">
        <v>276</v>
      </c>
      <c r="O9" s="3071" t="s">
        <v>275</v>
      </c>
      <c r="P9" s="3068" t="s">
        <v>274</v>
      </c>
      <c r="Q9" s="3065" t="s">
        <v>273</v>
      </c>
      <c r="R9" s="3066"/>
      <c r="S9" s="3066"/>
      <c r="T9" s="3066"/>
      <c r="U9" s="3066"/>
      <c r="V9" s="3066"/>
      <c r="W9" s="3066"/>
      <c r="X9" s="3066"/>
      <c r="Y9" s="3067"/>
      <c r="Z9" s="3068" t="s">
        <v>272</v>
      </c>
      <c r="AA9" s="2941" t="s">
        <v>271</v>
      </c>
      <c r="AB9" s="2941" t="s">
        <v>270</v>
      </c>
      <c r="AC9" s="2858" t="s">
        <v>269</v>
      </c>
      <c r="AD9" s="3066"/>
      <c r="AE9" s="3066"/>
      <c r="AF9" s="3066"/>
      <c r="AG9" s="3066"/>
      <c r="AH9" s="3484"/>
      <c r="AI9" s="2858" t="s">
        <v>245</v>
      </c>
      <c r="AJ9" s="3066"/>
      <c r="AK9" s="3066"/>
      <c r="AL9" s="3066"/>
      <c r="AM9" s="3066"/>
      <c r="AN9" s="3067"/>
      <c r="AO9" s="2858" t="s">
        <v>244</v>
      </c>
      <c r="AP9" s="3066"/>
      <c r="AQ9" s="3066"/>
      <c r="AR9" s="3066"/>
      <c r="AS9" s="3066"/>
      <c r="AT9" s="3067"/>
      <c r="AU9" s="616" t="s">
        <v>243</v>
      </c>
      <c r="AV9" s="615"/>
      <c r="AW9" s="3493"/>
      <c r="AX9" s="3494"/>
      <c r="AY9" s="3494"/>
      <c r="AZ9" s="3494"/>
      <c r="BA9" s="3484"/>
    </row>
    <row r="10" spans="1:53" ht="88.5" customHeight="1" thickBot="1" x14ac:dyDescent="0.25">
      <c r="A10" s="136" t="s">
        <v>356</v>
      </c>
      <c r="B10" s="286"/>
      <c r="C10" s="614" t="s">
        <v>267</v>
      </c>
      <c r="D10" s="136" t="s">
        <v>266</v>
      </c>
      <c r="E10" s="136" t="s">
        <v>265</v>
      </c>
      <c r="F10" s="136" t="s">
        <v>264</v>
      </c>
      <c r="G10" s="136" t="s">
        <v>263</v>
      </c>
      <c r="H10" s="614" t="s">
        <v>262</v>
      </c>
      <c r="I10" s="133" t="s">
        <v>261</v>
      </c>
      <c r="J10" s="3069"/>
      <c r="K10" s="3069"/>
      <c r="L10" s="3069"/>
      <c r="M10" s="3069"/>
      <c r="N10" s="2835"/>
      <c r="O10" s="3069"/>
      <c r="P10" s="3069"/>
      <c r="Q10" s="1149" t="s">
        <v>260</v>
      </c>
      <c r="R10" s="1149" t="s">
        <v>259</v>
      </c>
      <c r="S10" s="1149" t="s">
        <v>258</v>
      </c>
      <c r="T10" s="1148" t="s">
        <v>257</v>
      </c>
      <c r="U10" s="1148" t="s">
        <v>256</v>
      </c>
      <c r="V10" s="1148" t="s">
        <v>255</v>
      </c>
      <c r="W10" s="1148" t="s">
        <v>254</v>
      </c>
      <c r="X10" s="1148" t="s">
        <v>253</v>
      </c>
      <c r="Y10" s="1148" t="s">
        <v>252</v>
      </c>
      <c r="Z10" s="3069"/>
      <c r="AA10" s="3069"/>
      <c r="AB10" s="3069"/>
      <c r="AC10" s="127" t="s">
        <v>251</v>
      </c>
      <c r="AD10" s="127" t="s">
        <v>249</v>
      </c>
      <c r="AE10" s="127" t="s">
        <v>248</v>
      </c>
      <c r="AF10" s="127" t="s">
        <v>355</v>
      </c>
      <c r="AG10" s="127" t="s">
        <v>354</v>
      </c>
      <c r="AH10" s="126" t="s">
        <v>247</v>
      </c>
      <c r="AI10" s="127" t="s">
        <v>251</v>
      </c>
      <c r="AJ10" s="127" t="s">
        <v>249</v>
      </c>
      <c r="AK10" s="127" t="s">
        <v>248</v>
      </c>
      <c r="AL10" s="127" t="s">
        <v>355</v>
      </c>
      <c r="AM10" s="127" t="s">
        <v>354</v>
      </c>
      <c r="AN10" s="126" t="s">
        <v>247</v>
      </c>
      <c r="AO10" s="127" t="s">
        <v>250</v>
      </c>
      <c r="AP10" s="127" t="s">
        <v>249</v>
      </c>
      <c r="AQ10" s="127" t="s">
        <v>248</v>
      </c>
      <c r="AR10" s="127" t="s">
        <v>355</v>
      </c>
      <c r="AS10" s="127" t="s">
        <v>354</v>
      </c>
      <c r="AT10" s="126" t="s">
        <v>247</v>
      </c>
      <c r="AU10" s="127" t="s">
        <v>247</v>
      </c>
      <c r="AV10" s="127" t="s">
        <v>353</v>
      </c>
      <c r="AW10" s="127" t="s">
        <v>246</v>
      </c>
      <c r="AX10" s="127" t="s">
        <v>245</v>
      </c>
      <c r="AY10" s="127" t="s">
        <v>244</v>
      </c>
      <c r="AZ10" s="127" t="s">
        <v>243</v>
      </c>
      <c r="BA10" s="126" t="s">
        <v>353</v>
      </c>
    </row>
    <row r="11" spans="1:53" ht="25.5" hidden="1" customHeight="1" x14ac:dyDescent="0.2">
      <c r="A11" s="3108" t="s">
        <v>1109</v>
      </c>
      <c r="B11" s="590" t="s">
        <v>1013</v>
      </c>
      <c r="C11" s="2853" t="s">
        <v>1105</v>
      </c>
      <c r="D11" s="2853" t="s">
        <v>1108</v>
      </c>
      <c r="E11" s="593" t="s">
        <v>1107</v>
      </c>
      <c r="F11" s="594" t="s">
        <v>1106</v>
      </c>
      <c r="G11" s="592">
        <v>0.2</v>
      </c>
      <c r="H11" s="592">
        <v>1</v>
      </c>
      <c r="I11" s="591">
        <v>1</v>
      </c>
      <c r="J11" s="590"/>
      <c r="K11" s="589"/>
      <c r="L11" s="589"/>
      <c r="M11" s="589"/>
      <c r="N11" s="103"/>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c r="AT11" s="589"/>
      <c r="AU11" s="589"/>
      <c r="AV11" s="589"/>
      <c r="AW11" s="589"/>
      <c r="AX11" s="589"/>
      <c r="AY11" s="589"/>
      <c r="AZ11" s="589"/>
      <c r="BA11" s="1786"/>
    </row>
    <row r="12" spans="1:53" ht="26.25" hidden="1" thickBot="1" x14ac:dyDescent="0.25">
      <c r="A12" s="2878"/>
      <c r="B12" s="590" t="s">
        <v>1013</v>
      </c>
      <c r="C12" s="2836"/>
      <c r="D12" s="2836"/>
      <c r="E12" s="595" t="s">
        <v>1105</v>
      </c>
      <c r="F12" s="594" t="s">
        <v>1104</v>
      </c>
      <c r="G12" s="594">
        <v>0</v>
      </c>
      <c r="H12" s="592">
        <v>1</v>
      </c>
      <c r="I12" s="591">
        <v>0.4</v>
      </c>
      <c r="J12" s="590"/>
      <c r="K12" s="589"/>
      <c r="L12" s="589"/>
      <c r="M12" s="589"/>
      <c r="N12" s="103"/>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c r="AL12" s="589"/>
      <c r="AM12" s="589"/>
      <c r="AN12" s="589"/>
      <c r="AO12" s="589"/>
      <c r="AP12" s="589"/>
      <c r="AQ12" s="589"/>
      <c r="AR12" s="589"/>
      <c r="AS12" s="589"/>
      <c r="AT12" s="589"/>
      <c r="AU12" s="589"/>
      <c r="AV12" s="589"/>
      <c r="AW12" s="589"/>
      <c r="AX12" s="589"/>
      <c r="AY12" s="589"/>
      <c r="AZ12" s="589"/>
      <c r="BA12" s="1786"/>
    </row>
    <row r="13" spans="1:53" ht="64.5" hidden="1" thickBot="1" x14ac:dyDescent="0.25">
      <c r="A13" s="2878"/>
      <c r="B13" s="590" t="s">
        <v>1013</v>
      </c>
      <c r="C13" s="610" t="s">
        <v>1103</v>
      </c>
      <c r="D13" s="595" t="s">
        <v>1102</v>
      </c>
      <c r="E13" s="593" t="s">
        <v>1101</v>
      </c>
      <c r="F13" s="594" t="s">
        <v>1097</v>
      </c>
      <c r="G13" s="594">
        <v>4</v>
      </c>
      <c r="H13" s="594">
        <v>10</v>
      </c>
      <c r="I13" s="596">
        <v>4</v>
      </c>
      <c r="J13" s="590"/>
      <c r="K13" s="589"/>
      <c r="L13" s="589"/>
      <c r="M13" s="589"/>
      <c r="N13" s="103"/>
      <c r="O13" s="589"/>
      <c r="P13" s="589"/>
      <c r="Q13" s="589"/>
      <c r="R13" s="589"/>
      <c r="S13" s="589"/>
      <c r="T13" s="589"/>
      <c r="U13" s="589"/>
      <c r="V13" s="589"/>
      <c r="W13" s="589"/>
      <c r="X13" s="589"/>
      <c r="Y13" s="589"/>
      <c r="Z13" s="589"/>
      <c r="AA13" s="589"/>
      <c r="AB13" s="589"/>
      <c r="AC13" s="589"/>
      <c r="AD13" s="589"/>
      <c r="AE13" s="589"/>
      <c r="AF13" s="589"/>
      <c r="AG13" s="589"/>
      <c r="AH13" s="589"/>
      <c r="AI13" s="589"/>
      <c r="AJ13" s="589"/>
      <c r="AK13" s="589"/>
      <c r="AL13" s="589"/>
      <c r="AM13" s="589"/>
      <c r="AN13" s="589"/>
      <c r="AO13" s="589"/>
      <c r="AP13" s="589"/>
      <c r="AQ13" s="589"/>
      <c r="AR13" s="589"/>
      <c r="AS13" s="589"/>
      <c r="AT13" s="589"/>
      <c r="AU13" s="589"/>
      <c r="AV13" s="589"/>
      <c r="AW13" s="589"/>
      <c r="AX13" s="589"/>
      <c r="AY13" s="589"/>
      <c r="AZ13" s="589"/>
      <c r="BA13" s="1786"/>
    </row>
    <row r="14" spans="1:53" ht="77.25" hidden="1" thickBot="1" x14ac:dyDescent="0.25">
      <c r="A14" s="2878"/>
      <c r="B14" s="590" t="s">
        <v>1013</v>
      </c>
      <c r="C14" s="2853" t="s">
        <v>1100</v>
      </c>
      <c r="D14" s="2853" t="s">
        <v>1099</v>
      </c>
      <c r="E14" s="595" t="s">
        <v>1098</v>
      </c>
      <c r="F14" s="594" t="s">
        <v>1097</v>
      </c>
      <c r="G14" s="594">
        <v>41</v>
      </c>
      <c r="H14" s="594">
        <v>41</v>
      </c>
      <c r="I14" s="596">
        <v>41</v>
      </c>
      <c r="J14" s="590"/>
      <c r="K14" s="589"/>
      <c r="L14" s="589"/>
      <c r="M14" s="589"/>
      <c r="N14" s="103"/>
      <c r="O14" s="589"/>
      <c r="P14" s="589"/>
      <c r="Q14" s="589"/>
      <c r="R14" s="589"/>
      <c r="S14" s="589"/>
      <c r="T14" s="589"/>
      <c r="U14" s="589"/>
      <c r="V14" s="589"/>
      <c r="W14" s="589"/>
      <c r="X14" s="589"/>
      <c r="Y14" s="589"/>
      <c r="Z14" s="589"/>
      <c r="AA14" s="589"/>
      <c r="AB14" s="589"/>
      <c r="AC14" s="589"/>
      <c r="AD14" s="589"/>
      <c r="AE14" s="589"/>
      <c r="AF14" s="589"/>
      <c r="AG14" s="589"/>
      <c r="AH14" s="589"/>
      <c r="AI14" s="589"/>
      <c r="AJ14" s="589"/>
      <c r="AK14" s="589"/>
      <c r="AL14" s="589"/>
      <c r="AM14" s="589"/>
      <c r="AN14" s="589"/>
      <c r="AO14" s="589"/>
      <c r="AP14" s="589"/>
      <c r="AQ14" s="589"/>
      <c r="AR14" s="589"/>
      <c r="AS14" s="589"/>
      <c r="AT14" s="589"/>
      <c r="AU14" s="589"/>
      <c r="AV14" s="589"/>
      <c r="AW14" s="589"/>
      <c r="AX14" s="589"/>
      <c r="AY14" s="589"/>
      <c r="AZ14" s="589"/>
      <c r="BA14" s="1786"/>
    </row>
    <row r="15" spans="1:53" ht="38.25" hidden="1" customHeight="1" x14ac:dyDescent="0.2">
      <c r="A15" s="2878"/>
      <c r="B15" s="590" t="s">
        <v>1013</v>
      </c>
      <c r="C15" s="2835"/>
      <c r="D15" s="2835"/>
      <c r="E15" s="595" t="s">
        <v>1096</v>
      </c>
      <c r="F15" s="594" t="s">
        <v>1095</v>
      </c>
      <c r="G15" s="594" t="s">
        <v>124</v>
      </c>
      <c r="H15" s="592">
        <v>1</v>
      </c>
      <c r="I15" s="591">
        <v>0.4</v>
      </c>
      <c r="J15" s="590"/>
      <c r="K15" s="589"/>
      <c r="L15" s="589"/>
      <c r="M15" s="589"/>
      <c r="N15" s="103"/>
      <c r="O15" s="589"/>
      <c r="P15" s="589"/>
      <c r="Q15" s="589"/>
      <c r="R15" s="589"/>
      <c r="S15" s="589"/>
      <c r="T15" s="589"/>
      <c r="U15" s="589"/>
      <c r="V15" s="589"/>
      <c r="W15" s="589"/>
      <c r="X15" s="589"/>
      <c r="Y15" s="589"/>
      <c r="Z15" s="589"/>
      <c r="AA15" s="589"/>
      <c r="AB15" s="589"/>
      <c r="AC15" s="589"/>
      <c r="AD15" s="589"/>
      <c r="AE15" s="589"/>
      <c r="AF15" s="589"/>
      <c r="AG15" s="589"/>
      <c r="AH15" s="589"/>
      <c r="AI15" s="589"/>
      <c r="AJ15" s="589"/>
      <c r="AK15" s="589"/>
      <c r="AL15" s="589"/>
      <c r="AM15" s="589"/>
      <c r="AN15" s="589"/>
      <c r="AO15" s="589"/>
      <c r="AP15" s="589"/>
      <c r="AQ15" s="589"/>
      <c r="AR15" s="589"/>
      <c r="AS15" s="589"/>
      <c r="AT15" s="589"/>
      <c r="AU15" s="589"/>
      <c r="AV15" s="589"/>
      <c r="AW15" s="589"/>
      <c r="AX15" s="589"/>
      <c r="AY15" s="589"/>
      <c r="AZ15" s="589"/>
      <c r="BA15" s="1786"/>
    </row>
    <row r="16" spans="1:53" ht="26.25" hidden="1" thickBot="1" x14ac:dyDescent="0.25">
      <c r="A16" s="2878"/>
      <c r="B16" s="590" t="s">
        <v>1013</v>
      </c>
      <c r="C16" s="2835"/>
      <c r="D16" s="2835"/>
      <c r="E16" s="593" t="s">
        <v>1094</v>
      </c>
      <c r="F16" s="594" t="s">
        <v>1093</v>
      </c>
      <c r="G16" s="594">
        <v>1</v>
      </c>
      <c r="H16" s="594">
        <v>4</v>
      </c>
      <c r="I16" s="596">
        <v>1</v>
      </c>
      <c r="J16" s="590"/>
      <c r="K16" s="589"/>
      <c r="L16" s="589"/>
      <c r="M16" s="589"/>
      <c r="N16" s="103"/>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89"/>
      <c r="AL16" s="589"/>
      <c r="AM16" s="589"/>
      <c r="AN16" s="589"/>
      <c r="AO16" s="589"/>
      <c r="AP16" s="589"/>
      <c r="AQ16" s="589"/>
      <c r="AR16" s="589"/>
      <c r="AS16" s="589"/>
      <c r="AT16" s="589"/>
      <c r="AU16" s="589"/>
      <c r="AV16" s="589"/>
      <c r="AW16" s="589"/>
      <c r="AX16" s="589"/>
      <c r="AY16" s="589"/>
      <c r="AZ16" s="589"/>
      <c r="BA16" s="1786"/>
    </row>
    <row r="17" spans="1:53" ht="26.25" hidden="1" thickBot="1" x14ac:dyDescent="0.25">
      <c r="A17" s="2878"/>
      <c r="B17" s="590" t="s">
        <v>1013</v>
      </c>
      <c r="C17" s="2836"/>
      <c r="D17" s="2836"/>
      <c r="E17" s="595" t="s">
        <v>1092</v>
      </c>
      <c r="F17" s="594" t="s">
        <v>129</v>
      </c>
      <c r="G17" s="592" t="s">
        <v>124</v>
      </c>
      <c r="H17" s="592">
        <v>1</v>
      </c>
      <c r="I17" s="591">
        <v>0.25</v>
      </c>
      <c r="J17" s="590"/>
      <c r="K17" s="589"/>
      <c r="L17" s="589"/>
      <c r="M17" s="589"/>
      <c r="N17" s="103"/>
      <c r="O17" s="589"/>
      <c r="P17" s="589"/>
      <c r="Q17" s="589"/>
      <c r="R17" s="589"/>
      <c r="S17" s="589"/>
      <c r="T17" s="589"/>
      <c r="U17" s="589"/>
      <c r="V17" s="589"/>
      <c r="W17" s="589"/>
      <c r="X17" s="589"/>
      <c r="Y17" s="589"/>
      <c r="Z17" s="589"/>
      <c r="AA17" s="589"/>
      <c r="AB17" s="589"/>
      <c r="AC17" s="589"/>
      <c r="AD17" s="589"/>
      <c r="AE17" s="589"/>
      <c r="AF17" s="589"/>
      <c r="AG17" s="589"/>
      <c r="AH17" s="589"/>
      <c r="AI17" s="589"/>
      <c r="AJ17" s="589"/>
      <c r="AK17" s="589"/>
      <c r="AL17" s="589"/>
      <c r="AM17" s="589"/>
      <c r="AN17" s="589"/>
      <c r="AO17" s="589"/>
      <c r="AP17" s="589"/>
      <c r="AQ17" s="589"/>
      <c r="AR17" s="589"/>
      <c r="AS17" s="589"/>
      <c r="AT17" s="589"/>
      <c r="AU17" s="589"/>
      <c r="AV17" s="589"/>
      <c r="AW17" s="589"/>
      <c r="AX17" s="589"/>
      <c r="AY17" s="589"/>
      <c r="AZ17" s="589"/>
      <c r="BA17" s="1786"/>
    </row>
    <row r="18" spans="1:53" ht="77.25" hidden="1" thickBot="1" x14ac:dyDescent="0.25">
      <c r="A18" s="2878"/>
      <c r="B18" s="590" t="s">
        <v>1013</v>
      </c>
      <c r="C18" s="609" t="s">
        <v>1091</v>
      </c>
      <c r="D18" s="595" t="s">
        <v>1090</v>
      </c>
      <c r="E18" s="595" t="s">
        <v>1089</v>
      </c>
      <c r="F18" s="592" t="s">
        <v>1049</v>
      </c>
      <c r="G18" s="594">
        <v>21</v>
      </c>
      <c r="H18" s="594">
        <v>25</v>
      </c>
      <c r="I18" s="596">
        <v>21</v>
      </c>
      <c r="J18" s="590"/>
      <c r="K18" s="589"/>
      <c r="L18" s="589"/>
      <c r="M18" s="589"/>
      <c r="N18" s="103"/>
      <c r="O18" s="589"/>
      <c r="P18" s="589"/>
      <c r="Q18" s="589"/>
      <c r="R18" s="589"/>
      <c r="S18" s="589"/>
      <c r="T18" s="589"/>
      <c r="U18" s="589"/>
      <c r="V18" s="589"/>
      <c r="W18" s="589"/>
      <c r="X18" s="589"/>
      <c r="Y18" s="589"/>
      <c r="Z18" s="589"/>
      <c r="AA18" s="589"/>
      <c r="AB18" s="589"/>
      <c r="AC18" s="589"/>
      <c r="AD18" s="589"/>
      <c r="AE18" s="589"/>
      <c r="AF18" s="589"/>
      <c r="AG18" s="589"/>
      <c r="AH18" s="589"/>
      <c r="AI18" s="589"/>
      <c r="AJ18" s="589"/>
      <c r="AK18" s="589"/>
      <c r="AL18" s="589"/>
      <c r="AM18" s="589"/>
      <c r="AN18" s="589"/>
      <c r="AO18" s="589"/>
      <c r="AP18" s="589"/>
      <c r="AQ18" s="589"/>
      <c r="AR18" s="589"/>
      <c r="AS18" s="589"/>
      <c r="AT18" s="589"/>
      <c r="AU18" s="589"/>
      <c r="AV18" s="589"/>
      <c r="AW18" s="589"/>
      <c r="AX18" s="589"/>
      <c r="AY18" s="589"/>
      <c r="AZ18" s="589"/>
      <c r="BA18" s="1786"/>
    </row>
    <row r="19" spans="1:53" ht="51" hidden="1" customHeight="1" x14ac:dyDescent="0.2">
      <c r="A19" s="2878"/>
      <c r="B19" s="590" t="s">
        <v>1013</v>
      </c>
      <c r="C19" s="2856" t="s">
        <v>1088</v>
      </c>
      <c r="D19" s="2853" t="s">
        <v>1087</v>
      </c>
      <c r="E19" s="595" t="s">
        <v>1086</v>
      </c>
      <c r="F19" s="594" t="s">
        <v>1085</v>
      </c>
      <c r="G19" s="594">
        <v>26</v>
      </c>
      <c r="H19" s="594">
        <v>26</v>
      </c>
      <c r="I19" s="596">
        <v>26</v>
      </c>
      <c r="J19" s="590"/>
      <c r="K19" s="589"/>
      <c r="L19" s="589"/>
      <c r="M19" s="589"/>
      <c r="N19" s="103"/>
      <c r="O19" s="589"/>
      <c r="P19" s="589"/>
      <c r="Q19" s="589"/>
      <c r="R19" s="589"/>
      <c r="S19" s="589"/>
      <c r="T19" s="589"/>
      <c r="U19" s="589"/>
      <c r="V19" s="589"/>
      <c r="W19" s="589"/>
      <c r="X19" s="589"/>
      <c r="Y19" s="589"/>
      <c r="Z19" s="589"/>
      <c r="AA19" s="589"/>
      <c r="AB19" s="589"/>
      <c r="AC19" s="589"/>
      <c r="AD19" s="589"/>
      <c r="AE19" s="589"/>
      <c r="AF19" s="589"/>
      <c r="AG19" s="589"/>
      <c r="AH19" s="589"/>
      <c r="AI19" s="589"/>
      <c r="AJ19" s="589"/>
      <c r="AK19" s="589"/>
      <c r="AL19" s="589"/>
      <c r="AM19" s="589"/>
      <c r="AN19" s="589"/>
      <c r="AO19" s="589"/>
      <c r="AP19" s="589"/>
      <c r="AQ19" s="589"/>
      <c r="AR19" s="589"/>
      <c r="AS19" s="589"/>
      <c r="AT19" s="589"/>
      <c r="AU19" s="589"/>
      <c r="AV19" s="589"/>
      <c r="AW19" s="589"/>
      <c r="AX19" s="589"/>
      <c r="AY19" s="589"/>
      <c r="AZ19" s="589"/>
      <c r="BA19" s="1786"/>
    </row>
    <row r="20" spans="1:53" ht="26.25" hidden="1" thickBot="1" x14ac:dyDescent="0.25">
      <c r="A20" s="2878"/>
      <c r="B20" s="590" t="s">
        <v>1013</v>
      </c>
      <c r="C20" s="2835"/>
      <c r="D20" s="2835"/>
      <c r="E20" s="595" t="s">
        <v>1084</v>
      </c>
      <c r="F20" s="594" t="s">
        <v>1049</v>
      </c>
      <c r="G20" s="594">
        <v>41</v>
      </c>
      <c r="H20" s="594">
        <v>41</v>
      </c>
      <c r="I20" s="596">
        <v>41</v>
      </c>
      <c r="J20" s="590"/>
      <c r="K20" s="589"/>
      <c r="L20" s="589"/>
      <c r="M20" s="589"/>
      <c r="N20" s="103"/>
      <c r="O20" s="589"/>
      <c r="P20" s="589"/>
      <c r="Q20" s="589"/>
      <c r="R20" s="589"/>
      <c r="S20" s="589"/>
      <c r="T20" s="589"/>
      <c r="U20" s="589"/>
      <c r="V20" s="589"/>
      <c r="W20" s="589"/>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1786"/>
    </row>
    <row r="21" spans="1:53" ht="26.25" hidden="1" thickBot="1" x14ac:dyDescent="0.25">
      <c r="A21" s="2878"/>
      <c r="B21" s="590" t="s">
        <v>1013</v>
      </c>
      <c r="C21" s="2835"/>
      <c r="D21" s="2835"/>
      <c r="E21" s="595" t="s">
        <v>1083</v>
      </c>
      <c r="F21" s="594" t="s">
        <v>1082</v>
      </c>
      <c r="G21" s="594">
        <v>3</v>
      </c>
      <c r="H21" s="594">
        <v>3</v>
      </c>
      <c r="I21" s="596">
        <v>3</v>
      </c>
      <c r="J21" s="590"/>
      <c r="K21" s="589"/>
      <c r="L21" s="589"/>
      <c r="M21" s="589"/>
      <c r="N21" s="103"/>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89"/>
      <c r="AL21" s="589"/>
      <c r="AM21" s="589"/>
      <c r="AN21" s="589"/>
      <c r="AO21" s="589"/>
      <c r="AP21" s="589"/>
      <c r="AQ21" s="589"/>
      <c r="AR21" s="589"/>
      <c r="AS21" s="589"/>
      <c r="AT21" s="589"/>
      <c r="AU21" s="589"/>
      <c r="AV21" s="589"/>
      <c r="AW21" s="589"/>
      <c r="AX21" s="589"/>
      <c r="AY21" s="589"/>
      <c r="AZ21" s="589"/>
      <c r="BA21" s="1786"/>
    </row>
    <row r="22" spans="1:53" ht="26.25" hidden="1" thickBot="1" x14ac:dyDescent="0.25">
      <c r="A22" s="2878"/>
      <c r="B22" s="590" t="s">
        <v>1013</v>
      </c>
      <c r="C22" s="2836"/>
      <c r="D22" s="2836"/>
      <c r="E22" s="595" t="s">
        <v>1081</v>
      </c>
      <c r="F22" s="594" t="s">
        <v>1049</v>
      </c>
      <c r="G22" s="594">
        <v>41</v>
      </c>
      <c r="H22" s="594">
        <v>41</v>
      </c>
      <c r="I22" s="596">
        <v>41</v>
      </c>
      <c r="J22" s="590"/>
      <c r="K22" s="589"/>
      <c r="L22" s="589"/>
      <c r="M22" s="589"/>
      <c r="N22" s="103"/>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89"/>
      <c r="AQ22" s="589"/>
      <c r="AR22" s="589"/>
      <c r="AS22" s="589"/>
      <c r="AT22" s="589"/>
      <c r="AU22" s="589"/>
      <c r="AV22" s="589"/>
      <c r="AW22" s="589"/>
      <c r="AX22" s="589"/>
      <c r="AY22" s="589"/>
      <c r="AZ22" s="589"/>
      <c r="BA22" s="1786"/>
    </row>
    <row r="23" spans="1:53" ht="51.75" hidden="1" thickBot="1" x14ac:dyDescent="0.25">
      <c r="A23" s="2878"/>
      <c r="B23" s="590" t="s">
        <v>1013</v>
      </c>
      <c r="C23" s="2857" t="s">
        <v>1080</v>
      </c>
      <c r="D23" s="2857" t="s">
        <v>1079</v>
      </c>
      <c r="E23" s="593" t="s">
        <v>1078</v>
      </c>
      <c r="F23" s="594" t="s">
        <v>1049</v>
      </c>
      <c r="G23" s="594">
        <v>30</v>
      </c>
      <c r="H23" s="594">
        <v>30</v>
      </c>
      <c r="I23" s="596">
        <v>30</v>
      </c>
      <c r="J23" s="590"/>
      <c r="K23" s="589"/>
      <c r="L23" s="589"/>
      <c r="M23" s="589"/>
      <c r="N23" s="103"/>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89"/>
      <c r="AO23" s="589"/>
      <c r="AP23" s="589"/>
      <c r="AQ23" s="589"/>
      <c r="AR23" s="589"/>
      <c r="AS23" s="589"/>
      <c r="AT23" s="589"/>
      <c r="AU23" s="589"/>
      <c r="AV23" s="589"/>
      <c r="AW23" s="589"/>
      <c r="AX23" s="589"/>
      <c r="AY23" s="589"/>
      <c r="AZ23" s="589"/>
      <c r="BA23" s="1786"/>
    </row>
    <row r="24" spans="1:53" ht="51.75" hidden="1" thickBot="1" x14ac:dyDescent="0.25">
      <c r="A24" s="2878"/>
      <c r="B24" s="590" t="s">
        <v>1013</v>
      </c>
      <c r="C24" s="2835"/>
      <c r="D24" s="2835"/>
      <c r="E24" s="593" t="s">
        <v>1077</v>
      </c>
      <c r="F24" s="594" t="s">
        <v>1049</v>
      </c>
      <c r="G24" s="594">
        <v>11</v>
      </c>
      <c r="H24" s="594">
        <v>11</v>
      </c>
      <c r="I24" s="596">
        <v>11</v>
      </c>
      <c r="J24" s="590"/>
      <c r="K24" s="589"/>
      <c r="L24" s="589"/>
      <c r="M24" s="589"/>
      <c r="N24" s="103"/>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89"/>
      <c r="AQ24" s="589"/>
      <c r="AR24" s="589"/>
      <c r="AS24" s="589"/>
      <c r="AT24" s="589"/>
      <c r="AU24" s="589"/>
      <c r="AV24" s="589"/>
      <c r="AW24" s="589"/>
      <c r="AX24" s="589"/>
      <c r="AY24" s="589"/>
      <c r="AZ24" s="589"/>
      <c r="BA24" s="1786"/>
    </row>
    <row r="25" spans="1:53" ht="15.75" hidden="1" customHeight="1" x14ac:dyDescent="0.2">
      <c r="A25" s="2878"/>
      <c r="B25" s="590" t="s">
        <v>1013</v>
      </c>
      <c r="C25" s="2835"/>
      <c r="D25" s="2835"/>
      <c r="E25" s="593" t="s">
        <v>1076</v>
      </c>
      <c r="F25" s="594" t="s">
        <v>1075</v>
      </c>
      <c r="G25" s="594" t="s">
        <v>124</v>
      </c>
      <c r="H25" s="594">
        <v>41</v>
      </c>
      <c r="I25" s="596">
        <v>41</v>
      </c>
      <c r="J25" s="590"/>
      <c r="K25" s="589"/>
      <c r="L25" s="589"/>
      <c r="M25" s="589"/>
      <c r="N25" s="103"/>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89"/>
      <c r="AL25" s="589"/>
      <c r="AM25" s="589"/>
      <c r="AN25" s="589"/>
      <c r="AO25" s="589"/>
      <c r="AP25" s="589"/>
      <c r="AQ25" s="589"/>
      <c r="AR25" s="589"/>
      <c r="AS25" s="589"/>
      <c r="AT25" s="589"/>
      <c r="AU25" s="589"/>
      <c r="AV25" s="589"/>
      <c r="AW25" s="589"/>
      <c r="AX25" s="589"/>
      <c r="AY25" s="589"/>
      <c r="AZ25" s="589"/>
      <c r="BA25" s="1786"/>
    </row>
    <row r="26" spans="1:53" ht="15.75" hidden="1" customHeight="1" x14ac:dyDescent="0.2">
      <c r="A26" s="2878"/>
      <c r="B26" s="590" t="s">
        <v>1013</v>
      </c>
      <c r="C26" s="2835"/>
      <c r="D26" s="2835"/>
      <c r="E26" s="593" t="s">
        <v>1074</v>
      </c>
      <c r="F26" s="594" t="s">
        <v>1073</v>
      </c>
      <c r="G26" s="594">
        <v>15</v>
      </c>
      <c r="H26" s="594">
        <v>15</v>
      </c>
      <c r="I26" s="596">
        <v>15</v>
      </c>
      <c r="J26" s="590"/>
      <c r="K26" s="589"/>
      <c r="L26" s="589"/>
      <c r="M26" s="589"/>
      <c r="N26" s="103"/>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89"/>
      <c r="AM26" s="589"/>
      <c r="AN26" s="589"/>
      <c r="AO26" s="589"/>
      <c r="AP26" s="589"/>
      <c r="AQ26" s="589"/>
      <c r="AR26" s="589"/>
      <c r="AS26" s="589"/>
      <c r="AT26" s="589"/>
      <c r="AU26" s="589"/>
      <c r="AV26" s="589"/>
      <c r="AW26" s="589"/>
      <c r="AX26" s="589"/>
      <c r="AY26" s="589"/>
      <c r="AZ26" s="589"/>
      <c r="BA26" s="1786"/>
    </row>
    <row r="27" spans="1:53" ht="15.75" hidden="1" customHeight="1" x14ac:dyDescent="0.2">
      <c r="A27" s="2878"/>
      <c r="B27" s="590" t="s">
        <v>1013</v>
      </c>
      <c r="C27" s="2836"/>
      <c r="D27" s="2836"/>
      <c r="E27" s="595" t="s">
        <v>1072</v>
      </c>
      <c r="F27" s="594" t="s">
        <v>1021</v>
      </c>
      <c r="G27" s="594">
        <v>1076</v>
      </c>
      <c r="H27" s="594">
        <v>1076</v>
      </c>
      <c r="I27" s="596">
        <v>1076</v>
      </c>
      <c r="J27" s="590"/>
      <c r="K27" s="589"/>
      <c r="L27" s="589"/>
      <c r="M27" s="589"/>
      <c r="N27" s="103"/>
      <c r="O27" s="58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589"/>
      <c r="AM27" s="589"/>
      <c r="AN27" s="589"/>
      <c r="AO27" s="589"/>
      <c r="AP27" s="589"/>
      <c r="AQ27" s="589"/>
      <c r="AR27" s="589"/>
      <c r="AS27" s="589"/>
      <c r="AT27" s="589"/>
      <c r="AU27" s="589"/>
      <c r="AV27" s="589"/>
      <c r="AW27" s="589"/>
      <c r="AX27" s="589"/>
      <c r="AY27" s="589"/>
      <c r="AZ27" s="589"/>
      <c r="BA27" s="1786"/>
    </row>
    <row r="28" spans="1:53" ht="38.25" hidden="1" customHeight="1" x14ac:dyDescent="0.2">
      <c r="A28" s="2878"/>
      <c r="B28" s="590" t="s">
        <v>1013</v>
      </c>
      <c r="C28" s="2890" t="s">
        <v>1071</v>
      </c>
      <c r="D28" s="2857" t="s">
        <v>1070</v>
      </c>
      <c r="E28" s="595" t="s">
        <v>1069</v>
      </c>
      <c r="F28" s="594" t="s">
        <v>129</v>
      </c>
      <c r="G28" s="594">
        <v>0</v>
      </c>
      <c r="H28" s="592">
        <v>1</v>
      </c>
      <c r="I28" s="591">
        <v>0.4</v>
      </c>
      <c r="J28" s="590"/>
      <c r="K28" s="589"/>
      <c r="L28" s="589"/>
      <c r="M28" s="589"/>
      <c r="N28" s="103"/>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89"/>
      <c r="AT28" s="589"/>
      <c r="AU28" s="589"/>
      <c r="AV28" s="589"/>
      <c r="AW28" s="589"/>
      <c r="AX28" s="589"/>
      <c r="AY28" s="589"/>
      <c r="AZ28" s="589"/>
      <c r="BA28" s="1786"/>
    </row>
    <row r="29" spans="1:53" ht="15.75" hidden="1" customHeight="1" x14ac:dyDescent="0.2">
      <c r="A29" s="2878"/>
      <c r="B29" s="590" t="s">
        <v>1013</v>
      </c>
      <c r="C29" s="2835"/>
      <c r="D29" s="2835"/>
      <c r="E29" s="593" t="s">
        <v>1068</v>
      </c>
      <c r="F29" s="594" t="s">
        <v>1049</v>
      </c>
      <c r="G29" s="594">
        <v>41</v>
      </c>
      <c r="H29" s="594">
        <v>41</v>
      </c>
      <c r="I29" s="596">
        <v>41</v>
      </c>
      <c r="J29" s="590"/>
      <c r="K29" s="589"/>
      <c r="L29" s="589"/>
      <c r="M29" s="589"/>
      <c r="N29" s="103"/>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1786"/>
    </row>
    <row r="30" spans="1:53" ht="15.75" hidden="1" customHeight="1" x14ac:dyDescent="0.2">
      <c r="A30" s="2878"/>
      <c r="B30" s="590" t="s">
        <v>1013</v>
      </c>
      <c r="C30" s="2836"/>
      <c r="D30" s="2835"/>
      <c r="E30" s="595" t="s">
        <v>1067</v>
      </c>
      <c r="F30" s="604" t="s">
        <v>1066</v>
      </c>
      <c r="G30" s="594">
        <v>3</v>
      </c>
      <c r="H30" s="594">
        <v>12</v>
      </c>
      <c r="I30" s="596">
        <v>3</v>
      </c>
      <c r="J30" s="590"/>
      <c r="K30" s="589"/>
      <c r="L30" s="589"/>
      <c r="M30" s="589"/>
      <c r="N30" s="103"/>
      <c r="O30" s="589"/>
      <c r="P30" s="589"/>
      <c r="Q30" s="589"/>
      <c r="R30" s="589"/>
      <c r="S30" s="589"/>
      <c r="T30" s="589"/>
      <c r="U30" s="589"/>
      <c r="V30" s="589"/>
      <c r="W30" s="589"/>
      <c r="X30" s="589"/>
      <c r="Y30" s="589"/>
      <c r="Z30" s="589"/>
      <c r="AA30" s="589"/>
      <c r="AB30" s="589"/>
      <c r="AC30" s="589"/>
      <c r="AD30" s="589"/>
      <c r="AE30" s="589"/>
      <c r="AF30" s="589"/>
      <c r="AG30" s="589"/>
      <c r="AH30" s="589"/>
      <c r="AI30" s="589"/>
      <c r="AJ30" s="589"/>
      <c r="AK30" s="589"/>
      <c r="AL30" s="589"/>
      <c r="AM30" s="589"/>
      <c r="AN30" s="589"/>
      <c r="AO30" s="589"/>
      <c r="AP30" s="589"/>
      <c r="AQ30" s="589"/>
      <c r="AR30" s="589"/>
      <c r="AS30" s="589"/>
      <c r="AT30" s="589"/>
      <c r="AU30" s="589"/>
      <c r="AV30" s="589"/>
      <c r="AW30" s="589"/>
      <c r="AX30" s="589"/>
      <c r="AY30" s="589"/>
      <c r="AZ30" s="589"/>
      <c r="BA30" s="1786"/>
    </row>
    <row r="31" spans="1:53" ht="15.75" hidden="1" customHeight="1" x14ac:dyDescent="0.2">
      <c r="A31" s="2878"/>
      <c r="B31" s="590" t="s">
        <v>1013</v>
      </c>
      <c r="C31" s="608" t="s">
        <v>1065</v>
      </c>
      <c r="D31" s="2836"/>
      <c r="E31" s="605" t="s">
        <v>1064</v>
      </c>
      <c r="F31" s="594" t="s">
        <v>1063</v>
      </c>
      <c r="G31" s="594">
        <v>41</v>
      </c>
      <c r="H31" s="594">
        <v>41</v>
      </c>
      <c r="I31" s="596">
        <v>41</v>
      </c>
      <c r="J31" s="590"/>
      <c r="K31" s="589"/>
      <c r="L31" s="589"/>
      <c r="M31" s="589"/>
      <c r="N31" s="103"/>
      <c r="O31" s="589"/>
      <c r="P31" s="589"/>
      <c r="Q31" s="589"/>
      <c r="R31" s="589"/>
      <c r="S31" s="589"/>
      <c r="T31" s="589"/>
      <c r="U31" s="589"/>
      <c r="V31" s="589"/>
      <c r="W31" s="589"/>
      <c r="X31" s="589"/>
      <c r="Y31" s="589"/>
      <c r="Z31" s="589"/>
      <c r="AA31" s="589"/>
      <c r="AB31" s="589"/>
      <c r="AC31" s="589"/>
      <c r="AD31" s="589"/>
      <c r="AE31" s="589"/>
      <c r="AF31" s="589"/>
      <c r="AG31" s="589"/>
      <c r="AH31" s="589"/>
      <c r="AI31" s="589"/>
      <c r="AJ31" s="589"/>
      <c r="AK31" s="589"/>
      <c r="AL31" s="589"/>
      <c r="AM31" s="589"/>
      <c r="AN31" s="589"/>
      <c r="AO31" s="589"/>
      <c r="AP31" s="589"/>
      <c r="AQ31" s="589"/>
      <c r="AR31" s="589"/>
      <c r="AS31" s="589"/>
      <c r="AT31" s="589"/>
      <c r="AU31" s="589"/>
      <c r="AV31" s="589"/>
      <c r="AW31" s="589"/>
      <c r="AX31" s="589"/>
      <c r="AY31" s="589"/>
      <c r="AZ31" s="589"/>
      <c r="BA31" s="1786"/>
    </row>
    <row r="32" spans="1:53" ht="25.5" hidden="1" customHeight="1" x14ac:dyDescent="0.2">
      <c r="A32" s="2878"/>
      <c r="B32" s="590" t="s">
        <v>1013</v>
      </c>
      <c r="C32" s="2891" t="s">
        <v>1062</v>
      </c>
      <c r="D32" s="2853" t="s">
        <v>1061</v>
      </c>
      <c r="E32" s="595" t="s">
        <v>1060</v>
      </c>
      <c r="F32" s="594" t="s">
        <v>116</v>
      </c>
      <c r="G32" s="592">
        <v>0.1</v>
      </c>
      <c r="H32" s="592">
        <v>1</v>
      </c>
      <c r="I32" s="607">
        <v>0.9</v>
      </c>
      <c r="J32" s="590"/>
      <c r="K32" s="589"/>
      <c r="L32" s="589"/>
      <c r="M32" s="589"/>
      <c r="N32" s="103"/>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89"/>
      <c r="AQ32" s="589"/>
      <c r="AR32" s="589"/>
      <c r="AS32" s="589"/>
      <c r="AT32" s="589"/>
      <c r="AU32" s="589"/>
      <c r="AV32" s="589"/>
      <c r="AW32" s="589"/>
      <c r="AX32" s="589"/>
      <c r="AY32" s="589"/>
      <c r="AZ32" s="589"/>
      <c r="BA32" s="1786"/>
    </row>
    <row r="33" spans="1:53" ht="15.75" hidden="1" customHeight="1" x14ac:dyDescent="0.2">
      <c r="A33" s="2878"/>
      <c r="B33" s="590" t="s">
        <v>1013</v>
      </c>
      <c r="C33" s="2836"/>
      <c r="D33" s="2836"/>
      <c r="E33" s="595" t="s">
        <v>1059</v>
      </c>
      <c r="F33" s="594" t="s">
        <v>129</v>
      </c>
      <c r="G33" s="592">
        <v>0</v>
      </c>
      <c r="H33" s="592">
        <v>1</v>
      </c>
      <c r="I33" s="607">
        <v>0.25</v>
      </c>
      <c r="J33" s="590"/>
      <c r="K33" s="589"/>
      <c r="L33" s="589"/>
      <c r="M33" s="589"/>
      <c r="N33" s="103"/>
      <c r="O33" s="589"/>
      <c r="P33" s="589"/>
      <c r="Q33" s="589"/>
      <c r="R33" s="589"/>
      <c r="S33" s="589"/>
      <c r="T33" s="589"/>
      <c r="U33" s="589"/>
      <c r="V33" s="589"/>
      <c r="W33" s="589"/>
      <c r="X33" s="589"/>
      <c r="Y33" s="589"/>
      <c r="Z33" s="589"/>
      <c r="AA33" s="589"/>
      <c r="AB33" s="589"/>
      <c r="AC33" s="589"/>
      <c r="AD33" s="589"/>
      <c r="AE33" s="589"/>
      <c r="AF33" s="589"/>
      <c r="AG33" s="589"/>
      <c r="AH33" s="589"/>
      <c r="AI33" s="589"/>
      <c r="AJ33" s="589"/>
      <c r="AK33" s="589"/>
      <c r="AL33" s="589"/>
      <c r="AM33" s="589"/>
      <c r="AN33" s="589"/>
      <c r="AO33" s="589"/>
      <c r="AP33" s="589"/>
      <c r="AQ33" s="589"/>
      <c r="AR33" s="589"/>
      <c r="AS33" s="589"/>
      <c r="AT33" s="589"/>
      <c r="AU33" s="589"/>
      <c r="AV33" s="589"/>
      <c r="AW33" s="589"/>
      <c r="AX33" s="589"/>
      <c r="AY33" s="589"/>
      <c r="AZ33" s="589"/>
      <c r="BA33" s="1786"/>
    </row>
    <row r="34" spans="1:53" ht="25.5" hidden="1" customHeight="1" x14ac:dyDescent="0.2">
      <c r="A34" s="2878"/>
      <c r="B34" s="590" t="s">
        <v>1013</v>
      </c>
      <c r="C34" s="2856" t="s">
        <v>1058</v>
      </c>
      <c r="D34" s="2853" t="s">
        <v>1057</v>
      </c>
      <c r="E34" s="595" t="s">
        <v>1056</v>
      </c>
      <c r="F34" s="594" t="s">
        <v>1049</v>
      </c>
      <c r="G34" s="594">
        <v>8</v>
      </c>
      <c r="H34" s="594">
        <v>33</v>
      </c>
      <c r="I34" s="596">
        <v>8</v>
      </c>
      <c r="J34" s="590"/>
      <c r="K34" s="589"/>
      <c r="L34" s="589"/>
      <c r="M34" s="589"/>
      <c r="N34" s="103"/>
      <c r="O34" s="589"/>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589"/>
      <c r="AM34" s="589"/>
      <c r="AN34" s="589"/>
      <c r="AO34" s="589"/>
      <c r="AP34" s="589"/>
      <c r="AQ34" s="589"/>
      <c r="AR34" s="589"/>
      <c r="AS34" s="589"/>
      <c r="AT34" s="589"/>
      <c r="AU34" s="589"/>
      <c r="AV34" s="589"/>
      <c r="AW34" s="589"/>
      <c r="AX34" s="589"/>
      <c r="AY34" s="589"/>
      <c r="AZ34" s="589"/>
      <c r="BA34" s="1786"/>
    </row>
    <row r="35" spans="1:53" ht="15.75" hidden="1" customHeight="1" x14ac:dyDescent="0.2">
      <c r="A35" s="2878"/>
      <c r="B35" s="590" t="s">
        <v>1013</v>
      </c>
      <c r="C35" s="2836"/>
      <c r="D35" s="2836"/>
      <c r="E35" s="595" t="s">
        <v>1055</v>
      </c>
      <c r="F35" s="594" t="s">
        <v>1049</v>
      </c>
      <c r="G35" s="594">
        <v>41</v>
      </c>
      <c r="H35" s="594">
        <v>41</v>
      </c>
      <c r="I35" s="596">
        <v>41</v>
      </c>
      <c r="J35" s="590"/>
      <c r="K35" s="589"/>
      <c r="L35" s="589"/>
      <c r="M35" s="589"/>
      <c r="N35" s="103"/>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1786"/>
    </row>
    <row r="36" spans="1:53" ht="15.75" hidden="1" customHeight="1" x14ac:dyDescent="0.2">
      <c r="A36" s="2878"/>
      <c r="B36" s="590" t="s">
        <v>1013</v>
      </c>
      <c r="C36" s="2856" t="s">
        <v>1054</v>
      </c>
      <c r="D36" s="2853" t="s">
        <v>1053</v>
      </c>
      <c r="E36" s="595" t="s">
        <v>1052</v>
      </c>
      <c r="F36" s="594" t="s">
        <v>1051</v>
      </c>
      <c r="G36" s="594">
        <v>0</v>
      </c>
      <c r="H36" s="594">
        <v>4</v>
      </c>
      <c r="I36" s="596">
        <v>1</v>
      </c>
      <c r="J36" s="590"/>
      <c r="K36" s="589"/>
      <c r="L36" s="589"/>
      <c r="M36" s="589"/>
      <c r="N36" s="103"/>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589"/>
      <c r="AM36" s="589"/>
      <c r="AN36" s="589"/>
      <c r="AO36" s="589"/>
      <c r="AP36" s="589"/>
      <c r="AQ36" s="589"/>
      <c r="AR36" s="589"/>
      <c r="AS36" s="589"/>
      <c r="AT36" s="589"/>
      <c r="AU36" s="589"/>
      <c r="AV36" s="589"/>
      <c r="AW36" s="589"/>
      <c r="AX36" s="589"/>
      <c r="AY36" s="589"/>
      <c r="AZ36" s="589"/>
      <c r="BA36" s="1786"/>
    </row>
    <row r="37" spans="1:53" ht="15.75" hidden="1" customHeight="1" x14ac:dyDescent="0.2">
      <c r="A37" s="2878"/>
      <c r="B37" s="590" t="s">
        <v>1013</v>
      </c>
      <c r="C37" s="2836"/>
      <c r="D37" s="2836"/>
      <c r="E37" s="605" t="s">
        <v>1050</v>
      </c>
      <c r="F37" s="604" t="s">
        <v>1049</v>
      </c>
      <c r="G37" s="594">
        <v>41</v>
      </c>
      <c r="H37" s="594">
        <v>41</v>
      </c>
      <c r="I37" s="596">
        <v>41</v>
      </c>
      <c r="J37" s="590"/>
      <c r="K37" s="589"/>
      <c r="L37" s="589"/>
      <c r="M37" s="589"/>
      <c r="N37" s="103"/>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589"/>
      <c r="AT37" s="589"/>
      <c r="AU37" s="589"/>
      <c r="AV37" s="589"/>
      <c r="AW37" s="589"/>
      <c r="AX37" s="589"/>
      <c r="AY37" s="589"/>
      <c r="AZ37" s="589"/>
      <c r="BA37" s="1786"/>
    </row>
    <row r="38" spans="1:53" ht="15.75" hidden="1" customHeight="1" x14ac:dyDescent="0.2">
      <c r="A38" s="2878"/>
      <c r="B38" s="590" t="s">
        <v>1013</v>
      </c>
      <c r="C38" s="606" t="s">
        <v>1048</v>
      </c>
      <c r="D38" s="595" t="s">
        <v>1047</v>
      </c>
      <c r="E38" s="605" t="s">
        <v>1046</v>
      </c>
      <c r="F38" s="592" t="s">
        <v>1045</v>
      </c>
      <c r="G38" s="594">
        <v>13</v>
      </c>
      <c r="H38" s="594">
        <v>16</v>
      </c>
      <c r="I38" s="596">
        <v>4</v>
      </c>
      <c r="J38" s="590"/>
      <c r="K38" s="589"/>
      <c r="L38" s="589"/>
      <c r="M38" s="589"/>
      <c r="N38" s="103"/>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89"/>
      <c r="AZ38" s="589"/>
      <c r="BA38" s="1786"/>
    </row>
    <row r="39" spans="1:53" ht="25.5" hidden="1" customHeight="1" x14ac:dyDescent="0.2">
      <c r="A39" s="2878"/>
      <c r="B39" s="590" t="s">
        <v>1013</v>
      </c>
      <c r="C39" s="2853" t="s">
        <v>1044</v>
      </c>
      <c r="D39" s="2853" t="s">
        <v>1043</v>
      </c>
      <c r="E39" s="595" t="s">
        <v>1042</v>
      </c>
      <c r="F39" s="594" t="s">
        <v>129</v>
      </c>
      <c r="G39" s="594" t="s">
        <v>124</v>
      </c>
      <c r="H39" s="592">
        <v>1</v>
      </c>
      <c r="I39" s="591">
        <v>0.25</v>
      </c>
      <c r="J39" s="590"/>
      <c r="K39" s="589"/>
      <c r="L39" s="589"/>
      <c r="M39" s="589"/>
      <c r="N39" s="103"/>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89"/>
      <c r="AZ39" s="589"/>
      <c r="BA39" s="1786"/>
    </row>
    <row r="40" spans="1:53" ht="15.75" hidden="1" customHeight="1" x14ac:dyDescent="0.2">
      <c r="A40" s="2878"/>
      <c r="B40" s="590" t="s">
        <v>1013</v>
      </c>
      <c r="C40" s="2835"/>
      <c r="D40" s="2835"/>
      <c r="E40" s="595" t="s">
        <v>1041</v>
      </c>
      <c r="F40" s="604" t="s">
        <v>1040</v>
      </c>
      <c r="G40" s="594">
        <v>0</v>
      </c>
      <c r="H40" s="594">
        <v>4</v>
      </c>
      <c r="I40" s="596">
        <v>1</v>
      </c>
      <c r="J40" s="590"/>
      <c r="K40" s="589"/>
      <c r="L40" s="589"/>
      <c r="M40" s="589"/>
      <c r="N40" s="103"/>
      <c r="O40" s="589"/>
      <c r="P40" s="589"/>
      <c r="Q40" s="589"/>
      <c r="R40" s="589"/>
      <c r="S40" s="589"/>
      <c r="T40" s="589"/>
      <c r="U40" s="589"/>
      <c r="V40" s="589"/>
      <c r="W40" s="589"/>
      <c r="X40" s="589"/>
      <c r="Y40" s="589"/>
      <c r="Z40" s="589"/>
      <c r="AA40" s="589"/>
      <c r="AB40" s="589"/>
      <c r="AC40" s="589"/>
      <c r="AD40" s="589"/>
      <c r="AE40" s="589"/>
      <c r="AF40" s="589"/>
      <c r="AG40" s="589"/>
      <c r="AH40" s="589"/>
      <c r="AI40" s="589"/>
      <c r="AJ40" s="589"/>
      <c r="AK40" s="589"/>
      <c r="AL40" s="589"/>
      <c r="AM40" s="589"/>
      <c r="AN40" s="589"/>
      <c r="AO40" s="589"/>
      <c r="AP40" s="589"/>
      <c r="AQ40" s="589"/>
      <c r="AR40" s="589"/>
      <c r="AS40" s="589"/>
      <c r="AT40" s="589"/>
      <c r="AU40" s="589"/>
      <c r="AV40" s="589"/>
      <c r="AW40" s="589"/>
      <c r="AX40" s="589"/>
      <c r="AY40" s="589"/>
      <c r="AZ40" s="589"/>
      <c r="BA40" s="1786"/>
    </row>
    <row r="41" spans="1:53" ht="15.75" hidden="1" customHeight="1" x14ac:dyDescent="0.2">
      <c r="A41" s="2878"/>
      <c r="B41" s="590" t="s">
        <v>1013</v>
      </c>
      <c r="C41" s="2836"/>
      <c r="D41" s="2836"/>
      <c r="E41" s="595" t="s">
        <v>1039</v>
      </c>
      <c r="F41" s="594" t="s">
        <v>1038</v>
      </c>
      <c r="G41" s="594">
        <v>0</v>
      </c>
      <c r="H41" s="594">
        <v>13</v>
      </c>
      <c r="I41" s="596">
        <v>13</v>
      </c>
      <c r="J41" s="590"/>
      <c r="K41" s="589"/>
      <c r="L41" s="589"/>
      <c r="M41" s="589"/>
      <c r="N41" s="103"/>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c r="AS41" s="589"/>
      <c r="AT41" s="589"/>
      <c r="AU41" s="589"/>
      <c r="AV41" s="589"/>
      <c r="AW41" s="589"/>
      <c r="AX41" s="589"/>
      <c r="AY41" s="589"/>
      <c r="AZ41" s="589"/>
      <c r="BA41" s="1786"/>
    </row>
    <row r="42" spans="1:53" ht="15.75" hidden="1" customHeight="1" x14ac:dyDescent="0.2">
      <c r="A42" s="2878"/>
      <c r="B42" s="590" t="s">
        <v>1013</v>
      </c>
      <c r="C42" s="595" t="s">
        <v>1037</v>
      </c>
      <c r="D42" s="595" t="s">
        <v>1036</v>
      </c>
      <c r="E42" s="595" t="s">
        <v>1035</v>
      </c>
      <c r="F42" s="594" t="s">
        <v>1034</v>
      </c>
      <c r="G42" s="592">
        <v>1</v>
      </c>
      <c r="H42" s="592">
        <v>1</v>
      </c>
      <c r="I42" s="591">
        <v>0.25</v>
      </c>
      <c r="J42" s="590"/>
      <c r="K42" s="589"/>
      <c r="L42" s="589"/>
      <c r="M42" s="589"/>
      <c r="N42" s="103"/>
      <c r="O42" s="589"/>
      <c r="P42" s="589"/>
      <c r="Q42" s="589"/>
      <c r="R42" s="589"/>
      <c r="S42" s="589"/>
      <c r="T42" s="589"/>
      <c r="U42" s="589"/>
      <c r="V42" s="589"/>
      <c r="W42" s="589"/>
      <c r="X42" s="589"/>
      <c r="Y42" s="589"/>
      <c r="Z42" s="589"/>
      <c r="AA42" s="589"/>
      <c r="AB42" s="589"/>
      <c r="AC42" s="589"/>
      <c r="AD42" s="589"/>
      <c r="AE42" s="589"/>
      <c r="AF42" s="589"/>
      <c r="AG42" s="589"/>
      <c r="AH42" s="589"/>
      <c r="AI42" s="589"/>
      <c r="AJ42" s="589"/>
      <c r="AK42" s="589"/>
      <c r="AL42" s="589"/>
      <c r="AM42" s="589"/>
      <c r="AN42" s="589"/>
      <c r="AO42" s="589"/>
      <c r="AP42" s="589"/>
      <c r="AQ42" s="589"/>
      <c r="AR42" s="589"/>
      <c r="AS42" s="589"/>
      <c r="AT42" s="589"/>
      <c r="AU42" s="589"/>
      <c r="AV42" s="589"/>
      <c r="AW42" s="589"/>
      <c r="AX42" s="589"/>
      <c r="AY42" s="589"/>
      <c r="AZ42" s="589"/>
      <c r="BA42" s="1786"/>
    </row>
    <row r="43" spans="1:53" ht="15.75" hidden="1" customHeight="1" x14ac:dyDescent="0.2">
      <c r="A43" s="2878"/>
      <c r="B43" s="590" t="s">
        <v>1013</v>
      </c>
      <c r="C43" s="2856" t="s">
        <v>1033</v>
      </c>
      <c r="D43" s="2853" t="s">
        <v>1032</v>
      </c>
      <c r="E43" s="595" t="s">
        <v>1031</v>
      </c>
      <c r="F43" s="594" t="s">
        <v>1029</v>
      </c>
      <c r="G43" s="594">
        <v>14209</v>
      </c>
      <c r="H43" s="594">
        <v>18333</v>
      </c>
      <c r="I43" s="603">
        <v>16777</v>
      </c>
      <c r="J43" s="590"/>
      <c r="K43" s="589"/>
      <c r="L43" s="589"/>
      <c r="M43" s="589"/>
      <c r="N43" s="103"/>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89"/>
      <c r="AQ43" s="589"/>
      <c r="AR43" s="589"/>
      <c r="AS43" s="589"/>
      <c r="AT43" s="589"/>
      <c r="AU43" s="589"/>
      <c r="AV43" s="589"/>
      <c r="AW43" s="589"/>
      <c r="AX43" s="589"/>
      <c r="AY43" s="589"/>
      <c r="AZ43" s="589"/>
      <c r="BA43" s="1786"/>
    </row>
    <row r="44" spans="1:53" ht="15.75" hidden="1" customHeight="1" x14ac:dyDescent="0.2">
      <c r="A44" s="2878"/>
      <c r="B44" s="590" t="s">
        <v>1013</v>
      </c>
      <c r="C44" s="2835"/>
      <c r="D44" s="2835"/>
      <c r="E44" s="595" t="s">
        <v>1030</v>
      </c>
      <c r="F44" s="594" t="s">
        <v>1029</v>
      </c>
      <c r="G44" s="594">
        <v>4792</v>
      </c>
      <c r="H44" s="594">
        <v>5920</v>
      </c>
      <c r="I44" s="603">
        <v>5418</v>
      </c>
      <c r="J44" s="590"/>
      <c r="K44" s="589"/>
      <c r="L44" s="589"/>
      <c r="M44" s="589"/>
      <c r="N44" s="103"/>
      <c r="O44" s="589"/>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589"/>
      <c r="AM44" s="589"/>
      <c r="AN44" s="589"/>
      <c r="AO44" s="589"/>
      <c r="AP44" s="589"/>
      <c r="AQ44" s="589"/>
      <c r="AR44" s="589"/>
      <c r="AS44" s="589"/>
      <c r="AT44" s="589"/>
      <c r="AU44" s="589"/>
      <c r="AV44" s="589"/>
      <c r="AW44" s="589"/>
      <c r="AX44" s="589"/>
      <c r="AY44" s="589"/>
      <c r="AZ44" s="589"/>
      <c r="BA44" s="1786"/>
    </row>
    <row r="45" spans="1:53" ht="15.75" hidden="1" customHeight="1" x14ac:dyDescent="0.2">
      <c r="A45" s="2878"/>
      <c r="B45" s="590" t="s">
        <v>1013</v>
      </c>
      <c r="C45" s="2835"/>
      <c r="D45" s="2835"/>
      <c r="E45" s="595" t="s">
        <v>1028</v>
      </c>
      <c r="F45" s="594" t="s">
        <v>1027</v>
      </c>
      <c r="G45" s="594">
        <v>1070</v>
      </c>
      <c r="H45" s="594">
        <v>1170</v>
      </c>
      <c r="I45" s="596">
        <v>1070</v>
      </c>
      <c r="J45" s="590"/>
      <c r="K45" s="589"/>
      <c r="L45" s="589"/>
      <c r="M45" s="589"/>
      <c r="N45" s="103"/>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89"/>
      <c r="AQ45" s="589"/>
      <c r="AR45" s="589"/>
      <c r="AS45" s="589"/>
      <c r="AT45" s="589"/>
      <c r="AU45" s="589"/>
      <c r="AV45" s="589"/>
      <c r="AW45" s="589"/>
      <c r="AX45" s="589"/>
      <c r="AY45" s="589"/>
      <c r="AZ45" s="589"/>
      <c r="BA45" s="1786"/>
    </row>
    <row r="46" spans="1:53" ht="15.75" hidden="1" customHeight="1" x14ac:dyDescent="0.2">
      <c r="A46" s="2878"/>
      <c r="B46" s="590" t="s">
        <v>1013</v>
      </c>
      <c r="C46" s="2836"/>
      <c r="D46" s="2836"/>
      <c r="E46" s="595" t="s">
        <v>1026</v>
      </c>
      <c r="F46" s="594" t="s">
        <v>1025</v>
      </c>
      <c r="G46" s="594">
        <v>27</v>
      </c>
      <c r="H46" s="594">
        <v>36</v>
      </c>
      <c r="I46" s="596">
        <v>9</v>
      </c>
      <c r="J46" s="590"/>
      <c r="K46" s="589"/>
      <c r="L46" s="589"/>
      <c r="M46" s="589"/>
      <c r="N46" s="103"/>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1786"/>
    </row>
    <row r="47" spans="1:53" ht="15.75" hidden="1" customHeight="1" x14ac:dyDescent="0.2">
      <c r="A47" s="2878"/>
      <c r="B47" s="590" t="s">
        <v>1013</v>
      </c>
      <c r="C47" s="602" t="s">
        <v>1024</v>
      </c>
      <c r="D47" s="601" t="s">
        <v>1023</v>
      </c>
      <c r="E47" s="595" t="s">
        <v>1022</v>
      </c>
      <c r="F47" s="594" t="s">
        <v>1021</v>
      </c>
      <c r="G47" s="594">
        <v>734</v>
      </c>
      <c r="H47" s="594">
        <v>750</v>
      </c>
      <c r="I47" s="600">
        <v>750</v>
      </c>
      <c r="J47" s="590"/>
      <c r="K47" s="589"/>
      <c r="L47" s="589"/>
      <c r="M47" s="589"/>
      <c r="N47" s="103"/>
      <c r="O47" s="589"/>
      <c r="P47" s="589"/>
      <c r="Q47" s="589"/>
      <c r="R47" s="589"/>
      <c r="S47" s="589"/>
      <c r="T47" s="589"/>
      <c r="U47" s="589"/>
      <c r="V47" s="589"/>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c r="AS47" s="589"/>
      <c r="AT47" s="589"/>
      <c r="AU47" s="589"/>
      <c r="AV47" s="589"/>
      <c r="AW47" s="589"/>
      <c r="AX47" s="589"/>
      <c r="AY47" s="589"/>
      <c r="AZ47" s="589"/>
      <c r="BA47" s="1786"/>
    </row>
    <row r="48" spans="1:53" ht="15.75" hidden="1" customHeight="1" x14ac:dyDescent="0.2">
      <c r="A48" s="2878"/>
      <c r="B48" s="590" t="s">
        <v>1013</v>
      </c>
      <c r="C48" s="599" t="s">
        <v>1020</v>
      </c>
      <c r="D48" s="598" t="s">
        <v>1019</v>
      </c>
      <c r="E48" s="595" t="s">
        <v>1018</v>
      </c>
      <c r="F48" s="597" t="s">
        <v>1017</v>
      </c>
      <c r="G48" s="594">
        <v>5</v>
      </c>
      <c r="H48" s="594">
        <v>20</v>
      </c>
      <c r="I48" s="596">
        <v>5</v>
      </c>
      <c r="J48" s="590"/>
      <c r="K48" s="589"/>
      <c r="L48" s="589"/>
      <c r="M48" s="589"/>
      <c r="N48" s="103"/>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89"/>
      <c r="AO48" s="589"/>
      <c r="AP48" s="589"/>
      <c r="AQ48" s="589"/>
      <c r="AR48" s="589"/>
      <c r="AS48" s="589"/>
      <c r="AT48" s="589"/>
      <c r="AU48" s="589"/>
      <c r="AV48" s="589"/>
      <c r="AW48" s="589"/>
      <c r="AX48" s="589"/>
      <c r="AY48" s="589"/>
      <c r="AZ48" s="589"/>
      <c r="BA48" s="1786"/>
    </row>
    <row r="49" spans="1:53" ht="15.75" hidden="1" customHeight="1" x14ac:dyDescent="0.2">
      <c r="A49" s="2878"/>
      <c r="B49" s="590" t="s">
        <v>1013</v>
      </c>
      <c r="C49" s="2856" t="s">
        <v>1016</v>
      </c>
      <c r="D49" s="2853" t="s">
        <v>1016</v>
      </c>
      <c r="E49" s="595" t="s">
        <v>1015</v>
      </c>
      <c r="F49" s="594" t="s">
        <v>634</v>
      </c>
      <c r="G49" s="592">
        <v>1</v>
      </c>
      <c r="H49" s="592">
        <v>1</v>
      </c>
      <c r="I49" s="591">
        <v>1</v>
      </c>
      <c r="J49" s="590"/>
      <c r="K49" s="589"/>
      <c r="L49" s="589"/>
      <c r="M49" s="589"/>
      <c r="N49" s="103"/>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89"/>
      <c r="AO49" s="589"/>
      <c r="AP49" s="589"/>
      <c r="AQ49" s="589"/>
      <c r="AR49" s="589"/>
      <c r="AS49" s="589"/>
      <c r="AT49" s="589"/>
      <c r="AU49" s="589"/>
      <c r="AV49" s="589"/>
      <c r="AW49" s="589"/>
      <c r="AX49" s="589"/>
      <c r="AY49" s="589"/>
      <c r="AZ49" s="589"/>
      <c r="BA49" s="1786"/>
    </row>
    <row r="50" spans="1:53" ht="15.75" hidden="1" customHeight="1" x14ac:dyDescent="0.2">
      <c r="A50" s="2878"/>
      <c r="B50" s="590" t="s">
        <v>1013</v>
      </c>
      <c r="C50" s="2835"/>
      <c r="D50" s="2835"/>
      <c r="E50" s="593" t="s">
        <v>1014</v>
      </c>
      <c r="F50" s="592" t="s">
        <v>129</v>
      </c>
      <c r="G50" s="594">
        <v>0</v>
      </c>
      <c r="H50" s="592">
        <v>1</v>
      </c>
      <c r="I50" s="591">
        <v>0.25</v>
      </c>
      <c r="J50" s="590"/>
      <c r="K50" s="589"/>
      <c r="L50" s="589"/>
      <c r="M50" s="589"/>
      <c r="N50" s="103"/>
      <c r="O50" s="589"/>
      <c r="P50" s="589"/>
      <c r="Q50" s="589"/>
      <c r="R50" s="589"/>
      <c r="S50" s="589"/>
      <c r="T50" s="589"/>
      <c r="U50" s="589"/>
      <c r="V50" s="589"/>
      <c r="W50" s="589"/>
      <c r="X50" s="589"/>
      <c r="Y50" s="589"/>
      <c r="Z50" s="589"/>
      <c r="AA50" s="589"/>
      <c r="AB50" s="589"/>
      <c r="AC50" s="589"/>
      <c r="AD50" s="589"/>
      <c r="AE50" s="589"/>
      <c r="AF50" s="589"/>
      <c r="AG50" s="589"/>
      <c r="AH50" s="589"/>
      <c r="AI50" s="589"/>
      <c r="AJ50" s="589"/>
      <c r="AK50" s="589"/>
      <c r="AL50" s="589"/>
      <c r="AM50" s="589"/>
      <c r="AN50" s="589"/>
      <c r="AO50" s="589"/>
      <c r="AP50" s="589"/>
      <c r="AQ50" s="589"/>
      <c r="AR50" s="589"/>
      <c r="AS50" s="589"/>
      <c r="AT50" s="589"/>
      <c r="AU50" s="589"/>
      <c r="AV50" s="589"/>
      <c r="AW50" s="589"/>
      <c r="AX50" s="589"/>
      <c r="AY50" s="589"/>
      <c r="AZ50" s="589"/>
      <c r="BA50" s="1786"/>
    </row>
    <row r="51" spans="1:53" ht="15.75" hidden="1" customHeight="1" x14ac:dyDescent="0.2">
      <c r="A51" s="2878"/>
      <c r="B51" s="590" t="s">
        <v>1013</v>
      </c>
      <c r="C51" s="2836"/>
      <c r="D51" s="2836"/>
      <c r="E51" s="593" t="s">
        <v>1012</v>
      </c>
      <c r="F51" s="592" t="s">
        <v>129</v>
      </c>
      <c r="G51" s="592">
        <v>0.2</v>
      </c>
      <c r="H51" s="592">
        <v>1</v>
      </c>
      <c r="I51" s="591">
        <v>0.2</v>
      </c>
      <c r="J51" s="590"/>
      <c r="K51" s="589"/>
      <c r="L51" s="589"/>
      <c r="M51" s="589"/>
      <c r="N51" s="103"/>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c r="AM51" s="589"/>
      <c r="AN51" s="589"/>
      <c r="AO51" s="589"/>
      <c r="AP51" s="589"/>
      <c r="AQ51" s="589"/>
      <c r="AR51" s="589"/>
      <c r="AS51" s="589"/>
      <c r="AT51" s="589"/>
      <c r="AU51" s="589"/>
      <c r="AV51" s="589"/>
      <c r="AW51" s="589"/>
      <c r="AX51" s="589"/>
      <c r="AY51" s="589"/>
      <c r="AZ51" s="589"/>
      <c r="BA51" s="1786"/>
    </row>
    <row r="52" spans="1:53" ht="26.25" hidden="1" customHeight="1" x14ac:dyDescent="0.25">
      <c r="A52" s="2878"/>
      <c r="B52" s="334" t="s">
        <v>885</v>
      </c>
      <c r="C52" s="2889" t="s">
        <v>1011</v>
      </c>
      <c r="D52" s="2882" t="s">
        <v>1010</v>
      </c>
      <c r="E52" s="333" t="s">
        <v>1009</v>
      </c>
      <c r="F52" s="561" t="s">
        <v>129</v>
      </c>
      <c r="G52" s="561" t="s">
        <v>124</v>
      </c>
      <c r="H52" s="564">
        <v>1</v>
      </c>
      <c r="I52" s="567">
        <v>0.15</v>
      </c>
      <c r="J52" s="171"/>
      <c r="K52" s="102"/>
      <c r="L52" s="102"/>
      <c r="M52" s="102"/>
      <c r="N52" s="101"/>
      <c r="O52" s="102"/>
      <c r="P52" s="102"/>
      <c r="Q52" s="102"/>
      <c r="R52" s="102"/>
      <c r="S52" s="102"/>
      <c r="T52" s="102"/>
      <c r="U52" s="102"/>
      <c r="V52" s="102"/>
      <c r="W52" s="102"/>
      <c r="X52" s="102"/>
      <c r="Y52" s="102"/>
      <c r="Z52" s="102"/>
      <c r="AA52" s="102"/>
      <c r="AB52" s="589"/>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61"/>
    </row>
    <row r="53" spans="1:53" ht="15.75" hidden="1" customHeight="1" x14ac:dyDescent="0.25">
      <c r="A53" s="2878"/>
      <c r="B53" s="334" t="s">
        <v>885</v>
      </c>
      <c r="C53" s="2836"/>
      <c r="D53" s="2836"/>
      <c r="E53" s="333" t="s">
        <v>1008</v>
      </c>
      <c r="F53" s="334" t="s">
        <v>129</v>
      </c>
      <c r="G53" s="334" t="s">
        <v>124</v>
      </c>
      <c r="H53" s="558">
        <v>1</v>
      </c>
      <c r="I53" s="567">
        <v>0.15</v>
      </c>
      <c r="J53" s="171"/>
      <c r="K53" s="102"/>
      <c r="L53" s="102"/>
      <c r="M53" s="102"/>
      <c r="N53" s="101"/>
      <c r="O53" s="102"/>
      <c r="P53" s="102"/>
      <c r="Q53" s="102"/>
      <c r="R53" s="102"/>
      <c r="S53" s="102"/>
      <c r="T53" s="102"/>
      <c r="U53" s="102"/>
      <c r="V53" s="102"/>
      <c r="W53" s="102"/>
      <c r="X53" s="102"/>
      <c r="Y53" s="102"/>
      <c r="Z53" s="102"/>
      <c r="AA53" s="102"/>
      <c r="AB53" s="589"/>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61"/>
    </row>
    <row r="54" spans="1:53" ht="15.75" hidden="1" customHeight="1" x14ac:dyDescent="0.25">
      <c r="A54" s="2878"/>
      <c r="B54" s="334" t="s">
        <v>885</v>
      </c>
      <c r="C54" s="2834" t="s">
        <v>1007</v>
      </c>
      <c r="D54" s="333" t="s">
        <v>1006</v>
      </c>
      <c r="E54" s="562" t="s">
        <v>1005</v>
      </c>
      <c r="F54" s="570" t="s">
        <v>1004</v>
      </c>
      <c r="G54" s="570" t="s">
        <v>124</v>
      </c>
      <c r="H54" s="570">
        <v>20</v>
      </c>
      <c r="I54" s="572">
        <v>1</v>
      </c>
      <c r="J54" s="171"/>
      <c r="K54" s="102"/>
      <c r="L54" s="102"/>
      <c r="M54" s="102"/>
      <c r="N54" s="101"/>
      <c r="O54" s="102"/>
      <c r="P54" s="102"/>
      <c r="Q54" s="102"/>
      <c r="R54" s="102"/>
      <c r="S54" s="102"/>
      <c r="T54" s="102"/>
      <c r="U54" s="102"/>
      <c r="V54" s="102"/>
      <c r="W54" s="102"/>
      <c r="X54" s="102"/>
      <c r="Y54" s="102"/>
      <c r="Z54" s="102"/>
      <c r="AA54" s="102"/>
      <c r="AB54" s="589"/>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61"/>
    </row>
    <row r="55" spans="1:53" ht="38.25" hidden="1" customHeight="1" x14ac:dyDescent="0.25">
      <c r="A55" s="2878"/>
      <c r="B55" s="334" t="s">
        <v>885</v>
      </c>
      <c r="C55" s="2835"/>
      <c r="D55" s="333" t="s">
        <v>1003</v>
      </c>
      <c r="E55" s="2834" t="s">
        <v>1002</v>
      </c>
      <c r="F55" s="2837" t="s">
        <v>1001</v>
      </c>
      <c r="G55" s="2837" t="s">
        <v>124</v>
      </c>
      <c r="H55" s="2837">
        <v>20</v>
      </c>
      <c r="I55" s="2854">
        <v>1</v>
      </c>
      <c r="J55" s="171"/>
      <c r="K55" s="102"/>
      <c r="L55" s="102"/>
      <c r="M55" s="102"/>
      <c r="N55" s="101"/>
      <c r="O55" s="102"/>
      <c r="P55" s="102"/>
      <c r="Q55" s="102"/>
      <c r="R55" s="102"/>
      <c r="S55" s="102"/>
      <c r="T55" s="102"/>
      <c r="U55" s="102"/>
      <c r="V55" s="102"/>
      <c r="W55" s="102"/>
      <c r="X55" s="102"/>
      <c r="Y55" s="102"/>
      <c r="Z55" s="102"/>
      <c r="AA55" s="102"/>
      <c r="AB55" s="589"/>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61"/>
    </row>
    <row r="56" spans="1:53" ht="25.5" hidden="1" customHeight="1" x14ac:dyDescent="0.25">
      <c r="A56" s="2878"/>
      <c r="B56" s="334" t="s">
        <v>885</v>
      </c>
      <c r="C56" s="2835"/>
      <c r="D56" s="333" t="s">
        <v>1000</v>
      </c>
      <c r="E56" s="2911"/>
      <c r="F56" s="2835"/>
      <c r="G56" s="2835"/>
      <c r="H56" s="2835"/>
      <c r="I56" s="2855"/>
      <c r="J56" s="171"/>
      <c r="K56" s="102"/>
      <c r="L56" s="102"/>
      <c r="M56" s="102"/>
      <c r="N56" s="101"/>
      <c r="O56" s="102"/>
      <c r="P56" s="102"/>
      <c r="Q56" s="102"/>
      <c r="R56" s="102"/>
      <c r="S56" s="102"/>
      <c r="T56" s="102"/>
      <c r="U56" s="102"/>
      <c r="V56" s="102"/>
      <c r="W56" s="102"/>
      <c r="X56" s="102"/>
      <c r="Y56" s="102"/>
      <c r="Z56" s="102"/>
      <c r="AA56" s="102"/>
      <c r="AB56" s="589"/>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61"/>
    </row>
    <row r="57" spans="1:53" ht="26.25" hidden="1" customHeight="1" x14ac:dyDescent="0.25">
      <c r="A57" s="2878"/>
      <c r="B57" s="334" t="s">
        <v>885</v>
      </c>
      <c r="C57" s="2835"/>
      <c r="D57" s="584" t="s">
        <v>999</v>
      </c>
      <c r="E57" s="2911"/>
      <c r="F57" s="2835"/>
      <c r="G57" s="2835"/>
      <c r="H57" s="2835"/>
      <c r="I57" s="2855"/>
      <c r="J57" s="171"/>
      <c r="K57" s="102"/>
      <c r="L57" s="102"/>
      <c r="M57" s="102"/>
      <c r="N57" s="101"/>
      <c r="O57" s="102"/>
      <c r="P57" s="102"/>
      <c r="Q57" s="102"/>
      <c r="R57" s="102"/>
      <c r="S57" s="102"/>
      <c r="T57" s="102"/>
      <c r="U57" s="102"/>
      <c r="V57" s="102"/>
      <c r="W57" s="102"/>
      <c r="X57" s="102"/>
      <c r="Y57" s="102"/>
      <c r="Z57" s="102"/>
      <c r="AA57" s="102"/>
      <c r="AB57" s="589"/>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61"/>
    </row>
    <row r="58" spans="1:53" ht="25.5" hidden="1" customHeight="1" x14ac:dyDescent="0.25">
      <c r="A58" s="2878"/>
      <c r="B58" s="334" t="s">
        <v>885</v>
      </c>
      <c r="C58" s="2835"/>
      <c r="D58" s="584" t="s">
        <v>998</v>
      </c>
      <c r="E58" s="2912"/>
      <c r="F58" s="2836"/>
      <c r="G58" s="2836"/>
      <c r="H58" s="2836"/>
      <c r="I58" s="2827"/>
      <c r="J58" s="171"/>
      <c r="K58" s="102"/>
      <c r="L58" s="102"/>
      <c r="M58" s="102"/>
      <c r="N58" s="101"/>
      <c r="O58" s="102"/>
      <c r="P58" s="102"/>
      <c r="Q58" s="102"/>
      <c r="R58" s="102"/>
      <c r="S58" s="102"/>
      <c r="T58" s="102"/>
      <c r="U58" s="102"/>
      <c r="V58" s="102"/>
      <c r="W58" s="102"/>
      <c r="X58" s="102"/>
      <c r="Y58" s="102"/>
      <c r="Z58" s="102"/>
      <c r="AA58" s="102"/>
      <c r="AB58" s="589"/>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61"/>
    </row>
    <row r="59" spans="1:53" ht="15.75" hidden="1" customHeight="1" x14ac:dyDescent="0.25">
      <c r="A59" s="2878"/>
      <c r="B59" s="334" t="s">
        <v>885</v>
      </c>
      <c r="C59" s="2836"/>
      <c r="D59" s="584" t="s">
        <v>997</v>
      </c>
      <c r="E59" s="333" t="s">
        <v>996</v>
      </c>
      <c r="F59" s="334" t="s">
        <v>129</v>
      </c>
      <c r="G59" s="334" t="s">
        <v>124</v>
      </c>
      <c r="H59" s="558">
        <v>1</v>
      </c>
      <c r="I59" s="565">
        <v>0.05</v>
      </c>
      <c r="J59" s="171"/>
      <c r="K59" s="102"/>
      <c r="L59" s="102"/>
      <c r="M59" s="102"/>
      <c r="N59" s="101"/>
      <c r="O59" s="102"/>
      <c r="P59" s="102"/>
      <c r="Q59" s="102"/>
      <c r="R59" s="102"/>
      <c r="S59" s="102"/>
      <c r="T59" s="102"/>
      <c r="U59" s="102"/>
      <c r="V59" s="102"/>
      <c r="W59" s="102"/>
      <c r="X59" s="102"/>
      <c r="Y59" s="102"/>
      <c r="Z59" s="102"/>
      <c r="AA59" s="102"/>
      <c r="AB59" s="589"/>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61"/>
    </row>
    <row r="60" spans="1:53" ht="15.75" hidden="1" customHeight="1" x14ac:dyDescent="0.25">
      <c r="A60" s="2878"/>
      <c r="B60" s="334" t="s">
        <v>885</v>
      </c>
      <c r="C60" s="2834" t="s">
        <v>995</v>
      </c>
      <c r="D60" s="573" t="s">
        <v>994</v>
      </c>
      <c r="E60" s="333" t="s">
        <v>993</v>
      </c>
      <c r="F60" s="334" t="s">
        <v>129</v>
      </c>
      <c r="G60" s="334">
        <v>0</v>
      </c>
      <c r="H60" s="558">
        <f>80%</f>
        <v>0.8</v>
      </c>
      <c r="I60" s="565">
        <v>0.1</v>
      </c>
      <c r="J60" s="171"/>
      <c r="K60" s="102"/>
      <c r="L60" s="102"/>
      <c r="M60" s="102"/>
      <c r="N60" s="101"/>
      <c r="O60" s="102"/>
      <c r="P60" s="102"/>
      <c r="Q60" s="102"/>
      <c r="R60" s="102"/>
      <c r="S60" s="102"/>
      <c r="T60" s="102"/>
      <c r="U60" s="102"/>
      <c r="V60" s="102"/>
      <c r="W60" s="102"/>
      <c r="X60" s="102"/>
      <c r="Y60" s="102"/>
      <c r="Z60" s="102"/>
      <c r="AA60" s="102"/>
      <c r="AB60" s="589"/>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61"/>
    </row>
    <row r="61" spans="1:53" ht="25.5" hidden="1" customHeight="1" x14ac:dyDescent="0.25">
      <c r="A61" s="2878"/>
      <c r="B61" s="334" t="s">
        <v>885</v>
      </c>
      <c r="C61" s="2835"/>
      <c r="D61" s="573" t="s">
        <v>992</v>
      </c>
      <c r="E61" s="2834" t="s">
        <v>991</v>
      </c>
      <c r="F61" s="2837" t="s">
        <v>129</v>
      </c>
      <c r="G61" s="2837" t="s">
        <v>124</v>
      </c>
      <c r="H61" s="2838">
        <v>0.8</v>
      </c>
      <c r="I61" s="2826">
        <v>0.1</v>
      </c>
      <c r="J61" s="171"/>
      <c r="K61" s="102"/>
      <c r="L61" s="102"/>
      <c r="M61" s="102"/>
      <c r="N61" s="101"/>
      <c r="O61" s="102"/>
      <c r="P61" s="102"/>
      <c r="Q61" s="102"/>
      <c r="R61" s="102"/>
      <c r="S61" s="102"/>
      <c r="T61" s="102"/>
      <c r="U61" s="102"/>
      <c r="V61" s="102"/>
      <c r="W61" s="102"/>
      <c r="X61" s="102"/>
      <c r="Y61" s="102"/>
      <c r="Z61" s="102"/>
      <c r="AA61" s="102"/>
      <c r="AB61" s="589"/>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61"/>
    </row>
    <row r="62" spans="1:53" ht="51" hidden="1" customHeight="1" x14ac:dyDescent="0.25">
      <c r="A62" s="2878"/>
      <c r="B62" s="334" t="s">
        <v>885</v>
      </c>
      <c r="C62" s="2836"/>
      <c r="D62" s="583" t="s">
        <v>990</v>
      </c>
      <c r="E62" s="2912"/>
      <c r="F62" s="2836"/>
      <c r="G62" s="2836"/>
      <c r="H62" s="2836"/>
      <c r="I62" s="2827"/>
      <c r="J62" s="171"/>
      <c r="K62" s="102"/>
      <c r="L62" s="102"/>
      <c r="M62" s="102"/>
      <c r="N62" s="101"/>
      <c r="O62" s="102"/>
      <c r="P62" s="102"/>
      <c r="Q62" s="102"/>
      <c r="R62" s="102"/>
      <c r="S62" s="102"/>
      <c r="T62" s="102"/>
      <c r="U62" s="102"/>
      <c r="V62" s="102"/>
      <c r="W62" s="102"/>
      <c r="X62" s="102"/>
      <c r="Y62" s="102"/>
      <c r="Z62" s="102"/>
      <c r="AA62" s="102"/>
      <c r="AB62" s="589"/>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61"/>
    </row>
    <row r="63" spans="1:53" ht="15.75" hidden="1" customHeight="1" x14ac:dyDescent="0.25">
      <c r="A63" s="2878"/>
      <c r="B63" s="334" t="s">
        <v>885</v>
      </c>
      <c r="C63" s="2834" t="s">
        <v>989</v>
      </c>
      <c r="D63" s="333" t="s">
        <v>988</v>
      </c>
      <c r="E63" s="571" t="s">
        <v>987</v>
      </c>
      <c r="F63" s="570" t="s">
        <v>374</v>
      </c>
      <c r="G63" s="570" t="s">
        <v>124</v>
      </c>
      <c r="H63" s="570">
        <v>4</v>
      </c>
      <c r="I63" s="572">
        <v>1</v>
      </c>
      <c r="J63" s="171"/>
      <c r="K63" s="102"/>
      <c r="L63" s="102"/>
      <c r="M63" s="102"/>
      <c r="N63" s="101"/>
      <c r="O63" s="102"/>
      <c r="P63" s="102"/>
      <c r="Q63" s="102"/>
      <c r="R63" s="102"/>
      <c r="S63" s="102"/>
      <c r="T63" s="102"/>
      <c r="U63" s="102"/>
      <c r="V63" s="102"/>
      <c r="W63" s="102"/>
      <c r="X63" s="102"/>
      <c r="Y63" s="102"/>
      <c r="Z63" s="102"/>
      <c r="AA63" s="102"/>
      <c r="AB63" s="589"/>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61"/>
    </row>
    <row r="64" spans="1:53" ht="15.75" hidden="1" customHeight="1" x14ac:dyDescent="0.25">
      <c r="A64" s="2878"/>
      <c r="B64" s="334" t="s">
        <v>885</v>
      </c>
      <c r="C64" s="2835"/>
      <c r="D64" s="573" t="s">
        <v>986</v>
      </c>
      <c r="E64" s="562" t="s">
        <v>985</v>
      </c>
      <c r="F64" s="561" t="s">
        <v>129</v>
      </c>
      <c r="G64" s="561" t="s">
        <v>124</v>
      </c>
      <c r="H64" s="564">
        <v>1</v>
      </c>
      <c r="I64" s="565">
        <v>0.25</v>
      </c>
      <c r="J64" s="171"/>
      <c r="K64" s="102"/>
      <c r="L64" s="102"/>
      <c r="M64" s="102"/>
      <c r="N64" s="101"/>
      <c r="O64" s="102"/>
      <c r="P64" s="102"/>
      <c r="Q64" s="102"/>
      <c r="R64" s="102"/>
      <c r="S64" s="102"/>
      <c r="T64" s="102"/>
      <c r="U64" s="102"/>
      <c r="V64" s="102"/>
      <c r="W64" s="102"/>
      <c r="X64" s="102"/>
      <c r="Y64" s="102"/>
      <c r="Z64" s="102"/>
      <c r="AA64" s="102"/>
      <c r="AB64" s="589"/>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61"/>
    </row>
    <row r="65" spans="1:53" ht="15.75" hidden="1" customHeight="1" x14ac:dyDescent="0.25">
      <c r="A65" s="2878"/>
      <c r="B65" s="334" t="s">
        <v>885</v>
      </c>
      <c r="C65" s="2835"/>
      <c r="D65" s="2921" t="s">
        <v>984</v>
      </c>
      <c r="E65" s="562" t="s">
        <v>983</v>
      </c>
      <c r="F65" s="561" t="s">
        <v>982</v>
      </c>
      <c r="G65" s="561">
        <v>5004</v>
      </c>
      <c r="H65" s="561">
        <v>5153</v>
      </c>
      <c r="I65" s="572">
        <v>1271</v>
      </c>
      <c r="J65" s="171"/>
      <c r="K65" s="102"/>
      <c r="L65" s="102"/>
      <c r="M65" s="102"/>
      <c r="N65" s="101"/>
      <c r="O65" s="102"/>
      <c r="P65" s="102"/>
      <c r="Q65" s="102"/>
      <c r="R65" s="102"/>
      <c r="S65" s="102"/>
      <c r="T65" s="102"/>
      <c r="U65" s="102"/>
      <c r="V65" s="102"/>
      <c r="W65" s="102"/>
      <c r="X65" s="102"/>
      <c r="Y65" s="102"/>
      <c r="Z65" s="102"/>
      <c r="AA65" s="102"/>
      <c r="AB65" s="589"/>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61"/>
    </row>
    <row r="66" spans="1:53" ht="15.75" hidden="1" customHeight="1" x14ac:dyDescent="0.25">
      <c r="A66" s="2878"/>
      <c r="B66" s="334" t="s">
        <v>885</v>
      </c>
      <c r="C66" s="2836"/>
      <c r="D66" s="2878"/>
      <c r="E66" s="562" t="s">
        <v>981</v>
      </c>
      <c r="F66" s="561" t="s">
        <v>129</v>
      </c>
      <c r="G66" s="564">
        <v>0</v>
      </c>
      <c r="H66" s="564">
        <v>1</v>
      </c>
      <c r="I66" s="565">
        <v>0.25</v>
      </c>
      <c r="J66" s="171"/>
      <c r="K66" s="102"/>
      <c r="L66" s="102"/>
      <c r="M66" s="102"/>
      <c r="N66" s="101"/>
      <c r="O66" s="102"/>
      <c r="P66" s="102"/>
      <c r="Q66" s="102"/>
      <c r="R66" s="102"/>
      <c r="S66" s="102"/>
      <c r="T66" s="102"/>
      <c r="U66" s="102"/>
      <c r="V66" s="102"/>
      <c r="W66" s="102"/>
      <c r="X66" s="102"/>
      <c r="Y66" s="102"/>
      <c r="Z66" s="102"/>
      <c r="AA66" s="102"/>
      <c r="AB66" s="589"/>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61"/>
    </row>
    <row r="67" spans="1:53" ht="15.75" hidden="1" customHeight="1" x14ac:dyDescent="0.25">
      <c r="A67" s="2878"/>
      <c r="B67" s="334" t="s">
        <v>885</v>
      </c>
      <c r="C67" s="2834" t="s">
        <v>980</v>
      </c>
      <c r="D67" s="333" t="s">
        <v>979</v>
      </c>
      <c r="E67" s="571" t="s">
        <v>978</v>
      </c>
      <c r="F67" s="570" t="s">
        <v>129</v>
      </c>
      <c r="G67" s="569">
        <v>0</v>
      </c>
      <c r="H67" s="569">
        <v>1</v>
      </c>
      <c r="I67" s="565">
        <v>0.25</v>
      </c>
      <c r="J67" s="171"/>
      <c r="K67" s="102"/>
      <c r="L67" s="102"/>
      <c r="M67" s="102"/>
      <c r="N67" s="101"/>
      <c r="O67" s="102"/>
      <c r="P67" s="102"/>
      <c r="Q67" s="102"/>
      <c r="R67" s="102"/>
      <c r="S67" s="102"/>
      <c r="T67" s="102"/>
      <c r="U67" s="102"/>
      <c r="V67" s="102"/>
      <c r="W67" s="102"/>
      <c r="X67" s="102"/>
      <c r="Y67" s="102"/>
      <c r="Z67" s="102"/>
      <c r="AA67" s="102"/>
      <c r="AB67" s="589"/>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61"/>
    </row>
    <row r="68" spans="1:53" ht="15.75" hidden="1" customHeight="1" x14ac:dyDescent="0.25">
      <c r="A68" s="2878"/>
      <c r="B68" s="334" t="s">
        <v>885</v>
      </c>
      <c r="C68" s="2835"/>
      <c r="D68" s="333" t="s">
        <v>977</v>
      </c>
      <c r="E68" s="562" t="s">
        <v>976</v>
      </c>
      <c r="F68" s="561" t="s">
        <v>129</v>
      </c>
      <c r="G68" s="564">
        <v>0</v>
      </c>
      <c r="H68" s="564">
        <v>1</v>
      </c>
      <c r="I68" s="565">
        <v>0.25</v>
      </c>
      <c r="J68" s="171"/>
      <c r="K68" s="102"/>
      <c r="L68" s="102"/>
      <c r="M68" s="102"/>
      <c r="N68" s="101"/>
      <c r="O68" s="102"/>
      <c r="P68" s="102"/>
      <c r="Q68" s="102"/>
      <c r="R68" s="102"/>
      <c r="S68" s="102"/>
      <c r="T68" s="102"/>
      <c r="U68" s="102"/>
      <c r="V68" s="102"/>
      <c r="W68" s="102"/>
      <c r="X68" s="102"/>
      <c r="Y68" s="102"/>
      <c r="Z68" s="102"/>
      <c r="AA68" s="102"/>
      <c r="AB68" s="589"/>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61"/>
    </row>
    <row r="69" spans="1:53" ht="15.75" hidden="1" customHeight="1" x14ac:dyDescent="0.25">
      <c r="A69" s="2878"/>
      <c r="B69" s="334" t="s">
        <v>885</v>
      </c>
      <c r="C69" s="2835"/>
      <c r="D69" s="333" t="s">
        <v>975</v>
      </c>
      <c r="E69" s="562" t="s">
        <v>974</v>
      </c>
      <c r="F69" s="561" t="s">
        <v>129</v>
      </c>
      <c r="G69" s="561">
        <v>0</v>
      </c>
      <c r="H69" s="564">
        <v>1</v>
      </c>
      <c r="I69" s="565">
        <v>0.15</v>
      </c>
      <c r="J69" s="171"/>
      <c r="K69" s="102"/>
      <c r="L69" s="102"/>
      <c r="M69" s="102"/>
      <c r="N69" s="101"/>
      <c r="O69" s="102"/>
      <c r="P69" s="102"/>
      <c r="Q69" s="102"/>
      <c r="R69" s="102"/>
      <c r="S69" s="102"/>
      <c r="T69" s="102"/>
      <c r="U69" s="102"/>
      <c r="V69" s="102"/>
      <c r="W69" s="102"/>
      <c r="X69" s="102"/>
      <c r="Y69" s="102"/>
      <c r="Z69" s="102"/>
      <c r="AA69" s="102"/>
      <c r="AB69" s="589"/>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61"/>
    </row>
    <row r="70" spans="1:53" ht="15.75" hidden="1" customHeight="1" x14ac:dyDescent="0.25">
      <c r="A70" s="2878"/>
      <c r="B70" s="334" t="s">
        <v>885</v>
      </c>
      <c r="C70" s="2835"/>
      <c r="D70" s="2834" t="s">
        <v>973</v>
      </c>
      <c r="E70" s="333" t="s">
        <v>972</v>
      </c>
      <c r="F70" s="577" t="s">
        <v>129</v>
      </c>
      <c r="G70" s="578">
        <v>0</v>
      </c>
      <c r="H70" s="578">
        <v>1</v>
      </c>
      <c r="I70" s="565">
        <v>0.1</v>
      </c>
      <c r="J70" s="171"/>
      <c r="K70" s="102"/>
      <c r="L70" s="102"/>
      <c r="M70" s="102"/>
      <c r="N70" s="101"/>
      <c r="O70" s="102"/>
      <c r="P70" s="102"/>
      <c r="Q70" s="102"/>
      <c r="R70" s="102"/>
      <c r="S70" s="102"/>
      <c r="T70" s="102"/>
      <c r="U70" s="102"/>
      <c r="V70" s="102"/>
      <c r="W70" s="102"/>
      <c r="X70" s="102"/>
      <c r="Y70" s="102"/>
      <c r="Z70" s="102"/>
      <c r="AA70" s="102"/>
      <c r="AB70" s="589"/>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61"/>
    </row>
    <row r="71" spans="1:53" ht="15.75" hidden="1" customHeight="1" x14ac:dyDescent="0.25">
      <c r="A71" s="2878"/>
      <c r="B71" s="334" t="s">
        <v>885</v>
      </c>
      <c r="C71" s="2835"/>
      <c r="D71" s="2836"/>
      <c r="E71" s="333" t="s">
        <v>971</v>
      </c>
      <c r="F71" s="577" t="s">
        <v>129</v>
      </c>
      <c r="G71" s="578">
        <v>0</v>
      </c>
      <c r="H71" s="578">
        <v>1</v>
      </c>
      <c r="I71" s="565">
        <v>0.15</v>
      </c>
      <c r="J71" s="171"/>
      <c r="K71" s="102"/>
      <c r="L71" s="102"/>
      <c r="M71" s="102"/>
      <c r="N71" s="101"/>
      <c r="O71" s="102"/>
      <c r="P71" s="102"/>
      <c r="Q71" s="102"/>
      <c r="R71" s="102"/>
      <c r="S71" s="102"/>
      <c r="T71" s="102"/>
      <c r="U71" s="102"/>
      <c r="V71" s="102"/>
      <c r="W71" s="102"/>
      <c r="X71" s="102"/>
      <c r="Y71" s="102"/>
      <c r="Z71" s="102"/>
      <c r="AA71" s="102"/>
      <c r="AB71" s="589"/>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61"/>
    </row>
    <row r="72" spans="1:53" ht="25.5" hidden="1" customHeight="1" x14ac:dyDescent="0.25">
      <c r="A72" s="2878"/>
      <c r="B72" s="334" t="s">
        <v>885</v>
      </c>
      <c r="C72" s="2835"/>
      <c r="D72" s="333" t="s">
        <v>970</v>
      </c>
      <c r="E72" s="2834" t="s">
        <v>969</v>
      </c>
      <c r="F72" s="2837" t="s">
        <v>129</v>
      </c>
      <c r="G72" s="2838">
        <v>0</v>
      </c>
      <c r="H72" s="2838">
        <v>1</v>
      </c>
      <c r="I72" s="2826">
        <v>0.15</v>
      </c>
      <c r="J72" s="574"/>
      <c r="K72" s="102"/>
      <c r="L72" s="102"/>
      <c r="M72" s="102"/>
      <c r="N72" s="101"/>
      <c r="O72" s="102"/>
      <c r="P72" s="102"/>
      <c r="Q72" s="102"/>
      <c r="R72" s="102"/>
      <c r="S72" s="102"/>
      <c r="T72" s="102"/>
      <c r="U72" s="102"/>
      <c r="V72" s="102"/>
      <c r="W72" s="102"/>
      <c r="X72" s="102"/>
      <c r="Y72" s="102"/>
      <c r="Z72" s="102"/>
      <c r="AA72" s="102"/>
      <c r="AB72" s="589"/>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61"/>
    </row>
    <row r="73" spans="1:53" ht="25.5" hidden="1" customHeight="1" x14ac:dyDescent="0.25">
      <c r="A73" s="2878"/>
      <c r="B73" s="334" t="s">
        <v>885</v>
      </c>
      <c r="C73" s="2835"/>
      <c r="D73" s="333" t="s">
        <v>968</v>
      </c>
      <c r="E73" s="2912"/>
      <c r="F73" s="2836"/>
      <c r="G73" s="2836"/>
      <c r="H73" s="2836"/>
      <c r="I73" s="2827"/>
      <c r="J73" s="574"/>
      <c r="K73" s="102"/>
      <c r="L73" s="102"/>
      <c r="M73" s="102"/>
      <c r="N73" s="101"/>
      <c r="O73" s="102"/>
      <c r="P73" s="102"/>
      <c r="Q73" s="102"/>
      <c r="R73" s="102"/>
      <c r="S73" s="102"/>
      <c r="T73" s="102"/>
      <c r="U73" s="102"/>
      <c r="V73" s="102"/>
      <c r="W73" s="102"/>
      <c r="X73" s="102"/>
      <c r="Y73" s="102"/>
      <c r="Z73" s="102"/>
      <c r="AA73" s="102"/>
      <c r="AB73" s="589"/>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61"/>
    </row>
    <row r="74" spans="1:53" ht="15.75" hidden="1" customHeight="1" x14ac:dyDescent="0.25">
      <c r="A74" s="2878"/>
      <c r="B74" s="334" t="s">
        <v>885</v>
      </c>
      <c r="C74" s="2836"/>
      <c r="D74" s="573" t="s">
        <v>967</v>
      </c>
      <c r="E74" s="333" t="s">
        <v>966</v>
      </c>
      <c r="F74" s="577" t="s">
        <v>129</v>
      </c>
      <c r="G74" s="578">
        <v>0</v>
      </c>
      <c r="H74" s="578">
        <v>1</v>
      </c>
      <c r="I74" s="565">
        <v>0.15</v>
      </c>
      <c r="J74" s="574"/>
      <c r="K74" s="102"/>
      <c r="L74" s="102"/>
      <c r="M74" s="102"/>
      <c r="N74" s="101"/>
      <c r="O74" s="102"/>
      <c r="P74" s="102"/>
      <c r="Q74" s="102"/>
      <c r="R74" s="102"/>
      <c r="S74" s="102"/>
      <c r="T74" s="102"/>
      <c r="U74" s="102"/>
      <c r="V74" s="102"/>
      <c r="W74" s="102"/>
      <c r="X74" s="102"/>
      <c r="Y74" s="102"/>
      <c r="Z74" s="102"/>
      <c r="AA74" s="102"/>
      <c r="AB74" s="589"/>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61"/>
    </row>
    <row r="75" spans="1:53" ht="15.75" hidden="1" customHeight="1" x14ac:dyDescent="0.25">
      <c r="A75" s="2878"/>
      <c r="B75" s="334" t="s">
        <v>885</v>
      </c>
      <c r="C75" s="2837" t="s">
        <v>965</v>
      </c>
      <c r="D75" s="2834" t="s">
        <v>964</v>
      </c>
      <c r="E75" s="333" t="s">
        <v>963</v>
      </c>
      <c r="F75" s="577" t="s">
        <v>374</v>
      </c>
      <c r="G75" s="577" t="s">
        <v>124</v>
      </c>
      <c r="H75" s="577">
        <v>4</v>
      </c>
      <c r="I75" s="572">
        <v>1</v>
      </c>
      <c r="J75" s="574"/>
      <c r="K75" s="102"/>
      <c r="L75" s="102"/>
      <c r="M75" s="102"/>
      <c r="N75" s="101"/>
      <c r="O75" s="102"/>
      <c r="P75" s="102"/>
      <c r="Q75" s="102"/>
      <c r="R75" s="102"/>
      <c r="S75" s="102"/>
      <c r="T75" s="102"/>
      <c r="U75" s="102"/>
      <c r="V75" s="102"/>
      <c r="W75" s="102"/>
      <c r="X75" s="102"/>
      <c r="Y75" s="102"/>
      <c r="Z75" s="102"/>
      <c r="AA75" s="102"/>
      <c r="AB75" s="589"/>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61"/>
    </row>
    <row r="76" spans="1:53" ht="15.75" hidden="1" customHeight="1" x14ac:dyDescent="0.25">
      <c r="A76" s="2878"/>
      <c r="B76" s="334" t="s">
        <v>885</v>
      </c>
      <c r="C76" s="2835"/>
      <c r="D76" s="2835"/>
      <c r="E76" s="333" t="s">
        <v>962</v>
      </c>
      <c r="F76" s="561" t="s">
        <v>374</v>
      </c>
      <c r="G76" s="561" t="s">
        <v>124</v>
      </c>
      <c r="H76" s="561">
        <v>1900</v>
      </c>
      <c r="I76" s="330">
        <v>100</v>
      </c>
      <c r="J76" s="574"/>
      <c r="K76" s="102"/>
      <c r="L76" s="102"/>
      <c r="M76" s="102"/>
      <c r="N76" s="101"/>
      <c r="O76" s="102"/>
      <c r="P76" s="102"/>
      <c r="Q76" s="102"/>
      <c r="R76" s="102"/>
      <c r="S76" s="102"/>
      <c r="T76" s="102"/>
      <c r="U76" s="102"/>
      <c r="V76" s="102"/>
      <c r="W76" s="102"/>
      <c r="X76" s="102"/>
      <c r="Y76" s="102"/>
      <c r="Z76" s="102"/>
      <c r="AA76" s="102"/>
      <c r="AB76" s="589"/>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61"/>
    </row>
    <row r="77" spans="1:53" ht="15.75" hidden="1" customHeight="1" x14ac:dyDescent="0.25">
      <c r="A77" s="2878"/>
      <c r="B77" s="334" t="s">
        <v>885</v>
      </c>
      <c r="C77" s="2835"/>
      <c r="D77" s="2835"/>
      <c r="E77" s="333" t="s">
        <v>961</v>
      </c>
      <c r="F77" s="576" t="s">
        <v>374</v>
      </c>
      <c r="G77" s="576" t="s">
        <v>124</v>
      </c>
      <c r="H77" s="576">
        <v>4</v>
      </c>
      <c r="I77" s="572">
        <v>1</v>
      </c>
      <c r="J77" s="574"/>
      <c r="K77" s="102"/>
      <c r="L77" s="102"/>
      <c r="M77" s="102"/>
      <c r="N77" s="101"/>
      <c r="O77" s="102"/>
      <c r="P77" s="102"/>
      <c r="Q77" s="102"/>
      <c r="R77" s="102"/>
      <c r="S77" s="102"/>
      <c r="T77" s="102"/>
      <c r="U77" s="102"/>
      <c r="V77" s="102"/>
      <c r="W77" s="102"/>
      <c r="X77" s="102"/>
      <c r="Y77" s="102"/>
      <c r="Z77" s="102"/>
      <c r="AA77" s="102"/>
      <c r="AB77" s="589"/>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61"/>
    </row>
    <row r="78" spans="1:53" ht="25.5" hidden="1" customHeight="1" x14ac:dyDescent="0.25">
      <c r="A78" s="2878"/>
      <c r="B78" s="334" t="s">
        <v>885</v>
      </c>
      <c r="C78" s="2835"/>
      <c r="D78" s="2836"/>
      <c r="E78" s="2834" t="s">
        <v>960</v>
      </c>
      <c r="F78" s="2837" t="s">
        <v>129</v>
      </c>
      <c r="G78" s="2837">
        <v>0</v>
      </c>
      <c r="H78" s="2838">
        <v>1</v>
      </c>
      <c r="I78" s="2826">
        <v>0.15</v>
      </c>
      <c r="J78" s="574"/>
      <c r="K78" s="102"/>
      <c r="L78" s="102"/>
      <c r="M78" s="102"/>
      <c r="N78" s="101"/>
      <c r="O78" s="102"/>
      <c r="P78" s="102"/>
      <c r="Q78" s="102"/>
      <c r="R78" s="102"/>
      <c r="S78" s="102"/>
      <c r="T78" s="102"/>
      <c r="U78" s="102"/>
      <c r="V78" s="102"/>
      <c r="W78" s="102"/>
      <c r="X78" s="102"/>
      <c r="Y78" s="102"/>
      <c r="Z78" s="102"/>
      <c r="AA78" s="102"/>
      <c r="AB78" s="589"/>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61"/>
    </row>
    <row r="79" spans="1:53" ht="38.25" hidden="1" customHeight="1" x14ac:dyDescent="0.25">
      <c r="A79" s="2878"/>
      <c r="B79" s="334" t="s">
        <v>885</v>
      </c>
      <c r="C79" s="2835"/>
      <c r="D79" s="566" t="s">
        <v>959</v>
      </c>
      <c r="E79" s="2911"/>
      <c r="F79" s="2835"/>
      <c r="G79" s="2835"/>
      <c r="H79" s="2835"/>
      <c r="I79" s="2855"/>
      <c r="J79" s="574"/>
      <c r="K79" s="102"/>
      <c r="L79" s="102"/>
      <c r="M79" s="102"/>
      <c r="N79" s="101"/>
      <c r="O79" s="102"/>
      <c r="P79" s="102"/>
      <c r="Q79" s="102"/>
      <c r="R79" s="102"/>
      <c r="S79" s="102"/>
      <c r="T79" s="102"/>
      <c r="U79" s="102"/>
      <c r="V79" s="102"/>
      <c r="W79" s="102"/>
      <c r="X79" s="102"/>
      <c r="Y79" s="102"/>
      <c r="Z79" s="102"/>
      <c r="AA79" s="102"/>
      <c r="AB79" s="589"/>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61"/>
    </row>
    <row r="80" spans="1:53" ht="39" hidden="1" customHeight="1" x14ac:dyDescent="0.25">
      <c r="A80" s="2878"/>
      <c r="B80" s="334" t="s">
        <v>885</v>
      </c>
      <c r="C80" s="2835"/>
      <c r="D80" s="582" t="s">
        <v>958</v>
      </c>
      <c r="E80" s="2912"/>
      <c r="F80" s="2836"/>
      <c r="G80" s="2836"/>
      <c r="H80" s="2836"/>
      <c r="I80" s="2827"/>
      <c r="J80" s="574"/>
      <c r="K80" s="102"/>
      <c r="L80" s="102"/>
      <c r="M80" s="102"/>
      <c r="N80" s="101"/>
      <c r="O80" s="102"/>
      <c r="P80" s="102"/>
      <c r="Q80" s="102"/>
      <c r="R80" s="102"/>
      <c r="S80" s="102"/>
      <c r="T80" s="102"/>
      <c r="U80" s="102"/>
      <c r="V80" s="102"/>
      <c r="W80" s="102"/>
      <c r="X80" s="102"/>
      <c r="Y80" s="102"/>
      <c r="Z80" s="102"/>
      <c r="AA80" s="102"/>
      <c r="AB80" s="589"/>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61"/>
    </row>
    <row r="81" spans="1:53" ht="15.75" hidden="1" customHeight="1" x14ac:dyDescent="0.25">
      <c r="A81" s="2878"/>
      <c r="B81" s="334" t="s">
        <v>885</v>
      </c>
      <c r="C81" s="2835"/>
      <c r="D81" s="2834" t="s">
        <v>957</v>
      </c>
      <c r="E81" s="333" t="s">
        <v>956</v>
      </c>
      <c r="F81" s="558" t="s">
        <v>129</v>
      </c>
      <c r="G81" s="558">
        <v>0</v>
      </c>
      <c r="H81" s="558">
        <v>1</v>
      </c>
      <c r="I81" s="565">
        <v>0.25</v>
      </c>
      <c r="J81" s="574"/>
      <c r="K81" s="102"/>
      <c r="L81" s="102"/>
      <c r="M81" s="102"/>
      <c r="N81" s="101"/>
      <c r="O81" s="102"/>
      <c r="P81" s="102"/>
      <c r="Q81" s="102"/>
      <c r="R81" s="102"/>
      <c r="S81" s="102"/>
      <c r="T81" s="102"/>
      <c r="U81" s="102"/>
      <c r="V81" s="102"/>
      <c r="W81" s="102"/>
      <c r="X81" s="102"/>
      <c r="Y81" s="102"/>
      <c r="Z81" s="102"/>
      <c r="AA81" s="102"/>
      <c r="AB81" s="589"/>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61"/>
    </row>
    <row r="82" spans="1:53" ht="15.75" hidden="1" customHeight="1" x14ac:dyDescent="0.25">
      <c r="A82" s="2878"/>
      <c r="B82" s="334" t="s">
        <v>885</v>
      </c>
      <c r="C82" s="2835"/>
      <c r="D82" s="2836"/>
      <c r="E82" s="333" t="s">
        <v>955</v>
      </c>
      <c r="F82" s="558" t="s">
        <v>129</v>
      </c>
      <c r="G82" s="558">
        <v>0</v>
      </c>
      <c r="H82" s="558">
        <v>1</v>
      </c>
      <c r="I82" s="565">
        <v>0.25</v>
      </c>
      <c r="J82" s="574"/>
      <c r="K82" s="102"/>
      <c r="L82" s="102"/>
      <c r="M82" s="102"/>
      <c r="N82" s="101"/>
      <c r="O82" s="102"/>
      <c r="P82" s="102"/>
      <c r="Q82" s="102"/>
      <c r="R82" s="102"/>
      <c r="S82" s="102"/>
      <c r="T82" s="102"/>
      <c r="U82" s="102"/>
      <c r="V82" s="102"/>
      <c r="W82" s="102"/>
      <c r="X82" s="102"/>
      <c r="Y82" s="102"/>
      <c r="Z82" s="102"/>
      <c r="AA82" s="102"/>
      <c r="AB82" s="589"/>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61"/>
    </row>
    <row r="83" spans="1:53" ht="15.75" hidden="1" customHeight="1" x14ac:dyDescent="0.25">
      <c r="A83" s="2878"/>
      <c r="B83" s="334" t="s">
        <v>885</v>
      </c>
      <c r="C83" s="2835"/>
      <c r="D83" s="581" t="s">
        <v>954</v>
      </c>
      <c r="E83" s="333" t="s">
        <v>953</v>
      </c>
      <c r="F83" s="334" t="s">
        <v>129</v>
      </c>
      <c r="G83" s="334" t="s">
        <v>124</v>
      </c>
      <c r="H83" s="558">
        <v>1</v>
      </c>
      <c r="I83" s="565">
        <v>0.2</v>
      </c>
      <c r="J83" s="574"/>
      <c r="K83" s="102"/>
      <c r="L83" s="102"/>
      <c r="M83" s="102"/>
      <c r="N83" s="101"/>
      <c r="O83" s="102"/>
      <c r="P83" s="102"/>
      <c r="Q83" s="102"/>
      <c r="R83" s="102"/>
      <c r="S83" s="102"/>
      <c r="T83" s="102"/>
      <c r="U83" s="102"/>
      <c r="V83" s="102"/>
      <c r="W83" s="102"/>
      <c r="X83" s="102"/>
      <c r="Y83" s="102"/>
      <c r="Z83" s="102"/>
      <c r="AA83" s="102"/>
      <c r="AB83" s="589"/>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61"/>
    </row>
    <row r="84" spans="1:53" ht="15.75" hidden="1" customHeight="1" x14ac:dyDescent="0.25">
      <c r="A84" s="2878"/>
      <c r="B84" s="334" t="s">
        <v>885</v>
      </c>
      <c r="C84" s="2835"/>
      <c r="D84" s="2834" t="s">
        <v>952</v>
      </c>
      <c r="E84" s="333" t="s">
        <v>951</v>
      </c>
      <c r="F84" s="334" t="s">
        <v>129</v>
      </c>
      <c r="G84" s="334">
        <v>0</v>
      </c>
      <c r="H84" s="558">
        <v>1</v>
      </c>
      <c r="I84" s="565">
        <v>0.25</v>
      </c>
      <c r="J84" s="574"/>
      <c r="K84" s="102"/>
      <c r="L84" s="102"/>
      <c r="M84" s="102"/>
      <c r="N84" s="101"/>
      <c r="O84" s="102"/>
      <c r="P84" s="102"/>
      <c r="Q84" s="102"/>
      <c r="R84" s="102"/>
      <c r="S84" s="102"/>
      <c r="T84" s="102"/>
      <c r="U84" s="102"/>
      <c r="V84" s="102"/>
      <c r="W84" s="102"/>
      <c r="X84" s="102"/>
      <c r="Y84" s="102"/>
      <c r="Z84" s="102"/>
      <c r="AA84" s="102"/>
      <c r="AB84" s="589"/>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61"/>
    </row>
    <row r="85" spans="1:53" ht="51" hidden="1" customHeight="1" x14ac:dyDescent="0.25">
      <c r="A85" s="2878"/>
      <c r="B85" s="334" t="s">
        <v>885</v>
      </c>
      <c r="C85" s="2836"/>
      <c r="D85" s="2836"/>
      <c r="E85" s="333" t="s">
        <v>950</v>
      </c>
      <c r="F85" s="334" t="s">
        <v>577</v>
      </c>
      <c r="G85" s="334" t="s">
        <v>124</v>
      </c>
      <c r="H85" s="580">
        <v>16</v>
      </c>
      <c r="I85" s="572">
        <v>4</v>
      </c>
      <c r="J85" s="171"/>
      <c r="K85" s="102"/>
      <c r="L85" s="102"/>
      <c r="M85" s="102"/>
      <c r="N85" s="101"/>
      <c r="O85" s="102"/>
      <c r="P85" s="102"/>
      <c r="Q85" s="102"/>
      <c r="R85" s="102"/>
      <c r="S85" s="102"/>
      <c r="T85" s="102"/>
      <c r="U85" s="102"/>
      <c r="V85" s="102"/>
      <c r="W85" s="102"/>
      <c r="X85" s="102"/>
      <c r="Y85" s="102"/>
      <c r="Z85" s="102"/>
      <c r="AA85" s="102"/>
      <c r="AB85" s="589"/>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61"/>
    </row>
    <row r="86" spans="1:53" ht="15.75" hidden="1" customHeight="1" x14ac:dyDescent="0.25">
      <c r="A86" s="2878"/>
      <c r="B86" s="334" t="s">
        <v>885</v>
      </c>
      <c r="C86" s="2834" t="s">
        <v>949</v>
      </c>
      <c r="D86" s="333" t="s">
        <v>948</v>
      </c>
      <c r="E86" s="571" t="s">
        <v>947</v>
      </c>
      <c r="F86" s="570" t="s">
        <v>946</v>
      </c>
      <c r="G86" s="570" t="s">
        <v>124</v>
      </c>
      <c r="H86" s="570">
        <v>5</v>
      </c>
      <c r="I86" s="572">
        <v>1</v>
      </c>
      <c r="J86" s="171"/>
      <c r="K86" s="102"/>
      <c r="L86" s="102"/>
      <c r="M86" s="102"/>
      <c r="N86" s="101"/>
      <c r="O86" s="102"/>
      <c r="P86" s="102"/>
      <c r="Q86" s="102"/>
      <c r="R86" s="102"/>
      <c r="S86" s="102"/>
      <c r="T86" s="102"/>
      <c r="U86" s="102"/>
      <c r="V86" s="102"/>
      <c r="W86" s="102"/>
      <c r="X86" s="102"/>
      <c r="Y86" s="102"/>
      <c r="Z86" s="102"/>
      <c r="AA86" s="102"/>
      <c r="AB86" s="589"/>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61"/>
    </row>
    <row r="87" spans="1:53" ht="15.75" hidden="1" customHeight="1" x14ac:dyDescent="0.25">
      <c r="A87" s="2878"/>
      <c r="B87" s="334" t="s">
        <v>885</v>
      </c>
      <c r="C87" s="2835"/>
      <c r="D87" s="2834" t="s">
        <v>945</v>
      </c>
      <c r="E87" s="562" t="s">
        <v>944</v>
      </c>
      <c r="F87" s="561" t="s">
        <v>129</v>
      </c>
      <c r="G87" s="561" t="s">
        <v>124</v>
      </c>
      <c r="H87" s="564">
        <v>1</v>
      </c>
      <c r="I87" s="565">
        <v>0.25</v>
      </c>
      <c r="J87" s="171"/>
      <c r="K87" s="102"/>
      <c r="L87" s="102"/>
      <c r="M87" s="102"/>
      <c r="N87" s="101"/>
      <c r="O87" s="102"/>
      <c r="P87" s="102"/>
      <c r="Q87" s="102"/>
      <c r="R87" s="102"/>
      <c r="S87" s="102"/>
      <c r="T87" s="102"/>
      <c r="U87" s="102"/>
      <c r="V87" s="102"/>
      <c r="W87" s="102"/>
      <c r="X87" s="102"/>
      <c r="Y87" s="102"/>
      <c r="Z87" s="102"/>
      <c r="AA87" s="102"/>
      <c r="AB87" s="589"/>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61"/>
    </row>
    <row r="88" spans="1:53" ht="15.75" hidden="1" customHeight="1" x14ac:dyDescent="0.25">
      <c r="A88" s="2878"/>
      <c r="B88" s="334" t="s">
        <v>885</v>
      </c>
      <c r="C88" s="2836"/>
      <c r="D88" s="2836"/>
      <c r="E88" s="562" t="s">
        <v>943</v>
      </c>
      <c r="F88" s="561" t="s">
        <v>374</v>
      </c>
      <c r="G88" s="561" t="s">
        <v>124</v>
      </c>
      <c r="H88" s="561">
        <v>10</v>
      </c>
      <c r="I88" s="572">
        <v>1</v>
      </c>
      <c r="J88" s="171"/>
      <c r="K88" s="102"/>
      <c r="L88" s="102"/>
      <c r="M88" s="102"/>
      <c r="N88" s="101"/>
      <c r="O88" s="102"/>
      <c r="P88" s="102"/>
      <c r="Q88" s="102"/>
      <c r="R88" s="102"/>
      <c r="S88" s="102"/>
      <c r="T88" s="102"/>
      <c r="U88" s="102"/>
      <c r="V88" s="102"/>
      <c r="W88" s="102"/>
      <c r="X88" s="102"/>
      <c r="Y88" s="102"/>
      <c r="Z88" s="102"/>
      <c r="AA88" s="102"/>
      <c r="AB88" s="589"/>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61"/>
    </row>
    <row r="89" spans="1:53" ht="38.25" hidden="1" customHeight="1" x14ac:dyDescent="0.25">
      <c r="A89" s="2878"/>
      <c r="B89" s="334" t="s">
        <v>885</v>
      </c>
      <c r="C89" s="2834" t="s">
        <v>942</v>
      </c>
      <c r="D89" s="333" t="s">
        <v>941</v>
      </c>
      <c r="E89" s="2834" t="s">
        <v>940</v>
      </c>
      <c r="F89" s="2837" t="s">
        <v>939</v>
      </c>
      <c r="G89" s="2837">
        <v>3</v>
      </c>
      <c r="H89" s="2837">
        <v>12</v>
      </c>
      <c r="I89" s="2839">
        <v>3</v>
      </c>
      <c r="J89" s="171"/>
      <c r="K89" s="102"/>
      <c r="L89" s="102"/>
      <c r="M89" s="102"/>
      <c r="N89" s="101"/>
      <c r="O89" s="102"/>
      <c r="P89" s="102"/>
      <c r="Q89" s="102"/>
      <c r="R89" s="102"/>
      <c r="S89" s="102"/>
      <c r="T89" s="102"/>
      <c r="U89" s="102"/>
      <c r="V89" s="102"/>
      <c r="W89" s="102"/>
      <c r="X89" s="102"/>
      <c r="Y89" s="102"/>
      <c r="Z89" s="102"/>
      <c r="AA89" s="102"/>
      <c r="AB89" s="589"/>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61"/>
    </row>
    <row r="90" spans="1:53" ht="38.25" hidden="1" customHeight="1" x14ac:dyDescent="0.25">
      <c r="A90" s="2878"/>
      <c r="B90" s="334" t="s">
        <v>885</v>
      </c>
      <c r="C90" s="2835"/>
      <c r="D90" s="333" t="s">
        <v>938</v>
      </c>
      <c r="E90" s="2912"/>
      <c r="F90" s="2836"/>
      <c r="G90" s="2836"/>
      <c r="H90" s="2836"/>
      <c r="I90" s="2827"/>
      <c r="J90" s="171"/>
      <c r="K90" s="102"/>
      <c r="L90" s="102"/>
      <c r="M90" s="102"/>
      <c r="N90" s="101"/>
      <c r="O90" s="102"/>
      <c r="P90" s="102"/>
      <c r="Q90" s="102"/>
      <c r="R90" s="102"/>
      <c r="S90" s="102"/>
      <c r="T90" s="102"/>
      <c r="U90" s="102"/>
      <c r="V90" s="102"/>
      <c r="W90" s="102"/>
      <c r="X90" s="102"/>
      <c r="Y90" s="102"/>
      <c r="Z90" s="102"/>
      <c r="AA90" s="102"/>
      <c r="AB90" s="589"/>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61"/>
    </row>
    <row r="91" spans="1:53" ht="15.75" hidden="1" customHeight="1" x14ac:dyDescent="0.25">
      <c r="A91" s="2878"/>
      <c r="B91" s="334" t="s">
        <v>885</v>
      </c>
      <c r="C91" s="2835"/>
      <c r="D91" s="573" t="s">
        <v>937</v>
      </c>
      <c r="E91" s="333" t="s">
        <v>936</v>
      </c>
      <c r="F91" s="334" t="s">
        <v>935</v>
      </c>
      <c r="G91" s="334">
        <v>1000</v>
      </c>
      <c r="H91" s="334">
        <v>3000</v>
      </c>
      <c r="I91" s="572">
        <v>50</v>
      </c>
      <c r="J91" s="171"/>
      <c r="K91" s="102"/>
      <c r="L91" s="102"/>
      <c r="M91" s="102"/>
      <c r="N91" s="101"/>
      <c r="O91" s="102"/>
      <c r="P91" s="102"/>
      <c r="Q91" s="102"/>
      <c r="R91" s="102"/>
      <c r="S91" s="102"/>
      <c r="T91" s="102"/>
      <c r="U91" s="102"/>
      <c r="V91" s="102"/>
      <c r="W91" s="102"/>
      <c r="X91" s="102"/>
      <c r="Y91" s="102"/>
      <c r="Z91" s="102"/>
      <c r="AA91" s="102"/>
      <c r="AB91" s="589"/>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61"/>
    </row>
    <row r="92" spans="1:53" ht="15.75" hidden="1" customHeight="1" x14ac:dyDescent="0.25">
      <c r="A92" s="2878"/>
      <c r="B92" s="334" t="s">
        <v>885</v>
      </c>
      <c r="C92" s="2836"/>
      <c r="D92" s="579"/>
      <c r="E92" s="571" t="s">
        <v>934</v>
      </c>
      <c r="F92" s="577" t="s">
        <v>129</v>
      </c>
      <c r="G92" s="577">
        <v>0</v>
      </c>
      <c r="H92" s="578">
        <v>1</v>
      </c>
      <c r="I92" s="572">
        <v>1</v>
      </c>
      <c r="J92" s="171"/>
      <c r="K92" s="102"/>
      <c r="L92" s="102"/>
      <c r="M92" s="102"/>
      <c r="N92" s="101"/>
      <c r="O92" s="102"/>
      <c r="P92" s="102"/>
      <c r="Q92" s="102"/>
      <c r="R92" s="102"/>
      <c r="S92" s="102"/>
      <c r="T92" s="102"/>
      <c r="U92" s="102"/>
      <c r="V92" s="102"/>
      <c r="W92" s="102"/>
      <c r="X92" s="102"/>
      <c r="Y92" s="102"/>
      <c r="Z92" s="102"/>
      <c r="AA92" s="102"/>
      <c r="AB92" s="589"/>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61"/>
    </row>
    <row r="93" spans="1:53" ht="38.25" hidden="1" customHeight="1" x14ac:dyDescent="0.25">
      <c r="A93" s="2878"/>
      <c r="B93" s="334" t="s">
        <v>885</v>
      </c>
      <c r="C93" s="2834" t="s">
        <v>933</v>
      </c>
      <c r="D93" s="333" t="s">
        <v>932</v>
      </c>
      <c r="E93" s="2834" t="s">
        <v>931</v>
      </c>
      <c r="F93" s="2837" t="s">
        <v>129</v>
      </c>
      <c r="G93" s="2837" t="s">
        <v>124</v>
      </c>
      <c r="H93" s="2838">
        <v>1</v>
      </c>
      <c r="I93" s="2826">
        <v>0.25</v>
      </c>
      <c r="J93" s="171"/>
      <c r="K93" s="102"/>
      <c r="L93" s="102"/>
      <c r="M93" s="102"/>
      <c r="N93" s="101"/>
      <c r="O93" s="102"/>
      <c r="P93" s="102"/>
      <c r="Q93" s="102"/>
      <c r="R93" s="102"/>
      <c r="S93" s="102"/>
      <c r="T93" s="102"/>
      <c r="U93" s="102"/>
      <c r="V93" s="102"/>
      <c r="W93" s="102"/>
      <c r="X93" s="102"/>
      <c r="Y93" s="102"/>
      <c r="Z93" s="102"/>
      <c r="AA93" s="102"/>
      <c r="AB93" s="589"/>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61"/>
    </row>
    <row r="94" spans="1:53" ht="38.25" hidden="1" customHeight="1" x14ac:dyDescent="0.25">
      <c r="A94" s="2878"/>
      <c r="B94" s="334" t="s">
        <v>885</v>
      </c>
      <c r="C94" s="2835"/>
      <c r="D94" s="333" t="s">
        <v>930</v>
      </c>
      <c r="E94" s="2912"/>
      <c r="F94" s="2836"/>
      <c r="G94" s="2836"/>
      <c r="H94" s="2836"/>
      <c r="I94" s="2827"/>
      <c r="J94" s="171"/>
      <c r="K94" s="102"/>
      <c r="L94" s="102"/>
      <c r="M94" s="102"/>
      <c r="N94" s="101"/>
      <c r="O94" s="102"/>
      <c r="P94" s="102"/>
      <c r="Q94" s="102"/>
      <c r="R94" s="102"/>
      <c r="S94" s="102"/>
      <c r="T94" s="102"/>
      <c r="U94" s="102"/>
      <c r="V94" s="102"/>
      <c r="W94" s="102"/>
      <c r="X94" s="102"/>
      <c r="Y94" s="102"/>
      <c r="Z94" s="102"/>
      <c r="AA94" s="102"/>
      <c r="AB94" s="589"/>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61"/>
    </row>
    <row r="95" spans="1:53" ht="15.75" hidden="1" customHeight="1" x14ac:dyDescent="0.25">
      <c r="A95" s="2878"/>
      <c r="B95" s="334" t="s">
        <v>885</v>
      </c>
      <c r="C95" s="2835"/>
      <c r="D95" s="573" t="s">
        <v>929</v>
      </c>
      <c r="E95" s="571" t="s">
        <v>928</v>
      </c>
      <c r="F95" s="577" t="s">
        <v>927</v>
      </c>
      <c r="G95" s="577" t="s">
        <v>124</v>
      </c>
      <c r="H95" s="577">
        <v>1200</v>
      </c>
      <c r="I95" s="572">
        <v>300</v>
      </c>
      <c r="J95" s="171"/>
      <c r="K95" s="102"/>
      <c r="L95" s="102"/>
      <c r="M95" s="102"/>
      <c r="N95" s="101"/>
      <c r="O95" s="102"/>
      <c r="P95" s="102"/>
      <c r="Q95" s="102"/>
      <c r="R95" s="102"/>
      <c r="S95" s="102"/>
      <c r="T95" s="102"/>
      <c r="U95" s="102"/>
      <c r="V95" s="102"/>
      <c r="W95" s="102"/>
      <c r="X95" s="102"/>
      <c r="Y95" s="102"/>
      <c r="Z95" s="102"/>
      <c r="AA95" s="102"/>
      <c r="AB95" s="589"/>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61"/>
    </row>
    <row r="96" spans="1:53" ht="15.75" hidden="1" customHeight="1" x14ac:dyDescent="0.25">
      <c r="A96" s="2878"/>
      <c r="B96" s="334" t="s">
        <v>885</v>
      </c>
      <c r="C96" s="2835"/>
      <c r="D96" s="333" t="s">
        <v>926</v>
      </c>
      <c r="E96" s="562" t="s">
        <v>925</v>
      </c>
      <c r="F96" s="561" t="s">
        <v>924</v>
      </c>
      <c r="G96" s="561">
        <v>0</v>
      </c>
      <c r="H96" s="561">
        <v>6</v>
      </c>
      <c r="I96" s="572">
        <v>1</v>
      </c>
      <c r="J96" s="171"/>
      <c r="K96" s="102"/>
      <c r="L96" s="102"/>
      <c r="M96" s="102"/>
      <c r="N96" s="101"/>
      <c r="O96" s="102"/>
      <c r="P96" s="102"/>
      <c r="Q96" s="102"/>
      <c r="R96" s="102"/>
      <c r="S96" s="102"/>
      <c r="T96" s="102"/>
      <c r="U96" s="102"/>
      <c r="V96" s="102"/>
      <c r="W96" s="102"/>
      <c r="X96" s="102"/>
      <c r="Y96" s="102"/>
      <c r="Z96" s="102"/>
      <c r="AA96" s="102"/>
      <c r="AB96" s="589"/>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61"/>
    </row>
    <row r="97" spans="1:53" ht="15.75" hidden="1" customHeight="1" x14ac:dyDescent="0.25">
      <c r="A97" s="2878"/>
      <c r="B97" s="334" t="s">
        <v>885</v>
      </c>
      <c r="C97" s="2835"/>
      <c r="D97" s="333" t="s">
        <v>923</v>
      </c>
      <c r="E97" s="571" t="s">
        <v>922</v>
      </c>
      <c r="F97" s="576" t="s">
        <v>129</v>
      </c>
      <c r="G97" s="576">
        <v>0</v>
      </c>
      <c r="H97" s="575">
        <v>0.5</v>
      </c>
      <c r="I97" s="565">
        <v>0.1</v>
      </c>
      <c r="J97" s="171"/>
      <c r="K97" s="102"/>
      <c r="L97" s="102"/>
      <c r="M97" s="102"/>
      <c r="N97" s="101"/>
      <c r="O97" s="102"/>
      <c r="P97" s="102"/>
      <c r="Q97" s="102"/>
      <c r="R97" s="102"/>
      <c r="S97" s="102"/>
      <c r="T97" s="102"/>
      <c r="U97" s="102"/>
      <c r="V97" s="102"/>
      <c r="W97" s="102"/>
      <c r="X97" s="102"/>
      <c r="Y97" s="102"/>
      <c r="Z97" s="102"/>
      <c r="AA97" s="102"/>
      <c r="AB97" s="589"/>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61"/>
    </row>
    <row r="98" spans="1:53" ht="15.75" hidden="1" customHeight="1" x14ac:dyDescent="0.25">
      <c r="A98" s="2878"/>
      <c r="B98" s="334" t="s">
        <v>885</v>
      </c>
      <c r="C98" s="2835"/>
      <c r="D98" s="333" t="s">
        <v>921</v>
      </c>
      <c r="E98" s="562" t="s">
        <v>920</v>
      </c>
      <c r="F98" s="561" t="s">
        <v>919</v>
      </c>
      <c r="G98" s="561">
        <v>0</v>
      </c>
      <c r="H98" s="561">
        <v>8</v>
      </c>
      <c r="I98" s="572">
        <v>1</v>
      </c>
      <c r="J98" s="171"/>
      <c r="K98" s="102"/>
      <c r="L98" s="102"/>
      <c r="M98" s="102"/>
      <c r="N98" s="101"/>
      <c r="O98" s="102"/>
      <c r="P98" s="102"/>
      <c r="Q98" s="102"/>
      <c r="R98" s="102"/>
      <c r="S98" s="102"/>
      <c r="T98" s="102"/>
      <c r="U98" s="102"/>
      <c r="V98" s="102"/>
      <c r="W98" s="102"/>
      <c r="X98" s="102"/>
      <c r="Y98" s="102"/>
      <c r="Z98" s="102"/>
      <c r="AA98" s="102"/>
      <c r="AB98" s="589"/>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61"/>
    </row>
    <row r="99" spans="1:53" ht="15.75" hidden="1" customHeight="1" x14ac:dyDescent="0.25">
      <c r="A99" s="2878"/>
      <c r="B99" s="334" t="s">
        <v>885</v>
      </c>
      <c r="C99" s="2836"/>
      <c r="D99" s="333" t="s">
        <v>918</v>
      </c>
      <c r="E99" s="571" t="s">
        <v>917</v>
      </c>
      <c r="F99" s="576" t="s">
        <v>129</v>
      </c>
      <c r="G99" s="576">
        <v>0</v>
      </c>
      <c r="H99" s="575">
        <v>0.4</v>
      </c>
      <c r="I99" s="565">
        <v>0.1</v>
      </c>
      <c r="J99" s="171"/>
      <c r="K99" s="102"/>
      <c r="L99" s="102"/>
      <c r="M99" s="102"/>
      <c r="N99" s="101"/>
      <c r="O99" s="102"/>
      <c r="P99" s="102"/>
      <c r="Q99" s="102"/>
      <c r="R99" s="102"/>
      <c r="S99" s="102"/>
      <c r="T99" s="102"/>
      <c r="U99" s="102"/>
      <c r="V99" s="102"/>
      <c r="W99" s="102"/>
      <c r="X99" s="102"/>
      <c r="Y99" s="102"/>
      <c r="Z99" s="102"/>
      <c r="AA99" s="102"/>
      <c r="AB99" s="589"/>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61"/>
    </row>
    <row r="100" spans="1:53" ht="15.75" hidden="1" customHeight="1" x14ac:dyDescent="0.25">
      <c r="A100" s="2878"/>
      <c r="B100" s="334" t="s">
        <v>885</v>
      </c>
      <c r="C100" s="2837" t="s">
        <v>916</v>
      </c>
      <c r="D100" s="2929" t="s">
        <v>915</v>
      </c>
      <c r="E100" s="571" t="s">
        <v>914</v>
      </c>
      <c r="F100" s="570" t="s">
        <v>634</v>
      </c>
      <c r="G100" s="570">
        <v>0</v>
      </c>
      <c r="H100" s="569">
        <v>0.8</v>
      </c>
      <c r="I100" s="565">
        <v>0.8</v>
      </c>
      <c r="J100" s="171"/>
      <c r="K100" s="102"/>
      <c r="L100" s="102"/>
      <c r="M100" s="102"/>
      <c r="N100" s="101"/>
      <c r="O100" s="102"/>
      <c r="P100" s="102"/>
      <c r="Q100" s="102"/>
      <c r="R100" s="102"/>
      <c r="S100" s="102"/>
      <c r="T100" s="102"/>
      <c r="U100" s="102"/>
      <c r="V100" s="102"/>
      <c r="W100" s="102"/>
      <c r="X100" s="102"/>
      <c r="Y100" s="102"/>
      <c r="Z100" s="102"/>
      <c r="AA100" s="102"/>
      <c r="AB100" s="589"/>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61"/>
    </row>
    <row r="101" spans="1:53" ht="15.75" hidden="1" customHeight="1" x14ac:dyDescent="0.25">
      <c r="A101" s="2878"/>
      <c r="B101" s="334" t="s">
        <v>885</v>
      </c>
      <c r="C101" s="2835"/>
      <c r="D101" s="2835"/>
      <c r="E101" s="562" t="s">
        <v>913</v>
      </c>
      <c r="F101" s="561" t="s">
        <v>129</v>
      </c>
      <c r="G101" s="561">
        <v>0</v>
      </c>
      <c r="H101" s="564">
        <v>1</v>
      </c>
      <c r="I101" s="565">
        <v>0.1</v>
      </c>
      <c r="J101" s="171"/>
      <c r="K101" s="102"/>
      <c r="L101" s="102"/>
      <c r="M101" s="102"/>
      <c r="N101" s="101"/>
      <c r="O101" s="102"/>
      <c r="P101" s="102"/>
      <c r="Q101" s="102"/>
      <c r="R101" s="102"/>
      <c r="S101" s="102"/>
      <c r="T101" s="102"/>
      <c r="U101" s="102"/>
      <c r="V101" s="102"/>
      <c r="W101" s="102"/>
      <c r="X101" s="102"/>
      <c r="Y101" s="102"/>
      <c r="Z101" s="102"/>
      <c r="AA101" s="102"/>
      <c r="AB101" s="589"/>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61"/>
    </row>
    <row r="102" spans="1:53" ht="15.75" hidden="1" customHeight="1" x14ac:dyDescent="0.25">
      <c r="A102" s="2878"/>
      <c r="B102" s="334" t="s">
        <v>885</v>
      </c>
      <c r="C102" s="2835"/>
      <c r="D102" s="2835"/>
      <c r="E102" s="562" t="s">
        <v>912</v>
      </c>
      <c r="F102" s="561" t="s">
        <v>634</v>
      </c>
      <c r="G102" s="564">
        <v>0.89</v>
      </c>
      <c r="H102" s="564">
        <v>0.9</v>
      </c>
      <c r="I102" s="565">
        <v>0.9</v>
      </c>
      <c r="J102" s="574"/>
      <c r="K102" s="102"/>
      <c r="L102" s="102"/>
      <c r="M102" s="102"/>
      <c r="N102" s="101"/>
      <c r="O102" s="102"/>
      <c r="P102" s="102"/>
      <c r="Q102" s="102"/>
      <c r="R102" s="102"/>
      <c r="S102" s="102"/>
      <c r="T102" s="102"/>
      <c r="U102" s="102"/>
      <c r="V102" s="102"/>
      <c r="W102" s="102"/>
      <c r="X102" s="102"/>
      <c r="Y102" s="102"/>
      <c r="Z102" s="102"/>
      <c r="AA102" s="102"/>
      <c r="AB102" s="589"/>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61"/>
    </row>
    <row r="103" spans="1:53" ht="15.75" hidden="1" customHeight="1" x14ac:dyDescent="0.25">
      <c r="A103" s="2878"/>
      <c r="B103" s="334" t="s">
        <v>885</v>
      </c>
      <c r="C103" s="2835"/>
      <c r="D103" s="2835"/>
      <c r="E103" s="562" t="s">
        <v>911</v>
      </c>
      <c r="F103" s="561" t="s">
        <v>374</v>
      </c>
      <c r="G103" s="561">
        <v>1</v>
      </c>
      <c r="H103" s="561">
        <v>4</v>
      </c>
      <c r="I103" s="572">
        <v>1</v>
      </c>
      <c r="J103" s="574"/>
      <c r="K103" s="102"/>
      <c r="L103" s="102"/>
      <c r="M103" s="102"/>
      <c r="N103" s="101"/>
      <c r="O103" s="102"/>
      <c r="P103" s="102"/>
      <c r="Q103" s="102"/>
      <c r="R103" s="102"/>
      <c r="S103" s="102"/>
      <c r="T103" s="102"/>
      <c r="U103" s="102"/>
      <c r="V103" s="102"/>
      <c r="W103" s="102"/>
      <c r="X103" s="102"/>
      <c r="Y103" s="102"/>
      <c r="Z103" s="102"/>
      <c r="AA103" s="102"/>
      <c r="AB103" s="589"/>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61"/>
    </row>
    <row r="104" spans="1:53" ht="15.75" hidden="1" customHeight="1" x14ac:dyDescent="0.25">
      <c r="A104" s="2878"/>
      <c r="B104" s="334" t="s">
        <v>885</v>
      </c>
      <c r="C104" s="2835"/>
      <c r="D104" s="2835"/>
      <c r="E104" s="562" t="s">
        <v>910</v>
      </c>
      <c r="F104" s="561" t="s">
        <v>898</v>
      </c>
      <c r="G104" s="561" t="s">
        <v>124</v>
      </c>
      <c r="H104" s="564">
        <v>0.8</v>
      </c>
      <c r="I104" s="565">
        <v>0.1</v>
      </c>
      <c r="J104" s="574"/>
      <c r="K104" s="102"/>
      <c r="L104" s="102"/>
      <c r="M104" s="102"/>
      <c r="N104" s="101"/>
      <c r="O104" s="102"/>
      <c r="P104" s="102"/>
      <c r="Q104" s="102"/>
      <c r="R104" s="102"/>
      <c r="S104" s="102"/>
      <c r="T104" s="102"/>
      <c r="U104" s="102"/>
      <c r="V104" s="102"/>
      <c r="W104" s="102"/>
      <c r="X104" s="102"/>
      <c r="Y104" s="102"/>
      <c r="Z104" s="102"/>
      <c r="AA104" s="102"/>
      <c r="AB104" s="589"/>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61"/>
    </row>
    <row r="105" spans="1:53" ht="15.75" hidden="1" customHeight="1" x14ac:dyDescent="0.25">
      <c r="A105" s="2878"/>
      <c r="B105" s="334" t="s">
        <v>885</v>
      </c>
      <c r="C105" s="2835"/>
      <c r="D105" s="2835"/>
      <c r="E105" s="562" t="s">
        <v>909</v>
      </c>
      <c r="F105" s="561" t="s">
        <v>634</v>
      </c>
      <c r="G105" s="561" t="s">
        <v>124</v>
      </c>
      <c r="H105" s="564">
        <v>0.8</v>
      </c>
      <c r="I105" s="565">
        <v>0.8</v>
      </c>
      <c r="J105" s="574"/>
      <c r="K105" s="102"/>
      <c r="L105" s="102"/>
      <c r="M105" s="102"/>
      <c r="N105" s="101"/>
      <c r="O105" s="102"/>
      <c r="P105" s="102"/>
      <c r="Q105" s="102"/>
      <c r="R105" s="102"/>
      <c r="S105" s="102"/>
      <c r="T105" s="102"/>
      <c r="U105" s="102"/>
      <c r="V105" s="102"/>
      <c r="W105" s="102"/>
      <c r="X105" s="102"/>
      <c r="Y105" s="102"/>
      <c r="Z105" s="102"/>
      <c r="AA105" s="102"/>
      <c r="AB105" s="589"/>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61"/>
    </row>
    <row r="106" spans="1:53" ht="15.75" hidden="1" customHeight="1" x14ac:dyDescent="0.25">
      <c r="A106" s="2878"/>
      <c r="B106" s="334" t="s">
        <v>885</v>
      </c>
      <c r="C106" s="2835"/>
      <c r="D106" s="2835"/>
      <c r="E106" s="562" t="s">
        <v>908</v>
      </c>
      <c r="F106" s="561" t="s">
        <v>634</v>
      </c>
      <c r="G106" s="561" t="s">
        <v>124</v>
      </c>
      <c r="H106" s="564">
        <v>0.8</v>
      </c>
      <c r="I106" s="565">
        <v>0.8</v>
      </c>
      <c r="J106" s="574"/>
      <c r="K106" s="102"/>
      <c r="L106" s="102"/>
      <c r="M106" s="102"/>
      <c r="N106" s="101"/>
      <c r="O106" s="102"/>
      <c r="P106" s="102"/>
      <c r="Q106" s="102"/>
      <c r="R106" s="102"/>
      <c r="S106" s="102"/>
      <c r="T106" s="102"/>
      <c r="U106" s="102"/>
      <c r="V106" s="102"/>
      <c r="W106" s="102"/>
      <c r="X106" s="102"/>
      <c r="Y106" s="102"/>
      <c r="Z106" s="102"/>
      <c r="AA106" s="102"/>
      <c r="AB106" s="589"/>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61"/>
    </row>
    <row r="107" spans="1:53" ht="15.75" hidden="1" customHeight="1" x14ac:dyDescent="0.25">
      <c r="A107" s="2878"/>
      <c r="B107" s="334" t="s">
        <v>885</v>
      </c>
      <c r="C107" s="2835"/>
      <c r="D107" s="2835"/>
      <c r="E107" s="562" t="s">
        <v>907</v>
      </c>
      <c r="F107" s="561" t="s">
        <v>898</v>
      </c>
      <c r="G107" s="561" t="s">
        <v>124</v>
      </c>
      <c r="H107" s="564">
        <v>1</v>
      </c>
      <c r="I107" s="565">
        <v>0.25</v>
      </c>
      <c r="J107" s="574"/>
      <c r="K107" s="102"/>
      <c r="L107" s="102"/>
      <c r="M107" s="102"/>
      <c r="N107" s="101"/>
      <c r="O107" s="102"/>
      <c r="P107" s="102"/>
      <c r="Q107" s="102"/>
      <c r="R107" s="102"/>
      <c r="S107" s="102"/>
      <c r="T107" s="102"/>
      <c r="U107" s="102"/>
      <c r="V107" s="102"/>
      <c r="W107" s="102"/>
      <c r="X107" s="102"/>
      <c r="Y107" s="102"/>
      <c r="Z107" s="102"/>
      <c r="AA107" s="102"/>
      <c r="AB107" s="589"/>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61"/>
    </row>
    <row r="108" spans="1:53" ht="15.75" hidden="1" customHeight="1" x14ac:dyDescent="0.25">
      <c r="A108" s="2878"/>
      <c r="B108" s="334" t="s">
        <v>885</v>
      </c>
      <c r="C108" s="2836"/>
      <c r="D108" s="573" t="s">
        <v>906</v>
      </c>
      <c r="E108" s="562" t="s">
        <v>905</v>
      </c>
      <c r="F108" s="561" t="s">
        <v>904</v>
      </c>
      <c r="G108" s="561" t="s">
        <v>124</v>
      </c>
      <c r="H108" s="561">
        <v>6400</v>
      </c>
      <c r="I108" s="572">
        <v>1600</v>
      </c>
      <c r="J108" s="171"/>
      <c r="K108" s="102"/>
      <c r="L108" s="102"/>
      <c r="M108" s="102"/>
      <c r="N108" s="101"/>
      <c r="O108" s="102"/>
      <c r="P108" s="102"/>
      <c r="Q108" s="102"/>
      <c r="R108" s="102"/>
      <c r="S108" s="102"/>
      <c r="T108" s="102"/>
      <c r="U108" s="102"/>
      <c r="V108" s="102"/>
      <c r="W108" s="102"/>
      <c r="X108" s="102"/>
      <c r="Y108" s="102"/>
      <c r="Z108" s="102"/>
      <c r="AA108" s="102"/>
      <c r="AB108" s="589"/>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61"/>
    </row>
    <row r="109" spans="1:53" ht="15.75" hidden="1" customHeight="1" x14ac:dyDescent="0.25">
      <c r="A109" s="2878"/>
      <c r="B109" s="334" t="s">
        <v>885</v>
      </c>
      <c r="C109" s="2834" t="s">
        <v>903</v>
      </c>
      <c r="D109" s="2834" t="s">
        <v>902</v>
      </c>
      <c r="E109" s="571" t="s">
        <v>901</v>
      </c>
      <c r="F109" s="570" t="s">
        <v>898</v>
      </c>
      <c r="G109" s="569">
        <v>0</v>
      </c>
      <c r="H109" s="569">
        <v>1</v>
      </c>
      <c r="I109" s="565">
        <v>0.1</v>
      </c>
      <c r="J109" s="171"/>
      <c r="K109" s="102"/>
      <c r="L109" s="102"/>
      <c r="M109" s="102"/>
      <c r="N109" s="101"/>
      <c r="O109" s="102"/>
      <c r="P109" s="102"/>
      <c r="Q109" s="102"/>
      <c r="R109" s="102"/>
      <c r="S109" s="102"/>
      <c r="T109" s="102"/>
      <c r="U109" s="102"/>
      <c r="V109" s="102"/>
      <c r="W109" s="102"/>
      <c r="X109" s="102"/>
      <c r="Y109" s="102"/>
      <c r="Z109" s="102"/>
      <c r="AA109" s="102"/>
      <c r="AB109" s="589"/>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61"/>
    </row>
    <row r="110" spans="1:53" ht="15.75" hidden="1" customHeight="1" x14ac:dyDescent="0.25">
      <c r="A110" s="2878"/>
      <c r="B110" s="334" t="s">
        <v>885</v>
      </c>
      <c r="C110" s="2835"/>
      <c r="D110" s="2835"/>
      <c r="E110" s="562" t="s">
        <v>900</v>
      </c>
      <c r="F110" s="561" t="s">
        <v>898</v>
      </c>
      <c r="G110" s="564">
        <v>0</v>
      </c>
      <c r="H110" s="564">
        <v>0.5</v>
      </c>
      <c r="I110" s="565">
        <v>0.1</v>
      </c>
      <c r="J110" s="171"/>
      <c r="K110" s="102"/>
      <c r="L110" s="102"/>
      <c r="M110" s="102"/>
      <c r="N110" s="101"/>
      <c r="O110" s="102"/>
      <c r="P110" s="102"/>
      <c r="Q110" s="102"/>
      <c r="R110" s="102"/>
      <c r="S110" s="102"/>
      <c r="T110" s="102"/>
      <c r="U110" s="102"/>
      <c r="V110" s="102"/>
      <c r="W110" s="102"/>
      <c r="X110" s="102"/>
      <c r="Y110" s="102"/>
      <c r="Z110" s="102"/>
      <c r="AA110" s="102"/>
      <c r="AB110" s="589"/>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61"/>
    </row>
    <row r="111" spans="1:53" ht="15.75" hidden="1" customHeight="1" x14ac:dyDescent="0.25">
      <c r="A111" s="2878"/>
      <c r="B111" s="334" t="s">
        <v>885</v>
      </c>
      <c r="C111" s="2835"/>
      <c r="D111" s="2836"/>
      <c r="E111" s="562" t="s">
        <v>899</v>
      </c>
      <c r="F111" s="561" t="s">
        <v>898</v>
      </c>
      <c r="G111" s="564">
        <v>0</v>
      </c>
      <c r="H111" s="564">
        <v>0.8</v>
      </c>
      <c r="I111" s="565">
        <v>0.1</v>
      </c>
      <c r="J111" s="171"/>
      <c r="K111" s="102"/>
      <c r="L111" s="102"/>
      <c r="M111" s="102"/>
      <c r="N111" s="101"/>
      <c r="O111" s="102"/>
      <c r="P111" s="102"/>
      <c r="Q111" s="102"/>
      <c r="R111" s="102"/>
      <c r="S111" s="102"/>
      <c r="T111" s="102"/>
      <c r="U111" s="102"/>
      <c r="V111" s="102"/>
      <c r="W111" s="102"/>
      <c r="X111" s="102"/>
      <c r="Y111" s="102"/>
      <c r="Z111" s="102"/>
      <c r="AA111" s="102"/>
      <c r="AB111" s="589"/>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61"/>
    </row>
    <row r="112" spans="1:53" ht="15.75" hidden="1" customHeight="1" x14ac:dyDescent="0.25">
      <c r="A112" s="2878"/>
      <c r="B112" s="334" t="s">
        <v>885</v>
      </c>
      <c r="C112" s="2836"/>
      <c r="D112" s="333" t="s">
        <v>897</v>
      </c>
      <c r="E112" s="562" t="s">
        <v>896</v>
      </c>
      <c r="F112" s="561" t="s">
        <v>129</v>
      </c>
      <c r="G112" s="568">
        <v>0</v>
      </c>
      <c r="H112" s="568">
        <v>1</v>
      </c>
      <c r="I112" s="567">
        <v>1</v>
      </c>
      <c r="J112" s="171"/>
      <c r="K112" s="102"/>
      <c r="L112" s="102"/>
      <c r="M112" s="102"/>
      <c r="N112" s="101"/>
      <c r="O112" s="102"/>
      <c r="P112" s="102"/>
      <c r="Q112" s="102"/>
      <c r="R112" s="102"/>
      <c r="S112" s="102"/>
      <c r="T112" s="102"/>
      <c r="U112" s="102"/>
      <c r="V112" s="102"/>
      <c r="W112" s="102"/>
      <c r="X112" s="102"/>
      <c r="Y112" s="102"/>
      <c r="Z112" s="102"/>
      <c r="AA112" s="102"/>
      <c r="AB112" s="589"/>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61"/>
    </row>
    <row r="113" spans="1:53" ht="15.75" hidden="1" customHeight="1" x14ac:dyDescent="0.25">
      <c r="A113" s="2878"/>
      <c r="B113" s="334" t="s">
        <v>885</v>
      </c>
      <c r="C113" s="566" t="s">
        <v>895</v>
      </c>
      <c r="D113" s="333" t="s">
        <v>894</v>
      </c>
      <c r="E113" s="333" t="s">
        <v>893</v>
      </c>
      <c r="F113" s="561" t="s">
        <v>129</v>
      </c>
      <c r="G113" s="558">
        <v>0</v>
      </c>
      <c r="H113" s="558">
        <v>0.8</v>
      </c>
      <c r="I113" s="565">
        <v>0.8</v>
      </c>
      <c r="J113" s="171"/>
      <c r="K113" s="102"/>
      <c r="L113" s="102"/>
      <c r="M113" s="102"/>
      <c r="N113" s="101"/>
      <c r="O113" s="102"/>
      <c r="P113" s="102"/>
      <c r="Q113" s="102"/>
      <c r="R113" s="102"/>
      <c r="S113" s="102"/>
      <c r="T113" s="102"/>
      <c r="U113" s="102"/>
      <c r="V113" s="102"/>
      <c r="W113" s="102"/>
      <c r="X113" s="102"/>
      <c r="Y113" s="102"/>
      <c r="Z113" s="102"/>
      <c r="AA113" s="102"/>
      <c r="AB113" s="589"/>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61"/>
    </row>
    <row r="114" spans="1:53" ht="15.75" hidden="1" customHeight="1" x14ac:dyDescent="0.25">
      <c r="A114" s="2878"/>
      <c r="B114" s="334" t="s">
        <v>885</v>
      </c>
      <c r="C114" s="2834" t="s">
        <v>892</v>
      </c>
      <c r="D114" s="2834" t="s">
        <v>891</v>
      </c>
      <c r="E114" s="562" t="s">
        <v>890</v>
      </c>
      <c r="F114" s="561" t="s">
        <v>129</v>
      </c>
      <c r="G114" s="564">
        <v>0</v>
      </c>
      <c r="H114" s="564">
        <v>0.8</v>
      </c>
      <c r="I114" s="563">
        <v>0.8</v>
      </c>
      <c r="J114" s="171"/>
      <c r="K114" s="102"/>
      <c r="L114" s="102"/>
      <c r="M114" s="102"/>
      <c r="N114" s="101"/>
      <c r="O114" s="102"/>
      <c r="P114" s="102"/>
      <c r="Q114" s="102"/>
      <c r="R114" s="102"/>
      <c r="S114" s="102"/>
      <c r="T114" s="102"/>
      <c r="U114" s="102"/>
      <c r="V114" s="102"/>
      <c r="W114" s="102"/>
      <c r="X114" s="102"/>
      <c r="Y114" s="102"/>
      <c r="Z114" s="102"/>
      <c r="AA114" s="102"/>
      <c r="AB114" s="589"/>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61"/>
    </row>
    <row r="115" spans="1:53" ht="15.75" hidden="1" customHeight="1" x14ac:dyDescent="0.25">
      <c r="A115" s="2878"/>
      <c r="B115" s="334" t="s">
        <v>885</v>
      </c>
      <c r="C115" s="2836"/>
      <c r="D115" s="2836"/>
      <c r="E115" s="562" t="s">
        <v>889</v>
      </c>
      <c r="F115" s="561" t="s">
        <v>129</v>
      </c>
      <c r="G115" s="560">
        <v>0</v>
      </c>
      <c r="H115" s="560">
        <v>0.8</v>
      </c>
      <c r="I115" s="557">
        <v>0.1</v>
      </c>
      <c r="J115" s="171"/>
      <c r="K115" s="102"/>
      <c r="L115" s="102"/>
      <c r="M115" s="102"/>
      <c r="N115" s="101"/>
      <c r="O115" s="102"/>
      <c r="P115" s="102"/>
      <c r="Q115" s="102"/>
      <c r="R115" s="102"/>
      <c r="S115" s="102"/>
      <c r="T115" s="102"/>
      <c r="U115" s="102"/>
      <c r="V115" s="102"/>
      <c r="W115" s="102"/>
      <c r="X115" s="102"/>
      <c r="Y115" s="102"/>
      <c r="Z115" s="102"/>
      <c r="AA115" s="102"/>
      <c r="AB115" s="589"/>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61"/>
    </row>
    <row r="116" spans="1:53" ht="15.75" hidden="1" customHeight="1" x14ac:dyDescent="0.25">
      <c r="A116" s="2878"/>
      <c r="B116" s="334" t="s">
        <v>885</v>
      </c>
      <c r="C116" s="2834" t="s">
        <v>888</v>
      </c>
      <c r="D116" s="2834" t="s">
        <v>887</v>
      </c>
      <c r="E116" s="333" t="s">
        <v>886</v>
      </c>
      <c r="F116" s="334" t="s">
        <v>236</v>
      </c>
      <c r="G116" s="559">
        <v>0</v>
      </c>
      <c r="H116" s="559">
        <v>1</v>
      </c>
      <c r="I116" s="557">
        <v>0.25</v>
      </c>
      <c r="J116" s="171"/>
      <c r="K116" s="102"/>
      <c r="L116" s="102"/>
      <c r="M116" s="102"/>
      <c r="N116" s="101"/>
      <c r="O116" s="102"/>
      <c r="P116" s="102"/>
      <c r="Q116" s="102"/>
      <c r="R116" s="102"/>
      <c r="S116" s="102"/>
      <c r="T116" s="102"/>
      <c r="U116" s="102"/>
      <c r="V116" s="102"/>
      <c r="W116" s="102"/>
      <c r="X116" s="102"/>
      <c r="Y116" s="102"/>
      <c r="Z116" s="102"/>
      <c r="AA116" s="102"/>
      <c r="AB116" s="589"/>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61"/>
    </row>
    <row r="117" spans="1:53" ht="15.75" hidden="1" customHeight="1" x14ac:dyDescent="0.25">
      <c r="A117" s="2878"/>
      <c r="B117" s="334" t="s">
        <v>885</v>
      </c>
      <c r="C117" s="2836"/>
      <c r="D117" s="2914"/>
      <c r="E117" s="333" t="s">
        <v>884</v>
      </c>
      <c r="F117" s="334" t="s">
        <v>129</v>
      </c>
      <c r="G117" s="558">
        <v>0</v>
      </c>
      <c r="H117" s="558">
        <v>1</v>
      </c>
      <c r="I117" s="557">
        <v>0.25</v>
      </c>
      <c r="J117" s="171"/>
      <c r="K117" s="102"/>
      <c r="L117" s="102"/>
      <c r="M117" s="102"/>
      <c r="N117" s="101"/>
      <c r="O117" s="102"/>
      <c r="P117" s="102"/>
      <c r="Q117" s="102"/>
      <c r="R117" s="102"/>
      <c r="S117" s="102"/>
      <c r="T117" s="102"/>
      <c r="U117" s="102"/>
      <c r="V117" s="102"/>
      <c r="W117" s="102"/>
      <c r="X117" s="102"/>
      <c r="Y117" s="102"/>
      <c r="Z117" s="102"/>
      <c r="AA117" s="102"/>
      <c r="AB117" s="589"/>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61"/>
    </row>
    <row r="118" spans="1:53" ht="38.25" hidden="1" customHeight="1" x14ac:dyDescent="0.25">
      <c r="A118" s="2878"/>
      <c r="B118" s="479" t="s">
        <v>752</v>
      </c>
      <c r="C118" s="2892" t="s">
        <v>883</v>
      </c>
      <c r="D118" s="2920" t="s">
        <v>882</v>
      </c>
      <c r="E118" s="319" t="s">
        <v>881</v>
      </c>
      <c r="F118" s="323" t="s">
        <v>103</v>
      </c>
      <c r="G118" s="556">
        <v>0</v>
      </c>
      <c r="H118" s="556">
        <v>1</v>
      </c>
      <c r="I118" s="395">
        <v>0</v>
      </c>
      <c r="J118" s="171"/>
      <c r="K118" s="102"/>
      <c r="L118" s="102"/>
      <c r="M118" s="102"/>
      <c r="N118" s="101"/>
      <c r="O118" s="102"/>
      <c r="P118" s="102"/>
      <c r="Q118" s="102"/>
      <c r="R118" s="102"/>
      <c r="S118" s="102"/>
      <c r="T118" s="102"/>
      <c r="U118" s="102"/>
      <c r="V118" s="102"/>
      <c r="W118" s="102"/>
      <c r="X118" s="102"/>
      <c r="Y118" s="102"/>
      <c r="Z118" s="102"/>
      <c r="AA118" s="102"/>
      <c r="AB118" s="589"/>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61"/>
    </row>
    <row r="119" spans="1:53" ht="15.75" hidden="1" customHeight="1" x14ac:dyDescent="0.25">
      <c r="A119" s="2878"/>
      <c r="B119" s="479" t="s">
        <v>752</v>
      </c>
      <c r="C119" s="2836"/>
      <c r="D119" s="2835"/>
      <c r="E119" s="319" t="s">
        <v>880</v>
      </c>
      <c r="F119" s="323" t="s">
        <v>227</v>
      </c>
      <c r="G119" s="554">
        <v>0</v>
      </c>
      <c r="H119" s="554">
        <v>0.3</v>
      </c>
      <c r="I119" s="395"/>
      <c r="J119" s="171"/>
      <c r="K119" s="102"/>
      <c r="L119" s="102"/>
      <c r="M119" s="102"/>
      <c r="N119" s="101"/>
      <c r="O119" s="102"/>
      <c r="P119" s="102"/>
      <c r="Q119" s="102"/>
      <c r="R119" s="102"/>
      <c r="S119" s="102"/>
      <c r="T119" s="102"/>
      <c r="U119" s="102"/>
      <c r="V119" s="102"/>
      <c r="W119" s="102"/>
      <c r="X119" s="102"/>
      <c r="Y119" s="102"/>
      <c r="Z119" s="102"/>
      <c r="AA119" s="102"/>
      <c r="AB119" s="589"/>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61"/>
    </row>
    <row r="120" spans="1:53" ht="15.75" hidden="1" customHeight="1" x14ac:dyDescent="0.25">
      <c r="A120" s="2878"/>
      <c r="B120" s="479" t="s">
        <v>752</v>
      </c>
      <c r="C120" s="319" t="s">
        <v>879</v>
      </c>
      <c r="D120" s="2835"/>
      <c r="E120" s="319" t="s">
        <v>878</v>
      </c>
      <c r="F120" s="522" t="s">
        <v>877</v>
      </c>
      <c r="G120" s="323">
        <v>12</v>
      </c>
      <c r="H120" s="323">
        <v>14</v>
      </c>
      <c r="I120" s="317">
        <v>8</v>
      </c>
      <c r="J120" s="171"/>
      <c r="K120" s="102"/>
      <c r="L120" s="102"/>
      <c r="M120" s="102"/>
      <c r="N120" s="101"/>
      <c r="O120" s="102"/>
      <c r="P120" s="102"/>
      <c r="Q120" s="102"/>
      <c r="R120" s="102"/>
      <c r="S120" s="102"/>
      <c r="T120" s="102"/>
      <c r="U120" s="102"/>
      <c r="V120" s="102"/>
      <c r="W120" s="102"/>
      <c r="X120" s="102"/>
      <c r="Y120" s="102"/>
      <c r="Z120" s="102"/>
      <c r="AA120" s="102"/>
      <c r="AB120" s="589"/>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61"/>
    </row>
    <row r="121" spans="1:53" ht="15.75" hidden="1" customHeight="1" x14ac:dyDescent="0.25">
      <c r="A121" s="2878"/>
      <c r="B121" s="479" t="s">
        <v>752</v>
      </c>
      <c r="C121" s="319" t="s">
        <v>871</v>
      </c>
      <c r="D121" s="2835"/>
      <c r="E121" s="319" t="s">
        <v>870</v>
      </c>
      <c r="F121" s="323" t="s">
        <v>869</v>
      </c>
      <c r="G121" s="323">
        <v>256</v>
      </c>
      <c r="H121" s="323">
        <v>320</v>
      </c>
      <c r="I121" s="317">
        <v>280</v>
      </c>
      <c r="J121" s="171"/>
      <c r="K121" s="102"/>
      <c r="L121" s="102"/>
      <c r="M121" s="102"/>
      <c r="N121" s="101"/>
      <c r="O121" s="102"/>
      <c r="P121" s="102"/>
      <c r="Q121" s="102"/>
      <c r="R121" s="102"/>
      <c r="S121" s="102"/>
      <c r="T121" s="102"/>
      <c r="U121" s="102"/>
      <c r="V121" s="102"/>
      <c r="W121" s="102"/>
      <c r="X121" s="102"/>
      <c r="Y121" s="102"/>
      <c r="Z121" s="102"/>
      <c r="AA121" s="102"/>
      <c r="AB121" s="589"/>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61"/>
    </row>
    <row r="122" spans="1:53" ht="15.75" hidden="1" customHeight="1" x14ac:dyDescent="0.25">
      <c r="A122" s="2878"/>
      <c r="B122" s="479" t="s">
        <v>752</v>
      </c>
      <c r="C122" s="319" t="s">
        <v>863</v>
      </c>
      <c r="D122" s="2835"/>
      <c r="E122" s="319" t="s">
        <v>862</v>
      </c>
      <c r="F122" s="323" t="s">
        <v>861</v>
      </c>
      <c r="G122" s="323">
        <v>12</v>
      </c>
      <c r="H122" s="323">
        <v>20</v>
      </c>
      <c r="I122" s="317">
        <v>1</v>
      </c>
      <c r="J122" s="171"/>
      <c r="K122" s="102"/>
      <c r="L122" s="102"/>
      <c r="M122" s="102"/>
      <c r="N122" s="101"/>
      <c r="O122" s="102"/>
      <c r="P122" s="102"/>
      <c r="Q122" s="102"/>
      <c r="R122" s="102"/>
      <c r="S122" s="102"/>
      <c r="T122" s="102"/>
      <c r="U122" s="102"/>
      <c r="V122" s="102"/>
      <c r="W122" s="102"/>
      <c r="X122" s="102"/>
      <c r="Y122" s="102"/>
      <c r="Z122" s="102"/>
      <c r="AA122" s="102"/>
      <c r="AB122" s="589"/>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61"/>
    </row>
    <row r="123" spans="1:53" ht="15.75" hidden="1" customHeight="1" x14ac:dyDescent="0.25">
      <c r="A123" s="2878"/>
      <c r="B123" s="479" t="s">
        <v>752</v>
      </c>
      <c r="C123" s="319" t="s">
        <v>855</v>
      </c>
      <c r="D123" s="2835"/>
      <c r="E123" s="319" t="s">
        <v>854</v>
      </c>
      <c r="F123" s="323" t="s">
        <v>853</v>
      </c>
      <c r="G123" s="323">
        <v>3</v>
      </c>
      <c r="H123" s="323">
        <v>7</v>
      </c>
      <c r="I123" s="317">
        <v>1</v>
      </c>
      <c r="J123" s="171"/>
      <c r="K123" s="102"/>
      <c r="L123" s="102"/>
      <c r="M123" s="102"/>
      <c r="N123" s="101"/>
      <c r="O123" s="102"/>
      <c r="P123" s="102"/>
      <c r="Q123" s="102"/>
      <c r="R123" s="102"/>
      <c r="S123" s="102"/>
      <c r="T123" s="102"/>
      <c r="U123" s="102"/>
      <c r="V123" s="102"/>
      <c r="W123" s="102"/>
      <c r="X123" s="102"/>
      <c r="Y123" s="102"/>
      <c r="Z123" s="102"/>
      <c r="AA123" s="102"/>
      <c r="AB123" s="589"/>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61"/>
    </row>
    <row r="124" spans="1:53" ht="15.75" hidden="1" customHeight="1" x14ac:dyDescent="0.25">
      <c r="A124" s="2878"/>
      <c r="B124" s="479" t="s">
        <v>752</v>
      </c>
      <c r="C124" s="319" t="s">
        <v>849</v>
      </c>
      <c r="D124" s="2835"/>
      <c r="E124" s="319" t="s">
        <v>848</v>
      </c>
      <c r="F124" s="323" t="s">
        <v>847</v>
      </c>
      <c r="G124" s="323">
        <v>1</v>
      </c>
      <c r="H124" s="323">
        <v>11</v>
      </c>
      <c r="I124" s="317">
        <v>2</v>
      </c>
      <c r="J124" s="171"/>
      <c r="K124" s="102"/>
      <c r="L124" s="102"/>
      <c r="M124" s="102"/>
      <c r="N124" s="101"/>
      <c r="O124" s="102"/>
      <c r="P124" s="102"/>
      <c r="Q124" s="102"/>
      <c r="R124" s="102"/>
      <c r="S124" s="102"/>
      <c r="T124" s="102"/>
      <c r="U124" s="102"/>
      <c r="V124" s="102"/>
      <c r="W124" s="102"/>
      <c r="X124" s="102"/>
      <c r="Y124" s="102"/>
      <c r="Z124" s="102"/>
      <c r="AA124" s="102"/>
      <c r="AB124" s="589"/>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61"/>
    </row>
    <row r="125" spans="1:53" ht="15.75" hidden="1" customHeight="1" x14ac:dyDescent="0.25">
      <c r="A125" s="2878"/>
      <c r="B125" s="479" t="s">
        <v>752</v>
      </c>
      <c r="C125" s="402" t="s">
        <v>843</v>
      </c>
      <c r="D125" s="2836"/>
      <c r="E125" s="319" t="s">
        <v>842</v>
      </c>
      <c r="F125" s="522" t="s">
        <v>841</v>
      </c>
      <c r="G125" s="323">
        <v>20</v>
      </c>
      <c r="H125" s="323">
        <v>43</v>
      </c>
      <c r="I125" s="317">
        <v>2</v>
      </c>
      <c r="J125" s="171"/>
      <c r="K125" s="102"/>
      <c r="L125" s="102"/>
      <c r="M125" s="102"/>
      <c r="N125" s="101"/>
      <c r="O125" s="102"/>
      <c r="P125" s="102"/>
      <c r="Q125" s="102"/>
      <c r="R125" s="102"/>
      <c r="S125" s="102"/>
      <c r="T125" s="102"/>
      <c r="U125" s="102"/>
      <c r="V125" s="102"/>
      <c r="W125" s="102"/>
      <c r="X125" s="102"/>
      <c r="Y125" s="102"/>
      <c r="Z125" s="102"/>
      <c r="AA125" s="102"/>
      <c r="AB125" s="589"/>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61"/>
    </row>
    <row r="126" spans="1:53" ht="15.75" hidden="1" customHeight="1" x14ac:dyDescent="0.25">
      <c r="A126" s="2878"/>
      <c r="B126" s="479" t="s">
        <v>752</v>
      </c>
      <c r="C126" s="2892" t="s">
        <v>836</v>
      </c>
      <c r="D126" s="2910" t="s">
        <v>835</v>
      </c>
      <c r="E126" s="319" t="s">
        <v>834</v>
      </c>
      <c r="F126" s="522" t="s">
        <v>833</v>
      </c>
      <c r="G126" s="323">
        <v>8</v>
      </c>
      <c r="H126" s="323">
        <v>12</v>
      </c>
      <c r="I126" s="317">
        <v>1</v>
      </c>
      <c r="J126" s="171"/>
      <c r="K126" s="102"/>
      <c r="L126" s="102"/>
      <c r="M126" s="102"/>
      <c r="N126" s="101"/>
      <c r="O126" s="102"/>
      <c r="P126" s="102"/>
      <c r="Q126" s="102"/>
      <c r="R126" s="102"/>
      <c r="S126" s="102"/>
      <c r="T126" s="102"/>
      <c r="U126" s="102"/>
      <c r="V126" s="102"/>
      <c r="W126" s="102"/>
      <c r="X126" s="102"/>
      <c r="Y126" s="102"/>
      <c r="Z126" s="102"/>
      <c r="AA126" s="102"/>
      <c r="AB126" s="589"/>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61"/>
    </row>
    <row r="127" spans="1:53" ht="38.25" hidden="1" customHeight="1" x14ac:dyDescent="0.25">
      <c r="A127" s="2878"/>
      <c r="B127" s="479" t="s">
        <v>752</v>
      </c>
      <c r="C127" s="2836"/>
      <c r="D127" s="2835"/>
      <c r="E127" s="319" t="s">
        <v>831</v>
      </c>
      <c r="F127" s="319" t="s">
        <v>129</v>
      </c>
      <c r="G127" s="320" t="s">
        <v>124</v>
      </c>
      <c r="H127" s="318">
        <v>1</v>
      </c>
      <c r="I127" s="317">
        <v>0.15</v>
      </c>
      <c r="J127" s="171"/>
      <c r="K127" s="102"/>
      <c r="L127" s="102"/>
      <c r="M127" s="102"/>
      <c r="N127" s="101"/>
      <c r="O127" s="102"/>
      <c r="P127" s="102"/>
      <c r="Q127" s="102"/>
      <c r="R127" s="102"/>
      <c r="S127" s="102"/>
      <c r="T127" s="102"/>
      <c r="U127" s="102"/>
      <c r="V127" s="102"/>
      <c r="W127" s="102"/>
      <c r="X127" s="102"/>
      <c r="Y127" s="102"/>
      <c r="Z127" s="102"/>
      <c r="AA127" s="102"/>
      <c r="AB127" s="589"/>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61"/>
    </row>
    <row r="128" spans="1:53" ht="15.75" hidden="1" customHeight="1" x14ac:dyDescent="0.25">
      <c r="A128" s="2878"/>
      <c r="B128" s="479" t="s">
        <v>752</v>
      </c>
      <c r="C128" s="2892" t="s">
        <v>830</v>
      </c>
      <c r="D128" s="2835"/>
      <c r="E128" s="319" t="s">
        <v>829</v>
      </c>
      <c r="F128" s="323" t="s">
        <v>531</v>
      </c>
      <c r="G128" s="323" t="s">
        <v>124</v>
      </c>
      <c r="H128" s="323">
        <v>6200</v>
      </c>
      <c r="I128" s="317">
        <v>200</v>
      </c>
      <c r="J128" s="171"/>
      <c r="K128" s="102"/>
      <c r="L128" s="102"/>
      <c r="M128" s="102"/>
      <c r="N128" s="101"/>
      <c r="O128" s="102"/>
      <c r="P128" s="102"/>
      <c r="Q128" s="102"/>
      <c r="R128" s="102"/>
      <c r="S128" s="102"/>
      <c r="T128" s="102"/>
      <c r="U128" s="102"/>
      <c r="V128" s="102"/>
      <c r="W128" s="102"/>
      <c r="X128" s="102"/>
      <c r="Y128" s="102"/>
      <c r="Z128" s="102"/>
      <c r="AA128" s="102"/>
      <c r="AB128" s="589"/>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61"/>
    </row>
    <row r="129" spans="1:53" ht="15.75" hidden="1" customHeight="1" x14ac:dyDescent="0.25">
      <c r="A129" s="2878"/>
      <c r="B129" s="479" t="s">
        <v>752</v>
      </c>
      <c r="C129" s="2836"/>
      <c r="D129" s="2914"/>
      <c r="E129" s="319" t="s">
        <v>824</v>
      </c>
      <c r="F129" s="320" t="s">
        <v>531</v>
      </c>
      <c r="G129" s="320" t="s">
        <v>124</v>
      </c>
      <c r="H129" s="320">
        <v>1280</v>
      </c>
      <c r="I129" s="317">
        <v>80</v>
      </c>
      <c r="J129" s="171"/>
      <c r="K129" s="102"/>
      <c r="L129" s="102"/>
      <c r="M129" s="102"/>
      <c r="N129" s="101"/>
      <c r="O129" s="102"/>
      <c r="P129" s="102"/>
      <c r="Q129" s="102"/>
      <c r="R129" s="102"/>
      <c r="S129" s="102"/>
      <c r="T129" s="102"/>
      <c r="U129" s="102"/>
      <c r="V129" s="102"/>
      <c r="W129" s="102"/>
      <c r="X129" s="102"/>
      <c r="Y129" s="102"/>
      <c r="Z129" s="102"/>
      <c r="AA129" s="102"/>
      <c r="AB129" s="589"/>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61"/>
    </row>
    <row r="130" spans="1:53" ht="15.75" hidden="1" customHeight="1" x14ac:dyDescent="0.25">
      <c r="A130" s="2878"/>
      <c r="B130" s="479" t="s">
        <v>752</v>
      </c>
      <c r="C130" s="2925" t="s">
        <v>820</v>
      </c>
      <c r="D130" s="2926" t="s">
        <v>819</v>
      </c>
      <c r="E130" s="473" t="s">
        <v>818</v>
      </c>
      <c r="F130" s="198" t="s">
        <v>129</v>
      </c>
      <c r="G130" s="120">
        <v>1</v>
      </c>
      <c r="H130" s="120">
        <v>1</v>
      </c>
      <c r="I130" s="509">
        <v>0.1</v>
      </c>
      <c r="J130" s="171"/>
      <c r="K130" s="102"/>
      <c r="L130" s="102"/>
      <c r="M130" s="102"/>
      <c r="N130" s="101"/>
      <c r="O130" s="102"/>
      <c r="P130" s="102"/>
      <c r="Q130" s="102"/>
      <c r="R130" s="102"/>
      <c r="S130" s="102"/>
      <c r="T130" s="102"/>
      <c r="U130" s="102"/>
      <c r="V130" s="102"/>
      <c r="W130" s="102"/>
      <c r="X130" s="102"/>
      <c r="Y130" s="102"/>
      <c r="Z130" s="102"/>
      <c r="AA130" s="102"/>
      <c r="AB130" s="589"/>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61"/>
    </row>
    <row r="131" spans="1:53" ht="15.75" hidden="1" customHeight="1" x14ac:dyDescent="0.25">
      <c r="A131" s="2878"/>
      <c r="B131" s="479" t="s">
        <v>752</v>
      </c>
      <c r="C131" s="2835"/>
      <c r="D131" s="2835"/>
      <c r="E131" s="473" t="s">
        <v>815</v>
      </c>
      <c r="F131" s="198" t="s">
        <v>814</v>
      </c>
      <c r="G131" s="108">
        <v>1</v>
      </c>
      <c r="H131" s="108">
        <v>3</v>
      </c>
      <c r="I131" s="477">
        <v>1</v>
      </c>
      <c r="J131" s="171"/>
      <c r="K131" s="102"/>
      <c r="L131" s="102"/>
      <c r="M131" s="102"/>
      <c r="N131" s="101"/>
      <c r="O131" s="102"/>
      <c r="P131" s="102"/>
      <c r="Q131" s="102"/>
      <c r="R131" s="102"/>
      <c r="S131" s="102"/>
      <c r="T131" s="102"/>
      <c r="U131" s="102"/>
      <c r="V131" s="102"/>
      <c r="W131" s="102"/>
      <c r="X131" s="102"/>
      <c r="Y131" s="102"/>
      <c r="Z131" s="102"/>
      <c r="AA131" s="102"/>
      <c r="AB131" s="589"/>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61"/>
    </row>
    <row r="132" spans="1:53" ht="15.75" hidden="1" customHeight="1" x14ac:dyDescent="0.25">
      <c r="A132" s="2878"/>
      <c r="B132" s="479" t="s">
        <v>752</v>
      </c>
      <c r="C132" s="2836"/>
      <c r="D132" s="2836"/>
      <c r="E132" s="473" t="s">
        <v>808</v>
      </c>
      <c r="F132" s="198" t="s">
        <v>807</v>
      </c>
      <c r="G132" s="108">
        <v>0</v>
      </c>
      <c r="H132" s="108">
        <v>2</v>
      </c>
      <c r="I132" s="477"/>
      <c r="J132" s="171"/>
      <c r="K132" s="102"/>
      <c r="L132" s="102"/>
      <c r="M132" s="102"/>
      <c r="N132" s="101"/>
      <c r="O132" s="102"/>
      <c r="P132" s="102"/>
      <c r="Q132" s="102"/>
      <c r="R132" s="102"/>
      <c r="S132" s="102"/>
      <c r="T132" s="102"/>
      <c r="U132" s="102"/>
      <c r="V132" s="102"/>
      <c r="W132" s="102"/>
      <c r="X132" s="102"/>
      <c r="Y132" s="102"/>
      <c r="Z132" s="102"/>
      <c r="AA132" s="102"/>
      <c r="AB132" s="589"/>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61"/>
    </row>
    <row r="133" spans="1:53" ht="15.75" hidden="1" customHeight="1" x14ac:dyDescent="0.25">
      <c r="A133" s="2878"/>
      <c r="B133" s="479" t="s">
        <v>752</v>
      </c>
      <c r="C133" s="2873" t="s">
        <v>806</v>
      </c>
      <c r="D133" s="2873" t="s">
        <v>805</v>
      </c>
      <c r="E133" s="473" t="s">
        <v>804</v>
      </c>
      <c r="F133" s="108" t="s">
        <v>803</v>
      </c>
      <c r="G133" s="108">
        <v>120</v>
      </c>
      <c r="H133" s="108">
        <v>180</v>
      </c>
      <c r="I133" s="477">
        <v>30</v>
      </c>
      <c r="J133" s="171"/>
      <c r="K133" s="102"/>
      <c r="L133" s="102"/>
      <c r="M133" s="102"/>
      <c r="N133" s="101"/>
      <c r="O133" s="102"/>
      <c r="P133" s="102"/>
      <c r="Q133" s="102"/>
      <c r="R133" s="102"/>
      <c r="S133" s="102"/>
      <c r="T133" s="102"/>
      <c r="U133" s="102"/>
      <c r="V133" s="102"/>
      <c r="W133" s="102"/>
      <c r="X133" s="102"/>
      <c r="Y133" s="102"/>
      <c r="Z133" s="102"/>
      <c r="AA133" s="102"/>
      <c r="AB133" s="589"/>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61"/>
    </row>
    <row r="134" spans="1:53" ht="15.75" hidden="1" customHeight="1" x14ac:dyDescent="0.25">
      <c r="A134" s="2878"/>
      <c r="B134" s="479" t="s">
        <v>752</v>
      </c>
      <c r="C134" s="2835"/>
      <c r="D134" s="2835"/>
      <c r="E134" s="473" t="s">
        <v>798</v>
      </c>
      <c r="F134" s="108" t="s">
        <v>797</v>
      </c>
      <c r="G134" s="108" t="s">
        <v>124</v>
      </c>
      <c r="H134" s="108">
        <v>1</v>
      </c>
      <c r="I134" s="477">
        <v>0</v>
      </c>
      <c r="J134" s="171"/>
      <c r="K134" s="102"/>
      <c r="L134" s="102"/>
      <c r="M134" s="102"/>
      <c r="N134" s="101"/>
      <c r="O134" s="102"/>
      <c r="P134" s="102"/>
      <c r="Q134" s="102"/>
      <c r="R134" s="102"/>
      <c r="S134" s="102"/>
      <c r="T134" s="102"/>
      <c r="U134" s="102"/>
      <c r="V134" s="102"/>
      <c r="W134" s="102"/>
      <c r="X134" s="102"/>
      <c r="Y134" s="102"/>
      <c r="Z134" s="102"/>
      <c r="AA134" s="102"/>
      <c r="AB134" s="589"/>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61"/>
    </row>
    <row r="135" spans="1:53" ht="15.75" hidden="1" customHeight="1" x14ac:dyDescent="0.25">
      <c r="A135" s="2878"/>
      <c r="B135" s="479" t="s">
        <v>752</v>
      </c>
      <c r="C135" s="2835"/>
      <c r="D135" s="2835"/>
      <c r="E135" s="473" t="s">
        <v>795</v>
      </c>
      <c r="F135" s="108" t="s">
        <v>470</v>
      </c>
      <c r="G135" s="492">
        <v>0</v>
      </c>
      <c r="H135" s="492">
        <v>1</v>
      </c>
      <c r="I135" s="491">
        <v>0.3</v>
      </c>
      <c r="J135" s="171"/>
      <c r="K135" s="102"/>
      <c r="L135" s="102"/>
      <c r="M135" s="102"/>
      <c r="N135" s="101"/>
      <c r="O135" s="102"/>
      <c r="P135" s="102"/>
      <c r="Q135" s="102"/>
      <c r="R135" s="102"/>
      <c r="S135" s="102"/>
      <c r="T135" s="102"/>
      <c r="U135" s="102"/>
      <c r="V135" s="102"/>
      <c r="W135" s="102"/>
      <c r="X135" s="102"/>
      <c r="Y135" s="102"/>
      <c r="Z135" s="102"/>
      <c r="AA135" s="102"/>
      <c r="AB135" s="589"/>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61"/>
    </row>
    <row r="136" spans="1:53" ht="15.75" hidden="1" customHeight="1" x14ac:dyDescent="0.25">
      <c r="A136" s="2878"/>
      <c r="B136" s="479" t="s">
        <v>752</v>
      </c>
      <c r="C136" s="2835"/>
      <c r="D136" s="2835"/>
      <c r="E136" s="473" t="s">
        <v>794</v>
      </c>
      <c r="F136" s="108" t="s">
        <v>129</v>
      </c>
      <c r="G136" s="120">
        <v>0</v>
      </c>
      <c r="H136" s="120">
        <v>0.2</v>
      </c>
      <c r="I136" s="434"/>
      <c r="J136" s="171"/>
      <c r="K136" s="102"/>
      <c r="L136" s="102"/>
      <c r="M136" s="102"/>
      <c r="N136" s="101"/>
      <c r="O136" s="102"/>
      <c r="P136" s="102"/>
      <c r="Q136" s="102"/>
      <c r="R136" s="102"/>
      <c r="S136" s="102"/>
      <c r="T136" s="102"/>
      <c r="U136" s="102"/>
      <c r="V136" s="102"/>
      <c r="W136" s="102"/>
      <c r="X136" s="102"/>
      <c r="Y136" s="102"/>
      <c r="Z136" s="102"/>
      <c r="AA136" s="102"/>
      <c r="AB136" s="589"/>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61"/>
    </row>
    <row r="137" spans="1:53" ht="15.75" hidden="1" customHeight="1" x14ac:dyDescent="0.25">
      <c r="A137" s="2878"/>
      <c r="B137" s="479" t="s">
        <v>752</v>
      </c>
      <c r="C137" s="2835"/>
      <c r="D137" s="2835"/>
      <c r="E137" s="473" t="s">
        <v>793</v>
      </c>
      <c r="F137" s="108" t="s">
        <v>792</v>
      </c>
      <c r="G137" s="108">
        <v>1</v>
      </c>
      <c r="H137" s="108">
        <v>4</v>
      </c>
      <c r="I137" s="107">
        <v>1</v>
      </c>
      <c r="J137" s="171"/>
      <c r="K137" s="102"/>
      <c r="L137" s="102"/>
      <c r="M137" s="102"/>
      <c r="N137" s="101"/>
      <c r="O137" s="102"/>
      <c r="P137" s="102"/>
      <c r="Q137" s="102"/>
      <c r="R137" s="102"/>
      <c r="S137" s="102"/>
      <c r="T137" s="102"/>
      <c r="U137" s="102"/>
      <c r="V137" s="102"/>
      <c r="W137" s="102"/>
      <c r="X137" s="102"/>
      <c r="Y137" s="102"/>
      <c r="Z137" s="102"/>
      <c r="AA137" s="102"/>
      <c r="AB137" s="589"/>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61"/>
    </row>
    <row r="138" spans="1:53" ht="15.75" hidden="1" customHeight="1" x14ac:dyDescent="0.25">
      <c r="A138" s="2878"/>
      <c r="B138" s="479" t="s">
        <v>752</v>
      </c>
      <c r="C138" s="2835"/>
      <c r="D138" s="2835"/>
      <c r="E138" s="473" t="s">
        <v>787</v>
      </c>
      <c r="F138" s="108" t="s">
        <v>786</v>
      </c>
      <c r="G138" s="108">
        <v>5</v>
      </c>
      <c r="H138" s="108">
        <v>7</v>
      </c>
      <c r="I138" s="477">
        <v>7</v>
      </c>
      <c r="J138" s="171"/>
      <c r="K138" s="102"/>
      <c r="L138" s="102"/>
      <c r="M138" s="102"/>
      <c r="N138" s="101"/>
      <c r="O138" s="102"/>
      <c r="P138" s="102"/>
      <c r="Q138" s="102"/>
      <c r="R138" s="102"/>
      <c r="S138" s="102"/>
      <c r="T138" s="102"/>
      <c r="U138" s="102"/>
      <c r="V138" s="102"/>
      <c r="W138" s="102"/>
      <c r="X138" s="102"/>
      <c r="Y138" s="102"/>
      <c r="Z138" s="102"/>
      <c r="AA138" s="102"/>
      <c r="AB138" s="589"/>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61"/>
    </row>
    <row r="139" spans="1:53" ht="15.75" hidden="1" customHeight="1" x14ac:dyDescent="0.25">
      <c r="A139" s="2878"/>
      <c r="B139" s="479" t="s">
        <v>752</v>
      </c>
      <c r="C139" s="2836"/>
      <c r="D139" s="2835"/>
      <c r="E139" s="473" t="s">
        <v>781</v>
      </c>
      <c r="F139" s="108" t="s">
        <v>780</v>
      </c>
      <c r="G139" s="108" t="s">
        <v>124</v>
      </c>
      <c r="H139" s="108">
        <v>1</v>
      </c>
      <c r="I139" s="477">
        <v>0</v>
      </c>
      <c r="J139" s="171"/>
      <c r="K139" s="102"/>
      <c r="L139" s="102"/>
      <c r="M139" s="102"/>
      <c r="N139" s="101"/>
      <c r="O139" s="102"/>
      <c r="P139" s="102"/>
      <c r="Q139" s="102"/>
      <c r="R139" s="102"/>
      <c r="S139" s="102"/>
      <c r="T139" s="102"/>
      <c r="U139" s="102"/>
      <c r="V139" s="102"/>
      <c r="W139" s="102"/>
      <c r="X139" s="102"/>
      <c r="Y139" s="102"/>
      <c r="Z139" s="102"/>
      <c r="AA139" s="102"/>
      <c r="AB139" s="589"/>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61"/>
    </row>
    <row r="140" spans="1:53" ht="38.25" hidden="1" customHeight="1" x14ac:dyDescent="0.25">
      <c r="A140" s="2878"/>
      <c r="B140" s="479" t="s">
        <v>752</v>
      </c>
      <c r="C140" s="2873" t="s">
        <v>776</v>
      </c>
      <c r="D140" s="2835"/>
      <c r="E140" s="473" t="s">
        <v>775</v>
      </c>
      <c r="F140" s="108" t="s">
        <v>774</v>
      </c>
      <c r="G140" s="108" t="s">
        <v>124</v>
      </c>
      <c r="H140" s="108">
        <v>18</v>
      </c>
      <c r="I140" s="477">
        <v>0</v>
      </c>
      <c r="J140" s="171"/>
      <c r="K140" s="102"/>
      <c r="L140" s="102"/>
      <c r="M140" s="102"/>
      <c r="N140" s="101"/>
      <c r="O140" s="102"/>
      <c r="P140" s="102"/>
      <c r="Q140" s="102"/>
      <c r="R140" s="102"/>
      <c r="S140" s="102"/>
      <c r="T140" s="102"/>
      <c r="U140" s="102"/>
      <c r="V140" s="102"/>
      <c r="W140" s="102"/>
      <c r="X140" s="102"/>
      <c r="Y140" s="102"/>
      <c r="Z140" s="102"/>
      <c r="AA140" s="102"/>
      <c r="AB140" s="589"/>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61"/>
    </row>
    <row r="141" spans="1:53" ht="15.75" hidden="1" customHeight="1" x14ac:dyDescent="0.25">
      <c r="A141" s="2878"/>
      <c r="B141" s="479" t="s">
        <v>752</v>
      </c>
      <c r="C141" s="2835"/>
      <c r="D141" s="2835"/>
      <c r="E141" s="473" t="s">
        <v>773</v>
      </c>
      <c r="F141" s="108" t="s">
        <v>772</v>
      </c>
      <c r="G141" s="108">
        <v>20</v>
      </c>
      <c r="H141" s="108">
        <v>24</v>
      </c>
      <c r="I141" s="477">
        <v>1</v>
      </c>
      <c r="J141" s="171"/>
      <c r="K141" s="102"/>
      <c r="L141" s="102"/>
      <c r="M141" s="102"/>
      <c r="N141" s="101"/>
      <c r="O141" s="102"/>
      <c r="P141" s="102"/>
      <c r="Q141" s="102"/>
      <c r="R141" s="102"/>
      <c r="S141" s="102"/>
      <c r="T141" s="102"/>
      <c r="U141" s="102"/>
      <c r="V141" s="102"/>
      <c r="W141" s="102"/>
      <c r="X141" s="102"/>
      <c r="Y141" s="102"/>
      <c r="Z141" s="102"/>
      <c r="AA141" s="102"/>
      <c r="AB141" s="589"/>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61"/>
    </row>
    <row r="142" spans="1:53" ht="15.75" hidden="1" customHeight="1" x14ac:dyDescent="0.25">
      <c r="A142" s="2878"/>
      <c r="B142" s="479" t="s">
        <v>752</v>
      </c>
      <c r="C142" s="2835"/>
      <c r="D142" s="2835"/>
      <c r="E142" s="473" t="s">
        <v>766</v>
      </c>
      <c r="F142" s="108" t="s">
        <v>765</v>
      </c>
      <c r="G142" s="120">
        <v>0.6</v>
      </c>
      <c r="H142" s="120">
        <v>1</v>
      </c>
      <c r="I142" s="477">
        <v>0</v>
      </c>
      <c r="J142" s="171"/>
      <c r="K142" s="102"/>
      <c r="L142" s="102"/>
      <c r="M142" s="102"/>
      <c r="N142" s="101"/>
      <c r="O142" s="102"/>
      <c r="P142" s="102"/>
      <c r="Q142" s="102"/>
      <c r="R142" s="102"/>
      <c r="S142" s="102"/>
      <c r="T142" s="102"/>
      <c r="U142" s="102"/>
      <c r="V142" s="102"/>
      <c r="W142" s="102"/>
      <c r="X142" s="102"/>
      <c r="Y142" s="102"/>
      <c r="Z142" s="102"/>
      <c r="AA142" s="102"/>
      <c r="AB142" s="589"/>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61"/>
    </row>
    <row r="143" spans="1:53" ht="15.75" hidden="1" customHeight="1" x14ac:dyDescent="0.25">
      <c r="A143" s="2878"/>
      <c r="B143" s="479" t="s">
        <v>752</v>
      </c>
      <c r="C143" s="2835"/>
      <c r="D143" s="2835"/>
      <c r="E143" s="473" t="s">
        <v>1220</v>
      </c>
      <c r="F143" s="198" t="s">
        <v>762</v>
      </c>
      <c r="G143" s="482">
        <v>9</v>
      </c>
      <c r="H143" s="482">
        <v>15</v>
      </c>
      <c r="I143" s="477">
        <v>1</v>
      </c>
      <c r="J143" s="171"/>
      <c r="K143" s="102"/>
      <c r="L143" s="102"/>
      <c r="M143" s="102"/>
      <c r="N143" s="101"/>
      <c r="O143" s="102"/>
      <c r="P143" s="102"/>
      <c r="Q143" s="102"/>
      <c r="R143" s="102"/>
      <c r="S143" s="102"/>
      <c r="T143" s="102"/>
      <c r="U143" s="102"/>
      <c r="V143" s="102"/>
      <c r="W143" s="102"/>
      <c r="X143" s="102"/>
      <c r="Y143" s="102"/>
      <c r="Z143" s="102"/>
      <c r="AA143" s="102"/>
      <c r="AB143" s="589"/>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61"/>
    </row>
    <row r="144" spans="1:53" ht="15.75" hidden="1" customHeight="1" x14ac:dyDescent="0.25">
      <c r="A144" s="2878"/>
      <c r="B144" s="479" t="s">
        <v>752</v>
      </c>
      <c r="C144" s="2836"/>
      <c r="D144" s="2836"/>
      <c r="E144" s="473" t="s">
        <v>757</v>
      </c>
      <c r="F144" s="473" t="s">
        <v>129</v>
      </c>
      <c r="G144" s="478">
        <v>0.7</v>
      </c>
      <c r="H144" s="478">
        <v>1</v>
      </c>
      <c r="I144" s="477">
        <v>0.1</v>
      </c>
      <c r="J144" s="171"/>
      <c r="K144" s="102"/>
      <c r="L144" s="102"/>
      <c r="M144" s="102"/>
      <c r="N144" s="101"/>
      <c r="O144" s="102"/>
      <c r="P144" s="102"/>
      <c r="Q144" s="102"/>
      <c r="R144" s="102"/>
      <c r="S144" s="102"/>
      <c r="T144" s="102"/>
      <c r="U144" s="102"/>
      <c r="V144" s="102"/>
      <c r="W144" s="102"/>
      <c r="X144" s="102"/>
      <c r="Y144" s="102"/>
      <c r="Z144" s="102"/>
      <c r="AA144" s="102"/>
      <c r="AB144" s="589"/>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61"/>
    </row>
    <row r="145" spans="1:53" ht="15.75" hidden="1" customHeight="1" x14ac:dyDescent="0.25">
      <c r="A145" s="2878"/>
      <c r="B145" s="479" t="s">
        <v>752</v>
      </c>
      <c r="C145" s="473" t="s">
        <v>751</v>
      </c>
      <c r="D145" s="1147" t="s">
        <v>750</v>
      </c>
      <c r="E145" s="473" t="s">
        <v>749</v>
      </c>
      <c r="F145" s="108" t="s">
        <v>748</v>
      </c>
      <c r="G145" s="108">
        <v>1</v>
      </c>
      <c r="H145" s="108">
        <v>5</v>
      </c>
      <c r="I145" s="472">
        <v>0</v>
      </c>
      <c r="J145" s="176"/>
      <c r="K145" s="102"/>
      <c r="L145" s="102"/>
      <c r="M145" s="102"/>
      <c r="N145" s="101"/>
      <c r="O145" s="102"/>
      <c r="P145" s="102"/>
      <c r="Q145" s="102"/>
      <c r="R145" s="102"/>
      <c r="S145" s="102"/>
      <c r="T145" s="102"/>
      <c r="U145" s="102"/>
      <c r="V145" s="102"/>
      <c r="W145" s="102"/>
      <c r="X145" s="102"/>
      <c r="Y145" s="102"/>
      <c r="Z145" s="102"/>
      <c r="AA145" s="102"/>
      <c r="AB145" s="589"/>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61"/>
    </row>
    <row r="146" spans="1:53" ht="25.5" hidden="1" customHeight="1" x14ac:dyDescent="0.25">
      <c r="A146" s="2878"/>
      <c r="B146" s="479" t="s">
        <v>1158</v>
      </c>
      <c r="C146" s="3131" t="s">
        <v>1219</v>
      </c>
      <c r="D146" s="3133" t="s">
        <v>1218</v>
      </c>
      <c r="E146" s="450" t="s">
        <v>743</v>
      </c>
      <c r="F146" s="449" t="s">
        <v>659</v>
      </c>
      <c r="G146" s="455">
        <v>0.3</v>
      </c>
      <c r="H146" s="455">
        <v>1</v>
      </c>
      <c r="I146" s="440">
        <v>0</v>
      </c>
      <c r="J146" s="102"/>
      <c r="K146" s="102"/>
      <c r="L146" s="102"/>
      <c r="M146" s="102"/>
      <c r="N146" s="101"/>
      <c r="O146" s="102"/>
      <c r="P146" s="102"/>
      <c r="Q146" s="102"/>
      <c r="R146" s="102"/>
      <c r="S146" s="102"/>
      <c r="T146" s="102"/>
      <c r="U146" s="102"/>
      <c r="V146" s="102"/>
      <c r="W146" s="102"/>
      <c r="X146" s="102"/>
      <c r="Y146" s="102"/>
      <c r="Z146" s="102"/>
      <c r="AA146" s="102"/>
      <c r="AB146" s="589"/>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61"/>
    </row>
    <row r="147" spans="1:53" ht="15.75" hidden="1" customHeight="1" x14ac:dyDescent="0.25">
      <c r="A147" s="2878"/>
      <c r="B147" s="479" t="s">
        <v>1158</v>
      </c>
      <c r="C147" s="2835"/>
      <c r="D147" s="2917"/>
      <c r="E147" s="450" t="s">
        <v>742</v>
      </c>
      <c r="F147" s="449" t="s">
        <v>129</v>
      </c>
      <c r="G147" s="456" t="s">
        <v>124</v>
      </c>
      <c r="H147" s="455">
        <v>1</v>
      </c>
      <c r="I147" s="440">
        <v>0.2</v>
      </c>
      <c r="J147" s="176"/>
      <c r="K147" s="102"/>
      <c r="L147" s="102"/>
      <c r="M147" s="102"/>
      <c r="N147" s="101"/>
      <c r="O147" s="102"/>
      <c r="P147" s="102"/>
      <c r="Q147" s="102"/>
      <c r="R147" s="102"/>
      <c r="S147" s="102"/>
      <c r="T147" s="102"/>
      <c r="U147" s="102"/>
      <c r="V147" s="102"/>
      <c r="W147" s="102"/>
      <c r="X147" s="102"/>
      <c r="Y147" s="102"/>
      <c r="Z147" s="102"/>
      <c r="AA147" s="102"/>
      <c r="AB147" s="589"/>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61"/>
    </row>
    <row r="148" spans="1:53" ht="15.75" hidden="1" customHeight="1" x14ac:dyDescent="0.25">
      <c r="A148" s="2878"/>
      <c r="B148" s="479" t="s">
        <v>1158</v>
      </c>
      <c r="C148" s="2836"/>
      <c r="D148" s="2865"/>
      <c r="E148" s="450" t="s">
        <v>741</v>
      </c>
      <c r="F148" s="449" t="s">
        <v>129</v>
      </c>
      <c r="G148" s="456" t="s">
        <v>124</v>
      </c>
      <c r="H148" s="455">
        <v>1</v>
      </c>
      <c r="I148" s="440">
        <v>0.2</v>
      </c>
      <c r="J148" s="176"/>
      <c r="K148" s="102"/>
      <c r="L148" s="102"/>
      <c r="M148" s="102"/>
      <c r="N148" s="101"/>
      <c r="O148" s="102"/>
      <c r="P148" s="102"/>
      <c r="Q148" s="102"/>
      <c r="R148" s="102"/>
      <c r="S148" s="102"/>
      <c r="T148" s="102"/>
      <c r="U148" s="102"/>
      <c r="V148" s="102"/>
      <c r="W148" s="102"/>
      <c r="X148" s="102"/>
      <c r="Y148" s="102"/>
      <c r="Z148" s="102"/>
      <c r="AA148" s="102"/>
      <c r="AB148" s="589"/>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61"/>
    </row>
    <row r="149" spans="1:53" ht="15.75" hidden="1" customHeight="1" x14ac:dyDescent="0.25">
      <c r="A149" s="2878"/>
      <c r="B149" s="479" t="s">
        <v>1158</v>
      </c>
      <c r="C149" s="3131" t="s">
        <v>1217</v>
      </c>
      <c r="D149" s="458" t="s">
        <v>1216</v>
      </c>
      <c r="E149" s="450" t="s">
        <v>740</v>
      </c>
      <c r="F149" s="449" t="s">
        <v>739</v>
      </c>
      <c r="G149" s="456" t="s">
        <v>124</v>
      </c>
      <c r="H149" s="455">
        <v>1</v>
      </c>
      <c r="I149" s="440">
        <v>0.1</v>
      </c>
      <c r="J149" s="176"/>
      <c r="K149" s="102"/>
      <c r="L149" s="102"/>
      <c r="M149" s="102"/>
      <c r="N149" s="101"/>
      <c r="O149" s="102"/>
      <c r="P149" s="102"/>
      <c r="Q149" s="102"/>
      <c r="R149" s="102"/>
      <c r="S149" s="102"/>
      <c r="T149" s="102"/>
      <c r="U149" s="102"/>
      <c r="V149" s="102"/>
      <c r="W149" s="102"/>
      <c r="X149" s="102"/>
      <c r="Y149" s="102"/>
      <c r="Z149" s="102"/>
      <c r="AA149" s="102"/>
      <c r="AB149" s="589"/>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61"/>
    </row>
    <row r="150" spans="1:53" ht="102" hidden="1" customHeight="1" x14ac:dyDescent="0.25">
      <c r="A150" s="2878"/>
      <c r="B150" s="479" t="s">
        <v>1158</v>
      </c>
      <c r="C150" s="2835"/>
      <c r="D150" s="458" t="s">
        <v>1215</v>
      </c>
      <c r="E150" s="450" t="s">
        <v>738</v>
      </c>
      <c r="F150" s="449" t="s">
        <v>737</v>
      </c>
      <c r="G150" s="449">
        <v>1</v>
      </c>
      <c r="H150" s="441">
        <v>10</v>
      </c>
      <c r="I150" s="440">
        <v>1</v>
      </c>
      <c r="J150" s="176"/>
      <c r="K150" s="102"/>
      <c r="L150" s="102"/>
      <c r="M150" s="102"/>
      <c r="N150" s="101"/>
      <c r="O150" s="102"/>
      <c r="P150" s="102"/>
      <c r="Q150" s="102"/>
      <c r="R150" s="102"/>
      <c r="S150" s="102"/>
      <c r="T150" s="102"/>
      <c r="U150" s="102"/>
      <c r="V150" s="102"/>
      <c r="W150" s="102"/>
      <c r="X150" s="102"/>
      <c r="Y150" s="102"/>
      <c r="Z150" s="102"/>
      <c r="AA150" s="102"/>
      <c r="AB150" s="589"/>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61"/>
    </row>
    <row r="151" spans="1:53" ht="15.75" hidden="1" customHeight="1" x14ac:dyDescent="0.25">
      <c r="A151" s="2878"/>
      <c r="B151" s="479" t="s">
        <v>1158</v>
      </c>
      <c r="C151" s="2835"/>
      <c r="D151" s="3132" t="s">
        <v>1214</v>
      </c>
      <c r="E151" s="450" t="s">
        <v>736</v>
      </c>
      <c r="F151" s="449" t="s">
        <v>129</v>
      </c>
      <c r="G151" s="456" t="s">
        <v>124</v>
      </c>
      <c r="H151" s="455">
        <v>1</v>
      </c>
      <c r="I151" s="440">
        <v>0.2</v>
      </c>
      <c r="J151" s="176"/>
      <c r="K151" s="102"/>
      <c r="L151" s="102"/>
      <c r="M151" s="102"/>
      <c r="N151" s="101"/>
      <c r="O151" s="102"/>
      <c r="P151" s="102"/>
      <c r="Q151" s="102"/>
      <c r="R151" s="102"/>
      <c r="S151" s="102"/>
      <c r="T151" s="102"/>
      <c r="U151" s="102"/>
      <c r="V151" s="102"/>
      <c r="W151" s="102"/>
      <c r="X151" s="102"/>
      <c r="Y151" s="102"/>
      <c r="Z151" s="102"/>
      <c r="AA151" s="102"/>
      <c r="AB151" s="589"/>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61"/>
    </row>
    <row r="152" spans="1:53" ht="15.75" hidden="1" customHeight="1" x14ac:dyDescent="0.25">
      <c r="A152" s="2878"/>
      <c r="B152" s="479" t="s">
        <v>1158</v>
      </c>
      <c r="C152" s="2835"/>
      <c r="D152" s="2917"/>
      <c r="E152" s="450" t="s">
        <v>735</v>
      </c>
      <c r="F152" s="449" t="s">
        <v>129</v>
      </c>
      <c r="G152" s="456" t="s">
        <v>124</v>
      </c>
      <c r="H152" s="455">
        <v>1</v>
      </c>
      <c r="I152" s="440">
        <v>0.15</v>
      </c>
      <c r="J152" s="176"/>
      <c r="K152" s="102"/>
      <c r="L152" s="102"/>
      <c r="M152" s="102"/>
      <c r="N152" s="101"/>
      <c r="O152" s="102"/>
      <c r="P152" s="102"/>
      <c r="Q152" s="102"/>
      <c r="R152" s="102"/>
      <c r="S152" s="102"/>
      <c r="T152" s="102"/>
      <c r="U152" s="102"/>
      <c r="V152" s="102"/>
      <c r="W152" s="102"/>
      <c r="X152" s="102"/>
      <c r="Y152" s="102"/>
      <c r="Z152" s="102"/>
      <c r="AA152" s="102"/>
      <c r="AB152" s="589"/>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61"/>
    </row>
    <row r="153" spans="1:53" ht="15.75" hidden="1" customHeight="1" x14ac:dyDescent="0.25">
      <c r="A153" s="2878"/>
      <c r="B153" s="479" t="s">
        <v>1158</v>
      </c>
      <c r="C153" s="2836"/>
      <c r="D153" s="2865"/>
      <c r="E153" s="450" t="s">
        <v>734</v>
      </c>
      <c r="F153" s="449" t="s">
        <v>571</v>
      </c>
      <c r="G153" s="456">
        <v>20</v>
      </c>
      <c r="H153" s="463">
        <v>100</v>
      </c>
      <c r="I153" s="440">
        <v>25</v>
      </c>
      <c r="J153" s="176"/>
      <c r="K153" s="102"/>
      <c r="L153" s="102"/>
      <c r="M153" s="102"/>
      <c r="N153" s="101"/>
      <c r="O153" s="102"/>
      <c r="P153" s="102"/>
      <c r="Q153" s="102"/>
      <c r="R153" s="102"/>
      <c r="S153" s="102"/>
      <c r="T153" s="102"/>
      <c r="U153" s="102"/>
      <c r="V153" s="102"/>
      <c r="W153" s="102"/>
      <c r="X153" s="102"/>
      <c r="Y153" s="102"/>
      <c r="Z153" s="102"/>
      <c r="AA153" s="102"/>
      <c r="AB153" s="589"/>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61"/>
    </row>
    <row r="154" spans="1:53" ht="15.75" hidden="1" customHeight="1" x14ac:dyDescent="0.25">
      <c r="A154" s="2878"/>
      <c r="B154" s="479" t="s">
        <v>1158</v>
      </c>
      <c r="C154" s="3113" t="s">
        <v>1213</v>
      </c>
      <c r="D154" s="3132" t="s">
        <v>1212</v>
      </c>
      <c r="E154" s="460" t="s">
        <v>733</v>
      </c>
      <c r="F154" s="449" t="s">
        <v>470</v>
      </c>
      <c r="G154" s="462" t="s">
        <v>124</v>
      </c>
      <c r="H154" s="462">
        <v>1</v>
      </c>
      <c r="I154" s="443">
        <v>0</v>
      </c>
      <c r="J154" s="176"/>
      <c r="K154" s="102"/>
      <c r="L154" s="102"/>
      <c r="M154" s="102"/>
      <c r="N154" s="101"/>
      <c r="O154" s="102"/>
      <c r="P154" s="102"/>
      <c r="Q154" s="102"/>
      <c r="R154" s="102"/>
      <c r="S154" s="102"/>
      <c r="T154" s="102"/>
      <c r="U154" s="102"/>
      <c r="V154" s="102"/>
      <c r="W154" s="102"/>
      <c r="X154" s="102"/>
      <c r="Y154" s="102"/>
      <c r="Z154" s="102"/>
      <c r="AA154" s="102"/>
      <c r="AB154" s="589"/>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61"/>
    </row>
    <row r="155" spans="1:53" ht="15.75" hidden="1" customHeight="1" x14ac:dyDescent="0.25">
      <c r="A155" s="2878"/>
      <c r="B155" s="479" t="s">
        <v>1158</v>
      </c>
      <c r="C155" s="2835"/>
      <c r="D155" s="2917"/>
      <c r="E155" s="450" t="s">
        <v>732</v>
      </c>
      <c r="F155" s="449" t="s">
        <v>129</v>
      </c>
      <c r="G155" s="456" t="s">
        <v>124</v>
      </c>
      <c r="H155" s="455">
        <v>1</v>
      </c>
      <c r="I155" s="440">
        <v>0.25</v>
      </c>
      <c r="J155" s="176"/>
      <c r="K155" s="102"/>
      <c r="L155" s="102"/>
      <c r="M155" s="102"/>
      <c r="N155" s="101"/>
      <c r="O155" s="102"/>
      <c r="P155" s="102"/>
      <c r="Q155" s="102"/>
      <c r="R155" s="102"/>
      <c r="S155" s="102"/>
      <c r="T155" s="102"/>
      <c r="U155" s="102"/>
      <c r="V155" s="102"/>
      <c r="W155" s="102"/>
      <c r="X155" s="102"/>
      <c r="Y155" s="102"/>
      <c r="Z155" s="102"/>
      <c r="AA155" s="102"/>
      <c r="AB155" s="589"/>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61"/>
    </row>
    <row r="156" spans="1:53" ht="15.75" hidden="1" customHeight="1" x14ac:dyDescent="0.25">
      <c r="A156" s="2878"/>
      <c r="B156" s="479" t="s">
        <v>1158</v>
      </c>
      <c r="C156" s="2836"/>
      <c r="D156" s="2917"/>
      <c r="E156" s="450" t="s">
        <v>731</v>
      </c>
      <c r="F156" s="449" t="s">
        <v>129</v>
      </c>
      <c r="G156" s="456" t="s">
        <v>124</v>
      </c>
      <c r="H156" s="455">
        <v>1</v>
      </c>
      <c r="I156" s="443">
        <v>0.52</v>
      </c>
      <c r="J156" s="176"/>
      <c r="K156" s="102"/>
      <c r="L156" s="102"/>
      <c r="M156" s="102"/>
      <c r="N156" s="101"/>
      <c r="O156" s="102"/>
      <c r="P156" s="102"/>
      <c r="Q156" s="102"/>
      <c r="R156" s="102"/>
      <c r="S156" s="102"/>
      <c r="T156" s="102"/>
      <c r="U156" s="102"/>
      <c r="V156" s="102"/>
      <c r="W156" s="102"/>
      <c r="X156" s="102"/>
      <c r="Y156" s="102"/>
      <c r="Z156" s="102"/>
      <c r="AA156" s="102"/>
      <c r="AB156" s="589"/>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61"/>
    </row>
    <row r="157" spans="1:53" ht="15.75" hidden="1" customHeight="1" x14ac:dyDescent="0.25">
      <c r="A157" s="2878"/>
      <c r="B157" s="479" t="s">
        <v>1158</v>
      </c>
      <c r="C157" s="450" t="s">
        <v>1211</v>
      </c>
      <c r="D157" s="458" t="s">
        <v>1210</v>
      </c>
      <c r="E157" s="450" t="s">
        <v>730</v>
      </c>
      <c r="F157" s="449" t="s">
        <v>729</v>
      </c>
      <c r="G157" s="461">
        <v>23000</v>
      </c>
      <c r="H157" s="461">
        <v>23000</v>
      </c>
      <c r="I157" s="440">
        <v>23000</v>
      </c>
      <c r="J157" s="176"/>
      <c r="K157" s="102"/>
      <c r="L157" s="102"/>
      <c r="M157" s="102"/>
      <c r="N157" s="101"/>
      <c r="O157" s="102"/>
      <c r="P157" s="102"/>
      <c r="Q157" s="102"/>
      <c r="R157" s="102"/>
      <c r="S157" s="102"/>
      <c r="T157" s="102"/>
      <c r="U157" s="102"/>
      <c r="V157" s="102"/>
      <c r="W157" s="102"/>
      <c r="X157" s="102"/>
      <c r="Y157" s="102"/>
      <c r="Z157" s="102"/>
      <c r="AA157" s="102"/>
      <c r="AB157" s="589"/>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61"/>
    </row>
    <row r="158" spans="1:53" ht="15.75" hidden="1" customHeight="1" x14ac:dyDescent="0.25">
      <c r="A158" s="2878"/>
      <c r="B158" s="479" t="s">
        <v>1158</v>
      </c>
      <c r="C158" s="3113" t="s">
        <v>1209</v>
      </c>
      <c r="D158" s="3137" t="s">
        <v>1208</v>
      </c>
      <c r="E158" s="450" t="s">
        <v>728</v>
      </c>
      <c r="F158" s="449" t="s">
        <v>669</v>
      </c>
      <c r="G158" s="455" t="s">
        <v>124</v>
      </c>
      <c r="H158" s="455">
        <v>1</v>
      </c>
      <c r="I158" s="443">
        <v>0.25</v>
      </c>
      <c r="J158" s="176"/>
      <c r="K158" s="102"/>
      <c r="L158" s="102"/>
      <c r="M158" s="102"/>
      <c r="N158" s="101"/>
      <c r="O158" s="102"/>
      <c r="P158" s="102"/>
      <c r="Q158" s="102"/>
      <c r="R158" s="102"/>
      <c r="S158" s="102"/>
      <c r="T158" s="102"/>
      <c r="U158" s="102"/>
      <c r="V158" s="102"/>
      <c r="W158" s="102"/>
      <c r="X158" s="102"/>
      <c r="Y158" s="102"/>
      <c r="Z158" s="102"/>
      <c r="AA158" s="102"/>
      <c r="AB158" s="589"/>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61"/>
    </row>
    <row r="159" spans="1:53" ht="15.75" hidden="1" customHeight="1" x14ac:dyDescent="0.25">
      <c r="A159" s="2878"/>
      <c r="B159" s="479" t="s">
        <v>1158</v>
      </c>
      <c r="C159" s="2835"/>
      <c r="D159" s="2835"/>
      <c r="E159" s="460" t="s">
        <v>727</v>
      </c>
      <c r="F159" s="449" t="s">
        <v>470</v>
      </c>
      <c r="G159" s="455">
        <v>0.1</v>
      </c>
      <c r="H159" s="455">
        <v>1</v>
      </c>
      <c r="I159" s="443">
        <v>0</v>
      </c>
      <c r="J159" s="176"/>
      <c r="K159" s="102"/>
      <c r="L159" s="102"/>
      <c r="M159" s="102"/>
      <c r="N159" s="101"/>
      <c r="O159" s="102"/>
      <c r="P159" s="102"/>
      <c r="Q159" s="102"/>
      <c r="R159" s="102"/>
      <c r="S159" s="102"/>
      <c r="T159" s="102"/>
      <c r="U159" s="102"/>
      <c r="V159" s="102"/>
      <c r="W159" s="102"/>
      <c r="X159" s="102"/>
      <c r="Y159" s="102"/>
      <c r="Z159" s="102"/>
      <c r="AA159" s="102"/>
      <c r="AB159" s="589"/>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61"/>
    </row>
    <row r="160" spans="1:53" ht="25.5" hidden="1" customHeight="1" x14ac:dyDescent="0.25">
      <c r="A160" s="2878"/>
      <c r="B160" s="479" t="s">
        <v>1158</v>
      </c>
      <c r="C160" s="3131" t="s">
        <v>1207</v>
      </c>
      <c r="D160" s="3131" t="s">
        <v>1206</v>
      </c>
      <c r="E160" s="450" t="s">
        <v>726</v>
      </c>
      <c r="F160" s="458" t="s">
        <v>470</v>
      </c>
      <c r="G160" s="455">
        <v>0.3</v>
      </c>
      <c r="H160" s="455">
        <v>1</v>
      </c>
      <c r="I160" s="443">
        <v>0</v>
      </c>
      <c r="J160" s="176"/>
      <c r="K160" s="102"/>
      <c r="L160" s="102"/>
      <c r="M160" s="102"/>
      <c r="N160" s="101"/>
      <c r="O160" s="102"/>
      <c r="P160" s="102"/>
      <c r="Q160" s="102"/>
      <c r="R160" s="102"/>
      <c r="S160" s="102"/>
      <c r="T160" s="102"/>
      <c r="U160" s="102"/>
      <c r="V160" s="102"/>
      <c r="W160" s="102"/>
      <c r="X160" s="102"/>
      <c r="Y160" s="102"/>
      <c r="Z160" s="102"/>
      <c r="AA160" s="102"/>
      <c r="AB160" s="589"/>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61"/>
    </row>
    <row r="161" spans="1:53" ht="15.75" hidden="1" customHeight="1" x14ac:dyDescent="0.25">
      <c r="A161" s="2878"/>
      <c r="B161" s="479" t="s">
        <v>1158</v>
      </c>
      <c r="C161" s="2835"/>
      <c r="D161" s="2835"/>
      <c r="E161" s="1785" t="s">
        <v>725</v>
      </c>
      <c r="F161" s="458" t="s">
        <v>129</v>
      </c>
      <c r="G161" s="449" t="s">
        <v>124</v>
      </c>
      <c r="H161" s="455">
        <v>1</v>
      </c>
      <c r="I161" s="443">
        <v>0.25</v>
      </c>
      <c r="J161" s="176"/>
      <c r="K161" s="102"/>
      <c r="L161" s="102"/>
      <c r="M161" s="102"/>
      <c r="N161" s="101"/>
      <c r="O161" s="102"/>
      <c r="P161" s="102"/>
      <c r="Q161" s="102"/>
      <c r="R161" s="102"/>
      <c r="S161" s="102"/>
      <c r="T161" s="102"/>
      <c r="U161" s="102"/>
      <c r="V161" s="102"/>
      <c r="W161" s="102"/>
      <c r="X161" s="102"/>
      <c r="Y161" s="102"/>
      <c r="Z161" s="102"/>
      <c r="AA161" s="102"/>
      <c r="AB161" s="589"/>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61"/>
    </row>
    <row r="162" spans="1:53" ht="15.75" hidden="1" customHeight="1" x14ac:dyDescent="0.25">
      <c r="A162" s="2878"/>
      <c r="B162" s="479" t="s">
        <v>1158</v>
      </c>
      <c r="C162" s="2835"/>
      <c r="D162" s="2835"/>
      <c r="E162" s="457" t="s">
        <v>724</v>
      </c>
      <c r="F162" s="449" t="s">
        <v>129</v>
      </c>
      <c r="G162" s="456" t="s">
        <v>124</v>
      </c>
      <c r="H162" s="455">
        <v>1</v>
      </c>
      <c r="I162" s="443">
        <v>0.25</v>
      </c>
      <c r="J162" s="176"/>
      <c r="K162" s="102"/>
      <c r="L162" s="102"/>
      <c r="M162" s="102"/>
      <c r="N162" s="101"/>
      <c r="O162" s="102"/>
      <c r="P162" s="102"/>
      <c r="Q162" s="102"/>
      <c r="R162" s="102"/>
      <c r="S162" s="102"/>
      <c r="T162" s="102"/>
      <c r="U162" s="102"/>
      <c r="V162" s="102"/>
      <c r="W162" s="102"/>
      <c r="X162" s="102"/>
      <c r="Y162" s="102"/>
      <c r="Z162" s="102"/>
      <c r="AA162" s="102"/>
      <c r="AB162" s="589"/>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61"/>
    </row>
    <row r="163" spans="1:53" ht="15.75" hidden="1" customHeight="1" x14ac:dyDescent="0.25">
      <c r="A163" s="2878"/>
      <c r="B163" s="479" t="s">
        <v>1158</v>
      </c>
      <c r="C163" s="2836"/>
      <c r="D163" s="2836"/>
      <c r="E163" s="454" t="s">
        <v>723</v>
      </c>
      <c r="F163" s="453" t="s">
        <v>129</v>
      </c>
      <c r="G163" s="452" t="s">
        <v>124</v>
      </c>
      <c r="H163" s="451">
        <v>0.25</v>
      </c>
      <c r="I163" s="443">
        <v>0.05</v>
      </c>
      <c r="J163" s="176"/>
      <c r="K163" s="102"/>
      <c r="L163" s="102"/>
      <c r="M163" s="102"/>
      <c r="N163" s="101"/>
      <c r="O163" s="102"/>
      <c r="P163" s="102"/>
      <c r="Q163" s="102"/>
      <c r="R163" s="102"/>
      <c r="S163" s="102"/>
      <c r="T163" s="102"/>
      <c r="U163" s="102"/>
      <c r="V163" s="102"/>
      <c r="W163" s="102"/>
      <c r="X163" s="102"/>
      <c r="Y163" s="102"/>
      <c r="Z163" s="102"/>
      <c r="AA163" s="102"/>
      <c r="AB163" s="589"/>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61"/>
    </row>
    <row r="164" spans="1:53" ht="15.75" hidden="1" customHeight="1" x14ac:dyDescent="0.25">
      <c r="A164" s="2878"/>
      <c r="B164" s="479" t="s">
        <v>1158</v>
      </c>
      <c r="C164" s="1146" t="s">
        <v>1204</v>
      </c>
      <c r="D164" s="460" t="s">
        <v>1203</v>
      </c>
      <c r="E164" s="450" t="s">
        <v>722</v>
      </c>
      <c r="F164" s="449" t="s">
        <v>531</v>
      </c>
      <c r="G164" s="441" t="s">
        <v>124</v>
      </c>
      <c r="H164" s="449">
        <v>600</v>
      </c>
      <c r="I164" s="437">
        <v>100</v>
      </c>
      <c r="J164" s="176"/>
      <c r="K164" s="102"/>
      <c r="L164" s="102"/>
      <c r="M164" s="102"/>
      <c r="N164" s="101"/>
      <c r="O164" s="102"/>
      <c r="P164" s="102"/>
      <c r="Q164" s="102"/>
      <c r="R164" s="102"/>
      <c r="S164" s="102"/>
      <c r="T164" s="102"/>
      <c r="U164" s="102"/>
      <c r="V164" s="102"/>
      <c r="W164" s="102"/>
      <c r="X164" s="102"/>
      <c r="Y164" s="102"/>
      <c r="Z164" s="102"/>
      <c r="AA164" s="102"/>
      <c r="AB164" s="589"/>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61"/>
    </row>
    <row r="165" spans="1:53" ht="15.75" hidden="1" customHeight="1" x14ac:dyDescent="0.25">
      <c r="A165" s="2878"/>
      <c r="B165" s="479" t="s">
        <v>1158</v>
      </c>
      <c r="C165" s="3139" t="s">
        <v>1202</v>
      </c>
      <c r="D165" s="3131" t="s">
        <v>1201</v>
      </c>
      <c r="E165" s="442" t="s">
        <v>721</v>
      </c>
      <c r="F165" s="448" t="s">
        <v>720</v>
      </c>
      <c r="G165" s="447">
        <v>0</v>
      </c>
      <c r="H165" s="446">
        <v>1</v>
      </c>
      <c r="I165" s="445">
        <v>1</v>
      </c>
      <c r="J165" s="176"/>
      <c r="K165" s="102"/>
      <c r="L165" s="102"/>
      <c r="M165" s="102"/>
      <c r="N165" s="101"/>
      <c r="O165" s="102"/>
      <c r="P165" s="102"/>
      <c r="Q165" s="102"/>
      <c r="R165" s="102"/>
      <c r="S165" s="102"/>
      <c r="T165" s="102"/>
      <c r="U165" s="102"/>
      <c r="V165" s="102"/>
      <c r="W165" s="102"/>
      <c r="X165" s="102"/>
      <c r="Y165" s="102"/>
      <c r="Z165" s="102"/>
      <c r="AA165" s="102"/>
      <c r="AB165" s="589"/>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61"/>
    </row>
    <row r="166" spans="1:53" ht="15.75" hidden="1" customHeight="1" x14ac:dyDescent="0.25">
      <c r="A166" s="2878"/>
      <c r="B166" s="479" t="s">
        <v>1158</v>
      </c>
      <c r="C166" s="2836"/>
      <c r="D166" s="2836"/>
      <c r="E166" s="442" t="s">
        <v>719</v>
      </c>
      <c r="F166" s="441" t="s">
        <v>129</v>
      </c>
      <c r="G166" s="441" t="s">
        <v>124</v>
      </c>
      <c r="H166" s="444">
        <v>0.25</v>
      </c>
      <c r="I166" s="443">
        <v>0.05</v>
      </c>
      <c r="J166" s="176"/>
      <c r="K166" s="102"/>
      <c r="L166" s="102"/>
      <c r="M166" s="102"/>
      <c r="N166" s="101"/>
      <c r="O166" s="102"/>
      <c r="P166" s="102"/>
      <c r="Q166" s="102"/>
      <c r="R166" s="102"/>
      <c r="S166" s="102"/>
      <c r="T166" s="102"/>
      <c r="U166" s="102"/>
      <c r="V166" s="102"/>
      <c r="W166" s="102"/>
      <c r="X166" s="102"/>
      <c r="Y166" s="102"/>
      <c r="Z166" s="102"/>
      <c r="AA166" s="102"/>
      <c r="AB166" s="589"/>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61"/>
    </row>
    <row r="167" spans="1:53" ht="15.75" hidden="1" customHeight="1" x14ac:dyDescent="0.25">
      <c r="A167" s="2878"/>
      <c r="B167" s="479" t="s">
        <v>1158</v>
      </c>
      <c r="C167" s="3129" t="s">
        <v>1200</v>
      </c>
      <c r="D167" s="3130" t="s">
        <v>1199</v>
      </c>
      <c r="E167" s="442" t="s">
        <v>718</v>
      </c>
      <c r="F167" s="441" t="s">
        <v>129</v>
      </c>
      <c r="G167" s="444">
        <v>0</v>
      </c>
      <c r="H167" s="444">
        <v>1</v>
      </c>
      <c r="I167" s="443">
        <v>0.5</v>
      </c>
      <c r="J167" s="176"/>
      <c r="K167" s="102"/>
      <c r="L167" s="102"/>
      <c r="M167" s="102"/>
      <c r="N167" s="101"/>
      <c r="O167" s="102"/>
      <c r="P167" s="102"/>
      <c r="Q167" s="102"/>
      <c r="R167" s="102"/>
      <c r="S167" s="102"/>
      <c r="T167" s="102"/>
      <c r="U167" s="102"/>
      <c r="V167" s="102"/>
      <c r="W167" s="102"/>
      <c r="X167" s="102"/>
      <c r="Y167" s="102"/>
      <c r="Z167" s="102"/>
      <c r="AA167" s="102"/>
      <c r="AB167" s="589"/>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61"/>
    </row>
    <row r="168" spans="1:53" ht="15.75" hidden="1" customHeight="1" x14ac:dyDescent="0.25">
      <c r="A168" s="2878"/>
      <c r="B168" s="479" t="s">
        <v>1158</v>
      </c>
      <c r="C168" s="2835"/>
      <c r="D168" s="2878"/>
      <c r="E168" s="442" t="s">
        <v>717</v>
      </c>
      <c r="F168" s="441" t="s">
        <v>716</v>
      </c>
      <c r="G168" s="441">
        <v>2</v>
      </c>
      <c r="H168" s="441">
        <v>14</v>
      </c>
      <c r="I168" s="440">
        <v>2</v>
      </c>
      <c r="J168" s="176"/>
      <c r="K168" s="102"/>
      <c r="L168" s="102"/>
      <c r="M168" s="102"/>
      <c r="N168" s="101"/>
      <c r="O168" s="102"/>
      <c r="P168" s="102"/>
      <c r="Q168" s="102"/>
      <c r="R168" s="102"/>
      <c r="S168" s="102"/>
      <c r="T168" s="102"/>
      <c r="U168" s="102"/>
      <c r="V168" s="102"/>
      <c r="W168" s="102"/>
      <c r="X168" s="102"/>
      <c r="Y168" s="102"/>
      <c r="Z168" s="102"/>
      <c r="AA168" s="102"/>
      <c r="AB168" s="589"/>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61"/>
    </row>
    <row r="169" spans="1:53" ht="15.75" hidden="1" customHeight="1" x14ac:dyDescent="0.25">
      <c r="A169" s="2878"/>
      <c r="B169" s="479" t="s">
        <v>1158</v>
      </c>
      <c r="C169" s="2835"/>
      <c r="D169" s="2864"/>
      <c r="E169" s="439" t="s">
        <v>715</v>
      </c>
      <c r="F169" s="438" t="s">
        <v>714</v>
      </c>
      <c r="G169" s="438">
        <v>2</v>
      </c>
      <c r="H169" s="438">
        <v>2</v>
      </c>
      <c r="I169" s="437">
        <v>2</v>
      </c>
      <c r="J169" s="176"/>
      <c r="K169" s="102"/>
      <c r="L169" s="102"/>
      <c r="M169" s="102"/>
      <c r="N169" s="101"/>
      <c r="O169" s="102"/>
      <c r="P169" s="102"/>
      <c r="Q169" s="102"/>
      <c r="R169" s="102"/>
      <c r="S169" s="102"/>
      <c r="T169" s="102"/>
      <c r="U169" s="102"/>
      <c r="V169" s="102"/>
      <c r="W169" s="102"/>
      <c r="X169" s="102"/>
      <c r="Y169" s="102"/>
      <c r="Z169" s="102"/>
      <c r="AA169" s="102"/>
      <c r="AB169" s="589"/>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61"/>
    </row>
    <row r="170" spans="1:53" ht="38.25" hidden="1" customHeight="1" x14ac:dyDescent="0.25">
      <c r="A170" s="2878"/>
      <c r="B170" s="104" t="s">
        <v>1115</v>
      </c>
      <c r="C170" s="3136" t="s">
        <v>1198</v>
      </c>
      <c r="D170" s="198" t="s">
        <v>1197</v>
      </c>
      <c r="E170" s="198" t="s">
        <v>713</v>
      </c>
      <c r="F170" s="108" t="s">
        <v>194</v>
      </c>
      <c r="G170" s="108">
        <v>0</v>
      </c>
      <c r="H170" s="108">
        <v>16</v>
      </c>
      <c r="I170" s="436">
        <v>2</v>
      </c>
      <c r="J170" s="104"/>
      <c r="K170" s="102"/>
      <c r="L170" s="102"/>
      <c r="M170" s="102"/>
      <c r="N170" s="101"/>
      <c r="O170" s="102"/>
      <c r="P170" s="102"/>
      <c r="Q170" s="102"/>
      <c r="R170" s="102"/>
      <c r="S170" s="102"/>
      <c r="T170" s="102"/>
      <c r="U170" s="102"/>
      <c r="V170" s="102"/>
      <c r="W170" s="102"/>
      <c r="X170" s="102"/>
      <c r="Y170" s="102"/>
      <c r="Z170" s="102"/>
      <c r="AA170" s="102"/>
      <c r="AB170" s="589"/>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61"/>
    </row>
    <row r="171" spans="1:53" ht="15.75" hidden="1" customHeight="1" x14ac:dyDescent="0.25">
      <c r="A171" s="2878"/>
      <c r="B171" s="104" t="s">
        <v>1115</v>
      </c>
      <c r="C171" s="2835"/>
      <c r="D171" s="198" t="s">
        <v>1196</v>
      </c>
      <c r="E171" s="198" t="s">
        <v>712</v>
      </c>
      <c r="F171" s="108" t="s">
        <v>227</v>
      </c>
      <c r="G171" s="120">
        <v>0</v>
      </c>
      <c r="H171" s="120">
        <v>0.4</v>
      </c>
      <c r="I171" s="434">
        <v>0.1</v>
      </c>
      <c r="J171" s="104"/>
      <c r="K171" s="102"/>
      <c r="L171" s="102"/>
      <c r="M171" s="102"/>
      <c r="N171" s="101"/>
      <c r="O171" s="102"/>
      <c r="P171" s="102"/>
      <c r="Q171" s="102"/>
      <c r="R171" s="102"/>
      <c r="S171" s="102"/>
      <c r="T171" s="102"/>
      <c r="U171" s="102"/>
      <c r="V171" s="102"/>
      <c r="W171" s="102"/>
      <c r="X171" s="102"/>
      <c r="Y171" s="102"/>
      <c r="Z171" s="102"/>
      <c r="AA171" s="102"/>
      <c r="AB171" s="589"/>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61"/>
    </row>
    <row r="172" spans="1:53" ht="15.75" hidden="1" customHeight="1" x14ac:dyDescent="0.25">
      <c r="A172" s="2878"/>
      <c r="B172" s="104" t="s">
        <v>1115</v>
      </c>
      <c r="C172" s="2835"/>
      <c r="D172" s="198" t="s">
        <v>705</v>
      </c>
      <c r="E172" s="198" t="s">
        <v>711</v>
      </c>
      <c r="F172" s="108" t="s">
        <v>710</v>
      </c>
      <c r="G172" s="108" t="s">
        <v>709</v>
      </c>
      <c r="H172" s="108" t="s">
        <v>708</v>
      </c>
      <c r="I172" s="436">
        <v>250</v>
      </c>
      <c r="J172" s="104"/>
      <c r="K172" s="102"/>
      <c r="L172" s="102"/>
      <c r="M172" s="102"/>
      <c r="N172" s="101"/>
      <c r="O172" s="102"/>
      <c r="P172" s="102"/>
      <c r="Q172" s="102"/>
      <c r="R172" s="102"/>
      <c r="S172" s="102"/>
      <c r="T172" s="102"/>
      <c r="U172" s="102"/>
      <c r="V172" s="102"/>
      <c r="W172" s="102"/>
      <c r="X172" s="102"/>
      <c r="Y172" s="102"/>
      <c r="Z172" s="102"/>
      <c r="AA172" s="102"/>
      <c r="AB172" s="589"/>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61"/>
    </row>
    <row r="173" spans="1:53" ht="15.75" hidden="1" customHeight="1" x14ac:dyDescent="0.25">
      <c r="A173" s="2878"/>
      <c r="B173" s="104" t="s">
        <v>1115</v>
      </c>
      <c r="C173" s="2835"/>
      <c r="D173" s="195" t="s">
        <v>1195</v>
      </c>
      <c r="E173" s="198" t="s">
        <v>707</v>
      </c>
      <c r="F173" s="108" t="s">
        <v>194</v>
      </c>
      <c r="G173" s="108">
        <v>0</v>
      </c>
      <c r="H173" s="108">
        <v>16</v>
      </c>
      <c r="I173" s="436">
        <v>2</v>
      </c>
      <c r="J173" s="104"/>
      <c r="K173" s="102"/>
      <c r="L173" s="102"/>
      <c r="M173" s="102"/>
      <c r="N173" s="101"/>
      <c r="O173" s="102"/>
      <c r="P173" s="102"/>
      <c r="Q173" s="102"/>
      <c r="R173" s="102"/>
      <c r="S173" s="102"/>
      <c r="T173" s="102"/>
      <c r="U173" s="102"/>
      <c r="V173" s="102"/>
      <c r="W173" s="102"/>
      <c r="X173" s="102"/>
      <c r="Y173" s="102"/>
      <c r="Z173" s="102"/>
      <c r="AA173" s="102"/>
      <c r="AB173" s="589"/>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61"/>
    </row>
    <row r="174" spans="1:53" ht="15.75" hidden="1" customHeight="1" x14ac:dyDescent="0.25">
      <c r="A174" s="2878"/>
      <c r="B174" s="104" t="s">
        <v>1115</v>
      </c>
      <c r="C174" s="2835"/>
      <c r="D174" s="195" t="s">
        <v>1194</v>
      </c>
      <c r="E174" s="198" t="s">
        <v>706</v>
      </c>
      <c r="F174" s="108" t="s">
        <v>227</v>
      </c>
      <c r="G174" s="108">
        <v>0</v>
      </c>
      <c r="H174" s="120">
        <v>1</v>
      </c>
      <c r="I174" s="434">
        <v>0.1</v>
      </c>
      <c r="J174" s="104"/>
      <c r="K174" s="102"/>
      <c r="L174" s="102"/>
      <c r="M174" s="102"/>
      <c r="N174" s="101"/>
      <c r="O174" s="102"/>
      <c r="P174" s="102"/>
      <c r="Q174" s="102"/>
      <c r="R174" s="102"/>
      <c r="S174" s="102"/>
      <c r="T174" s="102"/>
      <c r="U174" s="102"/>
      <c r="V174" s="102"/>
      <c r="W174" s="102"/>
      <c r="X174" s="102"/>
      <c r="Y174" s="102"/>
      <c r="Z174" s="102"/>
      <c r="AA174" s="102"/>
      <c r="AB174" s="589"/>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61"/>
    </row>
    <row r="175" spans="1:53" ht="15.75" hidden="1" customHeight="1" x14ac:dyDescent="0.25">
      <c r="A175" s="2878"/>
      <c r="B175" s="104" t="s">
        <v>1115</v>
      </c>
      <c r="C175" s="2836"/>
      <c r="D175" s="198" t="s">
        <v>1193</v>
      </c>
      <c r="E175" s="198" t="s">
        <v>705</v>
      </c>
      <c r="F175" s="108" t="s">
        <v>51</v>
      </c>
      <c r="G175" s="108" t="s">
        <v>704</v>
      </c>
      <c r="H175" s="108" t="s">
        <v>703</v>
      </c>
      <c r="I175" s="435" t="s">
        <v>703</v>
      </c>
      <c r="J175" s="104"/>
      <c r="K175" s="102"/>
      <c r="L175" s="102"/>
      <c r="M175" s="102"/>
      <c r="N175" s="101"/>
      <c r="O175" s="102"/>
      <c r="P175" s="102"/>
      <c r="Q175" s="102"/>
      <c r="R175" s="102"/>
      <c r="S175" s="102"/>
      <c r="T175" s="102"/>
      <c r="U175" s="102"/>
      <c r="V175" s="102"/>
      <c r="W175" s="102"/>
      <c r="X175" s="102"/>
      <c r="Y175" s="102"/>
      <c r="Z175" s="102"/>
      <c r="AA175" s="102"/>
      <c r="AB175" s="589"/>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61"/>
    </row>
    <row r="176" spans="1:53" ht="30" hidden="1" customHeight="1" x14ac:dyDescent="0.25">
      <c r="A176" s="2878"/>
      <c r="B176" s="104" t="s">
        <v>1115</v>
      </c>
      <c r="C176" s="3142" t="s">
        <v>1192</v>
      </c>
      <c r="D176" s="2873" t="s">
        <v>1191</v>
      </c>
      <c r="E176" s="198" t="s">
        <v>702</v>
      </c>
      <c r="F176" s="108" t="s">
        <v>227</v>
      </c>
      <c r="G176" s="120">
        <v>0</v>
      </c>
      <c r="H176" s="120">
        <v>1</v>
      </c>
      <c r="I176" s="434">
        <v>1</v>
      </c>
      <c r="J176" s="104"/>
      <c r="K176" s="102"/>
      <c r="L176" s="102"/>
      <c r="M176" s="102"/>
      <c r="N176" s="101"/>
      <c r="O176" s="102"/>
      <c r="P176" s="102"/>
      <c r="Q176" s="102"/>
      <c r="R176" s="102"/>
      <c r="S176" s="102"/>
      <c r="T176" s="102"/>
      <c r="U176" s="102"/>
      <c r="V176" s="102"/>
      <c r="W176" s="102"/>
      <c r="X176" s="102"/>
      <c r="Y176" s="102"/>
      <c r="Z176" s="102"/>
      <c r="AA176" s="102"/>
      <c r="AB176" s="589"/>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61"/>
    </row>
    <row r="177" spans="1:53" ht="15.75" hidden="1" customHeight="1" x14ac:dyDescent="0.25">
      <c r="A177" s="2878"/>
      <c r="B177" s="104" t="s">
        <v>1115</v>
      </c>
      <c r="C177" s="2835"/>
      <c r="D177" s="2835"/>
      <c r="E177" s="198" t="s">
        <v>701</v>
      </c>
      <c r="F177" s="108" t="s">
        <v>227</v>
      </c>
      <c r="G177" s="120">
        <v>0</v>
      </c>
      <c r="H177" s="120">
        <v>1</v>
      </c>
      <c r="I177" s="434">
        <v>0.8</v>
      </c>
      <c r="J177" s="104"/>
      <c r="K177" s="102"/>
      <c r="L177" s="102"/>
      <c r="M177" s="102"/>
      <c r="N177" s="101"/>
      <c r="O177" s="102"/>
      <c r="P177" s="102"/>
      <c r="Q177" s="102"/>
      <c r="R177" s="102"/>
      <c r="S177" s="102"/>
      <c r="T177" s="102"/>
      <c r="U177" s="102"/>
      <c r="V177" s="102"/>
      <c r="W177" s="102"/>
      <c r="X177" s="102"/>
      <c r="Y177" s="102"/>
      <c r="Z177" s="102"/>
      <c r="AA177" s="102"/>
      <c r="AB177" s="589"/>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61"/>
    </row>
    <row r="178" spans="1:53" ht="15.75" hidden="1" customHeight="1" x14ac:dyDescent="0.25">
      <c r="A178" s="2878"/>
      <c r="B178" s="104" t="s">
        <v>1115</v>
      </c>
      <c r="C178" s="2835"/>
      <c r="D178" s="2835"/>
      <c r="E178" s="198" t="s">
        <v>700</v>
      </c>
      <c r="F178" s="108" t="s">
        <v>227</v>
      </c>
      <c r="G178" s="120">
        <v>0</v>
      </c>
      <c r="H178" s="120">
        <v>1</v>
      </c>
      <c r="I178" s="434">
        <v>1</v>
      </c>
      <c r="J178" s="104"/>
      <c r="K178" s="102"/>
      <c r="L178" s="102"/>
      <c r="M178" s="102"/>
      <c r="N178" s="101"/>
      <c r="O178" s="102"/>
      <c r="P178" s="102"/>
      <c r="Q178" s="102"/>
      <c r="R178" s="102"/>
      <c r="S178" s="102"/>
      <c r="T178" s="102"/>
      <c r="U178" s="102"/>
      <c r="V178" s="102"/>
      <c r="W178" s="102"/>
      <c r="X178" s="102"/>
      <c r="Y178" s="102"/>
      <c r="Z178" s="102"/>
      <c r="AA178" s="102"/>
      <c r="AB178" s="589"/>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61"/>
    </row>
    <row r="179" spans="1:53" ht="15.75" hidden="1" customHeight="1" x14ac:dyDescent="0.25">
      <c r="A179" s="2878"/>
      <c r="B179" s="104" t="s">
        <v>1115</v>
      </c>
      <c r="C179" s="2836"/>
      <c r="D179" s="2836"/>
      <c r="E179" s="198" t="s">
        <v>699</v>
      </c>
      <c r="F179" s="108" t="s">
        <v>227</v>
      </c>
      <c r="G179" s="120">
        <v>0</v>
      </c>
      <c r="H179" s="120">
        <v>1</v>
      </c>
      <c r="I179" s="434"/>
      <c r="J179" s="104"/>
      <c r="K179" s="102"/>
      <c r="L179" s="102"/>
      <c r="M179" s="102"/>
      <c r="N179" s="101"/>
      <c r="O179" s="102"/>
      <c r="P179" s="102"/>
      <c r="Q179" s="102"/>
      <c r="R179" s="102"/>
      <c r="S179" s="102"/>
      <c r="T179" s="102"/>
      <c r="U179" s="102"/>
      <c r="V179" s="102"/>
      <c r="W179" s="102"/>
      <c r="X179" s="102"/>
      <c r="Y179" s="102"/>
      <c r="Z179" s="102"/>
      <c r="AA179" s="102"/>
      <c r="AB179" s="589"/>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61"/>
    </row>
    <row r="180" spans="1:53" ht="30" hidden="1" customHeight="1" x14ac:dyDescent="0.25">
      <c r="A180" s="2878"/>
      <c r="B180" s="104" t="s">
        <v>1115</v>
      </c>
      <c r="C180" s="3136" t="s">
        <v>1190</v>
      </c>
      <c r="D180" s="2873" t="s">
        <v>1189</v>
      </c>
      <c r="E180" s="198" t="s">
        <v>698</v>
      </c>
      <c r="F180" s="108" t="s">
        <v>51</v>
      </c>
      <c r="G180" s="108">
        <v>0</v>
      </c>
      <c r="H180" s="125">
        <v>1</v>
      </c>
      <c r="I180" s="434">
        <v>0.3</v>
      </c>
      <c r="J180" s="104"/>
      <c r="K180" s="102"/>
      <c r="L180" s="102"/>
      <c r="M180" s="102"/>
      <c r="N180" s="101"/>
      <c r="O180" s="102"/>
      <c r="P180" s="102"/>
      <c r="Q180" s="102"/>
      <c r="R180" s="102"/>
      <c r="S180" s="102"/>
      <c r="T180" s="102"/>
      <c r="U180" s="102"/>
      <c r="V180" s="102"/>
      <c r="W180" s="102"/>
      <c r="X180" s="102"/>
      <c r="Y180" s="102"/>
      <c r="Z180" s="102"/>
      <c r="AA180" s="102"/>
      <c r="AB180" s="589"/>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61"/>
    </row>
    <row r="181" spans="1:53" ht="15.75" hidden="1" customHeight="1" x14ac:dyDescent="0.25">
      <c r="A181" s="2878"/>
      <c r="B181" s="104" t="s">
        <v>1115</v>
      </c>
      <c r="C181" s="2835"/>
      <c r="D181" s="2835"/>
      <c r="E181" s="198" t="s">
        <v>697</v>
      </c>
      <c r="F181" s="108" t="s">
        <v>51</v>
      </c>
      <c r="G181" s="108">
        <v>0</v>
      </c>
      <c r="H181" s="125">
        <v>1</v>
      </c>
      <c r="I181" s="434">
        <v>0.2</v>
      </c>
      <c r="J181" s="104"/>
      <c r="K181" s="102"/>
      <c r="L181" s="102"/>
      <c r="M181" s="102"/>
      <c r="N181" s="101"/>
      <c r="O181" s="102"/>
      <c r="P181" s="102"/>
      <c r="Q181" s="102"/>
      <c r="R181" s="102"/>
      <c r="S181" s="102"/>
      <c r="T181" s="102"/>
      <c r="U181" s="102"/>
      <c r="V181" s="102"/>
      <c r="W181" s="102"/>
      <c r="X181" s="102"/>
      <c r="Y181" s="102"/>
      <c r="Z181" s="102"/>
      <c r="AA181" s="102"/>
      <c r="AB181" s="589"/>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61"/>
    </row>
    <row r="182" spans="1:53" ht="15.75" hidden="1" customHeight="1" x14ac:dyDescent="0.25">
      <c r="A182" s="2878"/>
      <c r="B182" s="104" t="s">
        <v>1115</v>
      </c>
      <c r="C182" s="2836"/>
      <c r="D182" s="2836"/>
      <c r="E182" s="198" t="s">
        <v>696</v>
      </c>
      <c r="F182" s="108" t="s">
        <v>51</v>
      </c>
      <c r="G182" s="108">
        <v>0</v>
      </c>
      <c r="H182" s="125">
        <v>1</v>
      </c>
      <c r="I182" s="434">
        <v>0.3</v>
      </c>
      <c r="J182" s="104"/>
      <c r="K182" s="102"/>
      <c r="L182" s="102"/>
      <c r="M182" s="102"/>
      <c r="N182" s="101"/>
      <c r="O182" s="102"/>
      <c r="P182" s="102"/>
      <c r="Q182" s="102"/>
      <c r="R182" s="102"/>
      <c r="S182" s="102"/>
      <c r="T182" s="102"/>
      <c r="U182" s="102"/>
      <c r="V182" s="102"/>
      <c r="W182" s="102"/>
      <c r="X182" s="102"/>
      <c r="Y182" s="102"/>
      <c r="Z182" s="102"/>
      <c r="AA182" s="102"/>
      <c r="AB182" s="589"/>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61"/>
    </row>
    <row r="183" spans="1:53" ht="15.75" hidden="1" customHeight="1" x14ac:dyDescent="0.25">
      <c r="A183" s="2878"/>
      <c r="B183" s="176" t="s">
        <v>4</v>
      </c>
      <c r="C183" s="432" t="s">
        <v>92</v>
      </c>
      <c r="D183" s="3138" t="s">
        <v>91</v>
      </c>
      <c r="E183" s="424" t="s">
        <v>695</v>
      </c>
      <c r="F183" s="423" t="s">
        <v>14</v>
      </c>
      <c r="G183" s="423">
        <v>172</v>
      </c>
      <c r="H183" s="423">
        <v>656</v>
      </c>
      <c r="I183" s="433">
        <v>56</v>
      </c>
      <c r="J183" s="176"/>
      <c r="K183" s="102"/>
      <c r="L183" s="102"/>
      <c r="M183" s="102"/>
      <c r="N183" s="101"/>
      <c r="O183" s="102"/>
      <c r="P183" s="102"/>
      <c r="Q183" s="102"/>
      <c r="R183" s="102"/>
      <c r="S183" s="102"/>
      <c r="T183" s="102"/>
      <c r="U183" s="102"/>
      <c r="V183" s="102"/>
      <c r="W183" s="102"/>
      <c r="X183" s="102"/>
      <c r="Y183" s="102"/>
      <c r="Z183" s="102"/>
      <c r="AA183" s="102"/>
      <c r="AB183" s="589"/>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61"/>
    </row>
    <row r="184" spans="1:53" ht="15.75" hidden="1" customHeight="1" x14ac:dyDescent="0.25">
      <c r="A184" s="2878"/>
      <c r="B184" s="176" t="s">
        <v>4</v>
      </c>
      <c r="C184" s="432" t="s">
        <v>86</v>
      </c>
      <c r="D184" s="2835"/>
      <c r="E184" s="424" t="s">
        <v>85</v>
      </c>
      <c r="F184" s="423" t="s">
        <v>14</v>
      </c>
      <c r="G184" s="423">
        <v>180</v>
      </c>
      <c r="H184" s="422">
        <v>8938</v>
      </c>
      <c r="I184" s="430">
        <v>0</v>
      </c>
      <c r="J184" s="176"/>
      <c r="K184" s="102"/>
      <c r="L184" s="102"/>
      <c r="M184" s="102"/>
      <c r="N184" s="101"/>
      <c r="O184" s="102"/>
      <c r="P184" s="102"/>
      <c r="Q184" s="102"/>
      <c r="R184" s="102"/>
      <c r="S184" s="102"/>
      <c r="T184" s="102"/>
      <c r="U184" s="102"/>
      <c r="V184" s="102"/>
      <c r="W184" s="102"/>
      <c r="X184" s="102"/>
      <c r="Y184" s="102"/>
      <c r="Z184" s="102"/>
      <c r="AA184" s="102"/>
      <c r="AB184" s="589"/>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61"/>
    </row>
    <row r="185" spans="1:53" ht="15.75" hidden="1" customHeight="1" x14ac:dyDescent="0.25">
      <c r="A185" s="2878"/>
      <c r="B185" s="176" t="s">
        <v>4</v>
      </c>
      <c r="C185" s="1145" t="s">
        <v>82</v>
      </c>
      <c r="D185" s="2835"/>
      <c r="E185" s="424" t="s">
        <v>81</v>
      </c>
      <c r="F185" s="423" t="s">
        <v>51</v>
      </c>
      <c r="G185" s="423">
        <v>0</v>
      </c>
      <c r="H185" s="423">
        <v>1</v>
      </c>
      <c r="I185" s="431">
        <v>0.1</v>
      </c>
      <c r="J185" s="176"/>
      <c r="K185" s="102"/>
      <c r="L185" s="102"/>
      <c r="M185" s="102"/>
      <c r="N185" s="101"/>
      <c r="O185" s="102"/>
      <c r="P185" s="102"/>
      <c r="Q185" s="102"/>
      <c r="R185" s="102"/>
      <c r="S185" s="102"/>
      <c r="T185" s="102"/>
      <c r="U185" s="102"/>
      <c r="V185" s="102"/>
      <c r="W185" s="102"/>
      <c r="X185" s="102"/>
      <c r="Y185" s="102"/>
      <c r="Z185" s="102"/>
      <c r="AA185" s="102"/>
      <c r="AB185" s="589"/>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61"/>
    </row>
    <row r="186" spans="1:53" ht="15.75" hidden="1" customHeight="1" x14ac:dyDescent="0.25">
      <c r="A186" s="2878"/>
      <c r="B186" s="176" t="s">
        <v>4</v>
      </c>
      <c r="C186" s="432" t="s">
        <v>77</v>
      </c>
      <c r="D186" s="2835"/>
      <c r="E186" s="429" t="s">
        <v>75</v>
      </c>
      <c r="F186" s="423" t="s">
        <v>103</v>
      </c>
      <c r="G186" s="423">
        <v>0</v>
      </c>
      <c r="H186" s="423">
        <v>167</v>
      </c>
      <c r="I186" s="431">
        <v>0</v>
      </c>
      <c r="J186" s="176"/>
      <c r="K186" s="102"/>
      <c r="L186" s="102"/>
      <c r="M186" s="102"/>
      <c r="N186" s="101"/>
      <c r="O186" s="102"/>
      <c r="P186" s="102"/>
      <c r="Q186" s="102"/>
      <c r="R186" s="102"/>
      <c r="S186" s="102"/>
      <c r="T186" s="102"/>
      <c r="U186" s="102"/>
      <c r="V186" s="102"/>
      <c r="W186" s="102"/>
      <c r="X186" s="102"/>
      <c r="Y186" s="102"/>
      <c r="Z186" s="102"/>
      <c r="AA186" s="102"/>
      <c r="AB186" s="589"/>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61"/>
    </row>
    <row r="187" spans="1:53" ht="15.75" hidden="1" customHeight="1" x14ac:dyDescent="0.25">
      <c r="A187" s="2878"/>
      <c r="B187" s="176" t="s">
        <v>4</v>
      </c>
      <c r="C187" s="432" t="s">
        <v>1188</v>
      </c>
      <c r="D187" s="2835"/>
      <c r="E187" s="424" t="s">
        <v>71</v>
      </c>
      <c r="F187" s="423" t="s">
        <v>70</v>
      </c>
      <c r="G187" s="423">
        <v>0</v>
      </c>
      <c r="H187" s="423">
        <v>1</v>
      </c>
      <c r="I187" s="431" t="s">
        <v>694</v>
      </c>
      <c r="J187" s="176"/>
      <c r="K187" s="102"/>
      <c r="L187" s="102"/>
      <c r="M187" s="102"/>
      <c r="N187" s="101"/>
      <c r="O187" s="102"/>
      <c r="P187" s="102"/>
      <c r="Q187" s="102"/>
      <c r="R187" s="102"/>
      <c r="S187" s="102"/>
      <c r="T187" s="102"/>
      <c r="U187" s="102"/>
      <c r="V187" s="102"/>
      <c r="W187" s="102"/>
      <c r="X187" s="102"/>
      <c r="Y187" s="102"/>
      <c r="Z187" s="102"/>
      <c r="AA187" s="102"/>
      <c r="AB187" s="589"/>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61"/>
    </row>
    <row r="188" spans="1:53" ht="15.75" hidden="1" customHeight="1" x14ac:dyDescent="0.25">
      <c r="A188" s="2878"/>
      <c r="B188" s="176" t="s">
        <v>4</v>
      </c>
      <c r="C188" s="432" t="s">
        <v>65</v>
      </c>
      <c r="D188" s="2835"/>
      <c r="E188" s="424" t="s">
        <v>64</v>
      </c>
      <c r="F188" s="423" t="s">
        <v>63</v>
      </c>
      <c r="G188" s="423">
        <v>0</v>
      </c>
      <c r="H188" s="423">
        <v>11</v>
      </c>
      <c r="I188" s="431">
        <v>0</v>
      </c>
      <c r="J188" s="176"/>
      <c r="K188" s="102"/>
      <c r="L188" s="102"/>
      <c r="M188" s="102"/>
      <c r="N188" s="101"/>
      <c r="O188" s="102"/>
      <c r="P188" s="102"/>
      <c r="Q188" s="102"/>
      <c r="R188" s="102"/>
      <c r="S188" s="102"/>
      <c r="T188" s="102"/>
      <c r="U188" s="102"/>
      <c r="V188" s="102"/>
      <c r="W188" s="102"/>
      <c r="X188" s="102"/>
      <c r="Y188" s="102"/>
      <c r="Z188" s="102"/>
      <c r="AA188" s="102"/>
      <c r="AB188" s="589"/>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61"/>
    </row>
    <row r="189" spans="1:53" ht="15.75" hidden="1" customHeight="1" x14ac:dyDescent="0.25">
      <c r="A189" s="2878"/>
      <c r="B189" s="176" t="s">
        <v>4</v>
      </c>
      <c r="C189" s="432" t="s">
        <v>59</v>
      </c>
      <c r="D189" s="2835"/>
      <c r="E189" s="424" t="s">
        <v>58</v>
      </c>
      <c r="F189" s="423" t="s">
        <v>57</v>
      </c>
      <c r="G189" s="423">
        <v>0</v>
      </c>
      <c r="H189" s="423">
        <v>2</v>
      </c>
      <c r="I189" s="431">
        <v>0</v>
      </c>
      <c r="J189" s="176"/>
      <c r="K189" s="102"/>
      <c r="L189" s="102"/>
      <c r="M189" s="102"/>
      <c r="N189" s="101"/>
      <c r="O189" s="102"/>
      <c r="P189" s="102"/>
      <c r="Q189" s="102"/>
      <c r="R189" s="102"/>
      <c r="S189" s="102"/>
      <c r="T189" s="102"/>
      <c r="U189" s="102"/>
      <c r="V189" s="102"/>
      <c r="W189" s="102"/>
      <c r="X189" s="102"/>
      <c r="Y189" s="102"/>
      <c r="Z189" s="102"/>
      <c r="AA189" s="102"/>
      <c r="AB189" s="589"/>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61"/>
    </row>
    <row r="190" spans="1:53" ht="15.75" hidden="1" customHeight="1" x14ac:dyDescent="0.25">
      <c r="A190" s="2878"/>
      <c r="B190" s="176" t="s">
        <v>4</v>
      </c>
      <c r="C190" s="432" t="s">
        <v>53</v>
      </c>
      <c r="D190" s="2835"/>
      <c r="E190" s="424" t="s">
        <v>52</v>
      </c>
      <c r="F190" s="423" t="s">
        <v>51</v>
      </c>
      <c r="G190" s="423">
        <v>0</v>
      </c>
      <c r="H190" s="423">
        <v>100</v>
      </c>
      <c r="I190" s="430" t="s">
        <v>694</v>
      </c>
      <c r="J190" s="176"/>
      <c r="K190" s="102"/>
      <c r="L190" s="102"/>
      <c r="M190" s="102"/>
      <c r="N190" s="101"/>
      <c r="O190" s="102"/>
      <c r="P190" s="102"/>
      <c r="Q190" s="102"/>
      <c r="R190" s="102"/>
      <c r="S190" s="102"/>
      <c r="T190" s="102"/>
      <c r="U190" s="102"/>
      <c r="V190" s="102"/>
      <c r="W190" s="102"/>
      <c r="X190" s="102"/>
      <c r="Y190" s="102"/>
      <c r="Z190" s="102"/>
      <c r="AA190" s="102"/>
      <c r="AB190" s="589"/>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61"/>
    </row>
    <row r="191" spans="1:53" ht="15.75" hidden="1" customHeight="1" x14ac:dyDescent="0.25">
      <c r="A191" s="2878"/>
      <c r="B191" s="176" t="s">
        <v>4</v>
      </c>
      <c r="C191" s="1145" t="s">
        <v>47</v>
      </c>
      <c r="D191" s="2836"/>
      <c r="E191" s="424" t="s">
        <v>46</v>
      </c>
      <c r="F191" s="423" t="s">
        <v>14</v>
      </c>
      <c r="G191" s="423">
        <v>642</v>
      </c>
      <c r="H191" s="422">
        <v>5356</v>
      </c>
      <c r="I191" s="425">
        <v>0</v>
      </c>
      <c r="J191" s="176"/>
      <c r="K191" s="102"/>
      <c r="L191" s="102"/>
      <c r="M191" s="102"/>
      <c r="N191" s="101"/>
      <c r="O191" s="102"/>
      <c r="P191" s="102"/>
      <c r="Q191" s="102"/>
      <c r="R191" s="102"/>
      <c r="S191" s="102"/>
      <c r="T191" s="102"/>
      <c r="U191" s="102"/>
      <c r="V191" s="102"/>
      <c r="W191" s="102"/>
      <c r="X191" s="102"/>
      <c r="Y191" s="102"/>
      <c r="Z191" s="102"/>
      <c r="AA191" s="102"/>
      <c r="AB191" s="589"/>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61"/>
    </row>
    <row r="192" spans="1:53" ht="15.75" hidden="1" customHeight="1" x14ac:dyDescent="0.25">
      <c r="A192" s="2878"/>
      <c r="B192" s="176" t="s">
        <v>4</v>
      </c>
      <c r="C192" s="424" t="s">
        <v>42</v>
      </c>
      <c r="D192" s="3117" t="s">
        <v>41</v>
      </c>
      <c r="E192" s="424" t="s">
        <v>34</v>
      </c>
      <c r="F192" s="423" t="s">
        <v>14</v>
      </c>
      <c r="G192" s="423">
        <v>0</v>
      </c>
      <c r="H192" s="422">
        <v>2000</v>
      </c>
      <c r="I192" s="425">
        <v>0</v>
      </c>
      <c r="J192" s="176"/>
      <c r="K192" s="102"/>
      <c r="L192" s="102"/>
      <c r="M192" s="102"/>
      <c r="N192" s="101"/>
      <c r="O192" s="102"/>
      <c r="P192" s="102"/>
      <c r="Q192" s="102"/>
      <c r="R192" s="102"/>
      <c r="S192" s="102"/>
      <c r="T192" s="102"/>
      <c r="U192" s="102"/>
      <c r="V192" s="102"/>
      <c r="W192" s="102"/>
      <c r="X192" s="102"/>
      <c r="Y192" s="102"/>
      <c r="Z192" s="102"/>
      <c r="AA192" s="102"/>
      <c r="AB192" s="589"/>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61"/>
    </row>
    <row r="193" spans="1:53" ht="15.75" hidden="1" customHeight="1" x14ac:dyDescent="0.25">
      <c r="A193" s="2878"/>
      <c r="B193" s="176" t="s">
        <v>4</v>
      </c>
      <c r="C193" s="424" t="s">
        <v>37</v>
      </c>
      <c r="D193" s="2835"/>
      <c r="E193" s="424" t="s">
        <v>34</v>
      </c>
      <c r="F193" s="428" t="s">
        <v>33</v>
      </c>
      <c r="G193" s="427">
        <v>0</v>
      </c>
      <c r="H193" s="426">
        <v>200</v>
      </c>
      <c r="I193" s="425">
        <v>0</v>
      </c>
      <c r="J193" s="176"/>
      <c r="K193" s="102"/>
      <c r="L193" s="102"/>
      <c r="M193" s="102"/>
      <c r="N193" s="101"/>
      <c r="O193" s="102"/>
      <c r="P193" s="102"/>
      <c r="Q193" s="102"/>
      <c r="R193" s="102"/>
      <c r="S193" s="102"/>
      <c r="T193" s="102"/>
      <c r="U193" s="102"/>
      <c r="V193" s="102"/>
      <c r="W193" s="102"/>
      <c r="X193" s="102"/>
      <c r="Y193" s="102"/>
      <c r="Z193" s="102"/>
      <c r="AA193" s="102"/>
      <c r="AB193" s="589"/>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61"/>
    </row>
    <row r="194" spans="1:53" ht="15.75" hidden="1" customHeight="1" x14ac:dyDescent="0.25">
      <c r="A194" s="2878"/>
      <c r="B194" s="176" t="s">
        <v>4</v>
      </c>
      <c r="C194" s="424" t="s">
        <v>31</v>
      </c>
      <c r="D194" s="2835"/>
      <c r="E194" s="424" t="s">
        <v>34</v>
      </c>
      <c r="F194" s="428" t="s">
        <v>33</v>
      </c>
      <c r="G194" s="427">
        <v>0</v>
      </c>
      <c r="H194" s="426">
        <v>400</v>
      </c>
      <c r="I194" s="425">
        <v>0</v>
      </c>
      <c r="J194" s="176"/>
      <c r="K194" s="102"/>
      <c r="L194" s="102"/>
      <c r="M194" s="102"/>
      <c r="N194" s="101"/>
      <c r="O194" s="102"/>
      <c r="P194" s="102"/>
      <c r="Q194" s="102"/>
      <c r="R194" s="102"/>
      <c r="S194" s="102"/>
      <c r="T194" s="102"/>
      <c r="U194" s="102"/>
      <c r="V194" s="102"/>
      <c r="W194" s="102"/>
      <c r="X194" s="102"/>
      <c r="Y194" s="102"/>
      <c r="Z194" s="102"/>
      <c r="AA194" s="102"/>
      <c r="AB194" s="589"/>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61"/>
    </row>
    <row r="195" spans="1:53" ht="15.75" hidden="1" customHeight="1" x14ac:dyDescent="0.25">
      <c r="A195" s="2878"/>
      <c r="B195" s="176" t="s">
        <v>4</v>
      </c>
      <c r="C195" s="424" t="s">
        <v>1187</v>
      </c>
      <c r="D195" s="2835"/>
      <c r="E195" s="424" t="s">
        <v>27</v>
      </c>
      <c r="F195" s="428" t="s">
        <v>33</v>
      </c>
      <c r="G195" s="427">
        <v>38</v>
      </c>
      <c r="H195" s="427">
        <v>175</v>
      </c>
      <c r="I195" s="425">
        <v>5</v>
      </c>
      <c r="J195" s="176"/>
      <c r="K195" s="102"/>
      <c r="L195" s="102"/>
      <c r="M195" s="102"/>
      <c r="N195" s="101"/>
      <c r="O195" s="102"/>
      <c r="P195" s="102"/>
      <c r="Q195" s="102"/>
      <c r="R195" s="102"/>
      <c r="S195" s="102"/>
      <c r="T195" s="102"/>
      <c r="U195" s="102"/>
      <c r="V195" s="102"/>
      <c r="W195" s="102"/>
      <c r="X195" s="102"/>
      <c r="Y195" s="102"/>
      <c r="Z195" s="102"/>
      <c r="AA195" s="102"/>
      <c r="AB195" s="589"/>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61"/>
    </row>
    <row r="196" spans="1:53" ht="15.75" hidden="1" customHeight="1" x14ac:dyDescent="0.25">
      <c r="A196" s="2878"/>
      <c r="B196" s="176" t="s">
        <v>4</v>
      </c>
      <c r="C196" s="424" t="s">
        <v>25</v>
      </c>
      <c r="D196" s="2836"/>
      <c r="E196" s="424" t="s">
        <v>23</v>
      </c>
      <c r="F196" s="428" t="s">
        <v>24</v>
      </c>
      <c r="G196" s="427">
        <v>842</v>
      </c>
      <c r="H196" s="426">
        <f>1155+1644</f>
        <v>2799</v>
      </c>
      <c r="I196" s="425">
        <v>800</v>
      </c>
      <c r="J196" s="176"/>
      <c r="K196" s="102"/>
      <c r="L196" s="102"/>
      <c r="M196" s="102"/>
      <c r="N196" s="101"/>
      <c r="O196" s="102"/>
      <c r="P196" s="102"/>
      <c r="Q196" s="102"/>
      <c r="R196" s="102"/>
      <c r="S196" s="102"/>
      <c r="T196" s="102"/>
      <c r="U196" s="102"/>
      <c r="V196" s="102"/>
      <c r="W196" s="102"/>
      <c r="X196" s="102"/>
      <c r="Y196" s="102"/>
      <c r="Z196" s="102"/>
      <c r="AA196" s="102"/>
      <c r="AB196" s="589"/>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61"/>
    </row>
    <row r="197" spans="1:53" ht="15.75" hidden="1" customHeight="1" x14ac:dyDescent="0.25">
      <c r="A197" s="2878"/>
      <c r="B197" s="176" t="s">
        <v>4</v>
      </c>
      <c r="C197" s="3116" t="s">
        <v>20</v>
      </c>
      <c r="D197" s="3117" t="s">
        <v>19</v>
      </c>
      <c r="E197" s="424" t="s">
        <v>18</v>
      </c>
      <c r="F197" s="429" t="s">
        <v>14</v>
      </c>
      <c r="G197" s="423">
        <v>259</v>
      </c>
      <c r="H197" s="423">
        <v>607</v>
      </c>
      <c r="I197" s="425">
        <v>15</v>
      </c>
      <c r="J197" s="176"/>
      <c r="K197" s="102"/>
      <c r="L197" s="102"/>
      <c r="M197" s="102"/>
      <c r="N197" s="101"/>
      <c r="O197" s="102"/>
      <c r="P197" s="102"/>
      <c r="Q197" s="102"/>
      <c r="R197" s="102"/>
      <c r="S197" s="102"/>
      <c r="T197" s="102"/>
      <c r="U197" s="102"/>
      <c r="V197" s="102"/>
      <c r="W197" s="102"/>
      <c r="X197" s="102"/>
      <c r="Y197" s="102"/>
      <c r="Z197" s="102"/>
      <c r="AA197" s="102"/>
      <c r="AB197" s="589"/>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61"/>
    </row>
    <row r="198" spans="1:53" ht="15.75" hidden="1" customHeight="1" x14ac:dyDescent="0.25">
      <c r="A198" s="2878"/>
      <c r="B198" s="176" t="s">
        <v>4</v>
      </c>
      <c r="C198" s="2836"/>
      <c r="D198" s="2835"/>
      <c r="E198" s="424" t="s">
        <v>16</v>
      </c>
      <c r="F198" s="424" t="s">
        <v>693</v>
      </c>
      <c r="G198" s="428">
        <v>0</v>
      </c>
      <c r="H198" s="428">
        <v>1</v>
      </c>
      <c r="I198" s="425">
        <f>0/366</f>
        <v>0</v>
      </c>
      <c r="J198" s="176"/>
      <c r="K198" s="102"/>
      <c r="L198" s="102"/>
      <c r="M198" s="102"/>
      <c r="N198" s="101"/>
      <c r="O198" s="102"/>
      <c r="P198" s="102"/>
      <c r="Q198" s="102"/>
      <c r="R198" s="102"/>
      <c r="S198" s="102"/>
      <c r="T198" s="102"/>
      <c r="U198" s="102"/>
      <c r="V198" s="102"/>
      <c r="W198" s="102"/>
      <c r="X198" s="102"/>
      <c r="Y198" s="102"/>
      <c r="Z198" s="102"/>
      <c r="AA198" s="102"/>
      <c r="AB198" s="589"/>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61"/>
    </row>
    <row r="199" spans="1:53" ht="15.75" hidden="1" customHeight="1" x14ac:dyDescent="0.25">
      <c r="A199" s="2878"/>
      <c r="B199" s="176" t="s">
        <v>4</v>
      </c>
      <c r="C199" s="424" t="s">
        <v>15</v>
      </c>
      <c r="D199" s="2835"/>
      <c r="E199" s="424" t="s">
        <v>13</v>
      </c>
      <c r="F199" s="423" t="s">
        <v>14</v>
      </c>
      <c r="G199" s="423">
        <v>0</v>
      </c>
      <c r="H199" s="423">
        <v>20</v>
      </c>
      <c r="I199" s="425"/>
      <c r="J199" s="176"/>
      <c r="K199" s="102"/>
      <c r="L199" s="102"/>
      <c r="M199" s="102"/>
      <c r="N199" s="101"/>
      <c r="O199" s="102"/>
      <c r="P199" s="102"/>
      <c r="Q199" s="102"/>
      <c r="R199" s="102"/>
      <c r="S199" s="102"/>
      <c r="T199" s="102"/>
      <c r="U199" s="102"/>
      <c r="V199" s="102"/>
      <c r="W199" s="102"/>
      <c r="X199" s="102"/>
      <c r="Y199" s="102"/>
      <c r="Z199" s="102"/>
      <c r="AA199" s="102"/>
      <c r="AB199" s="589"/>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61"/>
    </row>
    <row r="200" spans="1:53" ht="15.75" hidden="1" customHeight="1" x14ac:dyDescent="0.25">
      <c r="A200" s="2878"/>
      <c r="B200" s="176" t="s">
        <v>4</v>
      </c>
      <c r="C200" s="424" t="s">
        <v>1186</v>
      </c>
      <c r="D200" s="2836"/>
      <c r="E200" s="424" t="s">
        <v>10</v>
      </c>
      <c r="F200" s="428" t="s">
        <v>11</v>
      </c>
      <c r="G200" s="427">
        <v>108</v>
      </c>
      <c r="H200" s="426">
        <v>300</v>
      </c>
      <c r="I200" s="425">
        <v>0</v>
      </c>
      <c r="J200" s="176"/>
      <c r="K200" s="102"/>
      <c r="L200" s="102"/>
      <c r="M200" s="102"/>
      <c r="N200" s="101"/>
      <c r="O200" s="102"/>
      <c r="P200" s="102"/>
      <c r="Q200" s="102"/>
      <c r="R200" s="102"/>
      <c r="S200" s="102"/>
      <c r="T200" s="102"/>
      <c r="U200" s="102"/>
      <c r="V200" s="102"/>
      <c r="W200" s="102"/>
      <c r="X200" s="102"/>
      <c r="Y200" s="102"/>
      <c r="Z200" s="102"/>
      <c r="AA200" s="102"/>
      <c r="AB200" s="589"/>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61"/>
    </row>
    <row r="201" spans="1:53" ht="15.75" hidden="1" customHeight="1" x14ac:dyDescent="0.25">
      <c r="A201" s="2878"/>
      <c r="B201" s="176" t="s">
        <v>4</v>
      </c>
      <c r="C201" s="3109" t="s">
        <v>8</v>
      </c>
      <c r="D201" s="3109" t="s">
        <v>7</v>
      </c>
      <c r="E201" s="424" t="s">
        <v>5</v>
      </c>
      <c r="F201" s="423" t="s">
        <v>6</v>
      </c>
      <c r="G201" s="422">
        <v>6000</v>
      </c>
      <c r="H201" s="422">
        <v>15000</v>
      </c>
      <c r="I201" s="421">
        <v>1000</v>
      </c>
      <c r="J201" s="176"/>
      <c r="K201" s="102"/>
      <c r="L201" s="102"/>
      <c r="M201" s="102"/>
      <c r="N201" s="101"/>
      <c r="O201" s="102"/>
      <c r="P201" s="102"/>
      <c r="Q201" s="102"/>
      <c r="R201" s="102"/>
      <c r="S201" s="102"/>
      <c r="T201" s="102"/>
      <c r="U201" s="102"/>
      <c r="V201" s="102"/>
      <c r="W201" s="102"/>
      <c r="X201" s="102"/>
      <c r="Y201" s="102"/>
      <c r="Z201" s="102"/>
      <c r="AA201" s="102"/>
      <c r="AB201" s="589"/>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61"/>
    </row>
    <row r="202" spans="1:53" ht="15.75" hidden="1" customHeight="1" x14ac:dyDescent="0.25">
      <c r="A202" s="2878"/>
      <c r="B202" s="176" t="s">
        <v>4</v>
      </c>
      <c r="C202" s="2835"/>
      <c r="D202" s="2835"/>
      <c r="E202" s="420" t="s">
        <v>2</v>
      </c>
      <c r="F202" s="419" t="s">
        <v>3</v>
      </c>
      <c r="G202" s="419">
        <v>0</v>
      </c>
      <c r="H202" s="419">
        <v>80</v>
      </c>
      <c r="I202" s="418">
        <v>5</v>
      </c>
      <c r="J202" s="176"/>
      <c r="K202" s="102"/>
      <c r="L202" s="102"/>
      <c r="M202" s="102"/>
      <c r="N202" s="101"/>
      <c r="O202" s="102"/>
      <c r="P202" s="102"/>
      <c r="Q202" s="102"/>
      <c r="R202" s="102"/>
      <c r="S202" s="102"/>
      <c r="T202" s="102"/>
      <c r="U202" s="102"/>
      <c r="V202" s="102"/>
      <c r="W202" s="102"/>
      <c r="X202" s="102"/>
      <c r="Y202" s="102"/>
      <c r="Z202" s="102"/>
      <c r="AA202" s="102"/>
      <c r="AB202" s="589"/>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61"/>
    </row>
    <row r="203" spans="1:53" ht="15.75" hidden="1" customHeight="1" x14ac:dyDescent="0.25">
      <c r="A203" s="2878"/>
      <c r="B203" s="171" t="s">
        <v>1177</v>
      </c>
      <c r="C203" s="3110" t="s">
        <v>1185</v>
      </c>
      <c r="D203" s="1144" t="s">
        <v>1184</v>
      </c>
      <c r="E203" s="412" t="s">
        <v>692</v>
      </c>
      <c r="F203" s="416" t="s">
        <v>691</v>
      </c>
      <c r="G203" s="416" t="s">
        <v>124</v>
      </c>
      <c r="H203" s="416">
        <v>9</v>
      </c>
      <c r="I203" s="409">
        <v>1</v>
      </c>
      <c r="J203" s="171"/>
      <c r="K203" s="102"/>
      <c r="L203" s="102"/>
      <c r="M203" s="102"/>
      <c r="N203" s="101"/>
      <c r="O203" s="102"/>
      <c r="P203" s="102"/>
      <c r="Q203" s="102"/>
      <c r="R203" s="102"/>
      <c r="S203" s="102"/>
      <c r="T203" s="102"/>
      <c r="U203" s="102"/>
      <c r="V203" s="102"/>
      <c r="W203" s="102"/>
      <c r="X203" s="102"/>
      <c r="Y203" s="102"/>
      <c r="Z203" s="102"/>
      <c r="AA203" s="102"/>
      <c r="AB203" s="589"/>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61"/>
    </row>
    <row r="204" spans="1:53" ht="15.75" hidden="1" customHeight="1" x14ac:dyDescent="0.25">
      <c r="A204" s="2878"/>
      <c r="B204" s="171" t="s">
        <v>1177</v>
      </c>
      <c r="C204" s="2835"/>
      <c r="D204" s="3111" t="s">
        <v>1183</v>
      </c>
      <c r="E204" s="412" t="s">
        <v>690</v>
      </c>
      <c r="F204" s="411" t="s">
        <v>129</v>
      </c>
      <c r="G204" s="411" t="s">
        <v>124</v>
      </c>
      <c r="H204" s="414">
        <v>1</v>
      </c>
      <c r="I204" s="413">
        <v>0.1</v>
      </c>
      <c r="J204" s="171"/>
      <c r="K204" s="102"/>
      <c r="L204" s="102"/>
      <c r="M204" s="102"/>
      <c r="N204" s="101"/>
      <c r="O204" s="102"/>
      <c r="P204" s="102"/>
      <c r="Q204" s="102"/>
      <c r="R204" s="102"/>
      <c r="S204" s="102"/>
      <c r="T204" s="102"/>
      <c r="U204" s="102"/>
      <c r="V204" s="102"/>
      <c r="W204" s="102"/>
      <c r="X204" s="102"/>
      <c r="Y204" s="102"/>
      <c r="Z204" s="102"/>
      <c r="AA204" s="102"/>
      <c r="AB204" s="589"/>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61"/>
    </row>
    <row r="205" spans="1:53" ht="15.75" hidden="1" customHeight="1" x14ac:dyDescent="0.25">
      <c r="A205" s="2878"/>
      <c r="B205" s="171" t="s">
        <v>1177</v>
      </c>
      <c r="C205" s="2836"/>
      <c r="D205" s="2836"/>
      <c r="E205" s="412" t="s">
        <v>689</v>
      </c>
      <c r="F205" s="411" t="s">
        <v>688</v>
      </c>
      <c r="G205" s="411" t="s">
        <v>124</v>
      </c>
      <c r="H205" s="411">
        <v>4000</v>
      </c>
      <c r="I205" s="409">
        <v>500</v>
      </c>
      <c r="J205" s="171"/>
      <c r="K205" s="102"/>
      <c r="L205" s="102"/>
      <c r="M205" s="102"/>
      <c r="N205" s="101"/>
      <c r="O205" s="102"/>
      <c r="P205" s="102"/>
      <c r="Q205" s="102"/>
      <c r="R205" s="102"/>
      <c r="S205" s="102"/>
      <c r="T205" s="102"/>
      <c r="U205" s="102"/>
      <c r="V205" s="102"/>
      <c r="W205" s="102"/>
      <c r="X205" s="102"/>
      <c r="Y205" s="102"/>
      <c r="Z205" s="102"/>
      <c r="AA205" s="102"/>
      <c r="AB205" s="589"/>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61"/>
    </row>
    <row r="206" spans="1:53" ht="15.75" hidden="1" customHeight="1" x14ac:dyDescent="0.25">
      <c r="A206" s="2878"/>
      <c r="B206" s="171" t="s">
        <v>1177</v>
      </c>
      <c r="C206" s="412" t="s">
        <v>1182</v>
      </c>
      <c r="D206" s="412" t="s">
        <v>1181</v>
      </c>
      <c r="E206" s="412" t="s">
        <v>687</v>
      </c>
      <c r="F206" s="416" t="s">
        <v>686</v>
      </c>
      <c r="G206" s="416" t="s">
        <v>124</v>
      </c>
      <c r="H206" s="416">
        <v>1000</v>
      </c>
      <c r="I206" s="409"/>
      <c r="J206" s="171"/>
      <c r="K206" s="102"/>
      <c r="L206" s="102"/>
      <c r="M206" s="102"/>
      <c r="N206" s="101"/>
      <c r="O206" s="102"/>
      <c r="P206" s="102"/>
      <c r="Q206" s="102"/>
      <c r="R206" s="102"/>
      <c r="S206" s="102"/>
      <c r="T206" s="102"/>
      <c r="U206" s="102"/>
      <c r="V206" s="102"/>
      <c r="W206" s="102"/>
      <c r="X206" s="102"/>
      <c r="Y206" s="102"/>
      <c r="Z206" s="102"/>
      <c r="AA206" s="102"/>
      <c r="AB206" s="589"/>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61"/>
    </row>
    <row r="207" spans="1:53" ht="15.75" hidden="1" customHeight="1" x14ac:dyDescent="0.25">
      <c r="A207" s="2878"/>
      <c r="B207" s="171" t="s">
        <v>1177</v>
      </c>
      <c r="C207" s="411" t="s">
        <v>1180</v>
      </c>
      <c r="D207" s="3124" t="s">
        <v>1179</v>
      </c>
      <c r="E207" s="412" t="s">
        <v>685</v>
      </c>
      <c r="F207" s="416" t="s">
        <v>675</v>
      </c>
      <c r="G207" s="416" t="s">
        <v>124</v>
      </c>
      <c r="H207" s="416">
        <v>500</v>
      </c>
      <c r="I207" s="409">
        <v>125</v>
      </c>
      <c r="J207" s="171"/>
      <c r="K207" s="102"/>
      <c r="L207" s="102"/>
      <c r="M207" s="102"/>
      <c r="N207" s="101"/>
      <c r="O207" s="102"/>
      <c r="P207" s="102"/>
      <c r="Q207" s="102"/>
      <c r="R207" s="102"/>
      <c r="S207" s="102"/>
      <c r="T207" s="102"/>
      <c r="U207" s="102"/>
      <c r="V207" s="102"/>
      <c r="W207" s="102"/>
      <c r="X207" s="102"/>
      <c r="Y207" s="102"/>
      <c r="Z207" s="102"/>
      <c r="AA207" s="102"/>
      <c r="AB207" s="589"/>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61"/>
    </row>
    <row r="208" spans="1:53" ht="15.75" hidden="1" customHeight="1" x14ac:dyDescent="0.25">
      <c r="A208" s="2878"/>
      <c r="B208" s="171" t="s">
        <v>1177</v>
      </c>
      <c r="C208" s="3110" t="s">
        <v>1178</v>
      </c>
      <c r="D208" s="2835"/>
      <c r="E208" s="412" t="s">
        <v>684</v>
      </c>
      <c r="F208" s="416" t="s">
        <v>683</v>
      </c>
      <c r="G208" s="416">
        <v>0</v>
      </c>
      <c r="H208" s="416">
        <v>1</v>
      </c>
      <c r="I208" s="417">
        <v>1</v>
      </c>
      <c r="J208" s="171"/>
      <c r="K208" s="102"/>
      <c r="L208" s="102"/>
      <c r="M208" s="102"/>
      <c r="N208" s="101"/>
      <c r="O208" s="102"/>
      <c r="P208" s="102"/>
      <c r="Q208" s="102"/>
      <c r="R208" s="102"/>
      <c r="S208" s="102"/>
      <c r="T208" s="102"/>
      <c r="U208" s="102"/>
      <c r="V208" s="102"/>
      <c r="W208" s="102"/>
      <c r="X208" s="102"/>
      <c r="Y208" s="102"/>
      <c r="Z208" s="102"/>
      <c r="AA208" s="102"/>
      <c r="AB208" s="589"/>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61"/>
    </row>
    <row r="209" spans="1:53" ht="15.75" hidden="1" customHeight="1" x14ac:dyDescent="0.25">
      <c r="A209" s="2878"/>
      <c r="B209" s="171" t="s">
        <v>1177</v>
      </c>
      <c r="C209" s="2835"/>
      <c r="D209" s="2835"/>
      <c r="E209" s="412" t="s">
        <v>682</v>
      </c>
      <c r="F209" s="416" t="s">
        <v>129</v>
      </c>
      <c r="G209" s="415">
        <v>0.2</v>
      </c>
      <c r="H209" s="415">
        <v>0.75</v>
      </c>
      <c r="I209" s="413">
        <v>0.05</v>
      </c>
      <c r="J209" s="171"/>
      <c r="K209" s="102"/>
      <c r="L209" s="102"/>
      <c r="M209" s="102"/>
      <c r="N209" s="101"/>
      <c r="O209" s="102"/>
      <c r="P209" s="102"/>
      <c r="Q209" s="102"/>
      <c r="R209" s="102"/>
      <c r="S209" s="102"/>
      <c r="T209" s="102"/>
      <c r="U209" s="102"/>
      <c r="V209" s="102"/>
      <c r="W209" s="102"/>
      <c r="X209" s="102"/>
      <c r="Y209" s="102"/>
      <c r="Z209" s="102"/>
      <c r="AA209" s="102"/>
      <c r="AB209" s="589"/>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61"/>
    </row>
    <row r="210" spans="1:53" ht="15.75" hidden="1" customHeight="1" x14ac:dyDescent="0.25">
      <c r="A210" s="2878"/>
      <c r="B210" s="171" t="s">
        <v>1177</v>
      </c>
      <c r="C210" s="2835"/>
      <c r="D210" s="2835"/>
      <c r="E210" s="412" t="s">
        <v>681</v>
      </c>
      <c r="F210" s="411" t="s">
        <v>680</v>
      </c>
      <c r="G210" s="411" t="s">
        <v>124</v>
      </c>
      <c r="H210" s="411">
        <v>8</v>
      </c>
      <c r="I210" s="409"/>
      <c r="J210" s="171"/>
      <c r="K210" s="102"/>
      <c r="L210" s="102"/>
      <c r="M210" s="102"/>
      <c r="N210" s="101"/>
      <c r="O210" s="102"/>
      <c r="P210" s="102"/>
      <c r="Q210" s="102"/>
      <c r="R210" s="102"/>
      <c r="S210" s="102"/>
      <c r="T210" s="102"/>
      <c r="U210" s="102"/>
      <c r="V210" s="102"/>
      <c r="W210" s="102"/>
      <c r="X210" s="102"/>
      <c r="Y210" s="102"/>
      <c r="Z210" s="102"/>
      <c r="AA210" s="102"/>
      <c r="AB210" s="589"/>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61"/>
    </row>
    <row r="211" spans="1:53" ht="15.75" hidden="1" customHeight="1" x14ac:dyDescent="0.25">
      <c r="A211" s="2878"/>
      <c r="B211" s="171" t="s">
        <v>1177</v>
      </c>
      <c r="C211" s="2835"/>
      <c r="D211" s="2835"/>
      <c r="E211" s="412" t="s">
        <v>679</v>
      </c>
      <c r="F211" s="411" t="s">
        <v>571</v>
      </c>
      <c r="G211" s="411" t="s">
        <v>124</v>
      </c>
      <c r="H211" s="411">
        <v>1000</v>
      </c>
      <c r="I211" s="409">
        <v>100</v>
      </c>
      <c r="J211" s="171"/>
      <c r="K211" s="102"/>
      <c r="L211" s="102"/>
      <c r="M211" s="102"/>
      <c r="N211" s="101"/>
      <c r="O211" s="102"/>
      <c r="P211" s="102"/>
      <c r="Q211" s="102"/>
      <c r="R211" s="102"/>
      <c r="S211" s="102"/>
      <c r="T211" s="102"/>
      <c r="U211" s="102"/>
      <c r="V211" s="102"/>
      <c r="W211" s="102"/>
      <c r="X211" s="102"/>
      <c r="Y211" s="102"/>
      <c r="Z211" s="102"/>
      <c r="AA211" s="102"/>
      <c r="AB211" s="589"/>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61"/>
    </row>
    <row r="212" spans="1:53" ht="15.75" hidden="1" customHeight="1" x14ac:dyDescent="0.25">
      <c r="A212" s="2878"/>
      <c r="B212" s="171" t="s">
        <v>1177</v>
      </c>
      <c r="C212" s="2836"/>
      <c r="D212" s="2836"/>
      <c r="E212" s="412" t="s">
        <v>678</v>
      </c>
      <c r="F212" s="411" t="s">
        <v>677</v>
      </c>
      <c r="G212" s="411" t="s">
        <v>124</v>
      </c>
      <c r="H212" s="414">
        <v>0.5</v>
      </c>
      <c r="I212" s="413">
        <v>0.05</v>
      </c>
      <c r="J212" s="171"/>
      <c r="K212" s="102"/>
      <c r="L212" s="102"/>
      <c r="M212" s="102"/>
      <c r="N212" s="101"/>
      <c r="O212" s="102"/>
      <c r="P212" s="102"/>
      <c r="Q212" s="102"/>
      <c r="R212" s="102"/>
      <c r="S212" s="102"/>
      <c r="T212" s="102"/>
      <c r="U212" s="102"/>
      <c r="V212" s="102"/>
      <c r="W212" s="102"/>
      <c r="X212" s="102"/>
      <c r="Y212" s="102"/>
      <c r="Z212" s="102"/>
      <c r="AA212" s="102"/>
      <c r="AB212" s="589"/>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61"/>
    </row>
    <row r="213" spans="1:53" ht="15.75" hidden="1" customHeight="1" x14ac:dyDescent="0.25">
      <c r="A213" s="2878"/>
      <c r="B213" s="171" t="s">
        <v>1177</v>
      </c>
      <c r="C213" s="411" t="s">
        <v>1176</v>
      </c>
      <c r="D213" s="1784" t="s">
        <v>1175</v>
      </c>
      <c r="E213" s="412" t="s">
        <v>676</v>
      </c>
      <c r="F213" s="411" t="s">
        <v>675</v>
      </c>
      <c r="G213" s="410" t="s">
        <v>124</v>
      </c>
      <c r="H213" s="410">
        <v>1000</v>
      </c>
      <c r="I213" s="409">
        <v>200</v>
      </c>
      <c r="J213" s="171"/>
      <c r="K213" s="102"/>
      <c r="L213" s="102"/>
      <c r="M213" s="102"/>
      <c r="N213" s="101"/>
      <c r="O213" s="102"/>
      <c r="P213" s="102"/>
      <c r="Q213" s="102"/>
      <c r="R213" s="102"/>
      <c r="S213" s="102"/>
      <c r="T213" s="102"/>
      <c r="U213" s="102"/>
      <c r="V213" s="102"/>
      <c r="W213" s="102"/>
      <c r="X213" s="102"/>
      <c r="Y213" s="102"/>
      <c r="Z213" s="102"/>
      <c r="AA213" s="102"/>
      <c r="AB213" s="589"/>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61"/>
    </row>
    <row r="214" spans="1:53" ht="15.75" hidden="1" customHeight="1" x14ac:dyDescent="0.25">
      <c r="A214" s="2878"/>
      <c r="B214" s="176" t="s">
        <v>1158</v>
      </c>
      <c r="C214" s="3126" t="s">
        <v>1174</v>
      </c>
      <c r="D214" s="3127" t="s">
        <v>1173</v>
      </c>
      <c r="E214" s="208" t="s">
        <v>674</v>
      </c>
      <c r="F214" s="207" t="s">
        <v>673</v>
      </c>
      <c r="G214" s="207" t="s">
        <v>124</v>
      </c>
      <c r="H214" s="223">
        <v>1</v>
      </c>
      <c r="I214" s="408">
        <v>0.25</v>
      </c>
      <c r="J214" s="176"/>
      <c r="K214" s="102"/>
      <c r="L214" s="102"/>
      <c r="M214" s="102"/>
      <c r="N214" s="101"/>
      <c r="O214" s="102"/>
      <c r="P214" s="102"/>
      <c r="Q214" s="102"/>
      <c r="R214" s="102"/>
      <c r="S214" s="102"/>
      <c r="T214" s="102"/>
      <c r="U214" s="102"/>
      <c r="V214" s="102"/>
      <c r="W214" s="102"/>
      <c r="X214" s="102"/>
      <c r="Y214" s="102"/>
      <c r="Z214" s="102"/>
      <c r="AA214" s="102"/>
      <c r="AB214" s="589"/>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61"/>
    </row>
    <row r="215" spans="1:53" ht="15.75" hidden="1" customHeight="1" x14ac:dyDescent="0.25">
      <c r="A215" s="2878"/>
      <c r="B215" s="176" t="s">
        <v>1158</v>
      </c>
      <c r="C215" s="2878"/>
      <c r="D215" s="2835"/>
      <c r="E215" s="208" t="s">
        <v>672</v>
      </c>
      <c r="F215" s="207" t="s">
        <v>671</v>
      </c>
      <c r="G215" s="207">
        <v>40</v>
      </c>
      <c r="H215" s="407">
        <v>35</v>
      </c>
      <c r="I215" s="406">
        <v>5</v>
      </c>
      <c r="J215" s="176"/>
      <c r="K215" s="102"/>
      <c r="L215" s="102"/>
      <c r="M215" s="102"/>
      <c r="N215" s="101"/>
      <c r="O215" s="102"/>
      <c r="P215" s="102"/>
      <c r="Q215" s="102"/>
      <c r="R215" s="102"/>
      <c r="S215" s="102"/>
      <c r="T215" s="102"/>
      <c r="U215" s="102"/>
      <c r="V215" s="102"/>
      <c r="W215" s="102"/>
      <c r="X215" s="102"/>
      <c r="Y215" s="102"/>
      <c r="Z215" s="102"/>
      <c r="AA215" s="102"/>
      <c r="AB215" s="589"/>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61"/>
    </row>
    <row r="216" spans="1:53" ht="15.75" hidden="1" customHeight="1" x14ac:dyDescent="0.25">
      <c r="A216" s="2878"/>
      <c r="B216" s="176" t="s">
        <v>1158</v>
      </c>
      <c r="C216" s="2864"/>
      <c r="D216" s="2836"/>
      <c r="E216" s="208" t="s">
        <v>670</v>
      </c>
      <c r="F216" s="207" t="s">
        <v>669</v>
      </c>
      <c r="G216" s="213">
        <v>0</v>
      </c>
      <c r="H216" s="216">
        <v>1</v>
      </c>
      <c r="I216" s="405">
        <v>0.25</v>
      </c>
      <c r="J216" s="176"/>
      <c r="K216" s="102"/>
      <c r="L216" s="102"/>
      <c r="M216" s="102"/>
      <c r="N216" s="101"/>
      <c r="O216" s="102"/>
      <c r="P216" s="102"/>
      <c r="Q216" s="102"/>
      <c r="R216" s="102"/>
      <c r="S216" s="102"/>
      <c r="T216" s="102"/>
      <c r="U216" s="102"/>
      <c r="V216" s="102"/>
      <c r="W216" s="102"/>
      <c r="X216" s="102"/>
      <c r="Y216" s="102"/>
      <c r="Z216" s="102"/>
      <c r="AA216" s="102"/>
      <c r="AB216" s="589"/>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61"/>
    </row>
    <row r="217" spans="1:53" ht="15.75" hidden="1" customHeight="1" x14ac:dyDescent="0.25">
      <c r="A217" s="2878"/>
      <c r="B217" s="176" t="s">
        <v>1158</v>
      </c>
      <c r="C217" s="3118" t="s">
        <v>1172</v>
      </c>
      <c r="D217" s="3119" t="s">
        <v>1171</v>
      </c>
      <c r="E217" s="208" t="s">
        <v>668</v>
      </c>
      <c r="F217" s="207" t="s">
        <v>667</v>
      </c>
      <c r="G217" s="207" t="s">
        <v>124</v>
      </c>
      <c r="H217" s="223">
        <v>14</v>
      </c>
      <c r="I217" s="406">
        <v>2</v>
      </c>
      <c r="J217" s="176"/>
      <c r="K217" s="102"/>
      <c r="L217" s="102"/>
      <c r="M217" s="102"/>
      <c r="N217" s="101"/>
      <c r="O217" s="102"/>
      <c r="P217" s="102"/>
      <c r="Q217" s="102"/>
      <c r="R217" s="102"/>
      <c r="S217" s="102"/>
      <c r="T217" s="102"/>
      <c r="U217" s="102"/>
      <c r="V217" s="102"/>
      <c r="W217" s="102"/>
      <c r="X217" s="102"/>
      <c r="Y217" s="102"/>
      <c r="Z217" s="102"/>
      <c r="AA217" s="102"/>
      <c r="AB217" s="589"/>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61"/>
    </row>
    <row r="218" spans="1:53" ht="15.75" hidden="1" customHeight="1" x14ac:dyDescent="0.25">
      <c r="A218" s="2878"/>
      <c r="B218" s="176" t="s">
        <v>1158</v>
      </c>
      <c r="C218" s="2878"/>
      <c r="D218" s="2835"/>
      <c r="E218" s="208" t="s">
        <v>666</v>
      </c>
      <c r="F218" s="207" t="s">
        <v>129</v>
      </c>
      <c r="G218" s="213">
        <v>0.1</v>
      </c>
      <c r="H218" s="216">
        <v>1</v>
      </c>
      <c r="I218" s="405">
        <v>0.2</v>
      </c>
      <c r="J218" s="176"/>
      <c r="K218" s="102"/>
      <c r="L218" s="102"/>
      <c r="M218" s="102"/>
      <c r="N218" s="101"/>
      <c r="O218" s="102"/>
      <c r="P218" s="102"/>
      <c r="Q218" s="102"/>
      <c r="R218" s="102"/>
      <c r="S218" s="102"/>
      <c r="T218" s="102"/>
      <c r="U218" s="102"/>
      <c r="V218" s="102"/>
      <c r="W218" s="102"/>
      <c r="X218" s="102"/>
      <c r="Y218" s="102"/>
      <c r="Z218" s="102"/>
      <c r="AA218" s="102"/>
      <c r="AB218" s="589"/>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61"/>
    </row>
    <row r="219" spans="1:53" ht="15.75" hidden="1" customHeight="1" x14ac:dyDescent="0.25">
      <c r="A219" s="2878"/>
      <c r="B219" s="176" t="s">
        <v>1158</v>
      </c>
      <c r="C219" s="2878"/>
      <c r="D219" s="2835"/>
      <c r="E219" s="222" t="s">
        <v>665</v>
      </c>
      <c r="F219" s="207" t="s">
        <v>470</v>
      </c>
      <c r="G219" s="207" t="s">
        <v>124</v>
      </c>
      <c r="H219" s="223">
        <v>100</v>
      </c>
      <c r="I219" s="405">
        <v>0</v>
      </c>
      <c r="J219" s="176"/>
      <c r="K219" s="102"/>
      <c r="L219" s="102"/>
      <c r="M219" s="102"/>
      <c r="N219" s="101"/>
      <c r="O219" s="102"/>
      <c r="P219" s="102"/>
      <c r="Q219" s="102"/>
      <c r="R219" s="102"/>
      <c r="S219" s="102"/>
      <c r="T219" s="102"/>
      <c r="U219" s="102"/>
      <c r="V219" s="102"/>
      <c r="W219" s="102"/>
      <c r="X219" s="102"/>
      <c r="Y219" s="102"/>
      <c r="Z219" s="102"/>
      <c r="AA219" s="102"/>
      <c r="AB219" s="589"/>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61"/>
    </row>
    <row r="220" spans="1:53" ht="15.75" hidden="1" customHeight="1" x14ac:dyDescent="0.25">
      <c r="A220" s="2878"/>
      <c r="B220" s="176" t="s">
        <v>1158</v>
      </c>
      <c r="C220" s="2878"/>
      <c r="D220" s="2835"/>
      <c r="E220" s="208" t="s">
        <v>664</v>
      </c>
      <c r="F220" s="207" t="s">
        <v>663</v>
      </c>
      <c r="G220" s="207">
        <v>357</v>
      </c>
      <c r="H220" s="223">
        <v>357</v>
      </c>
      <c r="I220" s="406">
        <v>57</v>
      </c>
      <c r="J220" s="176"/>
      <c r="K220" s="102"/>
      <c r="L220" s="102"/>
      <c r="M220" s="102"/>
      <c r="N220" s="101"/>
      <c r="O220" s="102"/>
      <c r="P220" s="102"/>
      <c r="Q220" s="102"/>
      <c r="R220" s="102"/>
      <c r="S220" s="102"/>
      <c r="T220" s="102"/>
      <c r="U220" s="102"/>
      <c r="V220" s="102"/>
      <c r="W220" s="102"/>
      <c r="X220" s="102"/>
      <c r="Y220" s="102"/>
      <c r="Z220" s="102"/>
      <c r="AA220" s="102"/>
      <c r="AB220" s="589"/>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61"/>
    </row>
    <row r="221" spans="1:53" ht="15.75" hidden="1" customHeight="1" x14ac:dyDescent="0.25">
      <c r="A221" s="2878"/>
      <c r="B221" s="176" t="s">
        <v>1158</v>
      </c>
      <c r="C221" s="2864"/>
      <c r="D221" s="2836"/>
      <c r="E221" s="208" t="s">
        <v>662</v>
      </c>
      <c r="F221" s="207" t="s">
        <v>129</v>
      </c>
      <c r="G221" s="213">
        <v>1</v>
      </c>
      <c r="H221" s="216">
        <v>1</v>
      </c>
      <c r="I221" s="405">
        <v>0.2</v>
      </c>
      <c r="J221" s="176"/>
      <c r="K221" s="102"/>
      <c r="L221" s="102"/>
      <c r="M221" s="102"/>
      <c r="N221" s="101"/>
      <c r="O221" s="102"/>
      <c r="P221" s="102"/>
      <c r="Q221" s="102"/>
      <c r="R221" s="102"/>
      <c r="S221" s="102"/>
      <c r="T221" s="102"/>
      <c r="U221" s="102"/>
      <c r="V221" s="102"/>
      <c r="W221" s="102"/>
      <c r="X221" s="102"/>
      <c r="Y221" s="102"/>
      <c r="Z221" s="102"/>
      <c r="AA221" s="102"/>
      <c r="AB221" s="589"/>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61"/>
    </row>
    <row r="222" spans="1:53" ht="15.75" hidden="1" customHeight="1" x14ac:dyDescent="0.25">
      <c r="A222" s="2878"/>
      <c r="B222" s="176" t="s">
        <v>1158</v>
      </c>
      <c r="C222" s="3135" t="s">
        <v>1170</v>
      </c>
      <c r="D222" s="3119" t="s">
        <v>1169</v>
      </c>
      <c r="E222" s="208" t="s">
        <v>661</v>
      </c>
      <c r="F222" s="207" t="s">
        <v>129</v>
      </c>
      <c r="G222" s="213">
        <v>0.8</v>
      </c>
      <c r="H222" s="216">
        <v>1</v>
      </c>
      <c r="I222" s="405">
        <v>0.2</v>
      </c>
      <c r="J222" s="176"/>
      <c r="K222" s="102"/>
      <c r="L222" s="102"/>
      <c r="M222" s="102"/>
      <c r="N222" s="101"/>
      <c r="O222" s="102"/>
      <c r="P222" s="102"/>
      <c r="Q222" s="102"/>
      <c r="R222" s="102"/>
      <c r="S222" s="102"/>
      <c r="T222" s="102"/>
      <c r="U222" s="102"/>
      <c r="V222" s="102"/>
      <c r="W222" s="102"/>
      <c r="X222" s="102"/>
      <c r="Y222" s="102"/>
      <c r="Z222" s="102"/>
      <c r="AA222" s="102"/>
      <c r="AB222" s="589"/>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61"/>
    </row>
    <row r="223" spans="1:53" ht="15.75" hidden="1" customHeight="1" x14ac:dyDescent="0.25">
      <c r="A223" s="2878"/>
      <c r="B223" s="176" t="s">
        <v>1158</v>
      </c>
      <c r="C223" s="2878"/>
      <c r="D223" s="2835"/>
      <c r="E223" s="208" t="s">
        <v>660</v>
      </c>
      <c r="F223" s="207" t="s">
        <v>659</v>
      </c>
      <c r="G223" s="213">
        <v>0.5</v>
      </c>
      <c r="H223" s="216">
        <v>1</v>
      </c>
      <c r="I223" s="405">
        <v>0</v>
      </c>
      <c r="J223" s="176"/>
      <c r="K223" s="102"/>
      <c r="L223" s="102"/>
      <c r="M223" s="102"/>
      <c r="N223" s="101"/>
      <c r="O223" s="102"/>
      <c r="P223" s="102"/>
      <c r="Q223" s="102"/>
      <c r="R223" s="102"/>
      <c r="S223" s="102"/>
      <c r="T223" s="102"/>
      <c r="U223" s="102"/>
      <c r="V223" s="102"/>
      <c r="W223" s="102"/>
      <c r="X223" s="102"/>
      <c r="Y223" s="102"/>
      <c r="Z223" s="102"/>
      <c r="AA223" s="102"/>
      <c r="AB223" s="589"/>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61"/>
    </row>
    <row r="224" spans="1:53" ht="15.75" hidden="1" customHeight="1" x14ac:dyDescent="0.25">
      <c r="A224" s="2878"/>
      <c r="B224" s="176" t="s">
        <v>1158</v>
      </c>
      <c r="C224" s="2878"/>
      <c r="D224" s="2835"/>
      <c r="E224" s="208" t="s">
        <v>658</v>
      </c>
      <c r="F224" s="207" t="s">
        <v>129</v>
      </c>
      <c r="G224" s="213">
        <v>0.85</v>
      </c>
      <c r="H224" s="216">
        <v>1</v>
      </c>
      <c r="I224" s="405">
        <v>0.1</v>
      </c>
      <c r="J224" s="176"/>
      <c r="K224" s="102"/>
      <c r="L224" s="102"/>
      <c r="M224" s="102"/>
      <c r="N224" s="101"/>
      <c r="O224" s="102"/>
      <c r="P224" s="102"/>
      <c r="Q224" s="102"/>
      <c r="R224" s="102"/>
      <c r="S224" s="102"/>
      <c r="T224" s="102"/>
      <c r="U224" s="102"/>
      <c r="V224" s="102"/>
      <c r="W224" s="102"/>
      <c r="X224" s="102"/>
      <c r="Y224" s="102"/>
      <c r="Z224" s="102"/>
      <c r="AA224" s="102"/>
      <c r="AB224" s="589"/>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61"/>
    </row>
    <row r="225" spans="1:53" ht="15.75" hidden="1" customHeight="1" x14ac:dyDescent="0.25">
      <c r="A225" s="2878"/>
      <c r="B225" s="176" t="s">
        <v>1158</v>
      </c>
      <c r="C225" s="2878"/>
      <c r="D225" s="2835"/>
      <c r="E225" s="208" t="s">
        <v>657</v>
      </c>
      <c r="F225" s="207" t="s">
        <v>656</v>
      </c>
      <c r="G225" s="213">
        <v>0.8</v>
      </c>
      <c r="H225" s="216">
        <v>1</v>
      </c>
      <c r="I225" s="405">
        <v>0.1</v>
      </c>
      <c r="J225" s="176"/>
      <c r="K225" s="102"/>
      <c r="L225" s="102"/>
      <c r="M225" s="102"/>
      <c r="N225" s="101"/>
      <c r="O225" s="102"/>
      <c r="P225" s="102"/>
      <c r="Q225" s="102"/>
      <c r="R225" s="102"/>
      <c r="S225" s="102"/>
      <c r="T225" s="102"/>
      <c r="U225" s="102"/>
      <c r="V225" s="102"/>
      <c r="W225" s="102"/>
      <c r="X225" s="102"/>
      <c r="Y225" s="102"/>
      <c r="Z225" s="102"/>
      <c r="AA225" s="102"/>
      <c r="AB225" s="589"/>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61"/>
    </row>
    <row r="226" spans="1:53" ht="15.75" hidden="1" customHeight="1" x14ac:dyDescent="0.25">
      <c r="A226" s="2878"/>
      <c r="B226" s="176" t="s">
        <v>1158</v>
      </c>
      <c r="C226" s="3140" t="s">
        <v>1168</v>
      </c>
      <c r="D226" s="2892" t="s">
        <v>1167</v>
      </c>
      <c r="E226" s="385" t="s">
        <v>655</v>
      </c>
      <c r="F226" s="392" t="s">
        <v>129</v>
      </c>
      <c r="G226" s="391">
        <v>0</v>
      </c>
      <c r="H226" s="391">
        <v>1</v>
      </c>
      <c r="I226" s="390">
        <v>0.25</v>
      </c>
      <c r="J226" s="176"/>
      <c r="K226" s="102"/>
      <c r="L226" s="102"/>
      <c r="M226" s="102"/>
      <c r="N226" s="101"/>
      <c r="O226" s="102"/>
      <c r="P226" s="102"/>
      <c r="Q226" s="102"/>
      <c r="R226" s="102"/>
      <c r="S226" s="102"/>
      <c r="T226" s="102"/>
      <c r="U226" s="102"/>
      <c r="V226" s="102"/>
      <c r="W226" s="102"/>
      <c r="X226" s="102"/>
      <c r="Y226" s="102"/>
      <c r="Z226" s="102"/>
      <c r="AA226" s="102"/>
      <c r="AB226" s="589"/>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61"/>
    </row>
    <row r="227" spans="1:53" ht="15.75" hidden="1" customHeight="1" x14ac:dyDescent="0.25">
      <c r="A227" s="2878"/>
      <c r="B227" s="176" t="s">
        <v>1158</v>
      </c>
      <c r="C227" s="2878"/>
      <c r="D227" s="2835"/>
      <c r="E227" s="2910" t="s">
        <v>654</v>
      </c>
      <c r="F227" s="392" t="s">
        <v>653</v>
      </c>
      <c r="G227" s="391">
        <v>0</v>
      </c>
      <c r="H227" s="391">
        <v>1</v>
      </c>
      <c r="I227" s="390">
        <v>0.2</v>
      </c>
      <c r="J227" s="176"/>
      <c r="K227" s="102"/>
      <c r="L227" s="102"/>
      <c r="M227" s="102"/>
      <c r="N227" s="101"/>
      <c r="O227" s="102"/>
      <c r="P227" s="102"/>
      <c r="Q227" s="102"/>
      <c r="R227" s="102"/>
      <c r="S227" s="102"/>
      <c r="T227" s="102"/>
      <c r="U227" s="102"/>
      <c r="V227" s="102"/>
      <c r="W227" s="102"/>
      <c r="X227" s="102"/>
      <c r="Y227" s="102"/>
      <c r="Z227" s="102"/>
      <c r="AA227" s="102"/>
      <c r="AB227" s="589"/>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61"/>
    </row>
    <row r="228" spans="1:53" ht="15.75" hidden="1" customHeight="1" x14ac:dyDescent="0.25">
      <c r="A228" s="2878"/>
      <c r="B228" s="176" t="s">
        <v>1158</v>
      </c>
      <c r="C228" s="2878"/>
      <c r="D228" s="2835"/>
      <c r="E228" s="2912"/>
      <c r="F228" s="392" t="s">
        <v>129</v>
      </c>
      <c r="G228" s="391">
        <v>0</v>
      </c>
      <c r="H228" s="391">
        <v>0.25</v>
      </c>
      <c r="I228" s="317">
        <v>0</v>
      </c>
      <c r="J228" s="176"/>
      <c r="K228" s="102"/>
      <c r="L228" s="102"/>
      <c r="M228" s="102"/>
      <c r="N228" s="101"/>
      <c r="O228" s="102"/>
      <c r="P228" s="102"/>
      <c r="Q228" s="102"/>
      <c r="R228" s="102"/>
      <c r="S228" s="102"/>
      <c r="T228" s="102"/>
      <c r="U228" s="102"/>
      <c r="V228" s="102"/>
      <c r="W228" s="102"/>
      <c r="X228" s="102"/>
      <c r="Y228" s="102"/>
      <c r="Z228" s="102"/>
      <c r="AA228" s="102"/>
      <c r="AB228" s="589"/>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61"/>
    </row>
    <row r="229" spans="1:53" ht="15.75" hidden="1" customHeight="1" x14ac:dyDescent="0.25">
      <c r="A229" s="2878"/>
      <c r="B229" s="176" t="s">
        <v>1158</v>
      </c>
      <c r="C229" s="2878"/>
      <c r="D229" s="2836"/>
      <c r="E229" s="389" t="s">
        <v>652</v>
      </c>
      <c r="F229" s="388" t="s">
        <v>129</v>
      </c>
      <c r="G229" s="387">
        <v>0</v>
      </c>
      <c r="H229" s="387">
        <v>1</v>
      </c>
      <c r="I229" s="386">
        <v>0.1</v>
      </c>
      <c r="J229" s="176"/>
      <c r="K229" s="102"/>
      <c r="L229" s="102"/>
      <c r="M229" s="102"/>
      <c r="N229" s="101"/>
      <c r="O229" s="102"/>
      <c r="P229" s="102"/>
      <c r="Q229" s="102"/>
      <c r="R229" s="102"/>
      <c r="S229" s="102"/>
      <c r="T229" s="102"/>
      <c r="U229" s="102"/>
      <c r="V229" s="102"/>
      <c r="W229" s="102"/>
      <c r="X229" s="102"/>
      <c r="Y229" s="102"/>
      <c r="Z229" s="102"/>
      <c r="AA229" s="102"/>
      <c r="AB229" s="589"/>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61"/>
    </row>
    <row r="230" spans="1:53" ht="15.75" hidden="1" customHeight="1" x14ac:dyDescent="0.25">
      <c r="A230" s="2878"/>
      <c r="B230" s="176" t="s">
        <v>1158</v>
      </c>
      <c r="C230" s="2910" t="s">
        <v>1166</v>
      </c>
      <c r="D230" s="2910" t="s">
        <v>1165</v>
      </c>
      <c r="E230" s="385" t="s">
        <v>651</v>
      </c>
      <c r="F230" s="385" t="s">
        <v>470</v>
      </c>
      <c r="G230" s="391">
        <v>0.3</v>
      </c>
      <c r="H230" s="391">
        <v>1</v>
      </c>
      <c r="I230" s="403">
        <v>0</v>
      </c>
      <c r="J230" s="176"/>
      <c r="K230" s="102"/>
      <c r="L230" s="102"/>
      <c r="M230" s="102"/>
      <c r="N230" s="101"/>
      <c r="O230" s="102"/>
      <c r="P230" s="102"/>
      <c r="Q230" s="102"/>
      <c r="R230" s="102"/>
      <c r="S230" s="102"/>
      <c r="T230" s="102"/>
      <c r="U230" s="102"/>
      <c r="V230" s="102"/>
      <c r="W230" s="102"/>
      <c r="X230" s="102"/>
      <c r="Y230" s="102"/>
      <c r="Z230" s="102"/>
      <c r="AA230" s="102"/>
      <c r="AB230" s="589"/>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61"/>
    </row>
    <row r="231" spans="1:53" ht="15.75" hidden="1" customHeight="1" x14ac:dyDescent="0.25">
      <c r="A231" s="2878"/>
      <c r="B231" s="176" t="s">
        <v>1158</v>
      </c>
      <c r="C231" s="2835"/>
      <c r="D231" s="2835"/>
      <c r="E231" s="319" t="s">
        <v>650</v>
      </c>
      <c r="F231" s="385" t="s">
        <v>129</v>
      </c>
      <c r="G231" s="391">
        <v>0.2</v>
      </c>
      <c r="H231" s="391">
        <v>1</v>
      </c>
      <c r="I231" s="403">
        <v>0.25</v>
      </c>
      <c r="J231" s="176"/>
      <c r="K231" s="102"/>
      <c r="L231" s="102"/>
      <c r="M231" s="102"/>
      <c r="N231" s="101"/>
      <c r="O231" s="102"/>
      <c r="P231" s="102"/>
      <c r="Q231" s="102"/>
      <c r="R231" s="102"/>
      <c r="S231" s="102"/>
      <c r="T231" s="102"/>
      <c r="U231" s="102"/>
      <c r="V231" s="102"/>
      <c r="W231" s="102"/>
      <c r="X231" s="102"/>
      <c r="Y231" s="102"/>
      <c r="Z231" s="102"/>
      <c r="AA231" s="102"/>
      <c r="AB231" s="589"/>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61"/>
    </row>
    <row r="232" spans="1:53" ht="15.75" hidden="1" customHeight="1" x14ac:dyDescent="0.25">
      <c r="A232" s="2878"/>
      <c r="B232" s="176" t="s">
        <v>1158</v>
      </c>
      <c r="C232" s="2836"/>
      <c r="D232" s="2835"/>
      <c r="E232" s="1783" t="s">
        <v>649</v>
      </c>
      <c r="F232" s="385" t="s">
        <v>648</v>
      </c>
      <c r="G232" s="401">
        <v>2</v>
      </c>
      <c r="H232" s="401">
        <v>4</v>
      </c>
      <c r="I232" s="400">
        <v>1</v>
      </c>
      <c r="J232" s="176"/>
      <c r="K232" s="102"/>
      <c r="L232" s="102"/>
      <c r="M232" s="102"/>
      <c r="N232" s="101"/>
      <c r="O232" s="102"/>
      <c r="P232" s="102"/>
      <c r="Q232" s="102"/>
      <c r="R232" s="102"/>
      <c r="S232" s="102"/>
      <c r="T232" s="102"/>
      <c r="U232" s="102"/>
      <c r="V232" s="102"/>
      <c r="W232" s="102"/>
      <c r="X232" s="102"/>
      <c r="Y232" s="102"/>
      <c r="Z232" s="102"/>
      <c r="AA232" s="102"/>
      <c r="AB232" s="589"/>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61"/>
    </row>
    <row r="233" spans="1:53" ht="15.75" hidden="1" customHeight="1" x14ac:dyDescent="0.25">
      <c r="A233" s="2878"/>
      <c r="B233" s="176" t="s">
        <v>1158</v>
      </c>
      <c r="C233" s="3114" t="s">
        <v>1164</v>
      </c>
      <c r="D233" s="3115" t="s">
        <v>1163</v>
      </c>
      <c r="E233" s="399" t="s">
        <v>647</v>
      </c>
      <c r="F233" s="398" t="s">
        <v>646</v>
      </c>
      <c r="G233" s="397">
        <v>8</v>
      </c>
      <c r="H233" s="396">
        <v>8</v>
      </c>
      <c r="I233" s="395">
        <v>8</v>
      </c>
      <c r="J233" s="176"/>
      <c r="K233" s="102"/>
      <c r="L233" s="102"/>
      <c r="M233" s="102"/>
      <c r="N233" s="101"/>
      <c r="O233" s="102"/>
      <c r="P233" s="102"/>
      <c r="Q233" s="102"/>
      <c r="R233" s="102"/>
      <c r="S233" s="102"/>
      <c r="T233" s="102"/>
      <c r="U233" s="102"/>
      <c r="V233" s="102"/>
      <c r="W233" s="102"/>
      <c r="X233" s="102"/>
      <c r="Y233" s="102"/>
      <c r="Z233" s="102"/>
      <c r="AA233" s="102"/>
      <c r="AB233" s="589"/>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61"/>
    </row>
    <row r="234" spans="1:53" ht="15.75" hidden="1" customHeight="1" x14ac:dyDescent="0.25">
      <c r="A234" s="2878"/>
      <c r="B234" s="176" t="s">
        <v>1158</v>
      </c>
      <c r="C234" s="2878"/>
      <c r="D234" s="2835"/>
      <c r="E234" s="385" t="s">
        <v>645</v>
      </c>
      <c r="F234" s="392" t="s">
        <v>129</v>
      </c>
      <c r="G234" s="384" t="s">
        <v>124</v>
      </c>
      <c r="H234" s="391">
        <v>1</v>
      </c>
      <c r="I234" s="390">
        <v>0.2</v>
      </c>
      <c r="J234" s="176"/>
      <c r="K234" s="102"/>
      <c r="L234" s="102"/>
      <c r="M234" s="102"/>
      <c r="N234" s="101"/>
      <c r="O234" s="102"/>
      <c r="P234" s="102"/>
      <c r="Q234" s="102"/>
      <c r="R234" s="102"/>
      <c r="S234" s="102"/>
      <c r="T234" s="102"/>
      <c r="U234" s="102"/>
      <c r="V234" s="102"/>
      <c r="W234" s="102"/>
      <c r="X234" s="102"/>
      <c r="Y234" s="102"/>
      <c r="Z234" s="102"/>
      <c r="AA234" s="102"/>
      <c r="AB234" s="589"/>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61"/>
    </row>
    <row r="235" spans="1:53" ht="15.75" hidden="1" customHeight="1" x14ac:dyDescent="0.25">
      <c r="A235" s="2878"/>
      <c r="B235" s="176" t="s">
        <v>1158</v>
      </c>
      <c r="C235" s="2864"/>
      <c r="D235" s="2836"/>
      <c r="E235" s="385" t="s">
        <v>644</v>
      </c>
      <c r="F235" s="392" t="s">
        <v>129</v>
      </c>
      <c r="G235" s="384" t="s">
        <v>124</v>
      </c>
      <c r="H235" s="391">
        <v>1</v>
      </c>
      <c r="I235" s="390">
        <v>0.2</v>
      </c>
      <c r="J235" s="176"/>
      <c r="K235" s="102"/>
      <c r="L235" s="102"/>
      <c r="M235" s="102"/>
      <c r="N235" s="101"/>
      <c r="O235" s="102"/>
      <c r="P235" s="102"/>
      <c r="Q235" s="102"/>
      <c r="R235" s="102"/>
      <c r="S235" s="102"/>
      <c r="T235" s="102"/>
      <c r="U235" s="102"/>
      <c r="V235" s="102"/>
      <c r="W235" s="102"/>
      <c r="X235" s="102"/>
      <c r="Y235" s="102"/>
      <c r="Z235" s="102"/>
      <c r="AA235" s="102"/>
      <c r="AB235" s="589"/>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61"/>
    </row>
    <row r="236" spans="1:53" ht="15.75" hidden="1" customHeight="1" x14ac:dyDescent="0.25">
      <c r="A236" s="2878"/>
      <c r="B236" s="176" t="s">
        <v>1158</v>
      </c>
      <c r="C236" s="3134" t="s">
        <v>1162</v>
      </c>
      <c r="D236" s="2910" t="s">
        <v>1161</v>
      </c>
      <c r="E236" s="385" t="s">
        <v>643</v>
      </c>
      <c r="F236" s="392" t="s">
        <v>129</v>
      </c>
      <c r="G236" s="384">
        <v>0.3</v>
      </c>
      <c r="H236" s="391">
        <v>1</v>
      </c>
      <c r="I236" s="390">
        <v>0.25</v>
      </c>
      <c r="J236" s="176"/>
      <c r="K236" s="102"/>
      <c r="L236" s="102"/>
      <c r="M236" s="102"/>
      <c r="N236" s="101"/>
      <c r="O236" s="102"/>
      <c r="P236" s="102"/>
      <c r="Q236" s="102"/>
      <c r="R236" s="102"/>
      <c r="S236" s="102"/>
      <c r="T236" s="102"/>
      <c r="U236" s="102"/>
      <c r="V236" s="102"/>
      <c r="W236" s="102"/>
      <c r="X236" s="102"/>
      <c r="Y236" s="102"/>
      <c r="Z236" s="102"/>
      <c r="AA236" s="102"/>
      <c r="AB236" s="589"/>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61"/>
    </row>
    <row r="237" spans="1:53" ht="15.75" hidden="1" customHeight="1" x14ac:dyDescent="0.25">
      <c r="A237" s="2878"/>
      <c r="B237" s="176" t="s">
        <v>1158</v>
      </c>
      <c r="C237" s="2878"/>
      <c r="D237" s="2835"/>
      <c r="E237" s="389" t="s">
        <v>642</v>
      </c>
      <c r="F237" s="392" t="s">
        <v>641</v>
      </c>
      <c r="G237" s="384">
        <v>0</v>
      </c>
      <c r="H237" s="391">
        <v>1</v>
      </c>
      <c r="I237" s="390">
        <v>0</v>
      </c>
      <c r="J237" s="176"/>
      <c r="K237" s="102"/>
      <c r="L237" s="102"/>
      <c r="M237" s="102"/>
      <c r="N237" s="101"/>
      <c r="O237" s="102"/>
      <c r="P237" s="102"/>
      <c r="Q237" s="102"/>
      <c r="R237" s="102"/>
      <c r="S237" s="102"/>
      <c r="T237" s="102"/>
      <c r="U237" s="102"/>
      <c r="V237" s="102"/>
      <c r="W237" s="102"/>
      <c r="X237" s="102"/>
      <c r="Y237" s="102"/>
      <c r="Z237" s="102"/>
      <c r="AA237" s="102"/>
      <c r="AB237" s="589"/>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61"/>
    </row>
    <row r="238" spans="1:53" ht="15.75" hidden="1" customHeight="1" x14ac:dyDescent="0.25">
      <c r="A238" s="2878"/>
      <c r="B238" s="176" t="s">
        <v>1158</v>
      </c>
      <c r="C238" s="2878"/>
      <c r="D238" s="2835"/>
      <c r="E238" s="385" t="s">
        <v>640</v>
      </c>
      <c r="F238" s="385" t="s">
        <v>638</v>
      </c>
      <c r="G238" s="392">
        <v>0</v>
      </c>
      <c r="H238" s="394">
        <v>11</v>
      </c>
      <c r="I238" s="317">
        <v>0</v>
      </c>
      <c r="J238" s="176"/>
      <c r="K238" s="393"/>
      <c r="L238" s="102"/>
      <c r="M238" s="102"/>
      <c r="N238" s="101"/>
      <c r="O238" s="102"/>
      <c r="P238" s="102"/>
      <c r="Q238" s="102"/>
      <c r="R238" s="102"/>
      <c r="S238" s="102"/>
      <c r="T238" s="102"/>
      <c r="U238" s="102"/>
      <c r="V238" s="102"/>
      <c r="W238" s="102"/>
      <c r="X238" s="102"/>
      <c r="Y238" s="102"/>
      <c r="Z238" s="102"/>
      <c r="AA238" s="102"/>
      <c r="AB238" s="589"/>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61"/>
    </row>
    <row r="239" spans="1:53" ht="15.75" hidden="1" customHeight="1" x14ac:dyDescent="0.25">
      <c r="A239" s="2878"/>
      <c r="B239" s="176" t="s">
        <v>1158</v>
      </c>
      <c r="C239" s="2864"/>
      <c r="D239" s="2836"/>
      <c r="E239" s="385" t="s">
        <v>639</v>
      </c>
      <c r="F239" s="385" t="s">
        <v>638</v>
      </c>
      <c r="G239" s="392">
        <v>0</v>
      </c>
      <c r="H239" s="394">
        <v>14</v>
      </c>
      <c r="I239" s="317">
        <v>2</v>
      </c>
      <c r="J239" s="176"/>
      <c r="K239" s="393"/>
      <c r="L239" s="102"/>
      <c r="M239" s="102"/>
      <c r="N239" s="101"/>
      <c r="O239" s="102"/>
      <c r="P239" s="102"/>
      <c r="Q239" s="102"/>
      <c r="R239" s="102"/>
      <c r="S239" s="102"/>
      <c r="T239" s="102"/>
      <c r="U239" s="102"/>
      <c r="V239" s="102"/>
      <c r="W239" s="102"/>
      <c r="X239" s="102"/>
      <c r="Y239" s="102"/>
      <c r="Z239" s="102"/>
      <c r="AA239" s="102"/>
      <c r="AB239" s="589"/>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61"/>
    </row>
    <row r="240" spans="1:53" ht="15.75" hidden="1" customHeight="1" x14ac:dyDescent="0.25">
      <c r="A240" s="2878"/>
      <c r="B240" s="176" t="s">
        <v>1158</v>
      </c>
      <c r="C240" s="3134" t="s">
        <v>1160</v>
      </c>
      <c r="D240" s="3115" t="s">
        <v>1159</v>
      </c>
      <c r="E240" s="389" t="s">
        <v>637</v>
      </c>
      <c r="F240" s="392" t="s">
        <v>470</v>
      </c>
      <c r="G240" s="384">
        <v>0</v>
      </c>
      <c r="H240" s="391">
        <v>1</v>
      </c>
      <c r="I240" s="390">
        <v>0</v>
      </c>
      <c r="J240" s="176"/>
      <c r="K240" s="102"/>
      <c r="L240" s="102"/>
      <c r="M240" s="102"/>
      <c r="N240" s="101"/>
      <c r="O240" s="102"/>
      <c r="P240" s="102"/>
      <c r="Q240" s="102"/>
      <c r="R240" s="102"/>
      <c r="S240" s="102"/>
      <c r="T240" s="102"/>
      <c r="U240" s="102"/>
      <c r="V240" s="102"/>
      <c r="W240" s="102"/>
      <c r="X240" s="102"/>
      <c r="Y240" s="102"/>
      <c r="Z240" s="102"/>
      <c r="AA240" s="102"/>
      <c r="AB240" s="589"/>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61"/>
    </row>
    <row r="241" spans="1:53" ht="15.75" hidden="1" customHeight="1" x14ac:dyDescent="0.25">
      <c r="A241" s="2878"/>
      <c r="B241" s="176" t="s">
        <v>1158</v>
      </c>
      <c r="C241" s="2878"/>
      <c r="D241" s="2836"/>
      <c r="E241" s="389" t="s">
        <v>636</v>
      </c>
      <c r="F241" s="388" t="s">
        <v>129</v>
      </c>
      <c r="G241" s="387">
        <v>0.2</v>
      </c>
      <c r="H241" s="387">
        <v>1</v>
      </c>
      <c r="I241" s="386">
        <v>0.2</v>
      </c>
      <c r="J241" s="176"/>
      <c r="K241" s="102"/>
      <c r="L241" s="102"/>
      <c r="M241" s="102"/>
      <c r="N241" s="101"/>
      <c r="O241" s="102"/>
      <c r="P241" s="102"/>
      <c r="Q241" s="102"/>
      <c r="R241" s="102"/>
      <c r="S241" s="102"/>
      <c r="T241" s="102"/>
      <c r="U241" s="102"/>
      <c r="V241" s="102"/>
      <c r="W241" s="102"/>
      <c r="X241" s="102"/>
      <c r="Y241" s="102"/>
      <c r="Z241" s="102"/>
      <c r="AA241" s="102"/>
      <c r="AB241" s="589"/>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61"/>
    </row>
    <row r="242" spans="1:53" ht="15.75" hidden="1" customHeight="1" x14ac:dyDescent="0.25">
      <c r="A242" s="2864"/>
      <c r="B242" s="176" t="s">
        <v>1158</v>
      </c>
      <c r="C242" s="1142" t="s">
        <v>1157</v>
      </c>
      <c r="D242" s="1141" t="s">
        <v>1156</v>
      </c>
      <c r="E242" s="319" t="s">
        <v>635</v>
      </c>
      <c r="F242" s="385" t="s">
        <v>634</v>
      </c>
      <c r="G242" s="384" t="s">
        <v>124</v>
      </c>
      <c r="H242" s="384">
        <v>1</v>
      </c>
      <c r="I242" s="383">
        <v>1</v>
      </c>
      <c r="J242" s="176"/>
      <c r="K242" s="102"/>
      <c r="L242" s="102"/>
      <c r="M242" s="102"/>
      <c r="N242" s="101"/>
      <c r="O242" s="102"/>
      <c r="P242" s="102"/>
      <c r="Q242" s="102"/>
      <c r="R242" s="102"/>
      <c r="S242" s="102"/>
      <c r="T242" s="102"/>
      <c r="U242" s="102"/>
      <c r="V242" s="102"/>
      <c r="W242" s="102"/>
      <c r="X242" s="102"/>
      <c r="Y242" s="102"/>
      <c r="Z242" s="102"/>
      <c r="AA242" s="102"/>
      <c r="AB242" s="589"/>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61"/>
    </row>
    <row r="243" spans="1:53" ht="15.75" hidden="1" customHeight="1" x14ac:dyDescent="0.25">
      <c r="A243" s="2883" t="s">
        <v>633</v>
      </c>
      <c r="B243" s="171" t="s">
        <v>4</v>
      </c>
      <c r="C243" s="324" t="s">
        <v>242</v>
      </c>
      <c r="D243" s="3120" t="s">
        <v>241</v>
      </c>
      <c r="E243" s="324" t="s">
        <v>240</v>
      </c>
      <c r="F243" s="241" t="s">
        <v>239</v>
      </c>
      <c r="G243" s="379">
        <v>0.03</v>
      </c>
      <c r="H243" s="379">
        <v>1</v>
      </c>
      <c r="I243" s="373"/>
      <c r="J243" s="171"/>
      <c r="K243" s="368"/>
      <c r="L243" s="102"/>
      <c r="M243" s="102"/>
      <c r="N243" s="101"/>
      <c r="O243" s="102"/>
      <c r="P243" s="102"/>
      <c r="Q243" s="102"/>
      <c r="R243" s="102"/>
      <c r="S243" s="102"/>
      <c r="T243" s="102"/>
      <c r="U243" s="102"/>
      <c r="V243" s="102"/>
      <c r="W243" s="102"/>
      <c r="X243" s="102"/>
      <c r="Y243" s="102"/>
      <c r="Z243" s="102"/>
      <c r="AA243" s="102"/>
      <c r="AB243" s="589"/>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61"/>
    </row>
    <row r="244" spans="1:53" ht="15.75" hidden="1" customHeight="1" x14ac:dyDescent="0.25">
      <c r="A244" s="2835"/>
      <c r="B244" s="171" t="s">
        <v>4</v>
      </c>
      <c r="C244" s="1138" t="s">
        <v>238</v>
      </c>
      <c r="D244" s="2835"/>
      <c r="E244" s="324" t="s">
        <v>237</v>
      </c>
      <c r="F244" s="241" t="s">
        <v>236</v>
      </c>
      <c r="G244" s="380">
        <v>0</v>
      </c>
      <c r="H244" s="379">
        <v>1</v>
      </c>
      <c r="I244" s="373">
        <v>0.1</v>
      </c>
      <c r="J244" s="171"/>
      <c r="K244" s="368"/>
      <c r="L244" s="102"/>
      <c r="M244" s="102"/>
      <c r="N244" s="101"/>
      <c r="O244" s="102"/>
      <c r="P244" s="102"/>
      <c r="Q244" s="102"/>
      <c r="R244" s="102"/>
      <c r="S244" s="102"/>
      <c r="T244" s="102"/>
      <c r="U244" s="102"/>
      <c r="V244" s="102"/>
      <c r="W244" s="102"/>
      <c r="X244" s="102"/>
      <c r="Y244" s="102"/>
      <c r="Z244" s="102"/>
      <c r="AA244" s="102"/>
      <c r="AB244" s="589"/>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61"/>
    </row>
    <row r="245" spans="1:53" ht="15.75" hidden="1" customHeight="1" x14ac:dyDescent="0.25">
      <c r="A245" s="2835"/>
      <c r="B245" s="171" t="s">
        <v>4</v>
      </c>
      <c r="C245" s="1138" t="s">
        <v>232</v>
      </c>
      <c r="D245" s="2836"/>
      <c r="E245" s="324" t="s">
        <v>231</v>
      </c>
      <c r="F245" s="241" t="s">
        <v>129</v>
      </c>
      <c r="G245" s="380">
        <v>0</v>
      </c>
      <c r="H245" s="379">
        <v>1</v>
      </c>
      <c r="I245" s="369"/>
      <c r="J245" s="171"/>
      <c r="K245" s="368"/>
      <c r="L245" s="102"/>
      <c r="M245" s="102"/>
      <c r="N245" s="101"/>
      <c r="O245" s="102"/>
      <c r="P245" s="102"/>
      <c r="Q245" s="102"/>
      <c r="R245" s="102"/>
      <c r="S245" s="102"/>
      <c r="T245" s="102"/>
      <c r="U245" s="102"/>
      <c r="V245" s="102"/>
      <c r="W245" s="102"/>
      <c r="X245" s="102"/>
      <c r="Y245" s="102"/>
      <c r="Z245" s="102"/>
      <c r="AA245" s="102"/>
      <c r="AB245" s="589"/>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61"/>
    </row>
    <row r="246" spans="1:53" ht="15.75" hidden="1" customHeight="1" x14ac:dyDescent="0.25">
      <c r="A246" s="2835"/>
      <c r="B246" s="171" t="s">
        <v>4</v>
      </c>
      <c r="C246" s="1138" t="s">
        <v>230</v>
      </c>
      <c r="D246" s="3090" t="s">
        <v>229</v>
      </c>
      <c r="E246" s="324" t="s">
        <v>228</v>
      </c>
      <c r="F246" s="241" t="s">
        <v>227</v>
      </c>
      <c r="G246" s="380">
        <v>0</v>
      </c>
      <c r="H246" s="379">
        <v>1</v>
      </c>
      <c r="I246" s="373">
        <v>0.2</v>
      </c>
      <c r="J246" s="171"/>
      <c r="K246" s="368"/>
      <c r="L246" s="102"/>
      <c r="M246" s="102"/>
      <c r="N246" s="101"/>
      <c r="O246" s="102"/>
      <c r="P246" s="102"/>
      <c r="Q246" s="102"/>
      <c r="R246" s="102"/>
      <c r="S246" s="102"/>
      <c r="T246" s="102"/>
      <c r="U246" s="102"/>
      <c r="V246" s="102"/>
      <c r="W246" s="102"/>
      <c r="X246" s="102"/>
      <c r="Y246" s="102"/>
      <c r="Z246" s="102"/>
      <c r="AA246" s="102"/>
      <c r="AB246" s="589"/>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61"/>
    </row>
    <row r="247" spans="1:53" ht="15.75" hidden="1" customHeight="1" x14ac:dyDescent="0.25">
      <c r="A247" s="2835"/>
      <c r="B247" s="171" t="s">
        <v>4</v>
      </c>
      <c r="C247" s="324" t="s">
        <v>222</v>
      </c>
      <c r="D247" s="2836"/>
      <c r="E247" s="324" t="s">
        <v>221</v>
      </c>
      <c r="F247" s="241" t="s">
        <v>129</v>
      </c>
      <c r="G247" s="380">
        <v>0</v>
      </c>
      <c r="H247" s="379">
        <v>1</v>
      </c>
      <c r="I247" s="373"/>
      <c r="J247" s="171"/>
      <c r="K247" s="368"/>
      <c r="L247" s="102"/>
      <c r="M247" s="102"/>
      <c r="N247" s="101"/>
      <c r="O247" s="102"/>
      <c r="P247" s="102"/>
      <c r="Q247" s="102"/>
      <c r="R247" s="102"/>
      <c r="S247" s="102"/>
      <c r="T247" s="102"/>
      <c r="U247" s="102"/>
      <c r="V247" s="102"/>
      <c r="W247" s="102"/>
      <c r="X247" s="102"/>
      <c r="Y247" s="102"/>
      <c r="Z247" s="102"/>
      <c r="AA247" s="102"/>
      <c r="AB247" s="589"/>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61"/>
    </row>
    <row r="248" spans="1:53" ht="25.5" hidden="1" customHeight="1" x14ac:dyDescent="0.25">
      <c r="A248" s="2835"/>
      <c r="B248" s="171" t="s">
        <v>4</v>
      </c>
      <c r="C248" s="2924" t="s">
        <v>219</v>
      </c>
      <c r="D248" s="3121" t="s">
        <v>218</v>
      </c>
      <c r="E248" s="324" t="s">
        <v>217</v>
      </c>
      <c r="F248" s="241" t="s">
        <v>6</v>
      </c>
      <c r="G248" s="380">
        <v>0</v>
      </c>
      <c r="H248" s="382">
        <v>12000</v>
      </c>
      <c r="I248" s="381">
        <v>2000</v>
      </c>
      <c r="J248" s="171"/>
      <c r="K248" s="368"/>
      <c r="L248" s="102"/>
      <c r="M248" s="102"/>
      <c r="N248" s="101"/>
      <c r="O248" s="102"/>
      <c r="P248" s="102"/>
      <c r="Q248" s="102"/>
      <c r="R248" s="102"/>
      <c r="S248" s="102"/>
      <c r="T248" s="102"/>
      <c r="U248" s="102"/>
      <c r="V248" s="102"/>
      <c r="W248" s="102"/>
      <c r="X248" s="102"/>
      <c r="Y248" s="102"/>
      <c r="Z248" s="102"/>
      <c r="AA248" s="102"/>
      <c r="AB248" s="589"/>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61"/>
    </row>
    <row r="249" spans="1:53" ht="15.75" hidden="1" customHeight="1" x14ac:dyDescent="0.25">
      <c r="A249" s="2835"/>
      <c r="B249" s="171" t="s">
        <v>4</v>
      </c>
      <c r="C249" s="2835"/>
      <c r="D249" s="2835"/>
      <c r="E249" s="324" t="s">
        <v>212</v>
      </c>
      <c r="F249" s="241" t="s">
        <v>103</v>
      </c>
      <c r="G249" s="380">
        <v>0</v>
      </c>
      <c r="H249" s="382">
        <v>12</v>
      </c>
      <c r="I249" s="381">
        <v>2</v>
      </c>
      <c r="J249" s="171"/>
      <c r="K249" s="368"/>
      <c r="L249" s="102"/>
      <c r="M249" s="102"/>
      <c r="N249" s="101"/>
      <c r="O249" s="102"/>
      <c r="P249" s="102"/>
      <c r="Q249" s="102"/>
      <c r="R249" s="102"/>
      <c r="S249" s="102"/>
      <c r="T249" s="102"/>
      <c r="U249" s="102"/>
      <c r="V249" s="102"/>
      <c r="W249" s="102"/>
      <c r="X249" s="102"/>
      <c r="Y249" s="102"/>
      <c r="Z249" s="102"/>
      <c r="AA249" s="102"/>
      <c r="AB249" s="589"/>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61"/>
    </row>
    <row r="250" spans="1:53" ht="15.75" hidden="1" customHeight="1" x14ac:dyDescent="0.25">
      <c r="A250" s="2835"/>
      <c r="B250" s="171" t="s">
        <v>4</v>
      </c>
      <c r="C250" s="2835"/>
      <c r="D250" s="2835"/>
      <c r="E250" s="324" t="s">
        <v>211</v>
      </c>
      <c r="F250" s="241" t="s">
        <v>194</v>
      </c>
      <c r="G250" s="380">
        <v>0</v>
      </c>
      <c r="H250" s="380">
        <v>40</v>
      </c>
      <c r="I250" s="369">
        <v>10</v>
      </c>
      <c r="J250" s="171"/>
      <c r="K250" s="368"/>
      <c r="L250" s="102"/>
      <c r="M250" s="102"/>
      <c r="N250" s="101"/>
      <c r="O250" s="102"/>
      <c r="P250" s="102"/>
      <c r="Q250" s="102"/>
      <c r="R250" s="102"/>
      <c r="S250" s="102"/>
      <c r="T250" s="102"/>
      <c r="U250" s="102"/>
      <c r="V250" s="102"/>
      <c r="W250" s="102"/>
      <c r="X250" s="102"/>
      <c r="Y250" s="102"/>
      <c r="Z250" s="102"/>
      <c r="AA250" s="102"/>
      <c r="AB250" s="589"/>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61"/>
    </row>
    <row r="251" spans="1:53" ht="15.75" hidden="1" customHeight="1" x14ac:dyDescent="0.25">
      <c r="A251" s="2835"/>
      <c r="B251" s="171" t="s">
        <v>4</v>
      </c>
      <c r="C251" s="2835"/>
      <c r="D251" s="2835"/>
      <c r="E251" s="324" t="s">
        <v>210</v>
      </c>
      <c r="F251" s="241" t="s">
        <v>113</v>
      </c>
      <c r="G251" s="380">
        <v>0</v>
      </c>
      <c r="H251" s="380">
        <v>5</v>
      </c>
      <c r="I251" s="369">
        <v>0</v>
      </c>
      <c r="J251" s="171"/>
      <c r="K251" s="368"/>
      <c r="L251" s="102"/>
      <c r="M251" s="102"/>
      <c r="N251" s="101"/>
      <c r="O251" s="102"/>
      <c r="P251" s="102"/>
      <c r="Q251" s="102"/>
      <c r="R251" s="102"/>
      <c r="S251" s="102"/>
      <c r="T251" s="102"/>
      <c r="U251" s="102"/>
      <c r="V251" s="102"/>
      <c r="W251" s="102"/>
      <c r="X251" s="102"/>
      <c r="Y251" s="102"/>
      <c r="Z251" s="102"/>
      <c r="AA251" s="102"/>
      <c r="AB251" s="589"/>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61"/>
    </row>
    <row r="252" spans="1:53" ht="15.75" hidden="1" customHeight="1" x14ac:dyDescent="0.25">
      <c r="A252" s="2835"/>
      <c r="B252" s="171" t="s">
        <v>4</v>
      </c>
      <c r="C252" s="2836"/>
      <c r="D252" s="2836"/>
      <c r="E252" s="324" t="s">
        <v>632</v>
      </c>
      <c r="F252" s="241" t="s">
        <v>113</v>
      </c>
      <c r="G252" s="380">
        <v>0</v>
      </c>
      <c r="H252" s="380">
        <v>2</v>
      </c>
      <c r="I252" s="369"/>
      <c r="J252" s="171"/>
      <c r="K252" s="368"/>
      <c r="L252" s="102"/>
      <c r="M252" s="102"/>
      <c r="N252" s="101"/>
      <c r="O252" s="102"/>
      <c r="P252" s="102"/>
      <c r="Q252" s="102"/>
      <c r="R252" s="102"/>
      <c r="S252" s="102"/>
      <c r="T252" s="102"/>
      <c r="U252" s="102"/>
      <c r="V252" s="102"/>
      <c r="W252" s="102"/>
      <c r="X252" s="102"/>
      <c r="Y252" s="102"/>
      <c r="Z252" s="102"/>
      <c r="AA252" s="102"/>
      <c r="AB252" s="589"/>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61"/>
    </row>
    <row r="253" spans="1:53" ht="15.75" hidden="1" customHeight="1" x14ac:dyDescent="0.25">
      <c r="A253" s="2835"/>
      <c r="B253" s="171" t="s">
        <v>4</v>
      </c>
      <c r="C253" s="1138" t="s">
        <v>206</v>
      </c>
      <c r="D253" s="3128" t="s">
        <v>205</v>
      </c>
      <c r="E253" s="324" t="s">
        <v>204</v>
      </c>
      <c r="F253" s="241" t="s">
        <v>194</v>
      </c>
      <c r="G253" s="380">
        <v>1.2</v>
      </c>
      <c r="H253" s="380">
        <v>12</v>
      </c>
      <c r="I253" s="369"/>
      <c r="J253" s="171"/>
      <c r="K253" s="368"/>
      <c r="L253" s="102"/>
      <c r="M253" s="102"/>
      <c r="N253" s="101"/>
      <c r="O253" s="102"/>
      <c r="P253" s="102"/>
      <c r="Q253" s="102"/>
      <c r="R253" s="102"/>
      <c r="S253" s="102"/>
      <c r="T253" s="102"/>
      <c r="U253" s="102"/>
      <c r="V253" s="102"/>
      <c r="W253" s="102"/>
      <c r="X253" s="102"/>
      <c r="Y253" s="102"/>
      <c r="Z253" s="102"/>
      <c r="AA253" s="102"/>
      <c r="AB253" s="589"/>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61"/>
    </row>
    <row r="254" spans="1:53" ht="15.75" hidden="1" customHeight="1" x14ac:dyDescent="0.25">
      <c r="A254" s="2835"/>
      <c r="B254" s="171" t="s">
        <v>4</v>
      </c>
      <c r="C254" s="324" t="s">
        <v>199</v>
      </c>
      <c r="D254" s="2835"/>
      <c r="E254" s="324" t="s">
        <v>198</v>
      </c>
      <c r="F254" s="241" t="s">
        <v>194</v>
      </c>
      <c r="G254" s="380">
        <v>100</v>
      </c>
      <c r="H254" s="380">
        <v>1100</v>
      </c>
      <c r="I254" s="369">
        <v>100</v>
      </c>
      <c r="J254" s="171"/>
      <c r="K254" s="368"/>
      <c r="L254" s="102"/>
      <c r="M254" s="102"/>
      <c r="N254" s="101"/>
      <c r="O254" s="102"/>
      <c r="P254" s="102"/>
      <c r="Q254" s="102"/>
      <c r="R254" s="102"/>
      <c r="S254" s="102"/>
      <c r="T254" s="102"/>
      <c r="U254" s="102"/>
      <c r="V254" s="102"/>
      <c r="W254" s="102"/>
      <c r="X254" s="102"/>
      <c r="Y254" s="102"/>
      <c r="Z254" s="102"/>
      <c r="AA254" s="102"/>
      <c r="AB254" s="589"/>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61"/>
    </row>
    <row r="255" spans="1:53" ht="15.75" hidden="1" customHeight="1" x14ac:dyDescent="0.25">
      <c r="A255" s="2835"/>
      <c r="B255" s="171" t="s">
        <v>4</v>
      </c>
      <c r="C255" s="324" t="s">
        <v>196</v>
      </c>
      <c r="D255" s="2836"/>
      <c r="E255" s="324" t="s">
        <v>195</v>
      </c>
      <c r="F255" s="241" t="s">
        <v>194</v>
      </c>
      <c r="G255" s="380">
        <v>30</v>
      </c>
      <c r="H255" s="380">
        <v>1000</v>
      </c>
      <c r="I255" s="369">
        <v>200</v>
      </c>
      <c r="J255" s="171"/>
      <c r="K255" s="368"/>
      <c r="L255" s="102"/>
      <c r="M255" s="102"/>
      <c r="N255" s="101"/>
      <c r="O255" s="102"/>
      <c r="P255" s="102"/>
      <c r="Q255" s="102"/>
      <c r="R255" s="102"/>
      <c r="S255" s="102"/>
      <c r="T255" s="102"/>
      <c r="U255" s="102"/>
      <c r="V255" s="102"/>
      <c r="W255" s="102"/>
      <c r="X255" s="102"/>
      <c r="Y255" s="102"/>
      <c r="Z255" s="102"/>
      <c r="AA255" s="102"/>
      <c r="AB255" s="589"/>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61"/>
    </row>
    <row r="256" spans="1:53" ht="15.75" hidden="1" customHeight="1" x14ac:dyDescent="0.25">
      <c r="A256" s="2835"/>
      <c r="B256" s="171" t="s">
        <v>4</v>
      </c>
      <c r="C256" s="1138" t="s">
        <v>191</v>
      </c>
      <c r="D256" s="208" t="s">
        <v>190</v>
      </c>
      <c r="E256" s="324" t="s">
        <v>189</v>
      </c>
      <c r="F256" s="241" t="s">
        <v>129</v>
      </c>
      <c r="G256" s="380">
        <v>0</v>
      </c>
      <c r="H256" s="379">
        <v>1</v>
      </c>
      <c r="I256" s="373">
        <v>0.25</v>
      </c>
      <c r="J256" s="171"/>
      <c r="K256" s="368"/>
      <c r="L256" s="102"/>
      <c r="M256" s="102"/>
      <c r="N256" s="101"/>
      <c r="O256" s="102"/>
      <c r="P256" s="102"/>
      <c r="Q256" s="102"/>
      <c r="R256" s="102"/>
      <c r="S256" s="102"/>
      <c r="T256" s="102"/>
      <c r="U256" s="102"/>
      <c r="V256" s="102"/>
      <c r="W256" s="102"/>
      <c r="X256" s="102"/>
      <c r="Y256" s="102"/>
      <c r="Z256" s="102"/>
      <c r="AA256" s="102"/>
      <c r="AB256" s="589"/>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61"/>
    </row>
    <row r="257" spans="1:53" ht="51" hidden="1" customHeight="1" x14ac:dyDescent="0.25">
      <c r="A257" s="2835"/>
      <c r="B257" s="171" t="s">
        <v>4</v>
      </c>
      <c r="C257" s="3090" t="s">
        <v>184</v>
      </c>
      <c r="D257" s="324" t="s">
        <v>179</v>
      </c>
      <c r="E257" s="324" t="s">
        <v>183</v>
      </c>
      <c r="F257" s="329" t="s">
        <v>129</v>
      </c>
      <c r="G257" s="375">
        <v>0</v>
      </c>
      <c r="H257" s="375">
        <v>0.9</v>
      </c>
      <c r="I257" s="373">
        <v>0.1</v>
      </c>
      <c r="J257" s="171"/>
      <c r="K257" s="368"/>
      <c r="L257" s="102"/>
      <c r="M257" s="102"/>
      <c r="N257" s="101"/>
      <c r="O257" s="102"/>
      <c r="P257" s="102"/>
      <c r="Q257" s="102"/>
      <c r="R257" s="102"/>
      <c r="S257" s="102"/>
      <c r="T257" s="102"/>
      <c r="U257" s="102"/>
      <c r="V257" s="102"/>
      <c r="W257" s="102"/>
      <c r="X257" s="102"/>
      <c r="Y257" s="102"/>
      <c r="Z257" s="102"/>
      <c r="AA257" s="102"/>
      <c r="AB257" s="589"/>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61"/>
    </row>
    <row r="258" spans="1:53" ht="15.75" hidden="1" customHeight="1" x14ac:dyDescent="0.25">
      <c r="A258" s="2835"/>
      <c r="B258" s="171" t="s">
        <v>4</v>
      </c>
      <c r="C258" s="2836"/>
      <c r="D258" s="324" t="s">
        <v>179</v>
      </c>
      <c r="E258" s="324" t="s">
        <v>178</v>
      </c>
      <c r="F258" s="241" t="s">
        <v>129</v>
      </c>
      <c r="G258" s="326">
        <v>0</v>
      </c>
      <c r="H258" s="326">
        <v>0.9</v>
      </c>
      <c r="I258" s="373">
        <v>0.1</v>
      </c>
      <c r="J258" s="171"/>
      <c r="K258" s="368"/>
      <c r="L258" s="102"/>
      <c r="M258" s="102"/>
      <c r="N258" s="101"/>
      <c r="O258" s="102"/>
      <c r="P258" s="102"/>
      <c r="Q258" s="102"/>
      <c r="R258" s="102"/>
      <c r="S258" s="102"/>
      <c r="T258" s="102"/>
      <c r="U258" s="102"/>
      <c r="V258" s="102"/>
      <c r="W258" s="102"/>
      <c r="X258" s="102"/>
      <c r="Y258" s="102"/>
      <c r="Z258" s="102"/>
      <c r="AA258" s="102"/>
      <c r="AB258" s="589"/>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61"/>
    </row>
    <row r="259" spans="1:53" ht="15.75" hidden="1" customHeight="1" x14ac:dyDescent="0.25">
      <c r="A259" s="2835"/>
      <c r="B259" s="171" t="s">
        <v>4</v>
      </c>
      <c r="C259" s="1138" t="s">
        <v>177</v>
      </c>
      <c r="D259" s="1140" t="s">
        <v>176</v>
      </c>
      <c r="E259" s="324" t="s">
        <v>175</v>
      </c>
      <c r="F259" s="241" t="s">
        <v>174</v>
      </c>
      <c r="G259" s="379">
        <v>0</v>
      </c>
      <c r="H259" s="379">
        <v>0.5</v>
      </c>
      <c r="I259" s="373">
        <v>0.1</v>
      </c>
      <c r="J259" s="171"/>
      <c r="K259" s="368"/>
      <c r="L259" s="102"/>
      <c r="M259" s="102"/>
      <c r="N259" s="101"/>
      <c r="O259" s="102"/>
      <c r="P259" s="102"/>
      <c r="Q259" s="102"/>
      <c r="R259" s="102"/>
      <c r="S259" s="102"/>
      <c r="T259" s="102"/>
      <c r="U259" s="102"/>
      <c r="V259" s="102"/>
      <c r="W259" s="102"/>
      <c r="X259" s="102"/>
      <c r="Y259" s="102"/>
      <c r="Z259" s="102"/>
      <c r="AA259" s="102"/>
      <c r="AB259" s="589"/>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61"/>
    </row>
    <row r="260" spans="1:53" ht="15.75" hidden="1" customHeight="1" x14ac:dyDescent="0.25">
      <c r="A260" s="2835"/>
      <c r="B260" s="171" t="s">
        <v>4</v>
      </c>
      <c r="C260" s="1138" t="s">
        <v>169</v>
      </c>
      <c r="D260" s="208" t="s">
        <v>168</v>
      </c>
      <c r="E260" s="324" t="s">
        <v>167</v>
      </c>
      <c r="F260" s="329" t="s">
        <v>166</v>
      </c>
      <c r="G260" s="377">
        <v>1500000000</v>
      </c>
      <c r="H260" s="377">
        <v>10000000000</v>
      </c>
      <c r="I260" s="378">
        <v>2500000000</v>
      </c>
      <c r="J260" s="171"/>
      <c r="K260" s="368"/>
      <c r="L260" s="102"/>
      <c r="M260" s="102"/>
      <c r="N260" s="101"/>
      <c r="O260" s="102"/>
      <c r="P260" s="102"/>
      <c r="Q260" s="102"/>
      <c r="R260" s="102"/>
      <c r="S260" s="102"/>
      <c r="T260" s="102"/>
      <c r="U260" s="102"/>
      <c r="V260" s="102"/>
      <c r="W260" s="102"/>
      <c r="X260" s="102"/>
      <c r="Y260" s="102"/>
      <c r="Z260" s="102"/>
      <c r="AA260" s="102"/>
      <c r="AB260" s="589"/>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61"/>
    </row>
    <row r="261" spans="1:53" ht="15.75" hidden="1" customHeight="1" x14ac:dyDescent="0.25">
      <c r="A261" s="2835"/>
      <c r="B261" s="171" t="s">
        <v>4</v>
      </c>
      <c r="C261" s="324" t="s">
        <v>164</v>
      </c>
      <c r="D261" s="1139" t="s">
        <v>163</v>
      </c>
      <c r="E261" s="324" t="s">
        <v>162</v>
      </c>
      <c r="F261" s="329" t="s">
        <v>161</v>
      </c>
      <c r="G261" s="329" t="s">
        <v>124</v>
      </c>
      <c r="H261" s="377">
        <v>10500000000</v>
      </c>
      <c r="I261" s="378">
        <v>1500000000</v>
      </c>
      <c r="J261" s="171"/>
      <c r="K261" s="368"/>
      <c r="L261" s="102"/>
      <c r="M261" s="102"/>
      <c r="N261" s="101"/>
      <c r="O261" s="102"/>
      <c r="P261" s="102"/>
      <c r="Q261" s="102"/>
      <c r="R261" s="102"/>
      <c r="S261" s="102"/>
      <c r="T261" s="102"/>
      <c r="U261" s="102"/>
      <c r="V261" s="102"/>
      <c r="W261" s="102"/>
      <c r="X261" s="102"/>
      <c r="Y261" s="102"/>
      <c r="Z261" s="102"/>
      <c r="AA261" s="102"/>
      <c r="AB261" s="589"/>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61"/>
    </row>
    <row r="262" spans="1:53" ht="15.75" hidden="1" customHeight="1" x14ac:dyDescent="0.25">
      <c r="A262" s="2835"/>
      <c r="B262" s="171" t="s">
        <v>4</v>
      </c>
      <c r="C262" s="3090" t="s">
        <v>155</v>
      </c>
      <c r="D262" s="3090" t="s">
        <v>154</v>
      </c>
      <c r="E262" s="3090" t="s">
        <v>153</v>
      </c>
      <c r="F262" s="329" t="s">
        <v>152</v>
      </c>
      <c r="G262" s="377">
        <v>7894</v>
      </c>
      <c r="H262" s="377">
        <v>9524</v>
      </c>
      <c r="I262" s="369">
        <v>8724</v>
      </c>
      <c r="J262" s="171"/>
      <c r="K262" s="368"/>
      <c r="L262" s="102"/>
      <c r="M262" s="102"/>
      <c r="N262" s="101"/>
      <c r="O262" s="102"/>
      <c r="P262" s="102"/>
      <c r="Q262" s="102"/>
      <c r="R262" s="102"/>
      <c r="S262" s="102"/>
      <c r="T262" s="102"/>
      <c r="U262" s="102"/>
      <c r="V262" s="102"/>
      <c r="W262" s="102"/>
      <c r="X262" s="102"/>
      <c r="Y262" s="102"/>
      <c r="Z262" s="102"/>
      <c r="AA262" s="102"/>
      <c r="AB262" s="589"/>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61"/>
    </row>
    <row r="263" spans="1:53" ht="15.75" hidden="1" customHeight="1" x14ac:dyDescent="0.25">
      <c r="A263" s="2835"/>
      <c r="B263" s="171" t="s">
        <v>4</v>
      </c>
      <c r="C263" s="2835"/>
      <c r="D263" s="2835"/>
      <c r="E263" s="2911"/>
      <c r="F263" s="241" t="s">
        <v>147</v>
      </c>
      <c r="G263" s="376">
        <v>21966</v>
      </c>
      <c r="H263" s="376">
        <v>22410</v>
      </c>
      <c r="I263" s="369">
        <v>21980</v>
      </c>
      <c r="J263" s="171"/>
      <c r="K263" s="368"/>
      <c r="L263" s="102"/>
      <c r="M263" s="102"/>
      <c r="N263" s="101"/>
      <c r="O263" s="102"/>
      <c r="P263" s="102"/>
      <c r="Q263" s="102"/>
      <c r="R263" s="102"/>
      <c r="S263" s="102"/>
      <c r="T263" s="102"/>
      <c r="U263" s="102"/>
      <c r="V263" s="102"/>
      <c r="W263" s="102"/>
      <c r="X263" s="102"/>
      <c r="Y263" s="102"/>
      <c r="Z263" s="102"/>
      <c r="AA263" s="102"/>
      <c r="AB263" s="589"/>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61"/>
    </row>
    <row r="264" spans="1:53" ht="15.75" hidden="1" customHeight="1" x14ac:dyDescent="0.25">
      <c r="A264" s="2835"/>
      <c r="B264" s="171" t="s">
        <v>4</v>
      </c>
      <c r="C264" s="2836"/>
      <c r="D264" s="2836"/>
      <c r="E264" s="2912"/>
      <c r="F264" s="241" t="s">
        <v>144</v>
      </c>
      <c r="G264" s="241">
        <v>304</v>
      </c>
      <c r="H264" s="241">
        <v>360</v>
      </c>
      <c r="I264" s="369">
        <v>312</v>
      </c>
      <c r="J264" s="171"/>
      <c r="K264" s="368"/>
      <c r="L264" s="102"/>
      <c r="M264" s="102"/>
      <c r="N264" s="101"/>
      <c r="O264" s="102"/>
      <c r="P264" s="102"/>
      <c r="Q264" s="102"/>
      <c r="R264" s="102"/>
      <c r="S264" s="102"/>
      <c r="T264" s="102"/>
      <c r="U264" s="102"/>
      <c r="V264" s="102"/>
      <c r="W264" s="102"/>
      <c r="X264" s="102"/>
      <c r="Y264" s="102"/>
      <c r="Z264" s="102"/>
      <c r="AA264" s="102"/>
      <c r="AB264" s="589"/>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61"/>
    </row>
    <row r="265" spans="1:53" ht="15.75" hidden="1" customHeight="1" x14ac:dyDescent="0.25">
      <c r="A265" s="2835"/>
      <c r="B265" s="171" t="s">
        <v>4</v>
      </c>
      <c r="C265" s="3090" t="s">
        <v>139</v>
      </c>
      <c r="D265" s="3090" t="s">
        <v>138</v>
      </c>
      <c r="E265" s="324" t="s">
        <v>137</v>
      </c>
      <c r="F265" s="241" t="s">
        <v>103</v>
      </c>
      <c r="G265" s="241">
        <v>0</v>
      </c>
      <c r="H265" s="241">
        <v>1</v>
      </c>
      <c r="I265" s="369"/>
      <c r="J265" s="171"/>
      <c r="K265" s="368"/>
      <c r="L265" s="102"/>
      <c r="M265" s="102"/>
      <c r="N265" s="101"/>
      <c r="O265" s="102"/>
      <c r="P265" s="102"/>
      <c r="Q265" s="102"/>
      <c r="R265" s="102"/>
      <c r="S265" s="102"/>
      <c r="T265" s="102"/>
      <c r="U265" s="102"/>
      <c r="V265" s="102"/>
      <c r="W265" s="102"/>
      <c r="X265" s="102"/>
      <c r="Y265" s="102"/>
      <c r="Z265" s="102"/>
      <c r="AA265" s="102"/>
      <c r="AB265" s="589"/>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61"/>
    </row>
    <row r="266" spans="1:53" ht="15.75" hidden="1" customHeight="1" x14ac:dyDescent="0.25">
      <c r="A266" s="2835"/>
      <c r="B266" s="171" t="s">
        <v>4</v>
      </c>
      <c r="C266" s="2836"/>
      <c r="D266" s="2836"/>
      <c r="E266" s="324" t="s">
        <v>133</v>
      </c>
      <c r="F266" s="241" t="s">
        <v>103</v>
      </c>
      <c r="G266" s="241">
        <v>0</v>
      </c>
      <c r="H266" s="241">
        <v>4</v>
      </c>
      <c r="I266" s="369">
        <v>0</v>
      </c>
      <c r="J266" s="171"/>
      <c r="K266" s="368"/>
      <c r="L266" s="102"/>
      <c r="M266" s="102"/>
      <c r="N266" s="101"/>
      <c r="O266" s="102"/>
      <c r="P266" s="102"/>
      <c r="Q266" s="102"/>
      <c r="R266" s="102"/>
      <c r="S266" s="102"/>
      <c r="T266" s="102"/>
      <c r="U266" s="102"/>
      <c r="V266" s="102"/>
      <c r="W266" s="102"/>
      <c r="X266" s="102"/>
      <c r="Y266" s="102"/>
      <c r="Z266" s="102"/>
      <c r="AA266" s="102"/>
      <c r="AB266" s="589"/>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61"/>
    </row>
    <row r="267" spans="1:53" ht="38.25" hidden="1" customHeight="1" x14ac:dyDescent="0.25">
      <c r="A267" s="2835"/>
      <c r="B267" s="171" t="s">
        <v>4</v>
      </c>
      <c r="C267" s="3122" t="s">
        <v>132</v>
      </c>
      <c r="D267" s="3123" t="s">
        <v>131</v>
      </c>
      <c r="E267" s="324" t="s">
        <v>130</v>
      </c>
      <c r="F267" s="329" t="s">
        <v>129</v>
      </c>
      <c r="G267" s="375">
        <v>0</v>
      </c>
      <c r="H267" s="375">
        <v>1</v>
      </c>
      <c r="I267" s="373">
        <v>0.25</v>
      </c>
      <c r="J267" s="171"/>
      <c r="K267" s="368"/>
      <c r="L267" s="102"/>
      <c r="M267" s="102"/>
      <c r="N267" s="101"/>
      <c r="O267" s="102"/>
      <c r="P267" s="102"/>
      <c r="Q267" s="102"/>
      <c r="R267" s="102"/>
      <c r="S267" s="102"/>
      <c r="T267" s="102"/>
      <c r="U267" s="102"/>
      <c r="V267" s="102"/>
      <c r="W267" s="102"/>
      <c r="X267" s="102"/>
      <c r="Y267" s="102"/>
      <c r="Z267" s="102"/>
      <c r="AA267" s="102"/>
      <c r="AB267" s="589"/>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61"/>
    </row>
    <row r="268" spans="1:53" ht="15.75" hidden="1" customHeight="1" x14ac:dyDescent="0.25">
      <c r="A268" s="2835"/>
      <c r="B268" s="171" t="s">
        <v>4</v>
      </c>
      <c r="C268" s="2835"/>
      <c r="D268" s="2835"/>
      <c r="E268" s="324" t="s">
        <v>126</v>
      </c>
      <c r="F268" s="241" t="s">
        <v>125</v>
      </c>
      <c r="G268" s="241" t="s">
        <v>124</v>
      </c>
      <c r="H268" s="241">
        <v>29</v>
      </c>
      <c r="I268" s="374"/>
      <c r="J268" s="171"/>
      <c r="K268" s="368"/>
      <c r="L268" s="102"/>
      <c r="M268" s="102"/>
      <c r="N268" s="101"/>
      <c r="O268" s="102"/>
      <c r="P268" s="102"/>
      <c r="Q268" s="102"/>
      <c r="R268" s="102"/>
      <c r="S268" s="102"/>
      <c r="T268" s="102"/>
      <c r="U268" s="102"/>
      <c r="V268" s="102"/>
      <c r="W268" s="102"/>
      <c r="X268" s="102"/>
      <c r="Y268" s="102"/>
      <c r="Z268" s="102"/>
      <c r="AA268" s="102"/>
      <c r="AB268" s="589"/>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61"/>
    </row>
    <row r="269" spans="1:53" ht="15.75" hidden="1" customHeight="1" x14ac:dyDescent="0.25">
      <c r="A269" s="2835"/>
      <c r="B269" s="171" t="s">
        <v>4</v>
      </c>
      <c r="C269" s="2835"/>
      <c r="D269" s="2835"/>
      <c r="E269" s="324" t="s">
        <v>120</v>
      </c>
      <c r="F269" s="241" t="s">
        <v>119</v>
      </c>
      <c r="G269" s="241">
        <v>0</v>
      </c>
      <c r="H269" s="241">
        <v>5</v>
      </c>
      <c r="I269" s="328"/>
      <c r="J269" s="171"/>
      <c r="K269" s="368"/>
      <c r="L269" s="102"/>
      <c r="M269" s="102"/>
      <c r="N269" s="101"/>
      <c r="O269" s="102"/>
      <c r="P269" s="102"/>
      <c r="Q269" s="102"/>
      <c r="R269" s="102"/>
      <c r="S269" s="102"/>
      <c r="T269" s="102"/>
      <c r="U269" s="102"/>
      <c r="V269" s="102"/>
      <c r="W269" s="102"/>
      <c r="X269" s="102"/>
      <c r="Y269" s="102"/>
      <c r="Z269" s="102"/>
      <c r="AA269" s="102"/>
      <c r="AB269" s="589"/>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61"/>
    </row>
    <row r="270" spans="1:53" ht="15.75" hidden="1" customHeight="1" x14ac:dyDescent="0.25">
      <c r="A270" s="2835"/>
      <c r="B270" s="171" t="s">
        <v>4</v>
      </c>
      <c r="C270" s="2835"/>
      <c r="D270" s="2835"/>
      <c r="E270" s="324" t="s">
        <v>117</v>
      </c>
      <c r="F270" s="241" t="s">
        <v>116</v>
      </c>
      <c r="G270" s="326">
        <v>0</v>
      </c>
      <c r="H270" s="326">
        <v>1</v>
      </c>
      <c r="I270" s="373">
        <v>0.3</v>
      </c>
      <c r="J270" s="171"/>
      <c r="K270" s="368"/>
      <c r="L270" s="102"/>
      <c r="M270" s="102"/>
      <c r="N270" s="101"/>
      <c r="O270" s="102"/>
      <c r="P270" s="102"/>
      <c r="Q270" s="102"/>
      <c r="R270" s="102"/>
      <c r="S270" s="102"/>
      <c r="T270" s="102"/>
      <c r="U270" s="102"/>
      <c r="V270" s="102"/>
      <c r="W270" s="102"/>
      <c r="X270" s="102"/>
      <c r="Y270" s="102"/>
      <c r="Z270" s="102"/>
      <c r="AA270" s="102"/>
      <c r="AB270" s="589"/>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61"/>
    </row>
    <row r="271" spans="1:53" ht="15.75" hidden="1" customHeight="1" x14ac:dyDescent="0.25">
      <c r="A271" s="2835"/>
      <c r="B271" s="171" t="s">
        <v>4</v>
      </c>
      <c r="C271" s="2836"/>
      <c r="D271" s="2836"/>
      <c r="E271" s="324" t="s">
        <v>114</v>
      </c>
      <c r="F271" s="241" t="s">
        <v>113</v>
      </c>
      <c r="G271" s="241">
        <v>0</v>
      </c>
      <c r="H271" s="372">
        <v>1</v>
      </c>
      <c r="I271" s="371">
        <v>0.15</v>
      </c>
      <c r="J271" s="171"/>
      <c r="K271" s="368"/>
      <c r="L271" s="102"/>
      <c r="M271" s="102"/>
      <c r="N271" s="101"/>
      <c r="O271" s="102"/>
      <c r="P271" s="102"/>
      <c r="Q271" s="102"/>
      <c r="R271" s="102"/>
      <c r="S271" s="102"/>
      <c r="T271" s="102"/>
      <c r="U271" s="102"/>
      <c r="V271" s="102"/>
      <c r="W271" s="102"/>
      <c r="X271" s="102"/>
      <c r="Y271" s="102"/>
      <c r="Z271" s="102"/>
      <c r="AA271" s="102"/>
      <c r="AB271" s="589"/>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61"/>
    </row>
    <row r="272" spans="1:53" ht="15.75" hidden="1" customHeight="1" x14ac:dyDescent="0.25">
      <c r="A272" s="2835"/>
      <c r="B272" s="171" t="s">
        <v>4</v>
      </c>
      <c r="C272" s="1138" t="s">
        <v>106</v>
      </c>
      <c r="D272" s="3090" t="s">
        <v>105</v>
      </c>
      <c r="E272" s="324" t="s">
        <v>104</v>
      </c>
      <c r="F272" s="329" t="s">
        <v>103</v>
      </c>
      <c r="G272" s="241">
        <v>0</v>
      </c>
      <c r="H272" s="241">
        <v>2</v>
      </c>
      <c r="I272" s="328"/>
      <c r="J272" s="171"/>
      <c r="K272" s="370"/>
      <c r="L272" s="102"/>
      <c r="M272" s="102"/>
      <c r="N272" s="101"/>
      <c r="O272" s="102"/>
      <c r="P272" s="102"/>
      <c r="Q272" s="102"/>
      <c r="R272" s="102"/>
      <c r="S272" s="102"/>
      <c r="T272" s="102"/>
      <c r="U272" s="102"/>
      <c r="V272" s="102"/>
      <c r="W272" s="102"/>
      <c r="X272" s="102"/>
      <c r="Y272" s="102"/>
      <c r="Z272" s="102"/>
      <c r="AA272" s="102"/>
      <c r="AB272" s="589"/>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61"/>
    </row>
    <row r="273" spans="1:53" ht="15.75" hidden="1" customHeight="1" x14ac:dyDescent="0.25">
      <c r="A273" s="2835"/>
      <c r="B273" s="171" t="s">
        <v>4</v>
      </c>
      <c r="C273" s="1138" t="s">
        <v>98</v>
      </c>
      <c r="D273" s="2835"/>
      <c r="E273" s="324" t="s">
        <v>97</v>
      </c>
      <c r="F273" s="241" t="s">
        <v>96</v>
      </c>
      <c r="G273" s="241">
        <v>0</v>
      </c>
      <c r="H273" s="241">
        <v>16</v>
      </c>
      <c r="I273" s="369"/>
      <c r="J273" s="171"/>
      <c r="K273" s="368"/>
      <c r="L273" s="102"/>
      <c r="M273" s="102"/>
      <c r="N273" s="101"/>
      <c r="O273" s="102"/>
      <c r="P273" s="102"/>
      <c r="Q273" s="102"/>
      <c r="R273" s="102"/>
      <c r="S273" s="102"/>
      <c r="T273" s="102"/>
      <c r="U273" s="102"/>
      <c r="V273" s="102"/>
      <c r="W273" s="102"/>
      <c r="X273" s="102"/>
      <c r="Y273" s="102"/>
      <c r="Z273" s="102"/>
      <c r="AA273" s="102"/>
      <c r="AB273" s="589"/>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61"/>
    </row>
    <row r="274" spans="1:53" ht="15.75" hidden="1" customHeight="1" x14ac:dyDescent="0.25">
      <c r="A274" s="2835"/>
      <c r="B274" s="171" t="s">
        <v>1151</v>
      </c>
      <c r="C274" s="1137" t="s">
        <v>1155</v>
      </c>
      <c r="D274" s="1136" t="s">
        <v>1154</v>
      </c>
      <c r="E274" s="180" t="s">
        <v>631</v>
      </c>
      <c r="F274" s="179" t="s">
        <v>129</v>
      </c>
      <c r="G274" s="365">
        <v>0</v>
      </c>
      <c r="H274" s="365">
        <v>0.9</v>
      </c>
      <c r="I274" s="364">
        <v>0.22500000000000001</v>
      </c>
      <c r="J274" s="171"/>
      <c r="K274" s="102"/>
      <c r="L274" s="102"/>
      <c r="M274" s="102"/>
      <c r="N274" s="101"/>
      <c r="O274" s="102"/>
      <c r="P274" s="102"/>
      <c r="Q274" s="102"/>
      <c r="R274" s="102"/>
      <c r="S274" s="102"/>
      <c r="T274" s="102"/>
      <c r="U274" s="102"/>
      <c r="V274" s="102"/>
      <c r="W274" s="102"/>
      <c r="X274" s="102"/>
      <c r="Y274" s="102"/>
      <c r="Z274" s="102"/>
      <c r="AA274" s="102"/>
      <c r="AB274" s="589"/>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61"/>
    </row>
    <row r="275" spans="1:53" ht="15.75" hidden="1" customHeight="1" x14ac:dyDescent="0.25">
      <c r="A275" s="2835"/>
      <c r="B275" s="171" t="s">
        <v>1151</v>
      </c>
      <c r="C275" s="1135" t="s">
        <v>1153</v>
      </c>
      <c r="D275" s="2903" t="s">
        <v>1152</v>
      </c>
      <c r="E275" s="180" t="s">
        <v>630</v>
      </c>
      <c r="F275" s="179" t="s">
        <v>129</v>
      </c>
      <c r="G275" s="365" t="s">
        <v>124</v>
      </c>
      <c r="H275" s="365">
        <v>0.08</v>
      </c>
      <c r="I275" s="367">
        <v>0.02</v>
      </c>
      <c r="J275" s="309"/>
      <c r="K275" s="102"/>
      <c r="L275" s="102"/>
      <c r="M275" s="102"/>
      <c r="N275" s="101"/>
      <c r="O275" s="102"/>
      <c r="P275" s="102"/>
      <c r="Q275" s="102"/>
      <c r="R275" s="102"/>
      <c r="S275" s="102"/>
      <c r="T275" s="102"/>
      <c r="U275" s="102"/>
      <c r="V275" s="102"/>
      <c r="W275" s="102"/>
      <c r="X275" s="102"/>
      <c r="Y275" s="102"/>
      <c r="Z275" s="102"/>
      <c r="AA275" s="102"/>
      <c r="AB275" s="589"/>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61"/>
    </row>
    <row r="276" spans="1:53" ht="15.75" hidden="1" customHeight="1" x14ac:dyDescent="0.25">
      <c r="A276" s="2835"/>
      <c r="B276" s="171" t="s">
        <v>1151</v>
      </c>
      <c r="C276" s="366" t="s">
        <v>1150</v>
      </c>
      <c r="D276" s="2836"/>
      <c r="E276" s="1782" t="s">
        <v>629</v>
      </c>
      <c r="F276" s="179" t="s">
        <v>129</v>
      </c>
      <c r="G276" s="365">
        <v>0</v>
      </c>
      <c r="H276" s="365">
        <v>0.9</v>
      </c>
      <c r="I276" s="364">
        <v>0.22500000000000001</v>
      </c>
      <c r="J276" s="171"/>
      <c r="K276" s="102"/>
      <c r="L276" s="102"/>
      <c r="M276" s="102"/>
      <c r="N276" s="101"/>
      <c r="O276" s="102"/>
      <c r="P276" s="102"/>
      <c r="Q276" s="102"/>
      <c r="R276" s="102"/>
      <c r="S276" s="102"/>
      <c r="T276" s="102"/>
      <c r="U276" s="102"/>
      <c r="V276" s="102"/>
      <c r="W276" s="102"/>
      <c r="X276" s="102"/>
      <c r="Y276" s="102"/>
      <c r="Z276" s="102"/>
      <c r="AA276" s="102"/>
      <c r="AB276" s="589"/>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61"/>
    </row>
    <row r="277" spans="1:53" ht="15.75" hidden="1" customHeight="1" x14ac:dyDescent="0.25">
      <c r="A277" s="2835"/>
      <c r="B277" s="171" t="s">
        <v>1147</v>
      </c>
      <c r="C277" s="3084" t="s">
        <v>1149</v>
      </c>
      <c r="D277" s="3089" t="s">
        <v>1148</v>
      </c>
      <c r="E277" s="363" t="s">
        <v>628</v>
      </c>
      <c r="F277" s="362" t="s">
        <v>129</v>
      </c>
      <c r="G277" s="361">
        <v>0</v>
      </c>
      <c r="H277" s="361">
        <v>1</v>
      </c>
      <c r="I277" s="351">
        <v>0.1</v>
      </c>
      <c r="J277" s="171"/>
      <c r="K277" s="102"/>
      <c r="L277" s="102"/>
      <c r="M277" s="102"/>
      <c r="N277" s="101"/>
      <c r="O277" s="102"/>
      <c r="P277" s="102"/>
      <c r="Q277" s="102"/>
      <c r="R277" s="102"/>
      <c r="S277" s="102"/>
      <c r="T277" s="102"/>
      <c r="U277" s="102"/>
      <c r="V277" s="102"/>
      <c r="W277" s="102"/>
      <c r="X277" s="102"/>
      <c r="Y277" s="102"/>
      <c r="Z277" s="102"/>
      <c r="AA277" s="102"/>
      <c r="AB277" s="589"/>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61"/>
    </row>
    <row r="278" spans="1:53" ht="15.75" hidden="1" customHeight="1" x14ac:dyDescent="0.25">
      <c r="A278" s="2835"/>
      <c r="B278" s="171" t="s">
        <v>1147</v>
      </c>
      <c r="C278" s="2835"/>
      <c r="D278" s="2835"/>
      <c r="E278" s="357" t="s">
        <v>627</v>
      </c>
      <c r="F278" s="356" t="s">
        <v>626</v>
      </c>
      <c r="G278" s="359">
        <v>2</v>
      </c>
      <c r="H278" s="359">
        <v>8</v>
      </c>
      <c r="I278" s="360">
        <v>2</v>
      </c>
      <c r="J278" s="171"/>
      <c r="K278" s="102"/>
      <c r="L278" s="102"/>
      <c r="M278" s="102"/>
      <c r="N278" s="101"/>
      <c r="O278" s="102"/>
      <c r="P278" s="102"/>
      <c r="Q278" s="102"/>
      <c r="R278" s="102"/>
      <c r="S278" s="102"/>
      <c r="T278" s="102"/>
      <c r="U278" s="102"/>
      <c r="V278" s="102"/>
      <c r="W278" s="102"/>
      <c r="X278" s="102"/>
      <c r="Y278" s="102"/>
      <c r="Z278" s="102"/>
      <c r="AA278" s="102"/>
      <c r="AB278" s="589"/>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61"/>
    </row>
    <row r="279" spans="1:53" ht="15.75" hidden="1" customHeight="1" x14ac:dyDescent="0.25">
      <c r="A279" s="2835"/>
      <c r="B279" s="171" t="s">
        <v>1147</v>
      </c>
      <c r="C279" s="2835"/>
      <c r="D279" s="2835"/>
      <c r="E279" s="357" t="s">
        <v>625</v>
      </c>
      <c r="F279" s="356" t="s">
        <v>624</v>
      </c>
      <c r="G279" s="359">
        <v>16</v>
      </c>
      <c r="H279" s="359">
        <v>27</v>
      </c>
      <c r="I279" s="358">
        <v>4</v>
      </c>
      <c r="J279" s="171"/>
      <c r="K279" s="102"/>
      <c r="L279" s="102"/>
      <c r="M279" s="102"/>
      <c r="N279" s="101"/>
      <c r="O279" s="102"/>
      <c r="P279" s="102"/>
      <c r="Q279" s="102"/>
      <c r="R279" s="102"/>
      <c r="S279" s="102"/>
      <c r="T279" s="102"/>
      <c r="U279" s="102"/>
      <c r="V279" s="102"/>
      <c r="W279" s="102"/>
      <c r="X279" s="102"/>
      <c r="Y279" s="102"/>
      <c r="Z279" s="102"/>
      <c r="AA279" s="102"/>
      <c r="AB279" s="589"/>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61"/>
    </row>
    <row r="280" spans="1:53" ht="15.75" hidden="1" customHeight="1" x14ac:dyDescent="0.25">
      <c r="A280" s="2835"/>
      <c r="B280" s="171" t="s">
        <v>1147</v>
      </c>
      <c r="C280" s="2835"/>
      <c r="D280" s="2835"/>
      <c r="E280" s="357" t="s">
        <v>623</v>
      </c>
      <c r="F280" s="356" t="s">
        <v>129</v>
      </c>
      <c r="G280" s="355">
        <v>0</v>
      </c>
      <c r="H280" s="355">
        <v>0.9</v>
      </c>
      <c r="I280" s="351">
        <v>0.2</v>
      </c>
      <c r="J280" s="171"/>
      <c r="K280" s="102"/>
      <c r="L280" s="102"/>
      <c r="M280" s="102"/>
      <c r="N280" s="101"/>
      <c r="O280" s="102"/>
      <c r="P280" s="102"/>
      <c r="Q280" s="102"/>
      <c r="R280" s="102"/>
      <c r="S280" s="102"/>
      <c r="T280" s="102"/>
      <c r="U280" s="102"/>
      <c r="V280" s="102"/>
      <c r="W280" s="102"/>
      <c r="X280" s="102"/>
      <c r="Y280" s="102"/>
      <c r="Z280" s="102"/>
      <c r="AA280" s="102"/>
      <c r="AB280" s="589"/>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61"/>
    </row>
    <row r="281" spans="1:53" ht="15.75" hidden="1" customHeight="1" x14ac:dyDescent="0.25">
      <c r="A281" s="2836"/>
      <c r="B281" s="171" t="s">
        <v>1147</v>
      </c>
      <c r="C281" s="2914"/>
      <c r="D281" s="2914"/>
      <c r="E281" s="1781" t="s">
        <v>622</v>
      </c>
      <c r="F281" s="353" t="s">
        <v>129</v>
      </c>
      <c r="G281" s="352">
        <v>0</v>
      </c>
      <c r="H281" s="352">
        <v>0.9</v>
      </c>
      <c r="I281" s="351">
        <v>0.2</v>
      </c>
      <c r="J281" s="171"/>
      <c r="K281" s="102"/>
      <c r="L281" s="102"/>
      <c r="M281" s="102"/>
      <c r="N281" s="101"/>
      <c r="O281" s="102"/>
      <c r="P281" s="102"/>
      <c r="Q281" s="102"/>
      <c r="R281" s="102"/>
      <c r="S281" s="102"/>
      <c r="T281" s="102"/>
      <c r="U281" s="102"/>
      <c r="V281" s="102"/>
      <c r="W281" s="102"/>
      <c r="X281" s="102"/>
      <c r="Y281" s="102"/>
      <c r="Z281" s="102"/>
      <c r="AA281" s="102"/>
      <c r="AB281" s="589"/>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61"/>
    </row>
    <row r="282" spans="1:53" ht="15.75" hidden="1" customHeight="1" x14ac:dyDescent="0.25">
      <c r="A282" s="2883" t="s">
        <v>621</v>
      </c>
      <c r="B282" s="171" t="s">
        <v>363</v>
      </c>
      <c r="C282" s="3091" t="s">
        <v>1146</v>
      </c>
      <c r="D282" s="3104" t="s">
        <v>1145</v>
      </c>
      <c r="E282" s="342" t="s">
        <v>620</v>
      </c>
      <c r="F282" s="349" t="s">
        <v>618</v>
      </c>
      <c r="G282" s="349">
        <v>45</v>
      </c>
      <c r="H282" s="349">
        <v>60</v>
      </c>
      <c r="I282" s="345">
        <v>10</v>
      </c>
      <c r="J282" s="171"/>
      <c r="K282" s="102"/>
      <c r="L282" s="102"/>
      <c r="M282" s="102"/>
      <c r="N282" s="101"/>
      <c r="O282" s="102"/>
      <c r="P282" s="102"/>
      <c r="Q282" s="102"/>
      <c r="R282" s="102"/>
      <c r="S282" s="102"/>
      <c r="T282" s="102"/>
      <c r="U282" s="102"/>
      <c r="V282" s="102"/>
      <c r="W282" s="102"/>
      <c r="X282" s="102"/>
      <c r="Y282" s="102"/>
      <c r="Z282" s="102"/>
      <c r="AA282" s="102"/>
      <c r="AB282" s="589"/>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61"/>
    </row>
    <row r="283" spans="1:53" ht="15.75" hidden="1" customHeight="1" x14ac:dyDescent="0.25">
      <c r="A283" s="2835"/>
      <c r="B283" s="171" t="s">
        <v>363</v>
      </c>
      <c r="C283" s="2835"/>
      <c r="D283" s="2835"/>
      <c r="E283" s="348" t="s">
        <v>619</v>
      </c>
      <c r="F283" s="341" t="s">
        <v>618</v>
      </c>
      <c r="G283" s="341">
        <v>2000</v>
      </c>
      <c r="H283" s="350">
        <v>6000</v>
      </c>
      <c r="I283" s="345">
        <v>500</v>
      </c>
      <c r="J283" s="171"/>
      <c r="K283" s="102"/>
      <c r="L283" s="102"/>
      <c r="M283" s="102"/>
      <c r="N283" s="101"/>
      <c r="O283" s="102"/>
      <c r="P283" s="102"/>
      <c r="Q283" s="102"/>
      <c r="R283" s="102"/>
      <c r="S283" s="102"/>
      <c r="T283" s="102"/>
      <c r="U283" s="102"/>
      <c r="V283" s="102"/>
      <c r="W283" s="102"/>
      <c r="X283" s="102"/>
      <c r="Y283" s="102"/>
      <c r="Z283" s="102"/>
      <c r="AA283" s="102"/>
      <c r="AB283" s="589"/>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61"/>
    </row>
    <row r="284" spans="1:53" ht="15.75" hidden="1" customHeight="1" x14ac:dyDescent="0.25">
      <c r="A284" s="2835"/>
      <c r="B284" s="171" t="s">
        <v>363</v>
      </c>
      <c r="C284" s="2835"/>
      <c r="D284" s="2835"/>
      <c r="E284" s="348" t="s">
        <v>617</v>
      </c>
      <c r="F284" s="349" t="s">
        <v>616</v>
      </c>
      <c r="G284" s="349">
        <v>0</v>
      </c>
      <c r="H284" s="350">
        <v>6</v>
      </c>
      <c r="I284" s="345"/>
      <c r="J284" s="171"/>
      <c r="K284" s="102"/>
      <c r="L284" s="102"/>
      <c r="M284" s="102"/>
      <c r="N284" s="101"/>
      <c r="O284" s="102"/>
      <c r="P284" s="102"/>
      <c r="Q284" s="102"/>
      <c r="R284" s="102"/>
      <c r="S284" s="102"/>
      <c r="T284" s="102"/>
      <c r="U284" s="102"/>
      <c r="V284" s="102"/>
      <c r="W284" s="102"/>
      <c r="X284" s="102"/>
      <c r="Y284" s="102"/>
      <c r="Z284" s="102"/>
      <c r="AA284" s="102"/>
      <c r="AB284" s="589"/>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61"/>
    </row>
    <row r="285" spans="1:53" ht="15.75" hidden="1" customHeight="1" x14ac:dyDescent="0.25">
      <c r="A285" s="2835"/>
      <c r="B285" s="171" t="s">
        <v>363</v>
      </c>
      <c r="C285" s="2835"/>
      <c r="D285" s="2835"/>
      <c r="E285" s="348" t="s">
        <v>615</v>
      </c>
      <c r="F285" s="349" t="s">
        <v>614</v>
      </c>
      <c r="G285" s="349">
        <v>0</v>
      </c>
      <c r="H285" s="349">
        <v>4</v>
      </c>
      <c r="I285" s="345">
        <v>1</v>
      </c>
      <c r="J285" s="171"/>
      <c r="K285" s="102"/>
      <c r="L285" s="102"/>
      <c r="M285" s="102"/>
      <c r="N285" s="101"/>
      <c r="O285" s="102"/>
      <c r="P285" s="102"/>
      <c r="Q285" s="102"/>
      <c r="R285" s="102"/>
      <c r="S285" s="102"/>
      <c r="T285" s="102"/>
      <c r="U285" s="102"/>
      <c r="V285" s="102"/>
      <c r="W285" s="102"/>
      <c r="X285" s="102"/>
      <c r="Y285" s="102"/>
      <c r="Z285" s="102"/>
      <c r="AA285" s="102"/>
      <c r="AB285" s="589"/>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61"/>
    </row>
    <row r="286" spans="1:53" ht="15.75" hidden="1" customHeight="1" x14ac:dyDescent="0.25">
      <c r="A286" s="2835"/>
      <c r="B286" s="171" t="s">
        <v>363</v>
      </c>
      <c r="C286" s="2835"/>
      <c r="D286" s="2836"/>
      <c r="E286" s="348" t="s">
        <v>613</v>
      </c>
      <c r="F286" s="341" t="s">
        <v>612</v>
      </c>
      <c r="G286" s="341">
        <v>5</v>
      </c>
      <c r="H286" s="341">
        <v>7</v>
      </c>
      <c r="I286" s="345">
        <v>1</v>
      </c>
      <c r="J286" s="171"/>
      <c r="K286" s="102"/>
      <c r="L286" s="102"/>
      <c r="M286" s="102"/>
      <c r="N286" s="101"/>
      <c r="O286" s="102"/>
      <c r="P286" s="102"/>
      <c r="Q286" s="102"/>
      <c r="R286" s="102"/>
      <c r="S286" s="102"/>
      <c r="T286" s="102"/>
      <c r="U286" s="102"/>
      <c r="V286" s="102"/>
      <c r="W286" s="102"/>
      <c r="X286" s="102"/>
      <c r="Y286" s="102"/>
      <c r="Z286" s="102"/>
      <c r="AA286" s="102"/>
      <c r="AB286" s="589"/>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61"/>
    </row>
    <row r="287" spans="1:53" ht="15.75" hidden="1" customHeight="1" x14ac:dyDescent="0.25">
      <c r="A287" s="2835"/>
      <c r="B287" s="171" t="s">
        <v>363</v>
      </c>
      <c r="C287" s="2835"/>
      <c r="D287" s="1134" t="s">
        <v>1144</v>
      </c>
      <c r="E287" s="348" t="s">
        <v>611</v>
      </c>
      <c r="F287" s="341" t="s">
        <v>610</v>
      </c>
      <c r="G287" s="346">
        <v>0</v>
      </c>
      <c r="H287" s="346">
        <v>20</v>
      </c>
      <c r="I287" s="347">
        <v>2</v>
      </c>
      <c r="J287" s="171"/>
      <c r="K287" s="102"/>
      <c r="L287" s="102"/>
      <c r="M287" s="102"/>
      <c r="N287" s="101"/>
      <c r="O287" s="102"/>
      <c r="P287" s="102"/>
      <c r="Q287" s="102"/>
      <c r="R287" s="102"/>
      <c r="S287" s="102"/>
      <c r="T287" s="102"/>
      <c r="U287" s="102"/>
      <c r="V287" s="102"/>
      <c r="W287" s="102"/>
      <c r="X287" s="102"/>
      <c r="Y287" s="102"/>
      <c r="Z287" s="102"/>
      <c r="AA287" s="102"/>
      <c r="AB287" s="589"/>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61"/>
    </row>
    <row r="288" spans="1:53" ht="15.75" hidden="1" customHeight="1" x14ac:dyDescent="0.25">
      <c r="A288" s="2835"/>
      <c r="B288" s="171" t="s">
        <v>363</v>
      </c>
      <c r="C288" s="2835"/>
      <c r="D288" s="3105" t="s">
        <v>1143</v>
      </c>
      <c r="E288" s="342" t="s">
        <v>609</v>
      </c>
      <c r="F288" s="341" t="s">
        <v>608</v>
      </c>
      <c r="G288" s="346">
        <v>0</v>
      </c>
      <c r="H288" s="346">
        <v>7</v>
      </c>
      <c r="I288" s="345">
        <v>1</v>
      </c>
      <c r="J288" s="171"/>
      <c r="K288" s="102"/>
      <c r="L288" s="102"/>
      <c r="M288" s="102"/>
      <c r="N288" s="101"/>
      <c r="O288" s="102"/>
      <c r="P288" s="102"/>
      <c r="Q288" s="102"/>
      <c r="R288" s="102"/>
      <c r="S288" s="102"/>
      <c r="T288" s="102"/>
      <c r="U288" s="102"/>
      <c r="V288" s="102"/>
      <c r="W288" s="102"/>
      <c r="X288" s="102"/>
      <c r="Y288" s="102"/>
      <c r="Z288" s="102"/>
      <c r="AA288" s="102"/>
      <c r="AB288" s="589"/>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61"/>
    </row>
    <row r="289" spans="1:53" ht="15.75" hidden="1" customHeight="1" x14ac:dyDescent="0.25">
      <c r="A289" s="2835"/>
      <c r="B289" s="171" t="s">
        <v>363</v>
      </c>
      <c r="C289" s="2835"/>
      <c r="D289" s="2835"/>
      <c r="E289" s="342" t="s">
        <v>607</v>
      </c>
      <c r="F289" s="341" t="s">
        <v>606</v>
      </c>
      <c r="G289" s="344">
        <v>0</v>
      </c>
      <c r="H289" s="344">
        <v>20</v>
      </c>
      <c r="I289" s="343">
        <v>2</v>
      </c>
      <c r="J289" s="171"/>
      <c r="K289" s="102"/>
      <c r="L289" s="102"/>
      <c r="M289" s="102"/>
      <c r="N289" s="101"/>
      <c r="O289" s="102"/>
      <c r="P289" s="102"/>
      <c r="Q289" s="102"/>
      <c r="R289" s="102"/>
      <c r="S289" s="102"/>
      <c r="T289" s="102"/>
      <c r="U289" s="102"/>
      <c r="V289" s="102"/>
      <c r="W289" s="102"/>
      <c r="X289" s="102"/>
      <c r="Y289" s="102"/>
      <c r="Z289" s="102"/>
      <c r="AA289" s="102"/>
      <c r="AB289" s="589"/>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61"/>
    </row>
    <row r="290" spans="1:53" ht="15.75" hidden="1" customHeight="1" x14ac:dyDescent="0.25">
      <c r="A290" s="2835"/>
      <c r="B290" s="171" t="s">
        <v>363</v>
      </c>
      <c r="C290" s="2914"/>
      <c r="D290" s="2914"/>
      <c r="E290" s="342" t="s">
        <v>605</v>
      </c>
      <c r="F290" s="341" t="s">
        <v>604</v>
      </c>
      <c r="G290" s="340">
        <v>0</v>
      </c>
      <c r="H290" s="340">
        <v>1</v>
      </c>
      <c r="I290" s="339">
        <v>0.25</v>
      </c>
      <c r="J290" s="171"/>
      <c r="K290" s="102"/>
      <c r="L290" s="102"/>
      <c r="M290" s="102"/>
      <c r="N290" s="101"/>
      <c r="O290" s="102"/>
      <c r="P290" s="102"/>
      <c r="Q290" s="102"/>
      <c r="R290" s="102"/>
      <c r="S290" s="102"/>
      <c r="T290" s="102"/>
      <c r="U290" s="102"/>
      <c r="V290" s="102"/>
      <c r="W290" s="102"/>
      <c r="X290" s="102"/>
      <c r="Y290" s="102"/>
      <c r="Z290" s="102"/>
      <c r="AA290" s="102"/>
      <c r="AB290" s="589"/>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61"/>
    </row>
    <row r="291" spans="1:53" ht="15.75" hidden="1" customHeight="1" x14ac:dyDescent="0.25">
      <c r="A291" s="2835"/>
      <c r="B291" s="171" t="s">
        <v>363</v>
      </c>
      <c r="C291" s="3085" t="s">
        <v>1140</v>
      </c>
      <c r="D291" s="3083" t="s">
        <v>1139</v>
      </c>
      <c r="E291" s="338" t="s">
        <v>603</v>
      </c>
      <c r="F291" s="337" t="s">
        <v>602</v>
      </c>
      <c r="G291" s="337">
        <v>8</v>
      </c>
      <c r="H291" s="337">
        <v>16</v>
      </c>
      <c r="I291" s="336">
        <v>4</v>
      </c>
      <c r="J291" s="171"/>
      <c r="K291" s="102"/>
      <c r="L291" s="102"/>
      <c r="M291" s="102"/>
      <c r="N291" s="101"/>
      <c r="O291" s="102"/>
      <c r="P291" s="102"/>
      <c r="Q291" s="102"/>
      <c r="R291" s="102"/>
      <c r="S291" s="102"/>
      <c r="T291" s="102"/>
      <c r="U291" s="102"/>
      <c r="V291" s="102"/>
      <c r="W291" s="102"/>
      <c r="X291" s="102"/>
      <c r="Y291" s="102"/>
      <c r="Z291" s="102"/>
      <c r="AA291" s="102"/>
      <c r="AB291" s="589"/>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61"/>
    </row>
    <row r="292" spans="1:53" ht="15.75" hidden="1" customHeight="1" x14ac:dyDescent="0.25">
      <c r="A292" s="2835"/>
      <c r="B292" s="171" t="s">
        <v>363</v>
      </c>
      <c r="C292" s="3086"/>
      <c r="D292" s="2914"/>
      <c r="E292" s="338" t="s">
        <v>601</v>
      </c>
      <c r="F292" s="337" t="s">
        <v>600</v>
      </c>
      <c r="G292" s="337">
        <v>10</v>
      </c>
      <c r="H292" s="337">
        <v>1000</v>
      </c>
      <c r="I292" s="336">
        <v>250</v>
      </c>
      <c r="J292" s="171"/>
      <c r="K292" s="102"/>
      <c r="L292" s="102"/>
      <c r="M292" s="102"/>
      <c r="N292" s="101"/>
      <c r="O292" s="102"/>
      <c r="P292" s="102"/>
      <c r="Q292" s="102"/>
      <c r="R292" s="102"/>
      <c r="S292" s="102"/>
      <c r="T292" s="102"/>
      <c r="U292" s="102"/>
      <c r="V292" s="102"/>
      <c r="W292" s="102"/>
      <c r="X292" s="102"/>
      <c r="Y292" s="102"/>
      <c r="Z292" s="102"/>
      <c r="AA292" s="102"/>
      <c r="AB292" s="589"/>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61"/>
    </row>
    <row r="293" spans="1:53" ht="25.5" hidden="1" customHeight="1" x14ac:dyDescent="0.25">
      <c r="A293" s="2835"/>
      <c r="B293" s="171" t="s">
        <v>363</v>
      </c>
      <c r="C293" s="3092" t="s">
        <v>1137</v>
      </c>
      <c r="D293" s="3098" t="s">
        <v>1136</v>
      </c>
      <c r="E293" s="333" t="s">
        <v>599</v>
      </c>
      <c r="F293" s="335" t="s">
        <v>598</v>
      </c>
      <c r="G293" s="332">
        <v>0</v>
      </c>
      <c r="H293" s="332">
        <v>4</v>
      </c>
      <c r="I293" s="330">
        <v>1</v>
      </c>
      <c r="J293" s="171"/>
      <c r="K293" s="102"/>
      <c r="L293" s="102"/>
      <c r="M293" s="102"/>
      <c r="N293" s="101"/>
      <c r="O293" s="102"/>
      <c r="P293" s="102"/>
      <c r="Q293" s="102"/>
      <c r="R293" s="102"/>
      <c r="S293" s="102"/>
      <c r="T293" s="102"/>
      <c r="U293" s="102"/>
      <c r="V293" s="102"/>
      <c r="W293" s="102"/>
      <c r="X293" s="102"/>
      <c r="Y293" s="102"/>
      <c r="Z293" s="102"/>
      <c r="AA293" s="102"/>
      <c r="AB293" s="589"/>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61"/>
    </row>
    <row r="294" spans="1:53" ht="15.75" hidden="1" customHeight="1" x14ac:dyDescent="0.25">
      <c r="A294" s="2835"/>
      <c r="B294" s="171" t="s">
        <v>363</v>
      </c>
      <c r="C294" s="2878"/>
      <c r="D294" s="2835"/>
      <c r="E294" s="333" t="s">
        <v>597</v>
      </c>
      <c r="F294" s="333" t="s">
        <v>596</v>
      </c>
      <c r="G294" s="334">
        <v>0</v>
      </c>
      <c r="H294" s="334">
        <v>4</v>
      </c>
      <c r="I294" s="330">
        <v>1</v>
      </c>
      <c r="J294" s="171"/>
      <c r="K294" s="102"/>
      <c r="L294" s="102"/>
      <c r="M294" s="102"/>
      <c r="N294" s="101"/>
      <c r="O294" s="102"/>
      <c r="P294" s="102"/>
      <c r="Q294" s="102"/>
      <c r="R294" s="102"/>
      <c r="S294" s="102"/>
      <c r="T294" s="102"/>
      <c r="U294" s="102"/>
      <c r="V294" s="102"/>
      <c r="W294" s="102"/>
      <c r="X294" s="102"/>
      <c r="Y294" s="102"/>
      <c r="Z294" s="102"/>
      <c r="AA294" s="102"/>
      <c r="AB294" s="589"/>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61"/>
    </row>
    <row r="295" spans="1:53" ht="15.75" hidden="1" customHeight="1" x14ac:dyDescent="0.25">
      <c r="A295" s="2835"/>
      <c r="B295" s="171" t="s">
        <v>363</v>
      </c>
      <c r="C295" s="2878"/>
      <c r="D295" s="2835"/>
      <c r="E295" s="333" t="s">
        <v>595</v>
      </c>
      <c r="F295" s="334" t="s">
        <v>575</v>
      </c>
      <c r="G295" s="334">
        <v>0</v>
      </c>
      <c r="H295" s="334">
        <v>10</v>
      </c>
      <c r="I295" s="330">
        <v>2</v>
      </c>
      <c r="J295" s="171"/>
      <c r="K295" s="102"/>
      <c r="L295" s="102"/>
      <c r="M295" s="102"/>
      <c r="N295" s="101"/>
      <c r="O295" s="102"/>
      <c r="P295" s="102"/>
      <c r="Q295" s="102"/>
      <c r="R295" s="102"/>
      <c r="S295" s="102"/>
      <c r="T295" s="102"/>
      <c r="U295" s="102"/>
      <c r="V295" s="102"/>
      <c r="W295" s="102"/>
      <c r="X295" s="102"/>
      <c r="Y295" s="102"/>
      <c r="Z295" s="102"/>
      <c r="AA295" s="102"/>
      <c r="AB295" s="589"/>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61"/>
    </row>
    <row r="296" spans="1:53" ht="15.75" hidden="1" customHeight="1" x14ac:dyDescent="0.25">
      <c r="A296" s="2835"/>
      <c r="B296" s="171" t="s">
        <v>363</v>
      </c>
      <c r="C296" s="2878"/>
      <c r="D296" s="2835"/>
      <c r="E296" s="333" t="s">
        <v>594</v>
      </c>
      <c r="F296" s="333" t="s">
        <v>593</v>
      </c>
      <c r="G296" s="334">
        <v>0</v>
      </c>
      <c r="H296" s="334">
        <v>7</v>
      </c>
      <c r="I296" s="330">
        <v>1</v>
      </c>
      <c r="J296" s="171"/>
      <c r="K296" s="102"/>
      <c r="L296" s="102"/>
      <c r="M296" s="102"/>
      <c r="N296" s="101"/>
      <c r="O296" s="102"/>
      <c r="P296" s="102"/>
      <c r="Q296" s="102"/>
      <c r="R296" s="102"/>
      <c r="S296" s="102"/>
      <c r="T296" s="102"/>
      <c r="U296" s="102"/>
      <c r="V296" s="102"/>
      <c r="W296" s="102"/>
      <c r="X296" s="102"/>
      <c r="Y296" s="102"/>
      <c r="Z296" s="102"/>
      <c r="AA296" s="102"/>
      <c r="AB296" s="589"/>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61"/>
    </row>
    <row r="297" spans="1:53" ht="15.75" hidden="1" customHeight="1" x14ac:dyDescent="0.25">
      <c r="A297" s="2835"/>
      <c r="B297" s="171" t="s">
        <v>363</v>
      </c>
      <c r="C297" s="1133" t="s">
        <v>1135</v>
      </c>
      <c r="D297" s="2914"/>
      <c r="E297" s="333" t="s">
        <v>592</v>
      </c>
      <c r="F297" s="332" t="s">
        <v>591</v>
      </c>
      <c r="G297" s="332">
        <v>0</v>
      </c>
      <c r="H297" s="331">
        <v>100</v>
      </c>
      <c r="I297" s="330">
        <v>25</v>
      </c>
      <c r="J297" s="171"/>
      <c r="K297" s="102"/>
      <c r="L297" s="102"/>
      <c r="M297" s="102"/>
      <c r="N297" s="101"/>
      <c r="O297" s="102"/>
      <c r="P297" s="102"/>
      <c r="Q297" s="102"/>
      <c r="R297" s="102"/>
      <c r="S297" s="102"/>
      <c r="T297" s="102"/>
      <c r="U297" s="102"/>
      <c r="V297" s="102"/>
      <c r="W297" s="102"/>
      <c r="X297" s="102"/>
      <c r="Y297" s="102"/>
      <c r="Z297" s="102"/>
      <c r="AA297" s="102"/>
      <c r="AB297" s="589"/>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61"/>
    </row>
    <row r="298" spans="1:53" ht="25.5" hidden="1" customHeight="1" x14ac:dyDescent="0.25">
      <c r="A298" s="2835"/>
      <c r="B298" s="171" t="s">
        <v>363</v>
      </c>
      <c r="C298" s="3093" t="s">
        <v>1134</v>
      </c>
      <c r="D298" s="3081" t="s">
        <v>1133</v>
      </c>
      <c r="E298" s="324" t="s">
        <v>590</v>
      </c>
      <c r="F298" s="329" t="s">
        <v>589</v>
      </c>
      <c r="G298" s="241">
        <v>0</v>
      </c>
      <c r="H298" s="241">
        <v>50</v>
      </c>
      <c r="I298" s="328">
        <v>10</v>
      </c>
      <c r="J298" s="171"/>
      <c r="K298" s="102"/>
      <c r="L298" s="102"/>
      <c r="M298" s="102"/>
      <c r="N298" s="101"/>
      <c r="O298" s="102"/>
      <c r="P298" s="102"/>
      <c r="Q298" s="102"/>
      <c r="R298" s="102"/>
      <c r="S298" s="102"/>
      <c r="T298" s="102"/>
      <c r="U298" s="102"/>
      <c r="V298" s="102"/>
      <c r="W298" s="102"/>
      <c r="X298" s="102"/>
      <c r="Y298" s="102"/>
      <c r="Z298" s="102"/>
      <c r="AA298" s="102"/>
      <c r="AB298" s="589"/>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61"/>
    </row>
    <row r="299" spans="1:53" ht="15.75" hidden="1" customHeight="1" x14ac:dyDescent="0.25">
      <c r="A299" s="2835"/>
      <c r="B299" s="171" t="s">
        <v>363</v>
      </c>
      <c r="C299" s="2878"/>
      <c r="D299" s="2835"/>
      <c r="E299" s="324" t="s">
        <v>588</v>
      </c>
      <c r="F299" s="241" t="s">
        <v>587</v>
      </c>
      <c r="G299" s="241">
        <v>0</v>
      </c>
      <c r="H299" s="241">
        <v>1</v>
      </c>
      <c r="I299" s="327">
        <v>1</v>
      </c>
      <c r="J299" s="171"/>
      <c r="K299" s="102"/>
      <c r="L299" s="102"/>
      <c r="M299" s="102"/>
      <c r="N299" s="101"/>
      <c r="O299" s="102"/>
      <c r="P299" s="102"/>
      <c r="Q299" s="102"/>
      <c r="R299" s="102"/>
      <c r="S299" s="102"/>
      <c r="T299" s="102"/>
      <c r="U299" s="102"/>
      <c r="V299" s="102"/>
      <c r="W299" s="102"/>
      <c r="X299" s="102"/>
      <c r="Y299" s="102"/>
      <c r="Z299" s="102"/>
      <c r="AA299" s="102"/>
      <c r="AB299" s="589"/>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61"/>
    </row>
    <row r="300" spans="1:53" ht="15.75" hidden="1" customHeight="1" x14ac:dyDescent="0.25">
      <c r="A300" s="2835"/>
      <c r="B300" s="171" t="s">
        <v>363</v>
      </c>
      <c r="C300" s="2878"/>
      <c r="D300" s="2835"/>
      <c r="E300" s="324" t="s">
        <v>586</v>
      </c>
      <c r="F300" s="241" t="s">
        <v>129</v>
      </c>
      <c r="G300" s="326">
        <v>0</v>
      </c>
      <c r="H300" s="326">
        <v>0.2</v>
      </c>
      <c r="I300" s="325">
        <v>0.05</v>
      </c>
      <c r="J300" s="171"/>
      <c r="K300" s="102"/>
      <c r="L300" s="102"/>
      <c r="M300" s="102"/>
      <c r="N300" s="101"/>
      <c r="O300" s="102"/>
      <c r="P300" s="102"/>
      <c r="Q300" s="102"/>
      <c r="R300" s="102"/>
      <c r="S300" s="102"/>
      <c r="T300" s="102"/>
      <c r="U300" s="102"/>
      <c r="V300" s="102"/>
      <c r="W300" s="102"/>
      <c r="X300" s="102"/>
      <c r="Y300" s="102"/>
      <c r="Z300" s="102"/>
      <c r="AA300" s="102"/>
      <c r="AB300" s="589"/>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61"/>
    </row>
    <row r="301" spans="1:53" ht="38.25" hidden="1" customHeight="1" x14ac:dyDescent="0.25">
      <c r="A301" s="2835"/>
      <c r="B301" s="171" t="s">
        <v>363</v>
      </c>
      <c r="C301" s="2878"/>
      <c r="D301" s="2835"/>
      <c r="E301" s="324" t="s">
        <v>585</v>
      </c>
      <c r="F301" s="324" t="s">
        <v>584</v>
      </c>
      <c r="G301" s="241">
        <v>0</v>
      </c>
      <c r="H301" s="241">
        <v>400</v>
      </c>
      <c r="I301" s="211">
        <v>50</v>
      </c>
      <c r="J301" s="171"/>
      <c r="K301" s="102"/>
      <c r="L301" s="102"/>
      <c r="M301" s="102"/>
      <c r="N301" s="101"/>
      <c r="O301" s="102"/>
      <c r="P301" s="102"/>
      <c r="Q301" s="102"/>
      <c r="R301" s="102"/>
      <c r="S301" s="102"/>
      <c r="T301" s="102"/>
      <c r="U301" s="102"/>
      <c r="V301" s="102"/>
      <c r="W301" s="102"/>
      <c r="X301" s="102"/>
      <c r="Y301" s="102"/>
      <c r="Z301" s="102"/>
      <c r="AA301" s="102"/>
      <c r="AB301" s="589"/>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61"/>
    </row>
    <row r="302" spans="1:53" ht="15.75" hidden="1" customHeight="1" x14ac:dyDescent="0.25">
      <c r="A302" s="2835"/>
      <c r="B302" s="171" t="s">
        <v>363</v>
      </c>
      <c r="C302" s="2878"/>
      <c r="D302" s="2835"/>
      <c r="E302" s="324" t="s">
        <v>583</v>
      </c>
      <c r="F302" s="324" t="s">
        <v>582</v>
      </c>
      <c r="G302" s="241">
        <v>0</v>
      </c>
      <c r="H302" s="241">
        <v>175</v>
      </c>
      <c r="I302" s="211">
        <v>25</v>
      </c>
      <c r="J302" s="171"/>
      <c r="K302" s="102"/>
      <c r="L302" s="102"/>
      <c r="M302" s="102"/>
      <c r="N302" s="101"/>
      <c r="O302" s="102"/>
      <c r="P302" s="102"/>
      <c r="Q302" s="102"/>
      <c r="R302" s="102"/>
      <c r="S302" s="102"/>
      <c r="T302" s="102"/>
      <c r="U302" s="102"/>
      <c r="V302" s="102"/>
      <c r="W302" s="102"/>
      <c r="X302" s="102"/>
      <c r="Y302" s="102"/>
      <c r="Z302" s="102"/>
      <c r="AA302" s="102"/>
      <c r="AB302" s="589"/>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61"/>
    </row>
    <row r="303" spans="1:53" ht="15.75" hidden="1" customHeight="1" x14ac:dyDescent="0.25">
      <c r="A303" s="2835"/>
      <c r="B303" s="171" t="s">
        <v>363</v>
      </c>
      <c r="C303" s="2878"/>
      <c r="D303" s="2835"/>
      <c r="E303" s="324" t="s">
        <v>581</v>
      </c>
      <c r="F303" s="324" t="s">
        <v>571</v>
      </c>
      <c r="G303" s="241">
        <v>0</v>
      </c>
      <c r="H303" s="241">
        <v>300</v>
      </c>
      <c r="I303" s="211">
        <v>50</v>
      </c>
      <c r="J303" s="171"/>
      <c r="K303" s="102"/>
      <c r="L303" s="102"/>
      <c r="M303" s="102"/>
      <c r="N303" s="101"/>
      <c r="O303" s="102"/>
      <c r="P303" s="102"/>
      <c r="Q303" s="102"/>
      <c r="R303" s="102"/>
      <c r="S303" s="102"/>
      <c r="T303" s="102"/>
      <c r="U303" s="102"/>
      <c r="V303" s="102"/>
      <c r="W303" s="102"/>
      <c r="X303" s="102"/>
      <c r="Y303" s="102"/>
      <c r="Z303" s="102"/>
      <c r="AA303" s="102"/>
      <c r="AB303" s="589"/>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61"/>
    </row>
    <row r="304" spans="1:53" ht="15.75" hidden="1" customHeight="1" x14ac:dyDescent="0.25">
      <c r="A304" s="2835"/>
      <c r="B304" s="171" t="s">
        <v>363</v>
      </c>
      <c r="C304" s="3086"/>
      <c r="D304" s="2914"/>
      <c r="E304" s="324" t="s">
        <v>580</v>
      </c>
      <c r="F304" s="324" t="s">
        <v>579</v>
      </c>
      <c r="G304" s="241">
        <v>0</v>
      </c>
      <c r="H304" s="241">
        <v>12</v>
      </c>
      <c r="I304" s="211">
        <v>3</v>
      </c>
      <c r="J304" s="171"/>
      <c r="K304" s="102"/>
      <c r="L304" s="102"/>
      <c r="M304" s="102"/>
      <c r="N304" s="101"/>
      <c r="O304" s="102"/>
      <c r="P304" s="102"/>
      <c r="Q304" s="102"/>
      <c r="R304" s="102"/>
      <c r="S304" s="102"/>
      <c r="T304" s="102"/>
      <c r="U304" s="102"/>
      <c r="V304" s="102"/>
      <c r="W304" s="102"/>
      <c r="X304" s="102"/>
      <c r="Y304" s="102"/>
      <c r="Z304" s="102"/>
      <c r="AA304" s="102"/>
      <c r="AB304" s="589"/>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61"/>
    </row>
    <row r="305" spans="1:53" ht="38.25" hidden="1" customHeight="1" x14ac:dyDescent="0.25">
      <c r="A305" s="2835"/>
      <c r="B305" s="171" t="s">
        <v>363</v>
      </c>
      <c r="C305" s="3094" t="s">
        <v>1132</v>
      </c>
      <c r="D305" s="3082" t="s">
        <v>1131</v>
      </c>
      <c r="E305" s="319" t="s">
        <v>578</v>
      </c>
      <c r="F305" s="323" t="s">
        <v>577</v>
      </c>
      <c r="G305" s="323">
        <v>0</v>
      </c>
      <c r="H305" s="322">
        <v>4</v>
      </c>
      <c r="I305" s="321">
        <v>1</v>
      </c>
      <c r="J305" s="171"/>
      <c r="K305" s="102"/>
      <c r="L305" s="102"/>
      <c r="M305" s="102"/>
      <c r="N305" s="101"/>
      <c r="O305" s="102"/>
      <c r="P305" s="102"/>
      <c r="Q305" s="102"/>
      <c r="R305" s="102"/>
      <c r="S305" s="102"/>
      <c r="T305" s="102"/>
      <c r="U305" s="102"/>
      <c r="V305" s="102"/>
      <c r="W305" s="102"/>
      <c r="X305" s="102"/>
      <c r="Y305" s="102"/>
      <c r="Z305" s="102"/>
      <c r="AA305" s="102"/>
      <c r="AB305" s="589"/>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61"/>
    </row>
    <row r="306" spans="1:53" ht="15.75" hidden="1" customHeight="1" x14ac:dyDescent="0.25">
      <c r="A306" s="2835"/>
      <c r="B306" s="171" t="s">
        <v>363</v>
      </c>
      <c r="C306" s="2878"/>
      <c r="D306" s="2835"/>
      <c r="E306" s="319" t="s">
        <v>576</v>
      </c>
      <c r="F306" s="319" t="s">
        <v>575</v>
      </c>
      <c r="G306" s="320">
        <v>0</v>
      </c>
      <c r="H306" s="320">
        <v>6</v>
      </c>
      <c r="I306" s="317">
        <v>1</v>
      </c>
      <c r="J306" s="171"/>
      <c r="K306" s="102"/>
      <c r="L306" s="102"/>
      <c r="M306" s="102"/>
      <c r="N306" s="101"/>
      <c r="O306" s="102"/>
      <c r="P306" s="102"/>
      <c r="Q306" s="102"/>
      <c r="R306" s="102"/>
      <c r="S306" s="102"/>
      <c r="T306" s="102"/>
      <c r="U306" s="102"/>
      <c r="V306" s="102"/>
      <c r="W306" s="102"/>
      <c r="X306" s="102"/>
      <c r="Y306" s="102"/>
      <c r="Z306" s="102"/>
      <c r="AA306" s="102"/>
      <c r="AB306" s="589"/>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61"/>
    </row>
    <row r="307" spans="1:53" ht="15.75" hidden="1" customHeight="1" x14ac:dyDescent="0.25">
      <c r="A307" s="2835"/>
      <c r="B307" s="171" t="s">
        <v>363</v>
      </c>
      <c r="C307" s="2878"/>
      <c r="D307" s="2835"/>
      <c r="E307" s="319" t="s">
        <v>574</v>
      </c>
      <c r="F307" s="319" t="s">
        <v>573</v>
      </c>
      <c r="G307" s="320">
        <v>0</v>
      </c>
      <c r="H307" s="320">
        <v>40</v>
      </c>
      <c r="I307" s="317">
        <v>10</v>
      </c>
      <c r="J307" s="171"/>
      <c r="K307" s="102"/>
      <c r="L307" s="102"/>
      <c r="M307" s="102"/>
      <c r="N307" s="101"/>
      <c r="O307" s="102"/>
      <c r="P307" s="102"/>
      <c r="Q307" s="102"/>
      <c r="R307" s="102"/>
      <c r="S307" s="102"/>
      <c r="T307" s="102"/>
      <c r="U307" s="102"/>
      <c r="V307" s="102"/>
      <c r="W307" s="102"/>
      <c r="X307" s="102"/>
      <c r="Y307" s="102"/>
      <c r="Z307" s="102"/>
      <c r="AA307" s="102"/>
      <c r="AB307" s="589"/>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61"/>
    </row>
    <row r="308" spans="1:53" ht="15.75" hidden="1" customHeight="1" x14ac:dyDescent="0.25">
      <c r="A308" s="2835"/>
      <c r="B308" s="171" t="s">
        <v>363</v>
      </c>
      <c r="C308" s="2878"/>
      <c r="D308" s="2835"/>
      <c r="E308" s="319" t="s">
        <v>572</v>
      </c>
      <c r="F308" s="319" t="s">
        <v>571</v>
      </c>
      <c r="G308" s="320">
        <v>0</v>
      </c>
      <c r="H308" s="320">
        <v>800</v>
      </c>
      <c r="I308" s="317">
        <v>50</v>
      </c>
      <c r="J308" s="171"/>
      <c r="K308" s="102"/>
      <c r="L308" s="102"/>
      <c r="M308" s="102"/>
      <c r="N308" s="101"/>
      <c r="O308" s="102"/>
      <c r="P308" s="102"/>
      <c r="Q308" s="102"/>
      <c r="R308" s="102"/>
      <c r="S308" s="102"/>
      <c r="T308" s="102"/>
      <c r="U308" s="102"/>
      <c r="V308" s="102"/>
      <c r="W308" s="102"/>
      <c r="X308" s="102"/>
      <c r="Y308" s="102"/>
      <c r="Z308" s="102"/>
      <c r="AA308" s="102"/>
      <c r="AB308" s="589"/>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61"/>
    </row>
    <row r="309" spans="1:53" ht="15.75" hidden="1" customHeight="1" x14ac:dyDescent="0.25">
      <c r="A309" s="2835"/>
      <c r="B309" s="171" t="s">
        <v>363</v>
      </c>
      <c r="C309" s="2878"/>
      <c r="D309" s="2835"/>
      <c r="E309" s="319" t="s">
        <v>570</v>
      </c>
      <c r="F309" s="319" t="s">
        <v>569</v>
      </c>
      <c r="G309" s="320">
        <v>0</v>
      </c>
      <c r="H309" s="320">
        <v>4</v>
      </c>
      <c r="I309" s="317">
        <v>1</v>
      </c>
      <c r="J309" s="171"/>
      <c r="K309" s="102"/>
      <c r="L309" s="102"/>
      <c r="M309" s="102"/>
      <c r="N309" s="101"/>
      <c r="O309" s="102"/>
      <c r="P309" s="102"/>
      <c r="Q309" s="102"/>
      <c r="R309" s="102"/>
      <c r="S309" s="102"/>
      <c r="T309" s="102"/>
      <c r="U309" s="102"/>
      <c r="V309" s="102"/>
      <c r="W309" s="102"/>
      <c r="X309" s="102"/>
      <c r="Y309" s="102"/>
      <c r="Z309" s="102"/>
      <c r="AA309" s="102"/>
      <c r="AB309" s="589"/>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61"/>
    </row>
    <row r="310" spans="1:53" ht="15.75" hidden="1" customHeight="1" x14ac:dyDescent="0.25">
      <c r="A310" s="2835"/>
      <c r="B310" s="171" t="s">
        <v>363</v>
      </c>
      <c r="C310" s="3086"/>
      <c r="D310" s="2914"/>
      <c r="E310" s="319" t="s">
        <v>568</v>
      </c>
      <c r="F310" s="319" t="s">
        <v>129</v>
      </c>
      <c r="G310" s="318">
        <v>0</v>
      </c>
      <c r="H310" s="318">
        <v>1</v>
      </c>
      <c r="I310" s="317">
        <v>0.1</v>
      </c>
      <c r="J310" s="171"/>
      <c r="K310" s="102"/>
      <c r="L310" s="102"/>
      <c r="M310" s="102"/>
      <c r="N310" s="101"/>
      <c r="O310" s="102"/>
      <c r="P310" s="102"/>
      <c r="Q310" s="102"/>
      <c r="R310" s="102"/>
      <c r="S310" s="102"/>
      <c r="T310" s="102"/>
      <c r="U310" s="102"/>
      <c r="V310" s="102"/>
      <c r="W310" s="102"/>
      <c r="X310" s="102"/>
      <c r="Y310" s="102"/>
      <c r="Z310" s="102"/>
      <c r="AA310" s="102"/>
      <c r="AB310" s="589"/>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61"/>
    </row>
    <row r="311" spans="1:53" ht="25.5" hidden="1" customHeight="1" x14ac:dyDescent="0.25">
      <c r="A311" s="2835"/>
      <c r="B311" s="171" t="s">
        <v>363</v>
      </c>
      <c r="C311" s="3087" t="s">
        <v>1130</v>
      </c>
      <c r="D311" s="3106" t="s">
        <v>1129</v>
      </c>
      <c r="E311" s="310" t="s">
        <v>567</v>
      </c>
      <c r="F311" s="312" t="s">
        <v>129</v>
      </c>
      <c r="G311" s="312">
        <v>0</v>
      </c>
      <c r="H311" s="316">
        <v>1</v>
      </c>
      <c r="I311" s="315">
        <v>0.2</v>
      </c>
      <c r="J311" s="171"/>
      <c r="K311" s="102"/>
      <c r="L311" s="102"/>
      <c r="M311" s="102"/>
      <c r="N311" s="101"/>
      <c r="O311" s="102"/>
      <c r="P311" s="102"/>
      <c r="Q311" s="102"/>
      <c r="R311" s="102"/>
      <c r="S311" s="102"/>
      <c r="T311" s="102"/>
      <c r="U311" s="102"/>
      <c r="V311" s="102"/>
      <c r="W311" s="102"/>
      <c r="X311" s="102"/>
      <c r="Y311" s="102"/>
      <c r="Z311" s="102"/>
      <c r="AA311" s="102"/>
      <c r="AB311" s="589"/>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61"/>
    </row>
    <row r="312" spans="1:53" ht="15.75" hidden="1" customHeight="1" x14ac:dyDescent="0.25">
      <c r="A312" s="2835"/>
      <c r="B312" s="171" t="s">
        <v>363</v>
      </c>
      <c r="C312" s="2878"/>
      <c r="D312" s="2835"/>
      <c r="E312" s="310" t="s">
        <v>566</v>
      </c>
      <c r="F312" s="309" t="s">
        <v>565</v>
      </c>
      <c r="G312" s="309">
        <v>0</v>
      </c>
      <c r="H312" s="309">
        <v>150</v>
      </c>
      <c r="I312" s="311">
        <v>20</v>
      </c>
      <c r="J312" s="171"/>
      <c r="K312" s="102"/>
      <c r="L312" s="102"/>
      <c r="M312" s="102"/>
      <c r="N312" s="101"/>
      <c r="O312" s="102"/>
      <c r="P312" s="102"/>
      <c r="Q312" s="102"/>
      <c r="R312" s="102"/>
      <c r="S312" s="102"/>
      <c r="T312" s="102"/>
      <c r="U312" s="102"/>
      <c r="V312" s="102"/>
      <c r="W312" s="102"/>
      <c r="X312" s="102"/>
      <c r="Y312" s="102"/>
      <c r="Z312" s="102"/>
      <c r="AA312" s="102"/>
      <c r="AB312" s="589"/>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61"/>
    </row>
    <row r="313" spans="1:53" ht="15.75" hidden="1" customHeight="1" x14ac:dyDescent="0.25">
      <c r="A313" s="2835"/>
      <c r="B313" s="171" t="s">
        <v>363</v>
      </c>
      <c r="C313" s="2878"/>
      <c r="D313" s="2835"/>
      <c r="E313" s="310" t="s">
        <v>564</v>
      </c>
      <c r="F313" s="309" t="s">
        <v>563</v>
      </c>
      <c r="G313" s="309">
        <v>0</v>
      </c>
      <c r="H313" s="314">
        <v>4</v>
      </c>
      <c r="I313" s="313">
        <v>0.15</v>
      </c>
      <c r="J313" s="171"/>
      <c r="K313" s="102"/>
      <c r="L313" s="102"/>
      <c r="M313" s="102"/>
      <c r="N313" s="101"/>
      <c r="O313" s="102"/>
      <c r="P313" s="102"/>
      <c r="Q313" s="102"/>
      <c r="R313" s="102"/>
      <c r="S313" s="102"/>
      <c r="T313" s="102"/>
      <c r="U313" s="102"/>
      <c r="V313" s="102"/>
      <c r="W313" s="102"/>
      <c r="X313" s="102"/>
      <c r="Y313" s="102"/>
      <c r="Z313" s="102"/>
      <c r="AA313" s="102"/>
      <c r="AB313" s="589"/>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61"/>
    </row>
    <row r="314" spans="1:53" ht="15.75" hidden="1" customHeight="1" x14ac:dyDescent="0.25">
      <c r="A314" s="2835"/>
      <c r="B314" s="171" t="s">
        <v>363</v>
      </c>
      <c r="C314" s="2878"/>
      <c r="D314" s="2835"/>
      <c r="E314" s="310" t="s">
        <v>562</v>
      </c>
      <c r="F314" s="309" t="s">
        <v>561</v>
      </c>
      <c r="G314" s="309">
        <v>0</v>
      </c>
      <c r="H314" s="309">
        <v>20</v>
      </c>
      <c r="I314" s="311">
        <v>3</v>
      </c>
      <c r="J314" s="171"/>
      <c r="K314" s="102"/>
      <c r="L314" s="102"/>
      <c r="M314" s="102"/>
      <c r="N314" s="101"/>
      <c r="O314" s="102"/>
      <c r="P314" s="102"/>
      <c r="Q314" s="102"/>
      <c r="R314" s="102"/>
      <c r="S314" s="102"/>
      <c r="T314" s="102"/>
      <c r="U314" s="102"/>
      <c r="V314" s="102"/>
      <c r="W314" s="102"/>
      <c r="X314" s="102"/>
      <c r="Y314" s="102"/>
      <c r="Z314" s="102"/>
      <c r="AA314" s="102"/>
      <c r="AB314" s="589"/>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61"/>
    </row>
    <row r="315" spans="1:53" ht="15.75" hidden="1" customHeight="1" x14ac:dyDescent="0.25">
      <c r="A315" s="2835"/>
      <c r="B315" s="171" t="s">
        <v>363</v>
      </c>
      <c r="C315" s="2878"/>
      <c r="D315" s="2835"/>
      <c r="E315" s="310" t="s">
        <v>560</v>
      </c>
      <c r="F315" s="312" t="s">
        <v>559</v>
      </c>
      <c r="G315" s="312">
        <v>0</v>
      </c>
      <c r="H315" s="312">
        <v>15</v>
      </c>
      <c r="I315" s="311">
        <v>1</v>
      </c>
      <c r="J315" s="171"/>
      <c r="K315" s="102"/>
      <c r="L315" s="102"/>
      <c r="M315" s="102"/>
      <c r="N315" s="101"/>
      <c r="O315" s="102"/>
      <c r="P315" s="102"/>
      <c r="Q315" s="102"/>
      <c r="R315" s="102"/>
      <c r="S315" s="102"/>
      <c r="T315" s="102"/>
      <c r="U315" s="102"/>
      <c r="V315" s="102"/>
      <c r="W315" s="102"/>
      <c r="X315" s="102"/>
      <c r="Y315" s="102"/>
      <c r="Z315" s="102"/>
      <c r="AA315" s="102"/>
      <c r="AB315" s="589"/>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61"/>
    </row>
    <row r="316" spans="1:53" ht="15.75" hidden="1" customHeight="1" x14ac:dyDescent="0.25">
      <c r="A316" s="2835"/>
      <c r="B316" s="171" t="s">
        <v>363</v>
      </c>
      <c r="C316" s="2878"/>
      <c r="D316" s="2835"/>
      <c r="E316" s="310" t="s">
        <v>558</v>
      </c>
      <c r="F316" s="309" t="s">
        <v>557</v>
      </c>
      <c r="G316" s="309">
        <v>0</v>
      </c>
      <c r="H316" s="309">
        <v>1</v>
      </c>
      <c r="I316" s="311">
        <v>0</v>
      </c>
      <c r="J316" s="171"/>
      <c r="K316" s="102"/>
      <c r="L316" s="102"/>
      <c r="M316" s="102"/>
      <c r="N316" s="101"/>
      <c r="O316" s="102"/>
      <c r="P316" s="102"/>
      <c r="Q316" s="102"/>
      <c r="R316" s="102"/>
      <c r="S316" s="102"/>
      <c r="T316" s="102"/>
      <c r="U316" s="102"/>
      <c r="V316" s="102"/>
      <c r="W316" s="102"/>
      <c r="X316" s="102"/>
      <c r="Y316" s="102"/>
      <c r="Z316" s="102"/>
      <c r="AA316" s="102"/>
      <c r="AB316" s="589"/>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61"/>
    </row>
    <row r="317" spans="1:53" ht="15.75" hidden="1" customHeight="1" x14ac:dyDescent="0.25">
      <c r="A317" s="2835"/>
      <c r="B317" s="171" t="s">
        <v>363</v>
      </c>
      <c r="C317" s="2878"/>
      <c r="D317" s="2835"/>
      <c r="E317" s="310" t="s">
        <v>556</v>
      </c>
      <c r="F317" s="309" t="s">
        <v>555</v>
      </c>
      <c r="G317" s="309">
        <v>0</v>
      </c>
      <c r="H317" s="309">
        <v>1</v>
      </c>
      <c r="I317" s="311">
        <v>0</v>
      </c>
      <c r="J317" s="171"/>
      <c r="K317" s="102"/>
      <c r="L317" s="102"/>
      <c r="M317" s="102"/>
      <c r="N317" s="101"/>
      <c r="O317" s="102"/>
      <c r="P317" s="102"/>
      <c r="Q317" s="102"/>
      <c r="R317" s="102"/>
      <c r="S317" s="102"/>
      <c r="T317" s="102"/>
      <c r="U317" s="102"/>
      <c r="V317" s="102"/>
      <c r="W317" s="102"/>
      <c r="X317" s="102"/>
      <c r="Y317" s="102"/>
      <c r="Z317" s="102"/>
      <c r="AA317" s="102"/>
      <c r="AB317" s="589"/>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61"/>
    </row>
    <row r="318" spans="1:53" ht="15.75" hidden="1" customHeight="1" thickBot="1" x14ac:dyDescent="0.3">
      <c r="A318" s="2836"/>
      <c r="B318" s="171" t="s">
        <v>363</v>
      </c>
      <c r="C318" s="3086"/>
      <c r="D318" s="2914"/>
      <c r="E318" s="310" t="s">
        <v>554</v>
      </c>
      <c r="F318" s="309" t="s">
        <v>470</v>
      </c>
      <c r="G318" s="309">
        <v>0</v>
      </c>
      <c r="H318" s="308">
        <v>1</v>
      </c>
      <c r="I318" s="307">
        <v>0.2</v>
      </c>
      <c r="J318" s="272"/>
      <c r="K318" s="552"/>
      <c r="L318" s="552"/>
      <c r="M318" s="552"/>
      <c r="N318" s="549"/>
      <c r="O318" s="102"/>
      <c r="P318" s="102"/>
      <c r="Q318" s="102"/>
      <c r="R318" s="102"/>
      <c r="S318" s="102"/>
      <c r="T318" s="102"/>
      <c r="U318" s="102"/>
      <c r="V318" s="102"/>
      <c r="W318" s="102"/>
      <c r="X318" s="102"/>
      <c r="Y318" s="102"/>
      <c r="Z318" s="102"/>
      <c r="AA318" s="102"/>
      <c r="AB318" s="589"/>
      <c r="AC318" s="552"/>
      <c r="AD318" s="55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61"/>
    </row>
    <row r="319" spans="1:53" ht="19.5" customHeight="1" x14ac:dyDescent="0.2">
      <c r="A319" s="2896" t="s">
        <v>553</v>
      </c>
      <c r="B319" s="3099" t="s">
        <v>1122</v>
      </c>
      <c r="C319" s="3095" t="s">
        <v>1128</v>
      </c>
      <c r="D319" s="3107" t="s">
        <v>1127</v>
      </c>
      <c r="E319" s="3518" t="s">
        <v>552</v>
      </c>
      <c r="F319" s="3522" t="s">
        <v>551</v>
      </c>
      <c r="G319" s="3525">
        <v>0.55000000000000004</v>
      </c>
      <c r="H319" s="3525">
        <v>0.75</v>
      </c>
      <c r="I319" s="3527">
        <v>0.2</v>
      </c>
      <c r="J319" s="3498" t="s">
        <v>2240</v>
      </c>
      <c r="K319" s="3498" t="s">
        <v>2270</v>
      </c>
      <c r="L319" s="3495" t="s">
        <v>2269</v>
      </c>
      <c r="M319" s="1771">
        <v>1</v>
      </c>
      <c r="N319" s="1770" t="s">
        <v>2268</v>
      </c>
      <c r="O319" s="3545" t="s">
        <v>2267</v>
      </c>
      <c r="P319" s="114" t="s">
        <v>2217</v>
      </c>
      <c r="Q319" s="114" t="s">
        <v>0</v>
      </c>
      <c r="R319" s="114" t="s">
        <v>0</v>
      </c>
      <c r="S319" s="114" t="s">
        <v>0</v>
      </c>
      <c r="T319" s="114" t="s">
        <v>0</v>
      </c>
      <c r="U319" s="114" t="s">
        <v>0</v>
      </c>
      <c r="V319" s="114" t="s">
        <v>0</v>
      </c>
      <c r="W319" s="114" t="s">
        <v>0</v>
      </c>
      <c r="X319" s="114" t="s">
        <v>0</v>
      </c>
      <c r="Y319" s="114" t="s">
        <v>0</v>
      </c>
      <c r="Z319" s="102"/>
      <c r="AA319" s="1779">
        <v>44022</v>
      </c>
      <c r="AB319" s="547"/>
      <c r="AC319" s="1768">
        <v>31900000</v>
      </c>
      <c r="AD319" s="1773"/>
      <c r="AE319" s="1766"/>
      <c r="AF319" s="115"/>
      <c r="AG319" s="115"/>
      <c r="AH319" s="2294">
        <f>AC319+AD319-AE319</f>
        <v>31900000</v>
      </c>
      <c r="AI319" s="115"/>
      <c r="AJ319" s="115"/>
      <c r="AK319" s="115"/>
      <c r="AL319" s="115"/>
      <c r="AM319" s="115"/>
      <c r="AN319" s="115">
        <f>AI319+AJ319-AK319</f>
        <v>0</v>
      </c>
      <c r="AO319" s="115"/>
      <c r="AP319" s="115"/>
      <c r="AQ319" s="115"/>
      <c r="AR319" s="115"/>
      <c r="AS319" s="115"/>
      <c r="AT319" s="115"/>
      <c r="AU319" s="1765">
        <v>21000000</v>
      </c>
      <c r="AV319" s="115"/>
      <c r="AW319" s="1765">
        <v>16100000</v>
      </c>
      <c r="AX319" s="115"/>
      <c r="AY319" s="102"/>
      <c r="AZ319" s="102"/>
      <c r="BA319" s="161"/>
    </row>
    <row r="320" spans="1:53" ht="15.75" customHeight="1" x14ac:dyDescent="0.2">
      <c r="A320" s="3506"/>
      <c r="B320" s="3150"/>
      <c r="C320" s="3507"/>
      <c r="D320" s="3524"/>
      <c r="E320" s="3519"/>
      <c r="F320" s="2919"/>
      <c r="G320" s="2913"/>
      <c r="H320" s="2913"/>
      <c r="I320" s="3528"/>
      <c r="J320" s="3499"/>
      <c r="K320" s="3499"/>
      <c r="L320" s="3496"/>
      <c r="M320" s="1771">
        <v>2</v>
      </c>
      <c r="N320" s="1770" t="s">
        <v>2266</v>
      </c>
      <c r="O320" s="3546"/>
      <c r="P320" s="114" t="s">
        <v>2217</v>
      </c>
      <c r="Q320" s="114"/>
      <c r="R320" s="114" t="s">
        <v>0</v>
      </c>
      <c r="S320" s="114" t="s">
        <v>0</v>
      </c>
      <c r="T320" s="114" t="s">
        <v>0</v>
      </c>
      <c r="U320" s="114" t="s">
        <v>0</v>
      </c>
      <c r="V320" s="114" t="s">
        <v>0</v>
      </c>
      <c r="W320" s="114" t="s">
        <v>0</v>
      </c>
      <c r="X320" s="114" t="s">
        <v>0</v>
      </c>
      <c r="Y320" s="114" t="s">
        <v>0</v>
      </c>
      <c r="Z320" s="102"/>
      <c r="AA320" s="1779"/>
      <c r="AB320" s="547"/>
      <c r="AC320" s="1768">
        <v>132500000</v>
      </c>
      <c r="AD320" s="1773"/>
      <c r="AE320" s="1766"/>
      <c r="AF320" s="115"/>
      <c r="AG320" s="115"/>
      <c r="AH320" s="2294">
        <f t="shared" ref="AH320:AH383" si="0">AC320+AD320-AE320</f>
        <v>132500000</v>
      </c>
      <c r="AI320" s="115"/>
      <c r="AJ320" s="115"/>
      <c r="AK320" s="115"/>
      <c r="AL320" s="115"/>
      <c r="AM320" s="115"/>
      <c r="AN320" s="115">
        <f t="shared" ref="AN320:AN383" si="1">AI320+AJ320-AK320</f>
        <v>0</v>
      </c>
      <c r="AO320" s="115"/>
      <c r="AP320" s="115"/>
      <c r="AQ320" s="115"/>
      <c r="AR320" s="115"/>
      <c r="AS320" s="115"/>
      <c r="AT320" s="115"/>
      <c r="AU320" s="1765">
        <f>+AC320</f>
        <v>132500000</v>
      </c>
      <c r="AV320" s="115"/>
      <c r="AW320" s="1765"/>
      <c r="AX320" s="115"/>
      <c r="AY320" s="102"/>
      <c r="AZ320" s="102"/>
      <c r="BA320" s="161"/>
    </row>
    <row r="321" spans="1:53" ht="15.75" customHeight="1" x14ac:dyDescent="0.2">
      <c r="A321" s="3506"/>
      <c r="B321" s="3150"/>
      <c r="C321" s="3507"/>
      <c r="D321" s="3524"/>
      <c r="E321" s="3519"/>
      <c r="F321" s="2919"/>
      <c r="G321" s="2913"/>
      <c r="H321" s="2913"/>
      <c r="I321" s="3528"/>
      <c r="J321" s="3499"/>
      <c r="K321" s="3499"/>
      <c r="L321" s="3496"/>
      <c r="M321" s="1771">
        <v>3</v>
      </c>
      <c r="N321" s="1770" t="s">
        <v>2265</v>
      </c>
      <c r="O321" s="3546"/>
      <c r="P321" s="114" t="s">
        <v>2217</v>
      </c>
      <c r="Q321" s="114" t="s">
        <v>0</v>
      </c>
      <c r="R321" s="114" t="s">
        <v>0</v>
      </c>
      <c r="S321" s="114" t="s">
        <v>0</v>
      </c>
      <c r="T321" s="114" t="s">
        <v>0</v>
      </c>
      <c r="U321" s="114" t="s">
        <v>0</v>
      </c>
      <c r="V321" s="114" t="s">
        <v>0</v>
      </c>
      <c r="W321" s="114" t="s">
        <v>0</v>
      </c>
      <c r="X321" s="114" t="s">
        <v>0</v>
      </c>
      <c r="Y321" s="114" t="s">
        <v>0</v>
      </c>
      <c r="Z321" s="102"/>
      <c r="AA321" s="1779"/>
      <c r="AB321" s="547"/>
      <c r="AC321" s="1768">
        <v>31900000</v>
      </c>
      <c r="AD321" s="1773"/>
      <c r="AE321" s="1766"/>
      <c r="AF321" s="115"/>
      <c r="AG321" s="115"/>
      <c r="AH321" s="2294">
        <f t="shared" si="0"/>
        <v>31900000</v>
      </c>
      <c r="AI321" s="115"/>
      <c r="AJ321" s="115"/>
      <c r="AK321" s="115"/>
      <c r="AL321" s="115"/>
      <c r="AM321" s="115"/>
      <c r="AN321" s="115">
        <f t="shared" si="1"/>
        <v>0</v>
      </c>
      <c r="AO321" s="115"/>
      <c r="AP321" s="115"/>
      <c r="AQ321" s="115"/>
      <c r="AR321" s="115"/>
      <c r="AS321" s="115"/>
      <c r="AT321" s="115"/>
      <c r="AU321" s="1765">
        <f>+AC321</f>
        <v>31900000</v>
      </c>
      <c r="AV321" s="115"/>
      <c r="AW321" s="1765">
        <v>21750000</v>
      </c>
      <c r="AX321" s="115"/>
      <c r="AY321" s="102"/>
      <c r="AZ321" s="102"/>
      <c r="BA321" s="161"/>
    </row>
    <row r="322" spans="1:53" ht="15.75" customHeight="1" x14ac:dyDescent="0.2">
      <c r="A322" s="3506"/>
      <c r="B322" s="3150"/>
      <c r="C322" s="3507"/>
      <c r="D322" s="3524"/>
      <c r="E322" s="3519"/>
      <c r="F322" s="2919"/>
      <c r="G322" s="2913"/>
      <c r="H322" s="2913"/>
      <c r="I322" s="3528"/>
      <c r="J322" s="3499"/>
      <c r="K322" s="3499"/>
      <c r="L322" s="3496"/>
      <c r="M322" s="1771">
        <v>4</v>
      </c>
      <c r="N322" s="1770" t="s">
        <v>2234</v>
      </c>
      <c r="O322" s="3546"/>
      <c r="P322" s="114" t="s">
        <v>2217</v>
      </c>
      <c r="Q322" s="114" t="s">
        <v>0</v>
      </c>
      <c r="R322" s="114" t="s">
        <v>0</v>
      </c>
      <c r="S322" s="114" t="s">
        <v>0</v>
      </c>
      <c r="T322" s="114" t="s">
        <v>0</v>
      </c>
      <c r="U322" s="114" t="s">
        <v>0</v>
      </c>
      <c r="V322" s="114" t="s">
        <v>0</v>
      </c>
      <c r="W322" s="114" t="s">
        <v>0</v>
      </c>
      <c r="X322" s="114" t="s">
        <v>0</v>
      </c>
      <c r="Y322" s="114" t="s">
        <v>0</v>
      </c>
      <c r="Z322" s="102"/>
      <c r="AA322" s="1779"/>
      <c r="AB322" s="547"/>
      <c r="AC322" s="1768">
        <v>31900000</v>
      </c>
      <c r="AD322" s="1773"/>
      <c r="AE322" s="1766"/>
      <c r="AF322" s="115"/>
      <c r="AG322" s="115"/>
      <c r="AH322" s="2294">
        <f t="shared" si="0"/>
        <v>31900000</v>
      </c>
      <c r="AI322" s="115"/>
      <c r="AJ322" s="115"/>
      <c r="AK322" s="115"/>
      <c r="AL322" s="115"/>
      <c r="AM322" s="115"/>
      <c r="AN322" s="115">
        <f t="shared" si="1"/>
        <v>0</v>
      </c>
      <c r="AO322" s="115"/>
      <c r="AP322" s="115"/>
      <c r="AQ322" s="115"/>
      <c r="AR322" s="115"/>
      <c r="AS322" s="115"/>
      <c r="AT322" s="115"/>
      <c r="AU322" s="1765">
        <v>31900000</v>
      </c>
      <c r="AV322" s="115"/>
      <c r="AW322" s="1765">
        <v>21750000</v>
      </c>
      <c r="AX322" s="115"/>
      <c r="AY322" s="102"/>
      <c r="AZ322" s="102"/>
      <c r="BA322" s="161"/>
    </row>
    <row r="323" spans="1:53" ht="15.75" thickBot="1" x14ac:dyDescent="0.25">
      <c r="A323" s="3506"/>
      <c r="B323" s="3150"/>
      <c r="C323" s="3507"/>
      <c r="D323" s="3524"/>
      <c r="E323" s="3520"/>
      <c r="F323" s="3523"/>
      <c r="G323" s="3526"/>
      <c r="H323" s="3526"/>
      <c r="I323" s="3529"/>
      <c r="J323" s="3499"/>
      <c r="K323" s="3499"/>
      <c r="L323" s="3496"/>
      <c r="M323" s="1771">
        <v>5</v>
      </c>
      <c r="N323" s="1770" t="s">
        <v>2264</v>
      </c>
      <c r="O323" s="3546"/>
      <c r="P323" s="114" t="s">
        <v>2217</v>
      </c>
      <c r="Q323" s="114" t="s">
        <v>0</v>
      </c>
      <c r="R323" s="114" t="s">
        <v>0</v>
      </c>
      <c r="S323" s="114" t="s">
        <v>0</v>
      </c>
      <c r="T323" s="114" t="s">
        <v>0</v>
      </c>
      <c r="U323" s="114" t="s">
        <v>0</v>
      </c>
      <c r="V323" s="114" t="s">
        <v>0</v>
      </c>
      <c r="W323" s="114" t="s">
        <v>0</v>
      </c>
      <c r="X323" s="114" t="s">
        <v>0</v>
      </c>
      <c r="Y323" s="114" t="s">
        <v>0</v>
      </c>
      <c r="Z323" s="102"/>
      <c r="AA323" s="102"/>
      <c r="AB323" s="547"/>
      <c r="AC323" s="1768">
        <v>31900000</v>
      </c>
      <c r="AD323" s="1773"/>
      <c r="AE323" s="1766"/>
      <c r="AF323" s="115"/>
      <c r="AG323" s="115"/>
      <c r="AH323" s="2294">
        <f t="shared" si="0"/>
        <v>31900000</v>
      </c>
      <c r="AI323" s="115"/>
      <c r="AJ323" s="115"/>
      <c r="AK323" s="115"/>
      <c r="AL323" s="115"/>
      <c r="AM323" s="115"/>
      <c r="AN323" s="115">
        <f t="shared" si="1"/>
        <v>0</v>
      </c>
      <c r="AO323" s="115"/>
      <c r="AP323" s="115"/>
      <c r="AQ323" s="115"/>
      <c r="AR323" s="115"/>
      <c r="AS323" s="115"/>
      <c r="AT323" s="115"/>
      <c r="AU323" s="1765">
        <f t="shared" ref="AU323:AU328" si="2">+AC323</f>
        <v>31900000</v>
      </c>
      <c r="AV323" s="115"/>
      <c r="AW323" s="1765">
        <v>14500000</v>
      </c>
      <c r="AX323" s="115"/>
      <c r="AY323" s="102"/>
      <c r="AZ323" s="102"/>
      <c r="BA323" s="161"/>
    </row>
    <row r="324" spans="1:53" x14ac:dyDescent="0.2">
      <c r="A324" s="2835"/>
      <c r="B324" s="3150"/>
      <c r="C324" s="2835"/>
      <c r="D324" s="2835"/>
      <c r="E324" s="3521" t="s">
        <v>550</v>
      </c>
      <c r="F324" s="3522" t="s">
        <v>549</v>
      </c>
      <c r="G324" s="3530">
        <v>0.25</v>
      </c>
      <c r="H324" s="3530">
        <v>0.5</v>
      </c>
      <c r="I324" s="3531">
        <v>0.3</v>
      </c>
      <c r="J324" s="3499"/>
      <c r="K324" s="3499"/>
      <c r="L324" s="3496"/>
      <c r="M324" s="1771">
        <v>6</v>
      </c>
      <c r="N324" s="1770" t="s">
        <v>2263</v>
      </c>
      <c r="O324" s="3546"/>
      <c r="P324" s="114" t="s">
        <v>2214</v>
      </c>
      <c r="Q324" s="114" t="s">
        <v>0</v>
      </c>
      <c r="R324" s="114" t="s">
        <v>0</v>
      </c>
      <c r="S324" s="114" t="s">
        <v>0</v>
      </c>
      <c r="T324" s="114" t="s">
        <v>0</v>
      </c>
      <c r="U324" s="114" t="s">
        <v>0</v>
      </c>
      <c r="V324" s="114" t="s">
        <v>0</v>
      </c>
      <c r="W324" s="114" t="s">
        <v>0</v>
      </c>
      <c r="X324" s="114" t="s">
        <v>0</v>
      </c>
      <c r="Y324" s="114" t="s">
        <v>0</v>
      </c>
      <c r="Z324" s="102"/>
      <c r="AA324" s="102"/>
      <c r="AB324" s="547"/>
      <c r="AC324" s="1768">
        <v>95000000</v>
      </c>
      <c r="AD324" s="1773"/>
      <c r="AE324" s="1766"/>
      <c r="AF324" s="115"/>
      <c r="AG324" s="115"/>
      <c r="AH324" s="2294">
        <f t="shared" si="0"/>
        <v>95000000</v>
      </c>
      <c r="AI324" s="115"/>
      <c r="AJ324" s="115"/>
      <c r="AK324" s="115"/>
      <c r="AL324" s="115"/>
      <c r="AM324" s="115"/>
      <c r="AN324" s="115">
        <f t="shared" si="1"/>
        <v>0</v>
      </c>
      <c r="AO324" s="115"/>
      <c r="AP324" s="115"/>
      <c r="AQ324" s="115"/>
      <c r="AR324" s="115"/>
      <c r="AS324" s="115"/>
      <c r="AT324" s="115"/>
      <c r="AU324" s="1765">
        <f t="shared" si="2"/>
        <v>95000000</v>
      </c>
      <c r="AV324" s="115"/>
      <c r="AW324" s="1765"/>
      <c r="AX324" s="115"/>
      <c r="AY324" s="102"/>
      <c r="AZ324" s="102"/>
      <c r="BA324" s="161"/>
    </row>
    <row r="325" spans="1:53" ht="33.75" customHeight="1" x14ac:dyDescent="0.2">
      <c r="A325" s="2835"/>
      <c r="B325" s="3150"/>
      <c r="C325" s="2835"/>
      <c r="D325" s="2835"/>
      <c r="E325" s="3519"/>
      <c r="F325" s="2919"/>
      <c r="G325" s="2913"/>
      <c r="H325" s="2913"/>
      <c r="I325" s="3528"/>
      <c r="J325" s="3499"/>
      <c r="K325" s="3499"/>
      <c r="L325" s="3496"/>
      <c r="M325" s="1771">
        <v>7</v>
      </c>
      <c r="N325" s="1770" t="s">
        <v>2262</v>
      </c>
      <c r="O325" s="3546"/>
      <c r="P325" s="114" t="s">
        <v>2214</v>
      </c>
      <c r="Q325" s="114"/>
      <c r="R325" s="102"/>
      <c r="S325" s="102"/>
      <c r="T325" s="102"/>
      <c r="U325" s="114" t="s">
        <v>0</v>
      </c>
      <c r="V325" s="102"/>
      <c r="W325" s="102"/>
      <c r="X325" s="102"/>
      <c r="Y325" s="102"/>
      <c r="Z325" s="102"/>
      <c r="AA325" s="102"/>
      <c r="AB325" s="547"/>
      <c r="AC325" s="1768">
        <v>15163368</v>
      </c>
      <c r="AD325" s="1773"/>
      <c r="AE325" s="1766"/>
      <c r="AF325" s="115"/>
      <c r="AG325" s="115"/>
      <c r="AH325" s="2294">
        <f t="shared" si="0"/>
        <v>15163368</v>
      </c>
      <c r="AI325" s="115"/>
      <c r="AJ325" s="115"/>
      <c r="AK325" s="115"/>
      <c r="AL325" s="115"/>
      <c r="AM325" s="115"/>
      <c r="AN325" s="115">
        <f t="shared" si="1"/>
        <v>0</v>
      </c>
      <c r="AO325" s="115"/>
      <c r="AP325" s="115"/>
      <c r="AQ325" s="115"/>
      <c r="AR325" s="115"/>
      <c r="AS325" s="115"/>
      <c r="AT325" s="115"/>
      <c r="AU325" s="1765">
        <f t="shared" si="2"/>
        <v>15163368</v>
      </c>
      <c r="AV325" s="115"/>
      <c r="AW325" s="1765"/>
      <c r="AX325" s="115"/>
      <c r="AY325" s="102"/>
      <c r="AZ325" s="102"/>
      <c r="BA325" s="161"/>
    </row>
    <row r="326" spans="1:53" ht="15.75" customHeight="1" thickBot="1" x14ac:dyDescent="0.25">
      <c r="A326" s="2835"/>
      <c r="B326" s="3150"/>
      <c r="C326" s="2835"/>
      <c r="D326" s="2835"/>
      <c r="E326" s="3520"/>
      <c r="F326" s="3523"/>
      <c r="G326" s="3526"/>
      <c r="H326" s="3526"/>
      <c r="I326" s="3529"/>
      <c r="J326" s="3499"/>
      <c r="K326" s="3499"/>
      <c r="L326" s="3496"/>
      <c r="M326" s="1771">
        <v>8</v>
      </c>
      <c r="N326" s="1770" t="s">
        <v>2261</v>
      </c>
      <c r="O326" s="3546"/>
      <c r="P326" s="114" t="s">
        <v>2214</v>
      </c>
      <c r="Q326" s="114" t="s">
        <v>0</v>
      </c>
      <c r="R326" s="114" t="s">
        <v>0</v>
      </c>
      <c r="S326" s="114" t="s">
        <v>0</v>
      </c>
      <c r="T326" s="114" t="s">
        <v>0</v>
      </c>
      <c r="U326" s="114" t="s">
        <v>0</v>
      </c>
      <c r="V326" s="114" t="s">
        <v>0</v>
      </c>
      <c r="W326" s="114" t="s">
        <v>0</v>
      </c>
      <c r="X326" s="114" t="s">
        <v>0</v>
      </c>
      <c r="Y326" s="114" t="s">
        <v>0</v>
      </c>
      <c r="Z326" s="102"/>
      <c r="AA326" s="102"/>
      <c r="AB326" s="547"/>
      <c r="AC326" s="1768">
        <v>3000000</v>
      </c>
      <c r="AD326" s="1773"/>
      <c r="AE326" s="1766"/>
      <c r="AF326" s="115"/>
      <c r="AG326" s="115"/>
      <c r="AH326" s="2294">
        <f t="shared" si="0"/>
        <v>3000000</v>
      </c>
      <c r="AI326" s="115"/>
      <c r="AJ326" s="115"/>
      <c r="AK326" s="115"/>
      <c r="AL326" s="115"/>
      <c r="AM326" s="115"/>
      <c r="AN326" s="115">
        <f t="shared" si="1"/>
        <v>0</v>
      </c>
      <c r="AO326" s="115"/>
      <c r="AP326" s="115"/>
      <c r="AQ326" s="115"/>
      <c r="AR326" s="115"/>
      <c r="AS326" s="115"/>
      <c r="AT326" s="115"/>
      <c r="AU326" s="1765">
        <f t="shared" si="2"/>
        <v>3000000</v>
      </c>
      <c r="AV326" s="115"/>
      <c r="AW326" s="1765"/>
      <c r="AX326" s="115"/>
      <c r="AY326" s="102"/>
      <c r="AZ326" s="102"/>
      <c r="BA326" s="161"/>
    </row>
    <row r="327" spans="1:53" ht="18" customHeight="1" x14ac:dyDescent="0.2">
      <c r="A327" s="2835"/>
      <c r="B327" s="3150"/>
      <c r="C327" s="2835"/>
      <c r="D327" s="2835"/>
      <c r="E327" s="3521" t="s">
        <v>548</v>
      </c>
      <c r="F327" s="3522" t="s">
        <v>547</v>
      </c>
      <c r="G327" s="2902">
        <v>12</v>
      </c>
      <c r="H327" s="2902">
        <v>28</v>
      </c>
      <c r="I327" s="3533">
        <v>13</v>
      </c>
      <c r="J327" s="3499"/>
      <c r="K327" s="3499"/>
      <c r="L327" s="3496"/>
      <c r="M327" s="1771">
        <v>9</v>
      </c>
      <c r="N327" s="1770" t="s">
        <v>2260</v>
      </c>
      <c r="O327" s="3546"/>
      <c r="P327" s="114" t="s">
        <v>2217</v>
      </c>
      <c r="Q327" s="114" t="s">
        <v>0</v>
      </c>
      <c r="R327" s="114" t="s">
        <v>0</v>
      </c>
      <c r="S327" s="114" t="s">
        <v>0</v>
      </c>
      <c r="T327" s="114" t="s">
        <v>0</v>
      </c>
      <c r="U327" s="114" t="s">
        <v>0</v>
      </c>
      <c r="V327" s="114" t="s">
        <v>0</v>
      </c>
      <c r="W327" s="114" t="s">
        <v>0</v>
      </c>
      <c r="X327" s="114" t="s">
        <v>0</v>
      </c>
      <c r="Y327" s="114" t="s">
        <v>0</v>
      </c>
      <c r="Z327" s="102"/>
      <c r="AA327" s="102"/>
      <c r="AB327" s="547"/>
      <c r="AC327" s="1768">
        <v>50000000</v>
      </c>
      <c r="AD327" s="1773"/>
      <c r="AE327" s="1766"/>
      <c r="AF327" s="115"/>
      <c r="AG327" s="115"/>
      <c r="AH327" s="2294">
        <f t="shared" si="0"/>
        <v>50000000</v>
      </c>
      <c r="AI327" s="115"/>
      <c r="AJ327" s="115"/>
      <c r="AK327" s="115"/>
      <c r="AL327" s="115"/>
      <c r="AM327" s="115"/>
      <c r="AN327" s="115">
        <f t="shared" si="1"/>
        <v>0</v>
      </c>
      <c r="AO327" s="115"/>
      <c r="AP327" s="115"/>
      <c r="AQ327" s="115"/>
      <c r="AR327" s="115"/>
      <c r="AS327" s="115"/>
      <c r="AT327" s="115"/>
      <c r="AU327" s="1765">
        <f t="shared" si="2"/>
        <v>50000000</v>
      </c>
      <c r="AV327" s="115"/>
      <c r="AW327" s="1765"/>
      <c r="AX327" s="115"/>
      <c r="AY327" s="102"/>
      <c r="AZ327" s="102"/>
      <c r="BA327" s="161"/>
    </row>
    <row r="328" spans="1:53" ht="15.75" customHeight="1" thickBot="1" x14ac:dyDescent="0.25">
      <c r="A328" s="2835"/>
      <c r="B328" s="3149"/>
      <c r="C328" s="2836"/>
      <c r="D328" s="2914"/>
      <c r="E328" s="3520"/>
      <c r="F328" s="3523"/>
      <c r="G328" s="3532"/>
      <c r="H328" s="3532"/>
      <c r="I328" s="3535"/>
      <c r="J328" s="3500"/>
      <c r="K328" s="3500"/>
      <c r="L328" s="3497"/>
      <c r="M328" s="1771">
        <v>10</v>
      </c>
      <c r="N328" s="1770" t="s">
        <v>2259</v>
      </c>
      <c r="O328" s="3547"/>
      <c r="P328" s="114" t="s">
        <v>2217</v>
      </c>
      <c r="Q328" s="102"/>
      <c r="R328" s="102"/>
      <c r="S328" s="102"/>
      <c r="T328" s="102"/>
      <c r="U328" s="114" t="s">
        <v>0</v>
      </c>
      <c r="V328" s="114" t="s">
        <v>0</v>
      </c>
      <c r="W328" s="102"/>
      <c r="X328" s="102"/>
      <c r="Y328" s="102"/>
      <c r="Z328" s="1780"/>
      <c r="AA328" s="1779"/>
      <c r="AB328" s="547"/>
      <c r="AC328" s="1768">
        <v>3827540</v>
      </c>
      <c r="AD328" s="1773"/>
      <c r="AE328" s="1766"/>
      <c r="AF328" s="115"/>
      <c r="AG328" s="115"/>
      <c r="AH328" s="2294">
        <f t="shared" si="0"/>
        <v>3827540</v>
      </c>
      <c r="AI328" s="115"/>
      <c r="AJ328" s="115"/>
      <c r="AK328" s="115"/>
      <c r="AL328" s="115"/>
      <c r="AM328" s="115"/>
      <c r="AN328" s="115">
        <f t="shared" si="1"/>
        <v>0</v>
      </c>
      <c r="AO328" s="115"/>
      <c r="AP328" s="115"/>
      <c r="AQ328" s="115"/>
      <c r="AR328" s="115"/>
      <c r="AS328" s="115"/>
      <c r="AT328" s="115"/>
      <c r="AU328" s="1765">
        <f t="shared" si="2"/>
        <v>3827540</v>
      </c>
      <c r="AV328" s="115"/>
      <c r="AW328" s="1765"/>
      <c r="AX328" s="115"/>
      <c r="AY328" s="102"/>
      <c r="AZ328" s="102"/>
      <c r="BA328" s="161"/>
    </row>
    <row r="329" spans="1:53" ht="30.75" customHeight="1" x14ac:dyDescent="0.2">
      <c r="A329" s="2835"/>
      <c r="B329" s="3099" t="s">
        <v>1122</v>
      </c>
      <c r="C329" s="3096" t="s">
        <v>1126</v>
      </c>
      <c r="D329" s="3107" t="s">
        <v>1125</v>
      </c>
      <c r="E329" s="3521" t="s">
        <v>546</v>
      </c>
      <c r="F329" s="3522" t="s">
        <v>545</v>
      </c>
      <c r="G329" s="2902">
        <v>50</v>
      </c>
      <c r="H329" s="2902">
        <v>70</v>
      </c>
      <c r="I329" s="3533">
        <v>5</v>
      </c>
      <c r="J329" s="3498" t="s">
        <v>2240</v>
      </c>
      <c r="K329" s="3498" t="s">
        <v>2258</v>
      </c>
      <c r="L329" s="3495" t="s">
        <v>2257</v>
      </c>
      <c r="M329" s="1771">
        <v>1</v>
      </c>
      <c r="N329" s="1770" t="s">
        <v>2256</v>
      </c>
      <c r="O329" s="3548" t="s">
        <v>2255</v>
      </c>
      <c r="P329" s="1208" t="s">
        <v>2217</v>
      </c>
      <c r="Q329" s="1208" t="s">
        <v>0</v>
      </c>
      <c r="R329" s="1208" t="s">
        <v>0</v>
      </c>
      <c r="S329" s="1208" t="s">
        <v>0</v>
      </c>
      <c r="T329" s="1208" t="s">
        <v>0</v>
      </c>
      <c r="U329" s="1208" t="s">
        <v>0</v>
      </c>
      <c r="V329" s="1208" t="s">
        <v>0</v>
      </c>
      <c r="W329" s="1208" t="s">
        <v>0</v>
      </c>
      <c r="X329" s="1208" t="s">
        <v>0</v>
      </c>
      <c r="Y329" s="1208" t="s">
        <v>0</v>
      </c>
      <c r="Z329" s="115"/>
      <c r="AA329" s="1776">
        <v>44022</v>
      </c>
      <c r="AB329" s="1769"/>
      <c r="AC329" s="1768">
        <v>31900000</v>
      </c>
      <c r="AD329" s="1773"/>
      <c r="AE329" s="1766"/>
      <c r="AF329" s="115"/>
      <c r="AG329" s="115"/>
      <c r="AH329" s="2294">
        <f t="shared" si="0"/>
        <v>31900000</v>
      </c>
      <c r="AI329" s="115"/>
      <c r="AJ329" s="115"/>
      <c r="AK329" s="115"/>
      <c r="AL329" s="115"/>
      <c r="AM329" s="115"/>
      <c r="AN329" s="115">
        <f t="shared" si="1"/>
        <v>0</v>
      </c>
      <c r="AO329" s="115"/>
      <c r="AP329" s="115"/>
      <c r="AQ329" s="115"/>
      <c r="AR329" s="115"/>
      <c r="AS329" s="115"/>
      <c r="AT329" s="115"/>
      <c r="AU329" s="1765">
        <v>19800000</v>
      </c>
      <c r="AV329" s="115"/>
      <c r="AW329" s="1765">
        <v>10800000</v>
      </c>
      <c r="AX329" s="115"/>
      <c r="AY329" s="115"/>
      <c r="AZ329" s="115"/>
      <c r="BA329" s="161"/>
    </row>
    <row r="330" spans="1:53" ht="15.75" customHeight="1" x14ac:dyDescent="0.2">
      <c r="A330" s="2835"/>
      <c r="B330" s="3150"/>
      <c r="C330" s="3508"/>
      <c r="D330" s="3524"/>
      <c r="E330" s="3519"/>
      <c r="F330" s="2919"/>
      <c r="G330" s="2919"/>
      <c r="H330" s="2919"/>
      <c r="I330" s="3534"/>
      <c r="J330" s="3499"/>
      <c r="K330" s="3499"/>
      <c r="L330" s="3496"/>
      <c r="M330" s="1771">
        <v>2</v>
      </c>
      <c r="N330" s="1770" t="s">
        <v>2254</v>
      </c>
      <c r="O330" s="3549"/>
      <c r="P330" s="1208" t="s">
        <v>2249</v>
      </c>
      <c r="Q330" s="115"/>
      <c r="R330" s="1208" t="s">
        <v>0</v>
      </c>
      <c r="S330" s="1208" t="s">
        <v>0</v>
      </c>
      <c r="T330" s="1208" t="s">
        <v>0</v>
      </c>
      <c r="U330" s="1208" t="s">
        <v>0</v>
      </c>
      <c r="V330" s="1208" t="s">
        <v>0</v>
      </c>
      <c r="W330" s="1208" t="s">
        <v>0</v>
      </c>
      <c r="X330" s="115"/>
      <c r="Y330" s="115"/>
      <c r="Z330" s="115"/>
      <c r="AA330" s="115"/>
      <c r="AB330" s="1769"/>
      <c r="AC330" s="1768">
        <v>30000000</v>
      </c>
      <c r="AD330" s="1773"/>
      <c r="AE330" s="1766"/>
      <c r="AF330" s="115"/>
      <c r="AG330" s="115"/>
      <c r="AH330" s="2294">
        <f t="shared" si="0"/>
        <v>30000000</v>
      </c>
      <c r="AI330" s="115"/>
      <c r="AJ330" s="115"/>
      <c r="AK330" s="115"/>
      <c r="AL330" s="115"/>
      <c r="AM330" s="115"/>
      <c r="AN330" s="115">
        <f t="shared" si="1"/>
        <v>0</v>
      </c>
      <c r="AO330" s="115"/>
      <c r="AP330" s="115"/>
      <c r="AQ330" s="115"/>
      <c r="AR330" s="115"/>
      <c r="AS330" s="115"/>
      <c r="AT330" s="115"/>
      <c r="AU330" s="1765">
        <f>+AC330</f>
        <v>30000000</v>
      </c>
      <c r="AV330" s="115"/>
      <c r="AW330" s="1765"/>
      <c r="AX330" s="115"/>
      <c r="AY330" s="115"/>
      <c r="AZ330" s="115"/>
      <c r="BA330" s="161"/>
    </row>
    <row r="331" spans="1:53" ht="15.75" customHeight="1" x14ac:dyDescent="0.2">
      <c r="A331" s="2835"/>
      <c r="B331" s="3150"/>
      <c r="C331" s="3508"/>
      <c r="D331" s="3524"/>
      <c r="E331" s="3519"/>
      <c r="F331" s="2919"/>
      <c r="G331" s="2919"/>
      <c r="H331" s="2919"/>
      <c r="I331" s="3534"/>
      <c r="J331" s="3499"/>
      <c r="K331" s="3499"/>
      <c r="L331" s="3496"/>
      <c r="M331" s="1771">
        <v>3</v>
      </c>
      <c r="N331" s="1770" t="s">
        <v>2253</v>
      </c>
      <c r="O331" s="3549"/>
      <c r="P331" s="1208" t="s">
        <v>2217</v>
      </c>
      <c r="Q331" s="1208" t="s">
        <v>0</v>
      </c>
      <c r="R331" s="1208" t="s">
        <v>0</v>
      </c>
      <c r="S331" s="1208" t="s">
        <v>0</v>
      </c>
      <c r="T331" s="1208" t="s">
        <v>0</v>
      </c>
      <c r="U331" s="1208" t="s">
        <v>0</v>
      </c>
      <c r="V331" s="1208" t="s">
        <v>0</v>
      </c>
      <c r="W331" s="1208" t="s">
        <v>0</v>
      </c>
      <c r="X331" s="1208" t="s">
        <v>0</v>
      </c>
      <c r="Y331" s="1208" t="s">
        <v>0</v>
      </c>
      <c r="Z331" s="115"/>
      <c r="AA331" s="115"/>
      <c r="AB331" s="1769"/>
      <c r="AC331" s="1768">
        <v>31900000</v>
      </c>
      <c r="AD331" s="1773"/>
      <c r="AE331" s="1766"/>
      <c r="AF331" s="115"/>
      <c r="AG331" s="115"/>
      <c r="AH331" s="2294">
        <f t="shared" si="0"/>
        <v>31900000</v>
      </c>
      <c r="AI331" s="115"/>
      <c r="AJ331" s="115"/>
      <c r="AK331" s="115"/>
      <c r="AL331" s="115"/>
      <c r="AM331" s="115"/>
      <c r="AN331" s="115">
        <f t="shared" si="1"/>
        <v>0</v>
      </c>
      <c r="AO331" s="115"/>
      <c r="AP331" s="115"/>
      <c r="AQ331" s="115"/>
      <c r="AR331" s="115"/>
      <c r="AS331" s="115"/>
      <c r="AT331" s="115"/>
      <c r="AU331" s="1765">
        <v>31900000</v>
      </c>
      <c r="AV331" s="115"/>
      <c r="AW331" s="1765">
        <v>17400000</v>
      </c>
      <c r="AX331" s="115"/>
      <c r="AY331" s="115"/>
      <c r="AZ331" s="115"/>
      <c r="BA331" s="161"/>
    </row>
    <row r="332" spans="1:53" ht="15.75" customHeight="1" x14ac:dyDescent="0.2">
      <c r="A332" s="2835"/>
      <c r="B332" s="3150"/>
      <c r="C332" s="3508"/>
      <c r="D332" s="3524"/>
      <c r="E332" s="3519"/>
      <c r="F332" s="2919"/>
      <c r="G332" s="2919"/>
      <c r="H332" s="2919"/>
      <c r="I332" s="3534"/>
      <c r="J332" s="3499"/>
      <c r="K332" s="3499"/>
      <c r="L332" s="3496"/>
      <c r="M332" s="1771">
        <v>4</v>
      </c>
      <c r="N332" s="1770" t="s">
        <v>2252</v>
      </c>
      <c r="O332" s="3549"/>
      <c r="P332" s="1208" t="s">
        <v>2214</v>
      </c>
      <c r="Q332" s="1208" t="s">
        <v>0</v>
      </c>
      <c r="R332" s="1208" t="s">
        <v>0</v>
      </c>
      <c r="S332" s="1208" t="s">
        <v>0</v>
      </c>
      <c r="T332" s="1208" t="s">
        <v>0</v>
      </c>
      <c r="U332" s="1208" t="s">
        <v>0</v>
      </c>
      <c r="V332" s="1208" t="s">
        <v>0</v>
      </c>
      <c r="W332" s="1208" t="s">
        <v>0</v>
      </c>
      <c r="X332" s="1208" t="s">
        <v>0</v>
      </c>
      <c r="Y332" s="1208" t="s">
        <v>0</v>
      </c>
      <c r="Z332" s="115"/>
      <c r="AA332" s="115"/>
      <c r="AB332" s="1769"/>
      <c r="AC332" s="1768">
        <v>40000000</v>
      </c>
      <c r="AD332" s="1773"/>
      <c r="AE332" s="1766"/>
      <c r="AF332" s="115"/>
      <c r="AG332" s="115"/>
      <c r="AH332" s="2294">
        <f t="shared" si="0"/>
        <v>40000000</v>
      </c>
      <c r="AI332" s="115"/>
      <c r="AJ332" s="115"/>
      <c r="AK332" s="115"/>
      <c r="AL332" s="115"/>
      <c r="AM332" s="115"/>
      <c r="AN332" s="115">
        <f t="shared" si="1"/>
        <v>0</v>
      </c>
      <c r="AO332" s="115"/>
      <c r="AP332" s="115"/>
      <c r="AQ332" s="115"/>
      <c r="AR332" s="115"/>
      <c r="AS332" s="115"/>
      <c r="AT332" s="115"/>
      <c r="AU332" s="1765">
        <f>+AC332</f>
        <v>40000000</v>
      </c>
      <c r="AV332" s="115"/>
      <c r="AW332" s="1765"/>
      <c r="AX332" s="115"/>
      <c r="AY332" s="115"/>
      <c r="AZ332" s="115"/>
      <c r="BA332" s="161"/>
    </row>
    <row r="333" spans="1:53" ht="15.75" customHeight="1" x14ac:dyDescent="0.2">
      <c r="A333" s="2835"/>
      <c r="B333" s="3150"/>
      <c r="C333" s="3508"/>
      <c r="D333" s="3524"/>
      <c r="E333" s="3519"/>
      <c r="F333" s="2919"/>
      <c r="G333" s="2919"/>
      <c r="H333" s="2919"/>
      <c r="I333" s="3534"/>
      <c r="J333" s="3499"/>
      <c r="K333" s="3499"/>
      <c r="L333" s="3496"/>
      <c r="M333" s="1771">
        <v>5</v>
      </c>
      <c r="N333" s="1770" t="s">
        <v>2251</v>
      </c>
      <c r="O333" s="3549"/>
      <c r="P333" s="1208" t="s">
        <v>2217</v>
      </c>
      <c r="Q333" s="1208" t="s">
        <v>0</v>
      </c>
      <c r="R333" s="1208" t="s">
        <v>0</v>
      </c>
      <c r="S333" s="1208" t="s">
        <v>0</v>
      </c>
      <c r="T333" s="1208" t="s">
        <v>0</v>
      </c>
      <c r="U333" s="1208" t="s">
        <v>0</v>
      </c>
      <c r="V333" s="1208" t="s">
        <v>0</v>
      </c>
      <c r="W333" s="1208" t="s">
        <v>0</v>
      </c>
      <c r="X333" s="1208" t="s">
        <v>0</v>
      </c>
      <c r="Y333" s="1208" t="s">
        <v>0</v>
      </c>
      <c r="Z333" s="115"/>
      <c r="AA333" s="115"/>
      <c r="AB333" s="1769"/>
      <c r="AC333" s="1768">
        <v>38500000</v>
      </c>
      <c r="AD333" s="1773"/>
      <c r="AE333" s="1766"/>
      <c r="AF333" s="115"/>
      <c r="AG333" s="115"/>
      <c r="AH333" s="2294">
        <f t="shared" si="0"/>
        <v>38500000</v>
      </c>
      <c r="AI333" s="115"/>
      <c r="AJ333" s="115"/>
      <c r="AK333" s="115"/>
      <c r="AL333" s="115"/>
      <c r="AM333" s="115"/>
      <c r="AN333" s="115">
        <f t="shared" si="1"/>
        <v>0</v>
      </c>
      <c r="AO333" s="115"/>
      <c r="AP333" s="115"/>
      <c r="AQ333" s="115"/>
      <c r="AR333" s="115"/>
      <c r="AS333" s="115"/>
      <c r="AT333" s="115"/>
      <c r="AU333" s="1765">
        <v>38500000</v>
      </c>
      <c r="AV333" s="115"/>
      <c r="AW333" s="1765">
        <v>26250000</v>
      </c>
      <c r="AX333" s="115"/>
      <c r="AY333" s="115"/>
      <c r="AZ333" s="115"/>
      <c r="BA333" s="161"/>
    </row>
    <row r="334" spans="1:53" ht="15.75" customHeight="1" x14ac:dyDescent="0.2">
      <c r="A334" s="2835"/>
      <c r="B334" s="3150"/>
      <c r="C334" s="3508"/>
      <c r="D334" s="3524"/>
      <c r="E334" s="3519"/>
      <c r="F334" s="2919"/>
      <c r="G334" s="2919"/>
      <c r="H334" s="2919"/>
      <c r="I334" s="3534"/>
      <c r="J334" s="3499"/>
      <c r="K334" s="3499"/>
      <c r="L334" s="3496"/>
      <c r="M334" s="1771">
        <v>6</v>
      </c>
      <c r="N334" s="1770" t="s">
        <v>2250</v>
      </c>
      <c r="O334" s="3549"/>
      <c r="P334" s="1208" t="s">
        <v>2249</v>
      </c>
      <c r="Q334" s="1208"/>
      <c r="R334" s="1208"/>
      <c r="S334" s="1208"/>
      <c r="T334" s="1208"/>
      <c r="U334" s="1208" t="s">
        <v>0</v>
      </c>
      <c r="V334" s="1208" t="s">
        <v>0</v>
      </c>
      <c r="W334" s="1208" t="s">
        <v>0</v>
      </c>
      <c r="X334" s="1208" t="s">
        <v>0</v>
      </c>
      <c r="Y334" s="1208" t="s">
        <v>0</v>
      </c>
      <c r="Z334" s="115"/>
      <c r="AA334" s="115"/>
      <c r="AB334" s="1769"/>
      <c r="AC334" s="1768">
        <v>200000000</v>
      </c>
      <c r="AD334" s="1773"/>
      <c r="AE334" s="1766"/>
      <c r="AF334" s="115"/>
      <c r="AG334" s="115"/>
      <c r="AH334" s="2294">
        <f t="shared" si="0"/>
        <v>200000000</v>
      </c>
      <c r="AI334" s="115"/>
      <c r="AJ334" s="115"/>
      <c r="AK334" s="115"/>
      <c r="AL334" s="115"/>
      <c r="AM334" s="115"/>
      <c r="AN334" s="115">
        <f t="shared" si="1"/>
        <v>0</v>
      </c>
      <c r="AO334" s="115"/>
      <c r="AP334" s="115"/>
      <c r="AQ334" s="115"/>
      <c r="AR334" s="115"/>
      <c r="AS334" s="115"/>
      <c r="AT334" s="115"/>
      <c r="AU334" s="1765">
        <f t="shared" ref="AU334:AU342" si="3">+AC334</f>
        <v>200000000</v>
      </c>
      <c r="AV334" s="115"/>
      <c r="AW334" s="1765"/>
      <c r="AX334" s="115"/>
      <c r="AY334" s="115"/>
      <c r="AZ334" s="115"/>
      <c r="BA334" s="161"/>
    </row>
    <row r="335" spans="1:53" ht="15.75" customHeight="1" x14ac:dyDescent="0.2">
      <c r="A335" s="2835"/>
      <c r="B335" s="3150"/>
      <c r="C335" s="3508"/>
      <c r="D335" s="3524"/>
      <c r="E335" s="3519"/>
      <c r="F335" s="2919"/>
      <c r="G335" s="2919"/>
      <c r="H335" s="2919"/>
      <c r="I335" s="3534"/>
      <c r="J335" s="3499"/>
      <c r="K335" s="3499"/>
      <c r="L335" s="3496"/>
      <c r="M335" s="1771">
        <v>7</v>
      </c>
      <c r="N335" s="1770" t="s">
        <v>2248</v>
      </c>
      <c r="O335" s="3549"/>
      <c r="P335" s="1208" t="s">
        <v>2214</v>
      </c>
      <c r="Q335" s="1208"/>
      <c r="R335" s="1208"/>
      <c r="S335" s="1208"/>
      <c r="T335" s="1208"/>
      <c r="U335" s="1208" t="s">
        <v>0</v>
      </c>
      <c r="V335" s="1208" t="s">
        <v>0</v>
      </c>
      <c r="W335" s="1208" t="s">
        <v>0</v>
      </c>
      <c r="X335" s="1208" t="s">
        <v>0</v>
      </c>
      <c r="Y335" s="1208" t="s">
        <v>0</v>
      </c>
      <c r="Z335" s="115"/>
      <c r="AA335" s="115"/>
      <c r="AB335" s="1769"/>
      <c r="AC335" s="1768">
        <v>30000000</v>
      </c>
      <c r="AD335" s="1773"/>
      <c r="AE335" s="1766"/>
      <c r="AF335" s="115"/>
      <c r="AG335" s="115"/>
      <c r="AH335" s="2294">
        <f t="shared" si="0"/>
        <v>30000000</v>
      </c>
      <c r="AI335" s="115"/>
      <c r="AJ335" s="115"/>
      <c r="AK335" s="115"/>
      <c r="AL335" s="115"/>
      <c r="AM335" s="115"/>
      <c r="AN335" s="115">
        <f t="shared" si="1"/>
        <v>0</v>
      </c>
      <c r="AO335" s="115"/>
      <c r="AP335" s="115"/>
      <c r="AQ335" s="115"/>
      <c r="AR335" s="115"/>
      <c r="AS335" s="115"/>
      <c r="AT335" s="115"/>
      <c r="AU335" s="1765">
        <f t="shared" si="3"/>
        <v>30000000</v>
      </c>
      <c r="AV335" s="115"/>
      <c r="AW335" s="1765"/>
      <c r="AX335" s="115"/>
      <c r="AY335" s="115"/>
      <c r="AZ335" s="115"/>
      <c r="BA335" s="161"/>
    </row>
    <row r="336" spans="1:53" ht="15.75" customHeight="1" x14ac:dyDescent="0.2">
      <c r="A336" s="2835"/>
      <c r="B336" s="3150"/>
      <c r="C336" s="3508"/>
      <c r="D336" s="3524"/>
      <c r="E336" s="3519"/>
      <c r="F336" s="2919"/>
      <c r="G336" s="2919"/>
      <c r="H336" s="2919"/>
      <c r="I336" s="3534"/>
      <c r="J336" s="3499"/>
      <c r="K336" s="3499"/>
      <c r="L336" s="3496"/>
      <c r="M336" s="1771">
        <v>8</v>
      </c>
      <c r="N336" s="1770" t="s">
        <v>2247</v>
      </c>
      <c r="O336" s="3549"/>
      <c r="P336" s="1208" t="s">
        <v>2217</v>
      </c>
      <c r="Q336" s="1208"/>
      <c r="R336" s="1208"/>
      <c r="S336" s="1208"/>
      <c r="T336" s="1208"/>
      <c r="U336" s="1208" t="s">
        <v>0</v>
      </c>
      <c r="V336" s="1208" t="s">
        <v>0</v>
      </c>
      <c r="W336" s="1208" t="s">
        <v>0</v>
      </c>
      <c r="X336" s="1208" t="s">
        <v>0</v>
      </c>
      <c r="Y336" s="1208" t="s">
        <v>0</v>
      </c>
      <c r="Z336" s="115"/>
      <c r="AA336" s="115"/>
      <c r="AB336" s="1769"/>
      <c r="AC336" s="1768">
        <v>20000000</v>
      </c>
      <c r="AD336" s="1773"/>
      <c r="AE336" s="1766"/>
      <c r="AF336" s="115"/>
      <c r="AG336" s="115"/>
      <c r="AH336" s="2294">
        <f t="shared" si="0"/>
        <v>20000000</v>
      </c>
      <c r="AI336" s="115"/>
      <c r="AJ336" s="115"/>
      <c r="AK336" s="115"/>
      <c r="AL336" s="115"/>
      <c r="AM336" s="115"/>
      <c r="AN336" s="115">
        <f t="shared" si="1"/>
        <v>0</v>
      </c>
      <c r="AO336" s="115"/>
      <c r="AP336" s="115"/>
      <c r="AQ336" s="115"/>
      <c r="AR336" s="115"/>
      <c r="AS336" s="115"/>
      <c r="AT336" s="115"/>
      <c r="AU336" s="1765">
        <f t="shared" si="3"/>
        <v>20000000</v>
      </c>
      <c r="AV336" s="115"/>
      <c r="AW336" s="1765"/>
      <c r="AX336" s="115"/>
      <c r="AY336" s="115"/>
      <c r="AZ336" s="115"/>
      <c r="BA336" s="161"/>
    </row>
    <row r="337" spans="1:53" ht="15.75" customHeight="1" thickBot="1" x14ac:dyDescent="0.25">
      <c r="A337" s="2835"/>
      <c r="B337" s="3150"/>
      <c r="C337" s="3508"/>
      <c r="D337" s="3524"/>
      <c r="E337" s="3520"/>
      <c r="F337" s="3523"/>
      <c r="G337" s="3532"/>
      <c r="H337" s="3532"/>
      <c r="I337" s="3535"/>
      <c r="J337" s="3499"/>
      <c r="K337" s="3499"/>
      <c r="L337" s="3496"/>
      <c r="M337" s="1771">
        <v>9</v>
      </c>
      <c r="N337" s="1770" t="s">
        <v>2246</v>
      </c>
      <c r="O337" s="3549"/>
      <c r="P337" s="1208" t="s">
        <v>2217</v>
      </c>
      <c r="Q337" s="115"/>
      <c r="R337" s="1208"/>
      <c r="S337" s="1208"/>
      <c r="T337" s="1208"/>
      <c r="U337" s="1208" t="s">
        <v>0</v>
      </c>
      <c r="V337" s="1208" t="s">
        <v>0</v>
      </c>
      <c r="W337" s="1208" t="s">
        <v>0</v>
      </c>
      <c r="X337" s="1208" t="s">
        <v>0</v>
      </c>
      <c r="Y337" s="1208" t="s">
        <v>0</v>
      </c>
      <c r="Z337" s="115"/>
      <c r="AA337" s="115"/>
      <c r="AB337" s="1769"/>
      <c r="AC337" s="1768">
        <v>10000000</v>
      </c>
      <c r="AD337" s="1773"/>
      <c r="AE337" s="1766"/>
      <c r="AF337" s="115"/>
      <c r="AG337" s="115"/>
      <c r="AH337" s="2294">
        <f t="shared" si="0"/>
        <v>10000000</v>
      </c>
      <c r="AI337" s="115"/>
      <c r="AJ337" s="115"/>
      <c r="AK337" s="115"/>
      <c r="AL337" s="115"/>
      <c r="AM337" s="115"/>
      <c r="AN337" s="115">
        <f t="shared" si="1"/>
        <v>0</v>
      </c>
      <c r="AO337" s="115"/>
      <c r="AP337" s="115"/>
      <c r="AQ337" s="115"/>
      <c r="AR337" s="115"/>
      <c r="AS337" s="115"/>
      <c r="AT337" s="115"/>
      <c r="AU337" s="1765">
        <f t="shared" si="3"/>
        <v>10000000</v>
      </c>
      <c r="AV337" s="115"/>
      <c r="AW337" s="1765"/>
      <c r="AX337" s="115"/>
      <c r="AY337" s="115"/>
      <c r="AZ337" s="115"/>
      <c r="BA337" s="161"/>
    </row>
    <row r="338" spans="1:53" ht="15.75" customHeight="1" x14ac:dyDescent="0.2">
      <c r="A338" s="2835"/>
      <c r="B338" s="3150"/>
      <c r="C338" s="2835"/>
      <c r="D338" s="2835"/>
      <c r="E338" s="3521" t="s">
        <v>544</v>
      </c>
      <c r="F338" s="3522" t="s">
        <v>543</v>
      </c>
      <c r="G338" s="2902">
        <v>50</v>
      </c>
      <c r="H338" s="2902">
        <v>100</v>
      </c>
      <c r="I338" s="3533">
        <v>20</v>
      </c>
      <c r="J338" s="3499"/>
      <c r="K338" s="3499"/>
      <c r="L338" s="3496"/>
      <c r="M338" s="1771">
        <v>10</v>
      </c>
      <c r="N338" s="1770" t="s">
        <v>2245</v>
      </c>
      <c r="O338" s="3549"/>
      <c r="P338" s="1208" t="s">
        <v>2217</v>
      </c>
      <c r="Q338" s="1208"/>
      <c r="R338" s="1208"/>
      <c r="S338" s="1208"/>
      <c r="T338" s="1208"/>
      <c r="U338" s="1208" t="s">
        <v>0</v>
      </c>
      <c r="V338" s="1208" t="s">
        <v>0</v>
      </c>
      <c r="W338" s="1208" t="s">
        <v>0</v>
      </c>
      <c r="X338" s="1208" t="s">
        <v>0</v>
      </c>
      <c r="Y338" s="1208" t="s">
        <v>0</v>
      </c>
      <c r="Z338" s="115"/>
      <c r="AA338" s="115"/>
      <c r="AB338" s="1769"/>
      <c r="AC338" s="1768">
        <v>40000000</v>
      </c>
      <c r="AD338" s="1773"/>
      <c r="AE338" s="1766"/>
      <c r="AF338" s="115"/>
      <c r="AG338" s="115"/>
      <c r="AH338" s="2294">
        <f t="shared" si="0"/>
        <v>40000000</v>
      </c>
      <c r="AI338" s="115"/>
      <c r="AJ338" s="115"/>
      <c r="AK338" s="115"/>
      <c r="AL338" s="115"/>
      <c r="AM338" s="115"/>
      <c r="AN338" s="115">
        <f t="shared" si="1"/>
        <v>0</v>
      </c>
      <c r="AO338" s="115"/>
      <c r="AP338" s="115"/>
      <c r="AQ338" s="115"/>
      <c r="AR338" s="115"/>
      <c r="AS338" s="115"/>
      <c r="AT338" s="115"/>
      <c r="AU338" s="1765">
        <f t="shared" si="3"/>
        <v>40000000</v>
      </c>
      <c r="AV338" s="115"/>
      <c r="AW338" s="1765"/>
      <c r="AX338" s="115"/>
      <c r="AY338" s="115"/>
      <c r="AZ338" s="115"/>
      <c r="BA338" s="161"/>
    </row>
    <row r="339" spans="1:53" ht="15.75" customHeight="1" x14ac:dyDescent="0.2">
      <c r="A339" s="2835"/>
      <c r="B339" s="3150"/>
      <c r="C339" s="2835"/>
      <c r="D339" s="2835"/>
      <c r="E339" s="3519"/>
      <c r="F339" s="2919"/>
      <c r="G339" s="2919"/>
      <c r="H339" s="2919"/>
      <c r="I339" s="3534"/>
      <c r="J339" s="3499"/>
      <c r="K339" s="3499"/>
      <c r="L339" s="3496"/>
      <c r="M339" s="1771">
        <v>11</v>
      </c>
      <c r="N339" s="1770" t="s">
        <v>2244</v>
      </c>
      <c r="O339" s="3549"/>
      <c r="P339" s="1208" t="s">
        <v>2217</v>
      </c>
      <c r="Q339" s="1208"/>
      <c r="R339" s="1208"/>
      <c r="S339" s="1208"/>
      <c r="T339" s="1208"/>
      <c r="U339" s="1208" t="s">
        <v>0</v>
      </c>
      <c r="V339" s="1208" t="s">
        <v>0</v>
      </c>
      <c r="W339" s="1208" t="s">
        <v>0</v>
      </c>
      <c r="X339" s="1208" t="s">
        <v>0</v>
      </c>
      <c r="Y339" s="1208" t="s">
        <v>0</v>
      </c>
      <c r="Z339" s="115"/>
      <c r="AA339" s="115"/>
      <c r="AB339" s="1769"/>
      <c r="AC339" s="1768">
        <v>100000000</v>
      </c>
      <c r="AD339" s="1773"/>
      <c r="AE339" s="1766"/>
      <c r="AF339" s="115"/>
      <c r="AG339" s="115"/>
      <c r="AH339" s="2294">
        <f t="shared" si="0"/>
        <v>100000000</v>
      </c>
      <c r="AI339" s="115"/>
      <c r="AJ339" s="115"/>
      <c r="AK339" s="115"/>
      <c r="AL339" s="115"/>
      <c r="AM339" s="115"/>
      <c r="AN339" s="115">
        <f t="shared" si="1"/>
        <v>0</v>
      </c>
      <c r="AO339" s="115"/>
      <c r="AP339" s="115"/>
      <c r="AQ339" s="115"/>
      <c r="AR339" s="115"/>
      <c r="AS339" s="115"/>
      <c r="AT339" s="115"/>
      <c r="AU339" s="1765">
        <f t="shared" si="3"/>
        <v>100000000</v>
      </c>
      <c r="AV339" s="115"/>
      <c r="AW339" s="1765"/>
      <c r="AX339" s="115"/>
      <c r="AY339" s="115"/>
      <c r="AZ339" s="115"/>
      <c r="BA339" s="161"/>
    </row>
    <row r="340" spans="1:53" x14ac:dyDescent="0.2">
      <c r="A340" s="2835"/>
      <c r="B340" s="3150"/>
      <c r="C340" s="2835"/>
      <c r="D340" s="2835"/>
      <c r="E340" s="3519"/>
      <c r="F340" s="2919"/>
      <c r="G340" s="2919"/>
      <c r="H340" s="2919"/>
      <c r="I340" s="3534"/>
      <c r="J340" s="3499"/>
      <c r="K340" s="3499"/>
      <c r="L340" s="3496"/>
      <c r="M340" s="1771">
        <v>12</v>
      </c>
      <c r="N340" s="1770" t="s">
        <v>2243</v>
      </c>
      <c r="O340" s="3549"/>
      <c r="P340" s="1208" t="s">
        <v>2214</v>
      </c>
      <c r="Q340" s="1208"/>
      <c r="R340" s="1208"/>
      <c r="S340" s="1208"/>
      <c r="T340" s="1208"/>
      <c r="U340" s="1208" t="s">
        <v>0</v>
      </c>
      <c r="V340" s="1208" t="s">
        <v>0</v>
      </c>
      <c r="W340" s="1208" t="s">
        <v>0</v>
      </c>
      <c r="X340" s="1208" t="s">
        <v>0</v>
      </c>
      <c r="Y340" s="1208" t="s">
        <v>0</v>
      </c>
      <c r="Z340" s="115"/>
      <c r="AA340" s="115"/>
      <c r="AB340" s="1769"/>
      <c r="AC340" s="1768">
        <v>50000000</v>
      </c>
      <c r="AD340" s="1773"/>
      <c r="AE340" s="1766"/>
      <c r="AF340" s="115"/>
      <c r="AG340" s="115"/>
      <c r="AH340" s="2294">
        <f t="shared" si="0"/>
        <v>50000000</v>
      </c>
      <c r="AI340" s="115"/>
      <c r="AJ340" s="115"/>
      <c r="AK340" s="115"/>
      <c r="AL340" s="115"/>
      <c r="AM340" s="115"/>
      <c r="AN340" s="115">
        <f t="shared" si="1"/>
        <v>0</v>
      </c>
      <c r="AO340" s="115"/>
      <c r="AP340" s="115"/>
      <c r="AQ340" s="115"/>
      <c r="AR340" s="115"/>
      <c r="AS340" s="115"/>
      <c r="AT340" s="115"/>
      <c r="AU340" s="1765">
        <f t="shared" si="3"/>
        <v>50000000</v>
      </c>
      <c r="AV340" s="115"/>
      <c r="AW340" s="1765"/>
      <c r="AX340" s="115"/>
      <c r="AY340" s="115"/>
      <c r="AZ340" s="115"/>
      <c r="BA340" s="161"/>
    </row>
    <row r="341" spans="1:53" ht="15.75" customHeight="1" thickBot="1" x14ac:dyDescent="0.25">
      <c r="A341" s="2835"/>
      <c r="B341" s="3150"/>
      <c r="C341" s="2835"/>
      <c r="D341" s="2835"/>
      <c r="E341" s="3520"/>
      <c r="F341" s="3523"/>
      <c r="G341" s="3532"/>
      <c r="H341" s="3532"/>
      <c r="I341" s="3535"/>
      <c r="J341" s="3499"/>
      <c r="K341" s="3499"/>
      <c r="L341" s="3496"/>
      <c r="M341" s="1771">
        <v>13</v>
      </c>
      <c r="N341" s="1770" t="s">
        <v>2242</v>
      </c>
      <c r="O341" s="3549"/>
      <c r="P341" s="1208" t="s">
        <v>2214</v>
      </c>
      <c r="Q341" s="1208"/>
      <c r="R341" s="1208"/>
      <c r="S341" s="1208"/>
      <c r="T341" s="115"/>
      <c r="U341" s="1208" t="s">
        <v>0</v>
      </c>
      <c r="V341" s="1208" t="s">
        <v>0</v>
      </c>
      <c r="W341" s="1208" t="s">
        <v>0</v>
      </c>
      <c r="X341" s="1208" t="s">
        <v>0</v>
      </c>
      <c r="Y341" s="1208" t="s">
        <v>0</v>
      </c>
      <c r="Z341" s="115"/>
      <c r="AA341" s="115"/>
      <c r="AB341" s="1769"/>
      <c r="AC341" s="1768">
        <v>10000000</v>
      </c>
      <c r="AD341" s="1773"/>
      <c r="AE341" s="1766"/>
      <c r="AF341" s="115"/>
      <c r="AG341" s="115"/>
      <c r="AH341" s="2294">
        <f t="shared" si="0"/>
        <v>10000000</v>
      </c>
      <c r="AI341" s="115"/>
      <c r="AJ341" s="115"/>
      <c r="AK341" s="115"/>
      <c r="AL341" s="115"/>
      <c r="AM341" s="115"/>
      <c r="AN341" s="115">
        <f t="shared" si="1"/>
        <v>0</v>
      </c>
      <c r="AO341" s="115"/>
      <c r="AP341" s="115"/>
      <c r="AQ341" s="115"/>
      <c r="AR341" s="115"/>
      <c r="AS341" s="115"/>
      <c r="AT341" s="115"/>
      <c r="AU341" s="1765">
        <f t="shared" si="3"/>
        <v>10000000</v>
      </c>
      <c r="AV341" s="115"/>
      <c r="AW341" s="1765"/>
      <c r="AX341" s="115"/>
      <c r="AY341" s="115"/>
      <c r="AZ341" s="115"/>
      <c r="BA341" s="161"/>
    </row>
    <row r="342" spans="1:53" ht="33" customHeight="1" thickBot="1" x14ac:dyDescent="0.25">
      <c r="A342" s="2835"/>
      <c r="B342" s="3149"/>
      <c r="C342" s="2835"/>
      <c r="D342" s="2914"/>
      <c r="E342" s="1778" t="s">
        <v>542</v>
      </c>
      <c r="F342" s="298" t="s">
        <v>541</v>
      </c>
      <c r="G342" s="297">
        <v>0</v>
      </c>
      <c r="H342" s="293">
        <v>4</v>
      </c>
      <c r="I342" s="292">
        <v>1</v>
      </c>
      <c r="J342" s="3499"/>
      <c r="K342" s="3500"/>
      <c r="L342" s="3497"/>
      <c r="M342" s="1771">
        <v>14</v>
      </c>
      <c r="N342" s="1777" t="s">
        <v>2241</v>
      </c>
      <c r="O342" s="3550"/>
      <c r="P342" s="1208" t="s">
        <v>2214</v>
      </c>
      <c r="Q342" s="1208" t="s">
        <v>0</v>
      </c>
      <c r="R342" s="1208" t="s">
        <v>0</v>
      </c>
      <c r="S342" s="1208" t="s">
        <v>0</v>
      </c>
      <c r="T342" s="1208" t="s">
        <v>0</v>
      </c>
      <c r="U342" s="1208" t="s">
        <v>0</v>
      </c>
      <c r="V342" s="1208" t="s">
        <v>0</v>
      </c>
      <c r="W342" s="1208" t="s">
        <v>0</v>
      </c>
      <c r="X342" s="1208" t="s">
        <v>0</v>
      </c>
      <c r="Y342" s="1208" t="s">
        <v>0</v>
      </c>
      <c r="Z342" s="115"/>
      <c r="AA342" s="115"/>
      <c r="AB342" s="1769"/>
      <c r="AC342" s="1768">
        <v>10000000</v>
      </c>
      <c r="AD342" s="1773"/>
      <c r="AE342" s="1766"/>
      <c r="AF342" s="115"/>
      <c r="AG342" s="115"/>
      <c r="AH342" s="2294">
        <f t="shared" si="0"/>
        <v>10000000</v>
      </c>
      <c r="AI342" s="115"/>
      <c r="AJ342" s="115"/>
      <c r="AK342" s="115"/>
      <c r="AL342" s="115"/>
      <c r="AM342" s="115"/>
      <c r="AN342" s="115">
        <f t="shared" si="1"/>
        <v>0</v>
      </c>
      <c r="AO342" s="115"/>
      <c r="AP342" s="115"/>
      <c r="AQ342" s="115"/>
      <c r="AR342" s="115"/>
      <c r="AS342" s="115"/>
      <c r="AT342" s="115"/>
      <c r="AU342" s="1765">
        <f t="shared" si="3"/>
        <v>10000000</v>
      </c>
      <c r="AV342" s="115"/>
      <c r="AW342" s="1765"/>
      <c r="AX342" s="115"/>
      <c r="AY342" s="115"/>
      <c r="AZ342" s="115"/>
      <c r="BA342" s="161"/>
    </row>
    <row r="343" spans="1:53" ht="15.75" customHeight="1" x14ac:dyDescent="0.2">
      <c r="A343" s="2835"/>
      <c r="B343" s="3099" t="s">
        <v>1122</v>
      </c>
      <c r="C343" s="3096" t="s">
        <v>1124</v>
      </c>
      <c r="D343" s="3107" t="s">
        <v>1123</v>
      </c>
      <c r="E343" s="3521" t="s">
        <v>540</v>
      </c>
      <c r="F343" s="295" t="s">
        <v>539</v>
      </c>
      <c r="G343" s="3555">
        <v>1</v>
      </c>
      <c r="H343" s="2902">
        <v>60</v>
      </c>
      <c r="I343" s="2881">
        <v>15</v>
      </c>
      <c r="J343" s="3554" t="s">
        <v>2240</v>
      </c>
      <c r="K343" s="3501" t="s">
        <v>2239</v>
      </c>
      <c r="L343" s="3542" t="s">
        <v>2238</v>
      </c>
      <c r="M343" s="1771">
        <v>1</v>
      </c>
      <c r="N343" s="1770" t="s">
        <v>2237</v>
      </c>
      <c r="O343" s="3551" t="s">
        <v>2236</v>
      </c>
      <c r="P343" s="1208" t="s">
        <v>2217</v>
      </c>
      <c r="Q343" s="1208" t="s">
        <v>0</v>
      </c>
      <c r="R343" s="1208" t="s">
        <v>0</v>
      </c>
      <c r="S343" s="1208" t="s">
        <v>0</v>
      </c>
      <c r="T343" s="1208" t="s">
        <v>0</v>
      </c>
      <c r="U343" s="1208" t="s">
        <v>0</v>
      </c>
      <c r="V343" s="1208" t="s">
        <v>0</v>
      </c>
      <c r="W343" s="1208" t="s">
        <v>0</v>
      </c>
      <c r="X343" s="1208" t="s">
        <v>0</v>
      </c>
      <c r="Y343" s="1208" t="s">
        <v>0</v>
      </c>
      <c r="Z343" s="115"/>
      <c r="AA343" s="1776">
        <v>44022</v>
      </c>
      <c r="AB343" s="1769"/>
      <c r="AC343" s="1768">
        <v>38500000</v>
      </c>
      <c r="AD343" s="1775"/>
      <c r="AE343" s="1766"/>
      <c r="AF343" s="115"/>
      <c r="AG343" s="115"/>
      <c r="AH343" s="2294">
        <f t="shared" si="0"/>
        <v>38500000</v>
      </c>
      <c r="AI343" s="115"/>
      <c r="AJ343" s="115"/>
      <c r="AK343" s="115"/>
      <c r="AL343" s="115"/>
      <c r="AM343" s="115"/>
      <c r="AN343" s="115">
        <f t="shared" si="1"/>
        <v>0</v>
      </c>
      <c r="AO343" s="115"/>
      <c r="AP343" s="115"/>
      <c r="AQ343" s="115"/>
      <c r="AR343" s="115"/>
      <c r="AS343" s="115"/>
      <c r="AT343" s="115"/>
      <c r="AU343" s="1765">
        <f t="shared" ref="AU343:AU361" si="4">+AC343+AD343</f>
        <v>38500000</v>
      </c>
      <c r="AV343" s="115"/>
      <c r="AW343" s="1765">
        <v>26250000</v>
      </c>
      <c r="AX343" s="115"/>
      <c r="AY343" s="115"/>
      <c r="AZ343" s="115"/>
      <c r="BA343" s="161"/>
    </row>
    <row r="344" spans="1:53" ht="15.75" customHeight="1" x14ac:dyDescent="0.2">
      <c r="A344" s="2835"/>
      <c r="B344" s="3150"/>
      <c r="C344" s="3508"/>
      <c r="D344" s="3524"/>
      <c r="E344" s="3519"/>
      <c r="F344" s="1774"/>
      <c r="G344" s="3556"/>
      <c r="H344" s="2919"/>
      <c r="I344" s="3557"/>
      <c r="J344" s="3554"/>
      <c r="K344" s="3502"/>
      <c r="L344" s="3543"/>
      <c r="M344" s="1771">
        <v>2</v>
      </c>
      <c r="N344" s="1770" t="s">
        <v>2235</v>
      </c>
      <c r="O344" s="3552"/>
      <c r="P344" s="1208" t="s">
        <v>2217</v>
      </c>
      <c r="Q344" s="115"/>
      <c r="R344" s="115"/>
      <c r="S344" s="115"/>
      <c r="T344" s="115"/>
      <c r="U344" s="1208" t="s">
        <v>0</v>
      </c>
      <c r="V344" s="1208" t="s">
        <v>0</v>
      </c>
      <c r="W344" s="1208" t="s">
        <v>0</v>
      </c>
      <c r="X344" s="1208" t="s">
        <v>0</v>
      </c>
      <c r="Y344" s="1208" t="s">
        <v>0</v>
      </c>
      <c r="Z344" s="115"/>
      <c r="AA344" s="115"/>
      <c r="AB344" s="1769"/>
      <c r="AC344" s="1768">
        <v>210000000</v>
      </c>
      <c r="AD344" s="1773"/>
      <c r="AE344" s="1766"/>
      <c r="AF344" s="115"/>
      <c r="AG344" s="115"/>
      <c r="AH344" s="2294">
        <f t="shared" si="0"/>
        <v>210000000</v>
      </c>
      <c r="AI344" s="115"/>
      <c r="AJ344" s="115"/>
      <c r="AK344" s="115"/>
      <c r="AL344" s="115"/>
      <c r="AM344" s="115"/>
      <c r="AN344" s="115">
        <f t="shared" si="1"/>
        <v>0</v>
      </c>
      <c r="AO344" s="115"/>
      <c r="AP344" s="115"/>
      <c r="AQ344" s="115"/>
      <c r="AR344" s="115"/>
      <c r="AS344" s="115"/>
      <c r="AT344" s="115"/>
      <c r="AU344" s="1765">
        <f t="shared" si="4"/>
        <v>210000000</v>
      </c>
      <c r="AV344" s="115"/>
      <c r="AW344" s="1765"/>
      <c r="AX344" s="115"/>
      <c r="AY344" s="115"/>
      <c r="AZ344" s="115"/>
      <c r="BA344" s="161"/>
    </row>
    <row r="345" spans="1:53" ht="15.75" customHeight="1" x14ac:dyDescent="0.2">
      <c r="A345" s="2835"/>
      <c r="B345" s="3150"/>
      <c r="C345" s="3508"/>
      <c r="D345" s="3524"/>
      <c r="E345" s="3519"/>
      <c r="F345" s="1774"/>
      <c r="G345" s="3556"/>
      <c r="H345" s="2919"/>
      <c r="I345" s="3557"/>
      <c r="J345" s="3554"/>
      <c r="K345" s="3502"/>
      <c r="L345" s="3543"/>
      <c r="M345" s="1771">
        <v>3</v>
      </c>
      <c r="N345" s="1770" t="s">
        <v>2234</v>
      </c>
      <c r="O345" s="3552"/>
      <c r="P345" s="1208" t="s">
        <v>2217</v>
      </c>
      <c r="Q345" s="1208"/>
      <c r="R345" s="1208"/>
      <c r="S345" s="1208"/>
      <c r="T345" s="1208"/>
      <c r="U345" s="1208" t="s">
        <v>0</v>
      </c>
      <c r="V345" s="1208" t="s">
        <v>0</v>
      </c>
      <c r="W345" s="1208" t="s">
        <v>0</v>
      </c>
      <c r="X345" s="1208" t="s">
        <v>0</v>
      </c>
      <c r="Y345" s="1208" t="s">
        <v>0</v>
      </c>
      <c r="Z345" s="115"/>
      <c r="AA345" s="115"/>
      <c r="AB345" s="1769"/>
      <c r="AC345" s="1768">
        <v>31900000</v>
      </c>
      <c r="AD345" s="1773"/>
      <c r="AE345" s="1766"/>
      <c r="AF345" s="115"/>
      <c r="AG345" s="115"/>
      <c r="AH345" s="2294">
        <f t="shared" si="0"/>
        <v>31900000</v>
      </c>
      <c r="AI345" s="115"/>
      <c r="AJ345" s="115"/>
      <c r="AK345" s="115"/>
      <c r="AL345" s="115"/>
      <c r="AM345" s="115"/>
      <c r="AN345" s="115">
        <f t="shared" si="1"/>
        <v>0</v>
      </c>
      <c r="AO345" s="115"/>
      <c r="AP345" s="115"/>
      <c r="AQ345" s="115"/>
      <c r="AR345" s="115"/>
      <c r="AS345" s="115"/>
      <c r="AT345" s="115"/>
      <c r="AU345" s="1765">
        <f t="shared" si="4"/>
        <v>31900000</v>
      </c>
      <c r="AV345" s="115"/>
      <c r="AW345" s="1765">
        <v>17400000</v>
      </c>
      <c r="AX345" s="115"/>
      <c r="AY345" s="115"/>
      <c r="AZ345" s="115"/>
      <c r="BA345" s="161"/>
    </row>
    <row r="346" spans="1:53" ht="30" customHeight="1" x14ac:dyDescent="0.2">
      <c r="A346" s="2835"/>
      <c r="B346" s="3150"/>
      <c r="C346" s="3508"/>
      <c r="D346" s="3524"/>
      <c r="E346" s="3519"/>
      <c r="F346" s="1774"/>
      <c r="G346" s="3556"/>
      <c r="H346" s="2919"/>
      <c r="I346" s="3557"/>
      <c r="J346" s="3554"/>
      <c r="K346" s="3502"/>
      <c r="L346" s="3543"/>
      <c r="M346" s="1771">
        <v>4</v>
      </c>
      <c r="N346" s="1770" t="s">
        <v>2233</v>
      </c>
      <c r="O346" s="3552"/>
      <c r="P346" s="1208" t="s">
        <v>2217</v>
      </c>
      <c r="Q346" s="1208" t="s">
        <v>0</v>
      </c>
      <c r="R346" s="1208" t="s">
        <v>0</v>
      </c>
      <c r="S346" s="1208" t="s">
        <v>0</v>
      </c>
      <c r="T346" s="1208" t="s">
        <v>0</v>
      </c>
      <c r="U346" s="1208" t="s">
        <v>0</v>
      </c>
      <c r="V346" s="1208" t="s">
        <v>0</v>
      </c>
      <c r="W346" s="1208" t="s">
        <v>0</v>
      </c>
      <c r="X346" s="1208" t="s">
        <v>0</v>
      </c>
      <c r="Y346" s="1208" t="s">
        <v>0</v>
      </c>
      <c r="Z346" s="115"/>
      <c r="AA346" s="115"/>
      <c r="AB346" s="1769"/>
      <c r="AC346" s="1768">
        <v>33350000</v>
      </c>
      <c r="AD346" s="1773"/>
      <c r="AE346" s="1766"/>
      <c r="AF346" s="115"/>
      <c r="AG346" s="115"/>
      <c r="AH346" s="2294">
        <f t="shared" si="0"/>
        <v>33350000</v>
      </c>
      <c r="AI346" s="115"/>
      <c r="AJ346" s="115"/>
      <c r="AK346" s="115"/>
      <c r="AL346" s="115"/>
      <c r="AM346" s="115"/>
      <c r="AN346" s="115">
        <f t="shared" si="1"/>
        <v>0</v>
      </c>
      <c r="AO346" s="115"/>
      <c r="AP346" s="115"/>
      <c r="AQ346" s="115"/>
      <c r="AR346" s="115"/>
      <c r="AS346" s="115"/>
      <c r="AT346" s="115"/>
      <c r="AU346" s="1765">
        <f t="shared" si="4"/>
        <v>33350000</v>
      </c>
      <c r="AV346" s="115"/>
      <c r="AW346" s="1765">
        <v>21750000</v>
      </c>
      <c r="AX346" s="115"/>
      <c r="AY346" s="115"/>
      <c r="AZ346" s="115"/>
      <c r="BA346" s="161"/>
    </row>
    <row r="347" spans="1:53" ht="15.75" customHeight="1" x14ac:dyDescent="0.2">
      <c r="A347" s="2835"/>
      <c r="B347" s="3150"/>
      <c r="C347" s="3508"/>
      <c r="D347" s="3524"/>
      <c r="E347" s="3519"/>
      <c r="F347" s="1774"/>
      <c r="G347" s="3556"/>
      <c r="H347" s="2919"/>
      <c r="I347" s="3557"/>
      <c r="J347" s="3554"/>
      <c r="K347" s="3502"/>
      <c r="L347" s="3543"/>
      <c r="M347" s="1771">
        <v>5</v>
      </c>
      <c r="N347" s="1770" t="s">
        <v>2232</v>
      </c>
      <c r="O347" s="3552"/>
      <c r="P347" s="1208" t="s">
        <v>2217</v>
      </c>
      <c r="Q347" s="1208" t="s">
        <v>0</v>
      </c>
      <c r="R347" s="1208" t="s">
        <v>0</v>
      </c>
      <c r="S347" s="1208" t="s">
        <v>0</v>
      </c>
      <c r="T347" s="1208" t="s">
        <v>0</v>
      </c>
      <c r="U347" s="1208" t="s">
        <v>0</v>
      </c>
      <c r="V347" s="1208" t="s">
        <v>0</v>
      </c>
      <c r="W347" s="1208" t="s">
        <v>0</v>
      </c>
      <c r="X347" s="1208" t="s">
        <v>0</v>
      </c>
      <c r="Y347" s="1208" t="s">
        <v>0</v>
      </c>
      <c r="Z347" s="115"/>
      <c r="AA347" s="115"/>
      <c r="AB347" s="1769"/>
      <c r="AC347" s="1768">
        <v>19800000</v>
      </c>
      <c r="AD347" s="1773"/>
      <c r="AE347" s="1766"/>
      <c r="AF347" s="115"/>
      <c r="AG347" s="115"/>
      <c r="AH347" s="2294">
        <f t="shared" si="0"/>
        <v>19800000</v>
      </c>
      <c r="AI347" s="115"/>
      <c r="AJ347" s="115"/>
      <c r="AK347" s="115"/>
      <c r="AL347" s="115"/>
      <c r="AM347" s="115"/>
      <c r="AN347" s="115">
        <f t="shared" si="1"/>
        <v>0</v>
      </c>
      <c r="AO347" s="115"/>
      <c r="AP347" s="115"/>
      <c r="AQ347" s="115"/>
      <c r="AR347" s="115"/>
      <c r="AS347" s="115"/>
      <c r="AT347" s="115"/>
      <c r="AU347" s="1765">
        <f t="shared" si="4"/>
        <v>19800000</v>
      </c>
      <c r="AV347" s="115"/>
      <c r="AW347" s="1765">
        <v>10800000</v>
      </c>
      <c r="AX347" s="115"/>
      <c r="AY347" s="115"/>
      <c r="AZ347" s="115"/>
      <c r="BA347" s="161"/>
    </row>
    <row r="348" spans="1:53" ht="15" customHeight="1" x14ac:dyDescent="0.2">
      <c r="A348" s="2835"/>
      <c r="B348" s="3150"/>
      <c r="C348" s="2835"/>
      <c r="D348" s="2878"/>
      <c r="E348" s="3558" t="s">
        <v>538</v>
      </c>
      <c r="F348" s="3536" t="s">
        <v>537</v>
      </c>
      <c r="G348" s="3536">
        <v>1</v>
      </c>
      <c r="H348" s="3536">
        <v>4</v>
      </c>
      <c r="I348" s="3539">
        <v>1</v>
      </c>
      <c r="J348" s="3554"/>
      <c r="K348" s="3502"/>
      <c r="L348" s="3543"/>
      <c r="M348" s="1771">
        <v>6</v>
      </c>
      <c r="N348" s="1770" t="s">
        <v>2231</v>
      </c>
      <c r="O348" s="3552"/>
      <c r="P348" s="1208" t="s">
        <v>2214</v>
      </c>
      <c r="Q348" s="115"/>
      <c r="R348" s="115"/>
      <c r="S348" s="115"/>
      <c r="T348" s="1208" t="s">
        <v>0</v>
      </c>
      <c r="U348" s="1208" t="s">
        <v>0</v>
      </c>
      <c r="V348" s="1208" t="s">
        <v>0</v>
      </c>
      <c r="W348" s="1208" t="s">
        <v>0</v>
      </c>
      <c r="X348" s="1208" t="s">
        <v>0</v>
      </c>
      <c r="Y348" s="1208" t="s">
        <v>0</v>
      </c>
      <c r="Z348" s="115"/>
      <c r="AA348" s="115"/>
      <c r="AB348" s="1769"/>
      <c r="AC348" s="1768">
        <v>65000000</v>
      </c>
      <c r="AD348" s="1773"/>
      <c r="AE348" s="1766"/>
      <c r="AF348" s="115"/>
      <c r="AG348" s="115"/>
      <c r="AH348" s="2294">
        <f t="shared" si="0"/>
        <v>65000000</v>
      </c>
      <c r="AI348" s="115"/>
      <c r="AJ348" s="115"/>
      <c r="AK348" s="115"/>
      <c r="AL348" s="115"/>
      <c r="AM348" s="115"/>
      <c r="AN348" s="115">
        <f t="shared" si="1"/>
        <v>0</v>
      </c>
      <c r="AO348" s="115"/>
      <c r="AP348" s="115"/>
      <c r="AQ348" s="115"/>
      <c r="AR348" s="115"/>
      <c r="AS348" s="115"/>
      <c r="AT348" s="115"/>
      <c r="AU348" s="1765">
        <f t="shared" si="4"/>
        <v>65000000</v>
      </c>
      <c r="AV348" s="115"/>
      <c r="AW348" s="1765"/>
      <c r="AX348" s="115"/>
      <c r="AY348" s="115"/>
      <c r="AZ348" s="115"/>
      <c r="BA348" s="161"/>
    </row>
    <row r="349" spans="1:53" ht="15" customHeight="1" x14ac:dyDescent="0.2">
      <c r="A349" s="2835"/>
      <c r="B349" s="3150"/>
      <c r="C349" s="2835"/>
      <c r="D349" s="2878"/>
      <c r="E349" s="3558"/>
      <c r="F349" s="3537"/>
      <c r="G349" s="3537"/>
      <c r="H349" s="3537"/>
      <c r="I349" s="3540"/>
      <c r="J349" s="3554"/>
      <c r="K349" s="3502"/>
      <c r="L349" s="3543"/>
      <c r="M349" s="1771">
        <v>7</v>
      </c>
      <c r="N349" s="1770" t="s">
        <v>2230</v>
      </c>
      <c r="O349" s="3552"/>
      <c r="P349" s="1208" t="s">
        <v>2217</v>
      </c>
      <c r="Q349" s="1208" t="s">
        <v>0</v>
      </c>
      <c r="R349" s="1208" t="s">
        <v>0</v>
      </c>
      <c r="S349" s="1208" t="s">
        <v>0</v>
      </c>
      <c r="T349" s="1208" t="s">
        <v>0</v>
      </c>
      <c r="U349" s="1208" t="s">
        <v>0</v>
      </c>
      <c r="V349" s="1208" t="s">
        <v>0</v>
      </c>
      <c r="W349" s="1208" t="s">
        <v>0</v>
      </c>
      <c r="X349" s="1208" t="s">
        <v>0</v>
      </c>
      <c r="Y349" s="1208" t="s">
        <v>0</v>
      </c>
      <c r="Z349" s="115"/>
      <c r="AA349" s="115"/>
      <c r="AB349" s="1769"/>
      <c r="AC349" s="1768">
        <v>25000000</v>
      </c>
      <c r="AD349" s="1773"/>
      <c r="AE349" s="1766"/>
      <c r="AF349" s="115"/>
      <c r="AG349" s="115"/>
      <c r="AH349" s="2294">
        <f t="shared" si="0"/>
        <v>25000000</v>
      </c>
      <c r="AI349" s="115"/>
      <c r="AJ349" s="115"/>
      <c r="AK349" s="115"/>
      <c r="AL349" s="115"/>
      <c r="AM349" s="115"/>
      <c r="AN349" s="115">
        <f t="shared" si="1"/>
        <v>0</v>
      </c>
      <c r="AO349" s="115"/>
      <c r="AP349" s="115"/>
      <c r="AQ349" s="115"/>
      <c r="AR349" s="115"/>
      <c r="AS349" s="115"/>
      <c r="AT349" s="115"/>
      <c r="AU349" s="1765">
        <f t="shared" si="4"/>
        <v>25000000</v>
      </c>
      <c r="AV349" s="115"/>
      <c r="AW349" s="1765"/>
      <c r="AX349" s="115"/>
      <c r="AY349" s="115"/>
      <c r="AZ349" s="115"/>
      <c r="BA349" s="161"/>
    </row>
    <row r="350" spans="1:53" ht="15" customHeight="1" x14ac:dyDescent="0.2">
      <c r="A350" s="2835"/>
      <c r="B350" s="3150"/>
      <c r="C350" s="2835"/>
      <c r="D350" s="2878"/>
      <c r="E350" s="3558"/>
      <c r="F350" s="3537"/>
      <c r="G350" s="3537"/>
      <c r="H350" s="3537"/>
      <c r="I350" s="3540"/>
      <c r="J350" s="3554"/>
      <c r="K350" s="3502"/>
      <c r="L350" s="3543"/>
      <c r="M350" s="1771">
        <v>8</v>
      </c>
      <c r="N350" s="1770" t="s">
        <v>2229</v>
      </c>
      <c r="O350" s="3552"/>
      <c r="P350" s="1208" t="s">
        <v>2217</v>
      </c>
      <c r="Q350" s="1208" t="s">
        <v>0</v>
      </c>
      <c r="R350" s="1208" t="s">
        <v>0</v>
      </c>
      <c r="S350" s="1208" t="s">
        <v>0</v>
      </c>
      <c r="T350" s="1208" t="s">
        <v>0</v>
      </c>
      <c r="U350" s="1208" t="s">
        <v>0</v>
      </c>
      <c r="V350" s="1208" t="s">
        <v>0</v>
      </c>
      <c r="W350" s="1208" t="s">
        <v>0</v>
      </c>
      <c r="X350" s="1208" t="s">
        <v>0</v>
      </c>
      <c r="Y350" s="1208" t="s">
        <v>0</v>
      </c>
      <c r="Z350" s="115"/>
      <c r="AA350" s="115"/>
      <c r="AB350" s="1769"/>
      <c r="AC350" s="1768">
        <v>46000000</v>
      </c>
      <c r="AD350" s="1773"/>
      <c r="AE350" s="1766"/>
      <c r="AF350" s="115"/>
      <c r="AG350" s="115"/>
      <c r="AH350" s="2294">
        <f t="shared" si="0"/>
        <v>46000000</v>
      </c>
      <c r="AI350" s="115"/>
      <c r="AJ350" s="115"/>
      <c r="AK350" s="115"/>
      <c r="AL350" s="115"/>
      <c r="AM350" s="115"/>
      <c r="AN350" s="115">
        <f t="shared" si="1"/>
        <v>0</v>
      </c>
      <c r="AO350" s="115"/>
      <c r="AP350" s="115"/>
      <c r="AQ350" s="115"/>
      <c r="AR350" s="115"/>
      <c r="AS350" s="115"/>
      <c r="AT350" s="115"/>
      <c r="AU350" s="1765">
        <f t="shared" si="4"/>
        <v>46000000</v>
      </c>
      <c r="AV350" s="115"/>
      <c r="AW350" s="1765">
        <v>46000000</v>
      </c>
      <c r="AX350" s="115"/>
      <c r="AY350" s="115"/>
      <c r="AZ350" s="115"/>
      <c r="BA350" s="161"/>
    </row>
    <row r="351" spans="1:53" ht="15" customHeight="1" x14ac:dyDescent="0.2">
      <c r="A351" s="2835"/>
      <c r="B351" s="3150"/>
      <c r="C351" s="2835"/>
      <c r="D351" s="2878"/>
      <c r="E351" s="3558"/>
      <c r="F351" s="3537"/>
      <c r="G351" s="3537"/>
      <c r="H351" s="3537"/>
      <c r="I351" s="3540"/>
      <c r="J351" s="3554"/>
      <c r="K351" s="3502"/>
      <c r="L351" s="3543"/>
      <c r="M351" s="1771">
        <v>9</v>
      </c>
      <c r="N351" s="1770" t="s">
        <v>2228</v>
      </c>
      <c r="O351" s="3552"/>
      <c r="P351" s="1208" t="s">
        <v>2224</v>
      </c>
      <c r="Q351" s="1208"/>
      <c r="R351" s="1208"/>
      <c r="S351" s="1208"/>
      <c r="T351" s="1208"/>
      <c r="U351" s="1208" t="s">
        <v>0</v>
      </c>
      <c r="V351" s="1208" t="s">
        <v>0</v>
      </c>
      <c r="W351" s="1208" t="s">
        <v>0</v>
      </c>
      <c r="X351" s="1208" t="s">
        <v>0</v>
      </c>
      <c r="Y351" s="1208" t="s">
        <v>0</v>
      </c>
      <c r="Z351" s="115"/>
      <c r="AA351" s="115"/>
      <c r="AB351" s="1769"/>
      <c r="AC351" s="1768">
        <v>10000000</v>
      </c>
      <c r="AD351" s="1773"/>
      <c r="AE351" s="1766"/>
      <c r="AF351" s="115"/>
      <c r="AG351" s="115"/>
      <c r="AH351" s="2294">
        <f t="shared" si="0"/>
        <v>10000000</v>
      </c>
      <c r="AI351" s="115"/>
      <c r="AJ351" s="115"/>
      <c r="AK351" s="115"/>
      <c r="AL351" s="115"/>
      <c r="AM351" s="115"/>
      <c r="AN351" s="115">
        <f t="shared" si="1"/>
        <v>0</v>
      </c>
      <c r="AO351" s="115"/>
      <c r="AP351" s="115"/>
      <c r="AQ351" s="115"/>
      <c r="AR351" s="115"/>
      <c r="AS351" s="115"/>
      <c r="AT351" s="115"/>
      <c r="AU351" s="1765">
        <f t="shared" si="4"/>
        <v>10000000</v>
      </c>
      <c r="AV351" s="115"/>
      <c r="AW351" s="1765"/>
      <c r="AX351" s="115"/>
      <c r="AY351" s="115"/>
      <c r="AZ351" s="115"/>
      <c r="BA351" s="161"/>
    </row>
    <row r="352" spans="1:53" ht="15" customHeight="1" x14ac:dyDescent="0.2">
      <c r="A352" s="2835"/>
      <c r="B352" s="3150"/>
      <c r="C352" s="2835"/>
      <c r="D352" s="2878"/>
      <c r="E352" s="3558"/>
      <c r="F352" s="3537"/>
      <c r="G352" s="3537"/>
      <c r="H352" s="3537"/>
      <c r="I352" s="3540"/>
      <c r="J352" s="3554"/>
      <c r="K352" s="3502"/>
      <c r="L352" s="3543"/>
      <c r="M352" s="1771">
        <v>10</v>
      </c>
      <c r="N352" s="1770" t="s">
        <v>2227</v>
      </c>
      <c r="O352" s="3552"/>
      <c r="P352" s="1208" t="s">
        <v>2217</v>
      </c>
      <c r="Q352" s="1208" t="s">
        <v>0</v>
      </c>
      <c r="R352" s="1208" t="s">
        <v>0</v>
      </c>
      <c r="S352" s="1208" t="s">
        <v>0</v>
      </c>
      <c r="T352" s="1208" t="s">
        <v>0</v>
      </c>
      <c r="U352" s="1208" t="s">
        <v>0</v>
      </c>
      <c r="V352" s="1208" t="s">
        <v>0</v>
      </c>
      <c r="W352" s="1208" t="s">
        <v>0</v>
      </c>
      <c r="X352" s="1208" t="s">
        <v>0</v>
      </c>
      <c r="Y352" s="1208" t="s">
        <v>0</v>
      </c>
      <c r="Z352" s="115"/>
      <c r="AA352" s="115"/>
      <c r="AB352" s="1769"/>
      <c r="AC352" s="1768">
        <v>31900000</v>
      </c>
      <c r="AD352" s="1773"/>
      <c r="AE352" s="1766"/>
      <c r="AF352" s="115"/>
      <c r="AG352" s="115"/>
      <c r="AH352" s="2294">
        <f t="shared" si="0"/>
        <v>31900000</v>
      </c>
      <c r="AI352" s="115"/>
      <c r="AJ352" s="115"/>
      <c r="AK352" s="115"/>
      <c r="AL352" s="115"/>
      <c r="AM352" s="115"/>
      <c r="AN352" s="115">
        <f t="shared" si="1"/>
        <v>0</v>
      </c>
      <c r="AO352" s="115"/>
      <c r="AP352" s="115"/>
      <c r="AQ352" s="115"/>
      <c r="AR352" s="115"/>
      <c r="AS352" s="115"/>
      <c r="AT352" s="115"/>
      <c r="AU352" s="1765">
        <f t="shared" si="4"/>
        <v>31900000</v>
      </c>
      <c r="AV352" s="115"/>
      <c r="AW352" s="1765">
        <v>17400000</v>
      </c>
      <c r="AX352" s="115"/>
      <c r="AY352" s="115"/>
      <c r="AZ352" s="115"/>
      <c r="BA352" s="161"/>
    </row>
    <row r="353" spans="1:53" ht="15" customHeight="1" x14ac:dyDescent="0.2">
      <c r="A353" s="2835"/>
      <c r="B353" s="3150"/>
      <c r="C353" s="2835"/>
      <c r="D353" s="2878"/>
      <c r="E353" s="3558"/>
      <c r="F353" s="3537"/>
      <c r="G353" s="3537"/>
      <c r="H353" s="3537"/>
      <c r="I353" s="3540"/>
      <c r="J353" s="3554"/>
      <c r="K353" s="3502"/>
      <c r="L353" s="3543"/>
      <c r="M353" s="1771">
        <v>11</v>
      </c>
      <c r="N353" s="1770" t="s">
        <v>2226</v>
      </c>
      <c r="O353" s="3552"/>
      <c r="P353" s="1208" t="s">
        <v>2224</v>
      </c>
      <c r="Q353" s="1208"/>
      <c r="R353" s="1208"/>
      <c r="S353" s="1208"/>
      <c r="T353" s="1208"/>
      <c r="U353" s="1208" t="s">
        <v>0</v>
      </c>
      <c r="V353" s="1208" t="s">
        <v>0</v>
      </c>
      <c r="W353" s="1208" t="s">
        <v>0</v>
      </c>
      <c r="X353" s="1208" t="s">
        <v>0</v>
      </c>
      <c r="Y353" s="1208" t="s">
        <v>0</v>
      </c>
      <c r="Z353" s="115"/>
      <c r="AA353" s="115"/>
      <c r="AB353" s="1769"/>
      <c r="AC353" s="1768">
        <v>20000000</v>
      </c>
      <c r="AD353" s="1773"/>
      <c r="AE353" s="1766"/>
      <c r="AF353" s="115"/>
      <c r="AG353" s="115"/>
      <c r="AH353" s="2294">
        <f t="shared" si="0"/>
        <v>20000000</v>
      </c>
      <c r="AI353" s="115"/>
      <c r="AJ353" s="115"/>
      <c r="AK353" s="115"/>
      <c r="AL353" s="115"/>
      <c r="AM353" s="115"/>
      <c r="AN353" s="115">
        <f t="shared" si="1"/>
        <v>0</v>
      </c>
      <c r="AO353" s="115"/>
      <c r="AP353" s="115"/>
      <c r="AQ353" s="115"/>
      <c r="AR353" s="115"/>
      <c r="AS353" s="115"/>
      <c r="AT353" s="115"/>
      <c r="AU353" s="1765">
        <f t="shared" si="4"/>
        <v>20000000</v>
      </c>
      <c r="AV353" s="115"/>
      <c r="AW353" s="1765"/>
      <c r="AX353" s="115"/>
      <c r="AY353" s="115"/>
      <c r="AZ353" s="115"/>
      <c r="BA353" s="161"/>
    </row>
    <row r="354" spans="1:53" ht="15" customHeight="1" x14ac:dyDescent="0.2">
      <c r="A354" s="2835"/>
      <c r="B354" s="3150"/>
      <c r="C354" s="2835"/>
      <c r="D354" s="2878"/>
      <c r="E354" s="3558"/>
      <c r="F354" s="3537"/>
      <c r="G354" s="3537"/>
      <c r="H354" s="3537"/>
      <c r="I354" s="3540"/>
      <c r="J354" s="3554"/>
      <c r="K354" s="3502"/>
      <c r="L354" s="3543"/>
      <c r="M354" s="1771">
        <v>12</v>
      </c>
      <c r="N354" s="1770" t="s">
        <v>2225</v>
      </c>
      <c r="O354" s="3552"/>
      <c r="P354" s="1208" t="s">
        <v>2224</v>
      </c>
      <c r="Q354" s="1208"/>
      <c r="R354" s="1208"/>
      <c r="S354" s="1208"/>
      <c r="T354" s="1208"/>
      <c r="U354" s="1208" t="s">
        <v>0</v>
      </c>
      <c r="V354" s="1208" t="s">
        <v>0</v>
      </c>
      <c r="W354" s="1208" t="s">
        <v>0</v>
      </c>
      <c r="X354" s="1208" t="s">
        <v>0</v>
      </c>
      <c r="Y354" s="1208" t="s">
        <v>0</v>
      </c>
      <c r="Z354" s="115"/>
      <c r="AA354" s="115"/>
      <c r="AB354" s="1769"/>
      <c r="AC354" s="1768">
        <v>9000000</v>
      </c>
      <c r="AD354" s="1773"/>
      <c r="AE354" s="1766"/>
      <c r="AF354" s="115"/>
      <c r="AG354" s="115"/>
      <c r="AH354" s="2294">
        <f t="shared" si="0"/>
        <v>9000000</v>
      </c>
      <c r="AI354" s="115"/>
      <c r="AJ354" s="115"/>
      <c r="AK354" s="115"/>
      <c r="AL354" s="115"/>
      <c r="AM354" s="115"/>
      <c r="AN354" s="115">
        <f t="shared" si="1"/>
        <v>0</v>
      </c>
      <c r="AO354" s="115"/>
      <c r="AP354" s="115"/>
      <c r="AQ354" s="115"/>
      <c r="AR354" s="115"/>
      <c r="AS354" s="115"/>
      <c r="AT354" s="115"/>
      <c r="AU354" s="1765">
        <f t="shared" si="4"/>
        <v>9000000</v>
      </c>
      <c r="AV354" s="115"/>
      <c r="AW354" s="1765"/>
      <c r="AX354" s="115"/>
      <c r="AY354" s="115"/>
      <c r="AZ354" s="115"/>
      <c r="BA354" s="161"/>
    </row>
    <row r="355" spans="1:53" ht="15" customHeight="1" x14ac:dyDescent="0.2">
      <c r="A355" s="2835"/>
      <c r="B355" s="3150"/>
      <c r="C355" s="2835"/>
      <c r="D355" s="2878"/>
      <c r="E355" s="3558"/>
      <c r="F355" s="3538"/>
      <c r="G355" s="3538"/>
      <c r="H355" s="3538"/>
      <c r="I355" s="3541"/>
      <c r="J355" s="3554"/>
      <c r="K355" s="3502"/>
      <c r="L355" s="3543"/>
      <c r="M355" s="1771">
        <v>13</v>
      </c>
      <c r="N355" s="1770" t="s">
        <v>2223</v>
      </c>
      <c r="O355" s="3552"/>
      <c r="P355" s="1208" t="s">
        <v>2217</v>
      </c>
      <c r="Q355" s="1208"/>
      <c r="R355" s="1208"/>
      <c r="S355" s="1208"/>
      <c r="T355" s="1208"/>
      <c r="U355" s="1208"/>
      <c r="V355" s="1208" t="s">
        <v>0</v>
      </c>
      <c r="W355" s="1208" t="s">
        <v>0</v>
      </c>
      <c r="X355" s="1208" t="s">
        <v>0</v>
      </c>
      <c r="Y355" s="1208" t="s">
        <v>0</v>
      </c>
      <c r="Z355" s="115"/>
      <c r="AA355" s="115"/>
      <c r="AB355" s="1769"/>
      <c r="AC355" s="1768">
        <v>10000000</v>
      </c>
      <c r="AD355" s="1773"/>
      <c r="AE355" s="1766"/>
      <c r="AF355" s="115"/>
      <c r="AG355" s="115"/>
      <c r="AH355" s="2294">
        <f t="shared" si="0"/>
        <v>10000000</v>
      </c>
      <c r="AI355" s="115"/>
      <c r="AJ355" s="115"/>
      <c r="AK355" s="115"/>
      <c r="AL355" s="115"/>
      <c r="AM355" s="115"/>
      <c r="AN355" s="115">
        <f t="shared" si="1"/>
        <v>0</v>
      </c>
      <c r="AO355" s="115"/>
      <c r="AP355" s="115"/>
      <c r="AQ355" s="115"/>
      <c r="AR355" s="115"/>
      <c r="AS355" s="115"/>
      <c r="AT355" s="115"/>
      <c r="AU355" s="1765">
        <f t="shared" si="4"/>
        <v>10000000</v>
      </c>
      <c r="AV355" s="115"/>
      <c r="AW355" s="1765"/>
      <c r="AX355" s="115"/>
      <c r="AY355" s="115"/>
      <c r="AZ355" s="115"/>
      <c r="BA355" s="161"/>
    </row>
    <row r="356" spans="1:53" ht="15" customHeight="1" x14ac:dyDescent="0.2">
      <c r="A356" s="2835"/>
      <c r="B356" s="3150"/>
      <c r="C356" s="2835"/>
      <c r="D356" s="2878"/>
      <c r="E356" s="3509" t="s">
        <v>536</v>
      </c>
      <c r="F356" s="3509" t="s">
        <v>535</v>
      </c>
      <c r="G356" s="3512">
        <v>0.4</v>
      </c>
      <c r="H356" s="3512">
        <v>0.75</v>
      </c>
      <c r="I356" s="3515">
        <v>0.75</v>
      </c>
      <c r="J356" s="3554"/>
      <c r="K356" s="3502"/>
      <c r="L356" s="3543"/>
      <c r="M356" s="1771">
        <v>14</v>
      </c>
      <c r="N356" s="1770" t="s">
        <v>2222</v>
      </c>
      <c r="O356" s="3552"/>
      <c r="P356" s="1208" t="s">
        <v>2217</v>
      </c>
      <c r="Q356" s="115"/>
      <c r="R356" s="115"/>
      <c r="S356" s="115"/>
      <c r="T356" s="115"/>
      <c r="U356" s="1208" t="s">
        <v>0</v>
      </c>
      <c r="V356" s="1208" t="s">
        <v>0</v>
      </c>
      <c r="W356" s="1208" t="s">
        <v>0</v>
      </c>
      <c r="X356" s="1208" t="s">
        <v>0</v>
      </c>
      <c r="Y356" s="1208" t="s">
        <v>0</v>
      </c>
      <c r="Z356" s="115"/>
      <c r="AA356" s="115"/>
      <c r="AB356" s="1769"/>
      <c r="AC356" s="1768">
        <v>4000000</v>
      </c>
      <c r="AD356" s="1773"/>
      <c r="AE356" s="1766"/>
      <c r="AF356" s="115"/>
      <c r="AG356" s="115"/>
      <c r="AH356" s="2294">
        <f t="shared" si="0"/>
        <v>4000000</v>
      </c>
      <c r="AI356" s="115"/>
      <c r="AJ356" s="115"/>
      <c r="AK356" s="115"/>
      <c r="AL356" s="115"/>
      <c r="AM356" s="115"/>
      <c r="AN356" s="115">
        <f t="shared" si="1"/>
        <v>0</v>
      </c>
      <c r="AO356" s="115"/>
      <c r="AP356" s="115"/>
      <c r="AQ356" s="115"/>
      <c r="AR356" s="115"/>
      <c r="AS356" s="115"/>
      <c r="AT356" s="115"/>
      <c r="AU356" s="1765">
        <f t="shared" si="4"/>
        <v>4000000</v>
      </c>
      <c r="AV356" s="115"/>
      <c r="AW356" s="1765"/>
      <c r="AX356" s="115"/>
      <c r="AY356" s="115"/>
      <c r="AZ356" s="115"/>
      <c r="BA356" s="161"/>
    </row>
    <row r="357" spans="1:53" ht="15" customHeight="1" x14ac:dyDescent="0.2">
      <c r="A357" s="2835"/>
      <c r="B357" s="3150"/>
      <c r="C357" s="2835"/>
      <c r="D357" s="2878"/>
      <c r="E357" s="3510"/>
      <c r="F357" s="3510"/>
      <c r="G357" s="3513"/>
      <c r="H357" s="3513"/>
      <c r="I357" s="3516"/>
      <c r="J357" s="3554"/>
      <c r="K357" s="3502"/>
      <c r="L357" s="3543"/>
      <c r="M357" s="1771">
        <v>15</v>
      </c>
      <c r="N357" s="1770" t="s">
        <v>2221</v>
      </c>
      <c r="O357" s="3552"/>
      <c r="P357" s="1208" t="s">
        <v>2214</v>
      </c>
      <c r="Q357" s="115"/>
      <c r="R357" s="115"/>
      <c r="S357" s="115"/>
      <c r="T357" s="115"/>
      <c r="U357" s="1208" t="s">
        <v>0</v>
      </c>
      <c r="V357" s="1208" t="s">
        <v>0</v>
      </c>
      <c r="W357" s="1208" t="s">
        <v>0</v>
      </c>
      <c r="X357" s="1208" t="s">
        <v>0</v>
      </c>
      <c r="Y357" s="1208" t="s">
        <v>0</v>
      </c>
      <c r="Z357" s="115"/>
      <c r="AA357" s="115"/>
      <c r="AB357" s="1769"/>
      <c r="AC357" s="1768">
        <v>10000000</v>
      </c>
      <c r="AD357" s="1773"/>
      <c r="AE357" s="1766"/>
      <c r="AF357" s="115"/>
      <c r="AG357" s="115"/>
      <c r="AH357" s="2294">
        <f t="shared" si="0"/>
        <v>10000000</v>
      </c>
      <c r="AI357" s="115"/>
      <c r="AJ357" s="115"/>
      <c r="AK357" s="115"/>
      <c r="AL357" s="115"/>
      <c r="AM357" s="115"/>
      <c r="AN357" s="115">
        <f t="shared" si="1"/>
        <v>0</v>
      </c>
      <c r="AO357" s="115"/>
      <c r="AP357" s="115"/>
      <c r="AQ357" s="115"/>
      <c r="AR357" s="115"/>
      <c r="AS357" s="115"/>
      <c r="AT357" s="115"/>
      <c r="AU357" s="1765">
        <f t="shared" si="4"/>
        <v>10000000</v>
      </c>
      <c r="AV357" s="115"/>
      <c r="AW357" s="1765"/>
      <c r="AX357" s="115"/>
      <c r="AY357" s="115"/>
      <c r="AZ357" s="115"/>
      <c r="BA357" s="161"/>
    </row>
    <row r="358" spans="1:53" ht="15" customHeight="1" x14ac:dyDescent="0.2">
      <c r="A358" s="2835"/>
      <c r="B358" s="3150"/>
      <c r="C358" s="2835"/>
      <c r="D358" s="2878"/>
      <c r="E358" s="3510"/>
      <c r="F358" s="3510"/>
      <c r="G358" s="3513"/>
      <c r="H358" s="3513"/>
      <c r="I358" s="3516"/>
      <c r="J358" s="3554"/>
      <c r="K358" s="3502"/>
      <c r="L358" s="3543"/>
      <c r="M358" s="1771">
        <v>16</v>
      </c>
      <c r="N358" s="1770" t="s">
        <v>2220</v>
      </c>
      <c r="O358" s="3552"/>
      <c r="P358" s="1208" t="s">
        <v>2217</v>
      </c>
      <c r="Q358" s="1208" t="s">
        <v>0</v>
      </c>
      <c r="R358" s="1208" t="s">
        <v>0</v>
      </c>
      <c r="S358" s="1208" t="s">
        <v>0</v>
      </c>
      <c r="T358" s="1208" t="s">
        <v>0</v>
      </c>
      <c r="U358" s="1208" t="s">
        <v>0</v>
      </c>
      <c r="V358" s="1208" t="s">
        <v>0</v>
      </c>
      <c r="W358" s="1208" t="s">
        <v>0</v>
      </c>
      <c r="X358" s="1208" t="s">
        <v>0</v>
      </c>
      <c r="Y358" s="1208" t="s">
        <v>0</v>
      </c>
      <c r="Z358" s="115"/>
      <c r="AA358" s="115"/>
      <c r="AB358" s="1769"/>
      <c r="AC358" s="1768">
        <v>150000000</v>
      </c>
      <c r="AD358" s="1773"/>
      <c r="AE358" s="1766"/>
      <c r="AF358" s="115"/>
      <c r="AG358" s="115"/>
      <c r="AH358" s="2294">
        <f t="shared" si="0"/>
        <v>150000000</v>
      </c>
      <c r="AI358" s="115"/>
      <c r="AJ358" s="115"/>
      <c r="AK358" s="115"/>
      <c r="AL358" s="115"/>
      <c r="AM358" s="115"/>
      <c r="AN358" s="115">
        <f t="shared" si="1"/>
        <v>0</v>
      </c>
      <c r="AO358" s="115"/>
      <c r="AP358" s="115"/>
      <c r="AQ358" s="115"/>
      <c r="AR358" s="115"/>
      <c r="AS358" s="115"/>
      <c r="AT358" s="115"/>
      <c r="AU358" s="1765">
        <f t="shared" si="4"/>
        <v>150000000</v>
      </c>
      <c r="AV358" s="115"/>
      <c r="AW358" s="1765"/>
      <c r="AX358" s="115"/>
      <c r="AY358" s="115"/>
      <c r="AZ358" s="115"/>
      <c r="BA358" s="161"/>
    </row>
    <row r="359" spans="1:53" ht="15" customHeight="1" x14ac:dyDescent="0.2">
      <c r="A359" s="2835"/>
      <c r="B359" s="3150"/>
      <c r="C359" s="2835"/>
      <c r="D359" s="2878"/>
      <c r="E359" s="3510"/>
      <c r="F359" s="3510"/>
      <c r="G359" s="3513"/>
      <c r="H359" s="3513"/>
      <c r="I359" s="3516"/>
      <c r="J359" s="3554"/>
      <c r="K359" s="3502"/>
      <c r="L359" s="3543"/>
      <c r="M359" s="1771">
        <v>17</v>
      </c>
      <c r="N359" s="1770" t="s">
        <v>2219</v>
      </c>
      <c r="O359" s="3552"/>
      <c r="P359" s="1208" t="s">
        <v>2217</v>
      </c>
      <c r="Q359" s="1208" t="s">
        <v>0</v>
      </c>
      <c r="R359" s="1208" t="s">
        <v>0</v>
      </c>
      <c r="S359" s="1208" t="s">
        <v>0</v>
      </c>
      <c r="T359" s="1208" t="s">
        <v>0</v>
      </c>
      <c r="U359" s="1208" t="s">
        <v>0</v>
      </c>
      <c r="V359" s="1208" t="s">
        <v>0</v>
      </c>
      <c r="W359" s="1208" t="s">
        <v>0</v>
      </c>
      <c r="X359" s="1208" t="s">
        <v>0</v>
      </c>
      <c r="Y359" s="1208" t="s">
        <v>0</v>
      </c>
      <c r="Z359" s="115"/>
      <c r="AA359" s="115"/>
      <c r="AB359" s="1769"/>
      <c r="AC359" s="1768">
        <v>15000000</v>
      </c>
      <c r="AD359" s="1773"/>
      <c r="AE359" s="1766"/>
      <c r="AF359" s="115"/>
      <c r="AG359" s="115"/>
      <c r="AH359" s="2294">
        <f t="shared" si="0"/>
        <v>15000000</v>
      </c>
      <c r="AI359" s="115"/>
      <c r="AJ359" s="115"/>
      <c r="AK359" s="115"/>
      <c r="AL359" s="115"/>
      <c r="AM359" s="115"/>
      <c r="AN359" s="115">
        <f t="shared" si="1"/>
        <v>0</v>
      </c>
      <c r="AO359" s="115"/>
      <c r="AP359" s="115"/>
      <c r="AQ359" s="115"/>
      <c r="AR359" s="115"/>
      <c r="AS359" s="115"/>
      <c r="AT359" s="115"/>
      <c r="AU359" s="1765">
        <f t="shared" si="4"/>
        <v>15000000</v>
      </c>
      <c r="AV359" s="115"/>
      <c r="AW359" s="1765"/>
      <c r="AX359" s="115"/>
      <c r="AY359" s="115"/>
      <c r="AZ359" s="115"/>
      <c r="BA359" s="161"/>
    </row>
    <row r="360" spans="1:53" ht="15" customHeight="1" x14ac:dyDescent="0.2">
      <c r="A360" s="2835"/>
      <c r="B360" s="3150"/>
      <c r="C360" s="2835"/>
      <c r="D360" s="2878"/>
      <c r="E360" s="3510"/>
      <c r="F360" s="3510"/>
      <c r="G360" s="3513"/>
      <c r="H360" s="3513"/>
      <c r="I360" s="3516"/>
      <c r="J360" s="3554"/>
      <c r="K360" s="3502"/>
      <c r="L360" s="3543"/>
      <c r="M360" s="1771">
        <v>18</v>
      </c>
      <c r="N360" s="1770" t="s">
        <v>2218</v>
      </c>
      <c r="O360" s="3552"/>
      <c r="P360" s="1208" t="s">
        <v>2217</v>
      </c>
      <c r="Q360" s="115"/>
      <c r="R360" s="115"/>
      <c r="S360" s="115"/>
      <c r="T360" s="115"/>
      <c r="U360" s="1208" t="s">
        <v>0</v>
      </c>
      <c r="V360" s="1208" t="s">
        <v>0</v>
      </c>
      <c r="W360" s="1208" t="s">
        <v>0</v>
      </c>
      <c r="X360" s="1208" t="s">
        <v>0</v>
      </c>
      <c r="Y360" s="1208" t="s">
        <v>0</v>
      </c>
      <c r="Z360" s="115"/>
      <c r="AA360" s="115"/>
      <c r="AB360" s="1769"/>
      <c r="AC360" s="1768">
        <v>100000000</v>
      </c>
      <c r="AD360" s="1773"/>
      <c r="AE360" s="1766"/>
      <c r="AF360" s="115"/>
      <c r="AG360" s="115"/>
      <c r="AH360" s="2294">
        <f t="shared" si="0"/>
        <v>100000000</v>
      </c>
      <c r="AI360" s="115"/>
      <c r="AJ360" s="115"/>
      <c r="AK360" s="115"/>
      <c r="AL360" s="115"/>
      <c r="AM360" s="115"/>
      <c r="AN360" s="115">
        <f t="shared" si="1"/>
        <v>0</v>
      </c>
      <c r="AO360" s="115"/>
      <c r="AP360" s="115"/>
      <c r="AQ360" s="115"/>
      <c r="AR360" s="115"/>
      <c r="AS360" s="115"/>
      <c r="AT360" s="115"/>
      <c r="AU360" s="1765">
        <f t="shared" si="4"/>
        <v>100000000</v>
      </c>
      <c r="AV360" s="115"/>
      <c r="AW360" s="1765"/>
      <c r="AX360" s="115"/>
      <c r="AY360" s="115"/>
      <c r="AZ360" s="115"/>
      <c r="BA360" s="161"/>
    </row>
    <row r="361" spans="1:53" ht="105.75" customHeight="1" thickBot="1" x14ac:dyDescent="0.25">
      <c r="A361" s="2835"/>
      <c r="B361" s="3149"/>
      <c r="C361" s="2835"/>
      <c r="D361" s="2878"/>
      <c r="E361" s="3510"/>
      <c r="F361" s="3511"/>
      <c r="G361" s="3514"/>
      <c r="H361" s="3514"/>
      <c r="I361" s="3517"/>
      <c r="J361" s="1772" t="s">
        <v>2216</v>
      </c>
      <c r="K361" s="3503"/>
      <c r="L361" s="3544"/>
      <c r="M361" s="1771">
        <v>1</v>
      </c>
      <c r="N361" s="1770" t="s">
        <v>2215</v>
      </c>
      <c r="O361" s="3553"/>
      <c r="P361" s="1208" t="s">
        <v>2214</v>
      </c>
      <c r="Q361" s="1208" t="s">
        <v>0</v>
      </c>
      <c r="R361" s="1208" t="s">
        <v>0</v>
      </c>
      <c r="S361" s="1208" t="s">
        <v>0</v>
      </c>
      <c r="T361" s="1208" t="s">
        <v>0</v>
      </c>
      <c r="U361" s="1208" t="s">
        <v>0</v>
      </c>
      <c r="V361" s="1208" t="s">
        <v>0</v>
      </c>
      <c r="W361" s="1208" t="s">
        <v>0</v>
      </c>
      <c r="X361" s="1208" t="s">
        <v>0</v>
      </c>
      <c r="Y361" s="1208" t="s">
        <v>0</v>
      </c>
      <c r="Z361" s="115"/>
      <c r="AA361" s="115"/>
      <c r="AB361" s="1769"/>
      <c r="AC361" s="1768">
        <v>1475612251</v>
      </c>
      <c r="AD361" s="1767">
        <v>620867875</v>
      </c>
      <c r="AE361" s="1766"/>
      <c r="AF361" s="115"/>
      <c r="AG361" s="115"/>
      <c r="AH361" s="2294">
        <f t="shared" si="0"/>
        <v>2096480126</v>
      </c>
      <c r="AI361" s="115"/>
      <c r="AJ361" s="115"/>
      <c r="AK361" s="115"/>
      <c r="AL361" s="115"/>
      <c r="AM361" s="115"/>
      <c r="AN361" s="115">
        <f t="shared" si="1"/>
        <v>0</v>
      </c>
      <c r="AO361" s="115"/>
      <c r="AP361" s="115"/>
      <c r="AQ361" s="115"/>
      <c r="AR361" s="115"/>
      <c r="AS361" s="115"/>
      <c r="AT361" s="115"/>
      <c r="AU361" s="1765">
        <f t="shared" si="4"/>
        <v>2096480126</v>
      </c>
      <c r="AV361" s="115"/>
      <c r="AW361" s="1765">
        <v>814310082</v>
      </c>
      <c r="AX361" s="115"/>
      <c r="AY361" s="115"/>
      <c r="AZ361" s="115"/>
      <c r="BA361" s="161"/>
    </row>
    <row r="362" spans="1:53" ht="54" customHeight="1" x14ac:dyDescent="0.25">
      <c r="A362" s="2897" t="s">
        <v>508</v>
      </c>
      <c r="B362" s="209" t="s">
        <v>431</v>
      </c>
      <c r="C362" s="2884" t="s">
        <v>507</v>
      </c>
      <c r="D362" s="2871" t="s">
        <v>506</v>
      </c>
      <c r="E362" s="208" t="s">
        <v>505</v>
      </c>
      <c r="F362" s="208" t="s">
        <v>504</v>
      </c>
      <c r="G362" s="1128">
        <v>167975</v>
      </c>
      <c r="H362" s="213" t="s">
        <v>503</v>
      </c>
      <c r="I362" s="214">
        <v>1</v>
      </c>
      <c r="J362" s="1756" t="s">
        <v>441</v>
      </c>
      <c r="K362" s="1756" t="s">
        <v>440</v>
      </c>
      <c r="L362" s="1755">
        <v>2232</v>
      </c>
      <c r="M362" s="1755">
        <v>1</v>
      </c>
      <c r="N362" s="1759" t="s">
        <v>502</v>
      </c>
      <c r="O362" s="1755"/>
      <c r="P362" s="1756" t="s">
        <v>438</v>
      </c>
      <c r="Q362" s="1755" t="s">
        <v>0</v>
      </c>
      <c r="R362" s="1755" t="s">
        <v>0</v>
      </c>
      <c r="S362" s="1755" t="s">
        <v>0</v>
      </c>
      <c r="T362" s="1755" t="s">
        <v>0</v>
      </c>
      <c r="U362" s="1755" t="s">
        <v>0</v>
      </c>
      <c r="V362" s="1755" t="s">
        <v>0</v>
      </c>
      <c r="W362" s="1755" t="s">
        <v>0</v>
      </c>
      <c r="X362" s="1755" t="s">
        <v>0</v>
      </c>
      <c r="Y362" s="1755" t="s">
        <v>0</v>
      </c>
      <c r="Z362" s="1754"/>
      <c r="AA362" s="1749"/>
      <c r="AB362" s="1750"/>
      <c r="AC362" s="1764">
        <v>15000000</v>
      </c>
      <c r="AD362" s="1763">
        <v>25000000</v>
      </c>
      <c r="AE362" s="1749"/>
      <c r="AF362" s="1749"/>
      <c r="AG362" s="1749"/>
      <c r="AH362" s="2294">
        <f t="shared" si="0"/>
        <v>40000000</v>
      </c>
      <c r="AI362" s="1749"/>
      <c r="AJ362" s="1749"/>
      <c r="AK362" s="1749"/>
      <c r="AL362" s="1749"/>
      <c r="AM362" s="1749"/>
      <c r="AN362" s="115">
        <f t="shared" si="1"/>
        <v>0</v>
      </c>
      <c r="AO362" s="1749"/>
      <c r="AP362" s="1749"/>
      <c r="AQ362" s="1749"/>
      <c r="AR362" s="1749"/>
      <c r="AS362" s="1749"/>
      <c r="AT362" s="1749"/>
      <c r="AU362" s="1749"/>
      <c r="AV362" s="1749"/>
      <c r="AW362" s="1749"/>
      <c r="AX362" s="1749"/>
      <c r="AY362" s="1749"/>
      <c r="AZ362" s="1749"/>
      <c r="BA362" s="99"/>
    </row>
    <row r="363" spans="1:53" ht="39.75" customHeight="1" x14ac:dyDescent="0.25">
      <c r="A363" s="2835"/>
      <c r="B363" s="209" t="s">
        <v>431</v>
      </c>
      <c r="C363" s="2864"/>
      <c r="D363" s="2836"/>
      <c r="E363" s="208" t="s">
        <v>501</v>
      </c>
      <c r="F363" s="207" t="s">
        <v>129</v>
      </c>
      <c r="G363" s="207">
        <v>0</v>
      </c>
      <c r="H363" s="213">
        <v>0.75</v>
      </c>
      <c r="I363" s="214">
        <v>0.15</v>
      </c>
      <c r="J363" s="1757" t="s">
        <v>441</v>
      </c>
      <c r="K363" s="1751" t="s">
        <v>440</v>
      </c>
      <c r="L363" s="1751">
        <v>2232</v>
      </c>
      <c r="M363" s="1751">
        <v>1</v>
      </c>
      <c r="N363" s="1760" t="s">
        <v>500</v>
      </c>
      <c r="O363" s="1751"/>
      <c r="P363" s="1757" t="s">
        <v>438</v>
      </c>
      <c r="Q363" s="1751" t="s">
        <v>0</v>
      </c>
      <c r="R363" s="1751" t="s">
        <v>0</v>
      </c>
      <c r="S363" s="1751" t="s">
        <v>0</v>
      </c>
      <c r="T363" s="1751" t="s">
        <v>0</v>
      </c>
      <c r="U363" s="1751" t="s">
        <v>0</v>
      </c>
      <c r="V363" s="1751" t="s">
        <v>0</v>
      </c>
      <c r="W363" s="1751" t="s">
        <v>0</v>
      </c>
      <c r="X363" s="1751" t="s">
        <v>0</v>
      </c>
      <c r="Y363" s="1751" t="s">
        <v>0</v>
      </c>
      <c r="Z363" s="1749"/>
      <c r="AA363" s="1749"/>
      <c r="AB363" s="1750"/>
      <c r="AC363" s="1749"/>
      <c r="AD363" s="1749"/>
      <c r="AE363" s="1749"/>
      <c r="AF363" s="1749"/>
      <c r="AG363" s="1749"/>
      <c r="AH363" s="2294">
        <f t="shared" si="0"/>
        <v>0</v>
      </c>
      <c r="AI363" s="1749"/>
      <c r="AJ363" s="1749"/>
      <c r="AK363" s="1749"/>
      <c r="AL363" s="1749"/>
      <c r="AM363" s="1749"/>
      <c r="AN363" s="115">
        <f t="shared" si="1"/>
        <v>0</v>
      </c>
      <c r="AO363" s="1749"/>
      <c r="AP363" s="1749"/>
      <c r="AQ363" s="1749"/>
      <c r="AR363" s="1749"/>
      <c r="AS363" s="1749"/>
      <c r="AT363" s="1749"/>
      <c r="AU363" s="1749"/>
      <c r="AV363" s="1749"/>
      <c r="AW363" s="1749"/>
      <c r="AX363" s="1749"/>
      <c r="AY363" s="1749"/>
      <c r="AZ363" s="1749"/>
      <c r="BA363" s="99"/>
    </row>
    <row r="364" spans="1:53" ht="34.5" customHeight="1" x14ac:dyDescent="0.25">
      <c r="A364" s="2835"/>
      <c r="B364" s="209" t="s">
        <v>431</v>
      </c>
      <c r="C364" s="2884" t="s">
        <v>499</v>
      </c>
      <c r="D364" s="2871" t="s">
        <v>498</v>
      </c>
      <c r="E364" s="2872" t="s">
        <v>497</v>
      </c>
      <c r="F364" s="2872" t="s">
        <v>129</v>
      </c>
      <c r="G364" s="2879">
        <v>0</v>
      </c>
      <c r="H364" s="2900">
        <v>1</v>
      </c>
      <c r="I364" s="2877">
        <v>0.25</v>
      </c>
      <c r="J364" s="1756" t="s">
        <v>492</v>
      </c>
      <c r="K364" s="1755" t="s">
        <v>491</v>
      </c>
      <c r="L364" s="1755">
        <v>2233</v>
      </c>
      <c r="M364" s="1755">
        <v>1</v>
      </c>
      <c r="N364" s="1759" t="s">
        <v>496</v>
      </c>
      <c r="O364" s="1755"/>
      <c r="P364" s="1756" t="s">
        <v>438</v>
      </c>
      <c r="Q364" s="1755" t="s">
        <v>0</v>
      </c>
      <c r="R364" s="1755" t="s">
        <v>0</v>
      </c>
      <c r="S364" s="1755" t="s">
        <v>0</v>
      </c>
      <c r="T364" s="1755" t="s">
        <v>0</v>
      </c>
      <c r="U364" s="1755" t="s">
        <v>0</v>
      </c>
      <c r="V364" s="1755" t="s">
        <v>0</v>
      </c>
      <c r="W364" s="1755" t="s">
        <v>0</v>
      </c>
      <c r="X364" s="1755" t="s">
        <v>0</v>
      </c>
      <c r="Y364" s="1755" t="s">
        <v>0</v>
      </c>
      <c r="Z364" s="1754"/>
      <c r="AA364" s="1749"/>
      <c r="AB364" s="1750"/>
      <c r="AC364" s="1749"/>
      <c r="AD364" s="1749"/>
      <c r="AE364" s="1749"/>
      <c r="AF364" s="1749"/>
      <c r="AG364" s="1749"/>
      <c r="AH364" s="2294">
        <f t="shared" si="0"/>
        <v>0</v>
      </c>
      <c r="AI364" s="1749"/>
      <c r="AJ364" s="1749"/>
      <c r="AK364" s="1749"/>
      <c r="AL364" s="1749"/>
      <c r="AM364" s="1749"/>
      <c r="AN364" s="115">
        <f t="shared" si="1"/>
        <v>0</v>
      </c>
      <c r="AO364" s="1749"/>
      <c r="AP364" s="1749"/>
      <c r="AQ364" s="1749"/>
      <c r="AR364" s="1749"/>
      <c r="AS364" s="1749"/>
      <c r="AT364" s="1749"/>
      <c r="AU364" s="1749"/>
      <c r="AV364" s="1749"/>
      <c r="AW364" s="1749"/>
      <c r="AX364" s="1749"/>
      <c r="AY364" s="1749"/>
      <c r="AZ364" s="1749"/>
      <c r="BA364" s="99"/>
    </row>
    <row r="365" spans="1:53" ht="42.75" customHeight="1" x14ac:dyDescent="0.25">
      <c r="A365" s="2835"/>
      <c r="B365" s="209" t="s">
        <v>431</v>
      </c>
      <c r="C365" s="2878"/>
      <c r="D365" s="2835"/>
      <c r="E365" s="2912"/>
      <c r="F365" s="2836"/>
      <c r="G365" s="2836"/>
      <c r="H365" s="2836"/>
      <c r="I365" s="2864"/>
      <c r="J365" s="1756" t="s">
        <v>492</v>
      </c>
      <c r="K365" s="1755" t="s">
        <v>491</v>
      </c>
      <c r="L365" s="1755">
        <v>2233</v>
      </c>
      <c r="M365" s="1755">
        <v>2</v>
      </c>
      <c r="N365" s="1759" t="s">
        <v>495</v>
      </c>
      <c r="O365" s="1755"/>
      <c r="P365" s="1756" t="s">
        <v>438</v>
      </c>
      <c r="Q365" s="1755" t="s">
        <v>0</v>
      </c>
      <c r="R365" s="1755" t="s">
        <v>0</v>
      </c>
      <c r="S365" s="1755" t="s">
        <v>0</v>
      </c>
      <c r="T365" s="1755" t="s">
        <v>0</v>
      </c>
      <c r="U365" s="1755" t="s">
        <v>0</v>
      </c>
      <c r="V365" s="1755" t="s">
        <v>0</v>
      </c>
      <c r="W365" s="1755" t="s">
        <v>0</v>
      </c>
      <c r="X365" s="1755" t="s">
        <v>0</v>
      </c>
      <c r="Y365" s="1755" t="s">
        <v>0</v>
      </c>
      <c r="Z365" s="1754"/>
      <c r="AA365" s="1749"/>
      <c r="AB365" s="1750"/>
      <c r="AC365" s="1749"/>
      <c r="AD365" s="1749"/>
      <c r="AE365" s="1749"/>
      <c r="AF365" s="1749"/>
      <c r="AG365" s="1749"/>
      <c r="AH365" s="2294">
        <f t="shared" si="0"/>
        <v>0</v>
      </c>
      <c r="AI365" s="1749"/>
      <c r="AJ365" s="1749"/>
      <c r="AK365" s="1749"/>
      <c r="AL365" s="1749"/>
      <c r="AM365" s="1749"/>
      <c r="AN365" s="115">
        <f t="shared" si="1"/>
        <v>0</v>
      </c>
      <c r="AO365" s="1749"/>
      <c r="AP365" s="1749"/>
      <c r="AQ365" s="1749"/>
      <c r="AR365" s="1749"/>
      <c r="AS365" s="1749"/>
      <c r="AT365" s="1749"/>
      <c r="AU365" s="1749"/>
      <c r="AV365" s="1749"/>
      <c r="AW365" s="1749"/>
      <c r="AX365" s="1749"/>
      <c r="AY365" s="1749"/>
      <c r="AZ365" s="1749"/>
      <c r="BA365" s="99"/>
    </row>
    <row r="366" spans="1:53" ht="65.25" customHeight="1" x14ac:dyDescent="0.25">
      <c r="A366" s="2835"/>
      <c r="B366" s="209" t="s">
        <v>431</v>
      </c>
      <c r="C366" s="2864"/>
      <c r="D366" s="2835"/>
      <c r="E366" s="208" t="s">
        <v>494</v>
      </c>
      <c r="F366" s="207" t="s">
        <v>493</v>
      </c>
      <c r="G366" s="207">
        <v>1</v>
      </c>
      <c r="H366" s="241">
        <v>3</v>
      </c>
      <c r="I366" s="211">
        <v>1</v>
      </c>
      <c r="J366" s="1757" t="s">
        <v>492</v>
      </c>
      <c r="K366" s="1751" t="s">
        <v>491</v>
      </c>
      <c r="L366" s="1751">
        <v>2233</v>
      </c>
      <c r="M366" s="1751">
        <v>1</v>
      </c>
      <c r="N366" s="1758" t="s">
        <v>490</v>
      </c>
      <c r="O366" s="1751"/>
      <c r="P366" s="1757" t="s">
        <v>438</v>
      </c>
      <c r="Q366" s="1751" t="s">
        <v>0</v>
      </c>
      <c r="R366" s="1751" t="s">
        <v>0</v>
      </c>
      <c r="S366" s="1751" t="s">
        <v>0</v>
      </c>
      <c r="T366" s="1751" t="s">
        <v>0</v>
      </c>
      <c r="U366" s="1751" t="s">
        <v>0</v>
      </c>
      <c r="V366" s="1751" t="s">
        <v>0</v>
      </c>
      <c r="W366" s="1751" t="s">
        <v>0</v>
      </c>
      <c r="X366" s="1751" t="s">
        <v>0</v>
      </c>
      <c r="Y366" s="1751" t="s">
        <v>0</v>
      </c>
      <c r="Z366" s="1749"/>
      <c r="AA366" s="1749"/>
      <c r="AB366" s="1750"/>
      <c r="AC366" s="1749"/>
      <c r="AD366" s="1749"/>
      <c r="AE366" s="1749"/>
      <c r="AF366" s="1749"/>
      <c r="AG366" s="1749"/>
      <c r="AH366" s="2294">
        <f t="shared" si="0"/>
        <v>0</v>
      </c>
      <c r="AI366" s="1749"/>
      <c r="AJ366" s="1749"/>
      <c r="AK366" s="1749"/>
      <c r="AL366" s="1749"/>
      <c r="AM366" s="1749"/>
      <c r="AN366" s="115">
        <f t="shared" si="1"/>
        <v>0</v>
      </c>
      <c r="AO366" s="1749"/>
      <c r="AP366" s="1749"/>
      <c r="AQ366" s="1749"/>
      <c r="AR366" s="1749"/>
      <c r="AS366" s="1749"/>
      <c r="AT366" s="1749"/>
      <c r="AU366" s="1749"/>
      <c r="AV366" s="1749"/>
      <c r="AW366" s="1749"/>
      <c r="AX366" s="1749"/>
      <c r="AY366" s="1749"/>
      <c r="AZ366" s="1749"/>
      <c r="BA366" s="99"/>
    </row>
    <row r="367" spans="1:53" ht="47.25" customHeight="1" x14ac:dyDescent="0.25">
      <c r="A367" s="2835"/>
      <c r="B367" s="209" t="s">
        <v>431</v>
      </c>
      <c r="C367" s="240" t="s">
        <v>489</v>
      </c>
      <c r="D367" s="217" t="s">
        <v>488</v>
      </c>
      <c r="E367" s="208" t="s">
        <v>487</v>
      </c>
      <c r="F367" s="207" t="s">
        <v>486</v>
      </c>
      <c r="G367" s="207">
        <v>0</v>
      </c>
      <c r="H367" s="207">
        <v>1</v>
      </c>
      <c r="I367" s="239"/>
      <c r="J367" s="1756" t="s">
        <v>465</v>
      </c>
      <c r="K367" s="1755" t="s">
        <v>464</v>
      </c>
      <c r="L367" s="1755">
        <v>2231</v>
      </c>
      <c r="M367" s="1755">
        <v>1</v>
      </c>
      <c r="N367" s="1762" t="s">
        <v>485</v>
      </c>
      <c r="O367" s="1755"/>
      <c r="P367" s="1756" t="s">
        <v>438</v>
      </c>
      <c r="Q367" s="1755"/>
      <c r="R367" s="1755"/>
      <c r="S367" s="1755"/>
      <c r="T367" s="1755"/>
      <c r="U367" s="1755"/>
      <c r="V367" s="1755"/>
      <c r="W367" s="1755"/>
      <c r="X367" s="1755"/>
      <c r="Y367" s="1755"/>
      <c r="Z367" s="1754"/>
      <c r="AA367" s="1749"/>
      <c r="AB367" s="1750"/>
      <c r="AC367" s="1749"/>
      <c r="AD367" s="1749"/>
      <c r="AE367" s="1749"/>
      <c r="AF367" s="1749"/>
      <c r="AG367" s="1749"/>
      <c r="AH367" s="2294">
        <f t="shared" si="0"/>
        <v>0</v>
      </c>
      <c r="AI367" s="1749"/>
      <c r="AJ367" s="1749"/>
      <c r="AK367" s="1749"/>
      <c r="AL367" s="1749"/>
      <c r="AM367" s="1749"/>
      <c r="AN367" s="115">
        <f t="shared" si="1"/>
        <v>0</v>
      </c>
      <c r="AO367" s="1749"/>
      <c r="AP367" s="1749"/>
      <c r="AQ367" s="1749"/>
      <c r="AR367" s="1749"/>
      <c r="AS367" s="1749"/>
      <c r="AT367" s="1749"/>
      <c r="AU367" s="1749"/>
      <c r="AV367" s="1749"/>
      <c r="AW367" s="1749"/>
      <c r="AX367" s="1749"/>
      <c r="AY367" s="1749"/>
      <c r="AZ367" s="1749"/>
      <c r="BA367" s="99"/>
    </row>
    <row r="368" spans="1:53" ht="30" customHeight="1" x14ac:dyDescent="0.25">
      <c r="A368" s="2835"/>
      <c r="B368" s="209" t="s">
        <v>431</v>
      </c>
      <c r="C368" s="2879" t="s">
        <v>484</v>
      </c>
      <c r="D368" s="2872" t="s">
        <v>483</v>
      </c>
      <c r="E368" s="2872" t="s">
        <v>482</v>
      </c>
      <c r="F368" s="2879" t="s">
        <v>129</v>
      </c>
      <c r="G368" s="2879">
        <v>0</v>
      </c>
      <c r="H368" s="2879">
        <v>1</v>
      </c>
      <c r="I368" s="2915">
        <v>0.4</v>
      </c>
      <c r="J368" s="1757" t="s">
        <v>441</v>
      </c>
      <c r="K368" s="1751" t="s">
        <v>440</v>
      </c>
      <c r="L368" s="1751">
        <v>2232</v>
      </c>
      <c r="M368" s="1751">
        <v>1</v>
      </c>
      <c r="N368" s="1760" t="s">
        <v>481</v>
      </c>
      <c r="O368" s="3485" t="s">
        <v>480</v>
      </c>
      <c r="P368" s="1757" t="s">
        <v>438</v>
      </c>
      <c r="Q368" s="1751" t="s">
        <v>0</v>
      </c>
      <c r="R368" s="1751" t="s">
        <v>0</v>
      </c>
      <c r="S368" s="1751" t="s">
        <v>479</v>
      </c>
      <c r="T368" s="1751"/>
      <c r="U368" s="1751"/>
      <c r="V368" s="1751"/>
      <c r="W368" s="1751"/>
      <c r="X368" s="1751"/>
      <c r="Y368" s="1751"/>
      <c r="Z368" s="3485" t="s">
        <v>478</v>
      </c>
      <c r="AA368" s="1749"/>
      <c r="AB368" s="1750"/>
      <c r="AC368" s="1749">
        <v>145000000</v>
      </c>
      <c r="AD368" s="1749">
        <v>22800000</v>
      </c>
      <c r="AE368" s="1749"/>
      <c r="AF368" s="1749"/>
      <c r="AG368" s="1749"/>
      <c r="AH368" s="2294">
        <f t="shared" si="0"/>
        <v>167800000</v>
      </c>
      <c r="AI368" s="1749"/>
      <c r="AJ368" s="1749"/>
      <c r="AK368" s="1749"/>
      <c r="AL368" s="1749"/>
      <c r="AM368" s="1749"/>
      <c r="AN368" s="115">
        <f t="shared" si="1"/>
        <v>0</v>
      </c>
      <c r="AO368" s="1749"/>
      <c r="AP368" s="1749"/>
      <c r="AQ368" s="1749"/>
      <c r="AR368" s="1749"/>
      <c r="AS368" s="1749"/>
      <c r="AT368" s="1749"/>
      <c r="AU368" s="1749"/>
      <c r="AV368" s="1749"/>
      <c r="AW368" s="1749"/>
      <c r="AX368" s="1749"/>
      <c r="AY368" s="1749"/>
      <c r="AZ368" s="1749"/>
      <c r="BA368" s="99"/>
    </row>
    <row r="369" spans="1:53" ht="57.75" customHeight="1" x14ac:dyDescent="0.25">
      <c r="A369" s="2835"/>
      <c r="B369" s="209" t="s">
        <v>431</v>
      </c>
      <c r="C369" s="2835"/>
      <c r="D369" s="2835"/>
      <c r="E369" s="2911"/>
      <c r="F369" s="2835"/>
      <c r="G369" s="2835"/>
      <c r="H369" s="2835"/>
      <c r="I369" s="2878"/>
      <c r="J369" s="1757" t="s">
        <v>441</v>
      </c>
      <c r="K369" s="1751" t="s">
        <v>440</v>
      </c>
      <c r="L369" s="1751">
        <v>2232</v>
      </c>
      <c r="M369" s="1751">
        <v>2</v>
      </c>
      <c r="N369" s="1760" t="s">
        <v>477</v>
      </c>
      <c r="O369" s="3486"/>
      <c r="P369" s="1757" t="s">
        <v>438</v>
      </c>
      <c r="Q369" s="1751" t="s">
        <v>0</v>
      </c>
      <c r="R369" s="1751" t="s">
        <v>0</v>
      </c>
      <c r="S369" s="1751" t="s">
        <v>0</v>
      </c>
      <c r="T369" s="1751" t="s">
        <v>0</v>
      </c>
      <c r="U369" s="1751" t="s">
        <v>0</v>
      </c>
      <c r="V369" s="1751" t="s">
        <v>0</v>
      </c>
      <c r="W369" s="1751" t="s">
        <v>0</v>
      </c>
      <c r="X369" s="1751" t="s">
        <v>0</v>
      </c>
      <c r="Y369" s="1751" t="s">
        <v>0</v>
      </c>
      <c r="Z369" s="3486"/>
      <c r="AA369" s="1749"/>
      <c r="AB369" s="1750"/>
      <c r="AC369" s="1749"/>
      <c r="AD369" s="1749"/>
      <c r="AE369" s="1749"/>
      <c r="AF369" s="1749"/>
      <c r="AG369" s="1749"/>
      <c r="AH369" s="2294">
        <f t="shared" si="0"/>
        <v>0</v>
      </c>
      <c r="AI369" s="1749"/>
      <c r="AJ369" s="1749"/>
      <c r="AK369" s="1749"/>
      <c r="AL369" s="1749"/>
      <c r="AM369" s="1749"/>
      <c r="AN369" s="115">
        <f t="shared" si="1"/>
        <v>0</v>
      </c>
      <c r="AO369" s="1749"/>
      <c r="AP369" s="1749"/>
      <c r="AQ369" s="1749"/>
      <c r="AR369" s="1749"/>
      <c r="AS369" s="1749"/>
      <c r="AT369" s="1749"/>
      <c r="AU369" s="1749"/>
      <c r="AV369" s="1749"/>
      <c r="AW369" s="1749"/>
      <c r="AX369" s="1749"/>
      <c r="AY369" s="1749"/>
      <c r="AZ369" s="1749"/>
      <c r="BA369" s="99"/>
    </row>
    <row r="370" spans="1:53" ht="36.75" customHeight="1" x14ac:dyDescent="0.25">
      <c r="A370" s="2835"/>
      <c r="B370" s="209" t="s">
        <v>431</v>
      </c>
      <c r="C370" s="2835"/>
      <c r="D370" s="2835"/>
      <c r="E370" s="2911"/>
      <c r="F370" s="2835"/>
      <c r="G370" s="2835"/>
      <c r="H370" s="2835"/>
      <c r="I370" s="2878"/>
      <c r="J370" s="1757" t="s">
        <v>441</v>
      </c>
      <c r="K370" s="1751" t="s">
        <v>440</v>
      </c>
      <c r="L370" s="1751">
        <v>2232</v>
      </c>
      <c r="M370" s="1751">
        <v>3</v>
      </c>
      <c r="N370" s="1760" t="s">
        <v>476</v>
      </c>
      <c r="O370" s="3486"/>
      <c r="P370" s="1757" t="s">
        <v>438</v>
      </c>
      <c r="Q370" s="1751" t="s">
        <v>0</v>
      </c>
      <c r="R370" s="1751" t="s">
        <v>0</v>
      </c>
      <c r="S370" s="1751" t="s">
        <v>0</v>
      </c>
      <c r="T370" s="1751" t="s">
        <v>0</v>
      </c>
      <c r="U370" s="1751" t="s">
        <v>0</v>
      </c>
      <c r="V370" s="1751" t="s">
        <v>0</v>
      </c>
      <c r="W370" s="1751" t="s">
        <v>0</v>
      </c>
      <c r="X370" s="1751" t="s">
        <v>0</v>
      </c>
      <c r="Y370" s="1751" t="s">
        <v>0</v>
      </c>
      <c r="Z370" s="3486"/>
      <c r="AA370" s="1749"/>
      <c r="AB370" s="1750"/>
      <c r="AC370" s="1749"/>
      <c r="AD370" s="1749"/>
      <c r="AE370" s="1749"/>
      <c r="AF370" s="1749"/>
      <c r="AG370" s="1749"/>
      <c r="AH370" s="2294">
        <f t="shared" si="0"/>
        <v>0</v>
      </c>
      <c r="AI370" s="1749"/>
      <c r="AJ370" s="1749"/>
      <c r="AK370" s="1749"/>
      <c r="AL370" s="1749"/>
      <c r="AM370" s="1749"/>
      <c r="AN370" s="115">
        <f t="shared" si="1"/>
        <v>0</v>
      </c>
      <c r="AO370" s="1749"/>
      <c r="AP370" s="1749"/>
      <c r="AQ370" s="1749"/>
      <c r="AR370" s="1749"/>
      <c r="AS370" s="1749"/>
      <c r="AT370" s="1749"/>
      <c r="AU370" s="1749"/>
      <c r="AV370" s="1749"/>
      <c r="AW370" s="1749"/>
      <c r="AX370" s="1749"/>
      <c r="AY370" s="1749"/>
      <c r="AZ370" s="1749"/>
      <c r="BA370" s="99"/>
    </row>
    <row r="371" spans="1:53" ht="29.25" customHeight="1" x14ac:dyDescent="0.25">
      <c r="A371" s="2835"/>
      <c r="B371" s="209" t="s">
        <v>431</v>
      </c>
      <c r="C371" s="2835"/>
      <c r="D371" s="2835"/>
      <c r="E371" s="2911"/>
      <c r="F371" s="2835"/>
      <c r="G371" s="2835"/>
      <c r="H371" s="2835"/>
      <c r="I371" s="2878"/>
      <c r="J371" s="1757" t="s">
        <v>441</v>
      </c>
      <c r="K371" s="1751" t="s">
        <v>440</v>
      </c>
      <c r="L371" s="1751">
        <v>2232</v>
      </c>
      <c r="M371" s="1751">
        <v>4</v>
      </c>
      <c r="N371" s="1760" t="s">
        <v>475</v>
      </c>
      <c r="O371" s="3486"/>
      <c r="P371" s="1757" t="s">
        <v>438</v>
      </c>
      <c r="Q371" s="1751" t="s">
        <v>0</v>
      </c>
      <c r="R371" s="1751" t="s">
        <v>0</v>
      </c>
      <c r="S371" s="1751" t="s">
        <v>0</v>
      </c>
      <c r="T371" s="1751" t="s">
        <v>0</v>
      </c>
      <c r="U371" s="1751" t="s">
        <v>0</v>
      </c>
      <c r="V371" s="1751" t="s">
        <v>0</v>
      </c>
      <c r="W371" s="1751" t="s">
        <v>0</v>
      </c>
      <c r="X371" s="1751" t="s">
        <v>0</v>
      </c>
      <c r="Y371" s="1751" t="s">
        <v>0</v>
      </c>
      <c r="Z371" s="3486"/>
      <c r="AA371" s="1749"/>
      <c r="AB371" s="1750"/>
      <c r="AC371" s="1749"/>
      <c r="AD371" s="1749"/>
      <c r="AE371" s="1749"/>
      <c r="AF371" s="1749"/>
      <c r="AG371" s="1749"/>
      <c r="AH371" s="2294">
        <f t="shared" si="0"/>
        <v>0</v>
      </c>
      <c r="AI371" s="1749"/>
      <c r="AJ371" s="1749"/>
      <c r="AK371" s="1749"/>
      <c r="AL371" s="1749"/>
      <c r="AM371" s="1749"/>
      <c r="AN371" s="115">
        <f t="shared" si="1"/>
        <v>0</v>
      </c>
      <c r="AO371" s="1749"/>
      <c r="AP371" s="1749"/>
      <c r="AQ371" s="1749"/>
      <c r="AR371" s="1749"/>
      <c r="AS371" s="1749"/>
      <c r="AT371" s="1749"/>
      <c r="AU371" s="1749"/>
      <c r="AV371" s="1749"/>
      <c r="AW371" s="1749"/>
      <c r="AX371" s="1749"/>
      <c r="AY371" s="1749"/>
      <c r="AZ371" s="1749"/>
      <c r="BA371" s="99"/>
    </row>
    <row r="372" spans="1:53" ht="32.25" customHeight="1" x14ac:dyDescent="0.25">
      <c r="A372" s="2835"/>
      <c r="B372" s="209" t="s">
        <v>431</v>
      </c>
      <c r="C372" s="2835"/>
      <c r="D372" s="2835"/>
      <c r="E372" s="2911"/>
      <c r="F372" s="2835"/>
      <c r="G372" s="2835"/>
      <c r="H372" s="2835"/>
      <c r="I372" s="2878"/>
      <c r="J372" s="1757" t="s">
        <v>441</v>
      </c>
      <c r="K372" s="1751" t="s">
        <v>440</v>
      </c>
      <c r="L372" s="1751">
        <v>2232</v>
      </c>
      <c r="M372" s="1751">
        <v>5</v>
      </c>
      <c r="N372" s="1760" t="s">
        <v>474</v>
      </c>
      <c r="O372" s="3486"/>
      <c r="P372" s="1757" t="s">
        <v>438</v>
      </c>
      <c r="Q372" s="1751" t="s">
        <v>0</v>
      </c>
      <c r="R372" s="1751" t="s">
        <v>0</v>
      </c>
      <c r="S372" s="1751" t="s">
        <v>0</v>
      </c>
      <c r="T372" s="1751" t="s">
        <v>0</v>
      </c>
      <c r="U372" s="1751" t="s">
        <v>0</v>
      </c>
      <c r="V372" s="1751" t="s">
        <v>0</v>
      </c>
      <c r="W372" s="1751" t="s">
        <v>0</v>
      </c>
      <c r="X372" s="1751" t="s">
        <v>0</v>
      </c>
      <c r="Y372" s="1751" t="s">
        <v>0</v>
      </c>
      <c r="Z372" s="3486"/>
      <c r="AA372" s="1749"/>
      <c r="AB372" s="1750"/>
      <c r="AC372" s="1749"/>
      <c r="AD372" s="1749"/>
      <c r="AE372" s="1749"/>
      <c r="AF372" s="1749"/>
      <c r="AG372" s="1749"/>
      <c r="AH372" s="2294">
        <f t="shared" si="0"/>
        <v>0</v>
      </c>
      <c r="AI372" s="1749"/>
      <c r="AJ372" s="1749"/>
      <c r="AK372" s="1749"/>
      <c r="AL372" s="1749"/>
      <c r="AM372" s="1749"/>
      <c r="AN372" s="115">
        <f t="shared" si="1"/>
        <v>0</v>
      </c>
      <c r="AO372" s="1749"/>
      <c r="AP372" s="1749"/>
      <c r="AQ372" s="1749"/>
      <c r="AR372" s="1749"/>
      <c r="AS372" s="1749"/>
      <c r="AT372" s="1749"/>
      <c r="AU372" s="1749"/>
      <c r="AV372" s="1749"/>
      <c r="AW372" s="1749"/>
      <c r="AX372" s="1749"/>
      <c r="AY372" s="1749"/>
      <c r="AZ372" s="1749"/>
      <c r="BA372" s="99"/>
    </row>
    <row r="373" spans="1:53" ht="31.5" customHeight="1" x14ac:dyDescent="0.25">
      <c r="A373" s="2835"/>
      <c r="B373" s="209" t="s">
        <v>431</v>
      </c>
      <c r="C373" s="2836"/>
      <c r="D373" s="2835"/>
      <c r="E373" s="2912"/>
      <c r="F373" s="2836"/>
      <c r="G373" s="2836"/>
      <c r="H373" s="2836"/>
      <c r="I373" s="2864"/>
      <c r="J373" s="1757" t="s">
        <v>441</v>
      </c>
      <c r="K373" s="1751" t="s">
        <v>440</v>
      </c>
      <c r="L373" s="1751">
        <v>2232</v>
      </c>
      <c r="M373" s="1751">
        <v>6</v>
      </c>
      <c r="N373" s="1760" t="s">
        <v>473</v>
      </c>
      <c r="O373" s="3487"/>
      <c r="P373" s="1757" t="s">
        <v>438</v>
      </c>
      <c r="Q373" s="1751" t="s">
        <v>0</v>
      </c>
      <c r="R373" s="1751" t="s">
        <v>0</v>
      </c>
      <c r="S373" s="1751" t="s">
        <v>0</v>
      </c>
      <c r="T373" s="1751" t="s">
        <v>0</v>
      </c>
      <c r="U373" s="1751" t="s">
        <v>0</v>
      </c>
      <c r="V373" s="1751" t="s">
        <v>0</v>
      </c>
      <c r="W373" s="1751" t="s">
        <v>0</v>
      </c>
      <c r="X373" s="1751" t="s">
        <v>0</v>
      </c>
      <c r="Y373" s="1751" t="s">
        <v>0</v>
      </c>
      <c r="Z373" s="3487"/>
      <c r="AA373" s="1749"/>
      <c r="AB373" s="1750"/>
      <c r="AC373" s="1749"/>
      <c r="AD373" s="1749"/>
      <c r="AE373" s="1749"/>
      <c r="AF373" s="1749"/>
      <c r="AG373" s="1749"/>
      <c r="AH373" s="2294">
        <f t="shared" si="0"/>
        <v>0</v>
      </c>
      <c r="AI373" s="1749"/>
      <c r="AJ373" s="1749"/>
      <c r="AK373" s="1749"/>
      <c r="AL373" s="1749"/>
      <c r="AM373" s="1749"/>
      <c r="AN373" s="115">
        <f t="shared" si="1"/>
        <v>0</v>
      </c>
      <c r="AO373" s="1749"/>
      <c r="AP373" s="1749"/>
      <c r="AQ373" s="1749"/>
      <c r="AR373" s="1749"/>
      <c r="AS373" s="1749"/>
      <c r="AT373" s="1749"/>
      <c r="AU373" s="1749"/>
      <c r="AV373" s="1749"/>
      <c r="AW373" s="1749"/>
      <c r="AX373" s="1749"/>
      <c r="AY373" s="1749"/>
      <c r="AZ373" s="1749"/>
      <c r="BA373" s="99"/>
    </row>
    <row r="374" spans="1:53" ht="28.5" customHeight="1" x14ac:dyDescent="0.25">
      <c r="A374" s="2835"/>
      <c r="B374" s="209" t="s">
        <v>431</v>
      </c>
      <c r="C374" s="2884" t="s">
        <v>472</v>
      </c>
      <c r="D374" s="2835"/>
      <c r="E374" s="208" t="s">
        <v>471</v>
      </c>
      <c r="F374" s="207" t="s">
        <v>470</v>
      </c>
      <c r="G374" s="213">
        <v>0</v>
      </c>
      <c r="H374" s="213">
        <v>1</v>
      </c>
      <c r="I374" s="214">
        <v>0.6</v>
      </c>
      <c r="J374" s="1756" t="s">
        <v>441</v>
      </c>
      <c r="K374" s="1755" t="s">
        <v>440</v>
      </c>
      <c r="L374" s="1755">
        <v>2232</v>
      </c>
      <c r="M374" s="1755">
        <v>1</v>
      </c>
      <c r="N374" s="1761" t="s">
        <v>469</v>
      </c>
      <c r="O374" s="1755"/>
      <c r="P374" s="1756" t="s">
        <v>438</v>
      </c>
      <c r="Q374" s="1755" t="s">
        <v>0</v>
      </c>
      <c r="R374" s="1755" t="s">
        <v>0</v>
      </c>
      <c r="S374" s="1755" t="s">
        <v>0</v>
      </c>
      <c r="T374" s="1755" t="s">
        <v>0</v>
      </c>
      <c r="U374" s="1755" t="s">
        <v>0</v>
      </c>
      <c r="V374" s="1755" t="s">
        <v>0</v>
      </c>
      <c r="W374" s="1755" t="s">
        <v>0</v>
      </c>
      <c r="X374" s="1755" t="s">
        <v>0</v>
      </c>
      <c r="Y374" s="1755" t="s">
        <v>0</v>
      </c>
      <c r="Z374" s="1754"/>
      <c r="AA374" s="1749"/>
      <c r="AB374" s="1750"/>
      <c r="AC374" s="1749"/>
      <c r="AD374" s="1749"/>
      <c r="AE374" s="1749"/>
      <c r="AF374" s="1749"/>
      <c r="AG374" s="1749"/>
      <c r="AH374" s="2294">
        <f t="shared" si="0"/>
        <v>0</v>
      </c>
      <c r="AI374" s="1749"/>
      <c r="AJ374" s="1749"/>
      <c r="AK374" s="1749"/>
      <c r="AL374" s="1749"/>
      <c r="AM374" s="1749"/>
      <c r="AN374" s="115">
        <f t="shared" si="1"/>
        <v>0</v>
      </c>
      <c r="AO374" s="1749"/>
      <c r="AP374" s="1749"/>
      <c r="AQ374" s="1749"/>
      <c r="AR374" s="1749"/>
      <c r="AS374" s="1749"/>
      <c r="AT374" s="1749"/>
      <c r="AU374" s="1749"/>
      <c r="AV374" s="1749"/>
      <c r="AW374" s="1749"/>
      <c r="AX374" s="1749"/>
      <c r="AY374" s="1749"/>
      <c r="AZ374" s="1749"/>
      <c r="BA374" s="99"/>
    </row>
    <row r="375" spans="1:53" ht="45" customHeight="1" x14ac:dyDescent="0.25">
      <c r="A375" s="2835"/>
      <c r="B375" s="209" t="s">
        <v>431</v>
      </c>
      <c r="C375" s="2878"/>
      <c r="D375" s="2835"/>
      <c r="E375" s="2872" t="s">
        <v>468</v>
      </c>
      <c r="F375" s="2879" t="s">
        <v>129</v>
      </c>
      <c r="G375" s="2879">
        <v>0</v>
      </c>
      <c r="H375" s="2900">
        <v>0.25</v>
      </c>
      <c r="I375" s="2877">
        <v>0.05</v>
      </c>
      <c r="J375" s="1757" t="s">
        <v>465</v>
      </c>
      <c r="K375" s="1751" t="s">
        <v>464</v>
      </c>
      <c r="L375" s="1751">
        <v>2231</v>
      </c>
      <c r="M375" s="1751">
        <v>1</v>
      </c>
      <c r="N375" s="1760" t="s">
        <v>467</v>
      </c>
      <c r="O375" s="1751"/>
      <c r="P375" s="1757" t="s">
        <v>438</v>
      </c>
      <c r="Q375" s="1751" t="s">
        <v>0</v>
      </c>
      <c r="R375" s="1751" t="s">
        <v>0</v>
      </c>
      <c r="S375" s="1751" t="s">
        <v>0</v>
      </c>
      <c r="T375" s="1751" t="s">
        <v>0</v>
      </c>
      <c r="U375" s="1751" t="s">
        <v>0</v>
      </c>
      <c r="V375" s="1751" t="s">
        <v>0</v>
      </c>
      <c r="W375" s="1751" t="s">
        <v>0</v>
      </c>
      <c r="X375" s="1751" t="s">
        <v>0</v>
      </c>
      <c r="Y375" s="1751" t="s">
        <v>0</v>
      </c>
      <c r="Z375" s="1749"/>
      <c r="AA375" s="1749"/>
      <c r="AB375" s="1750"/>
      <c r="AC375" s="1749"/>
      <c r="AD375" s="1749"/>
      <c r="AE375" s="1749"/>
      <c r="AF375" s="1749"/>
      <c r="AG375" s="1749"/>
      <c r="AH375" s="2294">
        <f t="shared" si="0"/>
        <v>0</v>
      </c>
      <c r="AI375" s="1749"/>
      <c r="AJ375" s="1749"/>
      <c r="AK375" s="1749"/>
      <c r="AL375" s="1749"/>
      <c r="AM375" s="1749"/>
      <c r="AN375" s="115">
        <f t="shared" si="1"/>
        <v>0</v>
      </c>
      <c r="AO375" s="1749"/>
      <c r="AP375" s="1749"/>
      <c r="AQ375" s="1749"/>
      <c r="AR375" s="1749"/>
      <c r="AS375" s="1749"/>
      <c r="AT375" s="1749"/>
      <c r="AU375" s="1749"/>
      <c r="AV375" s="1749"/>
      <c r="AW375" s="1749"/>
      <c r="AX375" s="1749"/>
      <c r="AY375" s="1749"/>
      <c r="AZ375" s="1749"/>
      <c r="BA375" s="99"/>
    </row>
    <row r="376" spans="1:53" ht="46.5" customHeight="1" x14ac:dyDescent="0.25">
      <c r="A376" s="2835"/>
      <c r="B376" s="209" t="s">
        <v>431</v>
      </c>
      <c r="C376" s="2878"/>
      <c r="D376" s="2835"/>
      <c r="E376" s="2911"/>
      <c r="F376" s="2835"/>
      <c r="G376" s="2835"/>
      <c r="H376" s="2835"/>
      <c r="I376" s="2878"/>
      <c r="J376" s="1757" t="s">
        <v>465</v>
      </c>
      <c r="K376" s="1751" t="s">
        <v>464</v>
      </c>
      <c r="L376" s="1751">
        <v>2231</v>
      </c>
      <c r="M376" s="1751">
        <v>2</v>
      </c>
      <c r="N376" s="1760" t="s">
        <v>466</v>
      </c>
      <c r="O376" s="1751"/>
      <c r="P376" s="1757" t="s">
        <v>438</v>
      </c>
      <c r="Q376" s="1751" t="s">
        <v>0</v>
      </c>
      <c r="R376" s="1751" t="s">
        <v>0</v>
      </c>
      <c r="S376" s="1751" t="s">
        <v>0</v>
      </c>
      <c r="T376" s="1751" t="s">
        <v>0</v>
      </c>
      <c r="U376" s="1751" t="s">
        <v>0</v>
      </c>
      <c r="V376" s="1751" t="s">
        <v>0</v>
      </c>
      <c r="W376" s="1751" t="s">
        <v>0</v>
      </c>
      <c r="X376" s="1751" t="s">
        <v>0</v>
      </c>
      <c r="Y376" s="1751" t="s">
        <v>0</v>
      </c>
      <c r="Z376" s="1749"/>
      <c r="AA376" s="1749"/>
      <c r="AB376" s="1750"/>
      <c r="AC376" s="1749"/>
      <c r="AD376" s="1749"/>
      <c r="AE376" s="1749"/>
      <c r="AF376" s="1749"/>
      <c r="AG376" s="1749"/>
      <c r="AH376" s="2294">
        <f t="shared" si="0"/>
        <v>0</v>
      </c>
      <c r="AI376" s="1749"/>
      <c r="AJ376" s="1749"/>
      <c r="AK376" s="1749"/>
      <c r="AL376" s="1749"/>
      <c r="AM376" s="1749"/>
      <c r="AN376" s="115">
        <f t="shared" si="1"/>
        <v>0</v>
      </c>
      <c r="AO376" s="1749"/>
      <c r="AP376" s="1749"/>
      <c r="AQ376" s="1749"/>
      <c r="AR376" s="1749"/>
      <c r="AS376" s="1749"/>
      <c r="AT376" s="1749"/>
      <c r="AU376" s="1749"/>
      <c r="AV376" s="1749"/>
      <c r="AW376" s="1749"/>
      <c r="AX376" s="1749"/>
      <c r="AY376" s="1749"/>
      <c r="AZ376" s="1749"/>
      <c r="BA376" s="99"/>
    </row>
    <row r="377" spans="1:53" ht="45" customHeight="1" x14ac:dyDescent="0.25">
      <c r="A377" s="2835"/>
      <c r="B377" s="209" t="s">
        <v>431</v>
      </c>
      <c r="C377" s="2878"/>
      <c r="D377" s="2835"/>
      <c r="E377" s="2912"/>
      <c r="F377" s="2836"/>
      <c r="G377" s="2836"/>
      <c r="H377" s="2836"/>
      <c r="I377" s="2864"/>
      <c r="J377" s="1757" t="s">
        <v>465</v>
      </c>
      <c r="K377" s="1751" t="s">
        <v>464</v>
      </c>
      <c r="L377" s="1751">
        <v>2231</v>
      </c>
      <c r="M377" s="1751">
        <v>3</v>
      </c>
      <c r="N377" s="1760" t="s">
        <v>463</v>
      </c>
      <c r="O377" s="1751"/>
      <c r="P377" s="1757" t="s">
        <v>438</v>
      </c>
      <c r="Q377" s="1751" t="s">
        <v>0</v>
      </c>
      <c r="R377" s="1751" t="s">
        <v>0</v>
      </c>
      <c r="S377" s="1751" t="s">
        <v>0</v>
      </c>
      <c r="T377" s="1751" t="s">
        <v>0</v>
      </c>
      <c r="U377" s="1751" t="s">
        <v>0</v>
      </c>
      <c r="V377" s="1751" t="s">
        <v>0</v>
      </c>
      <c r="W377" s="1751" t="s">
        <v>0</v>
      </c>
      <c r="X377" s="1751" t="s">
        <v>0</v>
      </c>
      <c r="Y377" s="1751" t="s">
        <v>0</v>
      </c>
      <c r="Z377" s="1749"/>
      <c r="AA377" s="1749"/>
      <c r="AB377" s="1750"/>
      <c r="AC377" s="1749"/>
      <c r="AD377" s="1749"/>
      <c r="AE377" s="1749"/>
      <c r="AF377" s="1749"/>
      <c r="AG377" s="1749"/>
      <c r="AH377" s="2294">
        <f t="shared" si="0"/>
        <v>0</v>
      </c>
      <c r="AI377" s="1749"/>
      <c r="AJ377" s="1749"/>
      <c r="AK377" s="1749"/>
      <c r="AL377" s="1749"/>
      <c r="AM377" s="1749"/>
      <c r="AN377" s="115">
        <f t="shared" si="1"/>
        <v>0</v>
      </c>
      <c r="AO377" s="1749"/>
      <c r="AP377" s="1749"/>
      <c r="AQ377" s="1749"/>
      <c r="AR377" s="1749"/>
      <c r="AS377" s="1749"/>
      <c r="AT377" s="1749"/>
      <c r="AU377" s="1749"/>
      <c r="AV377" s="1749"/>
      <c r="AW377" s="1749"/>
      <c r="AX377" s="1749"/>
      <c r="AY377" s="1749"/>
      <c r="AZ377" s="1749"/>
      <c r="BA377" s="99"/>
    </row>
    <row r="378" spans="1:53" ht="36.75" customHeight="1" x14ac:dyDescent="0.25">
      <c r="A378" s="2835"/>
      <c r="B378" s="209" t="s">
        <v>431</v>
      </c>
      <c r="C378" s="2864"/>
      <c r="D378" s="2835"/>
      <c r="E378" s="208" t="s">
        <v>462</v>
      </c>
      <c r="F378" s="207" t="s">
        <v>119</v>
      </c>
      <c r="G378" s="207">
        <v>5</v>
      </c>
      <c r="H378" s="207">
        <v>8</v>
      </c>
      <c r="I378" s="211"/>
      <c r="J378" s="1756"/>
      <c r="K378" s="1755"/>
      <c r="L378" s="1755"/>
      <c r="M378" s="1755">
        <v>1</v>
      </c>
      <c r="N378" s="1754"/>
      <c r="O378" s="1755"/>
      <c r="P378" s="1755"/>
      <c r="Q378" s="1755"/>
      <c r="R378" s="1755"/>
      <c r="S378" s="1755"/>
      <c r="T378" s="1755"/>
      <c r="U378" s="1755"/>
      <c r="V378" s="1755"/>
      <c r="W378" s="1755"/>
      <c r="X378" s="1755"/>
      <c r="Y378" s="1755"/>
      <c r="Z378" s="1754"/>
      <c r="AA378" s="1749"/>
      <c r="AB378" s="1750"/>
      <c r="AC378" s="1749"/>
      <c r="AD378" s="1749"/>
      <c r="AE378" s="1749"/>
      <c r="AF378" s="1749"/>
      <c r="AG378" s="1749"/>
      <c r="AH378" s="2294">
        <f t="shared" si="0"/>
        <v>0</v>
      </c>
      <c r="AI378" s="1749"/>
      <c r="AJ378" s="1749"/>
      <c r="AK378" s="1749"/>
      <c r="AL378" s="1749"/>
      <c r="AM378" s="1749"/>
      <c r="AN378" s="115">
        <f t="shared" si="1"/>
        <v>0</v>
      </c>
      <c r="AO378" s="1749"/>
      <c r="AP378" s="1749"/>
      <c r="AQ378" s="1749"/>
      <c r="AR378" s="1749"/>
      <c r="AS378" s="1749"/>
      <c r="AT378" s="1749"/>
      <c r="AU378" s="1749"/>
      <c r="AV378" s="1749"/>
      <c r="AW378" s="1749"/>
      <c r="AX378" s="1749"/>
      <c r="AY378" s="1749"/>
      <c r="AZ378" s="1749"/>
      <c r="BA378" s="99"/>
    </row>
    <row r="379" spans="1:53" ht="44.25" customHeight="1" x14ac:dyDescent="0.25">
      <c r="A379" s="2835"/>
      <c r="B379" s="209" t="s">
        <v>431</v>
      </c>
      <c r="C379" s="2879" t="s">
        <v>461</v>
      </c>
      <c r="D379" s="2835"/>
      <c r="E379" s="2872" t="s">
        <v>460</v>
      </c>
      <c r="F379" s="2879" t="s">
        <v>129</v>
      </c>
      <c r="G379" s="2899">
        <v>0</v>
      </c>
      <c r="H379" s="2899">
        <v>1</v>
      </c>
      <c r="I379" s="2877">
        <v>0.25</v>
      </c>
      <c r="J379" s="1757" t="s">
        <v>441</v>
      </c>
      <c r="K379" s="1751" t="s">
        <v>440</v>
      </c>
      <c r="L379" s="1751">
        <v>2232</v>
      </c>
      <c r="M379" s="1751">
        <v>1</v>
      </c>
      <c r="N379" s="1760" t="s">
        <v>459</v>
      </c>
      <c r="O379" s="1751"/>
      <c r="P379" s="1757" t="s">
        <v>438</v>
      </c>
      <c r="Q379" s="1751" t="s">
        <v>0</v>
      </c>
      <c r="R379" s="1751" t="s">
        <v>0</v>
      </c>
      <c r="S379" s="1751" t="s">
        <v>0</v>
      </c>
      <c r="T379" s="1751" t="s">
        <v>0</v>
      </c>
      <c r="U379" s="1751" t="s">
        <v>0</v>
      </c>
      <c r="V379" s="1751" t="s">
        <v>0</v>
      </c>
      <c r="W379" s="1751" t="s">
        <v>0</v>
      </c>
      <c r="X379" s="1751" t="s">
        <v>0</v>
      </c>
      <c r="Y379" s="1751" t="s">
        <v>0</v>
      </c>
      <c r="Z379" s="1749"/>
      <c r="AA379" s="1749"/>
      <c r="AB379" s="1750"/>
      <c r="AC379" s="1749"/>
      <c r="AD379" s="1749"/>
      <c r="AE379" s="1749"/>
      <c r="AF379" s="1749"/>
      <c r="AG379" s="1749"/>
      <c r="AH379" s="2294">
        <f t="shared" si="0"/>
        <v>0</v>
      </c>
      <c r="AI379" s="1749"/>
      <c r="AJ379" s="1749"/>
      <c r="AK379" s="1749"/>
      <c r="AL379" s="1749"/>
      <c r="AM379" s="1749"/>
      <c r="AN379" s="115">
        <f t="shared" si="1"/>
        <v>0</v>
      </c>
      <c r="AO379" s="1749"/>
      <c r="AP379" s="1749"/>
      <c r="AQ379" s="1749"/>
      <c r="AR379" s="1749"/>
      <c r="AS379" s="1749"/>
      <c r="AT379" s="1749"/>
      <c r="AU379" s="1749"/>
      <c r="AV379" s="1749"/>
      <c r="AW379" s="1749"/>
      <c r="AX379" s="1749"/>
      <c r="AY379" s="1749"/>
      <c r="AZ379" s="1749"/>
      <c r="BA379" s="99"/>
    </row>
    <row r="380" spans="1:53" ht="54" customHeight="1" x14ac:dyDescent="0.25">
      <c r="A380" s="2835"/>
      <c r="B380" s="209" t="s">
        <v>431</v>
      </c>
      <c r="C380" s="2836"/>
      <c r="D380" s="2835"/>
      <c r="E380" s="2912"/>
      <c r="F380" s="2836"/>
      <c r="G380" s="2836"/>
      <c r="H380" s="2836"/>
      <c r="I380" s="2864"/>
      <c r="J380" s="1757" t="s">
        <v>441</v>
      </c>
      <c r="K380" s="1751" t="s">
        <v>440</v>
      </c>
      <c r="L380" s="1751">
        <v>2232</v>
      </c>
      <c r="M380" s="1751">
        <v>2</v>
      </c>
      <c r="N380" s="1760" t="s">
        <v>458</v>
      </c>
      <c r="O380" s="1751"/>
      <c r="P380" s="1757" t="s">
        <v>438</v>
      </c>
      <c r="Q380" s="1751" t="s">
        <v>0</v>
      </c>
      <c r="R380" s="1751" t="s">
        <v>0</v>
      </c>
      <c r="S380" s="1751" t="s">
        <v>0</v>
      </c>
      <c r="T380" s="1751" t="s">
        <v>0</v>
      </c>
      <c r="U380" s="1751" t="s">
        <v>0</v>
      </c>
      <c r="V380" s="1751" t="s">
        <v>0</v>
      </c>
      <c r="W380" s="1751" t="s">
        <v>0</v>
      </c>
      <c r="X380" s="1751" t="s">
        <v>0</v>
      </c>
      <c r="Y380" s="1751" t="s">
        <v>0</v>
      </c>
      <c r="Z380" s="1749"/>
      <c r="AA380" s="1749"/>
      <c r="AB380" s="1750"/>
      <c r="AC380" s="1749"/>
      <c r="AD380" s="1749"/>
      <c r="AE380" s="1749"/>
      <c r="AF380" s="1749"/>
      <c r="AG380" s="1749"/>
      <c r="AH380" s="2294">
        <f t="shared" si="0"/>
        <v>0</v>
      </c>
      <c r="AI380" s="1749"/>
      <c r="AJ380" s="1749"/>
      <c r="AK380" s="1749"/>
      <c r="AL380" s="1749"/>
      <c r="AM380" s="1749"/>
      <c r="AN380" s="115">
        <f t="shared" si="1"/>
        <v>0</v>
      </c>
      <c r="AO380" s="1749"/>
      <c r="AP380" s="1749"/>
      <c r="AQ380" s="1749"/>
      <c r="AR380" s="1749"/>
      <c r="AS380" s="1749"/>
      <c r="AT380" s="1749"/>
      <c r="AU380" s="1749"/>
      <c r="AV380" s="1749"/>
      <c r="AW380" s="1749"/>
      <c r="AX380" s="1749"/>
      <c r="AY380" s="1749"/>
      <c r="AZ380" s="1749"/>
      <c r="BA380" s="99"/>
    </row>
    <row r="381" spans="1:53" ht="47.25" customHeight="1" x14ac:dyDescent="0.25">
      <c r="A381" s="2835"/>
      <c r="B381" s="209" t="s">
        <v>431</v>
      </c>
      <c r="C381" s="224" t="s">
        <v>457</v>
      </c>
      <c r="D381" s="2835"/>
      <c r="E381" s="208" t="s">
        <v>456</v>
      </c>
      <c r="F381" s="207" t="s">
        <v>455</v>
      </c>
      <c r="G381" s="223">
        <v>0</v>
      </c>
      <c r="H381" s="207">
        <v>5</v>
      </c>
      <c r="I381" s="214"/>
      <c r="J381" s="1756"/>
      <c r="K381" s="1755"/>
      <c r="L381" s="1755"/>
      <c r="M381" s="1755">
        <v>1</v>
      </c>
      <c r="N381" s="1754"/>
      <c r="O381" s="1755"/>
      <c r="P381" s="1755"/>
      <c r="Q381" s="1755"/>
      <c r="R381" s="1755"/>
      <c r="S381" s="1755"/>
      <c r="T381" s="1755"/>
      <c r="U381" s="1755"/>
      <c r="V381" s="1755"/>
      <c r="W381" s="1755"/>
      <c r="X381" s="1755"/>
      <c r="Y381" s="1755"/>
      <c r="Z381" s="1754"/>
      <c r="AA381" s="1749"/>
      <c r="AB381" s="1750"/>
      <c r="AC381" s="1749"/>
      <c r="AD381" s="1749"/>
      <c r="AE381" s="1749"/>
      <c r="AF381" s="1749"/>
      <c r="AG381" s="1749"/>
      <c r="AH381" s="2294">
        <f t="shared" si="0"/>
        <v>0</v>
      </c>
      <c r="AI381" s="1749"/>
      <c r="AJ381" s="1749"/>
      <c r="AK381" s="1749"/>
      <c r="AL381" s="1749"/>
      <c r="AM381" s="1749"/>
      <c r="AN381" s="115">
        <f t="shared" si="1"/>
        <v>0</v>
      </c>
      <c r="AO381" s="1749"/>
      <c r="AP381" s="1749"/>
      <c r="AQ381" s="1749"/>
      <c r="AR381" s="1749"/>
      <c r="AS381" s="1749"/>
      <c r="AT381" s="1749"/>
      <c r="AU381" s="1749"/>
      <c r="AV381" s="1749"/>
      <c r="AW381" s="1749"/>
      <c r="AX381" s="1749"/>
      <c r="AY381" s="1749"/>
      <c r="AZ381" s="1749"/>
      <c r="BA381" s="99"/>
    </row>
    <row r="382" spans="1:53" ht="65.25" customHeight="1" x14ac:dyDescent="0.25">
      <c r="A382" s="2835"/>
      <c r="B382" s="209" t="s">
        <v>431</v>
      </c>
      <c r="C382" s="218" t="s">
        <v>454</v>
      </c>
      <c r="D382" s="2835"/>
      <c r="E382" s="208" t="s">
        <v>453</v>
      </c>
      <c r="F382" s="207" t="s">
        <v>452</v>
      </c>
      <c r="G382" s="223">
        <v>0</v>
      </c>
      <c r="H382" s="223">
        <v>4</v>
      </c>
      <c r="I382" s="211"/>
      <c r="J382" s="1752"/>
      <c r="K382" s="1751"/>
      <c r="L382" s="1751"/>
      <c r="M382" s="1751">
        <v>1</v>
      </c>
      <c r="N382" s="1749"/>
      <c r="O382" s="1751"/>
      <c r="P382" s="1751"/>
      <c r="Q382" s="1751"/>
      <c r="R382" s="1751"/>
      <c r="S382" s="1751"/>
      <c r="T382" s="1751"/>
      <c r="U382" s="1751"/>
      <c r="V382" s="1751"/>
      <c r="W382" s="1751"/>
      <c r="X382" s="1751"/>
      <c r="Y382" s="1751"/>
      <c r="Z382" s="1749"/>
      <c r="AA382" s="1749"/>
      <c r="AB382" s="1750"/>
      <c r="AC382" s="1749"/>
      <c r="AD382" s="1749"/>
      <c r="AE382" s="1749"/>
      <c r="AF382" s="1749"/>
      <c r="AG382" s="1749"/>
      <c r="AH382" s="2294">
        <f t="shared" si="0"/>
        <v>0</v>
      </c>
      <c r="AI382" s="1749"/>
      <c r="AJ382" s="1749"/>
      <c r="AK382" s="1749"/>
      <c r="AL382" s="1749"/>
      <c r="AM382" s="1749"/>
      <c r="AN382" s="115">
        <f t="shared" si="1"/>
        <v>0</v>
      </c>
      <c r="AO382" s="1749"/>
      <c r="AP382" s="1749"/>
      <c r="AQ382" s="1749"/>
      <c r="AR382" s="1749"/>
      <c r="AS382" s="1749"/>
      <c r="AT382" s="1749"/>
      <c r="AU382" s="1749"/>
      <c r="AV382" s="1749"/>
      <c r="AW382" s="1749"/>
      <c r="AX382" s="1749"/>
      <c r="AY382" s="1749"/>
      <c r="AZ382" s="1749"/>
      <c r="BA382" s="99"/>
    </row>
    <row r="383" spans="1:53" ht="33.75" customHeight="1" x14ac:dyDescent="0.25">
      <c r="A383" s="2835"/>
      <c r="B383" s="209" t="s">
        <v>431</v>
      </c>
      <c r="C383" s="222" t="s">
        <v>451</v>
      </c>
      <c r="D383" s="2835"/>
      <c r="E383" s="222" t="s">
        <v>450</v>
      </c>
      <c r="F383" s="221" t="s">
        <v>11</v>
      </c>
      <c r="G383" s="220">
        <v>0</v>
      </c>
      <c r="H383" s="220">
        <v>1</v>
      </c>
      <c r="I383" s="219"/>
      <c r="J383" s="1756"/>
      <c r="K383" s="1755"/>
      <c r="L383" s="1755"/>
      <c r="M383" s="1755">
        <v>1</v>
      </c>
      <c r="N383" s="1754"/>
      <c r="O383" s="1755"/>
      <c r="P383" s="1755"/>
      <c r="Q383" s="1755"/>
      <c r="R383" s="1755"/>
      <c r="S383" s="1755"/>
      <c r="T383" s="1755"/>
      <c r="U383" s="1755"/>
      <c r="V383" s="1755"/>
      <c r="W383" s="1755"/>
      <c r="X383" s="1755"/>
      <c r="Y383" s="1755"/>
      <c r="Z383" s="1754"/>
      <c r="AA383" s="1749"/>
      <c r="AB383" s="1750"/>
      <c r="AC383" s="1749"/>
      <c r="AD383" s="1749"/>
      <c r="AE383" s="1749"/>
      <c r="AF383" s="1749"/>
      <c r="AG383" s="1749"/>
      <c r="AH383" s="2294">
        <f t="shared" si="0"/>
        <v>0</v>
      </c>
      <c r="AI383" s="1749"/>
      <c r="AJ383" s="1749"/>
      <c r="AK383" s="1749"/>
      <c r="AL383" s="1749"/>
      <c r="AM383" s="1749"/>
      <c r="AN383" s="115">
        <f t="shared" si="1"/>
        <v>0</v>
      </c>
      <c r="AO383" s="1749"/>
      <c r="AP383" s="1749"/>
      <c r="AQ383" s="1749"/>
      <c r="AR383" s="1749"/>
      <c r="AS383" s="1749"/>
      <c r="AT383" s="1749"/>
      <c r="AU383" s="1749"/>
      <c r="AV383" s="1749"/>
      <c r="AW383" s="1749"/>
      <c r="AX383" s="1749"/>
      <c r="AY383" s="1749"/>
      <c r="AZ383" s="1749"/>
      <c r="BA383" s="99"/>
    </row>
    <row r="384" spans="1:53" ht="75.75" customHeight="1" x14ac:dyDescent="0.25">
      <c r="A384" s="2835"/>
      <c r="B384" s="209" t="s">
        <v>431</v>
      </c>
      <c r="C384" s="218" t="s">
        <v>449</v>
      </c>
      <c r="D384" s="2872" t="s">
        <v>448</v>
      </c>
      <c r="E384" s="208" t="s">
        <v>447</v>
      </c>
      <c r="F384" s="207" t="s">
        <v>129</v>
      </c>
      <c r="G384" s="213">
        <v>0.2</v>
      </c>
      <c r="H384" s="213">
        <v>1</v>
      </c>
      <c r="I384" s="214">
        <f>0.1*0.8</f>
        <v>8.0000000000000016E-2</v>
      </c>
      <c r="J384" s="1757" t="s">
        <v>441</v>
      </c>
      <c r="K384" s="1757" t="s">
        <v>440</v>
      </c>
      <c r="L384" s="1757">
        <v>2232</v>
      </c>
      <c r="M384" s="1757">
        <v>1</v>
      </c>
      <c r="N384" s="1758" t="s">
        <v>439</v>
      </c>
      <c r="O384" s="1751"/>
      <c r="P384" s="1757" t="s">
        <v>438</v>
      </c>
      <c r="Q384" s="1751" t="s">
        <v>0</v>
      </c>
      <c r="R384" s="1751" t="s">
        <v>0</v>
      </c>
      <c r="S384" s="1751" t="s">
        <v>0</v>
      </c>
      <c r="T384" s="1751" t="s">
        <v>0</v>
      </c>
      <c r="U384" s="1751" t="s">
        <v>0</v>
      </c>
      <c r="V384" s="1751" t="s">
        <v>0</v>
      </c>
      <c r="W384" s="1751" t="s">
        <v>0</v>
      </c>
      <c r="X384" s="1751" t="s">
        <v>0</v>
      </c>
      <c r="Y384" s="1751" t="s">
        <v>0</v>
      </c>
      <c r="Z384" s="1749"/>
      <c r="AA384" s="1749"/>
      <c r="AB384" s="1750"/>
      <c r="AC384" s="1749"/>
      <c r="AD384" s="1749"/>
      <c r="AE384" s="1749"/>
      <c r="AF384" s="1749"/>
      <c r="AG384" s="1749"/>
      <c r="AH384" s="2294">
        <f t="shared" ref="AH384:AH390" si="5">AC384+AD384-AE384</f>
        <v>0</v>
      </c>
      <c r="AI384" s="1749"/>
      <c r="AJ384" s="1749"/>
      <c r="AK384" s="1749"/>
      <c r="AL384" s="1749"/>
      <c r="AM384" s="1749"/>
      <c r="AN384" s="115">
        <f t="shared" ref="AN384:AN390" si="6">AI384+AJ384-AK384</f>
        <v>0</v>
      </c>
      <c r="AO384" s="1749"/>
      <c r="AP384" s="1749"/>
      <c r="AQ384" s="1749"/>
      <c r="AR384" s="1749"/>
      <c r="AS384" s="1749"/>
      <c r="AT384" s="1749"/>
      <c r="AU384" s="1749"/>
      <c r="AV384" s="1749"/>
      <c r="AW384" s="1749"/>
      <c r="AX384" s="1749"/>
      <c r="AY384" s="1749"/>
      <c r="AZ384" s="1749"/>
      <c r="BA384" s="99"/>
    </row>
    <row r="385" spans="1:53" ht="53.25" customHeight="1" x14ac:dyDescent="0.25">
      <c r="A385" s="2835"/>
      <c r="B385" s="209" t="s">
        <v>431</v>
      </c>
      <c r="C385" s="218" t="s">
        <v>446</v>
      </c>
      <c r="D385" s="2835"/>
      <c r="E385" s="208" t="s">
        <v>445</v>
      </c>
      <c r="F385" s="207" t="s">
        <v>236</v>
      </c>
      <c r="G385" s="216">
        <v>0</v>
      </c>
      <c r="H385" s="216">
        <v>1</v>
      </c>
      <c r="I385" s="214">
        <v>0.1</v>
      </c>
      <c r="J385" s="1756" t="s">
        <v>441</v>
      </c>
      <c r="K385" s="1756" t="s">
        <v>440</v>
      </c>
      <c r="L385" s="1756">
        <v>2232</v>
      </c>
      <c r="M385" s="1756">
        <v>1</v>
      </c>
      <c r="N385" s="1759" t="s">
        <v>439</v>
      </c>
      <c r="O385" s="1755"/>
      <c r="P385" s="1756" t="s">
        <v>438</v>
      </c>
      <c r="Q385" s="1755" t="s">
        <v>0</v>
      </c>
      <c r="R385" s="1755" t="s">
        <v>0</v>
      </c>
      <c r="S385" s="1755" t="s">
        <v>0</v>
      </c>
      <c r="T385" s="1755" t="s">
        <v>0</v>
      </c>
      <c r="U385" s="1755" t="s">
        <v>0</v>
      </c>
      <c r="V385" s="1755" t="s">
        <v>0</v>
      </c>
      <c r="W385" s="1755" t="s">
        <v>0</v>
      </c>
      <c r="X385" s="1755" t="s">
        <v>0</v>
      </c>
      <c r="Y385" s="1755" t="s">
        <v>0</v>
      </c>
      <c r="Z385" s="1754"/>
      <c r="AA385" s="1749"/>
      <c r="AB385" s="1750"/>
      <c r="AC385" s="1749"/>
      <c r="AD385" s="1749"/>
      <c r="AE385" s="1749"/>
      <c r="AF385" s="1749"/>
      <c r="AG385" s="1749"/>
      <c r="AH385" s="2294">
        <f t="shared" si="5"/>
        <v>0</v>
      </c>
      <c r="AI385" s="1749"/>
      <c r="AJ385" s="1749"/>
      <c r="AK385" s="1749"/>
      <c r="AL385" s="1749"/>
      <c r="AM385" s="1749"/>
      <c r="AN385" s="115">
        <f t="shared" si="6"/>
        <v>0</v>
      </c>
      <c r="AO385" s="1749"/>
      <c r="AP385" s="1749"/>
      <c r="AQ385" s="1749"/>
      <c r="AR385" s="1749"/>
      <c r="AS385" s="1749"/>
      <c r="AT385" s="1749"/>
      <c r="AU385" s="1749"/>
      <c r="AV385" s="1749"/>
      <c r="AW385" s="1749"/>
      <c r="AX385" s="1749"/>
      <c r="AY385" s="1749"/>
      <c r="AZ385" s="1749"/>
      <c r="BA385" s="99"/>
    </row>
    <row r="386" spans="1:53" ht="33.75" customHeight="1" x14ac:dyDescent="0.25">
      <c r="A386" s="2835"/>
      <c r="B386" s="209" t="s">
        <v>431</v>
      </c>
      <c r="C386" s="2884" t="s">
        <v>444</v>
      </c>
      <c r="D386" s="2835"/>
      <c r="E386" s="208" t="s">
        <v>443</v>
      </c>
      <c r="F386" s="207" t="s">
        <v>442</v>
      </c>
      <c r="G386" s="207">
        <v>0</v>
      </c>
      <c r="H386" s="207">
        <v>1</v>
      </c>
      <c r="I386" s="211">
        <v>0.2</v>
      </c>
      <c r="J386" s="1757" t="s">
        <v>441</v>
      </c>
      <c r="K386" s="1757" t="s">
        <v>440</v>
      </c>
      <c r="L386" s="1757">
        <v>2232</v>
      </c>
      <c r="M386" s="1757">
        <v>1</v>
      </c>
      <c r="N386" s="1758" t="s">
        <v>439</v>
      </c>
      <c r="O386" s="1751"/>
      <c r="P386" s="1757" t="s">
        <v>438</v>
      </c>
      <c r="Q386" s="1751"/>
      <c r="R386" s="1751"/>
      <c r="S386" s="1751"/>
      <c r="T386" s="1751"/>
      <c r="U386" s="1751"/>
      <c r="V386" s="1751"/>
      <c r="W386" s="1751" t="s">
        <v>0</v>
      </c>
      <c r="X386" s="1751" t="s">
        <v>0</v>
      </c>
      <c r="Y386" s="1751" t="s">
        <v>0</v>
      </c>
      <c r="Z386" s="1749"/>
      <c r="AA386" s="1749"/>
      <c r="AB386" s="1750"/>
      <c r="AC386" s="1749"/>
      <c r="AD386" s="1749"/>
      <c r="AE386" s="1749"/>
      <c r="AF386" s="1749"/>
      <c r="AG386" s="1749"/>
      <c r="AH386" s="2294">
        <f t="shared" si="5"/>
        <v>0</v>
      </c>
      <c r="AI386" s="1749"/>
      <c r="AJ386" s="1749"/>
      <c r="AK386" s="1749"/>
      <c r="AL386" s="1749"/>
      <c r="AM386" s="1749"/>
      <c r="AN386" s="115">
        <f t="shared" si="6"/>
        <v>0</v>
      </c>
      <c r="AO386" s="1749"/>
      <c r="AP386" s="1749"/>
      <c r="AQ386" s="1749"/>
      <c r="AR386" s="1749"/>
      <c r="AS386" s="1749"/>
      <c r="AT386" s="1749"/>
      <c r="AU386" s="1749"/>
      <c r="AV386" s="1749"/>
      <c r="AW386" s="1749"/>
      <c r="AX386" s="1749"/>
      <c r="AY386" s="1749"/>
      <c r="AZ386" s="1749"/>
      <c r="BA386" s="99"/>
    </row>
    <row r="387" spans="1:53" ht="30.75" customHeight="1" x14ac:dyDescent="0.25">
      <c r="A387" s="2835"/>
      <c r="B387" s="209" t="s">
        <v>431</v>
      </c>
      <c r="C387" s="2864"/>
      <c r="D387" s="2836"/>
      <c r="E387" s="208" t="s">
        <v>437</v>
      </c>
      <c r="F387" s="207" t="s">
        <v>129</v>
      </c>
      <c r="G387" s="213">
        <v>0</v>
      </c>
      <c r="H387" s="213">
        <v>1</v>
      </c>
      <c r="I387" s="214"/>
      <c r="J387" s="1756"/>
      <c r="K387" s="1755"/>
      <c r="L387" s="1755"/>
      <c r="M387" s="1755">
        <v>1</v>
      </c>
      <c r="N387" s="1754"/>
      <c r="O387" s="1755"/>
      <c r="P387" s="1755"/>
      <c r="Q387" s="1755"/>
      <c r="R387" s="1755"/>
      <c r="S387" s="1755"/>
      <c r="T387" s="1755"/>
      <c r="U387" s="1755"/>
      <c r="V387" s="1755"/>
      <c r="W387" s="1755"/>
      <c r="X387" s="1755"/>
      <c r="Y387" s="1755"/>
      <c r="Z387" s="1754"/>
      <c r="AA387" s="1749"/>
      <c r="AB387" s="1750"/>
      <c r="AC387" s="1749"/>
      <c r="AD387" s="1749"/>
      <c r="AE387" s="1749"/>
      <c r="AF387" s="1749"/>
      <c r="AG387" s="1749"/>
      <c r="AH387" s="2294">
        <f t="shared" si="5"/>
        <v>0</v>
      </c>
      <c r="AI387" s="1749"/>
      <c r="AJ387" s="1749"/>
      <c r="AK387" s="1749"/>
      <c r="AL387" s="1749"/>
      <c r="AM387" s="1749"/>
      <c r="AN387" s="115">
        <f t="shared" si="6"/>
        <v>0</v>
      </c>
      <c r="AO387" s="1749"/>
      <c r="AP387" s="1749"/>
      <c r="AQ387" s="1749"/>
      <c r="AR387" s="1749"/>
      <c r="AS387" s="1749"/>
      <c r="AT387" s="1749"/>
      <c r="AU387" s="1749"/>
      <c r="AV387" s="1749"/>
      <c r="AW387" s="1749"/>
      <c r="AX387" s="1749"/>
      <c r="AY387" s="1749"/>
      <c r="AZ387" s="1749"/>
      <c r="BA387" s="99"/>
    </row>
    <row r="388" spans="1:53" ht="26.25" customHeight="1" x14ac:dyDescent="0.25">
      <c r="A388" s="2835"/>
      <c r="B388" s="209" t="s">
        <v>431</v>
      </c>
      <c r="C388" s="3504" t="s">
        <v>436</v>
      </c>
      <c r="D388" s="2872" t="s">
        <v>435</v>
      </c>
      <c r="E388" s="208" t="s">
        <v>434</v>
      </c>
      <c r="F388" s="207" t="s">
        <v>129</v>
      </c>
      <c r="G388" s="213">
        <v>0</v>
      </c>
      <c r="H388" s="213">
        <v>0.3</v>
      </c>
      <c r="I388" s="211"/>
      <c r="J388" s="1752"/>
      <c r="K388" s="1751"/>
      <c r="L388" s="1751"/>
      <c r="M388" s="1751">
        <v>1</v>
      </c>
      <c r="N388" s="1749"/>
      <c r="O388" s="1751"/>
      <c r="P388" s="1751"/>
      <c r="Q388" s="1751"/>
      <c r="R388" s="1751"/>
      <c r="S388" s="1751"/>
      <c r="T388" s="1751"/>
      <c r="U388" s="1751"/>
      <c r="V388" s="1751"/>
      <c r="W388" s="1751"/>
      <c r="X388" s="1751"/>
      <c r="Y388" s="1751"/>
      <c r="Z388" s="1749"/>
      <c r="AA388" s="1749"/>
      <c r="AB388" s="1750"/>
      <c r="AC388" s="1749"/>
      <c r="AD388" s="1749"/>
      <c r="AE388" s="1749"/>
      <c r="AF388" s="1749"/>
      <c r="AG388" s="1749"/>
      <c r="AH388" s="2294">
        <f t="shared" si="5"/>
        <v>0</v>
      </c>
      <c r="AI388" s="1749"/>
      <c r="AJ388" s="1749"/>
      <c r="AK388" s="1749"/>
      <c r="AL388" s="1749"/>
      <c r="AM388" s="1749"/>
      <c r="AN388" s="115">
        <f t="shared" si="6"/>
        <v>0</v>
      </c>
      <c r="AO388" s="1749"/>
      <c r="AP388" s="1749"/>
      <c r="AQ388" s="1749"/>
      <c r="AR388" s="1749"/>
      <c r="AS388" s="1749"/>
      <c r="AT388" s="1749"/>
      <c r="AU388" s="1749"/>
      <c r="AV388" s="1749"/>
      <c r="AW388" s="1749"/>
      <c r="AX388" s="1749"/>
      <c r="AY388" s="1749"/>
      <c r="AZ388" s="1749"/>
      <c r="BA388" s="99"/>
    </row>
    <row r="389" spans="1:53" ht="30.75" customHeight="1" x14ac:dyDescent="0.25">
      <c r="A389" s="2835"/>
      <c r="B389" s="209" t="s">
        <v>431</v>
      </c>
      <c r="C389" s="2835"/>
      <c r="D389" s="2835"/>
      <c r="E389" s="208" t="s">
        <v>433</v>
      </c>
      <c r="F389" s="207" t="s">
        <v>432</v>
      </c>
      <c r="G389" s="207">
        <v>0</v>
      </c>
      <c r="H389" s="207">
        <v>1</v>
      </c>
      <c r="I389" s="211"/>
      <c r="J389" s="1756"/>
      <c r="K389" s="1755"/>
      <c r="L389" s="1755"/>
      <c r="M389" s="1755">
        <v>1</v>
      </c>
      <c r="N389" s="1754"/>
      <c r="O389" s="1755"/>
      <c r="P389" s="1755"/>
      <c r="Q389" s="1755"/>
      <c r="R389" s="1755"/>
      <c r="S389" s="1755"/>
      <c r="T389" s="1755"/>
      <c r="U389" s="1755"/>
      <c r="V389" s="1755"/>
      <c r="W389" s="1755"/>
      <c r="X389" s="1755"/>
      <c r="Y389" s="1755"/>
      <c r="Z389" s="1754"/>
      <c r="AA389" s="1749"/>
      <c r="AB389" s="1750"/>
      <c r="AC389" s="1749"/>
      <c r="AD389" s="1749"/>
      <c r="AE389" s="1749"/>
      <c r="AF389" s="1749"/>
      <c r="AG389" s="1749"/>
      <c r="AH389" s="2294">
        <f t="shared" si="5"/>
        <v>0</v>
      </c>
      <c r="AI389" s="1749"/>
      <c r="AJ389" s="1749"/>
      <c r="AK389" s="1749"/>
      <c r="AL389" s="1749"/>
      <c r="AM389" s="1749"/>
      <c r="AN389" s="115">
        <f t="shared" si="6"/>
        <v>0</v>
      </c>
      <c r="AO389" s="1749"/>
      <c r="AP389" s="1749"/>
      <c r="AQ389" s="1749"/>
      <c r="AR389" s="1749"/>
      <c r="AS389" s="1749"/>
      <c r="AT389" s="1749"/>
      <c r="AU389" s="1749"/>
      <c r="AV389" s="1749"/>
      <c r="AW389" s="1749"/>
      <c r="AX389" s="1749"/>
      <c r="AY389" s="1749"/>
      <c r="AZ389" s="1749"/>
      <c r="BA389" s="99"/>
    </row>
    <row r="390" spans="1:53" ht="15.75" customHeight="1" x14ac:dyDescent="0.25">
      <c r="A390" s="2836"/>
      <c r="B390" s="209" t="s">
        <v>431</v>
      </c>
      <c r="C390" s="3505"/>
      <c r="D390" s="2835"/>
      <c r="E390" s="208" t="s">
        <v>430</v>
      </c>
      <c r="F390" s="207" t="s">
        <v>429</v>
      </c>
      <c r="G390" s="207">
        <v>0</v>
      </c>
      <c r="H390" s="207">
        <v>4</v>
      </c>
      <c r="I390" s="1753"/>
      <c r="J390" s="1752"/>
      <c r="K390" s="1751"/>
      <c r="L390" s="1751"/>
      <c r="M390" s="1751">
        <v>1</v>
      </c>
      <c r="N390" s="1749"/>
      <c r="O390" s="1751"/>
      <c r="P390" s="1751"/>
      <c r="Q390" s="1751"/>
      <c r="R390" s="1751"/>
      <c r="S390" s="1751"/>
      <c r="T390" s="1751"/>
      <c r="U390" s="1751"/>
      <c r="V390" s="1751"/>
      <c r="W390" s="1751"/>
      <c r="X390" s="1751"/>
      <c r="Y390" s="1751"/>
      <c r="Z390" s="1749"/>
      <c r="AA390" s="1749"/>
      <c r="AB390" s="1750"/>
      <c r="AC390" s="1749"/>
      <c r="AD390" s="1749"/>
      <c r="AE390" s="1749"/>
      <c r="AF390" s="1749"/>
      <c r="AG390" s="1749"/>
      <c r="AH390" s="2294">
        <f t="shared" si="5"/>
        <v>0</v>
      </c>
      <c r="AI390" s="1749"/>
      <c r="AJ390" s="1749"/>
      <c r="AK390" s="1749"/>
      <c r="AL390" s="1749"/>
      <c r="AM390" s="1749"/>
      <c r="AN390" s="115">
        <f t="shared" si="6"/>
        <v>0</v>
      </c>
      <c r="AO390" s="1749"/>
      <c r="AP390" s="1749"/>
      <c r="AQ390" s="1749"/>
      <c r="AR390" s="1749"/>
      <c r="AS390" s="1749"/>
      <c r="AT390" s="1749"/>
      <c r="AU390" s="1749"/>
      <c r="AV390" s="1749"/>
      <c r="AW390" s="1749"/>
      <c r="AX390" s="1749"/>
      <c r="AY390" s="1749"/>
      <c r="AZ390" s="1749"/>
      <c r="BA390" s="99"/>
    </row>
    <row r="391" spans="1:53" ht="15.75" customHeight="1" x14ac:dyDescent="0.25">
      <c r="A391" s="99"/>
      <c r="B391" s="100"/>
      <c r="C391" s="99"/>
      <c r="D391" s="99"/>
      <c r="E391" s="160"/>
      <c r="F391" s="99"/>
      <c r="G391" s="99"/>
      <c r="H391" s="99"/>
      <c r="I391" s="99"/>
      <c r="J391" s="161"/>
      <c r="K391" s="161"/>
      <c r="L391" s="161"/>
      <c r="M391" s="161"/>
      <c r="N391" s="99"/>
      <c r="O391" s="99"/>
      <c r="P391" s="161"/>
      <c r="Q391" s="161"/>
      <c r="R391" s="161"/>
      <c r="S391" s="161"/>
      <c r="T391" s="161"/>
      <c r="U391" s="161"/>
      <c r="V391" s="161"/>
      <c r="W391" s="161"/>
      <c r="X391" s="161"/>
      <c r="Y391" s="161"/>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row>
    <row r="392" spans="1:53" ht="15.75" customHeight="1" x14ac:dyDescent="0.25">
      <c r="A392" s="99"/>
      <c r="B392" s="100"/>
      <c r="C392" s="99"/>
      <c r="D392" s="99"/>
      <c r="E392" s="160"/>
      <c r="F392" s="99"/>
      <c r="G392" s="99"/>
      <c r="H392" s="99"/>
      <c r="I392" s="99"/>
      <c r="J392" s="161"/>
      <c r="K392" s="161"/>
      <c r="L392" s="161"/>
      <c r="M392" s="161"/>
      <c r="N392" s="99"/>
      <c r="O392" s="99"/>
      <c r="P392" s="161"/>
      <c r="Q392" s="161"/>
      <c r="R392" s="161"/>
      <c r="S392" s="161"/>
      <c r="T392" s="161"/>
      <c r="U392" s="161"/>
      <c r="V392" s="161"/>
      <c r="W392" s="161"/>
      <c r="X392" s="161"/>
      <c r="Y392" s="161"/>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row>
    <row r="393" spans="1:53" ht="15.75" customHeight="1" x14ac:dyDescent="0.25">
      <c r="A393" s="99"/>
      <c r="B393" s="100"/>
      <c r="C393" s="99"/>
      <c r="D393" s="99"/>
      <c r="E393" s="160"/>
      <c r="F393" s="99"/>
      <c r="G393" s="99"/>
      <c r="H393" s="99"/>
      <c r="I393" s="99"/>
      <c r="J393" s="161"/>
      <c r="K393" s="161"/>
      <c r="L393" s="161"/>
      <c r="M393" s="161"/>
      <c r="N393" s="99"/>
      <c r="O393" s="99"/>
      <c r="P393" s="161"/>
      <c r="Q393" s="161"/>
      <c r="R393" s="161"/>
      <c r="S393" s="161"/>
      <c r="T393" s="161"/>
      <c r="U393" s="161"/>
      <c r="V393" s="161"/>
      <c r="W393" s="161"/>
      <c r="X393" s="161"/>
      <c r="Y393" s="161"/>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row>
    <row r="394" spans="1:53" ht="15.75" customHeight="1" x14ac:dyDescent="0.25">
      <c r="A394" s="99"/>
      <c r="B394" s="100"/>
      <c r="C394" s="99"/>
      <c r="D394" s="99"/>
      <c r="E394" s="160"/>
      <c r="F394" s="99"/>
      <c r="G394" s="99"/>
      <c r="H394" s="99"/>
      <c r="I394" s="99"/>
      <c r="J394" s="161"/>
      <c r="K394" s="161"/>
      <c r="L394" s="161"/>
      <c r="M394" s="161"/>
      <c r="N394" s="99"/>
      <c r="O394" s="99"/>
      <c r="P394" s="161"/>
      <c r="Q394" s="161"/>
      <c r="R394" s="161"/>
      <c r="S394" s="161"/>
      <c r="T394" s="161"/>
      <c r="U394" s="161"/>
      <c r="V394" s="161"/>
      <c r="W394" s="161"/>
      <c r="X394" s="161"/>
      <c r="Y394" s="161"/>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row>
    <row r="395" spans="1:53" ht="15.75" customHeight="1" x14ac:dyDescent="0.25">
      <c r="A395" s="99"/>
      <c r="B395" s="100"/>
      <c r="C395" s="99"/>
      <c r="D395" s="99"/>
      <c r="E395" s="160"/>
      <c r="F395" s="99"/>
      <c r="G395" s="99"/>
      <c r="H395" s="99"/>
      <c r="I395" s="99"/>
      <c r="J395" s="161"/>
      <c r="K395" s="161"/>
      <c r="L395" s="161"/>
      <c r="M395" s="161"/>
      <c r="N395" s="99"/>
      <c r="O395" s="99"/>
      <c r="P395" s="161"/>
      <c r="Q395" s="161"/>
      <c r="R395" s="161"/>
      <c r="S395" s="161"/>
      <c r="T395" s="161"/>
      <c r="U395" s="161"/>
      <c r="V395" s="161"/>
      <c r="W395" s="161"/>
      <c r="X395" s="161"/>
      <c r="Y395" s="161"/>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row>
    <row r="396" spans="1:53" ht="15.75" customHeight="1" x14ac:dyDescent="0.25">
      <c r="A396" s="99"/>
      <c r="B396" s="100"/>
      <c r="C396" s="99"/>
      <c r="D396" s="99"/>
      <c r="E396" s="160"/>
      <c r="F396" s="99"/>
      <c r="G396" s="99"/>
      <c r="H396" s="99"/>
      <c r="I396" s="99"/>
      <c r="J396" s="161"/>
      <c r="K396" s="161"/>
      <c r="L396" s="161"/>
      <c r="M396" s="161"/>
      <c r="N396" s="99"/>
      <c r="O396" s="99"/>
      <c r="P396" s="161"/>
      <c r="Q396" s="161"/>
      <c r="R396" s="161"/>
      <c r="S396" s="161"/>
      <c r="T396" s="161"/>
      <c r="U396" s="161"/>
      <c r="V396" s="161"/>
      <c r="W396" s="161"/>
      <c r="X396" s="161"/>
      <c r="Y396" s="161"/>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row>
    <row r="397" spans="1:53" ht="15.75" customHeight="1" x14ac:dyDescent="0.25">
      <c r="A397" s="99"/>
      <c r="B397" s="100"/>
      <c r="C397" s="99"/>
      <c r="D397" s="99"/>
      <c r="E397" s="160"/>
      <c r="F397" s="99"/>
      <c r="G397" s="99"/>
      <c r="H397" s="99"/>
      <c r="I397" s="99"/>
      <c r="J397" s="161"/>
      <c r="K397" s="161"/>
      <c r="L397" s="161"/>
      <c r="M397" s="161"/>
      <c r="N397" s="99"/>
      <c r="O397" s="99"/>
      <c r="P397" s="161"/>
      <c r="Q397" s="161"/>
      <c r="R397" s="161"/>
      <c r="S397" s="161"/>
      <c r="T397" s="161"/>
      <c r="U397" s="161"/>
      <c r="V397" s="161"/>
      <c r="W397" s="161"/>
      <c r="X397" s="161"/>
      <c r="Y397" s="161"/>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row>
    <row r="398" spans="1:53" ht="15.75" customHeight="1" x14ac:dyDescent="0.25">
      <c r="A398" s="99"/>
      <c r="B398" s="100"/>
      <c r="C398" s="99"/>
      <c r="D398" s="99"/>
      <c r="E398" s="160"/>
      <c r="F398" s="99"/>
      <c r="G398" s="99"/>
      <c r="H398" s="99"/>
      <c r="I398" s="99"/>
      <c r="J398" s="161"/>
      <c r="K398" s="161"/>
      <c r="L398" s="161"/>
      <c r="M398" s="161"/>
      <c r="N398" s="99"/>
      <c r="O398" s="99"/>
      <c r="P398" s="161"/>
      <c r="Q398" s="161"/>
      <c r="R398" s="161"/>
      <c r="S398" s="161"/>
      <c r="T398" s="161"/>
      <c r="U398" s="161"/>
      <c r="V398" s="161"/>
      <c r="W398" s="161"/>
      <c r="X398" s="161"/>
      <c r="Y398" s="161"/>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row>
    <row r="399" spans="1:53" ht="15.75" customHeight="1" x14ac:dyDescent="0.25">
      <c r="A399" s="99"/>
      <c r="B399" s="100"/>
      <c r="C399" s="99"/>
      <c r="D399" s="99"/>
      <c r="E399" s="160"/>
      <c r="F399" s="99"/>
      <c r="G399" s="99"/>
      <c r="H399" s="99"/>
      <c r="I399" s="99"/>
      <c r="J399" s="161"/>
      <c r="K399" s="161"/>
      <c r="L399" s="161"/>
      <c r="M399" s="161"/>
      <c r="N399" s="99"/>
      <c r="O399" s="99"/>
      <c r="P399" s="161"/>
      <c r="Q399" s="161"/>
      <c r="R399" s="161"/>
      <c r="S399" s="161"/>
      <c r="T399" s="161"/>
      <c r="U399" s="161"/>
      <c r="V399" s="161"/>
      <c r="W399" s="161"/>
      <c r="X399" s="161"/>
      <c r="Y399" s="161"/>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row>
    <row r="400" spans="1:53" ht="15.75" customHeight="1" x14ac:dyDescent="0.25">
      <c r="A400" s="99"/>
      <c r="B400" s="100"/>
      <c r="C400" s="99"/>
      <c r="D400" s="99"/>
      <c r="E400" s="160"/>
      <c r="F400" s="99"/>
      <c r="G400" s="99"/>
      <c r="H400" s="99"/>
      <c r="I400" s="99"/>
      <c r="J400" s="161"/>
      <c r="K400" s="161"/>
      <c r="L400" s="161"/>
      <c r="M400" s="161"/>
      <c r="N400" s="99"/>
      <c r="O400" s="99"/>
      <c r="P400" s="161"/>
      <c r="Q400" s="161"/>
      <c r="R400" s="161"/>
      <c r="S400" s="161"/>
      <c r="T400" s="161"/>
      <c r="U400" s="161"/>
      <c r="V400" s="161"/>
      <c r="W400" s="161"/>
      <c r="X400" s="161"/>
      <c r="Y400" s="161"/>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row>
    <row r="401" spans="1:53" ht="15.75" customHeight="1" x14ac:dyDescent="0.25">
      <c r="A401" s="99"/>
      <c r="B401" s="100"/>
      <c r="C401" s="99"/>
      <c r="D401" s="99"/>
      <c r="E401" s="160"/>
      <c r="F401" s="99"/>
      <c r="G401" s="99"/>
      <c r="H401" s="99"/>
      <c r="I401" s="99"/>
      <c r="J401" s="161"/>
      <c r="K401" s="161"/>
      <c r="L401" s="161"/>
      <c r="M401" s="161"/>
      <c r="N401" s="99"/>
      <c r="O401" s="99"/>
      <c r="P401" s="161"/>
      <c r="Q401" s="161"/>
      <c r="R401" s="161"/>
      <c r="S401" s="161"/>
      <c r="T401" s="161"/>
      <c r="U401" s="161"/>
      <c r="V401" s="161"/>
      <c r="W401" s="161"/>
      <c r="X401" s="161"/>
      <c r="Y401" s="161"/>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row>
    <row r="402" spans="1:53" ht="15.75" customHeight="1" x14ac:dyDescent="0.25">
      <c r="A402" s="99"/>
      <c r="B402" s="100"/>
      <c r="C402" s="99"/>
      <c r="D402" s="99"/>
      <c r="E402" s="160"/>
      <c r="F402" s="99"/>
      <c r="G402" s="99"/>
      <c r="H402" s="99"/>
      <c r="I402" s="99"/>
      <c r="J402" s="161"/>
      <c r="K402" s="161"/>
      <c r="L402" s="161"/>
      <c r="M402" s="161"/>
      <c r="N402" s="99"/>
      <c r="O402" s="99"/>
      <c r="P402" s="161"/>
      <c r="Q402" s="161"/>
      <c r="R402" s="161"/>
      <c r="S402" s="161"/>
      <c r="T402" s="161"/>
      <c r="U402" s="161"/>
      <c r="V402" s="161"/>
      <c r="W402" s="161"/>
      <c r="X402" s="161"/>
      <c r="Y402" s="161"/>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row>
    <row r="403" spans="1:53" ht="15.75" customHeight="1" x14ac:dyDescent="0.25">
      <c r="A403" s="99"/>
      <c r="B403" s="100"/>
      <c r="C403" s="99"/>
      <c r="D403" s="99"/>
      <c r="E403" s="160"/>
      <c r="F403" s="99"/>
      <c r="G403" s="99"/>
      <c r="H403" s="99"/>
      <c r="I403" s="99"/>
      <c r="J403" s="161"/>
      <c r="K403" s="161"/>
      <c r="L403" s="161"/>
      <c r="M403" s="161"/>
      <c r="N403" s="99"/>
      <c r="O403" s="99"/>
      <c r="P403" s="161"/>
      <c r="Q403" s="161"/>
      <c r="R403" s="161"/>
      <c r="S403" s="161"/>
      <c r="T403" s="161"/>
      <c r="U403" s="161"/>
      <c r="V403" s="161"/>
      <c r="W403" s="161"/>
      <c r="X403" s="161"/>
      <c r="Y403" s="161"/>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row>
    <row r="404" spans="1:53" ht="15.75" customHeight="1" x14ac:dyDescent="0.25">
      <c r="A404" s="99"/>
      <c r="B404" s="100"/>
      <c r="C404" s="99"/>
      <c r="D404" s="99"/>
      <c r="E404" s="160"/>
      <c r="F404" s="99"/>
      <c r="G404" s="99"/>
      <c r="H404" s="99"/>
      <c r="I404" s="99"/>
      <c r="J404" s="161"/>
      <c r="K404" s="161"/>
      <c r="L404" s="161"/>
      <c r="M404" s="161"/>
      <c r="N404" s="99"/>
      <c r="O404" s="99"/>
      <c r="P404" s="161"/>
      <c r="Q404" s="161"/>
      <c r="R404" s="161"/>
      <c r="S404" s="161"/>
      <c r="T404" s="161"/>
      <c r="U404" s="161"/>
      <c r="V404" s="161"/>
      <c r="W404" s="161"/>
      <c r="X404" s="161"/>
      <c r="Y404" s="161"/>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row>
    <row r="405" spans="1:53" ht="15.75" customHeight="1" x14ac:dyDescent="0.25">
      <c r="A405" s="99"/>
      <c r="B405" s="100"/>
      <c r="C405" s="99"/>
      <c r="D405" s="99"/>
      <c r="E405" s="160"/>
      <c r="F405" s="99"/>
      <c r="G405" s="99"/>
      <c r="H405" s="99"/>
      <c r="I405" s="99"/>
      <c r="J405" s="161"/>
      <c r="K405" s="161"/>
      <c r="L405" s="161"/>
      <c r="M405" s="161"/>
      <c r="N405" s="99"/>
      <c r="O405" s="99"/>
      <c r="P405" s="161"/>
      <c r="Q405" s="161"/>
      <c r="R405" s="161"/>
      <c r="S405" s="161"/>
      <c r="T405" s="161"/>
      <c r="U405" s="161"/>
      <c r="V405" s="161"/>
      <c r="W405" s="161"/>
      <c r="X405" s="161"/>
      <c r="Y405" s="161"/>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row>
    <row r="406" spans="1:53" ht="15.75" customHeight="1" x14ac:dyDescent="0.25">
      <c r="A406" s="99"/>
      <c r="B406" s="100"/>
      <c r="C406" s="99"/>
      <c r="D406" s="99"/>
      <c r="E406" s="160"/>
      <c r="F406" s="99"/>
      <c r="G406" s="99"/>
      <c r="H406" s="99"/>
      <c r="I406" s="99"/>
      <c r="J406" s="161"/>
      <c r="K406" s="161"/>
      <c r="L406" s="161"/>
      <c r="M406" s="161"/>
      <c r="N406" s="99"/>
      <c r="O406" s="99"/>
      <c r="P406" s="161"/>
      <c r="Q406" s="161"/>
      <c r="R406" s="161"/>
      <c r="S406" s="161"/>
      <c r="T406" s="161"/>
      <c r="U406" s="161"/>
      <c r="V406" s="161"/>
      <c r="W406" s="161"/>
      <c r="X406" s="161"/>
      <c r="Y406" s="161"/>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row>
    <row r="407" spans="1:53" ht="15.75" customHeight="1" x14ac:dyDescent="0.25">
      <c r="A407" s="99"/>
      <c r="B407" s="100"/>
      <c r="C407" s="99"/>
      <c r="D407" s="99"/>
      <c r="E407" s="160"/>
      <c r="F407" s="99"/>
      <c r="G407" s="99"/>
      <c r="H407" s="99"/>
      <c r="I407" s="99"/>
      <c r="J407" s="161"/>
      <c r="K407" s="161"/>
      <c r="L407" s="161"/>
      <c r="M407" s="161"/>
      <c r="N407" s="99"/>
      <c r="O407" s="99"/>
      <c r="P407" s="161"/>
      <c r="Q407" s="161"/>
      <c r="R407" s="161"/>
      <c r="S407" s="161"/>
      <c r="T407" s="161"/>
      <c r="U407" s="161"/>
      <c r="V407" s="161"/>
      <c r="W407" s="161"/>
      <c r="X407" s="161"/>
      <c r="Y407" s="161"/>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row>
    <row r="408" spans="1:53" ht="15.75" customHeight="1" x14ac:dyDescent="0.25">
      <c r="A408" s="99"/>
      <c r="B408" s="100"/>
      <c r="C408" s="99"/>
      <c r="D408" s="99"/>
      <c r="E408" s="160"/>
      <c r="F408" s="99"/>
      <c r="G408" s="99"/>
      <c r="H408" s="99"/>
      <c r="I408" s="99"/>
      <c r="J408" s="161"/>
      <c r="K408" s="161"/>
      <c r="L408" s="161"/>
      <c r="M408" s="161"/>
      <c r="N408" s="99"/>
      <c r="O408" s="99"/>
      <c r="P408" s="161"/>
      <c r="Q408" s="161"/>
      <c r="R408" s="161"/>
      <c r="S408" s="161"/>
      <c r="T408" s="161"/>
      <c r="U408" s="161"/>
      <c r="V408" s="161"/>
      <c r="W408" s="161"/>
      <c r="X408" s="161"/>
      <c r="Y408" s="161"/>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row>
    <row r="409" spans="1:53" ht="15.75" customHeight="1" x14ac:dyDescent="0.25">
      <c r="A409" s="99"/>
      <c r="B409" s="100"/>
      <c r="C409" s="99"/>
      <c r="D409" s="99"/>
      <c r="E409" s="160"/>
      <c r="F409" s="99"/>
      <c r="G409" s="99"/>
      <c r="H409" s="99"/>
      <c r="I409" s="99"/>
      <c r="J409" s="161"/>
      <c r="K409" s="161"/>
      <c r="L409" s="161"/>
      <c r="M409" s="161"/>
      <c r="N409" s="99"/>
      <c r="O409" s="99"/>
      <c r="P409" s="161"/>
      <c r="Q409" s="161"/>
      <c r="R409" s="161"/>
      <c r="S409" s="161"/>
      <c r="T409" s="161"/>
      <c r="U409" s="161"/>
      <c r="V409" s="161"/>
      <c r="W409" s="161"/>
      <c r="X409" s="161"/>
      <c r="Y409" s="161"/>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row>
    <row r="410" spans="1:53" ht="15.75" customHeight="1" x14ac:dyDescent="0.25">
      <c r="A410" s="99"/>
      <c r="B410" s="100"/>
      <c r="C410" s="99"/>
      <c r="D410" s="99"/>
      <c r="E410" s="160"/>
      <c r="F410" s="99"/>
      <c r="G410" s="99"/>
      <c r="H410" s="99"/>
      <c r="I410" s="99"/>
      <c r="J410" s="161"/>
      <c r="K410" s="161"/>
      <c r="L410" s="161"/>
      <c r="M410" s="161"/>
      <c r="N410" s="99"/>
      <c r="O410" s="99"/>
      <c r="P410" s="161"/>
      <c r="Q410" s="161"/>
      <c r="R410" s="161"/>
      <c r="S410" s="161"/>
      <c r="T410" s="161"/>
      <c r="U410" s="161"/>
      <c r="V410" s="161"/>
      <c r="W410" s="161"/>
      <c r="X410" s="161"/>
      <c r="Y410" s="161"/>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row>
    <row r="411" spans="1:53" ht="15.75" customHeight="1" x14ac:dyDescent="0.25">
      <c r="A411" s="99"/>
      <c r="B411" s="100"/>
      <c r="C411" s="99"/>
      <c r="D411" s="99"/>
      <c r="E411" s="160"/>
      <c r="F411" s="99"/>
      <c r="G411" s="99"/>
      <c r="H411" s="99"/>
      <c r="I411" s="99"/>
      <c r="J411" s="161"/>
      <c r="K411" s="161"/>
      <c r="L411" s="161"/>
      <c r="M411" s="161"/>
      <c r="N411" s="99"/>
      <c r="O411" s="99"/>
      <c r="P411" s="161"/>
      <c r="Q411" s="161"/>
      <c r="R411" s="161"/>
      <c r="S411" s="161"/>
      <c r="T411" s="161"/>
      <c r="U411" s="161"/>
      <c r="V411" s="161"/>
      <c r="W411" s="161"/>
      <c r="X411" s="161"/>
      <c r="Y411" s="161"/>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row>
    <row r="412" spans="1:53" ht="15.75" customHeight="1" x14ac:dyDescent="0.25">
      <c r="A412" s="99"/>
      <c r="B412" s="100"/>
      <c r="C412" s="99"/>
      <c r="D412" s="99"/>
      <c r="E412" s="160"/>
      <c r="F412" s="99"/>
      <c r="G412" s="99"/>
      <c r="H412" s="99"/>
      <c r="I412" s="99"/>
      <c r="J412" s="161"/>
      <c r="K412" s="161"/>
      <c r="L412" s="161"/>
      <c r="M412" s="161"/>
      <c r="N412" s="99"/>
      <c r="O412" s="99"/>
      <c r="P412" s="161"/>
      <c r="Q412" s="161"/>
      <c r="R412" s="161"/>
      <c r="S412" s="161"/>
      <c r="T412" s="161"/>
      <c r="U412" s="161"/>
      <c r="V412" s="161"/>
      <c r="W412" s="161"/>
      <c r="X412" s="161"/>
      <c r="Y412" s="161"/>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row>
    <row r="413" spans="1:53" ht="15.75" customHeight="1" x14ac:dyDescent="0.25">
      <c r="A413" s="99"/>
      <c r="B413" s="100"/>
      <c r="C413" s="99"/>
      <c r="D413" s="99"/>
      <c r="E413" s="160"/>
      <c r="F413" s="99"/>
      <c r="G413" s="99"/>
      <c r="H413" s="99"/>
      <c r="I413" s="99"/>
      <c r="J413" s="161"/>
      <c r="K413" s="161"/>
      <c r="L413" s="161"/>
      <c r="M413" s="161"/>
      <c r="N413" s="99"/>
      <c r="O413" s="99"/>
      <c r="P413" s="161"/>
      <c r="Q413" s="161"/>
      <c r="R413" s="161"/>
      <c r="S413" s="161"/>
      <c r="T413" s="161"/>
      <c r="U413" s="161"/>
      <c r="V413" s="161"/>
      <c r="W413" s="161"/>
      <c r="X413" s="161"/>
      <c r="Y413" s="161"/>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row>
    <row r="414" spans="1:53" ht="15.75" customHeight="1" x14ac:dyDescent="0.25">
      <c r="A414" s="99"/>
      <c r="B414" s="100"/>
      <c r="C414" s="99"/>
      <c r="D414" s="99"/>
      <c r="E414" s="160"/>
      <c r="F414" s="99"/>
      <c r="G414" s="99"/>
      <c r="H414" s="99"/>
      <c r="I414" s="99"/>
      <c r="J414" s="161"/>
      <c r="K414" s="161"/>
      <c r="L414" s="161"/>
      <c r="M414" s="161"/>
      <c r="N414" s="99"/>
      <c r="O414" s="99"/>
      <c r="P414" s="161"/>
      <c r="Q414" s="161"/>
      <c r="R414" s="161"/>
      <c r="S414" s="161"/>
      <c r="T414" s="161"/>
      <c r="U414" s="161"/>
      <c r="V414" s="161"/>
      <c r="W414" s="161"/>
      <c r="X414" s="161"/>
      <c r="Y414" s="161"/>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row>
    <row r="415" spans="1:53" ht="15.75" customHeight="1" x14ac:dyDescent="0.25">
      <c r="A415" s="99"/>
      <c r="B415" s="100"/>
      <c r="C415" s="99"/>
      <c r="D415" s="99"/>
      <c r="E415" s="160"/>
      <c r="F415" s="99"/>
      <c r="G415" s="99"/>
      <c r="H415" s="99"/>
      <c r="I415" s="99"/>
      <c r="J415" s="161"/>
      <c r="K415" s="161"/>
      <c r="L415" s="161"/>
      <c r="M415" s="161"/>
      <c r="N415" s="99"/>
      <c r="O415" s="99"/>
      <c r="P415" s="161"/>
      <c r="Q415" s="161"/>
      <c r="R415" s="161"/>
      <c r="S415" s="161"/>
      <c r="T415" s="161"/>
      <c r="U415" s="161"/>
      <c r="V415" s="161"/>
      <c r="W415" s="161"/>
      <c r="X415" s="161"/>
      <c r="Y415" s="161"/>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row>
    <row r="416" spans="1:53" ht="15.75" customHeight="1" x14ac:dyDescent="0.25">
      <c r="A416" s="99"/>
      <c r="B416" s="100"/>
      <c r="C416" s="99"/>
      <c r="D416" s="99"/>
      <c r="E416" s="160"/>
      <c r="F416" s="99"/>
      <c r="G416" s="99"/>
      <c r="H416" s="99"/>
      <c r="I416" s="99"/>
      <c r="J416" s="161"/>
      <c r="K416" s="161"/>
      <c r="L416" s="161"/>
      <c r="M416" s="161"/>
      <c r="N416" s="99"/>
      <c r="O416" s="99"/>
      <c r="P416" s="161"/>
      <c r="Q416" s="161"/>
      <c r="R416" s="161"/>
      <c r="S416" s="161"/>
      <c r="T416" s="161"/>
      <c r="U416" s="161"/>
      <c r="V416" s="161"/>
      <c r="W416" s="161"/>
      <c r="X416" s="161"/>
      <c r="Y416" s="161"/>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row>
    <row r="417" spans="1:53" ht="15.75" customHeight="1" x14ac:dyDescent="0.25">
      <c r="A417" s="99"/>
      <c r="B417" s="100"/>
      <c r="C417" s="99"/>
      <c r="D417" s="99"/>
      <c r="E417" s="160"/>
      <c r="F417" s="99"/>
      <c r="G417" s="99"/>
      <c r="H417" s="99"/>
      <c r="I417" s="99"/>
      <c r="J417" s="161"/>
      <c r="K417" s="161"/>
      <c r="L417" s="161"/>
      <c r="M417" s="161"/>
      <c r="N417" s="99"/>
      <c r="O417" s="99"/>
      <c r="P417" s="161"/>
      <c r="Q417" s="161"/>
      <c r="R417" s="161"/>
      <c r="S417" s="161"/>
      <c r="T417" s="161"/>
      <c r="U417" s="161"/>
      <c r="V417" s="161"/>
      <c r="W417" s="161"/>
      <c r="X417" s="161"/>
      <c r="Y417" s="161"/>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row>
    <row r="418" spans="1:53" ht="15.75" customHeight="1" x14ac:dyDescent="0.25">
      <c r="A418" s="99"/>
      <c r="B418" s="100"/>
      <c r="C418" s="99"/>
      <c r="D418" s="99"/>
      <c r="E418" s="160"/>
      <c r="F418" s="99"/>
      <c r="G418" s="99"/>
      <c r="H418" s="99"/>
      <c r="I418" s="99"/>
      <c r="J418" s="161"/>
      <c r="K418" s="161"/>
      <c r="L418" s="161"/>
      <c r="M418" s="161"/>
      <c r="N418" s="99"/>
      <c r="O418" s="99"/>
      <c r="P418" s="161"/>
      <c r="Q418" s="161"/>
      <c r="R418" s="161"/>
      <c r="S418" s="161"/>
      <c r="T418" s="161"/>
      <c r="U418" s="161"/>
      <c r="V418" s="161"/>
      <c r="W418" s="161"/>
      <c r="X418" s="161"/>
      <c r="Y418" s="161"/>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row>
    <row r="419" spans="1:53" ht="15.75" customHeight="1" x14ac:dyDescent="0.25">
      <c r="A419" s="99"/>
      <c r="B419" s="100"/>
      <c r="C419" s="99"/>
      <c r="D419" s="99"/>
      <c r="E419" s="160"/>
      <c r="F419" s="99"/>
      <c r="G419" s="99"/>
      <c r="H419" s="99"/>
      <c r="I419" s="99"/>
      <c r="J419" s="161"/>
      <c r="K419" s="161"/>
      <c r="L419" s="161"/>
      <c r="M419" s="161"/>
      <c r="N419" s="99"/>
      <c r="O419" s="99"/>
      <c r="P419" s="161"/>
      <c r="Q419" s="161"/>
      <c r="R419" s="161"/>
      <c r="S419" s="161"/>
      <c r="T419" s="161"/>
      <c r="U419" s="161"/>
      <c r="V419" s="161"/>
      <c r="W419" s="161"/>
      <c r="X419" s="161"/>
      <c r="Y419" s="161"/>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row>
    <row r="420" spans="1:53" ht="15.75" customHeight="1" x14ac:dyDescent="0.25">
      <c r="A420" s="99"/>
      <c r="B420" s="100"/>
      <c r="C420" s="99"/>
      <c r="D420" s="99"/>
      <c r="E420" s="160"/>
      <c r="F420" s="99"/>
      <c r="G420" s="99"/>
      <c r="H420" s="99"/>
      <c r="I420" s="99"/>
      <c r="J420" s="161"/>
      <c r="K420" s="161"/>
      <c r="L420" s="161"/>
      <c r="M420" s="161"/>
      <c r="N420" s="99"/>
      <c r="O420" s="99"/>
      <c r="P420" s="161"/>
      <c r="Q420" s="161"/>
      <c r="R420" s="161"/>
      <c r="S420" s="161"/>
      <c r="T420" s="161"/>
      <c r="U420" s="161"/>
      <c r="V420" s="161"/>
      <c r="W420" s="161"/>
      <c r="X420" s="161"/>
      <c r="Y420" s="161"/>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row>
    <row r="421" spans="1:53" ht="15.75" customHeight="1" x14ac:dyDescent="0.25">
      <c r="A421" s="99"/>
      <c r="B421" s="100"/>
      <c r="C421" s="99"/>
      <c r="D421" s="99"/>
      <c r="E421" s="160"/>
      <c r="F421" s="99"/>
      <c r="G421" s="99"/>
      <c r="H421" s="99"/>
      <c r="I421" s="99"/>
      <c r="J421" s="161"/>
      <c r="K421" s="161"/>
      <c r="L421" s="161"/>
      <c r="M421" s="161"/>
      <c r="N421" s="99"/>
      <c r="O421" s="99"/>
      <c r="P421" s="161"/>
      <c r="Q421" s="161"/>
      <c r="R421" s="161"/>
      <c r="S421" s="161"/>
      <c r="T421" s="161"/>
      <c r="U421" s="161"/>
      <c r="V421" s="161"/>
      <c r="W421" s="161"/>
      <c r="X421" s="161"/>
      <c r="Y421" s="161"/>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row>
    <row r="422" spans="1:53" ht="15.75" customHeight="1" x14ac:dyDescent="0.25">
      <c r="A422" s="99"/>
      <c r="B422" s="100"/>
      <c r="C422" s="99"/>
      <c r="D422" s="99"/>
      <c r="E422" s="160"/>
      <c r="F422" s="99"/>
      <c r="G422" s="99"/>
      <c r="H422" s="99"/>
      <c r="I422" s="99"/>
      <c r="J422" s="161"/>
      <c r="K422" s="161"/>
      <c r="L422" s="161"/>
      <c r="M422" s="161"/>
      <c r="N422" s="99"/>
      <c r="O422" s="99"/>
      <c r="P422" s="161"/>
      <c r="Q422" s="161"/>
      <c r="R422" s="161"/>
      <c r="S422" s="161"/>
      <c r="T422" s="161"/>
      <c r="U422" s="161"/>
      <c r="V422" s="161"/>
      <c r="W422" s="161"/>
      <c r="X422" s="161"/>
      <c r="Y422" s="161"/>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row>
    <row r="423" spans="1:53" ht="15.75" customHeight="1" x14ac:dyDescent="0.25">
      <c r="A423" s="99"/>
      <c r="B423" s="100"/>
      <c r="C423" s="99"/>
      <c r="D423" s="99"/>
      <c r="E423" s="160"/>
      <c r="F423" s="99"/>
      <c r="G423" s="99"/>
      <c r="H423" s="99"/>
      <c r="I423" s="99"/>
      <c r="J423" s="161"/>
      <c r="K423" s="161"/>
      <c r="L423" s="161"/>
      <c r="M423" s="161"/>
      <c r="N423" s="99"/>
      <c r="O423" s="99"/>
      <c r="P423" s="161"/>
      <c r="Q423" s="161"/>
      <c r="R423" s="161"/>
      <c r="S423" s="161"/>
      <c r="T423" s="161"/>
      <c r="U423" s="161"/>
      <c r="V423" s="161"/>
      <c r="W423" s="161"/>
      <c r="X423" s="161"/>
      <c r="Y423" s="161"/>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99"/>
      <c r="AY423" s="99"/>
      <c r="AZ423" s="99"/>
      <c r="BA423" s="99"/>
    </row>
    <row r="424" spans="1:53" ht="15.75" customHeight="1" x14ac:dyDescent="0.25">
      <c r="A424" s="99"/>
      <c r="B424" s="100"/>
      <c r="C424" s="99"/>
      <c r="D424" s="99"/>
      <c r="E424" s="160"/>
      <c r="F424" s="99"/>
      <c r="G424" s="99"/>
      <c r="H424" s="99"/>
      <c r="I424" s="99"/>
      <c r="J424" s="161"/>
      <c r="K424" s="161"/>
      <c r="L424" s="161"/>
      <c r="M424" s="161"/>
      <c r="N424" s="99"/>
      <c r="O424" s="99"/>
      <c r="P424" s="161"/>
      <c r="Q424" s="161"/>
      <c r="R424" s="161"/>
      <c r="S424" s="161"/>
      <c r="T424" s="161"/>
      <c r="U424" s="161"/>
      <c r="V424" s="161"/>
      <c r="W424" s="161"/>
      <c r="X424" s="161"/>
      <c r="Y424" s="161"/>
      <c r="Z424" s="99"/>
      <c r="AA424" s="99"/>
      <c r="AB424" s="99"/>
      <c r="AC424" s="99"/>
      <c r="AD424" s="99"/>
      <c r="AE424" s="99"/>
      <c r="AF424" s="99"/>
      <c r="AG424" s="99"/>
      <c r="AH424" s="99"/>
      <c r="AI424" s="99"/>
      <c r="AJ424" s="99"/>
      <c r="AK424" s="99"/>
      <c r="AL424" s="99"/>
      <c r="AM424" s="99"/>
      <c r="AN424" s="99"/>
      <c r="AO424" s="99"/>
      <c r="AP424" s="99"/>
      <c r="AQ424" s="99"/>
      <c r="AR424" s="99"/>
      <c r="AS424" s="99"/>
      <c r="AT424" s="99"/>
      <c r="AU424" s="99"/>
      <c r="AV424" s="99"/>
      <c r="AW424" s="99"/>
      <c r="AX424" s="99"/>
      <c r="AY424" s="99"/>
      <c r="AZ424" s="99"/>
      <c r="BA424" s="99"/>
    </row>
    <row r="425" spans="1:53" ht="15.75" customHeight="1" x14ac:dyDescent="0.25">
      <c r="A425" s="99"/>
      <c r="B425" s="100"/>
      <c r="C425" s="99"/>
      <c r="D425" s="99"/>
      <c r="E425" s="160"/>
      <c r="F425" s="99"/>
      <c r="G425" s="99"/>
      <c r="H425" s="99"/>
      <c r="I425" s="99"/>
      <c r="J425" s="161"/>
      <c r="K425" s="161"/>
      <c r="L425" s="161"/>
      <c r="M425" s="161"/>
      <c r="N425" s="99"/>
      <c r="O425" s="99"/>
      <c r="P425" s="161"/>
      <c r="Q425" s="161"/>
      <c r="R425" s="161"/>
      <c r="S425" s="161"/>
      <c r="T425" s="161"/>
      <c r="U425" s="161"/>
      <c r="V425" s="161"/>
      <c r="W425" s="161"/>
      <c r="X425" s="161"/>
      <c r="Y425" s="161"/>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row>
    <row r="426" spans="1:53" ht="15.75" customHeight="1" x14ac:dyDescent="0.25">
      <c r="A426" s="99"/>
      <c r="B426" s="100"/>
      <c r="C426" s="99"/>
      <c r="D426" s="99"/>
      <c r="E426" s="160"/>
      <c r="F426" s="99"/>
      <c r="G426" s="99"/>
      <c r="H426" s="99"/>
      <c r="I426" s="99"/>
      <c r="J426" s="161"/>
      <c r="K426" s="161"/>
      <c r="L426" s="161"/>
      <c r="M426" s="161"/>
      <c r="N426" s="99"/>
      <c r="O426" s="99"/>
      <c r="P426" s="161"/>
      <c r="Q426" s="161"/>
      <c r="R426" s="161"/>
      <c r="S426" s="161"/>
      <c r="T426" s="161"/>
      <c r="U426" s="161"/>
      <c r="V426" s="161"/>
      <c r="W426" s="161"/>
      <c r="X426" s="161"/>
      <c r="Y426" s="161"/>
      <c r="Z426" s="99"/>
      <c r="AA426" s="99"/>
      <c r="AB426" s="99"/>
      <c r="AC426" s="99"/>
      <c r="AD426" s="99"/>
      <c r="AE426" s="99"/>
      <c r="AF426" s="99"/>
      <c r="AG426" s="99"/>
      <c r="AH426" s="99"/>
      <c r="AI426" s="99"/>
      <c r="AJ426" s="99"/>
      <c r="AK426" s="99"/>
      <c r="AL426" s="99"/>
      <c r="AM426" s="99"/>
      <c r="AN426" s="99"/>
      <c r="AO426" s="99"/>
      <c r="AP426" s="99"/>
      <c r="AQ426" s="99"/>
      <c r="AR426" s="99"/>
      <c r="AS426" s="99"/>
      <c r="AT426" s="99"/>
      <c r="AU426" s="99"/>
      <c r="AV426" s="99"/>
      <c r="AW426" s="99"/>
      <c r="AX426" s="99"/>
      <c r="AY426" s="99"/>
      <c r="AZ426" s="99"/>
      <c r="BA426" s="99"/>
    </row>
    <row r="427" spans="1:53" ht="15.75" customHeight="1" x14ac:dyDescent="0.25">
      <c r="A427" s="99"/>
      <c r="B427" s="100"/>
      <c r="C427" s="99"/>
      <c r="D427" s="99"/>
      <c r="E427" s="160"/>
      <c r="F427" s="99"/>
      <c r="G427" s="99"/>
      <c r="H427" s="99"/>
      <c r="I427" s="99"/>
      <c r="J427" s="161"/>
      <c r="K427" s="161"/>
      <c r="L427" s="161"/>
      <c r="M427" s="161"/>
      <c r="N427" s="99"/>
      <c r="O427" s="99"/>
      <c r="P427" s="161"/>
      <c r="Q427" s="161"/>
      <c r="R427" s="161"/>
      <c r="S427" s="161"/>
      <c r="T427" s="161"/>
      <c r="U427" s="161"/>
      <c r="V427" s="161"/>
      <c r="W427" s="161"/>
      <c r="X427" s="161"/>
      <c r="Y427" s="161"/>
      <c r="Z427" s="99"/>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row>
    <row r="428" spans="1:53" ht="15.75" customHeight="1" x14ac:dyDescent="0.25">
      <c r="A428" s="99"/>
      <c r="B428" s="100"/>
      <c r="C428" s="99"/>
      <c r="D428" s="99"/>
      <c r="E428" s="160"/>
      <c r="F428" s="99"/>
      <c r="G428" s="99"/>
      <c r="H428" s="99"/>
      <c r="I428" s="99"/>
      <c r="J428" s="161"/>
      <c r="K428" s="161"/>
      <c r="L428" s="161"/>
      <c r="M428" s="161"/>
      <c r="N428" s="99"/>
      <c r="O428" s="99"/>
      <c r="P428" s="161"/>
      <c r="Q428" s="161"/>
      <c r="R428" s="161"/>
      <c r="S428" s="161"/>
      <c r="T428" s="161"/>
      <c r="U428" s="161"/>
      <c r="V428" s="161"/>
      <c r="W428" s="161"/>
      <c r="X428" s="161"/>
      <c r="Y428" s="161"/>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99"/>
      <c r="AY428" s="99"/>
      <c r="AZ428" s="99"/>
      <c r="BA428" s="99"/>
    </row>
    <row r="429" spans="1:53" ht="15.75" customHeight="1" x14ac:dyDescent="0.25">
      <c r="A429" s="99"/>
      <c r="B429" s="100"/>
      <c r="C429" s="99"/>
      <c r="D429" s="99"/>
      <c r="E429" s="160"/>
      <c r="F429" s="99"/>
      <c r="G429" s="99"/>
      <c r="H429" s="99"/>
      <c r="I429" s="99"/>
      <c r="J429" s="161"/>
      <c r="K429" s="161"/>
      <c r="L429" s="161"/>
      <c r="M429" s="161"/>
      <c r="N429" s="99"/>
      <c r="O429" s="99"/>
      <c r="P429" s="161"/>
      <c r="Q429" s="161"/>
      <c r="R429" s="161"/>
      <c r="S429" s="161"/>
      <c r="T429" s="161"/>
      <c r="U429" s="161"/>
      <c r="V429" s="161"/>
      <c r="W429" s="161"/>
      <c r="X429" s="161"/>
      <c r="Y429" s="161"/>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99"/>
      <c r="AY429" s="99"/>
      <c r="AZ429" s="99"/>
      <c r="BA429" s="99"/>
    </row>
    <row r="430" spans="1:53" ht="15.75" customHeight="1" x14ac:dyDescent="0.25">
      <c r="A430" s="99"/>
      <c r="B430" s="100"/>
      <c r="C430" s="99"/>
      <c r="D430" s="99"/>
      <c r="E430" s="160"/>
      <c r="F430" s="99"/>
      <c r="G430" s="99"/>
      <c r="H430" s="99"/>
      <c r="I430" s="99"/>
      <c r="J430" s="161"/>
      <c r="K430" s="161"/>
      <c r="L430" s="161"/>
      <c r="M430" s="161"/>
      <c r="N430" s="99"/>
      <c r="O430" s="99"/>
      <c r="P430" s="161"/>
      <c r="Q430" s="161"/>
      <c r="R430" s="161"/>
      <c r="S430" s="161"/>
      <c r="T430" s="161"/>
      <c r="U430" s="161"/>
      <c r="V430" s="161"/>
      <c r="W430" s="161"/>
      <c r="X430" s="161"/>
      <c r="Y430" s="161"/>
      <c r="Z430" s="99"/>
      <c r="AA430" s="99"/>
      <c r="AB430" s="99"/>
      <c r="AC430" s="99"/>
      <c r="AD430" s="99"/>
      <c r="AE430" s="99"/>
      <c r="AF430" s="99"/>
      <c r="AG430" s="99"/>
      <c r="AH430" s="99"/>
      <c r="AI430" s="99"/>
      <c r="AJ430" s="99"/>
      <c r="AK430" s="99"/>
      <c r="AL430" s="99"/>
      <c r="AM430" s="99"/>
      <c r="AN430" s="99"/>
      <c r="AO430" s="99"/>
      <c r="AP430" s="99"/>
      <c r="AQ430" s="99"/>
      <c r="AR430" s="99"/>
      <c r="AS430" s="99"/>
      <c r="AT430" s="99"/>
      <c r="AU430" s="99"/>
      <c r="AV430" s="99"/>
      <c r="AW430" s="99"/>
      <c r="AX430" s="99"/>
      <c r="AY430" s="99"/>
      <c r="AZ430" s="99"/>
      <c r="BA430" s="99"/>
    </row>
    <row r="431" spans="1:53" ht="15.75" customHeight="1" x14ac:dyDescent="0.25">
      <c r="A431" s="99"/>
      <c r="B431" s="100"/>
      <c r="C431" s="99"/>
      <c r="D431" s="99"/>
      <c r="E431" s="160"/>
      <c r="F431" s="99"/>
      <c r="G431" s="99"/>
      <c r="H431" s="99"/>
      <c r="I431" s="99"/>
      <c r="J431" s="161"/>
      <c r="K431" s="161"/>
      <c r="L431" s="161"/>
      <c r="M431" s="161"/>
      <c r="N431" s="99"/>
      <c r="O431" s="99"/>
      <c r="P431" s="161"/>
      <c r="Q431" s="161"/>
      <c r="R431" s="161"/>
      <c r="S431" s="161"/>
      <c r="T431" s="161"/>
      <c r="U431" s="161"/>
      <c r="V431" s="161"/>
      <c r="W431" s="161"/>
      <c r="X431" s="161"/>
      <c r="Y431" s="161"/>
      <c r="Z431" s="99"/>
      <c r="AA431" s="99"/>
      <c r="AB431" s="99"/>
      <c r="AC431" s="99"/>
      <c r="AD431" s="99"/>
      <c r="AE431" s="99"/>
      <c r="AF431" s="99"/>
      <c r="AG431" s="99"/>
      <c r="AH431" s="99"/>
      <c r="AI431" s="99"/>
      <c r="AJ431" s="99"/>
      <c r="AK431" s="99"/>
      <c r="AL431" s="99"/>
      <c r="AM431" s="99"/>
      <c r="AN431" s="99"/>
      <c r="AO431" s="99"/>
      <c r="AP431" s="99"/>
      <c r="AQ431" s="99"/>
      <c r="AR431" s="99"/>
      <c r="AS431" s="99"/>
      <c r="AT431" s="99"/>
      <c r="AU431" s="99"/>
      <c r="AV431" s="99"/>
      <c r="AW431" s="99"/>
      <c r="AX431" s="99"/>
      <c r="AY431" s="99"/>
      <c r="AZ431" s="99"/>
      <c r="BA431" s="99"/>
    </row>
    <row r="432" spans="1:53" ht="15.75" customHeight="1" x14ac:dyDescent="0.25">
      <c r="A432" s="99"/>
      <c r="B432" s="100"/>
      <c r="C432" s="99"/>
      <c r="D432" s="99"/>
      <c r="E432" s="160"/>
      <c r="F432" s="99"/>
      <c r="G432" s="99"/>
      <c r="H432" s="99"/>
      <c r="I432" s="99"/>
      <c r="J432" s="161"/>
      <c r="K432" s="161"/>
      <c r="L432" s="161"/>
      <c r="M432" s="161"/>
      <c r="N432" s="99"/>
      <c r="O432" s="99"/>
      <c r="P432" s="161"/>
      <c r="Q432" s="161"/>
      <c r="R432" s="161"/>
      <c r="S432" s="161"/>
      <c r="T432" s="161"/>
      <c r="U432" s="161"/>
      <c r="V432" s="161"/>
      <c r="W432" s="161"/>
      <c r="X432" s="161"/>
      <c r="Y432" s="161"/>
      <c r="Z432" s="99"/>
      <c r="AA432" s="99"/>
      <c r="AB432" s="99"/>
      <c r="AC432" s="99"/>
      <c r="AD432" s="99"/>
      <c r="AE432" s="99"/>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row>
    <row r="433" spans="1:53" ht="15.75" customHeight="1" x14ac:dyDescent="0.25">
      <c r="A433" s="99"/>
      <c r="B433" s="100"/>
      <c r="C433" s="99"/>
      <c r="D433" s="99"/>
      <c r="E433" s="160"/>
      <c r="F433" s="99"/>
      <c r="G433" s="99"/>
      <c r="H433" s="99"/>
      <c r="I433" s="99"/>
      <c r="J433" s="161"/>
      <c r="K433" s="161"/>
      <c r="L433" s="161"/>
      <c r="M433" s="161"/>
      <c r="N433" s="99"/>
      <c r="O433" s="99"/>
      <c r="P433" s="161"/>
      <c r="Q433" s="161"/>
      <c r="R433" s="161"/>
      <c r="S433" s="161"/>
      <c r="T433" s="161"/>
      <c r="U433" s="161"/>
      <c r="V433" s="161"/>
      <c r="W433" s="161"/>
      <c r="X433" s="161"/>
      <c r="Y433" s="161"/>
      <c r="Z433" s="99"/>
      <c r="AA433" s="99"/>
      <c r="AB433" s="99"/>
      <c r="AC433" s="99"/>
      <c r="AD433" s="99"/>
      <c r="AE433" s="99"/>
      <c r="AF433" s="99"/>
      <c r="AG433" s="99"/>
      <c r="AH433" s="99"/>
      <c r="AI433" s="99"/>
      <c r="AJ433" s="99"/>
      <c r="AK433" s="99"/>
      <c r="AL433" s="99"/>
      <c r="AM433" s="99"/>
      <c r="AN433" s="99"/>
      <c r="AO433" s="99"/>
      <c r="AP433" s="99"/>
      <c r="AQ433" s="99"/>
      <c r="AR433" s="99"/>
      <c r="AS433" s="99"/>
      <c r="AT433" s="99"/>
      <c r="AU433" s="99"/>
      <c r="AV433" s="99"/>
      <c r="AW433" s="99"/>
      <c r="AX433" s="99"/>
      <c r="AY433" s="99"/>
      <c r="AZ433" s="99"/>
      <c r="BA433" s="99"/>
    </row>
    <row r="434" spans="1:53" ht="15.75" customHeight="1" x14ac:dyDescent="0.25">
      <c r="A434" s="99"/>
      <c r="B434" s="100"/>
      <c r="C434" s="99"/>
      <c r="D434" s="99"/>
      <c r="E434" s="160"/>
      <c r="F434" s="99"/>
      <c r="G434" s="99"/>
      <c r="H434" s="99"/>
      <c r="I434" s="99"/>
      <c r="J434" s="161"/>
      <c r="K434" s="161"/>
      <c r="L434" s="161"/>
      <c r="M434" s="161"/>
      <c r="N434" s="99"/>
      <c r="O434" s="99"/>
      <c r="P434" s="161"/>
      <c r="Q434" s="161"/>
      <c r="R434" s="161"/>
      <c r="S434" s="161"/>
      <c r="T434" s="161"/>
      <c r="U434" s="161"/>
      <c r="V434" s="161"/>
      <c r="W434" s="161"/>
      <c r="X434" s="161"/>
      <c r="Y434" s="161"/>
      <c r="Z434" s="99"/>
      <c r="AA434" s="99"/>
      <c r="AB434" s="99"/>
      <c r="AC434" s="99"/>
      <c r="AD434" s="99"/>
      <c r="AE434" s="99"/>
      <c r="AF434" s="99"/>
      <c r="AG434" s="99"/>
      <c r="AH434" s="99"/>
      <c r="AI434" s="99"/>
      <c r="AJ434" s="99"/>
      <c r="AK434" s="99"/>
      <c r="AL434" s="99"/>
      <c r="AM434" s="99"/>
      <c r="AN434" s="99"/>
      <c r="AO434" s="99"/>
      <c r="AP434" s="99"/>
      <c r="AQ434" s="99"/>
      <c r="AR434" s="99"/>
      <c r="AS434" s="99"/>
      <c r="AT434" s="99"/>
      <c r="AU434" s="99"/>
      <c r="AV434" s="99"/>
      <c r="AW434" s="99"/>
      <c r="AX434" s="99"/>
      <c r="AY434" s="99"/>
      <c r="AZ434" s="99"/>
      <c r="BA434" s="99"/>
    </row>
    <row r="435" spans="1:53" ht="15.75" customHeight="1" x14ac:dyDescent="0.25">
      <c r="A435" s="99"/>
      <c r="B435" s="100"/>
      <c r="C435" s="99"/>
      <c r="D435" s="99"/>
      <c r="E435" s="160"/>
      <c r="F435" s="99"/>
      <c r="G435" s="99"/>
      <c r="H435" s="99"/>
      <c r="I435" s="99"/>
      <c r="J435" s="161"/>
      <c r="K435" s="161"/>
      <c r="L435" s="161"/>
      <c r="M435" s="161"/>
      <c r="N435" s="99"/>
      <c r="O435" s="99"/>
      <c r="P435" s="161"/>
      <c r="Q435" s="161"/>
      <c r="R435" s="161"/>
      <c r="S435" s="161"/>
      <c r="T435" s="161"/>
      <c r="U435" s="161"/>
      <c r="V435" s="161"/>
      <c r="W435" s="161"/>
      <c r="X435" s="161"/>
      <c r="Y435" s="161"/>
      <c r="Z435" s="99"/>
      <c r="AA435" s="99"/>
      <c r="AB435" s="99"/>
      <c r="AC435" s="99"/>
      <c r="AD435" s="99"/>
      <c r="AE435" s="99"/>
      <c r="AF435" s="99"/>
      <c r="AG435" s="99"/>
      <c r="AH435" s="99"/>
      <c r="AI435" s="99"/>
      <c r="AJ435" s="99"/>
      <c r="AK435" s="99"/>
      <c r="AL435" s="99"/>
      <c r="AM435" s="99"/>
      <c r="AN435" s="99"/>
      <c r="AO435" s="99"/>
      <c r="AP435" s="99"/>
      <c r="AQ435" s="99"/>
      <c r="AR435" s="99"/>
      <c r="AS435" s="99"/>
      <c r="AT435" s="99"/>
      <c r="AU435" s="99"/>
      <c r="AV435" s="99"/>
      <c r="AW435" s="99"/>
      <c r="AX435" s="99"/>
      <c r="AY435" s="99"/>
      <c r="AZ435" s="99"/>
      <c r="BA435" s="99"/>
    </row>
    <row r="436" spans="1:53" ht="15.75" customHeight="1" x14ac:dyDescent="0.25">
      <c r="A436" s="99"/>
      <c r="B436" s="100"/>
      <c r="C436" s="99"/>
      <c r="D436" s="99"/>
      <c r="E436" s="160"/>
      <c r="F436" s="99"/>
      <c r="G436" s="99"/>
      <c r="H436" s="99"/>
      <c r="I436" s="99"/>
      <c r="J436" s="161"/>
      <c r="K436" s="161"/>
      <c r="L436" s="161"/>
      <c r="M436" s="161"/>
      <c r="N436" s="99"/>
      <c r="O436" s="99"/>
      <c r="P436" s="161"/>
      <c r="Q436" s="161"/>
      <c r="R436" s="161"/>
      <c r="S436" s="161"/>
      <c r="T436" s="161"/>
      <c r="U436" s="161"/>
      <c r="V436" s="161"/>
      <c r="W436" s="161"/>
      <c r="X436" s="161"/>
      <c r="Y436" s="161"/>
      <c r="Z436" s="99"/>
      <c r="AA436" s="99"/>
      <c r="AB436" s="99"/>
      <c r="AC436" s="99"/>
      <c r="AD436" s="99"/>
      <c r="AE436" s="99"/>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row>
    <row r="437" spans="1:53" ht="15.75" customHeight="1" x14ac:dyDescent="0.25">
      <c r="A437" s="99"/>
      <c r="B437" s="100"/>
      <c r="C437" s="99"/>
      <c r="D437" s="99"/>
      <c r="E437" s="160"/>
      <c r="F437" s="99"/>
      <c r="G437" s="99"/>
      <c r="H437" s="99"/>
      <c r="I437" s="99"/>
      <c r="J437" s="161"/>
      <c r="K437" s="161"/>
      <c r="L437" s="161"/>
      <c r="M437" s="161"/>
      <c r="N437" s="99"/>
      <c r="O437" s="99"/>
      <c r="P437" s="161"/>
      <c r="Q437" s="161"/>
      <c r="R437" s="161"/>
      <c r="S437" s="161"/>
      <c r="T437" s="161"/>
      <c r="U437" s="161"/>
      <c r="V437" s="161"/>
      <c r="W437" s="161"/>
      <c r="X437" s="161"/>
      <c r="Y437" s="161"/>
      <c r="Z437" s="99"/>
      <c r="AA437" s="99"/>
      <c r="AB437" s="99"/>
      <c r="AC437" s="99"/>
      <c r="AD437" s="99"/>
      <c r="AE437" s="99"/>
      <c r="AF437" s="99"/>
      <c r="AG437" s="99"/>
      <c r="AH437" s="99"/>
      <c r="AI437" s="99"/>
      <c r="AJ437" s="99"/>
      <c r="AK437" s="99"/>
      <c r="AL437" s="99"/>
      <c r="AM437" s="99"/>
      <c r="AN437" s="99"/>
      <c r="AO437" s="99"/>
      <c r="AP437" s="99"/>
      <c r="AQ437" s="99"/>
      <c r="AR437" s="99"/>
      <c r="AS437" s="99"/>
      <c r="AT437" s="99"/>
      <c r="AU437" s="99"/>
      <c r="AV437" s="99"/>
      <c r="AW437" s="99"/>
      <c r="AX437" s="99"/>
      <c r="AY437" s="99"/>
      <c r="AZ437" s="99"/>
      <c r="BA437" s="99"/>
    </row>
    <row r="438" spans="1:53" ht="15.75" customHeight="1" x14ac:dyDescent="0.25">
      <c r="A438" s="99"/>
      <c r="B438" s="100"/>
      <c r="C438" s="99"/>
      <c r="D438" s="99"/>
      <c r="E438" s="160"/>
      <c r="F438" s="99"/>
      <c r="G438" s="99"/>
      <c r="H438" s="99"/>
      <c r="I438" s="99"/>
      <c r="J438" s="161"/>
      <c r="K438" s="161"/>
      <c r="L438" s="161"/>
      <c r="M438" s="161"/>
      <c r="N438" s="99"/>
      <c r="O438" s="99"/>
      <c r="P438" s="161"/>
      <c r="Q438" s="161"/>
      <c r="R438" s="161"/>
      <c r="S438" s="161"/>
      <c r="T438" s="161"/>
      <c r="U438" s="161"/>
      <c r="V438" s="161"/>
      <c r="W438" s="161"/>
      <c r="X438" s="161"/>
      <c r="Y438" s="161"/>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99"/>
      <c r="AY438" s="99"/>
      <c r="AZ438" s="99"/>
      <c r="BA438" s="99"/>
    </row>
    <row r="439" spans="1:53" ht="15.75" customHeight="1" x14ac:dyDescent="0.25">
      <c r="A439" s="99"/>
      <c r="B439" s="100"/>
      <c r="C439" s="99"/>
      <c r="D439" s="99"/>
      <c r="E439" s="160"/>
      <c r="F439" s="99"/>
      <c r="G439" s="99"/>
      <c r="H439" s="99"/>
      <c r="I439" s="99"/>
      <c r="J439" s="161"/>
      <c r="K439" s="161"/>
      <c r="L439" s="161"/>
      <c r="M439" s="161"/>
      <c r="N439" s="99"/>
      <c r="O439" s="99"/>
      <c r="P439" s="161"/>
      <c r="Q439" s="161"/>
      <c r="R439" s="161"/>
      <c r="S439" s="161"/>
      <c r="T439" s="161"/>
      <c r="U439" s="161"/>
      <c r="V439" s="161"/>
      <c r="W439" s="161"/>
      <c r="X439" s="161"/>
      <c r="Y439" s="161"/>
      <c r="Z439" s="99"/>
      <c r="AA439" s="99"/>
      <c r="AB439" s="99"/>
      <c r="AC439" s="99"/>
      <c r="AD439" s="99"/>
      <c r="AE439" s="99"/>
      <c r="AF439" s="99"/>
      <c r="AG439" s="99"/>
      <c r="AH439" s="99"/>
      <c r="AI439" s="99"/>
      <c r="AJ439" s="99"/>
      <c r="AK439" s="99"/>
      <c r="AL439" s="99"/>
      <c r="AM439" s="99"/>
      <c r="AN439" s="99"/>
      <c r="AO439" s="99"/>
      <c r="AP439" s="99"/>
      <c r="AQ439" s="99"/>
      <c r="AR439" s="99"/>
      <c r="AS439" s="99"/>
      <c r="AT439" s="99"/>
      <c r="AU439" s="99"/>
      <c r="AV439" s="99"/>
      <c r="AW439" s="99"/>
      <c r="AX439" s="99"/>
      <c r="AY439" s="99"/>
      <c r="AZ439" s="99"/>
      <c r="BA439" s="99"/>
    </row>
    <row r="440" spans="1:53" ht="15.75" customHeight="1" x14ac:dyDescent="0.25">
      <c r="A440" s="99"/>
      <c r="B440" s="100"/>
      <c r="C440" s="99"/>
      <c r="D440" s="99"/>
      <c r="E440" s="160"/>
      <c r="F440" s="99"/>
      <c r="G440" s="99"/>
      <c r="H440" s="99"/>
      <c r="I440" s="99"/>
      <c r="J440" s="161"/>
      <c r="K440" s="161"/>
      <c r="L440" s="161"/>
      <c r="M440" s="161"/>
      <c r="N440" s="99"/>
      <c r="O440" s="99"/>
      <c r="P440" s="161"/>
      <c r="Q440" s="161"/>
      <c r="R440" s="161"/>
      <c r="S440" s="161"/>
      <c r="T440" s="161"/>
      <c r="U440" s="161"/>
      <c r="V440" s="161"/>
      <c r="W440" s="161"/>
      <c r="X440" s="161"/>
      <c r="Y440" s="161"/>
      <c r="Z440" s="99"/>
      <c r="AA440" s="99"/>
      <c r="AB440" s="99"/>
      <c r="AC440" s="99"/>
      <c r="AD440" s="99"/>
      <c r="AE440" s="99"/>
      <c r="AF440" s="99"/>
      <c r="AG440" s="99"/>
      <c r="AH440" s="99"/>
      <c r="AI440" s="99"/>
      <c r="AJ440" s="99"/>
      <c r="AK440" s="99"/>
      <c r="AL440" s="99"/>
      <c r="AM440" s="99"/>
      <c r="AN440" s="99"/>
      <c r="AO440" s="99"/>
      <c r="AP440" s="99"/>
      <c r="AQ440" s="99"/>
      <c r="AR440" s="99"/>
      <c r="AS440" s="99"/>
      <c r="AT440" s="99"/>
      <c r="AU440" s="99"/>
      <c r="AV440" s="99"/>
      <c r="AW440" s="99"/>
      <c r="AX440" s="99"/>
      <c r="AY440" s="99"/>
      <c r="AZ440" s="99"/>
      <c r="BA440" s="99"/>
    </row>
    <row r="441" spans="1:53" ht="15.75" customHeight="1" x14ac:dyDescent="0.25">
      <c r="A441" s="99"/>
      <c r="B441" s="100"/>
      <c r="C441" s="99"/>
      <c r="D441" s="99"/>
      <c r="E441" s="160"/>
      <c r="F441" s="99"/>
      <c r="G441" s="99"/>
      <c r="H441" s="99"/>
      <c r="I441" s="99"/>
      <c r="J441" s="161"/>
      <c r="K441" s="161"/>
      <c r="L441" s="161"/>
      <c r="M441" s="161"/>
      <c r="N441" s="99"/>
      <c r="O441" s="99"/>
      <c r="P441" s="161"/>
      <c r="Q441" s="161"/>
      <c r="R441" s="161"/>
      <c r="S441" s="161"/>
      <c r="T441" s="161"/>
      <c r="U441" s="161"/>
      <c r="V441" s="161"/>
      <c r="W441" s="161"/>
      <c r="X441" s="161"/>
      <c r="Y441" s="161"/>
      <c r="Z441" s="99"/>
      <c r="AA441" s="99"/>
      <c r="AB441" s="99"/>
      <c r="AC441" s="99"/>
      <c r="AD441" s="99"/>
      <c r="AE441" s="99"/>
      <c r="AF441" s="99"/>
      <c r="AG441" s="99"/>
      <c r="AH441" s="99"/>
      <c r="AI441" s="99"/>
      <c r="AJ441" s="99"/>
      <c r="AK441" s="99"/>
      <c r="AL441" s="99"/>
      <c r="AM441" s="99"/>
      <c r="AN441" s="99"/>
      <c r="AO441" s="99"/>
      <c r="AP441" s="99"/>
      <c r="AQ441" s="99"/>
      <c r="AR441" s="99"/>
      <c r="AS441" s="99"/>
      <c r="AT441" s="99"/>
      <c r="AU441" s="99"/>
      <c r="AV441" s="99"/>
      <c r="AW441" s="99"/>
      <c r="AX441" s="99"/>
      <c r="AY441" s="99"/>
      <c r="AZ441" s="99"/>
      <c r="BA441" s="99"/>
    </row>
    <row r="442" spans="1:53" ht="15.75" customHeight="1" x14ac:dyDescent="0.25">
      <c r="A442" s="99"/>
      <c r="B442" s="100"/>
      <c r="C442" s="99"/>
      <c r="D442" s="99"/>
      <c r="E442" s="160"/>
      <c r="F442" s="99"/>
      <c r="G442" s="99"/>
      <c r="H442" s="99"/>
      <c r="I442" s="99"/>
      <c r="J442" s="161"/>
      <c r="K442" s="161"/>
      <c r="L442" s="161"/>
      <c r="M442" s="161"/>
      <c r="N442" s="99"/>
      <c r="O442" s="99"/>
      <c r="P442" s="161"/>
      <c r="Q442" s="161"/>
      <c r="R442" s="161"/>
      <c r="S442" s="161"/>
      <c r="T442" s="161"/>
      <c r="U442" s="161"/>
      <c r="V442" s="161"/>
      <c r="W442" s="161"/>
      <c r="X442" s="161"/>
      <c r="Y442" s="161"/>
      <c r="Z442" s="99"/>
      <c r="AA442" s="99"/>
      <c r="AB442" s="99"/>
      <c r="AC442" s="99"/>
      <c r="AD442" s="99"/>
      <c r="AE442" s="99"/>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row>
    <row r="443" spans="1:53" ht="15.75" customHeight="1" x14ac:dyDescent="0.25">
      <c r="A443" s="99"/>
      <c r="B443" s="100"/>
      <c r="C443" s="99"/>
      <c r="D443" s="99"/>
      <c r="E443" s="160"/>
      <c r="F443" s="99"/>
      <c r="G443" s="99"/>
      <c r="H443" s="99"/>
      <c r="I443" s="99"/>
      <c r="J443" s="161"/>
      <c r="K443" s="161"/>
      <c r="L443" s="161"/>
      <c r="M443" s="161"/>
      <c r="N443" s="99"/>
      <c r="O443" s="99"/>
      <c r="P443" s="161"/>
      <c r="Q443" s="161"/>
      <c r="R443" s="161"/>
      <c r="S443" s="161"/>
      <c r="T443" s="161"/>
      <c r="U443" s="161"/>
      <c r="V443" s="161"/>
      <c r="W443" s="161"/>
      <c r="X443" s="161"/>
      <c r="Y443" s="161"/>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row>
    <row r="444" spans="1:53" ht="15.75" customHeight="1" x14ac:dyDescent="0.25">
      <c r="A444" s="99"/>
      <c r="B444" s="100"/>
      <c r="C444" s="99"/>
      <c r="D444" s="99"/>
      <c r="E444" s="160"/>
      <c r="F444" s="99"/>
      <c r="G444" s="99"/>
      <c r="H444" s="99"/>
      <c r="I444" s="99"/>
      <c r="J444" s="161"/>
      <c r="K444" s="161"/>
      <c r="L444" s="161"/>
      <c r="M444" s="161"/>
      <c r="N444" s="99"/>
      <c r="O444" s="99"/>
      <c r="P444" s="161"/>
      <c r="Q444" s="161"/>
      <c r="R444" s="161"/>
      <c r="S444" s="161"/>
      <c r="T444" s="161"/>
      <c r="U444" s="161"/>
      <c r="V444" s="161"/>
      <c r="W444" s="161"/>
      <c r="X444" s="161"/>
      <c r="Y444" s="161"/>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99"/>
      <c r="AX444" s="99"/>
      <c r="AY444" s="99"/>
      <c r="AZ444" s="99"/>
      <c r="BA444" s="99"/>
    </row>
    <row r="445" spans="1:53" ht="15.75" customHeight="1" x14ac:dyDescent="0.25">
      <c r="A445" s="99"/>
      <c r="B445" s="100"/>
      <c r="C445" s="99"/>
      <c r="D445" s="99"/>
      <c r="E445" s="160"/>
      <c r="F445" s="99"/>
      <c r="G445" s="99"/>
      <c r="H445" s="99"/>
      <c r="I445" s="99"/>
      <c r="J445" s="161"/>
      <c r="K445" s="161"/>
      <c r="L445" s="161"/>
      <c r="M445" s="161"/>
      <c r="N445" s="99"/>
      <c r="O445" s="99"/>
      <c r="P445" s="161"/>
      <c r="Q445" s="161"/>
      <c r="R445" s="161"/>
      <c r="S445" s="161"/>
      <c r="T445" s="161"/>
      <c r="U445" s="161"/>
      <c r="V445" s="161"/>
      <c r="W445" s="161"/>
      <c r="X445" s="161"/>
      <c r="Y445" s="161"/>
      <c r="Z445" s="99"/>
      <c r="AA445" s="99"/>
      <c r="AB445" s="99"/>
      <c r="AC445" s="99"/>
      <c r="AD445" s="99"/>
      <c r="AE445" s="99"/>
      <c r="AF445" s="99"/>
      <c r="AG445" s="99"/>
      <c r="AH445" s="99"/>
      <c r="AI445" s="99"/>
      <c r="AJ445" s="99"/>
      <c r="AK445" s="99"/>
      <c r="AL445" s="99"/>
      <c r="AM445" s="99"/>
      <c r="AN445" s="99"/>
      <c r="AO445" s="99"/>
      <c r="AP445" s="99"/>
      <c r="AQ445" s="99"/>
      <c r="AR445" s="99"/>
      <c r="AS445" s="99"/>
      <c r="AT445" s="99"/>
      <c r="AU445" s="99"/>
      <c r="AV445" s="99"/>
      <c r="AW445" s="99"/>
      <c r="AX445" s="99"/>
      <c r="AY445" s="99"/>
      <c r="AZ445" s="99"/>
      <c r="BA445" s="99"/>
    </row>
    <row r="446" spans="1:53" ht="15.75" customHeight="1" x14ac:dyDescent="0.25">
      <c r="A446" s="99"/>
      <c r="B446" s="100"/>
      <c r="C446" s="99"/>
      <c r="D446" s="99"/>
      <c r="E446" s="160"/>
      <c r="F446" s="99"/>
      <c r="G446" s="99"/>
      <c r="H446" s="99"/>
      <c r="I446" s="99"/>
      <c r="J446" s="161"/>
      <c r="K446" s="161"/>
      <c r="L446" s="161"/>
      <c r="M446" s="161"/>
      <c r="N446" s="99"/>
      <c r="O446" s="99"/>
      <c r="P446" s="161"/>
      <c r="Q446" s="161"/>
      <c r="R446" s="161"/>
      <c r="S446" s="161"/>
      <c r="T446" s="161"/>
      <c r="U446" s="161"/>
      <c r="V446" s="161"/>
      <c r="W446" s="161"/>
      <c r="X446" s="161"/>
      <c r="Y446" s="161"/>
      <c r="Z446" s="99"/>
      <c r="AA446" s="99"/>
      <c r="AB446" s="99"/>
      <c r="AC446" s="99"/>
      <c r="AD446" s="99"/>
      <c r="AE446" s="99"/>
      <c r="AF446" s="99"/>
      <c r="AG446" s="99"/>
      <c r="AH446" s="99"/>
      <c r="AI446" s="99"/>
      <c r="AJ446" s="99"/>
      <c r="AK446" s="99"/>
      <c r="AL446" s="99"/>
      <c r="AM446" s="99"/>
      <c r="AN446" s="99"/>
      <c r="AO446" s="99"/>
      <c r="AP446" s="99"/>
      <c r="AQ446" s="99"/>
      <c r="AR446" s="99"/>
      <c r="AS446" s="99"/>
      <c r="AT446" s="99"/>
      <c r="AU446" s="99"/>
      <c r="AV446" s="99"/>
      <c r="AW446" s="99"/>
      <c r="AX446" s="99"/>
      <c r="AY446" s="99"/>
      <c r="AZ446" s="99"/>
      <c r="BA446" s="99"/>
    </row>
    <row r="447" spans="1:53" ht="15.75" customHeight="1" x14ac:dyDescent="0.25">
      <c r="A447" s="99"/>
      <c r="B447" s="100"/>
      <c r="C447" s="99"/>
      <c r="D447" s="99"/>
      <c r="E447" s="160"/>
      <c r="F447" s="99"/>
      <c r="G447" s="99"/>
      <c r="H447" s="99"/>
      <c r="I447" s="99"/>
      <c r="J447" s="161"/>
      <c r="K447" s="161"/>
      <c r="L447" s="161"/>
      <c r="M447" s="161"/>
      <c r="N447" s="99"/>
      <c r="O447" s="99"/>
      <c r="P447" s="161"/>
      <c r="Q447" s="161"/>
      <c r="R447" s="161"/>
      <c r="S447" s="161"/>
      <c r="T447" s="161"/>
      <c r="U447" s="161"/>
      <c r="V447" s="161"/>
      <c r="W447" s="161"/>
      <c r="X447" s="161"/>
      <c r="Y447" s="161"/>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row>
    <row r="448" spans="1:53" ht="15.75" customHeight="1" x14ac:dyDescent="0.25">
      <c r="A448" s="99"/>
      <c r="B448" s="100"/>
      <c r="C448" s="99"/>
      <c r="D448" s="99"/>
      <c r="E448" s="160"/>
      <c r="F448" s="99"/>
      <c r="G448" s="99"/>
      <c r="H448" s="99"/>
      <c r="I448" s="99"/>
      <c r="J448" s="161"/>
      <c r="K448" s="161"/>
      <c r="L448" s="161"/>
      <c r="M448" s="161"/>
      <c r="N448" s="99"/>
      <c r="O448" s="99"/>
      <c r="P448" s="161"/>
      <c r="Q448" s="161"/>
      <c r="R448" s="161"/>
      <c r="S448" s="161"/>
      <c r="T448" s="161"/>
      <c r="U448" s="161"/>
      <c r="V448" s="161"/>
      <c r="W448" s="161"/>
      <c r="X448" s="161"/>
      <c r="Y448" s="161"/>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row>
    <row r="449" spans="1:53" ht="15.75" customHeight="1" x14ac:dyDescent="0.25">
      <c r="A449" s="99"/>
      <c r="B449" s="100"/>
      <c r="C449" s="99"/>
      <c r="D449" s="99"/>
      <c r="E449" s="160"/>
      <c r="F449" s="99"/>
      <c r="G449" s="99"/>
      <c r="H449" s="99"/>
      <c r="I449" s="99"/>
      <c r="J449" s="161"/>
      <c r="K449" s="161"/>
      <c r="L449" s="161"/>
      <c r="M449" s="161"/>
      <c r="N449" s="99"/>
      <c r="O449" s="99"/>
      <c r="P449" s="161"/>
      <c r="Q449" s="161"/>
      <c r="R449" s="161"/>
      <c r="S449" s="161"/>
      <c r="T449" s="161"/>
      <c r="U449" s="161"/>
      <c r="V449" s="161"/>
      <c r="W449" s="161"/>
      <c r="X449" s="161"/>
      <c r="Y449" s="161"/>
      <c r="Z449" s="99"/>
      <c r="AA449" s="99"/>
      <c r="AB449" s="99"/>
      <c r="AC449" s="99"/>
      <c r="AD449" s="99"/>
      <c r="AE449" s="99"/>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row>
    <row r="450" spans="1:53" ht="15.75" customHeight="1" x14ac:dyDescent="0.25">
      <c r="A450" s="99"/>
      <c r="B450" s="100"/>
      <c r="C450" s="99"/>
      <c r="D450" s="99"/>
      <c r="E450" s="160"/>
      <c r="F450" s="99"/>
      <c r="G450" s="99"/>
      <c r="H450" s="99"/>
      <c r="I450" s="99"/>
      <c r="J450" s="161"/>
      <c r="K450" s="161"/>
      <c r="L450" s="161"/>
      <c r="M450" s="161"/>
      <c r="N450" s="99"/>
      <c r="O450" s="99"/>
      <c r="P450" s="161"/>
      <c r="Q450" s="161"/>
      <c r="R450" s="161"/>
      <c r="S450" s="161"/>
      <c r="T450" s="161"/>
      <c r="U450" s="161"/>
      <c r="V450" s="161"/>
      <c r="W450" s="161"/>
      <c r="X450" s="161"/>
      <c r="Y450" s="161"/>
      <c r="Z450" s="99"/>
      <c r="AA450" s="99"/>
      <c r="AB450" s="99"/>
      <c r="AC450" s="99"/>
      <c r="AD450" s="99"/>
      <c r="AE450" s="99"/>
      <c r="AF450" s="99"/>
      <c r="AG450" s="99"/>
      <c r="AH450" s="99"/>
      <c r="AI450" s="99"/>
      <c r="AJ450" s="99"/>
      <c r="AK450" s="99"/>
      <c r="AL450" s="99"/>
      <c r="AM450" s="99"/>
      <c r="AN450" s="99"/>
      <c r="AO450" s="99"/>
      <c r="AP450" s="99"/>
      <c r="AQ450" s="99"/>
      <c r="AR450" s="99"/>
      <c r="AS450" s="99"/>
      <c r="AT450" s="99"/>
      <c r="AU450" s="99"/>
      <c r="AV450" s="99"/>
      <c r="AW450" s="99"/>
      <c r="AX450" s="99"/>
      <c r="AY450" s="99"/>
      <c r="AZ450" s="99"/>
      <c r="BA450" s="99"/>
    </row>
    <row r="451" spans="1:53" ht="15.75" customHeight="1" x14ac:dyDescent="0.25">
      <c r="A451" s="99"/>
      <c r="B451" s="100"/>
      <c r="C451" s="99"/>
      <c r="D451" s="99"/>
      <c r="E451" s="160"/>
      <c r="F451" s="99"/>
      <c r="G451" s="99"/>
      <c r="H451" s="99"/>
      <c r="I451" s="99"/>
      <c r="J451" s="161"/>
      <c r="K451" s="161"/>
      <c r="L451" s="161"/>
      <c r="M451" s="161"/>
      <c r="N451" s="99"/>
      <c r="O451" s="99"/>
      <c r="P451" s="161"/>
      <c r="Q451" s="161"/>
      <c r="R451" s="161"/>
      <c r="S451" s="161"/>
      <c r="T451" s="161"/>
      <c r="U451" s="161"/>
      <c r="V451" s="161"/>
      <c r="W451" s="161"/>
      <c r="X451" s="161"/>
      <c r="Y451" s="161"/>
      <c r="Z451" s="99"/>
      <c r="AA451" s="99"/>
      <c r="AB451" s="99"/>
      <c r="AC451" s="99"/>
      <c r="AD451" s="99"/>
      <c r="AE451" s="99"/>
      <c r="AF451" s="99"/>
      <c r="AG451" s="99"/>
      <c r="AH451" s="99"/>
      <c r="AI451" s="99"/>
      <c r="AJ451" s="99"/>
      <c r="AK451" s="99"/>
      <c r="AL451" s="99"/>
      <c r="AM451" s="99"/>
      <c r="AN451" s="99"/>
      <c r="AO451" s="99"/>
      <c r="AP451" s="99"/>
      <c r="AQ451" s="99"/>
      <c r="AR451" s="99"/>
      <c r="AS451" s="99"/>
      <c r="AT451" s="99"/>
      <c r="AU451" s="99"/>
      <c r="AV451" s="99"/>
      <c r="AW451" s="99"/>
      <c r="AX451" s="99"/>
      <c r="AY451" s="99"/>
      <c r="AZ451" s="99"/>
      <c r="BA451" s="99"/>
    </row>
    <row r="452" spans="1:53" ht="15.75" customHeight="1" x14ac:dyDescent="0.25">
      <c r="A452" s="99"/>
      <c r="B452" s="100"/>
      <c r="C452" s="99"/>
      <c r="D452" s="99"/>
      <c r="E452" s="160"/>
      <c r="F452" s="99"/>
      <c r="G452" s="99"/>
      <c r="H452" s="99"/>
      <c r="I452" s="99"/>
      <c r="J452" s="161"/>
      <c r="K452" s="161"/>
      <c r="L452" s="161"/>
      <c r="M452" s="161"/>
      <c r="N452" s="99"/>
      <c r="O452" s="99"/>
      <c r="P452" s="161"/>
      <c r="Q452" s="161"/>
      <c r="R452" s="161"/>
      <c r="S452" s="161"/>
      <c r="T452" s="161"/>
      <c r="U452" s="161"/>
      <c r="V452" s="161"/>
      <c r="W452" s="161"/>
      <c r="X452" s="161"/>
      <c r="Y452" s="161"/>
      <c r="Z452" s="99"/>
      <c r="AA452" s="99"/>
      <c r="AB452" s="99"/>
      <c r="AC452" s="99"/>
      <c r="AD452" s="99"/>
      <c r="AE452" s="99"/>
      <c r="AF452" s="99"/>
      <c r="AG452" s="99"/>
      <c r="AH452" s="99"/>
      <c r="AI452" s="99"/>
      <c r="AJ452" s="99"/>
      <c r="AK452" s="99"/>
      <c r="AL452" s="99"/>
      <c r="AM452" s="99"/>
      <c r="AN452" s="99"/>
      <c r="AO452" s="99"/>
      <c r="AP452" s="99"/>
      <c r="AQ452" s="99"/>
      <c r="AR452" s="99"/>
      <c r="AS452" s="99"/>
      <c r="AT452" s="99"/>
      <c r="AU452" s="99"/>
      <c r="AV452" s="99"/>
      <c r="AW452" s="99"/>
      <c r="AX452" s="99"/>
      <c r="AY452" s="99"/>
      <c r="AZ452" s="99"/>
      <c r="BA452" s="99"/>
    </row>
    <row r="453" spans="1:53" ht="15.75" customHeight="1" x14ac:dyDescent="0.25">
      <c r="A453" s="99"/>
      <c r="B453" s="100"/>
      <c r="C453" s="99"/>
      <c r="D453" s="99"/>
      <c r="E453" s="160"/>
      <c r="F453" s="99"/>
      <c r="G453" s="99"/>
      <c r="H453" s="99"/>
      <c r="I453" s="99"/>
      <c r="J453" s="161"/>
      <c r="K453" s="161"/>
      <c r="L453" s="161"/>
      <c r="M453" s="161"/>
      <c r="N453" s="99"/>
      <c r="O453" s="99"/>
      <c r="P453" s="161"/>
      <c r="Q453" s="161"/>
      <c r="R453" s="161"/>
      <c r="S453" s="161"/>
      <c r="T453" s="161"/>
      <c r="U453" s="161"/>
      <c r="V453" s="161"/>
      <c r="W453" s="161"/>
      <c r="X453" s="161"/>
      <c r="Y453" s="161"/>
      <c r="Z453" s="99"/>
      <c r="AA453" s="99"/>
      <c r="AB453" s="99"/>
      <c r="AC453" s="99"/>
      <c r="AD453" s="99"/>
      <c r="AE453" s="99"/>
      <c r="AF453" s="99"/>
      <c r="AG453" s="99"/>
      <c r="AH453" s="99"/>
      <c r="AI453" s="99"/>
      <c r="AJ453" s="99"/>
      <c r="AK453" s="99"/>
      <c r="AL453" s="99"/>
      <c r="AM453" s="99"/>
      <c r="AN453" s="99"/>
      <c r="AO453" s="99"/>
      <c r="AP453" s="99"/>
      <c r="AQ453" s="99"/>
      <c r="AR453" s="99"/>
      <c r="AS453" s="99"/>
      <c r="AT453" s="99"/>
      <c r="AU453" s="99"/>
      <c r="AV453" s="99"/>
      <c r="AW453" s="99"/>
      <c r="AX453" s="99"/>
      <c r="AY453" s="99"/>
      <c r="AZ453" s="99"/>
      <c r="BA453" s="99"/>
    </row>
    <row r="454" spans="1:53" ht="15.75" customHeight="1" x14ac:dyDescent="0.25">
      <c r="A454" s="99"/>
      <c r="B454" s="100"/>
      <c r="C454" s="99"/>
      <c r="D454" s="99"/>
      <c r="E454" s="160"/>
      <c r="F454" s="99"/>
      <c r="G454" s="99"/>
      <c r="H454" s="99"/>
      <c r="I454" s="99"/>
      <c r="J454" s="161"/>
      <c r="K454" s="161"/>
      <c r="L454" s="161"/>
      <c r="M454" s="161"/>
      <c r="N454" s="99"/>
      <c r="O454" s="99"/>
      <c r="P454" s="161"/>
      <c r="Q454" s="161"/>
      <c r="R454" s="161"/>
      <c r="S454" s="161"/>
      <c r="T454" s="161"/>
      <c r="U454" s="161"/>
      <c r="V454" s="161"/>
      <c r="W454" s="161"/>
      <c r="X454" s="161"/>
      <c r="Y454" s="161"/>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row>
    <row r="455" spans="1:53" ht="15.75" customHeight="1" x14ac:dyDescent="0.25">
      <c r="A455" s="99"/>
      <c r="B455" s="100"/>
      <c r="C455" s="99"/>
      <c r="D455" s="99"/>
      <c r="E455" s="160"/>
      <c r="F455" s="99"/>
      <c r="G455" s="99"/>
      <c r="H455" s="99"/>
      <c r="I455" s="99"/>
      <c r="J455" s="161"/>
      <c r="K455" s="161"/>
      <c r="L455" s="161"/>
      <c r="M455" s="161"/>
      <c r="N455" s="99"/>
      <c r="O455" s="99"/>
      <c r="P455" s="161"/>
      <c r="Q455" s="161"/>
      <c r="R455" s="161"/>
      <c r="S455" s="161"/>
      <c r="T455" s="161"/>
      <c r="U455" s="161"/>
      <c r="V455" s="161"/>
      <c r="W455" s="161"/>
      <c r="X455" s="161"/>
      <c r="Y455" s="161"/>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row>
    <row r="456" spans="1:53" ht="15.75" customHeight="1" x14ac:dyDescent="0.25">
      <c r="A456" s="99"/>
      <c r="B456" s="100"/>
      <c r="C456" s="99"/>
      <c r="D456" s="99"/>
      <c r="E456" s="160"/>
      <c r="F456" s="99"/>
      <c r="G456" s="99"/>
      <c r="H456" s="99"/>
      <c r="I456" s="99"/>
      <c r="J456" s="161"/>
      <c r="K456" s="161"/>
      <c r="L456" s="161"/>
      <c r="M456" s="161"/>
      <c r="N456" s="99"/>
      <c r="O456" s="99"/>
      <c r="P456" s="161"/>
      <c r="Q456" s="161"/>
      <c r="R456" s="161"/>
      <c r="S456" s="161"/>
      <c r="T456" s="161"/>
      <c r="U456" s="161"/>
      <c r="V456" s="161"/>
      <c r="W456" s="161"/>
      <c r="X456" s="161"/>
      <c r="Y456" s="161"/>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row>
    <row r="457" spans="1:53" ht="15.75" customHeight="1" x14ac:dyDescent="0.25">
      <c r="A457" s="99"/>
      <c r="B457" s="100"/>
      <c r="C457" s="99"/>
      <c r="D457" s="99"/>
      <c r="E457" s="160"/>
      <c r="F457" s="99"/>
      <c r="G457" s="99"/>
      <c r="H457" s="99"/>
      <c r="I457" s="99"/>
      <c r="J457" s="161"/>
      <c r="K457" s="161"/>
      <c r="L457" s="161"/>
      <c r="M457" s="161"/>
      <c r="N457" s="99"/>
      <c r="O457" s="99"/>
      <c r="P457" s="161"/>
      <c r="Q457" s="161"/>
      <c r="R457" s="161"/>
      <c r="S457" s="161"/>
      <c r="T457" s="161"/>
      <c r="U457" s="161"/>
      <c r="V457" s="161"/>
      <c r="W457" s="161"/>
      <c r="X457" s="161"/>
      <c r="Y457" s="161"/>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row>
    <row r="458" spans="1:53" ht="15.75" customHeight="1" x14ac:dyDescent="0.25">
      <c r="A458" s="99"/>
      <c r="B458" s="100"/>
      <c r="C458" s="99"/>
      <c r="D458" s="99"/>
      <c r="E458" s="160"/>
      <c r="F458" s="99"/>
      <c r="G458" s="99"/>
      <c r="H458" s="99"/>
      <c r="I458" s="99"/>
      <c r="J458" s="161"/>
      <c r="K458" s="161"/>
      <c r="L458" s="161"/>
      <c r="M458" s="161"/>
      <c r="N458" s="99"/>
      <c r="O458" s="99"/>
      <c r="P458" s="161"/>
      <c r="Q458" s="161"/>
      <c r="R458" s="161"/>
      <c r="S458" s="161"/>
      <c r="T458" s="161"/>
      <c r="U458" s="161"/>
      <c r="V458" s="161"/>
      <c r="W458" s="161"/>
      <c r="X458" s="161"/>
      <c r="Y458" s="161"/>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row>
    <row r="459" spans="1:53" ht="15.75" customHeight="1" x14ac:dyDescent="0.25">
      <c r="A459" s="99"/>
      <c r="B459" s="100"/>
      <c r="C459" s="99"/>
      <c r="D459" s="99"/>
      <c r="E459" s="160"/>
      <c r="F459" s="99"/>
      <c r="G459" s="99"/>
      <c r="H459" s="99"/>
      <c r="I459" s="99"/>
      <c r="J459" s="161"/>
      <c r="K459" s="161"/>
      <c r="L459" s="161"/>
      <c r="M459" s="161"/>
      <c r="N459" s="99"/>
      <c r="O459" s="99"/>
      <c r="P459" s="161"/>
      <c r="Q459" s="161"/>
      <c r="R459" s="161"/>
      <c r="S459" s="161"/>
      <c r="T459" s="161"/>
      <c r="U459" s="161"/>
      <c r="V459" s="161"/>
      <c r="W459" s="161"/>
      <c r="X459" s="161"/>
      <c r="Y459" s="161"/>
      <c r="Z459" s="99"/>
      <c r="AA459" s="99"/>
      <c r="AB459" s="99"/>
      <c r="AC459" s="99"/>
      <c r="AD459" s="99"/>
      <c r="AE459" s="99"/>
      <c r="AF459" s="99"/>
      <c r="AG459" s="99"/>
      <c r="AH459" s="99"/>
      <c r="AI459" s="99"/>
      <c r="AJ459" s="99"/>
      <c r="AK459" s="99"/>
      <c r="AL459" s="99"/>
      <c r="AM459" s="99"/>
      <c r="AN459" s="99"/>
      <c r="AO459" s="99"/>
      <c r="AP459" s="99"/>
      <c r="AQ459" s="99"/>
      <c r="AR459" s="99"/>
      <c r="AS459" s="99"/>
      <c r="AT459" s="99"/>
      <c r="AU459" s="99"/>
      <c r="AV459" s="99"/>
      <c r="AW459" s="99"/>
      <c r="AX459" s="99"/>
      <c r="AY459" s="99"/>
      <c r="AZ459" s="99"/>
      <c r="BA459" s="99"/>
    </row>
    <row r="460" spans="1:53" ht="15.75" customHeight="1" x14ac:dyDescent="0.25">
      <c r="A460" s="99"/>
      <c r="B460" s="100"/>
      <c r="C460" s="99"/>
      <c r="D460" s="99"/>
      <c r="E460" s="160"/>
      <c r="F460" s="99"/>
      <c r="G460" s="99"/>
      <c r="H460" s="99"/>
      <c r="I460" s="99"/>
      <c r="J460" s="161"/>
      <c r="K460" s="161"/>
      <c r="L460" s="161"/>
      <c r="M460" s="161"/>
      <c r="N460" s="99"/>
      <c r="O460" s="99"/>
      <c r="P460" s="161"/>
      <c r="Q460" s="161"/>
      <c r="R460" s="161"/>
      <c r="S460" s="161"/>
      <c r="T460" s="161"/>
      <c r="U460" s="161"/>
      <c r="V460" s="161"/>
      <c r="W460" s="161"/>
      <c r="X460" s="161"/>
      <c r="Y460" s="161"/>
      <c r="Z460" s="99"/>
      <c r="AA460" s="99"/>
      <c r="AB460" s="99"/>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row>
    <row r="461" spans="1:53" ht="15.75" customHeight="1" x14ac:dyDescent="0.25">
      <c r="A461" s="99"/>
      <c r="B461" s="100"/>
      <c r="C461" s="99"/>
      <c r="D461" s="99"/>
      <c r="E461" s="160"/>
      <c r="F461" s="99"/>
      <c r="G461" s="99"/>
      <c r="H461" s="99"/>
      <c r="I461" s="99"/>
      <c r="J461" s="161"/>
      <c r="K461" s="161"/>
      <c r="L461" s="161"/>
      <c r="M461" s="161"/>
      <c r="N461" s="99"/>
      <c r="O461" s="99"/>
      <c r="P461" s="161"/>
      <c r="Q461" s="161"/>
      <c r="R461" s="161"/>
      <c r="S461" s="161"/>
      <c r="T461" s="161"/>
      <c r="U461" s="161"/>
      <c r="V461" s="161"/>
      <c r="W461" s="161"/>
      <c r="X461" s="161"/>
      <c r="Y461" s="161"/>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row>
    <row r="462" spans="1:53" ht="15.75" customHeight="1" x14ac:dyDescent="0.25">
      <c r="A462" s="99"/>
      <c r="B462" s="100"/>
      <c r="C462" s="99"/>
      <c r="D462" s="99"/>
      <c r="E462" s="160"/>
      <c r="F462" s="99"/>
      <c r="G462" s="99"/>
      <c r="H462" s="99"/>
      <c r="I462" s="99"/>
      <c r="J462" s="161"/>
      <c r="K462" s="161"/>
      <c r="L462" s="161"/>
      <c r="M462" s="161"/>
      <c r="N462" s="99"/>
      <c r="O462" s="99"/>
      <c r="P462" s="161"/>
      <c r="Q462" s="161"/>
      <c r="R462" s="161"/>
      <c r="S462" s="161"/>
      <c r="T462" s="161"/>
      <c r="U462" s="161"/>
      <c r="V462" s="161"/>
      <c r="W462" s="161"/>
      <c r="X462" s="161"/>
      <c r="Y462" s="161"/>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row>
    <row r="463" spans="1:53" ht="15.75" customHeight="1" x14ac:dyDescent="0.25">
      <c r="A463" s="99"/>
      <c r="B463" s="100"/>
      <c r="C463" s="99"/>
      <c r="D463" s="99"/>
      <c r="E463" s="160"/>
      <c r="F463" s="99"/>
      <c r="G463" s="99"/>
      <c r="H463" s="99"/>
      <c r="I463" s="99"/>
      <c r="J463" s="161"/>
      <c r="K463" s="161"/>
      <c r="L463" s="161"/>
      <c r="M463" s="161"/>
      <c r="N463" s="99"/>
      <c r="O463" s="99"/>
      <c r="P463" s="161"/>
      <c r="Q463" s="161"/>
      <c r="R463" s="161"/>
      <c r="S463" s="161"/>
      <c r="T463" s="161"/>
      <c r="U463" s="161"/>
      <c r="V463" s="161"/>
      <c r="W463" s="161"/>
      <c r="X463" s="161"/>
      <c r="Y463" s="161"/>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row>
    <row r="464" spans="1:53" ht="15.75" customHeight="1" x14ac:dyDescent="0.25">
      <c r="A464" s="99"/>
      <c r="B464" s="100"/>
      <c r="C464" s="99"/>
      <c r="D464" s="99"/>
      <c r="E464" s="160"/>
      <c r="F464" s="99"/>
      <c r="G464" s="99"/>
      <c r="H464" s="99"/>
      <c r="I464" s="99"/>
      <c r="J464" s="161"/>
      <c r="K464" s="161"/>
      <c r="L464" s="161"/>
      <c r="M464" s="161"/>
      <c r="N464" s="99"/>
      <c r="O464" s="99"/>
      <c r="P464" s="161"/>
      <c r="Q464" s="161"/>
      <c r="R464" s="161"/>
      <c r="S464" s="161"/>
      <c r="T464" s="161"/>
      <c r="U464" s="161"/>
      <c r="V464" s="161"/>
      <c r="W464" s="161"/>
      <c r="X464" s="161"/>
      <c r="Y464" s="161"/>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row>
    <row r="465" spans="1:53" ht="15.75" customHeight="1" x14ac:dyDescent="0.25">
      <c r="A465" s="99"/>
      <c r="B465" s="100"/>
      <c r="C465" s="99"/>
      <c r="D465" s="99"/>
      <c r="E465" s="160"/>
      <c r="F465" s="99"/>
      <c r="G465" s="99"/>
      <c r="H465" s="99"/>
      <c r="I465" s="99"/>
      <c r="J465" s="161"/>
      <c r="K465" s="161"/>
      <c r="L465" s="161"/>
      <c r="M465" s="161"/>
      <c r="N465" s="99"/>
      <c r="O465" s="99"/>
      <c r="P465" s="161"/>
      <c r="Q465" s="161"/>
      <c r="R465" s="161"/>
      <c r="S465" s="161"/>
      <c r="T465" s="161"/>
      <c r="U465" s="161"/>
      <c r="V465" s="161"/>
      <c r="W465" s="161"/>
      <c r="X465" s="161"/>
      <c r="Y465" s="161"/>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row>
    <row r="466" spans="1:53" ht="15.75" customHeight="1" x14ac:dyDescent="0.25">
      <c r="A466" s="99"/>
      <c r="B466" s="100"/>
      <c r="C466" s="99"/>
      <c r="D466" s="99"/>
      <c r="E466" s="160"/>
      <c r="F466" s="99"/>
      <c r="G466" s="99"/>
      <c r="H466" s="99"/>
      <c r="I466" s="99"/>
      <c r="J466" s="161"/>
      <c r="K466" s="161"/>
      <c r="L466" s="161"/>
      <c r="M466" s="161"/>
      <c r="N466" s="99"/>
      <c r="O466" s="99"/>
      <c r="P466" s="161"/>
      <c r="Q466" s="161"/>
      <c r="R466" s="161"/>
      <c r="S466" s="161"/>
      <c r="T466" s="161"/>
      <c r="U466" s="161"/>
      <c r="V466" s="161"/>
      <c r="W466" s="161"/>
      <c r="X466" s="161"/>
      <c r="Y466" s="161"/>
      <c r="Z466" s="99"/>
      <c r="AA466" s="99"/>
      <c r="AB466" s="99"/>
      <c r="AC466" s="99"/>
      <c r="AD466" s="99"/>
      <c r="AE466" s="99"/>
      <c r="AF466" s="99"/>
      <c r="AG466" s="99"/>
      <c r="AH466" s="99"/>
      <c r="AI466" s="99"/>
      <c r="AJ466" s="99"/>
      <c r="AK466" s="99"/>
      <c r="AL466" s="99"/>
      <c r="AM466" s="99"/>
      <c r="AN466" s="99"/>
      <c r="AO466" s="99"/>
      <c r="AP466" s="99"/>
      <c r="AQ466" s="99"/>
      <c r="AR466" s="99"/>
      <c r="AS466" s="99"/>
      <c r="AT466" s="99"/>
      <c r="AU466" s="99"/>
      <c r="AV466" s="99"/>
      <c r="AW466" s="99"/>
      <c r="AX466" s="99"/>
      <c r="AY466" s="99"/>
      <c r="AZ466" s="99"/>
      <c r="BA466" s="99"/>
    </row>
    <row r="467" spans="1:53" ht="15.75" customHeight="1" x14ac:dyDescent="0.25">
      <c r="A467" s="99"/>
      <c r="B467" s="100"/>
      <c r="C467" s="99"/>
      <c r="D467" s="99"/>
      <c r="E467" s="160"/>
      <c r="F467" s="99"/>
      <c r="G467" s="99"/>
      <c r="H467" s="99"/>
      <c r="I467" s="99"/>
      <c r="J467" s="161"/>
      <c r="K467" s="161"/>
      <c r="L467" s="161"/>
      <c r="M467" s="161"/>
      <c r="N467" s="99"/>
      <c r="O467" s="99"/>
      <c r="P467" s="161"/>
      <c r="Q467" s="161"/>
      <c r="R467" s="161"/>
      <c r="S467" s="161"/>
      <c r="T467" s="161"/>
      <c r="U467" s="161"/>
      <c r="V467" s="161"/>
      <c r="W467" s="161"/>
      <c r="X467" s="161"/>
      <c r="Y467" s="161"/>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99"/>
      <c r="AY467" s="99"/>
      <c r="AZ467" s="99"/>
      <c r="BA467" s="99"/>
    </row>
    <row r="468" spans="1:53" ht="15.75" customHeight="1" x14ac:dyDescent="0.25">
      <c r="A468" s="99"/>
      <c r="B468" s="100"/>
      <c r="C468" s="99"/>
      <c r="D468" s="99"/>
      <c r="E468" s="160"/>
      <c r="F468" s="99"/>
      <c r="G468" s="99"/>
      <c r="H468" s="99"/>
      <c r="I468" s="99"/>
      <c r="J468" s="161"/>
      <c r="K468" s="161"/>
      <c r="L468" s="161"/>
      <c r="M468" s="161"/>
      <c r="N468" s="99"/>
      <c r="O468" s="99"/>
      <c r="P468" s="161"/>
      <c r="Q468" s="161"/>
      <c r="R468" s="161"/>
      <c r="S468" s="161"/>
      <c r="T468" s="161"/>
      <c r="U468" s="161"/>
      <c r="V468" s="161"/>
      <c r="W468" s="161"/>
      <c r="X468" s="161"/>
      <c r="Y468" s="161"/>
      <c r="Z468" s="99"/>
      <c r="AA468" s="99"/>
      <c r="AB468" s="99"/>
      <c r="AC468" s="99"/>
      <c r="AD468" s="99"/>
      <c r="AE468" s="99"/>
      <c r="AF468" s="99"/>
      <c r="AG468" s="99"/>
      <c r="AH468" s="99"/>
      <c r="AI468" s="99"/>
      <c r="AJ468" s="99"/>
      <c r="AK468" s="99"/>
      <c r="AL468" s="99"/>
      <c r="AM468" s="99"/>
      <c r="AN468" s="99"/>
      <c r="AO468" s="99"/>
      <c r="AP468" s="99"/>
      <c r="AQ468" s="99"/>
      <c r="AR468" s="99"/>
      <c r="AS468" s="99"/>
      <c r="AT468" s="99"/>
      <c r="AU468" s="99"/>
      <c r="AV468" s="99"/>
      <c r="AW468" s="99"/>
      <c r="AX468" s="99"/>
      <c r="AY468" s="99"/>
      <c r="AZ468" s="99"/>
      <c r="BA468" s="99"/>
    </row>
    <row r="469" spans="1:53" ht="15.75" customHeight="1" x14ac:dyDescent="0.25">
      <c r="A469" s="99"/>
      <c r="B469" s="100"/>
      <c r="C469" s="99"/>
      <c r="D469" s="99"/>
      <c r="E469" s="160"/>
      <c r="F469" s="99"/>
      <c r="G469" s="99"/>
      <c r="H469" s="99"/>
      <c r="I469" s="99"/>
      <c r="J469" s="161"/>
      <c r="K469" s="161"/>
      <c r="L469" s="161"/>
      <c r="M469" s="161"/>
      <c r="N469" s="99"/>
      <c r="O469" s="99"/>
      <c r="P469" s="161"/>
      <c r="Q469" s="161"/>
      <c r="R469" s="161"/>
      <c r="S469" s="161"/>
      <c r="T469" s="161"/>
      <c r="U469" s="161"/>
      <c r="V469" s="161"/>
      <c r="W469" s="161"/>
      <c r="X469" s="161"/>
      <c r="Y469" s="161"/>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row>
    <row r="470" spans="1:53" ht="15.75" customHeight="1" x14ac:dyDescent="0.25">
      <c r="A470" s="99"/>
      <c r="B470" s="100"/>
      <c r="C470" s="99"/>
      <c r="D470" s="99"/>
      <c r="E470" s="160"/>
      <c r="F470" s="99"/>
      <c r="G470" s="99"/>
      <c r="H470" s="99"/>
      <c r="I470" s="99"/>
      <c r="J470" s="161"/>
      <c r="K470" s="161"/>
      <c r="L470" s="161"/>
      <c r="M470" s="161"/>
      <c r="N470" s="99"/>
      <c r="O470" s="99"/>
      <c r="P470" s="161"/>
      <c r="Q470" s="161"/>
      <c r="R470" s="161"/>
      <c r="S470" s="161"/>
      <c r="T470" s="161"/>
      <c r="U470" s="161"/>
      <c r="V470" s="161"/>
      <c r="W470" s="161"/>
      <c r="X470" s="161"/>
      <c r="Y470" s="161"/>
      <c r="Z470" s="99"/>
      <c r="AA470" s="99"/>
      <c r="AB470" s="99"/>
      <c r="AC470" s="99"/>
      <c r="AD470" s="99"/>
      <c r="AE470" s="99"/>
      <c r="AF470" s="99"/>
      <c r="AG470" s="99"/>
      <c r="AH470" s="99"/>
      <c r="AI470" s="99"/>
      <c r="AJ470" s="99"/>
      <c r="AK470" s="99"/>
      <c r="AL470" s="99"/>
      <c r="AM470" s="99"/>
      <c r="AN470" s="99"/>
      <c r="AO470" s="99"/>
      <c r="AP470" s="99"/>
      <c r="AQ470" s="99"/>
      <c r="AR470" s="99"/>
      <c r="AS470" s="99"/>
      <c r="AT470" s="99"/>
      <c r="AU470" s="99"/>
      <c r="AV470" s="99"/>
      <c r="AW470" s="99"/>
      <c r="AX470" s="99"/>
      <c r="AY470" s="99"/>
      <c r="AZ470" s="99"/>
      <c r="BA470" s="99"/>
    </row>
    <row r="471" spans="1:53" ht="15.75" customHeight="1" x14ac:dyDescent="0.25">
      <c r="A471" s="99"/>
      <c r="B471" s="100"/>
      <c r="C471" s="99"/>
      <c r="D471" s="99"/>
      <c r="E471" s="160"/>
      <c r="F471" s="99"/>
      <c r="G471" s="99"/>
      <c r="H471" s="99"/>
      <c r="I471" s="99"/>
      <c r="J471" s="161"/>
      <c r="K471" s="161"/>
      <c r="L471" s="161"/>
      <c r="M471" s="161"/>
      <c r="N471" s="99"/>
      <c r="O471" s="99"/>
      <c r="P471" s="161"/>
      <c r="Q471" s="161"/>
      <c r="R471" s="161"/>
      <c r="S471" s="161"/>
      <c r="T471" s="161"/>
      <c r="U471" s="161"/>
      <c r="V471" s="161"/>
      <c r="W471" s="161"/>
      <c r="X471" s="161"/>
      <c r="Y471" s="161"/>
      <c r="Z471" s="99"/>
      <c r="AA471" s="99"/>
      <c r="AB471" s="99"/>
      <c r="AC471" s="99"/>
      <c r="AD471" s="99"/>
      <c r="AE471" s="99"/>
      <c r="AF471" s="99"/>
      <c r="AG471" s="99"/>
      <c r="AH471" s="99"/>
      <c r="AI471" s="99"/>
      <c r="AJ471" s="99"/>
      <c r="AK471" s="99"/>
      <c r="AL471" s="99"/>
      <c r="AM471" s="99"/>
      <c r="AN471" s="99"/>
      <c r="AO471" s="99"/>
      <c r="AP471" s="99"/>
      <c r="AQ471" s="99"/>
      <c r="AR471" s="99"/>
      <c r="AS471" s="99"/>
      <c r="AT471" s="99"/>
      <c r="AU471" s="99"/>
      <c r="AV471" s="99"/>
      <c r="AW471" s="99"/>
      <c r="AX471" s="99"/>
      <c r="AY471" s="99"/>
      <c r="AZ471" s="99"/>
      <c r="BA471" s="99"/>
    </row>
    <row r="472" spans="1:53" ht="15.75" customHeight="1" x14ac:dyDescent="0.25">
      <c r="A472" s="99"/>
      <c r="B472" s="100"/>
      <c r="C472" s="99"/>
      <c r="D472" s="99"/>
      <c r="E472" s="160"/>
      <c r="F472" s="99"/>
      <c r="G472" s="99"/>
      <c r="H472" s="99"/>
      <c r="I472" s="99"/>
      <c r="J472" s="161"/>
      <c r="K472" s="161"/>
      <c r="L472" s="161"/>
      <c r="M472" s="161"/>
      <c r="N472" s="99"/>
      <c r="O472" s="99"/>
      <c r="P472" s="161"/>
      <c r="Q472" s="161"/>
      <c r="R472" s="161"/>
      <c r="S472" s="161"/>
      <c r="T472" s="161"/>
      <c r="U472" s="161"/>
      <c r="V472" s="161"/>
      <c r="W472" s="161"/>
      <c r="X472" s="161"/>
      <c r="Y472" s="161"/>
      <c r="Z472" s="99"/>
      <c r="AA472" s="99"/>
      <c r="AB472" s="99"/>
      <c r="AC472" s="99"/>
      <c r="AD472" s="99"/>
      <c r="AE472" s="99"/>
      <c r="AF472" s="99"/>
      <c r="AG472" s="99"/>
      <c r="AH472" s="99"/>
      <c r="AI472" s="99"/>
      <c r="AJ472" s="99"/>
      <c r="AK472" s="99"/>
      <c r="AL472" s="99"/>
      <c r="AM472" s="99"/>
      <c r="AN472" s="99"/>
      <c r="AO472" s="99"/>
      <c r="AP472" s="99"/>
      <c r="AQ472" s="99"/>
      <c r="AR472" s="99"/>
      <c r="AS472" s="99"/>
      <c r="AT472" s="99"/>
      <c r="AU472" s="99"/>
      <c r="AV472" s="99"/>
      <c r="AW472" s="99"/>
      <c r="AX472" s="99"/>
      <c r="AY472" s="99"/>
      <c r="AZ472" s="99"/>
      <c r="BA472" s="99"/>
    </row>
    <row r="473" spans="1:53" ht="15.75" customHeight="1" x14ac:dyDescent="0.25">
      <c r="A473" s="99"/>
      <c r="B473" s="100"/>
      <c r="C473" s="99"/>
      <c r="D473" s="99"/>
      <c r="E473" s="160"/>
      <c r="F473" s="99"/>
      <c r="G473" s="99"/>
      <c r="H473" s="99"/>
      <c r="I473" s="99"/>
      <c r="J473" s="161"/>
      <c r="K473" s="161"/>
      <c r="L473" s="161"/>
      <c r="M473" s="161"/>
      <c r="N473" s="99"/>
      <c r="O473" s="99"/>
      <c r="P473" s="161"/>
      <c r="Q473" s="161"/>
      <c r="R473" s="161"/>
      <c r="S473" s="161"/>
      <c r="T473" s="161"/>
      <c r="U473" s="161"/>
      <c r="V473" s="161"/>
      <c r="W473" s="161"/>
      <c r="X473" s="161"/>
      <c r="Y473" s="161"/>
      <c r="Z473" s="99"/>
      <c r="AA473" s="99"/>
      <c r="AB473" s="99"/>
      <c r="AC473" s="99"/>
      <c r="AD473" s="99"/>
      <c r="AE473" s="99"/>
      <c r="AF473" s="99"/>
      <c r="AG473" s="99"/>
      <c r="AH473" s="99"/>
      <c r="AI473" s="99"/>
      <c r="AJ473" s="99"/>
      <c r="AK473" s="99"/>
      <c r="AL473" s="99"/>
      <c r="AM473" s="99"/>
      <c r="AN473" s="99"/>
      <c r="AO473" s="99"/>
      <c r="AP473" s="99"/>
      <c r="AQ473" s="99"/>
      <c r="AR473" s="99"/>
      <c r="AS473" s="99"/>
      <c r="AT473" s="99"/>
      <c r="AU473" s="99"/>
      <c r="AV473" s="99"/>
      <c r="AW473" s="99"/>
      <c r="AX473" s="99"/>
      <c r="AY473" s="99"/>
      <c r="AZ473" s="99"/>
      <c r="BA473" s="99"/>
    </row>
    <row r="474" spans="1:53" ht="15.75" customHeight="1" x14ac:dyDescent="0.25">
      <c r="A474" s="99"/>
      <c r="B474" s="100"/>
      <c r="C474" s="99"/>
      <c r="D474" s="99"/>
      <c r="E474" s="160"/>
      <c r="F474" s="99"/>
      <c r="G474" s="99"/>
      <c r="H474" s="99"/>
      <c r="I474" s="99"/>
      <c r="J474" s="161"/>
      <c r="K474" s="161"/>
      <c r="L474" s="161"/>
      <c r="M474" s="161"/>
      <c r="N474" s="99"/>
      <c r="O474" s="99"/>
      <c r="P474" s="161"/>
      <c r="Q474" s="161"/>
      <c r="R474" s="161"/>
      <c r="S474" s="161"/>
      <c r="T474" s="161"/>
      <c r="U474" s="161"/>
      <c r="V474" s="161"/>
      <c r="W474" s="161"/>
      <c r="X474" s="161"/>
      <c r="Y474" s="161"/>
      <c r="Z474" s="99"/>
      <c r="AA474" s="99"/>
      <c r="AB474" s="99"/>
      <c r="AC474" s="99"/>
      <c r="AD474" s="99"/>
      <c r="AE474" s="99"/>
      <c r="AF474" s="99"/>
      <c r="AG474" s="99"/>
      <c r="AH474" s="99"/>
      <c r="AI474" s="99"/>
      <c r="AJ474" s="99"/>
      <c r="AK474" s="99"/>
      <c r="AL474" s="99"/>
      <c r="AM474" s="99"/>
      <c r="AN474" s="99"/>
      <c r="AO474" s="99"/>
      <c r="AP474" s="99"/>
      <c r="AQ474" s="99"/>
      <c r="AR474" s="99"/>
      <c r="AS474" s="99"/>
      <c r="AT474" s="99"/>
      <c r="AU474" s="99"/>
      <c r="AV474" s="99"/>
      <c r="AW474" s="99"/>
      <c r="AX474" s="99"/>
      <c r="AY474" s="99"/>
      <c r="AZ474" s="99"/>
      <c r="BA474" s="99"/>
    </row>
    <row r="475" spans="1:53" ht="15.75" customHeight="1" x14ac:dyDescent="0.25">
      <c r="A475" s="99"/>
      <c r="B475" s="100"/>
      <c r="C475" s="99"/>
      <c r="D475" s="99"/>
      <c r="E475" s="160"/>
      <c r="F475" s="99"/>
      <c r="G475" s="99"/>
      <c r="H475" s="99"/>
      <c r="I475" s="99"/>
      <c r="J475" s="161"/>
      <c r="K475" s="161"/>
      <c r="L475" s="161"/>
      <c r="M475" s="161"/>
      <c r="N475" s="99"/>
      <c r="O475" s="99"/>
      <c r="P475" s="161"/>
      <c r="Q475" s="161"/>
      <c r="R475" s="161"/>
      <c r="S475" s="161"/>
      <c r="T475" s="161"/>
      <c r="U475" s="161"/>
      <c r="V475" s="161"/>
      <c r="W475" s="161"/>
      <c r="X475" s="161"/>
      <c r="Y475" s="161"/>
      <c r="Z475" s="99"/>
      <c r="AA475" s="99"/>
      <c r="AB475" s="99"/>
      <c r="AC475" s="99"/>
      <c r="AD475" s="99"/>
      <c r="AE475" s="99"/>
      <c r="AF475" s="99"/>
      <c r="AG475" s="99"/>
      <c r="AH475" s="99"/>
      <c r="AI475" s="99"/>
      <c r="AJ475" s="99"/>
      <c r="AK475" s="99"/>
      <c r="AL475" s="99"/>
      <c r="AM475" s="99"/>
      <c r="AN475" s="99"/>
      <c r="AO475" s="99"/>
      <c r="AP475" s="99"/>
      <c r="AQ475" s="99"/>
      <c r="AR475" s="99"/>
      <c r="AS475" s="99"/>
      <c r="AT475" s="99"/>
      <c r="AU475" s="99"/>
      <c r="AV475" s="99"/>
      <c r="AW475" s="99"/>
      <c r="AX475" s="99"/>
      <c r="AY475" s="99"/>
      <c r="AZ475" s="99"/>
      <c r="BA475" s="99"/>
    </row>
    <row r="476" spans="1:53" ht="15.75" customHeight="1" x14ac:dyDescent="0.25">
      <c r="A476" s="99"/>
      <c r="B476" s="100"/>
      <c r="C476" s="99"/>
      <c r="D476" s="99"/>
      <c r="E476" s="160"/>
      <c r="F476" s="99"/>
      <c r="G476" s="99"/>
      <c r="H476" s="99"/>
      <c r="I476" s="99"/>
      <c r="J476" s="161"/>
      <c r="K476" s="161"/>
      <c r="L476" s="161"/>
      <c r="M476" s="161"/>
      <c r="N476" s="99"/>
      <c r="O476" s="99"/>
      <c r="P476" s="161"/>
      <c r="Q476" s="161"/>
      <c r="R476" s="161"/>
      <c r="S476" s="161"/>
      <c r="T476" s="161"/>
      <c r="U476" s="161"/>
      <c r="V476" s="161"/>
      <c r="W476" s="161"/>
      <c r="X476" s="161"/>
      <c r="Y476" s="161"/>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row>
    <row r="477" spans="1:53" ht="15.75" customHeight="1" x14ac:dyDescent="0.25">
      <c r="A477" s="99"/>
      <c r="B477" s="100"/>
      <c r="C477" s="99"/>
      <c r="D477" s="99"/>
      <c r="E477" s="160"/>
      <c r="F477" s="99"/>
      <c r="G477" s="99"/>
      <c r="H477" s="99"/>
      <c r="I477" s="99"/>
      <c r="J477" s="161"/>
      <c r="K477" s="161"/>
      <c r="L477" s="161"/>
      <c r="M477" s="161"/>
      <c r="N477" s="99"/>
      <c r="O477" s="99"/>
      <c r="P477" s="161"/>
      <c r="Q477" s="161"/>
      <c r="R477" s="161"/>
      <c r="S477" s="161"/>
      <c r="T477" s="161"/>
      <c r="U477" s="161"/>
      <c r="V477" s="161"/>
      <c r="W477" s="161"/>
      <c r="X477" s="161"/>
      <c r="Y477" s="161"/>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row>
    <row r="478" spans="1:53" ht="15.75" customHeight="1" x14ac:dyDescent="0.25">
      <c r="A478" s="99"/>
      <c r="B478" s="100"/>
      <c r="C478" s="99"/>
      <c r="D478" s="99"/>
      <c r="E478" s="160"/>
      <c r="F478" s="99"/>
      <c r="G478" s="99"/>
      <c r="H478" s="99"/>
      <c r="I478" s="99"/>
      <c r="J478" s="161"/>
      <c r="K478" s="161"/>
      <c r="L478" s="161"/>
      <c r="M478" s="161"/>
      <c r="N478" s="99"/>
      <c r="O478" s="99"/>
      <c r="P478" s="161"/>
      <c r="Q478" s="161"/>
      <c r="R478" s="161"/>
      <c r="S478" s="161"/>
      <c r="T478" s="161"/>
      <c r="U478" s="161"/>
      <c r="V478" s="161"/>
      <c r="W478" s="161"/>
      <c r="X478" s="161"/>
      <c r="Y478" s="161"/>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row>
    <row r="479" spans="1:53" ht="15.75" customHeight="1" x14ac:dyDescent="0.25">
      <c r="A479" s="99"/>
      <c r="B479" s="100"/>
      <c r="C479" s="99"/>
      <c r="D479" s="99"/>
      <c r="E479" s="160"/>
      <c r="F479" s="99"/>
      <c r="G479" s="99"/>
      <c r="H479" s="99"/>
      <c r="I479" s="99"/>
      <c r="J479" s="161"/>
      <c r="K479" s="161"/>
      <c r="L479" s="161"/>
      <c r="M479" s="161"/>
      <c r="N479" s="99"/>
      <c r="O479" s="99"/>
      <c r="P479" s="161"/>
      <c r="Q479" s="161"/>
      <c r="R479" s="161"/>
      <c r="S479" s="161"/>
      <c r="T479" s="161"/>
      <c r="U479" s="161"/>
      <c r="V479" s="161"/>
      <c r="W479" s="161"/>
      <c r="X479" s="161"/>
      <c r="Y479" s="161"/>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row>
    <row r="480" spans="1:53" ht="15.75" customHeight="1" x14ac:dyDescent="0.25">
      <c r="A480" s="99"/>
      <c r="B480" s="100"/>
      <c r="C480" s="99"/>
      <c r="D480" s="99"/>
      <c r="E480" s="160"/>
      <c r="F480" s="99"/>
      <c r="G480" s="99"/>
      <c r="H480" s="99"/>
      <c r="I480" s="99"/>
      <c r="J480" s="161"/>
      <c r="K480" s="161"/>
      <c r="L480" s="161"/>
      <c r="M480" s="161"/>
      <c r="N480" s="99"/>
      <c r="O480" s="99"/>
      <c r="P480" s="161"/>
      <c r="Q480" s="161"/>
      <c r="R480" s="161"/>
      <c r="S480" s="161"/>
      <c r="T480" s="161"/>
      <c r="U480" s="161"/>
      <c r="V480" s="161"/>
      <c r="W480" s="161"/>
      <c r="X480" s="161"/>
      <c r="Y480" s="161"/>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row>
    <row r="481" spans="1:53" ht="15.75" customHeight="1" x14ac:dyDescent="0.25">
      <c r="A481" s="99"/>
      <c r="B481" s="100"/>
      <c r="C481" s="99"/>
      <c r="D481" s="99"/>
      <c r="E481" s="160"/>
      <c r="F481" s="99"/>
      <c r="G481" s="99"/>
      <c r="H481" s="99"/>
      <c r="I481" s="99"/>
      <c r="J481" s="161"/>
      <c r="K481" s="161"/>
      <c r="L481" s="161"/>
      <c r="M481" s="161"/>
      <c r="N481" s="99"/>
      <c r="O481" s="99"/>
      <c r="P481" s="161"/>
      <c r="Q481" s="161"/>
      <c r="R481" s="161"/>
      <c r="S481" s="161"/>
      <c r="T481" s="161"/>
      <c r="U481" s="161"/>
      <c r="V481" s="161"/>
      <c r="W481" s="161"/>
      <c r="X481" s="161"/>
      <c r="Y481" s="161"/>
      <c r="Z481" s="99"/>
      <c r="AA481" s="99"/>
      <c r="AB481" s="99"/>
      <c r="AC481" s="99"/>
      <c r="AD481" s="99"/>
      <c r="AE481" s="99"/>
      <c r="AF481" s="99"/>
      <c r="AG481" s="99"/>
      <c r="AH481" s="99"/>
      <c r="AI481" s="99"/>
      <c r="AJ481" s="99"/>
      <c r="AK481" s="99"/>
      <c r="AL481" s="99"/>
      <c r="AM481" s="99"/>
      <c r="AN481" s="99"/>
      <c r="AO481" s="99"/>
      <c r="AP481" s="99"/>
      <c r="AQ481" s="99"/>
      <c r="AR481" s="99"/>
      <c r="AS481" s="99"/>
      <c r="AT481" s="99"/>
      <c r="AU481" s="99"/>
      <c r="AV481" s="99"/>
      <c r="AW481" s="99"/>
      <c r="AX481" s="99"/>
      <c r="AY481" s="99"/>
      <c r="AZ481" s="99"/>
      <c r="BA481" s="99"/>
    </row>
    <row r="482" spans="1:53" ht="15.75" customHeight="1" x14ac:dyDescent="0.25">
      <c r="A482" s="99"/>
      <c r="B482" s="100"/>
      <c r="C482" s="99"/>
      <c r="D482" s="99"/>
      <c r="E482" s="160"/>
      <c r="F482" s="99"/>
      <c r="G482" s="99"/>
      <c r="H482" s="99"/>
      <c r="I482" s="99"/>
      <c r="J482" s="161"/>
      <c r="K482" s="161"/>
      <c r="L482" s="161"/>
      <c r="M482" s="161"/>
      <c r="N482" s="99"/>
      <c r="O482" s="99"/>
      <c r="P482" s="161"/>
      <c r="Q482" s="161"/>
      <c r="R482" s="161"/>
      <c r="S482" s="161"/>
      <c r="T482" s="161"/>
      <c r="U482" s="161"/>
      <c r="V482" s="161"/>
      <c r="W482" s="161"/>
      <c r="X482" s="161"/>
      <c r="Y482" s="161"/>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99"/>
      <c r="AY482" s="99"/>
      <c r="AZ482" s="99"/>
      <c r="BA482" s="99"/>
    </row>
    <row r="483" spans="1:53" ht="15.75" customHeight="1" x14ac:dyDescent="0.25">
      <c r="A483" s="99"/>
      <c r="B483" s="100"/>
      <c r="C483" s="99"/>
      <c r="D483" s="99"/>
      <c r="E483" s="160"/>
      <c r="F483" s="99"/>
      <c r="G483" s="99"/>
      <c r="H483" s="99"/>
      <c r="I483" s="99"/>
      <c r="J483" s="161"/>
      <c r="K483" s="161"/>
      <c r="L483" s="161"/>
      <c r="M483" s="161"/>
      <c r="N483" s="99"/>
      <c r="O483" s="99"/>
      <c r="P483" s="161"/>
      <c r="Q483" s="161"/>
      <c r="R483" s="161"/>
      <c r="S483" s="161"/>
      <c r="T483" s="161"/>
      <c r="U483" s="161"/>
      <c r="V483" s="161"/>
      <c r="W483" s="161"/>
      <c r="X483" s="161"/>
      <c r="Y483" s="161"/>
      <c r="Z483" s="99"/>
      <c r="AA483" s="99"/>
      <c r="AB483" s="99"/>
      <c r="AC483" s="99"/>
      <c r="AD483" s="99"/>
      <c r="AE483" s="99"/>
      <c r="AF483" s="99"/>
      <c r="AG483" s="99"/>
      <c r="AH483" s="99"/>
      <c r="AI483" s="99"/>
      <c r="AJ483" s="99"/>
      <c r="AK483" s="99"/>
      <c r="AL483" s="99"/>
      <c r="AM483" s="99"/>
      <c r="AN483" s="99"/>
      <c r="AO483" s="99"/>
      <c r="AP483" s="99"/>
      <c r="AQ483" s="99"/>
      <c r="AR483" s="99"/>
      <c r="AS483" s="99"/>
      <c r="AT483" s="99"/>
      <c r="AU483" s="99"/>
      <c r="AV483" s="99"/>
      <c r="AW483" s="99"/>
      <c r="AX483" s="99"/>
      <c r="AY483" s="99"/>
      <c r="AZ483" s="99"/>
      <c r="BA483" s="99"/>
    </row>
    <row r="484" spans="1:53" ht="15.75" customHeight="1" x14ac:dyDescent="0.25">
      <c r="A484" s="99"/>
      <c r="B484" s="100"/>
      <c r="C484" s="99"/>
      <c r="D484" s="99"/>
      <c r="E484" s="160"/>
      <c r="F484" s="99"/>
      <c r="G484" s="99"/>
      <c r="H484" s="99"/>
      <c r="I484" s="99"/>
      <c r="J484" s="161"/>
      <c r="K484" s="161"/>
      <c r="L484" s="161"/>
      <c r="M484" s="161"/>
      <c r="N484" s="99"/>
      <c r="O484" s="99"/>
      <c r="P484" s="161"/>
      <c r="Q484" s="161"/>
      <c r="R484" s="161"/>
      <c r="S484" s="161"/>
      <c r="T484" s="161"/>
      <c r="U484" s="161"/>
      <c r="V484" s="161"/>
      <c r="W484" s="161"/>
      <c r="X484" s="161"/>
      <c r="Y484" s="161"/>
      <c r="Z484" s="99"/>
      <c r="AA484" s="99"/>
      <c r="AB484" s="99"/>
      <c r="AC484" s="99"/>
      <c r="AD484" s="99"/>
      <c r="AE484" s="99"/>
      <c r="AF484" s="99"/>
      <c r="AG484" s="99"/>
      <c r="AH484" s="99"/>
      <c r="AI484" s="99"/>
      <c r="AJ484" s="99"/>
      <c r="AK484" s="99"/>
      <c r="AL484" s="99"/>
      <c r="AM484" s="99"/>
      <c r="AN484" s="99"/>
      <c r="AO484" s="99"/>
      <c r="AP484" s="99"/>
      <c r="AQ484" s="99"/>
      <c r="AR484" s="99"/>
      <c r="AS484" s="99"/>
      <c r="AT484" s="99"/>
      <c r="AU484" s="99"/>
      <c r="AV484" s="99"/>
      <c r="AW484" s="99"/>
      <c r="AX484" s="99"/>
      <c r="AY484" s="99"/>
      <c r="AZ484" s="99"/>
      <c r="BA484" s="99"/>
    </row>
    <row r="485" spans="1:53" ht="15.75" customHeight="1" x14ac:dyDescent="0.25">
      <c r="A485" s="99"/>
      <c r="B485" s="100"/>
      <c r="C485" s="99"/>
      <c r="D485" s="99"/>
      <c r="E485" s="160"/>
      <c r="F485" s="99"/>
      <c r="G485" s="99"/>
      <c r="H485" s="99"/>
      <c r="I485" s="99"/>
      <c r="J485" s="161"/>
      <c r="K485" s="161"/>
      <c r="L485" s="161"/>
      <c r="M485" s="161"/>
      <c r="N485" s="99"/>
      <c r="O485" s="99"/>
      <c r="P485" s="161"/>
      <c r="Q485" s="161"/>
      <c r="R485" s="161"/>
      <c r="S485" s="161"/>
      <c r="T485" s="161"/>
      <c r="U485" s="161"/>
      <c r="V485" s="161"/>
      <c r="W485" s="161"/>
      <c r="X485" s="161"/>
      <c r="Y485" s="161"/>
      <c r="Z485" s="99"/>
      <c r="AA485" s="99"/>
      <c r="AB485" s="99"/>
      <c r="AC485" s="99"/>
      <c r="AD485" s="99"/>
      <c r="AE485" s="99"/>
      <c r="AF485" s="99"/>
      <c r="AG485" s="99"/>
      <c r="AH485" s="99"/>
      <c r="AI485" s="99"/>
      <c r="AJ485" s="99"/>
      <c r="AK485" s="99"/>
      <c r="AL485" s="99"/>
      <c r="AM485" s="99"/>
      <c r="AN485" s="99"/>
      <c r="AO485" s="99"/>
      <c r="AP485" s="99"/>
      <c r="AQ485" s="99"/>
      <c r="AR485" s="99"/>
      <c r="AS485" s="99"/>
      <c r="AT485" s="99"/>
      <c r="AU485" s="99"/>
      <c r="AV485" s="99"/>
      <c r="AW485" s="99"/>
      <c r="AX485" s="99"/>
      <c r="AY485" s="99"/>
      <c r="AZ485" s="99"/>
      <c r="BA485" s="99"/>
    </row>
    <row r="486" spans="1:53" ht="15.75" customHeight="1" x14ac:dyDescent="0.25">
      <c r="A486" s="99"/>
      <c r="B486" s="100"/>
      <c r="C486" s="99"/>
      <c r="D486" s="99"/>
      <c r="E486" s="160"/>
      <c r="F486" s="99"/>
      <c r="G486" s="99"/>
      <c r="H486" s="99"/>
      <c r="I486" s="99"/>
      <c r="J486" s="161"/>
      <c r="K486" s="161"/>
      <c r="L486" s="161"/>
      <c r="M486" s="161"/>
      <c r="N486" s="99"/>
      <c r="O486" s="99"/>
      <c r="P486" s="161"/>
      <c r="Q486" s="161"/>
      <c r="R486" s="161"/>
      <c r="S486" s="161"/>
      <c r="T486" s="161"/>
      <c r="U486" s="161"/>
      <c r="V486" s="161"/>
      <c r="W486" s="161"/>
      <c r="X486" s="161"/>
      <c r="Y486" s="161"/>
      <c r="Z486" s="99"/>
      <c r="AA486" s="99"/>
      <c r="AB486" s="99"/>
      <c r="AC486" s="99"/>
      <c r="AD486" s="99"/>
      <c r="AE486" s="99"/>
      <c r="AF486" s="99"/>
      <c r="AG486" s="99"/>
      <c r="AH486" s="99"/>
      <c r="AI486" s="99"/>
      <c r="AJ486" s="99"/>
      <c r="AK486" s="99"/>
      <c r="AL486" s="99"/>
      <c r="AM486" s="99"/>
      <c r="AN486" s="99"/>
      <c r="AO486" s="99"/>
      <c r="AP486" s="99"/>
      <c r="AQ486" s="99"/>
      <c r="AR486" s="99"/>
      <c r="AS486" s="99"/>
      <c r="AT486" s="99"/>
      <c r="AU486" s="99"/>
      <c r="AV486" s="99"/>
      <c r="AW486" s="99"/>
      <c r="AX486" s="99"/>
      <c r="AY486" s="99"/>
      <c r="AZ486" s="99"/>
      <c r="BA486" s="99"/>
    </row>
    <row r="487" spans="1:53" ht="15.75" customHeight="1" x14ac:dyDescent="0.25">
      <c r="A487" s="99"/>
      <c r="B487" s="100"/>
      <c r="C487" s="99"/>
      <c r="D487" s="99"/>
      <c r="E487" s="160"/>
      <c r="F487" s="99"/>
      <c r="G487" s="99"/>
      <c r="H487" s="99"/>
      <c r="I487" s="99"/>
      <c r="J487" s="161"/>
      <c r="K487" s="161"/>
      <c r="L487" s="161"/>
      <c r="M487" s="161"/>
      <c r="N487" s="99"/>
      <c r="O487" s="99"/>
      <c r="P487" s="161"/>
      <c r="Q487" s="161"/>
      <c r="R487" s="161"/>
      <c r="S487" s="161"/>
      <c r="T487" s="161"/>
      <c r="U487" s="161"/>
      <c r="V487" s="161"/>
      <c r="W487" s="161"/>
      <c r="X487" s="161"/>
      <c r="Y487" s="161"/>
      <c r="Z487" s="99"/>
      <c r="AA487" s="99"/>
      <c r="AB487" s="99"/>
      <c r="AC487" s="99"/>
      <c r="AD487" s="99"/>
      <c r="AE487" s="99"/>
      <c r="AF487" s="99"/>
      <c r="AG487" s="99"/>
      <c r="AH487" s="99"/>
      <c r="AI487" s="99"/>
      <c r="AJ487" s="99"/>
      <c r="AK487" s="99"/>
      <c r="AL487" s="99"/>
      <c r="AM487" s="99"/>
      <c r="AN487" s="99"/>
      <c r="AO487" s="99"/>
      <c r="AP487" s="99"/>
      <c r="AQ487" s="99"/>
      <c r="AR487" s="99"/>
      <c r="AS487" s="99"/>
      <c r="AT487" s="99"/>
      <c r="AU487" s="99"/>
      <c r="AV487" s="99"/>
      <c r="AW487" s="99"/>
      <c r="AX487" s="99"/>
      <c r="AY487" s="99"/>
      <c r="AZ487" s="99"/>
      <c r="BA487" s="99"/>
    </row>
    <row r="488" spans="1:53" ht="15.75" customHeight="1" x14ac:dyDescent="0.25">
      <c r="A488" s="99"/>
      <c r="B488" s="100"/>
      <c r="C488" s="99"/>
      <c r="D488" s="99"/>
      <c r="E488" s="160"/>
      <c r="F488" s="99"/>
      <c r="G488" s="99"/>
      <c r="H488" s="99"/>
      <c r="I488" s="99"/>
      <c r="J488" s="161"/>
      <c r="K488" s="161"/>
      <c r="L488" s="161"/>
      <c r="M488" s="161"/>
      <c r="N488" s="99"/>
      <c r="O488" s="99"/>
      <c r="P488" s="161"/>
      <c r="Q488" s="161"/>
      <c r="R488" s="161"/>
      <c r="S488" s="161"/>
      <c r="T488" s="161"/>
      <c r="U488" s="161"/>
      <c r="V488" s="161"/>
      <c r="W488" s="161"/>
      <c r="X488" s="161"/>
      <c r="Y488" s="161"/>
      <c r="Z488" s="99"/>
      <c r="AA488" s="99"/>
      <c r="AB488" s="99"/>
      <c r="AC488" s="99"/>
      <c r="AD488" s="99"/>
      <c r="AE488" s="99"/>
      <c r="AF488" s="99"/>
      <c r="AG488" s="99"/>
      <c r="AH488" s="99"/>
      <c r="AI488" s="99"/>
      <c r="AJ488" s="99"/>
      <c r="AK488" s="99"/>
      <c r="AL488" s="99"/>
      <c r="AM488" s="99"/>
      <c r="AN488" s="99"/>
      <c r="AO488" s="99"/>
      <c r="AP488" s="99"/>
      <c r="AQ488" s="99"/>
      <c r="AR488" s="99"/>
      <c r="AS488" s="99"/>
      <c r="AT488" s="99"/>
      <c r="AU488" s="99"/>
      <c r="AV488" s="99"/>
      <c r="AW488" s="99"/>
      <c r="AX488" s="99"/>
      <c r="AY488" s="99"/>
      <c r="AZ488" s="99"/>
      <c r="BA488" s="99"/>
    </row>
    <row r="489" spans="1:53" ht="15.75" customHeight="1" x14ac:dyDescent="0.25">
      <c r="A489" s="99"/>
      <c r="B489" s="100"/>
      <c r="C489" s="99"/>
      <c r="D489" s="99"/>
      <c r="E489" s="160"/>
      <c r="F489" s="99"/>
      <c r="G489" s="99"/>
      <c r="H489" s="99"/>
      <c r="I489" s="99"/>
      <c r="J489" s="161"/>
      <c r="K489" s="161"/>
      <c r="L489" s="161"/>
      <c r="M489" s="161"/>
      <c r="N489" s="99"/>
      <c r="O489" s="99"/>
      <c r="P489" s="161"/>
      <c r="Q489" s="161"/>
      <c r="R489" s="161"/>
      <c r="S489" s="161"/>
      <c r="T489" s="161"/>
      <c r="U489" s="161"/>
      <c r="V489" s="161"/>
      <c r="W489" s="161"/>
      <c r="X489" s="161"/>
      <c r="Y489" s="161"/>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99"/>
      <c r="AY489" s="99"/>
      <c r="AZ489" s="99"/>
      <c r="BA489" s="99"/>
    </row>
    <row r="490" spans="1:53" ht="15.75" customHeight="1" x14ac:dyDescent="0.25">
      <c r="A490" s="99"/>
      <c r="B490" s="100"/>
      <c r="C490" s="99"/>
      <c r="D490" s="99"/>
      <c r="E490" s="160"/>
      <c r="F490" s="99"/>
      <c r="G490" s="99"/>
      <c r="H490" s="99"/>
      <c r="I490" s="99"/>
      <c r="J490" s="161"/>
      <c r="K490" s="161"/>
      <c r="L490" s="161"/>
      <c r="M490" s="161"/>
      <c r="N490" s="99"/>
      <c r="O490" s="99"/>
      <c r="P490" s="161"/>
      <c r="Q490" s="161"/>
      <c r="R490" s="161"/>
      <c r="S490" s="161"/>
      <c r="T490" s="161"/>
      <c r="U490" s="161"/>
      <c r="V490" s="161"/>
      <c r="W490" s="161"/>
      <c r="X490" s="161"/>
      <c r="Y490" s="161"/>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99"/>
      <c r="AY490" s="99"/>
      <c r="AZ490" s="99"/>
      <c r="BA490" s="99"/>
    </row>
    <row r="491" spans="1:53" ht="15.75" customHeight="1" x14ac:dyDescent="0.25">
      <c r="A491" s="99"/>
      <c r="B491" s="100"/>
      <c r="C491" s="99"/>
      <c r="D491" s="99"/>
      <c r="E491" s="160"/>
      <c r="F491" s="99"/>
      <c r="G491" s="99"/>
      <c r="H491" s="99"/>
      <c r="I491" s="99"/>
      <c r="J491" s="161"/>
      <c r="K491" s="161"/>
      <c r="L491" s="161"/>
      <c r="M491" s="161"/>
      <c r="N491" s="99"/>
      <c r="O491" s="99"/>
      <c r="P491" s="161"/>
      <c r="Q491" s="161"/>
      <c r="R491" s="161"/>
      <c r="S491" s="161"/>
      <c r="T491" s="161"/>
      <c r="U491" s="161"/>
      <c r="V491" s="161"/>
      <c r="W491" s="161"/>
      <c r="X491" s="161"/>
      <c r="Y491" s="161"/>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row>
    <row r="492" spans="1:53" ht="15.75" customHeight="1" x14ac:dyDescent="0.25">
      <c r="A492" s="99"/>
      <c r="B492" s="100"/>
      <c r="C492" s="99"/>
      <c r="D492" s="99"/>
      <c r="E492" s="160"/>
      <c r="F492" s="99"/>
      <c r="G492" s="99"/>
      <c r="H492" s="99"/>
      <c r="I492" s="99"/>
      <c r="J492" s="161"/>
      <c r="K492" s="161"/>
      <c r="L492" s="161"/>
      <c r="M492" s="161"/>
      <c r="N492" s="99"/>
      <c r="O492" s="99"/>
      <c r="P492" s="161"/>
      <c r="Q492" s="161"/>
      <c r="R492" s="161"/>
      <c r="S492" s="161"/>
      <c r="T492" s="161"/>
      <c r="U492" s="161"/>
      <c r="V492" s="161"/>
      <c r="W492" s="161"/>
      <c r="X492" s="161"/>
      <c r="Y492" s="161"/>
      <c r="Z492" s="99"/>
      <c r="AA492" s="99"/>
      <c r="AB492" s="99"/>
      <c r="AC492" s="99"/>
      <c r="AD492" s="99"/>
      <c r="AE492" s="99"/>
      <c r="AF492" s="99"/>
      <c r="AG492" s="99"/>
      <c r="AH492" s="99"/>
      <c r="AI492" s="99"/>
      <c r="AJ492" s="99"/>
      <c r="AK492" s="99"/>
      <c r="AL492" s="99"/>
      <c r="AM492" s="99"/>
      <c r="AN492" s="99"/>
      <c r="AO492" s="99"/>
      <c r="AP492" s="99"/>
      <c r="AQ492" s="99"/>
      <c r="AR492" s="99"/>
      <c r="AS492" s="99"/>
      <c r="AT492" s="99"/>
      <c r="AU492" s="99"/>
      <c r="AV492" s="99"/>
      <c r="AW492" s="99"/>
      <c r="AX492" s="99"/>
      <c r="AY492" s="99"/>
      <c r="AZ492" s="99"/>
      <c r="BA492" s="99"/>
    </row>
    <row r="493" spans="1:53" ht="15.75" customHeight="1" x14ac:dyDescent="0.25">
      <c r="A493" s="99"/>
      <c r="B493" s="100"/>
      <c r="C493" s="99"/>
      <c r="D493" s="99"/>
      <c r="E493" s="160"/>
      <c r="F493" s="99"/>
      <c r="G493" s="99"/>
      <c r="H493" s="99"/>
      <c r="I493" s="99"/>
      <c r="J493" s="161"/>
      <c r="K493" s="161"/>
      <c r="L493" s="161"/>
      <c r="M493" s="161"/>
      <c r="N493" s="99"/>
      <c r="O493" s="99"/>
      <c r="P493" s="161"/>
      <c r="Q493" s="161"/>
      <c r="R493" s="161"/>
      <c r="S493" s="161"/>
      <c r="T493" s="161"/>
      <c r="U493" s="161"/>
      <c r="V493" s="161"/>
      <c r="W493" s="161"/>
      <c r="X493" s="161"/>
      <c r="Y493" s="161"/>
      <c r="Z493" s="99"/>
      <c r="AA493" s="99"/>
      <c r="AB493" s="99"/>
      <c r="AC493" s="99"/>
      <c r="AD493" s="99"/>
      <c r="AE493" s="99"/>
      <c r="AF493" s="99"/>
      <c r="AG493" s="99"/>
      <c r="AH493" s="99"/>
      <c r="AI493" s="99"/>
      <c r="AJ493" s="99"/>
      <c r="AK493" s="99"/>
      <c r="AL493" s="99"/>
      <c r="AM493" s="99"/>
      <c r="AN493" s="99"/>
      <c r="AO493" s="99"/>
      <c r="AP493" s="99"/>
      <c r="AQ493" s="99"/>
      <c r="AR493" s="99"/>
      <c r="AS493" s="99"/>
      <c r="AT493" s="99"/>
      <c r="AU493" s="99"/>
      <c r="AV493" s="99"/>
      <c r="AW493" s="99"/>
      <c r="AX493" s="99"/>
      <c r="AY493" s="99"/>
      <c r="AZ493" s="99"/>
      <c r="BA493" s="99"/>
    </row>
    <row r="494" spans="1:53" ht="15.75" customHeight="1" x14ac:dyDescent="0.25">
      <c r="A494" s="99"/>
      <c r="B494" s="100"/>
      <c r="C494" s="99"/>
      <c r="D494" s="99"/>
      <c r="E494" s="160"/>
      <c r="F494" s="99"/>
      <c r="G494" s="99"/>
      <c r="H494" s="99"/>
      <c r="I494" s="99"/>
      <c r="J494" s="161"/>
      <c r="K494" s="161"/>
      <c r="L494" s="161"/>
      <c r="M494" s="161"/>
      <c r="N494" s="99"/>
      <c r="O494" s="99"/>
      <c r="P494" s="161"/>
      <c r="Q494" s="161"/>
      <c r="R494" s="161"/>
      <c r="S494" s="161"/>
      <c r="T494" s="161"/>
      <c r="U494" s="161"/>
      <c r="V494" s="161"/>
      <c r="W494" s="161"/>
      <c r="X494" s="161"/>
      <c r="Y494" s="161"/>
      <c r="Z494" s="99"/>
      <c r="AA494" s="99"/>
      <c r="AB494" s="99"/>
      <c r="AC494" s="99"/>
      <c r="AD494" s="99"/>
      <c r="AE494" s="99"/>
      <c r="AF494" s="99"/>
      <c r="AG494" s="99"/>
      <c r="AH494" s="99"/>
      <c r="AI494" s="99"/>
      <c r="AJ494" s="99"/>
      <c r="AK494" s="99"/>
      <c r="AL494" s="99"/>
      <c r="AM494" s="99"/>
      <c r="AN494" s="99"/>
      <c r="AO494" s="99"/>
      <c r="AP494" s="99"/>
      <c r="AQ494" s="99"/>
      <c r="AR494" s="99"/>
      <c r="AS494" s="99"/>
      <c r="AT494" s="99"/>
      <c r="AU494" s="99"/>
      <c r="AV494" s="99"/>
      <c r="AW494" s="99"/>
      <c r="AX494" s="99"/>
      <c r="AY494" s="99"/>
      <c r="AZ494" s="99"/>
      <c r="BA494" s="99"/>
    </row>
    <row r="495" spans="1:53" ht="15.75" customHeight="1" x14ac:dyDescent="0.25">
      <c r="A495" s="99"/>
      <c r="B495" s="100"/>
      <c r="C495" s="99"/>
      <c r="D495" s="99"/>
      <c r="E495" s="160"/>
      <c r="F495" s="99"/>
      <c r="G495" s="99"/>
      <c r="H495" s="99"/>
      <c r="I495" s="99"/>
      <c r="J495" s="161"/>
      <c r="K495" s="161"/>
      <c r="L495" s="161"/>
      <c r="M495" s="161"/>
      <c r="N495" s="99"/>
      <c r="O495" s="99"/>
      <c r="P495" s="161"/>
      <c r="Q495" s="161"/>
      <c r="R495" s="161"/>
      <c r="S495" s="161"/>
      <c r="T495" s="161"/>
      <c r="U495" s="161"/>
      <c r="V495" s="161"/>
      <c r="W495" s="161"/>
      <c r="X495" s="161"/>
      <c r="Y495" s="161"/>
      <c r="Z495" s="99"/>
      <c r="AA495" s="99"/>
      <c r="AB495" s="99"/>
      <c r="AC495" s="99"/>
      <c r="AD495" s="99"/>
      <c r="AE495" s="99"/>
      <c r="AF495" s="99"/>
      <c r="AG495" s="99"/>
      <c r="AH495" s="99"/>
      <c r="AI495" s="99"/>
      <c r="AJ495" s="99"/>
      <c r="AK495" s="99"/>
      <c r="AL495" s="99"/>
      <c r="AM495" s="99"/>
      <c r="AN495" s="99"/>
      <c r="AO495" s="99"/>
      <c r="AP495" s="99"/>
      <c r="AQ495" s="99"/>
      <c r="AR495" s="99"/>
      <c r="AS495" s="99"/>
      <c r="AT495" s="99"/>
      <c r="AU495" s="99"/>
      <c r="AV495" s="99"/>
      <c r="AW495" s="99"/>
      <c r="AX495" s="99"/>
      <c r="AY495" s="99"/>
      <c r="AZ495" s="99"/>
      <c r="BA495" s="99"/>
    </row>
    <row r="496" spans="1:53" ht="15.75" customHeight="1" x14ac:dyDescent="0.25">
      <c r="A496" s="99"/>
      <c r="B496" s="100"/>
      <c r="C496" s="99"/>
      <c r="D496" s="99"/>
      <c r="E496" s="160"/>
      <c r="F496" s="99"/>
      <c r="G496" s="99"/>
      <c r="H496" s="99"/>
      <c r="I496" s="99"/>
      <c r="J496" s="161"/>
      <c r="K496" s="161"/>
      <c r="L496" s="161"/>
      <c r="M496" s="161"/>
      <c r="N496" s="99"/>
      <c r="O496" s="99"/>
      <c r="P496" s="161"/>
      <c r="Q496" s="161"/>
      <c r="R496" s="161"/>
      <c r="S496" s="161"/>
      <c r="T496" s="161"/>
      <c r="U496" s="161"/>
      <c r="V496" s="161"/>
      <c r="W496" s="161"/>
      <c r="X496" s="161"/>
      <c r="Y496" s="161"/>
      <c r="Z496" s="99"/>
      <c r="AA496" s="99"/>
      <c r="AB496" s="99"/>
      <c r="AC496" s="99"/>
      <c r="AD496" s="99"/>
      <c r="AE496" s="99"/>
      <c r="AF496" s="99"/>
      <c r="AG496" s="99"/>
      <c r="AH496" s="99"/>
      <c r="AI496" s="99"/>
      <c r="AJ496" s="99"/>
      <c r="AK496" s="99"/>
      <c r="AL496" s="99"/>
      <c r="AM496" s="99"/>
      <c r="AN496" s="99"/>
      <c r="AO496" s="99"/>
      <c r="AP496" s="99"/>
      <c r="AQ496" s="99"/>
      <c r="AR496" s="99"/>
      <c r="AS496" s="99"/>
      <c r="AT496" s="99"/>
      <c r="AU496" s="99"/>
      <c r="AV496" s="99"/>
      <c r="AW496" s="99"/>
      <c r="AX496" s="99"/>
      <c r="AY496" s="99"/>
      <c r="AZ496" s="99"/>
      <c r="BA496" s="99"/>
    </row>
    <row r="497" spans="1:53" ht="15.75" customHeight="1" x14ac:dyDescent="0.25">
      <c r="A497" s="99"/>
      <c r="B497" s="100"/>
      <c r="C497" s="99"/>
      <c r="D497" s="99"/>
      <c r="E497" s="160"/>
      <c r="F497" s="99"/>
      <c r="G497" s="99"/>
      <c r="H497" s="99"/>
      <c r="I497" s="99"/>
      <c r="J497" s="161"/>
      <c r="K497" s="161"/>
      <c r="L497" s="161"/>
      <c r="M497" s="161"/>
      <c r="N497" s="99"/>
      <c r="O497" s="99"/>
      <c r="P497" s="161"/>
      <c r="Q497" s="161"/>
      <c r="R497" s="161"/>
      <c r="S497" s="161"/>
      <c r="T497" s="161"/>
      <c r="U497" s="161"/>
      <c r="V497" s="161"/>
      <c r="W497" s="161"/>
      <c r="X497" s="161"/>
      <c r="Y497" s="161"/>
      <c r="Z497" s="99"/>
      <c r="AA497" s="99"/>
      <c r="AB497" s="99"/>
      <c r="AC497" s="99"/>
      <c r="AD497" s="99"/>
      <c r="AE497" s="99"/>
      <c r="AF497" s="99"/>
      <c r="AG497" s="99"/>
      <c r="AH497" s="99"/>
      <c r="AI497" s="99"/>
      <c r="AJ497" s="99"/>
      <c r="AK497" s="99"/>
      <c r="AL497" s="99"/>
      <c r="AM497" s="99"/>
      <c r="AN497" s="99"/>
      <c r="AO497" s="99"/>
      <c r="AP497" s="99"/>
      <c r="AQ497" s="99"/>
      <c r="AR497" s="99"/>
      <c r="AS497" s="99"/>
      <c r="AT497" s="99"/>
      <c r="AU497" s="99"/>
      <c r="AV497" s="99"/>
      <c r="AW497" s="99"/>
      <c r="AX497" s="99"/>
      <c r="AY497" s="99"/>
      <c r="AZ497" s="99"/>
      <c r="BA497" s="99"/>
    </row>
    <row r="498" spans="1:53" ht="15.75" customHeight="1" x14ac:dyDescent="0.25">
      <c r="A498" s="99"/>
      <c r="B498" s="100"/>
      <c r="C498" s="99"/>
      <c r="D498" s="99"/>
      <c r="E498" s="160"/>
      <c r="F498" s="99"/>
      <c r="G498" s="99"/>
      <c r="H498" s="99"/>
      <c r="I498" s="99"/>
      <c r="J498" s="161"/>
      <c r="K498" s="161"/>
      <c r="L498" s="161"/>
      <c r="M498" s="161"/>
      <c r="N498" s="99"/>
      <c r="O498" s="99"/>
      <c r="P498" s="161"/>
      <c r="Q498" s="161"/>
      <c r="R498" s="161"/>
      <c r="S498" s="161"/>
      <c r="T498" s="161"/>
      <c r="U498" s="161"/>
      <c r="V498" s="161"/>
      <c r="W498" s="161"/>
      <c r="X498" s="161"/>
      <c r="Y498" s="161"/>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99"/>
      <c r="AY498" s="99"/>
      <c r="AZ498" s="99"/>
      <c r="BA498" s="99"/>
    </row>
    <row r="499" spans="1:53" ht="15.75" customHeight="1" x14ac:dyDescent="0.25">
      <c r="A499" s="99"/>
      <c r="B499" s="100"/>
      <c r="C499" s="99"/>
      <c r="D499" s="99"/>
      <c r="E499" s="160"/>
      <c r="F499" s="99"/>
      <c r="G499" s="99"/>
      <c r="H499" s="99"/>
      <c r="I499" s="99"/>
      <c r="J499" s="161"/>
      <c r="K499" s="161"/>
      <c r="L499" s="161"/>
      <c r="M499" s="161"/>
      <c r="N499" s="99"/>
      <c r="O499" s="99"/>
      <c r="P499" s="161"/>
      <c r="Q499" s="161"/>
      <c r="R499" s="161"/>
      <c r="S499" s="161"/>
      <c r="T499" s="161"/>
      <c r="U499" s="161"/>
      <c r="V499" s="161"/>
      <c r="W499" s="161"/>
      <c r="X499" s="161"/>
      <c r="Y499" s="161"/>
      <c r="Z499" s="99"/>
      <c r="AA499" s="99"/>
      <c r="AB499" s="99"/>
      <c r="AC499" s="99"/>
      <c r="AD499" s="99"/>
      <c r="AE499" s="99"/>
      <c r="AF499" s="99"/>
      <c r="AG499" s="99"/>
      <c r="AH499" s="99"/>
      <c r="AI499" s="99"/>
      <c r="AJ499" s="99"/>
      <c r="AK499" s="99"/>
      <c r="AL499" s="99"/>
      <c r="AM499" s="99"/>
      <c r="AN499" s="99"/>
      <c r="AO499" s="99"/>
      <c r="AP499" s="99"/>
      <c r="AQ499" s="99"/>
      <c r="AR499" s="99"/>
      <c r="AS499" s="99"/>
      <c r="AT499" s="99"/>
      <c r="AU499" s="99"/>
      <c r="AV499" s="99"/>
      <c r="AW499" s="99"/>
      <c r="AX499" s="99"/>
      <c r="AY499" s="99"/>
      <c r="AZ499" s="99"/>
      <c r="BA499" s="99"/>
    </row>
    <row r="500" spans="1:53" ht="15.75" customHeight="1" x14ac:dyDescent="0.25">
      <c r="A500" s="99"/>
      <c r="B500" s="100"/>
      <c r="C500" s="99"/>
      <c r="D500" s="99"/>
      <c r="E500" s="160"/>
      <c r="F500" s="99"/>
      <c r="G500" s="99"/>
      <c r="H500" s="99"/>
      <c r="I500" s="99"/>
      <c r="J500" s="161"/>
      <c r="K500" s="161"/>
      <c r="L500" s="161"/>
      <c r="M500" s="161"/>
      <c r="N500" s="99"/>
      <c r="O500" s="99"/>
      <c r="P500" s="161"/>
      <c r="Q500" s="161"/>
      <c r="R500" s="161"/>
      <c r="S500" s="161"/>
      <c r="T500" s="161"/>
      <c r="U500" s="161"/>
      <c r="V500" s="161"/>
      <c r="W500" s="161"/>
      <c r="X500" s="161"/>
      <c r="Y500" s="161"/>
      <c r="Z500" s="99"/>
      <c r="AA500" s="99"/>
      <c r="AB500" s="99"/>
      <c r="AC500" s="99"/>
      <c r="AD500" s="99"/>
      <c r="AE500" s="99"/>
      <c r="AF500" s="99"/>
      <c r="AG500" s="99"/>
      <c r="AH500" s="99"/>
      <c r="AI500" s="99"/>
      <c r="AJ500" s="99"/>
      <c r="AK500" s="99"/>
      <c r="AL500" s="99"/>
      <c r="AM500" s="99"/>
      <c r="AN500" s="99"/>
      <c r="AO500" s="99"/>
      <c r="AP500" s="99"/>
      <c r="AQ500" s="99"/>
      <c r="AR500" s="99"/>
      <c r="AS500" s="99"/>
      <c r="AT500" s="99"/>
      <c r="AU500" s="99"/>
      <c r="AV500" s="99"/>
      <c r="AW500" s="99"/>
      <c r="AX500" s="99"/>
      <c r="AY500" s="99"/>
      <c r="AZ500" s="99"/>
      <c r="BA500" s="99"/>
    </row>
    <row r="501" spans="1:53" ht="15.75" customHeight="1" x14ac:dyDescent="0.25">
      <c r="A501" s="99"/>
      <c r="B501" s="100"/>
      <c r="C501" s="99"/>
      <c r="D501" s="99"/>
      <c r="E501" s="160"/>
      <c r="F501" s="99"/>
      <c r="G501" s="99"/>
      <c r="H501" s="99"/>
      <c r="I501" s="99"/>
      <c r="J501" s="161"/>
      <c r="K501" s="161"/>
      <c r="L501" s="161"/>
      <c r="M501" s="161"/>
      <c r="N501" s="99"/>
      <c r="O501" s="99"/>
      <c r="P501" s="161"/>
      <c r="Q501" s="161"/>
      <c r="R501" s="161"/>
      <c r="S501" s="161"/>
      <c r="T501" s="161"/>
      <c r="U501" s="161"/>
      <c r="V501" s="161"/>
      <c r="W501" s="161"/>
      <c r="X501" s="161"/>
      <c r="Y501" s="161"/>
      <c r="Z501" s="99"/>
      <c r="AA501" s="99"/>
      <c r="AB501" s="99"/>
      <c r="AC501" s="99"/>
      <c r="AD501" s="99"/>
      <c r="AE501" s="99"/>
      <c r="AF501" s="99"/>
      <c r="AG501" s="99"/>
      <c r="AH501" s="99"/>
      <c r="AI501" s="99"/>
      <c r="AJ501" s="99"/>
      <c r="AK501" s="99"/>
      <c r="AL501" s="99"/>
      <c r="AM501" s="99"/>
      <c r="AN501" s="99"/>
      <c r="AO501" s="99"/>
      <c r="AP501" s="99"/>
      <c r="AQ501" s="99"/>
      <c r="AR501" s="99"/>
      <c r="AS501" s="99"/>
      <c r="AT501" s="99"/>
      <c r="AU501" s="99"/>
      <c r="AV501" s="99"/>
      <c r="AW501" s="99"/>
      <c r="AX501" s="99"/>
      <c r="AY501" s="99"/>
      <c r="AZ501" s="99"/>
      <c r="BA501" s="99"/>
    </row>
    <row r="502" spans="1:53" ht="15.75" customHeight="1" x14ac:dyDescent="0.25">
      <c r="A502" s="99"/>
      <c r="B502" s="100"/>
      <c r="C502" s="99"/>
      <c r="D502" s="99"/>
      <c r="E502" s="160"/>
      <c r="F502" s="99"/>
      <c r="G502" s="99"/>
      <c r="H502" s="99"/>
      <c r="I502" s="99"/>
      <c r="J502" s="161"/>
      <c r="K502" s="161"/>
      <c r="L502" s="161"/>
      <c r="M502" s="161"/>
      <c r="N502" s="99"/>
      <c r="O502" s="99"/>
      <c r="P502" s="161"/>
      <c r="Q502" s="161"/>
      <c r="R502" s="161"/>
      <c r="S502" s="161"/>
      <c r="T502" s="161"/>
      <c r="U502" s="161"/>
      <c r="V502" s="161"/>
      <c r="W502" s="161"/>
      <c r="X502" s="161"/>
      <c r="Y502" s="161"/>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row>
    <row r="503" spans="1:53" ht="15.75" customHeight="1" x14ac:dyDescent="0.25">
      <c r="A503" s="99"/>
      <c r="B503" s="100"/>
      <c r="C503" s="99"/>
      <c r="D503" s="99"/>
      <c r="E503" s="160"/>
      <c r="F503" s="99"/>
      <c r="G503" s="99"/>
      <c r="H503" s="99"/>
      <c r="I503" s="99"/>
      <c r="J503" s="161"/>
      <c r="K503" s="161"/>
      <c r="L503" s="161"/>
      <c r="M503" s="161"/>
      <c r="N503" s="99"/>
      <c r="O503" s="99"/>
      <c r="P503" s="161"/>
      <c r="Q503" s="161"/>
      <c r="R503" s="161"/>
      <c r="S503" s="161"/>
      <c r="T503" s="161"/>
      <c r="U503" s="161"/>
      <c r="V503" s="161"/>
      <c r="W503" s="161"/>
      <c r="X503" s="161"/>
      <c r="Y503" s="161"/>
      <c r="Z503" s="99"/>
      <c r="AA503" s="99"/>
      <c r="AB503" s="99"/>
      <c r="AC503" s="99"/>
      <c r="AD503" s="99"/>
      <c r="AE503" s="99"/>
      <c r="AF503" s="99"/>
      <c r="AG503" s="99"/>
      <c r="AH503" s="99"/>
      <c r="AI503" s="99"/>
      <c r="AJ503" s="99"/>
      <c r="AK503" s="99"/>
      <c r="AL503" s="99"/>
      <c r="AM503" s="99"/>
      <c r="AN503" s="99"/>
      <c r="AO503" s="99"/>
      <c r="AP503" s="99"/>
      <c r="AQ503" s="99"/>
      <c r="AR503" s="99"/>
      <c r="AS503" s="99"/>
      <c r="AT503" s="99"/>
      <c r="AU503" s="99"/>
      <c r="AV503" s="99"/>
      <c r="AW503" s="99"/>
      <c r="AX503" s="99"/>
      <c r="AY503" s="99"/>
      <c r="AZ503" s="99"/>
      <c r="BA503" s="99"/>
    </row>
    <row r="504" spans="1:53" ht="15.75" customHeight="1" x14ac:dyDescent="0.25">
      <c r="A504" s="99"/>
      <c r="B504" s="100"/>
      <c r="C504" s="99"/>
      <c r="D504" s="99"/>
      <c r="E504" s="160"/>
      <c r="F504" s="99"/>
      <c r="G504" s="99"/>
      <c r="H504" s="99"/>
      <c r="I504" s="99"/>
      <c r="J504" s="161"/>
      <c r="K504" s="161"/>
      <c r="L504" s="161"/>
      <c r="M504" s="161"/>
      <c r="N504" s="99"/>
      <c r="O504" s="99"/>
      <c r="P504" s="161"/>
      <c r="Q504" s="161"/>
      <c r="R504" s="161"/>
      <c r="S504" s="161"/>
      <c r="T504" s="161"/>
      <c r="U504" s="161"/>
      <c r="V504" s="161"/>
      <c r="W504" s="161"/>
      <c r="X504" s="161"/>
      <c r="Y504" s="161"/>
      <c r="Z504" s="99"/>
      <c r="AA504" s="99"/>
      <c r="AB504" s="99"/>
      <c r="AC504" s="99"/>
      <c r="AD504" s="99"/>
      <c r="AE504" s="99"/>
      <c r="AF504" s="99"/>
      <c r="AG504" s="99"/>
      <c r="AH504" s="99"/>
      <c r="AI504" s="99"/>
      <c r="AJ504" s="99"/>
      <c r="AK504" s="99"/>
      <c r="AL504" s="99"/>
      <c r="AM504" s="99"/>
      <c r="AN504" s="99"/>
      <c r="AO504" s="99"/>
      <c r="AP504" s="99"/>
      <c r="AQ504" s="99"/>
      <c r="AR504" s="99"/>
      <c r="AS504" s="99"/>
      <c r="AT504" s="99"/>
      <c r="AU504" s="99"/>
      <c r="AV504" s="99"/>
      <c r="AW504" s="99"/>
      <c r="AX504" s="99"/>
      <c r="AY504" s="99"/>
      <c r="AZ504" s="99"/>
      <c r="BA504" s="99"/>
    </row>
    <row r="505" spans="1:53" ht="15.75" customHeight="1" x14ac:dyDescent="0.25">
      <c r="A505" s="99"/>
      <c r="B505" s="100"/>
      <c r="C505" s="99"/>
      <c r="D505" s="99"/>
      <c r="E505" s="160"/>
      <c r="F505" s="99"/>
      <c r="G505" s="99"/>
      <c r="H505" s="99"/>
      <c r="I505" s="99"/>
      <c r="J505" s="161"/>
      <c r="K505" s="161"/>
      <c r="L505" s="161"/>
      <c r="M505" s="161"/>
      <c r="N505" s="99"/>
      <c r="O505" s="99"/>
      <c r="P505" s="161"/>
      <c r="Q505" s="161"/>
      <c r="R505" s="161"/>
      <c r="S505" s="161"/>
      <c r="T505" s="161"/>
      <c r="U505" s="161"/>
      <c r="V505" s="161"/>
      <c r="W505" s="161"/>
      <c r="X505" s="161"/>
      <c r="Y505" s="161"/>
      <c r="Z505" s="99"/>
      <c r="AA505" s="99"/>
      <c r="AB505" s="99"/>
      <c r="AC505" s="99"/>
      <c r="AD505" s="99"/>
      <c r="AE505" s="99"/>
      <c r="AF505" s="99"/>
      <c r="AG505" s="99"/>
      <c r="AH505" s="99"/>
      <c r="AI505" s="99"/>
      <c r="AJ505" s="99"/>
      <c r="AK505" s="99"/>
      <c r="AL505" s="99"/>
      <c r="AM505" s="99"/>
      <c r="AN505" s="99"/>
      <c r="AO505" s="99"/>
      <c r="AP505" s="99"/>
      <c r="AQ505" s="99"/>
      <c r="AR505" s="99"/>
      <c r="AS505" s="99"/>
      <c r="AT505" s="99"/>
      <c r="AU505" s="99"/>
      <c r="AV505" s="99"/>
      <c r="AW505" s="99"/>
      <c r="AX505" s="99"/>
      <c r="AY505" s="99"/>
      <c r="AZ505" s="99"/>
      <c r="BA505" s="99"/>
    </row>
    <row r="506" spans="1:53" ht="15.75" customHeight="1" x14ac:dyDescent="0.25">
      <c r="A506" s="99"/>
      <c r="B506" s="100"/>
      <c r="C506" s="99"/>
      <c r="D506" s="99"/>
      <c r="E506" s="160"/>
      <c r="F506" s="99"/>
      <c r="G506" s="99"/>
      <c r="H506" s="99"/>
      <c r="I506" s="99"/>
      <c r="J506" s="161"/>
      <c r="K506" s="161"/>
      <c r="L506" s="161"/>
      <c r="M506" s="161"/>
      <c r="N506" s="99"/>
      <c r="O506" s="99"/>
      <c r="P506" s="161"/>
      <c r="Q506" s="161"/>
      <c r="R506" s="161"/>
      <c r="S506" s="161"/>
      <c r="T506" s="161"/>
      <c r="U506" s="161"/>
      <c r="V506" s="161"/>
      <c r="W506" s="161"/>
      <c r="X506" s="161"/>
      <c r="Y506" s="161"/>
      <c r="Z506" s="99"/>
      <c r="AA506" s="99"/>
      <c r="AB506" s="99"/>
      <c r="AC506" s="99"/>
      <c r="AD506" s="99"/>
      <c r="AE506" s="99"/>
      <c r="AF506" s="99"/>
      <c r="AG506" s="99"/>
      <c r="AH506" s="99"/>
      <c r="AI506" s="99"/>
      <c r="AJ506" s="99"/>
      <c r="AK506" s="99"/>
      <c r="AL506" s="99"/>
      <c r="AM506" s="99"/>
      <c r="AN506" s="99"/>
      <c r="AO506" s="99"/>
      <c r="AP506" s="99"/>
      <c r="AQ506" s="99"/>
      <c r="AR506" s="99"/>
      <c r="AS506" s="99"/>
      <c r="AT506" s="99"/>
      <c r="AU506" s="99"/>
      <c r="AV506" s="99"/>
      <c r="AW506" s="99"/>
      <c r="AX506" s="99"/>
      <c r="AY506" s="99"/>
      <c r="AZ506" s="99"/>
      <c r="BA506" s="99"/>
    </row>
    <row r="507" spans="1:53" ht="15.75" customHeight="1" x14ac:dyDescent="0.25">
      <c r="A507" s="99"/>
      <c r="B507" s="100"/>
      <c r="C507" s="99"/>
      <c r="D507" s="99"/>
      <c r="E507" s="160"/>
      <c r="F507" s="99"/>
      <c r="G507" s="99"/>
      <c r="H507" s="99"/>
      <c r="I507" s="99"/>
      <c r="J507" s="161"/>
      <c r="K507" s="161"/>
      <c r="L507" s="161"/>
      <c r="M507" s="161"/>
      <c r="N507" s="99"/>
      <c r="O507" s="99"/>
      <c r="P507" s="161"/>
      <c r="Q507" s="161"/>
      <c r="R507" s="161"/>
      <c r="S507" s="161"/>
      <c r="T507" s="161"/>
      <c r="U507" s="161"/>
      <c r="V507" s="161"/>
      <c r="W507" s="161"/>
      <c r="X507" s="161"/>
      <c r="Y507" s="161"/>
      <c r="Z507" s="99"/>
      <c r="AA507" s="99"/>
      <c r="AB507" s="99"/>
      <c r="AC507" s="99"/>
      <c r="AD507" s="99"/>
      <c r="AE507" s="99"/>
      <c r="AF507" s="99"/>
      <c r="AG507" s="99"/>
      <c r="AH507" s="99"/>
      <c r="AI507" s="99"/>
      <c r="AJ507" s="99"/>
      <c r="AK507" s="99"/>
      <c r="AL507" s="99"/>
      <c r="AM507" s="99"/>
      <c r="AN507" s="99"/>
      <c r="AO507" s="99"/>
      <c r="AP507" s="99"/>
      <c r="AQ507" s="99"/>
      <c r="AR507" s="99"/>
      <c r="AS507" s="99"/>
      <c r="AT507" s="99"/>
      <c r="AU507" s="99"/>
      <c r="AV507" s="99"/>
      <c r="AW507" s="99"/>
      <c r="AX507" s="99"/>
      <c r="AY507" s="99"/>
      <c r="AZ507" s="99"/>
      <c r="BA507" s="99"/>
    </row>
    <row r="508" spans="1:53" ht="15.75" customHeight="1" x14ac:dyDescent="0.25">
      <c r="A508" s="99"/>
      <c r="B508" s="100"/>
      <c r="C508" s="99"/>
      <c r="D508" s="99"/>
      <c r="E508" s="160"/>
      <c r="F508" s="99"/>
      <c r="G508" s="99"/>
      <c r="H508" s="99"/>
      <c r="I508" s="99"/>
      <c r="J508" s="161"/>
      <c r="K508" s="161"/>
      <c r="L508" s="161"/>
      <c r="M508" s="161"/>
      <c r="N508" s="99"/>
      <c r="O508" s="99"/>
      <c r="P508" s="161"/>
      <c r="Q508" s="161"/>
      <c r="R508" s="161"/>
      <c r="S508" s="161"/>
      <c r="T508" s="161"/>
      <c r="U508" s="161"/>
      <c r="V508" s="161"/>
      <c r="W508" s="161"/>
      <c r="X508" s="161"/>
      <c r="Y508" s="161"/>
      <c r="Z508" s="99"/>
      <c r="AA508" s="99"/>
      <c r="AB508" s="99"/>
      <c r="AC508" s="99"/>
      <c r="AD508" s="99"/>
      <c r="AE508" s="99"/>
      <c r="AF508" s="99"/>
      <c r="AG508" s="99"/>
      <c r="AH508" s="99"/>
      <c r="AI508" s="99"/>
      <c r="AJ508" s="99"/>
      <c r="AK508" s="99"/>
      <c r="AL508" s="99"/>
      <c r="AM508" s="99"/>
      <c r="AN508" s="99"/>
      <c r="AO508" s="99"/>
      <c r="AP508" s="99"/>
      <c r="AQ508" s="99"/>
      <c r="AR508" s="99"/>
      <c r="AS508" s="99"/>
      <c r="AT508" s="99"/>
      <c r="AU508" s="99"/>
      <c r="AV508" s="99"/>
      <c r="AW508" s="99"/>
      <c r="AX508" s="99"/>
      <c r="AY508" s="99"/>
      <c r="AZ508" s="99"/>
      <c r="BA508" s="99"/>
    </row>
    <row r="509" spans="1:53" ht="15.75" customHeight="1" x14ac:dyDescent="0.25">
      <c r="A509" s="99"/>
      <c r="B509" s="100"/>
      <c r="C509" s="99"/>
      <c r="D509" s="99"/>
      <c r="E509" s="160"/>
      <c r="F509" s="99"/>
      <c r="G509" s="99"/>
      <c r="H509" s="99"/>
      <c r="I509" s="99"/>
      <c r="J509" s="161"/>
      <c r="K509" s="161"/>
      <c r="L509" s="161"/>
      <c r="M509" s="161"/>
      <c r="N509" s="99"/>
      <c r="O509" s="99"/>
      <c r="P509" s="161"/>
      <c r="Q509" s="161"/>
      <c r="R509" s="161"/>
      <c r="S509" s="161"/>
      <c r="T509" s="161"/>
      <c r="U509" s="161"/>
      <c r="V509" s="161"/>
      <c r="W509" s="161"/>
      <c r="X509" s="161"/>
      <c r="Y509" s="161"/>
      <c r="Z509" s="99"/>
      <c r="AA509" s="99"/>
      <c r="AB509" s="99"/>
      <c r="AC509" s="99"/>
      <c r="AD509" s="99"/>
      <c r="AE509" s="99"/>
      <c r="AF509" s="99"/>
      <c r="AG509" s="99"/>
      <c r="AH509" s="99"/>
      <c r="AI509" s="99"/>
      <c r="AJ509" s="99"/>
      <c r="AK509" s="99"/>
      <c r="AL509" s="99"/>
      <c r="AM509" s="99"/>
      <c r="AN509" s="99"/>
      <c r="AO509" s="99"/>
      <c r="AP509" s="99"/>
      <c r="AQ509" s="99"/>
      <c r="AR509" s="99"/>
      <c r="AS509" s="99"/>
      <c r="AT509" s="99"/>
      <c r="AU509" s="99"/>
      <c r="AV509" s="99"/>
      <c r="AW509" s="99"/>
      <c r="AX509" s="99"/>
      <c r="AY509" s="99"/>
      <c r="AZ509" s="99"/>
      <c r="BA509" s="99"/>
    </row>
    <row r="510" spans="1:53" ht="15.75" customHeight="1" x14ac:dyDescent="0.25">
      <c r="A510" s="99"/>
      <c r="B510" s="100"/>
      <c r="C510" s="99"/>
      <c r="D510" s="99"/>
      <c r="E510" s="160"/>
      <c r="F510" s="99"/>
      <c r="G510" s="99"/>
      <c r="H510" s="99"/>
      <c r="I510" s="99"/>
      <c r="J510" s="161"/>
      <c r="K510" s="161"/>
      <c r="L510" s="161"/>
      <c r="M510" s="161"/>
      <c r="N510" s="99"/>
      <c r="O510" s="99"/>
      <c r="P510" s="161"/>
      <c r="Q510" s="161"/>
      <c r="R510" s="161"/>
      <c r="S510" s="161"/>
      <c r="T510" s="161"/>
      <c r="U510" s="161"/>
      <c r="V510" s="161"/>
      <c r="W510" s="161"/>
      <c r="X510" s="161"/>
      <c r="Y510" s="161"/>
      <c r="Z510" s="99"/>
      <c r="AA510" s="99"/>
      <c r="AB510" s="99"/>
      <c r="AC510" s="99"/>
      <c r="AD510" s="99"/>
      <c r="AE510" s="99"/>
      <c r="AF510" s="99"/>
      <c r="AG510" s="99"/>
      <c r="AH510" s="99"/>
      <c r="AI510" s="99"/>
      <c r="AJ510" s="99"/>
      <c r="AK510" s="99"/>
      <c r="AL510" s="99"/>
      <c r="AM510" s="99"/>
      <c r="AN510" s="99"/>
      <c r="AO510" s="99"/>
      <c r="AP510" s="99"/>
      <c r="AQ510" s="99"/>
      <c r="AR510" s="99"/>
      <c r="AS510" s="99"/>
      <c r="AT510" s="99"/>
      <c r="AU510" s="99"/>
      <c r="AV510" s="99"/>
      <c r="AW510" s="99"/>
      <c r="AX510" s="99"/>
      <c r="AY510" s="99"/>
      <c r="AZ510" s="99"/>
      <c r="BA510" s="99"/>
    </row>
    <row r="511" spans="1:53" ht="15.75" customHeight="1" x14ac:dyDescent="0.25">
      <c r="A511" s="99"/>
      <c r="B511" s="100"/>
      <c r="C511" s="99"/>
      <c r="D511" s="99"/>
      <c r="E511" s="160"/>
      <c r="F511" s="99"/>
      <c r="G511" s="99"/>
      <c r="H511" s="99"/>
      <c r="I511" s="99"/>
      <c r="J511" s="161"/>
      <c r="K511" s="161"/>
      <c r="L511" s="161"/>
      <c r="M511" s="161"/>
      <c r="N511" s="99"/>
      <c r="O511" s="99"/>
      <c r="P511" s="161"/>
      <c r="Q511" s="161"/>
      <c r="R511" s="161"/>
      <c r="S511" s="161"/>
      <c r="T511" s="161"/>
      <c r="U511" s="161"/>
      <c r="V511" s="161"/>
      <c r="W511" s="161"/>
      <c r="X511" s="161"/>
      <c r="Y511" s="161"/>
      <c r="Z511" s="99"/>
      <c r="AA511" s="99"/>
      <c r="AB511" s="99"/>
      <c r="AC511" s="99"/>
      <c r="AD511" s="99"/>
      <c r="AE511" s="99"/>
      <c r="AF511" s="99"/>
      <c r="AG511" s="99"/>
      <c r="AH511" s="99"/>
      <c r="AI511" s="99"/>
      <c r="AJ511" s="99"/>
      <c r="AK511" s="99"/>
      <c r="AL511" s="99"/>
      <c r="AM511" s="99"/>
      <c r="AN511" s="99"/>
      <c r="AO511" s="99"/>
      <c r="AP511" s="99"/>
      <c r="AQ511" s="99"/>
      <c r="AR511" s="99"/>
      <c r="AS511" s="99"/>
      <c r="AT511" s="99"/>
      <c r="AU511" s="99"/>
      <c r="AV511" s="99"/>
      <c r="AW511" s="99"/>
      <c r="AX511" s="99"/>
      <c r="AY511" s="99"/>
      <c r="AZ511" s="99"/>
      <c r="BA511" s="99"/>
    </row>
    <row r="512" spans="1:53" ht="15.75" customHeight="1" x14ac:dyDescent="0.25">
      <c r="A512" s="99"/>
      <c r="B512" s="100"/>
      <c r="C512" s="99"/>
      <c r="D512" s="99"/>
      <c r="E512" s="160"/>
      <c r="F512" s="99"/>
      <c r="G512" s="99"/>
      <c r="H512" s="99"/>
      <c r="I512" s="99"/>
      <c r="J512" s="161"/>
      <c r="K512" s="161"/>
      <c r="L512" s="161"/>
      <c r="M512" s="161"/>
      <c r="N512" s="99"/>
      <c r="O512" s="99"/>
      <c r="P512" s="161"/>
      <c r="Q512" s="161"/>
      <c r="R512" s="161"/>
      <c r="S512" s="161"/>
      <c r="T512" s="161"/>
      <c r="U512" s="161"/>
      <c r="V512" s="161"/>
      <c r="W512" s="161"/>
      <c r="X512" s="161"/>
      <c r="Y512" s="161"/>
      <c r="Z512" s="99"/>
      <c r="AA512" s="99"/>
      <c r="AB512" s="99"/>
      <c r="AC512" s="99"/>
      <c r="AD512" s="99"/>
      <c r="AE512" s="99"/>
      <c r="AF512" s="99"/>
      <c r="AG512" s="99"/>
      <c r="AH512" s="99"/>
      <c r="AI512" s="99"/>
      <c r="AJ512" s="99"/>
      <c r="AK512" s="99"/>
      <c r="AL512" s="99"/>
      <c r="AM512" s="99"/>
      <c r="AN512" s="99"/>
      <c r="AO512" s="99"/>
      <c r="AP512" s="99"/>
      <c r="AQ512" s="99"/>
      <c r="AR512" s="99"/>
      <c r="AS512" s="99"/>
      <c r="AT512" s="99"/>
      <c r="AU512" s="99"/>
      <c r="AV512" s="99"/>
      <c r="AW512" s="99"/>
      <c r="AX512" s="99"/>
      <c r="AY512" s="99"/>
      <c r="AZ512" s="99"/>
      <c r="BA512" s="99"/>
    </row>
    <row r="513" spans="1:53" ht="15.75" customHeight="1" x14ac:dyDescent="0.25">
      <c r="A513" s="99"/>
      <c r="B513" s="100"/>
      <c r="C513" s="99"/>
      <c r="D513" s="99"/>
      <c r="E513" s="160"/>
      <c r="F513" s="99"/>
      <c r="G513" s="99"/>
      <c r="H513" s="99"/>
      <c r="I513" s="99"/>
      <c r="J513" s="161"/>
      <c r="K513" s="161"/>
      <c r="L513" s="161"/>
      <c r="M513" s="161"/>
      <c r="N513" s="99"/>
      <c r="O513" s="99"/>
      <c r="P513" s="161"/>
      <c r="Q513" s="161"/>
      <c r="R513" s="161"/>
      <c r="S513" s="161"/>
      <c r="T513" s="161"/>
      <c r="U513" s="161"/>
      <c r="V513" s="161"/>
      <c r="W513" s="161"/>
      <c r="X513" s="161"/>
      <c r="Y513" s="161"/>
      <c r="Z513" s="99"/>
      <c r="AA513" s="99"/>
      <c r="AB513" s="99"/>
      <c r="AC513" s="99"/>
      <c r="AD513" s="99"/>
      <c r="AE513" s="99"/>
      <c r="AF513" s="99"/>
      <c r="AG513" s="99"/>
      <c r="AH513" s="99"/>
      <c r="AI513" s="99"/>
      <c r="AJ513" s="99"/>
      <c r="AK513" s="99"/>
      <c r="AL513" s="99"/>
      <c r="AM513" s="99"/>
      <c r="AN513" s="99"/>
      <c r="AO513" s="99"/>
      <c r="AP513" s="99"/>
      <c r="AQ513" s="99"/>
      <c r="AR513" s="99"/>
      <c r="AS513" s="99"/>
      <c r="AT513" s="99"/>
      <c r="AU513" s="99"/>
      <c r="AV513" s="99"/>
      <c r="AW513" s="99"/>
      <c r="AX513" s="99"/>
      <c r="AY513" s="99"/>
      <c r="AZ513" s="99"/>
      <c r="BA513" s="99"/>
    </row>
    <row r="514" spans="1:53" ht="15.75" customHeight="1" x14ac:dyDescent="0.25">
      <c r="A514" s="99"/>
      <c r="B514" s="100"/>
      <c r="C514" s="99"/>
      <c r="D514" s="99"/>
      <c r="E514" s="160"/>
      <c r="F514" s="99"/>
      <c r="G514" s="99"/>
      <c r="H514" s="99"/>
      <c r="I514" s="99"/>
      <c r="J514" s="161"/>
      <c r="K514" s="161"/>
      <c r="L514" s="161"/>
      <c r="M514" s="161"/>
      <c r="N514" s="99"/>
      <c r="O514" s="99"/>
      <c r="P514" s="161"/>
      <c r="Q514" s="161"/>
      <c r="R514" s="161"/>
      <c r="S514" s="161"/>
      <c r="T514" s="161"/>
      <c r="U514" s="161"/>
      <c r="V514" s="161"/>
      <c r="W514" s="161"/>
      <c r="X514" s="161"/>
      <c r="Y514" s="161"/>
      <c r="Z514" s="99"/>
      <c r="AA514" s="99"/>
      <c r="AB514" s="99"/>
      <c r="AC514" s="99"/>
      <c r="AD514" s="99"/>
      <c r="AE514" s="99"/>
      <c r="AF514" s="99"/>
      <c r="AG514" s="99"/>
      <c r="AH514" s="99"/>
      <c r="AI514" s="99"/>
      <c r="AJ514" s="99"/>
      <c r="AK514" s="99"/>
      <c r="AL514" s="99"/>
      <c r="AM514" s="99"/>
      <c r="AN514" s="99"/>
      <c r="AO514" s="99"/>
      <c r="AP514" s="99"/>
      <c r="AQ514" s="99"/>
      <c r="AR514" s="99"/>
      <c r="AS514" s="99"/>
      <c r="AT514" s="99"/>
      <c r="AU514" s="99"/>
      <c r="AV514" s="99"/>
      <c r="AW514" s="99"/>
      <c r="AX514" s="99"/>
      <c r="AY514" s="99"/>
      <c r="AZ514" s="99"/>
      <c r="BA514" s="99"/>
    </row>
    <row r="515" spans="1:53" ht="15.75" customHeight="1" x14ac:dyDescent="0.25">
      <c r="A515" s="99"/>
      <c r="B515" s="100"/>
      <c r="C515" s="99"/>
      <c r="D515" s="99"/>
      <c r="E515" s="160"/>
      <c r="F515" s="99"/>
      <c r="G515" s="99"/>
      <c r="H515" s="99"/>
      <c r="I515" s="99"/>
      <c r="J515" s="161"/>
      <c r="K515" s="161"/>
      <c r="L515" s="161"/>
      <c r="M515" s="161"/>
      <c r="N515" s="99"/>
      <c r="O515" s="99"/>
      <c r="P515" s="161"/>
      <c r="Q515" s="161"/>
      <c r="R515" s="161"/>
      <c r="S515" s="161"/>
      <c r="T515" s="161"/>
      <c r="U515" s="161"/>
      <c r="V515" s="161"/>
      <c r="W515" s="161"/>
      <c r="X515" s="161"/>
      <c r="Y515" s="161"/>
      <c r="Z515" s="99"/>
      <c r="AA515" s="99"/>
      <c r="AB515" s="99"/>
      <c r="AC515" s="99"/>
      <c r="AD515" s="99"/>
      <c r="AE515" s="99"/>
      <c r="AF515" s="99"/>
      <c r="AG515" s="99"/>
      <c r="AH515" s="99"/>
      <c r="AI515" s="99"/>
      <c r="AJ515" s="99"/>
      <c r="AK515" s="99"/>
      <c r="AL515" s="99"/>
      <c r="AM515" s="99"/>
      <c r="AN515" s="99"/>
      <c r="AO515" s="99"/>
      <c r="AP515" s="99"/>
      <c r="AQ515" s="99"/>
      <c r="AR515" s="99"/>
      <c r="AS515" s="99"/>
      <c r="AT515" s="99"/>
      <c r="AU515" s="99"/>
      <c r="AV515" s="99"/>
      <c r="AW515" s="99"/>
      <c r="AX515" s="99"/>
      <c r="AY515" s="99"/>
      <c r="AZ515" s="99"/>
      <c r="BA515" s="99"/>
    </row>
    <row r="516" spans="1:53" ht="15.75" customHeight="1" x14ac:dyDescent="0.25">
      <c r="A516" s="99"/>
      <c r="B516" s="100"/>
      <c r="C516" s="99"/>
      <c r="D516" s="99"/>
      <c r="E516" s="160"/>
      <c r="F516" s="99"/>
      <c r="G516" s="99"/>
      <c r="H516" s="99"/>
      <c r="I516" s="99"/>
      <c r="J516" s="161"/>
      <c r="K516" s="161"/>
      <c r="L516" s="161"/>
      <c r="M516" s="161"/>
      <c r="N516" s="99"/>
      <c r="O516" s="99"/>
      <c r="P516" s="161"/>
      <c r="Q516" s="161"/>
      <c r="R516" s="161"/>
      <c r="S516" s="161"/>
      <c r="T516" s="161"/>
      <c r="U516" s="161"/>
      <c r="V516" s="161"/>
      <c r="W516" s="161"/>
      <c r="X516" s="161"/>
      <c r="Y516" s="161"/>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99"/>
      <c r="AY516" s="99"/>
      <c r="AZ516" s="99"/>
      <c r="BA516" s="99"/>
    </row>
    <row r="517" spans="1:53" ht="15.75" customHeight="1" x14ac:dyDescent="0.25">
      <c r="A517" s="99"/>
      <c r="B517" s="100"/>
      <c r="C517" s="99"/>
      <c r="D517" s="99"/>
      <c r="E517" s="160"/>
      <c r="F517" s="99"/>
      <c r="G517" s="99"/>
      <c r="H517" s="99"/>
      <c r="I517" s="99"/>
      <c r="J517" s="161"/>
      <c r="K517" s="161"/>
      <c r="L517" s="161"/>
      <c r="M517" s="161"/>
      <c r="N517" s="99"/>
      <c r="O517" s="99"/>
      <c r="P517" s="161"/>
      <c r="Q517" s="161"/>
      <c r="R517" s="161"/>
      <c r="S517" s="161"/>
      <c r="T517" s="161"/>
      <c r="U517" s="161"/>
      <c r="V517" s="161"/>
      <c r="W517" s="161"/>
      <c r="X517" s="161"/>
      <c r="Y517" s="161"/>
      <c r="Z517" s="99"/>
      <c r="AA517" s="99"/>
      <c r="AB517" s="99"/>
      <c r="AC517" s="99"/>
      <c r="AD517" s="99"/>
      <c r="AE517" s="99"/>
      <c r="AF517" s="99"/>
      <c r="AG517" s="99"/>
      <c r="AH517" s="99"/>
      <c r="AI517" s="99"/>
      <c r="AJ517" s="99"/>
      <c r="AK517" s="99"/>
      <c r="AL517" s="99"/>
      <c r="AM517" s="99"/>
      <c r="AN517" s="99"/>
      <c r="AO517" s="99"/>
      <c r="AP517" s="99"/>
      <c r="AQ517" s="99"/>
      <c r="AR517" s="99"/>
      <c r="AS517" s="99"/>
      <c r="AT517" s="99"/>
      <c r="AU517" s="99"/>
      <c r="AV517" s="99"/>
      <c r="AW517" s="99"/>
      <c r="AX517" s="99"/>
      <c r="AY517" s="99"/>
      <c r="AZ517" s="99"/>
      <c r="BA517" s="99"/>
    </row>
    <row r="518" spans="1:53" ht="15.75" customHeight="1" x14ac:dyDescent="0.25">
      <c r="A518" s="99"/>
      <c r="B518" s="100"/>
      <c r="C518" s="99"/>
      <c r="D518" s="99"/>
      <c r="E518" s="160"/>
      <c r="F518" s="99"/>
      <c r="G518" s="99"/>
      <c r="H518" s="99"/>
      <c r="I518" s="99"/>
      <c r="J518" s="161"/>
      <c r="K518" s="161"/>
      <c r="L518" s="161"/>
      <c r="M518" s="161"/>
      <c r="N518" s="99"/>
      <c r="O518" s="99"/>
      <c r="P518" s="161"/>
      <c r="Q518" s="161"/>
      <c r="R518" s="161"/>
      <c r="S518" s="161"/>
      <c r="T518" s="161"/>
      <c r="U518" s="161"/>
      <c r="V518" s="161"/>
      <c r="W518" s="161"/>
      <c r="X518" s="161"/>
      <c r="Y518" s="161"/>
      <c r="Z518" s="99"/>
      <c r="AA518" s="99"/>
      <c r="AB518" s="99"/>
      <c r="AC518" s="99"/>
      <c r="AD518" s="99"/>
      <c r="AE518" s="99"/>
      <c r="AF518" s="99"/>
      <c r="AG518" s="99"/>
      <c r="AH518" s="99"/>
      <c r="AI518" s="99"/>
      <c r="AJ518" s="99"/>
      <c r="AK518" s="99"/>
      <c r="AL518" s="99"/>
      <c r="AM518" s="99"/>
      <c r="AN518" s="99"/>
      <c r="AO518" s="99"/>
      <c r="AP518" s="99"/>
      <c r="AQ518" s="99"/>
      <c r="AR518" s="99"/>
      <c r="AS518" s="99"/>
      <c r="AT518" s="99"/>
      <c r="AU518" s="99"/>
      <c r="AV518" s="99"/>
      <c r="AW518" s="99"/>
      <c r="AX518" s="99"/>
      <c r="AY518" s="99"/>
      <c r="AZ518" s="99"/>
      <c r="BA518" s="99"/>
    </row>
    <row r="519" spans="1:53" ht="15.75" customHeight="1" x14ac:dyDescent="0.25">
      <c r="A519" s="99"/>
      <c r="B519" s="100"/>
      <c r="C519" s="99"/>
      <c r="D519" s="99"/>
      <c r="E519" s="160"/>
      <c r="F519" s="99"/>
      <c r="G519" s="99"/>
      <c r="H519" s="99"/>
      <c r="I519" s="99"/>
      <c r="J519" s="161"/>
      <c r="K519" s="161"/>
      <c r="L519" s="161"/>
      <c r="M519" s="161"/>
      <c r="N519" s="99"/>
      <c r="O519" s="99"/>
      <c r="P519" s="161"/>
      <c r="Q519" s="161"/>
      <c r="R519" s="161"/>
      <c r="S519" s="161"/>
      <c r="T519" s="161"/>
      <c r="U519" s="161"/>
      <c r="V519" s="161"/>
      <c r="W519" s="161"/>
      <c r="X519" s="161"/>
      <c r="Y519" s="161"/>
      <c r="Z519" s="99"/>
      <c r="AA519" s="99"/>
      <c r="AB519" s="99"/>
      <c r="AC519" s="99"/>
      <c r="AD519" s="99"/>
      <c r="AE519" s="99"/>
      <c r="AF519" s="99"/>
      <c r="AG519" s="99"/>
      <c r="AH519" s="99"/>
      <c r="AI519" s="99"/>
      <c r="AJ519" s="99"/>
      <c r="AK519" s="99"/>
      <c r="AL519" s="99"/>
      <c r="AM519" s="99"/>
      <c r="AN519" s="99"/>
      <c r="AO519" s="99"/>
      <c r="AP519" s="99"/>
      <c r="AQ519" s="99"/>
      <c r="AR519" s="99"/>
      <c r="AS519" s="99"/>
      <c r="AT519" s="99"/>
      <c r="AU519" s="99"/>
      <c r="AV519" s="99"/>
      <c r="AW519" s="99"/>
      <c r="AX519" s="99"/>
      <c r="AY519" s="99"/>
      <c r="AZ519" s="99"/>
      <c r="BA519" s="99"/>
    </row>
    <row r="520" spans="1:53" ht="15.75" customHeight="1" x14ac:dyDescent="0.25">
      <c r="A520" s="99"/>
      <c r="B520" s="100"/>
      <c r="C520" s="99"/>
      <c r="D520" s="99"/>
      <c r="E520" s="160"/>
      <c r="F520" s="99"/>
      <c r="G520" s="99"/>
      <c r="H520" s="99"/>
      <c r="I520" s="99"/>
      <c r="J520" s="161"/>
      <c r="K520" s="161"/>
      <c r="L520" s="161"/>
      <c r="M520" s="161"/>
      <c r="N520" s="99"/>
      <c r="O520" s="99"/>
      <c r="P520" s="161"/>
      <c r="Q520" s="161"/>
      <c r="R520" s="161"/>
      <c r="S520" s="161"/>
      <c r="T520" s="161"/>
      <c r="U520" s="161"/>
      <c r="V520" s="161"/>
      <c r="W520" s="161"/>
      <c r="X520" s="161"/>
      <c r="Y520" s="161"/>
      <c r="Z520" s="99"/>
      <c r="AA520" s="99"/>
      <c r="AB520" s="99"/>
      <c r="AC520" s="99"/>
      <c r="AD520" s="99"/>
      <c r="AE520" s="99"/>
      <c r="AF520" s="99"/>
      <c r="AG520" s="99"/>
      <c r="AH520" s="99"/>
      <c r="AI520" s="99"/>
      <c r="AJ520" s="99"/>
      <c r="AK520" s="99"/>
      <c r="AL520" s="99"/>
      <c r="AM520" s="99"/>
      <c r="AN520" s="99"/>
      <c r="AO520" s="99"/>
      <c r="AP520" s="99"/>
      <c r="AQ520" s="99"/>
      <c r="AR520" s="99"/>
      <c r="AS520" s="99"/>
      <c r="AT520" s="99"/>
      <c r="AU520" s="99"/>
      <c r="AV520" s="99"/>
      <c r="AW520" s="99"/>
      <c r="AX520" s="99"/>
      <c r="AY520" s="99"/>
      <c r="AZ520" s="99"/>
      <c r="BA520" s="99"/>
    </row>
    <row r="521" spans="1:53" ht="15.75" customHeight="1" x14ac:dyDescent="0.25">
      <c r="A521" s="99"/>
      <c r="B521" s="100"/>
      <c r="C521" s="99"/>
      <c r="D521" s="99"/>
      <c r="E521" s="160"/>
      <c r="F521" s="99"/>
      <c r="G521" s="99"/>
      <c r="H521" s="99"/>
      <c r="I521" s="99"/>
      <c r="J521" s="161"/>
      <c r="K521" s="161"/>
      <c r="L521" s="161"/>
      <c r="M521" s="161"/>
      <c r="N521" s="99"/>
      <c r="O521" s="99"/>
      <c r="P521" s="161"/>
      <c r="Q521" s="161"/>
      <c r="R521" s="161"/>
      <c r="S521" s="161"/>
      <c r="T521" s="161"/>
      <c r="U521" s="161"/>
      <c r="V521" s="161"/>
      <c r="W521" s="161"/>
      <c r="X521" s="161"/>
      <c r="Y521" s="161"/>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99"/>
      <c r="AX521" s="99"/>
      <c r="AY521" s="99"/>
      <c r="AZ521" s="99"/>
      <c r="BA521" s="99"/>
    </row>
    <row r="522" spans="1:53" ht="15.75" customHeight="1" x14ac:dyDescent="0.25">
      <c r="A522" s="99"/>
      <c r="B522" s="100"/>
      <c r="C522" s="99"/>
      <c r="D522" s="99"/>
      <c r="E522" s="160"/>
      <c r="F522" s="99"/>
      <c r="G522" s="99"/>
      <c r="H522" s="99"/>
      <c r="I522" s="99"/>
      <c r="J522" s="161"/>
      <c r="K522" s="161"/>
      <c r="L522" s="161"/>
      <c r="M522" s="161"/>
      <c r="N522" s="99"/>
      <c r="O522" s="99"/>
      <c r="P522" s="161"/>
      <c r="Q522" s="161"/>
      <c r="R522" s="161"/>
      <c r="S522" s="161"/>
      <c r="T522" s="161"/>
      <c r="U522" s="161"/>
      <c r="V522" s="161"/>
      <c r="W522" s="161"/>
      <c r="X522" s="161"/>
      <c r="Y522" s="161"/>
      <c r="Z522" s="99"/>
      <c r="AA522" s="99"/>
      <c r="AB522" s="99"/>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99"/>
      <c r="AY522" s="99"/>
      <c r="AZ522" s="99"/>
      <c r="BA522" s="99"/>
    </row>
    <row r="523" spans="1:53" ht="15.75" customHeight="1" x14ac:dyDescent="0.25">
      <c r="A523" s="99"/>
      <c r="B523" s="100"/>
      <c r="C523" s="99"/>
      <c r="D523" s="99"/>
      <c r="E523" s="160"/>
      <c r="F523" s="99"/>
      <c r="G523" s="99"/>
      <c r="H523" s="99"/>
      <c r="I523" s="99"/>
      <c r="J523" s="161"/>
      <c r="K523" s="161"/>
      <c r="L523" s="161"/>
      <c r="M523" s="161"/>
      <c r="N523" s="99"/>
      <c r="O523" s="99"/>
      <c r="P523" s="161"/>
      <c r="Q523" s="161"/>
      <c r="R523" s="161"/>
      <c r="S523" s="161"/>
      <c r="T523" s="161"/>
      <c r="U523" s="161"/>
      <c r="V523" s="161"/>
      <c r="W523" s="161"/>
      <c r="X523" s="161"/>
      <c r="Y523" s="161"/>
      <c r="Z523" s="99"/>
      <c r="AA523" s="99"/>
      <c r="AB523" s="99"/>
      <c r="AC523" s="99"/>
      <c r="AD523" s="99"/>
      <c r="AE523" s="99"/>
      <c r="AF523" s="99"/>
      <c r="AG523" s="99"/>
      <c r="AH523" s="99"/>
      <c r="AI523" s="99"/>
      <c r="AJ523" s="99"/>
      <c r="AK523" s="99"/>
      <c r="AL523" s="99"/>
      <c r="AM523" s="99"/>
      <c r="AN523" s="99"/>
      <c r="AO523" s="99"/>
      <c r="AP523" s="99"/>
      <c r="AQ523" s="99"/>
      <c r="AR523" s="99"/>
      <c r="AS523" s="99"/>
      <c r="AT523" s="99"/>
      <c r="AU523" s="99"/>
      <c r="AV523" s="99"/>
      <c r="AW523" s="99"/>
      <c r="AX523" s="99"/>
      <c r="AY523" s="99"/>
      <c r="AZ523" s="99"/>
      <c r="BA523" s="99"/>
    </row>
    <row r="524" spans="1:53" ht="15.75" customHeight="1" x14ac:dyDescent="0.25">
      <c r="A524" s="99"/>
      <c r="B524" s="100"/>
      <c r="C524" s="99"/>
      <c r="D524" s="99"/>
      <c r="E524" s="160"/>
      <c r="F524" s="99"/>
      <c r="G524" s="99"/>
      <c r="H524" s="99"/>
      <c r="I524" s="99"/>
      <c r="J524" s="161"/>
      <c r="K524" s="161"/>
      <c r="L524" s="161"/>
      <c r="M524" s="161"/>
      <c r="N524" s="99"/>
      <c r="O524" s="99"/>
      <c r="P524" s="161"/>
      <c r="Q524" s="161"/>
      <c r="R524" s="161"/>
      <c r="S524" s="161"/>
      <c r="T524" s="161"/>
      <c r="U524" s="161"/>
      <c r="V524" s="161"/>
      <c r="W524" s="161"/>
      <c r="X524" s="161"/>
      <c r="Y524" s="161"/>
      <c r="Z524" s="99"/>
      <c r="AA524" s="99"/>
      <c r="AB524" s="99"/>
      <c r="AC524" s="99"/>
      <c r="AD524" s="99"/>
      <c r="AE524" s="99"/>
      <c r="AF524" s="99"/>
      <c r="AG524" s="99"/>
      <c r="AH524" s="99"/>
      <c r="AI524" s="99"/>
      <c r="AJ524" s="99"/>
      <c r="AK524" s="99"/>
      <c r="AL524" s="99"/>
      <c r="AM524" s="99"/>
      <c r="AN524" s="99"/>
      <c r="AO524" s="99"/>
      <c r="AP524" s="99"/>
      <c r="AQ524" s="99"/>
      <c r="AR524" s="99"/>
      <c r="AS524" s="99"/>
      <c r="AT524" s="99"/>
      <c r="AU524" s="99"/>
      <c r="AV524" s="99"/>
      <c r="AW524" s="99"/>
      <c r="AX524" s="99"/>
      <c r="AY524" s="99"/>
      <c r="AZ524" s="99"/>
      <c r="BA524" s="99"/>
    </row>
    <row r="525" spans="1:53" ht="15.75" customHeight="1" x14ac:dyDescent="0.25">
      <c r="A525" s="99"/>
      <c r="B525" s="100"/>
      <c r="C525" s="99"/>
      <c r="D525" s="99"/>
      <c r="E525" s="160"/>
      <c r="F525" s="99"/>
      <c r="G525" s="99"/>
      <c r="H525" s="99"/>
      <c r="I525" s="99"/>
      <c r="J525" s="161"/>
      <c r="K525" s="161"/>
      <c r="L525" s="161"/>
      <c r="M525" s="161"/>
      <c r="N525" s="99"/>
      <c r="O525" s="99"/>
      <c r="P525" s="161"/>
      <c r="Q525" s="161"/>
      <c r="R525" s="161"/>
      <c r="S525" s="161"/>
      <c r="T525" s="161"/>
      <c r="U525" s="161"/>
      <c r="V525" s="161"/>
      <c r="W525" s="161"/>
      <c r="X525" s="161"/>
      <c r="Y525" s="161"/>
      <c r="Z525" s="99"/>
      <c r="AA525" s="99"/>
      <c r="AB525" s="99"/>
      <c r="AC525" s="99"/>
      <c r="AD525" s="99"/>
      <c r="AE525" s="99"/>
      <c r="AF525" s="99"/>
      <c r="AG525" s="99"/>
      <c r="AH525" s="99"/>
      <c r="AI525" s="99"/>
      <c r="AJ525" s="99"/>
      <c r="AK525" s="99"/>
      <c r="AL525" s="99"/>
      <c r="AM525" s="99"/>
      <c r="AN525" s="99"/>
      <c r="AO525" s="99"/>
      <c r="AP525" s="99"/>
      <c r="AQ525" s="99"/>
      <c r="AR525" s="99"/>
      <c r="AS525" s="99"/>
      <c r="AT525" s="99"/>
      <c r="AU525" s="99"/>
      <c r="AV525" s="99"/>
      <c r="AW525" s="99"/>
      <c r="AX525" s="99"/>
      <c r="AY525" s="99"/>
      <c r="AZ525" s="99"/>
      <c r="BA525" s="99"/>
    </row>
    <row r="526" spans="1:53" ht="15.75" customHeight="1" x14ac:dyDescent="0.25">
      <c r="A526" s="99"/>
      <c r="B526" s="100"/>
      <c r="C526" s="99"/>
      <c r="D526" s="99"/>
      <c r="E526" s="160"/>
      <c r="F526" s="99"/>
      <c r="G526" s="99"/>
      <c r="H526" s="99"/>
      <c r="I526" s="99"/>
      <c r="J526" s="161"/>
      <c r="K526" s="161"/>
      <c r="L526" s="161"/>
      <c r="M526" s="161"/>
      <c r="N526" s="99"/>
      <c r="O526" s="99"/>
      <c r="P526" s="161"/>
      <c r="Q526" s="161"/>
      <c r="R526" s="161"/>
      <c r="S526" s="161"/>
      <c r="T526" s="161"/>
      <c r="U526" s="161"/>
      <c r="V526" s="161"/>
      <c r="W526" s="161"/>
      <c r="X526" s="161"/>
      <c r="Y526" s="161"/>
      <c r="Z526" s="99"/>
      <c r="AA526" s="99"/>
      <c r="AB526" s="99"/>
      <c r="AC526" s="99"/>
      <c r="AD526" s="99"/>
      <c r="AE526" s="99"/>
      <c r="AF526" s="99"/>
      <c r="AG526" s="99"/>
      <c r="AH526" s="99"/>
      <c r="AI526" s="99"/>
      <c r="AJ526" s="99"/>
      <c r="AK526" s="99"/>
      <c r="AL526" s="99"/>
      <c r="AM526" s="99"/>
      <c r="AN526" s="99"/>
      <c r="AO526" s="99"/>
      <c r="AP526" s="99"/>
      <c r="AQ526" s="99"/>
      <c r="AR526" s="99"/>
      <c r="AS526" s="99"/>
      <c r="AT526" s="99"/>
      <c r="AU526" s="99"/>
      <c r="AV526" s="99"/>
      <c r="AW526" s="99"/>
      <c r="AX526" s="99"/>
      <c r="AY526" s="99"/>
      <c r="AZ526" s="99"/>
      <c r="BA526" s="99"/>
    </row>
    <row r="527" spans="1:53" ht="15.75" customHeight="1" x14ac:dyDescent="0.25">
      <c r="A527" s="99"/>
      <c r="B527" s="100"/>
      <c r="C527" s="99"/>
      <c r="D527" s="99"/>
      <c r="E527" s="160"/>
      <c r="F527" s="99"/>
      <c r="G527" s="99"/>
      <c r="H527" s="99"/>
      <c r="I527" s="99"/>
      <c r="J527" s="161"/>
      <c r="K527" s="161"/>
      <c r="L527" s="161"/>
      <c r="M527" s="161"/>
      <c r="N527" s="99"/>
      <c r="O527" s="99"/>
      <c r="P527" s="161"/>
      <c r="Q527" s="161"/>
      <c r="R527" s="161"/>
      <c r="S527" s="161"/>
      <c r="T527" s="161"/>
      <c r="U527" s="161"/>
      <c r="V527" s="161"/>
      <c r="W527" s="161"/>
      <c r="X527" s="161"/>
      <c r="Y527" s="161"/>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row>
    <row r="528" spans="1:53" ht="15.75" customHeight="1" x14ac:dyDescent="0.25">
      <c r="A528" s="99"/>
      <c r="B528" s="100"/>
      <c r="C528" s="99"/>
      <c r="D528" s="99"/>
      <c r="E528" s="160"/>
      <c r="F528" s="99"/>
      <c r="G528" s="99"/>
      <c r="H528" s="99"/>
      <c r="I528" s="99"/>
      <c r="J528" s="161"/>
      <c r="K528" s="161"/>
      <c r="L528" s="161"/>
      <c r="M528" s="161"/>
      <c r="N528" s="99"/>
      <c r="O528" s="99"/>
      <c r="P528" s="161"/>
      <c r="Q528" s="161"/>
      <c r="R528" s="161"/>
      <c r="S528" s="161"/>
      <c r="T528" s="161"/>
      <c r="U528" s="161"/>
      <c r="V528" s="161"/>
      <c r="W528" s="161"/>
      <c r="X528" s="161"/>
      <c r="Y528" s="161"/>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99"/>
    </row>
    <row r="529" spans="1:53" ht="15.75" customHeight="1" x14ac:dyDescent="0.25">
      <c r="A529" s="99"/>
      <c r="B529" s="100"/>
      <c r="C529" s="99"/>
      <c r="D529" s="99"/>
      <c r="E529" s="160"/>
      <c r="F529" s="99"/>
      <c r="G529" s="99"/>
      <c r="H529" s="99"/>
      <c r="I529" s="99"/>
      <c r="J529" s="161"/>
      <c r="K529" s="161"/>
      <c r="L529" s="161"/>
      <c r="M529" s="161"/>
      <c r="N529" s="99"/>
      <c r="O529" s="99"/>
      <c r="P529" s="161"/>
      <c r="Q529" s="161"/>
      <c r="R529" s="161"/>
      <c r="S529" s="161"/>
      <c r="T529" s="161"/>
      <c r="U529" s="161"/>
      <c r="V529" s="161"/>
      <c r="W529" s="161"/>
      <c r="X529" s="161"/>
      <c r="Y529" s="161"/>
      <c r="Z529" s="99"/>
      <c r="AA529" s="99"/>
      <c r="AB529" s="99"/>
      <c r="AC529" s="99"/>
      <c r="AD529" s="99"/>
      <c r="AE529" s="99"/>
      <c r="AF529" s="99"/>
      <c r="AG529" s="99"/>
      <c r="AH529" s="99"/>
      <c r="AI529" s="99"/>
      <c r="AJ529" s="99"/>
      <c r="AK529" s="99"/>
      <c r="AL529" s="99"/>
      <c r="AM529" s="99"/>
      <c r="AN529" s="99"/>
      <c r="AO529" s="99"/>
      <c r="AP529" s="99"/>
      <c r="AQ529" s="99"/>
      <c r="AR529" s="99"/>
      <c r="AS529" s="99"/>
      <c r="AT529" s="99"/>
      <c r="AU529" s="99"/>
      <c r="AV529" s="99"/>
      <c r="AW529" s="99"/>
      <c r="AX529" s="99"/>
      <c r="AY529" s="99"/>
      <c r="AZ529" s="99"/>
      <c r="BA529" s="99"/>
    </row>
    <row r="530" spans="1:53" ht="15.75" customHeight="1" x14ac:dyDescent="0.25">
      <c r="A530" s="99"/>
      <c r="B530" s="100"/>
      <c r="C530" s="99"/>
      <c r="D530" s="99"/>
      <c r="E530" s="160"/>
      <c r="F530" s="99"/>
      <c r="G530" s="99"/>
      <c r="H530" s="99"/>
      <c r="I530" s="99"/>
      <c r="J530" s="161"/>
      <c r="K530" s="161"/>
      <c r="L530" s="161"/>
      <c r="M530" s="161"/>
      <c r="N530" s="99"/>
      <c r="O530" s="99"/>
      <c r="P530" s="161"/>
      <c r="Q530" s="161"/>
      <c r="R530" s="161"/>
      <c r="S530" s="161"/>
      <c r="T530" s="161"/>
      <c r="U530" s="161"/>
      <c r="V530" s="161"/>
      <c r="W530" s="161"/>
      <c r="X530" s="161"/>
      <c r="Y530" s="161"/>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99"/>
      <c r="AY530" s="99"/>
      <c r="AZ530" s="99"/>
      <c r="BA530" s="99"/>
    </row>
    <row r="531" spans="1:53" ht="15.75" customHeight="1" x14ac:dyDescent="0.25">
      <c r="A531" s="99"/>
      <c r="B531" s="100"/>
      <c r="C531" s="99"/>
      <c r="D531" s="99"/>
      <c r="E531" s="160"/>
      <c r="F531" s="99"/>
      <c r="G531" s="99"/>
      <c r="H531" s="99"/>
      <c r="I531" s="99"/>
      <c r="J531" s="161"/>
      <c r="K531" s="161"/>
      <c r="L531" s="161"/>
      <c r="M531" s="161"/>
      <c r="N531" s="99"/>
      <c r="O531" s="99"/>
      <c r="P531" s="161"/>
      <c r="Q531" s="161"/>
      <c r="R531" s="161"/>
      <c r="S531" s="161"/>
      <c r="T531" s="161"/>
      <c r="U531" s="161"/>
      <c r="V531" s="161"/>
      <c r="W531" s="161"/>
      <c r="X531" s="161"/>
      <c r="Y531" s="161"/>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99"/>
      <c r="AY531" s="99"/>
      <c r="AZ531" s="99"/>
      <c r="BA531" s="99"/>
    </row>
    <row r="532" spans="1:53" ht="15.75" customHeight="1" x14ac:dyDescent="0.25">
      <c r="A532" s="99"/>
      <c r="B532" s="100"/>
      <c r="C532" s="99"/>
      <c r="D532" s="99"/>
      <c r="E532" s="160"/>
      <c r="F532" s="99"/>
      <c r="G532" s="99"/>
      <c r="H532" s="99"/>
      <c r="I532" s="99"/>
      <c r="J532" s="161"/>
      <c r="K532" s="161"/>
      <c r="L532" s="161"/>
      <c r="M532" s="161"/>
      <c r="N532" s="99"/>
      <c r="O532" s="99"/>
      <c r="P532" s="161"/>
      <c r="Q532" s="161"/>
      <c r="R532" s="161"/>
      <c r="S532" s="161"/>
      <c r="T532" s="161"/>
      <c r="U532" s="161"/>
      <c r="V532" s="161"/>
      <c r="W532" s="161"/>
      <c r="X532" s="161"/>
      <c r="Y532" s="161"/>
      <c r="Z532" s="99"/>
      <c r="AA532" s="99"/>
      <c r="AB532" s="99"/>
      <c r="AC532" s="99"/>
      <c r="AD532" s="99"/>
      <c r="AE532" s="99"/>
      <c r="AF532" s="99"/>
      <c r="AG532" s="99"/>
      <c r="AH532" s="99"/>
      <c r="AI532" s="99"/>
      <c r="AJ532" s="99"/>
      <c r="AK532" s="99"/>
      <c r="AL532" s="99"/>
      <c r="AM532" s="99"/>
      <c r="AN532" s="99"/>
      <c r="AO532" s="99"/>
      <c r="AP532" s="99"/>
      <c r="AQ532" s="99"/>
      <c r="AR532" s="99"/>
      <c r="AS532" s="99"/>
      <c r="AT532" s="99"/>
      <c r="AU532" s="99"/>
      <c r="AV532" s="99"/>
      <c r="AW532" s="99"/>
      <c r="AX532" s="99"/>
      <c r="AY532" s="99"/>
      <c r="AZ532" s="99"/>
      <c r="BA532" s="99"/>
    </row>
    <row r="533" spans="1:53" ht="15.75" customHeight="1" x14ac:dyDescent="0.25">
      <c r="A533" s="99"/>
      <c r="B533" s="100"/>
      <c r="C533" s="99"/>
      <c r="D533" s="99"/>
      <c r="E533" s="160"/>
      <c r="F533" s="99"/>
      <c r="G533" s="99"/>
      <c r="H533" s="99"/>
      <c r="I533" s="99"/>
      <c r="J533" s="161"/>
      <c r="K533" s="161"/>
      <c r="L533" s="161"/>
      <c r="M533" s="161"/>
      <c r="N533" s="99"/>
      <c r="O533" s="99"/>
      <c r="P533" s="161"/>
      <c r="Q533" s="161"/>
      <c r="R533" s="161"/>
      <c r="S533" s="161"/>
      <c r="T533" s="161"/>
      <c r="U533" s="161"/>
      <c r="V533" s="161"/>
      <c r="W533" s="161"/>
      <c r="X533" s="161"/>
      <c r="Y533" s="161"/>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row>
    <row r="534" spans="1:53" ht="15.75" customHeight="1" x14ac:dyDescent="0.25">
      <c r="A534" s="99"/>
      <c r="B534" s="100"/>
      <c r="C534" s="99"/>
      <c r="D534" s="99"/>
      <c r="E534" s="160"/>
      <c r="F534" s="99"/>
      <c r="G534" s="99"/>
      <c r="H534" s="99"/>
      <c r="I534" s="99"/>
      <c r="J534" s="161"/>
      <c r="K534" s="161"/>
      <c r="L534" s="161"/>
      <c r="M534" s="161"/>
      <c r="N534" s="99"/>
      <c r="O534" s="99"/>
      <c r="P534" s="161"/>
      <c r="Q534" s="161"/>
      <c r="R534" s="161"/>
      <c r="S534" s="161"/>
      <c r="T534" s="161"/>
      <c r="U534" s="161"/>
      <c r="V534" s="161"/>
      <c r="W534" s="161"/>
      <c r="X534" s="161"/>
      <c r="Y534" s="161"/>
      <c r="Z534" s="99"/>
      <c r="AA534" s="99"/>
      <c r="AB534" s="99"/>
      <c r="AC534" s="99"/>
      <c r="AD534" s="99"/>
      <c r="AE534" s="99"/>
      <c r="AF534" s="99"/>
      <c r="AG534" s="99"/>
      <c r="AH534" s="99"/>
      <c r="AI534" s="99"/>
      <c r="AJ534" s="99"/>
      <c r="AK534" s="99"/>
      <c r="AL534" s="99"/>
      <c r="AM534" s="99"/>
      <c r="AN534" s="99"/>
      <c r="AO534" s="99"/>
      <c r="AP534" s="99"/>
      <c r="AQ534" s="99"/>
      <c r="AR534" s="99"/>
      <c r="AS534" s="99"/>
      <c r="AT534" s="99"/>
      <c r="AU534" s="99"/>
      <c r="AV534" s="99"/>
      <c r="AW534" s="99"/>
      <c r="AX534" s="99"/>
      <c r="AY534" s="99"/>
      <c r="AZ534" s="99"/>
      <c r="BA534" s="99"/>
    </row>
    <row r="535" spans="1:53" ht="15.75" customHeight="1" x14ac:dyDescent="0.25">
      <c r="A535" s="99"/>
      <c r="B535" s="100"/>
      <c r="C535" s="99"/>
      <c r="D535" s="99"/>
      <c r="E535" s="160"/>
      <c r="F535" s="99"/>
      <c r="G535" s="99"/>
      <c r="H535" s="99"/>
      <c r="I535" s="99"/>
      <c r="J535" s="161"/>
      <c r="K535" s="161"/>
      <c r="L535" s="161"/>
      <c r="M535" s="161"/>
      <c r="N535" s="99"/>
      <c r="O535" s="99"/>
      <c r="P535" s="161"/>
      <c r="Q535" s="161"/>
      <c r="R535" s="161"/>
      <c r="S535" s="161"/>
      <c r="T535" s="161"/>
      <c r="U535" s="161"/>
      <c r="V535" s="161"/>
      <c r="W535" s="161"/>
      <c r="X535" s="161"/>
      <c r="Y535" s="161"/>
      <c r="Z535" s="99"/>
      <c r="AA535" s="99"/>
      <c r="AB535" s="99"/>
      <c r="AC535" s="99"/>
      <c r="AD535" s="99"/>
      <c r="AE535" s="99"/>
      <c r="AF535" s="99"/>
      <c r="AG535" s="99"/>
      <c r="AH535" s="99"/>
      <c r="AI535" s="99"/>
      <c r="AJ535" s="99"/>
      <c r="AK535" s="99"/>
      <c r="AL535" s="99"/>
      <c r="AM535" s="99"/>
      <c r="AN535" s="99"/>
      <c r="AO535" s="99"/>
      <c r="AP535" s="99"/>
      <c r="AQ535" s="99"/>
      <c r="AR535" s="99"/>
      <c r="AS535" s="99"/>
      <c r="AT535" s="99"/>
      <c r="AU535" s="99"/>
      <c r="AV535" s="99"/>
      <c r="AW535" s="99"/>
      <c r="AX535" s="99"/>
      <c r="AY535" s="99"/>
      <c r="AZ535" s="99"/>
      <c r="BA535" s="99"/>
    </row>
    <row r="536" spans="1:53" ht="15.75" customHeight="1" x14ac:dyDescent="0.25">
      <c r="A536" s="99"/>
      <c r="B536" s="100"/>
      <c r="C536" s="99"/>
      <c r="D536" s="99"/>
      <c r="E536" s="160"/>
      <c r="F536" s="99"/>
      <c r="G536" s="99"/>
      <c r="H536" s="99"/>
      <c r="I536" s="99"/>
      <c r="J536" s="161"/>
      <c r="K536" s="161"/>
      <c r="L536" s="161"/>
      <c r="M536" s="161"/>
      <c r="N536" s="99"/>
      <c r="O536" s="99"/>
      <c r="P536" s="161"/>
      <c r="Q536" s="161"/>
      <c r="R536" s="161"/>
      <c r="S536" s="161"/>
      <c r="T536" s="161"/>
      <c r="U536" s="161"/>
      <c r="V536" s="161"/>
      <c r="W536" s="161"/>
      <c r="X536" s="161"/>
      <c r="Y536" s="161"/>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99"/>
      <c r="AY536" s="99"/>
      <c r="AZ536" s="99"/>
      <c r="BA536" s="99"/>
    </row>
    <row r="537" spans="1:53" ht="15.75" customHeight="1" x14ac:dyDescent="0.25">
      <c r="A537" s="99"/>
      <c r="B537" s="100"/>
      <c r="C537" s="99"/>
      <c r="D537" s="99"/>
      <c r="E537" s="160"/>
      <c r="F537" s="99"/>
      <c r="G537" s="99"/>
      <c r="H537" s="99"/>
      <c r="I537" s="99"/>
      <c r="J537" s="161"/>
      <c r="K537" s="161"/>
      <c r="L537" s="161"/>
      <c r="M537" s="161"/>
      <c r="N537" s="99"/>
      <c r="O537" s="99"/>
      <c r="P537" s="161"/>
      <c r="Q537" s="161"/>
      <c r="R537" s="161"/>
      <c r="S537" s="161"/>
      <c r="T537" s="161"/>
      <c r="U537" s="161"/>
      <c r="V537" s="161"/>
      <c r="W537" s="161"/>
      <c r="X537" s="161"/>
      <c r="Y537" s="161"/>
      <c r="Z537" s="99"/>
      <c r="AA537" s="99"/>
      <c r="AB537" s="99"/>
      <c r="AC537" s="99"/>
      <c r="AD537" s="99"/>
      <c r="AE537" s="99"/>
      <c r="AF537" s="99"/>
      <c r="AG537" s="99"/>
      <c r="AH537" s="99"/>
      <c r="AI537" s="99"/>
      <c r="AJ537" s="99"/>
      <c r="AK537" s="99"/>
      <c r="AL537" s="99"/>
      <c r="AM537" s="99"/>
      <c r="AN537" s="99"/>
      <c r="AO537" s="99"/>
      <c r="AP537" s="99"/>
      <c r="AQ537" s="99"/>
      <c r="AR537" s="99"/>
      <c r="AS537" s="99"/>
      <c r="AT537" s="99"/>
      <c r="AU537" s="99"/>
      <c r="AV537" s="99"/>
      <c r="AW537" s="99"/>
      <c r="AX537" s="99"/>
      <c r="AY537" s="99"/>
      <c r="AZ537" s="99"/>
      <c r="BA537" s="99"/>
    </row>
    <row r="538" spans="1:53" ht="15.75" customHeight="1" x14ac:dyDescent="0.25">
      <c r="A538" s="99"/>
      <c r="B538" s="100"/>
      <c r="C538" s="99"/>
      <c r="D538" s="99"/>
      <c r="E538" s="160"/>
      <c r="F538" s="99"/>
      <c r="G538" s="99"/>
      <c r="H538" s="99"/>
      <c r="I538" s="99"/>
      <c r="J538" s="161"/>
      <c r="K538" s="161"/>
      <c r="L538" s="161"/>
      <c r="M538" s="161"/>
      <c r="N538" s="99"/>
      <c r="O538" s="99"/>
      <c r="P538" s="161"/>
      <c r="Q538" s="161"/>
      <c r="R538" s="161"/>
      <c r="S538" s="161"/>
      <c r="T538" s="161"/>
      <c r="U538" s="161"/>
      <c r="V538" s="161"/>
      <c r="W538" s="161"/>
      <c r="X538" s="161"/>
      <c r="Y538" s="161"/>
      <c r="Z538" s="99"/>
      <c r="AA538" s="99"/>
      <c r="AB538" s="99"/>
      <c r="AC538" s="99"/>
      <c r="AD538" s="99"/>
      <c r="AE538" s="99"/>
      <c r="AF538" s="99"/>
      <c r="AG538" s="99"/>
      <c r="AH538" s="99"/>
      <c r="AI538" s="99"/>
      <c r="AJ538" s="99"/>
      <c r="AK538" s="99"/>
      <c r="AL538" s="99"/>
      <c r="AM538" s="99"/>
      <c r="AN538" s="99"/>
      <c r="AO538" s="99"/>
      <c r="AP538" s="99"/>
      <c r="AQ538" s="99"/>
      <c r="AR538" s="99"/>
      <c r="AS538" s="99"/>
      <c r="AT538" s="99"/>
      <c r="AU538" s="99"/>
      <c r="AV538" s="99"/>
      <c r="AW538" s="99"/>
      <c r="AX538" s="99"/>
      <c r="AY538" s="99"/>
      <c r="AZ538" s="99"/>
      <c r="BA538" s="99"/>
    </row>
    <row r="539" spans="1:53" ht="15.75" customHeight="1" x14ac:dyDescent="0.25">
      <c r="A539" s="99"/>
      <c r="B539" s="100"/>
      <c r="C539" s="99"/>
      <c r="D539" s="99"/>
      <c r="E539" s="160"/>
      <c r="F539" s="99"/>
      <c r="G539" s="99"/>
      <c r="H539" s="99"/>
      <c r="I539" s="99"/>
      <c r="J539" s="161"/>
      <c r="K539" s="161"/>
      <c r="L539" s="161"/>
      <c r="M539" s="161"/>
      <c r="N539" s="99"/>
      <c r="O539" s="99"/>
      <c r="P539" s="161"/>
      <c r="Q539" s="161"/>
      <c r="R539" s="161"/>
      <c r="S539" s="161"/>
      <c r="T539" s="161"/>
      <c r="U539" s="161"/>
      <c r="V539" s="161"/>
      <c r="W539" s="161"/>
      <c r="X539" s="161"/>
      <c r="Y539" s="161"/>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row>
    <row r="540" spans="1:53" ht="15.75" customHeight="1" x14ac:dyDescent="0.25">
      <c r="A540" s="99"/>
      <c r="B540" s="100"/>
      <c r="C540" s="99"/>
      <c r="D540" s="99"/>
      <c r="E540" s="160"/>
      <c r="F540" s="99"/>
      <c r="G540" s="99"/>
      <c r="H540" s="99"/>
      <c r="I540" s="99"/>
      <c r="J540" s="161"/>
      <c r="K540" s="161"/>
      <c r="L540" s="161"/>
      <c r="M540" s="161"/>
      <c r="N540" s="99"/>
      <c r="O540" s="99"/>
      <c r="P540" s="161"/>
      <c r="Q540" s="161"/>
      <c r="R540" s="161"/>
      <c r="S540" s="161"/>
      <c r="T540" s="161"/>
      <c r="U540" s="161"/>
      <c r="V540" s="161"/>
      <c r="W540" s="161"/>
      <c r="X540" s="161"/>
      <c r="Y540" s="161"/>
      <c r="Z540" s="99"/>
      <c r="AA540" s="99"/>
      <c r="AB540" s="99"/>
      <c r="AC540" s="99"/>
      <c r="AD540" s="99"/>
      <c r="AE540" s="99"/>
      <c r="AF540" s="99"/>
      <c r="AG540" s="99"/>
      <c r="AH540" s="99"/>
      <c r="AI540" s="99"/>
      <c r="AJ540" s="99"/>
      <c r="AK540" s="99"/>
      <c r="AL540" s="99"/>
      <c r="AM540" s="99"/>
      <c r="AN540" s="99"/>
      <c r="AO540" s="99"/>
      <c r="AP540" s="99"/>
      <c r="AQ540" s="99"/>
      <c r="AR540" s="99"/>
      <c r="AS540" s="99"/>
      <c r="AT540" s="99"/>
      <c r="AU540" s="99"/>
      <c r="AV540" s="99"/>
      <c r="AW540" s="99"/>
      <c r="AX540" s="99"/>
      <c r="AY540" s="99"/>
      <c r="AZ540" s="99"/>
      <c r="BA540" s="99"/>
    </row>
    <row r="541" spans="1:53" ht="15.75" customHeight="1" x14ac:dyDescent="0.25">
      <c r="A541" s="99"/>
      <c r="B541" s="100"/>
      <c r="C541" s="99"/>
      <c r="D541" s="99"/>
      <c r="E541" s="160"/>
      <c r="F541" s="99"/>
      <c r="G541" s="99"/>
      <c r="H541" s="99"/>
      <c r="I541" s="99"/>
      <c r="J541" s="161"/>
      <c r="K541" s="161"/>
      <c r="L541" s="161"/>
      <c r="M541" s="161"/>
      <c r="N541" s="99"/>
      <c r="O541" s="99"/>
      <c r="P541" s="161"/>
      <c r="Q541" s="161"/>
      <c r="R541" s="161"/>
      <c r="S541" s="161"/>
      <c r="T541" s="161"/>
      <c r="U541" s="161"/>
      <c r="V541" s="161"/>
      <c r="W541" s="161"/>
      <c r="X541" s="161"/>
      <c r="Y541" s="161"/>
      <c r="Z541" s="99"/>
      <c r="AA541" s="99"/>
      <c r="AB541" s="99"/>
      <c r="AC541" s="99"/>
      <c r="AD541" s="99"/>
      <c r="AE541" s="99"/>
      <c r="AF541" s="99"/>
      <c r="AG541" s="99"/>
      <c r="AH541" s="99"/>
      <c r="AI541" s="99"/>
      <c r="AJ541" s="99"/>
      <c r="AK541" s="99"/>
      <c r="AL541" s="99"/>
      <c r="AM541" s="99"/>
      <c r="AN541" s="99"/>
      <c r="AO541" s="99"/>
      <c r="AP541" s="99"/>
      <c r="AQ541" s="99"/>
      <c r="AR541" s="99"/>
      <c r="AS541" s="99"/>
      <c r="AT541" s="99"/>
      <c r="AU541" s="99"/>
      <c r="AV541" s="99"/>
      <c r="AW541" s="99"/>
      <c r="AX541" s="99"/>
      <c r="AY541" s="99"/>
      <c r="AZ541" s="99"/>
      <c r="BA541" s="99"/>
    </row>
    <row r="542" spans="1:53" ht="15.75" customHeight="1" x14ac:dyDescent="0.25">
      <c r="A542" s="99"/>
      <c r="B542" s="100"/>
      <c r="C542" s="99"/>
      <c r="D542" s="99"/>
      <c r="E542" s="160"/>
      <c r="F542" s="99"/>
      <c r="G542" s="99"/>
      <c r="H542" s="99"/>
      <c r="I542" s="99"/>
      <c r="J542" s="161"/>
      <c r="K542" s="161"/>
      <c r="L542" s="161"/>
      <c r="M542" s="161"/>
      <c r="N542" s="99"/>
      <c r="O542" s="99"/>
      <c r="P542" s="161"/>
      <c r="Q542" s="161"/>
      <c r="R542" s="161"/>
      <c r="S542" s="161"/>
      <c r="T542" s="161"/>
      <c r="U542" s="161"/>
      <c r="V542" s="161"/>
      <c r="W542" s="161"/>
      <c r="X542" s="161"/>
      <c r="Y542" s="161"/>
      <c r="Z542" s="99"/>
      <c r="AA542" s="99"/>
      <c r="AB542" s="99"/>
      <c r="AC542" s="99"/>
      <c r="AD542" s="99"/>
      <c r="AE542" s="99"/>
      <c r="AF542" s="99"/>
      <c r="AG542" s="99"/>
      <c r="AH542" s="99"/>
      <c r="AI542" s="99"/>
      <c r="AJ542" s="99"/>
      <c r="AK542" s="99"/>
      <c r="AL542" s="99"/>
      <c r="AM542" s="99"/>
      <c r="AN542" s="99"/>
      <c r="AO542" s="99"/>
      <c r="AP542" s="99"/>
      <c r="AQ542" s="99"/>
      <c r="AR542" s="99"/>
      <c r="AS542" s="99"/>
      <c r="AT542" s="99"/>
      <c r="AU542" s="99"/>
      <c r="AV542" s="99"/>
      <c r="AW542" s="99"/>
      <c r="AX542" s="99"/>
      <c r="AY542" s="99"/>
      <c r="AZ542" s="99"/>
      <c r="BA542" s="99"/>
    </row>
    <row r="543" spans="1:53" ht="15.75" customHeight="1" x14ac:dyDescent="0.25">
      <c r="A543" s="99"/>
      <c r="B543" s="100"/>
      <c r="C543" s="99"/>
      <c r="D543" s="99"/>
      <c r="E543" s="160"/>
      <c r="F543" s="99"/>
      <c r="G543" s="99"/>
      <c r="H543" s="99"/>
      <c r="I543" s="99"/>
      <c r="J543" s="161"/>
      <c r="K543" s="161"/>
      <c r="L543" s="161"/>
      <c r="M543" s="161"/>
      <c r="N543" s="99"/>
      <c r="O543" s="99"/>
      <c r="P543" s="161"/>
      <c r="Q543" s="161"/>
      <c r="R543" s="161"/>
      <c r="S543" s="161"/>
      <c r="T543" s="161"/>
      <c r="U543" s="161"/>
      <c r="V543" s="161"/>
      <c r="W543" s="161"/>
      <c r="X543" s="161"/>
      <c r="Y543" s="161"/>
      <c r="Z543" s="99"/>
      <c r="AA543" s="99"/>
      <c r="AB543" s="99"/>
      <c r="AC543" s="99"/>
      <c r="AD543" s="99"/>
      <c r="AE543" s="99"/>
      <c r="AF543" s="99"/>
      <c r="AG543" s="99"/>
      <c r="AH543" s="99"/>
      <c r="AI543" s="99"/>
      <c r="AJ543" s="99"/>
      <c r="AK543" s="99"/>
      <c r="AL543" s="99"/>
      <c r="AM543" s="99"/>
      <c r="AN543" s="99"/>
      <c r="AO543" s="99"/>
      <c r="AP543" s="99"/>
      <c r="AQ543" s="99"/>
      <c r="AR543" s="99"/>
      <c r="AS543" s="99"/>
      <c r="AT543" s="99"/>
      <c r="AU543" s="99"/>
      <c r="AV543" s="99"/>
      <c r="AW543" s="99"/>
      <c r="AX543" s="99"/>
      <c r="AY543" s="99"/>
      <c r="AZ543" s="99"/>
      <c r="BA543" s="99"/>
    </row>
    <row r="544" spans="1:53" ht="15.75" customHeight="1" x14ac:dyDescent="0.25">
      <c r="A544" s="99"/>
      <c r="B544" s="100"/>
      <c r="C544" s="99"/>
      <c r="D544" s="99"/>
      <c r="E544" s="160"/>
      <c r="F544" s="99"/>
      <c r="G544" s="99"/>
      <c r="H544" s="99"/>
      <c r="I544" s="99"/>
      <c r="J544" s="161"/>
      <c r="K544" s="161"/>
      <c r="L544" s="161"/>
      <c r="M544" s="161"/>
      <c r="N544" s="99"/>
      <c r="O544" s="99"/>
      <c r="P544" s="161"/>
      <c r="Q544" s="161"/>
      <c r="R544" s="161"/>
      <c r="S544" s="161"/>
      <c r="T544" s="161"/>
      <c r="U544" s="161"/>
      <c r="V544" s="161"/>
      <c r="W544" s="161"/>
      <c r="X544" s="161"/>
      <c r="Y544" s="161"/>
      <c r="Z544" s="99"/>
      <c r="AA544" s="99"/>
      <c r="AB544" s="99"/>
      <c r="AC544" s="99"/>
      <c r="AD544" s="99"/>
      <c r="AE544" s="99"/>
      <c r="AF544" s="99"/>
      <c r="AG544" s="99"/>
      <c r="AH544" s="99"/>
      <c r="AI544" s="99"/>
      <c r="AJ544" s="99"/>
      <c r="AK544" s="99"/>
      <c r="AL544" s="99"/>
      <c r="AM544" s="99"/>
      <c r="AN544" s="99"/>
      <c r="AO544" s="99"/>
      <c r="AP544" s="99"/>
      <c r="AQ544" s="99"/>
      <c r="AR544" s="99"/>
      <c r="AS544" s="99"/>
      <c r="AT544" s="99"/>
      <c r="AU544" s="99"/>
      <c r="AV544" s="99"/>
      <c r="AW544" s="99"/>
      <c r="AX544" s="99"/>
      <c r="AY544" s="99"/>
      <c r="AZ544" s="99"/>
      <c r="BA544" s="99"/>
    </row>
    <row r="545" spans="1:53" ht="15.75" customHeight="1" x14ac:dyDescent="0.25">
      <c r="A545" s="99"/>
      <c r="B545" s="100"/>
      <c r="C545" s="99"/>
      <c r="D545" s="99"/>
      <c r="E545" s="160"/>
      <c r="F545" s="99"/>
      <c r="G545" s="99"/>
      <c r="H545" s="99"/>
      <c r="I545" s="99"/>
      <c r="J545" s="161"/>
      <c r="K545" s="161"/>
      <c r="L545" s="161"/>
      <c r="M545" s="161"/>
      <c r="N545" s="99"/>
      <c r="O545" s="99"/>
      <c r="P545" s="161"/>
      <c r="Q545" s="161"/>
      <c r="R545" s="161"/>
      <c r="S545" s="161"/>
      <c r="T545" s="161"/>
      <c r="U545" s="161"/>
      <c r="V545" s="161"/>
      <c r="W545" s="161"/>
      <c r="X545" s="161"/>
      <c r="Y545" s="161"/>
      <c r="Z545" s="99"/>
      <c r="AA545" s="99"/>
      <c r="AB545" s="99"/>
      <c r="AC545" s="99"/>
      <c r="AD545" s="99"/>
      <c r="AE545" s="99"/>
      <c r="AF545" s="99"/>
      <c r="AG545" s="99"/>
      <c r="AH545" s="99"/>
      <c r="AI545" s="99"/>
      <c r="AJ545" s="99"/>
      <c r="AK545" s="99"/>
      <c r="AL545" s="99"/>
      <c r="AM545" s="99"/>
      <c r="AN545" s="99"/>
      <c r="AO545" s="99"/>
      <c r="AP545" s="99"/>
      <c r="AQ545" s="99"/>
      <c r="AR545" s="99"/>
      <c r="AS545" s="99"/>
      <c r="AT545" s="99"/>
      <c r="AU545" s="99"/>
      <c r="AV545" s="99"/>
      <c r="AW545" s="99"/>
      <c r="AX545" s="99"/>
      <c r="AY545" s="99"/>
      <c r="AZ545" s="99"/>
      <c r="BA545" s="99"/>
    </row>
    <row r="546" spans="1:53" ht="15.75" customHeight="1" x14ac:dyDescent="0.25">
      <c r="A546" s="99"/>
      <c r="B546" s="100"/>
      <c r="C546" s="99"/>
      <c r="D546" s="99"/>
      <c r="E546" s="160"/>
      <c r="F546" s="99"/>
      <c r="G546" s="99"/>
      <c r="H546" s="99"/>
      <c r="I546" s="99"/>
      <c r="J546" s="161"/>
      <c r="K546" s="161"/>
      <c r="L546" s="161"/>
      <c r="M546" s="161"/>
      <c r="N546" s="99"/>
      <c r="O546" s="99"/>
      <c r="P546" s="161"/>
      <c r="Q546" s="161"/>
      <c r="R546" s="161"/>
      <c r="S546" s="161"/>
      <c r="T546" s="161"/>
      <c r="U546" s="161"/>
      <c r="V546" s="161"/>
      <c r="W546" s="161"/>
      <c r="X546" s="161"/>
      <c r="Y546" s="161"/>
      <c r="Z546" s="99"/>
      <c r="AA546" s="99"/>
      <c r="AB546" s="99"/>
      <c r="AC546" s="99"/>
      <c r="AD546" s="99"/>
      <c r="AE546" s="99"/>
      <c r="AF546" s="99"/>
      <c r="AG546" s="99"/>
      <c r="AH546" s="99"/>
      <c r="AI546" s="99"/>
      <c r="AJ546" s="99"/>
      <c r="AK546" s="99"/>
      <c r="AL546" s="99"/>
      <c r="AM546" s="99"/>
      <c r="AN546" s="99"/>
      <c r="AO546" s="99"/>
      <c r="AP546" s="99"/>
      <c r="AQ546" s="99"/>
      <c r="AR546" s="99"/>
      <c r="AS546" s="99"/>
      <c r="AT546" s="99"/>
      <c r="AU546" s="99"/>
      <c r="AV546" s="99"/>
      <c r="AW546" s="99"/>
      <c r="AX546" s="99"/>
      <c r="AY546" s="99"/>
      <c r="AZ546" s="99"/>
      <c r="BA546" s="99"/>
    </row>
    <row r="547" spans="1:53" ht="15.75" customHeight="1" x14ac:dyDescent="0.25">
      <c r="A547" s="99"/>
      <c r="B547" s="100"/>
      <c r="C547" s="99"/>
      <c r="D547" s="99"/>
      <c r="E547" s="160"/>
      <c r="F547" s="99"/>
      <c r="G547" s="99"/>
      <c r="H547" s="99"/>
      <c r="I547" s="99"/>
      <c r="J547" s="161"/>
      <c r="K547" s="161"/>
      <c r="L547" s="161"/>
      <c r="M547" s="161"/>
      <c r="N547" s="99"/>
      <c r="O547" s="99"/>
      <c r="P547" s="161"/>
      <c r="Q547" s="161"/>
      <c r="R547" s="161"/>
      <c r="S547" s="161"/>
      <c r="T547" s="161"/>
      <c r="U547" s="161"/>
      <c r="V547" s="161"/>
      <c r="W547" s="161"/>
      <c r="X547" s="161"/>
      <c r="Y547" s="161"/>
      <c r="Z547" s="99"/>
      <c r="AA547" s="99"/>
      <c r="AB547" s="99"/>
      <c r="AC547" s="99"/>
      <c r="AD547" s="99"/>
      <c r="AE547" s="99"/>
      <c r="AF547" s="99"/>
      <c r="AG547" s="99"/>
      <c r="AH547" s="99"/>
      <c r="AI547" s="99"/>
      <c r="AJ547" s="99"/>
      <c r="AK547" s="99"/>
      <c r="AL547" s="99"/>
      <c r="AM547" s="99"/>
      <c r="AN547" s="99"/>
      <c r="AO547" s="99"/>
      <c r="AP547" s="99"/>
      <c r="AQ547" s="99"/>
      <c r="AR547" s="99"/>
      <c r="AS547" s="99"/>
      <c r="AT547" s="99"/>
      <c r="AU547" s="99"/>
      <c r="AV547" s="99"/>
      <c r="AW547" s="99"/>
      <c r="AX547" s="99"/>
      <c r="AY547" s="99"/>
      <c r="AZ547" s="99"/>
      <c r="BA547" s="99"/>
    </row>
    <row r="548" spans="1:53" ht="15.75" customHeight="1" x14ac:dyDescent="0.25">
      <c r="A548" s="99"/>
      <c r="B548" s="100"/>
      <c r="C548" s="99"/>
      <c r="D548" s="99"/>
      <c r="E548" s="160"/>
      <c r="F548" s="99"/>
      <c r="G548" s="99"/>
      <c r="H548" s="99"/>
      <c r="I548" s="99"/>
      <c r="J548" s="161"/>
      <c r="K548" s="161"/>
      <c r="L548" s="161"/>
      <c r="M548" s="161"/>
      <c r="N548" s="99"/>
      <c r="O548" s="99"/>
      <c r="P548" s="161"/>
      <c r="Q548" s="161"/>
      <c r="R548" s="161"/>
      <c r="S548" s="161"/>
      <c r="T548" s="161"/>
      <c r="U548" s="161"/>
      <c r="V548" s="161"/>
      <c r="W548" s="161"/>
      <c r="X548" s="161"/>
      <c r="Y548" s="161"/>
      <c r="Z548" s="99"/>
      <c r="AA548" s="99"/>
      <c r="AB548" s="99"/>
      <c r="AC548" s="99"/>
      <c r="AD548" s="99"/>
      <c r="AE548" s="99"/>
      <c r="AF548" s="99"/>
      <c r="AG548" s="99"/>
      <c r="AH548" s="99"/>
      <c r="AI548" s="99"/>
      <c r="AJ548" s="99"/>
      <c r="AK548" s="99"/>
      <c r="AL548" s="99"/>
      <c r="AM548" s="99"/>
      <c r="AN548" s="99"/>
      <c r="AO548" s="99"/>
      <c r="AP548" s="99"/>
      <c r="AQ548" s="99"/>
      <c r="AR548" s="99"/>
      <c r="AS548" s="99"/>
      <c r="AT548" s="99"/>
      <c r="AU548" s="99"/>
      <c r="AV548" s="99"/>
      <c r="AW548" s="99"/>
      <c r="AX548" s="99"/>
      <c r="AY548" s="99"/>
      <c r="AZ548" s="99"/>
      <c r="BA548" s="99"/>
    </row>
    <row r="549" spans="1:53" ht="15.75" customHeight="1" x14ac:dyDescent="0.25">
      <c r="A549" s="99"/>
      <c r="B549" s="100"/>
      <c r="C549" s="99"/>
      <c r="D549" s="99"/>
      <c r="E549" s="160"/>
      <c r="F549" s="99"/>
      <c r="G549" s="99"/>
      <c r="H549" s="99"/>
      <c r="I549" s="99"/>
      <c r="J549" s="161"/>
      <c r="K549" s="161"/>
      <c r="L549" s="161"/>
      <c r="M549" s="161"/>
      <c r="N549" s="99"/>
      <c r="O549" s="99"/>
      <c r="P549" s="161"/>
      <c r="Q549" s="161"/>
      <c r="R549" s="161"/>
      <c r="S549" s="161"/>
      <c r="T549" s="161"/>
      <c r="U549" s="161"/>
      <c r="V549" s="161"/>
      <c r="W549" s="161"/>
      <c r="X549" s="161"/>
      <c r="Y549" s="161"/>
      <c r="Z549" s="99"/>
      <c r="AA549" s="99"/>
      <c r="AB549" s="99"/>
      <c r="AC549" s="99"/>
      <c r="AD549" s="99"/>
      <c r="AE549" s="99"/>
      <c r="AF549" s="99"/>
      <c r="AG549" s="99"/>
      <c r="AH549" s="99"/>
      <c r="AI549" s="99"/>
      <c r="AJ549" s="99"/>
      <c r="AK549" s="99"/>
      <c r="AL549" s="99"/>
      <c r="AM549" s="99"/>
      <c r="AN549" s="99"/>
      <c r="AO549" s="99"/>
      <c r="AP549" s="99"/>
      <c r="AQ549" s="99"/>
      <c r="AR549" s="99"/>
      <c r="AS549" s="99"/>
      <c r="AT549" s="99"/>
      <c r="AU549" s="99"/>
      <c r="AV549" s="99"/>
      <c r="AW549" s="99"/>
      <c r="AX549" s="99"/>
      <c r="AY549" s="99"/>
      <c r="AZ549" s="99"/>
      <c r="BA549" s="99"/>
    </row>
    <row r="550" spans="1:53" ht="15.75" customHeight="1" x14ac:dyDescent="0.25">
      <c r="A550" s="99"/>
      <c r="B550" s="100"/>
      <c r="C550" s="99"/>
      <c r="D550" s="99"/>
      <c r="E550" s="160"/>
      <c r="F550" s="99"/>
      <c r="G550" s="99"/>
      <c r="H550" s="99"/>
      <c r="I550" s="99"/>
      <c r="J550" s="161"/>
      <c r="K550" s="161"/>
      <c r="L550" s="161"/>
      <c r="M550" s="161"/>
      <c r="N550" s="99"/>
      <c r="O550" s="99"/>
      <c r="P550" s="161"/>
      <c r="Q550" s="161"/>
      <c r="R550" s="161"/>
      <c r="S550" s="161"/>
      <c r="T550" s="161"/>
      <c r="U550" s="161"/>
      <c r="V550" s="161"/>
      <c r="W550" s="161"/>
      <c r="X550" s="161"/>
      <c r="Y550" s="161"/>
      <c r="Z550" s="99"/>
      <c r="AA550" s="99"/>
      <c r="AB550" s="99"/>
      <c r="AC550" s="99"/>
      <c r="AD550" s="99"/>
      <c r="AE550" s="99"/>
      <c r="AF550" s="99"/>
      <c r="AG550" s="99"/>
      <c r="AH550" s="99"/>
      <c r="AI550" s="99"/>
      <c r="AJ550" s="99"/>
      <c r="AK550" s="99"/>
      <c r="AL550" s="99"/>
      <c r="AM550" s="99"/>
      <c r="AN550" s="99"/>
      <c r="AO550" s="99"/>
      <c r="AP550" s="99"/>
      <c r="AQ550" s="99"/>
      <c r="AR550" s="99"/>
      <c r="AS550" s="99"/>
      <c r="AT550" s="99"/>
      <c r="AU550" s="99"/>
      <c r="AV550" s="99"/>
      <c r="AW550" s="99"/>
      <c r="AX550" s="99"/>
      <c r="AY550" s="99"/>
      <c r="AZ550" s="99"/>
      <c r="BA550" s="99"/>
    </row>
    <row r="551" spans="1:53" ht="15.75" customHeight="1" x14ac:dyDescent="0.25">
      <c r="A551" s="99"/>
      <c r="B551" s="100"/>
      <c r="C551" s="99"/>
      <c r="D551" s="99"/>
      <c r="E551" s="160"/>
      <c r="F551" s="99"/>
      <c r="G551" s="99"/>
      <c r="H551" s="99"/>
      <c r="I551" s="99"/>
      <c r="J551" s="161"/>
      <c r="K551" s="161"/>
      <c r="L551" s="161"/>
      <c r="M551" s="161"/>
      <c r="N551" s="99"/>
      <c r="O551" s="99"/>
      <c r="P551" s="161"/>
      <c r="Q551" s="161"/>
      <c r="R551" s="161"/>
      <c r="S551" s="161"/>
      <c r="T551" s="161"/>
      <c r="U551" s="161"/>
      <c r="V551" s="161"/>
      <c r="W551" s="161"/>
      <c r="X551" s="161"/>
      <c r="Y551" s="161"/>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row>
    <row r="552" spans="1:53" ht="15.75" customHeight="1" x14ac:dyDescent="0.25">
      <c r="A552" s="99"/>
      <c r="B552" s="100"/>
      <c r="C552" s="99"/>
      <c r="D552" s="99"/>
      <c r="E552" s="160"/>
      <c r="F552" s="99"/>
      <c r="G552" s="99"/>
      <c r="H552" s="99"/>
      <c r="I552" s="99"/>
      <c r="J552" s="161"/>
      <c r="K552" s="161"/>
      <c r="L552" s="161"/>
      <c r="M552" s="161"/>
      <c r="N552" s="99"/>
      <c r="O552" s="99"/>
      <c r="P552" s="161"/>
      <c r="Q552" s="161"/>
      <c r="R552" s="161"/>
      <c r="S552" s="161"/>
      <c r="T552" s="161"/>
      <c r="U552" s="161"/>
      <c r="V552" s="161"/>
      <c r="W552" s="161"/>
      <c r="X552" s="161"/>
      <c r="Y552" s="161"/>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row>
    <row r="553" spans="1:53" ht="15.75" customHeight="1" x14ac:dyDescent="0.25">
      <c r="A553" s="99"/>
      <c r="B553" s="100"/>
      <c r="C553" s="99"/>
      <c r="D553" s="99"/>
      <c r="E553" s="160"/>
      <c r="F553" s="99"/>
      <c r="G553" s="99"/>
      <c r="H553" s="99"/>
      <c r="I553" s="99"/>
      <c r="J553" s="161"/>
      <c r="K553" s="161"/>
      <c r="L553" s="161"/>
      <c r="M553" s="161"/>
      <c r="N553" s="99"/>
      <c r="O553" s="99"/>
      <c r="P553" s="161"/>
      <c r="Q553" s="161"/>
      <c r="R553" s="161"/>
      <c r="S553" s="161"/>
      <c r="T553" s="161"/>
      <c r="U553" s="161"/>
      <c r="V553" s="161"/>
      <c r="W553" s="161"/>
      <c r="X553" s="161"/>
      <c r="Y553" s="161"/>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row>
    <row r="554" spans="1:53" ht="15.75" customHeight="1" x14ac:dyDescent="0.25">
      <c r="A554" s="99"/>
      <c r="B554" s="100"/>
      <c r="C554" s="99"/>
      <c r="D554" s="99"/>
      <c r="E554" s="160"/>
      <c r="F554" s="99"/>
      <c r="G554" s="99"/>
      <c r="H554" s="99"/>
      <c r="I554" s="99"/>
      <c r="J554" s="161"/>
      <c r="K554" s="161"/>
      <c r="L554" s="161"/>
      <c r="M554" s="161"/>
      <c r="N554" s="99"/>
      <c r="O554" s="99"/>
      <c r="P554" s="161"/>
      <c r="Q554" s="161"/>
      <c r="R554" s="161"/>
      <c r="S554" s="161"/>
      <c r="T554" s="161"/>
      <c r="U554" s="161"/>
      <c r="V554" s="161"/>
      <c r="W554" s="161"/>
      <c r="X554" s="161"/>
      <c r="Y554" s="161"/>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c r="AX554" s="99"/>
      <c r="AY554" s="99"/>
      <c r="AZ554" s="99"/>
      <c r="BA554" s="99"/>
    </row>
    <row r="555" spans="1:53" ht="15.75" customHeight="1" x14ac:dyDescent="0.25">
      <c r="A555" s="99"/>
      <c r="B555" s="100"/>
      <c r="C555" s="99"/>
      <c r="D555" s="99"/>
      <c r="E555" s="160"/>
      <c r="F555" s="99"/>
      <c r="G555" s="99"/>
      <c r="H555" s="99"/>
      <c r="I555" s="99"/>
      <c r="J555" s="161"/>
      <c r="K555" s="161"/>
      <c r="L555" s="161"/>
      <c r="M555" s="161"/>
      <c r="N555" s="99"/>
      <c r="O555" s="99"/>
      <c r="P555" s="161"/>
      <c r="Q555" s="161"/>
      <c r="R555" s="161"/>
      <c r="S555" s="161"/>
      <c r="T555" s="161"/>
      <c r="U555" s="161"/>
      <c r="V555" s="161"/>
      <c r="W555" s="161"/>
      <c r="X555" s="161"/>
      <c r="Y555" s="161"/>
      <c r="Z555" s="99"/>
      <c r="AA555" s="99"/>
      <c r="AB555" s="99"/>
      <c r="AC555" s="99"/>
      <c r="AD555" s="99"/>
      <c r="AE555" s="99"/>
      <c r="AF555" s="99"/>
      <c r="AG555" s="99"/>
      <c r="AH555" s="99"/>
      <c r="AI555" s="99"/>
      <c r="AJ555" s="99"/>
      <c r="AK555" s="99"/>
      <c r="AL555" s="99"/>
      <c r="AM555" s="99"/>
      <c r="AN555" s="99"/>
      <c r="AO555" s="99"/>
      <c r="AP555" s="99"/>
      <c r="AQ555" s="99"/>
      <c r="AR555" s="99"/>
      <c r="AS555" s="99"/>
      <c r="AT555" s="99"/>
      <c r="AU555" s="99"/>
      <c r="AV555" s="99"/>
      <c r="AW555" s="99"/>
      <c r="AX555" s="99"/>
      <c r="AY555" s="99"/>
      <c r="AZ555" s="99"/>
      <c r="BA555" s="99"/>
    </row>
    <row r="556" spans="1:53" ht="15.75" customHeight="1" x14ac:dyDescent="0.25">
      <c r="A556" s="99"/>
      <c r="B556" s="100"/>
      <c r="C556" s="99"/>
      <c r="D556" s="99"/>
      <c r="E556" s="160"/>
      <c r="F556" s="99"/>
      <c r="G556" s="99"/>
      <c r="H556" s="99"/>
      <c r="I556" s="99"/>
      <c r="J556" s="161"/>
      <c r="K556" s="161"/>
      <c r="L556" s="161"/>
      <c r="M556" s="161"/>
      <c r="N556" s="99"/>
      <c r="O556" s="99"/>
      <c r="P556" s="161"/>
      <c r="Q556" s="161"/>
      <c r="R556" s="161"/>
      <c r="S556" s="161"/>
      <c r="T556" s="161"/>
      <c r="U556" s="161"/>
      <c r="V556" s="161"/>
      <c r="W556" s="161"/>
      <c r="X556" s="161"/>
      <c r="Y556" s="161"/>
      <c r="Z556" s="99"/>
      <c r="AA556" s="99"/>
      <c r="AB556" s="99"/>
      <c r="AC556" s="99"/>
      <c r="AD556" s="99"/>
      <c r="AE556" s="99"/>
      <c r="AF556" s="99"/>
      <c r="AG556" s="99"/>
      <c r="AH556" s="99"/>
      <c r="AI556" s="99"/>
      <c r="AJ556" s="99"/>
      <c r="AK556" s="99"/>
      <c r="AL556" s="99"/>
      <c r="AM556" s="99"/>
      <c r="AN556" s="99"/>
      <c r="AO556" s="99"/>
      <c r="AP556" s="99"/>
      <c r="AQ556" s="99"/>
      <c r="AR556" s="99"/>
      <c r="AS556" s="99"/>
      <c r="AT556" s="99"/>
      <c r="AU556" s="99"/>
      <c r="AV556" s="99"/>
      <c r="AW556" s="99"/>
      <c r="AX556" s="99"/>
      <c r="AY556" s="99"/>
      <c r="AZ556" s="99"/>
      <c r="BA556" s="99"/>
    </row>
    <row r="557" spans="1:53" ht="15.75" customHeight="1" x14ac:dyDescent="0.25">
      <c r="A557" s="99"/>
      <c r="B557" s="100"/>
      <c r="C557" s="99"/>
      <c r="D557" s="99"/>
      <c r="E557" s="160"/>
      <c r="F557" s="99"/>
      <c r="G557" s="99"/>
      <c r="H557" s="99"/>
      <c r="I557" s="99"/>
      <c r="J557" s="161"/>
      <c r="K557" s="161"/>
      <c r="L557" s="161"/>
      <c r="M557" s="161"/>
      <c r="N557" s="99"/>
      <c r="O557" s="99"/>
      <c r="P557" s="161"/>
      <c r="Q557" s="161"/>
      <c r="R557" s="161"/>
      <c r="S557" s="161"/>
      <c r="T557" s="161"/>
      <c r="U557" s="161"/>
      <c r="V557" s="161"/>
      <c r="W557" s="161"/>
      <c r="X557" s="161"/>
      <c r="Y557" s="161"/>
      <c r="Z557" s="99"/>
      <c r="AA557" s="99"/>
      <c r="AB557" s="99"/>
      <c r="AC557" s="99"/>
      <c r="AD557" s="99"/>
      <c r="AE557" s="99"/>
      <c r="AF557" s="99"/>
      <c r="AG557" s="99"/>
      <c r="AH557" s="99"/>
      <c r="AI557" s="99"/>
      <c r="AJ557" s="99"/>
      <c r="AK557" s="99"/>
      <c r="AL557" s="99"/>
      <c r="AM557" s="99"/>
      <c r="AN557" s="99"/>
      <c r="AO557" s="99"/>
      <c r="AP557" s="99"/>
      <c r="AQ557" s="99"/>
      <c r="AR557" s="99"/>
      <c r="AS557" s="99"/>
      <c r="AT557" s="99"/>
      <c r="AU557" s="99"/>
      <c r="AV557" s="99"/>
      <c r="AW557" s="99"/>
      <c r="AX557" s="99"/>
      <c r="AY557" s="99"/>
      <c r="AZ557" s="99"/>
      <c r="BA557" s="99"/>
    </row>
    <row r="558" spans="1:53" ht="15.75" customHeight="1" x14ac:dyDescent="0.25">
      <c r="A558" s="99"/>
      <c r="B558" s="100"/>
      <c r="C558" s="99"/>
      <c r="D558" s="99"/>
      <c r="E558" s="160"/>
      <c r="F558" s="99"/>
      <c r="G558" s="99"/>
      <c r="H558" s="99"/>
      <c r="I558" s="99"/>
      <c r="J558" s="161"/>
      <c r="K558" s="161"/>
      <c r="L558" s="161"/>
      <c r="M558" s="161"/>
      <c r="N558" s="99"/>
      <c r="O558" s="99"/>
      <c r="P558" s="161"/>
      <c r="Q558" s="161"/>
      <c r="R558" s="161"/>
      <c r="S558" s="161"/>
      <c r="T558" s="161"/>
      <c r="U558" s="161"/>
      <c r="V558" s="161"/>
      <c r="W558" s="161"/>
      <c r="X558" s="161"/>
      <c r="Y558" s="161"/>
      <c r="Z558" s="99"/>
      <c r="AA558" s="99"/>
      <c r="AB558" s="99"/>
      <c r="AC558" s="99"/>
      <c r="AD558" s="99"/>
      <c r="AE558" s="99"/>
      <c r="AF558" s="99"/>
      <c r="AG558" s="99"/>
      <c r="AH558" s="99"/>
      <c r="AI558" s="99"/>
      <c r="AJ558" s="99"/>
      <c r="AK558" s="99"/>
      <c r="AL558" s="99"/>
      <c r="AM558" s="99"/>
      <c r="AN558" s="99"/>
      <c r="AO558" s="99"/>
      <c r="AP558" s="99"/>
      <c r="AQ558" s="99"/>
      <c r="AR558" s="99"/>
      <c r="AS558" s="99"/>
      <c r="AT558" s="99"/>
      <c r="AU558" s="99"/>
      <c r="AV558" s="99"/>
      <c r="AW558" s="99"/>
      <c r="AX558" s="99"/>
      <c r="AY558" s="99"/>
      <c r="AZ558" s="99"/>
      <c r="BA558" s="99"/>
    </row>
    <row r="559" spans="1:53" ht="15.75" customHeight="1" x14ac:dyDescent="0.25">
      <c r="A559" s="99"/>
      <c r="B559" s="100"/>
      <c r="C559" s="99"/>
      <c r="D559" s="99"/>
      <c r="E559" s="160"/>
      <c r="F559" s="99"/>
      <c r="G559" s="99"/>
      <c r="H559" s="99"/>
      <c r="I559" s="99"/>
      <c r="J559" s="161"/>
      <c r="K559" s="161"/>
      <c r="L559" s="161"/>
      <c r="M559" s="161"/>
      <c r="N559" s="99"/>
      <c r="O559" s="99"/>
      <c r="P559" s="161"/>
      <c r="Q559" s="161"/>
      <c r="R559" s="161"/>
      <c r="S559" s="161"/>
      <c r="T559" s="161"/>
      <c r="U559" s="161"/>
      <c r="V559" s="161"/>
      <c r="W559" s="161"/>
      <c r="X559" s="161"/>
      <c r="Y559" s="161"/>
      <c r="Z559" s="99"/>
      <c r="AA559" s="99"/>
      <c r="AB559" s="99"/>
      <c r="AC559" s="99"/>
      <c r="AD559" s="99"/>
      <c r="AE559" s="99"/>
      <c r="AF559" s="99"/>
      <c r="AG559" s="99"/>
      <c r="AH559" s="99"/>
      <c r="AI559" s="99"/>
      <c r="AJ559" s="99"/>
      <c r="AK559" s="99"/>
      <c r="AL559" s="99"/>
      <c r="AM559" s="99"/>
      <c r="AN559" s="99"/>
      <c r="AO559" s="99"/>
      <c r="AP559" s="99"/>
      <c r="AQ559" s="99"/>
      <c r="AR559" s="99"/>
      <c r="AS559" s="99"/>
      <c r="AT559" s="99"/>
      <c r="AU559" s="99"/>
      <c r="AV559" s="99"/>
      <c r="AW559" s="99"/>
      <c r="AX559" s="99"/>
      <c r="AY559" s="99"/>
      <c r="AZ559" s="99"/>
      <c r="BA559" s="99"/>
    </row>
    <row r="560" spans="1:53" ht="15.75" customHeight="1" x14ac:dyDescent="0.25">
      <c r="A560" s="99"/>
      <c r="B560" s="100"/>
      <c r="C560" s="99"/>
      <c r="D560" s="99"/>
      <c r="E560" s="160"/>
      <c r="F560" s="99"/>
      <c r="G560" s="99"/>
      <c r="H560" s="99"/>
      <c r="I560" s="99"/>
      <c r="J560" s="161"/>
      <c r="K560" s="161"/>
      <c r="L560" s="161"/>
      <c r="M560" s="161"/>
      <c r="N560" s="99"/>
      <c r="O560" s="99"/>
      <c r="P560" s="161"/>
      <c r="Q560" s="161"/>
      <c r="R560" s="161"/>
      <c r="S560" s="161"/>
      <c r="T560" s="161"/>
      <c r="U560" s="161"/>
      <c r="V560" s="161"/>
      <c r="W560" s="161"/>
      <c r="X560" s="161"/>
      <c r="Y560" s="161"/>
      <c r="Z560" s="99"/>
      <c r="AA560" s="99"/>
      <c r="AB560" s="99"/>
      <c r="AC560" s="99"/>
      <c r="AD560" s="99"/>
      <c r="AE560" s="99"/>
      <c r="AF560" s="99"/>
      <c r="AG560" s="99"/>
      <c r="AH560" s="99"/>
      <c r="AI560" s="99"/>
      <c r="AJ560" s="99"/>
      <c r="AK560" s="99"/>
      <c r="AL560" s="99"/>
      <c r="AM560" s="99"/>
      <c r="AN560" s="99"/>
      <c r="AO560" s="99"/>
      <c r="AP560" s="99"/>
      <c r="AQ560" s="99"/>
      <c r="AR560" s="99"/>
      <c r="AS560" s="99"/>
      <c r="AT560" s="99"/>
      <c r="AU560" s="99"/>
      <c r="AV560" s="99"/>
      <c r="AW560" s="99"/>
      <c r="AX560" s="99"/>
      <c r="AY560" s="99"/>
      <c r="AZ560" s="99"/>
      <c r="BA560" s="99"/>
    </row>
    <row r="561" spans="1:53" ht="15.75" customHeight="1" x14ac:dyDescent="0.25">
      <c r="A561" s="99"/>
      <c r="B561" s="100"/>
      <c r="C561" s="99"/>
      <c r="D561" s="99"/>
      <c r="E561" s="160"/>
      <c r="F561" s="99"/>
      <c r="G561" s="99"/>
      <c r="H561" s="99"/>
      <c r="I561" s="99"/>
      <c r="J561" s="161"/>
      <c r="K561" s="161"/>
      <c r="L561" s="161"/>
      <c r="M561" s="161"/>
      <c r="N561" s="99"/>
      <c r="O561" s="99"/>
      <c r="P561" s="161"/>
      <c r="Q561" s="161"/>
      <c r="R561" s="161"/>
      <c r="S561" s="161"/>
      <c r="T561" s="161"/>
      <c r="U561" s="161"/>
      <c r="V561" s="161"/>
      <c r="W561" s="161"/>
      <c r="X561" s="161"/>
      <c r="Y561" s="161"/>
      <c r="Z561" s="99"/>
      <c r="AA561" s="99"/>
      <c r="AB561" s="99"/>
      <c r="AC561" s="99"/>
      <c r="AD561" s="99"/>
      <c r="AE561" s="99"/>
      <c r="AF561" s="99"/>
      <c r="AG561" s="99"/>
      <c r="AH561" s="99"/>
      <c r="AI561" s="99"/>
      <c r="AJ561" s="99"/>
      <c r="AK561" s="99"/>
      <c r="AL561" s="99"/>
      <c r="AM561" s="99"/>
      <c r="AN561" s="99"/>
      <c r="AO561" s="99"/>
      <c r="AP561" s="99"/>
      <c r="AQ561" s="99"/>
      <c r="AR561" s="99"/>
      <c r="AS561" s="99"/>
      <c r="AT561" s="99"/>
      <c r="AU561" s="99"/>
      <c r="AV561" s="99"/>
      <c r="AW561" s="99"/>
      <c r="AX561" s="99"/>
      <c r="AY561" s="99"/>
      <c r="AZ561" s="99"/>
      <c r="BA561" s="99"/>
    </row>
    <row r="562" spans="1:53" ht="15.75" customHeight="1" x14ac:dyDescent="0.25">
      <c r="A562" s="99"/>
      <c r="B562" s="100"/>
      <c r="C562" s="99"/>
      <c r="D562" s="99"/>
      <c r="E562" s="160"/>
      <c r="F562" s="99"/>
      <c r="G562" s="99"/>
      <c r="H562" s="99"/>
      <c r="I562" s="99"/>
      <c r="J562" s="161"/>
      <c r="K562" s="161"/>
      <c r="L562" s="161"/>
      <c r="M562" s="161"/>
      <c r="N562" s="99"/>
      <c r="O562" s="99"/>
      <c r="P562" s="161"/>
      <c r="Q562" s="161"/>
      <c r="R562" s="161"/>
      <c r="S562" s="161"/>
      <c r="T562" s="161"/>
      <c r="U562" s="161"/>
      <c r="V562" s="161"/>
      <c r="W562" s="161"/>
      <c r="X562" s="161"/>
      <c r="Y562" s="161"/>
      <c r="Z562" s="99"/>
      <c r="AA562" s="99"/>
      <c r="AB562" s="99"/>
      <c r="AC562" s="99"/>
      <c r="AD562" s="99"/>
      <c r="AE562" s="99"/>
      <c r="AF562" s="99"/>
      <c r="AG562" s="99"/>
      <c r="AH562" s="99"/>
      <c r="AI562" s="99"/>
      <c r="AJ562" s="99"/>
      <c r="AK562" s="99"/>
      <c r="AL562" s="99"/>
      <c r="AM562" s="99"/>
      <c r="AN562" s="99"/>
      <c r="AO562" s="99"/>
      <c r="AP562" s="99"/>
      <c r="AQ562" s="99"/>
      <c r="AR562" s="99"/>
      <c r="AS562" s="99"/>
      <c r="AT562" s="99"/>
      <c r="AU562" s="99"/>
      <c r="AV562" s="99"/>
      <c r="AW562" s="99"/>
      <c r="AX562" s="99"/>
      <c r="AY562" s="99"/>
      <c r="AZ562" s="99"/>
      <c r="BA562" s="99"/>
    </row>
    <row r="563" spans="1:53" ht="15.75" customHeight="1" x14ac:dyDescent="0.25">
      <c r="A563" s="99"/>
      <c r="B563" s="100"/>
      <c r="C563" s="99"/>
      <c r="D563" s="99"/>
      <c r="E563" s="160"/>
      <c r="F563" s="99"/>
      <c r="G563" s="99"/>
      <c r="H563" s="99"/>
      <c r="I563" s="99"/>
      <c r="J563" s="161"/>
      <c r="K563" s="161"/>
      <c r="L563" s="161"/>
      <c r="M563" s="161"/>
      <c r="N563" s="99"/>
      <c r="O563" s="99"/>
      <c r="P563" s="161"/>
      <c r="Q563" s="161"/>
      <c r="R563" s="161"/>
      <c r="S563" s="161"/>
      <c r="T563" s="161"/>
      <c r="U563" s="161"/>
      <c r="V563" s="161"/>
      <c r="W563" s="161"/>
      <c r="X563" s="161"/>
      <c r="Y563" s="161"/>
      <c r="Z563" s="99"/>
      <c r="AA563" s="99"/>
      <c r="AB563" s="99"/>
      <c r="AC563" s="99"/>
      <c r="AD563" s="99"/>
      <c r="AE563" s="99"/>
      <c r="AF563" s="99"/>
      <c r="AG563" s="99"/>
      <c r="AH563" s="99"/>
      <c r="AI563" s="99"/>
      <c r="AJ563" s="99"/>
      <c r="AK563" s="99"/>
      <c r="AL563" s="99"/>
      <c r="AM563" s="99"/>
      <c r="AN563" s="99"/>
      <c r="AO563" s="99"/>
      <c r="AP563" s="99"/>
      <c r="AQ563" s="99"/>
      <c r="AR563" s="99"/>
      <c r="AS563" s="99"/>
      <c r="AT563" s="99"/>
      <c r="AU563" s="99"/>
      <c r="AV563" s="99"/>
      <c r="AW563" s="99"/>
      <c r="AX563" s="99"/>
      <c r="AY563" s="99"/>
      <c r="AZ563" s="99"/>
      <c r="BA563" s="99"/>
    </row>
    <row r="564" spans="1:53" ht="15.75" customHeight="1" x14ac:dyDescent="0.25">
      <c r="A564" s="99"/>
      <c r="B564" s="100"/>
      <c r="C564" s="99"/>
      <c r="D564" s="99"/>
      <c r="E564" s="160"/>
      <c r="F564" s="99"/>
      <c r="G564" s="99"/>
      <c r="H564" s="99"/>
      <c r="I564" s="99"/>
      <c r="J564" s="161"/>
      <c r="K564" s="161"/>
      <c r="L564" s="161"/>
      <c r="M564" s="161"/>
      <c r="N564" s="99"/>
      <c r="O564" s="99"/>
      <c r="P564" s="161"/>
      <c r="Q564" s="161"/>
      <c r="R564" s="161"/>
      <c r="S564" s="161"/>
      <c r="T564" s="161"/>
      <c r="U564" s="161"/>
      <c r="V564" s="161"/>
      <c r="W564" s="161"/>
      <c r="X564" s="161"/>
      <c r="Y564" s="161"/>
      <c r="Z564" s="99"/>
      <c r="AA564" s="99"/>
      <c r="AB564" s="99"/>
      <c r="AC564" s="99"/>
      <c r="AD564" s="99"/>
      <c r="AE564" s="99"/>
      <c r="AF564" s="99"/>
      <c r="AG564" s="99"/>
      <c r="AH564" s="99"/>
      <c r="AI564" s="99"/>
      <c r="AJ564" s="99"/>
      <c r="AK564" s="99"/>
      <c r="AL564" s="99"/>
      <c r="AM564" s="99"/>
      <c r="AN564" s="99"/>
      <c r="AO564" s="99"/>
      <c r="AP564" s="99"/>
      <c r="AQ564" s="99"/>
      <c r="AR564" s="99"/>
      <c r="AS564" s="99"/>
      <c r="AT564" s="99"/>
      <c r="AU564" s="99"/>
      <c r="AV564" s="99"/>
      <c r="AW564" s="99"/>
      <c r="AX564" s="99"/>
      <c r="AY564" s="99"/>
      <c r="AZ564" s="99"/>
      <c r="BA564" s="99"/>
    </row>
    <row r="565" spans="1:53" ht="15.75" customHeight="1" x14ac:dyDescent="0.25">
      <c r="A565" s="99"/>
      <c r="B565" s="100"/>
      <c r="C565" s="99"/>
      <c r="D565" s="99"/>
      <c r="E565" s="160"/>
      <c r="F565" s="99"/>
      <c r="G565" s="99"/>
      <c r="H565" s="99"/>
      <c r="I565" s="99"/>
      <c r="J565" s="161"/>
      <c r="K565" s="161"/>
      <c r="L565" s="161"/>
      <c r="M565" s="161"/>
      <c r="N565" s="99"/>
      <c r="O565" s="99"/>
      <c r="P565" s="161"/>
      <c r="Q565" s="161"/>
      <c r="R565" s="161"/>
      <c r="S565" s="161"/>
      <c r="T565" s="161"/>
      <c r="U565" s="161"/>
      <c r="V565" s="161"/>
      <c r="W565" s="161"/>
      <c r="X565" s="161"/>
      <c r="Y565" s="161"/>
      <c r="Z565" s="99"/>
      <c r="AA565" s="99"/>
      <c r="AB565" s="99"/>
      <c r="AC565" s="99"/>
      <c r="AD565" s="99"/>
      <c r="AE565" s="99"/>
      <c r="AF565" s="99"/>
      <c r="AG565" s="99"/>
      <c r="AH565" s="99"/>
      <c r="AI565" s="99"/>
      <c r="AJ565" s="99"/>
      <c r="AK565" s="99"/>
      <c r="AL565" s="99"/>
      <c r="AM565" s="99"/>
      <c r="AN565" s="99"/>
      <c r="AO565" s="99"/>
      <c r="AP565" s="99"/>
      <c r="AQ565" s="99"/>
      <c r="AR565" s="99"/>
      <c r="AS565" s="99"/>
      <c r="AT565" s="99"/>
      <c r="AU565" s="99"/>
      <c r="AV565" s="99"/>
      <c r="AW565" s="99"/>
      <c r="AX565" s="99"/>
      <c r="AY565" s="99"/>
      <c r="AZ565" s="99"/>
      <c r="BA565" s="99"/>
    </row>
    <row r="566" spans="1:53" ht="15.75" customHeight="1" x14ac:dyDescent="0.25">
      <c r="A566" s="99"/>
      <c r="B566" s="100"/>
      <c r="C566" s="99"/>
      <c r="D566" s="99"/>
      <c r="E566" s="160"/>
      <c r="F566" s="99"/>
      <c r="G566" s="99"/>
      <c r="H566" s="99"/>
      <c r="I566" s="99"/>
      <c r="J566" s="161"/>
      <c r="K566" s="161"/>
      <c r="L566" s="161"/>
      <c r="M566" s="161"/>
      <c r="N566" s="99"/>
      <c r="O566" s="99"/>
      <c r="P566" s="161"/>
      <c r="Q566" s="161"/>
      <c r="R566" s="161"/>
      <c r="S566" s="161"/>
      <c r="T566" s="161"/>
      <c r="U566" s="161"/>
      <c r="V566" s="161"/>
      <c r="W566" s="161"/>
      <c r="X566" s="161"/>
      <c r="Y566" s="161"/>
      <c r="Z566" s="99"/>
      <c r="AA566" s="99"/>
      <c r="AB566" s="99"/>
      <c r="AC566" s="99"/>
      <c r="AD566" s="99"/>
      <c r="AE566" s="99"/>
      <c r="AF566" s="99"/>
      <c r="AG566" s="99"/>
      <c r="AH566" s="99"/>
      <c r="AI566" s="99"/>
      <c r="AJ566" s="99"/>
      <c r="AK566" s="99"/>
      <c r="AL566" s="99"/>
      <c r="AM566" s="99"/>
      <c r="AN566" s="99"/>
      <c r="AO566" s="99"/>
      <c r="AP566" s="99"/>
      <c r="AQ566" s="99"/>
      <c r="AR566" s="99"/>
      <c r="AS566" s="99"/>
      <c r="AT566" s="99"/>
      <c r="AU566" s="99"/>
      <c r="AV566" s="99"/>
      <c r="AW566" s="99"/>
      <c r="AX566" s="99"/>
      <c r="AY566" s="99"/>
      <c r="AZ566" s="99"/>
      <c r="BA566" s="99"/>
    </row>
    <row r="567" spans="1:53" ht="15.75" customHeight="1" x14ac:dyDescent="0.25">
      <c r="A567" s="99"/>
      <c r="B567" s="100"/>
      <c r="C567" s="99"/>
      <c r="D567" s="99"/>
      <c r="E567" s="160"/>
      <c r="F567" s="99"/>
      <c r="G567" s="99"/>
      <c r="H567" s="99"/>
      <c r="I567" s="99"/>
      <c r="J567" s="161"/>
      <c r="K567" s="161"/>
      <c r="L567" s="161"/>
      <c r="M567" s="161"/>
      <c r="N567" s="99"/>
      <c r="O567" s="99"/>
      <c r="P567" s="161"/>
      <c r="Q567" s="161"/>
      <c r="R567" s="161"/>
      <c r="S567" s="161"/>
      <c r="T567" s="161"/>
      <c r="U567" s="161"/>
      <c r="V567" s="161"/>
      <c r="W567" s="161"/>
      <c r="X567" s="161"/>
      <c r="Y567" s="161"/>
      <c r="Z567" s="99"/>
      <c r="AA567" s="99"/>
      <c r="AB567" s="99"/>
      <c r="AC567" s="99"/>
      <c r="AD567" s="99"/>
      <c r="AE567" s="99"/>
      <c r="AF567" s="99"/>
      <c r="AG567" s="99"/>
      <c r="AH567" s="99"/>
      <c r="AI567" s="99"/>
      <c r="AJ567" s="99"/>
      <c r="AK567" s="99"/>
      <c r="AL567" s="99"/>
      <c r="AM567" s="99"/>
      <c r="AN567" s="99"/>
      <c r="AO567" s="99"/>
      <c r="AP567" s="99"/>
      <c r="AQ567" s="99"/>
      <c r="AR567" s="99"/>
      <c r="AS567" s="99"/>
      <c r="AT567" s="99"/>
      <c r="AU567" s="99"/>
      <c r="AV567" s="99"/>
      <c r="AW567" s="99"/>
      <c r="AX567" s="99"/>
      <c r="AY567" s="99"/>
      <c r="AZ567" s="99"/>
      <c r="BA567" s="99"/>
    </row>
    <row r="568" spans="1:53" ht="15.75" customHeight="1" x14ac:dyDescent="0.25">
      <c r="A568" s="99"/>
      <c r="B568" s="100"/>
      <c r="C568" s="99"/>
      <c r="D568" s="99"/>
      <c r="E568" s="160"/>
      <c r="F568" s="99"/>
      <c r="G568" s="99"/>
      <c r="H568" s="99"/>
      <c r="I568" s="99"/>
      <c r="J568" s="161"/>
      <c r="K568" s="161"/>
      <c r="L568" s="161"/>
      <c r="M568" s="161"/>
      <c r="N568" s="99"/>
      <c r="O568" s="99"/>
      <c r="P568" s="161"/>
      <c r="Q568" s="161"/>
      <c r="R568" s="161"/>
      <c r="S568" s="161"/>
      <c r="T568" s="161"/>
      <c r="U568" s="161"/>
      <c r="V568" s="161"/>
      <c r="W568" s="161"/>
      <c r="X568" s="161"/>
      <c r="Y568" s="161"/>
      <c r="Z568" s="99"/>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99"/>
      <c r="AY568" s="99"/>
      <c r="AZ568" s="99"/>
      <c r="BA568" s="99"/>
    </row>
    <row r="569" spans="1:53" ht="15.75" customHeight="1" x14ac:dyDescent="0.25">
      <c r="A569" s="99"/>
      <c r="B569" s="100"/>
      <c r="C569" s="99"/>
      <c r="D569" s="99"/>
      <c r="E569" s="160"/>
      <c r="F569" s="99"/>
      <c r="G569" s="99"/>
      <c r="H569" s="99"/>
      <c r="I569" s="99"/>
      <c r="J569" s="161"/>
      <c r="K569" s="161"/>
      <c r="L569" s="161"/>
      <c r="M569" s="161"/>
      <c r="N569" s="99"/>
      <c r="O569" s="99"/>
      <c r="P569" s="161"/>
      <c r="Q569" s="161"/>
      <c r="R569" s="161"/>
      <c r="S569" s="161"/>
      <c r="T569" s="161"/>
      <c r="U569" s="161"/>
      <c r="V569" s="161"/>
      <c r="W569" s="161"/>
      <c r="X569" s="161"/>
      <c r="Y569" s="161"/>
      <c r="Z569" s="99"/>
      <c r="AA569" s="99"/>
      <c r="AB569" s="99"/>
      <c r="AC569" s="99"/>
      <c r="AD569" s="99"/>
      <c r="AE569" s="99"/>
      <c r="AF569" s="99"/>
      <c r="AG569" s="99"/>
      <c r="AH569" s="99"/>
      <c r="AI569" s="99"/>
      <c r="AJ569" s="99"/>
      <c r="AK569" s="99"/>
      <c r="AL569" s="99"/>
      <c r="AM569" s="99"/>
      <c r="AN569" s="99"/>
      <c r="AO569" s="99"/>
      <c r="AP569" s="99"/>
      <c r="AQ569" s="99"/>
      <c r="AR569" s="99"/>
      <c r="AS569" s="99"/>
      <c r="AT569" s="99"/>
      <c r="AU569" s="99"/>
      <c r="AV569" s="99"/>
      <c r="AW569" s="99"/>
      <c r="AX569" s="99"/>
      <c r="AY569" s="99"/>
      <c r="AZ569" s="99"/>
      <c r="BA569" s="99"/>
    </row>
    <row r="570" spans="1:53" ht="15.75" customHeight="1" x14ac:dyDescent="0.25">
      <c r="A570" s="99"/>
      <c r="B570" s="100"/>
      <c r="C570" s="99"/>
      <c r="D570" s="99"/>
      <c r="E570" s="160"/>
      <c r="F570" s="99"/>
      <c r="G570" s="99"/>
      <c r="H570" s="99"/>
      <c r="I570" s="99"/>
      <c r="J570" s="161"/>
      <c r="K570" s="161"/>
      <c r="L570" s="161"/>
      <c r="M570" s="161"/>
      <c r="N570" s="99"/>
      <c r="O570" s="99"/>
      <c r="P570" s="161"/>
      <c r="Q570" s="161"/>
      <c r="R570" s="161"/>
      <c r="S570" s="161"/>
      <c r="T570" s="161"/>
      <c r="U570" s="161"/>
      <c r="V570" s="161"/>
      <c r="W570" s="161"/>
      <c r="X570" s="161"/>
      <c r="Y570" s="161"/>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99"/>
      <c r="AY570" s="99"/>
      <c r="AZ570" s="99"/>
      <c r="BA570" s="99"/>
    </row>
    <row r="571" spans="1:53" ht="15.75" customHeight="1" x14ac:dyDescent="0.25">
      <c r="A571" s="99"/>
      <c r="B571" s="100"/>
      <c r="C571" s="99"/>
      <c r="D571" s="99"/>
      <c r="E571" s="160"/>
      <c r="F571" s="99"/>
      <c r="G571" s="99"/>
      <c r="H571" s="99"/>
      <c r="I571" s="99"/>
      <c r="J571" s="161"/>
      <c r="K571" s="161"/>
      <c r="L571" s="161"/>
      <c r="M571" s="161"/>
      <c r="N571" s="99"/>
      <c r="O571" s="99"/>
      <c r="P571" s="161"/>
      <c r="Q571" s="161"/>
      <c r="R571" s="161"/>
      <c r="S571" s="161"/>
      <c r="T571" s="161"/>
      <c r="U571" s="161"/>
      <c r="V571" s="161"/>
      <c r="W571" s="161"/>
      <c r="X571" s="161"/>
      <c r="Y571" s="161"/>
      <c r="Z571" s="99"/>
      <c r="AA571" s="99"/>
      <c r="AB571" s="99"/>
      <c r="AC571" s="99"/>
      <c r="AD571" s="99"/>
      <c r="AE571" s="99"/>
      <c r="AF571" s="99"/>
      <c r="AG571" s="99"/>
      <c r="AH571" s="99"/>
      <c r="AI571" s="99"/>
      <c r="AJ571" s="99"/>
      <c r="AK571" s="99"/>
      <c r="AL571" s="99"/>
      <c r="AM571" s="99"/>
      <c r="AN571" s="99"/>
      <c r="AO571" s="99"/>
      <c r="AP571" s="99"/>
      <c r="AQ571" s="99"/>
      <c r="AR571" s="99"/>
      <c r="AS571" s="99"/>
      <c r="AT571" s="99"/>
      <c r="AU571" s="99"/>
      <c r="AV571" s="99"/>
      <c r="AW571" s="99"/>
      <c r="AX571" s="99"/>
      <c r="AY571" s="99"/>
      <c r="AZ571" s="99"/>
      <c r="BA571" s="99"/>
    </row>
    <row r="572" spans="1:53" ht="15.75" customHeight="1" x14ac:dyDescent="0.25">
      <c r="A572" s="99"/>
      <c r="B572" s="100"/>
      <c r="C572" s="99"/>
      <c r="D572" s="99"/>
      <c r="E572" s="160"/>
      <c r="F572" s="99"/>
      <c r="G572" s="99"/>
      <c r="H572" s="99"/>
      <c r="I572" s="99"/>
      <c r="J572" s="161"/>
      <c r="K572" s="161"/>
      <c r="L572" s="161"/>
      <c r="M572" s="161"/>
      <c r="N572" s="99"/>
      <c r="O572" s="99"/>
      <c r="P572" s="161"/>
      <c r="Q572" s="161"/>
      <c r="R572" s="161"/>
      <c r="S572" s="161"/>
      <c r="T572" s="161"/>
      <c r="U572" s="161"/>
      <c r="V572" s="161"/>
      <c r="W572" s="161"/>
      <c r="X572" s="161"/>
      <c r="Y572" s="161"/>
      <c r="Z572" s="99"/>
      <c r="AA572" s="99"/>
      <c r="AB572" s="99"/>
      <c r="AC572" s="99"/>
      <c r="AD572" s="99"/>
      <c r="AE572" s="99"/>
      <c r="AF572" s="99"/>
      <c r="AG572" s="99"/>
      <c r="AH572" s="99"/>
      <c r="AI572" s="99"/>
      <c r="AJ572" s="99"/>
      <c r="AK572" s="99"/>
      <c r="AL572" s="99"/>
      <c r="AM572" s="99"/>
      <c r="AN572" s="99"/>
      <c r="AO572" s="99"/>
      <c r="AP572" s="99"/>
      <c r="AQ572" s="99"/>
      <c r="AR572" s="99"/>
      <c r="AS572" s="99"/>
      <c r="AT572" s="99"/>
      <c r="AU572" s="99"/>
      <c r="AV572" s="99"/>
      <c r="AW572" s="99"/>
      <c r="AX572" s="99"/>
      <c r="AY572" s="99"/>
      <c r="AZ572" s="99"/>
      <c r="BA572" s="99"/>
    </row>
    <row r="573" spans="1:53" ht="15.75" customHeight="1" x14ac:dyDescent="0.25">
      <c r="A573" s="99"/>
      <c r="B573" s="100"/>
      <c r="C573" s="99"/>
      <c r="D573" s="99"/>
      <c r="E573" s="160"/>
      <c r="F573" s="99"/>
      <c r="G573" s="99"/>
      <c r="H573" s="99"/>
      <c r="I573" s="99"/>
      <c r="J573" s="161"/>
      <c r="K573" s="161"/>
      <c r="L573" s="161"/>
      <c r="M573" s="161"/>
      <c r="N573" s="99"/>
      <c r="O573" s="99"/>
      <c r="P573" s="161"/>
      <c r="Q573" s="161"/>
      <c r="R573" s="161"/>
      <c r="S573" s="161"/>
      <c r="T573" s="161"/>
      <c r="U573" s="161"/>
      <c r="V573" s="161"/>
      <c r="W573" s="161"/>
      <c r="X573" s="161"/>
      <c r="Y573" s="161"/>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9"/>
      <c r="AV573" s="99"/>
      <c r="AW573" s="99"/>
      <c r="AX573" s="99"/>
      <c r="AY573" s="99"/>
      <c r="AZ573" s="99"/>
      <c r="BA573" s="99"/>
    </row>
    <row r="574" spans="1:53" ht="15.75" customHeight="1" x14ac:dyDescent="0.25">
      <c r="A574" s="99"/>
      <c r="B574" s="100"/>
      <c r="C574" s="99"/>
      <c r="D574" s="99"/>
      <c r="E574" s="160"/>
      <c r="F574" s="99"/>
      <c r="G574" s="99"/>
      <c r="H574" s="99"/>
      <c r="I574" s="99"/>
      <c r="J574" s="161"/>
      <c r="K574" s="161"/>
      <c r="L574" s="161"/>
      <c r="M574" s="161"/>
      <c r="N574" s="99"/>
      <c r="O574" s="99"/>
      <c r="P574" s="161"/>
      <c r="Q574" s="161"/>
      <c r="R574" s="161"/>
      <c r="S574" s="161"/>
      <c r="T574" s="161"/>
      <c r="U574" s="161"/>
      <c r="V574" s="161"/>
      <c r="W574" s="161"/>
      <c r="X574" s="161"/>
      <c r="Y574" s="161"/>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99"/>
      <c r="AX574" s="99"/>
      <c r="AY574" s="99"/>
      <c r="AZ574" s="99"/>
      <c r="BA574" s="99"/>
    </row>
    <row r="575" spans="1:53" ht="15.75" customHeight="1" x14ac:dyDescent="0.25">
      <c r="A575" s="99"/>
      <c r="B575" s="100"/>
      <c r="C575" s="99"/>
      <c r="D575" s="99"/>
      <c r="E575" s="160"/>
      <c r="F575" s="99"/>
      <c r="G575" s="99"/>
      <c r="H575" s="99"/>
      <c r="I575" s="99"/>
      <c r="J575" s="161"/>
      <c r="K575" s="161"/>
      <c r="L575" s="161"/>
      <c r="M575" s="161"/>
      <c r="N575" s="99"/>
      <c r="O575" s="99"/>
      <c r="P575" s="161"/>
      <c r="Q575" s="161"/>
      <c r="R575" s="161"/>
      <c r="S575" s="161"/>
      <c r="T575" s="161"/>
      <c r="U575" s="161"/>
      <c r="V575" s="161"/>
      <c r="W575" s="161"/>
      <c r="X575" s="161"/>
      <c r="Y575" s="161"/>
      <c r="Z575" s="99"/>
      <c r="AA575" s="99"/>
      <c r="AB575" s="99"/>
      <c r="AC575" s="99"/>
      <c r="AD575" s="99"/>
      <c r="AE575" s="99"/>
      <c r="AF575" s="99"/>
      <c r="AG575" s="99"/>
      <c r="AH575" s="99"/>
      <c r="AI575" s="99"/>
      <c r="AJ575" s="99"/>
      <c r="AK575" s="99"/>
      <c r="AL575" s="99"/>
      <c r="AM575" s="99"/>
      <c r="AN575" s="99"/>
      <c r="AO575" s="99"/>
      <c r="AP575" s="99"/>
      <c r="AQ575" s="99"/>
      <c r="AR575" s="99"/>
      <c r="AS575" s="99"/>
      <c r="AT575" s="99"/>
      <c r="AU575" s="99"/>
      <c r="AV575" s="99"/>
      <c r="AW575" s="99"/>
      <c r="AX575" s="99"/>
      <c r="AY575" s="99"/>
      <c r="AZ575" s="99"/>
      <c r="BA575" s="99"/>
    </row>
    <row r="576" spans="1:53" ht="15.75" customHeight="1" x14ac:dyDescent="0.25">
      <c r="A576" s="99"/>
      <c r="B576" s="100"/>
      <c r="C576" s="99"/>
      <c r="D576" s="99"/>
      <c r="E576" s="160"/>
      <c r="F576" s="99"/>
      <c r="G576" s="99"/>
      <c r="H576" s="99"/>
      <c r="I576" s="99"/>
      <c r="J576" s="161"/>
      <c r="K576" s="161"/>
      <c r="L576" s="161"/>
      <c r="M576" s="161"/>
      <c r="N576" s="99"/>
      <c r="O576" s="99"/>
      <c r="P576" s="161"/>
      <c r="Q576" s="161"/>
      <c r="R576" s="161"/>
      <c r="S576" s="161"/>
      <c r="T576" s="161"/>
      <c r="U576" s="161"/>
      <c r="V576" s="161"/>
      <c r="W576" s="161"/>
      <c r="X576" s="161"/>
      <c r="Y576" s="161"/>
      <c r="Z576" s="99"/>
      <c r="AA576" s="99"/>
      <c r="AB576" s="99"/>
      <c r="AC576" s="99"/>
      <c r="AD576" s="99"/>
      <c r="AE576" s="99"/>
      <c r="AF576" s="99"/>
      <c r="AG576" s="99"/>
      <c r="AH576" s="99"/>
      <c r="AI576" s="99"/>
      <c r="AJ576" s="99"/>
      <c r="AK576" s="99"/>
      <c r="AL576" s="99"/>
      <c r="AM576" s="99"/>
      <c r="AN576" s="99"/>
      <c r="AO576" s="99"/>
      <c r="AP576" s="99"/>
      <c r="AQ576" s="99"/>
      <c r="AR576" s="99"/>
      <c r="AS576" s="99"/>
      <c r="AT576" s="99"/>
      <c r="AU576" s="99"/>
      <c r="AV576" s="99"/>
      <c r="AW576" s="99"/>
      <c r="AX576" s="99"/>
      <c r="AY576" s="99"/>
      <c r="AZ576" s="99"/>
      <c r="BA576" s="99"/>
    </row>
    <row r="577" spans="1:53" ht="15.75" customHeight="1" x14ac:dyDescent="0.25">
      <c r="A577" s="99"/>
      <c r="B577" s="100"/>
      <c r="C577" s="99"/>
      <c r="D577" s="99"/>
      <c r="E577" s="160"/>
      <c r="F577" s="99"/>
      <c r="G577" s="99"/>
      <c r="H577" s="99"/>
      <c r="I577" s="99"/>
      <c r="J577" s="161"/>
      <c r="K577" s="161"/>
      <c r="L577" s="161"/>
      <c r="M577" s="161"/>
      <c r="N577" s="99"/>
      <c r="O577" s="99"/>
      <c r="P577" s="161"/>
      <c r="Q577" s="161"/>
      <c r="R577" s="161"/>
      <c r="S577" s="161"/>
      <c r="T577" s="161"/>
      <c r="U577" s="161"/>
      <c r="V577" s="161"/>
      <c r="W577" s="161"/>
      <c r="X577" s="161"/>
      <c r="Y577" s="161"/>
      <c r="Z577" s="99"/>
      <c r="AA577" s="99"/>
      <c r="AB577" s="99"/>
      <c r="AC577" s="99"/>
      <c r="AD577" s="99"/>
      <c r="AE577" s="99"/>
      <c r="AF577" s="99"/>
      <c r="AG577" s="99"/>
      <c r="AH577" s="99"/>
      <c r="AI577" s="99"/>
      <c r="AJ577" s="99"/>
      <c r="AK577" s="99"/>
      <c r="AL577" s="99"/>
      <c r="AM577" s="99"/>
      <c r="AN577" s="99"/>
      <c r="AO577" s="99"/>
      <c r="AP577" s="99"/>
      <c r="AQ577" s="99"/>
      <c r="AR577" s="99"/>
      <c r="AS577" s="99"/>
      <c r="AT577" s="99"/>
      <c r="AU577" s="99"/>
      <c r="AV577" s="99"/>
      <c r="AW577" s="99"/>
      <c r="AX577" s="99"/>
      <c r="AY577" s="99"/>
      <c r="AZ577" s="99"/>
      <c r="BA577" s="99"/>
    </row>
    <row r="578" spans="1:53" ht="15.75" customHeight="1" x14ac:dyDescent="0.25">
      <c r="A578" s="99"/>
      <c r="B578" s="100"/>
      <c r="C578" s="99"/>
      <c r="D578" s="99"/>
      <c r="E578" s="160"/>
      <c r="F578" s="99"/>
      <c r="G578" s="99"/>
      <c r="H578" s="99"/>
      <c r="I578" s="99"/>
      <c r="J578" s="161"/>
      <c r="K578" s="161"/>
      <c r="L578" s="161"/>
      <c r="M578" s="161"/>
      <c r="N578" s="99"/>
      <c r="O578" s="99"/>
      <c r="P578" s="161"/>
      <c r="Q578" s="161"/>
      <c r="R578" s="161"/>
      <c r="S578" s="161"/>
      <c r="T578" s="161"/>
      <c r="U578" s="161"/>
      <c r="V578" s="161"/>
      <c r="W578" s="161"/>
      <c r="X578" s="161"/>
      <c r="Y578" s="161"/>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99"/>
      <c r="AX578" s="99"/>
      <c r="AY578" s="99"/>
      <c r="AZ578" s="99"/>
      <c r="BA578" s="99"/>
    </row>
    <row r="579" spans="1:53" ht="15.75" customHeight="1" x14ac:dyDescent="0.25">
      <c r="A579" s="99"/>
      <c r="B579" s="100"/>
      <c r="C579" s="99"/>
      <c r="D579" s="99"/>
      <c r="E579" s="160"/>
      <c r="F579" s="99"/>
      <c r="G579" s="99"/>
      <c r="H579" s="99"/>
      <c r="I579" s="99"/>
      <c r="J579" s="161"/>
      <c r="K579" s="161"/>
      <c r="L579" s="161"/>
      <c r="M579" s="161"/>
      <c r="N579" s="99"/>
      <c r="O579" s="99"/>
      <c r="P579" s="161"/>
      <c r="Q579" s="161"/>
      <c r="R579" s="161"/>
      <c r="S579" s="161"/>
      <c r="T579" s="161"/>
      <c r="U579" s="161"/>
      <c r="V579" s="161"/>
      <c r="W579" s="161"/>
      <c r="X579" s="161"/>
      <c r="Y579" s="161"/>
      <c r="Z579" s="99"/>
      <c r="AA579" s="99"/>
      <c r="AB579" s="99"/>
      <c r="AC579" s="99"/>
      <c r="AD579" s="99"/>
      <c r="AE579" s="99"/>
      <c r="AF579" s="99"/>
      <c r="AG579" s="99"/>
      <c r="AH579" s="99"/>
      <c r="AI579" s="99"/>
      <c r="AJ579" s="99"/>
      <c r="AK579" s="99"/>
      <c r="AL579" s="99"/>
      <c r="AM579" s="99"/>
      <c r="AN579" s="99"/>
      <c r="AO579" s="99"/>
      <c r="AP579" s="99"/>
      <c r="AQ579" s="99"/>
      <c r="AR579" s="99"/>
      <c r="AS579" s="99"/>
      <c r="AT579" s="99"/>
      <c r="AU579" s="99"/>
      <c r="AV579" s="99"/>
      <c r="AW579" s="99"/>
      <c r="AX579" s="99"/>
      <c r="AY579" s="99"/>
      <c r="AZ579" s="99"/>
      <c r="BA579" s="99"/>
    </row>
    <row r="580" spans="1:53" ht="15.75" customHeight="1" x14ac:dyDescent="0.25">
      <c r="A580" s="99"/>
      <c r="B580" s="100"/>
      <c r="C580" s="99"/>
      <c r="D580" s="99"/>
      <c r="E580" s="160"/>
      <c r="F580" s="99"/>
      <c r="G580" s="99"/>
      <c r="H580" s="99"/>
      <c r="I580" s="99"/>
      <c r="J580" s="161"/>
      <c r="K580" s="161"/>
      <c r="L580" s="161"/>
      <c r="M580" s="161"/>
      <c r="N580" s="99"/>
      <c r="O580" s="99"/>
      <c r="P580" s="161"/>
      <c r="Q580" s="161"/>
      <c r="R580" s="161"/>
      <c r="S580" s="161"/>
      <c r="T580" s="161"/>
      <c r="U580" s="161"/>
      <c r="V580" s="161"/>
      <c r="W580" s="161"/>
      <c r="X580" s="161"/>
      <c r="Y580" s="161"/>
      <c r="Z580" s="99"/>
      <c r="AA580" s="99"/>
      <c r="AB580" s="99"/>
      <c r="AC580" s="99"/>
      <c r="AD580" s="99"/>
      <c r="AE580" s="99"/>
      <c r="AF580" s="99"/>
      <c r="AG580" s="99"/>
      <c r="AH580" s="99"/>
      <c r="AI580" s="99"/>
      <c r="AJ580" s="99"/>
      <c r="AK580" s="99"/>
      <c r="AL580" s="99"/>
      <c r="AM580" s="99"/>
      <c r="AN580" s="99"/>
      <c r="AO580" s="99"/>
      <c r="AP580" s="99"/>
      <c r="AQ580" s="99"/>
      <c r="AR580" s="99"/>
      <c r="AS580" s="99"/>
      <c r="AT580" s="99"/>
      <c r="AU580" s="99"/>
      <c r="AV580" s="99"/>
      <c r="AW580" s="99"/>
      <c r="AX580" s="99"/>
      <c r="AY580" s="99"/>
      <c r="AZ580" s="99"/>
      <c r="BA580" s="99"/>
    </row>
    <row r="581" spans="1:53" ht="15.75" customHeight="1" x14ac:dyDescent="0.25">
      <c r="A581" s="99"/>
      <c r="B581" s="100"/>
      <c r="C581" s="99"/>
      <c r="D581" s="99"/>
      <c r="E581" s="160"/>
      <c r="F581" s="99"/>
      <c r="G581" s="99"/>
      <c r="H581" s="99"/>
      <c r="I581" s="99"/>
      <c r="J581" s="161"/>
      <c r="K581" s="161"/>
      <c r="L581" s="161"/>
      <c r="M581" s="161"/>
      <c r="N581" s="99"/>
      <c r="O581" s="99"/>
      <c r="P581" s="161"/>
      <c r="Q581" s="161"/>
      <c r="R581" s="161"/>
      <c r="S581" s="161"/>
      <c r="T581" s="161"/>
      <c r="U581" s="161"/>
      <c r="V581" s="161"/>
      <c r="W581" s="161"/>
      <c r="X581" s="161"/>
      <c r="Y581" s="161"/>
      <c r="Z581" s="99"/>
      <c r="AA581" s="99"/>
      <c r="AB581" s="99"/>
      <c r="AC581" s="99"/>
      <c r="AD581" s="99"/>
      <c r="AE581" s="99"/>
      <c r="AF581" s="99"/>
      <c r="AG581" s="99"/>
      <c r="AH581" s="99"/>
      <c r="AI581" s="99"/>
      <c r="AJ581" s="99"/>
      <c r="AK581" s="99"/>
      <c r="AL581" s="99"/>
      <c r="AM581" s="99"/>
      <c r="AN581" s="99"/>
      <c r="AO581" s="99"/>
      <c r="AP581" s="99"/>
      <c r="AQ581" s="99"/>
      <c r="AR581" s="99"/>
      <c r="AS581" s="99"/>
      <c r="AT581" s="99"/>
      <c r="AU581" s="99"/>
      <c r="AV581" s="99"/>
      <c r="AW581" s="99"/>
      <c r="AX581" s="99"/>
      <c r="AY581" s="99"/>
      <c r="AZ581" s="99"/>
      <c r="BA581" s="99"/>
    </row>
    <row r="582" spans="1:53" ht="15.75" customHeight="1" x14ac:dyDescent="0.25">
      <c r="A582" s="99"/>
      <c r="B582" s="100"/>
      <c r="C582" s="99"/>
      <c r="D582" s="99"/>
      <c r="E582" s="160"/>
      <c r="F582" s="99"/>
      <c r="G582" s="99"/>
      <c r="H582" s="99"/>
      <c r="I582" s="99"/>
      <c r="J582" s="161"/>
      <c r="K582" s="161"/>
      <c r="L582" s="161"/>
      <c r="M582" s="161"/>
      <c r="N582" s="99"/>
      <c r="O582" s="99"/>
      <c r="P582" s="161"/>
      <c r="Q582" s="161"/>
      <c r="R582" s="161"/>
      <c r="S582" s="161"/>
      <c r="T582" s="161"/>
      <c r="U582" s="161"/>
      <c r="V582" s="161"/>
      <c r="W582" s="161"/>
      <c r="X582" s="161"/>
      <c r="Y582" s="161"/>
      <c r="Z582" s="99"/>
      <c r="AA582" s="99"/>
      <c r="AB582" s="99"/>
      <c r="AC582" s="99"/>
      <c r="AD582" s="99"/>
      <c r="AE582" s="99"/>
      <c r="AF582" s="99"/>
      <c r="AG582" s="99"/>
      <c r="AH582" s="99"/>
      <c r="AI582" s="99"/>
      <c r="AJ582" s="99"/>
      <c r="AK582" s="99"/>
      <c r="AL582" s="99"/>
      <c r="AM582" s="99"/>
      <c r="AN582" s="99"/>
      <c r="AO582" s="99"/>
      <c r="AP582" s="99"/>
      <c r="AQ582" s="99"/>
      <c r="AR582" s="99"/>
      <c r="AS582" s="99"/>
      <c r="AT582" s="99"/>
      <c r="AU582" s="99"/>
      <c r="AV582" s="99"/>
      <c r="AW582" s="99"/>
      <c r="AX582" s="99"/>
      <c r="AY582" s="99"/>
      <c r="AZ582" s="99"/>
      <c r="BA582" s="99"/>
    </row>
    <row r="583" spans="1:53" ht="15.75" customHeight="1" x14ac:dyDescent="0.25">
      <c r="A583" s="99"/>
      <c r="B583" s="100"/>
      <c r="C583" s="99"/>
      <c r="D583" s="99"/>
      <c r="E583" s="160"/>
      <c r="F583" s="99"/>
      <c r="G583" s="99"/>
      <c r="H583" s="99"/>
      <c r="I583" s="99"/>
      <c r="J583" s="161"/>
      <c r="K583" s="161"/>
      <c r="L583" s="161"/>
      <c r="M583" s="161"/>
      <c r="N583" s="99"/>
      <c r="O583" s="99"/>
      <c r="P583" s="161"/>
      <c r="Q583" s="161"/>
      <c r="R583" s="161"/>
      <c r="S583" s="161"/>
      <c r="T583" s="161"/>
      <c r="U583" s="161"/>
      <c r="V583" s="161"/>
      <c r="W583" s="161"/>
      <c r="X583" s="161"/>
      <c r="Y583" s="161"/>
      <c r="Z583" s="99"/>
      <c r="AA583" s="99"/>
      <c r="AB583" s="99"/>
      <c r="AC583" s="99"/>
      <c r="AD583" s="99"/>
      <c r="AE583" s="99"/>
      <c r="AF583" s="99"/>
      <c r="AG583" s="99"/>
      <c r="AH583" s="99"/>
      <c r="AI583" s="99"/>
      <c r="AJ583" s="99"/>
      <c r="AK583" s="99"/>
      <c r="AL583" s="99"/>
      <c r="AM583" s="99"/>
      <c r="AN583" s="99"/>
      <c r="AO583" s="99"/>
      <c r="AP583" s="99"/>
      <c r="AQ583" s="99"/>
      <c r="AR583" s="99"/>
      <c r="AS583" s="99"/>
      <c r="AT583" s="99"/>
      <c r="AU583" s="99"/>
      <c r="AV583" s="99"/>
      <c r="AW583" s="99"/>
      <c r="AX583" s="99"/>
      <c r="AY583" s="99"/>
      <c r="AZ583" s="99"/>
      <c r="BA583" s="99"/>
    </row>
    <row r="584" spans="1:53" ht="15.75" customHeight="1" x14ac:dyDescent="0.25">
      <c r="A584" s="99"/>
      <c r="B584" s="100"/>
      <c r="C584" s="99"/>
      <c r="D584" s="99"/>
      <c r="E584" s="160"/>
      <c r="F584" s="99"/>
      <c r="G584" s="99"/>
      <c r="H584" s="99"/>
      <c r="I584" s="99"/>
      <c r="J584" s="161"/>
      <c r="K584" s="161"/>
      <c r="L584" s="161"/>
      <c r="M584" s="161"/>
      <c r="N584" s="99"/>
      <c r="O584" s="99"/>
      <c r="P584" s="161"/>
      <c r="Q584" s="161"/>
      <c r="R584" s="161"/>
      <c r="S584" s="161"/>
      <c r="T584" s="161"/>
      <c r="U584" s="161"/>
      <c r="V584" s="161"/>
      <c r="W584" s="161"/>
      <c r="X584" s="161"/>
      <c r="Y584" s="161"/>
      <c r="Z584" s="99"/>
      <c r="AA584" s="99"/>
      <c r="AB584" s="99"/>
      <c r="AC584" s="99"/>
      <c r="AD584" s="99"/>
      <c r="AE584" s="99"/>
      <c r="AF584" s="99"/>
      <c r="AG584" s="99"/>
      <c r="AH584" s="99"/>
      <c r="AI584" s="99"/>
      <c r="AJ584" s="99"/>
      <c r="AK584" s="99"/>
      <c r="AL584" s="99"/>
      <c r="AM584" s="99"/>
      <c r="AN584" s="99"/>
      <c r="AO584" s="99"/>
      <c r="AP584" s="99"/>
      <c r="AQ584" s="99"/>
      <c r="AR584" s="99"/>
      <c r="AS584" s="99"/>
      <c r="AT584" s="99"/>
      <c r="AU584" s="99"/>
      <c r="AV584" s="99"/>
      <c r="AW584" s="99"/>
      <c r="AX584" s="99"/>
      <c r="AY584" s="99"/>
      <c r="AZ584" s="99"/>
      <c r="BA584" s="99"/>
    </row>
    <row r="585" spans="1:53" ht="15.75" customHeight="1" x14ac:dyDescent="0.25">
      <c r="A585" s="99"/>
      <c r="B585" s="100"/>
      <c r="C585" s="99"/>
      <c r="D585" s="99"/>
      <c r="E585" s="160"/>
      <c r="F585" s="99"/>
      <c r="G585" s="99"/>
      <c r="H585" s="99"/>
      <c r="I585" s="99"/>
      <c r="J585" s="161"/>
      <c r="K585" s="161"/>
      <c r="L585" s="161"/>
      <c r="M585" s="161"/>
      <c r="N585" s="99"/>
      <c r="O585" s="99"/>
      <c r="P585" s="161"/>
      <c r="Q585" s="161"/>
      <c r="R585" s="161"/>
      <c r="S585" s="161"/>
      <c r="T585" s="161"/>
      <c r="U585" s="161"/>
      <c r="V585" s="161"/>
      <c r="W585" s="161"/>
      <c r="X585" s="161"/>
      <c r="Y585" s="161"/>
      <c r="Z585" s="99"/>
      <c r="AA585" s="99"/>
      <c r="AB585" s="99"/>
      <c r="AC585" s="99"/>
      <c r="AD585" s="99"/>
      <c r="AE585" s="99"/>
      <c r="AF585" s="99"/>
      <c r="AG585" s="99"/>
      <c r="AH585" s="99"/>
      <c r="AI585" s="99"/>
      <c r="AJ585" s="99"/>
      <c r="AK585" s="99"/>
      <c r="AL585" s="99"/>
      <c r="AM585" s="99"/>
      <c r="AN585" s="99"/>
      <c r="AO585" s="99"/>
      <c r="AP585" s="99"/>
      <c r="AQ585" s="99"/>
      <c r="AR585" s="99"/>
      <c r="AS585" s="99"/>
      <c r="AT585" s="99"/>
      <c r="AU585" s="99"/>
      <c r="AV585" s="99"/>
      <c r="AW585" s="99"/>
      <c r="AX585" s="99"/>
      <c r="AY585" s="99"/>
      <c r="AZ585" s="99"/>
      <c r="BA585" s="99"/>
    </row>
    <row r="586" spans="1:53" ht="15.75" customHeight="1" x14ac:dyDescent="0.25">
      <c r="A586" s="99"/>
      <c r="B586" s="100"/>
      <c r="C586" s="99"/>
      <c r="D586" s="99"/>
      <c r="E586" s="160"/>
      <c r="F586" s="99"/>
      <c r="G586" s="99"/>
      <c r="H586" s="99"/>
      <c r="I586" s="99"/>
      <c r="J586" s="161"/>
      <c r="K586" s="161"/>
      <c r="L586" s="161"/>
      <c r="M586" s="161"/>
      <c r="N586" s="99"/>
      <c r="O586" s="99"/>
      <c r="P586" s="161"/>
      <c r="Q586" s="161"/>
      <c r="R586" s="161"/>
      <c r="S586" s="161"/>
      <c r="T586" s="161"/>
      <c r="U586" s="161"/>
      <c r="V586" s="161"/>
      <c r="W586" s="161"/>
      <c r="X586" s="161"/>
      <c r="Y586" s="161"/>
      <c r="Z586" s="99"/>
      <c r="AA586" s="99"/>
      <c r="AB586" s="99"/>
      <c r="AC586" s="99"/>
      <c r="AD586" s="99"/>
      <c r="AE586" s="99"/>
      <c r="AF586" s="99"/>
      <c r="AG586" s="99"/>
      <c r="AH586" s="99"/>
      <c r="AI586" s="99"/>
      <c r="AJ586" s="99"/>
      <c r="AK586" s="99"/>
      <c r="AL586" s="99"/>
      <c r="AM586" s="99"/>
      <c r="AN586" s="99"/>
      <c r="AO586" s="99"/>
      <c r="AP586" s="99"/>
      <c r="AQ586" s="99"/>
      <c r="AR586" s="99"/>
      <c r="AS586" s="99"/>
      <c r="AT586" s="99"/>
      <c r="AU586" s="99"/>
      <c r="AV586" s="99"/>
      <c r="AW586" s="99"/>
      <c r="AX586" s="99"/>
      <c r="AY586" s="99"/>
      <c r="AZ586" s="99"/>
      <c r="BA586" s="99"/>
    </row>
    <row r="587" spans="1:53" ht="15.75" customHeight="1" x14ac:dyDescent="0.25">
      <c r="A587" s="99"/>
      <c r="B587" s="100"/>
      <c r="C587" s="99"/>
      <c r="D587" s="99"/>
      <c r="E587" s="160"/>
      <c r="F587" s="99"/>
      <c r="G587" s="99"/>
      <c r="H587" s="99"/>
      <c r="I587" s="99"/>
      <c r="J587" s="161"/>
      <c r="K587" s="161"/>
      <c r="L587" s="161"/>
      <c r="M587" s="161"/>
      <c r="N587" s="99"/>
      <c r="O587" s="99"/>
      <c r="P587" s="161"/>
      <c r="Q587" s="161"/>
      <c r="R587" s="161"/>
      <c r="S587" s="161"/>
      <c r="T587" s="161"/>
      <c r="U587" s="161"/>
      <c r="V587" s="161"/>
      <c r="W587" s="161"/>
      <c r="X587" s="161"/>
      <c r="Y587" s="161"/>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row>
    <row r="588" spans="1:53" ht="15.75" customHeight="1" x14ac:dyDescent="0.25">
      <c r="A588" s="99"/>
      <c r="B588" s="100"/>
      <c r="C588" s="99"/>
      <c r="D588" s="99"/>
      <c r="E588" s="160"/>
      <c r="F588" s="99"/>
      <c r="G588" s="99"/>
      <c r="H588" s="99"/>
      <c r="I588" s="99"/>
      <c r="J588" s="161"/>
      <c r="K588" s="161"/>
      <c r="L588" s="161"/>
      <c r="M588" s="161"/>
      <c r="N588" s="99"/>
      <c r="O588" s="99"/>
      <c r="P588" s="161"/>
      <c r="Q588" s="161"/>
      <c r="R588" s="161"/>
      <c r="S588" s="161"/>
      <c r="T588" s="161"/>
      <c r="U588" s="161"/>
      <c r="V588" s="161"/>
      <c r="W588" s="161"/>
      <c r="X588" s="161"/>
      <c r="Y588" s="161"/>
      <c r="Z588" s="99"/>
      <c r="AA588" s="99"/>
      <c r="AB588" s="99"/>
      <c r="AC588" s="99"/>
      <c r="AD588" s="99"/>
      <c r="AE588" s="99"/>
      <c r="AF588" s="99"/>
      <c r="AG588" s="99"/>
      <c r="AH588" s="99"/>
      <c r="AI588" s="99"/>
      <c r="AJ588" s="99"/>
      <c r="AK588" s="99"/>
      <c r="AL588" s="99"/>
      <c r="AM588" s="99"/>
      <c r="AN588" s="99"/>
      <c r="AO588" s="99"/>
      <c r="AP588" s="99"/>
      <c r="AQ588" s="99"/>
      <c r="AR588" s="99"/>
      <c r="AS588" s="99"/>
      <c r="AT588" s="99"/>
      <c r="AU588" s="99"/>
      <c r="AV588" s="99"/>
      <c r="AW588" s="99"/>
      <c r="AX588" s="99"/>
      <c r="AY588" s="99"/>
      <c r="AZ588" s="99"/>
      <c r="BA588" s="99"/>
    </row>
    <row r="589" spans="1:53" ht="15.75" customHeight="1" x14ac:dyDescent="0.25">
      <c r="A589" s="99"/>
      <c r="B589" s="100"/>
      <c r="C589" s="99"/>
      <c r="D589" s="99"/>
      <c r="E589" s="160"/>
      <c r="F589" s="99"/>
      <c r="G589" s="99"/>
      <c r="H589" s="99"/>
      <c r="I589" s="99"/>
      <c r="J589" s="161"/>
      <c r="K589" s="161"/>
      <c r="L589" s="161"/>
      <c r="M589" s="161"/>
      <c r="N589" s="99"/>
      <c r="O589" s="99"/>
      <c r="P589" s="161"/>
      <c r="Q589" s="161"/>
      <c r="R589" s="161"/>
      <c r="S589" s="161"/>
      <c r="T589" s="161"/>
      <c r="U589" s="161"/>
      <c r="V589" s="161"/>
      <c r="W589" s="161"/>
      <c r="X589" s="161"/>
      <c r="Y589" s="161"/>
      <c r="Z589" s="99"/>
      <c r="AA589" s="99"/>
      <c r="AB589" s="99"/>
      <c r="AC589" s="99"/>
      <c r="AD589" s="99"/>
      <c r="AE589" s="99"/>
      <c r="AF589" s="99"/>
      <c r="AG589" s="99"/>
      <c r="AH589" s="99"/>
      <c r="AI589" s="99"/>
      <c r="AJ589" s="99"/>
      <c r="AK589" s="99"/>
      <c r="AL589" s="99"/>
      <c r="AM589" s="99"/>
      <c r="AN589" s="99"/>
      <c r="AO589" s="99"/>
      <c r="AP589" s="99"/>
      <c r="AQ589" s="99"/>
      <c r="AR589" s="99"/>
      <c r="AS589" s="99"/>
      <c r="AT589" s="99"/>
      <c r="AU589" s="99"/>
      <c r="AV589" s="99"/>
      <c r="AW589" s="99"/>
      <c r="AX589" s="99"/>
      <c r="AY589" s="99"/>
      <c r="AZ589" s="99"/>
      <c r="BA589" s="99"/>
    </row>
    <row r="590" spans="1:53" ht="15.75" customHeight="1" x14ac:dyDescent="0.25">
      <c r="A590" s="99"/>
      <c r="B590" s="100"/>
      <c r="C590" s="99"/>
      <c r="D590" s="99"/>
      <c r="E590" s="160"/>
      <c r="F590" s="99"/>
      <c r="G590" s="99"/>
      <c r="H590" s="99"/>
      <c r="I590" s="99"/>
      <c r="J590" s="161"/>
      <c r="K590" s="161"/>
      <c r="L590" s="161"/>
      <c r="M590" s="161"/>
      <c r="N590" s="99"/>
      <c r="O590" s="99"/>
      <c r="P590" s="161"/>
      <c r="Q590" s="161"/>
      <c r="R590" s="161"/>
      <c r="S590" s="161"/>
      <c r="T590" s="161"/>
      <c r="U590" s="161"/>
      <c r="V590" s="161"/>
      <c r="W590" s="161"/>
      <c r="X590" s="161"/>
      <c r="Y590" s="161"/>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99"/>
      <c r="AY590" s="99"/>
      <c r="AZ590" s="99"/>
      <c r="BA590" s="99"/>
    </row>
    <row r="591" spans="1:53" ht="15.75" customHeight="1" x14ac:dyDescent="0.25">
      <c r="A591" s="99"/>
      <c r="B591" s="100"/>
      <c r="C591" s="99"/>
      <c r="D591" s="99"/>
      <c r="E591" s="160"/>
      <c r="F591" s="99"/>
      <c r="G591" s="99"/>
      <c r="H591" s="99"/>
      <c r="I591" s="99"/>
      <c r="J591" s="161"/>
      <c r="K591" s="161"/>
      <c r="L591" s="161"/>
      <c r="M591" s="161"/>
      <c r="N591" s="99"/>
      <c r="O591" s="99"/>
      <c r="P591" s="161"/>
      <c r="Q591" s="161"/>
      <c r="R591" s="161"/>
      <c r="S591" s="161"/>
      <c r="T591" s="161"/>
      <c r="U591" s="161"/>
      <c r="V591" s="161"/>
      <c r="W591" s="161"/>
      <c r="X591" s="161"/>
      <c r="Y591" s="161"/>
      <c r="Z591" s="99"/>
      <c r="AA591" s="99"/>
      <c r="AB591" s="99"/>
      <c r="AC591" s="99"/>
      <c r="AD591" s="99"/>
      <c r="AE591" s="99"/>
      <c r="AF591" s="99"/>
      <c r="AG591" s="99"/>
      <c r="AH591" s="99"/>
      <c r="AI591" s="99"/>
      <c r="AJ591" s="99"/>
      <c r="AK591" s="99"/>
      <c r="AL591" s="99"/>
      <c r="AM591" s="99"/>
      <c r="AN591" s="99"/>
      <c r="AO591" s="99"/>
      <c r="AP591" s="99"/>
      <c r="AQ591" s="99"/>
      <c r="AR591" s="99"/>
      <c r="AS591" s="99"/>
      <c r="AT591" s="99"/>
      <c r="AU591" s="99"/>
      <c r="AV591" s="99"/>
      <c r="AW591" s="99"/>
      <c r="AX591" s="99"/>
      <c r="AY591" s="99"/>
      <c r="AZ591" s="99"/>
      <c r="BA591" s="99"/>
    </row>
    <row r="592" spans="1:53" ht="15.75" customHeight="1" x14ac:dyDescent="0.25">
      <c r="A592" s="99"/>
      <c r="B592" s="100"/>
      <c r="C592" s="99"/>
      <c r="D592" s="99"/>
      <c r="E592" s="160"/>
      <c r="F592" s="99"/>
      <c r="G592" s="99"/>
      <c r="H592" s="99"/>
      <c r="I592" s="99"/>
      <c r="J592" s="161"/>
      <c r="K592" s="161"/>
      <c r="L592" s="161"/>
      <c r="M592" s="161"/>
      <c r="N592" s="99"/>
      <c r="O592" s="99"/>
      <c r="P592" s="161"/>
      <c r="Q592" s="161"/>
      <c r="R592" s="161"/>
      <c r="S592" s="161"/>
      <c r="T592" s="161"/>
      <c r="U592" s="161"/>
      <c r="V592" s="161"/>
      <c r="W592" s="161"/>
      <c r="X592" s="161"/>
      <c r="Y592" s="161"/>
      <c r="Z592" s="99"/>
      <c r="AA592" s="99"/>
      <c r="AB592" s="99"/>
      <c r="AC592" s="99"/>
      <c r="AD592" s="99"/>
      <c r="AE592" s="99"/>
      <c r="AF592" s="99"/>
      <c r="AG592" s="99"/>
      <c r="AH592" s="99"/>
      <c r="AI592" s="99"/>
      <c r="AJ592" s="99"/>
      <c r="AK592" s="99"/>
      <c r="AL592" s="99"/>
      <c r="AM592" s="99"/>
      <c r="AN592" s="99"/>
      <c r="AO592" s="99"/>
      <c r="AP592" s="99"/>
      <c r="AQ592" s="99"/>
      <c r="AR592" s="99"/>
      <c r="AS592" s="99"/>
      <c r="AT592" s="99"/>
      <c r="AU592" s="99"/>
      <c r="AV592" s="99"/>
      <c r="AW592" s="99"/>
      <c r="AX592" s="99"/>
      <c r="AY592" s="99"/>
      <c r="AZ592" s="99"/>
      <c r="BA592" s="99"/>
    </row>
    <row r="593" spans="1:53" ht="15.75" customHeight="1" x14ac:dyDescent="0.25">
      <c r="A593" s="99"/>
      <c r="B593" s="100"/>
      <c r="C593" s="99"/>
      <c r="D593" s="99"/>
      <c r="E593" s="160"/>
      <c r="F593" s="99"/>
      <c r="G593" s="99"/>
      <c r="H593" s="99"/>
      <c r="I593" s="99"/>
      <c r="J593" s="161"/>
      <c r="K593" s="161"/>
      <c r="L593" s="161"/>
      <c r="M593" s="161"/>
      <c r="N593" s="99"/>
      <c r="O593" s="99"/>
      <c r="P593" s="161"/>
      <c r="Q593" s="161"/>
      <c r="R593" s="161"/>
      <c r="S593" s="161"/>
      <c r="T593" s="161"/>
      <c r="U593" s="161"/>
      <c r="V593" s="161"/>
      <c r="W593" s="161"/>
      <c r="X593" s="161"/>
      <c r="Y593" s="161"/>
      <c r="Z593" s="99"/>
      <c r="AA593" s="99"/>
      <c r="AB593" s="99"/>
      <c r="AC593" s="99"/>
      <c r="AD593" s="99"/>
      <c r="AE593" s="99"/>
      <c r="AF593" s="99"/>
      <c r="AG593" s="99"/>
      <c r="AH593" s="99"/>
      <c r="AI593" s="99"/>
      <c r="AJ593" s="99"/>
      <c r="AK593" s="99"/>
      <c r="AL593" s="99"/>
      <c r="AM593" s="99"/>
      <c r="AN593" s="99"/>
      <c r="AO593" s="99"/>
      <c r="AP593" s="99"/>
      <c r="AQ593" s="99"/>
      <c r="AR593" s="99"/>
      <c r="AS593" s="99"/>
      <c r="AT593" s="99"/>
      <c r="AU593" s="99"/>
      <c r="AV593" s="99"/>
      <c r="AW593" s="99"/>
      <c r="AX593" s="99"/>
      <c r="AY593" s="99"/>
      <c r="AZ593" s="99"/>
      <c r="BA593" s="99"/>
    </row>
    <row r="594" spans="1:53" ht="15.75" customHeight="1" x14ac:dyDescent="0.25">
      <c r="A594" s="99"/>
      <c r="B594" s="100"/>
      <c r="C594" s="99"/>
      <c r="D594" s="99"/>
      <c r="E594" s="160"/>
      <c r="F594" s="99"/>
      <c r="G594" s="99"/>
      <c r="H594" s="99"/>
      <c r="I594" s="99"/>
      <c r="J594" s="161"/>
      <c r="K594" s="161"/>
      <c r="L594" s="161"/>
      <c r="M594" s="161"/>
      <c r="N594" s="99"/>
      <c r="O594" s="99"/>
      <c r="P594" s="161"/>
      <c r="Q594" s="161"/>
      <c r="R594" s="161"/>
      <c r="S594" s="161"/>
      <c r="T594" s="161"/>
      <c r="U594" s="161"/>
      <c r="V594" s="161"/>
      <c r="W594" s="161"/>
      <c r="X594" s="161"/>
      <c r="Y594" s="161"/>
      <c r="Z594" s="99"/>
      <c r="AA594" s="99"/>
      <c r="AB594" s="99"/>
      <c r="AC594" s="99"/>
      <c r="AD594" s="99"/>
      <c r="AE594" s="99"/>
      <c r="AF594" s="99"/>
      <c r="AG594" s="99"/>
      <c r="AH594" s="99"/>
      <c r="AI594" s="99"/>
      <c r="AJ594" s="99"/>
      <c r="AK594" s="99"/>
      <c r="AL594" s="99"/>
      <c r="AM594" s="99"/>
      <c r="AN594" s="99"/>
      <c r="AO594" s="99"/>
      <c r="AP594" s="99"/>
      <c r="AQ594" s="99"/>
      <c r="AR594" s="99"/>
      <c r="AS594" s="99"/>
      <c r="AT594" s="99"/>
      <c r="AU594" s="99"/>
      <c r="AV594" s="99"/>
      <c r="AW594" s="99"/>
      <c r="AX594" s="99"/>
      <c r="AY594" s="99"/>
      <c r="AZ594" s="99"/>
      <c r="BA594" s="99"/>
    </row>
    <row r="595" spans="1:53" ht="15.75" customHeight="1" x14ac:dyDescent="0.25">
      <c r="A595" s="99"/>
      <c r="B595" s="100"/>
      <c r="C595" s="99"/>
      <c r="D595" s="99"/>
      <c r="E595" s="160"/>
      <c r="F595" s="99"/>
      <c r="G595" s="99"/>
      <c r="H595" s="99"/>
      <c r="I595" s="99"/>
      <c r="J595" s="161"/>
      <c r="K595" s="161"/>
      <c r="L595" s="161"/>
      <c r="M595" s="161"/>
      <c r="N595" s="99"/>
      <c r="O595" s="99"/>
      <c r="P595" s="161"/>
      <c r="Q595" s="161"/>
      <c r="R595" s="161"/>
      <c r="S595" s="161"/>
      <c r="T595" s="161"/>
      <c r="U595" s="161"/>
      <c r="V595" s="161"/>
      <c r="W595" s="161"/>
      <c r="X595" s="161"/>
      <c r="Y595" s="161"/>
      <c r="Z595" s="99"/>
      <c r="AA595" s="99"/>
      <c r="AB595" s="99"/>
      <c r="AC595" s="99"/>
      <c r="AD595" s="99"/>
      <c r="AE595" s="99"/>
      <c r="AF595" s="99"/>
      <c r="AG595" s="99"/>
      <c r="AH595" s="99"/>
      <c r="AI595" s="99"/>
      <c r="AJ595" s="99"/>
      <c r="AK595" s="99"/>
      <c r="AL595" s="99"/>
      <c r="AM595" s="99"/>
      <c r="AN595" s="99"/>
      <c r="AO595" s="99"/>
      <c r="AP595" s="99"/>
      <c r="AQ595" s="99"/>
      <c r="AR595" s="99"/>
      <c r="AS595" s="99"/>
      <c r="AT595" s="99"/>
      <c r="AU595" s="99"/>
      <c r="AV595" s="99"/>
      <c r="AW595" s="99"/>
      <c r="AX595" s="99"/>
      <c r="AY595" s="99"/>
      <c r="AZ595" s="99"/>
      <c r="BA595" s="99"/>
    </row>
    <row r="596" spans="1:53" ht="15.75" customHeight="1" x14ac:dyDescent="0.25">
      <c r="A596" s="99"/>
      <c r="B596" s="100"/>
      <c r="C596" s="99"/>
      <c r="D596" s="99"/>
      <c r="E596" s="160"/>
      <c r="F596" s="99"/>
      <c r="G596" s="99"/>
      <c r="H596" s="99"/>
      <c r="I596" s="99"/>
      <c r="J596" s="161"/>
      <c r="K596" s="161"/>
      <c r="L596" s="161"/>
      <c r="M596" s="161"/>
      <c r="N596" s="99"/>
      <c r="O596" s="99"/>
      <c r="P596" s="161"/>
      <c r="Q596" s="161"/>
      <c r="R596" s="161"/>
      <c r="S596" s="161"/>
      <c r="T596" s="161"/>
      <c r="U596" s="161"/>
      <c r="V596" s="161"/>
      <c r="W596" s="161"/>
      <c r="X596" s="161"/>
      <c r="Y596" s="161"/>
      <c r="Z596" s="99"/>
      <c r="AA596" s="99"/>
      <c r="AB596" s="99"/>
      <c r="AC596" s="99"/>
      <c r="AD596" s="99"/>
      <c r="AE596" s="99"/>
      <c r="AF596" s="99"/>
      <c r="AG596" s="99"/>
      <c r="AH596" s="99"/>
      <c r="AI596" s="99"/>
      <c r="AJ596" s="99"/>
      <c r="AK596" s="99"/>
      <c r="AL596" s="99"/>
      <c r="AM596" s="99"/>
      <c r="AN596" s="99"/>
      <c r="AO596" s="99"/>
      <c r="AP596" s="99"/>
      <c r="AQ596" s="99"/>
      <c r="AR596" s="99"/>
      <c r="AS596" s="99"/>
      <c r="AT596" s="99"/>
      <c r="AU596" s="99"/>
      <c r="AV596" s="99"/>
      <c r="AW596" s="99"/>
      <c r="AX596" s="99"/>
      <c r="AY596" s="99"/>
      <c r="AZ596" s="99"/>
      <c r="BA596" s="99"/>
    </row>
    <row r="597" spans="1:53" ht="15.75" customHeight="1" x14ac:dyDescent="0.25">
      <c r="A597" s="99"/>
      <c r="B597" s="100"/>
      <c r="C597" s="99"/>
      <c r="D597" s="99"/>
      <c r="E597" s="160"/>
      <c r="F597" s="99"/>
      <c r="G597" s="99"/>
      <c r="H597" s="99"/>
      <c r="I597" s="99"/>
      <c r="J597" s="161"/>
      <c r="K597" s="161"/>
      <c r="L597" s="161"/>
      <c r="M597" s="161"/>
      <c r="N597" s="99"/>
      <c r="O597" s="99"/>
      <c r="P597" s="161"/>
      <c r="Q597" s="161"/>
      <c r="R597" s="161"/>
      <c r="S597" s="161"/>
      <c r="T597" s="161"/>
      <c r="U597" s="161"/>
      <c r="V597" s="161"/>
      <c r="W597" s="161"/>
      <c r="X597" s="161"/>
      <c r="Y597" s="161"/>
      <c r="Z597" s="99"/>
      <c r="AA597" s="99"/>
      <c r="AB597" s="99"/>
      <c r="AC597" s="99"/>
      <c r="AD597" s="99"/>
      <c r="AE597" s="99"/>
      <c r="AF597" s="99"/>
      <c r="AG597" s="99"/>
      <c r="AH597" s="99"/>
      <c r="AI597" s="99"/>
      <c r="AJ597" s="99"/>
      <c r="AK597" s="99"/>
      <c r="AL597" s="99"/>
      <c r="AM597" s="99"/>
      <c r="AN597" s="99"/>
      <c r="AO597" s="99"/>
      <c r="AP597" s="99"/>
      <c r="AQ597" s="99"/>
      <c r="AR597" s="99"/>
      <c r="AS597" s="99"/>
      <c r="AT597" s="99"/>
      <c r="AU597" s="99"/>
      <c r="AV597" s="99"/>
      <c r="AW597" s="99"/>
      <c r="AX597" s="99"/>
      <c r="AY597" s="99"/>
      <c r="AZ597" s="99"/>
      <c r="BA597" s="99"/>
    </row>
    <row r="598" spans="1:53" ht="15.75" customHeight="1" x14ac:dyDescent="0.25">
      <c r="A598" s="99"/>
      <c r="B598" s="100"/>
      <c r="C598" s="99"/>
      <c r="D598" s="99"/>
      <c r="E598" s="160"/>
      <c r="F598" s="99"/>
      <c r="G598" s="99"/>
      <c r="H598" s="99"/>
      <c r="I598" s="99"/>
      <c r="J598" s="161"/>
      <c r="K598" s="161"/>
      <c r="L598" s="161"/>
      <c r="M598" s="161"/>
      <c r="N598" s="99"/>
      <c r="O598" s="99"/>
      <c r="P598" s="161"/>
      <c r="Q598" s="161"/>
      <c r="R598" s="161"/>
      <c r="S598" s="161"/>
      <c r="T598" s="161"/>
      <c r="U598" s="161"/>
      <c r="V598" s="161"/>
      <c r="W598" s="161"/>
      <c r="X598" s="161"/>
      <c r="Y598" s="161"/>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99"/>
      <c r="AX598" s="99"/>
      <c r="AY598" s="99"/>
      <c r="AZ598" s="99"/>
      <c r="BA598" s="99"/>
    </row>
    <row r="599" spans="1:53" ht="15.75" customHeight="1" x14ac:dyDescent="0.25">
      <c r="A599" s="99"/>
      <c r="B599" s="100"/>
      <c r="C599" s="99"/>
      <c r="D599" s="99"/>
      <c r="E599" s="160"/>
      <c r="F599" s="99"/>
      <c r="G599" s="99"/>
      <c r="H599" s="99"/>
      <c r="I599" s="99"/>
      <c r="J599" s="161"/>
      <c r="K599" s="161"/>
      <c r="L599" s="161"/>
      <c r="M599" s="161"/>
      <c r="N599" s="99"/>
      <c r="O599" s="99"/>
      <c r="P599" s="161"/>
      <c r="Q599" s="161"/>
      <c r="R599" s="161"/>
      <c r="S599" s="161"/>
      <c r="T599" s="161"/>
      <c r="U599" s="161"/>
      <c r="V599" s="161"/>
      <c r="W599" s="161"/>
      <c r="X599" s="161"/>
      <c r="Y599" s="161"/>
      <c r="Z599" s="99"/>
      <c r="AA599" s="99"/>
      <c r="AB599" s="99"/>
      <c r="AC599" s="99"/>
      <c r="AD599" s="99"/>
      <c r="AE599" s="99"/>
      <c r="AF599" s="99"/>
      <c r="AG599" s="99"/>
      <c r="AH599" s="99"/>
      <c r="AI599" s="99"/>
      <c r="AJ599" s="99"/>
      <c r="AK599" s="99"/>
      <c r="AL599" s="99"/>
      <c r="AM599" s="99"/>
      <c r="AN599" s="99"/>
      <c r="AO599" s="99"/>
      <c r="AP599" s="99"/>
      <c r="AQ599" s="99"/>
      <c r="AR599" s="99"/>
      <c r="AS599" s="99"/>
      <c r="AT599" s="99"/>
      <c r="AU599" s="99"/>
      <c r="AV599" s="99"/>
      <c r="AW599" s="99"/>
      <c r="AX599" s="99"/>
      <c r="AY599" s="99"/>
      <c r="AZ599" s="99"/>
      <c r="BA599" s="99"/>
    </row>
    <row r="600" spans="1:53" ht="15.75" customHeight="1" x14ac:dyDescent="0.25">
      <c r="A600" s="99"/>
      <c r="B600" s="100"/>
      <c r="C600" s="99"/>
      <c r="D600" s="99"/>
      <c r="E600" s="160"/>
      <c r="F600" s="99"/>
      <c r="G600" s="99"/>
      <c r="H600" s="99"/>
      <c r="I600" s="99"/>
      <c r="J600" s="161"/>
      <c r="K600" s="161"/>
      <c r="L600" s="161"/>
      <c r="M600" s="161"/>
      <c r="N600" s="99"/>
      <c r="O600" s="99"/>
      <c r="P600" s="161"/>
      <c r="Q600" s="161"/>
      <c r="R600" s="161"/>
      <c r="S600" s="161"/>
      <c r="T600" s="161"/>
      <c r="U600" s="161"/>
      <c r="V600" s="161"/>
      <c r="W600" s="161"/>
      <c r="X600" s="161"/>
      <c r="Y600" s="161"/>
      <c r="Z600" s="99"/>
      <c r="AA600" s="99"/>
      <c r="AB600" s="99"/>
      <c r="AC600" s="99"/>
      <c r="AD600" s="99"/>
      <c r="AE600" s="99"/>
      <c r="AF600" s="99"/>
      <c r="AG600" s="99"/>
      <c r="AH600" s="99"/>
      <c r="AI600" s="99"/>
      <c r="AJ600" s="99"/>
      <c r="AK600" s="99"/>
      <c r="AL600" s="99"/>
      <c r="AM600" s="99"/>
      <c r="AN600" s="99"/>
      <c r="AO600" s="99"/>
      <c r="AP600" s="99"/>
      <c r="AQ600" s="99"/>
      <c r="AR600" s="99"/>
      <c r="AS600" s="99"/>
      <c r="AT600" s="99"/>
      <c r="AU600" s="99"/>
      <c r="AV600" s="99"/>
      <c r="AW600" s="99"/>
      <c r="AX600" s="99"/>
      <c r="AY600" s="99"/>
      <c r="AZ600" s="99"/>
      <c r="BA600" s="99"/>
    </row>
    <row r="601" spans="1:53" ht="15.75" customHeight="1" x14ac:dyDescent="0.25">
      <c r="A601" s="99"/>
      <c r="B601" s="100"/>
      <c r="C601" s="99"/>
      <c r="D601" s="99"/>
      <c r="E601" s="160"/>
      <c r="F601" s="99"/>
      <c r="G601" s="99"/>
      <c r="H601" s="99"/>
      <c r="I601" s="99"/>
      <c r="J601" s="161"/>
      <c r="K601" s="161"/>
      <c r="L601" s="161"/>
      <c r="M601" s="161"/>
      <c r="N601" s="99"/>
      <c r="O601" s="99"/>
      <c r="P601" s="161"/>
      <c r="Q601" s="161"/>
      <c r="R601" s="161"/>
      <c r="S601" s="161"/>
      <c r="T601" s="161"/>
      <c r="U601" s="161"/>
      <c r="V601" s="161"/>
      <c r="W601" s="161"/>
      <c r="X601" s="161"/>
      <c r="Y601" s="161"/>
      <c r="Z601" s="99"/>
      <c r="AA601" s="99"/>
      <c r="AB601" s="99"/>
      <c r="AC601" s="99"/>
      <c r="AD601" s="99"/>
      <c r="AE601" s="99"/>
      <c r="AF601" s="99"/>
      <c r="AG601" s="99"/>
      <c r="AH601" s="99"/>
      <c r="AI601" s="99"/>
      <c r="AJ601" s="99"/>
      <c r="AK601" s="99"/>
      <c r="AL601" s="99"/>
      <c r="AM601" s="99"/>
      <c r="AN601" s="99"/>
      <c r="AO601" s="99"/>
      <c r="AP601" s="99"/>
      <c r="AQ601" s="99"/>
      <c r="AR601" s="99"/>
      <c r="AS601" s="99"/>
      <c r="AT601" s="99"/>
      <c r="AU601" s="99"/>
      <c r="AV601" s="99"/>
      <c r="AW601" s="99"/>
      <c r="AX601" s="99"/>
      <c r="AY601" s="99"/>
      <c r="AZ601" s="99"/>
      <c r="BA601" s="99"/>
    </row>
    <row r="602" spans="1:53" ht="15.75" customHeight="1" x14ac:dyDescent="0.25">
      <c r="A602" s="99"/>
      <c r="B602" s="100"/>
      <c r="C602" s="99"/>
      <c r="D602" s="99"/>
      <c r="E602" s="160"/>
      <c r="F602" s="99"/>
      <c r="G602" s="99"/>
      <c r="H602" s="99"/>
      <c r="I602" s="99"/>
      <c r="J602" s="161"/>
      <c r="K602" s="161"/>
      <c r="L602" s="161"/>
      <c r="M602" s="161"/>
      <c r="N602" s="99"/>
      <c r="O602" s="99"/>
      <c r="P602" s="161"/>
      <c r="Q602" s="161"/>
      <c r="R602" s="161"/>
      <c r="S602" s="161"/>
      <c r="T602" s="161"/>
      <c r="U602" s="161"/>
      <c r="V602" s="161"/>
      <c r="W602" s="161"/>
      <c r="X602" s="161"/>
      <c r="Y602" s="161"/>
      <c r="Z602" s="99"/>
      <c r="AA602" s="99"/>
      <c r="AB602" s="99"/>
      <c r="AC602" s="99"/>
      <c r="AD602" s="99"/>
      <c r="AE602" s="99"/>
      <c r="AF602" s="99"/>
      <c r="AG602" s="99"/>
      <c r="AH602" s="99"/>
      <c r="AI602" s="99"/>
      <c r="AJ602" s="99"/>
      <c r="AK602" s="99"/>
      <c r="AL602" s="99"/>
      <c r="AM602" s="99"/>
      <c r="AN602" s="99"/>
      <c r="AO602" s="99"/>
      <c r="AP602" s="99"/>
      <c r="AQ602" s="99"/>
      <c r="AR602" s="99"/>
      <c r="AS602" s="99"/>
      <c r="AT602" s="99"/>
      <c r="AU602" s="99"/>
      <c r="AV602" s="99"/>
      <c r="AW602" s="99"/>
      <c r="AX602" s="99"/>
      <c r="AY602" s="99"/>
      <c r="AZ602" s="99"/>
      <c r="BA602" s="99"/>
    </row>
    <row r="603" spans="1:53" ht="15.75" customHeight="1" x14ac:dyDescent="0.25">
      <c r="A603" s="99"/>
      <c r="B603" s="100"/>
      <c r="C603" s="99"/>
      <c r="D603" s="99"/>
      <c r="E603" s="160"/>
      <c r="F603" s="99"/>
      <c r="G603" s="99"/>
      <c r="H603" s="99"/>
      <c r="I603" s="99"/>
      <c r="J603" s="161"/>
      <c r="K603" s="161"/>
      <c r="L603" s="161"/>
      <c r="M603" s="161"/>
      <c r="N603" s="99"/>
      <c r="O603" s="99"/>
      <c r="P603" s="161"/>
      <c r="Q603" s="161"/>
      <c r="R603" s="161"/>
      <c r="S603" s="161"/>
      <c r="T603" s="161"/>
      <c r="U603" s="161"/>
      <c r="V603" s="161"/>
      <c r="W603" s="161"/>
      <c r="X603" s="161"/>
      <c r="Y603" s="161"/>
      <c r="Z603" s="99"/>
      <c r="AA603" s="99"/>
      <c r="AB603" s="99"/>
      <c r="AC603" s="99"/>
      <c r="AD603" s="99"/>
      <c r="AE603" s="99"/>
      <c r="AF603" s="99"/>
      <c r="AG603" s="99"/>
      <c r="AH603" s="99"/>
      <c r="AI603" s="99"/>
      <c r="AJ603" s="99"/>
      <c r="AK603" s="99"/>
      <c r="AL603" s="99"/>
      <c r="AM603" s="99"/>
      <c r="AN603" s="99"/>
      <c r="AO603" s="99"/>
      <c r="AP603" s="99"/>
      <c r="AQ603" s="99"/>
      <c r="AR603" s="99"/>
      <c r="AS603" s="99"/>
      <c r="AT603" s="99"/>
      <c r="AU603" s="99"/>
      <c r="AV603" s="99"/>
      <c r="AW603" s="99"/>
      <c r="AX603" s="99"/>
      <c r="AY603" s="99"/>
      <c r="AZ603" s="99"/>
      <c r="BA603" s="99"/>
    </row>
    <row r="604" spans="1:53" ht="15.75" customHeight="1" x14ac:dyDescent="0.25">
      <c r="A604" s="99"/>
      <c r="B604" s="100"/>
      <c r="C604" s="99"/>
      <c r="D604" s="99"/>
      <c r="E604" s="160"/>
      <c r="F604" s="99"/>
      <c r="G604" s="99"/>
      <c r="H604" s="99"/>
      <c r="I604" s="99"/>
      <c r="J604" s="161"/>
      <c r="K604" s="161"/>
      <c r="L604" s="161"/>
      <c r="M604" s="161"/>
      <c r="N604" s="99"/>
      <c r="O604" s="99"/>
      <c r="P604" s="161"/>
      <c r="Q604" s="161"/>
      <c r="R604" s="161"/>
      <c r="S604" s="161"/>
      <c r="T604" s="161"/>
      <c r="U604" s="161"/>
      <c r="V604" s="161"/>
      <c r="W604" s="161"/>
      <c r="X604" s="161"/>
      <c r="Y604" s="161"/>
      <c r="Z604" s="99"/>
      <c r="AA604" s="99"/>
      <c r="AB604" s="99"/>
      <c r="AC604" s="99"/>
      <c r="AD604" s="99"/>
      <c r="AE604" s="99"/>
      <c r="AF604" s="99"/>
      <c r="AG604" s="99"/>
      <c r="AH604" s="99"/>
      <c r="AI604" s="99"/>
      <c r="AJ604" s="99"/>
      <c r="AK604" s="99"/>
      <c r="AL604" s="99"/>
      <c r="AM604" s="99"/>
      <c r="AN604" s="99"/>
      <c r="AO604" s="99"/>
      <c r="AP604" s="99"/>
      <c r="AQ604" s="99"/>
      <c r="AR604" s="99"/>
      <c r="AS604" s="99"/>
      <c r="AT604" s="99"/>
      <c r="AU604" s="99"/>
      <c r="AV604" s="99"/>
      <c r="AW604" s="99"/>
      <c r="AX604" s="99"/>
      <c r="AY604" s="99"/>
      <c r="AZ604" s="99"/>
      <c r="BA604" s="99"/>
    </row>
    <row r="605" spans="1:53" ht="15.75" customHeight="1" x14ac:dyDescent="0.25">
      <c r="A605" s="99"/>
      <c r="B605" s="100"/>
      <c r="C605" s="99"/>
      <c r="D605" s="99"/>
      <c r="E605" s="160"/>
      <c r="F605" s="99"/>
      <c r="G605" s="99"/>
      <c r="H605" s="99"/>
      <c r="I605" s="99"/>
      <c r="J605" s="161"/>
      <c r="K605" s="161"/>
      <c r="L605" s="161"/>
      <c r="M605" s="161"/>
      <c r="N605" s="99"/>
      <c r="O605" s="99"/>
      <c r="P605" s="161"/>
      <c r="Q605" s="161"/>
      <c r="R605" s="161"/>
      <c r="S605" s="161"/>
      <c r="T605" s="161"/>
      <c r="U605" s="161"/>
      <c r="V605" s="161"/>
      <c r="W605" s="161"/>
      <c r="X605" s="161"/>
      <c r="Y605" s="161"/>
      <c r="Z605" s="99"/>
      <c r="AA605" s="99"/>
      <c r="AB605" s="99"/>
      <c r="AC605" s="99"/>
      <c r="AD605" s="99"/>
      <c r="AE605" s="99"/>
      <c r="AF605" s="99"/>
      <c r="AG605" s="99"/>
      <c r="AH605" s="99"/>
      <c r="AI605" s="99"/>
      <c r="AJ605" s="99"/>
      <c r="AK605" s="99"/>
      <c r="AL605" s="99"/>
      <c r="AM605" s="99"/>
      <c r="AN605" s="99"/>
      <c r="AO605" s="99"/>
      <c r="AP605" s="99"/>
      <c r="AQ605" s="99"/>
      <c r="AR605" s="99"/>
      <c r="AS605" s="99"/>
      <c r="AT605" s="99"/>
      <c r="AU605" s="99"/>
      <c r="AV605" s="99"/>
      <c r="AW605" s="99"/>
      <c r="AX605" s="99"/>
      <c r="AY605" s="99"/>
      <c r="AZ605" s="99"/>
      <c r="BA605" s="99"/>
    </row>
    <row r="606" spans="1:53" ht="15.75" customHeight="1" x14ac:dyDescent="0.25">
      <c r="A606" s="99"/>
      <c r="B606" s="100"/>
      <c r="C606" s="99"/>
      <c r="D606" s="99"/>
      <c r="E606" s="160"/>
      <c r="F606" s="99"/>
      <c r="G606" s="99"/>
      <c r="H606" s="99"/>
      <c r="I606" s="99"/>
      <c r="J606" s="161"/>
      <c r="K606" s="161"/>
      <c r="L606" s="161"/>
      <c r="M606" s="161"/>
      <c r="N606" s="99"/>
      <c r="O606" s="99"/>
      <c r="P606" s="161"/>
      <c r="Q606" s="161"/>
      <c r="R606" s="161"/>
      <c r="S606" s="161"/>
      <c r="T606" s="161"/>
      <c r="U606" s="161"/>
      <c r="V606" s="161"/>
      <c r="W606" s="161"/>
      <c r="X606" s="161"/>
      <c r="Y606" s="161"/>
      <c r="Z606" s="99"/>
      <c r="AA606" s="99"/>
      <c r="AB606" s="99"/>
      <c r="AC606" s="99"/>
      <c r="AD606" s="99"/>
      <c r="AE606" s="99"/>
      <c r="AF606" s="99"/>
      <c r="AG606" s="99"/>
      <c r="AH606" s="99"/>
      <c r="AI606" s="99"/>
      <c r="AJ606" s="99"/>
      <c r="AK606" s="99"/>
      <c r="AL606" s="99"/>
      <c r="AM606" s="99"/>
      <c r="AN606" s="99"/>
      <c r="AO606" s="99"/>
      <c r="AP606" s="99"/>
      <c r="AQ606" s="99"/>
      <c r="AR606" s="99"/>
      <c r="AS606" s="99"/>
      <c r="AT606" s="99"/>
      <c r="AU606" s="99"/>
      <c r="AV606" s="99"/>
      <c r="AW606" s="99"/>
      <c r="AX606" s="99"/>
      <c r="AY606" s="99"/>
      <c r="AZ606" s="99"/>
      <c r="BA606" s="99"/>
    </row>
    <row r="607" spans="1:53" ht="15.75" customHeight="1" x14ac:dyDescent="0.25">
      <c r="A607" s="99"/>
      <c r="B607" s="100"/>
      <c r="C607" s="99"/>
      <c r="D607" s="99"/>
      <c r="E607" s="160"/>
      <c r="F607" s="99"/>
      <c r="G607" s="99"/>
      <c r="H607" s="99"/>
      <c r="I607" s="99"/>
      <c r="J607" s="161"/>
      <c r="K607" s="161"/>
      <c r="L607" s="161"/>
      <c r="M607" s="161"/>
      <c r="N607" s="99"/>
      <c r="O607" s="99"/>
      <c r="P607" s="161"/>
      <c r="Q607" s="161"/>
      <c r="R607" s="161"/>
      <c r="S607" s="161"/>
      <c r="T607" s="161"/>
      <c r="U607" s="161"/>
      <c r="V607" s="161"/>
      <c r="W607" s="161"/>
      <c r="X607" s="161"/>
      <c r="Y607" s="161"/>
      <c r="Z607" s="99"/>
      <c r="AA607" s="99"/>
      <c r="AB607" s="99"/>
      <c r="AC607" s="99"/>
      <c r="AD607" s="99"/>
      <c r="AE607" s="99"/>
      <c r="AF607" s="99"/>
      <c r="AG607" s="99"/>
      <c r="AH607" s="99"/>
      <c r="AI607" s="99"/>
      <c r="AJ607" s="99"/>
      <c r="AK607" s="99"/>
      <c r="AL607" s="99"/>
      <c r="AM607" s="99"/>
      <c r="AN607" s="99"/>
      <c r="AO607" s="99"/>
      <c r="AP607" s="99"/>
      <c r="AQ607" s="99"/>
      <c r="AR607" s="99"/>
      <c r="AS607" s="99"/>
      <c r="AT607" s="99"/>
      <c r="AU607" s="99"/>
      <c r="AV607" s="99"/>
      <c r="AW607" s="99"/>
      <c r="AX607" s="99"/>
      <c r="AY607" s="99"/>
      <c r="AZ607" s="99"/>
      <c r="BA607" s="99"/>
    </row>
    <row r="608" spans="1:53" ht="15.75" customHeight="1" x14ac:dyDescent="0.25">
      <c r="A608" s="99"/>
      <c r="B608" s="100"/>
      <c r="C608" s="99"/>
      <c r="D608" s="99"/>
      <c r="E608" s="160"/>
      <c r="F608" s="99"/>
      <c r="G608" s="99"/>
      <c r="H608" s="99"/>
      <c r="I608" s="99"/>
      <c r="J608" s="161"/>
      <c r="K608" s="161"/>
      <c r="L608" s="161"/>
      <c r="M608" s="161"/>
      <c r="N608" s="99"/>
      <c r="O608" s="99"/>
      <c r="P608" s="161"/>
      <c r="Q608" s="161"/>
      <c r="R608" s="161"/>
      <c r="S608" s="161"/>
      <c r="T608" s="161"/>
      <c r="U608" s="161"/>
      <c r="V608" s="161"/>
      <c r="W608" s="161"/>
      <c r="X608" s="161"/>
      <c r="Y608" s="161"/>
      <c r="Z608" s="99"/>
      <c r="AA608" s="99"/>
      <c r="AB608" s="99"/>
      <c r="AC608" s="99"/>
      <c r="AD608" s="99"/>
      <c r="AE608" s="99"/>
      <c r="AF608" s="99"/>
      <c r="AG608" s="99"/>
      <c r="AH608" s="99"/>
      <c r="AI608" s="99"/>
      <c r="AJ608" s="99"/>
      <c r="AK608" s="99"/>
      <c r="AL608" s="99"/>
      <c r="AM608" s="99"/>
      <c r="AN608" s="99"/>
      <c r="AO608" s="99"/>
      <c r="AP608" s="99"/>
      <c r="AQ608" s="99"/>
      <c r="AR608" s="99"/>
      <c r="AS608" s="99"/>
      <c r="AT608" s="99"/>
      <c r="AU608" s="99"/>
      <c r="AV608" s="99"/>
      <c r="AW608" s="99"/>
      <c r="AX608" s="99"/>
      <c r="AY608" s="99"/>
      <c r="AZ608" s="99"/>
      <c r="BA608" s="99"/>
    </row>
    <row r="609" spans="1:53" ht="15.75" customHeight="1" x14ac:dyDescent="0.25">
      <c r="A609" s="99"/>
      <c r="B609" s="100"/>
      <c r="C609" s="99"/>
      <c r="D609" s="99"/>
      <c r="E609" s="160"/>
      <c r="F609" s="99"/>
      <c r="G609" s="99"/>
      <c r="H609" s="99"/>
      <c r="I609" s="99"/>
      <c r="J609" s="161"/>
      <c r="K609" s="161"/>
      <c r="L609" s="161"/>
      <c r="M609" s="161"/>
      <c r="N609" s="99"/>
      <c r="O609" s="99"/>
      <c r="P609" s="161"/>
      <c r="Q609" s="161"/>
      <c r="R609" s="161"/>
      <c r="S609" s="161"/>
      <c r="T609" s="161"/>
      <c r="U609" s="161"/>
      <c r="V609" s="161"/>
      <c r="W609" s="161"/>
      <c r="X609" s="161"/>
      <c r="Y609" s="161"/>
      <c r="Z609" s="99"/>
      <c r="AA609" s="99"/>
      <c r="AB609" s="99"/>
      <c r="AC609" s="99"/>
      <c r="AD609" s="99"/>
      <c r="AE609" s="99"/>
      <c r="AF609" s="99"/>
      <c r="AG609" s="99"/>
      <c r="AH609" s="99"/>
      <c r="AI609" s="99"/>
      <c r="AJ609" s="99"/>
      <c r="AK609" s="99"/>
      <c r="AL609" s="99"/>
      <c r="AM609" s="99"/>
      <c r="AN609" s="99"/>
      <c r="AO609" s="99"/>
      <c r="AP609" s="99"/>
      <c r="AQ609" s="99"/>
      <c r="AR609" s="99"/>
      <c r="AS609" s="99"/>
      <c r="AT609" s="99"/>
      <c r="AU609" s="99"/>
      <c r="AV609" s="99"/>
      <c r="AW609" s="99"/>
      <c r="AX609" s="99"/>
      <c r="AY609" s="99"/>
      <c r="AZ609" s="99"/>
      <c r="BA609" s="99"/>
    </row>
    <row r="610" spans="1:53" ht="15.75" customHeight="1" x14ac:dyDescent="0.25">
      <c r="A610" s="99"/>
      <c r="B610" s="100"/>
      <c r="C610" s="99"/>
      <c r="D610" s="99"/>
      <c r="E610" s="160"/>
      <c r="F610" s="99"/>
      <c r="G610" s="99"/>
      <c r="H610" s="99"/>
      <c r="I610" s="99"/>
      <c r="J610" s="161"/>
      <c r="K610" s="161"/>
      <c r="L610" s="161"/>
      <c r="M610" s="161"/>
      <c r="N610" s="99"/>
      <c r="O610" s="99"/>
      <c r="P610" s="161"/>
      <c r="Q610" s="161"/>
      <c r="R610" s="161"/>
      <c r="S610" s="161"/>
      <c r="T610" s="161"/>
      <c r="U610" s="161"/>
      <c r="V610" s="161"/>
      <c r="W610" s="161"/>
      <c r="X610" s="161"/>
      <c r="Y610" s="161"/>
      <c r="Z610" s="99"/>
      <c r="AA610" s="99"/>
      <c r="AB610" s="99"/>
      <c r="AC610" s="99"/>
      <c r="AD610" s="99"/>
      <c r="AE610" s="99"/>
      <c r="AF610" s="99"/>
      <c r="AG610" s="99"/>
      <c r="AH610" s="99"/>
      <c r="AI610" s="99"/>
      <c r="AJ610" s="99"/>
      <c r="AK610" s="99"/>
      <c r="AL610" s="99"/>
      <c r="AM610" s="99"/>
      <c r="AN610" s="99"/>
      <c r="AO610" s="99"/>
      <c r="AP610" s="99"/>
      <c r="AQ610" s="99"/>
      <c r="AR610" s="99"/>
      <c r="AS610" s="99"/>
      <c r="AT610" s="99"/>
      <c r="AU610" s="99"/>
      <c r="AV610" s="99"/>
      <c r="AW610" s="99"/>
      <c r="AX610" s="99"/>
      <c r="AY610" s="99"/>
      <c r="AZ610" s="99"/>
      <c r="BA610" s="99"/>
    </row>
    <row r="611" spans="1:53" ht="15.75" customHeight="1" x14ac:dyDescent="0.25">
      <c r="A611" s="99"/>
      <c r="B611" s="100"/>
      <c r="C611" s="99"/>
      <c r="D611" s="99"/>
      <c r="E611" s="160"/>
      <c r="F611" s="99"/>
      <c r="G611" s="99"/>
      <c r="H611" s="99"/>
      <c r="I611" s="99"/>
      <c r="J611" s="161"/>
      <c r="K611" s="161"/>
      <c r="L611" s="161"/>
      <c r="M611" s="161"/>
      <c r="N611" s="99"/>
      <c r="O611" s="99"/>
      <c r="P611" s="161"/>
      <c r="Q611" s="161"/>
      <c r="R611" s="161"/>
      <c r="S611" s="161"/>
      <c r="T611" s="161"/>
      <c r="U611" s="161"/>
      <c r="V611" s="161"/>
      <c r="W611" s="161"/>
      <c r="X611" s="161"/>
      <c r="Y611" s="161"/>
      <c r="Z611" s="99"/>
      <c r="AA611" s="99"/>
      <c r="AB611" s="99"/>
      <c r="AC611" s="99"/>
      <c r="AD611" s="99"/>
      <c r="AE611" s="99"/>
      <c r="AF611" s="99"/>
      <c r="AG611" s="99"/>
      <c r="AH611" s="99"/>
      <c r="AI611" s="99"/>
      <c r="AJ611" s="99"/>
      <c r="AK611" s="99"/>
      <c r="AL611" s="99"/>
      <c r="AM611" s="99"/>
      <c r="AN611" s="99"/>
      <c r="AO611" s="99"/>
      <c r="AP611" s="99"/>
      <c r="AQ611" s="99"/>
      <c r="AR611" s="99"/>
      <c r="AS611" s="99"/>
      <c r="AT611" s="99"/>
      <c r="AU611" s="99"/>
      <c r="AV611" s="99"/>
      <c r="AW611" s="99"/>
      <c r="AX611" s="99"/>
      <c r="AY611" s="99"/>
      <c r="AZ611" s="99"/>
      <c r="BA611" s="99"/>
    </row>
    <row r="612" spans="1:53" ht="15.75" customHeight="1" x14ac:dyDescent="0.25">
      <c r="A612" s="99"/>
      <c r="B612" s="100"/>
      <c r="C612" s="99"/>
      <c r="D612" s="99"/>
      <c r="E612" s="160"/>
      <c r="F612" s="99"/>
      <c r="G612" s="99"/>
      <c r="H612" s="99"/>
      <c r="I612" s="99"/>
      <c r="J612" s="161"/>
      <c r="K612" s="161"/>
      <c r="L612" s="161"/>
      <c r="M612" s="161"/>
      <c r="N612" s="99"/>
      <c r="O612" s="99"/>
      <c r="P612" s="161"/>
      <c r="Q612" s="161"/>
      <c r="R612" s="161"/>
      <c r="S612" s="161"/>
      <c r="T612" s="161"/>
      <c r="U612" s="161"/>
      <c r="V612" s="161"/>
      <c r="W612" s="161"/>
      <c r="X612" s="161"/>
      <c r="Y612" s="161"/>
      <c r="Z612" s="99"/>
      <c r="AA612" s="99"/>
      <c r="AB612" s="99"/>
      <c r="AC612" s="99"/>
      <c r="AD612" s="99"/>
      <c r="AE612" s="99"/>
      <c r="AF612" s="99"/>
      <c r="AG612" s="99"/>
      <c r="AH612" s="99"/>
      <c r="AI612" s="99"/>
      <c r="AJ612" s="99"/>
      <c r="AK612" s="99"/>
      <c r="AL612" s="99"/>
      <c r="AM612" s="99"/>
      <c r="AN612" s="99"/>
      <c r="AO612" s="99"/>
      <c r="AP612" s="99"/>
      <c r="AQ612" s="99"/>
      <c r="AR612" s="99"/>
      <c r="AS612" s="99"/>
      <c r="AT612" s="99"/>
      <c r="AU612" s="99"/>
      <c r="AV612" s="99"/>
      <c r="AW612" s="99"/>
      <c r="AX612" s="99"/>
      <c r="AY612" s="99"/>
      <c r="AZ612" s="99"/>
      <c r="BA612" s="99"/>
    </row>
    <row r="613" spans="1:53" ht="15.75" customHeight="1" x14ac:dyDescent="0.25">
      <c r="A613" s="99"/>
      <c r="B613" s="100"/>
      <c r="C613" s="99"/>
      <c r="D613" s="99"/>
      <c r="E613" s="160"/>
      <c r="F613" s="99"/>
      <c r="G613" s="99"/>
      <c r="H613" s="99"/>
      <c r="I613" s="99"/>
      <c r="J613" s="161"/>
      <c r="K613" s="161"/>
      <c r="L613" s="161"/>
      <c r="M613" s="161"/>
      <c r="N613" s="99"/>
      <c r="O613" s="99"/>
      <c r="P613" s="161"/>
      <c r="Q613" s="161"/>
      <c r="R613" s="161"/>
      <c r="S613" s="161"/>
      <c r="T613" s="161"/>
      <c r="U613" s="161"/>
      <c r="V613" s="161"/>
      <c r="W613" s="161"/>
      <c r="X613" s="161"/>
      <c r="Y613" s="161"/>
      <c r="Z613" s="99"/>
      <c r="AA613" s="99"/>
      <c r="AB613" s="99"/>
      <c r="AC613" s="99"/>
      <c r="AD613" s="99"/>
      <c r="AE613" s="99"/>
      <c r="AF613" s="99"/>
      <c r="AG613" s="99"/>
      <c r="AH613" s="99"/>
      <c r="AI613" s="99"/>
      <c r="AJ613" s="99"/>
      <c r="AK613" s="99"/>
      <c r="AL613" s="99"/>
      <c r="AM613" s="99"/>
      <c r="AN613" s="99"/>
      <c r="AO613" s="99"/>
      <c r="AP613" s="99"/>
      <c r="AQ613" s="99"/>
      <c r="AR613" s="99"/>
      <c r="AS613" s="99"/>
      <c r="AT613" s="99"/>
      <c r="AU613" s="99"/>
      <c r="AV613" s="99"/>
      <c r="AW613" s="99"/>
      <c r="AX613" s="99"/>
      <c r="AY613" s="99"/>
      <c r="AZ613" s="99"/>
      <c r="BA613" s="99"/>
    </row>
    <row r="614" spans="1:53" ht="15.75" customHeight="1" x14ac:dyDescent="0.25">
      <c r="A614" s="99"/>
      <c r="B614" s="100"/>
      <c r="C614" s="99"/>
      <c r="D614" s="99"/>
      <c r="E614" s="160"/>
      <c r="F614" s="99"/>
      <c r="G614" s="99"/>
      <c r="H614" s="99"/>
      <c r="I614" s="99"/>
      <c r="J614" s="161"/>
      <c r="K614" s="161"/>
      <c r="L614" s="161"/>
      <c r="M614" s="161"/>
      <c r="N614" s="99"/>
      <c r="O614" s="99"/>
      <c r="P614" s="161"/>
      <c r="Q614" s="161"/>
      <c r="R614" s="161"/>
      <c r="S614" s="161"/>
      <c r="T614" s="161"/>
      <c r="U614" s="161"/>
      <c r="V614" s="161"/>
      <c r="W614" s="161"/>
      <c r="X614" s="161"/>
      <c r="Y614" s="161"/>
      <c r="Z614" s="99"/>
      <c r="AA614" s="99"/>
      <c r="AB614" s="99"/>
      <c r="AC614" s="99"/>
      <c r="AD614" s="99"/>
      <c r="AE614" s="99"/>
      <c r="AF614" s="99"/>
      <c r="AG614" s="99"/>
      <c r="AH614" s="99"/>
      <c r="AI614" s="99"/>
      <c r="AJ614" s="99"/>
      <c r="AK614" s="99"/>
      <c r="AL614" s="99"/>
      <c r="AM614" s="99"/>
      <c r="AN614" s="99"/>
      <c r="AO614" s="99"/>
      <c r="AP614" s="99"/>
      <c r="AQ614" s="99"/>
      <c r="AR614" s="99"/>
      <c r="AS614" s="99"/>
      <c r="AT614" s="99"/>
      <c r="AU614" s="99"/>
      <c r="AV614" s="99"/>
      <c r="AW614" s="99"/>
      <c r="AX614" s="99"/>
      <c r="AY614" s="99"/>
      <c r="AZ614" s="99"/>
      <c r="BA614" s="99"/>
    </row>
    <row r="615" spans="1:53" ht="15.75" customHeight="1" x14ac:dyDescent="0.25">
      <c r="A615" s="99"/>
      <c r="B615" s="100"/>
      <c r="C615" s="99"/>
      <c r="D615" s="99"/>
      <c r="E615" s="160"/>
      <c r="F615" s="99"/>
      <c r="G615" s="99"/>
      <c r="H615" s="99"/>
      <c r="I615" s="99"/>
      <c r="J615" s="161"/>
      <c r="K615" s="161"/>
      <c r="L615" s="161"/>
      <c r="M615" s="161"/>
      <c r="N615" s="99"/>
      <c r="O615" s="99"/>
      <c r="P615" s="161"/>
      <c r="Q615" s="161"/>
      <c r="R615" s="161"/>
      <c r="S615" s="161"/>
      <c r="T615" s="161"/>
      <c r="U615" s="161"/>
      <c r="V615" s="161"/>
      <c r="W615" s="161"/>
      <c r="X615" s="161"/>
      <c r="Y615" s="161"/>
      <c r="Z615" s="99"/>
      <c r="AA615" s="99"/>
      <c r="AB615" s="99"/>
      <c r="AC615" s="99"/>
      <c r="AD615" s="99"/>
      <c r="AE615" s="99"/>
      <c r="AF615" s="99"/>
      <c r="AG615" s="99"/>
      <c r="AH615" s="99"/>
      <c r="AI615" s="99"/>
      <c r="AJ615" s="99"/>
      <c r="AK615" s="99"/>
      <c r="AL615" s="99"/>
      <c r="AM615" s="99"/>
      <c r="AN615" s="99"/>
      <c r="AO615" s="99"/>
      <c r="AP615" s="99"/>
      <c r="AQ615" s="99"/>
      <c r="AR615" s="99"/>
      <c r="AS615" s="99"/>
      <c r="AT615" s="99"/>
      <c r="AU615" s="99"/>
      <c r="AV615" s="99"/>
      <c r="AW615" s="99"/>
      <c r="AX615" s="99"/>
      <c r="AY615" s="99"/>
      <c r="AZ615" s="99"/>
      <c r="BA615" s="99"/>
    </row>
    <row r="616" spans="1:53" ht="15.75" customHeight="1" x14ac:dyDescent="0.25">
      <c r="A616" s="99"/>
      <c r="B616" s="100"/>
      <c r="C616" s="99"/>
      <c r="D616" s="99"/>
      <c r="E616" s="160"/>
      <c r="F616" s="99"/>
      <c r="G616" s="99"/>
      <c r="H616" s="99"/>
      <c r="I616" s="99"/>
      <c r="J616" s="161"/>
      <c r="K616" s="161"/>
      <c r="L616" s="161"/>
      <c r="M616" s="161"/>
      <c r="N616" s="99"/>
      <c r="O616" s="99"/>
      <c r="P616" s="161"/>
      <c r="Q616" s="161"/>
      <c r="R616" s="161"/>
      <c r="S616" s="161"/>
      <c r="T616" s="161"/>
      <c r="U616" s="161"/>
      <c r="V616" s="161"/>
      <c r="W616" s="161"/>
      <c r="X616" s="161"/>
      <c r="Y616" s="161"/>
      <c r="Z616" s="99"/>
      <c r="AA616" s="99"/>
      <c r="AB616" s="99"/>
      <c r="AC616" s="99"/>
      <c r="AD616" s="99"/>
      <c r="AE616" s="99"/>
      <c r="AF616" s="99"/>
      <c r="AG616" s="99"/>
      <c r="AH616" s="99"/>
      <c r="AI616" s="99"/>
      <c r="AJ616" s="99"/>
      <c r="AK616" s="99"/>
      <c r="AL616" s="99"/>
      <c r="AM616" s="99"/>
      <c r="AN616" s="99"/>
      <c r="AO616" s="99"/>
      <c r="AP616" s="99"/>
      <c r="AQ616" s="99"/>
      <c r="AR616" s="99"/>
      <c r="AS616" s="99"/>
      <c r="AT616" s="99"/>
      <c r="AU616" s="99"/>
      <c r="AV616" s="99"/>
      <c r="AW616" s="99"/>
      <c r="AX616" s="99"/>
      <c r="AY616" s="99"/>
      <c r="AZ616" s="99"/>
      <c r="BA616" s="99"/>
    </row>
    <row r="617" spans="1:53" ht="15.75" customHeight="1" x14ac:dyDescent="0.25">
      <c r="A617" s="99"/>
      <c r="B617" s="100"/>
      <c r="C617" s="99"/>
      <c r="D617" s="99"/>
      <c r="E617" s="160"/>
      <c r="F617" s="99"/>
      <c r="G617" s="99"/>
      <c r="H617" s="99"/>
      <c r="I617" s="99"/>
      <c r="J617" s="161"/>
      <c r="K617" s="161"/>
      <c r="L617" s="161"/>
      <c r="M617" s="161"/>
      <c r="N617" s="99"/>
      <c r="O617" s="99"/>
      <c r="P617" s="161"/>
      <c r="Q617" s="161"/>
      <c r="R617" s="161"/>
      <c r="S617" s="161"/>
      <c r="T617" s="161"/>
      <c r="U617" s="161"/>
      <c r="V617" s="161"/>
      <c r="W617" s="161"/>
      <c r="X617" s="161"/>
      <c r="Y617" s="161"/>
      <c r="Z617" s="99"/>
      <c r="AA617" s="99"/>
      <c r="AB617" s="99"/>
      <c r="AC617" s="99"/>
      <c r="AD617" s="99"/>
      <c r="AE617" s="99"/>
      <c r="AF617" s="99"/>
      <c r="AG617" s="99"/>
      <c r="AH617" s="99"/>
      <c r="AI617" s="99"/>
      <c r="AJ617" s="99"/>
      <c r="AK617" s="99"/>
      <c r="AL617" s="99"/>
      <c r="AM617" s="99"/>
      <c r="AN617" s="99"/>
      <c r="AO617" s="99"/>
      <c r="AP617" s="99"/>
      <c r="AQ617" s="99"/>
      <c r="AR617" s="99"/>
      <c r="AS617" s="99"/>
      <c r="AT617" s="99"/>
      <c r="AU617" s="99"/>
      <c r="AV617" s="99"/>
      <c r="AW617" s="99"/>
      <c r="AX617" s="99"/>
      <c r="AY617" s="99"/>
      <c r="AZ617" s="99"/>
      <c r="BA617" s="99"/>
    </row>
    <row r="618" spans="1:53" ht="15.75" customHeight="1" x14ac:dyDescent="0.25">
      <c r="A618" s="99"/>
      <c r="B618" s="100"/>
      <c r="C618" s="99"/>
      <c r="D618" s="99"/>
      <c r="E618" s="160"/>
      <c r="F618" s="99"/>
      <c r="G618" s="99"/>
      <c r="H618" s="99"/>
      <c r="I618" s="99"/>
      <c r="J618" s="161"/>
      <c r="K618" s="161"/>
      <c r="L618" s="161"/>
      <c r="M618" s="161"/>
      <c r="N618" s="99"/>
      <c r="O618" s="99"/>
      <c r="P618" s="161"/>
      <c r="Q618" s="161"/>
      <c r="R618" s="161"/>
      <c r="S618" s="161"/>
      <c r="T618" s="161"/>
      <c r="U618" s="161"/>
      <c r="V618" s="161"/>
      <c r="W618" s="161"/>
      <c r="X618" s="161"/>
      <c r="Y618" s="161"/>
      <c r="Z618" s="99"/>
      <c r="AA618" s="99"/>
      <c r="AB618" s="99"/>
      <c r="AC618" s="99"/>
      <c r="AD618" s="99"/>
      <c r="AE618" s="99"/>
      <c r="AF618" s="99"/>
      <c r="AG618" s="99"/>
      <c r="AH618" s="99"/>
      <c r="AI618" s="99"/>
      <c r="AJ618" s="99"/>
      <c r="AK618" s="99"/>
      <c r="AL618" s="99"/>
      <c r="AM618" s="99"/>
      <c r="AN618" s="99"/>
      <c r="AO618" s="99"/>
      <c r="AP618" s="99"/>
      <c r="AQ618" s="99"/>
      <c r="AR618" s="99"/>
      <c r="AS618" s="99"/>
      <c r="AT618" s="99"/>
      <c r="AU618" s="99"/>
      <c r="AV618" s="99"/>
      <c r="AW618" s="99"/>
      <c r="AX618" s="99"/>
      <c r="AY618" s="99"/>
      <c r="AZ618" s="99"/>
      <c r="BA618" s="99"/>
    </row>
    <row r="619" spans="1:53" ht="15.75" customHeight="1" x14ac:dyDescent="0.25">
      <c r="A619" s="99"/>
      <c r="B619" s="100"/>
      <c r="C619" s="99"/>
      <c r="D619" s="99"/>
      <c r="E619" s="160"/>
      <c r="F619" s="99"/>
      <c r="G619" s="99"/>
      <c r="H619" s="99"/>
      <c r="I619" s="99"/>
      <c r="J619" s="161"/>
      <c r="K619" s="161"/>
      <c r="L619" s="161"/>
      <c r="M619" s="161"/>
      <c r="N619" s="99"/>
      <c r="O619" s="99"/>
      <c r="P619" s="161"/>
      <c r="Q619" s="161"/>
      <c r="R619" s="161"/>
      <c r="S619" s="161"/>
      <c r="T619" s="161"/>
      <c r="U619" s="161"/>
      <c r="V619" s="161"/>
      <c r="W619" s="161"/>
      <c r="X619" s="161"/>
      <c r="Y619" s="161"/>
      <c r="Z619" s="99"/>
      <c r="AA619" s="99"/>
      <c r="AB619" s="99"/>
      <c r="AC619" s="99"/>
      <c r="AD619" s="99"/>
      <c r="AE619" s="99"/>
      <c r="AF619" s="99"/>
      <c r="AG619" s="99"/>
      <c r="AH619" s="99"/>
      <c r="AI619" s="99"/>
      <c r="AJ619" s="99"/>
      <c r="AK619" s="99"/>
      <c r="AL619" s="99"/>
      <c r="AM619" s="99"/>
      <c r="AN619" s="99"/>
      <c r="AO619" s="99"/>
      <c r="AP619" s="99"/>
      <c r="AQ619" s="99"/>
      <c r="AR619" s="99"/>
      <c r="AS619" s="99"/>
      <c r="AT619" s="99"/>
      <c r="AU619" s="99"/>
      <c r="AV619" s="99"/>
      <c r="AW619" s="99"/>
      <c r="AX619" s="99"/>
      <c r="AY619" s="99"/>
      <c r="AZ619" s="99"/>
      <c r="BA619" s="99"/>
    </row>
    <row r="620" spans="1:53" ht="15.75" customHeight="1" x14ac:dyDescent="0.25">
      <c r="A620" s="99"/>
      <c r="B620" s="100"/>
      <c r="C620" s="99"/>
      <c r="D620" s="99"/>
      <c r="E620" s="160"/>
      <c r="F620" s="99"/>
      <c r="G620" s="99"/>
      <c r="H620" s="99"/>
      <c r="I620" s="99"/>
      <c r="J620" s="161"/>
      <c r="K620" s="161"/>
      <c r="L620" s="161"/>
      <c r="M620" s="161"/>
      <c r="N620" s="99"/>
      <c r="O620" s="99"/>
      <c r="P620" s="161"/>
      <c r="Q620" s="161"/>
      <c r="R620" s="161"/>
      <c r="S620" s="161"/>
      <c r="T620" s="161"/>
      <c r="U620" s="161"/>
      <c r="V620" s="161"/>
      <c r="W620" s="161"/>
      <c r="X620" s="161"/>
      <c r="Y620" s="161"/>
      <c r="Z620" s="99"/>
      <c r="AA620" s="99"/>
      <c r="AB620" s="99"/>
      <c r="AC620" s="99"/>
      <c r="AD620" s="99"/>
      <c r="AE620" s="99"/>
      <c r="AF620" s="99"/>
      <c r="AG620" s="99"/>
      <c r="AH620" s="99"/>
      <c r="AI620" s="99"/>
      <c r="AJ620" s="99"/>
      <c r="AK620" s="99"/>
      <c r="AL620" s="99"/>
      <c r="AM620" s="99"/>
      <c r="AN620" s="99"/>
      <c r="AO620" s="99"/>
      <c r="AP620" s="99"/>
      <c r="AQ620" s="99"/>
      <c r="AR620" s="99"/>
      <c r="AS620" s="99"/>
      <c r="AT620" s="99"/>
      <c r="AU620" s="99"/>
      <c r="AV620" s="99"/>
      <c r="AW620" s="99"/>
      <c r="AX620" s="99"/>
      <c r="AY620" s="99"/>
      <c r="AZ620" s="99"/>
      <c r="BA620" s="99"/>
    </row>
    <row r="621" spans="1:53" ht="15.75" customHeight="1" x14ac:dyDescent="0.25">
      <c r="A621" s="99"/>
      <c r="B621" s="100"/>
      <c r="C621" s="99"/>
      <c r="D621" s="99"/>
      <c r="E621" s="160"/>
      <c r="F621" s="99"/>
      <c r="G621" s="99"/>
      <c r="H621" s="99"/>
      <c r="I621" s="99"/>
      <c r="J621" s="161"/>
      <c r="K621" s="161"/>
      <c r="L621" s="161"/>
      <c r="M621" s="161"/>
      <c r="N621" s="99"/>
      <c r="O621" s="99"/>
      <c r="P621" s="161"/>
      <c r="Q621" s="161"/>
      <c r="R621" s="161"/>
      <c r="S621" s="161"/>
      <c r="T621" s="161"/>
      <c r="U621" s="161"/>
      <c r="V621" s="161"/>
      <c r="W621" s="161"/>
      <c r="X621" s="161"/>
      <c r="Y621" s="161"/>
      <c r="Z621" s="99"/>
      <c r="AA621" s="99"/>
      <c r="AB621" s="99"/>
      <c r="AC621" s="99"/>
      <c r="AD621" s="99"/>
      <c r="AE621" s="99"/>
      <c r="AF621" s="99"/>
      <c r="AG621" s="99"/>
      <c r="AH621" s="99"/>
      <c r="AI621" s="99"/>
      <c r="AJ621" s="99"/>
      <c r="AK621" s="99"/>
      <c r="AL621" s="99"/>
      <c r="AM621" s="99"/>
      <c r="AN621" s="99"/>
      <c r="AO621" s="99"/>
      <c r="AP621" s="99"/>
      <c r="AQ621" s="99"/>
      <c r="AR621" s="99"/>
      <c r="AS621" s="99"/>
      <c r="AT621" s="99"/>
      <c r="AU621" s="99"/>
      <c r="AV621" s="99"/>
      <c r="AW621" s="99"/>
      <c r="AX621" s="99"/>
      <c r="AY621" s="99"/>
      <c r="AZ621" s="99"/>
      <c r="BA621" s="99"/>
    </row>
    <row r="622" spans="1:53" ht="15.75" customHeight="1" x14ac:dyDescent="0.25">
      <c r="A622" s="99"/>
      <c r="B622" s="100"/>
      <c r="C622" s="99"/>
      <c r="D622" s="99"/>
      <c r="E622" s="160"/>
      <c r="F622" s="99"/>
      <c r="G622" s="99"/>
      <c r="H622" s="99"/>
      <c r="I622" s="99"/>
      <c r="J622" s="161"/>
      <c r="K622" s="161"/>
      <c r="L622" s="161"/>
      <c r="M622" s="161"/>
      <c r="N622" s="99"/>
      <c r="O622" s="99"/>
      <c r="P622" s="161"/>
      <c r="Q622" s="161"/>
      <c r="R622" s="161"/>
      <c r="S622" s="161"/>
      <c r="T622" s="161"/>
      <c r="U622" s="161"/>
      <c r="V622" s="161"/>
      <c r="W622" s="161"/>
      <c r="X622" s="161"/>
      <c r="Y622" s="161"/>
      <c r="Z622" s="99"/>
      <c r="AA622" s="99"/>
      <c r="AB622" s="99"/>
      <c r="AC622" s="99"/>
      <c r="AD622" s="99"/>
      <c r="AE622" s="99"/>
      <c r="AF622" s="99"/>
      <c r="AG622" s="99"/>
      <c r="AH622" s="99"/>
      <c r="AI622" s="99"/>
      <c r="AJ622" s="99"/>
      <c r="AK622" s="99"/>
      <c r="AL622" s="99"/>
      <c r="AM622" s="99"/>
      <c r="AN622" s="99"/>
      <c r="AO622" s="99"/>
      <c r="AP622" s="99"/>
      <c r="AQ622" s="99"/>
      <c r="AR622" s="99"/>
      <c r="AS622" s="99"/>
      <c r="AT622" s="99"/>
      <c r="AU622" s="99"/>
      <c r="AV622" s="99"/>
      <c r="AW622" s="99"/>
      <c r="AX622" s="99"/>
      <c r="AY622" s="99"/>
      <c r="AZ622" s="99"/>
      <c r="BA622" s="99"/>
    </row>
    <row r="623" spans="1:53" ht="15.75" customHeight="1" x14ac:dyDescent="0.25">
      <c r="A623" s="99"/>
      <c r="B623" s="100"/>
      <c r="C623" s="99"/>
      <c r="D623" s="99"/>
      <c r="E623" s="160"/>
      <c r="F623" s="99"/>
      <c r="G623" s="99"/>
      <c r="H623" s="99"/>
      <c r="I623" s="99"/>
      <c r="J623" s="161"/>
      <c r="K623" s="161"/>
      <c r="L623" s="161"/>
      <c r="M623" s="161"/>
      <c r="N623" s="99"/>
      <c r="O623" s="99"/>
      <c r="P623" s="161"/>
      <c r="Q623" s="161"/>
      <c r="R623" s="161"/>
      <c r="S623" s="161"/>
      <c r="T623" s="161"/>
      <c r="U623" s="161"/>
      <c r="V623" s="161"/>
      <c r="W623" s="161"/>
      <c r="X623" s="161"/>
      <c r="Y623" s="161"/>
      <c r="Z623" s="99"/>
      <c r="AA623" s="99"/>
      <c r="AB623" s="99"/>
      <c r="AC623" s="99"/>
      <c r="AD623" s="99"/>
      <c r="AE623" s="99"/>
      <c r="AF623" s="99"/>
      <c r="AG623" s="99"/>
      <c r="AH623" s="99"/>
      <c r="AI623" s="99"/>
      <c r="AJ623" s="99"/>
      <c r="AK623" s="99"/>
      <c r="AL623" s="99"/>
      <c r="AM623" s="99"/>
      <c r="AN623" s="99"/>
      <c r="AO623" s="99"/>
      <c r="AP623" s="99"/>
      <c r="AQ623" s="99"/>
      <c r="AR623" s="99"/>
      <c r="AS623" s="99"/>
      <c r="AT623" s="99"/>
      <c r="AU623" s="99"/>
      <c r="AV623" s="99"/>
      <c r="AW623" s="99"/>
      <c r="AX623" s="99"/>
      <c r="AY623" s="99"/>
      <c r="AZ623" s="99"/>
      <c r="BA623" s="99"/>
    </row>
    <row r="624" spans="1:53" ht="15.75" customHeight="1" x14ac:dyDescent="0.25">
      <c r="A624" s="99"/>
      <c r="B624" s="100"/>
      <c r="C624" s="99"/>
      <c r="D624" s="99"/>
      <c r="E624" s="160"/>
      <c r="F624" s="99"/>
      <c r="G624" s="99"/>
      <c r="H624" s="99"/>
      <c r="I624" s="99"/>
      <c r="J624" s="161"/>
      <c r="K624" s="161"/>
      <c r="L624" s="161"/>
      <c r="M624" s="161"/>
      <c r="N624" s="99"/>
      <c r="O624" s="99"/>
      <c r="P624" s="161"/>
      <c r="Q624" s="161"/>
      <c r="R624" s="161"/>
      <c r="S624" s="161"/>
      <c r="T624" s="161"/>
      <c r="U624" s="161"/>
      <c r="V624" s="161"/>
      <c r="W624" s="161"/>
      <c r="X624" s="161"/>
      <c r="Y624" s="161"/>
      <c r="Z624" s="99"/>
      <c r="AA624" s="99"/>
      <c r="AB624" s="99"/>
      <c r="AC624" s="99"/>
      <c r="AD624" s="99"/>
      <c r="AE624" s="99"/>
      <c r="AF624" s="99"/>
      <c r="AG624" s="99"/>
      <c r="AH624" s="99"/>
      <c r="AI624" s="99"/>
      <c r="AJ624" s="99"/>
      <c r="AK624" s="99"/>
      <c r="AL624" s="99"/>
      <c r="AM624" s="99"/>
      <c r="AN624" s="99"/>
      <c r="AO624" s="99"/>
      <c r="AP624" s="99"/>
      <c r="AQ624" s="99"/>
      <c r="AR624" s="99"/>
      <c r="AS624" s="99"/>
      <c r="AT624" s="99"/>
      <c r="AU624" s="99"/>
      <c r="AV624" s="99"/>
      <c r="AW624" s="99"/>
      <c r="AX624" s="99"/>
      <c r="AY624" s="99"/>
      <c r="AZ624" s="99"/>
      <c r="BA624" s="99"/>
    </row>
    <row r="625" spans="1:53" ht="15.75" customHeight="1" x14ac:dyDescent="0.25">
      <c r="A625" s="99"/>
      <c r="B625" s="100"/>
      <c r="C625" s="99"/>
      <c r="D625" s="99"/>
      <c r="E625" s="160"/>
      <c r="F625" s="99"/>
      <c r="G625" s="99"/>
      <c r="H625" s="99"/>
      <c r="I625" s="99"/>
      <c r="J625" s="161"/>
      <c r="K625" s="161"/>
      <c r="L625" s="161"/>
      <c r="M625" s="161"/>
      <c r="N625" s="99"/>
      <c r="O625" s="99"/>
      <c r="P625" s="161"/>
      <c r="Q625" s="161"/>
      <c r="R625" s="161"/>
      <c r="S625" s="161"/>
      <c r="T625" s="161"/>
      <c r="U625" s="161"/>
      <c r="V625" s="161"/>
      <c r="W625" s="161"/>
      <c r="X625" s="161"/>
      <c r="Y625" s="161"/>
      <c r="Z625" s="99"/>
      <c r="AA625" s="99"/>
      <c r="AB625" s="99"/>
      <c r="AC625" s="99"/>
      <c r="AD625" s="99"/>
      <c r="AE625" s="99"/>
      <c r="AF625" s="99"/>
      <c r="AG625" s="99"/>
      <c r="AH625" s="99"/>
      <c r="AI625" s="99"/>
      <c r="AJ625" s="99"/>
      <c r="AK625" s="99"/>
      <c r="AL625" s="99"/>
      <c r="AM625" s="99"/>
      <c r="AN625" s="99"/>
      <c r="AO625" s="99"/>
      <c r="AP625" s="99"/>
      <c r="AQ625" s="99"/>
      <c r="AR625" s="99"/>
      <c r="AS625" s="99"/>
      <c r="AT625" s="99"/>
      <c r="AU625" s="99"/>
      <c r="AV625" s="99"/>
      <c r="AW625" s="99"/>
      <c r="AX625" s="99"/>
      <c r="AY625" s="99"/>
      <c r="AZ625" s="99"/>
      <c r="BA625" s="99"/>
    </row>
    <row r="626" spans="1:53" ht="15.75" customHeight="1" x14ac:dyDescent="0.25">
      <c r="A626" s="99"/>
      <c r="B626" s="100"/>
      <c r="C626" s="99"/>
      <c r="D626" s="99"/>
      <c r="E626" s="160"/>
      <c r="F626" s="99"/>
      <c r="G626" s="99"/>
      <c r="H626" s="99"/>
      <c r="I626" s="99"/>
      <c r="J626" s="161"/>
      <c r="K626" s="161"/>
      <c r="L626" s="161"/>
      <c r="M626" s="161"/>
      <c r="N626" s="99"/>
      <c r="O626" s="99"/>
      <c r="P626" s="161"/>
      <c r="Q626" s="161"/>
      <c r="R626" s="161"/>
      <c r="S626" s="161"/>
      <c r="T626" s="161"/>
      <c r="U626" s="161"/>
      <c r="V626" s="161"/>
      <c r="W626" s="161"/>
      <c r="X626" s="161"/>
      <c r="Y626" s="161"/>
      <c r="Z626" s="99"/>
      <c r="AA626" s="99"/>
      <c r="AB626" s="99"/>
      <c r="AC626" s="99"/>
      <c r="AD626" s="99"/>
      <c r="AE626" s="99"/>
      <c r="AF626" s="99"/>
      <c r="AG626" s="99"/>
      <c r="AH626" s="99"/>
      <c r="AI626" s="99"/>
      <c r="AJ626" s="99"/>
      <c r="AK626" s="99"/>
      <c r="AL626" s="99"/>
      <c r="AM626" s="99"/>
      <c r="AN626" s="99"/>
      <c r="AO626" s="99"/>
      <c r="AP626" s="99"/>
      <c r="AQ626" s="99"/>
      <c r="AR626" s="99"/>
      <c r="AS626" s="99"/>
      <c r="AT626" s="99"/>
      <c r="AU626" s="99"/>
      <c r="AV626" s="99"/>
      <c r="AW626" s="99"/>
      <c r="AX626" s="99"/>
      <c r="AY626" s="99"/>
      <c r="AZ626" s="99"/>
      <c r="BA626" s="99"/>
    </row>
    <row r="627" spans="1:53" ht="15.75" customHeight="1" x14ac:dyDescent="0.25">
      <c r="A627" s="99"/>
      <c r="B627" s="100"/>
      <c r="C627" s="99"/>
      <c r="D627" s="99"/>
      <c r="E627" s="160"/>
      <c r="F627" s="99"/>
      <c r="G627" s="99"/>
      <c r="H627" s="99"/>
      <c r="I627" s="99"/>
      <c r="J627" s="161"/>
      <c r="K627" s="161"/>
      <c r="L627" s="161"/>
      <c r="M627" s="161"/>
      <c r="N627" s="99"/>
      <c r="O627" s="99"/>
      <c r="P627" s="161"/>
      <c r="Q627" s="161"/>
      <c r="R627" s="161"/>
      <c r="S627" s="161"/>
      <c r="T627" s="161"/>
      <c r="U627" s="161"/>
      <c r="V627" s="161"/>
      <c r="W627" s="161"/>
      <c r="X627" s="161"/>
      <c r="Y627" s="161"/>
      <c r="Z627" s="99"/>
      <c r="AA627" s="99"/>
      <c r="AB627" s="99"/>
      <c r="AC627" s="99"/>
      <c r="AD627" s="99"/>
      <c r="AE627" s="99"/>
      <c r="AF627" s="99"/>
      <c r="AG627" s="99"/>
      <c r="AH627" s="99"/>
      <c r="AI627" s="99"/>
      <c r="AJ627" s="99"/>
      <c r="AK627" s="99"/>
      <c r="AL627" s="99"/>
      <c r="AM627" s="99"/>
      <c r="AN627" s="99"/>
      <c r="AO627" s="99"/>
      <c r="AP627" s="99"/>
      <c r="AQ627" s="99"/>
      <c r="AR627" s="99"/>
      <c r="AS627" s="99"/>
      <c r="AT627" s="99"/>
      <c r="AU627" s="99"/>
      <c r="AV627" s="99"/>
      <c r="AW627" s="99"/>
      <c r="AX627" s="99"/>
      <c r="AY627" s="99"/>
      <c r="AZ627" s="99"/>
      <c r="BA627" s="99"/>
    </row>
    <row r="628" spans="1:53" ht="15.75" customHeight="1" x14ac:dyDescent="0.25">
      <c r="A628" s="99"/>
      <c r="B628" s="100"/>
      <c r="C628" s="99"/>
      <c r="D628" s="99"/>
      <c r="E628" s="160"/>
      <c r="F628" s="99"/>
      <c r="G628" s="99"/>
      <c r="H628" s="99"/>
      <c r="I628" s="99"/>
      <c r="J628" s="161"/>
      <c r="K628" s="161"/>
      <c r="L628" s="161"/>
      <c r="M628" s="161"/>
      <c r="N628" s="99"/>
      <c r="O628" s="99"/>
      <c r="P628" s="161"/>
      <c r="Q628" s="161"/>
      <c r="R628" s="161"/>
      <c r="S628" s="161"/>
      <c r="T628" s="161"/>
      <c r="U628" s="161"/>
      <c r="V628" s="161"/>
      <c r="W628" s="161"/>
      <c r="X628" s="161"/>
      <c r="Y628" s="161"/>
      <c r="Z628" s="99"/>
      <c r="AA628" s="99"/>
      <c r="AB628" s="99"/>
      <c r="AC628" s="99"/>
      <c r="AD628" s="99"/>
      <c r="AE628" s="99"/>
      <c r="AF628" s="99"/>
      <c r="AG628" s="99"/>
      <c r="AH628" s="99"/>
      <c r="AI628" s="99"/>
      <c r="AJ628" s="99"/>
      <c r="AK628" s="99"/>
      <c r="AL628" s="99"/>
      <c r="AM628" s="99"/>
      <c r="AN628" s="99"/>
      <c r="AO628" s="99"/>
      <c r="AP628" s="99"/>
      <c r="AQ628" s="99"/>
      <c r="AR628" s="99"/>
      <c r="AS628" s="99"/>
      <c r="AT628" s="99"/>
      <c r="AU628" s="99"/>
      <c r="AV628" s="99"/>
      <c r="AW628" s="99"/>
      <c r="AX628" s="99"/>
      <c r="AY628" s="99"/>
      <c r="AZ628" s="99"/>
      <c r="BA628" s="99"/>
    </row>
    <row r="629" spans="1:53" ht="15.75" customHeight="1" x14ac:dyDescent="0.25">
      <c r="A629" s="99"/>
      <c r="B629" s="100"/>
      <c r="C629" s="99"/>
      <c r="D629" s="99"/>
      <c r="E629" s="160"/>
      <c r="F629" s="99"/>
      <c r="G629" s="99"/>
      <c r="H629" s="99"/>
      <c r="I629" s="99"/>
      <c r="J629" s="161"/>
      <c r="K629" s="161"/>
      <c r="L629" s="161"/>
      <c r="M629" s="161"/>
      <c r="N629" s="99"/>
      <c r="O629" s="99"/>
      <c r="P629" s="161"/>
      <c r="Q629" s="161"/>
      <c r="R629" s="161"/>
      <c r="S629" s="161"/>
      <c r="T629" s="161"/>
      <c r="U629" s="161"/>
      <c r="V629" s="161"/>
      <c r="W629" s="161"/>
      <c r="X629" s="161"/>
      <c r="Y629" s="161"/>
      <c r="Z629" s="99"/>
      <c r="AA629" s="99"/>
      <c r="AB629" s="99"/>
      <c r="AC629" s="99"/>
      <c r="AD629" s="99"/>
      <c r="AE629" s="99"/>
      <c r="AF629" s="99"/>
      <c r="AG629" s="99"/>
      <c r="AH629" s="99"/>
      <c r="AI629" s="99"/>
      <c r="AJ629" s="99"/>
      <c r="AK629" s="99"/>
      <c r="AL629" s="99"/>
      <c r="AM629" s="99"/>
      <c r="AN629" s="99"/>
      <c r="AO629" s="99"/>
      <c r="AP629" s="99"/>
      <c r="AQ629" s="99"/>
      <c r="AR629" s="99"/>
      <c r="AS629" s="99"/>
      <c r="AT629" s="99"/>
      <c r="AU629" s="99"/>
      <c r="AV629" s="99"/>
      <c r="AW629" s="99"/>
      <c r="AX629" s="99"/>
      <c r="AY629" s="99"/>
      <c r="AZ629" s="99"/>
      <c r="BA629" s="99"/>
    </row>
    <row r="630" spans="1:53" ht="15.75" customHeight="1" x14ac:dyDescent="0.25">
      <c r="A630" s="99"/>
      <c r="B630" s="100"/>
      <c r="C630" s="99"/>
      <c r="D630" s="99"/>
      <c r="E630" s="160"/>
      <c r="F630" s="99"/>
      <c r="G630" s="99"/>
      <c r="H630" s="99"/>
      <c r="I630" s="99"/>
      <c r="J630" s="161"/>
      <c r="K630" s="161"/>
      <c r="L630" s="161"/>
      <c r="M630" s="161"/>
      <c r="N630" s="99"/>
      <c r="O630" s="99"/>
      <c r="P630" s="161"/>
      <c r="Q630" s="161"/>
      <c r="R630" s="161"/>
      <c r="S630" s="161"/>
      <c r="T630" s="161"/>
      <c r="U630" s="161"/>
      <c r="V630" s="161"/>
      <c r="W630" s="161"/>
      <c r="X630" s="161"/>
      <c r="Y630" s="161"/>
      <c r="Z630" s="99"/>
      <c r="AA630" s="99"/>
      <c r="AB630" s="99"/>
      <c r="AC630" s="99"/>
      <c r="AD630" s="99"/>
      <c r="AE630" s="99"/>
      <c r="AF630" s="99"/>
      <c r="AG630" s="99"/>
      <c r="AH630" s="99"/>
      <c r="AI630" s="99"/>
      <c r="AJ630" s="99"/>
      <c r="AK630" s="99"/>
      <c r="AL630" s="99"/>
      <c r="AM630" s="99"/>
      <c r="AN630" s="99"/>
      <c r="AO630" s="99"/>
      <c r="AP630" s="99"/>
      <c r="AQ630" s="99"/>
      <c r="AR630" s="99"/>
      <c r="AS630" s="99"/>
      <c r="AT630" s="99"/>
      <c r="AU630" s="99"/>
      <c r="AV630" s="99"/>
      <c r="AW630" s="99"/>
      <c r="AX630" s="99"/>
      <c r="AY630" s="99"/>
      <c r="AZ630" s="99"/>
      <c r="BA630" s="99"/>
    </row>
    <row r="631" spans="1:53" ht="15.75" customHeight="1" x14ac:dyDescent="0.25">
      <c r="A631" s="99"/>
      <c r="B631" s="100"/>
      <c r="C631" s="99"/>
      <c r="D631" s="99"/>
      <c r="E631" s="160"/>
      <c r="F631" s="99"/>
      <c r="G631" s="99"/>
      <c r="H631" s="99"/>
      <c r="I631" s="99"/>
      <c r="J631" s="161"/>
      <c r="K631" s="161"/>
      <c r="L631" s="161"/>
      <c r="M631" s="161"/>
      <c r="N631" s="99"/>
      <c r="O631" s="99"/>
      <c r="P631" s="161"/>
      <c r="Q631" s="161"/>
      <c r="R631" s="161"/>
      <c r="S631" s="161"/>
      <c r="T631" s="161"/>
      <c r="U631" s="161"/>
      <c r="V631" s="161"/>
      <c r="W631" s="161"/>
      <c r="X631" s="161"/>
      <c r="Y631" s="161"/>
      <c r="Z631" s="99"/>
      <c r="AA631" s="99"/>
      <c r="AB631" s="99"/>
      <c r="AC631" s="99"/>
      <c r="AD631" s="99"/>
      <c r="AE631" s="99"/>
      <c r="AF631" s="99"/>
      <c r="AG631" s="99"/>
      <c r="AH631" s="99"/>
      <c r="AI631" s="99"/>
      <c r="AJ631" s="99"/>
      <c r="AK631" s="99"/>
      <c r="AL631" s="99"/>
      <c r="AM631" s="99"/>
      <c r="AN631" s="99"/>
      <c r="AO631" s="99"/>
      <c r="AP631" s="99"/>
      <c r="AQ631" s="99"/>
      <c r="AR631" s="99"/>
      <c r="AS631" s="99"/>
      <c r="AT631" s="99"/>
      <c r="AU631" s="99"/>
      <c r="AV631" s="99"/>
      <c r="AW631" s="99"/>
      <c r="AX631" s="99"/>
      <c r="AY631" s="99"/>
      <c r="AZ631" s="99"/>
      <c r="BA631" s="99"/>
    </row>
    <row r="632" spans="1:53" ht="15.75" customHeight="1" x14ac:dyDescent="0.25">
      <c r="A632" s="99"/>
      <c r="B632" s="100"/>
      <c r="C632" s="99"/>
      <c r="D632" s="99"/>
      <c r="E632" s="160"/>
      <c r="F632" s="99"/>
      <c r="G632" s="99"/>
      <c r="H632" s="99"/>
      <c r="I632" s="99"/>
      <c r="J632" s="161"/>
      <c r="K632" s="161"/>
      <c r="L632" s="161"/>
      <c r="M632" s="161"/>
      <c r="N632" s="99"/>
      <c r="O632" s="99"/>
      <c r="P632" s="161"/>
      <c r="Q632" s="161"/>
      <c r="R632" s="161"/>
      <c r="S632" s="161"/>
      <c r="T632" s="161"/>
      <c r="U632" s="161"/>
      <c r="V632" s="161"/>
      <c r="W632" s="161"/>
      <c r="X632" s="161"/>
      <c r="Y632" s="161"/>
      <c r="Z632" s="99"/>
      <c r="AA632" s="99"/>
      <c r="AB632" s="99"/>
      <c r="AC632" s="99"/>
      <c r="AD632" s="99"/>
      <c r="AE632" s="99"/>
      <c r="AF632" s="99"/>
      <c r="AG632" s="99"/>
      <c r="AH632" s="99"/>
      <c r="AI632" s="99"/>
      <c r="AJ632" s="99"/>
      <c r="AK632" s="99"/>
      <c r="AL632" s="99"/>
      <c r="AM632" s="99"/>
      <c r="AN632" s="99"/>
      <c r="AO632" s="99"/>
      <c r="AP632" s="99"/>
      <c r="AQ632" s="99"/>
      <c r="AR632" s="99"/>
      <c r="AS632" s="99"/>
      <c r="AT632" s="99"/>
      <c r="AU632" s="99"/>
      <c r="AV632" s="99"/>
      <c r="AW632" s="99"/>
      <c r="AX632" s="99"/>
      <c r="AY632" s="99"/>
      <c r="AZ632" s="99"/>
      <c r="BA632" s="99"/>
    </row>
    <row r="633" spans="1:53" ht="15.75" customHeight="1" x14ac:dyDescent="0.25">
      <c r="A633" s="99"/>
      <c r="B633" s="100"/>
      <c r="C633" s="99"/>
      <c r="D633" s="99"/>
      <c r="E633" s="160"/>
      <c r="F633" s="99"/>
      <c r="G633" s="99"/>
      <c r="H633" s="99"/>
      <c r="I633" s="99"/>
      <c r="J633" s="161"/>
      <c r="K633" s="161"/>
      <c r="L633" s="161"/>
      <c r="M633" s="161"/>
      <c r="N633" s="99"/>
      <c r="O633" s="99"/>
      <c r="P633" s="161"/>
      <c r="Q633" s="161"/>
      <c r="R633" s="161"/>
      <c r="S633" s="161"/>
      <c r="T633" s="161"/>
      <c r="U633" s="161"/>
      <c r="V633" s="161"/>
      <c r="W633" s="161"/>
      <c r="X633" s="161"/>
      <c r="Y633" s="161"/>
      <c r="Z633" s="99"/>
      <c r="AA633" s="99"/>
      <c r="AB633" s="99"/>
      <c r="AC633" s="99"/>
      <c r="AD633" s="99"/>
      <c r="AE633" s="99"/>
      <c r="AF633" s="99"/>
      <c r="AG633" s="99"/>
      <c r="AH633" s="99"/>
      <c r="AI633" s="99"/>
      <c r="AJ633" s="99"/>
      <c r="AK633" s="99"/>
      <c r="AL633" s="99"/>
      <c r="AM633" s="99"/>
      <c r="AN633" s="99"/>
      <c r="AO633" s="99"/>
      <c r="AP633" s="99"/>
      <c r="AQ633" s="99"/>
      <c r="AR633" s="99"/>
      <c r="AS633" s="99"/>
      <c r="AT633" s="99"/>
      <c r="AU633" s="99"/>
      <c r="AV633" s="99"/>
      <c r="AW633" s="99"/>
      <c r="AX633" s="99"/>
      <c r="AY633" s="99"/>
      <c r="AZ633" s="99"/>
      <c r="BA633" s="99"/>
    </row>
    <row r="634" spans="1:53" ht="15.75" customHeight="1" x14ac:dyDescent="0.25">
      <c r="A634" s="99"/>
      <c r="B634" s="100"/>
      <c r="C634" s="99"/>
      <c r="D634" s="99"/>
      <c r="E634" s="160"/>
      <c r="F634" s="99"/>
      <c r="G634" s="99"/>
      <c r="H634" s="99"/>
      <c r="I634" s="99"/>
      <c r="J634" s="161"/>
      <c r="K634" s="161"/>
      <c r="L634" s="161"/>
      <c r="M634" s="161"/>
      <c r="N634" s="99"/>
      <c r="O634" s="99"/>
      <c r="P634" s="161"/>
      <c r="Q634" s="161"/>
      <c r="R634" s="161"/>
      <c r="S634" s="161"/>
      <c r="T634" s="161"/>
      <c r="U634" s="161"/>
      <c r="V634" s="161"/>
      <c r="W634" s="161"/>
      <c r="X634" s="161"/>
      <c r="Y634" s="161"/>
      <c r="Z634" s="99"/>
      <c r="AA634" s="99"/>
      <c r="AB634" s="99"/>
      <c r="AC634" s="99"/>
      <c r="AD634" s="99"/>
      <c r="AE634" s="99"/>
      <c r="AF634" s="99"/>
      <c r="AG634" s="99"/>
      <c r="AH634" s="99"/>
      <c r="AI634" s="99"/>
      <c r="AJ634" s="99"/>
      <c r="AK634" s="99"/>
      <c r="AL634" s="99"/>
      <c r="AM634" s="99"/>
      <c r="AN634" s="99"/>
      <c r="AO634" s="99"/>
      <c r="AP634" s="99"/>
      <c r="AQ634" s="99"/>
      <c r="AR634" s="99"/>
      <c r="AS634" s="99"/>
      <c r="AT634" s="99"/>
      <c r="AU634" s="99"/>
      <c r="AV634" s="99"/>
      <c r="AW634" s="99"/>
      <c r="AX634" s="99"/>
      <c r="AY634" s="99"/>
      <c r="AZ634" s="99"/>
      <c r="BA634" s="99"/>
    </row>
    <row r="635" spans="1:53" ht="15.75" customHeight="1" x14ac:dyDescent="0.25">
      <c r="A635" s="99"/>
      <c r="B635" s="100"/>
      <c r="C635" s="99"/>
      <c r="D635" s="99"/>
      <c r="E635" s="160"/>
      <c r="F635" s="99"/>
      <c r="G635" s="99"/>
      <c r="H635" s="99"/>
      <c r="I635" s="99"/>
      <c r="J635" s="161"/>
      <c r="K635" s="161"/>
      <c r="L635" s="161"/>
      <c r="M635" s="161"/>
      <c r="N635" s="99"/>
      <c r="O635" s="99"/>
      <c r="P635" s="161"/>
      <c r="Q635" s="161"/>
      <c r="R635" s="161"/>
      <c r="S635" s="161"/>
      <c r="T635" s="161"/>
      <c r="U635" s="161"/>
      <c r="V635" s="161"/>
      <c r="W635" s="161"/>
      <c r="X635" s="161"/>
      <c r="Y635" s="161"/>
      <c r="Z635" s="99"/>
      <c r="AA635" s="99"/>
      <c r="AB635" s="99"/>
      <c r="AC635" s="99"/>
      <c r="AD635" s="99"/>
      <c r="AE635" s="99"/>
      <c r="AF635" s="99"/>
      <c r="AG635" s="99"/>
      <c r="AH635" s="99"/>
      <c r="AI635" s="99"/>
      <c r="AJ635" s="99"/>
      <c r="AK635" s="99"/>
      <c r="AL635" s="99"/>
      <c r="AM635" s="99"/>
      <c r="AN635" s="99"/>
      <c r="AO635" s="99"/>
      <c r="AP635" s="99"/>
      <c r="AQ635" s="99"/>
      <c r="AR635" s="99"/>
      <c r="AS635" s="99"/>
      <c r="AT635" s="99"/>
      <c r="AU635" s="99"/>
      <c r="AV635" s="99"/>
      <c r="AW635" s="99"/>
      <c r="AX635" s="99"/>
      <c r="AY635" s="99"/>
      <c r="AZ635" s="99"/>
      <c r="BA635" s="99"/>
    </row>
    <row r="636" spans="1:53" ht="15.75" customHeight="1" x14ac:dyDescent="0.25">
      <c r="A636" s="99"/>
      <c r="B636" s="100"/>
      <c r="C636" s="99"/>
      <c r="D636" s="99"/>
      <c r="E636" s="160"/>
      <c r="F636" s="99"/>
      <c r="G636" s="99"/>
      <c r="H636" s="99"/>
      <c r="I636" s="99"/>
      <c r="J636" s="161"/>
      <c r="K636" s="161"/>
      <c r="L636" s="161"/>
      <c r="M636" s="161"/>
      <c r="N636" s="99"/>
      <c r="O636" s="99"/>
      <c r="P636" s="161"/>
      <c r="Q636" s="161"/>
      <c r="R636" s="161"/>
      <c r="S636" s="161"/>
      <c r="T636" s="161"/>
      <c r="U636" s="161"/>
      <c r="V636" s="161"/>
      <c r="W636" s="161"/>
      <c r="X636" s="161"/>
      <c r="Y636" s="161"/>
      <c r="Z636" s="99"/>
      <c r="AA636" s="99"/>
      <c r="AB636" s="99"/>
      <c r="AC636" s="99"/>
      <c r="AD636" s="99"/>
      <c r="AE636" s="99"/>
      <c r="AF636" s="99"/>
      <c r="AG636" s="99"/>
      <c r="AH636" s="99"/>
      <c r="AI636" s="99"/>
      <c r="AJ636" s="99"/>
      <c r="AK636" s="99"/>
      <c r="AL636" s="99"/>
      <c r="AM636" s="99"/>
      <c r="AN636" s="99"/>
      <c r="AO636" s="99"/>
      <c r="AP636" s="99"/>
      <c r="AQ636" s="99"/>
      <c r="AR636" s="99"/>
      <c r="AS636" s="99"/>
      <c r="AT636" s="99"/>
      <c r="AU636" s="99"/>
      <c r="AV636" s="99"/>
      <c r="AW636" s="99"/>
      <c r="AX636" s="99"/>
      <c r="AY636" s="99"/>
      <c r="AZ636" s="99"/>
      <c r="BA636" s="99"/>
    </row>
    <row r="637" spans="1:53" ht="15.75" customHeight="1" x14ac:dyDescent="0.25">
      <c r="A637" s="99"/>
      <c r="B637" s="100"/>
      <c r="C637" s="99"/>
      <c r="D637" s="99"/>
      <c r="E637" s="160"/>
      <c r="F637" s="99"/>
      <c r="G637" s="99"/>
      <c r="H637" s="99"/>
      <c r="I637" s="99"/>
      <c r="J637" s="161"/>
      <c r="K637" s="161"/>
      <c r="L637" s="161"/>
      <c r="M637" s="161"/>
      <c r="N637" s="99"/>
      <c r="O637" s="99"/>
      <c r="P637" s="161"/>
      <c r="Q637" s="161"/>
      <c r="R637" s="161"/>
      <c r="S637" s="161"/>
      <c r="T637" s="161"/>
      <c r="U637" s="161"/>
      <c r="V637" s="161"/>
      <c r="W637" s="161"/>
      <c r="X637" s="161"/>
      <c r="Y637" s="161"/>
      <c r="Z637" s="99"/>
      <c r="AA637" s="99"/>
      <c r="AB637" s="99"/>
      <c r="AC637" s="99"/>
      <c r="AD637" s="99"/>
      <c r="AE637" s="99"/>
      <c r="AF637" s="99"/>
      <c r="AG637" s="99"/>
      <c r="AH637" s="99"/>
      <c r="AI637" s="99"/>
      <c r="AJ637" s="99"/>
      <c r="AK637" s="99"/>
      <c r="AL637" s="99"/>
      <c r="AM637" s="99"/>
      <c r="AN637" s="99"/>
      <c r="AO637" s="99"/>
      <c r="AP637" s="99"/>
      <c r="AQ637" s="99"/>
      <c r="AR637" s="99"/>
      <c r="AS637" s="99"/>
      <c r="AT637" s="99"/>
      <c r="AU637" s="99"/>
      <c r="AV637" s="99"/>
      <c r="AW637" s="99"/>
      <c r="AX637" s="99"/>
      <c r="AY637" s="99"/>
      <c r="AZ637" s="99"/>
      <c r="BA637" s="99"/>
    </row>
    <row r="638" spans="1:53" ht="15.75" customHeight="1" x14ac:dyDescent="0.25">
      <c r="A638" s="99"/>
      <c r="B638" s="100"/>
      <c r="C638" s="99"/>
      <c r="D638" s="99"/>
      <c r="E638" s="160"/>
      <c r="F638" s="99"/>
      <c r="G638" s="99"/>
      <c r="H638" s="99"/>
      <c r="I638" s="99"/>
      <c r="J638" s="161"/>
      <c r="K638" s="161"/>
      <c r="L638" s="161"/>
      <c r="M638" s="161"/>
      <c r="N638" s="99"/>
      <c r="O638" s="99"/>
      <c r="P638" s="161"/>
      <c r="Q638" s="161"/>
      <c r="R638" s="161"/>
      <c r="S638" s="161"/>
      <c r="T638" s="161"/>
      <c r="U638" s="161"/>
      <c r="V638" s="161"/>
      <c r="W638" s="161"/>
      <c r="X638" s="161"/>
      <c r="Y638" s="161"/>
      <c r="Z638" s="99"/>
      <c r="AA638" s="99"/>
      <c r="AB638" s="99"/>
      <c r="AC638" s="99"/>
      <c r="AD638" s="99"/>
      <c r="AE638" s="99"/>
      <c r="AF638" s="99"/>
      <c r="AG638" s="99"/>
      <c r="AH638" s="99"/>
      <c r="AI638" s="99"/>
      <c r="AJ638" s="99"/>
      <c r="AK638" s="99"/>
      <c r="AL638" s="99"/>
      <c r="AM638" s="99"/>
      <c r="AN638" s="99"/>
      <c r="AO638" s="99"/>
      <c r="AP638" s="99"/>
      <c r="AQ638" s="99"/>
      <c r="AR638" s="99"/>
      <c r="AS638" s="99"/>
      <c r="AT638" s="99"/>
      <c r="AU638" s="99"/>
      <c r="AV638" s="99"/>
      <c r="AW638" s="99"/>
      <c r="AX638" s="99"/>
      <c r="AY638" s="99"/>
      <c r="AZ638" s="99"/>
      <c r="BA638" s="99"/>
    </row>
    <row r="639" spans="1:53" ht="15.75" customHeight="1" x14ac:dyDescent="0.25">
      <c r="A639" s="99"/>
      <c r="B639" s="100"/>
      <c r="C639" s="99"/>
      <c r="D639" s="99"/>
      <c r="E639" s="160"/>
      <c r="F639" s="99"/>
      <c r="G639" s="99"/>
      <c r="H639" s="99"/>
      <c r="I639" s="99"/>
      <c r="J639" s="161"/>
      <c r="K639" s="161"/>
      <c r="L639" s="161"/>
      <c r="M639" s="161"/>
      <c r="N639" s="99"/>
      <c r="O639" s="99"/>
      <c r="P639" s="161"/>
      <c r="Q639" s="161"/>
      <c r="R639" s="161"/>
      <c r="S639" s="161"/>
      <c r="T639" s="161"/>
      <c r="U639" s="161"/>
      <c r="V639" s="161"/>
      <c r="W639" s="161"/>
      <c r="X639" s="161"/>
      <c r="Y639" s="161"/>
      <c r="Z639" s="99"/>
      <c r="AA639" s="99"/>
      <c r="AB639" s="99"/>
      <c r="AC639" s="99"/>
      <c r="AD639" s="99"/>
      <c r="AE639" s="99"/>
      <c r="AF639" s="99"/>
      <c r="AG639" s="99"/>
      <c r="AH639" s="99"/>
      <c r="AI639" s="99"/>
      <c r="AJ639" s="99"/>
      <c r="AK639" s="99"/>
      <c r="AL639" s="99"/>
      <c r="AM639" s="99"/>
      <c r="AN639" s="99"/>
      <c r="AO639" s="99"/>
      <c r="AP639" s="99"/>
      <c r="AQ639" s="99"/>
      <c r="AR639" s="99"/>
      <c r="AS639" s="99"/>
      <c r="AT639" s="99"/>
      <c r="AU639" s="99"/>
      <c r="AV639" s="99"/>
      <c r="AW639" s="99"/>
      <c r="AX639" s="99"/>
      <c r="AY639" s="99"/>
      <c r="AZ639" s="99"/>
      <c r="BA639" s="99"/>
    </row>
    <row r="640" spans="1:53" ht="15.75" customHeight="1" x14ac:dyDescent="0.25">
      <c r="A640" s="99"/>
      <c r="B640" s="100"/>
      <c r="C640" s="99"/>
      <c r="D640" s="99"/>
      <c r="E640" s="160"/>
      <c r="F640" s="99"/>
      <c r="G640" s="99"/>
      <c r="H640" s="99"/>
      <c r="I640" s="99"/>
      <c r="J640" s="161"/>
      <c r="K640" s="161"/>
      <c r="L640" s="161"/>
      <c r="M640" s="161"/>
      <c r="N640" s="99"/>
      <c r="O640" s="99"/>
      <c r="P640" s="161"/>
      <c r="Q640" s="161"/>
      <c r="R640" s="161"/>
      <c r="S640" s="161"/>
      <c r="T640" s="161"/>
      <c r="U640" s="161"/>
      <c r="V640" s="161"/>
      <c r="W640" s="161"/>
      <c r="X640" s="161"/>
      <c r="Y640" s="161"/>
      <c r="Z640" s="99"/>
      <c r="AA640" s="99"/>
      <c r="AB640" s="99"/>
      <c r="AC640" s="99"/>
      <c r="AD640" s="99"/>
      <c r="AE640" s="99"/>
      <c r="AF640" s="99"/>
      <c r="AG640" s="99"/>
      <c r="AH640" s="99"/>
      <c r="AI640" s="99"/>
      <c r="AJ640" s="99"/>
      <c r="AK640" s="99"/>
      <c r="AL640" s="99"/>
      <c r="AM640" s="99"/>
      <c r="AN640" s="99"/>
      <c r="AO640" s="99"/>
      <c r="AP640" s="99"/>
      <c r="AQ640" s="99"/>
      <c r="AR640" s="99"/>
      <c r="AS640" s="99"/>
      <c r="AT640" s="99"/>
      <c r="AU640" s="99"/>
      <c r="AV640" s="99"/>
      <c r="AW640" s="99"/>
      <c r="AX640" s="99"/>
      <c r="AY640" s="99"/>
      <c r="AZ640" s="99"/>
      <c r="BA640" s="99"/>
    </row>
    <row r="641" spans="1:53" ht="15.75" customHeight="1" x14ac:dyDescent="0.25">
      <c r="A641" s="99"/>
      <c r="B641" s="100"/>
      <c r="C641" s="99"/>
      <c r="D641" s="99"/>
      <c r="E641" s="160"/>
      <c r="F641" s="99"/>
      <c r="G641" s="99"/>
      <c r="H641" s="99"/>
      <c r="I641" s="99"/>
      <c r="J641" s="161"/>
      <c r="K641" s="161"/>
      <c r="L641" s="161"/>
      <c r="M641" s="161"/>
      <c r="N641" s="99"/>
      <c r="O641" s="99"/>
      <c r="P641" s="161"/>
      <c r="Q641" s="161"/>
      <c r="R641" s="161"/>
      <c r="S641" s="161"/>
      <c r="T641" s="161"/>
      <c r="U641" s="161"/>
      <c r="V641" s="161"/>
      <c r="W641" s="161"/>
      <c r="X641" s="161"/>
      <c r="Y641" s="161"/>
      <c r="Z641" s="99"/>
      <c r="AA641" s="99"/>
      <c r="AB641" s="99"/>
      <c r="AC641" s="99"/>
      <c r="AD641" s="99"/>
      <c r="AE641" s="99"/>
      <c r="AF641" s="99"/>
      <c r="AG641" s="99"/>
      <c r="AH641" s="99"/>
      <c r="AI641" s="99"/>
      <c r="AJ641" s="99"/>
      <c r="AK641" s="99"/>
      <c r="AL641" s="99"/>
      <c r="AM641" s="99"/>
      <c r="AN641" s="99"/>
      <c r="AO641" s="99"/>
      <c r="AP641" s="99"/>
      <c r="AQ641" s="99"/>
      <c r="AR641" s="99"/>
      <c r="AS641" s="99"/>
      <c r="AT641" s="99"/>
      <c r="AU641" s="99"/>
      <c r="AV641" s="99"/>
      <c r="AW641" s="99"/>
      <c r="AX641" s="99"/>
      <c r="AY641" s="99"/>
      <c r="AZ641" s="99"/>
      <c r="BA641" s="99"/>
    </row>
    <row r="642" spans="1:53" ht="15.75" customHeight="1" x14ac:dyDescent="0.25">
      <c r="A642" s="99"/>
      <c r="B642" s="100"/>
      <c r="C642" s="99"/>
      <c r="D642" s="99"/>
      <c r="E642" s="160"/>
      <c r="F642" s="99"/>
      <c r="G642" s="99"/>
      <c r="H642" s="99"/>
      <c r="I642" s="99"/>
      <c r="J642" s="161"/>
      <c r="K642" s="161"/>
      <c r="L642" s="161"/>
      <c r="M642" s="161"/>
      <c r="N642" s="99"/>
      <c r="O642" s="99"/>
      <c r="P642" s="161"/>
      <c r="Q642" s="161"/>
      <c r="R642" s="161"/>
      <c r="S642" s="161"/>
      <c r="T642" s="161"/>
      <c r="U642" s="161"/>
      <c r="V642" s="161"/>
      <c r="W642" s="161"/>
      <c r="X642" s="161"/>
      <c r="Y642" s="161"/>
      <c r="Z642" s="99"/>
      <c r="AA642" s="99"/>
      <c r="AB642" s="99"/>
      <c r="AC642" s="99"/>
      <c r="AD642" s="99"/>
      <c r="AE642" s="99"/>
      <c r="AF642" s="99"/>
      <c r="AG642" s="99"/>
      <c r="AH642" s="99"/>
      <c r="AI642" s="99"/>
      <c r="AJ642" s="99"/>
      <c r="AK642" s="99"/>
      <c r="AL642" s="99"/>
      <c r="AM642" s="99"/>
      <c r="AN642" s="99"/>
      <c r="AO642" s="99"/>
      <c r="AP642" s="99"/>
      <c r="AQ642" s="99"/>
      <c r="AR642" s="99"/>
      <c r="AS642" s="99"/>
      <c r="AT642" s="99"/>
      <c r="AU642" s="99"/>
      <c r="AV642" s="99"/>
      <c r="AW642" s="99"/>
      <c r="AX642" s="99"/>
      <c r="AY642" s="99"/>
      <c r="AZ642" s="99"/>
      <c r="BA642" s="99"/>
    </row>
    <row r="643" spans="1:53" ht="15.75" customHeight="1" x14ac:dyDescent="0.25">
      <c r="A643" s="99"/>
      <c r="B643" s="100"/>
      <c r="C643" s="99"/>
      <c r="D643" s="99"/>
      <c r="E643" s="160"/>
      <c r="F643" s="99"/>
      <c r="G643" s="99"/>
      <c r="H643" s="99"/>
      <c r="I643" s="99"/>
      <c r="J643" s="161"/>
      <c r="K643" s="161"/>
      <c r="L643" s="161"/>
      <c r="M643" s="161"/>
      <c r="N643" s="99"/>
      <c r="O643" s="99"/>
      <c r="P643" s="161"/>
      <c r="Q643" s="161"/>
      <c r="R643" s="161"/>
      <c r="S643" s="161"/>
      <c r="T643" s="161"/>
      <c r="U643" s="161"/>
      <c r="V643" s="161"/>
      <c r="W643" s="161"/>
      <c r="X643" s="161"/>
      <c r="Y643" s="161"/>
      <c r="Z643" s="99"/>
      <c r="AA643" s="99"/>
      <c r="AB643" s="99"/>
      <c r="AC643" s="99"/>
      <c r="AD643" s="99"/>
      <c r="AE643" s="99"/>
      <c r="AF643" s="99"/>
      <c r="AG643" s="99"/>
      <c r="AH643" s="99"/>
      <c r="AI643" s="99"/>
      <c r="AJ643" s="99"/>
      <c r="AK643" s="99"/>
      <c r="AL643" s="99"/>
      <c r="AM643" s="99"/>
      <c r="AN643" s="99"/>
      <c r="AO643" s="99"/>
      <c r="AP643" s="99"/>
      <c r="AQ643" s="99"/>
      <c r="AR643" s="99"/>
      <c r="AS643" s="99"/>
      <c r="AT643" s="99"/>
      <c r="AU643" s="99"/>
      <c r="AV643" s="99"/>
      <c r="AW643" s="99"/>
      <c r="AX643" s="99"/>
      <c r="AY643" s="99"/>
      <c r="AZ643" s="99"/>
      <c r="BA643" s="99"/>
    </row>
    <row r="644" spans="1:53" ht="15.75" customHeight="1" x14ac:dyDescent="0.25">
      <c r="A644" s="99"/>
      <c r="B644" s="100"/>
      <c r="C644" s="99"/>
      <c r="D644" s="99"/>
      <c r="E644" s="160"/>
      <c r="F644" s="99"/>
      <c r="G644" s="99"/>
      <c r="H644" s="99"/>
      <c r="I644" s="99"/>
      <c r="J644" s="161"/>
      <c r="K644" s="161"/>
      <c r="L644" s="161"/>
      <c r="M644" s="161"/>
      <c r="N644" s="99"/>
      <c r="O644" s="99"/>
      <c r="P644" s="161"/>
      <c r="Q644" s="161"/>
      <c r="R644" s="161"/>
      <c r="S644" s="161"/>
      <c r="T644" s="161"/>
      <c r="U644" s="161"/>
      <c r="V644" s="161"/>
      <c r="W644" s="161"/>
      <c r="X644" s="161"/>
      <c r="Y644" s="161"/>
      <c r="Z644" s="99"/>
      <c r="AA644" s="99"/>
      <c r="AB644" s="99"/>
      <c r="AC644" s="99"/>
      <c r="AD644" s="99"/>
      <c r="AE644" s="99"/>
      <c r="AF644" s="99"/>
      <c r="AG644" s="99"/>
      <c r="AH644" s="99"/>
      <c r="AI644" s="99"/>
      <c r="AJ644" s="99"/>
      <c r="AK644" s="99"/>
      <c r="AL644" s="99"/>
      <c r="AM644" s="99"/>
      <c r="AN644" s="99"/>
      <c r="AO644" s="99"/>
      <c r="AP644" s="99"/>
      <c r="AQ644" s="99"/>
      <c r="AR644" s="99"/>
      <c r="AS644" s="99"/>
      <c r="AT644" s="99"/>
      <c r="AU644" s="99"/>
      <c r="AV644" s="99"/>
      <c r="AW644" s="99"/>
      <c r="AX644" s="99"/>
      <c r="AY644" s="99"/>
      <c r="AZ644" s="99"/>
      <c r="BA644" s="99"/>
    </row>
    <row r="645" spans="1:53" ht="15.75" customHeight="1" x14ac:dyDescent="0.25">
      <c r="A645" s="99"/>
      <c r="B645" s="100"/>
      <c r="C645" s="99"/>
      <c r="D645" s="99"/>
      <c r="E645" s="160"/>
      <c r="F645" s="99"/>
      <c r="G645" s="99"/>
      <c r="H645" s="99"/>
      <c r="I645" s="99"/>
      <c r="J645" s="161"/>
      <c r="K645" s="161"/>
      <c r="L645" s="161"/>
      <c r="M645" s="161"/>
      <c r="N645" s="99"/>
      <c r="O645" s="99"/>
      <c r="P645" s="161"/>
      <c r="Q645" s="161"/>
      <c r="R645" s="161"/>
      <c r="S645" s="161"/>
      <c r="T645" s="161"/>
      <c r="U645" s="161"/>
      <c r="V645" s="161"/>
      <c r="W645" s="161"/>
      <c r="X645" s="161"/>
      <c r="Y645" s="161"/>
      <c r="Z645" s="99"/>
      <c r="AA645" s="99"/>
      <c r="AB645" s="99"/>
      <c r="AC645" s="99"/>
      <c r="AD645" s="99"/>
      <c r="AE645" s="99"/>
      <c r="AF645" s="99"/>
      <c r="AG645" s="99"/>
      <c r="AH645" s="99"/>
      <c r="AI645" s="99"/>
      <c r="AJ645" s="99"/>
      <c r="AK645" s="99"/>
      <c r="AL645" s="99"/>
      <c r="AM645" s="99"/>
      <c r="AN645" s="99"/>
      <c r="AO645" s="99"/>
      <c r="AP645" s="99"/>
      <c r="AQ645" s="99"/>
      <c r="AR645" s="99"/>
      <c r="AS645" s="99"/>
      <c r="AT645" s="99"/>
      <c r="AU645" s="99"/>
      <c r="AV645" s="99"/>
      <c r="AW645" s="99"/>
      <c r="AX645" s="99"/>
      <c r="AY645" s="99"/>
      <c r="AZ645" s="99"/>
      <c r="BA645" s="99"/>
    </row>
    <row r="646" spans="1:53" ht="15.75" customHeight="1" x14ac:dyDescent="0.25">
      <c r="A646" s="99"/>
      <c r="B646" s="100"/>
      <c r="C646" s="99"/>
      <c r="D646" s="99"/>
      <c r="E646" s="160"/>
      <c r="F646" s="99"/>
      <c r="G646" s="99"/>
      <c r="H646" s="99"/>
      <c r="I646" s="99"/>
      <c r="J646" s="161"/>
      <c r="K646" s="161"/>
      <c r="L646" s="161"/>
      <c r="M646" s="161"/>
      <c r="N646" s="99"/>
      <c r="O646" s="99"/>
      <c r="P646" s="161"/>
      <c r="Q646" s="161"/>
      <c r="R646" s="161"/>
      <c r="S646" s="161"/>
      <c r="T646" s="161"/>
      <c r="U646" s="161"/>
      <c r="V646" s="161"/>
      <c r="W646" s="161"/>
      <c r="X646" s="161"/>
      <c r="Y646" s="161"/>
      <c r="Z646" s="99"/>
      <c r="AA646" s="99"/>
      <c r="AB646" s="99"/>
      <c r="AC646" s="99"/>
      <c r="AD646" s="99"/>
      <c r="AE646" s="99"/>
      <c r="AF646" s="99"/>
      <c r="AG646" s="99"/>
      <c r="AH646" s="99"/>
      <c r="AI646" s="99"/>
      <c r="AJ646" s="99"/>
      <c r="AK646" s="99"/>
      <c r="AL646" s="99"/>
      <c r="AM646" s="99"/>
      <c r="AN646" s="99"/>
      <c r="AO646" s="99"/>
      <c r="AP646" s="99"/>
      <c r="AQ646" s="99"/>
      <c r="AR646" s="99"/>
      <c r="AS646" s="99"/>
      <c r="AT646" s="99"/>
      <c r="AU646" s="99"/>
      <c r="AV646" s="99"/>
      <c r="AW646" s="99"/>
      <c r="AX646" s="99"/>
      <c r="AY646" s="99"/>
      <c r="AZ646" s="99"/>
      <c r="BA646" s="99"/>
    </row>
    <row r="647" spans="1:53" ht="15.75" customHeight="1" x14ac:dyDescent="0.25">
      <c r="A647" s="99"/>
      <c r="B647" s="100"/>
      <c r="C647" s="99"/>
      <c r="D647" s="99"/>
      <c r="E647" s="160"/>
      <c r="F647" s="99"/>
      <c r="G647" s="99"/>
      <c r="H647" s="99"/>
      <c r="I647" s="99"/>
      <c r="J647" s="161"/>
      <c r="K647" s="161"/>
      <c r="L647" s="161"/>
      <c r="M647" s="161"/>
      <c r="N647" s="99"/>
      <c r="O647" s="99"/>
      <c r="P647" s="161"/>
      <c r="Q647" s="161"/>
      <c r="R647" s="161"/>
      <c r="S647" s="161"/>
      <c r="T647" s="161"/>
      <c r="U647" s="161"/>
      <c r="V647" s="161"/>
      <c r="W647" s="161"/>
      <c r="X647" s="161"/>
      <c r="Y647" s="161"/>
      <c r="Z647" s="99"/>
      <c r="AA647" s="99"/>
      <c r="AB647" s="99"/>
      <c r="AC647" s="99"/>
      <c r="AD647" s="99"/>
      <c r="AE647" s="99"/>
      <c r="AF647" s="99"/>
      <c r="AG647" s="99"/>
      <c r="AH647" s="99"/>
      <c r="AI647" s="99"/>
      <c r="AJ647" s="99"/>
      <c r="AK647" s="99"/>
      <c r="AL647" s="99"/>
      <c r="AM647" s="99"/>
      <c r="AN647" s="99"/>
      <c r="AO647" s="99"/>
      <c r="AP647" s="99"/>
      <c r="AQ647" s="99"/>
      <c r="AR647" s="99"/>
      <c r="AS647" s="99"/>
      <c r="AT647" s="99"/>
      <c r="AU647" s="99"/>
      <c r="AV647" s="99"/>
      <c r="AW647" s="99"/>
      <c r="AX647" s="99"/>
      <c r="AY647" s="99"/>
      <c r="AZ647" s="99"/>
      <c r="BA647" s="99"/>
    </row>
    <row r="648" spans="1:53" ht="15.75" customHeight="1" x14ac:dyDescent="0.25">
      <c r="A648" s="99"/>
      <c r="B648" s="100"/>
      <c r="C648" s="99"/>
      <c r="D648" s="99"/>
      <c r="E648" s="160"/>
      <c r="F648" s="99"/>
      <c r="G648" s="99"/>
      <c r="H648" s="99"/>
      <c r="I648" s="99"/>
      <c r="J648" s="161"/>
      <c r="K648" s="161"/>
      <c r="L648" s="161"/>
      <c r="M648" s="161"/>
      <c r="N648" s="99"/>
      <c r="O648" s="99"/>
      <c r="P648" s="161"/>
      <c r="Q648" s="161"/>
      <c r="R648" s="161"/>
      <c r="S648" s="161"/>
      <c r="T648" s="161"/>
      <c r="U648" s="161"/>
      <c r="V648" s="161"/>
      <c r="W648" s="161"/>
      <c r="X648" s="161"/>
      <c r="Y648" s="161"/>
      <c r="Z648" s="99"/>
      <c r="AA648" s="99"/>
      <c r="AB648" s="99"/>
      <c r="AC648" s="99"/>
      <c r="AD648" s="99"/>
      <c r="AE648" s="99"/>
      <c r="AF648" s="99"/>
      <c r="AG648" s="99"/>
      <c r="AH648" s="99"/>
      <c r="AI648" s="99"/>
      <c r="AJ648" s="99"/>
      <c r="AK648" s="99"/>
      <c r="AL648" s="99"/>
      <c r="AM648" s="99"/>
      <c r="AN648" s="99"/>
      <c r="AO648" s="99"/>
      <c r="AP648" s="99"/>
      <c r="AQ648" s="99"/>
      <c r="AR648" s="99"/>
      <c r="AS648" s="99"/>
      <c r="AT648" s="99"/>
      <c r="AU648" s="99"/>
      <c r="AV648" s="99"/>
      <c r="AW648" s="99"/>
      <c r="AX648" s="99"/>
      <c r="AY648" s="99"/>
      <c r="AZ648" s="99"/>
      <c r="BA648" s="99"/>
    </row>
    <row r="649" spans="1:53" ht="15.75" customHeight="1" x14ac:dyDescent="0.25">
      <c r="A649" s="99"/>
      <c r="B649" s="100"/>
      <c r="C649" s="99"/>
      <c r="D649" s="99"/>
      <c r="E649" s="160"/>
      <c r="F649" s="99"/>
      <c r="G649" s="99"/>
      <c r="H649" s="99"/>
      <c r="I649" s="99"/>
      <c r="J649" s="161"/>
      <c r="K649" s="161"/>
      <c r="L649" s="161"/>
      <c r="M649" s="161"/>
      <c r="N649" s="99"/>
      <c r="O649" s="99"/>
      <c r="P649" s="161"/>
      <c r="Q649" s="161"/>
      <c r="R649" s="161"/>
      <c r="S649" s="161"/>
      <c r="T649" s="161"/>
      <c r="U649" s="161"/>
      <c r="V649" s="161"/>
      <c r="W649" s="161"/>
      <c r="X649" s="161"/>
      <c r="Y649" s="161"/>
      <c r="Z649" s="99"/>
      <c r="AA649" s="99"/>
      <c r="AB649" s="99"/>
      <c r="AC649" s="99"/>
      <c r="AD649" s="99"/>
      <c r="AE649" s="99"/>
      <c r="AF649" s="99"/>
      <c r="AG649" s="99"/>
      <c r="AH649" s="99"/>
      <c r="AI649" s="99"/>
      <c r="AJ649" s="99"/>
      <c r="AK649" s="99"/>
      <c r="AL649" s="99"/>
      <c r="AM649" s="99"/>
      <c r="AN649" s="99"/>
      <c r="AO649" s="99"/>
      <c r="AP649" s="99"/>
      <c r="AQ649" s="99"/>
      <c r="AR649" s="99"/>
      <c r="AS649" s="99"/>
      <c r="AT649" s="99"/>
      <c r="AU649" s="99"/>
      <c r="AV649" s="99"/>
      <c r="AW649" s="99"/>
      <c r="AX649" s="99"/>
      <c r="AY649" s="99"/>
      <c r="AZ649" s="99"/>
      <c r="BA649" s="99"/>
    </row>
    <row r="650" spans="1:53" ht="15.75" customHeight="1" x14ac:dyDescent="0.25">
      <c r="A650" s="99"/>
      <c r="B650" s="100"/>
      <c r="C650" s="99"/>
      <c r="D650" s="99"/>
      <c r="E650" s="160"/>
      <c r="F650" s="99"/>
      <c r="G650" s="99"/>
      <c r="H650" s="99"/>
      <c r="I650" s="99"/>
      <c r="J650" s="161"/>
      <c r="K650" s="161"/>
      <c r="L650" s="161"/>
      <c r="M650" s="161"/>
      <c r="N650" s="99"/>
      <c r="O650" s="99"/>
      <c r="P650" s="161"/>
      <c r="Q650" s="161"/>
      <c r="R650" s="161"/>
      <c r="S650" s="161"/>
      <c r="T650" s="161"/>
      <c r="U650" s="161"/>
      <c r="V650" s="161"/>
      <c r="W650" s="161"/>
      <c r="X650" s="161"/>
      <c r="Y650" s="161"/>
      <c r="Z650" s="99"/>
      <c r="AA650" s="99"/>
      <c r="AB650" s="99"/>
      <c r="AC650" s="99"/>
      <c r="AD650" s="99"/>
      <c r="AE650" s="99"/>
      <c r="AF650" s="99"/>
      <c r="AG650" s="99"/>
      <c r="AH650" s="99"/>
      <c r="AI650" s="99"/>
      <c r="AJ650" s="99"/>
      <c r="AK650" s="99"/>
      <c r="AL650" s="99"/>
      <c r="AM650" s="99"/>
      <c r="AN650" s="99"/>
      <c r="AO650" s="99"/>
      <c r="AP650" s="99"/>
      <c r="AQ650" s="99"/>
      <c r="AR650" s="99"/>
      <c r="AS650" s="99"/>
      <c r="AT650" s="99"/>
      <c r="AU650" s="99"/>
      <c r="AV650" s="99"/>
      <c r="AW650" s="99"/>
      <c r="AX650" s="99"/>
      <c r="AY650" s="99"/>
      <c r="AZ650" s="99"/>
      <c r="BA650" s="99"/>
    </row>
    <row r="651" spans="1:53" ht="15.75" customHeight="1" x14ac:dyDescent="0.25">
      <c r="A651" s="99"/>
      <c r="B651" s="100"/>
      <c r="C651" s="99"/>
      <c r="D651" s="99"/>
      <c r="E651" s="160"/>
      <c r="F651" s="99"/>
      <c r="G651" s="99"/>
      <c r="H651" s="99"/>
      <c r="I651" s="99"/>
      <c r="J651" s="161"/>
      <c r="K651" s="161"/>
      <c r="L651" s="161"/>
      <c r="M651" s="161"/>
      <c r="N651" s="99"/>
      <c r="O651" s="99"/>
      <c r="P651" s="161"/>
      <c r="Q651" s="161"/>
      <c r="R651" s="161"/>
      <c r="S651" s="161"/>
      <c r="T651" s="161"/>
      <c r="U651" s="161"/>
      <c r="V651" s="161"/>
      <c r="W651" s="161"/>
      <c r="X651" s="161"/>
      <c r="Y651" s="161"/>
      <c r="Z651" s="99"/>
      <c r="AA651" s="99"/>
      <c r="AB651" s="99"/>
      <c r="AC651" s="99"/>
      <c r="AD651" s="99"/>
      <c r="AE651" s="99"/>
      <c r="AF651" s="99"/>
      <c r="AG651" s="99"/>
      <c r="AH651" s="99"/>
      <c r="AI651" s="99"/>
      <c r="AJ651" s="99"/>
      <c r="AK651" s="99"/>
      <c r="AL651" s="99"/>
      <c r="AM651" s="99"/>
      <c r="AN651" s="99"/>
      <c r="AO651" s="99"/>
      <c r="AP651" s="99"/>
      <c r="AQ651" s="99"/>
      <c r="AR651" s="99"/>
      <c r="AS651" s="99"/>
      <c r="AT651" s="99"/>
      <c r="AU651" s="99"/>
      <c r="AV651" s="99"/>
      <c r="AW651" s="99"/>
      <c r="AX651" s="99"/>
      <c r="AY651" s="99"/>
      <c r="AZ651" s="99"/>
      <c r="BA651" s="99"/>
    </row>
    <row r="652" spans="1:53" ht="15.75" customHeight="1" x14ac:dyDescent="0.25">
      <c r="A652" s="99"/>
      <c r="B652" s="100"/>
      <c r="C652" s="99"/>
      <c r="D652" s="99"/>
      <c r="E652" s="160"/>
      <c r="F652" s="99"/>
      <c r="G652" s="99"/>
      <c r="H652" s="99"/>
      <c r="I652" s="99"/>
      <c r="J652" s="161"/>
      <c r="K652" s="161"/>
      <c r="L652" s="161"/>
      <c r="M652" s="161"/>
      <c r="N652" s="99"/>
      <c r="O652" s="99"/>
      <c r="P652" s="161"/>
      <c r="Q652" s="161"/>
      <c r="R652" s="161"/>
      <c r="S652" s="161"/>
      <c r="T652" s="161"/>
      <c r="U652" s="161"/>
      <c r="V652" s="161"/>
      <c r="W652" s="161"/>
      <c r="X652" s="161"/>
      <c r="Y652" s="161"/>
      <c r="Z652" s="99"/>
      <c r="AA652" s="99"/>
      <c r="AB652" s="99"/>
      <c r="AC652" s="99"/>
      <c r="AD652" s="99"/>
      <c r="AE652" s="99"/>
      <c r="AF652" s="99"/>
      <c r="AG652" s="99"/>
      <c r="AH652" s="99"/>
      <c r="AI652" s="99"/>
      <c r="AJ652" s="99"/>
      <c r="AK652" s="99"/>
      <c r="AL652" s="99"/>
      <c r="AM652" s="99"/>
      <c r="AN652" s="99"/>
      <c r="AO652" s="99"/>
      <c r="AP652" s="99"/>
      <c r="AQ652" s="99"/>
      <c r="AR652" s="99"/>
      <c r="AS652" s="99"/>
      <c r="AT652" s="99"/>
      <c r="AU652" s="99"/>
      <c r="AV652" s="99"/>
      <c r="AW652" s="99"/>
      <c r="AX652" s="99"/>
      <c r="AY652" s="99"/>
      <c r="AZ652" s="99"/>
      <c r="BA652" s="99"/>
    </row>
    <row r="653" spans="1:53" ht="15.75" customHeight="1" x14ac:dyDescent="0.25">
      <c r="A653" s="99"/>
      <c r="B653" s="100"/>
      <c r="C653" s="99"/>
      <c r="D653" s="99"/>
      <c r="E653" s="160"/>
      <c r="F653" s="99"/>
      <c r="G653" s="99"/>
      <c r="H653" s="99"/>
      <c r="I653" s="99"/>
      <c r="J653" s="161"/>
      <c r="K653" s="161"/>
      <c r="L653" s="161"/>
      <c r="M653" s="161"/>
      <c r="N653" s="99"/>
      <c r="O653" s="99"/>
      <c r="P653" s="161"/>
      <c r="Q653" s="161"/>
      <c r="R653" s="161"/>
      <c r="S653" s="161"/>
      <c r="T653" s="161"/>
      <c r="U653" s="161"/>
      <c r="V653" s="161"/>
      <c r="W653" s="161"/>
      <c r="X653" s="161"/>
      <c r="Y653" s="161"/>
      <c r="Z653" s="99"/>
      <c r="AA653" s="99"/>
      <c r="AB653" s="99"/>
      <c r="AC653" s="99"/>
      <c r="AD653" s="99"/>
      <c r="AE653" s="99"/>
      <c r="AF653" s="99"/>
      <c r="AG653" s="99"/>
      <c r="AH653" s="99"/>
      <c r="AI653" s="99"/>
      <c r="AJ653" s="99"/>
      <c r="AK653" s="99"/>
      <c r="AL653" s="99"/>
      <c r="AM653" s="99"/>
      <c r="AN653" s="99"/>
      <c r="AO653" s="99"/>
      <c r="AP653" s="99"/>
      <c r="AQ653" s="99"/>
      <c r="AR653" s="99"/>
      <c r="AS653" s="99"/>
      <c r="AT653" s="99"/>
      <c r="AU653" s="99"/>
      <c r="AV653" s="99"/>
      <c r="AW653" s="99"/>
      <c r="AX653" s="99"/>
      <c r="AY653" s="99"/>
      <c r="AZ653" s="99"/>
      <c r="BA653" s="99"/>
    </row>
    <row r="654" spans="1:53" ht="15.75" customHeight="1" x14ac:dyDescent="0.25">
      <c r="A654" s="99"/>
      <c r="B654" s="100"/>
      <c r="C654" s="99"/>
      <c r="D654" s="99"/>
      <c r="E654" s="160"/>
      <c r="F654" s="99"/>
      <c r="G654" s="99"/>
      <c r="H654" s="99"/>
      <c r="I654" s="99"/>
      <c r="J654" s="161"/>
      <c r="K654" s="161"/>
      <c r="L654" s="161"/>
      <c r="M654" s="161"/>
      <c r="N654" s="99"/>
      <c r="O654" s="99"/>
      <c r="P654" s="161"/>
      <c r="Q654" s="161"/>
      <c r="R654" s="161"/>
      <c r="S654" s="161"/>
      <c r="T654" s="161"/>
      <c r="U654" s="161"/>
      <c r="V654" s="161"/>
      <c r="W654" s="161"/>
      <c r="X654" s="161"/>
      <c r="Y654" s="161"/>
      <c r="Z654" s="99"/>
      <c r="AA654" s="99"/>
      <c r="AB654" s="99"/>
      <c r="AC654" s="99"/>
      <c r="AD654" s="99"/>
      <c r="AE654" s="99"/>
      <c r="AF654" s="99"/>
      <c r="AG654" s="99"/>
      <c r="AH654" s="99"/>
      <c r="AI654" s="99"/>
      <c r="AJ654" s="99"/>
      <c r="AK654" s="99"/>
      <c r="AL654" s="99"/>
      <c r="AM654" s="99"/>
      <c r="AN654" s="99"/>
      <c r="AO654" s="99"/>
      <c r="AP654" s="99"/>
      <c r="AQ654" s="99"/>
      <c r="AR654" s="99"/>
      <c r="AS654" s="99"/>
      <c r="AT654" s="99"/>
      <c r="AU654" s="99"/>
      <c r="AV654" s="99"/>
      <c r="AW654" s="99"/>
      <c r="AX654" s="99"/>
      <c r="AY654" s="99"/>
      <c r="AZ654" s="99"/>
      <c r="BA654" s="99"/>
    </row>
    <row r="655" spans="1:53" ht="15.75" customHeight="1" x14ac:dyDescent="0.25">
      <c r="A655" s="99"/>
      <c r="B655" s="100"/>
      <c r="C655" s="99"/>
      <c r="D655" s="99"/>
      <c r="E655" s="160"/>
      <c r="F655" s="99"/>
      <c r="G655" s="99"/>
      <c r="H655" s="99"/>
      <c r="I655" s="99"/>
      <c r="J655" s="161"/>
      <c r="K655" s="161"/>
      <c r="L655" s="161"/>
      <c r="M655" s="161"/>
      <c r="N655" s="99"/>
      <c r="O655" s="99"/>
      <c r="P655" s="161"/>
      <c r="Q655" s="161"/>
      <c r="R655" s="161"/>
      <c r="S655" s="161"/>
      <c r="T655" s="161"/>
      <c r="U655" s="161"/>
      <c r="V655" s="161"/>
      <c r="W655" s="161"/>
      <c r="X655" s="161"/>
      <c r="Y655" s="161"/>
      <c r="Z655" s="99"/>
      <c r="AA655" s="99"/>
      <c r="AB655" s="99"/>
      <c r="AC655" s="99"/>
      <c r="AD655" s="99"/>
      <c r="AE655" s="99"/>
      <c r="AF655" s="99"/>
      <c r="AG655" s="99"/>
      <c r="AH655" s="99"/>
      <c r="AI655" s="99"/>
      <c r="AJ655" s="99"/>
      <c r="AK655" s="99"/>
      <c r="AL655" s="99"/>
      <c r="AM655" s="99"/>
      <c r="AN655" s="99"/>
      <c r="AO655" s="99"/>
      <c r="AP655" s="99"/>
      <c r="AQ655" s="99"/>
      <c r="AR655" s="99"/>
      <c r="AS655" s="99"/>
      <c r="AT655" s="99"/>
      <c r="AU655" s="99"/>
      <c r="AV655" s="99"/>
      <c r="AW655" s="99"/>
      <c r="AX655" s="99"/>
      <c r="AY655" s="99"/>
      <c r="AZ655" s="99"/>
      <c r="BA655" s="99"/>
    </row>
    <row r="656" spans="1:53" ht="15.75" customHeight="1" x14ac:dyDescent="0.25">
      <c r="A656" s="99"/>
      <c r="B656" s="100"/>
      <c r="C656" s="99"/>
      <c r="D656" s="99"/>
      <c r="E656" s="160"/>
      <c r="F656" s="99"/>
      <c r="G656" s="99"/>
      <c r="H656" s="99"/>
      <c r="I656" s="99"/>
      <c r="J656" s="161"/>
      <c r="K656" s="161"/>
      <c r="L656" s="161"/>
      <c r="M656" s="161"/>
      <c r="N656" s="99"/>
      <c r="O656" s="99"/>
      <c r="P656" s="161"/>
      <c r="Q656" s="161"/>
      <c r="R656" s="161"/>
      <c r="S656" s="161"/>
      <c r="T656" s="161"/>
      <c r="U656" s="161"/>
      <c r="V656" s="161"/>
      <c r="W656" s="161"/>
      <c r="X656" s="161"/>
      <c r="Y656" s="161"/>
      <c r="Z656" s="99"/>
      <c r="AA656" s="99"/>
      <c r="AB656" s="99"/>
      <c r="AC656" s="99"/>
      <c r="AD656" s="99"/>
      <c r="AE656" s="99"/>
      <c r="AF656" s="99"/>
      <c r="AG656" s="99"/>
      <c r="AH656" s="99"/>
      <c r="AI656" s="99"/>
      <c r="AJ656" s="99"/>
      <c r="AK656" s="99"/>
      <c r="AL656" s="99"/>
      <c r="AM656" s="99"/>
      <c r="AN656" s="99"/>
      <c r="AO656" s="99"/>
      <c r="AP656" s="99"/>
      <c r="AQ656" s="99"/>
      <c r="AR656" s="99"/>
      <c r="AS656" s="99"/>
      <c r="AT656" s="99"/>
      <c r="AU656" s="99"/>
      <c r="AV656" s="99"/>
      <c r="AW656" s="99"/>
      <c r="AX656" s="99"/>
      <c r="AY656" s="99"/>
      <c r="AZ656" s="99"/>
      <c r="BA656" s="99"/>
    </row>
    <row r="657" spans="1:53" ht="15.75" customHeight="1" x14ac:dyDescent="0.25">
      <c r="A657" s="99"/>
      <c r="B657" s="100"/>
      <c r="C657" s="99"/>
      <c r="D657" s="99"/>
      <c r="E657" s="160"/>
      <c r="F657" s="99"/>
      <c r="G657" s="99"/>
      <c r="H657" s="99"/>
      <c r="I657" s="99"/>
      <c r="J657" s="161"/>
      <c r="K657" s="161"/>
      <c r="L657" s="161"/>
      <c r="M657" s="161"/>
      <c r="N657" s="99"/>
      <c r="O657" s="99"/>
      <c r="P657" s="161"/>
      <c r="Q657" s="161"/>
      <c r="R657" s="161"/>
      <c r="S657" s="161"/>
      <c r="T657" s="161"/>
      <c r="U657" s="161"/>
      <c r="V657" s="161"/>
      <c r="W657" s="161"/>
      <c r="X657" s="161"/>
      <c r="Y657" s="161"/>
      <c r="Z657" s="99"/>
      <c r="AA657" s="99"/>
      <c r="AB657" s="99"/>
      <c r="AC657" s="99"/>
      <c r="AD657" s="99"/>
      <c r="AE657" s="99"/>
      <c r="AF657" s="99"/>
      <c r="AG657" s="99"/>
      <c r="AH657" s="99"/>
      <c r="AI657" s="99"/>
      <c r="AJ657" s="99"/>
      <c r="AK657" s="99"/>
      <c r="AL657" s="99"/>
      <c r="AM657" s="99"/>
      <c r="AN657" s="99"/>
      <c r="AO657" s="99"/>
      <c r="AP657" s="99"/>
      <c r="AQ657" s="99"/>
      <c r="AR657" s="99"/>
      <c r="AS657" s="99"/>
      <c r="AT657" s="99"/>
      <c r="AU657" s="99"/>
      <c r="AV657" s="99"/>
      <c r="AW657" s="99"/>
      <c r="AX657" s="99"/>
      <c r="AY657" s="99"/>
      <c r="AZ657" s="99"/>
      <c r="BA657" s="99"/>
    </row>
    <row r="658" spans="1:53" ht="15.75" customHeight="1" x14ac:dyDescent="0.25">
      <c r="A658" s="99"/>
      <c r="B658" s="100"/>
      <c r="C658" s="99"/>
      <c r="D658" s="99"/>
      <c r="E658" s="160"/>
      <c r="F658" s="99"/>
      <c r="G658" s="99"/>
      <c r="H658" s="99"/>
      <c r="I658" s="99"/>
      <c r="J658" s="161"/>
      <c r="K658" s="161"/>
      <c r="L658" s="161"/>
      <c r="M658" s="161"/>
      <c r="N658" s="99"/>
      <c r="O658" s="99"/>
      <c r="P658" s="161"/>
      <c r="Q658" s="161"/>
      <c r="R658" s="161"/>
      <c r="S658" s="161"/>
      <c r="T658" s="161"/>
      <c r="U658" s="161"/>
      <c r="V658" s="161"/>
      <c r="W658" s="161"/>
      <c r="X658" s="161"/>
      <c r="Y658" s="161"/>
      <c r="Z658" s="99"/>
      <c r="AA658" s="99"/>
      <c r="AB658" s="99"/>
      <c r="AC658" s="99"/>
      <c r="AD658" s="99"/>
      <c r="AE658" s="99"/>
      <c r="AF658" s="99"/>
      <c r="AG658" s="99"/>
      <c r="AH658" s="99"/>
      <c r="AI658" s="99"/>
      <c r="AJ658" s="99"/>
      <c r="AK658" s="99"/>
      <c r="AL658" s="99"/>
      <c r="AM658" s="99"/>
      <c r="AN658" s="99"/>
      <c r="AO658" s="99"/>
      <c r="AP658" s="99"/>
      <c r="AQ658" s="99"/>
      <c r="AR658" s="99"/>
      <c r="AS658" s="99"/>
      <c r="AT658" s="99"/>
      <c r="AU658" s="99"/>
      <c r="AV658" s="99"/>
      <c r="AW658" s="99"/>
      <c r="AX658" s="99"/>
      <c r="AY658" s="99"/>
      <c r="AZ658" s="99"/>
      <c r="BA658" s="99"/>
    </row>
    <row r="659" spans="1:53" ht="15.75" customHeight="1" x14ac:dyDescent="0.25">
      <c r="A659" s="99"/>
      <c r="B659" s="100"/>
      <c r="C659" s="99"/>
      <c r="D659" s="99"/>
      <c r="E659" s="160"/>
      <c r="F659" s="99"/>
      <c r="G659" s="99"/>
      <c r="H659" s="99"/>
      <c r="I659" s="99"/>
      <c r="J659" s="161"/>
      <c r="K659" s="161"/>
      <c r="L659" s="161"/>
      <c r="M659" s="161"/>
      <c r="N659" s="99"/>
      <c r="O659" s="99"/>
      <c r="P659" s="161"/>
      <c r="Q659" s="161"/>
      <c r="R659" s="161"/>
      <c r="S659" s="161"/>
      <c r="T659" s="161"/>
      <c r="U659" s="161"/>
      <c r="V659" s="161"/>
      <c r="W659" s="161"/>
      <c r="X659" s="161"/>
      <c r="Y659" s="161"/>
      <c r="Z659" s="99"/>
      <c r="AA659" s="99"/>
      <c r="AB659" s="99"/>
      <c r="AC659" s="99"/>
      <c r="AD659" s="99"/>
      <c r="AE659" s="99"/>
      <c r="AF659" s="99"/>
      <c r="AG659" s="99"/>
      <c r="AH659" s="99"/>
      <c r="AI659" s="99"/>
      <c r="AJ659" s="99"/>
      <c r="AK659" s="99"/>
      <c r="AL659" s="99"/>
      <c r="AM659" s="99"/>
      <c r="AN659" s="99"/>
      <c r="AO659" s="99"/>
      <c r="AP659" s="99"/>
      <c r="AQ659" s="99"/>
      <c r="AR659" s="99"/>
      <c r="AS659" s="99"/>
      <c r="AT659" s="99"/>
      <c r="AU659" s="99"/>
      <c r="AV659" s="99"/>
      <c r="AW659" s="99"/>
      <c r="AX659" s="99"/>
      <c r="AY659" s="99"/>
      <c r="AZ659" s="99"/>
      <c r="BA659" s="99"/>
    </row>
    <row r="660" spans="1:53" ht="15.75" customHeight="1" x14ac:dyDescent="0.25">
      <c r="A660" s="99"/>
      <c r="B660" s="100"/>
      <c r="C660" s="99"/>
      <c r="D660" s="99"/>
      <c r="E660" s="160"/>
      <c r="F660" s="99"/>
      <c r="G660" s="99"/>
      <c r="H660" s="99"/>
      <c r="I660" s="99"/>
      <c r="J660" s="161"/>
      <c r="K660" s="161"/>
      <c r="L660" s="161"/>
      <c r="M660" s="161"/>
      <c r="N660" s="99"/>
      <c r="O660" s="99"/>
      <c r="P660" s="161"/>
      <c r="Q660" s="161"/>
      <c r="R660" s="161"/>
      <c r="S660" s="161"/>
      <c r="T660" s="161"/>
      <c r="U660" s="161"/>
      <c r="V660" s="161"/>
      <c r="W660" s="161"/>
      <c r="X660" s="161"/>
      <c r="Y660" s="161"/>
      <c r="Z660" s="99"/>
      <c r="AA660" s="99"/>
      <c r="AB660" s="99"/>
      <c r="AC660" s="99"/>
      <c r="AD660" s="99"/>
      <c r="AE660" s="99"/>
      <c r="AF660" s="99"/>
      <c r="AG660" s="99"/>
      <c r="AH660" s="99"/>
      <c r="AI660" s="99"/>
      <c r="AJ660" s="99"/>
      <c r="AK660" s="99"/>
      <c r="AL660" s="99"/>
      <c r="AM660" s="99"/>
      <c r="AN660" s="99"/>
      <c r="AO660" s="99"/>
      <c r="AP660" s="99"/>
      <c r="AQ660" s="99"/>
      <c r="AR660" s="99"/>
      <c r="AS660" s="99"/>
      <c r="AT660" s="99"/>
      <c r="AU660" s="99"/>
      <c r="AV660" s="99"/>
      <c r="AW660" s="99"/>
      <c r="AX660" s="99"/>
      <c r="AY660" s="99"/>
      <c r="AZ660" s="99"/>
      <c r="BA660" s="99"/>
    </row>
    <row r="661" spans="1:53" ht="15.75" customHeight="1" x14ac:dyDescent="0.25">
      <c r="A661" s="99"/>
      <c r="B661" s="100"/>
      <c r="C661" s="99"/>
      <c r="D661" s="99"/>
      <c r="E661" s="160"/>
      <c r="F661" s="99"/>
      <c r="G661" s="99"/>
      <c r="H661" s="99"/>
      <c r="I661" s="99"/>
      <c r="J661" s="161"/>
      <c r="K661" s="161"/>
      <c r="L661" s="161"/>
      <c r="M661" s="161"/>
      <c r="N661" s="99"/>
      <c r="O661" s="99"/>
      <c r="P661" s="161"/>
      <c r="Q661" s="161"/>
      <c r="R661" s="161"/>
      <c r="S661" s="161"/>
      <c r="T661" s="161"/>
      <c r="U661" s="161"/>
      <c r="V661" s="161"/>
      <c r="W661" s="161"/>
      <c r="X661" s="161"/>
      <c r="Y661" s="161"/>
      <c r="Z661" s="99"/>
      <c r="AA661" s="99"/>
      <c r="AB661" s="99"/>
      <c r="AC661" s="99"/>
      <c r="AD661" s="99"/>
      <c r="AE661" s="99"/>
      <c r="AF661" s="99"/>
      <c r="AG661" s="99"/>
      <c r="AH661" s="99"/>
      <c r="AI661" s="99"/>
      <c r="AJ661" s="99"/>
      <c r="AK661" s="99"/>
      <c r="AL661" s="99"/>
      <c r="AM661" s="99"/>
      <c r="AN661" s="99"/>
      <c r="AO661" s="99"/>
      <c r="AP661" s="99"/>
      <c r="AQ661" s="99"/>
      <c r="AR661" s="99"/>
      <c r="AS661" s="99"/>
      <c r="AT661" s="99"/>
      <c r="AU661" s="99"/>
      <c r="AV661" s="99"/>
      <c r="AW661" s="99"/>
      <c r="AX661" s="99"/>
      <c r="AY661" s="99"/>
      <c r="AZ661" s="99"/>
      <c r="BA661" s="99"/>
    </row>
    <row r="662" spans="1:53" ht="15.75" customHeight="1" x14ac:dyDescent="0.25">
      <c r="A662" s="99"/>
      <c r="B662" s="100"/>
      <c r="C662" s="99"/>
      <c r="D662" s="99"/>
      <c r="E662" s="160"/>
      <c r="F662" s="99"/>
      <c r="G662" s="99"/>
      <c r="H662" s="99"/>
      <c r="I662" s="99"/>
      <c r="J662" s="161"/>
      <c r="K662" s="161"/>
      <c r="L662" s="161"/>
      <c r="M662" s="161"/>
      <c r="N662" s="99"/>
      <c r="O662" s="99"/>
      <c r="P662" s="161"/>
      <c r="Q662" s="161"/>
      <c r="R662" s="161"/>
      <c r="S662" s="161"/>
      <c r="T662" s="161"/>
      <c r="U662" s="161"/>
      <c r="V662" s="161"/>
      <c r="W662" s="161"/>
      <c r="X662" s="161"/>
      <c r="Y662" s="161"/>
      <c r="Z662" s="99"/>
      <c r="AA662" s="99"/>
      <c r="AB662" s="99"/>
      <c r="AC662" s="99"/>
      <c r="AD662" s="99"/>
      <c r="AE662" s="99"/>
      <c r="AF662" s="99"/>
      <c r="AG662" s="99"/>
      <c r="AH662" s="99"/>
      <c r="AI662" s="99"/>
      <c r="AJ662" s="99"/>
      <c r="AK662" s="99"/>
      <c r="AL662" s="99"/>
      <c r="AM662" s="99"/>
      <c r="AN662" s="99"/>
      <c r="AO662" s="99"/>
      <c r="AP662" s="99"/>
      <c r="AQ662" s="99"/>
      <c r="AR662" s="99"/>
      <c r="AS662" s="99"/>
      <c r="AT662" s="99"/>
      <c r="AU662" s="99"/>
      <c r="AV662" s="99"/>
      <c r="AW662" s="99"/>
      <c r="AX662" s="99"/>
      <c r="AY662" s="99"/>
      <c r="AZ662" s="99"/>
      <c r="BA662" s="99"/>
    </row>
    <row r="663" spans="1:53" ht="15.75" customHeight="1" x14ac:dyDescent="0.25">
      <c r="A663" s="99"/>
      <c r="B663" s="100"/>
      <c r="C663" s="99"/>
      <c r="D663" s="99"/>
      <c r="E663" s="160"/>
      <c r="F663" s="99"/>
      <c r="G663" s="99"/>
      <c r="H663" s="99"/>
      <c r="I663" s="99"/>
      <c r="J663" s="161"/>
      <c r="K663" s="161"/>
      <c r="L663" s="161"/>
      <c r="M663" s="161"/>
      <c r="N663" s="99"/>
      <c r="O663" s="99"/>
      <c r="P663" s="161"/>
      <c r="Q663" s="161"/>
      <c r="R663" s="161"/>
      <c r="S663" s="161"/>
      <c r="T663" s="161"/>
      <c r="U663" s="161"/>
      <c r="V663" s="161"/>
      <c r="W663" s="161"/>
      <c r="X663" s="161"/>
      <c r="Y663" s="161"/>
      <c r="Z663" s="99"/>
      <c r="AA663" s="99"/>
      <c r="AB663" s="99"/>
      <c r="AC663" s="99"/>
      <c r="AD663" s="99"/>
      <c r="AE663" s="99"/>
      <c r="AF663" s="99"/>
      <c r="AG663" s="99"/>
      <c r="AH663" s="99"/>
      <c r="AI663" s="99"/>
      <c r="AJ663" s="99"/>
      <c r="AK663" s="99"/>
      <c r="AL663" s="99"/>
      <c r="AM663" s="99"/>
      <c r="AN663" s="99"/>
      <c r="AO663" s="99"/>
      <c r="AP663" s="99"/>
      <c r="AQ663" s="99"/>
      <c r="AR663" s="99"/>
      <c r="AS663" s="99"/>
      <c r="AT663" s="99"/>
      <c r="AU663" s="99"/>
      <c r="AV663" s="99"/>
      <c r="AW663" s="99"/>
      <c r="AX663" s="99"/>
      <c r="AY663" s="99"/>
      <c r="AZ663" s="99"/>
      <c r="BA663" s="99"/>
    </row>
    <row r="664" spans="1:53" ht="15.75" customHeight="1" x14ac:dyDescent="0.25">
      <c r="A664" s="99"/>
      <c r="B664" s="100"/>
      <c r="C664" s="99"/>
      <c r="D664" s="99"/>
      <c r="E664" s="160"/>
      <c r="F664" s="99"/>
      <c r="G664" s="99"/>
      <c r="H664" s="99"/>
      <c r="I664" s="99"/>
      <c r="J664" s="161"/>
      <c r="K664" s="161"/>
      <c r="L664" s="161"/>
      <c r="M664" s="161"/>
      <c r="N664" s="99"/>
      <c r="O664" s="99"/>
      <c r="P664" s="161"/>
      <c r="Q664" s="161"/>
      <c r="R664" s="161"/>
      <c r="S664" s="161"/>
      <c r="T664" s="161"/>
      <c r="U664" s="161"/>
      <c r="V664" s="161"/>
      <c r="W664" s="161"/>
      <c r="X664" s="161"/>
      <c r="Y664" s="161"/>
      <c r="Z664" s="99"/>
      <c r="AA664" s="99"/>
      <c r="AB664" s="99"/>
      <c r="AC664" s="99"/>
      <c r="AD664" s="99"/>
      <c r="AE664" s="99"/>
      <c r="AF664" s="99"/>
      <c r="AG664" s="99"/>
      <c r="AH664" s="99"/>
      <c r="AI664" s="99"/>
      <c r="AJ664" s="99"/>
      <c r="AK664" s="99"/>
      <c r="AL664" s="99"/>
      <c r="AM664" s="99"/>
      <c r="AN664" s="99"/>
      <c r="AO664" s="99"/>
      <c r="AP664" s="99"/>
      <c r="AQ664" s="99"/>
      <c r="AR664" s="99"/>
      <c r="AS664" s="99"/>
      <c r="AT664" s="99"/>
      <c r="AU664" s="99"/>
      <c r="AV664" s="99"/>
      <c r="AW664" s="99"/>
      <c r="AX664" s="99"/>
      <c r="AY664" s="99"/>
      <c r="AZ664" s="99"/>
      <c r="BA664" s="99"/>
    </row>
    <row r="665" spans="1:53" ht="15.75" customHeight="1" x14ac:dyDescent="0.25">
      <c r="A665" s="99"/>
      <c r="B665" s="100"/>
      <c r="C665" s="99"/>
      <c r="D665" s="99"/>
      <c r="E665" s="160"/>
      <c r="F665" s="99"/>
      <c r="G665" s="99"/>
      <c r="H665" s="99"/>
      <c r="I665" s="99"/>
      <c r="J665" s="161"/>
      <c r="K665" s="161"/>
      <c r="L665" s="161"/>
      <c r="M665" s="161"/>
      <c r="N665" s="99"/>
      <c r="O665" s="99"/>
      <c r="P665" s="161"/>
      <c r="Q665" s="161"/>
      <c r="R665" s="161"/>
      <c r="S665" s="161"/>
      <c r="T665" s="161"/>
      <c r="U665" s="161"/>
      <c r="V665" s="161"/>
      <c r="W665" s="161"/>
      <c r="X665" s="161"/>
      <c r="Y665" s="161"/>
      <c r="Z665" s="99"/>
      <c r="AA665" s="99"/>
      <c r="AB665" s="99"/>
      <c r="AC665" s="99"/>
      <c r="AD665" s="99"/>
      <c r="AE665" s="99"/>
      <c r="AF665" s="99"/>
      <c r="AG665" s="99"/>
      <c r="AH665" s="99"/>
      <c r="AI665" s="99"/>
      <c r="AJ665" s="99"/>
      <c r="AK665" s="99"/>
      <c r="AL665" s="99"/>
      <c r="AM665" s="99"/>
      <c r="AN665" s="99"/>
      <c r="AO665" s="99"/>
      <c r="AP665" s="99"/>
      <c r="AQ665" s="99"/>
      <c r="AR665" s="99"/>
      <c r="AS665" s="99"/>
      <c r="AT665" s="99"/>
      <c r="AU665" s="99"/>
      <c r="AV665" s="99"/>
      <c r="AW665" s="99"/>
      <c r="AX665" s="99"/>
      <c r="AY665" s="99"/>
      <c r="AZ665" s="99"/>
      <c r="BA665" s="99"/>
    </row>
    <row r="666" spans="1:53" ht="15.75" customHeight="1" x14ac:dyDescent="0.25">
      <c r="A666" s="99"/>
      <c r="B666" s="100"/>
      <c r="C666" s="99"/>
      <c r="D666" s="99"/>
      <c r="E666" s="160"/>
      <c r="F666" s="99"/>
      <c r="G666" s="99"/>
      <c r="H666" s="99"/>
      <c r="I666" s="99"/>
      <c r="J666" s="161"/>
      <c r="K666" s="161"/>
      <c r="L666" s="161"/>
      <c r="M666" s="161"/>
      <c r="N666" s="99"/>
      <c r="O666" s="99"/>
      <c r="P666" s="161"/>
      <c r="Q666" s="161"/>
      <c r="R666" s="161"/>
      <c r="S666" s="161"/>
      <c r="T666" s="161"/>
      <c r="U666" s="161"/>
      <c r="V666" s="161"/>
      <c r="W666" s="161"/>
      <c r="X666" s="161"/>
      <c r="Y666" s="161"/>
      <c r="Z666" s="99"/>
      <c r="AA666" s="99"/>
      <c r="AB666" s="99"/>
      <c r="AC666" s="99"/>
      <c r="AD666" s="99"/>
      <c r="AE666" s="99"/>
      <c r="AF666" s="99"/>
      <c r="AG666" s="99"/>
      <c r="AH666" s="99"/>
      <c r="AI666" s="99"/>
      <c r="AJ666" s="99"/>
      <c r="AK666" s="99"/>
      <c r="AL666" s="99"/>
      <c r="AM666" s="99"/>
      <c r="AN666" s="99"/>
      <c r="AO666" s="99"/>
      <c r="AP666" s="99"/>
      <c r="AQ666" s="99"/>
      <c r="AR666" s="99"/>
      <c r="AS666" s="99"/>
      <c r="AT666" s="99"/>
      <c r="AU666" s="99"/>
      <c r="AV666" s="99"/>
      <c r="AW666" s="99"/>
      <c r="AX666" s="99"/>
      <c r="AY666" s="99"/>
      <c r="AZ666" s="99"/>
      <c r="BA666" s="99"/>
    </row>
    <row r="667" spans="1:53" ht="15.75" customHeight="1" x14ac:dyDescent="0.25">
      <c r="A667" s="99"/>
      <c r="B667" s="100"/>
      <c r="C667" s="99"/>
      <c r="D667" s="99"/>
      <c r="E667" s="160"/>
      <c r="F667" s="99"/>
      <c r="G667" s="99"/>
      <c r="H667" s="99"/>
      <c r="I667" s="99"/>
      <c r="J667" s="161"/>
      <c r="K667" s="161"/>
      <c r="L667" s="161"/>
      <c r="M667" s="161"/>
      <c r="N667" s="99"/>
      <c r="O667" s="99"/>
      <c r="P667" s="161"/>
      <c r="Q667" s="161"/>
      <c r="R667" s="161"/>
      <c r="S667" s="161"/>
      <c r="T667" s="161"/>
      <c r="U667" s="161"/>
      <c r="V667" s="161"/>
      <c r="W667" s="161"/>
      <c r="X667" s="161"/>
      <c r="Y667" s="161"/>
      <c r="Z667" s="99"/>
      <c r="AA667" s="99"/>
      <c r="AB667" s="99"/>
      <c r="AC667" s="99"/>
      <c r="AD667" s="99"/>
      <c r="AE667" s="99"/>
      <c r="AF667" s="99"/>
      <c r="AG667" s="99"/>
      <c r="AH667" s="99"/>
      <c r="AI667" s="99"/>
      <c r="AJ667" s="99"/>
      <c r="AK667" s="99"/>
      <c r="AL667" s="99"/>
      <c r="AM667" s="99"/>
      <c r="AN667" s="99"/>
      <c r="AO667" s="99"/>
      <c r="AP667" s="99"/>
      <c r="AQ667" s="99"/>
      <c r="AR667" s="99"/>
      <c r="AS667" s="99"/>
      <c r="AT667" s="99"/>
      <c r="AU667" s="99"/>
      <c r="AV667" s="99"/>
      <c r="AW667" s="99"/>
      <c r="AX667" s="99"/>
      <c r="AY667" s="99"/>
      <c r="AZ667" s="99"/>
      <c r="BA667" s="99"/>
    </row>
    <row r="668" spans="1:53" ht="15.75" customHeight="1" x14ac:dyDescent="0.25">
      <c r="A668" s="99"/>
      <c r="B668" s="100"/>
      <c r="C668" s="99"/>
      <c r="D668" s="99"/>
      <c r="E668" s="160"/>
      <c r="F668" s="99"/>
      <c r="G668" s="99"/>
      <c r="H668" s="99"/>
      <c r="I668" s="99"/>
      <c r="J668" s="161"/>
      <c r="K668" s="161"/>
      <c r="L668" s="161"/>
      <c r="M668" s="161"/>
      <c r="N668" s="99"/>
      <c r="O668" s="99"/>
      <c r="P668" s="161"/>
      <c r="Q668" s="161"/>
      <c r="R668" s="161"/>
      <c r="S668" s="161"/>
      <c r="T668" s="161"/>
      <c r="U668" s="161"/>
      <c r="V668" s="161"/>
      <c r="W668" s="161"/>
      <c r="X668" s="161"/>
      <c r="Y668" s="161"/>
      <c r="Z668" s="99"/>
      <c r="AA668" s="99"/>
      <c r="AB668" s="99"/>
      <c r="AC668" s="99"/>
      <c r="AD668" s="99"/>
      <c r="AE668" s="99"/>
      <c r="AF668" s="99"/>
      <c r="AG668" s="99"/>
      <c r="AH668" s="99"/>
      <c r="AI668" s="99"/>
      <c r="AJ668" s="99"/>
      <c r="AK668" s="99"/>
      <c r="AL668" s="99"/>
      <c r="AM668" s="99"/>
      <c r="AN668" s="99"/>
      <c r="AO668" s="99"/>
      <c r="AP668" s="99"/>
      <c r="AQ668" s="99"/>
      <c r="AR668" s="99"/>
      <c r="AS668" s="99"/>
      <c r="AT668" s="99"/>
      <c r="AU668" s="99"/>
      <c r="AV668" s="99"/>
      <c r="AW668" s="99"/>
      <c r="AX668" s="99"/>
      <c r="AY668" s="99"/>
      <c r="AZ668" s="99"/>
      <c r="BA668" s="99"/>
    </row>
    <row r="669" spans="1:53" ht="15.75" customHeight="1" x14ac:dyDescent="0.25">
      <c r="A669" s="99"/>
      <c r="B669" s="100"/>
      <c r="C669" s="99"/>
      <c r="D669" s="99"/>
      <c r="E669" s="160"/>
      <c r="F669" s="99"/>
      <c r="G669" s="99"/>
      <c r="H669" s="99"/>
      <c r="I669" s="99"/>
      <c r="J669" s="161"/>
      <c r="K669" s="161"/>
      <c r="L669" s="161"/>
      <c r="M669" s="161"/>
      <c r="N669" s="99"/>
      <c r="O669" s="99"/>
      <c r="P669" s="161"/>
      <c r="Q669" s="161"/>
      <c r="R669" s="161"/>
      <c r="S669" s="161"/>
      <c r="T669" s="161"/>
      <c r="U669" s="161"/>
      <c r="V669" s="161"/>
      <c r="W669" s="161"/>
      <c r="X669" s="161"/>
      <c r="Y669" s="161"/>
      <c r="Z669" s="99"/>
      <c r="AA669" s="99"/>
      <c r="AB669" s="99"/>
      <c r="AC669" s="99"/>
      <c r="AD669" s="99"/>
      <c r="AE669" s="99"/>
      <c r="AF669" s="99"/>
      <c r="AG669" s="99"/>
      <c r="AH669" s="99"/>
      <c r="AI669" s="99"/>
      <c r="AJ669" s="99"/>
      <c r="AK669" s="99"/>
      <c r="AL669" s="99"/>
      <c r="AM669" s="99"/>
      <c r="AN669" s="99"/>
      <c r="AO669" s="99"/>
      <c r="AP669" s="99"/>
      <c r="AQ669" s="99"/>
      <c r="AR669" s="99"/>
      <c r="AS669" s="99"/>
      <c r="AT669" s="99"/>
      <c r="AU669" s="99"/>
      <c r="AV669" s="99"/>
      <c r="AW669" s="99"/>
      <c r="AX669" s="99"/>
      <c r="AY669" s="99"/>
      <c r="AZ669" s="99"/>
      <c r="BA669" s="99"/>
    </row>
    <row r="670" spans="1:53" ht="15.75" customHeight="1" x14ac:dyDescent="0.25">
      <c r="A670" s="99"/>
      <c r="B670" s="100"/>
      <c r="C670" s="99"/>
      <c r="D670" s="99"/>
      <c r="E670" s="160"/>
      <c r="F670" s="99"/>
      <c r="G670" s="99"/>
      <c r="H670" s="99"/>
      <c r="I670" s="99"/>
      <c r="J670" s="161"/>
      <c r="K670" s="161"/>
      <c r="L670" s="161"/>
      <c r="M670" s="161"/>
      <c r="N670" s="99"/>
      <c r="O670" s="99"/>
      <c r="P670" s="161"/>
      <c r="Q670" s="161"/>
      <c r="R670" s="161"/>
      <c r="S670" s="161"/>
      <c r="T670" s="161"/>
      <c r="U670" s="161"/>
      <c r="V670" s="161"/>
      <c r="W670" s="161"/>
      <c r="X670" s="161"/>
      <c r="Y670" s="161"/>
      <c r="Z670" s="99"/>
      <c r="AA670" s="99"/>
      <c r="AB670" s="99"/>
      <c r="AC670" s="99"/>
      <c r="AD670" s="99"/>
      <c r="AE670" s="99"/>
      <c r="AF670" s="99"/>
      <c r="AG670" s="99"/>
      <c r="AH670" s="99"/>
      <c r="AI670" s="99"/>
      <c r="AJ670" s="99"/>
      <c r="AK670" s="99"/>
      <c r="AL670" s="99"/>
      <c r="AM670" s="99"/>
      <c r="AN670" s="99"/>
      <c r="AO670" s="99"/>
      <c r="AP670" s="99"/>
      <c r="AQ670" s="99"/>
      <c r="AR670" s="99"/>
      <c r="AS670" s="99"/>
      <c r="AT670" s="99"/>
      <c r="AU670" s="99"/>
      <c r="AV670" s="99"/>
      <c r="AW670" s="99"/>
      <c r="AX670" s="99"/>
      <c r="AY670" s="99"/>
      <c r="AZ670" s="99"/>
      <c r="BA670" s="99"/>
    </row>
    <row r="671" spans="1:53" ht="15.75" customHeight="1" x14ac:dyDescent="0.25">
      <c r="A671" s="99"/>
      <c r="B671" s="100"/>
      <c r="C671" s="99"/>
      <c r="D671" s="99"/>
      <c r="E671" s="160"/>
      <c r="F671" s="99"/>
      <c r="G671" s="99"/>
      <c r="H671" s="99"/>
      <c r="I671" s="99"/>
      <c r="J671" s="161"/>
      <c r="K671" s="161"/>
      <c r="L671" s="161"/>
      <c r="M671" s="161"/>
      <c r="N671" s="99"/>
      <c r="O671" s="99"/>
      <c r="P671" s="161"/>
      <c r="Q671" s="161"/>
      <c r="R671" s="161"/>
      <c r="S671" s="161"/>
      <c r="T671" s="161"/>
      <c r="U671" s="161"/>
      <c r="V671" s="161"/>
      <c r="W671" s="161"/>
      <c r="X671" s="161"/>
      <c r="Y671" s="161"/>
      <c r="Z671" s="99"/>
      <c r="AA671" s="99"/>
      <c r="AB671" s="99"/>
      <c r="AC671" s="99"/>
      <c r="AD671" s="99"/>
      <c r="AE671" s="99"/>
      <c r="AF671" s="99"/>
      <c r="AG671" s="99"/>
      <c r="AH671" s="99"/>
      <c r="AI671" s="99"/>
      <c r="AJ671" s="99"/>
      <c r="AK671" s="99"/>
      <c r="AL671" s="99"/>
      <c r="AM671" s="99"/>
      <c r="AN671" s="99"/>
      <c r="AO671" s="99"/>
      <c r="AP671" s="99"/>
      <c r="AQ671" s="99"/>
      <c r="AR671" s="99"/>
      <c r="AS671" s="99"/>
      <c r="AT671" s="99"/>
      <c r="AU671" s="99"/>
      <c r="AV671" s="99"/>
      <c r="AW671" s="99"/>
      <c r="AX671" s="99"/>
      <c r="AY671" s="99"/>
      <c r="AZ671" s="99"/>
      <c r="BA671" s="99"/>
    </row>
    <row r="672" spans="1:53" ht="15.75" customHeight="1" x14ac:dyDescent="0.25">
      <c r="A672" s="99"/>
      <c r="B672" s="100"/>
      <c r="C672" s="99"/>
      <c r="D672" s="99"/>
      <c r="E672" s="160"/>
      <c r="F672" s="99"/>
      <c r="G672" s="99"/>
      <c r="H672" s="99"/>
      <c r="I672" s="99"/>
      <c r="J672" s="161"/>
      <c r="K672" s="161"/>
      <c r="L672" s="161"/>
      <c r="M672" s="161"/>
      <c r="N672" s="99"/>
      <c r="O672" s="99"/>
      <c r="P672" s="161"/>
      <c r="Q672" s="161"/>
      <c r="R672" s="161"/>
      <c r="S672" s="161"/>
      <c r="T672" s="161"/>
      <c r="U672" s="161"/>
      <c r="V672" s="161"/>
      <c r="W672" s="161"/>
      <c r="X672" s="161"/>
      <c r="Y672" s="161"/>
      <c r="Z672" s="99"/>
      <c r="AA672" s="99"/>
      <c r="AB672" s="99"/>
      <c r="AC672" s="99"/>
      <c r="AD672" s="99"/>
      <c r="AE672" s="99"/>
      <c r="AF672" s="99"/>
      <c r="AG672" s="99"/>
      <c r="AH672" s="99"/>
      <c r="AI672" s="99"/>
      <c r="AJ672" s="99"/>
      <c r="AK672" s="99"/>
      <c r="AL672" s="99"/>
      <c r="AM672" s="99"/>
      <c r="AN672" s="99"/>
      <c r="AO672" s="99"/>
      <c r="AP672" s="99"/>
      <c r="AQ672" s="99"/>
      <c r="AR672" s="99"/>
      <c r="AS672" s="99"/>
      <c r="AT672" s="99"/>
      <c r="AU672" s="99"/>
      <c r="AV672" s="99"/>
      <c r="AW672" s="99"/>
      <c r="AX672" s="99"/>
      <c r="AY672" s="99"/>
      <c r="AZ672" s="99"/>
      <c r="BA672" s="99"/>
    </row>
    <row r="673" spans="1:53" ht="15.75" customHeight="1" x14ac:dyDescent="0.25">
      <c r="A673" s="99"/>
      <c r="B673" s="100"/>
      <c r="C673" s="99"/>
      <c r="D673" s="99"/>
      <c r="E673" s="160"/>
      <c r="F673" s="99"/>
      <c r="G673" s="99"/>
      <c r="H673" s="99"/>
      <c r="I673" s="99"/>
      <c r="J673" s="161"/>
      <c r="K673" s="161"/>
      <c r="L673" s="161"/>
      <c r="M673" s="161"/>
      <c r="N673" s="99"/>
      <c r="O673" s="99"/>
      <c r="P673" s="161"/>
      <c r="Q673" s="161"/>
      <c r="R673" s="161"/>
      <c r="S673" s="161"/>
      <c r="T673" s="161"/>
      <c r="U673" s="161"/>
      <c r="V673" s="161"/>
      <c r="W673" s="161"/>
      <c r="X673" s="161"/>
      <c r="Y673" s="161"/>
      <c r="Z673" s="99"/>
      <c r="AA673" s="99"/>
      <c r="AB673" s="99"/>
      <c r="AC673" s="99"/>
      <c r="AD673" s="99"/>
      <c r="AE673" s="99"/>
      <c r="AF673" s="99"/>
      <c r="AG673" s="99"/>
      <c r="AH673" s="99"/>
      <c r="AI673" s="99"/>
      <c r="AJ673" s="99"/>
      <c r="AK673" s="99"/>
      <c r="AL673" s="99"/>
      <c r="AM673" s="99"/>
      <c r="AN673" s="99"/>
      <c r="AO673" s="99"/>
      <c r="AP673" s="99"/>
      <c r="AQ673" s="99"/>
      <c r="AR673" s="99"/>
      <c r="AS673" s="99"/>
      <c r="AT673" s="99"/>
      <c r="AU673" s="99"/>
      <c r="AV673" s="99"/>
      <c r="AW673" s="99"/>
      <c r="AX673" s="99"/>
      <c r="AY673" s="99"/>
      <c r="AZ673" s="99"/>
      <c r="BA673" s="99"/>
    </row>
    <row r="674" spans="1:53" ht="15.75" customHeight="1" x14ac:dyDescent="0.25">
      <c r="A674" s="99"/>
      <c r="B674" s="100"/>
      <c r="C674" s="99"/>
      <c r="D674" s="99"/>
      <c r="E674" s="160"/>
      <c r="F674" s="99"/>
      <c r="G674" s="99"/>
      <c r="H674" s="99"/>
      <c r="I674" s="99"/>
      <c r="J674" s="161"/>
      <c r="K674" s="161"/>
      <c r="L674" s="161"/>
      <c r="M674" s="161"/>
      <c r="N674" s="99"/>
      <c r="O674" s="99"/>
      <c r="P674" s="161"/>
      <c r="Q674" s="161"/>
      <c r="R674" s="161"/>
      <c r="S674" s="161"/>
      <c r="T674" s="161"/>
      <c r="U674" s="161"/>
      <c r="V674" s="161"/>
      <c r="W674" s="161"/>
      <c r="X674" s="161"/>
      <c r="Y674" s="161"/>
      <c r="Z674" s="99"/>
      <c r="AA674" s="99"/>
      <c r="AB674" s="99"/>
      <c r="AC674" s="99"/>
      <c r="AD674" s="99"/>
      <c r="AE674" s="99"/>
      <c r="AF674" s="99"/>
      <c r="AG674" s="99"/>
      <c r="AH674" s="99"/>
      <c r="AI674" s="99"/>
      <c r="AJ674" s="99"/>
      <c r="AK674" s="99"/>
      <c r="AL674" s="99"/>
      <c r="AM674" s="99"/>
      <c r="AN674" s="99"/>
      <c r="AO674" s="99"/>
      <c r="AP674" s="99"/>
      <c r="AQ674" s="99"/>
      <c r="AR674" s="99"/>
      <c r="AS674" s="99"/>
      <c r="AT674" s="99"/>
      <c r="AU674" s="99"/>
      <c r="AV674" s="99"/>
      <c r="AW674" s="99"/>
      <c r="AX674" s="99"/>
      <c r="AY674" s="99"/>
      <c r="AZ674" s="99"/>
      <c r="BA674" s="99"/>
    </row>
    <row r="675" spans="1:53" ht="15.75" customHeight="1" x14ac:dyDescent="0.25">
      <c r="A675" s="99"/>
      <c r="B675" s="100"/>
      <c r="C675" s="99"/>
      <c r="D675" s="99"/>
      <c r="E675" s="160"/>
      <c r="F675" s="99"/>
      <c r="G675" s="99"/>
      <c r="H675" s="99"/>
      <c r="I675" s="99"/>
      <c r="J675" s="161"/>
      <c r="K675" s="161"/>
      <c r="L675" s="161"/>
      <c r="M675" s="161"/>
      <c r="N675" s="99"/>
      <c r="O675" s="99"/>
      <c r="P675" s="161"/>
      <c r="Q675" s="161"/>
      <c r="R675" s="161"/>
      <c r="S675" s="161"/>
      <c r="T675" s="161"/>
      <c r="U675" s="161"/>
      <c r="V675" s="161"/>
      <c r="W675" s="161"/>
      <c r="X675" s="161"/>
      <c r="Y675" s="161"/>
      <c r="Z675" s="99"/>
      <c r="AA675" s="99"/>
      <c r="AB675" s="99"/>
      <c r="AC675" s="99"/>
      <c r="AD675" s="99"/>
      <c r="AE675" s="99"/>
      <c r="AF675" s="99"/>
      <c r="AG675" s="99"/>
      <c r="AH675" s="99"/>
      <c r="AI675" s="99"/>
      <c r="AJ675" s="99"/>
      <c r="AK675" s="99"/>
      <c r="AL675" s="99"/>
      <c r="AM675" s="99"/>
      <c r="AN675" s="99"/>
      <c r="AO675" s="99"/>
      <c r="AP675" s="99"/>
      <c r="AQ675" s="99"/>
      <c r="AR675" s="99"/>
      <c r="AS675" s="99"/>
      <c r="AT675" s="99"/>
      <c r="AU675" s="99"/>
      <c r="AV675" s="99"/>
      <c r="AW675" s="99"/>
      <c r="AX675" s="99"/>
      <c r="AY675" s="99"/>
      <c r="AZ675" s="99"/>
      <c r="BA675" s="99"/>
    </row>
    <row r="676" spans="1:53" ht="15.75" customHeight="1" x14ac:dyDescent="0.25">
      <c r="A676" s="99"/>
      <c r="B676" s="100"/>
      <c r="C676" s="99"/>
      <c r="D676" s="99"/>
      <c r="E676" s="160"/>
      <c r="F676" s="99"/>
      <c r="G676" s="99"/>
      <c r="H676" s="99"/>
      <c r="I676" s="99"/>
      <c r="J676" s="161"/>
      <c r="K676" s="161"/>
      <c r="L676" s="161"/>
      <c r="M676" s="161"/>
      <c r="N676" s="99"/>
      <c r="O676" s="99"/>
      <c r="P676" s="161"/>
      <c r="Q676" s="161"/>
      <c r="R676" s="161"/>
      <c r="S676" s="161"/>
      <c r="T676" s="161"/>
      <c r="U676" s="161"/>
      <c r="V676" s="161"/>
      <c r="W676" s="161"/>
      <c r="X676" s="161"/>
      <c r="Y676" s="161"/>
      <c r="Z676" s="99"/>
      <c r="AA676" s="99"/>
      <c r="AB676" s="99"/>
      <c r="AC676" s="99"/>
      <c r="AD676" s="99"/>
      <c r="AE676" s="99"/>
      <c r="AF676" s="99"/>
      <c r="AG676" s="99"/>
      <c r="AH676" s="99"/>
      <c r="AI676" s="99"/>
      <c r="AJ676" s="99"/>
      <c r="AK676" s="99"/>
      <c r="AL676" s="99"/>
      <c r="AM676" s="99"/>
      <c r="AN676" s="99"/>
      <c r="AO676" s="99"/>
      <c r="AP676" s="99"/>
      <c r="AQ676" s="99"/>
      <c r="AR676" s="99"/>
      <c r="AS676" s="99"/>
      <c r="AT676" s="99"/>
      <c r="AU676" s="99"/>
      <c r="AV676" s="99"/>
      <c r="AW676" s="99"/>
      <c r="AX676" s="99"/>
      <c r="AY676" s="99"/>
      <c r="AZ676" s="99"/>
      <c r="BA676" s="99"/>
    </row>
    <row r="677" spans="1:53" ht="15.75" customHeight="1" x14ac:dyDescent="0.25">
      <c r="A677" s="99"/>
      <c r="B677" s="100"/>
      <c r="C677" s="99"/>
      <c r="D677" s="99"/>
      <c r="E677" s="160"/>
      <c r="F677" s="99"/>
      <c r="G677" s="99"/>
      <c r="H677" s="99"/>
      <c r="I677" s="99"/>
      <c r="J677" s="161"/>
      <c r="K677" s="161"/>
      <c r="L677" s="161"/>
      <c r="M677" s="161"/>
      <c r="N677" s="99"/>
      <c r="O677" s="99"/>
      <c r="P677" s="161"/>
      <c r="Q677" s="161"/>
      <c r="R677" s="161"/>
      <c r="S677" s="161"/>
      <c r="T677" s="161"/>
      <c r="U677" s="161"/>
      <c r="V677" s="161"/>
      <c r="W677" s="161"/>
      <c r="X677" s="161"/>
      <c r="Y677" s="161"/>
      <c r="Z677" s="99"/>
      <c r="AA677" s="99"/>
      <c r="AB677" s="99"/>
      <c r="AC677" s="99"/>
      <c r="AD677" s="99"/>
      <c r="AE677" s="99"/>
      <c r="AF677" s="99"/>
      <c r="AG677" s="99"/>
      <c r="AH677" s="99"/>
      <c r="AI677" s="99"/>
      <c r="AJ677" s="99"/>
      <c r="AK677" s="99"/>
      <c r="AL677" s="99"/>
      <c r="AM677" s="99"/>
      <c r="AN677" s="99"/>
      <c r="AO677" s="99"/>
      <c r="AP677" s="99"/>
      <c r="AQ677" s="99"/>
      <c r="AR677" s="99"/>
      <c r="AS677" s="99"/>
      <c r="AT677" s="99"/>
      <c r="AU677" s="99"/>
      <c r="AV677" s="99"/>
      <c r="AW677" s="99"/>
      <c r="AX677" s="99"/>
      <c r="AY677" s="99"/>
      <c r="AZ677" s="99"/>
      <c r="BA677" s="99"/>
    </row>
    <row r="678" spans="1:53" ht="15.75" customHeight="1" x14ac:dyDescent="0.25">
      <c r="A678" s="99"/>
      <c r="B678" s="100"/>
      <c r="C678" s="99"/>
      <c r="D678" s="99"/>
      <c r="E678" s="160"/>
      <c r="F678" s="99"/>
      <c r="G678" s="99"/>
      <c r="H678" s="99"/>
      <c r="I678" s="99"/>
      <c r="J678" s="161"/>
      <c r="K678" s="161"/>
      <c r="L678" s="161"/>
      <c r="M678" s="161"/>
      <c r="N678" s="99"/>
      <c r="O678" s="99"/>
      <c r="P678" s="161"/>
      <c r="Q678" s="161"/>
      <c r="R678" s="161"/>
      <c r="S678" s="161"/>
      <c r="T678" s="161"/>
      <c r="U678" s="161"/>
      <c r="V678" s="161"/>
      <c r="W678" s="161"/>
      <c r="X678" s="161"/>
      <c r="Y678" s="161"/>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99"/>
      <c r="AY678" s="99"/>
      <c r="AZ678" s="99"/>
      <c r="BA678" s="99"/>
    </row>
    <row r="679" spans="1:53" ht="15.75" customHeight="1" x14ac:dyDescent="0.25">
      <c r="A679" s="99"/>
      <c r="B679" s="100"/>
      <c r="C679" s="99"/>
      <c r="D679" s="99"/>
      <c r="E679" s="160"/>
      <c r="F679" s="99"/>
      <c r="G679" s="99"/>
      <c r="H679" s="99"/>
      <c r="I679" s="99"/>
      <c r="J679" s="161"/>
      <c r="K679" s="161"/>
      <c r="L679" s="161"/>
      <c r="M679" s="161"/>
      <c r="N679" s="99"/>
      <c r="O679" s="99"/>
      <c r="P679" s="161"/>
      <c r="Q679" s="161"/>
      <c r="R679" s="161"/>
      <c r="S679" s="161"/>
      <c r="T679" s="161"/>
      <c r="U679" s="161"/>
      <c r="V679" s="161"/>
      <c r="W679" s="161"/>
      <c r="X679" s="161"/>
      <c r="Y679" s="161"/>
      <c r="Z679" s="99"/>
      <c r="AA679" s="99"/>
      <c r="AB679" s="99"/>
      <c r="AC679" s="99"/>
      <c r="AD679" s="99"/>
      <c r="AE679" s="99"/>
      <c r="AF679" s="99"/>
      <c r="AG679" s="99"/>
      <c r="AH679" s="99"/>
      <c r="AI679" s="99"/>
      <c r="AJ679" s="99"/>
      <c r="AK679" s="99"/>
      <c r="AL679" s="99"/>
      <c r="AM679" s="99"/>
      <c r="AN679" s="99"/>
      <c r="AO679" s="99"/>
      <c r="AP679" s="99"/>
      <c r="AQ679" s="99"/>
      <c r="AR679" s="99"/>
      <c r="AS679" s="99"/>
      <c r="AT679" s="99"/>
      <c r="AU679" s="99"/>
      <c r="AV679" s="99"/>
      <c r="AW679" s="99"/>
      <c r="AX679" s="99"/>
      <c r="AY679" s="99"/>
      <c r="AZ679" s="99"/>
      <c r="BA679" s="99"/>
    </row>
    <row r="680" spans="1:53" ht="15.75" customHeight="1" x14ac:dyDescent="0.25">
      <c r="A680" s="99"/>
      <c r="B680" s="100"/>
      <c r="C680" s="99"/>
      <c r="D680" s="99"/>
      <c r="E680" s="160"/>
      <c r="F680" s="99"/>
      <c r="G680" s="99"/>
      <c r="H680" s="99"/>
      <c r="I680" s="99"/>
      <c r="J680" s="161"/>
      <c r="K680" s="161"/>
      <c r="L680" s="161"/>
      <c r="M680" s="161"/>
      <c r="N680" s="99"/>
      <c r="O680" s="99"/>
      <c r="P680" s="161"/>
      <c r="Q680" s="161"/>
      <c r="R680" s="161"/>
      <c r="S680" s="161"/>
      <c r="T680" s="161"/>
      <c r="U680" s="161"/>
      <c r="V680" s="161"/>
      <c r="W680" s="161"/>
      <c r="X680" s="161"/>
      <c r="Y680" s="161"/>
      <c r="Z680" s="99"/>
      <c r="AA680" s="99"/>
      <c r="AB680" s="99"/>
      <c r="AC680" s="99"/>
      <c r="AD680" s="99"/>
      <c r="AE680" s="99"/>
      <c r="AF680" s="99"/>
      <c r="AG680" s="99"/>
      <c r="AH680" s="99"/>
      <c r="AI680" s="99"/>
      <c r="AJ680" s="99"/>
      <c r="AK680" s="99"/>
      <c r="AL680" s="99"/>
      <c r="AM680" s="99"/>
      <c r="AN680" s="99"/>
      <c r="AO680" s="99"/>
      <c r="AP680" s="99"/>
      <c r="AQ680" s="99"/>
      <c r="AR680" s="99"/>
      <c r="AS680" s="99"/>
      <c r="AT680" s="99"/>
      <c r="AU680" s="99"/>
      <c r="AV680" s="99"/>
      <c r="AW680" s="99"/>
      <c r="AX680" s="99"/>
      <c r="AY680" s="99"/>
      <c r="AZ680" s="99"/>
      <c r="BA680" s="99"/>
    </row>
    <row r="681" spans="1:53" ht="15.75" customHeight="1" x14ac:dyDescent="0.25">
      <c r="A681" s="99"/>
      <c r="B681" s="100"/>
      <c r="C681" s="99"/>
      <c r="D681" s="99"/>
      <c r="E681" s="160"/>
      <c r="F681" s="99"/>
      <c r="G681" s="99"/>
      <c r="H681" s="99"/>
      <c r="I681" s="99"/>
      <c r="J681" s="161"/>
      <c r="K681" s="161"/>
      <c r="L681" s="161"/>
      <c r="M681" s="161"/>
      <c r="N681" s="99"/>
      <c r="O681" s="99"/>
      <c r="P681" s="161"/>
      <c r="Q681" s="161"/>
      <c r="R681" s="161"/>
      <c r="S681" s="161"/>
      <c r="T681" s="161"/>
      <c r="U681" s="161"/>
      <c r="V681" s="161"/>
      <c r="W681" s="161"/>
      <c r="X681" s="161"/>
      <c r="Y681" s="161"/>
      <c r="Z681" s="99"/>
      <c r="AA681" s="99"/>
      <c r="AB681" s="99"/>
      <c r="AC681" s="99"/>
      <c r="AD681" s="99"/>
      <c r="AE681" s="99"/>
      <c r="AF681" s="99"/>
      <c r="AG681" s="99"/>
      <c r="AH681" s="99"/>
      <c r="AI681" s="99"/>
      <c r="AJ681" s="99"/>
      <c r="AK681" s="99"/>
      <c r="AL681" s="99"/>
      <c r="AM681" s="99"/>
      <c r="AN681" s="99"/>
      <c r="AO681" s="99"/>
      <c r="AP681" s="99"/>
      <c r="AQ681" s="99"/>
      <c r="AR681" s="99"/>
      <c r="AS681" s="99"/>
      <c r="AT681" s="99"/>
      <c r="AU681" s="99"/>
      <c r="AV681" s="99"/>
      <c r="AW681" s="99"/>
      <c r="AX681" s="99"/>
      <c r="AY681" s="99"/>
      <c r="AZ681" s="99"/>
      <c r="BA681" s="99"/>
    </row>
    <row r="682" spans="1:53" ht="15.75" customHeight="1" x14ac:dyDescent="0.25">
      <c r="A682" s="99"/>
      <c r="B682" s="100"/>
      <c r="C682" s="99"/>
      <c r="D682" s="99"/>
      <c r="E682" s="160"/>
      <c r="F682" s="99"/>
      <c r="G682" s="99"/>
      <c r="H682" s="99"/>
      <c r="I682" s="99"/>
      <c r="J682" s="161"/>
      <c r="K682" s="161"/>
      <c r="L682" s="161"/>
      <c r="M682" s="161"/>
      <c r="N682" s="99"/>
      <c r="O682" s="99"/>
      <c r="P682" s="161"/>
      <c r="Q682" s="161"/>
      <c r="R682" s="161"/>
      <c r="S682" s="161"/>
      <c r="T682" s="161"/>
      <c r="U682" s="161"/>
      <c r="V682" s="161"/>
      <c r="W682" s="161"/>
      <c r="X682" s="161"/>
      <c r="Y682" s="161"/>
      <c r="Z682" s="99"/>
      <c r="AA682" s="99"/>
      <c r="AB682" s="99"/>
      <c r="AC682" s="99"/>
      <c r="AD682" s="99"/>
      <c r="AE682" s="99"/>
      <c r="AF682" s="99"/>
      <c r="AG682" s="99"/>
      <c r="AH682" s="99"/>
      <c r="AI682" s="99"/>
      <c r="AJ682" s="99"/>
      <c r="AK682" s="99"/>
      <c r="AL682" s="99"/>
      <c r="AM682" s="99"/>
      <c r="AN682" s="99"/>
      <c r="AO682" s="99"/>
      <c r="AP682" s="99"/>
      <c r="AQ682" s="99"/>
      <c r="AR682" s="99"/>
      <c r="AS682" s="99"/>
      <c r="AT682" s="99"/>
      <c r="AU682" s="99"/>
      <c r="AV682" s="99"/>
      <c r="AW682" s="99"/>
      <c r="AX682" s="99"/>
      <c r="AY682" s="99"/>
      <c r="AZ682" s="99"/>
      <c r="BA682" s="99"/>
    </row>
    <row r="683" spans="1:53" ht="15.75" customHeight="1" x14ac:dyDescent="0.25">
      <c r="A683" s="99"/>
      <c r="B683" s="100"/>
      <c r="C683" s="99"/>
      <c r="D683" s="99"/>
      <c r="E683" s="160"/>
      <c r="F683" s="99"/>
      <c r="G683" s="99"/>
      <c r="H683" s="99"/>
      <c r="I683" s="99"/>
      <c r="J683" s="161"/>
      <c r="K683" s="161"/>
      <c r="L683" s="161"/>
      <c r="M683" s="161"/>
      <c r="N683" s="99"/>
      <c r="O683" s="99"/>
      <c r="P683" s="161"/>
      <c r="Q683" s="161"/>
      <c r="R683" s="161"/>
      <c r="S683" s="161"/>
      <c r="T683" s="161"/>
      <c r="U683" s="161"/>
      <c r="V683" s="161"/>
      <c r="W683" s="161"/>
      <c r="X683" s="161"/>
      <c r="Y683" s="161"/>
      <c r="Z683" s="99"/>
      <c r="AA683" s="99"/>
      <c r="AB683" s="99"/>
      <c r="AC683" s="99"/>
      <c r="AD683" s="99"/>
      <c r="AE683" s="99"/>
      <c r="AF683" s="99"/>
      <c r="AG683" s="99"/>
      <c r="AH683" s="99"/>
      <c r="AI683" s="99"/>
      <c r="AJ683" s="99"/>
      <c r="AK683" s="99"/>
      <c r="AL683" s="99"/>
      <c r="AM683" s="99"/>
      <c r="AN683" s="99"/>
      <c r="AO683" s="99"/>
      <c r="AP683" s="99"/>
      <c r="AQ683" s="99"/>
      <c r="AR683" s="99"/>
      <c r="AS683" s="99"/>
      <c r="AT683" s="99"/>
      <c r="AU683" s="99"/>
      <c r="AV683" s="99"/>
      <c r="AW683" s="99"/>
      <c r="AX683" s="99"/>
      <c r="AY683" s="99"/>
      <c r="AZ683" s="99"/>
      <c r="BA683" s="99"/>
    </row>
    <row r="684" spans="1:53" ht="15.75" customHeight="1" x14ac:dyDescent="0.25">
      <c r="A684" s="99"/>
      <c r="B684" s="100"/>
      <c r="C684" s="99"/>
      <c r="D684" s="99"/>
      <c r="E684" s="160"/>
      <c r="F684" s="99"/>
      <c r="G684" s="99"/>
      <c r="H684" s="99"/>
      <c r="I684" s="99"/>
      <c r="J684" s="161"/>
      <c r="K684" s="161"/>
      <c r="L684" s="161"/>
      <c r="M684" s="161"/>
      <c r="N684" s="99"/>
      <c r="O684" s="99"/>
      <c r="P684" s="161"/>
      <c r="Q684" s="161"/>
      <c r="R684" s="161"/>
      <c r="S684" s="161"/>
      <c r="T684" s="161"/>
      <c r="U684" s="161"/>
      <c r="V684" s="161"/>
      <c r="W684" s="161"/>
      <c r="X684" s="161"/>
      <c r="Y684" s="161"/>
      <c r="Z684" s="99"/>
      <c r="AA684" s="99"/>
      <c r="AB684" s="99"/>
      <c r="AC684" s="99"/>
      <c r="AD684" s="99"/>
      <c r="AE684" s="99"/>
      <c r="AF684" s="99"/>
      <c r="AG684" s="99"/>
      <c r="AH684" s="99"/>
      <c r="AI684" s="99"/>
      <c r="AJ684" s="99"/>
      <c r="AK684" s="99"/>
      <c r="AL684" s="99"/>
      <c r="AM684" s="99"/>
      <c r="AN684" s="99"/>
      <c r="AO684" s="99"/>
      <c r="AP684" s="99"/>
      <c r="AQ684" s="99"/>
      <c r="AR684" s="99"/>
      <c r="AS684" s="99"/>
      <c r="AT684" s="99"/>
      <c r="AU684" s="99"/>
      <c r="AV684" s="99"/>
      <c r="AW684" s="99"/>
      <c r="AX684" s="99"/>
      <c r="AY684" s="99"/>
      <c r="AZ684" s="99"/>
      <c r="BA684" s="99"/>
    </row>
    <row r="685" spans="1:53" ht="15.75" customHeight="1" x14ac:dyDescent="0.25">
      <c r="A685" s="99"/>
      <c r="B685" s="100"/>
      <c r="C685" s="99"/>
      <c r="D685" s="99"/>
      <c r="E685" s="160"/>
      <c r="F685" s="99"/>
      <c r="G685" s="99"/>
      <c r="H685" s="99"/>
      <c r="I685" s="99"/>
      <c r="J685" s="161"/>
      <c r="K685" s="161"/>
      <c r="L685" s="161"/>
      <c r="M685" s="161"/>
      <c r="N685" s="99"/>
      <c r="O685" s="99"/>
      <c r="P685" s="161"/>
      <c r="Q685" s="161"/>
      <c r="R685" s="161"/>
      <c r="S685" s="161"/>
      <c r="T685" s="161"/>
      <c r="U685" s="161"/>
      <c r="V685" s="161"/>
      <c r="W685" s="161"/>
      <c r="X685" s="161"/>
      <c r="Y685" s="161"/>
      <c r="Z685" s="99"/>
      <c r="AA685" s="99"/>
      <c r="AB685" s="99"/>
      <c r="AC685" s="99"/>
      <c r="AD685" s="99"/>
      <c r="AE685" s="99"/>
      <c r="AF685" s="99"/>
      <c r="AG685" s="99"/>
      <c r="AH685" s="99"/>
      <c r="AI685" s="99"/>
      <c r="AJ685" s="99"/>
      <c r="AK685" s="99"/>
      <c r="AL685" s="99"/>
      <c r="AM685" s="99"/>
      <c r="AN685" s="99"/>
      <c r="AO685" s="99"/>
      <c r="AP685" s="99"/>
      <c r="AQ685" s="99"/>
      <c r="AR685" s="99"/>
      <c r="AS685" s="99"/>
      <c r="AT685" s="99"/>
      <c r="AU685" s="99"/>
      <c r="AV685" s="99"/>
      <c r="AW685" s="99"/>
      <c r="AX685" s="99"/>
      <c r="AY685" s="99"/>
      <c r="AZ685" s="99"/>
      <c r="BA685" s="99"/>
    </row>
    <row r="686" spans="1:53" ht="15.75" customHeight="1" x14ac:dyDescent="0.25">
      <c r="A686" s="99"/>
      <c r="B686" s="100"/>
      <c r="C686" s="99"/>
      <c r="D686" s="99"/>
      <c r="E686" s="160"/>
      <c r="F686" s="99"/>
      <c r="G686" s="99"/>
      <c r="H686" s="99"/>
      <c r="I686" s="99"/>
      <c r="J686" s="161"/>
      <c r="K686" s="161"/>
      <c r="L686" s="161"/>
      <c r="M686" s="161"/>
      <c r="N686" s="99"/>
      <c r="O686" s="99"/>
      <c r="P686" s="161"/>
      <c r="Q686" s="161"/>
      <c r="R686" s="161"/>
      <c r="S686" s="161"/>
      <c r="T686" s="161"/>
      <c r="U686" s="161"/>
      <c r="V686" s="161"/>
      <c r="W686" s="161"/>
      <c r="X686" s="161"/>
      <c r="Y686" s="161"/>
      <c r="Z686" s="99"/>
      <c r="AA686" s="99"/>
      <c r="AB686" s="99"/>
      <c r="AC686" s="99"/>
      <c r="AD686" s="99"/>
      <c r="AE686" s="99"/>
      <c r="AF686" s="99"/>
      <c r="AG686" s="99"/>
      <c r="AH686" s="99"/>
      <c r="AI686" s="99"/>
      <c r="AJ686" s="99"/>
      <c r="AK686" s="99"/>
      <c r="AL686" s="99"/>
      <c r="AM686" s="99"/>
      <c r="AN686" s="99"/>
      <c r="AO686" s="99"/>
      <c r="AP686" s="99"/>
      <c r="AQ686" s="99"/>
      <c r="AR686" s="99"/>
      <c r="AS686" s="99"/>
      <c r="AT686" s="99"/>
      <c r="AU686" s="99"/>
      <c r="AV686" s="99"/>
      <c r="AW686" s="99"/>
      <c r="AX686" s="99"/>
      <c r="AY686" s="99"/>
      <c r="AZ686" s="99"/>
      <c r="BA686" s="99"/>
    </row>
    <row r="687" spans="1:53" ht="15.75" customHeight="1" x14ac:dyDescent="0.25">
      <c r="A687" s="99"/>
      <c r="B687" s="100"/>
      <c r="C687" s="99"/>
      <c r="D687" s="99"/>
      <c r="E687" s="160"/>
      <c r="F687" s="99"/>
      <c r="G687" s="99"/>
      <c r="H687" s="99"/>
      <c r="I687" s="99"/>
      <c r="J687" s="161"/>
      <c r="K687" s="161"/>
      <c r="L687" s="161"/>
      <c r="M687" s="161"/>
      <c r="N687" s="99"/>
      <c r="O687" s="99"/>
      <c r="P687" s="161"/>
      <c r="Q687" s="161"/>
      <c r="R687" s="161"/>
      <c r="S687" s="161"/>
      <c r="T687" s="161"/>
      <c r="U687" s="161"/>
      <c r="V687" s="161"/>
      <c r="W687" s="161"/>
      <c r="X687" s="161"/>
      <c r="Y687" s="161"/>
      <c r="Z687" s="99"/>
      <c r="AA687" s="99"/>
      <c r="AB687" s="99"/>
      <c r="AC687" s="99"/>
      <c r="AD687" s="99"/>
      <c r="AE687" s="99"/>
      <c r="AF687" s="99"/>
      <c r="AG687" s="99"/>
      <c r="AH687" s="99"/>
      <c r="AI687" s="99"/>
      <c r="AJ687" s="99"/>
      <c r="AK687" s="99"/>
      <c r="AL687" s="99"/>
      <c r="AM687" s="99"/>
      <c r="AN687" s="99"/>
      <c r="AO687" s="99"/>
      <c r="AP687" s="99"/>
      <c r="AQ687" s="99"/>
      <c r="AR687" s="99"/>
      <c r="AS687" s="99"/>
      <c r="AT687" s="99"/>
      <c r="AU687" s="99"/>
      <c r="AV687" s="99"/>
      <c r="AW687" s="99"/>
      <c r="AX687" s="99"/>
      <c r="AY687" s="99"/>
      <c r="AZ687" s="99"/>
      <c r="BA687" s="99"/>
    </row>
    <row r="688" spans="1:53" ht="15.75" customHeight="1" x14ac:dyDescent="0.25">
      <c r="A688" s="99"/>
      <c r="B688" s="100"/>
      <c r="C688" s="99"/>
      <c r="D688" s="99"/>
      <c r="E688" s="160"/>
      <c r="F688" s="99"/>
      <c r="G688" s="99"/>
      <c r="H688" s="99"/>
      <c r="I688" s="99"/>
      <c r="J688" s="161"/>
      <c r="K688" s="161"/>
      <c r="L688" s="161"/>
      <c r="M688" s="161"/>
      <c r="N688" s="99"/>
      <c r="O688" s="99"/>
      <c r="P688" s="161"/>
      <c r="Q688" s="161"/>
      <c r="R688" s="161"/>
      <c r="S688" s="161"/>
      <c r="T688" s="161"/>
      <c r="U688" s="161"/>
      <c r="V688" s="161"/>
      <c r="W688" s="161"/>
      <c r="X688" s="161"/>
      <c r="Y688" s="161"/>
      <c r="Z688" s="99"/>
      <c r="AA688" s="99"/>
      <c r="AB688" s="99"/>
      <c r="AC688" s="99"/>
      <c r="AD688" s="99"/>
      <c r="AE688" s="99"/>
      <c r="AF688" s="99"/>
      <c r="AG688" s="99"/>
      <c r="AH688" s="99"/>
      <c r="AI688" s="99"/>
      <c r="AJ688" s="99"/>
      <c r="AK688" s="99"/>
      <c r="AL688" s="99"/>
      <c r="AM688" s="99"/>
      <c r="AN688" s="99"/>
      <c r="AO688" s="99"/>
      <c r="AP688" s="99"/>
      <c r="AQ688" s="99"/>
      <c r="AR688" s="99"/>
      <c r="AS688" s="99"/>
      <c r="AT688" s="99"/>
      <c r="AU688" s="99"/>
      <c r="AV688" s="99"/>
      <c r="AW688" s="99"/>
      <c r="AX688" s="99"/>
      <c r="AY688" s="99"/>
      <c r="AZ688" s="99"/>
      <c r="BA688" s="99"/>
    </row>
    <row r="689" spans="1:53" ht="15.75" customHeight="1" x14ac:dyDescent="0.25">
      <c r="A689" s="99"/>
      <c r="B689" s="100"/>
      <c r="C689" s="99"/>
      <c r="D689" s="99"/>
      <c r="E689" s="160"/>
      <c r="F689" s="99"/>
      <c r="G689" s="99"/>
      <c r="H689" s="99"/>
      <c r="I689" s="99"/>
      <c r="J689" s="161"/>
      <c r="K689" s="161"/>
      <c r="L689" s="161"/>
      <c r="M689" s="161"/>
      <c r="N689" s="99"/>
      <c r="O689" s="99"/>
      <c r="P689" s="161"/>
      <c r="Q689" s="161"/>
      <c r="R689" s="161"/>
      <c r="S689" s="161"/>
      <c r="T689" s="161"/>
      <c r="U689" s="161"/>
      <c r="V689" s="161"/>
      <c r="W689" s="161"/>
      <c r="X689" s="161"/>
      <c r="Y689" s="161"/>
      <c r="Z689" s="99"/>
      <c r="AA689" s="99"/>
      <c r="AB689" s="99"/>
      <c r="AC689" s="99"/>
      <c r="AD689" s="99"/>
      <c r="AE689" s="99"/>
      <c r="AF689" s="99"/>
      <c r="AG689" s="99"/>
      <c r="AH689" s="99"/>
      <c r="AI689" s="99"/>
      <c r="AJ689" s="99"/>
      <c r="AK689" s="99"/>
      <c r="AL689" s="99"/>
      <c r="AM689" s="99"/>
      <c r="AN689" s="99"/>
      <c r="AO689" s="99"/>
      <c r="AP689" s="99"/>
      <c r="AQ689" s="99"/>
      <c r="AR689" s="99"/>
      <c r="AS689" s="99"/>
      <c r="AT689" s="99"/>
      <c r="AU689" s="99"/>
      <c r="AV689" s="99"/>
      <c r="AW689" s="99"/>
      <c r="AX689" s="99"/>
      <c r="AY689" s="99"/>
      <c r="AZ689" s="99"/>
      <c r="BA689" s="99"/>
    </row>
    <row r="690" spans="1:53" ht="15.75" customHeight="1" x14ac:dyDescent="0.25">
      <c r="A690" s="99"/>
      <c r="B690" s="100"/>
      <c r="C690" s="99"/>
      <c r="D690" s="99"/>
      <c r="E690" s="160"/>
      <c r="F690" s="99"/>
      <c r="G690" s="99"/>
      <c r="H690" s="99"/>
      <c r="I690" s="99"/>
      <c r="J690" s="161"/>
      <c r="K690" s="161"/>
      <c r="L690" s="161"/>
      <c r="M690" s="161"/>
      <c r="N690" s="99"/>
      <c r="O690" s="99"/>
      <c r="P690" s="161"/>
      <c r="Q690" s="161"/>
      <c r="R690" s="161"/>
      <c r="S690" s="161"/>
      <c r="T690" s="161"/>
      <c r="U690" s="161"/>
      <c r="V690" s="161"/>
      <c r="W690" s="161"/>
      <c r="X690" s="161"/>
      <c r="Y690" s="161"/>
      <c r="Z690" s="99"/>
      <c r="AA690" s="99"/>
      <c r="AB690" s="99"/>
      <c r="AC690" s="99"/>
      <c r="AD690" s="99"/>
      <c r="AE690" s="99"/>
      <c r="AF690" s="99"/>
      <c r="AG690" s="99"/>
      <c r="AH690" s="99"/>
      <c r="AI690" s="99"/>
      <c r="AJ690" s="99"/>
      <c r="AK690" s="99"/>
      <c r="AL690" s="99"/>
      <c r="AM690" s="99"/>
      <c r="AN690" s="99"/>
      <c r="AO690" s="99"/>
      <c r="AP690" s="99"/>
      <c r="AQ690" s="99"/>
      <c r="AR690" s="99"/>
      <c r="AS690" s="99"/>
      <c r="AT690" s="99"/>
      <c r="AU690" s="99"/>
      <c r="AV690" s="99"/>
      <c r="AW690" s="99"/>
      <c r="AX690" s="99"/>
      <c r="AY690" s="99"/>
      <c r="AZ690" s="99"/>
      <c r="BA690" s="99"/>
    </row>
    <row r="691" spans="1:53" ht="15.75" customHeight="1" x14ac:dyDescent="0.25">
      <c r="A691" s="99"/>
      <c r="B691" s="100"/>
      <c r="C691" s="99"/>
      <c r="D691" s="99"/>
      <c r="E691" s="160"/>
      <c r="F691" s="99"/>
      <c r="G691" s="99"/>
      <c r="H691" s="99"/>
      <c r="I691" s="99"/>
      <c r="J691" s="161"/>
      <c r="K691" s="161"/>
      <c r="L691" s="161"/>
      <c r="M691" s="161"/>
      <c r="N691" s="99"/>
      <c r="O691" s="99"/>
      <c r="P691" s="161"/>
      <c r="Q691" s="161"/>
      <c r="R691" s="161"/>
      <c r="S691" s="161"/>
      <c r="T691" s="161"/>
      <c r="U691" s="161"/>
      <c r="V691" s="161"/>
      <c r="W691" s="161"/>
      <c r="X691" s="161"/>
      <c r="Y691" s="161"/>
      <c r="Z691" s="99"/>
      <c r="AA691" s="99"/>
      <c r="AB691" s="99"/>
      <c r="AC691" s="99"/>
      <c r="AD691" s="99"/>
      <c r="AE691" s="99"/>
      <c r="AF691" s="99"/>
      <c r="AG691" s="99"/>
      <c r="AH691" s="99"/>
      <c r="AI691" s="99"/>
      <c r="AJ691" s="99"/>
      <c r="AK691" s="99"/>
      <c r="AL691" s="99"/>
      <c r="AM691" s="99"/>
      <c r="AN691" s="99"/>
      <c r="AO691" s="99"/>
      <c r="AP691" s="99"/>
      <c r="AQ691" s="99"/>
      <c r="AR691" s="99"/>
      <c r="AS691" s="99"/>
      <c r="AT691" s="99"/>
      <c r="AU691" s="99"/>
      <c r="AV691" s="99"/>
      <c r="AW691" s="99"/>
      <c r="AX691" s="99"/>
      <c r="AY691" s="99"/>
      <c r="AZ691" s="99"/>
      <c r="BA691" s="99"/>
    </row>
    <row r="692" spans="1:53" ht="15.75" customHeight="1" x14ac:dyDescent="0.25">
      <c r="A692" s="99"/>
      <c r="B692" s="100"/>
      <c r="C692" s="99"/>
      <c r="D692" s="99"/>
      <c r="E692" s="160"/>
      <c r="F692" s="99"/>
      <c r="G692" s="99"/>
      <c r="H692" s="99"/>
      <c r="I692" s="99"/>
      <c r="J692" s="161"/>
      <c r="K692" s="161"/>
      <c r="L692" s="161"/>
      <c r="M692" s="161"/>
      <c r="N692" s="99"/>
      <c r="O692" s="99"/>
      <c r="P692" s="161"/>
      <c r="Q692" s="161"/>
      <c r="R692" s="161"/>
      <c r="S692" s="161"/>
      <c r="T692" s="161"/>
      <c r="U692" s="161"/>
      <c r="V692" s="161"/>
      <c r="W692" s="161"/>
      <c r="X692" s="161"/>
      <c r="Y692" s="161"/>
      <c r="Z692" s="99"/>
      <c r="AA692" s="99"/>
      <c r="AB692" s="99"/>
      <c r="AC692" s="99"/>
      <c r="AD692" s="99"/>
      <c r="AE692" s="99"/>
      <c r="AF692" s="99"/>
      <c r="AG692" s="99"/>
      <c r="AH692" s="99"/>
      <c r="AI692" s="99"/>
      <c r="AJ692" s="99"/>
      <c r="AK692" s="99"/>
      <c r="AL692" s="99"/>
      <c r="AM692" s="99"/>
      <c r="AN692" s="99"/>
      <c r="AO692" s="99"/>
      <c r="AP692" s="99"/>
      <c r="AQ692" s="99"/>
      <c r="AR692" s="99"/>
      <c r="AS692" s="99"/>
      <c r="AT692" s="99"/>
      <c r="AU692" s="99"/>
      <c r="AV692" s="99"/>
      <c r="AW692" s="99"/>
      <c r="AX692" s="99"/>
      <c r="AY692" s="99"/>
      <c r="AZ692" s="99"/>
      <c r="BA692" s="99"/>
    </row>
    <row r="693" spans="1:53" ht="15.75" customHeight="1" x14ac:dyDescent="0.25">
      <c r="A693" s="99"/>
      <c r="B693" s="100"/>
      <c r="C693" s="99"/>
      <c r="D693" s="99"/>
      <c r="E693" s="160"/>
      <c r="F693" s="99"/>
      <c r="G693" s="99"/>
      <c r="H693" s="99"/>
      <c r="I693" s="99"/>
      <c r="J693" s="161"/>
      <c r="K693" s="161"/>
      <c r="L693" s="161"/>
      <c r="M693" s="161"/>
      <c r="N693" s="99"/>
      <c r="O693" s="99"/>
      <c r="P693" s="161"/>
      <c r="Q693" s="161"/>
      <c r="R693" s="161"/>
      <c r="S693" s="161"/>
      <c r="T693" s="161"/>
      <c r="U693" s="161"/>
      <c r="V693" s="161"/>
      <c r="W693" s="161"/>
      <c r="X693" s="161"/>
      <c r="Y693" s="161"/>
      <c r="Z693" s="99"/>
      <c r="AA693" s="99"/>
      <c r="AB693" s="99"/>
      <c r="AC693" s="99"/>
      <c r="AD693" s="99"/>
      <c r="AE693" s="99"/>
      <c r="AF693" s="99"/>
      <c r="AG693" s="99"/>
      <c r="AH693" s="99"/>
      <c r="AI693" s="99"/>
      <c r="AJ693" s="99"/>
      <c r="AK693" s="99"/>
      <c r="AL693" s="99"/>
      <c r="AM693" s="99"/>
      <c r="AN693" s="99"/>
      <c r="AO693" s="99"/>
      <c r="AP693" s="99"/>
      <c r="AQ693" s="99"/>
      <c r="AR693" s="99"/>
      <c r="AS693" s="99"/>
      <c r="AT693" s="99"/>
      <c r="AU693" s="99"/>
      <c r="AV693" s="99"/>
      <c r="AW693" s="99"/>
      <c r="AX693" s="99"/>
      <c r="AY693" s="99"/>
      <c r="AZ693" s="99"/>
      <c r="BA693" s="99"/>
    </row>
    <row r="694" spans="1:53" ht="15.75" customHeight="1" x14ac:dyDescent="0.25">
      <c r="A694" s="99"/>
      <c r="B694" s="100"/>
      <c r="C694" s="99"/>
      <c r="D694" s="99"/>
      <c r="E694" s="160"/>
      <c r="F694" s="99"/>
      <c r="G694" s="99"/>
      <c r="H694" s="99"/>
      <c r="I694" s="99"/>
      <c r="J694" s="161"/>
      <c r="K694" s="161"/>
      <c r="L694" s="161"/>
      <c r="M694" s="161"/>
      <c r="N694" s="99"/>
      <c r="O694" s="99"/>
      <c r="P694" s="161"/>
      <c r="Q694" s="161"/>
      <c r="R694" s="161"/>
      <c r="S694" s="161"/>
      <c r="T694" s="161"/>
      <c r="U694" s="161"/>
      <c r="V694" s="161"/>
      <c r="W694" s="161"/>
      <c r="X694" s="161"/>
      <c r="Y694" s="161"/>
      <c r="Z694" s="99"/>
      <c r="AA694" s="99"/>
      <c r="AB694" s="99"/>
      <c r="AC694" s="99"/>
      <c r="AD694" s="99"/>
      <c r="AE694" s="99"/>
      <c r="AF694" s="99"/>
      <c r="AG694" s="99"/>
      <c r="AH694" s="99"/>
      <c r="AI694" s="99"/>
      <c r="AJ694" s="99"/>
      <c r="AK694" s="99"/>
      <c r="AL694" s="99"/>
      <c r="AM694" s="99"/>
      <c r="AN694" s="99"/>
      <c r="AO694" s="99"/>
      <c r="AP694" s="99"/>
      <c r="AQ694" s="99"/>
      <c r="AR694" s="99"/>
      <c r="AS694" s="99"/>
      <c r="AT694" s="99"/>
      <c r="AU694" s="99"/>
      <c r="AV694" s="99"/>
      <c r="AW694" s="99"/>
      <c r="AX694" s="99"/>
      <c r="AY694" s="99"/>
      <c r="AZ694" s="99"/>
      <c r="BA694" s="99"/>
    </row>
    <row r="695" spans="1:53" ht="15.75" customHeight="1" x14ac:dyDescent="0.25">
      <c r="A695" s="99"/>
      <c r="B695" s="100"/>
      <c r="C695" s="99"/>
      <c r="D695" s="99"/>
      <c r="E695" s="160"/>
      <c r="F695" s="99"/>
      <c r="G695" s="99"/>
      <c r="H695" s="99"/>
      <c r="I695" s="99"/>
      <c r="J695" s="161"/>
      <c r="K695" s="161"/>
      <c r="L695" s="161"/>
      <c r="M695" s="161"/>
      <c r="N695" s="99"/>
      <c r="O695" s="99"/>
      <c r="P695" s="161"/>
      <c r="Q695" s="161"/>
      <c r="R695" s="161"/>
      <c r="S695" s="161"/>
      <c r="T695" s="161"/>
      <c r="U695" s="161"/>
      <c r="V695" s="161"/>
      <c r="W695" s="161"/>
      <c r="X695" s="161"/>
      <c r="Y695" s="161"/>
      <c r="Z695" s="99"/>
      <c r="AA695" s="99"/>
      <c r="AB695" s="99"/>
      <c r="AC695" s="99"/>
      <c r="AD695" s="99"/>
      <c r="AE695" s="99"/>
      <c r="AF695" s="99"/>
      <c r="AG695" s="99"/>
      <c r="AH695" s="99"/>
      <c r="AI695" s="99"/>
      <c r="AJ695" s="99"/>
      <c r="AK695" s="99"/>
      <c r="AL695" s="99"/>
      <c r="AM695" s="99"/>
      <c r="AN695" s="99"/>
      <c r="AO695" s="99"/>
      <c r="AP695" s="99"/>
      <c r="AQ695" s="99"/>
      <c r="AR695" s="99"/>
      <c r="AS695" s="99"/>
      <c r="AT695" s="99"/>
      <c r="AU695" s="99"/>
      <c r="AV695" s="99"/>
      <c r="AW695" s="99"/>
      <c r="AX695" s="99"/>
      <c r="AY695" s="99"/>
      <c r="AZ695" s="99"/>
      <c r="BA695" s="99"/>
    </row>
    <row r="696" spans="1:53" ht="15.75" customHeight="1" x14ac:dyDescent="0.25">
      <c r="A696" s="99"/>
      <c r="B696" s="100"/>
      <c r="C696" s="99"/>
      <c r="D696" s="99"/>
      <c r="E696" s="160"/>
      <c r="F696" s="99"/>
      <c r="G696" s="99"/>
      <c r="H696" s="99"/>
      <c r="I696" s="99"/>
      <c r="J696" s="161"/>
      <c r="K696" s="161"/>
      <c r="L696" s="161"/>
      <c r="M696" s="161"/>
      <c r="N696" s="99"/>
      <c r="O696" s="99"/>
      <c r="P696" s="161"/>
      <c r="Q696" s="161"/>
      <c r="R696" s="161"/>
      <c r="S696" s="161"/>
      <c r="T696" s="161"/>
      <c r="U696" s="161"/>
      <c r="V696" s="161"/>
      <c r="W696" s="161"/>
      <c r="X696" s="161"/>
      <c r="Y696" s="161"/>
      <c r="Z696" s="99"/>
      <c r="AA696" s="99"/>
      <c r="AB696" s="99"/>
      <c r="AC696" s="99"/>
      <c r="AD696" s="99"/>
      <c r="AE696" s="99"/>
      <c r="AF696" s="99"/>
      <c r="AG696" s="99"/>
      <c r="AH696" s="99"/>
      <c r="AI696" s="99"/>
      <c r="AJ696" s="99"/>
      <c r="AK696" s="99"/>
      <c r="AL696" s="99"/>
      <c r="AM696" s="99"/>
      <c r="AN696" s="99"/>
      <c r="AO696" s="99"/>
      <c r="AP696" s="99"/>
      <c r="AQ696" s="99"/>
      <c r="AR696" s="99"/>
      <c r="AS696" s="99"/>
      <c r="AT696" s="99"/>
      <c r="AU696" s="99"/>
      <c r="AV696" s="99"/>
      <c r="AW696" s="99"/>
      <c r="AX696" s="99"/>
      <c r="AY696" s="99"/>
      <c r="AZ696" s="99"/>
      <c r="BA696" s="99"/>
    </row>
    <row r="697" spans="1:53" ht="15.75" customHeight="1" x14ac:dyDescent="0.25">
      <c r="A697" s="99"/>
      <c r="B697" s="100"/>
      <c r="C697" s="99"/>
      <c r="D697" s="99"/>
      <c r="E697" s="160"/>
      <c r="F697" s="99"/>
      <c r="G697" s="99"/>
      <c r="H697" s="99"/>
      <c r="I697" s="99"/>
      <c r="J697" s="161"/>
      <c r="K697" s="161"/>
      <c r="L697" s="161"/>
      <c r="M697" s="161"/>
      <c r="N697" s="99"/>
      <c r="O697" s="99"/>
      <c r="P697" s="161"/>
      <c r="Q697" s="161"/>
      <c r="R697" s="161"/>
      <c r="S697" s="161"/>
      <c r="T697" s="161"/>
      <c r="U697" s="161"/>
      <c r="V697" s="161"/>
      <c r="W697" s="161"/>
      <c r="X697" s="161"/>
      <c r="Y697" s="161"/>
      <c r="Z697" s="99"/>
      <c r="AA697" s="99"/>
      <c r="AB697" s="99"/>
      <c r="AC697" s="99"/>
      <c r="AD697" s="99"/>
      <c r="AE697" s="99"/>
      <c r="AF697" s="99"/>
      <c r="AG697" s="99"/>
      <c r="AH697" s="99"/>
      <c r="AI697" s="99"/>
      <c r="AJ697" s="99"/>
      <c r="AK697" s="99"/>
      <c r="AL697" s="99"/>
      <c r="AM697" s="99"/>
      <c r="AN697" s="99"/>
      <c r="AO697" s="99"/>
      <c r="AP697" s="99"/>
      <c r="AQ697" s="99"/>
      <c r="AR697" s="99"/>
      <c r="AS697" s="99"/>
      <c r="AT697" s="99"/>
      <c r="AU697" s="99"/>
      <c r="AV697" s="99"/>
      <c r="AW697" s="99"/>
      <c r="AX697" s="99"/>
      <c r="AY697" s="99"/>
      <c r="AZ697" s="99"/>
      <c r="BA697" s="99"/>
    </row>
    <row r="698" spans="1:53" ht="15.75" customHeight="1" x14ac:dyDescent="0.25">
      <c r="A698" s="99"/>
      <c r="B698" s="100"/>
      <c r="C698" s="99"/>
      <c r="D698" s="99"/>
      <c r="E698" s="160"/>
      <c r="F698" s="99"/>
      <c r="G698" s="99"/>
      <c r="H698" s="99"/>
      <c r="I698" s="99"/>
      <c r="J698" s="161"/>
      <c r="K698" s="161"/>
      <c r="L698" s="161"/>
      <c r="M698" s="161"/>
      <c r="N698" s="99"/>
      <c r="O698" s="99"/>
      <c r="P698" s="161"/>
      <c r="Q698" s="161"/>
      <c r="R698" s="161"/>
      <c r="S698" s="161"/>
      <c r="T698" s="161"/>
      <c r="U698" s="161"/>
      <c r="V698" s="161"/>
      <c r="W698" s="161"/>
      <c r="X698" s="161"/>
      <c r="Y698" s="161"/>
      <c r="Z698" s="99"/>
      <c r="AA698" s="99"/>
      <c r="AB698" s="99"/>
      <c r="AC698" s="99"/>
      <c r="AD698" s="99"/>
      <c r="AE698" s="99"/>
      <c r="AF698" s="99"/>
      <c r="AG698" s="99"/>
      <c r="AH698" s="99"/>
      <c r="AI698" s="99"/>
      <c r="AJ698" s="99"/>
      <c r="AK698" s="99"/>
      <c r="AL698" s="99"/>
      <c r="AM698" s="99"/>
      <c r="AN698" s="99"/>
      <c r="AO698" s="99"/>
      <c r="AP698" s="99"/>
      <c r="AQ698" s="99"/>
      <c r="AR698" s="99"/>
      <c r="AS698" s="99"/>
      <c r="AT698" s="99"/>
      <c r="AU698" s="99"/>
      <c r="AV698" s="99"/>
      <c r="AW698" s="99"/>
      <c r="AX698" s="99"/>
      <c r="AY698" s="99"/>
      <c r="AZ698" s="99"/>
      <c r="BA698" s="99"/>
    </row>
    <row r="699" spans="1:53" ht="15.75" customHeight="1" x14ac:dyDescent="0.25">
      <c r="A699" s="99"/>
      <c r="B699" s="100"/>
      <c r="C699" s="99"/>
      <c r="D699" s="99"/>
      <c r="E699" s="160"/>
      <c r="F699" s="99"/>
      <c r="G699" s="99"/>
      <c r="H699" s="99"/>
      <c r="I699" s="99"/>
      <c r="J699" s="161"/>
      <c r="K699" s="161"/>
      <c r="L699" s="161"/>
      <c r="M699" s="161"/>
      <c r="N699" s="99"/>
      <c r="O699" s="99"/>
      <c r="P699" s="161"/>
      <c r="Q699" s="161"/>
      <c r="R699" s="161"/>
      <c r="S699" s="161"/>
      <c r="T699" s="161"/>
      <c r="U699" s="161"/>
      <c r="V699" s="161"/>
      <c r="W699" s="161"/>
      <c r="X699" s="161"/>
      <c r="Y699" s="161"/>
      <c r="Z699" s="99"/>
      <c r="AA699" s="99"/>
      <c r="AB699" s="99"/>
      <c r="AC699" s="99"/>
      <c r="AD699" s="99"/>
      <c r="AE699" s="99"/>
      <c r="AF699" s="99"/>
      <c r="AG699" s="99"/>
      <c r="AH699" s="99"/>
      <c r="AI699" s="99"/>
      <c r="AJ699" s="99"/>
      <c r="AK699" s="99"/>
      <c r="AL699" s="99"/>
      <c r="AM699" s="99"/>
      <c r="AN699" s="99"/>
      <c r="AO699" s="99"/>
      <c r="AP699" s="99"/>
      <c r="AQ699" s="99"/>
      <c r="AR699" s="99"/>
      <c r="AS699" s="99"/>
      <c r="AT699" s="99"/>
      <c r="AU699" s="99"/>
      <c r="AV699" s="99"/>
      <c r="AW699" s="99"/>
      <c r="AX699" s="99"/>
      <c r="AY699" s="99"/>
      <c r="AZ699" s="99"/>
      <c r="BA699" s="99"/>
    </row>
    <row r="700" spans="1:53" ht="15.75" customHeight="1" x14ac:dyDescent="0.25">
      <c r="A700" s="99"/>
      <c r="B700" s="100"/>
      <c r="C700" s="99"/>
      <c r="D700" s="99"/>
      <c r="E700" s="160"/>
      <c r="F700" s="99"/>
      <c r="G700" s="99"/>
      <c r="H700" s="99"/>
      <c r="I700" s="99"/>
      <c r="J700" s="161"/>
      <c r="K700" s="161"/>
      <c r="L700" s="161"/>
      <c r="M700" s="161"/>
      <c r="N700" s="99"/>
      <c r="O700" s="99"/>
      <c r="P700" s="161"/>
      <c r="Q700" s="161"/>
      <c r="R700" s="161"/>
      <c r="S700" s="161"/>
      <c r="T700" s="161"/>
      <c r="U700" s="161"/>
      <c r="V700" s="161"/>
      <c r="W700" s="161"/>
      <c r="X700" s="161"/>
      <c r="Y700" s="161"/>
      <c r="Z700" s="99"/>
      <c r="AA700" s="99"/>
      <c r="AB700" s="99"/>
      <c r="AC700" s="99"/>
      <c r="AD700" s="99"/>
      <c r="AE700" s="99"/>
      <c r="AF700" s="99"/>
      <c r="AG700" s="99"/>
      <c r="AH700" s="99"/>
      <c r="AI700" s="99"/>
      <c r="AJ700" s="99"/>
      <c r="AK700" s="99"/>
      <c r="AL700" s="99"/>
      <c r="AM700" s="99"/>
      <c r="AN700" s="99"/>
      <c r="AO700" s="99"/>
      <c r="AP700" s="99"/>
      <c r="AQ700" s="99"/>
      <c r="AR700" s="99"/>
      <c r="AS700" s="99"/>
      <c r="AT700" s="99"/>
      <c r="AU700" s="99"/>
      <c r="AV700" s="99"/>
      <c r="AW700" s="99"/>
      <c r="AX700" s="99"/>
      <c r="AY700" s="99"/>
      <c r="AZ700" s="99"/>
      <c r="BA700" s="99"/>
    </row>
    <row r="701" spans="1:53" ht="15.75" customHeight="1" x14ac:dyDescent="0.25">
      <c r="A701" s="99"/>
      <c r="B701" s="100"/>
      <c r="C701" s="99"/>
      <c r="D701" s="99"/>
      <c r="E701" s="160"/>
      <c r="F701" s="99"/>
      <c r="G701" s="99"/>
      <c r="H701" s="99"/>
      <c r="I701" s="99"/>
      <c r="J701" s="161"/>
      <c r="K701" s="161"/>
      <c r="L701" s="161"/>
      <c r="M701" s="161"/>
      <c r="N701" s="99"/>
      <c r="O701" s="99"/>
      <c r="P701" s="161"/>
      <c r="Q701" s="161"/>
      <c r="R701" s="161"/>
      <c r="S701" s="161"/>
      <c r="T701" s="161"/>
      <c r="U701" s="161"/>
      <c r="V701" s="161"/>
      <c r="W701" s="161"/>
      <c r="X701" s="161"/>
      <c r="Y701" s="161"/>
      <c r="Z701" s="99"/>
      <c r="AA701" s="99"/>
      <c r="AB701" s="99"/>
      <c r="AC701" s="99"/>
      <c r="AD701" s="99"/>
      <c r="AE701" s="99"/>
      <c r="AF701" s="99"/>
      <c r="AG701" s="99"/>
      <c r="AH701" s="99"/>
      <c r="AI701" s="99"/>
      <c r="AJ701" s="99"/>
      <c r="AK701" s="99"/>
      <c r="AL701" s="99"/>
      <c r="AM701" s="99"/>
      <c r="AN701" s="99"/>
      <c r="AO701" s="99"/>
      <c r="AP701" s="99"/>
      <c r="AQ701" s="99"/>
      <c r="AR701" s="99"/>
      <c r="AS701" s="99"/>
      <c r="AT701" s="99"/>
      <c r="AU701" s="99"/>
      <c r="AV701" s="99"/>
      <c r="AW701" s="99"/>
      <c r="AX701" s="99"/>
      <c r="AY701" s="99"/>
      <c r="AZ701" s="99"/>
      <c r="BA701" s="99"/>
    </row>
    <row r="702" spans="1:53" ht="15.75" customHeight="1" x14ac:dyDescent="0.25">
      <c r="A702" s="99"/>
      <c r="B702" s="100"/>
      <c r="C702" s="99"/>
      <c r="D702" s="99"/>
      <c r="E702" s="160"/>
      <c r="F702" s="99"/>
      <c r="G702" s="99"/>
      <c r="H702" s="99"/>
      <c r="I702" s="99"/>
      <c r="J702" s="161"/>
      <c r="K702" s="161"/>
      <c r="L702" s="161"/>
      <c r="M702" s="161"/>
      <c r="N702" s="99"/>
      <c r="O702" s="99"/>
      <c r="P702" s="161"/>
      <c r="Q702" s="161"/>
      <c r="R702" s="161"/>
      <c r="S702" s="161"/>
      <c r="T702" s="161"/>
      <c r="U702" s="161"/>
      <c r="V702" s="161"/>
      <c r="W702" s="161"/>
      <c r="X702" s="161"/>
      <c r="Y702" s="161"/>
      <c r="Z702" s="99"/>
      <c r="AA702" s="99"/>
      <c r="AB702" s="99"/>
      <c r="AC702" s="99"/>
      <c r="AD702" s="99"/>
      <c r="AE702" s="99"/>
      <c r="AF702" s="99"/>
      <c r="AG702" s="99"/>
      <c r="AH702" s="99"/>
      <c r="AI702" s="99"/>
      <c r="AJ702" s="99"/>
      <c r="AK702" s="99"/>
      <c r="AL702" s="99"/>
      <c r="AM702" s="99"/>
      <c r="AN702" s="99"/>
      <c r="AO702" s="99"/>
      <c r="AP702" s="99"/>
      <c r="AQ702" s="99"/>
      <c r="AR702" s="99"/>
      <c r="AS702" s="99"/>
      <c r="AT702" s="99"/>
      <c r="AU702" s="99"/>
      <c r="AV702" s="99"/>
      <c r="AW702" s="99"/>
      <c r="AX702" s="99"/>
      <c r="AY702" s="99"/>
      <c r="AZ702" s="99"/>
      <c r="BA702" s="99"/>
    </row>
    <row r="703" spans="1:53" ht="15.75" customHeight="1" x14ac:dyDescent="0.25">
      <c r="A703" s="99"/>
      <c r="B703" s="100"/>
      <c r="C703" s="99"/>
      <c r="D703" s="99"/>
      <c r="E703" s="160"/>
      <c r="F703" s="99"/>
      <c r="G703" s="99"/>
      <c r="H703" s="99"/>
      <c r="I703" s="99"/>
      <c r="J703" s="161"/>
      <c r="K703" s="161"/>
      <c r="L703" s="161"/>
      <c r="M703" s="161"/>
      <c r="N703" s="99"/>
      <c r="O703" s="99"/>
      <c r="P703" s="161"/>
      <c r="Q703" s="161"/>
      <c r="R703" s="161"/>
      <c r="S703" s="161"/>
      <c r="T703" s="161"/>
      <c r="U703" s="161"/>
      <c r="V703" s="161"/>
      <c r="W703" s="161"/>
      <c r="X703" s="161"/>
      <c r="Y703" s="161"/>
      <c r="Z703" s="99"/>
      <c r="AA703" s="99"/>
      <c r="AB703" s="99"/>
      <c r="AC703" s="99"/>
      <c r="AD703" s="99"/>
      <c r="AE703" s="99"/>
      <c r="AF703" s="99"/>
      <c r="AG703" s="99"/>
      <c r="AH703" s="99"/>
      <c r="AI703" s="99"/>
      <c r="AJ703" s="99"/>
      <c r="AK703" s="99"/>
      <c r="AL703" s="99"/>
      <c r="AM703" s="99"/>
      <c r="AN703" s="99"/>
      <c r="AO703" s="99"/>
      <c r="AP703" s="99"/>
      <c r="AQ703" s="99"/>
      <c r="AR703" s="99"/>
      <c r="AS703" s="99"/>
      <c r="AT703" s="99"/>
      <c r="AU703" s="99"/>
      <c r="AV703" s="99"/>
      <c r="AW703" s="99"/>
      <c r="AX703" s="99"/>
      <c r="AY703" s="99"/>
      <c r="AZ703" s="99"/>
      <c r="BA703" s="99"/>
    </row>
    <row r="704" spans="1:53" ht="15.75" customHeight="1" x14ac:dyDescent="0.25">
      <c r="A704" s="99"/>
      <c r="B704" s="100"/>
      <c r="C704" s="99"/>
      <c r="D704" s="99"/>
      <c r="E704" s="160"/>
      <c r="F704" s="99"/>
      <c r="G704" s="99"/>
      <c r="H704" s="99"/>
      <c r="I704" s="99"/>
      <c r="J704" s="161"/>
      <c r="K704" s="161"/>
      <c r="L704" s="161"/>
      <c r="M704" s="161"/>
      <c r="N704" s="99"/>
      <c r="O704" s="99"/>
      <c r="P704" s="161"/>
      <c r="Q704" s="161"/>
      <c r="R704" s="161"/>
      <c r="S704" s="161"/>
      <c r="T704" s="161"/>
      <c r="U704" s="161"/>
      <c r="V704" s="161"/>
      <c r="W704" s="161"/>
      <c r="X704" s="161"/>
      <c r="Y704" s="161"/>
      <c r="Z704" s="99"/>
      <c r="AA704" s="99"/>
      <c r="AB704" s="99"/>
      <c r="AC704" s="99"/>
      <c r="AD704" s="99"/>
      <c r="AE704" s="99"/>
      <c r="AF704" s="99"/>
      <c r="AG704" s="99"/>
      <c r="AH704" s="99"/>
      <c r="AI704" s="99"/>
      <c r="AJ704" s="99"/>
      <c r="AK704" s="99"/>
      <c r="AL704" s="99"/>
      <c r="AM704" s="99"/>
      <c r="AN704" s="99"/>
      <c r="AO704" s="99"/>
      <c r="AP704" s="99"/>
      <c r="AQ704" s="99"/>
      <c r="AR704" s="99"/>
      <c r="AS704" s="99"/>
      <c r="AT704" s="99"/>
      <c r="AU704" s="99"/>
      <c r="AV704" s="99"/>
      <c r="AW704" s="99"/>
      <c r="AX704" s="99"/>
      <c r="AY704" s="99"/>
      <c r="AZ704" s="99"/>
      <c r="BA704" s="99"/>
    </row>
    <row r="705" spans="1:53" ht="15.75" customHeight="1" x14ac:dyDescent="0.25">
      <c r="A705" s="99"/>
      <c r="B705" s="100"/>
      <c r="C705" s="99"/>
      <c r="D705" s="99"/>
      <c r="E705" s="160"/>
      <c r="F705" s="99"/>
      <c r="G705" s="99"/>
      <c r="H705" s="99"/>
      <c r="I705" s="99"/>
      <c r="J705" s="161"/>
      <c r="K705" s="161"/>
      <c r="L705" s="161"/>
      <c r="M705" s="161"/>
      <c r="N705" s="99"/>
      <c r="O705" s="99"/>
      <c r="P705" s="161"/>
      <c r="Q705" s="161"/>
      <c r="R705" s="161"/>
      <c r="S705" s="161"/>
      <c r="T705" s="161"/>
      <c r="U705" s="161"/>
      <c r="V705" s="161"/>
      <c r="W705" s="161"/>
      <c r="X705" s="161"/>
      <c r="Y705" s="161"/>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row>
    <row r="706" spans="1:53" ht="15.75" customHeight="1" x14ac:dyDescent="0.25">
      <c r="A706" s="99"/>
      <c r="B706" s="100"/>
      <c r="C706" s="99"/>
      <c r="D706" s="99"/>
      <c r="E706" s="160"/>
      <c r="F706" s="99"/>
      <c r="G706" s="99"/>
      <c r="H706" s="99"/>
      <c r="I706" s="99"/>
      <c r="J706" s="161"/>
      <c r="K706" s="161"/>
      <c r="L706" s="161"/>
      <c r="M706" s="161"/>
      <c r="N706" s="99"/>
      <c r="O706" s="99"/>
      <c r="P706" s="161"/>
      <c r="Q706" s="161"/>
      <c r="R706" s="161"/>
      <c r="S706" s="161"/>
      <c r="T706" s="161"/>
      <c r="U706" s="161"/>
      <c r="V706" s="161"/>
      <c r="W706" s="161"/>
      <c r="X706" s="161"/>
      <c r="Y706" s="161"/>
      <c r="Z706" s="99"/>
      <c r="AA706" s="99"/>
      <c r="AB706" s="99"/>
      <c r="AC706" s="99"/>
      <c r="AD706" s="99"/>
      <c r="AE706" s="99"/>
      <c r="AF706" s="99"/>
      <c r="AG706" s="99"/>
      <c r="AH706" s="99"/>
      <c r="AI706" s="99"/>
      <c r="AJ706" s="99"/>
      <c r="AK706" s="99"/>
      <c r="AL706" s="99"/>
      <c r="AM706" s="99"/>
      <c r="AN706" s="99"/>
      <c r="AO706" s="99"/>
      <c r="AP706" s="99"/>
      <c r="AQ706" s="99"/>
      <c r="AR706" s="99"/>
      <c r="AS706" s="99"/>
      <c r="AT706" s="99"/>
      <c r="AU706" s="99"/>
      <c r="AV706" s="99"/>
      <c r="AW706" s="99"/>
      <c r="AX706" s="99"/>
      <c r="AY706" s="99"/>
      <c r="AZ706" s="99"/>
      <c r="BA706" s="99"/>
    </row>
    <row r="707" spans="1:53" ht="15.75" customHeight="1" x14ac:dyDescent="0.25">
      <c r="A707" s="99"/>
      <c r="B707" s="100"/>
      <c r="C707" s="99"/>
      <c r="D707" s="99"/>
      <c r="E707" s="160"/>
      <c r="F707" s="99"/>
      <c r="G707" s="99"/>
      <c r="H707" s="99"/>
      <c r="I707" s="99"/>
      <c r="J707" s="161"/>
      <c r="K707" s="161"/>
      <c r="L707" s="161"/>
      <c r="M707" s="161"/>
      <c r="N707" s="99"/>
      <c r="O707" s="99"/>
      <c r="P707" s="161"/>
      <c r="Q707" s="161"/>
      <c r="R707" s="161"/>
      <c r="S707" s="161"/>
      <c r="T707" s="161"/>
      <c r="U707" s="161"/>
      <c r="V707" s="161"/>
      <c r="W707" s="161"/>
      <c r="X707" s="161"/>
      <c r="Y707" s="161"/>
      <c r="Z707" s="99"/>
      <c r="AA707" s="99"/>
      <c r="AB707" s="99"/>
      <c r="AC707" s="99"/>
      <c r="AD707" s="99"/>
      <c r="AE707" s="99"/>
      <c r="AF707" s="99"/>
      <c r="AG707" s="99"/>
      <c r="AH707" s="99"/>
      <c r="AI707" s="99"/>
      <c r="AJ707" s="99"/>
      <c r="AK707" s="99"/>
      <c r="AL707" s="99"/>
      <c r="AM707" s="99"/>
      <c r="AN707" s="99"/>
      <c r="AO707" s="99"/>
      <c r="AP707" s="99"/>
      <c r="AQ707" s="99"/>
      <c r="AR707" s="99"/>
      <c r="AS707" s="99"/>
      <c r="AT707" s="99"/>
      <c r="AU707" s="99"/>
      <c r="AV707" s="99"/>
      <c r="AW707" s="99"/>
      <c r="AX707" s="99"/>
      <c r="AY707" s="99"/>
      <c r="AZ707" s="99"/>
      <c r="BA707" s="99"/>
    </row>
    <row r="708" spans="1:53" ht="15.75" customHeight="1" x14ac:dyDescent="0.25">
      <c r="A708" s="99"/>
      <c r="B708" s="100"/>
      <c r="C708" s="99"/>
      <c r="D708" s="99"/>
      <c r="E708" s="160"/>
      <c r="F708" s="99"/>
      <c r="G708" s="99"/>
      <c r="H708" s="99"/>
      <c r="I708" s="99"/>
      <c r="J708" s="161"/>
      <c r="K708" s="161"/>
      <c r="L708" s="161"/>
      <c r="M708" s="161"/>
      <c r="N708" s="99"/>
      <c r="O708" s="99"/>
      <c r="P708" s="161"/>
      <c r="Q708" s="161"/>
      <c r="R708" s="161"/>
      <c r="S708" s="161"/>
      <c r="T708" s="161"/>
      <c r="U708" s="161"/>
      <c r="V708" s="161"/>
      <c r="W708" s="161"/>
      <c r="X708" s="161"/>
      <c r="Y708" s="161"/>
      <c r="Z708" s="99"/>
      <c r="AA708" s="99"/>
      <c r="AB708" s="99"/>
      <c r="AC708" s="99"/>
      <c r="AD708" s="99"/>
      <c r="AE708" s="99"/>
      <c r="AF708" s="99"/>
      <c r="AG708" s="99"/>
      <c r="AH708" s="99"/>
      <c r="AI708" s="99"/>
      <c r="AJ708" s="99"/>
      <c r="AK708" s="99"/>
      <c r="AL708" s="99"/>
      <c r="AM708" s="99"/>
      <c r="AN708" s="99"/>
      <c r="AO708" s="99"/>
      <c r="AP708" s="99"/>
      <c r="AQ708" s="99"/>
      <c r="AR708" s="99"/>
      <c r="AS708" s="99"/>
      <c r="AT708" s="99"/>
      <c r="AU708" s="99"/>
      <c r="AV708" s="99"/>
      <c r="AW708" s="99"/>
      <c r="AX708" s="99"/>
      <c r="AY708" s="99"/>
      <c r="AZ708" s="99"/>
      <c r="BA708" s="99"/>
    </row>
    <row r="709" spans="1:53" ht="15.75" customHeight="1" x14ac:dyDescent="0.25">
      <c r="A709" s="99"/>
      <c r="B709" s="100"/>
      <c r="C709" s="99"/>
      <c r="D709" s="99"/>
      <c r="E709" s="160"/>
      <c r="F709" s="99"/>
      <c r="G709" s="99"/>
      <c r="H709" s="99"/>
      <c r="I709" s="99"/>
      <c r="J709" s="161"/>
      <c r="K709" s="161"/>
      <c r="L709" s="161"/>
      <c r="M709" s="161"/>
      <c r="N709" s="99"/>
      <c r="O709" s="99"/>
      <c r="P709" s="161"/>
      <c r="Q709" s="161"/>
      <c r="R709" s="161"/>
      <c r="S709" s="161"/>
      <c r="T709" s="161"/>
      <c r="U709" s="161"/>
      <c r="V709" s="161"/>
      <c r="W709" s="161"/>
      <c r="X709" s="161"/>
      <c r="Y709" s="161"/>
      <c r="Z709" s="99"/>
      <c r="AA709" s="99"/>
      <c r="AB709" s="99"/>
      <c r="AC709" s="99"/>
      <c r="AD709" s="99"/>
      <c r="AE709" s="99"/>
      <c r="AF709" s="99"/>
      <c r="AG709" s="99"/>
      <c r="AH709" s="99"/>
      <c r="AI709" s="99"/>
      <c r="AJ709" s="99"/>
      <c r="AK709" s="99"/>
      <c r="AL709" s="99"/>
      <c r="AM709" s="99"/>
      <c r="AN709" s="99"/>
      <c r="AO709" s="99"/>
      <c r="AP709" s="99"/>
      <c r="AQ709" s="99"/>
      <c r="AR709" s="99"/>
      <c r="AS709" s="99"/>
      <c r="AT709" s="99"/>
      <c r="AU709" s="99"/>
      <c r="AV709" s="99"/>
      <c r="AW709" s="99"/>
      <c r="AX709" s="99"/>
      <c r="AY709" s="99"/>
      <c r="AZ709" s="99"/>
      <c r="BA709" s="99"/>
    </row>
    <row r="710" spans="1:53" ht="15.75" customHeight="1" x14ac:dyDescent="0.25">
      <c r="A710" s="99"/>
      <c r="B710" s="100"/>
      <c r="C710" s="99"/>
      <c r="D710" s="99"/>
      <c r="E710" s="160"/>
      <c r="F710" s="99"/>
      <c r="G710" s="99"/>
      <c r="H710" s="99"/>
      <c r="I710" s="99"/>
      <c r="J710" s="161"/>
      <c r="K710" s="161"/>
      <c r="L710" s="161"/>
      <c r="M710" s="161"/>
      <c r="N710" s="99"/>
      <c r="O710" s="99"/>
      <c r="P710" s="161"/>
      <c r="Q710" s="161"/>
      <c r="R710" s="161"/>
      <c r="S710" s="161"/>
      <c r="T710" s="161"/>
      <c r="U710" s="161"/>
      <c r="V710" s="161"/>
      <c r="W710" s="161"/>
      <c r="X710" s="161"/>
      <c r="Y710" s="161"/>
      <c r="Z710" s="99"/>
      <c r="AA710" s="99"/>
      <c r="AB710" s="99"/>
      <c r="AC710" s="99"/>
      <c r="AD710" s="99"/>
      <c r="AE710" s="99"/>
      <c r="AF710" s="99"/>
      <c r="AG710" s="99"/>
      <c r="AH710" s="99"/>
      <c r="AI710" s="99"/>
      <c r="AJ710" s="99"/>
      <c r="AK710" s="99"/>
      <c r="AL710" s="99"/>
      <c r="AM710" s="99"/>
      <c r="AN710" s="99"/>
      <c r="AO710" s="99"/>
      <c r="AP710" s="99"/>
      <c r="AQ710" s="99"/>
      <c r="AR710" s="99"/>
      <c r="AS710" s="99"/>
      <c r="AT710" s="99"/>
      <c r="AU710" s="99"/>
      <c r="AV710" s="99"/>
      <c r="AW710" s="99"/>
      <c r="AX710" s="99"/>
      <c r="AY710" s="99"/>
      <c r="AZ710" s="99"/>
      <c r="BA710" s="99"/>
    </row>
    <row r="711" spans="1:53" ht="15.75" customHeight="1" x14ac:dyDescent="0.25">
      <c r="A711" s="99"/>
      <c r="B711" s="100"/>
      <c r="C711" s="99"/>
      <c r="D711" s="99"/>
      <c r="E711" s="160"/>
      <c r="F711" s="99"/>
      <c r="G711" s="99"/>
      <c r="H711" s="99"/>
      <c r="I711" s="99"/>
      <c r="J711" s="161"/>
      <c r="K711" s="161"/>
      <c r="L711" s="161"/>
      <c r="M711" s="161"/>
      <c r="N711" s="99"/>
      <c r="O711" s="99"/>
      <c r="P711" s="161"/>
      <c r="Q711" s="161"/>
      <c r="R711" s="161"/>
      <c r="S711" s="161"/>
      <c r="T711" s="161"/>
      <c r="U711" s="161"/>
      <c r="V711" s="161"/>
      <c r="W711" s="161"/>
      <c r="X711" s="161"/>
      <c r="Y711" s="161"/>
      <c r="Z711" s="99"/>
      <c r="AA711" s="99"/>
      <c r="AB711" s="99"/>
      <c r="AC711" s="99"/>
      <c r="AD711" s="99"/>
      <c r="AE711" s="99"/>
      <c r="AF711" s="99"/>
      <c r="AG711" s="99"/>
      <c r="AH711" s="99"/>
      <c r="AI711" s="99"/>
      <c r="AJ711" s="99"/>
      <c r="AK711" s="99"/>
      <c r="AL711" s="99"/>
      <c r="AM711" s="99"/>
      <c r="AN711" s="99"/>
      <c r="AO711" s="99"/>
      <c r="AP711" s="99"/>
      <c r="AQ711" s="99"/>
      <c r="AR711" s="99"/>
      <c r="AS711" s="99"/>
      <c r="AT711" s="99"/>
      <c r="AU711" s="99"/>
      <c r="AV711" s="99"/>
      <c r="AW711" s="99"/>
      <c r="AX711" s="99"/>
      <c r="AY711" s="99"/>
      <c r="AZ711" s="99"/>
      <c r="BA711" s="99"/>
    </row>
    <row r="712" spans="1:53" ht="15.75" customHeight="1" x14ac:dyDescent="0.25">
      <c r="A712" s="99"/>
      <c r="B712" s="100"/>
      <c r="C712" s="99"/>
      <c r="D712" s="99"/>
      <c r="E712" s="160"/>
      <c r="F712" s="99"/>
      <c r="G712" s="99"/>
      <c r="H712" s="99"/>
      <c r="I712" s="99"/>
      <c r="J712" s="161"/>
      <c r="K712" s="161"/>
      <c r="L712" s="161"/>
      <c r="M712" s="161"/>
      <c r="N712" s="99"/>
      <c r="O712" s="99"/>
      <c r="P712" s="161"/>
      <c r="Q712" s="161"/>
      <c r="R712" s="161"/>
      <c r="S712" s="161"/>
      <c r="T712" s="161"/>
      <c r="U712" s="161"/>
      <c r="V712" s="161"/>
      <c r="W712" s="161"/>
      <c r="X712" s="161"/>
      <c r="Y712" s="161"/>
      <c r="Z712" s="99"/>
      <c r="AA712" s="99"/>
      <c r="AB712" s="99"/>
      <c r="AC712" s="99"/>
      <c r="AD712" s="99"/>
      <c r="AE712" s="99"/>
      <c r="AF712" s="99"/>
      <c r="AG712" s="99"/>
      <c r="AH712" s="99"/>
      <c r="AI712" s="99"/>
      <c r="AJ712" s="99"/>
      <c r="AK712" s="99"/>
      <c r="AL712" s="99"/>
      <c r="AM712" s="99"/>
      <c r="AN712" s="99"/>
      <c r="AO712" s="99"/>
      <c r="AP712" s="99"/>
      <c r="AQ712" s="99"/>
      <c r="AR712" s="99"/>
      <c r="AS712" s="99"/>
      <c r="AT712" s="99"/>
      <c r="AU712" s="99"/>
      <c r="AV712" s="99"/>
      <c r="AW712" s="99"/>
      <c r="AX712" s="99"/>
      <c r="AY712" s="99"/>
      <c r="AZ712" s="99"/>
      <c r="BA712" s="99"/>
    </row>
    <row r="713" spans="1:53" ht="15.75" customHeight="1" x14ac:dyDescent="0.25">
      <c r="A713" s="99"/>
      <c r="B713" s="100"/>
      <c r="C713" s="99"/>
      <c r="D713" s="99"/>
      <c r="E713" s="160"/>
      <c r="F713" s="99"/>
      <c r="G713" s="99"/>
      <c r="H713" s="99"/>
      <c r="I713" s="99"/>
      <c r="J713" s="161"/>
      <c r="K713" s="161"/>
      <c r="L713" s="161"/>
      <c r="M713" s="161"/>
      <c r="N713" s="99"/>
      <c r="O713" s="99"/>
      <c r="P713" s="161"/>
      <c r="Q713" s="161"/>
      <c r="R713" s="161"/>
      <c r="S713" s="161"/>
      <c r="T713" s="161"/>
      <c r="U713" s="161"/>
      <c r="V713" s="161"/>
      <c r="W713" s="161"/>
      <c r="X713" s="161"/>
      <c r="Y713" s="161"/>
      <c r="Z713" s="99"/>
      <c r="AA713" s="99"/>
      <c r="AB713" s="99"/>
      <c r="AC713" s="99"/>
      <c r="AD713" s="99"/>
      <c r="AE713" s="99"/>
      <c r="AF713" s="99"/>
      <c r="AG713" s="99"/>
      <c r="AH713" s="99"/>
      <c r="AI713" s="99"/>
      <c r="AJ713" s="99"/>
      <c r="AK713" s="99"/>
      <c r="AL713" s="99"/>
      <c r="AM713" s="99"/>
      <c r="AN713" s="99"/>
      <c r="AO713" s="99"/>
      <c r="AP713" s="99"/>
      <c r="AQ713" s="99"/>
      <c r="AR713" s="99"/>
      <c r="AS713" s="99"/>
      <c r="AT713" s="99"/>
      <c r="AU713" s="99"/>
      <c r="AV713" s="99"/>
      <c r="AW713" s="99"/>
      <c r="AX713" s="99"/>
      <c r="AY713" s="99"/>
      <c r="AZ713" s="99"/>
      <c r="BA713" s="99"/>
    </row>
    <row r="714" spans="1:53" ht="15.75" customHeight="1" x14ac:dyDescent="0.25">
      <c r="A714" s="99"/>
      <c r="B714" s="100"/>
      <c r="C714" s="99"/>
      <c r="D714" s="99"/>
      <c r="E714" s="160"/>
      <c r="F714" s="99"/>
      <c r="G714" s="99"/>
      <c r="H714" s="99"/>
      <c r="I714" s="99"/>
      <c r="J714" s="161"/>
      <c r="K714" s="161"/>
      <c r="L714" s="161"/>
      <c r="M714" s="161"/>
      <c r="N714" s="99"/>
      <c r="O714" s="99"/>
      <c r="P714" s="161"/>
      <c r="Q714" s="161"/>
      <c r="R714" s="161"/>
      <c r="S714" s="161"/>
      <c r="T714" s="161"/>
      <c r="U714" s="161"/>
      <c r="V714" s="161"/>
      <c r="W714" s="161"/>
      <c r="X714" s="161"/>
      <c r="Y714" s="161"/>
      <c r="Z714" s="99"/>
      <c r="AA714" s="99"/>
      <c r="AB714" s="99"/>
      <c r="AC714" s="99"/>
      <c r="AD714" s="99"/>
      <c r="AE714" s="99"/>
      <c r="AF714" s="99"/>
      <c r="AG714" s="99"/>
      <c r="AH714" s="99"/>
      <c r="AI714" s="99"/>
      <c r="AJ714" s="99"/>
      <c r="AK714" s="99"/>
      <c r="AL714" s="99"/>
      <c r="AM714" s="99"/>
      <c r="AN714" s="99"/>
      <c r="AO714" s="99"/>
      <c r="AP714" s="99"/>
      <c r="AQ714" s="99"/>
      <c r="AR714" s="99"/>
      <c r="AS714" s="99"/>
      <c r="AT714" s="99"/>
      <c r="AU714" s="99"/>
      <c r="AV714" s="99"/>
      <c r="AW714" s="99"/>
      <c r="AX714" s="99"/>
      <c r="AY714" s="99"/>
      <c r="AZ714" s="99"/>
      <c r="BA714" s="99"/>
    </row>
    <row r="715" spans="1:53" ht="15.75" customHeight="1" x14ac:dyDescent="0.25">
      <c r="A715" s="99"/>
      <c r="B715" s="100"/>
      <c r="C715" s="99"/>
      <c r="D715" s="99"/>
      <c r="E715" s="160"/>
      <c r="F715" s="99"/>
      <c r="G715" s="99"/>
      <c r="H715" s="99"/>
      <c r="I715" s="99"/>
      <c r="J715" s="161"/>
      <c r="K715" s="161"/>
      <c r="L715" s="161"/>
      <c r="M715" s="161"/>
      <c r="N715" s="99"/>
      <c r="O715" s="99"/>
      <c r="P715" s="161"/>
      <c r="Q715" s="161"/>
      <c r="R715" s="161"/>
      <c r="S715" s="161"/>
      <c r="T715" s="161"/>
      <c r="U715" s="161"/>
      <c r="V715" s="161"/>
      <c r="W715" s="161"/>
      <c r="X715" s="161"/>
      <c r="Y715" s="161"/>
      <c r="Z715" s="99"/>
      <c r="AA715" s="99"/>
      <c r="AB715" s="99"/>
      <c r="AC715" s="99"/>
      <c r="AD715" s="99"/>
      <c r="AE715" s="99"/>
      <c r="AF715" s="99"/>
      <c r="AG715" s="99"/>
      <c r="AH715" s="99"/>
      <c r="AI715" s="99"/>
      <c r="AJ715" s="99"/>
      <c r="AK715" s="99"/>
      <c r="AL715" s="99"/>
      <c r="AM715" s="99"/>
      <c r="AN715" s="99"/>
      <c r="AO715" s="99"/>
      <c r="AP715" s="99"/>
      <c r="AQ715" s="99"/>
      <c r="AR715" s="99"/>
      <c r="AS715" s="99"/>
      <c r="AT715" s="99"/>
      <c r="AU715" s="99"/>
      <c r="AV715" s="99"/>
      <c r="AW715" s="99"/>
      <c r="AX715" s="99"/>
      <c r="AY715" s="99"/>
      <c r="AZ715" s="99"/>
      <c r="BA715" s="99"/>
    </row>
    <row r="716" spans="1:53" ht="15.75" customHeight="1" x14ac:dyDescent="0.25">
      <c r="A716" s="99"/>
      <c r="B716" s="100"/>
      <c r="C716" s="99"/>
      <c r="D716" s="99"/>
      <c r="E716" s="160"/>
      <c r="F716" s="99"/>
      <c r="G716" s="99"/>
      <c r="H716" s="99"/>
      <c r="I716" s="99"/>
      <c r="J716" s="161"/>
      <c r="K716" s="161"/>
      <c r="L716" s="161"/>
      <c r="M716" s="161"/>
      <c r="N716" s="99"/>
      <c r="O716" s="99"/>
      <c r="P716" s="161"/>
      <c r="Q716" s="161"/>
      <c r="R716" s="161"/>
      <c r="S716" s="161"/>
      <c r="T716" s="161"/>
      <c r="U716" s="161"/>
      <c r="V716" s="161"/>
      <c r="W716" s="161"/>
      <c r="X716" s="161"/>
      <c r="Y716" s="161"/>
      <c r="Z716" s="99"/>
      <c r="AA716" s="99"/>
      <c r="AB716" s="99"/>
      <c r="AC716" s="99"/>
      <c r="AD716" s="99"/>
      <c r="AE716" s="99"/>
      <c r="AF716" s="99"/>
      <c r="AG716" s="99"/>
      <c r="AH716" s="99"/>
      <c r="AI716" s="99"/>
      <c r="AJ716" s="99"/>
      <c r="AK716" s="99"/>
      <c r="AL716" s="99"/>
      <c r="AM716" s="99"/>
      <c r="AN716" s="99"/>
      <c r="AO716" s="99"/>
      <c r="AP716" s="99"/>
      <c r="AQ716" s="99"/>
      <c r="AR716" s="99"/>
      <c r="AS716" s="99"/>
      <c r="AT716" s="99"/>
      <c r="AU716" s="99"/>
      <c r="AV716" s="99"/>
      <c r="AW716" s="99"/>
      <c r="AX716" s="99"/>
      <c r="AY716" s="99"/>
      <c r="AZ716" s="99"/>
      <c r="BA716" s="99"/>
    </row>
    <row r="717" spans="1:53" ht="15.75" customHeight="1" x14ac:dyDescent="0.25">
      <c r="A717" s="99"/>
      <c r="B717" s="100"/>
      <c r="C717" s="99"/>
      <c r="D717" s="99"/>
      <c r="E717" s="160"/>
      <c r="F717" s="99"/>
      <c r="G717" s="99"/>
      <c r="H717" s="99"/>
      <c r="I717" s="99"/>
      <c r="J717" s="161"/>
      <c r="K717" s="161"/>
      <c r="L717" s="161"/>
      <c r="M717" s="161"/>
      <c r="N717" s="99"/>
      <c r="O717" s="99"/>
      <c r="P717" s="161"/>
      <c r="Q717" s="161"/>
      <c r="R717" s="161"/>
      <c r="S717" s="161"/>
      <c r="T717" s="161"/>
      <c r="U717" s="161"/>
      <c r="V717" s="161"/>
      <c r="W717" s="161"/>
      <c r="X717" s="161"/>
      <c r="Y717" s="161"/>
      <c r="Z717" s="99"/>
      <c r="AA717" s="99"/>
      <c r="AB717" s="99"/>
      <c r="AC717" s="99"/>
      <c r="AD717" s="99"/>
      <c r="AE717" s="99"/>
      <c r="AF717" s="99"/>
      <c r="AG717" s="99"/>
      <c r="AH717" s="99"/>
      <c r="AI717" s="99"/>
      <c r="AJ717" s="99"/>
      <c r="AK717" s="99"/>
      <c r="AL717" s="99"/>
      <c r="AM717" s="99"/>
      <c r="AN717" s="99"/>
      <c r="AO717" s="99"/>
      <c r="AP717" s="99"/>
      <c r="AQ717" s="99"/>
      <c r="AR717" s="99"/>
      <c r="AS717" s="99"/>
      <c r="AT717" s="99"/>
      <c r="AU717" s="99"/>
      <c r="AV717" s="99"/>
      <c r="AW717" s="99"/>
      <c r="AX717" s="99"/>
      <c r="AY717" s="99"/>
      <c r="AZ717" s="99"/>
      <c r="BA717" s="99"/>
    </row>
    <row r="718" spans="1:53" ht="15.75" customHeight="1" x14ac:dyDescent="0.25">
      <c r="A718" s="99"/>
      <c r="B718" s="100"/>
      <c r="C718" s="99"/>
      <c r="D718" s="99"/>
      <c r="E718" s="160"/>
      <c r="F718" s="99"/>
      <c r="G718" s="99"/>
      <c r="H718" s="99"/>
      <c r="I718" s="99"/>
      <c r="J718" s="161"/>
      <c r="K718" s="161"/>
      <c r="L718" s="161"/>
      <c r="M718" s="161"/>
      <c r="N718" s="99"/>
      <c r="O718" s="99"/>
      <c r="P718" s="161"/>
      <c r="Q718" s="161"/>
      <c r="R718" s="161"/>
      <c r="S718" s="161"/>
      <c r="T718" s="161"/>
      <c r="U718" s="161"/>
      <c r="V718" s="161"/>
      <c r="W718" s="161"/>
      <c r="X718" s="161"/>
      <c r="Y718" s="161"/>
      <c r="Z718" s="99"/>
      <c r="AA718" s="99"/>
      <c r="AB718" s="99"/>
      <c r="AC718" s="99"/>
      <c r="AD718" s="99"/>
      <c r="AE718" s="99"/>
      <c r="AF718" s="99"/>
      <c r="AG718" s="99"/>
      <c r="AH718" s="99"/>
      <c r="AI718" s="99"/>
      <c r="AJ718" s="99"/>
      <c r="AK718" s="99"/>
      <c r="AL718" s="99"/>
      <c r="AM718" s="99"/>
      <c r="AN718" s="99"/>
      <c r="AO718" s="99"/>
      <c r="AP718" s="99"/>
      <c r="AQ718" s="99"/>
      <c r="AR718" s="99"/>
      <c r="AS718" s="99"/>
      <c r="AT718" s="99"/>
      <c r="AU718" s="99"/>
      <c r="AV718" s="99"/>
      <c r="AW718" s="99"/>
      <c r="AX718" s="99"/>
      <c r="AY718" s="99"/>
      <c r="AZ718" s="99"/>
      <c r="BA718" s="99"/>
    </row>
    <row r="719" spans="1:53" ht="15.75" customHeight="1" x14ac:dyDescent="0.25">
      <c r="A719" s="99"/>
      <c r="B719" s="100"/>
      <c r="C719" s="99"/>
      <c r="D719" s="99"/>
      <c r="E719" s="160"/>
      <c r="F719" s="99"/>
      <c r="G719" s="99"/>
      <c r="H719" s="99"/>
      <c r="I719" s="99"/>
      <c r="J719" s="161"/>
      <c r="K719" s="161"/>
      <c r="L719" s="161"/>
      <c r="M719" s="161"/>
      <c r="N719" s="99"/>
      <c r="O719" s="99"/>
      <c r="P719" s="161"/>
      <c r="Q719" s="161"/>
      <c r="R719" s="161"/>
      <c r="S719" s="161"/>
      <c r="T719" s="161"/>
      <c r="U719" s="161"/>
      <c r="V719" s="161"/>
      <c r="W719" s="161"/>
      <c r="X719" s="161"/>
      <c r="Y719" s="161"/>
      <c r="Z719" s="99"/>
      <c r="AA719" s="99"/>
      <c r="AB719" s="99"/>
      <c r="AC719" s="99"/>
      <c r="AD719" s="99"/>
      <c r="AE719" s="99"/>
      <c r="AF719" s="99"/>
      <c r="AG719" s="99"/>
      <c r="AH719" s="99"/>
      <c r="AI719" s="99"/>
      <c r="AJ719" s="99"/>
      <c r="AK719" s="99"/>
      <c r="AL719" s="99"/>
      <c r="AM719" s="99"/>
      <c r="AN719" s="99"/>
      <c r="AO719" s="99"/>
      <c r="AP719" s="99"/>
      <c r="AQ719" s="99"/>
      <c r="AR719" s="99"/>
      <c r="AS719" s="99"/>
      <c r="AT719" s="99"/>
      <c r="AU719" s="99"/>
      <c r="AV719" s="99"/>
      <c r="AW719" s="99"/>
      <c r="AX719" s="99"/>
      <c r="AY719" s="99"/>
      <c r="AZ719" s="99"/>
      <c r="BA719" s="99"/>
    </row>
    <row r="720" spans="1:53" ht="15.75" customHeight="1" x14ac:dyDescent="0.25">
      <c r="A720" s="99"/>
      <c r="B720" s="100"/>
      <c r="C720" s="99"/>
      <c r="D720" s="99"/>
      <c r="E720" s="160"/>
      <c r="F720" s="99"/>
      <c r="G720" s="99"/>
      <c r="H720" s="99"/>
      <c r="I720" s="99"/>
      <c r="J720" s="161"/>
      <c r="K720" s="161"/>
      <c r="L720" s="161"/>
      <c r="M720" s="161"/>
      <c r="N720" s="99"/>
      <c r="O720" s="99"/>
      <c r="P720" s="161"/>
      <c r="Q720" s="161"/>
      <c r="R720" s="161"/>
      <c r="S720" s="161"/>
      <c r="T720" s="161"/>
      <c r="U720" s="161"/>
      <c r="V720" s="161"/>
      <c r="W720" s="161"/>
      <c r="X720" s="161"/>
      <c r="Y720" s="161"/>
      <c r="Z720" s="99"/>
      <c r="AA720" s="99"/>
      <c r="AB720" s="99"/>
      <c r="AC720" s="99"/>
      <c r="AD720" s="99"/>
      <c r="AE720" s="99"/>
      <c r="AF720" s="99"/>
      <c r="AG720" s="99"/>
      <c r="AH720" s="99"/>
      <c r="AI720" s="99"/>
      <c r="AJ720" s="99"/>
      <c r="AK720" s="99"/>
      <c r="AL720" s="99"/>
      <c r="AM720" s="99"/>
      <c r="AN720" s="99"/>
      <c r="AO720" s="99"/>
      <c r="AP720" s="99"/>
      <c r="AQ720" s="99"/>
      <c r="AR720" s="99"/>
      <c r="AS720" s="99"/>
      <c r="AT720" s="99"/>
      <c r="AU720" s="99"/>
      <c r="AV720" s="99"/>
      <c r="AW720" s="99"/>
      <c r="AX720" s="99"/>
      <c r="AY720" s="99"/>
      <c r="AZ720" s="99"/>
      <c r="BA720" s="99"/>
    </row>
    <row r="721" spans="1:53" ht="15.75" customHeight="1" x14ac:dyDescent="0.25">
      <c r="A721" s="99"/>
      <c r="B721" s="100"/>
      <c r="C721" s="99"/>
      <c r="D721" s="99"/>
      <c r="E721" s="160"/>
      <c r="F721" s="99"/>
      <c r="G721" s="99"/>
      <c r="H721" s="99"/>
      <c r="I721" s="99"/>
      <c r="J721" s="161"/>
      <c r="K721" s="161"/>
      <c r="L721" s="161"/>
      <c r="M721" s="161"/>
      <c r="N721" s="99"/>
      <c r="O721" s="99"/>
      <c r="P721" s="161"/>
      <c r="Q721" s="161"/>
      <c r="R721" s="161"/>
      <c r="S721" s="161"/>
      <c r="T721" s="161"/>
      <c r="U721" s="161"/>
      <c r="V721" s="161"/>
      <c r="W721" s="161"/>
      <c r="X721" s="161"/>
      <c r="Y721" s="161"/>
      <c r="Z721" s="99"/>
      <c r="AA721" s="99"/>
      <c r="AB721" s="99"/>
      <c r="AC721" s="99"/>
      <c r="AD721" s="99"/>
      <c r="AE721" s="99"/>
      <c r="AF721" s="99"/>
      <c r="AG721" s="99"/>
      <c r="AH721" s="99"/>
      <c r="AI721" s="99"/>
      <c r="AJ721" s="99"/>
      <c r="AK721" s="99"/>
      <c r="AL721" s="99"/>
      <c r="AM721" s="99"/>
      <c r="AN721" s="99"/>
      <c r="AO721" s="99"/>
      <c r="AP721" s="99"/>
      <c r="AQ721" s="99"/>
      <c r="AR721" s="99"/>
      <c r="AS721" s="99"/>
      <c r="AT721" s="99"/>
      <c r="AU721" s="99"/>
      <c r="AV721" s="99"/>
      <c r="AW721" s="99"/>
      <c r="AX721" s="99"/>
      <c r="AY721" s="99"/>
      <c r="AZ721" s="99"/>
      <c r="BA721" s="99"/>
    </row>
    <row r="722" spans="1:53" ht="15.75" customHeight="1" x14ac:dyDescent="0.25">
      <c r="A722" s="99"/>
      <c r="B722" s="100"/>
      <c r="C722" s="99"/>
      <c r="D722" s="99"/>
      <c r="E722" s="160"/>
      <c r="F722" s="99"/>
      <c r="G722" s="99"/>
      <c r="H722" s="99"/>
      <c r="I722" s="99"/>
      <c r="J722" s="161"/>
      <c r="K722" s="161"/>
      <c r="L722" s="161"/>
      <c r="M722" s="161"/>
      <c r="N722" s="99"/>
      <c r="O722" s="99"/>
      <c r="P722" s="161"/>
      <c r="Q722" s="161"/>
      <c r="R722" s="161"/>
      <c r="S722" s="161"/>
      <c r="T722" s="161"/>
      <c r="U722" s="161"/>
      <c r="V722" s="161"/>
      <c r="W722" s="161"/>
      <c r="X722" s="161"/>
      <c r="Y722" s="161"/>
      <c r="Z722" s="99"/>
      <c r="AA722" s="99"/>
      <c r="AB722" s="99"/>
      <c r="AC722" s="99"/>
      <c r="AD722" s="99"/>
      <c r="AE722" s="99"/>
      <c r="AF722" s="99"/>
      <c r="AG722" s="99"/>
      <c r="AH722" s="99"/>
      <c r="AI722" s="99"/>
      <c r="AJ722" s="99"/>
      <c r="AK722" s="99"/>
      <c r="AL722" s="99"/>
      <c r="AM722" s="99"/>
      <c r="AN722" s="99"/>
      <c r="AO722" s="99"/>
      <c r="AP722" s="99"/>
      <c r="AQ722" s="99"/>
      <c r="AR722" s="99"/>
      <c r="AS722" s="99"/>
      <c r="AT722" s="99"/>
      <c r="AU722" s="99"/>
      <c r="AV722" s="99"/>
      <c r="AW722" s="99"/>
      <c r="AX722" s="99"/>
      <c r="AY722" s="99"/>
      <c r="AZ722" s="99"/>
      <c r="BA722" s="99"/>
    </row>
    <row r="723" spans="1:53" ht="15.75" customHeight="1" x14ac:dyDescent="0.25">
      <c r="A723" s="99"/>
      <c r="B723" s="100"/>
      <c r="C723" s="99"/>
      <c r="D723" s="99"/>
      <c r="E723" s="160"/>
      <c r="F723" s="99"/>
      <c r="G723" s="99"/>
      <c r="H723" s="99"/>
      <c r="I723" s="99"/>
      <c r="J723" s="161"/>
      <c r="K723" s="161"/>
      <c r="L723" s="161"/>
      <c r="M723" s="161"/>
      <c r="N723" s="99"/>
      <c r="O723" s="99"/>
      <c r="P723" s="161"/>
      <c r="Q723" s="161"/>
      <c r="R723" s="161"/>
      <c r="S723" s="161"/>
      <c r="T723" s="161"/>
      <c r="U723" s="161"/>
      <c r="V723" s="161"/>
      <c r="W723" s="161"/>
      <c r="X723" s="161"/>
      <c r="Y723" s="161"/>
      <c r="Z723" s="99"/>
      <c r="AA723" s="99"/>
      <c r="AB723" s="99"/>
      <c r="AC723" s="99"/>
      <c r="AD723" s="99"/>
      <c r="AE723" s="99"/>
      <c r="AF723" s="99"/>
      <c r="AG723" s="99"/>
      <c r="AH723" s="99"/>
      <c r="AI723" s="99"/>
      <c r="AJ723" s="99"/>
      <c r="AK723" s="99"/>
      <c r="AL723" s="99"/>
      <c r="AM723" s="99"/>
      <c r="AN723" s="99"/>
      <c r="AO723" s="99"/>
      <c r="AP723" s="99"/>
      <c r="AQ723" s="99"/>
      <c r="AR723" s="99"/>
      <c r="AS723" s="99"/>
      <c r="AT723" s="99"/>
      <c r="AU723" s="99"/>
      <c r="AV723" s="99"/>
      <c r="AW723" s="99"/>
      <c r="AX723" s="99"/>
      <c r="AY723" s="99"/>
      <c r="AZ723" s="99"/>
      <c r="BA723" s="99"/>
    </row>
    <row r="724" spans="1:53" ht="15.75" customHeight="1" x14ac:dyDescent="0.25">
      <c r="A724" s="99"/>
      <c r="B724" s="100"/>
      <c r="C724" s="99"/>
      <c r="D724" s="99"/>
      <c r="E724" s="160"/>
      <c r="F724" s="99"/>
      <c r="G724" s="99"/>
      <c r="H724" s="99"/>
      <c r="I724" s="99"/>
      <c r="J724" s="161"/>
      <c r="K724" s="161"/>
      <c r="L724" s="161"/>
      <c r="M724" s="161"/>
      <c r="N724" s="99"/>
      <c r="O724" s="99"/>
      <c r="P724" s="161"/>
      <c r="Q724" s="161"/>
      <c r="R724" s="161"/>
      <c r="S724" s="161"/>
      <c r="T724" s="161"/>
      <c r="U724" s="161"/>
      <c r="V724" s="161"/>
      <c r="W724" s="161"/>
      <c r="X724" s="161"/>
      <c r="Y724" s="161"/>
      <c r="Z724" s="99"/>
      <c r="AA724" s="99"/>
      <c r="AB724" s="99"/>
      <c r="AC724" s="99"/>
      <c r="AD724" s="99"/>
      <c r="AE724" s="99"/>
      <c r="AF724" s="99"/>
      <c r="AG724" s="99"/>
      <c r="AH724" s="99"/>
      <c r="AI724" s="99"/>
      <c r="AJ724" s="99"/>
      <c r="AK724" s="99"/>
      <c r="AL724" s="99"/>
      <c r="AM724" s="99"/>
      <c r="AN724" s="99"/>
      <c r="AO724" s="99"/>
      <c r="AP724" s="99"/>
      <c r="AQ724" s="99"/>
      <c r="AR724" s="99"/>
      <c r="AS724" s="99"/>
      <c r="AT724" s="99"/>
      <c r="AU724" s="99"/>
      <c r="AV724" s="99"/>
      <c r="AW724" s="99"/>
      <c r="AX724" s="99"/>
      <c r="AY724" s="99"/>
      <c r="AZ724" s="99"/>
      <c r="BA724" s="99"/>
    </row>
    <row r="725" spans="1:53" ht="15.75" customHeight="1" x14ac:dyDescent="0.25">
      <c r="A725" s="99"/>
      <c r="B725" s="100"/>
      <c r="C725" s="99"/>
      <c r="D725" s="99"/>
      <c r="E725" s="160"/>
      <c r="F725" s="99"/>
      <c r="G725" s="99"/>
      <c r="H725" s="99"/>
      <c r="I725" s="99"/>
      <c r="J725" s="161"/>
      <c r="K725" s="161"/>
      <c r="L725" s="161"/>
      <c r="M725" s="161"/>
      <c r="N725" s="99"/>
      <c r="O725" s="99"/>
      <c r="P725" s="161"/>
      <c r="Q725" s="161"/>
      <c r="R725" s="161"/>
      <c r="S725" s="161"/>
      <c r="T725" s="161"/>
      <c r="U725" s="161"/>
      <c r="V725" s="161"/>
      <c r="W725" s="161"/>
      <c r="X725" s="161"/>
      <c r="Y725" s="161"/>
      <c r="Z725" s="99"/>
      <c r="AA725" s="99"/>
      <c r="AB725" s="99"/>
      <c r="AC725" s="99"/>
      <c r="AD725" s="99"/>
      <c r="AE725" s="99"/>
      <c r="AF725" s="99"/>
      <c r="AG725" s="99"/>
      <c r="AH725" s="99"/>
      <c r="AI725" s="99"/>
      <c r="AJ725" s="99"/>
      <c r="AK725" s="99"/>
      <c r="AL725" s="99"/>
      <c r="AM725" s="99"/>
      <c r="AN725" s="99"/>
      <c r="AO725" s="99"/>
      <c r="AP725" s="99"/>
      <c r="AQ725" s="99"/>
      <c r="AR725" s="99"/>
      <c r="AS725" s="99"/>
      <c r="AT725" s="99"/>
      <c r="AU725" s="99"/>
      <c r="AV725" s="99"/>
      <c r="AW725" s="99"/>
      <c r="AX725" s="99"/>
      <c r="AY725" s="99"/>
      <c r="AZ725" s="99"/>
      <c r="BA725" s="99"/>
    </row>
    <row r="726" spans="1:53" ht="15.75" customHeight="1" x14ac:dyDescent="0.25">
      <c r="A726" s="99"/>
      <c r="B726" s="100"/>
      <c r="C726" s="99"/>
      <c r="D726" s="99"/>
      <c r="E726" s="160"/>
      <c r="F726" s="99"/>
      <c r="G726" s="99"/>
      <c r="H726" s="99"/>
      <c r="I726" s="99"/>
      <c r="J726" s="161"/>
      <c r="K726" s="161"/>
      <c r="L726" s="161"/>
      <c r="M726" s="161"/>
      <c r="N726" s="99"/>
      <c r="O726" s="99"/>
      <c r="P726" s="161"/>
      <c r="Q726" s="161"/>
      <c r="R726" s="161"/>
      <c r="S726" s="161"/>
      <c r="T726" s="161"/>
      <c r="U726" s="161"/>
      <c r="V726" s="161"/>
      <c r="W726" s="161"/>
      <c r="X726" s="161"/>
      <c r="Y726" s="161"/>
      <c r="Z726" s="99"/>
      <c r="AA726" s="99"/>
      <c r="AB726" s="99"/>
      <c r="AC726" s="99"/>
      <c r="AD726" s="99"/>
      <c r="AE726" s="99"/>
      <c r="AF726" s="99"/>
      <c r="AG726" s="99"/>
      <c r="AH726" s="99"/>
      <c r="AI726" s="99"/>
      <c r="AJ726" s="99"/>
      <c r="AK726" s="99"/>
      <c r="AL726" s="99"/>
      <c r="AM726" s="99"/>
      <c r="AN726" s="99"/>
      <c r="AO726" s="99"/>
      <c r="AP726" s="99"/>
      <c r="AQ726" s="99"/>
      <c r="AR726" s="99"/>
      <c r="AS726" s="99"/>
      <c r="AT726" s="99"/>
      <c r="AU726" s="99"/>
      <c r="AV726" s="99"/>
      <c r="AW726" s="99"/>
      <c r="AX726" s="99"/>
      <c r="AY726" s="99"/>
      <c r="AZ726" s="99"/>
      <c r="BA726" s="99"/>
    </row>
    <row r="727" spans="1:53" ht="15.75" customHeight="1" x14ac:dyDescent="0.25">
      <c r="A727" s="99"/>
      <c r="B727" s="100"/>
      <c r="C727" s="99"/>
      <c r="D727" s="99"/>
      <c r="E727" s="160"/>
      <c r="F727" s="99"/>
      <c r="G727" s="99"/>
      <c r="H727" s="99"/>
      <c r="I727" s="99"/>
      <c r="J727" s="161"/>
      <c r="K727" s="161"/>
      <c r="L727" s="161"/>
      <c r="M727" s="161"/>
      <c r="N727" s="99"/>
      <c r="O727" s="99"/>
      <c r="P727" s="161"/>
      <c r="Q727" s="161"/>
      <c r="R727" s="161"/>
      <c r="S727" s="161"/>
      <c r="T727" s="161"/>
      <c r="U727" s="161"/>
      <c r="V727" s="161"/>
      <c r="W727" s="161"/>
      <c r="X727" s="161"/>
      <c r="Y727" s="161"/>
      <c r="Z727" s="99"/>
      <c r="AA727" s="99"/>
      <c r="AB727" s="99"/>
      <c r="AC727" s="99"/>
      <c r="AD727" s="99"/>
      <c r="AE727" s="99"/>
      <c r="AF727" s="99"/>
      <c r="AG727" s="99"/>
      <c r="AH727" s="99"/>
      <c r="AI727" s="99"/>
      <c r="AJ727" s="99"/>
      <c r="AK727" s="99"/>
      <c r="AL727" s="99"/>
      <c r="AM727" s="99"/>
      <c r="AN727" s="99"/>
      <c r="AO727" s="99"/>
      <c r="AP727" s="99"/>
      <c r="AQ727" s="99"/>
      <c r="AR727" s="99"/>
      <c r="AS727" s="99"/>
      <c r="AT727" s="99"/>
      <c r="AU727" s="99"/>
      <c r="AV727" s="99"/>
      <c r="AW727" s="99"/>
      <c r="AX727" s="99"/>
      <c r="AY727" s="99"/>
      <c r="AZ727" s="99"/>
      <c r="BA727" s="99"/>
    </row>
    <row r="728" spans="1:53" ht="15.75" customHeight="1" x14ac:dyDescent="0.25">
      <c r="A728" s="99"/>
      <c r="B728" s="100"/>
      <c r="C728" s="99"/>
      <c r="D728" s="99"/>
      <c r="E728" s="160"/>
      <c r="F728" s="99"/>
      <c r="G728" s="99"/>
      <c r="H728" s="99"/>
      <c r="I728" s="99"/>
      <c r="J728" s="161"/>
      <c r="K728" s="161"/>
      <c r="L728" s="161"/>
      <c r="M728" s="161"/>
      <c r="N728" s="99"/>
      <c r="O728" s="99"/>
      <c r="P728" s="161"/>
      <c r="Q728" s="161"/>
      <c r="R728" s="161"/>
      <c r="S728" s="161"/>
      <c r="T728" s="161"/>
      <c r="U728" s="161"/>
      <c r="V728" s="161"/>
      <c r="W728" s="161"/>
      <c r="X728" s="161"/>
      <c r="Y728" s="161"/>
      <c r="Z728" s="99"/>
      <c r="AA728" s="99"/>
      <c r="AB728" s="99"/>
      <c r="AC728" s="99"/>
      <c r="AD728" s="99"/>
      <c r="AE728" s="99"/>
      <c r="AF728" s="99"/>
      <c r="AG728" s="99"/>
      <c r="AH728" s="99"/>
      <c r="AI728" s="99"/>
      <c r="AJ728" s="99"/>
      <c r="AK728" s="99"/>
      <c r="AL728" s="99"/>
      <c r="AM728" s="99"/>
      <c r="AN728" s="99"/>
      <c r="AO728" s="99"/>
      <c r="AP728" s="99"/>
      <c r="AQ728" s="99"/>
      <c r="AR728" s="99"/>
      <c r="AS728" s="99"/>
      <c r="AT728" s="99"/>
      <c r="AU728" s="99"/>
      <c r="AV728" s="99"/>
      <c r="AW728" s="99"/>
      <c r="AX728" s="99"/>
      <c r="AY728" s="99"/>
      <c r="AZ728" s="99"/>
      <c r="BA728" s="99"/>
    </row>
    <row r="729" spans="1:53" ht="15.75" customHeight="1" x14ac:dyDescent="0.25">
      <c r="A729" s="99"/>
      <c r="B729" s="100"/>
      <c r="C729" s="99"/>
      <c r="D729" s="99"/>
      <c r="E729" s="160"/>
      <c r="F729" s="99"/>
      <c r="G729" s="99"/>
      <c r="H729" s="99"/>
      <c r="I729" s="99"/>
      <c r="J729" s="161"/>
      <c r="K729" s="161"/>
      <c r="L729" s="161"/>
      <c r="M729" s="161"/>
      <c r="N729" s="99"/>
      <c r="O729" s="99"/>
      <c r="P729" s="161"/>
      <c r="Q729" s="161"/>
      <c r="R729" s="161"/>
      <c r="S729" s="161"/>
      <c r="T729" s="161"/>
      <c r="U729" s="161"/>
      <c r="V729" s="161"/>
      <c r="W729" s="161"/>
      <c r="X729" s="161"/>
      <c r="Y729" s="161"/>
      <c r="Z729" s="99"/>
      <c r="AA729" s="99"/>
      <c r="AB729" s="99"/>
      <c r="AC729" s="99"/>
      <c r="AD729" s="99"/>
      <c r="AE729" s="99"/>
      <c r="AF729" s="99"/>
      <c r="AG729" s="99"/>
      <c r="AH729" s="99"/>
      <c r="AI729" s="99"/>
      <c r="AJ729" s="99"/>
      <c r="AK729" s="99"/>
      <c r="AL729" s="99"/>
      <c r="AM729" s="99"/>
      <c r="AN729" s="99"/>
      <c r="AO729" s="99"/>
      <c r="AP729" s="99"/>
      <c r="AQ729" s="99"/>
      <c r="AR729" s="99"/>
      <c r="AS729" s="99"/>
      <c r="AT729" s="99"/>
      <c r="AU729" s="99"/>
      <c r="AV729" s="99"/>
      <c r="AW729" s="99"/>
      <c r="AX729" s="99"/>
      <c r="AY729" s="99"/>
      <c r="AZ729" s="99"/>
      <c r="BA729" s="99"/>
    </row>
    <row r="730" spans="1:53" ht="15.75" customHeight="1" x14ac:dyDescent="0.25">
      <c r="A730" s="99"/>
      <c r="B730" s="100"/>
      <c r="C730" s="99"/>
      <c r="D730" s="99"/>
      <c r="E730" s="160"/>
      <c r="F730" s="99"/>
      <c r="G730" s="99"/>
      <c r="H730" s="99"/>
      <c r="I730" s="99"/>
      <c r="J730" s="161"/>
      <c r="K730" s="161"/>
      <c r="L730" s="161"/>
      <c r="M730" s="161"/>
      <c r="N730" s="99"/>
      <c r="O730" s="99"/>
      <c r="P730" s="161"/>
      <c r="Q730" s="161"/>
      <c r="R730" s="161"/>
      <c r="S730" s="161"/>
      <c r="T730" s="161"/>
      <c r="U730" s="161"/>
      <c r="V730" s="161"/>
      <c r="W730" s="161"/>
      <c r="X730" s="161"/>
      <c r="Y730" s="161"/>
      <c r="Z730" s="99"/>
      <c r="AA730" s="99"/>
      <c r="AB730" s="99"/>
      <c r="AC730" s="99"/>
      <c r="AD730" s="99"/>
      <c r="AE730" s="99"/>
      <c r="AF730" s="99"/>
      <c r="AG730" s="99"/>
      <c r="AH730" s="99"/>
      <c r="AI730" s="99"/>
      <c r="AJ730" s="99"/>
      <c r="AK730" s="99"/>
      <c r="AL730" s="99"/>
      <c r="AM730" s="99"/>
      <c r="AN730" s="99"/>
      <c r="AO730" s="99"/>
      <c r="AP730" s="99"/>
      <c r="AQ730" s="99"/>
      <c r="AR730" s="99"/>
      <c r="AS730" s="99"/>
      <c r="AT730" s="99"/>
      <c r="AU730" s="99"/>
      <c r="AV730" s="99"/>
      <c r="AW730" s="99"/>
      <c r="AX730" s="99"/>
      <c r="AY730" s="99"/>
      <c r="AZ730" s="99"/>
      <c r="BA730" s="99"/>
    </row>
    <row r="731" spans="1:53" ht="15.75" customHeight="1" x14ac:dyDescent="0.25">
      <c r="A731" s="99"/>
      <c r="B731" s="100"/>
      <c r="C731" s="99"/>
      <c r="D731" s="99"/>
      <c r="E731" s="160"/>
      <c r="F731" s="99"/>
      <c r="G731" s="99"/>
      <c r="H731" s="99"/>
      <c r="I731" s="99"/>
      <c r="J731" s="161"/>
      <c r="K731" s="161"/>
      <c r="L731" s="161"/>
      <c r="M731" s="161"/>
      <c r="N731" s="99"/>
      <c r="O731" s="99"/>
      <c r="P731" s="161"/>
      <c r="Q731" s="161"/>
      <c r="R731" s="161"/>
      <c r="S731" s="161"/>
      <c r="T731" s="161"/>
      <c r="U731" s="161"/>
      <c r="V731" s="161"/>
      <c r="W731" s="161"/>
      <c r="X731" s="161"/>
      <c r="Y731" s="161"/>
      <c r="Z731" s="99"/>
      <c r="AA731" s="99"/>
      <c r="AB731" s="99"/>
      <c r="AC731" s="99"/>
      <c r="AD731" s="99"/>
      <c r="AE731" s="99"/>
      <c r="AF731" s="99"/>
      <c r="AG731" s="99"/>
      <c r="AH731" s="99"/>
      <c r="AI731" s="99"/>
      <c r="AJ731" s="99"/>
      <c r="AK731" s="99"/>
      <c r="AL731" s="99"/>
      <c r="AM731" s="99"/>
      <c r="AN731" s="99"/>
      <c r="AO731" s="99"/>
      <c r="AP731" s="99"/>
      <c r="AQ731" s="99"/>
      <c r="AR731" s="99"/>
      <c r="AS731" s="99"/>
      <c r="AT731" s="99"/>
      <c r="AU731" s="99"/>
      <c r="AV731" s="99"/>
      <c r="AW731" s="99"/>
      <c r="AX731" s="99"/>
      <c r="AY731" s="99"/>
      <c r="AZ731" s="99"/>
      <c r="BA731" s="99"/>
    </row>
    <row r="732" spans="1:53" ht="15.75" customHeight="1" x14ac:dyDescent="0.25">
      <c r="A732" s="99"/>
      <c r="B732" s="100"/>
      <c r="C732" s="99"/>
      <c r="D732" s="99"/>
      <c r="E732" s="160"/>
      <c r="F732" s="99"/>
      <c r="G732" s="99"/>
      <c r="H732" s="99"/>
      <c r="I732" s="99"/>
      <c r="J732" s="161"/>
      <c r="K732" s="161"/>
      <c r="L732" s="161"/>
      <c r="M732" s="161"/>
      <c r="N732" s="99"/>
      <c r="O732" s="99"/>
      <c r="P732" s="161"/>
      <c r="Q732" s="161"/>
      <c r="R732" s="161"/>
      <c r="S732" s="161"/>
      <c r="T732" s="161"/>
      <c r="U732" s="161"/>
      <c r="V732" s="161"/>
      <c r="W732" s="161"/>
      <c r="X732" s="161"/>
      <c r="Y732" s="161"/>
      <c r="Z732" s="99"/>
      <c r="AA732" s="99"/>
      <c r="AB732" s="99"/>
      <c r="AC732" s="99"/>
      <c r="AD732" s="99"/>
      <c r="AE732" s="99"/>
      <c r="AF732" s="99"/>
      <c r="AG732" s="99"/>
      <c r="AH732" s="99"/>
      <c r="AI732" s="99"/>
      <c r="AJ732" s="99"/>
      <c r="AK732" s="99"/>
      <c r="AL732" s="99"/>
      <c r="AM732" s="99"/>
      <c r="AN732" s="99"/>
      <c r="AO732" s="99"/>
      <c r="AP732" s="99"/>
      <c r="AQ732" s="99"/>
      <c r="AR732" s="99"/>
      <c r="AS732" s="99"/>
      <c r="AT732" s="99"/>
      <c r="AU732" s="99"/>
      <c r="AV732" s="99"/>
      <c r="AW732" s="99"/>
      <c r="AX732" s="99"/>
      <c r="AY732" s="99"/>
      <c r="AZ732" s="99"/>
      <c r="BA732" s="99"/>
    </row>
    <row r="733" spans="1:53" ht="15.75" customHeight="1" x14ac:dyDescent="0.25">
      <c r="A733" s="99"/>
      <c r="B733" s="100"/>
      <c r="C733" s="99"/>
      <c r="D733" s="99"/>
      <c r="E733" s="160"/>
      <c r="F733" s="99"/>
      <c r="G733" s="99"/>
      <c r="H733" s="99"/>
      <c r="I733" s="99"/>
      <c r="J733" s="161"/>
      <c r="K733" s="161"/>
      <c r="L733" s="161"/>
      <c r="M733" s="161"/>
      <c r="N733" s="99"/>
      <c r="O733" s="99"/>
      <c r="P733" s="161"/>
      <c r="Q733" s="161"/>
      <c r="R733" s="161"/>
      <c r="S733" s="161"/>
      <c r="T733" s="161"/>
      <c r="U733" s="161"/>
      <c r="V733" s="161"/>
      <c r="W733" s="161"/>
      <c r="X733" s="161"/>
      <c r="Y733" s="161"/>
      <c r="Z733" s="99"/>
      <c r="AA733" s="99"/>
      <c r="AB733" s="99"/>
      <c r="AC733" s="99"/>
      <c r="AD733" s="99"/>
      <c r="AE733" s="99"/>
      <c r="AF733" s="99"/>
      <c r="AG733" s="99"/>
      <c r="AH733" s="99"/>
      <c r="AI733" s="99"/>
      <c r="AJ733" s="99"/>
      <c r="AK733" s="99"/>
      <c r="AL733" s="99"/>
      <c r="AM733" s="99"/>
      <c r="AN733" s="99"/>
      <c r="AO733" s="99"/>
      <c r="AP733" s="99"/>
      <c r="AQ733" s="99"/>
      <c r="AR733" s="99"/>
      <c r="AS733" s="99"/>
      <c r="AT733" s="99"/>
      <c r="AU733" s="99"/>
      <c r="AV733" s="99"/>
      <c r="AW733" s="99"/>
      <c r="AX733" s="99"/>
      <c r="AY733" s="99"/>
      <c r="AZ733" s="99"/>
      <c r="BA733" s="99"/>
    </row>
    <row r="734" spans="1:53" ht="15.75" customHeight="1" x14ac:dyDescent="0.25">
      <c r="A734" s="99"/>
      <c r="B734" s="100"/>
      <c r="C734" s="99"/>
      <c r="D734" s="99"/>
      <c r="E734" s="160"/>
      <c r="F734" s="99"/>
      <c r="G734" s="99"/>
      <c r="H734" s="99"/>
      <c r="I734" s="99"/>
      <c r="J734" s="161"/>
      <c r="K734" s="161"/>
      <c r="L734" s="161"/>
      <c r="M734" s="161"/>
      <c r="N734" s="99"/>
      <c r="O734" s="99"/>
      <c r="P734" s="161"/>
      <c r="Q734" s="161"/>
      <c r="R734" s="161"/>
      <c r="S734" s="161"/>
      <c r="T734" s="161"/>
      <c r="U734" s="161"/>
      <c r="V734" s="161"/>
      <c r="W734" s="161"/>
      <c r="X734" s="161"/>
      <c r="Y734" s="161"/>
      <c r="Z734" s="99"/>
      <c r="AA734" s="99"/>
      <c r="AB734" s="99"/>
      <c r="AC734" s="99"/>
      <c r="AD734" s="99"/>
      <c r="AE734" s="99"/>
      <c r="AF734" s="99"/>
      <c r="AG734" s="99"/>
      <c r="AH734" s="99"/>
      <c r="AI734" s="99"/>
      <c r="AJ734" s="99"/>
      <c r="AK734" s="99"/>
      <c r="AL734" s="99"/>
      <c r="AM734" s="99"/>
      <c r="AN734" s="99"/>
      <c r="AO734" s="99"/>
      <c r="AP734" s="99"/>
      <c r="AQ734" s="99"/>
      <c r="AR734" s="99"/>
      <c r="AS734" s="99"/>
      <c r="AT734" s="99"/>
      <c r="AU734" s="99"/>
      <c r="AV734" s="99"/>
      <c r="AW734" s="99"/>
      <c r="AX734" s="99"/>
      <c r="AY734" s="99"/>
      <c r="AZ734" s="99"/>
      <c r="BA734" s="99"/>
    </row>
    <row r="735" spans="1:53" ht="15.75" customHeight="1" x14ac:dyDescent="0.25">
      <c r="A735" s="99"/>
      <c r="B735" s="100"/>
      <c r="C735" s="99"/>
      <c r="D735" s="99"/>
      <c r="E735" s="160"/>
      <c r="F735" s="99"/>
      <c r="G735" s="99"/>
      <c r="H735" s="99"/>
      <c r="I735" s="99"/>
      <c r="J735" s="161"/>
      <c r="K735" s="161"/>
      <c r="L735" s="161"/>
      <c r="M735" s="161"/>
      <c r="N735" s="99"/>
      <c r="O735" s="99"/>
      <c r="P735" s="161"/>
      <c r="Q735" s="161"/>
      <c r="R735" s="161"/>
      <c r="S735" s="161"/>
      <c r="T735" s="161"/>
      <c r="U735" s="161"/>
      <c r="V735" s="161"/>
      <c r="W735" s="161"/>
      <c r="X735" s="161"/>
      <c r="Y735" s="161"/>
      <c r="Z735" s="99"/>
      <c r="AA735" s="99"/>
      <c r="AB735" s="99"/>
      <c r="AC735" s="99"/>
      <c r="AD735" s="99"/>
      <c r="AE735" s="99"/>
      <c r="AF735" s="99"/>
      <c r="AG735" s="99"/>
      <c r="AH735" s="99"/>
      <c r="AI735" s="99"/>
      <c r="AJ735" s="99"/>
      <c r="AK735" s="99"/>
      <c r="AL735" s="99"/>
      <c r="AM735" s="99"/>
      <c r="AN735" s="99"/>
      <c r="AO735" s="99"/>
      <c r="AP735" s="99"/>
      <c r="AQ735" s="99"/>
      <c r="AR735" s="99"/>
      <c r="AS735" s="99"/>
      <c r="AT735" s="99"/>
      <c r="AU735" s="99"/>
      <c r="AV735" s="99"/>
      <c r="AW735" s="99"/>
      <c r="AX735" s="99"/>
      <c r="AY735" s="99"/>
      <c r="AZ735" s="99"/>
      <c r="BA735" s="99"/>
    </row>
    <row r="736" spans="1:53" ht="15.75" customHeight="1" x14ac:dyDescent="0.25">
      <c r="A736" s="99"/>
      <c r="B736" s="100"/>
      <c r="C736" s="99"/>
      <c r="D736" s="99"/>
      <c r="E736" s="160"/>
      <c r="F736" s="99"/>
      <c r="G736" s="99"/>
      <c r="H736" s="99"/>
      <c r="I736" s="99"/>
      <c r="J736" s="161"/>
      <c r="K736" s="161"/>
      <c r="L736" s="161"/>
      <c r="M736" s="161"/>
      <c r="N736" s="99"/>
      <c r="O736" s="99"/>
      <c r="P736" s="161"/>
      <c r="Q736" s="161"/>
      <c r="R736" s="161"/>
      <c r="S736" s="161"/>
      <c r="T736" s="161"/>
      <c r="U736" s="161"/>
      <c r="V736" s="161"/>
      <c r="W736" s="161"/>
      <c r="X736" s="161"/>
      <c r="Y736" s="161"/>
      <c r="Z736" s="99"/>
      <c r="AA736" s="99"/>
      <c r="AB736" s="99"/>
      <c r="AC736" s="99"/>
      <c r="AD736" s="99"/>
      <c r="AE736" s="99"/>
      <c r="AF736" s="99"/>
      <c r="AG736" s="99"/>
      <c r="AH736" s="99"/>
      <c r="AI736" s="99"/>
      <c r="AJ736" s="99"/>
      <c r="AK736" s="99"/>
      <c r="AL736" s="99"/>
      <c r="AM736" s="99"/>
      <c r="AN736" s="99"/>
      <c r="AO736" s="99"/>
      <c r="AP736" s="99"/>
      <c r="AQ736" s="99"/>
      <c r="AR736" s="99"/>
      <c r="AS736" s="99"/>
      <c r="AT736" s="99"/>
      <c r="AU736" s="99"/>
      <c r="AV736" s="99"/>
      <c r="AW736" s="99"/>
      <c r="AX736" s="99"/>
      <c r="AY736" s="99"/>
      <c r="AZ736" s="99"/>
      <c r="BA736" s="99"/>
    </row>
    <row r="737" spans="1:53" ht="15.75" customHeight="1" x14ac:dyDescent="0.25">
      <c r="A737" s="99"/>
      <c r="B737" s="100"/>
      <c r="C737" s="99"/>
      <c r="D737" s="99"/>
      <c r="E737" s="160"/>
      <c r="F737" s="99"/>
      <c r="G737" s="99"/>
      <c r="H737" s="99"/>
      <c r="I737" s="99"/>
      <c r="J737" s="161"/>
      <c r="K737" s="161"/>
      <c r="L737" s="161"/>
      <c r="M737" s="161"/>
      <c r="N737" s="99"/>
      <c r="O737" s="99"/>
      <c r="P737" s="161"/>
      <c r="Q737" s="161"/>
      <c r="R737" s="161"/>
      <c r="S737" s="161"/>
      <c r="T737" s="161"/>
      <c r="U737" s="161"/>
      <c r="V737" s="161"/>
      <c r="W737" s="161"/>
      <c r="X737" s="161"/>
      <c r="Y737" s="161"/>
      <c r="Z737" s="99"/>
      <c r="AA737" s="99"/>
      <c r="AB737" s="99"/>
      <c r="AC737" s="99"/>
      <c r="AD737" s="99"/>
      <c r="AE737" s="99"/>
      <c r="AF737" s="99"/>
      <c r="AG737" s="99"/>
      <c r="AH737" s="99"/>
      <c r="AI737" s="99"/>
      <c r="AJ737" s="99"/>
      <c r="AK737" s="99"/>
      <c r="AL737" s="99"/>
      <c r="AM737" s="99"/>
      <c r="AN737" s="99"/>
      <c r="AO737" s="99"/>
      <c r="AP737" s="99"/>
      <c r="AQ737" s="99"/>
      <c r="AR737" s="99"/>
      <c r="AS737" s="99"/>
      <c r="AT737" s="99"/>
      <c r="AU737" s="99"/>
      <c r="AV737" s="99"/>
      <c r="AW737" s="99"/>
      <c r="AX737" s="99"/>
      <c r="AY737" s="99"/>
      <c r="AZ737" s="99"/>
      <c r="BA737" s="99"/>
    </row>
    <row r="738" spans="1:53" ht="15.75" customHeight="1" x14ac:dyDescent="0.25">
      <c r="A738" s="99"/>
      <c r="B738" s="100"/>
      <c r="C738" s="99"/>
      <c r="D738" s="99"/>
      <c r="E738" s="160"/>
      <c r="F738" s="99"/>
      <c r="G738" s="99"/>
      <c r="H738" s="99"/>
      <c r="I738" s="99"/>
      <c r="J738" s="161"/>
      <c r="K738" s="161"/>
      <c r="L738" s="161"/>
      <c r="M738" s="161"/>
      <c r="N738" s="99"/>
      <c r="O738" s="99"/>
      <c r="P738" s="161"/>
      <c r="Q738" s="161"/>
      <c r="R738" s="161"/>
      <c r="S738" s="161"/>
      <c r="T738" s="161"/>
      <c r="U738" s="161"/>
      <c r="V738" s="161"/>
      <c r="W738" s="161"/>
      <c r="X738" s="161"/>
      <c r="Y738" s="161"/>
      <c r="Z738" s="99"/>
      <c r="AA738" s="99"/>
      <c r="AB738" s="99"/>
      <c r="AC738" s="99"/>
      <c r="AD738" s="99"/>
      <c r="AE738" s="99"/>
      <c r="AF738" s="99"/>
      <c r="AG738" s="99"/>
      <c r="AH738" s="99"/>
      <c r="AI738" s="99"/>
      <c r="AJ738" s="99"/>
      <c r="AK738" s="99"/>
      <c r="AL738" s="99"/>
      <c r="AM738" s="99"/>
      <c r="AN738" s="99"/>
      <c r="AO738" s="99"/>
      <c r="AP738" s="99"/>
      <c r="AQ738" s="99"/>
      <c r="AR738" s="99"/>
      <c r="AS738" s="99"/>
      <c r="AT738" s="99"/>
      <c r="AU738" s="99"/>
      <c r="AV738" s="99"/>
      <c r="AW738" s="99"/>
      <c r="AX738" s="99"/>
      <c r="AY738" s="99"/>
      <c r="AZ738" s="99"/>
      <c r="BA738" s="99"/>
    </row>
    <row r="739" spans="1:53" ht="15.75" customHeight="1" x14ac:dyDescent="0.25">
      <c r="A739" s="99"/>
      <c r="B739" s="100"/>
      <c r="C739" s="99"/>
      <c r="D739" s="99"/>
      <c r="E739" s="160"/>
      <c r="F739" s="99"/>
      <c r="G739" s="99"/>
      <c r="H739" s="99"/>
      <c r="I739" s="99"/>
      <c r="J739" s="161"/>
      <c r="K739" s="161"/>
      <c r="L739" s="161"/>
      <c r="M739" s="161"/>
      <c r="N739" s="99"/>
      <c r="O739" s="99"/>
      <c r="P739" s="161"/>
      <c r="Q739" s="161"/>
      <c r="R739" s="161"/>
      <c r="S739" s="161"/>
      <c r="T739" s="161"/>
      <c r="U739" s="161"/>
      <c r="V739" s="161"/>
      <c r="W739" s="161"/>
      <c r="X739" s="161"/>
      <c r="Y739" s="161"/>
      <c r="Z739" s="99"/>
      <c r="AA739" s="99"/>
      <c r="AB739" s="99"/>
      <c r="AC739" s="99"/>
      <c r="AD739" s="99"/>
      <c r="AE739" s="99"/>
      <c r="AF739" s="99"/>
      <c r="AG739" s="99"/>
      <c r="AH739" s="99"/>
      <c r="AI739" s="99"/>
      <c r="AJ739" s="99"/>
      <c r="AK739" s="99"/>
      <c r="AL739" s="99"/>
      <c r="AM739" s="99"/>
      <c r="AN739" s="99"/>
      <c r="AO739" s="99"/>
      <c r="AP739" s="99"/>
      <c r="AQ739" s="99"/>
      <c r="AR739" s="99"/>
      <c r="AS739" s="99"/>
      <c r="AT739" s="99"/>
      <c r="AU739" s="99"/>
      <c r="AV739" s="99"/>
      <c r="AW739" s="99"/>
      <c r="AX739" s="99"/>
      <c r="AY739" s="99"/>
      <c r="AZ739" s="99"/>
      <c r="BA739" s="99"/>
    </row>
    <row r="740" spans="1:53" ht="15.75" customHeight="1" x14ac:dyDescent="0.25">
      <c r="A740" s="99"/>
      <c r="B740" s="100"/>
      <c r="C740" s="99"/>
      <c r="D740" s="99"/>
      <c r="E740" s="160"/>
      <c r="F740" s="99"/>
      <c r="G740" s="99"/>
      <c r="H740" s="99"/>
      <c r="I740" s="99"/>
      <c r="J740" s="161"/>
      <c r="K740" s="161"/>
      <c r="L740" s="161"/>
      <c r="M740" s="161"/>
      <c r="N740" s="99"/>
      <c r="O740" s="99"/>
      <c r="P740" s="161"/>
      <c r="Q740" s="161"/>
      <c r="R740" s="161"/>
      <c r="S740" s="161"/>
      <c r="T740" s="161"/>
      <c r="U740" s="161"/>
      <c r="V740" s="161"/>
      <c r="W740" s="161"/>
      <c r="X740" s="161"/>
      <c r="Y740" s="161"/>
      <c r="Z740" s="99"/>
      <c r="AA740" s="99"/>
      <c r="AB740" s="99"/>
      <c r="AC740" s="99"/>
      <c r="AD740" s="99"/>
      <c r="AE740" s="99"/>
      <c r="AF740" s="99"/>
      <c r="AG740" s="99"/>
      <c r="AH740" s="99"/>
      <c r="AI740" s="99"/>
      <c r="AJ740" s="99"/>
      <c r="AK740" s="99"/>
      <c r="AL740" s="99"/>
      <c r="AM740" s="99"/>
      <c r="AN740" s="99"/>
      <c r="AO740" s="99"/>
      <c r="AP740" s="99"/>
      <c r="AQ740" s="99"/>
      <c r="AR740" s="99"/>
      <c r="AS740" s="99"/>
      <c r="AT740" s="99"/>
      <c r="AU740" s="99"/>
      <c r="AV740" s="99"/>
      <c r="AW740" s="99"/>
      <c r="AX740" s="99"/>
      <c r="AY740" s="99"/>
      <c r="AZ740" s="99"/>
      <c r="BA740" s="99"/>
    </row>
    <row r="741" spans="1:53" ht="15.75" customHeight="1" x14ac:dyDescent="0.25">
      <c r="A741" s="99"/>
      <c r="B741" s="100"/>
      <c r="C741" s="99"/>
      <c r="D741" s="99"/>
      <c r="E741" s="160"/>
      <c r="F741" s="99"/>
      <c r="G741" s="99"/>
      <c r="H741" s="99"/>
      <c r="I741" s="99"/>
      <c r="J741" s="161"/>
      <c r="K741" s="161"/>
      <c r="L741" s="161"/>
      <c r="M741" s="161"/>
      <c r="N741" s="99"/>
      <c r="O741" s="99"/>
      <c r="P741" s="161"/>
      <c r="Q741" s="161"/>
      <c r="R741" s="161"/>
      <c r="S741" s="161"/>
      <c r="T741" s="161"/>
      <c r="U741" s="161"/>
      <c r="V741" s="161"/>
      <c r="W741" s="161"/>
      <c r="X741" s="161"/>
      <c r="Y741" s="161"/>
      <c r="Z741" s="99"/>
      <c r="AA741" s="99"/>
      <c r="AB741" s="99"/>
      <c r="AC741" s="99"/>
      <c r="AD741" s="99"/>
      <c r="AE741" s="99"/>
      <c r="AF741" s="99"/>
      <c r="AG741" s="99"/>
      <c r="AH741" s="99"/>
      <c r="AI741" s="99"/>
      <c r="AJ741" s="99"/>
      <c r="AK741" s="99"/>
      <c r="AL741" s="99"/>
      <c r="AM741" s="99"/>
      <c r="AN741" s="99"/>
      <c r="AO741" s="99"/>
      <c r="AP741" s="99"/>
      <c r="AQ741" s="99"/>
      <c r="AR741" s="99"/>
      <c r="AS741" s="99"/>
      <c r="AT741" s="99"/>
      <c r="AU741" s="99"/>
      <c r="AV741" s="99"/>
      <c r="AW741" s="99"/>
      <c r="AX741" s="99"/>
      <c r="AY741" s="99"/>
      <c r="AZ741" s="99"/>
      <c r="BA741" s="99"/>
    </row>
    <row r="742" spans="1:53" ht="15.75" customHeight="1" x14ac:dyDescent="0.25">
      <c r="A742" s="99"/>
      <c r="B742" s="100"/>
      <c r="C742" s="99"/>
      <c r="D742" s="99"/>
      <c r="E742" s="160"/>
      <c r="F742" s="99"/>
      <c r="G742" s="99"/>
      <c r="H742" s="99"/>
      <c r="I742" s="99"/>
      <c r="J742" s="161"/>
      <c r="K742" s="161"/>
      <c r="L742" s="161"/>
      <c r="M742" s="161"/>
      <c r="N742" s="99"/>
      <c r="O742" s="99"/>
      <c r="P742" s="161"/>
      <c r="Q742" s="161"/>
      <c r="R742" s="161"/>
      <c r="S742" s="161"/>
      <c r="T742" s="161"/>
      <c r="U742" s="161"/>
      <c r="V742" s="161"/>
      <c r="W742" s="161"/>
      <c r="X742" s="161"/>
      <c r="Y742" s="161"/>
      <c r="Z742" s="99"/>
      <c r="AA742" s="99"/>
      <c r="AB742" s="99"/>
      <c r="AC742" s="99"/>
      <c r="AD742" s="99"/>
      <c r="AE742" s="99"/>
      <c r="AF742" s="99"/>
      <c r="AG742" s="99"/>
      <c r="AH742" s="99"/>
      <c r="AI742" s="99"/>
      <c r="AJ742" s="99"/>
      <c r="AK742" s="99"/>
      <c r="AL742" s="99"/>
      <c r="AM742" s="99"/>
      <c r="AN742" s="99"/>
      <c r="AO742" s="99"/>
      <c r="AP742" s="99"/>
      <c r="AQ742" s="99"/>
      <c r="AR742" s="99"/>
      <c r="AS742" s="99"/>
      <c r="AT742" s="99"/>
      <c r="AU742" s="99"/>
      <c r="AV742" s="99"/>
      <c r="AW742" s="99"/>
      <c r="AX742" s="99"/>
      <c r="AY742" s="99"/>
      <c r="AZ742" s="99"/>
      <c r="BA742" s="99"/>
    </row>
    <row r="743" spans="1:53" ht="15.75" customHeight="1" x14ac:dyDescent="0.25">
      <c r="A743" s="99"/>
      <c r="B743" s="100"/>
      <c r="C743" s="99"/>
      <c r="D743" s="99"/>
      <c r="E743" s="160"/>
      <c r="F743" s="99"/>
      <c r="G743" s="99"/>
      <c r="H743" s="99"/>
      <c r="I743" s="99"/>
      <c r="J743" s="161"/>
      <c r="K743" s="161"/>
      <c r="L743" s="161"/>
      <c r="M743" s="161"/>
      <c r="N743" s="99"/>
      <c r="O743" s="99"/>
      <c r="P743" s="161"/>
      <c r="Q743" s="161"/>
      <c r="R743" s="161"/>
      <c r="S743" s="161"/>
      <c r="T743" s="161"/>
      <c r="U743" s="161"/>
      <c r="V743" s="161"/>
      <c r="W743" s="161"/>
      <c r="X743" s="161"/>
      <c r="Y743" s="161"/>
      <c r="Z743" s="99"/>
      <c r="AA743" s="99"/>
      <c r="AB743" s="99"/>
      <c r="AC743" s="99"/>
      <c r="AD743" s="99"/>
      <c r="AE743" s="99"/>
      <c r="AF743" s="99"/>
      <c r="AG743" s="99"/>
      <c r="AH743" s="99"/>
      <c r="AI743" s="99"/>
      <c r="AJ743" s="99"/>
      <c r="AK743" s="99"/>
      <c r="AL743" s="99"/>
      <c r="AM743" s="99"/>
      <c r="AN743" s="99"/>
      <c r="AO743" s="99"/>
      <c r="AP743" s="99"/>
      <c r="AQ743" s="99"/>
      <c r="AR743" s="99"/>
      <c r="AS743" s="99"/>
      <c r="AT743" s="99"/>
      <c r="AU743" s="99"/>
      <c r="AV743" s="99"/>
      <c r="AW743" s="99"/>
      <c r="AX743" s="99"/>
      <c r="AY743" s="99"/>
      <c r="AZ743" s="99"/>
      <c r="BA743" s="99"/>
    </row>
    <row r="744" spans="1:53" ht="15.75" customHeight="1" x14ac:dyDescent="0.25">
      <c r="A744" s="99"/>
      <c r="B744" s="100"/>
      <c r="C744" s="99"/>
      <c r="D744" s="99"/>
      <c r="E744" s="160"/>
      <c r="F744" s="99"/>
      <c r="G744" s="99"/>
      <c r="H744" s="99"/>
      <c r="I744" s="99"/>
      <c r="J744" s="161"/>
      <c r="K744" s="161"/>
      <c r="L744" s="161"/>
      <c r="M744" s="161"/>
      <c r="N744" s="99"/>
      <c r="O744" s="99"/>
      <c r="P744" s="161"/>
      <c r="Q744" s="161"/>
      <c r="R744" s="161"/>
      <c r="S744" s="161"/>
      <c r="T744" s="161"/>
      <c r="U744" s="161"/>
      <c r="V744" s="161"/>
      <c r="W744" s="161"/>
      <c r="X744" s="161"/>
      <c r="Y744" s="161"/>
      <c r="Z744" s="99"/>
      <c r="AA744" s="99"/>
      <c r="AB744" s="99"/>
      <c r="AC744" s="99"/>
      <c r="AD744" s="99"/>
      <c r="AE744" s="99"/>
      <c r="AF744" s="99"/>
      <c r="AG744" s="99"/>
      <c r="AH744" s="99"/>
      <c r="AI744" s="99"/>
      <c r="AJ744" s="99"/>
      <c r="AK744" s="99"/>
      <c r="AL744" s="99"/>
      <c r="AM744" s="99"/>
      <c r="AN744" s="99"/>
      <c r="AO744" s="99"/>
      <c r="AP744" s="99"/>
      <c r="AQ744" s="99"/>
      <c r="AR744" s="99"/>
      <c r="AS744" s="99"/>
      <c r="AT744" s="99"/>
      <c r="AU744" s="99"/>
      <c r="AV744" s="99"/>
      <c r="AW744" s="99"/>
      <c r="AX744" s="99"/>
      <c r="AY744" s="99"/>
      <c r="AZ744" s="99"/>
      <c r="BA744" s="99"/>
    </row>
    <row r="745" spans="1:53" ht="15.75" customHeight="1" x14ac:dyDescent="0.25">
      <c r="A745" s="99"/>
      <c r="B745" s="100"/>
      <c r="C745" s="99"/>
      <c r="D745" s="99"/>
      <c r="E745" s="160"/>
      <c r="F745" s="99"/>
      <c r="G745" s="99"/>
      <c r="H745" s="99"/>
      <c r="I745" s="99"/>
      <c r="J745" s="161"/>
      <c r="K745" s="161"/>
      <c r="L745" s="161"/>
      <c r="M745" s="161"/>
      <c r="N745" s="99"/>
      <c r="O745" s="99"/>
      <c r="P745" s="161"/>
      <c r="Q745" s="161"/>
      <c r="R745" s="161"/>
      <c r="S745" s="161"/>
      <c r="T745" s="161"/>
      <c r="U745" s="161"/>
      <c r="V745" s="161"/>
      <c r="W745" s="161"/>
      <c r="X745" s="161"/>
      <c r="Y745" s="161"/>
      <c r="Z745" s="99"/>
      <c r="AA745" s="99"/>
      <c r="AB745" s="99"/>
      <c r="AC745" s="99"/>
      <c r="AD745" s="99"/>
      <c r="AE745" s="99"/>
      <c r="AF745" s="99"/>
      <c r="AG745" s="99"/>
      <c r="AH745" s="99"/>
      <c r="AI745" s="99"/>
      <c r="AJ745" s="99"/>
      <c r="AK745" s="99"/>
      <c r="AL745" s="99"/>
      <c r="AM745" s="99"/>
      <c r="AN745" s="99"/>
      <c r="AO745" s="99"/>
      <c r="AP745" s="99"/>
      <c r="AQ745" s="99"/>
      <c r="AR745" s="99"/>
      <c r="AS745" s="99"/>
      <c r="AT745" s="99"/>
      <c r="AU745" s="99"/>
      <c r="AV745" s="99"/>
      <c r="AW745" s="99"/>
      <c r="AX745" s="99"/>
      <c r="AY745" s="99"/>
      <c r="AZ745" s="99"/>
      <c r="BA745" s="99"/>
    </row>
    <row r="746" spans="1:53" ht="15.75" customHeight="1" x14ac:dyDescent="0.25">
      <c r="A746" s="99"/>
      <c r="B746" s="100"/>
      <c r="C746" s="99"/>
      <c r="D746" s="99"/>
      <c r="E746" s="160"/>
      <c r="F746" s="99"/>
      <c r="G746" s="99"/>
      <c r="H746" s="99"/>
      <c r="I746" s="99"/>
      <c r="J746" s="161"/>
      <c r="K746" s="161"/>
      <c r="L746" s="161"/>
      <c r="M746" s="161"/>
      <c r="N746" s="99"/>
      <c r="O746" s="99"/>
      <c r="P746" s="161"/>
      <c r="Q746" s="161"/>
      <c r="R746" s="161"/>
      <c r="S746" s="161"/>
      <c r="T746" s="161"/>
      <c r="U746" s="161"/>
      <c r="V746" s="161"/>
      <c r="W746" s="161"/>
      <c r="X746" s="161"/>
      <c r="Y746" s="161"/>
      <c r="Z746" s="99"/>
      <c r="AA746" s="99"/>
      <c r="AB746" s="99"/>
      <c r="AC746" s="99"/>
      <c r="AD746" s="99"/>
      <c r="AE746" s="99"/>
      <c r="AF746" s="99"/>
      <c r="AG746" s="99"/>
      <c r="AH746" s="99"/>
      <c r="AI746" s="99"/>
      <c r="AJ746" s="99"/>
      <c r="AK746" s="99"/>
      <c r="AL746" s="99"/>
      <c r="AM746" s="99"/>
      <c r="AN746" s="99"/>
      <c r="AO746" s="99"/>
      <c r="AP746" s="99"/>
      <c r="AQ746" s="99"/>
      <c r="AR746" s="99"/>
      <c r="AS746" s="99"/>
      <c r="AT746" s="99"/>
      <c r="AU746" s="99"/>
      <c r="AV746" s="99"/>
      <c r="AW746" s="99"/>
      <c r="AX746" s="99"/>
      <c r="AY746" s="99"/>
      <c r="AZ746" s="99"/>
      <c r="BA746" s="99"/>
    </row>
    <row r="747" spans="1:53" ht="15.75" customHeight="1" x14ac:dyDescent="0.25">
      <c r="A747" s="99"/>
      <c r="B747" s="100"/>
      <c r="C747" s="99"/>
      <c r="D747" s="99"/>
      <c r="E747" s="160"/>
      <c r="F747" s="99"/>
      <c r="G747" s="99"/>
      <c r="H747" s="99"/>
      <c r="I747" s="99"/>
      <c r="J747" s="161"/>
      <c r="K747" s="161"/>
      <c r="L747" s="161"/>
      <c r="M747" s="161"/>
      <c r="N747" s="99"/>
      <c r="O747" s="99"/>
      <c r="P747" s="161"/>
      <c r="Q747" s="161"/>
      <c r="R747" s="161"/>
      <c r="S747" s="161"/>
      <c r="T747" s="161"/>
      <c r="U747" s="161"/>
      <c r="V747" s="161"/>
      <c r="W747" s="161"/>
      <c r="X747" s="161"/>
      <c r="Y747" s="161"/>
      <c r="Z747" s="99"/>
      <c r="AA747" s="99"/>
      <c r="AB747" s="99"/>
      <c r="AC747" s="99"/>
      <c r="AD747" s="99"/>
      <c r="AE747" s="99"/>
      <c r="AF747" s="99"/>
      <c r="AG747" s="99"/>
      <c r="AH747" s="99"/>
      <c r="AI747" s="99"/>
      <c r="AJ747" s="99"/>
      <c r="AK747" s="99"/>
      <c r="AL747" s="99"/>
      <c r="AM747" s="99"/>
      <c r="AN747" s="99"/>
      <c r="AO747" s="99"/>
      <c r="AP747" s="99"/>
      <c r="AQ747" s="99"/>
      <c r="AR747" s="99"/>
      <c r="AS747" s="99"/>
      <c r="AT747" s="99"/>
      <c r="AU747" s="99"/>
      <c r="AV747" s="99"/>
      <c r="AW747" s="99"/>
      <c r="AX747" s="99"/>
      <c r="AY747" s="99"/>
      <c r="AZ747" s="99"/>
      <c r="BA747" s="99"/>
    </row>
    <row r="748" spans="1:53" ht="15.75" customHeight="1" x14ac:dyDescent="0.25">
      <c r="A748" s="99"/>
      <c r="B748" s="100"/>
      <c r="C748" s="99"/>
      <c r="D748" s="99"/>
      <c r="E748" s="160"/>
      <c r="F748" s="99"/>
      <c r="G748" s="99"/>
      <c r="H748" s="99"/>
      <c r="I748" s="99"/>
      <c r="J748" s="161"/>
      <c r="K748" s="161"/>
      <c r="L748" s="161"/>
      <c r="M748" s="161"/>
      <c r="N748" s="99"/>
      <c r="O748" s="99"/>
      <c r="P748" s="161"/>
      <c r="Q748" s="161"/>
      <c r="R748" s="161"/>
      <c r="S748" s="161"/>
      <c r="T748" s="161"/>
      <c r="U748" s="161"/>
      <c r="V748" s="161"/>
      <c r="W748" s="161"/>
      <c r="X748" s="161"/>
      <c r="Y748" s="161"/>
      <c r="Z748" s="99"/>
      <c r="AA748" s="99"/>
      <c r="AB748" s="99"/>
      <c r="AC748" s="99"/>
      <c r="AD748" s="99"/>
      <c r="AE748" s="99"/>
      <c r="AF748" s="99"/>
      <c r="AG748" s="99"/>
      <c r="AH748" s="99"/>
      <c r="AI748" s="99"/>
      <c r="AJ748" s="99"/>
      <c r="AK748" s="99"/>
      <c r="AL748" s="99"/>
      <c r="AM748" s="99"/>
      <c r="AN748" s="99"/>
      <c r="AO748" s="99"/>
      <c r="AP748" s="99"/>
      <c r="AQ748" s="99"/>
      <c r="AR748" s="99"/>
      <c r="AS748" s="99"/>
      <c r="AT748" s="99"/>
      <c r="AU748" s="99"/>
      <c r="AV748" s="99"/>
      <c r="AW748" s="99"/>
      <c r="AX748" s="99"/>
      <c r="AY748" s="99"/>
      <c r="AZ748" s="99"/>
      <c r="BA748" s="99"/>
    </row>
    <row r="749" spans="1:53" ht="15.75" customHeight="1" x14ac:dyDescent="0.25">
      <c r="A749" s="99"/>
      <c r="B749" s="100"/>
      <c r="C749" s="99"/>
      <c r="D749" s="99"/>
      <c r="E749" s="160"/>
      <c r="F749" s="99"/>
      <c r="G749" s="99"/>
      <c r="H749" s="99"/>
      <c r="I749" s="99"/>
      <c r="J749" s="161"/>
      <c r="K749" s="161"/>
      <c r="L749" s="161"/>
      <c r="M749" s="161"/>
      <c r="N749" s="99"/>
      <c r="O749" s="99"/>
      <c r="P749" s="161"/>
      <c r="Q749" s="161"/>
      <c r="R749" s="161"/>
      <c r="S749" s="161"/>
      <c r="T749" s="161"/>
      <c r="U749" s="161"/>
      <c r="V749" s="161"/>
      <c r="W749" s="161"/>
      <c r="X749" s="161"/>
      <c r="Y749" s="161"/>
      <c r="Z749" s="99"/>
      <c r="AA749" s="99"/>
      <c r="AB749" s="99"/>
      <c r="AC749" s="99"/>
      <c r="AD749" s="99"/>
      <c r="AE749" s="99"/>
      <c r="AF749" s="99"/>
      <c r="AG749" s="99"/>
      <c r="AH749" s="99"/>
      <c r="AI749" s="99"/>
      <c r="AJ749" s="99"/>
      <c r="AK749" s="99"/>
      <c r="AL749" s="99"/>
      <c r="AM749" s="99"/>
      <c r="AN749" s="99"/>
      <c r="AO749" s="99"/>
      <c r="AP749" s="99"/>
      <c r="AQ749" s="99"/>
      <c r="AR749" s="99"/>
      <c r="AS749" s="99"/>
      <c r="AT749" s="99"/>
      <c r="AU749" s="99"/>
      <c r="AV749" s="99"/>
      <c r="AW749" s="99"/>
      <c r="AX749" s="99"/>
      <c r="AY749" s="99"/>
      <c r="AZ749" s="99"/>
      <c r="BA749" s="99"/>
    </row>
    <row r="750" spans="1:53" ht="15.75" customHeight="1" x14ac:dyDescent="0.25">
      <c r="A750" s="99"/>
      <c r="B750" s="100"/>
      <c r="C750" s="99"/>
      <c r="D750" s="99"/>
      <c r="E750" s="160"/>
      <c r="F750" s="99"/>
      <c r="G750" s="99"/>
      <c r="H750" s="99"/>
      <c r="I750" s="99"/>
      <c r="J750" s="161"/>
      <c r="K750" s="161"/>
      <c r="L750" s="161"/>
      <c r="M750" s="161"/>
      <c r="N750" s="99"/>
      <c r="O750" s="99"/>
      <c r="P750" s="161"/>
      <c r="Q750" s="161"/>
      <c r="R750" s="161"/>
      <c r="S750" s="161"/>
      <c r="T750" s="161"/>
      <c r="U750" s="161"/>
      <c r="V750" s="161"/>
      <c r="W750" s="161"/>
      <c r="X750" s="161"/>
      <c r="Y750" s="161"/>
      <c r="Z750" s="99"/>
      <c r="AA750" s="99"/>
      <c r="AB750" s="99"/>
      <c r="AC750" s="99"/>
      <c r="AD750" s="99"/>
      <c r="AE750" s="99"/>
      <c r="AF750" s="99"/>
      <c r="AG750" s="99"/>
      <c r="AH750" s="99"/>
      <c r="AI750" s="99"/>
      <c r="AJ750" s="99"/>
      <c r="AK750" s="99"/>
      <c r="AL750" s="99"/>
      <c r="AM750" s="99"/>
      <c r="AN750" s="99"/>
      <c r="AO750" s="99"/>
      <c r="AP750" s="99"/>
      <c r="AQ750" s="99"/>
      <c r="AR750" s="99"/>
      <c r="AS750" s="99"/>
      <c r="AT750" s="99"/>
      <c r="AU750" s="99"/>
      <c r="AV750" s="99"/>
      <c r="AW750" s="99"/>
      <c r="AX750" s="99"/>
      <c r="AY750" s="99"/>
      <c r="AZ750" s="99"/>
      <c r="BA750" s="99"/>
    </row>
    <row r="751" spans="1:53" ht="15.75" customHeight="1" x14ac:dyDescent="0.25">
      <c r="A751" s="99"/>
      <c r="B751" s="100"/>
      <c r="C751" s="99"/>
      <c r="D751" s="99"/>
      <c r="E751" s="160"/>
      <c r="F751" s="99"/>
      <c r="G751" s="99"/>
      <c r="H751" s="99"/>
      <c r="I751" s="99"/>
      <c r="J751" s="161"/>
      <c r="K751" s="161"/>
      <c r="L751" s="161"/>
      <c r="M751" s="161"/>
      <c r="N751" s="99"/>
      <c r="O751" s="99"/>
      <c r="P751" s="161"/>
      <c r="Q751" s="161"/>
      <c r="R751" s="161"/>
      <c r="S751" s="161"/>
      <c r="T751" s="161"/>
      <c r="U751" s="161"/>
      <c r="V751" s="161"/>
      <c r="W751" s="161"/>
      <c r="X751" s="161"/>
      <c r="Y751" s="161"/>
      <c r="Z751" s="99"/>
      <c r="AA751" s="99"/>
      <c r="AB751" s="99"/>
      <c r="AC751" s="99"/>
      <c r="AD751" s="99"/>
      <c r="AE751" s="99"/>
      <c r="AF751" s="99"/>
      <c r="AG751" s="99"/>
      <c r="AH751" s="99"/>
      <c r="AI751" s="99"/>
      <c r="AJ751" s="99"/>
      <c r="AK751" s="99"/>
      <c r="AL751" s="99"/>
      <c r="AM751" s="99"/>
      <c r="AN751" s="99"/>
      <c r="AO751" s="99"/>
      <c r="AP751" s="99"/>
      <c r="AQ751" s="99"/>
      <c r="AR751" s="99"/>
      <c r="AS751" s="99"/>
      <c r="AT751" s="99"/>
      <c r="AU751" s="99"/>
      <c r="AV751" s="99"/>
      <c r="AW751" s="99"/>
      <c r="AX751" s="99"/>
      <c r="AY751" s="99"/>
      <c r="AZ751" s="99"/>
      <c r="BA751" s="99"/>
    </row>
    <row r="752" spans="1:53" ht="15.75" customHeight="1" x14ac:dyDescent="0.25">
      <c r="A752" s="99"/>
      <c r="B752" s="100"/>
      <c r="C752" s="99"/>
      <c r="D752" s="99"/>
      <c r="E752" s="160"/>
      <c r="F752" s="99"/>
      <c r="G752" s="99"/>
      <c r="H752" s="99"/>
      <c r="I752" s="99"/>
      <c r="J752" s="161"/>
      <c r="K752" s="161"/>
      <c r="L752" s="161"/>
      <c r="M752" s="161"/>
      <c r="N752" s="99"/>
      <c r="O752" s="99"/>
      <c r="P752" s="161"/>
      <c r="Q752" s="161"/>
      <c r="R752" s="161"/>
      <c r="S752" s="161"/>
      <c r="T752" s="161"/>
      <c r="U752" s="161"/>
      <c r="V752" s="161"/>
      <c r="W752" s="161"/>
      <c r="X752" s="161"/>
      <c r="Y752" s="161"/>
      <c r="Z752" s="99"/>
      <c r="AA752" s="99"/>
      <c r="AB752" s="99"/>
      <c r="AC752" s="99"/>
      <c r="AD752" s="99"/>
      <c r="AE752" s="99"/>
      <c r="AF752" s="99"/>
      <c r="AG752" s="99"/>
      <c r="AH752" s="99"/>
      <c r="AI752" s="99"/>
      <c r="AJ752" s="99"/>
      <c r="AK752" s="99"/>
      <c r="AL752" s="99"/>
      <c r="AM752" s="99"/>
      <c r="AN752" s="99"/>
      <c r="AO752" s="99"/>
      <c r="AP752" s="99"/>
      <c r="AQ752" s="99"/>
      <c r="AR752" s="99"/>
      <c r="AS752" s="99"/>
      <c r="AT752" s="99"/>
      <c r="AU752" s="99"/>
      <c r="AV752" s="99"/>
      <c r="AW752" s="99"/>
      <c r="AX752" s="99"/>
      <c r="AY752" s="99"/>
      <c r="AZ752" s="99"/>
      <c r="BA752" s="99"/>
    </row>
    <row r="753" spans="1:53" ht="15.75" customHeight="1" x14ac:dyDescent="0.25">
      <c r="A753" s="99"/>
      <c r="B753" s="100"/>
      <c r="C753" s="99"/>
      <c r="D753" s="99"/>
      <c r="E753" s="160"/>
      <c r="F753" s="99"/>
      <c r="G753" s="99"/>
      <c r="H753" s="99"/>
      <c r="I753" s="99"/>
      <c r="J753" s="161"/>
      <c r="K753" s="161"/>
      <c r="L753" s="161"/>
      <c r="M753" s="161"/>
      <c r="N753" s="99"/>
      <c r="O753" s="99"/>
      <c r="P753" s="161"/>
      <c r="Q753" s="161"/>
      <c r="R753" s="161"/>
      <c r="S753" s="161"/>
      <c r="T753" s="161"/>
      <c r="U753" s="161"/>
      <c r="V753" s="161"/>
      <c r="W753" s="161"/>
      <c r="X753" s="161"/>
      <c r="Y753" s="161"/>
      <c r="Z753" s="99"/>
      <c r="AA753" s="99"/>
      <c r="AB753" s="99"/>
      <c r="AC753" s="99"/>
      <c r="AD753" s="99"/>
      <c r="AE753" s="99"/>
      <c r="AF753" s="99"/>
      <c r="AG753" s="99"/>
      <c r="AH753" s="99"/>
      <c r="AI753" s="99"/>
      <c r="AJ753" s="99"/>
      <c r="AK753" s="99"/>
      <c r="AL753" s="99"/>
      <c r="AM753" s="99"/>
      <c r="AN753" s="99"/>
      <c r="AO753" s="99"/>
      <c r="AP753" s="99"/>
      <c r="AQ753" s="99"/>
      <c r="AR753" s="99"/>
      <c r="AS753" s="99"/>
      <c r="AT753" s="99"/>
      <c r="AU753" s="99"/>
      <c r="AV753" s="99"/>
      <c r="AW753" s="99"/>
      <c r="AX753" s="99"/>
      <c r="AY753" s="99"/>
      <c r="AZ753" s="99"/>
      <c r="BA753" s="99"/>
    </row>
    <row r="754" spans="1:53" ht="15.75" customHeight="1" x14ac:dyDescent="0.25">
      <c r="A754" s="99"/>
      <c r="B754" s="100"/>
      <c r="C754" s="99"/>
      <c r="D754" s="99"/>
      <c r="E754" s="160"/>
      <c r="F754" s="99"/>
      <c r="G754" s="99"/>
      <c r="H754" s="99"/>
      <c r="I754" s="99"/>
      <c r="J754" s="161"/>
      <c r="K754" s="161"/>
      <c r="L754" s="161"/>
      <c r="M754" s="161"/>
      <c r="N754" s="99"/>
      <c r="O754" s="99"/>
      <c r="P754" s="161"/>
      <c r="Q754" s="161"/>
      <c r="R754" s="161"/>
      <c r="S754" s="161"/>
      <c r="T754" s="161"/>
      <c r="U754" s="161"/>
      <c r="V754" s="161"/>
      <c r="W754" s="161"/>
      <c r="X754" s="161"/>
      <c r="Y754" s="161"/>
      <c r="Z754" s="99"/>
      <c r="AA754" s="99"/>
      <c r="AB754" s="99"/>
      <c r="AC754" s="99"/>
      <c r="AD754" s="99"/>
      <c r="AE754" s="99"/>
      <c r="AF754" s="99"/>
      <c r="AG754" s="99"/>
      <c r="AH754" s="99"/>
      <c r="AI754" s="99"/>
      <c r="AJ754" s="99"/>
      <c r="AK754" s="99"/>
      <c r="AL754" s="99"/>
      <c r="AM754" s="99"/>
      <c r="AN754" s="99"/>
      <c r="AO754" s="99"/>
      <c r="AP754" s="99"/>
      <c r="AQ754" s="99"/>
      <c r="AR754" s="99"/>
      <c r="AS754" s="99"/>
      <c r="AT754" s="99"/>
      <c r="AU754" s="99"/>
      <c r="AV754" s="99"/>
      <c r="AW754" s="99"/>
      <c r="AX754" s="99"/>
      <c r="AY754" s="99"/>
      <c r="AZ754" s="99"/>
      <c r="BA754" s="99"/>
    </row>
    <row r="755" spans="1:53" ht="15.75" customHeight="1" x14ac:dyDescent="0.25">
      <c r="A755" s="99"/>
      <c r="B755" s="100"/>
      <c r="C755" s="99"/>
      <c r="D755" s="99"/>
      <c r="E755" s="160"/>
      <c r="F755" s="99"/>
      <c r="G755" s="99"/>
      <c r="H755" s="99"/>
      <c r="I755" s="99"/>
      <c r="J755" s="161"/>
      <c r="K755" s="161"/>
      <c r="L755" s="161"/>
      <c r="M755" s="161"/>
      <c r="N755" s="99"/>
      <c r="O755" s="99"/>
      <c r="P755" s="161"/>
      <c r="Q755" s="161"/>
      <c r="R755" s="161"/>
      <c r="S755" s="161"/>
      <c r="T755" s="161"/>
      <c r="U755" s="161"/>
      <c r="V755" s="161"/>
      <c r="W755" s="161"/>
      <c r="X755" s="161"/>
      <c r="Y755" s="161"/>
      <c r="Z755" s="99"/>
      <c r="AA755" s="99"/>
      <c r="AB755" s="99"/>
      <c r="AC755" s="99"/>
      <c r="AD755" s="99"/>
      <c r="AE755" s="99"/>
      <c r="AF755" s="99"/>
      <c r="AG755" s="99"/>
      <c r="AH755" s="99"/>
      <c r="AI755" s="99"/>
      <c r="AJ755" s="99"/>
      <c r="AK755" s="99"/>
      <c r="AL755" s="99"/>
      <c r="AM755" s="99"/>
      <c r="AN755" s="99"/>
      <c r="AO755" s="99"/>
      <c r="AP755" s="99"/>
      <c r="AQ755" s="99"/>
      <c r="AR755" s="99"/>
      <c r="AS755" s="99"/>
      <c r="AT755" s="99"/>
      <c r="AU755" s="99"/>
      <c r="AV755" s="99"/>
      <c r="AW755" s="99"/>
      <c r="AX755" s="99"/>
      <c r="AY755" s="99"/>
      <c r="AZ755" s="99"/>
      <c r="BA755" s="99"/>
    </row>
    <row r="756" spans="1:53" ht="15.75" customHeight="1" x14ac:dyDescent="0.25">
      <c r="A756" s="99"/>
      <c r="B756" s="100"/>
      <c r="C756" s="99"/>
      <c r="D756" s="99"/>
      <c r="E756" s="160"/>
      <c r="F756" s="99"/>
      <c r="G756" s="99"/>
      <c r="H756" s="99"/>
      <c r="I756" s="99"/>
      <c r="J756" s="161"/>
      <c r="K756" s="161"/>
      <c r="L756" s="161"/>
      <c r="M756" s="161"/>
      <c r="N756" s="99"/>
      <c r="O756" s="99"/>
      <c r="P756" s="161"/>
      <c r="Q756" s="161"/>
      <c r="R756" s="161"/>
      <c r="S756" s="161"/>
      <c r="T756" s="161"/>
      <c r="U756" s="161"/>
      <c r="V756" s="161"/>
      <c r="W756" s="161"/>
      <c r="X756" s="161"/>
      <c r="Y756" s="161"/>
      <c r="Z756" s="99"/>
      <c r="AA756" s="99"/>
      <c r="AB756" s="99"/>
      <c r="AC756" s="99"/>
      <c r="AD756" s="99"/>
      <c r="AE756" s="99"/>
      <c r="AF756" s="99"/>
      <c r="AG756" s="99"/>
      <c r="AH756" s="99"/>
      <c r="AI756" s="99"/>
      <c r="AJ756" s="99"/>
      <c r="AK756" s="99"/>
      <c r="AL756" s="99"/>
      <c r="AM756" s="99"/>
      <c r="AN756" s="99"/>
      <c r="AO756" s="99"/>
      <c r="AP756" s="99"/>
      <c r="AQ756" s="99"/>
      <c r="AR756" s="99"/>
      <c r="AS756" s="99"/>
      <c r="AT756" s="99"/>
      <c r="AU756" s="99"/>
      <c r="AV756" s="99"/>
      <c r="AW756" s="99"/>
      <c r="AX756" s="99"/>
      <c r="AY756" s="99"/>
      <c r="AZ756" s="99"/>
      <c r="BA756" s="99"/>
    </row>
    <row r="757" spans="1:53" ht="15.75" customHeight="1" x14ac:dyDescent="0.25">
      <c r="A757" s="99"/>
      <c r="B757" s="100"/>
      <c r="C757" s="99"/>
      <c r="D757" s="99"/>
      <c r="E757" s="160"/>
      <c r="F757" s="99"/>
      <c r="G757" s="99"/>
      <c r="H757" s="99"/>
      <c r="I757" s="99"/>
      <c r="J757" s="161"/>
      <c r="K757" s="161"/>
      <c r="L757" s="161"/>
      <c r="M757" s="161"/>
      <c r="N757" s="99"/>
      <c r="O757" s="99"/>
      <c r="P757" s="161"/>
      <c r="Q757" s="161"/>
      <c r="R757" s="161"/>
      <c r="S757" s="161"/>
      <c r="T757" s="161"/>
      <c r="U757" s="161"/>
      <c r="V757" s="161"/>
      <c r="W757" s="161"/>
      <c r="X757" s="161"/>
      <c r="Y757" s="161"/>
      <c r="Z757" s="99"/>
      <c r="AA757" s="99"/>
      <c r="AB757" s="99"/>
      <c r="AC757" s="99"/>
      <c r="AD757" s="99"/>
      <c r="AE757" s="99"/>
      <c r="AF757" s="99"/>
      <c r="AG757" s="99"/>
      <c r="AH757" s="99"/>
      <c r="AI757" s="99"/>
      <c r="AJ757" s="99"/>
      <c r="AK757" s="99"/>
      <c r="AL757" s="99"/>
      <c r="AM757" s="99"/>
      <c r="AN757" s="99"/>
      <c r="AO757" s="99"/>
      <c r="AP757" s="99"/>
      <c r="AQ757" s="99"/>
      <c r="AR757" s="99"/>
      <c r="AS757" s="99"/>
      <c r="AT757" s="99"/>
      <c r="AU757" s="99"/>
      <c r="AV757" s="99"/>
      <c r="AW757" s="99"/>
      <c r="AX757" s="99"/>
      <c r="AY757" s="99"/>
      <c r="AZ757" s="99"/>
      <c r="BA757" s="99"/>
    </row>
    <row r="758" spans="1:53" ht="15.75" customHeight="1" x14ac:dyDescent="0.25">
      <c r="A758" s="99"/>
      <c r="B758" s="100"/>
      <c r="C758" s="99"/>
      <c r="D758" s="99"/>
      <c r="E758" s="160"/>
      <c r="F758" s="99"/>
      <c r="G758" s="99"/>
      <c r="H758" s="99"/>
      <c r="I758" s="99"/>
      <c r="J758" s="161"/>
      <c r="K758" s="161"/>
      <c r="L758" s="161"/>
      <c r="M758" s="161"/>
      <c r="N758" s="99"/>
      <c r="O758" s="99"/>
      <c r="P758" s="161"/>
      <c r="Q758" s="161"/>
      <c r="R758" s="161"/>
      <c r="S758" s="161"/>
      <c r="T758" s="161"/>
      <c r="U758" s="161"/>
      <c r="V758" s="161"/>
      <c r="W758" s="161"/>
      <c r="X758" s="161"/>
      <c r="Y758" s="161"/>
      <c r="Z758" s="99"/>
      <c r="AA758" s="99"/>
      <c r="AB758" s="99"/>
      <c r="AC758" s="99"/>
      <c r="AD758" s="99"/>
      <c r="AE758" s="99"/>
      <c r="AF758" s="99"/>
      <c r="AG758" s="99"/>
      <c r="AH758" s="99"/>
      <c r="AI758" s="99"/>
      <c r="AJ758" s="99"/>
      <c r="AK758" s="99"/>
      <c r="AL758" s="99"/>
      <c r="AM758" s="99"/>
      <c r="AN758" s="99"/>
      <c r="AO758" s="99"/>
      <c r="AP758" s="99"/>
      <c r="AQ758" s="99"/>
      <c r="AR758" s="99"/>
      <c r="AS758" s="99"/>
      <c r="AT758" s="99"/>
      <c r="AU758" s="99"/>
      <c r="AV758" s="99"/>
      <c r="AW758" s="99"/>
      <c r="AX758" s="99"/>
      <c r="AY758" s="99"/>
      <c r="AZ758" s="99"/>
      <c r="BA758" s="99"/>
    </row>
    <row r="759" spans="1:53" ht="15.75" customHeight="1" x14ac:dyDescent="0.25">
      <c r="A759" s="99"/>
      <c r="B759" s="100"/>
      <c r="C759" s="99"/>
      <c r="D759" s="99"/>
      <c r="E759" s="160"/>
      <c r="F759" s="99"/>
      <c r="G759" s="99"/>
      <c r="H759" s="99"/>
      <c r="I759" s="99"/>
      <c r="J759" s="161"/>
      <c r="K759" s="161"/>
      <c r="L759" s="161"/>
      <c r="M759" s="161"/>
      <c r="N759" s="99"/>
      <c r="O759" s="99"/>
      <c r="P759" s="161"/>
      <c r="Q759" s="161"/>
      <c r="R759" s="161"/>
      <c r="S759" s="161"/>
      <c r="T759" s="161"/>
      <c r="U759" s="161"/>
      <c r="V759" s="161"/>
      <c r="W759" s="161"/>
      <c r="X759" s="161"/>
      <c r="Y759" s="161"/>
      <c r="Z759" s="99"/>
      <c r="AA759" s="99"/>
      <c r="AB759" s="99"/>
      <c r="AC759" s="99"/>
      <c r="AD759" s="99"/>
      <c r="AE759" s="99"/>
      <c r="AF759" s="99"/>
      <c r="AG759" s="99"/>
      <c r="AH759" s="99"/>
      <c r="AI759" s="99"/>
      <c r="AJ759" s="99"/>
      <c r="AK759" s="99"/>
      <c r="AL759" s="99"/>
      <c r="AM759" s="99"/>
      <c r="AN759" s="99"/>
      <c r="AO759" s="99"/>
      <c r="AP759" s="99"/>
      <c r="AQ759" s="99"/>
      <c r="AR759" s="99"/>
      <c r="AS759" s="99"/>
      <c r="AT759" s="99"/>
      <c r="AU759" s="99"/>
      <c r="AV759" s="99"/>
      <c r="AW759" s="99"/>
      <c r="AX759" s="99"/>
      <c r="AY759" s="99"/>
      <c r="AZ759" s="99"/>
      <c r="BA759" s="99"/>
    </row>
    <row r="760" spans="1:53" ht="15.75" customHeight="1" x14ac:dyDescent="0.25">
      <c r="A760" s="99"/>
      <c r="B760" s="100"/>
      <c r="C760" s="99"/>
      <c r="D760" s="99"/>
      <c r="E760" s="160"/>
      <c r="F760" s="99"/>
      <c r="G760" s="99"/>
      <c r="H760" s="99"/>
      <c r="I760" s="99"/>
      <c r="J760" s="161"/>
      <c r="K760" s="161"/>
      <c r="L760" s="161"/>
      <c r="M760" s="161"/>
      <c r="N760" s="99"/>
      <c r="O760" s="99"/>
      <c r="P760" s="161"/>
      <c r="Q760" s="161"/>
      <c r="R760" s="161"/>
      <c r="S760" s="161"/>
      <c r="T760" s="161"/>
      <c r="U760" s="161"/>
      <c r="V760" s="161"/>
      <c r="W760" s="161"/>
      <c r="X760" s="161"/>
      <c r="Y760" s="161"/>
      <c r="Z760" s="99"/>
      <c r="AA760" s="99"/>
      <c r="AB760" s="99"/>
      <c r="AC760" s="99"/>
      <c r="AD760" s="99"/>
      <c r="AE760" s="99"/>
      <c r="AF760" s="99"/>
      <c r="AG760" s="99"/>
      <c r="AH760" s="99"/>
      <c r="AI760" s="99"/>
      <c r="AJ760" s="99"/>
      <c r="AK760" s="99"/>
      <c r="AL760" s="99"/>
      <c r="AM760" s="99"/>
      <c r="AN760" s="99"/>
      <c r="AO760" s="99"/>
      <c r="AP760" s="99"/>
      <c r="AQ760" s="99"/>
      <c r="AR760" s="99"/>
      <c r="AS760" s="99"/>
      <c r="AT760" s="99"/>
      <c r="AU760" s="99"/>
      <c r="AV760" s="99"/>
      <c r="AW760" s="99"/>
      <c r="AX760" s="99"/>
      <c r="AY760" s="99"/>
      <c r="AZ760" s="99"/>
      <c r="BA760" s="99"/>
    </row>
    <row r="761" spans="1:53" ht="15.75" customHeight="1" x14ac:dyDescent="0.25">
      <c r="A761" s="99"/>
      <c r="B761" s="100"/>
      <c r="C761" s="99"/>
      <c r="D761" s="99"/>
      <c r="E761" s="160"/>
      <c r="F761" s="99"/>
      <c r="G761" s="99"/>
      <c r="H761" s="99"/>
      <c r="I761" s="99"/>
      <c r="J761" s="161"/>
      <c r="K761" s="161"/>
      <c r="L761" s="161"/>
      <c r="M761" s="161"/>
      <c r="N761" s="99"/>
      <c r="O761" s="99"/>
      <c r="P761" s="161"/>
      <c r="Q761" s="161"/>
      <c r="R761" s="161"/>
      <c r="S761" s="161"/>
      <c r="T761" s="161"/>
      <c r="U761" s="161"/>
      <c r="V761" s="161"/>
      <c r="W761" s="161"/>
      <c r="X761" s="161"/>
      <c r="Y761" s="161"/>
      <c r="Z761" s="99"/>
      <c r="AA761" s="99"/>
      <c r="AB761" s="99"/>
      <c r="AC761" s="99"/>
      <c r="AD761" s="99"/>
      <c r="AE761" s="99"/>
      <c r="AF761" s="99"/>
      <c r="AG761" s="99"/>
      <c r="AH761" s="99"/>
      <c r="AI761" s="99"/>
      <c r="AJ761" s="99"/>
      <c r="AK761" s="99"/>
      <c r="AL761" s="99"/>
      <c r="AM761" s="99"/>
      <c r="AN761" s="99"/>
      <c r="AO761" s="99"/>
      <c r="AP761" s="99"/>
      <c r="AQ761" s="99"/>
      <c r="AR761" s="99"/>
      <c r="AS761" s="99"/>
      <c r="AT761" s="99"/>
      <c r="AU761" s="99"/>
      <c r="AV761" s="99"/>
      <c r="AW761" s="99"/>
      <c r="AX761" s="99"/>
      <c r="AY761" s="99"/>
      <c r="AZ761" s="99"/>
      <c r="BA761" s="99"/>
    </row>
    <row r="762" spans="1:53" ht="15.75" customHeight="1" x14ac:dyDescent="0.25">
      <c r="A762" s="99"/>
      <c r="B762" s="100"/>
      <c r="C762" s="99"/>
      <c r="D762" s="99"/>
      <c r="E762" s="160"/>
      <c r="F762" s="99"/>
      <c r="G762" s="99"/>
      <c r="H762" s="99"/>
      <c r="I762" s="99"/>
      <c r="J762" s="161"/>
      <c r="K762" s="161"/>
      <c r="L762" s="161"/>
      <c r="M762" s="161"/>
      <c r="N762" s="99"/>
      <c r="O762" s="99"/>
      <c r="P762" s="161"/>
      <c r="Q762" s="161"/>
      <c r="R762" s="161"/>
      <c r="S762" s="161"/>
      <c r="T762" s="161"/>
      <c r="U762" s="161"/>
      <c r="V762" s="161"/>
      <c r="W762" s="161"/>
      <c r="X762" s="161"/>
      <c r="Y762" s="161"/>
      <c r="Z762" s="99"/>
      <c r="AA762" s="99"/>
      <c r="AB762" s="99"/>
      <c r="AC762" s="99"/>
      <c r="AD762" s="99"/>
      <c r="AE762" s="99"/>
      <c r="AF762" s="99"/>
      <c r="AG762" s="99"/>
      <c r="AH762" s="99"/>
      <c r="AI762" s="99"/>
      <c r="AJ762" s="99"/>
      <c r="AK762" s="99"/>
      <c r="AL762" s="99"/>
      <c r="AM762" s="99"/>
      <c r="AN762" s="99"/>
      <c r="AO762" s="99"/>
      <c r="AP762" s="99"/>
      <c r="AQ762" s="99"/>
      <c r="AR762" s="99"/>
      <c r="AS762" s="99"/>
      <c r="AT762" s="99"/>
      <c r="AU762" s="99"/>
      <c r="AV762" s="99"/>
      <c r="AW762" s="99"/>
      <c r="AX762" s="99"/>
      <c r="AY762" s="99"/>
      <c r="AZ762" s="99"/>
      <c r="BA762" s="99"/>
    </row>
    <row r="763" spans="1:53" ht="15.75" customHeight="1" x14ac:dyDescent="0.25">
      <c r="A763" s="99"/>
      <c r="B763" s="100"/>
      <c r="C763" s="99"/>
      <c r="D763" s="99"/>
      <c r="E763" s="160"/>
      <c r="F763" s="99"/>
      <c r="G763" s="99"/>
      <c r="H763" s="99"/>
      <c r="I763" s="99"/>
      <c r="J763" s="161"/>
      <c r="K763" s="161"/>
      <c r="L763" s="161"/>
      <c r="M763" s="161"/>
      <c r="N763" s="99"/>
      <c r="O763" s="99"/>
      <c r="P763" s="161"/>
      <c r="Q763" s="161"/>
      <c r="R763" s="161"/>
      <c r="S763" s="161"/>
      <c r="T763" s="161"/>
      <c r="U763" s="161"/>
      <c r="V763" s="161"/>
      <c r="W763" s="161"/>
      <c r="X763" s="161"/>
      <c r="Y763" s="161"/>
      <c r="Z763" s="99"/>
      <c r="AA763" s="99"/>
      <c r="AB763" s="99"/>
      <c r="AC763" s="99"/>
      <c r="AD763" s="99"/>
      <c r="AE763" s="99"/>
      <c r="AF763" s="99"/>
      <c r="AG763" s="99"/>
      <c r="AH763" s="99"/>
      <c r="AI763" s="99"/>
      <c r="AJ763" s="99"/>
      <c r="AK763" s="99"/>
      <c r="AL763" s="99"/>
      <c r="AM763" s="99"/>
      <c r="AN763" s="99"/>
      <c r="AO763" s="99"/>
      <c r="AP763" s="99"/>
      <c r="AQ763" s="99"/>
      <c r="AR763" s="99"/>
      <c r="AS763" s="99"/>
      <c r="AT763" s="99"/>
      <c r="AU763" s="99"/>
      <c r="AV763" s="99"/>
      <c r="AW763" s="99"/>
      <c r="AX763" s="99"/>
      <c r="AY763" s="99"/>
      <c r="AZ763" s="99"/>
      <c r="BA763" s="99"/>
    </row>
    <row r="764" spans="1:53" ht="15.75" customHeight="1" x14ac:dyDescent="0.25">
      <c r="A764" s="99"/>
      <c r="B764" s="100"/>
      <c r="C764" s="99"/>
      <c r="D764" s="99"/>
      <c r="E764" s="160"/>
      <c r="F764" s="99"/>
      <c r="G764" s="99"/>
      <c r="H764" s="99"/>
      <c r="I764" s="99"/>
      <c r="J764" s="161"/>
      <c r="K764" s="161"/>
      <c r="L764" s="161"/>
      <c r="M764" s="161"/>
      <c r="N764" s="99"/>
      <c r="O764" s="99"/>
      <c r="P764" s="161"/>
      <c r="Q764" s="161"/>
      <c r="R764" s="161"/>
      <c r="S764" s="161"/>
      <c r="T764" s="161"/>
      <c r="U764" s="161"/>
      <c r="V764" s="161"/>
      <c r="W764" s="161"/>
      <c r="X764" s="161"/>
      <c r="Y764" s="161"/>
      <c r="Z764" s="99"/>
      <c r="AA764" s="99"/>
      <c r="AB764" s="99"/>
      <c r="AC764" s="99"/>
      <c r="AD764" s="99"/>
      <c r="AE764" s="99"/>
      <c r="AF764" s="99"/>
      <c r="AG764" s="99"/>
      <c r="AH764" s="99"/>
      <c r="AI764" s="99"/>
      <c r="AJ764" s="99"/>
      <c r="AK764" s="99"/>
      <c r="AL764" s="99"/>
      <c r="AM764" s="99"/>
      <c r="AN764" s="99"/>
      <c r="AO764" s="99"/>
      <c r="AP764" s="99"/>
      <c r="AQ764" s="99"/>
      <c r="AR764" s="99"/>
      <c r="AS764" s="99"/>
      <c r="AT764" s="99"/>
      <c r="AU764" s="99"/>
      <c r="AV764" s="99"/>
      <c r="AW764" s="99"/>
      <c r="AX764" s="99"/>
      <c r="AY764" s="99"/>
      <c r="AZ764" s="99"/>
      <c r="BA764" s="99"/>
    </row>
    <row r="765" spans="1:53" ht="15.75" customHeight="1" x14ac:dyDescent="0.25">
      <c r="A765" s="99"/>
      <c r="B765" s="100"/>
      <c r="C765" s="99"/>
      <c r="D765" s="99"/>
      <c r="E765" s="160"/>
      <c r="F765" s="99"/>
      <c r="G765" s="99"/>
      <c r="H765" s="99"/>
      <c r="I765" s="99"/>
      <c r="J765" s="161"/>
      <c r="K765" s="161"/>
      <c r="L765" s="161"/>
      <c r="M765" s="161"/>
      <c r="N765" s="99"/>
      <c r="O765" s="99"/>
      <c r="P765" s="161"/>
      <c r="Q765" s="161"/>
      <c r="R765" s="161"/>
      <c r="S765" s="161"/>
      <c r="T765" s="161"/>
      <c r="U765" s="161"/>
      <c r="V765" s="161"/>
      <c r="W765" s="161"/>
      <c r="X765" s="161"/>
      <c r="Y765" s="161"/>
      <c r="Z765" s="99"/>
      <c r="AA765" s="99"/>
      <c r="AB765" s="99"/>
      <c r="AC765" s="99"/>
      <c r="AD765" s="99"/>
      <c r="AE765" s="99"/>
      <c r="AF765" s="99"/>
      <c r="AG765" s="99"/>
      <c r="AH765" s="99"/>
      <c r="AI765" s="99"/>
      <c r="AJ765" s="99"/>
      <c r="AK765" s="99"/>
      <c r="AL765" s="99"/>
      <c r="AM765" s="99"/>
      <c r="AN765" s="99"/>
      <c r="AO765" s="99"/>
      <c r="AP765" s="99"/>
      <c r="AQ765" s="99"/>
      <c r="AR765" s="99"/>
      <c r="AS765" s="99"/>
      <c r="AT765" s="99"/>
      <c r="AU765" s="99"/>
      <c r="AV765" s="99"/>
      <c r="AW765" s="99"/>
      <c r="AX765" s="99"/>
      <c r="AY765" s="99"/>
      <c r="AZ765" s="99"/>
      <c r="BA765" s="99"/>
    </row>
    <row r="766" spans="1:53" ht="15.75" customHeight="1" x14ac:dyDescent="0.25">
      <c r="A766" s="99"/>
      <c r="B766" s="100"/>
      <c r="C766" s="99"/>
      <c r="D766" s="99"/>
      <c r="E766" s="160"/>
      <c r="F766" s="99"/>
      <c r="G766" s="99"/>
      <c r="H766" s="99"/>
      <c r="I766" s="99"/>
      <c r="J766" s="161"/>
      <c r="K766" s="161"/>
      <c r="L766" s="161"/>
      <c r="M766" s="161"/>
      <c r="N766" s="99"/>
      <c r="O766" s="99"/>
      <c r="P766" s="161"/>
      <c r="Q766" s="161"/>
      <c r="R766" s="161"/>
      <c r="S766" s="161"/>
      <c r="T766" s="161"/>
      <c r="U766" s="161"/>
      <c r="V766" s="161"/>
      <c r="W766" s="161"/>
      <c r="X766" s="161"/>
      <c r="Y766" s="161"/>
      <c r="Z766" s="99"/>
      <c r="AA766" s="99"/>
      <c r="AB766" s="99"/>
      <c r="AC766" s="99"/>
      <c r="AD766" s="99"/>
      <c r="AE766" s="99"/>
      <c r="AF766" s="99"/>
      <c r="AG766" s="99"/>
      <c r="AH766" s="99"/>
      <c r="AI766" s="99"/>
      <c r="AJ766" s="99"/>
      <c r="AK766" s="99"/>
      <c r="AL766" s="99"/>
      <c r="AM766" s="99"/>
      <c r="AN766" s="99"/>
      <c r="AO766" s="99"/>
      <c r="AP766" s="99"/>
      <c r="AQ766" s="99"/>
      <c r="AR766" s="99"/>
      <c r="AS766" s="99"/>
      <c r="AT766" s="99"/>
      <c r="AU766" s="99"/>
      <c r="AV766" s="99"/>
      <c r="AW766" s="99"/>
      <c r="AX766" s="99"/>
      <c r="AY766" s="99"/>
      <c r="AZ766" s="99"/>
      <c r="BA766" s="99"/>
    </row>
    <row r="767" spans="1:53" ht="15.75" customHeight="1" x14ac:dyDescent="0.25">
      <c r="A767" s="99"/>
      <c r="B767" s="100"/>
      <c r="C767" s="99"/>
      <c r="D767" s="99"/>
      <c r="E767" s="160"/>
      <c r="F767" s="99"/>
      <c r="G767" s="99"/>
      <c r="H767" s="99"/>
      <c r="I767" s="99"/>
      <c r="J767" s="161"/>
      <c r="K767" s="161"/>
      <c r="L767" s="161"/>
      <c r="M767" s="161"/>
      <c r="N767" s="99"/>
      <c r="O767" s="99"/>
      <c r="P767" s="161"/>
      <c r="Q767" s="161"/>
      <c r="R767" s="161"/>
      <c r="S767" s="161"/>
      <c r="T767" s="161"/>
      <c r="U767" s="161"/>
      <c r="V767" s="161"/>
      <c r="W767" s="161"/>
      <c r="X767" s="161"/>
      <c r="Y767" s="161"/>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row>
    <row r="768" spans="1:53" ht="15.75" customHeight="1" x14ac:dyDescent="0.25">
      <c r="A768" s="99"/>
      <c r="B768" s="100"/>
      <c r="C768" s="99"/>
      <c r="D768" s="99"/>
      <c r="E768" s="160"/>
      <c r="F768" s="99"/>
      <c r="G768" s="99"/>
      <c r="H768" s="99"/>
      <c r="I768" s="99"/>
      <c r="J768" s="161"/>
      <c r="K768" s="161"/>
      <c r="L768" s="161"/>
      <c r="M768" s="161"/>
      <c r="N768" s="99"/>
      <c r="O768" s="99"/>
      <c r="P768" s="161"/>
      <c r="Q768" s="161"/>
      <c r="R768" s="161"/>
      <c r="S768" s="161"/>
      <c r="T768" s="161"/>
      <c r="U768" s="161"/>
      <c r="V768" s="161"/>
      <c r="W768" s="161"/>
      <c r="X768" s="161"/>
      <c r="Y768" s="161"/>
      <c r="Z768" s="99"/>
      <c r="AA768" s="99"/>
      <c r="AB768" s="99"/>
      <c r="AC768" s="99"/>
      <c r="AD768" s="99"/>
      <c r="AE768" s="99"/>
      <c r="AF768" s="99"/>
      <c r="AG768" s="99"/>
      <c r="AH768" s="99"/>
      <c r="AI768" s="99"/>
      <c r="AJ768" s="99"/>
      <c r="AK768" s="99"/>
      <c r="AL768" s="99"/>
      <c r="AM768" s="99"/>
      <c r="AN768" s="99"/>
      <c r="AO768" s="99"/>
      <c r="AP768" s="99"/>
      <c r="AQ768" s="99"/>
      <c r="AR768" s="99"/>
      <c r="AS768" s="99"/>
      <c r="AT768" s="99"/>
      <c r="AU768" s="99"/>
      <c r="AV768" s="99"/>
      <c r="AW768" s="99"/>
      <c r="AX768" s="99"/>
      <c r="AY768" s="99"/>
      <c r="AZ768" s="99"/>
      <c r="BA768" s="99"/>
    </row>
    <row r="769" spans="1:53" ht="15.75" customHeight="1" x14ac:dyDescent="0.25">
      <c r="A769" s="99"/>
      <c r="B769" s="100"/>
      <c r="C769" s="99"/>
      <c r="D769" s="99"/>
      <c r="E769" s="160"/>
      <c r="F769" s="99"/>
      <c r="G769" s="99"/>
      <c r="H769" s="99"/>
      <c r="I769" s="99"/>
      <c r="J769" s="161"/>
      <c r="K769" s="161"/>
      <c r="L769" s="161"/>
      <c r="M769" s="161"/>
      <c r="N769" s="99"/>
      <c r="O769" s="99"/>
      <c r="P769" s="161"/>
      <c r="Q769" s="161"/>
      <c r="R769" s="161"/>
      <c r="S769" s="161"/>
      <c r="T769" s="161"/>
      <c r="U769" s="161"/>
      <c r="V769" s="161"/>
      <c r="W769" s="161"/>
      <c r="X769" s="161"/>
      <c r="Y769" s="161"/>
      <c r="Z769" s="99"/>
      <c r="AA769" s="99"/>
      <c r="AB769" s="99"/>
      <c r="AC769" s="99"/>
      <c r="AD769" s="99"/>
      <c r="AE769" s="99"/>
      <c r="AF769" s="99"/>
      <c r="AG769" s="99"/>
      <c r="AH769" s="99"/>
      <c r="AI769" s="99"/>
      <c r="AJ769" s="99"/>
      <c r="AK769" s="99"/>
      <c r="AL769" s="99"/>
      <c r="AM769" s="99"/>
      <c r="AN769" s="99"/>
      <c r="AO769" s="99"/>
      <c r="AP769" s="99"/>
      <c r="AQ769" s="99"/>
      <c r="AR769" s="99"/>
      <c r="AS769" s="99"/>
      <c r="AT769" s="99"/>
      <c r="AU769" s="99"/>
      <c r="AV769" s="99"/>
      <c r="AW769" s="99"/>
      <c r="AX769" s="99"/>
      <c r="AY769" s="99"/>
      <c r="AZ769" s="99"/>
      <c r="BA769" s="99"/>
    </row>
    <row r="770" spans="1:53" ht="15.75" customHeight="1" x14ac:dyDescent="0.25">
      <c r="A770" s="99"/>
      <c r="B770" s="100"/>
      <c r="C770" s="99"/>
      <c r="D770" s="99"/>
      <c r="E770" s="160"/>
      <c r="F770" s="99"/>
      <c r="G770" s="99"/>
      <c r="H770" s="99"/>
      <c r="I770" s="99"/>
      <c r="J770" s="161"/>
      <c r="K770" s="161"/>
      <c r="L770" s="161"/>
      <c r="M770" s="161"/>
      <c r="N770" s="99"/>
      <c r="O770" s="99"/>
      <c r="P770" s="161"/>
      <c r="Q770" s="161"/>
      <c r="R770" s="161"/>
      <c r="S770" s="161"/>
      <c r="T770" s="161"/>
      <c r="U770" s="161"/>
      <c r="V770" s="161"/>
      <c r="W770" s="161"/>
      <c r="X770" s="161"/>
      <c r="Y770" s="161"/>
      <c r="Z770" s="99"/>
      <c r="AA770" s="99"/>
      <c r="AB770" s="99"/>
      <c r="AC770" s="99"/>
      <c r="AD770" s="99"/>
      <c r="AE770" s="99"/>
      <c r="AF770" s="99"/>
      <c r="AG770" s="99"/>
      <c r="AH770" s="99"/>
      <c r="AI770" s="99"/>
      <c r="AJ770" s="99"/>
      <c r="AK770" s="99"/>
      <c r="AL770" s="99"/>
      <c r="AM770" s="99"/>
      <c r="AN770" s="99"/>
      <c r="AO770" s="99"/>
      <c r="AP770" s="99"/>
      <c r="AQ770" s="99"/>
      <c r="AR770" s="99"/>
      <c r="AS770" s="99"/>
      <c r="AT770" s="99"/>
      <c r="AU770" s="99"/>
      <c r="AV770" s="99"/>
      <c r="AW770" s="99"/>
      <c r="AX770" s="99"/>
      <c r="AY770" s="99"/>
      <c r="AZ770" s="99"/>
      <c r="BA770" s="99"/>
    </row>
    <row r="771" spans="1:53" ht="15.75" customHeight="1" x14ac:dyDescent="0.25">
      <c r="A771" s="99"/>
      <c r="B771" s="100"/>
      <c r="C771" s="99"/>
      <c r="D771" s="99"/>
      <c r="E771" s="160"/>
      <c r="F771" s="99"/>
      <c r="G771" s="99"/>
      <c r="H771" s="99"/>
      <c r="I771" s="99"/>
      <c r="J771" s="161"/>
      <c r="K771" s="161"/>
      <c r="L771" s="161"/>
      <c r="M771" s="161"/>
      <c r="N771" s="99"/>
      <c r="O771" s="99"/>
      <c r="P771" s="161"/>
      <c r="Q771" s="161"/>
      <c r="R771" s="161"/>
      <c r="S771" s="161"/>
      <c r="T771" s="161"/>
      <c r="U771" s="161"/>
      <c r="V771" s="161"/>
      <c r="W771" s="161"/>
      <c r="X771" s="161"/>
      <c r="Y771" s="161"/>
      <c r="Z771" s="99"/>
      <c r="AA771" s="99"/>
      <c r="AB771" s="99"/>
      <c r="AC771" s="99"/>
      <c r="AD771" s="99"/>
      <c r="AE771" s="99"/>
      <c r="AF771" s="99"/>
      <c r="AG771" s="99"/>
      <c r="AH771" s="99"/>
      <c r="AI771" s="99"/>
      <c r="AJ771" s="99"/>
      <c r="AK771" s="99"/>
      <c r="AL771" s="99"/>
      <c r="AM771" s="99"/>
      <c r="AN771" s="99"/>
      <c r="AO771" s="99"/>
      <c r="AP771" s="99"/>
      <c r="AQ771" s="99"/>
      <c r="AR771" s="99"/>
      <c r="AS771" s="99"/>
      <c r="AT771" s="99"/>
      <c r="AU771" s="99"/>
      <c r="AV771" s="99"/>
      <c r="AW771" s="99"/>
      <c r="AX771" s="99"/>
      <c r="AY771" s="99"/>
      <c r="AZ771" s="99"/>
      <c r="BA771" s="99"/>
    </row>
    <row r="772" spans="1:53" ht="15.75" customHeight="1" x14ac:dyDescent="0.25">
      <c r="A772" s="99"/>
      <c r="B772" s="100"/>
      <c r="C772" s="99"/>
      <c r="D772" s="99"/>
      <c r="E772" s="160"/>
      <c r="F772" s="99"/>
      <c r="G772" s="99"/>
      <c r="H772" s="99"/>
      <c r="I772" s="99"/>
      <c r="J772" s="161"/>
      <c r="K772" s="161"/>
      <c r="L772" s="161"/>
      <c r="M772" s="161"/>
      <c r="N772" s="99"/>
      <c r="O772" s="99"/>
      <c r="P772" s="161"/>
      <c r="Q772" s="161"/>
      <c r="R772" s="161"/>
      <c r="S772" s="161"/>
      <c r="T772" s="161"/>
      <c r="U772" s="161"/>
      <c r="V772" s="161"/>
      <c r="W772" s="161"/>
      <c r="X772" s="161"/>
      <c r="Y772" s="161"/>
      <c r="Z772" s="99"/>
      <c r="AA772" s="99"/>
      <c r="AB772" s="99"/>
      <c r="AC772" s="99"/>
      <c r="AD772" s="99"/>
      <c r="AE772" s="99"/>
      <c r="AF772" s="99"/>
      <c r="AG772" s="99"/>
      <c r="AH772" s="99"/>
      <c r="AI772" s="99"/>
      <c r="AJ772" s="99"/>
      <c r="AK772" s="99"/>
      <c r="AL772" s="99"/>
      <c r="AM772" s="99"/>
      <c r="AN772" s="99"/>
      <c r="AO772" s="99"/>
      <c r="AP772" s="99"/>
      <c r="AQ772" s="99"/>
      <c r="AR772" s="99"/>
      <c r="AS772" s="99"/>
      <c r="AT772" s="99"/>
      <c r="AU772" s="99"/>
      <c r="AV772" s="99"/>
      <c r="AW772" s="99"/>
      <c r="AX772" s="99"/>
      <c r="AY772" s="99"/>
      <c r="AZ772" s="99"/>
      <c r="BA772" s="99"/>
    </row>
    <row r="773" spans="1:53" ht="15.75" customHeight="1" x14ac:dyDescent="0.25">
      <c r="A773" s="99"/>
      <c r="B773" s="100"/>
      <c r="C773" s="99"/>
      <c r="D773" s="99"/>
      <c r="E773" s="160"/>
      <c r="F773" s="99"/>
      <c r="G773" s="99"/>
      <c r="H773" s="99"/>
      <c r="I773" s="99"/>
      <c r="J773" s="161"/>
      <c r="K773" s="161"/>
      <c r="L773" s="161"/>
      <c r="M773" s="161"/>
      <c r="N773" s="99"/>
      <c r="O773" s="99"/>
      <c r="P773" s="161"/>
      <c r="Q773" s="161"/>
      <c r="R773" s="161"/>
      <c r="S773" s="161"/>
      <c r="T773" s="161"/>
      <c r="U773" s="161"/>
      <c r="V773" s="161"/>
      <c r="W773" s="161"/>
      <c r="X773" s="161"/>
      <c r="Y773" s="161"/>
      <c r="Z773" s="99"/>
      <c r="AA773" s="99"/>
      <c r="AB773" s="99"/>
      <c r="AC773" s="99"/>
      <c r="AD773" s="99"/>
      <c r="AE773" s="99"/>
      <c r="AF773" s="99"/>
      <c r="AG773" s="99"/>
      <c r="AH773" s="99"/>
      <c r="AI773" s="99"/>
      <c r="AJ773" s="99"/>
      <c r="AK773" s="99"/>
      <c r="AL773" s="99"/>
      <c r="AM773" s="99"/>
      <c r="AN773" s="99"/>
      <c r="AO773" s="99"/>
      <c r="AP773" s="99"/>
      <c r="AQ773" s="99"/>
      <c r="AR773" s="99"/>
      <c r="AS773" s="99"/>
      <c r="AT773" s="99"/>
      <c r="AU773" s="99"/>
      <c r="AV773" s="99"/>
      <c r="AW773" s="99"/>
      <c r="AX773" s="99"/>
      <c r="AY773" s="99"/>
      <c r="AZ773" s="99"/>
      <c r="BA773" s="99"/>
    </row>
    <row r="774" spans="1:53" ht="15.75" customHeight="1" x14ac:dyDescent="0.25">
      <c r="A774" s="99"/>
      <c r="B774" s="100"/>
      <c r="C774" s="99"/>
      <c r="D774" s="99"/>
      <c r="E774" s="160"/>
      <c r="F774" s="99"/>
      <c r="G774" s="99"/>
      <c r="H774" s="99"/>
      <c r="I774" s="99"/>
      <c r="J774" s="161"/>
      <c r="K774" s="161"/>
      <c r="L774" s="161"/>
      <c r="M774" s="161"/>
      <c r="N774" s="99"/>
      <c r="O774" s="99"/>
      <c r="P774" s="161"/>
      <c r="Q774" s="161"/>
      <c r="R774" s="161"/>
      <c r="S774" s="161"/>
      <c r="T774" s="161"/>
      <c r="U774" s="161"/>
      <c r="V774" s="161"/>
      <c r="W774" s="161"/>
      <c r="X774" s="161"/>
      <c r="Y774" s="161"/>
      <c r="Z774" s="99"/>
      <c r="AA774" s="99"/>
      <c r="AB774" s="99"/>
      <c r="AC774" s="99"/>
      <c r="AD774" s="99"/>
      <c r="AE774" s="99"/>
      <c r="AF774" s="99"/>
      <c r="AG774" s="99"/>
      <c r="AH774" s="99"/>
      <c r="AI774" s="99"/>
      <c r="AJ774" s="99"/>
      <c r="AK774" s="99"/>
      <c r="AL774" s="99"/>
      <c r="AM774" s="99"/>
      <c r="AN774" s="99"/>
      <c r="AO774" s="99"/>
      <c r="AP774" s="99"/>
      <c r="AQ774" s="99"/>
      <c r="AR774" s="99"/>
      <c r="AS774" s="99"/>
      <c r="AT774" s="99"/>
      <c r="AU774" s="99"/>
      <c r="AV774" s="99"/>
      <c r="AW774" s="99"/>
      <c r="AX774" s="99"/>
      <c r="AY774" s="99"/>
      <c r="AZ774" s="99"/>
      <c r="BA774" s="99"/>
    </row>
    <row r="775" spans="1:53" ht="15.75" customHeight="1" x14ac:dyDescent="0.25">
      <c r="A775" s="99"/>
      <c r="B775" s="100"/>
      <c r="C775" s="99"/>
      <c r="D775" s="99"/>
      <c r="E775" s="160"/>
      <c r="F775" s="99"/>
      <c r="G775" s="99"/>
      <c r="H775" s="99"/>
      <c r="I775" s="99"/>
      <c r="J775" s="161"/>
      <c r="K775" s="161"/>
      <c r="L775" s="161"/>
      <c r="M775" s="161"/>
      <c r="N775" s="99"/>
      <c r="O775" s="99"/>
      <c r="P775" s="161"/>
      <c r="Q775" s="161"/>
      <c r="R775" s="161"/>
      <c r="S775" s="161"/>
      <c r="T775" s="161"/>
      <c r="U775" s="161"/>
      <c r="V775" s="161"/>
      <c r="W775" s="161"/>
      <c r="X775" s="161"/>
      <c r="Y775" s="161"/>
      <c r="Z775" s="99"/>
      <c r="AA775" s="99"/>
      <c r="AB775" s="99"/>
      <c r="AC775" s="99"/>
      <c r="AD775" s="99"/>
      <c r="AE775" s="99"/>
      <c r="AF775" s="99"/>
      <c r="AG775" s="99"/>
      <c r="AH775" s="99"/>
      <c r="AI775" s="99"/>
      <c r="AJ775" s="99"/>
      <c r="AK775" s="99"/>
      <c r="AL775" s="99"/>
      <c r="AM775" s="99"/>
      <c r="AN775" s="99"/>
      <c r="AO775" s="99"/>
      <c r="AP775" s="99"/>
      <c r="AQ775" s="99"/>
      <c r="AR775" s="99"/>
      <c r="AS775" s="99"/>
      <c r="AT775" s="99"/>
      <c r="AU775" s="99"/>
      <c r="AV775" s="99"/>
      <c r="AW775" s="99"/>
      <c r="AX775" s="99"/>
      <c r="AY775" s="99"/>
      <c r="AZ775" s="99"/>
      <c r="BA775" s="99"/>
    </row>
    <row r="776" spans="1:53" ht="15.75" customHeight="1" x14ac:dyDescent="0.25">
      <c r="A776" s="99"/>
      <c r="B776" s="100"/>
      <c r="C776" s="99"/>
      <c r="D776" s="99"/>
      <c r="E776" s="160"/>
      <c r="F776" s="99"/>
      <c r="G776" s="99"/>
      <c r="H776" s="99"/>
      <c r="I776" s="99"/>
      <c r="J776" s="161"/>
      <c r="K776" s="161"/>
      <c r="L776" s="161"/>
      <c r="M776" s="161"/>
      <c r="N776" s="99"/>
      <c r="O776" s="99"/>
      <c r="P776" s="161"/>
      <c r="Q776" s="161"/>
      <c r="R776" s="161"/>
      <c r="S776" s="161"/>
      <c r="T776" s="161"/>
      <c r="U776" s="161"/>
      <c r="V776" s="161"/>
      <c r="W776" s="161"/>
      <c r="X776" s="161"/>
      <c r="Y776" s="161"/>
      <c r="Z776" s="99"/>
      <c r="AA776" s="99"/>
      <c r="AB776" s="99"/>
      <c r="AC776" s="99"/>
      <c r="AD776" s="99"/>
      <c r="AE776" s="99"/>
      <c r="AF776" s="99"/>
      <c r="AG776" s="99"/>
      <c r="AH776" s="99"/>
      <c r="AI776" s="99"/>
      <c r="AJ776" s="99"/>
      <c r="AK776" s="99"/>
      <c r="AL776" s="99"/>
      <c r="AM776" s="99"/>
      <c r="AN776" s="99"/>
      <c r="AO776" s="99"/>
      <c r="AP776" s="99"/>
      <c r="AQ776" s="99"/>
      <c r="AR776" s="99"/>
      <c r="AS776" s="99"/>
      <c r="AT776" s="99"/>
      <c r="AU776" s="99"/>
      <c r="AV776" s="99"/>
      <c r="AW776" s="99"/>
      <c r="AX776" s="99"/>
      <c r="AY776" s="99"/>
      <c r="AZ776" s="99"/>
      <c r="BA776" s="99"/>
    </row>
    <row r="777" spans="1:53" ht="15.75" customHeight="1" x14ac:dyDescent="0.25">
      <c r="A777" s="99"/>
      <c r="B777" s="100"/>
      <c r="C777" s="99"/>
      <c r="D777" s="99"/>
      <c r="E777" s="160"/>
      <c r="F777" s="99"/>
      <c r="G777" s="99"/>
      <c r="H777" s="99"/>
      <c r="I777" s="99"/>
      <c r="J777" s="161"/>
      <c r="K777" s="161"/>
      <c r="L777" s="161"/>
      <c r="M777" s="161"/>
      <c r="N777" s="99"/>
      <c r="O777" s="99"/>
      <c r="P777" s="161"/>
      <c r="Q777" s="161"/>
      <c r="R777" s="161"/>
      <c r="S777" s="161"/>
      <c r="T777" s="161"/>
      <c r="U777" s="161"/>
      <c r="V777" s="161"/>
      <c r="W777" s="161"/>
      <c r="X777" s="161"/>
      <c r="Y777" s="161"/>
      <c r="Z777" s="99"/>
      <c r="AA777" s="99"/>
      <c r="AB777" s="99"/>
      <c r="AC777" s="99"/>
      <c r="AD777" s="99"/>
      <c r="AE777" s="99"/>
      <c r="AF777" s="99"/>
      <c r="AG777" s="99"/>
      <c r="AH777" s="99"/>
      <c r="AI777" s="99"/>
      <c r="AJ777" s="99"/>
      <c r="AK777" s="99"/>
      <c r="AL777" s="99"/>
      <c r="AM777" s="99"/>
      <c r="AN777" s="99"/>
      <c r="AO777" s="99"/>
      <c r="AP777" s="99"/>
      <c r="AQ777" s="99"/>
      <c r="AR777" s="99"/>
      <c r="AS777" s="99"/>
      <c r="AT777" s="99"/>
      <c r="AU777" s="99"/>
      <c r="AV777" s="99"/>
      <c r="AW777" s="99"/>
      <c r="AX777" s="99"/>
      <c r="AY777" s="99"/>
      <c r="AZ777" s="99"/>
      <c r="BA777" s="99"/>
    </row>
    <row r="778" spans="1:53" ht="15.75" customHeight="1" x14ac:dyDescent="0.25">
      <c r="A778" s="99"/>
      <c r="B778" s="100"/>
      <c r="C778" s="99"/>
      <c r="D778" s="99"/>
      <c r="E778" s="160"/>
      <c r="F778" s="99"/>
      <c r="G778" s="99"/>
      <c r="H778" s="99"/>
      <c r="I778" s="99"/>
      <c r="J778" s="161"/>
      <c r="K778" s="161"/>
      <c r="L778" s="161"/>
      <c r="M778" s="161"/>
      <c r="N778" s="99"/>
      <c r="O778" s="99"/>
      <c r="P778" s="161"/>
      <c r="Q778" s="161"/>
      <c r="R778" s="161"/>
      <c r="S778" s="161"/>
      <c r="T778" s="161"/>
      <c r="U778" s="161"/>
      <c r="V778" s="161"/>
      <c r="W778" s="161"/>
      <c r="X778" s="161"/>
      <c r="Y778" s="161"/>
      <c r="Z778" s="99"/>
      <c r="AA778" s="99"/>
      <c r="AB778" s="99"/>
      <c r="AC778" s="99"/>
      <c r="AD778" s="99"/>
      <c r="AE778" s="99"/>
      <c r="AF778" s="99"/>
      <c r="AG778" s="99"/>
      <c r="AH778" s="99"/>
      <c r="AI778" s="99"/>
      <c r="AJ778" s="99"/>
      <c r="AK778" s="99"/>
      <c r="AL778" s="99"/>
      <c r="AM778" s="99"/>
      <c r="AN778" s="99"/>
      <c r="AO778" s="99"/>
      <c r="AP778" s="99"/>
      <c r="AQ778" s="99"/>
      <c r="AR778" s="99"/>
      <c r="AS778" s="99"/>
      <c r="AT778" s="99"/>
      <c r="AU778" s="99"/>
      <c r="AV778" s="99"/>
      <c r="AW778" s="99"/>
      <c r="AX778" s="99"/>
      <c r="AY778" s="99"/>
      <c r="AZ778" s="99"/>
      <c r="BA778" s="99"/>
    </row>
    <row r="779" spans="1:53" ht="15.75" customHeight="1" x14ac:dyDescent="0.25">
      <c r="A779" s="99"/>
      <c r="B779" s="100"/>
      <c r="C779" s="99"/>
      <c r="D779" s="99"/>
      <c r="E779" s="160"/>
      <c r="F779" s="99"/>
      <c r="G779" s="99"/>
      <c r="H779" s="99"/>
      <c r="I779" s="99"/>
      <c r="J779" s="161"/>
      <c r="K779" s="161"/>
      <c r="L779" s="161"/>
      <c r="M779" s="161"/>
      <c r="N779" s="99"/>
      <c r="O779" s="99"/>
      <c r="P779" s="161"/>
      <c r="Q779" s="161"/>
      <c r="R779" s="161"/>
      <c r="S779" s="161"/>
      <c r="T779" s="161"/>
      <c r="U779" s="161"/>
      <c r="V779" s="161"/>
      <c r="W779" s="161"/>
      <c r="X779" s="161"/>
      <c r="Y779" s="161"/>
      <c r="Z779" s="99"/>
      <c r="AA779" s="99"/>
      <c r="AB779" s="99"/>
      <c r="AC779" s="99"/>
      <c r="AD779" s="99"/>
      <c r="AE779" s="99"/>
      <c r="AF779" s="99"/>
      <c r="AG779" s="99"/>
      <c r="AH779" s="99"/>
      <c r="AI779" s="99"/>
      <c r="AJ779" s="99"/>
      <c r="AK779" s="99"/>
      <c r="AL779" s="99"/>
      <c r="AM779" s="99"/>
      <c r="AN779" s="99"/>
      <c r="AO779" s="99"/>
      <c r="AP779" s="99"/>
      <c r="AQ779" s="99"/>
      <c r="AR779" s="99"/>
      <c r="AS779" s="99"/>
      <c r="AT779" s="99"/>
      <c r="AU779" s="99"/>
      <c r="AV779" s="99"/>
      <c r="AW779" s="99"/>
      <c r="AX779" s="99"/>
      <c r="AY779" s="99"/>
      <c r="AZ779" s="99"/>
      <c r="BA779" s="99"/>
    </row>
    <row r="780" spans="1:53" ht="15.75" customHeight="1" x14ac:dyDescent="0.25">
      <c r="A780" s="99"/>
      <c r="B780" s="100"/>
      <c r="C780" s="99"/>
      <c r="D780" s="99"/>
      <c r="E780" s="160"/>
      <c r="F780" s="99"/>
      <c r="G780" s="99"/>
      <c r="H780" s="99"/>
      <c r="I780" s="99"/>
      <c r="J780" s="161"/>
      <c r="K780" s="161"/>
      <c r="L780" s="161"/>
      <c r="M780" s="161"/>
      <c r="N780" s="99"/>
      <c r="O780" s="99"/>
      <c r="P780" s="161"/>
      <c r="Q780" s="161"/>
      <c r="R780" s="161"/>
      <c r="S780" s="161"/>
      <c r="T780" s="161"/>
      <c r="U780" s="161"/>
      <c r="V780" s="161"/>
      <c r="W780" s="161"/>
      <c r="X780" s="161"/>
      <c r="Y780" s="161"/>
      <c r="Z780" s="99"/>
      <c r="AA780" s="99"/>
      <c r="AB780" s="99"/>
      <c r="AC780" s="99"/>
      <c r="AD780" s="99"/>
      <c r="AE780" s="99"/>
      <c r="AF780" s="99"/>
      <c r="AG780" s="99"/>
      <c r="AH780" s="99"/>
      <c r="AI780" s="99"/>
      <c r="AJ780" s="99"/>
      <c r="AK780" s="99"/>
      <c r="AL780" s="99"/>
      <c r="AM780" s="99"/>
      <c r="AN780" s="99"/>
      <c r="AO780" s="99"/>
      <c r="AP780" s="99"/>
      <c r="AQ780" s="99"/>
      <c r="AR780" s="99"/>
      <c r="AS780" s="99"/>
      <c r="AT780" s="99"/>
      <c r="AU780" s="99"/>
      <c r="AV780" s="99"/>
      <c r="AW780" s="99"/>
      <c r="AX780" s="99"/>
      <c r="AY780" s="99"/>
      <c r="AZ780" s="99"/>
      <c r="BA780" s="99"/>
    </row>
    <row r="781" spans="1:53" ht="15.75" customHeight="1" x14ac:dyDescent="0.25">
      <c r="A781" s="99"/>
      <c r="B781" s="100"/>
      <c r="C781" s="99"/>
      <c r="D781" s="99"/>
      <c r="E781" s="160"/>
      <c r="F781" s="99"/>
      <c r="G781" s="99"/>
      <c r="H781" s="99"/>
      <c r="I781" s="99"/>
      <c r="J781" s="161"/>
      <c r="K781" s="161"/>
      <c r="L781" s="161"/>
      <c r="M781" s="161"/>
      <c r="N781" s="99"/>
      <c r="O781" s="99"/>
      <c r="P781" s="161"/>
      <c r="Q781" s="161"/>
      <c r="R781" s="161"/>
      <c r="S781" s="161"/>
      <c r="T781" s="161"/>
      <c r="U781" s="161"/>
      <c r="V781" s="161"/>
      <c r="W781" s="161"/>
      <c r="X781" s="161"/>
      <c r="Y781" s="161"/>
      <c r="Z781" s="99"/>
      <c r="AA781" s="99"/>
      <c r="AB781" s="99"/>
      <c r="AC781" s="99"/>
      <c r="AD781" s="99"/>
      <c r="AE781" s="99"/>
      <c r="AF781" s="99"/>
      <c r="AG781" s="99"/>
      <c r="AH781" s="99"/>
      <c r="AI781" s="99"/>
      <c r="AJ781" s="99"/>
      <c r="AK781" s="99"/>
      <c r="AL781" s="99"/>
      <c r="AM781" s="99"/>
      <c r="AN781" s="99"/>
      <c r="AO781" s="99"/>
      <c r="AP781" s="99"/>
      <c r="AQ781" s="99"/>
      <c r="AR781" s="99"/>
      <c r="AS781" s="99"/>
      <c r="AT781" s="99"/>
      <c r="AU781" s="99"/>
      <c r="AV781" s="99"/>
      <c r="AW781" s="99"/>
      <c r="AX781" s="99"/>
      <c r="AY781" s="99"/>
      <c r="AZ781" s="99"/>
      <c r="BA781" s="99"/>
    </row>
    <row r="782" spans="1:53" ht="15.75" customHeight="1" x14ac:dyDescent="0.25">
      <c r="A782" s="99"/>
      <c r="B782" s="100"/>
      <c r="C782" s="99"/>
      <c r="D782" s="99"/>
      <c r="E782" s="160"/>
      <c r="F782" s="99"/>
      <c r="G782" s="99"/>
      <c r="H782" s="99"/>
      <c r="I782" s="99"/>
      <c r="J782" s="161"/>
      <c r="K782" s="161"/>
      <c r="L782" s="161"/>
      <c r="M782" s="161"/>
      <c r="N782" s="99"/>
      <c r="O782" s="99"/>
      <c r="P782" s="161"/>
      <c r="Q782" s="161"/>
      <c r="R782" s="161"/>
      <c r="S782" s="161"/>
      <c r="T782" s="161"/>
      <c r="U782" s="161"/>
      <c r="V782" s="161"/>
      <c r="W782" s="161"/>
      <c r="X782" s="161"/>
      <c r="Y782" s="161"/>
      <c r="Z782" s="99"/>
      <c r="AA782" s="99"/>
      <c r="AB782" s="99"/>
      <c r="AC782" s="99"/>
      <c r="AD782" s="99"/>
      <c r="AE782" s="99"/>
      <c r="AF782" s="99"/>
      <c r="AG782" s="99"/>
      <c r="AH782" s="99"/>
      <c r="AI782" s="99"/>
      <c r="AJ782" s="99"/>
      <c r="AK782" s="99"/>
      <c r="AL782" s="99"/>
      <c r="AM782" s="99"/>
      <c r="AN782" s="99"/>
      <c r="AO782" s="99"/>
      <c r="AP782" s="99"/>
      <c r="AQ782" s="99"/>
      <c r="AR782" s="99"/>
      <c r="AS782" s="99"/>
      <c r="AT782" s="99"/>
      <c r="AU782" s="99"/>
      <c r="AV782" s="99"/>
      <c r="AW782" s="99"/>
      <c r="AX782" s="99"/>
      <c r="AY782" s="99"/>
      <c r="AZ782" s="99"/>
      <c r="BA782" s="99"/>
    </row>
    <row r="783" spans="1:53" ht="15.75" customHeight="1" x14ac:dyDescent="0.25">
      <c r="A783" s="99"/>
      <c r="B783" s="100"/>
      <c r="C783" s="99"/>
      <c r="D783" s="99"/>
      <c r="E783" s="160"/>
      <c r="F783" s="99"/>
      <c r="G783" s="99"/>
      <c r="H783" s="99"/>
      <c r="I783" s="99"/>
      <c r="J783" s="161"/>
      <c r="K783" s="161"/>
      <c r="L783" s="161"/>
      <c r="M783" s="161"/>
      <c r="N783" s="99"/>
      <c r="O783" s="99"/>
      <c r="P783" s="161"/>
      <c r="Q783" s="161"/>
      <c r="R783" s="161"/>
      <c r="S783" s="161"/>
      <c r="T783" s="161"/>
      <c r="U783" s="161"/>
      <c r="V783" s="161"/>
      <c r="W783" s="161"/>
      <c r="X783" s="161"/>
      <c r="Y783" s="161"/>
      <c r="Z783" s="99"/>
      <c r="AA783" s="99"/>
      <c r="AB783" s="99"/>
      <c r="AC783" s="99"/>
      <c r="AD783" s="99"/>
      <c r="AE783" s="99"/>
      <c r="AF783" s="99"/>
      <c r="AG783" s="99"/>
      <c r="AH783" s="99"/>
      <c r="AI783" s="99"/>
      <c r="AJ783" s="99"/>
      <c r="AK783" s="99"/>
      <c r="AL783" s="99"/>
      <c r="AM783" s="99"/>
      <c r="AN783" s="99"/>
      <c r="AO783" s="99"/>
      <c r="AP783" s="99"/>
      <c r="AQ783" s="99"/>
      <c r="AR783" s="99"/>
      <c r="AS783" s="99"/>
      <c r="AT783" s="99"/>
      <c r="AU783" s="99"/>
      <c r="AV783" s="99"/>
      <c r="AW783" s="99"/>
      <c r="AX783" s="99"/>
      <c r="AY783" s="99"/>
      <c r="AZ783" s="99"/>
      <c r="BA783" s="99"/>
    </row>
    <row r="784" spans="1:53" ht="15.75" customHeight="1" x14ac:dyDescent="0.25">
      <c r="A784" s="99"/>
      <c r="B784" s="100"/>
      <c r="C784" s="99"/>
      <c r="D784" s="99"/>
      <c r="E784" s="160"/>
      <c r="F784" s="99"/>
      <c r="G784" s="99"/>
      <c r="H784" s="99"/>
      <c r="I784" s="99"/>
      <c r="J784" s="161"/>
      <c r="K784" s="161"/>
      <c r="L784" s="161"/>
      <c r="M784" s="161"/>
      <c r="N784" s="99"/>
      <c r="O784" s="99"/>
      <c r="P784" s="161"/>
      <c r="Q784" s="161"/>
      <c r="R784" s="161"/>
      <c r="S784" s="161"/>
      <c r="T784" s="161"/>
      <c r="U784" s="161"/>
      <c r="V784" s="161"/>
      <c r="W784" s="161"/>
      <c r="X784" s="161"/>
      <c r="Y784" s="161"/>
      <c r="Z784" s="99"/>
      <c r="AA784" s="99"/>
      <c r="AB784" s="99"/>
      <c r="AC784" s="99"/>
      <c r="AD784" s="99"/>
      <c r="AE784" s="99"/>
      <c r="AF784" s="99"/>
      <c r="AG784" s="99"/>
      <c r="AH784" s="99"/>
      <c r="AI784" s="99"/>
      <c r="AJ784" s="99"/>
      <c r="AK784" s="99"/>
      <c r="AL784" s="99"/>
      <c r="AM784" s="99"/>
      <c r="AN784" s="99"/>
      <c r="AO784" s="99"/>
      <c r="AP784" s="99"/>
      <c r="AQ784" s="99"/>
      <c r="AR784" s="99"/>
      <c r="AS784" s="99"/>
      <c r="AT784" s="99"/>
      <c r="AU784" s="99"/>
      <c r="AV784" s="99"/>
      <c r="AW784" s="99"/>
      <c r="AX784" s="99"/>
      <c r="AY784" s="99"/>
      <c r="AZ784" s="99"/>
      <c r="BA784" s="99"/>
    </row>
    <row r="785" spans="1:53" ht="15.75" customHeight="1" x14ac:dyDescent="0.25">
      <c r="A785" s="99"/>
      <c r="B785" s="100"/>
      <c r="C785" s="99"/>
      <c r="D785" s="99"/>
      <c r="E785" s="160"/>
      <c r="F785" s="99"/>
      <c r="G785" s="99"/>
      <c r="H785" s="99"/>
      <c r="I785" s="99"/>
      <c r="J785" s="161"/>
      <c r="K785" s="161"/>
      <c r="L785" s="161"/>
      <c r="M785" s="161"/>
      <c r="N785" s="99"/>
      <c r="O785" s="99"/>
      <c r="P785" s="161"/>
      <c r="Q785" s="161"/>
      <c r="R785" s="161"/>
      <c r="S785" s="161"/>
      <c r="T785" s="161"/>
      <c r="U785" s="161"/>
      <c r="V785" s="161"/>
      <c r="W785" s="161"/>
      <c r="X785" s="161"/>
      <c r="Y785" s="161"/>
      <c r="Z785" s="99"/>
      <c r="AA785" s="99"/>
      <c r="AB785" s="99"/>
      <c r="AC785" s="99"/>
      <c r="AD785" s="99"/>
      <c r="AE785" s="99"/>
      <c r="AF785" s="99"/>
      <c r="AG785" s="99"/>
      <c r="AH785" s="99"/>
      <c r="AI785" s="99"/>
      <c r="AJ785" s="99"/>
      <c r="AK785" s="99"/>
      <c r="AL785" s="99"/>
      <c r="AM785" s="99"/>
      <c r="AN785" s="99"/>
      <c r="AO785" s="99"/>
      <c r="AP785" s="99"/>
      <c r="AQ785" s="99"/>
      <c r="AR785" s="99"/>
      <c r="AS785" s="99"/>
      <c r="AT785" s="99"/>
      <c r="AU785" s="99"/>
      <c r="AV785" s="99"/>
      <c r="AW785" s="99"/>
      <c r="AX785" s="99"/>
      <c r="AY785" s="99"/>
      <c r="AZ785" s="99"/>
      <c r="BA785" s="99"/>
    </row>
    <row r="786" spans="1:53" ht="15.75" customHeight="1" x14ac:dyDescent="0.25">
      <c r="A786" s="99"/>
      <c r="B786" s="100"/>
      <c r="C786" s="99"/>
      <c r="D786" s="99"/>
      <c r="E786" s="160"/>
      <c r="F786" s="99"/>
      <c r="G786" s="99"/>
      <c r="H786" s="99"/>
      <c r="I786" s="99"/>
      <c r="J786" s="161"/>
      <c r="K786" s="161"/>
      <c r="L786" s="161"/>
      <c r="M786" s="161"/>
      <c r="N786" s="99"/>
      <c r="O786" s="99"/>
      <c r="P786" s="161"/>
      <c r="Q786" s="161"/>
      <c r="R786" s="161"/>
      <c r="S786" s="161"/>
      <c r="T786" s="161"/>
      <c r="U786" s="161"/>
      <c r="V786" s="161"/>
      <c r="W786" s="161"/>
      <c r="X786" s="161"/>
      <c r="Y786" s="161"/>
      <c r="Z786" s="99"/>
      <c r="AA786" s="99"/>
      <c r="AB786" s="99"/>
      <c r="AC786" s="99"/>
      <c r="AD786" s="99"/>
      <c r="AE786" s="99"/>
      <c r="AF786" s="99"/>
      <c r="AG786" s="99"/>
      <c r="AH786" s="99"/>
      <c r="AI786" s="99"/>
      <c r="AJ786" s="99"/>
      <c r="AK786" s="99"/>
      <c r="AL786" s="99"/>
      <c r="AM786" s="99"/>
      <c r="AN786" s="99"/>
      <c r="AO786" s="99"/>
      <c r="AP786" s="99"/>
      <c r="AQ786" s="99"/>
      <c r="AR786" s="99"/>
      <c r="AS786" s="99"/>
      <c r="AT786" s="99"/>
      <c r="AU786" s="99"/>
      <c r="AV786" s="99"/>
      <c r="AW786" s="99"/>
      <c r="AX786" s="99"/>
      <c r="AY786" s="99"/>
      <c r="AZ786" s="99"/>
      <c r="BA786" s="99"/>
    </row>
    <row r="787" spans="1:53" ht="15.75" customHeight="1" x14ac:dyDescent="0.25">
      <c r="A787" s="99"/>
      <c r="B787" s="100"/>
      <c r="C787" s="99"/>
      <c r="D787" s="99"/>
      <c r="E787" s="160"/>
      <c r="F787" s="99"/>
      <c r="G787" s="99"/>
      <c r="H787" s="99"/>
      <c r="I787" s="99"/>
      <c r="J787" s="161"/>
      <c r="K787" s="161"/>
      <c r="L787" s="161"/>
      <c r="M787" s="161"/>
      <c r="N787" s="99"/>
      <c r="O787" s="99"/>
      <c r="P787" s="161"/>
      <c r="Q787" s="161"/>
      <c r="R787" s="161"/>
      <c r="S787" s="161"/>
      <c r="T787" s="161"/>
      <c r="U787" s="161"/>
      <c r="V787" s="161"/>
      <c r="W787" s="161"/>
      <c r="X787" s="161"/>
      <c r="Y787" s="161"/>
      <c r="Z787" s="99"/>
      <c r="AA787" s="99"/>
      <c r="AB787" s="99"/>
      <c r="AC787" s="99"/>
      <c r="AD787" s="99"/>
      <c r="AE787" s="99"/>
      <c r="AF787" s="99"/>
      <c r="AG787" s="99"/>
      <c r="AH787" s="99"/>
      <c r="AI787" s="99"/>
      <c r="AJ787" s="99"/>
      <c r="AK787" s="99"/>
      <c r="AL787" s="99"/>
      <c r="AM787" s="99"/>
      <c r="AN787" s="99"/>
      <c r="AO787" s="99"/>
      <c r="AP787" s="99"/>
      <c r="AQ787" s="99"/>
      <c r="AR787" s="99"/>
      <c r="AS787" s="99"/>
      <c r="AT787" s="99"/>
      <c r="AU787" s="99"/>
      <c r="AV787" s="99"/>
      <c r="AW787" s="99"/>
      <c r="AX787" s="99"/>
      <c r="AY787" s="99"/>
      <c r="AZ787" s="99"/>
      <c r="BA787" s="99"/>
    </row>
    <row r="788" spans="1:53" ht="15.75" customHeight="1" x14ac:dyDescent="0.25">
      <c r="A788" s="99"/>
      <c r="B788" s="100"/>
      <c r="C788" s="99"/>
      <c r="D788" s="99"/>
      <c r="E788" s="160"/>
      <c r="F788" s="99"/>
      <c r="G788" s="99"/>
      <c r="H788" s="99"/>
      <c r="I788" s="99"/>
      <c r="J788" s="161"/>
      <c r="K788" s="161"/>
      <c r="L788" s="161"/>
      <c r="M788" s="161"/>
      <c r="N788" s="99"/>
      <c r="O788" s="99"/>
      <c r="P788" s="161"/>
      <c r="Q788" s="161"/>
      <c r="R788" s="161"/>
      <c r="S788" s="161"/>
      <c r="T788" s="161"/>
      <c r="U788" s="161"/>
      <c r="V788" s="161"/>
      <c r="W788" s="161"/>
      <c r="X788" s="161"/>
      <c r="Y788" s="161"/>
      <c r="Z788" s="99"/>
      <c r="AA788" s="99"/>
      <c r="AB788" s="99"/>
      <c r="AC788" s="99"/>
      <c r="AD788" s="99"/>
      <c r="AE788" s="99"/>
      <c r="AF788" s="99"/>
      <c r="AG788" s="99"/>
      <c r="AH788" s="99"/>
      <c r="AI788" s="99"/>
      <c r="AJ788" s="99"/>
      <c r="AK788" s="99"/>
      <c r="AL788" s="99"/>
      <c r="AM788" s="99"/>
      <c r="AN788" s="99"/>
      <c r="AO788" s="99"/>
      <c r="AP788" s="99"/>
      <c r="AQ788" s="99"/>
      <c r="AR788" s="99"/>
      <c r="AS788" s="99"/>
      <c r="AT788" s="99"/>
      <c r="AU788" s="99"/>
      <c r="AV788" s="99"/>
      <c r="AW788" s="99"/>
      <c r="AX788" s="99"/>
      <c r="AY788" s="99"/>
      <c r="AZ788" s="99"/>
      <c r="BA788" s="99"/>
    </row>
    <row r="789" spans="1:53" ht="15.75" customHeight="1" x14ac:dyDescent="0.25">
      <c r="A789" s="99"/>
      <c r="B789" s="100"/>
      <c r="C789" s="99"/>
      <c r="D789" s="99"/>
      <c r="E789" s="160"/>
      <c r="F789" s="99"/>
      <c r="G789" s="99"/>
      <c r="H789" s="99"/>
      <c r="I789" s="99"/>
      <c r="J789" s="161"/>
      <c r="K789" s="161"/>
      <c r="L789" s="161"/>
      <c r="M789" s="161"/>
      <c r="N789" s="99"/>
      <c r="O789" s="99"/>
      <c r="P789" s="161"/>
      <c r="Q789" s="161"/>
      <c r="R789" s="161"/>
      <c r="S789" s="161"/>
      <c r="T789" s="161"/>
      <c r="U789" s="161"/>
      <c r="V789" s="161"/>
      <c r="W789" s="161"/>
      <c r="X789" s="161"/>
      <c r="Y789" s="161"/>
      <c r="Z789" s="99"/>
      <c r="AA789" s="99"/>
      <c r="AB789" s="99"/>
      <c r="AC789" s="99"/>
      <c r="AD789" s="99"/>
      <c r="AE789" s="99"/>
      <c r="AF789" s="99"/>
      <c r="AG789" s="99"/>
      <c r="AH789" s="99"/>
      <c r="AI789" s="99"/>
      <c r="AJ789" s="99"/>
      <c r="AK789" s="99"/>
      <c r="AL789" s="99"/>
      <c r="AM789" s="99"/>
      <c r="AN789" s="99"/>
      <c r="AO789" s="99"/>
      <c r="AP789" s="99"/>
      <c r="AQ789" s="99"/>
      <c r="AR789" s="99"/>
      <c r="AS789" s="99"/>
      <c r="AT789" s="99"/>
      <c r="AU789" s="99"/>
      <c r="AV789" s="99"/>
      <c r="AW789" s="99"/>
      <c r="AX789" s="99"/>
      <c r="AY789" s="99"/>
      <c r="AZ789" s="99"/>
      <c r="BA789" s="99"/>
    </row>
    <row r="790" spans="1:53" ht="15.75" customHeight="1" x14ac:dyDescent="0.25">
      <c r="A790" s="99"/>
      <c r="B790" s="100"/>
      <c r="C790" s="99"/>
      <c r="D790" s="99"/>
      <c r="E790" s="160"/>
      <c r="F790" s="99"/>
      <c r="G790" s="99"/>
      <c r="H790" s="99"/>
      <c r="I790" s="99"/>
      <c r="J790" s="161"/>
      <c r="K790" s="161"/>
      <c r="L790" s="161"/>
      <c r="M790" s="161"/>
      <c r="N790" s="99"/>
      <c r="O790" s="99"/>
      <c r="P790" s="161"/>
      <c r="Q790" s="161"/>
      <c r="R790" s="161"/>
      <c r="S790" s="161"/>
      <c r="T790" s="161"/>
      <c r="U790" s="161"/>
      <c r="V790" s="161"/>
      <c r="W790" s="161"/>
      <c r="X790" s="161"/>
      <c r="Y790" s="161"/>
      <c r="Z790" s="99"/>
      <c r="AA790" s="99"/>
      <c r="AB790" s="99"/>
      <c r="AC790" s="99"/>
      <c r="AD790" s="99"/>
      <c r="AE790" s="99"/>
      <c r="AF790" s="99"/>
      <c r="AG790" s="99"/>
      <c r="AH790" s="99"/>
      <c r="AI790" s="99"/>
      <c r="AJ790" s="99"/>
      <c r="AK790" s="99"/>
      <c r="AL790" s="99"/>
      <c r="AM790" s="99"/>
      <c r="AN790" s="99"/>
      <c r="AO790" s="99"/>
      <c r="AP790" s="99"/>
      <c r="AQ790" s="99"/>
      <c r="AR790" s="99"/>
      <c r="AS790" s="99"/>
      <c r="AT790" s="99"/>
      <c r="AU790" s="99"/>
      <c r="AV790" s="99"/>
      <c r="AW790" s="99"/>
      <c r="AX790" s="99"/>
      <c r="AY790" s="99"/>
      <c r="AZ790" s="99"/>
      <c r="BA790" s="99"/>
    </row>
    <row r="791" spans="1:53" ht="15.75" customHeight="1" x14ac:dyDescent="0.25">
      <c r="A791" s="99"/>
      <c r="B791" s="100"/>
      <c r="C791" s="99"/>
      <c r="D791" s="99"/>
      <c r="E791" s="160"/>
      <c r="F791" s="99"/>
      <c r="G791" s="99"/>
      <c r="H791" s="99"/>
      <c r="I791" s="99"/>
      <c r="J791" s="161"/>
      <c r="K791" s="161"/>
      <c r="L791" s="161"/>
      <c r="M791" s="161"/>
      <c r="N791" s="99"/>
      <c r="O791" s="99"/>
      <c r="P791" s="161"/>
      <c r="Q791" s="161"/>
      <c r="R791" s="161"/>
      <c r="S791" s="161"/>
      <c r="T791" s="161"/>
      <c r="U791" s="161"/>
      <c r="V791" s="161"/>
      <c r="W791" s="161"/>
      <c r="X791" s="161"/>
      <c r="Y791" s="161"/>
      <c r="Z791" s="99"/>
      <c r="AA791" s="99"/>
      <c r="AB791" s="99"/>
      <c r="AC791" s="99"/>
      <c r="AD791" s="99"/>
      <c r="AE791" s="99"/>
      <c r="AF791" s="99"/>
      <c r="AG791" s="99"/>
      <c r="AH791" s="99"/>
      <c r="AI791" s="99"/>
      <c r="AJ791" s="99"/>
      <c r="AK791" s="99"/>
      <c r="AL791" s="99"/>
      <c r="AM791" s="99"/>
      <c r="AN791" s="99"/>
      <c r="AO791" s="99"/>
      <c r="AP791" s="99"/>
      <c r="AQ791" s="99"/>
      <c r="AR791" s="99"/>
      <c r="AS791" s="99"/>
      <c r="AT791" s="99"/>
      <c r="AU791" s="99"/>
      <c r="AV791" s="99"/>
      <c r="AW791" s="99"/>
      <c r="AX791" s="99"/>
      <c r="AY791" s="99"/>
      <c r="AZ791" s="99"/>
      <c r="BA791" s="99"/>
    </row>
    <row r="792" spans="1:53" ht="15.75" customHeight="1" x14ac:dyDescent="0.25">
      <c r="A792" s="99"/>
      <c r="B792" s="100"/>
      <c r="C792" s="99"/>
      <c r="D792" s="99"/>
      <c r="E792" s="160"/>
      <c r="F792" s="99"/>
      <c r="G792" s="99"/>
      <c r="H792" s="99"/>
      <c r="I792" s="99"/>
      <c r="J792" s="161"/>
      <c r="K792" s="161"/>
      <c r="L792" s="161"/>
      <c r="M792" s="161"/>
      <c r="N792" s="99"/>
      <c r="O792" s="99"/>
      <c r="P792" s="161"/>
      <c r="Q792" s="161"/>
      <c r="R792" s="161"/>
      <c r="S792" s="161"/>
      <c r="T792" s="161"/>
      <c r="U792" s="161"/>
      <c r="V792" s="161"/>
      <c r="W792" s="161"/>
      <c r="X792" s="161"/>
      <c r="Y792" s="161"/>
      <c r="Z792" s="99"/>
      <c r="AA792" s="99"/>
      <c r="AB792" s="99"/>
      <c r="AC792" s="99"/>
      <c r="AD792" s="99"/>
      <c r="AE792" s="99"/>
      <c r="AF792" s="99"/>
      <c r="AG792" s="99"/>
      <c r="AH792" s="99"/>
      <c r="AI792" s="99"/>
      <c r="AJ792" s="99"/>
      <c r="AK792" s="99"/>
      <c r="AL792" s="99"/>
      <c r="AM792" s="99"/>
      <c r="AN792" s="99"/>
      <c r="AO792" s="99"/>
      <c r="AP792" s="99"/>
      <c r="AQ792" s="99"/>
      <c r="AR792" s="99"/>
      <c r="AS792" s="99"/>
      <c r="AT792" s="99"/>
      <c r="AU792" s="99"/>
      <c r="AV792" s="99"/>
      <c r="AW792" s="99"/>
      <c r="AX792" s="99"/>
      <c r="AY792" s="99"/>
      <c r="AZ792" s="99"/>
      <c r="BA792" s="99"/>
    </row>
    <row r="793" spans="1:53" ht="15.75" customHeight="1" x14ac:dyDescent="0.25">
      <c r="A793" s="99"/>
      <c r="B793" s="100"/>
      <c r="C793" s="99"/>
      <c r="D793" s="99"/>
      <c r="E793" s="160"/>
      <c r="F793" s="99"/>
      <c r="G793" s="99"/>
      <c r="H793" s="99"/>
      <c r="I793" s="99"/>
      <c r="J793" s="161"/>
      <c r="K793" s="161"/>
      <c r="L793" s="161"/>
      <c r="M793" s="161"/>
      <c r="N793" s="99"/>
      <c r="O793" s="99"/>
      <c r="P793" s="161"/>
      <c r="Q793" s="161"/>
      <c r="R793" s="161"/>
      <c r="S793" s="161"/>
      <c r="T793" s="161"/>
      <c r="U793" s="161"/>
      <c r="V793" s="161"/>
      <c r="W793" s="161"/>
      <c r="X793" s="161"/>
      <c r="Y793" s="161"/>
      <c r="Z793" s="99"/>
      <c r="AA793" s="99"/>
      <c r="AB793" s="99"/>
      <c r="AC793" s="99"/>
      <c r="AD793" s="99"/>
      <c r="AE793" s="99"/>
      <c r="AF793" s="99"/>
      <c r="AG793" s="99"/>
      <c r="AH793" s="99"/>
      <c r="AI793" s="99"/>
      <c r="AJ793" s="99"/>
      <c r="AK793" s="99"/>
      <c r="AL793" s="99"/>
      <c r="AM793" s="99"/>
      <c r="AN793" s="99"/>
      <c r="AO793" s="99"/>
      <c r="AP793" s="99"/>
      <c r="AQ793" s="99"/>
      <c r="AR793" s="99"/>
      <c r="AS793" s="99"/>
      <c r="AT793" s="99"/>
      <c r="AU793" s="99"/>
      <c r="AV793" s="99"/>
      <c r="AW793" s="99"/>
      <c r="AX793" s="99"/>
      <c r="AY793" s="99"/>
      <c r="AZ793" s="99"/>
      <c r="BA793" s="99"/>
    </row>
    <row r="794" spans="1:53" ht="15.75" customHeight="1" x14ac:dyDescent="0.25">
      <c r="A794" s="99"/>
      <c r="B794" s="100"/>
      <c r="C794" s="99"/>
      <c r="D794" s="99"/>
      <c r="E794" s="160"/>
      <c r="F794" s="99"/>
      <c r="G794" s="99"/>
      <c r="H794" s="99"/>
      <c r="I794" s="99"/>
      <c r="J794" s="161"/>
      <c r="K794" s="161"/>
      <c r="L794" s="161"/>
      <c r="M794" s="161"/>
      <c r="N794" s="99"/>
      <c r="O794" s="99"/>
      <c r="P794" s="161"/>
      <c r="Q794" s="161"/>
      <c r="R794" s="161"/>
      <c r="S794" s="161"/>
      <c r="T794" s="161"/>
      <c r="U794" s="161"/>
      <c r="V794" s="161"/>
      <c r="W794" s="161"/>
      <c r="X794" s="161"/>
      <c r="Y794" s="161"/>
      <c r="Z794" s="99"/>
      <c r="AA794" s="99"/>
      <c r="AB794" s="99"/>
      <c r="AC794" s="99"/>
      <c r="AD794" s="99"/>
      <c r="AE794" s="99"/>
      <c r="AF794" s="99"/>
      <c r="AG794" s="99"/>
      <c r="AH794" s="99"/>
      <c r="AI794" s="99"/>
      <c r="AJ794" s="99"/>
      <c r="AK794" s="99"/>
      <c r="AL794" s="99"/>
      <c r="AM794" s="99"/>
      <c r="AN794" s="99"/>
      <c r="AO794" s="99"/>
      <c r="AP794" s="99"/>
      <c r="AQ794" s="99"/>
      <c r="AR794" s="99"/>
      <c r="AS794" s="99"/>
      <c r="AT794" s="99"/>
      <c r="AU794" s="99"/>
      <c r="AV794" s="99"/>
      <c r="AW794" s="99"/>
      <c r="AX794" s="99"/>
      <c r="AY794" s="99"/>
      <c r="AZ794" s="99"/>
      <c r="BA794" s="99"/>
    </row>
    <row r="795" spans="1:53" ht="15.75" customHeight="1" x14ac:dyDescent="0.25">
      <c r="A795" s="99"/>
      <c r="B795" s="100"/>
      <c r="C795" s="99"/>
      <c r="D795" s="99"/>
      <c r="E795" s="160"/>
      <c r="F795" s="99"/>
      <c r="G795" s="99"/>
      <c r="H795" s="99"/>
      <c r="I795" s="99"/>
      <c r="J795" s="161"/>
      <c r="K795" s="161"/>
      <c r="L795" s="161"/>
      <c r="M795" s="161"/>
      <c r="N795" s="99"/>
      <c r="O795" s="99"/>
      <c r="P795" s="161"/>
      <c r="Q795" s="161"/>
      <c r="R795" s="161"/>
      <c r="S795" s="161"/>
      <c r="T795" s="161"/>
      <c r="U795" s="161"/>
      <c r="V795" s="161"/>
      <c r="W795" s="161"/>
      <c r="X795" s="161"/>
      <c r="Y795" s="161"/>
      <c r="Z795" s="99"/>
      <c r="AA795" s="99"/>
      <c r="AB795" s="99"/>
      <c r="AC795" s="99"/>
      <c r="AD795" s="99"/>
      <c r="AE795" s="99"/>
      <c r="AF795" s="99"/>
      <c r="AG795" s="99"/>
      <c r="AH795" s="99"/>
      <c r="AI795" s="99"/>
      <c r="AJ795" s="99"/>
      <c r="AK795" s="99"/>
      <c r="AL795" s="99"/>
      <c r="AM795" s="99"/>
      <c r="AN795" s="99"/>
      <c r="AO795" s="99"/>
      <c r="AP795" s="99"/>
      <c r="AQ795" s="99"/>
      <c r="AR795" s="99"/>
      <c r="AS795" s="99"/>
      <c r="AT795" s="99"/>
      <c r="AU795" s="99"/>
      <c r="AV795" s="99"/>
      <c r="AW795" s="99"/>
      <c r="AX795" s="99"/>
      <c r="AY795" s="99"/>
      <c r="AZ795" s="99"/>
      <c r="BA795" s="99"/>
    </row>
    <row r="796" spans="1:53" ht="15.75" customHeight="1" x14ac:dyDescent="0.25">
      <c r="A796" s="99"/>
      <c r="B796" s="100"/>
      <c r="C796" s="99"/>
      <c r="D796" s="99"/>
      <c r="E796" s="160"/>
      <c r="F796" s="99"/>
      <c r="G796" s="99"/>
      <c r="H796" s="99"/>
      <c r="I796" s="99"/>
      <c r="J796" s="161"/>
      <c r="K796" s="161"/>
      <c r="L796" s="161"/>
      <c r="M796" s="161"/>
      <c r="N796" s="99"/>
      <c r="O796" s="99"/>
      <c r="P796" s="161"/>
      <c r="Q796" s="161"/>
      <c r="R796" s="161"/>
      <c r="S796" s="161"/>
      <c r="T796" s="161"/>
      <c r="U796" s="161"/>
      <c r="V796" s="161"/>
      <c r="W796" s="161"/>
      <c r="X796" s="161"/>
      <c r="Y796" s="161"/>
      <c r="Z796" s="99"/>
      <c r="AA796" s="99"/>
      <c r="AB796" s="99"/>
      <c r="AC796" s="99"/>
      <c r="AD796" s="99"/>
      <c r="AE796" s="99"/>
      <c r="AF796" s="99"/>
      <c r="AG796" s="99"/>
      <c r="AH796" s="99"/>
      <c r="AI796" s="99"/>
      <c r="AJ796" s="99"/>
      <c r="AK796" s="99"/>
      <c r="AL796" s="99"/>
      <c r="AM796" s="99"/>
      <c r="AN796" s="99"/>
      <c r="AO796" s="99"/>
      <c r="AP796" s="99"/>
      <c r="AQ796" s="99"/>
      <c r="AR796" s="99"/>
      <c r="AS796" s="99"/>
      <c r="AT796" s="99"/>
      <c r="AU796" s="99"/>
      <c r="AV796" s="99"/>
      <c r="AW796" s="99"/>
      <c r="AX796" s="99"/>
      <c r="AY796" s="99"/>
      <c r="AZ796" s="99"/>
      <c r="BA796" s="99"/>
    </row>
    <row r="797" spans="1:53" ht="15.75" customHeight="1" x14ac:dyDescent="0.25">
      <c r="A797" s="99"/>
      <c r="B797" s="100"/>
      <c r="C797" s="99"/>
      <c r="D797" s="99"/>
      <c r="E797" s="160"/>
      <c r="F797" s="99"/>
      <c r="G797" s="99"/>
      <c r="H797" s="99"/>
      <c r="I797" s="99"/>
      <c r="J797" s="161"/>
      <c r="K797" s="161"/>
      <c r="L797" s="161"/>
      <c r="M797" s="161"/>
      <c r="N797" s="99"/>
      <c r="O797" s="99"/>
      <c r="P797" s="161"/>
      <c r="Q797" s="161"/>
      <c r="R797" s="161"/>
      <c r="S797" s="161"/>
      <c r="T797" s="161"/>
      <c r="U797" s="161"/>
      <c r="V797" s="161"/>
      <c r="W797" s="161"/>
      <c r="X797" s="161"/>
      <c r="Y797" s="161"/>
      <c r="Z797" s="99"/>
      <c r="AA797" s="99"/>
      <c r="AB797" s="99"/>
      <c r="AC797" s="99"/>
      <c r="AD797" s="99"/>
      <c r="AE797" s="99"/>
      <c r="AF797" s="99"/>
      <c r="AG797" s="99"/>
      <c r="AH797" s="99"/>
      <c r="AI797" s="99"/>
      <c r="AJ797" s="99"/>
      <c r="AK797" s="99"/>
      <c r="AL797" s="99"/>
      <c r="AM797" s="99"/>
      <c r="AN797" s="99"/>
      <c r="AO797" s="99"/>
      <c r="AP797" s="99"/>
      <c r="AQ797" s="99"/>
      <c r="AR797" s="99"/>
      <c r="AS797" s="99"/>
      <c r="AT797" s="99"/>
      <c r="AU797" s="99"/>
      <c r="AV797" s="99"/>
      <c r="AW797" s="99"/>
      <c r="AX797" s="99"/>
      <c r="AY797" s="99"/>
      <c r="AZ797" s="99"/>
      <c r="BA797" s="99"/>
    </row>
    <row r="798" spans="1:53" ht="15.75" customHeight="1" x14ac:dyDescent="0.25">
      <c r="A798" s="99"/>
      <c r="B798" s="100"/>
      <c r="C798" s="99"/>
      <c r="D798" s="99"/>
      <c r="E798" s="160"/>
      <c r="F798" s="99"/>
      <c r="G798" s="99"/>
      <c r="H798" s="99"/>
      <c r="I798" s="99"/>
      <c r="J798" s="161"/>
      <c r="K798" s="161"/>
      <c r="L798" s="161"/>
      <c r="M798" s="161"/>
      <c r="N798" s="99"/>
      <c r="O798" s="99"/>
      <c r="P798" s="161"/>
      <c r="Q798" s="161"/>
      <c r="R798" s="161"/>
      <c r="S798" s="161"/>
      <c r="T798" s="161"/>
      <c r="U798" s="161"/>
      <c r="V798" s="161"/>
      <c r="W798" s="161"/>
      <c r="X798" s="161"/>
      <c r="Y798" s="161"/>
      <c r="Z798" s="99"/>
      <c r="AA798" s="99"/>
      <c r="AB798" s="99"/>
      <c r="AC798" s="99"/>
      <c r="AD798" s="99"/>
      <c r="AE798" s="99"/>
      <c r="AF798" s="99"/>
      <c r="AG798" s="99"/>
      <c r="AH798" s="99"/>
      <c r="AI798" s="99"/>
      <c r="AJ798" s="99"/>
      <c r="AK798" s="99"/>
      <c r="AL798" s="99"/>
      <c r="AM798" s="99"/>
      <c r="AN798" s="99"/>
      <c r="AO798" s="99"/>
      <c r="AP798" s="99"/>
      <c r="AQ798" s="99"/>
      <c r="AR798" s="99"/>
      <c r="AS798" s="99"/>
      <c r="AT798" s="99"/>
      <c r="AU798" s="99"/>
      <c r="AV798" s="99"/>
      <c r="AW798" s="99"/>
      <c r="AX798" s="99"/>
      <c r="AY798" s="99"/>
      <c r="AZ798" s="99"/>
      <c r="BA798" s="99"/>
    </row>
    <row r="799" spans="1:53" ht="15.75" customHeight="1" x14ac:dyDescent="0.25">
      <c r="A799" s="99"/>
      <c r="B799" s="100"/>
      <c r="C799" s="99"/>
      <c r="D799" s="99"/>
      <c r="E799" s="160"/>
      <c r="F799" s="99"/>
      <c r="G799" s="99"/>
      <c r="H799" s="99"/>
      <c r="I799" s="99"/>
      <c r="J799" s="161"/>
      <c r="K799" s="161"/>
      <c r="L799" s="161"/>
      <c r="M799" s="161"/>
      <c r="N799" s="99"/>
      <c r="O799" s="99"/>
      <c r="P799" s="161"/>
      <c r="Q799" s="161"/>
      <c r="R799" s="161"/>
      <c r="S799" s="161"/>
      <c r="T799" s="161"/>
      <c r="U799" s="161"/>
      <c r="V799" s="161"/>
      <c r="W799" s="161"/>
      <c r="X799" s="161"/>
      <c r="Y799" s="161"/>
      <c r="Z799" s="99"/>
      <c r="AA799" s="99"/>
      <c r="AB799" s="99"/>
      <c r="AC799" s="99"/>
      <c r="AD799" s="99"/>
      <c r="AE799" s="99"/>
      <c r="AF799" s="99"/>
      <c r="AG799" s="99"/>
      <c r="AH799" s="99"/>
      <c r="AI799" s="99"/>
      <c r="AJ799" s="99"/>
      <c r="AK799" s="99"/>
      <c r="AL799" s="99"/>
      <c r="AM799" s="99"/>
      <c r="AN799" s="99"/>
      <c r="AO799" s="99"/>
      <c r="AP799" s="99"/>
      <c r="AQ799" s="99"/>
      <c r="AR799" s="99"/>
      <c r="AS799" s="99"/>
      <c r="AT799" s="99"/>
      <c r="AU799" s="99"/>
      <c r="AV799" s="99"/>
      <c r="AW799" s="99"/>
      <c r="AX799" s="99"/>
      <c r="AY799" s="99"/>
      <c r="AZ799" s="99"/>
      <c r="BA799" s="99"/>
    </row>
    <row r="800" spans="1:53" ht="15.75" customHeight="1" x14ac:dyDescent="0.25">
      <c r="A800" s="99"/>
      <c r="B800" s="100"/>
      <c r="C800" s="99"/>
      <c r="D800" s="99"/>
      <c r="E800" s="160"/>
      <c r="F800" s="99"/>
      <c r="G800" s="99"/>
      <c r="H800" s="99"/>
      <c r="I800" s="99"/>
      <c r="J800" s="161"/>
      <c r="K800" s="161"/>
      <c r="L800" s="161"/>
      <c r="M800" s="161"/>
      <c r="N800" s="99"/>
      <c r="O800" s="99"/>
      <c r="P800" s="161"/>
      <c r="Q800" s="161"/>
      <c r="R800" s="161"/>
      <c r="S800" s="161"/>
      <c r="T800" s="161"/>
      <c r="U800" s="161"/>
      <c r="V800" s="161"/>
      <c r="W800" s="161"/>
      <c r="X800" s="161"/>
      <c r="Y800" s="161"/>
      <c r="Z800" s="99"/>
      <c r="AA800" s="99"/>
      <c r="AB800" s="99"/>
      <c r="AC800" s="99"/>
      <c r="AD800" s="99"/>
      <c r="AE800" s="99"/>
      <c r="AF800" s="99"/>
      <c r="AG800" s="99"/>
      <c r="AH800" s="99"/>
      <c r="AI800" s="99"/>
      <c r="AJ800" s="99"/>
      <c r="AK800" s="99"/>
      <c r="AL800" s="99"/>
      <c r="AM800" s="99"/>
      <c r="AN800" s="99"/>
      <c r="AO800" s="99"/>
      <c r="AP800" s="99"/>
      <c r="AQ800" s="99"/>
      <c r="AR800" s="99"/>
      <c r="AS800" s="99"/>
      <c r="AT800" s="99"/>
      <c r="AU800" s="99"/>
      <c r="AV800" s="99"/>
      <c r="AW800" s="99"/>
      <c r="AX800" s="99"/>
      <c r="AY800" s="99"/>
      <c r="AZ800" s="99"/>
      <c r="BA800" s="99"/>
    </row>
    <row r="801" spans="1:53" ht="15.75" customHeight="1" x14ac:dyDescent="0.25">
      <c r="A801" s="99"/>
      <c r="B801" s="100"/>
      <c r="C801" s="99"/>
      <c r="D801" s="99"/>
      <c r="E801" s="160"/>
      <c r="F801" s="99"/>
      <c r="G801" s="99"/>
      <c r="H801" s="99"/>
      <c r="I801" s="99"/>
      <c r="J801" s="161"/>
      <c r="K801" s="161"/>
      <c r="L801" s="161"/>
      <c r="M801" s="161"/>
      <c r="N801" s="99"/>
      <c r="O801" s="99"/>
      <c r="P801" s="161"/>
      <c r="Q801" s="161"/>
      <c r="R801" s="161"/>
      <c r="S801" s="161"/>
      <c r="T801" s="161"/>
      <c r="U801" s="161"/>
      <c r="V801" s="161"/>
      <c r="W801" s="161"/>
      <c r="X801" s="161"/>
      <c r="Y801" s="161"/>
      <c r="Z801" s="99"/>
      <c r="AA801" s="99"/>
      <c r="AB801" s="99"/>
      <c r="AC801" s="99"/>
      <c r="AD801" s="99"/>
      <c r="AE801" s="99"/>
      <c r="AF801" s="99"/>
      <c r="AG801" s="99"/>
      <c r="AH801" s="99"/>
      <c r="AI801" s="99"/>
      <c r="AJ801" s="99"/>
      <c r="AK801" s="99"/>
      <c r="AL801" s="99"/>
      <c r="AM801" s="99"/>
      <c r="AN801" s="99"/>
      <c r="AO801" s="99"/>
      <c r="AP801" s="99"/>
      <c r="AQ801" s="99"/>
      <c r="AR801" s="99"/>
      <c r="AS801" s="99"/>
      <c r="AT801" s="99"/>
      <c r="AU801" s="99"/>
      <c r="AV801" s="99"/>
      <c r="AW801" s="99"/>
      <c r="AX801" s="99"/>
      <c r="AY801" s="99"/>
      <c r="AZ801" s="99"/>
      <c r="BA801" s="99"/>
    </row>
    <row r="802" spans="1:53" ht="15.75" customHeight="1" x14ac:dyDescent="0.25">
      <c r="A802" s="99"/>
      <c r="B802" s="100"/>
      <c r="C802" s="99"/>
      <c r="D802" s="99"/>
      <c r="E802" s="160"/>
      <c r="F802" s="99"/>
      <c r="G802" s="99"/>
      <c r="H802" s="99"/>
      <c r="I802" s="99"/>
      <c r="J802" s="161"/>
      <c r="K802" s="161"/>
      <c r="L802" s="161"/>
      <c r="M802" s="161"/>
      <c r="N802" s="99"/>
      <c r="O802" s="99"/>
      <c r="P802" s="161"/>
      <c r="Q802" s="161"/>
      <c r="R802" s="161"/>
      <c r="S802" s="161"/>
      <c r="T802" s="161"/>
      <c r="U802" s="161"/>
      <c r="V802" s="161"/>
      <c r="W802" s="161"/>
      <c r="X802" s="161"/>
      <c r="Y802" s="161"/>
      <c r="Z802" s="99"/>
      <c r="AA802" s="99"/>
      <c r="AB802" s="99"/>
      <c r="AC802" s="99"/>
      <c r="AD802" s="99"/>
      <c r="AE802" s="99"/>
      <c r="AF802" s="99"/>
      <c r="AG802" s="99"/>
      <c r="AH802" s="99"/>
      <c r="AI802" s="99"/>
      <c r="AJ802" s="99"/>
      <c r="AK802" s="99"/>
      <c r="AL802" s="99"/>
      <c r="AM802" s="99"/>
      <c r="AN802" s="99"/>
      <c r="AO802" s="99"/>
      <c r="AP802" s="99"/>
      <c r="AQ802" s="99"/>
      <c r="AR802" s="99"/>
      <c r="AS802" s="99"/>
      <c r="AT802" s="99"/>
      <c r="AU802" s="99"/>
      <c r="AV802" s="99"/>
      <c r="AW802" s="99"/>
      <c r="AX802" s="99"/>
      <c r="AY802" s="99"/>
      <c r="AZ802" s="99"/>
      <c r="BA802" s="99"/>
    </row>
    <row r="803" spans="1:53" ht="15.75" customHeight="1" x14ac:dyDescent="0.25">
      <c r="A803" s="99"/>
      <c r="B803" s="100"/>
      <c r="C803" s="99"/>
      <c r="D803" s="99"/>
      <c r="E803" s="160"/>
      <c r="F803" s="99"/>
      <c r="G803" s="99"/>
      <c r="H803" s="99"/>
      <c r="I803" s="99"/>
      <c r="J803" s="161"/>
      <c r="K803" s="161"/>
      <c r="L803" s="161"/>
      <c r="M803" s="161"/>
      <c r="N803" s="99"/>
      <c r="O803" s="99"/>
      <c r="P803" s="161"/>
      <c r="Q803" s="161"/>
      <c r="R803" s="161"/>
      <c r="S803" s="161"/>
      <c r="T803" s="161"/>
      <c r="U803" s="161"/>
      <c r="V803" s="161"/>
      <c r="W803" s="161"/>
      <c r="X803" s="161"/>
      <c r="Y803" s="161"/>
      <c r="Z803" s="99"/>
      <c r="AA803" s="99"/>
      <c r="AB803" s="99"/>
      <c r="AC803" s="99"/>
      <c r="AD803" s="99"/>
      <c r="AE803" s="99"/>
      <c r="AF803" s="99"/>
      <c r="AG803" s="99"/>
      <c r="AH803" s="99"/>
      <c r="AI803" s="99"/>
      <c r="AJ803" s="99"/>
      <c r="AK803" s="99"/>
      <c r="AL803" s="99"/>
      <c r="AM803" s="99"/>
      <c r="AN803" s="99"/>
      <c r="AO803" s="99"/>
      <c r="AP803" s="99"/>
      <c r="AQ803" s="99"/>
      <c r="AR803" s="99"/>
      <c r="AS803" s="99"/>
      <c r="AT803" s="99"/>
      <c r="AU803" s="99"/>
      <c r="AV803" s="99"/>
      <c r="AW803" s="99"/>
      <c r="AX803" s="99"/>
      <c r="AY803" s="99"/>
      <c r="AZ803" s="99"/>
      <c r="BA803" s="99"/>
    </row>
    <row r="804" spans="1:53" ht="15.75" customHeight="1" x14ac:dyDescent="0.25">
      <c r="A804" s="99"/>
      <c r="B804" s="100"/>
      <c r="C804" s="99"/>
      <c r="D804" s="99"/>
      <c r="E804" s="160"/>
      <c r="F804" s="99"/>
      <c r="G804" s="99"/>
      <c r="H804" s="99"/>
      <c r="I804" s="99"/>
      <c r="J804" s="161"/>
      <c r="K804" s="161"/>
      <c r="L804" s="161"/>
      <c r="M804" s="161"/>
      <c r="N804" s="99"/>
      <c r="O804" s="99"/>
      <c r="P804" s="161"/>
      <c r="Q804" s="161"/>
      <c r="R804" s="161"/>
      <c r="S804" s="161"/>
      <c r="T804" s="161"/>
      <c r="U804" s="161"/>
      <c r="V804" s="161"/>
      <c r="W804" s="161"/>
      <c r="X804" s="161"/>
      <c r="Y804" s="161"/>
      <c r="Z804" s="99"/>
      <c r="AA804" s="99"/>
      <c r="AB804" s="99"/>
      <c r="AC804" s="99"/>
      <c r="AD804" s="99"/>
      <c r="AE804" s="99"/>
      <c r="AF804" s="99"/>
      <c r="AG804" s="99"/>
      <c r="AH804" s="99"/>
      <c r="AI804" s="99"/>
      <c r="AJ804" s="99"/>
      <c r="AK804" s="99"/>
      <c r="AL804" s="99"/>
      <c r="AM804" s="99"/>
      <c r="AN804" s="99"/>
      <c r="AO804" s="99"/>
      <c r="AP804" s="99"/>
      <c r="AQ804" s="99"/>
      <c r="AR804" s="99"/>
      <c r="AS804" s="99"/>
      <c r="AT804" s="99"/>
      <c r="AU804" s="99"/>
      <c r="AV804" s="99"/>
      <c r="AW804" s="99"/>
      <c r="AX804" s="99"/>
      <c r="AY804" s="99"/>
      <c r="AZ804" s="99"/>
      <c r="BA804" s="99"/>
    </row>
    <row r="805" spans="1:53" ht="15.75" customHeight="1" x14ac:dyDescent="0.25">
      <c r="A805" s="99"/>
      <c r="B805" s="100"/>
      <c r="C805" s="99"/>
      <c r="D805" s="99"/>
      <c r="E805" s="160"/>
      <c r="F805" s="99"/>
      <c r="G805" s="99"/>
      <c r="H805" s="99"/>
      <c r="I805" s="99"/>
      <c r="J805" s="161"/>
      <c r="K805" s="161"/>
      <c r="L805" s="161"/>
      <c r="M805" s="161"/>
      <c r="N805" s="99"/>
      <c r="O805" s="99"/>
      <c r="P805" s="161"/>
      <c r="Q805" s="161"/>
      <c r="R805" s="161"/>
      <c r="S805" s="161"/>
      <c r="T805" s="161"/>
      <c r="U805" s="161"/>
      <c r="V805" s="161"/>
      <c r="W805" s="161"/>
      <c r="X805" s="161"/>
      <c r="Y805" s="161"/>
      <c r="Z805" s="99"/>
      <c r="AA805" s="99"/>
      <c r="AB805" s="99"/>
      <c r="AC805" s="99"/>
      <c r="AD805" s="99"/>
      <c r="AE805" s="99"/>
      <c r="AF805" s="99"/>
      <c r="AG805" s="99"/>
      <c r="AH805" s="99"/>
      <c r="AI805" s="99"/>
      <c r="AJ805" s="99"/>
      <c r="AK805" s="99"/>
      <c r="AL805" s="99"/>
      <c r="AM805" s="99"/>
      <c r="AN805" s="99"/>
      <c r="AO805" s="99"/>
      <c r="AP805" s="99"/>
      <c r="AQ805" s="99"/>
      <c r="AR805" s="99"/>
      <c r="AS805" s="99"/>
      <c r="AT805" s="99"/>
      <c r="AU805" s="99"/>
      <c r="AV805" s="99"/>
      <c r="AW805" s="99"/>
      <c r="AX805" s="99"/>
      <c r="AY805" s="99"/>
      <c r="AZ805" s="99"/>
      <c r="BA805" s="99"/>
    </row>
    <row r="806" spans="1:53" ht="15.75" customHeight="1" x14ac:dyDescent="0.25">
      <c r="A806" s="99"/>
      <c r="B806" s="100"/>
      <c r="C806" s="99"/>
      <c r="D806" s="99"/>
      <c r="E806" s="160"/>
      <c r="F806" s="99"/>
      <c r="G806" s="99"/>
      <c r="H806" s="99"/>
      <c r="I806" s="99"/>
      <c r="J806" s="161"/>
      <c r="K806" s="161"/>
      <c r="L806" s="161"/>
      <c r="M806" s="161"/>
      <c r="N806" s="99"/>
      <c r="O806" s="99"/>
      <c r="P806" s="161"/>
      <c r="Q806" s="161"/>
      <c r="R806" s="161"/>
      <c r="S806" s="161"/>
      <c r="T806" s="161"/>
      <c r="U806" s="161"/>
      <c r="V806" s="161"/>
      <c r="W806" s="161"/>
      <c r="X806" s="161"/>
      <c r="Y806" s="161"/>
      <c r="Z806" s="99"/>
      <c r="AA806" s="99"/>
      <c r="AB806" s="99"/>
      <c r="AC806" s="99"/>
      <c r="AD806" s="99"/>
      <c r="AE806" s="99"/>
      <c r="AF806" s="99"/>
      <c r="AG806" s="99"/>
      <c r="AH806" s="99"/>
      <c r="AI806" s="99"/>
      <c r="AJ806" s="99"/>
      <c r="AK806" s="99"/>
      <c r="AL806" s="99"/>
      <c r="AM806" s="99"/>
      <c r="AN806" s="99"/>
      <c r="AO806" s="99"/>
      <c r="AP806" s="99"/>
      <c r="AQ806" s="99"/>
      <c r="AR806" s="99"/>
      <c r="AS806" s="99"/>
      <c r="AT806" s="99"/>
      <c r="AU806" s="99"/>
      <c r="AV806" s="99"/>
      <c r="AW806" s="99"/>
      <c r="AX806" s="99"/>
      <c r="AY806" s="99"/>
      <c r="AZ806" s="99"/>
      <c r="BA806" s="99"/>
    </row>
    <row r="807" spans="1:53" ht="15.75" customHeight="1" x14ac:dyDescent="0.25">
      <c r="A807" s="99"/>
      <c r="B807" s="100"/>
      <c r="C807" s="99"/>
      <c r="D807" s="99"/>
      <c r="E807" s="160"/>
      <c r="F807" s="99"/>
      <c r="G807" s="99"/>
      <c r="H807" s="99"/>
      <c r="I807" s="99"/>
      <c r="J807" s="161"/>
      <c r="K807" s="161"/>
      <c r="L807" s="161"/>
      <c r="M807" s="161"/>
      <c r="N807" s="99"/>
      <c r="O807" s="99"/>
      <c r="P807" s="161"/>
      <c r="Q807" s="161"/>
      <c r="R807" s="161"/>
      <c r="S807" s="161"/>
      <c r="T807" s="161"/>
      <c r="U807" s="161"/>
      <c r="V807" s="161"/>
      <c r="W807" s="161"/>
      <c r="X807" s="161"/>
      <c r="Y807" s="161"/>
      <c r="Z807" s="99"/>
      <c r="AA807" s="99"/>
      <c r="AB807" s="99"/>
      <c r="AC807" s="99"/>
      <c r="AD807" s="99"/>
      <c r="AE807" s="99"/>
      <c r="AF807" s="99"/>
      <c r="AG807" s="99"/>
      <c r="AH807" s="99"/>
      <c r="AI807" s="99"/>
      <c r="AJ807" s="99"/>
      <c r="AK807" s="99"/>
      <c r="AL807" s="99"/>
      <c r="AM807" s="99"/>
      <c r="AN807" s="99"/>
      <c r="AO807" s="99"/>
      <c r="AP807" s="99"/>
      <c r="AQ807" s="99"/>
      <c r="AR807" s="99"/>
      <c r="AS807" s="99"/>
      <c r="AT807" s="99"/>
      <c r="AU807" s="99"/>
      <c r="AV807" s="99"/>
      <c r="AW807" s="99"/>
      <c r="AX807" s="99"/>
      <c r="AY807" s="99"/>
      <c r="AZ807" s="99"/>
      <c r="BA807" s="99"/>
    </row>
    <row r="808" spans="1:53" ht="15.75" customHeight="1" x14ac:dyDescent="0.25">
      <c r="A808" s="99"/>
      <c r="B808" s="100"/>
      <c r="C808" s="99"/>
      <c r="D808" s="99"/>
      <c r="E808" s="160"/>
      <c r="F808" s="99"/>
      <c r="G808" s="99"/>
      <c r="H808" s="99"/>
      <c r="I808" s="99"/>
      <c r="J808" s="161"/>
      <c r="K808" s="161"/>
      <c r="L808" s="161"/>
      <c r="M808" s="161"/>
      <c r="N808" s="99"/>
      <c r="O808" s="99"/>
      <c r="P808" s="161"/>
      <c r="Q808" s="161"/>
      <c r="R808" s="161"/>
      <c r="S808" s="161"/>
      <c r="T808" s="161"/>
      <c r="U808" s="161"/>
      <c r="V808" s="161"/>
      <c r="W808" s="161"/>
      <c r="X808" s="161"/>
      <c r="Y808" s="161"/>
      <c r="Z808" s="99"/>
      <c r="AA808" s="99"/>
      <c r="AB808" s="99"/>
      <c r="AC808" s="99"/>
      <c r="AD808" s="99"/>
      <c r="AE808" s="99"/>
      <c r="AF808" s="99"/>
      <c r="AG808" s="99"/>
      <c r="AH808" s="99"/>
      <c r="AI808" s="99"/>
      <c r="AJ808" s="99"/>
      <c r="AK808" s="99"/>
      <c r="AL808" s="99"/>
      <c r="AM808" s="99"/>
      <c r="AN808" s="99"/>
      <c r="AO808" s="99"/>
      <c r="AP808" s="99"/>
      <c r="AQ808" s="99"/>
      <c r="AR808" s="99"/>
      <c r="AS808" s="99"/>
      <c r="AT808" s="99"/>
      <c r="AU808" s="99"/>
      <c r="AV808" s="99"/>
      <c r="AW808" s="99"/>
      <c r="AX808" s="99"/>
      <c r="AY808" s="99"/>
      <c r="AZ808" s="99"/>
      <c r="BA808" s="99"/>
    </row>
    <row r="809" spans="1:53" ht="15.75" customHeight="1" x14ac:dyDescent="0.25">
      <c r="A809" s="99"/>
      <c r="B809" s="100"/>
      <c r="C809" s="99"/>
      <c r="D809" s="99"/>
      <c r="E809" s="160"/>
      <c r="F809" s="99"/>
      <c r="G809" s="99"/>
      <c r="H809" s="99"/>
      <c r="I809" s="99"/>
      <c r="J809" s="161"/>
      <c r="K809" s="161"/>
      <c r="L809" s="161"/>
      <c r="M809" s="161"/>
      <c r="N809" s="99"/>
      <c r="O809" s="99"/>
      <c r="P809" s="161"/>
      <c r="Q809" s="161"/>
      <c r="R809" s="161"/>
      <c r="S809" s="161"/>
      <c r="T809" s="161"/>
      <c r="U809" s="161"/>
      <c r="V809" s="161"/>
      <c r="W809" s="161"/>
      <c r="X809" s="161"/>
      <c r="Y809" s="161"/>
      <c r="Z809" s="99"/>
      <c r="AA809" s="99"/>
      <c r="AB809" s="99"/>
      <c r="AC809" s="99"/>
      <c r="AD809" s="99"/>
      <c r="AE809" s="99"/>
      <c r="AF809" s="99"/>
      <c r="AG809" s="99"/>
      <c r="AH809" s="99"/>
      <c r="AI809" s="99"/>
      <c r="AJ809" s="99"/>
      <c r="AK809" s="99"/>
      <c r="AL809" s="99"/>
      <c r="AM809" s="99"/>
      <c r="AN809" s="99"/>
      <c r="AO809" s="99"/>
      <c r="AP809" s="99"/>
      <c r="AQ809" s="99"/>
      <c r="AR809" s="99"/>
      <c r="AS809" s="99"/>
      <c r="AT809" s="99"/>
      <c r="AU809" s="99"/>
      <c r="AV809" s="99"/>
      <c r="AW809" s="99"/>
      <c r="AX809" s="99"/>
      <c r="AY809" s="99"/>
      <c r="AZ809" s="99"/>
      <c r="BA809" s="99"/>
    </row>
    <row r="810" spans="1:53" ht="15.75" customHeight="1" x14ac:dyDescent="0.25">
      <c r="A810" s="99"/>
      <c r="B810" s="100"/>
      <c r="C810" s="99"/>
      <c r="D810" s="99"/>
      <c r="E810" s="160"/>
      <c r="F810" s="99"/>
      <c r="G810" s="99"/>
      <c r="H810" s="99"/>
      <c r="I810" s="99"/>
      <c r="J810" s="161"/>
      <c r="K810" s="161"/>
      <c r="L810" s="161"/>
      <c r="M810" s="161"/>
      <c r="N810" s="99"/>
      <c r="O810" s="99"/>
      <c r="P810" s="161"/>
      <c r="Q810" s="161"/>
      <c r="R810" s="161"/>
      <c r="S810" s="161"/>
      <c r="T810" s="161"/>
      <c r="U810" s="161"/>
      <c r="V810" s="161"/>
      <c r="W810" s="161"/>
      <c r="X810" s="161"/>
      <c r="Y810" s="161"/>
      <c r="Z810" s="99"/>
      <c r="AA810" s="99"/>
      <c r="AB810" s="99"/>
      <c r="AC810" s="99"/>
      <c r="AD810" s="99"/>
      <c r="AE810" s="99"/>
      <c r="AF810" s="99"/>
      <c r="AG810" s="99"/>
      <c r="AH810" s="99"/>
      <c r="AI810" s="99"/>
      <c r="AJ810" s="99"/>
      <c r="AK810" s="99"/>
      <c r="AL810" s="99"/>
      <c r="AM810" s="99"/>
      <c r="AN810" s="99"/>
      <c r="AO810" s="99"/>
      <c r="AP810" s="99"/>
      <c r="AQ810" s="99"/>
      <c r="AR810" s="99"/>
      <c r="AS810" s="99"/>
      <c r="AT810" s="99"/>
      <c r="AU810" s="99"/>
      <c r="AV810" s="99"/>
      <c r="AW810" s="99"/>
      <c r="AX810" s="99"/>
      <c r="AY810" s="99"/>
      <c r="AZ810" s="99"/>
      <c r="BA810" s="99"/>
    </row>
    <row r="811" spans="1:53" ht="15.75" customHeight="1" x14ac:dyDescent="0.25">
      <c r="A811" s="99"/>
      <c r="B811" s="100"/>
      <c r="C811" s="99"/>
      <c r="D811" s="99"/>
      <c r="E811" s="160"/>
      <c r="F811" s="99"/>
      <c r="G811" s="99"/>
      <c r="H811" s="99"/>
      <c r="I811" s="99"/>
      <c r="J811" s="161"/>
      <c r="K811" s="161"/>
      <c r="L811" s="161"/>
      <c r="M811" s="161"/>
      <c r="N811" s="99"/>
      <c r="O811" s="99"/>
      <c r="P811" s="161"/>
      <c r="Q811" s="161"/>
      <c r="R811" s="161"/>
      <c r="S811" s="161"/>
      <c r="T811" s="161"/>
      <c r="U811" s="161"/>
      <c r="V811" s="161"/>
      <c r="W811" s="161"/>
      <c r="X811" s="161"/>
      <c r="Y811" s="161"/>
      <c r="Z811" s="99"/>
      <c r="AA811" s="99"/>
      <c r="AB811" s="99"/>
      <c r="AC811" s="99"/>
      <c r="AD811" s="99"/>
      <c r="AE811" s="99"/>
      <c r="AF811" s="99"/>
      <c r="AG811" s="99"/>
      <c r="AH811" s="99"/>
      <c r="AI811" s="99"/>
      <c r="AJ811" s="99"/>
      <c r="AK811" s="99"/>
      <c r="AL811" s="99"/>
      <c r="AM811" s="99"/>
      <c r="AN811" s="99"/>
      <c r="AO811" s="99"/>
      <c r="AP811" s="99"/>
      <c r="AQ811" s="99"/>
      <c r="AR811" s="99"/>
      <c r="AS811" s="99"/>
      <c r="AT811" s="99"/>
      <c r="AU811" s="99"/>
      <c r="AV811" s="99"/>
      <c r="AW811" s="99"/>
      <c r="AX811" s="99"/>
      <c r="AY811" s="99"/>
      <c r="AZ811" s="99"/>
      <c r="BA811" s="99"/>
    </row>
    <row r="812" spans="1:53" ht="15.75" customHeight="1" x14ac:dyDescent="0.25">
      <c r="A812" s="99"/>
      <c r="B812" s="100"/>
      <c r="C812" s="99"/>
      <c r="D812" s="99"/>
      <c r="E812" s="160"/>
      <c r="F812" s="99"/>
      <c r="G812" s="99"/>
      <c r="H812" s="99"/>
      <c r="I812" s="99"/>
      <c r="J812" s="161"/>
      <c r="K812" s="161"/>
      <c r="L812" s="161"/>
      <c r="M812" s="161"/>
      <c r="N812" s="99"/>
      <c r="O812" s="99"/>
      <c r="P812" s="161"/>
      <c r="Q812" s="161"/>
      <c r="R812" s="161"/>
      <c r="S812" s="161"/>
      <c r="T812" s="161"/>
      <c r="U812" s="161"/>
      <c r="V812" s="161"/>
      <c r="W812" s="161"/>
      <c r="X812" s="161"/>
      <c r="Y812" s="161"/>
      <c r="Z812" s="99"/>
      <c r="AA812" s="99"/>
      <c r="AB812" s="99"/>
      <c r="AC812" s="99"/>
      <c r="AD812" s="99"/>
      <c r="AE812" s="99"/>
      <c r="AF812" s="99"/>
      <c r="AG812" s="99"/>
      <c r="AH812" s="99"/>
      <c r="AI812" s="99"/>
      <c r="AJ812" s="99"/>
      <c r="AK812" s="99"/>
      <c r="AL812" s="99"/>
      <c r="AM812" s="99"/>
      <c r="AN812" s="99"/>
      <c r="AO812" s="99"/>
      <c r="AP812" s="99"/>
      <c r="AQ812" s="99"/>
      <c r="AR812" s="99"/>
      <c r="AS812" s="99"/>
      <c r="AT812" s="99"/>
      <c r="AU812" s="99"/>
      <c r="AV812" s="99"/>
      <c r="AW812" s="99"/>
      <c r="AX812" s="99"/>
      <c r="AY812" s="99"/>
      <c r="AZ812" s="99"/>
      <c r="BA812" s="99"/>
    </row>
    <row r="813" spans="1:53" ht="15.75" customHeight="1" x14ac:dyDescent="0.25">
      <c r="A813" s="99"/>
      <c r="B813" s="100"/>
      <c r="C813" s="99"/>
      <c r="D813" s="99"/>
      <c r="E813" s="160"/>
      <c r="F813" s="99"/>
      <c r="G813" s="99"/>
      <c r="H813" s="99"/>
      <c r="I813" s="99"/>
      <c r="J813" s="161"/>
      <c r="K813" s="161"/>
      <c r="L813" s="161"/>
      <c r="M813" s="161"/>
      <c r="N813" s="99"/>
      <c r="O813" s="99"/>
      <c r="P813" s="161"/>
      <c r="Q813" s="161"/>
      <c r="R813" s="161"/>
      <c r="S813" s="161"/>
      <c r="T813" s="161"/>
      <c r="U813" s="161"/>
      <c r="V813" s="161"/>
      <c r="W813" s="161"/>
      <c r="X813" s="161"/>
      <c r="Y813" s="161"/>
      <c r="Z813" s="99"/>
      <c r="AA813" s="99"/>
      <c r="AB813" s="99"/>
      <c r="AC813" s="99"/>
      <c r="AD813" s="99"/>
      <c r="AE813" s="99"/>
      <c r="AF813" s="99"/>
      <c r="AG813" s="99"/>
      <c r="AH813" s="99"/>
      <c r="AI813" s="99"/>
      <c r="AJ813" s="99"/>
      <c r="AK813" s="99"/>
      <c r="AL813" s="99"/>
      <c r="AM813" s="99"/>
      <c r="AN813" s="99"/>
      <c r="AO813" s="99"/>
      <c r="AP813" s="99"/>
      <c r="AQ813" s="99"/>
      <c r="AR813" s="99"/>
      <c r="AS813" s="99"/>
      <c r="AT813" s="99"/>
      <c r="AU813" s="99"/>
      <c r="AV813" s="99"/>
      <c r="AW813" s="99"/>
      <c r="AX813" s="99"/>
      <c r="AY813" s="99"/>
      <c r="AZ813" s="99"/>
      <c r="BA813" s="99"/>
    </row>
    <row r="814" spans="1:53" ht="15.75" customHeight="1" x14ac:dyDescent="0.25">
      <c r="A814" s="99"/>
      <c r="B814" s="100"/>
      <c r="C814" s="99"/>
      <c r="D814" s="99"/>
      <c r="E814" s="160"/>
      <c r="F814" s="99"/>
      <c r="G814" s="99"/>
      <c r="H814" s="99"/>
      <c r="I814" s="99"/>
      <c r="J814" s="161"/>
      <c r="K814" s="161"/>
      <c r="L814" s="161"/>
      <c r="M814" s="161"/>
      <c r="N814" s="99"/>
      <c r="O814" s="99"/>
      <c r="P814" s="161"/>
      <c r="Q814" s="161"/>
      <c r="R814" s="161"/>
      <c r="S814" s="161"/>
      <c r="T814" s="161"/>
      <c r="U814" s="161"/>
      <c r="V814" s="161"/>
      <c r="W814" s="161"/>
      <c r="X814" s="161"/>
      <c r="Y814" s="161"/>
      <c r="Z814" s="99"/>
      <c r="AA814" s="99"/>
      <c r="AB814" s="99"/>
      <c r="AC814" s="99"/>
      <c r="AD814" s="99"/>
      <c r="AE814" s="99"/>
      <c r="AF814" s="99"/>
      <c r="AG814" s="99"/>
      <c r="AH814" s="99"/>
      <c r="AI814" s="99"/>
      <c r="AJ814" s="99"/>
      <c r="AK814" s="99"/>
      <c r="AL814" s="99"/>
      <c r="AM814" s="99"/>
      <c r="AN814" s="99"/>
      <c r="AO814" s="99"/>
      <c r="AP814" s="99"/>
      <c r="AQ814" s="99"/>
      <c r="AR814" s="99"/>
      <c r="AS814" s="99"/>
      <c r="AT814" s="99"/>
      <c r="AU814" s="99"/>
      <c r="AV814" s="99"/>
      <c r="AW814" s="99"/>
      <c r="AX814" s="99"/>
      <c r="AY814" s="99"/>
      <c r="AZ814" s="99"/>
      <c r="BA814" s="99"/>
    </row>
    <row r="815" spans="1:53" ht="15.75" customHeight="1" x14ac:dyDescent="0.25">
      <c r="A815" s="99"/>
      <c r="B815" s="100"/>
      <c r="C815" s="99"/>
      <c r="D815" s="99"/>
      <c r="E815" s="160"/>
      <c r="F815" s="99"/>
      <c r="G815" s="99"/>
      <c r="H815" s="99"/>
      <c r="I815" s="99"/>
      <c r="J815" s="161"/>
      <c r="K815" s="161"/>
      <c r="L815" s="161"/>
      <c r="M815" s="161"/>
      <c r="N815" s="99"/>
      <c r="O815" s="99"/>
      <c r="P815" s="161"/>
      <c r="Q815" s="161"/>
      <c r="R815" s="161"/>
      <c r="S815" s="161"/>
      <c r="T815" s="161"/>
      <c r="U815" s="161"/>
      <c r="V815" s="161"/>
      <c r="W815" s="161"/>
      <c r="X815" s="161"/>
      <c r="Y815" s="161"/>
      <c r="Z815" s="99"/>
      <c r="AA815" s="99"/>
      <c r="AB815" s="99"/>
      <c r="AC815" s="99"/>
      <c r="AD815" s="99"/>
      <c r="AE815" s="99"/>
      <c r="AF815" s="99"/>
      <c r="AG815" s="99"/>
      <c r="AH815" s="99"/>
      <c r="AI815" s="99"/>
      <c r="AJ815" s="99"/>
      <c r="AK815" s="99"/>
      <c r="AL815" s="99"/>
      <c r="AM815" s="99"/>
      <c r="AN815" s="99"/>
      <c r="AO815" s="99"/>
      <c r="AP815" s="99"/>
      <c r="AQ815" s="99"/>
      <c r="AR815" s="99"/>
      <c r="AS815" s="99"/>
      <c r="AT815" s="99"/>
      <c r="AU815" s="99"/>
      <c r="AV815" s="99"/>
      <c r="AW815" s="99"/>
      <c r="AX815" s="99"/>
      <c r="AY815" s="99"/>
      <c r="AZ815" s="99"/>
      <c r="BA815" s="99"/>
    </row>
    <row r="816" spans="1:53" ht="15.75" customHeight="1" x14ac:dyDescent="0.25">
      <c r="A816" s="99"/>
      <c r="B816" s="100"/>
      <c r="C816" s="99"/>
      <c r="D816" s="99"/>
      <c r="E816" s="160"/>
      <c r="F816" s="99"/>
      <c r="G816" s="99"/>
      <c r="H816" s="99"/>
      <c r="I816" s="99"/>
      <c r="J816" s="161"/>
      <c r="K816" s="161"/>
      <c r="L816" s="161"/>
      <c r="M816" s="161"/>
      <c r="N816" s="99"/>
      <c r="O816" s="99"/>
      <c r="P816" s="161"/>
      <c r="Q816" s="161"/>
      <c r="R816" s="161"/>
      <c r="S816" s="161"/>
      <c r="T816" s="161"/>
      <c r="U816" s="161"/>
      <c r="V816" s="161"/>
      <c r="W816" s="161"/>
      <c r="X816" s="161"/>
      <c r="Y816" s="161"/>
      <c r="Z816" s="99"/>
      <c r="AA816" s="99"/>
      <c r="AB816" s="99"/>
      <c r="AC816" s="99"/>
      <c r="AD816" s="99"/>
      <c r="AE816" s="99"/>
      <c r="AF816" s="99"/>
      <c r="AG816" s="99"/>
      <c r="AH816" s="99"/>
      <c r="AI816" s="99"/>
      <c r="AJ816" s="99"/>
      <c r="AK816" s="99"/>
      <c r="AL816" s="99"/>
      <c r="AM816" s="99"/>
      <c r="AN816" s="99"/>
      <c r="AO816" s="99"/>
      <c r="AP816" s="99"/>
      <c r="AQ816" s="99"/>
      <c r="AR816" s="99"/>
      <c r="AS816" s="99"/>
      <c r="AT816" s="99"/>
      <c r="AU816" s="99"/>
      <c r="AV816" s="99"/>
      <c r="AW816" s="99"/>
      <c r="AX816" s="99"/>
      <c r="AY816" s="99"/>
      <c r="AZ816" s="99"/>
      <c r="BA816" s="99"/>
    </row>
    <row r="817" spans="1:53" ht="15.75" customHeight="1" x14ac:dyDescent="0.25">
      <c r="A817" s="99"/>
      <c r="B817" s="100"/>
      <c r="C817" s="99"/>
      <c r="D817" s="99"/>
      <c r="E817" s="160"/>
      <c r="F817" s="99"/>
      <c r="G817" s="99"/>
      <c r="H817" s="99"/>
      <c r="I817" s="99"/>
      <c r="J817" s="161"/>
      <c r="K817" s="161"/>
      <c r="L817" s="161"/>
      <c r="M817" s="161"/>
      <c r="N817" s="99"/>
      <c r="O817" s="99"/>
      <c r="P817" s="161"/>
      <c r="Q817" s="161"/>
      <c r="R817" s="161"/>
      <c r="S817" s="161"/>
      <c r="T817" s="161"/>
      <c r="U817" s="161"/>
      <c r="V817" s="161"/>
      <c r="W817" s="161"/>
      <c r="X817" s="161"/>
      <c r="Y817" s="161"/>
      <c r="Z817" s="99"/>
      <c r="AA817" s="99"/>
      <c r="AB817" s="99"/>
      <c r="AC817" s="99"/>
      <c r="AD817" s="99"/>
      <c r="AE817" s="99"/>
      <c r="AF817" s="99"/>
      <c r="AG817" s="99"/>
      <c r="AH817" s="99"/>
      <c r="AI817" s="99"/>
      <c r="AJ817" s="99"/>
      <c r="AK817" s="99"/>
      <c r="AL817" s="99"/>
      <c r="AM817" s="99"/>
      <c r="AN817" s="99"/>
      <c r="AO817" s="99"/>
      <c r="AP817" s="99"/>
      <c r="AQ817" s="99"/>
      <c r="AR817" s="99"/>
      <c r="AS817" s="99"/>
      <c r="AT817" s="99"/>
      <c r="AU817" s="99"/>
      <c r="AV817" s="99"/>
      <c r="AW817" s="99"/>
      <c r="AX817" s="99"/>
      <c r="AY817" s="99"/>
      <c r="AZ817" s="99"/>
      <c r="BA817" s="99"/>
    </row>
    <row r="818" spans="1:53" ht="15.75" customHeight="1" x14ac:dyDescent="0.25">
      <c r="A818" s="99"/>
      <c r="B818" s="100"/>
      <c r="C818" s="99"/>
      <c r="D818" s="99"/>
      <c r="E818" s="160"/>
      <c r="F818" s="99"/>
      <c r="G818" s="99"/>
      <c r="H818" s="99"/>
      <c r="I818" s="99"/>
      <c r="J818" s="161"/>
      <c r="K818" s="161"/>
      <c r="L818" s="161"/>
      <c r="M818" s="161"/>
      <c r="N818" s="99"/>
      <c r="O818" s="99"/>
      <c r="P818" s="161"/>
      <c r="Q818" s="161"/>
      <c r="R818" s="161"/>
      <c r="S818" s="161"/>
      <c r="T818" s="161"/>
      <c r="U818" s="161"/>
      <c r="V818" s="161"/>
      <c r="W818" s="161"/>
      <c r="X818" s="161"/>
      <c r="Y818" s="161"/>
      <c r="Z818" s="99"/>
      <c r="AA818" s="99"/>
      <c r="AB818" s="99"/>
      <c r="AC818" s="99"/>
      <c r="AD818" s="99"/>
      <c r="AE818" s="99"/>
      <c r="AF818" s="99"/>
      <c r="AG818" s="99"/>
      <c r="AH818" s="99"/>
      <c r="AI818" s="99"/>
      <c r="AJ818" s="99"/>
      <c r="AK818" s="99"/>
      <c r="AL818" s="99"/>
      <c r="AM818" s="99"/>
      <c r="AN818" s="99"/>
      <c r="AO818" s="99"/>
      <c r="AP818" s="99"/>
      <c r="AQ818" s="99"/>
      <c r="AR818" s="99"/>
      <c r="AS818" s="99"/>
      <c r="AT818" s="99"/>
      <c r="AU818" s="99"/>
      <c r="AV818" s="99"/>
      <c r="AW818" s="99"/>
      <c r="AX818" s="99"/>
      <c r="AY818" s="99"/>
      <c r="AZ818" s="99"/>
      <c r="BA818" s="99"/>
    </row>
    <row r="819" spans="1:53" ht="15.75" customHeight="1" x14ac:dyDescent="0.25">
      <c r="A819" s="99"/>
      <c r="B819" s="100"/>
      <c r="C819" s="99"/>
      <c r="D819" s="99"/>
      <c r="E819" s="160"/>
      <c r="F819" s="99"/>
      <c r="G819" s="99"/>
      <c r="H819" s="99"/>
      <c r="I819" s="99"/>
      <c r="J819" s="161"/>
      <c r="K819" s="161"/>
      <c r="L819" s="161"/>
      <c r="M819" s="161"/>
      <c r="N819" s="99"/>
      <c r="O819" s="99"/>
      <c r="P819" s="161"/>
      <c r="Q819" s="161"/>
      <c r="R819" s="161"/>
      <c r="S819" s="161"/>
      <c r="T819" s="161"/>
      <c r="U819" s="161"/>
      <c r="V819" s="161"/>
      <c r="W819" s="161"/>
      <c r="X819" s="161"/>
      <c r="Y819" s="161"/>
      <c r="Z819" s="99"/>
      <c r="AA819" s="99"/>
      <c r="AB819" s="99"/>
      <c r="AC819" s="99"/>
      <c r="AD819" s="99"/>
      <c r="AE819" s="99"/>
      <c r="AF819" s="99"/>
      <c r="AG819" s="99"/>
      <c r="AH819" s="99"/>
      <c r="AI819" s="99"/>
      <c r="AJ819" s="99"/>
      <c r="AK819" s="99"/>
      <c r="AL819" s="99"/>
      <c r="AM819" s="99"/>
      <c r="AN819" s="99"/>
      <c r="AO819" s="99"/>
      <c r="AP819" s="99"/>
      <c r="AQ819" s="99"/>
      <c r="AR819" s="99"/>
      <c r="AS819" s="99"/>
      <c r="AT819" s="99"/>
      <c r="AU819" s="99"/>
      <c r="AV819" s="99"/>
      <c r="AW819" s="99"/>
      <c r="AX819" s="99"/>
      <c r="AY819" s="99"/>
      <c r="AZ819" s="99"/>
      <c r="BA819" s="99"/>
    </row>
    <row r="820" spans="1:53" ht="15.75" customHeight="1" x14ac:dyDescent="0.25">
      <c r="A820" s="99"/>
      <c r="B820" s="100"/>
      <c r="C820" s="99"/>
      <c r="D820" s="99"/>
      <c r="E820" s="160"/>
      <c r="F820" s="99"/>
      <c r="G820" s="99"/>
      <c r="H820" s="99"/>
      <c r="I820" s="99"/>
      <c r="J820" s="161"/>
      <c r="K820" s="161"/>
      <c r="L820" s="161"/>
      <c r="M820" s="161"/>
      <c r="N820" s="99"/>
      <c r="O820" s="99"/>
      <c r="P820" s="161"/>
      <c r="Q820" s="161"/>
      <c r="R820" s="161"/>
      <c r="S820" s="161"/>
      <c r="T820" s="161"/>
      <c r="U820" s="161"/>
      <c r="V820" s="161"/>
      <c r="W820" s="161"/>
      <c r="X820" s="161"/>
      <c r="Y820" s="161"/>
      <c r="Z820" s="99"/>
      <c r="AA820" s="99"/>
      <c r="AB820" s="99"/>
      <c r="AC820" s="99"/>
      <c r="AD820" s="99"/>
      <c r="AE820" s="99"/>
      <c r="AF820" s="99"/>
      <c r="AG820" s="99"/>
      <c r="AH820" s="99"/>
      <c r="AI820" s="99"/>
      <c r="AJ820" s="99"/>
      <c r="AK820" s="99"/>
      <c r="AL820" s="99"/>
      <c r="AM820" s="99"/>
      <c r="AN820" s="99"/>
      <c r="AO820" s="99"/>
      <c r="AP820" s="99"/>
      <c r="AQ820" s="99"/>
      <c r="AR820" s="99"/>
      <c r="AS820" s="99"/>
      <c r="AT820" s="99"/>
      <c r="AU820" s="99"/>
      <c r="AV820" s="99"/>
      <c r="AW820" s="99"/>
      <c r="AX820" s="99"/>
      <c r="AY820" s="99"/>
      <c r="AZ820" s="99"/>
      <c r="BA820" s="99"/>
    </row>
    <row r="821" spans="1:53" ht="15.75" customHeight="1" x14ac:dyDescent="0.25">
      <c r="A821" s="99"/>
      <c r="B821" s="100"/>
      <c r="C821" s="99"/>
      <c r="D821" s="99"/>
      <c r="E821" s="160"/>
      <c r="F821" s="99"/>
      <c r="G821" s="99"/>
      <c r="H821" s="99"/>
      <c r="I821" s="99"/>
      <c r="J821" s="161"/>
      <c r="K821" s="161"/>
      <c r="L821" s="161"/>
      <c r="M821" s="161"/>
      <c r="N821" s="99"/>
      <c r="O821" s="99"/>
      <c r="P821" s="161"/>
      <c r="Q821" s="161"/>
      <c r="R821" s="161"/>
      <c r="S821" s="161"/>
      <c r="T821" s="161"/>
      <c r="U821" s="161"/>
      <c r="V821" s="161"/>
      <c r="W821" s="161"/>
      <c r="X821" s="161"/>
      <c r="Y821" s="161"/>
      <c r="Z821" s="99"/>
      <c r="AA821" s="99"/>
      <c r="AB821" s="99"/>
      <c r="AC821" s="99"/>
      <c r="AD821" s="99"/>
      <c r="AE821" s="99"/>
      <c r="AF821" s="99"/>
      <c r="AG821" s="99"/>
      <c r="AH821" s="99"/>
      <c r="AI821" s="99"/>
      <c r="AJ821" s="99"/>
      <c r="AK821" s="99"/>
      <c r="AL821" s="99"/>
      <c r="AM821" s="99"/>
      <c r="AN821" s="99"/>
      <c r="AO821" s="99"/>
      <c r="AP821" s="99"/>
      <c r="AQ821" s="99"/>
      <c r="AR821" s="99"/>
      <c r="AS821" s="99"/>
      <c r="AT821" s="99"/>
      <c r="AU821" s="99"/>
      <c r="AV821" s="99"/>
      <c r="AW821" s="99"/>
      <c r="AX821" s="99"/>
      <c r="AY821" s="99"/>
      <c r="AZ821" s="99"/>
      <c r="BA821" s="99"/>
    </row>
    <row r="822" spans="1:53" ht="15.75" customHeight="1" x14ac:dyDescent="0.25">
      <c r="A822" s="99"/>
      <c r="B822" s="100"/>
      <c r="C822" s="99"/>
      <c r="D822" s="99"/>
      <c r="E822" s="160"/>
      <c r="F822" s="99"/>
      <c r="G822" s="99"/>
      <c r="H822" s="99"/>
      <c r="I822" s="99"/>
      <c r="J822" s="161"/>
      <c r="K822" s="161"/>
      <c r="L822" s="161"/>
      <c r="M822" s="161"/>
      <c r="N822" s="99"/>
      <c r="O822" s="99"/>
      <c r="P822" s="161"/>
      <c r="Q822" s="161"/>
      <c r="R822" s="161"/>
      <c r="S822" s="161"/>
      <c r="T822" s="161"/>
      <c r="U822" s="161"/>
      <c r="V822" s="161"/>
      <c r="W822" s="161"/>
      <c r="X822" s="161"/>
      <c r="Y822" s="161"/>
      <c r="Z822" s="99"/>
      <c r="AA822" s="99"/>
      <c r="AB822" s="99"/>
      <c r="AC822" s="99"/>
      <c r="AD822" s="99"/>
      <c r="AE822" s="99"/>
      <c r="AF822" s="99"/>
      <c r="AG822" s="99"/>
      <c r="AH822" s="99"/>
      <c r="AI822" s="99"/>
      <c r="AJ822" s="99"/>
      <c r="AK822" s="99"/>
      <c r="AL822" s="99"/>
      <c r="AM822" s="99"/>
      <c r="AN822" s="99"/>
      <c r="AO822" s="99"/>
      <c r="AP822" s="99"/>
      <c r="AQ822" s="99"/>
      <c r="AR822" s="99"/>
      <c r="AS822" s="99"/>
      <c r="AT822" s="99"/>
      <c r="AU822" s="99"/>
      <c r="AV822" s="99"/>
      <c r="AW822" s="99"/>
      <c r="AX822" s="99"/>
      <c r="AY822" s="99"/>
      <c r="AZ822" s="99"/>
      <c r="BA822" s="99"/>
    </row>
    <row r="823" spans="1:53" ht="15.75" customHeight="1" x14ac:dyDescent="0.25">
      <c r="A823" s="99"/>
      <c r="B823" s="100"/>
      <c r="C823" s="99"/>
      <c r="D823" s="99"/>
      <c r="E823" s="160"/>
      <c r="F823" s="99"/>
      <c r="G823" s="99"/>
      <c r="H823" s="99"/>
      <c r="I823" s="99"/>
      <c r="J823" s="161"/>
      <c r="K823" s="161"/>
      <c r="L823" s="161"/>
      <c r="M823" s="161"/>
      <c r="N823" s="99"/>
      <c r="O823" s="99"/>
      <c r="P823" s="161"/>
      <c r="Q823" s="161"/>
      <c r="R823" s="161"/>
      <c r="S823" s="161"/>
      <c r="T823" s="161"/>
      <c r="U823" s="161"/>
      <c r="V823" s="161"/>
      <c r="W823" s="161"/>
      <c r="X823" s="161"/>
      <c r="Y823" s="161"/>
      <c r="Z823" s="99"/>
      <c r="AA823" s="99"/>
      <c r="AB823" s="99"/>
      <c r="AC823" s="99"/>
      <c r="AD823" s="99"/>
      <c r="AE823" s="99"/>
      <c r="AF823" s="99"/>
      <c r="AG823" s="99"/>
      <c r="AH823" s="99"/>
      <c r="AI823" s="99"/>
      <c r="AJ823" s="99"/>
      <c r="AK823" s="99"/>
      <c r="AL823" s="99"/>
      <c r="AM823" s="99"/>
      <c r="AN823" s="99"/>
      <c r="AO823" s="99"/>
      <c r="AP823" s="99"/>
      <c r="AQ823" s="99"/>
      <c r="AR823" s="99"/>
      <c r="AS823" s="99"/>
      <c r="AT823" s="99"/>
      <c r="AU823" s="99"/>
      <c r="AV823" s="99"/>
      <c r="AW823" s="99"/>
      <c r="AX823" s="99"/>
      <c r="AY823" s="99"/>
      <c r="AZ823" s="99"/>
      <c r="BA823" s="99"/>
    </row>
    <row r="824" spans="1:53" ht="15.75" customHeight="1" x14ac:dyDescent="0.25">
      <c r="A824" s="99"/>
      <c r="B824" s="100"/>
      <c r="C824" s="99"/>
      <c r="D824" s="99"/>
      <c r="E824" s="160"/>
      <c r="F824" s="99"/>
      <c r="G824" s="99"/>
      <c r="H824" s="99"/>
      <c r="I824" s="99"/>
      <c r="J824" s="161"/>
      <c r="K824" s="161"/>
      <c r="L824" s="161"/>
      <c r="M824" s="161"/>
      <c r="N824" s="99"/>
      <c r="O824" s="99"/>
      <c r="P824" s="161"/>
      <c r="Q824" s="161"/>
      <c r="R824" s="161"/>
      <c r="S824" s="161"/>
      <c r="T824" s="161"/>
      <c r="U824" s="161"/>
      <c r="V824" s="161"/>
      <c r="W824" s="161"/>
      <c r="X824" s="161"/>
      <c r="Y824" s="161"/>
      <c r="Z824" s="99"/>
      <c r="AA824" s="99"/>
      <c r="AB824" s="99"/>
      <c r="AC824" s="99"/>
      <c r="AD824" s="99"/>
      <c r="AE824" s="99"/>
      <c r="AF824" s="99"/>
      <c r="AG824" s="99"/>
      <c r="AH824" s="99"/>
      <c r="AI824" s="99"/>
      <c r="AJ824" s="99"/>
      <c r="AK824" s="99"/>
      <c r="AL824" s="99"/>
      <c r="AM824" s="99"/>
      <c r="AN824" s="99"/>
      <c r="AO824" s="99"/>
      <c r="AP824" s="99"/>
      <c r="AQ824" s="99"/>
      <c r="AR824" s="99"/>
      <c r="AS824" s="99"/>
      <c r="AT824" s="99"/>
      <c r="AU824" s="99"/>
      <c r="AV824" s="99"/>
      <c r="AW824" s="99"/>
      <c r="AX824" s="99"/>
      <c r="AY824" s="99"/>
      <c r="AZ824" s="99"/>
      <c r="BA824" s="99"/>
    </row>
    <row r="825" spans="1:53" ht="15.75" customHeight="1" x14ac:dyDescent="0.25">
      <c r="A825" s="99"/>
      <c r="B825" s="100"/>
      <c r="C825" s="99"/>
      <c r="D825" s="99"/>
      <c r="E825" s="160"/>
      <c r="F825" s="99"/>
      <c r="G825" s="99"/>
      <c r="H825" s="99"/>
      <c r="I825" s="99"/>
      <c r="J825" s="161"/>
      <c r="K825" s="161"/>
      <c r="L825" s="161"/>
      <c r="M825" s="161"/>
      <c r="N825" s="99"/>
      <c r="O825" s="99"/>
      <c r="P825" s="161"/>
      <c r="Q825" s="161"/>
      <c r="R825" s="161"/>
      <c r="S825" s="161"/>
      <c r="T825" s="161"/>
      <c r="U825" s="161"/>
      <c r="V825" s="161"/>
      <c r="W825" s="161"/>
      <c r="X825" s="161"/>
      <c r="Y825" s="161"/>
      <c r="Z825" s="99"/>
      <c r="AA825" s="99"/>
      <c r="AB825" s="99"/>
      <c r="AC825" s="99"/>
      <c r="AD825" s="99"/>
      <c r="AE825" s="99"/>
      <c r="AF825" s="99"/>
      <c r="AG825" s="99"/>
      <c r="AH825" s="99"/>
      <c r="AI825" s="99"/>
      <c r="AJ825" s="99"/>
      <c r="AK825" s="99"/>
      <c r="AL825" s="99"/>
      <c r="AM825" s="99"/>
      <c r="AN825" s="99"/>
      <c r="AO825" s="99"/>
      <c r="AP825" s="99"/>
      <c r="AQ825" s="99"/>
      <c r="AR825" s="99"/>
      <c r="AS825" s="99"/>
      <c r="AT825" s="99"/>
      <c r="AU825" s="99"/>
      <c r="AV825" s="99"/>
      <c r="AW825" s="99"/>
      <c r="AX825" s="99"/>
      <c r="AY825" s="99"/>
      <c r="AZ825" s="99"/>
      <c r="BA825" s="99"/>
    </row>
    <row r="826" spans="1:53" ht="15.75" customHeight="1" x14ac:dyDescent="0.25">
      <c r="A826" s="99"/>
      <c r="B826" s="100"/>
      <c r="C826" s="99"/>
      <c r="D826" s="99"/>
      <c r="E826" s="160"/>
      <c r="F826" s="99"/>
      <c r="G826" s="99"/>
      <c r="H826" s="99"/>
      <c r="I826" s="99"/>
      <c r="J826" s="161"/>
      <c r="K826" s="161"/>
      <c r="L826" s="161"/>
      <c r="M826" s="161"/>
      <c r="N826" s="99"/>
      <c r="O826" s="99"/>
      <c r="P826" s="161"/>
      <c r="Q826" s="161"/>
      <c r="R826" s="161"/>
      <c r="S826" s="161"/>
      <c r="T826" s="161"/>
      <c r="U826" s="161"/>
      <c r="V826" s="161"/>
      <c r="W826" s="161"/>
      <c r="X826" s="161"/>
      <c r="Y826" s="161"/>
      <c r="Z826" s="99"/>
      <c r="AA826" s="99"/>
      <c r="AB826" s="99"/>
      <c r="AC826" s="99"/>
      <c r="AD826" s="99"/>
      <c r="AE826" s="99"/>
      <c r="AF826" s="99"/>
      <c r="AG826" s="99"/>
      <c r="AH826" s="99"/>
      <c r="AI826" s="99"/>
      <c r="AJ826" s="99"/>
      <c r="AK826" s="99"/>
      <c r="AL826" s="99"/>
      <c r="AM826" s="99"/>
      <c r="AN826" s="99"/>
      <c r="AO826" s="99"/>
      <c r="AP826" s="99"/>
      <c r="AQ826" s="99"/>
      <c r="AR826" s="99"/>
      <c r="AS826" s="99"/>
      <c r="AT826" s="99"/>
      <c r="AU826" s="99"/>
      <c r="AV826" s="99"/>
      <c r="AW826" s="99"/>
      <c r="AX826" s="99"/>
      <c r="AY826" s="99"/>
      <c r="AZ826" s="99"/>
      <c r="BA826" s="99"/>
    </row>
    <row r="827" spans="1:53" ht="15.75" customHeight="1" x14ac:dyDescent="0.25">
      <c r="A827" s="99"/>
      <c r="B827" s="100"/>
      <c r="C827" s="99"/>
      <c r="D827" s="99"/>
      <c r="E827" s="160"/>
      <c r="F827" s="99"/>
      <c r="G827" s="99"/>
      <c r="H827" s="99"/>
      <c r="I827" s="99"/>
      <c r="J827" s="161"/>
      <c r="K827" s="161"/>
      <c r="L827" s="161"/>
      <c r="M827" s="161"/>
      <c r="N827" s="99"/>
      <c r="O827" s="99"/>
      <c r="P827" s="161"/>
      <c r="Q827" s="161"/>
      <c r="R827" s="161"/>
      <c r="S827" s="161"/>
      <c r="T827" s="161"/>
      <c r="U827" s="161"/>
      <c r="V827" s="161"/>
      <c r="W827" s="161"/>
      <c r="X827" s="161"/>
      <c r="Y827" s="161"/>
      <c r="Z827" s="99"/>
      <c r="AA827" s="99"/>
      <c r="AB827" s="99"/>
      <c r="AC827" s="99"/>
      <c r="AD827" s="99"/>
      <c r="AE827" s="99"/>
      <c r="AF827" s="99"/>
      <c r="AG827" s="99"/>
      <c r="AH827" s="99"/>
      <c r="AI827" s="99"/>
      <c r="AJ827" s="99"/>
      <c r="AK827" s="99"/>
      <c r="AL827" s="99"/>
      <c r="AM827" s="99"/>
      <c r="AN827" s="99"/>
      <c r="AO827" s="99"/>
      <c r="AP827" s="99"/>
      <c r="AQ827" s="99"/>
      <c r="AR827" s="99"/>
      <c r="AS827" s="99"/>
      <c r="AT827" s="99"/>
      <c r="AU827" s="99"/>
      <c r="AV827" s="99"/>
      <c r="AW827" s="99"/>
      <c r="AX827" s="99"/>
      <c r="AY827" s="99"/>
      <c r="AZ827" s="99"/>
      <c r="BA827" s="99"/>
    </row>
    <row r="828" spans="1:53" ht="15.75" customHeight="1" x14ac:dyDescent="0.25">
      <c r="A828" s="99"/>
      <c r="B828" s="100"/>
      <c r="C828" s="99"/>
      <c r="D828" s="99"/>
      <c r="E828" s="160"/>
      <c r="F828" s="99"/>
      <c r="G828" s="99"/>
      <c r="H828" s="99"/>
      <c r="I828" s="99"/>
      <c r="J828" s="161"/>
      <c r="K828" s="161"/>
      <c r="L828" s="161"/>
      <c r="M828" s="161"/>
      <c r="N828" s="99"/>
      <c r="O828" s="99"/>
      <c r="P828" s="161"/>
      <c r="Q828" s="161"/>
      <c r="R828" s="161"/>
      <c r="S828" s="161"/>
      <c r="T828" s="161"/>
      <c r="U828" s="161"/>
      <c r="V828" s="161"/>
      <c r="W828" s="161"/>
      <c r="X828" s="161"/>
      <c r="Y828" s="161"/>
      <c r="Z828" s="99"/>
      <c r="AA828" s="99"/>
      <c r="AB828" s="99"/>
      <c r="AC828" s="99"/>
      <c r="AD828" s="99"/>
      <c r="AE828" s="99"/>
      <c r="AF828" s="99"/>
      <c r="AG828" s="99"/>
      <c r="AH828" s="99"/>
      <c r="AI828" s="99"/>
      <c r="AJ828" s="99"/>
      <c r="AK828" s="99"/>
      <c r="AL828" s="99"/>
      <c r="AM828" s="99"/>
      <c r="AN828" s="99"/>
      <c r="AO828" s="99"/>
      <c r="AP828" s="99"/>
      <c r="AQ828" s="99"/>
      <c r="AR828" s="99"/>
      <c r="AS828" s="99"/>
      <c r="AT828" s="99"/>
      <c r="AU828" s="99"/>
      <c r="AV828" s="99"/>
      <c r="AW828" s="99"/>
      <c r="AX828" s="99"/>
      <c r="AY828" s="99"/>
      <c r="AZ828" s="99"/>
      <c r="BA828" s="99"/>
    </row>
    <row r="829" spans="1:53" ht="15.75" customHeight="1" x14ac:dyDescent="0.25">
      <c r="A829" s="99"/>
      <c r="B829" s="100"/>
      <c r="C829" s="99"/>
      <c r="D829" s="99"/>
      <c r="E829" s="160"/>
      <c r="F829" s="99"/>
      <c r="G829" s="99"/>
      <c r="H829" s="99"/>
      <c r="I829" s="99"/>
      <c r="J829" s="161"/>
      <c r="K829" s="161"/>
      <c r="L829" s="161"/>
      <c r="M829" s="161"/>
      <c r="N829" s="99"/>
      <c r="O829" s="99"/>
      <c r="P829" s="161"/>
      <c r="Q829" s="161"/>
      <c r="R829" s="161"/>
      <c r="S829" s="161"/>
      <c r="T829" s="161"/>
      <c r="U829" s="161"/>
      <c r="V829" s="161"/>
      <c r="W829" s="161"/>
      <c r="X829" s="161"/>
      <c r="Y829" s="161"/>
      <c r="Z829" s="99"/>
      <c r="AA829" s="99"/>
      <c r="AB829" s="99"/>
      <c r="AC829" s="99"/>
      <c r="AD829" s="99"/>
      <c r="AE829" s="99"/>
      <c r="AF829" s="99"/>
      <c r="AG829" s="99"/>
      <c r="AH829" s="99"/>
      <c r="AI829" s="99"/>
      <c r="AJ829" s="99"/>
      <c r="AK829" s="99"/>
      <c r="AL829" s="99"/>
      <c r="AM829" s="99"/>
      <c r="AN829" s="99"/>
      <c r="AO829" s="99"/>
      <c r="AP829" s="99"/>
      <c r="AQ829" s="99"/>
      <c r="AR829" s="99"/>
      <c r="AS829" s="99"/>
      <c r="AT829" s="99"/>
      <c r="AU829" s="99"/>
      <c r="AV829" s="99"/>
      <c r="AW829" s="99"/>
      <c r="AX829" s="99"/>
      <c r="AY829" s="99"/>
      <c r="AZ829" s="99"/>
      <c r="BA829" s="99"/>
    </row>
    <row r="830" spans="1:53" ht="15.75" customHeight="1" x14ac:dyDescent="0.25">
      <c r="A830" s="99"/>
      <c r="B830" s="100"/>
      <c r="C830" s="99"/>
      <c r="D830" s="99"/>
      <c r="E830" s="160"/>
      <c r="F830" s="99"/>
      <c r="G830" s="99"/>
      <c r="H830" s="99"/>
      <c r="I830" s="99"/>
      <c r="J830" s="161"/>
      <c r="K830" s="161"/>
      <c r="L830" s="161"/>
      <c r="M830" s="161"/>
      <c r="N830" s="99"/>
      <c r="O830" s="99"/>
      <c r="P830" s="161"/>
      <c r="Q830" s="161"/>
      <c r="R830" s="161"/>
      <c r="S830" s="161"/>
      <c r="T830" s="161"/>
      <c r="U830" s="161"/>
      <c r="V830" s="161"/>
      <c r="W830" s="161"/>
      <c r="X830" s="161"/>
      <c r="Y830" s="161"/>
      <c r="Z830" s="99"/>
      <c r="AA830" s="99"/>
      <c r="AB830" s="99"/>
      <c r="AC830" s="99"/>
      <c r="AD830" s="99"/>
      <c r="AE830" s="99"/>
      <c r="AF830" s="99"/>
      <c r="AG830" s="99"/>
      <c r="AH830" s="99"/>
      <c r="AI830" s="99"/>
      <c r="AJ830" s="99"/>
      <c r="AK830" s="99"/>
      <c r="AL830" s="99"/>
      <c r="AM830" s="99"/>
      <c r="AN830" s="99"/>
      <c r="AO830" s="99"/>
      <c r="AP830" s="99"/>
      <c r="AQ830" s="99"/>
      <c r="AR830" s="99"/>
      <c r="AS830" s="99"/>
      <c r="AT830" s="99"/>
      <c r="AU830" s="99"/>
      <c r="AV830" s="99"/>
      <c r="AW830" s="99"/>
      <c r="AX830" s="99"/>
      <c r="AY830" s="99"/>
      <c r="AZ830" s="99"/>
      <c r="BA830" s="99"/>
    </row>
    <row r="831" spans="1:53" ht="15.75" customHeight="1" x14ac:dyDescent="0.25">
      <c r="A831" s="99"/>
      <c r="B831" s="100"/>
      <c r="C831" s="99"/>
      <c r="D831" s="99"/>
      <c r="E831" s="160"/>
      <c r="F831" s="99"/>
      <c r="G831" s="99"/>
      <c r="H831" s="99"/>
      <c r="I831" s="99"/>
      <c r="J831" s="161"/>
      <c r="K831" s="161"/>
      <c r="L831" s="161"/>
      <c r="M831" s="161"/>
      <c r="N831" s="99"/>
      <c r="O831" s="99"/>
      <c r="P831" s="161"/>
      <c r="Q831" s="161"/>
      <c r="R831" s="161"/>
      <c r="S831" s="161"/>
      <c r="T831" s="161"/>
      <c r="U831" s="161"/>
      <c r="V831" s="161"/>
      <c r="W831" s="161"/>
      <c r="X831" s="161"/>
      <c r="Y831" s="161"/>
      <c r="Z831" s="99"/>
      <c r="AA831" s="99"/>
      <c r="AB831" s="99"/>
      <c r="AC831" s="99"/>
      <c r="AD831" s="99"/>
      <c r="AE831" s="99"/>
      <c r="AF831" s="99"/>
      <c r="AG831" s="99"/>
      <c r="AH831" s="99"/>
      <c r="AI831" s="99"/>
      <c r="AJ831" s="99"/>
      <c r="AK831" s="99"/>
      <c r="AL831" s="99"/>
      <c r="AM831" s="99"/>
      <c r="AN831" s="99"/>
      <c r="AO831" s="99"/>
      <c r="AP831" s="99"/>
      <c r="AQ831" s="99"/>
      <c r="AR831" s="99"/>
      <c r="AS831" s="99"/>
      <c r="AT831" s="99"/>
      <c r="AU831" s="99"/>
      <c r="AV831" s="99"/>
      <c r="AW831" s="99"/>
      <c r="AX831" s="99"/>
      <c r="AY831" s="99"/>
      <c r="AZ831" s="99"/>
      <c r="BA831" s="99"/>
    </row>
    <row r="832" spans="1:53" ht="15.75" customHeight="1" x14ac:dyDescent="0.25">
      <c r="A832" s="99"/>
      <c r="B832" s="100"/>
      <c r="C832" s="99"/>
      <c r="D832" s="99"/>
      <c r="E832" s="160"/>
      <c r="F832" s="99"/>
      <c r="G832" s="99"/>
      <c r="H832" s="99"/>
      <c r="I832" s="99"/>
      <c r="J832" s="161"/>
      <c r="K832" s="161"/>
      <c r="L832" s="161"/>
      <c r="M832" s="161"/>
      <c r="N832" s="99"/>
      <c r="O832" s="99"/>
      <c r="P832" s="161"/>
      <c r="Q832" s="161"/>
      <c r="R832" s="161"/>
      <c r="S832" s="161"/>
      <c r="T832" s="161"/>
      <c r="U832" s="161"/>
      <c r="V832" s="161"/>
      <c r="W832" s="161"/>
      <c r="X832" s="161"/>
      <c r="Y832" s="161"/>
      <c r="Z832" s="99"/>
      <c r="AA832" s="99"/>
      <c r="AB832" s="99"/>
      <c r="AC832" s="99"/>
      <c r="AD832" s="99"/>
      <c r="AE832" s="99"/>
      <c r="AF832" s="99"/>
      <c r="AG832" s="99"/>
      <c r="AH832" s="99"/>
      <c r="AI832" s="99"/>
      <c r="AJ832" s="99"/>
      <c r="AK832" s="99"/>
      <c r="AL832" s="99"/>
      <c r="AM832" s="99"/>
      <c r="AN832" s="99"/>
      <c r="AO832" s="99"/>
      <c r="AP832" s="99"/>
      <c r="AQ832" s="99"/>
      <c r="AR832" s="99"/>
      <c r="AS832" s="99"/>
      <c r="AT832" s="99"/>
      <c r="AU832" s="99"/>
      <c r="AV832" s="99"/>
      <c r="AW832" s="99"/>
      <c r="AX832" s="99"/>
      <c r="AY832" s="99"/>
      <c r="AZ832" s="99"/>
      <c r="BA832" s="99"/>
    </row>
    <row r="833" spans="1:53" ht="15.75" customHeight="1" x14ac:dyDescent="0.25">
      <c r="A833" s="99"/>
      <c r="B833" s="100"/>
      <c r="C833" s="99"/>
      <c r="D833" s="99"/>
      <c r="E833" s="160"/>
      <c r="F833" s="99"/>
      <c r="G833" s="99"/>
      <c r="H833" s="99"/>
      <c r="I833" s="99"/>
      <c r="J833" s="161"/>
      <c r="K833" s="161"/>
      <c r="L833" s="161"/>
      <c r="M833" s="161"/>
      <c r="N833" s="99"/>
      <c r="O833" s="99"/>
      <c r="P833" s="161"/>
      <c r="Q833" s="161"/>
      <c r="R833" s="161"/>
      <c r="S833" s="161"/>
      <c r="T833" s="161"/>
      <c r="U833" s="161"/>
      <c r="V833" s="161"/>
      <c r="W833" s="161"/>
      <c r="X833" s="161"/>
      <c r="Y833" s="161"/>
      <c r="Z833" s="99"/>
      <c r="AA833" s="99"/>
      <c r="AB833" s="99"/>
      <c r="AC833" s="99"/>
      <c r="AD833" s="99"/>
      <c r="AE833" s="99"/>
      <c r="AF833" s="99"/>
      <c r="AG833" s="99"/>
      <c r="AH833" s="99"/>
      <c r="AI833" s="99"/>
      <c r="AJ833" s="99"/>
      <c r="AK833" s="99"/>
      <c r="AL833" s="99"/>
      <c r="AM833" s="99"/>
      <c r="AN833" s="99"/>
      <c r="AO833" s="99"/>
      <c r="AP833" s="99"/>
      <c r="AQ833" s="99"/>
      <c r="AR833" s="99"/>
      <c r="AS833" s="99"/>
      <c r="AT833" s="99"/>
      <c r="AU833" s="99"/>
      <c r="AV833" s="99"/>
      <c r="AW833" s="99"/>
      <c r="AX833" s="99"/>
      <c r="AY833" s="99"/>
      <c r="AZ833" s="99"/>
      <c r="BA833" s="99"/>
    </row>
    <row r="834" spans="1:53" ht="15.75" customHeight="1" x14ac:dyDescent="0.25">
      <c r="A834" s="99"/>
      <c r="B834" s="100"/>
      <c r="C834" s="99"/>
      <c r="D834" s="99"/>
      <c r="E834" s="160"/>
      <c r="F834" s="99"/>
      <c r="G834" s="99"/>
      <c r="H834" s="99"/>
      <c r="I834" s="99"/>
      <c r="J834" s="161"/>
      <c r="K834" s="161"/>
      <c r="L834" s="161"/>
      <c r="M834" s="161"/>
      <c r="N834" s="99"/>
      <c r="O834" s="99"/>
      <c r="P834" s="161"/>
      <c r="Q834" s="161"/>
      <c r="R834" s="161"/>
      <c r="S834" s="161"/>
      <c r="T834" s="161"/>
      <c r="U834" s="161"/>
      <c r="V834" s="161"/>
      <c r="W834" s="161"/>
      <c r="X834" s="161"/>
      <c r="Y834" s="161"/>
      <c r="Z834" s="99"/>
      <c r="AA834" s="99"/>
      <c r="AB834" s="99"/>
      <c r="AC834" s="99"/>
      <c r="AD834" s="99"/>
      <c r="AE834" s="99"/>
      <c r="AF834" s="99"/>
      <c r="AG834" s="99"/>
      <c r="AH834" s="99"/>
      <c r="AI834" s="99"/>
      <c r="AJ834" s="99"/>
      <c r="AK834" s="99"/>
      <c r="AL834" s="99"/>
      <c r="AM834" s="99"/>
      <c r="AN834" s="99"/>
      <c r="AO834" s="99"/>
      <c r="AP834" s="99"/>
      <c r="AQ834" s="99"/>
      <c r="AR834" s="99"/>
      <c r="AS834" s="99"/>
      <c r="AT834" s="99"/>
      <c r="AU834" s="99"/>
      <c r="AV834" s="99"/>
      <c r="AW834" s="99"/>
      <c r="AX834" s="99"/>
      <c r="AY834" s="99"/>
      <c r="AZ834" s="99"/>
      <c r="BA834" s="99"/>
    </row>
    <row r="835" spans="1:53" ht="15.75" customHeight="1" x14ac:dyDescent="0.25">
      <c r="A835" s="99"/>
      <c r="B835" s="100"/>
      <c r="C835" s="99"/>
      <c r="D835" s="99"/>
      <c r="E835" s="160"/>
      <c r="F835" s="99"/>
      <c r="G835" s="99"/>
      <c r="H835" s="99"/>
      <c r="I835" s="99"/>
      <c r="J835" s="161"/>
      <c r="K835" s="161"/>
      <c r="L835" s="161"/>
      <c r="M835" s="161"/>
      <c r="N835" s="99"/>
      <c r="O835" s="99"/>
      <c r="P835" s="161"/>
      <c r="Q835" s="161"/>
      <c r="R835" s="161"/>
      <c r="S835" s="161"/>
      <c r="T835" s="161"/>
      <c r="U835" s="161"/>
      <c r="V835" s="161"/>
      <c r="W835" s="161"/>
      <c r="X835" s="161"/>
      <c r="Y835" s="161"/>
      <c r="Z835" s="99"/>
      <c r="AA835" s="99"/>
      <c r="AB835" s="99"/>
      <c r="AC835" s="99"/>
      <c r="AD835" s="99"/>
      <c r="AE835" s="99"/>
      <c r="AF835" s="99"/>
      <c r="AG835" s="99"/>
      <c r="AH835" s="99"/>
      <c r="AI835" s="99"/>
      <c r="AJ835" s="99"/>
      <c r="AK835" s="99"/>
      <c r="AL835" s="99"/>
      <c r="AM835" s="99"/>
      <c r="AN835" s="99"/>
      <c r="AO835" s="99"/>
      <c r="AP835" s="99"/>
      <c r="AQ835" s="99"/>
      <c r="AR835" s="99"/>
      <c r="AS835" s="99"/>
      <c r="AT835" s="99"/>
      <c r="AU835" s="99"/>
      <c r="AV835" s="99"/>
      <c r="AW835" s="99"/>
      <c r="AX835" s="99"/>
      <c r="AY835" s="99"/>
      <c r="AZ835" s="99"/>
      <c r="BA835" s="99"/>
    </row>
    <row r="836" spans="1:53" ht="15.75" customHeight="1" x14ac:dyDescent="0.25">
      <c r="A836" s="99"/>
      <c r="B836" s="100"/>
      <c r="C836" s="99"/>
      <c r="D836" s="99"/>
      <c r="E836" s="160"/>
      <c r="F836" s="99"/>
      <c r="G836" s="99"/>
      <c r="H836" s="99"/>
      <c r="I836" s="99"/>
      <c r="J836" s="161"/>
      <c r="K836" s="161"/>
      <c r="L836" s="161"/>
      <c r="M836" s="161"/>
      <c r="N836" s="99"/>
      <c r="O836" s="99"/>
      <c r="P836" s="161"/>
      <c r="Q836" s="161"/>
      <c r="R836" s="161"/>
      <c r="S836" s="161"/>
      <c r="T836" s="161"/>
      <c r="U836" s="161"/>
      <c r="V836" s="161"/>
      <c r="W836" s="161"/>
      <c r="X836" s="161"/>
      <c r="Y836" s="161"/>
      <c r="Z836" s="99"/>
      <c r="AA836" s="99"/>
      <c r="AB836" s="99"/>
      <c r="AC836" s="99"/>
      <c r="AD836" s="99"/>
      <c r="AE836" s="99"/>
      <c r="AF836" s="99"/>
      <c r="AG836" s="99"/>
      <c r="AH836" s="99"/>
      <c r="AI836" s="99"/>
      <c r="AJ836" s="99"/>
      <c r="AK836" s="99"/>
      <c r="AL836" s="99"/>
      <c r="AM836" s="99"/>
      <c r="AN836" s="99"/>
      <c r="AO836" s="99"/>
      <c r="AP836" s="99"/>
      <c r="AQ836" s="99"/>
      <c r="AR836" s="99"/>
      <c r="AS836" s="99"/>
      <c r="AT836" s="99"/>
      <c r="AU836" s="99"/>
      <c r="AV836" s="99"/>
      <c r="AW836" s="99"/>
      <c r="AX836" s="99"/>
      <c r="AY836" s="99"/>
      <c r="AZ836" s="99"/>
      <c r="BA836" s="99"/>
    </row>
    <row r="837" spans="1:53" ht="15.75" customHeight="1" x14ac:dyDescent="0.25">
      <c r="A837" s="99"/>
      <c r="B837" s="100"/>
      <c r="C837" s="99"/>
      <c r="D837" s="99"/>
      <c r="E837" s="160"/>
      <c r="F837" s="99"/>
      <c r="G837" s="99"/>
      <c r="H837" s="99"/>
      <c r="I837" s="99"/>
      <c r="J837" s="161"/>
      <c r="K837" s="161"/>
      <c r="L837" s="161"/>
      <c r="M837" s="161"/>
      <c r="N837" s="99"/>
      <c r="O837" s="99"/>
      <c r="P837" s="161"/>
      <c r="Q837" s="161"/>
      <c r="R837" s="161"/>
      <c r="S837" s="161"/>
      <c r="T837" s="161"/>
      <c r="U837" s="161"/>
      <c r="V837" s="161"/>
      <c r="W837" s="161"/>
      <c r="X837" s="161"/>
      <c r="Y837" s="161"/>
      <c r="Z837" s="99"/>
      <c r="AA837" s="99"/>
      <c r="AB837" s="99"/>
      <c r="AC837" s="99"/>
      <c r="AD837" s="99"/>
      <c r="AE837" s="99"/>
      <c r="AF837" s="99"/>
      <c r="AG837" s="99"/>
      <c r="AH837" s="99"/>
      <c r="AI837" s="99"/>
      <c r="AJ837" s="99"/>
      <c r="AK837" s="99"/>
      <c r="AL837" s="99"/>
      <c r="AM837" s="99"/>
      <c r="AN837" s="99"/>
      <c r="AO837" s="99"/>
      <c r="AP837" s="99"/>
      <c r="AQ837" s="99"/>
      <c r="AR837" s="99"/>
      <c r="AS837" s="99"/>
      <c r="AT837" s="99"/>
      <c r="AU837" s="99"/>
      <c r="AV837" s="99"/>
      <c r="AW837" s="99"/>
      <c r="AX837" s="99"/>
      <c r="AY837" s="99"/>
      <c r="AZ837" s="99"/>
      <c r="BA837" s="99"/>
    </row>
    <row r="838" spans="1:53" ht="15.75" customHeight="1" x14ac:dyDescent="0.25">
      <c r="A838" s="99"/>
      <c r="B838" s="100"/>
      <c r="C838" s="99"/>
      <c r="D838" s="99"/>
      <c r="E838" s="160"/>
      <c r="F838" s="99"/>
      <c r="G838" s="99"/>
      <c r="H838" s="99"/>
      <c r="I838" s="99"/>
      <c r="J838" s="161"/>
      <c r="K838" s="161"/>
      <c r="L838" s="161"/>
      <c r="M838" s="161"/>
      <c r="N838" s="99"/>
      <c r="O838" s="99"/>
      <c r="P838" s="161"/>
      <c r="Q838" s="161"/>
      <c r="R838" s="161"/>
      <c r="S838" s="161"/>
      <c r="T838" s="161"/>
      <c r="U838" s="161"/>
      <c r="V838" s="161"/>
      <c r="W838" s="161"/>
      <c r="X838" s="161"/>
      <c r="Y838" s="161"/>
      <c r="Z838" s="99"/>
      <c r="AA838" s="99"/>
      <c r="AB838" s="99"/>
      <c r="AC838" s="99"/>
      <c r="AD838" s="99"/>
      <c r="AE838" s="99"/>
      <c r="AF838" s="99"/>
      <c r="AG838" s="99"/>
      <c r="AH838" s="99"/>
      <c r="AI838" s="99"/>
      <c r="AJ838" s="99"/>
      <c r="AK838" s="99"/>
      <c r="AL838" s="99"/>
      <c r="AM838" s="99"/>
      <c r="AN838" s="99"/>
      <c r="AO838" s="99"/>
      <c r="AP838" s="99"/>
      <c r="AQ838" s="99"/>
      <c r="AR838" s="99"/>
      <c r="AS838" s="99"/>
      <c r="AT838" s="99"/>
      <c r="AU838" s="99"/>
      <c r="AV838" s="99"/>
      <c r="AW838" s="99"/>
      <c r="AX838" s="99"/>
      <c r="AY838" s="99"/>
      <c r="AZ838" s="99"/>
      <c r="BA838" s="99"/>
    </row>
    <row r="839" spans="1:53" ht="15.75" customHeight="1" x14ac:dyDescent="0.25">
      <c r="A839" s="99"/>
      <c r="B839" s="100"/>
      <c r="C839" s="99"/>
      <c r="D839" s="99"/>
      <c r="E839" s="160"/>
      <c r="F839" s="99"/>
      <c r="G839" s="99"/>
      <c r="H839" s="99"/>
      <c r="I839" s="99"/>
      <c r="J839" s="161"/>
      <c r="K839" s="161"/>
      <c r="L839" s="161"/>
      <c r="M839" s="161"/>
      <c r="N839" s="99"/>
      <c r="O839" s="99"/>
      <c r="P839" s="161"/>
      <c r="Q839" s="161"/>
      <c r="R839" s="161"/>
      <c r="S839" s="161"/>
      <c r="T839" s="161"/>
      <c r="U839" s="161"/>
      <c r="V839" s="161"/>
      <c r="W839" s="161"/>
      <c r="X839" s="161"/>
      <c r="Y839" s="161"/>
      <c r="Z839" s="99"/>
      <c r="AA839" s="99"/>
      <c r="AB839" s="99"/>
      <c r="AC839" s="99"/>
      <c r="AD839" s="99"/>
      <c r="AE839" s="99"/>
      <c r="AF839" s="99"/>
      <c r="AG839" s="99"/>
      <c r="AH839" s="99"/>
      <c r="AI839" s="99"/>
      <c r="AJ839" s="99"/>
      <c r="AK839" s="99"/>
      <c r="AL839" s="99"/>
      <c r="AM839" s="99"/>
      <c r="AN839" s="99"/>
      <c r="AO839" s="99"/>
      <c r="AP839" s="99"/>
      <c r="AQ839" s="99"/>
      <c r="AR839" s="99"/>
      <c r="AS839" s="99"/>
      <c r="AT839" s="99"/>
      <c r="AU839" s="99"/>
      <c r="AV839" s="99"/>
      <c r="AW839" s="99"/>
      <c r="AX839" s="99"/>
      <c r="AY839" s="99"/>
      <c r="AZ839" s="99"/>
      <c r="BA839" s="99"/>
    </row>
    <row r="840" spans="1:53" ht="15.75" customHeight="1" x14ac:dyDescent="0.25">
      <c r="A840" s="99"/>
      <c r="B840" s="100"/>
      <c r="C840" s="99"/>
      <c r="D840" s="99"/>
      <c r="E840" s="160"/>
      <c r="F840" s="99"/>
      <c r="G840" s="99"/>
      <c r="H840" s="99"/>
      <c r="I840" s="99"/>
      <c r="J840" s="161"/>
      <c r="K840" s="161"/>
      <c r="L840" s="161"/>
      <c r="M840" s="161"/>
      <c r="N840" s="99"/>
      <c r="O840" s="99"/>
      <c r="P840" s="161"/>
      <c r="Q840" s="161"/>
      <c r="R840" s="161"/>
      <c r="S840" s="161"/>
      <c r="T840" s="161"/>
      <c r="U840" s="161"/>
      <c r="V840" s="161"/>
      <c r="W840" s="161"/>
      <c r="X840" s="161"/>
      <c r="Y840" s="161"/>
      <c r="Z840" s="99"/>
      <c r="AA840" s="99"/>
      <c r="AB840" s="99"/>
      <c r="AC840" s="99"/>
      <c r="AD840" s="99"/>
      <c r="AE840" s="99"/>
      <c r="AF840" s="99"/>
      <c r="AG840" s="99"/>
      <c r="AH840" s="99"/>
      <c r="AI840" s="99"/>
      <c r="AJ840" s="99"/>
      <c r="AK840" s="99"/>
      <c r="AL840" s="99"/>
      <c r="AM840" s="99"/>
      <c r="AN840" s="99"/>
      <c r="AO840" s="99"/>
      <c r="AP840" s="99"/>
      <c r="AQ840" s="99"/>
      <c r="AR840" s="99"/>
      <c r="AS840" s="99"/>
      <c r="AT840" s="99"/>
      <c r="AU840" s="99"/>
      <c r="AV840" s="99"/>
      <c r="AW840" s="99"/>
      <c r="AX840" s="99"/>
      <c r="AY840" s="99"/>
      <c r="AZ840" s="99"/>
      <c r="BA840" s="99"/>
    </row>
    <row r="841" spans="1:53" ht="15.75" customHeight="1" x14ac:dyDescent="0.25">
      <c r="A841" s="99"/>
      <c r="B841" s="100"/>
      <c r="C841" s="99"/>
      <c r="D841" s="99"/>
      <c r="E841" s="160"/>
      <c r="F841" s="99"/>
      <c r="G841" s="99"/>
      <c r="H841" s="99"/>
      <c r="I841" s="99"/>
      <c r="J841" s="161"/>
      <c r="K841" s="161"/>
      <c r="L841" s="161"/>
      <c r="M841" s="161"/>
      <c r="N841" s="99"/>
      <c r="O841" s="99"/>
      <c r="P841" s="161"/>
      <c r="Q841" s="161"/>
      <c r="R841" s="161"/>
      <c r="S841" s="161"/>
      <c r="T841" s="161"/>
      <c r="U841" s="161"/>
      <c r="V841" s="161"/>
      <c r="W841" s="161"/>
      <c r="X841" s="161"/>
      <c r="Y841" s="161"/>
      <c r="Z841" s="99"/>
      <c r="AA841" s="99"/>
      <c r="AB841" s="99"/>
      <c r="AC841" s="99"/>
      <c r="AD841" s="99"/>
      <c r="AE841" s="99"/>
      <c r="AF841" s="99"/>
      <c r="AG841" s="99"/>
      <c r="AH841" s="99"/>
      <c r="AI841" s="99"/>
      <c r="AJ841" s="99"/>
      <c r="AK841" s="99"/>
      <c r="AL841" s="99"/>
      <c r="AM841" s="99"/>
      <c r="AN841" s="99"/>
      <c r="AO841" s="99"/>
      <c r="AP841" s="99"/>
      <c r="AQ841" s="99"/>
      <c r="AR841" s="99"/>
      <c r="AS841" s="99"/>
      <c r="AT841" s="99"/>
      <c r="AU841" s="99"/>
      <c r="AV841" s="99"/>
      <c r="AW841" s="99"/>
      <c r="AX841" s="99"/>
      <c r="AY841" s="99"/>
      <c r="AZ841" s="99"/>
      <c r="BA841" s="99"/>
    </row>
    <row r="842" spans="1:53" ht="15.75" customHeight="1" x14ac:dyDescent="0.25">
      <c r="A842" s="99"/>
      <c r="B842" s="100"/>
      <c r="C842" s="99"/>
      <c r="D842" s="99"/>
      <c r="E842" s="160"/>
      <c r="F842" s="99"/>
      <c r="G842" s="99"/>
      <c r="H842" s="99"/>
      <c r="I842" s="99"/>
      <c r="J842" s="161"/>
      <c r="K842" s="161"/>
      <c r="L842" s="161"/>
      <c r="M842" s="161"/>
      <c r="N842" s="99"/>
      <c r="O842" s="99"/>
      <c r="P842" s="161"/>
      <c r="Q842" s="161"/>
      <c r="R842" s="161"/>
      <c r="S842" s="161"/>
      <c r="T842" s="161"/>
      <c r="U842" s="161"/>
      <c r="V842" s="161"/>
      <c r="W842" s="161"/>
      <c r="X842" s="161"/>
      <c r="Y842" s="161"/>
      <c r="Z842" s="99"/>
      <c r="AA842" s="99"/>
      <c r="AB842" s="99"/>
      <c r="AC842" s="99"/>
      <c r="AD842" s="99"/>
      <c r="AE842" s="99"/>
      <c r="AF842" s="99"/>
      <c r="AG842" s="99"/>
      <c r="AH842" s="99"/>
      <c r="AI842" s="99"/>
      <c r="AJ842" s="99"/>
      <c r="AK842" s="99"/>
      <c r="AL842" s="99"/>
      <c r="AM842" s="99"/>
      <c r="AN842" s="99"/>
      <c r="AO842" s="99"/>
      <c r="AP842" s="99"/>
      <c r="AQ842" s="99"/>
      <c r="AR842" s="99"/>
      <c r="AS842" s="99"/>
      <c r="AT842" s="99"/>
      <c r="AU842" s="99"/>
      <c r="AV842" s="99"/>
      <c r="AW842" s="99"/>
      <c r="AX842" s="99"/>
      <c r="AY842" s="99"/>
      <c r="AZ842" s="99"/>
      <c r="BA842" s="99"/>
    </row>
    <row r="843" spans="1:53" ht="15.75" customHeight="1" x14ac:dyDescent="0.25">
      <c r="A843" s="99"/>
      <c r="B843" s="100"/>
      <c r="C843" s="99"/>
      <c r="D843" s="99"/>
      <c r="E843" s="160"/>
      <c r="F843" s="99"/>
      <c r="G843" s="99"/>
      <c r="H843" s="99"/>
      <c r="I843" s="99"/>
      <c r="J843" s="161"/>
      <c r="K843" s="161"/>
      <c r="L843" s="161"/>
      <c r="M843" s="161"/>
      <c r="N843" s="99"/>
      <c r="O843" s="99"/>
      <c r="P843" s="161"/>
      <c r="Q843" s="161"/>
      <c r="R843" s="161"/>
      <c r="S843" s="161"/>
      <c r="T843" s="161"/>
      <c r="U843" s="161"/>
      <c r="V843" s="161"/>
      <c r="W843" s="161"/>
      <c r="X843" s="161"/>
      <c r="Y843" s="161"/>
      <c r="Z843" s="99"/>
      <c r="AA843" s="99"/>
      <c r="AB843" s="99"/>
      <c r="AC843" s="99"/>
      <c r="AD843" s="99"/>
      <c r="AE843" s="99"/>
      <c r="AF843" s="99"/>
      <c r="AG843" s="99"/>
      <c r="AH843" s="99"/>
      <c r="AI843" s="99"/>
      <c r="AJ843" s="99"/>
      <c r="AK843" s="99"/>
      <c r="AL843" s="99"/>
      <c r="AM843" s="99"/>
      <c r="AN843" s="99"/>
      <c r="AO843" s="99"/>
      <c r="AP843" s="99"/>
      <c r="AQ843" s="99"/>
      <c r="AR843" s="99"/>
      <c r="AS843" s="99"/>
      <c r="AT843" s="99"/>
      <c r="AU843" s="99"/>
      <c r="AV843" s="99"/>
      <c r="AW843" s="99"/>
      <c r="AX843" s="99"/>
      <c r="AY843" s="99"/>
      <c r="AZ843" s="99"/>
      <c r="BA843" s="99"/>
    </row>
    <row r="844" spans="1:53" ht="15.75" customHeight="1" x14ac:dyDescent="0.25">
      <c r="A844" s="99"/>
      <c r="B844" s="100"/>
      <c r="C844" s="99"/>
      <c r="D844" s="99"/>
      <c r="E844" s="160"/>
      <c r="F844" s="99"/>
      <c r="G844" s="99"/>
      <c r="H844" s="99"/>
      <c r="I844" s="99"/>
      <c r="J844" s="161"/>
      <c r="K844" s="161"/>
      <c r="L844" s="161"/>
      <c r="M844" s="161"/>
      <c r="N844" s="99"/>
      <c r="O844" s="99"/>
      <c r="P844" s="161"/>
      <c r="Q844" s="161"/>
      <c r="R844" s="161"/>
      <c r="S844" s="161"/>
      <c r="T844" s="161"/>
      <c r="U844" s="161"/>
      <c r="V844" s="161"/>
      <c r="W844" s="161"/>
      <c r="X844" s="161"/>
      <c r="Y844" s="161"/>
      <c r="Z844" s="99"/>
      <c r="AA844" s="99"/>
      <c r="AB844" s="99"/>
      <c r="AC844" s="99"/>
      <c r="AD844" s="99"/>
      <c r="AE844" s="99"/>
      <c r="AF844" s="99"/>
      <c r="AG844" s="99"/>
      <c r="AH844" s="99"/>
      <c r="AI844" s="99"/>
      <c r="AJ844" s="99"/>
      <c r="AK844" s="99"/>
      <c r="AL844" s="99"/>
      <c r="AM844" s="99"/>
      <c r="AN844" s="99"/>
      <c r="AO844" s="99"/>
      <c r="AP844" s="99"/>
      <c r="AQ844" s="99"/>
      <c r="AR844" s="99"/>
      <c r="AS844" s="99"/>
      <c r="AT844" s="99"/>
      <c r="AU844" s="99"/>
      <c r="AV844" s="99"/>
      <c r="AW844" s="99"/>
      <c r="AX844" s="99"/>
      <c r="AY844" s="99"/>
      <c r="AZ844" s="99"/>
      <c r="BA844" s="99"/>
    </row>
    <row r="845" spans="1:53" ht="15.75" customHeight="1" x14ac:dyDescent="0.25">
      <c r="A845" s="99"/>
      <c r="B845" s="100"/>
      <c r="C845" s="99"/>
      <c r="D845" s="99"/>
      <c r="E845" s="160"/>
      <c r="F845" s="99"/>
      <c r="G845" s="99"/>
      <c r="H845" s="99"/>
      <c r="I845" s="99"/>
      <c r="J845" s="161"/>
      <c r="K845" s="161"/>
      <c r="L845" s="161"/>
      <c r="M845" s="161"/>
      <c r="N845" s="99"/>
      <c r="O845" s="99"/>
      <c r="P845" s="161"/>
      <c r="Q845" s="161"/>
      <c r="R845" s="161"/>
      <c r="S845" s="161"/>
      <c r="T845" s="161"/>
      <c r="U845" s="161"/>
      <c r="V845" s="161"/>
      <c r="W845" s="161"/>
      <c r="X845" s="161"/>
      <c r="Y845" s="161"/>
      <c r="Z845" s="99"/>
      <c r="AA845" s="99"/>
      <c r="AB845" s="99"/>
      <c r="AC845" s="99"/>
      <c r="AD845" s="99"/>
      <c r="AE845" s="99"/>
      <c r="AF845" s="99"/>
      <c r="AG845" s="99"/>
      <c r="AH845" s="99"/>
      <c r="AI845" s="99"/>
      <c r="AJ845" s="99"/>
      <c r="AK845" s="99"/>
      <c r="AL845" s="99"/>
      <c r="AM845" s="99"/>
      <c r="AN845" s="99"/>
      <c r="AO845" s="99"/>
      <c r="AP845" s="99"/>
      <c r="AQ845" s="99"/>
      <c r="AR845" s="99"/>
      <c r="AS845" s="99"/>
      <c r="AT845" s="99"/>
      <c r="AU845" s="99"/>
      <c r="AV845" s="99"/>
      <c r="AW845" s="99"/>
      <c r="AX845" s="99"/>
      <c r="AY845" s="99"/>
      <c r="AZ845" s="99"/>
      <c r="BA845" s="99"/>
    </row>
    <row r="846" spans="1:53" ht="15.75" customHeight="1" x14ac:dyDescent="0.25">
      <c r="A846" s="99"/>
      <c r="B846" s="100"/>
      <c r="C846" s="99"/>
      <c r="D846" s="99"/>
      <c r="E846" s="160"/>
      <c r="F846" s="99"/>
      <c r="G846" s="99"/>
      <c r="H846" s="99"/>
      <c r="I846" s="99"/>
      <c r="J846" s="161"/>
      <c r="K846" s="161"/>
      <c r="L846" s="161"/>
      <c r="M846" s="161"/>
      <c r="N846" s="99"/>
      <c r="O846" s="99"/>
      <c r="P846" s="161"/>
      <c r="Q846" s="161"/>
      <c r="R846" s="161"/>
      <c r="S846" s="161"/>
      <c r="T846" s="161"/>
      <c r="U846" s="161"/>
      <c r="V846" s="161"/>
      <c r="W846" s="161"/>
      <c r="X846" s="161"/>
      <c r="Y846" s="161"/>
      <c r="Z846" s="99"/>
      <c r="AA846" s="99"/>
      <c r="AB846" s="99"/>
      <c r="AC846" s="99"/>
      <c r="AD846" s="99"/>
      <c r="AE846" s="99"/>
      <c r="AF846" s="99"/>
      <c r="AG846" s="99"/>
      <c r="AH846" s="99"/>
      <c r="AI846" s="99"/>
      <c r="AJ846" s="99"/>
      <c r="AK846" s="99"/>
      <c r="AL846" s="99"/>
      <c r="AM846" s="99"/>
      <c r="AN846" s="99"/>
      <c r="AO846" s="99"/>
      <c r="AP846" s="99"/>
      <c r="AQ846" s="99"/>
      <c r="AR846" s="99"/>
      <c r="AS846" s="99"/>
      <c r="AT846" s="99"/>
      <c r="AU846" s="99"/>
      <c r="AV846" s="99"/>
      <c r="AW846" s="99"/>
      <c r="AX846" s="99"/>
      <c r="AY846" s="99"/>
      <c r="AZ846" s="99"/>
      <c r="BA846" s="99"/>
    </row>
    <row r="847" spans="1:53" ht="15.75" customHeight="1" x14ac:dyDescent="0.25">
      <c r="A847" s="99"/>
      <c r="B847" s="100"/>
      <c r="C847" s="99"/>
      <c r="D847" s="99"/>
      <c r="E847" s="160"/>
      <c r="F847" s="99"/>
      <c r="G847" s="99"/>
      <c r="H847" s="99"/>
      <c r="I847" s="99"/>
      <c r="J847" s="161"/>
      <c r="K847" s="161"/>
      <c r="L847" s="161"/>
      <c r="M847" s="161"/>
      <c r="N847" s="99"/>
      <c r="O847" s="99"/>
      <c r="P847" s="161"/>
      <c r="Q847" s="161"/>
      <c r="R847" s="161"/>
      <c r="S847" s="161"/>
      <c r="T847" s="161"/>
      <c r="U847" s="161"/>
      <c r="V847" s="161"/>
      <c r="W847" s="161"/>
      <c r="X847" s="161"/>
      <c r="Y847" s="161"/>
      <c r="Z847" s="99"/>
      <c r="AA847" s="99"/>
      <c r="AB847" s="99"/>
      <c r="AC847" s="99"/>
      <c r="AD847" s="99"/>
      <c r="AE847" s="99"/>
      <c r="AF847" s="99"/>
      <c r="AG847" s="99"/>
      <c r="AH847" s="99"/>
      <c r="AI847" s="99"/>
      <c r="AJ847" s="99"/>
      <c r="AK847" s="99"/>
      <c r="AL847" s="99"/>
      <c r="AM847" s="99"/>
      <c r="AN847" s="99"/>
      <c r="AO847" s="99"/>
      <c r="AP847" s="99"/>
      <c r="AQ847" s="99"/>
      <c r="AR847" s="99"/>
      <c r="AS847" s="99"/>
      <c r="AT847" s="99"/>
      <c r="AU847" s="99"/>
      <c r="AV847" s="99"/>
      <c r="AW847" s="99"/>
      <c r="AX847" s="99"/>
      <c r="AY847" s="99"/>
      <c r="AZ847" s="99"/>
      <c r="BA847" s="99"/>
    </row>
    <row r="848" spans="1:53" ht="15.75" customHeight="1" x14ac:dyDescent="0.25">
      <c r="A848" s="99"/>
      <c r="B848" s="100"/>
      <c r="C848" s="99"/>
      <c r="D848" s="99"/>
      <c r="E848" s="160"/>
      <c r="F848" s="99"/>
      <c r="G848" s="99"/>
      <c r="H848" s="99"/>
      <c r="I848" s="99"/>
      <c r="J848" s="161"/>
      <c r="K848" s="161"/>
      <c r="L848" s="161"/>
      <c r="M848" s="161"/>
      <c r="N848" s="99"/>
      <c r="O848" s="99"/>
      <c r="P848" s="161"/>
      <c r="Q848" s="161"/>
      <c r="R848" s="161"/>
      <c r="S848" s="161"/>
      <c r="T848" s="161"/>
      <c r="U848" s="161"/>
      <c r="V848" s="161"/>
      <c r="W848" s="161"/>
      <c r="X848" s="161"/>
      <c r="Y848" s="161"/>
      <c r="Z848" s="99"/>
      <c r="AA848" s="99"/>
      <c r="AB848" s="99"/>
      <c r="AC848" s="99"/>
      <c r="AD848" s="99"/>
      <c r="AE848" s="99"/>
      <c r="AF848" s="99"/>
      <c r="AG848" s="99"/>
      <c r="AH848" s="99"/>
      <c r="AI848" s="99"/>
      <c r="AJ848" s="99"/>
      <c r="AK848" s="99"/>
      <c r="AL848" s="99"/>
      <c r="AM848" s="99"/>
      <c r="AN848" s="99"/>
      <c r="AO848" s="99"/>
      <c r="AP848" s="99"/>
      <c r="AQ848" s="99"/>
      <c r="AR848" s="99"/>
      <c r="AS848" s="99"/>
      <c r="AT848" s="99"/>
      <c r="AU848" s="99"/>
      <c r="AV848" s="99"/>
      <c r="AW848" s="99"/>
      <c r="AX848" s="99"/>
      <c r="AY848" s="99"/>
      <c r="AZ848" s="99"/>
      <c r="BA848" s="99"/>
    </row>
    <row r="849" spans="1:53" ht="15.75" customHeight="1" x14ac:dyDescent="0.25">
      <c r="A849" s="99"/>
      <c r="B849" s="100"/>
      <c r="C849" s="99"/>
      <c r="D849" s="99"/>
      <c r="E849" s="160"/>
      <c r="F849" s="99"/>
      <c r="G849" s="99"/>
      <c r="H849" s="99"/>
      <c r="I849" s="99"/>
      <c r="J849" s="161"/>
      <c r="K849" s="161"/>
      <c r="L849" s="161"/>
      <c r="M849" s="161"/>
      <c r="N849" s="99"/>
      <c r="O849" s="99"/>
      <c r="P849" s="161"/>
      <c r="Q849" s="161"/>
      <c r="R849" s="161"/>
      <c r="S849" s="161"/>
      <c r="T849" s="161"/>
      <c r="U849" s="161"/>
      <c r="V849" s="161"/>
      <c r="W849" s="161"/>
      <c r="X849" s="161"/>
      <c r="Y849" s="161"/>
      <c r="Z849" s="99"/>
      <c r="AA849" s="99"/>
      <c r="AB849" s="99"/>
      <c r="AC849" s="99"/>
      <c r="AD849" s="99"/>
      <c r="AE849" s="99"/>
      <c r="AF849" s="99"/>
      <c r="AG849" s="99"/>
      <c r="AH849" s="99"/>
      <c r="AI849" s="99"/>
      <c r="AJ849" s="99"/>
      <c r="AK849" s="99"/>
      <c r="AL849" s="99"/>
      <c r="AM849" s="99"/>
      <c r="AN849" s="99"/>
      <c r="AO849" s="99"/>
      <c r="AP849" s="99"/>
      <c r="AQ849" s="99"/>
      <c r="AR849" s="99"/>
      <c r="AS849" s="99"/>
      <c r="AT849" s="99"/>
      <c r="AU849" s="99"/>
      <c r="AV849" s="99"/>
      <c r="AW849" s="99"/>
      <c r="AX849" s="99"/>
      <c r="AY849" s="99"/>
      <c r="AZ849" s="99"/>
      <c r="BA849" s="99"/>
    </row>
    <row r="850" spans="1:53" ht="15.75" customHeight="1" x14ac:dyDescent="0.25">
      <c r="A850" s="99"/>
      <c r="B850" s="100"/>
      <c r="C850" s="99"/>
      <c r="D850" s="99"/>
      <c r="E850" s="160"/>
      <c r="F850" s="99"/>
      <c r="G850" s="99"/>
      <c r="H850" s="99"/>
      <c r="I850" s="99"/>
      <c r="J850" s="161"/>
      <c r="K850" s="161"/>
      <c r="L850" s="161"/>
      <c r="M850" s="161"/>
      <c r="N850" s="99"/>
      <c r="O850" s="99"/>
      <c r="P850" s="161"/>
      <c r="Q850" s="161"/>
      <c r="R850" s="161"/>
      <c r="S850" s="161"/>
      <c r="T850" s="161"/>
      <c r="U850" s="161"/>
      <c r="V850" s="161"/>
      <c r="W850" s="161"/>
      <c r="X850" s="161"/>
      <c r="Y850" s="161"/>
      <c r="Z850" s="99"/>
      <c r="AA850" s="99"/>
      <c r="AB850" s="99"/>
      <c r="AC850" s="99"/>
      <c r="AD850" s="99"/>
      <c r="AE850" s="99"/>
      <c r="AF850" s="99"/>
      <c r="AG850" s="99"/>
      <c r="AH850" s="99"/>
      <c r="AI850" s="99"/>
      <c r="AJ850" s="99"/>
      <c r="AK850" s="99"/>
      <c r="AL850" s="99"/>
      <c r="AM850" s="99"/>
      <c r="AN850" s="99"/>
      <c r="AO850" s="99"/>
      <c r="AP850" s="99"/>
      <c r="AQ850" s="99"/>
      <c r="AR850" s="99"/>
      <c r="AS850" s="99"/>
      <c r="AT850" s="99"/>
      <c r="AU850" s="99"/>
      <c r="AV850" s="99"/>
      <c r="AW850" s="99"/>
      <c r="AX850" s="99"/>
      <c r="AY850" s="99"/>
      <c r="AZ850" s="99"/>
      <c r="BA850" s="99"/>
    </row>
    <row r="851" spans="1:53" ht="15.75" customHeight="1" x14ac:dyDescent="0.25">
      <c r="A851" s="99"/>
      <c r="B851" s="100"/>
      <c r="C851" s="99"/>
      <c r="D851" s="99"/>
      <c r="E851" s="160"/>
      <c r="F851" s="99"/>
      <c r="G851" s="99"/>
      <c r="H851" s="99"/>
      <c r="I851" s="99"/>
      <c r="J851" s="161"/>
      <c r="K851" s="161"/>
      <c r="L851" s="161"/>
      <c r="M851" s="161"/>
      <c r="N851" s="99"/>
      <c r="O851" s="99"/>
      <c r="P851" s="161"/>
      <c r="Q851" s="161"/>
      <c r="R851" s="161"/>
      <c r="S851" s="161"/>
      <c r="T851" s="161"/>
      <c r="U851" s="161"/>
      <c r="V851" s="161"/>
      <c r="W851" s="161"/>
      <c r="X851" s="161"/>
      <c r="Y851" s="161"/>
      <c r="Z851" s="99"/>
      <c r="AA851" s="99"/>
      <c r="AB851" s="99"/>
      <c r="AC851" s="99"/>
      <c r="AD851" s="99"/>
      <c r="AE851" s="99"/>
      <c r="AF851" s="99"/>
      <c r="AG851" s="99"/>
      <c r="AH851" s="99"/>
      <c r="AI851" s="99"/>
      <c r="AJ851" s="99"/>
      <c r="AK851" s="99"/>
      <c r="AL851" s="99"/>
      <c r="AM851" s="99"/>
      <c r="AN851" s="99"/>
      <c r="AO851" s="99"/>
      <c r="AP851" s="99"/>
      <c r="AQ851" s="99"/>
      <c r="AR851" s="99"/>
      <c r="AS851" s="99"/>
      <c r="AT851" s="99"/>
      <c r="AU851" s="99"/>
      <c r="AV851" s="99"/>
      <c r="AW851" s="99"/>
      <c r="AX851" s="99"/>
      <c r="AY851" s="99"/>
      <c r="AZ851" s="99"/>
      <c r="BA851" s="99"/>
    </row>
    <row r="852" spans="1:53" ht="15.75" customHeight="1" x14ac:dyDescent="0.25">
      <c r="A852" s="99"/>
      <c r="B852" s="100"/>
      <c r="C852" s="99"/>
      <c r="D852" s="99"/>
      <c r="E852" s="160"/>
      <c r="F852" s="99"/>
      <c r="G852" s="99"/>
      <c r="H852" s="99"/>
      <c r="I852" s="99"/>
      <c r="J852" s="161"/>
      <c r="K852" s="161"/>
      <c r="L852" s="161"/>
      <c r="M852" s="161"/>
      <c r="N852" s="99"/>
      <c r="O852" s="99"/>
      <c r="P852" s="161"/>
      <c r="Q852" s="161"/>
      <c r="R852" s="161"/>
      <c r="S852" s="161"/>
      <c r="T852" s="161"/>
      <c r="U852" s="161"/>
      <c r="V852" s="161"/>
      <c r="W852" s="161"/>
      <c r="X852" s="161"/>
      <c r="Y852" s="161"/>
      <c r="Z852" s="99"/>
      <c r="AA852" s="99"/>
      <c r="AB852" s="99"/>
      <c r="AC852" s="99"/>
      <c r="AD852" s="99"/>
      <c r="AE852" s="99"/>
      <c r="AF852" s="99"/>
      <c r="AG852" s="99"/>
      <c r="AH852" s="99"/>
      <c r="AI852" s="99"/>
      <c r="AJ852" s="99"/>
      <c r="AK852" s="99"/>
      <c r="AL852" s="99"/>
      <c r="AM852" s="99"/>
      <c r="AN852" s="99"/>
      <c r="AO852" s="99"/>
      <c r="AP852" s="99"/>
      <c r="AQ852" s="99"/>
      <c r="AR852" s="99"/>
      <c r="AS852" s="99"/>
      <c r="AT852" s="99"/>
      <c r="AU852" s="99"/>
      <c r="AV852" s="99"/>
      <c r="AW852" s="99"/>
      <c r="AX852" s="99"/>
      <c r="AY852" s="99"/>
      <c r="AZ852" s="99"/>
      <c r="BA852" s="99"/>
    </row>
    <row r="853" spans="1:53" ht="15.75" customHeight="1" x14ac:dyDescent="0.25">
      <c r="A853" s="99"/>
      <c r="B853" s="100"/>
      <c r="C853" s="99"/>
      <c r="D853" s="99"/>
      <c r="E853" s="160"/>
      <c r="F853" s="99"/>
      <c r="G853" s="99"/>
      <c r="H853" s="99"/>
      <c r="I853" s="99"/>
      <c r="J853" s="161"/>
      <c r="K853" s="161"/>
      <c r="L853" s="161"/>
      <c r="M853" s="161"/>
      <c r="N853" s="99"/>
      <c r="O853" s="99"/>
      <c r="P853" s="161"/>
      <c r="Q853" s="161"/>
      <c r="R853" s="161"/>
      <c r="S853" s="161"/>
      <c r="T853" s="161"/>
      <c r="U853" s="161"/>
      <c r="V853" s="161"/>
      <c r="W853" s="161"/>
      <c r="X853" s="161"/>
      <c r="Y853" s="161"/>
      <c r="Z853" s="99"/>
      <c r="AA853" s="99"/>
      <c r="AB853" s="99"/>
      <c r="AC853" s="99"/>
      <c r="AD853" s="99"/>
      <c r="AE853" s="99"/>
      <c r="AF853" s="99"/>
      <c r="AG853" s="99"/>
      <c r="AH853" s="99"/>
      <c r="AI853" s="99"/>
      <c r="AJ853" s="99"/>
      <c r="AK853" s="99"/>
      <c r="AL853" s="99"/>
      <c r="AM853" s="99"/>
      <c r="AN853" s="99"/>
      <c r="AO853" s="99"/>
      <c r="AP853" s="99"/>
      <c r="AQ853" s="99"/>
      <c r="AR853" s="99"/>
      <c r="AS853" s="99"/>
      <c r="AT853" s="99"/>
      <c r="AU853" s="99"/>
      <c r="AV853" s="99"/>
      <c r="AW853" s="99"/>
      <c r="AX853" s="99"/>
      <c r="AY853" s="99"/>
      <c r="AZ853" s="99"/>
      <c r="BA853" s="99"/>
    </row>
    <row r="854" spans="1:53" ht="15.75" customHeight="1" x14ac:dyDescent="0.25">
      <c r="A854" s="99"/>
      <c r="B854" s="100"/>
      <c r="C854" s="99"/>
      <c r="D854" s="99"/>
      <c r="E854" s="160"/>
      <c r="F854" s="99"/>
      <c r="G854" s="99"/>
      <c r="H854" s="99"/>
      <c r="I854" s="99"/>
      <c r="J854" s="161"/>
      <c r="K854" s="161"/>
      <c r="L854" s="161"/>
      <c r="M854" s="161"/>
      <c r="N854" s="99"/>
      <c r="O854" s="99"/>
      <c r="P854" s="161"/>
      <c r="Q854" s="161"/>
      <c r="R854" s="161"/>
      <c r="S854" s="161"/>
      <c r="T854" s="161"/>
      <c r="U854" s="161"/>
      <c r="V854" s="161"/>
      <c r="W854" s="161"/>
      <c r="X854" s="161"/>
      <c r="Y854" s="161"/>
      <c r="Z854" s="99"/>
      <c r="AA854" s="99"/>
      <c r="AB854" s="99"/>
      <c r="AC854" s="99"/>
      <c r="AD854" s="99"/>
      <c r="AE854" s="99"/>
      <c r="AF854" s="99"/>
      <c r="AG854" s="99"/>
      <c r="AH854" s="99"/>
      <c r="AI854" s="99"/>
      <c r="AJ854" s="99"/>
      <c r="AK854" s="99"/>
      <c r="AL854" s="99"/>
      <c r="AM854" s="99"/>
      <c r="AN854" s="99"/>
      <c r="AO854" s="99"/>
      <c r="AP854" s="99"/>
      <c r="AQ854" s="99"/>
      <c r="AR854" s="99"/>
      <c r="AS854" s="99"/>
      <c r="AT854" s="99"/>
      <c r="AU854" s="99"/>
      <c r="AV854" s="99"/>
      <c r="AW854" s="99"/>
      <c r="AX854" s="99"/>
      <c r="AY854" s="99"/>
      <c r="AZ854" s="99"/>
      <c r="BA854" s="99"/>
    </row>
    <row r="855" spans="1:53" ht="15.75" customHeight="1" x14ac:dyDescent="0.25">
      <c r="A855" s="99"/>
      <c r="B855" s="100"/>
      <c r="C855" s="99"/>
      <c r="D855" s="99"/>
      <c r="E855" s="160"/>
      <c r="F855" s="99"/>
      <c r="G855" s="99"/>
      <c r="H855" s="99"/>
      <c r="I855" s="99"/>
      <c r="J855" s="161"/>
      <c r="K855" s="161"/>
      <c r="L855" s="161"/>
      <c r="M855" s="161"/>
      <c r="N855" s="99"/>
      <c r="O855" s="99"/>
      <c r="P855" s="161"/>
      <c r="Q855" s="161"/>
      <c r="R855" s="161"/>
      <c r="S855" s="161"/>
      <c r="T855" s="161"/>
      <c r="U855" s="161"/>
      <c r="V855" s="161"/>
      <c r="W855" s="161"/>
      <c r="X855" s="161"/>
      <c r="Y855" s="161"/>
      <c r="Z855" s="99"/>
      <c r="AA855" s="99"/>
      <c r="AB855" s="99"/>
      <c r="AC855" s="99"/>
      <c r="AD855" s="99"/>
      <c r="AE855" s="99"/>
      <c r="AF855" s="99"/>
      <c r="AG855" s="99"/>
      <c r="AH855" s="99"/>
      <c r="AI855" s="99"/>
      <c r="AJ855" s="99"/>
      <c r="AK855" s="99"/>
      <c r="AL855" s="99"/>
      <c r="AM855" s="99"/>
      <c r="AN855" s="99"/>
      <c r="AO855" s="99"/>
      <c r="AP855" s="99"/>
      <c r="AQ855" s="99"/>
      <c r="AR855" s="99"/>
      <c r="AS855" s="99"/>
      <c r="AT855" s="99"/>
      <c r="AU855" s="99"/>
      <c r="AV855" s="99"/>
      <c r="AW855" s="99"/>
      <c r="AX855" s="99"/>
      <c r="AY855" s="99"/>
      <c r="AZ855" s="99"/>
      <c r="BA855" s="99"/>
    </row>
    <row r="856" spans="1:53" ht="15.75" customHeight="1" x14ac:dyDescent="0.25">
      <c r="A856" s="99"/>
      <c r="B856" s="100"/>
      <c r="C856" s="99"/>
      <c r="D856" s="99"/>
      <c r="E856" s="160"/>
      <c r="F856" s="99"/>
      <c r="G856" s="99"/>
      <c r="H856" s="99"/>
      <c r="I856" s="99"/>
      <c r="J856" s="161"/>
      <c r="K856" s="161"/>
      <c r="L856" s="161"/>
      <c r="M856" s="161"/>
      <c r="N856" s="99"/>
      <c r="O856" s="99"/>
      <c r="P856" s="161"/>
      <c r="Q856" s="161"/>
      <c r="R856" s="161"/>
      <c r="S856" s="161"/>
      <c r="T856" s="161"/>
      <c r="U856" s="161"/>
      <c r="V856" s="161"/>
      <c r="W856" s="161"/>
      <c r="X856" s="161"/>
      <c r="Y856" s="161"/>
      <c r="Z856" s="99"/>
      <c r="AA856" s="99"/>
      <c r="AB856" s="99"/>
      <c r="AC856" s="99"/>
      <c r="AD856" s="99"/>
      <c r="AE856" s="99"/>
      <c r="AF856" s="99"/>
      <c r="AG856" s="99"/>
      <c r="AH856" s="99"/>
      <c r="AI856" s="99"/>
      <c r="AJ856" s="99"/>
      <c r="AK856" s="99"/>
      <c r="AL856" s="99"/>
      <c r="AM856" s="99"/>
      <c r="AN856" s="99"/>
      <c r="AO856" s="99"/>
      <c r="AP856" s="99"/>
      <c r="AQ856" s="99"/>
      <c r="AR856" s="99"/>
      <c r="AS856" s="99"/>
      <c r="AT856" s="99"/>
      <c r="AU856" s="99"/>
      <c r="AV856" s="99"/>
      <c r="AW856" s="99"/>
      <c r="AX856" s="99"/>
      <c r="AY856" s="99"/>
      <c r="AZ856" s="99"/>
      <c r="BA856" s="99"/>
    </row>
    <row r="857" spans="1:53" ht="15.75" customHeight="1" x14ac:dyDescent="0.25">
      <c r="A857" s="99"/>
      <c r="B857" s="100"/>
      <c r="C857" s="99"/>
      <c r="D857" s="99"/>
      <c r="E857" s="160"/>
      <c r="F857" s="99"/>
      <c r="G857" s="99"/>
      <c r="H857" s="99"/>
      <c r="I857" s="99"/>
      <c r="J857" s="161"/>
      <c r="K857" s="161"/>
      <c r="L857" s="161"/>
      <c r="M857" s="161"/>
      <c r="N857" s="99"/>
      <c r="O857" s="99"/>
      <c r="P857" s="161"/>
      <c r="Q857" s="161"/>
      <c r="R857" s="161"/>
      <c r="S857" s="161"/>
      <c r="T857" s="161"/>
      <c r="U857" s="161"/>
      <c r="V857" s="161"/>
      <c r="W857" s="161"/>
      <c r="X857" s="161"/>
      <c r="Y857" s="161"/>
      <c r="Z857" s="99"/>
      <c r="AA857" s="99"/>
      <c r="AB857" s="99"/>
      <c r="AC857" s="99"/>
      <c r="AD857" s="99"/>
      <c r="AE857" s="99"/>
      <c r="AF857" s="99"/>
      <c r="AG857" s="99"/>
      <c r="AH857" s="99"/>
      <c r="AI857" s="99"/>
      <c r="AJ857" s="99"/>
      <c r="AK857" s="99"/>
      <c r="AL857" s="99"/>
      <c r="AM857" s="99"/>
      <c r="AN857" s="99"/>
      <c r="AO857" s="99"/>
      <c r="AP857" s="99"/>
      <c r="AQ857" s="99"/>
      <c r="AR857" s="99"/>
      <c r="AS857" s="99"/>
      <c r="AT857" s="99"/>
      <c r="AU857" s="99"/>
      <c r="AV857" s="99"/>
      <c r="AW857" s="99"/>
      <c r="AX857" s="99"/>
      <c r="AY857" s="99"/>
      <c r="AZ857" s="99"/>
      <c r="BA857" s="99"/>
    </row>
    <row r="858" spans="1:53" ht="15.75" customHeight="1" x14ac:dyDescent="0.25">
      <c r="A858" s="99"/>
      <c r="B858" s="100"/>
      <c r="C858" s="99"/>
      <c r="D858" s="99"/>
      <c r="E858" s="160"/>
      <c r="F858" s="99"/>
      <c r="G858" s="99"/>
      <c r="H858" s="99"/>
      <c r="I858" s="99"/>
      <c r="J858" s="161"/>
      <c r="K858" s="161"/>
      <c r="L858" s="161"/>
      <c r="M858" s="161"/>
      <c r="N858" s="99"/>
      <c r="O858" s="99"/>
      <c r="P858" s="161"/>
      <c r="Q858" s="161"/>
      <c r="R858" s="161"/>
      <c r="S858" s="161"/>
      <c r="T858" s="161"/>
      <c r="U858" s="161"/>
      <c r="V858" s="161"/>
      <c r="W858" s="161"/>
      <c r="X858" s="161"/>
      <c r="Y858" s="161"/>
      <c r="Z858" s="99"/>
      <c r="AA858" s="99"/>
      <c r="AB858" s="99"/>
      <c r="AC858" s="99"/>
      <c r="AD858" s="99"/>
      <c r="AE858" s="99"/>
      <c r="AF858" s="99"/>
      <c r="AG858" s="99"/>
      <c r="AH858" s="99"/>
      <c r="AI858" s="99"/>
      <c r="AJ858" s="99"/>
      <c r="AK858" s="99"/>
      <c r="AL858" s="99"/>
      <c r="AM858" s="99"/>
      <c r="AN858" s="99"/>
      <c r="AO858" s="99"/>
      <c r="AP858" s="99"/>
      <c r="AQ858" s="99"/>
      <c r="AR858" s="99"/>
      <c r="AS858" s="99"/>
      <c r="AT858" s="99"/>
      <c r="AU858" s="99"/>
      <c r="AV858" s="99"/>
      <c r="AW858" s="99"/>
      <c r="AX858" s="99"/>
      <c r="AY858" s="99"/>
      <c r="AZ858" s="99"/>
      <c r="BA858" s="99"/>
    </row>
    <row r="859" spans="1:53" ht="15.75" customHeight="1" x14ac:dyDescent="0.25">
      <c r="A859" s="99"/>
      <c r="B859" s="100"/>
      <c r="C859" s="99"/>
      <c r="D859" s="99"/>
      <c r="E859" s="160"/>
      <c r="F859" s="99"/>
      <c r="G859" s="99"/>
      <c r="H859" s="99"/>
      <c r="I859" s="99"/>
      <c r="J859" s="161"/>
      <c r="K859" s="161"/>
      <c r="L859" s="161"/>
      <c r="M859" s="161"/>
      <c r="N859" s="99"/>
      <c r="O859" s="99"/>
      <c r="P859" s="161"/>
      <c r="Q859" s="161"/>
      <c r="R859" s="161"/>
      <c r="S859" s="161"/>
      <c r="T859" s="161"/>
      <c r="U859" s="161"/>
      <c r="V859" s="161"/>
      <c r="W859" s="161"/>
      <c r="X859" s="161"/>
      <c r="Y859" s="161"/>
      <c r="Z859" s="99"/>
      <c r="AA859" s="99"/>
      <c r="AB859" s="99"/>
      <c r="AC859" s="99"/>
      <c r="AD859" s="99"/>
      <c r="AE859" s="99"/>
      <c r="AF859" s="99"/>
      <c r="AG859" s="99"/>
      <c r="AH859" s="99"/>
      <c r="AI859" s="99"/>
      <c r="AJ859" s="99"/>
      <c r="AK859" s="99"/>
      <c r="AL859" s="99"/>
      <c r="AM859" s="99"/>
      <c r="AN859" s="99"/>
      <c r="AO859" s="99"/>
      <c r="AP859" s="99"/>
      <c r="AQ859" s="99"/>
      <c r="AR859" s="99"/>
      <c r="AS859" s="99"/>
      <c r="AT859" s="99"/>
      <c r="AU859" s="99"/>
      <c r="AV859" s="99"/>
      <c r="AW859" s="99"/>
      <c r="AX859" s="99"/>
      <c r="AY859" s="99"/>
      <c r="AZ859" s="99"/>
      <c r="BA859" s="99"/>
    </row>
    <row r="860" spans="1:53" ht="15.75" customHeight="1" x14ac:dyDescent="0.25">
      <c r="A860" s="99"/>
      <c r="B860" s="100"/>
      <c r="C860" s="99"/>
      <c r="D860" s="99"/>
      <c r="E860" s="160"/>
      <c r="F860" s="99"/>
      <c r="G860" s="99"/>
      <c r="H860" s="99"/>
      <c r="I860" s="99"/>
      <c r="J860" s="161"/>
      <c r="K860" s="161"/>
      <c r="L860" s="161"/>
      <c r="M860" s="161"/>
      <c r="N860" s="99"/>
      <c r="O860" s="99"/>
      <c r="P860" s="161"/>
      <c r="Q860" s="161"/>
      <c r="R860" s="161"/>
      <c r="S860" s="161"/>
      <c r="T860" s="161"/>
      <c r="U860" s="161"/>
      <c r="V860" s="161"/>
      <c r="W860" s="161"/>
      <c r="X860" s="161"/>
      <c r="Y860" s="161"/>
      <c r="Z860" s="99"/>
      <c r="AA860" s="99"/>
      <c r="AB860" s="99"/>
      <c r="AC860" s="99"/>
      <c r="AD860" s="99"/>
      <c r="AE860" s="99"/>
      <c r="AF860" s="99"/>
      <c r="AG860" s="99"/>
      <c r="AH860" s="99"/>
      <c r="AI860" s="99"/>
      <c r="AJ860" s="99"/>
      <c r="AK860" s="99"/>
      <c r="AL860" s="99"/>
      <c r="AM860" s="99"/>
      <c r="AN860" s="99"/>
      <c r="AO860" s="99"/>
      <c r="AP860" s="99"/>
      <c r="AQ860" s="99"/>
      <c r="AR860" s="99"/>
      <c r="AS860" s="99"/>
      <c r="AT860" s="99"/>
      <c r="AU860" s="99"/>
      <c r="AV860" s="99"/>
      <c r="AW860" s="99"/>
      <c r="AX860" s="99"/>
      <c r="AY860" s="99"/>
      <c r="AZ860" s="99"/>
      <c r="BA860" s="99"/>
    </row>
    <row r="861" spans="1:53" ht="15.75" customHeight="1" x14ac:dyDescent="0.25">
      <c r="A861" s="99"/>
      <c r="B861" s="100"/>
      <c r="C861" s="99"/>
      <c r="D861" s="99"/>
      <c r="E861" s="160"/>
      <c r="F861" s="99"/>
      <c r="G861" s="99"/>
      <c r="H861" s="99"/>
      <c r="I861" s="99"/>
      <c r="J861" s="161"/>
      <c r="K861" s="161"/>
      <c r="L861" s="161"/>
      <c r="M861" s="161"/>
      <c r="N861" s="99"/>
      <c r="O861" s="99"/>
      <c r="P861" s="161"/>
      <c r="Q861" s="161"/>
      <c r="R861" s="161"/>
      <c r="S861" s="161"/>
      <c r="T861" s="161"/>
      <c r="U861" s="161"/>
      <c r="V861" s="161"/>
      <c r="W861" s="161"/>
      <c r="X861" s="161"/>
      <c r="Y861" s="161"/>
      <c r="Z861" s="99"/>
      <c r="AA861" s="99"/>
      <c r="AB861" s="99"/>
      <c r="AC861" s="99"/>
      <c r="AD861" s="99"/>
      <c r="AE861" s="99"/>
      <c r="AF861" s="99"/>
      <c r="AG861" s="99"/>
      <c r="AH861" s="99"/>
      <c r="AI861" s="99"/>
      <c r="AJ861" s="99"/>
      <c r="AK861" s="99"/>
      <c r="AL861" s="99"/>
      <c r="AM861" s="99"/>
      <c r="AN861" s="99"/>
      <c r="AO861" s="99"/>
      <c r="AP861" s="99"/>
      <c r="AQ861" s="99"/>
      <c r="AR861" s="99"/>
      <c r="AS861" s="99"/>
      <c r="AT861" s="99"/>
      <c r="AU861" s="99"/>
      <c r="AV861" s="99"/>
      <c r="AW861" s="99"/>
      <c r="AX861" s="99"/>
      <c r="AY861" s="99"/>
      <c r="AZ861" s="99"/>
      <c r="BA861" s="99"/>
    </row>
    <row r="862" spans="1:53" ht="15.75" customHeight="1" x14ac:dyDescent="0.25">
      <c r="A862" s="99"/>
      <c r="B862" s="100"/>
      <c r="C862" s="99"/>
      <c r="D862" s="99"/>
      <c r="E862" s="160"/>
      <c r="F862" s="99"/>
      <c r="G862" s="99"/>
      <c r="H862" s="99"/>
      <c r="I862" s="99"/>
      <c r="J862" s="161"/>
      <c r="K862" s="161"/>
      <c r="L862" s="161"/>
      <c r="M862" s="161"/>
      <c r="N862" s="99"/>
      <c r="O862" s="99"/>
      <c r="P862" s="161"/>
      <c r="Q862" s="161"/>
      <c r="R862" s="161"/>
      <c r="S862" s="161"/>
      <c r="T862" s="161"/>
      <c r="U862" s="161"/>
      <c r="V862" s="161"/>
      <c r="W862" s="161"/>
      <c r="X862" s="161"/>
      <c r="Y862" s="161"/>
      <c r="Z862" s="99"/>
      <c r="AA862" s="99"/>
      <c r="AB862" s="99"/>
      <c r="AC862" s="99"/>
      <c r="AD862" s="99"/>
      <c r="AE862" s="99"/>
      <c r="AF862" s="99"/>
      <c r="AG862" s="99"/>
      <c r="AH862" s="99"/>
      <c r="AI862" s="99"/>
      <c r="AJ862" s="99"/>
      <c r="AK862" s="99"/>
      <c r="AL862" s="99"/>
      <c r="AM862" s="99"/>
      <c r="AN862" s="99"/>
      <c r="AO862" s="99"/>
      <c r="AP862" s="99"/>
      <c r="AQ862" s="99"/>
      <c r="AR862" s="99"/>
      <c r="AS862" s="99"/>
      <c r="AT862" s="99"/>
      <c r="AU862" s="99"/>
      <c r="AV862" s="99"/>
      <c r="AW862" s="99"/>
      <c r="AX862" s="99"/>
      <c r="AY862" s="99"/>
      <c r="AZ862" s="99"/>
      <c r="BA862" s="99"/>
    </row>
    <row r="863" spans="1:53" ht="15.75" customHeight="1" x14ac:dyDescent="0.25">
      <c r="A863" s="99"/>
      <c r="B863" s="100"/>
      <c r="C863" s="99"/>
      <c r="D863" s="99"/>
      <c r="E863" s="160"/>
      <c r="F863" s="99"/>
      <c r="G863" s="99"/>
      <c r="H863" s="99"/>
      <c r="I863" s="99"/>
      <c r="J863" s="161"/>
      <c r="K863" s="161"/>
      <c r="L863" s="161"/>
      <c r="M863" s="161"/>
      <c r="N863" s="99"/>
      <c r="O863" s="99"/>
      <c r="P863" s="161"/>
      <c r="Q863" s="161"/>
      <c r="R863" s="161"/>
      <c r="S863" s="161"/>
      <c r="T863" s="161"/>
      <c r="U863" s="161"/>
      <c r="V863" s="161"/>
      <c r="W863" s="161"/>
      <c r="X863" s="161"/>
      <c r="Y863" s="161"/>
      <c r="Z863" s="99"/>
      <c r="AA863" s="99"/>
      <c r="AB863" s="99"/>
      <c r="AC863" s="99"/>
      <c r="AD863" s="99"/>
      <c r="AE863" s="99"/>
      <c r="AF863" s="99"/>
      <c r="AG863" s="99"/>
      <c r="AH863" s="99"/>
      <c r="AI863" s="99"/>
      <c r="AJ863" s="99"/>
      <c r="AK863" s="99"/>
      <c r="AL863" s="99"/>
      <c r="AM863" s="99"/>
      <c r="AN863" s="99"/>
      <c r="AO863" s="99"/>
      <c r="AP863" s="99"/>
      <c r="AQ863" s="99"/>
      <c r="AR863" s="99"/>
      <c r="AS863" s="99"/>
      <c r="AT863" s="99"/>
      <c r="AU863" s="99"/>
      <c r="AV863" s="99"/>
      <c r="AW863" s="99"/>
      <c r="AX863" s="99"/>
      <c r="AY863" s="99"/>
      <c r="AZ863" s="99"/>
      <c r="BA863" s="99"/>
    </row>
    <row r="864" spans="1:53" ht="15.75" customHeight="1" x14ac:dyDescent="0.25">
      <c r="A864" s="99"/>
      <c r="B864" s="100"/>
      <c r="C864" s="99"/>
      <c r="D864" s="99"/>
      <c r="E864" s="160"/>
      <c r="F864" s="99"/>
      <c r="G864" s="99"/>
      <c r="H864" s="99"/>
      <c r="I864" s="99"/>
      <c r="J864" s="161"/>
      <c r="K864" s="161"/>
      <c r="L864" s="161"/>
      <c r="M864" s="161"/>
      <c r="N864" s="99"/>
      <c r="O864" s="99"/>
      <c r="P864" s="161"/>
      <c r="Q864" s="161"/>
      <c r="R864" s="161"/>
      <c r="S864" s="161"/>
      <c r="T864" s="161"/>
      <c r="U864" s="161"/>
      <c r="V864" s="161"/>
      <c r="W864" s="161"/>
      <c r="X864" s="161"/>
      <c r="Y864" s="161"/>
      <c r="Z864" s="99"/>
      <c r="AA864" s="99"/>
      <c r="AB864" s="99"/>
      <c r="AC864" s="99"/>
      <c r="AD864" s="99"/>
      <c r="AE864" s="99"/>
      <c r="AF864" s="99"/>
      <c r="AG864" s="99"/>
      <c r="AH864" s="99"/>
      <c r="AI864" s="99"/>
      <c r="AJ864" s="99"/>
      <c r="AK864" s="99"/>
      <c r="AL864" s="99"/>
      <c r="AM864" s="99"/>
      <c r="AN864" s="99"/>
      <c r="AO864" s="99"/>
      <c r="AP864" s="99"/>
      <c r="AQ864" s="99"/>
      <c r="AR864" s="99"/>
      <c r="AS864" s="99"/>
      <c r="AT864" s="99"/>
      <c r="AU864" s="99"/>
      <c r="AV864" s="99"/>
      <c r="AW864" s="99"/>
      <c r="AX864" s="99"/>
      <c r="AY864" s="99"/>
      <c r="AZ864" s="99"/>
      <c r="BA864" s="99"/>
    </row>
    <row r="865" spans="1:53" ht="15.75" customHeight="1" x14ac:dyDescent="0.25">
      <c r="A865" s="99"/>
      <c r="B865" s="100"/>
      <c r="C865" s="99"/>
      <c r="D865" s="99"/>
      <c r="E865" s="160"/>
      <c r="F865" s="99"/>
      <c r="G865" s="99"/>
      <c r="H865" s="99"/>
      <c r="I865" s="99"/>
      <c r="J865" s="161"/>
      <c r="K865" s="161"/>
      <c r="L865" s="161"/>
      <c r="M865" s="161"/>
      <c r="N865" s="99"/>
      <c r="O865" s="99"/>
      <c r="P865" s="161"/>
      <c r="Q865" s="161"/>
      <c r="R865" s="161"/>
      <c r="S865" s="161"/>
      <c r="T865" s="161"/>
      <c r="U865" s="161"/>
      <c r="V865" s="161"/>
      <c r="W865" s="161"/>
      <c r="X865" s="161"/>
      <c r="Y865" s="161"/>
      <c r="Z865" s="99"/>
      <c r="AA865" s="99"/>
      <c r="AB865" s="99"/>
      <c r="AC865" s="99"/>
      <c r="AD865" s="99"/>
      <c r="AE865" s="99"/>
      <c r="AF865" s="99"/>
      <c r="AG865" s="99"/>
      <c r="AH865" s="99"/>
      <c r="AI865" s="99"/>
      <c r="AJ865" s="99"/>
      <c r="AK865" s="99"/>
      <c r="AL865" s="99"/>
      <c r="AM865" s="99"/>
      <c r="AN865" s="99"/>
      <c r="AO865" s="99"/>
      <c r="AP865" s="99"/>
      <c r="AQ865" s="99"/>
      <c r="AR865" s="99"/>
      <c r="AS865" s="99"/>
      <c r="AT865" s="99"/>
      <c r="AU865" s="99"/>
      <c r="AV865" s="99"/>
      <c r="AW865" s="99"/>
      <c r="AX865" s="99"/>
      <c r="AY865" s="99"/>
      <c r="AZ865" s="99"/>
      <c r="BA865" s="99"/>
    </row>
    <row r="866" spans="1:53" ht="15.75" customHeight="1" x14ac:dyDescent="0.25">
      <c r="A866" s="99"/>
      <c r="B866" s="100"/>
      <c r="C866" s="99"/>
      <c r="D866" s="99"/>
      <c r="E866" s="160"/>
      <c r="F866" s="99"/>
      <c r="G866" s="99"/>
      <c r="H866" s="99"/>
      <c r="I866" s="99"/>
      <c r="J866" s="161"/>
      <c r="K866" s="161"/>
      <c r="L866" s="161"/>
      <c r="M866" s="161"/>
      <c r="N866" s="99"/>
      <c r="O866" s="99"/>
      <c r="P866" s="161"/>
      <c r="Q866" s="161"/>
      <c r="R866" s="161"/>
      <c r="S866" s="161"/>
      <c r="T866" s="161"/>
      <c r="U866" s="161"/>
      <c r="V866" s="161"/>
      <c r="W866" s="161"/>
      <c r="X866" s="161"/>
      <c r="Y866" s="161"/>
      <c r="Z866" s="99"/>
      <c r="AA866" s="99"/>
      <c r="AB866" s="99"/>
      <c r="AC866" s="99"/>
      <c r="AD866" s="99"/>
      <c r="AE866" s="99"/>
      <c r="AF866" s="99"/>
      <c r="AG866" s="99"/>
      <c r="AH866" s="99"/>
      <c r="AI866" s="99"/>
      <c r="AJ866" s="99"/>
      <c r="AK866" s="99"/>
      <c r="AL866" s="99"/>
      <c r="AM866" s="99"/>
      <c r="AN866" s="99"/>
      <c r="AO866" s="99"/>
      <c r="AP866" s="99"/>
      <c r="AQ866" s="99"/>
      <c r="AR866" s="99"/>
      <c r="AS866" s="99"/>
      <c r="AT866" s="99"/>
      <c r="AU866" s="99"/>
      <c r="AV866" s="99"/>
      <c r="AW866" s="99"/>
      <c r="AX866" s="99"/>
      <c r="AY866" s="99"/>
      <c r="AZ866" s="99"/>
      <c r="BA866" s="99"/>
    </row>
    <row r="867" spans="1:53" ht="15.75" customHeight="1" x14ac:dyDescent="0.25">
      <c r="A867" s="99"/>
      <c r="B867" s="100"/>
      <c r="C867" s="99"/>
      <c r="D867" s="99"/>
      <c r="E867" s="160"/>
      <c r="F867" s="99"/>
      <c r="G867" s="99"/>
      <c r="H867" s="99"/>
      <c r="I867" s="99"/>
      <c r="J867" s="161"/>
      <c r="K867" s="161"/>
      <c r="L867" s="161"/>
      <c r="M867" s="161"/>
      <c r="N867" s="99"/>
      <c r="O867" s="99"/>
      <c r="P867" s="161"/>
      <c r="Q867" s="161"/>
      <c r="R867" s="161"/>
      <c r="S867" s="161"/>
      <c r="T867" s="161"/>
      <c r="U867" s="161"/>
      <c r="V867" s="161"/>
      <c r="W867" s="161"/>
      <c r="X867" s="161"/>
      <c r="Y867" s="161"/>
      <c r="Z867" s="99"/>
      <c r="AA867" s="99"/>
      <c r="AB867" s="99"/>
      <c r="AC867" s="99"/>
      <c r="AD867" s="99"/>
      <c r="AE867" s="99"/>
      <c r="AF867" s="99"/>
      <c r="AG867" s="99"/>
      <c r="AH867" s="99"/>
      <c r="AI867" s="99"/>
      <c r="AJ867" s="99"/>
      <c r="AK867" s="99"/>
      <c r="AL867" s="99"/>
      <c r="AM867" s="99"/>
      <c r="AN867" s="99"/>
      <c r="AO867" s="99"/>
      <c r="AP867" s="99"/>
      <c r="AQ867" s="99"/>
      <c r="AR867" s="99"/>
      <c r="AS867" s="99"/>
      <c r="AT867" s="99"/>
      <c r="AU867" s="99"/>
      <c r="AV867" s="99"/>
      <c r="AW867" s="99"/>
      <c r="AX867" s="99"/>
      <c r="AY867" s="99"/>
      <c r="AZ867" s="99"/>
      <c r="BA867" s="99"/>
    </row>
    <row r="868" spans="1:53" ht="15.75" customHeight="1" x14ac:dyDescent="0.25">
      <c r="A868" s="99"/>
      <c r="B868" s="100"/>
      <c r="C868" s="99"/>
      <c r="D868" s="99"/>
      <c r="E868" s="160"/>
      <c r="F868" s="99"/>
      <c r="G868" s="99"/>
      <c r="H868" s="99"/>
      <c r="I868" s="99"/>
      <c r="J868" s="161"/>
      <c r="K868" s="161"/>
      <c r="L868" s="161"/>
      <c r="M868" s="161"/>
      <c r="N868" s="99"/>
      <c r="O868" s="99"/>
      <c r="P868" s="161"/>
      <c r="Q868" s="161"/>
      <c r="R868" s="161"/>
      <c r="S868" s="161"/>
      <c r="T868" s="161"/>
      <c r="U868" s="161"/>
      <c r="V868" s="161"/>
      <c r="W868" s="161"/>
      <c r="X868" s="161"/>
      <c r="Y868" s="161"/>
      <c r="Z868" s="99"/>
      <c r="AA868" s="99"/>
      <c r="AB868" s="99"/>
      <c r="AC868" s="99"/>
      <c r="AD868" s="99"/>
      <c r="AE868" s="99"/>
      <c r="AF868" s="99"/>
      <c r="AG868" s="99"/>
      <c r="AH868" s="99"/>
      <c r="AI868" s="99"/>
      <c r="AJ868" s="99"/>
      <c r="AK868" s="99"/>
      <c r="AL868" s="99"/>
      <c r="AM868" s="99"/>
      <c r="AN868" s="99"/>
      <c r="AO868" s="99"/>
      <c r="AP868" s="99"/>
      <c r="AQ868" s="99"/>
      <c r="AR868" s="99"/>
      <c r="AS868" s="99"/>
      <c r="AT868" s="99"/>
      <c r="AU868" s="99"/>
      <c r="AV868" s="99"/>
      <c r="AW868" s="99"/>
      <c r="AX868" s="99"/>
      <c r="AY868" s="99"/>
      <c r="AZ868" s="99"/>
      <c r="BA868" s="99"/>
    </row>
    <row r="869" spans="1:53" ht="15.75" customHeight="1" x14ac:dyDescent="0.25">
      <c r="A869" s="99"/>
      <c r="B869" s="100"/>
      <c r="C869" s="99"/>
      <c r="D869" s="99"/>
      <c r="E869" s="160"/>
      <c r="F869" s="99"/>
      <c r="G869" s="99"/>
      <c r="H869" s="99"/>
      <c r="I869" s="99"/>
      <c r="J869" s="161"/>
      <c r="K869" s="161"/>
      <c r="L869" s="161"/>
      <c r="M869" s="161"/>
      <c r="N869" s="99"/>
      <c r="O869" s="99"/>
      <c r="P869" s="161"/>
      <c r="Q869" s="161"/>
      <c r="R869" s="161"/>
      <c r="S869" s="161"/>
      <c r="T869" s="161"/>
      <c r="U869" s="161"/>
      <c r="V869" s="161"/>
      <c r="W869" s="161"/>
      <c r="X869" s="161"/>
      <c r="Y869" s="161"/>
      <c r="Z869" s="99"/>
      <c r="AA869" s="99"/>
      <c r="AB869" s="99"/>
      <c r="AC869" s="99"/>
      <c r="AD869" s="99"/>
      <c r="AE869" s="99"/>
      <c r="AF869" s="99"/>
      <c r="AG869" s="99"/>
      <c r="AH869" s="99"/>
      <c r="AI869" s="99"/>
      <c r="AJ869" s="99"/>
      <c r="AK869" s="99"/>
      <c r="AL869" s="99"/>
      <c r="AM869" s="99"/>
      <c r="AN869" s="99"/>
      <c r="AO869" s="99"/>
      <c r="AP869" s="99"/>
      <c r="AQ869" s="99"/>
      <c r="AR869" s="99"/>
      <c r="AS869" s="99"/>
      <c r="AT869" s="99"/>
      <c r="AU869" s="99"/>
      <c r="AV869" s="99"/>
      <c r="AW869" s="99"/>
      <c r="AX869" s="99"/>
      <c r="AY869" s="99"/>
      <c r="AZ869" s="99"/>
      <c r="BA869" s="99"/>
    </row>
    <row r="870" spans="1:53" ht="15.75" customHeight="1" x14ac:dyDescent="0.25">
      <c r="A870" s="99"/>
      <c r="B870" s="100"/>
      <c r="C870" s="99"/>
      <c r="D870" s="99"/>
      <c r="E870" s="160"/>
      <c r="F870" s="99"/>
      <c r="G870" s="99"/>
      <c r="H870" s="99"/>
      <c r="I870" s="99"/>
      <c r="J870" s="161"/>
      <c r="K870" s="161"/>
      <c r="L870" s="161"/>
      <c r="M870" s="161"/>
      <c r="N870" s="99"/>
      <c r="O870" s="99"/>
      <c r="P870" s="161"/>
      <c r="Q870" s="161"/>
      <c r="R870" s="161"/>
      <c r="S870" s="161"/>
      <c r="T870" s="161"/>
      <c r="U870" s="161"/>
      <c r="V870" s="161"/>
      <c r="W870" s="161"/>
      <c r="X870" s="161"/>
      <c r="Y870" s="161"/>
      <c r="Z870" s="99"/>
      <c r="AA870" s="99"/>
      <c r="AB870" s="99"/>
      <c r="AC870" s="99"/>
      <c r="AD870" s="99"/>
      <c r="AE870" s="99"/>
      <c r="AF870" s="99"/>
      <c r="AG870" s="99"/>
      <c r="AH870" s="99"/>
      <c r="AI870" s="99"/>
      <c r="AJ870" s="99"/>
      <c r="AK870" s="99"/>
      <c r="AL870" s="99"/>
      <c r="AM870" s="99"/>
      <c r="AN870" s="99"/>
      <c r="AO870" s="99"/>
      <c r="AP870" s="99"/>
      <c r="AQ870" s="99"/>
      <c r="AR870" s="99"/>
      <c r="AS870" s="99"/>
      <c r="AT870" s="99"/>
      <c r="AU870" s="99"/>
      <c r="AV870" s="99"/>
      <c r="AW870" s="99"/>
      <c r="AX870" s="99"/>
      <c r="AY870" s="99"/>
      <c r="AZ870" s="99"/>
      <c r="BA870" s="99"/>
    </row>
    <row r="871" spans="1:53" ht="15.75" customHeight="1" x14ac:dyDescent="0.25">
      <c r="A871" s="99"/>
      <c r="B871" s="100"/>
      <c r="C871" s="99"/>
      <c r="D871" s="99"/>
      <c r="E871" s="160"/>
      <c r="F871" s="99"/>
      <c r="G871" s="99"/>
      <c r="H871" s="99"/>
      <c r="I871" s="99"/>
      <c r="J871" s="161"/>
      <c r="K871" s="161"/>
      <c r="L871" s="161"/>
      <c r="M871" s="161"/>
      <c r="N871" s="99"/>
      <c r="O871" s="99"/>
      <c r="P871" s="161"/>
      <c r="Q871" s="161"/>
      <c r="R871" s="161"/>
      <c r="S871" s="161"/>
      <c r="T871" s="161"/>
      <c r="U871" s="161"/>
      <c r="V871" s="161"/>
      <c r="W871" s="161"/>
      <c r="X871" s="161"/>
      <c r="Y871" s="161"/>
      <c r="Z871" s="99"/>
      <c r="AA871" s="99"/>
      <c r="AB871" s="99"/>
      <c r="AC871" s="99"/>
      <c r="AD871" s="99"/>
      <c r="AE871" s="99"/>
      <c r="AF871" s="99"/>
      <c r="AG871" s="99"/>
      <c r="AH871" s="99"/>
      <c r="AI871" s="99"/>
      <c r="AJ871" s="99"/>
      <c r="AK871" s="99"/>
      <c r="AL871" s="99"/>
      <c r="AM871" s="99"/>
      <c r="AN871" s="99"/>
      <c r="AO871" s="99"/>
      <c r="AP871" s="99"/>
      <c r="AQ871" s="99"/>
      <c r="AR871" s="99"/>
      <c r="AS871" s="99"/>
      <c r="AT871" s="99"/>
      <c r="AU871" s="99"/>
      <c r="AV871" s="99"/>
      <c r="AW871" s="99"/>
      <c r="AX871" s="99"/>
      <c r="AY871" s="99"/>
      <c r="AZ871" s="99"/>
      <c r="BA871" s="99"/>
    </row>
    <row r="872" spans="1:53" ht="15.75" customHeight="1" x14ac:dyDescent="0.25">
      <c r="A872" s="99"/>
      <c r="B872" s="100"/>
      <c r="C872" s="99"/>
      <c r="D872" s="99"/>
      <c r="E872" s="160"/>
      <c r="F872" s="99"/>
      <c r="G872" s="99"/>
      <c r="H872" s="99"/>
      <c r="I872" s="99"/>
      <c r="J872" s="161"/>
      <c r="K872" s="161"/>
      <c r="L872" s="161"/>
      <c r="M872" s="161"/>
      <c r="N872" s="99"/>
      <c r="O872" s="99"/>
      <c r="P872" s="161"/>
      <c r="Q872" s="161"/>
      <c r="R872" s="161"/>
      <c r="S872" s="161"/>
      <c r="T872" s="161"/>
      <c r="U872" s="161"/>
      <c r="V872" s="161"/>
      <c r="W872" s="161"/>
      <c r="X872" s="161"/>
      <c r="Y872" s="161"/>
      <c r="Z872" s="99"/>
      <c r="AA872" s="99"/>
      <c r="AB872" s="99"/>
      <c r="AC872" s="99"/>
      <c r="AD872" s="99"/>
      <c r="AE872" s="99"/>
      <c r="AF872" s="99"/>
      <c r="AG872" s="99"/>
      <c r="AH872" s="99"/>
      <c r="AI872" s="99"/>
      <c r="AJ872" s="99"/>
      <c r="AK872" s="99"/>
      <c r="AL872" s="99"/>
      <c r="AM872" s="99"/>
      <c r="AN872" s="99"/>
      <c r="AO872" s="99"/>
      <c r="AP872" s="99"/>
      <c r="AQ872" s="99"/>
      <c r="AR872" s="99"/>
      <c r="AS872" s="99"/>
      <c r="AT872" s="99"/>
      <c r="AU872" s="99"/>
      <c r="AV872" s="99"/>
      <c r="AW872" s="99"/>
      <c r="AX872" s="99"/>
      <c r="AY872" s="99"/>
      <c r="AZ872" s="99"/>
      <c r="BA872" s="99"/>
    </row>
    <row r="873" spans="1:53" ht="15.75" customHeight="1" x14ac:dyDescent="0.25">
      <c r="A873" s="99"/>
      <c r="B873" s="100"/>
      <c r="C873" s="99"/>
      <c r="D873" s="99"/>
      <c r="E873" s="160"/>
      <c r="F873" s="99"/>
      <c r="G873" s="99"/>
      <c r="H873" s="99"/>
      <c r="I873" s="99"/>
      <c r="J873" s="161"/>
      <c r="K873" s="161"/>
      <c r="L873" s="161"/>
      <c r="M873" s="161"/>
      <c r="N873" s="99"/>
      <c r="O873" s="99"/>
      <c r="P873" s="161"/>
      <c r="Q873" s="161"/>
      <c r="R873" s="161"/>
      <c r="S873" s="161"/>
      <c r="T873" s="161"/>
      <c r="U873" s="161"/>
      <c r="V873" s="161"/>
      <c r="W873" s="161"/>
      <c r="X873" s="161"/>
      <c r="Y873" s="161"/>
      <c r="Z873" s="99"/>
      <c r="AA873" s="99"/>
      <c r="AB873" s="99"/>
      <c r="AC873" s="99"/>
      <c r="AD873" s="99"/>
      <c r="AE873" s="99"/>
      <c r="AF873" s="99"/>
      <c r="AG873" s="99"/>
      <c r="AH873" s="99"/>
      <c r="AI873" s="99"/>
      <c r="AJ873" s="99"/>
      <c r="AK873" s="99"/>
      <c r="AL873" s="99"/>
      <c r="AM873" s="99"/>
      <c r="AN873" s="99"/>
      <c r="AO873" s="99"/>
      <c r="AP873" s="99"/>
      <c r="AQ873" s="99"/>
      <c r="AR873" s="99"/>
      <c r="AS873" s="99"/>
      <c r="AT873" s="99"/>
      <c r="AU873" s="99"/>
      <c r="AV873" s="99"/>
      <c r="AW873" s="99"/>
      <c r="AX873" s="99"/>
      <c r="AY873" s="99"/>
      <c r="AZ873" s="99"/>
      <c r="BA873" s="99"/>
    </row>
    <row r="874" spans="1:53" ht="15.75" customHeight="1" x14ac:dyDescent="0.25">
      <c r="A874" s="99"/>
      <c r="B874" s="100"/>
      <c r="C874" s="99"/>
      <c r="D874" s="99"/>
      <c r="E874" s="160"/>
      <c r="F874" s="99"/>
      <c r="G874" s="99"/>
      <c r="H874" s="99"/>
      <c r="I874" s="99"/>
      <c r="J874" s="161"/>
      <c r="K874" s="161"/>
      <c r="L874" s="161"/>
      <c r="M874" s="161"/>
      <c r="N874" s="99"/>
      <c r="O874" s="99"/>
      <c r="P874" s="161"/>
      <c r="Q874" s="161"/>
      <c r="R874" s="161"/>
      <c r="S874" s="161"/>
      <c r="T874" s="161"/>
      <c r="U874" s="161"/>
      <c r="V874" s="161"/>
      <c r="W874" s="161"/>
      <c r="X874" s="161"/>
      <c r="Y874" s="161"/>
      <c r="Z874" s="99"/>
      <c r="AA874" s="99"/>
      <c r="AB874" s="99"/>
      <c r="AC874" s="99"/>
      <c r="AD874" s="99"/>
      <c r="AE874" s="99"/>
      <c r="AF874" s="99"/>
      <c r="AG874" s="99"/>
      <c r="AH874" s="99"/>
      <c r="AI874" s="99"/>
      <c r="AJ874" s="99"/>
      <c r="AK874" s="99"/>
      <c r="AL874" s="99"/>
      <c r="AM874" s="99"/>
      <c r="AN874" s="99"/>
      <c r="AO874" s="99"/>
      <c r="AP874" s="99"/>
      <c r="AQ874" s="99"/>
      <c r="AR874" s="99"/>
      <c r="AS874" s="99"/>
      <c r="AT874" s="99"/>
      <c r="AU874" s="99"/>
      <c r="AV874" s="99"/>
      <c r="AW874" s="99"/>
      <c r="AX874" s="99"/>
      <c r="AY874" s="99"/>
      <c r="AZ874" s="99"/>
      <c r="BA874" s="99"/>
    </row>
    <row r="875" spans="1:53" ht="15.75" customHeight="1" x14ac:dyDescent="0.25">
      <c r="A875" s="99"/>
      <c r="B875" s="100"/>
      <c r="C875" s="99"/>
      <c r="D875" s="99"/>
      <c r="E875" s="160"/>
      <c r="F875" s="99"/>
      <c r="G875" s="99"/>
      <c r="H875" s="99"/>
      <c r="I875" s="99"/>
      <c r="J875" s="161"/>
      <c r="K875" s="161"/>
      <c r="L875" s="161"/>
      <c r="M875" s="161"/>
      <c r="N875" s="99"/>
      <c r="O875" s="99"/>
      <c r="P875" s="161"/>
      <c r="Q875" s="161"/>
      <c r="R875" s="161"/>
      <c r="S875" s="161"/>
      <c r="T875" s="161"/>
      <c r="U875" s="161"/>
      <c r="V875" s="161"/>
      <c r="W875" s="161"/>
      <c r="X875" s="161"/>
      <c r="Y875" s="161"/>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row>
    <row r="876" spans="1:53" ht="15.75" customHeight="1" x14ac:dyDescent="0.25">
      <c r="A876" s="99"/>
      <c r="B876" s="100"/>
      <c r="C876" s="99"/>
      <c r="D876" s="99"/>
      <c r="E876" s="160"/>
      <c r="F876" s="99"/>
      <c r="G876" s="99"/>
      <c r="H876" s="99"/>
      <c r="I876" s="99"/>
      <c r="J876" s="161"/>
      <c r="K876" s="161"/>
      <c r="L876" s="161"/>
      <c r="M876" s="161"/>
      <c r="N876" s="99"/>
      <c r="O876" s="99"/>
      <c r="P876" s="161"/>
      <c r="Q876" s="161"/>
      <c r="R876" s="161"/>
      <c r="S876" s="161"/>
      <c r="T876" s="161"/>
      <c r="U876" s="161"/>
      <c r="V876" s="161"/>
      <c r="W876" s="161"/>
      <c r="X876" s="161"/>
      <c r="Y876" s="161"/>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row>
    <row r="877" spans="1:53" ht="15.75" customHeight="1" x14ac:dyDescent="0.25">
      <c r="A877" s="99"/>
      <c r="B877" s="100"/>
      <c r="C877" s="99"/>
      <c r="D877" s="99"/>
      <c r="E877" s="160"/>
      <c r="F877" s="99"/>
      <c r="G877" s="99"/>
      <c r="H877" s="99"/>
      <c r="I877" s="99"/>
      <c r="J877" s="161"/>
      <c r="K877" s="161"/>
      <c r="L877" s="161"/>
      <c r="M877" s="161"/>
      <c r="N877" s="99"/>
      <c r="O877" s="99"/>
      <c r="P877" s="161"/>
      <c r="Q877" s="161"/>
      <c r="R877" s="161"/>
      <c r="S877" s="161"/>
      <c r="T877" s="161"/>
      <c r="U877" s="161"/>
      <c r="V877" s="161"/>
      <c r="W877" s="161"/>
      <c r="X877" s="161"/>
      <c r="Y877" s="161"/>
      <c r="Z877" s="99"/>
      <c r="AA877" s="99"/>
      <c r="AB877" s="99"/>
      <c r="AC877" s="99"/>
      <c r="AD877" s="99"/>
      <c r="AE877" s="99"/>
      <c r="AF877" s="99"/>
      <c r="AG877" s="99"/>
      <c r="AH877" s="99"/>
      <c r="AI877" s="99"/>
      <c r="AJ877" s="99"/>
      <c r="AK877" s="99"/>
      <c r="AL877" s="99"/>
      <c r="AM877" s="99"/>
      <c r="AN877" s="99"/>
      <c r="AO877" s="99"/>
      <c r="AP877" s="99"/>
      <c r="AQ877" s="99"/>
      <c r="AR877" s="99"/>
      <c r="AS877" s="99"/>
      <c r="AT877" s="99"/>
      <c r="AU877" s="99"/>
      <c r="AV877" s="99"/>
      <c r="AW877" s="99"/>
      <c r="AX877" s="99"/>
      <c r="AY877" s="99"/>
      <c r="AZ877" s="99"/>
      <c r="BA877" s="99"/>
    </row>
    <row r="878" spans="1:53" ht="15.75" customHeight="1" x14ac:dyDescent="0.25">
      <c r="A878" s="99"/>
      <c r="B878" s="100"/>
      <c r="C878" s="99"/>
      <c r="D878" s="99"/>
      <c r="E878" s="160"/>
      <c r="F878" s="99"/>
      <c r="G878" s="99"/>
      <c r="H878" s="99"/>
      <c r="I878" s="99"/>
      <c r="J878" s="161"/>
      <c r="K878" s="161"/>
      <c r="L878" s="161"/>
      <c r="M878" s="161"/>
      <c r="N878" s="99"/>
      <c r="O878" s="99"/>
      <c r="P878" s="161"/>
      <c r="Q878" s="161"/>
      <c r="R878" s="161"/>
      <c r="S878" s="161"/>
      <c r="T878" s="161"/>
      <c r="U878" s="161"/>
      <c r="V878" s="161"/>
      <c r="W878" s="161"/>
      <c r="X878" s="161"/>
      <c r="Y878" s="161"/>
      <c r="Z878" s="99"/>
      <c r="AA878" s="99"/>
      <c r="AB878" s="99"/>
      <c r="AC878" s="99"/>
      <c r="AD878" s="99"/>
      <c r="AE878" s="99"/>
      <c r="AF878" s="99"/>
      <c r="AG878" s="99"/>
      <c r="AH878" s="99"/>
      <c r="AI878" s="99"/>
      <c r="AJ878" s="99"/>
      <c r="AK878" s="99"/>
      <c r="AL878" s="99"/>
      <c r="AM878" s="99"/>
      <c r="AN878" s="99"/>
      <c r="AO878" s="99"/>
      <c r="AP878" s="99"/>
      <c r="AQ878" s="99"/>
      <c r="AR878" s="99"/>
      <c r="AS878" s="99"/>
      <c r="AT878" s="99"/>
      <c r="AU878" s="99"/>
      <c r="AV878" s="99"/>
      <c r="AW878" s="99"/>
      <c r="AX878" s="99"/>
      <c r="AY878" s="99"/>
      <c r="AZ878" s="99"/>
      <c r="BA878" s="99"/>
    </row>
    <row r="879" spans="1:53" ht="15.75" customHeight="1" x14ac:dyDescent="0.25">
      <c r="A879" s="99"/>
      <c r="B879" s="100"/>
      <c r="C879" s="99"/>
      <c r="D879" s="99"/>
      <c r="E879" s="160"/>
      <c r="F879" s="99"/>
      <c r="G879" s="99"/>
      <c r="H879" s="99"/>
      <c r="I879" s="99"/>
      <c r="J879" s="161"/>
      <c r="K879" s="161"/>
      <c r="L879" s="161"/>
      <c r="M879" s="161"/>
      <c r="N879" s="99"/>
      <c r="O879" s="99"/>
      <c r="P879" s="161"/>
      <c r="Q879" s="161"/>
      <c r="R879" s="161"/>
      <c r="S879" s="161"/>
      <c r="T879" s="161"/>
      <c r="U879" s="161"/>
      <c r="V879" s="161"/>
      <c r="W879" s="161"/>
      <c r="X879" s="161"/>
      <c r="Y879" s="161"/>
      <c r="Z879" s="99"/>
      <c r="AA879" s="99"/>
      <c r="AB879" s="99"/>
      <c r="AC879" s="99"/>
      <c r="AD879" s="99"/>
      <c r="AE879" s="99"/>
      <c r="AF879" s="99"/>
      <c r="AG879" s="99"/>
      <c r="AH879" s="99"/>
      <c r="AI879" s="99"/>
      <c r="AJ879" s="99"/>
      <c r="AK879" s="99"/>
      <c r="AL879" s="99"/>
      <c r="AM879" s="99"/>
      <c r="AN879" s="99"/>
      <c r="AO879" s="99"/>
      <c r="AP879" s="99"/>
      <c r="AQ879" s="99"/>
      <c r="AR879" s="99"/>
      <c r="AS879" s="99"/>
      <c r="AT879" s="99"/>
      <c r="AU879" s="99"/>
      <c r="AV879" s="99"/>
      <c r="AW879" s="99"/>
      <c r="AX879" s="99"/>
      <c r="AY879" s="99"/>
      <c r="AZ879" s="99"/>
      <c r="BA879" s="99"/>
    </row>
    <row r="880" spans="1:53" ht="15.75" customHeight="1" x14ac:dyDescent="0.25">
      <c r="A880" s="99"/>
      <c r="B880" s="100"/>
      <c r="C880" s="99"/>
      <c r="D880" s="99"/>
      <c r="E880" s="160"/>
      <c r="F880" s="99"/>
      <c r="G880" s="99"/>
      <c r="H880" s="99"/>
      <c r="I880" s="99"/>
      <c r="J880" s="161"/>
      <c r="K880" s="161"/>
      <c r="L880" s="161"/>
      <c r="M880" s="161"/>
      <c r="N880" s="99"/>
      <c r="O880" s="99"/>
      <c r="P880" s="161"/>
      <c r="Q880" s="161"/>
      <c r="R880" s="161"/>
      <c r="S880" s="161"/>
      <c r="T880" s="161"/>
      <c r="U880" s="161"/>
      <c r="V880" s="161"/>
      <c r="W880" s="161"/>
      <c r="X880" s="161"/>
      <c r="Y880" s="161"/>
      <c r="Z880" s="99"/>
      <c r="AA880" s="99"/>
      <c r="AB880" s="99"/>
      <c r="AC880" s="99"/>
      <c r="AD880" s="99"/>
      <c r="AE880" s="99"/>
      <c r="AF880" s="99"/>
      <c r="AG880" s="99"/>
      <c r="AH880" s="99"/>
      <c r="AI880" s="99"/>
      <c r="AJ880" s="99"/>
      <c r="AK880" s="99"/>
      <c r="AL880" s="99"/>
      <c r="AM880" s="99"/>
      <c r="AN880" s="99"/>
      <c r="AO880" s="99"/>
      <c r="AP880" s="99"/>
      <c r="AQ880" s="99"/>
      <c r="AR880" s="99"/>
      <c r="AS880" s="99"/>
      <c r="AT880" s="99"/>
      <c r="AU880" s="99"/>
      <c r="AV880" s="99"/>
      <c r="AW880" s="99"/>
      <c r="AX880" s="99"/>
      <c r="AY880" s="99"/>
      <c r="AZ880" s="99"/>
      <c r="BA880" s="99"/>
    </row>
    <row r="881" spans="1:53" ht="15.75" customHeight="1" x14ac:dyDescent="0.25">
      <c r="A881" s="99"/>
      <c r="B881" s="100"/>
      <c r="C881" s="99"/>
      <c r="D881" s="99"/>
      <c r="E881" s="160"/>
      <c r="F881" s="99"/>
      <c r="G881" s="99"/>
      <c r="H881" s="99"/>
      <c r="I881" s="99"/>
      <c r="J881" s="161"/>
      <c r="K881" s="161"/>
      <c r="L881" s="161"/>
      <c r="M881" s="161"/>
      <c r="N881" s="99"/>
      <c r="O881" s="99"/>
      <c r="P881" s="161"/>
      <c r="Q881" s="161"/>
      <c r="R881" s="161"/>
      <c r="S881" s="161"/>
      <c r="T881" s="161"/>
      <c r="U881" s="161"/>
      <c r="V881" s="161"/>
      <c r="W881" s="161"/>
      <c r="X881" s="161"/>
      <c r="Y881" s="161"/>
      <c r="Z881" s="99"/>
      <c r="AA881" s="99"/>
      <c r="AB881" s="99"/>
      <c r="AC881" s="99"/>
      <c r="AD881" s="99"/>
      <c r="AE881" s="99"/>
      <c r="AF881" s="99"/>
      <c r="AG881" s="99"/>
      <c r="AH881" s="99"/>
      <c r="AI881" s="99"/>
      <c r="AJ881" s="99"/>
      <c r="AK881" s="99"/>
      <c r="AL881" s="99"/>
      <c r="AM881" s="99"/>
      <c r="AN881" s="99"/>
      <c r="AO881" s="99"/>
      <c r="AP881" s="99"/>
      <c r="AQ881" s="99"/>
      <c r="AR881" s="99"/>
      <c r="AS881" s="99"/>
      <c r="AT881" s="99"/>
      <c r="AU881" s="99"/>
      <c r="AV881" s="99"/>
      <c r="AW881" s="99"/>
      <c r="AX881" s="99"/>
      <c r="AY881" s="99"/>
      <c r="AZ881" s="99"/>
      <c r="BA881" s="99"/>
    </row>
    <row r="882" spans="1:53" ht="15.75" customHeight="1" x14ac:dyDescent="0.25">
      <c r="A882" s="99"/>
      <c r="B882" s="100"/>
      <c r="C882" s="99"/>
      <c r="D882" s="99"/>
      <c r="E882" s="160"/>
      <c r="F882" s="99"/>
      <c r="G882" s="99"/>
      <c r="H882" s="99"/>
      <c r="I882" s="99"/>
      <c r="J882" s="161"/>
      <c r="K882" s="161"/>
      <c r="L882" s="161"/>
      <c r="M882" s="161"/>
      <c r="N882" s="99"/>
      <c r="O882" s="99"/>
      <c r="P882" s="161"/>
      <c r="Q882" s="161"/>
      <c r="R882" s="161"/>
      <c r="S882" s="161"/>
      <c r="T882" s="161"/>
      <c r="U882" s="161"/>
      <c r="V882" s="161"/>
      <c r="W882" s="161"/>
      <c r="X882" s="161"/>
      <c r="Y882" s="161"/>
      <c r="Z882" s="99"/>
      <c r="AA882" s="99"/>
      <c r="AB882" s="99"/>
      <c r="AC882" s="99"/>
      <c r="AD882" s="99"/>
      <c r="AE882" s="99"/>
      <c r="AF882" s="99"/>
      <c r="AG882" s="99"/>
      <c r="AH882" s="99"/>
      <c r="AI882" s="99"/>
      <c r="AJ882" s="99"/>
      <c r="AK882" s="99"/>
      <c r="AL882" s="99"/>
      <c r="AM882" s="99"/>
      <c r="AN882" s="99"/>
      <c r="AO882" s="99"/>
      <c r="AP882" s="99"/>
      <c r="AQ882" s="99"/>
      <c r="AR882" s="99"/>
      <c r="AS882" s="99"/>
      <c r="AT882" s="99"/>
      <c r="AU882" s="99"/>
      <c r="AV882" s="99"/>
      <c r="AW882" s="99"/>
      <c r="AX882" s="99"/>
      <c r="AY882" s="99"/>
      <c r="AZ882" s="99"/>
      <c r="BA882" s="99"/>
    </row>
    <row r="883" spans="1:53" ht="15.75" customHeight="1" x14ac:dyDescent="0.25">
      <c r="A883" s="99"/>
      <c r="B883" s="100"/>
      <c r="C883" s="99"/>
      <c r="D883" s="99"/>
      <c r="E883" s="160"/>
      <c r="F883" s="99"/>
      <c r="G883" s="99"/>
      <c r="H883" s="99"/>
      <c r="I883" s="99"/>
      <c r="J883" s="161"/>
      <c r="K883" s="161"/>
      <c r="L883" s="161"/>
      <c r="M883" s="161"/>
      <c r="N883" s="99"/>
      <c r="O883" s="99"/>
      <c r="P883" s="161"/>
      <c r="Q883" s="161"/>
      <c r="R883" s="161"/>
      <c r="S883" s="161"/>
      <c r="T883" s="161"/>
      <c r="U883" s="161"/>
      <c r="V883" s="161"/>
      <c r="W883" s="161"/>
      <c r="X883" s="161"/>
      <c r="Y883" s="161"/>
      <c r="Z883" s="99"/>
      <c r="AA883" s="99"/>
      <c r="AB883" s="99"/>
      <c r="AC883" s="99"/>
      <c r="AD883" s="99"/>
      <c r="AE883" s="99"/>
      <c r="AF883" s="99"/>
      <c r="AG883" s="99"/>
      <c r="AH883" s="99"/>
      <c r="AI883" s="99"/>
      <c r="AJ883" s="99"/>
      <c r="AK883" s="99"/>
      <c r="AL883" s="99"/>
      <c r="AM883" s="99"/>
      <c r="AN883" s="99"/>
      <c r="AO883" s="99"/>
      <c r="AP883" s="99"/>
      <c r="AQ883" s="99"/>
      <c r="AR883" s="99"/>
      <c r="AS883" s="99"/>
      <c r="AT883" s="99"/>
      <c r="AU883" s="99"/>
      <c r="AV883" s="99"/>
      <c r="AW883" s="99"/>
      <c r="AX883" s="99"/>
      <c r="AY883" s="99"/>
      <c r="AZ883" s="99"/>
      <c r="BA883" s="99"/>
    </row>
    <row r="884" spans="1:53" ht="15.75" customHeight="1" x14ac:dyDescent="0.25">
      <c r="A884" s="99"/>
      <c r="B884" s="100"/>
      <c r="C884" s="99"/>
      <c r="D884" s="99"/>
      <c r="E884" s="160"/>
      <c r="F884" s="99"/>
      <c r="G884" s="99"/>
      <c r="H884" s="99"/>
      <c r="I884" s="99"/>
      <c r="J884" s="161"/>
      <c r="K884" s="161"/>
      <c r="L884" s="161"/>
      <c r="M884" s="161"/>
      <c r="N884" s="99"/>
      <c r="O884" s="99"/>
      <c r="P884" s="161"/>
      <c r="Q884" s="161"/>
      <c r="R884" s="161"/>
      <c r="S884" s="161"/>
      <c r="T884" s="161"/>
      <c r="U884" s="161"/>
      <c r="V884" s="161"/>
      <c r="W884" s="161"/>
      <c r="X884" s="161"/>
      <c r="Y884" s="161"/>
      <c r="Z884" s="99"/>
      <c r="AA884" s="99"/>
      <c r="AB884" s="99"/>
      <c r="AC884" s="99"/>
      <c r="AD884" s="99"/>
      <c r="AE884" s="99"/>
      <c r="AF884" s="99"/>
      <c r="AG884" s="99"/>
      <c r="AH884" s="99"/>
      <c r="AI884" s="99"/>
      <c r="AJ884" s="99"/>
      <c r="AK884" s="99"/>
      <c r="AL884" s="99"/>
      <c r="AM884" s="99"/>
      <c r="AN884" s="99"/>
      <c r="AO884" s="99"/>
      <c r="AP884" s="99"/>
      <c r="AQ884" s="99"/>
      <c r="AR884" s="99"/>
      <c r="AS884" s="99"/>
      <c r="AT884" s="99"/>
      <c r="AU884" s="99"/>
      <c r="AV884" s="99"/>
      <c r="AW884" s="99"/>
      <c r="AX884" s="99"/>
      <c r="AY884" s="99"/>
      <c r="AZ884" s="99"/>
      <c r="BA884" s="99"/>
    </row>
    <row r="885" spans="1:53" ht="15.75" customHeight="1" x14ac:dyDescent="0.25">
      <c r="A885" s="99"/>
      <c r="B885" s="100"/>
      <c r="C885" s="99"/>
      <c r="D885" s="99"/>
      <c r="E885" s="160"/>
      <c r="F885" s="99"/>
      <c r="G885" s="99"/>
      <c r="H885" s="99"/>
      <c r="I885" s="99"/>
      <c r="J885" s="161"/>
      <c r="K885" s="161"/>
      <c r="L885" s="161"/>
      <c r="M885" s="161"/>
      <c r="N885" s="99"/>
      <c r="O885" s="99"/>
      <c r="P885" s="161"/>
      <c r="Q885" s="161"/>
      <c r="R885" s="161"/>
      <c r="S885" s="161"/>
      <c r="T885" s="161"/>
      <c r="U885" s="161"/>
      <c r="V885" s="161"/>
      <c r="W885" s="161"/>
      <c r="X885" s="161"/>
      <c r="Y885" s="161"/>
      <c r="Z885" s="99"/>
      <c r="AA885" s="99"/>
      <c r="AB885" s="99"/>
      <c r="AC885" s="99"/>
      <c r="AD885" s="99"/>
      <c r="AE885" s="99"/>
      <c r="AF885" s="99"/>
      <c r="AG885" s="99"/>
      <c r="AH885" s="99"/>
      <c r="AI885" s="99"/>
      <c r="AJ885" s="99"/>
      <c r="AK885" s="99"/>
      <c r="AL885" s="99"/>
      <c r="AM885" s="99"/>
      <c r="AN885" s="99"/>
      <c r="AO885" s="99"/>
      <c r="AP885" s="99"/>
      <c r="AQ885" s="99"/>
      <c r="AR885" s="99"/>
      <c r="AS885" s="99"/>
      <c r="AT885" s="99"/>
      <c r="AU885" s="99"/>
      <c r="AV885" s="99"/>
      <c r="AW885" s="99"/>
      <c r="AX885" s="99"/>
      <c r="AY885" s="99"/>
      <c r="AZ885" s="99"/>
      <c r="BA885" s="99"/>
    </row>
    <row r="886" spans="1:53" ht="15.75" customHeight="1" x14ac:dyDescent="0.25">
      <c r="A886" s="99"/>
      <c r="B886" s="100"/>
      <c r="C886" s="99"/>
      <c r="D886" s="99"/>
      <c r="E886" s="160"/>
      <c r="F886" s="99"/>
      <c r="G886" s="99"/>
      <c r="H886" s="99"/>
      <c r="I886" s="99"/>
      <c r="J886" s="161"/>
      <c r="K886" s="161"/>
      <c r="L886" s="161"/>
      <c r="M886" s="161"/>
      <c r="N886" s="99"/>
      <c r="O886" s="99"/>
      <c r="P886" s="161"/>
      <c r="Q886" s="161"/>
      <c r="R886" s="161"/>
      <c r="S886" s="161"/>
      <c r="T886" s="161"/>
      <c r="U886" s="161"/>
      <c r="V886" s="161"/>
      <c r="W886" s="161"/>
      <c r="X886" s="161"/>
      <c r="Y886" s="161"/>
      <c r="Z886" s="99"/>
      <c r="AA886" s="99"/>
      <c r="AB886" s="99"/>
      <c r="AC886" s="99"/>
      <c r="AD886" s="99"/>
      <c r="AE886" s="99"/>
      <c r="AF886" s="99"/>
      <c r="AG886" s="99"/>
      <c r="AH886" s="99"/>
      <c r="AI886" s="99"/>
      <c r="AJ886" s="99"/>
      <c r="AK886" s="99"/>
      <c r="AL886" s="99"/>
      <c r="AM886" s="99"/>
      <c r="AN886" s="99"/>
      <c r="AO886" s="99"/>
      <c r="AP886" s="99"/>
      <c r="AQ886" s="99"/>
      <c r="AR886" s="99"/>
      <c r="AS886" s="99"/>
      <c r="AT886" s="99"/>
      <c r="AU886" s="99"/>
      <c r="AV886" s="99"/>
      <c r="AW886" s="99"/>
      <c r="AX886" s="99"/>
      <c r="AY886" s="99"/>
      <c r="AZ886" s="99"/>
      <c r="BA886" s="99"/>
    </row>
    <row r="887" spans="1:53" ht="15.75" customHeight="1" x14ac:dyDescent="0.25">
      <c r="A887" s="99"/>
      <c r="B887" s="100"/>
      <c r="C887" s="99"/>
      <c r="D887" s="99"/>
      <c r="E887" s="160"/>
      <c r="F887" s="99"/>
      <c r="G887" s="99"/>
      <c r="H887" s="99"/>
      <c r="I887" s="99"/>
      <c r="J887" s="161"/>
      <c r="K887" s="161"/>
      <c r="L887" s="161"/>
      <c r="M887" s="161"/>
      <c r="N887" s="99"/>
      <c r="O887" s="99"/>
      <c r="P887" s="161"/>
      <c r="Q887" s="161"/>
      <c r="R887" s="161"/>
      <c r="S887" s="161"/>
      <c r="T887" s="161"/>
      <c r="U887" s="161"/>
      <c r="V887" s="161"/>
      <c r="W887" s="161"/>
      <c r="X887" s="161"/>
      <c r="Y887" s="161"/>
      <c r="Z887" s="99"/>
      <c r="AA887" s="99"/>
      <c r="AB887" s="99"/>
      <c r="AC887" s="99"/>
      <c r="AD887" s="99"/>
      <c r="AE887" s="99"/>
      <c r="AF887" s="99"/>
      <c r="AG887" s="99"/>
      <c r="AH887" s="99"/>
      <c r="AI887" s="99"/>
      <c r="AJ887" s="99"/>
      <c r="AK887" s="99"/>
      <c r="AL887" s="99"/>
      <c r="AM887" s="99"/>
      <c r="AN887" s="99"/>
      <c r="AO887" s="99"/>
      <c r="AP887" s="99"/>
      <c r="AQ887" s="99"/>
      <c r="AR887" s="99"/>
      <c r="AS887" s="99"/>
      <c r="AT887" s="99"/>
      <c r="AU887" s="99"/>
      <c r="AV887" s="99"/>
      <c r="AW887" s="99"/>
      <c r="AX887" s="99"/>
      <c r="AY887" s="99"/>
      <c r="AZ887" s="99"/>
      <c r="BA887" s="99"/>
    </row>
    <row r="888" spans="1:53" ht="15.75" customHeight="1" x14ac:dyDescent="0.25">
      <c r="A888" s="99"/>
      <c r="B888" s="100"/>
      <c r="C888" s="99"/>
      <c r="D888" s="99"/>
      <c r="E888" s="160"/>
      <c r="F888" s="99"/>
      <c r="G888" s="99"/>
      <c r="H888" s="99"/>
      <c r="I888" s="99"/>
      <c r="J888" s="161"/>
      <c r="K888" s="161"/>
      <c r="L888" s="161"/>
      <c r="M888" s="161"/>
      <c r="N888" s="99"/>
      <c r="O888" s="99"/>
      <c r="P888" s="161"/>
      <c r="Q888" s="161"/>
      <c r="R888" s="161"/>
      <c r="S888" s="161"/>
      <c r="T888" s="161"/>
      <c r="U888" s="161"/>
      <c r="V888" s="161"/>
      <c r="W888" s="161"/>
      <c r="X888" s="161"/>
      <c r="Y888" s="161"/>
      <c r="Z888" s="99"/>
      <c r="AA888" s="99"/>
      <c r="AB888" s="99"/>
      <c r="AC888" s="99"/>
      <c r="AD888" s="99"/>
      <c r="AE888" s="99"/>
      <c r="AF888" s="99"/>
      <c r="AG888" s="99"/>
      <c r="AH888" s="99"/>
      <c r="AI888" s="99"/>
      <c r="AJ888" s="99"/>
      <c r="AK888" s="99"/>
      <c r="AL888" s="99"/>
      <c r="AM888" s="99"/>
      <c r="AN888" s="99"/>
      <c r="AO888" s="99"/>
      <c r="AP888" s="99"/>
      <c r="AQ888" s="99"/>
      <c r="AR888" s="99"/>
      <c r="AS888" s="99"/>
      <c r="AT888" s="99"/>
      <c r="AU888" s="99"/>
      <c r="AV888" s="99"/>
      <c r="AW888" s="99"/>
      <c r="AX888" s="99"/>
      <c r="AY888" s="99"/>
      <c r="AZ888" s="99"/>
      <c r="BA888" s="99"/>
    </row>
    <row r="889" spans="1:53" ht="15.75" customHeight="1" x14ac:dyDescent="0.25">
      <c r="A889" s="99"/>
      <c r="B889" s="100"/>
      <c r="C889" s="99"/>
      <c r="D889" s="99"/>
      <c r="E889" s="160"/>
      <c r="F889" s="99"/>
      <c r="G889" s="99"/>
      <c r="H889" s="99"/>
      <c r="I889" s="99"/>
      <c r="J889" s="161"/>
      <c r="K889" s="161"/>
      <c r="L889" s="161"/>
      <c r="M889" s="161"/>
      <c r="N889" s="99"/>
      <c r="O889" s="99"/>
      <c r="P889" s="161"/>
      <c r="Q889" s="161"/>
      <c r="R889" s="161"/>
      <c r="S889" s="161"/>
      <c r="T889" s="161"/>
      <c r="U889" s="161"/>
      <c r="V889" s="161"/>
      <c r="W889" s="161"/>
      <c r="X889" s="161"/>
      <c r="Y889" s="161"/>
      <c r="Z889" s="99"/>
      <c r="AA889" s="99"/>
      <c r="AB889" s="99"/>
      <c r="AC889" s="99"/>
      <c r="AD889" s="99"/>
      <c r="AE889" s="99"/>
      <c r="AF889" s="99"/>
      <c r="AG889" s="99"/>
      <c r="AH889" s="99"/>
      <c r="AI889" s="99"/>
      <c r="AJ889" s="99"/>
      <c r="AK889" s="99"/>
      <c r="AL889" s="99"/>
      <c r="AM889" s="99"/>
      <c r="AN889" s="99"/>
      <c r="AO889" s="99"/>
      <c r="AP889" s="99"/>
      <c r="AQ889" s="99"/>
      <c r="AR889" s="99"/>
      <c r="AS889" s="99"/>
      <c r="AT889" s="99"/>
      <c r="AU889" s="99"/>
      <c r="AV889" s="99"/>
      <c r="AW889" s="99"/>
      <c r="AX889" s="99"/>
      <c r="AY889" s="99"/>
      <c r="AZ889" s="99"/>
      <c r="BA889" s="99"/>
    </row>
    <row r="890" spans="1:53" ht="15.75" customHeight="1" x14ac:dyDescent="0.25">
      <c r="A890" s="99"/>
      <c r="B890" s="100"/>
      <c r="C890" s="99"/>
      <c r="D890" s="99"/>
      <c r="E890" s="160"/>
      <c r="F890" s="99"/>
      <c r="G890" s="99"/>
      <c r="H890" s="99"/>
      <c r="I890" s="99"/>
      <c r="J890" s="161"/>
      <c r="K890" s="161"/>
      <c r="L890" s="161"/>
      <c r="M890" s="161"/>
      <c r="N890" s="99"/>
      <c r="O890" s="99"/>
      <c r="P890" s="161"/>
      <c r="Q890" s="161"/>
      <c r="R890" s="161"/>
      <c r="S890" s="161"/>
      <c r="T890" s="161"/>
      <c r="U890" s="161"/>
      <c r="V890" s="161"/>
      <c r="W890" s="161"/>
      <c r="X890" s="161"/>
      <c r="Y890" s="161"/>
      <c r="Z890" s="99"/>
      <c r="AA890" s="99"/>
      <c r="AB890" s="99"/>
      <c r="AC890" s="99"/>
      <c r="AD890" s="99"/>
      <c r="AE890" s="99"/>
      <c r="AF890" s="99"/>
      <c r="AG890" s="99"/>
      <c r="AH890" s="99"/>
      <c r="AI890" s="99"/>
      <c r="AJ890" s="99"/>
      <c r="AK890" s="99"/>
      <c r="AL890" s="99"/>
      <c r="AM890" s="99"/>
      <c r="AN890" s="99"/>
      <c r="AO890" s="99"/>
      <c r="AP890" s="99"/>
      <c r="AQ890" s="99"/>
      <c r="AR890" s="99"/>
      <c r="AS890" s="99"/>
      <c r="AT890" s="99"/>
      <c r="AU890" s="99"/>
      <c r="AV890" s="99"/>
      <c r="AW890" s="99"/>
      <c r="AX890" s="99"/>
      <c r="AY890" s="99"/>
      <c r="AZ890" s="99"/>
      <c r="BA890" s="99"/>
    </row>
    <row r="891" spans="1:53" ht="15.75" customHeight="1" x14ac:dyDescent="0.25">
      <c r="A891" s="99"/>
      <c r="B891" s="100"/>
      <c r="C891" s="99"/>
      <c r="D891" s="99"/>
      <c r="E891" s="160"/>
      <c r="F891" s="99"/>
      <c r="G891" s="99"/>
      <c r="H891" s="99"/>
      <c r="I891" s="99"/>
      <c r="J891" s="161"/>
      <c r="K891" s="161"/>
      <c r="L891" s="161"/>
      <c r="M891" s="161"/>
      <c r="N891" s="99"/>
      <c r="O891" s="99"/>
      <c r="P891" s="161"/>
      <c r="Q891" s="161"/>
      <c r="R891" s="161"/>
      <c r="S891" s="161"/>
      <c r="T891" s="161"/>
      <c r="U891" s="161"/>
      <c r="V891" s="161"/>
      <c r="W891" s="161"/>
      <c r="X891" s="161"/>
      <c r="Y891" s="161"/>
      <c r="Z891" s="99"/>
      <c r="AA891" s="99"/>
      <c r="AB891" s="99"/>
      <c r="AC891" s="99"/>
      <c r="AD891" s="99"/>
      <c r="AE891" s="99"/>
      <c r="AF891" s="99"/>
      <c r="AG891" s="99"/>
      <c r="AH891" s="99"/>
      <c r="AI891" s="99"/>
      <c r="AJ891" s="99"/>
      <c r="AK891" s="99"/>
      <c r="AL891" s="99"/>
      <c r="AM891" s="99"/>
      <c r="AN891" s="99"/>
      <c r="AO891" s="99"/>
      <c r="AP891" s="99"/>
      <c r="AQ891" s="99"/>
      <c r="AR891" s="99"/>
      <c r="AS891" s="99"/>
      <c r="AT891" s="99"/>
      <c r="AU891" s="99"/>
      <c r="AV891" s="99"/>
      <c r="AW891" s="99"/>
      <c r="AX891" s="99"/>
      <c r="AY891" s="99"/>
      <c r="AZ891" s="99"/>
      <c r="BA891" s="99"/>
    </row>
    <row r="892" spans="1:53" ht="15.75" customHeight="1" x14ac:dyDescent="0.25">
      <c r="A892" s="99"/>
      <c r="B892" s="100"/>
      <c r="C892" s="99"/>
      <c r="D892" s="99"/>
      <c r="E892" s="160"/>
      <c r="F892" s="99"/>
      <c r="G892" s="99"/>
      <c r="H892" s="99"/>
      <c r="I892" s="99"/>
      <c r="J892" s="161"/>
      <c r="K892" s="161"/>
      <c r="L892" s="161"/>
      <c r="M892" s="161"/>
      <c r="N892" s="99"/>
      <c r="O892" s="99"/>
      <c r="P892" s="161"/>
      <c r="Q892" s="161"/>
      <c r="R892" s="161"/>
      <c r="S892" s="161"/>
      <c r="T892" s="161"/>
      <c r="U892" s="161"/>
      <c r="V892" s="161"/>
      <c r="W892" s="161"/>
      <c r="X892" s="161"/>
      <c r="Y892" s="161"/>
      <c r="Z892" s="99"/>
      <c r="AA892" s="99"/>
      <c r="AB892" s="99"/>
      <c r="AC892" s="99"/>
      <c r="AD892" s="99"/>
      <c r="AE892" s="99"/>
      <c r="AF892" s="99"/>
      <c r="AG892" s="99"/>
      <c r="AH892" s="99"/>
      <c r="AI892" s="99"/>
      <c r="AJ892" s="99"/>
      <c r="AK892" s="99"/>
      <c r="AL892" s="99"/>
      <c r="AM892" s="99"/>
      <c r="AN892" s="99"/>
      <c r="AO892" s="99"/>
      <c r="AP892" s="99"/>
      <c r="AQ892" s="99"/>
      <c r="AR892" s="99"/>
      <c r="AS892" s="99"/>
      <c r="AT892" s="99"/>
      <c r="AU892" s="99"/>
      <c r="AV892" s="99"/>
      <c r="AW892" s="99"/>
      <c r="AX892" s="99"/>
      <c r="AY892" s="99"/>
      <c r="AZ892" s="99"/>
      <c r="BA892" s="99"/>
    </row>
    <row r="893" spans="1:53" ht="15.75" customHeight="1" x14ac:dyDescent="0.25">
      <c r="A893" s="99"/>
      <c r="B893" s="100"/>
      <c r="C893" s="99"/>
      <c r="D893" s="99"/>
      <c r="E893" s="160"/>
      <c r="F893" s="99"/>
      <c r="G893" s="99"/>
      <c r="H893" s="99"/>
      <c r="I893" s="99"/>
      <c r="J893" s="161"/>
      <c r="K893" s="161"/>
      <c r="L893" s="161"/>
      <c r="M893" s="161"/>
      <c r="N893" s="99"/>
      <c r="O893" s="99"/>
      <c r="P893" s="161"/>
      <c r="Q893" s="161"/>
      <c r="R893" s="161"/>
      <c r="S893" s="161"/>
      <c r="T893" s="161"/>
      <c r="U893" s="161"/>
      <c r="V893" s="161"/>
      <c r="W893" s="161"/>
      <c r="X893" s="161"/>
      <c r="Y893" s="161"/>
      <c r="Z893" s="99"/>
      <c r="AA893" s="99"/>
      <c r="AB893" s="99"/>
      <c r="AC893" s="99"/>
      <c r="AD893" s="99"/>
      <c r="AE893" s="99"/>
      <c r="AF893" s="99"/>
      <c r="AG893" s="99"/>
      <c r="AH893" s="99"/>
      <c r="AI893" s="99"/>
      <c r="AJ893" s="99"/>
      <c r="AK893" s="99"/>
      <c r="AL893" s="99"/>
      <c r="AM893" s="99"/>
      <c r="AN893" s="99"/>
      <c r="AO893" s="99"/>
      <c r="AP893" s="99"/>
      <c r="AQ893" s="99"/>
      <c r="AR893" s="99"/>
      <c r="AS893" s="99"/>
      <c r="AT893" s="99"/>
      <c r="AU893" s="99"/>
      <c r="AV893" s="99"/>
      <c r="AW893" s="99"/>
      <c r="AX893" s="99"/>
      <c r="AY893" s="99"/>
      <c r="AZ893" s="99"/>
      <c r="BA893" s="99"/>
    </row>
    <row r="894" spans="1:53" ht="15.75" customHeight="1" x14ac:dyDescent="0.25">
      <c r="A894" s="99"/>
      <c r="B894" s="100"/>
      <c r="C894" s="99"/>
      <c r="D894" s="99"/>
      <c r="E894" s="160"/>
      <c r="F894" s="99"/>
      <c r="G894" s="99"/>
      <c r="H894" s="99"/>
      <c r="I894" s="99"/>
      <c r="J894" s="161"/>
      <c r="K894" s="161"/>
      <c r="L894" s="161"/>
      <c r="M894" s="161"/>
      <c r="N894" s="99"/>
      <c r="O894" s="99"/>
      <c r="P894" s="161"/>
      <c r="Q894" s="161"/>
      <c r="R894" s="161"/>
      <c r="S894" s="161"/>
      <c r="T894" s="161"/>
      <c r="U894" s="161"/>
      <c r="V894" s="161"/>
      <c r="W894" s="161"/>
      <c r="X894" s="161"/>
      <c r="Y894" s="161"/>
      <c r="Z894" s="99"/>
      <c r="AA894" s="99"/>
      <c r="AB894" s="99"/>
      <c r="AC894" s="99"/>
      <c r="AD894" s="99"/>
      <c r="AE894" s="99"/>
      <c r="AF894" s="99"/>
      <c r="AG894" s="99"/>
      <c r="AH894" s="99"/>
      <c r="AI894" s="99"/>
      <c r="AJ894" s="99"/>
      <c r="AK894" s="99"/>
      <c r="AL894" s="99"/>
      <c r="AM894" s="99"/>
      <c r="AN894" s="99"/>
      <c r="AO894" s="99"/>
      <c r="AP894" s="99"/>
      <c r="AQ894" s="99"/>
      <c r="AR894" s="99"/>
      <c r="AS894" s="99"/>
      <c r="AT894" s="99"/>
      <c r="AU894" s="99"/>
      <c r="AV894" s="99"/>
      <c r="AW894" s="99"/>
      <c r="AX894" s="99"/>
      <c r="AY894" s="99"/>
      <c r="AZ894" s="99"/>
      <c r="BA894" s="99"/>
    </row>
    <row r="895" spans="1:53" ht="15.75" customHeight="1" x14ac:dyDescent="0.25">
      <c r="A895" s="99"/>
      <c r="B895" s="100"/>
      <c r="C895" s="99"/>
      <c r="D895" s="99"/>
      <c r="E895" s="160"/>
      <c r="F895" s="99"/>
      <c r="G895" s="99"/>
      <c r="H895" s="99"/>
      <c r="I895" s="99"/>
      <c r="J895" s="161"/>
      <c r="K895" s="161"/>
      <c r="L895" s="161"/>
      <c r="M895" s="161"/>
      <c r="N895" s="99"/>
      <c r="O895" s="99"/>
      <c r="P895" s="161"/>
      <c r="Q895" s="161"/>
      <c r="R895" s="161"/>
      <c r="S895" s="161"/>
      <c r="T895" s="161"/>
      <c r="U895" s="161"/>
      <c r="V895" s="161"/>
      <c r="W895" s="161"/>
      <c r="X895" s="161"/>
      <c r="Y895" s="161"/>
      <c r="Z895" s="99"/>
      <c r="AA895" s="99"/>
      <c r="AB895" s="99"/>
      <c r="AC895" s="99"/>
      <c r="AD895" s="99"/>
      <c r="AE895" s="99"/>
      <c r="AF895" s="99"/>
      <c r="AG895" s="99"/>
      <c r="AH895" s="99"/>
      <c r="AI895" s="99"/>
      <c r="AJ895" s="99"/>
      <c r="AK895" s="99"/>
      <c r="AL895" s="99"/>
      <c r="AM895" s="99"/>
      <c r="AN895" s="99"/>
      <c r="AO895" s="99"/>
      <c r="AP895" s="99"/>
      <c r="AQ895" s="99"/>
      <c r="AR895" s="99"/>
      <c r="AS895" s="99"/>
      <c r="AT895" s="99"/>
      <c r="AU895" s="99"/>
      <c r="AV895" s="99"/>
      <c r="AW895" s="99"/>
      <c r="AX895" s="99"/>
      <c r="AY895" s="99"/>
      <c r="AZ895" s="99"/>
      <c r="BA895" s="99"/>
    </row>
    <row r="896" spans="1:53" ht="15.75" customHeight="1" x14ac:dyDescent="0.25">
      <c r="A896" s="99"/>
      <c r="B896" s="100"/>
      <c r="C896" s="99"/>
      <c r="D896" s="99"/>
      <c r="E896" s="160"/>
      <c r="F896" s="99"/>
      <c r="G896" s="99"/>
      <c r="H896" s="99"/>
      <c r="I896" s="99"/>
      <c r="J896" s="161"/>
      <c r="K896" s="161"/>
      <c r="L896" s="161"/>
      <c r="M896" s="161"/>
      <c r="N896" s="99"/>
      <c r="O896" s="99"/>
      <c r="P896" s="161"/>
      <c r="Q896" s="161"/>
      <c r="R896" s="161"/>
      <c r="S896" s="161"/>
      <c r="T896" s="161"/>
      <c r="U896" s="161"/>
      <c r="V896" s="161"/>
      <c r="W896" s="161"/>
      <c r="X896" s="161"/>
      <c r="Y896" s="161"/>
      <c r="Z896" s="99"/>
      <c r="AA896" s="99"/>
      <c r="AB896" s="99"/>
      <c r="AC896" s="99"/>
      <c r="AD896" s="99"/>
      <c r="AE896" s="99"/>
      <c r="AF896" s="99"/>
      <c r="AG896" s="99"/>
      <c r="AH896" s="99"/>
      <c r="AI896" s="99"/>
      <c r="AJ896" s="99"/>
      <c r="AK896" s="99"/>
      <c r="AL896" s="99"/>
      <c r="AM896" s="99"/>
      <c r="AN896" s="99"/>
      <c r="AO896" s="99"/>
      <c r="AP896" s="99"/>
      <c r="AQ896" s="99"/>
      <c r="AR896" s="99"/>
      <c r="AS896" s="99"/>
      <c r="AT896" s="99"/>
      <c r="AU896" s="99"/>
      <c r="AV896" s="99"/>
      <c r="AW896" s="99"/>
      <c r="AX896" s="99"/>
      <c r="AY896" s="99"/>
      <c r="AZ896" s="99"/>
      <c r="BA896" s="99"/>
    </row>
    <row r="897" spans="1:53" ht="15.75" customHeight="1" x14ac:dyDescent="0.25">
      <c r="A897" s="99"/>
      <c r="B897" s="100"/>
      <c r="C897" s="99"/>
      <c r="D897" s="99"/>
      <c r="E897" s="160"/>
      <c r="F897" s="99"/>
      <c r="G897" s="99"/>
      <c r="H897" s="99"/>
      <c r="I897" s="99"/>
      <c r="J897" s="161"/>
      <c r="K897" s="161"/>
      <c r="L897" s="161"/>
      <c r="M897" s="161"/>
      <c r="N897" s="99"/>
      <c r="O897" s="99"/>
      <c r="P897" s="161"/>
      <c r="Q897" s="161"/>
      <c r="R897" s="161"/>
      <c r="S897" s="161"/>
      <c r="T897" s="161"/>
      <c r="U897" s="161"/>
      <c r="V897" s="161"/>
      <c r="W897" s="161"/>
      <c r="X897" s="161"/>
      <c r="Y897" s="161"/>
      <c r="Z897" s="99"/>
      <c r="AA897" s="99"/>
      <c r="AB897" s="99"/>
      <c r="AC897" s="99"/>
      <c r="AD897" s="99"/>
      <c r="AE897" s="99"/>
      <c r="AF897" s="99"/>
      <c r="AG897" s="99"/>
      <c r="AH897" s="99"/>
      <c r="AI897" s="99"/>
      <c r="AJ897" s="99"/>
      <c r="AK897" s="99"/>
      <c r="AL897" s="99"/>
      <c r="AM897" s="99"/>
      <c r="AN897" s="99"/>
      <c r="AO897" s="99"/>
      <c r="AP897" s="99"/>
      <c r="AQ897" s="99"/>
      <c r="AR897" s="99"/>
      <c r="AS897" s="99"/>
      <c r="AT897" s="99"/>
      <c r="AU897" s="99"/>
      <c r="AV897" s="99"/>
      <c r="AW897" s="99"/>
      <c r="AX897" s="99"/>
      <c r="AY897" s="99"/>
      <c r="AZ897" s="99"/>
      <c r="BA897" s="99"/>
    </row>
    <row r="898" spans="1:53" ht="15.75" customHeight="1" x14ac:dyDescent="0.25">
      <c r="A898" s="99"/>
      <c r="B898" s="100"/>
      <c r="C898" s="99"/>
      <c r="D898" s="99"/>
      <c r="E898" s="160"/>
      <c r="F898" s="99"/>
      <c r="G898" s="99"/>
      <c r="H898" s="99"/>
      <c r="I898" s="99"/>
      <c r="J898" s="161"/>
      <c r="K898" s="161"/>
      <c r="L898" s="161"/>
      <c r="M898" s="161"/>
      <c r="N898" s="99"/>
      <c r="O898" s="99"/>
      <c r="P898" s="161"/>
      <c r="Q898" s="161"/>
      <c r="R898" s="161"/>
      <c r="S898" s="161"/>
      <c r="T898" s="161"/>
      <c r="U898" s="161"/>
      <c r="V898" s="161"/>
      <c r="W898" s="161"/>
      <c r="X898" s="161"/>
      <c r="Y898" s="161"/>
      <c r="Z898" s="99"/>
      <c r="AA898" s="99"/>
      <c r="AB898" s="99"/>
      <c r="AC898" s="99"/>
      <c r="AD898" s="99"/>
      <c r="AE898" s="99"/>
      <c r="AF898" s="99"/>
      <c r="AG898" s="99"/>
      <c r="AH898" s="99"/>
      <c r="AI898" s="99"/>
      <c r="AJ898" s="99"/>
      <c r="AK898" s="99"/>
      <c r="AL898" s="99"/>
      <c r="AM898" s="99"/>
      <c r="AN898" s="99"/>
      <c r="AO898" s="99"/>
      <c r="AP898" s="99"/>
      <c r="AQ898" s="99"/>
      <c r="AR898" s="99"/>
      <c r="AS898" s="99"/>
      <c r="AT898" s="99"/>
      <c r="AU898" s="99"/>
      <c r="AV898" s="99"/>
      <c r="AW898" s="99"/>
      <c r="AX898" s="99"/>
      <c r="AY898" s="99"/>
      <c r="AZ898" s="99"/>
      <c r="BA898" s="99"/>
    </row>
    <row r="899" spans="1:53" ht="15.75" customHeight="1" x14ac:dyDescent="0.25">
      <c r="A899" s="99"/>
      <c r="B899" s="100"/>
      <c r="C899" s="99"/>
      <c r="D899" s="99"/>
      <c r="E899" s="160"/>
      <c r="F899" s="99"/>
      <c r="G899" s="99"/>
      <c r="H899" s="99"/>
      <c r="I899" s="99"/>
      <c r="J899" s="161"/>
      <c r="K899" s="161"/>
      <c r="L899" s="161"/>
      <c r="M899" s="161"/>
      <c r="N899" s="99"/>
      <c r="O899" s="99"/>
      <c r="P899" s="161"/>
      <c r="Q899" s="161"/>
      <c r="R899" s="161"/>
      <c r="S899" s="161"/>
      <c r="T899" s="161"/>
      <c r="U899" s="161"/>
      <c r="V899" s="161"/>
      <c r="W899" s="161"/>
      <c r="X899" s="161"/>
      <c r="Y899" s="161"/>
      <c r="Z899" s="99"/>
      <c r="AA899" s="99"/>
      <c r="AB899" s="99"/>
      <c r="AC899" s="99"/>
      <c r="AD899" s="99"/>
      <c r="AE899" s="99"/>
      <c r="AF899" s="99"/>
      <c r="AG899" s="99"/>
      <c r="AH899" s="99"/>
      <c r="AI899" s="99"/>
      <c r="AJ899" s="99"/>
      <c r="AK899" s="99"/>
      <c r="AL899" s="99"/>
      <c r="AM899" s="99"/>
      <c r="AN899" s="99"/>
      <c r="AO899" s="99"/>
      <c r="AP899" s="99"/>
      <c r="AQ899" s="99"/>
      <c r="AR899" s="99"/>
      <c r="AS899" s="99"/>
      <c r="AT899" s="99"/>
      <c r="AU899" s="99"/>
      <c r="AV899" s="99"/>
      <c r="AW899" s="99"/>
      <c r="AX899" s="99"/>
      <c r="AY899" s="99"/>
      <c r="AZ899" s="99"/>
      <c r="BA899" s="99"/>
    </row>
    <row r="900" spans="1:53" ht="15.75" customHeight="1" x14ac:dyDescent="0.25">
      <c r="A900" s="99"/>
      <c r="B900" s="100"/>
      <c r="C900" s="99"/>
      <c r="D900" s="99"/>
      <c r="E900" s="160"/>
      <c r="F900" s="99"/>
      <c r="G900" s="99"/>
      <c r="H900" s="99"/>
      <c r="I900" s="99"/>
      <c r="J900" s="161"/>
      <c r="K900" s="161"/>
      <c r="L900" s="161"/>
      <c r="M900" s="161"/>
      <c r="N900" s="99"/>
      <c r="O900" s="99"/>
      <c r="P900" s="161"/>
      <c r="Q900" s="161"/>
      <c r="R900" s="161"/>
      <c r="S900" s="161"/>
      <c r="T900" s="161"/>
      <c r="U900" s="161"/>
      <c r="V900" s="161"/>
      <c r="W900" s="161"/>
      <c r="X900" s="161"/>
      <c r="Y900" s="161"/>
      <c r="Z900" s="99"/>
      <c r="AA900" s="99"/>
      <c r="AB900" s="99"/>
      <c r="AC900" s="99"/>
      <c r="AD900" s="99"/>
      <c r="AE900" s="99"/>
      <c r="AF900" s="99"/>
      <c r="AG900" s="99"/>
      <c r="AH900" s="99"/>
      <c r="AI900" s="99"/>
      <c r="AJ900" s="99"/>
      <c r="AK900" s="99"/>
      <c r="AL900" s="99"/>
      <c r="AM900" s="99"/>
      <c r="AN900" s="99"/>
      <c r="AO900" s="99"/>
      <c r="AP900" s="99"/>
      <c r="AQ900" s="99"/>
      <c r="AR900" s="99"/>
      <c r="AS900" s="99"/>
      <c r="AT900" s="99"/>
      <c r="AU900" s="99"/>
      <c r="AV900" s="99"/>
      <c r="AW900" s="99"/>
      <c r="AX900" s="99"/>
      <c r="AY900" s="99"/>
      <c r="AZ900" s="99"/>
      <c r="BA900" s="99"/>
    </row>
    <row r="901" spans="1:53" ht="15.75" customHeight="1" x14ac:dyDescent="0.25">
      <c r="A901" s="99"/>
      <c r="B901" s="100"/>
      <c r="C901" s="99"/>
      <c r="D901" s="99"/>
      <c r="E901" s="160"/>
      <c r="F901" s="99"/>
      <c r="G901" s="99"/>
      <c r="H901" s="99"/>
      <c r="I901" s="99"/>
      <c r="J901" s="161"/>
      <c r="K901" s="161"/>
      <c r="L901" s="161"/>
      <c r="M901" s="161"/>
      <c r="N901" s="99"/>
      <c r="O901" s="99"/>
      <c r="P901" s="161"/>
      <c r="Q901" s="161"/>
      <c r="R901" s="161"/>
      <c r="S901" s="161"/>
      <c r="T901" s="161"/>
      <c r="U901" s="161"/>
      <c r="V901" s="161"/>
      <c r="W901" s="161"/>
      <c r="X901" s="161"/>
      <c r="Y901" s="161"/>
      <c r="Z901" s="99"/>
      <c r="AA901" s="99"/>
      <c r="AB901" s="99"/>
      <c r="AC901" s="99"/>
      <c r="AD901" s="99"/>
      <c r="AE901" s="99"/>
      <c r="AF901" s="99"/>
      <c r="AG901" s="99"/>
      <c r="AH901" s="99"/>
      <c r="AI901" s="99"/>
      <c r="AJ901" s="99"/>
      <c r="AK901" s="99"/>
      <c r="AL901" s="99"/>
      <c r="AM901" s="99"/>
      <c r="AN901" s="99"/>
      <c r="AO901" s="99"/>
      <c r="AP901" s="99"/>
      <c r="AQ901" s="99"/>
      <c r="AR901" s="99"/>
      <c r="AS901" s="99"/>
      <c r="AT901" s="99"/>
      <c r="AU901" s="99"/>
      <c r="AV901" s="99"/>
      <c r="AW901" s="99"/>
      <c r="AX901" s="99"/>
      <c r="AY901" s="99"/>
      <c r="AZ901" s="99"/>
      <c r="BA901" s="99"/>
    </row>
    <row r="902" spans="1:53" ht="15.75" customHeight="1" x14ac:dyDescent="0.25">
      <c r="A902" s="99"/>
      <c r="B902" s="100"/>
      <c r="C902" s="99"/>
      <c r="D902" s="99"/>
      <c r="E902" s="160"/>
      <c r="F902" s="99"/>
      <c r="G902" s="99"/>
      <c r="H902" s="99"/>
      <c r="I902" s="99"/>
      <c r="J902" s="161"/>
      <c r="K902" s="161"/>
      <c r="L902" s="161"/>
      <c r="M902" s="161"/>
      <c r="N902" s="99"/>
      <c r="O902" s="99"/>
      <c r="P902" s="161"/>
      <c r="Q902" s="161"/>
      <c r="R902" s="161"/>
      <c r="S902" s="161"/>
      <c r="T902" s="161"/>
      <c r="U902" s="161"/>
      <c r="V902" s="161"/>
      <c r="W902" s="161"/>
      <c r="X902" s="161"/>
      <c r="Y902" s="161"/>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row>
    <row r="903" spans="1:53" ht="15.75" customHeight="1" x14ac:dyDescent="0.25">
      <c r="A903" s="99"/>
      <c r="B903" s="100"/>
      <c r="C903" s="99"/>
      <c r="D903" s="99"/>
      <c r="E903" s="160"/>
      <c r="F903" s="99"/>
      <c r="G903" s="99"/>
      <c r="H903" s="99"/>
      <c r="I903" s="99"/>
      <c r="J903" s="161"/>
      <c r="K903" s="161"/>
      <c r="L903" s="161"/>
      <c r="M903" s="161"/>
      <c r="N903" s="99"/>
      <c r="O903" s="99"/>
      <c r="P903" s="161"/>
      <c r="Q903" s="161"/>
      <c r="R903" s="161"/>
      <c r="S903" s="161"/>
      <c r="T903" s="161"/>
      <c r="U903" s="161"/>
      <c r="V903" s="161"/>
      <c r="W903" s="161"/>
      <c r="X903" s="161"/>
      <c r="Y903" s="161"/>
      <c r="Z903" s="99"/>
      <c r="AA903" s="99"/>
      <c r="AB903" s="99"/>
      <c r="AC903" s="99"/>
      <c r="AD903" s="99"/>
      <c r="AE903" s="99"/>
      <c r="AF903" s="99"/>
      <c r="AG903" s="99"/>
      <c r="AH903" s="99"/>
      <c r="AI903" s="99"/>
      <c r="AJ903" s="99"/>
      <c r="AK903" s="99"/>
      <c r="AL903" s="99"/>
      <c r="AM903" s="99"/>
      <c r="AN903" s="99"/>
      <c r="AO903" s="99"/>
      <c r="AP903" s="99"/>
      <c r="AQ903" s="99"/>
      <c r="AR903" s="99"/>
      <c r="AS903" s="99"/>
      <c r="AT903" s="99"/>
      <c r="AU903" s="99"/>
      <c r="AV903" s="99"/>
      <c r="AW903" s="99"/>
      <c r="AX903" s="99"/>
      <c r="AY903" s="99"/>
      <c r="AZ903" s="99"/>
      <c r="BA903" s="99"/>
    </row>
    <row r="904" spans="1:53" ht="15.75" customHeight="1" x14ac:dyDescent="0.25">
      <c r="A904" s="99"/>
      <c r="B904" s="100"/>
      <c r="C904" s="99"/>
      <c r="D904" s="99"/>
      <c r="E904" s="160"/>
      <c r="F904" s="99"/>
      <c r="G904" s="99"/>
      <c r="H904" s="99"/>
      <c r="I904" s="99"/>
      <c r="J904" s="161"/>
      <c r="K904" s="161"/>
      <c r="L904" s="161"/>
      <c r="M904" s="161"/>
      <c r="N904" s="99"/>
      <c r="O904" s="99"/>
      <c r="P904" s="161"/>
      <c r="Q904" s="161"/>
      <c r="R904" s="161"/>
      <c r="S904" s="161"/>
      <c r="T904" s="161"/>
      <c r="U904" s="161"/>
      <c r="V904" s="161"/>
      <c r="W904" s="161"/>
      <c r="X904" s="161"/>
      <c r="Y904" s="161"/>
      <c r="Z904" s="99"/>
      <c r="AA904" s="99"/>
      <c r="AB904" s="99"/>
      <c r="AC904" s="99"/>
      <c r="AD904" s="99"/>
      <c r="AE904" s="99"/>
      <c r="AF904" s="99"/>
      <c r="AG904" s="99"/>
      <c r="AH904" s="99"/>
      <c r="AI904" s="99"/>
      <c r="AJ904" s="99"/>
      <c r="AK904" s="99"/>
      <c r="AL904" s="99"/>
      <c r="AM904" s="99"/>
      <c r="AN904" s="99"/>
      <c r="AO904" s="99"/>
      <c r="AP904" s="99"/>
      <c r="AQ904" s="99"/>
      <c r="AR904" s="99"/>
      <c r="AS904" s="99"/>
      <c r="AT904" s="99"/>
      <c r="AU904" s="99"/>
      <c r="AV904" s="99"/>
      <c r="AW904" s="99"/>
      <c r="AX904" s="99"/>
      <c r="AY904" s="99"/>
      <c r="AZ904" s="99"/>
      <c r="BA904" s="99"/>
    </row>
    <row r="905" spans="1:53" ht="15.75" customHeight="1" x14ac:dyDescent="0.25">
      <c r="A905" s="99"/>
      <c r="B905" s="100"/>
      <c r="C905" s="99"/>
      <c r="D905" s="99"/>
      <c r="E905" s="160"/>
      <c r="F905" s="99"/>
      <c r="G905" s="99"/>
      <c r="H905" s="99"/>
      <c r="I905" s="99"/>
      <c r="J905" s="161"/>
      <c r="K905" s="161"/>
      <c r="L905" s="161"/>
      <c r="M905" s="161"/>
      <c r="N905" s="99"/>
      <c r="O905" s="99"/>
      <c r="P905" s="161"/>
      <c r="Q905" s="161"/>
      <c r="R905" s="161"/>
      <c r="S905" s="161"/>
      <c r="T905" s="161"/>
      <c r="U905" s="161"/>
      <c r="V905" s="161"/>
      <c r="W905" s="161"/>
      <c r="X905" s="161"/>
      <c r="Y905" s="161"/>
      <c r="Z905" s="99"/>
      <c r="AA905" s="99"/>
      <c r="AB905" s="99"/>
      <c r="AC905" s="99"/>
      <c r="AD905" s="99"/>
      <c r="AE905" s="99"/>
      <c r="AF905" s="99"/>
      <c r="AG905" s="99"/>
      <c r="AH905" s="99"/>
      <c r="AI905" s="99"/>
      <c r="AJ905" s="99"/>
      <c r="AK905" s="99"/>
      <c r="AL905" s="99"/>
      <c r="AM905" s="99"/>
      <c r="AN905" s="99"/>
      <c r="AO905" s="99"/>
      <c r="AP905" s="99"/>
      <c r="AQ905" s="99"/>
      <c r="AR905" s="99"/>
      <c r="AS905" s="99"/>
      <c r="AT905" s="99"/>
      <c r="AU905" s="99"/>
      <c r="AV905" s="99"/>
      <c r="AW905" s="99"/>
      <c r="AX905" s="99"/>
      <c r="AY905" s="99"/>
      <c r="AZ905" s="99"/>
      <c r="BA905" s="99"/>
    </row>
    <row r="906" spans="1:53" ht="15.75" customHeight="1" x14ac:dyDescent="0.25">
      <c r="A906" s="99"/>
      <c r="B906" s="100"/>
      <c r="C906" s="99"/>
      <c r="D906" s="99"/>
      <c r="E906" s="160"/>
      <c r="F906" s="99"/>
      <c r="G906" s="99"/>
      <c r="H906" s="99"/>
      <c r="I906" s="99"/>
      <c r="J906" s="161"/>
      <c r="K906" s="161"/>
      <c r="L906" s="161"/>
      <c r="M906" s="161"/>
      <c r="N906" s="99"/>
      <c r="O906" s="99"/>
      <c r="P906" s="161"/>
      <c r="Q906" s="161"/>
      <c r="R906" s="161"/>
      <c r="S906" s="161"/>
      <c r="T906" s="161"/>
      <c r="U906" s="161"/>
      <c r="V906" s="161"/>
      <c r="W906" s="161"/>
      <c r="X906" s="161"/>
      <c r="Y906" s="161"/>
      <c r="Z906" s="99"/>
      <c r="AA906" s="99"/>
      <c r="AB906" s="99"/>
      <c r="AC906" s="99"/>
      <c r="AD906" s="99"/>
      <c r="AE906" s="99"/>
      <c r="AF906" s="99"/>
      <c r="AG906" s="99"/>
      <c r="AH906" s="99"/>
      <c r="AI906" s="99"/>
      <c r="AJ906" s="99"/>
      <c r="AK906" s="99"/>
      <c r="AL906" s="99"/>
      <c r="AM906" s="99"/>
      <c r="AN906" s="99"/>
      <c r="AO906" s="99"/>
      <c r="AP906" s="99"/>
      <c r="AQ906" s="99"/>
      <c r="AR906" s="99"/>
      <c r="AS906" s="99"/>
      <c r="AT906" s="99"/>
      <c r="AU906" s="99"/>
      <c r="AV906" s="99"/>
      <c r="AW906" s="99"/>
      <c r="AX906" s="99"/>
      <c r="AY906" s="99"/>
      <c r="AZ906" s="99"/>
      <c r="BA906" s="99"/>
    </row>
    <row r="907" spans="1:53" ht="15.75" customHeight="1" x14ac:dyDescent="0.25">
      <c r="A907" s="99"/>
      <c r="B907" s="100"/>
      <c r="C907" s="99"/>
      <c r="D907" s="99"/>
      <c r="E907" s="160"/>
      <c r="F907" s="99"/>
      <c r="G907" s="99"/>
      <c r="H907" s="99"/>
      <c r="I907" s="99"/>
      <c r="J907" s="161"/>
      <c r="K907" s="161"/>
      <c r="L907" s="161"/>
      <c r="M907" s="161"/>
      <c r="N907" s="99"/>
      <c r="O907" s="99"/>
      <c r="P907" s="161"/>
      <c r="Q907" s="161"/>
      <c r="R907" s="161"/>
      <c r="S907" s="161"/>
      <c r="T907" s="161"/>
      <c r="U907" s="161"/>
      <c r="V907" s="161"/>
      <c r="W907" s="161"/>
      <c r="X907" s="161"/>
      <c r="Y907" s="161"/>
      <c r="Z907" s="99"/>
      <c r="AA907" s="99"/>
      <c r="AB907" s="99"/>
      <c r="AC907" s="99"/>
      <c r="AD907" s="99"/>
      <c r="AE907" s="99"/>
      <c r="AF907" s="99"/>
      <c r="AG907" s="99"/>
      <c r="AH907" s="99"/>
      <c r="AI907" s="99"/>
      <c r="AJ907" s="99"/>
      <c r="AK907" s="99"/>
      <c r="AL907" s="99"/>
      <c r="AM907" s="99"/>
      <c r="AN907" s="99"/>
      <c r="AO907" s="99"/>
      <c r="AP907" s="99"/>
      <c r="AQ907" s="99"/>
      <c r="AR907" s="99"/>
      <c r="AS907" s="99"/>
      <c r="AT907" s="99"/>
      <c r="AU907" s="99"/>
      <c r="AV907" s="99"/>
      <c r="AW907" s="99"/>
      <c r="AX907" s="99"/>
      <c r="AY907" s="99"/>
      <c r="AZ907" s="99"/>
      <c r="BA907" s="99"/>
    </row>
    <row r="908" spans="1:53" ht="15.75" customHeight="1" x14ac:dyDescent="0.25">
      <c r="A908" s="99"/>
      <c r="B908" s="100"/>
      <c r="C908" s="99"/>
      <c r="D908" s="99"/>
      <c r="E908" s="160"/>
      <c r="F908" s="99"/>
      <c r="G908" s="99"/>
      <c r="H908" s="99"/>
      <c r="I908" s="99"/>
      <c r="J908" s="161"/>
      <c r="K908" s="161"/>
      <c r="L908" s="161"/>
      <c r="M908" s="161"/>
      <c r="N908" s="99"/>
      <c r="O908" s="99"/>
      <c r="P908" s="161"/>
      <c r="Q908" s="161"/>
      <c r="R908" s="161"/>
      <c r="S908" s="161"/>
      <c r="T908" s="161"/>
      <c r="U908" s="161"/>
      <c r="V908" s="161"/>
      <c r="W908" s="161"/>
      <c r="X908" s="161"/>
      <c r="Y908" s="161"/>
      <c r="Z908" s="99"/>
      <c r="AA908" s="99"/>
      <c r="AB908" s="99"/>
      <c r="AC908" s="99"/>
      <c r="AD908" s="99"/>
      <c r="AE908" s="99"/>
      <c r="AF908" s="99"/>
      <c r="AG908" s="99"/>
      <c r="AH908" s="99"/>
      <c r="AI908" s="99"/>
      <c r="AJ908" s="99"/>
      <c r="AK908" s="99"/>
      <c r="AL908" s="99"/>
      <c r="AM908" s="99"/>
      <c r="AN908" s="99"/>
      <c r="AO908" s="99"/>
      <c r="AP908" s="99"/>
      <c r="AQ908" s="99"/>
      <c r="AR908" s="99"/>
      <c r="AS908" s="99"/>
      <c r="AT908" s="99"/>
      <c r="AU908" s="99"/>
      <c r="AV908" s="99"/>
      <c r="AW908" s="99"/>
      <c r="AX908" s="99"/>
      <c r="AY908" s="99"/>
      <c r="AZ908" s="99"/>
      <c r="BA908" s="99"/>
    </row>
    <row r="909" spans="1:53" ht="15.75" customHeight="1" x14ac:dyDescent="0.25">
      <c r="A909" s="99"/>
      <c r="B909" s="100"/>
      <c r="C909" s="99"/>
      <c r="D909" s="99"/>
      <c r="E909" s="160"/>
      <c r="F909" s="99"/>
      <c r="G909" s="99"/>
      <c r="H909" s="99"/>
      <c r="I909" s="99"/>
      <c r="J909" s="161"/>
      <c r="K909" s="161"/>
      <c r="L909" s="161"/>
      <c r="M909" s="161"/>
      <c r="N909" s="99"/>
      <c r="O909" s="99"/>
      <c r="P909" s="161"/>
      <c r="Q909" s="161"/>
      <c r="R909" s="161"/>
      <c r="S909" s="161"/>
      <c r="T909" s="161"/>
      <c r="U909" s="161"/>
      <c r="V909" s="161"/>
      <c r="W909" s="161"/>
      <c r="X909" s="161"/>
      <c r="Y909" s="161"/>
      <c r="Z909" s="99"/>
      <c r="AA909" s="99"/>
      <c r="AB909" s="99"/>
      <c r="AC909" s="99"/>
      <c r="AD909" s="99"/>
      <c r="AE909" s="99"/>
      <c r="AF909" s="99"/>
      <c r="AG909" s="99"/>
      <c r="AH909" s="99"/>
      <c r="AI909" s="99"/>
      <c r="AJ909" s="99"/>
      <c r="AK909" s="99"/>
      <c r="AL909" s="99"/>
      <c r="AM909" s="99"/>
      <c r="AN909" s="99"/>
      <c r="AO909" s="99"/>
      <c r="AP909" s="99"/>
      <c r="AQ909" s="99"/>
      <c r="AR909" s="99"/>
      <c r="AS909" s="99"/>
      <c r="AT909" s="99"/>
      <c r="AU909" s="99"/>
      <c r="AV909" s="99"/>
      <c r="AW909" s="99"/>
      <c r="AX909" s="99"/>
      <c r="AY909" s="99"/>
      <c r="AZ909" s="99"/>
      <c r="BA909" s="99"/>
    </row>
    <row r="910" spans="1:53" ht="15.75" customHeight="1" x14ac:dyDescent="0.25">
      <c r="A910" s="99"/>
      <c r="B910" s="100"/>
      <c r="C910" s="99"/>
      <c r="D910" s="99"/>
      <c r="E910" s="160"/>
      <c r="F910" s="99"/>
      <c r="G910" s="99"/>
      <c r="H910" s="99"/>
      <c r="I910" s="99"/>
      <c r="J910" s="161"/>
      <c r="K910" s="161"/>
      <c r="L910" s="161"/>
      <c r="M910" s="161"/>
      <c r="N910" s="99"/>
      <c r="O910" s="99"/>
      <c r="P910" s="161"/>
      <c r="Q910" s="161"/>
      <c r="R910" s="161"/>
      <c r="S910" s="161"/>
      <c r="T910" s="161"/>
      <c r="U910" s="161"/>
      <c r="V910" s="161"/>
      <c r="W910" s="161"/>
      <c r="X910" s="161"/>
      <c r="Y910" s="161"/>
      <c r="Z910" s="99"/>
      <c r="AA910" s="99"/>
      <c r="AB910" s="99"/>
      <c r="AC910" s="99"/>
      <c r="AD910" s="99"/>
      <c r="AE910" s="99"/>
      <c r="AF910" s="99"/>
      <c r="AG910" s="99"/>
      <c r="AH910" s="99"/>
      <c r="AI910" s="99"/>
      <c r="AJ910" s="99"/>
      <c r="AK910" s="99"/>
      <c r="AL910" s="99"/>
      <c r="AM910" s="99"/>
      <c r="AN910" s="99"/>
      <c r="AO910" s="99"/>
      <c r="AP910" s="99"/>
      <c r="AQ910" s="99"/>
      <c r="AR910" s="99"/>
      <c r="AS910" s="99"/>
      <c r="AT910" s="99"/>
      <c r="AU910" s="99"/>
      <c r="AV910" s="99"/>
      <c r="AW910" s="99"/>
      <c r="AX910" s="99"/>
      <c r="AY910" s="99"/>
      <c r="AZ910" s="99"/>
      <c r="BA910" s="99"/>
    </row>
    <row r="911" spans="1:53" ht="15.75" customHeight="1" x14ac:dyDescent="0.25">
      <c r="A911" s="99"/>
      <c r="B911" s="100"/>
      <c r="C911" s="99"/>
      <c r="D911" s="99"/>
      <c r="E911" s="160"/>
      <c r="F911" s="99"/>
      <c r="G911" s="99"/>
      <c r="H911" s="99"/>
      <c r="I911" s="99"/>
      <c r="J911" s="161"/>
      <c r="K911" s="161"/>
      <c r="L911" s="161"/>
      <c r="M911" s="161"/>
      <c r="N911" s="99"/>
      <c r="O911" s="99"/>
      <c r="P911" s="161"/>
      <c r="Q911" s="161"/>
      <c r="R911" s="161"/>
      <c r="S911" s="161"/>
      <c r="T911" s="161"/>
      <c r="U911" s="161"/>
      <c r="V911" s="161"/>
      <c r="W911" s="161"/>
      <c r="X911" s="161"/>
      <c r="Y911" s="161"/>
      <c r="Z911" s="99"/>
      <c r="AA911" s="99"/>
      <c r="AB911" s="99"/>
      <c r="AC911" s="99"/>
      <c r="AD911" s="99"/>
      <c r="AE911" s="99"/>
      <c r="AF911" s="99"/>
      <c r="AG911" s="99"/>
      <c r="AH911" s="99"/>
      <c r="AI911" s="99"/>
      <c r="AJ911" s="99"/>
      <c r="AK911" s="99"/>
      <c r="AL911" s="99"/>
      <c r="AM911" s="99"/>
      <c r="AN911" s="99"/>
      <c r="AO911" s="99"/>
      <c r="AP911" s="99"/>
      <c r="AQ911" s="99"/>
      <c r="AR911" s="99"/>
      <c r="AS911" s="99"/>
      <c r="AT911" s="99"/>
      <c r="AU911" s="99"/>
      <c r="AV911" s="99"/>
      <c r="AW911" s="99"/>
      <c r="AX911" s="99"/>
      <c r="AY911" s="99"/>
      <c r="AZ911" s="99"/>
      <c r="BA911" s="99"/>
    </row>
    <row r="912" spans="1:53" ht="15.75" customHeight="1" x14ac:dyDescent="0.25">
      <c r="A912" s="99"/>
      <c r="B912" s="100"/>
      <c r="C912" s="99"/>
      <c r="D912" s="99"/>
      <c r="E912" s="160"/>
      <c r="F912" s="99"/>
      <c r="G912" s="99"/>
      <c r="H912" s="99"/>
      <c r="I912" s="99"/>
      <c r="J912" s="161"/>
      <c r="K912" s="161"/>
      <c r="L912" s="161"/>
      <c r="M912" s="161"/>
      <c r="N912" s="99"/>
      <c r="O912" s="99"/>
      <c r="P912" s="161"/>
      <c r="Q912" s="161"/>
      <c r="R912" s="161"/>
      <c r="S912" s="161"/>
      <c r="T912" s="161"/>
      <c r="U912" s="161"/>
      <c r="V912" s="161"/>
      <c r="W912" s="161"/>
      <c r="X912" s="161"/>
      <c r="Y912" s="161"/>
      <c r="Z912" s="99"/>
      <c r="AA912" s="99"/>
      <c r="AB912" s="99"/>
      <c r="AC912" s="99"/>
      <c r="AD912" s="99"/>
      <c r="AE912" s="99"/>
      <c r="AF912" s="99"/>
      <c r="AG912" s="99"/>
      <c r="AH912" s="99"/>
      <c r="AI912" s="99"/>
      <c r="AJ912" s="99"/>
      <c r="AK912" s="99"/>
      <c r="AL912" s="99"/>
      <c r="AM912" s="99"/>
      <c r="AN912" s="99"/>
      <c r="AO912" s="99"/>
      <c r="AP912" s="99"/>
      <c r="AQ912" s="99"/>
      <c r="AR912" s="99"/>
      <c r="AS912" s="99"/>
      <c r="AT912" s="99"/>
      <c r="AU912" s="99"/>
      <c r="AV912" s="99"/>
      <c r="AW912" s="99"/>
      <c r="AX912" s="99"/>
      <c r="AY912" s="99"/>
      <c r="AZ912" s="99"/>
      <c r="BA912" s="99"/>
    </row>
    <row r="913" spans="1:53" ht="15.75" customHeight="1" x14ac:dyDescent="0.25">
      <c r="A913" s="99"/>
      <c r="B913" s="100"/>
      <c r="C913" s="99"/>
      <c r="D913" s="99"/>
      <c r="E913" s="160"/>
      <c r="F913" s="99"/>
      <c r="G913" s="99"/>
      <c r="H913" s="99"/>
      <c r="I913" s="99"/>
      <c r="J913" s="161"/>
      <c r="K913" s="161"/>
      <c r="L913" s="161"/>
      <c r="M913" s="161"/>
      <c r="N913" s="99"/>
      <c r="O913" s="99"/>
      <c r="P913" s="161"/>
      <c r="Q913" s="161"/>
      <c r="R913" s="161"/>
      <c r="S913" s="161"/>
      <c r="T913" s="161"/>
      <c r="U913" s="161"/>
      <c r="V913" s="161"/>
      <c r="W913" s="161"/>
      <c r="X913" s="161"/>
      <c r="Y913" s="161"/>
      <c r="Z913" s="99"/>
      <c r="AA913" s="99"/>
      <c r="AB913" s="99"/>
      <c r="AC913" s="99"/>
      <c r="AD913" s="99"/>
      <c r="AE913" s="99"/>
      <c r="AF913" s="99"/>
      <c r="AG913" s="99"/>
      <c r="AH913" s="99"/>
      <c r="AI913" s="99"/>
      <c r="AJ913" s="99"/>
      <c r="AK913" s="99"/>
      <c r="AL913" s="99"/>
      <c r="AM913" s="99"/>
      <c r="AN913" s="99"/>
      <c r="AO913" s="99"/>
      <c r="AP913" s="99"/>
      <c r="AQ913" s="99"/>
      <c r="AR913" s="99"/>
      <c r="AS913" s="99"/>
      <c r="AT913" s="99"/>
      <c r="AU913" s="99"/>
      <c r="AV913" s="99"/>
      <c r="AW913" s="99"/>
      <c r="AX913" s="99"/>
      <c r="AY913" s="99"/>
      <c r="AZ913" s="99"/>
      <c r="BA913" s="99"/>
    </row>
    <row r="914" spans="1:53" ht="15.75" customHeight="1" x14ac:dyDescent="0.25">
      <c r="A914" s="99"/>
      <c r="B914" s="100"/>
      <c r="C914" s="99"/>
      <c r="D914" s="99"/>
      <c r="E914" s="160"/>
      <c r="F914" s="99"/>
      <c r="G914" s="99"/>
      <c r="H914" s="99"/>
      <c r="I914" s="99"/>
      <c r="J914" s="161"/>
      <c r="K914" s="161"/>
      <c r="L914" s="161"/>
      <c r="M914" s="161"/>
      <c r="N914" s="99"/>
      <c r="O914" s="99"/>
      <c r="P914" s="161"/>
      <c r="Q914" s="161"/>
      <c r="R914" s="161"/>
      <c r="S914" s="161"/>
      <c r="T914" s="161"/>
      <c r="U914" s="161"/>
      <c r="V914" s="161"/>
      <c r="W914" s="161"/>
      <c r="X914" s="161"/>
      <c r="Y914" s="161"/>
      <c r="Z914" s="99"/>
      <c r="AA914" s="99"/>
      <c r="AB914" s="99"/>
      <c r="AC914" s="99"/>
      <c r="AD914" s="99"/>
      <c r="AE914" s="99"/>
      <c r="AF914" s="99"/>
      <c r="AG914" s="99"/>
      <c r="AH914" s="99"/>
      <c r="AI914" s="99"/>
      <c r="AJ914" s="99"/>
      <c r="AK914" s="99"/>
      <c r="AL914" s="99"/>
      <c r="AM914" s="99"/>
      <c r="AN914" s="99"/>
      <c r="AO914" s="99"/>
      <c r="AP914" s="99"/>
      <c r="AQ914" s="99"/>
      <c r="AR914" s="99"/>
      <c r="AS914" s="99"/>
      <c r="AT914" s="99"/>
      <c r="AU914" s="99"/>
      <c r="AV914" s="99"/>
      <c r="AW914" s="99"/>
      <c r="AX914" s="99"/>
      <c r="AY914" s="99"/>
      <c r="AZ914" s="99"/>
      <c r="BA914" s="99"/>
    </row>
    <row r="915" spans="1:53" ht="15.75" customHeight="1" x14ac:dyDescent="0.25">
      <c r="A915" s="99"/>
      <c r="B915" s="100"/>
      <c r="C915" s="99"/>
      <c r="D915" s="99"/>
      <c r="E915" s="160"/>
      <c r="F915" s="99"/>
      <c r="G915" s="99"/>
      <c r="H915" s="99"/>
      <c r="I915" s="99"/>
      <c r="J915" s="161"/>
      <c r="K915" s="161"/>
      <c r="L915" s="161"/>
      <c r="M915" s="161"/>
      <c r="N915" s="99"/>
      <c r="O915" s="99"/>
      <c r="P915" s="161"/>
      <c r="Q915" s="161"/>
      <c r="R915" s="161"/>
      <c r="S915" s="161"/>
      <c r="T915" s="161"/>
      <c r="U915" s="161"/>
      <c r="V915" s="161"/>
      <c r="W915" s="161"/>
      <c r="X915" s="161"/>
      <c r="Y915" s="161"/>
      <c r="Z915" s="99"/>
      <c r="AA915" s="99"/>
      <c r="AB915" s="99"/>
      <c r="AC915" s="99"/>
      <c r="AD915" s="99"/>
      <c r="AE915" s="99"/>
      <c r="AF915" s="99"/>
      <c r="AG915" s="99"/>
      <c r="AH915" s="99"/>
      <c r="AI915" s="99"/>
      <c r="AJ915" s="99"/>
      <c r="AK915" s="99"/>
      <c r="AL915" s="99"/>
      <c r="AM915" s="99"/>
      <c r="AN915" s="99"/>
      <c r="AO915" s="99"/>
      <c r="AP915" s="99"/>
      <c r="AQ915" s="99"/>
      <c r="AR915" s="99"/>
      <c r="AS915" s="99"/>
      <c r="AT915" s="99"/>
      <c r="AU915" s="99"/>
      <c r="AV915" s="99"/>
      <c r="AW915" s="99"/>
      <c r="AX915" s="99"/>
      <c r="AY915" s="99"/>
      <c r="AZ915" s="99"/>
      <c r="BA915" s="99"/>
    </row>
    <row r="916" spans="1:53" ht="15.75" customHeight="1" x14ac:dyDescent="0.25">
      <c r="A916" s="99"/>
      <c r="B916" s="100"/>
      <c r="C916" s="99"/>
      <c r="D916" s="99"/>
      <c r="E916" s="160"/>
      <c r="F916" s="99"/>
      <c r="G916" s="99"/>
      <c r="H916" s="99"/>
      <c r="I916" s="99"/>
      <c r="J916" s="161"/>
      <c r="K916" s="161"/>
      <c r="L916" s="161"/>
      <c r="M916" s="161"/>
      <c r="N916" s="99"/>
      <c r="O916" s="99"/>
      <c r="P916" s="161"/>
      <c r="Q916" s="161"/>
      <c r="R916" s="161"/>
      <c r="S916" s="161"/>
      <c r="T916" s="161"/>
      <c r="U916" s="161"/>
      <c r="V916" s="161"/>
      <c r="W916" s="161"/>
      <c r="X916" s="161"/>
      <c r="Y916" s="161"/>
      <c r="Z916" s="99"/>
      <c r="AA916" s="99"/>
      <c r="AB916" s="99"/>
      <c r="AC916" s="99"/>
      <c r="AD916" s="99"/>
      <c r="AE916" s="99"/>
      <c r="AF916" s="99"/>
      <c r="AG916" s="99"/>
      <c r="AH916" s="99"/>
      <c r="AI916" s="99"/>
      <c r="AJ916" s="99"/>
      <c r="AK916" s="99"/>
      <c r="AL916" s="99"/>
      <c r="AM916" s="99"/>
      <c r="AN916" s="99"/>
      <c r="AO916" s="99"/>
      <c r="AP916" s="99"/>
      <c r="AQ916" s="99"/>
      <c r="AR916" s="99"/>
      <c r="AS916" s="99"/>
      <c r="AT916" s="99"/>
      <c r="AU916" s="99"/>
      <c r="AV916" s="99"/>
      <c r="AW916" s="99"/>
      <c r="AX916" s="99"/>
      <c r="AY916" s="99"/>
      <c r="AZ916" s="99"/>
      <c r="BA916" s="99"/>
    </row>
    <row r="917" spans="1:53" ht="15.75" customHeight="1" x14ac:dyDescent="0.25">
      <c r="A917" s="99"/>
      <c r="B917" s="100"/>
      <c r="C917" s="99"/>
      <c r="D917" s="99"/>
      <c r="E917" s="160"/>
      <c r="F917" s="99"/>
      <c r="G917" s="99"/>
      <c r="H917" s="99"/>
      <c r="I917" s="99"/>
      <c r="J917" s="161"/>
      <c r="K917" s="161"/>
      <c r="L917" s="161"/>
      <c r="M917" s="161"/>
      <c r="N917" s="99"/>
      <c r="O917" s="99"/>
      <c r="P917" s="161"/>
      <c r="Q917" s="161"/>
      <c r="R917" s="161"/>
      <c r="S917" s="161"/>
      <c r="T917" s="161"/>
      <c r="U917" s="161"/>
      <c r="V917" s="161"/>
      <c r="W917" s="161"/>
      <c r="X917" s="161"/>
      <c r="Y917" s="161"/>
      <c r="Z917" s="99"/>
      <c r="AA917" s="99"/>
      <c r="AB917" s="99"/>
      <c r="AC917" s="99"/>
      <c r="AD917" s="99"/>
      <c r="AE917" s="99"/>
      <c r="AF917" s="99"/>
      <c r="AG917" s="99"/>
      <c r="AH917" s="99"/>
      <c r="AI917" s="99"/>
      <c r="AJ917" s="99"/>
      <c r="AK917" s="99"/>
      <c r="AL917" s="99"/>
      <c r="AM917" s="99"/>
      <c r="AN917" s="99"/>
      <c r="AO917" s="99"/>
      <c r="AP917" s="99"/>
      <c r="AQ917" s="99"/>
      <c r="AR917" s="99"/>
      <c r="AS917" s="99"/>
      <c r="AT917" s="99"/>
      <c r="AU917" s="99"/>
      <c r="AV917" s="99"/>
      <c r="AW917" s="99"/>
      <c r="AX917" s="99"/>
      <c r="AY917" s="99"/>
      <c r="AZ917" s="99"/>
      <c r="BA917" s="99"/>
    </row>
    <row r="918" spans="1:53" ht="15.75" customHeight="1" x14ac:dyDescent="0.25">
      <c r="A918" s="99"/>
      <c r="B918" s="100"/>
      <c r="C918" s="99"/>
      <c r="D918" s="99"/>
      <c r="E918" s="160"/>
      <c r="F918" s="99"/>
      <c r="G918" s="99"/>
      <c r="H918" s="99"/>
      <c r="I918" s="99"/>
      <c r="J918" s="161"/>
      <c r="K918" s="161"/>
      <c r="L918" s="161"/>
      <c r="M918" s="161"/>
      <c r="N918" s="99"/>
      <c r="O918" s="99"/>
      <c r="P918" s="161"/>
      <c r="Q918" s="161"/>
      <c r="R918" s="161"/>
      <c r="S918" s="161"/>
      <c r="T918" s="161"/>
      <c r="U918" s="161"/>
      <c r="V918" s="161"/>
      <c r="W918" s="161"/>
      <c r="X918" s="161"/>
      <c r="Y918" s="161"/>
      <c r="Z918" s="99"/>
      <c r="AA918" s="99"/>
      <c r="AB918" s="99"/>
      <c r="AC918" s="99"/>
      <c r="AD918" s="99"/>
      <c r="AE918" s="99"/>
      <c r="AF918" s="99"/>
      <c r="AG918" s="99"/>
      <c r="AH918" s="99"/>
      <c r="AI918" s="99"/>
      <c r="AJ918" s="99"/>
      <c r="AK918" s="99"/>
      <c r="AL918" s="99"/>
      <c r="AM918" s="99"/>
      <c r="AN918" s="99"/>
      <c r="AO918" s="99"/>
      <c r="AP918" s="99"/>
      <c r="AQ918" s="99"/>
      <c r="AR918" s="99"/>
      <c r="AS918" s="99"/>
      <c r="AT918" s="99"/>
      <c r="AU918" s="99"/>
      <c r="AV918" s="99"/>
      <c r="AW918" s="99"/>
      <c r="AX918" s="99"/>
      <c r="AY918" s="99"/>
      <c r="AZ918" s="99"/>
      <c r="BA918" s="99"/>
    </row>
    <row r="919" spans="1:53" ht="15.75" customHeight="1" x14ac:dyDescent="0.25">
      <c r="A919" s="99"/>
      <c r="B919" s="100"/>
      <c r="C919" s="99"/>
      <c r="D919" s="99"/>
      <c r="E919" s="160"/>
      <c r="F919" s="99"/>
      <c r="G919" s="99"/>
      <c r="H919" s="99"/>
      <c r="I919" s="99"/>
      <c r="J919" s="161"/>
      <c r="K919" s="161"/>
      <c r="L919" s="161"/>
      <c r="M919" s="161"/>
      <c r="N919" s="99"/>
      <c r="O919" s="99"/>
      <c r="P919" s="161"/>
      <c r="Q919" s="161"/>
      <c r="R919" s="161"/>
      <c r="S919" s="161"/>
      <c r="T919" s="161"/>
      <c r="U919" s="161"/>
      <c r="V919" s="161"/>
      <c r="W919" s="161"/>
      <c r="X919" s="161"/>
      <c r="Y919" s="161"/>
      <c r="Z919" s="99"/>
      <c r="AA919" s="99"/>
      <c r="AB919" s="99"/>
      <c r="AC919" s="99"/>
      <c r="AD919" s="99"/>
      <c r="AE919" s="99"/>
      <c r="AF919" s="99"/>
      <c r="AG919" s="99"/>
      <c r="AH919" s="99"/>
      <c r="AI919" s="99"/>
      <c r="AJ919" s="99"/>
      <c r="AK919" s="99"/>
      <c r="AL919" s="99"/>
      <c r="AM919" s="99"/>
      <c r="AN919" s="99"/>
      <c r="AO919" s="99"/>
      <c r="AP919" s="99"/>
      <c r="AQ919" s="99"/>
      <c r="AR919" s="99"/>
      <c r="AS919" s="99"/>
      <c r="AT919" s="99"/>
      <c r="AU919" s="99"/>
      <c r="AV919" s="99"/>
      <c r="AW919" s="99"/>
      <c r="AX919" s="99"/>
      <c r="AY919" s="99"/>
      <c r="AZ919" s="99"/>
      <c r="BA919" s="99"/>
    </row>
    <row r="920" spans="1:53" ht="15.75" customHeight="1" x14ac:dyDescent="0.25">
      <c r="A920" s="99"/>
      <c r="B920" s="100"/>
      <c r="C920" s="99"/>
      <c r="D920" s="99"/>
      <c r="E920" s="160"/>
      <c r="F920" s="99"/>
      <c r="G920" s="99"/>
      <c r="H920" s="99"/>
      <c r="I920" s="99"/>
      <c r="J920" s="161"/>
      <c r="K920" s="161"/>
      <c r="L920" s="161"/>
      <c r="M920" s="161"/>
      <c r="N920" s="99"/>
      <c r="O920" s="99"/>
      <c r="P920" s="161"/>
      <c r="Q920" s="161"/>
      <c r="R920" s="161"/>
      <c r="S920" s="161"/>
      <c r="T920" s="161"/>
      <c r="U920" s="161"/>
      <c r="V920" s="161"/>
      <c r="W920" s="161"/>
      <c r="X920" s="161"/>
      <c r="Y920" s="161"/>
      <c r="Z920" s="99"/>
      <c r="AA920" s="99"/>
      <c r="AB920" s="99"/>
      <c r="AC920" s="99"/>
      <c r="AD920" s="99"/>
      <c r="AE920" s="99"/>
      <c r="AF920" s="99"/>
      <c r="AG920" s="99"/>
      <c r="AH920" s="99"/>
      <c r="AI920" s="99"/>
      <c r="AJ920" s="99"/>
      <c r="AK920" s="99"/>
      <c r="AL920" s="99"/>
      <c r="AM920" s="99"/>
      <c r="AN920" s="99"/>
      <c r="AO920" s="99"/>
      <c r="AP920" s="99"/>
      <c r="AQ920" s="99"/>
      <c r="AR920" s="99"/>
      <c r="AS920" s="99"/>
      <c r="AT920" s="99"/>
      <c r="AU920" s="99"/>
      <c r="AV920" s="99"/>
      <c r="AW920" s="99"/>
      <c r="AX920" s="99"/>
      <c r="AY920" s="99"/>
      <c r="AZ920" s="99"/>
      <c r="BA920" s="99"/>
    </row>
    <row r="921" spans="1:53" ht="15.75" customHeight="1" x14ac:dyDescent="0.25">
      <c r="A921" s="99"/>
      <c r="B921" s="100"/>
      <c r="C921" s="99"/>
      <c r="D921" s="99"/>
      <c r="E921" s="160"/>
      <c r="F921" s="99"/>
      <c r="G921" s="99"/>
      <c r="H921" s="99"/>
      <c r="I921" s="99"/>
      <c r="J921" s="161"/>
      <c r="K921" s="161"/>
      <c r="L921" s="161"/>
      <c r="M921" s="161"/>
      <c r="N921" s="99"/>
      <c r="O921" s="99"/>
      <c r="P921" s="161"/>
      <c r="Q921" s="161"/>
      <c r="R921" s="161"/>
      <c r="S921" s="161"/>
      <c r="T921" s="161"/>
      <c r="U921" s="161"/>
      <c r="V921" s="161"/>
      <c r="W921" s="161"/>
      <c r="X921" s="161"/>
      <c r="Y921" s="161"/>
      <c r="Z921" s="99"/>
      <c r="AA921" s="99"/>
      <c r="AB921" s="99"/>
      <c r="AC921" s="99"/>
      <c r="AD921" s="99"/>
      <c r="AE921" s="99"/>
      <c r="AF921" s="99"/>
      <c r="AG921" s="99"/>
      <c r="AH921" s="99"/>
      <c r="AI921" s="99"/>
      <c r="AJ921" s="99"/>
      <c r="AK921" s="99"/>
      <c r="AL921" s="99"/>
      <c r="AM921" s="99"/>
      <c r="AN921" s="99"/>
      <c r="AO921" s="99"/>
      <c r="AP921" s="99"/>
      <c r="AQ921" s="99"/>
      <c r="AR921" s="99"/>
      <c r="AS921" s="99"/>
      <c r="AT921" s="99"/>
      <c r="AU921" s="99"/>
      <c r="AV921" s="99"/>
      <c r="AW921" s="99"/>
      <c r="AX921" s="99"/>
      <c r="AY921" s="99"/>
      <c r="AZ921" s="99"/>
      <c r="BA921" s="99"/>
    </row>
    <row r="922" spans="1:53" ht="15.75" customHeight="1" x14ac:dyDescent="0.25">
      <c r="A922" s="99"/>
      <c r="B922" s="100"/>
      <c r="C922" s="99"/>
      <c r="D922" s="99"/>
      <c r="E922" s="160"/>
      <c r="F922" s="99"/>
      <c r="G922" s="99"/>
      <c r="H922" s="99"/>
      <c r="I922" s="99"/>
      <c r="J922" s="161"/>
      <c r="K922" s="161"/>
      <c r="L922" s="161"/>
      <c r="M922" s="161"/>
      <c r="N922" s="99"/>
      <c r="O922" s="99"/>
      <c r="P922" s="161"/>
      <c r="Q922" s="161"/>
      <c r="R922" s="161"/>
      <c r="S922" s="161"/>
      <c r="T922" s="161"/>
      <c r="U922" s="161"/>
      <c r="V922" s="161"/>
      <c r="W922" s="161"/>
      <c r="X922" s="161"/>
      <c r="Y922" s="161"/>
      <c r="Z922" s="99"/>
      <c r="AA922" s="99"/>
      <c r="AB922" s="99"/>
      <c r="AC922" s="99"/>
      <c r="AD922" s="99"/>
      <c r="AE922" s="99"/>
      <c r="AF922" s="99"/>
      <c r="AG922" s="99"/>
      <c r="AH922" s="99"/>
      <c r="AI922" s="99"/>
      <c r="AJ922" s="99"/>
      <c r="AK922" s="99"/>
      <c r="AL922" s="99"/>
      <c r="AM922" s="99"/>
      <c r="AN922" s="99"/>
      <c r="AO922" s="99"/>
      <c r="AP922" s="99"/>
      <c r="AQ922" s="99"/>
      <c r="AR922" s="99"/>
      <c r="AS922" s="99"/>
      <c r="AT922" s="99"/>
      <c r="AU922" s="99"/>
      <c r="AV922" s="99"/>
      <c r="AW922" s="99"/>
      <c r="AX922" s="99"/>
      <c r="AY922" s="99"/>
      <c r="AZ922" s="99"/>
      <c r="BA922" s="99"/>
    </row>
    <row r="923" spans="1:53" ht="15.75" customHeight="1" x14ac:dyDescent="0.25">
      <c r="A923" s="99"/>
      <c r="B923" s="100"/>
      <c r="C923" s="99"/>
      <c r="D923" s="99"/>
      <c r="E923" s="160"/>
      <c r="F923" s="99"/>
      <c r="G923" s="99"/>
      <c r="H923" s="99"/>
      <c r="I923" s="99"/>
      <c r="J923" s="161"/>
      <c r="K923" s="161"/>
      <c r="L923" s="161"/>
      <c r="M923" s="161"/>
      <c r="N923" s="99"/>
      <c r="O923" s="99"/>
      <c r="P923" s="161"/>
      <c r="Q923" s="161"/>
      <c r="R923" s="161"/>
      <c r="S923" s="161"/>
      <c r="T923" s="161"/>
      <c r="U923" s="161"/>
      <c r="V923" s="161"/>
      <c r="W923" s="161"/>
      <c r="X923" s="161"/>
      <c r="Y923" s="161"/>
      <c r="Z923" s="99"/>
      <c r="AA923" s="99"/>
      <c r="AB923" s="99"/>
      <c r="AC923" s="99"/>
      <c r="AD923" s="99"/>
      <c r="AE923" s="99"/>
      <c r="AF923" s="99"/>
      <c r="AG923" s="99"/>
      <c r="AH923" s="99"/>
      <c r="AI923" s="99"/>
      <c r="AJ923" s="99"/>
      <c r="AK923" s="99"/>
      <c r="AL923" s="99"/>
      <c r="AM923" s="99"/>
      <c r="AN923" s="99"/>
      <c r="AO923" s="99"/>
      <c r="AP923" s="99"/>
      <c r="AQ923" s="99"/>
      <c r="AR923" s="99"/>
      <c r="AS923" s="99"/>
      <c r="AT923" s="99"/>
      <c r="AU923" s="99"/>
      <c r="AV923" s="99"/>
      <c r="AW923" s="99"/>
      <c r="AX923" s="99"/>
      <c r="AY923" s="99"/>
      <c r="AZ923" s="99"/>
      <c r="BA923" s="99"/>
    </row>
    <row r="924" spans="1:53" ht="15.75" customHeight="1" x14ac:dyDescent="0.25">
      <c r="A924" s="99"/>
      <c r="B924" s="100"/>
      <c r="C924" s="99"/>
      <c r="D924" s="99"/>
      <c r="E924" s="160"/>
      <c r="F924" s="99"/>
      <c r="G924" s="99"/>
      <c r="H924" s="99"/>
      <c r="I924" s="99"/>
      <c r="J924" s="161"/>
      <c r="K924" s="161"/>
      <c r="L924" s="161"/>
      <c r="M924" s="161"/>
      <c r="N924" s="99"/>
      <c r="O924" s="99"/>
      <c r="P924" s="161"/>
      <c r="Q924" s="161"/>
      <c r="R924" s="161"/>
      <c r="S924" s="161"/>
      <c r="T924" s="161"/>
      <c r="U924" s="161"/>
      <c r="V924" s="161"/>
      <c r="W924" s="161"/>
      <c r="X924" s="161"/>
      <c r="Y924" s="161"/>
      <c r="Z924" s="99"/>
      <c r="AA924" s="99"/>
      <c r="AB924" s="99"/>
      <c r="AC924" s="99"/>
      <c r="AD924" s="99"/>
      <c r="AE924" s="99"/>
      <c r="AF924" s="99"/>
      <c r="AG924" s="99"/>
      <c r="AH924" s="99"/>
      <c r="AI924" s="99"/>
      <c r="AJ924" s="99"/>
      <c r="AK924" s="99"/>
      <c r="AL924" s="99"/>
      <c r="AM924" s="99"/>
      <c r="AN924" s="99"/>
      <c r="AO924" s="99"/>
      <c r="AP924" s="99"/>
      <c r="AQ924" s="99"/>
      <c r="AR924" s="99"/>
      <c r="AS924" s="99"/>
      <c r="AT924" s="99"/>
      <c r="AU924" s="99"/>
      <c r="AV924" s="99"/>
      <c r="AW924" s="99"/>
      <c r="AX924" s="99"/>
      <c r="AY924" s="99"/>
      <c r="AZ924" s="99"/>
      <c r="BA924" s="99"/>
    </row>
    <row r="925" spans="1:53" ht="15.75" customHeight="1" x14ac:dyDescent="0.25">
      <c r="A925" s="99"/>
      <c r="B925" s="100"/>
      <c r="C925" s="99"/>
      <c r="D925" s="99"/>
      <c r="E925" s="160"/>
      <c r="F925" s="99"/>
      <c r="G925" s="99"/>
      <c r="H925" s="99"/>
      <c r="I925" s="99"/>
      <c r="J925" s="161"/>
      <c r="K925" s="161"/>
      <c r="L925" s="161"/>
      <c r="M925" s="161"/>
      <c r="N925" s="99"/>
      <c r="O925" s="99"/>
      <c r="P925" s="161"/>
      <c r="Q925" s="161"/>
      <c r="R925" s="161"/>
      <c r="S925" s="161"/>
      <c r="T925" s="161"/>
      <c r="U925" s="161"/>
      <c r="V925" s="161"/>
      <c r="W925" s="161"/>
      <c r="X925" s="161"/>
      <c r="Y925" s="161"/>
      <c r="Z925" s="99"/>
      <c r="AA925" s="99"/>
      <c r="AB925" s="99"/>
      <c r="AC925" s="99"/>
      <c r="AD925" s="99"/>
      <c r="AE925" s="99"/>
      <c r="AF925" s="99"/>
      <c r="AG925" s="99"/>
      <c r="AH925" s="99"/>
      <c r="AI925" s="99"/>
      <c r="AJ925" s="99"/>
      <c r="AK925" s="99"/>
      <c r="AL925" s="99"/>
      <c r="AM925" s="99"/>
      <c r="AN925" s="99"/>
      <c r="AO925" s="99"/>
      <c r="AP925" s="99"/>
      <c r="AQ925" s="99"/>
      <c r="AR925" s="99"/>
      <c r="AS925" s="99"/>
      <c r="AT925" s="99"/>
      <c r="AU925" s="99"/>
      <c r="AV925" s="99"/>
      <c r="AW925" s="99"/>
      <c r="AX925" s="99"/>
      <c r="AY925" s="99"/>
      <c r="AZ925" s="99"/>
      <c r="BA925" s="99"/>
    </row>
    <row r="926" spans="1:53" ht="15.75" customHeight="1" x14ac:dyDescent="0.25">
      <c r="A926" s="99"/>
      <c r="B926" s="100"/>
      <c r="C926" s="99"/>
      <c r="D926" s="99"/>
      <c r="E926" s="160"/>
      <c r="F926" s="99"/>
      <c r="G926" s="99"/>
      <c r="H926" s="99"/>
      <c r="I926" s="99"/>
      <c r="J926" s="161"/>
      <c r="K926" s="161"/>
      <c r="L926" s="161"/>
      <c r="M926" s="161"/>
      <c r="N926" s="99"/>
      <c r="O926" s="99"/>
      <c r="P926" s="161"/>
      <c r="Q926" s="161"/>
      <c r="R926" s="161"/>
      <c r="S926" s="161"/>
      <c r="T926" s="161"/>
      <c r="U926" s="161"/>
      <c r="V926" s="161"/>
      <c r="W926" s="161"/>
      <c r="X926" s="161"/>
      <c r="Y926" s="161"/>
      <c r="Z926" s="99"/>
      <c r="AA926" s="99"/>
      <c r="AB926" s="99"/>
      <c r="AC926" s="99"/>
      <c r="AD926" s="99"/>
      <c r="AE926" s="99"/>
      <c r="AF926" s="99"/>
      <c r="AG926" s="99"/>
      <c r="AH926" s="99"/>
      <c r="AI926" s="99"/>
      <c r="AJ926" s="99"/>
      <c r="AK926" s="99"/>
      <c r="AL926" s="99"/>
      <c r="AM926" s="99"/>
      <c r="AN926" s="99"/>
      <c r="AO926" s="99"/>
      <c r="AP926" s="99"/>
      <c r="AQ926" s="99"/>
      <c r="AR926" s="99"/>
      <c r="AS926" s="99"/>
      <c r="AT926" s="99"/>
      <c r="AU926" s="99"/>
      <c r="AV926" s="99"/>
      <c r="AW926" s="99"/>
      <c r="AX926" s="99"/>
      <c r="AY926" s="99"/>
      <c r="AZ926" s="99"/>
      <c r="BA926" s="99"/>
    </row>
    <row r="927" spans="1:53" ht="15.75" customHeight="1" x14ac:dyDescent="0.25">
      <c r="A927" s="99"/>
      <c r="B927" s="100"/>
      <c r="C927" s="99"/>
      <c r="D927" s="99"/>
      <c r="E927" s="160"/>
      <c r="F927" s="99"/>
      <c r="G927" s="99"/>
      <c r="H927" s="99"/>
      <c r="I927" s="99"/>
      <c r="J927" s="161"/>
      <c r="K927" s="161"/>
      <c r="L927" s="161"/>
      <c r="M927" s="161"/>
      <c r="N927" s="99"/>
      <c r="O927" s="99"/>
      <c r="P927" s="161"/>
      <c r="Q927" s="161"/>
      <c r="R927" s="161"/>
      <c r="S927" s="161"/>
      <c r="T927" s="161"/>
      <c r="U927" s="161"/>
      <c r="V927" s="161"/>
      <c r="W927" s="161"/>
      <c r="X927" s="161"/>
      <c r="Y927" s="161"/>
      <c r="Z927" s="99"/>
      <c r="AA927" s="99"/>
      <c r="AB927" s="99"/>
      <c r="AC927" s="99"/>
      <c r="AD927" s="99"/>
      <c r="AE927" s="99"/>
      <c r="AF927" s="99"/>
      <c r="AG927" s="99"/>
      <c r="AH927" s="99"/>
      <c r="AI927" s="99"/>
      <c r="AJ927" s="99"/>
      <c r="AK927" s="99"/>
      <c r="AL927" s="99"/>
      <c r="AM927" s="99"/>
      <c r="AN927" s="99"/>
      <c r="AO927" s="99"/>
      <c r="AP927" s="99"/>
      <c r="AQ927" s="99"/>
      <c r="AR927" s="99"/>
      <c r="AS927" s="99"/>
      <c r="AT927" s="99"/>
      <c r="AU927" s="99"/>
      <c r="AV927" s="99"/>
      <c r="AW927" s="99"/>
      <c r="AX927" s="99"/>
      <c r="AY927" s="99"/>
      <c r="AZ927" s="99"/>
      <c r="BA927" s="99"/>
    </row>
    <row r="928" spans="1:53" ht="15.75" customHeight="1" x14ac:dyDescent="0.25">
      <c r="A928" s="99"/>
      <c r="B928" s="100"/>
      <c r="C928" s="99"/>
      <c r="D928" s="99"/>
      <c r="E928" s="160"/>
      <c r="F928" s="99"/>
      <c r="G928" s="99"/>
      <c r="H928" s="99"/>
      <c r="I928" s="99"/>
      <c r="J928" s="161"/>
      <c r="K928" s="161"/>
      <c r="L928" s="161"/>
      <c r="M928" s="161"/>
      <c r="N928" s="99"/>
      <c r="O928" s="99"/>
      <c r="P928" s="161"/>
      <c r="Q928" s="161"/>
      <c r="R928" s="161"/>
      <c r="S928" s="161"/>
      <c r="T928" s="161"/>
      <c r="U928" s="161"/>
      <c r="V928" s="161"/>
      <c r="W928" s="161"/>
      <c r="X928" s="161"/>
      <c r="Y928" s="161"/>
      <c r="Z928" s="99"/>
      <c r="AA928" s="99"/>
      <c r="AB928" s="99"/>
      <c r="AC928" s="99"/>
      <c r="AD928" s="99"/>
      <c r="AE928" s="99"/>
      <c r="AF928" s="99"/>
      <c r="AG928" s="99"/>
      <c r="AH928" s="99"/>
      <c r="AI928" s="99"/>
      <c r="AJ928" s="99"/>
      <c r="AK928" s="99"/>
      <c r="AL928" s="99"/>
      <c r="AM928" s="99"/>
      <c r="AN928" s="99"/>
      <c r="AO928" s="99"/>
      <c r="AP928" s="99"/>
      <c r="AQ928" s="99"/>
      <c r="AR928" s="99"/>
      <c r="AS928" s="99"/>
      <c r="AT928" s="99"/>
      <c r="AU928" s="99"/>
      <c r="AV928" s="99"/>
      <c r="AW928" s="99"/>
      <c r="AX928" s="99"/>
      <c r="AY928" s="99"/>
      <c r="AZ928" s="99"/>
      <c r="BA928" s="99"/>
    </row>
    <row r="929" spans="1:53" ht="15.75" customHeight="1" x14ac:dyDescent="0.25">
      <c r="A929" s="99"/>
      <c r="B929" s="100"/>
      <c r="C929" s="99"/>
      <c r="D929" s="99"/>
      <c r="E929" s="160"/>
      <c r="F929" s="99"/>
      <c r="G929" s="99"/>
      <c r="H929" s="99"/>
      <c r="I929" s="99"/>
      <c r="J929" s="161"/>
      <c r="K929" s="161"/>
      <c r="L929" s="161"/>
      <c r="M929" s="161"/>
      <c r="N929" s="99"/>
      <c r="O929" s="99"/>
      <c r="P929" s="161"/>
      <c r="Q929" s="161"/>
      <c r="R929" s="161"/>
      <c r="S929" s="161"/>
      <c r="T929" s="161"/>
      <c r="U929" s="161"/>
      <c r="V929" s="161"/>
      <c r="W929" s="161"/>
      <c r="X929" s="161"/>
      <c r="Y929" s="161"/>
      <c r="Z929" s="99"/>
      <c r="AA929" s="99"/>
      <c r="AB929" s="99"/>
      <c r="AC929" s="99"/>
      <c r="AD929" s="99"/>
      <c r="AE929" s="99"/>
      <c r="AF929" s="99"/>
      <c r="AG929" s="99"/>
      <c r="AH929" s="99"/>
      <c r="AI929" s="99"/>
      <c r="AJ929" s="99"/>
      <c r="AK929" s="99"/>
      <c r="AL929" s="99"/>
      <c r="AM929" s="99"/>
      <c r="AN929" s="99"/>
      <c r="AO929" s="99"/>
      <c r="AP929" s="99"/>
      <c r="AQ929" s="99"/>
      <c r="AR929" s="99"/>
      <c r="AS929" s="99"/>
      <c r="AT929" s="99"/>
      <c r="AU929" s="99"/>
      <c r="AV929" s="99"/>
      <c r="AW929" s="99"/>
      <c r="AX929" s="99"/>
      <c r="AY929" s="99"/>
      <c r="AZ929" s="99"/>
      <c r="BA929" s="99"/>
    </row>
    <row r="930" spans="1:53" ht="15.75" customHeight="1" x14ac:dyDescent="0.25">
      <c r="A930" s="99"/>
      <c r="B930" s="100"/>
      <c r="C930" s="99"/>
      <c r="D930" s="99"/>
      <c r="E930" s="160"/>
      <c r="F930" s="99"/>
      <c r="G930" s="99"/>
      <c r="H930" s="99"/>
      <c r="I930" s="99"/>
      <c r="J930" s="161"/>
      <c r="K930" s="161"/>
      <c r="L930" s="161"/>
      <c r="M930" s="161"/>
      <c r="N930" s="99"/>
      <c r="O930" s="99"/>
      <c r="P930" s="161"/>
      <c r="Q930" s="161"/>
      <c r="R930" s="161"/>
      <c r="S930" s="161"/>
      <c r="T930" s="161"/>
      <c r="U930" s="161"/>
      <c r="V930" s="161"/>
      <c r="W930" s="161"/>
      <c r="X930" s="161"/>
      <c r="Y930" s="161"/>
      <c r="Z930" s="99"/>
      <c r="AA930" s="99"/>
      <c r="AB930" s="99"/>
      <c r="AC930" s="99"/>
      <c r="AD930" s="99"/>
      <c r="AE930" s="99"/>
      <c r="AF930" s="99"/>
      <c r="AG930" s="99"/>
      <c r="AH930" s="99"/>
      <c r="AI930" s="99"/>
      <c r="AJ930" s="99"/>
      <c r="AK930" s="99"/>
      <c r="AL930" s="99"/>
      <c r="AM930" s="99"/>
      <c r="AN930" s="99"/>
      <c r="AO930" s="99"/>
      <c r="AP930" s="99"/>
      <c r="AQ930" s="99"/>
      <c r="AR930" s="99"/>
      <c r="AS930" s="99"/>
      <c r="AT930" s="99"/>
      <c r="AU930" s="99"/>
      <c r="AV930" s="99"/>
      <c r="AW930" s="99"/>
      <c r="AX930" s="99"/>
      <c r="AY930" s="99"/>
      <c r="AZ930" s="99"/>
      <c r="BA930" s="99"/>
    </row>
    <row r="931" spans="1:53" ht="15.75" customHeight="1" x14ac:dyDescent="0.25">
      <c r="A931" s="99"/>
      <c r="B931" s="100"/>
      <c r="C931" s="99"/>
      <c r="D931" s="99"/>
      <c r="E931" s="160"/>
      <c r="F931" s="99"/>
      <c r="G931" s="99"/>
      <c r="H931" s="99"/>
      <c r="I931" s="99"/>
      <c r="J931" s="161"/>
      <c r="K931" s="161"/>
      <c r="L931" s="161"/>
      <c r="M931" s="161"/>
      <c r="N931" s="99"/>
      <c r="O931" s="99"/>
      <c r="P931" s="161"/>
      <c r="Q931" s="161"/>
      <c r="R931" s="161"/>
      <c r="S931" s="161"/>
      <c r="T931" s="161"/>
      <c r="U931" s="161"/>
      <c r="V931" s="161"/>
      <c r="W931" s="161"/>
      <c r="X931" s="161"/>
      <c r="Y931" s="161"/>
      <c r="Z931" s="99"/>
      <c r="AA931" s="99"/>
      <c r="AB931" s="99"/>
      <c r="AC931" s="99"/>
      <c r="AD931" s="99"/>
      <c r="AE931" s="99"/>
      <c r="AF931" s="99"/>
      <c r="AG931" s="99"/>
      <c r="AH931" s="99"/>
      <c r="AI931" s="99"/>
      <c r="AJ931" s="99"/>
      <c r="AK931" s="99"/>
      <c r="AL931" s="99"/>
      <c r="AM931" s="99"/>
      <c r="AN931" s="99"/>
      <c r="AO931" s="99"/>
      <c r="AP931" s="99"/>
      <c r="AQ931" s="99"/>
      <c r="AR931" s="99"/>
      <c r="AS931" s="99"/>
      <c r="AT931" s="99"/>
      <c r="AU931" s="99"/>
      <c r="AV931" s="99"/>
      <c r="AW931" s="99"/>
      <c r="AX931" s="99"/>
      <c r="AY931" s="99"/>
      <c r="AZ931" s="99"/>
      <c r="BA931" s="99"/>
    </row>
    <row r="932" spans="1:53" ht="15.75" customHeight="1" x14ac:dyDescent="0.25">
      <c r="A932" s="99"/>
      <c r="B932" s="100"/>
      <c r="C932" s="99"/>
      <c r="D932" s="99"/>
      <c r="E932" s="160"/>
      <c r="F932" s="99"/>
      <c r="G932" s="99"/>
      <c r="H932" s="99"/>
      <c r="I932" s="99"/>
      <c r="J932" s="161"/>
      <c r="K932" s="161"/>
      <c r="L932" s="161"/>
      <c r="M932" s="161"/>
      <c r="N932" s="99"/>
      <c r="O932" s="99"/>
      <c r="P932" s="161"/>
      <c r="Q932" s="161"/>
      <c r="R932" s="161"/>
      <c r="S932" s="161"/>
      <c r="T932" s="161"/>
      <c r="U932" s="161"/>
      <c r="V932" s="161"/>
      <c r="W932" s="161"/>
      <c r="X932" s="161"/>
      <c r="Y932" s="161"/>
      <c r="Z932" s="99"/>
      <c r="AA932" s="99"/>
      <c r="AB932" s="99"/>
      <c r="AC932" s="99"/>
      <c r="AD932" s="99"/>
      <c r="AE932" s="99"/>
      <c r="AF932" s="99"/>
      <c r="AG932" s="99"/>
      <c r="AH932" s="99"/>
      <c r="AI932" s="99"/>
      <c r="AJ932" s="99"/>
      <c r="AK932" s="99"/>
      <c r="AL932" s="99"/>
      <c r="AM932" s="99"/>
      <c r="AN932" s="99"/>
      <c r="AO932" s="99"/>
      <c r="AP932" s="99"/>
      <c r="AQ932" s="99"/>
      <c r="AR932" s="99"/>
      <c r="AS932" s="99"/>
      <c r="AT932" s="99"/>
      <c r="AU932" s="99"/>
      <c r="AV932" s="99"/>
      <c r="AW932" s="99"/>
      <c r="AX932" s="99"/>
      <c r="AY932" s="99"/>
      <c r="AZ932" s="99"/>
      <c r="BA932" s="99"/>
    </row>
    <row r="933" spans="1:53" ht="15.75" customHeight="1" x14ac:dyDescent="0.25">
      <c r="A933" s="99"/>
      <c r="B933" s="100"/>
      <c r="C933" s="99"/>
      <c r="D933" s="99"/>
      <c r="E933" s="160"/>
      <c r="F933" s="99"/>
      <c r="G933" s="99"/>
      <c r="H933" s="99"/>
      <c r="I933" s="99"/>
      <c r="J933" s="161"/>
      <c r="K933" s="161"/>
      <c r="L933" s="161"/>
      <c r="M933" s="161"/>
      <c r="N933" s="99"/>
      <c r="O933" s="99"/>
      <c r="P933" s="161"/>
      <c r="Q933" s="161"/>
      <c r="R933" s="161"/>
      <c r="S933" s="161"/>
      <c r="T933" s="161"/>
      <c r="U933" s="161"/>
      <c r="V933" s="161"/>
      <c r="W933" s="161"/>
      <c r="X933" s="161"/>
      <c r="Y933" s="161"/>
      <c r="Z933" s="99"/>
      <c r="AA933" s="99"/>
      <c r="AB933" s="99"/>
      <c r="AC933" s="99"/>
      <c r="AD933" s="99"/>
      <c r="AE933" s="99"/>
      <c r="AF933" s="99"/>
      <c r="AG933" s="99"/>
      <c r="AH933" s="99"/>
      <c r="AI933" s="99"/>
      <c r="AJ933" s="99"/>
      <c r="AK933" s="99"/>
      <c r="AL933" s="99"/>
      <c r="AM933" s="99"/>
      <c r="AN933" s="99"/>
      <c r="AO933" s="99"/>
      <c r="AP933" s="99"/>
      <c r="AQ933" s="99"/>
      <c r="AR933" s="99"/>
      <c r="AS933" s="99"/>
      <c r="AT933" s="99"/>
      <c r="AU933" s="99"/>
      <c r="AV933" s="99"/>
      <c r="AW933" s="99"/>
      <c r="AX933" s="99"/>
      <c r="AY933" s="99"/>
      <c r="AZ933" s="99"/>
      <c r="BA933" s="99"/>
    </row>
    <row r="934" spans="1:53" ht="15.75" customHeight="1" x14ac:dyDescent="0.25">
      <c r="A934" s="99"/>
      <c r="B934" s="100"/>
      <c r="C934" s="99"/>
      <c r="D934" s="99"/>
      <c r="E934" s="160"/>
      <c r="F934" s="99"/>
      <c r="G934" s="99"/>
      <c r="H934" s="99"/>
      <c r="I934" s="99"/>
      <c r="J934" s="161"/>
      <c r="K934" s="161"/>
      <c r="L934" s="161"/>
      <c r="M934" s="161"/>
      <c r="N934" s="99"/>
      <c r="O934" s="99"/>
      <c r="P934" s="161"/>
      <c r="Q934" s="161"/>
      <c r="R934" s="161"/>
      <c r="S934" s="161"/>
      <c r="T934" s="161"/>
      <c r="U934" s="161"/>
      <c r="V934" s="161"/>
      <c r="W934" s="161"/>
      <c r="X934" s="161"/>
      <c r="Y934" s="161"/>
      <c r="Z934" s="99"/>
      <c r="AA934" s="99"/>
      <c r="AB934" s="99"/>
      <c r="AC934" s="99"/>
      <c r="AD934" s="99"/>
      <c r="AE934" s="99"/>
      <c r="AF934" s="99"/>
      <c r="AG934" s="99"/>
      <c r="AH934" s="99"/>
      <c r="AI934" s="99"/>
      <c r="AJ934" s="99"/>
      <c r="AK934" s="99"/>
      <c r="AL934" s="99"/>
      <c r="AM934" s="99"/>
      <c r="AN934" s="99"/>
      <c r="AO934" s="99"/>
      <c r="AP934" s="99"/>
      <c r="AQ934" s="99"/>
      <c r="AR934" s="99"/>
      <c r="AS934" s="99"/>
      <c r="AT934" s="99"/>
      <c r="AU934" s="99"/>
      <c r="AV934" s="99"/>
      <c r="AW934" s="99"/>
      <c r="AX934" s="99"/>
      <c r="AY934" s="99"/>
      <c r="AZ934" s="99"/>
      <c r="BA934" s="99"/>
    </row>
    <row r="935" spans="1:53" ht="15.75" customHeight="1" x14ac:dyDescent="0.25">
      <c r="A935" s="99"/>
      <c r="B935" s="100"/>
      <c r="C935" s="99"/>
      <c r="D935" s="99"/>
      <c r="E935" s="160"/>
      <c r="F935" s="99"/>
      <c r="G935" s="99"/>
      <c r="H935" s="99"/>
      <c r="I935" s="99"/>
      <c r="J935" s="161"/>
      <c r="K935" s="161"/>
      <c r="L935" s="161"/>
      <c r="M935" s="161"/>
      <c r="N935" s="99"/>
      <c r="O935" s="99"/>
      <c r="P935" s="161"/>
      <c r="Q935" s="161"/>
      <c r="R935" s="161"/>
      <c r="S935" s="161"/>
      <c r="T935" s="161"/>
      <c r="U935" s="161"/>
      <c r="V935" s="161"/>
      <c r="W935" s="161"/>
      <c r="X935" s="161"/>
      <c r="Y935" s="161"/>
      <c r="Z935" s="99"/>
      <c r="AA935" s="99"/>
      <c r="AB935" s="99"/>
      <c r="AC935" s="99"/>
      <c r="AD935" s="99"/>
      <c r="AE935" s="99"/>
      <c r="AF935" s="99"/>
      <c r="AG935" s="99"/>
      <c r="AH935" s="99"/>
      <c r="AI935" s="99"/>
      <c r="AJ935" s="99"/>
      <c r="AK935" s="99"/>
      <c r="AL935" s="99"/>
      <c r="AM935" s="99"/>
      <c r="AN935" s="99"/>
      <c r="AO935" s="99"/>
      <c r="AP935" s="99"/>
      <c r="AQ935" s="99"/>
      <c r="AR935" s="99"/>
      <c r="AS935" s="99"/>
      <c r="AT935" s="99"/>
      <c r="AU935" s="99"/>
      <c r="AV935" s="99"/>
      <c r="AW935" s="99"/>
      <c r="AX935" s="99"/>
      <c r="AY935" s="99"/>
      <c r="AZ935" s="99"/>
      <c r="BA935" s="99"/>
    </row>
    <row r="936" spans="1:53" ht="15.75" customHeight="1" x14ac:dyDescent="0.25">
      <c r="A936" s="99"/>
      <c r="B936" s="100"/>
      <c r="C936" s="99"/>
      <c r="D936" s="99"/>
      <c r="E936" s="160"/>
      <c r="F936" s="99"/>
      <c r="G936" s="99"/>
      <c r="H936" s="99"/>
      <c r="I936" s="99"/>
      <c r="J936" s="161"/>
      <c r="K936" s="161"/>
      <c r="L936" s="161"/>
      <c r="M936" s="161"/>
      <c r="N936" s="99"/>
      <c r="O936" s="99"/>
      <c r="P936" s="161"/>
      <c r="Q936" s="161"/>
      <c r="R936" s="161"/>
      <c r="S936" s="161"/>
      <c r="T936" s="161"/>
      <c r="U936" s="161"/>
      <c r="V936" s="161"/>
      <c r="W936" s="161"/>
      <c r="X936" s="161"/>
      <c r="Y936" s="161"/>
      <c r="Z936" s="99"/>
      <c r="AA936" s="99"/>
      <c r="AB936" s="99"/>
      <c r="AC936" s="99"/>
      <c r="AD936" s="99"/>
      <c r="AE936" s="99"/>
      <c r="AF936" s="99"/>
      <c r="AG936" s="99"/>
      <c r="AH936" s="99"/>
      <c r="AI936" s="99"/>
      <c r="AJ936" s="99"/>
      <c r="AK936" s="99"/>
      <c r="AL936" s="99"/>
      <c r="AM936" s="99"/>
      <c r="AN936" s="99"/>
      <c r="AO936" s="99"/>
      <c r="AP936" s="99"/>
      <c r="AQ936" s="99"/>
      <c r="AR936" s="99"/>
      <c r="AS936" s="99"/>
      <c r="AT936" s="99"/>
      <c r="AU936" s="99"/>
      <c r="AV936" s="99"/>
      <c r="AW936" s="99"/>
      <c r="AX936" s="99"/>
      <c r="AY936" s="99"/>
      <c r="AZ936" s="99"/>
      <c r="BA936" s="99"/>
    </row>
    <row r="937" spans="1:53" ht="15.75" customHeight="1" x14ac:dyDescent="0.25">
      <c r="A937" s="99"/>
      <c r="B937" s="100"/>
      <c r="C937" s="99"/>
      <c r="D937" s="99"/>
      <c r="E937" s="160"/>
      <c r="F937" s="99"/>
      <c r="G937" s="99"/>
      <c r="H937" s="99"/>
      <c r="I937" s="99"/>
      <c r="J937" s="161"/>
      <c r="K937" s="161"/>
      <c r="L937" s="161"/>
      <c r="M937" s="161"/>
      <c r="N937" s="99"/>
      <c r="O937" s="99"/>
      <c r="P937" s="161"/>
      <c r="Q937" s="161"/>
      <c r="R937" s="161"/>
      <c r="S937" s="161"/>
      <c r="T937" s="161"/>
      <c r="U937" s="161"/>
      <c r="V937" s="161"/>
      <c r="W937" s="161"/>
      <c r="X937" s="161"/>
      <c r="Y937" s="161"/>
      <c r="Z937" s="99"/>
      <c r="AA937" s="99"/>
      <c r="AB937" s="99"/>
      <c r="AC937" s="99"/>
      <c r="AD937" s="99"/>
      <c r="AE937" s="99"/>
      <c r="AF937" s="99"/>
      <c r="AG937" s="99"/>
      <c r="AH937" s="99"/>
      <c r="AI937" s="99"/>
      <c r="AJ937" s="99"/>
      <c r="AK937" s="99"/>
      <c r="AL937" s="99"/>
      <c r="AM937" s="99"/>
      <c r="AN937" s="99"/>
      <c r="AO937" s="99"/>
      <c r="AP937" s="99"/>
      <c r="AQ937" s="99"/>
      <c r="AR937" s="99"/>
      <c r="AS937" s="99"/>
      <c r="AT937" s="99"/>
      <c r="AU937" s="99"/>
      <c r="AV937" s="99"/>
      <c r="AW937" s="99"/>
      <c r="AX937" s="99"/>
      <c r="AY937" s="99"/>
      <c r="AZ937" s="99"/>
      <c r="BA937" s="99"/>
    </row>
    <row r="938" spans="1:53" ht="15.75" customHeight="1" x14ac:dyDescent="0.25">
      <c r="A938" s="99"/>
      <c r="B938" s="100"/>
      <c r="C938" s="99"/>
      <c r="D938" s="99"/>
      <c r="E938" s="160"/>
      <c r="F938" s="99"/>
      <c r="G938" s="99"/>
      <c r="H938" s="99"/>
      <c r="I938" s="99"/>
      <c r="J938" s="161"/>
      <c r="K938" s="161"/>
      <c r="L938" s="161"/>
      <c r="M938" s="161"/>
      <c r="N938" s="99"/>
      <c r="O938" s="99"/>
      <c r="P938" s="161"/>
      <c r="Q938" s="161"/>
      <c r="R938" s="161"/>
      <c r="S938" s="161"/>
      <c r="T938" s="161"/>
      <c r="U938" s="161"/>
      <c r="V938" s="161"/>
      <c r="W938" s="161"/>
      <c r="X938" s="161"/>
      <c r="Y938" s="161"/>
      <c r="Z938" s="99"/>
      <c r="AA938" s="99"/>
      <c r="AB938" s="99"/>
      <c r="AC938" s="99"/>
      <c r="AD938" s="99"/>
      <c r="AE938" s="99"/>
      <c r="AF938" s="99"/>
      <c r="AG938" s="99"/>
      <c r="AH938" s="99"/>
      <c r="AI938" s="99"/>
      <c r="AJ938" s="99"/>
      <c r="AK938" s="99"/>
      <c r="AL938" s="99"/>
      <c r="AM938" s="99"/>
      <c r="AN938" s="99"/>
      <c r="AO938" s="99"/>
      <c r="AP938" s="99"/>
      <c r="AQ938" s="99"/>
      <c r="AR938" s="99"/>
      <c r="AS938" s="99"/>
      <c r="AT938" s="99"/>
      <c r="AU938" s="99"/>
      <c r="AV938" s="99"/>
      <c r="AW938" s="99"/>
      <c r="AX938" s="99"/>
      <c r="AY938" s="99"/>
      <c r="AZ938" s="99"/>
      <c r="BA938" s="99"/>
    </row>
    <row r="939" spans="1:53" ht="15.75" customHeight="1" x14ac:dyDescent="0.25">
      <c r="A939" s="99"/>
      <c r="B939" s="100"/>
      <c r="C939" s="99"/>
      <c r="D939" s="99"/>
      <c r="E939" s="160"/>
      <c r="F939" s="99"/>
      <c r="G939" s="99"/>
      <c r="H939" s="99"/>
      <c r="I939" s="99"/>
      <c r="J939" s="161"/>
      <c r="K939" s="161"/>
      <c r="L939" s="161"/>
      <c r="M939" s="161"/>
      <c r="N939" s="99"/>
      <c r="O939" s="99"/>
      <c r="P939" s="161"/>
      <c r="Q939" s="161"/>
      <c r="R939" s="161"/>
      <c r="S939" s="161"/>
      <c r="T939" s="161"/>
      <c r="U939" s="161"/>
      <c r="V939" s="161"/>
      <c r="W939" s="161"/>
      <c r="X939" s="161"/>
      <c r="Y939" s="161"/>
      <c r="Z939" s="99"/>
      <c r="AA939" s="99"/>
      <c r="AB939" s="99"/>
      <c r="AC939" s="99"/>
      <c r="AD939" s="99"/>
      <c r="AE939" s="99"/>
      <c r="AF939" s="99"/>
      <c r="AG939" s="99"/>
      <c r="AH939" s="99"/>
      <c r="AI939" s="99"/>
      <c r="AJ939" s="99"/>
      <c r="AK939" s="99"/>
      <c r="AL939" s="99"/>
      <c r="AM939" s="99"/>
      <c r="AN939" s="99"/>
      <c r="AO939" s="99"/>
      <c r="AP939" s="99"/>
      <c r="AQ939" s="99"/>
      <c r="AR939" s="99"/>
      <c r="AS939" s="99"/>
      <c r="AT939" s="99"/>
      <c r="AU939" s="99"/>
      <c r="AV939" s="99"/>
      <c r="AW939" s="99"/>
      <c r="AX939" s="99"/>
      <c r="AY939" s="99"/>
      <c r="AZ939" s="99"/>
      <c r="BA939" s="99"/>
    </row>
    <row r="940" spans="1:53" ht="15.75" customHeight="1" x14ac:dyDescent="0.25">
      <c r="A940" s="99"/>
      <c r="B940" s="100"/>
      <c r="C940" s="99"/>
      <c r="D940" s="99"/>
      <c r="E940" s="160"/>
      <c r="F940" s="99"/>
      <c r="G940" s="99"/>
      <c r="H940" s="99"/>
      <c r="I940" s="99"/>
      <c r="J940" s="161"/>
      <c r="K940" s="161"/>
      <c r="L940" s="161"/>
      <c r="M940" s="161"/>
      <c r="N940" s="99"/>
      <c r="O940" s="99"/>
      <c r="P940" s="161"/>
      <c r="Q940" s="161"/>
      <c r="R940" s="161"/>
      <c r="S940" s="161"/>
      <c r="T940" s="161"/>
      <c r="U940" s="161"/>
      <c r="V940" s="161"/>
      <c r="W940" s="161"/>
      <c r="X940" s="161"/>
      <c r="Y940" s="161"/>
      <c r="Z940" s="99"/>
      <c r="AA940" s="99"/>
      <c r="AB940" s="99"/>
      <c r="AC940" s="99"/>
      <c r="AD940" s="99"/>
      <c r="AE940" s="99"/>
      <c r="AF940" s="99"/>
      <c r="AG940" s="99"/>
      <c r="AH940" s="99"/>
      <c r="AI940" s="99"/>
      <c r="AJ940" s="99"/>
      <c r="AK940" s="99"/>
      <c r="AL940" s="99"/>
      <c r="AM940" s="99"/>
      <c r="AN940" s="99"/>
      <c r="AO940" s="99"/>
      <c r="AP940" s="99"/>
      <c r="AQ940" s="99"/>
      <c r="AR940" s="99"/>
      <c r="AS940" s="99"/>
      <c r="AT940" s="99"/>
      <c r="AU940" s="99"/>
      <c r="AV940" s="99"/>
      <c r="AW940" s="99"/>
      <c r="AX940" s="99"/>
      <c r="AY940" s="99"/>
      <c r="AZ940" s="99"/>
      <c r="BA940" s="99"/>
    </row>
    <row r="941" spans="1:53" ht="15.75" customHeight="1" x14ac:dyDescent="0.25">
      <c r="A941" s="99"/>
      <c r="B941" s="100"/>
      <c r="C941" s="99"/>
      <c r="D941" s="99"/>
      <c r="E941" s="160"/>
      <c r="F941" s="99"/>
      <c r="G941" s="99"/>
      <c r="H941" s="99"/>
      <c r="I941" s="99"/>
      <c r="J941" s="161"/>
      <c r="K941" s="161"/>
      <c r="L941" s="161"/>
      <c r="M941" s="161"/>
      <c r="N941" s="99"/>
      <c r="O941" s="99"/>
      <c r="P941" s="161"/>
      <c r="Q941" s="161"/>
      <c r="R941" s="161"/>
      <c r="S941" s="161"/>
      <c r="T941" s="161"/>
      <c r="U941" s="161"/>
      <c r="V941" s="161"/>
      <c r="W941" s="161"/>
      <c r="X941" s="161"/>
      <c r="Y941" s="161"/>
      <c r="Z941" s="99"/>
      <c r="AA941" s="99"/>
      <c r="AB941" s="99"/>
      <c r="AC941" s="99"/>
      <c r="AD941" s="99"/>
      <c r="AE941" s="99"/>
      <c r="AF941" s="99"/>
      <c r="AG941" s="99"/>
      <c r="AH941" s="99"/>
      <c r="AI941" s="99"/>
      <c r="AJ941" s="99"/>
      <c r="AK941" s="99"/>
      <c r="AL941" s="99"/>
      <c r="AM941" s="99"/>
      <c r="AN941" s="99"/>
      <c r="AO941" s="99"/>
      <c r="AP941" s="99"/>
      <c r="AQ941" s="99"/>
      <c r="AR941" s="99"/>
      <c r="AS941" s="99"/>
      <c r="AT941" s="99"/>
      <c r="AU941" s="99"/>
      <c r="AV941" s="99"/>
      <c r="AW941" s="99"/>
      <c r="AX941" s="99"/>
      <c r="AY941" s="99"/>
      <c r="AZ941" s="99"/>
      <c r="BA941" s="99"/>
    </row>
    <row r="942" spans="1:53" ht="15.75" customHeight="1" x14ac:dyDescent="0.25">
      <c r="A942" s="99"/>
      <c r="B942" s="100"/>
      <c r="C942" s="99"/>
      <c r="D942" s="99"/>
      <c r="E942" s="160"/>
      <c r="F942" s="99"/>
      <c r="G942" s="99"/>
      <c r="H942" s="99"/>
      <c r="I942" s="99"/>
      <c r="J942" s="161"/>
      <c r="K942" s="161"/>
      <c r="L942" s="161"/>
      <c r="M942" s="161"/>
      <c r="N942" s="99"/>
      <c r="O942" s="99"/>
      <c r="P942" s="161"/>
      <c r="Q942" s="161"/>
      <c r="R942" s="161"/>
      <c r="S942" s="161"/>
      <c r="T942" s="161"/>
      <c r="U942" s="161"/>
      <c r="V942" s="161"/>
      <c r="W942" s="161"/>
      <c r="X942" s="161"/>
      <c r="Y942" s="161"/>
      <c r="Z942" s="99"/>
      <c r="AA942" s="99"/>
      <c r="AB942" s="99"/>
      <c r="AC942" s="99"/>
      <c r="AD942" s="99"/>
      <c r="AE942" s="99"/>
      <c r="AF942" s="99"/>
      <c r="AG942" s="99"/>
      <c r="AH942" s="99"/>
      <c r="AI942" s="99"/>
      <c r="AJ942" s="99"/>
      <c r="AK942" s="99"/>
      <c r="AL942" s="99"/>
      <c r="AM942" s="99"/>
      <c r="AN942" s="99"/>
      <c r="AO942" s="99"/>
      <c r="AP942" s="99"/>
      <c r="AQ942" s="99"/>
      <c r="AR942" s="99"/>
      <c r="AS942" s="99"/>
      <c r="AT942" s="99"/>
      <c r="AU942" s="99"/>
      <c r="AV942" s="99"/>
      <c r="AW942" s="99"/>
      <c r="AX942" s="99"/>
      <c r="AY942" s="99"/>
      <c r="AZ942" s="99"/>
      <c r="BA942" s="99"/>
    </row>
    <row r="943" spans="1:53" ht="15.75" customHeight="1" x14ac:dyDescent="0.25">
      <c r="A943" s="99"/>
      <c r="B943" s="100"/>
      <c r="C943" s="99"/>
      <c r="D943" s="99"/>
      <c r="E943" s="160"/>
      <c r="F943" s="99"/>
      <c r="G943" s="99"/>
      <c r="H943" s="99"/>
      <c r="I943" s="99"/>
      <c r="J943" s="161"/>
      <c r="K943" s="161"/>
      <c r="L943" s="161"/>
      <c r="M943" s="161"/>
      <c r="N943" s="99"/>
      <c r="O943" s="99"/>
      <c r="P943" s="161"/>
      <c r="Q943" s="161"/>
      <c r="R943" s="161"/>
      <c r="S943" s="161"/>
      <c r="T943" s="161"/>
      <c r="U943" s="161"/>
      <c r="V943" s="161"/>
      <c r="W943" s="161"/>
      <c r="X943" s="161"/>
      <c r="Y943" s="161"/>
      <c r="Z943" s="99"/>
      <c r="AA943" s="99"/>
      <c r="AB943" s="99"/>
      <c r="AC943" s="99"/>
      <c r="AD943" s="99"/>
      <c r="AE943" s="99"/>
      <c r="AF943" s="99"/>
      <c r="AG943" s="99"/>
      <c r="AH943" s="99"/>
      <c r="AI943" s="99"/>
      <c r="AJ943" s="99"/>
      <c r="AK943" s="99"/>
      <c r="AL943" s="99"/>
      <c r="AM943" s="99"/>
      <c r="AN943" s="99"/>
      <c r="AO943" s="99"/>
      <c r="AP943" s="99"/>
      <c r="AQ943" s="99"/>
      <c r="AR943" s="99"/>
      <c r="AS943" s="99"/>
      <c r="AT943" s="99"/>
      <c r="AU943" s="99"/>
      <c r="AV943" s="99"/>
      <c r="AW943" s="99"/>
      <c r="AX943" s="99"/>
      <c r="AY943" s="99"/>
      <c r="AZ943" s="99"/>
      <c r="BA943" s="99"/>
    </row>
    <row r="944" spans="1:53" ht="15.75" customHeight="1" x14ac:dyDescent="0.25">
      <c r="A944" s="99"/>
      <c r="B944" s="100"/>
      <c r="C944" s="99"/>
      <c r="D944" s="99"/>
      <c r="E944" s="160"/>
      <c r="F944" s="99"/>
      <c r="G944" s="99"/>
      <c r="H944" s="99"/>
      <c r="I944" s="99"/>
      <c r="J944" s="161"/>
      <c r="K944" s="161"/>
      <c r="L944" s="161"/>
      <c r="M944" s="161"/>
      <c r="N944" s="99"/>
      <c r="O944" s="99"/>
      <c r="P944" s="161"/>
      <c r="Q944" s="161"/>
      <c r="R944" s="161"/>
      <c r="S944" s="161"/>
      <c r="T944" s="161"/>
      <c r="U944" s="161"/>
      <c r="V944" s="161"/>
      <c r="W944" s="161"/>
      <c r="X944" s="161"/>
      <c r="Y944" s="161"/>
      <c r="Z944" s="99"/>
      <c r="AA944" s="99"/>
      <c r="AB944" s="99"/>
      <c r="AC944" s="99"/>
      <c r="AD944" s="99"/>
      <c r="AE944" s="99"/>
      <c r="AF944" s="99"/>
      <c r="AG944" s="99"/>
      <c r="AH944" s="99"/>
      <c r="AI944" s="99"/>
      <c r="AJ944" s="99"/>
      <c r="AK944" s="99"/>
      <c r="AL944" s="99"/>
      <c r="AM944" s="99"/>
      <c r="AN944" s="99"/>
      <c r="AO944" s="99"/>
      <c r="AP944" s="99"/>
      <c r="AQ944" s="99"/>
      <c r="AR944" s="99"/>
      <c r="AS944" s="99"/>
      <c r="AT944" s="99"/>
      <c r="AU944" s="99"/>
      <c r="AV944" s="99"/>
      <c r="AW944" s="99"/>
      <c r="AX944" s="99"/>
      <c r="AY944" s="99"/>
      <c r="AZ944" s="99"/>
      <c r="BA944" s="99"/>
    </row>
    <row r="945" spans="1:53" ht="15.75" customHeight="1" x14ac:dyDescent="0.25">
      <c r="A945" s="99"/>
      <c r="B945" s="100"/>
      <c r="C945" s="99"/>
      <c r="D945" s="99"/>
      <c r="E945" s="160"/>
      <c r="F945" s="99"/>
      <c r="G945" s="99"/>
      <c r="H945" s="99"/>
      <c r="I945" s="99"/>
      <c r="J945" s="161"/>
      <c r="K945" s="161"/>
      <c r="L945" s="161"/>
      <c r="M945" s="161"/>
      <c r="N945" s="99"/>
      <c r="O945" s="99"/>
      <c r="P945" s="161"/>
      <c r="Q945" s="161"/>
      <c r="R945" s="161"/>
      <c r="S945" s="161"/>
      <c r="T945" s="161"/>
      <c r="U945" s="161"/>
      <c r="V945" s="161"/>
      <c r="W945" s="161"/>
      <c r="X945" s="161"/>
      <c r="Y945" s="161"/>
      <c r="Z945" s="99"/>
      <c r="AA945" s="99"/>
      <c r="AB945" s="99"/>
      <c r="AC945" s="99"/>
      <c r="AD945" s="99"/>
      <c r="AE945" s="99"/>
      <c r="AF945" s="99"/>
      <c r="AG945" s="99"/>
      <c r="AH945" s="99"/>
      <c r="AI945" s="99"/>
      <c r="AJ945" s="99"/>
      <c r="AK945" s="99"/>
      <c r="AL945" s="99"/>
      <c r="AM945" s="99"/>
      <c r="AN945" s="99"/>
      <c r="AO945" s="99"/>
      <c r="AP945" s="99"/>
      <c r="AQ945" s="99"/>
      <c r="AR945" s="99"/>
      <c r="AS945" s="99"/>
      <c r="AT945" s="99"/>
      <c r="AU945" s="99"/>
      <c r="AV945" s="99"/>
      <c r="AW945" s="99"/>
      <c r="AX945" s="99"/>
      <c r="AY945" s="99"/>
      <c r="AZ945" s="99"/>
      <c r="BA945" s="99"/>
    </row>
    <row r="946" spans="1:53" ht="15.75" customHeight="1" x14ac:dyDescent="0.25">
      <c r="A946" s="99"/>
      <c r="B946" s="100"/>
      <c r="C946" s="99"/>
      <c r="D946" s="99"/>
      <c r="E946" s="160"/>
      <c r="F946" s="99"/>
      <c r="G946" s="99"/>
      <c r="H946" s="99"/>
      <c r="I946" s="99"/>
      <c r="J946" s="161"/>
      <c r="K946" s="161"/>
      <c r="L946" s="161"/>
      <c r="M946" s="161"/>
      <c r="N946" s="99"/>
      <c r="O946" s="99"/>
      <c r="P946" s="161"/>
      <c r="Q946" s="161"/>
      <c r="R946" s="161"/>
      <c r="S946" s="161"/>
      <c r="T946" s="161"/>
      <c r="U946" s="161"/>
      <c r="V946" s="161"/>
      <c r="W946" s="161"/>
      <c r="X946" s="161"/>
      <c r="Y946" s="161"/>
      <c r="Z946" s="99"/>
      <c r="AA946" s="99"/>
      <c r="AB946" s="99"/>
      <c r="AC946" s="99"/>
      <c r="AD946" s="99"/>
      <c r="AE946" s="99"/>
      <c r="AF946" s="99"/>
      <c r="AG946" s="99"/>
      <c r="AH946" s="99"/>
      <c r="AI946" s="99"/>
      <c r="AJ946" s="99"/>
      <c r="AK946" s="99"/>
      <c r="AL946" s="99"/>
      <c r="AM946" s="99"/>
      <c r="AN946" s="99"/>
      <c r="AO946" s="99"/>
      <c r="AP946" s="99"/>
      <c r="AQ946" s="99"/>
      <c r="AR946" s="99"/>
      <c r="AS946" s="99"/>
      <c r="AT946" s="99"/>
      <c r="AU946" s="99"/>
      <c r="AV946" s="99"/>
      <c r="AW946" s="99"/>
      <c r="AX946" s="99"/>
      <c r="AY946" s="99"/>
      <c r="AZ946" s="99"/>
      <c r="BA946" s="99"/>
    </row>
    <row r="947" spans="1:53" ht="15.75" customHeight="1" x14ac:dyDescent="0.25">
      <c r="A947" s="99"/>
      <c r="B947" s="100"/>
      <c r="C947" s="99"/>
      <c r="D947" s="99"/>
      <c r="E947" s="160"/>
      <c r="F947" s="99"/>
      <c r="G947" s="99"/>
      <c r="H947" s="99"/>
      <c r="I947" s="99"/>
      <c r="J947" s="161"/>
      <c r="K947" s="161"/>
      <c r="L947" s="161"/>
      <c r="M947" s="161"/>
      <c r="N947" s="99"/>
      <c r="O947" s="99"/>
      <c r="P947" s="161"/>
      <c r="Q947" s="161"/>
      <c r="R947" s="161"/>
      <c r="S947" s="161"/>
      <c r="T947" s="161"/>
      <c r="U947" s="161"/>
      <c r="V947" s="161"/>
      <c r="W947" s="161"/>
      <c r="X947" s="161"/>
      <c r="Y947" s="161"/>
      <c r="Z947" s="99"/>
      <c r="AA947" s="99"/>
      <c r="AB947" s="99"/>
      <c r="AC947" s="99"/>
      <c r="AD947" s="99"/>
      <c r="AE947" s="99"/>
      <c r="AF947" s="99"/>
      <c r="AG947" s="99"/>
      <c r="AH947" s="99"/>
      <c r="AI947" s="99"/>
      <c r="AJ947" s="99"/>
      <c r="AK947" s="99"/>
      <c r="AL947" s="99"/>
      <c r="AM947" s="99"/>
      <c r="AN947" s="99"/>
      <c r="AO947" s="99"/>
      <c r="AP947" s="99"/>
      <c r="AQ947" s="99"/>
      <c r="AR947" s="99"/>
      <c r="AS947" s="99"/>
      <c r="AT947" s="99"/>
      <c r="AU947" s="99"/>
      <c r="AV947" s="99"/>
      <c r="AW947" s="99"/>
      <c r="AX947" s="99"/>
      <c r="AY947" s="99"/>
      <c r="AZ947" s="99"/>
      <c r="BA947" s="99"/>
    </row>
    <row r="948" spans="1:53" ht="15.75" customHeight="1" x14ac:dyDescent="0.25">
      <c r="A948" s="99"/>
      <c r="B948" s="100"/>
      <c r="C948" s="99"/>
      <c r="D948" s="99"/>
      <c r="E948" s="160"/>
      <c r="F948" s="99"/>
      <c r="G948" s="99"/>
      <c r="H948" s="99"/>
      <c r="I948" s="99"/>
      <c r="J948" s="161"/>
      <c r="K948" s="161"/>
      <c r="L948" s="161"/>
      <c r="M948" s="161"/>
      <c r="N948" s="99"/>
      <c r="O948" s="99"/>
      <c r="P948" s="161"/>
      <c r="Q948" s="161"/>
      <c r="R948" s="161"/>
      <c r="S948" s="161"/>
      <c r="T948" s="161"/>
      <c r="U948" s="161"/>
      <c r="V948" s="161"/>
      <c r="W948" s="161"/>
      <c r="X948" s="161"/>
      <c r="Y948" s="161"/>
      <c r="Z948" s="99"/>
      <c r="AA948" s="99"/>
      <c r="AB948" s="99"/>
      <c r="AC948" s="99"/>
      <c r="AD948" s="99"/>
      <c r="AE948" s="99"/>
      <c r="AF948" s="99"/>
      <c r="AG948" s="99"/>
      <c r="AH948" s="99"/>
      <c r="AI948" s="99"/>
      <c r="AJ948" s="99"/>
      <c r="AK948" s="99"/>
      <c r="AL948" s="99"/>
      <c r="AM948" s="99"/>
      <c r="AN948" s="99"/>
      <c r="AO948" s="99"/>
      <c r="AP948" s="99"/>
      <c r="AQ948" s="99"/>
      <c r="AR948" s="99"/>
      <c r="AS948" s="99"/>
      <c r="AT948" s="99"/>
      <c r="AU948" s="99"/>
      <c r="AV948" s="99"/>
      <c r="AW948" s="99"/>
      <c r="AX948" s="99"/>
      <c r="AY948" s="99"/>
      <c r="AZ948" s="99"/>
      <c r="BA948" s="99"/>
    </row>
    <row r="949" spans="1:53" ht="15.75" customHeight="1" x14ac:dyDescent="0.25">
      <c r="A949" s="99"/>
      <c r="B949" s="100"/>
      <c r="C949" s="99"/>
      <c r="D949" s="99"/>
      <c r="E949" s="160"/>
      <c r="F949" s="99"/>
      <c r="G949" s="99"/>
      <c r="H949" s="99"/>
      <c r="I949" s="99"/>
      <c r="J949" s="161"/>
      <c r="K949" s="161"/>
      <c r="L949" s="161"/>
      <c r="M949" s="161"/>
      <c r="N949" s="99"/>
      <c r="O949" s="99"/>
      <c r="P949" s="161"/>
      <c r="Q949" s="161"/>
      <c r="R949" s="161"/>
      <c r="S949" s="161"/>
      <c r="T949" s="161"/>
      <c r="U949" s="161"/>
      <c r="V949" s="161"/>
      <c r="W949" s="161"/>
      <c r="X949" s="161"/>
      <c r="Y949" s="161"/>
      <c r="Z949" s="99"/>
      <c r="AA949" s="99"/>
      <c r="AB949" s="99"/>
      <c r="AC949" s="99"/>
      <c r="AD949" s="99"/>
      <c r="AE949" s="99"/>
      <c r="AF949" s="99"/>
      <c r="AG949" s="99"/>
      <c r="AH949" s="99"/>
      <c r="AI949" s="99"/>
      <c r="AJ949" s="99"/>
      <c r="AK949" s="99"/>
      <c r="AL949" s="99"/>
      <c r="AM949" s="99"/>
      <c r="AN949" s="99"/>
      <c r="AO949" s="99"/>
      <c r="AP949" s="99"/>
      <c r="AQ949" s="99"/>
      <c r="AR949" s="99"/>
      <c r="AS949" s="99"/>
      <c r="AT949" s="99"/>
      <c r="AU949" s="99"/>
      <c r="AV949" s="99"/>
      <c r="AW949" s="99"/>
      <c r="AX949" s="99"/>
      <c r="AY949" s="99"/>
      <c r="AZ949" s="99"/>
      <c r="BA949" s="99"/>
    </row>
    <row r="950" spans="1:53" ht="15.75" customHeight="1" x14ac:dyDescent="0.25">
      <c r="A950" s="99"/>
      <c r="B950" s="100"/>
      <c r="C950" s="99"/>
      <c r="D950" s="99"/>
      <c r="E950" s="160"/>
      <c r="F950" s="99"/>
      <c r="G950" s="99"/>
      <c r="H950" s="99"/>
      <c r="I950" s="99"/>
      <c r="J950" s="161"/>
      <c r="K950" s="161"/>
      <c r="L950" s="161"/>
      <c r="M950" s="161"/>
      <c r="N950" s="99"/>
      <c r="O950" s="99"/>
      <c r="P950" s="161"/>
      <c r="Q950" s="161"/>
      <c r="R950" s="161"/>
      <c r="S950" s="161"/>
      <c r="T950" s="161"/>
      <c r="U950" s="161"/>
      <c r="V950" s="161"/>
      <c r="W950" s="161"/>
      <c r="X950" s="161"/>
      <c r="Y950" s="161"/>
      <c r="Z950" s="99"/>
      <c r="AA950" s="99"/>
      <c r="AB950" s="99"/>
      <c r="AC950" s="99"/>
      <c r="AD950" s="99"/>
      <c r="AE950" s="99"/>
      <c r="AF950" s="99"/>
      <c r="AG950" s="99"/>
      <c r="AH950" s="99"/>
      <c r="AI950" s="99"/>
      <c r="AJ950" s="99"/>
      <c r="AK950" s="99"/>
      <c r="AL950" s="99"/>
      <c r="AM950" s="99"/>
      <c r="AN950" s="99"/>
      <c r="AO950" s="99"/>
      <c r="AP950" s="99"/>
      <c r="AQ950" s="99"/>
      <c r="AR950" s="99"/>
      <c r="AS950" s="99"/>
      <c r="AT950" s="99"/>
      <c r="AU950" s="99"/>
      <c r="AV950" s="99"/>
      <c r="AW950" s="99"/>
      <c r="AX950" s="99"/>
      <c r="AY950" s="99"/>
      <c r="AZ950" s="99"/>
      <c r="BA950" s="99"/>
    </row>
    <row r="951" spans="1:53" ht="15.75" customHeight="1" x14ac:dyDescent="0.25">
      <c r="A951" s="99"/>
      <c r="B951" s="100"/>
      <c r="C951" s="99"/>
      <c r="D951" s="99"/>
      <c r="E951" s="160"/>
      <c r="F951" s="99"/>
      <c r="G951" s="99"/>
      <c r="H951" s="99"/>
      <c r="I951" s="99"/>
      <c r="J951" s="161"/>
      <c r="K951" s="161"/>
      <c r="L951" s="161"/>
      <c r="M951" s="161"/>
      <c r="N951" s="99"/>
      <c r="O951" s="99"/>
      <c r="P951" s="161"/>
      <c r="Q951" s="161"/>
      <c r="R951" s="161"/>
      <c r="S951" s="161"/>
      <c r="T951" s="161"/>
      <c r="U951" s="161"/>
      <c r="V951" s="161"/>
      <c r="W951" s="161"/>
      <c r="X951" s="161"/>
      <c r="Y951" s="161"/>
      <c r="Z951" s="99"/>
      <c r="AA951" s="99"/>
      <c r="AB951" s="99"/>
      <c r="AC951" s="99"/>
      <c r="AD951" s="99"/>
      <c r="AE951" s="99"/>
      <c r="AF951" s="99"/>
      <c r="AG951" s="99"/>
      <c r="AH951" s="99"/>
      <c r="AI951" s="99"/>
      <c r="AJ951" s="99"/>
      <c r="AK951" s="99"/>
      <c r="AL951" s="99"/>
      <c r="AM951" s="99"/>
      <c r="AN951" s="99"/>
      <c r="AO951" s="99"/>
      <c r="AP951" s="99"/>
      <c r="AQ951" s="99"/>
      <c r="AR951" s="99"/>
      <c r="AS951" s="99"/>
      <c r="AT951" s="99"/>
      <c r="AU951" s="99"/>
      <c r="AV951" s="99"/>
      <c r="AW951" s="99"/>
      <c r="AX951" s="99"/>
      <c r="AY951" s="99"/>
      <c r="AZ951" s="99"/>
      <c r="BA951" s="99"/>
    </row>
    <row r="952" spans="1:53" ht="15.75" customHeight="1" x14ac:dyDescent="0.25">
      <c r="A952" s="99"/>
      <c r="B952" s="100"/>
      <c r="C952" s="99"/>
      <c r="D952" s="99"/>
      <c r="E952" s="160"/>
      <c r="F952" s="99"/>
      <c r="G952" s="99"/>
      <c r="H952" s="99"/>
      <c r="I952" s="99"/>
      <c r="J952" s="161"/>
      <c r="K952" s="161"/>
      <c r="L952" s="161"/>
      <c r="M952" s="161"/>
      <c r="N952" s="99"/>
      <c r="O952" s="99"/>
      <c r="P952" s="161"/>
      <c r="Q952" s="161"/>
      <c r="R952" s="161"/>
      <c r="S952" s="161"/>
      <c r="T952" s="161"/>
      <c r="U952" s="161"/>
      <c r="V952" s="161"/>
      <c r="W952" s="161"/>
      <c r="X952" s="161"/>
      <c r="Y952" s="161"/>
      <c r="Z952" s="99"/>
      <c r="AA952" s="99"/>
      <c r="AB952" s="99"/>
      <c r="AC952" s="99"/>
      <c r="AD952" s="99"/>
      <c r="AE952" s="99"/>
      <c r="AF952" s="99"/>
      <c r="AG952" s="99"/>
      <c r="AH952" s="99"/>
      <c r="AI952" s="99"/>
      <c r="AJ952" s="99"/>
      <c r="AK952" s="99"/>
      <c r="AL952" s="99"/>
      <c r="AM952" s="99"/>
      <c r="AN952" s="99"/>
      <c r="AO952" s="99"/>
      <c r="AP952" s="99"/>
      <c r="AQ952" s="99"/>
      <c r="AR952" s="99"/>
      <c r="AS952" s="99"/>
      <c r="AT952" s="99"/>
      <c r="AU952" s="99"/>
      <c r="AV952" s="99"/>
      <c r="AW952" s="99"/>
      <c r="AX952" s="99"/>
      <c r="AY952" s="99"/>
      <c r="AZ952" s="99"/>
      <c r="BA952" s="99"/>
    </row>
    <row r="953" spans="1:53" ht="15.75" customHeight="1" x14ac:dyDescent="0.25">
      <c r="A953" s="99"/>
      <c r="B953" s="100"/>
      <c r="C953" s="99"/>
      <c r="D953" s="99"/>
      <c r="E953" s="160"/>
      <c r="F953" s="99"/>
      <c r="G953" s="99"/>
      <c r="H953" s="99"/>
      <c r="I953" s="99"/>
      <c r="J953" s="161"/>
      <c r="K953" s="161"/>
      <c r="L953" s="161"/>
      <c r="M953" s="161"/>
      <c r="N953" s="99"/>
      <c r="O953" s="99"/>
      <c r="P953" s="161"/>
      <c r="Q953" s="161"/>
      <c r="R953" s="161"/>
      <c r="S953" s="161"/>
      <c r="T953" s="161"/>
      <c r="U953" s="161"/>
      <c r="V953" s="161"/>
      <c r="W953" s="161"/>
      <c r="X953" s="161"/>
      <c r="Y953" s="161"/>
      <c r="Z953" s="99"/>
      <c r="AA953" s="99"/>
      <c r="AB953" s="99"/>
      <c r="AC953" s="99"/>
      <c r="AD953" s="99"/>
      <c r="AE953" s="99"/>
      <c r="AF953" s="99"/>
      <c r="AG953" s="99"/>
      <c r="AH953" s="99"/>
      <c r="AI953" s="99"/>
      <c r="AJ953" s="99"/>
      <c r="AK953" s="99"/>
      <c r="AL953" s="99"/>
      <c r="AM953" s="99"/>
      <c r="AN953" s="99"/>
      <c r="AO953" s="99"/>
      <c r="AP953" s="99"/>
      <c r="AQ953" s="99"/>
      <c r="AR953" s="99"/>
      <c r="AS953" s="99"/>
      <c r="AT953" s="99"/>
      <c r="AU953" s="99"/>
      <c r="AV953" s="99"/>
      <c r="AW953" s="99"/>
      <c r="AX953" s="99"/>
      <c r="AY953" s="99"/>
      <c r="AZ953" s="99"/>
      <c r="BA953" s="99"/>
    </row>
    <row r="954" spans="1:53" ht="15.75" customHeight="1" x14ac:dyDescent="0.25">
      <c r="A954" s="99"/>
      <c r="B954" s="100"/>
      <c r="C954" s="99"/>
      <c r="D954" s="99"/>
      <c r="E954" s="160"/>
      <c r="F954" s="99"/>
      <c r="G954" s="99"/>
      <c r="H954" s="99"/>
      <c r="I954" s="99"/>
      <c r="J954" s="161"/>
      <c r="K954" s="161"/>
      <c r="L954" s="161"/>
      <c r="M954" s="161"/>
      <c r="N954" s="99"/>
      <c r="O954" s="99"/>
      <c r="P954" s="161"/>
      <c r="Q954" s="161"/>
      <c r="R954" s="161"/>
      <c r="S954" s="161"/>
      <c r="T954" s="161"/>
      <c r="U954" s="161"/>
      <c r="V954" s="161"/>
      <c r="W954" s="161"/>
      <c r="X954" s="161"/>
      <c r="Y954" s="161"/>
      <c r="Z954" s="99"/>
      <c r="AA954" s="99"/>
      <c r="AB954" s="99"/>
      <c r="AC954" s="99"/>
      <c r="AD954" s="99"/>
      <c r="AE954" s="99"/>
      <c r="AF954" s="99"/>
      <c r="AG954" s="99"/>
      <c r="AH954" s="99"/>
      <c r="AI954" s="99"/>
      <c r="AJ954" s="99"/>
      <c r="AK954" s="99"/>
      <c r="AL954" s="99"/>
      <c r="AM954" s="99"/>
      <c r="AN954" s="99"/>
      <c r="AO954" s="99"/>
      <c r="AP954" s="99"/>
      <c r="AQ954" s="99"/>
      <c r="AR954" s="99"/>
      <c r="AS954" s="99"/>
      <c r="AT954" s="99"/>
      <c r="AU954" s="99"/>
      <c r="AV954" s="99"/>
      <c r="AW954" s="99"/>
      <c r="AX954" s="99"/>
      <c r="AY954" s="99"/>
      <c r="AZ954" s="99"/>
      <c r="BA954" s="99"/>
    </row>
    <row r="955" spans="1:53" ht="15.75" customHeight="1" x14ac:dyDescent="0.25">
      <c r="A955" s="99"/>
      <c r="B955" s="100"/>
      <c r="C955" s="99"/>
      <c r="D955" s="99"/>
      <c r="E955" s="160"/>
      <c r="F955" s="99"/>
      <c r="G955" s="99"/>
      <c r="H955" s="99"/>
      <c r="I955" s="99"/>
      <c r="J955" s="161"/>
      <c r="K955" s="161"/>
      <c r="L955" s="161"/>
      <c r="M955" s="161"/>
      <c r="N955" s="99"/>
      <c r="O955" s="99"/>
      <c r="P955" s="161"/>
      <c r="Q955" s="161"/>
      <c r="R955" s="161"/>
      <c r="S955" s="161"/>
      <c r="T955" s="161"/>
      <c r="U955" s="161"/>
      <c r="V955" s="161"/>
      <c r="W955" s="161"/>
      <c r="X955" s="161"/>
      <c r="Y955" s="161"/>
      <c r="Z955" s="99"/>
      <c r="AA955" s="99"/>
      <c r="AB955" s="99"/>
      <c r="AC955" s="99"/>
      <c r="AD955" s="99"/>
      <c r="AE955" s="99"/>
      <c r="AF955" s="99"/>
      <c r="AG955" s="99"/>
      <c r="AH955" s="99"/>
      <c r="AI955" s="99"/>
      <c r="AJ955" s="99"/>
      <c r="AK955" s="99"/>
      <c r="AL955" s="99"/>
      <c r="AM955" s="99"/>
      <c r="AN955" s="99"/>
      <c r="AO955" s="99"/>
      <c r="AP955" s="99"/>
      <c r="AQ955" s="99"/>
      <c r="AR955" s="99"/>
      <c r="AS955" s="99"/>
      <c r="AT955" s="99"/>
      <c r="AU955" s="99"/>
      <c r="AV955" s="99"/>
      <c r="AW955" s="99"/>
      <c r="AX955" s="99"/>
      <c r="AY955" s="99"/>
      <c r="AZ955" s="99"/>
      <c r="BA955" s="99"/>
    </row>
    <row r="956" spans="1:53" ht="15.75" customHeight="1" x14ac:dyDescent="0.25">
      <c r="A956" s="99"/>
      <c r="B956" s="100"/>
      <c r="C956" s="99"/>
      <c r="D956" s="99"/>
      <c r="E956" s="160"/>
      <c r="F956" s="99"/>
      <c r="G956" s="99"/>
      <c r="H956" s="99"/>
      <c r="I956" s="99"/>
      <c r="J956" s="161"/>
      <c r="K956" s="161"/>
      <c r="L956" s="161"/>
      <c r="M956" s="161"/>
      <c r="N956" s="99"/>
      <c r="O956" s="99"/>
      <c r="P956" s="161"/>
      <c r="Q956" s="161"/>
      <c r="R956" s="161"/>
      <c r="S956" s="161"/>
      <c r="T956" s="161"/>
      <c r="U956" s="161"/>
      <c r="V956" s="161"/>
      <c r="W956" s="161"/>
      <c r="X956" s="161"/>
      <c r="Y956" s="161"/>
      <c r="Z956" s="99"/>
      <c r="AA956" s="99"/>
      <c r="AB956" s="99"/>
      <c r="AC956" s="99"/>
      <c r="AD956" s="99"/>
      <c r="AE956" s="99"/>
      <c r="AF956" s="99"/>
      <c r="AG956" s="99"/>
      <c r="AH956" s="99"/>
      <c r="AI956" s="99"/>
      <c r="AJ956" s="99"/>
      <c r="AK956" s="99"/>
      <c r="AL956" s="99"/>
      <c r="AM956" s="99"/>
      <c r="AN956" s="99"/>
      <c r="AO956" s="99"/>
      <c r="AP956" s="99"/>
      <c r="AQ956" s="99"/>
      <c r="AR956" s="99"/>
      <c r="AS956" s="99"/>
      <c r="AT956" s="99"/>
      <c r="AU956" s="99"/>
      <c r="AV956" s="99"/>
      <c r="AW956" s="99"/>
      <c r="AX956" s="99"/>
      <c r="AY956" s="99"/>
      <c r="AZ956" s="99"/>
      <c r="BA956" s="99"/>
    </row>
    <row r="957" spans="1:53" ht="15.75" customHeight="1" x14ac:dyDescent="0.25">
      <c r="A957" s="99"/>
      <c r="B957" s="100"/>
      <c r="C957" s="99"/>
      <c r="D957" s="99"/>
      <c r="E957" s="160"/>
      <c r="F957" s="99"/>
      <c r="G957" s="99"/>
      <c r="H957" s="99"/>
      <c r="I957" s="99"/>
      <c r="J957" s="161"/>
      <c r="K957" s="161"/>
      <c r="L957" s="161"/>
      <c r="M957" s="161"/>
      <c r="N957" s="99"/>
      <c r="O957" s="99"/>
      <c r="P957" s="161"/>
      <c r="Q957" s="161"/>
      <c r="R957" s="161"/>
      <c r="S957" s="161"/>
      <c r="T957" s="161"/>
      <c r="U957" s="161"/>
      <c r="V957" s="161"/>
      <c r="W957" s="161"/>
      <c r="X957" s="161"/>
      <c r="Y957" s="161"/>
      <c r="Z957" s="99"/>
      <c r="AA957" s="99"/>
      <c r="AB957" s="99"/>
      <c r="AC957" s="99"/>
      <c r="AD957" s="99"/>
      <c r="AE957" s="99"/>
      <c r="AF957" s="99"/>
      <c r="AG957" s="99"/>
      <c r="AH957" s="99"/>
      <c r="AI957" s="99"/>
      <c r="AJ957" s="99"/>
      <c r="AK957" s="99"/>
      <c r="AL957" s="99"/>
      <c r="AM957" s="99"/>
      <c r="AN957" s="99"/>
      <c r="AO957" s="99"/>
      <c r="AP957" s="99"/>
      <c r="AQ957" s="99"/>
      <c r="AR957" s="99"/>
      <c r="AS957" s="99"/>
      <c r="AT957" s="99"/>
      <c r="AU957" s="99"/>
      <c r="AV957" s="99"/>
      <c r="AW957" s="99"/>
      <c r="AX957" s="99"/>
      <c r="AY957" s="99"/>
      <c r="AZ957" s="99"/>
      <c r="BA957" s="99"/>
    </row>
    <row r="958" spans="1:53" ht="15.75" customHeight="1" x14ac:dyDescent="0.25">
      <c r="A958" s="99"/>
      <c r="B958" s="100"/>
      <c r="C958" s="99"/>
      <c r="D958" s="99"/>
      <c r="E958" s="160"/>
      <c r="F958" s="99"/>
      <c r="G958" s="99"/>
      <c r="H958" s="99"/>
      <c r="I958" s="99"/>
      <c r="J958" s="161"/>
      <c r="K958" s="161"/>
      <c r="L958" s="161"/>
      <c r="M958" s="161"/>
      <c r="N958" s="99"/>
      <c r="O958" s="99"/>
      <c r="P958" s="161"/>
      <c r="Q958" s="161"/>
      <c r="R958" s="161"/>
      <c r="S958" s="161"/>
      <c r="T958" s="161"/>
      <c r="U958" s="161"/>
      <c r="V958" s="161"/>
      <c r="W958" s="161"/>
      <c r="X958" s="161"/>
      <c r="Y958" s="161"/>
      <c r="Z958" s="99"/>
      <c r="AA958" s="99"/>
      <c r="AB958" s="99"/>
      <c r="AC958" s="99"/>
      <c r="AD958" s="99"/>
      <c r="AE958" s="99"/>
      <c r="AF958" s="99"/>
      <c r="AG958" s="99"/>
      <c r="AH958" s="99"/>
      <c r="AI958" s="99"/>
      <c r="AJ958" s="99"/>
      <c r="AK958" s="99"/>
      <c r="AL958" s="99"/>
      <c r="AM958" s="99"/>
      <c r="AN958" s="99"/>
      <c r="AO958" s="99"/>
      <c r="AP958" s="99"/>
      <c r="AQ958" s="99"/>
      <c r="AR958" s="99"/>
      <c r="AS958" s="99"/>
      <c r="AT958" s="99"/>
      <c r="AU958" s="99"/>
      <c r="AV958" s="99"/>
      <c r="AW958" s="99"/>
      <c r="AX958" s="99"/>
      <c r="AY958" s="99"/>
      <c r="AZ958" s="99"/>
      <c r="BA958" s="99"/>
    </row>
    <row r="959" spans="1:53" ht="15.75" customHeight="1" x14ac:dyDescent="0.25">
      <c r="A959" s="99"/>
      <c r="B959" s="100"/>
      <c r="C959" s="99"/>
      <c r="D959" s="99"/>
      <c r="E959" s="160"/>
      <c r="F959" s="99"/>
      <c r="G959" s="99"/>
      <c r="H959" s="99"/>
      <c r="I959" s="99"/>
      <c r="J959" s="161"/>
      <c r="K959" s="161"/>
      <c r="L959" s="161"/>
      <c r="M959" s="161"/>
      <c r="N959" s="99"/>
      <c r="O959" s="99"/>
      <c r="P959" s="161"/>
      <c r="Q959" s="161"/>
      <c r="R959" s="161"/>
      <c r="S959" s="161"/>
      <c r="T959" s="161"/>
      <c r="U959" s="161"/>
      <c r="V959" s="161"/>
      <c r="W959" s="161"/>
      <c r="X959" s="161"/>
      <c r="Y959" s="161"/>
      <c r="Z959" s="99"/>
      <c r="AA959" s="99"/>
      <c r="AB959" s="99"/>
      <c r="AC959" s="99"/>
      <c r="AD959" s="99"/>
      <c r="AE959" s="99"/>
      <c r="AF959" s="99"/>
      <c r="AG959" s="99"/>
      <c r="AH959" s="99"/>
      <c r="AI959" s="99"/>
      <c r="AJ959" s="99"/>
      <c r="AK959" s="99"/>
      <c r="AL959" s="99"/>
      <c r="AM959" s="99"/>
      <c r="AN959" s="99"/>
      <c r="AO959" s="99"/>
      <c r="AP959" s="99"/>
      <c r="AQ959" s="99"/>
      <c r="AR959" s="99"/>
      <c r="AS959" s="99"/>
      <c r="AT959" s="99"/>
      <c r="AU959" s="99"/>
      <c r="AV959" s="99"/>
      <c r="AW959" s="99"/>
      <c r="AX959" s="99"/>
      <c r="AY959" s="99"/>
      <c r="AZ959" s="99"/>
      <c r="BA959" s="99"/>
    </row>
    <row r="960" spans="1:53" ht="15.75" customHeight="1" x14ac:dyDescent="0.25">
      <c r="A960" s="99"/>
      <c r="B960" s="100"/>
      <c r="C960" s="99"/>
      <c r="D960" s="99"/>
      <c r="E960" s="160"/>
      <c r="F960" s="99"/>
      <c r="G960" s="99"/>
      <c r="H960" s="99"/>
      <c r="I960" s="99"/>
      <c r="J960" s="161"/>
      <c r="K960" s="161"/>
      <c r="L960" s="161"/>
      <c r="M960" s="161"/>
      <c r="N960" s="99"/>
      <c r="O960" s="99"/>
      <c r="P960" s="161"/>
      <c r="Q960" s="161"/>
      <c r="R960" s="161"/>
      <c r="S960" s="161"/>
      <c r="T960" s="161"/>
      <c r="U960" s="161"/>
      <c r="V960" s="161"/>
      <c r="W960" s="161"/>
      <c r="X960" s="161"/>
      <c r="Y960" s="161"/>
      <c r="Z960" s="99"/>
      <c r="AA960" s="99"/>
      <c r="AB960" s="99"/>
      <c r="AC960" s="99"/>
      <c r="AD960" s="99"/>
      <c r="AE960" s="99"/>
      <c r="AF960" s="99"/>
      <c r="AG960" s="99"/>
      <c r="AH960" s="99"/>
      <c r="AI960" s="99"/>
      <c r="AJ960" s="99"/>
      <c r="AK960" s="99"/>
      <c r="AL960" s="99"/>
      <c r="AM960" s="99"/>
      <c r="AN960" s="99"/>
      <c r="AO960" s="99"/>
      <c r="AP960" s="99"/>
      <c r="AQ960" s="99"/>
      <c r="AR960" s="99"/>
      <c r="AS960" s="99"/>
      <c r="AT960" s="99"/>
      <c r="AU960" s="99"/>
      <c r="AV960" s="99"/>
      <c r="AW960" s="99"/>
      <c r="AX960" s="99"/>
      <c r="AY960" s="99"/>
      <c r="AZ960" s="99"/>
      <c r="BA960" s="99"/>
    </row>
    <row r="961" spans="1:53" ht="15.75" customHeight="1" x14ac:dyDescent="0.25">
      <c r="A961" s="99"/>
      <c r="B961" s="100"/>
      <c r="C961" s="99"/>
      <c r="D961" s="99"/>
      <c r="E961" s="160"/>
      <c r="F961" s="99"/>
      <c r="G961" s="99"/>
      <c r="H961" s="99"/>
      <c r="I961" s="99"/>
      <c r="J961" s="161"/>
      <c r="K961" s="161"/>
      <c r="L961" s="161"/>
      <c r="M961" s="161"/>
      <c r="N961" s="99"/>
      <c r="O961" s="99"/>
      <c r="P961" s="161"/>
      <c r="Q961" s="161"/>
      <c r="R961" s="161"/>
      <c r="S961" s="161"/>
      <c r="T961" s="161"/>
      <c r="U961" s="161"/>
      <c r="V961" s="161"/>
      <c r="W961" s="161"/>
      <c r="X961" s="161"/>
      <c r="Y961" s="161"/>
      <c r="Z961" s="99"/>
      <c r="AA961" s="99"/>
      <c r="AB961" s="99"/>
      <c r="AC961" s="99"/>
      <c r="AD961" s="99"/>
      <c r="AE961" s="99"/>
      <c r="AF961" s="99"/>
      <c r="AG961" s="99"/>
      <c r="AH961" s="99"/>
      <c r="AI961" s="99"/>
      <c r="AJ961" s="99"/>
      <c r="AK961" s="99"/>
      <c r="AL961" s="99"/>
      <c r="AM961" s="99"/>
      <c r="AN961" s="99"/>
      <c r="AO961" s="99"/>
      <c r="AP961" s="99"/>
      <c r="AQ961" s="99"/>
      <c r="AR961" s="99"/>
      <c r="AS961" s="99"/>
      <c r="AT961" s="99"/>
      <c r="AU961" s="99"/>
      <c r="AV961" s="99"/>
      <c r="AW961" s="99"/>
      <c r="AX961" s="99"/>
      <c r="AY961" s="99"/>
      <c r="AZ961" s="99"/>
      <c r="BA961" s="99"/>
    </row>
    <row r="962" spans="1:53" ht="15.75" customHeight="1" x14ac:dyDescent="0.25">
      <c r="A962" s="99"/>
      <c r="B962" s="100"/>
      <c r="C962" s="99"/>
      <c r="D962" s="99"/>
      <c r="E962" s="160"/>
      <c r="F962" s="99"/>
      <c r="G962" s="99"/>
      <c r="H962" s="99"/>
      <c r="I962" s="99"/>
      <c r="J962" s="161"/>
      <c r="K962" s="161"/>
      <c r="L962" s="161"/>
      <c r="M962" s="161"/>
      <c r="N962" s="99"/>
      <c r="O962" s="99"/>
      <c r="P962" s="161"/>
      <c r="Q962" s="161"/>
      <c r="R962" s="161"/>
      <c r="S962" s="161"/>
      <c r="T962" s="161"/>
      <c r="U962" s="161"/>
      <c r="V962" s="161"/>
      <c r="W962" s="161"/>
      <c r="X962" s="161"/>
      <c r="Y962" s="161"/>
      <c r="Z962" s="99"/>
      <c r="AA962" s="99"/>
      <c r="AB962" s="99"/>
      <c r="AC962" s="99"/>
      <c r="AD962" s="99"/>
      <c r="AE962" s="99"/>
      <c r="AF962" s="99"/>
      <c r="AG962" s="99"/>
      <c r="AH962" s="99"/>
      <c r="AI962" s="99"/>
      <c r="AJ962" s="99"/>
      <c r="AK962" s="99"/>
      <c r="AL962" s="99"/>
      <c r="AM962" s="99"/>
      <c r="AN962" s="99"/>
      <c r="AO962" s="99"/>
      <c r="AP962" s="99"/>
      <c r="AQ962" s="99"/>
      <c r="AR962" s="99"/>
      <c r="AS962" s="99"/>
      <c r="AT962" s="99"/>
      <c r="AU962" s="99"/>
      <c r="AV962" s="99"/>
      <c r="AW962" s="99"/>
      <c r="AX962" s="99"/>
      <c r="AY962" s="99"/>
      <c r="AZ962" s="99"/>
      <c r="BA962" s="99"/>
    </row>
    <row r="963" spans="1:53" ht="15.75" customHeight="1" x14ac:dyDescent="0.25">
      <c r="A963" s="99"/>
      <c r="B963" s="100"/>
      <c r="C963" s="99"/>
      <c r="D963" s="99"/>
      <c r="E963" s="160"/>
      <c r="F963" s="99"/>
      <c r="G963" s="99"/>
      <c r="H963" s="99"/>
      <c r="I963" s="99"/>
      <c r="J963" s="161"/>
      <c r="K963" s="161"/>
      <c r="L963" s="161"/>
      <c r="M963" s="161"/>
      <c r="N963" s="99"/>
      <c r="O963" s="99"/>
      <c r="P963" s="161"/>
      <c r="Q963" s="161"/>
      <c r="R963" s="161"/>
      <c r="S963" s="161"/>
      <c r="T963" s="161"/>
      <c r="U963" s="161"/>
      <c r="V963" s="161"/>
      <c r="W963" s="161"/>
      <c r="X963" s="161"/>
      <c r="Y963" s="161"/>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row>
    <row r="964" spans="1:53" ht="15.75" customHeight="1" x14ac:dyDescent="0.25">
      <c r="A964" s="99"/>
      <c r="B964" s="100"/>
      <c r="C964" s="99"/>
      <c r="D964" s="99"/>
      <c r="E964" s="160"/>
      <c r="F964" s="99"/>
      <c r="G964" s="99"/>
      <c r="H964" s="99"/>
      <c r="I964" s="99"/>
      <c r="J964" s="161"/>
      <c r="K964" s="161"/>
      <c r="L964" s="161"/>
      <c r="M964" s="161"/>
      <c r="N964" s="99"/>
      <c r="O964" s="99"/>
      <c r="P964" s="161"/>
      <c r="Q964" s="161"/>
      <c r="R964" s="161"/>
      <c r="S964" s="161"/>
      <c r="T964" s="161"/>
      <c r="U964" s="161"/>
      <c r="V964" s="161"/>
      <c r="W964" s="161"/>
      <c r="X964" s="161"/>
      <c r="Y964" s="161"/>
      <c r="Z964" s="99"/>
      <c r="AA964" s="99"/>
      <c r="AB964" s="99"/>
      <c r="AC964" s="99"/>
      <c r="AD964" s="99"/>
      <c r="AE964" s="99"/>
      <c r="AF964" s="99"/>
      <c r="AG964" s="99"/>
      <c r="AH964" s="99"/>
      <c r="AI964" s="99"/>
      <c r="AJ964" s="99"/>
      <c r="AK964" s="99"/>
      <c r="AL964" s="99"/>
      <c r="AM964" s="99"/>
      <c r="AN964" s="99"/>
      <c r="AO964" s="99"/>
      <c r="AP964" s="99"/>
      <c r="AQ964" s="99"/>
      <c r="AR964" s="99"/>
      <c r="AS964" s="99"/>
      <c r="AT964" s="99"/>
      <c r="AU964" s="99"/>
      <c r="AV964" s="99"/>
      <c r="AW964" s="99"/>
      <c r="AX964" s="99"/>
      <c r="AY964" s="99"/>
      <c r="AZ964" s="99"/>
      <c r="BA964" s="99"/>
    </row>
    <row r="965" spans="1:53" ht="15.75" customHeight="1" x14ac:dyDescent="0.25">
      <c r="A965" s="99"/>
      <c r="B965" s="100"/>
      <c r="C965" s="99"/>
      <c r="D965" s="99"/>
      <c r="E965" s="160"/>
      <c r="F965" s="99"/>
      <c r="G965" s="99"/>
      <c r="H965" s="99"/>
      <c r="I965" s="99"/>
      <c r="J965" s="161"/>
      <c r="K965" s="161"/>
      <c r="L965" s="161"/>
      <c r="M965" s="161"/>
      <c r="N965" s="99"/>
      <c r="O965" s="99"/>
      <c r="P965" s="161"/>
      <c r="Q965" s="161"/>
      <c r="R965" s="161"/>
      <c r="S965" s="161"/>
      <c r="T965" s="161"/>
      <c r="U965" s="161"/>
      <c r="V965" s="161"/>
      <c r="W965" s="161"/>
      <c r="X965" s="161"/>
      <c r="Y965" s="161"/>
      <c r="Z965" s="99"/>
      <c r="AA965" s="99"/>
      <c r="AB965" s="99"/>
      <c r="AC965" s="99"/>
      <c r="AD965" s="99"/>
      <c r="AE965" s="99"/>
      <c r="AF965" s="99"/>
      <c r="AG965" s="99"/>
      <c r="AH965" s="99"/>
      <c r="AI965" s="99"/>
      <c r="AJ965" s="99"/>
      <c r="AK965" s="99"/>
      <c r="AL965" s="99"/>
      <c r="AM965" s="99"/>
      <c r="AN965" s="99"/>
      <c r="AO965" s="99"/>
      <c r="AP965" s="99"/>
      <c r="AQ965" s="99"/>
      <c r="AR965" s="99"/>
      <c r="AS965" s="99"/>
      <c r="AT965" s="99"/>
      <c r="AU965" s="99"/>
      <c r="AV965" s="99"/>
      <c r="AW965" s="99"/>
      <c r="AX965" s="99"/>
      <c r="AY965" s="99"/>
      <c r="AZ965" s="99"/>
      <c r="BA965" s="99"/>
    </row>
    <row r="966" spans="1:53" ht="15.75" customHeight="1" x14ac:dyDescent="0.25">
      <c r="A966" s="99"/>
      <c r="B966" s="100"/>
      <c r="C966" s="99"/>
      <c r="D966" s="99"/>
      <c r="E966" s="160"/>
      <c r="F966" s="99"/>
      <c r="G966" s="99"/>
      <c r="H966" s="99"/>
      <c r="I966" s="99"/>
      <c r="J966" s="161"/>
      <c r="K966" s="161"/>
      <c r="L966" s="161"/>
      <c r="M966" s="161"/>
      <c r="N966" s="99"/>
      <c r="O966" s="99"/>
      <c r="P966" s="161"/>
      <c r="Q966" s="161"/>
      <c r="R966" s="161"/>
      <c r="S966" s="161"/>
      <c r="T966" s="161"/>
      <c r="U966" s="161"/>
      <c r="V966" s="161"/>
      <c r="W966" s="161"/>
      <c r="X966" s="161"/>
      <c r="Y966" s="161"/>
      <c r="Z966" s="99"/>
      <c r="AA966" s="99"/>
      <c r="AB966" s="99"/>
      <c r="AC966" s="99"/>
      <c r="AD966" s="99"/>
      <c r="AE966" s="99"/>
      <c r="AF966" s="99"/>
      <c r="AG966" s="99"/>
      <c r="AH966" s="99"/>
      <c r="AI966" s="99"/>
      <c r="AJ966" s="99"/>
      <c r="AK966" s="99"/>
      <c r="AL966" s="99"/>
      <c r="AM966" s="99"/>
      <c r="AN966" s="99"/>
      <c r="AO966" s="99"/>
      <c r="AP966" s="99"/>
      <c r="AQ966" s="99"/>
      <c r="AR966" s="99"/>
      <c r="AS966" s="99"/>
      <c r="AT966" s="99"/>
      <c r="AU966" s="99"/>
      <c r="AV966" s="99"/>
      <c r="AW966" s="99"/>
      <c r="AX966" s="99"/>
      <c r="AY966" s="99"/>
      <c r="AZ966" s="99"/>
      <c r="BA966" s="99"/>
    </row>
    <row r="967" spans="1:53" ht="15.75" customHeight="1" x14ac:dyDescent="0.25">
      <c r="A967" s="99"/>
      <c r="B967" s="100"/>
      <c r="C967" s="99"/>
      <c r="D967" s="99"/>
      <c r="E967" s="160"/>
      <c r="F967" s="99"/>
      <c r="G967" s="99"/>
      <c r="H967" s="99"/>
      <c r="I967" s="99"/>
      <c r="J967" s="161"/>
      <c r="K967" s="161"/>
      <c r="L967" s="161"/>
      <c r="M967" s="161"/>
      <c r="N967" s="99"/>
      <c r="O967" s="99"/>
      <c r="P967" s="161"/>
      <c r="Q967" s="161"/>
      <c r="R967" s="161"/>
      <c r="S967" s="161"/>
      <c r="T967" s="161"/>
      <c r="U967" s="161"/>
      <c r="V967" s="161"/>
      <c r="W967" s="161"/>
      <c r="X967" s="161"/>
      <c r="Y967" s="161"/>
      <c r="Z967" s="99"/>
      <c r="AA967" s="99"/>
      <c r="AB967" s="99"/>
      <c r="AC967" s="99"/>
      <c r="AD967" s="99"/>
      <c r="AE967" s="99"/>
      <c r="AF967" s="99"/>
      <c r="AG967" s="99"/>
      <c r="AH967" s="99"/>
      <c r="AI967" s="99"/>
      <c r="AJ967" s="99"/>
      <c r="AK967" s="99"/>
      <c r="AL967" s="99"/>
      <c r="AM967" s="99"/>
      <c r="AN967" s="99"/>
      <c r="AO967" s="99"/>
      <c r="AP967" s="99"/>
      <c r="AQ967" s="99"/>
      <c r="AR967" s="99"/>
      <c r="AS967" s="99"/>
      <c r="AT967" s="99"/>
      <c r="AU967" s="99"/>
      <c r="AV967" s="99"/>
      <c r="AW967" s="99"/>
      <c r="AX967" s="99"/>
      <c r="AY967" s="99"/>
      <c r="AZ967" s="99"/>
      <c r="BA967" s="99"/>
    </row>
    <row r="968" spans="1:53" ht="15.75" customHeight="1" x14ac:dyDescent="0.25">
      <c r="A968" s="99"/>
      <c r="B968" s="100"/>
      <c r="C968" s="99"/>
      <c r="D968" s="99"/>
      <c r="E968" s="160"/>
      <c r="F968" s="99"/>
      <c r="G968" s="99"/>
      <c r="H968" s="99"/>
      <c r="I968" s="99"/>
      <c r="J968" s="161"/>
      <c r="K968" s="161"/>
      <c r="L968" s="161"/>
      <c r="M968" s="161"/>
      <c r="N968" s="99"/>
      <c r="O968" s="99"/>
      <c r="P968" s="161"/>
      <c r="Q968" s="161"/>
      <c r="R968" s="161"/>
      <c r="S968" s="161"/>
      <c r="T968" s="161"/>
      <c r="U968" s="161"/>
      <c r="V968" s="161"/>
      <c r="W968" s="161"/>
      <c r="X968" s="161"/>
      <c r="Y968" s="161"/>
      <c r="Z968" s="99"/>
      <c r="AA968" s="99"/>
      <c r="AB968" s="99"/>
      <c r="AC968" s="99"/>
      <c r="AD968" s="99"/>
      <c r="AE968" s="99"/>
      <c r="AF968" s="99"/>
      <c r="AG968" s="99"/>
      <c r="AH968" s="99"/>
      <c r="AI968" s="99"/>
      <c r="AJ968" s="99"/>
      <c r="AK968" s="99"/>
      <c r="AL968" s="99"/>
      <c r="AM968" s="99"/>
      <c r="AN968" s="99"/>
      <c r="AO968" s="99"/>
      <c r="AP968" s="99"/>
      <c r="AQ968" s="99"/>
      <c r="AR968" s="99"/>
      <c r="AS968" s="99"/>
      <c r="AT968" s="99"/>
      <c r="AU968" s="99"/>
      <c r="AV968" s="99"/>
      <c r="AW968" s="99"/>
      <c r="AX968" s="99"/>
      <c r="AY968" s="99"/>
      <c r="AZ968" s="99"/>
      <c r="BA968" s="99"/>
    </row>
    <row r="969" spans="1:53" ht="15.75" customHeight="1" x14ac:dyDescent="0.25">
      <c r="A969" s="99"/>
      <c r="B969" s="100"/>
      <c r="C969" s="99"/>
      <c r="D969" s="99"/>
      <c r="E969" s="160"/>
      <c r="F969" s="99"/>
      <c r="G969" s="99"/>
      <c r="H969" s="99"/>
      <c r="I969" s="99"/>
      <c r="J969" s="161"/>
      <c r="K969" s="161"/>
      <c r="L969" s="161"/>
      <c r="M969" s="161"/>
      <c r="N969" s="99"/>
      <c r="O969" s="99"/>
      <c r="P969" s="161"/>
      <c r="Q969" s="161"/>
      <c r="R969" s="161"/>
      <c r="S969" s="161"/>
      <c r="T969" s="161"/>
      <c r="U969" s="161"/>
      <c r="V969" s="161"/>
      <c r="W969" s="161"/>
      <c r="X969" s="161"/>
      <c r="Y969" s="161"/>
      <c r="Z969" s="99"/>
      <c r="AA969" s="99"/>
      <c r="AB969" s="99"/>
      <c r="AC969" s="99"/>
      <c r="AD969" s="99"/>
      <c r="AE969" s="99"/>
      <c r="AF969" s="99"/>
      <c r="AG969" s="99"/>
      <c r="AH969" s="99"/>
      <c r="AI969" s="99"/>
      <c r="AJ969" s="99"/>
      <c r="AK969" s="99"/>
      <c r="AL969" s="99"/>
      <c r="AM969" s="99"/>
      <c r="AN969" s="99"/>
      <c r="AO969" s="99"/>
      <c r="AP969" s="99"/>
      <c r="AQ969" s="99"/>
      <c r="AR969" s="99"/>
      <c r="AS969" s="99"/>
      <c r="AT969" s="99"/>
      <c r="AU969" s="99"/>
      <c r="AV969" s="99"/>
      <c r="AW969" s="99"/>
      <c r="AX969" s="99"/>
      <c r="AY969" s="99"/>
      <c r="AZ969" s="99"/>
      <c r="BA969" s="99"/>
    </row>
    <row r="970" spans="1:53" ht="15.75" customHeight="1" x14ac:dyDescent="0.25">
      <c r="A970" s="99"/>
      <c r="B970" s="100"/>
      <c r="C970" s="99"/>
      <c r="D970" s="99"/>
      <c r="E970" s="160"/>
      <c r="F970" s="99"/>
      <c r="G970" s="99"/>
      <c r="H970" s="99"/>
      <c r="I970" s="99"/>
      <c r="J970" s="161"/>
      <c r="K970" s="161"/>
      <c r="L970" s="161"/>
      <c r="M970" s="161"/>
      <c r="N970" s="99"/>
      <c r="O970" s="99"/>
      <c r="P970" s="161"/>
      <c r="Q970" s="161"/>
      <c r="R970" s="161"/>
      <c r="S970" s="161"/>
      <c r="T970" s="161"/>
      <c r="U970" s="161"/>
      <c r="V970" s="161"/>
      <c r="W970" s="161"/>
      <c r="X970" s="161"/>
      <c r="Y970" s="161"/>
      <c r="Z970" s="99"/>
      <c r="AA970" s="99"/>
      <c r="AB970" s="99"/>
      <c r="AC970" s="99"/>
      <c r="AD970" s="99"/>
      <c r="AE970" s="99"/>
      <c r="AF970" s="99"/>
      <c r="AG970" s="99"/>
      <c r="AH970" s="99"/>
      <c r="AI970" s="99"/>
      <c r="AJ970" s="99"/>
      <c r="AK970" s="99"/>
      <c r="AL970" s="99"/>
      <c r="AM970" s="99"/>
      <c r="AN970" s="99"/>
      <c r="AO970" s="99"/>
      <c r="AP970" s="99"/>
      <c r="AQ970" s="99"/>
      <c r="AR970" s="99"/>
      <c r="AS970" s="99"/>
      <c r="AT970" s="99"/>
      <c r="AU970" s="99"/>
      <c r="AV970" s="99"/>
      <c r="AW970" s="99"/>
      <c r="AX970" s="99"/>
      <c r="AY970" s="99"/>
      <c r="AZ970" s="99"/>
      <c r="BA970" s="99"/>
    </row>
    <row r="971" spans="1:53" ht="15.75" customHeight="1" x14ac:dyDescent="0.25">
      <c r="A971" s="99"/>
      <c r="B971" s="100"/>
      <c r="C971" s="99"/>
      <c r="D971" s="99"/>
      <c r="E971" s="160"/>
      <c r="F971" s="99"/>
      <c r="G971" s="99"/>
      <c r="H971" s="99"/>
      <c r="I971" s="99"/>
      <c r="J971" s="161"/>
      <c r="K971" s="161"/>
      <c r="L971" s="161"/>
      <c r="M971" s="161"/>
      <c r="N971" s="99"/>
      <c r="O971" s="99"/>
      <c r="P971" s="161"/>
      <c r="Q971" s="161"/>
      <c r="R971" s="161"/>
      <c r="S971" s="161"/>
      <c r="T971" s="161"/>
      <c r="U971" s="161"/>
      <c r="V971" s="161"/>
      <c r="W971" s="161"/>
      <c r="X971" s="161"/>
      <c r="Y971" s="161"/>
      <c r="Z971" s="99"/>
      <c r="AA971" s="99"/>
      <c r="AB971" s="99"/>
      <c r="AC971" s="99"/>
      <c r="AD971" s="99"/>
      <c r="AE971" s="99"/>
      <c r="AF971" s="99"/>
      <c r="AG971" s="99"/>
      <c r="AH971" s="99"/>
      <c r="AI971" s="99"/>
      <c r="AJ971" s="99"/>
      <c r="AK971" s="99"/>
      <c r="AL971" s="99"/>
      <c r="AM971" s="99"/>
      <c r="AN971" s="99"/>
      <c r="AO971" s="99"/>
      <c r="AP971" s="99"/>
      <c r="AQ971" s="99"/>
      <c r="AR971" s="99"/>
      <c r="AS971" s="99"/>
      <c r="AT971" s="99"/>
      <c r="AU971" s="99"/>
      <c r="AV971" s="99"/>
      <c r="AW971" s="99"/>
      <c r="AX971" s="99"/>
      <c r="AY971" s="99"/>
      <c r="AZ971" s="99"/>
      <c r="BA971" s="99"/>
    </row>
    <row r="972" spans="1:53" ht="15.75" customHeight="1" x14ac:dyDescent="0.25">
      <c r="A972" s="99"/>
      <c r="B972" s="100"/>
      <c r="C972" s="99"/>
      <c r="D972" s="99"/>
      <c r="E972" s="160"/>
      <c r="F972" s="99"/>
      <c r="G972" s="99"/>
      <c r="H972" s="99"/>
      <c r="I972" s="99"/>
      <c r="J972" s="161"/>
      <c r="K972" s="161"/>
      <c r="L972" s="161"/>
      <c r="M972" s="161"/>
      <c r="N972" s="99"/>
      <c r="O972" s="99"/>
      <c r="P972" s="161"/>
      <c r="Q972" s="161"/>
      <c r="R972" s="161"/>
      <c r="S972" s="161"/>
      <c r="T972" s="161"/>
      <c r="U972" s="161"/>
      <c r="V972" s="161"/>
      <c r="W972" s="161"/>
      <c r="X972" s="161"/>
      <c r="Y972" s="161"/>
      <c r="Z972" s="99"/>
      <c r="AA972" s="99"/>
      <c r="AB972" s="99"/>
      <c r="AC972" s="99"/>
      <c r="AD972" s="99"/>
      <c r="AE972" s="99"/>
      <c r="AF972" s="99"/>
      <c r="AG972" s="99"/>
      <c r="AH972" s="99"/>
      <c r="AI972" s="99"/>
      <c r="AJ972" s="99"/>
      <c r="AK972" s="99"/>
      <c r="AL972" s="99"/>
      <c r="AM972" s="99"/>
      <c r="AN972" s="99"/>
      <c r="AO972" s="99"/>
      <c r="AP972" s="99"/>
      <c r="AQ972" s="99"/>
      <c r="AR972" s="99"/>
      <c r="AS972" s="99"/>
      <c r="AT972" s="99"/>
      <c r="AU972" s="99"/>
      <c r="AV972" s="99"/>
      <c r="AW972" s="99"/>
      <c r="AX972" s="99"/>
      <c r="AY972" s="99"/>
      <c r="AZ972" s="99"/>
      <c r="BA972" s="99"/>
    </row>
    <row r="973" spans="1:53" ht="15.75" customHeight="1" x14ac:dyDescent="0.25">
      <c r="A973" s="99"/>
      <c r="B973" s="100"/>
      <c r="C973" s="99"/>
      <c r="D973" s="99"/>
      <c r="E973" s="160"/>
      <c r="F973" s="99"/>
      <c r="G973" s="99"/>
      <c r="H973" s="99"/>
      <c r="I973" s="99"/>
      <c r="J973" s="161"/>
      <c r="K973" s="161"/>
      <c r="L973" s="161"/>
      <c r="M973" s="161"/>
      <c r="N973" s="99"/>
      <c r="O973" s="99"/>
      <c r="P973" s="161"/>
      <c r="Q973" s="161"/>
      <c r="R973" s="161"/>
      <c r="S973" s="161"/>
      <c r="T973" s="161"/>
      <c r="U973" s="161"/>
      <c r="V973" s="161"/>
      <c r="W973" s="161"/>
      <c r="X973" s="161"/>
      <c r="Y973" s="161"/>
      <c r="Z973" s="99"/>
      <c r="AA973" s="99"/>
      <c r="AB973" s="99"/>
      <c r="AC973" s="99"/>
      <c r="AD973" s="99"/>
      <c r="AE973" s="99"/>
      <c r="AF973" s="99"/>
      <c r="AG973" s="99"/>
      <c r="AH973" s="99"/>
      <c r="AI973" s="99"/>
      <c r="AJ973" s="99"/>
      <c r="AK973" s="99"/>
      <c r="AL973" s="99"/>
      <c r="AM973" s="99"/>
      <c r="AN973" s="99"/>
      <c r="AO973" s="99"/>
      <c r="AP973" s="99"/>
      <c r="AQ973" s="99"/>
      <c r="AR973" s="99"/>
      <c r="AS973" s="99"/>
      <c r="AT973" s="99"/>
      <c r="AU973" s="99"/>
      <c r="AV973" s="99"/>
      <c r="AW973" s="99"/>
      <c r="AX973" s="99"/>
      <c r="AY973" s="99"/>
      <c r="AZ973" s="99"/>
      <c r="BA973" s="99"/>
    </row>
    <row r="974" spans="1:53" ht="15.75" customHeight="1" x14ac:dyDescent="0.25">
      <c r="A974" s="99"/>
      <c r="B974" s="100"/>
      <c r="C974" s="99"/>
      <c r="D974" s="99"/>
      <c r="E974" s="160"/>
      <c r="F974" s="99"/>
      <c r="G974" s="99"/>
      <c r="H974" s="99"/>
      <c r="I974" s="99"/>
      <c r="J974" s="161"/>
      <c r="K974" s="161"/>
      <c r="L974" s="161"/>
      <c r="M974" s="161"/>
      <c r="N974" s="99"/>
      <c r="O974" s="99"/>
      <c r="P974" s="161"/>
      <c r="Q974" s="161"/>
      <c r="R974" s="161"/>
      <c r="S974" s="161"/>
      <c r="T974" s="161"/>
      <c r="U974" s="161"/>
      <c r="V974" s="161"/>
      <c r="W974" s="161"/>
      <c r="X974" s="161"/>
      <c r="Y974" s="161"/>
      <c r="Z974" s="99"/>
      <c r="AA974" s="99"/>
      <c r="AB974" s="99"/>
      <c r="AC974" s="99"/>
      <c r="AD974" s="99"/>
      <c r="AE974" s="99"/>
      <c r="AF974" s="99"/>
      <c r="AG974" s="99"/>
      <c r="AH974" s="99"/>
      <c r="AI974" s="99"/>
      <c r="AJ974" s="99"/>
      <c r="AK974" s="99"/>
      <c r="AL974" s="99"/>
      <c r="AM974" s="99"/>
      <c r="AN974" s="99"/>
      <c r="AO974" s="99"/>
      <c r="AP974" s="99"/>
      <c r="AQ974" s="99"/>
      <c r="AR974" s="99"/>
      <c r="AS974" s="99"/>
      <c r="AT974" s="99"/>
      <c r="AU974" s="99"/>
      <c r="AV974" s="99"/>
      <c r="AW974" s="99"/>
      <c r="AX974" s="99"/>
      <c r="AY974" s="99"/>
      <c r="AZ974" s="99"/>
      <c r="BA974" s="99"/>
    </row>
    <row r="975" spans="1:53" ht="15.75" customHeight="1" x14ac:dyDescent="0.25">
      <c r="A975" s="99"/>
      <c r="B975" s="100"/>
      <c r="C975" s="99"/>
      <c r="D975" s="99"/>
      <c r="E975" s="160"/>
      <c r="F975" s="99"/>
      <c r="G975" s="99"/>
      <c r="H975" s="99"/>
      <c r="I975" s="99"/>
      <c r="J975" s="161"/>
      <c r="K975" s="161"/>
      <c r="L975" s="161"/>
      <c r="M975" s="161"/>
      <c r="N975" s="99"/>
      <c r="O975" s="99"/>
      <c r="P975" s="161"/>
      <c r="Q975" s="161"/>
      <c r="R975" s="161"/>
      <c r="S975" s="161"/>
      <c r="T975" s="161"/>
      <c r="U975" s="161"/>
      <c r="V975" s="161"/>
      <c r="W975" s="161"/>
      <c r="X975" s="161"/>
      <c r="Y975" s="161"/>
      <c r="Z975" s="99"/>
      <c r="AA975" s="99"/>
      <c r="AB975" s="99"/>
      <c r="AC975" s="99"/>
      <c r="AD975" s="99"/>
      <c r="AE975" s="99"/>
      <c r="AF975" s="99"/>
      <c r="AG975" s="99"/>
      <c r="AH975" s="99"/>
      <c r="AI975" s="99"/>
      <c r="AJ975" s="99"/>
      <c r="AK975" s="99"/>
      <c r="AL975" s="99"/>
      <c r="AM975" s="99"/>
      <c r="AN975" s="99"/>
      <c r="AO975" s="99"/>
      <c r="AP975" s="99"/>
      <c r="AQ975" s="99"/>
      <c r="AR975" s="99"/>
      <c r="AS975" s="99"/>
      <c r="AT975" s="99"/>
      <c r="AU975" s="99"/>
      <c r="AV975" s="99"/>
      <c r="AW975" s="99"/>
      <c r="AX975" s="99"/>
      <c r="AY975" s="99"/>
      <c r="AZ975" s="99"/>
      <c r="BA975" s="99"/>
    </row>
    <row r="976" spans="1:53" ht="15.75" customHeight="1" x14ac:dyDescent="0.25">
      <c r="A976" s="99"/>
      <c r="B976" s="100"/>
      <c r="C976" s="99"/>
      <c r="D976" s="99"/>
      <c r="E976" s="160"/>
      <c r="F976" s="99"/>
      <c r="G976" s="99"/>
      <c r="H976" s="99"/>
      <c r="I976" s="99"/>
      <c r="J976" s="161"/>
      <c r="K976" s="161"/>
      <c r="L976" s="161"/>
      <c r="M976" s="161"/>
      <c r="N976" s="99"/>
      <c r="O976" s="99"/>
      <c r="P976" s="161"/>
      <c r="Q976" s="161"/>
      <c r="R976" s="161"/>
      <c r="S976" s="161"/>
      <c r="T976" s="161"/>
      <c r="U976" s="161"/>
      <c r="V976" s="161"/>
      <c r="W976" s="161"/>
      <c r="X976" s="161"/>
      <c r="Y976" s="161"/>
      <c r="Z976" s="99"/>
      <c r="AA976" s="99"/>
      <c r="AB976" s="99"/>
      <c r="AC976" s="99"/>
      <c r="AD976" s="99"/>
      <c r="AE976" s="99"/>
      <c r="AF976" s="99"/>
      <c r="AG976" s="99"/>
      <c r="AH976" s="99"/>
      <c r="AI976" s="99"/>
      <c r="AJ976" s="99"/>
      <c r="AK976" s="99"/>
      <c r="AL976" s="99"/>
      <c r="AM976" s="99"/>
      <c r="AN976" s="99"/>
      <c r="AO976" s="99"/>
      <c r="AP976" s="99"/>
      <c r="AQ976" s="99"/>
      <c r="AR976" s="99"/>
      <c r="AS976" s="99"/>
      <c r="AT976" s="99"/>
      <c r="AU976" s="99"/>
      <c r="AV976" s="99"/>
      <c r="AW976" s="99"/>
      <c r="AX976" s="99"/>
      <c r="AY976" s="99"/>
      <c r="AZ976" s="99"/>
      <c r="BA976" s="99"/>
    </row>
    <row r="977" spans="1:53" ht="15.75" customHeight="1" x14ac:dyDescent="0.25">
      <c r="A977" s="99"/>
      <c r="B977" s="100"/>
      <c r="C977" s="99"/>
      <c r="D977" s="99"/>
      <c r="E977" s="160"/>
      <c r="F977" s="99"/>
      <c r="G977" s="99"/>
      <c r="H977" s="99"/>
      <c r="I977" s="99"/>
      <c r="J977" s="161"/>
      <c r="K977" s="161"/>
      <c r="L977" s="161"/>
      <c r="M977" s="161"/>
      <c r="N977" s="99"/>
      <c r="O977" s="99"/>
      <c r="P977" s="161"/>
      <c r="Q977" s="161"/>
      <c r="R977" s="161"/>
      <c r="S977" s="161"/>
      <c r="T977" s="161"/>
      <c r="U977" s="161"/>
      <c r="V977" s="161"/>
      <c r="W977" s="161"/>
      <c r="X977" s="161"/>
      <c r="Y977" s="161"/>
      <c r="Z977" s="99"/>
      <c r="AA977" s="99"/>
      <c r="AB977" s="99"/>
      <c r="AC977" s="99"/>
      <c r="AD977" s="99"/>
      <c r="AE977" s="99"/>
      <c r="AF977" s="99"/>
      <c r="AG977" s="99"/>
      <c r="AH977" s="99"/>
      <c r="AI977" s="99"/>
      <c r="AJ977" s="99"/>
      <c r="AK977" s="99"/>
      <c r="AL977" s="99"/>
      <c r="AM977" s="99"/>
      <c r="AN977" s="99"/>
      <c r="AO977" s="99"/>
      <c r="AP977" s="99"/>
      <c r="AQ977" s="99"/>
      <c r="AR977" s="99"/>
      <c r="AS977" s="99"/>
      <c r="AT977" s="99"/>
      <c r="AU977" s="99"/>
      <c r="AV977" s="99"/>
      <c r="AW977" s="99"/>
      <c r="AX977" s="99"/>
      <c r="AY977" s="99"/>
      <c r="AZ977" s="99"/>
      <c r="BA977" s="99"/>
    </row>
    <row r="978" spans="1:53" ht="15.75" customHeight="1" x14ac:dyDescent="0.25">
      <c r="A978" s="99"/>
      <c r="B978" s="100"/>
      <c r="C978" s="99"/>
      <c r="D978" s="99"/>
      <c r="E978" s="160"/>
      <c r="F978" s="99"/>
      <c r="G978" s="99"/>
      <c r="H978" s="99"/>
      <c r="I978" s="99"/>
      <c r="J978" s="161"/>
      <c r="K978" s="161"/>
      <c r="L978" s="161"/>
      <c r="M978" s="161"/>
      <c r="N978" s="99"/>
      <c r="O978" s="99"/>
      <c r="P978" s="161"/>
      <c r="Q978" s="161"/>
      <c r="R978" s="161"/>
      <c r="S978" s="161"/>
      <c r="T978" s="161"/>
      <c r="U978" s="161"/>
      <c r="V978" s="161"/>
      <c r="W978" s="161"/>
      <c r="X978" s="161"/>
      <c r="Y978" s="161"/>
      <c r="Z978" s="99"/>
      <c r="AA978" s="99"/>
      <c r="AB978" s="99"/>
      <c r="AC978" s="99"/>
      <c r="AD978" s="99"/>
      <c r="AE978" s="99"/>
      <c r="AF978" s="99"/>
      <c r="AG978" s="99"/>
      <c r="AH978" s="99"/>
      <c r="AI978" s="99"/>
      <c r="AJ978" s="99"/>
      <c r="AK978" s="99"/>
      <c r="AL978" s="99"/>
      <c r="AM978" s="99"/>
      <c r="AN978" s="99"/>
      <c r="AO978" s="99"/>
      <c r="AP978" s="99"/>
      <c r="AQ978" s="99"/>
      <c r="AR978" s="99"/>
      <c r="AS978" s="99"/>
      <c r="AT978" s="99"/>
      <c r="AU978" s="99"/>
      <c r="AV978" s="99"/>
      <c r="AW978" s="99"/>
      <c r="AX978" s="99"/>
      <c r="AY978" s="99"/>
      <c r="AZ978" s="99"/>
      <c r="BA978" s="99"/>
    </row>
    <row r="979" spans="1:53" ht="15.75" customHeight="1" x14ac:dyDescent="0.25">
      <c r="A979" s="99"/>
      <c r="B979" s="100"/>
      <c r="C979" s="99"/>
      <c r="D979" s="99"/>
      <c r="E979" s="160"/>
      <c r="F979" s="99"/>
      <c r="G979" s="99"/>
      <c r="H979" s="99"/>
      <c r="I979" s="99"/>
      <c r="J979" s="161"/>
      <c r="K979" s="161"/>
      <c r="L979" s="161"/>
      <c r="M979" s="161"/>
      <c r="N979" s="99"/>
      <c r="O979" s="99"/>
      <c r="P979" s="161"/>
      <c r="Q979" s="161"/>
      <c r="R979" s="161"/>
      <c r="S979" s="161"/>
      <c r="T979" s="161"/>
      <c r="U979" s="161"/>
      <c r="V979" s="161"/>
      <c r="W979" s="161"/>
      <c r="X979" s="161"/>
      <c r="Y979" s="161"/>
      <c r="Z979" s="99"/>
      <c r="AA979" s="99"/>
      <c r="AB979" s="99"/>
      <c r="AC979" s="99"/>
      <c r="AD979" s="99"/>
      <c r="AE979" s="99"/>
      <c r="AF979" s="99"/>
      <c r="AG979" s="99"/>
      <c r="AH979" s="99"/>
      <c r="AI979" s="99"/>
      <c r="AJ979" s="99"/>
      <c r="AK979" s="99"/>
      <c r="AL979" s="99"/>
      <c r="AM979" s="99"/>
      <c r="AN979" s="99"/>
      <c r="AO979" s="99"/>
      <c r="AP979" s="99"/>
      <c r="AQ979" s="99"/>
      <c r="AR979" s="99"/>
      <c r="AS979" s="99"/>
      <c r="AT979" s="99"/>
      <c r="AU979" s="99"/>
      <c r="AV979" s="99"/>
      <c r="AW979" s="99"/>
      <c r="AX979" s="99"/>
      <c r="AY979" s="99"/>
      <c r="AZ979" s="99"/>
      <c r="BA979" s="99"/>
    </row>
    <row r="980" spans="1:53" ht="15.75" customHeight="1" x14ac:dyDescent="0.25">
      <c r="A980" s="99"/>
      <c r="B980" s="100"/>
      <c r="C980" s="99"/>
      <c r="D980" s="99"/>
      <c r="E980" s="160"/>
      <c r="F980" s="99"/>
      <c r="G980" s="99"/>
      <c r="H980" s="99"/>
      <c r="I980" s="99"/>
      <c r="J980" s="161"/>
      <c r="K980" s="161"/>
      <c r="L980" s="161"/>
      <c r="M980" s="161"/>
      <c r="N980" s="99"/>
      <c r="O980" s="99"/>
      <c r="P980" s="161"/>
      <c r="Q980" s="161"/>
      <c r="R980" s="161"/>
      <c r="S980" s="161"/>
      <c r="T980" s="161"/>
      <c r="U980" s="161"/>
      <c r="V980" s="161"/>
      <c r="W980" s="161"/>
      <c r="X980" s="161"/>
      <c r="Y980" s="161"/>
      <c r="Z980" s="99"/>
      <c r="AA980" s="99"/>
      <c r="AB980" s="99"/>
      <c r="AC980" s="99"/>
      <c r="AD980" s="99"/>
      <c r="AE980" s="99"/>
      <c r="AF980" s="99"/>
      <c r="AG980" s="99"/>
      <c r="AH980" s="99"/>
      <c r="AI980" s="99"/>
      <c r="AJ980" s="99"/>
      <c r="AK980" s="99"/>
      <c r="AL980" s="99"/>
      <c r="AM980" s="99"/>
      <c r="AN980" s="99"/>
      <c r="AO980" s="99"/>
      <c r="AP980" s="99"/>
      <c r="AQ980" s="99"/>
      <c r="AR980" s="99"/>
      <c r="AS980" s="99"/>
      <c r="AT980" s="99"/>
      <c r="AU980" s="99"/>
      <c r="AV980" s="99"/>
      <c r="AW980" s="99"/>
      <c r="AX980" s="99"/>
      <c r="AY980" s="99"/>
      <c r="AZ980" s="99"/>
      <c r="BA980" s="99"/>
    </row>
  </sheetData>
  <sheetProtection algorithmName="SHA-512" hashValue="Gi4MZYbARmTUVsTf3WlNvbCAcVJbYaVoh8I4QNOnW3RBkgormz/fDiYFEf7bv4NrVLr4F7le+cHtJsGEz8mliQ==" saltValue="RomPTwBu6jgcMJyuiqyx+w==" spinCount="100000" sheet="1" objects="1" scenarios="1"/>
  <mergeCells count="289">
    <mergeCell ref="H348:H355"/>
    <mergeCell ref="I348:I355"/>
    <mergeCell ref="L343:L361"/>
    <mergeCell ref="O319:O328"/>
    <mergeCell ref="E329:E337"/>
    <mergeCell ref="F329:F337"/>
    <mergeCell ref="G329:G337"/>
    <mergeCell ref="H329:H337"/>
    <mergeCell ref="I329:I337"/>
    <mergeCell ref="E338:E341"/>
    <mergeCell ref="O329:O342"/>
    <mergeCell ref="O343:O361"/>
    <mergeCell ref="J343:J360"/>
    <mergeCell ref="E343:E347"/>
    <mergeCell ref="G343:G347"/>
    <mergeCell ref="H343:H347"/>
    <mergeCell ref="I343:I347"/>
    <mergeCell ref="E348:E355"/>
    <mergeCell ref="F348:F355"/>
    <mergeCell ref="G348:G355"/>
    <mergeCell ref="J329:J342"/>
    <mergeCell ref="E262:E264"/>
    <mergeCell ref="G319:G323"/>
    <mergeCell ref="H319:H323"/>
    <mergeCell ref="I319:I323"/>
    <mergeCell ref="G324:G326"/>
    <mergeCell ref="H324:H326"/>
    <mergeCell ref="I324:I326"/>
    <mergeCell ref="F338:F341"/>
    <mergeCell ref="G338:G341"/>
    <mergeCell ref="H338:H341"/>
    <mergeCell ref="I338:I341"/>
    <mergeCell ref="F324:F326"/>
    <mergeCell ref="F327:F328"/>
    <mergeCell ref="G327:G328"/>
    <mergeCell ref="H327:H328"/>
    <mergeCell ref="I327:I328"/>
    <mergeCell ref="C165:C166"/>
    <mergeCell ref="D165:D166"/>
    <mergeCell ref="C28:C30"/>
    <mergeCell ref="D28:D31"/>
    <mergeCell ref="C32:C33"/>
    <mergeCell ref="D32:D33"/>
    <mergeCell ref="D226:D229"/>
    <mergeCell ref="C180:C182"/>
    <mergeCell ref="D180:D182"/>
    <mergeCell ref="D183:D191"/>
    <mergeCell ref="D192:D196"/>
    <mergeCell ref="D176:D179"/>
    <mergeCell ref="C197:C198"/>
    <mergeCell ref="D197:D200"/>
    <mergeCell ref="C208:C212"/>
    <mergeCell ref="C214:C216"/>
    <mergeCell ref="C109:C112"/>
    <mergeCell ref="D109:D111"/>
    <mergeCell ref="C160:C163"/>
    <mergeCell ref="D160:D163"/>
    <mergeCell ref="C167:C169"/>
    <mergeCell ref="D222:D225"/>
    <mergeCell ref="C118:C119"/>
    <mergeCell ref="D118:D125"/>
    <mergeCell ref="C128:C129"/>
    <mergeCell ref="C158:C159"/>
    <mergeCell ref="D158:D159"/>
    <mergeCell ref="H72:H73"/>
    <mergeCell ref="D75:D78"/>
    <mergeCell ref="E78:E80"/>
    <mergeCell ref="F78:F80"/>
    <mergeCell ref="G78:G80"/>
    <mergeCell ref="C154:C156"/>
    <mergeCell ref="D154:D156"/>
    <mergeCell ref="C75:C85"/>
    <mergeCell ref="C114:C115"/>
    <mergeCell ref="D114:D115"/>
    <mergeCell ref="C116:C117"/>
    <mergeCell ref="D116:D117"/>
    <mergeCell ref="C126:C127"/>
    <mergeCell ref="D126:D129"/>
    <mergeCell ref="D84:D85"/>
    <mergeCell ref="C86:C88"/>
    <mergeCell ref="D87:D88"/>
    <mergeCell ref="C89:C92"/>
    <mergeCell ref="E89:E90"/>
    <mergeCell ref="C100:C108"/>
    <mergeCell ref="D100:D107"/>
    <mergeCell ref="D133:D144"/>
    <mergeCell ref="C140:C144"/>
    <mergeCell ref="C146:C148"/>
    <mergeCell ref="D146:D148"/>
    <mergeCell ref="C149:C153"/>
    <mergeCell ref="D151:D153"/>
    <mergeCell ref="C130:C132"/>
    <mergeCell ref="D130:D132"/>
    <mergeCell ref="C133:C139"/>
    <mergeCell ref="A11:A242"/>
    <mergeCell ref="C11:C12"/>
    <mergeCell ref="D11:D12"/>
    <mergeCell ref="D14:D17"/>
    <mergeCell ref="I72:I73"/>
    <mergeCell ref="C201:C202"/>
    <mergeCell ref="D201:D202"/>
    <mergeCell ref="C203:C205"/>
    <mergeCell ref="D204:D205"/>
    <mergeCell ref="D207:D212"/>
    <mergeCell ref="D214:D216"/>
    <mergeCell ref="I78:I80"/>
    <mergeCell ref="C236:C239"/>
    <mergeCell ref="D236:D239"/>
    <mergeCell ref="C240:C241"/>
    <mergeCell ref="D240:D241"/>
    <mergeCell ref="C230:C232"/>
    <mergeCell ref="D230:D232"/>
    <mergeCell ref="C233:C235"/>
    <mergeCell ref="D233:D235"/>
    <mergeCell ref="D43:D46"/>
    <mergeCell ref="C49:C51"/>
    <mergeCell ref="D49:D51"/>
    <mergeCell ref="C52:C53"/>
    <mergeCell ref="C217:C221"/>
    <mergeCell ref="D217:D221"/>
    <mergeCell ref="C222:C225"/>
    <mergeCell ref="D34:D35"/>
    <mergeCell ref="C36:C37"/>
    <mergeCell ref="Z368:Z373"/>
    <mergeCell ref="E364:E365"/>
    <mergeCell ref="F364:F365"/>
    <mergeCell ref="G364:G365"/>
    <mergeCell ref="H364:H365"/>
    <mergeCell ref="D343:D361"/>
    <mergeCell ref="D293:D297"/>
    <mergeCell ref="D298:D304"/>
    <mergeCell ref="D305:D310"/>
    <mergeCell ref="D291:D292"/>
    <mergeCell ref="D319:D328"/>
    <mergeCell ref="D329:D342"/>
    <mergeCell ref="D243:D245"/>
    <mergeCell ref="D246:D247"/>
    <mergeCell ref="D52:D53"/>
    <mergeCell ref="D167:D169"/>
    <mergeCell ref="C170:C175"/>
    <mergeCell ref="C176:C179"/>
    <mergeCell ref="H78:H80"/>
    <mergeCell ref="C226:C229"/>
    <mergeCell ref="C282:C290"/>
    <mergeCell ref="C293:C296"/>
    <mergeCell ref="C298:C304"/>
    <mergeCell ref="C305:C310"/>
    <mergeCell ref="H368:H373"/>
    <mergeCell ref="I368:I373"/>
    <mergeCell ref="E356:E361"/>
    <mergeCell ref="F356:F361"/>
    <mergeCell ref="G356:G361"/>
    <mergeCell ref="H356:H361"/>
    <mergeCell ref="I356:I361"/>
    <mergeCell ref="I364:I365"/>
    <mergeCell ref="C364:C366"/>
    <mergeCell ref="C368:C373"/>
    <mergeCell ref="E319:E323"/>
    <mergeCell ref="E324:E326"/>
    <mergeCell ref="E327:E328"/>
    <mergeCell ref="F319:F323"/>
    <mergeCell ref="E368:E373"/>
    <mergeCell ref="F368:F373"/>
    <mergeCell ref="G368:G373"/>
    <mergeCell ref="C265:C266"/>
    <mergeCell ref="D265:D266"/>
    <mergeCell ref="A243:A281"/>
    <mergeCell ref="C386:C387"/>
    <mergeCell ref="C388:C390"/>
    <mergeCell ref="C362:C363"/>
    <mergeCell ref="A282:A318"/>
    <mergeCell ref="C374:C378"/>
    <mergeCell ref="C379:C380"/>
    <mergeCell ref="B319:B328"/>
    <mergeCell ref="B329:B342"/>
    <mergeCell ref="B343:B361"/>
    <mergeCell ref="A319:A361"/>
    <mergeCell ref="C319:C328"/>
    <mergeCell ref="C329:C342"/>
    <mergeCell ref="C343:C361"/>
    <mergeCell ref="A362:A390"/>
    <mergeCell ref="C248:C252"/>
    <mergeCell ref="C257:C258"/>
    <mergeCell ref="D288:D290"/>
    <mergeCell ref="D311:D318"/>
    <mergeCell ref="D267:D271"/>
    <mergeCell ref="D248:D252"/>
    <mergeCell ref="D253:D255"/>
    <mergeCell ref="C267:C271"/>
    <mergeCell ref="C277:C281"/>
    <mergeCell ref="D277:D281"/>
    <mergeCell ref="C291:C292"/>
    <mergeCell ref="C311:C318"/>
    <mergeCell ref="C262:C264"/>
    <mergeCell ref="D262:D264"/>
    <mergeCell ref="D368:D383"/>
    <mergeCell ref="D384:D387"/>
    <mergeCell ref="D388:D390"/>
    <mergeCell ref="AO9:AT9"/>
    <mergeCell ref="H55:H58"/>
    <mergeCell ref="I55:I58"/>
    <mergeCell ref="F72:F73"/>
    <mergeCell ref="G72:G73"/>
    <mergeCell ref="D272:D273"/>
    <mergeCell ref="E55:E58"/>
    <mergeCell ref="F55:F58"/>
    <mergeCell ref="G55:G58"/>
    <mergeCell ref="D362:D363"/>
    <mergeCell ref="D364:D366"/>
    <mergeCell ref="D275:D276"/>
    <mergeCell ref="F89:F90"/>
    <mergeCell ref="G89:G90"/>
    <mergeCell ref="E61:E62"/>
    <mergeCell ref="F61:F62"/>
    <mergeCell ref="G61:G62"/>
    <mergeCell ref="H61:H62"/>
    <mergeCell ref="I61:I62"/>
    <mergeCell ref="M9:M10"/>
    <mergeCell ref="D282:D286"/>
    <mergeCell ref="I375:I377"/>
    <mergeCell ref="E379:E380"/>
    <mergeCell ref="F379:F380"/>
    <mergeCell ref="I379:I380"/>
    <mergeCell ref="O368:O373"/>
    <mergeCell ref="AW7:BA9"/>
    <mergeCell ref="J9:J10"/>
    <mergeCell ref="K9:K10"/>
    <mergeCell ref="Z9:Z10"/>
    <mergeCell ref="AA9:AA10"/>
    <mergeCell ref="G379:G380"/>
    <mergeCell ref="H379:H380"/>
    <mergeCell ref="E375:E377"/>
    <mergeCell ref="F375:F377"/>
    <mergeCell ref="G375:G377"/>
    <mergeCell ref="H375:H377"/>
    <mergeCell ref="E72:E73"/>
    <mergeCell ref="L319:L328"/>
    <mergeCell ref="L329:L342"/>
    <mergeCell ref="K319:K328"/>
    <mergeCell ref="K329:K342"/>
    <mergeCell ref="K343:K361"/>
    <mergeCell ref="E227:E228"/>
    <mergeCell ref="J319:J328"/>
    <mergeCell ref="AC9:AH9"/>
    <mergeCell ref="AI9:AN9"/>
    <mergeCell ref="C14:C17"/>
    <mergeCell ref="L9:L10"/>
    <mergeCell ref="B7:C7"/>
    <mergeCell ref="E7:F7"/>
    <mergeCell ref="G7:I7"/>
    <mergeCell ref="C19:C22"/>
    <mergeCell ref="D19:D22"/>
    <mergeCell ref="N9:N10"/>
    <mergeCell ref="O9:O10"/>
    <mergeCell ref="P9:P10"/>
    <mergeCell ref="Q9:Y9"/>
    <mergeCell ref="H89:H90"/>
    <mergeCell ref="I89:I90"/>
    <mergeCell ref="C93:C99"/>
    <mergeCell ref="E93:E94"/>
    <mergeCell ref="F93:F94"/>
    <mergeCell ref="G93:G94"/>
    <mergeCell ref="H93:H94"/>
    <mergeCell ref="I93:I94"/>
    <mergeCell ref="AB9:AB10"/>
    <mergeCell ref="C54:C59"/>
    <mergeCell ref="C60:C62"/>
    <mergeCell ref="C34:C35"/>
    <mergeCell ref="D36:D37"/>
    <mergeCell ref="C39:C41"/>
    <mergeCell ref="D39:D41"/>
    <mergeCell ref="C43:C46"/>
    <mergeCell ref="C23:C27"/>
    <mergeCell ref="D23:D27"/>
    <mergeCell ref="C63:C66"/>
    <mergeCell ref="D65:D66"/>
    <mergeCell ref="C67:C74"/>
    <mergeCell ref="D70:D71"/>
    <mergeCell ref="D81:D82"/>
    <mergeCell ref="B6:C6"/>
    <mergeCell ref="E6:F6"/>
    <mergeCell ref="G6:I6"/>
    <mergeCell ref="B1:C3"/>
    <mergeCell ref="D1:I1"/>
    <mergeCell ref="D2:I3"/>
    <mergeCell ref="B4:C5"/>
    <mergeCell ref="D4:D5"/>
    <mergeCell ref="E4:F5"/>
    <mergeCell ref="G4:I5"/>
  </mergeCells>
  <pageMargins left="0.7" right="0.7" top="0.75" bottom="0.75" header="0" footer="0"/>
  <pageSetup scale="35" orientation="landscape" r:id="rId1"/>
  <rowBreaks count="2" manualBreakCount="2">
    <brk id="360" max="51" man="1"/>
    <brk id="373" max="16383" man="1"/>
  </rowBreaks>
  <colBreaks count="2" manualBreakCount="2">
    <brk id="12" max="1048575" man="1"/>
    <brk id="28"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[10]Hoja2!#REF!</xm:f>
          </x14:formula1>
          <xm:sqref>AB11:AB390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D1027"/>
  <sheetViews>
    <sheetView topLeftCell="B1" zoomScale="50" zoomScaleNormal="50" workbookViewId="0">
      <selection activeCell="B408" sqref="B408"/>
    </sheetView>
  </sheetViews>
  <sheetFormatPr baseColWidth="10" defaultColWidth="14.42578125" defaultRowHeight="15" customHeight="1" x14ac:dyDescent="0.2"/>
  <cols>
    <col min="1" max="1" width="19.28515625" style="98" hidden="1" customWidth="1"/>
    <col min="2" max="2" width="14.85546875" style="98" customWidth="1"/>
    <col min="3" max="3" width="31.8554687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69" style="98" customWidth="1"/>
    <col min="11" max="11" width="49.7109375" style="98" customWidth="1"/>
    <col min="12" max="12" width="29.140625" style="98" customWidth="1"/>
    <col min="13" max="13" width="11.5703125" style="98" customWidth="1"/>
    <col min="14" max="14" width="106.28515625" style="98" customWidth="1"/>
    <col min="15" max="15" width="30.28515625" style="98" customWidth="1"/>
    <col min="16" max="16" width="24.140625" style="98"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31.85546875" style="98" hidden="1" customWidth="1"/>
    <col min="27" max="28" width="15" style="98" hidden="1" customWidth="1"/>
    <col min="29" max="29" width="22" style="156" hidden="1" customWidth="1"/>
    <col min="30" max="30" width="13.42578125" style="98" hidden="1" customWidth="1"/>
    <col min="31" max="31" width="15.28515625" style="98" hidden="1" customWidth="1"/>
    <col min="32" max="33" width="10.7109375" style="98" hidden="1" customWidth="1"/>
    <col min="34" max="34" width="34" style="98" bestFit="1" customWidth="1"/>
    <col min="35" max="35" width="16.28515625" style="98" hidden="1" customWidth="1"/>
    <col min="36" max="36" width="12.5703125" style="98" hidden="1" customWidth="1"/>
    <col min="37" max="37" width="13.42578125" style="98" hidden="1" customWidth="1"/>
    <col min="38" max="38" width="10.7109375" style="98" hidden="1" customWidth="1"/>
    <col min="39" max="39" width="17.140625" style="98" hidden="1" customWidth="1"/>
    <col min="40" max="40" width="17.42578125" style="98" hidden="1" customWidth="1"/>
    <col min="41" max="41" width="16.28515625" style="98" hidden="1" customWidth="1"/>
    <col min="42" max="42" width="17" style="98" hidden="1" customWidth="1"/>
    <col min="43" max="43" width="18.28515625" style="98" hidden="1" customWidth="1"/>
    <col min="44" max="44" width="16.42578125" style="98" hidden="1" customWidth="1"/>
    <col min="45" max="45" width="18.28515625" style="98" hidden="1" customWidth="1"/>
    <col min="46" max="46" width="10.7109375" style="98" hidden="1" customWidth="1"/>
    <col min="47" max="47" width="15.7109375" style="98" hidden="1" customWidth="1"/>
    <col min="48" max="48" width="10.7109375" style="98" hidden="1" customWidth="1"/>
    <col min="49" max="49" width="17.5703125" style="98" hidden="1" customWidth="1"/>
    <col min="50" max="51" width="11.42578125" style="98" hidden="1" customWidth="1"/>
    <col min="52" max="52" width="17" style="98" hidden="1" customWidth="1"/>
    <col min="53" max="53" width="16.42578125" style="98" hidden="1" customWidth="1"/>
    <col min="54" max="56" width="14.42578125" style="98" hidden="1" customWidth="1"/>
    <col min="57" max="64" width="14.42578125" style="98" customWidth="1"/>
    <col min="65" max="16384" width="14.42578125" style="98"/>
  </cols>
  <sheetData>
    <row r="1" spans="1:53" ht="15" customHeight="1" x14ac:dyDescent="0.2">
      <c r="B1" s="2583"/>
      <c r="C1" s="2583"/>
      <c r="D1" s="2584" t="s">
        <v>292</v>
      </c>
      <c r="E1" s="2585"/>
      <c r="F1" s="2585"/>
      <c r="G1" s="2585"/>
      <c r="H1" s="2585"/>
      <c r="I1" s="2585"/>
      <c r="J1" s="150" t="s">
        <v>291</v>
      </c>
    </row>
    <row r="2" spans="1:53" ht="15" customHeight="1" x14ac:dyDescent="0.2">
      <c r="B2" s="2583"/>
      <c r="C2" s="2583"/>
      <c r="D2" s="2586" t="s">
        <v>290</v>
      </c>
      <c r="E2" s="2586"/>
      <c r="F2" s="2586"/>
      <c r="G2" s="2586"/>
      <c r="H2" s="2586"/>
      <c r="I2" s="2587"/>
      <c r="J2" s="150" t="s">
        <v>289</v>
      </c>
    </row>
    <row r="3" spans="1:53" ht="15" customHeight="1" x14ac:dyDescent="0.2">
      <c r="B3" s="2583"/>
      <c r="C3" s="2583"/>
      <c r="D3" s="2588"/>
      <c r="E3" s="2588"/>
      <c r="F3" s="2588"/>
      <c r="G3" s="2588"/>
      <c r="H3" s="2588"/>
      <c r="I3" s="2589"/>
      <c r="J3" s="149" t="s">
        <v>288</v>
      </c>
    </row>
    <row r="4" spans="1:53" ht="15" customHeight="1" x14ac:dyDescent="0.2">
      <c r="B4" s="2590" t="s">
        <v>287</v>
      </c>
      <c r="C4" s="2590"/>
      <c r="D4" s="2582" t="s">
        <v>286</v>
      </c>
      <c r="E4" s="2591" t="s">
        <v>285</v>
      </c>
      <c r="F4" s="2591"/>
      <c r="G4" s="2592" t="s">
        <v>3088</v>
      </c>
      <c r="H4" s="2592"/>
      <c r="I4" s="2592"/>
      <c r="J4" s="148"/>
    </row>
    <row r="5" spans="1:53" x14ac:dyDescent="0.25">
      <c r="A5" s="620"/>
      <c r="B5" s="2590"/>
      <c r="C5" s="2590"/>
      <c r="D5" s="2582"/>
      <c r="E5" s="2591"/>
      <c r="F5" s="2591"/>
      <c r="G5" s="2592"/>
      <c r="H5" s="2592"/>
      <c r="I5" s="2592"/>
      <c r="J5" s="143"/>
      <c r="K5" s="620"/>
      <c r="L5" s="620"/>
      <c r="M5" s="620"/>
      <c r="N5" s="620"/>
      <c r="O5" s="620"/>
      <c r="P5" s="620"/>
      <c r="Q5" s="622"/>
      <c r="R5" s="622"/>
      <c r="S5" s="622"/>
      <c r="T5" s="622"/>
      <c r="U5" s="622"/>
      <c r="V5" s="622"/>
      <c r="W5" s="622"/>
      <c r="X5" s="622"/>
      <c r="Y5" s="622"/>
      <c r="Z5" s="620"/>
      <c r="AA5" s="620"/>
      <c r="AB5" s="620"/>
      <c r="AC5" s="622"/>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row>
    <row r="6" spans="1:53" ht="38.25" customHeight="1" x14ac:dyDescent="0.25">
      <c r="A6" s="620"/>
      <c r="B6" s="2579" t="s">
        <v>284</v>
      </c>
      <c r="C6" s="2579"/>
      <c r="D6" s="147">
        <v>2020</v>
      </c>
      <c r="E6" s="2580" t="s">
        <v>283</v>
      </c>
      <c r="F6" s="2581"/>
      <c r="G6" s="2592" t="s">
        <v>3089</v>
      </c>
      <c r="H6" s="2592"/>
      <c r="I6" s="2592"/>
      <c r="J6" s="143"/>
      <c r="K6" s="620"/>
      <c r="L6" s="620"/>
      <c r="M6" s="620"/>
      <c r="N6" s="620"/>
      <c r="O6" s="620"/>
      <c r="P6" s="620"/>
      <c r="Q6" s="622"/>
      <c r="R6" s="622"/>
      <c r="S6" s="622"/>
      <c r="T6" s="622"/>
      <c r="U6" s="622"/>
      <c r="V6" s="622"/>
      <c r="W6" s="622"/>
      <c r="X6" s="622"/>
      <c r="Y6" s="622"/>
      <c r="Z6" s="620"/>
      <c r="AA6" s="620"/>
      <c r="AB6" s="620"/>
      <c r="AC6" s="622"/>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row>
    <row r="7" spans="1:53" ht="51" customHeight="1" x14ac:dyDescent="0.25">
      <c r="A7" s="620"/>
      <c r="B7" s="2591" t="s">
        <v>282</v>
      </c>
      <c r="C7" s="2591"/>
      <c r="D7" s="144">
        <v>44042</v>
      </c>
      <c r="E7" s="2580" t="s">
        <v>281</v>
      </c>
      <c r="F7" s="2581"/>
      <c r="G7" s="2582"/>
      <c r="H7" s="2582"/>
      <c r="I7" s="2582"/>
      <c r="J7" s="143"/>
      <c r="K7" s="620"/>
      <c r="L7" s="620"/>
      <c r="M7" s="620"/>
      <c r="N7" s="620"/>
      <c r="O7" s="620"/>
      <c r="P7" s="620"/>
      <c r="Q7" s="622"/>
      <c r="R7" s="622"/>
      <c r="S7" s="622"/>
      <c r="T7" s="622"/>
      <c r="U7" s="622"/>
      <c r="V7" s="622"/>
      <c r="W7" s="622"/>
      <c r="X7" s="622"/>
      <c r="Y7" s="622"/>
      <c r="Z7" s="620"/>
      <c r="AA7" s="620"/>
      <c r="AB7" s="620"/>
      <c r="AC7" s="622"/>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row>
    <row r="8" spans="1:53" s="2358" customFormat="1" ht="51" customHeight="1" x14ac:dyDescent="0.25">
      <c r="A8" s="620"/>
      <c r="B8" s="2382"/>
      <c r="C8" s="2382"/>
      <c r="D8" s="2384"/>
      <c r="E8" s="2383"/>
      <c r="F8" s="2383"/>
      <c r="G8" s="2382"/>
      <c r="H8" s="2382"/>
      <c r="I8" s="2382"/>
      <c r="J8" s="143"/>
      <c r="K8" s="620"/>
      <c r="L8" s="620"/>
      <c r="M8" s="620"/>
      <c r="N8" s="620"/>
      <c r="O8" s="620"/>
      <c r="P8" s="620"/>
      <c r="Q8" s="622"/>
      <c r="R8" s="622"/>
      <c r="S8" s="622"/>
      <c r="T8" s="622"/>
      <c r="U8" s="622"/>
      <c r="V8" s="622"/>
      <c r="W8" s="622"/>
      <c r="X8" s="622"/>
      <c r="Y8" s="622"/>
      <c r="Z8" s="620"/>
      <c r="AA8" s="620"/>
      <c r="AB8" s="620"/>
      <c r="AC8" s="622"/>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row>
    <row r="9" spans="1:53" ht="27.75" customHeight="1" x14ac:dyDescent="0.2">
      <c r="A9" s="1064"/>
      <c r="B9" s="2449"/>
      <c r="C9" s="2450"/>
      <c r="D9" s="2450"/>
      <c r="E9" s="2457"/>
      <c r="F9" s="2451"/>
      <c r="G9" s="2451"/>
      <c r="H9" s="2451"/>
      <c r="I9" s="2452"/>
      <c r="J9" s="2649" t="s">
        <v>279</v>
      </c>
      <c r="K9" s="2654" t="s">
        <v>278</v>
      </c>
      <c r="L9" s="2654" t="s">
        <v>277</v>
      </c>
      <c r="M9" s="2649" t="s">
        <v>103</v>
      </c>
      <c r="N9" s="2649" t="s">
        <v>276</v>
      </c>
      <c r="O9" s="2652" t="s">
        <v>275</v>
      </c>
      <c r="P9" s="2649" t="s">
        <v>274</v>
      </c>
      <c r="Q9" s="2653" t="s">
        <v>273</v>
      </c>
      <c r="R9" s="2632"/>
      <c r="S9" s="2632"/>
      <c r="T9" s="2632"/>
      <c r="U9" s="2632"/>
      <c r="V9" s="2632"/>
      <c r="W9" s="2632"/>
      <c r="X9" s="2632"/>
      <c r="Y9" s="2633"/>
      <c r="Z9" s="2654" t="s">
        <v>272</v>
      </c>
      <c r="AA9" s="2630" t="s">
        <v>271</v>
      </c>
      <c r="AB9" s="2630" t="s">
        <v>270</v>
      </c>
      <c r="AC9" s="2631" t="s">
        <v>269</v>
      </c>
      <c r="AD9" s="2645"/>
      <c r="AE9" s="2645"/>
      <c r="AF9" s="2645"/>
      <c r="AG9" s="2645"/>
      <c r="AH9" s="2646"/>
      <c r="AI9" s="2631" t="s">
        <v>245</v>
      </c>
      <c r="AJ9" s="2645"/>
      <c r="AK9" s="2645"/>
      <c r="AL9" s="2645"/>
      <c r="AM9" s="2645"/>
      <c r="AN9" s="2646"/>
      <c r="AO9" s="2631" t="s">
        <v>244</v>
      </c>
      <c r="AP9" s="2645"/>
      <c r="AQ9" s="2645"/>
      <c r="AR9" s="2645"/>
      <c r="AS9" s="2645"/>
      <c r="AT9" s="2646"/>
      <c r="AU9" s="1060" t="s">
        <v>243</v>
      </c>
      <c r="AV9" s="1059"/>
      <c r="AW9" s="2647"/>
      <c r="AX9" s="2615"/>
      <c r="AY9" s="2615"/>
      <c r="AZ9" s="2615"/>
      <c r="BA9" s="2648"/>
    </row>
    <row r="10" spans="1:53" ht="88.5" customHeight="1" x14ac:dyDescent="0.2">
      <c r="A10" s="1058" t="s">
        <v>356</v>
      </c>
      <c r="B10" s="722" t="s">
        <v>268</v>
      </c>
      <c r="C10" s="1057" t="s">
        <v>267</v>
      </c>
      <c r="D10" s="1058" t="s">
        <v>266</v>
      </c>
      <c r="E10" s="1058" t="s">
        <v>265</v>
      </c>
      <c r="F10" s="1058" t="s">
        <v>264</v>
      </c>
      <c r="G10" s="1058" t="s">
        <v>263</v>
      </c>
      <c r="H10" s="1057" t="s">
        <v>262</v>
      </c>
      <c r="I10" s="1056" t="s">
        <v>261</v>
      </c>
      <c r="J10" s="2597"/>
      <c r="K10" s="2597"/>
      <c r="L10" s="2597"/>
      <c r="M10" s="2597"/>
      <c r="N10" s="2597"/>
      <c r="O10" s="2597"/>
      <c r="P10" s="2597"/>
      <c r="Q10" s="1055" t="s">
        <v>260</v>
      </c>
      <c r="R10" s="1055" t="s">
        <v>259</v>
      </c>
      <c r="S10" s="1055" t="s">
        <v>258</v>
      </c>
      <c r="T10" s="1054" t="s">
        <v>257</v>
      </c>
      <c r="U10" s="1054" t="s">
        <v>256</v>
      </c>
      <c r="V10" s="1054" t="s">
        <v>255</v>
      </c>
      <c r="W10" s="1054" t="s">
        <v>254</v>
      </c>
      <c r="X10" s="1054" t="s">
        <v>253</v>
      </c>
      <c r="Y10" s="1054" t="s">
        <v>252</v>
      </c>
      <c r="Z10" s="2597"/>
      <c r="AA10" s="2597"/>
      <c r="AB10" s="2597"/>
      <c r="AC10" s="1052" t="s">
        <v>251</v>
      </c>
      <c r="AD10" s="1052" t="s">
        <v>249</v>
      </c>
      <c r="AE10" s="1052" t="s">
        <v>248</v>
      </c>
      <c r="AF10" s="1052" t="s">
        <v>355</v>
      </c>
      <c r="AG10" s="1052" t="s">
        <v>354</v>
      </c>
      <c r="AH10" s="1050" t="s">
        <v>247</v>
      </c>
      <c r="AI10" s="1052" t="s">
        <v>251</v>
      </c>
      <c r="AJ10" s="1052" t="s">
        <v>249</v>
      </c>
      <c r="AK10" s="1052" t="s">
        <v>248</v>
      </c>
      <c r="AL10" s="1052" t="s">
        <v>355</v>
      </c>
      <c r="AM10" s="1052" t="s">
        <v>354</v>
      </c>
      <c r="AN10" s="1050" t="s">
        <v>247</v>
      </c>
      <c r="AO10" s="1052" t="s">
        <v>250</v>
      </c>
      <c r="AP10" s="1052" t="s">
        <v>249</v>
      </c>
      <c r="AQ10" s="1052" t="s">
        <v>248</v>
      </c>
      <c r="AR10" s="1052" t="s">
        <v>355</v>
      </c>
      <c r="AS10" s="1052" t="s">
        <v>354</v>
      </c>
      <c r="AT10" s="1050" t="s">
        <v>247</v>
      </c>
      <c r="AU10" s="1052" t="s">
        <v>247</v>
      </c>
      <c r="AV10" s="1050" t="s">
        <v>353</v>
      </c>
      <c r="AW10" s="1052" t="s">
        <v>246</v>
      </c>
      <c r="AX10" s="1052" t="s">
        <v>245</v>
      </c>
      <c r="AY10" s="1052" t="s">
        <v>244</v>
      </c>
      <c r="AZ10" s="1052" t="s">
        <v>243</v>
      </c>
      <c r="BA10" s="1050" t="s">
        <v>353</v>
      </c>
    </row>
    <row r="11" spans="1:53" ht="25.5" hidden="1" customHeight="1" x14ac:dyDescent="0.2">
      <c r="A11" s="2729" t="s">
        <v>1109</v>
      </c>
      <c r="B11" s="495" t="s">
        <v>1013</v>
      </c>
      <c r="C11" s="2634" t="s">
        <v>1105</v>
      </c>
      <c r="D11" s="2634" t="s">
        <v>1108</v>
      </c>
      <c r="E11" s="966" t="s">
        <v>1107</v>
      </c>
      <c r="F11" s="965" t="s">
        <v>1106</v>
      </c>
      <c r="G11" s="964">
        <v>0.2</v>
      </c>
      <c r="H11" s="964">
        <v>1</v>
      </c>
      <c r="I11" s="963">
        <v>1</v>
      </c>
      <c r="J11" s="1414"/>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955"/>
    </row>
    <row r="12" spans="1:53" ht="25.5" hidden="1" x14ac:dyDescent="0.2">
      <c r="A12" s="2611"/>
      <c r="B12" s="495" t="s">
        <v>1013</v>
      </c>
      <c r="C12" s="2598"/>
      <c r="D12" s="2598"/>
      <c r="E12" s="1013" t="s">
        <v>1105</v>
      </c>
      <c r="F12" s="965" t="s">
        <v>1104</v>
      </c>
      <c r="G12" s="965">
        <v>0</v>
      </c>
      <c r="H12" s="964">
        <v>1</v>
      </c>
      <c r="I12" s="963">
        <v>0.4</v>
      </c>
      <c r="J12" s="1414"/>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c r="AT12" s="629"/>
      <c r="AU12" s="629"/>
      <c r="AV12" s="629"/>
      <c r="AW12" s="629"/>
      <c r="AX12" s="629"/>
      <c r="AY12" s="629"/>
      <c r="AZ12" s="629"/>
      <c r="BA12" s="955"/>
    </row>
    <row r="13" spans="1:53" ht="51" hidden="1" x14ac:dyDescent="0.2">
      <c r="A13" s="2611"/>
      <c r="B13" s="495" t="s">
        <v>1013</v>
      </c>
      <c r="C13" s="1049" t="s">
        <v>1103</v>
      </c>
      <c r="D13" s="1013" t="s">
        <v>1102</v>
      </c>
      <c r="E13" s="966" t="s">
        <v>1101</v>
      </c>
      <c r="F13" s="965" t="s">
        <v>1097</v>
      </c>
      <c r="G13" s="965">
        <v>4</v>
      </c>
      <c r="H13" s="965">
        <v>10</v>
      </c>
      <c r="I13" s="1012">
        <v>4</v>
      </c>
      <c r="J13" s="1414"/>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955"/>
    </row>
    <row r="14" spans="1:53" ht="76.5" hidden="1" x14ac:dyDescent="0.2">
      <c r="A14" s="2611"/>
      <c r="B14" s="495" t="s">
        <v>1013</v>
      </c>
      <c r="C14" s="2634" t="s">
        <v>1100</v>
      </c>
      <c r="D14" s="2634" t="s">
        <v>1099</v>
      </c>
      <c r="E14" s="1013" t="s">
        <v>1098</v>
      </c>
      <c r="F14" s="965" t="s">
        <v>1097</v>
      </c>
      <c r="G14" s="965">
        <v>41</v>
      </c>
      <c r="H14" s="965">
        <v>41</v>
      </c>
      <c r="I14" s="1012">
        <v>41</v>
      </c>
      <c r="J14" s="1414"/>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29"/>
      <c r="AM14" s="629"/>
      <c r="AN14" s="629"/>
      <c r="AO14" s="629"/>
      <c r="AP14" s="629"/>
      <c r="AQ14" s="629"/>
      <c r="AR14" s="629"/>
      <c r="AS14" s="629"/>
      <c r="AT14" s="629"/>
      <c r="AU14" s="629"/>
      <c r="AV14" s="629"/>
      <c r="AW14" s="629"/>
      <c r="AX14" s="629"/>
      <c r="AY14" s="629"/>
      <c r="AZ14" s="629"/>
      <c r="BA14" s="955"/>
    </row>
    <row r="15" spans="1:53" ht="38.25" hidden="1" customHeight="1" x14ac:dyDescent="0.2">
      <c r="A15" s="2611"/>
      <c r="B15" s="495" t="s">
        <v>1013</v>
      </c>
      <c r="C15" s="2597"/>
      <c r="D15" s="2597"/>
      <c r="E15" s="1013" t="s">
        <v>1096</v>
      </c>
      <c r="F15" s="965" t="s">
        <v>1095</v>
      </c>
      <c r="G15" s="965" t="s">
        <v>124</v>
      </c>
      <c r="H15" s="964">
        <v>1</v>
      </c>
      <c r="I15" s="963">
        <v>0.4</v>
      </c>
      <c r="J15" s="1414"/>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955"/>
    </row>
    <row r="16" spans="1:53" ht="25.5" hidden="1" x14ac:dyDescent="0.2">
      <c r="A16" s="2611"/>
      <c r="B16" s="495" t="s">
        <v>1013</v>
      </c>
      <c r="C16" s="2597"/>
      <c r="D16" s="2597"/>
      <c r="E16" s="966" t="s">
        <v>1094</v>
      </c>
      <c r="F16" s="965" t="s">
        <v>1093</v>
      </c>
      <c r="G16" s="965">
        <v>1</v>
      </c>
      <c r="H16" s="965">
        <v>4</v>
      </c>
      <c r="I16" s="1012">
        <v>1</v>
      </c>
      <c r="J16" s="1414"/>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629"/>
      <c r="AR16" s="629"/>
      <c r="AS16" s="629"/>
      <c r="AT16" s="629"/>
      <c r="AU16" s="629"/>
      <c r="AV16" s="629"/>
      <c r="AW16" s="629"/>
      <c r="AX16" s="629"/>
      <c r="AY16" s="629"/>
      <c r="AZ16" s="629"/>
      <c r="BA16" s="955"/>
    </row>
    <row r="17" spans="1:53" ht="25.5" hidden="1" x14ac:dyDescent="0.2">
      <c r="A17" s="2611"/>
      <c r="B17" s="495" t="s">
        <v>1013</v>
      </c>
      <c r="C17" s="2598"/>
      <c r="D17" s="2598"/>
      <c r="E17" s="1013" t="s">
        <v>1092</v>
      </c>
      <c r="F17" s="965" t="s">
        <v>129</v>
      </c>
      <c r="G17" s="964" t="s">
        <v>124</v>
      </c>
      <c r="H17" s="964">
        <v>1</v>
      </c>
      <c r="I17" s="963">
        <v>0.25</v>
      </c>
      <c r="J17" s="1414"/>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955"/>
    </row>
    <row r="18" spans="1:53" ht="51" hidden="1" x14ac:dyDescent="0.2">
      <c r="A18" s="2611"/>
      <c r="B18" s="495" t="s">
        <v>1013</v>
      </c>
      <c r="C18" s="1424" t="s">
        <v>1091</v>
      </c>
      <c r="D18" s="1013" t="s">
        <v>1090</v>
      </c>
      <c r="E18" s="1013" t="s">
        <v>1089</v>
      </c>
      <c r="F18" s="964" t="s">
        <v>1049</v>
      </c>
      <c r="G18" s="965">
        <v>21</v>
      </c>
      <c r="H18" s="965">
        <v>25</v>
      </c>
      <c r="I18" s="1012">
        <v>21</v>
      </c>
      <c r="J18" s="1414"/>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955"/>
    </row>
    <row r="19" spans="1:53" ht="51" hidden="1" customHeight="1" x14ac:dyDescent="0.2">
      <c r="A19" s="2611"/>
      <c r="B19" s="495" t="s">
        <v>1013</v>
      </c>
      <c r="C19" s="2651" t="s">
        <v>1088</v>
      </c>
      <c r="D19" s="2634" t="s">
        <v>1087</v>
      </c>
      <c r="E19" s="1013" t="s">
        <v>1086</v>
      </c>
      <c r="F19" s="965" t="s">
        <v>1085</v>
      </c>
      <c r="G19" s="965">
        <v>26</v>
      </c>
      <c r="H19" s="965">
        <v>26</v>
      </c>
      <c r="I19" s="1012">
        <v>26</v>
      </c>
      <c r="J19" s="1414"/>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955"/>
    </row>
    <row r="20" spans="1:53" ht="25.5" hidden="1" x14ac:dyDescent="0.2">
      <c r="A20" s="2611"/>
      <c r="B20" s="495" t="s">
        <v>1013</v>
      </c>
      <c r="C20" s="2597"/>
      <c r="D20" s="2597"/>
      <c r="E20" s="1013" t="s">
        <v>1084</v>
      </c>
      <c r="F20" s="965" t="s">
        <v>1049</v>
      </c>
      <c r="G20" s="965">
        <v>41</v>
      </c>
      <c r="H20" s="965">
        <v>41</v>
      </c>
      <c r="I20" s="1012">
        <v>41</v>
      </c>
      <c r="J20" s="1414"/>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629"/>
      <c r="AZ20" s="629"/>
      <c r="BA20" s="955"/>
    </row>
    <row r="21" spans="1:53" ht="25.5" hidden="1" x14ac:dyDescent="0.2">
      <c r="A21" s="2611"/>
      <c r="B21" s="495" t="s">
        <v>1013</v>
      </c>
      <c r="C21" s="2597"/>
      <c r="D21" s="2597"/>
      <c r="E21" s="1013" t="s">
        <v>1083</v>
      </c>
      <c r="F21" s="965" t="s">
        <v>1082</v>
      </c>
      <c r="G21" s="965">
        <v>3</v>
      </c>
      <c r="H21" s="965">
        <v>3</v>
      </c>
      <c r="I21" s="1012">
        <v>3</v>
      </c>
      <c r="J21" s="1414"/>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955"/>
    </row>
    <row r="22" spans="1:53" ht="25.5" hidden="1" x14ac:dyDescent="0.2">
      <c r="A22" s="2611"/>
      <c r="B22" s="495" t="s">
        <v>1013</v>
      </c>
      <c r="C22" s="2598"/>
      <c r="D22" s="2598"/>
      <c r="E22" s="1013" t="s">
        <v>1081</v>
      </c>
      <c r="F22" s="965" t="s">
        <v>1049</v>
      </c>
      <c r="G22" s="965">
        <v>41</v>
      </c>
      <c r="H22" s="965">
        <v>41</v>
      </c>
      <c r="I22" s="1012">
        <v>41</v>
      </c>
      <c r="J22" s="1414"/>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955"/>
    </row>
    <row r="23" spans="1:53" ht="51" hidden="1" x14ac:dyDescent="0.2">
      <c r="A23" s="2611"/>
      <c r="B23" s="495" t="s">
        <v>1013</v>
      </c>
      <c r="C23" s="2602" t="s">
        <v>1080</v>
      </c>
      <c r="D23" s="2602" t="s">
        <v>1079</v>
      </c>
      <c r="E23" s="966" t="s">
        <v>1078</v>
      </c>
      <c r="F23" s="965" t="s">
        <v>1049</v>
      </c>
      <c r="G23" s="965">
        <v>30</v>
      </c>
      <c r="H23" s="965">
        <v>30</v>
      </c>
      <c r="I23" s="1012">
        <v>30</v>
      </c>
      <c r="J23" s="1414"/>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955"/>
    </row>
    <row r="24" spans="1:53" ht="51" hidden="1" x14ac:dyDescent="0.2">
      <c r="A24" s="2611"/>
      <c r="B24" s="495" t="s">
        <v>1013</v>
      </c>
      <c r="C24" s="2597"/>
      <c r="D24" s="2597"/>
      <c r="E24" s="966" t="s">
        <v>1077</v>
      </c>
      <c r="F24" s="965" t="s">
        <v>1049</v>
      </c>
      <c r="G24" s="965">
        <v>11</v>
      </c>
      <c r="H24" s="965">
        <v>11</v>
      </c>
      <c r="I24" s="1012">
        <v>11</v>
      </c>
      <c r="J24" s="1414"/>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c r="AT24" s="629"/>
      <c r="AU24" s="629"/>
      <c r="AV24" s="629"/>
      <c r="AW24" s="629"/>
      <c r="AX24" s="629"/>
      <c r="AY24" s="629"/>
      <c r="AZ24" s="629"/>
      <c r="BA24" s="955"/>
    </row>
    <row r="25" spans="1:53" ht="15.75" hidden="1" customHeight="1" x14ac:dyDescent="0.2">
      <c r="A25" s="2611"/>
      <c r="B25" s="495" t="s">
        <v>1013</v>
      </c>
      <c r="C25" s="2597"/>
      <c r="D25" s="2597"/>
      <c r="E25" s="966" t="s">
        <v>1076</v>
      </c>
      <c r="F25" s="965" t="s">
        <v>1075</v>
      </c>
      <c r="G25" s="965" t="s">
        <v>124</v>
      </c>
      <c r="H25" s="965">
        <v>41</v>
      </c>
      <c r="I25" s="1012">
        <v>41</v>
      </c>
      <c r="J25" s="1414"/>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955"/>
    </row>
    <row r="26" spans="1:53" ht="15.75" hidden="1" customHeight="1" x14ac:dyDescent="0.2">
      <c r="A26" s="2611"/>
      <c r="B26" s="495" t="s">
        <v>1013</v>
      </c>
      <c r="C26" s="2597"/>
      <c r="D26" s="2597"/>
      <c r="E26" s="966" t="s">
        <v>1074</v>
      </c>
      <c r="F26" s="965" t="s">
        <v>1073</v>
      </c>
      <c r="G26" s="965">
        <v>15</v>
      </c>
      <c r="H26" s="965">
        <v>15</v>
      </c>
      <c r="I26" s="1012">
        <v>15</v>
      </c>
      <c r="J26" s="1414"/>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955"/>
    </row>
    <row r="27" spans="1:53" ht="15.75" hidden="1" customHeight="1" x14ac:dyDescent="0.2">
      <c r="A27" s="2611"/>
      <c r="B27" s="495" t="s">
        <v>1013</v>
      </c>
      <c r="C27" s="2598"/>
      <c r="D27" s="2598"/>
      <c r="E27" s="1013" t="s">
        <v>1072</v>
      </c>
      <c r="F27" s="965" t="s">
        <v>1021</v>
      </c>
      <c r="G27" s="965">
        <v>1076</v>
      </c>
      <c r="H27" s="965">
        <v>1076</v>
      </c>
      <c r="I27" s="1012">
        <v>1076</v>
      </c>
      <c r="J27" s="1414"/>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955"/>
    </row>
    <row r="28" spans="1:53" ht="38.25" hidden="1" customHeight="1" x14ac:dyDescent="0.2">
      <c r="A28" s="2611"/>
      <c r="B28" s="495" t="s">
        <v>1013</v>
      </c>
      <c r="C28" s="3335" t="s">
        <v>1071</v>
      </c>
      <c r="D28" s="2602" t="s">
        <v>1070</v>
      </c>
      <c r="E28" s="1013" t="s">
        <v>1069</v>
      </c>
      <c r="F28" s="965" t="s">
        <v>129</v>
      </c>
      <c r="G28" s="965">
        <v>0</v>
      </c>
      <c r="H28" s="964">
        <v>1</v>
      </c>
      <c r="I28" s="963">
        <v>0.4</v>
      </c>
      <c r="J28" s="1414"/>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955"/>
    </row>
    <row r="29" spans="1:53" ht="15.75" hidden="1" customHeight="1" x14ac:dyDescent="0.2">
      <c r="A29" s="2611"/>
      <c r="B29" s="495" t="s">
        <v>1013</v>
      </c>
      <c r="C29" s="2597"/>
      <c r="D29" s="2597"/>
      <c r="E29" s="966" t="s">
        <v>1068</v>
      </c>
      <c r="F29" s="965" t="s">
        <v>1049</v>
      </c>
      <c r="G29" s="965">
        <v>41</v>
      </c>
      <c r="H29" s="965">
        <v>41</v>
      </c>
      <c r="I29" s="1012">
        <v>41</v>
      </c>
      <c r="J29" s="1414"/>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955"/>
    </row>
    <row r="30" spans="1:53" ht="15.75" hidden="1" customHeight="1" x14ac:dyDescent="0.2">
      <c r="A30" s="2611"/>
      <c r="B30" s="495" t="s">
        <v>1013</v>
      </c>
      <c r="C30" s="2598"/>
      <c r="D30" s="2597"/>
      <c r="E30" s="1013" t="s">
        <v>1067</v>
      </c>
      <c r="F30" s="1422" t="s">
        <v>1066</v>
      </c>
      <c r="G30" s="965">
        <v>3</v>
      </c>
      <c r="H30" s="965">
        <v>12</v>
      </c>
      <c r="I30" s="1012">
        <v>3</v>
      </c>
      <c r="J30" s="1414"/>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955"/>
    </row>
    <row r="31" spans="1:53" ht="15.75" hidden="1" customHeight="1" x14ac:dyDescent="0.2">
      <c r="A31" s="2611"/>
      <c r="B31" s="495" t="s">
        <v>1013</v>
      </c>
      <c r="C31" s="1029" t="s">
        <v>1065</v>
      </c>
      <c r="D31" s="2598"/>
      <c r="E31" s="1423" t="s">
        <v>1064</v>
      </c>
      <c r="F31" s="965" t="s">
        <v>1063</v>
      </c>
      <c r="G31" s="965">
        <v>41</v>
      </c>
      <c r="H31" s="965">
        <v>41</v>
      </c>
      <c r="I31" s="1012">
        <v>41</v>
      </c>
      <c r="J31" s="1414"/>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955"/>
    </row>
    <row r="32" spans="1:53" ht="25.5" hidden="1" customHeight="1" x14ac:dyDescent="0.2">
      <c r="A32" s="2611"/>
      <c r="B32" s="495" t="s">
        <v>1013</v>
      </c>
      <c r="C32" s="2784" t="s">
        <v>1062</v>
      </c>
      <c r="D32" s="2634" t="s">
        <v>1061</v>
      </c>
      <c r="E32" s="1013" t="s">
        <v>1060</v>
      </c>
      <c r="F32" s="965" t="s">
        <v>116</v>
      </c>
      <c r="G32" s="964">
        <v>0.1</v>
      </c>
      <c r="H32" s="964">
        <v>1</v>
      </c>
      <c r="I32" s="1027">
        <v>0.9</v>
      </c>
      <c r="J32" s="1414"/>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955"/>
    </row>
    <row r="33" spans="1:53" ht="15.75" hidden="1" customHeight="1" x14ac:dyDescent="0.2">
      <c r="A33" s="2611"/>
      <c r="B33" s="495" t="s">
        <v>1013</v>
      </c>
      <c r="C33" s="2598"/>
      <c r="D33" s="2598"/>
      <c r="E33" s="1013" t="s">
        <v>1059</v>
      </c>
      <c r="F33" s="965" t="s">
        <v>129</v>
      </c>
      <c r="G33" s="964">
        <v>0</v>
      </c>
      <c r="H33" s="964">
        <v>1</v>
      </c>
      <c r="I33" s="1027">
        <v>0.25</v>
      </c>
      <c r="J33" s="1414"/>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955"/>
    </row>
    <row r="34" spans="1:53" ht="25.5" hidden="1" customHeight="1" x14ac:dyDescent="0.2">
      <c r="A34" s="2611"/>
      <c r="B34" s="495" t="s">
        <v>1013</v>
      </c>
      <c r="C34" s="2651" t="s">
        <v>1058</v>
      </c>
      <c r="D34" s="2634" t="s">
        <v>1057</v>
      </c>
      <c r="E34" s="1013" t="s">
        <v>1056</v>
      </c>
      <c r="F34" s="965" t="s">
        <v>1049</v>
      </c>
      <c r="G34" s="965">
        <v>8</v>
      </c>
      <c r="H34" s="965">
        <v>33</v>
      </c>
      <c r="I34" s="1012">
        <v>8</v>
      </c>
      <c r="J34" s="1414"/>
      <c r="K34" s="629"/>
      <c r="L34" s="629"/>
      <c r="M34" s="629"/>
      <c r="N34" s="629"/>
      <c r="O34" s="629"/>
      <c r="P34" s="629"/>
      <c r="Q34" s="629"/>
      <c r="R34" s="629"/>
      <c r="S34" s="629"/>
      <c r="T34" s="629"/>
      <c r="U34" s="629"/>
      <c r="V34" s="629"/>
      <c r="W34" s="629"/>
      <c r="X34" s="629"/>
      <c r="Y34" s="629"/>
      <c r="Z34" s="629"/>
      <c r="AA34" s="629"/>
      <c r="AB34" s="629"/>
      <c r="AC34" s="629"/>
      <c r="AD34" s="629"/>
      <c r="AE34" s="629"/>
      <c r="AF34" s="629"/>
      <c r="AG34" s="629"/>
      <c r="AH34" s="629"/>
      <c r="AI34" s="629"/>
      <c r="AJ34" s="629"/>
      <c r="AK34" s="629"/>
      <c r="AL34" s="629"/>
      <c r="AM34" s="629"/>
      <c r="AN34" s="629"/>
      <c r="AO34" s="629"/>
      <c r="AP34" s="629"/>
      <c r="AQ34" s="629"/>
      <c r="AR34" s="629"/>
      <c r="AS34" s="629"/>
      <c r="AT34" s="629"/>
      <c r="AU34" s="629"/>
      <c r="AV34" s="629"/>
      <c r="AW34" s="629"/>
      <c r="AX34" s="629"/>
      <c r="AY34" s="629"/>
      <c r="AZ34" s="629"/>
      <c r="BA34" s="955"/>
    </row>
    <row r="35" spans="1:53" ht="15.75" hidden="1" customHeight="1" x14ac:dyDescent="0.2">
      <c r="A35" s="2611"/>
      <c r="B35" s="495" t="s">
        <v>1013</v>
      </c>
      <c r="C35" s="2598"/>
      <c r="D35" s="2598"/>
      <c r="E35" s="1013" t="s">
        <v>1055</v>
      </c>
      <c r="F35" s="965" t="s">
        <v>1049</v>
      </c>
      <c r="G35" s="965">
        <v>41</v>
      </c>
      <c r="H35" s="965">
        <v>41</v>
      </c>
      <c r="I35" s="1012">
        <v>41</v>
      </c>
      <c r="J35" s="1414"/>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629"/>
      <c r="AR35" s="629"/>
      <c r="AS35" s="629"/>
      <c r="AT35" s="629"/>
      <c r="AU35" s="629"/>
      <c r="AV35" s="629"/>
      <c r="AW35" s="629"/>
      <c r="AX35" s="629"/>
      <c r="AY35" s="629"/>
      <c r="AZ35" s="629"/>
      <c r="BA35" s="955"/>
    </row>
    <row r="36" spans="1:53" ht="15.75" hidden="1" customHeight="1" x14ac:dyDescent="0.2">
      <c r="A36" s="2611"/>
      <c r="B36" s="495" t="s">
        <v>1013</v>
      </c>
      <c r="C36" s="2651" t="s">
        <v>1054</v>
      </c>
      <c r="D36" s="2634" t="s">
        <v>1053</v>
      </c>
      <c r="E36" s="1013" t="s">
        <v>1052</v>
      </c>
      <c r="F36" s="965" t="s">
        <v>1051</v>
      </c>
      <c r="G36" s="965">
        <v>0</v>
      </c>
      <c r="H36" s="965">
        <v>4</v>
      </c>
      <c r="I36" s="1012">
        <v>1</v>
      </c>
      <c r="J36" s="1414"/>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9"/>
      <c r="AP36" s="629"/>
      <c r="AQ36" s="629"/>
      <c r="AR36" s="629"/>
      <c r="AS36" s="629"/>
      <c r="AT36" s="629"/>
      <c r="AU36" s="629"/>
      <c r="AV36" s="629"/>
      <c r="AW36" s="629"/>
      <c r="AX36" s="629"/>
      <c r="AY36" s="629"/>
      <c r="AZ36" s="629"/>
      <c r="BA36" s="955"/>
    </row>
    <row r="37" spans="1:53" ht="15.75" hidden="1" customHeight="1" x14ac:dyDescent="0.2">
      <c r="A37" s="2611"/>
      <c r="B37" s="495" t="s">
        <v>1013</v>
      </c>
      <c r="C37" s="2598"/>
      <c r="D37" s="2598"/>
      <c r="E37" s="1423" t="s">
        <v>1050</v>
      </c>
      <c r="F37" s="1422" t="s">
        <v>1049</v>
      </c>
      <c r="G37" s="965">
        <v>41</v>
      </c>
      <c r="H37" s="965">
        <v>41</v>
      </c>
      <c r="I37" s="1012">
        <v>41</v>
      </c>
      <c r="J37" s="1414"/>
      <c r="K37" s="629"/>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955"/>
    </row>
    <row r="38" spans="1:53" ht="15.75" hidden="1" customHeight="1" x14ac:dyDescent="0.2">
      <c r="A38" s="2611"/>
      <c r="B38" s="495" t="s">
        <v>1013</v>
      </c>
      <c r="C38" s="1023" t="s">
        <v>1048</v>
      </c>
      <c r="D38" s="1013" t="s">
        <v>1047</v>
      </c>
      <c r="E38" s="1423" t="s">
        <v>1046</v>
      </c>
      <c r="F38" s="964" t="s">
        <v>1045</v>
      </c>
      <c r="G38" s="965">
        <v>13</v>
      </c>
      <c r="H38" s="965">
        <v>16</v>
      </c>
      <c r="I38" s="1012">
        <v>4</v>
      </c>
      <c r="J38" s="1414"/>
      <c r="K38" s="629"/>
      <c r="L38" s="629"/>
      <c r="M38" s="629"/>
      <c r="N38" s="629"/>
      <c r="O38" s="629"/>
      <c r="P38" s="629"/>
      <c r="Q38" s="629"/>
      <c r="R38" s="629"/>
      <c r="S38" s="629"/>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629"/>
      <c r="AR38" s="629"/>
      <c r="AS38" s="629"/>
      <c r="AT38" s="629"/>
      <c r="AU38" s="629"/>
      <c r="AV38" s="629"/>
      <c r="AW38" s="629"/>
      <c r="AX38" s="629"/>
      <c r="AY38" s="629"/>
      <c r="AZ38" s="629"/>
      <c r="BA38" s="955"/>
    </row>
    <row r="39" spans="1:53" ht="25.5" hidden="1" customHeight="1" x14ac:dyDescent="0.2">
      <c r="A39" s="2611"/>
      <c r="B39" s="495" t="s">
        <v>1013</v>
      </c>
      <c r="C39" s="2634" t="s">
        <v>1044</v>
      </c>
      <c r="D39" s="2634" t="s">
        <v>1043</v>
      </c>
      <c r="E39" s="1013" t="s">
        <v>1042</v>
      </c>
      <c r="F39" s="965" t="s">
        <v>129</v>
      </c>
      <c r="G39" s="965" t="s">
        <v>124</v>
      </c>
      <c r="H39" s="964">
        <v>1</v>
      </c>
      <c r="I39" s="963">
        <v>0.25</v>
      </c>
      <c r="J39" s="1414"/>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955"/>
    </row>
    <row r="40" spans="1:53" ht="15.75" hidden="1" customHeight="1" x14ac:dyDescent="0.2">
      <c r="A40" s="2611"/>
      <c r="B40" s="495" t="s">
        <v>1013</v>
      </c>
      <c r="C40" s="2597"/>
      <c r="D40" s="2597"/>
      <c r="E40" s="1013" t="s">
        <v>1041</v>
      </c>
      <c r="F40" s="1422" t="s">
        <v>1040</v>
      </c>
      <c r="G40" s="965">
        <v>0</v>
      </c>
      <c r="H40" s="965">
        <v>4</v>
      </c>
      <c r="I40" s="1012">
        <v>1</v>
      </c>
      <c r="J40" s="1414"/>
      <c r="K40" s="629"/>
      <c r="L40" s="629"/>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29"/>
      <c r="AJ40" s="629"/>
      <c r="AK40" s="629"/>
      <c r="AL40" s="629"/>
      <c r="AM40" s="629"/>
      <c r="AN40" s="629"/>
      <c r="AO40" s="629"/>
      <c r="AP40" s="629"/>
      <c r="AQ40" s="629"/>
      <c r="AR40" s="629"/>
      <c r="AS40" s="629"/>
      <c r="AT40" s="629"/>
      <c r="AU40" s="629"/>
      <c r="AV40" s="629"/>
      <c r="AW40" s="629"/>
      <c r="AX40" s="629"/>
      <c r="AY40" s="629"/>
      <c r="AZ40" s="629"/>
      <c r="BA40" s="955"/>
    </row>
    <row r="41" spans="1:53" ht="15.75" hidden="1" customHeight="1" x14ac:dyDescent="0.2">
      <c r="A41" s="2611"/>
      <c r="B41" s="495" t="s">
        <v>1013</v>
      </c>
      <c r="C41" s="2598"/>
      <c r="D41" s="2598"/>
      <c r="E41" s="1013" t="s">
        <v>1039</v>
      </c>
      <c r="F41" s="965" t="s">
        <v>1038</v>
      </c>
      <c r="G41" s="965">
        <v>0</v>
      </c>
      <c r="H41" s="965">
        <v>13</v>
      </c>
      <c r="I41" s="1012">
        <v>13</v>
      </c>
      <c r="J41" s="1414"/>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9"/>
      <c r="AJ41" s="629"/>
      <c r="AK41" s="629"/>
      <c r="AL41" s="629"/>
      <c r="AM41" s="629"/>
      <c r="AN41" s="629"/>
      <c r="AO41" s="629"/>
      <c r="AP41" s="629"/>
      <c r="AQ41" s="629"/>
      <c r="AR41" s="629"/>
      <c r="AS41" s="629"/>
      <c r="AT41" s="629"/>
      <c r="AU41" s="629"/>
      <c r="AV41" s="629"/>
      <c r="AW41" s="629"/>
      <c r="AX41" s="629"/>
      <c r="AY41" s="629"/>
      <c r="AZ41" s="629"/>
      <c r="BA41" s="955"/>
    </row>
    <row r="42" spans="1:53" ht="15.75" hidden="1" customHeight="1" x14ac:dyDescent="0.2">
      <c r="A42" s="2611"/>
      <c r="B42" s="495" t="s">
        <v>1013</v>
      </c>
      <c r="C42" s="1013" t="s">
        <v>1037</v>
      </c>
      <c r="D42" s="1013" t="s">
        <v>1036</v>
      </c>
      <c r="E42" s="1013" t="s">
        <v>1035</v>
      </c>
      <c r="F42" s="965" t="s">
        <v>1034</v>
      </c>
      <c r="G42" s="964">
        <v>1</v>
      </c>
      <c r="H42" s="964">
        <v>1</v>
      </c>
      <c r="I42" s="963">
        <v>0.25</v>
      </c>
      <c r="J42" s="1414"/>
      <c r="K42" s="629"/>
      <c r="L42" s="629"/>
      <c r="M42" s="629"/>
      <c r="N42" s="629"/>
      <c r="O42" s="629"/>
      <c r="P42" s="629"/>
      <c r="Q42" s="629"/>
      <c r="R42" s="629"/>
      <c r="S42" s="629"/>
      <c r="T42" s="629"/>
      <c r="U42" s="629"/>
      <c r="V42" s="629"/>
      <c r="W42" s="629"/>
      <c r="X42" s="629"/>
      <c r="Y42" s="629"/>
      <c r="Z42" s="629"/>
      <c r="AA42" s="629"/>
      <c r="AB42" s="629"/>
      <c r="AC42" s="629"/>
      <c r="AD42" s="629"/>
      <c r="AE42" s="629"/>
      <c r="AF42" s="629"/>
      <c r="AG42" s="629"/>
      <c r="AH42" s="629"/>
      <c r="AI42" s="629"/>
      <c r="AJ42" s="629"/>
      <c r="AK42" s="629"/>
      <c r="AL42" s="629"/>
      <c r="AM42" s="629"/>
      <c r="AN42" s="629"/>
      <c r="AO42" s="629"/>
      <c r="AP42" s="629"/>
      <c r="AQ42" s="629"/>
      <c r="AR42" s="629"/>
      <c r="AS42" s="629"/>
      <c r="AT42" s="629"/>
      <c r="AU42" s="629"/>
      <c r="AV42" s="629"/>
      <c r="AW42" s="629"/>
      <c r="AX42" s="629"/>
      <c r="AY42" s="629"/>
      <c r="AZ42" s="629"/>
      <c r="BA42" s="955"/>
    </row>
    <row r="43" spans="1:53" ht="15.75" hidden="1" customHeight="1" x14ac:dyDescent="0.2">
      <c r="A43" s="2611"/>
      <c r="B43" s="495" t="s">
        <v>1013</v>
      </c>
      <c r="C43" s="2651" t="s">
        <v>1033</v>
      </c>
      <c r="D43" s="2634" t="s">
        <v>1032</v>
      </c>
      <c r="E43" s="1013" t="s">
        <v>1031</v>
      </c>
      <c r="F43" s="965" t="s">
        <v>1029</v>
      </c>
      <c r="G43" s="965">
        <v>14209</v>
      </c>
      <c r="H43" s="965">
        <v>18333</v>
      </c>
      <c r="I43" s="1421">
        <v>16777</v>
      </c>
      <c r="J43" s="1414"/>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955"/>
    </row>
    <row r="44" spans="1:53" ht="15.75" hidden="1" customHeight="1" x14ac:dyDescent="0.2">
      <c r="A44" s="2611"/>
      <c r="B44" s="495" t="s">
        <v>1013</v>
      </c>
      <c r="C44" s="2597"/>
      <c r="D44" s="2597"/>
      <c r="E44" s="1013" t="s">
        <v>1030</v>
      </c>
      <c r="F44" s="965" t="s">
        <v>1029</v>
      </c>
      <c r="G44" s="965">
        <v>4792</v>
      </c>
      <c r="H44" s="965">
        <v>5920</v>
      </c>
      <c r="I44" s="1421">
        <v>5418</v>
      </c>
      <c r="J44" s="1414"/>
      <c r="K44" s="629"/>
      <c r="L44" s="629"/>
      <c r="M44" s="629"/>
      <c r="N44" s="629"/>
      <c r="O44" s="629"/>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29"/>
      <c r="AY44" s="629"/>
      <c r="AZ44" s="629"/>
      <c r="BA44" s="955"/>
    </row>
    <row r="45" spans="1:53" ht="15.75" hidden="1" customHeight="1" x14ac:dyDescent="0.2">
      <c r="A45" s="2611"/>
      <c r="B45" s="495" t="s">
        <v>1013</v>
      </c>
      <c r="C45" s="2597"/>
      <c r="D45" s="2597"/>
      <c r="E45" s="1013" t="s">
        <v>1028</v>
      </c>
      <c r="F45" s="965" t="s">
        <v>1027</v>
      </c>
      <c r="G45" s="965">
        <v>1070</v>
      </c>
      <c r="H45" s="965">
        <v>1170</v>
      </c>
      <c r="I45" s="1012">
        <v>1070</v>
      </c>
      <c r="J45" s="1414"/>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29"/>
      <c r="AY45" s="629"/>
      <c r="AZ45" s="629"/>
      <c r="BA45" s="955"/>
    </row>
    <row r="46" spans="1:53" ht="15.75" hidden="1" customHeight="1" x14ac:dyDescent="0.2">
      <c r="A46" s="2611"/>
      <c r="B46" s="495" t="s">
        <v>1013</v>
      </c>
      <c r="C46" s="2598"/>
      <c r="D46" s="2598"/>
      <c r="E46" s="1013" t="s">
        <v>1026</v>
      </c>
      <c r="F46" s="965" t="s">
        <v>1025</v>
      </c>
      <c r="G46" s="965">
        <v>27</v>
      </c>
      <c r="H46" s="965">
        <v>36</v>
      </c>
      <c r="I46" s="1012">
        <v>9</v>
      </c>
      <c r="J46" s="1414"/>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c r="AT46" s="629"/>
      <c r="AU46" s="629"/>
      <c r="AV46" s="629"/>
      <c r="AW46" s="629"/>
      <c r="AX46" s="629"/>
      <c r="AY46" s="629"/>
      <c r="AZ46" s="629"/>
      <c r="BA46" s="955"/>
    </row>
    <row r="47" spans="1:53" ht="15.75" hidden="1" customHeight="1" x14ac:dyDescent="0.2">
      <c r="A47" s="2611"/>
      <c r="B47" s="495" t="s">
        <v>1013</v>
      </c>
      <c r="C47" s="1420" t="s">
        <v>1024</v>
      </c>
      <c r="D47" s="1419" t="s">
        <v>1023</v>
      </c>
      <c r="E47" s="1013" t="s">
        <v>1022</v>
      </c>
      <c r="F47" s="965" t="s">
        <v>1021</v>
      </c>
      <c r="G47" s="965">
        <v>734</v>
      </c>
      <c r="H47" s="965">
        <v>750</v>
      </c>
      <c r="I47" s="1418">
        <v>750</v>
      </c>
      <c r="J47" s="1414"/>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29"/>
      <c r="AY47" s="629"/>
      <c r="AZ47" s="629"/>
      <c r="BA47" s="955"/>
    </row>
    <row r="48" spans="1:53" ht="15.75" hidden="1" customHeight="1" x14ac:dyDescent="0.2">
      <c r="A48" s="2611"/>
      <c r="B48" s="495" t="s">
        <v>1013</v>
      </c>
      <c r="C48" s="1417" t="s">
        <v>1020</v>
      </c>
      <c r="D48" s="1416" t="s">
        <v>1019</v>
      </c>
      <c r="E48" s="1013" t="s">
        <v>1018</v>
      </c>
      <c r="F48" s="1415" t="s">
        <v>1017</v>
      </c>
      <c r="G48" s="965">
        <v>5</v>
      </c>
      <c r="H48" s="965">
        <v>20</v>
      </c>
      <c r="I48" s="1012">
        <v>5</v>
      </c>
      <c r="J48" s="1414"/>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9"/>
      <c r="AP48" s="629"/>
      <c r="AQ48" s="629"/>
      <c r="AR48" s="629"/>
      <c r="AS48" s="629"/>
      <c r="AT48" s="629"/>
      <c r="AU48" s="629"/>
      <c r="AV48" s="629"/>
      <c r="AW48" s="629"/>
      <c r="AX48" s="629"/>
      <c r="AY48" s="629"/>
      <c r="AZ48" s="629"/>
      <c r="BA48" s="955"/>
    </row>
    <row r="49" spans="1:53" ht="15.75" hidden="1" customHeight="1" x14ac:dyDescent="0.2">
      <c r="A49" s="2611"/>
      <c r="B49" s="495" t="s">
        <v>1013</v>
      </c>
      <c r="C49" s="2651" t="s">
        <v>1016</v>
      </c>
      <c r="D49" s="2634" t="s">
        <v>1016</v>
      </c>
      <c r="E49" s="1013" t="s">
        <v>1015</v>
      </c>
      <c r="F49" s="965" t="s">
        <v>634</v>
      </c>
      <c r="G49" s="964">
        <v>1</v>
      </c>
      <c r="H49" s="964">
        <v>1</v>
      </c>
      <c r="I49" s="963">
        <v>1</v>
      </c>
      <c r="J49" s="1414"/>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N49" s="629"/>
      <c r="AO49" s="629"/>
      <c r="AP49" s="629"/>
      <c r="AQ49" s="629"/>
      <c r="AR49" s="629"/>
      <c r="AS49" s="629"/>
      <c r="AT49" s="629"/>
      <c r="AU49" s="629"/>
      <c r="AV49" s="629"/>
      <c r="AW49" s="629"/>
      <c r="AX49" s="629"/>
      <c r="AY49" s="629"/>
      <c r="AZ49" s="629"/>
      <c r="BA49" s="955"/>
    </row>
    <row r="50" spans="1:53" ht="15.75" hidden="1" customHeight="1" x14ac:dyDescent="0.2">
      <c r="A50" s="2611"/>
      <c r="B50" s="495" t="s">
        <v>1013</v>
      </c>
      <c r="C50" s="2597"/>
      <c r="D50" s="2597"/>
      <c r="E50" s="966" t="s">
        <v>1014</v>
      </c>
      <c r="F50" s="964" t="s">
        <v>129</v>
      </c>
      <c r="G50" s="965">
        <v>0</v>
      </c>
      <c r="H50" s="964">
        <v>1</v>
      </c>
      <c r="I50" s="963">
        <v>0.25</v>
      </c>
      <c r="J50" s="1414"/>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c r="AT50" s="629"/>
      <c r="AU50" s="629"/>
      <c r="AV50" s="629"/>
      <c r="AW50" s="629"/>
      <c r="AX50" s="629"/>
      <c r="AY50" s="629"/>
      <c r="AZ50" s="629"/>
      <c r="BA50" s="955"/>
    </row>
    <row r="51" spans="1:53" ht="15.75" hidden="1" customHeight="1" x14ac:dyDescent="0.2">
      <c r="A51" s="2611"/>
      <c r="B51" s="495" t="s">
        <v>1013</v>
      </c>
      <c r="C51" s="2598"/>
      <c r="D51" s="2598"/>
      <c r="E51" s="966" t="s">
        <v>1012</v>
      </c>
      <c r="F51" s="964" t="s">
        <v>129</v>
      </c>
      <c r="G51" s="964">
        <v>0.2</v>
      </c>
      <c r="H51" s="964">
        <v>1</v>
      </c>
      <c r="I51" s="963">
        <v>0.2</v>
      </c>
      <c r="J51" s="1414"/>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c r="AT51" s="629"/>
      <c r="AU51" s="629"/>
      <c r="AV51" s="629"/>
      <c r="AW51" s="629"/>
      <c r="AX51" s="629"/>
      <c r="AY51" s="629"/>
      <c r="AZ51" s="629"/>
      <c r="BA51" s="955"/>
    </row>
    <row r="52" spans="1:53" ht="26.25" hidden="1" customHeight="1" x14ac:dyDescent="0.25">
      <c r="A52" s="2611"/>
      <c r="B52" s="771" t="s">
        <v>885</v>
      </c>
      <c r="C52" s="2734" t="s">
        <v>1011</v>
      </c>
      <c r="D52" s="2735" t="s">
        <v>1010</v>
      </c>
      <c r="E52" s="769" t="s">
        <v>1009</v>
      </c>
      <c r="F52" s="931" t="s">
        <v>129</v>
      </c>
      <c r="G52" s="931" t="s">
        <v>124</v>
      </c>
      <c r="H52" s="934">
        <v>1</v>
      </c>
      <c r="I52" s="937">
        <v>0.15</v>
      </c>
      <c r="J52" s="1159"/>
      <c r="K52" s="630"/>
      <c r="L52" s="630"/>
      <c r="M52" s="630"/>
      <c r="N52" s="630"/>
      <c r="O52" s="630"/>
      <c r="P52" s="630"/>
      <c r="Q52" s="630"/>
      <c r="R52" s="630"/>
      <c r="S52" s="630"/>
      <c r="T52" s="630"/>
      <c r="U52" s="630"/>
      <c r="V52" s="630"/>
      <c r="W52" s="630"/>
      <c r="X52" s="630"/>
      <c r="Y52" s="630"/>
      <c r="Z52" s="630"/>
      <c r="AA52" s="630"/>
      <c r="AB52" s="629"/>
      <c r="AC52" s="630"/>
      <c r="AD52" s="630"/>
      <c r="AE52" s="630"/>
      <c r="AF52" s="630"/>
      <c r="AG52" s="630"/>
      <c r="AH52" s="630"/>
      <c r="AI52" s="630"/>
      <c r="AJ52" s="630"/>
      <c r="AK52" s="630"/>
      <c r="AL52" s="630"/>
      <c r="AM52" s="630"/>
      <c r="AN52" s="630"/>
      <c r="AO52" s="630"/>
      <c r="AP52" s="630"/>
      <c r="AQ52" s="630"/>
      <c r="AR52" s="630"/>
      <c r="AS52" s="630"/>
      <c r="AT52" s="630"/>
      <c r="AU52" s="630"/>
      <c r="AV52" s="630"/>
      <c r="AW52" s="630"/>
      <c r="AX52" s="630"/>
      <c r="AY52" s="630"/>
      <c r="AZ52" s="630"/>
      <c r="BA52" s="620"/>
    </row>
    <row r="53" spans="1:53" ht="15.75" hidden="1" customHeight="1" x14ac:dyDescent="0.25">
      <c r="A53" s="2611"/>
      <c r="B53" s="771" t="s">
        <v>885</v>
      </c>
      <c r="C53" s="2598"/>
      <c r="D53" s="2598"/>
      <c r="E53" s="769" t="s">
        <v>1008</v>
      </c>
      <c r="F53" s="771" t="s">
        <v>129</v>
      </c>
      <c r="G53" s="771" t="s">
        <v>124</v>
      </c>
      <c r="H53" s="928">
        <v>1</v>
      </c>
      <c r="I53" s="937">
        <v>0.15</v>
      </c>
      <c r="J53" s="1159"/>
      <c r="K53" s="630"/>
      <c r="L53" s="630"/>
      <c r="M53" s="630"/>
      <c r="N53" s="630"/>
      <c r="O53" s="630"/>
      <c r="P53" s="630"/>
      <c r="Q53" s="630"/>
      <c r="R53" s="630"/>
      <c r="S53" s="630"/>
      <c r="T53" s="630"/>
      <c r="U53" s="630"/>
      <c r="V53" s="630"/>
      <c r="W53" s="630"/>
      <c r="X53" s="630"/>
      <c r="Y53" s="630"/>
      <c r="Z53" s="630"/>
      <c r="AA53" s="630"/>
      <c r="AB53" s="629"/>
      <c r="AC53" s="630"/>
      <c r="AD53" s="630"/>
      <c r="AE53" s="630"/>
      <c r="AF53" s="630"/>
      <c r="AG53" s="630"/>
      <c r="AH53" s="630"/>
      <c r="AI53" s="630"/>
      <c r="AJ53" s="630"/>
      <c r="AK53" s="630"/>
      <c r="AL53" s="630"/>
      <c r="AM53" s="630"/>
      <c r="AN53" s="630"/>
      <c r="AO53" s="630"/>
      <c r="AP53" s="630"/>
      <c r="AQ53" s="630"/>
      <c r="AR53" s="630"/>
      <c r="AS53" s="630"/>
      <c r="AT53" s="630"/>
      <c r="AU53" s="630"/>
      <c r="AV53" s="630"/>
      <c r="AW53" s="630"/>
      <c r="AX53" s="630"/>
      <c r="AY53" s="630"/>
      <c r="AZ53" s="630"/>
      <c r="BA53" s="620"/>
    </row>
    <row r="54" spans="1:53" ht="15.75" hidden="1" customHeight="1" x14ac:dyDescent="0.25">
      <c r="A54" s="2611"/>
      <c r="B54" s="771" t="s">
        <v>885</v>
      </c>
      <c r="C54" s="2596" t="s">
        <v>1007</v>
      </c>
      <c r="D54" s="769" t="s">
        <v>1006</v>
      </c>
      <c r="E54" s="932" t="s">
        <v>1005</v>
      </c>
      <c r="F54" s="940" t="s">
        <v>1004</v>
      </c>
      <c r="G54" s="940" t="s">
        <v>124</v>
      </c>
      <c r="H54" s="940">
        <v>20</v>
      </c>
      <c r="I54" s="942">
        <v>1</v>
      </c>
      <c r="J54" s="1159"/>
      <c r="K54" s="630"/>
      <c r="L54" s="630"/>
      <c r="M54" s="630"/>
      <c r="N54" s="630"/>
      <c r="O54" s="630"/>
      <c r="P54" s="630"/>
      <c r="Q54" s="630"/>
      <c r="R54" s="630"/>
      <c r="S54" s="630"/>
      <c r="T54" s="630"/>
      <c r="U54" s="630"/>
      <c r="V54" s="630"/>
      <c r="W54" s="630"/>
      <c r="X54" s="630"/>
      <c r="Y54" s="630"/>
      <c r="Z54" s="630"/>
      <c r="AA54" s="630"/>
      <c r="AB54" s="629"/>
      <c r="AC54" s="630"/>
      <c r="AD54" s="630"/>
      <c r="AE54" s="630"/>
      <c r="AF54" s="630"/>
      <c r="AG54" s="630"/>
      <c r="AH54" s="630"/>
      <c r="AI54" s="630"/>
      <c r="AJ54" s="630"/>
      <c r="AK54" s="630"/>
      <c r="AL54" s="630"/>
      <c r="AM54" s="630"/>
      <c r="AN54" s="630"/>
      <c r="AO54" s="630"/>
      <c r="AP54" s="630"/>
      <c r="AQ54" s="630"/>
      <c r="AR54" s="630"/>
      <c r="AS54" s="630"/>
      <c r="AT54" s="630"/>
      <c r="AU54" s="630"/>
      <c r="AV54" s="630"/>
      <c r="AW54" s="630"/>
      <c r="AX54" s="630"/>
      <c r="AY54" s="630"/>
      <c r="AZ54" s="630"/>
      <c r="BA54" s="620"/>
    </row>
    <row r="55" spans="1:53" ht="38.25" hidden="1" customHeight="1" x14ac:dyDescent="0.25">
      <c r="A55" s="2611"/>
      <c r="B55" s="771" t="s">
        <v>885</v>
      </c>
      <c r="C55" s="2597"/>
      <c r="D55" s="769" t="s">
        <v>1003</v>
      </c>
      <c r="E55" s="2596" t="s">
        <v>1002</v>
      </c>
      <c r="F55" s="2617" t="s">
        <v>1001</v>
      </c>
      <c r="G55" s="2617" t="s">
        <v>124</v>
      </c>
      <c r="H55" s="2617">
        <v>20</v>
      </c>
      <c r="I55" s="2761">
        <v>1</v>
      </c>
      <c r="J55" s="1159"/>
      <c r="K55" s="630"/>
      <c r="L55" s="630"/>
      <c r="M55" s="630"/>
      <c r="N55" s="630"/>
      <c r="O55" s="630"/>
      <c r="P55" s="630"/>
      <c r="Q55" s="630"/>
      <c r="R55" s="630"/>
      <c r="S55" s="630"/>
      <c r="T55" s="630"/>
      <c r="U55" s="630"/>
      <c r="V55" s="630"/>
      <c r="W55" s="630"/>
      <c r="X55" s="630"/>
      <c r="Y55" s="630"/>
      <c r="Z55" s="630"/>
      <c r="AA55" s="630"/>
      <c r="AB55" s="629"/>
      <c r="AC55" s="630"/>
      <c r="AD55" s="630"/>
      <c r="AE55" s="630"/>
      <c r="AF55" s="630"/>
      <c r="AG55" s="630"/>
      <c r="AH55" s="630"/>
      <c r="AI55" s="630"/>
      <c r="AJ55" s="630"/>
      <c r="AK55" s="630"/>
      <c r="AL55" s="630"/>
      <c r="AM55" s="630"/>
      <c r="AN55" s="630"/>
      <c r="AO55" s="630"/>
      <c r="AP55" s="630"/>
      <c r="AQ55" s="630"/>
      <c r="AR55" s="630"/>
      <c r="AS55" s="630"/>
      <c r="AT55" s="630"/>
      <c r="AU55" s="630"/>
      <c r="AV55" s="630"/>
      <c r="AW55" s="630"/>
      <c r="AX55" s="630"/>
      <c r="AY55" s="630"/>
      <c r="AZ55" s="630"/>
      <c r="BA55" s="620"/>
    </row>
    <row r="56" spans="1:53" ht="25.5" hidden="1" customHeight="1" x14ac:dyDescent="0.25">
      <c r="A56" s="2611"/>
      <c r="B56" s="771" t="s">
        <v>885</v>
      </c>
      <c r="C56" s="2597"/>
      <c r="D56" s="769" t="s">
        <v>1000</v>
      </c>
      <c r="E56" s="2597"/>
      <c r="F56" s="2597"/>
      <c r="G56" s="2597"/>
      <c r="H56" s="2597"/>
      <c r="I56" s="2616"/>
      <c r="J56" s="1159"/>
      <c r="K56" s="630"/>
      <c r="L56" s="630"/>
      <c r="M56" s="630"/>
      <c r="N56" s="630"/>
      <c r="O56" s="630"/>
      <c r="P56" s="630"/>
      <c r="Q56" s="630"/>
      <c r="R56" s="630"/>
      <c r="S56" s="630"/>
      <c r="T56" s="630"/>
      <c r="U56" s="630"/>
      <c r="V56" s="630"/>
      <c r="W56" s="630"/>
      <c r="X56" s="630"/>
      <c r="Y56" s="630"/>
      <c r="Z56" s="630"/>
      <c r="AA56" s="630"/>
      <c r="AB56" s="629"/>
      <c r="AC56" s="630"/>
      <c r="AD56" s="630"/>
      <c r="AE56" s="630"/>
      <c r="AF56" s="630"/>
      <c r="AG56" s="630"/>
      <c r="AH56" s="630"/>
      <c r="AI56" s="630"/>
      <c r="AJ56" s="630"/>
      <c r="AK56" s="630"/>
      <c r="AL56" s="630"/>
      <c r="AM56" s="630"/>
      <c r="AN56" s="630"/>
      <c r="AO56" s="630"/>
      <c r="AP56" s="630"/>
      <c r="AQ56" s="630"/>
      <c r="AR56" s="630"/>
      <c r="AS56" s="630"/>
      <c r="AT56" s="630"/>
      <c r="AU56" s="630"/>
      <c r="AV56" s="630"/>
      <c r="AW56" s="630"/>
      <c r="AX56" s="630"/>
      <c r="AY56" s="630"/>
      <c r="AZ56" s="630"/>
      <c r="BA56" s="620"/>
    </row>
    <row r="57" spans="1:53" ht="26.25" hidden="1" customHeight="1" x14ac:dyDescent="0.25">
      <c r="A57" s="2611"/>
      <c r="B57" s="771" t="s">
        <v>885</v>
      </c>
      <c r="C57" s="2597"/>
      <c r="D57" s="954" t="s">
        <v>999</v>
      </c>
      <c r="E57" s="2597"/>
      <c r="F57" s="2597"/>
      <c r="G57" s="2597"/>
      <c r="H57" s="2597"/>
      <c r="I57" s="2616"/>
      <c r="J57" s="1159"/>
      <c r="K57" s="630"/>
      <c r="L57" s="630"/>
      <c r="M57" s="630"/>
      <c r="N57" s="630"/>
      <c r="O57" s="630"/>
      <c r="P57" s="630"/>
      <c r="Q57" s="630"/>
      <c r="R57" s="630"/>
      <c r="S57" s="630"/>
      <c r="T57" s="630"/>
      <c r="U57" s="630"/>
      <c r="V57" s="630"/>
      <c r="W57" s="630"/>
      <c r="X57" s="630"/>
      <c r="Y57" s="630"/>
      <c r="Z57" s="630"/>
      <c r="AA57" s="630"/>
      <c r="AB57" s="629"/>
      <c r="AC57" s="630"/>
      <c r="AD57" s="630"/>
      <c r="AE57" s="630"/>
      <c r="AF57" s="630"/>
      <c r="AG57" s="630"/>
      <c r="AH57" s="630"/>
      <c r="AI57" s="630"/>
      <c r="AJ57" s="630"/>
      <c r="AK57" s="630"/>
      <c r="AL57" s="630"/>
      <c r="AM57" s="630"/>
      <c r="AN57" s="630"/>
      <c r="AO57" s="630"/>
      <c r="AP57" s="630"/>
      <c r="AQ57" s="630"/>
      <c r="AR57" s="630"/>
      <c r="AS57" s="630"/>
      <c r="AT57" s="630"/>
      <c r="AU57" s="630"/>
      <c r="AV57" s="630"/>
      <c r="AW57" s="630"/>
      <c r="AX57" s="630"/>
      <c r="AY57" s="630"/>
      <c r="AZ57" s="630"/>
      <c r="BA57" s="620"/>
    </row>
    <row r="58" spans="1:53" ht="25.5" hidden="1" customHeight="1" x14ac:dyDescent="0.25">
      <c r="A58" s="2611"/>
      <c r="B58" s="771" t="s">
        <v>885</v>
      </c>
      <c r="C58" s="2597"/>
      <c r="D58" s="954" t="s">
        <v>998</v>
      </c>
      <c r="E58" s="2598"/>
      <c r="F58" s="2598"/>
      <c r="G58" s="2598"/>
      <c r="H58" s="2598"/>
      <c r="I58" s="2615"/>
      <c r="J58" s="1159"/>
      <c r="K58" s="630"/>
      <c r="L58" s="630"/>
      <c r="M58" s="630"/>
      <c r="N58" s="630"/>
      <c r="O58" s="630"/>
      <c r="P58" s="630"/>
      <c r="Q58" s="630"/>
      <c r="R58" s="630"/>
      <c r="S58" s="630"/>
      <c r="T58" s="630"/>
      <c r="U58" s="630"/>
      <c r="V58" s="630"/>
      <c r="W58" s="630"/>
      <c r="X58" s="630"/>
      <c r="Y58" s="630"/>
      <c r="Z58" s="630"/>
      <c r="AA58" s="630"/>
      <c r="AB58" s="629"/>
      <c r="AC58" s="630"/>
      <c r="AD58" s="630"/>
      <c r="AE58" s="630"/>
      <c r="AF58" s="630"/>
      <c r="AG58" s="630"/>
      <c r="AH58" s="630"/>
      <c r="AI58" s="630"/>
      <c r="AJ58" s="630"/>
      <c r="AK58" s="630"/>
      <c r="AL58" s="630"/>
      <c r="AM58" s="630"/>
      <c r="AN58" s="630"/>
      <c r="AO58" s="630"/>
      <c r="AP58" s="630"/>
      <c r="AQ58" s="630"/>
      <c r="AR58" s="630"/>
      <c r="AS58" s="630"/>
      <c r="AT58" s="630"/>
      <c r="AU58" s="630"/>
      <c r="AV58" s="630"/>
      <c r="AW58" s="630"/>
      <c r="AX58" s="630"/>
      <c r="AY58" s="630"/>
      <c r="AZ58" s="630"/>
      <c r="BA58" s="620"/>
    </row>
    <row r="59" spans="1:53" ht="15.75" hidden="1" customHeight="1" x14ac:dyDescent="0.25">
      <c r="A59" s="2611"/>
      <c r="B59" s="771" t="s">
        <v>885</v>
      </c>
      <c r="C59" s="2598"/>
      <c r="D59" s="954" t="s">
        <v>997</v>
      </c>
      <c r="E59" s="769" t="s">
        <v>996</v>
      </c>
      <c r="F59" s="771" t="s">
        <v>129</v>
      </c>
      <c r="G59" s="771" t="s">
        <v>124</v>
      </c>
      <c r="H59" s="928">
        <v>1</v>
      </c>
      <c r="I59" s="935">
        <v>0.05</v>
      </c>
      <c r="J59" s="1159"/>
      <c r="K59" s="630"/>
      <c r="L59" s="630"/>
      <c r="M59" s="630"/>
      <c r="N59" s="630"/>
      <c r="O59" s="630"/>
      <c r="P59" s="630"/>
      <c r="Q59" s="630"/>
      <c r="R59" s="630"/>
      <c r="S59" s="630"/>
      <c r="T59" s="630"/>
      <c r="U59" s="630"/>
      <c r="V59" s="630"/>
      <c r="W59" s="630"/>
      <c r="X59" s="630"/>
      <c r="Y59" s="630"/>
      <c r="Z59" s="630"/>
      <c r="AA59" s="630"/>
      <c r="AB59" s="629"/>
      <c r="AC59" s="630"/>
      <c r="AD59" s="630"/>
      <c r="AE59" s="630"/>
      <c r="AF59" s="630"/>
      <c r="AG59" s="630"/>
      <c r="AH59" s="630"/>
      <c r="AI59" s="630"/>
      <c r="AJ59" s="630"/>
      <c r="AK59" s="630"/>
      <c r="AL59" s="630"/>
      <c r="AM59" s="630"/>
      <c r="AN59" s="630"/>
      <c r="AO59" s="630"/>
      <c r="AP59" s="630"/>
      <c r="AQ59" s="630"/>
      <c r="AR59" s="630"/>
      <c r="AS59" s="630"/>
      <c r="AT59" s="630"/>
      <c r="AU59" s="630"/>
      <c r="AV59" s="630"/>
      <c r="AW59" s="630"/>
      <c r="AX59" s="630"/>
      <c r="AY59" s="630"/>
      <c r="AZ59" s="630"/>
      <c r="BA59" s="620"/>
    </row>
    <row r="60" spans="1:53" ht="15.75" hidden="1" customHeight="1" x14ac:dyDescent="0.25">
      <c r="A60" s="2611"/>
      <c r="B60" s="771" t="s">
        <v>885</v>
      </c>
      <c r="C60" s="2596" t="s">
        <v>995</v>
      </c>
      <c r="D60" s="943" t="s">
        <v>994</v>
      </c>
      <c r="E60" s="769" t="s">
        <v>993</v>
      </c>
      <c r="F60" s="771" t="s">
        <v>129</v>
      </c>
      <c r="G60" s="771">
        <v>0</v>
      </c>
      <c r="H60" s="928">
        <f>80%</f>
        <v>0.8</v>
      </c>
      <c r="I60" s="935">
        <v>0.1</v>
      </c>
      <c r="J60" s="1159"/>
      <c r="K60" s="630"/>
      <c r="L60" s="630"/>
      <c r="M60" s="630"/>
      <c r="N60" s="630"/>
      <c r="O60" s="630"/>
      <c r="P60" s="630"/>
      <c r="Q60" s="630"/>
      <c r="R60" s="630"/>
      <c r="S60" s="630"/>
      <c r="T60" s="630"/>
      <c r="U60" s="630"/>
      <c r="V60" s="630"/>
      <c r="W60" s="630"/>
      <c r="X60" s="630"/>
      <c r="Y60" s="630"/>
      <c r="Z60" s="630"/>
      <c r="AA60" s="630"/>
      <c r="AB60" s="629"/>
      <c r="AC60" s="630"/>
      <c r="AD60" s="630"/>
      <c r="AE60" s="630"/>
      <c r="AF60" s="630"/>
      <c r="AG60" s="630"/>
      <c r="AH60" s="630"/>
      <c r="AI60" s="630"/>
      <c r="AJ60" s="630"/>
      <c r="AK60" s="630"/>
      <c r="AL60" s="630"/>
      <c r="AM60" s="630"/>
      <c r="AN60" s="630"/>
      <c r="AO60" s="630"/>
      <c r="AP60" s="630"/>
      <c r="AQ60" s="630"/>
      <c r="AR60" s="630"/>
      <c r="AS60" s="630"/>
      <c r="AT60" s="630"/>
      <c r="AU60" s="630"/>
      <c r="AV60" s="630"/>
      <c r="AW60" s="630"/>
      <c r="AX60" s="630"/>
      <c r="AY60" s="630"/>
      <c r="AZ60" s="630"/>
      <c r="BA60" s="620"/>
    </row>
    <row r="61" spans="1:53" ht="25.5" hidden="1" customHeight="1" x14ac:dyDescent="0.25">
      <c r="A61" s="2611"/>
      <c r="B61" s="771" t="s">
        <v>885</v>
      </c>
      <c r="C61" s="2597"/>
      <c r="D61" s="943" t="s">
        <v>992</v>
      </c>
      <c r="E61" s="2596" t="s">
        <v>991</v>
      </c>
      <c r="F61" s="2617" t="s">
        <v>129</v>
      </c>
      <c r="G61" s="2617" t="s">
        <v>124</v>
      </c>
      <c r="H61" s="2608">
        <v>0.8</v>
      </c>
      <c r="I61" s="2614">
        <v>0.1</v>
      </c>
      <c r="J61" s="1159"/>
      <c r="K61" s="630"/>
      <c r="L61" s="630"/>
      <c r="M61" s="630"/>
      <c r="N61" s="630"/>
      <c r="O61" s="630"/>
      <c r="P61" s="630"/>
      <c r="Q61" s="630"/>
      <c r="R61" s="630"/>
      <c r="S61" s="630"/>
      <c r="T61" s="630"/>
      <c r="U61" s="630"/>
      <c r="V61" s="630"/>
      <c r="W61" s="630"/>
      <c r="X61" s="630"/>
      <c r="Y61" s="630"/>
      <c r="Z61" s="630"/>
      <c r="AA61" s="630"/>
      <c r="AB61" s="629"/>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20"/>
    </row>
    <row r="62" spans="1:53" ht="51" hidden="1" customHeight="1" x14ac:dyDescent="0.25">
      <c r="A62" s="2611"/>
      <c r="B62" s="771" t="s">
        <v>885</v>
      </c>
      <c r="C62" s="2598"/>
      <c r="D62" s="953" t="s">
        <v>990</v>
      </c>
      <c r="E62" s="2598"/>
      <c r="F62" s="2598"/>
      <c r="G62" s="2598"/>
      <c r="H62" s="2598"/>
      <c r="I62" s="2615"/>
      <c r="J62" s="1159"/>
      <c r="K62" s="630"/>
      <c r="L62" s="630"/>
      <c r="M62" s="630"/>
      <c r="N62" s="630"/>
      <c r="O62" s="630"/>
      <c r="P62" s="630"/>
      <c r="Q62" s="630"/>
      <c r="R62" s="630"/>
      <c r="S62" s="630"/>
      <c r="T62" s="630"/>
      <c r="U62" s="630"/>
      <c r="V62" s="630"/>
      <c r="W62" s="630"/>
      <c r="X62" s="630"/>
      <c r="Y62" s="630"/>
      <c r="Z62" s="630"/>
      <c r="AA62" s="630"/>
      <c r="AB62" s="629"/>
      <c r="AC62" s="630"/>
      <c r="AD62" s="630"/>
      <c r="AE62" s="630"/>
      <c r="AF62" s="630"/>
      <c r="AG62" s="630"/>
      <c r="AH62" s="630"/>
      <c r="AI62" s="630"/>
      <c r="AJ62" s="630"/>
      <c r="AK62" s="630"/>
      <c r="AL62" s="630"/>
      <c r="AM62" s="630"/>
      <c r="AN62" s="630"/>
      <c r="AO62" s="630"/>
      <c r="AP62" s="630"/>
      <c r="AQ62" s="630"/>
      <c r="AR62" s="630"/>
      <c r="AS62" s="630"/>
      <c r="AT62" s="630"/>
      <c r="AU62" s="630"/>
      <c r="AV62" s="630"/>
      <c r="AW62" s="630"/>
      <c r="AX62" s="630"/>
      <c r="AY62" s="630"/>
      <c r="AZ62" s="630"/>
      <c r="BA62" s="620"/>
    </row>
    <row r="63" spans="1:53" ht="15.75" hidden="1" customHeight="1" x14ac:dyDescent="0.25">
      <c r="A63" s="2611"/>
      <c r="B63" s="771" t="s">
        <v>885</v>
      </c>
      <c r="C63" s="2596" t="s">
        <v>989</v>
      </c>
      <c r="D63" s="769" t="s">
        <v>988</v>
      </c>
      <c r="E63" s="941" t="s">
        <v>1224</v>
      </c>
      <c r="F63" s="940" t="s">
        <v>374</v>
      </c>
      <c r="G63" s="940" t="s">
        <v>124</v>
      </c>
      <c r="H63" s="940">
        <v>4</v>
      </c>
      <c r="I63" s="942">
        <v>1</v>
      </c>
      <c r="J63" s="1159"/>
      <c r="K63" s="630"/>
      <c r="L63" s="630"/>
      <c r="M63" s="630"/>
      <c r="N63" s="630"/>
      <c r="O63" s="630"/>
      <c r="P63" s="630"/>
      <c r="Q63" s="630"/>
      <c r="R63" s="630"/>
      <c r="S63" s="630"/>
      <c r="T63" s="630"/>
      <c r="U63" s="630"/>
      <c r="V63" s="630"/>
      <c r="W63" s="630"/>
      <c r="X63" s="630"/>
      <c r="Y63" s="630"/>
      <c r="Z63" s="630"/>
      <c r="AA63" s="630"/>
      <c r="AB63" s="629"/>
      <c r="AC63" s="630"/>
      <c r="AD63" s="630"/>
      <c r="AE63" s="630"/>
      <c r="AF63" s="630"/>
      <c r="AG63" s="630"/>
      <c r="AH63" s="630"/>
      <c r="AI63" s="630"/>
      <c r="AJ63" s="630"/>
      <c r="AK63" s="630"/>
      <c r="AL63" s="630"/>
      <c r="AM63" s="630"/>
      <c r="AN63" s="630"/>
      <c r="AO63" s="630"/>
      <c r="AP63" s="630"/>
      <c r="AQ63" s="630"/>
      <c r="AR63" s="630"/>
      <c r="AS63" s="630"/>
      <c r="AT63" s="630"/>
      <c r="AU63" s="630"/>
      <c r="AV63" s="630"/>
      <c r="AW63" s="630"/>
      <c r="AX63" s="630"/>
      <c r="AY63" s="630"/>
      <c r="AZ63" s="630"/>
      <c r="BA63" s="620"/>
    </row>
    <row r="64" spans="1:53" ht="15.75" hidden="1" customHeight="1" x14ac:dyDescent="0.25">
      <c r="A64" s="2611"/>
      <c r="B64" s="771" t="s">
        <v>885</v>
      </c>
      <c r="C64" s="2597"/>
      <c r="D64" s="943" t="s">
        <v>986</v>
      </c>
      <c r="E64" s="932" t="s">
        <v>985</v>
      </c>
      <c r="F64" s="931" t="s">
        <v>129</v>
      </c>
      <c r="G64" s="931" t="s">
        <v>124</v>
      </c>
      <c r="H64" s="934">
        <v>1</v>
      </c>
      <c r="I64" s="935">
        <v>0.25</v>
      </c>
      <c r="J64" s="1159"/>
      <c r="K64" s="630"/>
      <c r="L64" s="630"/>
      <c r="M64" s="630"/>
      <c r="N64" s="630"/>
      <c r="O64" s="630"/>
      <c r="P64" s="630"/>
      <c r="Q64" s="630"/>
      <c r="R64" s="630"/>
      <c r="S64" s="630"/>
      <c r="T64" s="630"/>
      <c r="U64" s="630"/>
      <c r="V64" s="630"/>
      <c r="W64" s="630"/>
      <c r="X64" s="630"/>
      <c r="Y64" s="630"/>
      <c r="Z64" s="630"/>
      <c r="AA64" s="630"/>
      <c r="AB64" s="629"/>
      <c r="AC64" s="630"/>
      <c r="AD64" s="630"/>
      <c r="AE64" s="630"/>
      <c r="AF64" s="630"/>
      <c r="AG64" s="630"/>
      <c r="AH64" s="630"/>
      <c r="AI64" s="630"/>
      <c r="AJ64" s="630"/>
      <c r="AK64" s="630"/>
      <c r="AL64" s="630"/>
      <c r="AM64" s="630"/>
      <c r="AN64" s="630"/>
      <c r="AO64" s="630"/>
      <c r="AP64" s="630"/>
      <c r="AQ64" s="630"/>
      <c r="AR64" s="630"/>
      <c r="AS64" s="630"/>
      <c r="AT64" s="630"/>
      <c r="AU64" s="630"/>
      <c r="AV64" s="630"/>
      <c r="AW64" s="630"/>
      <c r="AX64" s="630"/>
      <c r="AY64" s="630"/>
      <c r="AZ64" s="630"/>
      <c r="BA64" s="620"/>
    </row>
    <row r="65" spans="1:53" ht="15.75" hidden="1" customHeight="1" x14ac:dyDescent="0.25">
      <c r="A65" s="2611"/>
      <c r="B65" s="771" t="s">
        <v>885</v>
      </c>
      <c r="C65" s="2597"/>
      <c r="D65" s="2610" t="s">
        <v>984</v>
      </c>
      <c r="E65" s="932" t="s">
        <v>983</v>
      </c>
      <c r="F65" s="931" t="s">
        <v>982</v>
      </c>
      <c r="G65" s="931">
        <v>5004</v>
      </c>
      <c r="H65" s="931">
        <v>5153</v>
      </c>
      <c r="I65" s="942">
        <v>1271</v>
      </c>
      <c r="J65" s="1159"/>
      <c r="K65" s="630"/>
      <c r="L65" s="630"/>
      <c r="M65" s="630"/>
      <c r="N65" s="630"/>
      <c r="O65" s="630"/>
      <c r="P65" s="630"/>
      <c r="Q65" s="630"/>
      <c r="R65" s="630"/>
      <c r="S65" s="630"/>
      <c r="T65" s="630"/>
      <c r="U65" s="630"/>
      <c r="V65" s="630"/>
      <c r="W65" s="630"/>
      <c r="X65" s="630"/>
      <c r="Y65" s="630"/>
      <c r="Z65" s="630"/>
      <c r="AA65" s="630"/>
      <c r="AB65" s="629"/>
      <c r="AC65" s="630"/>
      <c r="AD65" s="630"/>
      <c r="AE65" s="630"/>
      <c r="AF65" s="630"/>
      <c r="AG65" s="630"/>
      <c r="AH65" s="630"/>
      <c r="AI65" s="630"/>
      <c r="AJ65" s="630"/>
      <c r="AK65" s="630"/>
      <c r="AL65" s="630"/>
      <c r="AM65" s="630"/>
      <c r="AN65" s="630"/>
      <c r="AO65" s="630"/>
      <c r="AP65" s="630"/>
      <c r="AQ65" s="630"/>
      <c r="AR65" s="630"/>
      <c r="AS65" s="630"/>
      <c r="AT65" s="630"/>
      <c r="AU65" s="630"/>
      <c r="AV65" s="630"/>
      <c r="AW65" s="630"/>
      <c r="AX65" s="630"/>
      <c r="AY65" s="630"/>
      <c r="AZ65" s="630"/>
      <c r="BA65" s="620"/>
    </row>
    <row r="66" spans="1:53" ht="15.75" hidden="1" customHeight="1" x14ac:dyDescent="0.25">
      <c r="A66" s="2611"/>
      <c r="B66" s="771" t="s">
        <v>885</v>
      </c>
      <c r="C66" s="2598"/>
      <c r="D66" s="2611"/>
      <c r="E66" s="932" t="s">
        <v>981</v>
      </c>
      <c r="F66" s="931" t="s">
        <v>129</v>
      </c>
      <c r="G66" s="934">
        <v>0</v>
      </c>
      <c r="H66" s="934">
        <v>1</v>
      </c>
      <c r="I66" s="935">
        <v>0.25</v>
      </c>
      <c r="J66" s="1159"/>
      <c r="K66" s="630"/>
      <c r="L66" s="630"/>
      <c r="M66" s="630"/>
      <c r="N66" s="630"/>
      <c r="O66" s="630"/>
      <c r="P66" s="630"/>
      <c r="Q66" s="630"/>
      <c r="R66" s="630"/>
      <c r="S66" s="630"/>
      <c r="T66" s="630"/>
      <c r="U66" s="630"/>
      <c r="V66" s="630"/>
      <c r="W66" s="630"/>
      <c r="X66" s="630"/>
      <c r="Y66" s="630"/>
      <c r="Z66" s="630"/>
      <c r="AA66" s="630"/>
      <c r="AB66" s="629"/>
      <c r="AC66" s="630"/>
      <c r="AD66" s="630"/>
      <c r="AE66" s="630"/>
      <c r="AF66" s="630"/>
      <c r="AG66" s="630"/>
      <c r="AH66" s="630"/>
      <c r="AI66" s="630"/>
      <c r="AJ66" s="630"/>
      <c r="AK66" s="630"/>
      <c r="AL66" s="630"/>
      <c r="AM66" s="630"/>
      <c r="AN66" s="630"/>
      <c r="AO66" s="630"/>
      <c r="AP66" s="630"/>
      <c r="AQ66" s="630"/>
      <c r="AR66" s="630"/>
      <c r="AS66" s="630"/>
      <c r="AT66" s="630"/>
      <c r="AU66" s="630"/>
      <c r="AV66" s="630"/>
      <c r="AW66" s="630"/>
      <c r="AX66" s="630"/>
      <c r="AY66" s="630"/>
      <c r="AZ66" s="630"/>
      <c r="BA66" s="620"/>
    </row>
    <row r="67" spans="1:53" ht="15.75" hidden="1" customHeight="1" x14ac:dyDescent="0.25">
      <c r="A67" s="2611"/>
      <c r="B67" s="771" t="s">
        <v>885</v>
      </c>
      <c r="C67" s="2596" t="s">
        <v>980</v>
      </c>
      <c r="D67" s="769" t="s">
        <v>979</v>
      </c>
      <c r="E67" s="941" t="s">
        <v>1223</v>
      </c>
      <c r="F67" s="940" t="s">
        <v>129</v>
      </c>
      <c r="G67" s="939">
        <v>0</v>
      </c>
      <c r="H67" s="939">
        <v>1</v>
      </c>
      <c r="I67" s="935">
        <v>0.25</v>
      </c>
      <c r="J67" s="1159"/>
      <c r="K67" s="630"/>
      <c r="L67" s="630"/>
      <c r="M67" s="630"/>
      <c r="N67" s="630"/>
      <c r="O67" s="630"/>
      <c r="P67" s="630"/>
      <c r="Q67" s="630"/>
      <c r="R67" s="630"/>
      <c r="S67" s="630"/>
      <c r="T67" s="630"/>
      <c r="U67" s="630"/>
      <c r="V67" s="630"/>
      <c r="W67" s="630"/>
      <c r="X67" s="630"/>
      <c r="Y67" s="630"/>
      <c r="Z67" s="630"/>
      <c r="AA67" s="630"/>
      <c r="AB67" s="629"/>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20"/>
    </row>
    <row r="68" spans="1:53" ht="15.75" hidden="1" customHeight="1" x14ac:dyDescent="0.25">
      <c r="A68" s="2611"/>
      <c r="B68" s="771" t="s">
        <v>885</v>
      </c>
      <c r="C68" s="2597"/>
      <c r="D68" s="769" t="s">
        <v>977</v>
      </c>
      <c r="E68" s="932" t="s">
        <v>976</v>
      </c>
      <c r="F68" s="931" t="s">
        <v>129</v>
      </c>
      <c r="G68" s="934">
        <v>0</v>
      </c>
      <c r="H68" s="934">
        <v>1</v>
      </c>
      <c r="I68" s="935">
        <v>0.25</v>
      </c>
      <c r="J68" s="1159"/>
      <c r="K68" s="630"/>
      <c r="L68" s="630"/>
      <c r="M68" s="630"/>
      <c r="N68" s="630"/>
      <c r="O68" s="630"/>
      <c r="P68" s="630"/>
      <c r="Q68" s="630"/>
      <c r="R68" s="630"/>
      <c r="S68" s="630"/>
      <c r="T68" s="630"/>
      <c r="U68" s="630"/>
      <c r="V68" s="630"/>
      <c r="W68" s="630"/>
      <c r="X68" s="630"/>
      <c r="Y68" s="630"/>
      <c r="Z68" s="630"/>
      <c r="AA68" s="630"/>
      <c r="AB68" s="629"/>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20"/>
    </row>
    <row r="69" spans="1:53" ht="15.75" hidden="1" customHeight="1" x14ac:dyDescent="0.25">
      <c r="A69" s="2611"/>
      <c r="B69" s="771" t="s">
        <v>885</v>
      </c>
      <c r="C69" s="2597"/>
      <c r="D69" s="769" t="s">
        <v>975</v>
      </c>
      <c r="E69" s="932" t="s">
        <v>974</v>
      </c>
      <c r="F69" s="931" t="s">
        <v>129</v>
      </c>
      <c r="G69" s="931">
        <v>0</v>
      </c>
      <c r="H69" s="934">
        <v>1</v>
      </c>
      <c r="I69" s="935">
        <v>0.15</v>
      </c>
      <c r="J69" s="1159"/>
      <c r="K69" s="630"/>
      <c r="L69" s="630"/>
      <c r="M69" s="630"/>
      <c r="N69" s="630"/>
      <c r="O69" s="630"/>
      <c r="P69" s="630"/>
      <c r="Q69" s="630"/>
      <c r="R69" s="630"/>
      <c r="S69" s="630"/>
      <c r="T69" s="630"/>
      <c r="U69" s="630"/>
      <c r="V69" s="630"/>
      <c r="W69" s="630"/>
      <c r="X69" s="630"/>
      <c r="Y69" s="630"/>
      <c r="Z69" s="630"/>
      <c r="AA69" s="630"/>
      <c r="AB69" s="629"/>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20"/>
    </row>
    <row r="70" spans="1:53" ht="15.75" hidden="1" customHeight="1" x14ac:dyDescent="0.25">
      <c r="A70" s="2611"/>
      <c r="B70" s="771" t="s">
        <v>885</v>
      </c>
      <c r="C70" s="2597"/>
      <c r="D70" s="2596" t="s">
        <v>973</v>
      </c>
      <c r="E70" s="769" t="s">
        <v>972</v>
      </c>
      <c r="F70" s="947" t="s">
        <v>129</v>
      </c>
      <c r="G70" s="948">
        <v>0</v>
      </c>
      <c r="H70" s="948">
        <v>1</v>
      </c>
      <c r="I70" s="935">
        <v>0.1</v>
      </c>
      <c r="J70" s="1159"/>
      <c r="K70" s="630"/>
      <c r="L70" s="630"/>
      <c r="M70" s="630"/>
      <c r="N70" s="630"/>
      <c r="O70" s="630"/>
      <c r="P70" s="630"/>
      <c r="Q70" s="630"/>
      <c r="R70" s="630"/>
      <c r="S70" s="630"/>
      <c r="T70" s="630"/>
      <c r="U70" s="630"/>
      <c r="V70" s="630"/>
      <c r="W70" s="630"/>
      <c r="X70" s="630"/>
      <c r="Y70" s="630"/>
      <c r="Z70" s="630"/>
      <c r="AA70" s="630"/>
      <c r="AB70" s="629"/>
      <c r="AC70" s="630"/>
      <c r="AD70" s="630"/>
      <c r="AE70" s="630"/>
      <c r="AF70" s="630"/>
      <c r="AG70" s="630"/>
      <c r="AH70" s="630"/>
      <c r="AI70" s="630"/>
      <c r="AJ70" s="630"/>
      <c r="AK70" s="630"/>
      <c r="AL70" s="630"/>
      <c r="AM70" s="630"/>
      <c r="AN70" s="630"/>
      <c r="AO70" s="630"/>
      <c r="AP70" s="630"/>
      <c r="AQ70" s="630"/>
      <c r="AR70" s="630"/>
      <c r="AS70" s="630"/>
      <c r="AT70" s="630"/>
      <c r="AU70" s="630"/>
      <c r="AV70" s="630"/>
      <c r="AW70" s="630"/>
      <c r="AX70" s="630"/>
      <c r="AY70" s="630"/>
      <c r="AZ70" s="630"/>
      <c r="BA70" s="620"/>
    </row>
    <row r="71" spans="1:53" ht="15.75" hidden="1" customHeight="1" x14ac:dyDescent="0.25">
      <c r="A71" s="2611"/>
      <c r="B71" s="771" t="s">
        <v>885</v>
      </c>
      <c r="C71" s="2597"/>
      <c r="D71" s="2598"/>
      <c r="E71" s="769" t="s">
        <v>971</v>
      </c>
      <c r="F71" s="947" t="s">
        <v>129</v>
      </c>
      <c r="G71" s="948">
        <v>0</v>
      </c>
      <c r="H71" s="948">
        <v>1</v>
      </c>
      <c r="I71" s="935">
        <v>0.15</v>
      </c>
      <c r="J71" s="1159"/>
      <c r="K71" s="630"/>
      <c r="L71" s="630"/>
      <c r="M71" s="630"/>
      <c r="N71" s="630"/>
      <c r="O71" s="630"/>
      <c r="P71" s="630"/>
      <c r="Q71" s="630"/>
      <c r="R71" s="630"/>
      <c r="S71" s="630"/>
      <c r="T71" s="630"/>
      <c r="U71" s="630"/>
      <c r="V71" s="630"/>
      <c r="W71" s="630"/>
      <c r="X71" s="630"/>
      <c r="Y71" s="630"/>
      <c r="Z71" s="630"/>
      <c r="AA71" s="630"/>
      <c r="AB71" s="629"/>
      <c r="AC71" s="630"/>
      <c r="AD71" s="630"/>
      <c r="AE71" s="630"/>
      <c r="AF71" s="630"/>
      <c r="AG71" s="630"/>
      <c r="AH71" s="630"/>
      <c r="AI71" s="630"/>
      <c r="AJ71" s="630"/>
      <c r="AK71" s="630"/>
      <c r="AL71" s="630"/>
      <c r="AM71" s="630"/>
      <c r="AN71" s="630"/>
      <c r="AO71" s="630"/>
      <c r="AP71" s="630"/>
      <c r="AQ71" s="630"/>
      <c r="AR71" s="630"/>
      <c r="AS71" s="630"/>
      <c r="AT71" s="630"/>
      <c r="AU71" s="630"/>
      <c r="AV71" s="630"/>
      <c r="AW71" s="630"/>
      <c r="AX71" s="630"/>
      <c r="AY71" s="630"/>
      <c r="AZ71" s="630"/>
      <c r="BA71" s="620"/>
    </row>
    <row r="72" spans="1:53" ht="25.5" hidden="1" customHeight="1" x14ac:dyDescent="0.25">
      <c r="A72" s="2611"/>
      <c r="B72" s="771" t="s">
        <v>885</v>
      </c>
      <c r="C72" s="2597"/>
      <c r="D72" s="769" t="s">
        <v>970</v>
      </c>
      <c r="E72" s="2596" t="s">
        <v>969</v>
      </c>
      <c r="F72" s="2617" t="s">
        <v>129</v>
      </c>
      <c r="G72" s="2608">
        <v>0</v>
      </c>
      <c r="H72" s="2608">
        <v>1</v>
      </c>
      <c r="I72" s="2614">
        <v>0.15</v>
      </c>
      <c r="J72" s="1413"/>
      <c r="K72" s="630"/>
      <c r="L72" s="630"/>
      <c r="M72" s="630"/>
      <c r="N72" s="630"/>
      <c r="O72" s="630"/>
      <c r="P72" s="630"/>
      <c r="Q72" s="630"/>
      <c r="R72" s="630"/>
      <c r="S72" s="630"/>
      <c r="T72" s="630"/>
      <c r="U72" s="630"/>
      <c r="V72" s="630"/>
      <c r="W72" s="630"/>
      <c r="X72" s="630"/>
      <c r="Y72" s="630"/>
      <c r="Z72" s="630"/>
      <c r="AA72" s="630"/>
      <c r="AB72" s="629"/>
      <c r="AC72" s="630"/>
      <c r="AD72" s="630"/>
      <c r="AE72" s="630"/>
      <c r="AF72" s="630"/>
      <c r="AG72" s="630"/>
      <c r="AH72" s="630"/>
      <c r="AI72" s="630"/>
      <c r="AJ72" s="630"/>
      <c r="AK72" s="630"/>
      <c r="AL72" s="630"/>
      <c r="AM72" s="630"/>
      <c r="AN72" s="630"/>
      <c r="AO72" s="630"/>
      <c r="AP72" s="630"/>
      <c r="AQ72" s="630"/>
      <c r="AR72" s="630"/>
      <c r="AS72" s="630"/>
      <c r="AT72" s="630"/>
      <c r="AU72" s="630"/>
      <c r="AV72" s="630"/>
      <c r="AW72" s="630"/>
      <c r="AX72" s="630"/>
      <c r="AY72" s="630"/>
      <c r="AZ72" s="630"/>
      <c r="BA72" s="620"/>
    </row>
    <row r="73" spans="1:53" ht="25.5" hidden="1" customHeight="1" x14ac:dyDescent="0.25">
      <c r="A73" s="2611"/>
      <c r="B73" s="771" t="s">
        <v>885</v>
      </c>
      <c r="C73" s="2597"/>
      <c r="D73" s="769" t="s">
        <v>968</v>
      </c>
      <c r="E73" s="2598"/>
      <c r="F73" s="2598"/>
      <c r="G73" s="2598"/>
      <c r="H73" s="2598"/>
      <c r="I73" s="2615"/>
      <c r="J73" s="1413"/>
      <c r="K73" s="630"/>
      <c r="L73" s="630"/>
      <c r="M73" s="630"/>
      <c r="N73" s="630"/>
      <c r="O73" s="630"/>
      <c r="P73" s="630"/>
      <c r="Q73" s="630"/>
      <c r="R73" s="630"/>
      <c r="S73" s="630"/>
      <c r="T73" s="630"/>
      <c r="U73" s="630"/>
      <c r="V73" s="630"/>
      <c r="W73" s="630"/>
      <c r="X73" s="630"/>
      <c r="Y73" s="630"/>
      <c r="Z73" s="630"/>
      <c r="AA73" s="630"/>
      <c r="AB73" s="629"/>
      <c r="AC73" s="630"/>
      <c r="AD73" s="630"/>
      <c r="AE73" s="630"/>
      <c r="AF73" s="630"/>
      <c r="AG73" s="630"/>
      <c r="AH73" s="630"/>
      <c r="AI73" s="630"/>
      <c r="AJ73" s="630"/>
      <c r="AK73" s="630"/>
      <c r="AL73" s="630"/>
      <c r="AM73" s="630"/>
      <c r="AN73" s="630"/>
      <c r="AO73" s="630"/>
      <c r="AP73" s="630"/>
      <c r="AQ73" s="630"/>
      <c r="AR73" s="630"/>
      <c r="AS73" s="630"/>
      <c r="AT73" s="630"/>
      <c r="AU73" s="630"/>
      <c r="AV73" s="630"/>
      <c r="AW73" s="630"/>
      <c r="AX73" s="630"/>
      <c r="AY73" s="630"/>
      <c r="AZ73" s="630"/>
      <c r="BA73" s="620"/>
    </row>
    <row r="74" spans="1:53" ht="15.75" hidden="1" customHeight="1" x14ac:dyDescent="0.25">
      <c r="A74" s="2611"/>
      <c r="B74" s="771" t="s">
        <v>885</v>
      </c>
      <c r="C74" s="2598"/>
      <c r="D74" s="943" t="s">
        <v>967</v>
      </c>
      <c r="E74" s="769" t="s">
        <v>966</v>
      </c>
      <c r="F74" s="947" t="s">
        <v>129</v>
      </c>
      <c r="G74" s="948">
        <v>0</v>
      </c>
      <c r="H74" s="948">
        <v>1</v>
      </c>
      <c r="I74" s="935">
        <v>0.15</v>
      </c>
      <c r="J74" s="1413"/>
      <c r="K74" s="630"/>
      <c r="L74" s="630"/>
      <c r="M74" s="630"/>
      <c r="N74" s="630"/>
      <c r="O74" s="630"/>
      <c r="P74" s="630"/>
      <c r="Q74" s="630"/>
      <c r="R74" s="630"/>
      <c r="S74" s="630"/>
      <c r="T74" s="630"/>
      <c r="U74" s="630"/>
      <c r="V74" s="630"/>
      <c r="W74" s="630"/>
      <c r="X74" s="630"/>
      <c r="Y74" s="630"/>
      <c r="Z74" s="630"/>
      <c r="AA74" s="630"/>
      <c r="AB74" s="629"/>
      <c r="AC74" s="630"/>
      <c r="AD74" s="630"/>
      <c r="AE74" s="630"/>
      <c r="AF74" s="630"/>
      <c r="AG74" s="630"/>
      <c r="AH74" s="630"/>
      <c r="AI74" s="630"/>
      <c r="AJ74" s="630"/>
      <c r="AK74" s="630"/>
      <c r="AL74" s="630"/>
      <c r="AM74" s="630"/>
      <c r="AN74" s="630"/>
      <c r="AO74" s="630"/>
      <c r="AP74" s="630"/>
      <c r="AQ74" s="630"/>
      <c r="AR74" s="630"/>
      <c r="AS74" s="630"/>
      <c r="AT74" s="630"/>
      <c r="AU74" s="630"/>
      <c r="AV74" s="630"/>
      <c r="AW74" s="630"/>
      <c r="AX74" s="630"/>
      <c r="AY74" s="630"/>
      <c r="AZ74" s="630"/>
      <c r="BA74" s="620"/>
    </row>
    <row r="75" spans="1:53" ht="15.75" hidden="1" customHeight="1" x14ac:dyDescent="0.25">
      <c r="A75" s="2611"/>
      <c r="B75" s="771" t="s">
        <v>885</v>
      </c>
      <c r="C75" s="2617" t="s">
        <v>965</v>
      </c>
      <c r="D75" s="2596" t="s">
        <v>964</v>
      </c>
      <c r="E75" s="769" t="s">
        <v>963</v>
      </c>
      <c r="F75" s="947" t="s">
        <v>374</v>
      </c>
      <c r="G75" s="947" t="s">
        <v>124</v>
      </c>
      <c r="H75" s="947">
        <v>4</v>
      </c>
      <c r="I75" s="942">
        <v>1</v>
      </c>
      <c r="J75" s="1413"/>
      <c r="K75" s="630"/>
      <c r="L75" s="630"/>
      <c r="M75" s="630"/>
      <c r="N75" s="630"/>
      <c r="O75" s="630"/>
      <c r="P75" s="630"/>
      <c r="Q75" s="630"/>
      <c r="R75" s="630"/>
      <c r="S75" s="630"/>
      <c r="T75" s="630"/>
      <c r="U75" s="630"/>
      <c r="V75" s="630"/>
      <c r="W75" s="630"/>
      <c r="X75" s="630"/>
      <c r="Y75" s="630"/>
      <c r="Z75" s="630"/>
      <c r="AA75" s="630"/>
      <c r="AB75" s="629"/>
      <c r="AC75" s="630"/>
      <c r="AD75" s="630"/>
      <c r="AE75" s="630"/>
      <c r="AF75" s="630"/>
      <c r="AG75" s="630"/>
      <c r="AH75" s="630"/>
      <c r="AI75" s="630"/>
      <c r="AJ75" s="630"/>
      <c r="AK75" s="630"/>
      <c r="AL75" s="630"/>
      <c r="AM75" s="630"/>
      <c r="AN75" s="630"/>
      <c r="AO75" s="630"/>
      <c r="AP75" s="630"/>
      <c r="AQ75" s="630"/>
      <c r="AR75" s="630"/>
      <c r="AS75" s="630"/>
      <c r="AT75" s="630"/>
      <c r="AU75" s="630"/>
      <c r="AV75" s="630"/>
      <c r="AW75" s="630"/>
      <c r="AX75" s="630"/>
      <c r="AY75" s="630"/>
      <c r="AZ75" s="630"/>
      <c r="BA75" s="620"/>
    </row>
    <row r="76" spans="1:53" ht="15.75" hidden="1" customHeight="1" x14ac:dyDescent="0.25">
      <c r="A76" s="2611"/>
      <c r="B76" s="771" t="s">
        <v>885</v>
      </c>
      <c r="C76" s="2597"/>
      <c r="D76" s="2597"/>
      <c r="E76" s="769" t="s">
        <v>962</v>
      </c>
      <c r="F76" s="931" t="s">
        <v>374</v>
      </c>
      <c r="G76" s="931" t="s">
        <v>124</v>
      </c>
      <c r="H76" s="931">
        <v>1900</v>
      </c>
      <c r="I76" s="766">
        <v>100</v>
      </c>
      <c r="J76" s="1413"/>
      <c r="K76" s="630"/>
      <c r="L76" s="630"/>
      <c r="M76" s="630"/>
      <c r="N76" s="630"/>
      <c r="O76" s="630"/>
      <c r="P76" s="630"/>
      <c r="Q76" s="630"/>
      <c r="R76" s="630"/>
      <c r="S76" s="630"/>
      <c r="T76" s="630"/>
      <c r="U76" s="630"/>
      <c r="V76" s="630"/>
      <c r="W76" s="630"/>
      <c r="X76" s="630"/>
      <c r="Y76" s="630"/>
      <c r="Z76" s="630"/>
      <c r="AA76" s="630"/>
      <c r="AB76" s="629"/>
      <c r="AC76" s="630"/>
      <c r="AD76" s="630"/>
      <c r="AE76" s="630"/>
      <c r="AF76" s="630"/>
      <c r="AG76" s="630"/>
      <c r="AH76" s="630"/>
      <c r="AI76" s="630"/>
      <c r="AJ76" s="630"/>
      <c r="AK76" s="630"/>
      <c r="AL76" s="630"/>
      <c r="AM76" s="630"/>
      <c r="AN76" s="630"/>
      <c r="AO76" s="630"/>
      <c r="AP76" s="630"/>
      <c r="AQ76" s="630"/>
      <c r="AR76" s="630"/>
      <c r="AS76" s="630"/>
      <c r="AT76" s="630"/>
      <c r="AU76" s="630"/>
      <c r="AV76" s="630"/>
      <c r="AW76" s="630"/>
      <c r="AX76" s="630"/>
      <c r="AY76" s="630"/>
      <c r="AZ76" s="630"/>
      <c r="BA76" s="620"/>
    </row>
    <row r="77" spans="1:53" ht="15.75" hidden="1" customHeight="1" x14ac:dyDescent="0.25">
      <c r="A77" s="2611"/>
      <c r="B77" s="771" t="s">
        <v>885</v>
      </c>
      <c r="C77" s="2597"/>
      <c r="D77" s="2597"/>
      <c r="E77" s="769" t="s">
        <v>961</v>
      </c>
      <c r="F77" s="946" t="s">
        <v>374</v>
      </c>
      <c r="G77" s="946" t="s">
        <v>124</v>
      </c>
      <c r="H77" s="946">
        <v>4</v>
      </c>
      <c r="I77" s="942">
        <v>1</v>
      </c>
      <c r="J77" s="1413"/>
      <c r="K77" s="630"/>
      <c r="L77" s="630"/>
      <c r="M77" s="630"/>
      <c r="N77" s="630"/>
      <c r="O77" s="630"/>
      <c r="P77" s="630"/>
      <c r="Q77" s="630"/>
      <c r="R77" s="630"/>
      <c r="S77" s="630"/>
      <c r="T77" s="630"/>
      <c r="U77" s="630"/>
      <c r="V77" s="630"/>
      <c r="W77" s="630"/>
      <c r="X77" s="630"/>
      <c r="Y77" s="630"/>
      <c r="Z77" s="630"/>
      <c r="AA77" s="630"/>
      <c r="AB77" s="629"/>
      <c r="AC77" s="630"/>
      <c r="AD77" s="630"/>
      <c r="AE77" s="630"/>
      <c r="AF77" s="630"/>
      <c r="AG77" s="630"/>
      <c r="AH77" s="630"/>
      <c r="AI77" s="630"/>
      <c r="AJ77" s="630"/>
      <c r="AK77" s="630"/>
      <c r="AL77" s="630"/>
      <c r="AM77" s="630"/>
      <c r="AN77" s="630"/>
      <c r="AO77" s="630"/>
      <c r="AP77" s="630"/>
      <c r="AQ77" s="630"/>
      <c r="AR77" s="630"/>
      <c r="AS77" s="630"/>
      <c r="AT77" s="630"/>
      <c r="AU77" s="630"/>
      <c r="AV77" s="630"/>
      <c r="AW77" s="630"/>
      <c r="AX77" s="630"/>
      <c r="AY77" s="630"/>
      <c r="AZ77" s="630"/>
      <c r="BA77" s="620"/>
    </row>
    <row r="78" spans="1:53" ht="25.5" hidden="1" customHeight="1" x14ac:dyDescent="0.25">
      <c r="A78" s="2611"/>
      <c r="B78" s="771" t="s">
        <v>885</v>
      </c>
      <c r="C78" s="2597"/>
      <c r="D78" s="2598"/>
      <c r="E78" s="2596" t="s">
        <v>960</v>
      </c>
      <c r="F78" s="2617" t="s">
        <v>129</v>
      </c>
      <c r="G78" s="2617">
        <v>0</v>
      </c>
      <c r="H78" s="2608">
        <v>1</v>
      </c>
      <c r="I78" s="2614">
        <v>0.15</v>
      </c>
      <c r="J78" s="1413"/>
      <c r="K78" s="630"/>
      <c r="L78" s="630"/>
      <c r="M78" s="630"/>
      <c r="N78" s="630"/>
      <c r="O78" s="630"/>
      <c r="P78" s="630"/>
      <c r="Q78" s="630"/>
      <c r="R78" s="630"/>
      <c r="S78" s="630"/>
      <c r="T78" s="630"/>
      <c r="U78" s="630"/>
      <c r="V78" s="630"/>
      <c r="W78" s="630"/>
      <c r="X78" s="630"/>
      <c r="Y78" s="630"/>
      <c r="Z78" s="630"/>
      <c r="AA78" s="630"/>
      <c r="AB78" s="629"/>
      <c r="AC78" s="630"/>
      <c r="AD78" s="630"/>
      <c r="AE78" s="630"/>
      <c r="AF78" s="630"/>
      <c r="AG78" s="630"/>
      <c r="AH78" s="630"/>
      <c r="AI78" s="630"/>
      <c r="AJ78" s="630"/>
      <c r="AK78" s="630"/>
      <c r="AL78" s="630"/>
      <c r="AM78" s="630"/>
      <c r="AN78" s="630"/>
      <c r="AO78" s="630"/>
      <c r="AP78" s="630"/>
      <c r="AQ78" s="630"/>
      <c r="AR78" s="630"/>
      <c r="AS78" s="630"/>
      <c r="AT78" s="630"/>
      <c r="AU78" s="630"/>
      <c r="AV78" s="630"/>
      <c r="AW78" s="630"/>
      <c r="AX78" s="630"/>
      <c r="AY78" s="630"/>
      <c r="AZ78" s="630"/>
      <c r="BA78" s="620"/>
    </row>
    <row r="79" spans="1:53" ht="38.25" hidden="1" customHeight="1" x14ac:dyDescent="0.25">
      <c r="A79" s="2611"/>
      <c r="B79" s="771" t="s">
        <v>885</v>
      </c>
      <c r="C79" s="2597"/>
      <c r="D79" s="936" t="s">
        <v>959</v>
      </c>
      <c r="E79" s="2597"/>
      <c r="F79" s="2597"/>
      <c r="G79" s="2597"/>
      <c r="H79" s="2597"/>
      <c r="I79" s="2616"/>
      <c r="J79" s="1413"/>
      <c r="K79" s="630"/>
      <c r="L79" s="630"/>
      <c r="M79" s="630"/>
      <c r="N79" s="630"/>
      <c r="O79" s="630"/>
      <c r="P79" s="630"/>
      <c r="Q79" s="630"/>
      <c r="R79" s="630"/>
      <c r="S79" s="630"/>
      <c r="T79" s="630"/>
      <c r="U79" s="630"/>
      <c r="V79" s="630"/>
      <c r="W79" s="630"/>
      <c r="X79" s="630"/>
      <c r="Y79" s="630"/>
      <c r="Z79" s="630"/>
      <c r="AA79" s="630"/>
      <c r="AB79" s="629"/>
      <c r="AC79" s="630"/>
      <c r="AD79" s="630"/>
      <c r="AE79" s="630"/>
      <c r="AF79" s="630"/>
      <c r="AG79" s="630"/>
      <c r="AH79" s="630"/>
      <c r="AI79" s="630"/>
      <c r="AJ79" s="630"/>
      <c r="AK79" s="630"/>
      <c r="AL79" s="630"/>
      <c r="AM79" s="630"/>
      <c r="AN79" s="630"/>
      <c r="AO79" s="630"/>
      <c r="AP79" s="630"/>
      <c r="AQ79" s="630"/>
      <c r="AR79" s="630"/>
      <c r="AS79" s="630"/>
      <c r="AT79" s="630"/>
      <c r="AU79" s="630"/>
      <c r="AV79" s="630"/>
      <c r="AW79" s="630"/>
      <c r="AX79" s="630"/>
      <c r="AY79" s="630"/>
      <c r="AZ79" s="630"/>
      <c r="BA79" s="620"/>
    </row>
    <row r="80" spans="1:53" ht="39" hidden="1" customHeight="1" x14ac:dyDescent="0.25">
      <c r="A80" s="2611"/>
      <c r="B80" s="771" t="s">
        <v>885</v>
      </c>
      <c r="C80" s="2597"/>
      <c r="D80" s="952" t="s">
        <v>958</v>
      </c>
      <c r="E80" s="2598"/>
      <c r="F80" s="2598"/>
      <c r="G80" s="2598"/>
      <c r="H80" s="2598"/>
      <c r="I80" s="2615"/>
      <c r="J80" s="1413"/>
      <c r="K80" s="630"/>
      <c r="L80" s="630"/>
      <c r="M80" s="630"/>
      <c r="N80" s="630"/>
      <c r="O80" s="630"/>
      <c r="P80" s="630"/>
      <c r="Q80" s="630"/>
      <c r="R80" s="630"/>
      <c r="S80" s="630"/>
      <c r="T80" s="630"/>
      <c r="U80" s="630"/>
      <c r="V80" s="630"/>
      <c r="W80" s="630"/>
      <c r="X80" s="630"/>
      <c r="Y80" s="630"/>
      <c r="Z80" s="630"/>
      <c r="AA80" s="630"/>
      <c r="AB80" s="629"/>
      <c r="AC80" s="630"/>
      <c r="AD80" s="630"/>
      <c r="AE80" s="630"/>
      <c r="AF80" s="630"/>
      <c r="AG80" s="630"/>
      <c r="AH80" s="630"/>
      <c r="AI80" s="630"/>
      <c r="AJ80" s="630"/>
      <c r="AK80" s="630"/>
      <c r="AL80" s="630"/>
      <c r="AM80" s="630"/>
      <c r="AN80" s="630"/>
      <c r="AO80" s="630"/>
      <c r="AP80" s="630"/>
      <c r="AQ80" s="630"/>
      <c r="AR80" s="630"/>
      <c r="AS80" s="630"/>
      <c r="AT80" s="630"/>
      <c r="AU80" s="630"/>
      <c r="AV80" s="630"/>
      <c r="AW80" s="630"/>
      <c r="AX80" s="630"/>
      <c r="AY80" s="630"/>
      <c r="AZ80" s="630"/>
      <c r="BA80" s="620"/>
    </row>
    <row r="81" spans="1:53" ht="15.75" hidden="1" customHeight="1" x14ac:dyDescent="0.25">
      <c r="A81" s="2611"/>
      <c r="B81" s="771" t="s">
        <v>885</v>
      </c>
      <c r="C81" s="2597"/>
      <c r="D81" s="2596" t="s">
        <v>957</v>
      </c>
      <c r="E81" s="769" t="s">
        <v>956</v>
      </c>
      <c r="F81" s="928" t="s">
        <v>129</v>
      </c>
      <c r="G81" s="928">
        <v>0</v>
      </c>
      <c r="H81" s="928">
        <v>1</v>
      </c>
      <c r="I81" s="935">
        <v>0.25</v>
      </c>
      <c r="J81" s="1413"/>
      <c r="K81" s="630"/>
      <c r="L81" s="630"/>
      <c r="M81" s="630"/>
      <c r="N81" s="630"/>
      <c r="O81" s="630"/>
      <c r="P81" s="630"/>
      <c r="Q81" s="630"/>
      <c r="R81" s="630"/>
      <c r="S81" s="630"/>
      <c r="T81" s="630"/>
      <c r="U81" s="630"/>
      <c r="V81" s="630"/>
      <c r="W81" s="630"/>
      <c r="X81" s="630"/>
      <c r="Y81" s="630"/>
      <c r="Z81" s="630"/>
      <c r="AA81" s="630"/>
      <c r="AB81" s="629"/>
      <c r="AC81" s="630"/>
      <c r="AD81" s="630"/>
      <c r="AE81" s="630"/>
      <c r="AF81" s="630"/>
      <c r="AG81" s="630"/>
      <c r="AH81" s="630"/>
      <c r="AI81" s="630"/>
      <c r="AJ81" s="630"/>
      <c r="AK81" s="630"/>
      <c r="AL81" s="630"/>
      <c r="AM81" s="630"/>
      <c r="AN81" s="630"/>
      <c r="AO81" s="630"/>
      <c r="AP81" s="630"/>
      <c r="AQ81" s="630"/>
      <c r="AR81" s="630"/>
      <c r="AS81" s="630"/>
      <c r="AT81" s="630"/>
      <c r="AU81" s="630"/>
      <c r="AV81" s="630"/>
      <c r="AW81" s="630"/>
      <c r="AX81" s="630"/>
      <c r="AY81" s="630"/>
      <c r="AZ81" s="630"/>
      <c r="BA81" s="620"/>
    </row>
    <row r="82" spans="1:53" ht="15.75" hidden="1" customHeight="1" x14ac:dyDescent="0.25">
      <c r="A82" s="2611"/>
      <c r="B82" s="771" t="s">
        <v>885</v>
      </c>
      <c r="C82" s="2597"/>
      <c r="D82" s="2598"/>
      <c r="E82" s="769" t="s">
        <v>955</v>
      </c>
      <c r="F82" s="928" t="s">
        <v>129</v>
      </c>
      <c r="G82" s="928">
        <v>0</v>
      </c>
      <c r="H82" s="928">
        <v>1</v>
      </c>
      <c r="I82" s="935">
        <v>0.25</v>
      </c>
      <c r="J82" s="1413"/>
      <c r="K82" s="630"/>
      <c r="L82" s="630"/>
      <c r="M82" s="630"/>
      <c r="N82" s="630"/>
      <c r="O82" s="630"/>
      <c r="P82" s="630"/>
      <c r="Q82" s="630"/>
      <c r="R82" s="630"/>
      <c r="S82" s="630"/>
      <c r="T82" s="630"/>
      <c r="U82" s="630"/>
      <c r="V82" s="630"/>
      <c r="W82" s="630"/>
      <c r="X82" s="630"/>
      <c r="Y82" s="630"/>
      <c r="Z82" s="630"/>
      <c r="AA82" s="630"/>
      <c r="AB82" s="629"/>
      <c r="AC82" s="630"/>
      <c r="AD82" s="630"/>
      <c r="AE82" s="630"/>
      <c r="AF82" s="630"/>
      <c r="AG82" s="630"/>
      <c r="AH82" s="630"/>
      <c r="AI82" s="630"/>
      <c r="AJ82" s="630"/>
      <c r="AK82" s="630"/>
      <c r="AL82" s="630"/>
      <c r="AM82" s="630"/>
      <c r="AN82" s="630"/>
      <c r="AO82" s="630"/>
      <c r="AP82" s="630"/>
      <c r="AQ82" s="630"/>
      <c r="AR82" s="630"/>
      <c r="AS82" s="630"/>
      <c r="AT82" s="630"/>
      <c r="AU82" s="630"/>
      <c r="AV82" s="630"/>
      <c r="AW82" s="630"/>
      <c r="AX82" s="630"/>
      <c r="AY82" s="630"/>
      <c r="AZ82" s="630"/>
      <c r="BA82" s="620"/>
    </row>
    <row r="83" spans="1:53" ht="15.75" hidden="1" customHeight="1" x14ac:dyDescent="0.25">
      <c r="A83" s="2611"/>
      <c r="B83" s="771" t="s">
        <v>885</v>
      </c>
      <c r="C83" s="2597"/>
      <c r="D83" s="951" t="s">
        <v>954</v>
      </c>
      <c r="E83" s="769" t="s">
        <v>953</v>
      </c>
      <c r="F83" s="771" t="s">
        <v>129</v>
      </c>
      <c r="G83" s="771" t="s">
        <v>124</v>
      </c>
      <c r="H83" s="928">
        <v>1</v>
      </c>
      <c r="I83" s="935">
        <v>0.2</v>
      </c>
      <c r="J83" s="1413"/>
      <c r="K83" s="630"/>
      <c r="L83" s="630"/>
      <c r="M83" s="630"/>
      <c r="N83" s="630"/>
      <c r="O83" s="630"/>
      <c r="P83" s="630"/>
      <c r="Q83" s="630"/>
      <c r="R83" s="630"/>
      <c r="S83" s="630"/>
      <c r="T83" s="630"/>
      <c r="U83" s="630"/>
      <c r="V83" s="630"/>
      <c r="W83" s="630"/>
      <c r="X83" s="630"/>
      <c r="Y83" s="630"/>
      <c r="Z83" s="630"/>
      <c r="AA83" s="630"/>
      <c r="AB83" s="629"/>
      <c r="AC83" s="630"/>
      <c r="AD83" s="630"/>
      <c r="AE83" s="630"/>
      <c r="AF83" s="630"/>
      <c r="AG83" s="630"/>
      <c r="AH83" s="630"/>
      <c r="AI83" s="630"/>
      <c r="AJ83" s="630"/>
      <c r="AK83" s="630"/>
      <c r="AL83" s="630"/>
      <c r="AM83" s="630"/>
      <c r="AN83" s="630"/>
      <c r="AO83" s="630"/>
      <c r="AP83" s="630"/>
      <c r="AQ83" s="630"/>
      <c r="AR83" s="630"/>
      <c r="AS83" s="630"/>
      <c r="AT83" s="630"/>
      <c r="AU83" s="630"/>
      <c r="AV83" s="630"/>
      <c r="AW83" s="630"/>
      <c r="AX83" s="630"/>
      <c r="AY83" s="630"/>
      <c r="AZ83" s="630"/>
      <c r="BA83" s="620"/>
    </row>
    <row r="84" spans="1:53" ht="15.75" hidden="1" customHeight="1" x14ac:dyDescent="0.25">
      <c r="A84" s="2611"/>
      <c r="B84" s="771" t="s">
        <v>885</v>
      </c>
      <c r="C84" s="2597"/>
      <c r="D84" s="2596" t="s">
        <v>952</v>
      </c>
      <c r="E84" s="769" t="s">
        <v>951</v>
      </c>
      <c r="F84" s="771" t="s">
        <v>129</v>
      </c>
      <c r="G84" s="771">
        <v>0</v>
      </c>
      <c r="H84" s="928">
        <v>1</v>
      </c>
      <c r="I84" s="935">
        <v>0.25</v>
      </c>
      <c r="J84" s="1413"/>
      <c r="K84" s="630"/>
      <c r="L84" s="630"/>
      <c r="M84" s="630"/>
      <c r="N84" s="630"/>
      <c r="O84" s="630"/>
      <c r="P84" s="630"/>
      <c r="Q84" s="630"/>
      <c r="R84" s="630"/>
      <c r="S84" s="630"/>
      <c r="T84" s="630"/>
      <c r="U84" s="630"/>
      <c r="V84" s="630"/>
      <c r="W84" s="630"/>
      <c r="X84" s="630"/>
      <c r="Y84" s="630"/>
      <c r="Z84" s="630"/>
      <c r="AA84" s="630"/>
      <c r="AB84" s="629"/>
      <c r="AC84" s="630"/>
      <c r="AD84" s="630"/>
      <c r="AE84" s="630"/>
      <c r="AF84" s="630"/>
      <c r="AG84" s="630"/>
      <c r="AH84" s="630"/>
      <c r="AI84" s="630"/>
      <c r="AJ84" s="630"/>
      <c r="AK84" s="630"/>
      <c r="AL84" s="630"/>
      <c r="AM84" s="630"/>
      <c r="AN84" s="630"/>
      <c r="AO84" s="630"/>
      <c r="AP84" s="630"/>
      <c r="AQ84" s="630"/>
      <c r="AR84" s="630"/>
      <c r="AS84" s="630"/>
      <c r="AT84" s="630"/>
      <c r="AU84" s="630"/>
      <c r="AV84" s="630"/>
      <c r="AW84" s="630"/>
      <c r="AX84" s="630"/>
      <c r="AY84" s="630"/>
      <c r="AZ84" s="630"/>
      <c r="BA84" s="620"/>
    </row>
    <row r="85" spans="1:53" ht="51" hidden="1" customHeight="1" x14ac:dyDescent="0.25">
      <c r="A85" s="2611"/>
      <c r="B85" s="771" t="s">
        <v>885</v>
      </c>
      <c r="C85" s="2598"/>
      <c r="D85" s="2598"/>
      <c r="E85" s="769" t="s">
        <v>950</v>
      </c>
      <c r="F85" s="771" t="s">
        <v>577</v>
      </c>
      <c r="G85" s="771" t="s">
        <v>124</v>
      </c>
      <c r="H85" s="950">
        <v>16</v>
      </c>
      <c r="I85" s="942">
        <v>4</v>
      </c>
      <c r="J85" s="1159"/>
      <c r="K85" s="630"/>
      <c r="L85" s="630"/>
      <c r="M85" s="630"/>
      <c r="N85" s="630"/>
      <c r="O85" s="630"/>
      <c r="P85" s="630"/>
      <c r="Q85" s="630"/>
      <c r="R85" s="630"/>
      <c r="S85" s="630"/>
      <c r="T85" s="630"/>
      <c r="U85" s="630"/>
      <c r="V85" s="630"/>
      <c r="W85" s="630"/>
      <c r="X85" s="630"/>
      <c r="Y85" s="630"/>
      <c r="Z85" s="630"/>
      <c r="AA85" s="630"/>
      <c r="AB85" s="629"/>
      <c r="AC85" s="630"/>
      <c r="AD85" s="630"/>
      <c r="AE85" s="630"/>
      <c r="AF85" s="630"/>
      <c r="AG85" s="630"/>
      <c r="AH85" s="630"/>
      <c r="AI85" s="630"/>
      <c r="AJ85" s="630"/>
      <c r="AK85" s="630"/>
      <c r="AL85" s="630"/>
      <c r="AM85" s="630"/>
      <c r="AN85" s="630"/>
      <c r="AO85" s="630"/>
      <c r="AP85" s="630"/>
      <c r="AQ85" s="630"/>
      <c r="AR85" s="630"/>
      <c r="AS85" s="630"/>
      <c r="AT85" s="630"/>
      <c r="AU85" s="630"/>
      <c r="AV85" s="630"/>
      <c r="AW85" s="630"/>
      <c r="AX85" s="630"/>
      <c r="AY85" s="630"/>
      <c r="AZ85" s="630"/>
      <c r="BA85" s="620"/>
    </row>
    <row r="86" spans="1:53" ht="15.75" hidden="1" customHeight="1" x14ac:dyDescent="0.25">
      <c r="A86" s="2611"/>
      <c r="B86" s="771" t="s">
        <v>885</v>
      </c>
      <c r="C86" s="2596" t="s">
        <v>949</v>
      </c>
      <c r="D86" s="769" t="s">
        <v>948</v>
      </c>
      <c r="E86" s="941" t="s">
        <v>947</v>
      </c>
      <c r="F86" s="940" t="s">
        <v>946</v>
      </c>
      <c r="G86" s="940" t="s">
        <v>124</v>
      </c>
      <c r="H86" s="940">
        <v>5</v>
      </c>
      <c r="I86" s="942">
        <v>1</v>
      </c>
      <c r="J86" s="1159"/>
      <c r="K86" s="630"/>
      <c r="L86" s="630"/>
      <c r="M86" s="630"/>
      <c r="N86" s="630"/>
      <c r="O86" s="630"/>
      <c r="P86" s="630"/>
      <c r="Q86" s="630"/>
      <c r="R86" s="630"/>
      <c r="S86" s="630"/>
      <c r="T86" s="630"/>
      <c r="U86" s="630"/>
      <c r="V86" s="630"/>
      <c r="W86" s="630"/>
      <c r="X86" s="630"/>
      <c r="Y86" s="630"/>
      <c r="Z86" s="630"/>
      <c r="AA86" s="630"/>
      <c r="AB86" s="629"/>
      <c r="AC86" s="630"/>
      <c r="AD86" s="630"/>
      <c r="AE86" s="630"/>
      <c r="AF86" s="630"/>
      <c r="AG86" s="630"/>
      <c r="AH86" s="630"/>
      <c r="AI86" s="630"/>
      <c r="AJ86" s="630"/>
      <c r="AK86" s="630"/>
      <c r="AL86" s="630"/>
      <c r="AM86" s="630"/>
      <c r="AN86" s="630"/>
      <c r="AO86" s="630"/>
      <c r="AP86" s="630"/>
      <c r="AQ86" s="630"/>
      <c r="AR86" s="630"/>
      <c r="AS86" s="630"/>
      <c r="AT86" s="630"/>
      <c r="AU86" s="630"/>
      <c r="AV86" s="630"/>
      <c r="AW86" s="630"/>
      <c r="AX86" s="630"/>
      <c r="AY86" s="630"/>
      <c r="AZ86" s="630"/>
      <c r="BA86" s="620"/>
    </row>
    <row r="87" spans="1:53" ht="15.75" hidden="1" customHeight="1" x14ac:dyDescent="0.25">
      <c r="A87" s="2611"/>
      <c r="B87" s="771" t="s">
        <v>885</v>
      </c>
      <c r="C87" s="2597"/>
      <c r="D87" s="2596" t="s">
        <v>945</v>
      </c>
      <c r="E87" s="932" t="s">
        <v>944</v>
      </c>
      <c r="F87" s="931" t="s">
        <v>129</v>
      </c>
      <c r="G87" s="931" t="s">
        <v>124</v>
      </c>
      <c r="H87" s="934">
        <v>1</v>
      </c>
      <c r="I87" s="935">
        <v>0.25</v>
      </c>
      <c r="J87" s="1159"/>
      <c r="K87" s="630"/>
      <c r="L87" s="630"/>
      <c r="M87" s="630"/>
      <c r="N87" s="630"/>
      <c r="O87" s="630"/>
      <c r="P87" s="630"/>
      <c r="Q87" s="630"/>
      <c r="R87" s="630"/>
      <c r="S87" s="630"/>
      <c r="T87" s="630"/>
      <c r="U87" s="630"/>
      <c r="V87" s="630"/>
      <c r="W87" s="630"/>
      <c r="X87" s="630"/>
      <c r="Y87" s="630"/>
      <c r="Z87" s="630"/>
      <c r="AA87" s="630"/>
      <c r="AB87" s="629"/>
      <c r="AC87" s="630"/>
      <c r="AD87" s="630"/>
      <c r="AE87" s="630"/>
      <c r="AF87" s="630"/>
      <c r="AG87" s="630"/>
      <c r="AH87" s="630"/>
      <c r="AI87" s="630"/>
      <c r="AJ87" s="630"/>
      <c r="AK87" s="630"/>
      <c r="AL87" s="630"/>
      <c r="AM87" s="630"/>
      <c r="AN87" s="630"/>
      <c r="AO87" s="630"/>
      <c r="AP87" s="630"/>
      <c r="AQ87" s="630"/>
      <c r="AR87" s="630"/>
      <c r="AS87" s="630"/>
      <c r="AT87" s="630"/>
      <c r="AU87" s="630"/>
      <c r="AV87" s="630"/>
      <c r="AW87" s="630"/>
      <c r="AX87" s="630"/>
      <c r="AY87" s="630"/>
      <c r="AZ87" s="630"/>
      <c r="BA87" s="620"/>
    </row>
    <row r="88" spans="1:53" ht="15.75" hidden="1" customHeight="1" x14ac:dyDescent="0.25">
      <c r="A88" s="2611"/>
      <c r="B88" s="771" t="s">
        <v>885</v>
      </c>
      <c r="C88" s="2598"/>
      <c r="D88" s="2598"/>
      <c r="E88" s="932" t="s">
        <v>943</v>
      </c>
      <c r="F88" s="931" t="s">
        <v>374</v>
      </c>
      <c r="G88" s="931" t="s">
        <v>124</v>
      </c>
      <c r="H88" s="931">
        <v>10</v>
      </c>
      <c r="I88" s="942">
        <v>1</v>
      </c>
      <c r="J88" s="1159"/>
      <c r="K88" s="630"/>
      <c r="L88" s="630"/>
      <c r="M88" s="630"/>
      <c r="N88" s="630"/>
      <c r="O88" s="630"/>
      <c r="P88" s="630"/>
      <c r="Q88" s="630"/>
      <c r="R88" s="630"/>
      <c r="S88" s="630"/>
      <c r="T88" s="630"/>
      <c r="U88" s="630"/>
      <c r="V88" s="630"/>
      <c r="W88" s="630"/>
      <c r="X88" s="630"/>
      <c r="Y88" s="630"/>
      <c r="Z88" s="630"/>
      <c r="AA88" s="630"/>
      <c r="AB88" s="629"/>
      <c r="AC88" s="630"/>
      <c r="AD88" s="630"/>
      <c r="AE88" s="630"/>
      <c r="AF88" s="630"/>
      <c r="AG88" s="630"/>
      <c r="AH88" s="630"/>
      <c r="AI88" s="630"/>
      <c r="AJ88" s="630"/>
      <c r="AK88" s="630"/>
      <c r="AL88" s="630"/>
      <c r="AM88" s="630"/>
      <c r="AN88" s="630"/>
      <c r="AO88" s="630"/>
      <c r="AP88" s="630"/>
      <c r="AQ88" s="630"/>
      <c r="AR88" s="630"/>
      <c r="AS88" s="630"/>
      <c r="AT88" s="630"/>
      <c r="AU88" s="630"/>
      <c r="AV88" s="630"/>
      <c r="AW88" s="630"/>
      <c r="AX88" s="630"/>
      <c r="AY88" s="630"/>
      <c r="AZ88" s="630"/>
      <c r="BA88" s="620"/>
    </row>
    <row r="89" spans="1:53" ht="38.25" hidden="1" customHeight="1" x14ac:dyDescent="0.25">
      <c r="A89" s="2611"/>
      <c r="B89" s="771" t="s">
        <v>885</v>
      </c>
      <c r="C89" s="2596" t="s">
        <v>942</v>
      </c>
      <c r="D89" s="769" t="s">
        <v>941</v>
      </c>
      <c r="E89" s="2596" t="s">
        <v>940</v>
      </c>
      <c r="F89" s="2617" t="s">
        <v>939</v>
      </c>
      <c r="G89" s="2617">
        <v>3</v>
      </c>
      <c r="H89" s="2617">
        <v>12</v>
      </c>
      <c r="I89" s="2629">
        <v>3</v>
      </c>
      <c r="J89" s="1159"/>
      <c r="K89" s="630"/>
      <c r="L89" s="630"/>
      <c r="M89" s="630"/>
      <c r="N89" s="630"/>
      <c r="O89" s="630"/>
      <c r="P89" s="630"/>
      <c r="Q89" s="630"/>
      <c r="R89" s="630"/>
      <c r="S89" s="630"/>
      <c r="T89" s="630"/>
      <c r="U89" s="630"/>
      <c r="V89" s="630"/>
      <c r="W89" s="630"/>
      <c r="X89" s="630"/>
      <c r="Y89" s="630"/>
      <c r="Z89" s="630"/>
      <c r="AA89" s="630"/>
      <c r="AB89" s="629"/>
      <c r="AC89" s="630"/>
      <c r="AD89" s="630"/>
      <c r="AE89" s="630"/>
      <c r="AF89" s="630"/>
      <c r="AG89" s="630"/>
      <c r="AH89" s="630"/>
      <c r="AI89" s="630"/>
      <c r="AJ89" s="630"/>
      <c r="AK89" s="630"/>
      <c r="AL89" s="630"/>
      <c r="AM89" s="630"/>
      <c r="AN89" s="630"/>
      <c r="AO89" s="630"/>
      <c r="AP89" s="630"/>
      <c r="AQ89" s="630"/>
      <c r="AR89" s="630"/>
      <c r="AS89" s="630"/>
      <c r="AT89" s="630"/>
      <c r="AU89" s="630"/>
      <c r="AV89" s="630"/>
      <c r="AW89" s="630"/>
      <c r="AX89" s="630"/>
      <c r="AY89" s="630"/>
      <c r="AZ89" s="630"/>
      <c r="BA89" s="620"/>
    </row>
    <row r="90" spans="1:53" ht="38.25" hidden="1" customHeight="1" x14ac:dyDescent="0.25">
      <c r="A90" s="2611"/>
      <c r="B90" s="771" t="s">
        <v>885</v>
      </c>
      <c r="C90" s="2597"/>
      <c r="D90" s="769" t="s">
        <v>938</v>
      </c>
      <c r="E90" s="2598"/>
      <c r="F90" s="2598"/>
      <c r="G90" s="2598"/>
      <c r="H90" s="2598"/>
      <c r="I90" s="2615"/>
      <c r="J90" s="1159"/>
      <c r="K90" s="630"/>
      <c r="L90" s="630"/>
      <c r="M90" s="630"/>
      <c r="N90" s="630"/>
      <c r="O90" s="630"/>
      <c r="P90" s="630"/>
      <c r="Q90" s="630"/>
      <c r="R90" s="630"/>
      <c r="S90" s="630"/>
      <c r="T90" s="630"/>
      <c r="U90" s="630"/>
      <c r="V90" s="630"/>
      <c r="W90" s="630"/>
      <c r="X90" s="630"/>
      <c r="Y90" s="630"/>
      <c r="Z90" s="630"/>
      <c r="AA90" s="630"/>
      <c r="AB90" s="629"/>
      <c r="AC90" s="630"/>
      <c r="AD90" s="630"/>
      <c r="AE90" s="630"/>
      <c r="AF90" s="630"/>
      <c r="AG90" s="630"/>
      <c r="AH90" s="630"/>
      <c r="AI90" s="630"/>
      <c r="AJ90" s="630"/>
      <c r="AK90" s="630"/>
      <c r="AL90" s="630"/>
      <c r="AM90" s="630"/>
      <c r="AN90" s="630"/>
      <c r="AO90" s="630"/>
      <c r="AP90" s="630"/>
      <c r="AQ90" s="630"/>
      <c r="AR90" s="630"/>
      <c r="AS90" s="630"/>
      <c r="AT90" s="630"/>
      <c r="AU90" s="630"/>
      <c r="AV90" s="630"/>
      <c r="AW90" s="630"/>
      <c r="AX90" s="630"/>
      <c r="AY90" s="630"/>
      <c r="AZ90" s="630"/>
      <c r="BA90" s="620"/>
    </row>
    <row r="91" spans="1:53" ht="15.75" hidden="1" customHeight="1" x14ac:dyDescent="0.25">
      <c r="A91" s="2611"/>
      <c r="B91" s="771" t="s">
        <v>885</v>
      </c>
      <c r="C91" s="2597"/>
      <c r="D91" s="943" t="s">
        <v>937</v>
      </c>
      <c r="E91" s="936" t="s">
        <v>936</v>
      </c>
      <c r="F91" s="771" t="s">
        <v>935</v>
      </c>
      <c r="G91" s="771">
        <v>1000</v>
      </c>
      <c r="H91" s="771">
        <v>3000</v>
      </c>
      <c r="I91" s="942">
        <v>50</v>
      </c>
      <c r="J91" s="1159"/>
      <c r="K91" s="630"/>
      <c r="L91" s="630"/>
      <c r="M91" s="630"/>
      <c r="N91" s="630"/>
      <c r="O91" s="630"/>
      <c r="P91" s="630"/>
      <c r="Q91" s="630"/>
      <c r="R91" s="630"/>
      <c r="S91" s="630"/>
      <c r="T91" s="630"/>
      <c r="U91" s="630"/>
      <c r="V91" s="630"/>
      <c r="W91" s="630"/>
      <c r="X91" s="630"/>
      <c r="Y91" s="630"/>
      <c r="Z91" s="630"/>
      <c r="AA91" s="630"/>
      <c r="AB91" s="629"/>
      <c r="AC91" s="630"/>
      <c r="AD91" s="630"/>
      <c r="AE91" s="630"/>
      <c r="AF91" s="630"/>
      <c r="AG91" s="630"/>
      <c r="AH91" s="630"/>
      <c r="AI91" s="630"/>
      <c r="AJ91" s="630"/>
      <c r="AK91" s="630"/>
      <c r="AL91" s="630"/>
      <c r="AM91" s="630"/>
      <c r="AN91" s="630"/>
      <c r="AO91" s="630"/>
      <c r="AP91" s="630"/>
      <c r="AQ91" s="630"/>
      <c r="AR91" s="630"/>
      <c r="AS91" s="630"/>
      <c r="AT91" s="630"/>
      <c r="AU91" s="630"/>
      <c r="AV91" s="630"/>
      <c r="AW91" s="630"/>
      <c r="AX91" s="630"/>
      <c r="AY91" s="630"/>
      <c r="AZ91" s="630"/>
      <c r="BA91" s="620"/>
    </row>
    <row r="92" spans="1:53" ht="15.75" hidden="1" customHeight="1" x14ac:dyDescent="0.25">
      <c r="A92" s="2611"/>
      <c r="B92" s="771" t="s">
        <v>885</v>
      </c>
      <c r="C92" s="2598"/>
      <c r="D92" s="949"/>
      <c r="E92" s="941" t="s">
        <v>934</v>
      </c>
      <c r="F92" s="947" t="s">
        <v>129</v>
      </c>
      <c r="G92" s="947">
        <v>0</v>
      </c>
      <c r="H92" s="948">
        <v>1</v>
      </c>
      <c r="I92" s="942">
        <v>1</v>
      </c>
      <c r="J92" s="1159"/>
      <c r="K92" s="630"/>
      <c r="L92" s="630"/>
      <c r="M92" s="630"/>
      <c r="N92" s="630"/>
      <c r="O92" s="630"/>
      <c r="P92" s="630"/>
      <c r="Q92" s="630"/>
      <c r="R92" s="630"/>
      <c r="S92" s="630"/>
      <c r="T92" s="630"/>
      <c r="U92" s="630"/>
      <c r="V92" s="630"/>
      <c r="W92" s="630"/>
      <c r="X92" s="630"/>
      <c r="Y92" s="630"/>
      <c r="Z92" s="630"/>
      <c r="AA92" s="630"/>
      <c r="AB92" s="629"/>
      <c r="AC92" s="630"/>
      <c r="AD92" s="630"/>
      <c r="AE92" s="630"/>
      <c r="AF92" s="630"/>
      <c r="AG92" s="630"/>
      <c r="AH92" s="630"/>
      <c r="AI92" s="630"/>
      <c r="AJ92" s="630"/>
      <c r="AK92" s="630"/>
      <c r="AL92" s="630"/>
      <c r="AM92" s="630"/>
      <c r="AN92" s="630"/>
      <c r="AO92" s="630"/>
      <c r="AP92" s="630"/>
      <c r="AQ92" s="630"/>
      <c r="AR92" s="630"/>
      <c r="AS92" s="630"/>
      <c r="AT92" s="630"/>
      <c r="AU92" s="630"/>
      <c r="AV92" s="630"/>
      <c r="AW92" s="630"/>
      <c r="AX92" s="630"/>
      <c r="AY92" s="630"/>
      <c r="AZ92" s="630"/>
      <c r="BA92" s="620"/>
    </row>
    <row r="93" spans="1:53" ht="38.25" hidden="1" customHeight="1" x14ac:dyDescent="0.25">
      <c r="A93" s="2611"/>
      <c r="B93" s="771" t="s">
        <v>885</v>
      </c>
      <c r="C93" s="2596" t="s">
        <v>933</v>
      </c>
      <c r="D93" s="769" t="s">
        <v>932</v>
      </c>
      <c r="E93" s="2596" t="s">
        <v>931</v>
      </c>
      <c r="F93" s="2617" t="s">
        <v>129</v>
      </c>
      <c r="G93" s="2617" t="s">
        <v>124</v>
      </c>
      <c r="H93" s="2608">
        <v>1</v>
      </c>
      <c r="I93" s="2614">
        <v>0.25</v>
      </c>
      <c r="J93" s="1159"/>
      <c r="K93" s="630"/>
      <c r="L93" s="630"/>
      <c r="M93" s="630"/>
      <c r="N93" s="630"/>
      <c r="O93" s="630"/>
      <c r="P93" s="630"/>
      <c r="Q93" s="630"/>
      <c r="R93" s="630"/>
      <c r="S93" s="630"/>
      <c r="T93" s="630"/>
      <c r="U93" s="630"/>
      <c r="V93" s="630"/>
      <c r="W93" s="630"/>
      <c r="X93" s="630"/>
      <c r="Y93" s="630"/>
      <c r="Z93" s="630"/>
      <c r="AA93" s="630"/>
      <c r="AB93" s="629"/>
      <c r="AC93" s="630"/>
      <c r="AD93" s="630"/>
      <c r="AE93" s="630"/>
      <c r="AF93" s="630"/>
      <c r="AG93" s="630"/>
      <c r="AH93" s="630"/>
      <c r="AI93" s="630"/>
      <c r="AJ93" s="630"/>
      <c r="AK93" s="630"/>
      <c r="AL93" s="630"/>
      <c r="AM93" s="630"/>
      <c r="AN93" s="630"/>
      <c r="AO93" s="630"/>
      <c r="AP93" s="630"/>
      <c r="AQ93" s="630"/>
      <c r="AR93" s="630"/>
      <c r="AS93" s="630"/>
      <c r="AT93" s="630"/>
      <c r="AU93" s="630"/>
      <c r="AV93" s="630"/>
      <c r="AW93" s="630"/>
      <c r="AX93" s="630"/>
      <c r="AY93" s="630"/>
      <c r="AZ93" s="630"/>
      <c r="BA93" s="620"/>
    </row>
    <row r="94" spans="1:53" ht="38.25" hidden="1" customHeight="1" x14ac:dyDescent="0.25">
      <c r="A94" s="2611"/>
      <c r="B94" s="771" t="s">
        <v>885</v>
      </c>
      <c r="C94" s="2597"/>
      <c r="D94" s="769" t="s">
        <v>930</v>
      </c>
      <c r="E94" s="2598"/>
      <c r="F94" s="2598"/>
      <c r="G94" s="2598"/>
      <c r="H94" s="2598"/>
      <c r="I94" s="2615"/>
      <c r="J94" s="1159"/>
      <c r="K94" s="630"/>
      <c r="L94" s="630"/>
      <c r="M94" s="630"/>
      <c r="N94" s="630"/>
      <c r="O94" s="630"/>
      <c r="P94" s="630"/>
      <c r="Q94" s="630"/>
      <c r="R94" s="630"/>
      <c r="S94" s="630"/>
      <c r="T94" s="630"/>
      <c r="U94" s="630"/>
      <c r="V94" s="630"/>
      <c r="W94" s="630"/>
      <c r="X94" s="630"/>
      <c r="Y94" s="630"/>
      <c r="Z94" s="630"/>
      <c r="AA94" s="630"/>
      <c r="AB94" s="629"/>
      <c r="AC94" s="630"/>
      <c r="AD94" s="630"/>
      <c r="AE94" s="630"/>
      <c r="AF94" s="630"/>
      <c r="AG94" s="630"/>
      <c r="AH94" s="630"/>
      <c r="AI94" s="630"/>
      <c r="AJ94" s="630"/>
      <c r="AK94" s="630"/>
      <c r="AL94" s="630"/>
      <c r="AM94" s="630"/>
      <c r="AN94" s="630"/>
      <c r="AO94" s="630"/>
      <c r="AP94" s="630"/>
      <c r="AQ94" s="630"/>
      <c r="AR94" s="630"/>
      <c r="AS94" s="630"/>
      <c r="AT94" s="630"/>
      <c r="AU94" s="630"/>
      <c r="AV94" s="630"/>
      <c r="AW94" s="630"/>
      <c r="AX94" s="630"/>
      <c r="AY94" s="630"/>
      <c r="AZ94" s="630"/>
      <c r="BA94" s="620"/>
    </row>
    <row r="95" spans="1:53" ht="15.75" hidden="1" customHeight="1" x14ac:dyDescent="0.25">
      <c r="A95" s="2611"/>
      <c r="B95" s="771" t="s">
        <v>885</v>
      </c>
      <c r="C95" s="2597"/>
      <c r="D95" s="943" t="s">
        <v>929</v>
      </c>
      <c r="E95" s="941" t="s">
        <v>928</v>
      </c>
      <c r="F95" s="947" t="s">
        <v>927</v>
      </c>
      <c r="G95" s="947" t="s">
        <v>124</v>
      </c>
      <c r="H95" s="947">
        <v>1200</v>
      </c>
      <c r="I95" s="942">
        <v>300</v>
      </c>
      <c r="J95" s="1159"/>
      <c r="K95" s="630"/>
      <c r="L95" s="630"/>
      <c r="M95" s="630"/>
      <c r="N95" s="630"/>
      <c r="O95" s="630"/>
      <c r="P95" s="630"/>
      <c r="Q95" s="630"/>
      <c r="R95" s="630"/>
      <c r="S95" s="630"/>
      <c r="T95" s="630"/>
      <c r="U95" s="630"/>
      <c r="V95" s="630"/>
      <c r="W95" s="630"/>
      <c r="X95" s="630"/>
      <c r="Y95" s="630"/>
      <c r="Z95" s="630"/>
      <c r="AA95" s="630"/>
      <c r="AB95" s="629"/>
      <c r="AC95" s="630"/>
      <c r="AD95" s="630"/>
      <c r="AE95" s="630"/>
      <c r="AF95" s="630"/>
      <c r="AG95" s="630"/>
      <c r="AH95" s="630"/>
      <c r="AI95" s="630"/>
      <c r="AJ95" s="630"/>
      <c r="AK95" s="630"/>
      <c r="AL95" s="630"/>
      <c r="AM95" s="630"/>
      <c r="AN95" s="630"/>
      <c r="AO95" s="630"/>
      <c r="AP95" s="630"/>
      <c r="AQ95" s="630"/>
      <c r="AR95" s="630"/>
      <c r="AS95" s="630"/>
      <c r="AT95" s="630"/>
      <c r="AU95" s="630"/>
      <c r="AV95" s="630"/>
      <c r="AW95" s="630"/>
      <c r="AX95" s="630"/>
      <c r="AY95" s="630"/>
      <c r="AZ95" s="630"/>
      <c r="BA95" s="620"/>
    </row>
    <row r="96" spans="1:53" ht="15.75" hidden="1" customHeight="1" x14ac:dyDescent="0.25">
      <c r="A96" s="2611"/>
      <c r="B96" s="771" t="s">
        <v>885</v>
      </c>
      <c r="C96" s="2597"/>
      <c r="D96" s="769" t="s">
        <v>926</v>
      </c>
      <c r="E96" s="932" t="s">
        <v>925</v>
      </c>
      <c r="F96" s="931" t="s">
        <v>924</v>
      </c>
      <c r="G96" s="931">
        <v>0</v>
      </c>
      <c r="H96" s="931">
        <v>6</v>
      </c>
      <c r="I96" s="942">
        <v>1</v>
      </c>
      <c r="J96" s="1159"/>
      <c r="K96" s="630"/>
      <c r="L96" s="630"/>
      <c r="M96" s="630"/>
      <c r="N96" s="630"/>
      <c r="O96" s="630"/>
      <c r="P96" s="630"/>
      <c r="Q96" s="630"/>
      <c r="R96" s="630"/>
      <c r="S96" s="630"/>
      <c r="T96" s="630"/>
      <c r="U96" s="630"/>
      <c r="V96" s="630"/>
      <c r="W96" s="630"/>
      <c r="X96" s="630"/>
      <c r="Y96" s="630"/>
      <c r="Z96" s="630"/>
      <c r="AA96" s="630"/>
      <c r="AB96" s="629"/>
      <c r="AC96" s="630"/>
      <c r="AD96" s="630"/>
      <c r="AE96" s="630"/>
      <c r="AF96" s="630"/>
      <c r="AG96" s="630"/>
      <c r="AH96" s="630"/>
      <c r="AI96" s="630"/>
      <c r="AJ96" s="630"/>
      <c r="AK96" s="630"/>
      <c r="AL96" s="630"/>
      <c r="AM96" s="630"/>
      <c r="AN96" s="630"/>
      <c r="AO96" s="630"/>
      <c r="AP96" s="630"/>
      <c r="AQ96" s="630"/>
      <c r="AR96" s="630"/>
      <c r="AS96" s="630"/>
      <c r="AT96" s="630"/>
      <c r="AU96" s="630"/>
      <c r="AV96" s="630"/>
      <c r="AW96" s="630"/>
      <c r="AX96" s="630"/>
      <c r="AY96" s="630"/>
      <c r="AZ96" s="630"/>
      <c r="BA96" s="620"/>
    </row>
    <row r="97" spans="1:53" ht="15.75" hidden="1" customHeight="1" x14ac:dyDescent="0.25">
      <c r="A97" s="2611"/>
      <c r="B97" s="771" t="s">
        <v>885</v>
      </c>
      <c r="C97" s="2597"/>
      <c r="D97" s="769" t="s">
        <v>923</v>
      </c>
      <c r="E97" s="941" t="s">
        <v>922</v>
      </c>
      <c r="F97" s="946" t="s">
        <v>129</v>
      </c>
      <c r="G97" s="946">
        <v>0</v>
      </c>
      <c r="H97" s="945">
        <v>0.5</v>
      </c>
      <c r="I97" s="935">
        <v>0.1</v>
      </c>
      <c r="J97" s="1159"/>
      <c r="K97" s="630"/>
      <c r="L97" s="630"/>
      <c r="M97" s="630"/>
      <c r="N97" s="630"/>
      <c r="O97" s="630"/>
      <c r="P97" s="630"/>
      <c r="Q97" s="630"/>
      <c r="R97" s="630"/>
      <c r="S97" s="630"/>
      <c r="T97" s="630"/>
      <c r="U97" s="630"/>
      <c r="V97" s="630"/>
      <c r="W97" s="630"/>
      <c r="X97" s="630"/>
      <c r="Y97" s="630"/>
      <c r="Z97" s="630"/>
      <c r="AA97" s="630"/>
      <c r="AB97" s="629"/>
      <c r="AC97" s="630"/>
      <c r="AD97" s="630"/>
      <c r="AE97" s="630"/>
      <c r="AF97" s="630"/>
      <c r="AG97" s="630"/>
      <c r="AH97" s="630"/>
      <c r="AI97" s="630"/>
      <c r="AJ97" s="630"/>
      <c r="AK97" s="630"/>
      <c r="AL97" s="630"/>
      <c r="AM97" s="630"/>
      <c r="AN97" s="630"/>
      <c r="AO97" s="630"/>
      <c r="AP97" s="630"/>
      <c r="AQ97" s="630"/>
      <c r="AR97" s="630"/>
      <c r="AS97" s="630"/>
      <c r="AT97" s="630"/>
      <c r="AU97" s="630"/>
      <c r="AV97" s="630"/>
      <c r="AW97" s="630"/>
      <c r="AX97" s="630"/>
      <c r="AY97" s="630"/>
      <c r="AZ97" s="630"/>
      <c r="BA97" s="620"/>
    </row>
    <row r="98" spans="1:53" ht="15.75" hidden="1" customHeight="1" x14ac:dyDescent="0.25">
      <c r="A98" s="2611"/>
      <c r="B98" s="771" t="s">
        <v>885</v>
      </c>
      <c r="C98" s="2597"/>
      <c r="D98" s="769" t="s">
        <v>921</v>
      </c>
      <c r="E98" s="932" t="s">
        <v>920</v>
      </c>
      <c r="F98" s="931" t="s">
        <v>919</v>
      </c>
      <c r="G98" s="931">
        <v>0</v>
      </c>
      <c r="H98" s="931">
        <v>8</v>
      </c>
      <c r="I98" s="942">
        <v>1</v>
      </c>
      <c r="J98" s="1159"/>
      <c r="K98" s="630"/>
      <c r="L98" s="630"/>
      <c r="M98" s="630"/>
      <c r="N98" s="630"/>
      <c r="O98" s="630"/>
      <c r="P98" s="630"/>
      <c r="Q98" s="630"/>
      <c r="R98" s="630"/>
      <c r="S98" s="630"/>
      <c r="T98" s="630"/>
      <c r="U98" s="630"/>
      <c r="V98" s="630"/>
      <c r="W98" s="630"/>
      <c r="X98" s="630"/>
      <c r="Y98" s="630"/>
      <c r="Z98" s="630"/>
      <c r="AA98" s="630"/>
      <c r="AB98" s="629"/>
      <c r="AC98" s="630"/>
      <c r="AD98" s="630"/>
      <c r="AE98" s="630"/>
      <c r="AF98" s="630"/>
      <c r="AG98" s="630"/>
      <c r="AH98" s="630"/>
      <c r="AI98" s="630"/>
      <c r="AJ98" s="630"/>
      <c r="AK98" s="630"/>
      <c r="AL98" s="630"/>
      <c r="AM98" s="630"/>
      <c r="AN98" s="630"/>
      <c r="AO98" s="630"/>
      <c r="AP98" s="630"/>
      <c r="AQ98" s="630"/>
      <c r="AR98" s="630"/>
      <c r="AS98" s="630"/>
      <c r="AT98" s="630"/>
      <c r="AU98" s="630"/>
      <c r="AV98" s="630"/>
      <c r="AW98" s="630"/>
      <c r="AX98" s="630"/>
      <c r="AY98" s="630"/>
      <c r="AZ98" s="630"/>
      <c r="BA98" s="620"/>
    </row>
    <row r="99" spans="1:53" ht="15.75" hidden="1" customHeight="1" x14ac:dyDescent="0.25">
      <c r="A99" s="2611"/>
      <c r="B99" s="771" t="s">
        <v>885</v>
      </c>
      <c r="C99" s="2598"/>
      <c r="D99" s="769" t="s">
        <v>918</v>
      </c>
      <c r="E99" s="941" t="s">
        <v>917</v>
      </c>
      <c r="F99" s="946" t="s">
        <v>129</v>
      </c>
      <c r="G99" s="946">
        <v>0</v>
      </c>
      <c r="H99" s="945">
        <v>0.4</v>
      </c>
      <c r="I99" s="935">
        <v>0.1</v>
      </c>
      <c r="J99" s="1159"/>
      <c r="K99" s="630"/>
      <c r="L99" s="630"/>
      <c r="M99" s="630"/>
      <c r="N99" s="630"/>
      <c r="O99" s="630"/>
      <c r="P99" s="630"/>
      <c r="Q99" s="630"/>
      <c r="R99" s="630"/>
      <c r="S99" s="630"/>
      <c r="T99" s="630"/>
      <c r="U99" s="630"/>
      <c r="V99" s="630"/>
      <c r="W99" s="630"/>
      <c r="X99" s="630"/>
      <c r="Y99" s="630"/>
      <c r="Z99" s="630"/>
      <c r="AA99" s="630"/>
      <c r="AB99" s="629"/>
      <c r="AC99" s="630"/>
      <c r="AD99" s="630"/>
      <c r="AE99" s="630"/>
      <c r="AF99" s="630"/>
      <c r="AG99" s="630"/>
      <c r="AH99" s="630"/>
      <c r="AI99" s="630"/>
      <c r="AJ99" s="630"/>
      <c r="AK99" s="630"/>
      <c r="AL99" s="630"/>
      <c r="AM99" s="630"/>
      <c r="AN99" s="630"/>
      <c r="AO99" s="630"/>
      <c r="AP99" s="630"/>
      <c r="AQ99" s="630"/>
      <c r="AR99" s="630"/>
      <c r="AS99" s="630"/>
      <c r="AT99" s="630"/>
      <c r="AU99" s="630"/>
      <c r="AV99" s="630"/>
      <c r="AW99" s="630"/>
      <c r="AX99" s="630"/>
      <c r="AY99" s="630"/>
      <c r="AZ99" s="630"/>
      <c r="BA99" s="620"/>
    </row>
    <row r="100" spans="1:53" ht="15.75" hidden="1" customHeight="1" x14ac:dyDescent="0.25">
      <c r="A100" s="2611"/>
      <c r="B100" s="771" t="s">
        <v>885</v>
      </c>
      <c r="C100" s="2617" t="s">
        <v>916</v>
      </c>
      <c r="D100" s="2741" t="s">
        <v>915</v>
      </c>
      <c r="E100" s="941" t="s">
        <v>914</v>
      </c>
      <c r="F100" s="940" t="s">
        <v>634</v>
      </c>
      <c r="G100" s="940">
        <v>0</v>
      </c>
      <c r="H100" s="939">
        <v>0.8</v>
      </c>
      <c r="I100" s="935">
        <v>0.8</v>
      </c>
      <c r="J100" s="1159"/>
      <c r="K100" s="630"/>
      <c r="L100" s="630"/>
      <c r="M100" s="630"/>
      <c r="N100" s="630"/>
      <c r="O100" s="630"/>
      <c r="P100" s="630"/>
      <c r="Q100" s="630"/>
      <c r="R100" s="630"/>
      <c r="S100" s="630"/>
      <c r="T100" s="630"/>
      <c r="U100" s="630"/>
      <c r="V100" s="630"/>
      <c r="W100" s="630"/>
      <c r="X100" s="630"/>
      <c r="Y100" s="630"/>
      <c r="Z100" s="630"/>
      <c r="AA100" s="630"/>
      <c r="AB100" s="629"/>
      <c r="AC100" s="630"/>
      <c r="AD100" s="630"/>
      <c r="AE100" s="630"/>
      <c r="AF100" s="630"/>
      <c r="AG100" s="630"/>
      <c r="AH100" s="630"/>
      <c r="AI100" s="630"/>
      <c r="AJ100" s="630"/>
      <c r="AK100" s="630"/>
      <c r="AL100" s="630"/>
      <c r="AM100" s="630"/>
      <c r="AN100" s="630"/>
      <c r="AO100" s="630"/>
      <c r="AP100" s="630"/>
      <c r="AQ100" s="630"/>
      <c r="AR100" s="630"/>
      <c r="AS100" s="630"/>
      <c r="AT100" s="630"/>
      <c r="AU100" s="630"/>
      <c r="AV100" s="630"/>
      <c r="AW100" s="630"/>
      <c r="AX100" s="630"/>
      <c r="AY100" s="630"/>
      <c r="AZ100" s="630"/>
      <c r="BA100" s="620"/>
    </row>
    <row r="101" spans="1:53" ht="15.75" hidden="1" customHeight="1" x14ac:dyDescent="0.25">
      <c r="A101" s="2611"/>
      <c r="B101" s="771" t="s">
        <v>885</v>
      </c>
      <c r="C101" s="2597"/>
      <c r="D101" s="2597"/>
      <c r="E101" s="932" t="s">
        <v>913</v>
      </c>
      <c r="F101" s="931" t="s">
        <v>129</v>
      </c>
      <c r="G101" s="931">
        <v>0</v>
      </c>
      <c r="H101" s="934">
        <v>1</v>
      </c>
      <c r="I101" s="935">
        <v>0.1</v>
      </c>
      <c r="J101" s="1159"/>
      <c r="K101" s="630"/>
      <c r="L101" s="630"/>
      <c r="M101" s="630"/>
      <c r="N101" s="630"/>
      <c r="O101" s="630"/>
      <c r="P101" s="630"/>
      <c r="Q101" s="630"/>
      <c r="R101" s="630"/>
      <c r="S101" s="630"/>
      <c r="T101" s="630"/>
      <c r="U101" s="630"/>
      <c r="V101" s="630"/>
      <c r="W101" s="630"/>
      <c r="X101" s="630"/>
      <c r="Y101" s="630"/>
      <c r="Z101" s="630"/>
      <c r="AA101" s="630"/>
      <c r="AB101" s="629"/>
      <c r="AC101" s="630"/>
      <c r="AD101" s="630"/>
      <c r="AE101" s="630"/>
      <c r="AF101" s="630"/>
      <c r="AG101" s="630"/>
      <c r="AH101" s="630"/>
      <c r="AI101" s="630"/>
      <c r="AJ101" s="630"/>
      <c r="AK101" s="630"/>
      <c r="AL101" s="630"/>
      <c r="AM101" s="630"/>
      <c r="AN101" s="630"/>
      <c r="AO101" s="630"/>
      <c r="AP101" s="630"/>
      <c r="AQ101" s="630"/>
      <c r="AR101" s="630"/>
      <c r="AS101" s="630"/>
      <c r="AT101" s="630"/>
      <c r="AU101" s="630"/>
      <c r="AV101" s="630"/>
      <c r="AW101" s="630"/>
      <c r="AX101" s="630"/>
      <c r="AY101" s="630"/>
      <c r="AZ101" s="630"/>
      <c r="BA101" s="620"/>
    </row>
    <row r="102" spans="1:53" ht="15.75" hidden="1" customHeight="1" x14ac:dyDescent="0.25">
      <c r="A102" s="2611"/>
      <c r="B102" s="771" t="s">
        <v>885</v>
      </c>
      <c r="C102" s="2597"/>
      <c r="D102" s="2597"/>
      <c r="E102" s="932" t="s">
        <v>912</v>
      </c>
      <c r="F102" s="931" t="s">
        <v>634</v>
      </c>
      <c r="G102" s="934">
        <v>0.89</v>
      </c>
      <c r="H102" s="934">
        <v>0.9</v>
      </c>
      <c r="I102" s="935">
        <v>0.9</v>
      </c>
      <c r="J102" s="1413"/>
      <c r="K102" s="630"/>
      <c r="L102" s="630"/>
      <c r="M102" s="630"/>
      <c r="N102" s="630"/>
      <c r="O102" s="630"/>
      <c r="P102" s="630"/>
      <c r="Q102" s="630"/>
      <c r="R102" s="630"/>
      <c r="S102" s="630"/>
      <c r="T102" s="630"/>
      <c r="U102" s="630"/>
      <c r="V102" s="630"/>
      <c r="W102" s="630"/>
      <c r="X102" s="630"/>
      <c r="Y102" s="630"/>
      <c r="Z102" s="630"/>
      <c r="AA102" s="630"/>
      <c r="AB102" s="629"/>
      <c r="AC102" s="630"/>
      <c r="AD102" s="630"/>
      <c r="AE102" s="630"/>
      <c r="AF102" s="630"/>
      <c r="AG102" s="630"/>
      <c r="AH102" s="630"/>
      <c r="AI102" s="630"/>
      <c r="AJ102" s="630"/>
      <c r="AK102" s="630"/>
      <c r="AL102" s="630"/>
      <c r="AM102" s="630"/>
      <c r="AN102" s="630"/>
      <c r="AO102" s="630"/>
      <c r="AP102" s="630"/>
      <c r="AQ102" s="630"/>
      <c r="AR102" s="630"/>
      <c r="AS102" s="630"/>
      <c r="AT102" s="630"/>
      <c r="AU102" s="630"/>
      <c r="AV102" s="630"/>
      <c r="AW102" s="630"/>
      <c r="AX102" s="630"/>
      <c r="AY102" s="630"/>
      <c r="AZ102" s="630"/>
      <c r="BA102" s="620"/>
    </row>
    <row r="103" spans="1:53" ht="15.75" hidden="1" customHeight="1" x14ac:dyDescent="0.25">
      <c r="A103" s="2611"/>
      <c r="B103" s="771" t="s">
        <v>885</v>
      </c>
      <c r="C103" s="2597"/>
      <c r="D103" s="2597"/>
      <c r="E103" s="932" t="s">
        <v>911</v>
      </c>
      <c r="F103" s="931" t="s">
        <v>374</v>
      </c>
      <c r="G103" s="931">
        <v>1</v>
      </c>
      <c r="H103" s="931">
        <v>4</v>
      </c>
      <c r="I103" s="942">
        <v>1</v>
      </c>
      <c r="J103" s="1413"/>
      <c r="K103" s="630"/>
      <c r="L103" s="630"/>
      <c r="M103" s="630"/>
      <c r="N103" s="630"/>
      <c r="O103" s="630"/>
      <c r="P103" s="630"/>
      <c r="Q103" s="630"/>
      <c r="R103" s="630"/>
      <c r="S103" s="630"/>
      <c r="T103" s="630"/>
      <c r="U103" s="630"/>
      <c r="V103" s="630"/>
      <c r="W103" s="630"/>
      <c r="X103" s="630"/>
      <c r="Y103" s="630"/>
      <c r="Z103" s="630"/>
      <c r="AA103" s="630"/>
      <c r="AB103" s="629"/>
      <c r="AC103" s="630"/>
      <c r="AD103" s="630"/>
      <c r="AE103" s="630"/>
      <c r="AF103" s="630"/>
      <c r="AG103" s="630"/>
      <c r="AH103" s="630"/>
      <c r="AI103" s="630"/>
      <c r="AJ103" s="630"/>
      <c r="AK103" s="630"/>
      <c r="AL103" s="630"/>
      <c r="AM103" s="630"/>
      <c r="AN103" s="630"/>
      <c r="AO103" s="630"/>
      <c r="AP103" s="630"/>
      <c r="AQ103" s="630"/>
      <c r="AR103" s="630"/>
      <c r="AS103" s="630"/>
      <c r="AT103" s="630"/>
      <c r="AU103" s="630"/>
      <c r="AV103" s="630"/>
      <c r="AW103" s="630"/>
      <c r="AX103" s="630"/>
      <c r="AY103" s="630"/>
      <c r="AZ103" s="630"/>
      <c r="BA103" s="620"/>
    </row>
    <row r="104" spans="1:53" ht="15.75" hidden="1" customHeight="1" x14ac:dyDescent="0.25">
      <c r="A104" s="2611"/>
      <c r="B104" s="771" t="s">
        <v>885</v>
      </c>
      <c r="C104" s="2597"/>
      <c r="D104" s="2597"/>
      <c r="E104" s="932" t="s">
        <v>910</v>
      </c>
      <c r="F104" s="931" t="s">
        <v>898</v>
      </c>
      <c r="G104" s="931" t="s">
        <v>124</v>
      </c>
      <c r="H104" s="934">
        <v>0.8</v>
      </c>
      <c r="I104" s="935">
        <v>0.1</v>
      </c>
      <c r="J104" s="1413"/>
      <c r="K104" s="630"/>
      <c r="L104" s="630"/>
      <c r="M104" s="630"/>
      <c r="N104" s="630"/>
      <c r="O104" s="630"/>
      <c r="P104" s="630"/>
      <c r="Q104" s="630"/>
      <c r="R104" s="630"/>
      <c r="S104" s="630"/>
      <c r="T104" s="630"/>
      <c r="U104" s="630"/>
      <c r="V104" s="630"/>
      <c r="W104" s="630"/>
      <c r="X104" s="630"/>
      <c r="Y104" s="630"/>
      <c r="Z104" s="630"/>
      <c r="AA104" s="630"/>
      <c r="AB104" s="629"/>
      <c r="AC104" s="630"/>
      <c r="AD104" s="630"/>
      <c r="AE104" s="630"/>
      <c r="AF104" s="630"/>
      <c r="AG104" s="630"/>
      <c r="AH104" s="630"/>
      <c r="AI104" s="630"/>
      <c r="AJ104" s="630"/>
      <c r="AK104" s="630"/>
      <c r="AL104" s="630"/>
      <c r="AM104" s="630"/>
      <c r="AN104" s="630"/>
      <c r="AO104" s="630"/>
      <c r="AP104" s="630"/>
      <c r="AQ104" s="630"/>
      <c r="AR104" s="630"/>
      <c r="AS104" s="630"/>
      <c r="AT104" s="630"/>
      <c r="AU104" s="630"/>
      <c r="AV104" s="630"/>
      <c r="AW104" s="630"/>
      <c r="AX104" s="630"/>
      <c r="AY104" s="630"/>
      <c r="AZ104" s="630"/>
      <c r="BA104" s="620"/>
    </row>
    <row r="105" spans="1:53" ht="15.75" hidden="1" customHeight="1" x14ac:dyDescent="0.25">
      <c r="A105" s="2611"/>
      <c r="B105" s="771" t="s">
        <v>885</v>
      </c>
      <c r="C105" s="2597"/>
      <c r="D105" s="2597"/>
      <c r="E105" s="932" t="s">
        <v>909</v>
      </c>
      <c r="F105" s="931" t="s">
        <v>634</v>
      </c>
      <c r="G105" s="931" t="s">
        <v>124</v>
      </c>
      <c r="H105" s="934">
        <v>0.8</v>
      </c>
      <c r="I105" s="935">
        <v>0.8</v>
      </c>
      <c r="J105" s="1413"/>
      <c r="K105" s="630"/>
      <c r="L105" s="630"/>
      <c r="M105" s="630"/>
      <c r="N105" s="630"/>
      <c r="O105" s="630"/>
      <c r="P105" s="630"/>
      <c r="Q105" s="630"/>
      <c r="R105" s="630"/>
      <c r="S105" s="630"/>
      <c r="T105" s="630"/>
      <c r="U105" s="630"/>
      <c r="V105" s="630"/>
      <c r="W105" s="630"/>
      <c r="X105" s="630"/>
      <c r="Y105" s="630"/>
      <c r="Z105" s="630"/>
      <c r="AA105" s="630"/>
      <c r="AB105" s="629"/>
      <c r="AC105" s="630"/>
      <c r="AD105" s="630"/>
      <c r="AE105" s="630"/>
      <c r="AF105" s="630"/>
      <c r="AG105" s="630"/>
      <c r="AH105" s="630"/>
      <c r="AI105" s="630"/>
      <c r="AJ105" s="630"/>
      <c r="AK105" s="630"/>
      <c r="AL105" s="630"/>
      <c r="AM105" s="630"/>
      <c r="AN105" s="630"/>
      <c r="AO105" s="630"/>
      <c r="AP105" s="630"/>
      <c r="AQ105" s="630"/>
      <c r="AR105" s="630"/>
      <c r="AS105" s="630"/>
      <c r="AT105" s="630"/>
      <c r="AU105" s="630"/>
      <c r="AV105" s="630"/>
      <c r="AW105" s="630"/>
      <c r="AX105" s="630"/>
      <c r="AY105" s="630"/>
      <c r="AZ105" s="630"/>
      <c r="BA105" s="620"/>
    </row>
    <row r="106" spans="1:53" ht="15.75" hidden="1" customHeight="1" x14ac:dyDescent="0.25">
      <c r="A106" s="2611"/>
      <c r="B106" s="771" t="s">
        <v>885</v>
      </c>
      <c r="C106" s="2597"/>
      <c r="D106" s="2597"/>
      <c r="E106" s="932" t="s">
        <v>908</v>
      </c>
      <c r="F106" s="931" t="s">
        <v>634</v>
      </c>
      <c r="G106" s="931" t="s">
        <v>124</v>
      </c>
      <c r="H106" s="934">
        <v>0.8</v>
      </c>
      <c r="I106" s="935">
        <v>0.8</v>
      </c>
      <c r="J106" s="1413"/>
      <c r="K106" s="630"/>
      <c r="L106" s="630"/>
      <c r="M106" s="630"/>
      <c r="N106" s="630"/>
      <c r="O106" s="630"/>
      <c r="P106" s="630"/>
      <c r="Q106" s="630"/>
      <c r="R106" s="630"/>
      <c r="S106" s="630"/>
      <c r="T106" s="630"/>
      <c r="U106" s="630"/>
      <c r="V106" s="630"/>
      <c r="W106" s="630"/>
      <c r="X106" s="630"/>
      <c r="Y106" s="630"/>
      <c r="Z106" s="630"/>
      <c r="AA106" s="630"/>
      <c r="AB106" s="629"/>
      <c r="AC106" s="630"/>
      <c r="AD106" s="630"/>
      <c r="AE106" s="630"/>
      <c r="AF106" s="630"/>
      <c r="AG106" s="630"/>
      <c r="AH106" s="630"/>
      <c r="AI106" s="630"/>
      <c r="AJ106" s="630"/>
      <c r="AK106" s="630"/>
      <c r="AL106" s="630"/>
      <c r="AM106" s="630"/>
      <c r="AN106" s="630"/>
      <c r="AO106" s="630"/>
      <c r="AP106" s="630"/>
      <c r="AQ106" s="630"/>
      <c r="AR106" s="630"/>
      <c r="AS106" s="630"/>
      <c r="AT106" s="630"/>
      <c r="AU106" s="630"/>
      <c r="AV106" s="630"/>
      <c r="AW106" s="630"/>
      <c r="AX106" s="630"/>
      <c r="AY106" s="630"/>
      <c r="AZ106" s="630"/>
      <c r="BA106" s="620"/>
    </row>
    <row r="107" spans="1:53" ht="15.75" hidden="1" customHeight="1" x14ac:dyDescent="0.25">
      <c r="A107" s="2611"/>
      <c r="B107" s="771" t="s">
        <v>885</v>
      </c>
      <c r="C107" s="2597"/>
      <c r="D107" s="2597"/>
      <c r="E107" s="932" t="s">
        <v>907</v>
      </c>
      <c r="F107" s="931" t="s">
        <v>898</v>
      </c>
      <c r="G107" s="931" t="s">
        <v>124</v>
      </c>
      <c r="H107" s="934">
        <v>1</v>
      </c>
      <c r="I107" s="935">
        <v>0.25</v>
      </c>
      <c r="J107" s="1413"/>
      <c r="K107" s="630"/>
      <c r="L107" s="630"/>
      <c r="M107" s="630"/>
      <c r="N107" s="630"/>
      <c r="O107" s="630"/>
      <c r="P107" s="630"/>
      <c r="Q107" s="630"/>
      <c r="R107" s="630"/>
      <c r="S107" s="630"/>
      <c r="T107" s="630"/>
      <c r="U107" s="630"/>
      <c r="V107" s="630"/>
      <c r="W107" s="630"/>
      <c r="X107" s="630"/>
      <c r="Y107" s="630"/>
      <c r="Z107" s="630"/>
      <c r="AA107" s="630"/>
      <c r="AB107" s="629"/>
      <c r="AC107" s="630"/>
      <c r="AD107" s="630"/>
      <c r="AE107" s="630"/>
      <c r="AF107" s="630"/>
      <c r="AG107" s="630"/>
      <c r="AH107" s="630"/>
      <c r="AI107" s="630"/>
      <c r="AJ107" s="630"/>
      <c r="AK107" s="630"/>
      <c r="AL107" s="630"/>
      <c r="AM107" s="630"/>
      <c r="AN107" s="630"/>
      <c r="AO107" s="630"/>
      <c r="AP107" s="630"/>
      <c r="AQ107" s="630"/>
      <c r="AR107" s="630"/>
      <c r="AS107" s="630"/>
      <c r="AT107" s="630"/>
      <c r="AU107" s="630"/>
      <c r="AV107" s="630"/>
      <c r="AW107" s="630"/>
      <c r="AX107" s="630"/>
      <c r="AY107" s="630"/>
      <c r="AZ107" s="630"/>
      <c r="BA107" s="620"/>
    </row>
    <row r="108" spans="1:53" ht="15.75" hidden="1" customHeight="1" x14ac:dyDescent="0.25">
      <c r="A108" s="2611"/>
      <c r="B108" s="771" t="s">
        <v>885</v>
      </c>
      <c r="C108" s="2598"/>
      <c r="D108" s="943" t="s">
        <v>906</v>
      </c>
      <c r="E108" s="932" t="s">
        <v>905</v>
      </c>
      <c r="F108" s="931" t="s">
        <v>904</v>
      </c>
      <c r="G108" s="931" t="s">
        <v>124</v>
      </c>
      <c r="H108" s="931">
        <v>6400</v>
      </c>
      <c r="I108" s="942">
        <v>1600</v>
      </c>
      <c r="J108" s="1159"/>
      <c r="K108" s="630"/>
      <c r="L108" s="630"/>
      <c r="M108" s="630"/>
      <c r="N108" s="630"/>
      <c r="O108" s="630"/>
      <c r="P108" s="630"/>
      <c r="Q108" s="630"/>
      <c r="R108" s="630"/>
      <c r="S108" s="630"/>
      <c r="T108" s="630"/>
      <c r="U108" s="630"/>
      <c r="V108" s="630"/>
      <c r="W108" s="630"/>
      <c r="X108" s="630"/>
      <c r="Y108" s="630"/>
      <c r="Z108" s="630"/>
      <c r="AA108" s="630"/>
      <c r="AB108" s="629"/>
      <c r="AC108" s="630"/>
      <c r="AD108" s="630"/>
      <c r="AE108" s="630"/>
      <c r="AF108" s="630"/>
      <c r="AG108" s="630"/>
      <c r="AH108" s="630"/>
      <c r="AI108" s="630"/>
      <c r="AJ108" s="630"/>
      <c r="AK108" s="630"/>
      <c r="AL108" s="630"/>
      <c r="AM108" s="630"/>
      <c r="AN108" s="630"/>
      <c r="AO108" s="630"/>
      <c r="AP108" s="630"/>
      <c r="AQ108" s="630"/>
      <c r="AR108" s="630"/>
      <c r="AS108" s="630"/>
      <c r="AT108" s="630"/>
      <c r="AU108" s="630"/>
      <c r="AV108" s="630"/>
      <c r="AW108" s="630"/>
      <c r="AX108" s="630"/>
      <c r="AY108" s="630"/>
      <c r="AZ108" s="630"/>
      <c r="BA108" s="620"/>
    </row>
    <row r="109" spans="1:53" ht="15.75" hidden="1" customHeight="1" x14ac:dyDescent="0.25">
      <c r="A109" s="2611"/>
      <c r="B109" s="771" t="s">
        <v>885</v>
      </c>
      <c r="C109" s="2596" t="s">
        <v>903</v>
      </c>
      <c r="D109" s="2596" t="s">
        <v>902</v>
      </c>
      <c r="E109" s="941" t="s">
        <v>1222</v>
      </c>
      <c r="F109" s="940" t="s">
        <v>898</v>
      </c>
      <c r="G109" s="939">
        <v>0</v>
      </c>
      <c r="H109" s="939">
        <v>1</v>
      </c>
      <c r="I109" s="935">
        <v>0.1</v>
      </c>
      <c r="J109" s="1159"/>
      <c r="K109" s="630"/>
      <c r="L109" s="630"/>
      <c r="M109" s="630"/>
      <c r="N109" s="630"/>
      <c r="O109" s="630"/>
      <c r="P109" s="630"/>
      <c r="Q109" s="630"/>
      <c r="R109" s="630"/>
      <c r="S109" s="630"/>
      <c r="T109" s="630"/>
      <c r="U109" s="630"/>
      <c r="V109" s="630"/>
      <c r="W109" s="630"/>
      <c r="X109" s="630"/>
      <c r="Y109" s="630"/>
      <c r="Z109" s="630"/>
      <c r="AA109" s="630"/>
      <c r="AB109" s="629"/>
      <c r="AC109" s="630"/>
      <c r="AD109" s="630"/>
      <c r="AE109" s="630"/>
      <c r="AF109" s="630"/>
      <c r="AG109" s="630"/>
      <c r="AH109" s="630"/>
      <c r="AI109" s="630"/>
      <c r="AJ109" s="630"/>
      <c r="AK109" s="630"/>
      <c r="AL109" s="630"/>
      <c r="AM109" s="630"/>
      <c r="AN109" s="630"/>
      <c r="AO109" s="630"/>
      <c r="AP109" s="630"/>
      <c r="AQ109" s="630"/>
      <c r="AR109" s="630"/>
      <c r="AS109" s="630"/>
      <c r="AT109" s="630"/>
      <c r="AU109" s="630"/>
      <c r="AV109" s="630"/>
      <c r="AW109" s="630"/>
      <c r="AX109" s="630"/>
      <c r="AY109" s="630"/>
      <c r="AZ109" s="630"/>
      <c r="BA109" s="620"/>
    </row>
    <row r="110" spans="1:53" ht="15.75" hidden="1" customHeight="1" x14ac:dyDescent="0.25">
      <c r="A110" s="2611"/>
      <c r="B110" s="771" t="s">
        <v>885</v>
      </c>
      <c r="C110" s="2597"/>
      <c r="D110" s="2597"/>
      <c r="E110" s="932" t="s">
        <v>900</v>
      </c>
      <c r="F110" s="931" t="s">
        <v>898</v>
      </c>
      <c r="G110" s="934">
        <v>0</v>
      </c>
      <c r="H110" s="934">
        <v>0.5</v>
      </c>
      <c r="I110" s="935">
        <v>0.1</v>
      </c>
      <c r="J110" s="1159"/>
      <c r="K110" s="630"/>
      <c r="L110" s="630"/>
      <c r="M110" s="630"/>
      <c r="N110" s="630"/>
      <c r="O110" s="630"/>
      <c r="P110" s="630"/>
      <c r="Q110" s="630"/>
      <c r="R110" s="630"/>
      <c r="S110" s="630"/>
      <c r="T110" s="630"/>
      <c r="U110" s="630"/>
      <c r="V110" s="630"/>
      <c r="W110" s="630"/>
      <c r="X110" s="630"/>
      <c r="Y110" s="630"/>
      <c r="Z110" s="630"/>
      <c r="AA110" s="630"/>
      <c r="AB110" s="629"/>
      <c r="AC110" s="630"/>
      <c r="AD110" s="630"/>
      <c r="AE110" s="630"/>
      <c r="AF110" s="630"/>
      <c r="AG110" s="630"/>
      <c r="AH110" s="630"/>
      <c r="AI110" s="630"/>
      <c r="AJ110" s="630"/>
      <c r="AK110" s="630"/>
      <c r="AL110" s="630"/>
      <c r="AM110" s="630"/>
      <c r="AN110" s="630"/>
      <c r="AO110" s="630"/>
      <c r="AP110" s="630"/>
      <c r="AQ110" s="630"/>
      <c r="AR110" s="630"/>
      <c r="AS110" s="630"/>
      <c r="AT110" s="630"/>
      <c r="AU110" s="630"/>
      <c r="AV110" s="630"/>
      <c r="AW110" s="630"/>
      <c r="AX110" s="630"/>
      <c r="AY110" s="630"/>
      <c r="AZ110" s="630"/>
      <c r="BA110" s="620"/>
    </row>
    <row r="111" spans="1:53" ht="15.75" hidden="1" customHeight="1" x14ac:dyDescent="0.25">
      <c r="A111" s="2611"/>
      <c r="B111" s="771" t="s">
        <v>885</v>
      </c>
      <c r="C111" s="2597"/>
      <c r="D111" s="2598"/>
      <c r="E111" s="932" t="s">
        <v>899</v>
      </c>
      <c r="F111" s="931" t="s">
        <v>898</v>
      </c>
      <c r="G111" s="934">
        <v>0</v>
      </c>
      <c r="H111" s="934">
        <v>0.8</v>
      </c>
      <c r="I111" s="935">
        <v>0.1</v>
      </c>
      <c r="J111" s="1159"/>
      <c r="K111" s="630"/>
      <c r="L111" s="630"/>
      <c r="M111" s="630"/>
      <c r="N111" s="630"/>
      <c r="O111" s="630"/>
      <c r="P111" s="630"/>
      <c r="Q111" s="630"/>
      <c r="R111" s="630"/>
      <c r="S111" s="630"/>
      <c r="T111" s="630"/>
      <c r="U111" s="630"/>
      <c r="V111" s="630"/>
      <c r="W111" s="630"/>
      <c r="X111" s="630"/>
      <c r="Y111" s="630"/>
      <c r="Z111" s="630"/>
      <c r="AA111" s="630"/>
      <c r="AB111" s="629"/>
      <c r="AC111" s="630"/>
      <c r="AD111" s="630"/>
      <c r="AE111" s="630"/>
      <c r="AF111" s="630"/>
      <c r="AG111" s="630"/>
      <c r="AH111" s="630"/>
      <c r="AI111" s="630"/>
      <c r="AJ111" s="630"/>
      <c r="AK111" s="630"/>
      <c r="AL111" s="630"/>
      <c r="AM111" s="630"/>
      <c r="AN111" s="630"/>
      <c r="AO111" s="630"/>
      <c r="AP111" s="630"/>
      <c r="AQ111" s="630"/>
      <c r="AR111" s="630"/>
      <c r="AS111" s="630"/>
      <c r="AT111" s="630"/>
      <c r="AU111" s="630"/>
      <c r="AV111" s="630"/>
      <c r="AW111" s="630"/>
      <c r="AX111" s="630"/>
      <c r="AY111" s="630"/>
      <c r="AZ111" s="630"/>
      <c r="BA111" s="620"/>
    </row>
    <row r="112" spans="1:53" ht="15.75" hidden="1" customHeight="1" x14ac:dyDescent="0.25">
      <c r="A112" s="2611"/>
      <c r="B112" s="771" t="s">
        <v>885</v>
      </c>
      <c r="C112" s="2598"/>
      <c r="D112" s="769" t="s">
        <v>897</v>
      </c>
      <c r="E112" s="932" t="s">
        <v>896</v>
      </c>
      <c r="F112" s="931" t="s">
        <v>129</v>
      </c>
      <c r="G112" s="938">
        <v>0</v>
      </c>
      <c r="H112" s="938">
        <v>1</v>
      </c>
      <c r="I112" s="937">
        <v>1</v>
      </c>
      <c r="J112" s="1159"/>
      <c r="K112" s="630"/>
      <c r="L112" s="630"/>
      <c r="M112" s="630"/>
      <c r="N112" s="630"/>
      <c r="O112" s="630"/>
      <c r="P112" s="630"/>
      <c r="Q112" s="630"/>
      <c r="R112" s="630"/>
      <c r="S112" s="630"/>
      <c r="T112" s="630"/>
      <c r="U112" s="630"/>
      <c r="V112" s="630"/>
      <c r="W112" s="630"/>
      <c r="X112" s="630"/>
      <c r="Y112" s="630"/>
      <c r="Z112" s="630"/>
      <c r="AA112" s="630"/>
      <c r="AB112" s="629"/>
      <c r="AC112" s="630"/>
      <c r="AD112" s="630"/>
      <c r="AE112" s="630"/>
      <c r="AF112" s="630"/>
      <c r="AG112" s="630"/>
      <c r="AH112" s="630"/>
      <c r="AI112" s="630"/>
      <c r="AJ112" s="630"/>
      <c r="AK112" s="630"/>
      <c r="AL112" s="630"/>
      <c r="AM112" s="630"/>
      <c r="AN112" s="630"/>
      <c r="AO112" s="630"/>
      <c r="AP112" s="630"/>
      <c r="AQ112" s="630"/>
      <c r="AR112" s="630"/>
      <c r="AS112" s="630"/>
      <c r="AT112" s="630"/>
      <c r="AU112" s="630"/>
      <c r="AV112" s="630"/>
      <c r="AW112" s="630"/>
      <c r="AX112" s="630"/>
      <c r="AY112" s="630"/>
      <c r="AZ112" s="630"/>
      <c r="BA112" s="620"/>
    </row>
    <row r="113" spans="1:53" ht="15.75" hidden="1" customHeight="1" x14ac:dyDescent="0.25">
      <c r="A113" s="2611"/>
      <c r="B113" s="771" t="s">
        <v>885</v>
      </c>
      <c r="C113" s="936" t="s">
        <v>895</v>
      </c>
      <c r="D113" s="769" t="s">
        <v>894</v>
      </c>
      <c r="E113" s="769" t="s">
        <v>893</v>
      </c>
      <c r="F113" s="931" t="s">
        <v>129</v>
      </c>
      <c r="G113" s="928">
        <v>0</v>
      </c>
      <c r="H113" s="928">
        <v>0.8</v>
      </c>
      <c r="I113" s="935">
        <v>0.8</v>
      </c>
      <c r="J113" s="1159"/>
      <c r="K113" s="630"/>
      <c r="L113" s="630"/>
      <c r="M113" s="630"/>
      <c r="N113" s="630"/>
      <c r="O113" s="630"/>
      <c r="P113" s="630"/>
      <c r="Q113" s="630"/>
      <c r="R113" s="630"/>
      <c r="S113" s="630"/>
      <c r="T113" s="630"/>
      <c r="U113" s="630"/>
      <c r="V113" s="630"/>
      <c r="W113" s="630"/>
      <c r="X113" s="630"/>
      <c r="Y113" s="630"/>
      <c r="Z113" s="630"/>
      <c r="AA113" s="630"/>
      <c r="AB113" s="629"/>
      <c r="AC113" s="630"/>
      <c r="AD113" s="630"/>
      <c r="AE113" s="630"/>
      <c r="AF113" s="630"/>
      <c r="AG113" s="630"/>
      <c r="AH113" s="630"/>
      <c r="AI113" s="630"/>
      <c r="AJ113" s="630"/>
      <c r="AK113" s="630"/>
      <c r="AL113" s="630"/>
      <c r="AM113" s="630"/>
      <c r="AN113" s="630"/>
      <c r="AO113" s="630"/>
      <c r="AP113" s="630"/>
      <c r="AQ113" s="630"/>
      <c r="AR113" s="630"/>
      <c r="AS113" s="630"/>
      <c r="AT113" s="630"/>
      <c r="AU113" s="630"/>
      <c r="AV113" s="630"/>
      <c r="AW113" s="630"/>
      <c r="AX113" s="630"/>
      <c r="AY113" s="630"/>
      <c r="AZ113" s="630"/>
      <c r="BA113" s="620"/>
    </row>
    <row r="114" spans="1:53" ht="15.75" hidden="1" customHeight="1" x14ac:dyDescent="0.25">
      <c r="A114" s="2611"/>
      <c r="B114" s="771" t="s">
        <v>885</v>
      </c>
      <c r="C114" s="2596" t="s">
        <v>892</v>
      </c>
      <c r="D114" s="2596" t="s">
        <v>891</v>
      </c>
      <c r="E114" s="932" t="s">
        <v>890</v>
      </c>
      <c r="F114" s="931" t="s">
        <v>129</v>
      </c>
      <c r="G114" s="934">
        <v>0</v>
      </c>
      <c r="H114" s="934">
        <v>0.8</v>
      </c>
      <c r="I114" s="933">
        <v>0.8</v>
      </c>
      <c r="J114" s="1159"/>
      <c r="K114" s="630"/>
      <c r="L114" s="630"/>
      <c r="M114" s="630"/>
      <c r="N114" s="630"/>
      <c r="O114" s="630"/>
      <c r="P114" s="630"/>
      <c r="Q114" s="630"/>
      <c r="R114" s="630"/>
      <c r="S114" s="630"/>
      <c r="T114" s="630"/>
      <c r="U114" s="630"/>
      <c r="V114" s="630"/>
      <c r="W114" s="630"/>
      <c r="X114" s="630"/>
      <c r="Y114" s="630"/>
      <c r="Z114" s="630"/>
      <c r="AA114" s="630"/>
      <c r="AB114" s="629"/>
      <c r="AC114" s="630"/>
      <c r="AD114" s="630"/>
      <c r="AE114" s="630"/>
      <c r="AF114" s="630"/>
      <c r="AG114" s="630"/>
      <c r="AH114" s="630"/>
      <c r="AI114" s="630"/>
      <c r="AJ114" s="630"/>
      <c r="AK114" s="630"/>
      <c r="AL114" s="630"/>
      <c r="AM114" s="630"/>
      <c r="AN114" s="630"/>
      <c r="AO114" s="630"/>
      <c r="AP114" s="630"/>
      <c r="AQ114" s="630"/>
      <c r="AR114" s="630"/>
      <c r="AS114" s="630"/>
      <c r="AT114" s="630"/>
      <c r="AU114" s="630"/>
      <c r="AV114" s="630"/>
      <c r="AW114" s="630"/>
      <c r="AX114" s="630"/>
      <c r="AY114" s="630"/>
      <c r="AZ114" s="630"/>
      <c r="BA114" s="620"/>
    </row>
    <row r="115" spans="1:53" ht="15.75" hidden="1" customHeight="1" x14ac:dyDescent="0.25">
      <c r="A115" s="2611"/>
      <c r="B115" s="771" t="s">
        <v>885</v>
      </c>
      <c r="C115" s="2598"/>
      <c r="D115" s="2598"/>
      <c r="E115" s="932" t="s">
        <v>889</v>
      </c>
      <c r="F115" s="931" t="s">
        <v>129</v>
      </c>
      <c r="G115" s="930">
        <v>0</v>
      </c>
      <c r="H115" s="930">
        <v>0.8</v>
      </c>
      <c r="I115" s="927">
        <v>0.1</v>
      </c>
      <c r="J115" s="1159"/>
      <c r="K115" s="630"/>
      <c r="L115" s="630"/>
      <c r="M115" s="630"/>
      <c r="N115" s="630"/>
      <c r="O115" s="630"/>
      <c r="P115" s="630"/>
      <c r="Q115" s="630"/>
      <c r="R115" s="630"/>
      <c r="S115" s="630"/>
      <c r="T115" s="630"/>
      <c r="U115" s="630"/>
      <c r="V115" s="630"/>
      <c r="W115" s="630"/>
      <c r="X115" s="630"/>
      <c r="Y115" s="630"/>
      <c r="Z115" s="630"/>
      <c r="AA115" s="630"/>
      <c r="AB115" s="629"/>
      <c r="AC115" s="630"/>
      <c r="AD115" s="630"/>
      <c r="AE115" s="630"/>
      <c r="AF115" s="630"/>
      <c r="AG115" s="630"/>
      <c r="AH115" s="630"/>
      <c r="AI115" s="630"/>
      <c r="AJ115" s="630"/>
      <c r="AK115" s="630"/>
      <c r="AL115" s="630"/>
      <c r="AM115" s="630"/>
      <c r="AN115" s="630"/>
      <c r="AO115" s="630"/>
      <c r="AP115" s="630"/>
      <c r="AQ115" s="630"/>
      <c r="AR115" s="630"/>
      <c r="AS115" s="630"/>
      <c r="AT115" s="630"/>
      <c r="AU115" s="630"/>
      <c r="AV115" s="630"/>
      <c r="AW115" s="630"/>
      <c r="AX115" s="630"/>
      <c r="AY115" s="630"/>
      <c r="AZ115" s="630"/>
      <c r="BA115" s="620"/>
    </row>
    <row r="116" spans="1:53" ht="15.75" hidden="1" customHeight="1" x14ac:dyDescent="0.25">
      <c r="A116" s="2611"/>
      <c r="B116" s="771" t="s">
        <v>885</v>
      </c>
      <c r="C116" s="2596" t="s">
        <v>888</v>
      </c>
      <c r="D116" s="2596" t="s">
        <v>887</v>
      </c>
      <c r="E116" s="769" t="s">
        <v>886</v>
      </c>
      <c r="F116" s="771" t="s">
        <v>236</v>
      </c>
      <c r="G116" s="929">
        <v>0</v>
      </c>
      <c r="H116" s="929">
        <v>1</v>
      </c>
      <c r="I116" s="927">
        <v>0.25</v>
      </c>
      <c r="J116" s="1159"/>
      <c r="K116" s="630"/>
      <c r="L116" s="630"/>
      <c r="M116" s="630"/>
      <c r="N116" s="630"/>
      <c r="O116" s="630"/>
      <c r="P116" s="630"/>
      <c r="Q116" s="630"/>
      <c r="R116" s="630"/>
      <c r="S116" s="630"/>
      <c r="T116" s="630"/>
      <c r="U116" s="630"/>
      <c r="V116" s="630"/>
      <c r="W116" s="630"/>
      <c r="X116" s="630"/>
      <c r="Y116" s="630"/>
      <c r="Z116" s="630"/>
      <c r="AA116" s="630"/>
      <c r="AB116" s="629"/>
      <c r="AC116" s="630"/>
      <c r="AD116" s="630"/>
      <c r="AE116" s="630"/>
      <c r="AF116" s="630"/>
      <c r="AG116" s="630"/>
      <c r="AH116" s="630"/>
      <c r="AI116" s="630"/>
      <c r="AJ116" s="630"/>
      <c r="AK116" s="630"/>
      <c r="AL116" s="630"/>
      <c r="AM116" s="630"/>
      <c r="AN116" s="630"/>
      <c r="AO116" s="630"/>
      <c r="AP116" s="630"/>
      <c r="AQ116" s="630"/>
      <c r="AR116" s="630"/>
      <c r="AS116" s="630"/>
      <c r="AT116" s="630"/>
      <c r="AU116" s="630"/>
      <c r="AV116" s="630"/>
      <c r="AW116" s="630"/>
      <c r="AX116" s="630"/>
      <c r="AY116" s="630"/>
      <c r="AZ116" s="630"/>
      <c r="BA116" s="620"/>
    </row>
    <row r="117" spans="1:53" ht="15.75" hidden="1" customHeight="1" x14ac:dyDescent="0.25">
      <c r="A117" s="2611"/>
      <c r="B117" s="771" t="s">
        <v>885</v>
      </c>
      <c r="C117" s="2598"/>
      <c r="D117" s="2664"/>
      <c r="E117" s="769" t="s">
        <v>884</v>
      </c>
      <c r="F117" s="771" t="s">
        <v>129</v>
      </c>
      <c r="G117" s="928">
        <v>0</v>
      </c>
      <c r="H117" s="928">
        <v>1</v>
      </c>
      <c r="I117" s="927">
        <v>0.25</v>
      </c>
      <c r="J117" s="1159"/>
      <c r="K117" s="630"/>
      <c r="L117" s="630"/>
      <c r="M117" s="630"/>
      <c r="N117" s="630"/>
      <c r="O117" s="630"/>
      <c r="P117" s="630"/>
      <c r="Q117" s="630"/>
      <c r="R117" s="630"/>
      <c r="S117" s="630"/>
      <c r="T117" s="630"/>
      <c r="U117" s="630"/>
      <c r="V117" s="630"/>
      <c r="W117" s="630"/>
      <c r="X117" s="630"/>
      <c r="Y117" s="630"/>
      <c r="Z117" s="630"/>
      <c r="AA117" s="630"/>
      <c r="AB117" s="629"/>
      <c r="AC117" s="630"/>
      <c r="AD117" s="630"/>
      <c r="AE117" s="630"/>
      <c r="AF117" s="630"/>
      <c r="AG117" s="630"/>
      <c r="AH117" s="630"/>
      <c r="AI117" s="630"/>
      <c r="AJ117" s="630"/>
      <c r="AK117" s="630"/>
      <c r="AL117" s="630"/>
      <c r="AM117" s="630"/>
      <c r="AN117" s="630"/>
      <c r="AO117" s="630"/>
      <c r="AP117" s="630"/>
      <c r="AQ117" s="630"/>
      <c r="AR117" s="630"/>
      <c r="AS117" s="630"/>
      <c r="AT117" s="630"/>
      <c r="AU117" s="630"/>
      <c r="AV117" s="630"/>
      <c r="AW117" s="630"/>
      <c r="AX117" s="630"/>
      <c r="AY117" s="630"/>
      <c r="AZ117" s="630"/>
      <c r="BA117" s="620"/>
    </row>
    <row r="118" spans="1:53" ht="38.25" hidden="1" customHeight="1" x14ac:dyDescent="0.25">
      <c r="A118" s="2611"/>
      <c r="B118" s="889" t="s">
        <v>752</v>
      </c>
      <c r="C118" s="2738" t="s">
        <v>883</v>
      </c>
      <c r="D118" s="2739" t="s">
        <v>882</v>
      </c>
      <c r="E118" s="755" t="s">
        <v>881</v>
      </c>
      <c r="F118" s="759" t="s">
        <v>103</v>
      </c>
      <c r="G118" s="926">
        <v>0</v>
      </c>
      <c r="H118" s="926">
        <v>1</v>
      </c>
      <c r="I118" s="841">
        <v>0</v>
      </c>
      <c r="J118" s="1159"/>
      <c r="K118" s="630"/>
      <c r="L118" s="630"/>
      <c r="M118" s="630"/>
      <c r="N118" s="630"/>
      <c r="O118" s="630"/>
      <c r="P118" s="630"/>
      <c r="Q118" s="630"/>
      <c r="R118" s="630"/>
      <c r="S118" s="630"/>
      <c r="T118" s="630"/>
      <c r="U118" s="630"/>
      <c r="V118" s="630"/>
      <c r="W118" s="630"/>
      <c r="X118" s="630"/>
      <c r="Y118" s="630"/>
      <c r="Z118" s="630"/>
      <c r="AA118" s="630"/>
      <c r="AB118" s="629"/>
      <c r="AC118" s="630"/>
      <c r="AD118" s="630"/>
      <c r="AE118" s="630"/>
      <c r="AF118" s="630"/>
      <c r="AG118" s="630"/>
      <c r="AH118" s="630"/>
      <c r="AI118" s="630"/>
      <c r="AJ118" s="630"/>
      <c r="AK118" s="630"/>
      <c r="AL118" s="630"/>
      <c r="AM118" s="630"/>
      <c r="AN118" s="630"/>
      <c r="AO118" s="630"/>
      <c r="AP118" s="630"/>
      <c r="AQ118" s="630"/>
      <c r="AR118" s="630"/>
      <c r="AS118" s="630"/>
      <c r="AT118" s="630"/>
      <c r="AU118" s="630"/>
      <c r="AV118" s="630"/>
      <c r="AW118" s="630"/>
      <c r="AX118" s="630"/>
      <c r="AY118" s="630"/>
      <c r="AZ118" s="630"/>
      <c r="BA118" s="620"/>
    </row>
    <row r="119" spans="1:53" ht="15.75" hidden="1" customHeight="1" x14ac:dyDescent="0.25">
      <c r="A119" s="2611"/>
      <c r="B119" s="889" t="s">
        <v>752</v>
      </c>
      <c r="C119" s="2598"/>
      <c r="D119" s="2597"/>
      <c r="E119" s="755" t="s">
        <v>880</v>
      </c>
      <c r="F119" s="759" t="s">
        <v>227</v>
      </c>
      <c r="G119" s="925">
        <v>0</v>
      </c>
      <c r="H119" s="925">
        <v>0.3</v>
      </c>
      <c r="I119" s="841"/>
      <c r="J119" s="1159"/>
      <c r="K119" s="630"/>
      <c r="L119" s="630"/>
      <c r="M119" s="630"/>
      <c r="N119" s="630"/>
      <c r="O119" s="630"/>
      <c r="P119" s="630"/>
      <c r="Q119" s="630"/>
      <c r="R119" s="630"/>
      <c r="S119" s="630"/>
      <c r="T119" s="630"/>
      <c r="U119" s="630"/>
      <c r="V119" s="630"/>
      <c r="W119" s="630"/>
      <c r="X119" s="630"/>
      <c r="Y119" s="630"/>
      <c r="Z119" s="630"/>
      <c r="AA119" s="630"/>
      <c r="AB119" s="629"/>
      <c r="AC119" s="630"/>
      <c r="AD119" s="630"/>
      <c r="AE119" s="630"/>
      <c r="AF119" s="630"/>
      <c r="AG119" s="630"/>
      <c r="AH119" s="630"/>
      <c r="AI119" s="630"/>
      <c r="AJ119" s="630"/>
      <c r="AK119" s="630"/>
      <c r="AL119" s="630"/>
      <c r="AM119" s="630"/>
      <c r="AN119" s="630"/>
      <c r="AO119" s="630"/>
      <c r="AP119" s="630"/>
      <c r="AQ119" s="630"/>
      <c r="AR119" s="630"/>
      <c r="AS119" s="630"/>
      <c r="AT119" s="630"/>
      <c r="AU119" s="630"/>
      <c r="AV119" s="630"/>
      <c r="AW119" s="630"/>
      <c r="AX119" s="630"/>
      <c r="AY119" s="630"/>
      <c r="AZ119" s="630"/>
      <c r="BA119" s="620"/>
    </row>
    <row r="120" spans="1:53" ht="15.75" hidden="1" customHeight="1" x14ac:dyDescent="0.25">
      <c r="A120" s="2611"/>
      <c r="B120" s="889" t="s">
        <v>752</v>
      </c>
      <c r="C120" s="755" t="s">
        <v>879</v>
      </c>
      <c r="D120" s="2597"/>
      <c r="E120" s="755" t="s">
        <v>878</v>
      </c>
      <c r="F120" s="924" t="s">
        <v>877</v>
      </c>
      <c r="G120" s="759">
        <v>12</v>
      </c>
      <c r="H120" s="759">
        <v>14</v>
      </c>
      <c r="I120" s="753">
        <v>8</v>
      </c>
      <c r="J120" s="1159"/>
      <c r="K120" s="630"/>
      <c r="L120" s="630"/>
      <c r="M120" s="630"/>
      <c r="N120" s="630"/>
      <c r="O120" s="630"/>
      <c r="P120" s="630"/>
      <c r="Q120" s="630"/>
      <c r="R120" s="630"/>
      <c r="S120" s="630"/>
      <c r="T120" s="630"/>
      <c r="U120" s="630"/>
      <c r="V120" s="630"/>
      <c r="W120" s="630"/>
      <c r="X120" s="630"/>
      <c r="Y120" s="630"/>
      <c r="Z120" s="630"/>
      <c r="AA120" s="630"/>
      <c r="AB120" s="629"/>
      <c r="AC120" s="630"/>
      <c r="AD120" s="630"/>
      <c r="AE120" s="630"/>
      <c r="AF120" s="630"/>
      <c r="AG120" s="630"/>
      <c r="AH120" s="630"/>
      <c r="AI120" s="630"/>
      <c r="AJ120" s="630"/>
      <c r="AK120" s="630"/>
      <c r="AL120" s="630"/>
      <c r="AM120" s="630"/>
      <c r="AN120" s="630"/>
      <c r="AO120" s="630"/>
      <c r="AP120" s="630"/>
      <c r="AQ120" s="630"/>
      <c r="AR120" s="630"/>
      <c r="AS120" s="630"/>
      <c r="AT120" s="630"/>
      <c r="AU120" s="630"/>
      <c r="AV120" s="630"/>
      <c r="AW120" s="630"/>
      <c r="AX120" s="630"/>
      <c r="AY120" s="630"/>
      <c r="AZ120" s="630"/>
      <c r="BA120" s="620"/>
    </row>
    <row r="121" spans="1:53" ht="15.75" hidden="1" customHeight="1" x14ac:dyDescent="0.25">
      <c r="A121" s="2611"/>
      <c r="B121" s="889" t="s">
        <v>752</v>
      </c>
      <c r="C121" s="755" t="s">
        <v>871</v>
      </c>
      <c r="D121" s="2597"/>
      <c r="E121" s="755" t="s">
        <v>870</v>
      </c>
      <c r="F121" s="759" t="s">
        <v>869</v>
      </c>
      <c r="G121" s="759">
        <v>256</v>
      </c>
      <c r="H121" s="759">
        <v>320</v>
      </c>
      <c r="I121" s="753">
        <v>280</v>
      </c>
      <c r="J121" s="1159"/>
      <c r="K121" s="630"/>
      <c r="L121" s="630"/>
      <c r="M121" s="630"/>
      <c r="N121" s="630"/>
      <c r="O121" s="630"/>
      <c r="P121" s="630"/>
      <c r="Q121" s="630"/>
      <c r="R121" s="630"/>
      <c r="S121" s="630"/>
      <c r="T121" s="630"/>
      <c r="U121" s="630"/>
      <c r="V121" s="630"/>
      <c r="W121" s="630"/>
      <c r="X121" s="630"/>
      <c r="Y121" s="630"/>
      <c r="Z121" s="630"/>
      <c r="AA121" s="630"/>
      <c r="AB121" s="629"/>
      <c r="AC121" s="630"/>
      <c r="AD121" s="630"/>
      <c r="AE121" s="630"/>
      <c r="AF121" s="630"/>
      <c r="AG121" s="630"/>
      <c r="AH121" s="630"/>
      <c r="AI121" s="630"/>
      <c r="AJ121" s="630"/>
      <c r="AK121" s="630"/>
      <c r="AL121" s="630"/>
      <c r="AM121" s="630"/>
      <c r="AN121" s="630"/>
      <c r="AO121" s="630"/>
      <c r="AP121" s="630"/>
      <c r="AQ121" s="630"/>
      <c r="AR121" s="630"/>
      <c r="AS121" s="630"/>
      <c r="AT121" s="630"/>
      <c r="AU121" s="630"/>
      <c r="AV121" s="630"/>
      <c r="AW121" s="630"/>
      <c r="AX121" s="630"/>
      <c r="AY121" s="630"/>
      <c r="AZ121" s="630"/>
      <c r="BA121" s="620"/>
    </row>
    <row r="122" spans="1:53" ht="15.75" hidden="1" customHeight="1" x14ac:dyDescent="0.25">
      <c r="A122" s="2611"/>
      <c r="B122" s="889" t="s">
        <v>752</v>
      </c>
      <c r="C122" s="755" t="s">
        <v>863</v>
      </c>
      <c r="D122" s="2597"/>
      <c r="E122" s="755" t="s">
        <v>862</v>
      </c>
      <c r="F122" s="759" t="s">
        <v>861</v>
      </c>
      <c r="G122" s="759">
        <v>12</v>
      </c>
      <c r="H122" s="759">
        <v>20</v>
      </c>
      <c r="I122" s="753">
        <v>1</v>
      </c>
      <c r="J122" s="1159"/>
      <c r="K122" s="630"/>
      <c r="L122" s="630"/>
      <c r="M122" s="630"/>
      <c r="N122" s="630"/>
      <c r="O122" s="630"/>
      <c r="P122" s="630"/>
      <c r="Q122" s="630"/>
      <c r="R122" s="630"/>
      <c r="S122" s="630"/>
      <c r="T122" s="630"/>
      <c r="U122" s="630"/>
      <c r="V122" s="630"/>
      <c r="W122" s="630"/>
      <c r="X122" s="630"/>
      <c r="Y122" s="630"/>
      <c r="Z122" s="630"/>
      <c r="AA122" s="630"/>
      <c r="AB122" s="629"/>
      <c r="AC122" s="630"/>
      <c r="AD122" s="630"/>
      <c r="AE122" s="630"/>
      <c r="AF122" s="630"/>
      <c r="AG122" s="630"/>
      <c r="AH122" s="630"/>
      <c r="AI122" s="630"/>
      <c r="AJ122" s="630"/>
      <c r="AK122" s="630"/>
      <c r="AL122" s="630"/>
      <c r="AM122" s="630"/>
      <c r="AN122" s="630"/>
      <c r="AO122" s="630"/>
      <c r="AP122" s="630"/>
      <c r="AQ122" s="630"/>
      <c r="AR122" s="630"/>
      <c r="AS122" s="630"/>
      <c r="AT122" s="630"/>
      <c r="AU122" s="630"/>
      <c r="AV122" s="630"/>
      <c r="AW122" s="630"/>
      <c r="AX122" s="630"/>
      <c r="AY122" s="630"/>
      <c r="AZ122" s="630"/>
      <c r="BA122" s="620"/>
    </row>
    <row r="123" spans="1:53" ht="15.75" hidden="1" customHeight="1" x14ac:dyDescent="0.25">
      <c r="A123" s="2611"/>
      <c r="B123" s="889" t="s">
        <v>752</v>
      </c>
      <c r="C123" s="755" t="s">
        <v>855</v>
      </c>
      <c r="D123" s="2597"/>
      <c r="E123" s="755" t="s">
        <v>1221</v>
      </c>
      <c r="F123" s="759" t="s">
        <v>853</v>
      </c>
      <c r="G123" s="759">
        <v>3</v>
      </c>
      <c r="H123" s="759">
        <v>7</v>
      </c>
      <c r="I123" s="753">
        <v>1</v>
      </c>
      <c r="J123" s="1159"/>
      <c r="K123" s="630"/>
      <c r="L123" s="630"/>
      <c r="M123" s="630"/>
      <c r="N123" s="630"/>
      <c r="O123" s="630"/>
      <c r="P123" s="630"/>
      <c r="Q123" s="630"/>
      <c r="R123" s="630"/>
      <c r="S123" s="630"/>
      <c r="T123" s="630"/>
      <c r="U123" s="630"/>
      <c r="V123" s="630"/>
      <c r="W123" s="630"/>
      <c r="X123" s="630"/>
      <c r="Y123" s="630"/>
      <c r="Z123" s="630"/>
      <c r="AA123" s="630"/>
      <c r="AB123" s="629"/>
      <c r="AC123" s="630"/>
      <c r="AD123" s="630"/>
      <c r="AE123" s="630"/>
      <c r="AF123" s="630"/>
      <c r="AG123" s="630"/>
      <c r="AH123" s="630"/>
      <c r="AI123" s="630"/>
      <c r="AJ123" s="630"/>
      <c r="AK123" s="630"/>
      <c r="AL123" s="630"/>
      <c r="AM123" s="630"/>
      <c r="AN123" s="630"/>
      <c r="AO123" s="630"/>
      <c r="AP123" s="630"/>
      <c r="AQ123" s="630"/>
      <c r="AR123" s="630"/>
      <c r="AS123" s="630"/>
      <c r="AT123" s="630"/>
      <c r="AU123" s="630"/>
      <c r="AV123" s="630"/>
      <c r="AW123" s="630"/>
      <c r="AX123" s="630"/>
      <c r="AY123" s="630"/>
      <c r="AZ123" s="630"/>
      <c r="BA123" s="620"/>
    </row>
    <row r="124" spans="1:53" ht="15.75" hidden="1" customHeight="1" x14ac:dyDescent="0.25">
      <c r="A124" s="2611"/>
      <c r="B124" s="889" t="s">
        <v>752</v>
      </c>
      <c r="C124" s="755" t="s">
        <v>849</v>
      </c>
      <c r="D124" s="2597"/>
      <c r="E124" s="755" t="s">
        <v>848</v>
      </c>
      <c r="F124" s="759" t="s">
        <v>847</v>
      </c>
      <c r="G124" s="759">
        <v>1</v>
      </c>
      <c r="H124" s="759">
        <v>11</v>
      </c>
      <c r="I124" s="753">
        <v>2</v>
      </c>
      <c r="J124" s="1159"/>
      <c r="K124" s="630"/>
      <c r="L124" s="630"/>
      <c r="M124" s="630"/>
      <c r="N124" s="630"/>
      <c r="O124" s="630"/>
      <c r="P124" s="630"/>
      <c r="Q124" s="630"/>
      <c r="R124" s="630"/>
      <c r="S124" s="630"/>
      <c r="T124" s="630"/>
      <c r="U124" s="630"/>
      <c r="V124" s="630"/>
      <c r="W124" s="630"/>
      <c r="X124" s="630"/>
      <c r="Y124" s="630"/>
      <c r="Z124" s="630"/>
      <c r="AA124" s="630"/>
      <c r="AB124" s="629"/>
      <c r="AC124" s="630"/>
      <c r="AD124" s="630"/>
      <c r="AE124" s="630"/>
      <c r="AF124" s="630"/>
      <c r="AG124" s="630"/>
      <c r="AH124" s="630"/>
      <c r="AI124" s="630"/>
      <c r="AJ124" s="630"/>
      <c r="AK124" s="630"/>
      <c r="AL124" s="630"/>
      <c r="AM124" s="630"/>
      <c r="AN124" s="630"/>
      <c r="AO124" s="630"/>
      <c r="AP124" s="630"/>
      <c r="AQ124" s="630"/>
      <c r="AR124" s="630"/>
      <c r="AS124" s="630"/>
      <c r="AT124" s="630"/>
      <c r="AU124" s="630"/>
      <c r="AV124" s="630"/>
      <c r="AW124" s="630"/>
      <c r="AX124" s="630"/>
      <c r="AY124" s="630"/>
      <c r="AZ124" s="630"/>
      <c r="BA124" s="620"/>
    </row>
    <row r="125" spans="1:53" ht="15.75" hidden="1" customHeight="1" x14ac:dyDescent="0.25">
      <c r="A125" s="2611"/>
      <c r="B125" s="889" t="s">
        <v>752</v>
      </c>
      <c r="C125" s="848" t="s">
        <v>843</v>
      </c>
      <c r="D125" s="2598"/>
      <c r="E125" s="755" t="s">
        <v>842</v>
      </c>
      <c r="F125" s="924" t="s">
        <v>841</v>
      </c>
      <c r="G125" s="759">
        <v>20</v>
      </c>
      <c r="H125" s="759">
        <v>43</v>
      </c>
      <c r="I125" s="753">
        <v>2</v>
      </c>
      <c r="J125" s="1159"/>
      <c r="K125" s="630"/>
      <c r="L125" s="630"/>
      <c r="M125" s="630"/>
      <c r="N125" s="630"/>
      <c r="O125" s="630"/>
      <c r="P125" s="630"/>
      <c r="Q125" s="630"/>
      <c r="R125" s="630"/>
      <c r="S125" s="630"/>
      <c r="T125" s="630"/>
      <c r="U125" s="630"/>
      <c r="V125" s="630"/>
      <c r="W125" s="630"/>
      <c r="X125" s="630"/>
      <c r="Y125" s="630"/>
      <c r="Z125" s="630"/>
      <c r="AA125" s="630"/>
      <c r="AB125" s="629"/>
      <c r="AC125" s="630"/>
      <c r="AD125" s="630"/>
      <c r="AE125" s="630"/>
      <c r="AF125" s="630"/>
      <c r="AG125" s="630"/>
      <c r="AH125" s="630"/>
      <c r="AI125" s="630"/>
      <c r="AJ125" s="630"/>
      <c r="AK125" s="630"/>
      <c r="AL125" s="630"/>
      <c r="AM125" s="630"/>
      <c r="AN125" s="630"/>
      <c r="AO125" s="630"/>
      <c r="AP125" s="630"/>
      <c r="AQ125" s="630"/>
      <c r="AR125" s="630"/>
      <c r="AS125" s="630"/>
      <c r="AT125" s="630"/>
      <c r="AU125" s="630"/>
      <c r="AV125" s="630"/>
      <c r="AW125" s="630"/>
      <c r="AX125" s="630"/>
      <c r="AY125" s="630"/>
      <c r="AZ125" s="630"/>
      <c r="BA125" s="620"/>
    </row>
    <row r="126" spans="1:53" ht="15.75" hidden="1" customHeight="1" x14ac:dyDescent="0.25">
      <c r="A126" s="2611"/>
      <c r="B126" s="889" t="s">
        <v>752</v>
      </c>
      <c r="C126" s="2738" t="s">
        <v>836</v>
      </c>
      <c r="D126" s="2740" t="s">
        <v>835</v>
      </c>
      <c r="E126" s="755" t="s">
        <v>834</v>
      </c>
      <c r="F126" s="924" t="s">
        <v>833</v>
      </c>
      <c r="G126" s="759">
        <v>8</v>
      </c>
      <c r="H126" s="759">
        <v>12</v>
      </c>
      <c r="I126" s="753">
        <v>1</v>
      </c>
      <c r="J126" s="1159"/>
      <c r="K126" s="630"/>
      <c r="L126" s="630"/>
      <c r="M126" s="630"/>
      <c r="N126" s="630"/>
      <c r="O126" s="630"/>
      <c r="P126" s="630"/>
      <c r="Q126" s="630"/>
      <c r="R126" s="630"/>
      <c r="S126" s="630"/>
      <c r="T126" s="630"/>
      <c r="U126" s="630"/>
      <c r="V126" s="630"/>
      <c r="W126" s="630"/>
      <c r="X126" s="630"/>
      <c r="Y126" s="630"/>
      <c r="Z126" s="630"/>
      <c r="AA126" s="630"/>
      <c r="AB126" s="629"/>
      <c r="AC126" s="630"/>
      <c r="AD126" s="630"/>
      <c r="AE126" s="630"/>
      <c r="AF126" s="630"/>
      <c r="AG126" s="630"/>
      <c r="AH126" s="630"/>
      <c r="AI126" s="630"/>
      <c r="AJ126" s="630"/>
      <c r="AK126" s="630"/>
      <c r="AL126" s="630"/>
      <c r="AM126" s="630"/>
      <c r="AN126" s="630"/>
      <c r="AO126" s="630"/>
      <c r="AP126" s="630"/>
      <c r="AQ126" s="630"/>
      <c r="AR126" s="630"/>
      <c r="AS126" s="630"/>
      <c r="AT126" s="630"/>
      <c r="AU126" s="630"/>
      <c r="AV126" s="630"/>
      <c r="AW126" s="630"/>
      <c r="AX126" s="630"/>
      <c r="AY126" s="630"/>
      <c r="AZ126" s="630"/>
      <c r="BA126" s="620"/>
    </row>
    <row r="127" spans="1:53" ht="38.25" hidden="1" customHeight="1" x14ac:dyDescent="0.25">
      <c r="A127" s="2611"/>
      <c r="B127" s="889" t="s">
        <v>752</v>
      </c>
      <c r="C127" s="2598"/>
      <c r="D127" s="2597"/>
      <c r="E127" s="755" t="s">
        <v>831</v>
      </c>
      <c r="F127" s="755" t="s">
        <v>129</v>
      </c>
      <c r="G127" s="756" t="s">
        <v>124</v>
      </c>
      <c r="H127" s="754">
        <v>1</v>
      </c>
      <c r="I127" s="753">
        <v>0.15</v>
      </c>
      <c r="J127" s="1159"/>
      <c r="K127" s="630"/>
      <c r="L127" s="630"/>
      <c r="M127" s="630"/>
      <c r="N127" s="630"/>
      <c r="O127" s="630"/>
      <c r="P127" s="630"/>
      <c r="Q127" s="630"/>
      <c r="R127" s="630"/>
      <c r="S127" s="630"/>
      <c r="T127" s="630"/>
      <c r="U127" s="630"/>
      <c r="V127" s="630"/>
      <c r="W127" s="630"/>
      <c r="X127" s="630"/>
      <c r="Y127" s="630"/>
      <c r="Z127" s="630"/>
      <c r="AA127" s="630"/>
      <c r="AB127" s="629"/>
      <c r="AC127" s="630"/>
      <c r="AD127" s="630"/>
      <c r="AE127" s="630"/>
      <c r="AF127" s="630"/>
      <c r="AG127" s="630"/>
      <c r="AH127" s="630"/>
      <c r="AI127" s="630"/>
      <c r="AJ127" s="630"/>
      <c r="AK127" s="630"/>
      <c r="AL127" s="630"/>
      <c r="AM127" s="630"/>
      <c r="AN127" s="630"/>
      <c r="AO127" s="630"/>
      <c r="AP127" s="630"/>
      <c r="AQ127" s="630"/>
      <c r="AR127" s="630"/>
      <c r="AS127" s="630"/>
      <c r="AT127" s="630"/>
      <c r="AU127" s="630"/>
      <c r="AV127" s="630"/>
      <c r="AW127" s="630"/>
      <c r="AX127" s="630"/>
      <c r="AY127" s="630"/>
      <c r="AZ127" s="630"/>
      <c r="BA127" s="620"/>
    </row>
    <row r="128" spans="1:53" ht="15.75" hidden="1" customHeight="1" x14ac:dyDescent="0.25">
      <c r="A128" s="2611"/>
      <c r="B128" s="889" t="s">
        <v>752</v>
      </c>
      <c r="C128" s="2738" t="s">
        <v>830</v>
      </c>
      <c r="D128" s="2597"/>
      <c r="E128" s="755" t="s">
        <v>829</v>
      </c>
      <c r="F128" s="759" t="s">
        <v>531</v>
      </c>
      <c r="G128" s="759" t="s">
        <v>124</v>
      </c>
      <c r="H128" s="759">
        <v>6200</v>
      </c>
      <c r="I128" s="753">
        <v>200</v>
      </c>
      <c r="J128" s="1159"/>
      <c r="K128" s="630"/>
      <c r="L128" s="630"/>
      <c r="M128" s="630"/>
      <c r="N128" s="630"/>
      <c r="O128" s="630"/>
      <c r="P128" s="630"/>
      <c r="Q128" s="630"/>
      <c r="R128" s="630"/>
      <c r="S128" s="630"/>
      <c r="T128" s="630"/>
      <c r="U128" s="630"/>
      <c r="V128" s="630"/>
      <c r="W128" s="630"/>
      <c r="X128" s="630"/>
      <c r="Y128" s="630"/>
      <c r="Z128" s="630"/>
      <c r="AA128" s="630"/>
      <c r="AB128" s="629"/>
      <c r="AC128" s="630"/>
      <c r="AD128" s="630"/>
      <c r="AE128" s="630"/>
      <c r="AF128" s="630"/>
      <c r="AG128" s="630"/>
      <c r="AH128" s="630"/>
      <c r="AI128" s="630"/>
      <c r="AJ128" s="630"/>
      <c r="AK128" s="630"/>
      <c r="AL128" s="630"/>
      <c r="AM128" s="630"/>
      <c r="AN128" s="630"/>
      <c r="AO128" s="630"/>
      <c r="AP128" s="630"/>
      <c r="AQ128" s="630"/>
      <c r="AR128" s="630"/>
      <c r="AS128" s="630"/>
      <c r="AT128" s="630"/>
      <c r="AU128" s="630"/>
      <c r="AV128" s="630"/>
      <c r="AW128" s="630"/>
      <c r="AX128" s="630"/>
      <c r="AY128" s="630"/>
      <c r="AZ128" s="630"/>
      <c r="BA128" s="620"/>
    </row>
    <row r="129" spans="1:53" ht="15.75" hidden="1" customHeight="1" x14ac:dyDescent="0.25">
      <c r="A129" s="2611"/>
      <c r="B129" s="889" t="s">
        <v>752</v>
      </c>
      <c r="C129" s="2598"/>
      <c r="D129" s="2664"/>
      <c r="E129" s="755" t="s">
        <v>824</v>
      </c>
      <c r="F129" s="756" t="s">
        <v>531</v>
      </c>
      <c r="G129" s="756" t="s">
        <v>124</v>
      </c>
      <c r="H129" s="756">
        <v>1280</v>
      </c>
      <c r="I129" s="753">
        <v>80</v>
      </c>
      <c r="J129" s="1159"/>
      <c r="K129" s="630"/>
      <c r="L129" s="630"/>
      <c r="M129" s="630"/>
      <c r="N129" s="630"/>
      <c r="O129" s="630"/>
      <c r="P129" s="630"/>
      <c r="Q129" s="630"/>
      <c r="R129" s="630"/>
      <c r="S129" s="630"/>
      <c r="T129" s="630"/>
      <c r="U129" s="630"/>
      <c r="V129" s="630"/>
      <c r="W129" s="630"/>
      <c r="X129" s="630"/>
      <c r="Y129" s="630"/>
      <c r="Z129" s="630"/>
      <c r="AA129" s="630"/>
      <c r="AB129" s="629"/>
      <c r="AC129" s="630"/>
      <c r="AD129" s="630"/>
      <c r="AE129" s="630"/>
      <c r="AF129" s="630"/>
      <c r="AG129" s="630"/>
      <c r="AH129" s="630"/>
      <c r="AI129" s="630"/>
      <c r="AJ129" s="630"/>
      <c r="AK129" s="630"/>
      <c r="AL129" s="630"/>
      <c r="AM129" s="630"/>
      <c r="AN129" s="630"/>
      <c r="AO129" s="630"/>
      <c r="AP129" s="630"/>
      <c r="AQ129" s="630"/>
      <c r="AR129" s="630"/>
      <c r="AS129" s="630"/>
      <c r="AT129" s="630"/>
      <c r="AU129" s="630"/>
      <c r="AV129" s="630"/>
      <c r="AW129" s="630"/>
      <c r="AX129" s="630"/>
      <c r="AY129" s="630"/>
      <c r="AZ129" s="630"/>
      <c r="BA129" s="620"/>
    </row>
    <row r="130" spans="1:53" ht="15.75" hidden="1" customHeight="1" x14ac:dyDescent="0.25">
      <c r="A130" s="2611"/>
      <c r="B130" s="889" t="s">
        <v>752</v>
      </c>
      <c r="C130" s="2753" t="s">
        <v>820</v>
      </c>
      <c r="D130" s="2754" t="s">
        <v>819</v>
      </c>
      <c r="E130" s="916" t="s">
        <v>818</v>
      </c>
      <c r="F130" s="483" t="s">
        <v>129</v>
      </c>
      <c r="G130" s="663">
        <v>1</v>
      </c>
      <c r="H130" s="663">
        <v>1</v>
      </c>
      <c r="I130" s="923">
        <v>0.1</v>
      </c>
      <c r="J130" s="1159"/>
      <c r="K130" s="630"/>
      <c r="L130" s="630"/>
      <c r="M130" s="630"/>
      <c r="N130" s="630"/>
      <c r="O130" s="630"/>
      <c r="P130" s="630"/>
      <c r="Q130" s="630"/>
      <c r="R130" s="630"/>
      <c r="S130" s="630"/>
      <c r="T130" s="630"/>
      <c r="U130" s="630"/>
      <c r="V130" s="630"/>
      <c r="W130" s="630"/>
      <c r="X130" s="630"/>
      <c r="Y130" s="630"/>
      <c r="Z130" s="630"/>
      <c r="AA130" s="630"/>
      <c r="AB130" s="629"/>
      <c r="AC130" s="630"/>
      <c r="AD130" s="630"/>
      <c r="AE130" s="630"/>
      <c r="AF130" s="630"/>
      <c r="AG130" s="630"/>
      <c r="AH130" s="630"/>
      <c r="AI130" s="630"/>
      <c r="AJ130" s="630"/>
      <c r="AK130" s="630"/>
      <c r="AL130" s="630"/>
      <c r="AM130" s="630"/>
      <c r="AN130" s="630"/>
      <c r="AO130" s="630"/>
      <c r="AP130" s="630"/>
      <c r="AQ130" s="630"/>
      <c r="AR130" s="630"/>
      <c r="AS130" s="630"/>
      <c r="AT130" s="630"/>
      <c r="AU130" s="630"/>
      <c r="AV130" s="630"/>
      <c r="AW130" s="630"/>
      <c r="AX130" s="630"/>
      <c r="AY130" s="630"/>
      <c r="AZ130" s="630"/>
      <c r="BA130" s="620"/>
    </row>
    <row r="131" spans="1:53" ht="15.75" hidden="1" customHeight="1" x14ac:dyDescent="0.25">
      <c r="A131" s="2611"/>
      <c r="B131" s="889" t="s">
        <v>752</v>
      </c>
      <c r="C131" s="2597"/>
      <c r="D131" s="2597"/>
      <c r="E131" s="916" t="s">
        <v>815</v>
      </c>
      <c r="F131" s="483" t="s">
        <v>814</v>
      </c>
      <c r="G131" s="660">
        <v>1</v>
      </c>
      <c r="H131" s="660">
        <v>3</v>
      </c>
      <c r="I131" s="918">
        <v>1</v>
      </c>
      <c r="J131" s="1159"/>
      <c r="K131" s="630"/>
      <c r="L131" s="630"/>
      <c r="M131" s="630"/>
      <c r="N131" s="630"/>
      <c r="O131" s="630"/>
      <c r="P131" s="630"/>
      <c r="Q131" s="630"/>
      <c r="R131" s="630"/>
      <c r="S131" s="630"/>
      <c r="T131" s="630"/>
      <c r="U131" s="630"/>
      <c r="V131" s="630"/>
      <c r="W131" s="630"/>
      <c r="X131" s="630"/>
      <c r="Y131" s="630"/>
      <c r="Z131" s="630"/>
      <c r="AA131" s="630"/>
      <c r="AB131" s="629"/>
      <c r="AC131" s="630"/>
      <c r="AD131" s="630"/>
      <c r="AE131" s="630"/>
      <c r="AF131" s="630"/>
      <c r="AG131" s="630"/>
      <c r="AH131" s="630"/>
      <c r="AI131" s="630"/>
      <c r="AJ131" s="630"/>
      <c r="AK131" s="630"/>
      <c r="AL131" s="630"/>
      <c r="AM131" s="630"/>
      <c r="AN131" s="630"/>
      <c r="AO131" s="630"/>
      <c r="AP131" s="630"/>
      <c r="AQ131" s="630"/>
      <c r="AR131" s="630"/>
      <c r="AS131" s="630"/>
      <c r="AT131" s="630"/>
      <c r="AU131" s="630"/>
      <c r="AV131" s="630"/>
      <c r="AW131" s="630"/>
      <c r="AX131" s="630"/>
      <c r="AY131" s="630"/>
      <c r="AZ131" s="630"/>
      <c r="BA131" s="620"/>
    </row>
    <row r="132" spans="1:53" ht="15.75" hidden="1" customHeight="1" x14ac:dyDescent="0.25">
      <c r="A132" s="2611"/>
      <c r="B132" s="889" t="s">
        <v>752</v>
      </c>
      <c r="C132" s="2598"/>
      <c r="D132" s="2598"/>
      <c r="E132" s="916" t="s">
        <v>808</v>
      </c>
      <c r="F132" s="483" t="s">
        <v>807</v>
      </c>
      <c r="G132" s="660">
        <v>0</v>
      </c>
      <c r="H132" s="660">
        <v>2</v>
      </c>
      <c r="I132" s="918"/>
      <c r="J132" s="1159"/>
      <c r="K132" s="630"/>
      <c r="L132" s="630"/>
      <c r="M132" s="630"/>
      <c r="N132" s="630"/>
      <c r="O132" s="630"/>
      <c r="P132" s="630"/>
      <c r="Q132" s="630"/>
      <c r="R132" s="630"/>
      <c r="S132" s="630"/>
      <c r="T132" s="630"/>
      <c r="U132" s="630"/>
      <c r="V132" s="630"/>
      <c r="W132" s="630"/>
      <c r="X132" s="630"/>
      <c r="Y132" s="630"/>
      <c r="Z132" s="630"/>
      <c r="AA132" s="630"/>
      <c r="AB132" s="629"/>
      <c r="AC132" s="630"/>
      <c r="AD132" s="630"/>
      <c r="AE132" s="630"/>
      <c r="AF132" s="630"/>
      <c r="AG132" s="630"/>
      <c r="AH132" s="630"/>
      <c r="AI132" s="630"/>
      <c r="AJ132" s="630"/>
      <c r="AK132" s="630"/>
      <c r="AL132" s="630"/>
      <c r="AM132" s="630"/>
      <c r="AN132" s="630"/>
      <c r="AO132" s="630"/>
      <c r="AP132" s="630"/>
      <c r="AQ132" s="630"/>
      <c r="AR132" s="630"/>
      <c r="AS132" s="630"/>
      <c r="AT132" s="630"/>
      <c r="AU132" s="630"/>
      <c r="AV132" s="630"/>
      <c r="AW132" s="630"/>
      <c r="AX132" s="630"/>
      <c r="AY132" s="630"/>
      <c r="AZ132" s="630"/>
      <c r="BA132" s="620"/>
    </row>
    <row r="133" spans="1:53" ht="15.75" hidden="1" customHeight="1" x14ac:dyDescent="0.25">
      <c r="A133" s="2611"/>
      <c r="B133" s="889" t="s">
        <v>752</v>
      </c>
      <c r="C133" s="2676" t="s">
        <v>806</v>
      </c>
      <c r="D133" s="2676" t="s">
        <v>805</v>
      </c>
      <c r="E133" s="916" t="s">
        <v>804</v>
      </c>
      <c r="F133" s="660" t="s">
        <v>803</v>
      </c>
      <c r="G133" s="660">
        <v>120</v>
      </c>
      <c r="H133" s="660">
        <v>180</v>
      </c>
      <c r="I133" s="918">
        <v>30</v>
      </c>
      <c r="J133" s="1159"/>
      <c r="K133" s="630"/>
      <c r="L133" s="630"/>
      <c r="M133" s="630"/>
      <c r="N133" s="630"/>
      <c r="O133" s="630"/>
      <c r="P133" s="630"/>
      <c r="Q133" s="630"/>
      <c r="R133" s="630"/>
      <c r="S133" s="630"/>
      <c r="T133" s="630"/>
      <c r="U133" s="630"/>
      <c r="V133" s="630"/>
      <c r="W133" s="630"/>
      <c r="X133" s="630"/>
      <c r="Y133" s="630"/>
      <c r="Z133" s="630"/>
      <c r="AA133" s="630"/>
      <c r="AB133" s="629"/>
      <c r="AC133" s="630"/>
      <c r="AD133" s="630"/>
      <c r="AE133" s="630"/>
      <c r="AF133" s="630"/>
      <c r="AG133" s="630"/>
      <c r="AH133" s="630"/>
      <c r="AI133" s="630"/>
      <c r="AJ133" s="630"/>
      <c r="AK133" s="630"/>
      <c r="AL133" s="630"/>
      <c r="AM133" s="630"/>
      <c r="AN133" s="630"/>
      <c r="AO133" s="630"/>
      <c r="AP133" s="630"/>
      <c r="AQ133" s="630"/>
      <c r="AR133" s="630"/>
      <c r="AS133" s="630"/>
      <c r="AT133" s="630"/>
      <c r="AU133" s="630"/>
      <c r="AV133" s="630"/>
      <c r="AW133" s="630"/>
      <c r="AX133" s="630"/>
      <c r="AY133" s="630"/>
      <c r="AZ133" s="630"/>
      <c r="BA133" s="620"/>
    </row>
    <row r="134" spans="1:53" ht="15.75" hidden="1" customHeight="1" x14ac:dyDescent="0.25">
      <c r="A134" s="2611"/>
      <c r="B134" s="889" t="s">
        <v>752</v>
      </c>
      <c r="C134" s="2597"/>
      <c r="D134" s="2597"/>
      <c r="E134" s="916" t="s">
        <v>798</v>
      </c>
      <c r="F134" s="660" t="s">
        <v>797</v>
      </c>
      <c r="G134" s="660" t="s">
        <v>124</v>
      </c>
      <c r="H134" s="660">
        <v>1</v>
      </c>
      <c r="I134" s="918">
        <v>0</v>
      </c>
      <c r="J134" s="1159"/>
      <c r="K134" s="630"/>
      <c r="L134" s="630"/>
      <c r="M134" s="630"/>
      <c r="N134" s="630"/>
      <c r="O134" s="630"/>
      <c r="P134" s="630"/>
      <c r="Q134" s="630"/>
      <c r="R134" s="630"/>
      <c r="S134" s="630"/>
      <c r="T134" s="630"/>
      <c r="U134" s="630"/>
      <c r="V134" s="630"/>
      <c r="W134" s="630"/>
      <c r="X134" s="630"/>
      <c r="Y134" s="630"/>
      <c r="Z134" s="630"/>
      <c r="AA134" s="630"/>
      <c r="AB134" s="629"/>
      <c r="AC134" s="630"/>
      <c r="AD134" s="630"/>
      <c r="AE134" s="630"/>
      <c r="AF134" s="630"/>
      <c r="AG134" s="630"/>
      <c r="AH134" s="630"/>
      <c r="AI134" s="630"/>
      <c r="AJ134" s="630"/>
      <c r="AK134" s="630"/>
      <c r="AL134" s="630"/>
      <c r="AM134" s="630"/>
      <c r="AN134" s="630"/>
      <c r="AO134" s="630"/>
      <c r="AP134" s="630"/>
      <c r="AQ134" s="630"/>
      <c r="AR134" s="630"/>
      <c r="AS134" s="630"/>
      <c r="AT134" s="630"/>
      <c r="AU134" s="630"/>
      <c r="AV134" s="630"/>
      <c r="AW134" s="630"/>
      <c r="AX134" s="630"/>
      <c r="AY134" s="630"/>
      <c r="AZ134" s="630"/>
      <c r="BA134" s="620"/>
    </row>
    <row r="135" spans="1:53" ht="15.75" hidden="1" customHeight="1" x14ac:dyDescent="0.25">
      <c r="A135" s="2611"/>
      <c r="B135" s="889" t="s">
        <v>752</v>
      </c>
      <c r="C135" s="2597"/>
      <c r="D135" s="2597"/>
      <c r="E135" s="916" t="s">
        <v>795</v>
      </c>
      <c r="F135" s="660" t="s">
        <v>470</v>
      </c>
      <c r="G135" s="922">
        <v>0</v>
      </c>
      <c r="H135" s="922">
        <v>1</v>
      </c>
      <c r="I135" s="921">
        <v>0.3</v>
      </c>
      <c r="J135" s="1159"/>
      <c r="K135" s="630"/>
      <c r="L135" s="630"/>
      <c r="M135" s="630"/>
      <c r="N135" s="630"/>
      <c r="O135" s="630"/>
      <c r="P135" s="630"/>
      <c r="Q135" s="630"/>
      <c r="R135" s="630"/>
      <c r="S135" s="630"/>
      <c r="T135" s="630"/>
      <c r="U135" s="630"/>
      <c r="V135" s="630"/>
      <c r="W135" s="630"/>
      <c r="X135" s="630"/>
      <c r="Y135" s="630"/>
      <c r="Z135" s="630"/>
      <c r="AA135" s="630"/>
      <c r="AB135" s="629"/>
      <c r="AC135" s="630"/>
      <c r="AD135" s="630"/>
      <c r="AE135" s="630"/>
      <c r="AF135" s="630"/>
      <c r="AG135" s="630"/>
      <c r="AH135" s="630"/>
      <c r="AI135" s="630"/>
      <c r="AJ135" s="630"/>
      <c r="AK135" s="630"/>
      <c r="AL135" s="630"/>
      <c r="AM135" s="630"/>
      <c r="AN135" s="630"/>
      <c r="AO135" s="630"/>
      <c r="AP135" s="630"/>
      <c r="AQ135" s="630"/>
      <c r="AR135" s="630"/>
      <c r="AS135" s="630"/>
      <c r="AT135" s="630"/>
      <c r="AU135" s="630"/>
      <c r="AV135" s="630"/>
      <c r="AW135" s="630"/>
      <c r="AX135" s="630"/>
      <c r="AY135" s="630"/>
      <c r="AZ135" s="630"/>
      <c r="BA135" s="620"/>
    </row>
    <row r="136" spans="1:53" ht="15.75" hidden="1" customHeight="1" x14ac:dyDescent="0.25">
      <c r="A136" s="2611"/>
      <c r="B136" s="889" t="s">
        <v>752</v>
      </c>
      <c r="C136" s="2597"/>
      <c r="D136" s="2597"/>
      <c r="E136" s="916" t="s">
        <v>794</v>
      </c>
      <c r="F136" s="660" t="s">
        <v>129</v>
      </c>
      <c r="G136" s="663">
        <v>0</v>
      </c>
      <c r="H136" s="663">
        <v>0.2</v>
      </c>
      <c r="I136" s="883"/>
      <c r="J136" s="1159"/>
      <c r="K136" s="630"/>
      <c r="L136" s="630"/>
      <c r="M136" s="630"/>
      <c r="N136" s="630"/>
      <c r="O136" s="630"/>
      <c r="P136" s="630"/>
      <c r="Q136" s="630"/>
      <c r="R136" s="630"/>
      <c r="S136" s="630"/>
      <c r="T136" s="630"/>
      <c r="U136" s="630"/>
      <c r="V136" s="630"/>
      <c r="W136" s="630"/>
      <c r="X136" s="630"/>
      <c r="Y136" s="630"/>
      <c r="Z136" s="630"/>
      <c r="AA136" s="630"/>
      <c r="AB136" s="629"/>
      <c r="AC136" s="630"/>
      <c r="AD136" s="630"/>
      <c r="AE136" s="630"/>
      <c r="AF136" s="630"/>
      <c r="AG136" s="630"/>
      <c r="AH136" s="630"/>
      <c r="AI136" s="630"/>
      <c r="AJ136" s="630"/>
      <c r="AK136" s="630"/>
      <c r="AL136" s="630"/>
      <c r="AM136" s="630"/>
      <c r="AN136" s="630"/>
      <c r="AO136" s="630"/>
      <c r="AP136" s="630"/>
      <c r="AQ136" s="630"/>
      <c r="AR136" s="630"/>
      <c r="AS136" s="630"/>
      <c r="AT136" s="630"/>
      <c r="AU136" s="630"/>
      <c r="AV136" s="630"/>
      <c r="AW136" s="630"/>
      <c r="AX136" s="630"/>
      <c r="AY136" s="630"/>
      <c r="AZ136" s="630"/>
      <c r="BA136" s="620"/>
    </row>
    <row r="137" spans="1:53" ht="15.75" hidden="1" customHeight="1" x14ac:dyDescent="0.25">
      <c r="A137" s="2611"/>
      <c r="B137" s="889" t="s">
        <v>752</v>
      </c>
      <c r="C137" s="2597"/>
      <c r="D137" s="2597"/>
      <c r="E137" s="916" t="s">
        <v>793</v>
      </c>
      <c r="F137" s="660" t="s">
        <v>792</v>
      </c>
      <c r="G137" s="660">
        <v>1</v>
      </c>
      <c r="H137" s="660">
        <v>4</v>
      </c>
      <c r="I137" s="659">
        <v>1</v>
      </c>
      <c r="J137" s="1159"/>
      <c r="K137" s="630"/>
      <c r="L137" s="630"/>
      <c r="M137" s="630"/>
      <c r="N137" s="630"/>
      <c r="O137" s="630"/>
      <c r="P137" s="630"/>
      <c r="Q137" s="630"/>
      <c r="R137" s="630"/>
      <c r="S137" s="630"/>
      <c r="T137" s="630"/>
      <c r="U137" s="630"/>
      <c r="V137" s="630"/>
      <c r="W137" s="630"/>
      <c r="X137" s="630"/>
      <c r="Y137" s="630"/>
      <c r="Z137" s="630"/>
      <c r="AA137" s="630"/>
      <c r="AB137" s="629"/>
      <c r="AC137" s="630"/>
      <c r="AD137" s="630"/>
      <c r="AE137" s="630"/>
      <c r="AF137" s="630"/>
      <c r="AG137" s="630"/>
      <c r="AH137" s="630"/>
      <c r="AI137" s="630"/>
      <c r="AJ137" s="630"/>
      <c r="AK137" s="630"/>
      <c r="AL137" s="630"/>
      <c r="AM137" s="630"/>
      <c r="AN137" s="630"/>
      <c r="AO137" s="630"/>
      <c r="AP137" s="630"/>
      <c r="AQ137" s="630"/>
      <c r="AR137" s="630"/>
      <c r="AS137" s="630"/>
      <c r="AT137" s="630"/>
      <c r="AU137" s="630"/>
      <c r="AV137" s="630"/>
      <c r="AW137" s="630"/>
      <c r="AX137" s="630"/>
      <c r="AY137" s="630"/>
      <c r="AZ137" s="630"/>
      <c r="BA137" s="620"/>
    </row>
    <row r="138" spans="1:53" ht="15.75" hidden="1" customHeight="1" x14ac:dyDescent="0.25">
      <c r="A138" s="2611"/>
      <c r="B138" s="889" t="s">
        <v>752</v>
      </c>
      <c r="C138" s="2597"/>
      <c r="D138" s="2597"/>
      <c r="E138" s="916" t="s">
        <v>787</v>
      </c>
      <c r="F138" s="660" t="s">
        <v>786</v>
      </c>
      <c r="G138" s="660">
        <v>5</v>
      </c>
      <c r="H138" s="660">
        <v>7</v>
      </c>
      <c r="I138" s="918">
        <v>7</v>
      </c>
      <c r="J138" s="1159"/>
      <c r="K138" s="630"/>
      <c r="L138" s="630"/>
      <c r="M138" s="630"/>
      <c r="N138" s="630"/>
      <c r="O138" s="630"/>
      <c r="P138" s="630"/>
      <c r="Q138" s="630"/>
      <c r="R138" s="630"/>
      <c r="S138" s="630"/>
      <c r="T138" s="630"/>
      <c r="U138" s="630"/>
      <c r="V138" s="630"/>
      <c r="W138" s="630"/>
      <c r="X138" s="630"/>
      <c r="Y138" s="630"/>
      <c r="Z138" s="630"/>
      <c r="AA138" s="630"/>
      <c r="AB138" s="629"/>
      <c r="AC138" s="630"/>
      <c r="AD138" s="630"/>
      <c r="AE138" s="630"/>
      <c r="AF138" s="630"/>
      <c r="AG138" s="630"/>
      <c r="AH138" s="630"/>
      <c r="AI138" s="630"/>
      <c r="AJ138" s="630"/>
      <c r="AK138" s="630"/>
      <c r="AL138" s="630"/>
      <c r="AM138" s="630"/>
      <c r="AN138" s="630"/>
      <c r="AO138" s="630"/>
      <c r="AP138" s="630"/>
      <c r="AQ138" s="630"/>
      <c r="AR138" s="630"/>
      <c r="AS138" s="630"/>
      <c r="AT138" s="630"/>
      <c r="AU138" s="630"/>
      <c r="AV138" s="630"/>
      <c r="AW138" s="630"/>
      <c r="AX138" s="630"/>
      <c r="AY138" s="630"/>
      <c r="AZ138" s="630"/>
      <c r="BA138" s="620"/>
    </row>
    <row r="139" spans="1:53" ht="15.75" hidden="1" customHeight="1" x14ac:dyDescent="0.25">
      <c r="A139" s="2611"/>
      <c r="B139" s="889" t="s">
        <v>752</v>
      </c>
      <c r="C139" s="2598"/>
      <c r="D139" s="2597"/>
      <c r="E139" s="916" t="s">
        <v>781</v>
      </c>
      <c r="F139" s="660" t="s">
        <v>780</v>
      </c>
      <c r="G139" s="660" t="s">
        <v>124</v>
      </c>
      <c r="H139" s="660">
        <v>1</v>
      </c>
      <c r="I139" s="918">
        <v>0</v>
      </c>
      <c r="J139" s="1159"/>
      <c r="K139" s="630"/>
      <c r="L139" s="630"/>
      <c r="M139" s="630"/>
      <c r="N139" s="630"/>
      <c r="O139" s="630"/>
      <c r="P139" s="630"/>
      <c r="Q139" s="630"/>
      <c r="R139" s="630"/>
      <c r="S139" s="630"/>
      <c r="T139" s="630"/>
      <c r="U139" s="630"/>
      <c r="V139" s="630"/>
      <c r="W139" s="630"/>
      <c r="X139" s="630"/>
      <c r="Y139" s="630"/>
      <c r="Z139" s="630"/>
      <c r="AA139" s="630"/>
      <c r="AB139" s="629"/>
      <c r="AC139" s="630"/>
      <c r="AD139" s="630"/>
      <c r="AE139" s="630"/>
      <c r="AF139" s="630"/>
      <c r="AG139" s="630"/>
      <c r="AH139" s="630"/>
      <c r="AI139" s="630"/>
      <c r="AJ139" s="630"/>
      <c r="AK139" s="630"/>
      <c r="AL139" s="630"/>
      <c r="AM139" s="630"/>
      <c r="AN139" s="630"/>
      <c r="AO139" s="630"/>
      <c r="AP139" s="630"/>
      <c r="AQ139" s="630"/>
      <c r="AR139" s="630"/>
      <c r="AS139" s="630"/>
      <c r="AT139" s="630"/>
      <c r="AU139" s="630"/>
      <c r="AV139" s="630"/>
      <c r="AW139" s="630"/>
      <c r="AX139" s="630"/>
      <c r="AY139" s="630"/>
      <c r="AZ139" s="630"/>
      <c r="BA139" s="620"/>
    </row>
    <row r="140" spans="1:53" ht="38.25" hidden="1" customHeight="1" x14ac:dyDescent="0.25">
      <c r="A140" s="2611"/>
      <c r="B140" s="889" t="s">
        <v>752</v>
      </c>
      <c r="C140" s="2676" t="s">
        <v>776</v>
      </c>
      <c r="D140" s="2597"/>
      <c r="E140" s="916" t="s">
        <v>775</v>
      </c>
      <c r="F140" s="660" t="s">
        <v>774</v>
      </c>
      <c r="G140" s="660" t="s">
        <v>124</v>
      </c>
      <c r="H140" s="660">
        <v>18</v>
      </c>
      <c r="I140" s="918">
        <v>0</v>
      </c>
      <c r="J140" s="1159"/>
      <c r="K140" s="630"/>
      <c r="L140" s="630"/>
      <c r="M140" s="630"/>
      <c r="N140" s="630"/>
      <c r="O140" s="630"/>
      <c r="P140" s="630"/>
      <c r="Q140" s="630"/>
      <c r="R140" s="630"/>
      <c r="S140" s="630"/>
      <c r="T140" s="630"/>
      <c r="U140" s="630"/>
      <c r="V140" s="630"/>
      <c r="W140" s="630"/>
      <c r="X140" s="630"/>
      <c r="Y140" s="630"/>
      <c r="Z140" s="630"/>
      <c r="AA140" s="630"/>
      <c r="AB140" s="629"/>
      <c r="AC140" s="630"/>
      <c r="AD140" s="630"/>
      <c r="AE140" s="630"/>
      <c r="AF140" s="630"/>
      <c r="AG140" s="630"/>
      <c r="AH140" s="630"/>
      <c r="AI140" s="630"/>
      <c r="AJ140" s="630"/>
      <c r="AK140" s="630"/>
      <c r="AL140" s="630"/>
      <c r="AM140" s="630"/>
      <c r="AN140" s="630"/>
      <c r="AO140" s="630"/>
      <c r="AP140" s="630"/>
      <c r="AQ140" s="630"/>
      <c r="AR140" s="630"/>
      <c r="AS140" s="630"/>
      <c r="AT140" s="630"/>
      <c r="AU140" s="630"/>
      <c r="AV140" s="630"/>
      <c r="AW140" s="630"/>
      <c r="AX140" s="630"/>
      <c r="AY140" s="630"/>
      <c r="AZ140" s="630"/>
      <c r="BA140" s="620"/>
    </row>
    <row r="141" spans="1:53" ht="15.75" hidden="1" customHeight="1" x14ac:dyDescent="0.25">
      <c r="A141" s="2611"/>
      <c r="B141" s="889" t="s">
        <v>752</v>
      </c>
      <c r="C141" s="2597"/>
      <c r="D141" s="2597"/>
      <c r="E141" s="916" t="s">
        <v>773</v>
      </c>
      <c r="F141" s="660" t="s">
        <v>772</v>
      </c>
      <c r="G141" s="660">
        <v>20</v>
      </c>
      <c r="H141" s="660">
        <v>24</v>
      </c>
      <c r="I141" s="918">
        <v>1</v>
      </c>
      <c r="J141" s="1159"/>
      <c r="K141" s="630"/>
      <c r="L141" s="630"/>
      <c r="M141" s="630"/>
      <c r="N141" s="630"/>
      <c r="O141" s="630"/>
      <c r="P141" s="630"/>
      <c r="Q141" s="630"/>
      <c r="R141" s="630"/>
      <c r="S141" s="630"/>
      <c r="T141" s="630"/>
      <c r="U141" s="630"/>
      <c r="V141" s="630"/>
      <c r="W141" s="630"/>
      <c r="X141" s="630"/>
      <c r="Y141" s="630"/>
      <c r="Z141" s="630"/>
      <c r="AA141" s="630"/>
      <c r="AB141" s="629"/>
      <c r="AC141" s="630"/>
      <c r="AD141" s="630"/>
      <c r="AE141" s="630"/>
      <c r="AF141" s="630"/>
      <c r="AG141" s="630"/>
      <c r="AH141" s="630"/>
      <c r="AI141" s="630"/>
      <c r="AJ141" s="630"/>
      <c r="AK141" s="630"/>
      <c r="AL141" s="630"/>
      <c r="AM141" s="630"/>
      <c r="AN141" s="630"/>
      <c r="AO141" s="630"/>
      <c r="AP141" s="630"/>
      <c r="AQ141" s="630"/>
      <c r="AR141" s="630"/>
      <c r="AS141" s="630"/>
      <c r="AT141" s="630"/>
      <c r="AU141" s="630"/>
      <c r="AV141" s="630"/>
      <c r="AW141" s="630"/>
      <c r="AX141" s="630"/>
      <c r="AY141" s="630"/>
      <c r="AZ141" s="630"/>
      <c r="BA141" s="620"/>
    </row>
    <row r="142" spans="1:53" ht="15.75" hidden="1" customHeight="1" x14ac:dyDescent="0.25">
      <c r="A142" s="2611"/>
      <c r="B142" s="889" t="s">
        <v>752</v>
      </c>
      <c r="C142" s="2597"/>
      <c r="D142" s="2597"/>
      <c r="E142" s="916" t="s">
        <v>766</v>
      </c>
      <c r="F142" s="660" t="s">
        <v>765</v>
      </c>
      <c r="G142" s="663">
        <v>0.6</v>
      </c>
      <c r="H142" s="663">
        <v>1</v>
      </c>
      <c r="I142" s="918">
        <v>0</v>
      </c>
      <c r="J142" s="1159"/>
      <c r="K142" s="630"/>
      <c r="L142" s="630"/>
      <c r="M142" s="630"/>
      <c r="N142" s="630"/>
      <c r="O142" s="630"/>
      <c r="P142" s="630"/>
      <c r="Q142" s="630"/>
      <c r="R142" s="630"/>
      <c r="S142" s="630"/>
      <c r="T142" s="630"/>
      <c r="U142" s="630"/>
      <c r="V142" s="630"/>
      <c r="W142" s="630"/>
      <c r="X142" s="630"/>
      <c r="Y142" s="630"/>
      <c r="Z142" s="630"/>
      <c r="AA142" s="630"/>
      <c r="AB142" s="629"/>
      <c r="AC142" s="630"/>
      <c r="AD142" s="630"/>
      <c r="AE142" s="630"/>
      <c r="AF142" s="630"/>
      <c r="AG142" s="630"/>
      <c r="AH142" s="630"/>
      <c r="AI142" s="630"/>
      <c r="AJ142" s="630"/>
      <c r="AK142" s="630"/>
      <c r="AL142" s="630"/>
      <c r="AM142" s="630"/>
      <c r="AN142" s="630"/>
      <c r="AO142" s="630"/>
      <c r="AP142" s="630"/>
      <c r="AQ142" s="630"/>
      <c r="AR142" s="630"/>
      <c r="AS142" s="630"/>
      <c r="AT142" s="630"/>
      <c r="AU142" s="630"/>
      <c r="AV142" s="630"/>
      <c r="AW142" s="630"/>
      <c r="AX142" s="630"/>
      <c r="AY142" s="630"/>
      <c r="AZ142" s="630"/>
      <c r="BA142" s="620"/>
    </row>
    <row r="143" spans="1:53" ht="15.75" hidden="1" customHeight="1" x14ac:dyDescent="0.25">
      <c r="A143" s="2611"/>
      <c r="B143" s="889" t="s">
        <v>752</v>
      </c>
      <c r="C143" s="2597"/>
      <c r="D143" s="2597"/>
      <c r="E143" s="916" t="s">
        <v>1220</v>
      </c>
      <c r="F143" s="483" t="s">
        <v>762</v>
      </c>
      <c r="G143" s="920">
        <v>9</v>
      </c>
      <c r="H143" s="920">
        <v>15</v>
      </c>
      <c r="I143" s="918">
        <v>1</v>
      </c>
      <c r="J143" s="1159"/>
      <c r="K143" s="630"/>
      <c r="L143" s="630"/>
      <c r="M143" s="630"/>
      <c r="N143" s="630"/>
      <c r="O143" s="630"/>
      <c r="P143" s="630"/>
      <c r="Q143" s="630"/>
      <c r="R143" s="630"/>
      <c r="S143" s="630"/>
      <c r="T143" s="630"/>
      <c r="U143" s="630"/>
      <c r="V143" s="630"/>
      <c r="W143" s="630"/>
      <c r="X143" s="630"/>
      <c r="Y143" s="630"/>
      <c r="Z143" s="630"/>
      <c r="AA143" s="630"/>
      <c r="AB143" s="629"/>
      <c r="AC143" s="630"/>
      <c r="AD143" s="630"/>
      <c r="AE143" s="630"/>
      <c r="AF143" s="630"/>
      <c r="AG143" s="630"/>
      <c r="AH143" s="630"/>
      <c r="AI143" s="630"/>
      <c r="AJ143" s="630"/>
      <c r="AK143" s="630"/>
      <c r="AL143" s="630"/>
      <c r="AM143" s="630"/>
      <c r="AN143" s="630"/>
      <c r="AO143" s="630"/>
      <c r="AP143" s="630"/>
      <c r="AQ143" s="630"/>
      <c r="AR143" s="630"/>
      <c r="AS143" s="630"/>
      <c r="AT143" s="630"/>
      <c r="AU143" s="630"/>
      <c r="AV143" s="630"/>
      <c r="AW143" s="630"/>
      <c r="AX143" s="630"/>
      <c r="AY143" s="630"/>
      <c r="AZ143" s="630"/>
      <c r="BA143" s="620"/>
    </row>
    <row r="144" spans="1:53" ht="15.75" hidden="1" customHeight="1" x14ac:dyDescent="0.25">
      <c r="A144" s="2611"/>
      <c r="B144" s="889" t="s">
        <v>752</v>
      </c>
      <c r="C144" s="2598"/>
      <c r="D144" s="2598"/>
      <c r="E144" s="916" t="s">
        <v>757</v>
      </c>
      <c r="F144" s="916" t="s">
        <v>129</v>
      </c>
      <c r="G144" s="919">
        <v>0.7</v>
      </c>
      <c r="H144" s="919">
        <v>1</v>
      </c>
      <c r="I144" s="918">
        <v>0.1</v>
      </c>
      <c r="J144" s="1159"/>
      <c r="K144" s="630"/>
      <c r="L144" s="630"/>
      <c r="M144" s="630"/>
      <c r="N144" s="630"/>
      <c r="O144" s="630"/>
      <c r="P144" s="630"/>
      <c r="Q144" s="630"/>
      <c r="R144" s="630"/>
      <c r="S144" s="630"/>
      <c r="T144" s="630"/>
      <c r="U144" s="630"/>
      <c r="V144" s="630"/>
      <c r="W144" s="630"/>
      <c r="X144" s="630"/>
      <c r="Y144" s="630"/>
      <c r="Z144" s="630"/>
      <c r="AA144" s="630"/>
      <c r="AB144" s="629"/>
      <c r="AC144" s="630"/>
      <c r="AD144" s="630"/>
      <c r="AE144" s="630"/>
      <c r="AF144" s="630"/>
      <c r="AG144" s="630"/>
      <c r="AH144" s="630"/>
      <c r="AI144" s="630"/>
      <c r="AJ144" s="630"/>
      <c r="AK144" s="630"/>
      <c r="AL144" s="630"/>
      <c r="AM144" s="630"/>
      <c r="AN144" s="630"/>
      <c r="AO144" s="630"/>
      <c r="AP144" s="630"/>
      <c r="AQ144" s="630"/>
      <c r="AR144" s="630"/>
      <c r="AS144" s="630"/>
      <c r="AT144" s="630"/>
      <c r="AU144" s="630"/>
      <c r="AV144" s="630"/>
      <c r="AW144" s="630"/>
      <c r="AX144" s="630"/>
      <c r="AY144" s="630"/>
      <c r="AZ144" s="630"/>
      <c r="BA144" s="620"/>
    </row>
    <row r="145" spans="1:53" ht="15.75" hidden="1" customHeight="1" x14ac:dyDescent="0.25">
      <c r="A145" s="2611"/>
      <c r="B145" s="889" t="s">
        <v>752</v>
      </c>
      <c r="C145" s="916" t="s">
        <v>751</v>
      </c>
      <c r="D145" s="917" t="s">
        <v>750</v>
      </c>
      <c r="E145" s="916" t="s">
        <v>749</v>
      </c>
      <c r="F145" s="660" t="s">
        <v>748</v>
      </c>
      <c r="G145" s="660">
        <v>1</v>
      </c>
      <c r="H145" s="660">
        <v>5</v>
      </c>
      <c r="I145" s="915">
        <v>0</v>
      </c>
      <c r="J145" s="1164"/>
      <c r="K145" s="630"/>
      <c r="L145" s="630"/>
      <c r="M145" s="630"/>
      <c r="N145" s="630"/>
      <c r="O145" s="630"/>
      <c r="P145" s="630"/>
      <c r="Q145" s="630"/>
      <c r="R145" s="630"/>
      <c r="S145" s="630"/>
      <c r="T145" s="630"/>
      <c r="U145" s="630"/>
      <c r="V145" s="630"/>
      <c r="W145" s="630"/>
      <c r="X145" s="630"/>
      <c r="Y145" s="630"/>
      <c r="Z145" s="630"/>
      <c r="AA145" s="630"/>
      <c r="AB145" s="629"/>
      <c r="AC145" s="630"/>
      <c r="AD145" s="630"/>
      <c r="AE145" s="630"/>
      <c r="AF145" s="630"/>
      <c r="AG145" s="630"/>
      <c r="AH145" s="630"/>
      <c r="AI145" s="630"/>
      <c r="AJ145" s="630"/>
      <c r="AK145" s="630"/>
      <c r="AL145" s="630"/>
      <c r="AM145" s="630"/>
      <c r="AN145" s="630"/>
      <c r="AO145" s="630"/>
      <c r="AP145" s="630"/>
      <c r="AQ145" s="630"/>
      <c r="AR145" s="630"/>
      <c r="AS145" s="630"/>
      <c r="AT145" s="630"/>
      <c r="AU145" s="630"/>
      <c r="AV145" s="630"/>
      <c r="AW145" s="630"/>
      <c r="AX145" s="630"/>
      <c r="AY145" s="630"/>
      <c r="AZ145" s="630"/>
      <c r="BA145" s="620"/>
    </row>
    <row r="146" spans="1:53" ht="25.5" hidden="1" customHeight="1" x14ac:dyDescent="0.25">
      <c r="A146" s="2611"/>
      <c r="B146" s="889" t="s">
        <v>1158</v>
      </c>
      <c r="C146" s="2742" t="s">
        <v>1219</v>
      </c>
      <c r="D146" s="2774" t="s">
        <v>1218</v>
      </c>
      <c r="E146" s="900" t="s">
        <v>743</v>
      </c>
      <c r="F146" s="899" t="s">
        <v>659</v>
      </c>
      <c r="G146" s="907">
        <v>0.3</v>
      </c>
      <c r="H146" s="907">
        <v>1</v>
      </c>
      <c r="I146" s="890">
        <v>0</v>
      </c>
      <c r="J146" s="630"/>
      <c r="K146" s="630"/>
      <c r="L146" s="630"/>
      <c r="M146" s="630"/>
      <c r="N146" s="630"/>
      <c r="O146" s="630"/>
      <c r="P146" s="630"/>
      <c r="Q146" s="630"/>
      <c r="R146" s="630"/>
      <c r="S146" s="630"/>
      <c r="T146" s="630"/>
      <c r="U146" s="630"/>
      <c r="V146" s="630"/>
      <c r="W146" s="630"/>
      <c r="X146" s="630"/>
      <c r="Y146" s="630"/>
      <c r="Z146" s="630"/>
      <c r="AA146" s="630"/>
      <c r="AB146" s="629"/>
      <c r="AC146" s="630"/>
      <c r="AD146" s="630"/>
      <c r="AE146" s="630"/>
      <c r="AF146" s="630"/>
      <c r="AG146" s="630"/>
      <c r="AH146" s="630"/>
      <c r="AI146" s="630"/>
      <c r="AJ146" s="630"/>
      <c r="AK146" s="630"/>
      <c r="AL146" s="630"/>
      <c r="AM146" s="630"/>
      <c r="AN146" s="630"/>
      <c r="AO146" s="630"/>
      <c r="AP146" s="630"/>
      <c r="AQ146" s="630"/>
      <c r="AR146" s="630"/>
      <c r="AS146" s="630"/>
      <c r="AT146" s="630"/>
      <c r="AU146" s="630"/>
      <c r="AV146" s="630"/>
      <c r="AW146" s="630"/>
      <c r="AX146" s="630"/>
      <c r="AY146" s="630"/>
      <c r="AZ146" s="630"/>
      <c r="BA146" s="620"/>
    </row>
    <row r="147" spans="1:53" ht="15.75" hidden="1" customHeight="1" x14ac:dyDescent="0.25">
      <c r="A147" s="2611"/>
      <c r="B147" s="889" t="s">
        <v>1158</v>
      </c>
      <c r="C147" s="2597"/>
      <c r="D147" s="2710"/>
      <c r="E147" s="900" t="s">
        <v>742</v>
      </c>
      <c r="F147" s="899" t="s">
        <v>129</v>
      </c>
      <c r="G147" s="908" t="s">
        <v>124</v>
      </c>
      <c r="H147" s="907">
        <v>1</v>
      </c>
      <c r="I147" s="890">
        <v>0.2</v>
      </c>
      <c r="J147" s="1164"/>
      <c r="K147" s="630"/>
      <c r="L147" s="630"/>
      <c r="M147" s="630"/>
      <c r="N147" s="630"/>
      <c r="O147" s="630"/>
      <c r="P147" s="630"/>
      <c r="Q147" s="630"/>
      <c r="R147" s="630"/>
      <c r="S147" s="630"/>
      <c r="T147" s="630"/>
      <c r="U147" s="630"/>
      <c r="V147" s="630"/>
      <c r="W147" s="630"/>
      <c r="X147" s="630"/>
      <c r="Y147" s="630"/>
      <c r="Z147" s="630"/>
      <c r="AA147" s="630"/>
      <c r="AB147" s="629"/>
      <c r="AC147" s="630"/>
      <c r="AD147" s="630"/>
      <c r="AE147" s="630"/>
      <c r="AF147" s="630"/>
      <c r="AG147" s="630"/>
      <c r="AH147" s="630"/>
      <c r="AI147" s="630"/>
      <c r="AJ147" s="630"/>
      <c r="AK147" s="630"/>
      <c r="AL147" s="630"/>
      <c r="AM147" s="630"/>
      <c r="AN147" s="630"/>
      <c r="AO147" s="630"/>
      <c r="AP147" s="630"/>
      <c r="AQ147" s="630"/>
      <c r="AR147" s="630"/>
      <c r="AS147" s="630"/>
      <c r="AT147" s="630"/>
      <c r="AU147" s="630"/>
      <c r="AV147" s="630"/>
      <c r="AW147" s="630"/>
      <c r="AX147" s="630"/>
      <c r="AY147" s="630"/>
      <c r="AZ147" s="630"/>
      <c r="BA147" s="620"/>
    </row>
    <row r="148" spans="1:53" ht="15.75" hidden="1" customHeight="1" x14ac:dyDescent="0.25">
      <c r="A148" s="2611"/>
      <c r="B148" s="889" t="s">
        <v>1158</v>
      </c>
      <c r="C148" s="2598"/>
      <c r="D148" s="2648"/>
      <c r="E148" s="900" t="s">
        <v>741</v>
      </c>
      <c r="F148" s="899" t="s">
        <v>129</v>
      </c>
      <c r="G148" s="908" t="s">
        <v>124</v>
      </c>
      <c r="H148" s="907">
        <v>1</v>
      </c>
      <c r="I148" s="890">
        <v>0.2</v>
      </c>
      <c r="J148" s="1164"/>
      <c r="K148" s="630"/>
      <c r="L148" s="630"/>
      <c r="M148" s="630"/>
      <c r="N148" s="630"/>
      <c r="O148" s="630"/>
      <c r="P148" s="630"/>
      <c r="Q148" s="630"/>
      <c r="R148" s="630"/>
      <c r="S148" s="630"/>
      <c r="T148" s="630"/>
      <c r="U148" s="630"/>
      <c r="V148" s="630"/>
      <c r="W148" s="630"/>
      <c r="X148" s="630"/>
      <c r="Y148" s="630"/>
      <c r="Z148" s="630"/>
      <c r="AA148" s="630"/>
      <c r="AB148" s="629"/>
      <c r="AC148" s="630"/>
      <c r="AD148" s="630"/>
      <c r="AE148" s="630"/>
      <c r="AF148" s="630"/>
      <c r="AG148" s="630"/>
      <c r="AH148" s="630"/>
      <c r="AI148" s="630"/>
      <c r="AJ148" s="630"/>
      <c r="AK148" s="630"/>
      <c r="AL148" s="630"/>
      <c r="AM148" s="630"/>
      <c r="AN148" s="630"/>
      <c r="AO148" s="630"/>
      <c r="AP148" s="630"/>
      <c r="AQ148" s="630"/>
      <c r="AR148" s="630"/>
      <c r="AS148" s="630"/>
      <c r="AT148" s="630"/>
      <c r="AU148" s="630"/>
      <c r="AV148" s="630"/>
      <c r="AW148" s="630"/>
      <c r="AX148" s="630"/>
      <c r="AY148" s="630"/>
      <c r="AZ148" s="630"/>
      <c r="BA148" s="620"/>
    </row>
    <row r="149" spans="1:53" ht="15.75" hidden="1" customHeight="1" x14ac:dyDescent="0.25">
      <c r="A149" s="2611"/>
      <c r="B149" s="889" t="s">
        <v>1158</v>
      </c>
      <c r="C149" s="2742" t="s">
        <v>1217</v>
      </c>
      <c r="D149" s="910" t="s">
        <v>1216</v>
      </c>
      <c r="E149" s="900" t="s">
        <v>740</v>
      </c>
      <c r="F149" s="899" t="s">
        <v>739</v>
      </c>
      <c r="G149" s="908" t="s">
        <v>124</v>
      </c>
      <c r="H149" s="907">
        <v>1</v>
      </c>
      <c r="I149" s="890">
        <v>0.1</v>
      </c>
      <c r="J149" s="1164"/>
      <c r="K149" s="630"/>
      <c r="L149" s="630"/>
      <c r="M149" s="630"/>
      <c r="N149" s="630"/>
      <c r="O149" s="630"/>
      <c r="P149" s="630"/>
      <c r="Q149" s="630"/>
      <c r="R149" s="630"/>
      <c r="S149" s="630"/>
      <c r="T149" s="630"/>
      <c r="U149" s="630"/>
      <c r="V149" s="630"/>
      <c r="W149" s="630"/>
      <c r="X149" s="630"/>
      <c r="Y149" s="630"/>
      <c r="Z149" s="630"/>
      <c r="AA149" s="630"/>
      <c r="AB149" s="629"/>
      <c r="AC149" s="630"/>
      <c r="AD149" s="630"/>
      <c r="AE149" s="630"/>
      <c r="AF149" s="630"/>
      <c r="AG149" s="630"/>
      <c r="AH149" s="630"/>
      <c r="AI149" s="630"/>
      <c r="AJ149" s="630"/>
      <c r="AK149" s="630"/>
      <c r="AL149" s="630"/>
      <c r="AM149" s="630"/>
      <c r="AN149" s="630"/>
      <c r="AO149" s="630"/>
      <c r="AP149" s="630"/>
      <c r="AQ149" s="630"/>
      <c r="AR149" s="630"/>
      <c r="AS149" s="630"/>
      <c r="AT149" s="630"/>
      <c r="AU149" s="630"/>
      <c r="AV149" s="630"/>
      <c r="AW149" s="630"/>
      <c r="AX149" s="630"/>
      <c r="AY149" s="630"/>
      <c r="AZ149" s="630"/>
      <c r="BA149" s="620"/>
    </row>
    <row r="150" spans="1:53" ht="102" hidden="1" customHeight="1" x14ac:dyDescent="0.25">
      <c r="A150" s="2611"/>
      <c r="B150" s="889" t="s">
        <v>1158</v>
      </c>
      <c r="C150" s="2597"/>
      <c r="D150" s="910" t="s">
        <v>1215</v>
      </c>
      <c r="E150" s="900" t="s">
        <v>738</v>
      </c>
      <c r="F150" s="899" t="s">
        <v>737</v>
      </c>
      <c r="G150" s="899">
        <v>1</v>
      </c>
      <c r="H150" s="891">
        <v>10</v>
      </c>
      <c r="I150" s="890">
        <v>1</v>
      </c>
      <c r="J150" s="1164"/>
      <c r="K150" s="630"/>
      <c r="L150" s="630"/>
      <c r="M150" s="630"/>
      <c r="N150" s="630"/>
      <c r="O150" s="630"/>
      <c r="P150" s="630"/>
      <c r="Q150" s="630"/>
      <c r="R150" s="630"/>
      <c r="S150" s="630"/>
      <c r="T150" s="630"/>
      <c r="U150" s="630"/>
      <c r="V150" s="630"/>
      <c r="W150" s="630"/>
      <c r="X150" s="630"/>
      <c r="Y150" s="630"/>
      <c r="Z150" s="630"/>
      <c r="AA150" s="630"/>
      <c r="AB150" s="629"/>
      <c r="AC150" s="630"/>
      <c r="AD150" s="630"/>
      <c r="AE150" s="630"/>
      <c r="AF150" s="630"/>
      <c r="AG150" s="630"/>
      <c r="AH150" s="630"/>
      <c r="AI150" s="630"/>
      <c r="AJ150" s="630"/>
      <c r="AK150" s="630"/>
      <c r="AL150" s="630"/>
      <c r="AM150" s="630"/>
      <c r="AN150" s="630"/>
      <c r="AO150" s="630"/>
      <c r="AP150" s="630"/>
      <c r="AQ150" s="630"/>
      <c r="AR150" s="630"/>
      <c r="AS150" s="630"/>
      <c r="AT150" s="630"/>
      <c r="AU150" s="630"/>
      <c r="AV150" s="630"/>
      <c r="AW150" s="630"/>
      <c r="AX150" s="630"/>
      <c r="AY150" s="630"/>
      <c r="AZ150" s="630"/>
      <c r="BA150" s="620"/>
    </row>
    <row r="151" spans="1:53" ht="15.75" hidden="1" customHeight="1" x14ac:dyDescent="0.25">
      <c r="A151" s="2611"/>
      <c r="B151" s="889" t="s">
        <v>1158</v>
      </c>
      <c r="C151" s="2597"/>
      <c r="D151" s="2726" t="s">
        <v>1214</v>
      </c>
      <c r="E151" s="900" t="s">
        <v>736</v>
      </c>
      <c r="F151" s="899" t="s">
        <v>129</v>
      </c>
      <c r="G151" s="908" t="s">
        <v>124</v>
      </c>
      <c r="H151" s="907">
        <v>1</v>
      </c>
      <c r="I151" s="890">
        <v>0.2</v>
      </c>
      <c r="J151" s="1164"/>
      <c r="K151" s="630"/>
      <c r="L151" s="630"/>
      <c r="M151" s="630"/>
      <c r="N151" s="630"/>
      <c r="O151" s="630"/>
      <c r="P151" s="630"/>
      <c r="Q151" s="630"/>
      <c r="R151" s="630"/>
      <c r="S151" s="630"/>
      <c r="T151" s="630"/>
      <c r="U151" s="630"/>
      <c r="V151" s="630"/>
      <c r="W151" s="630"/>
      <c r="X151" s="630"/>
      <c r="Y151" s="630"/>
      <c r="Z151" s="630"/>
      <c r="AA151" s="630"/>
      <c r="AB151" s="629"/>
      <c r="AC151" s="630"/>
      <c r="AD151" s="630"/>
      <c r="AE151" s="630"/>
      <c r="AF151" s="630"/>
      <c r="AG151" s="630"/>
      <c r="AH151" s="630"/>
      <c r="AI151" s="630"/>
      <c r="AJ151" s="630"/>
      <c r="AK151" s="630"/>
      <c r="AL151" s="630"/>
      <c r="AM151" s="630"/>
      <c r="AN151" s="630"/>
      <c r="AO151" s="630"/>
      <c r="AP151" s="630"/>
      <c r="AQ151" s="630"/>
      <c r="AR151" s="630"/>
      <c r="AS151" s="630"/>
      <c r="AT151" s="630"/>
      <c r="AU151" s="630"/>
      <c r="AV151" s="630"/>
      <c r="AW151" s="630"/>
      <c r="AX151" s="630"/>
      <c r="AY151" s="630"/>
      <c r="AZ151" s="630"/>
      <c r="BA151" s="620"/>
    </row>
    <row r="152" spans="1:53" ht="15.75" hidden="1" customHeight="1" x14ac:dyDescent="0.25">
      <c r="A152" s="2611"/>
      <c r="B152" s="889" t="s">
        <v>1158</v>
      </c>
      <c r="C152" s="2597"/>
      <c r="D152" s="2710"/>
      <c r="E152" s="900" t="s">
        <v>735</v>
      </c>
      <c r="F152" s="899" t="s">
        <v>129</v>
      </c>
      <c r="G152" s="908" t="s">
        <v>124</v>
      </c>
      <c r="H152" s="907">
        <v>1</v>
      </c>
      <c r="I152" s="890">
        <v>0.15</v>
      </c>
      <c r="J152" s="1164"/>
      <c r="K152" s="630"/>
      <c r="L152" s="630"/>
      <c r="M152" s="630"/>
      <c r="N152" s="630"/>
      <c r="O152" s="630"/>
      <c r="P152" s="630"/>
      <c r="Q152" s="630"/>
      <c r="R152" s="630"/>
      <c r="S152" s="630"/>
      <c r="T152" s="630"/>
      <c r="U152" s="630"/>
      <c r="V152" s="630"/>
      <c r="W152" s="630"/>
      <c r="X152" s="630"/>
      <c r="Y152" s="630"/>
      <c r="Z152" s="630"/>
      <c r="AA152" s="630"/>
      <c r="AB152" s="629"/>
      <c r="AC152" s="630"/>
      <c r="AD152" s="630"/>
      <c r="AE152" s="630"/>
      <c r="AF152" s="630"/>
      <c r="AG152" s="630"/>
      <c r="AH152" s="630"/>
      <c r="AI152" s="630"/>
      <c r="AJ152" s="630"/>
      <c r="AK152" s="630"/>
      <c r="AL152" s="630"/>
      <c r="AM152" s="630"/>
      <c r="AN152" s="630"/>
      <c r="AO152" s="630"/>
      <c r="AP152" s="630"/>
      <c r="AQ152" s="630"/>
      <c r="AR152" s="630"/>
      <c r="AS152" s="630"/>
      <c r="AT152" s="630"/>
      <c r="AU152" s="630"/>
      <c r="AV152" s="630"/>
      <c r="AW152" s="630"/>
      <c r="AX152" s="630"/>
      <c r="AY152" s="630"/>
      <c r="AZ152" s="630"/>
      <c r="BA152" s="620"/>
    </row>
    <row r="153" spans="1:53" ht="15.75" hidden="1" customHeight="1" x14ac:dyDescent="0.25">
      <c r="A153" s="2611"/>
      <c r="B153" s="889" t="s">
        <v>1158</v>
      </c>
      <c r="C153" s="2598"/>
      <c r="D153" s="2648"/>
      <c r="E153" s="900" t="s">
        <v>734</v>
      </c>
      <c r="F153" s="899" t="s">
        <v>571</v>
      </c>
      <c r="G153" s="908">
        <v>20</v>
      </c>
      <c r="H153" s="914">
        <v>100</v>
      </c>
      <c r="I153" s="890">
        <v>25</v>
      </c>
      <c r="J153" s="1164"/>
      <c r="K153" s="630"/>
      <c r="L153" s="630"/>
      <c r="M153" s="630"/>
      <c r="N153" s="630"/>
      <c r="O153" s="630"/>
      <c r="P153" s="630"/>
      <c r="Q153" s="630"/>
      <c r="R153" s="630"/>
      <c r="S153" s="630"/>
      <c r="T153" s="630"/>
      <c r="U153" s="630"/>
      <c r="V153" s="630"/>
      <c r="W153" s="630"/>
      <c r="X153" s="630"/>
      <c r="Y153" s="630"/>
      <c r="Z153" s="630"/>
      <c r="AA153" s="630"/>
      <c r="AB153" s="629"/>
      <c r="AC153" s="630"/>
      <c r="AD153" s="630"/>
      <c r="AE153" s="630"/>
      <c r="AF153" s="630"/>
      <c r="AG153" s="630"/>
      <c r="AH153" s="630"/>
      <c r="AI153" s="630"/>
      <c r="AJ153" s="630"/>
      <c r="AK153" s="630"/>
      <c r="AL153" s="630"/>
      <c r="AM153" s="630"/>
      <c r="AN153" s="630"/>
      <c r="AO153" s="630"/>
      <c r="AP153" s="630"/>
      <c r="AQ153" s="630"/>
      <c r="AR153" s="630"/>
      <c r="AS153" s="630"/>
      <c r="AT153" s="630"/>
      <c r="AU153" s="630"/>
      <c r="AV153" s="630"/>
      <c r="AW153" s="630"/>
      <c r="AX153" s="630"/>
      <c r="AY153" s="630"/>
      <c r="AZ153" s="630"/>
      <c r="BA153" s="620"/>
    </row>
    <row r="154" spans="1:53" ht="15.75" hidden="1" customHeight="1" x14ac:dyDescent="0.25">
      <c r="A154" s="2611"/>
      <c r="B154" s="889" t="s">
        <v>1158</v>
      </c>
      <c r="C154" s="2725" t="s">
        <v>1213</v>
      </c>
      <c r="D154" s="2726" t="s">
        <v>1212</v>
      </c>
      <c r="E154" s="901" t="s">
        <v>733</v>
      </c>
      <c r="F154" s="899" t="s">
        <v>470</v>
      </c>
      <c r="G154" s="913" t="s">
        <v>124</v>
      </c>
      <c r="H154" s="913">
        <v>1</v>
      </c>
      <c r="I154" s="893">
        <v>0</v>
      </c>
      <c r="J154" s="1164"/>
      <c r="K154" s="630"/>
      <c r="L154" s="630"/>
      <c r="M154" s="630"/>
      <c r="N154" s="630"/>
      <c r="O154" s="630"/>
      <c r="P154" s="630"/>
      <c r="Q154" s="630"/>
      <c r="R154" s="630"/>
      <c r="S154" s="630"/>
      <c r="T154" s="630"/>
      <c r="U154" s="630"/>
      <c r="V154" s="630"/>
      <c r="W154" s="630"/>
      <c r="X154" s="630"/>
      <c r="Y154" s="630"/>
      <c r="Z154" s="630"/>
      <c r="AA154" s="630"/>
      <c r="AB154" s="629"/>
      <c r="AC154" s="630"/>
      <c r="AD154" s="630"/>
      <c r="AE154" s="630"/>
      <c r="AF154" s="630"/>
      <c r="AG154" s="630"/>
      <c r="AH154" s="630"/>
      <c r="AI154" s="630"/>
      <c r="AJ154" s="630"/>
      <c r="AK154" s="630"/>
      <c r="AL154" s="630"/>
      <c r="AM154" s="630"/>
      <c r="AN154" s="630"/>
      <c r="AO154" s="630"/>
      <c r="AP154" s="630"/>
      <c r="AQ154" s="630"/>
      <c r="AR154" s="630"/>
      <c r="AS154" s="630"/>
      <c r="AT154" s="630"/>
      <c r="AU154" s="630"/>
      <c r="AV154" s="630"/>
      <c r="AW154" s="630"/>
      <c r="AX154" s="630"/>
      <c r="AY154" s="630"/>
      <c r="AZ154" s="630"/>
      <c r="BA154" s="620"/>
    </row>
    <row r="155" spans="1:53" ht="15.75" hidden="1" customHeight="1" x14ac:dyDescent="0.25">
      <c r="A155" s="2611"/>
      <c r="B155" s="889" t="s">
        <v>1158</v>
      </c>
      <c r="C155" s="2597"/>
      <c r="D155" s="2710"/>
      <c r="E155" s="900" t="s">
        <v>732</v>
      </c>
      <c r="F155" s="899" t="s">
        <v>129</v>
      </c>
      <c r="G155" s="908" t="s">
        <v>124</v>
      </c>
      <c r="H155" s="907">
        <v>1</v>
      </c>
      <c r="I155" s="890">
        <v>0.25</v>
      </c>
      <c r="J155" s="1164"/>
      <c r="K155" s="630"/>
      <c r="L155" s="630"/>
      <c r="M155" s="630"/>
      <c r="N155" s="630"/>
      <c r="O155" s="630"/>
      <c r="P155" s="630"/>
      <c r="Q155" s="630"/>
      <c r="R155" s="630"/>
      <c r="S155" s="630"/>
      <c r="T155" s="630"/>
      <c r="U155" s="630"/>
      <c r="V155" s="630"/>
      <c r="W155" s="630"/>
      <c r="X155" s="630"/>
      <c r="Y155" s="630"/>
      <c r="Z155" s="630"/>
      <c r="AA155" s="630"/>
      <c r="AB155" s="629"/>
      <c r="AC155" s="630"/>
      <c r="AD155" s="630"/>
      <c r="AE155" s="630"/>
      <c r="AF155" s="630"/>
      <c r="AG155" s="630"/>
      <c r="AH155" s="630"/>
      <c r="AI155" s="630"/>
      <c r="AJ155" s="630"/>
      <c r="AK155" s="630"/>
      <c r="AL155" s="630"/>
      <c r="AM155" s="630"/>
      <c r="AN155" s="630"/>
      <c r="AO155" s="630"/>
      <c r="AP155" s="630"/>
      <c r="AQ155" s="630"/>
      <c r="AR155" s="630"/>
      <c r="AS155" s="630"/>
      <c r="AT155" s="630"/>
      <c r="AU155" s="630"/>
      <c r="AV155" s="630"/>
      <c r="AW155" s="630"/>
      <c r="AX155" s="630"/>
      <c r="AY155" s="630"/>
      <c r="AZ155" s="630"/>
      <c r="BA155" s="620"/>
    </row>
    <row r="156" spans="1:53" ht="15.75" hidden="1" customHeight="1" x14ac:dyDescent="0.25">
      <c r="A156" s="2611"/>
      <c r="B156" s="889" t="s">
        <v>1158</v>
      </c>
      <c r="C156" s="2598"/>
      <c r="D156" s="2710"/>
      <c r="E156" s="900" t="s">
        <v>731</v>
      </c>
      <c r="F156" s="899" t="s">
        <v>129</v>
      </c>
      <c r="G156" s="908" t="s">
        <v>124</v>
      </c>
      <c r="H156" s="907">
        <v>1</v>
      </c>
      <c r="I156" s="893">
        <v>0.52</v>
      </c>
      <c r="J156" s="1164"/>
      <c r="K156" s="630"/>
      <c r="L156" s="630"/>
      <c r="M156" s="630"/>
      <c r="N156" s="630"/>
      <c r="O156" s="630"/>
      <c r="P156" s="630"/>
      <c r="Q156" s="630"/>
      <c r="R156" s="630"/>
      <c r="S156" s="630"/>
      <c r="T156" s="630"/>
      <c r="U156" s="630"/>
      <c r="V156" s="630"/>
      <c r="W156" s="630"/>
      <c r="X156" s="630"/>
      <c r="Y156" s="630"/>
      <c r="Z156" s="630"/>
      <c r="AA156" s="630"/>
      <c r="AB156" s="629"/>
      <c r="AC156" s="630"/>
      <c r="AD156" s="630"/>
      <c r="AE156" s="630"/>
      <c r="AF156" s="630"/>
      <c r="AG156" s="630"/>
      <c r="AH156" s="630"/>
      <c r="AI156" s="630"/>
      <c r="AJ156" s="630"/>
      <c r="AK156" s="630"/>
      <c r="AL156" s="630"/>
      <c r="AM156" s="630"/>
      <c r="AN156" s="630"/>
      <c r="AO156" s="630"/>
      <c r="AP156" s="630"/>
      <c r="AQ156" s="630"/>
      <c r="AR156" s="630"/>
      <c r="AS156" s="630"/>
      <c r="AT156" s="630"/>
      <c r="AU156" s="630"/>
      <c r="AV156" s="630"/>
      <c r="AW156" s="630"/>
      <c r="AX156" s="630"/>
      <c r="AY156" s="630"/>
      <c r="AZ156" s="630"/>
      <c r="BA156" s="620"/>
    </row>
    <row r="157" spans="1:53" ht="15.75" hidden="1" customHeight="1" x14ac:dyDescent="0.25">
      <c r="A157" s="2611"/>
      <c r="B157" s="889" t="s">
        <v>1158</v>
      </c>
      <c r="C157" s="900" t="s">
        <v>1211</v>
      </c>
      <c r="D157" s="910" t="s">
        <v>1210</v>
      </c>
      <c r="E157" s="900" t="s">
        <v>730</v>
      </c>
      <c r="F157" s="899" t="s">
        <v>729</v>
      </c>
      <c r="G157" s="912">
        <v>23000</v>
      </c>
      <c r="H157" s="912">
        <v>23000</v>
      </c>
      <c r="I157" s="890">
        <v>23000</v>
      </c>
      <c r="J157" s="1164"/>
      <c r="K157" s="630"/>
      <c r="L157" s="630"/>
      <c r="M157" s="630"/>
      <c r="N157" s="630"/>
      <c r="O157" s="630"/>
      <c r="P157" s="630"/>
      <c r="Q157" s="630"/>
      <c r="R157" s="630"/>
      <c r="S157" s="630"/>
      <c r="T157" s="630"/>
      <c r="U157" s="630"/>
      <c r="V157" s="630"/>
      <c r="W157" s="630"/>
      <c r="X157" s="630"/>
      <c r="Y157" s="630"/>
      <c r="Z157" s="630"/>
      <c r="AA157" s="630"/>
      <c r="AB157" s="629"/>
      <c r="AC157" s="630"/>
      <c r="AD157" s="630"/>
      <c r="AE157" s="630"/>
      <c r="AF157" s="630"/>
      <c r="AG157" s="630"/>
      <c r="AH157" s="630"/>
      <c r="AI157" s="630"/>
      <c r="AJ157" s="630"/>
      <c r="AK157" s="630"/>
      <c r="AL157" s="630"/>
      <c r="AM157" s="630"/>
      <c r="AN157" s="630"/>
      <c r="AO157" s="630"/>
      <c r="AP157" s="630"/>
      <c r="AQ157" s="630"/>
      <c r="AR157" s="630"/>
      <c r="AS157" s="630"/>
      <c r="AT157" s="630"/>
      <c r="AU157" s="630"/>
      <c r="AV157" s="630"/>
      <c r="AW157" s="630"/>
      <c r="AX157" s="630"/>
      <c r="AY157" s="630"/>
      <c r="AZ157" s="630"/>
      <c r="BA157" s="620"/>
    </row>
    <row r="158" spans="1:53" ht="15.75" hidden="1" customHeight="1" x14ac:dyDescent="0.25">
      <c r="A158" s="2611"/>
      <c r="B158" s="889" t="s">
        <v>1158</v>
      </c>
      <c r="C158" s="2725" t="s">
        <v>1209</v>
      </c>
      <c r="D158" s="2727" t="s">
        <v>1208</v>
      </c>
      <c r="E158" s="900" t="s">
        <v>728</v>
      </c>
      <c r="F158" s="899" t="s">
        <v>669</v>
      </c>
      <c r="G158" s="907" t="s">
        <v>124</v>
      </c>
      <c r="H158" s="907">
        <v>1</v>
      </c>
      <c r="I158" s="893">
        <v>0.25</v>
      </c>
      <c r="J158" s="1164"/>
      <c r="K158" s="630"/>
      <c r="L158" s="630"/>
      <c r="M158" s="630"/>
      <c r="N158" s="630"/>
      <c r="O158" s="630"/>
      <c r="P158" s="630"/>
      <c r="Q158" s="630"/>
      <c r="R158" s="630"/>
      <c r="S158" s="630"/>
      <c r="T158" s="630"/>
      <c r="U158" s="630"/>
      <c r="V158" s="630"/>
      <c r="W158" s="630"/>
      <c r="X158" s="630"/>
      <c r="Y158" s="630"/>
      <c r="Z158" s="630"/>
      <c r="AA158" s="630"/>
      <c r="AB158" s="629"/>
      <c r="AC158" s="630"/>
      <c r="AD158" s="630"/>
      <c r="AE158" s="630"/>
      <c r="AF158" s="630"/>
      <c r="AG158" s="630"/>
      <c r="AH158" s="630"/>
      <c r="AI158" s="630"/>
      <c r="AJ158" s="630"/>
      <c r="AK158" s="630"/>
      <c r="AL158" s="630"/>
      <c r="AM158" s="630"/>
      <c r="AN158" s="630"/>
      <c r="AO158" s="630"/>
      <c r="AP158" s="630"/>
      <c r="AQ158" s="630"/>
      <c r="AR158" s="630"/>
      <c r="AS158" s="630"/>
      <c r="AT158" s="630"/>
      <c r="AU158" s="630"/>
      <c r="AV158" s="630"/>
      <c r="AW158" s="630"/>
      <c r="AX158" s="630"/>
      <c r="AY158" s="630"/>
      <c r="AZ158" s="630"/>
      <c r="BA158" s="620"/>
    </row>
    <row r="159" spans="1:53" ht="15.75" hidden="1" customHeight="1" x14ac:dyDescent="0.25">
      <c r="A159" s="2611"/>
      <c r="B159" s="889" t="s">
        <v>1158</v>
      </c>
      <c r="C159" s="2597"/>
      <c r="D159" s="2597"/>
      <c r="E159" s="901" t="s">
        <v>727</v>
      </c>
      <c r="F159" s="899" t="s">
        <v>470</v>
      </c>
      <c r="G159" s="907">
        <v>0.1</v>
      </c>
      <c r="H159" s="907">
        <v>1</v>
      </c>
      <c r="I159" s="893">
        <v>0</v>
      </c>
      <c r="J159" s="1164"/>
      <c r="K159" s="630"/>
      <c r="L159" s="630"/>
      <c r="M159" s="630"/>
      <c r="N159" s="630"/>
      <c r="O159" s="630"/>
      <c r="P159" s="630"/>
      <c r="Q159" s="630"/>
      <c r="R159" s="630"/>
      <c r="S159" s="630"/>
      <c r="T159" s="630"/>
      <c r="U159" s="630"/>
      <c r="V159" s="630"/>
      <c r="W159" s="630"/>
      <c r="X159" s="630"/>
      <c r="Y159" s="630"/>
      <c r="Z159" s="630"/>
      <c r="AA159" s="630"/>
      <c r="AB159" s="629"/>
      <c r="AC159" s="630"/>
      <c r="AD159" s="630"/>
      <c r="AE159" s="630"/>
      <c r="AF159" s="630"/>
      <c r="AG159" s="630"/>
      <c r="AH159" s="630"/>
      <c r="AI159" s="630"/>
      <c r="AJ159" s="630"/>
      <c r="AK159" s="630"/>
      <c r="AL159" s="630"/>
      <c r="AM159" s="630"/>
      <c r="AN159" s="630"/>
      <c r="AO159" s="630"/>
      <c r="AP159" s="630"/>
      <c r="AQ159" s="630"/>
      <c r="AR159" s="630"/>
      <c r="AS159" s="630"/>
      <c r="AT159" s="630"/>
      <c r="AU159" s="630"/>
      <c r="AV159" s="630"/>
      <c r="AW159" s="630"/>
      <c r="AX159" s="630"/>
      <c r="AY159" s="630"/>
      <c r="AZ159" s="630"/>
      <c r="BA159" s="620"/>
    </row>
    <row r="160" spans="1:53" ht="25.5" hidden="1" customHeight="1" x14ac:dyDescent="0.25">
      <c r="A160" s="2611"/>
      <c r="B160" s="889" t="s">
        <v>1158</v>
      </c>
      <c r="C160" s="2742" t="s">
        <v>1207</v>
      </c>
      <c r="D160" s="2742" t="s">
        <v>1206</v>
      </c>
      <c r="E160" s="900" t="s">
        <v>726</v>
      </c>
      <c r="F160" s="910" t="s">
        <v>470</v>
      </c>
      <c r="G160" s="907">
        <v>0.3</v>
      </c>
      <c r="H160" s="907">
        <v>1</v>
      </c>
      <c r="I160" s="893">
        <v>0</v>
      </c>
      <c r="J160" s="1164"/>
      <c r="K160" s="630"/>
      <c r="L160" s="630"/>
      <c r="M160" s="630"/>
      <c r="N160" s="630"/>
      <c r="O160" s="630"/>
      <c r="P160" s="630"/>
      <c r="Q160" s="630"/>
      <c r="R160" s="630"/>
      <c r="S160" s="630"/>
      <c r="T160" s="630"/>
      <c r="U160" s="630"/>
      <c r="V160" s="630"/>
      <c r="W160" s="630"/>
      <c r="X160" s="630"/>
      <c r="Y160" s="630"/>
      <c r="Z160" s="630"/>
      <c r="AA160" s="630"/>
      <c r="AB160" s="629"/>
      <c r="AC160" s="630"/>
      <c r="AD160" s="630"/>
      <c r="AE160" s="630"/>
      <c r="AF160" s="630"/>
      <c r="AG160" s="630"/>
      <c r="AH160" s="630"/>
      <c r="AI160" s="630"/>
      <c r="AJ160" s="630"/>
      <c r="AK160" s="630"/>
      <c r="AL160" s="630"/>
      <c r="AM160" s="630"/>
      <c r="AN160" s="630"/>
      <c r="AO160" s="630"/>
      <c r="AP160" s="630"/>
      <c r="AQ160" s="630"/>
      <c r="AR160" s="630"/>
      <c r="AS160" s="630"/>
      <c r="AT160" s="630"/>
      <c r="AU160" s="630"/>
      <c r="AV160" s="630"/>
      <c r="AW160" s="630"/>
      <c r="AX160" s="630"/>
      <c r="AY160" s="630"/>
      <c r="AZ160" s="630"/>
      <c r="BA160" s="620"/>
    </row>
    <row r="161" spans="1:53" ht="15.75" hidden="1" customHeight="1" x14ac:dyDescent="0.25">
      <c r="A161" s="2611"/>
      <c r="B161" s="889" t="s">
        <v>1158</v>
      </c>
      <c r="C161" s="2597"/>
      <c r="D161" s="2597"/>
      <c r="E161" s="911" t="s">
        <v>725</v>
      </c>
      <c r="F161" s="910" t="s">
        <v>129</v>
      </c>
      <c r="G161" s="899" t="s">
        <v>124</v>
      </c>
      <c r="H161" s="907">
        <v>1</v>
      </c>
      <c r="I161" s="893">
        <v>0.25</v>
      </c>
      <c r="J161" s="1164"/>
      <c r="K161" s="630"/>
      <c r="L161" s="630"/>
      <c r="M161" s="630"/>
      <c r="N161" s="630"/>
      <c r="O161" s="630"/>
      <c r="P161" s="630"/>
      <c r="Q161" s="630"/>
      <c r="R161" s="630"/>
      <c r="S161" s="630"/>
      <c r="T161" s="630"/>
      <c r="U161" s="630"/>
      <c r="V161" s="630"/>
      <c r="W161" s="630"/>
      <c r="X161" s="630"/>
      <c r="Y161" s="630"/>
      <c r="Z161" s="630"/>
      <c r="AA161" s="630"/>
      <c r="AB161" s="629"/>
      <c r="AC161" s="630"/>
      <c r="AD161" s="630"/>
      <c r="AE161" s="630"/>
      <c r="AF161" s="630"/>
      <c r="AG161" s="630"/>
      <c r="AH161" s="630"/>
      <c r="AI161" s="630"/>
      <c r="AJ161" s="630"/>
      <c r="AK161" s="630"/>
      <c r="AL161" s="630"/>
      <c r="AM161" s="630"/>
      <c r="AN161" s="630"/>
      <c r="AO161" s="630"/>
      <c r="AP161" s="630"/>
      <c r="AQ161" s="630"/>
      <c r="AR161" s="630"/>
      <c r="AS161" s="630"/>
      <c r="AT161" s="630"/>
      <c r="AU161" s="630"/>
      <c r="AV161" s="630"/>
      <c r="AW161" s="630"/>
      <c r="AX161" s="630"/>
      <c r="AY161" s="630"/>
      <c r="AZ161" s="630"/>
      <c r="BA161" s="620"/>
    </row>
    <row r="162" spans="1:53" ht="15.75" hidden="1" customHeight="1" x14ac:dyDescent="0.25">
      <c r="A162" s="2611"/>
      <c r="B162" s="889" t="s">
        <v>1158</v>
      </c>
      <c r="C162" s="2597"/>
      <c r="D162" s="2597"/>
      <c r="E162" s="909" t="s">
        <v>724</v>
      </c>
      <c r="F162" s="899" t="s">
        <v>129</v>
      </c>
      <c r="G162" s="908" t="s">
        <v>124</v>
      </c>
      <c r="H162" s="907">
        <v>1</v>
      </c>
      <c r="I162" s="893">
        <v>0.25</v>
      </c>
      <c r="J162" s="1164"/>
      <c r="K162" s="630"/>
      <c r="L162" s="630"/>
      <c r="M162" s="630"/>
      <c r="N162" s="630"/>
      <c r="O162" s="630"/>
      <c r="P162" s="630"/>
      <c r="Q162" s="630"/>
      <c r="R162" s="630"/>
      <c r="S162" s="630"/>
      <c r="T162" s="630"/>
      <c r="U162" s="630"/>
      <c r="V162" s="630"/>
      <c r="W162" s="630"/>
      <c r="X162" s="630"/>
      <c r="Y162" s="630"/>
      <c r="Z162" s="630"/>
      <c r="AA162" s="630"/>
      <c r="AB162" s="629"/>
      <c r="AC162" s="630"/>
      <c r="AD162" s="630"/>
      <c r="AE162" s="630"/>
      <c r="AF162" s="630"/>
      <c r="AG162" s="630"/>
      <c r="AH162" s="630"/>
      <c r="AI162" s="630"/>
      <c r="AJ162" s="630"/>
      <c r="AK162" s="630"/>
      <c r="AL162" s="630"/>
      <c r="AM162" s="630"/>
      <c r="AN162" s="630"/>
      <c r="AO162" s="630"/>
      <c r="AP162" s="630"/>
      <c r="AQ162" s="630"/>
      <c r="AR162" s="630"/>
      <c r="AS162" s="630"/>
      <c r="AT162" s="630"/>
      <c r="AU162" s="630"/>
      <c r="AV162" s="630"/>
      <c r="AW162" s="630"/>
      <c r="AX162" s="630"/>
      <c r="AY162" s="630"/>
      <c r="AZ162" s="630"/>
      <c r="BA162" s="620"/>
    </row>
    <row r="163" spans="1:53" ht="15.75" hidden="1" customHeight="1" x14ac:dyDescent="0.25">
      <c r="A163" s="2611"/>
      <c r="B163" s="889" t="s">
        <v>1158</v>
      </c>
      <c r="C163" s="2598"/>
      <c r="D163" s="2598"/>
      <c r="E163" s="906" t="s">
        <v>1205</v>
      </c>
      <c r="F163" s="905" t="s">
        <v>129</v>
      </c>
      <c r="G163" s="904" t="s">
        <v>124</v>
      </c>
      <c r="H163" s="903">
        <v>0.25</v>
      </c>
      <c r="I163" s="893">
        <v>0.05</v>
      </c>
      <c r="J163" s="1164"/>
      <c r="K163" s="630"/>
      <c r="L163" s="630"/>
      <c r="M163" s="630"/>
      <c r="N163" s="630"/>
      <c r="O163" s="630"/>
      <c r="P163" s="630"/>
      <c r="Q163" s="630"/>
      <c r="R163" s="630"/>
      <c r="S163" s="630"/>
      <c r="T163" s="630"/>
      <c r="U163" s="630"/>
      <c r="V163" s="630"/>
      <c r="W163" s="630"/>
      <c r="X163" s="630"/>
      <c r="Y163" s="630"/>
      <c r="Z163" s="630"/>
      <c r="AA163" s="630"/>
      <c r="AB163" s="629"/>
      <c r="AC163" s="630"/>
      <c r="AD163" s="630"/>
      <c r="AE163" s="630"/>
      <c r="AF163" s="630"/>
      <c r="AG163" s="630"/>
      <c r="AH163" s="630"/>
      <c r="AI163" s="630"/>
      <c r="AJ163" s="630"/>
      <c r="AK163" s="630"/>
      <c r="AL163" s="630"/>
      <c r="AM163" s="630"/>
      <c r="AN163" s="630"/>
      <c r="AO163" s="630"/>
      <c r="AP163" s="630"/>
      <c r="AQ163" s="630"/>
      <c r="AR163" s="630"/>
      <c r="AS163" s="630"/>
      <c r="AT163" s="630"/>
      <c r="AU163" s="630"/>
      <c r="AV163" s="630"/>
      <c r="AW163" s="630"/>
      <c r="AX163" s="630"/>
      <c r="AY163" s="630"/>
      <c r="AZ163" s="630"/>
      <c r="BA163" s="620"/>
    </row>
    <row r="164" spans="1:53" ht="15.75" hidden="1" customHeight="1" x14ac:dyDescent="0.25">
      <c r="A164" s="2611"/>
      <c r="B164" s="889" t="s">
        <v>1158</v>
      </c>
      <c r="C164" s="902" t="s">
        <v>1204</v>
      </c>
      <c r="D164" s="901" t="s">
        <v>1203</v>
      </c>
      <c r="E164" s="900" t="s">
        <v>722</v>
      </c>
      <c r="F164" s="899" t="s">
        <v>531</v>
      </c>
      <c r="G164" s="891" t="s">
        <v>124</v>
      </c>
      <c r="H164" s="899">
        <v>600</v>
      </c>
      <c r="I164" s="886">
        <v>100</v>
      </c>
      <c r="J164" s="1164"/>
      <c r="K164" s="630"/>
      <c r="L164" s="630"/>
      <c r="M164" s="630"/>
      <c r="N164" s="630"/>
      <c r="O164" s="630"/>
      <c r="P164" s="630"/>
      <c r="Q164" s="630"/>
      <c r="R164" s="630"/>
      <c r="S164" s="630"/>
      <c r="T164" s="630"/>
      <c r="U164" s="630"/>
      <c r="V164" s="630"/>
      <c r="W164" s="630"/>
      <c r="X164" s="630"/>
      <c r="Y164" s="630"/>
      <c r="Z164" s="630"/>
      <c r="AA164" s="630"/>
      <c r="AB164" s="629"/>
      <c r="AC164" s="630"/>
      <c r="AD164" s="630"/>
      <c r="AE164" s="630"/>
      <c r="AF164" s="630"/>
      <c r="AG164" s="630"/>
      <c r="AH164" s="630"/>
      <c r="AI164" s="630"/>
      <c r="AJ164" s="630"/>
      <c r="AK164" s="630"/>
      <c r="AL164" s="630"/>
      <c r="AM164" s="630"/>
      <c r="AN164" s="630"/>
      <c r="AO164" s="630"/>
      <c r="AP164" s="630"/>
      <c r="AQ164" s="630"/>
      <c r="AR164" s="630"/>
      <c r="AS164" s="630"/>
      <c r="AT164" s="630"/>
      <c r="AU164" s="630"/>
      <c r="AV164" s="630"/>
      <c r="AW164" s="630"/>
      <c r="AX164" s="630"/>
      <c r="AY164" s="630"/>
      <c r="AZ164" s="630"/>
      <c r="BA164" s="620"/>
    </row>
    <row r="165" spans="1:53" ht="15.75" hidden="1" customHeight="1" x14ac:dyDescent="0.25">
      <c r="A165" s="2611"/>
      <c r="B165" s="889" t="s">
        <v>1158</v>
      </c>
      <c r="C165" s="2750" t="s">
        <v>1202</v>
      </c>
      <c r="D165" s="2742" t="s">
        <v>1201</v>
      </c>
      <c r="E165" s="892" t="s">
        <v>721</v>
      </c>
      <c r="F165" s="898" t="s">
        <v>720</v>
      </c>
      <c r="G165" s="897">
        <v>0</v>
      </c>
      <c r="H165" s="896">
        <v>1</v>
      </c>
      <c r="I165" s="895">
        <v>1</v>
      </c>
      <c r="J165" s="1164"/>
      <c r="K165" s="630"/>
      <c r="L165" s="630"/>
      <c r="M165" s="630"/>
      <c r="N165" s="630"/>
      <c r="O165" s="630"/>
      <c r="P165" s="630"/>
      <c r="Q165" s="630"/>
      <c r="R165" s="630"/>
      <c r="S165" s="630"/>
      <c r="T165" s="630"/>
      <c r="U165" s="630"/>
      <c r="V165" s="630"/>
      <c r="W165" s="630"/>
      <c r="X165" s="630"/>
      <c r="Y165" s="630"/>
      <c r="Z165" s="630"/>
      <c r="AA165" s="630"/>
      <c r="AB165" s="629"/>
      <c r="AC165" s="630"/>
      <c r="AD165" s="630"/>
      <c r="AE165" s="630"/>
      <c r="AF165" s="630"/>
      <c r="AG165" s="630"/>
      <c r="AH165" s="630"/>
      <c r="AI165" s="630"/>
      <c r="AJ165" s="630"/>
      <c r="AK165" s="630"/>
      <c r="AL165" s="630"/>
      <c r="AM165" s="630"/>
      <c r="AN165" s="630"/>
      <c r="AO165" s="630"/>
      <c r="AP165" s="630"/>
      <c r="AQ165" s="630"/>
      <c r="AR165" s="630"/>
      <c r="AS165" s="630"/>
      <c r="AT165" s="630"/>
      <c r="AU165" s="630"/>
      <c r="AV165" s="630"/>
      <c r="AW165" s="630"/>
      <c r="AX165" s="630"/>
      <c r="AY165" s="630"/>
      <c r="AZ165" s="630"/>
      <c r="BA165" s="620"/>
    </row>
    <row r="166" spans="1:53" ht="15.75" hidden="1" customHeight="1" x14ac:dyDescent="0.25">
      <c r="A166" s="2611"/>
      <c r="B166" s="889" t="s">
        <v>1158</v>
      </c>
      <c r="C166" s="2598"/>
      <c r="D166" s="2598"/>
      <c r="E166" s="892" t="s">
        <v>719</v>
      </c>
      <c r="F166" s="891" t="s">
        <v>129</v>
      </c>
      <c r="G166" s="891" t="s">
        <v>124</v>
      </c>
      <c r="H166" s="894">
        <v>0.25</v>
      </c>
      <c r="I166" s="893">
        <v>0.05</v>
      </c>
      <c r="J166" s="1164"/>
      <c r="K166" s="630"/>
      <c r="L166" s="630"/>
      <c r="M166" s="630"/>
      <c r="N166" s="630"/>
      <c r="O166" s="630"/>
      <c r="P166" s="630"/>
      <c r="Q166" s="630"/>
      <c r="R166" s="630"/>
      <c r="S166" s="630"/>
      <c r="T166" s="630"/>
      <c r="U166" s="630"/>
      <c r="V166" s="630"/>
      <c r="W166" s="630"/>
      <c r="X166" s="630"/>
      <c r="Y166" s="630"/>
      <c r="Z166" s="630"/>
      <c r="AA166" s="630"/>
      <c r="AB166" s="629"/>
      <c r="AC166" s="630"/>
      <c r="AD166" s="630"/>
      <c r="AE166" s="630"/>
      <c r="AF166" s="630"/>
      <c r="AG166" s="630"/>
      <c r="AH166" s="630"/>
      <c r="AI166" s="630"/>
      <c r="AJ166" s="630"/>
      <c r="AK166" s="630"/>
      <c r="AL166" s="630"/>
      <c r="AM166" s="630"/>
      <c r="AN166" s="630"/>
      <c r="AO166" s="630"/>
      <c r="AP166" s="630"/>
      <c r="AQ166" s="630"/>
      <c r="AR166" s="630"/>
      <c r="AS166" s="630"/>
      <c r="AT166" s="630"/>
      <c r="AU166" s="630"/>
      <c r="AV166" s="630"/>
      <c r="AW166" s="630"/>
      <c r="AX166" s="630"/>
      <c r="AY166" s="630"/>
      <c r="AZ166" s="630"/>
      <c r="BA166" s="620"/>
    </row>
    <row r="167" spans="1:53" ht="15.75" hidden="1" customHeight="1" x14ac:dyDescent="0.25">
      <c r="A167" s="2611"/>
      <c r="B167" s="889" t="s">
        <v>1158</v>
      </c>
      <c r="C167" s="2751" t="s">
        <v>1200</v>
      </c>
      <c r="D167" s="2752" t="s">
        <v>1199</v>
      </c>
      <c r="E167" s="892" t="s">
        <v>718</v>
      </c>
      <c r="F167" s="891" t="s">
        <v>129</v>
      </c>
      <c r="G167" s="894">
        <v>0</v>
      </c>
      <c r="H167" s="894">
        <v>1</v>
      </c>
      <c r="I167" s="893">
        <v>0.5</v>
      </c>
      <c r="J167" s="1164"/>
      <c r="K167" s="630"/>
      <c r="L167" s="630"/>
      <c r="M167" s="630"/>
      <c r="N167" s="630"/>
      <c r="O167" s="630"/>
      <c r="P167" s="630"/>
      <c r="Q167" s="630"/>
      <c r="R167" s="630"/>
      <c r="S167" s="630"/>
      <c r="T167" s="630"/>
      <c r="U167" s="630"/>
      <c r="V167" s="630"/>
      <c r="W167" s="630"/>
      <c r="X167" s="630"/>
      <c r="Y167" s="630"/>
      <c r="Z167" s="630"/>
      <c r="AA167" s="630"/>
      <c r="AB167" s="629"/>
      <c r="AC167" s="630"/>
      <c r="AD167" s="630"/>
      <c r="AE167" s="630"/>
      <c r="AF167" s="630"/>
      <c r="AG167" s="630"/>
      <c r="AH167" s="630"/>
      <c r="AI167" s="630"/>
      <c r="AJ167" s="630"/>
      <c r="AK167" s="630"/>
      <c r="AL167" s="630"/>
      <c r="AM167" s="630"/>
      <c r="AN167" s="630"/>
      <c r="AO167" s="630"/>
      <c r="AP167" s="630"/>
      <c r="AQ167" s="630"/>
      <c r="AR167" s="630"/>
      <c r="AS167" s="630"/>
      <c r="AT167" s="630"/>
      <c r="AU167" s="630"/>
      <c r="AV167" s="630"/>
      <c r="AW167" s="630"/>
      <c r="AX167" s="630"/>
      <c r="AY167" s="630"/>
      <c r="AZ167" s="630"/>
      <c r="BA167" s="620"/>
    </row>
    <row r="168" spans="1:53" ht="15.75" hidden="1" customHeight="1" x14ac:dyDescent="0.25">
      <c r="A168" s="2611"/>
      <c r="B168" s="889" t="s">
        <v>1158</v>
      </c>
      <c r="C168" s="2597"/>
      <c r="D168" s="2611"/>
      <c r="E168" s="892" t="s">
        <v>717</v>
      </c>
      <c r="F168" s="891" t="s">
        <v>716</v>
      </c>
      <c r="G168" s="891">
        <v>2</v>
      </c>
      <c r="H168" s="891">
        <v>14</v>
      </c>
      <c r="I168" s="890">
        <v>2</v>
      </c>
      <c r="J168" s="1164"/>
      <c r="K168" s="630"/>
      <c r="L168" s="630"/>
      <c r="M168" s="630"/>
      <c r="N168" s="630"/>
      <c r="O168" s="630"/>
      <c r="P168" s="630"/>
      <c r="Q168" s="630"/>
      <c r="R168" s="630"/>
      <c r="S168" s="630"/>
      <c r="T168" s="630"/>
      <c r="U168" s="630"/>
      <c r="V168" s="630"/>
      <c r="W168" s="630"/>
      <c r="X168" s="630"/>
      <c r="Y168" s="630"/>
      <c r="Z168" s="630"/>
      <c r="AA168" s="630"/>
      <c r="AB168" s="629"/>
      <c r="AC168" s="630"/>
      <c r="AD168" s="630"/>
      <c r="AE168" s="630"/>
      <c r="AF168" s="630"/>
      <c r="AG168" s="630"/>
      <c r="AH168" s="630"/>
      <c r="AI168" s="630"/>
      <c r="AJ168" s="630"/>
      <c r="AK168" s="630"/>
      <c r="AL168" s="630"/>
      <c r="AM168" s="630"/>
      <c r="AN168" s="630"/>
      <c r="AO168" s="630"/>
      <c r="AP168" s="630"/>
      <c r="AQ168" s="630"/>
      <c r="AR168" s="630"/>
      <c r="AS168" s="630"/>
      <c r="AT168" s="630"/>
      <c r="AU168" s="630"/>
      <c r="AV168" s="630"/>
      <c r="AW168" s="630"/>
      <c r="AX168" s="630"/>
      <c r="AY168" s="630"/>
      <c r="AZ168" s="630"/>
      <c r="BA168" s="620"/>
    </row>
    <row r="169" spans="1:53" ht="15.75" hidden="1" customHeight="1" x14ac:dyDescent="0.25">
      <c r="A169" s="2611"/>
      <c r="B169" s="889" t="s">
        <v>1158</v>
      </c>
      <c r="C169" s="2597"/>
      <c r="D169" s="2647"/>
      <c r="E169" s="888" t="s">
        <v>715</v>
      </c>
      <c r="F169" s="887" t="s">
        <v>714</v>
      </c>
      <c r="G169" s="887">
        <v>2</v>
      </c>
      <c r="H169" s="887">
        <v>2</v>
      </c>
      <c r="I169" s="886">
        <v>2</v>
      </c>
      <c r="J169" s="1164"/>
      <c r="K169" s="630"/>
      <c r="L169" s="630"/>
      <c r="M169" s="630"/>
      <c r="N169" s="630"/>
      <c r="O169" s="630"/>
      <c r="P169" s="630"/>
      <c r="Q169" s="630"/>
      <c r="R169" s="630"/>
      <c r="S169" s="630"/>
      <c r="T169" s="630"/>
      <c r="U169" s="630"/>
      <c r="V169" s="630"/>
      <c r="W169" s="630"/>
      <c r="X169" s="630"/>
      <c r="Y169" s="630"/>
      <c r="Z169" s="630"/>
      <c r="AA169" s="630"/>
      <c r="AB169" s="629"/>
      <c r="AC169" s="630"/>
      <c r="AD169" s="630"/>
      <c r="AE169" s="630"/>
      <c r="AF169" s="630"/>
      <c r="AG169" s="630"/>
      <c r="AH169" s="630"/>
      <c r="AI169" s="630"/>
      <c r="AJ169" s="630"/>
      <c r="AK169" s="630"/>
      <c r="AL169" s="630"/>
      <c r="AM169" s="630"/>
      <c r="AN169" s="630"/>
      <c r="AO169" s="630"/>
      <c r="AP169" s="630"/>
      <c r="AQ169" s="630"/>
      <c r="AR169" s="630"/>
      <c r="AS169" s="630"/>
      <c r="AT169" s="630"/>
      <c r="AU169" s="630"/>
      <c r="AV169" s="630"/>
      <c r="AW169" s="630"/>
      <c r="AX169" s="630"/>
      <c r="AY169" s="630"/>
      <c r="AZ169" s="630"/>
      <c r="BA169" s="620"/>
    </row>
    <row r="170" spans="1:53" ht="38.25" hidden="1" customHeight="1" x14ac:dyDescent="0.25">
      <c r="A170" s="2611"/>
      <c r="B170" s="105" t="s">
        <v>1115</v>
      </c>
      <c r="C170" s="2722" t="s">
        <v>1198</v>
      </c>
      <c r="D170" s="483" t="s">
        <v>1197</v>
      </c>
      <c r="E170" s="483" t="s">
        <v>713</v>
      </c>
      <c r="F170" s="660" t="s">
        <v>194</v>
      </c>
      <c r="G170" s="660">
        <v>0</v>
      </c>
      <c r="H170" s="660">
        <v>16</v>
      </c>
      <c r="I170" s="885">
        <v>2</v>
      </c>
      <c r="J170" s="1320"/>
      <c r="K170" s="630"/>
      <c r="L170" s="630"/>
      <c r="M170" s="630"/>
      <c r="N170" s="630"/>
      <c r="O170" s="630"/>
      <c r="P170" s="630"/>
      <c r="Q170" s="630"/>
      <c r="R170" s="630"/>
      <c r="S170" s="630"/>
      <c r="T170" s="630"/>
      <c r="U170" s="630"/>
      <c r="V170" s="630"/>
      <c r="W170" s="630"/>
      <c r="X170" s="630"/>
      <c r="Y170" s="630"/>
      <c r="Z170" s="630"/>
      <c r="AA170" s="630"/>
      <c r="AB170" s="629"/>
      <c r="AC170" s="630"/>
      <c r="AD170" s="630"/>
      <c r="AE170" s="630"/>
      <c r="AF170" s="630"/>
      <c r="AG170" s="630"/>
      <c r="AH170" s="630"/>
      <c r="AI170" s="630"/>
      <c r="AJ170" s="630"/>
      <c r="AK170" s="630"/>
      <c r="AL170" s="630"/>
      <c r="AM170" s="630"/>
      <c r="AN170" s="630"/>
      <c r="AO170" s="630"/>
      <c r="AP170" s="630"/>
      <c r="AQ170" s="630"/>
      <c r="AR170" s="630"/>
      <c r="AS170" s="630"/>
      <c r="AT170" s="630"/>
      <c r="AU170" s="630"/>
      <c r="AV170" s="630"/>
      <c r="AW170" s="630"/>
      <c r="AX170" s="630"/>
      <c r="AY170" s="630"/>
      <c r="AZ170" s="630"/>
      <c r="BA170" s="620"/>
    </row>
    <row r="171" spans="1:53" ht="15.75" hidden="1" customHeight="1" x14ac:dyDescent="0.25">
      <c r="A171" s="2611"/>
      <c r="B171" s="105" t="s">
        <v>1115</v>
      </c>
      <c r="C171" s="2597"/>
      <c r="D171" s="483" t="s">
        <v>1196</v>
      </c>
      <c r="E171" s="483" t="s">
        <v>712</v>
      </c>
      <c r="F171" s="660" t="s">
        <v>227</v>
      </c>
      <c r="G171" s="663">
        <v>0</v>
      </c>
      <c r="H171" s="663">
        <v>0.4</v>
      </c>
      <c r="I171" s="883">
        <v>0.1</v>
      </c>
      <c r="J171" s="1320"/>
      <c r="K171" s="630"/>
      <c r="L171" s="630"/>
      <c r="M171" s="630"/>
      <c r="N171" s="630"/>
      <c r="O171" s="630"/>
      <c r="P171" s="630"/>
      <c r="Q171" s="630"/>
      <c r="R171" s="630"/>
      <c r="S171" s="630"/>
      <c r="T171" s="630"/>
      <c r="U171" s="630"/>
      <c r="V171" s="630"/>
      <c r="W171" s="630"/>
      <c r="X171" s="630"/>
      <c r="Y171" s="630"/>
      <c r="Z171" s="630"/>
      <c r="AA171" s="630"/>
      <c r="AB171" s="629"/>
      <c r="AC171" s="630"/>
      <c r="AD171" s="630"/>
      <c r="AE171" s="630"/>
      <c r="AF171" s="630"/>
      <c r="AG171" s="630"/>
      <c r="AH171" s="630"/>
      <c r="AI171" s="630"/>
      <c r="AJ171" s="630"/>
      <c r="AK171" s="630"/>
      <c r="AL171" s="630"/>
      <c r="AM171" s="630"/>
      <c r="AN171" s="630"/>
      <c r="AO171" s="630"/>
      <c r="AP171" s="630"/>
      <c r="AQ171" s="630"/>
      <c r="AR171" s="630"/>
      <c r="AS171" s="630"/>
      <c r="AT171" s="630"/>
      <c r="AU171" s="630"/>
      <c r="AV171" s="630"/>
      <c r="AW171" s="630"/>
      <c r="AX171" s="630"/>
      <c r="AY171" s="630"/>
      <c r="AZ171" s="630"/>
      <c r="BA171" s="620"/>
    </row>
    <row r="172" spans="1:53" ht="15.75" hidden="1" customHeight="1" x14ac:dyDescent="0.25">
      <c r="A172" s="2611"/>
      <c r="B172" s="105" t="s">
        <v>1115</v>
      </c>
      <c r="C172" s="2597"/>
      <c r="D172" s="483" t="s">
        <v>705</v>
      </c>
      <c r="E172" s="483" t="s">
        <v>711</v>
      </c>
      <c r="F172" s="660" t="s">
        <v>710</v>
      </c>
      <c r="G172" s="660" t="s">
        <v>709</v>
      </c>
      <c r="H172" s="660" t="s">
        <v>708</v>
      </c>
      <c r="I172" s="885">
        <v>250</v>
      </c>
      <c r="J172" s="1320"/>
      <c r="K172" s="630"/>
      <c r="L172" s="630"/>
      <c r="M172" s="630"/>
      <c r="N172" s="630"/>
      <c r="O172" s="630"/>
      <c r="P172" s="630"/>
      <c r="Q172" s="630"/>
      <c r="R172" s="630"/>
      <c r="S172" s="630"/>
      <c r="T172" s="630"/>
      <c r="U172" s="630"/>
      <c r="V172" s="630"/>
      <c r="W172" s="630"/>
      <c r="X172" s="630"/>
      <c r="Y172" s="630"/>
      <c r="Z172" s="630"/>
      <c r="AA172" s="630"/>
      <c r="AB172" s="629"/>
      <c r="AC172" s="630"/>
      <c r="AD172" s="630"/>
      <c r="AE172" s="630"/>
      <c r="AF172" s="630"/>
      <c r="AG172" s="630"/>
      <c r="AH172" s="630"/>
      <c r="AI172" s="630"/>
      <c r="AJ172" s="630"/>
      <c r="AK172" s="630"/>
      <c r="AL172" s="630"/>
      <c r="AM172" s="630"/>
      <c r="AN172" s="630"/>
      <c r="AO172" s="630"/>
      <c r="AP172" s="630"/>
      <c r="AQ172" s="630"/>
      <c r="AR172" s="630"/>
      <c r="AS172" s="630"/>
      <c r="AT172" s="630"/>
      <c r="AU172" s="630"/>
      <c r="AV172" s="630"/>
      <c r="AW172" s="630"/>
      <c r="AX172" s="630"/>
      <c r="AY172" s="630"/>
      <c r="AZ172" s="630"/>
      <c r="BA172" s="620"/>
    </row>
    <row r="173" spans="1:53" ht="15.75" hidden="1" customHeight="1" x14ac:dyDescent="0.25">
      <c r="A173" s="2611"/>
      <c r="B173" s="105" t="s">
        <v>1115</v>
      </c>
      <c r="C173" s="2597"/>
      <c r="D173" s="656" t="s">
        <v>1195</v>
      </c>
      <c r="E173" s="483" t="s">
        <v>707</v>
      </c>
      <c r="F173" s="660" t="s">
        <v>194</v>
      </c>
      <c r="G173" s="660">
        <v>0</v>
      </c>
      <c r="H173" s="660">
        <v>16</v>
      </c>
      <c r="I173" s="885">
        <v>2</v>
      </c>
      <c r="J173" s="1320"/>
      <c r="K173" s="630"/>
      <c r="L173" s="630"/>
      <c r="M173" s="630"/>
      <c r="N173" s="630"/>
      <c r="O173" s="630"/>
      <c r="P173" s="630"/>
      <c r="Q173" s="630"/>
      <c r="R173" s="630"/>
      <c r="S173" s="630"/>
      <c r="T173" s="630"/>
      <c r="U173" s="630"/>
      <c r="V173" s="630"/>
      <c r="W173" s="630"/>
      <c r="X173" s="630"/>
      <c r="Y173" s="630"/>
      <c r="Z173" s="630"/>
      <c r="AA173" s="630"/>
      <c r="AB173" s="629"/>
      <c r="AC173" s="630"/>
      <c r="AD173" s="630"/>
      <c r="AE173" s="630"/>
      <c r="AF173" s="630"/>
      <c r="AG173" s="630"/>
      <c r="AH173" s="630"/>
      <c r="AI173" s="630"/>
      <c r="AJ173" s="630"/>
      <c r="AK173" s="630"/>
      <c r="AL173" s="630"/>
      <c r="AM173" s="630"/>
      <c r="AN173" s="630"/>
      <c r="AO173" s="630"/>
      <c r="AP173" s="630"/>
      <c r="AQ173" s="630"/>
      <c r="AR173" s="630"/>
      <c r="AS173" s="630"/>
      <c r="AT173" s="630"/>
      <c r="AU173" s="630"/>
      <c r="AV173" s="630"/>
      <c r="AW173" s="630"/>
      <c r="AX173" s="630"/>
      <c r="AY173" s="630"/>
      <c r="AZ173" s="630"/>
      <c r="BA173" s="620"/>
    </row>
    <row r="174" spans="1:53" ht="15.75" hidden="1" customHeight="1" x14ac:dyDescent="0.25">
      <c r="A174" s="2611"/>
      <c r="B174" s="105" t="s">
        <v>1115</v>
      </c>
      <c r="C174" s="2597"/>
      <c r="D174" s="656" t="s">
        <v>1194</v>
      </c>
      <c r="E174" s="483" t="s">
        <v>706</v>
      </c>
      <c r="F174" s="660" t="s">
        <v>227</v>
      </c>
      <c r="G174" s="660">
        <v>0</v>
      </c>
      <c r="H174" s="663">
        <v>1</v>
      </c>
      <c r="I174" s="883">
        <v>0.1</v>
      </c>
      <c r="J174" s="1320"/>
      <c r="K174" s="630"/>
      <c r="L174" s="630"/>
      <c r="M174" s="630"/>
      <c r="N174" s="630"/>
      <c r="O174" s="630"/>
      <c r="P174" s="630"/>
      <c r="Q174" s="630"/>
      <c r="R174" s="630"/>
      <c r="S174" s="630"/>
      <c r="T174" s="630"/>
      <c r="U174" s="630"/>
      <c r="V174" s="630"/>
      <c r="W174" s="630"/>
      <c r="X174" s="630"/>
      <c r="Y174" s="630"/>
      <c r="Z174" s="630"/>
      <c r="AA174" s="630"/>
      <c r="AB174" s="629"/>
      <c r="AC174" s="630"/>
      <c r="AD174" s="630"/>
      <c r="AE174" s="630"/>
      <c r="AF174" s="630"/>
      <c r="AG174" s="630"/>
      <c r="AH174" s="630"/>
      <c r="AI174" s="630"/>
      <c r="AJ174" s="630"/>
      <c r="AK174" s="630"/>
      <c r="AL174" s="630"/>
      <c r="AM174" s="630"/>
      <c r="AN174" s="630"/>
      <c r="AO174" s="630"/>
      <c r="AP174" s="630"/>
      <c r="AQ174" s="630"/>
      <c r="AR174" s="630"/>
      <c r="AS174" s="630"/>
      <c r="AT174" s="630"/>
      <c r="AU174" s="630"/>
      <c r="AV174" s="630"/>
      <c r="AW174" s="630"/>
      <c r="AX174" s="630"/>
      <c r="AY174" s="630"/>
      <c r="AZ174" s="630"/>
      <c r="BA174" s="620"/>
    </row>
    <row r="175" spans="1:53" ht="15.75" hidden="1" customHeight="1" x14ac:dyDescent="0.25">
      <c r="A175" s="2611"/>
      <c r="B175" s="105" t="s">
        <v>1115</v>
      </c>
      <c r="C175" s="2598"/>
      <c r="D175" s="483" t="s">
        <v>1193</v>
      </c>
      <c r="E175" s="483" t="s">
        <v>705</v>
      </c>
      <c r="F175" s="660" t="s">
        <v>51</v>
      </c>
      <c r="G175" s="660" t="s">
        <v>704</v>
      </c>
      <c r="H175" s="660" t="s">
        <v>703</v>
      </c>
      <c r="I175" s="884" t="s">
        <v>703</v>
      </c>
      <c r="J175" s="1320"/>
      <c r="K175" s="630"/>
      <c r="L175" s="630"/>
      <c r="M175" s="630"/>
      <c r="N175" s="630"/>
      <c r="O175" s="630"/>
      <c r="P175" s="630"/>
      <c r="Q175" s="630"/>
      <c r="R175" s="630"/>
      <c r="S175" s="630"/>
      <c r="T175" s="630"/>
      <c r="U175" s="630"/>
      <c r="V175" s="630"/>
      <c r="W175" s="630"/>
      <c r="X175" s="630"/>
      <c r="Y175" s="630"/>
      <c r="Z175" s="630"/>
      <c r="AA175" s="630"/>
      <c r="AB175" s="629"/>
      <c r="AC175" s="630"/>
      <c r="AD175" s="630"/>
      <c r="AE175" s="630"/>
      <c r="AF175" s="630"/>
      <c r="AG175" s="630"/>
      <c r="AH175" s="630"/>
      <c r="AI175" s="630"/>
      <c r="AJ175" s="630"/>
      <c r="AK175" s="630"/>
      <c r="AL175" s="630"/>
      <c r="AM175" s="630"/>
      <c r="AN175" s="630"/>
      <c r="AO175" s="630"/>
      <c r="AP175" s="630"/>
      <c r="AQ175" s="630"/>
      <c r="AR175" s="630"/>
      <c r="AS175" s="630"/>
      <c r="AT175" s="630"/>
      <c r="AU175" s="630"/>
      <c r="AV175" s="630"/>
      <c r="AW175" s="630"/>
      <c r="AX175" s="630"/>
      <c r="AY175" s="630"/>
      <c r="AZ175" s="630"/>
      <c r="BA175" s="620"/>
    </row>
    <row r="176" spans="1:53" ht="30" hidden="1" customHeight="1" x14ac:dyDescent="0.25">
      <c r="A176" s="2611"/>
      <c r="B176" s="105" t="s">
        <v>1115</v>
      </c>
      <c r="C176" s="2728" t="s">
        <v>1192</v>
      </c>
      <c r="D176" s="2676" t="s">
        <v>1191</v>
      </c>
      <c r="E176" s="483" t="s">
        <v>702</v>
      </c>
      <c r="F176" s="660" t="s">
        <v>227</v>
      </c>
      <c r="G176" s="663">
        <v>0</v>
      </c>
      <c r="H176" s="663">
        <v>1</v>
      </c>
      <c r="I176" s="883">
        <v>1</v>
      </c>
      <c r="J176" s="1320"/>
      <c r="K176" s="630"/>
      <c r="L176" s="630"/>
      <c r="M176" s="630"/>
      <c r="N176" s="630"/>
      <c r="O176" s="630"/>
      <c r="P176" s="630"/>
      <c r="Q176" s="630"/>
      <c r="R176" s="630"/>
      <c r="S176" s="630"/>
      <c r="T176" s="630"/>
      <c r="U176" s="630"/>
      <c r="V176" s="630"/>
      <c r="W176" s="630"/>
      <c r="X176" s="630"/>
      <c r="Y176" s="630"/>
      <c r="Z176" s="630"/>
      <c r="AA176" s="630"/>
      <c r="AB176" s="629"/>
      <c r="AC176" s="630"/>
      <c r="AD176" s="630"/>
      <c r="AE176" s="630"/>
      <c r="AF176" s="630"/>
      <c r="AG176" s="630"/>
      <c r="AH176" s="630"/>
      <c r="AI176" s="630"/>
      <c r="AJ176" s="630"/>
      <c r="AK176" s="630"/>
      <c r="AL176" s="630"/>
      <c r="AM176" s="630"/>
      <c r="AN176" s="630"/>
      <c r="AO176" s="630"/>
      <c r="AP176" s="630"/>
      <c r="AQ176" s="630"/>
      <c r="AR176" s="630"/>
      <c r="AS176" s="630"/>
      <c r="AT176" s="630"/>
      <c r="AU176" s="630"/>
      <c r="AV176" s="630"/>
      <c r="AW176" s="630"/>
      <c r="AX176" s="630"/>
      <c r="AY176" s="630"/>
      <c r="AZ176" s="630"/>
      <c r="BA176" s="620"/>
    </row>
    <row r="177" spans="1:53" ht="15.75" hidden="1" customHeight="1" x14ac:dyDescent="0.25">
      <c r="A177" s="2611"/>
      <c r="B177" s="105" t="s">
        <v>1115</v>
      </c>
      <c r="C177" s="2597"/>
      <c r="D177" s="2597"/>
      <c r="E177" s="483" t="s">
        <v>701</v>
      </c>
      <c r="F177" s="660" t="s">
        <v>227</v>
      </c>
      <c r="G177" s="663">
        <v>0</v>
      </c>
      <c r="H177" s="663">
        <v>1</v>
      </c>
      <c r="I177" s="883">
        <v>0.8</v>
      </c>
      <c r="J177" s="1320"/>
      <c r="K177" s="630"/>
      <c r="L177" s="630"/>
      <c r="M177" s="630"/>
      <c r="N177" s="630"/>
      <c r="O177" s="630"/>
      <c r="P177" s="630"/>
      <c r="Q177" s="630"/>
      <c r="R177" s="630"/>
      <c r="S177" s="630"/>
      <c r="T177" s="630"/>
      <c r="U177" s="630"/>
      <c r="V177" s="630"/>
      <c r="W177" s="630"/>
      <c r="X177" s="630"/>
      <c r="Y177" s="630"/>
      <c r="Z177" s="630"/>
      <c r="AA177" s="630"/>
      <c r="AB177" s="629"/>
      <c r="AC177" s="630"/>
      <c r="AD177" s="630"/>
      <c r="AE177" s="630"/>
      <c r="AF177" s="630"/>
      <c r="AG177" s="630"/>
      <c r="AH177" s="630"/>
      <c r="AI177" s="630"/>
      <c r="AJ177" s="630"/>
      <c r="AK177" s="630"/>
      <c r="AL177" s="630"/>
      <c r="AM177" s="630"/>
      <c r="AN177" s="630"/>
      <c r="AO177" s="630"/>
      <c r="AP177" s="630"/>
      <c r="AQ177" s="630"/>
      <c r="AR177" s="630"/>
      <c r="AS177" s="630"/>
      <c r="AT177" s="630"/>
      <c r="AU177" s="630"/>
      <c r="AV177" s="630"/>
      <c r="AW177" s="630"/>
      <c r="AX177" s="630"/>
      <c r="AY177" s="630"/>
      <c r="AZ177" s="630"/>
      <c r="BA177" s="620"/>
    </row>
    <row r="178" spans="1:53" ht="15.75" hidden="1" customHeight="1" x14ac:dyDescent="0.25">
      <c r="A178" s="2611"/>
      <c r="B178" s="105" t="s">
        <v>1115</v>
      </c>
      <c r="C178" s="2597"/>
      <c r="D178" s="2597"/>
      <c r="E178" s="483" t="s">
        <v>700</v>
      </c>
      <c r="F178" s="660" t="s">
        <v>227</v>
      </c>
      <c r="G178" s="663">
        <v>0</v>
      </c>
      <c r="H178" s="663">
        <v>1</v>
      </c>
      <c r="I178" s="883">
        <v>1</v>
      </c>
      <c r="J178" s="1320"/>
      <c r="K178" s="630"/>
      <c r="L178" s="630"/>
      <c r="M178" s="630"/>
      <c r="N178" s="630"/>
      <c r="O178" s="630"/>
      <c r="P178" s="630"/>
      <c r="Q178" s="630"/>
      <c r="R178" s="630"/>
      <c r="S178" s="630"/>
      <c r="T178" s="630"/>
      <c r="U178" s="630"/>
      <c r="V178" s="630"/>
      <c r="W178" s="630"/>
      <c r="X178" s="630"/>
      <c r="Y178" s="630"/>
      <c r="Z178" s="630"/>
      <c r="AA178" s="630"/>
      <c r="AB178" s="629"/>
      <c r="AC178" s="630"/>
      <c r="AD178" s="630"/>
      <c r="AE178" s="630"/>
      <c r="AF178" s="630"/>
      <c r="AG178" s="630"/>
      <c r="AH178" s="630"/>
      <c r="AI178" s="630"/>
      <c r="AJ178" s="630"/>
      <c r="AK178" s="630"/>
      <c r="AL178" s="630"/>
      <c r="AM178" s="630"/>
      <c r="AN178" s="630"/>
      <c r="AO178" s="630"/>
      <c r="AP178" s="630"/>
      <c r="AQ178" s="630"/>
      <c r="AR178" s="630"/>
      <c r="AS178" s="630"/>
      <c r="AT178" s="630"/>
      <c r="AU178" s="630"/>
      <c r="AV178" s="630"/>
      <c r="AW178" s="630"/>
      <c r="AX178" s="630"/>
      <c r="AY178" s="630"/>
      <c r="AZ178" s="630"/>
      <c r="BA178" s="620"/>
    </row>
    <row r="179" spans="1:53" ht="15.75" hidden="1" customHeight="1" x14ac:dyDescent="0.25">
      <c r="A179" s="2611"/>
      <c r="B179" s="105" t="s">
        <v>1115</v>
      </c>
      <c r="C179" s="2598"/>
      <c r="D179" s="2598"/>
      <c r="E179" s="483" t="s">
        <v>699</v>
      </c>
      <c r="F179" s="660" t="s">
        <v>227</v>
      </c>
      <c r="G179" s="663">
        <v>0</v>
      </c>
      <c r="H179" s="663">
        <v>1</v>
      </c>
      <c r="I179" s="883"/>
      <c r="J179" s="1320"/>
      <c r="K179" s="630"/>
      <c r="L179" s="630"/>
      <c r="M179" s="630"/>
      <c r="N179" s="630"/>
      <c r="O179" s="630"/>
      <c r="P179" s="630"/>
      <c r="Q179" s="630"/>
      <c r="R179" s="630"/>
      <c r="S179" s="630"/>
      <c r="T179" s="630"/>
      <c r="U179" s="630"/>
      <c r="V179" s="630"/>
      <c r="W179" s="630"/>
      <c r="X179" s="630"/>
      <c r="Y179" s="630"/>
      <c r="Z179" s="630"/>
      <c r="AA179" s="630"/>
      <c r="AB179" s="629"/>
      <c r="AC179" s="630"/>
      <c r="AD179" s="630"/>
      <c r="AE179" s="630"/>
      <c r="AF179" s="630"/>
      <c r="AG179" s="630"/>
      <c r="AH179" s="630"/>
      <c r="AI179" s="630"/>
      <c r="AJ179" s="630"/>
      <c r="AK179" s="630"/>
      <c r="AL179" s="630"/>
      <c r="AM179" s="630"/>
      <c r="AN179" s="630"/>
      <c r="AO179" s="630"/>
      <c r="AP179" s="630"/>
      <c r="AQ179" s="630"/>
      <c r="AR179" s="630"/>
      <c r="AS179" s="630"/>
      <c r="AT179" s="630"/>
      <c r="AU179" s="630"/>
      <c r="AV179" s="630"/>
      <c r="AW179" s="630"/>
      <c r="AX179" s="630"/>
      <c r="AY179" s="630"/>
      <c r="AZ179" s="630"/>
      <c r="BA179" s="620"/>
    </row>
    <row r="180" spans="1:53" ht="30" hidden="1" customHeight="1" x14ac:dyDescent="0.25">
      <c r="A180" s="2611"/>
      <c r="B180" s="105" t="s">
        <v>1115</v>
      </c>
      <c r="C180" s="2722" t="s">
        <v>1190</v>
      </c>
      <c r="D180" s="2676" t="s">
        <v>1189</v>
      </c>
      <c r="E180" s="483" t="s">
        <v>698</v>
      </c>
      <c r="F180" s="660" t="s">
        <v>51</v>
      </c>
      <c r="G180" s="660">
        <v>0</v>
      </c>
      <c r="H180" s="666">
        <v>1</v>
      </c>
      <c r="I180" s="883">
        <v>0.3</v>
      </c>
      <c r="J180" s="1320"/>
      <c r="K180" s="630"/>
      <c r="L180" s="630"/>
      <c r="M180" s="630"/>
      <c r="N180" s="630"/>
      <c r="O180" s="630"/>
      <c r="P180" s="630"/>
      <c r="Q180" s="630"/>
      <c r="R180" s="630"/>
      <c r="S180" s="630"/>
      <c r="T180" s="630"/>
      <c r="U180" s="630"/>
      <c r="V180" s="630"/>
      <c r="W180" s="630"/>
      <c r="X180" s="630"/>
      <c r="Y180" s="630"/>
      <c r="Z180" s="630"/>
      <c r="AA180" s="630"/>
      <c r="AB180" s="629"/>
      <c r="AC180" s="630"/>
      <c r="AD180" s="630"/>
      <c r="AE180" s="630"/>
      <c r="AF180" s="630"/>
      <c r="AG180" s="630"/>
      <c r="AH180" s="630"/>
      <c r="AI180" s="630"/>
      <c r="AJ180" s="630"/>
      <c r="AK180" s="630"/>
      <c r="AL180" s="630"/>
      <c r="AM180" s="630"/>
      <c r="AN180" s="630"/>
      <c r="AO180" s="630"/>
      <c r="AP180" s="630"/>
      <c r="AQ180" s="630"/>
      <c r="AR180" s="630"/>
      <c r="AS180" s="630"/>
      <c r="AT180" s="630"/>
      <c r="AU180" s="630"/>
      <c r="AV180" s="630"/>
      <c r="AW180" s="630"/>
      <c r="AX180" s="630"/>
      <c r="AY180" s="630"/>
      <c r="AZ180" s="630"/>
      <c r="BA180" s="620"/>
    </row>
    <row r="181" spans="1:53" ht="15.75" hidden="1" customHeight="1" x14ac:dyDescent="0.25">
      <c r="A181" s="2611"/>
      <c r="B181" s="105" t="s">
        <v>1115</v>
      </c>
      <c r="C181" s="2597"/>
      <c r="D181" s="2597"/>
      <c r="E181" s="483" t="s">
        <v>697</v>
      </c>
      <c r="F181" s="660" t="s">
        <v>51</v>
      </c>
      <c r="G181" s="660">
        <v>0</v>
      </c>
      <c r="H181" s="666">
        <v>1</v>
      </c>
      <c r="I181" s="883">
        <v>0.2</v>
      </c>
      <c r="J181" s="1320"/>
      <c r="K181" s="630"/>
      <c r="L181" s="630"/>
      <c r="M181" s="630"/>
      <c r="N181" s="630"/>
      <c r="O181" s="630"/>
      <c r="P181" s="630"/>
      <c r="Q181" s="630"/>
      <c r="R181" s="630"/>
      <c r="S181" s="630"/>
      <c r="T181" s="630"/>
      <c r="U181" s="630"/>
      <c r="V181" s="630"/>
      <c r="W181" s="630"/>
      <c r="X181" s="630"/>
      <c r="Y181" s="630"/>
      <c r="Z181" s="630"/>
      <c r="AA181" s="630"/>
      <c r="AB181" s="629"/>
      <c r="AC181" s="630"/>
      <c r="AD181" s="630"/>
      <c r="AE181" s="630"/>
      <c r="AF181" s="630"/>
      <c r="AG181" s="630"/>
      <c r="AH181" s="630"/>
      <c r="AI181" s="630"/>
      <c r="AJ181" s="630"/>
      <c r="AK181" s="630"/>
      <c r="AL181" s="630"/>
      <c r="AM181" s="630"/>
      <c r="AN181" s="630"/>
      <c r="AO181" s="630"/>
      <c r="AP181" s="630"/>
      <c r="AQ181" s="630"/>
      <c r="AR181" s="630"/>
      <c r="AS181" s="630"/>
      <c r="AT181" s="630"/>
      <c r="AU181" s="630"/>
      <c r="AV181" s="630"/>
      <c r="AW181" s="630"/>
      <c r="AX181" s="630"/>
      <c r="AY181" s="630"/>
      <c r="AZ181" s="630"/>
      <c r="BA181" s="620"/>
    </row>
    <row r="182" spans="1:53" ht="15.75" hidden="1" customHeight="1" x14ac:dyDescent="0.25">
      <c r="A182" s="2611"/>
      <c r="B182" s="105" t="s">
        <v>1115</v>
      </c>
      <c r="C182" s="2598"/>
      <c r="D182" s="2598"/>
      <c r="E182" s="483" t="s">
        <v>696</v>
      </c>
      <c r="F182" s="660" t="s">
        <v>51</v>
      </c>
      <c r="G182" s="660">
        <v>0</v>
      </c>
      <c r="H182" s="666">
        <v>1</v>
      </c>
      <c r="I182" s="883">
        <v>0.3</v>
      </c>
      <c r="J182" s="1320"/>
      <c r="K182" s="630"/>
      <c r="L182" s="630"/>
      <c r="M182" s="630"/>
      <c r="N182" s="630"/>
      <c r="O182" s="630"/>
      <c r="P182" s="630"/>
      <c r="Q182" s="630"/>
      <c r="R182" s="630"/>
      <c r="S182" s="630"/>
      <c r="T182" s="630"/>
      <c r="U182" s="630"/>
      <c r="V182" s="630"/>
      <c r="W182" s="630"/>
      <c r="X182" s="630"/>
      <c r="Y182" s="630"/>
      <c r="Z182" s="630"/>
      <c r="AA182" s="630"/>
      <c r="AB182" s="629"/>
      <c r="AC182" s="630"/>
      <c r="AD182" s="630"/>
      <c r="AE182" s="630"/>
      <c r="AF182" s="630"/>
      <c r="AG182" s="630"/>
      <c r="AH182" s="630"/>
      <c r="AI182" s="630"/>
      <c r="AJ182" s="630"/>
      <c r="AK182" s="630"/>
      <c r="AL182" s="630"/>
      <c r="AM182" s="630"/>
      <c r="AN182" s="630"/>
      <c r="AO182" s="630"/>
      <c r="AP182" s="630"/>
      <c r="AQ182" s="630"/>
      <c r="AR182" s="630"/>
      <c r="AS182" s="630"/>
      <c r="AT182" s="630"/>
      <c r="AU182" s="630"/>
      <c r="AV182" s="630"/>
      <c r="AW182" s="630"/>
      <c r="AX182" s="630"/>
      <c r="AY182" s="630"/>
      <c r="AZ182" s="630"/>
      <c r="BA182" s="620"/>
    </row>
    <row r="183" spans="1:53" ht="15.75" hidden="1" customHeight="1" x14ac:dyDescent="0.25">
      <c r="A183" s="2611"/>
      <c r="B183" s="471" t="s">
        <v>4</v>
      </c>
      <c r="C183" s="880" t="s">
        <v>92</v>
      </c>
      <c r="D183" s="2723" t="s">
        <v>91</v>
      </c>
      <c r="E183" s="872" t="s">
        <v>695</v>
      </c>
      <c r="F183" s="871" t="s">
        <v>14</v>
      </c>
      <c r="G183" s="871">
        <v>172</v>
      </c>
      <c r="H183" s="871">
        <v>656</v>
      </c>
      <c r="I183" s="882">
        <v>56</v>
      </c>
      <c r="J183" s="1164"/>
      <c r="K183" s="630"/>
      <c r="L183" s="630"/>
      <c r="M183" s="630"/>
      <c r="N183" s="630"/>
      <c r="O183" s="630"/>
      <c r="P183" s="630"/>
      <c r="Q183" s="630"/>
      <c r="R183" s="630"/>
      <c r="S183" s="630"/>
      <c r="T183" s="630"/>
      <c r="U183" s="630"/>
      <c r="V183" s="630"/>
      <c r="W183" s="630"/>
      <c r="X183" s="630"/>
      <c r="Y183" s="630"/>
      <c r="Z183" s="630"/>
      <c r="AA183" s="630"/>
      <c r="AB183" s="629"/>
      <c r="AC183" s="630"/>
      <c r="AD183" s="630"/>
      <c r="AE183" s="630"/>
      <c r="AF183" s="630"/>
      <c r="AG183" s="630"/>
      <c r="AH183" s="630"/>
      <c r="AI183" s="630"/>
      <c r="AJ183" s="630"/>
      <c r="AK183" s="630"/>
      <c r="AL183" s="630"/>
      <c r="AM183" s="630"/>
      <c r="AN183" s="630"/>
      <c r="AO183" s="630"/>
      <c r="AP183" s="630"/>
      <c r="AQ183" s="630"/>
      <c r="AR183" s="630"/>
      <c r="AS183" s="630"/>
      <c r="AT183" s="630"/>
      <c r="AU183" s="630"/>
      <c r="AV183" s="630"/>
      <c r="AW183" s="630"/>
      <c r="AX183" s="630"/>
      <c r="AY183" s="630"/>
      <c r="AZ183" s="630"/>
      <c r="BA183" s="620"/>
    </row>
    <row r="184" spans="1:53" ht="15.75" hidden="1" customHeight="1" x14ac:dyDescent="0.25">
      <c r="A184" s="2611"/>
      <c r="B184" s="471" t="s">
        <v>4</v>
      </c>
      <c r="C184" s="880" t="s">
        <v>86</v>
      </c>
      <c r="D184" s="2597"/>
      <c r="E184" s="872" t="s">
        <v>85</v>
      </c>
      <c r="F184" s="871" t="s">
        <v>14</v>
      </c>
      <c r="G184" s="871">
        <v>180</v>
      </c>
      <c r="H184" s="870">
        <v>8938</v>
      </c>
      <c r="I184" s="879">
        <v>0</v>
      </c>
      <c r="J184" s="1164"/>
      <c r="K184" s="630"/>
      <c r="L184" s="630"/>
      <c r="M184" s="630"/>
      <c r="N184" s="630"/>
      <c r="O184" s="630"/>
      <c r="P184" s="630"/>
      <c r="Q184" s="630"/>
      <c r="R184" s="630"/>
      <c r="S184" s="630"/>
      <c r="T184" s="630"/>
      <c r="U184" s="630"/>
      <c r="V184" s="630"/>
      <c r="W184" s="630"/>
      <c r="X184" s="630"/>
      <c r="Y184" s="630"/>
      <c r="Z184" s="630"/>
      <c r="AA184" s="630"/>
      <c r="AB184" s="629"/>
      <c r="AC184" s="630"/>
      <c r="AD184" s="630"/>
      <c r="AE184" s="630"/>
      <c r="AF184" s="630"/>
      <c r="AG184" s="630"/>
      <c r="AH184" s="630"/>
      <c r="AI184" s="630"/>
      <c r="AJ184" s="630"/>
      <c r="AK184" s="630"/>
      <c r="AL184" s="630"/>
      <c r="AM184" s="630"/>
      <c r="AN184" s="630"/>
      <c r="AO184" s="630"/>
      <c r="AP184" s="630"/>
      <c r="AQ184" s="630"/>
      <c r="AR184" s="630"/>
      <c r="AS184" s="630"/>
      <c r="AT184" s="630"/>
      <c r="AU184" s="630"/>
      <c r="AV184" s="630"/>
      <c r="AW184" s="630"/>
      <c r="AX184" s="630"/>
      <c r="AY184" s="630"/>
      <c r="AZ184" s="630"/>
      <c r="BA184" s="620"/>
    </row>
    <row r="185" spans="1:53" ht="15.75" hidden="1" customHeight="1" x14ac:dyDescent="0.25">
      <c r="A185" s="2611"/>
      <c r="B185" s="471" t="s">
        <v>4</v>
      </c>
      <c r="C185" s="878" t="s">
        <v>82</v>
      </c>
      <c r="D185" s="2597"/>
      <c r="E185" s="872" t="s">
        <v>81</v>
      </c>
      <c r="F185" s="871" t="s">
        <v>51</v>
      </c>
      <c r="G185" s="871">
        <v>0</v>
      </c>
      <c r="H185" s="871">
        <v>1</v>
      </c>
      <c r="I185" s="881">
        <v>0.1</v>
      </c>
      <c r="J185" s="1164"/>
      <c r="K185" s="630"/>
      <c r="L185" s="630"/>
      <c r="M185" s="630"/>
      <c r="N185" s="630"/>
      <c r="O185" s="630"/>
      <c r="P185" s="630"/>
      <c r="Q185" s="630"/>
      <c r="R185" s="630"/>
      <c r="S185" s="630"/>
      <c r="T185" s="630"/>
      <c r="U185" s="630"/>
      <c r="V185" s="630"/>
      <c r="W185" s="630"/>
      <c r="X185" s="630"/>
      <c r="Y185" s="630"/>
      <c r="Z185" s="630"/>
      <c r="AA185" s="630"/>
      <c r="AB185" s="629"/>
      <c r="AC185" s="630"/>
      <c r="AD185" s="630"/>
      <c r="AE185" s="630"/>
      <c r="AF185" s="630"/>
      <c r="AG185" s="630"/>
      <c r="AH185" s="630"/>
      <c r="AI185" s="630"/>
      <c r="AJ185" s="630"/>
      <c r="AK185" s="630"/>
      <c r="AL185" s="630"/>
      <c r="AM185" s="630"/>
      <c r="AN185" s="630"/>
      <c r="AO185" s="630"/>
      <c r="AP185" s="630"/>
      <c r="AQ185" s="630"/>
      <c r="AR185" s="630"/>
      <c r="AS185" s="630"/>
      <c r="AT185" s="630"/>
      <c r="AU185" s="630"/>
      <c r="AV185" s="630"/>
      <c r="AW185" s="630"/>
      <c r="AX185" s="630"/>
      <c r="AY185" s="630"/>
      <c r="AZ185" s="630"/>
      <c r="BA185" s="620"/>
    </row>
    <row r="186" spans="1:53" ht="15.75" hidden="1" customHeight="1" x14ac:dyDescent="0.25">
      <c r="A186" s="2611"/>
      <c r="B186" s="471" t="s">
        <v>4</v>
      </c>
      <c r="C186" s="880" t="s">
        <v>77</v>
      </c>
      <c r="D186" s="2597"/>
      <c r="E186" s="877" t="s">
        <v>75</v>
      </c>
      <c r="F186" s="871" t="s">
        <v>103</v>
      </c>
      <c r="G186" s="871">
        <v>0</v>
      </c>
      <c r="H186" s="871">
        <v>167</v>
      </c>
      <c r="I186" s="881">
        <v>0</v>
      </c>
      <c r="J186" s="1164"/>
      <c r="K186" s="630"/>
      <c r="L186" s="630"/>
      <c r="M186" s="630"/>
      <c r="N186" s="630"/>
      <c r="O186" s="630"/>
      <c r="P186" s="630"/>
      <c r="Q186" s="630"/>
      <c r="R186" s="630"/>
      <c r="S186" s="630"/>
      <c r="T186" s="630"/>
      <c r="U186" s="630"/>
      <c r="V186" s="630"/>
      <c r="W186" s="630"/>
      <c r="X186" s="630"/>
      <c r="Y186" s="630"/>
      <c r="Z186" s="630"/>
      <c r="AA186" s="630"/>
      <c r="AB186" s="629"/>
      <c r="AC186" s="630"/>
      <c r="AD186" s="630"/>
      <c r="AE186" s="630"/>
      <c r="AF186" s="630"/>
      <c r="AG186" s="630"/>
      <c r="AH186" s="630"/>
      <c r="AI186" s="630"/>
      <c r="AJ186" s="630"/>
      <c r="AK186" s="630"/>
      <c r="AL186" s="630"/>
      <c r="AM186" s="630"/>
      <c r="AN186" s="630"/>
      <c r="AO186" s="630"/>
      <c r="AP186" s="630"/>
      <c r="AQ186" s="630"/>
      <c r="AR186" s="630"/>
      <c r="AS186" s="630"/>
      <c r="AT186" s="630"/>
      <c r="AU186" s="630"/>
      <c r="AV186" s="630"/>
      <c r="AW186" s="630"/>
      <c r="AX186" s="630"/>
      <c r="AY186" s="630"/>
      <c r="AZ186" s="630"/>
      <c r="BA186" s="620"/>
    </row>
    <row r="187" spans="1:53" ht="15.75" hidden="1" customHeight="1" x14ac:dyDescent="0.25">
      <c r="A187" s="2611"/>
      <c r="B187" s="471" t="s">
        <v>4</v>
      </c>
      <c r="C187" s="880" t="s">
        <v>1188</v>
      </c>
      <c r="D187" s="2597"/>
      <c r="E187" s="880" t="s">
        <v>71</v>
      </c>
      <c r="F187" s="871" t="s">
        <v>70</v>
      </c>
      <c r="G187" s="871">
        <v>0</v>
      </c>
      <c r="H187" s="871">
        <v>1</v>
      </c>
      <c r="I187" s="881" t="s">
        <v>694</v>
      </c>
      <c r="J187" s="1164"/>
      <c r="K187" s="630"/>
      <c r="L187" s="630"/>
      <c r="M187" s="630"/>
      <c r="N187" s="630"/>
      <c r="O187" s="630"/>
      <c r="P187" s="630"/>
      <c r="Q187" s="630"/>
      <c r="R187" s="630"/>
      <c r="S187" s="630"/>
      <c r="T187" s="630"/>
      <c r="U187" s="630"/>
      <c r="V187" s="630"/>
      <c r="W187" s="630"/>
      <c r="X187" s="630"/>
      <c r="Y187" s="630"/>
      <c r="Z187" s="630"/>
      <c r="AA187" s="630"/>
      <c r="AB187" s="629"/>
      <c r="AC187" s="630"/>
      <c r="AD187" s="630"/>
      <c r="AE187" s="630"/>
      <c r="AF187" s="630"/>
      <c r="AG187" s="630"/>
      <c r="AH187" s="630"/>
      <c r="AI187" s="630"/>
      <c r="AJ187" s="630"/>
      <c r="AK187" s="630"/>
      <c r="AL187" s="630"/>
      <c r="AM187" s="630"/>
      <c r="AN187" s="630"/>
      <c r="AO187" s="630"/>
      <c r="AP187" s="630"/>
      <c r="AQ187" s="630"/>
      <c r="AR187" s="630"/>
      <c r="AS187" s="630"/>
      <c r="AT187" s="630"/>
      <c r="AU187" s="630"/>
      <c r="AV187" s="630"/>
      <c r="AW187" s="630"/>
      <c r="AX187" s="630"/>
      <c r="AY187" s="630"/>
      <c r="AZ187" s="630"/>
      <c r="BA187" s="620"/>
    </row>
    <row r="188" spans="1:53" ht="15.75" hidden="1" customHeight="1" x14ac:dyDescent="0.25">
      <c r="A188" s="2611"/>
      <c r="B188" s="471" t="s">
        <v>4</v>
      </c>
      <c r="C188" s="880" t="s">
        <v>65</v>
      </c>
      <c r="D188" s="2597"/>
      <c r="E188" s="880" t="s">
        <v>64</v>
      </c>
      <c r="F188" s="871" t="s">
        <v>63</v>
      </c>
      <c r="G188" s="871">
        <v>0</v>
      </c>
      <c r="H188" s="871">
        <v>11</v>
      </c>
      <c r="I188" s="881">
        <v>0</v>
      </c>
      <c r="J188" s="1164"/>
      <c r="K188" s="630"/>
      <c r="L188" s="630"/>
      <c r="M188" s="630"/>
      <c r="N188" s="630"/>
      <c r="O188" s="630"/>
      <c r="P188" s="630"/>
      <c r="Q188" s="630"/>
      <c r="R188" s="630"/>
      <c r="S188" s="630"/>
      <c r="T188" s="630"/>
      <c r="U188" s="630"/>
      <c r="V188" s="630"/>
      <c r="W188" s="630"/>
      <c r="X188" s="630"/>
      <c r="Y188" s="630"/>
      <c r="Z188" s="630"/>
      <c r="AA188" s="630"/>
      <c r="AB188" s="629"/>
      <c r="AC188" s="630"/>
      <c r="AD188" s="630"/>
      <c r="AE188" s="630"/>
      <c r="AF188" s="630"/>
      <c r="AG188" s="630"/>
      <c r="AH188" s="630"/>
      <c r="AI188" s="630"/>
      <c r="AJ188" s="630"/>
      <c r="AK188" s="630"/>
      <c r="AL188" s="630"/>
      <c r="AM188" s="630"/>
      <c r="AN188" s="630"/>
      <c r="AO188" s="630"/>
      <c r="AP188" s="630"/>
      <c r="AQ188" s="630"/>
      <c r="AR188" s="630"/>
      <c r="AS188" s="630"/>
      <c r="AT188" s="630"/>
      <c r="AU188" s="630"/>
      <c r="AV188" s="630"/>
      <c r="AW188" s="630"/>
      <c r="AX188" s="630"/>
      <c r="AY188" s="630"/>
      <c r="AZ188" s="630"/>
      <c r="BA188" s="620"/>
    </row>
    <row r="189" spans="1:53" ht="15.75" hidden="1" customHeight="1" x14ac:dyDescent="0.25">
      <c r="A189" s="2611"/>
      <c r="B189" s="471" t="s">
        <v>4</v>
      </c>
      <c r="C189" s="880" t="s">
        <v>59</v>
      </c>
      <c r="D189" s="2597"/>
      <c r="E189" s="872" t="s">
        <v>58</v>
      </c>
      <c r="F189" s="871" t="s">
        <v>57</v>
      </c>
      <c r="G189" s="871">
        <v>0</v>
      </c>
      <c r="H189" s="871">
        <v>2</v>
      </c>
      <c r="I189" s="881">
        <v>0</v>
      </c>
      <c r="J189" s="1164"/>
      <c r="K189" s="630"/>
      <c r="L189" s="630"/>
      <c r="M189" s="630"/>
      <c r="N189" s="630"/>
      <c r="O189" s="630"/>
      <c r="P189" s="630"/>
      <c r="Q189" s="630"/>
      <c r="R189" s="630"/>
      <c r="S189" s="630"/>
      <c r="T189" s="630"/>
      <c r="U189" s="630"/>
      <c r="V189" s="630"/>
      <c r="W189" s="630"/>
      <c r="X189" s="630"/>
      <c r="Y189" s="630"/>
      <c r="Z189" s="630"/>
      <c r="AA189" s="630"/>
      <c r="AB189" s="629"/>
      <c r="AC189" s="630"/>
      <c r="AD189" s="630"/>
      <c r="AE189" s="630"/>
      <c r="AF189" s="630"/>
      <c r="AG189" s="630"/>
      <c r="AH189" s="630"/>
      <c r="AI189" s="630"/>
      <c r="AJ189" s="630"/>
      <c r="AK189" s="630"/>
      <c r="AL189" s="630"/>
      <c r="AM189" s="630"/>
      <c r="AN189" s="630"/>
      <c r="AO189" s="630"/>
      <c r="AP189" s="630"/>
      <c r="AQ189" s="630"/>
      <c r="AR189" s="630"/>
      <c r="AS189" s="630"/>
      <c r="AT189" s="630"/>
      <c r="AU189" s="630"/>
      <c r="AV189" s="630"/>
      <c r="AW189" s="630"/>
      <c r="AX189" s="630"/>
      <c r="AY189" s="630"/>
      <c r="AZ189" s="630"/>
      <c r="BA189" s="620"/>
    </row>
    <row r="190" spans="1:53" ht="15.75" hidden="1" customHeight="1" x14ac:dyDescent="0.25">
      <c r="A190" s="2611"/>
      <c r="B190" s="471" t="s">
        <v>4</v>
      </c>
      <c r="C190" s="880" t="s">
        <v>53</v>
      </c>
      <c r="D190" s="2597"/>
      <c r="E190" s="872" t="s">
        <v>52</v>
      </c>
      <c r="F190" s="871" t="s">
        <v>51</v>
      </c>
      <c r="G190" s="871">
        <v>0</v>
      </c>
      <c r="H190" s="871">
        <v>100</v>
      </c>
      <c r="I190" s="879" t="s">
        <v>694</v>
      </c>
      <c r="J190" s="1164"/>
      <c r="K190" s="630"/>
      <c r="L190" s="630"/>
      <c r="M190" s="630"/>
      <c r="N190" s="630"/>
      <c r="O190" s="630"/>
      <c r="P190" s="630"/>
      <c r="Q190" s="630"/>
      <c r="R190" s="630"/>
      <c r="S190" s="630"/>
      <c r="T190" s="630"/>
      <c r="U190" s="630"/>
      <c r="V190" s="630"/>
      <c r="W190" s="630"/>
      <c r="X190" s="630"/>
      <c r="Y190" s="630"/>
      <c r="Z190" s="630"/>
      <c r="AA190" s="630"/>
      <c r="AB190" s="629"/>
      <c r="AC190" s="630"/>
      <c r="AD190" s="630"/>
      <c r="AE190" s="630"/>
      <c r="AF190" s="630"/>
      <c r="AG190" s="630"/>
      <c r="AH190" s="630"/>
      <c r="AI190" s="630"/>
      <c r="AJ190" s="630"/>
      <c r="AK190" s="630"/>
      <c r="AL190" s="630"/>
      <c r="AM190" s="630"/>
      <c r="AN190" s="630"/>
      <c r="AO190" s="630"/>
      <c r="AP190" s="630"/>
      <c r="AQ190" s="630"/>
      <c r="AR190" s="630"/>
      <c r="AS190" s="630"/>
      <c r="AT190" s="630"/>
      <c r="AU190" s="630"/>
      <c r="AV190" s="630"/>
      <c r="AW190" s="630"/>
      <c r="AX190" s="630"/>
      <c r="AY190" s="630"/>
      <c r="AZ190" s="630"/>
      <c r="BA190" s="620"/>
    </row>
    <row r="191" spans="1:53" ht="15.75" hidden="1" customHeight="1" x14ac:dyDescent="0.25">
      <c r="A191" s="2611"/>
      <c r="B191" s="471" t="s">
        <v>4</v>
      </c>
      <c r="C191" s="878" t="s">
        <v>47</v>
      </c>
      <c r="D191" s="2598"/>
      <c r="E191" s="876" t="s">
        <v>46</v>
      </c>
      <c r="F191" s="871" t="s">
        <v>14</v>
      </c>
      <c r="G191" s="871">
        <v>642</v>
      </c>
      <c r="H191" s="870">
        <v>5356</v>
      </c>
      <c r="I191" s="873">
        <v>0</v>
      </c>
      <c r="J191" s="1164"/>
      <c r="K191" s="630"/>
      <c r="L191" s="630"/>
      <c r="M191" s="630"/>
      <c r="N191" s="630"/>
      <c r="O191" s="630"/>
      <c r="P191" s="630"/>
      <c r="Q191" s="630"/>
      <c r="R191" s="630"/>
      <c r="S191" s="630"/>
      <c r="T191" s="630"/>
      <c r="U191" s="630"/>
      <c r="V191" s="630"/>
      <c r="W191" s="630"/>
      <c r="X191" s="630"/>
      <c r="Y191" s="630"/>
      <c r="Z191" s="630"/>
      <c r="AA191" s="630"/>
      <c r="AB191" s="629"/>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20"/>
    </row>
    <row r="192" spans="1:53" ht="15.75" hidden="1" customHeight="1" x14ac:dyDescent="0.25">
      <c r="A192" s="2611"/>
      <c r="B192" s="471" t="s">
        <v>4</v>
      </c>
      <c r="C192" s="872" t="s">
        <v>42</v>
      </c>
      <c r="D192" s="2724" t="s">
        <v>41</v>
      </c>
      <c r="E192" s="872" t="s">
        <v>34</v>
      </c>
      <c r="F192" s="871" t="s">
        <v>14</v>
      </c>
      <c r="G192" s="871">
        <v>0</v>
      </c>
      <c r="H192" s="870">
        <v>2000</v>
      </c>
      <c r="I192" s="873">
        <v>0</v>
      </c>
      <c r="J192" s="1164"/>
      <c r="K192" s="630"/>
      <c r="L192" s="630"/>
      <c r="M192" s="630"/>
      <c r="N192" s="630"/>
      <c r="O192" s="630"/>
      <c r="P192" s="630"/>
      <c r="Q192" s="630"/>
      <c r="R192" s="630"/>
      <c r="S192" s="630"/>
      <c r="T192" s="630"/>
      <c r="U192" s="630"/>
      <c r="V192" s="630"/>
      <c r="W192" s="630"/>
      <c r="X192" s="630"/>
      <c r="Y192" s="630"/>
      <c r="Z192" s="630"/>
      <c r="AA192" s="630"/>
      <c r="AB192" s="629"/>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20"/>
    </row>
    <row r="193" spans="1:53" ht="15.75" hidden="1" customHeight="1" x14ac:dyDescent="0.25">
      <c r="A193" s="2611"/>
      <c r="B193" s="471" t="s">
        <v>4</v>
      </c>
      <c r="C193" s="872" t="s">
        <v>37</v>
      </c>
      <c r="D193" s="2597"/>
      <c r="E193" s="872" t="s">
        <v>34</v>
      </c>
      <c r="F193" s="876" t="s">
        <v>33</v>
      </c>
      <c r="G193" s="875">
        <v>0</v>
      </c>
      <c r="H193" s="874">
        <v>200</v>
      </c>
      <c r="I193" s="873">
        <v>0</v>
      </c>
      <c r="J193" s="1164"/>
      <c r="K193" s="630"/>
      <c r="L193" s="630"/>
      <c r="M193" s="630"/>
      <c r="N193" s="630"/>
      <c r="O193" s="630"/>
      <c r="P193" s="630"/>
      <c r="Q193" s="630"/>
      <c r="R193" s="630"/>
      <c r="S193" s="630"/>
      <c r="T193" s="630"/>
      <c r="U193" s="630"/>
      <c r="V193" s="630"/>
      <c r="W193" s="630"/>
      <c r="X193" s="630"/>
      <c r="Y193" s="630"/>
      <c r="Z193" s="630"/>
      <c r="AA193" s="630"/>
      <c r="AB193" s="629"/>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20"/>
    </row>
    <row r="194" spans="1:53" ht="15.75" hidden="1" customHeight="1" x14ac:dyDescent="0.25">
      <c r="A194" s="2611"/>
      <c r="B194" s="471" t="s">
        <v>4</v>
      </c>
      <c r="C194" s="872" t="s">
        <v>31</v>
      </c>
      <c r="D194" s="2597"/>
      <c r="E194" s="872" t="s">
        <v>34</v>
      </c>
      <c r="F194" s="876" t="s">
        <v>33</v>
      </c>
      <c r="G194" s="875">
        <v>0</v>
      </c>
      <c r="H194" s="874">
        <v>400</v>
      </c>
      <c r="I194" s="873">
        <v>0</v>
      </c>
      <c r="J194" s="1164"/>
      <c r="K194" s="630"/>
      <c r="L194" s="630"/>
      <c r="M194" s="630"/>
      <c r="N194" s="630"/>
      <c r="O194" s="630"/>
      <c r="P194" s="630"/>
      <c r="Q194" s="630"/>
      <c r="R194" s="630"/>
      <c r="S194" s="630"/>
      <c r="T194" s="630"/>
      <c r="U194" s="630"/>
      <c r="V194" s="630"/>
      <c r="W194" s="630"/>
      <c r="X194" s="630"/>
      <c r="Y194" s="630"/>
      <c r="Z194" s="630"/>
      <c r="AA194" s="630"/>
      <c r="AB194" s="629"/>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20"/>
    </row>
    <row r="195" spans="1:53" ht="15.75" hidden="1" customHeight="1" x14ac:dyDescent="0.25">
      <c r="A195" s="2611"/>
      <c r="B195" s="471" t="s">
        <v>4</v>
      </c>
      <c r="C195" s="872" t="s">
        <v>1187</v>
      </c>
      <c r="D195" s="2597"/>
      <c r="E195" s="872" t="s">
        <v>27</v>
      </c>
      <c r="F195" s="876" t="s">
        <v>33</v>
      </c>
      <c r="G195" s="875">
        <v>38</v>
      </c>
      <c r="H195" s="875">
        <v>175</v>
      </c>
      <c r="I195" s="873">
        <v>5</v>
      </c>
      <c r="J195" s="1164"/>
      <c r="K195" s="630"/>
      <c r="L195" s="630"/>
      <c r="M195" s="630"/>
      <c r="N195" s="630"/>
      <c r="O195" s="630"/>
      <c r="P195" s="630"/>
      <c r="Q195" s="630"/>
      <c r="R195" s="630"/>
      <c r="S195" s="630"/>
      <c r="T195" s="630"/>
      <c r="U195" s="630"/>
      <c r="V195" s="630"/>
      <c r="W195" s="630"/>
      <c r="X195" s="630"/>
      <c r="Y195" s="630"/>
      <c r="Z195" s="630"/>
      <c r="AA195" s="630"/>
      <c r="AB195" s="629"/>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20"/>
    </row>
    <row r="196" spans="1:53" ht="15.75" hidden="1" customHeight="1" x14ac:dyDescent="0.25">
      <c r="A196" s="2611"/>
      <c r="B196" s="471" t="s">
        <v>4</v>
      </c>
      <c r="C196" s="872" t="s">
        <v>25</v>
      </c>
      <c r="D196" s="2598"/>
      <c r="E196" s="872" t="s">
        <v>23</v>
      </c>
      <c r="F196" s="876" t="s">
        <v>24</v>
      </c>
      <c r="G196" s="875">
        <v>842</v>
      </c>
      <c r="H196" s="874">
        <f>1155+1644</f>
        <v>2799</v>
      </c>
      <c r="I196" s="873">
        <v>800</v>
      </c>
      <c r="J196" s="1164"/>
      <c r="K196" s="630"/>
      <c r="L196" s="630"/>
      <c r="M196" s="630"/>
      <c r="N196" s="630"/>
      <c r="O196" s="630"/>
      <c r="P196" s="630"/>
      <c r="Q196" s="630"/>
      <c r="R196" s="630"/>
      <c r="S196" s="630"/>
      <c r="T196" s="630"/>
      <c r="U196" s="630"/>
      <c r="V196" s="630"/>
      <c r="W196" s="630"/>
      <c r="X196" s="630"/>
      <c r="Y196" s="630"/>
      <c r="Z196" s="630"/>
      <c r="AA196" s="630"/>
      <c r="AB196" s="629"/>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20"/>
    </row>
    <row r="197" spans="1:53" ht="15.75" hidden="1" customHeight="1" x14ac:dyDescent="0.25">
      <c r="A197" s="2611"/>
      <c r="B197" s="471" t="s">
        <v>4</v>
      </c>
      <c r="C197" s="2744" t="s">
        <v>20</v>
      </c>
      <c r="D197" s="2724" t="s">
        <v>19</v>
      </c>
      <c r="E197" s="872" t="s">
        <v>18</v>
      </c>
      <c r="F197" s="877" t="s">
        <v>14</v>
      </c>
      <c r="G197" s="871">
        <v>259</v>
      </c>
      <c r="H197" s="871">
        <v>607</v>
      </c>
      <c r="I197" s="873">
        <v>15</v>
      </c>
      <c r="J197" s="1164"/>
      <c r="K197" s="630"/>
      <c r="L197" s="630"/>
      <c r="M197" s="630"/>
      <c r="N197" s="630"/>
      <c r="O197" s="630"/>
      <c r="P197" s="630"/>
      <c r="Q197" s="630"/>
      <c r="R197" s="630"/>
      <c r="S197" s="630"/>
      <c r="T197" s="630"/>
      <c r="U197" s="630"/>
      <c r="V197" s="630"/>
      <c r="W197" s="630"/>
      <c r="X197" s="630"/>
      <c r="Y197" s="630"/>
      <c r="Z197" s="630"/>
      <c r="AA197" s="630"/>
      <c r="AB197" s="629"/>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20"/>
    </row>
    <row r="198" spans="1:53" ht="15.75" hidden="1" customHeight="1" x14ac:dyDescent="0.25">
      <c r="A198" s="2611"/>
      <c r="B198" s="471" t="s">
        <v>4</v>
      </c>
      <c r="C198" s="2598"/>
      <c r="D198" s="2597"/>
      <c r="E198" s="872" t="s">
        <v>16</v>
      </c>
      <c r="F198" s="872" t="s">
        <v>693</v>
      </c>
      <c r="G198" s="876">
        <v>0</v>
      </c>
      <c r="H198" s="876">
        <v>1</v>
      </c>
      <c r="I198" s="873">
        <f>0/366</f>
        <v>0</v>
      </c>
      <c r="J198" s="1164"/>
      <c r="K198" s="630"/>
      <c r="L198" s="630"/>
      <c r="M198" s="630"/>
      <c r="N198" s="630"/>
      <c r="O198" s="630"/>
      <c r="P198" s="630"/>
      <c r="Q198" s="630"/>
      <c r="R198" s="630"/>
      <c r="S198" s="630"/>
      <c r="T198" s="630"/>
      <c r="U198" s="630"/>
      <c r="V198" s="630"/>
      <c r="W198" s="630"/>
      <c r="X198" s="630"/>
      <c r="Y198" s="630"/>
      <c r="Z198" s="630"/>
      <c r="AA198" s="630"/>
      <c r="AB198" s="629"/>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20"/>
    </row>
    <row r="199" spans="1:53" ht="15.75" hidden="1" customHeight="1" x14ac:dyDescent="0.25">
      <c r="A199" s="2611"/>
      <c r="B199" s="471" t="s">
        <v>4</v>
      </c>
      <c r="C199" s="872" t="s">
        <v>15</v>
      </c>
      <c r="D199" s="2597"/>
      <c r="E199" s="872" t="s">
        <v>13</v>
      </c>
      <c r="F199" s="871" t="s">
        <v>14</v>
      </c>
      <c r="G199" s="871">
        <v>0</v>
      </c>
      <c r="H199" s="871">
        <v>20</v>
      </c>
      <c r="I199" s="873"/>
      <c r="J199" s="1164"/>
      <c r="K199" s="630"/>
      <c r="L199" s="630"/>
      <c r="M199" s="630"/>
      <c r="N199" s="630"/>
      <c r="O199" s="630"/>
      <c r="P199" s="630"/>
      <c r="Q199" s="630"/>
      <c r="R199" s="630"/>
      <c r="S199" s="630"/>
      <c r="T199" s="630"/>
      <c r="U199" s="630"/>
      <c r="V199" s="630"/>
      <c r="W199" s="630"/>
      <c r="X199" s="630"/>
      <c r="Y199" s="630"/>
      <c r="Z199" s="630"/>
      <c r="AA199" s="630"/>
      <c r="AB199" s="629"/>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20"/>
    </row>
    <row r="200" spans="1:53" ht="15.75" hidden="1" customHeight="1" x14ac:dyDescent="0.25">
      <c r="A200" s="2611"/>
      <c r="B200" s="471" t="s">
        <v>4</v>
      </c>
      <c r="C200" s="872" t="s">
        <v>1186</v>
      </c>
      <c r="D200" s="2598"/>
      <c r="E200" s="872" t="s">
        <v>10</v>
      </c>
      <c r="F200" s="876" t="s">
        <v>11</v>
      </c>
      <c r="G200" s="875">
        <v>108</v>
      </c>
      <c r="H200" s="874">
        <v>300</v>
      </c>
      <c r="I200" s="873">
        <v>0</v>
      </c>
      <c r="J200" s="1164"/>
      <c r="K200" s="630"/>
      <c r="L200" s="630"/>
      <c r="M200" s="630"/>
      <c r="N200" s="630"/>
      <c r="O200" s="630"/>
      <c r="P200" s="630"/>
      <c r="Q200" s="630"/>
      <c r="R200" s="630"/>
      <c r="S200" s="630"/>
      <c r="T200" s="630"/>
      <c r="U200" s="630"/>
      <c r="V200" s="630"/>
      <c r="W200" s="630"/>
      <c r="X200" s="630"/>
      <c r="Y200" s="630"/>
      <c r="Z200" s="630"/>
      <c r="AA200" s="630"/>
      <c r="AB200" s="629"/>
      <c r="AC200" s="630"/>
      <c r="AD200" s="630"/>
      <c r="AE200" s="630"/>
      <c r="AF200" s="630"/>
      <c r="AG200" s="630"/>
      <c r="AH200" s="630"/>
      <c r="AI200" s="630"/>
      <c r="AJ200" s="630"/>
      <c r="AK200" s="630"/>
      <c r="AL200" s="630"/>
      <c r="AM200" s="630"/>
      <c r="AN200" s="630"/>
      <c r="AO200" s="630"/>
      <c r="AP200" s="630"/>
      <c r="AQ200" s="630"/>
      <c r="AR200" s="630"/>
      <c r="AS200" s="630"/>
      <c r="AT200" s="630"/>
      <c r="AU200" s="630"/>
      <c r="AV200" s="630"/>
      <c r="AW200" s="630"/>
      <c r="AX200" s="630"/>
      <c r="AY200" s="630"/>
      <c r="AZ200" s="630"/>
      <c r="BA200" s="620"/>
    </row>
    <row r="201" spans="1:53" ht="15.75" hidden="1" customHeight="1" x14ac:dyDescent="0.25">
      <c r="A201" s="2611"/>
      <c r="B201" s="471" t="s">
        <v>4</v>
      </c>
      <c r="C201" s="2730" t="s">
        <v>8</v>
      </c>
      <c r="D201" s="2730" t="s">
        <v>7</v>
      </c>
      <c r="E201" s="872" t="s">
        <v>5</v>
      </c>
      <c r="F201" s="871" t="s">
        <v>6</v>
      </c>
      <c r="G201" s="870">
        <v>6000</v>
      </c>
      <c r="H201" s="870">
        <v>15000</v>
      </c>
      <c r="I201" s="869">
        <v>1000</v>
      </c>
      <c r="J201" s="1164"/>
      <c r="K201" s="630"/>
      <c r="L201" s="630"/>
      <c r="M201" s="630"/>
      <c r="N201" s="630"/>
      <c r="O201" s="630"/>
      <c r="P201" s="630"/>
      <c r="Q201" s="630"/>
      <c r="R201" s="630"/>
      <c r="S201" s="630"/>
      <c r="T201" s="630"/>
      <c r="U201" s="630"/>
      <c r="V201" s="630"/>
      <c r="W201" s="630"/>
      <c r="X201" s="630"/>
      <c r="Y201" s="630"/>
      <c r="Z201" s="630"/>
      <c r="AA201" s="630"/>
      <c r="AB201" s="629"/>
      <c r="AC201" s="630"/>
      <c r="AD201" s="630"/>
      <c r="AE201" s="630"/>
      <c r="AF201" s="630"/>
      <c r="AG201" s="630"/>
      <c r="AH201" s="630"/>
      <c r="AI201" s="630"/>
      <c r="AJ201" s="630"/>
      <c r="AK201" s="630"/>
      <c r="AL201" s="630"/>
      <c r="AM201" s="630"/>
      <c r="AN201" s="630"/>
      <c r="AO201" s="630"/>
      <c r="AP201" s="630"/>
      <c r="AQ201" s="630"/>
      <c r="AR201" s="630"/>
      <c r="AS201" s="630"/>
      <c r="AT201" s="630"/>
      <c r="AU201" s="630"/>
      <c r="AV201" s="630"/>
      <c r="AW201" s="630"/>
      <c r="AX201" s="630"/>
      <c r="AY201" s="630"/>
      <c r="AZ201" s="630"/>
      <c r="BA201" s="620"/>
    </row>
    <row r="202" spans="1:53" ht="15.75" hidden="1" customHeight="1" x14ac:dyDescent="0.25">
      <c r="A202" s="2611"/>
      <c r="B202" s="471" t="s">
        <v>4</v>
      </c>
      <c r="C202" s="2597"/>
      <c r="D202" s="2597"/>
      <c r="E202" s="868" t="s">
        <v>2</v>
      </c>
      <c r="F202" s="867" t="s">
        <v>3</v>
      </c>
      <c r="G202" s="867">
        <v>0</v>
      </c>
      <c r="H202" s="867">
        <v>80</v>
      </c>
      <c r="I202" s="866">
        <v>5</v>
      </c>
      <c r="J202" s="1164"/>
      <c r="K202" s="630"/>
      <c r="L202" s="630"/>
      <c r="M202" s="630"/>
      <c r="N202" s="630"/>
      <c r="O202" s="630"/>
      <c r="P202" s="630"/>
      <c r="Q202" s="630"/>
      <c r="R202" s="630"/>
      <c r="S202" s="630"/>
      <c r="T202" s="630"/>
      <c r="U202" s="630"/>
      <c r="V202" s="630"/>
      <c r="W202" s="630"/>
      <c r="X202" s="630"/>
      <c r="Y202" s="630"/>
      <c r="Z202" s="630"/>
      <c r="AA202" s="630"/>
      <c r="AB202" s="629"/>
      <c r="AC202" s="630"/>
      <c r="AD202" s="630"/>
      <c r="AE202" s="630"/>
      <c r="AF202" s="630"/>
      <c r="AG202" s="630"/>
      <c r="AH202" s="630"/>
      <c r="AI202" s="630"/>
      <c r="AJ202" s="630"/>
      <c r="AK202" s="630"/>
      <c r="AL202" s="630"/>
      <c r="AM202" s="630"/>
      <c r="AN202" s="630"/>
      <c r="AO202" s="630"/>
      <c r="AP202" s="630"/>
      <c r="AQ202" s="630"/>
      <c r="AR202" s="630"/>
      <c r="AS202" s="630"/>
      <c r="AT202" s="630"/>
      <c r="AU202" s="630"/>
      <c r="AV202" s="630"/>
      <c r="AW202" s="630"/>
      <c r="AX202" s="630"/>
      <c r="AY202" s="630"/>
      <c r="AZ202" s="630"/>
      <c r="BA202" s="620"/>
    </row>
    <row r="203" spans="1:53" ht="15.75" hidden="1" customHeight="1" x14ac:dyDescent="0.25">
      <c r="A203" s="2611"/>
      <c r="B203" s="476" t="s">
        <v>1177</v>
      </c>
      <c r="C203" s="2731" t="s">
        <v>1185</v>
      </c>
      <c r="D203" s="865" t="s">
        <v>1184</v>
      </c>
      <c r="E203" s="858" t="s">
        <v>692</v>
      </c>
      <c r="F203" s="863" t="s">
        <v>691</v>
      </c>
      <c r="G203" s="863" t="s">
        <v>124</v>
      </c>
      <c r="H203" s="863">
        <v>9</v>
      </c>
      <c r="I203" s="855">
        <v>1</v>
      </c>
      <c r="J203" s="1159"/>
      <c r="K203" s="630"/>
      <c r="L203" s="630"/>
      <c r="M203" s="630"/>
      <c r="N203" s="630"/>
      <c r="O203" s="630"/>
      <c r="P203" s="630"/>
      <c r="Q203" s="630"/>
      <c r="R203" s="630"/>
      <c r="S203" s="630"/>
      <c r="T203" s="630"/>
      <c r="U203" s="630"/>
      <c r="V203" s="630"/>
      <c r="W203" s="630"/>
      <c r="X203" s="630"/>
      <c r="Y203" s="630"/>
      <c r="Z203" s="630"/>
      <c r="AA203" s="630"/>
      <c r="AB203" s="629"/>
      <c r="AC203" s="630"/>
      <c r="AD203" s="630"/>
      <c r="AE203" s="630"/>
      <c r="AF203" s="630"/>
      <c r="AG203" s="630"/>
      <c r="AH203" s="630"/>
      <c r="AI203" s="630"/>
      <c r="AJ203" s="630"/>
      <c r="AK203" s="630"/>
      <c r="AL203" s="630"/>
      <c r="AM203" s="630"/>
      <c r="AN203" s="630"/>
      <c r="AO203" s="630"/>
      <c r="AP203" s="630"/>
      <c r="AQ203" s="630"/>
      <c r="AR203" s="630"/>
      <c r="AS203" s="630"/>
      <c r="AT203" s="630"/>
      <c r="AU203" s="630"/>
      <c r="AV203" s="630"/>
      <c r="AW203" s="630"/>
      <c r="AX203" s="630"/>
      <c r="AY203" s="630"/>
      <c r="AZ203" s="630"/>
      <c r="BA203" s="620"/>
    </row>
    <row r="204" spans="1:53" ht="15.75" hidden="1" customHeight="1" x14ac:dyDescent="0.25">
      <c r="A204" s="2611"/>
      <c r="B204" s="476" t="s">
        <v>1177</v>
      </c>
      <c r="C204" s="2597"/>
      <c r="D204" s="2732" t="s">
        <v>1183</v>
      </c>
      <c r="E204" s="858" t="s">
        <v>690</v>
      </c>
      <c r="F204" s="857" t="s">
        <v>129</v>
      </c>
      <c r="G204" s="857" t="s">
        <v>124</v>
      </c>
      <c r="H204" s="861">
        <v>1</v>
      </c>
      <c r="I204" s="860">
        <v>0.1</v>
      </c>
      <c r="J204" s="1159"/>
      <c r="K204" s="630"/>
      <c r="L204" s="630"/>
      <c r="M204" s="630"/>
      <c r="N204" s="630"/>
      <c r="O204" s="630"/>
      <c r="P204" s="630"/>
      <c r="Q204" s="630"/>
      <c r="R204" s="630"/>
      <c r="S204" s="630"/>
      <c r="T204" s="630"/>
      <c r="U204" s="630"/>
      <c r="V204" s="630"/>
      <c r="W204" s="630"/>
      <c r="X204" s="630"/>
      <c r="Y204" s="630"/>
      <c r="Z204" s="630"/>
      <c r="AA204" s="630"/>
      <c r="AB204" s="629"/>
      <c r="AC204" s="630"/>
      <c r="AD204" s="630"/>
      <c r="AE204" s="630"/>
      <c r="AF204" s="630"/>
      <c r="AG204" s="630"/>
      <c r="AH204" s="630"/>
      <c r="AI204" s="630"/>
      <c r="AJ204" s="630"/>
      <c r="AK204" s="630"/>
      <c r="AL204" s="630"/>
      <c r="AM204" s="630"/>
      <c r="AN204" s="630"/>
      <c r="AO204" s="630"/>
      <c r="AP204" s="630"/>
      <c r="AQ204" s="630"/>
      <c r="AR204" s="630"/>
      <c r="AS204" s="630"/>
      <c r="AT204" s="630"/>
      <c r="AU204" s="630"/>
      <c r="AV204" s="630"/>
      <c r="AW204" s="630"/>
      <c r="AX204" s="630"/>
      <c r="AY204" s="630"/>
      <c r="AZ204" s="630"/>
      <c r="BA204" s="620"/>
    </row>
    <row r="205" spans="1:53" ht="15.75" hidden="1" customHeight="1" x14ac:dyDescent="0.25">
      <c r="A205" s="2611"/>
      <c r="B205" s="476" t="s">
        <v>1177</v>
      </c>
      <c r="C205" s="2598"/>
      <c r="D205" s="2598"/>
      <c r="E205" s="858" t="s">
        <v>689</v>
      </c>
      <c r="F205" s="857" t="s">
        <v>688</v>
      </c>
      <c r="G205" s="857" t="s">
        <v>124</v>
      </c>
      <c r="H205" s="857">
        <v>4000</v>
      </c>
      <c r="I205" s="855">
        <v>500</v>
      </c>
      <c r="J205" s="1159"/>
      <c r="K205" s="630"/>
      <c r="L205" s="630"/>
      <c r="M205" s="630"/>
      <c r="N205" s="630"/>
      <c r="O205" s="630"/>
      <c r="P205" s="630"/>
      <c r="Q205" s="630"/>
      <c r="R205" s="630"/>
      <c r="S205" s="630"/>
      <c r="T205" s="630"/>
      <c r="U205" s="630"/>
      <c r="V205" s="630"/>
      <c r="W205" s="630"/>
      <c r="X205" s="630"/>
      <c r="Y205" s="630"/>
      <c r="Z205" s="630"/>
      <c r="AA205" s="630"/>
      <c r="AB205" s="629"/>
      <c r="AC205" s="630"/>
      <c r="AD205" s="630"/>
      <c r="AE205" s="630"/>
      <c r="AF205" s="630"/>
      <c r="AG205" s="630"/>
      <c r="AH205" s="630"/>
      <c r="AI205" s="630"/>
      <c r="AJ205" s="630"/>
      <c r="AK205" s="630"/>
      <c r="AL205" s="630"/>
      <c r="AM205" s="630"/>
      <c r="AN205" s="630"/>
      <c r="AO205" s="630"/>
      <c r="AP205" s="630"/>
      <c r="AQ205" s="630"/>
      <c r="AR205" s="630"/>
      <c r="AS205" s="630"/>
      <c r="AT205" s="630"/>
      <c r="AU205" s="630"/>
      <c r="AV205" s="630"/>
      <c r="AW205" s="630"/>
      <c r="AX205" s="630"/>
      <c r="AY205" s="630"/>
      <c r="AZ205" s="630"/>
      <c r="BA205" s="620"/>
    </row>
    <row r="206" spans="1:53" ht="15.75" hidden="1" customHeight="1" x14ac:dyDescent="0.25">
      <c r="A206" s="2611"/>
      <c r="B206" s="476" t="s">
        <v>1177</v>
      </c>
      <c r="C206" s="858" t="s">
        <v>1182</v>
      </c>
      <c r="D206" s="858" t="s">
        <v>1181</v>
      </c>
      <c r="E206" s="858" t="s">
        <v>687</v>
      </c>
      <c r="F206" s="863" t="s">
        <v>686</v>
      </c>
      <c r="G206" s="863" t="s">
        <v>124</v>
      </c>
      <c r="H206" s="863">
        <v>1000</v>
      </c>
      <c r="I206" s="855"/>
      <c r="J206" s="1159"/>
      <c r="K206" s="630"/>
      <c r="L206" s="630"/>
      <c r="M206" s="630"/>
      <c r="N206" s="630"/>
      <c r="O206" s="630"/>
      <c r="P206" s="630"/>
      <c r="Q206" s="630"/>
      <c r="R206" s="630"/>
      <c r="S206" s="630"/>
      <c r="T206" s="630"/>
      <c r="U206" s="630"/>
      <c r="V206" s="630"/>
      <c r="W206" s="630"/>
      <c r="X206" s="630"/>
      <c r="Y206" s="630"/>
      <c r="Z206" s="630"/>
      <c r="AA206" s="630"/>
      <c r="AB206" s="629"/>
      <c r="AC206" s="630"/>
      <c r="AD206" s="630"/>
      <c r="AE206" s="630"/>
      <c r="AF206" s="630"/>
      <c r="AG206" s="630"/>
      <c r="AH206" s="630"/>
      <c r="AI206" s="630"/>
      <c r="AJ206" s="630"/>
      <c r="AK206" s="630"/>
      <c r="AL206" s="630"/>
      <c r="AM206" s="630"/>
      <c r="AN206" s="630"/>
      <c r="AO206" s="630"/>
      <c r="AP206" s="630"/>
      <c r="AQ206" s="630"/>
      <c r="AR206" s="630"/>
      <c r="AS206" s="630"/>
      <c r="AT206" s="630"/>
      <c r="AU206" s="630"/>
      <c r="AV206" s="630"/>
      <c r="AW206" s="630"/>
      <c r="AX206" s="630"/>
      <c r="AY206" s="630"/>
      <c r="AZ206" s="630"/>
      <c r="BA206" s="620"/>
    </row>
    <row r="207" spans="1:53" ht="15.75" hidden="1" customHeight="1" x14ac:dyDescent="0.25">
      <c r="A207" s="2611"/>
      <c r="B207" s="476" t="s">
        <v>1177</v>
      </c>
      <c r="C207" s="857" t="s">
        <v>1180</v>
      </c>
      <c r="D207" s="2733" t="s">
        <v>1179</v>
      </c>
      <c r="E207" s="858" t="s">
        <v>685</v>
      </c>
      <c r="F207" s="863" t="s">
        <v>675</v>
      </c>
      <c r="G207" s="863" t="s">
        <v>124</v>
      </c>
      <c r="H207" s="863">
        <v>500</v>
      </c>
      <c r="I207" s="855">
        <v>125</v>
      </c>
      <c r="J207" s="1159"/>
      <c r="K207" s="630"/>
      <c r="L207" s="630"/>
      <c r="M207" s="630"/>
      <c r="N207" s="630"/>
      <c r="O207" s="630"/>
      <c r="P207" s="630"/>
      <c r="Q207" s="630"/>
      <c r="R207" s="630"/>
      <c r="S207" s="630"/>
      <c r="T207" s="630"/>
      <c r="U207" s="630"/>
      <c r="V207" s="630"/>
      <c r="W207" s="630"/>
      <c r="X207" s="630"/>
      <c r="Y207" s="630"/>
      <c r="Z207" s="630"/>
      <c r="AA207" s="630"/>
      <c r="AB207" s="629"/>
      <c r="AC207" s="630"/>
      <c r="AD207" s="630"/>
      <c r="AE207" s="630"/>
      <c r="AF207" s="630"/>
      <c r="AG207" s="630"/>
      <c r="AH207" s="630"/>
      <c r="AI207" s="630"/>
      <c r="AJ207" s="630"/>
      <c r="AK207" s="630"/>
      <c r="AL207" s="630"/>
      <c r="AM207" s="630"/>
      <c r="AN207" s="630"/>
      <c r="AO207" s="630"/>
      <c r="AP207" s="630"/>
      <c r="AQ207" s="630"/>
      <c r="AR207" s="630"/>
      <c r="AS207" s="630"/>
      <c r="AT207" s="630"/>
      <c r="AU207" s="630"/>
      <c r="AV207" s="630"/>
      <c r="AW207" s="630"/>
      <c r="AX207" s="630"/>
      <c r="AY207" s="630"/>
      <c r="AZ207" s="630"/>
      <c r="BA207" s="620"/>
    </row>
    <row r="208" spans="1:53" ht="15.75" hidden="1" customHeight="1" x14ac:dyDescent="0.25">
      <c r="A208" s="2611"/>
      <c r="B208" s="476" t="s">
        <v>1177</v>
      </c>
      <c r="C208" s="2731" t="s">
        <v>1178</v>
      </c>
      <c r="D208" s="2597"/>
      <c r="E208" s="858" t="s">
        <v>684</v>
      </c>
      <c r="F208" s="863" t="s">
        <v>683</v>
      </c>
      <c r="G208" s="863">
        <v>0</v>
      </c>
      <c r="H208" s="863">
        <v>1</v>
      </c>
      <c r="I208" s="864">
        <v>1</v>
      </c>
      <c r="J208" s="1159"/>
      <c r="K208" s="630"/>
      <c r="L208" s="630"/>
      <c r="M208" s="630"/>
      <c r="N208" s="630"/>
      <c r="O208" s="630"/>
      <c r="P208" s="630"/>
      <c r="Q208" s="630"/>
      <c r="R208" s="630"/>
      <c r="S208" s="630"/>
      <c r="T208" s="630"/>
      <c r="U208" s="630"/>
      <c r="V208" s="630"/>
      <c r="W208" s="630"/>
      <c r="X208" s="630"/>
      <c r="Y208" s="630"/>
      <c r="Z208" s="630"/>
      <c r="AA208" s="630"/>
      <c r="AB208" s="629"/>
      <c r="AC208" s="630"/>
      <c r="AD208" s="630"/>
      <c r="AE208" s="630"/>
      <c r="AF208" s="630"/>
      <c r="AG208" s="630"/>
      <c r="AH208" s="630"/>
      <c r="AI208" s="630"/>
      <c r="AJ208" s="630"/>
      <c r="AK208" s="630"/>
      <c r="AL208" s="630"/>
      <c r="AM208" s="630"/>
      <c r="AN208" s="630"/>
      <c r="AO208" s="630"/>
      <c r="AP208" s="630"/>
      <c r="AQ208" s="630"/>
      <c r="AR208" s="630"/>
      <c r="AS208" s="630"/>
      <c r="AT208" s="630"/>
      <c r="AU208" s="630"/>
      <c r="AV208" s="630"/>
      <c r="AW208" s="630"/>
      <c r="AX208" s="630"/>
      <c r="AY208" s="630"/>
      <c r="AZ208" s="630"/>
      <c r="BA208" s="620"/>
    </row>
    <row r="209" spans="1:53" ht="15.75" hidden="1" customHeight="1" x14ac:dyDescent="0.25">
      <c r="A209" s="2611"/>
      <c r="B209" s="476" t="s">
        <v>1177</v>
      </c>
      <c r="C209" s="2597"/>
      <c r="D209" s="2597"/>
      <c r="E209" s="858" t="s">
        <v>682</v>
      </c>
      <c r="F209" s="863" t="s">
        <v>129</v>
      </c>
      <c r="G209" s="862">
        <v>0.2</v>
      </c>
      <c r="H209" s="862">
        <v>0.75</v>
      </c>
      <c r="I209" s="860">
        <v>0.05</v>
      </c>
      <c r="J209" s="1159"/>
      <c r="K209" s="630"/>
      <c r="L209" s="630"/>
      <c r="M209" s="630"/>
      <c r="N209" s="630"/>
      <c r="O209" s="630"/>
      <c r="P209" s="630"/>
      <c r="Q209" s="630"/>
      <c r="R209" s="630"/>
      <c r="S209" s="630"/>
      <c r="T209" s="630"/>
      <c r="U209" s="630"/>
      <c r="V209" s="630"/>
      <c r="W209" s="630"/>
      <c r="X209" s="630"/>
      <c r="Y209" s="630"/>
      <c r="Z209" s="630"/>
      <c r="AA209" s="630"/>
      <c r="AB209" s="629"/>
      <c r="AC209" s="630"/>
      <c r="AD209" s="630"/>
      <c r="AE209" s="630"/>
      <c r="AF209" s="630"/>
      <c r="AG209" s="630"/>
      <c r="AH209" s="630"/>
      <c r="AI209" s="630"/>
      <c r="AJ209" s="630"/>
      <c r="AK209" s="630"/>
      <c r="AL209" s="630"/>
      <c r="AM209" s="630"/>
      <c r="AN209" s="630"/>
      <c r="AO209" s="630"/>
      <c r="AP209" s="630"/>
      <c r="AQ209" s="630"/>
      <c r="AR209" s="630"/>
      <c r="AS209" s="630"/>
      <c r="AT209" s="630"/>
      <c r="AU209" s="630"/>
      <c r="AV209" s="630"/>
      <c r="AW209" s="630"/>
      <c r="AX209" s="630"/>
      <c r="AY209" s="630"/>
      <c r="AZ209" s="630"/>
      <c r="BA209" s="620"/>
    </row>
    <row r="210" spans="1:53" ht="15.75" hidden="1" customHeight="1" x14ac:dyDescent="0.25">
      <c r="A210" s="2611"/>
      <c r="B210" s="476" t="s">
        <v>1177</v>
      </c>
      <c r="C210" s="2597"/>
      <c r="D210" s="2597"/>
      <c r="E210" s="858" t="s">
        <v>681</v>
      </c>
      <c r="F210" s="857" t="s">
        <v>680</v>
      </c>
      <c r="G210" s="857" t="s">
        <v>124</v>
      </c>
      <c r="H210" s="857">
        <v>8</v>
      </c>
      <c r="I210" s="855"/>
      <c r="J210" s="1159"/>
      <c r="K210" s="630"/>
      <c r="L210" s="630"/>
      <c r="M210" s="630"/>
      <c r="N210" s="630"/>
      <c r="O210" s="630"/>
      <c r="P210" s="630"/>
      <c r="Q210" s="630"/>
      <c r="R210" s="630"/>
      <c r="S210" s="630"/>
      <c r="T210" s="630"/>
      <c r="U210" s="630"/>
      <c r="V210" s="630"/>
      <c r="W210" s="630"/>
      <c r="X210" s="630"/>
      <c r="Y210" s="630"/>
      <c r="Z210" s="630"/>
      <c r="AA210" s="630"/>
      <c r="AB210" s="629"/>
      <c r="AC210" s="630"/>
      <c r="AD210" s="630"/>
      <c r="AE210" s="630"/>
      <c r="AF210" s="630"/>
      <c r="AG210" s="630"/>
      <c r="AH210" s="630"/>
      <c r="AI210" s="630"/>
      <c r="AJ210" s="630"/>
      <c r="AK210" s="630"/>
      <c r="AL210" s="630"/>
      <c r="AM210" s="630"/>
      <c r="AN210" s="630"/>
      <c r="AO210" s="630"/>
      <c r="AP210" s="630"/>
      <c r="AQ210" s="630"/>
      <c r="AR210" s="630"/>
      <c r="AS210" s="630"/>
      <c r="AT210" s="630"/>
      <c r="AU210" s="630"/>
      <c r="AV210" s="630"/>
      <c r="AW210" s="630"/>
      <c r="AX210" s="630"/>
      <c r="AY210" s="630"/>
      <c r="AZ210" s="630"/>
      <c r="BA210" s="620"/>
    </row>
    <row r="211" spans="1:53" ht="15.75" hidden="1" customHeight="1" x14ac:dyDescent="0.25">
      <c r="A211" s="2611"/>
      <c r="B211" s="476" t="s">
        <v>1177</v>
      </c>
      <c r="C211" s="2597"/>
      <c r="D211" s="2597"/>
      <c r="E211" s="858" t="s">
        <v>679</v>
      </c>
      <c r="F211" s="857" t="s">
        <v>571</v>
      </c>
      <c r="G211" s="857" t="s">
        <v>124</v>
      </c>
      <c r="H211" s="857">
        <v>1000</v>
      </c>
      <c r="I211" s="855">
        <v>100</v>
      </c>
      <c r="J211" s="1159"/>
      <c r="K211" s="630"/>
      <c r="L211" s="630"/>
      <c r="M211" s="630"/>
      <c r="N211" s="630"/>
      <c r="O211" s="630"/>
      <c r="P211" s="630"/>
      <c r="Q211" s="630"/>
      <c r="R211" s="630"/>
      <c r="S211" s="630"/>
      <c r="T211" s="630"/>
      <c r="U211" s="630"/>
      <c r="V211" s="630"/>
      <c r="W211" s="630"/>
      <c r="X211" s="630"/>
      <c r="Y211" s="630"/>
      <c r="Z211" s="630"/>
      <c r="AA211" s="630"/>
      <c r="AB211" s="629"/>
      <c r="AC211" s="630"/>
      <c r="AD211" s="630"/>
      <c r="AE211" s="630"/>
      <c r="AF211" s="630"/>
      <c r="AG211" s="630"/>
      <c r="AH211" s="630"/>
      <c r="AI211" s="630"/>
      <c r="AJ211" s="630"/>
      <c r="AK211" s="630"/>
      <c r="AL211" s="630"/>
      <c r="AM211" s="630"/>
      <c r="AN211" s="630"/>
      <c r="AO211" s="630"/>
      <c r="AP211" s="630"/>
      <c r="AQ211" s="630"/>
      <c r="AR211" s="630"/>
      <c r="AS211" s="630"/>
      <c r="AT211" s="630"/>
      <c r="AU211" s="630"/>
      <c r="AV211" s="630"/>
      <c r="AW211" s="630"/>
      <c r="AX211" s="630"/>
      <c r="AY211" s="630"/>
      <c r="AZ211" s="630"/>
      <c r="BA211" s="620"/>
    </row>
    <row r="212" spans="1:53" ht="15.75" hidden="1" customHeight="1" x14ac:dyDescent="0.25">
      <c r="A212" s="2611"/>
      <c r="B212" s="476" t="s">
        <v>1177</v>
      </c>
      <c r="C212" s="2598"/>
      <c r="D212" s="2598"/>
      <c r="E212" s="858" t="s">
        <v>678</v>
      </c>
      <c r="F212" s="857" t="s">
        <v>677</v>
      </c>
      <c r="G212" s="857" t="s">
        <v>124</v>
      </c>
      <c r="H212" s="861">
        <v>0.5</v>
      </c>
      <c r="I212" s="860">
        <v>0.05</v>
      </c>
      <c r="J212" s="1159"/>
      <c r="K212" s="630"/>
      <c r="L212" s="630"/>
      <c r="M212" s="630"/>
      <c r="N212" s="630"/>
      <c r="O212" s="630"/>
      <c r="P212" s="630"/>
      <c r="Q212" s="630"/>
      <c r="R212" s="630"/>
      <c r="S212" s="630"/>
      <c r="T212" s="630"/>
      <c r="U212" s="630"/>
      <c r="V212" s="630"/>
      <c r="W212" s="630"/>
      <c r="X212" s="630"/>
      <c r="Y212" s="630"/>
      <c r="Z212" s="630"/>
      <c r="AA212" s="630"/>
      <c r="AB212" s="629"/>
      <c r="AC212" s="630"/>
      <c r="AD212" s="630"/>
      <c r="AE212" s="630"/>
      <c r="AF212" s="630"/>
      <c r="AG212" s="630"/>
      <c r="AH212" s="630"/>
      <c r="AI212" s="630"/>
      <c r="AJ212" s="630"/>
      <c r="AK212" s="630"/>
      <c r="AL212" s="630"/>
      <c r="AM212" s="630"/>
      <c r="AN212" s="630"/>
      <c r="AO212" s="630"/>
      <c r="AP212" s="630"/>
      <c r="AQ212" s="630"/>
      <c r="AR212" s="630"/>
      <c r="AS212" s="630"/>
      <c r="AT212" s="630"/>
      <c r="AU212" s="630"/>
      <c r="AV212" s="630"/>
      <c r="AW212" s="630"/>
      <c r="AX212" s="630"/>
      <c r="AY212" s="630"/>
      <c r="AZ212" s="630"/>
      <c r="BA212" s="620"/>
    </row>
    <row r="213" spans="1:53" ht="15.75" hidden="1" customHeight="1" x14ac:dyDescent="0.25">
      <c r="A213" s="2611"/>
      <c r="B213" s="476" t="s">
        <v>1177</v>
      </c>
      <c r="C213" s="857" t="s">
        <v>1176</v>
      </c>
      <c r="D213" s="859" t="s">
        <v>1175</v>
      </c>
      <c r="E213" s="858" t="s">
        <v>676</v>
      </c>
      <c r="F213" s="857" t="s">
        <v>675</v>
      </c>
      <c r="G213" s="856" t="s">
        <v>124</v>
      </c>
      <c r="H213" s="856">
        <v>1000</v>
      </c>
      <c r="I213" s="855">
        <v>200</v>
      </c>
      <c r="J213" s="1159"/>
      <c r="K213" s="630"/>
      <c r="L213" s="630"/>
      <c r="M213" s="630"/>
      <c r="N213" s="630"/>
      <c r="O213" s="630"/>
      <c r="P213" s="630"/>
      <c r="Q213" s="630"/>
      <c r="R213" s="630"/>
      <c r="S213" s="630"/>
      <c r="T213" s="630"/>
      <c r="U213" s="630"/>
      <c r="V213" s="630"/>
      <c r="W213" s="630"/>
      <c r="X213" s="630"/>
      <c r="Y213" s="630"/>
      <c r="Z213" s="630"/>
      <c r="AA213" s="630"/>
      <c r="AB213" s="629"/>
      <c r="AC213" s="630"/>
      <c r="AD213" s="630"/>
      <c r="AE213" s="630"/>
      <c r="AF213" s="630"/>
      <c r="AG213" s="630"/>
      <c r="AH213" s="630"/>
      <c r="AI213" s="630"/>
      <c r="AJ213" s="630"/>
      <c r="AK213" s="630"/>
      <c r="AL213" s="630"/>
      <c r="AM213" s="630"/>
      <c r="AN213" s="630"/>
      <c r="AO213" s="630"/>
      <c r="AP213" s="630"/>
      <c r="AQ213" s="630"/>
      <c r="AR213" s="630"/>
      <c r="AS213" s="630"/>
      <c r="AT213" s="630"/>
      <c r="AU213" s="630"/>
      <c r="AV213" s="630"/>
      <c r="AW213" s="630"/>
      <c r="AX213" s="630"/>
      <c r="AY213" s="630"/>
      <c r="AZ213" s="630"/>
      <c r="BA213" s="620"/>
    </row>
    <row r="214" spans="1:53" ht="15.75" hidden="1" customHeight="1" x14ac:dyDescent="0.25">
      <c r="A214" s="2611"/>
      <c r="B214" s="471" t="s">
        <v>1158</v>
      </c>
      <c r="C214" s="2755" t="s">
        <v>1174</v>
      </c>
      <c r="D214" s="2756" t="s">
        <v>1173</v>
      </c>
      <c r="E214" s="676" t="s">
        <v>674</v>
      </c>
      <c r="F214" s="675" t="s">
        <v>673</v>
      </c>
      <c r="G214" s="675" t="s">
        <v>124</v>
      </c>
      <c r="H214" s="694">
        <v>1</v>
      </c>
      <c r="I214" s="854">
        <v>0.25</v>
      </c>
      <c r="J214" s="1164"/>
      <c r="K214" s="630"/>
      <c r="L214" s="630"/>
      <c r="M214" s="630"/>
      <c r="N214" s="630"/>
      <c r="O214" s="630"/>
      <c r="P214" s="630"/>
      <c r="Q214" s="630"/>
      <c r="R214" s="630"/>
      <c r="S214" s="630"/>
      <c r="T214" s="630"/>
      <c r="U214" s="630"/>
      <c r="V214" s="630"/>
      <c r="W214" s="630"/>
      <c r="X214" s="630"/>
      <c r="Y214" s="630"/>
      <c r="Z214" s="630"/>
      <c r="AA214" s="630"/>
      <c r="AB214" s="629"/>
      <c r="AC214" s="630"/>
      <c r="AD214" s="630"/>
      <c r="AE214" s="630"/>
      <c r="AF214" s="630"/>
      <c r="AG214" s="630"/>
      <c r="AH214" s="630"/>
      <c r="AI214" s="630"/>
      <c r="AJ214" s="630"/>
      <c r="AK214" s="630"/>
      <c r="AL214" s="630"/>
      <c r="AM214" s="630"/>
      <c r="AN214" s="630"/>
      <c r="AO214" s="630"/>
      <c r="AP214" s="630"/>
      <c r="AQ214" s="630"/>
      <c r="AR214" s="630"/>
      <c r="AS214" s="630"/>
      <c r="AT214" s="630"/>
      <c r="AU214" s="630"/>
      <c r="AV214" s="630"/>
      <c r="AW214" s="630"/>
      <c r="AX214" s="630"/>
      <c r="AY214" s="630"/>
      <c r="AZ214" s="630"/>
      <c r="BA214" s="620"/>
    </row>
    <row r="215" spans="1:53" ht="15.75" hidden="1" customHeight="1" x14ac:dyDescent="0.25">
      <c r="A215" s="2611"/>
      <c r="B215" s="471" t="s">
        <v>1158</v>
      </c>
      <c r="C215" s="2611"/>
      <c r="D215" s="2597"/>
      <c r="E215" s="676" t="s">
        <v>672</v>
      </c>
      <c r="F215" s="675" t="s">
        <v>671</v>
      </c>
      <c r="G215" s="675">
        <v>40</v>
      </c>
      <c r="H215" s="853">
        <v>35</v>
      </c>
      <c r="I215" s="852">
        <v>5</v>
      </c>
      <c r="J215" s="1164"/>
      <c r="K215" s="630"/>
      <c r="L215" s="630"/>
      <c r="M215" s="630"/>
      <c r="N215" s="630"/>
      <c r="O215" s="630"/>
      <c r="P215" s="630"/>
      <c r="Q215" s="630"/>
      <c r="R215" s="630"/>
      <c r="S215" s="630"/>
      <c r="T215" s="630"/>
      <c r="U215" s="630"/>
      <c r="V215" s="630"/>
      <c r="W215" s="630"/>
      <c r="X215" s="630"/>
      <c r="Y215" s="630"/>
      <c r="Z215" s="630"/>
      <c r="AA215" s="630"/>
      <c r="AB215" s="629"/>
      <c r="AC215" s="630"/>
      <c r="AD215" s="630"/>
      <c r="AE215" s="630"/>
      <c r="AF215" s="630"/>
      <c r="AG215" s="630"/>
      <c r="AH215" s="630"/>
      <c r="AI215" s="630"/>
      <c r="AJ215" s="630"/>
      <c r="AK215" s="630"/>
      <c r="AL215" s="630"/>
      <c r="AM215" s="630"/>
      <c r="AN215" s="630"/>
      <c r="AO215" s="630"/>
      <c r="AP215" s="630"/>
      <c r="AQ215" s="630"/>
      <c r="AR215" s="630"/>
      <c r="AS215" s="630"/>
      <c r="AT215" s="630"/>
      <c r="AU215" s="630"/>
      <c r="AV215" s="630"/>
      <c r="AW215" s="630"/>
      <c r="AX215" s="630"/>
      <c r="AY215" s="630"/>
      <c r="AZ215" s="630"/>
      <c r="BA215" s="620"/>
    </row>
    <row r="216" spans="1:53" ht="15.75" hidden="1" customHeight="1" x14ac:dyDescent="0.25">
      <c r="A216" s="2611"/>
      <c r="B216" s="471" t="s">
        <v>1158</v>
      </c>
      <c r="C216" s="2647"/>
      <c r="D216" s="2598"/>
      <c r="E216" s="676" t="s">
        <v>670</v>
      </c>
      <c r="F216" s="675" t="s">
        <v>669</v>
      </c>
      <c r="G216" s="683">
        <v>0</v>
      </c>
      <c r="H216" s="687">
        <v>1</v>
      </c>
      <c r="I216" s="851">
        <v>0.25</v>
      </c>
      <c r="J216" s="1164"/>
      <c r="K216" s="630"/>
      <c r="L216" s="630"/>
      <c r="M216" s="630"/>
      <c r="N216" s="630"/>
      <c r="O216" s="630"/>
      <c r="P216" s="630"/>
      <c r="Q216" s="630"/>
      <c r="R216" s="630"/>
      <c r="S216" s="630"/>
      <c r="T216" s="630"/>
      <c r="U216" s="630"/>
      <c r="V216" s="630"/>
      <c r="W216" s="630"/>
      <c r="X216" s="630"/>
      <c r="Y216" s="630"/>
      <c r="Z216" s="630"/>
      <c r="AA216" s="630"/>
      <c r="AB216" s="629"/>
      <c r="AC216" s="630"/>
      <c r="AD216" s="630"/>
      <c r="AE216" s="630"/>
      <c r="AF216" s="630"/>
      <c r="AG216" s="630"/>
      <c r="AH216" s="630"/>
      <c r="AI216" s="630"/>
      <c r="AJ216" s="630"/>
      <c r="AK216" s="630"/>
      <c r="AL216" s="630"/>
      <c r="AM216" s="630"/>
      <c r="AN216" s="630"/>
      <c r="AO216" s="630"/>
      <c r="AP216" s="630"/>
      <c r="AQ216" s="630"/>
      <c r="AR216" s="630"/>
      <c r="AS216" s="630"/>
      <c r="AT216" s="630"/>
      <c r="AU216" s="630"/>
      <c r="AV216" s="630"/>
      <c r="AW216" s="630"/>
      <c r="AX216" s="630"/>
      <c r="AY216" s="630"/>
      <c r="AZ216" s="630"/>
      <c r="BA216" s="620"/>
    </row>
    <row r="217" spans="1:53" ht="15.75" hidden="1" customHeight="1" x14ac:dyDescent="0.25">
      <c r="A217" s="2611"/>
      <c r="B217" s="471" t="s">
        <v>1158</v>
      </c>
      <c r="C217" s="2757" t="s">
        <v>1172</v>
      </c>
      <c r="D217" s="2743" t="s">
        <v>1171</v>
      </c>
      <c r="E217" s="676" t="s">
        <v>668</v>
      </c>
      <c r="F217" s="675" t="s">
        <v>667</v>
      </c>
      <c r="G217" s="675" t="s">
        <v>124</v>
      </c>
      <c r="H217" s="694">
        <v>14</v>
      </c>
      <c r="I217" s="852">
        <v>2</v>
      </c>
      <c r="J217" s="1164"/>
      <c r="K217" s="630"/>
      <c r="L217" s="630"/>
      <c r="M217" s="630"/>
      <c r="N217" s="630"/>
      <c r="O217" s="630"/>
      <c r="P217" s="630"/>
      <c r="Q217" s="630"/>
      <c r="R217" s="630"/>
      <c r="S217" s="630"/>
      <c r="T217" s="630"/>
      <c r="U217" s="630"/>
      <c r="V217" s="630"/>
      <c r="W217" s="630"/>
      <c r="X217" s="630"/>
      <c r="Y217" s="630"/>
      <c r="Z217" s="630"/>
      <c r="AA217" s="630"/>
      <c r="AB217" s="629"/>
      <c r="AC217" s="630"/>
      <c r="AD217" s="630"/>
      <c r="AE217" s="630"/>
      <c r="AF217" s="630"/>
      <c r="AG217" s="630"/>
      <c r="AH217" s="630"/>
      <c r="AI217" s="630"/>
      <c r="AJ217" s="630"/>
      <c r="AK217" s="630"/>
      <c r="AL217" s="630"/>
      <c r="AM217" s="630"/>
      <c r="AN217" s="630"/>
      <c r="AO217" s="630"/>
      <c r="AP217" s="630"/>
      <c r="AQ217" s="630"/>
      <c r="AR217" s="630"/>
      <c r="AS217" s="630"/>
      <c r="AT217" s="630"/>
      <c r="AU217" s="630"/>
      <c r="AV217" s="630"/>
      <c r="AW217" s="630"/>
      <c r="AX217" s="630"/>
      <c r="AY217" s="630"/>
      <c r="AZ217" s="630"/>
      <c r="BA217" s="620"/>
    </row>
    <row r="218" spans="1:53" ht="15.75" hidden="1" customHeight="1" x14ac:dyDescent="0.25">
      <c r="A218" s="2611"/>
      <c r="B218" s="471" t="s">
        <v>1158</v>
      </c>
      <c r="C218" s="2611"/>
      <c r="D218" s="2597"/>
      <c r="E218" s="676" t="s">
        <v>666</v>
      </c>
      <c r="F218" s="675" t="s">
        <v>129</v>
      </c>
      <c r="G218" s="683">
        <v>0.1</v>
      </c>
      <c r="H218" s="687">
        <v>1</v>
      </c>
      <c r="I218" s="851">
        <v>0.2</v>
      </c>
      <c r="J218" s="1164"/>
      <c r="K218" s="630"/>
      <c r="L218" s="630"/>
      <c r="M218" s="630"/>
      <c r="N218" s="630"/>
      <c r="O218" s="630"/>
      <c r="P218" s="630"/>
      <c r="Q218" s="630"/>
      <c r="R218" s="630"/>
      <c r="S218" s="630"/>
      <c r="T218" s="630"/>
      <c r="U218" s="630"/>
      <c r="V218" s="630"/>
      <c r="W218" s="630"/>
      <c r="X218" s="630"/>
      <c r="Y218" s="630"/>
      <c r="Z218" s="630"/>
      <c r="AA218" s="630"/>
      <c r="AB218" s="629"/>
      <c r="AC218" s="630"/>
      <c r="AD218" s="630"/>
      <c r="AE218" s="630"/>
      <c r="AF218" s="630"/>
      <c r="AG218" s="630"/>
      <c r="AH218" s="630"/>
      <c r="AI218" s="630"/>
      <c r="AJ218" s="630"/>
      <c r="AK218" s="630"/>
      <c r="AL218" s="630"/>
      <c r="AM218" s="630"/>
      <c r="AN218" s="630"/>
      <c r="AO218" s="630"/>
      <c r="AP218" s="630"/>
      <c r="AQ218" s="630"/>
      <c r="AR218" s="630"/>
      <c r="AS218" s="630"/>
      <c r="AT218" s="630"/>
      <c r="AU218" s="630"/>
      <c r="AV218" s="630"/>
      <c r="AW218" s="630"/>
      <c r="AX218" s="630"/>
      <c r="AY218" s="630"/>
      <c r="AZ218" s="630"/>
      <c r="BA218" s="620"/>
    </row>
    <row r="219" spans="1:53" ht="15.75" hidden="1" customHeight="1" x14ac:dyDescent="0.25">
      <c r="A219" s="2611"/>
      <c r="B219" s="471" t="s">
        <v>1158</v>
      </c>
      <c r="C219" s="2611"/>
      <c r="D219" s="2597"/>
      <c r="E219" s="693" t="s">
        <v>665</v>
      </c>
      <c r="F219" s="675" t="s">
        <v>470</v>
      </c>
      <c r="G219" s="675" t="s">
        <v>124</v>
      </c>
      <c r="H219" s="694">
        <v>100</v>
      </c>
      <c r="I219" s="851">
        <v>0</v>
      </c>
      <c r="J219" s="1164"/>
      <c r="K219" s="630"/>
      <c r="L219" s="630"/>
      <c r="M219" s="630"/>
      <c r="N219" s="630"/>
      <c r="O219" s="630"/>
      <c r="P219" s="630"/>
      <c r="Q219" s="630"/>
      <c r="R219" s="630"/>
      <c r="S219" s="630"/>
      <c r="T219" s="630"/>
      <c r="U219" s="630"/>
      <c r="V219" s="630"/>
      <c r="W219" s="630"/>
      <c r="X219" s="630"/>
      <c r="Y219" s="630"/>
      <c r="Z219" s="630"/>
      <c r="AA219" s="630"/>
      <c r="AB219" s="629"/>
      <c r="AC219" s="630"/>
      <c r="AD219" s="630"/>
      <c r="AE219" s="630"/>
      <c r="AF219" s="630"/>
      <c r="AG219" s="630"/>
      <c r="AH219" s="630"/>
      <c r="AI219" s="630"/>
      <c r="AJ219" s="630"/>
      <c r="AK219" s="630"/>
      <c r="AL219" s="630"/>
      <c r="AM219" s="630"/>
      <c r="AN219" s="630"/>
      <c r="AO219" s="630"/>
      <c r="AP219" s="630"/>
      <c r="AQ219" s="630"/>
      <c r="AR219" s="630"/>
      <c r="AS219" s="630"/>
      <c r="AT219" s="630"/>
      <c r="AU219" s="630"/>
      <c r="AV219" s="630"/>
      <c r="AW219" s="630"/>
      <c r="AX219" s="630"/>
      <c r="AY219" s="630"/>
      <c r="AZ219" s="630"/>
      <c r="BA219" s="620"/>
    </row>
    <row r="220" spans="1:53" ht="15.75" hidden="1" customHeight="1" x14ac:dyDescent="0.25">
      <c r="A220" s="2611"/>
      <c r="B220" s="471" t="s">
        <v>1158</v>
      </c>
      <c r="C220" s="2611"/>
      <c r="D220" s="2597"/>
      <c r="E220" s="676" t="s">
        <v>664</v>
      </c>
      <c r="F220" s="675" t="s">
        <v>663</v>
      </c>
      <c r="G220" s="675">
        <v>357</v>
      </c>
      <c r="H220" s="694">
        <v>357</v>
      </c>
      <c r="I220" s="852">
        <v>57</v>
      </c>
      <c r="J220" s="1164"/>
      <c r="K220" s="630"/>
      <c r="L220" s="630"/>
      <c r="M220" s="630"/>
      <c r="N220" s="630"/>
      <c r="O220" s="630"/>
      <c r="P220" s="630"/>
      <c r="Q220" s="630"/>
      <c r="R220" s="630"/>
      <c r="S220" s="630"/>
      <c r="T220" s="630"/>
      <c r="U220" s="630"/>
      <c r="V220" s="630"/>
      <c r="W220" s="630"/>
      <c r="X220" s="630"/>
      <c r="Y220" s="630"/>
      <c r="Z220" s="630"/>
      <c r="AA220" s="630"/>
      <c r="AB220" s="629"/>
      <c r="AC220" s="630"/>
      <c r="AD220" s="630"/>
      <c r="AE220" s="630"/>
      <c r="AF220" s="630"/>
      <c r="AG220" s="630"/>
      <c r="AH220" s="630"/>
      <c r="AI220" s="630"/>
      <c r="AJ220" s="630"/>
      <c r="AK220" s="630"/>
      <c r="AL220" s="630"/>
      <c r="AM220" s="630"/>
      <c r="AN220" s="630"/>
      <c r="AO220" s="630"/>
      <c r="AP220" s="630"/>
      <c r="AQ220" s="630"/>
      <c r="AR220" s="630"/>
      <c r="AS220" s="630"/>
      <c r="AT220" s="630"/>
      <c r="AU220" s="630"/>
      <c r="AV220" s="630"/>
      <c r="AW220" s="630"/>
      <c r="AX220" s="630"/>
      <c r="AY220" s="630"/>
      <c r="AZ220" s="630"/>
      <c r="BA220" s="620"/>
    </row>
    <row r="221" spans="1:53" ht="15.75" hidden="1" customHeight="1" x14ac:dyDescent="0.25">
      <c r="A221" s="2611"/>
      <c r="B221" s="471" t="s">
        <v>1158</v>
      </c>
      <c r="C221" s="2647"/>
      <c r="D221" s="2598"/>
      <c r="E221" s="676" t="s">
        <v>662</v>
      </c>
      <c r="F221" s="675" t="s">
        <v>129</v>
      </c>
      <c r="G221" s="683">
        <v>1</v>
      </c>
      <c r="H221" s="687">
        <v>1</v>
      </c>
      <c r="I221" s="851">
        <v>0.2</v>
      </c>
      <c r="J221" s="1164"/>
      <c r="K221" s="630"/>
      <c r="L221" s="630"/>
      <c r="M221" s="630"/>
      <c r="N221" s="630"/>
      <c r="O221" s="630"/>
      <c r="P221" s="630"/>
      <c r="Q221" s="630"/>
      <c r="R221" s="630"/>
      <c r="S221" s="630"/>
      <c r="T221" s="630"/>
      <c r="U221" s="630"/>
      <c r="V221" s="630"/>
      <c r="W221" s="630"/>
      <c r="X221" s="630"/>
      <c r="Y221" s="630"/>
      <c r="Z221" s="630"/>
      <c r="AA221" s="630"/>
      <c r="AB221" s="629"/>
      <c r="AC221" s="630"/>
      <c r="AD221" s="630"/>
      <c r="AE221" s="630"/>
      <c r="AF221" s="630"/>
      <c r="AG221" s="630"/>
      <c r="AH221" s="630"/>
      <c r="AI221" s="630"/>
      <c r="AJ221" s="630"/>
      <c r="AK221" s="630"/>
      <c r="AL221" s="630"/>
      <c r="AM221" s="630"/>
      <c r="AN221" s="630"/>
      <c r="AO221" s="630"/>
      <c r="AP221" s="630"/>
      <c r="AQ221" s="630"/>
      <c r="AR221" s="630"/>
      <c r="AS221" s="630"/>
      <c r="AT221" s="630"/>
      <c r="AU221" s="630"/>
      <c r="AV221" s="630"/>
      <c r="AW221" s="630"/>
      <c r="AX221" s="630"/>
      <c r="AY221" s="630"/>
      <c r="AZ221" s="630"/>
      <c r="BA221" s="620"/>
    </row>
    <row r="222" spans="1:53" ht="15.75" hidden="1" customHeight="1" x14ac:dyDescent="0.25">
      <c r="A222" s="2611"/>
      <c r="B222" s="471" t="s">
        <v>1158</v>
      </c>
      <c r="C222" s="2760" t="s">
        <v>1170</v>
      </c>
      <c r="D222" s="2743" t="s">
        <v>1169</v>
      </c>
      <c r="E222" s="676" t="s">
        <v>661</v>
      </c>
      <c r="F222" s="675" t="s">
        <v>129</v>
      </c>
      <c r="G222" s="683">
        <v>0.8</v>
      </c>
      <c r="H222" s="687">
        <v>1</v>
      </c>
      <c r="I222" s="851">
        <v>0.2</v>
      </c>
      <c r="J222" s="1164"/>
      <c r="K222" s="630"/>
      <c r="L222" s="630"/>
      <c r="M222" s="630"/>
      <c r="N222" s="630"/>
      <c r="O222" s="630"/>
      <c r="P222" s="630"/>
      <c r="Q222" s="630"/>
      <c r="R222" s="630"/>
      <c r="S222" s="630"/>
      <c r="T222" s="630"/>
      <c r="U222" s="630"/>
      <c r="V222" s="630"/>
      <c r="W222" s="630"/>
      <c r="X222" s="630"/>
      <c r="Y222" s="630"/>
      <c r="Z222" s="630"/>
      <c r="AA222" s="630"/>
      <c r="AB222" s="629"/>
      <c r="AC222" s="630"/>
      <c r="AD222" s="630"/>
      <c r="AE222" s="630"/>
      <c r="AF222" s="630"/>
      <c r="AG222" s="630"/>
      <c r="AH222" s="630"/>
      <c r="AI222" s="630"/>
      <c r="AJ222" s="630"/>
      <c r="AK222" s="630"/>
      <c r="AL222" s="630"/>
      <c r="AM222" s="630"/>
      <c r="AN222" s="630"/>
      <c r="AO222" s="630"/>
      <c r="AP222" s="630"/>
      <c r="AQ222" s="630"/>
      <c r="AR222" s="630"/>
      <c r="AS222" s="630"/>
      <c r="AT222" s="630"/>
      <c r="AU222" s="630"/>
      <c r="AV222" s="630"/>
      <c r="AW222" s="630"/>
      <c r="AX222" s="630"/>
      <c r="AY222" s="630"/>
      <c r="AZ222" s="630"/>
      <c r="BA222" s="620"/>
    </row>
    <row r="223" spans="1:53" ht="15.75" hidden="1" customHeight="1" x14ac:dyDescent="0.25">
      <c r="A223" s="2611"/>
      <c r="B223" s="471" t="s">
        <v>1158</v>
      </c>
      <c r="C223" s="2611"/>
      <c r="D223" s="2597"/>
      <c r="E223" s="676" t="s">
        <v>660</v>
      </c>
      <c r="F223" s="675" t="s">
        <v>659</v>
      </c>
      <c r="G223" s="683">
        <v>0.5</v>
      </c>
      <c r="H223" s="687">
        <v>1</v>
      </c>
      <c r="I223" s="851">
        <v>0</v>
      </c>
      <c r="J223" s="1164"/>
      <c r="K223" s="630"/>
      <c r="L223" s="630"/>
      <c r="M223" s="630"/>
      <c r="N223" s="630"/>
      <c r="O223" s="630"/>
      <c r="P223" s="630"/>
      <c r="Q223" s="630"/>
      <c r="R223" s="630"/>
      <c r="S223" s="630"/>
      <c r="T223" s="630"/>
      <c r="U223" s="630"/>
      <c r="V223" s="630"/>
      <c r="W223" s="630"/>
      <c r="X223" s="630"/>
      <c r="Y223" s="630"/>
      <c r="Z223" s="630"/>
      <c r="AA223" s="630"/>
      <c r="AB223" s="629"/>
      <c r="AC223" s="630"/>
      <c r="AD223" s="630"/>
      <c r="AE223" s="630"/>
      <c r="AF223" s="630"/>
      <c r="AG223" s="630"/>
      <c r="AH223" s="630"/>
      <c r="AI223" s="630"/>
      <c r="AJ223" s="630"/>
      <c r="AK223" s="630"/>
      <c r="AL223" s="630"/>
      <c r="AM223" s="630"/>
      <c r="AN223" s="630"/>
      <c r="AO223" s="630"/>
      <c r="AP223" s="630"/>
      <c r="AQ223" s="630"/>
      <c r="AR223" s="630"/>
      <c r="AS223" s="630"/>
      <c r="AT223" s="630"/>
      <c r="AU223" s="630"/>
      <c r="AV223" s="630"/>
      <c r="AW223" s="630"/>
      <c r="AX223" s="630"/>
      <c r="AY223" s="630"/>
      <c r="AZ223" s="630"/>
      <c r="BA223" s="620"/>
    </row>
    <row r="224" spans="1:53" ht="15.75" hidden="1" customHeight="1" x14ac:dyDescent="0.25">
      <c r="A224" s="2611"/>
      <c r="B224" s="471" t="s">
        <v>1158</v>
      </c>
      <c r="C224" s="2611"/>
      <c r="D224" s="2597"/>
      <c r="E224" s="676" t="s">
        <v>658</v>
      </c>
      <c r="F224" s="675" t="s">
        <v>129</v>
      </c>
      <c r="G224" s="683">
        <v>0.85</v>
      </c>
      <c r="H224" s="687">
        <v>1</v>
      </c>
      <c r="I224" s="851">
        <v>0.1</v>
      </c>
      <c r="J224" s="1164"/>
      <c r="K224" s="630"/>
      <c r="L224" s="630"/>
      <c r="M224" s="630"/>
      <c r="N224" s="630"/>
      <c r="O224" s="630"/>
      <c r="P224" s="630"/>
      <c r="Q224" s="630"/>
      <c r="R224" s="630"/>
      <c r="S224" s="630"/>
      <c r="T224" s="630"/>
      <c r="U224" s="630"/>
      <c r="V224" s="630"/>
      <c r="W224" s="630"/>
      <c r="X224" s="630"/>
      <c r="Y224" s="630"/>
      <c r="Z224" s="630"/>
      <c r="AA224" s="630"/>
      <c r="AB224" s="629"/>
      <c r="AC224" s="630"/>
      <c r="AD224" s="630"/>
      <c r="AE224" s="630"/>
      <c r="AF224" s="630"/>
      <c r="AG224" s="630"/>
      <c r="AH224" s="630"/>
      <c r="AI224" s="630"/>
      <c r="AJ224" s="630"/>
      <c r="AK224" s="630"/>
      <c r="AL224" s="630"/>
      <c r="AM224" s="630"/>
      <c r="AN224" s="630"/>
      <c r="AO224" s="630"/>
      <c r="AP224" s="630"/>
      <c r="AQ224" s="630"/>
      <c r="AR224" s="630"/>
      <c r="AS224" s="630"/>
      <c r="AT224" s="630"/>
      <c r="AU224" s="630"/>
      <c r="AV224" s="630"/>
      <c r="AW224" s="630"/>
      <c r="AX224" s="630"/>
      <c r="AY224" s="630"/>
      <c r="AZ224" s="630"/>
      <c r="BA224" s="620"/>
    </row>
    <row r="225" spans="1:53" ht="15.75" hidden="1" customHeight="1" x14ac:dyDescent="0.25">
      <c r="A225" s="2611"/>
      <c r="B225" s="471" t="s">
        <v>1158</v>
      </c>
      <c r="C225" s="2611"/>
      <c r="D225" s="2597"/>
      <c r="E225" s="676" t="s">
        <v>657</v>
      </c>
      <c r="F225" s="675" t="s">
        <v>656</v>
      </c>
      <c r="G225" s="683">
        <v>0.8</v>
      </c>
      <c r="H225" s="687">
        <v>1</v>
      </c>
      <c r="I225" s="851">
        <v>0.1</v>
      </c>
      <c r="J225" s="1164"/>
      <c r="K225" s="630"/>
      <c r="L225" s="630"/>
      <c r="M225" s="630"/>
      <c r="N225" s="630"/>
      <c r="O225" s="630"/>
      <c r="P225" s="630"/>
      <c r="Q225" s="630"/>
      <c r="R225" s="630"/>
      <c r="S225" s="630"/>
      <c r="T225" s="630"/>
      <c r="U225" s="630"/>
      <c r="V225" s="630"/>
      <c r="W225" s="630"/>
      <c r="X225" s="630"/>
      <c r="Y225" s="630"/>
      <c r="Z225" s="630"/>
      <c r="AA225" s="630"/>
      <c r="AB225" s="629"/>
      <c r="AC225" s="630"/>
      <c r="AD225" s="630"/>
      <c r="AE225" s="630"/>
      <c r="AF225" s="630"/>
      <c r="AG225" s="630"/>
      <c r="AH225" s="630"/>
      <c r="AI225" s="630"/>
      <c r="AJ225" s="630"/>
      <c r="AK225" s="630"/>
      <c r="AL225" s="630"/>
      <c r="AM225" s="630"/>
      <c r="AN225" s="630"/>
      <c r="AO225" s="630"/>
      <c r="AP225" s="630"/>
      <c r="AQ225" s="630"/>
      <c r="AR225" s="630"/>
      <c r="AS225" s="630"/>
      <c r="AT225" s="630"/>
      <c r="AU225" s="630"/>
      <c r="AV225" s="630"/>
      <c r="AW225" s="630"/>
      <c r="AX225" s="630"/>
      <c r="AY225" s="630"/>
      <c r="AZ225" s="630"/>
      <c r="BA225" s="620"/>
    </row>
    <row r="226" spans="1:53" ht="15.75" hidden="1" customHeight="1" x14ac:dyDescent="0.25">
      <c r="A226" s="2611"/>
      <c r="B226" s="471" t="s">
        <v>1158</v>
      </c>
      <c r="C226" s="2693" t="s">
        <v>1168</v>
      </c>
      <c r="D226" s="2738" t="s">
        <v>1167</v>
      </c>
      <c r="E226" s="829" t="s">
        <v>655</v>
      </c>
      <c r="F226" s="838" t="s">
        <v>129</v>
      </c>
      <c r="G226" s="837">
        <v>0</v>
      </c>
      <c r="H226" s="837">
        <v>1</v>
      </c>
      <c r="I226" s="836">
        <v>0.25</v>
      </c>
      <c r="J226" s="1164"/>
      <c r="K226" s="630"/>
      <c r="L226" s="630"/>
      <c r="M226" s="630"/>
      <c r="N226" s="630"/>
      <c r="O226" s="630"/>
      <c r="P226" s="630"/>
      <c r="Q226" s="630"/>
      <c r="R226" s="630"/>
      <c r="S226" s="630"/>
      <c r="T226" s="630"/>
      <c r="U226" s="630"/>
      <c r="V226" s="630"/>
      <c r="W226" s="630"/>
      <c r="X226" s="630"/>
      <c r="Y226" s="630"/>
      <c r="Z226" s="630"/>
      <c r="AA226" s="630"/>
      <c r="AB226" s="629"/>
      <c r="AC226" s="630"/>
      <c r="AD226" s="630"/>
      <c r="AE226" s="630"/>
      <c r="AF226" s="630"/>
      <c r="AG226" s="630"/>
      <c r="AH226" s="630"/>
      <c r="AI226" s="630"/>
      <c r="AJ226" s="630"/>
      <c r="AK226" s="630"/>
      <c r="AL226" s="630"/>
      <c r="AM226" s="630"/>
      <c r="AN226" s="630"/>
      <c r="AO226" s="630"/>
      <c r="AP226" s="630"/>
      <c r="AQ226" s="630"/>
      <c r="AR226" s="630"/>
      <c r="AS226" s="630"/>
      <c r="AT226" s="630"/>
      <c r="AU226" s="630"/>
      <c r="AV226" s="630"/>
      <c r="AW226" s="630"/>
      <c r="AX226" s="630"/>
      <c r="AY226" s="630"/>
      <c r="AZ226" s="630"/>
      <c r="BA226" s="620"/>
    </row>
    <row r="227" spans="1:53" ht="15.75" hidden="1" customHeight="1" x14ac:dyDescent="0.25">
      <c r="A227" s="2611"/>
      <c r="B227" s="471" t="s">
        <v>1158</v>
      </c>
      <c r="C227" s="2611"/>
      <c r="D227" s="2597"/>
      <c r="E227" s="2740" t="s">
        <v>654</v>
      </c>
      <c r="F227" s="838" t="s">
        <v>653</v>
      </c>
      <c r="G227" s="837">
        <v>0</v>
      </c>
      <c r="H227" s="837">
        <v>1</v>
      </c>
      <c r="I227" s="836">
        <v>0.2</v>
      </c>
      <c r="J227" s="1164"/>
      <c r="K227" s="630"/>
      <c r="L227" s="630"/>
      <c r="M227" s="630"/>
      <c r="N227" s="630"/>
      <c r="O227" s="630"/>
      <c r="P227" s="630"/>
      <c r="Q227" s="630"/>
      <c r="R227" s="630"/>
      <c r="S227" s="630"/>
      <c r="T227" s="630"/>
      <c r="U227" s="630"/>
      <c r="V227" s="630"/>
      <c r="W227" s="630"/>
      <c r="X227" s="630"/>
      <c r="Y227" s="630"/>
      <c r="Z227" s="630"/>
      <c r="AA227" s="630"/>
      <c r="AB227" s="629"/>
      <c r="AC227" s="630"/>
      <c r="AD227" s="630"/>
      <c r="AE227" s="630"/>
      <c r="AF227" s="630"/>
      <c r="AG227" s="630"/>
      <c r="AH227" s="630"/>
      <c r="AI227" s="630"/>
      <c r="AJ227" s="630"/>
      <c r="AK227" s="630"/>
      <c r="AL227" s="630"/>
      <c r="AM227" s="630"/>
      <c r="AN227" s="630"/>
      <c r="AO227" s="630"/>
      <c r="AP227" s="630"/>
      <c r="AQ227" s="630"/>
      <c r="AR227" s="630"/>
      <c r="AS227" s="630"/>
      <c r="AT227" s="630"/>
      <c r="AU227" s="630"/>
      <c r="AV227" s="630"/>
      <c r="AW227" s="630"/>
      <c r="AX227" s="630"/>
      <c r="AY227" s="630"/>
      <c r="AZ227" s="630"/>
      <c r="BA227" s="620"/>
    </row>
    <row r="228" spans="1:53" ht="15.75" hidden="1" customHeight="1" x14ac:dyDescent="0.25">
      <c r="A228" s="2611"/>
      <c r="B228" s="471" t="s">
        <v>1158</v>
      </c>
      <c r="C228" s="2611"/>
      <c r="D228" s="2597"/>
      <c r="E228" s="2598"/>
      <c r="F228" s="838" t="s">
        <v>129</v>
      </c>
      <c r="G228" s="837">
        <v>0</v>
      </c>
      <c r="H228" s="837">
        <v>0.25</v>
      </c>
      <c r="I228" s="753">
        <v>0</v>
      </c>
      <c r="J228" s="1164"/>
      <c r="K228" s="630"/>
      <c r="L228" s="630"/>
      <c r="M228" s="630"/>
      <c r="N228" s="630"/>
      <c r="O228" s="630"/>
      <c r="P228" s="630"/>
      <c r="Q228" s="630"/>
      <c r="R228" s="630"/>
      <c r="S228" s="630"/>
      <c r="T228" s="630"/>
      <c r="U228" s="630"/>
      <c r="V228" s="630"/>
      <c r="W228" s="630"/>
      <c r="X228" s="630"/>
      <c r="Y228" s="630"/>
      <c r="Z228" s="630"/>
      <c r="AA228" s="630"/>
      <c r="AB228" s="629"/>
      <c r="AC228" s="630"/>
      <c r="AD228" s="630"/>
      <c r="AE228" s="630"/>
      <c r="AF228" s="630"/>
      <c r="AG228" s="630"/>
      <c r="AH228" s="630"/>
      <c r="AI228" s="630"/>
      <c r="AJ228" s="630"/>
      <c r="AK228" s="630"/>
      <c r="AL228" s="630"/>
      <c r="AM228" s="630"/>
      <c r="AN228" s="630"/>
      <c r="AO228" s="630"/>
      <c r="AP228" s="630"/>
      <c r="AQ228" s="630"/>
      <c r="AR228" s="630"/>
      <c r="AS228" s="630"/>
      <c r="AT228" s="630"/>
      <c r="AU228" s="630"/>
      <c r="AV228" s="630"/>
      <c r="AW228" s="630"/>
      <c r="AX228" s="630"/>
      <c r="AY228" s="630"/>
      <c r="AZ228" s="630"/>
      <c r="BA228" s="620"/>
    </row>
    <row r="229" spans="1:53" ht="15.75" hidden="1" customHeight="1" x14ac:dyDescent="0.25">
      <c r="A229" s="2611"/>
      <c r="B229" s="471" t="s">
        <v>1158</v>
      </c>
      <c r="C229" s="2611"/>
      <c r="D229" s="2598"/>
      <c r="E229" s="835" t="s">
        <v>652</v>
      </c>
      <c r="F229" s="834" t="s">
        <v>129</v>
      </c>
      <c r="G229" s="833">
        <v>0</v>
      </c>
      <c r="H229" s="833">
        <v>1</v>
      </c>
      <c r="I229" s="832">
        <v>0.1</v>
      </c>
      <c r="J229" s="1164"/>
      <c r="K229" s="630"/>
      <c r="L229" s="630"/>
      <c r="M229" s="630"/>
      <c r="N229" s="630"/>
      <c r="O229" s="630"/>
      <c r="P229" s="630"/>
      <c r="Q229" s="630"/>
      <c r="R229" s="630"/>
      <c r="S229" s="630"/>
      <c r="T229" s="630"/>
      <c r="U229" s="630"/>
      <c r="V229" s="630"/>
      <c r="W229" s="630"/>
      <c r="X229" s="630"/>
      <c r="Y229" s="630"/>
      <c r="Z229" s="630"/>
      <c r="AA229" s="630"/>
      <c r="AB229" s="629"/>
      <c r="AC229" s="630"/>
      <c r="AD229" s="630"/>
      <c r="AE229" s="630"/>
      <c r="AF229" s="630"/>
      <c r="AG229" s="630"/>
      <c r="AH229" s="630"/>
      <c r="AI229" s="630"/>
      <c r="AJ229" s="630"/>
      <c r="AK229" s="630"/>
      <c r="AL229" s="630"/>
      <c r="AM229" s="630"/>
      <c r="AN229" s="630"/>
      <c r="AO229" s="630"/>
      <c r="AP229" s="630"/>
      <c r="AQ229" s="630"/>
      <c r="AR229" s="630"/>
      <c r="AS229" s="630"/>
      <c r="AT229" s="630"/>
      <c r="AU229" s="630"/>
      <c r="AV229" s="630"/>
      <c r="AW229" s="630"/>
      <c r="AX229" s="630"/>
      <c r="AY229" s="630"/>
      <c r="AZ229" s="630"/>
      <c r="BA229" s="620"/>
    </row>
    <row r="230" spans="1:53" ht="15.75" hidden="1" customHeight="1" x14ac:dyDescent="0.25">
      <c r="A230" s="2611"/>
      <c r="B230" s="471" t="s">
        <v>1158</v>
      </c>
      <c r="C230" s="2740" t="s">
        <v>1166</v>
      </c>
      <c r="D230" s="2740" t="s">
        <v>1165</v>
      </c>
      <c r="E230" s="829" t="s">
        <v>651</v>
      </c>
      <c r="F230" s="829" t="s">
        <v>470</v>
      </c>
      <c r="G230" s="837">
        <v>0.3</v>
      </c>
      <c r="H230" s="837">
        <v>1</v>
      </c>
      <c r="I230" s="849">
        <v>0</v>
      </c>
      <c r="J230" s="1164"/>
      <c r="K230" s="630"/>
      <c r="L230" s="630"/>
      <c r="M230" s="630"/>
      <c r="N230" s="630"/>
      <c r="O230" s="630"/>
      <c r="P230" s="630"/>
      <c r="Q230" s="630"/>
      <c r="R230" s="630"/>
      <c r="S230" s="630"/>
      <c r="T230" s="630"/>
      <c r="U230" s="630"/>
      <c r="V230" s="630"/>
      <c r="W230" s="630"/>
      <c r="X230" s="630"/>
      <c r="Y230" s="630"/>
      <c r="Z230" s="630"/>
      <c r="AA230" s="630"/>
      <c r="AB230" s="629"/>
      <c r="AC230" s="630"/>
      <c r="AD230" s="630"/>
      <c r="AE230" s="630"/>
      <c r="AF230" s="630"/>
      <c r="AG230" s="630"/>
      <c r="AH230" s="630"/>
      <c r="AI230" s="630"/>
      <c r="AJ230" s="630"/>
      <c r="AK230" s="630"/>
      <c r="AL230" s="630"/>
      <c r="AM230" s="630"/>
      <c r="AN230" s="630"/>
      <c r="AO230" s="630"/>
      <c r="AP230" s="630"/>
      <c r="AQ230" s="630"/>
      <c r="AR230" s="630"/>
      <c r="AS230" s="630"/>
      <c r="AT230" s="630"/>
      <c r="AU230" s="630"/>
      <c r="AV230" s="630"/>
      <c r="AW230" s="630"/>
      <c r="AX230" s="630"/>
      <c r="AY230" s="630"/>
      <c r="AZ230" s="630"/>
      <c r="BA230" s="620"/>
    </row>
    <row r="231" spans="1:53" ht="15.75" hidden="1" customHeight="1" x14ac:dyDescent="0.25">
      <c r="A231" s="2611"/>
      <c r="B231" s="471" t="s">
        <v>1158</v>
      </c>
      <c r="C231" s="2597"/>
      <c r="D231" s="2597"/>
      <c r="E231" s="850" t="s">
        <v>650</v>
      </c>
      <c r="F231" s="829" t="s">
        <v>129</v>
      </c>
      <c r="G231" s="837">
        <v>0.2</v>
      </c>
      <c r="H231" s="837">
        <v>1</v>
      </c>
      <c r="I231" s="849">
        <v>0.25</v>
      </c>
      <c r="J231" s="1164"/>
      <c r="K231" s="630"/>
      <c r="L231" s="630"/>
      <c r="M231" s="630"/>
      <c r="N231" s="630"/>
      <c r="O231" s="630"/>
      <c r="P231" s="630"/>
      <c r="Q231" s="630"/>
      <c r="R231" s="630"/>
      <c r="S231" s="630"/>
      <c r="T231" s="630"/>
      <c r="U231" s="630"/>
      <c r="V231" s="630"/>
      <c r="W231" s="630"/>
      <c r="X231" s="630"/>
      <c r="Y231" s="630"/>
      <c r="Z231" s="630"/>
      <c r="AA231" s="630"/>
      <c r="AB231" s="629"/>
      <c r="AC231" s="630"/>
      <c r="AD231" s="630"/>
      <c r="AE231" s="630"/>
      <c r="AF231" s="630"/>
      <c r="AG231" s="630"/>
      <c r="AH231" s="630"/>
      <c r="AI231" s="630"/>
      <c r="AJ231" s="630"/>
      <c r="AK231" s="630"/>
      <c r="AL231" s="630"/>
      <c r="AM231" s="630"/>
      <c r="AN231" s="630"/>
      <c r="AO231" s="630"/>
      <c r="AP231" s="630"/>
      <c r="AQ231" s="630"/>
      <c r="AR231" s="630"/>
      <c r="AS231" s="630"/>
      <c r="AT231" s="630"/>
      <c r="AU231" s="630"/>
      <c r="AV231" s="630"/>
      <c r="AW231" s="630"/>
      <c r="AX231" s="630"/>
      <c r="AY231" s="630"/>
      <c r="AZ231" s="630"/>
      <c r="BA231" s="620"/>
    </row>
    <row r="232" spans="1:53" ht="15.75" hidden="1" customHeight="1" x14ac:dyDescent="0.25">
      <c r="A232" s="2611"/>
      <c r="B232" s="471" t="s">
        <v>1158</v>
      </c>
      <c r="C232" s="2598"/>
      <c r="D232" s="2597"/>
      <c r="E232" s="848" t="s">
        <v>649</v>
      </c>
      <c r="F232" s="829" t="s">
        <v>648</v>
      </c>
      <c r="G232" s="847">
        <v>2</v>
      </c>
      <c r="H232" s="847">
        <v>4</v>
      </c>
      <c r="I232" s="846">
        <v>1</v>
      </c>
      <c r="J232" s="1164"/>
      <c r="K232" s="630"/>
      <c r="L232" s="630"/>
      <c r="M232" s="630"/>
      <c r="N232" s="630"/>
      <c r="O232" s="630"/>
      <c r="P232" s="630"/>
      <c r="Q232" s="630"/>
      <c r="R232" s="630"/>
      <c r="S232" s="630"/>
      <c r="T232" s="630"/>
      <c r="U232" s="630"/>
      <c r="V232" s="630"/>
      <c r="W232" s="630"/>
      <c r="X232" s="630"/>
      <c r="Y232" s="630"/>
      <c r="Z232" s="630"/>
      <c r="AA232" s="630"/>
      <c r="AB232" s="629"/>
      <c r="AC232" s="630"/>
      <c r="AD232" s="630"/>
      <c r="AE232" s="630"/>
      <c r="AF232" s="630"/>
      <c r="AG232" s="630"/>
      <c r="AH232" s="630"/>
      <c r="AI232" s="630"/>
      <c r="AJ232" s="630"/>
      <c r="AK232" s="630"/>
      <c r="AL232" s="630"/>
      <c r="AM232" s="630"/>
      <c r="AN232" s="630"/>
      <c r="AO232" s="630"/>
      <c r="AP232" s="630"/>
      <c r="AQ232" s="630"/>
      <c r="AR232" s="630"/>
      <c r="AS232" s="630"/>
      <c r="AT232" s="630"/>
      <c r="AU232" s="630"/>
      <c r="AV232" s="630"/>
      <c r="AW232" s="630"/>
      <c r="AX232" s="630"/>
      <c r="AY232" s="630"/>
      <c r="AZ232" s="630"/>
      <c r="BA232" s="620"/>
    </row>
    <row r="233" spans="1:53" ht="15.75" hidden="1" customHeight="1" x14ac:dyDescent="0.25">
      <c r="A233" s="2611"/>
      <c r="B233" s="471" t="s">
        <v>1158</v>
      </c>
      <c r="C233" s="2759" t="s">
        <v>1164</v>
      </c>
      <c r="D233" s="2758" t="s">
        <v>1163</v>
      </c>
      <c r="E233" s="845" t="s">
        <v>647</v>
      </c>
      <c r="F233" s="844" t="s">
        <v>646</v>
      </c>
      <c r="G233" s="843">
        <v>8</v>
      </c>
      <c r="H233" s="842">
        <v>8</v>
      </c>
      <c r="I233" s="841">
        <v>8</v>
      </c>
      <c r="J233" s="1164"/>
      <c r="K233" s="630"/>
      <c r="L233" s="630"/>
      <c r="M233" s="630"/>
      <c r="N233" s="630"/>
      <c r="O233" s="630"/>
      <c r="P233" s="630"/>
      <c r="Q233" s="630"/>
      <c r="R233" s="630"/>
      <c r="S233" s="630"/>
      <c r="T233" s="630"/>
      <c r="U233" s="630"/>
      <c r="V233" s="630"/>
      <c r="W233" s="630"/>
      <c r="X233" s="630"/>
      <c r="Y233" s="630"/>
      <c r="Z233" s="630"/>
      <c r="AA233" s="630"/>
      <c r="AB233" s="629"/>
      <c r="AC233" s="630"/>
      <c r="AD233" s="630"/>
      <c r="AE233" s="630"/>
      <c r="AF233" s="630"/>
      <c r="AG233" s="630"/>
      <c r="AH233" s="630"/>
      <c r="AI233" s="630"/>
      <c r="AJ233" s="630"/>
      <c r="AK233" s="630"/>
      <c r="AL233" s="630"/>
      <c r="AM233" s="630"/>
      <c r="AN233" s="630"/>
      <c r="AO233" s="630"/>
      <c r="AP233" s="630"/>
      <c r="AQ233" s="630"/>
      <c r="AR233" s="630"/>
      <c r="AS233" s="630"/>
      <c r="AT233" s="630"/>
      <c r="AU233" s="630"/>
      <c r="AV233" s="630"/>
      <c r="AW233" s="630"/>
      <c r="AX233" s="630"/>
      <c r="AY233" s="630"/>
      <c r="AZ233" s="630"/>
      <c r="BA233" s="620"/>
    </row>
    <row r="234" spans="1:53" ht="15.75" hidden="1" customHeight="1" x14ac:dyDescent="0.25">
      <c r="A234" s="2611"/>
      <c r="B234" s="471" t="s">
        <v>1158</v>
      </c>
      <c r="C234" s="2611"/>
      <c r="D234" s="2597"/>
      <c r="E234" s="829" t="s">
        <v>645</v>
      </c>
      <c r="F234" s="838" t="s">
        <v>129</v>
      </c>
      <c r="G234" s="828" t="s">
        <v>124</v>
      </c>
      <c r="H234" s="837">
        <v>1</v>
      </c>
      <c r="I234" s="836">
        <v>0.2</v>
      </c>
      <c r="J234" s="1164"/>
      <c r="K234" s="630"/>
      <c r="L234" s="630"/>
      <c r="M234" s="630"/>
      <c r="N234" s="630"/>
      <c r="O234" s="630"/>
      <c r="P234" s="630"/>
      <c r="Q234" s="630"/>
      <c r="R234" s="630"/>
      <c r="S234" s="630"/>
      <c r="T234" s="630"/>
      <c r="U234" s="630"/>
      <c r="V234" s="630"/>
      <c r="W234" s="630"/>
      <c r="X234" s="630"/>
      <c r="Y234" s="630"/>
      <c r="Z234" s="630"/>
      <c r="AA234" s="630"/>
      <c r="AB234" s="629"/>
      <c r="AC234" s="630"/>
      <c r="AD234" s="630"/>
      <c r="AE234" s="630"/>
      <c r="AF234" s="630"/>
      <c r="AG234" s="630"/>
      <c r="AH234" s="630"/>
      <c r="AI234" s="630"/>
      <c r="AJ234" s="630"/>
      <c r="AK234" s="630"/>
      <c r="AL234" s="630"/>
      <c r="AM234" s="630"/>
      <c r="AN234" s="630"/>
      <c r="AO234" s="630"/>
      <c r="AP234" s="630"/>
      <c r="AQ234" s="630"/>
      <c r="AR234" s="630"/>
      <c r="AS234" s="630"/>
      <c r="AT234" s="630"/>
      <c r="AU234" s="630"/>
      <c r="AV234" s="630"/>
      <c r="AW234" s="630"/>
      <c r="AX234" s="630"/>
      <c r="AY234" s="630"/>
      <c r="AZ234" s="630"/>
      <c r="BA234" s="620"/>
    </row>
    <row r="235" spans="1:53" ht="15.75" hidden="1" customHeight="1" x14ac:dyDescent="0.25">
      <c r="A235" s="2611"/>
      <c r="B235" s="471" t="s">
        <v>1158</v>
      </c>
      <c r="C235" s="2647"/>
      <c r="D235" s="2598"/>
      <c r="E235" s="829" t="s">
        <v>644</v>
      </c>
      <c r="F235" s="838" t="s">
        <v>129</v>
      </c>
      <c r="G235" s="828" t="s">
        <v>124</v>
      </c>
      <c r="H235" s="837">
        <v>1</v>
      </c>
      <c r="I235" s="836">
        <v>0.2</v>
      </c>
      <c r="J235" s="1164"/>
      <c r="K235" s="630"/>
      <c r="L235" s="630"/>
      <c r="M235" s="630"/>
      <c r="N235" s="630"/>
      <c r="O235" s="630"/>
      <c r="P235" s="630"/>
      <c r="Q235" s="630"/>
      <c r="R235" s="630"/>
      <c r="S235" s="630"/>
      <c r="T235" s="630"/>
      <c r="U235" s="630"/>
      <c r="V235" s="630"/>
      <c r="W235" s="630"/>
      <c r="X235" s="630"/>
      <c r="Y235" s="630"/>
      <c r="Z235" s="630"/>
      <c r="AA235" s="630"/>
      <c r="AB235" s="629"/>
      <c r="AC235" s="630"/>
      <c r="AD235" s="630"/>
      <c r="AE235" s="630"/>
      <c r="AF235" s="630"/>
      <c r="AG235" s="630"/>
      <c r="AH235" s="630"/>
      <c r="AI235" s="630"/>
      <c r="AJ235" s="630"/>
      <c r="AK235" s="630"/>
      <c r="AL235" s="630"/>
      <c r="AM235" s="630"/>
      <c r="AN235" s="630"/>
      <c r="AO235" s="630"/>
      <c r="AP235" s="630"/>
      <c r="AQ235" s="630"/>
      <c r="AR235" s="630"/>
      <c r="AS235" s="630"/>
      <c r="AT235" s="630"/>
      <c r="AU235" s="630"/>
      <c r="AV235" s="630"/>
      <c r="AW235" s="630"/>
      <c r="AX235" s="630"/>
      <c r="AY235" s="630"/>
      <c r="AZ235" s="630"/>
      <c r="BA235" s="620"/>
    </row>
    <row r="236" spans="1:53" ht="15.75" hidden="1" customHeight="1" x14ac:dyDescent="0.25">
      <c r="A236" s="2611"/>
      <c r="B236" s="471" t="s">
        <v>1158</v>
      </c>
      <c r="C236" s="2683" t="s">
        <v>1162</v>
      </c>
      <c r="D236" s="2740" t="s">
        <v>1161</v>
      </c>
      <c r="E236" s="829" t="s">
        <v>643</v>
      </c>
      <c r="F236" s="838" t="s">
        <v>129</v>
      </c>
      <c r="G236" s="828">
        <v>0.3</v>
      </c>
      <c r="H236" s="837">
        <v>1</v>
      </c>
      <c r="I236" s="836">
        <v>0.25</v>
      </c>
      <c r="J236" s="1164"/>
      <c r="K236" s="630"/>
      <c r="L236" s="630"/>
      <c r="M236" s="630"/>
      <c r="N236" s="630"/>
      <c r="O236" s="630"/>
      <c r="P236" s="630"/>
      <c r="Q236" s="630"/>
      <c r="R236" s="630"/>
      <c r="S236" s="630"/>
      <c r="T236" s="630"/>
      <c r="U236" s="630"/>
      <c r="V236" s="630"/>
      <c r="W236" s="630"/>
      <c r="X236" s="630"/>
      <c r="Y236" s="630"/>
      <c r="Z236" s="630"/>
      <c r="AA236" s="630"/>
      <c r="AB236" s="629"/>
      <c r="AC236" s="630"/>
      <c r="AD236" s="630"/>
      <c r="AE236" s="630"/>
      <c r="AF236" s="630"/>
      <c r="AG236" s="630"/>
      <c r="AH236" s="630"/>
      <c r="AI236" s="630"/>
      <c r="AJ236" s="630"/>
      <c r="AK236" s="630"/>
      <c r="AL236" s="630"/>
      <c r="AM236" s="630"/>
      <c r="AN236" s="630"/>
      <c r="AO236" s="630"/>
      <c r="AP236" s="630"/>
      <c r="AQ236" s="630"/>
      <c r="AR236" s="630"/>
      <c r="AS236" s="630"/>
      <c r="AT236" s="630"/>
      <c r="AU236" s="630"/>
      <c r="AV236" s="630"/>
      <c r="AW236" s="630"/>
      <c r="AX236" s="630"/>
      <c r="AY236" s="630"/>
      <c r="AZ236" s="630"/>
      <c r="BA236" s="620"/>
    </row>
    <row r="237" spans="1:53" ht="15.75" hidden="1" customHeight="1" x14ac:dyDescent="0.25">
      <c r="A237" s="2611"/>
      <c r="B237" s="471" t="s">
        <v>1158</v>
      </c>
      <c r="C237" s="2611"/>
      <c r="D237" s="2597"/>
      <c r="E237" s="835" t="s">
        <v>642</v>
      </c>
      <c r="F237" s="838" t="s">
        <v>641</v>
      </c>
      <c r="G237" s="828">
        <v>0</v>
      </c>
      <c r="H237" s="837">
        <v>1</v>
      </c>
      <c r="I237" s="836">
        <v>0</v>
      </c>
      <c r="J237" s="1164"/>
      <c r="K237" s="630"/>
      <c r="L237" s="630"/>
      <c r="M237" s="630"/>
      <c r="N237" s="630"/>
      <c r="O237" s="630"/>
      <c r="P237" s="630"/>
      <c r="Q237" s="630"/>
      <c r="R237" s="630"/>
      <c r="S237" s="630"/>
      <c r="T237" s="630"/>
      <c r="U237" s="630"/>
      <c r="V237" s="630"/>
      <c r="W237" s="630"/>
      <c r="X237" s="630"/>
      <c r="Y237" s="630"/>
      <c r="Z237" s="630"/>
      <c r="AA237" s="630"/>
      <c r="AB237" s="629"/>
      <c r="AC237" s="630"/>
      <c r="AD237" s="630"/>
      <c r="AE237" s="630"/>
      <c r="AF237" s="630"/>
      <c r="AG237" s="630"/>
      <c r="AH237" s="630"/>
      <c r="AI237" s="630"/>
      <c r="AJ237" s="630"/>
      <c r="AK237" s="630"/>
      <c r="AL237" s="630"/>
      <c r="AM237" s="630"/>
      <c r="AN237" s="630"/>
      <c r="AO237" s="630"/>
      <c r="AP237" s="630"/>
      <c r="AQ237" s="630"/>
      <c r="AR237" s="630"/>
      <c r="AS237" s="630"/>
      <c r="AT237" s="630"/>
      <c r="AU237" s="630"/>
      <c r="AV237" s="630"/>
      <c r="AW237" s="630"/>
      <c r="AX237" s="630"/>
      <c r="AY237" s="630"/>
      <c r="AZ237" s="630"/>
      <c r="BA237" s="620"/>
    </row>
    <row r="238" spans="1:53" ht="15.75" hidden="1" customHeight="1" x14ac:dyDescent="0.25">
      <c r="A238" s="2611"/>
      <c r="B238" s="471" t="s">
        <v>1158</v>
      </c>
      <c r="C238" s="2611"/>
      <c r="D238" s="2597"/>
      <c r="E238" s="829" t="s">
        <v>640</v>
      </c>
      <c r="F238" s="829" t="s">
        <v>638</v>
      </c>
      <c r="G238" s="838">
        <v>0</v>
      </c>
      <c r="H238" s="840">
        <v>11</v>
      </c>
      <c r="I238" s="753">
        <v>0</v>
      </c>
      <c r="J238" s="1164"/>
      <c r="K238" s="1412"/>
      <c r="L238" s="630"/>
      <c r="M238" s="630"/>
      <c r="N238" s="630"/>
      <c r="O238" s="630"/>
      <c r="P238" s="630"/>
      <c r="Q238" s="630"/>
      <c r="R238" s="630"/>
      <c r="S238" s="630"/>
      <c r="T238" s="630"/>
      <c r="U238" s="630"/>
      <c r="V238" s="630"/>
      <c r="W238" s="630"/>
      <c r="X238" s="630"/>
      <c r="Y238" s="630"/>
      <c r="Z238" s="630"/>
      <c r="AA238" s="630"/>
      <c r="AB238" s="629"/>
      <c r="AC238" s="630"/>
      <c r="AD238" s="630"/>
      <c r="AE238" s="630"/>
      <c r="AF238" s="630"/>
      <c r="AG238" s="630"/>
      <c r="AH238" s="630"/>
      <c r="AI238" s="630"/>
      <c r="AJ238" s="630"/>
      <c r="AK238" s="630"/>
      <c r="AL238" s="630"/>
      <c r="AM238" s="630"/>
      <c r="AN238" s="630"/>
      <c r="AO238" s="630"/>
      <c r="AP238" s="630"/>
      <c r="AQ238" s="630"/>
      <c r="AR238" s="630"/>
      <c r="AS238" s="630"/>
      <c r="AT238" s="630"/>
      <c r="AU238" s="630"/>
      <c r="AV238" s="630"/>
      <c r="AW238" s="630"/>
      <c r="AX238" s="630"/>
      <c r="AY238" s="630"/>
      <c r="AZ238" s="630"/>
      <c r="BA238" s="620"/>
    </row>
    <row r="239" spans="1:53" ht="15.75" hidden="1" customHeight="1" x14ac:dyDescent="0.25">
      <c r="A239" s="2611"/>
      <c r="B239" s="471" t="s">
        <v>1158</v>
      </c>
      <c r="C239" s="2647"/>
      <c r="D239" s="2598"/>
      <c r="E239" s="829" t="s">
        <v>639</v>
      </c>
      <c r="F239" s="829" t="s">
        <v>638</v>
      </c>
      <c r="G239" s="838">
        <v>0</v>
      </c>
      <c r="H239" s="840">
        <v>14</v>
      </c>
      <c r="I239" s="753">
        <v>2</v>
      </c>
      <c r="J239" s="1164"/>
      <c r="K239" s="1412"/>
      <c r="L239" s="630"/>
      <c r="M239" s="630"/>
      <c r="N239" s="630"/>
      <c r="O239" s="630"/>
      <c r="P239" s="630"/>
      <c r="Q239" s="630"/>
      <c r="R239" s="630"/>
      <c r="S239" s="630"/>
      <c r="T239" s="630"/>
      <c r="U239" s="630"/>
      <c r="V239" s="630"/>
      <c r="W239" s="630"/>
      <c r="X239" s="630"/>
      <c r="Y239" s="630"/>
      <c r="Z239" s="630"/>
      <c r="AA239" s="630"/>
      <c r="AB239" s="629"/>
      <c r="AC239" s="630"/>
      <c r="AD239" s="630"/>
      <c r="AE239" s="630"/>
      <c r="AF239" s="630"/>
      <c r="AG239" s="630"/>
      <c r="AH239" s="630"/>
      <c r="AI239" s="630"/>
      <c r="AJ239" s="630"/>
      <c r="AK239" s="630"/>
      <c r="AL239" s="630"/>
      <c r="AM239" s="630"/>
      <c r="AN239" s="630"/>
      <c r="AO239" s="630"/>
      <c r="AP239" s="630"/>
      <c r="AQ239" s="630"/>
      <c r="AR239" s="630"/>
      <c r="AS239" s="630"/>
      <c r="AT239" s="630"/>
      <c r="AU239" s="630"/>
      <c r="AV239" s="630"/>
      <c r="AW239" s="630"/>
      <c r="AX239" s="630"/>
      <c r="AY239" s="630"/>
      <c r="AZ239" s="630"/>
      <c r="BA239" s="620"/>
    </row>
    <row r="240" spans="1:53" ht="15.75" hidden="1" customHeight="1" x14ac:dyDescent="0.25">
      <c r="A240" s="2611"/>
      <c r="B240" s="471" t="s">
        <v>1158</v>
      </c>
      <c r="C240" s="2683" t="s">
        <v>1160</v>
      </c>
      <c r="D240" s="2758" t="s">
        <v>1159</v>
      </c>
      <c r="E240" s="835" t="s">
        <v>637</v>
      </c>
      <c r="F240" s="838" t="s">
        <v>470</v>
      </c>
      <c r="G240" s="828">
        <v>0</v>
      </c>
      <c r="H240" s="837">
        <v>1</v>
      </c>
      <c r="I240" s="836">
        <v>0</v>
      </c>
      <c r="J240" s="1164"/>
      <c r="K240" s="630"/>
      <c r="L240" s="630"/>
      <c r="M240" s="630"/>
      <c r="N240" s="630"/>
      <c r="O240" s="630"/>
      <c r="P240" s="630"/>
      <c r="Q240" s="630"/>
      <c r="R240" s="630"/>
      <c r="S240" s="630"/>
      <c r="T240" s="630"/>
      <c r="U240" s="630"/>
      <c r="V240" s="630"/>
      <c r="W240" s="630"/>
      <c r="X240" s="630"/>
      <c r="Y240" s="630"/>
      <c r="Z240" s="630"/>
      <c r="AA240" s="630"/>
      <c r="AB240" s="629"/>
      <c r="AC240" s="630"/>
      <c r="AD240" s="630"/>
      <c r="AE240" s="630"/>
      <c r="AF240" s="630"/>
      <c r="AG240" s="630"/>
      <c r="AH240" s="630"/>
      <c r="AI240" s="630"/>
      <c r="AJ240" s="630"/>
      <c r="AK240" s="630"/>
      <c r="AL240" s="630"/>
      <c r="AM240" s="630"/>
      <c r="AN240" s="630"/>
      <c r="AO240" s="630"/>
      <c r="AP240" s="630"/>
      <c r="AQ240" s="630"/>
      <c r="AR240" s="630"/>
      <c r="AS240" s="630"/>
      <c r="AT240" s="630"/>
      <c r="AU240" s="630"/>
      <c r="AV240" s="630"/>
      <c r="AW240" s="630"/>
      <c r="AX240" s="630"/>
      <c r="AY240" s="630"/>
      <c r="AZ240" s="630"/>
      <c r="BA240" s="620"/>
    </row>
    <row r="241" spans="1:53" ht="15.75" hidden="1" customHeight="1" x14ac:dyDescent="0.25">
      <c r="A241" s="2611"/>
      <c r="B241" s="471" t="s">
        <v>1158</v>
      </c>
      <c r="C241" s="2611"/>
      <c r="D241" s="2598"/>
      <c r="E241" s="835" t="s">
        <v>636</v>
      </c>
      <c r="F241" s="834" t="s">
        <v>129</v>
      </c>
      <c r="G241" s="833">
        <v>0.2</v>
      </c>
      <c r="H241" s="833">
        <v>1</v>
      </c>
      <c r="I241" s="832">
        <v>0.2</v>
      </c>
      <c r="J241" s="1164"/>
      <c r="K241" s="630"/>
      <c r="L241" s="630"/>
      <c r="M241" s="630"/>
      <c r="N241" s="630"/>
      <c r="O241" s="630"/>
      <c r="P241" s="630"/>
      <c r="Q241" s="630"/>
      <c r="R241" s="630"/>
      <c r="S241" s="630"/>
      <c r="T241" s="630"/>
      <c r="U241" s="630"/>
      <c r="V241" s="630"/>
      <c r="W241" s="630"/>
      <c r="X241" s="630"/>
      <c r="Y241" s="630"/>
      <c r="Z241" s="630"/>
      <c r="AA241" s="630"/>
      <c r="AB241" s="629"/>
      <c r="AC241" s="630"/>
      <c r="AD241" s="630"/>
      <c r="AE241" s="630"/>
      <c r="AF241" s="630"/>
      <c r="AG241" s="630"/>
      <c r="AH241" s="630"/>
      <c r="AI241" s="630"/>
      <c r="AJ241" s="630"/>
      <c r="AK241" s="630"/>
      <c r="AL241" s="630"/>
      <c r="AM241" s="630"/>
      <c r="AN241" s="630"/>
      <c r="AO241" s="630"/>
      <c r="AP241" s="630"/>
      <c r="AQ241" s="630"/>
      <c r="AR241" s="630"/>
      <c r="AS241" s="630"/>
      <c r="AT241" s="630"/>
      <c r="AU241" s="630"/>
      <c r="AV241" s="630"/>
      <c r="AW241" s="630"/>
      <c r="AX241" s="630"/>
      <c r="AY241" s="630"/>
      <c r="AZ241" s="630"/>
      <c r="BA241" s="620"/>
    </row>
    <row r="242" spans="1:53" ht="15.75" hidden="1" customHeight="1" x14ac:dyDescent="0.25">
      <c r="A242" s="2647"/>
      <c r="B242" s="471" t="s">
        <v>1158</v>
      </c>
      <c r="C242" s="831" t="s">
        <v>1157</v>
      </c>
      <c r="D242" s="830" t="s">
        <v>1156</v>
      </c>
      <c r="E242" s="755" t="s">
        <v>635</v>
      </c>
      <c r="F242" s="829" t="s">
        <v>634</v>
      </c>
      <c r="G242" s="828" t="s">
        <v>124</v>
      </c>
      <c r="H242" s="828">
        <v>1</v>
      </c>
      <c r="I242" s="827">
        <v>1</v>
      </c>
      <c r="J242" s="1164"/>
      <c r="K242" s="630"/>
      <c r="L242" s="630"/>
      <c r="M242" s="630"/>
      <c r="N242" s="630"/>
      <c r="O242" s="630"/>
      <c r="P242" s="630"/>
      <c r="Q242" s="630"/>
      <c r="R242" s="630"/>
      <c r="S242" s="630"/>
      <c r="T242" s="630"/>
      <c r="U242" s="630"/>
      <c r="V242" s="630"/>
      <c r="W242" s="630"/>
      <c r="X242" s="630"/>
      <c r="Y242" s="630"/>
      <c r="Z242" s="630"/>
      <c r="AA242" s="630"/>
      <c r="AB242" s="629"/>
      <c r="AC242" s="630"/>
      <c r="AD242" s="630"/>
      <c r="AE242" s="630"/>
      <c r="AF242" s="630"/>
      <c r="AG242" s="630"/>
      <c r="AH242" s="630"/>
      <c r="AI242" s="630"/>
      <c r="AJ242" s="630"/>
      <c r="AK242" s="630"/>
      <c r="AL242" s="630"/>
      <c r="AM242" s="630"/>
      <c r="AN242" s="630"/>
      <c r="AO242" s="630"/>
      <c r="AP242" s="630"/>
      <c r="AQ242" s="630"/>
      <c r="AR242" s="630"/>
      <c r="AS242" s="630"/>
      <c r="AT242" s="630"/>
      <c r="AU242" s="630"/>
      <c r="AV242" s="630"/>
      <c r="AW242" s="630"/>
      <c r="AX242" s="630"/>
      <c r="AY242" s="630"/>
      <c r="AZ242" s="630"/>
      <c r="BA242" s="620"/>
    </row>
    <row r="243" spans="1:53" ht="15.75" hidden="1" customHeight="1" x14ac:dyDescent="0.25">
      <c r="A243" s="2684" t="s">
        <v>633</v>
      </c>
      <c r="B243" s="476" t="s">
        <v>4</v>
      </c>
      <c r="C243" s="760" t="s">
        <v>242</v>
      </c>
      <c r="D243" s="2747" t="s">
        <v>241</v>
      </c>
      <c r="E243" s="760" t="s">
        <v>240</v>
      </c>
      <c r="F243" s="700" t="s">
        <v>239</v>
      </c>
      <c r="G243" s="822">
        <v>0.03</v>
      </c>
      <c r="H243" s="822">
        <v>1</v>
      </c>
      <c r="I243" s="815"/>
      <c r="J243" s="1159"/>
      <c r="K243" s="1157"/>
      <c r="L243" s="630"/>
      <c r="M243" s="630"/>
      <c r="N243" s="630"/>
      <c r="O243" s="630"/>
      <c r="P243" s="630"/>
      <c r="Q243" s="630"/>
      <c r="R243" s="630"/>
      <c r="S243" s="630"/>
      <c r="T243" s="630"/>
      <c r="U243" s="630"/>
      <c r="V243" s="630"/>
      <c r="W243" s="630"/>
      <c r="X243" s="630"/>
      <c r="Y243" s="630"/>
      <c r="Z243" s="630"/>
      <c r="AA243" s="630"/>
      <c r="AB243" s="629"/>
      <c r="AC243" s="630"/>
      <c r="AD243" s="630"/>
      <c r="AE243" s="630"/>
      <c r="AF243" s="630"/>
      <c r="AG243" s="630"/>
      <c r="AH243" s="630"/>
      <c r="AI243" s="630"/>
      <c r="AJ243" s="630"/>
      <c r="AK243" s="630"/>
      <c r="AL243" s="630"/>
      <c r="AM243" s="630"/>
      <c r="AN243" s="630"/>
      <c r="AO243" s="630"/>
      <c r="AP243" s="630"/>
      <c r="AQ243" s="630"/>
      <c r="AR243" s="630"/>
      <c r="AS243" s="630"/>
      <c r="AT243" s="630"/>
      <c r="AU243" s="630"/>
      <c r="AV243" s="630"/>
      <c r="AW243" s="630"/>
      <c r="AX243" s="630"/>
      <c r="AY243" s="630"/>
      <c r="AZ243" s="630"/>
      <c r="BA243" s="620"/>
    </row>
    <row r="244" spans="1:53" ht="15.75" hidden="1" customHeight="1" x14ac:dyDescent="0.25">
      <c r="A244" s="2597"/>
      <c r="B244" s="476" t="s">
        <v>4</v>
      </c>
      <c r="C244" s="811" t="s">
        <v>238</v>
      </c>
      <c r="D244" s="2597"/>
      <c r="E244" s="760" t="s">
        <v>237</v>
      </c>
      <c r="F244" s="700" t="s">
        <v>236</v>
      </c>
      <c r="G244" s="824">
        <v>0</v>
      </c>
      <c r="H244" s="822">
        <v>1</v>
      </c>
      <c r="I244" s="815">
        <v>0.1</v>
      </c>
      <c r="J244" s="1159"/>
      <c r="K244" s="1157"/>
      <c r="L244" s="630"/>
      <c r="M244" s="630"/>
      <c r="N244" s="630"/>
      <c r="O244" s="630"/>
      <c r="P244" s="630"/>
      <c r="Q244" s="630"/>
      <c r="R244" s="630"/>
      <c r="S244" s="630"/>
      <c r="T244" s="630"/>
      <c r="U244" s="630"/>
      <c r="V244" s="630"/>
      <c r="W244" s="630"/>
      <c r="X244" s="630"/>
      <c r="Y244" s="630"/>
      <c r="Z244" s="630"/>
      <c r="AA244" s="630"/>
      <c r="AB244" s="629"/>
      <c r="AC244" s="630"/>
      <c r="AD244" s="630"/>
      <c r="AE244" s="630"/>
      <c r="AF244" s="630"/>
      <c r="AG244" s="630"/>
      <c r="AH244" s="630"/>
      <c r="AI244" s="630"/>
      <c r="AJ244" s="630"/>
      <c r="AK244" s="630"/>
      <c r="AL244" s="630"/>
      <c r="AM244" s="630"/>
      <c r="AN244" s="630"/>
      <c r="AO244" s="630"/>
      <c r="AP244" s="630"/>
      <c r="AQ244" s="630"/>
      <c r="AR244" s="630"/>
      <c r="AS244" s="630"/>
      <c r="AT244" s="630"/>
      <c r="AU244" s="630"/>
      <c r="AV244" s="630"/>
      <c r="AW244" s="630"/>
      <c r="AX244" s="630"/>
      <c r="AY244" s="630"/>
      <c r="AZ244" s="630"/>
      <c r="BA244" s="620"/>
    </row>
    <row r="245" spans="1:53" ht="15.75" hidden="1" customHeight="1" x14ac:dyDescent="0.25">
      <c r="A245" s="2597"/>
      <c r="B245" s="476" t="s">
        <v>4</v>
      </c>
      <c r="C245" s="811" t="s">
        <v>232</v>
      </c>
      <c r="D245" s="2598"/>
      <c r="E245" s="760" t="s">
        <v>231</v>
      </c>
      <c r="F245" s="700" t="s">
        <v>129</v>
      </c>
      <c r="G245" s="824">
        <v>0</v>
      </c>
      <c r="H245" s="822">
        <v>1</v>
      </c>
      <c r="I245" s="810"/>
      <c r="J245" s="1159"/>
      <c r="K245" s="1157"/>
      <c r="L245" s="630"/>
      <c r="M245" s="630"/>
      <c r="N245" s="630"/>
      <c r="O245" s="630"/>
      <c r="P245" s="630"/>
      <c r="Q245" s="630"/>
      <c r="R245" s="630"/>
      <c r="S245" s="630"/>
      <c r="T245" s="630"/>
      <c r="U245" s="630"/>
      <c r="V245" s="630"/>
      <c r="W245" s="630"/>
      <c r="X245" s="630"/>
      <c r="Y245" s="630"/>
      <c r="Z245" s="630"/>
      <c r="AA245" s="630"/>
      <c r="AB245" s="629"/>
      <c r="AC245" s="630"/>
      <c r="AD245" s="630"/>
      <c r="AE245" s="630"/>
      <c r="AF245" s="630"/>
      <c r="AG245" s="630"/>
      <c r="AH245" s="630"/>
      <c r="AI245" s="630"/>
      <c r="AJ245" s="630"/>
      <c r="AK245" s="630"/>
      <c r="AL245" s="630"/>
      <c r="AM245" s="630"/>
      <c r="AN245" s="630"/>
      <c r="AO245" s="630"/>
      <c r="AP245" s="630"/>
      <c r="AQ245" s="630"/>
      <c r="AR245" s="630"/>
      <c r="AS245" s="630"/>
      <c r="AT245" s="630"/>
      <c r="AU245" s="630"/>
      <c r="AV245" s="630"/>
      <c r="AW245" s="630"/>
      <c r="AX245" s="630"/>
      <c r="AY245" s="630"/>
      <c r="AZ245" s="630"/>
      <c r="BA245" s="620"/>
    </row>
    <row r="246" spans="1:53" ht="15.75" hidden="1" customHeight="1" x14ac:dyDescent="0.25">
      <c r="A246" s="2597"/>
      <c r="B246" s="476" t="s">
        <v>4</v>
      </c>
      <c r="C246" s="811" t="s">
        <v>230</v>
      </c>
      <c r="D246" s="2661" t="s">
        <v>229</v>
      </c>
      <c r="E246" s="760" t="s">
        <v>228</v>
      </c>
      <c r="F246" s="700" t="s">
        <v>227</v>
      </c>
      <c r="G246" s="824">
        <v>0</v>
      </c>
      <c r="H246" s="822">
        <v>1</v>
      </c>
      <c r="I246" s="815">
        <v>0.2</v>
      </c>
      <c r="J246" s="1159"/>
      <c r="K246" s="1157"/>
      <c r="L246" s="630"/>
      <c r="M246" s="630"/>
      <c r="N246" s="630"/>
      <c r="O246" s="630"/>
      <c r="P246" s="630"/>
      <c r="Q246" s="630"/>
      <c r="R246" s="630"/>
      <c r="S246" s="630"/>
      <c r="T246" s="630"/>
      <c r="U246" s="630"/>
      <c r="V246" s="630"/>
      <c r="W246" s="630"/>
      <c r="X246" s="630"/>
      <c r="Y246" s="630"/>
      <c r="Z246" s="630"/>
      <c r="AA246" s="630"/>
      <c r="AB246" s="629"/>
      <c r="AC246" s="630"/>
      <c r="AD246" s="630"/>
      <c r="AE246" s="630"/>
      <c r="AF246" s="630"/>
      <c r="AG246" s="630"/>
      <c r="AH246" s="630"/>
      <c r="AI246" s="630"/>
      <c r="AJ246" s="630"/>
      <c r="AK246" s="630"/>
      <c r="AL246" s="630"/>
      <c r="AM246" s="630"/>
      <c r="AN246" s="630"/>
      <c r="AO246" s="630"/>
      <c r="AP246" s="630"/>
      <c r="AQ246" s="630"/>
      <c r="AR246" s="630"/>
      <c r="AS246" s="630"/>
      <c r="AT246" s="630"/>
      <c r="AU246" s="630"/>
      <c r="AV246" s="630"/>
      <c r="AW246" s="630"/>
      <c r="AX246" s="630"/>
      <c r="AY246" s="630"/>
      <c r="AZ246" s="630"/>
      <c r="BA246" s="620"/>
    </row>
    <row r="247" spans="1:53" ht="15.75" hidden="1" customHeight="1" x14ac:dyDescent="0.25">
      <c r="A247" s="2597"/>
      <c r="B247" s="476" t="s">
        <v>4</v>
      </c>
      <c r="C247" s="760" t="s">
        <v>222</v>
      </c>
      <c r="D247" s="2598"/>
      <c r="E247" s="760" t="s">
        <v>221</v>
      </c>
      <c r="F247" s="700" t="s">
        <v>129</v>
      </c>
      <c r="G247" s="824">
        <v>0</v>
      </c>
      <c r="H247" s="822">
        <v>1</v>
      </c>
      <c r="I247" s="815"/>
      <c r="J247" s="1159"/>
      <c r="K247" s="1157"/>
      <c r="L247" s="630"/>
      <c r="M247" s="630"/>
      <c r="N247" s="630"/>
      <c r="O247" s="630"/>
      <c r="P247" s="630"/>
      <c r="Q247" s="630"/>
      <c r="R247" s="630"/>
      <c r="S247" s="630"/>
      <c r="T247" s="630"/>
      <c r="U247" s="630"/>
      <c r="V247" s="630"/>
      <c r="W247" s="630"/>
      <c r="X247" s="630"/>
      <c r="Y247" s="630"/>
      <c r="Z247" s="630"/>
      <c r="AA247" s="630"/>
      <c r="AB247" s="629"/>
      <c r="AC247" s="630"/>
      <c r="AD247" s="630"/>
      <c r="AE247" s="630"/>
      <c r="AF247" s="630"/>
      <c r="AG247" s="630"/>
      <c r="AH247" s="630"/>
      <c r="AI247" s="630"/>
      <c r="AJ247" s="630"/>
      <c r="AK247" s="630"/>
      <c r="AL247" s="630"/>
      <c r="AM247" s="630"/>
      <c r="AN247" s="630"/>
      <c r="AO247" s="630"/>
      <c r="AP247" s="630"/>
      <c r="AQ247" s="630"/>
      <c r="AR247" s="630"/>
      <c r="AS247" s="630"/>
      <c r="AT247" s="630"/>
      <c r="AU247" s="630"/>
      <c r="AV247" s="630"/>
      <c r="AW247" s="630"/>
      <c r="AX247" s="630"/>
      <c r="AY247" s="630"/>
      <c r="AZ247" s="630"/>
      <c r="BA247" s="620"/>
    </row>
    <row r="248" spans="1:53" ht="25.5" hidden="1" customHeight="1" x14ac:dyDescent="0.25">
      <c r="A248" s="2597"/>
      <c r="B248" s="476" t="s">
        <v>4</v>
      </c>
      <c r="C248" s="2737" t="s">
        <v>219</v>
      </c>
      <c r="D248" s="2748" t="s">
        <v>218</v>
      </c>
      <c r="E248" s="760" t="s">
        <v>217</v>
      </c>
      <c r="F248" s="700" t="s">
        <v>6</v>
      </c>
      <c r="G248" s="824">
        <v>0</v>
      </c>
      <c r="H248" s="826">
        <v>12000</v>
      </c>
      <c r="I248" s="825">
        <v>2000</v>
      </c>
      <c r="J248" s="1159"/>
      <c r="K248" s="1157"/>
      <c r="L248" s="630"/>
      <c r="M248" s="630"/>
      <c r="N248" s="630"/>
      <c r="O248" s="630"/>
      <c r="P248" s="630"/>
      <c r="Q248" s="630"/>
      <c r="R248" s="630"/>
      <c r="S248" s="630"/>
      <c r="T248" s="630"/>
      <c r="U248" s="630"/>
      <c r="V248" s="630"/>
      <c r="W248" s="630"/>
      <c r="X248" s="630"/>
      <c r="Y248" s="630"/>
      <c r="Z248" s="630"/>
      <c r="AA248" s="630"/>
      <c r="AB248" s="629"/>
      <c r="AC248" s="630"/>
      <c r="AD248" s="630"/>
      <c r="AE248" s="630"/>
      <c r="AF248" s="630"/>
      <c r="AG248" s="630"/>
      <c r="AH248" s="630"/>
      <c r="AI248" s="630"/>
      <c r="AJ248" s="630"/>
      <c r="AK248" s="630"/>
      <c r="AL248" s="630"/>
      <c r="AM248" s="630"/>
      <c r="AN248" s="630"/>
      <c r="AO248" s="630"/>
      <c r="AP248" s="630"/>
      <c r="AQ248" s="630"/>
      <c r="AR248" s="630"/>
      <c r="AS248" s="630"/>
      <c r="AT248" s="630"/>
      <c r="AU248" s="630"/>
      <c r="AV248" s="630"/>
      <c r="AW248" s="630"/>
      <c r="AX248" s="630"/>
      <c r="AY248" s="630"/>
      <c r="AZ248" s="630"/>
      <c r="BA248" s="620"/>
    </row>
    <row r="249" spans="1:53" ht="15.75" hidden="1" customHeight="1" x14ac:dyDescent="0.25">
      <c r="A249" s="2597"/>
      <c r="B249" s="476" t="s">
        <v>4</v>
      </c>
      <c r="C249" s="2597"/>
      <c r="D249" s="2597"/>
      <c r="E249" s="760" t="s">
        <v>212</v>
      </c>
      <c r="F249" s="700" t="s">
        <v>103</v>
      </c>
      <c r="G249" s="824">
        <v>0</v>
      </c>
      <c r="H249" s="826">
        <v>12</v>
      </c>
      <c r="I249" s="825">
        <v>2</v>
      </c>
      <c r="J249" s="1159"/>
      <c r="K249" s="1157"/>
      <c r="L249" s="630"/>
      <c r="M249" s="630"/>
      <c r="N249" s="630"/>
      <c r="O249" s="630"/>
      <c r="P249" s="630"/>
      <c r="Q249" s="630"/>
      <c r="R249" s="630"/>
      <c r="S249" s="630"/>
      <c r="T249" s="630"/>
      <c r="U249" s="630"/>
      <c r="V249" s="630"/>
      <c r="W249" s="630"/>
      <c r="X249" s="630"/>
      <c r="Y249" s="630"/>
      <c r="Z249" s="630"/>
      <c r="AA249" s="630"/>
      <c r="AB249" s="629"/>
      <c r="AC249" s="630"/>
      <c r="AD249" s="630"/>
      <c r="AE249" s="630"/>
      <c r="AF249" s="630"/>
      <c r="AG249" s="630"/>
      <c r="AH249" s="630"/>
      <c r="AI249" s="630"/>
      <c r="AJ249" s="630"/>
      <c r="AK249" s="630"/>
      <c r="AL249" s="630"/>
      <c r="AM249" s="630"/>
      <c r="AN249" s="630"/>
      <c r="AO249" s="630"/>
      <c r="AP249" s="630"/>
      <c r="AQ249" s="630"/>
      <c r="AR249" s="630"/>
      <c r="AS249" s="630"/>
      <c r="AT249" s="630"/>
      <c r="AU249" s="630"/>
      <c r="AV249" s="630"/>
      <c r="AW249" s="630"/>
      <c r="AX249" s="630"/>
      <c r="AY249" s="630"/>
      <c r="AZ249" s="630"/>
      <c r="BA249" s="620"/>
    </row>
    <row r="250" spans="1:53" ht="15.75" hidden="1" customHeight="1" x14ac:dyDescent="0.25">
      <c r="A250" s="2597"/>
      <c r="B250" s="476" t="s">
        <v>4</v>
      </c>
      <c r="C250" s="2597"/>
      <c r="D250" s="2597"/>
      <c r="E250" s="760" t="s">
        <v>211</v>
      </c>
      <c r="F250" s="700" t="s">
        <v>194</v>
      </c>
      <c r="G250" s="824">
        <v>0</v>
      </c>
      <c r="H250" s="824">
        <v>40</v>
      </c>
      <c r="I250" s="810">
        <v>10</v>
      </c>
      <c r="J250" s="1159"/>
      <c r="K250" s="1157"/>
      <c r="L250" s="630"/>
      <c r="M250" s="630"/>
      <c r="N250" s="630"/>
      <c r="O250" s="630"/>
      <c r="P250" s="630"/>
      <c r="Q250" s="630"/>
      <c r="R250" s="630"/>
      <c r="S250" s="630"/>
      <c r="T250" s="630"/>
      <c r="U250" s="630"/>
      <c r="V250" s="630"/>
      <c r="W250" s="630"/>
      <c r="X250" s="630"/>
      <c r="Y250" s="630"/>
      <c r="Z250" s="630"/>
      <c r="AA250" s="630"/>
      <c r="AB250" s="629"/>
      <c r="AC250" s="630"/>
      <c r="AD250" s="630"/>
      <c r="AE250" s="630"/>
      <c r="AF250" s="630"/>
      <c r="AG250" s="630"/>
      <c r="AH250" s="630"/>
      <c r="AI250" s="630"/>
      <c r="AJ250" s="630"/>
      <c r="AK250" s="630"/>
      <c r="AL250" s="630"/>
      <c r="AM250" s="630"/>
      <c r="AN250" s="630"/>
      <c r="AO250" s="630"/>
      <c r="AP250" s="630"/>
      <c r="AQ250" s="630"/>
      <c r="AR250" s="630"/>
      <c r="AS250" s="630"/>
      <c r="AT250" s="630"/>
      <c r="AU250" s="630"/>
      <c r="AV250" s="630"/>
      <c r="AW250" s="630"/>
      <c r="AX250" s="630"/>
      <c r="AY250" s="630"/>
      <c r="AZ250" s="630"/>
      <c r="BA250" s="620"/>
    </row>
    <row r="251" spans="1:53" ht="15.75" hidden="1" customHeight="1" x14ac:dyDescent="0.25">
      <c r="A251" s="2597"/>
      <c r="B251" s="476" t="s">
        <v>4</v>
      </c>
      <c r="C251" s="2597"/>
      <c r="D251" s="2597"/>
      <c r="E251" s="760" t="s">
        <v>210</v>
      </c>
      <c r="F251" s="700" t="s">
        <v>113</v>
      </c>
      <c r="G251" s="824">
        <v>0</v>
      </c>
      <c r="H251" s="824">
        <v>5</v>
      </c>
      <c r="I251" s="810">
        <v>0</v>
      </c>
      <c r="J251" s="1159"/>
      <c r="K251" s="1157"/>
      <c r="L251" s="630"/>
      <c r="M251" s="630"/>
      <c r="N251" s="630"/>
      <c r="O251" s="630"/>
      <c r="P251" s="630"/>
      <c r="Q251" s="630"/>
      <c r="R251" s="630"/>
      <c r="S251" s="630"/>
      <c r="T251" s="630"/>
      <c r="U251" s="630"/>
      <c r="V251" s="630"/>
      <c r="W251" s="630"/>
      <c r="X251" s="630"/>
      <c r="Y251" s="630"/>
      <c r="Z251" s="630"/>
      <c r="AA251" s="630"/>
      <c r="AB251" s="629"/>
      <c r="AC251" s="630"/>
      <c r="AD251" s="630"/>
      <c r="AE251" s="630"/>
      <c r="AF251" s="630"/>
      <c r="AG251" s="630"/>
      <c r="AH251" s="630"/>
      <c r="AI251" s="630"/>
      <c r="AJ251" s="630"/>
      <c r="AK251" s="630"/>
      <c r="AL251" s="630"/>
      <c r="AM251" s="630"/>
      <c r="AN251" s="630"/>
      <c r="AO251" s="630"/>
      <c r="AP251" s="630"/>
      <c r="AQ251" s="630"/>
      <c r="AR251" s="630"/>
      <c r="AS251" s="630"/>
      <c r="AT251" s="630"/>
      <c r="AU251" s="630"/>
      <c r="AV251" s="630"/>
      <c r="AW251" s="630"/>
      <c r="AX251" s="630"/>
      <c r="AY251" s="630"/>
      <c r="AZ251" s="630"/>
      <c r="BA251" s="620"/>
    </row>
    <row r="252" spans="1:53" ht="15.75" hidden="1" customHeight="1" x14ac:dyDescent="0.25">
      <c r="A252" s="2597"/>
      <c r="B252" s="476" t="s">
        <v>4</v>
      </c>
      <c r="C252" s="2598"/>
      <c r="D252" s="2598"/>
      <c r="E252" s="760" t="s">
        <v>632</v>
      </c>
      <c r="F252" s="700" t="s">
        <v>113</v>
      </c>
      <c r="G252" s="824">
        <v>0</v>
      </c>
      <c r="H252" s="824">
        <v>2</v>
      </c>
      <c r="I252" s="810"/>
      <c r="J252" s="1159"/>
      <c r="K252" s="1157"/>
      <c r="L252" s="630"/>
      <c r="M252" s="630"/>
      <c r="N252" s="630"/>
      <c r="O252" s="630"/>
      <c r="P252" s="630"/>
      <c r="Q252" s="630"/>
      <c r="R252" s="630"/>
      <c r="S252" s="630"/>
      <c r="T252" s="630"/>
      <c r="U252" s="630"/>
      <c r="V252" s="630"/>
      <c r="W252" s="630"/>
      <c r="X252" s="630"/>
      <c r="Y252" s="630"/>
      <c r="Z252" s="630"/>
      <c r="AA252" s="630"/>
      <c r="AB252" s="629"/>
      <c r="AC252" s="630"/>
      <c r="AD252" s="630"/>
      <c r="AE252" s="630"/>
      <c r="AF252" s="630"/>
      <c r="AG252" s="630"/>
      <c r="AH252" s="630"/>
      <c r="AI252" s="630"/>
      <c r="AJ252" s="630"/>
      <c r="AK252" s="630"/>
      <c r="AL252" s="630"/>
      <c r="AM252" s="630"/>
      <c r="AN252" s="630"/>
      <c r="AO252" s="630"/>
      <c r="AP252" s="630"/>
      <c r="AQ252" s="630"/>
      <c r="AR252" s="630"/>
      <c r="AS252" s="630"/>
      <c r="AT252" s="630"/>
      <c r="AU252" s="630"/>
      <c r="AV252" s="630"/>
      <c r="AW252" s="630"/>
      <c r="AX252" s="630"/>
      <c r="AY252" s="630"/>
      <c r="AZ252" s="630"/>
      <c r="BA252" s="620"/>
    </row>
    <row r="253" spans="1:53" ht="15.75" hidden="1" customHeight="1" x14ac:dyDescent="0.25">
      <c r="A253" s="2597"/>
      <c r="B253" s="476" t="s">
        <v>4</v>
      </c>
      <c r="C253" s="811" t="s">
        <v>206</v>
      </c>
      <c r="D253" s="2749" t="s">
        <v>205</v>
      </c>
      <c r="E253" s="760" t="s">
        <v>204</v>
      </c>
      <c r="F253" s="700" t="s">
        <v>194</v>
      </c>
      <c r="G253" s="824">
        <v>1.2</v>
      </c>
      <c r="H253" s="824">
        <v>12</v>
      </c>
      <c r="I253" s="810"/>
      <c r="J253" s="1159"/>
      <c r="K253" s="1157"/>
      <c r="L253" s="630"/>
      <c r="M253" s="630"/>
      <c r="N253" s="630"/>
      <c r="O253" s="630"/>
      <c r="P253" s="630"/>
      <c r="Q253" s="630"/>
      <c r="R253" s="630"/>
      <c r="S253" s="630"/>
      <c r="T253" s="630"/>
      <c r="U253" s="630"/>
      <c r="V253" s="630"/>
      <c r="W253" s="630"/>
      <c r="X253" s="630"/>
      <c r="Y253" s="630"/>
      <c r="Z253" s="630"/>
      <c r="AA253" s="630"/>
      <c r="AB253" s="629"/>
      <c r="AC253" s="630"/>
      <c r="AD253" s="630"/>
      <c r="AE253" s="630"/>
      <c r="AF253" s="630"/>
      <c r="AG253" s="630"/>
      <c r="AH253" s="630"/>
      <c r="AI253" s="630"/>
      <c r="AJ253" s="630"/>
      <c r="AK253" s="630"/>
      <c r="AL253" s="630"/>
      <c r="AM253" s="630"/>
      <c r="AN253" s="630"/>
      <c r="AO253" s="630"/>
      <c r="AP253" s="630"/>
      <c r="AQ253" s="630"/>
      <c r="AR253" s="630"/>
      <c r="AS253" s="630"/>
      <c r="AT253" s="630"/>
      <c r="AU253" s="630"/>
      <c r="AV253" s="630"/>
      <c r="AW253" s="630"/>
      <c r="AX253" s="630"/>
      <c r="AY253" s="630"/>
      <c r="AZ253" s="630"/>
      <c r="BA253" s="620"/>
    </row>
    <row r="254" spans="1:53" ht="15.75" hidden="1" customHeight="1" x14ac:dyDescent="0.25">
      <c r="A254" s="2597"/>
      <c r="B254" s="476" t="s">
        <v>4</v>
      </c>
      <c r="C254" s="760" t="s">
        <v>199</v>
      </c>
      <c r="D254" s="2597"/>
      <c r="E254" s="760" t="s">
        <v>198</v>
      </c>
      <c r="F254" s="700" t="s">
        <v>194</v>
      </c>
      <c r="G254" s="824">
        <v>100</v>
      </c>
      <c r="H254" s="824">
        <v>1100</v>
      </c>
      <c r="I254" s="810">
        <v>100</v>
      </c>
      <c r="J254" s="1159"/>
      <c r="K254" s="1157"/>
      <c r="L254" s="630"/>
      <c r="M254" s="630"/>
      <c r="N254" s="630"/>
      <c r="O254" s="630"/>
      <c r="P254" s="630"/>
      <c r="Q254" s="630"/>
      <c r="R254" s="630"/>
      <c r="S254" s="630"/>
      <c r="T254" s="630"/>
      <c r="U254" s="630"/>
      <c r="V254" s="630"/>
      <c r="W254" s="630"/>
      <c r="X254" s="630"/>
      <c r="Y254" s="630"/>
      <c r="Z254" s="630"/>
      <c r="AA254" s="630"/>
      <c r="AB254" s="629"/>
      <c r="AC254" s="630"/>
      <c r="AD254" s="630"/>
      <c r="AE254" s="630"/>
      <c r="AF254" s="630"/>
      <c r="AG254" s="630"/>
      <c r="AH254" s="630"/>
      <c r="AI254" s="630"/>
      <c r="AJ254" s="630"/>
      <c r="AK254" s="630"/>
      <c r="AL254" s="630"/>
      <c r="AM254" s="630"/>
      <c r="AN254" s="630"/>
      <c r="AO254" s="630"/>
      <c r="AP254" s="630"/>
      <c r="AQ254" s="630"/>
      <c r="AR254" s="630"/>
      <c r="AS254" s="630"/>
      <c r="AT254" s="630"/>
      <c r="AU254" s="630"/>
      <c r="AV254" s="630"/>
      <c r="AW254" s="630"/>
      <c r="AX254" s="630"/>
      <c r="AY254" s="630"/>
      <c r="AZ254" s="630"/>
      <c r="BA254" s="620"/>
    </row>
    <row r="255" spans="1:53" ht="15.75" hidden="1" customHeight="1" x14ac:dyDescent="0.25">
      <c r="A255" s="2597"/>
      <c r="B255" s="476" t="s">
        <v>4</v>
      </c>
      <c r="C255" s="760" t="s">
        <v>196</v>
      </c>
      <c r="D255" s="2598"/>
      <c r="E255" s="760" t="s">
        <v>195</v>
      </c>
      <c r="F255" s="700" t="s">
        <v>194</v>
      </c>
      <c r="G255" s="824">
        <v>30</v>
      </c>
      <c r="H255" s="824">
        <v>1000</v>
      </c>
      <c r="I255" s="810">
        <v>200</v>
      </c>
      <c r="J255" s="1159"/>
      <c r="K255" s="1157"/>
      <c r="L255" s="630"/>
      <c r="M255" s="630"/>
      <c r="N255" s="630"/>
      <c r="O255" s="630"/>
      <c r="P255" s="630"/>
      <c r="Q255" s="630"/>
      <c r="R255" s="630"/>
      <c r="S255" s="630"/>
      <c r="T255" s="630"/>
      <c r="U255" s="630"/>
      <c r="V255" s="630"/>
      <c r="W255" s="630"/>
      <c r="X255" s="630"/>
      <c r="Y255" s="630"/>
      <c r="Z255" s="630"/>
      <c r="AA255" s="630"/>
      <c r="AB255" s="629"/>
      <c r="AC255" s="630"/>
      <c r="AD255" s="630"/>
      <c r="AE255" s="630"/>
      <c r="AF255" s="630"/>
      <c r="AG255" s="630"/>
      <c r="AH255" s="630"/>
      <c r="AI255" s="630"/>
      <c r="AJ255" s="630"/>
      <c r="AK255" s="630"/>
      <c r="AL255" s="630"/>
      <c r="AM255" s="630"/>
      <c r="AN255" s="630"/>
      <c r="AO255" s="630"/>
      <c r="AP255" s="630"/>
      <c r="AQ255" s="630"/>
      <c r="AR255" s="630"/>
      <c r="AS255" s="630"/>
      <c r="AT255" s="630"/>
      <c r="AU255" s="630"/>
      <c r="AV255" s="630"/>
      <c r="AW255" s="630"/>
      <c r="AX255" s="630"/>
      <c r="AY255" s="630"/>
      <c r="AZ255" s="630"/>
      <c r="BA255" s="620"/>
    </row>
    <row r="256" spans="1:53" ht="15.75" hidden="1" customHeight="1" x14ac:dyDescent="0.25">
      <c r="A256" s="2597"/>
      <c r="B256" s="476" t="s">
        <v>4</v>
      </c>
      <c r="C256" s="811" t="s">
        <v>191</v>
      </c>
      <c r="D256" s="676" t="s">
        <v>190</v>
      </c>
      <c r="E256" s="760" t="s">
        <v>189</v>
      </c>
      <c r="F256" s="700" t="s">
        <v>129</v>
      </c>
      <c r="G256" s="824">
        <v>0</v>
      </c>
      <c r="H256" s="822">
        <v>1</v>
      </c>
      <c r="I256" s="815">
        <v>0.25</v>
      </c>
      <c r="J256" s="1159"/>
      <c r="K256" s="1157"/>
      <c r="L256" s="630"/>
      <c r="M256" s="630"/>
      <c r="N256" s="630"/>
      <c r="O256" s="630"/>
      <c r="P256" s="630"/>
      <c r="Q256" s="630"/>
      <c r="R256" s="630"/>
      <c r="S256" s="630"/>
      <c r="T256" s="630"/>
      <c r="U256" s="630"/>
      <c r="V256" s="630"/>
      <c r="W256" s="630"/>
      <c r="X256" s="630"/>
      <c r="Y256" s="630"/>
      <c r="Z256" s="630"/>
      <c r="AA256" s="630"/>
      <c r="AB256" s="629"/>
      <c r="AC256" s="630"/>
      <c r="AD256" s="630"/>
      <c r="AE256" s="630"/>
      <c r="AF256" s="630"/>
      <c r="AG256" s="630"/>
      <c r="AH256" s="630"/>
      <c r="AI256" s="630"/>
      <c r="AJ256" s="630"/>
      <c r="AK256" s="630"/>
      <c r="AL256" s="630"/>
      <c r="AM256" s="630"/>
      <c r="AN256" s="630"/>
      <c r="AO256" s="630"/>
      <c r="AP256" s="630"/>
      <c r="AQ256" s="630"/>
      <c r="AR256" s="630"/>
      <c r="AS256" s="630"/>
      <c r="AT256" s="630"/>
      <c r="AU256" s="630"/>
      <c r="AV256" s="630"/>
      <c r="AW256" s="630"/>
      <c r="AX256" s="630"/>
      <c r="AY256" s="630"/>
      <c r="AZ256" s="630"/>
      <c r="BA256" s="620"/>
    </row>
    <row r="257" spans="1:53" ht="51" hidden="1" customHeight="1" x14ac:dyDescent="0.25">
      <c r="A257" s="2597"/>
      <c r="B257" s="476" t="s">
        <v>4</v>
      </c>
      <c r="C257" s="2661" t="s">
        <v>184</v>
      </c>
      <c r="D257" s="760" t="s">
        <v>179</v>
      </c>
      <c r="E257" s="760" t="s">
        <v>183</v>
      </c>
      <c r="F257" s="765" t="s">
        <v>129</v>
      </c>
      <c r="G257" s="817">
        <v>0</v>
      </c>
      <c r="H257" s="817">
        <v>0.9</v>
      </c>
      <c r="I257" s="815">
        <v>0.1</v>
      </c>
      <c r="J257" s="1159"/>
      <c r="K257" s="1157"/>
      <c r="L257" s="630"/>
      <c r="M257" s="630"/>
      <c r="N257" s="630"/>
      <c r="O257" s="630"/>
      <c r="P257" s="630"/>
      <c r="Q257" s="630"/>
      <c r="R257" s="630"/>
      <c r="S257" s="630"/>
      <c r="T257" s="630"/>
      <c r="U257" s="630"/>
      <c r="V257" s="630"/>
      <c r="W257" s="630"/>
      <c r="X257" s="630"/>
      <c r="Y257" s="630"/>
      <c r="Z257" s="630"/>
      <c r="AA257" s="630"/>
      <c r="AB257" s="629"/>
      <c r="AC257" s="630"/>
      <c r="AD257" s="630"/>
      <c r="AE257" s="630"/>
      <c r="AF257" s="630"/>
      <c r="AG257" s="630"/>
      <c r="AH257" s="630"/>
      <c r="AI257" s="630"/>
      <c r="AJ257" s="630"/>
      <c r="AK257" s="630"/>
      <c r="AL257" s="630"/>
      <c r="AM257" s="630"/>
      <c r="AN257" s="630"/>
      <c r="AO257" s="630"/>
      <c r="AP257" s="630"/>
      <c r="AQ257" s="630"/>
      <c r="AR257" s="630"/>
      <c r="AS257" s="630"/>
      <c r="AT257" s="630"/>
      <c r="AU257" s="630"/>
      <c r="AV257" s="630"/>
      <c r="AW257" s="630"/>
      <c r="AX257" s="630"/>
      <c r="AY257" s="630"/>
      <c r="AZ257" s="630"/>
      <c r="BA257" s="620"/>
    </row>
    <row r="258" spans="1:53" ht="15.75" hidden="1" customHeight="1" x14ac:dyDescent="0.25">
      <c r="A258" s="2597"/>
      <c r="B258" s="476" t="s">
        <v>4</v>
      </c>
      <c r="C258" s="2598"/>
      <c r="D258" s="760" t="s">
        <v>179</v>
      </c>
      <c r="E258" s="760" t="s">
        <v>178</v>
      </c>
      <c r="F258" s="700" t="s">
        <v>129</v>
      </c>
      <c r="G258" s="762">
        <v>0</v>
      </c>
      <c r="H258" s="762">
        <v>0.9</v>
      </c>
      <c r="I258" s="815">
        <v>0.1</v>
      </c>
      <c r="J258" s="1159"/>
      <c r="K258" s="1157"/>
      <c r="L258" s="630"/>
      <c r="M258" s="630"/>
      <c r="N258" s="630"/>
      <c r="O258" s="630"/>
      <c r="P258" s="630"/>
      <c r="Q258" s="630"/>
      <c r="R258" s="630"/>
      <c r="S258" s="630"/>
      <c r="T258" s="630"/>
      <c r="U258" s="630"/>
      <c r="V258" s="630"/>
      <c r="W258" s="630"/>
      <c r="X258" s="630"/>
      <c r="Y258" s="630"/>
      <c r="Z258" s="630"/>
      <c r="AA258" s="630"/>
      <c r="AB258" s="629"/>
      <c r="AC258" s="630"/>
      <c r="AD258" s="630"/>
      <c r="AE258" s="630"/>
      <c r="AF258" s="630"/>
      <c r="AG258" s="630"/>
      <c r="AH258" s="630"/>
      <c r="AI258" s="630"/>
      <c r="AJ258" s="630"/>
      <c r="AK258" s="630"/>
      <c r="AL258" s="630"/>
      <c r="AM258" s="630"/>
      <c r="AN258" s="630"/>
      <c r="AO258" s="630"/>
      <c r="AP258" s="630"/>
      <c r="AQ258" s="630"/>
      <c r="AR258" s="630"/>
      <c r="AS258" s="630"/>
      <c r="AT258" s="630"/>
      <c r="AU258" s="630"/>
      <c r="AV258" s="630"/>
      <c r="AW258" s="630"/>
      <c r="AX258" s="630"/>
      <c r="AY258" s="630"/>
      <c r="AZ258" s="630"/>
      <c r="BA258" s="620"/>
    </row>
    <row r="259" spans="1:53" ht="15.75" hidden="1" customHeight="1" x14ac:dyDescent="0.25">
      <c r="A259" s="2597"/>
      <c r="B259" s="476" t="s">
        <v>4</v>
      </c>
      <c r="C259" s="811" t="s">
        <v>177</v>
      </c>
      <c r="D259" s="823" t="s">
        <v>176</v>
      </c>
      <c r="E259" s="760" t="s">
        <v>175</v>
      </c>
      <c r="F259" s="700" t="s">
        <v>174</v>
      </c>
      <c r="G259" s="822">
        <v>0</v>
      </c>
      <c r="H259" s="822">
        <v>0.5</v>
      </c>
      <c r="I259" s="815">
        <v>0.1</v>
      </c>
      <c r="J259" s="1159"/>
      <c r="K259" s="1157"/>
      <c r="L259" s="630"/>
      <c r="M259" s="630"/>
      <c r="N259" s="630"/>
      <c r="O259" s="630"/>
      <c r="P259" s="630"/>
      <c r="Q259" s="630"/>
      <c r="R259" s="630"/>
      <c r="S259" s="630"/>
      <c r="T259" s="630"/>
      <c r="U259" s="630"/>
      <c r="V259" s="630"/>
      <c r="W259" s="630"/>
      <c r="X259" s="630"/>
      <c r="Y259" s="630"/>
      <c r="Z259" s="630"/>
      <c r="AA259" s="630"/>
      <c r="AB259" s="629"/>
      <c r="AC259" s="630"/>
      <c r="AD259" s="630"/>
      <c r="AE259" s="630"/>
      <c r="AF259" s="630"/>
      <c r="AG259" s="630"/>
      <c r="AH259" s="630"/>
      <c r="AI259" s="630"/>
      <c r="AJ259" s="630"/>
      <c r="AK259" s="630"/>
      <c r="AL259" s="630"/>
      <c r="AM259" s="630"/>
      <c r="AN259" s="630"/>
      <c r="AO259" s="630"/>
      <c r="AP259" s="630"/>
      <c r="AQ259" s="630"/>
      <c r="AR259" s="630"/>
      <c r="AS259" s="630"/>
      <c r="AT259" s="630"/>
      <c r="AU259" s="630"/>
      <c r="AV259" s="630"/>
      <c r="AW259" s="630"/>
      <c r="AX259" s="630"/>
      <c r="AY259" s="630"/>
      <c r="AZ259" s="630"/>
      <c r="BA259" s="620"/>
    </row>
    <row r="260" spans="1:53" ht="15.75" hidden="1" customHeight="1" x14ac:dyDescent="0.25">
      <c r="A260" s="2597"/>
      <c r="B260" s="476" t="s">
        <v>4</v>
      </c>
      <c r="C260" s="811" t="s">
        <v>169</v>
      </c>
      <c r="D260" s="676" t="s">
        <v>168</v>
      </c>
      <c r="E260" s="700" t="s">
        <v>167</v>
      </c>
      <c r="F260" s="765" t="s">
        <v>166</v>
      </c>
      <c r="G260" s="819">
        <v>1500000000</v>
      </c>
      <c r="H260" s="819">
        <v>10000000000</v>
      </c>
      <c r="I260" s="820">
        <v>2500000000</v>
      </c>
      <c r="J260" s="1159"/>
      <c r="K260" s="1157"/>
      <c r="L260" s="630"/>
      <c r="M260" s="630"/>
      <c r="N260" s="630"/>
      <c r="O260" s="630"/>
      <c r="P260" s="630"/>
      <c r="Q260" s="630"/>
      <c r="R260" s="630"/>
      <c r="S260" s="630"/>
      <c r="T260" s="630"/>
      <c r="U260" s="630"/>
      <c r="V260" s="630"/>
      <c r="W260" s="630"/>
      <c r="X260" s="630"/>
      <c r="Y260" s="630"/>
      <c r="Z260" s="630"/>
      <c r="AA260" s="630"/>
      <c r="AB260" s="629"/>
      <c r="AC260" s="630"/>
      <c r="AD260" s="630"/>
      <c r="AE260" s="630"/>
      <c r="AF260" s="630"/>
      <c r="AG260" s="630"/>
      <c r="AH260" s="630"/>
      <c r="AI260" s="630"/>
      <c r="AJ260" s="630"/>
      <c r="AK260" s="630"/>
      <c r="AL260" s="630"/>
      <c r="AM260" s="630"/>
      <c r="AN260" s="630"/>
      <c r="AO260" s="630"/>
      <c r="AP260" s="630"/>
      <c r="AQ260" s="630"/>
      <c r="AR260" s="630"/>
      <c r="AS260" s="630"/>
      <c r="AT260" s="630"/>
      <c r="AU260" s="630"/>
      <c r="AV260" s="630"/>
      <c r="AW260" s="630"/>
      <c r="AX260" s="630"/>
      <c r="AY260" s="630"/>
      <c r="AZ260" s="630"/>
      <c r="BA260" s="620"/>
    </row>
    <row r="261" spans="1:53" ht="15.75" hidden="1" customHeight="1" x14ac:dyDescent="0.25">
      <c r="A261" s="2597"/>
      <c r="B261" s="476" t="s">
        <v>4</v>
      </c>
      <c r="C261" s="760" t="s">
        <v>164</v>
      </c>
      <c r="D261" s="821" t="s">
        <v>163</v>
      </c>
      <c r="E261" s="700" t="s">
        <v>162</v>
      </c>
      <c r="F261" s="765" t="s">
        <v>161</v>
      </c>
      <c r="G261" s="765" t="s">
        <v>124</v>
      </c>
      <c r="H261" s="819">
        <v>10500000000</v>
      </c>
      <c r="I261" s="820">
        <v>1500000000</v>
      </c>
      <c r="J261" s="1159"/>
      <c r="K261" s="1157"/>
      <c r="L261" s="630"/>
      <c r="M261" s="630"/>
      <c r="N261" s="630"/>
      <c r="O261" s="630"/>
      <c r="P261" s="630"/>
      <c r="Q261" s="630"/>
      <c r="R261" s="630"/>
      <c r="S261" s="630"/>
      <c r="T261" s="630"/>
      <c r="U261" s="630"/>
      <c r="V261" s="630"/>
      <c r="W261" s="630"/>
      <c r="X261" s="630"/>
      <c r="Y261" s="630"/>
      <c r="Z261" s="630"/>
      <c r="AA261" s="630"/>
      <c r="AB261" s="629"/>
      <c r="AC261" s="630"/>
      <c r="AD261" s="630"/>
      <c r="AE261" s="630"/>
      <c r="AF261" s="630"/>
      <c r="AG261" s="630"/>
      <c r="AH261" s="630"/>
      <c r="AI261" s="630"/>
      <c r="AJ261" s="630"/>
      <c r="AK261" s="630"/>
      <c r="AL261" s="630"/>
      <c r="AM261" s="630"/>
      <c r="AN261" s="630"/>
      <c r="AO261" s="630"/>
      <c r="AP261" s="630"/>
      <c r="AQ261" s="630"/>
      <c r="AR261" s="630"/>
      <c r="AS261" s="630"/>
      <c r="AT261" s="630"/>
      <c r="AU261" s="630"/>
      <c r="AV261" s="630"/>
      <c r="AW261" s="630"/>
      <c r="AX261" s="630"/>
      <c r="AY261" s="630"/>
      <c r="AZ261" s="630"/>
      <c r="BA261" s="620"/>
    </row>
    <row r="262" spans="1:53" ht="15.75" hidden="1" customHeight="1" x14ac:dyDescent="0.25">
      <c r="A262" s="2597"/>
      <c r="B262" s="476" t="s">
        <v>4</v>
      </c>
      <c r="C262" s="2661" t="s">
        <v>155</v>
      </c>
      <c r="D262" s="2661" t="s">
        <v>154</v>
      </c>
      <c r="E262" s="2737" t="s">
        <v>153</v>
      </c>
      <c r="F262" s="765" t="s">
        <v>152</v>
      </c>
      <c r="G262" s="819">
        <v>7894</v>
      </c>
      <c r="H262" s="819">
        <v>9524</v>
      </c>
      <c r="I262" s="810">
        <v>8724</v>
      </c>
      <c r="J262" s="1159"/>
      <c r="K262" s="1157"/>
      <c r="L262" s="630"/>
      <c r="M262" s="630"/>
      <c r="N262" s="630"/>
      <c r="O262" s="630"/>
      <c r="P262" s="630"/>
      <c r="Q262" s="630"/>
      <c r="R262" s="630"/>
      <c r="S262" s="630"/>
      <c r="T262" s="630"/>
      <c r="U262" s="630"/>
      <c r="V262" s="630"/>
      <c r="W262" s="630"/>
      <c r="X262" s="630"/>
      <c r="Y262" s="630"/>
      <c r="Z262" s="630"/>
      <c r="AA262" s="630"/>
      <c r="AB262" s="629"/>
      <c r="AC262" s="630"/>
      <c r="AD262" s="630"/>
      <c r="AE262" s="630"/>
      <c r="AF262" s="630"/>
      <c r="AG262" s="630"/>
      <c r="AH262" s="630"/>
      <c r="AI262" s="630"/>
      <c r="AJ262" s="630"/>
      <c r="AK262" s="630"/>
      <c r="AL262" s="630"/>
      <c r="AM262" s="630"/>
      <c r="AN262" s="630"/>
      <c r="AO262" s="630"/>
      <c r="AP262" s="630"/>
      <c r="AQ262" s="630"/>
      <c r="AR262" s="630"/>
      <c r="AS262" s="630"/>
      <c r="AT262" s="630"/>
      <c r="AU262" s="630"/>
      <c r="AV262" s="630"/>
      <c r="AW262" s="630"/>
      <c r="AX262" s="630"/>
      <c r="AY262" s="630"/>
      <c r="AZ262" s="630"/>
      <c r="BA262" s="620"/>
    </row>
    <row r="263" spans="1:53" ht="15.75" hidden="1" customHeight="1" x14ac:dyDescent="0.25">
      <c r="A263" s="2597"/>
      <c r="B263" s="476" t="s">
        <v>4</v>
      </c>
      <c r="C263" s="2597"/>
      <c r="D263" s="2597"/>
      <c r="E263" s="2597"/>
      <c r="F263" s="700" t="s">
        <v>147</v>
      </c>
      <c r="G263" s="818">
        <v>21966</v>
      </c>
      <c r="H263" s="818">
        <v>22410</v>
      </c>
      <c r="I263" s="810">
        <v>21980</v>
      </c>
      <c r="J263" s="1159"/>
      <c r="K263" s="1157"/>
      <c r="L263" s="630"/>
      <c r="M263" s="630"/>
      <c r="N263" s="630"/>
      <c r="O263" s="630"/>
      <c r="P263" s="630"/>
      <c r="Q263" s="630"/>
      <c r="R263" s="630"/>
      <c r="S263" s="630"/>
      <c r="T263" s="630"/>
      <c r="U263" s="630"/>
      <c r="V263" s="630"/>
      <c r="W263" s="630"/>
      <c r="X263" s="630"/>
      <c r="Y263" s="630"/>
      <c r="Z263" s="630"/>
      <c r="AA263" s="630"/>
      <c r="AB263" s="629"/>
      <c r="AC263" s="630"/>
      <c r="AD263" s="630"/>
      <c r="AE263" s="630"/>
      <c r="AF263" s="630"/>
      <c r="AG263" s="630"/>
      <c r="AH263" s="630"/>
      <c r="AI263" s="630"/>
      <c r="AJ263" s="630"/>
      <c r="AK263" s="630"/>
      <c r="AL263" s="630"/>
      <c r="AM263" s="630"/>
      <c r="AN263" s="630"/>
      <c r="AO263" s="630"/>
      <c r="AP263" s="630"/>
      <c r="AQ263" s="630"/>
      <c r="AR263" s="630"/>
      <c r="AS263" s="630"/>
      <c r="AT263" s="630"/>
      <c r="AU263" s="630"/>
      <c r="AV263" s="630"/>
      <c r="AW263" s="630"/>
      <c r="AX263" s="630"/>
      <c r="AY263" s="630"/>
      <c r="AZ263" s="630"/>
      <c r="BA263" s="620"/>
    </row>
    <row r="264" spans="1:53" ht="15.75" hidden="1" customHeight="1" x14ac:dyDescent="0.25">
      <c r="A264" s="2597"/>
      <c r="B264" s="476" t="s">
        <v>4</v>
      </c>
      <c r="C264" s="2598"/>
      <c r="D264" s="2598"/>
      <c r="E264" s="2598"/>
      <c r="F264" s="700" t="s">
        <v>144</v>
      </c>
      <c r="G264" s="700">
        <v>304</v>
      </c>
      <c r="H264" s="700">
        <v>360</v>
      </c>
      <c r="I264" s="810">
        <v>312</v>
      </c>
      <c r="J264" s="1159"/>
      <c r="K264" s="1157"/>
      <c r="L264" s="630"/>
      <c r="M264" s="630"/>
      <c r="N264" s="630"/>
      <c r="O264" s="630"/>
      <c r="P264" s="630"/>
      <c r="Q264" s="630"/>
      <c r="R264" s="630"/>
      <c r="S264" s="630"/>
      <c r="T264" s="630"/>
      <c r="U264" s="630"/>
      <c r="V264" s="630"/>
      <c r="W264" s="630"/>
      <c r="X264" s="630"/>
      <c r="Y264" s="630"/>
      <c r="Z264" s="630"/>
      <c r="AA264" s="630"/>
      <c r="AB264" s="629"/>
      <c r="AC264" s="630"/>
      <c r="AD264" s="630"/>
      <c r="AE264" s="630"/>
      <c r="AF264" s="630"/>
      <c r="AG264" s="630"/>
      <c r="AH264" s="630"/>
      <c r="AI264" s="630"/>
      <c r="AJ264" s="630"/>
      <c r="AK264" s="630"/>
      <c r="AL264" s="630"/>
      <c r="AM264" s="630"/>
      <c r="AN264" s="630"/>
      <c r="AO264" s="630"/>
      <c r="AP264" s="630"/>
      <c r="AQ264" s="630"/>
      <c r="AR264" s="630"/>
      <c r="AS264" s="630"/>
      <c r="AT264" s="630"/>
      <c r="AU264" s="630"/>
      <c r="AV264" s="630"/>
      <c r="AW264" s="630"/>
      <c r="AX264" s="630"/>
      <c r="AY264" s="630"/>
      <c r="AZ264" s="630"/>
      <c r="BA264" s="620"/>
    </row>
    <row r="265" spans="1:53" ht="15.75" hidden="1" customHeight="1" x14ac:dyDescent="0.25">
      <c r="A265" s="2597"/>
      <c r="B265" s="476" t="s">
        <v>4</v>
      </c>
      <c r="C265" s="2661" t="s">
        <v>139</v>
      </c>
      <c r="D265" s="2661" t="s">
        <v>138</v>
      </c>
      <c r="E265" s="760" t="s">
        <v>137</v>
      </c>
      <c r="F265" s="700" t="s">
        <v>103</v>
      </c>
      <c r="G265" s="700">
        <v>0</v>
      </c>
      <c r="H265" s="700">
        <v>1</v>
      </c>
      <c r="I265" s="810"/>
      <c r="J265" s="1159"/>
      <c r="K265" s="1157"/>
      <c r="L265" s="630"/>
      <c r="M265" s="630"/>
      <c r="N265" s="630"/>
      <c r="O265" s="630"/>
      <c r="P265" s="630"/>
      <c r="Q265" s="630"/>
      <c r="R265" s="630"/>
      <c r="S265" s="630"/>
      <c r="T265" s="630"/>
      <c r="U265" s="630"/>
      <c r="V265" s="630"/>
      <c r="W265" s="630"/>
      <c r="X265" s="630"/>
      <c r="Y265" s="630"/>
      <c r="Z265" s="630"/>
      <c r="AA265" s="630"/>
      <c r="AB265" s="629"/>
      <c r="AC265" s="630"/>
      <c r="AD265" s="630"/>
      <c r="AE265" s="630"/>
      <c r="AF265" s="630"/>
      <c r="AG265" s="630"/>
      <c r="AH265" s="630"/>
      <c r="AI265" s="630"/>
      <c r="AJ265" s="630"/>
      <c r="AK265" s="630"/>
      <c r="AL265" s="630"/>
      <c r="AM265" s="630"/>
      <c r="AN265" s="630"/>
      <c r="AO265" s="630"/>
      <c r="AP265" s="630"/>
      <c r="AQ265" s="630"/>
      <c r="AR265" s="630"/>
      <c r="AS265" s="630"/>
      <c r="AT265" s="630"/>
      <c r="AU265" s="630"/>
      <c r="AV265" s="630"/>
      <c r="AW265" s="630"/>
      <c r="AX265" s="630"/>
      <c r="AY265" s="630"/>
      <c r="AZ265" s="630"/>
      <c r="BA265" s="620"/>
    </row>
    <row r="266" spans="1:53" ht="15.75" hidden="1" customHeight="1" x14ac:dyDescent="0.25">
      <c r="A266" s="2597"/>
      <c r="B266" s="476" t="s">
        <v>4</v>
      </c>
      <c r="C266" s="2598"/>
      <c r="D266" s="2598"/>
      <c r="E266" s="760" t="s">
        <v>133</v>
      </c>
      <c r="F266" s="700" t="s">
        <v>103</v>
      </c>
      <c r="G266" s="700">
        <v>0</v>
      </c>
      <c r="H266" s="700">
        <v>4</v>
      </c>
      <c r="I266" s="810">
        <v>0</v>
      </c>
      <c r="J266" s="1159"/>
      <c r="K266" s="1157"/>
      <c r="L266" s="630"/>
      <c r="M266" s="630"/>
      <c r="N266" s="630"/>
      <c r="O266" s="630"/>
      <c r="P266" s="630"/>
      <c r="Q266" s="630"/>
      <c r="R266" s="630"/>
      <c r="S266" s="630"/>
      <c r="T266" s="630"/>
      <c r="U266" s="630"/>
      <c r="V266" s="630"/>
      <c r="W266" s="630"/>
      <c r="X266" s="630"/>
      <c r="Y266" s="630"/>
      <c r="Z266" s="630"/>
      <c r="AA266" s="630"/>
      <c r="AB266" s="629"/>
      <c r="AC266" s="630"/>
      <c r="AD266" s="630"/>
      <c r="AE266" s="630"/>
      <c r="AF266" s="630"/>
      <c r="AG266" s="630"/>
      <c r="AH266" s="630"/>
      <c r="AI266" s="630"/>
      <c r="AJ266" s="630"/>
      <c r="AK266" s="630"/>
      <c r="AL266" s="630"/>
      <c r="AM266" s="630"/>
      <c r="AN266" s="630"/>
      <c r="AO266" s="630"/>
      <c r="AP266" s="630"/>
      <c r="AQ266" s="630"/>
      <c r="AR266" s="630"/>
      <c r="AS266" s="630"/>
      <c r="AT266" s="630"/>
      <c r="AU266" s="630"/>
      <c r="AV266" s="630"/>
      <c r="AW266" s="630"/>
      <c r="AX266" s="630"/>
      <c r="AY266" s="630"/>
      <c r="AZ266" s="630"/>
      <c r="BA266" s="620"/>
    </row>
    <row r="267" spans="1:53" ht="38.25" hidden="1" customHeight="1" x14ac:dyDescent="0.25">
      <c r="A267" s="2597"/>
      <c r="B267" s="476" t="s">
        <v>4</v>
      </c>
      <c r="C267" s="2745" t="s">
        <v>132</v>
      </c>
      <c r="D267" s="2746" t="s">
        <v>131</v>
      </c>
      <c r="E267" s="760" t="s">
        <v>130</v>
      </c>
      <c r="F267" s="765" t="s">
        <v>129</v>
      </c>
      <c r="G267" s="817">
        <v>0</v>
      </c>
      <c r="H267" s="817">
        <v>1</v>
      </c>
      <c r="I267" s="815">
        <v>0.25</v>
      </c>
      <c r="J267" s="1159"/>
      <c r="K267" s="1157"/>
      <c r="L267" s="630"/>
      <c r="M267" s="630"/>
      <c r="N267" s="630"/>
      <c r="O267" s="630"/>
      <c r="P267" s="630"/>
      <c r="Q267" s="630"/>
      <c r="R267" s="630"/>
      <c r="S267" s="630"/>
      <c r="T267" s="630"/>
      <c r="U267" s="630"/>
      <c r="V267" s="630"/>
      <c r="W267" s="630"/>
      <c r="X267" s="630"/>
      <c r="Y267" s="630"/>
      <c r="Z267" s="630"/>
      <c r="AA267" s="630"/>
      <c r="AB267" s="629"/>
      <c r="AC267" s="630"/>
      <c r="AD267" s="630"/>
      <c r="AE267" s="630"/>
      <c r="AF267" s="630"/>
      <c r="AG267" s="630"/>
      <c r="AH267" s="630"/>
      <c r="AI267" s="630"/>
      <c r="AJ267" s="630"/>
      <c r="AK267" s="630"/>
      <c r="AL267" s="630"/>
      <c r="AM267" s="630"/>
      <c r="AN267" s="630"/>
      <c r="AO267" s="630"/>
      <c r="AP267" s="630"/>
      <c r="AQ267" s="630"/>
      <c r="AR267" s="630"/>
      <c r="AS267" s="630"/>
      <c r="AT267" s="630"/>
      <c r="AU267" s="630"/>
      <c r="AV267" s="630"/>
      <c r="AW267" s="630"/>
      <c r="AX267" s="630"/>
      <c r="AY267" s="630"/>
      <c r="AZ267" s="630"/>
      <c r="BA267" s="620"/>
    </row>
    <row r="268" spans="1:53" ht="15.75" hidden="1" customHeight="1" x14ac:dyDescent="0.25">
      <c r="A268" s="2597"/>
      <c r="B268" s="476" t="s">
        <v>4</v>
      </c>
      <c r="C268" s="2597"/>
      <c r="D268" s="2597"/>
      <c r="E268" s="760" t="s">
        <v>126</v>
      </c>
      <c r="F268" s="700" t="s">
        <v>125</v>
      </c>
      <c r="G268" s="700" t="s">
        <v>124</v>
      </c>
      <c r="H268" s="700">
        <v>29</v>
      </c>
      <c r="I268" s="816"/>
      <c r="J268" s="1159"/>
      <c r="K268" s="1157"/>
      <c r="L268" s="630"/>
      <c r="M268" s="630"/>
      <c r="N268" s="630"/>
      <c r="O268" s="630"/>
      <c r="P268" s="630"/>
      <c r="Q268" s="630"/>
      <c r="R268" s="630"/>
      <c r="S268" s="630"/>
      <c r="T268" s="630"/>
      <c r="U268" s="630"/>
      <c r="V268" s="630"/>
      <c r="W268" s="630"/>
      <c r="X268" s="630"/>
      <c r="Y268" s="630"/>
      <c r="Z268" s="630"/>
      <c r="AA268" s="630"/>
      <c r="AB268" s="629"/>
      <c r="AC268" s="630"/>
      <c r="AD268" s="630"/>
      <c r="AE268" s="630"/>
      <c r="AF268" s="630"/>
      <c r="AG268" s="630"/>
      <c r="AH268" s="630"/>
      <c r="AI268" s="630"/>
      <c r="AJ268" s="630"/>
      <c r="AK268" s="630"/>
      <c r="AL268" s="630"/>
      <c r="AM268" s="630"/>
      <c r="AN268" s="630"/>
      <c r="AO268" s="630"/>
      <c r="AP268" s="630"/>
      <c r="AQ268" s="630"/>
      <c r="AR268" s="630"/>
      <c r="AS268" s="630"/>
      <c r="AT268" s="630"/>
      <c r="AU268" s="630"/>
      <c r="AV268" s="630"/>
      <c r="AW268" s="630"/>
      <c r="AX268" s="630"/>
      <c r="AY268" s="630"/>
      <c r="AZ268" s="630"/>
      <c r="BA268" s="620"/>
    </row>
    <row r="269" spans="1:53" ht="15.75" hidden="1" customHeight="1" x14ac:dyDescent="0.25">
      <c r="A269" s="2597"/>
      <c r="B269" s="476" t="s">
        <v>4</v>
      </c>
      <c r="C269" s="2597"/>
      <c r="D269" s="2597"/>
      <c r="E269" s="760" t="s">
        <v>120</v>
      </c>
      <c r="F269" s="700" t="s">
        <v>119</v>
      </c>
      <c r="G269" s="700">
        <v>0</v>
      </c>
      <c r="H269" s="700">
        <v>5</v>
      </c>
      <c r="I269" s="764"/>
      <c r="J269" s="1159"/>
      <c r="K269" s="1157"/>
      <c r="L269" s="630"/>
      <c r="M269" s="630"/>
      <c r="N269" s="630"/>
      <c r="O269" s="630"/>
      <c r="P269" s="630"/>
      <c r="Q269" s="630"/>
      <c r="R269" s="630"/>
      <c r="S269" s="630"/>
      <c r="T269" s="630"/>
      <c r="U269" s="630"/>
      <c r="V269" s="630"/>
      <c r="W269" s="630"/>
      <c r="X269" s="630"/>
      <c r="Y269" s="630"/>
      <c r="Z269" s="630"/>
      <c r="AA269" s="630"/>
      <c r="AB269" s="629"/>
      <c r="AC269" s="630"/>
      <c r="AD269" s="630"/>
      <c r="AE269" s="630"/>
      <c r="AF269" s="630"/>
      <c r="AG269" s="630"/>
      <c r="AH269" s="630"/>
      <c r="AI269" s="630"/>
      <c r="AJ269" s="630"/>
      <c r="AK269" s="630"/>
      <c r="AL269" s="630"/>
      <c r="AM269" s="630"/>
      <c r="AN269" s="630"/>
      <c r="AO269" s="630"/>
      <c r="AP269" s="630"/>
      <c r="AQ269" s="630"/>
      <c r="AR269" s="630"/>
      <c r="AS269" s="630"/>
      <c r="AT269" s="630"/>
      <c r="AU269" s="630"/>
      <c r="AV269" s="630"/>
      <c r="AW269" s="630"/>
      <c r="AX269" s="630"/>
      <c r="AY269" s="630"/>
      <c r="AZ269" s="630"/>
      <c r="BA269" s="620"/>
    </row>
    <row r="270" spans="1:53" ht="15.75" hidden="1" customHeight="1" x14ac:dyDescent="0.25">
      <c r="A270" s="2597"/>
      <c r="B270" s="476" t="s">
        <v>4</v>
      </c>
      <c r="C270" s="2597"/>
      <c r="D270" s="2597"/>
      <c r="E270" s="760" t="s">
        <v>117</v>
      </c>
      <c r="F270" s="700" t="s">
        <v>116</v>
      </c>
      <c r="G270" s="762">
        <v>0</v>
      </c>
      <c r="H270" s="762">
        <v>1</v>
      </c>
      <c r="I270" s="815">
        <v>0.3</v>
      </c>
      <c r="J270" s="1159"/>
      <c r="K270" s="1157"/>
      <c r="L270" s="630"/>
      <c r="M270" s="630"/>
      <c r="N270" s="630"/>
      <c r="O270" s="630"/>
      <c r="P270" s="630"/>
      <c r="Q270" s="630"/>
      <c r="R270" s="630"/>
      <c r="S270" s="630"/>
      <c r="T270" s="630"/>
      <c r="U270" s="630"/>
      <c r="V270" s="630"/>
      <c r="W270" s="630"/>
      <c r="X270" s="630"/>
      <c r="Y270" s="630"/>
      <c r="Z270" s="630"/>
      <c r="AA270" s="630"/>
      <c r="AB270" s="629"/>
      <c r="AC270" s="630"/>
      <c r="AD270" s="630"/>
      <c r="AE270" s="630"/>
      <c r="AF270" s="630"/>
      <c r="AG270" s="630"/>
      <c r="AH270" s="630"/>
      <c r="AI270" s="630"/>
      <c r="AJ270" s="630"/>
      <c r="AK270" s="630"/>
      <c r="AL270" s="630"/>
      <c r="AM270" s="630"/>
      <c r="AN270" s="630"/>
      <c r="AO270" s="630"/>
      <c r="AP270" s="630"/>
      <c r="AQ270" s="630"/>
      <c r="AR270" s="630"/>
      <c r="AS270" s="630"/>
      <c r="AT270" s="630"/>
      <c r="AU270" s="630"/>
      <c r="AV270" s="630"/>
      <c r="AW270" s="630"/>
      <c r="AX270" s="630"/>
      <c r="AY270" s="630"/>
      <c r="AZ270" s="630"/>
      <c r="BA270" s="620"/>
    </row>
    <row r="271" spans="1:53" ht="15.75" hidden="1" customHeight="1" x14ac:dyDescent="0.25">
      <c r="A271" s="2597"/>
      <c r="B271" s="476" t="s">
        <v>4</v>
      </c>
      <c r="C271" s="2598"/>
      <c r="D271" s="2598"/>
      <c r="E271" s="760" t="s">
        <v>114</v>
      </c>
      <c r="F271" s="700" t="s">
        <v>113</v>
      </c>
      <c r="G271" s="700">
        <v>0</v>
      </c>
      <c r="H271" s="814">
        <v>1</v>
      </c>
      <c r="I271" s="813">
        <v>0.15</v>
      </c>
      <c r="J271" s="1159"/>
      <c r="K271" s="1157"/>
      <c r="L271" s="630"/>
      <c r="M271" s="630"/>
      <c r="N271" s="630"/>
      <c r="O271" s="630"/>
      <c r="P271" s="630"/>
      <c r="Q271" s="630"/>
      <c r="R271" s="630"/>
      <c r="S271" s="630"/>
      <c r="T271" s="630"/>
      <c r="U271" s="630"/>
      <c r="V271" s="630"/>
      <c r="W271" s="630"/>
      <c r="X271" s="630"/>
      <c r="Y271" s="630"/>
      <c r="Z271" s="630"/>
      <c r="AA271" s="630"/>
      <c r="AB271" s="629"/>
      <c r="AC271" s="630"/>
      <c r="AD271" s="630"/>
      <c r="AE271" s="630"/>
      <c r="AF271" s="630"/>
      <c r="AG271" s="630"/>
      <c r="AH271" s="630"/>
      <c r="AI271" s="630"/>
      <c r="AJ271" s="630"/>
      <c r="AK271" s="630"/>
      <c r="AL271" s="630"/>
      <c r="AM271" s="630"/>
      <c r="AN271" s="630"/>
      <c r="AO271" s="630"/>
      <c r="AP271" s="630"/>
      <c r="AQ271" s="630"/>
      <c r="AR271" s="630"/>
      <c r="AS271" s="630"/>
      <c r="AT271" s="630"/>
      <c r="AU271" s="630"/>
      <c r="AV271" s="630"/>
      <c r="AW271" s="630"/>
      <c r="AX271" s="630"/>
      <c r="AY271" s="630"/>
      <c r="AZ271" s="630"/>
      <c r="BA271" s="620"/>
    </row>
    <row r="272" spans="1:53" ht="15.75" hidden="1" customHeight="1" x14ac:dyDescent="0.25">
      <c r="A272" s="2597"/>
      <c r="B272" s="476" t="s">
        <v>4</v>
      </c>
      <c r="C272" s="811" t="s">
        <v>106</v>
      </c>
      <c r="D272" s="2661" t="s">
        <v>105</v>
      </c>
      <c r="E272" s="760" t="s">
        <v>104</v>
      </c>
      <c r="F272" s="765" t="s">
        <v>103</v>
      </c>
      <c r="G272" s="700">
        <v>0</v>
      </c>
      <c r="H272" s="700">
        <v>2</v>
      </c>
      <c r="I272" s="764"/>
      <c r="J272" s="1159"/>
      <c r="K272" s="1188"/>
      <c r="L272" s="630"/>
      <c r="M272" s="630"/>
      <c r="N272" s="630"/>
      <c r="O272" s="630"/>
      <c r="P272" s="630"/>
      <c r="Q272" s="630"/>
      <c r="R272" s="630"/>
      <c r="S272" s="630"/>
      <c r="T272" s="630"/>
      <c r="U272" s="630"/>
      <c r="V272" s="630"/>
      <c r="W272" s="630"/>
      <c r="X272" s="630"/>
      <c r="Y272" s="630"/>
      <c r="Z272" s="630"/>
      <c r="AA272" s="630"/>
      <c r="AB272" s="629"/>
      <c r="AC272" s="630"/>
      <c r="AD272" s="630"/>
      <c r="AE272" s="630"/>
      <c r="AF272" s="630"/>
      <c r="AG272" s="630"/>
      <c r="AH272" s="630"/>
      <c r="AI272" s="630"/>
      <c r="AJ272" s="630"/>
      <c r="AK272" s="630"/>
      <c r="AL272" s="630"/>
      <c r="AM272" s="630"/>
      <c r="AN272" s="630"/>
      <c r="AO272" s="630"/>
      <c r="AP272" s="630"/>
      <c r="AQ272" s="630"/>
      <c r="AR272" s="630"/>
      <c r="AS272" s="630"/>
      <c r="AT272" s="630"/>
      <c r="AU272" s="630"/>
      <c r="AV272" s="630"/>
      <c r="AW272" s="630"/>
      <c r="AX272" s="630"/>
      <c r="AY272" s="630"/>
      <c r="AZ272" s="630"/>
      <c r="BA272" s="620"/>
    </row>
    <row r="273" spans="1:53" ht="15.75" hidden="1" customHeight="1" x14ac:dyDescent="0.25">
      <c r="A273" s="2597"/>
      <c r="B273" s="476" t="s">
        <v>4</v>
      </c>
      <c r="C273" s="811" t="s">
        <v>98</v>
      </c>
      <c r="D273" s="2597"/>
      <c r="E273" s="700" t="s">
        <v>97</v>
      </c>
      <c r="F273" s="700" t="s">
        <v>96</v>
      </c>
      <c r="G273" s="700">
        <v>0</v>
      </c>
      <c r="H273" s="700">
        <v>16</v>
      </c>
      <c r="I273" s="810"/>
      <c r="J273" s="1159"/>
      <c r="K273" s="1157"/>
      <c r="L273" s="630"/>
      <c r="M273" s="630"/>
      <c r="N273" s="630"/>
      <c r="O273" s="630"/>
      <c r="P273" s="630"/>
      <c r="Q273" s="630"/>
      <c r="R273" s="630"/>
      <c r="S273" s="630"/>
      <c r="T273" s="630"/>
      <c r="U273" s="630"/>
      <c r="V273" s="630"/>
      <c r="W273" s="630"/>
      <c r="X273" s="630"/>
      <c r="Y273" s="630"/>
      <c r="Z273" s="630"/>
      <c r="AA273" s="630"/>
      <c r="AB273" s="629"/>
      <c r="AC273" s="630"/>
      <c r="AD273" s="630"/>
      <c r="AE273" s="630"/>
      <c r="AF273" s="630"/>
      <c r="AG273" s="630"/>
      <c r="AH273" s="630"/>
      <c r="AI273" s="630"/>
      <c r="AJ273" s="630"/>
      <c r="AK273" s="630"/>
      <c r="AL273" s="630"/>
      <c r="AM273" s="630"/>
      <c r="AN273" s="630"/>
      <c r="AO273" s="630"/>
      <c r="AP273" s="630"/>
      <c r="AQ273" s="630"/>
      <c r="AR273" s="630"/>
      <c r="AS273" s="630"/>
      <c r="AT273" s="630"/>
      <c r="AU273" s="630"/>
      <c r="AV273" s="630"/>
      <c r="AW273" s="630"/>
      <c r="AX273" s="630"/>
      <c r="AY273" s="630"/>
      <c r="AZ273" s="630"/>
      <c r="BA273" s="620"/>
    </row>
    <row r="274" spans="1:53" ht="15.75" hidden="1" customHeight="1" x14ac:dyDescent="0.25">
      <c r="A274" s="2597"/>
      <c r="B274" s="476" t="s">
        <v>1151</v>
      </c>
      <c r="C274" s="808" t="s">
        <v>1155</v>
      </c>
      <c r="D274" s="807" t="s">
        <v>1154</v>
      </c>
      <c r="E274" s="641" t="s">
        <v>631</v>
      </c>
      <c r="F274" s="640" t="s">
        <v>129</v>
      </c>
      <c r="G274" s="803">
        <v>0</v>
      </c>
      <c r="H274" s="803">
        <v>0.9</v>
      </c>
      <c r="I274" s="802">
        <v>0.22500000000000001</v>
      </c>
      <c r="J274" s="1159"/>
      <c r="K274" s="630"/>
      <c r="L274" s="630"/>
      <c r="M274" s="630"/>
      <c r="N274" s="630"/>
      <c r="O274" s="630"/>
      <c r="P274" s="630"/>
      <c r="Q274" s="630"/>
      <c r="R274" s="630"/>
      <c r="S274" s="630"/>
      <c r="T274" s="630"/>
      <c r="U274" s="630"/>
      <c r="V274" s="630"/>
      <c r="W274" s="630"/>
      <c r="X274" s="630"/>
      <c r="Y274" s="630"/>
      <c r="Z274" s="630"/>
      <c r="AA274" s="630"/>
      <c r="AB274" s="629"/>
      <c r="AC274" s="630"/>
      <c r="AD274" s="630"/>
      <c r="AE274" s="630"/>
      <c r="AF274" s="630"/>
      <c r="AG274" s="630"/>
      <c r="AH274" s="630"/>
      <c r="AI274" s="630"/>
      <c r="AJ274" s="630"/>
      <c r="AK274" s="630"/>
      <c r="AL274" s="630"/>
      <c r="AM274" s="630"/>
      <c r="AN274" s="630"/>
      <c r="AO274" s="630"/>
      <c r="AP274" s="630"/>
      <c r="AQ274" s="630"/>
      <c r="AR274" s="630"/>
      <c r="AS274" s="630"/>
      <c r="AT274" s="630"/>
      <c r="AU274" s="630"/>
      <c r="AV274" s="630"/>
      <c r="AW274" s="630"/>
      <c r="AX274" s="630"/>
      <c r="AY274" s="630"/>
      <c r="AZ274" s="630"/>
      <c r="BA274" s="620"/>
    </row>
    <row r="275" spans="1:53" ht="15.75" hidden="1" customHeight="1" x14ac:dyDescent="0.25">
      <c r="A275" s="2597"/>
      <c r="B275" s="476" t="s">
        <v>1151</v>
      </c>
      <c r="C275" s="806" t="s">
        <v>1153</v>
      </c>
      <c r="D275" s="2662" t="s">
        <v>1152</v>
      </c>
      <c r="E275" s="641" t="s">
        <v>630</v>
      </c>
      <c r="F275" s="640" t="s">
        <v>129</v>
      </c>
      <c r="G275" s="803" t="s">
        <v>124</v>
      </c>
      <c r="H275" s="803">
        <v>0.08</v>
      </c>
      <c r="I275" s="805">
        <v>0.02</v>
      </c>
      <c r="J275" s="1187"/>
      <c r="K275" s="630"/>
      <c r="L275" s="630"/>
      <c r="M275" s="630"/>
      <c r="N275" s="630"/>
      <c r="O275" s="630"/>
      <c r="P275" s="630"/>
      <c r="Q275" s="630"/>
      <c r="R275" s="630"/>
      <c r="S275" s="630"/>
      <c r="T275" s="630"/>
      <c r="U275" s="630"/>
      <c r="V275" s="630"/>
      <c r="W275" s="630"/>
      <c r="X275" s="630"/>
      <c r="Y275" s="630"/>
      <c r="Z275" s="630"/>
      <c r="AA275" s="630"/>
      <c r="AB275" s="629"/>
      <c r="AC275" s="630"/>
      <c r="AD275" s="630"/>
      <c r="AE275" s="630"/>
      <c r="AF275" s="630"/>
      <c r="AG275" s="630"/>
      <c r="AH275" s="630"/>
      <c r="AI275" s="630"/>
      <c r="AJ275" s="630"/>
      <c r="AK275" s="630"/>
      <c r="AL275" s="630"/>
      <c r="AM275" s="630"/>
      <c r="AN275" s="630"/>
      <c r="AO275" s="630"/>
      <c r="AP275" s="630"/>
      <c r="AQ275" s="630"/>
      <c r="AR275" s="630"/>
      <c r="AS275" s="630"/>
      <c r="AT275" s="630"/>
      <c r="AU275" s="630"/>
      <c r="AV275" s="630"/>
      <c r="AW275" s="630"/>
      <c r="AX275" s="630"/>
      <c r="AY275" s="630"/>
      <c r="AZ275" s="630"/>
      <c r="BA275" s="620"/>
    </row>
    <row r="276" spans="1:53" ht="15.75" hidden="1" customHeight="1" x14ac:dyDescent="0.25">
      <c r="A276" s="2597"/>
      <c r="B276" s="476" t="s">
        <v>1151</v>
      </c>
      <c r="C276" s="804" t="s">
        <v>1150</v>
      </c>
      <c r="D276" s="2598"/>
      <c r="E276" s="804" t="s">
        <v>629</v>
      </c>
      <c r="F276" s="640" t="s">
        <v>129</v>
      </c>
      <c r="G276" s="803">
        <v>0</v>
      </c>
      <c r="H276" s="803">
        <v>0.9</v>
      </c>
      <c r="I276" s="802">
        <v>0.22500000000000001</v>
      </c>
      <c r="J276" s="1159"/>
      <c r="K276" s="630"/>
      <c r="L276" s="630"/>
      <c r="M276" s="630"/>
      <c r="N276" s="630"/>
      <c r="O276" s="630"/>
      <c r="P276" s="630"/>
      <c r="Q276" s="630"/>
      <c r="R276" s="630"/>
      <c r="S276" s="630"/>
      <c r="T276" s="630"/>
      <c r="U276" s="630"/>
      <c r="V276" s="630"/>
      <c r="W276" s="630"/>
      <c r="X276" s="630"/>
      <c r="Y276" s="630"/>
      <c r="Z276" s="630"/>
      <c r="AA276" s="630"/>
      <c r="AB276" s="629"/>
      <c r="AC276" s="630"/>
      <c r="AD276" s="630"/>
      <c r="AE276" s="630"/>
      <c r="AF276" s="630"/>
      <c r="AG276" s="630"/>
      <c r="AH276" s="630"/>
      <c r="AI276" s="630"/>
      <c r="AJ276" s="630"/>
      <c r="AK276" s="630"/>
      <c r="AL276" s="630"/>
      <c r="AM276" s="630"/>
      <c r="AN276" s="630"/>
      <c r="AO276" s="630"/>
      <c r="AP276" s="630"/>
      <c r="AQ276" s="630"/>
      <c r="AR276" s="630"/>
      <c r="AS276" s="630"/>
      <c r="AT276" s="630"/>
      <c r="AU276" s="630"/>
      <c r="AV276" s="630"/>
      <c r="AW276" s="630"/>
      <c r="AX276" s="630"/>
      <c r="AY276" s="630"/>
      <c r="AZ276" s="630"/>
      <c r="BA276" s="620"/>
    </row>
    <row r="277" spans="1:53" ht="15.75" hidden="1" customHeight="1" x14ac:dyDescent="0.25">
      <c r="A277" s="2597"/>
      <c r="B277" s="476" t="s">
        <v>1147</v>
      </c>
      <c r="C277" s="2663" t="s">
        <v>1149</v>
      </c>
      <c r="D277" s="2665" t="s">
        <v>1148</v>
      </c>
      <c r="E277" s="801" t="s">
        <v>628</v>
      </c>
      <c r="F277" s="800" t="s">
        <v>129</v>
      </c>
      <c r="G277" s="799">
        <v>0</v>
      </c>
      <c r="H277" s="799">
        <v>1</v>
      </c>
      <c r="I277" s="789">
        <v>0.1</v>
      </c>
      <c r="J277" s="1159"/>
      <c r="K277" s="630"/>
      <c r="L277" s="630"/>
      <c r="M277" s="630"/>
      <c r="N277" s="630"/>
      <c r="O277" s="630"/>
      <c r="P277" s="630"/>
      <c r="Q277" s="630"/>
      <c r="R277" s="630"/>
      <c r="S277" s="630"/>
      <c r="T277" s="630"/>
      <c r="U277" s="630"/>
      <c r="V277" s="630"/>
      <c r="W277" s="630"/>
      <c r="X277" s="630"/>
      <c r="Y277" s="630"/>
      <c r="Z277" s="630"/>
      <c r="AA277" s="630"/>
      <c r="AB277" s="629"/>
      <c r="AC277" s="630"/>
      <c r="AD277" s="630"/>
      <c r="AE277" s="630"/>
      <c r="AF277" s="630"/>
      <c r="AG277" s="630"/>
      <c r="AH277" s="630"/>
      <c r="AI277" s="630"/>
      <c r="AJ277" s="630"/>
      <c r="AK277" s="630"/>
      <c r="AL277" s="630"/>
      <c r="AM277" s="630"/>
      <c r="AN277" s="630"/>
      <c r="AO277" s="630"/>
      <c r="AP277" s="630"/>
      <c r="AQ277" s="630"/>
      <c r="AR277" s="630"/>
      <c r="AS277" s="630"/>
      <c r="AT277" s="630"/>
      <c r="AU277" s="630"/>
      <c r="AV277" s="630"/>
      <c r="AW277" s="630"/>
      <c r="AX277" s="630"/>
      <c r="AY277" s="630"/>
      <c r="AZ277" s="630"/>
      <c r="BA277" s="620"/>
    </row>
    <row r="278" spans="1:53" ht="15.75" hidden="1" customHeight="1" x14ac:dyDescent="0.25">
      <c r="A278" s="2597"/>
      <c r="B278" s="476" t="s">
        <v>1147</v>
      </c>
      <c r="C278" s="2597"/>
      <c r="D278" s="2597"/>
      <c r="E278" s="795" t="s">
        <v>627</v>
      </c>
      <c r="F278" s="794" t="s">
        <v>626</v>
      </c>
      <c r="G278" s="797">
        <v>2</v>
      </c>
      <c r="H278" s="797">
        <v>8</v>
      </c>
      <c r="I278" s="798">
        <v>2</v>
      </c>
      <c r="J278" s="1159"/>
      <c r="K278" s="630"/>
      <c r="L278" s="630"/>
      <c r="M278" s="630"/>
      <c r="N278" s="630"/>
      <c r="O278" s="630"/>
      <c r="P278" s="630"/>
      <c r="Q278" s="630"/>
      <c r="R278" s="630"/>
      <c r="S278" s="630"/>
      <c r="T278" s="630"/>
      <c r="U278" s="630"/>
      <c r="V278" s="630"/>
      <c r="W278" s="630"/>
      <c r="X278" s="630"/>
      <c r="Y278" s="630"/>
      <c r="Z278" s="630"/>
      <c r="AA278" s="630"/>
      <c r="AB278" s="629"/>
      <c r="AC278" s="630"/>
      <c r="AD278" s="630"/>
      <c r="AE278" s="630"/>
      <c r="AF278" s="630"/>
      <c r="AG278" s="630"/>
      <c r="AH278" s="630"/>
      <c r="AI278" s="630"/>
      <c r="AJ278" s="630"/>
      <c r="AK278" s="630"/>
      <c r="AL278" s="630"/>
      <c r="AM278" s="630"/>
      <c r="AN278" s="630"/>
      <c r="AO278" s="630"/>
      <c r="AP278" s="630"/>
      <c r="AQ278" s="630"/>
      <c r="AR278" s="630"/>
      <c r="AS278" s="630"/>
      <c r="AT278" s="630"/>
      <c r="AU278" s="630"/>
      <c r="AV278" s="630"/>
      <c r="AW278" s="630"/>
      <c r="AX278" s="630"/>
      <c r="AY278" s="630"/>
      <c r="AZ278" s="630"/>
      <c r="BA278" s="620"/>
    </row>
    <row r="279" spans="1:53" ht="15.75" hidden="1" customHeight="1" x14ac:dyDescent="0.25">
      <c r="A279" s="2597"/>
      <c r="B279" s="476" t="s">
        <v>1147</v>
      </c>
      <c r="C279" s="2597"/>
      <c r="D279" s="2597"/>
      <c r="E279" s="795" t="s">
        <v>625</v>
      </c>
      <c r="F279" s="794" t="s">
        <v>624</v>
      </c>
      <c r="G279" s="797">
        <v>16</v>
      </c>
      <c r="H279" s="797">
        <v>27</v>
      </c>
      <c r="I279" s="796">
        <v>4</v>
      </c>
      <c r="J279" s="1159"/>
      <c r="K279" s="630"/>
      <c r="L279" s="630"/>
      <c r="M279" s="630"/>
      <c r="N279" s="630"/>
      <c r="O279" s="630"/>
      <c r="P279" s="630"/>
      <c r="Q279" s="630"/>
      <c r="R279" s="630"/>
      <c r="S279" s="630"/>
      <c r="T279" s="630"/>
      <c r="U279" s="630"/>
      <c r="V279" s="630"/>
      <c r="W279" s="630"/>
      <c r="X279" s="630"/>
      <c r="Y279" s="630"/>
      <c r="Z279" s="630"/>
      <c r="AA279" s="630"/>
      <c r="AB279" s="629"/>
      <c r="AC279" s="630"/>
      <c r="AD279" s="630"/>
      <c r="AE279" s="630"/>
      <c r="AF279" s="630"/>
      <c r="AG279" s="630"/>
      <c r="AH279" s="630"/>
      <c r="AI279" s="630"/>
      <c r="AJ279" s="630"/>
      <c r="AK279" s="630"/>
      <c r="AL279" s="630"/>
      <c r="AM279" s="630"/>
      <c r="AN279" s="630"/>
      <c r="AO279" s="630"/>
      <c r="AP279" s="630"/>
      <c r="AQ279" s="630"/>
      <c r="AR279" s="630"/>
      <c r="AS279" s="630"/>
      <c r="AT279" s="630"/>
      <c r="AU279" s="630"/>
      <c r="AV279" s="630"/>
      <c r="AW279" s="630"/>
      <c r="AX279" s="630"/>
      <c r="AY279" s="630"/>
      <c r="AZ279" s="630"/>
      <c r="BA279" s="620"/>
    </row>
    <row r="280" spans="1:53" ht="15.75" hidden="1" customHeight="1" x14ac:dyDescent="0.25">
      <c r="A280" s="2597"/>
      <c r="B280" s="476" t="s">
        <v>1147</v>
      </c>
      <c r="C280" s="2597"/>
      <c r="D280" s="2597"/>
      <c r="E280" s="795" t="s">
        <v>623</v>
      </c>
      <c r="F280" s="794" t="s">
        <v>129</v>
      </c>
      <c r="G280" s="793">
        <v>0</v>
      </c>
      <c r="H280" s="793">
        <v>0.9</v>
      </c>
      <c r="I280" s="789">
        <v>0.2</v>
      </c>
      <c r="J280" s="1159"/>
      <c r="K280" s="630"/>
      <c r="L280" s="630"/>
      <c r="M280" s="630"/>
      <c r="N280" s="630"/>
      <c r="O280" s="630"/>
      <c r="P280" s="630"/>
      <c r="Q280" s="630"/>
      <c r="R280" s="630"/>
      <c r="S280" s="630"/>
      <c r="T280" s="630"/>
      <c r="U280" s="630"/>
      <c r="V280" s="630"/>
      <c r="W280" s="630"/>
      <c r="X280" s="630"/>
      <c r="Y280" s="630"/>
      <c r="Z280" s="630"/>
      <c r="AA280" s="630"/>
      <c r="AB280" s="629"/>
      <c r="AC280" s="630"/>
      <c r="AD280" s="630"/>
      <c r="AE280" s="630"/>
      <c r="AF280" s="630"/>
      <c r="AG280" s="630"/>
      <c r="AH280" s="630"/>
      <c r="AI280" s="630"/>
      <c r="AJ280" s="630"/>
      <c r="AK280" s="630"/>
      <c r="AL280" s="630"/>
      <c r="AM280" s="630"/>
      <c r="AN280" s="630"/>
      <c r="AO280" s="630"/>
      <c r="AP280" s="630"/>
      <c r="AQ280" s="630"/>
      <c r="AR280" s="630"/>
      <c r="AS280" s="630"/>
      <c r="AT280" s="630"/>
      <c r="AU280" s="630"/>
      <c r="AV280" s="630"/>
      <c r="AW280" s="630"/>
      <c r="AX280" s="630"/>
      <c r="AY280" s="630"/>
      <c r="AZ280" s="630"/>
      <c r="BA280" s="620"/>
    </row>
    <row r="281" spans="1:53" ht="15.75" hidden="1" customHeight="1" x14ac:dyDescent="0.25">
      <c r="A281" s="2598"/>
      <c r="B281" s="476" t="s">
        <v>1147</v>
      </c>
      <c r="C281" s="2664"/>
      <c r="D281" s="2664"/>
      <c r="E281" s="792" t="s">
        <v>622</v>
      </c>
      <c r="F281" s="791" t="s">
        <v>129</v>
      </c>
      <c r="G281" s="790">
        <v>0</v>
      </c>
      <c r="H281" s="790">
        <v>0.9</v>
      </c>
      <c r="I281" s="789">
        <v>0.2</v>
      </c>
      <c r="J281" s="1159"/>
      <c r="K281" s="630"/>
      <c r="L281" s="630"/>
      <c r="M281" s="630"/>
      <c r="N281" s="630"/>
      <c r="O281" s="630"/>
      <c r="P281" s="630"/>
      <c r="Q281" s="630"/>
      <c r="R281" s="630"/>
      <c r="S281" s="630"/>
      <c r="T281" s="630"/>
      <c r="U281" s="630"/>
      <c r="V281" s="630"/>
      <c r="W281" s="630"/>
      <c r="X281" s="630"/>
      <c r="Y281" s="630"/>
      <c r="Z281" s="630"/>
      <c r="AA281" s="630"/>
      <c r="AB281" s="629"/>
      <c r="AC281" s="630"/>
      <c r="AD281" s="630"/>
      <c r="AE281" s="630"/>
      <c r="AF281" s="630"/>
      <c r="AG281" s="630"/>
      <c r="AH281" s="630"/>
      <c r="AI281" s="630"/>
      <c r="AJ281" s="630"/>
      <c r="AK281" s="630"/>
      <c r="AL281" s="630"/>
      <c r="AM281" s="630"/>
      <c r="AN281" s="630"/>
      <c r="AO281" s="630"/>
      <c r="AP281" s="630"/>
      <c r="AQ281" s="630"/>
      <c r="AR281" s="630"/>
      <c r="AS281" s="630"/>
      <c r="AT281" s="630"/>
      <c r="AU281" s="630"/>
      <c r="AV281" s="630"/>
      <c r="AW281" s="630"/>
      <c r="AX281" s="630"/>
      <c r="AY281" s="630"/>
      <c r="AZ281" s="630"/>
      <c r="BA281" s="620"/>
    </row>
    <row r="282" spans="1:53" ht="15.75" hidden="1" customHeight="1" x14ac:dyDescent="0.25">
      <c r="A282" s="2684" t="s">
        <v>621</v>
      </c>
      <c r="B282" s="476" t="s">
        <v>363</v>
      </c>
      <c r="C282" s="2694" t="s">
        <v>1146</v>
      </c>
      <c r="D282" s="2706" t="s">
        <v>1145</v>
      </c>
      <c r="E282" s="779" t="s">
        <v>620</v>
      </c>
      <c r="F282" s="787" t="s">
        <v>618</v>
      </c>
      <c r="G282" s="787">
        <v>45</v>
      </c>
      <c r="H282" s="787">
        <v>60</v>
      </c>
      <c r="I282" s="782">
        <v>10</v>
      </c>
      <c r="J282" s="1159"/>
      <c r="K282" s="630"/>
      <c r="L282" s="630"/>
      <c r="M282" s="630"/>
      <c r="N282" s="630"/>
      <c r="O282" s="630"/>
      <c r="P282" s="630"/>
      <c r="Q282" s="630"/>
      <c r="R282" s="630"/>
      <c r="S282" s="630"/>
      <c r="T282" s="630"/>
      <c r="U282" s="630"/>
      <c r="V282" s="630"/>
      <c r="W282" s="630"/>
      <c r="X282" s="630"/>
      <c r="Y282" s="630"/>
      <c r="Z282" s="630"/>
      <c r="AA282" s="630"/>
      <c r="AB282" s="629"/>
      <c r="AC282" s="630"/>
      <c r="AD282" s="630"/>
      <c r="AE282" s="630"/>
      <c r="AF282" s="630"/>
      <c r="AG282" s="630"/>
      <c r="AH282" s="630"/>
      <c r="AI282" s="630"/>
      <c r="AJ282" s="630"/>
      <c r="AK282" s="630"/>
      <c r="AL282" s="630"/>
      <c r="AM282" s="630"/>
      <c r="AN282" s="630"/>
      <c r="AO282" s="630"/>
      <c r="AP282" s="630"/>
      <c r="AQ282" s="630"/>
      <c r="AR282" s="630"/>
      <c r="AS282" s="630"/>
      <c r="AT282" s="630"/>
      <c r="AU282" s="630"/>
      <c r="AV282" s="630"/>
      <c r="AW282" s="630"/>
      <c r="AX282" s="630"/>
      <c r="AY282" s="630"/>
      <c r="AZ282" s="630"/>
      <c r="BA282" s="620"/>
    </row>
    <row r="283" spans="1:53" ht="15.75" hidden="1" customHeight="1" x14ac:dyDescent="0.25">
      <c r="A283" s="2597"/>
      <c r="B283" s="476" t="s">
        <v>363</v>
      </c>
      <c r="C283" s="2597"/>
      <c r="D283" s="2597"/>
      <c r="E283" s="785" t="s">
        <v>619</v>
      </c>
      <c r="F283" s="778" t="s">
        <v>618</v>
      </c>
      <c r="G283" s="778">
        <v>2000</v>
      </c>
      <c r="H283" s="788">
        <v>6000</v>
      </c>
      <c r="I283" s="782">
        <v>500</v>
      </c>
      <c r="J283" s="1159"/>
      <c r="K283" s="630"/>
      <c r="L283" s="630"/>
      <c r="M283" s="630"/>
      <c r="N283" s="630"/>
      <c r="O283" s="630"/>
      <c r="P283" s="630"/>
      <c r="Q283" s="630"/>
      <c r="R283" s="630"/>
      <c r="S283" s="630"/>
      <c r="T283" s="630"/>
      <c r="U283" s="630"/>
      <c r="V283" s="630"/>
      <c r="W283" s="630"/>
      <c r="X283" s="630"/>
      <c r="Y283" s="630"/>
      <c r="Z283" s="630"/>
      <c r="AA283" s="630"/>
      <c r="AB283" s="629"/>
      <c r="AC283" s="630"/>
      <c r="AD283" s="630"/>
      <c r="AE283" s="630"/>
      <c r="AF283" s="630"/>
      <c r="AG283" s="630"/>
      <c r="AH283" s="630"/>
      <c r="AI283" s="630"/>
      <c r="AJ283" s="630"/>
      <c r="AK283" s="630"/>
      <c r="AL283" s="630"/>
      <c r="AM283" s="630"/>
      <c r="AN283" s="630"/>
      <c r="AO283" s="630"/>
      <c r="AP283" s="630"/>
      <c r="AQ283" s="630"/>
      <c r="AR283" s="630"/>
      <c r="AS283" s="630"/>
      <c r="AT283" s="630"/>
      <c r="AU283" s="630"/>
      <c r="AV283" s="630"/>
      <c r="AW283" s="630"/>
      <c r="AX283" s="630"/>
      <c r="AY283" s="630"/>
      <c r="AZ283" s="630"/>
      <c r="BA283" s="620"/>
    </row>
    <row r="284" spans="1:53" ht="15.75" hidden="1" customHeight="1" x14ac:dyDescent="0.25">
      <c r="A284" s="2597"/>
      <c r="B284" s="476" t="s">
        <v>363</v>
      </c>
      <c r="C284" s="2597"/>
      <c r="D284" s="2597"/>
      <c r="E284" s="785" t="s">
        <v>617</v>
      </c>
      <c r="F284" s="787" t="s">
        <v>616</v>
      </c>
      <c r="G284" s="787">
        <v>0</v>
      </c>
      <c r="H284" s="788">
        <v>6</v>
      </c>
      <c r="I284" s="782"/>
      <c r="J284" s="1159"/>
      <c r="K284" s="630"/>
      <c r="L284" s="630"/>
      <c r="M284" s="630"/>
      <c r="N284" s="630"/>
      <c r="O284" s="630"/>
      <c r="P284" s="630"/>
      <c r="Q284" s="630"/>
      <c r="R284" s="630"/>
      <c r="S284" s="630"/>
      <c r="T284" s="630"/>
      <c r="U284" s="630"/>
      <c r="V284" s="630"/>
      <c r="W284" s="630"/>
      <c r="X284" s="630"/>
      <c r="Y284" s="630"/>
      <c r="Z284" s="630"/>
      <c r="AA284" s="630"/>
      <c r="AB284" s="629"/>
      <c r="AC284" s="630"/>
      <c r="AD284" s="630"/>
      <c r="AE284" s="630"/>
      <c r="AF284" s="630"/>
      <c r="AG284" s="630"/>
      <c r="AH284" s="630"/>
      <c r="AI284" s="630"/>
      <c r="AJ284" s="630"/>
      <c r="AK284" s="630"/>
      <c r="AL284" s="630"/>
      <c r="AM284" s="630"/>
      <c r="AN284" s="630"/>
      <c r="AO284" s="630"/>
      <c r="AP284" s="630"/>
      <c r="AQ284" s="630"/>
      <c r="AR284" s="630"/>
      <c r="AS284" s="630"/>
      <c r="AT284" s="630"/>
      <c r="AU284" s="630"/>
      <c r="AV284" s="630"/>
      <c r="AW284" s="630"/>
      <c r="AX284" s="630"/>
      <c r="AY284" s="630"/>
      <c r="AZ284" s="630"/>
      <c r="BA284" s="620"/>
    </row>
    <row r="285" spans="1:53" ht="15.75" hidden="1" customHeight="1" x14ac:dyDescent="0.25">
      <c r="A285" s="2597"/>
      <c r="B285" s="476" t="s">
        <v>363</v>
      </c>
      <c r="C285" s="2597"/>
      <c r="D285" s="2597"/>
      <c r="E285" s="785" t="s">
        <v>615</v>
      </c>
      <c r="F285" s="787" t="s">
        <v>614</v>
      </c>
      <c r="G285" s="787">
        <v>0</v>
      </c>
      <c r="H285" s="787">
        <v>4</v>
      </c>
      <c r="I285" s="782">
        <v>1</v>
      </c>
      <c r="J285" s="1159"/>
      <c r="K285" s="630"/>
      <c r="L285" s="630"/>
      <c r="M285" s="630"/>
      <c r="N285" s="630"/>
      <c r="O285" s="630"/>
      <c r="P285" s="630"/>
      <c r="Q285" s="630"/>
      <c r="R285" s="630"/>
      <c r="S285" s="630"/>
      <c r="T285" s="630"/>
      <c r="U285" s="630"/>
      <c r="V285" s="630"/>
      <c r="W285" s="630"/>
      <c r="X285" s="630"/>
      <c r="Y285" s="630"/>
      <c r="Z285" s="630"/>
      <c r="AA285" s="630"/>
      <c r="AB285" s="629"/>
      <c r="AC285" s="630"/>
      <c r="AD285" s="630"/>
      <c r="AE285" s="630"/>
      <c r="AF285" s="630"/>
      <c r="AG285" s="630"/>
      <c r="AH285" s="630"/>
      <c r="AI285" s="630"/>
      <c r="AJ285" s="630"/>
      <c r="AK285" s="630"/>
      <c r="AL285" s="630"/>
      <c r="AM285" s="630"/>
      <c r="AN285" s="630"/>
      <c r="AO285" s="630"/>
      <c r="AP285" s="630"/>
      <c r="AQ285" s="630"/>
      <c r="AR285" s="630"/>
      <c r="AS285" s="630"/>
      <c r="AT285" s="630"/>
      <c r="AU285" s="630"/>
      <c r="AV285" s="630"/>
      <c r="AW285" s="630"/>
      <c r="AX285" s="630"/>
      <c r="AY285" s="630"/>
      <c r="AZ285" s="630"/>
      <c r="BA285" s="620"/>
    </row>
    <row r="286" spans="1:53" ht="15.75" hidden="1" customHeight="1" x14ac:dyDescent="0.25">
      <c r="A286" s="2597"/>
      <c r="B286" s="476" t="s">
        <v>363</v>
      </c>
      <c r="C286" s="2597"/>
      <c r="D286" s="2598"/>
      <c r="E286" s="785" t="s">
        <v>613</v>
      </c>
      <c r="F286" s="778" t="s">
        <v>612</v>
      </c>
      <c r="G286" s="778">
        <v>5</v>
      </c>
      <c r="H286" s="778">
        <v>7</v>
      </c>
      <c r="I286" s="782">
        <v>1</v>
      </c>
      <c r="J286" s="1159"/>
      <c r="K286" s="630"/>
      <c r="L286" s="630"/>
      <c r="M286" s="630"/>
      <c r="N286" s="630"/>
      <c r="O286" s="630"/>
      <c r="P286" s="630"/>
      <c r="Q286" s="630"/>
      <c r="R286" s="630"/>
      <c r="S286" s="630"/>
      <c r="T286" s="630"/>
      <c r="U286" s="630"/>
      <c r="V286" s="630"/>
      <c r="W286" s="630"/>
      <c r="X286" s="630"/>
      <c r="Y286" s="630"/>
      <c r="Z286" s="630"/>
      <c r="AA286" s="630"/>
      <c r="AB286" s="629"/>
      <c r="AC286" s="630"/>
      <c r="AD286" s="630"/>
      <c r="AE286" s="630"/>
      <c r="AF286" s="630"/>
      <c r="AG286" s="630"/>
      <c r="AH286" s="630"/>
      <c r="AI286" s="630"/>
      <c r="AJ286" s="630"/>
      <c r="AK286" s="630"/>
      <c r="AL286" s="630"/>
      <c r="AM286" s="630"/>
      <c r="AN286" s="630"/>
      <c r="AO286" s="630"/>
      <c r="AP286" s="630"/>
      <c r="AQ286" s="630"/>
      <c r="AR286" s="630"/>
      <c r="AS286" s="630"/>
      <c r="AT286" s="630"/>
      <c r="AU286" s="630"/>
      <c r="AV286" s="630"/>
      <c r="AW286" s="630"/>
      <c r="AX286" s="630"/>
      <c r="AY286" s="630"/>
      <c r="AZ286" s="630"/>
      <c r="BA286" s="620"/>
    </row>
    <row r="287" spans="1:53" ht="15.75" hidden="1" customHeight="1" x14ac:dyDescent="0.25">
      <c r="A287" s="2597"/>
      <c r="B287" s="476" t="s">
        <v>363</v>
      </c>
      <c r="C287" s="2597"/>
      <c r="D287" s="786" t="s">
        <v>1144</v>
      </c>
      <c r="E287" s="785" t="s">
        <v>611</v>
      </c>
      <c r="F287" s="778" t="s">
        <v>610</v>
      </c>
      <c r="G287" s="783">
        <v>0</v>
      </c>
      <c r="H287" s="783">
        <v>20</v>
      </c>
      <c r="I287" s="784">
        <v>2</v>
      </c>
      <c r="J287" s="1159"/>
      <c r="K287" s="630"/>
      <c r="L287" s="630"/>
      <c r="M287" s="630"/>
      <c r="N287" s="630"/>
      <c r="O287" s="630"/>
      <c r="P287" s="630"/>
      <c r="Q287" s="630"/>
      <c r="R287" s="630"/>
      <c r="S287" s="630"/>
      <c r="T287" s="630"/>
      <c r="U287" s="630"/>
      <c r="V287" s="630"/>
      <c r="W287" s="630"/>
      <c r="X287" s="630"/>
      <c r="Y287" s="630"/>
      <c r="Z287" s="630"/>
      <c r="AA287" s="630"/>
      <c r="AB287" s="629"/>
      <c r="AC287" s="630"/>
      <c r="AD287" s="630"/>
      <c r="AE287" s="630"/>
      <c r="AF287" s="630"/>
      <c r="AG287" s="630"/>
      <c r="AH287" s="630"/>
      <c r="AI287" s="630"/>
      <c r="AJ287" s="630"/>
      <c r="AK287" s="630"/>
      <c r="AL287" s="630"/>
      <c r="AM287" s="630"/>
      <c r="AN287" s="630"/>
      <c r="AO287" s="630"/>
      <c r="AP287" s="630"/>
      <c r="AQ287" s="630"/>
      <c r="AR287" s="630"/>
      <c r="AS287" s="630"/>
      <c r="AT287" s="630"/>
      <c r="AU287" s="630"/>
      <c r="AV287" s="630"/>
      <c r="AW287" s="630"/>
      <c r="AX287" s="630"/>
      <c r="AY287" s="630"/>
      <c r="AZ287" s="630"/>
      <c r="BA287" s="620"/>
    </row>
    <row r="288" spans="1:53" ht="15.75" hidden="1" customHeight="1" x14ac:dyDescent="0.25">
      <c r="A288" s="2597"/>
      <c r="B288" s="476" t="s">
        <v>363</v>
      </c>
      <c r="C288" s="2597"/>
      <c r="D288" s="2695" t="s">
        <v>1143</v>
      </c>
      <c r="E288" s="779" t="s">
        <v>1142</v>
      </c>
      <c r="F288" s="778" t="s">
        <v>608</v>
      </c>
      <c r="G288" s="783">
        <v>0</v>
      </c>
      <c r="H288" s="783">
        <v>7</v>
      </c>
      <c r="I288" s="782">
        <v>1</v>
      </c>
      <c r="J288" s="1159"/>
      <c r="K288" s="630"/>
      <c r="L288" s="630"/>
      <c r="M288" s="630"/>
      <c r="N288" s="630"/>
      <c r="O288" s="630"/>
      <c r="P288" s="630"/>
      <c r="Q288" s="630"/>
      <c r="R288" s="630"/>
      <c r="S288" s="630"/>
      <c r="T288" s="630"/>
      <c r="U288" s="630"/>
      <c r="V288" s="630"/>
      <c r="W288" s="630"/>
      <c r="X288" s="630"/>
      <c r="Y288" s="630"/>
      <c r="Z288" s="630"/>
      <c r="AA288" s="630"/>
      <c r="AB288" s="629"/>
      <c r="AC288" s="630"/>
      <c r="AD288" s="630"/>
      <c r="AE288" s="630"/>
      <c r="AF288" s="630"/>
      <c r="AG288" s="630"/>
      <c r="AH288" s="630"/>
      <c r="AI288" s="630"/>
      <c r="AJ288" s="630"/>
      <c r="AK288" s="630"/>
      <c r="AL288" s="630"/>
      <c r="AM288" s="630"/>
      <c r="AN288" s="630"/>
      <c r="AO288" s="630"/>
      <c r="AP288" s="630"/>
      <c r="AQ288" s="630"/>
      <c r="AR288" s="630"/>
      <c r="AS288" s="630"/>
      <c r="AT288" s="630"/>
      <c r="AU288" s="630"/>
      <c r="AV288" s="630"/>
      <c r="AW288" s="630"/>
      <c r="AX288" s="630"/>
      <c r="AY288" s="630"/>
      <c r="AZ288" s="630"/>
      <c r="BA288" s="620"/>
    </row>
    <row r="289" spans="1:53" ht="15.75" hidden="1" customHeight="1" x14ac:dyDescent="0.25">
      <c r="A289" s="2597"/>
      <c r="B289" s="476" t="s">
        <v>363</v>
      </c>
      <c r="C289" s="2597"/>
      <c r="D289" s="2597"/>
      <c r="E289" s="779" t="s">
        <v>1141</v>
      </c>
      <c r="F289" s="778" t="s">
        <v>606</v>
      </c>
      <c r="G289" s="781">
        <v>0</v>
      </c>
      <c r="H289" s="781">
        <v>20</v>
      </c>
      <c r="I289" s="780">
        <v>2</v>
      </c>
      <c r="J289" s="1159"/>
      <c r="K289" s="630"/>
      <c r="L289" s="630"/>
      <c r="M289" s="630"/>
      <c r="N289" s="630"/>
      <c r="O289" s="630"/>
      <c r="P289" s="630"/>
      <c r="Q289" s="630"/>
      <c r="R289" s="630"/>
      <c r="S289" s="630"/>
      <c r="T289" s="630"/>
      <c r="U289" s="630"/>
      <c r="V289" s="630"/>
      <c r="W289" s="630"/>
      <c r="X289" s="630"/>
      <c r="Y289" s="630"/>
      <c r="Z289" s="630"/>
      <c r="AA289" s="630"/>
      <c r="AB289" s="629"/>
      <c r="AC289" s="630"/>
      <c r="AD289" s="630"/>
      <c r="AE289" s="630"/>
      <c r="AF289" s="630"/>
      <c r="AG289" s="630"/>
      <c r="AH289" s="630"/>
      <c r="AI289" s="630"/>
      <c r="AJ289" s="630"/>
      <c r="AK289" s="630"/>
      <c r="AL289" s="630"/>
      <c r="AM289" s="630"/>
      <c r="AN289" s="630"/>
      <c r="AO289" s="630"/>
      <c r="AP289" s="630"/>
      <c r="AQ289" s="630"/>
      <c r="AR289" s="630"/>
      <c r="AS289" s="630"/>
      <c r="AT289" s="630"/>
      <c r="AU289" s="630"/>
      <c r="AV289" s="630"/>
      <c r="AW289" s="630"/>
      <c r="AX289" s="630"/>
      <c r="AY289" s="630"/>
      <c r="AZ289" s="630"/>
      <c r="BA289" s="620"/>
    </row>
    <row r="290" spans="1:53" ht="15.75" hidden="1" customHeight="1" x14ac:dyDescent="0.25">
      <c r="A290" s="2597"/>
      <c r="B290" s="476" t="s">
        <v>363</v>
      </c>
      <c r="C290" s="2664"/>
      <c r="D290" s="2664"/>
      <c r="E290" s="779" t="s">
        <v>605</v>
      </c>
      <c r="F290" s="778" t="s">
        <v>604</v>
      </c>
      <c r="G290" s="777">
        <v>0</v>
      </c>
      <c r="H290" s="777">
        <v>1</v>
      </c>
      <c r="I290" s="776">
        <v>0.25</v>
      </c>
      <c r="J290" s="1159"/>
      <c r="K290" s="630"/>
      <c r="L290" s="630"/>
      <c r="M290" s="630"/>
      <c r="N290" s="630"/>
      <c r="O290" s="630"/>
      <c r="P290" s="630"/>
      <c r="Q290" s="630"/>
      <c r="R290" s="630"/>
      <c r="S290" s="630"/>
      <c r="T290" s="630"/>
      <c r="U290" s="630"/>
      <c r="V290" s="630"/>
      <c r="W290" s="630"/>
      <c r="X290" s="630"/>
      <c r="Y290" s="630"/>
      <c r="Z290" s="630"/>
      <c r="AA290" s="630"/>
      <c r="AB290" s="629"/>
      <c r="AC290" s="630"/>
      <c r="AD290" s="630"/>
      <c r="AE290" s="630"/>
      <c r="AF290" s="630"/>
      <c r="AG290" s="630"/>
      <c r="AH290" s="630"/>
      <c r="AI290" s="630"/>
      <c r="AJ290" s="630"/>
      <c r="AK290" s="630"/>
      <c r="AL290" s="630"/>
      <c r="AM290" s="630"/>
      <c r="AN290" s="630"/>
      <c r="AO290" s="630"/>
      <c r="AP290" s="630"/>
      <c r="AQ290" s="630"/>
      <c r="AR290" s="630"/>
      <c r="AS290" s="630"/>
      <c r="AT290" s="630"/>
      <c r="AU290" s="630"/>
      <c r="AV290" s="630"/>
      <c r="AW290" s="630"/>
      <c r="AX290" s="630"/>
      <c r="AY290" s="630"/>
      <c r="AZ290" s="630"/>
      <c r="BA290" s="620"/>
    </row>
    <row r="291" spans="1:53" ht="15.75" hidden="1" customHeight="1" x14ac:dyDescent="0.25">
      <c r="A291" s="2597"/>
      <c r="B291" s="476" t="s">
        <v>363</v>
      </c>
      <c r="C291" s="2666" t="s">
        <v>1140</v>
      </c>
      <c r="D291" s="2709" t="s">
        <v>1139</v>
      </c>
      <c r="E291" s="775" t="s">
        <v>1138</v>
      </c>
      <c r="F291" s="774" t="s">
        <v>602</v>
      </c>
      <c r="G291" s="774">
        <v>8</v>
      </c>
      <c r="H291" s="774">
        <v>16</v>
      </c>
      <c r="I291" s="773">
        <v>4</v>
      </c>
      <c r="J291" s="1159"/>
      <c r="K291" s="630"/>
      <c r="L291" s="630"/>
      <c r="M291" s="630"/>
      <c r="N291" s="630"/>
      <c r="O291" s="630"/>
      <c r="P291" s="630"/>
      <c r="Q291" s="630"/>
      <c r="R291" s="630"/>
      <c r="S291" s="630"/>
      <c r="T291" s="630"/>
      <c r="U291" s="630"/>
      <c r="V291" s="630"/>
      <c r="W291" s="630"/>
      <c r="X291" s="630"/>
      <c r="Y291" s="630"/>
      <c r="Z291" s="630"/>
      <c r="AA291" s="630"/>
      <c r="AB291" s="629"/>
      <c r="AC291" s="630"/>
      <c r="AD291" s="630"/>
      <c r="AE291" s="630"/>
      <c r="AF291" s="630"/>
      <c r="AG291" s="630"/>
      <c r="AH291" s="630"/>
      <c r="AI291" s="630"/>
      <c r="AJ291" s="630"/>
      <c r="AK291" s="630"/>
      <c r="AL291" s="630"/>
      <c r="AM291" s="630"/>
      <c r="AN291" s="630"/>
      <c r="AO291" s="630"/>
      <c r="AP291" s="630"/>
      <c r="AQ291" s="630"/>
      <c r="AR291" s="630"/>
      <c r="AS291" s="630"/>
      <c r="AT291" s="630"/>
      <c r="AU291" s="630"/>
      <c r="AV291" s="630"/>
      <c r="AW291" s="630"/>
      <c r="AX291" s="630"/>
      <c r="AY291" s="630"/>
      <c r="AZ291" s="630"/>
      <c r="BA291" s="620"/>
    </row>
    <row r="292" spans="1:53" ht="15.75" hidden="1" customHeight="1" x14ac:dyDescent="0.25">
      <c r="A292" s="2597"/>
      <c r="B292" s="476" t="s">
        <v>363</v>
      </c>
      <c r="C292" s="2667"/>
      <c r="D292" s="2664"/>
      <c r="E292" s="775" t="s">
        <v>601</v>
      </c>
      <c r="F292" s="774" t="s">
        <v>600</v>
      </c>
      <c r="G292" s="774">
        <v>10</v>
      </c>
      <c r="H292" s="774">
        <v>1000</v>
      </c>
      <c r="I292" s="773">
        <v>250</v>
      </c>
      <c r="J292" s="1159"/>
      <c r="K292" s="630"/>
      <c r="L292" s="630"/>
      <c r="M292" s="630"/>
      <c r="N292" s="630"/>
      <c r="O292" s="630"/>
      <c r="P292" s="630"/>
      <c r="Q292" s="630"/>
      <c r="R292" s="630"/>
      <c r="S292" s="630"/>
      <c r="T292" s="630"/>
      <c r="U292" s="630"/>
      <c r="V292" s="630"/>
      <c r="W292" s="630"/>
      <c r="X292" s="630"/>
      <c r="Y292" s="630"/>
      <c r="Z292" s="630"/>
      <c r="AA292" s="630"/>
      <c r="AB292" s="629"/>
      <c r="AC292" s="630"/>
      <c r="AD292" s="630"/>
      <c r="AE292" s="630"/>
      <c r="AF292" s="630"/>
      <c r="AG292" s="630"/>
      <c r="AH292" s="630"/>
      <c r="AI292" s="630"/>
      <c r="AJ292" s="630"/>
      <c r="AK292" s="630"/>
      <c r="AL292" s="630"/>
      <c r="AM292" s="630"/>
      <c r="AN292" s="630"/>
      <c r="AO292" s="630"/>
      <c r="AP292" s="630"/>
      <c r="AQ292" s="630"/>
      <c r="AR292" s="630"/>
      <c r="AS292" s="630"/>
      <c r="AT292" s="630"/>
      <c r="AU292" s="630"/>
      <c r="AV292" s="630"/>
      <c r="AW292" s="630"/>
      <c r="AX292" s="630"/>
      <c r="AY292" s="630"/>
      <c r="AZ292" s="630"/>
      <c r="BA292" s="620"/>
    </row>
    <row r="293" spans="1:53" ht="25.5" hidden="1" customHeight="1" x14ac:dyDescent="0.25">
      <c r="A293" s="2597"/>
      <c r="B293" s="476" t="s">
        <v>363</v>
      </c>
      <c r="C293" s="2669" t="s">
        <v>1137</v>
      </c>
      <c r="D293" s="2713" t="s">
        <v>1136</v>
      </c>
      <c r="E293" s="769" t="s">
        <v>599</v>
      </c>
      <c r="F293" s="772" t="s">
        <v>598</v>
      </c>
      <c r="G293" s="768">
        <v>0</v>
      </c>
      <c r="H293" s="768">
        <v>4</v>
      </c>
      <c r="I293" s="766">
        <v>1</v>
      </c>
      <c r="J293" s="1159"/>
      <c r="K293" s="630"/>
      <c r="L293" s="630"/>
      <c r="M293" s="630"/>
      <c r="N293" s="630"/>
      <c r="O293" s="630"/>
      <c r="P293" s="630"/>
      <c r="Q293" s="630"/>
      <c r="R293" s="630"/>
      <c r="S293" s="630"/>
      <c r="T293" s="630"/>
      <c r="U293" s="630"/>
      <c r="V293" s="630"/>
      <c r="W293" s="630"/>
      <c r="X293" s="630"/>
      <c r="Y293" s="630"/>
      <c r="Z293" s="630"/>
      <c r="AA293" s="630"/>
      <c r="AB293" s="629"/>
      <c r="AC293" s="630"/>
      <c r="AD293" s="630"/>
      <c r="AE293" s="630"/>
      <c r="AF293" s="630"/>
      <c r="AG293" s="630"/>
      <c r="AH293" s="630"/>
      <c r="AI293" s="630"/>
      <c r="AJ293" s="630"/>
      <c r="AK293" s="630"/>
      <c r="AL293" s="630"/>
      <c r="AM293" s="630"/>
      <c r="AN293" s="630"/>
      <c r="AO293" s="630"/>
      <c r="AP293" s="630"/>
      <c r="AQ293" s="630"/>
      <c r="AR293" s="630"/>
      <c r="AS293" s="630"/>
      <c r="AT293" s="630"/>
      <c r="AU293" s="630"/>
      <c r="AV293" s="630"/>
      <c r="AW293" s="630"/>
      <c r="AX293" s="630"/>
      <c r="AY293" s="630"/>
      <c r="AZ293" s="630"/>
      <c r="BA293" s="620"/>
    </row>
    <row r="294" spans="1:53" ht="15.75" hidden="1" customHeight="1" x14ac:dyDescent="0.25">
      <c r="A294" s="2597"/>
      <c r="B294" s="476" t="s">
        <v>363</v>
      </c>
      <c r="C294" s="2611"/>
      <c r="D294" s="2597"/>
      <c r="E294" s="769" t="s">
        <v>597</v>
      </c>
      <c r="F294" s="769" t="s">
        <v>596</v>
      </c>
      <c r="G294" s="771">
        <v>0</v>
      </c>
      <c r="H294" s="771">
        <v>4</v>
      </c>
      <c r="I294" s="766">
        <v>1</v>
      </c>
      <c r="J294" s="1159"/>
      <c r="K294" s="630"/>
      <c r="L294" s="630"/>
      <c r="M294" s="630"/>
      <c r="N294" s="630"/>
      <c r="O294" s="630"/>
      <c r="P294" s="630"/>
      <c r="Q294" s="630"/>
      <c r="R294" s="630"/>
      <c r="S294" s="630"/>
      <c r="T294" s="630"/>
      <c r="U294" s="630"/>
      <c r="V294" s="630"/>
      <c r="W294" s="630"/>
      <c r="X294" s="630"/>
      <c r="Y294" s="630"/>
      <c r="Z294" s="630"/>
      <c r="AA294" s="630"/>
      <c r="AB294" s="629"/>
      <c r="AC294" s="630"/>
      <c r="AD294" s="630"/>
      <c r="AE294" s="630"/>
      <c r="AF294" s="630"/>
      <c r="AG294" s="630"/>
      <c r="AH294" s="630"/>
      <c r="AI294" s="630"/>
      <c r="AJ294" s="630"/>
      <c r="AK294" s="630"/>
      <c r="AL294" s="630"/>
      <c r="AM294" s="630"/>
      <c r="AN294" s="630"/>
      <c r="AO294" s="630"/>
      <c r="AP294" s="630"/>
      <c r="AQ294" s="630"/>
      <c r="AR294" s="630"/>
      <c r="AS294" s="630"/>
      <c r="AT294" s="630"/>
      <c r="AU294" s="630"/>
      <c r="AV294" s="630"/>
      <c r="AW294" s="630"/>
      <c r="AX294" s="630"/>
      <c r="AY294" s="630"/>
      <c r="AZ294" s="630"/>
      <c r="BA294" s="620"/>
    </row>
    <row r="295" spans="1:53" ht="15.75" hidden="1" customHeight="1" x14ac:dyDescent="0.25">
      <c r="A295" s="2597"/>
      <c r="B295" s="476" t="s">
        <v>363</v>
      </c>
      <c r="C295" s="2611"/>
      <c r="D295" s="2597"/>
      <c r="E295" s="769" t="s">
        <v>595</v>
      </c>
      <c r="F295" s="771" t="s">
        <v>575</v>
      </c>
      <c r="G295" s="771">
        <v>0</v>
      </c>
      <c r="H295" s="771">
        <v>10</v>
      </c>
      <c r="I295" s="766">
        <v>2</v>
      </c>
      <c r="J295" s="1159"/>
      <c r="K295" s="630"/>
      <c r="L295" s="630"/>
      <c r="M295" s="630"/>
      <c r="N295" s="630"/>
      <c r="O295" s="630"/>
      <c r="P295" s="630"/>
      <c r="Q295" s="630"/>
      <c r="R295" s="630"/>
      <c r="S295" s="630"/>
      <c r="T295" s="630"/>
      <c r="U295" s="630"/>
      <c r="V295" s="630"/>
      <c r="W295" s="630"/>
      <c r="X295" s="630"/>
      <c r="Y295" s="630"/>
      <c r="Z295" s="630"/>
      <c r="AA295" s="630"/>
      <c r="AB295" s="629"/>
      <c r="AC295" s="630"/>
      <c r="AD295" s="630"/>
      <c r="AE295" s="630"/>
      <c r="AF295" s="630"/>
      <c r="AG295" s="630"/>
      <c r="AH295" s="630"/>
      <c r="AI295" s="630"/>
      <c r="AJ295" s="630"/>
      <c r="AK295" s="630"/>
      <c r="AL295" s="630"/>
      <c r="AM295" s="630"/>
      <c r="AN295" s="630"/>
      <c r="AO295" s="630"/>
      <c r="AP295" s="630"/>
      <c r="AQ295" s="630"/>
      <c r="AR295" s="630"/>
      <c r="AS295" s="630"/>
      <c r="AT295" s="630"/>
      <c r="AU295" s="630"/>
      <c r="AV295" s="630"/>
      <c r="AW295" s="630"/>
      <c r="AX295" s="630"/>
      <c r="AY295" s="630"/>
      <c r="AZ295" s="630"/>
      <c r="BA295" s="620"/>
    </row>
    <row r="296" spans="1:53" ht="15.75" hidden="1" customHeight="1" x14ac:dyDescent="0.25">
      <c r="A296" s="2597"/>
      <c r="B296" s="476" t="s">
        <v>363</v>
      </c>
      <c r="C296" s="2611"/>
      <c r="D296" s="2597"/>
      <c r="E296" s="769" t="s">
        <v>594</v>
      </c>
      <c r="F296" s="769" t="s">
        <v>593</v>
      </c>
      <c r="G296" s="771">
        <v>0</v>
      </c>
      <c r="H296" s="771">
        <v>7</v>
      </c>
      <c r="I296" s="766">
        <v>1</v>
      </c>
      <c r="J296" s="1159"/>
      <c r="K296" s="630"/>
      <c r="L296" s="630"/>
      <c r="M296" s="630"/>
      <c r="N296" s="630"/>
      <c r="O296" s="630"/>
      <c r="P296" s="630"/>
      <c r="Q296" s="630"/>
      <c r="R296" s="630"/>
      <c r="S296" s="630"/>
      <c r="T296" s="630"/>
      <c r="U296" s="630"/>
      <c r="V296" s="630"/>
      <c r="W296" s="630"/>
      <c r="X296" s="630"/>
      <c r="Y296" s="630"/>
      <c r="Z296" s="630"/>
      <c r="AA296" s="630"/>
      <c r="AB296" s="629"/>
      <c r="AC296" s="630"/>
      <c r="AD296" s="630"/>
      <c r="AE296" s="630"/>
      <c r="AF296" s="630"/>
      <c r="AG296" s="630"/>
      <c r="AH296" s="630"/>
      <c r="AI296" s="630"/>
      <c r="AJ296" s="630"/>
      <c r="AK296" s="630"/>
      <c r="AL296" s="630"/>
      <c r="AM296" s="630"/>
      <c r="AN296" s="630"/>
      <c r="AO296" s="630"/>
      <c r="AP296" s="630"/>
      <c r="AQ296" s="630"/>
      <c r="AR296" s="630"/>
      <c r="AS296" s="630"/>
      <c r="AT296" s="630"/>
      <c r="AU296" s="630"/>
      <c r="AV296" s="630"/>
      <c r="AW296" s="630"/>
      <c r="AX296" s="630"/>
      <c r="AY296" s="630"/>
      <c r="AZ296" s="630"/>
      <c r="BA296" s="620"/>
    </row>
    <row r="297" spans="1:53" ht="15.75" hidden="1" customHeight="1" x14ac:dyDescent="0.25">
      <c r="A297" s="2597"/>
      <c r="B297" s="476" t="s">
        <v>363</v>
      </c>
      <c r="C297" s="770" t="s">
        <v>1135</v>
      </c>
      <c r="D297" s="2664"/>
      <c r="E297" s="769" t="s">
        <v>592</v>
      </c>
      <c r="F297" s="768" t="s">
        <v>591</v>
      </c>
      <c r="G297" s="768">
        <v>0</v>
      </c>
      <c r="H297" s="767">
        <v>100</v>
      </c>
      <c r="I297" s="766">
        <v>25</v>
      </c>
      <c r="J297" s="1159"/>
      <c r="K297" s="630"/>
      <c r="L297" s="630"/>
      <c r="M297" s="630"/>
      <c r="N297" s="630"/>
      <c r="O297" s="630"/>
      <c r="P297" s="630"/>
      <c r="Q297" s="630"/>
      <c r="R297" s="630"/>
      <c r="S297" s="630"/>
      <c r="T297" s="630"/>
      <c r="U297" s="630"/>
      <c r="V297" s="630"/>
      <c r="W297" s="630"/>
      <c r="X297" s="630"/>
      <c r="Y297" s="630"/>
      <c r="Z297" s="630"/>
      <c r="AA297" s="630"/>
      <c r="AB297" s="629"/>
      <c r="AC297" s="630"/>
      <c r="AD297" s="630"/>
      <c r="AE297" s="630"/>
      <c r="AF297" s="630"/>
      <c r="AG297" s="630"/>
      <c r="AH297" s="630"/>
      <c r="AI297" s="630"/>
      <c r="AJ297" s="630"/>
      <c r="AK297" s="630"/>
      <c r="AL297" s="630"/>
      <c r="AM297" s="630"/>
      <c r="AN297" s="630"/>
      <c r="AO297" s="630"/>
      <c r="AP297" s="630"/>
      <c r="AQ297" s="630"/>
      <c r="AR297" s="630"/>
      <c r="AS297" s="630"/>
      <c r="AT297" s="630"/>
      <c r="AU297" s="630"/>
      <c r="AV297" s="630"/>
      <c r="AW297" s="630"/>
      <c r="AX297" s="630"/>
      <c r="AY297" s="630"/>
      <c r="AZ297" s="630"/>
      <c r="BA297" s="620"/>
    </row>
    <row r="298" spans="1:53" ht="25.5" hidden="1" customHeight="1" x14ac:dyDescent="0.25">
      <c r="A298" s="2597"/>
      <c r="B298" s="476" t="s">
        <v>363</v>
      </c>
      <c r="C298" s="2670" t="s">
        <v>1134</v>
      </c>
      <c r="D298" s="2714" t="s">
        <v>1133</v>
      </c>
      <c r="E298" s="760" t="s">
        <v>590</v>
      </c>
      <c r="F298" s="765" t="s">
        <v>589</v>
      </c>
      <c r="G298" s="700">
        <v>0</v>
      </c>
      <c r="H298" s="700">
        <v>50</v>
      </c>
      <c r="I298" s="764">
        <v>10</v>
      </c>
      <c r="J298" s="1159"/>
      <c r="K298" s="630"/>
      <c r="L298" s="630"/>
      <c r="M298" s="630"/>
      <c r="N298" s="630"/>
      <c r="O298" s="630"/>
      <c r="P298" s="630"/>
      <c r="Q298" s="630"/>
      <c r="R298" s="630"/>
      <c r="S298" s="630"/>
      <c r="T298" s="630"/>
      <c r="U298" s="630"/>
      <c r="V298" s="630"/>
      <c r="W298" s="630"/>
      <c r="X298" s="630"/>
      <c r="Y298" s="630"/>
      <c r="Z298" s="630"/>
      <c r="AA298" s="630"/>
      <c r="AB298" s="629"/>
      <c r="AC298" s="630"/>
      <c r="AD298" s="630"/>
      <c r="AE298" s="630"/>
      <c r="AF298" s="630"/>
      <c r="AG298" s="630"/>
      <c r="AH298" s="630"/>
      <c r="AI298" s="630"/>
      <c r="AJ298" s="630"/>
      <c r="AK298" s="630"/>
      <c r="AL298" s="630"/>
      <c r="AM298" s="630"/>
      <c r="AN298" s="630"/>
      <c r="AO298" s="630"/>
      <c r="AP298" s="630"/>
      <c r="AQ298" s="630"/>
      <c r="AR298" s="630"/>
      <c r="AS298" s="630"/>
      <c r="AT298" s="630"/>
      <c r="AU298" s="630"/>
      <c r="AV298" s="630"/>
      <c r="AW298" s="630"/>
      <c r="AX298" s="630"/>
      <c r="AY298" s="630"/>
      <c r="AZ298" s="630"/>
      <c r="BA298" s="620"/>
    </row>
    <row r="299" spans="1:53" ht="15.75" hidden="1" customHeight="1" x14ac:dyDescent="0.25">
      <c r="A299" s="2597"/>
      <c r="B299" s="476" t="s">
        <v>363</v>
      </c>
      <c r="C299" s="2611"/>
      <c r="D299" s="2597"/>
      <c r="E299" s="760" t="s">
        <v>588</v>
      </c>
      <c r="F299" s="700" t="s">
        <v>587</v>
      </c>
      <c r="G299" s="700">
        <v>0</v>
      </c>
      <c r="H299" s="700">
        <v>1</v>
      </c>
      <c r="I299" s="763">
        <v>1</v>
      </c>
      <c r="J299" s="1159"/>
      <c r="K299" s="630"/>
      <c r="L299" s="630"/>
      <c r="M299" s="630"/>
      <c r="N299" s="630"/>
      <c r="O299" s="630"/>
      <c r="P299" s="630"/>
      <c r="Q299" s="630"/>
      <c r="R299" s="630"/>
      <c r="S299" s="630"/>
      <c r="T299" s="630"/>
      <c r="U299" s="630"/>
      <c r="V299" s="630"/>
      <c r="W299" s="630"/>
      <c r="X299" s="630"/>
      <c r="Y299" s="630"/>
      <c r="Z299" s="630"/>
      <c r="AA299" s="630"/>
      <c r="AB299" s="629"/>
      <c r="AC299" s="630"/>
      <c r="AD299" s="630"/>
      <c r="AE299" s="630"/>
      <c r="AF299" s="630"/>
      <c r="AG299" s="630"/>
      <c r="AH299" s="630"/>
      <c r="AI299" s="630"/>
      <c r="AJ299" s="630"/>
      <c r="AK299" s="630"/>
      <c r="AL299" s="630"/>
      <c r="AM299" s="630"/>
      <c r="AN299" s="630"/>
      <c r="AO299" s="630"/>
      <c r="AP299" s="630"/>
      <c r="AQ299" s="630"/>
      <c r="AR299" s="630"/>
      <c r="AS299" s="630"/>
      <c r="AT299" s="630"/>
      <c r="AU299" s="630"/>
      <c r="AV299" s="630"/>
      <c r="AW299" s="630"/>
      <c r="AX299" s="630"/>
      <c r="AY299" s="630"/>
      <c r="AZ299" s="630"/>
      <c r="BA299" s="620"/>
    </row>
    <row r="300" spans="1:53" ht="15.75" hidden="1" customHeight="1" x14ac:dyDescent="0.25">
      <c r="A300" s="2597"/>
      <c r="B300" s="476" t="s">
        <v>363</v>
      </c>
      <c r="C300" s="2611"/>
      <c r="D300" s="2597"/>
      <c r="E300" s="760" t="s">
        <v>586</v>
      </c>
      <c r="F300" s="700" t="s">
        <v>129</v>
      </c>
      <c r="G300" s="762">
        <v>0</v>
      </c>
      <c r="H300" s="762">
        <v>0.2</v>
      </c>
      <c r="I300" s="761">
        <v>0.05</v>
      </c>
      <c r="J300" s="1159"/>
      <c r="K300" s="630"/>
      <c r="L300" s="630"/>
      <c r="M300" s="630"/>
      <c r="N300" s="630"/>
      <c r="O300" s="630"/>
      <c r="P300" s="630"/>
      <c r="Q300" s="630"/>
      <c r="R300" s="630"/>
      <c r="S300" s="630"/>
      <c r="T300" s="630"/>
      <c r="U300" s="630"/>
      <c r="V300" s="630"/>
      <c r="W300" s="630"/>
      <c r="X300" s="630"/>
      <c r="Y300" s="630"/>
      <c r="Z300" s="630"/>
      <c r="AA300" s="630"/>
      <c r="AB300" s="629"/>
      <c r="AC300" s="630"/>
      <c r="AD300" s="630"/>
      <c r="AE300" s="630"/>
      <c r="AF300" s="630"/>
      <c r="AG300" s="630"/>
      <c r="AH300" s="630"/>
      <c r="AI300" s="630"/>
      <c r="AJ300" s="630"/>
      <c r="AK300" s="630"/>
      <c r="AL300" s="630"/>
      <c r="AM300" s="630"/>
      <c r="AN300" s="630"/>
      <c r="AO300" s="630"/>
      <c r="AP300" s="630"/>
      <c r="AQ300" s="630"/>
      <c r="AR300" s="630"/>
      <c r="AS300" s="630"/>
      <c r="AT300" s="630"/>
      <c r="AU300" s="630"/>
      <c r="AV300" s="630"/>
      <c r="AW300" s="630"/>
      <c r="AX300" s="630"/>
      <c r="AY300" s="630"/>
      <c r="AZ300" s="630"/>
      <c r="BA300" s="620"/>
    </row>
    <row r="301" spans="1:53" ht="38.25" hidden="1" customHeight="1" x14ac:dyDescent="0.25">
      <c r="A301" s="2597"/>
      <c r="B301" s="476" t="s">
        <v>363</v>
      </c>
      <c r="C301" s="2611"/>
      <c r="D301" s="2597"/>
      <c r="E301" s="760" t="s">
        <v>585</v>
      </c>
      <c r="F301" s="760" t="s">
        <v>584</v>
      </c>
      <c r="G301" s="700">
        <v>0</v>
      </c>
      <c r="H301" s="700">
        <v>400</v>
      </c>
      <c r="I301" s="682">
        <v>50</v>
      </c>
      <c r="J301" s="1159"/>
      <c r="K301" s="630"/>
      <c r="L301" s="630"/>
      <c r="M301" s="630"/>
      <c r="N301" s="630"/>
      <c r="O301" s="630"/>
      <c r="P301" s="630"/>
      <c r="Q301" s="630"/>
      <c r="R301" s="630"/>
      <c r="S301" s="630"/>
      <c r="T301" s="630"/>
      <c r="U301" s="630"/>
      <c r="V301" s="630"/>
      <c r="W301" s="630"/>
      <c r="X301" s="630"/>
      <c r="Y301" s="630"/>
      <c r="Z301" s="630"/>
      <c r="AA301" s="630"/>
      <c r="AB301" s="629"/>
      <c r="AC301" s="630"/>
      <c r="AD301" s="630"/>
      <c r="AE301" s="630"/>
      <c r="AF301" s="630"/>
      <c r="AG301" s="630"/>
      <c r="AH301" s="630"/>
      <c r="AI301" s="630"/>
      <c r="AJ301" s="630"/>
      <c r="AK301" s="630"/>
      <c r="AL301" s="630"/>
      <c r="AM301" s="630"/>
      <c r="AN301" s="630"/>
      <c r="AO301" s="630"/>
      <c r="AP301" s="630"/>
      <c r="AQ301" s="630"/>
      <c r="AR301" s="630"/>
      <c r="AS301" s="630"/>
      <c r="AT301" s="630"/>
      <c r="AU301" s="630"/>
      <c r="AV301" s="630"/>
      <c r="AW301" s="630"/>
      <c r="AX301" s="630"/>
      <c r="AY301" s="630"/>
      <c r="AZ301" s="630"/>
      <c r="BA301" s="620"/>
    </row>
    <row r="302" spans="1:53" ht="15.75" hidden="1" customHeight="1" x14ac:dyDescent="0.25">
      <c r="A302" s="2597"/>
      <c r="B302" s="476" t="s">
        <v>363</v>
      </c>
      <c r="C302" s="2611"/>
      <c r="D302" s="2597"/>
      <c r="E302" s="760" t="s">
        <v>583</v>
      </c>
      <c r="F302" s="760" t="s">
        <v>582</v>
      </c>
      <c r="G302" s="700">
        <v>0</v>
      </c>
      <c r="H302" s="700">
        <v>175</v>
      </c>
      <c r="I302" s="682">
        <v>25</v>
      </c>
      <c r="J302" s="1159"/>
      <c r="K302" s="630"/>
      <c r="L302" s="630"/>
      <c r="M302" s="630"/>
      <c r="N302" s="630"/>
      <c r="O302" s="630"/>
      <c r="P302" s="630"/>
      <c r="Q302" s="630"/>
      <c r="R302" s="630"/>
      <c r="S302" s="630"/>
      <c r="T302" s="630"/>
      <c r="U302" s="630"/>
      <c r="V302" s="630"/>
      <c r="W302" s="630"/>
      <c r="X302" s="630"/>
      <c r="Y302" s="630"/>
      <c r="Z302" s="630"/>
      <c r="AA302" s="630"/>
      <c r="AB302" s="629"/>
      <c r="AC302" s="630"/>
      <c r="AD302" s="630"/>
      <c r="AE302" s="630"/>
      <c r="AF302" s="630"/>
      <c r="AG302" s="630"/>
      <c r="AH302" s="630"/>
      <c r="AI302" s="630"/>
      <c r="AJ302" s="630"/>
      <c r="AK302" s="630"/>
      <c r="AL302" s="630"/>
      <c r="AM302" s="630"/>
      <c r="AN302" s="630"/>
      <c r="AO302" s="630"/>
      <c r="AP302" s="630"/>
      <c r="AQ302" s="630"/>
      <c r="AR302" s="630"/>
      <c r="AS302" s="630"/>
      <c r="AT302" s="630"/>
      <c r="AU302" s="630"/>
      <c r="AV302" s="630"/>
      <c r="AW302" s="630"/>
      <c r="AX302" s="630"/>
      <c r="AY302" s="630"/>
      <c r="AZ302" s="630"/>
      <c r="BA302" s="620"/>
    </row>
    <row r="303" spans="1:53" ht="15.75" hidden="1" customHeight="1" x14ac:dyDescent="0.25">
      <c r="A303" s="2597"/>
      <c r="B303" s="476" t="s">
        <v>363</v>
      </c>
      <c r="C303" s="2611"/>
      <c r="D303" s="2597"/>
      <c r="E303" s="760" t="s">
        <v>581</v>
      </c>
      <c r="F303" s="760" t="s">
        <v>571</v>
      </c>
      <c r="G303" s="700">
        <v>0</v>
      </c>
      <c r="H303" s="700">
        <v>300</v>
      </c>
      <c r="I303" s="682">
        <v>50</v>
      </c>
      <c r="J303" s="1159"/>
      <c r="K303" s="630"/>
      <c r="L303" s="630"/>
      <c r="M303" s="630"/>
      <c r="N303" s="630"/>
      <c r="O303" s="630"/>
      <c r="P303" s="630"/>
      <c r="Q303" s="630"/>
      <c r="R303" s="630"/>
      <c r="S303" s="630"/>
      <c r="T303" s="630"/>
      <c r="U303" s="630"/>
      <c r="V303" s="630"/>
      <c r="W303" s="630"/>
      <c r="X303" s="630"/>
      <c r="Y303" s="630"/>
      <c r="Z303" s="630"/>
      <c r="AA303" s="630"/>
      <c r="AB303" s="629"/>
      <c r="AC303" s="630"/>
      <c r="AD303" s="630"/>
      <c r="AE303" s="630"/>
      <c r="AF303" s="630"/>
      <c r="AG303" s="630"/>
      <c r="AH303" s="630"/>
      <c r="AI303" s="630"/>
      <c r="AJ303" s="630"/>
      <c r="AK303" s="630"/>
      <c r="AL303" s="630"/>
      <c r="AM303" s="630"/>
      <c r="AN303" s="630"/>
      <c r="AO303" s="630"/>
      <c r="AP303" s="630"/>
      <c r="AQ303" s="630"/>
      <c r="AR303" s="630"/>
      <c r="AS303" s="630"/>
      <c r="AT303" s="630"/>
      <c r="AU303" s="630"/>
      <c r="AV303" s="630"/>
      <c r="AW303" s="630"/>
      <c r="AX303" s="630"/>
      <c r="AY303" s="630"/>
      <c r="AZ303" s="630"/>
      <c r="BA303" s="620"/>
    </row>
    <row r="304" spans="1:53" ht="15.75" hidden="1" customHeight="1" x14ac:dyDescent="0.25">
      <c r="A304" s="2597"/>
      <c r="B304" s="476" t="s">
        <v>363</v>
      </c>
      <c r="C304" s="2667"/>
      <c r="D304" s="2664"/>
      <c r="E304" s="760" t="s">
        <v>580</v>
      </c>
      <c r="F304" s="760" t="s">
        <v>579</v>
      </c>
      <c r="G304" s="700">
        <v>0</v>
      </c>
      <c r="H304" s="700">
        <v>12</v>
      </c>
      <c r="I304" s="682">
        <v>3</v>
      </c>
      <c r="J304" s="1159"/>
      <c r="K304" s="630"/>
      <c r="L304" s="630"/>
      <c r="M304" s="630"/>
      <c r="N304" s="630"/>
      <c r="O304" s="630"/>
      <c r="P304" s="630"/>
      <c r="Q304" s="630"/>
      <c r="R304" s="630"/>
      <c r="S304" s="630"/>
      <c r="T304" s="630"/>
      <c r="U304" s="630"/>
      <c r="V304" s="630"/>
      <c r="W304" s="630"/>
      <c r="X304" s="630"/>
      <c r="Y304" s="630"/>
      <c r="Z304" s="630"/>
      <c r="AA304" s="630"/>
      <c r="AB304" s="629"/>
      <c r="AC304" s="630"/>
      <c r="AD304" s="630"/>
      <c r="AE304" s="630"/>
      <c r="AF304" s="630"/>
      <c r="AG304" s="630"/>
      <c r="AH304" s="630"/>
      <c r="AI304" s="630"/>
      <c r="AJ304" s="630"/>
      <c r="AK304" s="630"/>
      <c r="AL304" s="630"/>
      <c r="AM304" s="630"/>
      <c r="AN304" s="630"/>
      <c r="AO304" s="630"/>
      <c r="AP304" s="630"/>
      <c r="AQ304" s="630"/>
      <c r="AR304" s="630"/>
      <c r="AS304" s="630"/>
      <c r="AT304" s="630"/>
      <c r="AU304" s="630"/>
      <c r="AV304" s="630"/>
      <c r="AW304" s="630"/>
      <c r="AX304" s="630"/>
      <c r="AY304" s="630"/>
      <c r="AZ304" s="630"/>
      <c r="BA304" s="620"/>
    </row>
    <row r="305" spans="1:53" ht="38.25" hidden="1" customHeight="1" x14ac:dyDescent="0.25">
      <c r="A305" s="2597"/>
      <c r="B305" s="476" t="s">
        <v>363</v>
      </c>
      <c r="C305" s="2671" t="s">
        <v>1132</v>
      </c>
      <c r="D305" s="2715" t="s">
        <v>1131</v>
      </c>
      <c r="E305" s="755" t="s">
        <v>578</v>
      </c>
      <c r="F305" s="759" t="s">
        <v>577</v>
      </c>
      <c r="G305" s="759">
        <v>0</v>
      </c>
      <c r="H305" s="758">
        <v>4</v>
      </c>
      <c r="I305" s="757">
        <v>1</v>
      </c>
      <c r="J305" s="1159"/>
      <c r="K305" s="630"/>
      <c r="L305" s="630"/>
      <c r="M305" s="630"/>
      <c r="N305" s="630"/>
      <c r="O305" s="630"/>
      <c r="P305" s="630"/>
      <c r="Q305" s="630"/>
      <c r="R305" s="630"/>
      <c r="S305" s="630"/>
      <c r="T305" s="630"/>
      <c r="U305" s="630"/>
      <c r="V305" s="630"/>
      <c r="W305" s="630"/>
      <c r="X305" s="630"/>
      <c r="Y305" s="630"/>
      <c r="Z305" s="630"/>
      <c r="AA305" s="630"/>
      <c r="AB305" s="629"/>
      <c r="AC305" s="630"/>
      <c r="AD305" s="630"/>
      <c r="AE305" s="630"/>
      <c r="AF305" s="630"/>
      <c r="AG305" s="630"/>
      <c r="AH305" s="630"/>
      <c r="AI305" s="630"/>
      <c r="AJ305" s="630"/>
      <c r="AK305" s="630"/>
      <c r="AL305" s="630"/>
      <c r="AM305" s="630"/>
      <c r="AN305" s="630"/>
      <c r="AO305" s="630"/>
      <c r="AP305" s="630"/>
      <c r="AQ305" s="630"/>
      <c r="AR305" s="630"/>
      <c r="AS305" s="630"/>
      <c r="AT305" s="630"/>
      <c r="AU305" s="630"/>
      <c r="AV305" s="630"/>
      <c r="AW305" s="630"/>
      <c r="AX305" s="630"/>
      <c r="AY305" s="630"/>
      <c r="AZ305" s="630"/>
      <c r="BA305" s="620"/>
    </row>
    <row r="306" spans="1:53" ht="15.75" hidden="1" customHeight="1" x14ac:dyDescent="0.25">
      <c r="A306" s="2597"/>
      <c r="B306" s="476" t="s">
        <v>363</v>
      </c>
      <c r="C306" s="2611"/>
      <c r="D306" s="2597"/>
      <c r="E306" s="755" t="s">
        <v>576</v>
      </c>
      <c r="F306" s="755" t="s">
        <v>575</v>
      </c>
      <c r="G306" s="756">
        <v>0</v>
      </c>
      <c r="H306" s="756">
        <v>6</v>
      </c>
      <c r="I306" s="753">
        <v>1</v>
      </c>
      <c r="J306" s="1159"/>
      <c r="K306" s="630"/>
      <c r="L306" s="630"/>
      <c r="M306" s="630"/>
      <c r="N306" s="630"/>
      <c r="O306" s="630"/>
      <c r="P306" s="630"/>
      <c r="Q306" s="630"/>
      <c r="R306" s="630"/>
      <c r="S306" s="630"/>
      <c r="T306" s="630"/>
      <c r="U306" s="630"/>
      <c r="V306" s="630"/>
      <c r="W306" s="630"/>
      <c r="X306" s="630"/>
      <c r="Y306" s="630"/>
      <c r="Z306" s="630"/>
      <c r="AA306" s="630"/>
      <c r="AB306" s="629"/>
      <c r="AC306" s="630"/>
      <c r="AD306" s="630"/>
      <c r="AE306" s="630"/>
      <c r="AF306" s="630"/>
      <c r="AG306" s="630"/>
      <c r="AH306" s="630"/>
      <c r="AI306" s="630"/>
      <c r="AJ306" s="630"/>
      <c r="AK306" s="630"/>
      <c r="AL306" s="630"/>
      <c r="AM306" s="630"/>
      <c r="AN306" s="630"/>
      <c r="AO306" s="630"/>
      <c r="AP306" s="630"/>
      <c r="AQ306" s="630"/>
      <c r="AR306" s="630"/>
      <c r="AS306" s="630"/>
      <c r="AT306" s="630"/>
      <c r="AU306" s="630"/>
      <c r="AV306" s="630"/>
      <c r="AW306" s="630"/>
      <c r="AX306" s="630"/>
      <c r="AY306" s="630"/>
      <c r="AZ306" s="630"/>
      <c r="BA306" s="620"/>
    </row>
    <row r="307" spans="1:53" ht="15.75" hidden="1" customHeight="1" x14ac:dyDescent="0.25">
      <c r="A307" s="2597"/>
      <c r="B307" s="476" t="s">
        <v>363</v>
      </c>
      <c r="C307" s="2611"/>
      <c r="D307" s="2597"/>
      <c r="E307" s="755" t="s">
        <v>574</v>
      </c>
      <c r="F307" s="755" t="s">
        <v>573</v>
      </c>
      <c r="G307" s="756">
        <v>0</v>
      </c>
      <c r="H307" s="756">
        <v>40</v>
      </c>
      <c r="I307" s="753">
        <v>10</v>
      </c>
      <c r="J307" s="1159"/>
      <c r="K307" s="630"/>
      <c r="L307" s="630"/>
      <c r="M307" s="630"/>
      <c r="N307" s="630"/>
      <c r="O307" s="630"/>
      <c r="P307" s="630"/>
      <c r="Q307" s="630"/>
      <c r="R307" s="630"/>
      <c r="S307" s="630"/>
      <c r="T307" s="630"/>
      <c r="U307" s="630"/>
      <c r="V307" s="630"/>
      <c r="W307" s="630"/>
      <c r="X307" s="630"/>
      <c r="Y307" s="630"/>
      <c r="Z307" s="630"/>
      <c r="AA307" s="630"/>
      <c r="AB307" s="629"/>
      <c r="AC307" s="630"/>
      <c r="AD307" s="630"/>
      <c r="AE307" s="630"/>
      <c r="AF307" s="630"/>
      <c r="AG307" s="630"/>
      <c r="AH307" s="630"/>
      <c r="AI307" s="630"/>
      <c r="AJ307" s="630"/>
      <c r="AK307" s="630"/>
      <c r="AL307" s="630"/>
      <c r="AM307" s="630"/>
      <c r="AN307" s="630"/>
      <c r="AO307" s="630"/>
      <c r="AP307" s="630"/>
      <c r="AQ307" s="630"/>
      <c r="AR307" s="630"/>
      <c r="AS307" s="630"/>
      <c r="AT307" s="630"/>
      <c r="AU307" s="630"/>
      <c r="AV307" s="630"/>
      <c r="AW307" s="630"/>
      <c r="AX307" s="630"/>
      <c r="AY307" s="630"/>
      <c r="AZ307" s="630"/>
      <c r="BA307" s="620"/>
    </row>
    <row r="308" spans="1:53" ht="15.75" hidden="1" customHeight="1" x14ac:dyDescent="0.25">
      <c r="A308" s="2597"/>
      <c r="B308" s="476" t="s">
        <v>363</v>
      </c>
      <c r="C308" s="2611"/>
      <c r="D308" s="2597"/>
      <c r="E308" s="755" t="s">
        <v>572</v>
      </c>
      <c r="F308" s="755" t="s">
        <v>571</v>
      </c>
      <c r="G308" s="756">
        <v>0</v>
      </c>
      <c r="H308" s="756">
        <v>800</v>
      </c>
      <c r="I308" s="753">
        <v>50</v>
      </c>
      <c r="J308" s="1159"/>
      <c r="K308" s="630"/>
      <c r="L308" s="630"/>
      <c r="M308" s="630"/>
      <c r="N308" s="630"/>
      <c r="O308" s="630"/>
      <c r="P308" s="630"/>
      <c r="Q308" s="630"/>
      <c r="R308" s="630"/>
      <c r="S308" s="630"/>
      <c r="T308" s="630"/>
      <c r="U308" s="630"/>
      <c r="V308" s="630"/>
      <c r="W308" s="630"/>
      <c r="X308" s="630"/>
      <c r="Y308" s="630"/>
      <c r="Z308" s="630"/>
      <c r="AA308" s="630"/>
      <c r="AB308" s="629"/>
      <c r="AC308" s="630"/>
      <c r="AD308" s="630"/>
      <c r="AE308" s="630"/>
      <c r="AF308" s="630"/>
      <c r="AG308" s="630"/>
      <c r="AH308" s="630"/>
      <c r="AI308" s="630"/>
      <c r="AJ308" s="630"/>
      <c r="AK308" s="630"/>
      <c r="AL308" s="630"/>
      <c r="AM308" s="630"/>
      <c r="AN308" s="630"/>
      <c r="AO308" s="630"/>
      <c r="AP308" s="630"/>
      <c r="AQ308" s="630"/>
      <c r="AR308" s="630"/>
      <c r="AS308" s="630"/>
      <c r="AT308" s="630"/>
      <c r="AU308" s="630"/>
      <c r="AV308" s="630"/>
      <c r="AW308" s="630"/>
      <c r="AX308" s="630"/>
      <c r="AY308" s="630"/>
      <c r="AZ308" s="630"/>
      <c r="BA308" s="620"/>
    </row>
    <row r="309" spans="1:53" ht="15.75" hidden="1" customHeight="1" x14ac:dyDescent="0.25">
      <c r="A309" s="2597"/>
      <c r="B309" s="476" t="s">
        <v>363</v>
      </c>
      <c r="C309" s="2611"/>
      <c r="D309" s="2597"/>
      <c r="E309" s="755" t="s">
        <v>570</v>
      </c>
      <c r="F309" s="755" t="s">
        <v>569</v>
      </c>
      <c r="G309" s="756">
        <v>0</v>
      </c>
      <c r="H309" s="756">
        <v>4</v>
      </c>
      <c r="I309" s="753">
        <v>1</v>
      </c>
      <c r="J309" s="1159"/>
      <c r="K309" s="630"/>
      <c r="L309" s="630"/>
      <c r="M309" s="630"/>
      <c r="N309" s="630"/>
      <c r="O309" s="630"/>
      <c r="P309" s="630"/>
      <c r="Q309" s="630"/>
      <c r="R309" s="630"/>
      <c r="S309" s="630"/>
      <c r="T309" s="630"/>
      <c r="U309" s="630"/>
      <c r="V309" s="630"/>
      <c r="W309" s="630"/>
      <c r="X309" s="630"/>
      <c r="Y309" s="630"/>
      <c r="Z309" s="630"/>
      <c r="AA309" s="630"/>
      <c r="AB309" s="629"/>
      <c r="AC309" s="630"/>
      <c r="AD309" s="630"/>
      <c r="AE309" s="630"/>
      <c r="AF309" s="630"/>
      <c r="AG309" s="630"/>
      <c r="AH309" s="630"/>
      <c r="AI309" s="630"/>
      <c r="AJ309" s="630"/>
      <c r="AK309" s="630"/>
      <c r="AL309" s="630"/>
      <c r="AM309" s="630"/>
      <c r="AN309" s="630"/>
      <c r="AO309" s="630"/>
      <c r="AP309" s="630"/>
      <c r="AQ309" s="630"/>
      <c r="AR309" s="630"/>
      <c r="AS309" s="630"/>
      <c r="AT309" s="630"/>
      <c r="AU309" s="630"/>
      <c r="AV309" s="630"/>
      <c r="AW309" s="630"/>
      <c r="AX309" s="630"/>
      <c r="AY309" s="630"/>
      <c r="AZ309" s="630"/>
      <c r="BA309" s="620"/>
    </row>
    <row r="310" spans="1:53" ht="15.75" hidden="1" customHeight="1" x14ac:dyDescent="0.25">
      <c r="A310" s="2597"/>
      <c r="B310" s="476" t="s">
        <v>363</v>
      </c>
      <c r="C310" s="2667"/>
      <c r="D310" s="2664"/>
      <c r="E310" s="755" t="s">
        <v>568</v>
      </c>
      <c r="F310" s="755" t="s">
        <v>129</v>
      </c>
      <c r="G310" s="754">
        <v>0</v>
      </c>
      <c r="H310" s="754">
        <v>1</v>
      </c>
      <c r="I310" s="753">
        <v>0.1</v>
      </c>
      <c r="J310" s="1159"/>
      <c r="K310" s="630"/>
      <c r="L310" s="630"/>
      <c r="M310" s="630"/>
      <c r="N310" s="630"/>
      <c r="O310" s="630"/>
      <c r="P310" s="630"/>
      <c r="Q310" s="630"/>
      <c r="R310" s="630"/>
      <c r="S310" s="630"/>
      <c r="T310" s="630"/>
      <c r="U310" s="630"/>
      <c r="V310" s="630"/>
      <c r="W310" s="630"/>
      <c r="X310" s="630"/>
      <c r="Y310" s="630"/>
      <c r="Z310" s="630"/>
      <c r="AA310" s="630"/>
      <c r="AB310" s="629"/>
      <c r="AC310" s="630"/>
      <c r="AD310" s="630"/>
      <c r="AE310" s="630"/>
      <c r="AF310" s="630"/>
      <c r="AG310" s="630"/>
      <c r="AH310" s="630"/>
      <c r="AI310" s="630"/>
      <c r="AJ310" s="630"/>
      <c r="AK310" s="630"/>
      <c r="AL310" s="630"/>
      <c r="AM310" s="630"/>
      <c r="AN310" s="630"/>
      <c r="AO310" s="630"/>
      <c r="AP310" s="630"/>
      <c r="AQ310" s="630"/>
      <c r="AR310" s="630"/>
      <c r="AS310" s="630"/>
      <c r="AT310" s="630"/>
      <c r="AU310" s="630"/>
      <c r="AV310" s="630"/>
      <c r="AW310" s="630"/>
      <c r="AX310" s="630"/>
      <c r="AY310" s="630"/>
      <c r="AZ310" s="630"/>
      <c r="BA310" s="620"/>
    </row>
    <row r="311" spans="1:53" ht="25.5" hidden="1" customHeight="1" x14ac:dyDescent="0.25">
      <c r="A311" s="2597"/>
      <c r="B311" s="476" t="s">
        <v>363</v>
      </c>
      <c r="C311" s="2698" t="s">
        <v>1130</v>
      </c>
      <c r="D311" s="2702" t="s">
        <v>1129</v>
      </c>
      <c r="E311" s="746" t="s">
        <v>567</v>
      </c>
      <c r="F311" s="748" t="s">
        <v>129</v>
      </c>
      <c r="G311" s="748">
        <v>0</v>
      </c>
      <c r="H311" s="752">
        <v>1</v>
      </c>
      <c r="I311" s="751">
        <v>0.2</v>
      </c>
      <c r="J311" s="1159"/>
      <c r="K311" s="630"/>
      <c r="L311" s="630"/>
      <c r="M311" s="630"/>
      <c r="N311" s="630"/>
      <c r="O311" s="630"/>
      <c r="P311" s="630"/>
      <c r="Q311" s="630"/>
      <c r="R311" s="630"/>
      <c r="S311" s="630"/>
      <c r="T311" s="630"/>
      <c r="U311" s="630"/>
      <c r="V311" s="630"/>
      <c r="W311" s="630"/>
      <c r="X311" s="630"/>
      <c r="Y311" s="630"/>
      <c r="Z311" s="630"/>
      <c r="AA311" s="630"/>
      <c r="AB311" s="629"/>
      <c r="AC311" s="630"/>
      <c r="AD311" s="630"/>
      <c r="AE311" s="630"/>
      <c r="AF311" s="630"/>
      <c r="AG311" s="630"/>
      <c r="AH311" s="630"/>
      <c r="AI311" s="630"/>
      <c r="AJ311" s="630"/>
      <c r="AK311" s="630"/>
      <c r="AL311" s="630"/>
      <c r="AM311" s="630"/>
      <c r="AN311" s="630"/>
      <c r="AO311" s="630"/>
      <c r="AP311" s="630"/>
      <c r="AQ311" s="630"/>
      <c r="AR311" s="630"/>
      <c r="AS311" s="630"/>
      <c r="AT311" s="630"/>
      <c r="AU311" s="630"/>
      <c r="AV311" s="630"/>
      <c r="AW311" s="630"/>
      <c r="AX311" s="630"/>
      <c r="AY311" s="630"/>
      <c r="AZ311" s="630"/>
      <c r="BA311" s="620"/>
    </row>
    <row r="312" spans="1:53" ht="15.75" hidden="1" customHeight="1" x14ac:dyDescent="0.25">
      <c r="A312" s="2597"/>
      <c r="B312" s="476" t="s">
        <v>363</v>
      </c>
      <c r="C312" s="2611"/>
      <c r="D312" s="2597"/>
      <c r="E312" s="746" t="s">
        <v>566</v>
      </c>
      <c r="F312" s="745" t="s">
        <v>565</v>
      </c>
      <c r="G312" s="745">
        <v>0</v>
      </c>
      <c r="H312" s="745">
        <v>150</v>
      </c>
      <c r="I312" s="747">
        <v>20</v>
      </c>
      <c r="J312" s="1159"/>
      <c r="K312" s="630"/>
      <c r="L312" s="630"/>
      <c r="M312" s="630"/>
      <c r="N312" s="630"/>
      <c r="O312" s="630"/>
      <c r="P312" s="630"/>
      <c r="Q312" s="630"/>
      <c r="R312" s="630"/>
      <c r="S312" s="630"/>
      <c r="T312" s="630"/>
      <c r="U312" s="630"/>
      <c r="V312" s="630"/>
      <c r="W312" s="630"/>
      <c r="X312" s="630"/>
      <c r="Y312" s="630"/>
      <c r="Z312" s="630"/>
      <c r="AA312" s="630"/>
      <c r="AB312" s="629"/>
      <c r="AC312" s="630"/>
      <c r="AD312" s="630"/>
      <c r="AE312" s="630"/>
      <c r="AF312" s="630"/>
      <c r="AG312" s="630"/>
      <c r="AH312" s="630"/>
      <c r="AI312" s="630"/>
      <c r="AJ312" s="630"/>
      <c r="AK312" s="630"/>
      <c r="AL312" s="630"/>
      <c r="AM312" s="630"/>
      <c r="AN312" s="630"/>
      <c r="AO312" s="630"/>
      <c r="AP312" s="630"/>
      <c r="AQ312" s="630"/>
      <c r="AR312" s="630"/>
      <c r="AS312" s="630"/>
      <c r="AT312" s="630"/>
      <c r="AU312" s="630"/>
      <c r="AV312" s="630"/>
      <c r="AW312" s="630"/>
      <c r="AX312" s="630"/>
      <c r="AY312" s="630"/>
      <c r="AZ312" s="630"/>
      <c r="BA312" s="620"/>
    </row>
    <row r="313" spans="1:53" ht="15.75" hidden="1" customHeight="1" x14ac:dyDescent="0.25">
      <c r="A313" s="2597"/>
      <c r="B313" s="476" t="s">
        <v>363</v>
      </c>
      <c r="C313" s="2611"/>
      <c r="D313" s="2597"/>
      <c r="E313" s="746" t="s">
        <v>564</v>
      </c>
      <c r="F313" s="745" t="s">
        <v>563</v>
      </c>
      <c r="G313" s="745">
        <v>0</v>
      </c>
      <c r="H313" s="750">
        <v>4</v>
      </c>
      <c r="I313" s="749">
        <v>0.15</v>
      </c>
      <c r="J313" s="1159"/>
      <c r="K313" s="630"/>
      <c r="L313" s="630"/>
      <c r="M313" s="630"/>
      <c r="N313" s="630"/>
      <c r="O313" s="630"/>
      <c r="P313" s="630"/>
      <c r="Q313" s="630"/>
      <c r="R313" s="630"/>
      <c r="S313" s="630"/>
      <c r="T313" s="630"/>
      <c r="U313" s="630"/>
      <c r="V313" s="630"/>
      <c r="W313" s="630"/>
      <c r="X313" s="630"/>
      <c r="Y313" s="630"/>
      <c r="Z313" s="630"/>
      <c r="AA313" s="630"/>
      <c r="AB313" s="629"/>
      <c r="AC313" s="630"/>
      <c r="AD313" s="630"/>
      <c r="AE313" s="630"/>
      <c r="AF313" s="630"/>
      <c r="AG313" s="630"/>
      <c r="AH313" s="630"/>
      <c r="AI313" s="630"/>
      <c r="AJ313" s="630"/>
      <c r="AK313" s="630"/>
      <c r="AL313" s="630"/>
      <c r="AM313" s="630"/>
      <c r="AN313" s="630"/>
      <c r="AO313" s="630"/>
      <c r="AP313" s="630"/>
      <c r="AQ313" s="630"/>
      <c r="AR313" s="630"/>
      <c r="AS313" s="630"/>
      <c r="AT313" s="630"/>
      <c r="AU313" s="630"/>
      <c r="AV313" s="630"/>
      <c r="AW313" s="630"/>
      <c r="AX313" s="630"/>
      <c r="AY313" s="630"/>
      <c r="AZ313" s="630"/>
      <c r="BA313" s="620"/>
    </row>
    <row r="314" spans="1:53" ht="15.75" hidden="1" customHeight="1" x14ac:dyDescent="0.25">
      <c r="A314" s="2597"/>
      <c r="B314" s="476" t="s">
        <v>363</v>
      </c>
      <c r="C314" s="2611"/>
      <c r="D314" s="2597"/>
      <c r="E314" s="746" t="s">
        <v>562</v>
      </c>
      <c r="F314" s="745" t="s">
        <v>561</v>
      </c>
      <c r="G314" s="745">
        <v>0</v>
      </c>
      <c r="H314" s="745">
        <v>20</v>
      </c>
      <c r="I314" s="747">
        <v>3</v>
      </c>
      <c r="J314" s="1159"/>
      <c r="K314" s="630"/>
      <c r="L314" s="630"/>
      <c r="M314" s="630"/>
      <c r="N314" s="630"/>
      <c r="O314" s="630"/>
      <c r="P314" s="630"/>
      <c r="Q314" s="630"/>
      <c r="R314" s="630"/>
      <c r="S314" s="630"/>
      <c r="T314" s="630"/>
      <c r="U314" s="630"/>
      <c r="V314" s="630"/>
      <c r="W314" s="630"/>
      <c r="X314" s="630"/>
      <c r="Y314" s="630"/>
      <c r="Z314" s="630"/>
      <c r="AA314" s="630"/>
      <c r="AB314" s="629"/>
      <c r="AC314" s="630"/>
      <c r="AD314" s="630"/>
      <c r="AE314" s="630"/>
      <c r="AF314" s="630"/>
      <c r="AG314" s="630"/>
      <c r="AH314" s="630"/>
      <c r="AI314" s="630"/>
      <c r="AJ314" s="630"/>
      <c r="AK314" s="630"/>
      <c r="AL314" s="630"/>
      <c r="AM314" s="630"/>
      <c r="AN314" s="630"/>
      <c r="AO314" s="630"/>
      <c r="AP314" s="630"/>
      <c r="AQ314" s="630"/>
      <c r="AR314" s="630"/>
      <c r="AS314" s="630"/>
      <c r="AT314" s="630"/>
      <c r="AU314" s="630"/>
      <c r="AV314" s="630"/>
      <c r="AW314" s="630"/>
      <c r="AX314" s="630"/>
      <c r="AY314" s="630"/>
      <c r="AZ314" s="630"/>
      <c r="BA314" s="620"/>
    </row>
    <row r="315" spans="1:53" ht="15.75" hidden="1" customHeight="1" x14ac:dyDescent="0.25">
      <c r="A315" s="2597"/>
      <c r="B315" s="476" t="s">
        <v>363</v>
      </c>
      <c r="C315" s="2611"/>
      <c r="D315" s="2597"/>
      <c r="E315" s="746" t="s">
        <v>560</v>
      </c>
      <c r="F315" s="748" t="s">
        <v>559</v>
      </c>
      <c r="G315" s="748">
        <v>0</v>
      </c>
      <c r="H315" s="748">
        <v>15</v>
      </c>
      <c r="I315" s="747">
        <v>1</v>
      </c>
      <c r="J315" s="1159"/>
      <c r="K315" s="630"/>
      <c r="L315" s="630"/>
      <c r="M315" s="630"/>
      <c r="N315" s="630"/>
      <c r="O315" s="630"/>
      <c r="P315" s="630"/>
      <c r="Q315" s="630"/>
      <c r="R315" s="630"/>
      <c r="S315" s="630"/>
      <c r="T315" s="630"/>
      <c r="U315" s="630"/>
      <c r="V315" s="630"/>
      <c r="W315" s="630"/>
      <c r="X315" s="630"/>
      <c r="Y315" s="630"/>
      <c r="Z315" s="630"/>
      <c r="AA315" s="630"/>
      <c r="AB315" s="629"/>
      <c r="AC315" s="630"/>
      <c r="AD315" s="630"/>
      <c r="AE315" s="630"/>
      <c r="AF315" s="630"/>
      <c r="AG315" s="630"/>
      <c r="AH315" s="630"/>
      <c r="AI315" s="630"/>
      <c r="AJ315" s="630"/>
      <c r="AK315" s="630"/>
      <c r="AL315" s="630"/>
      <c r="AM315" s="630"/>
      <c r="AN315" s="630"/>
      <c r="AO315" s="630"/>
      <c r="AP315" s="630"/>
      <c r="AQ315" s="630"/>
      <c r="AR315" s="630"/>
      <c r="AS315" s="630"/>
      <c r="AT315" s="630"/>
      <c r="AU315" s="630"/>
      <c r="AV315" s="630"/>
      <c r="AW315" s="630"/>
      <c r="AX315" s="630"/>
      <c r="AY315" s="630"/>
      <c r="AZ315" s="630"/>
      <c r="BA315" s="620"/>
    </row>
    <row r="316" spans="1:53" ht="15.75" hidden="1" customHeight="1" x14ac:dyDescent="0.25">
      <c r="A316" s="2597"/>
      <c r="B316" s="476" t="s">
        <v>363</v>
      </c>
      <c r="C316" s="2611"/>
      <c r="D316" s="2597"/>
      <c r="E316" s="746" t="s">
        <v>558</v>
      </c>
      <c r="F316" s="745" t="s">
        <v>557</v>
      </c>
      <c r="G316" s="745">
        <v>0</v>
      </c>
      <c r="H316" s="745">
        <v>1</v>
      </c>
      <c r="I316" s="747">
        <v>0</v>
      </c>
      <c r="J316" s="1159"/>
      <c r="K316" s="630"/>
      <c r="L316" s="630"/>
      <c r="M316" s="630"/>
      <c r="N316" s="630"/>
      <c r="O316" s="630"/>
      <c r="P316" s="630"/>
      <c r="Q316" s="630"/>
      <c r="R316" s="630"/>
      <c r="S316" s="630"/>
      <c r="T316" s="630"/>
      <c r="U316" s="630"/>
      <c r="V316" s="630"/>
      <c r="W316" s="630"/>
      <c r="X316" s="630"/>
      <c r="Y316" s="630"/>
      <c r="Z316" s="630"/>
      <c r="AA316" s="630"/>
      <c r="AB316" s="629"/>
      <c r="AC316" s="630"/>
      <c r="AD316" s="630"/>
      <c r="AE316" s="630"/>
      <c r="AF316" s="630"/>
      <c r="AG316" s="630"/>
      <c r="AH316" s="630"/>
      <c r="AI316" s="630"/>
      <c r="AJ316" s="630"/>
      <c r="AK316" s="630"/>
      <c r="AL316" s="630"/>
      <c r="AM316" s="630"/>
      <c r="AN316" s="630"/>
      <c r="AO316" s="630"/>
      <c r="AP316" s="630"/>
      <c r="AQ316" s="630"/>
      <c r="AR316" s="630"/>
      <c r="AS316" s="630"/>
      <c r="AT316" s="630"/>
      <c r="AU316" s="630"/>
      <c r="AV316" s="630"/>
      <c r="AW316" s="630"/>
      <c r="AX316" s="630"/>
      <c r="AY316" s="630"/>
      <c r="AZ316" s="630"/>
      <c r="BA316" s="620"/>
    </row>
    <row r="317" spans="1:53" ht="15.75" hidden="1" customHeight="1" x14ac:dyDescent="0.25">
      <c r="A317" s="2597"/>
      <c r="B317" s="476" t="s">
        <v>363</v>
      </c>
      <c r="C317" s="2611"/>
      <c r="D317" s="2597"/>
      <c r="E317" s="746" t="s">
        <v>556</v>
      </c>
      <c r="F317" s="745" t="s">
        <v>555</v>
      </c>
      <c r="G317" s="745">
        <v>0</v>
      </c>
      <c r="H317" s="745">
        <v>1</v>
      </c>
      <c r="I317" s="747">
        <v>0</v>
      </c>
      <c r="J317" s="1159"/>
      <c r="K317" s="630"/>
      <c r="L317" s="630"/>
      <c r="M317" s="630"/>
      <c r="N317" s="630"/>
      <c r="O317" s="630"/>
      <c r="P317" s="630"/>
      <c r="Q317" s="630"/>
      <c r="R317" s="630"/>
      <c r="S317" s="630"/>
      <c r="T317" s="630"/>
      <c r="U317" s="630"/>
      <c r="V317" s="630"/>
      <c r="W317" s="630"/>
      <c r="X317" s="630"/>
      <c r="Y317" s="630"/>
      <c r="Z317" s="630"/>
      <c r="AA317" s="630"/>
      <c r="AB317" s="629"/>
      <c r="AC317" s="630"/>
      <c r="AD317" s="630"/>
      <c r="AE317" s="630"/>
      <c r="AF317" s="630"/>
      <c r="AG317" s="630"/>
      <c r="AH317" s="630"/>
      <c r="AI317" s="630"/>
      <c r="AJ317" s="630"/>
      <c r="AK317" s="630"/>
      <c r="AL317" s="630"/>
      <c r="AM317" s="630"/>
      <c r="AN317" s="630"/>
      <c r="AO317" s="630"/>
      <c r="AP317" s="630"/>
      <c r="AQ317" s="630"/>
      <c r="AR317" s="630"/>
      <c r="AS317" s="630"/>
      <c r="AT317" s="630"/>
      <c r="AU317" s="630"/>
      <c r="AV317" s="630"/>
      <c r="AW317" s="630"/>
      <c r="AX317" s="630"/>
      <c r="AY317" s="630"/>
      <c r="AZ317" s="630"/>
      <c r="BA317" s="620"/>
    </row>
    <row r="318" spans="1:53" ht="15.75" hidden="1" customHeight="1" x14ac:dyDescent="0.25">
      <c r="A318" s="2598"/>
      <c r="B318" s="476" t="s">
        <v>363</v>
      </c>
      <c r="C318" s="2667"/>
      <c r="D318" s="2664"/>
      <c r="E318" s="746" t="s">
        <v>554</v>
      </c>
      <c r="F318" s="745" t="s">
        <v>470</v>
      </c>
      <c r="G318" s="745">
        <v>0</v>
      </c>
      <c r="H318" s="744">
        <v>1</v>
      </c>
      <c r="I318" s="743">
        <v>0.2</v>
      </c>
      <c r="J318" s="1159"/>
      <c r="K318" s="630"/>
      <c r="L318" s="630"/>
      <c r="M318" s="630"/>
      <c r="N318" s="630"/>
      <c r="O318" s="630"/>
      <c r="P318" s="630"/>
      <c r="Q318" s="630"/>
      <c r="R318" s="630"/>
      <c r="S318" s="630"/>
      <c r="T318" s="630"/>
      <c r="U318" s="630"/>
      <c r="V318" s="630"/>
      <c r="W318" s="630"/>
      <c r="X318" s="630"/>
      <c r="Y318" s="630"/>
      <c r="Z318" s="630"/>
      <c r="AA318" s="630"/>
      <c r="AB318" s="629"/>
      <c r="AC318" s="630"/>
      <c r="AD318" s="630"/>
      <c r="AE318" s="630"/>
      <c r="AF318" s="630"/>
      <c r="AG318" s="630"/>
      <c r="AH318" s="630"/>
      <c r="AI318" s="630"/>
      <c r="AJ318" s="630"/>
      <c r="AK318" s="630"/>
      <c r="AL318" s="630"/>
      <c r="AM318" s="630"/>
      <c r="AN318" s="630"/>
      <c r="AO318" s="630"/>
      <c r="AP318" s="630"/>
      <c r="AQ318" s="630"/>
      <c r="AR318" s="630"/>
      <c r="AS318" s="630"/>
      <c r="AT318" s="630"/>
      <c r="AU318" s="630"/>
      <c r="AV318" s="630"/>
      <c r="AW318" s="630"/>
      <c r="AX318" s="630"/>
      <c r="AY318" s="630"/>
      <c r="AZ318" s="630"/>
      <c r="BA318" s="620"/>
    </row>
    <row r="319" spans="1:53" ht="15.75" hidden="1" customHeight="1" x14ac:dyDescent="0.25">
      <c r="A319" s="2678" t="s">
        <v>553</v>
      </c>
      <c r="B319" s="105" t="s">
        <v>1122</v>
      </c>
      <c r="C319" s="2679" t="s">
        <v>1128</v>
      </c>
      <c r="D319" s="2703" t="s">
        <v>1127</v>
      </c>
      <c r="E319" s="742" t="s">
        <v>552</v>
      </c>
      <c r="F319" s="734" t="s">
        <v>551</v>
      </c>
      <c r="G319" s="741">
        <v>0.55000000000000004</v>
      </c>
      <c r="H319" s="740">
        <v>0.75</v>
      </c>
      <c r="I319" s="736">
        <v>0.2</v>
      </c>
      <c r="J319" s="1320"/>
      <c r="K319" s="630"/>
      <c r="L319" s="630"/>
      <c r="M319" s="630"/>
      <c r="N319" s="630"/>
      <c r="O319" s="630"/>
      <c r="P319" s="630"/>
      <c r="Q319" s="630"/>
      <c r="R319" s="630"/>
      <c r="S319" s="630"/>
      <c r="T319" s="630"/>
      <c r="U319" s="630"/>
      <c r="V319" s="630"/>
      <c r="W319" s="630"/>
      <c r="X319" s="630"/>
      <c r="Y319" s="630"/>
      <c r="Z319" s="630"/>
      <c r="AA319" s="630"/>
      <c r="AB319" s="629"/>
      <c r="AC319" s="630"/>
      <c r="AD319" s="630"/>
      <c r="AE319" s="630"/>
      <c r="AF319" s="630"/>
      <c r="AG319" s="630"/>
      <c r="AH319" s="630"/>
      <c r="AI319" s="630"/>
      <c r="AJ319" s="630"/>
      <c r="AK319" s="630"/>
      <c r="AL319" s="630"/>
      <c r="AM319" s="630"/>
      <c r="AN319" s="630"/>
      <c r="AO319" s="630"/>
      <c r="AP319" s="630"/>
      <c r="AQ319" s="630"/>
      <c r="AR319" s="630"/>
      <c r="AS319" s="630"/>
      <c r="AT319" s="630"/>
      <c r="AU319" s="630"/>
      <c r="AV319" s="630"/>
      <c r="AW319" s="630"/>
      <c r="AX319" s="630"/>
      <c r="AY319" s="630"/>
      <c r="AZ319" s="630"/>
      <c r="BA319" s="620"/>
    </row>
    <row r="320" spans="1:53" ht="15.75" hidden="1" customHeight="1" x14ac:dyDescent="0.25">
      <c r="A320" s="2597"/>
      <c r="B320" s="105" t="s">
        <v>1122</v>
      </c>
      <c r="C320" s="2597"/>
      <c r="D320" s="2597"/>
      <c r="E320" s="739" t="s">
        <v>550</v>
      </c>
      <c r="F320" s="734" t="s">
        <v>549</v>
      </c>
      <c r="G320" s="738">
        <v>0.25</v>
      </c>
      <c r="H320" s="737">
        <v>0.5</v>
      </c>
      <c r="I320" s="736">
        <v>0.3</v>
      </c>
      <c r="J320" s="1320"/>
      <c r="K320" s="630"/>
      <c r="L320" s="630"/>
      <c r="M320" s="630"/>
      <c r="N320" s="630"/>
      <c r="O320" s="630"/>
      <c r="P320" s="630"/>
      <c r="Q320" s="630"/>
      <c r="R320" s="630"/>
      <c r="S320" s="630"/>
      <c r="T320" s="630"/>
      <c r="U320" s="630"/>
      <c r="V320" s="630"/>
      <c r="W320" s="630"/>
      <c r="X320" s="630"/>
      <c r="Y320" s="630"/>
      <c r="Z320" s="630"/>
      <c r="AA320" s="630"/>
      <c r="AB320" s="629"/>
      <c r="AC320" s="630"/>
      <c r="AD320" s="630"/>
      <c r="AE320" s="630"/>
      <c r="AF320" s="630"/>
      <c r="AG320" s="630"/>
      <c r="AH320" s="630"/>
      <c r="AI320" s="630"/>
      <c r="AJ320" s="630"/>
      <c r="AK320" s="630"/>
      <c r="AL320" s="630"/>
      <c r="AM320" s="630"/>
      <c r="AN320" s="630"/>
      <c r="AO320" s="630"/>
      <c r="AP320" s="630"/>
      <c r="AQ320" s="630"/>
      <c r="AR320" s="630"/>
      <c r="AS320" s="630"/>
      <c r="AT320" s="630"/>
      <c r="AU320" s="630"/>
      <c r="AV320" s="630"/>
      <c r="AW320" s="630"/>
      <c r="AX320" s="630"/>
      <c r="AY320" s="630"/>
      <c r="AZ320" s="630"/>
      <c r="BA320" s="620"/>
    </row>
    <row r="321" spans="1:53" ht="15.75" hidden="1" customHeight="1" x14ac:dyDescent="0.25">
      <c r="A321" s="2597"/>
      <c r="B321" s="105" t="s">
        <v>1122</v>
      </c>
      <c r="C321" s="2598"/>
      <c r="D321" s="2664"/>
      <c r="E321" s="735" t="s">
        <v>548</v>
      </c>
      <c r="F321" s="734" t="s">
        <v>547</v>
      </c>
      <c r="G321" s="733">
        <v>12</v>
      </c>
      <c r="H321" s="729">
        <v>28</v>
      </c>
      <c r="I321" s="728">
        <v>13</v>
      </c>
      <c r="J321" s="1320"/>
      <c r="K321" s="630"/>
      <c r="L321" s="630"/>
      <c r="M321" s="630"/>
      <c r="N321" s="630"/>
      <c r="O321" s="630"/>
      <c r="P321" s="630"/>
      <c r="Q321" s="630"/>
      <c r="R321" s="630"/>
      <c r="S321" s="630"/>
      <c r="T321" s="630"/>
      <c r="U321" s="630"/>
      <c r="V321" s="630"/>
      <c r="W321" s="630"/>
      <c r="X321" s="630"/>
      <c r="Y321" s="630"/>
      <c r="Z321" s="630"/>
      <c r="AA321" s="630"/>
      <c r="AB321" s="629"/>
      <c r="AC321" s="630"/>
      <c r="AD321" s="630"/>
      <c r="AE321" s="630"/>
      <c r="AF321" s="630"/>
      <c r="AG321" s="630"/>
      <c r="AH321" s="630"/>
      <c r="AI321" s="630"/>
      <c r="AJ321" s="630"/>
      <c r="AK321" s="630"/>
      <c r="AL321" s="630"/>
      <c r="AM321" s="630"/>
      <c r="AN321" s="630"/>
      <c r="AO321" s="630"/>
      <c r="AP321" s="630"/>
      <c r="AQ321" s="630"/>
      <c r="AR321" s="630"/>
      <c r="AS321" s="630"/>
      <c r="AT321" s="630"/>
      <c r="AU321" s="630"/>
      <c r="AV321" s="630"/>
      <c r="AW321" s="630"/>
      <c r="AX321" s="630"/>
      <c r="AY321" s="630"/>
      <c r="AZ321" s="630"/>
      <c r="BA321" s="620"/>
    </row>
    <row r="322" spans="1:53" ht="15.75" hidden="1" customHeight="1" x14ac:dyDescent="0.25">
      <c r="A322" s="2597"/>
      <c r="B322" s="105" t="s">
        <v>1122</v>
      </c>
      <c r="C322" s="2680" t="s">
        <v>1126</v>
      </c>
      <c r="D322" s="2703" t="s">
        <v>1125</v>
      </c>
      <c r="E322" s="735" t="s">
        <v>546</v>
      </c>
      <c r="F322" s="734" t="s">
        <v>545</v>
      </c>
      <c r="G322" s="733">
        <v>50</v>
      </c>
      <c r="H322" s="729">
        <v>70</v>
      </c>
      <c r="I322" s="728">
        <v>5</v>
      </c>
      <c r="J322" s="1320"/>
      <c r="K322" s="630"/>
      <c r="L322" s="630"/>
      <c r="M322" s="630"/>
      <c r="N322" s="630"/>
      <c r="O322" s="630"/>
      <c r="P322" s="630"/>
      <c r="Q322" s="630"/>
      <c r="R322" s="630"/>
      <c r="S322" s="630"/>
      <c r="T322" s="630"/>
      <c r="U322" s="630"/>
      <c r="V322" s="630"/>
      <c r="W322" s="630"/>
      <c r="X322" s="630"/>
      <c r="Y322" s="630"/>
      <c r="Z322" s="630"/>
      <c r="AA322" s="630"/>
      <c r="AB322" s="629"/>
      <c r="AC322" s="630"/>
      <c r="AD322" s="630"/>
      <c r="AE322" s="630"/>
      <c r="AF322" s="630"/>
      <c r="AG322" s="630"/>
      <c r="AH322" s="630"/>
      <c r="AI322" s="630"/>
      <c r="AJ322" s="630"/>
      <c r="AK322" s="630"/>
      <c r="AL322" s="630"/>
      <c r="AM322" s="630"/>
      <c r="AN322" s="630"/>
      <c r="AO322" s="630"/>
      <c r="AP322" s="630"/>
      <c r="AQ322" s="630"/>
      <c r="AR322" s="630"/>
      <c r="AS322" s="630"/>
      <c r="AT322" s="630"/>
      <c r="AU322" s="630"/>
      <c r="AV322" s="630"/>
      <c r="AW322" s="630"/>
      <c r="AX322" s="630"/>
      <c r="AY322" s="630"/>
      <c r="AZ322" s="630"/>
      <c r="BA322" s="620"/>
    </row>
    <row r="323" spans="1:53" ht="15.75" hidden="1" customHeight="1" x14ac:dyDescent="0.25">
      <c r="A323" s="2597"/>
      <c r="B323" s="105" t="s">
        <v>1122</v>
      </c>
      <c r="C323" s="2597"/>
      <c r="D323" s="2597"/>
      <c r="E323" s="735" t="s">
        <v>544</v>
      </c>
      <c r="F323" s="734" t="s">
        <v>543</v>
      </c>
      <c r="G323" s="733">
        <v>50</v>
      </c>
      <c r="H323" s="729">
        <v>100</v>
      </c>
      <c r="I323" s="728">
        <v>20</v>
      </c>
      <c r="J323" s="1320"/>
      <c r="K323" s="630"/>
      <c r="L323" s="630"/>
      <c r="M323" s="630"/>
      <c r="N323" s="630"/>
      <c r="O323" s="630"/>
      <c r="P323" s="630"/>
      <c r="Q323" s="630"/>
      <c r="R323" s="630"/>
      <c r="S323" s="630"/>
      <c r="T323" s="630"/>
      <c r="U323" s="630"/>
      <c r="V323" s="630"/>
      <c r="W323" s="630"/>
      <c r="X323" s="630"/>
      <c r="Y323" s="630"/>
      <c r="Z323" s="630"/>
      <c r="AA323" s="630"/>
      <c r="AB323" s="629"/>
      <c r="AC323" s="630"/>
      <c r="AD323" s="630"/>
      <c r="AE323" s="630"/>
      <c r="AF323" s="630"/>
      <c r="AG323" s="630"/>
      <c r="AH323" s="630"/>
      <c r="AI323" s="630"/>
      <c r="AJ323" s="630"/>
      <c r="AK323" s="630"/>
      <c r="AL323" s="630"/>
      <c r="AM323" s="630"/>
      <c r="AN323" s="630"/>
      <c r="AO323" s="630"/>
      <c r="AP323" s="630"/>
      <c r="AQ323" s="630"/>
      <c r="AR323" s="630"/>
      <c r="AS323" s="630"/>
      <c r="AT323" s="630"/>
      <c r="AU323" s="630"/>
      <c r="AV323" s="630"/>
      <c r="AW323" s="630"/>
      <c r="AX323" s="630"/>
      <c r="AY323" s="630"/>
      <c r="AZ323" s="630"/>
      <c r="BA323" s="620"/>
    </row>
    <row r="324" spans="1:53" ht="15.75" hidden="1" customHeight="1" x14ac:dyDescent="0.25">
      <c r="A324" s="2597"/>
      <c r="B324" s="105" t="s">
        <v>1122</v>
      </c>
      <c r="C324" s="2597"/>
      <c r="D324" s="2664"/>
      <c r="E324" s="735" t="s">
        <v>542</v>
      </c>
      <c r="F324" s="734" t="s">
        <v>541</v>
      </c>
      <c r="G324" s="733">
        <v>0</v>
      </c>
      <c r="H324" s="729">
        <v>4</v>
      </c>
      <c r="I324" s="728">
        <v>1</v>
      </c>
      <c r="J324" s="1320"/>
      <c r="K324" s="630"/>
      <c r="L324" s="630"/>
      <c r="M324" s="630"/>
      <c r="N324" s="630"/>
      <c r="O324" s="630"/>
      <c r="P324" s="630"/>
      <c r="Q324" s="630"/>
      <c r="R324" s="630"/>
      <c r="S324" s="630"/>
      <c r="T324" s="630"/>
      <c r="U324" s="630"/>
      <c r="V324" s="630"/>
      <c r="W324" s="630"/>
      <c r="X324" s="630"/>
      <c r="Y324" s="630"/>
      <c r="Z324" s="630"/>
      <c r="AA324" s="630"/>
      <c r="AB324" s="629"/>
      <c r="AC324" s="630"/>
      <c r="AD324" s="630"/>
      <c r="AE324" s="630"/>
      <c r="AF324" s="630"/>
      <c r="AG324" s="630"/>
      <c r="AH324" s="630"/>
      <c r="AI324" s="630"/>
      <c r="AJ324" s="630"/>
      <c r="AK324" s="630"/>
      <c r="AL324" s="630"/>
      <c r="AM324" s="630"/>
      <c r="AN324" s="630"/>
      <c r="AO324" s="630"/>
      <c r="AP324" s="630"/>
      <c r="AQ324" s="630"/>
      <c r="AR324" s="630"/>
      <c r="AS324" s="630"/>
      <c r="AT324" s="630"/>
      <c r="AU324" s="630"/>
      <c r="AV324" s="630"/>
      <c r="AW324" s="630"/>
      <c r="AX324" s="630"/>
      <c r="AY324" s="630"/>
      <c r="AZ324" s="630"/>
      <c r="BA324" s="620"/>
    </row>
    <row r="325" spans="1:53" ht="15.75" hidden="1" customHeight="1" x14ac:dyDescent="0.25">
      <c r="A325" s="2597"/>
      <c r="B325" s="105" t="s">
        <v>1122</v>
      </c>
      <c r="C325" s="2680" t="s">
        <v>1124</v>
      </c>
      <c r="D325" s="2703" t="s">
        <v>1123</v>
      </c>
      <c r="E325" s="732" t="s">
        <v>540</v>
      </c>
      <c r="F325" s="731" t="s">
        <v>539</v>
      </c>
      <c r="G325" s="730">
        <v>1</v>
      </c>
      <c r="H325" s="729">
        <v>60</v>
      </c>
      <c r="I325" s="728">
        <v>15</v>
      </c>
      <c r="J325" s="1320"/>
      <c r="K325" s="630"/>
      <c r="L325" s="630"/>
      <c r="M325" s="630"/>
      <c r="N325" s="630"/>
      <c r="O325" s="630"/>
      <c r="P325" s="630"/>
      <c r="Q325" s="630"/>
      <c r="R325" s="630"/>
      <c r="S325" s="630"/>
      <c r="T325" s="630"/>
      <c r="U325" s="630"/>
      <c r="V325" s="630"/>
      <c r="W325" s="630"/>
      <c r="X325" s="630"/>
      <c r="Y325" s="630"/>
      <c r="Z325" s="630"/>
      <c r="AA325" s="630"/>
      <c r="AB325" s="629"/>
      <c r="AC325" s="630"/>
      <c r="AD325" s="630"/>
      <c r="AE325" s="630"/>
      <c r="AF325" s="630"/>
      <c r="AG325" s="630"/>
      <c r="AH325" s="630"/>
      <c r="AI325" s="630"/>
      <c r="AJ325" s="630"/>
      <c r="AK325" s="630"/>
      <c r="AL325" s="630"/>
      <c r="AM325" s="630"/>
      <c r="AN325" s="630"/>
      <c r="AO325" s="630"/>
      <c r="AP325" s="630"/>
      <c r="AQ325" s="630"/>
      <c r="AR325" s="630"/>
      <c r="AS325" s="630"/>
      <c r="AT325" s="630"/>
      <c r="AU325" s="630"/>
      <c r="AV325" s="630"/>
      <c r="AW325" s="630"/>
      <c r="AX325" s="630"/>
      <c r="AY325" s="630"/>
      <c r="AZ325" s="630"/>
      <c r="BA325" s="620"/>
    </row>
    <row r="326" spans="1:53" ht="15" hidden="1" customHeight="1" x14ac:dyDescent="0.25">
      <c r="A326" s="2597"/>
      <c r="B326" s="105" t="s">
        <v>1122</v>
      </c>
      <c r="C326" s="2597"/>
      <c r="D326" s="2597"/>
      <c r="E326" s="2696" t="s">
        <v>538</v>
      </c>
      <c r="F326" s="2697" t="s">
        <v>537</v>
      </c>
      <c r="G326" s="2697">
        <v>1</v>
      </c>
      <c r="H326" s="2697">
        <v>4</v>
      </c>
      <c r="I326" s="2721">
        <v>1</v>
      </c>
      <c r="J326" s="1320"/>
      <c r="K326" s="630"/>
      <c r="L326" s="630"/>
      <c r="M326" s="630"/>
      <c r="N326" s="630"/>
      <c r="O326" s="630"/>
      <c r="P326" s="630"/>
      <c r="Q326" s="630"/>
      <c r="R326" s="630"/>
      <c r="S326" s="630"/>
      <c r="T326" s="630"/>
      <c r="U326" s="630"/>
      <c r="V326" s="630"/>
      <c r="W326" s="630"/>
      <c r="X326" s="630"/>
      <c r="Y326" s="630"/>
      <c r="Z326" s="630"/>
      <c r="AA326" s="630"/>
      <c r="AB326" s="629"/>
      <c r="AC326" s="630"/>
      <c r="AD326" s="630"/>
      <c r="AE326" s="630"/>
      <c r="AF326" s="630"/>
      <c r="AG326" s="630"/>
      <c r="AH326" s="630"/>
      <c r="AI326" s="630"/>
      <c r="AJ326" s="630"/>
      <c r="AK326" s="630"/>
      <c r="AL326" s="630"/>
      <c r="AM326" s="630"/>
      <c r="AN326" s="630"/>
      <c r="AO326" s="630"/>
      <c r="AP326" s="630"/>
      <c r="AQ326" s="630"/>
      <c r="AR326" s="630"/>
      <c r="AS326" s="630"/>
      <c r="AT326" s="630"/>
      <c r="AU326" s="630"/>
      <c r="AV326" s="630"/>
      <c r="AW326" s="630"/>
      <c r="AX326" s="630"/>
      <c r="AY326" s="630"/>
      <c r="AZ326" s="630"/>
      <c r="BA326" s="620"/>
    </row>
    <row r="327" spans="1:53" ht="15" hidden="1" customHeight="1" x14ac:dyDescent="0.25">
      <c r="A327" s="2597"/>
      <c r="B327" s="105" t="s">
        <v>1122</v>
      </c>
      <c r="C327" s="2597"/>
      <c r="D327" s="2597"/>
      <c r="E327" s="2648"/>
      <c r="F327" s="2598"/>
      <c r="G327" s="2598"/>
      <c r="H327" s="2598"/>
      <c r="I327" s="2647"/>
      <c r="J327" s="1320"/>
      <c r="K327" s="630"/>
      <c r="L327" s="630"/>
      <c r="M327" s="630"/>
      <c r="N327" s="630"/>
      <c r="O327" s="630"/>
      <c r="P327" s="630"/>
      <c r="Q327" s="630"/>
      <c r="R327" s="630"/>
      <c r="S327" s="630"/>
      <c r="T327" s="630"/>
      <c r="U327" s="630"/>
      <c r="V327" s="630"/>
      <c r="W327" s="630"/>
      <c r="X327" s="630"/>
      <c r="Y327" s="630"/>
      <c r="Z327" s="630"/>
      <c r="AA327" s="630"/>
      <c r="AB327" s="629"/>
      <c r="AC327" s="630"/>
      <c r="AD327" s="630"/>
      <c r="AE327" s="630"/>
      <c r="AF327" s="630"/>
      <c r="AG327" s="630"/>
      <c r="AH327" s="630"/>
      <c r="AI327" s="630"/>
      <c r="AJ327" s="630"/>
      <c r="AK327" s="630"/>
      <c r="AL327" s="630"/>
      <c r="AM327" s="630"/>
      <c r="AN327" s="630"/>
      <c r="AO327" s="630"/>
      <c r="AP327" s="630"/>
      <c r="AQ327" s="630"/>
      <c r="AR327" s="630"/>
      <c r="AS327" s="630"/>
      <c r="AT327" s="630"/>
      <c r="AU327" s="630"/>
      <c r="AV327" s="630"/>
      <c r="AW327" s="630"/>
      <c r="AX327" s="630"/>
      <c r="AY327" s="630"/>
      <c r="AZ327" s="630"/>
      <c r="BA327" s="620"/>
    </row>
    <row r="328" spans="1:53" ht="15" hidden="1" customHeight="1" x14ac:dyDescent="0.25">
      <c r="A328" s="2597"/>
      <c r="B328" s="105" t="s">
        <v>1122</v>
      </c>
      <c r="C328" s="2597"/>
      <c r="D328" s="2597"/>
      <c r="E328" s="2696" t="s">
        <v>536</v>
      </c>
      <c r="F328" s="2712" t="s">
        <v>535</v>
      </c>
      <c r="G328" s="2705">
        <v>0.4</v>
      </c>
      <c r="H328" s="2705">
        <v>0.75</v>
      </c>
      <c r="I328" s="2720">
        <v>0.75</v>
      </c>
      <c r="J328" s="1320"/>
      <c r="K328" s="630"/>
      <c r="L328" s="630"/>
      <c r="M328" s="630"/>
      <c r="N328" s="630"/>
      <c r="O328" s="630"/>
      <c r="P328" s="630"/>
      <c r="Q328" s="630"/>
      <c r="R328" s="630"/>
      <c r="S328" s="630"/>
      <c r="T328" s="630"/>
      <c r="U328" s="630"/>
      <c r="V328" s="630"/>
      <c r="W328" s="630"/>
      <c r="X328" s="630"/>
      <c r="Y328" s="630"/>
      <c r="Z328" s="630"/>
      <c r="AA328" s="630"/>
      <c r="AB328" s="629"/>
      <c r="AC328" s="630"/>
      <c r="AD328" s="630"/>
      <c r="AE328" s="630"/>
      <c r="AF328" s="630"/>
      <c r="AG328" s="630"/>
      <c r="AH328" s="630"/>
      <c r="AI328" s="630"/>
      <c r="AJ328" s="630"/>
      <c r="AK328" s="630"/>
      <c r="AL328" s="630"/>
      <c r="AM328" s="630"/>
      <c r="AN328" s="630"/>
      <c r="AO328" s="630"/>
      <c r="AP328" s="630"/>
      <c r="AQ328" s="630"/>
      <c r="AR328" s="630"/>
      <c r="AS328" s="630"/>
      <c r="AT328" s="630"/>
      <c r="AU328" s="630"/>
      <c r="AV328" s="630"/>
      <c r="AW328" s="630"/>
      <c r="AX328" s="630"/>
      <c r="AY328" s="630"/>
      <c r="AZ328" s="630"/>
      <c r="BA328" s="620"/>
    </row>
    <row r="329" spans="1:53" ht="15" hidden="1" customHeight="1" x14ac:dyDescent="0.25">
      <c r="A329" s="2597"/>
      <c r="B329" s="105" t="s">
        <v>1122</v>
      </c>
      <c r="C329" s="2597"/>
      <c r="D329" s="2597"/>
      <c r="E329" s="2710"/>
      <c r="F329" s="2597"/>
      <c r="G329" s="2597"/>
      <c r="H329" s="2597"/>
      <c r="I329" s="2611"/>
      <c r="J329" s="1320"/>
      <c r="K329" s="630"/>
      <c r="L329" s="630"/>
      <c r="M329" s="630"/>
      <c r="N329" s="630"/>
      <c r="O329" s="630"/>
      <c r="P329" s="630"/>
      <c r="Q329" s="630"/>
      <c r="R329" s="630"/>
      <c r="S329" s="630"/>
      <c r="T329" s="630"/>
      <c r="U329" s="630"/>
      <c r="V329" s="630"/>
      <c r="W329" s="630"/>
      <c r="X329" s="630"/>
      <c r="Y329" s="630"/>
      <c r="Z329" s="630"/>
      <c r="AA329" s="630"/>
      <c r="AB329" s="629"/>
      <c r="AC329" s="630"/>
      <c r="AD329" s="630"/>
      <c r="AE329" s="630"/>
      <c r="AF329" s="630"/>
      <c r="AG329" s="630"/>
      <c r="AH329" s="630"/>
      <c r="AI329" s="630"/>
      <c r="AJ329" s="630"/>
      <c r="AK329" s="630"/>
      <c r="AL329" s="630"/>
      <c r="AM329" s="630"/>
      <c r="AN329" s="630"/>
      <c r="AO329" s="630"/>
      <c r="AP329" s="630"/>
      <c r="AQ329" s="630"/>
      <c r="AR329" s="630"/>
      <c r="AS329" s="630"/>
      <c r="AT329" s="630"/>
      <c r="AU329" s="630"/>
      <c r="AV329" s="630"/>
      <c r="AW329" s="630"/>
      <c r="AX329" s="630"/>
      <c r="AY329" s="630"/>
      <c r="AZ329" s="630"/>
      <c r="BA329" s="620"/>
    </row>
    <row r="330" spans="1:53" ht="15" hidden="1" customHeight="1" x14ac:dyDescent="0.25">
      <c r="A330" s="2597"/>
      <c r="B330" s="105" t="s">
        <v>1122</v>
      </c>
      <c r="C330" s="2597"/>
      <c r="D330" s="2597"/>
      <c r="E330" s="2710"/>
      <c r="F330" s="2597"/>
      <c r="G330" s="2597"/>
      <c r="H330" s="2597"/>
      <c r="I330" s="2611"/>
      <c r="J330" s="1320"/>
      <c r="K330" s="630"/>
      <c r="L330" s="630"/>
      <c r="M330" s="630"/>
      <c r="N330" s="630"/>
      <c r="O330" s="630"/>
      <c r="P330" s="630"/>
      <c r="Q330" s="630"/>
      <c r="R330" s="630"/>
      <c r="S330" s="630"/>
      <c r="T330" s="630"/>
      <c r="U330" s="630"/>
      <c r="V330" s="630"/>
      <c r="W330" s="630"/>
      <c r="X330" s="630"/>
      <c r="Y330" s="630"/>
      <c r="Z330" s="630"/>
      <c r="AA330" s="630"/>
      <c r="AB330" s="629"/>
      <c r="AC330" s="630"/>
      <c r="AD330" s="630"/>
      <c r="AE330" s="630"/>
      <c r="AF330" s="630"/>
      <c r="AG330" s="630"/>
      <c r="AH330" s="630"/>
      <c r="AI330" s="630"/>
      <c r="AJ330" s="630"/>
      <c r="AK330" s="630"/>
      <c r="AL330" s="630"/>
      <c r="AM330" s="630"/>
      <c r="AN330" s="630"/>
      <c r="AO330" s="630"/>
      <c r="AP330" s="630"/>
      <c r="AQ330" s="630"/>
      <c r="AR330" s="630"/>
      <c r="AS330" s="630"/>
      <c r="AT330" s="630"/>
      <c r="AU330" s="630"/>
      <c r="AV330" s="630"/>
      <c r="AW330" s="630"/>
      <c r="AX330" s="630"/>
      <c r="AY330" s="630"/>
      <c r="AZ330" s="630"/>
      <c r="BA330" s="620"/>
    </row>
    <row r="331" spans="1:53" ht="15.75" hidden="1" customHeight="1" x14ac:dyDescent="0.25">
      <c r="A331" s="2597"/>
      <c r="B331" s="105" t="s">
        <v>1122</v>
      </c>
      <c r="C331" s="2598"/>
      <c r="D331" s="2664"/>
      <c r="E331" s="2711"/>
      <c r="F331" s="2664"/>
      <c r="G331" s="2664"/>
      <c r="H331" s="2664"/>
      <c r="I331" s="2647"/>
      <c r="J331" s="1320"/>
      <c r="K331" s="630"/>
      <c r="L331" s="630"/>
      <c r="M331" s="630"/>
      <c r="N331" s="630"/>
      <c r="O331" s="630"/>
      <c r="P331" s="630"/>
      <c r="Q331" s="630"/>
      <c r="R331" s="630"/>
      <c r="S331" s="630"/>
      <c r="T331" s="630"/>
      <c r="U331" s="630"/>
      <c r="V331" s="630"/>
      <c r="W331" s="630"/>
      <c r="X331" s="630"/>
      <c r="Y331" s="630"/>
      <c r="Z331" s="630"/>
      <c r="AA331" s="630"/>
      <c r="AB331" s="629"/>
      <c r="AC331" s="630"/>
      <c r="AD331" s="630"/>
      <c r="AE331" s="630"/>
      <c r="AF331" s="630"/>
      <c r="AG331" s="630"/>
      <c r="AH331" s="630"/>
      <c r="AI331" s="630"/>
      <c r="AJ331" s="630"/>
      <c r="AK331" s="630"/>
      <c r="AL331" s="630"/>
      <c r="AM331" s="630"/>
      <c r="AN331" s="630"/>
      <c r="AO331" s="630"/>
      <c r="AP331" s="630"/>
      <c r="AQ331" s="630"/>
      <c r="AR331" s="630"/>
      <c r="AS331" s="630"/>
      <c r="AT331" s="630"/>
      <c r="AU331" s="630"/>
      <c r="AV331" s="630"/>
      <c r="AW331" s="630"/>
      <c r="AX331" s="630"/>
      <c r="AY331" s="630"/>
      <c r="AZ331" s="630"/>
      <c r="BA331" s="620"/>
    </row>
    <row r="332" spans="1:53" ht="15.75" hidden="1" customHeight="1" x14ac:dyDescent="0.25">
      <c r="A332" s="2597"/>
      <c r="B332" s="476" t="s">
        <v>363</v>
      </c>
      <c r="C332" s="2690" t="s">
        <v>1121</v>
      </c>
      <c r="D332" s="2716" t="s">
        <v>1120</v>
      </c>
      <c r="E332" s="719" t="s">
        <v>534</v>
      </c>
      <c r="F332" s="722" t="s">
        <v>51</v>
      </c>
      <c r="G332" s="722" t="s">
        <v>124</v>
      </c>
      <c r="H332" s="722">
        <v>60</v>
      </c>
      <c r="I332" s="702">
        <v>15</v>
      </c>
      <c r="J332" s="1159"/>
      <c r="K332" s="630"/>
      <c r="L332" s="630"/>
      <c r="M332" s="630"/>
      <c r="N332" s="630"/>
      <c r="O332" s="630"/>
      <c r="P332" s="630"/>
      <c r="Q332" s="630"/>
      <c r="R332" s="630"/>
      <c r="S332" s="630"/>
      <c r="T332" s="630"/>
      <c r="U332" s="630"/>
      <c r="V332" s="630"/>
      <c r="W332" s="630"/>
      <c r="X332" s="630"/>
      <c r="Y332" s="630"/>
      <c r="Z332" s="630"/>
      <c r="AA332" s="630"/>
      <c r="AB332" s="629"/>
      <c r="AC332" s="630"/>
      <c r="AD332" s="630"/>
      <c r="AE332" s="630"/>
      <c r="AF332" s="630"/>
      <c r="AG332" s="630"/>
      <c r="AH332" s="630"/>
      <c r="AI332" s="630"/>
      <c r="AJ332" s="630"/>
      <c r="AK332" s="630"/>
      <c r="AL332" s="630"/>
      <c r="AM332" s="630"/>
      <c r="AN332" s="630"/>
      <c r="AO332" s="630"/>
      <c r="AP332" s="630"/>
      <c r="AQ332" s="630"/>
      <c r="AR332" s="630"/>
      <c r="AS332" s="630"/>
      <c r="AT332" s="630"/>
      <c r="AU332" s="630"/>
      <c r="AV332" s="630"/>
      <c r="AW332" s="630"/>
      <c r="AX332" s="630"/>
      <c r="AY332" s="630"/>
      <c r="AZ332" s="630"/>
      <c r="BA332" s="620"/>
    </row>
    <row r="333" spans="1:53" ht="15.75" hidden="1" customHeight="1" x14ac:dyDescent="0.25">
      <c r="A333" s="2597"/>
      <c r="B333" s="476" t="s">
        <v>363</v>
      </c>
      <c r="C333" s="2611"/>
      <c r="D333" s="2597"/>
      <c r="E333" s="719" t="s">
        <v>533</v>
      </c>
      <c r="F333" s="476" t="s">
        <v>227</v>
      </c>
      <c r="G333" s="476" t="s">
        <v>124</v>
      </c>
      <c r="H333" s="727">
        <v>1</v>
      </c>
      <c r="I333" s="726">
        <v>0.6</v>
      </c>
      <c r="J333" s="1159"/>
      <c r="K333" s="630"/>
      <c r="L333" s="630"/>
      <c r="M333" s="630"/>
      <c r="N333" s="630"/>
      <c r="O333" s="630"/>
      <c r="P333" s="630"/>
      <c r="Q333" s="630"/>
      <c r="R333" s="630"/>
      <c r="S333" s="630"/>
      <c r="T333" s="630"/>
      <c r="U333" s="630"/>
      <c r="V333" s="630"/>
      <c r="W333" s="630"/>
      <c r="X333" s="630"/>
      <c r="Y333" s="630"/>
      <c r="Z333" s="630"/>
      <c r="AA333" s="630"/>
      <c r="AB333" s="629"/>
      <c r="AC333" s="630"/>
      <c r="AD333" s="630"/>
      <c r="AE333" s="630"/>
      <c r="AF333" s="630"/>
      <c r="AG333" s="630"/>
      <c r="AH333" s="630"/>
      <c r="AI333" s="630"/>
      <c r="AJ333" s="630"/>
      <c r="AK333" s="630"/>
      <c r="AL333" s="630"/>
      <c r="AM333" s="630"/>
      <c r="AN333" s="630"/>
      <c r="AO333" s="630"/>
      <c r="AP333" s="630"/>
      <c r="AQ333" s="630"/>
      <c r="AR333" s="630"/>
      <c r="AS333" s="630"/>
      <c r="AT333" s="630"/>
      <c r="AU333" s="630"/>
      <c r="AV333" s="630"/>
      <c r="AW333" s="630"/>
      <c r="AX333" s="630"/>
      <c r="AY333" s="630"/>
      <c r="AZ333" s="630"/>
      <c r="BA333" s="620"/>
    </row>
    <row r="334" spans="1:53" ht="15.75" hidden="1" customHeight="1" x14ac:dyDescent="0.25">
      <c r="A334" s="2597"/>
      <c r="B334" s="476" t="s">
        <v>363</v>
      </c>
      <c r="C334" s="2611"/>
      <c r="D334" s="2597"/>
      <c r="E334" s="719" t="s">
        <v>532</v>
      </c>
      <c r="F334" s="476" t="s">
        <v>531</v>
      </c>
      <c r="G334" s="476" t="s">
        <v>124</v>
      </c>
      <c r="H334" s="476">
        <v>4000</v>
      </c>
      <c r="I334" s="702">
        <v>1000</v>
      </c>
      <c r="J334" s="1159"/>
      <c r="K334" s="630"/>
      <c r="L334" s="630"/>
      <c r="M334" s="630"/>
      <c r="N334" s="630"/>
      <c r="O334" s="630"/>
      <c r="P334" s="630"/>
      <c r="Q334" s="630"/>
      <c r="R334" s="630"/>
      <c r="S334" s="630"/>
      <c r="T334" s="630"/>
      <c r="U334" s="630"/>
      <c r="V334" s="630"/>
      <c r="W334" s="630"/>
      <c r="X334" s="630"/>
      <c r="Y334" s="630"/>
      <c r="Z334" s="630"/>
      <c r="AA334" s="630"/>
      <c r="AB334" s="629"/>
      <c r="AC334" s="630"/>
      <c r="AD334" s="630"/>
      <c r="AE334" s="630"/>
      <c r="AF334" s="630"/>
      <c r="AG334" s="630"/>
      <c r="AH334" s="630"/>
      <c r="AI334" s="630"/>
      <c r="AJ334" s="630"/>
      <c r="AK334" s="630"/>
      <c r="AL334" s="630"/>
      <c r="AM334" s="630"/>
      <c r="AN334" s="630"/>
      <c r="AO334" s="630"/>
      <c r="AP334" s="630"/>
      <c r="AQ334" s="630"/>
      <c r="AR334" s="630"/>
      <c r="AS334" s="630"/>
      <c r="AT334" s="630"/>
      <c r="AU334" s="630"/>
      <c r="AV334" s="630"/>
      <c r="AW334" s="630"/>
      <c r="AX334" s="630"/>
      <c r="AY334" s="630"/>
      <c r="AZ334" s="630"/>
      <c r="BA334" s="620"/>
    </row>
    <row r="335" spans="1:53" ht="15.75" hidden="1" customHeight="1" x14ac:dyDescent="0.25">
      <c r="A335" s="2597"/>
      <c r="B335" s="476" t="s">
        <v>363</v>
      </c>
      <c r="C335" s="2682" t="s">
        <v>1119</v>
      </c>
      <c r="D335" s="2597"/>
      <c r="E335" s="719" t="s">
        <v>530</v>
      </c>
      <c r="F335" s="722" t="s">
        <v>227</v>
      </c>
      <c r="G335" s="725">
        <v>0.25</v>
      </c>
      <c r="H335" s="725">
        <v>0.6</v>
      </c>
      <c r="I335" s="724">
        <f>0.35/4</f>
        <v>8.7499999999999994E-2</v>
      </c>
      <c r="J335" s="1159"/>
      <c r="K335" s="630"/>
      <c r="L335" s="630"/>
      <c r="M335" s="630"/>
      <c r="N335" s="630"/>
      <c r="O335" s="630"/>
      <c r="P335" s="630"/>
      <c r="Q335" s="630"/>
      <c r="R335" s="630"/>
      <c r="S335" s="630"/>
      <c r="T335" s="630"/>
      <c r="U335" s="630"/>
      <c r="V335" s="630"/>
      <c r="W335" s="630"/>
      <c r="X335" s="630"/>
      <c r="Y335" s="630"/>
      <c r="Z335" s="630"/>
      <c r="AA335" s="630"/>
      <c r="AB335" s="629"/>
      <c r="AC335" s="630"/>
      <c r="AD335" s="630"/>
      <c r="AE335" s="630"/>
      <c r="AF335" s="630"/>
      <c r="AG335" s="630"/>
      <c r="AH335" s="630"/>
      <c r="AI335" s="630"/>
      <c r="AJ335" s="630"/>
      <c r="AK335" s="630"/>
      <c r="AL335" s="630"/>
      <c r="AM335" s="630"/>
      <c r="AN335" s="630"/>
      <c r="AO335" s="630"/>
      <c r="AP335" s="630"/>
      <c r="AQ335" s="630"/>
      <c r="AR335" s="630"/>
      <c r="AS335" s="630"/>
      <c r="AT335" s="630"/>
      <c r="AU335" s="630"/>
      <c r="AV335" s="630"/>
      <c r="AW335" s="630"/>
      <c r="AX335" s="630"/>
      <c r="AY335" s="630"/>
      <c r="AZ335" s="630"/>
      <c r="BA335" s="620"/>
    </row>
    <row r="336" spans="1:53" ht="15.75" hidden="1" customHeight="1" x14ac:dyDescent="0.25">
      <c r="A336" s="2597"/>
      <c r="B336" s="476" t="s">
        <v>363</v>
      </c>
      <c r="C336" s="2611"/>
      <c r="D336" s="2597"/>
      <c r="E336" s="719" t="s">
        <v>529</v>
      </c>
      <c r="F336" s="476" t="s">
        <v>51</v>
      </c>
      <c r="G336" s="476" t="s">
        <v>124</v>
      </c>
      <c r="H336" s="476">
        <v>24</v>
      </c>
      <c r="I336" s="702">
        <v>6</v>
      </c>
      <c r="J336" s="1159"/>
      <c r="K336" s="630"/>
      <c r="L336" s="630"/>
      <c r="M336" s="630"/>
      <c r="N336" s="630"/>
      <c r="O336" s="630"/>
      <c r="P336" s="630"/>
      <c r="Q336" s="630"/>
      <c r="R336" s="630"/>
      <c r="S336" s="630"/>
      <c r="T336" s="630"/>
      <c r="U336" s="630"/>
      <c r="V336" s="630"/>
      <c r="W336" s="630"/>
      <c r="X336" s="630"/>
      <c r="Y336" s="630"/>
      <c r="Z336" s="630"/>
      <c r="AA336" s="630"/>
      <c r="AB336" s="629"/>
      <c r="AC336" s="630"/>
      <c r="AD336" s="630"/>
      <c r="AE336" s="630"/>
      <c r="AF336" s="630"/>
      <c r="AG336" s="630"/>
      <c r="AH336" s="630"/>
      <c r="AI336" s="630"/>
      <c r="AJ336" s="630"/>
      <c r="AK336" s="630"/>
      <c r="AL336" s="630"/>
      <c r="AM336" s="630"/>
      <c r="AN336" s="630"/>
      <c r="AO336" s="630"/>
      <c r="AP336" s="630"/>
      <c r="AQ336" s="630"/>
      <c r="AR336" s="630"/>
      <c r="AS336" s="630"/>
      <c r="AT336" s="630"/>
      <c r="AU336" s="630"/>
      <c r="AV336" s="630"/>
      <c r="AW336" s="630"/>
      <c r="AX336" s="630"/>
      <c r="AY336" s="630"/>
      <c r="AZ336" s="630"/>
      <c r="BA336" s="620"/>
    </row>
    <row r="337" spans="1:53" ht="15.75" hidden="1" customHeight="1" x14ac:dyDescent="0.25">
      <c r="A337" s="2597"/>
      <c r="B337" s="476" t="s">
        <v>363</v>
      </c>
      <c r="C337" s="2611"/>
      <c r="D337" s="2597"/>
      <c r="E337" s="719" t="s">
        <v>528</v>
      </c>
      <c r="F337" s="476" t="s">
        <v>526</v>
      </c>
      <c r="G337" s="476" t="s">
        <v>124</v>
      </c>
      <c r="H337" s="723">
        <v>7500</v>
      </c>
      <c r="I337" s="702">
        <v>120</v>
      </c>
      <c r="J337" s="1159"/>
      <c r="K337" s="630"/>
      <c r="L337" s="630"/>
      <c r="M337" s="630"/>
      <c r="N337" s="630"/>
      <c r="O337" s="630"/>
      <c r="P337" s="630"/>
      <c r="Q337" s="630"/>
      <c r="R337" s="630"/>
      <c r="S337" s="630"/>
      <c r="T337" s="630"/>
      <c r="U337" s="630"/>
      <c r="V337" s="630"/>
      <c r="W337" s="630"/>
      <c r="X337" s="630"/>
      <c r="Y337" s="630"/>
      <c r="Z337" s="630"/>
      <c r="AA337" s="630"/>
      <c r="AB337" s="629"/>
      <c r="AC337" s="630"/>
      <c r="AD337" s="630"/>
      <c r="AE337" s="630"/>
      <c r="AF337" s="630"/>
      <c r="AG337" s="630"/>
      <c r="AH337" s="630"/>
      <c r="AI337" s="630"/>
      <c r="AJ337" s="630"/>
      <c r="AK337" s="630"/>
      <c r="AL337" s="630"/>
      <c r="AM337" s="630"/>
      <c r="AN337" s="630"/>
      <c r="AO337" s="630"/>
      <c r="AP337" s="630"/>
      <c r="AQ337" s="630"/>
      <c r="AR337" s="630"/>
      <c r="AS337" s="630"/>
      <c r="AT337" s="630"/>
      <c r="AU337" s="630"/>
      <c r="AV337" s="630"/>
      <c r="AW337" s="630"/>
      <c r="AX337" s="630"/>
      <c r="AY337" s="630"/>
      <c r="AZ337" s="630"/>
      <c r="BA337" s="620"/>
    </row>
    <row r="338" spans="1:53" ht="15.75" hidden="1" customHeight="1" x14ac:dyDescent="0.25">
      <c r="A338" s="2597"/>
      <c r="B338" s="476" t="s">
        <v>363</v>
      </c>
      <c r="C338" s="2647"/>
      <c r="D338" s="2597"/>
      <c r="E338" s="719" t="s">
        <v>527</v>
      </c>
      <c r="F338" s="476" t="s">
        <v>526</v>
      </c>
      <c r="G338" s="476" t="s">
        <v>124</v>
      </c>
      <c r="H338" s="723">
        <v>3000</v>
      </c>
      <c r="I338" s="702">
        <v>120</v>
      </c>
      <c r="J338" s="1159"/>
      <c r="K338" s="630"/>
      <c r="L338" s="630"/>
      <c r="M338" s="630"/>
      <c r="N338" s="630"/>
      <c r="O338" s="630"/>
      <c r="P338" s="630"/>
      <c r="Q338" s="630"/>
      <c r="R338" s="630"/>
      <c r="S338" s="630"/>
      <c r="T338" s="630"/>
      <c r="U338" s="630"/>
      <c r="V338" s="630"/>
      <c r="W338" s="630"/>
      <c r="X338" s="630"/>
      <c r="Y338" s="630"/>
      <c r="Z338" s="630"/>
      <c r="AA338" s="630"/>
      <c r="AB338" s="629"/>
      <c r="AC338" s="630"/>
      <c r="AD338" s="630"/>
      <c r="AE338" s="630"/>
      <c r="AF338" s="630"/>
      <c r="AG338" s="630"/>
      <c r="AH338" s="630"/>
      <c r="AI338" s="630"/>
      <c r="AJ338" s="630"/>
      <c r="AK338" s="630"/>
      <c r="AL338" s="630"/>
      <c r="AM338" s="630"/>
      <c r="AN338" s="630"/>
      <c r="AO338" s="630"/>
      <c r="AP338" s="630"/>
      <c r="AQ338" s="630"/>
      <c r="AR338" s="630"/>
      <c r="AS338" s="630"/>
      <c r="AT338" s="630"/>
      <c r="AU338" s="630"/>
      <c r="AV338" s="630"/>
      <c r="AW338" s="630"/>
      <c r="AX338" s="630"/>
      <c r="AY338" s="630"/>
      <c r="AZ338" s="630"/>
      <c r="BA338" s="620"/>
    </row>
    <row r="339" spans="1:53" ht="25.5" hidden="1" customHeight="1" x14ac:dyDescent="0.25">
      <c r="A339" s="2597"/>
      <c r="B339" s="476" t="s">
        <v>363</v>
      </c>
      <c r="C339" s="2707" t="s">
        <v>1118</v>
      </c>
      <c r="D339" s="2597"/>
      <c r="E339" s="719" t="s">
        <v>525</v>
      </c>
      <c r="F339" s="722" t="s">
        <v>103</v>
      </c>
      <c r="G339" s="722">
        <v>552</v>
      </c>
      <c r="H339" s="722">
        <v>652</v>
      </c>
      <c r="I339" s="702">
        <v>25</v>
      </c>
      <c r="J339" s="1159"/>
      <c r="K339" s="630"/>
      <c r="L339" s="630"/>
      <c r="M339" s="630"/>
      <c r="N339" s="630"/>
      <c r="O339" s="630"/>
      <c r="P339" s="630"/>
      <c r="Q339" s="630"/>
      <c r="R339" s="630"/>
      <c r="S339" s="630"/>
      <c r="T339" s="630"/>
      <c r="U339" s="630"/>
      <c r="V339" s="630"/>
      <c r="W339" s="630"/>
      <c r="X339" s="630"/>
      <c r="Y339" s="630"/>
      <c r="Z339" s="630"/>
      <c r="AA339" s="630"/>
      <c r="AB339" s="629"/>
      <c r="AC339" s="630"/>
      <c r="AD339" s="630"/>
      <c r="AE339" s="630"/>
      <c r="AF339" s="630"/>
      <c r="AG339" s="630"/>
      <c r="AH339" s="630"/>
      <c r="AI339" s="630"/>
      <c r="AJ339" s="630"/>
      <c r="AK339" s="630"/>
      <c r="AL339" s="630"/>
      <c r="AM339" s="630"/>
      <c r="AN339" s="630"/>
      <c r="AO339" s="630"/>
      <c r="AP339" s="630"/>
      <c r="AQ339" s="630"/>
      <c r="AR339" s="630"/>
      <c r="AS339" s="630"/>
      <c r="AT339" s="630"/>
      <c r="AU339" s="630"/>
      <c r="AV339" s="630"/>
      <c r="AW339" s="630"/>
      <c r="AX339" s="630"/>
      <c r="AY339" s="630"/>
      <c r="AZ339" s="630"/>
      <c r="BA339" s="620"/>
    </row>
    <row r="340" spans="1:53" ht="15.75" hidden="1" customHeight="1" x14ac:dyDescent="0.25">
      <c r="A340" s="2597"/>
      <c r="B340" s="476" t="s">
        <v>363</v>
      </c>
      <c r="C340" s="2647"/>
      <c r="D340" s="2597"/>
      <c r="E340" s="719" t="s">
        <v>524</v>
      </c>
      <c r="F340" s="476" t="s">
        <v>51</v>
      </c>
      <c r="G340" s="476" t="s">
        <v>124</v>
      </c>
      <c r="H340" s="476">
        <v>400</v>
      </c>
      <c r="I340" s="702">
        <v>100</v>
      </c>
      <c r="J340" s="1159"/>
      <c r="K340" s="630"/>
      <c r="L340" s="630"/>
      <c r="M340" s="630"/>
      <c r="N340" s="630"/>
      <c r="O340" s="630"/>
      <c r="P340" s="630"/>
      <c r="Q340" s="630"/>
      <c r="R340" s="630"/>
      <c r="S340" s="630"/>
      <c r="T340" s="630"/>
      <c r="U340" s="630"/>
      <c r="V340" s="630"/>
      <c r="W340" s="630"/>
      <c r="X340" s="630"/>
      <c r="Y340" s="630"/>
      <c r="Z340" s="630"/>
      <c r="AA340" s="630"/>
      <c r="AB340" s="629"/>
      <c r="AC340" s="630"/>
      <c r="AD340" s="630"/>
      <c r="AE340" s="630"/>
      <c r="AF340" s="630"/>
      <c r="AG340" s="630"/>
      <c r="AH340" s="630"/>
      <c r="AI340" s="630"/>
      <c r="AJ340" s="630"/>
      <c r="AK340" s="630"/>
      <c r="AL340" s="630"/>
      <c r="AM340" s="630"/>
      <c r="AN340" s="630"/>
      <c r="AO340" s="630"/>
      <c r="AP340" s="630"/>
      <c r="AQ340" s="630"/>
      <c r="AR340" s="630"/>
      <c r="AS340" s="630"/>
      <c r="AT340" s="630"/>
      <c r="AU340" s="630"/>
      <c r="AV340" s="630"/>
      <c r="AW340" s="630"/>
      <c r="AX340" s="630"/>
      <c r="AY340" s="630"/>
      <c r="AZ340" s="630"/>
      <c r="BA340" s="620"/>
    </row>
    <row r="341" spans="1:53" ht="15.75" hidden="1" customHeight="1" x14ac:dyDescent="0.25">
      <c r="A341" s="2597"/>
      <c r="B341" s="476" t="s">
        <v>363</v>
      </c>
      <c r="C341" s="2708" t="s">
        <v>1117</v>
      </c>
      <c r="D341" s="2597"/>
      <c r="E341" s="719" t="s">
        <v>523</v>
      </c>
      <c r="F341" s="722" t="s">
        <v>103</v>
      </c>
      <c r="G341" s="722">
        <v>0</v>
      </c>
      <c r="H341" s="721">
        <v>1</v>
      </c>
      <c r="I341" s="702"/>
      <c r="J341" s="1159"/>
      <c r="K341" s="630"/>
      <c r="L341" s="630"/>
      <c r="M341" s="630"/>
      <c r="N341" s="630"/>
      <c r="O341" s="630"/>
      <c r="P341" s="630"/>
      <c r="Q341" s="630"/>
      <c r="R341" s="630"/>
      <c r="S341" s="630"/>
      <c r="T341" s="630"/>
      <c r="U341" s="630"/>
      <c r="V341" s="630"/>
      <c r="W341" s="630"/>
      <c r="X341" s="630"/>
      <c r="Y341" s="630"/>
      <c r="Z341" s="630"/>
      <c r="AA341" s="630"/>
      <c r="AB341" s="629"/>
      <c r="AC341" s="630"/>
      <c r="AD341" s="630"/>
      <c r="AE341" s="630"/>
      <c r="AF341" s="630"/>
      <c r="AG341" s="630"/>
      <c r="AH341" s="630"/>
      <c r="AI341" s="630"/>
      <c r="AJ341" s="630"/>
      <c r="AK341" s="630"/>
      <c r="AL341" s="630"/>
      <c r="AM341" s="630"/>
      <c r="AN341" s="630"/>
      <c r="AO341" s="630"/>
      <c r="AP341" s="630"/>
      <c r="AQ341" s="630"/>
      <c r="AR341" s="630"/>
      <c r="AS341" s="630"/>
      <c r="AT341" s="630"/>
      <c r="AU341" s="630"/>
      <c r="AV341" s="630"/>
      <c r="AW341" s="630"/>
      <c r="AX341" s="630"/>
      <c r="AY341" s="630"/>
      <c r="AZ341" s="630"/>
      <c r="BA341" s="620"/>
    </row>
    <row r="342" spans="1:53" ht="15.75" hidden="1" customHeight="1" x14ac:dyDescent="0.25">
      <c r="A342" s="2597"/>
      <c r="B342" s="476" t="s">
        <v>363</v>
      </c>
      <c r="C342" s="2611"/>
      <c r="D342" s="2597"/>
      <c r="E342" s="719" t="s">
        <v>522</v>
      </c>
      <c r="F342" s="476" t="s">
        <v>521</v>
      </c>
      <c r="G342" s="476">
        <v>2</v>
      </c>
      <c r="H342" s="720">
        <v>9</v>
      </c>
      <c r="I342" s="702">
        <v>1</v>
      </c>
      <c r="J342" s="1159"/>
      <c r="K342" s="630"/>
      <c r="L342" s="630"/>
      <c r="M342" s="630"/>
      <c r="N342" s="630"/>
      <c r="O342" s="630"/>
      <c r="P342" s="630"/>
      <c r="Q342" s="630"/>
      <c r="R342" s="630"/>
      <c r="S342" s="630"/>
      <c r="T342" s="630"/>
      <c r="U342" s="630"/>
      <c r="V342" s="630"/>
      <c r="W342" s="630"/>
      <c r="X342" s="630"/>
      <c r="Y342" s="630"/>
      <c r="Z342" s="630"/>
      <c r="AA342" s="630"/>
      <c r="AB342" s="629"/>
      <c r="AC342" s="630"/>
      <c r="AD342" s="630"/>
      <c r="AE342" s="630"/>
      <c r="AF342" s="630"/>
      <c r="AG342" s="630"/>
      <c r="AH342" s="630"/>
      <c r="AI342" s="630"/>
      <c r="AJ342" s="630"/>
      <c r="AK342" s="630"/>
      <c r="AL342" s="630"/>
      <c r="AM342" s="630"/>
      <c r="AN342" s="630"/>
      <c r="AO342" s="630"/>
      <c r="AP342" s="630"/>
      <c r="AQ342" s="630"/>
      <c r="AR342" s="630"/>
      <c r="AS342" s="630"/>
      <c r="AT342" s="630"/>
      <c r="AU342" s="630"/>
      <c r="AV342" s="630"/>
      <c r="AW342" s="630"/>
      <c r="AX342" s="630"/>
      <c r="AY342" s="630"/>
      <c r="AZ342" s="630"/>
      <c r="BA342" s="620"/>
    </row>
    <row r="343" spans="1:53" ht="15.75" hidden="1" customHeight="1" x14ac:dyDescent="0.25">
      <c r="A343" s="2597"/>
      <c r="B343" s="476" t="s">
        <v>363</v>
      </c>
      <c r="C343" s="2611"/>
      <c r="D343" s="2597"/>
      <c r="E343" s="719" t="s">
        <v>520</v>
      </c>
      <c r="F343" s="476" t="s">
        <v>51</v>
      </c>
      <c r="G343" s="476" t="s">
        <v>124</v>
      </c>
      <c r="H343" s="476">
        <v>190000</v>
      </c>
      <c r="I343" s="702">
        <v>47500</v>
      </c>
      <c r="J343" s="1159"/>
      <c r="K343" s="630"/>
      <c r="L343" s="630"/>
      <c r="M343" s="630"/>
      <c r="N343" s="630"/>
      <c r="O343" s="630"/>
      <c r="P343" s="630"/>
      <c r="Q343" s="630"/>
      <c r="R343" s="630"/>
      <c r="S343" s="630"/>
      <c r="T343" s="630"/>
      <c r="U343" s="630"/>
      <c r="V343" s="630"/>
      <c r="W343" s="630"/>
      <c r="X343" s="630"/>
      <c r="Y343" s="630"/>
      <c r="Z343" s="630"/>
      <c r="AA343" s="630"/>
      <c r="AB343" s="629"/>
      <c r="AC343" s="630"/>
      <c r="AD343" s="630"/>
      <c r="AE343" s="630"/>
      <c r="AF343" s="630"/>
      <c r="AG343" s="630"/>
      <c r="AH343" s="630"/>
      <c r="AI343" s="630"/>
      <c r="AJ343" s="630"/>
      <c r="AK343" s="630"/>
      <c r="AL343" s="630"/>
      <c r="AM343" s="630"/>
      <c r="AN343" s="630"/>
      <c r="AO343" s="630"/>
      <c r="AP343" s="630"/>
      <c r="AQ343" s="630"/>
      <c r="AR343" s="630"/>
      <c r="AS343" s="630"/>
      <c r="AT343" s="630"/>
      <c r="AU343" s="630"/>
      <c r="AV343" s="630"/>
      <c r="AW343" s="630"/>
      <c r="AX343" s="630"/>
      <c r="AY343" s="630"/>
      <c r="AZ343" s="630"/>
      <c r="BA343" s="620"/>
    </row>
    <row r="344" spans="1:53" ht="15.75" hidden="1" customHeight="1" x14ac:dyDescent="0.25">
      <c r="A344" s="2597"/>
      <c r="B344" s="476" t="s">
        <v>363</v>
      </c>
      <c r="C344" s="2647"/>
      <c r="D344" s="2597"/>
      <c r="E344" s="719" t="s">
        <v>519</v>
      </c>
      <c r="F344" s="476" t="s">
        <v>51</v>
      </c>
      <c r="G344" s="476" t="s">
        <v>124</v>
      </c>
      <c r="H344" s="476">
        <v>10000</v>
      </c>
      <c r="I344" s="702">
        <v>2500</v>
      </c>
      <c r="J344" s="1159"/>
      <c r="K344" s="630"/>
      <c r="L344" s="630"/>
      <c r="M344" s="630"/>
      <c r="N344" s="630"/>
      <c r="O344" s="630"/>
      <c r="P344" s="630"/>
      <c r="Q344" s="630"/>
      <c r="R344" s="630"/>
      <c r="S344" s="630"/>
      <c r="T344" s="630"/>
      <c r="U344" s="630"/>
      <c r="V344" s="630"/>
      <c r="W344" s="630"/>
      <c r="X344" s="630"/>
      <c r="Y344" s="630"/>
      <c r="Z344" s="630"/>
      <c r="AA344" s="630"/>
      <c r="AB344" s="629"/>
      <c r="AC344" s="630"/>
      <c r="AD344" s="630"/>
      <c r="AE344" s="630"/>
      <c r="AF344" s="630"/>
      <c r="AG344" s="630"/>
      <c r="AH344" s="630"/>
      <c r="AI344" s="630"/>
      <c r="AJ344" s="630"/>
      <c r="AK344" s="630"/>
      <c r="AL344" s="630"/>
      <c r="AM344" s="630"/>
      <c r="AN344" s="630"/>
      <c r="AO344" s="630"/>
      <c r="AP344" s="630"/>
      <c r="AQ344" s="630"/>
      <c r="AR344" s="630"/>
      <c r="AS344" s="630"/>
      <c r="AT344" s="630"/>
      <c r="AU344" s="630"/>
      <c r="AV344" s="630"/>
      <c r="AW344" s="630"/>
      <c r="AX344" s="630"/>
      <c r="AY344" s="630"/>
      <c r="AZ344" s="630"/>
      <c r="BA344" s="620"/>
    </row>
    <row r="345" spans="1:53" ht="15.75" hidden="1" customHeight="1" x14ac:dyDescent="0.25">
      <c r="A345" s="2597"/>
      <c r="B345" s="476" t="s">
        <v>1115</v>
      </c>
      <c r="C345" s="718" t="s">
        <v>1116</v>
      </c>
      <c r="D345" s="2598"/>
      <c r="E345" s="717" t="s">
        <v>518</v>
      </c>
      <c r="F345" s="716" t="s">
        <v>227</v>
      </c>
      <c r="G345" s="715">
        <v>0.1</v>
      </c>
      <c r="H345" s="715">
        <v>0.4</v>
      </c>
      <c r="I345" s="714">
        <v>0.05</v>
      </c>
      <c r="J345" s="1159"/>
      <c r="K345" s="630"/>
      <c r="L345" s="630"/>
      <c r="M345" s="630"/>
      <c r="N345" s="630"/>
      <c r="O345" s="630"/>
      <c r="P345" s="630"/>
      <c r="Q345" s="630"/>
      <c r="R345" s="630"/>
      <c r="S345" s="630"/>
      <c r="T345" s="630"/>
      <c r="U345" s="630"/>
      <c r="V345" s="630"/>
      <c r="W345" s="630"/>
      <c r="X345" s="630"/>
      <c r="Y345" s="630"/>
      <c r="Z345" s="630"/>
      <c r="AA345" s="630"/>
      <c r="AB345" s="629"/>
      <c r="AC345" s="630"/>
      <c r="AD345" s="630"/>
      <c r="AE345" s="630"/>
      <c r="AF345" s="630"/>
      <c r="AG345" s="630"/>
      <c r="AH345" s="630"/>
      <c r="AI345" s="630"/>
      <c r="AJ345" s="630"/>
      <c r="AK345" s="630"/>
      <c r="AL345" s="630"/>
      <c r="AM345" s="630"/>
      <c r="AN345" s="630"/>
      <c r="AO345" s="630"/>
      <c r="AP345" s="630"/>
      <c r="AQ345" s="630"/>
      <c r="AR345" s="630"/>
      <c r="AS345" s="630"/>
      <c r="AT345" s="630"/>
      <c r="AU345" s="630"/>
      <c r="AV345" s="630"/>
      <c r="AW345" s="630"/>
      <c r="AX345" s="630"/>
      <c r="AY345" s="630"/>
      <c r="AZ345" s="630"/>
      <c r="BA345" s="620"/>
    </row>
    <row r="346" spans="1:53" ht="15.75" hidden="1" customHeight="1" x14ac:dyDescent="0.25">
      <c r="A346" s="2597"/>
      <c r="B346" s="476" t="s">
        <v>1115</v>
      </c>
      <c r="C346" s="713" t="s">
        <v>1114</v>
      </c>
      <c r="D346" s="712" t="s">
        <v>1113</v>
      </c>
      <c r="E346" s="711" t="s">
        <v>517</v>
      </c>
      <c r="F346" s="710" t="s">
        <v>129</v>
      </c>
      <c r="G346" s="709">
        <v>0</v>
      </c>
      <c r="H346" s="709">
        <v>1</v>
      </c>
      <c r="I346" s="708">
        <v>0.2</v>
      </c>
      <c r="J346" s="1159"/>
      <c r="K346" s="630"/>
      <c r="L346" s="630"/>
      <c r="M346" s="630"/>
      <c r="N346" s="630"/>
      <c r="O346" s="630"/>
      <c r="P346" s="630"/>
      <c r="Q346" s="630"/>
      <c r="R346" s="630"/>
      <c r="S346" s="630"/>
      <c r="T346" s="630"/>
      <c r="U346" s="630"/>
      <c r="V346" s="630"/>
      <c r="W346" s="630"/>
      <c r="X346" s="630"/>
      <c r="Y346" s="630"/>
      <c r="Z346" s="630"/>
      <c r="AA346" s="630"/>
      <c r="AB346" s="629"/>
      <c r="AC346" s="630"/>
      <c r="AD346" s="630"/>
      <c r="AE346" s="630"/>
      <c r="AF346" s="630"/>
      <c r="AG346" s="630"/>
      <c r="AH346" s="630"/>
      <c r="AI346" s="630"/>
      <c r="AJ346" s="630"/>
      <c r="AK346" s="630"/>
      <c r="AL346" s="630"/>
      <c r="AM346" s="630"/>
      <c r="AN346" s="630"/>
      <c r="AO346" s="630"/>
      <c r="AP346" s="630"/>
      <c r="AQ346" s="630"/>
      <c r="AR346" s="630"/>
      <c r="AS346" s="630"/>
      <c r="AT346" s="630"/>
      <c r="AU346" s="630"/>
      <c r="AV346" s="630"/>
      <c r="AW346" s="630"/>
      <c r="AX346" s="630"/>
      <c r="AY346" s="630"/>
      <c r="AZ346" s="630"/>
      <c r="BA346" s="620"/>
    </row>
    <row r="347" spans="1:53" ht="15.75" hidden="1" customHeight="1" x14ac:dyDescent="0.25">
      <c r="A347" s="2598"/>
      <c r="B347" s="476" t="s">
        <v>363</v>
      </c>
      <c r="C347" s="707" t="s">
        <v>1112</v>
      </c>
      <c r="D347" s="707" t="s">
        <v>1111</v>
      </c>
      <c r="E347" s="706" t="s">
        <v>516</v>
      </c>
      <c r="F347" s="705" t="s">
        <v>515</v>
      </c>
      <c r="G347" s="704" t="s">
        <v>124</v>
      </c>
      <c r="H347" s="703">
        <v>4</v>
      </c>
      <c r="I347" s="702">
        <v>1</v>
      </c>
      <c r="J347" s="1159"/>
      <c r="K347" s="630"/>
      <c r="L347" s="630"/>
      <c r="M347" s="630"/>
      <c r="N347" s="630"/>
      <c r="O347" s="630"/>
      <c r="P347" s="630"/>
      <c r="Q347" s="630"/>
      <c r="R347" s="630"/>
      <c r="S347" s="630"/>
      <c r="T347" s="630"/>
      <c r="U347" s="630"/>
      <c r="V347" s="630"/>
      <c r="W347" s="630"/>
      <c r="X347" s="630"/>
      <c r="Y347" s="630"/>
      <c r="Z347" s="630"/>
      <c r="AA347" s="630"/>
      <c r="AB347" s="629"/>
      <c r="AC347" s="630"/>
      <c r="AD347" s="630"/>
      <c r="AE347" s="630"/>
      <c r="AF347" s="630"/>
      <c r="AG347" s="630"/>
      <c r="AH347" s="630"/>
      <c r="AI347" s="630"/>
      <c r="AJ347" s="630"/>
      <c r="AK347" s="630"/>
      <c r="AL347" s="630"/>
      <c r="AM347" s="630"/>
      <c r="AN347" s="630"/>
      <c r="AO347" s="630"/>
      <c r="AP347" s="630"/>
      <c r="AQ347" s="630"/>
      <c r="AR347" s="630"/>
      <c r="AS347" s="630"/>
      <c r="AT347" s="630"/>
      <c r="AU347" s="630"/>
      <c r="AV347" s="630"/>
      <c r="AW347" s="630"/>
      <c r="AX347" s="630"/>
      <c r="AY347" s="630"/>
      <c r="AZ347" s="630"/>
      <c r="BA347" s="620"/>
    </row>
    <row r="348" spans="1:53" ht="54" hidden="1" customHeight="1" x14ac:dyDescent="0.25">
      <c r="A348" s="2691" t="s">
        <v>508</v>
      </c>
      <c r="B348" s="677" t="s">
        <v>431</v>
      </c>
      <c r="C348" s="2685" t="s">
        <v>507</v>
      </c>
      <c r="D348" s="2674" t="s">
        <v>506</v>
      </c>
      <c r="E348" s="676" t="s">
        <v>505</v>
      </c>
      <c r="F348" s="676" t="s">
        <v>504</v>
      </c>
      <c r="G348" s="701">
        <v>167975</v>
      </c>
      <c r="H348" s="683" t="s">
        <v>503</v>
      </c>
      <c r="I348" s="684">
        <v>1</v>
      </c>
      <c r="J348" s="1408" t="s">
        <v>441</v>
      </c>
      <c r="K348" s="1408" t="s">
        <v>440</v>
      </c>
      <c r="L348" s="1409">
        <v>2232</v>
      </c>
      <c r="M348" s="678">
        <v>1</v>
      </c>
      <c r="N348" s="1408" t="s">
        <v>502</v>
      </c>
      <c r="O348" s="679"/>
      <c r="P348" s="1408" t="s">
        <v>438</v>
      </c>
      <c r="Q348" s="679" t="s">
        <v>0</v>
      </c>
      <c r="R348" s="679" t="s">
        <v>0</v>
      </c>
      <c r="S348" s="679" t="s">
        <v>0</v>
      </c>
      <c r="T348" s="679" t="s">
        <v>0</v>
      </c>
      <c r="U348" s="679" t="s">
        <v>0</v>
      </c>
      <c r="V348" s="679" t="s">
        <v>0</v>
      </c>
      <c r="W348" s="679" t="s">
        <v>0</v>
      </c>
      <c r="X348" s="679" t="s">
        <v>0</v>
      </c>
      <c r="Y348" s="679" t="s">
        <v>0</v>
      </c>
      <c r="Z348" s="678"/>
      <c r="AA348" s="630"/>
      <c r="AB348" s="629"/>
      <c r="AC348" s="1411">
        <v>15000000</v>
      </c>
      <c r="AD348" s="630">
        <v>25000000</v>
      </c>
      <c r="AE348" s="630"/>
      <c r="AF348" s="630"/>
      <c r="AG348" s="630"/>
      <c r="AH348" s="630"/>
      <c r="AI348" s="630"/>
      <c r="AJ348" s="630"/>
      <c r="AK348" s="630"/>
      <c r="AL348" s="630"/>
      <c r="AM348" s="630"/>
      <c r="AN348" s="630"/>
      <c r="AO348" s="630"/>
      <c r="AP348" s="630"/>
      <c r="AQ348" s="630"/>
      <c r="AR348" s="630"/>
      <c r="AS348" s="630"/>
      <c r="AT348" s="630"/>
      <c r="AU348" s="630"/>
      <c r="AV348" s="630"/>
      <c r="AW348" s="630"/>
      <c r="AX348" s="630"/>
      <c r="AY348" s="630"/>
      <c r="AZ348" s="630"/>
      <c r="BA348" s="620"/>
    </row>
    <row r="349" spans="1:53" ht="39.75" hidden="1" customHeight="1" x14ac:dyDescent="0.25">
      <c r="A349" s="2597"/>
      <c r="B349" s="677" t="s">
        <v>431</v>
      </c>
      <c r="C349" s="2647"/>
      <c r="D349" s="2598"/>
      <c r="E349" s="676" t="s">
        <v>501</v>
      </c>
      <c r="F349" s="675" t="s">
        <v>129</v>
      </c>
      <c r="G349" s="675">
        <v>0</v>
      </c>
      <c r="H349" s="683">
        <v>0.75</v>
      </c>
      <c r="I349" s="684">
        <v>0.15</v>
      </c>
      <c r="J349" s="123" t="s">
        <v>441</v>
      </c>
      <c r="K349" s="486" t="s">
        <v>440</v>
      </c>
      <c r="L349" s="486">
        <v>2232</v>
      </c>
      <c r="M349" s="630">
        <v>1</v>
      </c>
      <c r="N349" s="1044" t="s">
        <v>500</v>
      </c>
      <c r="O349" s="114"/>
      <c r="P349" s="123" t="s">
        <v>438</v>
      </c>
      <c r="Q349" s="114" t="s">
        <v>0</v>
      </c>
      <c r="R349" s="114" t="s">
        <v>0</v>
      </c>
      <c r="S349" s="114" t="s">
        <v>0</v>
      </c>
      <c r="T349" s="114" t="s">
        <v>0</v>
      </c>
      <c r="U349" s="114" t="s">
        <v>0</v>
      </c>
      <c r="V349" s="114" t="s">
        <v>0</v>
      </c>
      <c r="W349" s="114" t="s">
        <v>0</v>
      </c>
      <c r="X349" s="114" t="s">
        <v>0</v>
      </c>
      <c r="Y349" s="114" t="s">
        <v>0</v>
      </c>
      <c r="Z349" s="630"/>
      <c r="AA349" s="630"/>
      <c r="AB349" s="629"/>
      <c r="AC349" s="630"/>
      <c r="AD349" s="630"/>
      <c r="AE349" s="630"/>
      <c r="AF349" s="630"/>
      <c r="AG349" s="630"/>
      <c r="AH349" s="630"/>
      <c r="AI349" s="630"/>
      <c r="AJ349" s="630"/>
      <c r="AK349" s="630"/>
      <c r="AL349" s="630"/>
      <c r="AM349" s="630"/>
      <c r="AN349" s="630"/>
      <c r="AO349" s="630"/>
      <c r="AP349" s="630"/>
      <c r="AQ349" s="630"/>
      <c r="AR349" s="630"/>
      <c r="AS349" s="630"/>
      <c r="AT349" s="630"/>
      <c r="AU349" s="630"/>
      <c r="AV349" s="630"/>
      <c r="AW349" s="630"/>
      <c r="AX349" s="630"/>
      <c r="AY349" s="630"/>
      <c r="AZ349" s="630"/>
      <c r="BA349" s="620"/>
    </row>
    <row r="350" spans="1:53" ht="34.5" hidden="1" customHeight="1" x14ac:dyDescent="0.25">
      <c r="A350" s="2597"/>
      <c r="B350" s="677" t="s">
        <v>431</v>
      </c>
      <c r="C350" s="2685" t="s">
        <v>499</v>
      </c>
      <c r="D350" s="2674" t="s">
        <v>498</v>
      </c>
      <c r="E350" s="2675" t="s">
        <v>497</v>
      </c>
      <c r="F350" s="2675" t="s">
        <v>129</v>
      </c>
      <c r="G350" s="2686">
        <v>0</v>
      </c>
      <c r="H350" s="2704">
        <v>1</v>
      </c>
      <c r="I350" s="2699">
        <v>0.25</v>
      </c>
      <c r="J350" s="1408" t="s">
        <v>492</v>
      </c>
      <c r="K350" s="1409" t="s">
        <v>491</v>
      </c>
      <c r="L350" s="1409">
        <v>2233</v>
      </c>
      <c r="M350" s="678">
        <v>1</v>
      </c>
      <c r="N350" s="1408" t="s">
        <v>496</v>
      </c>
      <c r="O350" s="679"/>
      <c r="P350" s="1408" t="s">
        <v>438</v>
      </c>
      <c r="Q350" s="679" t="s">
        <v>0</v>
      </c>
      <c r="R350" s="679" t="s">
        <v>0</v>
      </c>
      <c r="S350" s="679" t="s">
        <v>0</v>
      </c>
      <c r="T350" s="679" t="s">
        <v>0</v>
      </c>
      <c r="U350" s="679" t="s">
        <v>0</v>
      </c>
      <c r="V350" s="679" t="s">
        <v>0</v>
      </c>
      <c r="W350" s="679" t="s">
        <v>0</v>
      </c>
      <c r="X350" s="679" t="s">
        <v>0</v>
      </c>
      <c r="Y350" s="679" t="s">
        <v>0</v>
      </c>
      <c r="Z350" s="678"/>
      <c r="AA350" s="630"/>
      <c r="AB350" s="629"/>
      <c r="AC350" s="630"/>
      <c r="AD350" s="630"/>
      <c r="AE350" s="630"/>
      <c r="AF350" s="630"/>
      <c r="AG350" s="630"/>
      <c r="AH350" s="630"/>
      <c r="AI350" s="630"/>
      <c r="AJ350" s="630"/>
      <c r="AK350" s="630"/>
      <c r="AL350" s="630"/>
      <c r="AM350" s="630"/>
      <c r="AN350" s="630"/>
      <c r="AO350" s="630"/>
      <c r="AP350" s="630"/>
      <c r="AQ350" s="630"/>
      <c r="AR350" s="630"/>
      <c r="AS350" s="630"/>
      <c r="AT350" s="630"/>
      <c r="AU350" s="630"/>
      <c r="AV350" s="630"/>
      <c r="AW350" s="630"/>
      <c r="AX350" s="630"/>
      <c r="AY350" s="630"/>
      <c r="AZ350" s="630"/>
      <c r="BA350" s="620"/>
    </row>
    <row r="351" spans="1:53" ht="42.75" hidden="1" customHeight="1" x14ac:dyDescent="0.25">
      <c r="A351" s="2597"/>
      <c r="B351" s="677" t="s">
        <v>431</v>
      </c>
      <c r="C351" s="2611"/>
      <c r="D351" s="2597"/>
      <c r="E351" s="2598"/>
      <c r="F351" s="2598"/>
      <c r="G351" s="2598"/>
      <c r="H351" s="2598"/>
      <c r="I351" s="2647"/>
      <c r="J351" s="1408" t="s">
        <v>492</v>
      </c>
      <c r="K351" s="1409" t="s">
        <v>491</v>
      </c>
      <c r="L351" s="1409">
        <v>2233</v>
      </c>
      <c r="M351" s="678">
        <v>2</v>
      </c>
      <c r="N351" s="1408" t="s">
        <v>495</v>
      </c>
      <c r="O351" s="679"/>
      <c r="P351" s="1408" t="s">
        <v>438</v>
      </c>
      <c r="Q351" s="679" t="s">
        <v>0</v>
      </c>
      <c r="R351" s="679" t="s">
        <v>0</v>
      </c>
      <c r="S351" s="679" t="s">
        <v>0</v>
      </c>
      <c r="T351" s="679" t="s">
        <v>0</v>
      </c>
      <c r="U351" s="679" t="s">
        <v>0</v>
      </c>
      <c r="V351" s="679" t="s">
        <v>0</v>
      </c>
      <c r="W351" s="679" t="s">
        <v>0</v>
      </c>
      <c r="X351" s="679" t="s">
        <v>0</v>
      </c>
      <c r="Y351" s="679" t="s">
        <v>0</v>
      </c>
      <c r="Z351" s="678"/>
      <c r="AA351" s="630"/>
      <c r="AB351" s="629"/>
      <c r="AC351" s="630"/>
      <c r="AD351" s="630"/>
      <c r="AE351" s="630"/>
      <c r="AF351" s="630"/>
      <c r="AG351" s="630"/>
      <c r="AH351" s="630"/>
      <c r="AI351" s="630"/>
      <c r="AJ351" s="630"/>
      <c r="AK351" s="630"/>
      <c r="AL351" s="630"/>
      <c r="AM351" s="630"/>
      <c r="AN351" s="630"/>
      <c r="AO351" s="630"/>
      <c r="AP351" s="630"/>
      <c r="AQ351" s="630"/>
      <c r="AR351" s="630"/>
      <c r="AS351" s="630"/>
      <c r="AT351" s="630"/>
      <c r="AU351" s="630"/>
      <c r="AV351" s="630"/>
      <c r="AW351" s="630"/>
      <c r="AX351" s="630"/>
      <c r="AY351" s="630"/>
      <c r="AZ351" s="630"/>
      <c r="BA351" s="620"/>
    </row>
    <row r="352" spans="1:53" ht="65.25" hidden="1" customHeight="1" x14ac:dyDescent="0.25">
      <c r="A352" s="2597"/>
      <c r="B352" s="677" t="s">
        <v>431</v>
      </c>
      <c r="C352" s="2647"/>
      <c r="D352" s="2597"/>
      <c r="E352" s="676" t="s">
        <v>494</v>
      </c>
      <c r="F352" s="675" t="s">
        <v>493</v>
      </c>
      <c r="G352" s="675">
        <v>1</v>
      </c>
      <c r="H352" s="700">
        <v>3</v>
      </c>
      <c r="I352" s="682">
        <v>1</v>
      </c>
      <c r="J352" s="123" t="s">
        <v>492</v>
      </c>
      <c r="K352" s="486" t="s">
        <v>491</v>
      </c>
      <c r="L352" s="486">
        <v>2233</v>
      </c>
      <c r="M352" s="630">
        <v>1</v>
      </c>
      <c r="N352" s="123" t="s">
        <v>490</v>
      </c>
      <c r="O352" s="114"/>
      <c r="P352" s="123" t="s">
        <v>438</v>
      </c>
      <c r="Q352" s="114" t="s">
        <v>0</v>
      </c>
      <c r="R352" s="114" t="s">
        <v>0</v>
      </c>
      <c r="S352" s="114" t="s">
        <v>0</v>
      </c>
      <c r="T352" s="114" t="s">
        <v>0</v>
      </c>
      <c r="U352" s="114" t="s">
        <v>0</v>
      </c>
      <c r="V352" s="114" t="s">
        <v>0</v>
      </c>
      <c r="W352" s="114" t="s">
        <v>0</v>
      </c>
      <c r="X352" s="114" t="s">
        <v>0</v>
      </c>
      <c r="Y352" s="114" t="s">
        <v>0</v>
      </c>
      <c r="Z352" s="630"/>
      <c r="AA352" s="630"/>
      <c r="AB352" s="629"/>
      <c r="AC352" s="630"/>
      <c r="AD352" s="630"/>
      <c r="AE352" s="630"/>
      <c r="AF352" s="630"/>
      <c r="AG352" s="630"/>
      <c r="AH352" s="630"/>
      <c r="AI352" s="630"/>
      <c r="AJ352" s="630"/>
      <c r="AK352" s="630"/>
      <c r="AL352" s="630"/>
      <c r="AM352" s="630"/>
      <c r="AN352" s="630"/>
      <c r="AO352" s="630"/>
      <c r="AP352" s="630"/>
      <c r="AQ352" s="630"/>
      <c r="AR352" s="630"/>
      <c r="AS352" s="630"/>
      <c r="AT352" s="630"/>
      <c r="AU352" s="630"/>
      <c r="AV352" s="630"/>
      <c r="AW352" s="630"/>
      <c r="AX352" s="630"/>
      <c r="AY352" s="630"/>
      <c r="AZ352" s="630"/>
      <c r="BA352" s="620"/>
    </row>
    <row r="353" spans="1:53" ht="47.25" hidden="1" customHeight="1" x14ac:dyDescent="0.25">
      <c r="A353" s="2597"/>
      <c r="B353" s="677" t="s">
        <v>431</v>
      </c>
      <c r="C353" s="699" t="s">
        <v>489</v>
      </c>
      <c r="D353" s="688" t="s">
        <v>488</v>
      </c>
      <c r="E353" s="688" t="s">
        <v>487</v>
      </c>
      <c r="F353" s="675" t="s">
        <v>486</v>
      </c>
      <c r="G353" s="675">
        <v>0</v>
      </c>
      <c r="H353" s="675">
        <v>1</v>
      </c>
      <c r="I353" s="698"/>
      <c r="J353" s="1408" t="s">
        <v>465</v>
      </c>
      <c r="K353" s="1409" t="s">
        <v>464</v>
      </c>
      <c r="L353" s="1409">
        <v>2231</v>
      </c>
      <c r="M353" s="678">
        <v>1</v>
      </c>
      <c r="N353" s="1410" t="s">
        <v>485</v>
      </c>
      <c r="O353" s="679"/>
      <c r="P353" s="1408" t="s">
        <v>438</v>
      </c>
      <c r="Q353" s="678"/>
      <c r="R353" s="678"/>
      <c r="S353" s="678"/>
      <c r="T353" s="679"/>
      <c r="U353" s="679"/>
      <c r="V353" s="679"/>
      <c r="W353" s="679"/>
      <c r="X353" s="679"/>
      <c r="Y353" s="679"/>
      <c r="Z353" s="678"/>
      <c r="AA353" s="630"/>
      <c r="AB353" s="629"/>
      <c r="AC353" s="630"/>
      <c r="AD353" s="630"/>
      <c r="AE353" s="630"/>
      <c r="AF353" s="630"/>
      <c r="AG353" s="630"/>
      <c r="AH353" s="630"/>
      <c r="AI353" s="630"/>
      <c r="AJ353" s="630"/>
      <c r="AK353" s="630"/>
      <c r="AL353" s="630"/>
      <c r="AM353" s="630"/>
      <c r="AN353" s="630"/>
      <c r="AO353" s="630"/>
      <c r="AP353" s="630"/>
      <c r="AQ353" s="630"/>
      <c r="AR353" s="630"/>
      <c r="AS353" s="630"/>
      <c r="AT353" s="630"/>
      <c r="AU353" s="630"/>
      <c r="AV353" s="630"/>
      <c r="AW353" s="630"/>
      <c r="AX353" s="630"/>
      <c r="AY353" s="630"/>
      <c r="AZ353" s="630"/>
      <c r="BA353" s="620"/>
    </row>
    <row r="354" spans="1:53" ht="30" hidden="1" customHeight="1" x14ac:dyDescent="0.25">
      <c r="A354" s="2597"/>
      <c r="B354" s="677" t="s">
        <v>431</v>
      </c>
      <c r="C354" s="2686" t="s">
        <v>484</v>
      </c>
      <c r="D354" s="2675" t="s">
        <v>483</v>
      </c>
      <c r="E354" s="2686" t="s">
        <v>482</v>
      </c>
      <c r="F354" s="2686" t="s">
        <v>129</v>
      </c>
      <c r="G354" s="2686">
        <v>0</v>
      </c>
      <c r="H354" s="2686">
        <v>1</v>
      </c>
      <c r="I354" s="2700">
        <v>0.4</v>
      </c>
      <c r="J354" s="123" t="s">
        <v>441</v>
      </c>
      <c r="K354" s="486" t="s">
        <v>440</v>
      </c>
      <c r="L354" s="486">
        <v>2232</v>
      </c>
      <c r="M354" s="630">
        <v>1</v>
      </c>
      <c r="N354" s="1044" t="s">
        <v>481</v>
      </c>
      <c r="O354" s="2719" t="s">
        <v>480</v>
      </c>
      <c r="P354" s="123" t="s">
        <v>438</v>
      </c>
      <c r="Q354" s="114" t="s">
        <v>0</v>
      </c>
      <c r="R354" s="114" t="s">
        <v>0</v>
      </c>
      <c r="S354" s="114" t="s">
        <v>479</v>
      </c>
      <c r="T354" s="114"/>
      <c r="U354" s="114"/>
      <c r="V354" s="114"/>
      <c r="W354" s="114"/>
      <c r="X354" s="114"/>
      <c r="Y354" s="114"/>
      <c r="Z354" s="2719" t="s">
        <v>478</v>
      </c>
      <c r="AA354" s="630"/>
      <c r="AB354" s="629"/>
      <c r="AC354" s="630">
        <v>145000000</v>
      </c>
      <c r="AD354" s="630">
        <v>22800000</v>
      </c>
      <c r="AE354" s="630"/>
      <c r="AF354" s="630"/>
      <c r="AG354" s="630"/>
      <c r="AH354" s="630"/>
      <c r="AI354" s="630"/>
      <c r="AJ354" s="630"/>
      <c r="AK354" s="630"/>
      <c r="AL354" s="630"/>
      <c r="AM354" s="630"/>
      <c r="AN354" s="630"/>
      <c r="AO354" s="630"/>
      <c r="AP354" s="630"/>
      <c r="AQ354" s="630"/>
      <c r="AR354" s="630"/>
      <c r="AS354" s="630"/>
      <c r="AT354" s="630"/>
      <c r="AU354" s="630"/>
      <c r="AV354" s="630"/>
      <c r="AW354" s="630"/>
      <c r="AX354" s="630"/>
      <c r="AY354" s="630"/>
      <c r="AZ354" s="630"/>
      <c r="BA354" s="620"/>
    </row>
    <row r="355" spans="1:53" ht="57.75" hidden="1" customHeight="1" x14ac:dyDescent="0.25">
      <c r="A355" s="2597"/>
      <c r="B355" s="677" t="s">
        <v>431</v>
      </c>
      <c r="C355" s="2597"/>
      <c r="D355" s="2597"/>
      <c r="E355" s="2597"/>
      <c r="F355" s="2597"/>
      <c r="G355" s="2597"/>
      <c r="H355" s="2597"/>
      <c r="I355" s="2611"/>
      <c r="J355" s="123" t="s">
        <v>441</v>
      </c>
      <c r="K355" s="486" t="s">
        <v>440</v>
      </c>
      <c r="L355" s="486">
        <v>2232</v>
      </c>
      <c r="M355" s="630">
        <v>2</v>
      </c>
      <c r="N355" s="1044" t="s">
        <v>477</v>
      </c>
      <c r="O355" s="2597"/>
      <c r="P355" s="123" t="s">
        <v>438</v>
      </c>
      <c r="Q355" s="114" t="s">
        <v>0</v>
      </c>
      <c r="R355" s="114" t="s">
        <v>0</v>
      </c>
      <c r="S355" s="114" t="s">
        <v>0</v>
      </c>
      <c r="T355" s="114" t="s">
        <v>0</v>
      </c>
      <c r="U355" s="114" t="s">
        <v>0</v>
      </c>
      <c r="V355" s="114" t="s">
        <v>0</v>
      </c>
      <c r="W355" s="114" t="s">
        <v>0</v>
      </c>
      <c r="X355" s="114" t="s">
        <v>0</v>
      </c>
      <c r="Y355" s="114" t="s">
        <v>0</v>
      </c>
      <c r="Z355" s="2597"/>
      <c r="AA355" s="630"/>
      <c r="AB355" s="629"/>
      <c r="AC355" s="630"/>
      <c r="AD355" s="630"/>
      <c r="AE355" s="630"/>
      <c r="AF355" s="630"/>
      <c r="AG355" s="630"/>
      <c r="AH355" s="630"/>
      <c r="AI355" s="630"/>
      <c r="AJ355" s="630"/>
      <c r="AK355" s="630"/>
      <c r="AL355" s="630"/>
      <c r="AM355" s="630"/>
      <c r="AN355" s="630"/>
      <c r="AO355" s="630"/>
      <c r="AP355" s="630"/>
      <c r="AQ355" s="630"/>
      <c r="AR355" s="630"/>
      <c r="AS355" s="630"/>
      <c r="AT355" s="630"/>
      <c r="AU355" s="630"/>
      <c r="AV355" s="630"/>
      <c r="AW355" s="630"/>
      <c r="AX355" s="630"/>
      <c r="AY355" s="630"/>
      <c r="AZ355" s="630"/>
      <c r="BA355" s="620"/>
    </row>
    <row r="356" spans="1:53" ht="36.75" hidden="1" customHeight="1" x14ac:dyDescent="0.25">
      <c r="A356" s="2597"/>
      <c r="B356" s="677" t="s">
        <v>431</v>
      </c>
      <c r="C356" s="2597"/>
      <c r="D356" s="2597"/>
      <c r="E356" s="2597"/>
      <c r="F356" s="2597"/>
      <c r="G356" s="2597"/>
      <c r="H356" s="2597"/>
      <c r="I356" s="2611"/>
      <c r="J356" s="123" t="s">
        <v>441</v>
      </c>
      <c r="K356" s="486" t="s">
        <v>440</v>
      </c>
      <c r="L356" s="486">
        <v>2232</v>
      </c>
      <c r="M356" s="630">
        <v>3</v>
      </c>
      <c r="N356" s="1044" t="s">
        <v>476</v>
      </c>
      <c r="O356" s="2597"/>
      <c r="P356" s="123" t="s">
        <v>438</v>
      </c>
      <c r="Q356" s="114" t="s">
        <v>0</v>
      </c>
      <c r="R356" s="114" t="s">
        <v>0</v>
      </c>
      <c r="S356" s="114" t="s">
        <v>0</v>
      </c>
      <c r="T356" s="114" t="s">
        <v>0</v>
      </c>
      <c r="U356" s="114" t="s">
        <v>0</v>
      </c>
      <c r="V356" s="114" t="s">
        <v>0</v>
      </c>
      <c r="W356" s="114" t="s">
        <v>0</v>
      </c>
      <c r="X356" s="114" t="s">
        <v>0</v>
      </c>
      <c r="Y356" s="114" t="s">
        <v>0</v>
      </c>
      <c r="Z356" s="2597"/>
      <c r="AA356" s="630"/>
      <c r="AB356" s="629"/>
      <c r="AC356" s="630"/>
      <c r="AD356" s="630"/>
      <c r="AE356" s="630"/>
      <c r="AF356" s="630"/>
      <c r="AG356" s="630"/>
      <c r="AH356" s="630"/>
      <c r="AI356" s="630"/>
      <c r="AJ356" s="630"/>
      <c r="AK356" s="630"/>
      <c r="AL356" s="630"/>
      <c r="AM356" s="630"/>
      <c r="AN356" s="630"/>
      <c r="AO356" s="630"/>
      <c r="AP356" s="630"/>
      <c r="AQ356" s="630"/>
      <c r="AR356" s="630"/>
      <c r="AS356" s="630"/>
      <c r="AT356" s="630"/>
      <c r="AU356" s="630"/>
      <c r="AV356" s="630"/>
      <c r="AW356" s="630"/>
      <c r="AX356" s="630"/>
      <c r="AY356" s="630"/>
      <c r="AZ356" s="630"/>
      <c r="BA356" s="620"/>
    </row>
    <row r="357" spans="1:53" ht="29.25" hidden="1" customHeight="1" x14ac:dyDescent="0.25">
      <c r="A357" s="2597"/>
      <c r="B357" s="677" t="s">
        <v>431</v>
      </c>
      <c r="C357" s="2597"/>
      <c r="D357" s="2597"/>
      <c r="E357" s="2597"/>
      <c r="F357" s="2597"/>
      <c r="G357" s="2597"/>
      <c r="H357" s="2597"/>
      <c r="I357" s="2611"/>
      <c r="J357" s="123" t="s">
        <v>441</v>
      </c>
      <c r="K357" s="486" t="s">
        <v>440</v>
      </c>
      <c r="L357" s="486">
        <v>2232</v>
      </c>
      <c r="M357" s="630">
        <v>4</v>
      </c>
      <c r="N357" s="1044" t="s">
        <v>475</v>
      </c>
      <c r="O357" s="2597"/>
      <c r="P357" s="123" t="s">
        <v>438</v>
      </c>
      <c r="Q357" s="114" t="s">
        <v>0</v>
      </c>
      <c r="R357" s="114" t="s">
        <v>0</v>
      </c>
      <c r="S357" s="114" t="s">
        <v>0</v>
      </c>
      <c r="T357" s="114" t="s">
        <v>0</v>
      </c>
      <c r="U357" s="114" t="s">
        <v>0</v>
      </c>
      <c r="V357" s="114" t="s">
        <v>0</v>
      </c>
      <c r="W357" s="114" t="s">
        <v>0</v>
      </c>
      <c r="X357" s="114" t="s">
        <v>0</v>
      </c>
      <c r="Y357" s="114" t="s">
        <v>0</v>
      </c>
      <c r="Z357" s="2597"/>
      <c r="AA357" s="630"/>
      <c r="AB357" s="629"/>
      <c r="AC357" s="630"/>
      <c r="AD357" s="630"/>
      <c r="AE357" s="630"/>
      <c r="AF357" s="630"/>
      <c r="AG357" s="630"/>
      <c r="AH357" s="630"/>
      <c r="AI357" s="630"/>
      <c r="AJ357" s="630"/>
      <c r="AK357" s="630"/>
      <c r="AL357" s="630"/>
      <c r="AM357" s="630"/>
      <c r="AN357" s="630"/>
      <c r="AO357" s="630"/>
      <c r="AP357" s="630"/>
      <c r="AQ357" s="630"/>
      <c r="AR357" s="630"/>
      <c r="AS357" s="630"/>
      <c r="AT357" s="630"/>
      <c r="AU357" s="630"/>
      <c r="AV357" s="630"/>
      <c r="AW357" s="630"/>
      <c r="AX357" s="630"/>
      <c r="AY357" s="630"/>
      <c r="AZ357" s="630"/>
      <c r="BA357" s="620"/>
    </row>
    <row r="358" spans="1:53" ht="32.25" hidden="1" customHeight="1" x14ac:dyDescent="0.25">
      <c r="A358" s="2597"/>
      <c r="B358" s="677" t="s">
        <v>431</v>
      </c>
      <c r="C358" s="2597"/>
      <c r="D358" s="2597"/>
      <c r="E358" s="2597"/>
      <c r="F358" s="2597"/>
      <c r="G358" s="2597"/>
      <c r="H358" s="2597"/>
      <c r="I358" s="2611"/>
      <c r="J358" s="123" t="s">
        <v>441</v>
      </c>
      <c r="K358" s="486" t="s">
        <v>440</v>
      </c>
      <c r="L358" s="486">
        <v>2232</v>
      </c>
      <c r="M358" s="630">
        <v>5</v>
      </c>
      <c r="N358" s="1044" t="s">
        <v>474</v>
      </c>
      <c r="O358" s="2597"/>
      <c r="P358" s="123" t="s">
        <v>438</v>
      </c>
      <c r="Q358" s="114" t="s">
        <v>0</v>
      </c>
      <c r="R358" s="114" t="s">
        <v>0</v>
      </c>
      <c r="S358" s="114" t="s">
        <v>0</v>
      </c>
      <c r="T358" s="114" t="s">
        <v>0</v>
      </c>
      <c r="U358" s="114" t="s">
        <v>0</v>
      </c>
      <c r="V358" s="114" t="s">
        <v>0</v>
      </c>
      <c r="W358" s="114" t="s">
        <v>0</v>
      </c>
      <c r="X358" s="114" t="s">
        <v>0</v>
      </c>
      <c r="Y358" s="114" t="s">
        <v>0</v>
      </c>
      <c r="Z358" s="2597"/>
      <c r="AA358" s="630"/>
      <c r="AB358" s="629"/>
      <c r="AC358" s="630"/>
      <c r="AD358" s="630"/>
      <c r="AE358" s="630"/>
      <c r="AF358" s="630"/>
      <c r="AG358" s="630"/>
      <c r="AH358" s="630"/>
      <c r="AI358" s="630"/>
      <c r="AJ358" s="630"/>
      <c r="AK358" s="630"/>
      <c r="AL358" s="630"/>
      <c r="AM358" s="630"/>
      <c r="AN358" s="630"/>
      <c r="AO358" s="630"/>
      <c r="AP358" s="630"/>
      <c r="AQ358" s="630"/>
      <c r="AR358" s="630"/>
      <c r="AS358" s="630"/>
      <c r="AT358" s="630"/>
      <c r="AU358" s="630"/>
      <c r="AV358" s="630"/>
      <c r="AW358" s="630"/>
      <c r="AX358" s="630"/>
      <c r="AY358" s="630"/>
      <c r="AZ358" s="630"/>
      <c r="BA358" s="620"/>
    </row>
    <row r="359" spans="1:53" ht="31.5" hidden="1" customHeight="1" x14ac:dyDescent="0.25">
      <c r="A359" s="2597"/>
      <c r="B359" s="677" t="s">
        <v>431</v>
      </c>
      <c r="C359" s="2598"/>
      <c r="D359" s="2597"/>
      <c r="E359" s="2598"/>
      <c r="F359" s="2598"/>
      <c r="G359" s="2598"/>
      <c r="H359" s="2598"/>
      <c r="I359" s="2647"/>
      <c r="J359" s="123" t="s">
        <v>441</v>
      </c>
      <c r="K359" s="486" t="s">
        <v>440</v>
      </c>
      <c r="L359" s="486">
        <v>2232</v>
      </c>
      <c r="M359" s="630">
        <v>6</v>
      </c>
      <c r="N359" s="1044" t="s">
        <v>473</v>
      </c>
      <c r="O359" s="2598"/>
      <c r="P359" s="123" t="s">
        <v>438</v>
      </c>
      <c r="Q359" s="114" t="s">
        <v>0</v>
      </c>
      <c r="R359" s="114" t="s">
        <v>0</v>
      </c>
      <c r="S359" s="114" t="s">
        <v>0</v>
      </c>
      <c r="T359" s="114" t="s">
        <v>0</v>
      </c>
      <c r="U359" s="114" t="s">
        <v>0</v>
      </c>
      <c r="V359" s="114" t="s">
        <v>0</v>
      </c>
      <c r="W359" s="114" t="s">
        <v>0</v>
      </c>
      <c r="X359" s="114" t="s">
        <v>0</v>
      </c>
      <c r="Y359" s="114" t="s">
        <v>0</v>
      </c>
      <c r="Z359" s="2598"/>
      <c r="AA359" s="630"/>
      <c r="AB359" s="629"/>
      <c r="AC359" s="630"/>
      <c r="AD359" s="630"/>
      <c r="AE359" s="630"/>
      <c r="AF359" s="630"/>
      <c r="AG359" s="630"/>
      <c r="AH359" s="630"/>
      <c r="AI359" s="630"/>
      <c r="AJ359" s="630"/>
      <c r="AK359" s="630"/>
      <c r="AL359" s="630"/>
      <c r="AM359" s="630"/>
      <c r="AN359" s="630"/>
      <c r="AO359" s="630"/>
      <c r="AP359" s="630"/>
      <c r="AQ359" s="630"/>
      <c r="AR359" s="630"/>
      <c r="AS359" s="630"/>
      <c r="AT359" s="630"/>
      <c r="AU359" s="630"/>
      <c r="AV359" s="630"/>
      <c r="AW359" s="630"/>
      <c r="AX359" s="630"/>
      <c r="AY359" s="630"/>
      <c r="AZ359" s="630"/>
      <c r="BA359" s="620"/>
    </row>
    <row r="360" spans="1:53" ht="28.5" hidden="1" customHeight="1" x14ac:dyDescent="0.25">
      <c r="A360" s="2597"/>
      <c r="B360" s="677" t="s">
        <v>431</v>
      </c>
      <c r="C360" s="2685" t="s">
        <v>472</v>
      </c>
      <c r="D360" s="2597"/>
      <c r="E360" s="676" t="s">
        <v>471</v>
      </c>
      <c r="F360" s="675" t="s">
        <v>470</v>
      </c>
      <c r="G360" s="683">
        <v>0</v>
      </c>
      <c r="H360" s="683">
        <v>1</v>
      </c>
      <c r="I360" s="684">
        <v>0.6</v>
      </c>
      <c r="J360" s="1408" t="s">
        <v>441</v>
      </c>
      <c r="K360" s="1409" t="s">
        <v>440</v>
      </c>
      <c r="L360" s="1409">
        <v>2232</v>
      </c>
      <c r="M360" s="678">
        <v>1</v>
      </c>
      <c r="N360" s="1407" t="s">
        <v>469</v>
      </c>
      <c r="O360" s="679"/>
      <c r="P360" s="1408" t="s">
        <v>438</v>
      </c>
      <c r="Q360" s="679" t="s">
        <v>0</v>
      </c>
      <c r="R360" s="679" t="s">
        <v>0</v>
      </c>
      <c r="S360" s="679" t="s">
        <v>0</v>
      </c>
      <c r="T360" s="679" t="s">
        <v>0</v>
      </c>
      <c r="U360" s="679" t="s">
        <v>0</v>
      </c>
      <c r="V360" s="679" t="s">
        <v>0</v>
      </c>
      <c r="W360" s="679" t="s">
        <v>0</v>
      </c>
      <c r="X360" s="679" t="s">
        <v>0</v>
      </c>
      <c r="Y360" s="679" t="s">
        <v>0</v>
      </c>
      <c r="Z360" s="678"/>
      <c r="AA360" s="630"/>
      <c r="AB360" s="629"/>
      <c r="AC360" s="630"/>
      <c r="AD360" s="630"/>
      <c r="AE360" s="630"/>
      <c r="AF360" s="630"/>
      <c r="AG360" s="630"/>
      <c r="AH360" s="630"/>
      <c r="AI360" s="630"/>
      <c r="AJ360" s="630"/>
      <c r="AK360" s="630"/>
      <c r="AL360" s="630"/>
      <c r="AM360" s="630"/>
      <c r="AN360" s="630"/>
      <c r="AO360" s="630"/>
      <c r="AP360" s="630"/>
      <c r="AQ360" s="630"/>
      <c r="AR360" s="630"/>
      <c r="AS360" s="630"/>
      <c r="AT360" s="630"/>
      <c r="AU360" s="630"/>
      <c r="AV360" s="630"/>
      <c r="AW360" s="630"/>
      <c r="AX360" s="630"/>
      <c r="AY360" s="630"/>
      <c r="AZ360" s="630"/>
      <c r="BA360" s="620"/>
    </row>
    <row r="361" spans="1:53" ht="45" hidden="1" customHeight="1" x14ac:dyDescent="0.25">
      <c r="A361" s="2597"/>
      <c r="B361" s="677" t="s">
        <v>431</v>
      </c>
      <c r="C361" s="2611"/>
      <c r="D361" s="2597"/>
      <c r="E361" s="2686" t="s">
        <v>468</v>
      </c>
      <c r="F361" s="2686" t="s">
        <v>129</v>
      </c>
      <c r="G361" s="2686">
        <v>0</v>
      </c>
      <c r="H361" s="2704">
        <v>0.25</v>
      </c>
      <c r="I361" s="2699">
        <v>0.05</v>
      </c>
      <c r="J361" s="123" t="s">
        <v>465</v>
      </c>
      <c r="K361" s="486" t="s">
        <v>464</v>
      </c>
      <c r="L361" s="486">
        <v>2231</v>
      </c>
      <c r="M361" s="630">
        <v>1</v>
      </c>
      <c r="N361" s="1044" t="s">
        <v>467</v>
      </c>
      <c r="O361" s="114"/>
      <c r="P361" s="123" t="s">
        <v>438</v>
      </c>
      <c r="Q361" s="114" t="s">
        <v>0</v>
      </c>
      <c r="R361" s="114" t="s">
        <v>0</v>
      </c>
      <c r="S361" s="114" t="s">
        <v>0</v>
      </c>
      <c r="T361" s="114" t="s">
        <v>0</v>
      </c>
      <c r="U361" s="114" t="s">
        <v>0</v>
      </c>
      <c r="V361" s="114" t="s">
        <v>0</v>
      </c>
      <c r="W361" s="114" t="s">
        <v>0</v>
      </c>
      <c r="X361" s="114" t="s">
        <v>0</v>
      </c>
      <c r="Y361" s="114" t="s">
        <v>0</v>
      </c>
      <c r="Z361" s="630"/>
      <c r="AA361" s="630"/>
      <c r="AB361" s="629"/>
      <c r="AC361" s="630"/>
      <c r="AD361" s="630"/>
      <c r="AE361" s="630"/>
      <c r="AF361" s="630"/>
      <c r="AG361" s="630"/>
      <c r="AH361" s="630"/>
      <c r="AI361" s="630"/>
      <c r="AJ361" s="630"/>
      <c r="AK361" s="630"/>
      <c r="AL361" s="630"/>
      <c r="AM361" s="630"/>
      <c r="AN361" s="630"/>
      <c r="AO361" s="630"/>
      <c r="AP361" s="630"/>
      <c r="AQ361" s="630"/>
      <c r="AR361" s="630"/>
      <c r="AS361" s="630"/>
      <c r="AT361" s="630"/>
      <c r="AU361" s="630"/>
      <c r="AV361" s="630"/>
      <c r="AW361" s="630"/>
      <c r="AX361" s="630"/>
      <c r="AY361" s="630"/>
      <c r="AZ361" s="630"/>
      <c r="BA361" s="620"/>
    </row>
    <row r="362" spans="1:53" ht="46.5" hidden="1" customHeight="1" x14ac:dyDescent="0.25">
      <c r="A362" s="2597"/>
      <c r="B362" s="677" t="s">
        <v>431</v>
      </c>
      <c r="C362" s="2611"/>
      <c r="D362" s="2597"/>
      <c r="E362" s="2597"/>
      <c r="F362" s="2597"/>
      <c r="G362" s="2597"/>
      <c r="H362" s="2597"/>
      <c r="I362" s="2611"/>
      <c r="J362" s="123" t="s">
        <v>465</v>
      </c>
      <c r="K362" s="486" t="s">
        <v>464</v>
      </c>
      <c r="L362" s="486">
        <v>2231</v>
      </c>
      <c r="M362" s="630">
        <v>2</v>
      </c>
      <c r="N362" s="1044" t="s">
        <v>466</v>
      </c>
      <c r="O362" s="114"/>
      <c r="P362" s="123" t="s">
        <v>438</v>
      </c>
      <c r="Q362" s="114" t="s">
        <v>0</v>
      </c>
      <c r="R362" s="114" t="s">
        <v>0</v>
      </c>
      <c r="S362" s="114" t="s">
        <v>0</v>
      </c>
      <c r="T362" s="114" t="s">
        <v>0</v>
      </c>
      <c r="U362" s="114" t="s">
        <v>0</v>
      </c>
      <c r="V362" s="114" t="s">
        <v>0</v>
      </c>
      <c r="W362" s="114" t="s">
        <v>0</v>
      </c>
      <c r="X362" s="114" t="s">
        <v>0</v>
      </c>
      <c r="Y362" s="114" t="s">
        <v>0</v>
      </c>
      <c r="Z362" s="630"/>
      <c r="AA362" s="630"/>
      <c r="AB362" s="629"/>
      <c r="AC362" s="630"/>
      <c r="AD362" s="630"/>
      <c r="AE362" s="630"/>
      <c r="AF362" s="630"/>
      <c r="AG362" s="630"/>
      <c r="AH362" s="630"/>
      <c r="AI362" s="630"/>
      <c r="AJ362" s="630"/>
      <c r="AK362" s="630"/>
      <c r="AL362" s="630"/>
      <c r="AM362" s="630"/>
      <c r="AN362" s="630"/>
      <c r="AO362" s="630"/>
      <c r="AP362" s="630"/>
      <c r="AQ362" s="630"/>
      <c r="AR362" s="630"/>
      <c r="AS362" s="630"/>
      <c r="AT362" s="630"/>
      <c r="AU362" s="630"/>
      <c r="AV362" s="630"/>
      <c r="AW362" s="630"/>
      <c r="AX362" s="630"/>
      <c r="AY362" s="630"/>
      <c r="AZ362" s="630"/>
      <c r="BA362" s="620"/>
    </row>
    <row r="363" spans="1:53" ht="45" hidden="1" customHeight="1" x14ac:dyDescent="0.25">
      <c r="A363" s="2597"/>
      <c r="B363" s="677" t="s">
        <v>431</v>
      </c>
      <c r="C363" s="2611"/>
      <c r="D363" s="2597"/>
      <c r="E363" s="2598"/>
      <c r="F363" s="2598"/>
      <c r="G363" s="2598"/>
      <c r="H363" s="2598"/>
      <c r="I363" s="2647"/>
      <c r="J363" s="123" t="s">
        <v>465</v>
      </c>
      <c r="K363" s="486" t="s">
        <v>464</v>
      </c>
      <c r="L363" s="486">
        <v>2231</v>
      </c>
      <c r="M363" s="630">
        <v>3</v>
      </c>
      <c r="N363" s="1044" t="s">
        <v>463</v>
      </c>
      <c r="O363" s="114"/>
      <c r="P363" s="123" t="s">
        <v>438</v>
      </c>
      <c r="Q363" s="114" t="s">
        <v>0</v>
      </c>
      <c r="R363" s="114" t="s">
        <v>0</v>
      </c>
      <c r="S363" s="114" t="s">
        <v>0</v>
      </c>
      <c r="T363" s="114" t="s">
        <v>0</v>
      </c>
      <c r="U363" s="114" t="s">
        <v>0</v>
      </c>
      <c r="V363" s="114" t="s">
        <v>0</v>
      </c>
      <c r="W363" s="114" t="s">
        <v>0</v>
      </c>
      <c r="X363" s="114" t="s">
        <v>0</v>
      </c>
      <c r="Y363" s="114" t="s">
        <v>0</v>
      </c>
      <c r="Z363" s="630"/>
      <c r="AA363" s="630"/>
      <c r="AB363" s="629"/>
      <c r="AC363" s="630"/>
      <c r="AD363" s="630"/>
      <c r="AE363" s="630"/>
      <c r="AF363" s="630"/>
      <c r="AG363" s="630"/>
      <c r="AH363" s="630"/>
      <c r="AI363" s="630"/>
      <c r="AJ363" s="630"/>
      <c r="AK363" s="630"/>
      <c r="AL363" s="630"/>
      <c r="AM363" s="630"/>
      <c r="AN363" s="630"/>
      <c r="AO363" s="630"/>
      <c r="AP363" s="630"/>
      <c r="AQ363" s="630"/>
      <c r="AR363" s="630"/>
      <c r="AS363" s="630"/>
      <c r="AT363" s="630"/>
      <c r="AU363" s="630"/>
      <c r="AV363" s="630"/>
      <c r="AW363" s="630"/>
      <c r="AX363" s="630"/>
      <c r="AY363" s="630"/>
      <c r="AZ363" s="630"/>
      <c r="BA363" s="620"/>
    </row>
    <row r="364" spans="1:53" ht="36.75" hidden="1" customHeight="1" x14ac:dyDescent="0.25">
      <c r="A364" s="2597"/>
      <c r="B364" s="677" t="s">
        <v>431</v>
      </c>
      <c r="C364" s="2647"/>
      <c r="D364" s="2597"/>
      <c r="E364" s="676" t="s">
        <v>462</v>
      </c>
      <c r="F364" s="675" t="s">
        <v>119</v>
      </c>
      <c r="G364" s="675">
        <v>5</v>
      </c>
      <c r="H364" s="675">
        <v>8</v>
      </c>
      <c r="I364" s="682"/>
      <c r="J364" s="1407"/>
      <c r="K364" s="678"/>
      <c r="L364" s="678"/>
      <c r="M364" s="678">
        <v>1</v>
      </c>
      <c r="N364" s="678"/>
      <c r="O364" s="679"/>
      <c r="P364" s="678"/>
      <c r="Q364" s="678"/>
      <c r="R364" s="678"/>
      <c r="S364" s="678"/>
      <c r="T364" s="679"/>
      <c r="U364" s="679"/>
      <c r="V364" s="679"/>
      <c r="W364" s="679"/>
      <c r="X364" s="679"/>
      <c r="Y364" s="679"/>
      <c r="Z364" s="678"/>
      <c r="AA364" s="630"/>
      <c r="AB364" s="629"/>
      <c r="AC364" s="630"/>
      <c r="AD364" s="630"/>
      <c r="AE364" s="630"/>
      <c r="AF364" s="630"/>
      <c r="AG364" s="630"/>
      <c r="AH364" s="630"/>
      <c r="AI364" s="630"/>
      <c r="AJ364" s="630"/>
      <c r="AK364" s="630"/>
      <c r="AL364" s="630"/>
      <c r="AM364" s="630"/>
      <c r="AN364" s="630"/>
      <c r="AO364" s="630"/>
      <c r="AP364" s="630"/>
      <c r="AQ364" s="630"/>
      <c r="AR364" s="630"/>
      <c r="AS364" s="630"/>
      <c r="AT364" s="630"/>
      <c r="AU364" s="630"/>
      <c r="AV364" s="630"/>
      <c r="AW364" s="630"/>
      <c r="AX364" s="630"/>
      <c r="AY364" s="630"/>
      <c r="AZ364" s="630"/>
      <c r="BA364" s="620"/>
    </row>
    <row r="365" spans="1:53" ht="44.25" hidden="1" customHeight="1" x14ac:dyDescent="0.25">
      <c r="A365" s="2597"/>
      <c r="B365" s="677" t="s">
        <v>431</v>
      </c>
      <c r="C365" s="2686" t="s">
        <v>461</v>
      </c>
      <c r="D365" s="2597"/>
      <c r="E365" s="2686" t="s">
        <v>460</v>
      </c>
      <c r="F365" s="2686" t="s">
        <v>129</v>
      </c>
      <c r="G365" s="2701">
        <v>0</v>
      </c>
      <c r="H365" s="2701">
        <v>1</v>
      </c>
      <c r="I365" s="2699">
        <v>0.25</v>
      </c>
      <c r="J365" s="123" t="s">
        <v>441</v>
      </c>
      <c r="K365" s="486" t="s">
        <v>440</v>
      </c>
      <c r="L365" s="486">
        <v>2232</v>
      </c>
      <c r="M365" s="630">
        <v>1</v>
      </c>
      <c r="N365" s="1044" t="s">
        <v>459</v>
      </c>
      <c r="O365" s="114"/>
      <c r="P365" s="123" t="s">
        <v>438</v>
      </c>
      <c r="Q365" s="114" t="s">
        <v>0</v>
      </c>
      <c r="R365" s="114" t="s">
        <v>0</v>
      </c>
      <c r="S365" s="114" t="s">
        <v>0</v>
      </c>
      <c r="T365" s="114" t="s">
        <v>0</v>
      </c>
      <c r="U365" s="114" t="s">
        <v>0</v>
      </c>
      <c r="V365" s="114" t="s">
        <v>0</v>
      </c>
      <c r="W365" s="114" t="s">
        <v>0</v>
      </c>
      <c r="X365" s="114" t="s">
        <v>0</v>
      </c>
      <c r="Y365" s="114" t="s">
        <v>0</v>
      </c>
      <c r="Z365" s="630"/>
      <c r="AA365" s="630"/>
      <c r="AB365" s="629"/>
      <c r="AC365" s="630"/>
      <c r="AD365" s="630"/>
      <c r="AE365" s="630"/>
      <c r="AF365" s="630"/>
      <c r="AG365" s="630"/>
      <c r="AH365" s="630"/>
      <c r="AI365" s="630"/>
      <c r="AJ365" s="630"/>
      <c r="AK365" s="630"/>
      <c r="AL365" s="630"/>
      <c r="AM365" s="630"/>
      <c r="AN365" s="630"/>
      <c r="AO365" s="630"/>
      <c r="AP365" s="630"/>
      <c r="AQ365" s="630"/>
      <c r="AR365" s="630"/>
      <c r="AS365" s="630"/>
      <c r="AT365" s="630"/>
      <c r="AU365" s="630"/>
      <c r="AV365" s="630"/>
      <c r="AW365" s="630"/>
      <c r="AX365" s="630"/>
      <c r="AY365" s="630"/>
      <c r="AZ365" s="630"/>
      <c r="BA365" s="620"/>
    </row>
    <row r="366" spans="1:53" ht="54" hidden="1" customHeight="1" x14ac:dyDescent="0.25">
      <c r="A366" s="2597"/>
      <c r="B366" s="677" t="s">
        <v>431</v>
      </c>
      <c r="C366" s="2598"/>
      <c r="D366" s="2597"/>
      <c r="E366" s="2598"/>
      <c r="F366" s="2598"/>
      <c r="G366" s="2598"/>
      <c r="H366" s="2598"/>
      <c r="I366" s="2647"/>
      <c r="J366" s="123" t="s">
        <v>441</v>
      </c>
      <c r="K366" s="486" t="s">
        <v>440</v>
      </c>
      <c r="L366" s="486">
        <v>2232</v>
      </c>
      <c r="M366" s="630">
        <v>2</v>
      </c>
      <c r="N366" s="1044" t="s">
        <v>458</v>
      </c>
      <c r="O366" s="114"/>
      <c r="P366" s="123" t="s">
        <v>438</v>
      </c>
      <c r="Q366" s="114" t="s">
        <v>0</v>
      </c>
      <c r="R366" s="114" t="s">
        <v>0</v>
      </c>
      <c r="S366" s="114" t="s">
        <v>0</v>
      </c>
      <c r="T366" s="114" t="s">
        <v>0</v>
      </c>
      <c r="U366" s="114" t="s">
        <v>0</v>
      </c>
      <c r="V366" s="114" t="s">
        <v>0</v>
      </c>
      <c r="W366" s="114" t="s">
        <v>0</v>
      </c>
      <c r="X366" s="114" t="s">
        <v>0</v>
      </c>
      <c r="Y366" s="114" t="s">
        <v>0</v>
      </c>
      <c r="Z366" s="630"/>
      <c r="AA366" s="630"/>
      <c r="AB366" s="629"/>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20"/>
    </row>
    <row r="367" spans="1:53" ht="47.25" hidden="1" customHeight="1" x14ac:dyDescent="0.25">
      <c r="A367" s="2597"/>
      <c r="B367" s="677" t="s">
        <v>431</v>
      </c>
      <c r="C367" s="695" t="s">
        <v>457</v>
      </c>
      <c r="D367" s="2597"/>
      <c r="E367" s="688" t="s">
        <v>456</v>
      </c>
      <c r="F367" s="675" t="s">
        <v>455</v>
      </c>
      <c r="G367" s="694">
        <v>0</v>
      </c>
      <c r="H367" s="675">
        <v>5</v>
      </c>
      <c r="I367" s="684"/>
      <c r="J367" s="1407"/>
      <c r="K367" s="678"/>
      <c r="L367" s="678"/>
      <c r="M367" s="678">
        <v>1</v>
      </c>
      <c r="N367" s="678"/>
      <c r="O367" s="679"/>
      <c r="P367" s="678"/>
      <c r="Q367" s="678"/>
      <c r="R367" s="678"/>
      <c r="S367" s="678"/>
      <c r="T367" s="679"/>
      <c r="U367" s="679"/>
      <c r="V367" s="679"/>
      <c r="W367" s="679"/>
      <c r="X367" s="679"/>
      <c r="Y367" s="679"/>
      <c r="Z367" s="678"/>
      <c r="AA367" s="630"/>
      <c r="AB367" s="629"/>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20"/>
    </row>
    <row r="368" spans="1:53" ht="65.25" hidden="1" customHeight="1" x14ac:dyDescent="0.25">
      <c r="A368" s="2597"/>
      <c r="B368" s="677" t="s">
        <v>431</v>
      </c>
      <c r="C368" s="689" t="s">
        <v>454</v>
      </c>
      <c r="D368" s="2597"/>
      <c r="E368" s="688" t="s">
        <v>453</v>
      </c>
      <c r="F368" s="675" t="s">
        <v>452</v>
      </c>
      <c r="G368" s="694">
        <v>0</v>
      </c>
      <c r="H368" s="694">
        <v>4</v>
      </c>
      <c r="I368" s="682"/>
      <c r="J368" s="1164"/>
      <c r="K368" s="630"/>
      <c r="L368" s="630"/>
      <c r="M368" s="630">
        <v>1</v>
      </c>
      <c r="N368" s="630"/>
      <c r="O368" s="114"/>
      <c r="P368" s="630"/>
      <c r="Q368" s="630"/>
      <c r="R368" s="630"/>
      <c r="S368" s="630"/>
      <c r="T368" s="114"/>
      <c r="U368" s="114"/>
      <c r="V368" s="114"/>
      <c r="W368" s="114"/>
      <c r="X368" s="114"/>
      <c r="Y368" s="114"/>
      <c r="Z368" s="630"/>
      <c r="AA368" s="630"/>
      <c r="AB368" s="629"/>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20"/>
    </row>
    <row r="369" spans="1:53" ht="33.75" hidden="1" customHeight="1" x14ac:dyDescent="0.25">
      <c r="A369" s="2597"/>
      <c r="B369" s="677" t="s">
        <v>431</v>
      </c>
      <c r="C369" s="693" t="s">
        <v>451</v>
      </c>
      <c r="D369" s="2597"/>
      <c r="E369" s="693" t="s">
        <v>450</v>
      </c>
      <c r="F369" s="692" t="s">
        <v>11</v>
      </c>
      <c r="G369" s="691">
        <v>0</v>
      </c>
      <c r="H369" s="691">
        <v>1</v>
      </c>
      <c r="I369" s="690"/>
      <c r="J369" s="1407"/>
      <c r="K369" s="678"/>
      <c r="L369" s="678"/>
      <c r="M369" s="678">
        <v>1</v>
      </c>
      <c r="N369" s="678"/>
      <c r="O369" s="679"/>
      <c r="P369" s="678"/>
      <c r="Q369" s="678"/>
      <c r="R369" s="678"/>
      <c r="S369" s="678"/>
      <c r="T369" s="679"/>
      <c r="U369" s="679"/>
      <c r="V369" s="679"/>
      <c r="W369" s="679"/>
      <c r="X369" s="679"/>
      <c r="Y369" s="679"/>
      <c r="Z369" s="678"/>
      <c r="AA369" s="630"/>
      <c r="AB369" s="629"/>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20"/>
    </row>
    <row r="370" spans="1:53" ht="75.75" hidden="1" customHeight="1" x14ac:dyDescent="0.25">
      <c r="A370" s="2597"/>
      <c r="B370" s="677" t="s">
        <v>431</v>
      </c>
      <c r="C370" s="689" t="s">
        <v>449</v>
      </c>
      <c r="D370" s="2675" t="s">
        <v>448</v>
      </c>
      <c r="E370" s="676" t="s">
        <v>447</v>
      </c>
      <c r="F370" s="675" t="s">
        <v>129</v>
      </c>
      <c r="G370" s="683">
        <v>0.2</v>
      </c>
      <c r="H370" s="683">
        <v>1</v>
      </c>
      <c r="I370" s="684">
        <f>0.1*0.8</f>
        <v>8.0000000000000016E-2</v>
      </c>
      <c r="J370" s="123" t="s">
        <v>441</v>
      </c>
      <c r="K370" s="123" t="s">
        <v>440</v>
      </c>
      <c r="L370" s="123">
        <v>2232</v>
      </c>
      <c r="M370" s="123">
        <v>1</v>
      </c>
      <c r="N370" s="123" t="s">
        <v>439</v>
      </c>
      <c r="O370" s="114"/>
      <c r="P370" s="123" t="s">
        <v>438</v>
      </c>
      <c r="Q370" s="114" t="s">
        <v>0</v>
      </c>
      <c r="R370" s="114" t="s">
        <v>0</v>
      </c>
      <c r="S370" s="114" t="s">
        <v>0</v>
      </c>
      <c r="T370" s="114" t="s">
        <v>0</v>
      </c>
      <c r="U370" s="114" t="s">
        <v>0</v>
      </c>
      <c r="V370" s="114" t="s">
        <v>0</v>
      </c>
      <c r="W370" s="114" t="s">
        <v>0</v>
      </c>
      <c r="X370" s="114" t="s">
        <v>0</v>
      </c>
      <c r="Y370" s="114" t="s">
        <v>0</v>
      </c>
      <c r="Z370" s="630"/>
      <c r="AA370" s="630"/>
      <c r="AB370" s="629"/>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20"/>
    </row>
    <row r="371" spans="1:53" ht="53.25" hidden="1" customHeight="1" x14ac:dyDescent="0.25">
      <c r="A371" s="2597"/>
      <c r="B371" s="677" t="s">
        <v>431</v>
      </c>
      <c r="C371" s="689" t="s">
        <v>446</v>
      </c>
      <c r="D371" s="2597"/>
      <c r="E371" s="688" t="s">
        <v>445</v>
      </c>
      <c r="F371" s="675" t="s">
        <v>236</v>
      </c>
      <c r="G371" s="687">
        <v>0</v>
      </c>
      <c r="H371" s="687">
        <v>1</v>
      </c>
      <c r="I371" s="684">
        <v>0.1</v>
      </c>
      <c r="J371" s="1408" t="s">
        <v>441</v>
      </c>
      <c r="K371" s="1408" t="s">
        <v>440</v>
      </c>
      <c r="L371" s="1408">
        <v>2232</v>
      </c>
      <c r="M371" s="1408">
        <v>1</v>
      </c>
      <c r="N371" s="1408" t="s">
        <v>439</v>
      </c>
      <c r="O371" s="679"/>
      <c r="P371" s="1408" t="s">
        <v>438</v>
      </c>
      <c r="Q371" s="679" t="s">
        <v>0</v>
      </c>
      <c r="R371" s="679" t="s">
        <v>0</v>
      </c>
      <c r="S371" s="679" t="s">
        <v>0</v>
      </c>
      <c r="T371" s="679" t="s">
        <v>0</v>
      </c>
      <c r="U371" s="679" t="s">
        <v>0</v>
      </c>
      <c r="V371" s="679" t="s">
        <v>0</v>
      </c>
      <c r="W371" s="679" t="s">
        <v>0</v>
      </c>
      <c r="X371" s="679" t="s">
        <v>0</v>
      </c>
      <c r="Y371" s="679" t="s">
        <v>0</v>
      </c>
      <c r="Z371" s="678"/>
      <c r="AA371" s="630"/>
      <c r="AB371" s="629"/>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20"/>
    </row>
    <row r="372" spans="1:53" ht="33.75" hidden="1" customHeight="1" x14ac:dyDescent="0.25">
      <c r="A372" s="2597"/>
      <c r="B372" s="677" t="s">
        <v>431</v>
      </c>
      <c r="C372" s="2685" t="s">
        <v>444</v>
      </c>
      <c r="D372" s="2597"/>
      <c r="E372" s="676" t="s">
        <v>443</v>
      </c>
      <c r="F372" s="675" t="s">
        <v>442</v>
      </c>
      <c r="G372" s="675">
        <v>0</v>
      </c>
      <c r="H372" s="675">
        <v>1</v>
      </c>
      <c r="I372" s="682">
        <v>0.2</v>
      </c>
      <c r="J372" s="123" t="s">
        <v>441</v>
      </c>
      <c r="K372" s="123" t="s">
        <v>440</v>
      </c>
      <c r="L372" s="123">
        <v>2232</v>
      </c>
      <c r="M372" s="123">
        <v>1</v>
      </c>
      <c r="N372" s="123" t="s">
        <v>439</v>
      </c>
      <c r="O372" s="114"/>
      <c r="P372" s="123" t="s">
        <v>438</v>
      </c>
      <c r="Q372" s="630"/>
      <c r="R372" s="630"/>
      <c r="S372" s="630"/>
      <c r="T372" s="114"/>
      <c r="U372" s="114"/>
      <c r="V372" s="114"/>
      <c r="W372" s="114" t="s">
        <v>0</v>
      </c>
      <c r="X372" s="114" t="s">
        <v>0</v>
      </c>
      <c r="Y372" s="114" t="s">
        <v>0</v>
      </c>
      <c r="Z372" s="630"/>
      <c r="AA372" s="630"/>
      <c r="AB372" s="629"/>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20"/>
    </row>
    <row r="373" spans="1:53" ht="30.75" hidden="1" customHeight="1" x14ac:dyDescent="0.25">
      <c r="A373" s="2597"/>
      <c r="B373" s="677" t="s">
        <v>431</v>
      </c>
      <c r="C373" s="2647"/>
      <c r="D373" s="2598"/>
      <c r="E373" s="676" t="s">
        <v>437</v>
      </c>
      <c r="F373" s="675" t="s">
        <v>129</v>
      </c>
      <c r="G373" s="683">
        <v>0</v>
      </c>
      <c r="H373" s="683">
        <v>1</v>
      </c>
      <c r="I373" s="684"/>
      <c r="J373" s="1407"/>
      <c r="K373" s="678"/>
      <c r="L373" s="678"/>
      <c r="M373" s="678">
        <v>1</v>
      </c>
      <c r="N373" s="678"/>
      <c r="O373" s="679"/>
      <c r="P373" s="678"/>
      <c r="Q373" s="678"/>
      <c r="R373" s="678"/>
      <c r="S373" s="678"/>
      <c r="T373" s="679"/>
      <c r="U373" s="679"/>
      <c r="V373" s="679"/>
      <c r="W373" s="679"/>
      <c r="X373" s="679"/>
      <c r="Y373" s="679"/>
      <c r="Z373" s="678"/>
      <c r="AA373" s="630"/>
      <c r="AB373" s="629"/>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20"/>
    </row>
    <row r="374" spans="1:53" ht="26.25" hidden="1" customHeight="1" x14ac:dyDescent="0.25">
      <c r="A374" s="2597"/>
      <c r="B374" s="677" t="s">
        <v>431</v>
      </c>
      <c r="C374" s="2687" t="s">
        <v>436</v>
      </c>
      <c r="D374" s="2675" t="s">
        <v>435</v>
      </c>
      <c r="E374" s="676" t="s">
        <v>434</v>
      </c>
      <c r="F374" s="675" t="s">
        <v>129</v>
      </c>
      <c r="G374" s="683">
        <v>0</v>
      </c>
      <c r="H374" s="683">
        <v>0.3</v>
      </c>
      <c r="I374" s="682"/>
      <c r="J374" s="1164"/>
      <c r="K374" s="630"/>
      <c r="L374" s="630"/>
      <c r="M374" s="630">
        <v>1</v>
      </c>
      <c r="N374" s="630"/>
      <c r="O374" s="114"/>
      <c r="P374" s="630"/>
      <c r="Q374" s="630"/>
      <c r="R374" s="630"/>
      <c r="S374" s="630"/>
      <c r="T374" s="114"/>
      <c r="U374" s="114"/>
      <c r="V374" s="114"/>
      <c r="W374" s="114"/>
      <c r="X374" s="114"/>
      <c r="Y374" s="114"/>
      <c r="Z374" s="630"/>
      <c r="AA374" s="630"/>
      <c r="AB374" s="629"/>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20"/>
    </row>
    <row r="375" spans="1:53" ht="30.75" hidden="1" customHeight="1" x14ac:dyDescent="0.25">
      <c r="A375" s="2597"/>
      <c r="B375" s="677" t="s">
        <v>431</v>
      </c>
      <c r="C375" s="2611"/>
      <c r="D375" s="2597"/>
      <c r="E375" s="676" t="s">
        <v>433</v>
      </c>
      <c r="F375" s="675" t="s">
        <v>432</v>
      </c>
      <c r="G375" s="675">
        <v>0</v>
      </c>
      <c r="H375" s="675">
        <v>1</v>
      </c>
      <c r="I375" s="682"/>
      <c r="J375" s="1407"/>
      <c r="K375" s="678"/>
      <c r="L375" s="678"/>
      <c r="M375" s="678">
        <v>1</v>
      </c>
      <c r="N375" s="678"/>
      <c r="O375" s="679"/>
      <c r="P375" s="678"/>
      <c r="Q375" s="678"/>
      <c r="R375" s="678"/>
      <c r="S375" s="678"/>
      <c r="T375" s="679"/>
      <c r="U375" s="679"/>
      <c r="V375" s="679"/>
      <c r="W375" s="679"/>
      <c r="X375" s="679"/>
      <c r="Y375" s="679"/>
      <c r="Z375" s="678"/>
      <c r="AA375" s="630"/>
      <c r="AB375" s="629"/>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20"/>
    </row>
    <row r="376" spans="1:53" ht="15.75" hidden="1" customHeight="1" x14ac:dyDescent="0.25">
      <c r="A376" s="2598"/>
      <c r="B376" s="677" t="s">
        <v>431</v>
      </c>
      <c r="C376" s="2611"/>
      <c r="D376" s="2597"/>
      <c r="E376" s="676" t="s">
        <v>430</v>
      </c>
      <c r="F376" s="675" t="s">
        <v>429</v>
      </c>
      <c r="G376" s="675">
        <v>0</v>
      </c>
      <c r="H376" s="675">
        <v>4</v>
      </c>
      <c r="I376" s="674"/>
      <c r="J376" s="1164"/>
      <c r="K376" s="630"/>
      <c r="L376" s="630"/>
      <c r="M376" s="630">
        <v>1</v>
      </c>
      <c r="N376" s="630"/>
      <c r="O376" s="114"/>
      <c r="P376" s="630"/>
      <c r="Q376" s="630"/>
      <c r="R376" s="630"/>
      <c r="S376" s="630"/>
      <c r="T376" s="114"/>
      <c r="U376" s="114"/>
      <c r="V376" s="114"/>
      <c r="W376" s="114"/>
      <c r="X376" s="114"/>
      <c r="Y376" s="114"/>
      <c r="Z376" s="630"/>
      <c r="AA376" s="630"/>
      <c r="AB376" s="629"/>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20"/>
    </row>
    <row r="377" spans="1:53" ht="15.75" hidden="1" customHeight="1" x14ac:dyDescent="0.25">
      <c r="A377" s="2692" t="s">
        <v>428</v>
      </c>
      <c r="B377" s="471" t="s">
        <v>398</v>
      </c>
      <c r="C377" s="483" t="s">
        <v>427</v>
      </c>
      <c r="D377" s="2676" t="s">
        <v>426</v>
      </c>
      <c r="E377" s="483" t="s">
        <v>425</v>
      </c>
      <c r="F377" s="660" t="s">
        <v>372</v>
      </c>
      <c r="G377" s="672">
        <v>0</v>
      </c>
      <c r="H377" s="672">
        <v>1</v>
      </c>
      <c r="I377" s="671">
        <v>0.15</v>
      </c>
      <c r="J377" s="1320"/>
      <c r="K377" s="630"/>
      <c r="L377" s="630"/>
      <c r="M377" s="630"/>
      <c r="N377" s="630"/>
      <c r="O377" s="630"/>
      <c r="P377" s="630"/>
      <c r="Q377" s="630"/>
      <c r="R377" s="630"/>
      <c r="S377" s="630"/>
      <c r="T377" s="630"/>
      <c r="U377" s="630"/>
      <c r="V377" s="630"/>
      <c r="W377" s="630"/>
      <c r="X377" s="630"/>
      <c r="Y377" s="630"/>
      <c r="Z377" s="630"/>
      <c r="AA377" s="630"/>
      <c r="AB377" s="629"/>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20"/>
    </row>
    <row r="378" spans="1:53" ht="15.75" hidden="1" customHeight="1" x14ac:dyDescent="0.25">
      <c r="A378" s="2597"/>
      <c r="B378" s="471" t="s">
        <v>398</v>
      </c>
      <c r="C378" s="483" t="s">
        <v>1110</v>
      </c>
      <c r="D378" s="2597"/>
      <c r="E378" s="483" t="s">
        <v>423</v>
      </c>
      <c r="F378" s="660" t="s">
        <v>372</v>
      </c>
      <c r="G378" s="672">
        <v>0.57999999999999996</v>
      </c>
      <c r="H378" s="672">
        <v>0.9</v>
      </c>
      <c r="I378" s="671">
        <v>0.13</v>
      </c>
      <c r="J378" s="1320"/>
      <c r="K378" s="630"/>
      <c r="L378" s="630"/>
      <c r="M378" s="630"/>
      <c r="N378" s="630"/>
      <c r="O378" s="630"/>
      <c r="P378" s="630"/>
      <c r="Q378" s="630"/>
      <c r="R378" s="630"/>
      <c r="S378" s="630"/>
      <c r="T378" s="630"/>
      <c r="U378" s="630"/>
      <c r="V378" s="630"/>
      <c r="W378" s="630"/>
      <c r="X378" s="630"/>
      <c r="Y378" s="630"/>
      <c r="Z378" s="630"/>
      <c r="AA378" s="630"/>
      <c r="AB378" s="629"/>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20"/>
    </row>
    <row r="379" spans="1:53" ht="15.75" hidden="1" customHeight="1" x14ac:dyDescent="0.25">
      <c r="A379" s="2597"/>
      <c r="B379" s="471" t="s">
        <v>398</v>
      </c>
      <c r="C379" s="656" t="s">
        <v>422</v>
      </c>
      <c r="D379" s="2597"/>
      <c r="E379" s="483" t="s">
        <v>421</v>
      </c>
      <c r="F379" s="660" t="s">
        <v>372</v>
      </c>
      <c r="G379" s="672">
        <v>0.4</v>
      </c>
      <c r="H379" s="672">
        <v>1</v>
      </c>
      <c r="I379" s="671">
        <v>0.1</v>
      </c>
      <c r="J379" s="1320"/>
      <c r="K379" s="630"/>
      <c r="L379" s="630"/>
      <c r="M379" s="630"/>
      <c r="N379" s="630"/>
      <c r="O379" s="630"/>
      <c r="P379" s="630"/>
      <c r="Q379" s="630"/>
      <c r="R379" s="630"/>
      <c r="S379" s="630"/>
      <c r="T379" s="630"/>
      <c r="U379" s="630"/>
      <c r="V379" s="630"/>
      <c r="W379" s="630"/>
      <c r="X379" s="630"/>
      <c r="Y379" s="630"/>
      <c r="Z379" s="630"/>
      <c r="AA379" s="630"/>
      <c r="AB379" s="629"/>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20"/>
    </row>
    <row r="380" spans="1:53" ht="15.75" hidden="1" customHeight="1" x14ac:dyDescent="0.25">
      <c r="A380" s="2597"/>
      <c r="B380" s="471" t="s">
        <v>398</v>
      </c>
      <c r="C380" s="656" t="s">
        <v>420</v>
      </c>
      <c r="D380" s="2597"/>
      <c r="E380" s="483" t="s">
        <v>419</v>
      </c>
      <c r="F380" s="660" t="s">
        <v>372</v>
      </c>
      <c r="G380" s="672">
        <v>0.4</v>
      </c>
      <c r="H380" s="672">
        <v>1</v>
      </c>
      <c r="I380" s="671">
        <v>0.05</v>
      </c>
      <c r="J380" s="1320"/>
      <c r="K380" s="630"/>
      <c r="L380" s="630"/>
      <c r="M380" s="630"/>
      <c r="N380" s="630"/>
      <c r="O380" s="630"/>
      <c r="P380" s="630"/>
      <c r="Q380" s="630"/>
      <c r="R380" s="630"/>
      <c r="S380" s="630"/>
      <c r="T380" s="630"/>
      <c r="U380" s="630"/>
      <c r="V380" s="630"/>
      <c r="W380" s="630"/>
      <c r="X380" s="630"/>
      <c r="Y380" s="630"/>
      <c r="Z380" s="630"/>
      <c r="AA380" s="630"/>
      <c r="AB380" s="629"/>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20"/>
    </row>
    <row r="381" spans="1:53" ht="15.75" hidden="1" customHeight="1" x14ac:dyDescent="0.25">
      <c r="A381" s="2597"/>
      <c r="B381" s="471" t="s">
        <v>398</v>
      </c>
      <c r="C381" s="656" t="s">
        <v>418</v>
      </c>
      <c r="D381" s="2597"/>
      <c r="E381" s="483" t="s">
        <v>417</v>
      </c>
      <c r="F381" s="660" t="s">
        <v>372</v>
      </c>
      <c r="G381" s="672">
        <v>0.5</v>
      </c>
      <c r="H381" s="672">
        <v>0.9</v>
      </c>
      <c r="I381" s="671">
        <v>0.05</v>
      </c>
      <c r="J381" s="1320"/>
      <c r="K381" s="630"/>
      <c r="L381" s="630"/>
      <c r="M381" s="630"/>
      <c r="N381" s="630"/>
      <c r="O381" s="630"/>
      <c r="P381" s="630"/>
      <c r="Q381" s="630"/>
      <c r="R381" s="630"/>
      <c r="S381" s="630"/>
      <c r="T381" s="630"/>
      <c r="U381" s="630"/>
      <c r="V381" s="630"/>
      <c r="W381" s="630"/>
      <c r="X381" s="630"/>
      <c r="Y381" s="630"/>
      <c r="Z381" s="630"/>
      <c r="AA381" s="630"/>
      <c r="AB381" s="629"/>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20"/>
    </row>
    <row r="382" spans="1:53" ht="15.75" hidden="1" customHeight="1" x14ac:dyDescent="0.25">
      <c r="A382" s="2597"/>
      <c r="B382" s="471" t="s">
        <v>398</v>
      </c>
      <c r="C382" s="656" t="s">
        <v>416</v>
      </c>
      <c r="D382" s="2597"/>
      <c r="E382" s="483" t="s">
        <v>415</v>
      </c>
      <c r="F382" s="660" t="s">
        <v>372</v>
      </c>
      <c r="G382" s="672">
        <v>0</v>
      </c>
      <c r="H382" s="672">
        <v>1</v>
      </c>
      <c r="I382" s="671">
        <v>0.2</v>
      </c>
      <c r="J382" s="1320"/>
      <c r="K382" s="630"/>
      <c r="L382" s="630"/>
      <c r="M382" s="630"/>
      <c r="N382" s="630"/>
      <c r="O382" s="630"/>
      <c r="P382" s="630"/>
      <c r="Q382" s="630"/>
      <c r="R382" s="630"/>
      <c r="S382" s="630"/>
      <c r="T382" s="630"/>
      <c r="U382" s="630"/>
      <c r="V382" s="630"/>
      <c r="W382" s="630"/>
      <c r="X382" s="630"/>
      <c r="Y382" s="630"/>
      <c r="Z382" s="630"/>
      <c r="AA382" s="630"/>
      <c r="AB382" s="629"/>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20"/>
    </row>
    <row r="383" spans="1:53" ht="15.75" hidden="1" customHeight="1" x14ac:dyDescent="0.25">
      <c r="A383" s="2597"/>
      <c r="B383" s="471" t="s">
        <v>410</v>
      </c>
      <c r="C383" s="2688" t="s">
        <v>414</v>
      </c>
      <c r="D383" s="2597"/>
      <c r="E383" s="656" t="s">
        <v>413</v>
      </c>
      <c r="F383" s="673" t="s">
        <v>411</v>
      </c>
      <c r="G383" s="672">
        <v>0</v>
      </c>
      <c r="H383" s="672">
        <v>1</v>
      </c>
      <c r="I383" s="671">
        <v>0.9</v>
      </c>
      <c r="J383" s="1320"/>
      <c r="K383" s="630"/>
      <c r="L383" s="630"/>
      <c r="M383" s="630"/>
      <c r="N383" s="630"/>
      <c r="O383" s="630"/>
      <c r="P383" s="630"/>
      <c r="Q383" s="630"/>
      <c r="R383" s="630"/>
      <c r="S383" s="630"/>
      <c r="T383" s="630"/>
      <c r="U383" s="630"/>
      <c r="V383" s="630"/>
      <c r="W383" s="630"/>
      <c r="X383" s="630"/>
      <c r="Y383" s="630"/>
      <c r="Z383" s="630"/>
      <c r="AA383" s="630"/>
      <c r="AB383" s="629"/>
      <c r="AC383" s="630"/>
      <c r="AD383" s="630"/>
      <c r="AE383" s="630"/>
      <c r="AF383" s="630"/>
      <c r="AG383" s="630"/>
      <c r="AH383" s="630"/>
      <c r="AI383" s="630"/>
      <c r="AJ383" s="630"/>
      <c r="AK383" s="630"/>
      <c r="AL383" s="630"/>
      <c r="AM383" s="630"/>
      <c r="AN383" s="630"/>
      <c r="AO383" s="630"/>
      <c r="AP383" s="630"/>
      <c r="AQ383" s="630"/>
      <c r="AR383" s="630"/>
      <c r="AS383" s="630"/>
      <c r="AT383" s="630"/>
      <c r="AU383" s="630"/>
      <c r="AV383" s="630"/>
      <c r="AW383" s="630"/>
      <c r="AX383" s="630"/>
      <c r="AY383" s="630"/>
      <c r="AZ383" s="630"/>
      <c r="BA383" s="620"/>
    </row>
    <row r="384" spans="1:53" ht="15.75" hidden="1" customHeight="1" x14ac:dyDescent="0.25">
      <c r="A384" s="2597"/>
      <c r="B384" s="471" t="s">
        <v>410</v>
      </c>
      <c r="C384" s="2597"/>
      <c r="D384" s="2597"/>
      <c r="E384" s="656" t="s">
        <v>412</v>
      </c>
      <c r="F384" s="673" t="s">
        <v>411</v>
      </c>
      <c r="G384" s="672">
        <v>0</v>
      </c>
      <c r="H384" s="672">
        <v>1</v>
      </c>
      <c r="I384" s="671">
        <v>1</v>
      </c>
      <c r="J384" s="1320"/>
      <c r="K384" s="630"/>
      <c r="L384" s="630"/>
      <c r="M384" s="630"/>
      <c r="N384" s="630"/>
      <c r="O384" s="630"/>
      <c r="P384" s="630"/>
      <c r="Q384" s="630"/>
      <c r="R384" s="630"/>
      <c r="S384" s="630"/>
      <c r="T384" s="630"/>
      <c r="U384" s="630"/>
      <c r="V384" s="630"/>
      <c r="W384" s="630"/>
      <c r="X384" s="630"/>
      <c r="Y384" s="630"/>
      <c r="Z384" s="630"/>
      <c r="AA384" s="630"/>
      <c r="AB384" s="629"/>
      <c r="AC384" s="630"/>
      <c r="AD384" s="630"/>
      <c r="AE384" s="630"/>
      <c r="AF384" s="630"/>
      <c r="AG384" s="630"/>
      <c r="AH384" s="630"/>
      <c r="AI384" s="630"/>
      <c r="AJ384" s="630"/>
      <c r="AK384" s="630"/>
      <c r="AL384" s="630"/>
      <c r="AM384" s="630"/>
      <c r="AN384" s="630"/>
      <c r="AO384" s="630"/>
      <c r="AP384" s="630"/>
      <c r="AQ384" s="630"/>
      <c r="AR384" s="630"/>
      <c r="AS384" s="630"/>
      <c r="AT384" s="630"/>
      <c r="AU384" s="630"/>
      <c r="AV384" s="630"/>
      <c r="AW384" s="630"/>
      <c r="AX384" s="630"/>
      <c r="AY384" s="630"/>
      <c r="AZ384" s="630"/>
      <c r="BA384" s="620"/>
    </row>
    <row r="385" spans="1:53" ht="15.75" hidden="1" customHeight="1" x14ac:dyDescent="0.25">
      <c r="A385" s="2597"/>
      <c r="B385" s="471" t="s">
        <v>410</v>
      </c>
      <c r="C385" s="2598"/>
      <c r="D385" s="2598"/>
      <c r="E385" s="656" t="s">
        <v>409</v>
      </c>
      <c r="F385" s="673" t="s">
        <v>327</v>
      </c>
      <c r="G385" s="672">
        <v>0</v>
      </c>
      <c r="H385" s="672">
        <v>1</v>
      </c>
      <c r="I385" s="671">
        <v>0.5</v>
      </c>
      <c r="J385" s="1320"/>
      <c r="K385" s="630"/>
      <c r="L385" s="630"/>
      <c r="M385" s="630"/>
      <c r="N385" s="630"/>
      <c r="O385" s="630"/>
      <c r="P385" s="630"/>
      <c r="Q385" s="630"/>
      <c r="R385" s="630"/>
      <c r="S385" s="630"/>
      <c r="T385" s="630"/>
      <c r="U385" s="630"/>
      <c r="V385" s="630"/>
      <c r="W385" s="630"/>
      <c r="X385" s="630"/>
      <c r="Y385" s="630"/>
      <c r="Z385" s="630"/>
      <c r="AA385" s="630"/>
      <c r="AB385" s="629"/>
      <c r="AC385" s="630"/>
      <c r="AD385" s="630"/>
      <c r="AE385" s="630"/>
      <c r="AF385" s="630"/>
      <c r="AG385" s="630"/>
      <c r="AH385" s="630"/>
      <c r="AI385" s="630"/>
      <c r="AJ385" s="630"/>
      <c r="AK385" s="630"/>
      <c r="AL385" s="630"/>
      <c r="AM385" s="630"/>
      <c r="AN385" s="630"/>
      <c r="AO385" s="630"/>
      <c r="AP385" s="630"/>
      <c r="AQ385" s="630"/>
      <c r="AR385" s="630"/>
      <c r="AS385" s="630"/>
      <c r="AT385" s="630"/>
      <c r="AU385" s="630"/>
      <c r="AV385" s="630"/>
      <c r="AW385" s="630"/>
      <c r="AX385" s="630"/>
      <c r="AY385" s="630"/>
      <c r="AZ385" s="630"/>
      <c r="BA385" s="620"/>
    </row>
    <row r="386" spans="1:53" ht="25.5" hidden="1" customHeight="1" x14ac:dyDescent="0.25">
      <c r="A386" s="2597"/>
      <c r="B386" s="471" t="s">
        <v>398</v>
      </c>
      <c r="C386" s="2689" t="s">
        <v>408</v>
      </c>
      <c r="D386" s="2676" t="s">
        <v>407</v>
      </c>
      <c r="E386" s="483" t="s">
        <v>406</v>
      </c>
      <c r="F386" s="660" t="s">
        <v>405</v>
      </c>
      <c r="G386" s="668">
        <v>0</v>
      </c>
      <c r="H386" s="672">
        <v>0.3</v>
      </c>
      <c r="I386" s="667">
        <v>0</v>
      </c>
      <c r="J386" s="1320"/>
      <c r="K386" s="630"/>
      <c r="L386" s="630"/>
      <c r="M386" s="630"/>
      <c r="N386" s="630"/>
      <c r="O386" s="630"/>
      <c r="P386" s="630"/>
      <c r="Q386" s="630"/>
      <c r="R386" s="630"/>
      <c r="S386" s="630"/>
      <c r="T386" s="630"/>
      <c r="U386" s="630"/>
      <c r="V386" s="630"/>
      <c r="W386" s="630"/>
      <c r="X386" s="630"/>
      <c r="Y386" s="630"/>
      <c r="Z386" s="630"/>
      <c r="AA386" s="630"/>
      <c r="AB386" s="629"/>
      <c r="AC386" s="630"/>
      <c r="AD386" s="630"/>
      <c r="AE386" s="630"/>
      <c r="AF386" s="630"/>
      <c r="AG386" s="630"/>
      <c r="AH386" s="630"/>
      <c r="AI386" s="630"/>
      <c r="AJ386" s="630"/>
      <c r="AK386" s="630"/>
      <c r="AL386" s="630"/>
      <c r="AM386" s="630"/>
      <c r="AN386" s="630"/>
      <c r="AO386" s="630"/>
      <c r="AP386" s="630"/>
      <c r="AQ386" s="630"/>
      <c r="AR386" s="630"/>
      <c r="AS386" s="630"/>
      <c r="AT386" s="630"/>
      <c r="AU386" s="630"/>
      <c r="AV386" s="630"/>
      <c r="AW386" s="630"/>
      <c r="AX386" s="630"/>
      <c r="AY386" s="630"/>
      <c r="AZ386" s="630"/>
      <c r="BA386" s="620"/>
    </row>
    <row r="387" spans="1:53" ht="15.75" hidden="1" customHeight="1" x14ac:dyDescent="0.25">
      <c r="A387" s="2597"/>
      <c r="B387" s="471" t="s">
        <v>398</v>
      </c>
      <c r="C387" s="2597"/>
      <c r="D387" s="2597"/>
      <c r="E387" s="483" t="s">
        <v>404</v>
      </c>
      <c r="F387" s="660" t="s">
        <v>403</v>
      </c>
      <c r="G387" s="668">
        <v>0</v>
      </c>
      <c r="H387" s="672">
        <v>1</v>
      </c>
      <c r="I387" s="671">
        <v>1</v>
      </c>
      <c r="J387" s="1320"/>
      <c r="K387" s="630"/>
      <c r="L387" s="630"/>
      <c r="M387" s="630"/>
      <c r="N387" s="630"/>
      <c r="O387" s="630"/>
      <c r="P387" s="630"/>
      <c r="Q387" s="630"/>
      <c r="R387" s="630"/>
      <c r="S387" s="630"/>
      <c r="T387" s="630"/>
      <c r="U387" s="630"/>
      <c r="V387" s="630"/>
      <c r="W387" s="630"/>
      <c r="X387" s="630"/>
      <c r="Y387" s="630"/>
      <c r="Z387" s="630"/>
      <c r="AA387" s="630"/>
      <c r="AB387" s="629"/>
      <c r="AC387" s="630"/>
      <c r="AD387" s="630"/>
      <c r="AE387" s="630"/>
      <c r="AF387" s="630"/>
      <c r="AG387" s="630"/>
      <c r="AH387" s="630"/>
      <c r="AI387" s="630"/>
      <c r="AJ387" s="630"/>
      <c r="AK387" s="630"/>
      <c r="AL387" s="630"/>
      <c r="AM387" s="630"/>
      <c r="AN387" s="630"/>
      <c r="AO387" s="630"/>
      <c r="AP387" s="630"/>
      <c r="AQ387" s="630"/>
      <c r="AR387" s="630"/>
      <c r="AS387" s="630"/>
      <c r="AT387" s="630"/>
      <c r="AU387" s="630"/>
      <c r="AV387" s="630"/>
      <c r="AW387" s="630"/>
      <c r="AX387" s="630"/>
      <c r="AY387" s="630"/>
      <c r="AZ387" s="630"/>
      <c r="BA387" s="620"/>
    </row>
    <row r="388" spans="1:53" ht="15.75" hidden="1" customHeight="1" x14ac:dyDescent="0.25">
      <c r="A388" s="2597"/>
      <c r="B388" s="471" t="s">
        <v>398</v>
      </c>
      <c r="C388" s="2597"/>
      <c r="D388" s="2597"/>
      <c r="E388" s="483" t="s">
        <v>402</v>
      </c>
      <c r="F388" s="660" t="s">
        <v>401</v>
      </c>
      <c r="G388" s="670">
        <v>1067</v>
      </c>
      <c r="H388" s="669">
        <f>G388*1.1</f>
        <v>1173.7</v>
      </c>
      <c r="I388" s="667">
        <f>1067+18</f>
        <v>1085</v>
      </c>
      <c r="J388" s="1320"/>
      <c r="K388" s="630"/>
      <c r="L388" s="630"/>
      <c r="M388" s="630"/>
      <c r="N388" s="630"/>
      <c r="O388" s="630"/>
      <c r="P388" s="630"/>
      <c r="Q388" s="630"/>
      <c r="R388" s="630"/>
      <c r="S388" s="630"/>
      <c r="T388" s="630"/>
      <c r="U388" s="630"/>
      <c r="V388" s="630"/>
      <c r="W388" s="630"/>
      <c r="X388" s="630"/>
      <c r="Y388" s="630"/>
      <c r="Z388" s="630"/>
      <c r="AA388" s="630"/>
      <c r="AB388" s="629"/>
      <c r="AC388" s="630"/>
      <c r="AD388" s="630"/>
      <c r="AE388" s="630"/>
      <c r="AF388" s="630"/>
      <c r="AG388" s="630"/>
      <c r="AH388" s="630"/>
      <c r="AI388" s="630"/>
      <c r="AJ388" s="630"/>
      <c r="AK388" s="630"/>
      <c r="AL388" s="630"/>
      <c r="AM388" s="630"/>
      <c r="AN388" s="630"/>
      <c r="AO388" s="630"/>
      <c r="AP388" s="630"/>
      <c r="AQ388" s="630"/>
      <c r="AR388" s="630"/>
      <c r="AS388" s="630"/>
      <c r="AT388" s="630"/>
      <c r="AU388" s="630"/>
      <c r="AV388" s="630"/>
      <c r="AW388" s="630"/>
      <c r="AX388" s="630"/>
      <c r="AY388" s="630"/>
      <c r="AZ388" s="630"/>
      <c r="BA388" s="620"/>
    </row>
    <row r="389" spans="1:53" ht="15.75" hidden="1" customHeight="1" x14ac:dyDescent="0.25">
      <c r="A389" s="2597"/>
      <c r="B389" s="471" t="s">
        <v>398</v>
      </c>
      <c r="C389" s="2598"/>
      <c r="D389" s="2597"/>
      <c r="E389" s="483" t="s">
        <v>400</v>
      </c>
      <c r="F389" s="660" t="s">
        <v>399</v>
      </c>
      <c r="G389" s="668">
        <v>1015</v>
      </c>
      <c r="H389" s="669">
        <f>G389*1.1</f>
        <v>1116.5</v>
      </c>
      <c r="I389" s="667">
        <f>1015+18</f>
        <v>1033</v>
      </c>
      <c r="J389" s="1320"/>
      <c r="K389" s="630"/>
      <c r="L389" s="630"/>
      <c r="M389" s="630"/>
      <c r="N389" s="630"/>
      <c r="O389" s="630"/>
      <c r="P389" s="630"/>
      <c r="Q389" s="630"/>
      <c r="R389" s="630"/>
      <c r="S389" s="630"/>
      <c r="T389" s="630"/>
      <c r="U389" s="630"/>
      <c r="V389" s="630"/>
      <c r="W389" s="630"/>
      <c r="X389" s="630"/>
      <c r="Y389" s="630"/>
      <c r="Z389" s="630"/>
      <c r="AA389" s="630"/>
      <c r="AB389" s="629"/>
      <c r="AC389" s="630"/>
      <c r="AD389" s="630"/>
      <c r="AE389" s="630"/>
      <c r="AF389" s="630"/>
      <c r="AG389" s="630"/>
      <c r="AH389" s="630"/>
      <c r="AI389" s="630"/>
      <c r="AJ389" s="630"/>
      <c r="AK389" s="630"/>
      <c r="AL389" s="630"/>
      <c r="AM389" s="630"/>
      <c r="AN389" s="630"/>
      <c r="AO389" s="630"/>
      <c r="AP389" s="630"/>
      <c r="AQ389" s="630"/>
      <c r="AR389" s="630"/>
      <c r="AS389" s="630"/>
      <c r="AT389" s="630"/>
      <c r="AU389" s="630"/>
      <c r="AV389" s="630"/>
      <c r="AW389" s="630"/>
      <c r="AX389" s="630"/>
      <c r="AY389" s="630"/>
      <c r="AZ389" s="630"/>
      <c r="BA389" s="620"/>
    </row>
    <row r="390" spans="1:53" ht="15.75" hidden="1" customHeight="1" x14ac:dyDescent="0.25">
      <c r="A390" s="2597"/>
      <c r="B390" s="471" t="s">
        <v>398</v>
      </c>
      <c r="C390" s="656" t="s">
        <v>397</v>
      </c>
      <c r="D390" s="2598"/>
      <c r="E390" s="483" t="s">
        <v>396</v>
      </c>
      <c r="F390" s="660" t="s">
        <v>395</v>
      </c>
      <c r="G390" s="668">
        <v>0</v>
      </c>
      <c r="H390" s="668">
        <v>5</v>
      </c>
      <c r="I390" s="667">
        <v>5</v>
      </c>
      <c r="J390" s="1320"/>
      <c r="K390" s="630"/>
      <c r="L390" s="630"/>
      <c r="M390" s="630"/>
      <c r="N390" s="630"/>
      <c r="O390" s="630"/>
      <c r="P390" s="630"/>
      <c r="Q390" s="630"/>
      <c r="R390" s="630"/>
      <c r="S390" s="630"/>
      <c r="T390" s="630"/>
      <c r="U390" s="630"/>
      <c r="V390" s="630"/>
      <c r="W390" s="630"/>
      <c r="X390" s="630"/>
      <c r="Y390" s="630"/>
      <c r="Z390" s="630"/>
      <c r="AA390" s="630"/>
      <c r="AB390" s="629"/>
      <c r="AC390" s="630"/>
      <c r="AD390" s="630"/>
      <c r="AE390" s="630"/>
      <c r="AF390" s="630"/>
      <c r="AG390" s="630"/>
      <c r="AH390" s="630"/>
      <c r="AI390" s="630"/>
      <c r="AJ390" s="630"/>
      <c r="AK390" s="630"/>
      <c r="AL390" s="630"/>
      <c r="AM390" s="630"/>
      <c r="AN390" s="630"/>
      <c r="AO390" s="630"/>
      <c r="AP390" s="630"/>
      <c r="AQ390" s="630"/>
      <c r="AR390" s="630"/>
      <c r="AS390" s="630"/>
      <c r="AT390" s="630"/>
      <c r="AU390" s="630"/>
      <c r="AV390" s="630"/>
      <c r="AW390" s="630"/>
      <c r="AX390" s="630"/>
      <c r="AY390" s="630"/>
      <c r="AZ390" s="630"/>
      <c r="BA390" s="620"/>
    </row>
    <row r="391" spans="1:53" ht="30" hidden="1" customHeight="1" x14ac:dyDescent="0.25">
      <c r="A391" s="2597"/>
      <c r="B391" s="471" t="s">
        <v>300</v>
      </c>
      <c r="C391" s="2689" t="s">
        <v>352</v>
      </c>
      <c r="D391" s="2677" t="s">
        <v>351</v>
      </c>
      <c r="E391" s="661" t="s">
        <v>350</v>
      </c>
      <c r="F391" s="660" t="s">
        <v>129</v>
      </c>
      <c r="G391" s="660" t="s">
        <v>349</v>
      </c>
      <c r="H391" s="663">
        <v>1</v>
      </c>
      <c r="I391" s="662">
        <v>0</v>
      </c>
      <c r="J391" s="1320"/>
      <c r="K391" s="630"/>
      <c r="L391" s="630"/>
      <c r="M391" s="630"/>
      <c r="N391" s="630"/>
      <c r="O391" s="630"/>
      <c r="P391" s="630"/>
      <c r="Q391" s="630"/>
      <c r="R391" s="630"/>
      <c r="S391" s="630"/>
      <c r="T391" s="630"/>
      <c r="U391" s="630"/>
      <c r="V391" s="630"/>
      <c r="W391" s="630"/>
      <c r="X391" s="630"/>
      <c r="Y391" s="630"/>
      <c r="Z391" s="630"/>
      <c r="AA391" s="630"/>
      <c r="AB391" s="629"/>
      <c r="AC391" s="630"/>
      <c r="AD391" s="630"/>
      <c r="AE391" s="630"/>
      <c r="AF391" s="630"/>
      <c r="AG391" s="630"/>
      <c r="AH391" s="630"/>
      <c r="AI391" s="630"/>
      <c r="AJ391" s="630"/>
      <c r="AK391" s="630"/>
      <c r="AL391" s="630"/>
      <c r="AM391" s="630"/>
      <c r="AN391" s="630"/>
      <c r="AO391" s="630"/>
      <c r="AP391" s="630"/>
      <c r="AQ391" s="630"/>
      <c r="AR391" s="630"/>
      <c r="AS391" s="630"/>
      <c r="AT391" s="630"/>
      <c r="AU391" s="630"/>
      <c r="AV391" s="630"/>
      <c r="AW391" s="630"/>
      <c r="AX391" s="630"/>
      <c r="AY391" s="630"/>
      <c r="AZ391" s="630"/>
      <c r="BA391" s="620"/>
    </row>
    <row r="392" spans="1:53" ht="51" hidden="1" customHeight="1" x14ac:dyDescent="0.25">
      <c r="A392" s="2597"/>
      <c r="B392" s="471" t="s">
        <v>300</v>
      </c>
      <c r="C392" s="2597"/>
      <c r="D392" s="2597"/>
      <c r="E392" s="661" t="s">
        <v>348</v>
      </c>
      <c r="F392" s="660" t="s">
        <v>347</v>
      </c>
      <c r="G392" s="660" t="s">
        <v>346</v>
      </c>
      <c r="H392" s="666">
        <v>12000</v>
      </c>
      <c r="I392" s="665">
        <v>3000</v>
      </c>
      <c r="J392" s="1320"/>
      <c r="K392" s="630"/>
      <c r="L392" s="630"/>
      <c r="M392" s="630"/>
      <c r="N392" s="630"/>
      <c r="O392" s="630"/>
      <c r="P392" s="630"/>
      <c r="Q392" s="630"/>
      <c r="R392" s="630"/>
      <c r="S392" s="630"/>
      <c r="T392" s="630"/>
      <c r="U392" s="630"/>
      <c r="V392" s="630"/>
      <c r="W392" s="630"/>
      <c r="X392" s="630"/>
      <c r="Y392" s="630"/>
      <c r="Z392" s="630"/>
      <c r="AA392" s="630"/>
      <c r="AB392" s="629"/>
      <c r="AC392" s="630"/>
      <c r="AD392" s="630"/>
      <c r="AE392" s="630"/>
      <c r="AF392" s="630"/>
      <c r="AG392" s="630"/>
      <c r="AH392" s="630"/>
      <c r="AI392" s="630"/>
      <c r="AJ392" s="630"/>
      <c r="AK392" s="630"/>
      <c r="AL392" s="630"/>
      <c r="AM392" s="630"/>
      <c r="AN392" s="630"/>
      <c r="AO392" s="630"/>
      <c r="AP392" s="630"/>
      <c r="AQ392" s="630"/>
      <c r="AR392" s="630"/>
      <c r="AS392" s="630"/>
      <c r="AT392" s="630"/>
      <c r="AU392" s="630"/>
      <c r="AV392" s="630"/>
      <c r="AW392" s="630"/>
      <c r="AX392" s="630"/>
      <c r="AY392" s="630"/>
      <c r="AZ392" s="630"/>
      <c r="BA392" s="620"/>
    </row>
    <row r="393" spans="1:53" ht="15.75" hidden="1" customHeight="1" x14ac:dyDescent="0.25">
      <c r="A393" s="2597"/>
      <c r="B393" s="471" t="s">
        <v>300</v>
      </c>
      <c r="C393" s="2597"/>
      <c r="D393" s="2597"/>
      <c r="E393" s="661" t="s">
        <v>340</v>
      </c>
      <c r="F393" s="660" t="s">
        <v>339</v>
      </c>
      <c r="G393" s="660" t="s">
        <v>338</v>
      </c>
      <c r="H393" s="663">
        <v>0.19</v>
      </c>
      <c r="I393" s="662">
        <v>0.1</v>
      </c>
      <c r="J393" s="1320"/>
      <c r="K393" s="630"/>
      <c r="L393" s="630"/>
      <c r="M393" s="630"/>
      <c r="N393" s="630"/>
      <c r="O393" s="630"/>
      <c r="P393" s="630"/>
      <c r="Q393" s="630"/>
      <c r="R393" s="630"/>
      <c r="S393" s="630"/>
      <c r="T393" s="630"/>
      <c r="U393" s="630"/>
      <c r="V393" s="630"/>
      <c r="W393" s="630"/>
      <c r="X393" s="630"/>
      <c r="Y393" s="630"/>
      <c r="Z393" s="630"/>
      <c r="AA393" s="630"/>
      <c r="AB393" s="629"/>
      <c r="AC393" s="630"/>
      <c r="AD393" s="630"/>
      <c r="AE393" s="630"/>
      <c r="AF393" s="630"/>
      <c r="AG393" s="630"/>
      <c r="AH393" s="630"/>
      <c r="AI393" s="630"/>
      <c r="AJ393" s="630"/>
      <c r="AK393" s="630"/>
      <c r="AL393" s="630"/>
      <c r="AM393" s="630"/>
      <c r="AN393" s="630"/>
      <c r="AO393" s="630"/>
      <c r="AP393" s="630"/>
      <c r="AQ393" s="630"/>
      <c r="AR393" s="630"/>
      <c r="AS393" s="630"/>
      <c r="AT393" s="630"/>
      <c r="AU393" s="630"/>
      <c r="AV393" s="630"/>
      <c r="AW393" s="630"/>
      <c r="AX393" s="630"/>
      <c r="AY393" s="630"/>
      <c r="AZ393" s="630"/>
      <c r="BA393" s="620"/>
    </row>
    <row r="394" spans="1:53" ht="15.75" hidden="1" customHeight="1" x14ac:dyDescent="0.25">
      <c r="A394" s="2597"/>
      <c r="B394" s="471" t="s">
        <v>300</v>
      </c>
      <c r="C394" s="2597"/>
      <c r="D394" s="2597"/>
      <c r="E394" s="661" t="s">
        <v>336</v>
      </c>
      <c r="F394" s="660" t="s">
        <v>335</v>
      </c>
      <c r="G394" s="660" t="s">
        <v>334</v>
      </c>
      <c r="H394" s="663">
        <v>1.1000000000000001</v>
      </c>
      <c r="I394" s="664">
        <v>0.27500000000000002</v>
      </c>
      <c r="J394" s="1320"/>
      <c r="K394" s="630"/>
      <c r="L394" s="630"/>
      <c r="M394" s="630"/>
      <c r="N394" s="630"/>
      <c r="O394" s="630"/>
      <c r="P394" s="630"/>
      <c r="Q394" s="630"/>
      <c r="R394" s="630"/>
      <c r="S394" s="630"/>
      <c r="T394" s="630"/>
      <c r="U394" s="630"/>
      <c r="V394" s="630"/>
      <c r="W394" s="630"/>
      <c r="X394" s="630"/>
      <c r="Y394" s="630"/>
      <c r="Z394" s="630"/>
      <c r="AA394" s="630"/>
      <c r="AB394" s="629"/>
      <c r="AC394" s="630"/>
      <c r="AD394" s="630"/>
      <c r="AE394" s="630"/>
      <c r="AF394" s="630"/>
      <c r="AG394" s="630"/>
      <c r="AH394" s="630"/>
      <c r="AI394" s="630"/>
      <c r="AJ394" s="630"/>
      <c r="AK394" s="630"/>
      <c r="AL394" s="630"/>
      <c r="AM394" s="630"/>
      <c r="AN394" s="630"/>
      <c r="AO394" s="630"/>
      <c r="AP394" s="630"/>
      <c r="AQ394" s="630"/>
      <c r="AR394" s="630"/>
      <c r="AS394" s="630"/>
      <c r="AT394" s="630"/>
      <c r="AU394" s="630"/>
      <c r="AV394" s="630"/>
      <c r="AW394" s="630"/>
      <c r="AX394" s="630"/>
      <c r="AY394" s="630"/>
      <c r="AZ394" s="630"/>
      <c r="BA394" s="620"/>
    </row>
    <row r="395" spans="1:53" ht="15.75" hidden="1" customHeight="1" x14ac:dyDescent="0.25">
      <c r="A395" s="2597"/>
      <c r="B395" s="471" t="s">
        <v>300</v>
      </c>
      <c r="C395" s="2597"/>
      <c r="D395" s="2597"/>
      <c r="E395" s="661" t="s">
        <v>331</v>
      </c>
      <c r="F395" s="660" t="s">
        <v>330</v>
      </c>
      <c r="G395" s="660" t="s">
        <v>329</v>
      </c>
      <c r="H395" s="663">
        <v>1</v>
      </c>
      <c r="I395" s="662">
        <v>0.25</v>
      </c>
      <c r="J395" s="1320"/>
      <c r="K395" s="630"/>
      <c r="L395" s="630"/>
      <c r="M395" s="630"/>
      <c r="N395" s="630"/>
      <c r="O395" s="630"/>
      <c r="P395" s="630"/>
      <c r="Q395" s="630"/>
      <c r="R395" s="630"/>
      <c r="S395" s="630"/>
      <c r="T395" s="630"/>
      <c r="U395" s="630"/>
      <c r="V395" s="630"/>
      <c r="W395" s="630"/>
      <c r="X395" s="630"/>
      <c r="Y395" s="630"/>
      <c r="Z395" s="630"/>
      <c r="AA395" s="630"/>
      <c r="AB395" s="629"/>
      <c r="AC395" s="630"/>
      <c r="AD395" s="630"/>
      <c r="AE395" s="630"/>
      <c r="AF395" s="630"/>
      <c r="AG395" s="630"/>
      <c r="AH395" s="630"/>
      <c r="AI395" s="630"/>
      <c r="AJ395" s="630"/>
      <c r="AK395" s="630"/>
      <c r="AL395" s="630"/>
      <c r="AM395" s="630"/>
      <c r="AN395" s="630"/>
      <c r="AO395" s="630"/>
      <c r="AP395" s="630"/>
      <c r="AQ395" s="630"/>
      <c r="AR395" s="630"/>
      <c r="AS395" s="630"/>
      <c r="AT395" s="630"/>
      <c r="AU395" s="630"/>
      <c r="AV395" s="630"/>
      <c r="AW395" s="630"/>
      <c r="AX395" s="630"/>
      <c r="AY395" s="630"/>
      <c r="AZ395" s="630"/>
      <c r="BA395" s="620"/>
    </row>
    <row r="396" spans="1:53" ht="15.75" hidden="1" customHeight="1" x14ac:dyDescent="0.25">
      <c r="A396" s="2597"/>
      <c r="B396" s="471" t="s">
        <v>300</v>
      </c>
      <c r="C396" s="2597"/>
      <c r="D396" s="2597"/>
      <c r="E396" s="661" t="s">
        <v>325</v>
      </c>
      <c r="F396" s="660" t="s">
        <v>327</v>
      </c>
      <c r="G396" s="660" t="s">
        <v>326</v>
      </c>
      <c r="H396" s="660" t="s">
        <v>325</v>
      </c>
      <c r="I396" s="659">
        <v>1</v>
      </c>
      <c r="J396" s="1320"/>
      <c r="K396" s="630"/>
      <c r="L396" s="630"/>
      <c r="M396" s="630"/>
      <c r="N396" s="630"/>
      <c r="O396" s="630"/>
      <c r="P396" s="630"/>
      <c r="Q396" s="630"/>
      <c r="R396" s="630"/>
      <c r="S396" s="630"/>
      <c r="T396" s="630"/>
      <c r="U396" s="630"/>
      <c r="V396" s="630"/>
      <c r="W396" s="630"/>
      <c r="X396" s="630"/>
      <c r="Y396" s="630"/>
      <c r="Z396" s="630"/>
      <c r="AA396" s="630"/>
      <c r="AB396" s="629"/>
      <c r="AC396" s="630"/>
      <c r="AD396" s="630"/>
      <c r="AE396" s="630"/>
      <c r="AF396" s="630"/>
      <c r="AG396" s="630"/>
      <c r="AH396" s="630"/>
      <c r="AI396" s="630"/>
      <c r="AJ396" s="630"/>
      <c r="AK396" s="630"/>
      <c r="AL396" s="630"/>
      <c r="AM396" s="630"/>
      <c r="AN396" s="630"/>
      <c r="AO396" s="630"/>
      <c r="AP396" s="630"/>
      <c r="AQ396" s="630"/>
      <c r="AR396" s="630"/>
      <c r="AS396" s="630"/>
      <c r="AT396" s="630"/>
      <c r="AU396" s="630"/>
      <c r="AV396" s="630"/>
      <c r="AW396" s="630"/>
      <c r="AX396" s="630"/>
      <c r="AY396" s="630"/>
      <c r="AZ396" s="630"/>
      <c r="BA396" s="620"/>
    </row>
    <row r="397" spans="1:53" ht="15.75" hidden="1" customHeight="1" x14ac:dyDescent="0.25">
      <c r="A397" s="2597"/>
      <c r="B397" s="471" t="s">
        <v>300</v>
      </c>
      <c r="C397" s="2598"/>
      <c r="D397" s="2598"/>
      <c r="E397" s="661" t="s">
        <v>319</v>
      </c>
      <c r="F397" s="660" t="s">
        <v>318</v>
      </c>
      <c r="G397" s="660">
        <v>0</v>
      </c>
      <c r="H397" s="660">
        <v>1</v>
      </c>
      <c r="I397" s="659">
        <v>1</v>
      </c>
      <c r="J397" s="1320"/>
      <c r="K397" s="630"/>
      <c r="L397" s="630"/>
      <c r="M397" s="630"/>
      <c r="N397" s="630"/>
      <c r="O397" s="630"/>
      <c r="P397" s="630"/>
      <c r="Q397" s="630"/>
      <c r="R397" s="630"/>
      <c r="S397" s="630"/>
      <c r="T397" s="630"/>
      <c r="U397" s="630"/>
      <c r="V397" s="630"/>
      <c r="W397" s="630"/>
      <c r="X397" s="630"/>
      <c r="Y397" s="630"/>
      <c r="Z397" s="630"/>
      <c r="AA397" s="630"/>
      <c r="AB397" s="629"/>
      <c r="AC397" s="630"/>
      <c r="AD397" s="630"/>
      <c r="AE397" s="630"/>
      <c r="AF397" s="630"/>
      <c r="AG397" s="630"/>
      <c r="AH397" s="630"/>
      <c r="AI397" s="630"/>
      <c r="AJ397" s="630"/>
      <c r="AK397" s="630"/>
      <c r="AL397" s="630"/>
      <c r="AM397" s="630"/>
      <c r="AN397" s="630"/>
      <c r="AO397" s="630"/>
      <c r="AP397" s="630"/>
      <c r="AQ397" s="630"/>
      <c r="AR397" s="630"/>
      <c r="AS397" s="630"/>
      <c r="AT397" s="630"/>
      <c r="AU397" s="630"/>
      <c r="AV397" s="630"/>
      <c r="AW397" s="630"/>
      <c r="AX397" s="630"/>
      <c r="AY397" s="630"/>
      <c r="AZ397" s="630"/>
      <c r="BA397" s="620"/>
    </row>
    <row r="398" spans="1:53" ht="38.25" hidden="1" customHeight="1" x14ac:dyDescent="0.25">
      <c r="A398" s="2597"/>
      <c r="B398" s="471" t="s">
        <v>300</v>
      </c>
      <c r="C398" s="2676" t="s">
        <v>317</v>
      </c>
      <c r="D398" s="2677" t="s">
        <v>317</v>
      </c>
      <c r="E398" s="661" t="s">
        <v>316</v>
      </c>
      <c r="F398" s="660" t="s">
        <v>315</v>
      </c>
      <c r="G398" s="660">
        <v>0</v>
      </c>
      <c r="H398" s="660">
        <v>1</v>
      </c>
      <c r="I398" s="659" t="s">
        <v>312</v>
      </c>
      <c r="J398" s="1320"/>
      <c r="K398" s="630"/>
      <c r="L398" s="630"/>
      <c r="M398" s="630"/>
      <c r="N398" s="630"/>
      <c r="O398" s="630"/>
      <c r="P398" s="630"/>
      <c r="Q398" s="630"/>
      <c r="R398" s="630"/>
      <c r="S398" s="630"/>
      <c r="T398" s="630"/>
      <c r="U398" s="630"/>
      <c r="V398" s="630"/>
      <c r="W398" s="630"/>
      <c r="X398" s="630"/>
      <c r="Y398" s="630"/>
      <c r="Z398" s="630"/>
      <c r="AA398" s="630"/>
      <c r="AB398" s="629"/>
      <c r="AC398" s="630"/>
      <c r="AD398" s="630"/>
      <c r="AE398" s="630"/>
      <c r="AF398" s="630"/>
      <c r="AG398" s="630"/>
      <c r="AH398" s="630"/>
      <c r="AI398" s="630"/>
      <c r="AJ398" s="630"/>
      <c r="AK398" s="630"/>
      <c r="AL398" s="630"/>
      <c r="AM398" s="630"/>
      <c r="AN398" s="630"/>
      <c r="AO398" s="630"/>
      <c r="AP398" s="630"/>
      <c r="AQ398" s="630"/>
      <c r="AR398" s="630"/>
      <c r="AS398" s="630"/>
      <c r="AT398" s="630"/>
      <c r="AU398" s="630"/>
      <c r="AV398" s="630"/>
      <c r="AW398" s="630"/>
      <c r="AX398" s="630"/>
      <c r="AY398" s="630"/>
      <c r="AZ398" s="630"/>
      <c r="BA398" s="620"/>
    </row>
    <row r="399" spans="1:53" ht="15.75" hidden="1" customHeight="1" x14ac:dyDescent="0.25">
      <c r="A399" s="2597"/>
      <c r="B399" s="471" t="s">
        <v>300</v>
      </c>
      <c r="C399" s="2597"/>
      <c r="D399" s="2597"/>
      <c r="E399" s="483" t="s">
        <v>314</v>
      </c>
      <c r="F399" s="660" t="s">
        <v>313</v>
      </c>
      <c r="G399" s="660">
        <v>0</v>
      </c>
      <c r="H399" s="660">
        <v>2</v>
      </c>
      <c r="I399" s="659" t="s">
        <v>312</v>
      </c>
      <c r="J399" s="1320"/>
      <c r="K399" s="630"/>
      <c r="L399" s="630"/>
      <c r="M399" s="630"/>
      <c r="N399" s="630"/>
      <c r="O399" s="630"/>
      <c r="P399" s="630"/>
      <c r="Q399" s="630"/>
      <c r="R399" s="630"/>
      <c r="S399" s="630"/>
      <c r="T399" s="630"/>
      <c r="U399" s="630"/>
      <c r="V399" s="630"/>
      <c r="W399" s="630"/>
      <c r="X399" s="630"/>
      <c r="Y399" s="630"/>
      <c r="Z399" s="630"/>
      <c r="AA399" s="630"/>
      <c r="AB399" s="629"/>
      <c r="AC399" s="630"/>
      <c r="AD399" s="630"/>
      <c r="AE399" s="630"/>
      <c r="AF399" s="630"/>
      <c r="AG399" s="630"/>
      <c r="AH399" s="630"/>
      <c r="AI399" s="630"/>
      <c r="AJ399" s="630"/>
      <c r="AK399" s="630"/>
      <c r="AL399" s="630"/>
      <c r="AM399" s="630"/>
      <c r="AN399" s="630"/>
      <c r="AO399" s="630"/>
      <c r="AP399" s="630"/>
      <c r="AQ399" s="630"/>
      <c r="AR399" s="630"/>
      <c r="AS399" s="630"/>
      <c r="AT399" s="630"/>
      <c r="AU399" s="630"/>
      <c r="AV399" s="630"/>
      <c r="AW399" s="630"/>
      <c r="AX399" s="630"/>
      <c r="AY399" s="630"/>
      <c r="AZ399" s="630"/>
      <c r="BA399" s="620"/>
    </row>
    <row r="400" spans="1:53" ht="15.75" hidden="1" customHeight="1" x14ac:dyDescent="0.25">
      <c r="A400" s="2597"/>
      <c r="B400" s="471" t="s">
        <v>300</v>
      </c>
      <c r="C400" s="2597"/>
      <c r="D400" s="2597"/>
      <c r="E400" s="661" t="s">
        <v>307</v>
      </c>
      <c r="F400" s="660" t="s">
        <v>306</v>
      </c>
      <c r="G400" s="660">
        <v>0</v>
      </c>
      <c r="H400" s="660">
        <v>3</v>
      </c>
      <c r="I400" s="659">
        <v>2</v>
      </c>
      <c r="J400" s="1320"/>
      <c r="K400" s="630"/>
      <c r="L400" s="630"/>
      <c r="M400" s="630"/>
      <c r="N400" s="630"/>
      <c r="O400" s="630"/>
      <c r="P400" s="630"/>
      <c r="Q400" s="630"/>
      <c r="R400" s="630"/>
      <c r="S400" s="630"/>
      <c r="T400" s="630"/>
      <c r="U400" s="630"/>
      <c r="V400" s="630"/>
      <c r="W400" s="630"/>
      <c r="X400" s="630"/>
      <c r="Y400" s="630"/>
      <c r="Z400" s="630"/>
      <c r="AA400" s="630"/>
      <c r="AB400" s="629"/>
      <c r="AC400" s="630"/>
      <c r="AD400" s="630"/>
      <c r="AE400" s="630"/>
      <c r="AF400" s="630"/>
      <c r="AG400" s="630"/>
      <c r="AH400" s="630"/>
      <c r="AI400" s="630"/>
      <c r="AJ400" s="630"/>
      <c r="AK400" s="630"/>
      <c r="AL400" s="630"/>
      <c r="AM400" s="630"/>
      <c r="AN400" s="630"/>
      <c r="AO400" s="630"/>
      <c r="AP400" s="630"/>
      <c r="AQ400" s="630"/>
      <c r="AR400" s="630"/>
      <c r="AS400" s="630"/>
      <c r="AT400" s="630"/>
      <c r="AU400" s="630"/>
      <c r="AV400" s="630"/>
      <c r="AW400" s="630"/>
      <c r="AX400" s="630"/>
      <c r="AY400" s="630"/>
      <c r="AZ400" s="630"/>
      <c r="BA400" s="620"/>
    </row>
    <row r="401" spans="1:53" ht="15.75" hidden="1" customHeight="1" x14ac:dyDescent="0.25">
      <c r="A401" s="2597"/>
      <c r="B401" s="471" t="s">
        <v>300</v>
      </c>
      <c r="C401" s="2597"/>
      <c r="D401" s="2597"/>
      <c r="E401" s="661" t="s">
        <v>305</v>
      </c>
      <c r="F401" s="660" t="s">
        <v>304</v>
      </c>
      <c r="G401" s="660">
        <v>32</v>
      </c>
      <c r="H401" s="660">
        <v>32</v>
      </c>
      <c r="I401" s="659">
        <v>32</v>
      </c>
      <c r="J401" s="1320"/>
      <c r="K401" s="630"/>
      <c r="L401" s="630"/>
      <c r="M401" s="630"/>
      <c r="N401" s="630"/>
      <c r="O401" s="630"/>
      <c r="P401" s="630"/>
      <c r="Q401" s="630"/>
      <c r="R401" s="630"/>
      <c r="S401" s="630"/>
      <c r="T401" s="630"/>
      <c r="U401" s="630"/>
      <c r="V401" s="630"/>
      <c r="W401" s="630"/>
      <c r="X401" s="630"/>
      <c r="Y401" s="630"/>
      <c r="Z401" s="630"/>
      <c r="AA401" s="630"/>
      <c r="AB401" s="629"/>
      <c r="AC401" s="630"/>
      <c r="AD401" s="630"/>
      <c r="AE401" s="630"/>
      <c r="AF401" s="630"/>
      <c r="AG401" s="630"/>
      <c r="AH401" s="630"/>
      <c r="AI401" s="630"/>
      <c r="AJ401" s="630"/>
      <c r="AK401" s="630"/>
      <c r="AL401" s="630"/>
      <c r="AM401" s="630"/>
      <c r="AN401" s="630"/>
      <c r="AO401" s="630"/>
      <c r="AP401" s="630"/>
      <c r="AQ401" s="630"/>
      <c r="AR401" s="630"/>
      <c r="AS401" s="630"/>
      <c r="AT401" s="630"/>
      <c r="AU401" s="630"/>
      <c r="AV401" s="630"/>
      <c r="AW401" s="630"/>
      <c r="AX401" s="630"/>
      <c r="AY401" s="630"/>
      <c r="AZ401" s="630"/>
      <c r="BA401" s="620"/>
    </row>
    <row r="402" spans="1:53" ht="15.75" hidden="1" customHeight="1" x14ac:dyDescent="0.25">
      <c r="A402" s="2597"/>
      <c r="B402" s="471" t="s">
        <v>300</v>
      </c>
      <c r="C402" s="2598"/>
      <c r="D402" s="2598"/>
      <c r="E402" s="661" t="s">
        <v>299</v>
      </c>
      <c r="F402" s="660" t="s">
        <v>298</v>
      </c>
      <c r="G402" s="660">
        <v>4</v>
      </c>
      <c r="H402" s="660">
        <v>17</v>
      </c>
      <c r="I402" s="659">
        <v>2</v>
      </c>
      <c r="J402" s="1320"/>
      <c r="K402" s="630"/>
      <c r="L402" s="630"/>
      <c r="M402" s="630"/>
      <c r="N402" s="630"/>
      <c r="O402" s="630"/>
      <c r="P402" s="630"/>
      <c r="Q402" s="630"/>
      <c r="R402" s="630"/>
      <c r="S402" s="630"/>
      <c r="T402" s="630"/>
      <c r="U402" s="630"/>
      <c r="V402" s="630"/>
      <c r="W402" s="630"/>
      <c r="X402" s="630"/>
      <c r="Y402" s="630"/>
      <c r="Z402" s="630"/>
      <c r="AA402" s="630"/>
      <c r="AB402" s="629"/>
      <c r="AC402" s="630"/>
      <c r="AD402" s="630"/>
      <c r="AE402" s="630"/>
      <c r="AF402" s="630"/>
      <c r="AG402" s="630"/>
      <c r="AH402" s="630"/>
      <c r="AI402" s="630"/>
      <c r="AJ402" s="630"/>
      <c r="AK402" s="630"/>
      <c r="AL402" s="630"/>
      <c r="AM402" s="630"/>
      <c r="AN402" s="630"/>
      <c r="AO402" s="630"/>
      <c r="AP402" s="630"/>
      <c r="AQ402" s="630"/>
      <c r="AR402" s="630"/>
      <c r="AS402" s="630"/>
      <c r="AT402" s="630"/>
      <c r="AU402" s="630"/>
      <c r="AV402" s="630"/>
      <c r="AW402" s="630"/>
      <c r="AX402" s="630"/>
      <c r="AY402" s="630"/>
      <c r="AZ402" s="630"/>
      <c r="BA402" s="620"/>
    </row>
    <row r="403" spans="1:53" ht="15.75" hidden="1" customHeight="1" x14ac:dyDescent="0.25">
      <c r="A403" s="2597"/>
      <c r="B403" s="471" t="s">
        <v>387</v>
      </c>
      <c r="C403" s="658" t="s">
        <v>394</v>
      </c>
      <c r="D403" s="2668" t="s">
        <v>393</v>
      </c>
      <c r="E403" s="656" t="s">
        <v>392</v>
      </c>
      <c r="F403" s="657" t="s">
        <v>391</v>
      </c>
      <c r="G403" s="655">
        <v>0</v>
      </c>
      <c r="H403" s="655">
        <v>0.2</v>
      </c>
      <c r="I403" s="654">
        <v>0.03</v>
      </c>
      <c r="J403" s="1320"/>
      <c r="K403" s="630"/>
      <c r="L403" s="630"/>
      <c r="M403" s="630"/>
      <c r="N403" s="630"/>
      <c r="O403" s="630"/>
      <c r="P403" s="630"/>
      <c r="Q403" s="630"/>
      <c r="R403" s="630"/>
      <c r="S403" s="630"/>
      <c r="T403" s="630"/>
      <c r="U403" s="630"/>
      <c r="V403" s="630"/>
      <c r="W403" s="630"/>
      <c r="X403" s="630"/>
      <c r="Y403" s="630"/>
      <c r="Z403" s="630"/>
      <c r="AA403" s="630"/>
      <c r="AB403" s="629"/>
      <c r="AC403" s="630"/>
      <c r="AD403" s="630"/>
      <c r="AE403" s="630"/>
      <c r="AF403" s="630"/>
      <c r="AG403" s="630"/>
      <c r="AH403" s="630"/>
      <c r="AI403" s="630"/>
      <c r="AJ403" s="630"/>
      <c r="AK403" s="630"/>
      <c r="AL403" s="630"/>
      <c r="AM403" s="630"/>
      <c r="AN403" s="630"/>
      <c r="AO403" s="630"/>
      <c r="AP403" s="630"/>
      <c r="AQ403" s="630"/>
      <c r="AR403" s="630"/>
      <c r="AS403" s="630"/>
      <c r="AT403" s="630"/>
      <c r="AU403" s="630"/>
      <c r="AV403" s="630"/>
      <c r="AW403" s="630"/>
      <c r="AX403" s="630"/>
      <c r="AY403" s="630"/>
      <c r="AZ403" s="630"/>
      <c r="BA403" s="620"/>
    </row>
    <row r="404" spans="1:53" ht="15.75" hidden="1" customHeight="1" x14ac:dyDescent="0.25">
      <c r="A404" s="2597"/>
      <c r="B404" s="471" t="s">
        <v>387</v>
      </c>
      <c r="C404" s="653" t="s">
        <v>390</v>
      </c>
      <c r="D404" s="2597"/>
      <c r="E404" s="656" t="s">
        <v>389</v>
      </c>
      <c r="F404" s="650" t="s">
        <v>388</v>
      </c>
      <c r="G404" s="655">
        <v>0</v>
      </c>
      <c r="H404" s="655">
        <v>1</v>
      </c>
      <c r="I404" s="654">
        <v>0.2</v>
      </c>
      <c r="J404" s="1320"/>
      <c r="K404" s="630"/>
      <c r="L404" s="630"/>
      <c r="M404" s="630"/>
      <c r="N404" s="630"/>
      <c r="O404" s="630"/>
      <c r="P404" s="630"/>
      <c r="Q404" s="630"/>
      <c r="R404" s="630"/>
      <c r="S404" s="630"/>
      <c r="T404" s="630"/>
      <c r="U404" s="630"/>
      <c r="V404" s="630"/>
      <c r="W404" s="630"/>
      <c r="X404" s="630"/>
      <c r="Y404" s="630"/>
      <c r="Z404" s="630"/>
      <c r="AA404" s="630"/>
      <c r="AB404" s="629"/>
      <c r="AC404" s="630"/>
      <c r="AD404" s="630"/>
      <c r="AE404" s="630"/>
      <c r="AF404" s="630"/>
      <c r="AG404" s="630"/>
      <c r="AH404" s="630"/>
      <c r="AI404" s="630"/>
      <c r="AJ404" s="630"/>
      <c r="AK404" s="630"/>
      <c r="AL404" s="630"/>
      <c r="AM404" s="630"/>
      <c r="AN404" s="630"/>
      <c r="AO404" s="630"/>
      <c r="AP404" s="630"/>
      <c r="AQ404" s="630"/>
      <c r="AR404" s="630"/>
      <c r="AS404" s="630"/>
      <c r="AT404" s="630"/>
      <c r="AU404" s="630"/>
      <c r="AV404" s="630"/>
      <c r="AW404" s="630"/>
      <c r="AX404" s="630"/>
      <c r="AY404" s="630"/>
      <c r="AZ404" s="630"/>
      <c r="BA404" s="620"/>
    </row>
    <row r="405" spans="1:53" ht="15.75" hidden="1" customHeight="1" x14ac:dyDescent="0.25">
      <c r="A405" s="2597"/>
      <c r="B405" s="471" t="s">
        <v>387</v>
      </c>
      <c r="C405" s="653" t="s">
        <v>386</v>
      </c>
      <c r="D405" s="2598"/>
      <c r="E405" s="652" t="s">
        <v>385</v>
      </c>
      <c r="F405" s="651" t="s">
        <v>384</v>
      </c>
      <c r="G405" s="650">
        <v>330</v>
      </c>
      <c r="H405" s="650">
        <v>10330</v>
      </c>
      <c r="I405" s="649">
        <v>1000</v>
      </c>
      <c r="J405" s="1320"/>
      <c r="K405" s="630"/>
      <c r="L405" s="630"/>
      <c r="M405" s="630"/>
      <c r="N405" s="630"/>
      <c r="O405" s="630"/>
      <c r="P405" s="630"/>
      <c r="Q405" s="630"/>
      <c r="R405" s="630"/>
      <c r="S405" s="630"/>
      <c r="T405" s="630"/>
      <c r="U405" s="630"/>
      <c r="V405" s="630"/>
      <c r="W405" s="630"/>
      <c r="X405" s="630"/>
      <c r="Y405" s="630"/>
      <c r="Z405" s="630"/>
      <c r="AA405" s="630"/>
      <c r="AB405" s="629"/>
      <c r="AC405" s="630"/>
      <c r="AD405" s="630"/>
      <c r="AE405" s="630"/>
      <c r="AF405" s="630"/>
      <c r="AG405" s="630"/>
      <c r="AH405" s="630"/>
      <c r="AI405" s="630"/>
      <c r="AJ405" s="630"/>
      <c r="AK405" s="630"/>
      <c r="AL405" s="630"/>
      <c r="AM405" s="630"/>
      <c r="AN405" s="630"/>
      <c r="AO405" s="630"/>
      <c r="AP405" s="630"/>
      <c r="AQ405" s="630"/>
      <c r="AR405" s="630"/>
      <c r="AS405" s="630"/>
      <c r="AT405" s="630"/>
      <c r="AU405" s="630"/>
      <c r="AV405" s="630"/>
      <c r="AW405" s="630"/>
      <c r="AX405" s="630"/>
      <c r="AY405" s="630"/>
      <c r="AZ405" s="630"/>
      <c r="BA405" s="620"/>
    </row>
    <row r="406" spans="1:53" ht="15.75" hidden="1" customHeight="1" x14ac:dyDescent="0.25">
      <c r="A406" s="2597"/>
      <c r="B406" s="471" t="s">
        <v>380</v>
      </c>
      <c r="C406" s="2662" t="s">
        <v>383</v>
      </c>
      <c r="D406" s="2672" t="s">
        <v>382</v>
      </c>
      <c r="E406" s="645" t="s">
        <v>381</v>
      </c>
      <c r="F406" s="645" t="s">
        <v>378</v>
      </c>
      <c r="G406" s="648">
        <v>0</v>
      </c>
      <c r="H406" s="648">
        <v>1</v>
      </c>
      <c r="I406" s="647">
        <v>0.1</v>
      </c>
      <c r="J406" s="1320"/>
      <c r="K406" s="630"/>
      <c r="L406" s="630"/>
      <c r="M406" s="630"/>
      <c r="N406" s="630"/>
      <c r="O406" s="630"/>
      <c r="P406" s="630"/>
      <c r="Q406" s="630"/>
      <c r="R406" s="630"/>
      <c r="S406" s="630"/>
      <c r="T406" s="630"/>
      <c r="U406" s="630"/>
      <c r="V406" s="630"/>
      <c r="W406" s="630"/>
      <c r="X406" s="630"/>
      <c r="Y406" s="630"/>
      <c r="Z406" s="630"/>
      <c r="AA406" s="630"/>
      <c r="AB406" s="629"/>
      <c r="AC406" s="630"/>
      <c r="AD406" s="630"/>
      <c r="AE406" s="630"/>
      <c r="AF406" s="630"/>
      <c r="AG406" s="630"/>
      <c r="AH406" s="630"/>
      <c r="AI406" s="630"/>
      <c r="AJ406" s="630"/>
      <c r="AK406" s="630"/>
      <c r="AL406" s="630"/>
      <c r="AM406" s="630"/>
      <c r="AN406" s="630"/>
      <c r="AO406" s="630"/>
      <c r="AP406" s="630"/>
      <c r="AQ406" s="630"/>
      <c r="AR406" s="630"/>
      <c r="AS406" s="630"/>
      <c r="AT406" s="630"/>
      <c r="AU406" s="630"/>
      <c r="AV406" s="630"/>
      <c r="AW406" s="630"/>
      <c r="AX406" s="630"/>
      <c r="AY406" s="630"/>
      <c r="AZ406" s="630"/>
      <c r="BA406" s="620"/>
    </row>
    <row r="407" spans="1:53" ht="15.75" hidden="1" customHeight="1" x14ac:dyDescent="0.25">
      <c r="A407" s="2597"/>
      <c r="B407" s="471" t="s">
        <v>380</v>
      </c>
      <c r="C407" s="2598"/>
      <c r="D407" s="2598"/>
      <c r="E407" s="645" t="s">
        <v>379</v>
      </c>
      <c r="F407" s="645" t="s">
        <v>378</v>
      </c>
      <c r="G407" s="648">
        <v>0</v>
      </c>
      <c r="H407" s="648">
        <v>1</v>
      </c>
      <c r="I407" s="647">
        <v>0.1</v>
      </c>
      <c r="J407" s="1320"/>
      <c r="K407" s="630"/>
      <c r="L407" s="630"/>
      <c r="M407" s="630"/>
      <c r="N407" s="630"/>
      <c r="O407" s="630"/>
      <c r="P407" s="630"/>
      <c r="Q407" s="630"/>
      <c r="R407" s="630"/>
      <c r="S407" s="630"/>
      <c r="T407" s="630"/>
      <c r="U407" s="630"/>
      <c r="V407" s="630"/>
      <c r="W407" s="630"/>
      <c r="X407" s="630"/>
      <c r="Y407" s="630"/>
      <c r="Z407" s="630"/>
      <c r="AA407" s="630"/>
      <c r="AB407" s="629"/>
      <c r="AC407" s="630"/>
      <c r="AD407" s="630"/>
      <c r="AE407" s="630"/>
      <c r="AF407" s="630"/>
      <c r="AG407" s="630"/>
      <c r="AH407" s="630"/>
      <c r="AI407" s="630"/>
      <c r="AJ407" s="630"/>
      <c r="AK407" s="630"/>
      <c r="AL407" s="630"/>
      <c r="AM407" s="630"/>
      <c r="AN407" s="630"/>
      <c r="AO407" s="630"/>
      <c r="AP407" s="630"/>
      <c r="AQ407" s="630"/>
      <c r="AR407" s="630"/>
      <c r="AS407" s="630"/>
      <c r="AT407" s="630"/>
      <c r="AU407" s="630"/>
      <c r="AV407" s="630"/>
      <c r="AW407" s="630"/>
      <c r="AX407" s="630"/>
      <c r="AY407" s="630"/>
      <c r="AZ407" s="630"/>
      <c r="BA407" s="620"/>
    </row>
    <row r="408" spans="1:53" ht="48.75" customHeight="1" x14ac:dyDescent="0.25">
      <c r="A408" s="2597"/>
      <c r="B408" s="471" t="s">
        <v>371</v>
      </c>
      <c r="C408" s="2681" t="s">
        <v>377</v>
      </c>
      <c r="D408" s="2673" t="s">
        <v>376</v>
      </c>
      <c r="E408" s="646" t="s">
        <v>375</v>
      </c>
      <c r="F408" s="645" t="s">
        <v>374</v>
      </c>
      <c r="G408" s="644">
        <v>0</v>
      </c>
      <c r="H408" s="644">
        <v>1</v>
      </c>
      <c r="I408" s="638">
        <v>0.1</v>
      </c>
      <c r="J408" s="1790" t="s">
        <v>2284</v>
      </c>
      <c r="K408" s="123" t="s">
        <v>2283</v>
      </c>
      <c r="L408" s="486" t="s">
        <v>2282</v>
      </c>
      <c r="M408" s="114">
        <v>1</v>
      </c>
      <c r="N408" s="486" t="s">
        <v>2314</v>
      </c>
      <c r="O408" s="630"/>
      <c r="P408" s="630"/>
      <c r="Q408" s="114"/>
      <c r="R408" s="114"/>
      <c r="S408" s="114"/>
      <c r="T408" s="114"/>
      <c r="U408" s="114"/>
      <c r="V408" s="114" t="s">
        <v>0</v>
      </c>
      <c r="W408" s="114" t="s">
        <v>0</v>
      </c>
      <c r="X408" s="114" t="s">
        <v>0</v>
      </c>
      <c r="Y408" s="114" t="s">
        <v>0</v>
      </c>
      <c r="Z408" s="123" t="s">
        <v>2272</v>
      </c>
      <c r="AA408" s="630"/>
      <c r="AB408" s="629"/>
      <c r="AC408" s="1788">
        <v>5000000</v>
      </c>
      <c r="AD408" s="1787">
        <v>0</v>
      </c>
      <c r="AE408" s="1787">
        <v>0</v>
      </c>
      <c r="AF408" s="1787">
        <v>0</v>
      </c>
      <c r="AG408" s="1787">
        <v>0</v>
      </c>
      <c r="AH408" s="1787">
        <f>AC408+AD408-AE408</f>
        <v>5000000</v>
      </c>
      <c r="AI408" s="1787">
        <v>0</v>
      </c>
      <c r="AJ408" s="1787">
        <v>0</v>
      </c>
      <c r="AK408" s="1787">
        <v>0</v>
      </c>
      <c r="AL408" s="1787">
        <v>0</v>
      </c>
      <c r="AM408" s="630"/>
      <c r="AN408" s="2295">
        <f>AI408+AJ408-AK408</f>
        <v>0</v>
      </c>
      <c r="AO408" s="1787">
        <v>0</v>
      </c>
      <c r="AP408" s="1787">
        <v>0</v>
      </c>
      <c r="AQ408" s="1787">
        <v>0</v>
      </c>
      <c r="AR408" s="630"/>
      <c r="AS408" s="630"/>
      <c r="AT408" s="630"/>
      <c r="AU408" s="1787">
        <v>0</v>
      </c>
      <c r="AV408" s="630"/>
      <c r="AW408" s="1789"/>
      <c r="AX408" s="1787"/>
      <c r="AY408" s="1787"/>
      <c r="AZ408" s="1787"/>
      <c r="BA408" s="620"/>
    </row>
    <row r="409" spans="1:53" ht="37.5" customHeight="1" x14ac:dyDescent="0.25">
      <c r="A409" s="2597"/>
      <c r="B409" s="3560" t="s">
        <v>371</v>
      </c>
      <c r="C409" s="3559"/>
      <c r="D409" s="3564"/>
      <c r="E409" s="3562" t="s">
        <v>373</v>
      </c>
      <c r="F409" s="2673" t="s">
        <v>372</v>
      </c>
      <c r="G409" s="3565">
        <v>0.1</v>
      </c>
      <c r="H409" s="3565">
        <v>1</v>
      </c>
      <c r="I409" s="3565">
        <v>0.1</v>
      </c>
      <c r="J409" s="3570" t="s">
        <v>2313</v>
      </c>
      <c r="K409" s="3573" t="s">
        <v>2312</v>
      </c>
      <c r="L409" s="3576" t="s">
        <v>2311</v>
      </c>
      <c r="M409" s="114">
        <v>1</v>
      </c>
      <c r="N409" s="123" t="s">
        <v>2310</v>
      </c>
      <c r="O409" s="486" t="s">
        <v>2309</v>
      </c>
      <c r="P409" s="486" t="s">
        <v>438</v>
      </c>
      <c r="Q409" s="114"/>
      <c r="R409" s="114"/>
      <c r="S409" s="114"/>
      <c r="T409" s="114"/>
      <c r="U409" s="114"/>
      <c r="V409" s="114" t="s">
        <v>0</v>
      </c>
      <c r="W409" s="114" t="s">
        <v>0</v>
      </c>
      <c r="X409" s="114" t="s">
        <v>0</v>
      </c>
      <c r="Y409" s="114" t="s">
        <v>0</v>
      </c>
      <c r="Z409" s="486" t="s">
        <v>2303</v>
      </c>
      <c r="AA409" s="3567">
        <v>44035</v>
      </c>
      <c r="AB409" s="2635" t="s">
        <v>1656</v>
      </c>
      <c r="AC409" s="1788">
        <v>28000000</v>
      </c>
      <c r="AD409" s="1787">
        <v>0</v>
      </c>
      <c r="AE409" s="1787">
        <v>0</v>
      </c>
      <c r="AF409" s="630"/>
      <c r="AG409" s="630"/>
      <c r="AH409" s="1787">
        <f t="shared" ref="AH409:AH433" si="0">AC409+AD409-AE409</f>
        <v>28000000</v>
      </c>
      <c r="AI409" s="1787">
        <v>0</v>
      </c>
      <c r="AJ409" s="1787">
        <v>0</v>
      </c>
      <c r="AK409" s="1787">
        <v>0</v>
      </c>
      <c r="AL409" s="630"/>
      <c r="AM409" s="630"/>
      <c r="AN409" s="2295">
        <f t="shared" ref="AN409:AN433" si="1">AI409+AJ409-AK409</f>
        <v>0</v>
      </c>
      <c r="AO409" s="1787">
        <v>0</v>
      </c>
      <c r="AP409" s="1787">
        <v>0</v>
      </c>
      <c r="AQ409" s="1787">
        <v>0</v>
      </c>
      <c r="AR409" s="630"/>
      <c r="AS409" s="630"/>
      <c r="AT409" s="630"/>
      <c r="AU409" s="1787">
        <v>0</v>
      </c>
      <c r="AV409" s="630"/>
      <c r="AW409" s="630"/>
      <c r="AX409" s="1787">
        <v>0</v>
      </c>
      <c r="AY409" s="1787">
        <v>0</v>
      </c>
      <c r="AZ409" s="1787">
        <v>0</v>
      </c>
      <c r="BA409" s="620"/>
    </row>
    <row r="410" spans="1:53" ht="37.5" customHeight="1" x14ac:dyDescent="0.25">
      <c r="A410" s="2597"/>
      <c r="B410" s="3561"/>
      <c r="C410" s="3559"/>
      <c r="D410" s="3564"/>
      <c r="E410" s="3563"/>
      <c r="F410" s="3564"/>
      <c r="G410" s="3566"/>
      <c r="H410" s="3566"/>
      <c r="I410" s="3566"/>
      <c r="J410" s="3571"/>
      <c r="K410" s="3574"/>
      <c r="L410" s="3577"/>
      <c r="M410" s="114">
        <v>2</v>
      </c>
      <c r="N410" s="123" t="s">
        <v>2308</v>
      </c>
      <c r="O410" s="486" t="s">
        <v>2307</v>
      </c>
      <c r="P410" s="486" t="s">
        <v>438</v>
      </c>
      <c r="Q410" s="114"/>
      <c r="R410" s="114"/>
      <c r="S410" s="114"/>
      <c r="T410" s="114"/>
      <c r="U410" s="114" t="s">
        <v>0</v>
      </c>
      <c r="V410" s="114" t="s">
        <v>0</v>
      </c>
      <c r="W410" s="114" t="s">
        <v>0</v>
      </c>
      <c r="X410" s="114" t="s">
        <v>0</v>
      </c>
      <c r="Y410" s="114" t="s">
        <v>0</v>
      </c>
      <c r="Z410" s="123" t="s">
        <v>2306</v>
      </c>
      <c r="AA410" s="3568"/>
      <c r="AB410" s="2776"/>
      <c r="AC410" s="1788">
        <v>23100000</v>
      </c>
      <c r="AD410" s="1787">
        <v>0</v>
      </c>
      <c r="AE410" s="1787">
        <v>0</v>
      </c>
      <c r="AF410" s="630"/>
      <c r="AG410" s="630"/>
      <c r="AH410" s="1787">
        <f t="shared" si="0"/>
        <v>23100000</v>
      </c>
      <c r="AI410" s="1787">
        <v>0</v>
      </c>
      <c r="AJ410" s="1787">
        <v>0</v>
      </c>
      <c r="AK410" s="1787">
        <v>0</v>
      </c>
      <c r="AL410" s="630"/>
      <c r="AM410" s="630"/>
      <c r="AN410" s="2295">
        <f t="shared" si="1"/>
        <v>0</v>
      </c>
      <c r="AO410" s="1787">
        <v>0</v>
      </c>
      <c r="AP410" s="1787">
        <v>0</v>
      </c>
      <c r="AQ410" s="1787">
        <v>0</v>
      </c>
      <c r="AR410" s="630"/>
      <c r="AS410" s="630"/>
      <c r="AT410" s="630"/>
      <c r="AU410" s="1787">
        <v>0</v>
      </c>
      <c r="AV410" s="630"/>
      <c r="AW410" s="1789">
        <v>23100000</v>
      </c>
      <c r="AX410" s="1787">
        <v>0</v>
      </c>
      <c r="AY410" s="1787">
        <v>0</v>
      </c>
      <c r="AZ410" s="1787">
        <v>0</v>
      </c>
      <c r="BA410" s="620"/>
    </row>
    <row r="411" spans="1:53" ht="37.5" customHeight="1" x14ac:dyDescent="0.25">
      <c r="A411" s="2597"/>
      <c r="B411" s="3561"/>
      <c r="C411" s="3559"/>
      <c r="D411" s="3564"/>
      <c r="E411" s="3563"/>
      <c r="F411" s="3564"/>
      <c r="G411" s="3566"/>
      <c r="H411" s="3566"/>
      <c r="I411" s="3566"/>
      <c r="J411" s="3571"/>
      <c r="K411" s="3574"/>
      <c r="L411" s="3577"/>
      <c r="M411" s="114">
        <v>3</v>
      </c>
      <c r="N411" s="123" t="s">
        <v>2305</v>
      </c>
      <c r="O411" s="123" t="s">
        <v>2304</v>
      </c>
      <c r="P411" s="486" t="s">
        <v>438</v>
      </c>
      <c r="Q411" s="114"/>
      <c r="R411" s="114"/>
      <c r="S411" s="114"/>
      <c r="T411" s="114"/>
      <c r="U411" s="114"/>
      <c r="V411" s="114" t="s">
        <v>0</v>
      </c>
      <c r="W411" s="114" t="s">
        <v>0</v>
      </c>
      <c r="X411" s="114" t="s">
        <v>0</v>
      </c>
      <c r="Y411" s="114" t="s">
        <v>0</v>
      </c>
      <c r="Z411" s="486" t="s">
        <v>2303</v>
      </c>
      <c r="AA411" s="3568"/>
      <c r="AB411" s="2776"/>
      <c r="AC411" s="1788">
        <v>27608000</v>
      </c>
      <c r="AD411" s="1787">
        <v>0</v>
      </c>
      <c r="AE411" s="1787">
        <v>0</v>
      </c>
      <c r="AF411" s="630"/>
      <c r="AG411" s="630"/>
      <c r="AH411" s="1787">
        <f t="shared" si="0"/>
        <v>27608000</v>
      </c>
      <c r="AI411" s="1787">
        <v>0</v>
      </c>
      <c r="AJ411" s="1787">
        <v>0</v>
      </c>
      <c r="AK411" s="1787">
        <v>0</v>
      </c>
      <c r="AL411" s="630"/>
      <c r="AM411" s="630"/>
      <c r="AN411" s="2295">
        <f t="shared" si="1"/>
        <v>0</v>
      </c>
      <c r="AO411" s="1787">
        <v>0</v>
      </c>
      <c r="AP411" s="1787">
        <v>0</v>
      </c>
      <c r="AQ411" s="1787">
        <v>0</v>
      </c>
      <c r="AR411" s="630"/>
      <c r="AS411" s="630"/>
      <c r="AT411" s="630"/>
      <c r="AU411" s="1787">
        <v>0</v>
      </c>
      <c r="AV411" s="630"/>
      <c r="AW411" s="630"/>
      <c r="AX411" s="1787">
        <v>0</v>
      </c>
      <c r="AY411" s="1787">
        <v>0</v>
      </c>
      <c r="AZ411" s="1787">
        <v>0</v>
      </c>
      <c r="BA411" s="620"/>
    </row>
    <row r="412" spans="1:53" ht="37.5" customHeight="1" x14ac:dyDescent="0.25">
      <c r="A412" s="2597"/>
      <c r="B412" s="3561"/>
      <c r="C412" s="3559"/>
      <c r="D412" s="3564"/>
      <c r="E412" s="3563"/>
      <c r="F412" s="3564"/>
      <c r="G412" s="3566"/>
      <c r="H412" s="3566"/>
      <c r="I412" s="3566"/>
      <c r="J412" s="3571"/>
      <c r="K412" s="3574"/>
      <c r="L412" s="3577"/>
      <c r="M412" s="114">
        <v>4</v>
      </c>
      <c r="N412" s="123" t="s">
        <v>2302</v>
      </c>
      <c r="O412" s="486" t="s">
        <v>2301</v>
      </c>
      <c r="P412" s="486" t="s">
        <v>438</v>
      </c>
      <c r="Q412" s="114"/>
      <c r="R412" s="114"/>
      <c r="S412" s="114" t="s">
        <v>0</v>
      </c>
      <c r="T412" s="114" t="s">
        <v>0</v>
      </c>
      <c r="U412" s="114" t="s">
        <v>0</v>
      </c>
      <c r="V412" s="114" t="s">
        <v>0</v>
      </c>
      <c r="W412" s="114" t="s">
        <v>0</v>
      </c>
      <c r="X412" s="114" t="s">
        <v>0</v>
      </c>
      <c r="Y412" s="114" t="s">
        <v>0</v>
      </c>
      <c r="Z412" s="123" t="s">
        <v>2300</v>
      </c>
      <c r="AA412" s="3568"/>
      <c r="AB412" s="2776"/>
      <c r="AC412" s="1788">
        <v>26100000</v>
      </c>
      <c r="AD412" s="1787">
        <v>0</v>
      </c>
      <c r="AE412" s="1787">
        <v>0</v>
      </c>
      <c r="AF412" s="630"/>
      <c r="AG412" s="630"/>
      <c r="AH412" s="1787">
        <f t="shared" si="0"/>
        <v>26100000</v>
      </c>
      <c r="AI412" s="1787">
        <v>0</v>
      </c>
      <c r="AJ412" s="1787">
        <v>0</v>
      </c>
      <c r="AK412" s="1787">
        <v>0</v>
      </c>
      <c r="AL412" s="630"/>
      <c r="AM412" s="1789">
        <v>26100000</v>
      </c>
      <c r="AN412" s="2295">
        <f t="shared" si="1"/>
        <v>0</v>
      </c>
      <c r="AO412" s="1787">
        <v>0</v>
      </c>
      <c r="AP412" s="1787">
        <v>0</v>
      </c>
      <c r="AQ412" s="1787">
        <v>0</v>
      </c>
      <c r="AR412" s="630"/>
      <c r="AS412" s="630"/>
      <c r="AT412" s="630"/>
      <c r="AU412" s="1787">
        <v>0</v>
      </c>
      <c r="AV412" s="630"/>
      <c r="AW412" s="1789">
        <v>26100000</v>
      </c>
      <c r="AX412" s="1787">
        <v>0</v>
      </c>
      <c r="AY412" s="1787">
        <v>0</v>
      </c>
      <c r="AZ412" s="1787">
        <v>0</v>
      </c>
      <c r="BA412" s="620"/>
    </row>
    <row r="413" spans="1:53" ht="37.5" customHeight="1" x14ac:dyDescent="0.25">
      <c r="A413" s="2597"/>
      <c r="B413" s="3561"/>
      <c r="C413" s="3559"/>
      <c r="D413" s="3564"/>
      <c r="E413" s="3563"/>
      <c r="F413" s="3564"/>
      <c r="G413" s="3566"/>
      <c r="H413" s="3566"/>
      <c r="I413" s="3566"/>
      <c r="J413" s="3571"/>
      <c r="K413" s="3574"/>
      <c r="L413" s="3577"/>
      <c r="M413" s="114">
        <v>5</v>
      </c>
      <c r="N413" s="123" t="s">
        <v>2299</v>
      </c>
      <c r="O413" s="630"/>
      <c r="P413" s="486" t="s">
        <v>438</v>
      </c>
      <c r="Q413" s="114"/>
      <c r="R413" s="114"/>
      <c r="S413" s="114"/>
      <c r="T413" s="114"/>
      <c r="U413" s="114"/>
      <c r="V413" s="114" t="s">
        <v>0</v>
      </c>
      <c r="W413" s="114" t="s">
        <v>0</v>
      </c>
      <c r="X413" s="114" t="s">
        <v>0</v>
      </c>
      <c r="Y413" s="114" t="s">
        <v>0</v>
      </c>
      <c r="Z413" s="486" t="s">
        <v>2297</v>
      </c>
      <c r="AA413" s="3568"/>
      <c r="AB413" s="2776"/>
      <c r="AC413" s="1788">
        <v>11600000</v>
      </c>
      <c r="AD413" s="1787">
        <v>0</v>
      </c>
      <c r="AE413" s="1787">
        <v>0</v>
      </c>
      <c r="AF413" s="630"/>
      <c r="AG413" s="630"/>
      <c r="AH413" s="1787">
        <f t="shared" si="0"/>
        <v>11600000</v>
      </c>
      <c r="AI413" s="1787">
        <v>0</v>
      </c>
      <c r="AJ413" s="1787">
        <v>0</v>
      </c>
      <c r="AK413" s="1787">
        <v>0</v>
      </c>
      <c r="AL413" s="630"/>
      <c r="AM413" s="630"/>
      <c r="AN413" s="2295">
        <f t="shared" si="1"/>
        <v>0</v>
      </c>
      <c r="AO413" s="1787">
        <v>0</v>
      </c>
      <c r="AP413" s="1787">
        <v>0</v>
      </c>
      <c r="AQ413" s="1787">
        <v>0</v>
      </c>
      <c r="AR413" s="630"/>
      <c r="AS413" s="630"/>
      <c r="AT413" s="630"/>
      <c r="AU413" s="1787">
        <v>0</v>
      </c>
      <c r="AV413" s="630"/>
      <c r="AW413" s="630"/>
      <c r="AX413" s="1787">
        <v>0</v>
      </c>
      <c r="AY413" s="1787">
        <v>0</v>
      </c>
      <c r="AZ413" s="1787">
        <v>0</v>
      </c>
      <c r="BA413" s="620"/>
    </row>
    <row r="414" spans="1:53" ht="37.5" customHeight="1" x14ac:dyDescent="0.25">
      <c r="A414" s="2597"/>
      <c r="B414" s="3561"/>
      <c r="C414" s="3559"/>
      <c r="D414" s="3564"/>
      <c r="E414" s="3563"/>
      <c r="F414" s="3564"/>
      <c r="G414" s="3566"/>
      <c r="H414" s="3566"/>
      <c r="I414" s="3566"/>
      <c r="J414" s="3571"/>
      <c r="K414" s="3574"/>
      <c r="L414" s="3577"/>
      <c r="M414" s="114">
        <v>6</v>
      </c>
      <c r="N414" s="123" t="s">
        <v>2298</v>
      </c>
      <c r="O414" s="630"/>
      <c r="P414" s="486" t="s">
        <v>438</v>
      </c>
      <c r="Q414" s="114"/>
      <c r="R414" s="114"/>
      <c r="S414" s="114"/>
      <c r="T414" s="114"/>
      <c r="U414" s="114"/>
      <c r="V414" s="114" t="s">
        <v>0</v>
      </c>
      <c r="W414" s="114" t="s">
        <v>0</v>
      </c>
      <c r="X414" s="114" t="s">
        <v>0</v>
      </c>
      <c r="Y414" s="114" t="s">
        <v>0</v>
      </c>
      <c r="Z414" s="486" t="s">
        <v>2297</v>
      </c>
      <c r="AA414" s="3568"/>
      <c r="AB414" s="2776"/>
      <c r="AC414" s="1788">
        <v>5892000</v>
      </c>
      <c r="AD414" s="1787">
        <v>0</v>
      </c>
      <c r="AE414" s="1787">
        <v>0</v>
      </c>
      <c r="AF414" s="630"/>
      <c r="AG414" s="630"/>
      <c r="AH414" s="1787">
        <f t="shared" si="0"/>
        <v>5892000</v>
      </c>
      <c r="AI414" s="1787">
        <v>0</v>
      </c>
      <c r="AJ414" s="1787">
        <v>0</v>
      </c>
      <c r="AK414" s="1787">
        <v>0</v>
      </c>
      <c r="AL414" s="630"/>
      <c r="AM414" s="630"/>
      <c r="AN414" s="2295">
        <f t="shared" si="1"/>
        <v>0</v>
      </c>
      <c r="AO414" s="1787">
        <v>0</v>
      </c>
      <c r="AP414" s="1787">
        <v>0</v>
      </c>
      <c r="AQ414" s="1787">
        <v>0</v>
      </c>
      <c r="AR414" s="630"/>
      <c r="AS414" s="630"/>
      <c r="AT414" s="630"/>
      <c r="AU414" s="1787">
        <v>0</v>
      </c>
      <c r="AV414" s="630"/>
      <c r="AW414" s="630"/>
      <c r="AX414" s="1787">
        <v>0</v>
      </c>
      <c r="AY414" s="1787">
        <v>0</v>
      </c>
      <c r="AZ414" s="1787">
        <v>0</v>
      </c>
      <c r="BA414" s="620"/>
    </row>
    <row r="415" spans="1:53" ht="43.5" customHeight="1" x14ac:dyDescent="0.25">
      <c r="A415" s="2597"/>
      <c r="B415" s="3561"/>
      <c r="C415" s="3559"/>
      <c r="D415" s="3564"/>
      <c r="E415" s="3563"/>
      <c r="F415" s="3564"/>
      <c r="G415" s="3566"/>
      <c r="H415" s="3566"/>
      <c r="I415" s="3566"/>
      <c r="J415" s="3571"/>
      <c r="K415" s="3574"/>
      <c r="L415" s="3577"/>
      <c r="M415" s="114">
        <v>7</v>
      </c>
      <c r="N415" s="1406" t="s">
        <v>2296</v>
      </c>
      <c r="O415" s="630"/>
      <c r="P415" s="486" t="s">
        <v>438</v>
      </c>
      <c r="Q415" s="114"/>
      <c r="R415" s="114"/>
      <c r="S415" s="114"/>
      <c r="T415" s="114"/>
      <c r="U415" s="114"/>
      <c r="V415" s="114" t="s">
        <v>0</v>
      </c>
      <c r="W415" s="114" t="s">
        <v>0</v>
      </c>
      <c r="X415" s="114" t="s">
        <v>0</v>
      </c>
      <c r="Y415" s="114"/>
      <c r="Z415" s="123" t="s">
        <v>2285</v>
      </c>
      <c r="AA415" s="3568"/>
      <c r="AB415" s="2776"/>
      <c r="AC415" s="1788">
        <v>30050000</v>
      </c>
      <c r="AD415" s="1787">
        <v>0</v>
      </c>
      <c r="AE415" s="1787">
        <v>0</v>
      </c>
      <c r="AF415" s="630"/>
      <c r="AG415" s="630"/>
      <c r="AH415" s="1787">
        <f t="shared" si="0"/>
        <v>30050000</v>
      </c>
      <c r="AI415" s="1787">
        <v>0</v>
      </c>
      <c r="AJ415" s="1787">
        <v>0</v>
      </c>
      <c r="AK415" s="1787">
        <v>0</v>
      </c>
      <c r="AL415" s="630"/>
      <c r="AM415" s="630"/>
      <c r="AN415" s="2295">
        <f t="shared" si="1"/>
        <v>0</v>
      </c>
      <c r="AO415" s="1787">
        <v>0</v>
      </c>
      <c r="AP415" s="1787">
        <v>0</v>
      </c>
      <c r="AQ415" s="1787">
        <v>0</v>
      </c>
      <c r="AR415" s="630"/>
      <c r="AS415" s="630"/>
      <c r="AT415" s="630"/>
      <c r="AU415" s="1787">
        <v>0</v>
      </c>
      <c r="AV415" s="630"/>
      <c r="AW415" s="630"/>
      <c r="AX415" s="1787">
        <v>0</v>
      </c>
      <c r="AY415" s="1787">
        <v>0</v>
      </c>
      <c r="AZ415" s="1787">
        <v>0</v>
      </c>
      <c r="BA415" s="620"/>
    </row>
    <row r="416" spans="1:53" ht="44.25" customHeight="1" x14ac:dyDescent="0.25">
      <c r="A416" s="2597"/>
      <c r="B416" s="3561"/>
      <c r="C416" s="3559"/>
      <c r="D416" s="3564"/>
      <c r="E416" s="3563"/>
      <c r="F416" s="3564"/>
      <c r="G416" s="3566"/>
      <c r="H416" s="3566"/>
      <c r="I416" s="3566"/>
      <c r="J416" s="3571"/>
      <c r="K416" s="3574"/>
      <c r="L416" s="3577"/>
      <c r="M416" s="114">
        <v>8</v>
      </c>
      <c r="N416" s="123" t="s">
        <v>2295</v>
      </c>
      <c r="O416" s="630"/>
      <c r="P416" s="486" t="s">
        <v>2273</v>
      </c>
      <c r="Q416" s="114"/>
      <c r="R416" s="114"/>
      <c r="S416" s="114"/>
      <c r="T416" s="114"/>
      <c r="U416" s="114"/>
      <c r="V416" s="114"/>
      <c r="W416" s="114" t="s">
        <v>0</v>
      </c>
      <c r="X416" s="114"/>
      <c r="Y416" s="114"/>
      <c r="Z416" s="123" t="s">
        <v>2285</v>
      </c>
      <c r="AA416" s="3568"/>
      <c r="AB416" s="2776"/>
      <c r="AC416" s="1788">
        <v>35500000</v>
      </c>
      <c r="AD416" s="1787">
        <v>0</v>
      </c>
      <c r="AE416" s="1787">
        <v>0</v>
      </c>
      <c r="AF416" s="630"/>
      <c r="AG416" s="630"/>
      <c r="AH416" s="1787">
        <f t="shared" si="0"/>
        <v>35500000</v>
      </c>
      <c r="AI416" s="1787">
        <v>0</v>
      </c>
      <c r="AJ416" s="1787">
        <v>0</v>
      </c>
      <c r="AK416" s="1787">
        <v>0</v>
      </c>
      <c r="AL416" s="630"/>
      <c r="AM416" s="630"/>
      <c r="AN416" s="2295">
        <f t="shared" si="1"/>
        <v>0</v>
      </c>
      <c r="AO416" s="1787">
        <v>0</v>
      </c>
      <c r="AP416" s="1787">
        <v>0</v>
      </c>
      <c r="AQ416" s="1787">
        <v>0</v>
      </c>
      <c r="AR416" s="630"/>
      <c r="AS416" s="630"/>
      <c r="AT416" s="630"/>
      <c r="AU416" s="1787">
        <v>0</v>
      </c>
      <c r="AV416" s="630"/>
      <c r="AW416" s="630"/>
      <c r="AX416" s="1787">
        <v>0</v>
      </c>
      <c r="AY416" s="1787">
        <v>0</v>
      </c>
      <c r="AZ416" s="1787">
        <v>0</v>
      </c>
      <c r="BA416" s="620"/>
    </row>
    <row r="417" spans="1:53" ht="57" customHeight="1" x14ac:dyDescent="0.25">
      <c r="A417" s="2597"/>
      <c r="B417" s="3561"/>
      <c r="C417" s="3559"/>
      <c r="D417" s="3564"/>
      <c r="E417" s="3563"/>
      <c r="F417" s="3564"/>
      <c r="G417" s="3566"/>
      <c r="H417" s="3566"/>
      <c r="I417" s="3566"/>
      <c r="J417" s="3571"/>
      <c r="K417" s="3574"/>
      <c r="L417" s="3577"/>
      <c r="M417" s="114">
        <v>9</v>
      </c>
      <c r="N417" s="123" t="s">
        <v>2294</v>
      </c>
      <c r="O417" s="630"/>
      <c r="P417" s="486" t="s">
        <v>2273</v>
      </c>
      <c r="Q417" s="114"/>
      <c r="R417" s="114"/>
      <c r="S417" s="114"/>
      <c r="T417" s="114"/>
      <c r="U417" s="114"/>
      <c r="V417" s="114" t="s">
        <v>0</v>
      </c>
      <c r="W417" s="114"/>
      <c r="X417" s="114"/>
      <c r="Y417" s="114"/>
      <c r="Z417" s="123" t="s">
        <v>2285</v>
      </c>
      <c r="AA417" s="3568"/>
      <c r="AB417" s="2776"/>
      <c r="AC417" s="1788">
        <v>39000000</v>
      </c>
      <c r="AD417" s="1787">
        <v>0</v>
      </c>
      <c r="AE417" s="1787">
        <v>0</v>
      </c>
      <c r="AF417" s="630"/>
      <c r="AG417" s="630"/>
      <c r="AH417" s="1787">
        <f t="shared" si="0"/>
        <v>39000000</v>
      </c>
      <c r="AI417" s="1787">
        <v>0</v>
      </c>
      <c r="AJ417" s="1787">
        <v>0</v>
      </c>
      <c r="AK417" s="1787">
        <v>0</v>
      </c>
      <c r="AL417" s="630"/>
      <c r="AM417" s="630"/>
      <c r="AN417" s="2295">
        <f t="shared" si="1"/>
        <v>0</v>
      </c>
      <c r="AO417" s="1787">
        <v>0</v>
      </c>
      <c r="AP417" s="1787">
        <v>0</v>
      </c>
      <c r="AQ417" s="1787">
        <v>0</v>
      </c>
      <c r="AR417" s="630"/>
      <c r="AS417" s="630"/>
      <c r="AT417" s="630"/>
      <c r="AU417" s="1787">
        <v>0</v>
      </c>
      <c r="AV417" s="630"/>
      <c r="AW417" s="630"/>
      <c r="AX417" s="1787">
        <v>0</v>
      </c>
      <c r="AY417" s="1787">
        <v>0</v>
      </c>
      <c r="AZ417" s="1787">
        <v>0</v>
      </c>
      <c r="BA417" s="620"/>
    </row>
    <row r="418" spans="1:53" ht="37.5" customHeight="1" x14ac:dyDescent="0.25">
      <c r="A418" s="2597"/>
      <c r="B418" s="3561"/>
      <c r="C418" s="3559"/>
      <c r="D418" s="3564"/>
      <c r="E418" s="3563"/>
      <c r="F418" s="3564"/>
      <c r="G418" s="3566"/>
      <c r="H418" s="3566"/>
      <c r="I418" s="3566"/>
      <c r="J418" s="3571"/>
      <c r="K418" s="3574"/>
      <c r="L418" s="3577"/>
      <c r="M418" s="114">
        <v>10</v>
      </c>
      <c r="N418" s="123" t="s">
        <v>2293</v>
      </c>
      <c r="O418" s="630"/>
      <c r="P418" s="486" t="s">
        <v>2273</v>
      </c>
      <c r="Q418" s="114"/>
      <c r="R418" s="114"/>
      <c r="S418" s="114"/>
      <c r="T418" s="114"/>
      <c r="U418" s="114"/>
      <c r="V418" s="114" t="s">
        <v>0</v>
      </c>
      <c r="W418" s="114"/>
      <c r="X418" s="114"/>
      <c r="Y418" s="114"/>
      <c r="Z418" s="123" t="s">
        <v>2291</v>
      </c>
      <c r="AA418" s="3568"/>
      <c r="AB418" s="2776"/>
      <c r="AC418" s="1788">
        <v>18000000</v>
      </c>
      <c r="AD418" s="1787">
        <v>0</v>
      </c>
      <c r="AE418" s="1787">
        <v>0</v>
      </c>
      <c r="AF418" s="630"/>
      <c r="AG418" s="630"/>
      <c r="AH418" s="1787">
        <f t="shared" si="0"/>
        <v>18000000</v>
      </c>
      <c r="AI418" s="1787">
        <v>0</v>
      </c>
      <c r="AJ418" s="1787">
        <v>0</v>
      </c>
      <c r="AK418" s="1787">
        <v>0</v>
      </c>
      <c r="AL418" s="630"/>
      <c r="AM418" s="630"/>
      <c r="AN418" s="2295">
        <f t="shared" si="1"/>
        <v>0</v>
      </c>
      <c r="AO418" s="1787">
        <v>0</v>
      </c>
      <c r="AP418" s="1787">
        <v>0</v>
      </c>
      <c r="AQ418" s="1787">
        <v>0</v>
      </c>
      <c r="AR418" s="630"/>
      <c r="AS418" s="630"/>
      <c r="AT418" s="630"/>
      <c r="AU418" s="1787">
        <v>0</v>
      </c>
      <c r="AV418" s="630"/>
      <c r="AW418" s="630"/>
      <c r="AX418" s="1787">
        <v>0</v>
      </c>
      <c r="AY418" s="1787">
        <v>0</v>
      </c>
      <c r="AZ418" s="1787">
        <v>0</v>
      </c>
      <c r="BA418" s="620"/>
    </row>
    <row r="419" spans="1:53" ht="44.25" customHeight="1" x14ac:dyDescent="0.25">
      <c r="A419" s="2597"/>
      <c r="B419" s="3561"/>
      <c r="C419" s="3559"/>
      <c r="D419" s="3564"/>
      <c r="E419" s="3563"/>
      <c r="F419" s="3564"/>
      <c r="G419" s="3566"/>
      <c r="H419" s="3566"/>
      <c r="I419" s="3566"/>
      <c r="J419" s="3571"/>
      <c r="K419" s="3574"/>
      <c r="L419" s="3577"/>
      <c r="M419" s="114">
        <v>11</v>
      </c>
      <c r="N419" s="123" t="s">
        <v>2292</v>
      </c>
      <c r="O419" s="630"/>
      <c r="P419" s="486" t="s">
        <v>2273</v>
      </c>
      <c r="Q419" s="114"/>
      <c r="R419" s="114"/>
      <c r="S419" s="114"/>
      <c r="T419" s="114"/>
      <c r="U419" s="114"/>
      <c r="V419" s="114" t="s">
        <v>0</v>
      </c>
      <c r="W419" s="114" t="s">
        <v>0</v>
      </c>
      <c r="X419" s="114"/>
      <c r="Y419" s="114"/>
      <c r="Z419" s="123" t="s">
        <v>2291</v>
      </c>
      <c r="AA419" s="3568"/>
      <c r="AB419" s="2776"/>
      <c r="AC419" s="1788">
        <v>83950000</v>
      </c>
      <c r="AD419" s="1787">
        <v>0</v>
      </c>
      <c r="AE419" s="1787">
        <v>0</v>
      </c>
      <c r="AF419" s="630"/>
      <c r="AG419" s="630"/>
      <c r="AH419" s="1787">
        <f t="shared" si="0"/>
        <v>83950000</v>
      </c>
      <c r="AI419" s="1787">
        <v>0</v>
      </c>
      <c r="AJ419" s="1787">
        <v>0</v>
      </c>
      <c r="AK419" s="1787">
        <v>0</v>
      </c>
      <c r="AL419" s="630"/>
      <c r="AM419" s="630"/>
      <c r="AN419" s="2295">
        <f t="shared" si="1"/>
        <v>0</v>
      </c>
      <c r="AO419" s="1787">
        <v>0</v>
      </c>
      <c r="AP419" s="1787">
        <v>0</v>
      </c>
      <c r="AQ419" s="1787">
        <v>0</v>
      </c>
      <c r="AR419" s="630"/>
      <c r="AS419" s="630"/>
      <c r="AT419" s="630"/>
      <c r="AU419" s="1787">
        <v>0</v>
      </c>
      <c r="AV419" s="630"/>
      <c r="AW419" s="630"/>
      <c r="AX419" s="1787">
        <v>0</v>
      </c>
      <c r="AY419" s="1787">
        <v>0</v>
      </c>
      <c r="AZ419" s="1787">
        <v>0</v>
      </c>
      <c r="BA419" s="620"/>
    </row>
    <row r="420" spans="1:53" ht="37.5" customHeight="1" x14ac:dyDescent="0.25">
      <c r="A420" s="2597"/>
      <c r="B420" s="3561"/>
      <c r="C420" s="3559"/>
      <c r="D420" s="3564"/>
      <c r="E420" s="3563"/>
      <c r="F420" s="3564"/>
      <c r="G420" s="3566"/>
      <c r="H420" s="3566"/>
      <c r="I420" s="3566"/>
      <c r="J420" s="3571"/>
      <c r="K420" s="3574"/>
      <c r="L420" s="3577"/>
      <c r="M420" s="114">
        <v>12</v>
      </c>
      <c r="N420" s="123" t="s">
        <v>2290</v>
      </c>
      <c r="O420" s="630"/>
      <c r="P420" s="486" t="s">
        <v>2273</v>
      </c>
      <c r="Q420" s="114"/>
      <c r="R420" s="114"/>
      <c r="S420" s="114"/>
      <c r="T420" s="114"/>
      <c r="U420" s="114"/>
      <c r="V420" s="114" t="s">
        <v>0</v>
      </c>
      <c r="W420" s="114" t="s">
        <v>0</v>
      </c>
      <c r="X420" s="114" t="s">
        <v>0</v>
      </c>
      <c r="Y420" s="114"/>
      <c r="Z420" s="123" t="s">
        <v>2285</v>
      </c>
      <c r="AA420" s="3568"/>
      <c r="AB420" s="2776"/>
      <c r="AC420" s="1788">
        <v>30000000</v>
      </c>
      <c r="AD420" s="1787">
        <v>0</v>
      </c>
      <c r="AE420" s="1787">
        <v>0</v>
      </c>
      <c r="AF420" s="630"/>
      <c r="AG420" s="630"/>
      <c r="AH420" s="1787">
        <f t="shared" si="0"/>
        <v>30000000</v>
      </c>
      <c r="AI420" s="1787">
        <v>0</v>
      </c>
      <c r="AJ420" s="1787">
        <v>0</v>
      </c>
      <c r="AK420" s="1787">
        <v>0</v>
      </c>
      <c r="AL420" s="630"/>
      <c r="AM420" s="630"/>
      <c r="AN420" s="2295">
        <f t="shared" si="1"/>
        <v>0</v>
      </c>
      <c r="AO420" s="1787">
        <v>0</v>
      </c>
      <c r="AP420" s="1787">
        <v>0</v>
      </c>
      <c r="AQ420" s="1787">
        <v>0</v>
      </c>
      <c r="AR420" s="630"/>
      <c r="AS420" s="630"/>
      <c r="AT420" s="630"/>
      <c r="AU420" s="1787">
        <v>0</v>
      </c>
      <c r="AV420" s="630"/>
      <c r="AW420" s="630"/>
      <c r="AX420" s="1787">
        <v>0</v>
      </c>
      <c r="AY420" s="1787">
        <v>0</v>
      </c>
      <c r="AZ420" s="1787">
        <v>0</v>
      </c>
      <c r="BA420" s="620"/>
    </row>
    <row r="421" spans="1:53" ht="44.25" customHeight="1" x14ac:dyDescent="0.25">
      <c r="A421" s="2597"/>
      <c r="B421" s="3561"/>
      <c r="C421" s="3559"/>
      <c r="D421" s="3564"/>
      <c r="E421" s="3563"/>
      <c r="F421" s="3564"/>
      <c r="G421" s="3566"/>
      <c r="H421" s="3566"/>
      <c r="I421" s="3566"/>
      <c r="J421" s="3571"/>
      <c r="K421" s="3574"/>
      <c r="L421" s="3577"/>
      <c r="M421" s="114">
        <v>13</v>
      </c>
      <c r="N421" s="123" t="s">
        <v>2289</v>
      </c>
      <c r="O421" s="630"/>
      <c r="P421" s="486" t="s">
        <v>2273</v>
      </c>
      <c r="Q421" s="114"/>
      <c r="R421" s="114"/>
      <c r="S421" s="114"/>
      <c r="T421" s="114"/>
      <c r="U421" s="114"/>
      <c r="V421" s="114" t="s">
        <v>0</v>
      </c>
      <c r="W421" s="114" t="s">
        <v>0</v>
      </c>
      <c r="X421" s="114" t="s">
        <v>0</v>
      </c>
      <c r="Y421" s="114"/>
      <c r="Z421" s="123" t="s">
        <v>2285</v>
      </c>
      <c r="AA421" s="3568"/>
      <c r="AB421" s="2776"/>
      <c r="AC421" s="1788">
        <v>40000000</v>
      </c>
      <c r="AD421" s="1787">
        <v>0</v>
      </c>
      <c r="AE421" s="1787">
        <v>0</v>
      </c>
      <c r="AF421" s="630"/>
      <c r="AG421" s="630"/>
      <c r="AH421" s="1787">
        <f t="shared" si="0"/>
        <v>40000000</v>
      </c>
      <c r="AI421" s="1787">
        <v>0</v>
      </c>
      <c r="AJ421" s="1787">
        <v>0</v>
      </c>
      <c r="AK421" s="1787">
        <v>0</v>
      </c>
      <c r="AL421" s="630"/>
      <c r="AM421" s="630"/>
      <c r="AN421" s="2295">
        <f t="shared" si="1"/>
        <v>0</v>
      </c>
      <c r="AO421" s="1787">
        <v>0</v>
      </c>
      <c r="AP421" s="1787">
        <v>0</v>
      </c>
      <c r="AQ421" s="1787">
        <v>0</v>
      </c>
      <c r="AR421" s="630"/>
      <c r="AS421" s="630"/>
      <c r="AT421" s="630"/>
      <c r="AU421" s="1787">
        <v>0</v>
      </c>
      <c r="AV421" s="630"/>
      <c r="AW421" s="630"/>
      <c r="AX421" s="1787">
        <v>0</v>
      </c>
      <c r="AY421" s="1787">
        <v>0</v>
      </c>
      <c r="AZ421" s="1787">
        <v>0</v>
      </c>
      <c r="BA421" s="620"/>
    </row>
    <row r="422" spans="1:53" ht="44.25" customHeight="1" x14ac:dyDescent="0.25">
      <c r="A422" s="2597"/>
      <c r="B422" s="3561"/>
      <c r="C422" s="3559"/>
      <c r="D422" s="3564"/>
      <c r="E422" s="3563"/>
      <c r="F422" s="3564"/>
      <c r="G422" s="3566"/>
      <c r="H422" s="3566"/>
      <c r="I422" s="3566"/>
      <c r="J422" s="3571"/>
      <c r="K422" s="3574"/>
      <c r="L422" s="3577"/>
      <c r="M422" s="114">
        <v>14</v>
      </c>
      <c r="N422" s="123" t="s">
        <v>2288</v>
      </c>
      <c r="O422" s="630"/>
      <c r="P422" s="486" t="s">
        <v>2273</v>
      </c>
      <c r="Q422" s="114"/>
      <c r="R422" s="114"/>
      <c r="S422" s="114"/>
      <c r="T422" s="114"/>
      <c r="U422" s="114"/>
      <c r="V422" s="114" t="s">
        <v>0</v>
      </c>
      <c r="W422" s="114" t="s">
        <v>0</v>
      </c>
      <c r="X422" s="114" t="s">
        <v>0</v>
      </c>
      <c r="Y422" s="114"/>
      <c r="Z422" s="123" t="s">
        <v>2285</v>
      </c>
      <c r="AA422" s="3568"/>
      <c r="AB422" s="2776"/>
      <c r="AC422" s="1788">
        <v>70000000</v>
      </c>
      <c r="AD422" s="1787">
        <v>0</v>
      </c>
      <c r="AE422" s="1787">
        <v>0</v>
      </c>
      <c r="AF422" s="630"/>
      <c r="AG422" s="630"/>
      <c r="AH422" s="1787">
        <f t="shared" si="0"/>
        <v>70000000</v>
      </c>
      <c r="AI422" s="1787">
        <v>0</v>
      </c>
      <c r="AJ422" s="1787">
        <v>0</v>
      </c>
      <c r="AK422" s="1787">
        <v>0</v>
      </c>
      <c r="AL422" s="630"/>
      <c r="AM422" s="630"/>
      <c r="AN422" s="2295">
        <f t="shared" si="1"/>
        <v>0</v>
      </c>
      <c r="AO422" s="1787">
        <v>0</v>
      </c>
      <c r="AP422" s="1787">
        <v>0</v>
      </c>
      <c r="AQ422" s="1787">
        <v>0</v>
      </c>
      <c r="AR422" s="630"/>
      <c r="AS422" s="630"/>
      <c r="AT422" s="630"/>
      <c r="AU422" s="1787">
        <v>0</v>
      </c>
      <c r="AV422" s="630"/>
      <c r="AW422" s="630"/>
      <c r="AX422" s="1787">
        <v>0</v>
      </c>
      <c r="AY422" s="1787">
        <v>0</v>
      </c>
      <c r="AZ422" s="1787">
        <v>0</v>
      </c>
      <c r="BA422" s="620"/>
    </row>
    <row r="423" spans="1:53" ht="37.5" customHeight="1" x14ac:dyDescent="0.25">
      <c r="A423" s="2597"/>
      <c r="B423" s="3561"/>
      <c r="C423" s="3559"/>
      <c r="D423" s="3564"/>
      <c r="E423" s="3563"/>
      <c r="F423" s="3564"/>
      <c r="G423" s="3566"/>
      <c r="H423" s="3566"/>
      <c r="I423" s="3566"/>
      <c r="J423" s="3571"/>
      <c r="K423" s="3574"/>
      <c r="L423" s="3577"/>
      <c r="M423" s="114">
        <v>15</v>
      </c>
      <c r="N423" s="123" t="s">
        <v>2287</v>
      </c>
      <c r="O423" s="630"/>
      <c r="P423" s="486" t="s">
        <v>2273</v>
      </c>
      <c r="Q423" s="114"/>
      <c r="R423" s="114"/>
      <c r="S423" s="114"/>
      <c r="T423" s="114"/>
      <c r="U423" s="114"/>
      <c r="V423" s="114" t="s">
        <v>0</v>
      </c>
      <c r="W423" s="114" t="s">
        <v>0</v>
      </c>
      <c r="X423" s="114" t="s">
        <v>0</v>
      </c>
      <c r="Y423" s="114"/>
      <c r="Z423" s="123" t="s">
        <v>2285</v>
      </c>
      <c r="AA423" s="3568"/>
      <c r="AB423" s="2776"/>
      <c r="AC423" s="1788">
        <v>35000000</v>
      </c>
      <c r="AD423" s="1787">
        <v>0</v>
      </c>
      <c r="AE423" s="1787">
        <v>0</v>
      </c>
      <c r="AF423" s="630"/>
      <c r="AG423" s="630"/>
      <c r="AH423" s="1787">
        <f t="shared" si="0"/>
        <v>35000000</v>
      </c>
      <c r="AI423" s="1787">
        <v>0</v>
      </c>
      <c r="AJ423" s="1787">
        <v>0</v>
      </c>
      <c r="AK423" s="1787">
        <v>0</v>
      </c>
      <c r="AL423" s="630"/>
      <c r="AM423" s="630"/>
      <c r="AN423" s="2295">
        <f t="shared" si="1"/>
        <v>0</v>
      </c>
      <c r="AO423" s="1787">
        <v>0</v>
      </c>
      <c r="AP423" s="1787">
        <v>0</v>
      </c>
      <c r="AQ423" s="1787">
        <v>0</v>
      </c>
      <c r="AR423" s="630"/>
      <c r="AS423" s="630"/>
      <c r="AT423" s="630"/>
      <c r="AU423" s="1787">
        <v>0</v>
      </c>
      <c r="AV423" s="630"/>
      <c r="AW423" s="630"/>
      <c r="AX423" s="1787">
        <v>0</v>
      </c>
      <c r="AY423" s="1787">
        <v>0</v>
      </c>
      <c r="AZ423" s="1787">
        <v>0</v>
      </c>
      <c r="BA423" s="620"/>
    </row>
    <row r="424" spans="1:53" ht="44.25" customHeight="1" x14ac:dyDescent="0.25">
      <c r="A424" s="2597"/>
      <c r="B424" s="3561"/>
      <c r="C424" s="3559"/>
      <c r="D424" s="3564"/>
      <c r="E424" s="3563"/>
      <c r="F424" s="3564"/>
      <c r="G424" s="3566"/>
      <c r="H424" s="3566"/>
      <c r="I424" s="3566"/>
      <c r="J424" s="3572"/>
      <c r="K424" s="3575"/>
      <c r="L424" s="3578"/>
      <c r="M424" s="114">
        <v>16</v>
      </c>
      <c r="N424" s="123" t="s">
        <v>2286</v>
      </c>
      <c r="O424" s="630"/>
      <c r="P424" s="486" t="s">
        <v>2273</v>
      </c>
      <c r="Q424" s="114"/>
      <c r="R424" s="114"/>
      <c r="S424" s="114"/>
      <c r="T424" s="114"/>
      <c r="U424" s="114"/>
      <c r="V424" s="114" t="s">
        <v>0</v>
      </c>
      <c r="W424" s="114" t="s">
        <v>0</v>
      </c>
      <c r="X424" s="114" t="s">
        <v>0</v>
      </c>
      <c r="Y424" s="114"/>
      <c r="Z424" s="123" t="s">
        <v>2285</v>
      </c>
      <c r="AA424" s="3569"/>
      <c r="AB424" s="2636"/>
      <c r="AC424" s="1788">
        <v>20000000</v>
      </c>
      <c r="AD424" s="1787">
        <v>0</v>
      </c>
      <c r="AE424" s="1787">
        <v>0</v>
      </c>
      <c r="AF424" s="630"/>
      <c r="AG424" s="630"/>
      <c r="AH424" s="1787">
        <f t="shared" si="0"/>
        <v>20000000</v>
      </c>
      <c r="AI424" s="1787">
        <v>0</v>
      </c>
      <c r="AJ424" s="1787">
        <v>0</v>
      </c>
      <c r="AK424" s="1787">
        <v>0</v>
      </c>
      <c r="AL424" s="630"/>
      <c r="AM424" s="630"/>
      <c r="AN424" s="2295">
        <f t="shared" si="1"/>
        <v>0</v>
      </c>
      <c r="AO424" s="1787">
        <v>0</v>
      </c>
      <c r="AP424" s="1787">
        <v>0</v>
      </c>
      <c r="AQ424" s="1787">
        <v>0</v>
      </c>
      <c r="AR424" s="630"/>
      <c r="AS424" s="630"/>
      <c r="AT424" s="630"/>
      <c r="AU424" s="1787">
        <v>0</v>
      </c>
      <c r="AV424" s="630"/>
      <c r="AW424" s="630"/>
      <c r="AX424" s="1787">
        <v>0</v>
      </c>
      <c r="AY424" s="1787">
        <v>0</v>
      </c>
      <c r="AZ424" s="1787">
        <v>0</v>
      </c>
      <c r="BA424" s="620"/>
    </row>
    <row r="425" spans="1:53" ht="49.5" customHeight="1" x14ac:dyDescent="0.25">
      <c r="A425" s="2597"/>
      <c r="B425" s="3561"/>
      <c r="C425" s="3559"/>
      <c r="D425" s="3564"/>
      <c r="E425" s="3563"/>
      <c r="F425" s="3564"/>
      <c r="G425" s="3566"/>
      <c r="H425" s="3566"/>
      <c r="I425" s="3566"/>
      <c r="J425" s="3579" t="s">
        <v>2284</v>
      </c>
      <c r="K425" s="3581" t="s">
        <v>2283</v>
      </c>
      <c r="L425" s="3576" t="s">
        <v>2282</v>
      </c>
      <c r="M425" s="114">
        <v>2</v>
      </c>
      <c r="N425" s="123" t="s">
        <v>2281</v>
      </c>
      <c r="O425" s="630"/>
      <c r="P425" s="486" t="s">
        <v>438</v>
      </c>
      <c r="Q425" s="114"/>
      <c r="R425" s="114"/>
      <c r="S425" s="114"/>
      <c r="T425" s="114"/>
      <c r="U425" s="114"/>
      <c r="V425" s="114" t="s">
        <v>0</v>
      </c>
      <c r="W425" s="114" t="s">
        <v>0</v>
      </c>
      <c r="X425" s="114" t="s">
        <v>0</v>
      </c>
      <c r="Y425" s="114" t="s">
        <v>0</v>
      </c>
      <c r="Z425" s="123" t="s">
        <v>2272</v>
      </c>
      <c r="AA425" s="3583"/>
      <c r="AB425" s="2643"/>
      <c r="AC425" s="1788">
        <v>44000000</v>
      </c>
      <c r="AD425" s="1787">
        <v>0</v>
      </c>
      <c r="AE425" s="1787">
        <v>0</v>
      </c>
      <c r="AF425" s="630"/>
      <c r="AG425" s="630"/>
      <c r="AH425" s="1787">
        <f t="shared" si="0"/>
        <v>44000000</v>
      </c>
      <c r="AI425" s="1787">
        <v>0</v>
      </c>
      <c r="AJ425" s="1787">
        <v>0</v>
      </c>
      <c r="AK425" s="1787">
        <v>0</v>
      </c>
      <c r="AL425" s="630"/>
      <c r="AM425" s="630"/>
      <c r="AN425" s="2295">
        <f t="shared" si="1"/>
        <v>0</v>
      </c>
      <c r="AO425" s="1787">
        <v>0</v>
      </c>
      <c r="AP425" s="1787">
        <v>0</v>
      </c>
      <c r="AQ425" s="1787">
        <v>0</v>
      </c>
      <c r="AR425" s="630"/>
      <c r="AS425" s="630"/>
      <c r="AT425" s="630"/>
      <c r="AU425" s="1787">
        <v>0</v>
      </c>
      <c r="AV425" s="630"/>
      <c r="AW425" s="630"/>
      <c r="AX425" s="630"/>
      <c r="AY425" s="630"/>
      <c r="AZ425" s="630"/>
      <c r="BA425" s="620"/>
    </row>
    <row r="426" spans="1:53" ht="49.5" customHeight="1" x14ac:dyDescent="0.25">
      <c r="A426" s="2597"/>
      <c r="B426" s="3561"/>
      <c r="C426" s="3559"/>
      <c r="D426" s="3564"/>
      <c r="E426" s="3563"/>
      <c r="F426" s="3564"/>
      <c r="G426" s="3566"/>
      <c r="H426" s="3566"/>
      <c r="I426" s="3566"/>
      <c r="J426" s="3571"/>
      <c r="K426" s="3574"/>
      <c r="L426" s="3577"/>
      <c r="M426" s="114">
        <v>3</v>
      </c>
      <c r="N426" s="123" t="s">
        <v>2280</v>
      </c>
      <c r="O426" s="630"/>
      <c r="P426" s="486" t="s">
        <v>2273</v>
      </c>
      <c r="Q426" s="114"/>
      <c r="R426" s="114"/>
      <c r="S426" s="114"/>
      <c r="T426" s="114"/>
      <c r="U426" s="114"/>
      <c r="V426" s="114"/>
      <c r="W426" s="114" t="s">
        <v>0</v>
      </c>
      <c r="X426" s="114" t="s">
        <v>0</v>
      </c>
      <c r="Y426" s="114"/>
      <c r="Z426" s="123" t="s">
        <v>2272</v>
      </c>
      <c r="AA426" s="3584"/>
      <c r="AB426" s="3586"/>
      <c r="AC426" s="1788">
        <v>40000000</v>
      </c>
      <c r="AD426" s="1787">
        <v>0</v>
      </c>
      <c r="AE426" s="1787">
        <v>0</v>
      </c>
      <c r="AF426" s="630"/>
      <c r="AG426" s="630"/>
      <c r="AH426" s="1787">
        <f t="shared" si="0"/>
        <v>40000000</v>
      </c>
      <c r="AI426" s="1787">
        <v>0</v>
      </c>
      <c r="AJ426" s="1787">
        <v>0</v>
      </c>
      <c r="AK426" s="1787">
        <v>0</v>
      </c>
      <c r="AL426" s="630"/>
      <c r="AM426" s="630"/>
      <c r="AN426" s="2295">
        <f t="shared" si="1"/>
        <v>0</v>
      </c>
      <c r="AO426" s="1787">
        <v>0</v>
      </c>
      <c r="AP426" s="1787">
        <v>0</v>
      </c>
      <c r="AQ426" s="1787">
        <v>0</v>
      </c>
      <c r="AR426" s="630"/>
      <c r="AS426" s="630"/>
      <c r="AT426" s="630"/>
      <c r="AU426" s="1787">
        <v>0</v>
      </c>
      <c r="AV426" s="630"/>
      <c r="AW426" s="630"/>
      <c r="AX426" s="630"/>
      <c r="AY426" s="630"/>
      <c r="AZ426" s="630"/>
      <c r="BA426" s="620"/>
    </row>
    <row r="427" spans="1:53" ht="49.5" customHeight="1" x14ac:dyDescent="0.25">
      <c r="A427" s="2597"/>
      <c r="B427" s="3561"/>
      <c r="C427" s="3559"/>
      <c r="D427" s="3564"/>
      <c r="E427" s="3563"/>
      <c r="F427" s="3564"/>
      <c r="G427" s="3566"/>
      <c r="H427" s="3566"/>
      <c r="I427" s="3566"/>
      <c r="J427" s="3571"/>
      <c r="K427" s="3574"/>
      <c r="L427" s="3577"/>
      <c r="M427" s="114">
        <v>4</v>
      </c>
      <c r="N427" s="486" t="s">
        <v>2279</v>
      </c>
      <c r="O427" s="630"/>
      <c r="P427" s="486" t="s">
        <v>2273</v>
      </c>
      <c r="Q427" s="114"/>
      <c r="R427" s="114"/>
      <c r="S427" s="114"/>
      <c r="T427" s="114"/>
      <c r="U427" s="114"/>
      <c r="V427" s="114" t="s">
        <v>0</v>
      </c>
      <c r="W427" s="114" t="s">
        <v>0</v>
      </c>
      <c r="X427" s="114" t="s">
        <v>0</v>
      </c>
      <c r="Y427" s="114" t="s">
        <v>0</v>
      </c>
      <c r="Z427" s="123" t="s">
        <v>2272</v>
      </c>
      <c r="AA427" s="3584"/>
      <c r="AB427" s="3586"/>
      <c r="AC427" s="1788">
        <v>4920000</v>
      </c>
      <c r="AD427" s="1787">
        <v>0</v>
      </c>
      <c r="AE427" s="1787">
        <v>0</v>
      </c>
      <c r="AF427" s="630"/>
      <c r="AG427" s="630"/>
      <c r="AH427" s="1787">
        <f t="shared" si="0"/>
        <v>4920000</v>
      </c>
      <c r="AI427" s="1787">
        <v>0</v>
      </c>
      <c r="AJ427" s="1787">
        <v>0</v>
      </c>
      <c r="AK427" s="1787">
        <v>0</v>
      </c>
      <c r="AL427" s="630"/>
      <c r="AM427" s="630"/>
      <c r="AN427" s="2295">
        <f t="shared" si="1"/>
        <v>0</v>
      </c>
      <c r="AO427" s="1787">
        <v>0</v>
      </c>
      <c r="AP427" s="1787">
        <v>0</v>
      </c>
      <c r="AQ427" s="1787">
        <v>0</v>
      </c>
      <c r="AR427" s="630"/>
      <c r="AS427" s="630"/>
      <c r="AT427" s="630"/>
      <c r="AU427" s="1787">
        <v>0</v>
      </c>
      <c r="AV427" s="630"/>
      <c r="AW427" s="630"/>
      <c r="AX427" s="630"/>
      <c r="AY427" s="630"/>
      <c r="AZ427" s="630"/>
      <c r="BA427" s="620"/>
    </row>
    <row r="428" spans="1:53" ht="49.5" customHeight="1" x14ac:dyDescent="0.25">
      <c r="A428" s="2597"/>
      <c r="B428" s="3561"/>
      <c r="C428" s="3559"/>
      <c r="D428" s="3564"/>
      <c r="E428" s="3563"/>
      <c r="F428" s="3564"/>
      <c r="G428" s="3566"/>
      <c r="H428" s="3566"/>
      <c r="I428" s="3566"/>
      <c r="J428" s="3571"/>
      <c r="K428" s="3574"/>
      <c r="L428" s="3577"/>
      <c r="M428" s="114">
        <v>5</v>
      </c>
      <c r="N428" s="486" t="s">
        <v>2278</v>
      </c>
      <c r="O428" s="630"/>
      <c r="P428" s="486" t="s">
        <v>2273</v>
      </c>
      <c r="Q428" s="114"/>
      <c r="R428" s="114"/>
      <c r="S428" s="114"/>
      <c r="T428" s="114"/>
      <c r="U428" s="114"/>
      <c r="V428" s="114"/>
      <c r="W428" s="114" t="s">
        <v>0</v>
      </c>
      <c r="X428" s="114" t="s">
        <v>0</v>
      </c>
      <c r="Y428" s="114" t="s">
        <v>0</v>
      </c>
      <c r="Z428" s="123" t="s">
        <v>2272</v>
      </c>
      <c r="AA428" s="3584"/>
      <c r="AB428" s="3586"/>
      <c r="AC428" s="1788">
        <v>90000000</v>
      </c>
      <c r="AD428" s="1787">
        <v>0</v>
      </c>
      <c r="AE428" s="1787">
        <v>0</v>
      </c>
      <c r="AF428" s="630"/>
      <c r="AG428" s="630"/>
      <c r="AH428" s="1787">
        <f t="shared" si="0"/>
        <v>90000000</v>
      </c>
      <c r="AI428" s="1787">
        <v>0</v>
      </c>
      <c r="AJ428" s="1787">
        <v>0</v>
      </c>
      <c r="AK428" s="1787">
        <v>0</v>
      </c>
      <c r="AL428" s="630"/>
      <c r="AM428" s="630"/>
      <c r="AN428" s="2295">
        <f t="shared" si="1"/>
        <v>0</v>
      </c>
      <c r="AO428" s="1787">
        <v>0</v>
      </c>
      <c r="AP428" s="1787">
        <v>0</v>
      </c>
      <c r="AQ428" s="1787">
        <v>0</v>
      </c>
      <c r="AR428" s="630"/>
      <c r="AS428" s="630"/>
      <c r="AT428" s="630"/>
      <c r="AU428" s="1787">
        <v>0</v>
      </c>
      <c r="AV428" s="630"/>
      <c r="AW428" s="630"/>
      <c r="AX428" s="630"/>
      <c r="AY428" s="630"/>
      <c r="AZ428" s="630"/>
      <c r="BA428" s="620"/>
    </row>
    <row r="429" spans="1:53" ht="49.5" customHeight="1" x14ac:dyDescent="0.25">
      <c r="A429" s="2597"/>
      <c r="B429" s="3561"/>
      <c r="C429" s="3559"/>
      <c r="D429" s="3564"/>
      <c r="E429" s="3563"/>
      <c r="F429" s="3564"/>
      <c r="G429" s="3566"/>
      <c r="H429" s="3566"/>
      <c r="I429" s="3566"/>
      <c r="J429" s="3571"/>
      <c r="K429" s="3574"/>
      <c r="L429" s="3577"/>
      <c r="M429" s="114">
        <v>6</v>
      </c>
      <c r="N429" s="486" t="s">
        <v>2277</v>
      </c>
      <c r="O429" s="630"/>
      <c r="P429" s="486" t="s">
        <v>2273</v>
      </c>
      <c r="Q429" s="114"/>
      <c r="R429" s="114"/>
      <c r="S429" s="114"/>
      <c r="T429" s="114"/>
      <c r="U429" s="114"/>
      <c r="V429" s="114" t="s">
        <v>0</v>
      </c>
      <c r="W429" s="114" t="s">
        <v>0</v>
      </c>
      <c r="X429" s="114" t="s">
        <v>0</v>
      </c>
      <c r="Y429" s="114" t="s">
        <v>0</v>
      </c>
      <c r="Z429" s="123" t="s">
        <v>2272</v>
      </c>
      <c r="AA429" s="3584"/>
      <c r="AB429" s="3586"/>
      <c r="AC429" s="1788">
        <v>35000000</v>
      </c>
      <c r="AD429" s="1787">
        <v>0</v>
      </c>
      <c r="AE429" s="1787">
        <v>0</v>
      </c>
      <c r="AF429" s="630"/>
      <c r="AG429" s="630"/>
      <c r="AH429" s="1787">
        <f t="shared" si="0"/>
        <v>35000000</v>
      </c>
      <c r="AI429" s="1787">
        <v>0</v>
      </c>
      <c r="AJ429" s="1787">
        <v>0</v>
      </c>
      <c r="AK429" s="1787">
        <v>0</v>
      </c>
      <c r="AL429" s="630"/>
      <c r="AM429" s="630"/>
      <c r="AN429" s="2295">
        <f t="shared" si="1"/>
        <v>0</v>
      </c>
      <c r="AO429" s="1787">
        <v>0</v>
      </c>
      <c r="AP429" s="1787">
        <v>0</v>
      </c>
      <c r="AQ429" s="1787">
        <v>0</v>
      </c>
      <c r="AR429" s="630"/>
      <c r="AS429" s="630"/>
      <c r="AT429" s="630"/>
      <c r="AU429" s="1787">
        <v>0</v>
      </c>
      <c r="AV429" s="630"/>
      <c r="AW429" s="630"/>
      <c r="AX429" s="630"/>
      <c r="AY429" s="630"/>
      <c r="AZ429" s="630"/>
      <c r="BA429" s="620"/>
    </row>
    <row r="430" spans="1:53" ht="49.5" customHeight="1" x14ac:dyDescent="0.25">
      <c r="A430" s="2597"/>
      <c r="B430" s="3561"/>
      <c r="C430" s="3559"/>
      <c r="D430" s="3564"/>
      <c r="E430" s="3563"/>
      <c r="F430" s="3564"/>
      <c r="G430" s="3566"/>
      <c r="H430" s="3566"/>
      <c r="I430" s="3566"/>
      <c r="J430" s="3571"/>
      <c r="K430" s="3574"/>
      <c r="L430" s="3577"/>
      <c r="M430" s="114">
        <v>7</v>
      </c>
      <c r="N430" s="486" t="s">
        <v>2276</v>
      </c>
      <c r="O430" s="630"/>
      <c r="P430" s="486" t="s">
        <v>2273</v>
      </c>
      <c r="Q430" s="114"/>
      <c r="R430" s="114"/>
      <c r="S430" s="114"/>
      <c r="T430" s="114"/>
      <c r="U430" s="114"/>
      <c r="V430" s="114" t="s">
        <v>0</v>
      </c>
      <c r="W430" s="114" t="s">
        <v>0</v>
      </c>
      <c r="X430" s="114" t="s">
        <v>0</v>
      </c>
      <c r="Y430" s="114" t="s">
        <v>0</v>
      </c>
      <c r="Z430" s="123" t="s">
        <v>2272</v>
      </c>
      <c r="AA430" s="3584"/>
      <c r="AB430" s="3586"/>
      <c r="AC430" s="1788">
        <v>20000000</v>
      </c>
      <c r="AD430" s="1787">
        <v>0</v>
      </c>
      <c r="AE430" s="1787">
        <v>0</v>
      </c>
      <c r="AF430" s="630"/>
      <c r="AG430" s="630"/>
      <c r="AH430" s="1787">
        <f t="shared" si="0"/>
        <v>20000000</v>
      </c>
      <c r="AI430" s="1787">
        <v>0</v>
      </c>
      <c r="AJ430" s="1787">
        <v>0</v>
      </c>
      <c r="AK430" s="1787">
        <v>0</v>
      </c>
      <c r="AL430" s="630"/>
      <c r="AM430" s="630"/>
      <c r="AN430" s="2295">
        <f t="shared" si="1"/>
        <v>0</v>
      </c>
      <c r="AO430" s="1787">
        <v>0</v>
      </c>
      <c r="AP430" s="1787">
        <v>0</v>
      </c>
      <c r="AQ430" s="1787">
        <v>0</v>
      </c>
      <c r="AR430" s="630"/>
      <c r="AS430" s="630"/>
      <c r="AT430" s="630"/>
      <c r="AU430" s="1787">
        <v>0</v>
      </c>
      <c r="AV430" s="630"/>
      <c r="AW430" s="630"/>
      <c r="AX430" s="630"/>
      <c r="AY430" s="630"/>
      <c r="AZ430" s="630"/>
      <c r="BA430" s="620"/>
    </row>
    <row r="431" spans="1:53" ht="49.5" customHeight="1" x14ac:dyDescent="0.25">
      <c r="A431" s="2597"/>
      <c r="B431" s="3561"/>
      <c r="C431" s="3559"/>
      <c r="D431" s="3564"/>
      <c r="E431" s="3563"/>
      <c r="F431" s="3564"/>
      <c r="G431" s="3566"/>
      <c r="H431" s="3566"/>
      <c r="I431" s="3566"/>
      <c r="J431" s="3571"/>
      <c r="K431" s="3574"/>
      <c r="L431" s="3577"/>
      <c r="M431" s="114">
        <v>8</v>
      </c>
      <c r="N431" s="486" t="s">
        <v>2275</v>
      </c>
      <c r="O431" s="630"/>
      <c r="P431" s="486" t="s">
        <v>2273</v>
      </c>
      <c r="Q431" s="114"/>
      <c r="R431" s="114"/>
      <c r="S431" s="114"/>
      <c r="T431" s="114"/>
      <c r="U431" s="114"/>
      <c r="V431" s="114" t="s">
        <v>0</v>
      </c>
      <c r="W431" s="114" t="s">
        <v>0</v>
      </c>
      <c r="X431" s="114" t="s">
        <v>0</v>
      </c>
      <c r="Y431" s="114" t="s">
        <v>0</v>
      </c>
      <c r="Z431" s="123" t="s">
        <v>2272</v>
      </c>
      <c r="AA431" s="3584"/>
      <c r="AB431" s="3586"/>
      <c r="AC431" s="1788">
        <v>197000000</v>
      </c>
      <c r="AD431" s="1787">
        <v>0</v>
      </c>
      <c r="AE431" s="1787">
        <v>0</v>
      </c>
      <c r="AF431" s="630"/>
      <c r="AG431" s="630"/>
      <c r="AH431" s="1787">
        <f t="shared" si="0"/>
        <v>197000000</v>
      </c>
      <c r="AI431" s="1787">
        <v>0</v>
      </c>
      <c r="AJ431" s="1787">
        <v>0</v>
      </c>
      <c r="AK431" s="1787">
        <v>0</v>
      </c>
      <c r="AL431" s="630"/>
      <c r="AM431" s="630"/>
      <c r="AN431" s="2295">
        <f t="shared" si="1"/>
        <v>0</v>
      </c>
      <c r="AO431" s="1787">
        <v>0</v>
      </c>
      <c r="AP431" s="1787">
        <v>0</v>
      </c>
      <c r="AQ431" s="1787">
        <v>0</v>
      </c>
      <c r="AR431" s="630"/>
      <c r="AS431" s="630"/>
      <c r="AT431" s="630"/>
      <c r="AU431" s="1787">
        <v>0</v>
      </c>
      <c r="AV431" s="630"/>
      <c r="AW431" s="630"/>
      <c r="AX431" s="630"/>
      <c r="AY431" s="630"/>
      <c r="AZ431" s="630"/>
      <c r="BA431" s="620"/>
    </row>
    <row r="432" spans="1:53" ht="49.5" customHeight="1" x14ac:dyDescent="0.25">
      <c r="A432" s="2597"/>
      <c r="B432" s="3561"/>
      <c r="C432" s="3559"/>
      <c r="D432" s="3564"/>
      <c r="E432" s="3563"/>
      <c r="F432" s="3564"/>
      <c r="G432" s="3566"/>
      <c r="H432" s="3566"/>
      <c r="I432" s="3566"/>
      <c r="J432" s="3580"/>
      <c r="K432" s="3582"/>
      <c r="L432" s="3578"/>
      <c r="M432" s="114">
        <v>9</v>
      </c>
      <c r="N432" s="123" t="s">
        <v>2274</v>
      </c>
      <c r="O432" s="630"/>
      <c r="P432" s="486" t="s">
        <v>2273</v>
      </c>
      <c r="Q432" s="114"/>
      <c r="R432" s="114"/>
      <c r="S432" s="114"/>
      <c r="T432" s="114"/>
      <c r="U432" s="114"/>
      <c r="V432" s="114" t="s">
        <v>0</v>
      </c>
      <c r="W432" s="114" t="s">
        <v>0</v>
      </c>
      <c r="X432" s="114" t="s">
        <v>0</v>
      </c>
      <c r="Y432" s="114" t="s">
        <v>0</v>
      </c>
      <c r="Z432" s="123" t="s">
        <v>2272</v>
      </c>
      <c r="AA432" s="3585"/>
      <c r="AB432" s="2644"/>
      <c r="AC432" s="1788">
        <v>350000000</v>
      </c>
      <c r="AD432" s="1787">
        <v>0</v>
      </c>
      <c r="AE432" s="1787">
        <v>0</v>
      </c>
      <c r="AF432" s="630"/>
      <c r="AG432" s="630"/>
      <c r="AH432" s="1787">
        <f t="shared" si="0"/>
        <v>350000000</v>
      </c>
      <c r="AI432" s="1787">
        <v>0</v>
      </c>
      <c r="AJ432" s="1787">
        <v>0</v>
      </c>
      <c r="AK432" s="1787">
        <v>0</v>
      </c>
      <c r="AL432" s="630"/>
      <c r="AM432" s="630"/>
      <c r="AN432" s="2295">
        <f t="shared" si="1"/>
        <v>0</v>
      </c>
      <c r="AO432" s="1787">
        <v>0</v>
      </c>
      <c r="AP432" s="1787">
        <v>0</v>
      </c>
      <c r="AQ432" s="1787">
        <v>0</v>
      </c>
      <c r="AR432" s="630"/>
      <c r="AS432" s="630"/>
      <c r="AT432" s="630"/>
      <c r="AU432" s="1787">
        <v>0</v>
      </c>
      <c r="AV432" s="630"/>
      <c r="AW432" s="630"/>
      <c r="AX432" s="630"/>
      <c r="AY432" s="630"/>
      <c r="AZ432" s="630"/>
      <c r="BA432" s="620"/>
    </row>
    <row r="433" spans="1:53" ht="77.25" customHeight="1" x14ac:dyDescent="0.25">
      <c r="A433" s="2597"/>
      <c r="B433" s="471" t="s">
        <v>371</v>
      </c>
      <c r="C433" s="641" t="s">
        <v>370</v>
      </c>
      <c r="D433" s="2598"/>
      <c r="E433" s="641" t="s">
        <v>369</v>
      </c>
      <c r="F433" s="640" t="s">
        <v>368</v>
      </c>
      <c r="G433" s="639">
        <v>0.2</v>
      </c>
      <c r="H433" s="639">
        <v>1</v>
      </c>
      <c r="I433" s="638">
        <v>0.05</v>
      </c>
      <c r="J433" s="1320"/>
      <c r="K433" s="630"/>
      <c r="L433" s="630"/>
      <c r="M433" s="630"/>
      <c r="N433" s="630"/>
      <c r="O433" s="630"/>
      <c r="P433" s="630"/>
      <c r="Q433" s="114"/>
      <c r="R433" s="114"/>
      <c r="S433" s="114"/>
      <c r="T433" s="114"/>
      <c r="U433" s="114"/>
      <c r="V433" s="114"/>
      <c r="W433" s="114"/>
      <c r="X433" s="114"/>
      <c r="Y433" s="114"/>
      <c r="Z433" s="630"/>
      <c r="AA433" s="630"/>
      <c r="AB433" s="629"/>
      <c r="AC433" s="114"/>
      <c r="AD433" s="630"/>
      <c r="AE433" s="630"/>
      <c r="AF433" s="630"/>
      <c r="AG433" s="630"/>
      <c r="AH433" s="1787">
        <f t="shared" si="0"/>
        <v>0</v>
      </c>
      <c r="AI433" s="630"/>
      <c r="AJ433" s="630"/>
      <c r="AK433" s="630"/>
      <c r="AL433" s="630"/>
      <c r="AM433" s="630"/>
      <c r="AN433" s="2295">
        <f t="shared" si="1"/>
        <v>0</v>
      </c>
      <c r="AO433" s="630"/>
      <c r="AP433" s="630"/>
      <c r="AQ433" s="630"/>
      <c r="AR433" s="630"/>
      <c r="AS433" s="630"/>
      <c r="AT433" s="630"/>
      <c r="AU433" s="630"/>
      <c r="AV433" s="630"/>
      <c r="AW433" s="630"/>
      <c r="AX433" s="630"/>
      <c r="AY433" s="630"/>
      <c r="AZ433" s="630"/>
      <c r="BA433" s="620"/>
    </row>
    <row r="434" spans="1:53" ht="15.75" hidden="1" customHeight="1" x14ac:dyDescent="0.25">
      <c r="A434" s="2597"/>
      <c r="B434" s="471" t="s">
        <v>363</v>
      </c>
      <c r="C434" s="3266" t="s">
        <v>367</v>
      </c>
      <c r="D434" s="3265" t="s">
        <v>366</v>
      </c>
      <c r="E434" s="635" t="s">
        <v>365</v>
      </c>
      <c r="F434" s="634" t="s">
        <v>364</v>
      </c>
      <c r="G434" s="633">
        <v>0</v>
      </c>
      <c r="H434" s="633">
        <v>2</v>
      </c>
      <c r="I434" s="632">
        <v>2</v>
      </c>
      <c r="J434" s="1159"/>
      <c r="K434" s="630"/>
      <c r="L434" s="630"/>
      <c r="M434" s="630"/>
      <c r="N434" s="630"/>
      <c r="O434" s="630"/>
      <c r="P434" s="630"/>
      <c r="Q434" s="630"/>
      <c r="R434" s="630"/>
      <c r="S434" s="630"/>
      <c r="T434" s="630"/>
      <c r="U434" s="630"/>
      <c r="V434" s="630"/>
      <c r="W434" s="630"/>
      <c r="X434" s="630"/>
      <c r="Y434" s="630"/>
      <c r="Z434" s="630"/>
      <c r="AA434" s="630"/>
      <c r="AB434" s="629"/>
      <c r="AC434" s="630"/>
      <c r="AD434" s="630"/>
      <c r="AE434" s="630"/>
      <c r="AF434" s="630"/>
      <c r="AG434" s="630"/>
      <c r="AH434" s="630"/>
      <c r="AI434" s="630"/>
      <c r="AJ434" s="630"/>
      <c r="AK434" s="630"/>
      <c r="AL434" s="630"/>
      <c r="AM434" s="630"/>
      <c r="AN434" s="630"/>
      <c r="AO434" s="630"/>
      <c r="AP434" s="630"/>
      <c r="AQ434" s="630"/>
      <c r="AR434" s="630"/>
      <c r="AS434" s="630"/>
      <c r="AT434" s="630"/>
      <c r="AU434" s="630"/>
      <c r="AV434" s="630"/>
      <c r="AW434" s="630"/>
      <c r="AX434" s="630"/>
      <c r="AY434" s="630"/>
      <c r="AZ434" s="630"/>
      <c r="BA434" s="620"/>
    </row>
    <row r="435" spans="1:53" ht="15.75" hidden="1" customHeight="1" x14ac:dyDescent="0.25">
      <c r="A435" s="2598"/>
      <c r="B435" s="471" t="s">
        <v>363</v>
      </c>
      <c r="C435" s="2647"/>
      <c r="D435" s="2598"/>
      <c r="E435" s="635" t="s">
        <v>362</v>
      </c>
      <c r="F435" s="634" t="s">
        <v>361</v>
      </c>
      <c r="G435" s="633">
        <v>0</v>
      </c>
      <c r="H435" s="633">
        <v>40</v>
      </c>
      <c r="I435" s="632">
        <v>10</v>
      </c>
      <c r="J435" s="1159"/>
      <c r="K435" s="630"/>
      <c r="L435" s="630"/>
      <c r="M435" s="630"/>
      <c r="N435" s="630"/>
      <c r="O435" s="630"/>
      <c r="P435" s="630"/>
      <c r="Q435" s="630"/>
      <c r="R435" s="630"/>
      <c r="S435" s="630"/>
      <c r="T435" s="630"/>
      <c r="U435" s="630"/>
      <c r="V435" s="630"/>
      <c r="W435" s="630"/>
      <c r="X435" s="630"/>
      <c r="Y435" s="630"/>
      <c r="Z435" s="630"/>
      <c r="AA435" s="630"/>
      <c r="AB435" s="629"/>
      <c r="AC435" s="630"/>
      <c r="AD435" s="630"/>
      <c r="AE435" s="630"/>
      <c r="AF435" s="630"/>
      <c r="AG435" s="630"/>
      <c r="AH435" s="630"/>
      <c r="AI435" s="630"/>
      <c r="AJ435" s="630"/>
      <c r="AK435" s="630"/>
      <c r="AL435" s="630"/>
      <c r="AM435" s="630"/>
      <c r="AN435" s="630"/>
      <c r="AO435" s="630"/>
      <c r="AP435" s="630"/>
      <c r="AQ435" s="630"/>
      <c r="AR435" s="630"/>
      <c r="AS435" s="630"/>
      <c r="AT435" s="630"/>
      <c r="AU435" s="630"/>
      <c r="AV435" s="630"/>
      <c r="AW435" s="630"/>
      <c r="AX435" s="630"/>
      <c r="AY435" s="630"/>
      <c r="AZ435" s="630"/>
      <c r="BA435" s="620"/>
    </row>
    <row r="436" spans="1:53" ht="37.5" customHeight="1" x14ac:dyDescent="0.25">
      <c r="A436" s="1155"/>
      <c r="B436" s="1065"/>
      <c r="C436" s="1155"/>
      <c r="D436" s="620"/>
      <c r="E436" s="1155"/>
      <c r="F436" s="1155"/>
      <c r="G436" s="1155">
        <v>0</v>
      </c>
      <c r="H436" s="1155">
        <v>2</v>
      </c>
      <c r="I436" s="1155"/>
      <c r="J436" s="1155"/>
      <c r="K436" s="620"/>
      <c r="L436" s="620"/>
      <c r="M436" s="620"/>
      <c r="N436" s="620"/>
      <c r="O436" s="620"/>
      <c r="P436" s="620"/>
      <c r="Q436" s="622"/>
      <c r="R436" s="622"/>
      <c r="S436" s="622"/>
      <c r="T436" s="622"/>
      <c r="U436" s="622"/>
      <c r="V436" s="622"/>
      <c r="W436" s="622"/>
      <c r="X436" s="622"/>
      <c r="Y436" s="622"/>
      <c r="Z436" s="620"/>
      <c r="AA436" s="620"/>
      <c r="AB436" s="620"/>
      <c r="AC436" s="622"/>
      <c r="AD436" s="620"/>
      <c r="AE436" s="620"/>
      <c r="AF436" s="620"/>
      <c r="AG436" s="620"/>
      <c r="AH436" s="620"/>
      <c r="AI436" s="620"/>
      <c r="AJ436" s="620"/>
      <c r="AK436" s="620"/>
      <c r="AL436" s="620"/>
      <c r="AM436" s="620"/>
      <c r="AN436" s="620"/>
      <c r="AO436" s="620"/>
      <c r="AP436" s="620"/>
      <c r="AQ436" s="620"/>
      <c r="AR436" s="620"/>
      <c r="AS436" s="620"/>
      <c r="AT436" s="620"/>
      <c r="AU436" s="620"/>
      <c r="AV436" s="620"/>
      <c r="AW436" s="620"/>
      <c r="AX436" s="620"/>
      <c r="AY436" s="620"/>
      <c r="AZ436" s="620"/>
      <c r="BA436" s="620"/>
    </row>
    <row r="437" spans="1:53" ht="15.75" customHeight="1" x14ac:dyDescent="0.25">
      <c r="A437" s="620"/>
      <c r="B437" s="625"/>
      <c r="C437" s="620"/>
      <c r="D437" s="620"/>
      <c r="E437" s="1319"/>
      <c r="F437" s="1318"/>
      <c r="G437" s="620"/>
      <c r="H437" s="620"/>
      <c r="I437" s="620"/>
      <c r="J437" s="620"/>
      <c r="K437" s="620"/>
      <c r="L437" s="620"/>
      <c r="M437" s="620"/>
      <c r="N437" s="620"/>
      <c r="O437" s="620"/>
      <c r="P437" s="620"/>
      <c r="Q437" s="622"/>
      <c r="R437" s="622"/>
      <c r="S437" s="622"/>
      <c r="T437" s="622"/>
      <c r="U437" s="622"/>
      <c r="V437" s="622"/>
      <c r="W437" s="622"/>
      <c r="X437" s="622"/>
      <c r="Y437" s="622"/>
      <c r="Z437" s="620"/>
      <c r="AA437" s="620"/>
      <c r="AB437" s="620"/>
      <c r="AC437" s="622"/>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row>
    <row r="438" spans="1:53" ht="15.75" customHeight="1" x14ac:dyDescent="0.25">
      <c r="A438" s="620"/>
      <c r="B438" s="625"/>
      <c r="C438" s="620"/>
      <c r="D438" s="620"/>
      <c r="E438" s="620"/>
      <c r="F438" s="620"/>
      <c r="G438" s="620"/>
      <c r="H438" s="620"/>
      <c r="I438" s="620"/>
      <c r="J438" s="620"/>
      <c r="K438" s="620"/>
      <c r="L438" s="620"/>
      <c r="M438" s="620"/>
      <c r="N438" s="620"/>
      <c r="O438" s="620"/>
      <c r="P438" s="620"/>
      <c r="Q438" s="622"/>
      <c r="R438" s="622"/>
      <c r="S438" s="622"/>
      <c r="T438" s="622"/>
      <c r="U438" s="622"/>
      <c r="V438" s="622"/>
      <c r="W438" s="622"/>
      <c r="X438" s="622"/>
      <c r="Y438" s="622"/>
      <c r="Z438" s="620"/>
      <c r="AA438" s="620"/>
      <c r="AB438" s="620"/>
      <c r="AC438" s="622"/>
      <c r="AD438" s="620"/>
      <c r="AE438" s="620"/>
      <c r="AF438" s="620"/>
      <c r="AG438" s="620"/>
      <c r="AH438" s="620"/>
      <c r="AI438" s="620"/>
      <c r="AJ438" s="620"/>
      <c r="AK438" s="620"/>
      <c r="AL438" s="620"/>
      <c r="AM438" s="620"/>
      <c r="AN438" s="620"/>
      <c r="AO438" s="620"/>
      <c r="AP438" s="620"/>
      <c r="AQ438" s="620"/>
      <c r="AR438" s="620"/>
      <c r="AS438" s="620"/>
      <c r="AT438" s="620"/>
      <c r="AU438" s="620"/>
      <c r="AV438" s="620"/>
      <c r="AW438" s="620"/>
      <c r="AX438" s="620"/>
      <c r="AY438" s="620"/>
      <c r="AZ438" s="620"/>
      <c r="BA438" s="620"/>
    </row>
    <row r="439" spans="1:53" ht="15.75" customHeight="1" x14ac:dyDescent="0.25">
      <c r="A439" s="620"/>
      <c r="B439" s="625"/>
      <c r="C439" s="620"/>
      <c r="D439" s="620"/>
      <c r="E439" s="620"/>
      <c r="F439" s="620"/>
      <c r="G439" s="620"/>
      <c r="H439" s="620"/>
      <c r="I439" s="620"/>
      <c r="J439" s="620"/>
      <c r="K439" s="620"/>
      <c r="L439" s="620"/>
      <c r="M439" s="620"/>
      <c r="N439" s="620"/>
      <c r="O439" s="620"/>
      <c r="P439" s="620"/>
      <c r="Q439" s="622"/>
      <c r="R439" s="622"/>
      <c r="S439" s="622"/>
      <c r="T439" s="622"/>
      <c r="U439" s="622"/>
      <c r="V439" s="622"/>
      <c r="W439" s="622"/>
      <c r="X439" s="622"/>
      <c r="Y439" s="622"/>
      <c r="Z439" s="620"/>
      <c r="AA439" s="620"/>
      <c r="AB439" s="620"/>
      <c r="AC439" s="622"/>
      <c r="AD439" s="620"/>
      <c r="AE439" s="620"/>
      <c r="AF439" s="620"/>
      <c r="AG439" s="620"/>
      <c r="AH439" s="620"/>
      <c r="AI439" s="620"/>
      <c r="AJ439" s="620"/>
      <c r="AK439" s="620"/>
      <c r="AL439" s="620"/>
      <c r="AM439" s="620"/>
      <c r="AN439" s="620"/>
      <c r="AO439" s="620"/>
      <c r="AP439" s="620"/>
      <c r="AQ439" s="620"/>
      <c r="AR439" s="620"/>
      <c r="AS439" s="620"/>
      <c r="AT439" s="620"/>
      <c r="AU439" s="620"/>
      <c r="AV439" s="620"/>
      <c r="AW439" s="620"/>
      <c r="AX439" s="620"/>
      <c r="AY439" s="620"/>
      <c r="AZ439" s="620"/>
      <c r="BA439" s="620"/>
    </row>
    <row r="440" spans="1:53" ht="15.75" customHeight="1" x14ac:dyDescent="0.25">
      <c r="A440" s="620"/>
      <c r="B440" s="625"/>
      <c r="C440" s="620"/>
      <c r="D440" s="620"/>
      <c r="E440" s="620"/>
      <c r="F440" s="620"/>
      <c r="G440" s="620"/>
      <c r="H440" s="620"/>
      <c r="I440" s="620"/>
      <c r="J440" s="620"/>
      <c r="K440" s="620"/>
      <c r="L440" s="620"/>
      <c r="M440" s="620"/>
      <c r="N440" s="620"/>
      <c r="O440" s="620"/>
      <c r="P440" s="620"/>
      <c r="Q440" s="622"/>
      <c r="R440" s="622"/>
      <c r="S440" s="622"/>
      <c r="T440" s="622"/>
      <c r="U440" s="622"/>
      <c r="V440" s="622"/>
      <c r="W440" s="622"/>
      <c r="X440" s="622"/>
      <c r="Y440" s="622"/>
      <c r="Z440" s="620"/>
      <c r="AA440" s="620"/>
      <c r="AB440" s="620"/>
      <c r="AC440" s="622"/>
      <c r="AD440" s="620"/>
      <c r="AE440" s="620"/>
      <c r="AF440" s="620"/>
      <c r="AG440" s="620"/>
      <c r="AH440" s="620"/>
      <c r="AI440" s="620"/>
      <c r="AJ440" s="620"/>
      <c r="AK440" s="620"/>
      <c r="AL440" s="620"/>
      <c r="AM440" s="620"/>
      <c r="AN440" s="620"/>
      <c r="AO440" s="620"/>
      <c r="AP440" s="620"/>
      <c r="AQ440" s="620"/>
      <c r="AR440" s="620"/>
      <c r="AS440" s="620"/>
      <c r="AT440" s="620"/>
      <c r="AU440" s="620"/>
      <c r="AV440" s="620"/>
      <c r="AW440" s="620"/>
      <c r="AX440" s="620"/>
      <c r="AY440" s="620"/>
      <c r="AZ440" s="620"/>
      <c r="BA440" s="620"/>
    </row>
    <row r="441" spans="1:53" ht="15.75" customHeight="1" x14ac:dyDescent="0.25">
      <c r="A441" s="620"/>
      <c r="B441" s="625"/>
      <c r="C441" s="620"/>
      <c r="D441" s="620"/>
      <c r="E441" s="620"/>
      <c r="F441" s="620"/>
      <c r="G441" s="620"/>
      <c r="H441" s="620"/>
      <c r="I441" s="620"/>
      <c r="J441" s="620"/>
      <c r="K441" s="620"/>
      <c r="L441" s="620"/>
      <c r="M441" s="620"/>
      <c r="N441" s="620"/>
      <c r="O441" s="620"/>
      <c r="P441" s="620"/>
      <c r="Q441" s="622"/>
      <c r="R441" s="622"/>
      <c r="S441" s="622"/>
      <c r="T441" s="622"/>
      <c r="U441" s="622"/>
      <c r="V441" s="622"/>
      <c r="W441" s="622"/>
      <c r="X441" s="622"/>
      <c r="Y441" s="622"/>
      <c r="Z441" s="620"/>
      <c r="AA441" s="620"/>
      <c r="AB441" s="620"/>
      <c r="AC441" s="622"/>
      <c r="AD441" s="620"/>
      <c r="AE441" s="620"/>
      <c r="AF441" s="620"/>
      <c r="AG441" s="620"/>
      <c r="AH441" s="620"/>
      <c r="AI441" s="620"/>
      <c r="AJ441" s="620"/>
      <c r="AK441" s="620"/>
      <c r="AL441" s="620"/>
      <c r="AM441" s="620"/>
      <c r="AN441" s="620"/>
      <c r="AO441" s="620"/>
      <c r="AP441" s="620"/>
      <c r="AQ441" s="620"/>
      <c r="AR441" s="620"/>
      <c r="AS441" s="620"/>
      <c r="AT441" s="620"/>
      <c r="AU441" s="620"/>
      <c r="AV441" s="620"/>
      <c r="AW441" s="620"/>
      <c r="AX441" s="620"/>
      <c r="AY441" s="620"/>
      <c r="AZ441" s="620"/>
      <c r="BA441" s="620"/>
    </row>
    <row r="442" spans="1:53" ht="15.75" customHeight="1" x14ac:dyDescent="0.25">
      <c r="A442" s="620"/>
      <c r="B442" s="625"/>
      <c r="C442" s="620"/>
      <c r="D442" s="620"/>
      <c r="E442" s="620"/>
      <c r="F442" s="620"/>
      <c r="G442" s="620"/>
      <c r="H442" s="620"/>
      <c r="I442" s="620"/>
      <c r="J442" s="620"/>
      <c r="K442" s="620"/>
      <c r="L442" s="620"/>
      <c r="M442" s="620"/>
      <c r="N442" s="620"/>
      <c r="O442" s="620"/>
      <c r="P442" s="620"/>
      <c r="Q442" s="622"/>
      <c r="R442" s="622"/>
      <c r="S442" s="622"/>
      <c r="T442" s="622"/>
      <c r="U442" s="622"/>
      <c r="V442" s="622"/>
      <c r="W442" s="622"/>
      <c r="X442" s="622"/>
      <c r="Y442" s="622"/>
      <c r="Z442" s="620"/>
      <c r="AA442" s="620"/>
      <c r="AB442" s="620"/>
      <c r="AC442" s="622"/>
      <c r="AD442" s="620"/>
      <c r="AE442" s="620"/>
      <c r="AF442" s="620"/>
      <c r="AG442" s="620"/>
      <c r="AH442" s="620"/>
      <c r="AI442" s="620"/>
      <c r="AJ442" s="620"/>
      <c r="AK442" s="620"/>
      <c r="AL442" s="620"/>
      <c r="AM442" s="620"/>
      <c r="AN442" s="620"/>
      <c r="AO442" s="620"/>
      <c r="AP442" s="620"/>
      <c r="AQ442" s="620"/>
      <c r="AR442" s="620"/>
      <c r="AS442" s="620"/>
      <c r="AT442" s="620"/>
      <c r="AU442" s="620"/>
      <c r="AV442" s="620"/>
      <c r="AW442" s="620"/>
      <c r="AX442" s="620"/>
      <c r="AY442" s="620"/>
      <c r="AZ442" s="620"/>
      <c r="BA442" s="620"/>
    </row>
    <row r="443" spans="1:53" ht="15.75" customHeight="1" x14ac:dyDescent="0.25">
      <c r="A443" s="620"/>
      <c r="B443" s="625"/>
      <c r="C443" s="620"/>
      <c r="D443" s="620"/>
      <c r="E443" s="620"/>
      <c r="F443" s="620"/>
      <c r="G443" s="620"/>
      <c r="H443" s="620"/>
      <c r="I443" s="620"/>
      <c r="J443" s="620"/>
      <c r="K443" s="620"/>
      <c r="L443" s="620"/>
      <c r="M443" s="620"/>
      <c r="N443" s="620"/>
      <c r="O443" s="620"/>
      <c r="P443" s="620"/>
      <c r="Q443" s="622"/>
      <c r="R443" s="622"/>
      <c r="S443" s="622"/>
      <c r="T443" s="622"/>
      <c r="U443" s="622"/>
      <c r="V443" s="622"/>
      <c r="W443" s="622"/>
      <c r="X443" s="622"/>
      <c r="Y443" s="622"/>
      <c r="Z443" s="620"/>
      <c r="AA443" s="620"/>
      <c r="AB443" s="620"/>
      <c r="AC443" s="622"/>
      <c r="AD443" s="620"/>
      <c r="AE443" s="620"/>
      <c r="AF443" s="620"/>
      <c r="AG443" s="620"/>
      <c r="AH443" s="620"/>
      <c r="AI443" s="620"/>
      <c r="AJ443" s="620"/>
      <c r="AK443" s="620"/>
      <c r="AL443" s="620"/>
      <c r="AM443" s="620"/>
      <c r="AN443" s="620"/>
      <c r="AO443" s="620"/>
      <c r="AP443" s="620"/>
      <c r="AQ443" s="620"/>
      <c r="AR443" s="620"/>
      <c r="AS443" s="620"/>
      <c r="AT443" s="620"/>
      <c r="AU443" s="620"/>
      <c r="AV443" s="620"/>
      <c r="AW443" s="620"/>
      <c r="AX443" s="620"/>
      <c r="AY443" s="620"/>
      <c r="AZ443" s="620"/>
      <c r="BA443" s="620"/>
    </row>
    <row r="444" spans="1:53" ht="15.75" customHeight="1" x14ac:dyDescent="0.25">
      <c r="A444" s="620"/>
      <c r="B444" s="625"/>
      <c r="C444" s="620"/>
      <c r="D444" s="620"/>
      <c r="E444" s="620"/>
      <c r="F444" s="620"/>
      <c r="G444" s="620"/>
      <c r="H444" s="620"/>
      <c r="I444" s="620"/>
      <c r="J444" s="620"/>
      <c r="K444" s="620"/>
      <c r="L444" s="620"/>
      <c r="M444" s="620"/>
      <c r="N444" s="620"/>
      <c r="O444" s="620"/>
      <c r="P444" s="620"/>
      <c r="Q444" s="622"/>
      <c r="R444" s="622"/>
      <c r="S444" s="622"/>
      <c r="T444" s="622"/>
      <c r="U444" s="622"/>
      <c r="V444" s="622"/>
      <c r="W444" s="622"/>
      <c r="X444" s="622"/>
      <c r="Y444" s="622"/>
      <c r="Z444" s="620"/>
      <c r="AA444" s="620"/>
      <c r="AB444" s="620"/>
      <c r="AC444" s="622"/>
      <c r="AD444" s="620"/>
      <c r="AE444" s="620"/>
      <c r="AF444" s="620"/>
      <c r="AG444" s="620"/>
      <c r="AH444" s="620"/>
      <c r="AI444" s="620"/>
      <c r="AJ444" s="620"/>
      <c r="AK444" s="620"/>
      <c r="AL444" s="620"/>
      <c r="AM444" s="620"/>
      <c r="AN444" s="620"/>
      <c r="AO444" s="620"/>
      <c r="AP444" s="620"/>
      <c r="AQ444" s="620"/>
      <c r="AR444" s="620"/>
      <c r="AS444" s="620"/>
      <c r="AT444" s="620"/>
      <c r="AU444" s="620"/>
      <c r="AV444" s="620"/>
      <c r="AW444" s="620"/>
      <c r="AX444" s="620"/>
      <c r="AY444" s="620"/>
      <c r="AZ444" s="620"/>
      <c r="BA444" s="620"/>
    </row>
    <row r="445" spans="1:53" ht="15.75" customHeight="1" x14ac:dyDescent="0.25">
      <c r="A445" s="620"/>
      <c r="B445" s="625"/>
      <c r="C445" s="620"/>
      <c r="D445" s="620"/>
      <c r="E445" s="620"/>
      <c r="F445" s="620"/>
      <c r="G445" s="620"/>
      <c r="H445" s="620"/>
      <c r="I445" s="620"/>
      <c r="J445" s="620"/>
      <c r="K445" s="620"/>
      <c r="L445" s="620"/>
      <c r="M445" s="620"/>
      <c r="N445" s="620"/>
      <c r="O445" s="620"/>
      <c r="P445" s="620"/>
      <c r="Q445" s="622"/>
      <c r="R445" s="622"/>
      <c r="S445" s="622"/>
      <c r="T445" s="622"/>
      <c r="U445" s="622"/>
      <c r="V445" s="622"/>
      <c r="W445" s="622"/>
      <c r="X445" s="622"/>
      <c r="Y445" s="622"/>
      <c r="Z445" s="620"/>
      <c r="AA445" s="620"/>
      <c r="AB445" s="620"/>
      <c r="AC445" s="622"/>
      <c r="AD445" s="620"/>
      <c r="AE445" s="620"/>
      <c r="AF445" s="620"/>
      <c r="AG445" s="620"/>
      <c r="AH445" s="620"/>
      <c r="AI445" s="620"/>
      <c r="AJ445" s="620"/>
      <c r="AK445" s="620"/>
      <c r="AL445" s="620"/>
      <c r="AM445" s="620"/>
      <c r="AN445" s="620"/>
      <c r="AO445" s="620"/>
      <c r="AP445" s="620"/>
      <c r="AQ445" s="620"/>
      <c r="AR445" s="620"/>
      <c r="AS445" s="620"/>
      <c r="AT445" s="620"/>
      <c r="AU445" s="620"/>
      <c r="AV445" s="620"/>
      <c r="AW445" s="620"/>
      <c r="AX445" s="620"/>
      <c r="AY445" s="620"/>
      <c r="AZ445" s="620"/>
      <c r="BA445" s="620"/>
    </row>
    <row r="446" spans="1:53" ht="15.75" customHeight="1" x14ac:dyDescent="0.25">
      <c r="A446" s="620"/>
      <c r="B446" s="625"/>
      <c r="C446" s="620"/>
      <c r="D446" s="620"/>
      <c r="E446" s="620"/>
      <c r="F446" s="620"/>
      <c r="G446" s="620"/>
      <c r="H446" s="620"/>
      <c r="I446" s="620"/>
      <c r="J446" s="620"/>
      <c r="K446" s="620"/>
      <c r="L446" s="620"/>
      <c r="M446" s="620"/>
      <c r="N446" s="620"/>
      <c r="O446" s="620"/>
      <c r="P446" s="620"/>
      <c r="Q446" s="622"/>
      <c r="R446" s="622"/>
      <c r="S446" s="622"/>
      <c r="T446" s="622"/>
      <c r="U446" s="622"/>
      <c r="V446" s="622"/>
      <c r="W446" s="622"/>
      <c r="X446" s="622"/>
      <c r="Y446" s="622"/>
      <c r="Z446" s="620"/>
      <c r="AA446" s="620"/>
      <c r="AB446" s="620"/>
      <c r="AC446" s="622"/>
      <c r="AD446" s="620"/>
      <c r="AE446" s="620"/>
      <c r="AF446" s="620"/>
      <c r="AG446" s="620"/>
      <c r="AH446" s="620"/>
      <c r="AI446" s="620"/>
      <c r="AJ446" s="620"/>
      <c r="AK446" s="620"/>
      <c r="AL446" s="620"/>
      <c r="AM446" s="620"/>
      <c r="AN446" s="620"/>
      <c r="AO446" s="620"/>
      <c r="AP446" s="620"/>
      <c r="AQ446" s="620"/>
      <c r="AR446" s="620"/>
      <c r="AS446" s="620"/>
      <c r="AT446" s="620"/>
      <c r="AU446" s="620"/>
      <c r="AV446" s="620"/>
      <c r="AW446" s="620"/>
      <c r="AX446" s="620"/>
      <c r="AY446" s="620"/>
      <c r="AZ446" s="620"/>
      <c r="BA446" s="620"/>
    </row>
    <row r="447" spans="1:53" ht="15.75" customHeight="1" x14ac:dyDescent="0.25">
      <c r="A447" s="620"/>
      <c r="B447" s="625"/>
      <c r="C447" s="620"/>
      <c r="D447" s="620"/>
      <c r="E447" s="620"/>
      <c r="F447" s="620"/>
      <c r="G447" s="620"/>
      <c r="H447" s="620"/>
      <c r="I447" s="620"/>
      <c r="J447" s="620"/>
      <c r="K447" s="620"/>
      <c r="L447" s="620"/>
      <c r="M447" s="620"/>
      <c r="N447" s="620"/>
      <c r="O447" s="620"/>
      <c r="P447" s="620"/>
      <c r="Q447" s="622"/>
      <c r="R447" s="622"/>
      <c r="S447" s="622"/>
      <c r="T447" s="622"/>
      <c r="U447" s="622"/>
      <c r="V447" s="622"/>
      <c r="W447" s="622"/>
      <c r="X447" s="622"/>
      <c r="Y447" s="622"/>
      <c r="Z447" s="620"/>
      <c r="AA447" s="620"/>
      <c r="AB447" s="620"/>
      <c r="AC447" s="622"/>
      <c r="AD447" s="620"/>
      <c r="AE447" s="620"/>
      <c r="AF447" s="620"/>
      <c r="AG447" s="620"/>
      <c r="AH447" s="620"/>
      <c r="AI447" s="620"/>
      <c r="AJ447" s="620"/>
      <c r="AK447" s="620"/>
      <c r="AL447" s="620"/>
      <c r="AM447" s="620"/>
      <c r="AN447" s="620"/>
      <c r="AO447" s="620"/>
      <c r="AP447" s="620"/>
      <c r="AQ447" s="620"/>
      <c r="AR447" s="620"/>
      <c r="AS447" s="620"/>
      <c r="AT447" s="620"/>
      <c r="AU447" s="620"/>
      <c r="AV447" s="620"/>
      <c r="AW447" s="620"/>
      <c r="AX447" s="620"/>
      <c r="AY447" s="620"/>
      <c r="AZ447" s="620"/>
      <c r="BA447" s="620"/>
    </row>
    <row r="448" spans="1:53" ht="15.75" customHeight="1" x14ac:dyDescent="0.25">
      <c r="A448" s="620"/>
      <c r="B448" s="625"/>
      <c r="C448" s="620"/>
      <c r="D448" s="620"/>
      <c r="E448" s="620"/>
      <c r="F448" s="620"/>
      <c r="G448" s="620"/>
      <c r="H448" s="620"/>
      <c r="I448" s="620"/>
      <c r="J448" s="620"/>
      <c r="K448" s="620"/>
      <c r="L448" s="620"/>
      <c r="M448" s="620"/>
      <c r="N448" s="620"/>
      <c r="O448" s="620"/>
      <c r="P448" s="620"/>
      <c r="Q448" s="622"/>
      <c r="R448" s="622"/>
      <c r="S448" s="622"/>
      <c r="T448" s="622"/>
      <c r="U448" s="622"/>
      <c r="V448" s="622"/>
      <c r="W448" s="622"/>
      <c r="X448" s="622"/>
      <c r="Y448" s="622"/>
      <c r="Z448" s="620"/>
      <c r="AA448" s="620"/>
      <c r="AB448" s="620"/>
      <c r="AC448" s="622"/>
      <c r="AD448" s="620"/>
      <c r="AE448" s="620"/>
      <c r="AF448" s="620"/>
      <c r="AG448" s="620"/>
      <c r="AH448" s="620"/>
      <c r="AI448" s="620"/>
      <c r="AJ448" s="620"/>
      <c r="AK448" s="620"/>
      <c r="AL448" s="620"/>
      <c r="AM448" s="620"/>
      <c r="AN448" s="620"/>
      <c r="AO448" s="620"/>
      <c r="AP448" s="620"/>
      <c r="AQ448" s="620"/>
      <c r="AR448" s="620"/>
      <c r="AS448" s="620"/>
      <c r="AT448" s="620"/>
      <c r="AU448" s="620"/>
      <c r="AV448" s="620"/>
      <c r="AW448" s="620"/>
      <c r="AX448" s="620"/>
      <c r="AY448" s="620"/>
      <c r="AZ448" s="620"/>
      <c r="BA448" s="620"/>
    </row>
    <row r="449" spans="1:53" ht="15.75" customHeight="1" x14ac:dyDescent="0.25">
      <c r="A449" s="620"/>
      <c r="B449" s="625"/>
      <c r="C449" s="620"/>
      <c r="D449" s="620"/>
      <c r="E449" s="620"/>
      <c r="F449" s="620"/>
      <c r="G449" s="620"/>
      <c r="H449" s="620"/>
      <c r="I449" s="620"/>
      <c r="J449" s="620"/>
      <c r="K449" s="620"/>
      <c r="L449" s="620"/>
      <c r="M449" s="620"/>
      <c r="N449" s="620"/>
      <c r="O449" s="620"/>
      <c r="P449" s="620"/>
      <c r="Q449" s="622"/>
      <c r="R449" s="622"/>
      <c r="S449" s="622"/>
      <c r="T449" s="622"/>
      <c r="U449" s="622"/>
      <c r="V449" s="622"/>
      <c r="W449" s="622"/>
      <c r="X449" s="622"/>
      <c r="Y449" s="622"/>
      <c r="Z449" s="620"/>
      <c r="AA449" s="620"/>
      <c r="AB449" s="620"/>
      <c r="AC449" s="622"/>
      <c r="AD449" s="620"/>
      <c r="AE449" s="620"/>
      <c r="AF449" s="620"/>
      <c r="AG449" s="620"/>
      <c r="AH449" s="620"/>
      <c r="AI449" s="620"/>
      <c r="AJ449" s="620"/>
      <c r="AK449" s="620"/>
      <c r="AL449" s="620"/>
      <c r="AM449" s="620"/>
      <c r="AN449" s="620"/>
      <c r="AO449" s="620"/>
      <c r="AP449" s="620"/>
      <c r="AQ449" s="620"/>
      <c r="AR449" s="620"/>
      <c r="AS449" s="620"/>
      <c r="AT449" s="620"/>
      <c r="AU449" s="620"/>
      <c r="AV449" s="620"/>
      <c r="AW449" s="620"/>
      <c r="AX449" s="620"/>
      <c r="AY449" s="620"/>
      <c r="AZ449" s="620"/>
      <c r="BA449" s="620"/>
    </row>
    <row r="450" spans="1:53" ht="15.75" customHeight="1" x14ac:dyDescent="0.25">
      <c r="A450" s="620"/>
      <c r="B450" s="625"/>
      <c r="C450" s="620"/>
      <c r="D450" s="620"/>
      <c r="E450" s="620"/>
      <c r="F450" s="620"/>
      <c r="G450" s="620"/>
      <c r="H450" s="620"/>
      <c r="I450" s="620"/>
      <c r="J450" s="620"/>
      <c r="K450" s="620"/>
      <c r="L450" s="620"/>
      <c r="M450" s="620"/>
      <c r="N450" s="620"/>
      <c r="O450" s="620"/>
      <c r="P450" s="620"/>
      <c r="Q450" s="622"/>
      <c r="R450" s="622"/>
      <c r="S450" s="622"/>
      <c r="T450" s="622"/>
      <c r="U450" s="622"/>
      <c r="V450" s="622"/>
      <c r="W450" s="622"/>
      <c r="X450" s="622"/>
      <c r="Y450" s="622"/>
      <c r="Z450" s="620"/>
      <c r="AA450" s="620"/>
      <c r="AB450" s="620"/>
      <c r="AC450" s="622"/>
      <c r="AD450" s="620"/>
      <c r="AE450" s="620"/>
      <c r="AF450" s="620"/>
      <c r="AG450" s="620"/>
      <c r="AH450" s="620"/>
      <c r="AI450" s="620"/>
      <c r="AJ450" s="620"/>
      <c r="AK450" s="620"/>
      <c r="AL450" s="620"/>
      <c r="AM450" s="620"/>
      <c r="AN450" s="620"/>
      <c r="AO450" s="620"/>
      <c r="AP450" s="620"/>
      <c r="AQ450" s="620"/>
      <c r="AR450" s="620"/>
      <c r="AS450" s="620"/>
      <c r="AT450" s="620"/>
      <c r="AU450" s="620"/>
      <c r="AV450" s="620"/>
      <c r="AW450" s="620"/>
      <c r="AX450" s="620"/>
      <c r="AY450" s="620"/>
      <c r="AZ450" s="620"/>
      <c r="BA450" s="620"/>
    </row>
    <row r="451" spans="1:53" ht="15.75" customHeight="1" x14ac:dyDescent="0.25">
      <c r="A451" s="620"/>
      <c r="B451" s="625"/>
      <c r="C451" s="620"/>
      <c r="D451" s="620"/>
      <c r="E451" s="620"/>
      <c r="F451" s="620"/>
      <c r="G451" s="620"/>
      <c r="H451" s="620"/>
      <c r="I451" s="620"/>
      <c r="J451" s="620"/>
      <c r="K451" s="620"/>
      <c r="L451" s="620"/>
      <c r="M451" s="620"/>
      <c r="N451" s="620"/>
      <c r="O451" s="620"/>
      <c r="P451" s="620"/>
      <c r="Q451" s="622"/>
      <c r="R451" s="622"/>
      <c r="S451" s="622"/>
      <c r="T451" s="622"/>
      <c r="U451" s="622"/>
      <c r="V451" s="622"/>
      <c r="W451" s="622"/>
      <c r="X451" s="622"/>
      <c r="Y451" s="622"/>
      <c r="Z451" s="620"/>
      <c r="AA451" s="620"/>
      <c r="AB451" s="620"/>
      <c r="AC451" s="622"/>
      <c r="AD451" s="620"/>
      <c r="AE451" s="620"/>
      <c r="AF451" s="620"/>
      <c r="AG451" s="620"/>
      <c r="AH451" s="620"/>
      <c r="AI451" s="620"/>
      <c r="AJ451" s="620"/>
      <c r="AK451" s="620"/>
      <c r="AL451" s="620"/>
      <c r="AM451" s="620"/>
      <c r="AN451" s="620"/>
      <c r="AO451" s="620"/>
      <c r="AP451" s="620"/>
      <c r="AQ451" s="620"/>
      <c r="AR451" s="620"/>
      <c r="AS451" s="620"/>
      <c r="AT451" s="620"/>
      <c r="AU451" s="620"/>
      <c r="AV451" s="620"/>
      <c r="AW451" s="620"/>
      <c r="AX451" s="620"/>
      <c r="AY451" s="620"/>
      <c r="AZ451" s="620"/>
      <c r="BA451" s="620"/>
    </row>
    <row r="452" spans="1:53" ht="15.75" customHeight="1" x14ac:dyDescent="0.25">
      <c r="A452" s="620"/>
      <c r="B452" s="625"/>
      <c r="C452" s="620"/>
      <c r="D452" s="620"/>
      <c r="E452" s="620"/>
      <c r="F452" s="620"/>
      <c r="G452" s="620"/>
      <c r="H452" s="620"/>
      <c r="I452" s="620"/>
      <c r="J452" s="620"/>
      <c r="K452" s="620"/>
      <c r="L452" s="620"/>
      <c r="M452" s="620"/>
      <c r="N452" s="620"/>
      <c r="O452" s="620"/>
      <c r="P452" s="620"/>
      <c r="Q452" s="622"/>
      <c r="R452" s="622"/>
      <c r="S452" s="622"/>
      <c r="T452" s="622"/>
      <c r="U452" s="622"/>
      <c r="V452" s="622"/>
      <c r="W452" s="622"/>
      <c r="X452" s="622"/>
      <c r="Y452" s="622"/>
      <c r="Z452" s="620"/>
      <c r="AA452" s="620"/>
      <c r="AB452" s="620"/>
      <c r="AC452" s="622"/>
      <c r="AD452" s="620"/>
      <c r="AE452" s="620"/>
      <c r="AF452" s="620"/>
      <c r="AG452" s="620"/>
      <c r="AH452" s="620"/>
      <c r="AI452" s="620"/>
      <c r="AJ452" s="620"/>
      <c r="AK452" s="620"/>
      <c r="AL452" s="620"/>
      <c r="AM452" s="620"/>
      <c r="AN452" s="620"/>
      <c r="AO452" s="620"/>
      <c r="AP452" s="620"/>
      <c r="AQ452" s="620"/>
      <c r="AR452" s="620"/>
      <c r="AS452" s="620"/>
      <c r="AT452" s="620"/>
      <c r="AU452" s="620"/>
      <c r="AV452" s="620"/>
      <c r="AW452" s="620"/>
      <c r="AX452" s="620"/>
      <c r="AY452" s="620"/>
      <c r="AZ452" s="620"/>
      <c r="BA452" s="620"/>
    </row>
    <row r="453" spans="1:53" ht="15.75" customHeight="1" x14ac:dyDescent="0.25">
      <c r="A453" s="620"/>
      <c r="B453" s="625"/>
      <c r="C453" s="620"/>
      <c r="D453" s="620"/>
      <c r="E453" s="620"/>
      <c r="F453" s="620"/>
      <c r="G453" s="620"/>
      <c r="H453" s="620"/>
      <c r="I453" s="620"/>
      <c r="J453" s="620"/>
      <c r="K453" s="620"/>
      <c r="L453" s="620"/>
      <c r="M453" s="620"/>
      <c r="N453" s="620"/>
      <c r="O453" s="620"/>
      <c r="P453" s="620"/>
      <c r="Q453" s="622"/>
      <c r="R453" s="622"/>
      <c r="S453" s="622"/>
      <c r="T453" s="622"/>
      <c r="U453" s="622"/>
      <c r="V453" s="622"/>
      <c r="W453" s="622"/>
      <c r="X453" s="622"/>
      <c r="Y453" s="622"/>
      <c r="Z453" s="620"/>
      <c r="AA453" s="620"/>
      <c r="AB453" s="620"/>
      <c r="AC453" s="622"/>
      <c r="AD453" s="620"/>
      <c r="AE453" s="620"/>
      <c r="AF453" s="620"/>
      <c r="AG453" s="620"/>
      <c r="AH453" s="620"/>
      <c r="AI453" s="620"/>
      <c r="AJ453" s="620"/>
      <c r="AK453" s="620"/>
      <c r="AL453" s="620"/>
      <c r="AM453" s="620"/>
      <c r="AN453" s="620"/>
      <c r="AO453" s="620"/>
      <c r="AP453" s="620"/>
      <c r="AQ453" s="620"/>
      <c r="AR453" s="620"/>
      <c r="AS453" s="620"/>
      <c r="AT453" s="620"/>
      <c r="AU453" s="620"/>
      <c r="AV453" s="620"/>
      <c r="AW453" s="620"/>
      <c r="AX453" s="620"/>
      <c r="AY453" s="620"/>
      <c r="AZ453" s="620"/>
      <c r="BA453" s="620"/>
    </row>
    <row r="454" spans="1:53" ht="15.75" customHeight="1" x14ac:dyDescent="0.25">
      <c r="A454" s="620"/>
      <c r="B454" s="625"/>
      <c r="C454" s="620"/>
      <c r="D454" s="620"/>
      <c r="E454" s="620"/>
      <c r="F454" s="620"/>
      <c r="G454" s="620"/>
      <c r="H454" s="620"/>
      <c r="I454" s="620"/>
      <c r="J454" s="620"/>
      <c r="K454" s="620"/>
      <c r="L454" s="620"/>
      <c r="M454" s="620"/>
      <c r="N454" s="620"/>
      <c r="O454" s="620"/>
      <c r="P454" s="620"/>
      <c r="Q454" s="622"/>
      <c r="R454" s="622"/>
      <c r="S454" s="622"/>
      <c r="T454" s="622"/>
      <c r="U454" s="622"/>
      <c r="V454" s="622"/>
      <c r="W454" s="622"/>
      <c r="X454" s="622"/>
      <c r="Y454" s="622"/>
      <c r="Z454" s="620"/>
      <c r="AA454" s="620"/>
      <c r="AB454" s="620"/>
      <c r="AC454" s="622"/>
      <c r="AD454" s="620"/>
      <c r="AE454" s="620"/>
      <c r="AF454" s="620"/>
      <c r="AG454" s="620"/>
      <c r="AH454" s="620"/>
      <c r="AI454" s="620"/>
      <c r="AJ454" s="620"/>
      <c r="AK454" s="620"/>
      <c r="AL454" s="620"/>
      <c r="AM454" s="620"/>
      <c r="AN454" s="620"/>
      <c r="AO454" s="620"/>
      <c r="AP454" s="620"/>
      <c r="AQ454" s="620"/>
      <c r="AR454" s="620"/>
      <c r="AS454" s="620"/>
      <c r="AT454" s="620"/>
      <c r="AU454" s="620"/>
      <c r="AV454" s="620"/>
      <c r="AW454" s="620"/>
      <c r="AX454" s="620"/>
      <c r="AY454" s="620"/>
      <c r="AZ454" s="620"/>
      <c r="BA454" s="620"/>
    </row>
    <row r="455" spans="1:53" ht="15.75" customHeight="1" x14ac:dyDescent="0.25">
      <c r="A455" s="620"/>
      <c r="B455" s="625"/>
      <c r="C455" s="620"/>
      <c r="D455" s="620"/>
      <c r="E455" s="620"/>
      <c r="F455" s="620"/>
      <c r="G455" s="620"/>
      <c r="H455" s="620"/>
      <c r="I455" s="620"/>
      <c r="J455" s="620"/>
      <c r="K455" s="620"/>
      <c r="L455" s="620"/>
      <c r="M455" s="620"/>
      <c r="N455" s="620"/>
      <c r="O455" s="620"/>
      <c r="P455" s="620"/>
      <c r="Q455" s="622"/>
      <c r="R455" s="622"/>
      <c r="S455" s="622"/>
      <c r="T455" s="622"/>
      <c r="U455" s="622"/>
      <c r="V455" s="622"/>
      <c r="W455" s="622"/>
      <c r="X455" s="622"/>
      <c r="Y455" s="622"/>
      <c r="Z455" s="620"/>
      <c r="AA455" s="620"/>
      <c r="AB455" s="620"/>
      <c r="AC455" s="622"/>
      <c r="AD455" s="620"/>
      <c r="AE455" s="620"/>
      <c r="AF455" s="620"/>
      <c r="AG455" s="620"/>
      <c r="AH455" s="620"/>
      <c r="AI455" s="620"/>
      <c r="AJ455" s="620"/>
      <c r="AK455" s="620"/>
      <c r="AL455" s="620"/>
      <c r="AM455" s="620"/>
      <c r="AN455" s="620"/>
      <c r="AO455" s="620"/>
      <c r="AP455" s="620"/>
      <c r="AQ455" s="620"/>
      <c r="AR455" s="620"/>
      <c r="AS455" s="620"/>
      <c r="AT455" s="620"/>
      <c r="AU455" s="620"/>
      <c r="AV455" s="620"/>
      <c r="AW455" s="620"/>
      <c r="AX455" s="620"/>
      <c r="AY455" s="620"/>
      <c r="AZ455" s="620"/>
      <c r="BA455" s="620"/>
    </row>
    <row r="456" spans="1:53" ht="15.75" customHeight="1" x14ac:dyDescent="0.25">
      <c r="A456" s="620"/>
      <c r="B456" s="625"/>
      <c r="C456" s="620"/>
      <c r="D456" s="620"/>
      <c r="E456" s="620"/>
      <c r="F456" s="620"/>
      <c r="G456" s="620"/>
      <c r="H456" s="620"/>
      <c r="I456" s="620"/>
      <c r="J456" s="620"/>
      <c r="K456" s="620"/>
      <c r="L456" s="620"/>
      <c r="M456" s="620"/>
      <c r="N456" s="620"/>
      <c r="O456" s="620"/>
      <c r="P456" s="620"/>
      <c r="Q456" s="622"/>
      <c r="R456" s="622"/>
      <c r="S456" s="622"/>
      <c r="T456" s="622"/>
      <c r="U456" s="622"/>
      <c r="V456" s="622"/>
      <c r="W456" s="622"/>
      <c r="X456" s="622"/>
      <c r="Y456" s="622"/>
      <c r="Z456" s="620"/>
      <c r="AA456" s="620"/>
      <c r="AB456" s="620"/>
      <c r="AC456" s="622"/>
      <c r="AD456" s="620"/>
      <c r="AE456" s="620"/>
      <c r="AF456" s="620"/>
      <c r="AG456" s="620"/>
      <c r="AH456" s="620"/>
      <c r="AI456" s="620"/>
      <c r="AJ456" s="620"/>
      <c r="AK456" s="620"/>
      <c r="AL456" s="620"/>
      <c r="AM456" s="620"/>
      <c r="AN456" s="620"/>
      <c r="AO456" s="620"/>
      <c r="AP456" s="620"/>
      <c r="AQ456" s="620"/>
      <c r="AR456" s="620"/>
      <c r="AS456" s="620"/>
      <c r="AT456" s="620"/>
      <c r="AU456" s="620"/>
      <c r="AV456" s="620"/>
      <c r="AW456" s="620"/>
      <c r="AX456" s="620"/>
      <c r="AY456" s="620"/>
      <c r="AZ456" s="620"/>
      <c r="BA456" s="620"/>
    </row>
    <row r="457" spans="1:53" ht="15.75" customHeight="1" x14ac:dyDescent="0.25">
      <c r="A457" s="620"/>
      <c r="B457" s="625"/>
      <c r="C457" s="620"/>
      <c r="D457" s="620"/>
      <c r="E457" s="620"/>
      <c r="F457" s="620"/>
      <c r="G457" s="620"/>
      <c r="H457" s="620"/>
      <c r="I457" s="620"/>
      <c r="J457" s="620"/>
      <c r="K457" s="620"/>
      <c r="L457" s="620"/>
      <c r="M457" s="620"/>
      <c r="N457" s="620"/>
      <c r="O457" s="620"/>
      <c r="P457" s="620"/>
      <c r="Q457" s="622"/>
      <c r="R457" s="622"/>
      <c r="S457" s="622"/>
      <c r="T457" s="622"/>
      <c r="U457" s="622"/>
      <c r="V457" s="622"/>
      <c r="W457" s="622"/>
      <c r="X457" s="622"/>
      <c r="Y457" s="622"/>
      <c r="Z457" s="620"/>
      <c r="AA457" s="620"/>
      <c r="AB457" s="620"/>
      <c r="AC457" s="622"/>
      <c r="AD457" s="620"/>
      <c r="AE457" s="620"/>
      <c r="AF457" s="620"/>
      <c r="AG457" s="620"/>
      <c r="AH457" s="620"/>
      <c r="AI457" s="620"/>
      <c r="AJ457" s="620"/>
      <c r="AK457" s="620"/>
      <c r="AL457" s="620"/>
      <c r="AM457" s="620"/>
      <c r="AN457" s="620"/>
      <c r="AO457" s="620"/>
      <c r="AP457" s="620"/>
      <c r="AQ457" s="620"/>
      <c r="AR457" s="620"/>
      <c r="AS457" s="620"/>
      <c r="AT457" s="620"/>
      <c r="AU457" s="620"/>
      <c r="AV457" s="620"/>
      <c r="AW457" s="620"/>
      <c r="AX457" s="620"/>
      <c r="AY457" s="620"/>
      <c r="AZ457" s="620"/>
      <c r="BA457" s="620"/>
    </row>
    <row r="458" spans="1:53" ht="15.75" customHeight="1" x14ac:dyDescent="0.25">
      <c r="A458" s="620"/>
      <c r="B458" s="625"/>
      <c r="C458" s="620"/>
      <c r="D458" s="620"/>
      <c r="E458" s="620"/>
      <c r="F458" s="620"/>
      <c r="G458" s="620"/>
      <c r="H458" s="620"/>
      <c r="I458" s="620"/>
      <c r="J458" s="620"/>
      <c r="K458" s="620"/>
      <c r="L458" s="620"/>
      <c r="M458" s="620"/>
      <c r="N458" s="620"/>
      <c r="O458" s="620"/>
      <c r="P458" s="620"/>
      <c r="Q458" s="622"/>
      <c r="R458" s="622"/>
      <c r="S458" s="622"/>
      <c r="T458" s="622"/>
      <c r="U458" s="622"/>
      <c r="V458" s="622"/>
      <c r="W458" s="622"/>
      <c r="X458" s="622"/>
      <c r="Y458" s="622"/>
      <c r="Z458" s="620"/>
      <c r="AA458" s="620"/>
      <c r="AB458" s="620"/>
      <c r="AC458" s="622"/>
      <c r="AD458" s="620"/>
      <c r="AE458" s="620"/>
      <c r="AF458" s="620"/>
      <c r="AG458" s="620"/>
      <c r="AH458" s="620"/>
      <c r="AI458" s="620"/>
      <c r="AJ458" s="620"/>
      <c r="AK458" s="620"/>
      <c r="AL458" s="620"/>
      <c r="AM458" s="620"/>
      <c r="AN458" s="620"/>
      <c r="AO458" s="620"/>
      <c r="AP458" s="620"/>
      <c r="AQ458" s="620"/>
      <c r="AR458" s="620"/>
      <c r="AS458" s="620"/>
      <c r="AT458" s="620"/>
      <c r="AU458" s="620"/>
      <c r="AV458" s="620"/>
      <c r="AW458" s="620"/>
      <c r="AX458" s="620"/>
      <c r="AY458" s="620"/>
      <c r="AZ458" s="620"/>
      <c r="BA458" s="620"/>
    </row>
    <row r="459" spans="1:53" ht="15.75" customHeight="1" x14ac:dyDescent="0.25">
      <c r="A459" s="620"/>
      <c r="B459" s="625"/>
      <c r="C459" s="620"/>
      <c r="D459" s="620"/>
      <c r="E459" s="620"/>
      <c r="F459" s="620"/>
      <c r="G459" s="620"/>
      <c r="H459" s="620"/>
      <c r="I459" s="620"/>
      <c r="J459" s="620"/>
      <c r="K459" s="620"/>
      <c r="L459" s="620"/>
      <c r="M459" s="620"/>
      <c r="N459" s="620"/>
      <c r="O459" s="620"/>
      <c r="P459" s="620"/>
      <c r="Q459" s="622"/>
      <c r="R459" s="622"/>
      <c r="S459" s="622"/>
      <c r="T459" s="622"/>
      <c r="U459" s="622"/>
      <c r="V459" s="622"/>
      <c r="W459" s="622"/>
      <c r="X459" s="622"/>
      <c r="Y459" s="622"/>
      <c r="Z459" s="620"/>
      <c r="AA459" s="620"/>
      <c r="AB459" s="620"/>
      <c r="AC459" s="622"/>
      <c r="AD459" s="620"/>
      <c r="AE459" s="620"/>
      <c r="AF459" s="620"/>
      <c r="AG459" s="620"/>
      <c r="AH459" s="620"/>
      <c r="AI459" s="620"/>
      <c r="AJ459" s="620"/>
      <c r="AK459" s="620"/>
      <c r="AL459" s="620"/>
      <c r="AM459" s="620"/>
      <c r="AN459" s="620"/>
      <c r="AO459" s="620"/>
      <c r="AP459" s="620"/>
      <c r="AQ459" s="620"/>
      <c r="AR459" s="620"/>
      <c r="AS459" s="620"/>
      <c r="AT459" s="620"/>
      <c r="AU459" s="620"/>
      <c r="AV459" s="620"/>
      <c r="AW459" s="620"/>
      <c r="AX459" s="620"/>
      <c r="AY459" s="620"/>
      <c r="AZ459" s="620"/>
      <c r="BA459" s="620"/>
    </row>
    <row r="460" spans="1:53" ht="15.75" customHeight="1" x14ac:dyDescent="0.25">
      <c r="A460" s="620"/>
      <c r="B460" s="625"/>
      <c r="C460" s="620"/>
      <c r="D460" s="620"/>
      <c r="E460" s="620"/>
      <c r="F460" s="620"/>
      <c r="G460" s="620"/>
      <c r="H460" s="620"/>
      <c r="I460" s="620"/>
      <c r="J460" s="620"/>
      <c r="K460" s="620"/>
      <c r="L460" s="620"/>
      <c r="M460" s="620"/>
      <c r="N460" s="620"/>
      <c r="O460" s="620"/>
      <c r="P460" s="620"/>
      <c r="Q460" s="622"/>
      <c r="R460" s="622"/>
      <c r="S460" s="622"/>
      <c r="T460" s="622"/>
      <c r="U460" s="622"/>
      <c r="V460" s="622"/>
      <c r="W460" s="622"/>
      <c r="X460" s="622"/>
      <c r="Y460" s="622"/>
      <c r="Z460" s="620"/>
      <c r="AA460" s="620"/>
      <c r="AB460" s="620"/>
      <c r="AC460" s="622"/>
      <c r="AD460" s="620"/>
      <c r="AE460" s="620"/>
      <c r="AF460" s="620"/>
      <c r="AG460" s="620"/>
      <c r="AH460" s="620"/>
      <c r="AI460" s="620"/>
      <c r="AJ460" s="620"/>
      <c r="AK460" s="620"/>
      <c r="AL460" s="620"/>
      <c r="AM460" s="620"/>
      <c r="AN460" s="620"/>
      <c r="AO460" s="620"/>
      <c r="AP460" s="620"/>
      <c r="AQ460" s="620"/>
      <c r="AR460" s="620"/>
      <c r="AS460" s="620"/>
      <c r="AT460" s="620"/>
      <c r="AU460" s="620"/>
      <c r="AV460" s="620"/>
      <c r="AW460" s="620"/>
      <c r="AX460" s="620"/>
      <c r="AY460" s="620"/>
      <c r="AZ460" s="620"/>
      <c r="BA460" s="620"/>
    </row>
    <row r="461" spans="1:53" ht="15.75" customHeight="1" x14ac:dyDescent="0.25">
      <c r="A461" s="620"/>
      <c r="B461" s="625"/>
      <c r="C461" s="620"/>
      <c r="D461" s="620"/>
      <c r="E461" s="620"/>
      <c r="F461" s="620"/>
      <c r="G461" s="620"/>
      <c r="H461" s="620"/>
      <c r="I461" s="620"/>
      <c r="J461" s="620"/>
      <c r="K461" s="620"/>
      <c r="L461" s="620"/>
      <c r="M461" s="620"/>
      <c r="N461" s="620"/>
      <c r="O461" s="620"/>
      <c r="P461" s="620"/>
      <c r="Q461" s="622"/>
      <c r="R461" s="622"/>
      <c r="S461" s="622"/>
      <c r="T461" s="622"/>
      <c r="U461" s="622"/>
      <c r="V461" s="622"/>
      <c r="W461" s="622"/>
      <c r="X461" s="622"/>
      <c r="Y461" s="622"/>
      <c r="Z461" s="620"/>
      <c r="AA461" s="620"/>
      <c r="AB461" s="620"/>
      <c r="AC461" s="622"/>
      <c r="AD461" s="620"/>
      <c r="AE461" s="620"/>
      <c r="AF461" s="620"/>
      <c r="AG461" s="620"/>
      <c r="AH461" s="620"/>
      <c r="AI461" s="620"/>
      <c r="AJ461" s="620"/>
      <c r="AK461" s="620"/>
      <c r="AL461" s="620"/>
      <c r="AM461" s="620"/>
      <c r="AN461" s="620"/>
      <c r="AO461" s="620"/>
      <c r="AP461" s="620"/>
      <c r="AQ461" s="620"/>
      <c r="AR461" s="620"/>
      <c r="AS461" s="620"/>
      <c r="AT461" s="620"/>
      <c r="AU461" s="620"/>
      <c r="AV461" s="620"/>
      <c r="AW461" s="620"/>
      <c r="AX461" s="620"/>
      <c r="AY461" s="620"/>
      <c r="AZ461" s="620"/>
      <c r="BA461" s="620"/>
    </row>
    <row r="462" spans="1:53" ht="15.75" customHeight="1" x14ac:dyDescent="0.25">
      <c r="A462" s="620"/>
      <c r="B462" s="625"/>
      <c r="C462" s="620"/>
      <c r="D462" s="620"/>
      <c r="E462" s="620"/>
      <c r="F462" s="620"/>
      <c r="G462" s="620"/>
      <c r="H462" s="620"/>
      <c r="I462" s="620"/>
      <c r="J462" s="620"/>
      <c r="K462" s="620"/>
      <c r="L462" s="620"/>
      <c r="M462" s="620"/>
      <c r="N462" s="620"/>
      <c r="O462" s="620"/>
      <c r="P462" s="620"/>
      <c r="Q462" s="622"/>
      <c r="R462" s="622"/>
      <c r="S462" s="622"/>
      <c r="T462" s="622"/>
      <c r="U462" s="622"/>
      <c r="V462" s="622"/>
      <c r="W462" s="622"/>
      <c r="X462" s="622"/>
      <c r="Y462" s="622"/>
      <c r="Z462" s="620"/>
      <c r="AA462" s="620"/>
      <c r="AB462" s="620"/>
      <c r="AC462" s="622"/>
      <c r="AD462" s="620"/>
      <c r="AE462" s="620"/>
      <c r="AF462" s="620"/>
      <c r="AG462" s="620"/>
      <c r="AH462" s="620"/>
      <c r="AI462" s="620"/>
      <c r="AJ462" s="620"/>
      <c r="AK462" s="620"/>
      <c r="AL462" s="620"/>
      <c r="AM462" s="620"/>
      <c r="AN462" s="620"/>
      <c r="AO462" s="620"/>
      <c r="AP462" s="620"/>
      <c r="AQ462" s="620"/>
      <c r="AR462" s="620"/>
      <c r="AS462" s="620"/>
      <c r="AT462" s="620"/>
      <c r="AU462" s="620"/>
      <c r="AV462" s="620"/>
      <c r="AW462" s="620"/>
      <c r="AX462" s="620"/>
      <c r="AY462" s="620"/>
      <c r="AZ462" s="620"/>
      <c r="BA462" s="620"/>
    </row>
    <row r="463" spans="1:53" ht="15.75" customHeight="1" x14ac:dyDescent="0.25">
      <c r="A463" s="620"/>
      <c r="B463" s="625"/>
      <c r="C463" s="620"/>
      <c r="D463" s="620"/>
      <c r="E463" s="620"/>
      <c r="F463" s="620"/>
      <c r="G463" s="620"/>
      <c r="H463" s="620"/>
      <c r="I463" s="620"/>
      <c r="J463" s="620"/>
      <c r="K463" s="620"/>
      <c r="L463" s="620"/>
      <c r="M463" s="620"/>
      <c r="N463" s="620"/>
      <c r="O463" s="620"/>
      <c r="P463" s="620"/>
      <c r="Q463" s="622"/>
      <c r="R463" s="622"/>
      <c r="S463" s="622"/>
      <c r="T463" s="622"/>
      <c r="U463" s="622"/>
      <c r="V463" s="622"/>
      <c r="W463" s="622"/>
      <c r="X463" s="622"/>
      <c r="Y463" s="622"/>
      <c r="Z463" s="620"/>
      <c r="AA463" s="620"/>
      <c r="AB463" s="620"/>
      <c r="AC463" s="622"/>
      <c r="AD463" s="620"/>
      <c r="AE463" s="620"/>
      <c r="AF463" s="620"/>
      <c r="AG463" s="620"/>
      <c r="AH463" s="620"/>
      <c r="AI463" s="620"/>
      <c r="AJ463" s="620"/>
      <c r="AK463" s="620"/>
      <c r="AL463" s="620"/>
      <c r="AM463" s="620"/>
      <c r="AN463" s="620"/>
      <c r="AO463" s="620"/>
      <c r="AP463" s="620"/>
      <c r="AQ463" s="620"/>
      <c r="AR463" s="620"/>
      <c r="AS463" s="620"/>
      <c r="AT463" s="620"/>
      <c r="AU463" s="620"/>
      <c r="AV463" s="620"/>
      <c r="AW463" s="620"/>
      <c r="AX463" s="620"/>
      <c r="AY463" s="620"/>
      <c r="AZ463" s="620"/>
      <c r="BA463" s="620"/>
    </row>
    <row r="464" spans="1:53" ht="15.75" customHeight="1" x14ac:dyDescent="0.25">
      <c r="A464" s="620"/>
      <c r="B464" s="625"/>
      <c r="C464" s="620"/>
      <c r="D464" s="620"/>
      <c r="E464" s="620"/>
      <c r="F464" s="620"/>
      <c r="G464" s="620"/>
      <c r="H464" s="620"/>
      <c r="I464" s="620"/>
      <c r="J464" s="620"/>
      <c r="K464" s="620"/>
      <c r="L464" s="620"/>
      <c r="M464" s="620"/>
      <c r="N464" s="620"/>
      <c r="O464" s="620"/>
      <c r="P464" s="620"/>
      <c r="Q464" s="622"/>
      <c r="R464" s="622"/>
      <c r="S464" s="622"/>
      <c r="T464" s="622"/>
      <c r="U464" s="622"/>
      <c r="V464" s="622"/>
      <c r="W464" s="622"/>
      <c r="X464" s="622"/>
      <c r="Y464" s="622"/>
      <c r="Z464" s="620"/>
      <c r="AA464" s="620"/>
      <c r="AB464" s="620"/>
      <c r="AC464" s="622"/>
      <c r="AD464" s="620"/>
      <c r="AE464" s="620"/>
      <c r="AF464" s="620"/>
      <c r="AG464" s="620"/>
      <c r="AH464" s="620"/>
      <c r="AI464" s="620"/>
      <c r="AJ464" s="620"/>
      <c r="AK464" s="620"/>
      <c r="AL464" s="620"/>
      <c r="AM464" s="620"/>
      <c r="AN464" s="620"/>
      <c r="AO464" s="620"/>
      <c r="AP464" s="620"/>
      <c r="AQ464" s="620"/>
      <c r="AR464" s="620"/>
      <c r="AS464" s="620"/>
      <c r="AT464" s="620"/>
      <c r="AU464" s="620"/>
      <c r="AV464" s="620"/>
      <c r="AW464" s="620"/>
      <c r="AX464" s="620"/>
      <c r="AY464" s="620"/>
      <c r="AZ464" s="620"/>
      <c r="BA464" s="620"/>
    </row>
    <row r="465" spans="1:53" ht="15.75" customHeight="1" x14ac:dyDescent="0.25">
      <c r="A465" s="620"/>
      <c r="B465" s="625"/>
      <c r="C465" s="620"/>
      <c r="D465" s="620"/>
      <c r="E465" s="620"/>
      <c r="F465" s="620"/>
      <c r="G465" s="620"/>
      <c r="H465" s="620"/>
      <c r="I465" s="620"/>
      <c r="J465" s="620"/>
      <c r="K465" s="620"/>
      <c r="L465" s="620"/>
      <c r="M465" s="620"/>
      <c r="N465" s="620"/>
      <c r="O465" s="620"/>
      <c r="P465" s="620"/>
      <c r="Q465" s="622"/>
      <c r="R465" s="622"/>
      <c r="S465" s="622"/>
      <c r="T465" s="622"/>
      <c r="U465" s="622"/>
      <c r="V465" s="622"/>
      <c r="W465" s="622"/>
      <c r="X465" s="622"/>
      <c r="Y465" s="622"/>
      <c r="Z465" s="620"/>
      <c r="AA465" s="620"/>
      <c r="AB465" s="620"/>
      <c r="AC465" s="622"/>
      <c r="AD465" s="620"/>
      <c r="AE465" s="620"/>
      <c r="AF465" s="620"/>
      <c r="AG465" s="620"/>
      <c r="AH465" s="620"/>
      <c r="AI465" s="620"/>
      <c r="AJ465" s="620"/>
      <c r="AK465" s="620"/>
      <c r="AL465" s="620"/>
      <c r="AM465" s="620"/>
      <c r="AN465" s="620"/>
      <c r="AO465" s="620"/>
      <c r="AP465" s="620"/>
      <c r="AQ465" s="620"/>
      <c r="AR465" s="620"/>
      <c r="AS465" s="620"/>
      <c r="AT465" s="620"/>
      <c r="AU465" s="620"/>
      <c r="AV465" s="620"/>
      <c r="AW465" s="620"/>
      <c r="AX465" s="620"/>
      <c r="AY465" s="620"/>
      <c r="AZ465" s="620"/>
      <c r="BA465" s="620"/>
    </row>
    <row r="466" spans="1:53" ht="15.75" customHeight="1" x14ac:dyDescent="0.25">
      <c r="A466" s="620"/>
      <c r="B466" s="625"/>
      <c r="C466" s="620"/>
      <c r="D466" s="620"/>
      <c r="E466" s="620"/>
      <c r="F466" s="620"/>
      <c r="G466" s="620"/>
      <c r="H466" s="620"/>
      <c r="I466" s="620"/>
      <c r="J466" s="620"/>
      <c r="K466" s="620"/>
      <c r="L466" s="620"/>
      <c r="M466" s="620"/>
      <c r="N466" s="620"/>
      <c r="O466" s="620"/>
      <c r="P466" s="620"/>
      <c r="Q466" s="622"/>
      <c r="R466" s="622"/>
      <c r="S466" s="622"/>
      <c r="T466" s="622"/>
      <c r="U466" s="622"/>
      <c r="V466" s="622"/>
      <c r="W466" s="622"/>
      <c r="X466" s="622"/>
      <c r="Y466" s="622"/>
      <c r="Z466" s="620"/>
      <c r="AA466" s="620"/>
      <c r="AB466" s="620"/>
      <c r="AC466" s="622"/>
      <c r="AD466" s="620"/>
      <c r="AE466" s="620"/>
      <c r="AF466" s="620"/>
      <c r="AG466" s="620"/>
      <c r="AH466" s="620"/>
      <c r="AI466" s="620"/>
      <c r="AJ466" s="620"/>
      <c r="AK466" s="620"/>
      <c r="AL466" s="620"/>
      <c r="AM466" s="620"/>
      <c r="AN466" s="620"/>
      <c r="AO466" s="620"/>
      <c r="AP466" s="620"/>
      <c r="AQ466" s="620"/>
      <c r="AR466" s="620"/>
      <c r="AS466" s="620"/>
      <c r="AT466" s="620"/>
      <c r="AU466" s="620"/>
      <c r="AV466" s="620"/>
      <c r="AW466" s="620"/>
      <c r="AX466" s="620"/>
      <c r="AY466" s="620"/>
      <c r="AZ466" s="620"/>
      <c r="BA466" s="620"/>
    </row>
    <row r="467" spans="1:53" ht="15.75" customHeight="1" x14ac:dyDescent="0.25">
      <c r="A467" s="620"/>
      <c r="B467" s="625"/>
      <c r="C467" s="620"/>
      <c r="D467" s="620"/>
      <c r="E467" s="620"/>
      <c r="F467" s="620"/>
      <c r="G467" s="620"/>
      <c r="H467" s="620"/>
      <c r="I467" s="620"/>
      <c r="J467" s="620"/>
      <c r="K467" s="620"/>
      <c r="L467" s="620"/>
      <c r="M467" s="620"/>
      <c r="N467" s="620"/>
      <c r="O467" s="620"/>
      <c r="P467" s="620"/>
      <c r="Q467" s="622"/>
      <c r="R467" s="622"/>
      <c r="S467" s="622"/>
      <c r="T467" s="622"/>
      <c r="U467" s="622"/>
      <c r="V467" s="622"/>
      <c r="W467" s="622"/>
      <c r="X467" s="622"/>
      <c r="Y467" s="622"/>
      <c r="Z467" s="620"/>
      <c r="AA467" s="620"/>
      <c r="AB467" s="620"/>
      <c r="AC467" s="622"/>
      <c r="AD467" s="620"/>
      <c r="AE467" s="620"/>
      <c r="AF467" s="620"/>
      <c r="AG467" s="620"/>
      <c r="AH467" s="620"/>
      <c r="AI467" s="620"/>
      <c r="AJ467" s="620"/>
      <c r="AK467" s="620"/>
      <c r="AL467" s="620"/>
      <c r="AM467" s="620"/>
      <c r="AN467" s="620"/>
      <c r="AO467" s="620"/>
      <c r="AP467" s="620"/>
      <c r="AQ467" s="620"/>
      <c r="AR467" s="620"/>
      <c r="AS467" s="620"/>
      <c r="AT467" s="620"/>
      <c r="AU467" s="620"/>
      <c r="AV467" s="620"/>
      <c r="AW467" s="620"/>
      <c r="AX467" s="620"/>
      <c r="AY467" s="620"/>
      <c r="AZ467" s="620"/>
      <c r="BA467" s="620"/>
    </row>
    <row r="468" spans="1:53" ht="15.75" customHeight="1" x14ac:dyDescent="0.25">
      <c r="A468" s="620"/>
      <c r="B468" s="625"/>
      <c r="C468" s="620"/>
      <c r="D468" s="620"/>
      <c r="E468" s="620"/>
      <c r="F468" s="620"/>
      <c r="G468" s="620"/>
      <c r="H468" s="620"/>
      <c r="I468" s="620"/>
      <c r="J468" s="620"/>
      <c r="K468" s="620"/>
      <c r="L468" s="620"/>
      <c r="M468" s="620"/>
      <c r="N468" s="620"/>
      <c r="O468" s="620"/>
      <c r="P468" s="620"/>
      <c r="Q468" s="622"/>
      <c r="R468" s="622"/>
      <c r="S468" s="622"/>
      <c r="T468" s="622"/>
      <c r="U468" s="622"/>
      <c r="V468" s="622"/>
      <c r="W468" s="622"/>
      <c r="X468" s="622"/>
      <c r="Y468" s="622"/>
      <c r="Z468" s="620"/>
      <c r="AA468" s="620"/>
      <c r="AB468" s="620"/>
      <c r="AC468" s="622"/>
      <c r="AD468" s="620"/>
      <c r="AE468" s="620"/>
      <c r="AF468" s="620"/>
      <c r="AG468" s="620"/>
      <c r="AH468" s="620"/>
      <c r="AI468" s="620"/>
      <c r="AJ468" s="620"/>
      <c r="AK468" s="620"/>
      <c r="AL468" s="620"/>
      <c r="AM468" s="620"/>
      <c r="AN468" s="620"/>
      <c r="AO468" s="620"/>
      <c r="AP468" s="620"/>
      <c r="AQ468" s="620"/>
      <c r="AR468" s="620"/>
      <c r="AS468" s="620"/>
      <c r="AT468" s="620"/>
      <c r="AU468" s="620"/>
      <c r="AV468" s="620"/>
      <c r="AW468" s="620"/>
      <c r="AX468" s="620"/>
      <c r="AY468" s="620"/>
      <c r="AZ468" s="620"/>
      <c r="BA468" s="620"/>
    </row>
    <row r="469" spans="1:53" ht="15.75" customHeight="1" x14ac:dyDescent="0.25">
      <c r="A469" s="620"/>
      <c r="B469" s="625"/>
      <c r="C469" s="620"/>
      <c r="D469" s="620"/>
      <c r="E469" s="620"/>
      <c r="F469" s="620"/>
      <c r="G469" s="620"/>
      <c r="H469" s="620"/>
      <c r="I469" s="620"/>
      <c r="J469" s="620"/>
      <c r="K469" s="620"/>
      <c r="L469" s="620"/>
      <c r="M469" s="620"/>
      <c r="N469" s="620"/>
      <c r="O469" s="620"/>
      <c r="P469" s="620"/>
      <c r="Q469" s="622"/>
      <c r="R469" s="622"/>
      <c r="S469" s="622"/>
      <c r="T469" s="622"/>
      <c r="U469" s="622"/>
      <c r="V469" s="622"/>
      <c r="W469" s="622"/>
      <c r="X469" s="622"/>
      <c r="Y469" s="622"/>
      <c r="Z469" s="620"/>
      <c r="AA469" s="620"/>
      <c r="AB469" s="620"/>
      <c r="AC469" s="622"/>
      <c r="AD469" s="620"/>
      <c r="AE469" s="620"/>
      <c r="AF469" s="620"/>
      <c r="AG469" s="620"/>
      <c r="AH469" s="620"/>
      <c r="AI469" s="620"/>
      <c r="AJ469" s="620"/>
      <c r="AK469" s="620"/>
      <c r="AL469" s="620"/>
      <c r="AM469" s="620"/>
      <c r="AN469" s="620"/>
      <c r="AO469" s="620"/>
      <c r="AP469" s="620"/>
      <c r="AQ469" s="620"/>
      <c r="AR469" s="620"/>
      <c r="AS469" s="620"/>
      <c r="AT469" s="620"/>
      <c r="AU469" s="620"/>
      <c r="AV469" s="620"/>
      <c r="AW469" s="620"/>
      <c r="AX469" s="620"/>
      <c r="AY469" s="620"/>
      <c r="AZ469" s="620"/>
      <c r="BA469" s="620"/>
    </row>
    <row r="470" spans="1:53" ht="15.75" customHeight="1" x14ac:dyDescent="0.25">
      <c r="A470" s="620"/>
      <c r="B470" s="625"/>
      <c r="C470" s="620"/>
      <c r="D470" s="620"/>
      <c r="E470" s="620"/>
      <c r="F470" s="620"/>
      <c r="G470" s="620"/>
      <c r="H470" s="620"/>
      <c r="I470" s="620"/>
      <c r="J470" s="620"/>
      <c r="K470" s="620"/>
      <c r="L470" s="620"/>
      <c r="M470" s="620"/>
      <c r="N470" s="620"/>
      <c r="O470" s="620"/>
      <c r="P470" s="620"/>
      <c r="Q470" s="622"/>
      <c r="R470" s="622"/>
      <c r="S470" s="622"/>
      <c r="T470" s="622"/>
      <c r="U470" s="622"/>
      <c r="V470" s="622"/>
      <c r="W470" s="622"/>
      <c r="X470" s="622"/>
      <c r="Y470" s="622"/>
      <c r="Z470" s="620"/>
      <c r="AA470" s="620"/>
      <c r="AB470" s="620"/>
      <c r="AC470" s="622"/>
      <c r="AD470" s="620"/>
      <c r="AE470" s="620"/>
      <c r="AF470" s="620"/>
      <c r="AG470" s="620"/>
      <c r="AH470" s="620"/>
      <c r="AI470" s="620"/>
      <c r="AJ470" s="620"/>
      <c r="AK470" s="620"/>
      <c r="AL470" s="620"/>
      <c r="AM470" s="620"/>
      <c r="AN470" s="620"/>
      <c r="AO470" s="620"/>
      <c r="AP470" s="620"/>
      <c r="AQ470" s="620"/>
      <c r="AR470" s="620"/>
      <c r="AS470" s="620"/>
      <c r="AT470" s="620"/>
      <c r="AU470" s="620"/>
      <c r="AV470" s="620"/>
      <c r="AW470" s="620"/>
      <c r="AX470" s="620"/>
      <c r="AY470" s="620"/>
      <c r="AZ470" s="620"/>
      <c r="BA470" s="620"/>
    </row>
    <row r="471" spans="1:53" ht="15.75" customHeight="1" x14ac:dyDescent="0.25">
      <c r="A471" s="620"/>
      <c r="B471" s="625"/>
      <c r="C471" s="620"/>
      <c r="D471" s="620"/>
      <c r="E471" s="620"/>
      <c r="F471" s="620"/>
      <c r="G471" s="620"/>
      <c r="H471" s="620"/>
      <c r="I471" s="620"/>
      <c r="J471" s="620"/>
      <c r="K471" s="620"/>
      <c r="L471" s="620"/>
      <c r="M471" s="620"/>
      <c r="N471" s="620"/>
      <c r="O471" s="620"/>
      <c r="P471" s="620"/>
      <c r="Q471" s="622"/>
      <c r="R471" s="622"/>
      <c r="S471" s="622"/>
      <c r="T471" s="622"/>
      <c r="U471" s="622"/>
      <c r="V471" s="622"/>
      <c r="W471" s="622"/>
      <c r="X471" s="622"/>
      <c r="Y471" s="622"/>
      <c r="Z471" s="620"/>
      <c r="AA471" s="620"/>
      <c r="AB471" s="620"/>
      <c r="AC471" s="622"/>
      <c r="AD471" s="620"/>
      <c r="AE471" s="620"/>
      <c r="AF471" s="620"/>
      <c r="AG471" s="620"/>
      <c r="AH471" s="620"/>
      <c r="AI471" s="620"/>
      <c r="AJ471" s="620"/>
      <c r="AK471" s="620"/>
      <c r="AL471" s="620"/>
      <c r="AM471" s="620"/>
      <c r="AN471" s="620"/>
      <c r="AO471" s="620"/>
      <c r="AP471" s="620"/>
      <c r="AQ471" s="620"/>
      <c r="AR471" s="620"/>
      <c r="AS471" s="620"/>
      <c r="AT471" s="620"/>
      <c r="AU471" s="620"/>
      <c r="AV471" s="620"/>
      <c r="AW471" s="620"/>
      <c r="AX471" s="620"/>
      <c r="AY471" s="620"/>
      <c r="AZ471" s="620"/>
      <c r="BA471" s="620"/>
    </row>
    <row r="472" spans="1:53" ht="15.75" customHeight="1" x14ac:dyDescent="0.25">
      <c r="A472" s="620"/>
      <c r="B472" s="625"/>
      <c r="C472" s="620"/>
      <c r="D472" s="620"/>
      <c r="E472" s="620"/>
      <c r="F472" s="620"/>
      <c r="G472" s="620"/>
      <c r="H472" s="620"/>
      <c r="I472" s="620"/>
      <c r="J472" s="620"/>
      <c r="K472" s="620"/>
      <c r="L472" s="620"/>
      <c r="M472" s="620"/>
      <c r="N472" s="620"/>
      <c r="O472" s="620"/>
      <c r="P472" s="620"/>
      <c r="Q472" s="622"/>
      <c r="R472" s="622"/>
      <c r="S472" s="622"/>
      <c r="T472" s="622"/>
      <c r="U472" s="622"/>
      <c r="V472" s="622"/>
      <c r="W472" s="622"/>
      <c r="X472" s="622"/>
      <c r="Y472" s="622"/>
      <c r="Z472" s="620"/>
      <c r="AA472" s="620"/>
      <c r="AB472" s="620"/>
      <c r="AC472" s="622"/>
      <c r="AD472" s="620"/>
      <c r="AE472" s="620"/>
      <c r="AF472" s="620"/>
      <c r="AG472" s="620"/>
      <c r="AH472" s="620"/>
      <c r="AI472" s="620"/>
      <c r="AJ472" s="620"/>
      <c r="AK472" s="620"/>
      <c r="AL472" s="620"/>
      <c r="AM472" s="620"/>
      <c r="AN472" s="620"/>
      <c r="AO472" s="620"/>
      <c r="AP472" s="620"/>
      <c r="AQ472" s="620"/>
      <c r="AR472" s="620"/>
      <c r="AS472" s="620"/>
      <c r="AT472" s="620"/>
      <c r="AU472" s="620"/>
      <c r="AV472" s="620"/>
      <c r="AW472" s="620"/>
      <c r="AX472" s="620"/>
      <c r="AY472" s="620"/>
      <c r="AZ472" s="620"/>
      <c r="BA472" s="620"/>
    </row>
    <row r="473" spans="1:53" ht="15.75" customHeight="1" x14ac:dyDescent="0.25">
      <c r="A473" s="620"/>
      <c r="B473" s="625"/>
      <c r="C473" s="620"/>
      <c r="D473" s="620"/>
      <c r="E473" s="620"/>
      <c r="F473" s="620"/>
      <c r="G473" s="620"/>
      <c r="H473" s="620"/>
      <c r="I473" s="620"/>
      <c r="J473" s="620"/>
      <c r="K473" s="620"/>
      <c r="L473" s="620"/>
      <c r="M473" s="620"/>
      <c r="N473" s="620"/>
      <c r="O473" s="620"/>
      <c r="P473" s="620"/>
      <c r="Q473" s="622"/>
      <c r="R473" s="622"/>
      <c r="S473" s="622"/>
      <c r="T473" s="622"/>
      <c r="U473" s="622"/>
      <c r="V473" s="622"/>
      <c r="W473" s="622"/>
      <c r="X473" s="622"/>
      <c r="Y473" s="622"/>
      <c r="Z473" s="620"/>
      <c r="AA473" s="620"/>
      <c r="AB473" s="620"/>
      <c r="AC473" s="622"/>
      <c r="AD473" s="620"/>
      <c r="AE473" s="620"/>
      <c r="AF473" s="620"/>
      <c r="AG473" s="620"/>
      <c r="AH473" s="620"/>
      <c r="AI473" s="620"/>
      <c r="AJ473" s="620"/>
      <c r="AK473" s="620"/>
      <c r="AL473" s="620"/>
      <c r="AM473" s="620"/>
      <c r="AN473" s="620"/>
      <c r="AO473" s="620"/>
      <c r="AP473" s="620"/>
      <c r="AQ473" s="620"/>
      <c r="AR473" s="620"/>
      <c r="AS473" s="620"/>
      <c r="AT473" s="620"/>
      <c r="AU473" s="620"/>
      <c r="AV473" s="620"/>
      <c r="AW473" s="620"/>
      <c r="AX473" s="620"/>
      <c r="AY473" s="620"/>
      <c r="AZ473" s="620"/>
      <c r="BA473" s="620"/>
    </row>
    <row r="474" spans="1:53" ht="15.75" customHeight="1" x14ac:dyDescent="0.25">
      <c r="A474" s="620"/>
      <c r="B474" s="625"/>
      <c r="C474" s="620"/>
      <c r="D474" s="620"/>
      <c r="E474" s="620"/>
      <c r="F474" s="620"/>
      <c r="G474" s="620"/>
      <c r="H474" s="620"/>
      <c r="I474" s="620"/>
      <c r="J474" s="620"/>
      <c r="K474" s="620"/>
      <c r="L474" s="620"/>
      <c r="M474" s="620"/>
      <c r="N474" s="620"/>
      <c r="O474" s="620"/>
      <c r="P474" s="620"/>
      <c r="Q474" s="622"/>
      <c r="R474" s="622"/>
      <c r="S474" s="622"/>
      <c r="T474" s="622"/>
      <c r="U474" s="622"/>
      <c r="V474" s="622"/>
      <c r="W474" s="622"/>
      <c r="X474" s="622"/>
      <c r="Y474" s="622"/>
      <c r="Z474" s="620"/>
      <c r="AA474" s="620"/>
      <c r="AB474" s="620"/>
      <c r="AC474" s="622"/>
      <c r="AD474" s="620"/>
      <c r="AE474" s="620"/>
      <c r="AF474" s="620"/>
      <c r="AG474" s="620"/>
      <c r="AH474" s="620"/>
      <c r="AI474" s="620"/>
      <c r="AJ474" s="620"/>
      <c r="AK474" s="620"/>
      <c r="AL474" s="620"/>
      <c r="AM474" s="620"/>
      <c r="AN474" s="620"/>
      <c r="AO474" s="620"/>
      <c r="AP474" s="620"/>
      <c r="AQ474" s="620"/>
      <c r="AR474" s="620"/>
      <c r="AS474" s="620"/>
      <c r="AT474" s="620"/>
      <c r="AU474" s="620"/>
      <c r="AV474" s="620"/>
      <c r="AW474" s="620"/>
      <c r="AX474" s="620"/>
      <c r="AY474" s="620"/>
      <c r="AZ474" s="620"/>
      <c r="BA474" s="620"/>
    </row>
    <row r="475" spans="1:53" ht="15.75" customHeight="1" x14ac:dyDescent="0.25">
      <c r="A475" s="620"/>
      <c r="B475" s="625"/>
      <c r="C475" s="620"/>
      <c r="D475" s="620"/>
      <c r="E475" s="620"/>
      <c r="F475" s="620"/>
      <c r="G475" s="620"/>
      <c r="H475" s="620"/>
      <c r="I475" s="620"/>
      <c r="J475" s="620"/>
      <c r="K475" s="620"/>
      <c r="L475" s="620"/>
      <c r="M475" s="620"/>
      <c r="N475" s="620"/>
      <c r="O475" s="620"/>
      <c r="P475" s="620"/>
      <c r="Q475" s="622"/>
      <c r="R475" s="622"/>
      <c r="S475" s="622"/>
      <c r="T475" s="622"/>
      <c r="U475" s="622"/>
      <c r="V475" s="622"/>
      <c r="W475" s="622"/>
      <c r="X475" s="622"/>
      <c r="Y475" s="622"/>
      <c r="Z475" s="620"/>
      <c r="AA475" s="620"/>
      <c r="AB475" s="620"/>
      <c r="AC475" s="622"/>
      <c r="AD475" s="620"/>
      <c r="AE475" s="620"/>
      <c r="AF475" s="620"/>
      <c r="AG475" s="620"/>
      <c r="AH475" s="620"/>
      <c r="AI475" s="620"/>
      <c r="AJ475" s="620"/>
      <c r="AK475" s="620"/>
      <c r="AL475" s="620"/>
      <c r="AM475" s="620"/>
      <c r="AN475" s="620"/>
      <c r="AO475" s="620"/>
      <c r="AP475" s="620"/>
      <c r="AQ475" s="620"/>
      <c r="AR475" s="620"/>
      <c r="AS475" s="620"/>
      <c r="AT475" s="620"/>
      <c r="AU475" s="620"/>
      <c r="AV475" s="620"/>
      <c r="AW475" s="620"/>
      <c r="AX475" s="620"/>
      <c r="AY475" s="620"/>
      <c r="AZ475" s="620"/>
      <c r="BA475" s="620"/>
    </row>
    <row r="476" spans="1:53" ht="15.75" customHeight="1" x14ac:dyDescent="0.25">
      <c r="A476" s="620"/>
      <c r="B476" s="625"/>
      <c r="C476" s="620"/>
      <c r="D476" s="620"/>
      <c r="E476" s="620"/>
      <c r="F476" s="620"/>
      <c r="G476" s="620"/>
      <c r="H476" s="620"/>
      <c r="I476" s="620"/>
      <c r="J476" s="620"/>
      <c r="K476" s="620"/>
      <c r="L476" s="620"/>
      <c r="M476" s="620"/>
      <c r="N476" s="620"/>
      <c r="O476" s="620"/>
      <c r="P476" s="620"/>
      <c r="Q476" s="622"/>
      <c r="R476" s="622"/>
      <c r="S476" s="622"/>
      <c r="T476" s="622"/>
      <c r="U476" s="622"/>
      <c r="V476" s="622"/>
      <c r="W476" s="622"/>
      <c r="X476" s="622"/>
      <c r="Y476" s="622"/>
      <c r="Z476" s="620"/>
      <c r="AA476" s="620"/>
      <c r="AB476" s="620"/>
      <c r="AC476" s="622"/>
      <c r="AD476" s="620"/>
      <c r="AE476" s="620"/>
      <c r="AF476" s="620"/>
      <c r="AG476" s="620"/>
      <c r="AH476" s="620"/>
      <c r="AI476" s="620"/>
      <c r="AJ476" s="620"/>
      <c r="AK476" s="620"/>
      <c r="AL476" s="620"/>
      <c r="AM476" s="620"/>
      <c r="AN476" s="620"/>
      <c r="AO476" s="620"/>
      <c r="AP476" s="620"/>
      <c r="AQ476" s="620"/>
      <c r="AR476" s="620"/>
      <c r="AS476" s="620"/>
      <c r="AT476" s="620"/>
      <c r="AU476" s="620"/>
      <c r="AV476" s="620"/>
      <c r="AW476" s="620"/>
      <c r="AX476" s="620"/>
      <c r="AY476" s="620"/>
      <c r="AZ476" s="620"/>
      <c r="BA476" s="620"/>
    </row>
    <row r="477" spans="1:53" ht="15.75" customHeight="1" x14ac:dyDescent="0.25">
      <c r="A477" s="620"/>
      <c r="B477" s="625"/>
      <c r="C477" s="620"/>
      <c r="D477" s="620"/>
      <c r="E477" s="620"/>
      <c r="F477" s="620"/>
      <c r="G477" s="620"/>
      <c r="H477" s="620"/>
      <c r="I477" s="620"/>
      <c r="J477" s="620"/>
      <c r="K477" s="620"/>
      <c r="L477" s="620"/>
      <c r="M477" s="620"/>
      <c r="N477" s="620"/>
      <c r="O477" s="620"/>
      <c r="P477" s="620"/>
      <c r="Q477" s="622"/>
      <c r="R477" s="622"/>
      <c r="S477" s="622"/>
      <c r="T477" s="622"/>
      <c r="U477" s="622"/>
      <c r="V477" s="622"/>
      <c r="W477" s="622"/>
      <c r="X477" s="622"/>
      <c r="Y477" s="622"/>
      <c r="Z477" s="620"/>
      <c r="AA477" s="620"/>
      <c r="AB477" s="620"/>
      <c r="AC477" s="622"/>
      <c r="AD477" s="620"/>
      <c r="AE477" s="620"/>
      <c r="AF477" s="620"/>
      <c r="AG477" s="620"/>
      <c r="AH477" s="620"/>
      <c r="AI477" s="620"/>
      <c r="AJ477" s="620"/>
      <c r="AK477" s="620"/>
      <c r="AL477" s="620"/>
      <c r="AM477" s="620"/>
      <c r="AN477" s="620"/>
      <c r="AO477" s="620"/>
      <c r="AP477" s="620"/>
      <c r="AQ477" s="620"/>
      <c r="AR477" s="620"/>
      <c r="AS477" s="620"/>
      <c r="AT477" s="620"/>
      <c r="AU477" s="620"/>
      <c r="AV477" s="620"/>
      <c r="AW477" s="620"/>
      <c r="AX477" s="620"/>
      <c r="AY477" s="620"/>
      <c r="AZ477" s="620"/>
      <c r="BA477" s="620"/>
    </row>
    <row r="478" spans="1:53" ht="15.75" customHeight="1" x14ac:dyDescent="0.25">
      <c r="A478" s="620"/>
      <c r="B478" s="625"/>
      <c r="C478" s="620"/>
      <c r="D478" s="620"/>
      <c r="E478" s="620"/>
      <c r="F478" s="620"/>
      <c r="G478" s="620"/>
      <c r="H478" s="620"/>
      <c r="I478" s="620"/>
      <c r="J478" s="620"/>
      <c r="K478" s="620"/>
      <c r="L478" s="620"/>
      <c r="M478" s="620"/>
      <c r="N478" s="620"/>
      <c r="O478" s="620"/>
      <c r="P478" s="620"/>
      <c r="Q478" s="622"/>
      <c r="R478" s="622"/>
      <c r="S478" s="622"/>
      <c r="T478" s="622"/>
      <c r="U478" s="622"/>
      <c r="V478" s="622"/>
      <c r="W478" s="622"/>
      <c r="X478" s="622"/>
      <c r="Y478" s="622"/>
      <c r="Z478" s="620"/>
      <c r="AA478" s="620"/>
      <c r="AB478" s="620"/>
      <c r="AC478" s="622"/>
      <c r="AD478" s="620"/>
      <c r="AE478" s="620"/>
      <c r="AF478" s="620"/>
      <c r="AG478" s="620"/>
      <c r="AH478" s="620"/>
      <c r="AI478" s="620"/>
      <c r="AJ478" s="620"/>
      <c r="AK478" s="620"/>
      <c r="AL478" s="620"/>
      <c r="AM478" s="620"/>
      <c r="AN478" s="620"/>
      <c r="AO478" s="620"/>
      <c r="AP478" s="620"/>
      <c r="AQ478" s="620"/>
      <c r="AR478" s="620"/>
      <c r="AS478" s="620"/>
      <c r="AT478" s="620"/>
      <c r="AU478" s="620"/>
      <c r="AV478" s="620"/>
      <c r="AW478" s="620"/>
      <c r="AX478" s="620"/>
      <c r="AY478" s="620"/>
      <c r="AZ478" s="620"/>
      <c r="BA478" s="620"/>
    </row>
    <row r="479" spans="1:53" ht="15.75" customHeight="1" x14ac:dyDescent="0.25">
      <c r="A479" s="620"/>
      <c r="B479" s="625"/>
      <c r="C479" s="620"/>
      <c r="D479" s="620"/>
      <c r="E479" s="620"/>
      <c r="F479" s="620"/>
      <c r="G479" s="620"/>
      <c r="H479" s="620"/>
      <c r="I479" s="620"/>
      <c r="J479" s="620"/>
      <c r="K479" s="620"/>
      <c r="L479" s="620"/>
      <c r="M479" s="620"/>
      <c r="N479" s="620"/>
      <c r="O479" s="620"/>
      <c r="P479" s="620"/>
      <c r="Q479" s="622"/>
      <c r="R479" s="622"/>
      <c r="S479" s="622"/>
      <c r="T479" s="622"/>
      <c r="U479" s="622"/>
      <c r="V479" s="622"/>
      <c r="W479" s="622"/>
      <c r="X479" s="622"/>
      <c r="Y479" s="622"/>
      <c r="Z479" s="620"/>
      <c r="AA479" s="620"/>
      <c r="AB479" s="620"/>
      <c r="AC479" s="622"/>
      <c r="AD479" s="620"/>
      <c r="AE479" s="620"/>
      <c r="AF479" s="620"/>
      <c r="AG479" s="620"/>
      <c r="AH479" s="620"/>
      <c r="AI479" s="620"/>
      <c r="AJ479" s="620"/>
      <c r="AK479" s="620"/>
      <c r="AL479" s="620"/>
      <c r="AM479" s="620"/>
      <c r="AN479" s="620"/>
      <c r="AO479" s="620"/>
      <c r="AP479" s="620"/>
      <c r="AQ479" s="620"/>
      <c r="AR479" s="620"/>
      <c r="AS479" s="620"/>
      <c r="AT479" s="620"/>
      <c r="AU479" s="620"/>
      <c r="AV479" s="620"/>
      <c r="AW479" s="620"/>
      <c r="AX479" s="620"/>
      <c r="AY479" s="620"/>
      <c r="AZ479" s="620"/>
      <c r="BA479" s="620"/>
    </row>
    <row r="480" spans="1:53" ht="15.75" customHeight="1" x14ac:dyDescent="0.25">
      <c r="A480" s="620"/>
      <c r="B480" s="625"/>
      <c r="C480" s="620"/>
      <c r="D480" s="620"/>
      <c r="E480" s="620"/>
      <c r="F480" s="620"/>
      <c r="G480" s="620"/>
      <c r="H480" s="620"/>
      <c r="I480" s="620"/>
      <c r="J480" s="620"/>
      <c r="K480" s="620"/>
      <c r="L480" s="620"/>
      <c r="M480" s="620"/>
      <c r="N480" s="620"/>
      <c r="O480" s="620"/>
      <c r="P480" s="620"/>
      <c r="Q480" s="622"/>
      <c r="R480" s="622"/>
      <c r="S480" s="622"/>
      <c r="T480" s="622"/>
      <c r="U480" s="622"/>
      <c r="V480" s="622"/>
      <c r="W480" s="622"/>
      <c r="X480" s="622"/>
      <c r="Y480" s="622"/>
      <c r="Z480" s="620"/>
      <c r="AA480" s="620"/>
      <c r="AB480" s="620"/>
      <c r="AC480" s="622"/>
      <c r="AD480" s="620"/>
      <c r="AE480" s="620"/>
      <c r="AF480" s="620"/>
      <c r="AG480" s="620"/>
      <c r="AH480" s="620"/>
      <c r="AI480" s="620"/>
      <c r="AJ480" s="620"/>
      <c r="AK480" s="620"/>
      <c r="AL480" s="620"/>
      <c r="AM480" s="620"/>
      <c r="AN480" s="620"/>
      <c r="AO480" s="620"/>
      <c r="AP480" s="620"/>
      <c r="AQ480" s="620"/>
      <c r="AR480" s="620"/>
      <c r="AS480" s="620"/>
      <c r="AT480" s="620"/>
      <c r="AU480" s="620"/>
      <c r="AV480" s="620"/>
      <c r="AW480" s="620"/>
      <c r="AX480" s="620"/>
      <c r="AY480" s="620"/>
      <c r="AZ480" s="620"/>
      <c r="BA480" s="620"/>
    </row>
    <row r="481" spans="1:53" ht="15.75" customHeight="1" x14ac:dyDescent="0.25">
      <c r="A481" s="620"/>
      <c r="B481" s="625"/>
      <c r="C481" s="620"/>
      <c r="D481" s="620"/>
      <c r="E481" s="620"/>
      <c r="F481" s="620"/>
      <c r="G481" s="620"/>
      <c r="H481" s="620"/>
      <c r="I481" s="620"/>
      <c r="J481" s="620"/>
      <c r="K481" s="620"/>
      <c r="L481" s="620"/>
      <c r="M481" s="620"/>
      <c r="N481" s="620"/>
      <c r="O481" s="620"/>
      <c r="P481" s="620"/>
      <c r="Q481" s="622"/>
      <c r="R481" s="622"/>
      <c r="S481" s="622"/>
      <c r="T481" s="622"/>
      <c r="U481" s="622"/>
      <c r="V481" s="622"/>
      <c r="W481" s="622"/>
      <c r="X481" s="622"/>
      <c r="Y481" s="622"/>
      <c r="Z481" s="620"/>
      <c r="AA481" s="620"/>
      <c r="AB481" s="620"/>
      <c r="AC481" s="622"/>
      <c r="AD481" s="620"/>
      <c r="AE481" s="620"/>
      <c r="AF481" s="620"/>
      <c r="AG481" s="620"/>
      <c r="AH481" s="620"/>
      <c r="AI481" s="620"/>
      <c r="AJ481" s="620"/>
      <c r="AK481" s="620"/>
      <c r="AL481" s="620"/>
      <c r="AM481" s="620"/>
      <c r="AN481" s="620"/>
      <c r="AO481" s="620"/>
      <c r="AP481" s="620"/>
      <c r="AQ481" s="620"/>
      <c r="AR481" s="620"/>
      <c r="AS481" s="620"/>
      <c r="AT481" s="620"/>
      <c r="AU481" s="620"/>
      <c r="AV481" s="620"/>
      <c r="AW481" s="620"/>
      <c r="AX481" s="620"/>
      <c r="AY481" s="620"/>
      <c r="AZ481" s="620"/>
      <c r="BA481" s="620"/>
    </row>
    <row r="482" spans="1:53" ht="15.75" customHeight="1" x14ac:dyDescent="0.25">
      <c r="A482" s="620"/>
      <c r="B482" s="625"/>
      <c r="C482" s="620"/>
      <c r="D482" s="620"/>
      <c r="E482" s="620"/>
      <c r="F482" s="620"/>
      <c r="G482" s="620"/>
      <c r="H482" s="620"/>
      <c r="I482" s="620"/>
      <c r="J482" s="620"/>
      <c r="K482" s="620"/>
      <c r="L482" s="620"/>
      <c r="M482" s="620"/>
      <c r="N482" s="620"/>
      <c r="O482" s="620"/>
      <c r="P482" s="620"/>
      <c r="Q482" s="622"/>
      <c r="R482" s="622"/>
      <c r="S482" s="622"/>
      <c r="T482" s="622"/>
      <c r="U482" s="622"/>
      <c r="V482" s="622"/>
      <c r="W482" s="622"/>
      <c r="X482" s="622"/>
      <c r="Y482" s="622"/>
      <c r="Z482" s="620"/>
      <c r="AA482" s="620"/>
      <c r="AB482" s="620"/>
      <c r="AC482" s="622"/>
      <c r="AD482" s="620"/>
      <c r="AE482" s="620"/>
      <c r="AF482" s="620"/>
      <c r="AG482" s="620"/>
      <c r="AH482" s="620"/>
      <c r="AI482" s="620"/>
      <c r="AJ482" s="620"/>
      <c r="AK482" s="620"/>
      <c r="AL482" s="620"/>
      <c r="AM482" s="620"/>
      <c r="AN482" s="620"/>
      <c r="AO482" s="620"/>
      <c r="AP482" s="620"/>
      <c r="AQ482" s="620"/>
      <c r="AR482" s="620"/>
      <c r="AS482" s="620"/>
      <c r="AT482" s="620"/>
      <c r="AU482" s="620"/>
      <c r="AV482" s="620"/>
      <c r="AW482" s="620"/>
      <c r="AX482" s="620"/>
      <c r="AY482" s="620"/>
      <c r="AZ482" s="620"/>
      <c r="BA482" s="620"/>
    </row>
    <row r="483" spans="1:53" ht="15.75" customHeight="1" x14ac:dyDescent="0.25">
      <c r="A483" s="620"/>
      <c r="B483" s="625"/>
      <c r="C483" s="620"/>
      <c r="D483" s="620"/>
      <c r="E483" s="620"/>
      <c r="F483" s="620"/>
      <c r="G483" s="620"/>
      <c r="H483" s="620"/>
      <c r="I483" s="620"/>
      <c r="J483" s="620"/>
      <c r="K483" s="620"/>
      <c r="L483" s="620"/>
      <c r="M483" s="620"/>
      <c r="N483" s="620"/>
      <c r="O483" s="620"/>
      <c r="P483" s="620"/>
      <c r="Q483" s="622"/>
      <c r="R483" s="622"/>
      <c r="S483" s="622"/>
      <c r="T483" s="622"/>
      <c r="U483" s="622"/>
      <c r="V483" s="622"/>
      <c r="W483" s="622"/>
      <c r="X483" s="622"/>
      <c r="Y483" s="622"/>
      <c r="Z483" s="620"/>
      <c r="AA483" s="620"/>
      <c r="AB483" s="620"/>
      <c r="AC483" s="622"/>
      <c r="AD483" s="620"/>
      <c r="AE483" s="620"/>
      <c r="AF483" s="620"/>
      <c r="AG483" s="620"/>
      <c r="AH483" s="620"/>
      <c r="AI483" s="620"/>
      <c r="AJ483" s="620"/>
      <c r="AK483" s="620"/>
      <c r="AL483" s="620"/>
      <c r="AM483" s="620"/>
      <c r="AN483" s="620"/>
      <c r="AO483" s="620"/>
      <c r="AP483" s="620"/>
      <c r="AQ483" s="620"/>
      <c r="AR483" s="620"/>
      <c r="AS483" s="620"/>
      <c r="AT483" s="620"/>
      <c r="AU483" s="620"/>
      <c r="AV483" s="620"/>
      <c r="AW483" s="620"/>
      <c r="AX483" s="620"/>
      <c r="AY483" s="620"/>
      <c r="AZ483" s="620"/>
      <c r="BA483" s="620"/>
    </row>
    <row r="484" spans="1:53" ht="15.75" customHeight="1" x14ac:dyDescent="0.25">
      <c r="A484" s="620"/>
      <c r="B484" s="625"/>
      <c r="C484" s="620"/>
      <c r="D484" s="620"/>
      <c r="E484" s="620"/>
      <c r="F484" s="620"/>
      <c r="G484" s="620"/>
      <c r="H484" s="620"/>
      <c r="I484" s="620"/>
      <c r="J484" s="620"/>
      <c r="K484" s="620"/>
      <c r="L484" s="620"/>
      <c r="M484" s="620"/>
      <c r="N484" s="620"/>
      <c r="O484" s="620"/>
      <c r="P484" s="620"/>
      <c r="Q484" s="622"/>
      <c r="R484" s="622"/>
      <c r="S484" s="622"/>
      <c r="T484" s="622"/>
      <c r="U484" s="622"/>
      <c r="V484" s="622"/>
      <c r="W484" s="622"/>
      <c r="X484" s="622"/>
      <c r="Y484" s="622"/>
      <c r="Z484" s="620"/>
      <c r="AA484" s="620"/>
      <c r="AB484" s="620"/>
      <c r="AC484" s="622"/>
      <c r="AD484" s="620"/>
      <c r="AE484" s="620"/>
      <c r="AF484" s="620"/>
      <c r="AG484" s="620"/>
      <c r="AH484" s="620"/>
      <c r="AI484" s="620"/>
      <c r="AJ484" s="620"/>
      <c r="AK484" s="620"/>
      <c r="AL484" s="620"/>
      <c r="AM484" s="620"/>
      <c r="AN484" s="620"/>
      <c r="AO484" s="620"/>
      <c r="AP484" s="620"/>
      <c r="AQ484" s="620"/>
      <c r="AR484" s="620"/>
      <c r="AS484" s="620"/>
      <c r="AT484" s="620"/>
      <c r="AU484" s="620"/>
      <c r="AV484" s="620"/>
      <c r="AW484" s="620"/>
      <c r="AX484" s="620"/>
      <c r="AY484" s="620"/>
      <c r="AZ484" s="620"/>
      <c r="BA484" s="620"/>
    </row>
    <row r="485" spans="1:53" ht="15.75" customHeight="1" x14ac:dyDescent="0.25">
      <c r="A485" s="620"/>
      <c r="B485" s="625"/>
      <c r="C485" s="620"/>
      <c r="D485" s="620"/>
      <c r="E485" s="620"/>
      <c r="F485" s="620"/>
      <c r="G485" s="620"/>
      <c r="H485" s="620"/>
      <c r="I485" s="620"/>
      <c r="J485" s="620"/>
      <c r="K485" s="620"/>
      <c r="L485" s="620"/>
      <c r="M485" s="620"/>
      <c r="N485" s="620"/>
      <c r="O485" s="620"/>
      <c r="P485" s="620"/>
      <c r="Q485" s="622"/>
      <c r="R485" s="622"/>
      <c r="S485" s="622"/>
      <c r="T485" s="622"/>
      <c r="U485" s="622"/>
      <c r="V485" s="622"/>
      <c r="W485" s="622"/>
      <c r="X485" s="622"/>
      <c r="Y485" s="622"/>
      <c r="Z485" s="620"/>
      <c r="AA485" s="620"/>
      <c r="AB485" s="620"/>
      <c r="AC485" s="622"/>
      <c r="AD485" s="620"/>
      <c r="AE485" s="620"/>
      <c r="AF485" s="620"/>
      <c r="AG485" s="620"/>
      <c r="AH485" s="620"/>
      <c r="AI485" s="620"/>
      <c r="AJ485" s="620"/>
      <c r="AK485" s="620"/>
      <c r="AL485" s="620"/>
      <c r="AM485" s="620"/>
      <c r="AN485" s="620"/>
      <c r="AO485" s="620"/>
      <c r="AP485" s="620"/>
      <c r="AQ485" s="620"/>
      <c r="AR485" s="620"/>
      <c r="AS485" s="620"/>
      <c r="AT485" s="620"/>
      <c r="AU485" s="620"/>
      <c r="AV485" s="620"/>
      <c r="AW485" s="620"/>
      <c r="AX485" s="620"/>
      <c r="AY485" s="620"/>
      <c r="AZ485" s="620"/>
      <c r="BA485" s="620"/>
    </row>
    <row r="486" spans="1:53" ht="15.75" customHeight="1" x14ac:dyDescent="0.25">
      <c r="A486" s="620"/>
      <c r="B486" s="625"/>
      <c r="C486" s="620"/>
      <c r="D486" s="620"/>
      <c r="E486" s="620"/>
      <c r="F486" s="620"/>
      <c r="G486" s="620"/>
      <c r="H486" s="620"/>
      <c r="I486" s="620"/>
      <c r="J486" s="620"/>
      <c r="K486" s="620"/>
      <c r="L486" s="620"/>
      <c r="M486" s="620"/>
      <c r="N486" s="620"/>
      <c r="O486" s="620"/>
      <c r="P486" s="620"/>
      <c r="Q486" s="622"/>
      <c r="R486" s="622"/>
      <c r="S486" s="622"/>
      <c r="T486" s="622"/>
      <c r="U486" s="622"/>
      <c r="V486" s="622"/>
      <c r="W486" s="622"/>
      <c r="X486" s="622"/>
      <c r="Y486" s="622"/>
      <c r="Z486" s="620"/>
      <c r="AA486" s="620"/>
      <c r="AB486" s="620"/>
      <c r="AC486" s="622"/>
      <c r="AD486" s="620"/>
      <c r="AE486" s="620"/>
      <c r="AF486" s="620"/>
      <c r="AG486" s="620"/>
      <c r="AH486" s="620"/>
      <c r="AI486" s="620"/>
      <c r="AJ486" s="620"/>
      <c r="AK486" s="620"/>
      <c r="AL486" s="620"/>
      <c r="AM486" s="620"/>
      <c r="AN486" s="620"/>
      <c r="AO486" s="620"/>
      <c r="AP486" s="620"/>
      <c r="AQ486" s="620"/>
      <c r="AR486" s="620"/>
      <c r="AS486" s="620"/>
      <c r="AT486" s="620"/>
      <c r="AU486" s="620"/>
      <c r="AV486" s="620"/>
      <c r="AW486" s="620"/>
      <c r="AX486" s="620"/>
      <c r="AY486" s="620"/>
      <c r="AZ486" s="620"/>
      <c r="BA486" s="620"/>
    </row>
    <row r="487" spans="1:53" ht="15.75" customHeight="1" x14ac:dyDescent="0.25">
      <c r="A487" s="620"/>
      <c r="B487" s="625"/>
      <c r="C487" s="620"/>
      <c r="D487" s="620"/>
      <c r="E487" s="620"/>
      <c r="F487" s="620"/>
      <c r="G487" s="620"/>
      <c r="H487" s="620"/>
      <c r="I487" s="620"/>
      <c r="J487" s="620"/>
      <c r="K487" s="620"/>
      <c r="L487" s="620"/>
      <c r="M487" s="620"/>
      <c r="N487" s="620"/>
      <c r="O487" s="620"/>
      <c r="P487" s="620"/>
      <c r="Q487" s="622"/>
      <c r="R487" s="622"/>
      <c r="S487" s="622"/>
      <c r="T487" s="622"/>
      <c r="U487" s="622"/>
      <c r="V487" s="622"/>
      <c r="W487" s="622"/>
      <c r="X487" s="622"/>
      <c r="Y487" s="622"/>
      <c r="Z487" s="620"/>
      <c r="AA487" s="620"/>
      <c r="AB487" s="620"/>
      <c r="AC487" s="622"/>
      <c r="AD487" s="620"/>
      <c r="AE487" s="620"/>
      <c r="AF487" s="620"/>
      <c r="AG487" s="620"/>
      <c r="AH487" s="620"/>
      <c r="AI487" s="620"/>
      <c r="AJ487" s="620"/>
      <c r="AK487" s="620"/>
      <c r="AL487" s="620"/>
      <c r="AM487" s="620"/>
      <c r="AN487" s="620"/>
      <c r="AO487" s="620"/>
      <c r="AP487" s="620"/>
      <c r="AQ487" s="620"/>
      <c r="AR487" s="620"/>
      <c r="AS487" s="620"/>
      <c r="AT487" s="620"/>
      <c r="AU487" s="620"/>
      <c r="AV487" s="620"/>
      <c r="AW487" s="620"/>
      <c r="AX487" s="620"/>
      <c r="AY487" s="620"/>
      <c r="AZ487" s="620"/>
      <c r="BA487" s="620"/>
    </row>
    <row r="488" spans="1:53" ht="15.75" customHeight="1" x14ac:dyDescent="0.25">
      <c r="A488" s="620"/>
      <c r="B488" s="625"/>
      <c r="C488" s="620"/>
      <c r="D488" s="620"/>
      <c r="E488" s="620"/>
      <c r="F488" s="620"/>
      <c r="G488" s="620"/>
      <c r="H488" s="620"/>
      <c r="I488" s="620"/>
      <c r="J488" s="620"/>
      <c r="K488" s="620"/>
      <c r="L488" s="620"/>
      <c r="M488" s="620"/>
      <c r="N488" s="620"/>
      <c r="O488" s="620"/>
      <c r="P488" s="620"/>
      <c r="Q488" s="622"/>
      <c r="R488" s="622"/>
      <c r="S488" s="622"/>
      <c r="T488" s="622"/>
      <c r="U488" s="622"/>
      <c r="V488" s="622"/>
      <c r="W488" s="622"/>
      <c r="X488" s="622"/>
      <c r="Y488" s="622"/>
      <c r="Z488" s="620"/>
      <c r="AA488" s="620"/>
      <c r="AB488" s="620"/>
      <c r="AC488" s="622"/>
      <c r="AD488" s="620"/>
      <c r="AE488" s="620"/>
      <c r="AF488" s="620"/>
      <c r="AG488" s="620"/>
      <c r="AH488" s="620"/>
      <c r="AI488" s="620"/>
      <c r="AJ488" s="620"/>
      <c r="AK488" s="620"/>
      <c r="AL488" s="620"/>
      <c r="AM488" s="620"/>
      <c r="AN488" s="620"/>
      <c r="AO488" s="620"/>
      <c r="AP488" s="620"/>
      <c r="AQ488" s="620"/>
      <c r="AR488" s="620"/>
      <c r="AS488" s="620"/>
      <c r="AT488" s="620"/>
      <c r="AU488" s="620"/>
      <c r="AV488" s="620"/>
      <c r="AW488" s="620"/>
      <c r="AX488" s="620"/>
      <c r="AY488" s="620"/>
      <c r="AZ488" s="620"/>
      <c r="BA488" s="620"/>
    </row>
    <row r="489" spans="1:53" ht="15.75" customHeight="1" x14ac:dyDescent="0.25">
      <c r="A489" s="620"/>
      <c r="B489" s="625"/>
      <c r="C489" s="620"/>
      <c r="D489" s="620"/>
      <c r="E489" s="620"/>
      <c r="F489" s="620"/>
      <c r="G489" s="620"/>
      <c r="H489" s="620"/>
      <c r="I489" s="620"/>
      <c r="J489" s="620"/>
      <c r="K489" s="620"/>
      <c r="L489" s="620"/>
      <c r="M489" s="620"/>
      <c r="N489" s="620"/>
      <c r="O489" s="620"/>
      <c r="P489" s="620"/>
      <c r="Q489" s="622"/>
      <c r="R489" s="622"/>
      <c r="S489" s="622"/>
      <c r="T489" s="622"/>
      <c r="U489" s="622"/>
      <c r="V489" s="622"/>
      <c r="W489" s="622"/>
      <c r="X489" s="622"/>
      <c r="Y489" s="622"/>
      <c r="Z489" s="620"/>
      <c r="AA489" s="620"/>
      <c r="AB489" s="620"/>
      <c r="AC489" s="622"/>
      <c r="AD489" s="620"/>
      <c r="AE489" s="620"/>
      <c r="AF489" s="620"/>
      <c r="AG489" s="620"/>
      <c r="AH489" s="620"/>
      <c r="AI489" s="620"/>
      <c r="AJ489" s="620"/>
      <c r="AK489" s="620"/>
      <c r="AL489" s="620"/>
      <c r="AM489" s="620"/>
      <c r="AN489" s="620"/>
      <c r="AO489" s="620"/>
      <c r="AP489" s="620"/>
      <c r="AQ489" s="620"/>
      <c r="AR489" s="620"/>
      <c r="AS489" s="620"/>
      <c r="AT489" s="620"/>
      <c r="AU489" s="620"/>
      <c r="AV489" s="620"/>
      <c r="AW489" s="620"/>
      <c r="AX489" s="620"/>
      <c r="AY489" s="620"/>
      <c r="AZ489" s="620"/>
      <c r="BA489" s="620"/>
    </row>
    <row r="490" spans="1:53" ht="15.75" customHeight="1" x14ac:dyDescent="0.25">
      <c r="A490" s="620"/>
      <c r="B490" s="625"/>
      <c r="C490" s="620"/>
      <c r="D490" s="620"/>
      <c r="E490" s="620"/>
      <c r="F490" s="620"/>
      <c r="G490" s="620"/>
      <c r="H490" s="620"/>
      <c r="I490" s="620"/>
      <c r="J490" s="620"/>
      <c r="K490" s="620"/>
      <c r="L490" s="620"/>
      <c r="M490" s="620"/>
      <c r="N490" s="620"/>
      <c r="O490" s="620"/>
      <c r="P490" s="620"/>
      <c r="Q490" s="622"/>
      <c r="R490" s="622"/>
      <c r="S490" s="622"/>
      <c r="T490" s="622"/>
      <c r="U490" s="622"/>
      <c r="V490" s="622"/>
      <c r="W490" s="622"/>
      <c r="X490" s="622"/>
      <c r="Y490" s="622"/>
      <c r="Z490" s="620"/>
      <c r="AA490" s="620"/>
      <c r="AB490" s="620"/>
      <c r="AC490" s="622"/>
      <c r="AD490" s="620"/>
      <c r="AE490" s="620"/>
      <c r="AF490" s="620"/>
      <c r="AG490" s="620"/>
      <c r="AH490" s="620"/>
      <c r="AI490" s="620"/>
      <c r="AJ490" s="620"/>
      <c r="AK490" s="620"/>
      <c r="AL490" s="620"/>
      <c r="AM490" s="620"/>
      <c r="AN490" s="620"/>
      <c r="AO490" s="620"/>
      <c r="AP490" s="620"/>
      <c r="AQ490" s="620"/>
      <c r="AR490" s="620"/>
      <c r="AS490" s="620"/>
      <c r="AT490" s="620"/>
      <c r="AU490" s="620"/>
      <c r="AV490" s="620"/>
      <c r="AW490" s="620"/>
      <c r="AX490" s="620"/>
      <c r="AY490" s="620"/>
      <c r="AZ490" s="620"/>
      <c r="BA490" s="620"/>
    </row>
    <row r="491" spans="1:53" ht="15.75" customHeight="1" x14ac:dyDescent="0.25">
      <c r="A491" s="620"/>
      <c r="B491" s="625"/>
      <c r="C491" s="620"/>
      <c r="D491" s="620"/>
      <c r="E491" s="620"/>
      <c r="F491" s="620"/>
      <c r="G491" s="620"/>
      <c r="H491" s="620"/>
      <c r="I491" s="620"/>
      <c r="J491" s="620"/>
      <c r="K491" s="620"/>
      <c r="L491" s="620"/>
      <c r="M491" s="620"/>
      <c r="N491" s="620"/>
      <c r="O491" s="620"/>
      <c r="P491" s="620"/>
      <c r="Q491" s="622"/>
      <c r="R491" s="622"/>
      <c r="S491" s="622"/>
      <c r="T491" s="622"/>
      <c r="U491" s="622"/>
      <c r="V491" s="622"/>
      <c r="W491" s="622"/>
      <c r="X491" s="622"/>
      <c r="Y491" s="622"/>
      <c r="Z491" s="620"/>
      <c r="AA491" s="620"/>
      <c r="AB491" s="620"/>
      <c r="AC491" s="622"/>
      <c r="AD491" s="620"/>
      <c r="AE491" s="620"/>
      <c r="AF491" s="620"/>
      <c r="AG491" s="620"/>
      <c r="AH491" s="620"/>
      <c r="AI491" s="620"/>
      <c r="AJ491" s="620"/>
      <c r="AK491" s="620"/>
      <c r="AL491" s="620"/>
      <c r="AM491" s="620"/>
      <c r="AN491" s="620"/>
      <c r="AO491" s="620"/>
      <c r="AP491" s="620"/>
      <c r="AQ491" s="620"/>
      <c r="AR491" s="620"/>
      <c r="AS491" s="620"/>
      <c r="AT491" s="620"/>
      <c r="AU491" s="620"/>
      <c r="AV491" s="620"/>
      <c r="AW491" s="620"/>
      <c r="AX491" s="620"/>
      <c r="AY491" s="620"/>
      <c r="AZ491" s="620"/>
      <c r="BA491" s="620"/>
    </row>
    <row r="492" spans="1:53" ht="15.75" customHeight="1" x14ac:dyDescent="0.25">
      <c r="A492" s="620"/>
      <c r="B492" s="625"/>
      <c r="C492" s="620"/>
      <c r="D492" s="620"/>
      <c r="E492" s="620"/>
      <c r="F492" s="620"/>
      <c r="G492" s="620"/>
      <c r="H492" s="620"/>
      <c r="I492" s="620"/>
      <c r="J492" s="620"/>
      <c r="K492" s="620"/>
      <c r="L492" s="620"/>
      <c r="M492" s="620"/>
      <c r="N492" s="620"/>
      <c r="O492" s="620"/>
      <c r="P492" s="620"/>
      <c r="Q492" s="622"/>
      <c r="R492" s="622"/>
      <c r="S492" s="622"/>
      <c r="T492" s="622"/>
      <c r="U492" s="622"/>
      <c r="V492" s="622"/>
      <c r="W492" s="622"/>
      <c r="X492" s="622"/>
      <c r="Y492" s="622"/>
      <c r="Z492" s="620"/>
      <c r="AA492" s="620"/>
      <c r="AB492" s="620"/>
      <c r="AC492" s="622"/>
      <c r="AD492" s="620"/>
      <c r="AE492" s="620"/>
      <c r="AF492" s="620"/>
      <c r="AG492" s="620"/>
      <c r="AH492" s="620"/>
      <c r="AI492" s="620"/>
      <c r="AJ492" s="620"/>
      <c r="AK492" s="620"/>
      <c r="AL492" s="620"/>
      <c r="AM492" s="620"/>
      <c r="AN492" s="620"/>
      <c r="AO492" s="620"/>
      <c r="AP492" s="620"/>
      <c r="AQ492" s="620"/>
      <c r="AR492" s="620"/>
      <c r="AS492" s="620"/>
      <c r="AT492" s="620"/>
      <c r="AU492" s="620"/>
      <c r="AV492" s="620"/>
      <c r="AW492" s="620"/>
      <c r="AX492" s="620"/>
      <c r="AY492" s="620"/>
      <c r="AZ492" s="620"/>
      <c r="BA492" s="620"/>
    </row>
    <row r="493" spans="1:53" ht="15.75" customHeight="1" x14ac:dyDescent="0.25">
      <c r="A493" s="620"/>
      <c r="B493" s="625"/>
      <c r="C493" s="620"/>
      <c r="D493" s="620"/>
      <c r="E493" s="620"/>
      <c r="F493" s="620"/>
      <c r="G493" s="620"/>
      <c r="H493" s="620"/>
      <c r="I493" s="620"/>
      <c r="J493" s="620"/>
      <c r="K493" s="620"/>
      <c r="L493" s="620"/>
      <c r="M493" s="620"/>
      <c r="N493" s="620"/>
      <c r="O493" s="620"/>
      <c r="P493" s="620"/>
      <c r="Q493" s="622"/>
      <c r="R493" s="622"/>
      <c r="S493" s="622"/>
      <c r="T493" s="622"/>
      <c r="U493" s="622"/>
      <c r="V493" s="622"/>
      <c r="W493" s="622"/>
      <c r="X493" s="622"/>
      <c r="Y493" s="622"/>
      <c r="Z493" s="620"/>
      <c r="AA493" s="620"/>
      <c r="AB493" s="620"/>
      <c r="AC493" s="622"/>
      <c r="AD493" s="620"/>
      <c r="AE493" s="620"/>
      <c r="AF493" s="620"/>
      <c r="AG493" s="620"/>
      <c r="AH493" s="620"/>
      <c r="AI493" s="620"/>
      <c r="AJ493" s="620"/>
      <c r="AK493" s="620"/>
      <c r="AL493" s="620"/>
      <c r="AM493" s="620"/>
      <c r="AN493" s="620"/>
      <c r="AO493" s="620"/>
      <c r="AP493" s="620"/>
      <c r="AQ493" s="620"/>
      <c r="AR493" s="620"/>
      <c r="AS493" s="620"/>
      <c r="AT493" s="620"/>
      <c r="AU493" s="620"/>
      <c r="AV493" s="620"/>
      <c r="AW493" s="620"/>
      <c r="AX493" s="620"/>
      <c r="AY493" s="620"/>
      <c r="AZ493" s="620"/>
      <c r="BA493" s="620"/>
    </row>
    <row r="494" spans="1:53" ht="15.75" customHeight="1" x14ac:dyDescent="0.25">
      <c r="A494" s="620"/>
      <c r="B494" s="625"/>
      <c r="C494" s="620"/>
      <c r="D494" s="620"/>
      <c r="E494" s="620"/>
      <c r="F494" s="620"/>
      <c r="G494" s="620"/>
      <c r="H494" s="620"/>
      <c r="I494" s="620"/>
      <c r="J494" s="620"/>
      <c r="K494" s="620"/>
      <c r="L494" s="620"/>
      <c r="M494" s="620"/>
      <c r="N494" s="620"/>
      <c r="O494" s="620"/>
      <c r="P494" s="620"/>
      <c r="Q494" s="622"/>
      <c r="R494" s="622"/>
      <c r="S494" s="622"/>
      <c r="T494" s="622"/>
      <c r="U494" s="622"/>
      <c r="V494" s="622"/>
      <c r="W494" s="622"/>
      <c r="X494" s="622"/>
      <c r="Y494" s="622"/>
      <c r="Z494" s="620"/>
      <c r="AA494" s="620"/>
      <c r="AB494" s="620"/>
      <c r="AC494" s="622"/>
      <c r="AD494" s="620"/>
      <c r="AE494" s="620"/>
      <c r="AF494" s="620"/>
      <c r="AG494" s="620"/>
      <c r="AH494" s="620"/>
      <c r="AI494" s="620"/>
      <c r="AJ494" s="620"/>
      <c r="AK494" s="620"/>
      <c r="AL494" s="620"/>
      <c r="AM494" s="620"/>
      <c r="AN494" s="620"/>
      <c r="AO494" s="620"/>
      <c r="AP494" s="620"/>
      <c r="AQ494" s="620"/>
      <c r="AR494" s="620"/>
      <c r="AS494" s="620"/>
      <c r="AT494" s="620"/>
      <c r="AU494" s="620"/>
      <c r="AV494" s="620"/>
      <c r="AW494" s="620"/>
      <c r="AX494" s="620"/>
      <c r="AY494" s="620"/>
      <c r="AZ494" s="620"/>
      <c r="BA494" s="620"/>
    </row>
    <row r="495" spans="1:53" ht="15.75" customHeight="1" x14ac:dyDescent="0.25">
      <c r="A495" s="620"/>
      <c r="B495" s="625"/>
      <c r="C495" s="620"/>
      <c r="D495" s="620"/>
      <c r="E495" s="620"/>
      <c r="F495" s="620"/>
      <c r="G495" s="620"/>
      <c r="H495" s="620"/>
      <c r="I495" s="620"/>
      <c r="J495" s="620"/>
      <c r="K495" s="620"/>
      <c r="L495" s="620"/>
      <c r="M495" s="620"/>
      <c r="N495" s="620"/>
      <c r="O495" s="620"/>
      <c r="P495" s="620"/>
      <c r="Q495" s="622"/>
      <c r="R495" s="622"/>
      <c r="S495" s="622"/>
      <c r="T495" s="622"/>
      <c r="U495" s="622"/>
      <c r="V495" s="622"/>
      <c r="W495" s="622"/>
      <c r="X495" s="622"/>
      <c r="Y495" s="622"/>
      <c r="Z495" s="620"/>
      <c r="AA495" s="620"/>
      <c r="AB495" s="620"/>
      <c r="AC495" s="622"/>
      <c r="AD495" s="620"/>
      <c r="AE495" s="620"/>
      <c r="AF495" s="620"/>
      <c r="AG495" s="620"/>
      <c r="AH495" s="620"/>
      <c r="AI495" s="620"/>
      <c r="AJ495" s="620"/>
      <c r="AK495" s="620"/>
      <c r="AL495" s="620"/>
      <c r="AM495" s="620"/>
      <c r="AN495" s="620"/>
      <c r="AO495" s="620"/>
      <c r="AP495" s="620"/>
      <c r="AQ495" s="620"/>
      <c r="AR495" s="620"/>
      <c r="AS495" s="620"/>
      <c r="AT495" s="620"/>
      <c r="AU495" s="620"/>
      <c r="AV495" s="620"/>
      <c r="AW495" s="620"/>
      <c r="AX495" s="620"/>
      <c r="AY495" s="620"/>
      <c r="AZ495" s="620"/>
      <c r="BA495" s="620"/>
    </row>
    <row r="496" spans="1:53" ht="15.75" customHeight="1" x14ac:dyDescent="0.25">
      <c r="A496" s="620"/>
      <c r="B496" s="625"/>
      <c r="C496" s="620"/>
      <c r="D496" s="620"/>
      <c r="E496" s="620"/>
      <c r="F496" s="620"/>
      <c r="G496" s="620"/>
      <c r="H496" s="620"/>
      <c r="I496" s="620"/>
      <c r="J496" s="620"/>
      <c r="K496" s="620"/>
      <c r="L496" s="620"/>
      <c r="M496" s="620"/>
      <c r="N496" s="620"/>
      <c r="O496" s="620"/>
      <c r="P496" s="620"/>
      <c r="Q496" s="622"/>
      <c r="R496" s="622"/>
      <c r="S496" s="622"/>
      <c r="T496" s="622"/>
      <c r="U496" s="622"/>
      <c r="V496" s="622"/>
      <c r="W496" s="622"/>
      <c r="X496" s="622"/>
      <c r="Y496" s="622"/>
      <c r="Z496" s="620"/>
      <c r="AA496" s="620"/>
      <c r="AB496" s="620"/>
      <c r="AC496" s="622"/>
      <c r="AD496" s="620"/>
      <c r="AE496" s="620"/>
      <c r="AF496" s="620"/>
      <c r="AG496" s="620"/>
      <c r="AH496" s="620"/>
      <c r="AI496" s="620"/>
      <c r="AJ496" s="620"/>
      <c r="AK496" s="620"/>
      <c r="AL496" s="620"/>
      <c r="AM496" s="620"/>
      <c r="AN496" s="620"/>
      <c r="AO496" s="620"/>
      <c r="AP496" s="620"/>
      <c r="AQ496" s="620"/>
      <c r="AR496" s="620"/>
      <c r="AS496" s="620"/>
      <c r="AT496" s="620"/>
      <c r="AU496" s="620"/>
      <c r="AV496" s="620"/>
      <c r="AW496" s="620"/>
      <c r="AX496" s="620"/>
      <c r="AY496" s="620"/>
      <c r="AZ496" s="620"/>
      <c r="BA496" s="620"/>
    </row>
    <row r="497" spans="1:53" ht="15.75" customHeight="1" x14ac:dyDescent="0.25">
      <c r="A497" s="620"/>
      <c r="B497" s="625"/>
      <c r="C497" s="620"/>
      <c r="D497" s="620"/>
      <c r="E497" s="620"/>
      <c r="F497" s="620"/>
      <c r="G497" s="620"/>
      <c r="H497" s="620"/>
      <c r="I497" s="620"/>
      <c r="J497" s="620"/>
      <c r="K497" s="620"/>
      <c r="L497" s="620"/>
      <c r="M497" s="620"/>
      <c r="N497" s="620"/>
      <c r="O497" s="620"/>
      <c r="P497" s="620"/>
      <c r="Q497" s="622"/>
      <c r="R497" s="622"/>
      <c r="S497" s="622"/>
      <c r="T497" s="622"/>
      <c r="U497" s="622"/>
      <c r="V497" s="622"/>
      <c r="W497" s="622"/>
      <c r="X497" s="622"/>
      <c r="Y497" s="622"/>
      <c r="Z497" s="620"/>
      <c r="AA497" s="620"/>
      <c r="AB497" s="620"/>
      <c r="AC497" s="622"/>
      <c r="AD497" s="620"/>
      <c r="AE497" s="620"/>
      <c r="AF497" s="620"/>
      <c r="AG497" s="620"/>
      <c r="AH497" s="620"/>
      <c r="AI497" s="620"/>
      <c r="AJ497" s="620"/>
      <c r="AK497" s="620"/>
      <c r="AL497" s="620"/>
      <c r="AM497" s="620"/>
      <c r="AN497" s="620"/>
      <c r="AO497" s="620"/>
      <c r="AP497" s="620"/>
      <c r="AQ497" s="620"/>
      <c r="AR497" s="620"/>
      <c r="AS497" s="620"/>
      <c r="AT497" s="620"/>
      <c r="AU497" s="620"/>
      <c r="AV497" s="620"/>
      <c r="AW497" s="620"/>
      <c r="AX497" s="620"/>
      <c r="AY497" s="620"/>
      <c r="AZ497" s="620"/>
      <c r="BA497" s="620"/>
    </row>
    <row r="498" spans="1:53" ht="15.75" customHeight="1" x14ac:dyDescent="0.25">
      <c r="A498" s="620"/>
      <c r="B498" s="625"/>
      <c r="C498" s="620"/>
      <c r="D498" s="620"/>
      <c r="E498" s="620"/>
      <c r="F498" s="620"/>
      <c r="G498" s="620"/>
      <c r="H498" s="620"/>
      <c r="I498" s="620"/>
      <c r="J498" s="620"/>
      <c r="K498" s="620"/>
      <c r="L498" s="620"/>
      <c r="M498" s="620"/>
      <c r="N498" s="620"/>
      <c r="O498" s="620"/>
      <c r="P498" s="620"/>
      <c r="Q498" s="622"/>
      <c r="R498" s="622"/>
      <c r="S498" s="622"/>
      <c r="T498" s="622"/>
      <c r="U498" s="622"/>
      <c r="V498" s="622"/>
      <c r="W498" s="622"/>
      <c r="X498" s="622"/>
      <c r="Y498" s="622"/>
      <c r="Z498" s="620"/>
      <c r="AA498" s="620"/>
      <c r="AB498" s="620"/>
      <c r="AC498" s="622"/>
      <c r="AD498" s="620"/>
      <c r="AE498" s="620"/>
      <c r="AF498" s="620"/>
      <c r="AG498" s="620"/>
      <c r="AH498" s="620"/>
      <c r="AI498" s="620"/>
      <c r="AJ498" s="620"/>
      <c r="AK498" s="620"/>
      <c r="AL498" s="620"/>
      <c r="AM498" s="620"/>
      <c r="AN498" s="620"/>
      <c r="AO498" s="620"/>
      <c r="AP498" s="620"/>
      <c r="AQ498" s="620"/>
      <c r="AR498" s="620"/>
      <c r="AS498" s="620"/>
      <c r="AT498" s="620"/>
      <c r="AU498" s="620"/>
      <c r="AV498" s="620"/>
      <c r="AW498" s="620"/>
      <c r="AX498" s="620"/>
      <c r="AY498" s="620"/>
      <c r="AZ498" s="620"/>
      <c r="BA498" s="620"/>
    </row>
    <row r="499" spans="1:53" ht="15.75" customHeight="1" x14ac:dyDescent="0.25">
      <c r="A499" s="620"/>
      <c r="B499" s="625"/>
      <c r="C499" s="620"/>
      <c r="D499" s="620"/>
      <c r="E499" s="620"/>
      <c r="F499" s="620"/>
      <c r="G499" s="620"/>
      <c r="H499" s="620"/>
      <c r="I499" s="620"/>
      <c r="J499" s="620"/>
      <c r="K499" s="620"/>
      <c r="L499" s="620"/>
      <c r="M499" s="620"/>
      <c r="N499" s="620"/>
      <c r="O499" s="620"/>
      <c r="P499" s="620"/>
      <c r="Q499" s="622"/>
      <c r="R499" s="622"/>
      <c r="S499" s="622"/>
      <c r="T499" s="622"/>
      <c r="U499" s="622"/>
      <c r="V499" s="622"/>
      <c r="W499" s="622"/>
      <c r="X499" s="622"/>
      <c r="Y499" s="622"/>
      <c r="Z499" s="620"/>
      <c r="AA499" s="620"/>
      <c r="AB499" s="620"/>
      <c r="AC499" s="622"/>
      <c r="AD499" s="620"/>
      <c r="AE499" s="620"/>
      <c r="AF499" s="620"/>
      <c r="AG499" s="620"/>
      <c r="AH499" s="620"/>
      <c r="AI499" s="620"/>
      <c r="AJ499" s="620"/>
      <c r="AK499" s="620"/>
      <c r="AL499" s="620"/>
      <c r="AM499" s="620"/>
      <c r="AN499" s="620"/>
      <c r="AO499" s="620"/>
      <c r="AP499" s="620"/>
      <c r="AQ499" s="620"/>
      <c r="AR499" s="620"/>
      <c r="AS499" s="620"/>
      <c r="AT499" s="620"/>
      <c r="AU499" s="620"/>
      <c r="AV499" s="620"/>
      <c r="AW499" s="620"/>
      <c r="AX499" s="620"/>
      <c r="AY499" s="620"/>
      <c r="AZ499" s="620"/>
      <c r="BA499" s="620"/>
    </row>
    <row r="500" spans="1:53" ht="15.75" customHeight="1" x14ac:dyDescent="0.25">
      <c r="A500" s="620"/>
      <c r="B500" s="625"/>
      <c r="C500" s="620"/>
      <c r="D500" s="620"/>
      <c r="E500" s="620"/>
      <c r="F500" s="620"/>
      <c r="G500" s="620"/>
      <c r="H500" s="620"/>
      <c r="I500" s="620"/>
      <c r="J500" s="620"/>
      <c r="K500" s="620"/>
      <c r="L500" s="620"/>
      <c r="M500" s="620"/>
      <c r="N500" s="620"/>
      <c r="O500" s="620"/>
      <c r="P500" s="620"/>
      <c r="Q500" s="622"/>
      <c r="R500" s="622"/>
      <c r="S500" s="622"/>
      <c r="T500" s="622"/>
      <c r="U500" s="622"/>
      <c r="V500" s="622"/>
      <c r="W500" s="622"/>
      <c r="X500" s="622"/>
      <c r="Y500" s="622"/>
      <c r="Z500" s="620"/>
      <c r="AA500" s="620"/>
      <c r="AB500" s="620"/>
      <c r="AC500" s="622"/>
      <c r="AD500" s="620"/>
      <c r="AE500" s="620"/>
      <c r="AF500" s="620"/>
      <c r="AG500" s="620"/>
      <c r="AH500" s="620"/>
      <c r="AI500" s="620"/>
      <c r="AJ500" s="620"/>
      <c r="AK500" s="620"/>
      <c r="AL500" s="620"/>
      <c r="AM500" s="620"/>
      <c r="AN500" s="620"/>
      <c r="AO500" s="620"/>
      <c r="AP500" s="620"/>
      <c r="AQ500" s="620"/>
      <c r="AR500" s="620"/>
      <c r="AS500" s="620"/>
      <c r="AT500" s="620"/>
      <c r="AU500" s="620"/>
      <c r="AV500" s="620"/>
      <c r="AW500" s="620"/>
      <c r="AX500" s="620"/>
      <c r="AY500" s="620"/>
      <c r="AZ500" s="620"/>
      <c r="BA500" s="620"/>
    </row>
    <row r="501" spans="1:53" ht="15.75" customHeight="1" x14ac:dyDescent="0.25">
      <c r="A501" s="620"/>
      <c r="B501" s="625"/>
      <c r="C501" s="620"/>
      <c r="D501" s="620"/>
      <c r="E501" s="620"/>
      <c r="F501" s="620"/>
      <c r="G501" s="620"/>
      <c r="H501" s="620"/>
      <c r="I501" s="620"/>
      <c r="J501" s="620"/>
      <c r="K501" s="620"/>
      <c r="L501" s="620"/>
      <c r="M501" s="620"/>
      <c r="N501" s="620"/>
      <c r="O501" s="620"/>
      <c r="P501" s="620"/>
      <c r="Q501" s="622"/>
      <c r="R501" s="622"/>
      <c r="S501" s="622"/>
      <c r="T501" s="622"/>
      <c r="U501" s="622"/>
      <c r="V501" s="622"/>
      <c r="W501" s="622"/>
      <c r="X501" s="622"/>
      <c r="Y501" s="622"/>
      <c r="Z501" s="620"/>
      <c r="AA501" s="620"/>
      <c r="AB501" s="620"/>
      <c r="AC501" s="622"/>
      <c r="AD501" s="620"/>
      <c r="AE501" s="620"/>
      <c r="AF501" s="620"/>
      <c r="AG501" s="620"/>
      <c r="AH501" s="620"/>
      <c r="AI501" s="620"/>
      <c r="AJ501" s="620"/>
      <c r="AK501" s="620"/>
      <c r="AL501" s="620"/>
      <c r="AM501" s="620"/>
      <c r="AN501" s="620"/>
      <c r="AO501" s="620"/>
      <c r="AP501" s="620"/>
      <c r="AQ501" s="620"/>
      <c r="AR501" s="620"/>
      <c r="AS501" s="620"/>
      <c r="AT501" s="620"/>
      <c r="AU501" s="620"/>
      <c r="AV501" s="620"/>
      <c r="AW501" s="620"/>
      <c r="AX501" s="620"/>
      <c r="AY501" s="620"/>
      <c r="AZ501" s="620"/>
      <c r="BA501" s="620"/>
    </row>
    <row r="502" spans="1:53" ht="15.75" customHeight="1" x14ac:dyDescent="0.25">
      <c r="A502" s="620"/>
      <c r="B502" s="625"/>
      <c r="C502" s="620"/>
      <c r="D502" s="620"/>
      <c r="E502" s="620"/>
      <c r="F502" s="620"/>
      <c r="G502" s="620"/>
      <c r="H502" s="620"/>
      <c r="I502" s="620"/>
      <c r="J502" s="620"/>
      <c r="K502" s="620"/>
      <c r="L502" s="620"/>
      <c r="M502" s="620"/>
      <c r="N502" s="620"/>
      <c r="O502" s="620"/>
      <c r="P502" s="620"/>
      <c r="Q502" s="622"/>
      <c r="R502" s="622"/>
      <c r="S502" s="622"/>
      <c r="T502" s="622"/>
      <c r="U502" s="622"/>
      <c r="V502" s="622"/>
      <c r="W502" s="622"/>
      <c r="X502" s="622"/>
      <c r="Y502" s="622"/>
      <c r="Z502" s="620"/>
      <c r="AA502" s="620"/>
      <c r="AB502" s="620"/>
      <c r="AC502" s="622"/>
      <c r="AD502" s="620"/>
      <c r="AE502" s="620"/>
      <c r="AF502" s="620"/>
      <c r="AG502" s="620"/>
      <c r="AH502" s="620"/>
      <c r="AI502" s="620"/>
      <c r="AJ502" s="620"/>
      <c r="AK502" s="620"/>
      <c r="AL502" s="620"/>
      <c r="AM502" s="620"/>
      <c r="AN502" s="620"/>
      <c r="AO502" s="620"/>
      <c r="AP502" s="620"/>
      <c r="AQ502" s="620"/>
      <c r="AR502" s="620"/>
      <c r="AS502" s="620"/>
      <c r="AT502" s="620"/>
      <c r="AU502" s="620"/>
      <c r="AV502" s="620"/>
      <c r="AW502" s="620"/>
      <c r="AX502" s="620"/>
      <c r="AY502" s="620"/>
      <c r="AZ502" s="620"/>
      <c r="BA502" s="620"/>
    </row>
    <row r="503" spans="1:53" ht="15.75" customHeight="1" x14ac:dyDescent="0.25">
      <c r="A503" s="620"/>
      <c r="B503" s="625"/>
      <c r="C503" s="620"/>
      <c r="D503" s="620"/>
      <c r="E503" s="620"/>
      <c r="F503" s="620"/>
      <c r="G503" s="620"/>
      <c r="H503" s="620"/>
      <c r="I503" s="620"/>
      <c r="J503" s="620"/>
      <c r="K503" s="620"/>
      <c r="L503" s="620"/>
      <c r="M503" s="620"/>
      <c r="N503" s="620"/>
      <c r="O503" s="620"/>
      <c r="P503" s="620"/>
      <c r="Q503" s="622"/>
      <c r="R503" s="622"/>
      <c r="S503" s="622"/>
      <c r="T503" s="622"/>
      <c r="U503" s="622"/>
      <c r="V503" s="622"/>
      <c r="W503" s="622"/>
      <c r="X503" s="622"/>
      <c r="Y503" s="622"/>
      <c r="Z503" s="620"/>
      <c r="AA503" s="620"/>
      <c r="AB503" s="620"/>
      <c r="AC503" s="622"/>
      <c r="AD503" s="620"/>
      <c r="AE503" s="620"/>
      <c r="AF503" s="620"/>
      <c r="AG503" s="620"/>
      <c r="AH503" s="620"/>
      <c r="AI503" s="620"/>
      <c r="AJ503" s="620"/>
      <c r="AK503" s="620"/>
      <c r="AL503" s="620"/>
      <c r="AM503" s="620"/>
      <c r="AN503" s="620"/>
      <c r="AO503" s="620"/>
      <c r="AP503" s="620"/>
      <c r="AQ503" s="620"/>
      <c r="AR503" s="620"/>
      <c r="AS503" s="620"/>
      <c r="AT503" s="620"/>
      <c r="AU503" s="620"/>
      <c r="AV503" s="620"/>
      <c r="AW503" s="620"/>
      <c r="AX503" s="620"/>
      <c r="AY503" s="620"/>
      <c r="AZ503" s="620"/>
      <c r="BA503" s="620"/>
    </row>
    <row r="504" spans="1:53" ht="15.75" customHeight="1" x14ac:dyDescent="0.25">
      <c r="A504" s="620"/>
      <c r="B504" s="625"/>
      <c r="C504" s="620"/>
      <c r="D504" s="620"/>
      <c r="E504" s="620"/>
      <c r="F504" s="620"/>
      <c r="G504" s="620"/>
      <c r="H504" s="620"/>
      <c r="I504" s="620"/>
      <c r="J504" s="620"/>
      <c r="K504" s="620"/>
      <c r="L504" s="620"/>
      <c r="M504" s="620"/>
      <c r="N504" s="620"/>
      <c r="O504" s="620"/>
      <c r="P504" s="620"/>
      <c r="Q504" s="622"/>
      <c r="R504" s="622"/>
      <c r="S504" s="622"/>
      <c r="T504" s="622"/>
      <c r="U504" s="622"/>
      <c r="V504" s="622"/>
      <c r="W504" s="622"/>
      <c r="X504" s="622"/>
      <c r="Y504" s="622"/>
      <c r="Z504" s="620"/>
      <c r="AA504" s="620"/>
      <c r="AB504" s="620"/>
      <c r="AC504" s="622"/>
      <c r="AD504" s="620"/>
      <c r="AE504" s="620"/>
      <c r="AF504" s="620"/>
      <c r="AG504" s="620"/>
      <c r="AH504" s="620"/>
      <c r="AI504" s="620"/>
      <c r="AJ504" s="620"/>
      <c r="AK504" s="620"/>
      <c r="AL504" s="620"/>
      <c r="AM504" s="620"/>
      <c r="AN504" s="620"/>
      <c r="AO504" s="620"/>
      <c r="AP504" s="620"/>
      <c r="AQ504" s="620"/>
      <c r="AR504" s="620"/>
      <c r="AS504" s="620"/>
      <c r="AT504" s="620"/>
      <c r="AU504" s="620"/>
      <c r="AV504" s="620"/>
      <c r="AW504" s="620"/>
      <c r="AX504" s="620"/>
      <c r="AY504" s="620"/>
      <c r="AZ504" s="620"/>
      <c r="BA504" s="620"/>
    </row>
    <row r="505" spans="1:53" ht="15.75" customHeight="1" x14ac:dyDescent="0.25">
      <c r="A505" s="620"/>
      <c r="B505" s="625"/>
      <c r="C505" s="620"/>
      <c r="D505" s="620"/>
      <c r="E505" s="620"/>
      <c r="F505" s="620"/>
      <c r="G505" s="620"/>
      <c r="H505" s="620"/>
      <c r="I505" s="620"/>
      <c r="J505" s="620"/>
      <c r="K505" s="620"/>
      <c r="L505" s="620"/>
      <c r="M505" s="620"/>
      <c r="N505" s="620"/>
      <c r="O505" s="620"/>
      <c r="P505" s="620"/>
      <c r="Q505" s="622"/>
      <c r="R505" s="622"/>
      <c r="S505" s="622"/>
      <c r="T505" s="622"/>
      <c r="U505" s="622"/>
      <c r="V505" s="622"/>
      <c r="W505" s="622"/>
      <c r="X505" s="622"/>
      <c r="Y505" s="622"/>
      <c r="Z505" s="620"/>
      <c r="AA505" s="620"/>
      <c r="AB505" s="620"/>
      <c r="AC505" s="622"/>
      <c r="AD505" s="620"/>
      <c r="AE505" s="620"/>
      <c r="AF505" s="620"/>
      <c r="AG505" s="620"/>
      <c r="AH505" s="620"/>
      <c r="AI505" s="620"/>
      <c r="AJ505" s="620"/>
      <c r="AK505" s="620"/>
      <c r="AL505" s="620"/>
      <c r="AM505" s="620"/>
      <c r="AN505" s="620"/>
      <c r="AO505" s="620"/>
      <c r="AP505" s="620"/>
      <c r="AQ505" s="620"/>
      <c r="AR505" s="620"/>
      <c r="AS505" s="620"/>
      <c r="AT505" s="620"/>
      <c r="AU505" s="620"/>
      <c r="AV505" s="620"/>
      <c r="AW505" s="620"/>
      <c r="AX505" s="620"/>
      <c r="AY505" s="620"/>
      <c r="AZ505" s="620"/>
      <c r="BA505" s="620"/>
    </row>
    <row r="506" spans="1:53" ht="15.75" customHeight="1" x14ac:dyDescent="0.25">
      <c r="A506" s="620"/>
      <c r="B506" s="625"/>
      <c r="C506" s="620"/>
      <c r="D506" s="620"/>
      <c r="E506" s="620"/>
      <c r="F506" s="620"/>
      <c r="G506" s="620"/>
      <c r="H506" s="620"/>
      <c r="I506" s="620"/>
      <c r="J506" s="620"/>
      <c r="K506" s="620"/>
      <c r="L506" s="620"/>
      <c r="M506" s="620"/>
      <c r="N506" s="620"/>
      <c r="O506" s="620"/>
      <c r="P506" s="620"/>
      <c r="Q506" s="622"/>
      <c r="R506" s="622"/>
      <c r="S506" s="622"/>
      <c r="T506" s="622"/>
      <c r="U506" s="622"/>
      <c r="V506" s="622"/>
      <c r="W506" s="622"/>
      <c r="X506" s="622"/>
      <c r="Y506" s="622"/>
      <c r="Z506" s="620"/>
      <c r="AA506" s="620"/>
      <c r="AB506" s="620"/>
      <c r="AC506" s="622"/>
      <c r="AD506" s="620"/>
      <c r="AE506" s="620"/>
      <c r="AF506" s="620"/>
      <c r="AG506" s="620"/>
      <c r="AH506" s="620"/>
      <c r="AI506" s="620"/>
      <c r="AJ506" s="620"/>
      <c r="AK506" s="620"/>
      <c r="AL506" s="620"/>
      <c r="AM506" s="620"/>
      <c r="AN506" s="620"/>
      <c r="AO506" s="620"/>
      <c r="AP506" s="620"/>
      <c r="AQ506" s="620"/>
      <c r="AR506" s="620"/>
      <c r="AS506" s="620"/>
      <c r="AT506" s="620"/>
      <c r="AU506" s="620"/>
      <c r="AV506" s="620"/>
      <c r="AW506" s="620"/>
      <c r="AX506" s="620"/>
      <c r="AY506" s="620"/>
      <c r="AZ506" s="620"/>
      <c r="BA506" s="620"/>
    </row>
    <row r="507" spans="1:53" ht="15.75" customHeight="1" x14ac:dyDescent="0.25">
      <c r="A507" s="620"/>
      <c r="B507" s="625"/>
      <c r="C507" s="620"/>
      <c r="D507" s="620"/>
      <c r="E507" s="620"/>
      <c r="F507" s="620"/>
      <c r="G507" s="620"/>
      <c r="H507" s="620"/>
      <c r="I507" s="620"/>
      <c r="J507" s="620"/>
      <c r="K507" s="620"/>
      <c r="L507" s="620"/>
      <c r="M507" s="620"/>
      <c r="N507" s="620"/>
      <c r="O507" s="620"/>
      <c r="P507" s="620"/>
      <c r="Q507" s="622"/>
      <c r="R507" s="622"/>
      <c r="S507" s="622"/>
      <c r="T507" s="622"/>
      <c r="U507" s="622"/>
      <c r="V507" s="622"/>
      <c r="W507" s="622"/>
      <c r="X507" s="622"/>
      <c r="Y507" s="622"/>
      <c r="Z507" s="620"/>
      <c r="AA507" s="620"/>
      <c r="AB507" s="620"/>
      <c r="AC507" s="622"/>
      <c r="AD507" s="620"/>
      <c r="AE507" s="620"/>
      <c r="AF507" s="620"/>
      <c r="AG507" s="620"/>
      <c r="AH507" s="620"/>
      <c r="AI507" s="620"/>
      <c r="AJ507" s="620"/>
      <c r="AK507" s="620"/>
      <c r="AL507" s="620"/>
      <c r="AM507" s="620"/>
      <c r="AN507" s="620"/>
      <c r="AO507" s="620"/>
      <c r="AP507" s="620"/>
      <c r="AQ507" s="620"/>
      <c r="AR507" s="620"/>
      <c r="AS507" s="620"/>
      <c r="AT507" s="620"/>
      <c r="AU507" s="620"/>
      <c r="AV507" s="620"/>
      <c r="AW507" s="620"/>
      <c r="AX507" s="620"/>
      <c r="AY507" s="620"/>
      <c r="AZ507" s="620"/>
      <c r="BA507" s="620"/>
    </row>
    <row r="508" spans="1:53" ht="15.75" customHeight="1" x14ac:dyDescent="0.25">
      <c r="A508" s="620"/>
      <c r="B508" s="625"/>
      <c r="C508" s="620"/>
      <c r="D508" s="620"/>
      <c r="E508" s="620"/>
      <c r="F508" s="620"/>
      <c r="G508" s="620"/>
      <c r="H508" s="620"/>
      <c r="I508" s="620"/>
      <c r="J508" s="620"/>
      <c r="K508" s="620"/>
      <c r="L508" s="620"/>
      <c r="M508" s="620"/>
      <c r="N508" s="620"/>
      <c r="O508" s="620"/>
      <c r="P508" s="620"/>
      <c r="Q508" s="622"/>
      <c r="R508" s="622"/>
      <c r="S508" s="622"/>
      <c r="T508" s="622"/>
      <c r="U508" s="622"/>
      <c r="V508" s="622"/>
      <c r="W508" s="622"/>
      <c r="X508" s="622"/>
      <c r="Y508" s="622"/>
      <c r="Z508" s="620"/>
      <c r="AA508" s="620"/>
      <c r="AB508" s="620"/>
      <c r="AC508" s="622"/>
      <c r="AD508" s="620"/>
      <c r="AE508" s="620"/>
      <c r="AF508" s="620"/>
      <c r="AG508" s="620"/>
      <c r="AH508" s="620"/>
      <c r="AI508" s="620"/>
      <c r="AJ508" s="620"/>
      <c r="AK508" s="620"/>
      <c r="AL508" s="620"/>
      <c r="AM508" s="620"/>
      <c r="AN508" s="620"/>
      <c r="AO508" s="620"/>
      <c r="AP508" s="620"/>
      <c r="AQ508" s="620"/>
      <c r="AR508" s="620"/>
      <c r="AS508" s="620"/>
      <c r="AT508" s="620"/>
      <c r="AU508" s="620"/>
      <c r="AV508" s="620"/>
      <c r="AW508" s="620"/>
      <c r="AX508" s="620"/>
      <c r="AY508" s="620"/>
      <c r="AZ508" s="620"/>
      <c r="BA508" s="620"/>
    </row>
    <row r="509" spans="1:53" ht="15.75" customHeight="1" x14ac:dyDescent="0.25">
      <c r="A509" s="620"/>
      <c r="B509" s="625"/>
      <c r="C509" s="620"/>
      <c r="D509" s="620"/>
      <c r="E509" s="620"/>
      <c r="F509" s="620"/>
      <c r="G509" s="620"/>
      <c r="H509" s="620"/>
      <c r="I509" s="620"/>
      <c r="J509" s="620"/>
      <c r="K509" s="620"/>
      <c r="L509" s="620"/>
      <c r="M509" s="620"/>
      <c r="N509" s="620"/>
      <c r="O509" s="620"/>
      <c r="P509" s="620"/>
      <c r="Q509" s="622"/>
      <c r="R509" s="622"/>
      <c r="S509" s="622"/>
      <c r="T509" s="622"/>
      <c r="U509" s="622"/>
      <c r="V509" s="622"/>
      <c r="W509" s="622"/>
      <c r="X509" s="622"/>
      <c r="Y509" s="622"/>
      <c r="Z509" s="620"/>
      <c r="AA509" s="620"/>
      <c r="AB509" s="620"/>
      <c r="AC509" s="622"/>
      <c r="AD509" s="620"/>
      <c r="AE509" s="620"/>
      <c r="AF509" s="620"/>
      <c r="AG509" s="620"/>
      <c r="AH509" s="620"/>
      <c r="AI509" s="620"/>
      <c r="AJ509" s="620"/>
      <c r="AK509" s="620"/>
      <c r="AL509" s="620"/>
      <c r="AM509" s="620"/>
      <c r="AN509" s="620"/>
      <c r="AO509" s="620"/>
      <c r="AP509" s="620"/>
      <c r="AQ509" s="620"/>
      <c r="AR509" s="620"/>
      <c r="AS509" s="620"/>
      <c r="AT509" s="620"/>
      <c r="AU509" s="620"/>
      <c r="AV509" s="620"/>
      <c r="AW509" s="620"/>
      <c r="AX509" s="620"/>
      <c r="AY509" s="620"/>
      <c r="AZ509" s="620"/>
      <c r="BA509" s="620"/>
    </row>
    <row r="510" spans="1:53" ht="15.75" customHeight="1" x14ac:dyDescent="0.25">
      <c r="A510" s="620"/>
      <c r="B510" s="625"/>
      <c r="C510" s="620"/>
      <c r="D510" s="620"/>
      <c r="E510" s="620"/>
      <c r="F510" s="620"/>
      <c r="G510" s="620"/>
      <c r="H510" s="620"/>
      <c r="I510" s="620"/>
      <c r="J510" s="620"/>
      <c r="K510" s="620"/>
      <c r="L510" s="620"/>
      <c r="M510" s="620"/>
      <c r="N510" s="620"/>
      <c r="O510" s="620"/>
      <c r="P510" s="620"/>
      <c r="Q510" s="622"/>
      <c r="R510" s="622"/>
      <c r="S510" s="622"/>
      <c r="T510" s="622"/>
      <c r="U510" s="622"/>
      <c r="V510" s="622"/>
      <c r="W510" s="622"/>
      <c r="X510" s="622"/>
      <c r="Y510" s="622"/>
      <c r="Z510" s="620"/>
      <c r="AA510" s="620"/>
      <c r="AB510" s="620"/>
      <c r="AC510" s="622"/>
      <c r="AD510" s="620"/>
      <c r="AE510" s="620"/>
      <c r="AF510" s="620"/>
      <c r="AG510" s="620"/>
      <c r="AH510" s="620"/>
      <c r="AI510" s="620"/>
      <c r="AJ510" s="620"/>
      <c r="AK510" s="620"/>
      <c r="AL510" s="620"/>
      <c r="AM510" s="620"/>
      <c r="AN510" s="620"/>
      <c r="AO510" s="620"/>
      <c r="AP510" s="620"/>
      <c r="AQ510" s="620"/>
      <c r="AR510" s="620"/>
      <c r="AS510" s="620"/>
      <c r="AT510" s="620"/>
      <c r="AU510" s="620"/>
      <c r="AV510" s="620"/>
      <c r="AW510" s="620"/>
      <c r="AX510" s="620"/>
      <c r="AY510" s="620"/>
      <c r="AZ510" s="620"/>
      <c r="BA510" s="620"/>
    </row>
    <row r="511" spans="1:53" ht="15.75" customHeight="1" x14ac:dyDescent="0.25">
      <c r="A511" s="620"/>
      <c r="B511" s="625"/>
      <c r="C511" s="620"/>
      <c r="D511" s="620"/>
      <c r="E511" s="620"/>
      <c r="F511" s="620"/>
      <c r="G511" s="620"/>
      <c r="H511" s="620"/>
      <c r="I511" s="620"/>
      <c r="J511" s="620"/>
      <c r="K511" s="620"/>
      <c r="L511" s="620"/>
      <c r="M511" s="620"/>
      <c r="N511" s="620"/>
      <c r="O511" s="620"/>
      <c r="P511" s="620"/>
      <c r="Q511" s="622"/>
      <c r="R511" s="622"/>
      <c r="S511" s="622"/>
      <c r="T511" s="622"/>
      <c r="U511" s="622"/>
      <c r="V511" s="622"/>
      <c r="W511" s="622"/>
      <c r="X511" s="622"/>
      <c r="Y511" s="622"/>
      <c r="Z511" s="620"/>
      <c r="AA511" s="620"/>
      <c r="AB511" s="620"/>
      <c r="AC511" s="622"/>
      <c r="AD511" s="620"/>
      <c r="AE511" s="620"/>
      <c r="AF511" s="620"/>
      <c r="AG511" s="620"/>
      <c r="AH511" s="620"/>
      <c r="AI511" s="620"/>
      <c r="AJ511" s="620"/>
      <c r="AK511" s="620"/>
      <c r="AL511" s="620"/>
      <c r="AM511" s="620"/>
      <c r="AN511" s="620"/>
      <c r="AO511" s="620"/>
      <c r="AP511" s="620"/>
      <c r="AQ511" s="620"/>
      <c r="AR511" s="620"/>
      <c r="AS511" s="620"/>
      <c r="AT511" s="620"/>
      <c r="AU511" s="620"/>
      <c r="AV511" s="620"/>
      <c r="AW511" s="620"/>
      <c r="AX511" s="620"/>
      <c r="AY511" s="620"/>
      <c r="AZ511" s="620"/>
      <c r="BA511" s="620"/>
    </row>
    <row r="512" spans="1:53" ht="15.75" customHeight="1" x14ac:dyDescent="0.25">
      <c r="A512" s="620"/>
      <c r="B512" s="625"/>
      <c r="C512" s="620"/>
      <c r="D512" s="620"/>
      <c r="E512" s="620"/>
      <c r="F512" s="620"/>
      <c r="G512" s="620"/>
      <c r="H512" s="620"/>
      <c r="I512" s="620"/>
      <c r="J512" s="620"/>
      <c r="K512" s="620"/>
      <c r="L512" s="620"/>
      <c r="M512" s="620"/>
      <c r="N512" s="620"/>
      <c r="O512" s="620"/>
      <c r="P512" s="620"/>
      <c r="Q512" s="622"/>
      <c r="R512" s="622"/>
      <c r="S512" s="622"/>
      <c r="T512" s="622"/>
      <c r="U512" s="622"/>
      <c r="V512" s="622"/>
      <c r="W512" s="622"/>
      <c r="X512" s="622"/>
      <c r="Y512" s="622"/>
      <c r="Z512" s="620"/>
      <c r="AA512" s="620"/>
      <c r="AB512" s="620"/>
      <c r="AC512" s="622"/>
      <c r="AD512" s="620"/>
      <c r="AE512" s="620"/>
      <c r="AF512" s="620"/>
      <c r="AG512" s="620"/>
      <c r="AH512" s="620"/>
      <c r="AI512" s="620"/>
      <c r="AJ512" s="620"/>
      <c r="AK512" s="620"/>
      <c r="AL512" s="620"/>
      <c r="AM512" s="620"/>
      <c r="AN512" s="620"/>
      <c r="AO512" s="620"/>
      <c r="AP512" s="620"/>
      <c r="AQ512" s="620"/>
      <c r="AR512" s="620"/>
      <c r="AS512" s="620"/>
      <c r="AT512" s="620"/>
      <c r="AU512" s="620"/>
      <c r="AV512" s="620"/>
      <c r="AW512" s="620"/>
      <c r="AX512" s="620"/>
      <c r="AY512" s="620"/>
      <c r="AZ512" s="620"/>
      <c r="BA512" s="620"/>
    </row>
    <row r="513" spans="1:53" ht="15.75" customHeight="1" x14ac:dyDescent="0.25">
      <c r="A513" s="620"/>
      <c r="B513" s="625"/>
      <c r="C513" s="620"/>
      <c r="D513" s="620"/>
      <c r="E513" s="620"/>
      <c r="F513" s="620"/>
      <c r="G513" s="620"/>
      <c r="H513" s="620"/>
      <c r="I513" s="620"/>
      <c r="J513" s="620"/>
      <c r="K513" s="620"/>
      <c r="L513" s="620"/>
      <c r="M513" s="620"/>
      <c r="N513" s="620"/>
      <c r="O513" s="620"/>
      <c r="P513" s="620"/>
      <c r="Q513" s="622"/>
      <c r="R513" s="622"/>
      <c r="S513" s="622"/>
      <c r="T513" s="622"/>
      <c r="U513" s="622"/>
      <c r="V513" s="622"/>
      <c r="W513" s="622"/>
      <c r="X513" s="622"/>
      <c r="Y513" s="622"/>
      <c r="Z513" s="620"/>
      <c r="AA513" s="620"/>
      <c r="AB513" s="620"/>
      <c r="AC513" s="622"/>
      <c r="AD513" s="620"/>
      <c r="AE513" s="620"/>
      <c r="AF513" s="620"/>
      <c r="AG513" s="620"/>
      <c r="AH513" s="620"/>
      <c r="AI513" s="620"/>
      <c r="AJ513" s="620"/>
      <c r="AK513" s="620"/>
      <c r="AL513" s="620"/>
      <c r="AM513" s="620"/>
      <c r="AN513" s="620"/>
      <c r="AO513" s="620"/>
      <c r="AP513" s="620"/>
      <c r="AQ513" s="620"/>
      <c r="AR513" s="620"/>
      <c r="AS513" s="620"/>
      <c r="AT513" s="620"/>
      <c r="AU513" s="620"/>
      <c r="AV513" s="620"/>
      <c r="AW513" s="620"/>
      <c r="AX513" s="620"/>
      <c r="AY513" s="620"/>
      <c r="AZ513" s="620"/>
      <c r="BA513" s="620"/>
    </row>
    <row r="514" spans="1:53" ht="15.75" customHeight="1" x14ac:dyDescent="0.25">
      <c r="A514" s="620"/>
      <c r="B514" s="625"/>
      <c r="C514" s="620"/>
      <c r="D514" s="620"/>
      <c r="E514" s="620"/>
      <c r="F514" s="620"/>
      <c r="G514" s="620"/>
      <c r="H514" s="620"/>
      <c r="I514" s="620"/>
      <c r="J514" s="620"/>
      <c r="K514" s="620"/>
      <c r="L514" s="620"/>
      <c r="M514" s="620"/>
      <c r="N514" s="620"/>
      <c r="O514" s="620"/>
      <c r="P514" s="620"/>
      <c r="Q514" s="622"/>
      <c r="R514" s="622"/>
      <c r="S514" s="622"/>
      <c r="T514" s="622"/>
      <c r="U514" s="622"/>
      <c r="V514" s="622"/>
      <c r="W514" s="622"/>
      <c r="X514" s="622"/>
      <c r="Y514" s="622"/>
      <c r="Z514" s="620"/>
      <c r="AA514" s="620"/>
      <c r="AB514" s="620"/>
      <c r="AC514" s="622"/>
      <c r="AD514" s="620"/>
      <c r="AE514" s="620"/>
      <c r="AF514" s="620"/>
      <c r="AG514" s="620"/>
      <c r="AH514" s="620"/>
      <c r="AI514" s="620"/>
      <c r="AJ514" s="620"/>
      <c r="AK514" s="620"/>
      <c r="AL514" s="620"/>
      <c r="AM514" s="620"/>
      <c r="AN514" s="620"/>
      <c r="AO514" s="620"/>
      <c r="AP514" s="620"/>
      <c r="AQ514" s="620"/>
      <c r="AR514" s="620"/>
      <c r="AS514" s="620"/>
      <c r="AT514" s="620"/>
      <c r="AU514" s="620"/>
      <c r="AV514" s="620"/>
      <c r="AW514" s="620"/>
      <c r="AX514" s="620"/>
      <c r="AY514" s="620"/>
      <c r="AZ514" s="620"/>
      <c r="BA514" s="620"/>
    </row>
    <row r="515" spans="1:53" ht="15.75" customHeight="1" x14ac:dyDescent="0.25">
      <c r="A515" s="620"/>
      <c r="B515" s="625"/>
      <c r="C515" s="620"/>
      <c r="D515" s="620"/>
      <c r="E515" s="620"/>
      <c r="F515" s="620"/>
      <c r="G515" s="620"/>
      <c r="H515" s="620"/>
      <c r="I515" s="620"/>
      <c r="J515" s="620"/>
      <c r="K515" s="620"/>
      <c r="L515" s="620"/>
      <c r="M515" s="620"/>
      <c r="N515" s="620"/>
      <c r="O515" s="620"/>
      <c r="P515" s="620"/>
      <c r="Q515" s="622"/>
      <c r="R515" s="622"/>
      <c r="S515" s="622"/>
      <c r="T515" s="622"/>
      <c r="U515" s="622"/>
      <c r="V515" s="622"/>
      <c r="W515" s="622"/>
      <c r="X515" s="622"/>
      <c r="Y515" s="622"/>
      <c r="Z515" s="620"/>
      <c r="AA515" s="620"/>
      <c r="AB515" s="620"/>
      <c r="AC515" s="622"/>
      <c r="AD515" s="620"/>
      <c r="AE515" s="620"/>
      <c r="AF515" s="620"/>
      <c r="AG515" s="620"/>
      <c r="AH515" s="620"/>
      <c r="AI515" s="620"/>
      <c r="AJ515" s="620"/>
      <c r="AK515" s="620"/>
      <c r="AL515" s="620"/>
      <c r="AM515" s="620"/>
      <c r="AN515" s="620"/>
      <c r="AO515" s="620"/>
      <c r="AP515" s="620"/>
      <c r="AQ515" s="620"/>
      <c r="AR515" s="620"/>
      <c r="AS515" s="620"/>
      <c r="AT515" s="620"/>
      <c r="AU515" s="620"/>
      <c r="AV515" s="620"/>
      <c r="AW515" s="620"/>
      <c r="AX515" s="620"/>
      <c r="AY515" s="620"/>
      <c r="AZ515" s="620"/>
      <c r="BA515" s="620"/>
    </row>
    <row r="516" spans="1:53" ht="15.75" customHeight="1" x14ac:dyDescent="0.25">
      <c r="A516" s="620"/>
      <c r="B516" s="625"/>
      <c r="C516" s="620"/>
      <c r="D516" s="620"/>
      <c r="E516" s="620"/>
      <c r="F516" s="620"/>
      <c r="G516" s="620"/>
      <c r="H516" s="620"/>
      <c r="I516" s="620"/>
      <c r="J516" s="620"/>
      <c r="K516" s="620"/>
      <c r="L516" s="620"/>
      <c r="M516" s="620"/>
      <c r="N516" s="620"/>
      <c r="O516" s="620"/>
      <c r="P516" s="620"/>
      <c r="Q516" s="622"/>
      <c r="R516" s="622"/>
      <c r="S516" s="622"/>
      <c r="T516" s="622"/>
      <c r="U516" s="622"/>
      <c r="V516" s="622"/>
      <c r="W516" s="622"/>
      <c r="X516" s="622"/>
      <c r="Y516" s="622"/>
      <c r="Z516" s="620"/>
      <c r="AA516" s="620"/>
      <c r="AB516" s="620"/>
      <c r="AC516" s="622"/>
      <c r="AD516" s="620"/>
      <c r="AE516" s="620"/>
      <c r="AF516" s="620"/>
      <c r="AG516" s="620"/>
      <c r="AH516" s="620"/>
      <c r="AI516" s="620"/>
      <c r="AJ516" s="620"/>
      <c r="AK516" s="620"/>
      <c r="AL516" s="620"/>
      <c r="AM516" s="620"/>
      <c r="AN516" s="620"/>
      <c r="AO516" s="620"/>
      <c r="AP516" s="620"/>
      <c r="AQ516" s="620"/>
      <c r="AR516" s="620"/>
      <c r="AS516" s="620"/>
      <c r="AT516" s="620"/>
      <c r="AU516" s="620"/>
      <c r="AV516" s="620"/>
      <c r="AW516" s="620"/>
      <c r="AX516" s="620"/>
      <c r="AY516" s="620"/>
      <c r="AZ516" s="620"/>
      <c r="BA516" s="620"/>
    </row>
    <row r="517" spans="1:53" ht="15.75" customHeight="1" x14ac:dyDescent="0.25">
      <c r="A517" s="620"/>
      <c r="B517" s="625"/>
      <c r="C517" s="620"/>
      <c r="D517" s="620"/>
      <c r="E517" s="620"/>
      <c r="F517" s="620"/>
      <c r="G517" s="620"/>
      <c r="H517" s="620"/>
      <c r="I517" s="620"/>
      <c r="J517" s="620"/>
      <c r="K517" s="620"/>
      <c r="L517" s="620"/>
      <c r="M517" s="620"/>
      <c r="N517" s="620"/>
      <c r="O517" s="620"/>
      <c r="P517" s="620"/>
      <c r="Q517" s="622"/>
      <c r="R517" s="622"/>
      <c r="S517" s="622"/>
      <c r="T517" s="622"/>
      <c r="U517" s="622"/>
      <c r="V517" s="622"/>
      <c r="W517" s="622"/>
      <c r="X517" s="622"/>
      <c r="Y517" s="622"/>
      <c r="Z517" s="620"/>
      <c r="AA517" s="620"/>
      <c r="AB517" s="620"/>
      <c r="AC517" s="622"/>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row>
    <row r="518" spans="1:53" ht="15.75" customHeight="1" x14ac:dyDescent="0.25">
      <c r="A518" s="620"/>
      <c r="B518" s="625"/>
      <c r="C518" s="620"/>
      <c r="D518" s="620"/>
      <c r="E518" s="620"/>
      <c r="F518" s="620"/>
      <c r="G518" s="620"/>
      <c r="H518" s="620"/>
      <c r="I518" s="620"/>
      <c r="J518" s="620"/>
      <c r="K518" s="620"/>
      <c r="L518" s="620"/>
      <c r="M518" s="620"/>
      <c r="N518" s="620"/>
      <c r="O518" s="620"/>
      <c r="P518" s="620"/>
      <c r="Q518" s="622"/>
      <c r="R518" s="622"/>
      <c r="S518" s="622"/>
      <c r="T518" s="622"/>
      <c r="U518" s="622"/>
      <c r="V518" s="622"/>
      <c r="W518" s="622"/>
      <c r="X518" s="622"/>
      <c r="Y518" s="622"/>
      <c r="Z518" s="620"/>
      <c r="AA518" s="620"/>
      <c r="AB518" s="620"/>
      <c r="AC518" s="622"/>
      <c r="AD518" s="620"/>
      <c r="AE518" s="620"/>
      <c r="AF518" s="620"/>
      <c r="AG518" s="620"/>
      <c r="AH518" s="620"/>
      <c r="AI518" s="620"/>
      <c r="AJ518" s="620"/>
      <c r="AK518" s="620"/>
      <c r="AL518" s="620"/>
      <c r="AM518" s="620"/>
      <c r="AN518" s="620"/>
      <c r="AO518" s="620"/>
      <c r="AP518" s="620"/>
      <c r="AQ518" s="620"/>
      <c r="AR518" s="620"/>
      <c r="AS518" s="620"/>
      <c r="AT518" s="620"/>
      <c r="AU518" s="620"/>
      <c r="AV518" s="620"/>
      <c r="AW518" s="620"/>
      <c r="AX518" s="620"/>
      <c r="AY518" s="620"/>
      <c r="AZ518" s="620"/>
      <c r="BA518" s="620"/>
    </row>
    <row r="519" spans="1:53" ht="15.75" customHeight="1" x14ac:dyDescent="0.25">
      <c r="A519" s="620"/>
      <c r="B519" s="625"/>
      <c r="C519" s="620"/>
      <c r="D519" s="620"/>
      <c r="E519" s="620"/>
      <c r="F519" s="620"/>
      <c r="G519" s="620"/>
      <c r="H519" s="620"/>
      <c r="I519" s="620"/>
      <c r="J519" s="620"/>
      <c r="K519" s="620"/>
      <c r="L519" s="620"/>
      <c r="M519" s="620"/>
      <c r="N519" s="620"/>
      <c r="O519" s="620"/>
      <c r="P519" s="620"/>
      <c r="Q519" s="622"/>
      <c r="R519" s="622"/>
      <c r="S519" s="622"/>
      <c r="T519" s="622"/>
      <c r="U519" s="622"/>
      <c r="V519" s="622"/>
      <c r="W519" s="622"/>
      <c r="X519" s="622"/>
      <c r="Y519" s="622"/>
      <c r="Z519" s="620"/>
      <c r="AA519" s="620"/>
      <c r="AB519" s="620"/>
      <c r="AC519" s="622"/>
      <c r="AD519" s="620"/>
      <c r="AE519" s="620"/>
      <c r="AF519" s="620"/>
      <c r="AG519" s="620"/>
      <c r="AH519" s="620"/>
      <c r="AI519" s="620"/>
      <c r="AJ519" s="620"/>
      <c r="AK519" s="620"/>
      <c r="AL519" s="620"/>
      <c r="AM519" s="620"/>
      <c r="AN519" s="620"/>
      <c r="AO519" s="620"/>
      <c r="AP519" s="620"/>
      <c r="AQ519" s="620"/>
      <c r="AR519" s="620"/>
      <c r="AS519" s="620"/>
      <c r="AT519" s="620"/>
      <c r="AU519" s="620"/>
      <c r="AV519" s="620"/>
      <c r="AW519" s="620"/>
      <c r="AX519" s="620"/>
      <c r="AY519" s="620"/>
      <c r="AZ519" s="620"/>
      <c r="BA519" s="620"/>
    </row>
    <row r="520" spans="1:53" ht="15.75" customHeight="1" x14ac:dyDescent="0.25">
      <c r="A520" s="620"/>
      <c r="B520" s="625"/>
      <c r="C520" s="620"/>
      <c r="D520" s="620"/>
      <c r="E520" s="620"/>
      <c r="F520" s="620"/>
      <c r="G520" s="620"/>
      <c r="H520" s="620"/>
      <c r="I520" s="620"/>
      <c r="J520" s="620"/>
      <c r="K520" s="620"/>
      <c r="L520" s="620"/>
      <c r="M520" s="620"/>
      <c r="N520" s="620"/>
      <c r="O520" s="620"/>
      <c r="P520" s="620"/>
      <c r="Q520" s="622"/>
      <c r="R520" s="622"/>
      <c r="S520" s="622"/>
      <c r="T520" s="622"/>
      <c r="U520" s="622"/>
      <c r="V520" s="622"/>
      <c r="W520" s="622"/>
      <c r="X520" s="622"/>
      <c r="Y520" s="622"/>
      <c r="Z520" s="620"/>
      <c r="AA520" s="620"/>
      <c r="AB520" s="620"/>
      <c r="AC520" s="622"/>
      <c r="AD520" s="620"/>
      <c r="AE520" s="620"/>
      <c r="AF520" s="620"/>
      <c r="AG520" s="620"/>
      <c r="AH520" s="620"/>
      <c r="AI520" s="620"/>
      <c r="AJ520" s="620"/>
      <c r="AK520" s="620"/>
      <c r="AL520" s="620"/>
      <c r="AM520" s="620"/>
      <c r="AN520" s="620"/>
      <c r="AO520" s="620"/>
      <c r="AP520" s="620"/>
      <c r="AQ520" s="620"/>
      <c r="AR520" s="620"/>
      <c r="AS520" s="620"/>
      <c r="AT520" s="620"/>
      <c r="AU520" s="620"/>
      <c r="AV520" s="620"/>
      <c r="AW520" s="620"/>
      <c r="AX520" s="620"/>
      <c r="AY520" s="620"/>
      <c r="AZ520" s="620"/>
      <c r="BA520" s="620"/>
    </row>
    <row r="521" spans="1:53" ht="15.75" customHeight="1" x14ac:dyDescent="0.25">
      <c r="A521" s="620"/>
      <c r="B521" s="625"/>
      <c r="C521" s="620"/>
      <c r="D521" s="620"/>
      <c r="E521" s="620"/>
      <c r="F521" s="620"/>
      <c r="G521" s="620"/>
      <c r="H521" s="620"/>
      <c r="I521" s="620"/>
      <c r="J521" s="620"/>
      <c r="K521" s="620"/>
      <c r="L521" s="620"/>
      <c r="M521" s="620"/>
      <c r="N521" s="620"/>
      <c r="O521" s="620"/>
      <c r="P521" s="620"/>
      <c r="Q521" s="622"/>
      <c r="R521" s="622"/>
      <c r="S521" s="622"/>
      <c r="T521" s="622"/>
      <c r="U521" s="622"/>
      <c r="V521" s="622"/>
      <c r="W521" s="622"/>
      <c r="X521" s="622"/>
      <c r="Y521" s="622"/>
      <c r="Z521" s="620"/>
      <c r="AA521" s="620"/>
      <c r="AB521" s="620"/>
      <c r="AC521" s="622"/>
      <c r="AD521" s="620"/>
      <c r="AE521" s="620"/>
      <c r="AF521" s="620"/>
      <c r="AG521" s="620"/>
      <c r="AH521" s="620"/>
      <c r="AI521" s="620"/>
      <c r="AJ521" s="620"/>
      <c r="AK521" s="620"/>
      <c r="AL521" s="620"/>
      <c r="AM521" s="620"/>
      <c r="AN521" s="620"/>
      <c r="AO521" s="620"/>
      <c r="AP521" s="620"/>
      <c r="AQ521" s="620"/>
      <c r="AR521" s="620"/>
      <c r="AS521" s="620"/>
      <c r="AT521" s="620"/>
      <c r="AU521" s="620"/>
      <c r="AV521" s="620"/>
      <c r="AW521" s="620"/>
      <c r="AX521" s="620"/>
      <c r="AY521" s="620"/>
      <c r="AZ521" s="620"/>
      <c r="BA521" s="620"/>
    </row>
    <row r="522" spans="1:53" ht="15.75" customHeight="1" x14ac:dyDescent="0.25">
      <c r="A522" s="620"/>
      <c r="B522" s="625"/>
      <c r="C522" s="620"/>
      <c r="D522" s="620"/>
      <c r="E522" s="620"/>
      <c r="F522" s="620"/>
      <c r="G522" s="620"/>
      <c r="H522" s="620"/>
      <c r="I522" s="620"/>
      <c r="J522" s="620"/>
      <c r="K522" s="620"/>
      <c r="L522" s="620"/>
      <c r="M522" s="620"/>
      <c r="N522" s="620"/>
      <c r="O522" s="620"/>
      <c r="P522" s="620"/>
      <c r="Q522" s="622"/>
      <c r="R522" s="622"/>
      <c r="S522" s="622"/>
      <c r="T522" s="622"/>
      <c r="U522" s="622"/>
      <c r="V522" s="622"/>
      <c r="W522" s="622"/>
      <c r="X522" s="622"/>
      <c r="Y522" s="622"/>
      <c r="Z522" s="620"/>
      <c r="AA522" s="620"/>
      <c r="AB522" s="620"/>
      <c r="AC522" s="622"/>
      <c r="AD522" s="620"/>
      <c r="AE522" s="620"/>
      <c r="AF522" s="620"/>
      <c r="AG522" s="620"/>
      <c r="AH522" s="620"/>
      <c r="AI522" s="620"/>
      <c r="AJ522" s="620"/>
      <c r="AK522" s="620"/>
      <c r="AL522" s="620"/>
      <c r="AM522" s="620"/>
      <c r="AN522" s="620"/>
      <c r="AO522" s="620"/>
      <c r="AP522" s="620"/>
      <c r="AQ522" s="620"/>
      <c r="AR522" s="620"/>
      <c r="AS522" s="620"/>
      <c r="AT522" s="620"/>
      <c r="AU522" s="620"/>
      <c r="AV522" s="620"/>
      <c r="AW522" s="620"/>
      <c r="AX522" s="620"/>
      <c r="AY522" s="620"/>
      <c r="AZ522" s="620"/>
      <c r="BA522" s="620"/>
    </row>
    <row r="523" spans="1:53" ht="15.75" customHeight="1" x14ac:dyDescent="0.25">
      <c r="A523" s="620"/>
      <c r="B523" s="625"/>
      <c r="C523" s="620"/>
      <c r="D523" s="620"/>
      <c r="E523" s="620"/>
      <c r="F523" s="620"/>
      <c r="G523" s="620"/>
      <c r="H523" s="620"/>
      <c r="I523" s="620"/>
      <c r="J523" s="620"/>
      <c r="K523" s="620"/>
      <c r="L523" s="620"/>
      <c r="M523" s="620"/>
      <c r="N523" s="620"/>
      <c r="O523" s="620"/>
      <c r="P523" s="620"/>
      <c r="Q523" s="622"/>
      <c r="R523" s="622"/>
      <c r="S523" s="622"/>
      <c r="T523" s="622"/>
      <c r="U523" s="622"/>
      <c r="V523" s="622"/>
      <c r="W523" s="622"/>
      <c r="X523" s="622"/>
      <c r="Y523" s="622"/>
      <c r="Z523" s="620"/>
      <c r="AA523" s="620"/>
      <c r="AB523" s="620"/>
      <c r="AC523" s="622"/>
      <c r="AD523" s="620"/>
      <c r="AE523" s="620"/>
      <c r="AF523" s="620"/>
      <c r="AG523" s="620"/>
      <c r="AH523" s="620"/>
      <c r="AI523" s="620"/>
      <c r="AJ523" s="620"/>
      <c r="AK523" s="620"/>
      <c r="AL523" s="620"/>
      <c r="AM523" s="620"/>
      <c r="AN523" s="620"/>
      <c r="AO523" s="620"/>
      <c r="AP523" s="620"/>
      <c r="AQ523" s="620"/>
      <c r="AR523" s="620"/>
      <c r="AS523" s="620"/>
      <c r="AT523" s="620"/>
      <c r="AU523" s="620"/>
      <c r="AV523" s="620"/>
      <c r="AW523" s="620"/>
      <c r="AX523" s="620"/>
      <c r="AY523" s="620"/>
      <c r="AZ523" s="620"/>
      <c r="BA523" s="620"/>
    </row>
    <row r="524" spans="1:53" ht="15.75" customHeight="1" x14ac:dyDescent="0.25">
      <c r="A524" s="620"/>
      <c r="B524" s="625"/>
      <c r="C524" s="620"/>
      <c r="D524" s="620"/>
      <c r="E524" s="620"/>
      <c r="F524" s="620"/>
      <c r="G524" s="620"/>
      <c r="H524" s="620"/>
      <c r="I524" s="620"/>
      <c r="J524" s="620"/>
      <c r="K524" s="620"/>
      <c r="L524" s="620"/>
      <c r="M524" s="620"/>
      <c r="N524" s="620"/>
      <c r="O524" s="620"/>
      <c r="P524" s="620"/>
      <c r="Q524" s="622"/>
      <c r="R524" s="622"/>
      <c r="S524" s="622"/>
      <c r="T524" s="622"/>
      <c r="U524" s="622"/>
      <c r="V524" s="622"/>
      <c r="W524" s="622"/>
      <c r="X524" s="622"/>
      <c r="Y524" s="622"/>
      <c r="Z524" s="620"/>
      <c r="AA524" s="620"/>
      <c r="AB524" s="620"/>
      <c r="AC524" s="622"/>
      <c r="AD524" s="620"/>
      <c r="AE524" s="620"/>
      <c r="AF524" s="620"/>
      <c r="AG524" s="620"/>
      <c r="AH524" s="620"/>
      <c r="AI524" s="620"/>
      <c r="AJ524" s="620"/>
      <c r="AK524" s="620"/>
      <c r="AL524" s="620"/>
      <c r="AM524" s="620"/>
      <c r="AN524" s="620"/>
      <c r="AO524" s="620"/>
      <c r="AP524" s="620"/>
      <c r="AQ524" s="620"/>
      <c r="AR524" s="620"/>
      <c r="AS524" s="620"/>
      <c r="AT524" s="620"/>
      <c r="AU524" s="620"/>
      <c r="AV524" s="620"/>
      <c r="AW524" s="620"/>
      <c r="AX524" s="620"/>
      <c r="AY524" s="620"/>
      <c r="AZ524" s="620"/>
      <c r="BA524" s="620"/>
    </row>
    <row r="525" spans="1:53" ht="15.75" customHeight="1" x14ac:dyDescent="0.25">
      <c r="A525" s="620"/>
      <c r="B525" s="625"/>
      <c r="C525" s="620"/>
      <c r="D525" s="620"/>
      <c r="E525" s="620"/>
      <c r="F525" s="620"/>
      <c r="G525" s="620"/>
      <c r="H525" s="620"/>
      <c r="I525" s="620"/>
      <c r="J525" s="620"/>
      <c r="K525" s="620"/>
      <c r="L525" s="620"/>
      <c r="M525" s="620"/>
      <c r="N525" s="620"/>
      <c r="O525" s="620"/>
      <c r="P525" s="620"/>
      <c r="Q525" s="622"/>
      <c r="R525" s="622"/>
      <c r="S525" s="622"/>
      <c r="T525" s="622"/>
      <c r="U525" s="622"/>
      <c r="V525" s="622"/>
      <c r="W525" s="622"/>
      <c r="X525" s="622"/>
      <c r="Y525" s="622"/>
      <c r="Z525" s="620"/>
      <c r="AA525" s="620"/>
      <c r="AB525" s="620"/>
      <c r="AC525" s="622"/>
      <c r="AD525" s="620"/>
      <c r="AE525" s="620"/>
      <c r="AF525" s="620"/>
      <c r="AG525" s="620"/>
      <c r="AH525" s="620"/>
      <c r="AI525" s="620"/>
      <c r="AJ525" s="620"/>
      <c r="AK525" s="620"/>
      <c r="AL525" s="620"/>
      <c r="AM525" s="620"/>
      <c r="AN525" s="620"/>
      <c r="AO525" s="620"/>
      <c r="AP525" s="620"/>
      <c r="AQ525" s="620"/>
      <c r="AR525" s="620"/>
      <c r="AS525" s="620"/>
      <c r="AT525" s="620"/>
      <c r="AU525" s="620"/>
      <c r="AV525" s="620"/>
      <c r="AW525" s="620"/>
      <c r="AX525" s="620"/>
      <c r="AY525" s="620"/>
      <c r="AZ525" s="620"/>
      <c r="BA525" s="620"/>
    </row>
    <row r="526" spans="1:53" ht="15.75" customHeight="1" x14ac:dyDescent="0.25">
      <c r="A526" s="620"/>
      <c r="B526" s="625"/>
      <c r="C526" s="620"/>
      <c r="D526" s="620"/>
      <c r="E526" s="620"/>
      <c r="F526" s="620"/>
      <c r="G526" s="620"/>
      <c r="H526" s="620"/>
      <c r="I526" s="620"/>
      <c r="J526" s="620"/>
      <c r="K526" s="620"/>
      <c r="L526" s="620"/>
      <c r="M526" s="620"/>
      <c r="N526" s="620"/>
      <c r="O526" s="620"/>
      <c r="P526" s="620"/>
      <c r="Q526" s="622"/>
      <c r="R526" s="622"/>
      <c r="S526" s="622"/>
      <c r="T526" s="622"/>
      <c r="U526" s="622"/>
      <c r="V526" s="622"/>
      <c r="W526" s="622"/>
      <c r="X526" s="622"/>
      <c r="Y526" s="622"/>
      <c r="Z526" s="620"/>
      <c r="AA526" s="620"/>
      <c r="AB526" s="620"/>
      <c r="AC526" s="622"/>
      <c r="AD526" s="620"/>
      <c r="AE526" s="620"/>
      <c r="AF526" s="620"/>
      <c r="AG526" s="620"/>
      <c r="AH526" s="620"/>
      <c r="AI526" s="620"/>
      <c r="AJ526" s="620"/>
      <c r="AK526" s="620"/>
      <c r="AL526" s="620"/>
      <c r="AM526" s="620"/>
      <c r="AN526" s="620"/>
      <c r="AO526" s="620"/>
      <c r="AP526" s="620"/>
      <c r="AQ526" s="620"/>
      <c r="AR526" s="620"/>
      <c r="AS526" s="620"/>
      <c r="AT526" s="620"/>
      <c r="AU526" s="620"/>
      <c r="AV526" s="620"/>
      <c r="AW526" s="620"/>
      <c r="AX526" s="620"/>
      <c r="AY526" s="620"/>
      <c r="AZ526" s="620"/>
      <c r="BA526" s="620"/>
    </row>
    <row r="527" spans="1:53" ht="15.75" customHeight="1" x14ac:dyDescent="0.25">
      <c r="A527" s="620"/>
      <c r="B527" s="625"/>
      <c r="C527" s="620"/>
      <c r="D527" s="620"/>
      <c r="E527" s="620"/>
      <c r="F527" s="620"/>
      <c r="G527" s="620"/>
      <c r="H527" s="620"/>
      <c r="I527" s="620"/>
      <c r="J527" s="620"/>
      <c r="K527" s="620"/>
      <c r="L527" s="620"/>
      <c r="M527" s="620"/>
      <c r="N527" s="620"/>
      <c r="O527" s="620"/>
      <c r="P527" s="620"/>
      <c r="Q527" s="622"/>
      <c r="R527" s="622"/>
      <c r="S527" s="622"/>
      <c r="T527" s="622"/>
      <c r="U527" s="622"/>
      <c r="V527" s="622"/>
      <c r="W527" s="622"/>
      <c r="X527" s="622"/>
      <c r="Y527" s="622"/>
      <c r="Z527" s="620"/>
      <c r="AA527" s="620"/>
      <c r="AB527" s="620"/>
      <c r="AC527" s="622"/>
      <c r="AD527" s="620"/>
      <c r="AE527" s="620"/>
      <c r="AF527" s="620"/>
      <c r="AG527" s="620"/>
      <c r="AH527" s="620"/>
      <c r="AI527" s="620"/>
      <c r="AJ527" s="620"/>
      <c r="AK527" s="620"/>
      <c r="AL527" s="620"/>
      <c r="AM527" s="620"/>
      <c r="AN527" s="620"/>
      <c r="AO527" s="620"/>
      <c r="AP527" s="620"/>
      <c r="AQ527" s="620"/>
      <c r="AR527" s="620"/>
      <c r="AS527" s="620"/>
      <c r="AT527" s="620"/>
      <c r="AU527" s="620"/>
      <c r="AV527" s="620"/>
      <c r="AW527" s="620"/>
      <c r="AX527" s="620"/>
      <c r="AY527" s="620"/>
      <c r="AZ527" s="620"/>
      <c r="BA527" s="620"/>
    </row>
    <row r="528" spans="1:53" ht="15.75" customHeight="1" x14ac:dyDescent="0.25">
      <c r="A528" s="620"/>
      <c r="B528" s="625"/>
      <c r="C528" s="620"/>
      <c r="D528" s="620"/>
      <c r="E528" s="620"/>
      <c r="F528" s="620"/>
      <c r="G528" s="620"/>
      <c r="H528" s="620"/>
      <c r="I528" s="620"/>
      <c r="J528" s="620"/>
      <c r="K528" s="620"/>
      <c r="L528" s="620"/>
      <c r="M528" s="620"/>
      <c r="N528" s="620"/>
      <c r="O528" s="620"/>
      <c r="P528" s="620"/>
      <c r="Q528" s="622"/>
      <c r="R528" s="622"/>
      <c r="S528" s="622"/>
      <c r="T528" s="622"/>
      <c r="U528" s="622"/>
      <c r="V528" s="622"/>
      <c r="W528" s="622"/>
      <c r="X528" s="622"/>
      <c r="Y528" s="622"/>
      <c r="Z528" s="620"/>
      <c r="AA528" s="620"/>
      <c r="AB528" s="620"/>
      <c r="AC528" s="622"/>
      <c r="AD528" s="620"/>
      <c r="AE528" s="620"/>
      <c r="AF528" s="620"/>
      <c r="AG528" s="620"/>
      <c r="AH528" s="620"/>
      <c r="AI528" s="620"/>
      <c r="AJ528" s="620"/>
      <c r="AK528" s="620"/>
      <c r="AL528" s="620"/>
      <c r="AM528" s="620"/>
      <c r="AN528" s="620"/>
      <c r="AO528" s="620"/>
      <c r="AP528" s="620"/>
      <c r="AQ528" s="620"/>
      <c r="AR528" s="620"/>
      <c r="AS528" s="620"/>
      <c r="AT528" s="620"/>
      <c r="AU528" s="620"/>
      <c r="AV528" s="620"/>
      <c r="AW528" s="620"/>
      <c r="AX528" s="620"/>
      <c r="AY528" s="620"/>
      <c r="AZ528" s="620"/>
      <c r="BA528" s="620"/>
    </row>
    <row r="529" spans="1:53" ht="15.75" customHeight="1" x14ac:dyDescent="0.25">
      <c r="A529" s="620"/>
      <c r="B529" s="625"/>
      <c r="C529" s="620"/>
      <c r="D529" s="620"/>
      <c r="E529" s="620"/>
      <c r="F529" s="620"/>
      <c r="G529" s="620"/>
      <c r="H529" s="620"/>
      <c r="I529" s="620"/>
      <c r="J529" s="620"/>
      <c r="K529" s="620"/>
      <c r="L529" s="620"/>
      <c r="M529" s="620"/>
      <c r="N529" s="620"/>
      <c r="O529" s="620"/>
      <c r="P529" s="620"/>
      <c r="Q529" s="622"/>
      <c r="R529" s="622"/>
      <c r="S529" s="622"/>
      <c r="T529" s="622"/>
      <c r="U529" s="622"/>
      <c r="V529" s="622"/>
      <c r="W529" s="622"/>
      <c r="X529" s="622"/>
      <c r="Y529" s="622"/>
      <c r="Z529" s="620"/>
      <c r="AA529" s="620"/>
      <c r="AB529" s="620"/>
      <c r="AC529" s="622"/>
      <c r="AD529" s="620"/>
      <c r="AE529" s="620"/>
      <c r="AF529" s="620"/>
      <c r="AG529" s="620"/>
      <c r="AH529" s="620"/>
      <c r="AI529" s="620"/>
      <c r="AJ529" s="620"/>
      <c r="AK529" s="620"/>
      <c r="AL529" s="620"/>
      <c r="AM529" s="620"/>
      <c r="AN529" s="620"/>
      <c r="AO529" s="620"/>
      <c r="AP529" s="620"/>
      <c r="AQ529" s="620"/>
      <c r="AR529" s="620"/>
      <c r="AS529" s="620"/>
      <c r="AT529" s="620"/>
      <c r="AU529" s="620"/>
      <c r="AV529" s="620"/>
      <c r="AW529" s="620"/>
      <c r="AX529" s="620"/>
      <c r="AY529" s="620"/>
      <c r="AZ529" s="620"/>
      <c r="BA529" s="620"/>
    </row>
    <row r="530" spans="1:53" ht="15.75" customHeight="1" x14ac:dyDescent="0.25">
      <c r="A530" s="620"/>
      <c r="B530" s="625"/>
      <c r="C530" s="620"/>
      <c r="D530" s="620"/>
      <c r="E530" s="620"/>
      <c r="F530" s="620"/>
      <c r="G530" s="620"/>
      <c r="H530" s="620"/>
      <c r="I530" s="620"/>
      <c r="J530" s="620"/>
      <c r="K530" s="620"/>
      <c r="L530" s="620"/>
      <c r="M530" s="620"/>
      <c r="N530" s="620"/>
      <c r="O530" s="620"/>
      <c r="P530" s="620"/>
      <c r="Q530" s="622"/>
      <c r="R530" s="622"/>
      <c r="S530" s="622"/>
      <c r="T530" s="622"/>
      <c r="U530" s="622"/>
      <c r="V530" s="622"/>
      <c r="W530" s="622"/>
      <c r="X530" s="622"/>
      <c r="Y530" s="622"/>
      <c r="Z530" s="620"/>
      <c r="AA530" s="620"/>
      <c r="AB530" s="620"/>
      <c r="AC530" s="622"/>
      <c r="AD530" s="620"/>
      <c r="AE530" s="620"/>
      <c r="AF530" s="620"/>
      <c r="AG530" s="620"/>
      <c r="AH530" s="620"/>
      <c r="AI530" s="620"/>
      <c r="AJ530" s="620"/>
      <c r="AK530" s="620"/>
      <c r="AL530" s="620"/>
      <c r="AM530" s="620"/>
      <c r="AN530" s="620"/>
      <c r="AO530" s="620"/>
      <c r="AP530" s="620"/>
      <c r="AQ530" s="620"/>
      <c r="AR530" s="620"/>
      <c r="AS530" s="620"/>
      <c r="AT530" s="620"/>
      <c r="AU530" s="620"/>
      <c r="AV530" s="620"/>
      <c r="AW530" s="620"/>
      <c r="AX530" s="620"/>
      <c r="AY530" s="620"/>
      <c r="AZ530" s="620"/>
      <c r="BA530" s="620"/>
    </row>
    <row r="531" spans="1:53" ht="15.75" customHeight="1" x14ac:dyDescent="0.25">
      <c r="A531" s="620"/>
      <c r="B531" s="625"/>
      <c r="C531" s="620"/>
      <c r="D531" s="620"/>
      <c r="E531" s="620"/>
      <c r="F531" s="620"/>
      <c r="G531" s="620"/>
      <c r="H531" s="620"/>
      <c r="I531" s="620"/>
      <c r="J531" s="620"/>
      <c r="K531" s="620"/>
      <c r="L531" s="620"/>
      <c r="M531" s="620"/>
      <c r="N531" s="620"/>
      <c r="O531" s="620"/>
      <c r="P531" s="620"/>
      <c r="Q531" s="622"/>
      <c r="R531" s="622"/>
      <c r="S531" s="622"/>
      <c r="T531" s="622"/>
      <c r="U531" s="622"/>
      <c r="V531" s="622"/>
      <c r="W531" s="622"/>
      <c r="X531" s="622"/>
      <c r="Y531" s="622"/>
      <c r="Z531" s="620"/>
      <c r="AA531" s="620"/>
      <c r="AB531" s="620"/>
      <c r="AC531" s="622"/>
      <c r="AD531" s="620"/>
      <c r="AE531" s="620"/>
      <c r="AF531" s="620"/>
      <c r="AG531" s="620"/>
      <c r="AH531" s="620"/>
      <c r="AI531" s="620"/>
      <c r="AJ531" s="620"/>
      <c r="AK531" s="620"/>
      <c r="AL531" s="620"/>
      <c r="AM531" s="620"/>
      <c r="AN531" s="620"/>
      <c r="AO531" s="620"/>
      <c r="AP531" s="620"/>
      <c r="AQ531" s="620"/>
      <c r="AR531" s="620"/>
      <c r="AS531" s="620"/>
      <c r="AT531" s="620"/>
      <c r="AU531" s="620"/>
      <c r="AV531" s="620"/>
      <c r="AW531" s="620"/>
      <c r="AX531" s="620"/>
      <c r="AY531" s="620"/>
      <c r="AZ531" s="620"/>
      <c r="BA531" s="620"/>
    </row>
    <row r="532" spans="1:53" ht="15.75" customHeight="1" x14ac:dyDescent="0.25">
      <c r="A532" s="620"/>
      <c r="B532" s="625"/>
      <c r="C532" s="620"/>
      <c r="D532" s="620"/>
      <c r="E532" s="620"/>
      <c r="F532" s="620"/>
      <c r="G532" s="620"/>
      <c r="H532" s="620"/>
      <c r="I532" s="620"/>
      <c r="J532" s="620"/>
      <c r="K532" s="620"/>
      <c r="L532" s="620"/>
      <c r="M532" s="620"/>
      <c r="N532" s="620"/>
      <c r="O532" s="620"/>
      <c r="P532" s="620"/>
      <c r="Q532" s="622"/>
      <c r="R532" s="622"/>
      <c r="S532" s="622"/>
      <c r="T532" s="622"/>
      <c r="U532" s="622"/>
      <c r="V532" s="622"/>
      <c r="W532" s="622"/>
      <c r="X532" s="622"/>
      <c r="Y532" s="622"/>
      <c r="Z532" s="620"/>
      <c r="AA532" s="620"/>
      <c r="AB532" s="620"/>
      <c r="AC532" s="622"/>
      <c r="AD532" s="620"/>
      <c r="AE532" s="620"/>
      <c r="AF532" s="620"/>
      <c r="AG532" s="620"/>
      <c r="AH532" s="620"/>
      <c r="AI532" s="620"/>
      <c r="AJ532" s="620"/>
      <c r="AK532" s="620"/>
      <c r="AL532" s="620"/>
      <c r="AM532" s="620"/>
      <c r="AN532" s="620"/>
      <c r="AO532" s="620"/>
      <c r="AP532" s="620"/>
      <c r="AQ532" s="620"/>
      <c r="AR532" s="620"/>
      <c r="AS532" s="620"/>
      <c r="AT532" s="620"/>
      <c r="AU532" s="620"/>
      <c r="AV532" s="620"/>
      <c r="AW532" s="620"/>
      <c r="AX532" s="620"/>
      <c r="AY532" s="620"/>
      <c r="AZ532" s="620"/>
      <c r="BA532" s="620"/>
    </row>
    <row r="533" spans="1:53" ht="15.75" customHeight="1" x14ac:dyDescent="0.25">
      <c r="A533" s="620"/>
      <c r="B533" s="625"/>
      <c r="C533" s="620"/>
      <c r="D533" s="620"/>
      <c r="E533" s="620"/>
      <c r="F533" s="620"/>
      <c r="G533" s="620"/>
      <c r="H533" s="620"/>
      <c r="I533" s="620"/>
      <c r="J533" s="620"/>
      <c r="K533" s="620"/>
      <c r="L533" s="620"/>
      <c r="M533" s="620"/>
      <c r="N533" s="620"/>
      <c r="O533" s="620"/>
      <c r="P533" s="620"/>
      <c r="Q533" s="622"/>
      <c r="R533" s="622"/>
      <c r="S533" s="622"/>
      <c r="T533" s="622"/>
      <c r="U533" s="622"/>
      <c r="V533" s="622"/>
      <c r="W533" s="622"/>
      <c r="X533" s="622"/>
      <c r="Y533" s="622"/>
      <c r="Z533" s="620"/>
      <c r="AA533" s="620"/>
      <c r="AB533" s="620"/>
      <c r="AC533" s="622"/>
      <c r="AD533" s="620"/>
      <c r="AE533" s="620"/>
      <c r="AF533" s="620"/>
      <c r="AG533" s="620"/>
      <c r="AH533" s="620"/>
      <c r="AI533" s="620"/>
      <c r="AJ533" s="620"/>
      <c r="AK533" s="620"/>
      <c r="AL533" s="620"/>
      <c r="AM533" s="620"/>
      <c r="AN533" s="620"/>
      <c r="AO533" s="620"/>
      <c r="AP533" s="620"/>
      <c r="AQ533" s="620"/>
      <c r="AR533" s="620"/>
      <c r="AS533" s="620"/>
      <c r="AT533" s="620"/>
      <c r="AU533" s="620"/>
      <c r="AV533" s="620"/>
      <c r="AW533" s="620"/>
      <c r="AX533" s="620"/>
      <c r="AY533" s="620"/>
      <c r="AZ533" s="620"/>
      <c r="BA533" s="620"/>
    </row>
    <row r="534" spans="1:53" ht="15.75" customHeight="1" x14ac:dyDescent="0.25">
      <c r="A534" s="620"/>
      <c r="B534" s="625"/>
      <c r="C534" s="620"/>
      <c r="D534" s="620"/>
      <c r="E534" s="620"/>
      <c r="F534" s="620"/>
      <c r="G534" s="620"/>
      <c r="H534" s="620"/>
      <c r="I534" s="620"/>
      <c r="J534" s="620"/>
      <c r="K534" s="620"/>
      <c r="L534" s="620"/>
      <c r="M534" s="620"/>
      <c r="N534" s="620"/>
      <c r="O534" s="620"/>
      <c r="P534" s="620"/>
      <c r="Q534" s="622"/>
      <c r="R534" s="622"/>
      <c r="S534" s="622"/>
      <c r="T534" s="622"/>
      <c r="U534" s="622"/>
      <c r="V534" s="622"/>
      <c r="W534" s="622"/>
      <c r="X534" s="622"/>
      <c r="Y534" s="622"/>
      <c r="Z534" s="620"/>
      <c r="AA534" s="620"/>
      <c r="AB534" s="620"/>
      <c r="AC534" s="622"/>
      <c r="AD534" s="620"/>
      <c r="AE534" s="620"/>
      <c r="AF534" s="620"/>
      <c r="AG534" s="620"/>
      <c r="AH534" s="620"/>
      <c r="AI534" s="620"/>
      <c r="AJ534" s="620"/>
      <c r="AK534" s="620"/>
      <c r="AL534" s="620"/>
      <c r="AM534" s="620"/>
      <c r="AN534" s="620"/>
      <c r="AO534" s="620"/>
      <c r="AP534" s="620"/>
      <c r="AQ534" s="620"/>
      <c r="AR534" s="620"/>
      <c r="AS534" s="620"/>
      <c r="AT534" s="620"/>
      <c r="AU534" s="620"/>
      <c r="AV534" s="620"/>
      <c r="AW534" s="620"/>
      <c r="AX534" s="620"/>
      <c r="AY534" s="620"/>
      <c r="AZ534" s="620"/>
      <c r="BA534" s="620"/>
    </row>
    <row r="535" spans="1:53" ht="15.75" customHeight="1" x14ac:dyDescent="0.25">
      <c r="A535" s="620"/>
      <c r="B535" s="625"/>
      <c r="C535" s="620"/>
      <c r="D535" s="620"/>
      <c r="E535" s="620"/>
      <c r="F535" s="620"/>
      <c r="G535" s="620"/>
      <c r="H535" s="620"/>
      <c r="I535" s="620"/>
      <c r="J535" s="620"/>
      <c r="K535" s="620"/>
      <c r="L535" s="620"/>
      <c r="M535" s="620"/>
      <c r="N535" s="620"/>
      <c r="O535" s="620"/>
      <c r="P535" s="620"/>
      <c r="Q535" s="622"/>
      <c r="R535" s="622"/>
      <c r="S535" s="622"/>
      <c r="T535" s="622"/>
      <c r="U535" s="622"/>
      <c r="V535" s="622"/>
      <c r="W535" s="622"/>
      <c r="X535" s="622"/>
      <c r="Y535" s="622"/>
      <c r="Z535" s="620"/>
      <c r="AA535" s="620"/>
      <c r="AB535" s="620"/>
      <c r="AC535" s="622"/>
      <c r="AD535" s="620"/>
      <c r="AE535" s="620"/>
      <c r="AF535" s="620"/>
      <c r="AG535" s="620"/>
      <c r="AH535" s="620"/>
      <c r="AI535" s="620"/>
      <c r="AJ535" s="620"/>
      <c r="AK535" s="620"/>
      <c r="AL535" s="620"/>
      <c r="AM535" s="620"/>
      <c r="AN535" s="620"/>
      <c r="AO535" s="620"/>
      <c r="AP535" s="620"/>
      <c r="AQ535" s="620"/>
      <c r="AR535" s="620"/>
      <c r="AS535" s="620"/>
      <c r="AT535" s="620"/>
      <c r="AU535" s="620"/>
      <c r="AV535" s="620"/>
      <c r="AW535" s="620"/>
      <c r="AX535" s="620"/>
      <c r="AY535" s="620"/>
      <c r="AZ535" s="620"/>
      <c r="BA535" s="620"/>
    </row>
    <row r="536" spans="1:53" ht="15.75" customHeight="1" x14ac:dyDescent="0.25">
      <c r="A536" s="620"/>
      <c r="B536" s="625"/>
      <c r="C536" s="620"/>
      <c r="D536" s="620"/>
      <c r="E536" s="620"/>
      <c r="F536" s="620"/>
      <c r="G536" s="620"/>
      <c r="H536" s="620"/>
      <c r="I536" s="620"/>
      <c r="J536" s="620"/>
      <c r="K536" s="620"/>
      <c r="L536" s="620"/>
      <c r="M536" s="620"/>
      <c r="N536" s="620"/>
      <c r="O536" s="620"/>
      <c r="P536" s="620"/>
      <c r="Q536" s="622"/>
      <c r="R536" s="622"/>
      <c r="S536" s="622"/>
      <c r="T536" s="622"/>
      <c r="U536" s="622"/>
      <c r="V536" s="622"/>
      <c r="W536" s="622"/>
      <c r="X536" s="622"/>
      <c r="Y536" s="622"/>
      <c r="Z536" s="620"/>
      <c r="AA536" s="620"/>
      <c r="AB536" s="620"/>
      <c r="AC536" s="622"/>
      <c r="AD536" s="620"/>
      <c r="AE536" s="620"/>
      <c r="AF536" s="620"/>
      <c r="AG536" s="620"/>
      <c r="AH536" s="620"/>
      <c r="AI536" s="620"/>
      <c r="AJ536" s="620"/>
      <c r="AK536" s="620"/>
      <c r="AL536" s="620"/>
      <c r="AM536" s="620"/>
      <c r="AN536" s="620"/>
      <c r="AO536" s="620"/>
      <c r="AP536" s="620"/>
      <c r="AQ536" s="620"/>
      <c r="AR536" s="620"/>
      <c r="AS536" s="620"/>
      <c r="AT536" s="620"/>
      <c r="AU536" s="620"/>
      <c r="AV536" s="620"/>
      <c r="AW536" s="620"/>
      <c r="AX536" s="620"/>
      <c r="AY536" s="620"/>
      <c r="AZ536" s="620"/>
      <c r="BA536" s="620"/>
    </row>
    <row r="537" spans="1:53" ht="15.75" customHeight="1" x14ac:dyDescent="0.25">
      <c r="A537" s="620"/>
      <c r="B537" s="625"/>
      <c r="C537" s="620"/>
      <c r="D537" s="620"/>
      <c r="E537" s="620"/>
      <c r="F537" s="620"/>
      <c r="G537" s="620"/>
      <c r="H537" s="620"/>
      <c r="I537" s="620"/>
      <c r="J537" s="620"/>
      <c r="K537" s="620"/>
      <c r="L537" s="620"/>
      <c r="M537" s="620"/>
      <c r="N537" s="620"/>
      <c r="O537" s="620"/>
      <c r="P537" s="620"/>
      <c r="Q537" s="622"/>
      <c r="R537" s="622"/>
      <c r="S537" s="622"/>
      <c r="T537" s="622"/>
      <c r="U537" s="622"/>
      <c r="V537" s="622"/>
      <c r="W537" s="622"/>
      <c r="X537" s="622"/>
      <c r="Y537" s="622"/>
      <c r="Z537" s="620"/>
      <c r="AA537" s="620"/>
      <c r="AB537" s="620"/>
      <c r="AC537" s="622"/>
      <c r="AD537" s="620"/>
      <c r="AE537" s="620"/>
      <c r="AF537" s="620"/>
      <c r="AG537" s="620"/>
      <c r="AH537" s="620"/>
      <c r="AI537" s="620"/>
      <c r="AJ537" s="620"/>
      <c r="AK537" s="620"/>
      <c r="AL537" s="620"/>
      <c r="AM537" s="620"/>
      <c r="AN537" s="620"/>
      <c r="AO537" s="620"/>
      <c r="AP537" s="620"/>
      <c r="AQ537" s="620"/>
      <c r="AR537" s="620"/>
      <c r="AS537" s="620"/>
      <c r="AT537" s="620"/>
      <c r="AU537" s="620"/>
      <c r="AV537" s="620"/>
      <c r="AW537" s="620"/>
      <c r="AX537" s="620"/>
      <c r="AY537" s="620"/>
      <c r="AZ537" s="620"/>
      <c r="BA537" s="620"/>
    </row>
    <row r="538" spans="1:53" ht="15.75" customHeight="1" x14ac:dyDescent="0.25">
      <c r="A538" s="620"/>
      <c r="B538" s="625"/>
      <c r="C538" s="620"/>
      <c r="D538" s="620"/>
      <c r="E538" s="620"/>
      <c r="F538" s="620"/>
      <c r="G538" s="620"/>
      <c r="H538" s="620"/>
      <c r="I538" s="620"/>
      <c r="J538" s="620"/>
      <c r="K538" s="620"/>
      <c r="L538" s="620"/>
      <c r="M538" s="620"/>
      <c r="N538" s="620"/>
      <c r="O538" s="620"/>
      <c r="P538" s="620"/>
      <c r="Q538" s="622"/>
      <c r="R538" s="622"/>
      <c r="S538" s="622"/>
      <c r="T538" s="622"/>
      <c r="U538" s="622"/>
      <c r="V538" s="622"/>
      <c r="W538" s="622"/>
      <c r="X538" s="622"/>
      <c r="Y538" s="622"/>
      <c r="Z538" s="620"/>
      <c r="AA538" s="620"/>
      <c r="AB538" s="620"/>
      <c r="AC538" s="622"/>
      <c r="AD538" s="620"/>
      <c r="AE538" s="620"/>
      <c r="AF538" s="620"/>
      <c r="AG538" s="620"/>
      <c r="AH538" s="620"/>
      <c r="AI538" s="620"/>
      <c r="AJ538" s="620"/>
      <c r="AK538" s="620"/>
      <c r="AL538" s="620"/>
      <c r="AM538" s="620"/>
      <c r="AN538" s="620"/>
      <c r="AO538" s="620"/>
      <c r="AP538" s="620"/>
      <c r="AQ538" s="620"/>
      <c r="AR538" s="620"/>
      <c r="AS538" s="620"/>
      <c r="AT538" s="620"/>
      <c r="AU538" s="620"/>
      <c r="AV538" s="620"/>
      <c r="AW538" s="620"/>
      <c r="AX538" s="620"/>
      <c r="AY538" s="620"/>
      <c r="AZ538" s="620"/>
      <c r="BA538" s="620"/>
    </row>
    <row r="539" spans="1:53" ht="15.75" customHeight="1" x14ac:dyDescent="0.25">
      <c r="A539" s="620"/>
      <c r="B539" s="625"/>
      <c r="C539" s="620"/>
      <c r="D539" s="620"/>
      <c r="E539" s="620"/>
      <c r="F539" s="620"/>
      <c r="G539" s="620"/>
      <c r="H539" s="620"/>
      <c r="I539" s="620"/>
      <c r="J539" s="620"/>
      <c r="K539" s="620"/>
      <c r="L539" s="620"/>
      <c r="M539" s="620"/>
      <c r="N539" s="620"/>
      <c r="O539" s="620"/>
      <c r="P539" s="620"/>
      <c r="Q539" s="622"/>
      <c r="R539" s="622"/>
      <c r="S539" s="622"/>
      <c r="T539" s="622"/>
      <c r="U539" s="622"/>
      <c r="V539" s="622"/>
      <c r="W539" s="622"/>
      <c r="X539" s="622"/>
      <c r="Y539" s="622"/>
      <c r="Z539" s="620"/>
      <c r="AA539" s="620"/>
      <c r="AB539" s="620"/>
      <c r="AC539" s="622"/>
      <c r="AD539" s="620"/>
      <c r="AE539" s="620"/>
      <c r="AF539" s="620"/>
      <c r="AG539" s="620"/>
      <c r="AH539" s="620"/>
      <c r="AI539" s="620"/>
      <c r="AJ539" s="620"/>
      <c r="AK539" s="620"/>
      <c r="AL539" s="620"/>
      <c r="AM539" s="620"/>
      <c r="AN539" s="620"/>
      <c r="AO539" s="620"/>
      <c r="AP539" s="620"/>
      <c r="AQ539" s="620"/>
      <c r="AR539" s="620"/>
      <c r="AS539" s="620"/>
      <c r="AT539" s="620"/>
      <c r="AU539" s="620"/>
      <c r="AV539" s="620"/>
      <c r="AW539" s="620"/>
      <c r="AX539" s="620"/>
      <c r="AY539" s="620"/>
      <c r="AZ539" s="620"/>
      <c r="BA539" s="620"/>
    </row>
    <row r="540" spans="1:53" ht="15.75" customHeight="1" x14ac:dyDescent="0.25">
      <c r="A540" s="620"/>
      <c r="B540" s="625"/>
      <c r="C540" s="620"/>
      <c r="D540" s="620"/>
      <c r="E540" s="620"/>
      <c r="F540" s="620"/>
      <c r="G540" s="620"/>
      <c r="H540" s="620"/>
      <c r="I540" s="620"/>
      <c r="J540" s="620"/>
      <c r="K540" s="620"/>
      <c r="L540" s="620"/>
      <c r="M540" s="620"/>
      <c r="N540" s="620"/>
      <c r="O540" s="620"/>
      <c r="P540" s="620"/>
      <c r="Q540" s="622"/>
      <c r="R540" s="622"/>
      <c r="S540" s="622"/>
      <c r="T540" s="622"/>
      <c r="U540" s="622"/>
      <c r="V540" s="622"/>
      <c r="W540" s="622"/>
      <c r="X540" s="622"/>
      <c r="Y540" s="622"/>
      <c r="Z540" s="620"/>
      <c r="AA540" s="620"/>
      <c r="AB540" s="620"/>
      <c r="AC540" s="622"/>
      <c r="AD540" s="620"/>
      <c r="AE540" s="620"/>
      <c r="AF540" s="620"/>
      <c r="AG540" s="620"/>
      <c r="AH540" s="620"/>
      <c r="AI540" s="620"/>
      <c r="AJ540" s="620"/>
      <c r="AK540" s="620"/>
      <c r="AL540" s="620"/>
      <c r="AM540" s="620"/>
      <c r="AN540" s="620"/>
      <c r="AO540" s="620"/>
      <c r="AP540" s="620"/>
      <c r="AQ540" s="620"/>
      <c r="AR540" s="620"/>
      <c r="AS540" s="620"/>
      <c r="AT540" s="620"/>
      <c r="AU540" s="620"/>
      <c r="AV540" s="620"/>
      <c r="AW540" s="620"/>
      <c r="AX540" s="620"/>
      <c r="AY540" s="620"/>
      <c r="AZ540" s="620"/>
      <c r="BA540" s="620"/>
    </row>
    <row r="541" spans="1:53" ht="15.75" customHeight="1" x14ac:dyDescent="0.25">
      <c r="A541" s="620"/>
      <c r="B541" s="625"/>
      <c r="C541" s="620"/>
      <c r="D541" s="620"/>
      <c r="E541" s="620"/>
      <c r="F541" s="620"/>
      <c r="G541" s="620"/>
      <c r="H541" s="620"/>
      <c r="I541" s="620"/>
      <c r="J541" s="620"/>
      <c r="K541" s="620"/>
      <c r="L541" s="620"/>
      <c r="M541" s="620"/>
      <c r="N541" s="620"/>
      <c r="O541" s="620"/>
      <c r="P541" s="620"/>
      <c r="Q541" s="622"/>
      <c r="R541" s="622"/>
      <c r="S541" s="622"/>
      <c r="T541" s="622"/>
      <c r="U541" s="622"/>
      <c r="V541" s="622"/>
      <c r="W541" s="622"/>
      <c r="X541" s="622"/>
      <c r="Y541" s="622"/>
      <c r="Z541" s="620"/>
      <c r="AA541" s="620"/>
      <c r="AB541" s="620"/>
      <c r="AC541" s="622"/>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row>
    <row r="542" spans="1:53" ht="15.75" customHeight="1" x14ac:dyDescent="0.25">
      <c r="A542" s="620"/>
      <c r="B542" s="625"/>
      <c r="C542" s="620"/>
      <c r="D542" s="620"/>
      <c r="E542" s="620"/>
      <c r="F542" s="620"/>
      <c r="G542" s="620"/>
      <c r="H542" s="620"/>
      <c r="I542" s="620"/>
      <c r="J542" s="620"/>
      <c r="K542" s="620"/>
      <c r="L542" s="620"/>
      <c r="M542" s="620"/>
      <c r="N542" s="620"/>
      <c r="O542" s="620"/>
      <c r="P542" s="620"/>
      <c r="Q542" s="622"/>
      <c r="R542" s="622"/>
      <c r="S542" s="622"/>
      <c r="T542" s="622"/>
      <c r="U542" s="622"/>
      <c r="V542" s="622"/>
      <c r="W542" s="622"/>
      <c r="X542" s="622"/>
      <c r="Y542" s="622"/>
      <c r="Z542" s="620"/>
      <c r="AA542" s="620"/>
      <c r="AB542" s="620"/>
      <c r="AC542" s="622"/>
      <c r="AD542" s="620"/>
      <c r="AE542" s="620"/>
      <c r="AF542" s="620"/>
      <c r="AG542" s="620"/>
      <c r="AH542" s="620"/>
      <c r="AI542" s="620"/>
      <c r="AJ542" s="620"/>
      <c r="AK542" s="620"/>
      <c r="AL542" s="620"/>
      <c r="AM542" s="620"/>
      <c r="AN542" s="620"/>
      <c r="AO542" s="620"/>
      <c r="AP542" s="620"/>
      <c r="AQ542" s="620"/>
      <c r="AR542" s="620"/>
      <c r="AS542" s="620"/>
      <c r="AT542" s="620"/>
      <c r="AU542" s="620"/>
      <c r="AV542" s="620"/>
      <c r="AW542" s="620"/>
      <c r="AX542" s="620"/>
      <c r="AY542" s="620"/>
      <c r="AZ542" s="620"/>
      <c r="BA542" s="620"/>
    </row>
    <row r="543" spans="1:53" ht="15.75" customHeight="1" x14ac:dyDescent="0.25">
      <c r="A543" s="620"/>
      <c r="B543" s="625"/>
      <c r="C543" s="620"/>
      <c r="D543" s="620"/>
      <c r="E543" s="620"/>
      <c r="F543" s="620"/>
      <c r="G543" s="620"/>
      <c r="H543" s="620"/>
      <c r="I543" s="620"/>
      <c r="J543" s="620"/>
      <c r="K543" s="620"/>
      <c r="L543" s="620"/>
      <c r="M543" s="620"/>
      <c r="N543" s="620"/>
      <c r="O543" s="620"/>
      <c r="P543" s="620"/>
      <c r="Q543" s="622"/>
      <c r="R543" s="622"/>
      <c r="S543" s="622"/>
      <c r="T543" s="622"/>
      <c r="U543" s="622"/>
      <c r="V543" s="622"/>
      <c r="W543" s="622"/>
      <c r="X543" s="622"/>
      <c r="Y543" s="622"/>
      <c r="Z543" s="620"/>
      <c r="AA543" s="620"/>
      <c r="AB543" s="620"/>
      <c r="AC543" s="622"/>
      <c r="AD543" s="620"/>
      <c r="AE543" s="620"/>
      <c r="AF543" s="620"/>
      <c r="AG543" s="620"/>
      <c r="AH543" s="620"/>
      <c r="AI543" s="620"/>
      <c r="AJ543" s="620"/>
      <c r="AK543" s="620"/>
      <c r="AL543" s="620"/>
      <c r="AM543" s="620"/>
      <c r="AN543" s="620"/>
      <c r="AO543" s="620"/>
      <c r="AP543" s="620"/>
      <c r="AQ543" s="620"/>
      <c r="AR543" s="620"/>
      <c r="AS543" s="620"/>
      <c r="AT543" s="620"/>
      <c r="AU543" s="620"/>
      <c r="AV543" s="620"/>
      <c r="AW543" s="620"/>
      <c r="AX543" s="620"/>
      <c r="AY543" s="620"/>
      <c r="AZ543" s="620"/>
      <c r="BA543" s="620"/>
    </row>
    <row r="544" spans="1:53" ht="15.75" customHeight="1" x14ac:dyDescent="0.25">
      <c r="A544" s="620"/>
      <c r="B544" s="625"/>
      <c r="C544" s="620"/>
      <c r="D544" s="620"/>
      <c r="E544" s="620"/>
      <c r="F544" s="620"/>
      <c r="G544" s="620"/>
      <c r="H544" s="620"/>
      <c r="I544" s="620"/>
      <c r="J544" s="620"/>
      <c r="K544" s="620"/>
      <c r="L544" s="620"/>
      <c r="M544" s="620"/>
      <c r="N544" s="620"/>
      <c r="O544" s="620"/>
      <c r="P544" s="620"/>
      <c r="Q544" s="622"/>
      <c r="R544" s="622"/>
      <c r="S544" s="622"/>
      <c r="T544" s="622"/>
      <c r="U544" s="622"/>
      <c r="V544" s="622"/>
      <c r="W544" s="622"/>
      <c r="X544" s="622"/>
      <c r="Y544" s="622"/>
      <c r="Z544" s="620"/>
      <c r="AA544" s="620"/>
      <c r="AB544" s="620"/>
      <c r="AC544" s="622"/>
      <c r="AD544" s="620"/>
      <c r="AE544" s="620"/>
      <c r="AF544" s="620"/>
      <c r="AG544" s="620"/>
      <c r="AH544" s="620"/>
      <c r="AI544" s="620"/>
      <c r="AJ544" s="620"/>
      <c r="AK544" s="620"/>
      <c r="AL544" s="620"/>
      <c r="AM544" s="620"/>
      <c r="AN544" s="620"/>
      <c r="AO544" s="620"/>
      <c r="AP544" s="620"/>
      <c r="AQ544" s="620"/>
      <c r="AR544" s="620"/>
      <c r="AS544" s="620"/>
      <c r="AT544" s="620"/>
      <c r="AU544" s="620"/>
      <c r="AV544" s="620"/>
      <c r="AW544" s="620"/>
      <c r="AX544" s="620"/>
      <c r="AY544" s="620"/>
      <c r="AZ544" s="620"/>
      <c r="BA544" s="620"/>
    </row>
    <row r="545" spans="1:53" ht="15.75" customHeight="1" x14ac:dyDescent="0.25">
      <c r="A545" s="620"/>
      <c r="B545" s="625"/>
      <c r="C545" s="620"/>
      <c r="D545" s="620"/>
      <c r="E545" s="620"/>
      <c r="F545" s="620"/>
      <c r="G545" s="620"/>
      <c r="H545" s="620"/>
      <c r="I545" s="620"/>
      <c r="J545" s="620"/>
      <c r="K545" s="620"/>
      <c r="L545" s="620"/>
      <c r="M545" s="620"/>
      <c r="N545" s="620"/>
      <c r="O545" s="620"/>
      <c r="P545" s="620"/>
      <c r="Q545" s="622"/>
      <c r="R545" s="622"/>
      <c r="S545" s="622"/>
      <c r="T545" s="622"/>
      <c r="U545" s="622"/>
      <c r="V545" s="622"/>
      <c r="W545" s="622"/>
      <c r="X545" s="622"/>
      <c r="Y545" s="622"/>
      <c r="Z545" s="620"/>
      <c r="AA545" s="620"/>
      <c r="AB545" s="620"/>
      <c r="AC545" s="622"/>
      <c r="AD545" s="620"/>
      <c r="AE545" s="620"/>
      <c r="AF545" s="620"/>
      <c r="AG545" s="620"/>
      <c r="AH545" s="620"/>
      <c r="AI545" s="620"/>
      <c r="AJ545" s="620"/>
      <c r="AK545" s="620"/>
      <c r="AL545" s="620"/>
      <c r="AM545" s="620"/>
      <c r="AN545" s="620"/>
      <c r="AO545" s="620"/>
      <c r="AP545" s="620"/>
      <c r="AQ545" s="620"/>
      <c r="AR545" s="620"/>
      <c r="AS545" s="620"/>
      <c r="AT545" s="620"/>
      <c r="AU545" s="620"/>
      <c r="AV545" s="620"/>
      <c r="AW545" s="620"/>
      <c r="AX545" s="620"/>
      <c r="AY545" s="620"/>
      <c r="AZ545" s="620"/>
      <c r="BA545" s="620"/>
    </row>
    <row r="546" spans="1:53" ht="15.75" customHeight="1" x14ac:dyDescent="0.25">
      <c r="A546" s="620"/>
      <c r="B546" s="625"/>
      <c r="C546" s="620"/>
      <c r="D546" s="620"/>
      <c r="E546" s="620"/>
      <c r="F546" s="620"/>
      <c r="G546" s="620"/>
      <c r="H546" s="620"/>
      <c r="I546" s="620"/>
      <c r="J546" s="620"/>
      <c r="K546" s="620"/>
      <c r="L546" s="620"/>
      <c r="M546" s="620"/>
      <c r="N546" s="620"/>
      <c r="O546" s="620"/>
      <c r="P546" s="620"/>
      <c r="Q546" s="622"/>
      <c r="R546" s="622"/>
      <c r="S546" s="622"/>
      <c r="T546" s="622"/>
      <c r="U546" s="622"/>
      <c r="V546" s="622"/>
      <c r="W546" s="622"/>
      <c r="X546" s="622"/>
      <c r="Y546" s="622"/>
      <c r="Z546" s="620"/>
      <c r="AA546" s="620"/>
      <c r="AB546" s="620"/>
      <c r="AC546" s="622"/>
      <c r="AD546" s="620"/>
      <c r="AE546" s="620"/>
      <c r="AF546" s="620"/>
      <c r="AG546" s="620"/>
      <c r="AH546" s="620"/>
      <c r="AI546" s="620"/>
      <c r="AJ546" s="620"/>
      <c r="AK546" s="620"/>
      <c r="AL546" s="620"/>
      <c r="AM546" s="620"/>
      <c r="AN546" s="620"/>
      <c r="AO546" s="620"/>
      <c r="AP546" s="620"/>
      <c r="AQ546" s="620"/>
      <c r="AR546" s="620"/>
      <c r="AS546" s="620"/>
      <c r="AT546" s="620"/>
      <c r="AU546" s="620"/>
      <c r="AV546" s="620"/>
      <c r="AW546" s="620"/>
      <c r="AX546" s="620"/>
      <c r="AY546" s="620"/>
      <c r="AZ546" s="620"/>
      <c r="BA546" s="620"/>
    </row>
    <row r="547" spans="1:53" ht="15.75" customHeight="1" x14ac:dyDescent="0.25">
      <c r="A547" s="620"/>
      <c r="B547" s="625"/>
      <c r="C547" s="620"/>
      <c r="D547" s="620"/>
      <c r="E547" s="620"/>
      <c r="F547" s="620"/>
      <c r="G547" s="620"/>
      <c r="H547" s="620"/>
      <c r="I547" s="620"/>
      <c r="J547" s="620"/>
      <c r="K547" s="620"/>
      <c r="L547" s="620"/>
      <c r="M547" s="620"/>
      <c r="N547" s="620"/>
      <c r="O547" s="620"/>
      <c r="P547" s="620"/>
      <c r="Q547" s="622"/>
      <c r="R547" s="622"/>
      <c r="S547" s="622"/>
      <c r="T547" s="622"/>
      <c r="U547" s="622"/>
      <c r="V547" s="622"/>
      <c r="W547" s="622"/>
      <c r="X547" s="622"/>
      <c r="Y547" s="622"/>
      <c r="Z547" s="620"/>
      <c r="AA547" s="620"/>
      <c r="AB547" s="620"/>
      <c r="AC547" s="622"/>
      <c r="AD547" s="620"/>
      <c r="AE547" s="620"/>
      <c r="AF547" s="620"/>
      <c r="AG547" s="620"/>
      <c r="AH547" s="620"/>
      <c r="AI547" s="620"/>
      <c r="AJ547" s="620"/>
      <c r="AK547" s="620"/>
      <c r="AL547" s="620"/>
      <c r="AM547" s="620"/>
      <c r="AN547" s="620"/>
      <c r="AO547" s="620"/>
      <c r="AP547" s="620"/>
      <c r="AQ547" s="620"/>
      <c r="AR547" s="620"/>
      <c r="AS547" s="620"/>
      <c r="AT547" s="620"/>
      <c r="AU547" s="620"/>
      <c r="AV547" s="620"/>
      <c r="AW547" s="620"/>
      <c r="AX547" s="620"/>
      <c r="AY547" s="620"/>
      <c r="AZ547" s="620"/>
      <c r="BA547" s="620"/>
    </row>
    <row r="548" spans="1:53" ht="15.75" customHeight="1" x14ac:dyDescent="0.25">
      <c r="A548" s="620"/>
      <c r="B548" s="625"/>
      <c r="C548" s="620"/>
      <c r="D548" s="620"/>
      <c r="E548" s="620"/>
      <c r="F548" s="620"/>
      <c r="G548" s="620"/>
      <c r="H548" s="620"/>
      <c r="I548" s="620"/>
      <c r="J548" s="620"/>
      <c r="K548" s="620"/>
      <c r="L548" s="620"/>
      <c r="M548" s="620"/>
      <c r="N548" s="620"/>
      <c r="O548" s="620"/>
      <c r="P548" s="620"/>
      <c r="Q548" s="622"/>
      <c r="R548" s="622"/>
      <c r="S548" s="622"/>
      <c r="T548" s="622"/>
      <c r="U548" s="622"/>
      <c r="V548" s="622"/>
      <c r="W548" s="622"/>
      <c r="X548" s="622"/>
      <c r="Y548" s="622"/>
      <c r="Z548" s="620"/>
      <c r="AA548" s="620"/>
      <c r="AB548" s="620"/>
      <c r="AC548" s="622"/>
      <c r="AD548" s="620"/>
      <c r="AE548" s="620"/>
      <c r="AF548" s="620"/>
      <c r="AG548" s="620"/>
      <c r="AH548" s="620"/>
      <c r="AI548" s="620"/>
      <c r="AJ548" s="620"/>
      <c r="AK548" s="620"/>
      <c r="AL548" s="620"/>
      <c r="AM548" s="620"/>
      <c r="AN548" s="620"/>
      <c r="AO548" s="620"/>
      <c r="AP548" s="620"/>
      <c r="AQ548" s="620"/>
      <c r="AR548" s="620"/>
      <c r="AS548" s="620"/>
      <c r="AT548" s="620"/>
      <c r="AU548" s="620"/>
      <c r="AV548" s="620"/>
      <c r="AW548" s="620"/>
      <c r="AX548" s="620"/>
      <c r="AY548" s="620"/>
      <c r="AZ548" s="620"/>
      <c r="BA548" s="620"/>
    </row>
    <row r="549" spans="1:53" ht="15.75" customHeight="1" x14ac:dyDescent="0.25">
      <c r="A549" s="620"/>
      <c r="B549" s="625"/>
      <c r="C549" s="620"/>
      <c r="D549" s="620"/>
      <c r="E549" s="620"/>
      <c r="F549" s="620"/>
      <c r="G549" s="620"/>
      <c r="H549" s="620"/>
      <c r="I549" s="620"/>
      <c r="J549" s="620"/>
      <c r="K549" s="620"/>
      <c r="L549" s="620"/>
      <c r="M549" s="620"/>
      <c r="N549" s="620"/>
      <c r="O549" s="620"/>
      <c r="P549" s="620"/>
      <c r="Q549" s="622"/>
      <c r="R549" s="622"/>
      <c r="S549" s="622"/>
      <c r="T549" s="622"/>
      <c r="U549" s="622"/>
      <c r="V549" s="622"/>
      <c r="W549" s="622"/>
      <c r="X549" s="622"/>
      <c r="Y549" s="622"/>
      <c r="Z549" s="620"/>
      <c r="AA549" s="620"/>
      <c r="AB549" s="620"/>
      <c r="AC549" s="622"/>
      <c r="AD549" s="620"/>
      <c r="AE549" s="620"/>
      <c r="AF549" s="620"/>
      <c r="AG549" s="620"/>
      <c r="AH549" s="620"/>
      <c r="AI549" s="620"/>
      <c r="AJ549" s="620"/>
      <c r="AK549" s="620"/>
      <c r="AL549" s="620"/>
      <c r="AM549" s="620"/>
      <c r="AN549" s="620"/>
      <c r="AO549" s="620"/>
      <c r="AP549" s="620"/>
      <c r="AQ549" s="620"/>
      <c r="AR549" s="620"/>
      <c r="AS549" s="620"/>
      <c r="AT549" s="620"/>
      <c r="AU549" s="620"/>
      <c r="AV549" s="620"/>
      <c r="AW549" s="620"/>
      <c r="AX549" s="620"/>
      <c r="AY549" s="620"/>
      <c r="AZ549" s="620"/>
      <c r="BA549" s="620"/>
    </row>
    <row r="550" spans="1:53" ht="15.75" customHeight="1" x14ac:dyDescent="0.25">
      <c r="A550" s="620"/>
      <c r="B550" s="625"/>
      <c r="C550" s="620"/>
      <c r="D550" s="620"/>
      <c r="E550" s="620"/>
      <c r="F550" s="620"/>
      <c r="G550" s="620"/>
      <c r="H550" s="620"/>
      <c r="I550" s="620"/>
      <c r="J550" s="620"/>
      <c r="K550" s="620"/>
      <c r="L550" s="620"/>
      <c r="M550" s="620"/>
      <c r="N550" s="620"/>
      <c r="O550" s="620"/>
      <c r="P550" s="620"/>
      <c r="Q550" s="622"/>
      <c r="R550" s="622"/>
      <c r="S550" s="622"/>
      <c r="T550" s="622"/>
      <c r="U550" s="622"/>
      <c r="V550" s="622"/>
      <c r="W550" s="622"/>
      <c r="X550" s="622"/>
      <c r="Y550" s="622"/>
      <c r="Z550" s="620"/>
      <c r="AA550" s="620"/>
      <c r="AB550" s="620"/>
      <c r="AC550" s="622"/>
      <c r="AD550" s="620"/>
      <c r="AE550" s="620"/>
      <c r="AF550" s="620"/>
      <c r="AG550" s="620"/>
      <c r="AH550" s="620"/>
      <c r="AI550" s="620"/>
      <c r="AJ550" s="620"/>
      <c r="AK550" s="620"/>
      <c r="AL550" s="620"/>
      <c r="AM550" s="620"/>
      <c r="AN550" s="620"/>
      <c r="AO550" s="620"/>
      <c r="AP550" s="620"/>
      <c r="AQ550" s="620"/>
      <c r="AR550" s="620"/>
      <c r="AS550" s="620"/>
      <c r="AT550" s="620"/>
      <c r="AU550" s="620"/>
      <c r="AV550" s="620"/>
      <c r="AW550" s="620"/>
      <c r="AX550" s="620"/>
      <c r="AY550" s="620"/>
      <c r="AZ550" s="620"/>
      <c r="BA550" s="620"/>
    </row>
    <row r="551" spans="1:53" ht="15.75" customHeight="1" x14ac:dyDescent="0.25">
      <c r="A551" s="620"/>
      <c r="B551" s="625"/>
      <c r="C551" s="620"/>
      <c r="D551" s="620"/>
      <c r="E551" s="620"/>
      <c r="F551" s="620"/>
      <c r="G551" s="620"/>
      <c r="H551" s="620"/>
      <c r="I551" s="620"/>
      <c r="J551" s="620"/>
      <c r="K551" s="620"/>
      <c r="L551" s="620"/>
      <c r="M551" s="620"/>
      <c r="N551" s="620"/>
      <c r="O551" s="620"/>
      <c r="P551" s="620"/>
      <c r="Q551" s="622"/>
      <c r="R551" s="622"/>
      <c r="S551" s="622"/>
      <c r="T551" s="622"/>
      <c r="U551" s="622"/>
      <c r="V551" s="622"/>
      <c r="W551" s="622"/>
      <c r="X551" s="622"/>
      <c r="Y551" s="622"/>
      <c r="Z551" s="620"/>
      <c r="AA551" s="620"/>
      <c r="AB551" s="620"/>
      <c r="AC551" s="622"/>
      <c r="AD551" s="620"/>
      <c r="AE551" s="620"/>
      <c r="AF551" s="620"/>
      <c r="AG551" s="620"/>
      <c r="AH551" s="620"/>
      <c r="AI551" s="620"/>
      <c r="AJ551" s="620"/>
      <c r="AK551" s="620"/>
      <c r="AL551" s="620"/>
      <c r="AM551" s="620"/>
      <c r="AN551" s="620"/>
      <c r="AO551" s="620"/>
      <c r="AP551" s="620"/>
      <c r="AQ551" s="620"/>
      <c r="AR551" s="620"/>
      <c r="AS551" s="620"/>
      <c r="AT551" s="620"/>
      <c r="AU551" s="620"/>
      <c r="AV551" s="620"/>
      <c r="AW551" s="620"/>
      <c r="AX551" s="620"/>
      <c r="AY551" s="620"/>
      <c r="AZ551" s="620"/>
      <c r="BA551" s="620"/>
    </row>
    <row r="552" spans="1:53" ht="15.75" customHeight="1" x14ac:dyDescent="0.25">
      <c r="A552" s="620"/>
      <c r="B552" s="625"/>
      <c r="C552" s="620"/>
      <c r="D552" s="620"/>
      <c r="E552" s="620"/>
      <c r="F552" s="620"/>
      <c r="G552" s="620"/>
      <c r="H552" s="620"/>
      <c r="I552" s="620"/>
      <c r="J552" s="620"/>
      <c r="K552" s="620"/>
      <c r="L552" s="620"/>
      <c r="M552" s="620"/>
      <c r="N552" s="620"/>
      <c r="O552" s="620"/>
      <c r="P552" s="620"/>
      <c r="Q552" s="622"/>
      <c r="R552" s="622"/>
      <c r="S552" s="622"/>
      <c r="T552" s="622"/>
      <c r="U552" s="622"/>
      <c r="V552" s="622"/>
      <c r="W552" s="622"/>
      <c r="X552" s="622"/>
      <c r="Y552" s="622"/>
      <c r="Z552" s="620"/>
      <c r="AA552" s="620"/>
      <c r="AB552" s="620"/>
      <c r="AC552" s="622"/>
      <c r="AD552" s="620"/>
      <c r="AE552" s="620"/>
      <c r="AF552" s="620"/>
      <c r="AG552" s="620"/>
      <c r="AH552" s="620"/>
      <c r="AI552" s="620"/>
      <c r="AJ552" s="620"/>
      <c r="AK552" s="620"/>
      <c r="AL552" s="620"/>
      <c r="AM552" s="620"/>
      <c r="AN552" s="620"/>
      <c r="AO552" s="620"/>
      <c r="AP552" s="620"/>
      <c r="AQ552" s="620"/>
      <c r="AR552" s="620"/>
      <c r="AS552" s="620"/>
      <c r="AT552" s="620"/>
      <c r="AU552" s="620"/>
      <c r="AV552" s="620"/>
      <c r="AW552" s="620"/>
      <c r="AX552" s="620"/>
      <c r="AY552" s="620"/>
      <c r="AZ552" s="620"/>
      <c r="BA552" s="620"/>
    </row>
    <row r="553" spans="1:53" ht="15.75" customHeight="1" x14ac:dyDescent="0.25">
      <c r="A553" s="620"/>
      <c r="B553" s="625"/>
      <c r="C553" s="620"/>
      <c r="D553" s="620"/>
      <c r="E553" s="620"/>
      <c r="F553" s="620"/>
      <c r="G553" s="620"/>
      <c r="H553" s="620"/>
      <c r="I553" s="620"/>
      <c r="J553" s="620"/>
      <c r="K553" s="620"/>
      <c r="L553" s="620"/>
      <c r="M553" s="620"/>
      <c r="N553" s="620"/>
      <c r="O553" s="620"/>
      <c r="P553" s="620"/>
      <c r="Q553" s="622"/>
      <c r="R553" s="622"/>
      <c r="S553" s="622"/>
      <c r="T553" s="622"/>
      <c r="U553" s="622"/>
      <c r="V553" s="622"/>
      <c r="W553" s="622"/>
      <c r="X553" s="622"/>
      <c r="Y553" s="622"/>
      <c r="Z553" s="620"/>
      <c r="AA553" s="620"/>
      <c r="AB553" s="620"/>
      <c r="AC553" s="622"/>
      <c r="AD553" s="620"/>
      <c r="AE553" s="620"/>
      <c r="AF553" s="620"/>
      <c r="AG553" s="620"/>
      <c r="AH553" s="620"/>
      <c r="AI553" s="620"/>
      <c r="AJ553" s="620"/>
      <c r="AK553" s="620"/>
      <c r="AL553" s="620"/>
      <c r="AM553" s="620"/>
      <c r="AN553" s="620"/>
      <c r="AO553" s="620"/>
      <c r="AP553" s="620"/>
      <c r="AQ553" s="620"/>
      <c r="AR553" s="620"/>
      <c r="AS553" s="620"/>
      <c r="AT553" s="620"/>
      <c r="AU553" s="620"/>
      <c r="AV553" s="620"/>
      <c r="AW553" s="620"/>
      <c r="AX553" s="620"/>
      <c r="AY553" s="620"/>
      <c r="AZ553" s="620"/>
      <c r="BA553" s="620"/>
    </row>
    <row r="554" spans="1:53" ht="15.75" customHeight="1" x14ac:dyDescent="0.25">
      <c r="A554" s="620"/>
      <c r="B554" s="625"/>
      <c r="C554" s="620"/>
      <c r="D554" s="620"/>
      <c r="E554" s="620"/>
      <c r="F554" s="620"/>
      <c r="G554" s="620"/>
      <c r="H554" s="620"/>
      <c r="I554" s="620"/>
      <c r="J554" s="620"/>
      <c r="K554" s="620"/>
      <c r="L554" s="620"/>
      <c r="M554" s="620"/>
      <c r="N554" s="620"/>
      <c r="O554" s="620"/>
      <c r="P554" s="620"/>
      <c r="Q554" s="622"/>
      <c r="R554" s="622"/>
      <c r="S554" s="622"/>
      <c r="T554" s="622"/>
      <c r="U554" s="622"/>
      <c r="V554" s="622"/>
      <c r="W554" s="622"/>
      <c r="X554" s="622"/>
      <c r="Y554" s="622"/>
      <c r="Z554" s="620"/>
      <c r="AA554" s="620"/>
      <c r="AB554" s="620"/>
      <c r="AC554" s="622"/>
      <c r="AD554" s="620"/>
      <c r="AE554" s="620"/>
      <c r="AF554" s="620"/>
      <c r="AG554" s="620"/>
      <c r="AH554" s="620"/>
      <c r="AI554" s="620"/>
      <c r="AJ554" s="620"/>
      <c r="AK554" s="620"/>
      <c r="AL554" s="620"/>
      <c r="AM554" s="620"/>
      <c r="AN554" s="620"/>
      <c r="AO554" s="620"/>
      <c r="AP554" s="620"/>
      <c r="AQ554" s="620"/>
      <c r="AR554" s="620"/>
      <c r="AS554" s="620"/>
      <c r="AT554" s="620"/>
      <c r="AU554" s="620"/>
      <c r="AV554" s="620"/>
      <c r="AW554" s="620"/>
      <c r="AX554" s="620"/>
      <c r="AY554" s="620"/>
      <c r="AZ554" s="620"/>
      <c r="BA554" s="620"/>
    </row>
    <row r="555" spans="1:53" ht="15.75" customHeight="1" x14ac:dyDescent="0.25">
      <c r="A555" s="620"/>
      <c r="B555" s="625"/>
      <c r="C555" s="620"/>
      <c r="D555" s="620"/>
      <c r="E555" s="620"/>
      <c r="F555" s="620"/>
      <c r="G555" s="620"/>
      <c r="H555" s="620"/>
      <c r="I555" s="620"/>
      <c r="J555" s="620"/>
      <c r="K555" s="620"/>
      <c r="L555" s="620"/>
      <c r="M555" s="620"/>
      <c r="N555" s="620"/>
      <c r="O555" s="620"/>
      <c r="P555" s="620"/>
      <c r="Q555" s="622"/>
      <c r="R555" s="622"/>
      <c r="S555" s="622"/>
      <c r="T555" s="622"/>
      <c r="U555" s="622"/>
      <c r="V555" s="622"/>
      <c r="W555" s="622"/>
      <c r="X555" s="622"/>
      <c r="Y555" s="622"/>
      <c r="Z555" s="620"/>
      <c r="AA555" s="620"/>
      <c r="AB555" s="620"/>
      <c r="AC555" s="622"/>
      <c r="AD555" s="620"/>
      <c r="AE555" s="620"/>
      <c r="AF555" s="620"/>
      <c r="AG555" s="620"/>
      <c r="AH555" s="620"/>
      <c r="AI555" s="620"/>
      <c r="AJ555" s="620"/>
      <c r="AK555" s="620"/>
      <c r="AL555" s="620"/>
      <c r="AM555" s="620"/>
      <c r="AN555" s="620"/>
      <c r="AO555" s="620"/>
      <c r="AP555" s="620"/>
      <c r="AQ555" s="620"/>
      <c r="AR555" s="620"/>
      <c r="AS555" s="620"/>
      <c r="AT555" s="620"/>
      <c r="AU555" s="620"/>
      <c r="AV555" s="620"/>
      <c r="AW555" s="620"/>
      <c r="AX555" s="620"/>
      <c r="AY555" s="620"/>
      <c r="AZ555" s="620"/>
      <c r="BA555" s="620"/>
    </row>
    <row r="556" spans="1:53" ht="15.75" customHeight="1" x14ac:dyDescent="0.25">
      <c r="A556" s="620"/>
      <c r="B556" s="625"/>
      <c r="C556" s="620"/>
      <c r="D556" s="620"/>
      <c r="E556" s="620"/>
      <c r="F556" s="620"/>
      <c r="G556" s="620"/>
      <c r="H556" s="620"/>
      <c r="I556" s="620"/>
      <c r="J556" s="620"/>
      <c r="K556" s="620"/>
      <c r="L556" s="620"/>
      <c r="M556" s="620"/>
      <c r="N556" s="620"/>
      <c r="O556" s="620"/>
      <c r="P556" s="620"/>
      <c r="Q556" s="622"/>
      <c r="R556" s="622"/>
      <c r="S556" s="622"/>
      <c r="T556" s="622"/>
      <c r="U556" s="622"/>
      <c r="V556" s="622"/>
      <c r="W556" s="622"/>
      <c r="X556" s="622"/>
      <c r="Y556" s="622"/>
      <c r="Z556" s="620"/>
      <c r="AA556" s="620"/>
      <c r="AB556" s="620"/>
      <c r="AC556" s="622"/>
      <c r="AD556" s="620"/>
      <c r="AE556" s="620"/>
      <c r="AF556" s="620"/>
      <c r="AG556" s="620"/>
      <c r="AH556" s="620"/>
      <c r="AI556" s="620"/>
      <c r="AJ556" s="620"/>
      <c r="AK556" s="620"/>
      <c r="AL556" s="620"/>
      <c r="AM556" s="620"/>
      <c r="AN556" s="620"/>
      <c r="AO556" s="620"/>
      <c r="AP556" s="620"/>
      <c r="AQ556" s="620"/>
      <c r="AR556" s="620"/>
      <c r="AS556" s="620"/>
      <c r="AT556" s="620"/>
      <c r="AU556" s="620"/>
      <c r="AV556" s="620"/>
      <c r="AW556" s="620"/>
      <c r="AX556" s="620"/>
      <c r="AY556" s="620"/>
      <c r="AZ556" s="620"/>
      <c r="BA556" s="620"/>
    </row>
    <row r="557" spans="1:53" ht="15.75" customHeight="1" x14ac:dyDescent="0.25">
      <c r="A557" s="620"/>
      <c r="B557" s="625"/>
      <c r="C557" s="620"/>
      <c r="D557" s="620"/>
      <c r="E557" s="620"/>
      <c r="F557" s="620"/>
      <c r="G557" s="620"/>
      <c r="H557" s="620"/>
      <c r="I557" s="620"/>
      <c r="J557" s="620"/>
      <c r="K557" s="620"/>
      <c r="L557" s="620"/>
      <c r="M557" s="620"/>
      <c r="N557" s="620"/>
      <c r="O557" s="620"/>
      <c r="P557" s="620"/>
      <c r="Q557" s="622"/>
      <c r="R557" s="622"/>
      <c r="S557" s="622"/>
      <c r="T557" s="622"/>
      <c r="U557" s="622"/>
      <c r="V557" s="622"/>
      <c r="W557" s="622"/>
      <c r="X557" s="622"/>
      <c r="Y557" s="622"/>
      <c r="Z557" s="620"/>
      <c r="AA557" s="620"/>
      <c r="AB557" s="620"/>
      <c r="AC557" s="622"/>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row>
    <row r="558" spans="1:53" ht="15.75" customHeight="1" x14ac:dyDescent="0.25">
      <c r="A558" s="620"/>
      <c r="B558" s="625"/>
      <c r="C558" s="620"/>
      <c r="D558" s="620"/>
      <c r="E558" s="620"/>
      <c r="F558" s="620"/>
      <c r="G558" s="620"/>
      <c r="H558" s="620"/>
      <c r="I558" s="620"/>
      <c r="J558" s="620"/>
      <c r="K558" s="620"/>
      <c r="L558" s="620"/>
      <c r="M558" s="620"/>
      <c r="N558" s="620"/>
      <c r="O558" s="620"/>
      <c r="P558" s="620"/>
      <c r="Q558" s="622"/>
      <c r="R558" s="622"/>
      <c r="S558" s="622"/>
      <c r="T558" s="622"/>
      <c r="U558" s="622"/>
      <c r="V558" s="622"/>
      <c r="W558" s="622"/>
      <c r="X558" s="622"/>
      <c r="Y558" s="622"/>
      <c r="Z558" s="620"/>
      <c r="AA558" s="620"/>
      <c r="AB558" s="620"/>
      <c r="AC558" s="622"/>
      <c r="AD558" s="620"/>
      <c r="AE558" s="620"/>
      <c r="AF558" s="620"/>
      <c r="AG558" s="620"/>
      <c r="AH558" s="620"/>
      <c r="AI558" s="620"/>
      <c r="AJ558" s="620"/>
      <c r="AK558" s="620"/>
      <c r="AL558" s="620"/>
      <c r="AM558" s="620"/>
      <c r="AN558" s="620"/>
      <c r="AO558" s="620"/>
      <c r="AP558" s="620"/>
      <c r="AQ558" s="620"/>
      <c r="AR558" s="620"/>
      <c r="AS558" s="620"/>
      <c r="AT558" s="620"/>
      <c r="AU558" s="620"/>
      <c r="AV558" s="620"/>
      <c r="AW558" s="620"/>
      <c r="AX558" s="620"/>
      <c r="AY558" s="620"/>
      <c r="AZ558" s="620"/>
      <c r="BA558" s="620"/>
    </row>
    <row r="559" spans="1:53" ht="15.75" customHeight="1" x14ac:dyDescent="0.25">
      <c r="A559" s="620"/>
      <c r="B559" s="625"/>
      <c r="C559" s="620"/>
      <c r="D559" s="620"/>
      <c r="E559" s="620"/>
      <c r="F559" s="620"/>
      <c r="G559" s="620"/>
      <c r="H559" s="620"/>
      <c r="I559" s="620"/>
      <c r="J559" s="620"/>
      <c r="K559" s="620"/>
      <c r="L559" s="620"/>
      <c r="M559" s="620"/>
      <c r="N559" s="620"/>
      <c r="O559" s="620"/>
      <c r="P559" s="620"/>
      <c r="Q559" s="622"/>
      <c r="R559" s="622"/>
      <c r="S559" s="622"/>
      <c r="T559" s="622"/>
      <c r="U559" s="622"/>
      <c r="V559" s="622"/>
      <c r="W559" s="622"/>
      <c r="X559" s="622"/>
      <c r="Y559" s="622"/>
      <c r="Z559" s="620"/>
      <c r="AA559" s="620"/>
      <c r="AB559" s="620"/>
      <c r="AC559" s="622"/>
      <c r="AD559" s="620"/>
      <c r="AE559" s="620"/>
      <c r="AF559" s="620"/>
      <c r="AG559" s="620"/>
      <c r="AH559" s="620"/>
      <c r="AI559" s="620"/>
      <c r="AJ559" s="620"/>
      <c r="AK559" s="620"/>
      <c r="AL559" s="620"/>
      <c r="AM559" s="620"/>
      <c r="AN559" s="620"/>
      <c r="AO559" s="620"/>
      <c r="AP559" s="620"/>
      <c r="AQ559" s="620"/>
      <c r="AR559" s="620"/>
      <c r="AS559" s="620"/>
      <c r="AT559" s="620"/>
      <c r="AU559" s="620"/>
      <c r="AV559" s="620"/>
      <c r="AW559" s="620"/>
      <c r="AX559" s="620"/>
      <c r="AY559" s="620"/>
      <c r="AZ559" s="620"/>
      <c r="BA559" s="620"/>
    </row>
    <row r="560" spans="1:53" ht="15.75" customHeight="1" x14ac:dyDescent="0.25">
      <c r="A560" s="620"/>
      <c r="B560" s="625"/>
      <c r="C560" s="620"/>
      <c r="D560" s="620"/>
      <c r="E560" s="620"/>
      <c r="F560" s="620"/>
      <c r="G560" s="620"/>
      <c r="H560" s="620"/>
      <c r="I560" s="620"/>
      <c r="J560" s="620"/>
      <c r="K560" s="620"/>
      <c r="L560" s="620"/>
      <c r="M560" s="620"/>
      <c r="N560" s="620"/>
      <c r="O560" s="620"/>
      <c r="P560" s="620"/>
      <c r="Q560" s="622"/>
      <c r="R560" s="622"/>
      <c r="S560" s="622"/>
      <c r="T560" s="622"/>
      <c r="U560" s="622"/>
      <c r="V560" s="622"/>
      <c r="W560" s="622"/>
      <c r="X560" s="622"/>
      <c r="Y560" s="622"/>
      <c r="Z560" s="620"/>
      <c r="AA560" s="620"/>
      <c r="AB560" s="620"/>
      <c r="AC560" s="622"/>
      <c r="AD560" s="620"/>
      <c r="AE560" s="620"/>
      <c r="AF560" s="620"/>
      <c r="AG560" s="620"/>
      <c r="AH560" s="620"/>
      <c r="AI560" s="620"/>
      <c r="AJ560" s="620"/>
      <c r="AK560" s="620"/>
      <c r="AL560" s="620"/>
      <c r="AM560" s="620"/>
      <c r="AN560" s="620"/>
      <c r="AO560" s="620"/>
      <c r="AP560" s="620"/>
      <c r="AQ560" s="620"/>
      <c r="AR560" s="620"/>
      <c r="AS560" s="620"/>
      <c r="AT560" s="620"/>
      <c r="AU560" s="620"/>
      <c r="AV560" s="620"/>
      <c r="AW560" s="620"/>
      <c r="AX560" s="620"/>
      <c r="AY560" s="620"/>
      <c r="AZ560" s="620"/>
      <c r="BA560" s="620"/>
    </row>
    <row r="561" spans="1:53" ht="15.75" customHeight="1" x14ac:dyDescent="0.25">
      <c r="A561" s="620"/>
      <c r="B561" s="625"/>
      <c r="C561" s="620"/>
      <c r="D561" s="620"/>
      <c r="E561" s="620"/>
      <c r="F561" s="620"/>
      <c r="G561" s="620"/>
      <c r="H561" s="620"/>
      <c r="I561" s="620"/>
      <c r="J561" s="620"/>
      <c r="K561" s="620"/>
      <c r="L561" s="620"/>
      <c r="M561" s="620"/>
      <c r="N561" s="620"/>
      <c r="O561" s="620"/>
      <c r="P561" s="620"/>
      <c r="Q561" s="622"/>
      <c r="R561" s="622"/>
      <c r="S561" s="622"/>
      <c r="T561" s="622"/>
      <c r="U561" s="622"/>
      <c r="V561" s="622"/>
      <c r="W561" s="622"/>
      <c r="X561" s="622"/>
      <c r="Y561" s="622"/>
      <c r="Z561" s="620"/>
      <c r="AA561" s="620"/>
      <c r="AB561" s="620"/>
      <c r="AC561" s="622"/>
      <c r="AD561" s="620"/>
      <c r="AE561" s="620"/>
      <c r="AF561" s="620"/>
      <c r="AG561" s="620"/>
      <c r="AH561" s="620"/>
      <c r="AI561" s="620"/>
      <c r="AJ561" s="620"/>
      <c r="AK561" s="620"/>
      <c r="AL561" s="620"/>
      <c r="AM561" s="620"/>
      <c r="AN561" s="620"/>
      <c r="AO561" s="620"/>
      <c r="AP561" s="620"/>
      <c r="AQ561" s="620"/>
      <c r="AR561" s="620"/>
      <c r="AS561" s="620"/>
      <c r="AT561" s="620"/>
      <c r="AU561" s="620"/>
      <c r="AV561" s="620"/>
      <c r="AW561" s="620"/>
      <c r="AX561" s="620"/>
      <c r="AY561" s="620"/>
      <c r="AZ561" s="620"/>
      <c r="BA561" s="620"/>
    </row>
    <row r="562" spans="1:53" ht="15.75" customHeight="1" x14ac:dyDescent="0.25">
      <c r="A562" s="620"/>
      <c r="B562" s="625"/>
      <c r="C562" s="620"/>
      <c r="D562" s="620"/>
      <c r="E562" s="620"/>
      <c r="F562" s="620"/>
      <c r="G562" s="620"/>
      <c r="H562" s="620"/>
      <c r="I562" s="620"/>
      <c r="J562" s="620"/>
      <c r="K562" s="620"/>
      <c r="L562" s="620"/>
      <c r="M562" s="620"/>
      <c r="N562" s="620"/>
      <c r="O562" s="620"/>
      <c r="P562" s="620"/>
      <c r="Q562" s="622"/>
      <c r="R562" s="622"/>
      <c r="S562" s="622"/>
      <c r="T562" s="622"/>
      <c r="U562" s="622"/>
      <c r="V562" s="622"/>
      <c r="W562" s="622"/>
      <c r="X562" s="622"/>
      <c r="Y562" s="622"/>
      <c r="Z562" s="620"/>
      <c r="AA562" s="620"/>
      <c r="AB562" s="620"/>
      <c r="AC562" s="622"/>
      <c r="AD562" s="620"/>
      <c r="AE562" s="620"/>
      <c r="AF562" s="620"/>
      <c r="AG562" s="620"/>
      <c r="AH562" s="620"/>
      <c r="AI562" s="620"/>
      <c r="AJ562" s="620"/>
      <c r="AK562" s="620"/>
      <c r="AL562" s="620"/>
      <c r="AM562" s="620"/>
      <c r="AN562" s="620"/>
      <c r="AO562" s="620"/>
      <c r="AP562" s="620"/>
      <c r="AQ562" s="620"/>
      <c r="AR562" s="620"/>
      <c r="AS562" s="620"/>
      <c r="AT562" s="620"/>
      <c r="AU562" s="620"/>
      <c r="AV562" s="620"/>
      <c r="AW562" s="620"/>
      <c r="AX562" s="620"/>
      <c r="AY562" s="620"/>
      <c r="AZ562" s="620"/>
      <c r="BA562" s="620"/>
    </row>
    <row r="563" spans="1:53" ht="15.75" customHeight="1" x14ac:dyDescent="0.25">
      <c r="A563" s="620"/>
      <c r="B563" s="625"/>
      <c r="C563" s="620"/>
      <c r="D563" s="620"/>
      <c r="E563" s="620"/>
      <c r="F563" s="620"/>
      <c r="G563" s="620"/>
      <c r="H563" s="620"/>
      <c r="I563" s="620"/>
      <c r="J563" s="620"/>
      <c r="K563" s="620"/>
      <c r="L563" s="620"/>
      <c r="M563" s="620"/>
      <c r="N563" s="620"/>
      <c r="O563" s="620"/>
      <c r="P563" s="620"/>
      <c r="Q563" s="622"/>
      <c r="R563" s="622"/>
      <c r="S563" s="622"/>
      <c r="T563" s="622"/>
      <c r="U563" s="622"/>
      <c r="V563" s="622"/>
      <c r="W563" s="622"/>
      <c r="X563" s="622"/>
      <c r="Y563" s="622"/>
      <c r="Z563" s="620"/>
      <c r="AA563" s="620"/>
      <c r="AB563" s="620"/>
      <c r="AC563" s="622"/>
      <c r="AD563" s="620"/>
      <c r="AE563" s="620"/>
      <c r="AF563" s="620"/>
      <c r="AG563" s="620"/>
      <c r="AH563" s="620"/>
      <c r="AI563" s="620"/>
      <c r="AJ563" s="620"/>
      <c r="AK563" s="620"/>
      <c r="AL563" s="620"/>
      <c r="AM563" s="620"/>
      <c r="AN563" s="620"/>
      <c r="AO563" s="620"/>
      <c r="AP563" s="620"/>
      <c r="AQ563" s="620"/>
      <c r="AR563" s="620"/>
      <c r="AS563" s="620"/>
      <c r="AT563" s="620"/>
      <c r="AU563" s="620"/>
      <c r="AV563" s="620"/>
      <c r="AW563" s="620"/>
      <c r="AX563" s="620"/>
      <c r="AY563" s="620"/>
      <c r="AZ563" s="620"/>
      <c r="BA563" s="620"/>
    </row>
    <row r="564" spans="1:53" ht="15.75" customHeight="1" x14ac:dyDescent="0.25">
      <c r="A564" s="620"/>
      <c r="B564" s="625"/>
      <c r="C564" s="620"/>
      <c r="D564" s="620"/>
      <c r="E564" s="620"/>
      <c r="F564" s="620"/>
      <c r="G564" s="620"/>
      <c r="H564" s="620"/>
      <c r="I564" s="620"/>
      <c r="J564" s="620"/>
      <c r="K564" s="620"/>
      <c r="L564" s="620"/>
      <c r="M564" s="620"/>
      <c r="N564" s="620"/>
      <c r="O564" s="620"/>
      <c r="P564" s="620"/>
      <c r="Q564" s="622"/>
      <c r="R564" s="622"/>
      <c r="S564" s="622"/>
      <c r="T564" s="622"/>
      <c r="U564" s="622"/>
      <c r="V564" s="622"/>
      <c r="W564" s="622"/>
      <c r="X564" s="622"/>
      <c r="Y564" s="622"/>
      <c r="Z564" s="620"/>
      <c r="AA564" s="620"/>
      <c r="AB564" s="620"/>
      <c r="AC564" s="622"/>
      <c r="AD564" s="620"/>
      <c r="AE564" s="620"/>
      <c r="AF564" s="620"/>
      <c r="AG564" s="620"/>
      <c r="AH564" s="620"/>
      <c r="AI564" s="620"/>
      <c r="AJ564" s="620"/>
      <c r="AK564" s="620"/>
      <c r="AL564" s="620"/>
      <c r="AM564" s="620"/>
      <c r="AN564" s="620"/>
      <c r="AO564" s="620"/>
      <c r="AP564" s="620"/>
      <c r="AQ564" s="620"/>
      <c r="AR564" s="620"/>
      <c r="AS564" s="620"/>
      <c r="AT564" s="620"/>
      <c r="AU564" s="620"/>
      <c r="AV564" s="620"/>
      <c r="AW564" s="620"/>
      <c r="AX564" s="620"/>
      <c r="AY564" s="620"/>
      <c r="AZ564" s="620"/>
      <c r="BA564" s="620"/>
    </row>
    <row r="565" spans="1:53" ht="15.75" customHeight="1" x14ac:dyDescent="0.25">
      <c r="A565" s="620"/>
      <c r="B565" s="625"/>
      <c r="C565" s="620"/>
      <c r="D565" s="620"/>
      <c r="E565" s="620"/>
      <c r="F565" s="620"/>
      <c r="G565" s="620"/>
      <c r="H565" s="620"/>
      <c r="I565" s="620"/>
      <c r="J565" s="620"/>
      <c r="K565" s="620"/>
      <c r="L565" s="620"/>
      <c r="M565" s="620"/>
      <c r="N565" s="620"/>
      <c r="O565" s="620"/>
      <c r="P565" s="620"/>
      <c r="Q565" s="622"/>
      <c r="R565" s="622"/>
      <c r="S565" s="622"/>
      <c r="T565" s="622"/>
      <c r="U565" s="622"/>
      <c r="V565" s="622"/>
      <c r="W565" s="622"/>
      <c r="X565" s="622"/>
      <c r="Y565" s="622"/>
      <c r="Z565" s="620"/>
      <c r="AA565" s="620"/>
      <c r="AB565" s="620"/>
      <c r="AC565" s="622"/>
      <c r="AD565" s="620"/>
      <c r="AE565" s="620"/>
      <c r="AF565" s="620"/>
      <c r="AG565" s="620"/>
      <c r="AH565" s="620"/>
      <c r="AI565" s="620"/>
      <c r="AJ565" s="620"/>
      <c r="AK565" s="620"/>
      <c r="AL565" s="620"/>
      <c r="AM565" s="620"/>
      <c r="AN565" s="620"/>
      <c r="AO565" s="620"/>
      <c r="AP565" s="620"/>
      <c r="AQ565" s="620"/>
      <c r="AR565" s="620"/>
      <c r="AS565" s="620"/>
      <c r="AT565" s="620"/>
      <c r="AU565" s="620"/>
      <c r="AV565" s="620"/>
      <c r="AW565" s="620"/>
      <c r="AX565" s="620"/>
      <c r="AY565" s="620"/>
      <c r="AZ565" s="620"/>
      <c r="BA565" s="620"/>
    </row>
    <row r="566" spans="1:53" ht="15.75" customHeight="1" x14ac:dyDescent="0.25">
      <c r="A566" s="620"/>
      <c r="B566" s="625"/>
      <c r="C566" s="620"/>
      <c r="D566" s="620"/>
      <c r="E566" s="620"/>
      <c r="F566" s="620"/>
      <c r="G566" s="620"/>
      <c r="H566" s="620"/>
      <c r="I566" s="620"/>
      <c r="J566" s="620"/>
      <c r="K566" s="620"/>
      <c r="L566" s="620"/>
      <c r="M566" s="620"/>
      <c r="N566" s="620"/>
      <c r="O566" s="620"/>
      <c r="P566" s="620"/>
      <c r="Q566" s="622"/>
      <c r="R566" s="622"/>
      <c r="S566" s="622"/>
      <c r="T566" s="622"/>
      <c r="U566" s="622"/>
      <c r="V566" s="622"/>
      <c r="W566" s="622"/>
      <c r="X566" s="622"/>
      <c r="Y566" s="622"/>
      <c r="Z566" s="620"/>
      <c r="AA566" s="620"/>
      <c r="AB566" s="620"/>
      <c r="AC566" s="622"/>
      <c r="AD566" s="620"/>
      <c r="AE566" s="620"/>
      <c r="AF566" s="620"/>
      <c r="AG566" s="620"/>
      <c r="AH566" s="620"/>
      <c r="AI566" s="620"/>
      <c r="AJ566" s="620"/>
      <c r="AK566" s="620"/>
      <c r="AL566" s="620"/>
      <c r="AM566" s="620"/>
      <c r="AN566" s="620"/>
      <c r="AO566" s="620"/>
      <c r="AP566" s="620"/>
      <c r="AQ566" s="620"/>
      <c r="AR566" s="620"/>
      <c r="AS566" s="620"/>
      <c r="AT566" s="620"/>
      <c r="AU566" s="620"/>
      <c r="AV566" s="620"/>
      <c r="AW566" s="620"/>
      <c r="AX566" s="620"/>
      <c r="AY566" s="620"/>
      <c r="AZ566" s="620"/>
      <c r="BA566" s="620"/>
    </row>
    <row r="567" spans="1:53" ht="15.75" customHeight="1" x14ac:dyDescent="0.25">
      <c r="A567" s="620"/>
      <c r="B567" s="625"/>
      <c r="C567" s="620"/>
      <c r="D567" s="620"/>
      <c r="E567" s="620"/>
      <c r="F567" s="620"/>
      <c r="G567" s="620"/>
      <c r="H567" s="620"/>
      <c r="I567" s="620"/>
      <c r="J567" s="620"/>
      <c r="K567" s="620"/>
      <c r="L567" s="620"/>
      <c r="M567" s="620"/>
      <c r="N567" s="620"/>
      <c r="O567" s="620"/>
      <c r="P567" s="620"/>
      <c r="Q567" s="622"/>
      <c r="R567" s="622"/>
      <c r="S567" s="622"/>
      <c r="T567" s="622"/>
      <c r="U567" s="622"/>
      <c r="V567" s="622"/>
      <c r="W567" s="622"/>
      <c r="X567" s="622"/>
      <c r="Y567" s="622"/>
      <c r="Z567" s="620"/>
      <c r="AA567" s="620"/>
      <c r="AB567" s="620"/>
      <c r="AC567" s="622"/>
      <c r="AD567" s="620"/>
      <c r="AE567" s="620"/>
      <c r="AF567" s="620"/>
      <c r="AG567" s="620"/>
      <c r="AH567" s="620"/>
      <c r="AI567" s="620"/>
      <c r="AJ567" s="620"/>
      <c r="AK567" s="620"/>
      <c r="AL567" s="620"/>
      <c r="AM567" s="620"/>
      <c r="AN567" s="620"/>
      <c r="AO567" s="620"/>
      <c r="AP567" s="620"/>
      <c r="AQ567" s="620"/>
      <c r="AR567" s="620"/>
      <c r="AS567" s="620"/>
      <c r="AT567" s="620"/>
      <c r="AU567" s="620"/>
      <c r="AV567" s="620"/>
      <c r="AW567" s="620"/>
      <c r="AX567" s="620"/>
      <c r="AY567" s="620"/>
      <c r="AZ567" s="620"/>
      <c r="BA567" s="620"/>
    </row>
    <row r="568" spans="1:53" ht="15.75" customHeight="1" x14ac:dyDescent="0.25">
      <c r="A568" s="620"/>
      <c r="B568" s="625"/>
      <c r="C568" s="620"/>
      <c r="D568" s="620"/>
      <c r="E568" s="620"/>
      <c r="F568" s="620"/>
      <c r="G568" s="620"/>
      <c r="H568" s="620"/>
      <c r="I568" s="620"/>
      <c r="J568" s="620"/>
      <c r="K568" s="620"/>
      <c r="L568" s="620"/>
      <c r="M568" s="620"/>
      <c r="N568" s="620"/>
      <c r="O568" s="620"/>
      <c r="P568" s="620"/>
      <c r="Q568" s="622"/>
      <c r="R568" s="622"/>
      <c r="S568" s="622"/>
      <c r="T568" s="622"/>
      <c r="U568" s="622"/>
      <c r="V568" s="622"/>
      <c r="W568" s="622"/>
      <c r="X568" s="622"/>
      <c r="Y568" s="622"/>
      <c r="Z568" s="620"/>
      <c r="AA568" s="620"/>
      <c r="AB568" s="620"/>
      <c r="AC568" s="622"/>
      <c r="AD568" s="620"/>
      <c r="AE568" s="620"/>
      <c r="AF568" s="620"/>
      <c r="AG568" s="620"/>
      <c r="AH568" s="620"/>
      <c r="AI568" s="620"/>
      <c r="AJ568" s="620"/>
      <c r="AK568" s="620"/>
      <c r="AL568" s="620"/>
      <c r="AM568" s="620"/>
      <c r="AN568" s="620"/>
      <c r="AO568" s="620"/>
      <c r="AP568" s="620"/>
      <c r="AQ568" s="620"/>
      <c r="AR568" s="620"/>
      <c r="AS568" s="620"/>
      <c r="AT568" s="620"/>
      <c r="AU568" s="620"/>
      <c r="AV568" s="620"/>
      <c r="AW568" s="620"/>
      <c r="AX568" s="620"/>
      <c r="AY568" s="620"/>
      <c r="AZ568" s="620"/>
      <c r="BA568" s="620"/>
    </row>
    <row r="569" spans="1:53" ht="15.75" customHeight="1" x14ac:dyDescent="0.25">
      <c r="A569" s="620"/>
      <c r="B569" s="625"/>
      <c r="C569" s="620"/>
      <c r="D569" s="620"/>
      <c r="E569" s="620"/>
      <c r="F569" s="620"/>
      <c r="G569" s="620"/>
      <c r="H569" s="620"/>
      <c r="I569" s="620"/>
      <c r="J569" s="620"/>
      <c r="K569" s="620"/>
      <c r="L569" s="620"/>
      <c r="M569" s="620"/>
      <c r="N569" s="620"/>
      <c r="O569" s="620"/>
      <c r="P569" s="620"/>
      <c r="Q569" s="622"/>
      <c r="R569" s="622"/>
      <c r="S569" s="622"/>
      <c r="T569" s="622"/>
      <c r="U569" s="622"/>
      <c r="V569" s="622"/>
      <c r="W569" s="622"/>
      <c r="X569" s="622"/>
      <c r="Y569" s="622"/>
      <c r="Z569" s="620"/>
      <c r="AA569" s="620"/>
      <c r="AB569" s="620"/>
      <c r="AC569" s="622"/>
      <c r="AD569" s="620"/>
      <c r="AE569" s="620"/>
      <c r="AF569" s="620"/>
      <c r="AG569" s="620"/>
      <c r="AH569" s="620"/>
      <c r="AI569" s="620"/>
      <c r="AJ569" s="620"/>
      <c r="AK569" s="620"/>
      <c r="AL569" s="620"/>
      <c r="AM569" s="620"/>
      <c r="AN569" s="620"/>
      <c r="AO569" s="620"/>
      <c r="AP569" s="620"/>
      <c r="AQ569" s="620"/>
      <c r="AR569" s="620"/>
      <c r="AS569" s="620"/>
      <c r="AT569" s="620"/>
      <c r="AU569" s="620"/>
      <c r="AV569" s="620"/>
      <c r="AW569" s="620"/>
      <c r="AX569" s="620"/>
      <c r="AY569" s="620"/>
      <c r="AZ569" s="620"/>
      <c r="BA569" s="620"/>
    </row>
    <row r="570" spans="1:53" ht="15.75" customHeight="1" x14ac:dyDescent="0.25">
      <c r="A570" s="620"/>
      <c r="B570" s="625"/>
      <c r="C570" s="620"/>
      <c r="D570" s="620"/>
      <c r="E570" s="620"/>
      <c r="F570" s="620"/>
      <c r="G570" s="620"/>
      <c r="H570" s="620"/>
      <c r="I570" s="620"/>
      <c r="J570" s="620"/>
      <c r="K570" s="620"/>
      <c r="L570" s="620"/>
      <c r="M570" s="620"/>
      <c r="N570" s="620"/>
      <c r="O570" s="620"/>
      <c r="P570" s="620"/>
      <c r="Q570" s="622"/>
      <c r="R570" s="622"/>
      <c r="S570" s="622"/>
      <c r="T570" s="622"/>
      <c r="U570" s="622"/>
      <c r="V570" s="622"/>
      <c r="W570" s="622"/>
      <c r="X570" s="622"/>
      <c r="Y570" s="622"/>
      <c r="Z570" s="620"/>
      <c r="AA570" s="620"/>
      <c r="AB570" s="620"/>
      <c r="AC570" s="622"/>
      <c r="AD570" s="620"/>
      <c r="AE570" s="620"/>
      <c r="AF570" s="620"/>
      <c r="AG570" s="620"/>
      <c r="AH570" s="620"/>
      <c r="AI570" s="620"/>
      <c r="AJ570" s="620"/>
      <c r="AK570" s="620"/>
      <c r="AL570" s="620"/>
      <c r="AM570" s="620"/>
      <c r="AN570" s="620"/>
      <c r="AO570" s="620"/>
      <c r="AP570" s="620"/>
      <c r="AQ570" s="620"/>
      <c r="AR570" s="620"/>
      <c r="AS570" s="620"/>
      <c r="AT570" s="620"/>
      <c r="AU570" s="620"/>
      <c r="AV570" s="620"/>
      <c r="AW570" s="620"/>
      <c r="AX570" s="620"/>
      <c r="AY570" s="620"/>
      <c r="AZ570" s="620"/>
      <c r="BA570" s="620"/>
    </row>
    <row r="571" spans="1:53" ht="15.75" customHeight="1" x14ac:dyDescent="0.25">
      <c r="A571" s="620"/>
      <c r="B571" s="625"/>
      <c r="C571" s="620"/>
      <c r="D571" s="620"/>
      <c r="E571" s="620"/>
      <c r="F571" s="620"/>
      <c r="G571" s="620"/>
      <c r="H571" s="620"/>
      <c r="I571" s="620"/>
      <c r="J571" s="620"/>
      <c r="K571" s="620"/>
      <c r="L571" s="620"/>
      <c r="M571" s="620"/>
      <c r="N571" s="620"/>
      <c r="O571" s="620"/>
      <c r="P571" s="620"/>
      <c r="Q571" s="622"/>
      <c r="R571" s="622"/>
      <c r="S571" s="622"/>
      <c r="T571" s="622"/>
      <c r="U571" s="622"/>
      <c r="V571" s="622"/>
      <c r="W571" s="622"/>
      <c r="X571" s="622"/>
      <c r="Y571" s="622"/>
      <c r="Z571" s="620"/>
      <c r="AA571" s="620"/>
      <c r="AB571" s="620"/>
      <c r="AC571" s="622"/>
      <c r="AD571" s="620"/>
      <c r="AE571" s="620"/>
      <c r="AF571" s="620"/>
      <c r="AG571" s="620"/>
      <c r="AH571" s="620"/>
      <c r="AI571" s="620"/>
      <c r="AJ571" s="620"/>
      <c r="AK571" s="620"/>
      <c r="AL571" s="620"/>
      <c r="AM571" s="620"/>
      <c r="AN571" s="620"/>
      <c r="AO571" s="620"/>
      <c r="AP571" s="620"/>
      <c r="AQ571" s="620"/>
      <c r="AR571" s="620"/>
      <c r="AS571" s="620"/>
      <c r="AT571" s="620"/>
      <c r="AU571" s="620"/>
      <c r="AV571" s="620"/>
      <c r="AW571" s="620"/>
      <c r="AX571" s="620"/>
      <c r="AY571" s="620"/>
      <c r="AZ571" s="620"/>
      <c r="BA571" s="620"/>
    </row>
    <row r="572" spans="1:53" ht="15.75" customHeight="1" x14ac:dyDescent="0.25">
      <c r="A572" s="620"/>
      <c r="B572" s="625"/>
      <c r="C572" s="620"/>
      <c r="D572" s="620"/>
      <c r="E572" s="620"/>
      <c r="F572" s="620"/>
      <c r="G572" s="620"/>
      <c r="H572" s="620"/>
      <c r="I572" s="620"/>
      <c r="J572" s="620"/>
      <c r="K572" s="620"/>
      <c r="L572" s="620"/>
      <c r="M572" s="620"/>
      <c r="N572" s="620"/>
      <c r="O572" s="620"/>
      <c r="P572" s="620"/>
      <c r="Q572" s="622"/>
      <c r="R572" s="622"/>
      <c r="S572" s="622"/>
      <c r="T572" s="622"/>
      <c r="U572" s="622"/>
      <c r="V572" s="622"/>
      <c r="W572" s="622"/>
      <c r="X572" s="622"/>
      <c r="Y572" s="622"/>
      <c r="Z572" s="620"/>
      <c r="AA572" s="620"/>
      <c r="AB572" s="620"/>
      <c r="AC572" s="622"/>
      <c r="AD572" s="620"/>
      <c r="AE572" s="620"/>
      <c r="AF572" s="620"/>
      <c r="AG572" s="620"/>
      <c r="AH572" s="620"/>
      <c r="AI572" s="620"/>
      <c r="AJ572" s="620"/>
      <c r="AK572" s="620"/>
      <c r="AL572" s="620"/>
      <c r="AM572" s="620"/>
      <c r="AN572" s="620"/>
      <c r="AO572" s="620"/>
      <c r="AP572" s="620"/>
      <c r="AQ572" s="620"/>
      <c r="AR572" s="620"/>
      <c r="AS572" s="620"/>
      <c r="AT572" s="620"/>
      <c r="AU572" s="620"/>
      <c r="AV572" s="620"/>
      <c r="AW572" s="620"/>
      <c r="AX572" s="620"/>
      <c r="AY572" s="620"/>
      <c r="AZ572" s="620"/>
      <c r="BA572" s="620"/>
    </row>
    <row r="573" spans="1:53" ht="15.75" customHeight="1" x14ac:dyDescent="0.25">
      <c r="A573" s="620"/>
      <c r="B573" s="625"/>
      <c r="C573" s="620"/>
      <c r="D573" s="620"/>
      <c r="E573" s="620"/>
      <c r="F573" s="620"/>
      <c r="G573" s="620"/>
      <c r="H573" s="620"/>
      <c r="I573" s="620"/>
      <c r="J573" s="620"/>
      <c r="K573" s="620"/>
      <c r="L573" s="620"/>
      <c r="M573" s="620"/>
      <c r="N573" s="620"/>
      <c r="O573" s="620"/>
      <c r="P573" s="620"/>
      <c r="Q573" s="622"/>
      <c r="R573" s="622"/>
      <c r="S573" s="622"/>
      <c r="T573" s="622"/>
      <c r="U573" s="622"/>
      <c r="V573" s="622"/>
      <c r="W573" s="622"/>
      <c r="X573" s="622"/>
      <c r="Y573" s="622"/>
      <c r="Z573" s="620"/>
      <c r="AA573" s="620"/>
      <c r="AB573" s="620"/>
      <c r="AC573" s="622"/>
      <c r="AD573" s="620"/>
      <c r="AE573" s="620"/>
      <c r="AF573" s="620"/>
      <c r="AG573" s="620"/>
      <c r="AH573" s="620"/>
      <c r="AI573" s="620"/>
      <c r="AJ573" s="620"/>
      <c r="AK573" s="620"/>
      <c r="AL573" s="620"/>
      <c r="AM573" s="620"/>
      <c r="AN573" s="620"/>
      <c r="AO573" s="620"/>
      <c r="AP573" s="620"/>
      <c r="AQ573" s="620"/>
      <c r="AR573" s="620"/>
      <c r="AS573" s="620"/>
      <c r="AT573" s="620"/>
      <c r="AU573" s="620"/>
      <c r="AV573" s="620"/>
      <c r="AW573" s="620"/>
      <c r="AX573" s="620"/>
      <c r="AY573" s="620"/>
      <c r="AZ573" s="620"/>
      <c r="BA573" s="620"/>
    </row>
    <row r="574" spans="1:53" ht="15.75" customHeight="1" x14ac:dyDescent="0.25">
      <c r="A574" s="620"/>
      <c r="B574" s="625"/>
      <c r="C574" s="620"/>
      <c r="D574" s="620"/>
      <c r="E574" s="620"/>
      <c r="F574" s="620"/>
      <c r="G574" s="620"/>
      <c r="H574" s="620"/>
      <c r="I574" s="620"/>
      <c r="J574" s="620"/>
      <c r="K574" s="620"/>
      <c r="L574" s="620"/>
      <c r="M574" s="620"/>
      <c r="N574" s="620"/>
      <c r="O574" s="620"/>
      <c r="P574" s="620"/>
      <c r="Q574" s="622"/>
      <c r="R574" s="622"/>
      <c r="S574" s="622"/>
      <c r="T574" s="622"/>
      <c r="U574" s="622"/>
      <c r="V574" s="622"/>
      <c r="W574" s="622"/>
      <c r="X574" s="622"/>
      <c r="Y574" s="622"/>
      <c r="Z574" s="620"/>
      <c r="AA574" s="620"/>
      <c r="AB574" s="620"/>
      <c r="AC574" s="622"/>
      <c r="AD574" s="620"/>
      <c r="AE574" s="620"/>
      <c r="AF574" s="620"/>
      <c r="AG574" s="620"/>
      <c r="AH574" s="620"/>
      <c r="AI574" s="620"/>
      <c r="AJ574" s="620"/>
      <c r="AK574" s="620"/>
      <c r="AL574" s="620"/>
      <c r="AM574" s="620"/>
      <c r="AN574" s="620"/>
      <c r="AO574" s="620"/>
      <c r="AP574" s="620"/>
      <c r="AQ574" s="620"/>
      <c r="AR574" s="620"/>
      <c r="AS574" s="620"/>
      <c r="AT574" s="620"/>
      <c r="AU574" s="620"/>
      <c r="AV574" s="620"/>
      <c r="AW574" s="620"/>
      <c r="AX574" s="620"/>
      <c r="AY574" s="620"/>
      <c r="AZ574" s="620"/>
      <c r="BA574" s="620"/>
    </row>
    <row r="575" spans="1:53" ht="15.75" customHeight="1" x14ac:dyDescent="0.25">
      <c r="A575" s="620"/>
      <c r="B575" s="625"/>
      <c r="C575" s="620"/>
      <c r="D575" s="620"/>
      <c r="E575" s="620"/>
      <c r="F575" s="620"/>
      <c r="G575" s="620"/>
      <c r="H575" s="620"/>
      <c r="I575" s="620"/>
      <c r="J575" s="620"/>
      <c r="K575" s="620"/>
      <c r="L575" s="620"/>
      <c r="M575" s="620"/>
      <c r="N575" s="620"/>
      <c r="O575" s="620"/>
      <c r="P575" s="620"/>
      <c r="Q575" s="622"/>
      <c r="R575" s="622"/>
      <c r="S575" s="622"/>
      <c r="T575" s="622"/>
      <c r="U575" s="622"/>
      <c r="V575" s="622"/>
      <c r="W575" s="622"/>
      <c r="X575" s="622"/>
      <c r="Y575" s="622"/>
      <c r="Z575" s="620"/>
      <c r="AA575" s="620"/>
      <c r="AB575" s="620"/>
      <c r="AC575" s="622"/>
      <c r="AD575" s="620"/>
      <c r="AE575" s="620"/>
      <c r="AF575" s="620"/>
      <c r="AG575" s="620"/>
      <c r="AH575" s="620"/>
      <c r="AI575" s="620"/>
      <c r="AJ575" s="620"/>
      <c r="AK575" s="620"/>
      <c r="AL575" s="620"/>
      <c r="AM575" s="620"/>
      <c r="AN575" s="620"/>
      <c r="AO575" s="620"/>
      <c r="AP575" s="620"/>
      <c r="AQ575" s="620"/>
      <c r="AR575" s="620"/>
      <c r="AS575" s="620"/>
      <c r="AT575" s="620"/>
      <c r="AU575" s="620"/>
      <c r="AV575" s="620"/>
      <c r="AW575" s="620"/>
      <c r="AX575" s="620"/>
      <c r="AY575" s="620"/>
      <c r="AZ575" s="620"/>
      <c r="BA575" s="620"/>
    </row>
    <row r="576" spans="1:53" ht="15.75" customHeight="1" x14ac:dyDescent="0.25">
      <c r="A576" s="620"/>
      <c r="B576" s="625"/>
      <c r="C576" s="620"/>
      <c r="D576" s="620"/>
      <c r="E576" s="620"/>
      <c r="F576" s="620"/>
      <c r="G576" s="620"/>
      <c r="H576" s="620"/>
      <c r="I576" s="620"/>
      <c r="J576" s="620"/>
      <c r="K576" s="620"/>
      <c r="L576" s="620"/>
      <c r="M576" s="620"/>
      <c r="N576" s="620"/>
      <c r="O576" s="620"/>
      <c r="P576" s="620"/>
      <c r="Q576" s="622"/>
      <c r="R576" s="622"/>
      <c r="S576" s="622"/>
      <c r="T576" s="622"/>
      <c r="U576" s="622"/>
      <c r="V576" s="622"/>
      <c r="W576" s="622"/>
      <c r="X576" s="622"/>
      <c r="Y576" s="622"/>
      <c r="Z576" s="620"/>
      <c r="AA576" s="620"/>
      <c r="AB576" s="620"/>
      <c r="AC576" s="622"/>
      <c r="AD576" s="620"/>
      <c r="AE576" s="620"/>
      <c r="AF576" s="620"/>
      <c r="AG576" s="620"/>
      <c r="AH576" s="620"/>
      <c r="AI576" s="620"/>
      <c r="AJ576" s="620"/>
      <c r="AK576" s="620"/>
      <c r="AL576" s="620"/>
      <c r="AM576" s="620"/>
      <c r="AN576" s="620"/>
      <c r="AO576" s="620"/>
      <c r="AP576" s="620"/>
      <c r="AQ576" s="620"/>
      <c r="AR576" s="620"/>
      <c r="AS576" s="620"/>
      <c r="AT576" s="620"/>
      <c r="AU576" s="620"/>
      <c r="AV576" s="620"/>
      <c r="AW576" s="620"/>
      <c r="AX576" s="620"/>
      <c r="AY576" s="620"/>
      <c r="AZ576" s="620"/>
      <c r="BA576" s="620"/>
    </row>
    <row r="577" spans="1:53" ht="15.75" customHeight="1" x14ac:dyDescent="0.25">
      <c r="A577" s="620"/>
      <c r="B577" s="625"/>
      <c r="C577" s="620"/>
      <c r="D577" s="620"/>
      <c r="E577" s="620"/>
      <c r="F577" s="620"/>
      <c r="G577" s="620"/>
      <c r="H577" s="620"/>
      <c r="I577" s="620"/>
      <c r="J577" s="620"/>
      <c r="K577" s="620"/>
      <c r="L577" s="620"/>
      <c r="M577" s="620"/>
      <c r="N577" s="620"/>
      <c r="O577" s="620"/>
      <c r="P577" s="620"/>
      <c r="Q577" s="622"/>
      <c r="R577" s="622"/>
      <c r="S577" s="622"/>
      <c r="T577" s="622"/>
      <c r="U577" s="622"/>
      <c r="V577" s="622"/>
      <c r="W577" s="622"/>
      <c r="X577" s="622"/>
      <c r="Y577" s="622"/>
      <c r="Z577" s="620"/>
      <c r="AA577" s="620"/>
      <c r="AB577" s="620"/>
      <c r="AC577" s="622"/>
      <c r="AD577" s="620"/>
      <c r="AE577" s="620"/>
      <c r="AF577" s="620"/>
      <c r="AG577" s="620"/>
      <c r="AH577" s="620"/>
      <c r="AI577" s="620"/>
      <c r="AJ577" s="620"/>
      <c r="AK577" s="620"/>
      <c r="AL577" s="620"/>
      <c r="AM577" s="620"/>
      <c r="AN577" s="620"/>
      <c r="AO577" s="620"/>
      <c r="AP577" s="620"/>
      <c r="AQ577" s="620"/>
      <c r="AR577" s="620"/>
      <c r="AS577" s="620"/>
      <c r="AT577" s="620"/>
      <c r="AU577" s="620"/>
      <c r="AV577" s="620"/>
      <c r="AW577" s="620"/>
      <c r="AX577" s="620"/>
      <c r="AY577" s="620"/>
      <c r="AZ577" s="620"/>
      <c r="BA577" s="620"/>
    </row>
    <row r="578" spans="1:53" ht="15.75" customHeight="1" x14ac:dyDescent="0.25">
      <c r="A578" s="620"/>
      <c r="B578" s="625"/>
      <c r="C578" s="620"/>
      <c r="D578" s="620"/>
      <c r="E578" s="620"/>
      <c r="F578" s="620"/>
      <c r="G578" s="620"/>
      <c r="H578" s="620"/>
      <c r="I578" s="620"/>
      <c r="J578" s="620"/>
      <c r="K578" s="620"/>
      <c r="L578" s="620"/>
      <c r="M578" s="620"/>
      <c r="N578" s="620"/>
      <c r="O578" s="620"/>
      <c r="P578" s="620"/>
      <c r="Q578" s="622"/>
      <c r="R578" s="622"/>
      <c r="S578" s="622"/>
      <c r="T578" s="622"/>
      <c r="U578" s="622"/>
      <c r="V578" s="622"/>
      <c r="W578" s="622"/>
      <c r="X578" s="622"/>
      <c r="Y578" s="622"/>
      <c r="Z578" s="620"/>
      <c r="AA578" s="620"/>
      <c r="AB578" s="620"/>
      <c r="AC578" s="622"/>
      <c r="AD578" s="620"/>
      <c r="AE578" s="620"/>
      <c r="AF578" s="620"/>
      <c r="AG578" s="620"/>
      <c r="AH578" s="620"/>
      <c r="AI578" s="620"/>
      <c r="AJ578" s="620"/>
      <c r="AK578" s="620"/>
      <c r="AL578" s="620"/>
      <c r="AM578" s="620"/>
      <c r="AN578" s="620"/>
      <c r="AO578" s="620"/>
      <c r="AP578" s="620"/>
      <c r="AQ578" s="620"/>
      <c r="AR578" s="620"/>
      <c r="AS578" s="620"/>
      <c r="AT578" s="620"/>
      <c r="AU578" s="620"/>
      <c r="AV578" s="620"/>
      <c r="AW578" s="620"/>
      <c r="AX578" s="620"/>
      <c r="AY578" s="620"/>
      <c r="AZ578" s="620"/>
      <c r="BA578" s="620"/>
    </row>
    <row r="579" spans="1:53" ht="15.75" customHeight="1" x14ac:dyDescent="0.25">
      <c r="A579" s="620"/>
      <c r="B579" s="625"/>
      <c r="C579" s="620"/>
      <c r="D579" s="620"/>
      <c r="E579" s="620"/>
      <c r="F579" s="620"/>
      <c r="G579" s="620"/>
      <c r="H579" s="620"/>
      <c r="I579" s="620"/>
      <c r="J579" s="620"/>
      <c r="K579" s="620"/>
      <c r="L579" s="620"/>
      <c r="M579" s="620"/>
      <c r="N579" s="620"/>
      <c r="O579" s="620"/>
      <c r="P579" s="620"/>
      <c r="Q579" s="622"/>
      <c r="R579" s="622"/>
      <c r="S579" s="622"/>
      <c r="T579" s="622"/>
      <c r="U579" s="622"/>
      <c r="V579" s="622"/>
      <c r="W579" s="622"/>
      <c r="X579" s="622"/>
      <c r="Y579" s="622"/>
      <c r="Z579" s="620"/>
      <c r="AA579" s="620"/>
      <c r="AB579" s="620"/>
      <c r="AC579" s="622"/>
      <c r="AD579" s="620"/>
      <c r="AE579" s="620"/>
      <c r="AF579" s="620"/>
      <c r="AG579" s="620"/>
      <c r="AH579" s="620"/>
      <c r="AI579" s="620"/>
      <c r="AJ579" s="620"/>
      <c r="AK579" s="620"/>
      <c r="AL579" s="620"/>
      <c r="AM579" s="620"/>
      <c r="AN579" s="620"/>
      <c r="AO579" s="620"/>
      <c r="AP579" s="620"/>
      <c r="AQ579" s="620"/>
      <c r="AR579" s="620"/>
      <c r="AS579" s="620"/>
      <c r="AT579" s="620"/>
      <c r="AU579" s="620"/>
      <c r="AV579" s="620"/>
      <c r="AW579" s="620"/>
      <c r="AX579" s="620"/>
      <c r="AY579" s="620"/>
      <c r="AZ579" s="620"/>
      <c r="BA579" s="620"/>
    </row>
    <row r="580" spans="1:53" ht="15.75" customHeight="1" x14ac:dyDescent="0.25">
      <c r="A580" s="620"/>
      <c r="B580" s="625"/>
      <c r="C580" s="620"/>
      <c r="D580" s="620"/>
      <c r="E580" s="620"/>
      <c r="F580" s="620"/>
      <c r="G580" s="620"/>
      <c r="H580" s="620"/>
      <c r="I580" s="620"/>
      <c r="J580" s="620"/>
      <c r="K580" s="620"/>
      <c r="L580" s="620"/>
      <c r="M580" s="620"/>
      <c r="N580" s="620"/>
      <c r="O580" s="620"/>
      <c r="P580" s="620"/>
      <c r="Q580" s="622"/>
      <c r="R580" s="622"/>
      <c r="S580" s="622"/>
      <c r="T580" s="622"/>
      <c r="U580" s="622"/>
      <c r="V580" s="622"/>
      <c r="W580" s="622"/>
      <c r="X580" s="622"/>
      <c r="Y580" s="622"/>
      <c r="Z580" s="620"/>
      <c r="AA580" s="620"/>
      <c r="AB580" s="620"/>
      <c r="AC580" s="622"/>
      <c r="AD580" s="620"/>
      <c r="AE580" s="620"/>
      <c r="AF580" s="620"/>
      <c r="AG580" s="620"/>
      <c r="AH580" s="620"/>
      <c r="AI580" s="620"/>
      <c r="AJ580" s="620"/>
      <c r="AK580" s="620"/>
      <c r="AL580" s="620"/>
      <c r="AM580" s="620"/>
      <c r="AN580" s="620"/>
      <c r="AO580" s="620"/>
      <c r="AP580" s="620"/>
      <c r="AQ580" s="620"/>
      <c r="AR580" s="620"/>
      <c r="AS580" s="620"/>
      <c r="AT580" s="620"/>
      <c r="AU580" s="620"/>
      <c r="AV580" s="620"/>
      <c r="AW580" s="620"/>
      <c r="AX580" s="620"/>
      <c r="AY580" s="620"/>
      <c r="AZ580" s="620"/>
      <c r="BA580" s="620"/>
    </row>
    <row r="581" spans="1:53" ht="15.75" customHeight="1" x14ac:dyDescent="0.25">
      <c r="A581" s="620"/>
      <c r="B581" s="625"/>
      <c r="C581" s="620"/>
      <c r="D581" s="620"/>
      <c r="E581" s="620"/>
      <c r="F581" s="620"/>
      <c r="G581" s="620"/>
      <c r="H581" s="620"/>
      <c r="I581" s="620"/>
      <c r="J581" s="620"/>
      <c r="K581" s="620"/>
      <c r="L581" s="620"/>
      <c r="M581" s="620"/>
      <c r="N581" s="620"/>
      <c r="O581" s="620"/>
      <c r="P581" s="620"/>
      <c r="Q581" s="622"/>
      <c r="R581" s="622"/>
      <c r="S581" s="622"/>
      <c r="T581" s="622"/>
      <c r="U581" s="622"/>
      <c r="V581" s="622"/>
      <c r="W581" s="622"/>
      <c r="X581" s="622"/>
      <c r="Y581" s="622"/>
      <c r="Z581" s="620"/>
      <c r="AA581" s="620"/>
      <c r="AB581" s="620"/>
      <c r="AC581" s="622"/>
      <c r="AD581" s="620"/>
      <c r="AE581" s="620"/>
      <c r="AF581" s="620"/>
      <c r="AG581" s="620"/>
      <c r="AH581" s="620"/>
      <c r="AI581" s="620"/>
      <c r="AJ581" s="620"/>
      <c r="AK581" s="620"/>
      <c r="AL581" s="620"/>
      <c r="AM581" s="620"/>
      <c r="AN581" s="620"/>
      <c r="AO581" s="620"/>
      <c r="AP581" s="620"/>
      <c r="AQ581" s="620"/>
      <c r="AR581" s="620"/>
      <c r="AS581" s="620"/>
      <c r="AT581" s="620"/>
      <c r="AU581" s="620"/>
      <c r="AV581" s="620"/>
      <c r="AW581" s="620"/>
      <c r="AX581" s="620"/>
      <c r="AY581" s="620"/>
      <c r="AZ581" s="620"/>
      <c r="BA581" s="620"/>
    </row>
    <row r="582" spans="1:53" ht="15.75" customHeight="1" x14ac:dyDescent="0.25">
      <c r="A582" s="620"/>
      <c r="B582" s="625"/>
      <c r="C582" s="620"/>
      <c r="D582" s="620"/>
      <c r="E582" s="620"/>
      <c r="F582" s="620"/>
      <c r="G582" s="620"/>
      <c r="H582" s="620"/>
      <c r="I582" s="620"/>
      <c r="J582" s="620"/>
      <c r="K582" s="620"/>
      <c r="L582" s="620"/>
      <c r="M582" s="620"/>
      <c r="N582" s="620"/>
      <c r="O582" s="620"/>
      <c r="P582" s="620"/>
      <c r="Q582" s="622"/>
      <c r="R582" s="622"/>
      <c r="S582" s="622"/>
      <c r="T582" s="622"/>
      <c r="U582" s="622"/>
      <c r="V582" s="622"/>
      <c r="W582" s="622"/>
      <c r="X582" s="622"/>
      <c r="Y582" s="622"/>
      <c r="Z582" s="620"/>
      <c r="AA582" s="620"/>
      <c r="AB582" s="620"/>
      <c r="AC582" s="622"/>
      <c r="AD582" s="620"/>
      <c r="AE582" s="620"/>
      <c r="AF582" s="620"/>
      <c r="AG582" s="620"/>
      <c r="AH582" s="620"/>
      <c r="AI582" s="620"/>
      <c r="AJ582" s="620"/>
      <c r="AK582" s="620"/>
      <c r="AL582" s="620"/>
      <c r="AM582" s="620"/>
      <c r="AN582" s="620"/>
      <c r="AO582" s="620"/>
      <c r="AP582" s="620"/>
      <c r="AQ582" s="620"/>
      <c r="AR582" s="620"/>
      <c r="AS582" s="620"/>
      <c r="AT582" s="620"/>
      <c r="AU582" s="620"/>
      <c r="AV582" s="620"/>
      <c r="AW582" s="620"/>
      <c r="AX582" s="620"/>
      <c r="AY582" s="620"/>
      <c r="AZ582" s="620"/>
      <c r="BA582" s="620"/>
    </row>
    <row r="583" spans="1:53" ht="15.75" customHeight="1" x14ac:dyDescent="0.25">
      <c r="A583" s="620"/>
      <c r="B583" s="625"/>
      <c r="C583" s="620"/>
      <c r="D583" s="620"/>
      <c r="E583" s="620"/>
      <c r="F583" s="620"/>
      <c r="G583" s="620"/>
      <c r="H583" s="620"/>
      <c r="I583" s="620"/>
      <c r="J583" s="620"/>
      <c r="K583" s="620"/>
      <c r="L583" s="620"/>
      <c r="M583" s="620"/>
      <c r="N583" s="620"/>
      <c r="O583" s="620"/>
      <c r="P583" s="620"/>
      <c r="Q583" s="622"/>
      <c r="R583" s="622"/>
      <c r="S583" s="622"/>
      <c r="T583" s="622"/>
      <c r="U583" s="622"/>
      <c r="V583" s="622"/>
      <c r="W583" s="622"/>
      <c r="X583" s="622"/>
      <c r="Y583" s="622"/>
      <c r="Z583" s="620"/>
      <c r="AA583" s="620"/>
      <c r="AB583" s="620"/>
      <c r="AC583" s="622"/>
      <c r="AD583" s="620"/>
      <c r="AE583" s="620"/>
      <c r="AF583" s="620"/>
      <c r="AG583" s="620"/>
      <c r="AH583" s="620"/>
      <c r="AI583" s="620"/>
      <c r="AJ583" s="620"/>
      <c r="AK583" s="620"/>
      <c r="AL583" s="620"/>
      <c r="AM583" s="620"/>
      <c r="AN583" s="620"/>
      <c r="AO583" s="620"/>
      <c r="AP583" s="620"/>
      <c r="AQ583" s="620"/>
      <c r="AR583" s="620"/>
      <c r="AS583" s="620"/>
      <c r="AT583" s="620"/>
      <c r="AU583" s="620"/>
      <c r="AV583" s="620"/>
      <c r="AW583" s="620"/>
      <c r="AX583" s="620"/>
      <c r="AY583" s="620"/>
      <c r="AZ583" s="620"/>
      <c r="BA583" s="620"/>
    </row>
    <row r="584" spans="1:53" ht="15.75" customHeight="1" x14ac:dyDescent="0.25">
      <c r="A584" s="620"/>
      <c r="B584" s="625"/>
      <c r="C584" s="620"/>
      <c r="D584" s="620"/>
      <c r="E584" s="620"/>
      <c r="F584" s="620"/>
      <c r="G584" s="620"/>
      <c r="H584" s="620"/>
      <c r="I584" s="620"/>
      <c r="J584" s="620"/>
      <c r="K584" s="620"/>
      <c r="L584" s="620"/>
      <c r="M584" s="620"/>
      <c r="N584" s="620"/>
      <c r="O584" s="620"/>
      <c r="P584" s="620"/>
      <c r="Q584" s="622"/>
      <c r="R584" s="622"/>
      <c r="S584" s="622"/>
      <c r="T584" s="622"/>
      <c r="U584" s="622"/>
      <c r="V584" s="622"/>
      <c r="W584" s="622"/>
      <c r="X584" s="622"/>
      <c r="Y584" s="622"/>
      <c r="Z584" s="620"/>
      <c r="AA584" s="620"/>
      <c r="AB584" s="620"/>
      <c r="AC584" s="622"/>
      <c r="AD584" s="620"/>
      <c r="AE584" s="620"/>
      <c r="AF584" s="620"/>
      <c r="AG584" s="620"/>
      <c r="AH584" s="620"/>
      <c r="AI584" s="620"/>
      <c r="AJ584" s="620"/>
      <c r="AK584" s="620"/>
      <c r="AL584" s="620"/>
      <c r="AM584" s="620"/>
      <c r="AN584" s="620"/>
      <c r="AO584" s="620"/>
      <c r="AP584" s="620"/>
      <c r="AQ584" s="620"/>
      <c r="AR584" s="620"/>
      <c r="AS584" s="620"/>
      <c r="AT584" s="620"/>
      <c r="AU584" s="620"/>
      <c r="AV584" s="620"/>
      <c r="AW584" s="620"/>
      <c r="AX584" s="620"/>
      <c r="AY584" s="620"/>
      <c r="AZ584" s="620"/>
      <c r="BA584" s="620"/>
    </row>
    <row r="585" spans="1:53" ht="15.75" customHeight="1" x14ac:dyDescent="0.25">
      <c r="A585" s="620"/>
      <c r="B585" s="625"/>
      <c r="C585" s="620"/>
      <c r="D585" s="620"/>
      <c r="E585" s="620"/>
      <c r="F585" s="620"/>
      <c r="G585" s="620"/>
      <c r="H585" s="620"/>
      <c r="I585" s="620"/>
      <c r="J585" s="620"/>
      <c r="K585" s="620"/>
      <c r="L585" s="620"/>
      <c r="M585" s="620"/>
      <c r="N585" s="620"/>
      <c r="O585" s="620"/>
      <c r="P585" s="620"/>
      <c r="Q585" s="622"/>
      <c r="R585" s="622"/>
      <c r="S585" s="622"/>
      <c r="T585" s="622"/>
      <c r="U585" s="622"/>
      <c r="V585" s="622"/>
      <c r="W585" s="622"/>
      <c r="X585" s="622"/>
      <c r="Y585" s="622"/>
      <c r="Z585" s="620"/>
      <c r="AA585" s="620"/>
      <c r="AB585" s="620"/>
      <c r="AC585" s="622"/>
      <c r="AD585" s="620"/>
      <c r="AE585" s="620"/>
      <c r="AF585" s="620"/>
      <c r="AG585" s="620"/>
      <c r="AH585" s="620"/>
      <c r="AI585" s="620"/>
      <c r="AJ585" s="620"/>
      <c r="AK585" s="620"/>
      <c r="AL585" s="620"/>
      <c r="AM585" s="620"/>
      <c r="AN585" s="620"/>
      <c r="AO585" s="620"/>
      <c r="AP585" s="620"/>
      <c r="AQ585" s="620"/>
      <c r="AR585" s="620"/>
      <c r="AS585" s="620"/>
      <c r="AT585" s="620"/>
      <c r="AU585" s="620"/>
      <c r="AV585" s="620"/>
      <c r="AW585" s="620"/>
      <c r="AX585" s="620"/>
      <c r="AY585" s="620"/>
      <c r="AZ585" s="620"/>
      <c r="BA585" s="620"/>
    </row>
    <row r="586" spans="1:53" ht="15.75" customHeight="1" x14ac:dyDescent="0.25">
      <c r="A586" s="620"/>
      <c r="B586" s="625"/>
      <c r="C586" s="620"/>
      <c r="D586" s="620"/>
      <c r="E586" s="620"/>
      <c r="F586" s="620"/>
      <c r="G586" s="620"/>
      <c r="H586" s="620"/>
      <c r="I586" s="620"/>
      <c r="J586" s="620"/>
      <c r="K586" s="620"/>
      <c r="L586" s="620"/>
      <c r="M586" s="620"/>
      <c r="N586" s="620"/>
      <c r="O586" s="620"/>
      <c r="P586" s="620"/>
      <c r="Q586" s="622"/>
      <c r="R586" s="622"/>
      <c r="S586" s="622"/>
      <c r="T586" s="622"/>
      <c r="U586" s="622"/>
      <c r="V586" s="622"/>
      <c r="W586" s="622"/>
      <c r="X586" s="622"/>
      <c r="Y586" s="622"/>
      <c r="Z586" s="620"/>
      <c r="AA586" s="620"/>
      <c r="AB586" s="620"/>
      <c r="AC586" s="622"/>
      <c r="AD586" s="620"/>
      <c r="AE586" s="620"/>
      <c r="AF586" s="620"/>
      <c r="AG586" s="620"/>
      <c r="AH586" s="620"/>
      <c r="AI586" s="620"/>
      <c r="AJ586" s="620"/>
      <c r="AK586" s="620"/>
      <c r="AL586" s="620"/>
      <c r="AM586" s="620"/>
      <c r="AN586" s="620"/>
      <c r="AO586" s="620"/>
      <c r="AP586" s="620"/>
      <c r="AQ586" s="620"/>
      <c r="AR586" s="620"/>
      <c r="AS586" s="620"/>
      <c r="AT586" s="620"/>
      <c r="AU586" s="620"/>
      <c r="AV586" s="620"/>
      <c r="AW586" s="620"/>
      <c r="AX586" s="620"/>
      <c r="AY586" s="620"/>
      <c r="AZ586" s="620"/>
      <c r="BA586" s="620"/>
    </row>
    <row r="587" spans="1:53" ht="15.75" customHeight="1" x14ac:dyDescent="0.25">
      <c r="A587" s="620"/>
      <c r="B587" s="625"/>
      <c r="C587" s="620"/>
      <c r="D587" s="620"/>
      <c r="E587" s="620"/>
      <c r="F587" s="620"/>
      <c r="G587" s="620"/>
      <c r="H587" s="620"/>
      <c r="I587" s="620"/>
      <c r="J587" s="620"/>
      <c r="K587" s="620"/>
      <c r="L587" s="620"/>
      <c r="M587" s="620"/>
      <c r="N587" s="620"/>
      <c r="O587" s="620"/>
      <c r="P587" s="620"/>
      <c r="Q587" s="622"/>
      <c r="R587" s="622"/>
      <c r="S587" s="622"/>
      <c r="T587" s="622"/>
      <c r="U587" s="622"/>
      <c r="V587" s="622"/>
      <c r="W587" s="622"/>
      <c r="X587" s="622"/>
      <c r="Y587" s="622"/>
      <c r="Z587" s="620"/>
      <c r="AA587" s="620"/>
      <c r="AB587" s="620"/>
      <c r="AC587" s="622"/>
      <c r="AD587" s="620"/>
      <c r="AE587" s="620"/>
      <c r="AF587" s="620"/>
      <c r="AG587" s="620"/>
      <c r="AH587" s="620"/>
      <c r="AI587" s="620"/>
      <c r="AJ587" s="620"/>
      <c r="AK587" s="620"/>
      <c r="AL587" s="620"/>
      <c r="AM587" s="620"/>
      <c r="AN587" s="620"/>
      <c r="AO587" s="620"/>
      <c r="AP587" s="620"/>
      <c r="AQ587" s="620"/>
      <c r="AR587" s="620"/>
      <c r="AS587" s="620"/>
      <c r="AT587" s="620"/>
      <c r="AU587" s="620"/>
      <c r="AV587" s="620"/>
      <c r="AW587" s="620"/>
      <c r="AX587" s="620"/>
      <c r="AY587" s="620"/>
      <c r="AZ587" s="620"/>
      <c r="BA587" s="620"/>
    </row>
    <row r="588" spans="1:53" ht="15.75" customHeight="1" x14ac:dyDescent="0.25">
      <c r="A588" s="620"/>
      <c r="B588" s="625"/>
      <c r="C588" s="620"/>
      <c r="D588" s="620"/>
      <c r="E588" s="620"/>
      <c r="F588" s="620"/>
      <c r="G588" s="620"/>
      <c r="H588" s="620"/>
      <c r="I588" s="620"/>
      <c r="J588" s="620"/>
      <c r="K588" s="620"/>
      <c r="L588" s="620"/>
      <c r="M588" s="620"/>
      <c r="N588" s="620"/>
      <c r="O588" s="620"/>
      <c r="P588" s="620"/>
      <c r="Q588" s="622"/>
      <c r="R588" s="622"/>
      <c r="S588" s="622"/>
      <c r="T588" s="622"/>
      <c r="U588" s="622"/>
      <c r="V588" s="622"/>
      <c r="W588" s="622"/>
      <c r="X588" s="622"/>
      <c r="Y588" s="622"/>
      <c r="Z588" s="620"/>
      <c r="AA588" s="620"/>
      <c r="AB588" s="620"/>
      <c r="AC588" s="622"/>
      <c r="AD588" s="620"/>
      <c r="AE588" s="620"/>
      <c r="AF588" s="620"/>
      <c r="AG588" s="620"/>
      <c r="AH588" s="620"/>
      <c r="AI588" s="620"/>
      <c r="AJ588" s="620"/>
      <c r="AK588" s="620"/>
      <c r="AL588" s="620"/>
      <c r="AM588" s="620"/>
      <c r="AN588" s="620"/>
      <c r="AO588" s="620"/>
      <c r="AP588" s="620"/>
      <c r="AQ588" s="620"/>
      <c r="AR588" s="620"/>
      <c r="AS588" s="620"/>
      <c r="AT588" s="620"/>
      <c r="AU588" s="620"/>
      <c r="AV588" s="620"/>
      <c r="AW588" s="620"/>
      <c r="AX588" s="620"/>
      <c r="AY588" s="620"/>
      <c r="AZ588" s="620"/>
      <c r="BA588" s="620"/>
    </row>
    <row r="589" spans="1:53" ht="15.75" customHeight="1" x14ac:dyDescent="0.25">
      <c r="A589" s="620"/>
      <c r="B589" s="625"/>
      <c r="C589" s="620"/>
      <c r="D589" s="620"/>
      <c r="E589" s="620"/>
      <c r="F589" s="620"/>
      <c r="G589" s="620"/>
      <c r="H589" s="620"/>
      <c r="I589" s="620"/>
      <c r="J589" s="620"/>
      <c r="K589" s="620"/>
      <c r="L589" s="620"/>
      <c r="M589" s="620"/>
      <c r="N589" s="620"/>
      <c r="O589" s="620"/>
      <c r="P589" s="620"/>
      <c r="Q589" s="622"/>
      <c r="R589" s="622"/>
      <c r="S589" s="622"/>
      <c r="T589" s="622"/>
      <c r="U589" s="622"/>
      <c r="V589" s="622"/>
      <c r="W589" s="622"/>
      <c r="X589" s="622"/>
      <c r="Y589" s="622"/>
      <c r="Z589" s="620"/>
      <c r="AA589" s="620"/>
      <c r="AB589" s="620"/>
      <c r="AC589" s="622"/>
      <c r="AD589" s="620"/>
      <c r="AE589" s="620"/>
      <c r="AF589" s="620"/>
      <c r="AG589" s="620"/>
      <c r="AH589" s="620"/>
      <c r="AI589" s="620"/>
      <c r="AJ589" s="620"/>
      <c r="AK589" s="620"/>
      <c r="AL589" s="620"/>
      <c r="AM589" s="620"/>
      <c r="AN589" s="620"/>
      <c r="AO589" s="620"/>
      <c r="AP589" s="620"/>
      <c r="AQ589" s="620"/>
      <c r="AR589" s="620"/>
      <c r="AS589" s="620"/>
      <c r="AT589" s="620"/>
      <c r="AU589" s="620"/>
      <c r="AV589" s="620"/>
      <c r="AW589" s="620"/>
      <c r="AX589" s="620"/>
      <c r="AY589" s="620"/>
      <c r="AZ589" s="620"/>
      <c r="BA589" s="620"/>
    </row>
    <row r="590" spans="1:53" ht="15.75" customHeight="1" x14ac:dyDescent="0.25">
      <c r="A590" s="620"/>
      <c r="B590" s="625"/>
      <c r="C590" s="620"/>
      <c r="D590" s="620"/>
      <c r="E590" s="620"/>
      <c r="F590" s="620"/>
      <c r="G590" s="620"/>
      <c r="H590" s="620"/>
      <c r="I590" s="620"/>
      <c r="J590" s="620"/>
      <c r="K590" s="620"/>
      <c r="L590" s="620"/>
      <c r="M590" s="620"/>
      <c r="N590" s="620"/>
      <c r="O590" s="620"/>
      <c r="P590" s="620"/>
      <c r="Q590" s="622"/>
      <c r="R590" s="622"/>
      <c r="S590" s="622"/>
      <c r="T590" s="622"/>
      <c r="U590" s="622"/>
      <c r="V590" s="622"/>
      <c r="W590" s="622"/>
      <c r="X590" s="622"/>
      <c r="Y590" s="622"/>
      <c r="Z590" s="620"/>
      <c r="AA590" s="620"/>
      <c r="AB590" s="620"/>
      <c r="AC590" s="622"/>
      <c r="AD590" s="620"/>
      <c r="AE590" s="620"/>
      <c r="AF590" s="620"/>
      <c r="AG590" s="620"/>
      <c r="AH590" s="620"/>
      <c r="AI590" s="620"/>
      <c r="AJ590" s="620"/>
      <c r="AK590" s="620"/>
      <c r="AL590" s="620"/>
      <c r="AM590" s="620"/>
      <c r="AN590" s="620"/>
      <c r="AO590" s="620"/>
      <c r="AP590" s="620"/>
      <c r="AQ590" s="620"/>
      <c r="AR590" s="620"/>
      <c r="AS590" s="620"/>
      <c r="AT590" s="620"/>
      <c r="AU590" s="620"/>
      <c r="AV590" s="620"/>
      <c r="AW590" s="620"/>
      <c r="AX590" s="620"/>
      <c r="AY590" s="620"/>
      <c r="AZ590" s="620"/>
      <c r="BA590" s="620"/>
    </row>
    <row r="591" spans="1:53" ht="15.75" customHeight="1" x14ac:dyDescent="0.25">
      <c r="A591" s="620"/>
      <c r="B591" s="625"/>
      <c r="C591" s="620"/>
      <c r="D591" s="620"/>
      <c r="E591" s="620"/>
      <c r="F591" s="620"/>
      <c r="G591" s="620"/>
      <c r="H591" s="620"/>
      <c r="I591" s="620"/>
      <c r="J591" s="620"/>
      <c r="K591" s="620"/>
      <c r="L591" s="620"/>
      <c r="M591" s="620"/>
      <c r="N591" s="620"/>
      <c r="O591" s="620"/>
      <c r="P591" s="620"/>
      <c r="Q591" s="622"/>
      <c r="R591" s="622"/>
      <c r="S591" s="622"/>
      <c r="T591" s="622"/>
      <c r="U591" s="622"/>
      <c r="V591" s="622"/>
      <c r="W591" s="622"/>
      <c r="X591" s="622"/>
      <c r="Y591" s="622"/>
      <c r="Z591" s="620"/>
      <c r="AA591" s="620"/>
      <c r="AB591" s="620"/>
      <c r="AC591" s="622"/>
      <c r="AD591" s="620"/>
      <c r="AE591" s="620"/>
      <c r="AF591" s="620"/>
      <c r="AG591" s="620"/>
      <c r="AH591" s="620"/>
      <c r="AI591" s="620"/>
      <c r="AJ591" s="620"/>
      <c r="AK591" s="620"/>
      <c r="AL591" s="620"/>
      <c r="AM591" s="620"/>
      <c r="AN591" s="620"/>
      <c r="AO591" s="620"/>
      <c r="AP591" s="620"/>
      <c r="AQ591" s="620"/>
      <c r="AR591" s="620"/>
      <c r="AS591" s="620"/>
      <c r="AT591" s="620"/>
      <c r="AU591" s="620"/>
      <c r="AV591" s="620"/>
      <c r="AW591" s="620"/>
      <c r="AX591" s="620"/>
      <c r="AY591" s="620"/>
      <c r="AZ591" s="620"/>
      <c r="BA591" s="620"/>
    </row>
    <row r="592" spans="1:53" ht="15.75" customHeight="1" x14ac:dyDescent="0.25">
      <c r="A592" s="620"/>
      <c r="B592" s="625"/>
      <c r="C592" s="620"/>
      <c r="D592" s="620"/>
      <c r="E592" s="620"/>
      <c r="F592" s="620"/>
      <c r="G592" s="620"/>
      <c r="H592" s="620"/>
      <c r="I592" s="620"/>
      <c r="J592" s="620"/>
      <c r="K592" s="620"/>
      <c r="L592" s="620"/>
      <c r="M592" s="620"/>
      <c r="N592" s="620"/>
      <c r="O592" s="620"/>
      <c r="P592" s="620"/>
      <c r="Q592" s="622"/>
      <c r="R592" s="622"/>
      <c r="S592" s="622"/>
      <c r="T592" s="622"/>
      <c r="U592" s="622"/>
      <c r="V592" s="622"/>
      <c r="W592" s="622"/>
      <c r="X592" s="622"/>
      <c r="Y592" s="622"/>
      <c r="Z592" s="620"/>
      <c r="AA592" s="620"/>
      <c r="AB592" s="620"/>
      <c r="AC592" s="622"/>
      <c r="AD592" s="620"/>
      <c r="AE592" s="620"/>
      <c r="AF592" s="620"/>
      <c r="AG592" s="620"/>
      <c r="AH592" s="620"/>
      <c r="AI592" s="620"/>
      <c r="AJ592" s="620"/>
      <c r="AK592" s="620"/>
      <c r="AL592" s="620"/>
      <c r="AM592" s="620"/>
      <c r="AN592" s="620"/>
      <c r="AO592" s="620"/>
      <c r="AP592" s="620"/>
      <c r="AQ592" s="620"/>
      <c r="AR592" s="620"/>
      <c r="AS592" s="620"/>
      <c r="AT592" s="620"/>
      <c r="AU592" s="620"/>
      <c r="AV592" s="620"/>
      <c r="AW592" s="620"/>
      <c r="AX592" s="620"/>
      <c r="AY592" s="620"/>
      <c r="AZ592" s="620"/>
      <c r="BA592" s="620"/>
    </row>
    <row r="593" spans="1:53" ht="15.75" customHeight="1" x14ac:dyDescent="0.25">
      <c r="A593" s="620"/>
      <c r="B593" s="625"/>
      <c r="C593" s="620"/>
      <c r="D593" s="620"/>
      <c r="E593" s="620"/>
      <c r="F593" s="620"/>
      <c r="G593" s="620"/>
      <c r="H593" s="620"/>
      <c r="I593" s="620"/>
      <c r="J593" s="620"/>
      <c r="K593" s="620"/>
      <c r="L593" s="620"/>
      <c r="M593" s="620"/>
      <c r="N593" s="620"/>
      <c r="O593" s="620"/>
      <c r="P593" s="620"/>
      <c r="Q593" s="622"/>
      <c r="R593" s="622"/>
      <c r="S593" s="622"/>
      <c r="T593" s="622"/>
      <c r="U593" s="622"/>
      <c r="V593" s="622"/>
      <c r="W593" s="622"/>
      <c r="X593" s="622"/>
      <c r="Y593" s="622"/>
      <c r="Z593" s="620"/>
      <c r="AA593" s="620"/>
      <c r="AB593" s="620"/>
      <c r="AC593" s="622"/>
      <c r="AD593" s="620"/>
      <c r="AE593" s="620"/>
      <c r="AF593" s="620"/>
      <c r="AG593" s="620"/>
      <c r="AH593" s="620"/>
      <c r="AI593" s="620"/>
      <c r="AJ593" s="620"/>
      <c r="AK593" s="620"/>
      <c r="AL593" s="620"/>
      <c r="AM593" s="620"/>
      <c r="AN593" s="620"/>
      <c r="AO593" s="620"/>
      <c r="AP593" s="620"/>
      <c r="AQ593" s="620"/>
      <c r="AR593" s="620"/>
      <c r="AS593" s="620"/>
      <c r="AT593" s="620"/>
      <c r="AU593" s="620"/>
      <c r="AV593" s="620"/>
      <c r="AW593" s="620"/>
      <c r="AX593" s="620"/>
      <c r="AY593" s="620"/>
      <c r="AZ593" s="620"/>
      <c r="BA593" s="620"/>
    </row>
    <row r="594" spans="1:53" ht="15.75" customHeight="1" x14ac:dyDescent="0.25">
      <c r="A594" s="620"/>
      <c r="B594" s="625"/>
      <c r="C594" s="620"/>
      <c r="D594" s="620"/>
      <c r="E594" s="620"/>
      <c r="F594" s="620"/>
      <c r="G594" s="620"/>
      <c r="H594" s="620"/>
      <c r="I594" s="620"/>
      <c r="J594" s="620"/>
      <c r="K594" s="620"/>
      <c r="L594" s="620"/>
      <c r="M594" s="620"/>
      <c r="N594" s="620"/>
      <c r="O594" s="620"/>
      <c r="P594" s="620"/>
      <c r="Q594" s="622"/>
      <c r="R594" s="622"/>
      <c r="S594" s="622"/>
      <c r="T594" s="622"/>
      <c r="U594" s="622"/>
      <c r="V594" s="622"/>
      <c r="W594" s="622"/>
      <c r="X594" s="622"/>
      <c r="Y594" s="622"/>
      <c r="Z594" s="620"/>
      <c r="AA594" s="620"/>
      <c r="AB594" s="620"/>
      <c r="AC594" s="622"/>
      <c r="AD594" s="620"/>
      <c r="AE594" s="620"/>
      <c r="AF594" s="620"/>
      <c r="AG594" s="620"/>
      <c r="AH594" s="620"/>
      <c r="AI594" s="620"/>
      <c r="AJ594" s="620"/>
      <c r="AK594" s="620"/>
      <c r="AL594" s="620"/>
      <c r="AM594" s="620"/>
      <c r="AN594" s="620"/>
      <c r="AO594" s="620"/>
      <c r="AP594" s="620"/>
      <c r="AQ594" s="620"/>
      <c r="AR594" s="620"/>
      <c r="AS594" s="620"/>
      <c r="AT594" s="620"/>
      <c r="AU594" s="620"/>
      <c r="AV594" s="620"/>
      <c r="AW594" s="620"/>
      <c r="AX594" s="620"/>
      <c r="AY594" s="620"/>
      <c r="AZ594" s="620"/>
      <c r="BA594" s="620"/>
    </row>
    <row r="595" spans="1:53" ht="15.75" customHeight="1" x14ac:dyDescent="0.25">
      <c r="A595" s="620"/>
      <c r="B595" s="625"/>
      <c r="C595" s="620"/>
      <c r="D595" s="620"/>
      <c r="E595" s="620"/>
      <c r="F595" s="620"/>
      <c r="G595" s="620"/>
      <c r="H595" s="620"/>
      <c r="I595" s="620"/>
      <c r="J595" s="620"/>
      <c r="K595" s="620"/>
      <c r="L595" s="620"/>
      <c r="M595" s="620"/>
      <c r="N595" s="620"/>
      <c r="O595" s="620"/>
      <c r="P595" s="620"/>
      <c r="Q595" s="622"/>
      <c r="R595" s="622"/>
      <c r="S595" s="622"/>
      <c r="T595" s="622"/>
      <c r="U595" s="622"/>
      <c r="V595" s="622"/>
      <c r="W595" s="622"/>
      <c r="X595" s="622"/>
      <c r="Y595" s="622"/>
      <c r="Z595" s="620"/>
      <c r="AA595" s="620"/>
      <c r="AB595" s="620"/>
      <c r="AC595" s="622"/>
      <c r="AD595" s="620"/>
      <c r="AE595" s="620"/>
      <c r="AF595" s="620"/>
      <c r="AG595" s="620"/>
      <c r="AH595" s="620"/>
      <c r="AI595" s="620"/>
      <c r="AJ595" s="620"/>
      <c r="AK595" s="620"/>
      <c r="AL595" s="620"/>
      <c r="AM595" s="620"/>
      <c r="AN595" s="620"/>
      <c r="AO595" s="620"/>
      <c r="AP595" s="620"/>
      <c r="AQ595" s="620"/>
      <c r="AR595" s="620"/>
      <c r="AS595" s="620"/>
      <c r="AT595" s="620"/>
      <c r="AU595" s="620"/>
      <c r="AV595" s="620"/>
      <c r="AW595" s="620"/>
      <c r="AX595" s="620"/>
      <c r="AY595" s="620"/>
      <c r="AZ595" s="620"/>
      <c r="BA595" s="620"/>
    </row>
    <row r="596" spans="1:53" ht="15.75" customHeight="1" x14ac:dyDescent="0.25">
      <c r="A596" s="620"/>
      <c r="B596" s="625"/>
      <c r="C596" s="620"/>
      <c r="D596" s="620"/>
      <c r="E596" s="620"/>
      <c r="F596" s="620"/>
      <c r="G596" s="620"/>
      <c r="H596" s="620"/>
      <c r="I596" s="620"/>
      <c r="J596" s="620"/>
      <c r="K596" s="620"/>
      <c r="L596" s="620"/>
      <c r="M596" s="620"/>
      <c r="N596" s="620"/>
      <c r="O596" s="620"/>
      <c r="P596" s="620"/>
      <c r="Q596" s="622"/>
      <c r="R596" s="622"/>
      <c r="S596" s="622"/>
      <c r="T596" s="622"/>
      <c r="U596" s="622"/>
      <c r="V596" s="622"/>
      <c r="W596" s="622"/>
      <c r="X596" s="622"/>
      <c r="Y596" s="622"/>
      <c r="Z596" s="620"/>
      <c r="AA596" s="620"/>
      <c r="AB596" s="620"/>
      <c r="AC596" s="622"/>
      <c r="AD596" s="620"/>
      <c r="AE596" s="620"/>
      <c r="AF596" s="620"/>
      <c r="AG596" s="620"/>
      <c r="AH596" s="620"/>
      <c r="AI596" s="620"/>
      <c r="AJ596" s="620"/>
      <c r="AK596" s="620"/>
      <c r="AL596" s="620"/>
      <c r="AM596" s="620"/>
      <c r="AN596" s="620"/>
      <c r="AO596" s="620"/>
      <c r="AP596" s="620"/>
      <c r="AQ596" s="620"/>
      <c r="AR596" s="620"/>
      <c r="AS596" s="620"/>
      <c r="AT596" s="620"/>
      <c r="AU596" s="620"/>
      <c r="AV596" s="620"/>
      <c r="AW596" s="620"/>
      <c r="AX596" s="620"/>
      <c r="AY596" s="620"/>
      <c r="AZ596" s="620"/>
      <c r="BA596" s="620"/>
    </row>
    <row r="597" spans="1:53" ht="15.75" customHeight="1" x14ac:dyDescent="0.25">
      <c r="A597" s="620"/>
      <c r="B597" s="625"/>
      <c r="C597" s="620"/>
      <c r="D597" s="620"/>
      <c r="E597" s="620"/>
      <c r="F597" s="620"/>
      <c r="G597" s="620"/>
      <c r="H597" s="620"/>
      <c r="I597" s="620"/>
      <c r="J597" s="620"/>
      <c r="K597" s="620"/>
      <c r="L597" s="620"/>
      <c r="M597" s="620"/>
      <c r="N597" s="620"/>
      <c r="O597" s="620"/>
      <c r="P597" s="620"/>
      <c r="Q597" s="622"/>
      <c r="R597" s="622"/>
      <c r="S597" s="622"/>
      <c r="T597" s="622"/>
      <c r="U597" s="622"/>
      <c r="V597" s="622"/>
      <c r="W597" s="622"/>
      <c r="X597" s="622"/>
      <c r="Y597" s="622"/>
      <c r="Z597" s="620"/>
      <c r="AA597" s="620"/>
      <c r="AB597" s="620"/>
      <c r="AC597" s="622"/>
      <c r="AD597" s="620"/>
      <c r="AE597" s="620"/>
      <c r="AF597" s="620"/>
      <c r="AG597" s="620"/>
      <c r="AH597" s="620"/>
      <c r="AI597" s="620"/>
      <c r="AJ597" s="620"/>
      <c r="AK597" s="620"/>
      <c r="AL597" s="620"/>
      <c r="AM597" s="620"/>
      <c r="AN597" s="620"/>
      <c r="AO597" s="620"/>
      <c r="AP597" s="620"/>
      <c r="AQ597" s="620"/>
      <c r="AR597" s="620"/>
      <c r="AS597" s="620"/>
      <c r="AT597" s="620"/>
      <c r="AU597" s="620"/>
      <c r="AV597" s="620"/>
      <c r="AW597" s="620"/>
      <c r="AX597" s="620"/>
      <c r="AY597" s="620"/>
      <c r="AZ597" s="620"/>
      <c r="BA597" s="620"/>
    </row>
    <row r="598" spans="1:53" ht="15.75" customHeight="1" x14ac:dyDescent="0.25">
      <c r="A598" s="620"/>
      <c r="B598" s="625"/>
      <c r="C598" s="620"/>
      <c r="D598" s="620"/>
      <c r="E598" s="620"/>
      <c r="F598" s="620"/>
      <c r="G598" s="620"/>
      <c r="H598" s="620"/>
      <c r="I598" s="620"/>
      <c r="J598" s="620"/>
      <c r="K598" s="620"/>
      <c r="L598" s="620"/>
      <c r="M598" s="620"/>
      <c r="N598" s="620"/>
      <c r="O598" s="620"/>
      <c r="P598" s="620"/>
      <c r="Q598" s="622"/>
      <c r="R598" s="622"/>
      <c r="S598" s="622"/>
      <c r="T598" s="622"/>
      <c r="U598" s="622"/>
      <c r="V598" s="622"/>
      <c r="W598" s="622"/>
      <c r="X598" s="622"/>
      <c r="Y598" s="622"/>
      <c r="Z598" s="620"/>
      <c r="AA598" s="620"/>
      <c r="AB598" s="620"/>
      <c r="AC598" s="622"/>
      <c r="AD598" s="620"/>
      <c r="AE598" s="620"/>
      <c r="AF598" s="620"/>
      <c r="AG598" s="620"/>
      <c r="AH598" s="620"/>
      <c r="AI598" s="620"/>
      <c r="AJ598" s="620"/>
      <c r="AK598" s="620"/>
      <c r="AL598" s="620"/>
      <c r="AM598" s="620"/>
      <c r="AN598" s="620"/>
      <c r="AO598" s="620"/>
      <c r="AP598" s="620"/>
      <c r="AQ598" s="620"/>
      <c r="AR598" s="620"/>
      <c r="AS598" s="620"/>
      <c r="AT598" s="620"/>
      <c r="AU598" s="620"/>
      <c r="AV598" s="620"/>
      <c r="AW598" s="620"/>
      <c r="AX598" s="620"/>
      <c r="AY598" s="620"/>
      <c r="AZ598" s="620"/>
      <c r="BA598" s="620"/>
    </row>
    <row r="599" spans="1:53" ht="15.75" customHeight="1" x14ac:dyDescent="0.25">
      <c r="A599" s="620"/>
      <c r="B599" s="625"/>
      <c r="C599" s="620"/>
      <c r="D599" s="620"/>
      <c r="E599" s="620"/>
      <c r="F599" s="620"/>
      <c r="G599" s="620"/>
      <c r="H599" s="620"/>
      <c r="I599" s="620"/>
      <c r="J599" s="620"/>
      <c r="K599" s="620"/>
      <c r="L599" s="620"/>
      <c r="M599" s="620"/>
      <c r="N599" s="620"/>
      <c r="O599" s="620"/>
      <c r="P599" s="620"/>
      <c r="Q599" s="622"/>
      <c r="R599" s="622"/>
      <c r="S599" s="622"/>
      <c r="T599" s="622"/>
      <c r="U599" s="622"/>
      <c r="V599" s="622"/>
      <c r="W599" s="622"/>
      <c r="X599" s="622"/>
      <c r="Y599" s="622"/>
      <c r="Z599" s="620"/>
      <c r="AA599" s="620"/>
      <c r="AB599" s="620"/>
      <c r="AC599" s="622"/>
      <c r="AD599" s="620"/>
      <c r="AE599" s="620"/>
      <c r="AF599" s="620"/>
      <c r="AG599" s="620"/>
      <c r="AH599" s="620"/>
      <c r="AI599" s="620"/>
      <c r="AJ599" s="620"/>
      <c r="AK599" s="620"/>
      <c r="AL599" s="620"/>
      <c r="AM599" s="620"/>
      <c r="AN599" s="620"/>
      <c r="AO599" s="620"/>
      <c r="AP599" s="620"/>
      <c r="AQ599" s="620"/>
      <c r="AR599" s="620"/>
      <c r="AS599" s="620"/>
      <c r="AT599" s="620"/>
      <c r="AU599" s="620"/>
      <c r="AV599" s="620"/>
      <c r="AW599" s="620"/>
      <c r="AX599" s="620"/>
      <c r="AY599" s="620"/>
      <c r="AZ599" s="620"/>
      <c r="BA599" s="620"/>
    </row>
    <row r="600" spans="1:53" ht="15.75" customHeight="1" x14ac:dyDescent="0.25">
      <c r="A600" s="620"/>
      <c r="B600" s="625"/>
      <c r="C600" s="620"/>
      <c r="D600" s="620"/>
      <c r="E600" s="620"/>
      <c r="F600" s="620"/>
      <c r="G600" s="620"/>
      <c r="H600" s="620"/>
      <c r="I600" s="620"/>
      <c r="J600" s="620"/>
      <c r="K600" s="620"/>
      <c r="L600" s="620"/>
      <c r="M600" s="620"/>
      <c r="N600" s="620"/>
      <c r="O600" s="620"/>
      <c r="P600" s="620"/>
      <c r="Q600" s="622"/>
      <c r="R600" s="622"/>
      <c r="S600" s="622"/>
      <c r="T600" s="622"/>
      <c r="U600" s="622"/>
      <c r="V600" s="622"/>
      <c r="W600" s="622"/>
      <c r="X600" s="622"/>
      <c r="Y600" s="622"/>
      <c r="Z600" s="620"/>
      <c r="AA600" s="620"/>
      <c r="AB600" s="620"/>
      <c r="AC600" s="622"/>
      <c r="AD600" s="620"/>
      <c r="AE600" s="620"/>
      <c r="AF600" s="620"/>
      <c r="AG600" s="620"/>
      <c r="AH600" s="620"/>
      <c r="AI600" s="620"/>
      <c r="AJ600" s="620"/>
      <c r="AK600" s="620"/>
      <c r="AL600" s="620"/>
      <c r="AM600" s="620"/>
      <c r="AN600" s="620"/>
      <c r="AO600" s="620"/>
      <c r="AP600" s="620"/>
      <c r="AQ600" s="620"/>
      <c r="AR600" s="620"/>
      <c r="AS600" s="620"/>
      <c r="AT600" s="620"/>
      <c r="AU600" s="620"/>
      <c r="AV600" s="620"/>
      <c r="AW600" s="620"/>
      <c r="AX600" s="620"/>
      <c r="AY600" s="620"/>
      <c r="AZ600" s="620"/>
      <c r="BA600" s="620"/>
    </row>
    <row r="601" spans="1:53" ht="15.75" customHeight="1" x14ac:dyDescent="0.25">
      <c r="A601" s="620"/>
      <c r="B601" s="625"/>
      <c r="C601" s="620"/>
      <c r="D601" s="620"/>
      <c r="E601" s="620"/>
      <c r="F601" s="620"/>
      <c r="G601" s="620"/>
      <c r="H601" s="620"/>
      <c r="I601" s="620"/>
      <c r="J601" s="620"/>
      <c r="K601" s="620"/>
      <c r="L601" s="620"/>
      <c r="M601" s="620"/>
      <c r="N601" s="620"/>
      <c r="O601" s="620"/>
      <c r="P601" s="620"/>
      <c r="Q601" s="622"/>
      <c r="R601" s="622"/>
      <c r="S601" s="622"/>
      <c r="T601" s="622"/>
      <c r="U601" s="622"/>
      <c r="V601" s="622"/>
      <c r="W601" s="622"/>
      <c r="X601" s="622"/>
      <c r="Y601" s="622"/>
      <c r="Z601" s="620"/>
      <c r="AA601" s="620"/>
      <c r="AB601" s="620"/>
      <c r="AC601" s="622"/>
      <c r="AD601" s="620"/>
      <c r="AE601" s="620"/>
      <c r="AF601" s="620"/>
      <c r="AG601" s="620"/>
      <c r="AH601" s="620"/>
      <c r="AI601" s="620"/>
      <c r="AJ601" s="620"/>
      <c r="AK601" s="620"/>
      <c r="AL601" s="620"/>
      <c r="AM601" s="620"/>
      <c r="AN601" s="620"/>
      <c r="AO601" s="620"/>
      <c r="AP601" s="620"/>
      <c r="AQ601" s="620"/>
      <c r="AR601" s="620"/>
      <c r="AS601" s="620"/>
      <c r="AT601" s="620"/>
      <c r="AU601" s="620"/>
      <c r="AV601" s="620"/>
      <c r="AW601" s="620"/>
      <c r="AX601" s="620"/>
      <c r="AY601" s="620"/>
      <c r="AZ601" s="620"/>
      <c r="BA601" s="620"/>
    </row>
    <row r="602" spans="1:53" ht="15.75" customHeight="1" x14ac:dyDescent="0.25">
      <c r="A602" s="620"/>
      <c r="B602" s="625"/>
      <c r="C602" s="620"/>
      <c r="D602" s="620"/>
      <c r="E602" s="620"/>
      <c r="F602" s="620"/>
      <c r="G602" s="620"/>
      <c r="H602" s="620"/>
      <c r="I602" s="620"/>
      <c r="J602" s="620"/>
      <c r="K602" s="620"/>
      <c r="L602" s="620"/>
      <c r="M602" s="620"/>
      <c r="N602" s="620"/>
      <c r="O602" s="620"/>
      <c r="P602" s="620"/>
      <c r="Q602" s="622"/>
      <c r="R602" s="622"/>
      <c r="S602" s="622"/>
      <c r="T602" s="622"/>
      <c r="U602" s="622"/>
      <c r="V602" s="622"/>
      <c r="W602" s="622"/>
      <c r="X602" s="622"/>
      <c r="Y602" s="622"/>
      <c r="Z602" s="620"/>
      <c r="AA602" s="620"/>
      <c r="AB602" s="620"/>
      <c r="AC602" s="622"/>
      <c r="AD602" s="620"/>
      <c r="AE602" s="620"/>
      <c r="AF602" s="620"/>
      <c r="AG602" s="620"/>
      <c r="AH602" s="620"/>
      <c r="AI602" s="620"/>
      <c r="AJ602" s="620"/>
      <c r="AK602" s="620"/>
      <c r="AL602" s="620"/>
      <c r="AM602" s="620"/>
      <c r="AN602" s="620"/>
      <c r="AO602" s="620"/>
      <c r="AP602" s="620"/>
      <c r="AQ602" s="620"/>
      <c r="AR602" s="620"/>
      <c r="AS602" s="620"/>
      <c r="AT602" s="620"/>
      <c r="AU602" s="620"/>
      <c r="AV602" s="620"/>
      <c r="AW602" s="620"/>
      <c r="AX602" s="620"/>
      <c r="AY602" s="620"/>
      <c r="AZ602" s="620"/>
      <c r="BA602" s="620"/>
    </row>
    <row r="603" spans="1:53" ht="15.75" customHeight="1" x14ac:dyDescent="0.25">
      <c r="A603" s="620"/>
      <c r="B603" s="625"/>
      <c r="C603" s="620"/>
      <c r="D603" s="620"/>
      <c r="E603" s="620"/>
      <c r="F603" s="620"/>
      <c r="G603" s="620"/>
      <c r="H603" s="620"/>
      <c r="I603" s="620"/>
      <c r="J603" s="620"/>
      <c r="K603" s="620"/>
      <c r="L603" s="620"/>
      <c r="M603" s="620"/>
      <c r="N603" s="620"/>
      <c r="O603" s="620"/>
      <c r="P603" s="620"/>
      <c r="Q603" s="622"/>
      <c r="R603" s="622"/>
      <c r="S603" s="622"/>
      <c r="T603" s="622"/>
      <c r="U603" s="622"/>
      <c r="V603" s="622"/>
      <c r="W603" s="622"/>
      <c r="X603" s="622"/>
      <c r="Y603" s="622"/>
      <c r="Z603" s="620"/>
      <c r="AA603" s="620"/>
      <c r="AB603" s="620"/>
      <c r="AC603" s="622"/>
      <c r="AD603" s="620"/>
      <c r="AE603" s="620"/>
      <c r="AF603" s="620"/>
      <c r="AG603" s="620"/>
      <c r="AH603" s="620"/>
      <c r="AI603" s="620"/>
      <c r="AJ603" s="620"/>
      <c r="AK603" s="620"/>
      <c r="AL603" s="620"/>
      <c r="AM603" s="620"/>
      <c r="AN603" s="620"/>
      <c r="AO603" s="620"/>
      <c r="AP603" s="620"/>
      <c r="AQ603" s="620"/>
      <c r="AR603" s="620"/>
      <c r="AS603" s="620"/>
      <c r="AT603" s="620"/>
      <c r="AU603" s="620"/>
      <c r="AV603" s="620"/>
      <c r="AW603" s="620"/>
      <c r="AX603" s="620"/>
      <c r="AY603" s="620"/>
      <c r="AZ603" s="620"/>
      <c r="BA603" s="620"/>
    </row>
    <row r="604" spans="1:53" ht="15.75" customHeight="1" x14ac:dyDescent="0.25">
      <c r="A604" s="620"/>
      <c r="B604" s="625"/>
      <c r="C604" s="620"/>
      <c r="D604" s="620"/>
      <c r="E604" s="620"/>
      <c r="F604" s="620"/>
      <c r="G604" s="620"/>
      <c r="H604" s="620"/>
      <c r="I604" s="620"/>
      <c r="J604" s="620"/>
      <c r="K604" s="620"/>
      <c r="L604" s="620"/>
      <c r="M604" s="620"/>
      <c r="N604" s="620"/>
      <c r="O604" s="620"/>
      <c r="P604" s="620"/>
      <c r="Q604" s="622"/>
      <c r="R604" s="622"/>
      <c r="S604" s="622"/>
      <c r="T604" s="622"/>
      <c r="U604" s="622"/>
      <c r="V604" s="622"/>
      <c r="W604" s="622"/>
      <c r="X604" s="622"/>
      <c r="Y604" s="622"/>
      <c r="Z604" s="620"/>
      <c r="AA604" s="620"/>
      <c r="AB604" s="620"/>
      <c r="AC604" s="622"/>
      <c r="AD604" s="620"/>
      <c r="AE604" s="620"/>
      <c r="AF604" s="620"/>
      <c r="AG604" s="620"/>
      <c r="AH604" s="620"/>
      <c r="AI604" s="620"/>
      <c r="AJ604" s="620"/>
      <c r="AK604" s="620"/>
      <c r="AL604" s="620"/>
      <c r="AM604" s="620"/>
      <c r="AN604" s="620"/>
      <c r="AO604" s="620"/>
      <c r="AP604" s="620"/>
      <c r="AQ604" s="620"/>
      <c r="AR604" s="620"/>
      <c r="AS604" s="620"/>
      <c r="AT604" s="620"/>
      <c r="AU604" s="620"/>
      <c r="AV604" s="620"/>
      <c r="AW604" s="620"/>
      <c r="AX604" s="620"/>
      <c r="AY604" s="620"/>
      <c r="AZ604" s="620"/>
      <c r="BA604" s="620"/>
    </row>
    <row r="605" spans="1:53" ht="15.75" customHeight="1" x14ac:dyDescent="0.25">
      <c r="A605" s="620"/>
      <c r="B605" s="625"/>
      <c r="C605" s="620"/>
      <c r="D605" s="620"/>
      <c r="E605" s="620"/>
      <c r="F605" s="620"/>
      <c r="G605" s="620"/>
      <c r="H605" s="620"/>
      <c r="I605" s="620"/>
      <c r="J605" s="620"/>
      <c r="K605" s="620"/>
      <c r="L605" s="620"/>
      <c r="M605" s="620"/>
      <c r="N605" s="620"/>
      <c r="O605" s="620"/>
      <c r="P605" s="620"/>
      <c r="Q605" s="622"/>
      <c r="R605" s="622"/>
      <c r="S605" s="622"/>
      <c r="T605" s="622"/>
      <c r="U605" s="622"/>
      <c r="V605" s="622"/>
      <c r="W605" s="622"/>
      <c r="X605" s="622"/>
      <c r="Y605" s="622"/>
      <c r="Z605" s="620"/>
      <c r="AA605" s="620"/>
      <c r="AB605" s="620"/>
      <c r="AC605" s="622"/>
      <c r="AD605" s="620"/>
      <c r="AE605" s="620"/>
      <c r="AF605" s="620"/>
      <c r="AG605" s="620"/>
      <c r="AH605" s="620"/>
      <c r="AI605" s="620"/>
      <c r="AJ605" s="620"/>
      <c r="AK605" s="620"/>
      <c r="AL605" s="620"/>
      <c r="AM605" s="620"/>
      <c r="AN605" s="620"/>
      <c r="AO605" s="620"/>
      <c r="AP605" s="620"/>
      <c r="AQ605" s="620"/>
      <c r="AR605" s="620"/>
      <c r="AS605" s="620"/>
      <c r="AT605" s="620"/>
      <c r="AU605" s="620"/>
      <c r="AV605" s="620"/>
      <c r="AW605" s="620"/>
      <c r="AX605" s="620"/>
      <c r="AY605" s="620"/>
      <c r="AZ605" s="620"/>
      <c r="BA605" s="620"/>
    </row>
    <row r="606" spans="1:53" ht="15.75" customHeight="1" x14ac:dyDescent="0.25">
      <c r="A606" s="620"/>
      <c r="B606" s="625"/>
      <c r="C606" s="620"/>
      <c r="D606" s="620"/>
      <c r="E606" s="620"/>
      <c r="F606" s="620"/>
      <c r="G606" s="620"/>
      <c r="H606" s="620"/>
      <c r="I606" s="620"/>
      <c r="J606" s="620"/>
      <c r="K606" s="620"/>
      <c r="L606" s="620"/>
      <c r="M606" s="620"/>
      <c r="N606" s="620"/>
      <c r="O606" s="620"/>
      <c r="P606" s="620"/>
      <c r="Q606" s="622"/>
      <c r="R606" s="622"/>
      <c r="S606" s="622"/>
      <c r="T606" s="622"/>
      <c r="U606" s="622"/>
      <c r="V606" s="622"/>
      <c r="W606" s="622"/>
      <c r="X606" s="622"/>
      <c r="Y606" s="622"/>
      <c r="Z606" s="620"/>
      <c r="AA606" s="620"/>
      <c r="AB606" s="620"/>
      <c r="AC606" s="622"/>
      <c r="AD606" s="620"/>
      <c r="AE606" s="620"/>
      <c r="AF606" s="620"/>
      <c r="AG606" s="620"/>
      <c r="AH606" s="620"/>
      <c r="AI606" s="620"/>
      <c r="AJ606" s="620"/>
      <c r="AK606" s="620"/>
      <c r="AL606" s="620"/>
      <c r="AM606" s="620"/>
      <c r="AN606" s="620"/>
      <c r="AO606" s="620"/>
      <c r="AP606" s="620"/>
      <c r="AQ606" s="620"/>
      <c r="AR606" s="620"/>
      <c r="AS606" s="620"/>
      <c r="AT606" s="620"/>
      <c r="AU606" s="620"/>
      <c r="AV606" s="620"/>
      <c r="AW606" s="620"/>
      <c r="AX606" s="620"/>
      <c r="AY606" s="620"/>
      <c r="AZ606" s="620"/>
      <c r="BA606" s="620"/>
    </row>
    <row r="607" spans="1:53" ht="15.75" customHeight="1" x14ac:dyDescent="0.25">
      <c r="A607" s="620"/>
      <c r="B607" s="625"/>
      <c r="C607" s="620"/>
      <c r="D607" s="620"/>
      <c r="E607" s="620"/>
      <c r="F607" s="620"/>
      <c r="G607" s="620"/>
      <c r="H607" s="620"/>
      <c r="I607" s="620"/>
      <c r="J607" s="620"/>
      <c r="K607" s="620"/>
      <c r="L607" s="620"/>
      <c r="M607" s="620"/>
      <c r="N607" s="620"/>
      <c r="O607" s="620"/>
      <c r="P607" s="620"/>
      <c r="Q607" s="622"/>
      <c r="R607" s="622"/>
      <c r="S607" s="622"/>
      <c r="T607" s="622"/>
      <c r="U607" s="622"/>
      <c r="V607" s="622"/>
      <c r="W607" s="622"/>
      <c r="X607" s="622"/>
      <c r="Y607" s="622"/>
      <c r="Z607" s="620"/>
      <c r="AA607" s="620"/>
      <c r="AB607" s="620"/>
      <c r="AC607" s="622"/>
      <c r="AD607" s="620"/>
      <c r="AE607" s="620"/>
      <c r="AF607" s="620"/>
      <c r="AG607" s="620"/>
      <c r="AH607" s="620"/>
      <c r="AI607" s="620"/>
      <c r="AJ607" s="620"/>
      <c r="AK607" s="620"/>
      <c r="AL607" s="620"/>
      <c r="AM607" s="620"/>
      <c r="AN607" s="620"/>
      <c r="AO607" s="620"/>
      <c r="AP607" s="620"/>
      <c r="AQ607" s="620"/>
      <c r="AR607" s="620"/>
      <c r="AS607" s="620"/>
      <c r="AT607" s="620"/>
      <c r="AU607" s="620"/>
      <c r="AV607" s="620"/>
      <c r="AW607" s="620"/>
      <c r="AX607" s="620"/>
      <c r="AY607" s="620"/>
      <c r="AZ607" s="620"/>
      <c r="BA607" s="620"/>
    </row>
    <row r="608" spans="1:53" ht="15.75" customHeight="1" x14ac:dyDescent="0.25">
      <c r="A608" s="620"/>
      <c r="B608" s="625"/>
      <c r="C608" s="620"/>
      <c r="D608" s="620"/>
      <c r="E608" s="620"/>
      <c r="F608" s="620"/>
      <c r="G608" s="620"/>
      <c r="H608" s="620"/>
      <c r="I608" s="620"/>
      <c r="J608" s="620"/>
      <c r="K608" s="620"/>
      <c r="L608" s="620"/>
      <c r="M608" s="620"/>
      <c r="N608" s="620"/>
      <c r="O608" s="620"/>
      <c r="P608" s="620"/>
      <c r="Q608" s="622"/>
      <c r="R608" s="622"/>
      <c r="S608" s="622"/>
      <c r="T608" s="622"/>
      <c r="U608" s="622"/>
      <c r="V608" s="622"/>
      <c r="W608" s="622"/>
      <c r="X608" s="622"/>
      <c r="Y608" s="622"/>
      <c r="Z608" s="620"/>
      <c r="AA608" s="620"/>
      <c r="AB608" s="620"/>
      <c r="AC608" s="622"/>
      <c r="AD608" s="620"/>
      <c r="AE608" s="620"/>
      <c r="AF608" s="620"/>
      <c r="AG608" s="620"/>
      <c r="AH608" s="620"/>
      <c r="AI608" s="620"/>
      <c r="AJ608" s="620"/>
      <c r="AK608" s="620"/>
      <c r="AL608" s="620"/>
      <c r="AM608" s="620"/>
      <c r="AN608" s="620"/>
      <c r="AO608" s="620"/>
      <c r="AP608" s="620"/>
      <c r="AQ608" s="620"/>
      <c r="AR608" s="620"/>
      <c r="AS608" s="620"/>
      <c r="AT608" s="620"/>
      <c r="AU608" s="620"/>
      <c r="AV608" s="620"/>
      <c r="AW608" s="620"/>
      <c r="AX608" s="620"/>
      <c r="AY608" s="620"/>
      <c r="AZ608" s="620"/>
      <c r="BA608" s="620"/>
    </row>
    <row r="609" spans="1:53" ht="15.75" customHeight="1" x14ac:dyDescent="0.25">
      <c r="A609" s="620"/>
      <c r="B609" s="625"/>
      <c r="C609" s="620"/>
      <c r="D609" s="620"/>
      <c r="E609" s="620"/>
      <c r="F609" s="620"/>
      <c r="G609" s="620"/>
      <c r="H609" s="620"/>
      <c r="I609" s="620"/>
      <c r="J609" s="620"/>
      <c r="K609" s="620"/>
      <c r="L609" s="620"/>
      <c r="M609" s="620"/>
      <c r="N609" s="620"/>
      <c r="O609" s="620"/>
      <c r="P609" s="620"/>
      <c r="Q609" s="622"/>
      <c r="R609" s="622"/>
      <c r="S609" s="622"/>
      <c r="T609" s="622"/>
      <c r="U609" s="622"/>
      <c r="V609" s="622"/>
      <c r="W609" s="622"/>
      <c r="X609" s="622"/>
      <c r="Y609" s="622"/>
      <c r="Z609" s="620"/>
      <c r="AA609" s="620"/>
      <c r="AB609" s="620"/>
      <c r="AC609" s="622"/>
      <c r="AD609" s="620"/>
      <c r="AE609" s="620"/>
      <c r="AF609" s="620"/>
      <c r="AG609" s="620"/>
      <c r="AH609" s="620"/>
      <c r="AI609" s="620"/>
      <c r="AJ609" s="620"/>
      <c r="AK609" s="620"/>
      <c r="AL609" s="620"/>
      <c r="AM609" s="620"/>
      <c r="AN609" s="620"/>
      <c r="AO609" s="620"/>
      <c r="AP609" s="620"/>
      <c r="AQ609" s="620"/>
      <c r="AR609" s="620"/>
      <c r="AS609" s="620"/>
      <c r="AT609" s="620"/>
      <c r="AU609" s="620"/>
      <c r="AV609" s="620"/>
      <c r="AW609" s="620"/>
      <c r="AX609" s="620"/>
      <c r="AY609" s="620"/>
      <c r="AZ609" s="620"/>
      <c r="BA609" s="620"/>
    </row>
    <row r="610" spans="1:53" ht="15.75" customHeight="1" x14ac:dyDescent="0.25">
      <c r="A610" s="620"/>
      <c r="B610" s="625"/>
      <c r="C610" s="620"/>
      <c r="D610" s="620"/>
      <c r="E610" s="620"/>
      <c r="F610" s="620"/>
      <c r="G610" s="620"/>
      <c r="H610" s="620"/>
      <c r="I610" s="620"/>
      <c r="J610" s="620"/>
      <c r="K610" s="620"/>
      <c r="L610" s="620"/>
      <c r="M610" s="620"/>
      <c r="N610" s="620"/>
      <c r="O610" s="620"/>
      <c r="P610" s="620"/>
      <c r="Q610" s="622"/>
      <c r="R610" s="622"/>
      <c r="S610" s="622"/>
      <c r="T610" s="622"/>
      <c r="U610" s="622"/>
      <c r="V610" s="622"/>
      <c r="W610" s="622"/>
      <c r="X610" s="622"/>
      <c r="Y610" s="622"/>
      <c r="Z610" s="620"/>
      <c r="AA610" s="620"/>
      <c r="AB610" s="620"/>
      <c r="AC610" s="622"/>
      <c r="AD610" s="620"/>
      <c r="AE610" s="620"/>
      <c r="AF610" s="620"/>
      <c r="AG610" s="620"/>
      <c r="AH610" s="620"/>
      <c r="AI610" s="620"/>
      <c r="AJ610" s="620"/>
      <c r="AK610" s="620"/>
      <c r="AL610" s="620"/>
      <c r="AM610" s="620"/>
      <c r="AN610" s="620"/>
      <c r="AO610" s="620"/>
      <c r="AP610" s="620"/>
      <c r="AQ610" s="620"/>
      <c r="AR610" s="620"/>
      <c r="AS610" s="620"/>
      <c r="AT610" s="620"/>
      <c r="AU610" s="620"/>
      <c r="AV610" s="620"/>
      <c r="AW610" s="620"/>
      <c r="AX610" s="620"/>
      <c r="AY610" s="620"/>
      <c r="AZ610" s="620"/>
      <c r="BA610" s="620"/>
    </row>
    <row r="611" spans="1:53" ht="15.75" customHeight="1" x14ac:dyDescent="0.25">
      <c r="A611" s="620"/>
      <c r="B611" s="625"/>
      <c r="C611" s="620"/>
      <c r="D611" s="620"/>
      <c r="E611" s="620"/>
      <c r="F611" s="620"/>
      <c r="G611" s="620"/>
      <c r="H611" s="620"/>
      <c r="I611" s="620"/>
      <c r="J611" s="620"/>
      <c r="K611" s="620"/>
      <c r="L611" s="620"/>
      <c r="M611" s="620"/>
      <c r="N611" s="620"/>
      <c r="O611" s="620"/>
      <c r="P611" s="620"/>
      <c r="Q611" s="622"/>
      <c r="R611" s="622"/>
      <c r="S611" s="622"/>
      <c r="T611" s="622"/>
      <c r="U611" s="622"/>
      <c r="V611" s="622"/>
      <c r="W611" s="622"/>
      <c r="X611" s="622"/>
      <c r="Y611" s="622"/>
      <c r="Z611" s="620"/>
      <c r="AA611" s="620"/>
      <c r="AB611" s="620"/>
      <c r="AC611" s="622"/>
      <c r="AD611" s="620"/>
      <c r="AE611" s="620"/>
      <c r="AF611" s="620"/>
      <c r="AG611" s="620"/>
      <c r="AH611" s="620"/>
      <c r="AI611" s="620"/>
      <c r="AJ611" s="620"/>
      <c r="AK611" s="620"/>
      <c r="AL611" s="620"/>
      <c r="AM611" s="620"/>
      <c r="AN611" s="620"/>
      <c r="AO611" s="620"/>
      <c r="AP611" s="620"/>
      <c r="AQ611" s="620"/>
      <c r="AR611" s="620"/>
      <c r="AS611" s="620"/>
      <c r="AT611" s="620"/>
      <c r="AU611" s="620"/>
      <c r="AV611" s="620"/>
      <c r="AW611" s="620"/>
      <c r="AX611" s="620"/>
      <c r="AY611" s="620"/>
      <c r="AZ611" s="620"/>
      <c r="BA611" s="620"/>
    </row>
    <row r="612" spans="1:53" ht="15.75" customHeight="1" x14ac:dyDescent="0.25">
      <c r="A612" s="620"/>
      <c r="B612" s="625"/>
      <c r="C612" s="620"/>
      <c r="D612" s="620"/>
      <c r="E612" s="620"/>
      <c r="F612" s="620"/>
      <c r="G612" s="620"/>
      <c r="H612" s="620"/>
      <c r="I612" s="620"/>
      <c r="J612" s="620"/>
      <c r="K612" s="620"/>
      <c r="L612" s="620"/>
      <c r="M612" s="620"/>
      <c r="N612" s="620"/>
      <c r="O612" s="620"/>
      <c r="P612" s="620"/>
      <c r="Q612" s="622"/>
      <c r="R612" s="622"/>
      <c r="S612" s="622"/>
      <c r="T612" s="622"/>
      <c r="U612" s="622"/>
      <c r="V612" s="622"/>
      <c r="W612" s="622"/>
      <c r="X612" s="622"/>
      <c r="Y612" s="622"/>
      <c r="Z612" s="620"/>
      <c r="AA612" s="620"/>
      <c r="AB612" s="620"/>
      <c r="AC612" s="622"/>
      <c r="AD612" s="620"/>
      <c r="AE612" s="620"/>
      <c r="AF612" s="620"/>
      <c r="AG612" s="620"/>
      <c r="AH612" s="620"/>
      <c r="AI612" s="620"/>
      <c r="AJ612" s="620"/>
      <c r="AK612" s="620"/>
      <c r="AL612" s="620"/>
      <c r="AM612" s="620"/>
      <c r="AN612" s="620"/>
      <c r="AO612" s="620"/>
      <c r="AP612" s="620"/>
      <c r="AQ612" s="620"/>
      <c r="AR612" s="620"/>
      <c r="AS612" s="620"/>
      <c r="AT612" s="620"/>
      <c r="AU612" s="620"/>
      <c r="AV612" s="620"/>
      <c r="AW612" s="620"/>
      <c r="AX612" s="620"/>
      <c r="AY612" s="620"/>
      <c r="AZ612" s="620"/>
      <c r="BA612" s="620"/>
    </row>
    <row r="613" spans="1:53" ht="15.75" customHeight="1" x14ac:dyDescent="0.25">
      <c r="A613" s="620"/>
      <c r="B613" s="625"/>
      <c r="C613" s="620"/>
      <c r="D613" s="620"/>
      <c r="E613" s="620"/>
      <c r="F613" s="620"/>
      <c r="G613" s="620"/>
      <c r="H613" s="620"/>
      <c r="I613" s="620"/>
      <c r="J613" s="620"/>
      <c r="K613" s="620"/>
      <c r="L613" s="620"/>
      <c r="M613" s="620"/>
      <c r="N613" s="620"/>
      <c r="O613" s="620"/>
      <c r="P613" s="620"/>
      <c r="Q613" s="622"/>
      <c r="R613" s="622"/>
      <c r="S613" s="622"/>
      <c r="T613" s="622"/>
      <c r="U613" s="622"/>
      <c r="V613" s="622"/>
      <c r="W613" s="622"/>
      <c r="X613" s="622"/>
      <c r="Y613" s="622"/>
      <c r="Z613" s="620"/>
      <c r="AA613" s="620"/>
      <c r="AB613" s="620"/>
      <c r="AC613" s="622"/>
      <c r="AD613" s="620"/>
      <c r="AE613" s="620"/>
      <c r="AF613" s="620"/>
      <c r="AG613" s="620"/>
      <c r="AH613" s="620"/>
      <c r="AI613" s="620"/>
      <c r="AJ613" s="620"/>
      <c r="AK613" s="620"/>
      <c r="AL613" s="620"/>
      <c r="AM613" s="620"/>
      <c r="AN613" s="620"/>
      <c r="AO613" s="620"/>
      <c r="AP613" s="620"/>
      <c r="AQ613" s="620"/>
      <c r="AR613" s="620"/>
      <c r="AS613" s="620"/>
      <c r="AT613" s="620"/>
      <c r="AU613" s="620"/>
      <c r="AV613" s="620"/>
      <c r="AW613" s="620"/>
      <c r="AX613" s="620"/>
      <c r="AY613" s="620"/>
      <c r="AZ613" s="620"/>
      <c r="BA613" s="620"/>
    </row>
    <row r="614" spans="1:53" ht="15.75" customHeight="1" x14ac:dyDescent="0.25">
      <c r="A614" s="620"/>
      <c r="B614" s="625"/>
      <c r="C614" s="620"/>
      <c r="D614" s="620"/>
      <c r="E614" s="620"/>
      <c r="F614" s="620"/>
      <c r="G614" s="620"/>
      <c r="H614" s="620"/>
      <c r="I614" s="620"/>
      <c r="J614" s="620"/>
      <c r="K614" s="620"/>
      <c r="L614" s="620"/>
      <c r="M614" s="620"/>
      <c r="N614" s="620"/>
      <c r="O614" s="620"/>
      <c r="P614" s="620"/>
      <c r="Q614" s="622"/>
      <c r="R614" s="622"/>
      <c r="S614" s="622"/>
      <c r="T614" s="622"/>
      <c r="U614" s="622"/>
      <c r="V614" s="622"/>
      <c r="W614" s="622"/>
      <c r="X614" s="622"/>
      <c r="Y614" s="622"/>
      <c r="Z614" s="620"/>
      <c r="AA614" s="620"/>
      <c r="AB614" s="620"/>
      <c r="AC614" s="622"/>
      <c r="AD614" s="620"/>
      <c r="AE614" s="620"/>
      <c r="AF614" s="620"/>
      <c r="AG614" s="620"/>
      <c r="AH614" s="620"/>
      <c r="AI614" s="620"/>
      <c r="AJ614" s="620"/>
      <c r="AK614" s="620"/>
      <c r="AL614" s="620"/>
      <c r="AM614" s="620"/>
      <c r="AN614" s="620"/>
      <c r="AO614" s="620"/>
      <c r="AP614" s="620"/>
      <c r="AQ614" s="620"/>
      <c r="AR614" s="620"/>
      <c r="AS614" s="620"/>
      <c r="AT614" s="620"/>
      <c r="AU614" s="620"/>
      <c r="AV614" s="620"/>
      <c r="AW614" s="620"/>
      <c r="AX614" s="620"/>
      <c r="AY614" s="620"/>
      <c r="AZ614" s="620"/>
      <c r="BA614" s="620"/>
    </row>
    <row r="615" spans="1:53" ht="15.75" customHeight="1" x14ac:dyDescent="0.25">
      <c r="A615" s="620"/>
      <c r="B615" s="625"/>
      <c r="C615" s="620"/>
      <c r="D615" s="620"/>
      <c r="E615" s="620"/>
      <c r="F615" s="620"/>
      <c r="G615" s="620"/>
      <c r="H615" s="620"/>
      <c r="I615" s="620"/>
      <c r="J615" s="620"/>
      <c r="K615" s="620"/>
      <c r="L615" s="620"/>
      <c r="M615" s="620"/>
      <c r="N615" s="620"/>
      <c r="O615" s="620"/>
      <c r="P615" s="620"/>
      <c r="Q615" s="622"/>
      <c r="R615" s="622"/>
      <c r="S615" s="622"/>
      <c r="T615" s="622"/>
      <c r="U615" s="622"/>
      <c r="V615" s="622"/>
      <c r="W615" s="622"/>
      <c r="X615" s="622"/>
      <c r="Y615" s="622"/>
      <c r="Z615" s="620"/>
      <c r="AA615" s="620"/>
      <c r="AB615" s="620"/>
      <c r="AC615" s="622"/>
      <c r="AD615" s="620"/>
      <c r="AE615" s="620"/>
      <c r="AF615" s="620"/>
      <c r="AG615" s="620"/>
      <c r="AH615" s="620"/>
      <c r="AI615" s="620"/>
      <c r="AJ615" s="620"/>
      <c r="AK615" s="620"/>
      <c r="AL615" s="620"/>
      <c r="AM615" s="620"/>
      <c r="AN615" s="620"/>
      <c r="AO615" s="620"/>
      <c r="AP615" s="620"/>
      <c r="AQ615" s="620"/>
      <c r="AR615" s="620"/>
      <c r="AS615" s="620"/>
      <c r="AT615" s="620"/>
      <c r="AU615" s="620"/>
      <c r="AV615" s="620"/>
      <c r="AW615" s="620"/>
      <c r="AX615" s="620"/>
      <c r="AY615" s="620"/>
      <c r="AZ615" s="620"/>
      <c r="BA615" s="620"/>
    </row>
    <row r="616" spans="1:53" ht="15.75" customHeight="1" x14ac:dyDescent="0.25">
      <c r="A616" s="620"/>
      <c r="B616" s="625"/>
      <c r="C616" s="620"/>
      <c r="D616" s="620"/>
      <c r="E616" s="620"/>
      <c r="F616" s="620"/>
      <c r="G616" s="620"/>
      <c r="H616" s="620"/>
      <c r="I616" s="620"/>
      <c r="J616" s="620"/>
      <c r="K616" s="620"/>
      <c r="L616" s="620"/>
      <c r="M616" s="620"/>
      <c r="N616" s="620"/>
      <c r="O616" s="620"/>
      <c r="P616" s="620"/>
      <c r="Q616" s="622"/>
      <c r="R616" s="622"/>
      <c r="S616" s="622"/>
      <c r="T616" s="622"/>
      <c r="U616" s="622"/>
      <c r="V616" s="622"/>
      <c r="W616" s="622"/>
      <c r="X616" s="622"/>
      <c r="Y616" s="622"/>
      <c r="Z616" s="620"/>
      <c r="AA616" s="620"/>
      <c r="AB616" s="620"/>
      <c r="AC616" s="622"/>
      <c r="AD616" s="620"/>
      <c r="AE616" s="620"/>
      <c r="AF616" s="620"/>
      <c r="AG616" s="620"/>
      <c r="AH616" s="620"/>
      <c r="AI616" s="620"/>
      <c r="AJ616" s="620"/>
      <c r="AK616" s="620"/>
      <c r="AL616" s="620"/>
      <c r="AM616" s="620"/>
      <c r="AN616" s="620"/>
      <c r="AO616" s="620"/>
      <c r="AP616" s="620"/>
      <c r="AQ616" s="620"/>
      <c r="AR616" s="620"/>
      <c r="AS616" s="620"/>
      <c r="AT616" s="620"/>
      <c r="AU616" s="620"/>
      <c r="AV616" s="620"/>
      <c r="AW616" s="620"/>
      <c r="AX616" s="620"/>
      <c r="AY616" s="620"/>
      <c r="AZ616" s="620"/>
      <c r="BA616" s="620"/>
    </row>
    <row r="617" spans="1:53" ht="15.75" customHeight="1" x14ac:dyDescent="0.25">
      <c r="A617" s="620"/>
      <c r="B617" s="625"/>
      <c r="C617" s="620"/>
      <c r="D617" s="620"/>
      <c r="E617" s="620"/>
      <c r="F617" s="620"/>
      <c r="G617" s="620"/>
      <c r="H617" s="620"/>
      <c r="I617" s="620"/>
      <c r="J617" s="620"/>
      <c r="K617" s="620"/>
      <c r="L617" s="620"/>
      <c r="M617" s="620"/>
      <c r="N617" s="620"/>
      <c r="O617" s="620"/>
      <c r="P617" s="620"/>
      <c r="Q617" s="622"/>
      <c r="R617" s="622"/>
      <c r="S617" s="622"/>
      <c r="T617" s="622"/>
      <c r="U617" s="622"/>
      <c r="V617" s="622"/>
      <c r="W617" s="622"/>
      <c r="X617" s="622"/>
      <c r="Y617" s="622"/>
      <c r="Z617" s="620"/>
      <c r="AA617" s="620"/>
      <c r="AB617" s="620"/>
      <c r="AC617" s="622"/>
      <c r="AD617" s="620"/>
      <c r="AE617" s="620"/>
      <c r="AF617" s="620"/>
      <c r="AG617" s="620"/>
      <c r="AH617" s="620"/>
      <c r="AI617" s="620"/>
      <c r="AJ617" s="620"/>
      <c r="AK617" s="620"/>
      <c r="AL617" s="620"/>
      <c r="AM617" s="620"/>
      <c r="AN617" s="620"/>
      <c r="AO617" s="620"/>
      <c r="AP617" s="620"/>
      <c r="AQ617" s="620"/>
      <c r="AR617" s="620"/>
      <c r="AS617" s="620"/>
      <c r="AT617" s="620"/>
      <c r="AU617" s="620"/>
      <c r="AV617" s="620"/>
      <c r="AW617" s="620"/>
      <c r="AX617" s="620"/>
      <c r="AY617" s="620"/>
      <c r="AZ617" s="620"/>
      <c r="BA617" s="620"/>
    </row>
    <row r="618" spans="1:53" ht="15.75" customHeight="1" x14ac:dyDescent="0.25">
      <c r="A618" s="620"/>
      <c r="B618" s="625"/>
      <c r="C618" s="620"/>
      <c r="D618" s="620"/>
      <c r="E618" s="620"/>
      <c r="F618" s="620"/>
      <c r="G618" s="620"/>
      <c r="H618" s="620"/>
      <c r="I618" s="620"/>
      <c r="J618" s="620"/>
      <c r="K618" s="620"/>
      <c r="L618" s="620"/>
      <c r="M618" s="620"/>
      <c r="N618" s="620"/>
      <c r="O618" s="620"/>
      <c r="P618" s="620"/>
      <c r="Q618" s="622"/>
      <c r="R618" s="622"/>
      <c r="S618" s="622"/>
      <c r="T618" s="622"/>
      <c r="U618" s="622"/>
      <c r="V618" s="622"/>
      <c r="W618" s="622"/>
      <c r="X618" s="622"/>
      <c r="Y618" s="622"/>
      <c r="Z618" s="620"/>
      <c r="AA618" s="620"/>
      <c r="AB618" s="620"/>
      <c r="AC618" s="622"/>
      <c r="AD618" s="620"/>
      <c r="AE618" s="620"/>
      <c r="AF618" s="620"/>
      <c r="AG618" s="620"/>
      <c r="AH618" s="620"/>
      <c r="AI618" s="620"/>
      <c r="AJ618" s="620"/>
      <c r="AK618" s="620"/>
      <c r="AL618" s="620"/>
      <c r="AM618" s="620"/>
      <c r="AN618" s="620"/>
      <c r="AO618" s="620"/>
      <c r="AP618" s="620"/>
      <c r="AQ618" s="620"/>
      <c r="AR618" s="620"/>
      <c r="AS618" s="620"/>
      <c r="AT618" s="620"/>
      <c r="AU618" s="620"/>
      <c r="AV618" s="620"/>
      <c r="AW618" s="620"/>
      <c r="AX618" s="620"/>
      <c r="AY618" s="620"/>
      <c r="AZ618" s="620"/>
      <c r="BA618" s="620"/>
    </row>
    <row r="619" spans="1:53" ht="15.75" customHeight="1" x14ac:dyDescent="0.25">
      <c r="A619" s="620"/>
      <c r="B619" s="625"/>
      <c r="C619" s="620"/>
      <c r="D619" s="620"/>
      <c r="E619" s="620"/>
      <c r="F619" s="620"/>
      <c r="G619" s="620"/>
      <c r="H619" s="620"/>
      <c r="I619" s="620"/>
      <c r="J619" s="620"/>
      <c r="K619" s="620"/>
      <c r="L619" s="620"/>
      <c r="M619" s="620"/>
      <c r="N619" s="620"/>
      <c r="O619" s="620"/>
      <c r="P619" s="620"/>
      <c r="Q619" s="622"/>
      <c r="R619" s="622"/>
      <c r="S619" s="622"/>
      <c r="T619" s="622"/>
      <c r="U619" s="622"/>
      <c r="V619" s="622"/>
      <c r="W619" s="622"/>
      <c r="X619" s="622"/>
      <c r="Y619" s="622"/>
      <c r="Z619" s="620"/>
      <c r="AA619" s="620"/>
      <c r="AB619" s="620"/>
      <c r="AC619" s="622"/>
      <c r="AD619" s="620"/>
      <c r="AE619" s="620"/>
      <c r="AF619" s="620"/>
      <c r="AG619" s="620"/>
      <c r="AH619" s="620"/>
      <c r="AI619" s="620"/>
      <c r="AJ619" s="620"/>
      <c r="AK619" s="620"/>
      <c r="AL619" s="620"/>
      <c r="AM619" s="620"/>
      <c r="AN619" s="620"/>
      <c r="AO619" s="620"/>
      <c r="AP619" s="620"/>
      <c r="AQ619" s="620"/>
      <c r="AR619" s="620"/>
      <c r="AS619" s="620"/>
      <c r="AT619" s="620"/>
      <c r="AU619" s="620"/>
      <c r="AV619" s="620"/>
      <c r="AW619" s="620"/>
      <c r="AX619" s="620"/>
      <c r="AY619" s="620"/>
      <c r="AZ619" s="620"/>
      <c r="BA619" s="620"/>
    </row>
    <row r="620" spans="1:53" ht="15.75" customHeight="1" x14ac:dyDescent="0.25">
      <c r="A620" s="620"/>
      <c r="B620" s="625"/>
      <c r="C620" s="620"/>
      <c r="D620" s="620"/>
      <c r="E620" s="620"/>
      <c r="F620" s="620"/>
      <c r="G620" s="620"/>
      <c r="H620" s="620"/>
      <c r="I620" s="620"/>
      <c r="J620" s="620"/>
      <c r="K620" s="620"/>
      <c r="L620" s="620"/>
      <c r="M620" s="620"/>
      <c r="N620" s="620"/>
      <c r="O620" s="620"/>
      <c r="P620" s="620"/>
      <c r="Q620" s="622"/>
      <c r="R620" s="622"/>
      <c r="S620" s="622"/>
      <c r="T620" s="622"/>
      <c r="U620" s="622"/>
      <c r="V620" s="622"/>
      <c r="W620" s="622"/>
      <c r="X620" s="622"/>
      <c r="Y620" s="622"/>
      <c r="Z620" s="620"/>
      <c r="AA620" s="620"/>
      <c r="AB620" s="620"/>
      <c r="AC620" s="622"/>
      <c r="AD620" s="620"/>
      <c r="AE620" s="620"/>
      <c r="AF620" s="620"/>
      <c r="AG620" s="620"/>
      <c r="AH620" s="620"/>
      <c r="AI620" s="620"/>
      <c r="AJ620" s="620"/>
      <c r="AK620" s="620"/>
      <c r="AL620" s="620"/>
      <c r="AM620" s="620"/>
      <c r="AN620" s="620"/>
      <c r="AO620" s="620"/>
      <c r="AP620" s="620"/>
      <c r="AQ620" s="620"/>
      <c r="AR620" s="620"/>
      <c r="AS620" s="620"/>
      <c r="AT620" s="620"/>
      <c r="AU620" s="620"/>
      <c r="AV620" s="620"/>
      <c r="AW620" s="620"/>
      <c r="AX620" s="620"/>
      <c r="AY620" s="620"/>
      <c r="AZ620" s="620"/>
      <c r="BA620" s="620"/>
    </row>
    <row r="621" spans="1:53" ht="15.75" customHeight="1" x14ac:dyDescent="0.25">
      <c r="A621" s="620"/>
      <c r="B621" s="625"/>
      <c r="C621" s="620"/>
      <c r="D621" s="620"/>
      <c r="E621" s="620"/>
      <c r="F621" s="620"/>
      <c r="G621" s="620"/>
      <c r="H621" s="620"/>
      <c r="I621" s="620"/>
      <c r="J621" s="620"/>
      <c r="K621" s="620"/>
      <c r="L621" s="620"/>
      <c r="M621" s="620"/>
      <c r="N621" s="620"/>
      <c r="O621" s="620"/>
      <c r="P621" s="620"/>
      <c r="Q621" s="622"/>
      <c r="R621" s="622"/>
      <c r="S621" s="622"/>
      <c r="T621" s="622"/>
      <c r="U621" s="622"/>
      <c r="V621" s="622"/>
      <c r="W621" s="622"/>
      <c r="X621" s="622"/>
      <c r="Y621" s="622"/>
      <c r="Z621" s="620"/>
      <c r="AA621" s="620"/>
      <c r="AB621" s="620"/>
      <c r="AC621" s="622"/>
      <c r="AD621" s="620"/>
      <c r="AE621" s="620"/>
      <c r="AF621" s="620"/>
      <c r="AG621" s="620"/>
      <c r="AH621" s="620"/>
      <c r="AI621" s="620"/>
      <c r="AJ621" s="620"/>
      <c r="AK621" s="620"/>
      <c r="AL621" s="620"/>
      <c r="AM621" s="620"/>
      <c r="AN621" s="620"/>
      <c r="AO621" s="620"/>
      <c r="AP621" s="620"/>
      <c r="AQ621" s="620"/>
      <c r="AR621" s="620"/>
      <c r="AS621" s="620"/>
      <c r="AT621" s="620"/>
      <c r="AU621" s="620"/>
      <c r="AV621" s="620"/>
      <c r="AW621" s="620"/>
      <c r="AX621" s="620"/>
      <c r="AY621" s="620"/>
      <c r="AZ621" s="620"/>
      <c r="BA621" s="620"/>
    </row>
    <row r="622" spans="1:53" ht="15.75" customHeight="1" x14ac:dyDescent="0.25">
      <c r="A622" s="620"/>
      <c r="B622" s="625"/>
      <c r="C622" s="620"/>
      <c r="D622" s="620"/>
      <c r="E622" s="620"/>
      <c r="F622" s="620"/>
      <c r="G622" s="620"/>
      <c r="H622" s="620"/>
      <c r="I622" s="620"/>
      <c r="J622" s="620"/>
      <c r="K622" s="620"/>
      <c r="L622" s="620"/>
      <c r="M622" s="620"/>
      <c r="N622" s="620"/>
      <c r="O622" s="620"/>
      <c r="P622" s="620"/>
      <c r="Q622" s="622"/>
      <c r="R622" s="622"/>
      <c r="S622" s="622"/>
      <c r="T622" s="622"/>
      <c r="U622" s="622"/>
      <c r="V622" s="622"/>
      <c r="W622" s="622"/>
      <c r="X622" s="622"/>
      <c r="Y622" s="622"/>
      <c r="Z622" s="620"/>
      <c r="AA622" s="620"/>
      <c r="AB622" s="620"/>
      <c r="AC622" s="622"/>
      <c r="AD622" s="620"/>
      <c r="AE622" s="620"/>
      <c r="AF622" s="620"/>
      <c r="AG622" s="620"/>
      <c r="AH622" s="620"/>
      <c r="AI622" s="620"/>
      <c r="AJ622" s="620"/>
      <c r="AK622" s="620"/>
      <c r="AL622" s="620"/>
      <c r="AM622" s="620"/>
      <c r="AN622" s="620"/>
      <c r="AO622" s="620"/>
      <c r="AP622" s="620"/>
      <c r="AQ622" s="620"/>
      <c r="AR622" s="620"/>
      <c r="AS622" s="620"/>
      <c r="AT622" s="620"/>
      <c r="AU622" s="620"/>
      <c r="AV622" s="620"/>
      <c r="AW622" s="620"/>
      <c r="AX622" s="620"/>
      <c r="AY622" s="620"/>
      <c r="AZ622" s="620"/>
      <c r="BA622" s="620"/>
    </row>
    <row r="623" spans="1:53" ht="15.75" customHeight="1" x14ac:dyDescent="0.25">
      <c r="A623" s="620"/>
      <c r="B623" s="625"/>
      <c r="C623" s="620"/>
      <c r="D623" s="620"/>
      <c r="E623" s="620"/>
      <c r="F623" s="620"/>
      <c r="G623" s="620"/>
      <c r="H623" s="620"/>
      <c r="I623" s="620"/>
      <c r="J623" s="620"/>
      <c r="K623" s="620"/>
      <c r="L623" s="620"/>
      <c r="M623" s="620"/>
      <c r="N623" s="620"/>
      <c r="O623" s="620"/>
      <c r="P623" s="620"/>
      <c r="Q623" s="622"/>
      <c r="R623" s="622"/>
      <c r="S623" s="622"/>
      <c r="T623" s="622"/>
      <c r="U623" s="622"/>
      <c r="V623" s="622"/>
      <c r="W623" s="622"/>
      <c r="X623" s="622"/>
      <c r="Y623" s="622"/>
      <c r="Z623" s="620"/>
      <c r="AA623" s="620"/>
      <c r="AB623" s="620"/>
      <c r="AC623" s="622"/>
      <c r="AD623" s="620"/>
      <c r="AE623" s="620"/>
      <c r="AF623" s="620"/>
      <c r="AG623" s="620"/>
      <c r="AH623" s="620"/>
      <c r="AI623" s="620"/>
      <c r="AJ623" s="620"/>
      <c r="AK623" s="620"/>
      <c r="AL623" s="620"/>
      <c r="AM623" s="620"/>
      <c r="AN623" s="620"/>
      <c r="AO623" s="620"/>
      <c r="AP623" s="620"/>
      <c r="AQ623" s="620"/>
      <c r="AR623" s="620"/>
      <c r="AS623" s="620"/>
      <c r="AT623" s="620"/>
      <c r="AU623" s="620"/>
      <c r="AV623" s="620"/>
      <c r="AW623" s="620"/>
      <c r="AX623" s="620"/>
      <c r="AY623" s="620"/>
      <c r="AZ623" s="620"/>
      <c r="BA623" s="620"/>
    </row>
    <row r="624" spans="1:53" ht="15.75" customHeight="1" x14ac:dyDescent="0.25">
      <c r="A624" s="620"/>
      <c r="B624" s="625"/>
      <c r="C624" s="620"/>
      <c r="D624" s="620"/>
      <c r="E624" s="620"/>
      <c r="F624" s="620"/>
      <c r="G624" s="620"/>
      <c r="H624" s="620"/>
      <c r="I624" s="620"/>
      <c r="J624" s="620"/>
      <c r="K624" s="620"/>
      <c r="L624" s="620"/>
      <c r="M624" s="620"/>
      <c r="N624" s="620"/>
      <c r="O624" s="620"/>
      <c r="P624" s="620"/>
      <c r="Q624" s="622"/>
      <c r="R624" s="622"/>
      <c r="S624" s="622"/>
      <c r="T624" s="622"/>
      <c r="U624" s="622"/>
      <c r="V624" s="622"/>
      <c r="W624" s="622"/>
      <c r="X624" s="622"/>
      <c r="Y624" s="622"/>
      <c r="Z624" s="620"/>
      <c r="AA624" s="620"/>
      <c r="AB624" s="620"/>
      <c r="AC624" s="622"/>
      <c r="AD624" s="620"/>
      <c r="AE624" s="620"/>
      <c r="AF624" s="620"/>
      <c r="AG624" s="620"/>
      <c r="AH624" s="620"/>
      <c r="AI624" s="620"/>
      <c r="AJ624" s="620"/>
      <c r="AK624" s="620"/>
      <c r="AL624" s="620"/>
      <c r="AM624" s="620"/>
      <c r="AN624" s="620"/>
      <c r="AO624" s="620"/>
      <c r="AP624" s="620"/>
      <c r="AQ624" s="620"/>
      <c r="AR624" s="620"/>
      <c r="AS624" s="620"/>
      <c r="AT624" s="620"/>
      <c r="AU624" s="620"/>
      <c r="AV624" s="620"/>
      <c r="AW624" s="620"/>
      <c r="AX624" s="620"/>
      <c r="AY624" s="620"/>
      <c r="AZ624" s="620"/>
      <c r="BA624" s="620"/>
    </row>
    <row r="625" spans="1:53" ht="15.75" customHeight="1" x14ac:dyDescent="0.25">
      <c r="A625" s="620"/>
      <c r="B625" s="625"/>
      <c r="C625" s="620"/>
      <c r="D625" s="620"/>
      <c r="E625" s="620"/>
      <c r="F625" s="620"/>
      <c r="G625" s="620"/>
      <c r="H625" s="620"/>
      <c r="I625" s="620"/>
      <c r="J625" s="620"/>
      <c r="K625" s="620"/>
      <c r="L625" s="620"/>
      <c r="M625" s="620"/>
      <c r="N625" s="620"/>
      <c r="O625" s="620"/>
      <c r="P625" s="620"/>
      <c r="Q625" s="622"/>
      <c r="R625" s="622"/>
      <c r="S625" s="622"/>
      <c r="T625" s="622"/>
      <c r="U625" s="622"/>
      <c r="V625" s="622"/>
      <c r="W625" s="622"/>
      <c r="X625" s="622"/>
      <c r="Y625" s="622"/>
      <c r="Z625" s="620"/>
      <c r="AA625" s="620"/>
      <c r="AB625" s="620"/>
      <c r="AC625" s="622"/>
      <c r="AD625" s="620"/>
      <c r="AE625" s="620"/>
      <c r="AF625" s="620"/>
      <c r="AG625" s="620"/>
      <c r="AH625" s="620"/>
      <c r="AI625" s="620"/>
      <c r="AJ625" s="620"/>
      <c r="AK625" s="620"/>
      <c r="AL625" s="620"/>
      <c r="AM625" s="620"/>
      <c r="AN625" s="620"/>
      <c r="AO625" s="620"/>
      <c r="AP625" s="620"/>
      <c r="AQ625" s="620"/>
      <c r="AR625" s="620"/>
      <c r="AS625" s="620"/>
      <c r="AT625" s="620"/>
      <c r="AU625" s="620"/>
      <c r="AV625" s="620"/>
      <c r="AW625" s="620"/>
      <c r="AX625" s="620"/>
      <c r="AY625" s="620"/>
      <c r="AZ625" s="620"/>
      <c r="BA625" s="620"/>
    </row>
    <row r="626" spans="1:53" ht="15.75" customHeight="1" x14ac:dyDescent="0.25">
      <c r="A626" s="620"/>
      <c r="B626" s="625"/>
      <c r="C626" s="620"/>
      <c r="D626" s="620"/>
      <c r="E626" s="620"/>
      <c r="F626" s="620"/>
      <c r="G626" s="620"/>
      <c r="H626" s="620"/>
      <c r="I626" s="620"/>
      <c r="J626" s="620"/>
      <c r="K626" s="620"/>
      <c r="L626" s="620"/>
      <c r="M626" s="620"/>
      <c r="N626" s="620"/>
      <c r="O626" s="620"/>
      <c r="P626" s="620"/>
      <c r="Q626" s="622"/>
      <c r="R626" s="622"/>
      <c r="S626" s="622"/>
      <c r="T626" s="622"/>
      <c r="U626" s="622"/>
      <c r="V626" s="622"/>
      <c r="W626" s="622"/>
      <c r="X626" s="622"/>
      <c r="Y626" s="622"/>
      <c r="Z626" s="620"/>
      <c r="AA626" s="620"/>
      <c r="AB626" s="620"/>
      <c r="AC626" s="622"/>
      <c r="AD626" s="620"/>
      <c r="AE626" s="620"/>
      <c r="AF626" s="620"/>
      <c r="AG626" s="620"/>
      <c r="AH626" s="620"/>
      <c r="AI626" s="620"/>
      <c r="AJ626" s="620"/>
      <c r="AK626" s="620"/>
      <c r="AL626" s="620"/>
      <c r="AM626" s="620"/>
      <c r="AN626" s="620"/>
      <c r="AO626" s="620"/>
      <c r="AP626" s="620"/>
      <c r="AQ626" s="620"/>
      <c r="AR626" s="620"/>
      <c r="AS626" s="620"/>
      <c r="AT626" s="620"/>
      <c r="AU626" s="620"/>
      <c r="AV626" s="620"/>
      <c r="AW626" s="620"/>
      <c r="AX626" s="620"/>
      <c r="AY626" s="620"/>
      <c r="AZ626" s="620"/>
      <c r="BA626" s="620"/>
    </row>
    <row r="627" spans="1:53" ht="15.75" customHeight="1" x14ac:dyDescent="0.25">
      <c r="A627" s="620"/>
      <c r="B627" s="625"/>
      <c r="C627" s="620"/>
      <c r="D627" s="620"/>
      <c r="E627" s="620"/>
      <c r="F627" s="620"/>
      <c r="G627" s="620"/>
      <c r="H627" s="620"/>
      <c r="I627" s="620"/>
      <c r="J627" s="620"/>
      <c r="K627" s="620"/>
      <c r="L627" s="620"/>
      <c r="M627" s="620"/>
      <c r="N627" s="620"/>
      <c r="O627" s="620"/>
      <c r="P627" s="620"/>
      <c r="Q627" s="622"/>
      <c r="R627" s="622"/>
      <c r="S627" s="622"/>
      <c r="T627" s="622"/>
      <c r="U627" s="622"/>
      <c r="V627" s="622"/>
      <c r="W627" s="622"/>
      <c r="X627" s="622"/>
      <c r="Y627" s="622"/>
      <c r="Z627" s="620"/>
      <c r="AA627" s="620"/>
      <c r="AB627" s="620"/>
      <c r="AC627" s="622"/>
      <c r="AD627" s="620"/>
      <c r="AE627" s="620"/>
      <c r="AF627" s="620"/>
      <c r="AG627" s="620"/>
      <c r="AH627" s="620"/>
      <c r="AI627" s="620"/>
      <c r="AJ627" s="620"/>
      <c r="AK627" s="620"/>
      <c r="AL627" s="620"/>
      <c r="AM627" s="620"/>
      <c r="AN627" s="620"/>
      <c r="AO627" s="620"/>
      <c r="AP627" s="620"/>
      <c r="AQ627" s="620"/>
      <c r="AR627" s="620"/>
      <c r="AS627" s="620"/>
      <c r="AT627" s="620"/>
      <c r="AU627" s="620"/>
      <c r="AV627" s="620"/>
      <c r="AW627" s="620"/>
      <c r="AX627" s="620"/>
      <c r="AY627" s="620"/>
      <c r="AZ627" s="620"/>
      <c r="BA627" s="620"/>
    </row>
    <row r="628" spans="1:53" ht="15.75" customHeight="1" x14ac:dyDescent="0.25">
      <c r="A628" s="620"/>
      <c r="B628" s="625"/>
      <c r="C628" s="620"/>
      <c r="D628" s="620"/>
      <c r="E628" s="620"/>
      <c r="F628" s="620"/>
      <c r="G628" s="620"/>
      <c r="H628" s="620"/>
      <c r="I628" s="620"/>
      <c r="J628" s="620"/>
      <c r="K628" s="620"/>
      <c r="L628" s="620"/>
      <c r="M628" s="620"/>
      <c r="N628" s="620"/>
      <c r="O628" s="620"/>
      <c r="P628" s="620"/>
      <c r="Q628" s="622"/>
      <c r="R628" s="622"/>
      <c r="S628" s="622"/>
      <c r="T628" s="622"/>
      <c r="U628" s="622"/>
      <c r="V628" s="622"/>
      <c r="W628" s="622"/>
      <c r="X628" s="622"/>
      <c r="Y628" s="622"/>
      <c r="Z628" s="620"/>
      <c r="AA628" s="620"/>
      <c r="AB628" s="620"/>
      <c r="AC628" s="622"/>
      <c r="AD628" s="620"/>
      <c r="AE628" s="620"/>
      <c r="AF628" s="620"/>
      <c r="AG628" s="620"/>
      <c r="AH628" s="620"/>
      <c r="AI628" s="620"/>
      <c r="AJ628" s="620"/>
      <c r="AK628" s="620"/>
      <c r="AL628" s="620"/>
      <c r="AM628" s="620"/>
      <c r="AN628" s="620"/>
      <c r="AO628" s="620"/>
      <c r="AP628" s="620"/>
      <c r="AQ628" s="620"/>
      <c r="AR628" s="620"/>
      <c r="AS628" s="620"/>
      <c r="AT628" s="620"/>
      <c r="AU628" s="620"/>
      <c r="AV628" s="620"/>
      <c r="AW628" s="620"/>
      <c r="AX628" s="620"/>
      <c r="AY628" s="620"/>
      <c r="AZ628" s="620"/>
      <c r="BA628" s="620"/>
    </row>
    <row r="629" spans="1:53" ht="15.75" customHeight="1" x14ac:dyDescent="0.25">
      <c r="A629" s="620"/>
      <c r="B629" s="625"/>
      <c r="C629" s="620"/>
      <c r="D629" s="620"/>
      <c r="E629" s="620"/>
      <c r="F629" s="620"/>
      <c r="G629" s="620"/>
      <c r="H629" s="620"/>
      <c r="I629" s="620"/>
      <c r="J629" s="620"/>
      <c r="K629" s="620"/>
      <c r="L629" s="620"/>
      <c r="M629" s="620"/>
      <c r="N629" s="620"/>
      <c r="O629" s="620"/>
      <c r="P629" s="620"/>
      <c r="Q629" s="622"/>
      <c r="R629" s="622"/>
      <c r="S629" s="622"/>
      <c r="T629" s="622"/>
      <c r="U629" s="622"/>
      <c r="V629" s="622"/>
      <c r="W629" s="622"/>
      <c r="X629" s="622"/>
      <c r="Y629" s="622"/>
      <c r="Z629" s="620"/>
      <c r="AA629" s="620"/>
      <c r="AB629" s="620"/>
      <c r="AC629" s="622"/>
      <c r="AD629" s="620"/>
      <c r="AE629" s="620"/>
      <c r="AF629" s="620"/>
      <c r="AG629" s="620"/>
      <c r="AH629" s="620"/>
      <c r="AI629" s="620"/>
      <c r="AJ629" s="620"/>
      <c r="AK629" s="620"/>
      <c r="AL629" s="620"/>
      <c r="AM629" s="620"/>
      <c r="AN629" s="620"/>
      <c r="AO629" s="620"/>
      <c r="AP629" s="620"/>
      <c r="AQ629" s="620"/>
      <c r="AR629" s="620"/>
      <c r="AS629" s="620"/>
      <c r="AT629" s="620"/>
      <c r="AU629" s="620"/>
      <c r="AV629" s="620"/>
      <c r="AW629" s="620"/>
      <c r="AX629" s="620"/>
      <c r="AY629" s="620"/>
      <c r="AZ629" s="620"/>
      <c r="BA629" s="620"/>
    </row>
    <row r="630" spans="1:53" ht="15.75" customHeight="1" x14ac:dyDescent="0.25">
      <c r="A630" s="620"/>
      <c r="B630" s="625"/>
      <c r="C630" s="620"/>
      <c r="D630" s="620"/>
      <c r="E630" s="620"/>
      <c r="F630" s="620"/>
      <c r="G630" s="620"/>
      <c r="H630" s="620"/>
      <c r="I630" s="620"/>
      <c r="J630" s="620"/>
      <c r="K630" s="620"/>
      <c r="L630" s="620"/>
      <c r="M630" s="620"/>
      <c r="N630" s="620"/>
      <c r="O630" s="620"/>
      <c r="P630" s="620"/>
      <c r="Q630" s="622"/>
      <c r="R630" s="622"/>
      <c r="S630" s="622"/>
      <c r="T630" s="622"/>
      <c r="U630" s="622"/>
      <c r="V630" s="622"/>
      <c r="W630" s="622"/>
      <c r="X630" s="622"/>
      <c r="Y630" s="622"/>
      <c r="Z630" s="620"/>
      <c r="AA630" s="620"/>
      <c r="AB630" s="620"/>
      <c r="AC630" s="622"/>
      <c r="AD630" s="620"/>
      <c r="AE630" s="620"/>
      <c r="AF630" s="620"/>
      <c r="AG630" s="620"/>
      <c r="AH630" s="620"/>
      <c r="AI630" s="620"/>
      <c r="AJ630" s="620"/>
      <c r="AK630" s="620"/>
      <c r="AL630" s="620"/>
      <c r="AM630" s="620"/>
      <c r="AN630" s="620"/>
      <c r="AO630" s="620"/>
      <c r="AP630" s="620"/>
      <c r="AQ630" s="620"/>
      <c r="AR630" s="620"/>
      <c r="AS630" s="620"/>
      <c r="AT630" s="620"/>
      <c r="AU630" s="620"/>
      <c r="AV630" s="620"/>
      <c r="AW630" s="620"/>
      <c r="AX630" s="620"/>
      <c r="AY630" s="620"/>
      <c r="AZ630" s="620"/>
      <c r="BA630" s="620"/>
    </row>
    <row r="631" spans="1:53" ht="15.75" customHeight="1" x14ac:dyDescent="0.25">
      <c r="A631" s="620"/>
      <c r="B631" s="625"/>
      <c r="C631" s="620"/>
      <c r="D631" s="620"/>
      <c r="E631" s="620"/>
      <c r="F631" s="620"/>
      <c r="G631" s="620"/>
      <c r="H631" s="620"/>
      <c r="I631" s="620"/>
      <c r="J631" s="620"/>
      <c r="K631" s="620"/>
      <c r="L631" s="620"/>
      <c r="M631" s="620"/>
      <c r="N631" s="620"/>
      <c r="O631" s="620"/>
      <c r="P631" s="620"/>
      <c r="Q631" s="622"/>
      <c r="R631" s="622"/>
      <c r="S631" s="622"/>
      <c r="T631" s="622"/>
      <c r="U631" s="622"/>
      <c r="V631" s="622"/>
      <c r="W631" s="622"/>
      <c r="X631" s="622"/>
      <c r="Y631" s="622"/>
      <c r="Z631" s="620"/>
      <c r="AA631" s="620"/>
      <c r="AB631" s="620"/>
      <c r="AC631" s="622"/>
      <c r="AD631" s="620"/>
      <c r="AE631" s="620"/>
      <c r="AF631" s="620"/>
      <c r="AG631" s="620"/>
      <c r="AH631" s="620"/>
      <c r="AI631" s="620"/>
      <c r="AJ631" s="620"/>
      <c r="AK631" s="620"/>
      <c r="AL631" s="620"/>
      <c r="AM631" s="620"/>
      <c r="AN631" s="620"/>
      <c r="AO631" s="620"/>
      <c r="AP631" s="620"/>
      <c r="AQ631" s="620"/>
      <c r="AR631" s="620"/>
      <c r="AS631" s="620"/>
      <c r="AT631" s="620"/>
      <c r="AU631" s="620"/>
      <c r="AV631" s="620"/>
      <c r="AW631" s="620"/>
      <c r="AX631" s="620"/>
      <c r="AY631" s="620"/>
      <c r="AZ631" s="620"/>
      <c r="BA631" s="620"/>
    </row>
    <row r="632" spans="1:53" ht="15.75" customHeight="1" x14ac:dyDescent="0.25">
      <c r="A632" s="620"/>
      <c r="B632" s="625"/>
      <c r="C632" s="620"/>
      <c r="D632" s="620"/>
      <c r="E632" s="620"/>
      <c r="F632" s="620"/>
      <c r="G632" s="620"/>
      <c r="H632" s="620"/>
      <c r="I632" s="620"/>
      <c r="J632" s="620"/>
      <c r="K632" s="620"/>
      <c r="L632" s="620"/>
      <c r="M632" s="620"/>
      <c r="N632" s="620"/>
      <c r="O632" s="620"/>
      <c r="P632" s="620"/>
      <c r="Q632" s="622"/>
      <c r="R632" s="622"/>
      <c r="S632" s="622"/>
      <c r="T632" s="622"/>
      <c r="U632" s="622"/>
      <c r="V632" s="622"/>
      <c r="W632" s="622"/>
      <c r="X632" s="622"/>
      <c r="Y632" s="622"/>
      <c r="Z632" s="620"/>
      <c r="AA632" s="620"/>
      <c r="AB632" s="620"/>
      <c r="AC632" s="622"/>
      <c r="AD632" s="620"/>
      <c r="AE632" s="620"/>
      <c r="AF632" s="620"/>
      <c r="AG632" s="620"/>
      <c r="AH632" s="620"/>
      <c r="AI632" s="620"/>
      <c r="AJ632" s="620"/>
      <c r="AK632" s="620"/>
      <c r="AL632" s="620"/>
      <c r="AM632" s="620"/>
      <c r="AN632" s="620"/>
      <c r="AO632" s="620"/>
      <c r="AP632" s="620"/>
      <c r="AQ632" s="620"/>
      <c r="AR632" s="620"/>
      <c r="AS632" s="620"/>
      <c r="AT632" s="620"/>
      <c r="AU632" s="620"/>
      <c r="AV632" s="620"/>
      <c r="AW632" s="620"/>
      <c r="AX632" s="620"/>
      <c r="AY632" s="620"/>
      <c r="AZ632" s="620"/>
      <c r="BA632" s="620"/>
    </row>
    <row r="633" spans="1:53" ht="15.75" customHeight="1" x14ac:dyDescent="0.25">
      <c r="A633" s="620"/>
      <c r="B633" s="625"/>
      <c r="C633" s="620"/>
      <c r="D633" s="620"/>
      <c r="E633" s="620"/>
      <c r="F633" s="620"/>
      <c r="G633" s="620"/>
      <c r="H633" s="620"/>
      <c r="I633" s="620"/>
      <c r="J633" s="620"/>
      <c r="K633" s="620"/>
      <c r="L633" s="620"/>
      <c r="M633" s="620"/>
      <c r="N633" s="620"/>
      <c r="O633" s="620"/>
      <c r="P633" s="620"/>
      <c r="Q633" s="622"/>
      <c r="R633" s="622"/>
      <c r="S633" s="622"/>
      <c r="T633" s="622"/>
      <c r="U633" s="622"/>
      <c r="V633" s="622"/>
      <c r="W633" s="622"/>
      <c r="X633" s="622"/>
      <c r="Y633" s="622"/>
      <c r="Z633" s="620"/>
      <c r="AA633" s="620"/>
      <c r="AB633" s="620"/>
      <c r="AC633" s="622"/>
      <c r="AD633" s="620"/>
      <c r="AE633" s="620"/>
      <c r="AF633" s="620"/>
      <c r="AG633" s="620"/>
      <c r="AH633" s="620"/>
      <c r="AI633" s="620"/>
      <c r="AJ633" s="620"/>
      <c r="AK633" s="620"/>
      <c r="AL633" s="620"/>
      <c r="AM633" s="620"/>
      <c r="AN633" s="620"/>
      <c r="AO633" s="620"/>
      <c r="AP633" s="620"/>
      <c r="AQ633" s="620"/>
      <c r="AR633" s="620"/>
      <c r="AS633" s="620"/>
      <c r="AT633" s="620"/>
      <c r="AU633" s="620"/>
      <c r="AV633" s="620"/>
      <c r="AW633" s="620"/>
      <c r="AX633" s="620"/>
      <c r="AY633" s="620"/>
      <c r="AZ633" s="620"/>
      <c r="BA633" s="620"/>
    </row>
    <row r="634" spans="1:53" ht="15.75" customHeight="1" x14ac:dyDescent="0.25">
      <c r="A634" s="620"/>
      <c r="B634" s="625"/>
      <c r="C634" s="620"/>
      <c r="D634" s="620"/>
      <c r="E634" s="620"/>
      <c r="F634" s="620"/>
      <c r="G634" s="620"/>
      <c r="H634" s="620"/>
      <c r="I634" s="620"/>
      <c r="J634" s="620"/>
      <c r="K634" s="620"/>
      <c r="L634" s="620"/>
      <c r="M634" s="620"/>
      <c r="N634" s="620"/>
      <c r="O634" s="620"/>
      <c r="P634" s="620"/>
      <c r="Q634" s="622"/>
      <c r="R634" s="622"/>
      <c r="S634" s="622"/>
      <c r="T634" s="622"/>
      <c r="U634" s="622"/>
      <c r="V634" s="622"/>
      <c r="W634" s="622"/>
      <c r="X634" s="622"/>
      <c r="Y634" s="622"/>
      <c r="Z634" s="620"/>
      <c r="AA634" s="620"/>
      <c r="AB634" s="620"/>
      <c r="AC634" s="622"/>
      <c r="AD634" s="620"/>
      <c r="AE634" s="620"/>
      <c r="AF634" s="620"/>
      <c r="AG634" s="620"/>
      <c r="AH634" s="620"/>
      <c r="AI634" s="620"/>
      <c r="AJ634" s="620"/>
      <c r="AK634" s="620"/>
      <c r="AL634" s="620"/>
      <c r="AM634" s="620"/>
      <c r="AN634" s="620"/>
      <c r="AO634" s="620"/>
      <c r="AP634" s="620"/>
      <c r="AQ634" s="620"/>
      <c r="AR634" s="620"/>
      <c r="AS634" s="620"/>
      <c r="AT634" s="620"/>
      <c r="AU634" s="620"/>
      <c r="AV634" s="620"/>
      <c r="AW634" s="620"/>
      <c r="AX634" s="620"/>
      <c r="AY634" s="620"/>
      <c r="AZ634" s="620"/>
      <c r="BA634" s="620"/>
    </row>
    <row r="635" spans="1:53" ht="15.75" customHeight="1" x14ac:dyDescent="0.25">
      <c r="A635" s="620"/>
      <c r="B635" s="625"/>
      <c r="C635" s="620"/>
      <c r="D635" s="620"/>
      <c r="E635" s="620"/>
      <c r="F635" s="620"/>
      <c r="G635" s="620"/>
      <c r="H635" s="620"/>
      <c r="I635" s="620"/>
      <c r="J635" s="620"/>
      <c r="K635" s="620"/>
      <c r="L635" s="620"/>
      <c r="M635" s="620"/>
      <c r="N635" s="620"/>
      <c r="O635" s="620"/>
      <c r="P635" s="620"/>
      <c r="Q635" s="622"/>
      <c r="R635" s="622"/>
      <c r="S635" s="622"/>
      <c r="T635" s="622"/>
      <c r="U635" s="622"/>
      <c r="V635" s="622"/>
      <c r="W635" s="622"/>
      <c r="X635" s="622"/>
      <c r="Y635" s="622"/>
      <c r="Z635" s="620"/>
      <c r="AA635" s="620"/>
      <c r="AB635" s="620"/>
      <c r="AC635" s="622"/>
      <c r="AD635" s="620"/>
      <c r="AE635" s="620"/>
      <c r="AF635" s="620"/>
      <c r="AG635" s="620"/>
      <c r="AH635" s="620"/>
      <c r="AI635" s="620"/>
      <c r="AJ635" s="620"/>
      <c r="AK635" s="620"/>
      <c r="AL635" s="620"/>
      <c r="AM635" s="620"/>
      <c r="AN635" s="620"/>
      <c r="AO635" s="620"/>
      <c r="AP635" s="620"/>
      <c r="AQ635" s="620"/>
      <c r="AR635" s="620"/>
      <c r="AS635" s="620"/>
      <c r="AT635" s="620"/>
      <c r="AU635" s="620"/>
      <c r="AV635" s="620"/>
      <c r="AW635" s="620"/>
      <c r="AX635" s="620"/>
      <c r="AY635" s="620"/>
      <c r="AZ635" s="620"/>
      <c r="BA635" s="620"/>
    </row>
    <row r="636" spans="1:53" ht="15.75" customHeight="1" x14ac:dyDescent="0.25">
      <c r="A636" s="620"/>
      <c r="B636" s="625"/>
      <c r="C636" s="620"/>
      <c r="D636" s="620"/>
      <c r="E636" s="620"/>
      <c r="F636" s="620"/>
      <c r="G636" s="620"/>
      <c r="H636" s="620"/>
      <c r="I636" s="620"/>
      <c r="J636" s="620"/>
      <c r="K636" s="620"/>
      <c r="L636" s="620"/>
      <c r="M636" s="620"/>
      <c r="N636" s="620"/>
      <c r="O636" s="620"/>
      <c r="P636" s="620"/>
      <c r="Q636" s="622"/>
      <c r="R636" s="622"/>
      <c r="S636" s="622"/>
      <c r="T636" s="622"/>
      <c r="U636" s="622"/>
      <c r="V636" s="622"/>
      <c r="W636" s="622"/>
      <c r="X636" s="622"/>
      <c r="Y636" s="622"/>
      <c r="Z636" s="620"/>
      <c r="AA636" s="620"/>
      <c r="AB636" s="620"/>
      <c r="AC636" s="622"/>
      <c r="AD636" s="620"/>
      <c r="AE636" s="620"/>
      <c r="AF636" s="620"/>
      <c r="AG636" s="620"/>
      <c r="AH636" s="620"/>
      <c r="AI636" s="620"/>
      <c r="AJ636" s="620"/>
      <c r="AK636" s="620"/>
      <c r="AL636" s="620"/>
      <c r="AM636" s="620"/>
      <c r="AN636" s="620"/>
      <c r="AO636" s="620"/>
      <c r="AP636" s="620"/>
      <c r="AQ636" s="620"/>
      <c r="AR636" s="620"/>
      <c r="AS636" s="620"/>
      <c r="AT636" s="620"/>
      <c r="AU636" s="620"/>
      <c r="AV636" s="620"/>
      <c r="AW636" s="620"/>
      <c r="AX636" s="620"/>
      <c r="AY636" s="620"/>
      <c r="AZ636" s="620"/>
      <c r="BA636" s="620"/>
    </row>
    <row r="637" spans="1:53" ht="15.75" customHeight="1" x14ac:dyDescent="0.25">
      <c r="A637" s="620"/>
      <c r="B637" s="625"/>
      <c r="C637" s="620"/>
      <c r="D637" s="620"/>
      <c r="E637" s="620"/>
      <c r="F637" s="620"/>
      <c r="G637" s="620"/>
      <c r="H637" s="620"/>
      <c r="I637" s="620"/>
      <c r="J637" s="620"/>
      <c r="K637" s="620"/>
      <c r="L637" s="620"/>
      <c r="M637" s="620"/>
      <c r="N637" s="620"/>
      <c r="O637" s="620"/>
      <c r="P637" s="620"/>
      <c r="Q637" s="622"/>
      <c r="R637" s="622"/>
      <c r="S637" s="622"/>
      <c r="T637" s="622"/>
      <c r="U637" s="622"/>
      <c r="V637" s="622"/>
      <c r="W637" s="622"/>
      <c r="X637" s="622"/>
      <c r="Y637" s="622"/>
      <c r="Z637" s="620"/>
      <c r="AA637" s="620"/>
      <c r="AB637" s="620"/>
      <c r="AC637" s="622"/>
      <c r="AD637" s="620"/>
      <c r="AE637" s="620"/>
      <c r="AF637" s="620"/>
      <c r="AG637" s="620"/>
      <c r="AH637" s="620"/>
      <c r="AI637" s="620"/>
      <c r="AJ637" s="620"/>
      <c r="AK637" s="620"/>
      <c r="AL637" s="620"/>
      <c r="AM637" s="620"/>
      <c r="AN637" s="620"/>
      <c r="AO637" s="620"/>
      <c r="AP637" s="620"/>
      <c r="AQ637" s="620"/>
      <c r="AR637" s="620"/>
      <c r="AS637" s="620"/>
      <c r="AT637" s="620"/>
      <c r="AU637" s="620"/>
      <c r="AV637" s="620"/>
      <c r="AW637" s="620"/>
      <c r="AX637" s="620"/>
      <c r="AY637" s="620"/>
      <c r="AZ637" s="620"/>
      <c r="BA637" s="620"/>
    </row>
    <row r="638" spans="1:53" ht="15.75" customHeight="1" x14ac:dyDescent="0.25">
      <c r="A638" s="620"/>
      <c r="B638" s="625"/>
      <c r="C638" s="620"/>
      <c r="D638" s="620"/>
      <c r="E638" s="620"/>
      <c r="F638" s="620"/>
      <c r="G638" s="620"/>
      <c r="H638" s="620"/>
      <c r="I638" s="620"/>
      <c r="J638" s="620"/>
      <c r="K638" s="620"/>
      <c r="L638" s="620"/>
      <c r="M638" s="620"/>
      <c r="N638" s="620"/>
      <c r="O638" s="620"/>
      <c r="P638" s="620"/>
      <c r="Q638" s="622"/>
      <c r="R638" s="622"/>
      <c r="S638" s="622"/>
      <c r="T638" s="622"/>
      <c r="U638" s="622"/>
      <c r="V638" s="622"/>
      <c r="W638" s="622"/>
      <c r="X638" s="622"/>
      <c r="Y638" s="622"/>
      <c r="Z638" s="620"/>
      <c r="AA638" s="620"/>
      <c r="AB638" s="620"/>
      <c r="AC638" s="622"/>
      <c r="AD638" s="620"/>
      <c r="AE638" s="620"/>
      <c r="AF638" s="620"/>
      <c r="AG638" s="620"/>
      <c r="AH638" s="620"/>
      <c r="AI638" s="620"/>
      <c r="AJ638" s="620"/>
      <c r="AK638" s="620"/>
      <c r="AL638" s="620"/>
      <c r="AM638" s="620"/>
      <c r="AN638" s="620"/>
      <c r="AO638" s="620"/>
      <c r="AP638" s="620"/>
      <c r="AQ638" s="620"/>
      <c r="AR638" s="620"/>
      <c r="AS638" s="620"/>
      <c r="AT638" s="620"/>
      <c r="AU638" s="620"/>
      <c r="AV638" s="620"/>
      <c r="AW638" s="620"/>
      <c r="AX638" s="620"/>
      <c r="AY638" s="620"/>
      <c r="AZ638" s="620"/>
      <c r="BA638" s="620"/>
    </row>
    <row r="639" spans="1:53" ht="15.75" customHeight="1" x14ac:dyDescent="0.25">
      <c r="A639" s="620"/>
      <c r="B639" s="625"/>
      <c r="C639" s="620"/>
      <c r="D639" s="620"/>
      <c r="E639" s="620"/>
      <c r="F639" s="620"/>
      <c r="G639" s="620"/>
      <c r="H639" s="620"/>
      <c r="I639" s="620"/>
      <c r="J639" s="620"/>
      <c r="K639" s="620"/>
      <c r="L639" s="620"/>
      <c r="M639" s="620"/>
      <c r="N639" s="620"/>
      <c r="O639" s="620"/>
      <c r="P639" s="620"/>
      <c r="Q639" s="622"/>
      <c r="R639" s="622"/>
      <c r="S639" s="622"/>
      <c r="T639" s="622"/>
      <c r="U639" s="622"/>
      <c r="V639" s="622"/>
      <c r="W639" s="622"/>
      <c r="X639" s="622"/>
      <c r="Y639" s="622"/>
      <c r="Z639" s="620"/>
      <c r="AA639" s="620"/>
      <c r="AB639" s="620"/>
      <c r="AC639" s="622"/>
      <c r="AD639" s="620"/>
      <c r="AE639" s="620"/>
      <c r="AF639" s="620"/>
      <c r="AG639" s="620"/>
      <c r="AH639" s="620"/>
      <c r="AI639" s="620"/>
      <c r="AJ639" s="620"/>
      <c r="AK639" s="620"/>
      <c r="AL639" s="620"/>
      <c r="AM639" s="620"/>
      <c r="AN639" s="620"/>
      <c r="AO639" s="620"/>
      <c r="AP639" s="620"/>
      <c r="AQ639" s="620"/>
      <c r="AR639" s="620"/>
      <c r="AS639" s="620"/>
      <c r="AT639" s="620"/>
      <c r="AU639" s="620"/>
      <c r="AV639" s="620"/>
      <c r="AW639" s="620"/>
      <c r="AX639" s="620"/>
      <c r="AY639" s="620"/>
      <c r="AZ639" s="620"/>
      <c r="BA639" s="620"/>
    </row>
    <row r="640" spans="1:53" ht="15.75" customHeight="1" x14ac:dyDescent="0.25">
      <c r="A640" s="620"/>
      <c r="B640" s="625"/>
      <c r="C640" s="620"/>
      <c r="D640" s="620"/>
      <c r="E640" s="620"/>
      <c r="F640" s="620"/>
      <c r="G640" s="620"/>
      <c r="H640" s="620"/>
      <c r="I640" s="620"/>
      <c r="J640" s="620"/>
      <c r="K640" s="620"/>
      <c r="L640" s="620"/>
      <c r="M640" s="620"/>
      <c r="N640" s="620"/>
      <c r="O640" s="620"/>
      <c r="P640" s="620"/>
      <c r="Q640" s="622"/>
      <c r="R640" s="622"/>
      <c r="S640" s="622"/>
      <c r="T640" s="622"/>
      <c r="U640" s="622"/>
      <c r="V640" s="622"/>
      <c r="W640" s="622"/>
      <c r="X640" s="622"/>
      <c r="Y640" s="622"/>
      <c r="Z640" s="620"/>
      <c r="AA640" s="620"/>
      <c r="AB640" s="620"/>
      <c r="AC640" s="622"/>
      <c r="AD640" s="620"/>
      <c r="AE640" s="620"/>
      <c r="AF640" s="620"/>
      <c r="AG640" s="620"/>
      <c r="AH640" s="620"/>
      <c r="AI640" s="620"/>
      <c r="AJ640" s="620"/>
      <c r="AK640" s="620"/>
      <c r="AL640" s="620"/>
      <c r="AM640" s="620"/>
      <c r="AN640" s="620"/>
      <c r="AO640" s="620"/>
      <c r="AP640" s="620"/>
      <c r="AQ640" s="620"/>
      <c r="AR640" s="620"/>
      <c r="AS640" s="620"/>
      <c r="AT640" s="620"/>
      <c r="AU640" s="620"/>
      <c r="AV640" s="620"/>
      <c r="AW640" s="620"/>
      <c r="AX640" s="620"/>
      <c r="AY640" s="620"/>
      <c r="AZ640" s="620"/>
      <c r="BA640" s="620"/>
    </row>
    <row r="641" spans="1:53" ht="15.75" customHeight="1" x14ac:dyDescent="0.25">
      <c r="A641" s="620"/>
      <c r="B641" s="625"/>
      <c r="C641" s="620"/>
      <c r="D641" s="620"/>
      <c r="E641" s="620"/>
      <c r="F641" s="620"/>
      <c r="G641" s="620"/>
      <c r="H641" s="620"/>
      <c r="I641" s="620"/>
      <c r="J641" s="620"/>
      <c r="K641" s="620"/>
      <c r="L641" s="620"/>
      <c r="M641" s="620"/>
      <c r="N641" s="620"/>
      <c r="O641" s="620"/>
      <c r="P641" s="620"/>
      <c r="Q641" s="622"/>
      <c r="R641" s="622"/>
      <c r="S641" s="622"/>
      <c r="T641" s="622"/>
      <c r="U641" s="622"/>
      <c r="V641" s="622"/>
      <c r="W641" s="622"/>
      <c r="X641" s="622"/>
      <c r="Y641" s="622"/>
      <c r="Z641" s="620"/>
      <c r="AA641" s="620"/>
      <c r="AB641" s="620"/>
      <c r="AC641" s="622"/>
      <c r="AD641" s="620"/>
      <c r="AE641" s="620"/>
      <c r="AF641" s="620"/>
      <c r="AG641" s="620"/>
      <c r="AH641" s="620"/>
      <c r="AI641" s="620"/>
      <c r="AJ641" s="620"/>
      <c r="AK641" s="620"/>
      <c r="AL641" s="620"/>
      <c r="AM641" s="620"/>
      <c r="AN641" s="620"/>
      <c r="AO641" s="620"/>
      <c r="AP641" s="620"/>
      <c r="AQ641" s="620"/>
      <c r="AR641" s="620"/>
      <c r="AS641" s="620"/>
      <c r="AT641" s="620"/>
      <c r="AU641" s="620"/>
      <c r="AV641" s="620"/>
      <c r="AW641" s="620"/>
      <c r="AX641" s="620"/>
      <c r="AY641" s="620"/>
      <c r="AZ641" s="620"/>
      <c r="BA641" s="620"/>
    </row>
    <row r="642" spans="1:53" ht="15.75" customHeight="1" x14ac:dyDescent="0.25">
      <c r="A642" s="620"/>
      <c r="B642" s="625"/>
      <c r="C642" s="620"/>
      <c r="D642" s="620"/>
      <c r="E642" s="620"/>
      <c r="F642" s="620"/>
      <c r="G642" s="620"/>
      <c r="H642" s="620"/>
      <c r="I642" s="620"/>
      <c r="J642" s="620"/>
      <c r="K642" s="620"/>
      <c r="L642" s="620"/>
      <c r="M642" s="620"/>
      <c r="N642" s="620"/>
      <c r="O642" s="620"/>
      <c r="P642" s="620"/>
      <c r="Q642" s="622"/>
      <c r="R642" s="622"/>
      <c r="S642" s="622"/>
      <c r="T642" s="622"/>
      <c r="U642" s="622"/>
      <c r="V642" s="622"/>
      <c r="W642" s="622"/>
      <c r="X642" s="622"/>
      <c r="Y642" s="622"/>
      <c r="Z642" s="620"/>
      <c r="AA642" s="620"/>
      <c r="AB642" s="620"/>
      <c r="AC642" s="622"/>
      <c r="AD642" s="620"/>
      <c r="AE642" s="620"/>
      <c r="AF642" s="620"/>
      <c r="AG642" s="620"/>
      <c r="AH642" s="620"/>
      <c r="AI642" s="620"/>
      <c r="AJ642" s="620"/>
      <c r="AK642" s="620"/>
      <c r="AL642" s="620"/>
      <c r="AM642" s="620"/>
      <c r="AN642" s="620"/>
      <c r="AO642" s="620"/>
      <c r="AP642" s="620"/>
      <c r="AQ642" s="620"/>
      <c r="AR642" s="620"/>
      <c r="AS642" s="620"/>
      <c r="AT642" s="620"/>
      <c r="AU642" s="620"/>
      <c r="AV642" s="620"/>
      <c r="AW642" s="620"/>
      <c r="AX642" s="620"/>
      <c r="AY642" s="620"/>
      <c r="AZ642" s="620"/>
      <c r="BA642" s="620"/>
    </row>
    <row r="643" spans="1:53" ht="15.75" customHeight="1" x14ac:dyDescent="0.25">
      <c r="A643" s="620"/>
      <c r="B643" s="625"/>
      <c r="C643" s="620"/>
      <c r="D643" s="620"/>
      <c r="E643" s="620"/>
      <c r="F643" s="620"/>
      <c r="G643" s="620"/>
      <c r="H643" s="620"/>
      <c r="I643" s="620"/>
      <c r="J643" s="620"/>
      <c r="K643" s="620"/>
      <c r="L643" s="620"/>
      <c r="M643" s="620"/>
      <c r="N643" s="620"/>
      <c r="O643" s="620"/>
      <c r="P643" s="620"/>
      <c r="Q643" s="622"/>
      <c r="R643" s="622"/>
      <c r="S643" s="622"/>
      <c r="T643" s="622"/>
      <c r="U643" s="622"/>
      <c r="V643" s="622"/>
      <c r="W643" s="622"/>
      <c r="X643" s="622"/>
      <c r="Y643" s="622"/>
      <c r="Z643" s="620"/>
      <c r="AA643" s="620"/>
      <c r="AB643" s="620"/>
      <c r="AC643" s="622"/>
      <c r="AD643" s="620"/>
      <c r="AE643" s="620"/>
      <c r="AF643" s="620"/>
      <c r="AG643" s="620"/>
      <c r="AH643" s="620"/>
      <c r="AI643" s="620"/>
      <c r="AJ643" s="620"/>
      <c r="AK643" s="620"/>
      <c r="AL643" s="620"/>
      <c r="AM643" s="620"/>
      <c r="AN643" s="620"/>
      <c r="AO643" s="620"/>
      <c r="AP643" s="620"/>
      <c r="AQ643" s="620"/>
      <c r="AR643" s="620"/>
      <c r="AS643" s="620"/>
      <c r="AT643" s="620"/>
      <c r="AU643" s="620"/>
      <c r="AV643" s="620"/>
      <c r="AW643" s="620"/>
      <c r="AX643" s="620"/>
      <c r="AY643" s="620"/>
      <c r="AZ643" s="620"/>
      <c r="BA643" s="620"/>
    </row>
    <row r="644" spans="1:53" ht="15.75" customHeight="1" x14ac:dyDescent="0.25">
      <c r="A644" s="620"/>
      <c r="B644" s="625"/>
      <c r="C644" s="620"/>
      <c r="D644" s="620"/>
      <c r="E644" s="620"/>
      <c r="F644" s="620"/>
      <c r="G644" s="620"/>
      <c r="H644" s="620"/>
      <c r="I644" s="620"/>
      <c r="J644" s="620"/>
      <c r="K644" s="620"/>
      <c r="L644" s="620"/>
      <c r="M644" s="620"/>
      <c r="N644" s="620"/>
      <c r="O644" s="620"/>
      <c r="P644" s="620"/>
      <c r="Q644" s="622"/>
      <c r="R644" s="622"/>
      <c r="S644" s="622"/>
      <c r="T644" s="622"/>
      <c r="U644" s="622"/>
      <c r="V644" s="622"/>
      <c r="W644" s="622"/>
      <c r="X644" s="622"/>
      <c r="Y644" s="622"/>
      <c r="Z644" s="620"/>
      <c r="AA644" s="620"/>
      <c r="AB644" s="620"/>
      <c r="AC644" s="622"/>
      <c r="AD644" s="620"/>
      <c r="AE644" s="620"/>
      <c r="AF644" s="620"/>
      <c r="AG644" s="620"/>
      <c r="AH644" s="620"/>
      <c r="AI644" s="620"/>
      <c r="AJ644" s="620"/>
      <c r="AK644" s="620"/>
      <c r="AL644" s="620"/>
      <c r="AM644" s="620"/>
      <c r="AN644" s="620"/>
      <c r="AO644" s="620"/>
      <c r="AP644" s="620"/>
      <c r="AQ644" s="620"/>
      <c r="AR644" s="620"/>
      <c r="AS644" s="620"/>
      <c r="AT644" s="620"/>
      <c r="AU644" s="620"/>
      <c r="AV644" s="620"/>
      <c r="AW644" s="620"/>
      <c r="AX644" s="620"/>
      <c r="AY644" s="620"/>
      <c r="AZ644" s="620"/>
      <c r="BA644" s="620"/>
    </row>
    <row r="645" spans="1:53" ht="15.75" customHeight="1" x14ac:dyDescent="0.25">
      <c r="A645" s="620"/>
      <c r="B645" s="625"/>
      <c r="C645" s="620"/>
      <c r="D645" s="620"/>
      <c r="E645" s="620"/>
      <c r="F645" s="620"/>
      <c r="G645" s="620"/>
      <c r="H645" s="620"/>
      <c r="I645" s="620"/>
      <c r="J645" s="620"/>
      <c r="K645" s="620"/>
      <c r="L645" s="620"/>
      <c r="M645" s="620"/>
      <c r="N645" s="620"/>
      <c r="O645" s="620"/>
      <c r="P645" s="620"/>
      <c r="Q645" s="622"/>
      <c r="R645" s="622"/>
      <c r="S645" s="622"/>
      <c r="T645" s="622"/>
      <c r="U645" s="622"/>
      <c r="V645" s="622"/>
      <c r="W645" s="622"/>
      <c r="X645" s="622"/>
      <c r="Y645" s="622"/>
      <c r="Z645" s="620"/>
      <c r="AA645" s="620"/>
      <c r="AB645" s="620"/>
      <c r="AC645" s="622"/>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620"/>
    </row>
    <row r="646" spans="1:53" ht="15.75" customHeight="1" x14ac:dyDescent="0.25">
      <c r="A646" s="620"/>
      <c r="B646" s="625"/>
      <c r="C646" s="620"/>
      <c r="D646" s="620"/>
      <c r="E646" s="620"/>
      <c r="F646" s="620"/>
      <c r="G646" s="620"/>
      <c r="H646" s="620"/>
      <c r="I646" s="620"/>
      <c r="J646" s="620"/>
      <c r="K646" s="620"/>
      <c r="L646" s="620"/>
      <c r="M646" s="620"/>
      <c r="N646" s="620"/>
      <c r="O646" s="620"/>
      <c r="P646" s="620"/>
      <c r="Q646" s="622"/>
      <c r="R646" s="622"/>
      <c r="S646" s="622"/>
      <c r="T646" s="622"/>
      <c r="U646" s="622"/>
      <c r="V646" s="622"/>
      <c r="W646" s="622"/>
      <c r="X646" s="622"/>
      <c r="Y646" s="622"/>
      <c r="Z646" s="620"/>
      <c r="AA646" s="620"/>
      <c r="AB646" s="620"/>
      <c r="AC646" s="622"/>
      <c r="AD646" s="620"/>
      <c r="AE646" s="620"/>
      <c r="AF646" s="620"/>
      <c r="AG646" s="620"/>
      <c r="AH646" s="620"/>
      <c r="AI646" s="620"/>
      <c r="AJ646" s="620"/>
      <c r="AK646" s="620"/>
      <c r="AL646" s="620"/>
      <c r="AM646" s="620"/>
      <c r="AN646" s="620"/>
      <c r="AO646" s="620"/>
      <c r="AP646" s="620"/>
      <c r="AQ646" s="620"/>
      <c r="AR646" s="620"/>
      <c r="AS646" s="620"/>
      <c r="AT646" s="620"/>
      <c r="AU646" s="620"/>
      <c r="AV646" s="620"/>
      <c r="AW646" s="620"/>
      <c r="AX646" s="620"/>
      <c r="AY646" s="620"/>
      <c r="AZ646" s="620"/>
      <c r="BA646" s="620"/>
    </row>
    <row r="647" spans="1:53" ht="15.75" customHeight="1" x14ac:dyDescent="0.25">
      <c r="A647" s="620"/>
      <c r="B647" s="625"/>
      <c r="C647" s="620"/>
      <c r="D647" s="620"/>
      <c r="E647" s="620"/>
      <c r="F647" s="620"/>
      <c r="G647" s="620"/>
      <c r="H647" s="620"/>
      <c r="I647" s="620"/>
      <c r="J647" s="620"/>
      <c r="K647" s="620"/>
      <c r="L647" s="620"/>
      <c r="M647" s="620"/>
      <c r="N647" s="620"/>
      <c r="O647" s="620"/>
      <c r="P647" s="620"/>
      <c r="Q647" s="622"/>
      <c r="R647" s="622"/>
      <c r="S647" s="622"/>
      <c r="T647" s="622"/>
      <c r="U647" s="622"/>
      <c r="V647" s="622"/>
      <c r="W647" s="622"/>
      <c r="X647" s="622"/>
      <c r="Y647" s="622"/>
      <c r="Z647" s="620"/>
      <c r="AA647" s="620"/>
      <c r="AB647" s="620"/>
      <c r="AC647" s="622"/>
      <c r="AD647" s="620"/>
      <c r="AE647" s="620"/>
      <c r="AF647" s="620"/>
      <c r="AG647" s="620"/>
      <c r="AH647" s="620"/>
      <c r="AI647" s="620"/>
      <c r="AJ647" s="620"/>
      <c r="AK647" s="620"/>
      <c r="AL647" s="620"/>
      <c r="AM647" s="620"/>
      <c r="AN647" s="620"/>
      <c r="AO647" s="620"/>
      <c r="AP647" s="620"/>
      <c r="AQ647" s="620"/>
      <c r="AR647" s="620"/>
      <c r="AS647" s="620"/>
      <c r="AT647" s="620"/>
      <c r="AU647" s="620"/>
      <c r="AV647" s="620"/>
      <c r="AW647" s="620"/>
      <c r="AX647" s="620"/>
      <c r="AY647" s="620"/>
      <c r="AZ647" s="620"/>
      <c r="BA647" s="620"/>
    </row>
    <row r="648" spans="1:53" ht="15.75" customHeight="1" x14ac:dyDescent="0.25">
      <c r="A648" s="620"/>
      <c r="B648" s="625"/>
      <c r="C648" s="620"/>
      <c r="D648" s="620"/>
      <c r="E648" s="620"/>
      <c r="F648" s="620"/>
      <c r="G648" s="620"/>
      <c r="H648" s="620"/>
      <c r="I648" s="620"/>
      <c r="J648" s="620"/>
      <c r="K648" s="620"/>
      <c r="L648" s="620"/>
      <c r="M648" s="620"/>
      <c r="N648" s="620"/>
      <c r="O648" s="620"/>
      <c r="P648" s="620"/>
      <c r="Q648" s="622"/>
      <c r="R648" s="622"/>
      <c r="S648" s="622"/>
      <c r="T648" s="622"/>
      <c r="U648" s="622"/>
      <c r="V648" s="622"/>
      <c r="W648" s="622"/>
      <c r="X648" s="622"/>
      <c r="Y648" s="622"/>
      <c r="Z648" s="620"/>
      <c r="AA648" s="620"/>
      <c r="AB648" s="620"/>
      <c r="AC648" s="622"/>
      <c r="AD648" s="620"/>
      <c r="AE648" s="620"/>
      <c r="AF648" s="620"/>
      <c r="AG648" s="620"/>
      <c r="AH648" s="620"/>
      <c r="AI648" s="620"/>
      <c r="AJ648" s="620"/>
      <c r="AK648" s="620"/>
      <c r="AL648" s="620"/>
      <c r="AM648" s="620"/>
      <c r="AN648" s="620"/>
      <c r="AO648" s="620"/>
      <c r="AP648" s="620"/>
      <c r="AQ648" s="620"/>
      <c r="AR648" s="620"/>
      <c r="AS648" s="620"/>
      <c r="AT648" s="620"/>
      <c r="AU648" s="620"/>
      <c r="AV648" s="620"/>
      <c r="AW648" s="620"/>
      <c r="AX648" s="620"/>
      <c r="AY648" s="620"/>
      <c r="AZ648" s="620"/>
      <c r="BA648" s="620"/>
    </row>
    <row r="649" spans="1:53" ht="15.75" customHeight="1" x14ac:dyDescent="0.25">
      <c r="A649" s="620"/>
      <c r="B649" s="625"/>
      <c r="C649" s="620"/>
      <c r="D649" s="620"/>
      <c r="E649" s="620"/>
      <c r="F649" s="620"/>
      <c r="G649" s="620"/>
      <c r="H649" s="620"/>
      <c r="I649" s="620"/>
      <c r="J649" s="620"/>
      <c r="K649" s="620"/>
      <c r="L649" s="620"/>
      <c r="M649" s="620"/>
      <c r="N649" s="620"/>
      <c r="O649" s="620"/>
      <c r="P649" s="620"/>
      <c r="Q649" s="622"/>
      <c r="R649" s="622"/>
      <c r="S649" s="622"/>
      <c r="T649" s="622"/>
      <c r="U649" s="622"/>
      <c r="V649" s="622"/>
      <c r="W649" s="622"/>
      <c r="X649" s="622"/>
      <c r="Y649" s="622"/>
      <c r="Z649" s="620"/>
      <c r="AA649" s="620"/>
      <c r="AB649" s="620"/>
      <c r="AC649" s="622"/>
      <c r="AD649" s="620"/>
      <c r="AE649" s="620"/>
      <c r="AF649" s="620"/>
      <c r="AG649" s="620"/>
      <c r="AH649" s="620"/>
      <c r="AI649" s="620"/>
      <c r="AJ649" s="620"/>
      <c r="AK649" s="620"/>
      <c r="AL649" s="620"/>
      <c r="AM649" s="620"/>
      <c r="AN649" s="620"/>
      <c r="AO649" s="620"/>
      <c r="AP649" s="620"/>
      <c r="AQ649" s="620"/>
      <c r="AR649" s="620"/>
      <c r="AS649" s="620"/>
      <c r="AT649" s="620"/>
      <c r="AU649" s="620"/>
      <c r="AV649" s="620"/>
      <c r="AW649" s="620"/>
      <c r="AX649" s="620"/>
      <c r="AY649" s="620"/>
      <c r="AZ649" s="620"/>
      <c r="BA649" s="620"/>
    </row>
    <row r="650" spans="1:53" ht="15.75" customHeight="1" x14ac:dyDescent="0.25">
      <c r="A650" s="620"/>
      <c r="B650" s="625"/>
      <c r="C650" s="620"/>
      <c r="D650" s="620"/>
      <c r="E650" s="620"/>
      <c r="F650" s="620"/>
      <c r="G650" s="620"/>
      <c r="H650" s="620"/>
      <c r="I650" s="620"/>
      <c r="J650" s="620"/>
      <c r="K650" s="620"/>
      <c r="L650" s="620"/>
      <c r="M650" s="620"/>
      <c r="N650" s="620"/>
      <c r="O650" s="620"/>
      <c r="P650" s="620"/>
      <c r="Q650" s="622"/>
      <c r="R650" s="622"/>
      <c r="S650" s="622"/>
      <c r="T650" s="622"/>
      <c r="U650" s="622"/>
      <c r="V650" s="622"/>
      <c r="W650" s="622"/>
      <c r="X650" s="622"/>
      <c r="Y650" s="622"/>
      <c r="Z650" s="620"/>
      <c r="AA650" s="620"/>
      <c r="AB650" s="620"/>
      <c r="AC650" s="622"/>
      <c r="AD650" s="620"/>
      <c r="AE650" s="620"/>
      <c r="AF650" s="620"/>
      <c r="AG650" s="620"/>
      <c r="AH650" s="620"/>
      <c r="AI650" s="620"/>
      <c r="AJ650" s="620"/>
      <c r="AK650" s="620"/>
      <c r="AL650" s="620"/>
      <c r="AM650" s="620"/>
      <c r="AN650" s="620"/>
      <c r="AO650" s="620"/>
      <c r="AP650" s="620"/>
      <c r="AQ650" s="620"/>
      <c r="AR650" s="620"/>
      <c r="AS650" s="620"/>
      <c r="AT650" s="620"/>
      <c r="AU650" s="620"/>
      <c r="AV650" s="620"/>
      <c r="AW650" s="620"/>
      <c r="AX650" s="620"/>
      <c r="AY650" s="620"/>
      <c r="AZ650" s="620"/>
      <c r="BA650" s="620"/>
    </row>
    <row r="651" spans="1:53" ht="15.75" customHeight="1" x14ac:dyDescent="0.25">
      <c r="A651" s="620"/>
      <c r="B651" s="625"/>
      <c r="C651" s="620"/>
      <c r="D651" s="620"/>
      <c r="E651" s="620"/>
      <c r="F651" s="620"/>
      <c r="G651" s="620"/>
      <c r="H651" s="620"/>
      <c r="I651" s="620"/>
      <c r="J651" s="620"/>
      <c r="K651" s="620"/>
      <c r="L651" s="620"/>
      <c r="M651" s="620"/>
      <c r="N651" s="620"/>
      <c r="O651" s="620"/>
      <c r="P651" s="620"/>
      <c r="Q651" s="622"/>
      <c r="R651" s="622"/>
      <c r="S651" s="622"/>
      <c r="T651" s="622"/>
      <c r="U651" s="622"/>
      <c r="V651" s="622"/>
      <c r="W651" s="622"/>
      <c r="X651" s="622"/>
      <c r="Y651" s="622"/>
      <c r="Z651" s="620"/>
      <c r="AA651" s="620"/>
      <c r="AB651" s="620"/>
      <c r="AC651" s="622"/>
      <c r="AD651" s="620"/>
      <c r="AE651" s="620"/>
      <c r="AF651" s="620"/>
      <c r="AG651" s="620"/>
      <c r="AH651" s="620"/>
      <c r="AI651" s="620"/>
      <c r="AJ651" s="620"/>
      <c r="AK651" s="620"/>
      <c r="AL651" s="620"/>
      <c r="AM651" s="620"/>
      <c r="AN651" s="620"/>
      <c r="AO651" s="620"/>
      <c r="AP651" s="620"/>
      <c r="AQ651" s="620"/>
      <c r="AR651" s="620"/>
      <c r="AS651" s="620"/>
      <c r="AT651" s="620"/>
      <c r="AU651" s="620"/>
      <c r="AV651" s="620"/>
      <c r="AW651" s="620"/>
      <c r="AX651" s="620"/>
      <c r="AY651" s="620"/>
      <c r="AZ651" s="620"/>
      <c r="BA651" s="620"/>
    </row>
    <row r="652" spans="1:53" ht="15.75" customHeight="1" x14ac:dyDescent="0.25">
      <c r="A652" s="620"/>
      <c r="B652" s="625"/>
      <c r="C652" s="620"/>
      <c r="D652" s="620"/>
      <c r="E652" s="620"/>
      <c r="F652" s="620"/>
      <c r="G652" s="620"/>
      <c r="H652" s="620"/>
      <c r="I652" s="620"/>
      <c r="J652" s="620"/>
      <c r="K652" s="620"/>
      <c r="L652" s="620"/>
      <c r="M652" s="620"/>
      <c r="N652" s="620"/>
      <c r="O652" s="620"/>
      <c r="P652" s="620"/>
      <c r="Q652" s="622"/>
      <c r="R652" s="622"/>
      <c r="S652" s="622"/>
      <c r="T652" s="622"/>
      <c r="U652" s="622"/>
      <c r="V652" s="622"/>
      <c r="W652" s="622"/>
      <c r="X652" s="622"/>
      <c r="Y652" s="622"/>
      <c r="Z652" s="620"/>
      <c r="AA652" s="620"/>
      <c r="AB652" s="620"/>
      <c r="AC652" s="622"/>
      <c r="AD652" s="620"/>
      <c r="AE652" s="620"/>
      <c r="AF652" s="620"/>
      <c r="AG652" s="620"/>
      <c r="AH652" s="620"/>
      <c r="AI652" s="620"/>
      <c r="AJ652" s="620"/>
      <c r="AK652" s="620"/>
      <c r="AL652" s="620"/>
      <c r="AM652" s="620"/>
      <c r="AN652" s="620"/>
      <c r="AO652" s="620"/>
      <c r="AP652" s="620"/>
      <c r="AQ652" s="620"/>
      <c r="AR652" s="620"/>
      <c r="AS652" s="620"/>
      <c r="AT652" s="620"/>
      <c r="AU652" s="620"/>
      <c r="AV652" s="620"/>
      <c r="AW652" s="620"/>
      <c r="AX652" s="620"/>
      <c r="AY652" s="620"/>
      <c r="AZ652" s="620"/>
      <c r="BA652" s="620"/>
    </row>
    <row r="653" spans="1:53" ht="15.75" customHeight="1" x14ac:dyDescent="0.25">
      <c r="A653" s="620"/>
      <c r="B653" s="625"/>
      <c r="C653" s="620"/>
      <c r="D653" s="620"/>
      <c r="E653" s="620"/>
      <c r="F653" s="620"/>
      <c r="G653" s="620"/>
      <c r="H653" s="620"/>
      <c r="I653" s="620"/>
      <c r="J653" s="620"/>
      <c r="K653" s="620"/>
      <c r="L653" s="620"/>
      <c r="M653" s="620"/>
      <c r="N653" s="620"/>
      <c r="O653" s="620"/>
      <c r="P653" s="620"/>
      <c r="Q653" s="622"/>
      <c r="R653" s="622"/>
      <c r="S653" s="622"/>
      <c r="T653" s="622"/>
      <c r="U653" s="622"/>
      <c r="V653" s="622"/>
      <c r="W653" s="622"/>
      <c r="X653" s="622"/>
      <c r="Y653" s="622"/>
      <c r="Z653" s="620"/>
      <c r="AA653" s="620"/>
      <c r="AB653" s="620"/>
      <c r="AC653" s="622"/>
      <c r="AD653" s="620"/>
      <c r="AE653" s="620"/>
      <c r="AF653" s="620"/>
      <c r="AG653" s="620"/>
      <c r="AH653" s="620"/>
      <c r="AI653" s="620"/>
      <c r="AJ653" s="620"/>
      <c r="AK653" s="620"/>
      <c r="AL653" s="620"/>
      <c r="AM653" s="620"/>
      <c r="AN653" s="620"/>
      <c r="AO653" s="620"/>
      <c r="AP653" s="620"/>
      <c r="AQ653" s="620"/>
      <c r="AR653" s="620"/>
      <c r="AS653" s="620"/>
      <c r="AT653" s="620"/>
      <c r="AU653" s="620"/>
      <c r="AV653" s="620"/>
      <c r="AW653" s="620"/>
      <c r="AX653" s="620"/>
      <c r="AY653" s="620"/>
      <c r="AZ653" s="620"/>
      <c r="BA653" s="620"/>
    </row>
    <row r="654" spans="1:53" ht="15.75" customHeight="1" x14ac:dyDescent="0.25">
      <c r="A654" s="620"/>
      <c r="B654" s="625"/>
      <c r="C654" s="620"/>
      <c r="D654" s="620"/>
      <c r="E654" s="620"/>
      <c r="F654" s="620"/>
      <c r="G654" s="620"/>
      <c r="H654" s="620"/>
      <c r="I654" s="620"/>
      <c r="J654" s="620"/>
      <c r="K654" s="620"/>
      <c r="L654" s="620"/>
      <c r="M654" s="620"/>
      <c r="N654" s="620"/>
      <c r="O654" s="620"/>
      <c r="P654" s="620"/>
      <c r="Q654" s="622"/>
      <c r="R654" s="622"/>
      <c r="S654" s="622"/>
      <c r="T654" s="622"/>
      <c r="U654" s="622"/>
      <c r="V654" s="622"/>
      <c r="W654" s="622"/>
      <c r="X654" s="622"/>
      <c r="Y654" s="622"/>
      <c r="Z654" s="620"/>
      <c r="AA654" s="620"/>
      <c r="AB654" s="620"/>
      <c r="AC654" s="622"/>
      <c r="AD654" s="620"/>
      <c r="AE654" s="620"/>
      <c r="AF654" s="620"/>
      <c r="AG654" s="620"/>
      <c r="AH654" s="620"/>
      <c r="AI654" s="620"/>
      <c r="AJ654" s="620"/>
      <c r="AK654" s="620"/>
      <c r="AL654" s="620"/>
      <c r="AM654" s="620"/>
      <c r="AN654" s="620"/>
      <c r="AO654" s="620"/>
      <c r="AP654" s="620"/>
      <c r="AQ654" s="620"/>
      <c r="AR654" s="620"/>
      <c r="AS654" s="620"/>
      <c r="AT654" s="620"/>
      <c r="AU654" s="620"/>
      <c r="AV654" s="620"/>
      <c r="AW654" s="620"/>
      <c r="AX654" s="620"/>
      <c r="AY654" s="620"/>
      <c r="AZ654" s="620"/>
      <c r="BA654" s="620"/>
    </row>
    <row r="655" spans="1:53" ht="15.75" customHeight="1" x14ac:dyDescent="0.25">
      <c r="A655" s="620"/>
      <c r="B655" s="625"/>
      <c r="C655" s="620"/>
      <c r="D655" s="620"/>
      <c r="E655" s="620"/>
      <c r="F655" s="620"/>
      <c r="G655" s="620"/>
      <c r="H655" s="620"/>
      <c r="I655" s="620"/>
      <c r="J655" s="620"/>
      <c r="K655" s="620"/>
      <c r="L655" s="620"/>
      <c r="M655" s="620"/>
      <c r="N655" s="620"/>
      <c r="O655" s="620"/>
      <c r="P655" s="620"/>
      <c r="Q655" s="622"/>
      <c r="R655" s="622"/>
      <c r="S655" s="622"/>
      <c r="T655" s="622"/>
      <c r="U655" s="622"/>
      <c r="V655" s="622"/>
      <c r="W655" s="622"/>
      <c r="X655" s="622"/>
      <c r="Y655" s="622"/>
      <c r="Z655" s="620"/>
      <c r="AA655" s="620"/>
      <c r="AB655" s="620"/>
      <c r="AC655" s="622"/>
      <c r="AD655" s="620"/>
      <c r="AE655" s="620"/>
      <c r="AF655" s="620"/>
      <c r="AG655" s="620"/>
      <c r="AH655" s="620"/>
      <c r="AI655" s="620"/>
      <c r="AJ655" s="620"/>
      <c r="AK655" s="620"/>
      <c r="AL655" s="620"/>
      <c r="AM655" s="620"/>
      <c r="AN655" s="620"/>
      <c r="AO655" s="620"/>
      <c r="AP655" s="620"/>
      <c r="AQ655" s="620"/>
      <c r="AR655" s="620"/>
      <c r="AS655" s="620"/>
      <c r="AT655" s="620"/>
      <c r="AU655" s="620"/>
      <c r="AV655" s="620"/>
      <c r="AW655" s="620"/>
      <c r="AX655" s="620"/>
      <c r="AY655" s="620"/>
      <c r="AZ655" s="620"/>
      <c r="BA655" s="620"/>
    </row>
    <row r="656" spans="1:53" ht="15.75" customHeight="1" x14ac:dyDescent="0.25">
      <c r="A656" s="620"/>
      <c r="B656" s="625"/>
      <c r="C656" s="620"/>
      <c r="D656" s="620"/>
      <c r="E656" s="620"/>
      <c r="F656" s="620"/>
      <c r="G656" s="620"/>
      <c r="H656" s="620"/>
      <c r="I656" s="620"/>
      <c r="J656" s="620"/>
      <c r="K656" s="620"/>
      <c r="L656" s="620"/>
      <c r="M656" s="620"/>
      <c r="N656" s="620"/>
      <c r="O656" s="620"/>
      <c r="P656" s="620"/>
      <c r="Q656" s="622"/>
      <c r="R656" s="622"/>
      <c r="S656" s="622"/>
      <c r="T656" s="622"/>
      <c r="U656" s="622"/>
      <c r="V656" s="622"/>
      <c r="W656" s="622"/>
      <c r="X656" s="622"/>
      <c r="Y656" s="622"/>
      <c r="Z656" s="620"/>
      <c r="AA656" s="620"/>
      <c r="AB656" s="620"/>
      <c r="AC656" s="622"/>
      <c r="AD656" s="620"/>
      <c r="AE656" s="620"/>
      <c r="AF656" s="620"/>
      <c r="AG656" s="620"/>
      <c r="AH656" s="620"/>
      <c r="AI656" s="620"/>
      <c r="AJ656" s="620"/>
      <c r="AK656" s="620"/>
      <c r="AL656" s="620"/>
      <c r="AM656" s="620"/>
      <c r="AN656" s="620"/>
      <c r="AO656" s="620"/>
      <c r="AP656" s="620"/>
      <c r="AQ656" s="620"/>
      <c r="AR656" s="620"/>
      <c r="AS656" s="620"/>
      <c r="AT656" s="620"/>
      <c r="AU656" s="620"/>
      <c r="AV656" s="620"/>
      <c r="AW656" s="620"/>
      <c r="AX656" s="620"/>
      <c r="AY656" s="620"/>
      <c r="AZ656" s="620"/>
      <c r="BA656" s="620"/>
    </row>
    <row r="657" spans="1:53" ht="15.75" customHeight="1" x14ac:dyDescent="0.25">
      <c r="A657" s="620"/>
      <c r="B657" s="625"/>
      <c r="C657" s="620"/>
      <c r="D657" s="620"/>
      <c r="E657" s="620"/>
      <c r="F657" s="620"/>
      <c r="G657" s="620"/>
      <c r="H657" s="620"/>
      <c r="I657" s="620"/>
      <c r="J657" s="620"/>
      <c r="K657" s="620"/>
      <c r="L657" s="620"/>
      <c r="M657" s="620"/>
      <c r="N657" s="620"/>
      <c r="O657" s="620"/>
      <c r="P657" s="620"/>
      <c r="Q657" s="622"/>
      <c r="R657" s="622"/>
      <c r="S657" s="622"/>
      <c r="T657" s="622"/>
      <c r="U657" s="622"/>
      <c r="V657" s="622"/>
      <c r="W657" s="622"/>
      <c r="X657" s="622"/>
      <c r="Y657" s="622"/>
      <c r="Z657" s="620"/>
      <c r="AA657" s="620"/>
      <c r="AB657" s="620"/>
      <c r="AC657" s="622"/>
      <c r="AD657" s="620"/>
      <c r="AE657" s="620"/>
      <c r="AF657" s="620"/>
      <c r="AG657" s="620"/>
      <c r="AH657" s="620"/>
      <c r="AI657" s="620"/>
      <c r="AJ657" s="620"/>
      <c r="AK657" s="620"/>
      <c r="AL657" s="620"/>
      <c r="AM657" s="620"/>
      <c r="AN657" s="620"/>
      <c r="AO657" s="620"/>
      <c r="AP657" s="620"/>
      <c r="AQ657" s="620"/>
      <c r="AR657" s="620"/>
      <c r="AS657" s="620"/>
      <c r="AT657" s="620"/>
      <c r="AU657" s="620"/>
      <c r="AV657" s="620"/>
      <c r="AW657" s="620"/>
      <c r="AX657" s="620"/>
      <c r="AY657" s="620"/>
      <c r="AZ657" s="620"/>
      <c r="BA657" s="620"/>
    </row>
    <row r="658" spans="1:53" ht="15.75" customHeight="1" x14ac:dyDescent="0.25">
      <c r="A658" s="620"/>
      <c r="B658" s="625"/>
      <c r="C658" s="620"/>
      <c r="D658" s="620"/>
      <c r="E658" s="620"/>
      <c r="F658" s="620"/>
      <c r="G658" s="620"/>
      <c r="H658" s="620"/>
      <c r="I658" s="620"/>
      <c r="J658" s="620"/>
      <c r="K658" s="620"/>
      <c r="L658" s="620"/>
      <c r="M658" s="620"/>
      <c r="N658" s="620"/>
      <c r="O658" s="620"/>
      <c r="P658" s="620"/>
      <c r="Q658" s="622"/>
      <c r="R658" s="622"/>
      <c r="S658" s="622"/>
      <c r="T658" s="622"/>
      <c r="U658" s="622"/>
      <c r="V658" s="622"/>
      <c r="W658" s="622"/>
      <c r="X658" s="622"/>
      <c r="Y658" s="622"/>
      <c r="Z658" s="620"/>
      <c r="AA658" s="620"/>
      <c r="AB658" s="620"/>
      <c r="AC658" s="622"/>
      <c r="AD658" s="620"/>
      <c r="AE658" s="620"/>
      <c r="AF658" s="620"/>
      <c r="AG658" s="620"/>
      <c r="AH658" s="620"/>
      <c r="AI658" s="620"/>
      <c r="AJ658" s="620"/>
      <c r="AK658" s="620"/>
      <c r="AL658" s="620"/>
      <c r="AM658" s="620"/>
      <c r="AN658" s="620"/>
      <c r="AO658" s="620"/>
      <c r="AP658" s="620"/>
      <c r="AQ658" s="620"/>
      <c r="AR658" s="620"/>
      <c r="AS658" s="620"/>
      <c r="AT658" s="620"/>
      <c r="AU658" s="620"/>
      <c r="AV658" s="620"/>
      <c r="AW658" s="620"/>
      <c r="AX658" s="620"/>
      <c r="AY658" s="620"/>
      <c r="AZ658" s="620"/>
      <c r="BA658" s="620"/>
    </row>
    <row r="659" spans="1:53" ht="15.75" customHeight="1" x14ac:dyDescent="0.25">
      <c r="A659" s="620"/>
      <c r="B659" s="625"/>
      <c r="C659" s="620"/>
      <c r="D659" s="620"/>
      <c r="E659" s="620"/>
      <c r="F659" s="620"/>
      <c r="G659" s="620"/>
      <c r="H659" s="620"/>
      <c r="I659" s="620"/>
      <c r="J659" s="620"/>
      <c r="K659" s="620"/>
      <c r="L659" s="620"/>
      <c r="M659" s="620"/>
      <c r="N659" s="620"/>
      <c r="O659" s="620"/>
      <c r="P659" s="620"/>
      <c r="Q659" s="622"/>
      <c r="R659" s="622"/>
      <c r="S659" s="622"/>
      <c r="T659" s="622"/>
      <c r="U659" s="622"/>
      <c r="V659" s="622"/>
      <c r="W659" s="622"/>
      <c r="X659" s="622"/>
      <c r="Y659" s="622"/>
      <c r="Z659" s="620"/>
      <c r="AA659" s="620"/>
      <c r="AB659" s="620"/>
      <c r="AC659" s="622"/>
      <c r="AD659" s="620"/>
      <c r="AE659" s="620"/>
      <c r="AF659" s="620"/>
      <c r="AG659" s="620"/>
      <c r="AH659" s="620"/>
      <c r="AI659" s="620"/>
      <c r="AJ659" s="620"/>
      <c r="AK659" s="620"/>
      <c r="AL659" s="620"/>
      <c r="AM659" s="620"/>
      <c r="AN659" s="620"/>
      <c r="AO659" s="620"/>
      <c r="AP659" s="620"/>
      <c r="AQ659" s="620"/>
      <c r="AR659" s="620"/>
      <c r="AS659" s="620"/>
      <c r="AT659" s="620"/>
      <c r="AU659" s="620"/>
      <c r="AV659" s="620"/>
      <c r="AW659" s="620"/>
      <c r="AX659" s="620"/>
      <c r="AY659" s="620"/>
      <c r="AZ659" s="620"/>
      <c r="BA659" s="620"/>
    </row>
    <row r="660" spans="1:53" ht="15.75" customHeight="1" x14ac:dyDescent="0.25">
      <c r="A660" s="620"/>
      <c r="B660" s="625"/>
      <c r="C660" s="620"/>
      <c r="D660" s="620"/>
      <c r="E660" s="620"/>
      <c r="F660" s="620"/>
      <c r="G660" s="620"/>
      <c r="H660" s="620"/>
      <c r="I660" s="620"/>
      <c r="J660" s="620"/>
      <c r="K660" s="620"/>
      <c r="L660" s="620"/>
      <c r="M660" s="620"/>
      <c r="N660" s="620"/>
      <c r="O660" s="620"/>
      <c r="P660" s="620"/>
      <c r="Q660" s="622"/>
      <c r="R660" s="622"/>
      <c r="S660" s="622"/>
      <c r="T660" s="622"/>
      <c r="U660" s="622"/>
      <c r="V660" s="622"/>
      <c r="W660" s="622"/>
      <c r="X660" s="622"/>
      <c r="Y660" s="622"/>
      <c r="Z660" s="620"/>
      <c r="AA660" s="620"/>
      <c r="AB660" s="620"/>
      <c r="AC660" s="622"/>
      <c r="AD660" s="620"/>
      <c r="AE660" s="620"/>
      <c r="AF660" s="620"/>
      <c r="AG660" s="620"/>
      <c r="AH660" s="620"/>
      <c r="AI660" s="620"/>
      <c r="AJ660" s="620"/>
      <c r="AK660" s="620"/>
      <c r="AL660" s="620"/>
      <c r="AM660" s="620"/>
      <c r="AN660" s="620"/>
      <c r="AO660" s="620"/>
      <c r="AP660" s="620"/>
      <c r="AQ660" s="620"/>
      <c r="AR660" s="620"/>
      <c r="AS660" s="620"/>
      <c r="AT660" s="620"/>
      <c r="AU660" s="620"/>
      <c r="AV660" s="620"/>
      <c r="AW660" s="620"/>
      <c r="AX660" s="620"/>
      <c r="AY660" s="620"/>
      <c r="AZ660" s="620"/>
      <c r="BA660" s="620"/>
    </row>
    <row r="661" spans="1:53" ht="15.75" customHeight="1" x14ac:dyDescent="0.25">
      <c r="A661" s="620"/>
      <c r="B661" s="625"/>
      <c r="C661" s="620"/>
      <c r="D661" s="620"/>
      <c r="E661" s="620"/>
      <c r="F661" s="620"/>
      <c r="G661" s="620"/>
      <c r="H661" s="620"/>
      <c r="I661" s="620"/>
      <c r="J661" s="620"/>
      <c r="K661" s="620"/>
      <c r="L661" s="620"/>
      <c r="M661" s="620"/>
      <c r="N661" s="620"/>
      <c r="O661" s="620"/>
      <c r="P661" s="620"/>
      <c r="Q661" s="622"/>
      <c r="R661" s="622"/>
      <c r="S661" s="622"/>
      <c r="T661" s="622"/>
      <c r="U661" s="622"/>
      <c r="V661" s="622"/>
      <c r="W661" s="622"/>
      <c r="X661" s="622"/>
      <c r="Y661" s="622"/>
      <c r="Z661" s="620"/>
      <c r="AA661" s="620"/>
      <c r="AB661" s="620"/>
      <c r="AC661" s="622"/>
      <c r="AD661" s="620"/>
      <c r="AE661" s="620"/>
      <c r="AF661" s="620"/>
      <c r="AG661" s="620"/>
      <c r="AH661" s="620"/>
      <c r="AI661" s="620"/>
      <c r="AJ661" s="620"/>
      <c r="AK661" s="620"/>
      <c r="AL661" s="620"/>
      <c r="AM661" s="620"/>
      <c r="AN661" s="620"/>
      <c r="AO661" s="620"/>
      <c r="AP661" s="620"/>
      <c r="AQ661" s="620"/>
      <c r="AR661" s="620"/>
      <c r="AS661" s="620"/>
      <c r="AT661" s="620"/>
      <c r="AU661" s="620"/>
      <c r="AV661" s="620"/>
      <c r="AW661" s="620"/>
      <c r="AX661" s="620"/>
      <c r="AY661" s="620"/>
      <c r="AZ661" s="620"/>
      <c r="BA661" s="620"/>
    </row>
    <row r="662" spans="1:53" ht="15.75" customHeight="1" x14ac:dyDescent="0.25">
      <c r="A662" s="620"/>
      <c r="B662" s="625"/>
      <c r="C662" s="620"/>
      <c r="D662" s="620"/>
      <c r="E662" s="620"/>
      <c r="F662" s="620"/>
      <c r="G662" s="620"/>
      <c r="H662" s="620"/>
      <c r="I662" s="620"/>
      <c r="J662" s="620"/>
      <c r="K662" s="620"/>
      <c r="L662" s="620"/>
      <c r="M662" s="620"/>
      <c r="N662" s="620"/>
      <c r="O662" s="620"/>
      <c r="P662" s="620"/>
      <c r="Q662" s="622"/>
      <c r="R662" s="622"/>
      <c r="S662" s="622"/>
      <c r="T662" s="622"/>
      <c r="U662" s="622"/>
      <c r="V662" s="622"/>
      <c r="W662" s="622"/>
      <c r="X662" s="622"/>
      <c r="Y662" s="622"/>
      <c r="Z662" s="620"/>
      <c r="AA662" s="620"/>
      <c r="AB662" s="620"/>
      <c r="AC662" s="622"/>
      <c r="AD662" s="620"/>
      <c r="AE662" s="620"/>
      <c r="AF662" s="620"/>
      <c r="AG662" s="620"/>
      <c r="AH662" s="620"/>
      <c r="AI662" s="620"/>
      <c r="AJ662" s="620"/>
      <c r="AK662" s="620"/>
      <c r="AL662" s="620"/>
      <c r="AM662" s="620"/>
      <c r="AN662" s="620"/>
      <c r="AO662" s="620"/>
      <c r="AP662" s="620"/>
      <c r="AQ662" s="620"/>
      <c r="AR662" s="620"/>
      <c r="AS662" s="620"/>
      <c r="AT662" s="620"/>
      <c r="AU662" s="620"/>
      <c r="AV662" s="620"/>
      <c r="AW662" s="620"/>
      <c r="AX662" s="620"/>
      <c r="AY662" s="620"/>
      <c r="AZ662" s="620"/>
      <c r="BA662" s="620"/>
    </row>
    <row r="663" spans="1:53" ht="15.75" customHeight="1" x14ac:dyDescent="0.25">
      <c r="A663" s="620"/>
      <c r="B663" s="625"/>
      <c r="C663" s="620"/>
      <c r="D663" s="620"/>
      <c r="E663" s="620"/>
      <c r="F663" s="620"/>
      <c r="G663" s="620"/>
      <c r="H663" s="620"/>
      <c r="I663" s="620"/>
      <c r="J663" s="620"/>
      <c r="K663" s="620"/>
      <c r="L663" s="620"/>
      <c r="M663" s="620"/>
      <c r="N663" s="620"/>
      <c r="O663" s="620"/>
      <c r="P663" s="620"/>
      <c r="Q663" s="622"/>
      <c r="R663" s="622"/>
      <c r="S663" s="622"/>
      <c r="T663" s="622"/>
      <c r="U663" s="622"/>
      <c r="V663" s="622"/>
      <c r="W663" s="622"/>
      <c r="X663" s="622"/>
      <c r="Y663" s="622"/>
      <c r="Z663" s="620"/>
      <c r="AA663" s="620"/>
      <c r="AB663" s="620"/>
      <c r="AC663" s="622"/>
      <c r="AD663" s="620"/>
      <c r="AE663" s="620"/>
      <c r="AF663" s="620"/>
      <c r="AG663" s="620"/>
      <c r="AH663" s="620"/>
      <c r="AI663" s="620"/>
      <c r="AJ663" s="620"/>
      <c r="AK663" s="620"/>
      <c r="AL663" s="620"/>
      <c r="AM663" s="620"/>
      <c r="AN663" s="620"/>
      <c r="AO663" s="620"/>
      <c r="AP663" s="620"/>
      <c r="AQ663" s="620"/>
      <c r="AR663" s="620"/>
      <c r="AS663" s="620"/>
      <c r="AT663" s="620"/>
      <c r="AU663" s="620"/>
      <c r="AV663" s="620"/>
      <c r="AW663" s="620"/>
      <c r="AX663" s="620"/>
      <c r="AY663" s="620"/>
      <c r="AZ663" s="620"/>
      <c r="BA663" s="620"/>
    </row>
    <row r="664" spans="1:53" ht="15.75" customHeight="1" x14ac:dyDescent="0.25">
      <c r="A664" s="620"/>
      <c r="B664" s="625"/>
      <c r="C664" s="620"/>
      <c r="D664" s="620"/>
      <c r="E664" s="620"/>
      <c r="F664" s="620"/>
      <c r="G664" s="620"/>
      <c r="H664" s="620"/>
      <c r="I664" s="620"/>
      <c r="J664" s="620"/>
      <c r="K664" s="620"/>
      <c r="L664" s="620"/>
      <c r="M664" s="620"/>
      <c r="N664" s="620"/>
      <c r="O664" s="620"/>
      <c r="P664" s="620"/>
      <c r="Q664" s="622"/>
      <c r="R664" s="622"/>
      <c r="S664" s="622"/>
      <c r="T664" s="622"/>
      <c r="U664" s="622"/>
      <c r="V664" s="622"/>
      <c r="W664" s="622"/>
      <c r="X664" s="622"/>
      <c r="Y664" s="622"/>
      <c r="Z664" s="620"/>
      <c r="AA664" s="620"/>
      <c r="AB664" s="620"/>
      <c r="AC664" s="622"/>
      <c r="AD664" s="620"/>
      <c r="AE664" s="620"/>
      <c r="AF664" s="620"/>
      <c r="AG664" s="620"/>
      <c r="AH664" s="620"/>
      <c r="AI664" s="620"/>
      <c r="AJ664" s="620"/>
      <c r="AK664" s="620"/>
      <c r="AL664" s="620"/>
      <c r="AM664" s="620"/>
      <c r="AN664" s="620"/>
      <c r="AO664" s="620"/>
      <c r="AP664" s="620"/>
      <c r="AQ664" s="620"/>
      <c r="AR664" s="620"/>
      <c r="AS664" s="620"/>
      <c r="AT664" s="620"/>
      <c r="AU664" s="620"/>
      <c r="AV664" s="620"/>
      <c r="AW664" s="620"/>
      <c r="AX664" s="620"/>
      <c r="AY664" s="620"/>
      <c r="AZ664" s="620"/>
      <c r="BA664" s="620"/>
    </row>
    <row r="665" spans="1:53" ht="15.75" customHeight="1" x14ac:dyDescent="0.25">
      <c r="A665" s="620"/>
      <c r="B665" s="625"/>
      <c r="C665" s="620"/>
      <c r="D665" s="620"/>
      <c r="E665" s="620"/>
      <c r="F665" s="620"/>
      <c r="G665" s="620"/>
      <c r="H665" s="620"/>
      <c r="I665" s="620"/>
      <c r="J665" s="620"/>
      <c r="K665" s="620"/>
      <c r="L665" s="620"/>
      <c r="M665" s="620"/>
      <c r="N665" s="620"/>
      <c r="O665" s="620"/>
      <c r="P665" s="620"/>
      <c r="Q665" s="622"/>
      <c r="R665" s="622"/>
      <c r="S665" s="622"/>
      <c r="T665" s="622"/>
      <c r="U665" s="622"/>
      <c r="V665" s="622"/>
      <c r="W665" s="622"/>
      <c r="X665" s="622"/>
      <c r="Y665" s="622"/>
      <c r="Z665" s="620"/>
      <c r="AA665" s="620"/>
      <c r="AB665" s="620"/>
      <c r="AC665" s="622"/>
      <c r="AD665" s="620"/>
      <c r="AE665" s="620"/>
      <c r="AF665" s="620"/>
      <c r="AG665" s="620"/>
      <c r="AH665" s="620"/>
      <c r="AI665" s="620"/>
      <c r="AJ665" s="620"/>
      <c r="AK665" s="620"/>
      <c r="AL665" s="620"/>
      <c r="AM665" s="620"/>
      <c r="AN665" s="620"/>
      <c r="AO665" s="620"/>
      <c r="AP665" s="620"/>
      <c r="AQ665" s="620"/>
      <c r="AR665" s="620"/>
      <c r="AS665" s="620"/>
      <c r="AT665" s="620"/>
      <c r="AU665" s="620"/>
      <c r="AV665" s="620"/>
      <c r="AW665" s="620"/>
      <c r="AX665" s="620"/>
      <c r="AY665" s="620"/>
      <c r="AZ665" s="620"/>
      <c r="BA665" s="620"/>
    </row>
    <row r="666" spans="1:53" ht="15.75" customHeight="1" x14ac:dyDescent="0.25">
      <c r="A666" s="620"/>
      <c r="B666" s="625"/>
      <c r="C666" s="620"/>
      <c r="D666" s="620"/>
      <c r="E666" s="620"/>
      <c r="F666" s="620"/>
      <c r="G666" s="620"/>
      <c r="H666" s="620"/>
      <c r="I666" s="620"/>
      <c r="J666" s="620"/>
      <c r="K666" s="620"/>
      <c r="L666" s="620"/>
      <c r="M666" s="620"/>
      <c r="N666" s="620"/>
      <c r="O666" s="620"/>
      <c r="P666" s="620"/>
      <c r="Q666" s="622"/>
      <c r="R666" s="622"/>
      <c r="S666" s="622"/>
      <c r="T666" s="622"/>
      <c r="U666" s="622"/>
      <c r="V666" s="622"/>
      <c r="W666" s="622"/>
      <c r="X666" s="622"/>
      <c r="Y666" s="622"/>
      <c r="Z666" s="620"/>
      <c r="AA666" s="620"/>
      <c r="AB666" s="620"/>
      <c r="AC666" s="622"/>
      <c r="AD666" s="620"/>
      <c r="AE666" s="620"/>
      <c r="AF666" s="620"/>
      <c r="AG666" s="620"/>
      <c r="AH666" s="620"/>
      <c r="AI666" s="620"/>
      <c r="AJ666" s="620"/>
      <c r="AK666" s="620"/>
      <c r="AL666" s="620"/>
      <c r="AM666" s="620"/>
      <c r="AN666" s="620"/>
      <c r="AO666" s="620"/>
      <c r="AP666" s="620"/>
      <c r="AQ666" s="620"/>
      <c r="AR666" s="620"/>
      <c r="AS666" s="620"/>
      <c r="AT666" s="620"/>
      <c r="AU666" s="620"/>
      <c r="AV666" s="620"/>
      <c r="AW666" s="620"/>
      <c r="AX666" s="620"/>
      <c r="AY666" s="620"/>
      <c r="AZ666" s="620"/>
      <c r="BA666" s="620"/>
    </row>
    <row r="667" spans="1:53" ht="15.75" customHeight="1" x14ac:dyDescent="0.25">
      <c r="A667" s="620"/>
      <c r="B667" s="625"/>
      <c r="C667" s="620"/>
      <c r="D667" s="620"/>
      <c r="E667" s="620"/>
      <c r="F667" s="620"/>
      <c r="G667" s="620"/>
      <c r="H667" s="620"/>
      <c r="I667" s="620"/>
      <c r="J667" s="620"/>
      <c r="K667" s="620"/>
      <c r="L667" s="620"/>
      <c r="M667" s="620"/>
      <c r="N667" s="620"/>
      <c r="O667" s="620"/>
      <c r="P667" s="620"/>
      <c r="Q667" s="622"/>
      <c r="R667" s="622"/>
      <c r="S667" s="622"/>
      <c r="T667" s="622"/>
      <c r="U667" s="622"/>
      <c r="V667" s="622"/>
      <c r="W667" s="622"/>
      <c r="X667" s="622"/>
      <c r="Y667" s="622"/>
      <c r="Z667" s="620"/>
      <c r="AA667" s="620"/>
      <c r="AB667" s="620"/>
      <c r="AC667" s="622"/>
      <c r="AD667" s="620"/>
      <c r="AE667" s="620"/>
      <c r="AF667" s="620"/>
      <c r="AG667" s="620"/>
      <c r="AH667" s="620"/>
      <c r="AI667" s="620"/>
      <c r="AJ667" s="620"/>
      <c r="AK667" s="620"/>
      <c r="AL667" s="620"/>
      <c r="AM667" s="620"/>
      <c r="AN667" s="620"/>
      <c r="AO667" s="620"/>
      <c r="AP667" s="620"/>
      <c r="AQ667" s="620"/>
      <c r="AR667" s="620"/>
      <c r="AS667" s="620"/>
      <c r="AT667" s="620"/>
      <c r="AU667" s="620"/>
      <c r="AV667" s="620"/>
      <c r="AW667" s="620"/>
      <c r="AX667" s="620"/>
      <c r="AY667" s="620"/>
      <c r="AZ667" s="620"/>
      <c r="BA667" s="620"/>
    </row>
    <row r="668" spans="1:53" ht="15.75" customHeight="1" x14ac:dyDescent="0.25">
      <c r="A668" s="620"/>
      <c r="B668" s="625"/>
      <c r="C668" s="620"/>
      <c r="D668" s="620"/>
      <c r="E668" s="620"/>
      <c r="F668" s="620"/>
      <c r="G668" s="620"/>
      <c r="H668" s="620"/>
      <c r="I668" s="620"/>
      <c r="J668" s="620"/>
      <c r="K668" s="620"/>
      <c r="L668" s="620"/>
      <c r="M668" s="620"/>
      <c r="N668" s="620"/>
      <c r="O668" s="620"/>
      <c r="P668" s="620"/>
      <c r="Q668" s="622"/>
      <c r="R668" s="622"/>
      <c r="S668" s="622"/>
      <c r="T668" s="622"/>
      <c r="U668" s="622"/>
      <c r="V668" s="622"/>
      <c r="W668" s="622"/>
      <c r="X668" s="622"/>
      <c r="Y668" s="622"/>
      <c r="Z668" s="620"/>
      <c r="AA668" s="620"/>
      <c r="AB668" s="620"/>
      <c r="AC668" s="622"/>
      <c r="AD668" s="620"/>
      <c r="AE668" s="620"/>
      <c r="AF668" s="620"/>
      <c r="AG668" s="620"/>
      <c r="AH668" s="620"/>
      <c r="AI668" s="620"/>
      <c r="AJ668" s="620"/>
      <c r="AK668" s="620"/>
      <c r="AL668" s="620"/>
      <c r="AM668" s="620"/>
      <c r="AN668" s="620"/>
      <c r="AO668" s="620"/>
      <c r="AP668" s="620"/>
      <c r="AQ668" s="620"/>
      <c r="AR668" s="620"/>
      <c r="AS668" s="620"/>
      <c r="AT668" s="620"/>
      <c r="AU668" s="620"/>
      <c r="AV668" s="620"/>
      <c r="AW668" s="620"/>
      <c r="AX668" s="620"/>
      <c r="AY668" s="620"/>
      <c r="AZ668" s="620"/>
      <c r="BA668" s="620"/>
    </row>
    <row r="669" spans="1:53" ht="15.75" customHeight="1" x14ac:dyDescent="0.25">
      <c r="A669" s="620"/>
      <c r="B669" s="625"/>
      <c r="C669" s="620"/>
      <c r="D669" s="620"/>
      <c r="E669" s="620"/>
      <c r="F669" s="620"/>
      <c r="G669" s="620"/>
      <c r="H669" s="620"/>
      <c r="I669" s="620"/>
      <c r="J669" s="620"/>
      <c r="K669" s="620"/>
      <c r="L669" s="620"/>
      <c r="M669" s="620"/>
      <c r="N669" s="620"/>
      <c r="O669" s="620"/>
      <c r="P669" s="620"/>
      <c r="Q669" s="622"/>
      <c r="R669" s="622"/>
      <c r="S669" s="622"/>
      <c r="T669" s="622"/>
      <c r="U669" s="622"/>
      <c r="V669" s="622"/>
      <c r="W669" s="622"/>
      <c r="X669" s="622"/>
      <c r="Y669" s="622"/>
      <c r="Z669" s="620"/>
      <c r="AA669" s="620"/>
      <c r="AB669" s="620"/>
      <c r="AC669" s="622"/>
      <c r="AD669" s="620"/>
      <c r="AE669" s="620"/>
      <c r="AF669" s="620"/>
      <c r="AG669" s="620"/>
      <c r="AH669" s="620"/>
      <c r="AI669" s="620"/>
      <c r="AJ669" s="620"/>
      <c r="AK669" s="620"/>
      <c r="AL669" s="620"/>
      <c r="AM669" s="620"/>
      <c r="AN669" s="620"/>
      <c r="AO669" s="620"/>
      <c r="AP669" s="620"/>
      <c r="AQ669" s="620"/>
      <c r="AR669" s="620"/>
      <c r="AS669" s="620"/>
      <c r="AT669" s="620"/>
      <c r="AU669" s="620"/>
      <c r="AV669" s="620"/>
      <c r="AW669" s="620"/>
      <c r="AX669" s="620"/>
      <c r="AY669" s="620"/>
      <c r="AZ669" s="620"/>
      <c r="BA669" s="620"/>
    </row>
    <row r="670" spans="1:53" ht="15.75" customHeight="1" x14ac:dyDescent="0.25">
      <c r="A670" s="620"/>
      <c r="B670" s="625"/>
      <c r="C670" s="620"/>
      <c r="D670" s="620"/>
      <c r="E670" s="620"/>
      <c r="F670" s="620"/>
      <c r="G670" s="620"/>
      <c r="H670" s="620"/>
      <c r="I670" s="620"/>
      <c r="J670" s="620"/>
      <c r="K670" s="620"/>
      <c r="L670" s="620"/>
      <c r="M670" s="620"/>
      <c r="N670" s="620"/>
      <c r="O670" s="620"/>
      <c r="P670" s="620"/>
      <c r="Q670" s="622"/>
      <c r="R670" s="622"/>
      <c r="S670" s="622"/>
      <c r="T670" s="622"/>
      <c r="U670" s="622"/>
      <c r="V670" s="622"/>
      <c r="W670" s="622"/>
      <c r="X670" s="622"/>
      <c r="Y670" s="622"/>
      <c r="Z670" s="620"/>
      <c r="AA670" s="620"/>
      <c r="AB670" s="620"/>
      <c r="AC670" s="622"/>
      <c r="AD670" s="620"/>
      <c r="AE670" s="620"/>
      <c r="AF670" s="620"/>
      <c r="AG670" s="620"/>
      <c r="AH670" s="620"/>
      <c r="AI670" s="620"/>
      <c r="AJ670" s="620"/>
      <c r="AK670" s="620"/>
      <c r="AL670" s="620"/>
      <c r="AM670" s="620"/>
      <c r="AN670" s="620"/>
      <c r="AO670" s="620"/>
      <c r="AP670" s="620"/>
      <c r="AQ670" s="620"/>
      <c r="AR670" s="620"/>
      <c r="AS670" s="620"/>
      <c r="AT670" s="620"/>
      <c r="AU670" s="620"/>
      <c r="AV670" s="620"/>
      <c r="AW670" s="620"/>
      <c r="AX670" s="620"/>
      <c r="AY670" s="620"/>
      <c r="AZ670" s="620"/>
      <c r="BA670" s="620"/>
    </row>
    <row r="671" spans="1:53" ht="15.75" customHeight="1" x14ac:dyDescent="0.25">
      <c r="A671" s="620"/>
      <c r="B671" s="625"/>
      <c r="C671" s="620"/>
      <c r="D671" s="620"/>
      <c r="E671" s="620"/>
      <c r="F671" s="620"/>
      <c r="G671" s="620"/>
      <c r="H671" s="620"/>
      <c r="I671" s="620"/>
      <c r="J671" s="620"/>
      <c r="K671" s="620"/>
      <c r="L671" s="620"/>
      <c r="M671" s="620"/>
      <c r="N671" s="620"/>
      <c r="O671" s="620"/>
      <c r="P671" s="620"/>
      <c r="Q671" s="622"/>
      <c r="R671" s="622"/>
      <c r="S671" s="622"/>
      <c r="T671" s="622"/>
      <c r="U671" s="622"/>
      <c r="V671" s="622"/>
      <c r="W671" s="622"/>
      <c r="X671" s="622"/>
      <c r="Y671" s="622"/>
      <c r="Z671" s="620"/>
      <c r="AA671" s="620"/>
      <c r="AB671" s="620"/>
      <c r="AC671" s="622"/>
      <c r="AD671" s="620"/>
      <c r="AE671" s="620"/>
      <c r="AF671" s="620"/>
      <c r="AG671" s="620"/>
      <c r="AH671" s="620"/>
      <c r="AI671" s="620"/>
      <c r="AJ671" s="620"/>
      <c r="AK671" s="620"/>
      <c r="AL671" s="620"/>
      <c r="AM671" s="620"/>
      <c r="AN671" s="620"/>
      <c r="AO671" s="620"/>
      <c r="AP671" s="620"/>
      <c r="AQ671" s="620"/>
      <c r="AR671" s="620"/>
      <c r="AS671" s="620"/>
      <c r="AT671" s="620"/>
      <c r="AU671" s="620"/>
      <c r="AV671" s="620"/>
      <c r="AW671" s="620"/>
      <c r="AX671" s="620"/>
      <c r="AY671" s="620"/>
      <c r="AZ671" s="620"/>
      <c r="BA671" s="620"/>
    </row>
    <row r="672" spans="1:53" ht="15.75" customHeight="1" x14ac:dyDescent="0.25">
      <c r="A672" s="620"/>
      <c r="B672" s="625"/>
      <c r="C672" s="620"/>
      <c r="D672" s="620"/>
      <c r="E672" s="620"/>
      <c r="F672" s="620"/>
      <c r="G672" s="620"/>
      <c r="H672" s="620"/>
      <c r="I672" s="620"/>
      <c r="J672" s="620"/>
      <c r="K672" s="620"/>
      <c r="L672" s="620"/>
      <c r="M672" s="620"/>
      <c r="N672" s="620"/>
      <c r="O672" s="620"/>
      <c r="P672" s="620"/>
      <c r="Q672" s="622"/>
      <c r="R672" s="622"/>
      <c r="S672" s="622"/>
      <c r="T672" s="622"/>
      <c r="U672" s="622"/>
      <c r="V672" s="622"/>
      <c r="W672" s="622"/>
      <c r="X672" s="622"/>
      <c r="Y672" s="622"/>
      <c r="Z672" s="620"/>
      <c r="AA672" s="620"/>
      <c r="AB672" s="620"/>
      <c r="AC672" s="622"/>
      <c r="AD672" s="620"/>
      <c r="AE672" s="620"/>
      <c r="AF672" s="620"/>
      <c r="AG672" s="620"/>
      <c r="AH672" s="620"/>
      <c r="AI672" s="620"/>
      <c r="AJ672" s="620"/>
      <c r="AK672" s="620"/>
      <c r="AL672" s="620"/>
      <c r="AM672" s="620"/>
      <c r="AN672" s="620"/>
      <c r="AO672" s="620"/>
      <c r="AP672" s="620"/>
      <c r="AQ672" s="620"/>
      <c r="AR672" s="620"/>
      <c r="AS672" s="620"/>
      <c r="AT672" s="620"/>
      <c r="AU672" s="620"/>
      <c r="AV672" s="620"/>
      <c r="AW672" s="620"/>
      <c r="AX672" s="620"/>
      <c r="AY672" s="620"/>
      <c r="AZ672" s="620"/>
      <c r="BA672" s="620"/>
    </row>
    <row r="673" spans="1:53" ht="15.75" customHeight="1" x14ac:dyDescent="0.25">
      <c r="A673" s="620"/>
      <c r="B673" s="625"/>
      <c r="C673" s="620"/>
      <c r="D673" s="620"/>
      <c r="E673" s="620"/>
      <c r="F673" s="620"/>
      <c r="G673" s="620"/>
      <c r="H673" s="620"/>
      <c r="I673" s="620"/>
      <c r="J673" s="620"/>
      <c r="K673" s="620"/>
      <c r="L673" s="620"/>
      <c r="M673" s="620"/>
      <c r="N673" s="620"/>
      <c r="O673" s="620"/>
      <c r="P673" s="620"/>
      <c r="Q673" s="622"/>
      <c r="R673" s="622"/>
      <c r="S673" s="622"/>
      <c r="T673" s="622"/>
      <c r="U673" s="622"/>
      <c r="V673" s="622"/>
      <c r="W673" s="622"/>
      <c r="X673" s="622"/>
      <c r="Y673" s="622"/>
      <c r="Z673" s="620"/>
      <c r="AA673" s="620"/>
      <c r="AB673" s="620"/>
      <c r="AC673" s="622"/>
      <c r="AD673" s="620"/>
      <c r="AE673" s="620"/>
      <c r="AF673" s="620"/>
      <c r="AG673" s="620"/>
      <c r="AH673" s="620"/>
      <c r="AI673" s="620"/>
      <c r="AJ673" s="620"/>
      <c r="AK673" s="620"/>
      <c r="AL673" s="620"/>
      <c r="AM673" s="620"/>
      <c r="AN673" s="620"/>
      <c r="AO673" s="620"/>
      <c r="AP673" s="620"/>
      <c r="AQ673" s="620"/>
      <c r="AR673" s="620"/>
      <c r="AS673" s="620"/>
      <c r="AT673" s="620"/>
      <c r="AU673" s="620"/>
      <c r="AV673" s="620"/>
      <c r="AW673" s="620"/>
      <c r="AX673" s="620"/>
      <c r="AY673" s="620"/>
      <c r="AZ673" s="620"/>
      <c r="BA673" s="620"/>
    </row>
    <row r="674" spans="1:53" ht="15.75" customHeight="1" x14ac:dyDescent="0.25">
      <c r="A674" s="620"/>
      <c r="B674" s="625"/>
      <c r="C674" s="620"/>
      <c r="D674" s="620"/>
      <c r="E674" s="620"/>
      <c r="F674" s="620"/>
      <c r="G674" s="620"/>
      <c r="H674" s="620"/>
      <c r="I674" s="620"/>
      <c r="J674" s="620"/>
      <c r="K674" s="620"/>
      <c r="L674" s="620"/>
      <c r="M674" s="620"/>
      <c r="N674" s="620"/>
      <c r="O674" s="620"/>
      <c r="P674" s="620"/>
      <c r="Q674" s="622"/>
      <c r="R674" s="622"/>
      <c r="S674" s="622"/>
      <c r="T674" s="622"/>
      <c r="U674" s="622"/>
      <c r="V674" s="622"/>
      <c r="W674" s="622"/>
      <c r="X674" s="622"/>
      <c r="Y674" s="622"/>
      <c r="Z674" s="620"/>
      <c r="AA674" s="620"/>
      <c r="AB674" s="620"/>
      <c r="AC674" s="622"/>
      <c r="AD674" s="620"/>
      <c r="AE674" s="620"/>
      <c r="AF674" s="620"/>
      <c r="AG674" s="620"/>
      <c r="AH674" s="620"/>
      <c r="AI674" s="620"/>
      <c r="AJ674" s="620"/>
      <c r="AK674" s="620"/>
      <c r="AL674" s="620"/>
      <c r="AM674" s="620"/>
      <c r="AN674" s="620"/>
      <c r="AO674" s="620"/>
      <c r="AP674" s="620"/>
      <c r="AQ674" s="620"/>
      <c r="AR674" s="620"/>
      <c r="AS674" s="620"/>
      <c r="AT674" s="620"/>
      <c r="AU674" s="620"/>
      <c r="AV674" s="620"/>
      <c r="AW674" s="620"/>
      <c r="AX674" s="620"/>
      <c r="AY674" s="620"/>
      <c r="AZ674" s="620"/>
      <c r="BA674" s="620"/>
    </row>
    <row r="675" spans="1:53" ht="15.75" customHeight="1" x14ac:dyDescent="0.25">
      <c r="A675" s="620"/>
      <c r="B675" s="625"/>
      <c r="C675" s="620"/>
      <c r="D675" s="620"/>
      <c r="E675" s="620"/>
      <c r="F675" s="620"/>
      <c r="G675" s="620"/>
      <c r="H675" s="620"/>
      <c r="I675" s="620"/>
      <c r="J675" s="620"/>
      <c r="K675" s="620"/>
      <c r="L675" s="620"/>
      <c r="M675" s="620"/>
      <c r="N675" s="620"/>
      <c r="O675" s="620"/>
      <c r="P675" s="620"/>
      <c r="Q675" s="622"/>
      <c r="R675" s="622"/>
      <c r="S675" s="622"/>
      <c r="T675" s="622"/>
      <c r="U675" s="622"/>
      <c r="V675" s="622"/>
      <c r="W675" s="622"/>
      <c r="X675" s="622"/>
      <c r="Y675" s="622"/>
      <c r="Z675" s="620"/>
      <c r="AA675" s="620"/>
      <c r="AB675" s="620"/>
      <c r="AC675" s="622"/>
      <c r="AD675" s="620"/>
      <c r="AE675" s="620"/>
      <c r="AF675" s="620"/>
      <c r="AG675" s="620"/>
      <c r="AH675" s="620"/>
      <c r="AI675" s="620"/>
      <c r="AJ675" s="620"/>
      <c r="AK675" s="620"/>
      <c r="AL675" s="620"/>
      <c r="AM675" s="620"/>
      <c r="AN675" s="620"/>
      <c r="AO675" s="620"/>
      <c r="AP675" s="620"/>
      <c r="AQ675" s="620"/>
      <c r="AR675" s="620"/>
      <c r="AS675" s="620"/>
      <c r="AT675" s="620"/>
      <c r="AU675" s="620"/>
      <c r="AV675" s="620"/>
      <c r="AW675" s="620"/>
      <c r="AX675" s="620"/>
      <c r="AY675" s="620"/>
      <c r="AZ675" s="620"/>
      <c r="BA675" s="620"/>
    </row>
    <row r="676" spans="1:53" ht="15.75" customHeight="1" x14ac:dyDescent="0.25">
      <c r="A676" s="620"/>
      <c r="B676" s="625"/>
      <c r="C676" s="620"/>
      <c r="D676" s="620"/>
      <c r="E676" s="620"/>
      <c r="F676" s="620"/>
      <c r="G676" s="620"/>
      <c r="H676" s="620"/>
      <c r="I676" s="620"/>
      <c r="J676" s="620"/>
      <c r="K676" s="620"/>
      <c r="L676" s="620"/>
      <c r="M676" s="620"/>
      <c r="N676" s="620"/>
      <c r="O676" s="620"/>
      <c r="P676" s="620"/>
      <c r="Q676" s="622"/>
      <c r="R676" s="622"/>
      <c r="S676" s="622"/>
      <c r="T676" s="622"/>
      <c r="U676" s="622"/>
      <c r="V676" s="622"/>
      <c r="W676" s="622"/>
      <c r="X676" s="622"/>
      <c r="Y676" s="622"/>
      <c r="Z676" s="620"/>
      <c r="AA676" s="620"/>
      <c r="AB676" s="620"/>
      <c r="AC676" s="622"/>
      <c r="AD676" s="620"/>
      <c r="AE676" s="620"/>
      <c r="AF676" s="620"/>
      <c r="AG676" s="620"/>
      <c r="AH676" s="620"/>
      <c r="AI676" s="620"/>
      <c r="AJ676" s="620"/>
      <c r="AK676" s="620"/>
      <c r="AL676" s="620"/>
      <c r="AM676" s="620"/>
      <c r="AN676" s="620"/>
      <c r="AO676" s="620"/>
      <c r="AP676" s="620"/>
      <c r="AQ676" s="620"/>
      <c r="AR676" s="620"/>
      <c r="AS676" s="620"/>
      <c r="AT676" s="620"/>
      <c r="AU676" s="620"/>
      <c r="AV676" s="620"/>
      <c r="AW676" s="620"/>
      <c r="AX676" s="620"/>
      <c r="AY676" s="620"/>
      <c r="AZ676" s="620"/>
      <c r="BA676" s="620"/>
    </row>
    <row r="677" spans="1:53" ht="15.75" customHeight="1" x14ac:dyDescent="0.25">
      <c r="A677" s="620"/>
      <c r="B677" s="625"/>
      <c r="C677" s="620"/>
      <c r="D677" s="620"/>
      <c r="E677" s="620"/>
      <c r="F677" s="620"/>
      <c r="G677" s="620"/>
      <c r="H677" s="620"/>
      <c r="I677" s="620"/>
      <c r="J677" s="620"/>
      <c r="K677" s="620"/>
      <c r="L677" s="620"/>
      <c r="M677" s="620"/>
      <c r="N677" s="620"/>
      <c r="O677" s="620"/>
      <c r="P677" s="620"/>
      <c r="Q677" s="622"/>
      <c r="R677" s="622"/>
      <c r="S677" s="622"/>
      <c r="T677" s="622"/>
      <c r="U677" s="622"/>
      <c r="V677" s="622"/>
      <c r="W677" s="622"/>
      <c r="X677" s="622"/>
      <c r="Y677" s="622"/>
      <c r="Z677" s="620"/>
      <c r="AA677" s="620"/>
      <c r="AB677" s="620"/>
      <c r="AC677" s="622"/>
      <c r="AD677" s="620"/>
      <c r="AE677" s="620"/>
      <c r="AF677" s="620"/>
      <c r="AG677" s="620"/>
      <c r="AH677" s="620"/>
      <c r="AI677" s="620"/>
      <c r="AJ677" s="620"/>
      <c r="AK677" s="620"/>
      <c r="AL677" s="620"/>
      <c r="AM677" s="620"/>
      <c r="AN677" s="620"/>
      <c r="AO677" s="620"/>
      <c r="AP677" s="620"/>
      <c r="AQ677" s="620"/>
      <c r="AR677" s="620"/>
      <c r="AS677" s="620"/>
      <c r="AT677" s="620"/>
      <c r="AU677" s="620"/>
      <c r="AV677" s="620"/>
      <c r="AW677" s="620"/>
      <c r="AX677" s="620"/>
      <c r="AY677" s="620"/>
      <c r="AZ677" s="620"/>
      <c r="BA677" s="620"/>
    </row>
    <row r="678" spans="1:53" ht="15.75" customHeight="1" x14ac:dyDescent="0.25">
      <c r="A678" s="620"/>
      <c r="B678" s="625"/>
      <c r="C678" s="620"/>
      <c r="D678" s="620"/>
      <c r="E678" s="620"/>
      <c r="F678" s="620"/>
      <c r="G678" s="620"/>
      <c r="H678" s="620"/>
      <c r="I678" s="620"/>
      <c r="J678" s="620"/>
      <c r="K678" s="620"/>
      <c r="L678" s="620"/>
      <c r="M678" s="620"/>
      <c r="N678" s="620"/>
      <c r="O678" s="620"/>
      <c r="P678" s="620"/>
      <c r="Q678" s="622"/>
      <c r="R678" s="622"/>
      <c r="S678" s="622"/>
      <c r="T678" s="622"/>
      <c r="U678" s="622"/>
      <c r="V678" s="622"/>
      <c r="W678" s="622"/>
      <c r="X678" s="622"/>
      <c r="Y678" s="622"/>
      <c r="Z678" s="620"/>
      <c r="AA678" s="620"/>
      <c r="AB678" s="620"/>
      <c r="AC678" s="622"/>
      <c r="AD678" s="620"/>
      <c r="AE678" s="620"/>
      <c r="AF678" s="620"/>
      <c r="AG678" s="620"/>
      <c r="AH678" s="620"/>
      <c r="AI678" s="620"/>
      <c r="AJ678" s="620"/>
      <c r="AK678" s="620"/>
      <c r="AL678" s="620"/>
      <c r="AM678" s="620"/>
      <c r="AN678" s="620"/>
      <c r="AO678" s="620"/>
      <c r="AP678" s="620"/>
      <c r="AQ678" s="620"/>
      <c r="AR678" s="620"/>
      <c r="AS678" s="620"/>
      <c r="AT678" s="620"/>
      <c r="AU678" s="620"/>
      <c r="AV678" s="620"/>
      <c r="AW678" s="620"/>
      <c r="AX678" s="620"/>
      <c r="AY678" s="620"/>
      <c r="AZ678" s="620"/>
      <c r="BA678" s="620"/>
    </row>
    <row r="679" spans="1:53" ht="15.75" customHeight="1" x14ac:dyDescent="0.25">
      <c r="A679" s="620"/>
      <c r="B679" s="625"/>
      <c r="C679" s="620"/>
      <c r="D679" s="620"/>
      <c r="E679" s="620"/>
      <c r="F679" s="620"/>
      <c r="G679" s="620"/>
      <c r="H679" s="620"/>
      <c r="I679" s="620"/>
      <c r="J679" s="620"/>
      <c r="K679" s="620"/>
      <c r="L679" s="620"/>
      <c r="M679" s="620"/>
      <c r="N679" s="620"/>
      <c r="O679" s="620"/>
      <c r="P679" s="620"/>
      <c r="Q679" s="622"/>
      <c r="R679" s="622"/>
      <c r="S679" s="622"/>
      <c r="T679" s="622"/>
      <c r="U679" s="622"/>
      <c r="V679" s="622"/>
      <c r="W679" s="622"/>
      <c r="X679" s="622"/>
      <c r="Y679" s="622"/>
      <c r="Z679" s="620"/>
      <c r="AA679" s="620"/>
      <c r="AB679" s="620"/>
      <c r="AC679" s="622"/>
      <c r="AD679" s="620"/>
      <c r="AE679" s="620"/>
      <c r="AF679" s="620"/>
      <c r="AG679" s="620"/>
      <c r="AH679" s="620"/>
      <c r="AI679" s="620"/>
      <c r="AJ679" s="620"/>
      <c r="AK679" s="620"/>
      <c r="AL679" s="620"/>
      <c r="AM679" s="620"/>
      <c r="AN679" s="620"/>
      <c r="AO679" s="620"/>
      <c r="AP679" s="620"/>
      <c r="AQ679" s="620"/>
      <c r="AR679" s="620"/>
      <c r="AS679" s="620"/>
      <c r="AT679" s="620"/>
      <c r="AU679" s="620"/>
      <c r="AV679" s="620"/>
      <c r="AW679" s="620"/>
      <c r="AX679" s="620"/>
      <c r="AY679" s="620"/>
      <c r="AZ679" s="620"/>
      <c r="BA679" s="620"/>
    </row>
    <row r="680" spans="1:53" ht="15.75" customHeight="1" x14ac:dyDescent="0.25">
      <c r="A680" s="620"/>
      <c r="B680" s="625"/>
      <c r="C680" s="620"/>
      <c r="D680" s="620"/>
      <c r="E680" s="620"/>
      <c r="F680" s="620"/>
      <c r="G680" s="620"/>
      <c r="H680" s="620"/>
      <c r="I680" s="620"/>
      <c r="J680" s="620"/>
      <c r="K680" s="620"/>
      <c r="L680" s="620"/>
      <c r="M680" s="620"/>
      <c r="N680" s="620"/>
      <c r="O680" s="620"/>
      <c r="P680" s="620"/>
      <c r="Q680" s="622"/>
      <c r="R680" s="622"/>
      <c r="S680" s="622"/>
      <c r="T680" s="622"/>
      <c r="U680" s="622"/>
      <c r="V680" s="622"/>
      <c r="W680" s="622"/>
      <c r="X680" s="622"/>
      <c r="Y680" s="622"/>
      <c r="Z680" s="620"/>
      <c r="AA680" s="620"/>
      <c r="AB680" s="620"/>
      <c r="AC680" s="622"/>
      <c r="AD680" s="620"/>
      <c r="AE680" s="620"/>
      <c r="AF680" s="620"/>
      <c r="AG680" s="620"/>
      <c r="AH680" s="620"/>
      <c r="AI680" s="620"/>
      <c r="AJ680" s="620"/>
      <c r="AK680" s="620"/>
      <c r="AL680" s="620"/>
      <c r="AM680" s="620"/>
      <c r="AN680" s="620"/>
      <c r="AO680" s="620"/>
      <c r="AP680" s="620"/>
      <c r="AQ680" s="620"/>
      <c r="AR680" s="620"/>
      <c r="AS680" s="620"/>
      <c r="AT680" s="620"/>
      <c r="AU680" s="620"/>
      <c r="AV680" s="620"/>
      <c r="AW680" s="620"/>
      <c r="AX680" s="620"/>
      <c r="AY680" s="620"/>
      <c r="AZ680" s="620"/>
      <c r="BA680" s="620"/>
    </row>
    <row r="681" spans="1:53" ht="15.75" customHeight="1" x14ac:dyDescent="0.25">
      <c r="A681" s="620"/>
      <c r="B681" s="625"/>
      <c r="C681" s="620"/>
      <c r="D681" s="620"/>
      <c r="E681" s="620"/>
      <c r="F681" s="620"/>
      <c r="G681" s="620"/>
      <c r="H681" s="620"/>
      <c r="I681" s="620"/>
      <c r="J681" s="620"/>
      <c r="K681" s="620"/>
      <c r="L681" s="620"/>
      <c r="M681" s="620"/>
      <c r="N681" s="620"/>
      <c r="O681" s="620"/>
      <c r="P681" s="620"/>
      <c r="Q681" s="622"/>
      <c r="R681" s="622"/>
      <c r="S681" s="622"/>
      <c r="T681" s="622"/>
      <c r="U681" s="622"/>
      <c r="V681" s="622"/>
      <c r="W681" s="622"/>
      <c r="X681" s="622"/>
      <c r="Y681" s="622"/>
      <c r="Z681" s="620"/>
      <c r="AA681" s="620"/>
      <c r="AB681" s="620"/>
      <c r="AC681" s="622"/>
      <c r="AD681" s="620"/>
      <c r="AE681" s="620"/>
      <c r="AF681" s="620"/>
      <c r="AG681" s="620"/>
      <c r="AH681" s="620"/>
      <c r="AI681" s="620"/>
      <c r="AJ681" s="620"/>
      <c r="AK681" s="620"/>
      <c r="AL681" s="620"/>
      <c r="AM681" s="620"/>
      <c r="AN681" s="620"/>
      <c r="AO681" s="620"/>
      <c r="AP681" s="620"/>
      <c r="AQ681" s="620"/>
      <c r="AR681" s="620"/>
      <c r="AS681" s="620"/>
      <c r="AT681" s="620"/>
      <c r="AU681" s="620"/>
      <c r="AV681" s="620"/>
      <c r="AW681" s="620"/>
      <c r="AX681" s="620"/>
      <c r="AY681" s="620"/>
      <c r="AZ681" s="620"/>
      <c r="BA681" s="620"/>
    </row>
    <row r="682" spans="1:53" ht="15.75" customHeight="1" x14ac:dyDescent="0.25">
      <c r="A682" s="620"/>
      <c r="B682" s="625"/>
      <c r="C682" s="620"/>
      <c r="D682" s="620"/>
      <c r="E682" s="620"/>
      <c r="F682" s="620"/>
      <c r="G682" s="620"/>
      <c r="H682" s="620"/>
      <c r="I682" s="620"/>
      <c r="J682" s="620"/>
      <c r="K682" s="620"/>
      <c r="L682" s="620"/>
      <c r="M682" s="620"/>
      <c r="N682" s="620"/>
      <c r="O682" s="620"/>
      <c r="P682" s="620"/>
      <c r="Q682" s="622"/>
      <c r="R682" s="622"/>
      <c r="S682" s="622"/>
      <c r="T682" s="622"/>
      <c r="U682" s="622"/>
      <c r="V682" s="622"/>
      <c r="W682" s="622"/>
      <c r="X682" s="622"/>
      <c r="Y682" s="622"/>
      <c r="Z682" s="620"/>
      <c r="AA682" s="620"/>
      <c r="AB682" s="620"/>
      <c r="AC682" s="622"/>
      <c r="AD682" s="620"/>
      <c r="AE682" s="620"/>
      <c r="AF682" s="620"/>
      <c r="AG682" s="620"/>
      <c r="AH682" s="620"/>
      <c r="AI682" s="620"/>
      <c r="AJ682" s="620"/>
      <c r="AK682" s="620"/>
      <c r="AL682" s="620"/>
      <c r="AM682" s="620"/>
      <c r="AN682" s="620"/>
      <c r="AO682" s="620"/>
      <c r="AP682" s="620"/>
      <c r="AQ682" s="620"/>
      <c r="AR682" s="620"/>
      <c r="AS682" s="620"/>
      <c r="AT682" s="620"/>
      <c r="AU682" s="620"/>
      <c r="AV682" s="620"/>
      <c r="AW682" s="620"/>
      <c r="AX682" s="620"/>
      <c r="AY682" s="620"/>
      <c r="AZ682" s="620"/>
      <c r="BA682" s="620"/>
    </row>
    <row r="683" spans="1:53" ht="15.75" customHeight="1" x14ac:dyDescent="0.25">
      <c r="A683" s="620"/>
      <c r="B683" s="625"/>
      <c r="C683" s="620"/>
      <c r="D683" s="620"/>
      <c r="E683" s="620"/>
      <c r="F683" s="620"/>
      <c r="G683" s="620"/>
      <c r="H683" s="620"/>
      <c r="I683" s="620"/>
      <c r="J683" s="620"/>
      <c r="K683" s="620"/>
      <c r="L683" s="620"/>
      <c r="M683" s="620"/>
      <c r="N683" s="620"/>
      <c r="O683" s="620"/>
      <c r="P683" s="620"/>
      <c r="Q683" s="622"/>
      <c r="R683" s="622"/>
      <c r="S683" s="622"/>
      <c r="T683" s="622"/>
      <c r="U683" s="622"/>
      <c r="V683" s="622"/>
      <c r="W683" s="622"/>
      <c r="X683" s="622"/>
      <c r="Y683" s="622"/>
      <c r="Z683" s="620"/>
      <c r="AA683" s="620"/>
      <c r="AB683" s="620"/>
      <c r="AC683" s="622"/>
      <c r="AD683" s="620"/>
      <c r="AE683" s="620"/>
      <c r="AF683" s="620"/>
      <c r="AG683" s="620"/>
      <c r="AH683" s="620"/>
      <c r="AI683" s="620"/>
      <c r="AJ683" s="620"/>
      <c r="AK683" s="620"/>
      <c r="AL683" s="620"/>
      <c r="AM683" s="620"/>
      <c r="AN683" s="620"/>
      <c r="AO683" s="620"/>
      <c r="AP683" s="620"/>
      <c r="AQ683" s="620"/>
      <c r="AR683" s="620"/>
      <c r="AS683" s="620"/>
      <c r="AT683" s="620"/>
      <c r="AU683" s="620"/>
      <c r="AV683" s="620"/>
      <c r="AW683" s="620"/>
      <c r="AX683" s="620"/>
      <c r="AY683" s="620"/>
      <c r="AZ683" s="620"/>
      <c r="BA683" s="620"/>
    </row>
    <row r="684" spans="1:53" ht="15.75" customHeight="1" x14ac:dyDescent="0.25">
      <c r="A684" s="620"/>
      <c r="B684" s="625"/>
      <c r="C684" s="620"/>
      <c r="D684" s="620"/>
      <c r="E684" s="620"/>
      <c r="F684" s="620"/>
      <c r="G684" s="620"/>
      <c r="H684" s="620"/>
      <c r="I684" s="620"/>
      <c r="J684" s="620"/>
      <c r="K684" s="620"/>
      <c r="L684" s="620"/>
      <c r="M684" s="620"/>
      <c r="N684" s="620"/>
      <c r="O684" s="620"/>
      <c r="P684" s="620"/>
      <c r="Q684" s="622"/>
      <c r="R684" s="622"/>
      <c r="S684" s="622"/>
      <c r="T684" s="622"/>
      <c r="U684" s="622"/>
      <c r="V684" s="622"/>
      <c r="W684" s="622"/>
      <c r="X684" s="622"/>
      <c r="Y684" s="622"/>
      <c r="Z684" s="620"/>
      <c r="AA684" s="620"/>
      <c r="AB684" s="620"/>
      <c r="AC684" s="622"/>
      <c r="AD684" s="620"/>
      <c r="AE684" s="620"/>
      <c r="AF684" s="620"/>
      <c r="AG684" s="620"/>
      <c r="AH684" s="620"/>
      <c r="AI684" s="620"/>
      <c r="AJ684" s="620"/>
      <c r="AK684" s="620"/>
      <c r="AL684" s="620"/>
      <c r="AM684" s="620"/>
      <c r="AN684" s="620"/>
      <c r="AO684" s="620"/>
      <c r="AP684" s="620"/>
      <c r="AQ684" s="620"/>
      <c r="AR684" s="620"/>
      <c r="AS684" s="620"/>
      <c r="AT684" s="620"/>
      <c r="AU684" s="620"/>
      <c r="AV684" s="620"/>
      <c r="AW684" s="620"/>
      <c r="AX684" s="620"/>
      <c r="AY684" s="620"/>
      <c r="AZ684" s="620"/>
      <c r="BA684" s="620"/>
    </row>
    <row r="685" spans="1:53" ht="15.75" customHeight="1" x14ac:dyDescent="0.25">
      <c r="A685" s="620"/>
      <c r="B685" s="625"/>
      <c r="C685" s="620"/>
      <c r="D685" s="620"/>
      <c r="E685" s="620"/>
      <c r="F685" s="620"/>
      <c r="G685" s="620"/>
      <c r="H685" s="620"/>
      <c r="I685" s="620"/>
      <c r="J685" s="620"/>
      <c r="K685" s="620"/>
      <c r="L685" s="620"/>
      <c r="M685" s="620"/>
      <c r="N685" s="620"/>
      <c r="O685" s="620"/>
      <c r="P685" s="620"/>
      <c r="Q685" s="622"/>
      <c r="R685" s="622"/>
      <c r="S685" s="622"/>
      <c r="T685" s="622"/>
      <c r="U685" s="622"/>
      <c r="V685" s="622"/>
      <c r="W685" s="622"/>
      <c r="X685" s="622"/>
      <c r="Y685" s="622"/>
      <c r="Z685" s="620"/>
      <c r="AA685" s="620"/>
      <c r="AB685" s="620"/>
      <c r="AC685" s="622"/>
      <c r="AD685" s="620"/>
      <c r="AE685" s="620"/>
      <c r="AF685" s="620"/>
      <c r="AG685" s="620"/>
      <c r="AH685" s="620"/>
      <c r="AI685" s="620"/>
      <c r="AJ685" s="620"/>
      <c r="AK685" s="620"/>
      <c r="AL685" s="620"/>
      <c r="AM685" s="620"/>
      <c r="AN685" s="620"/>
      <c r="AO685" s="620"/>
      <c r="AP685" s="620"/>
      <c r="AQ685" s="620"/>
      <c r="AR685" s="620"/>
      <c r="AS685" s="620"/>
      <c r="AT685" s="620"/>
      <c r="AU685" s="620"/>
      <c r="AV685" s="620"/>
      <c r="AW685" s="620"/>
      <c r="AX685" s="620"/>
      <c r="AY685" s="620"/>
      <c r="AZ685" s="620"/>
      <c r="BA685" s="620"/>
    </row>
    <row r="686" spans="1:53" ht="15.75" customHeight="1" x14ac:dyDescent="0.25">
      <c r="A686" s="620"/>
      <c r="B686" s="625"/>
      <c r="C686" s="620"/>
      <c r="D686" s="620"/>
      <c r="E686" s="620"/>
      <c r="F686" s="620"/>
      <c r="G686" s="620"/>
      <c r="H686" s="620"/>
      <c r="I686" s="620"/>
      <c r="J686" s="620"/>
      <c r="K686" s="620"/>
      <c r="L686" s="620"/>
      <c r="M686" s="620"/>
      <c r="N686" s="620"/>
      <c r="O686" s="620"/>
      <c r="P686" s="620"/>
      <c r="Q686" s="622"/>
      <c r="R686" s="622"/>
      <c r="S686" s="622"/>
      <c r="T686" s="622"/>
      <c r="U686" s="622"/>
      <c r="V686" s="622"/>
      <c r="W686" s="622"/>
      <c r="X686" s="622"/>
      <c r="Y686" s="622"/>
      <c r="Z686" s="620"/>
      <c r="AA686" s="620"/>
      <c r="AB686" s="620"/>
      <c r="AC686" s="622"/>
      <c r="AD686" s="620"/>
      <c r="AE686" s="620"/>
      <c r="AF686" s="620"/>
      <c r="AG686" s="620"/>
      <c r="AH686" s="620"/>
      <c r="AI686" s="620"/>
      <c r="AJ686" s="620"/>
      <c r="AK686" s="620"/>
      <c r="AL686" s="620"/>
      <c r="AM686" s="620"/>
      <c r="AN686" s="620"/>
      <c r="AO686" s="620"/>
      <c r="AP686" s="620"/>
      <c r="AQ686" s="620"/>
      <c r="AR686" s="620"/>
      <c r="AS686" s="620"/>
      <c r="AT686" s="620"/>
      <c r="AU686" s="620"/>
      <c r="AV686" s="620"/>
      <c r="AW686" s="620"/>
      <c r="AX686" s="620"/>
      <c r="AY686" s="620"/>
      <c r="AZ686" s="620"/>
      <c r="BA686" s="620"/>
    </row>
    <row r="687" spans="1:53" ht="15.75" customHeight="1" x14ac:dyDescent="0.25">
      <c r="A687" s="620"/>
      <c r="B687" s="625"/>
      <c r="C687" s="620"/>
      <c r="D687" s="620"/>
      <c r="E687" s="620"/>
      <c r="F687" s="620"/>
      <c r="G687" s="620"/>
      <c r="H687" s="620"/>
      <c r="I687" s="620"/>
      <c r="J687" s="620"/>
      <c r="K687" s="620"/>
      <c r="L687" s="620"/>
      <c r="M687" s="620"/>
      <c r="N687" s="620"/>
      <c r="O687" s="620"/>
      <c r="P687" s="620"/>
      <c r="Q687" s="622"/>
      <c r="R687" s="622"/>
      <c r="S687" s="622"/>
      <c r="T687" s="622"/>
      <c r="U687" s="622"/>
      <c r="V687" s="622"/>
      <c r="W687" s="622"/>
      <c r="X687" s="622"/>
      <c r="Y687" s="622"/>
      <c r="Z687" s="620"/>
      <c r="AA687" s="620"/>
      <c r="AB687" s="620"/>
      <c r="AC687" s="622"/>
      <c r="AD687" s="620"/>
      <c r="AE687" s="620"/>
      <c r="AF687" s="620"/>
      <c r="AG687" s="620"/>
      <c r="AH687" s="620"/>
      <c r="AI687" s="620"/>
      <c r="AJ687" s="620"/>
      <c r="AK687" s="620"/>
      <c r="AL687" s="620"/>
      <c r="AM687" s="620"/>
      <c r="AN687" s="620"/>
      <c r="AO687" s="620"/>
      <c r="AP687" s="620"/>
      <c r="AQ687" s="620"/>
      <c r="AR687" s="620"/>
      <c r="AS687" s="620"/>
      <c r="AT687" s="620"/>
      <c r="AU687" s="620"/>
      <c r="AV687" s="620"/>
      <c r="AW687" s="620"/>
      <c r="AX687" s="620"/>
      <c r="AY687" s="620"/>
      <c r="AZ687" s="620"/>
      <c r="BA687" s="620"/>
    </row>
    <row r="688" spans="1:53" ht="15.75" customHeight="1" x14ac:dyDescent="0.25">
      <c r="A688" s="620"/>
      <c r="B688" s="625"/>
      <c r="C688" s="620"/>
      <c r="D688" s="620"/>
      <c r="E688" s="620"/>
      <c r="F688" s="620"/>
      <c r="G688" s="620"/>
      <c r="H688" s="620"/>
      <c r="I688" s="620"/>
      <c r="J688" s="620"/>
      <c r="K688" s="620"/>
      <c r="L688" s="620"/>
      <c r="M688" s="620"/>
      <c r="N688" s="620"/>
      <c r="O688" s="620"/>
      <c r="P688" s="620"/>
      <c r="Q688" s="622"/>
      <c r="R688" s="622"/>
      <c r="S688" s="622"/>
      <c r="T688" s="622"/>
      <c r="U688" s="622"/>
      <c r="V688" s="622"/>
      <c r="W688" s="622"/>
      <c r="X688" s="622"/>
      <c r="Y688" s="622"/>
      <c r="Z688" s="620"/>
      <c r="AA688" s="620"/>
      <c r="AB688" s="620"/>
      <c r="AC688" s="622"/>
      <c r="AD688" s="620"/>
      <c r="AE688" s="620"/>
      <c r="AF688" s="620"/>
      <c r="AG688" s="620"/>
      <c r="AH688" s="620"/>
      <c r="AI688" s="620"/>
      <c r="AJ688" s="620"/>
      <c r="AK688" s="620"/>
      <c r="AL688" s="620"/>
      <c r="AM688" s="620"/>
      <c r="AN688" s="620"/>
      <c r="AO688" s="620"/>
      <c r="AP688" s="620"/>
      <c r="AQ688" s="620"/>
      <c r="AR688" s="620"/>
      <c r="AS688" s="620"/>
      <c r="AT688" s="620"/>
      <c r="AU688" s="620"/>
      <c r="AV688" s="620"/>
      <c r="AW688" s="620"/>
      <c r="AX688" s="620"/>
      <c r="AY688" s="620"/>
      <c r="AZ688" s="620"/>
      <c r="BA688" s="620"/>
    </row>
    <row r="689" spans="1:53" ht="15.75" customHeight="1" x14ac:dyDescent="0.25">
      <c r="A689" s="620"/>
      <c r="B689" s="625"/>
      <c r="C689" s="620"/>
      <c r="D689" s="620"/>
      <c r="E689" s="620"/>
      <c r="F689" s="620"/>
      <c r="G689" s="620"/>
      <c r="H689" s="620"/>
      <c r="I689" s="620"/>
      <c r="J689" s="620"/>
      <c r="K689" s="620"/>
      <c r="L689" s="620"/>
      <c r="M689" s="620"/>
      <c r="N689" s="620"/>
      <c r="O689" s="620"/>
      <c r="P689" s="620"/>
      <c r="Q689" s="622"/>
      <c r="R689" s="622"/>
      <c r="S689" s="622"/>
      <c r="T689" s="622"/>
      <c r="U689" s="622"/>
      <c r="V689" s="622"/>
      <c r="W689" s="622"/>
      <c r="X689" s="622"/>
      <c r="Y689" s="622"/>
      <c r="Z689" s="620"/>
      <c r="AA689" s="620"/>
      <c r="AB689" s="620"/>
      <c r="AC689" s="622"/>
      <c r="AD689" s="620"/>
      <c r="AE689" s="620"/>
      <c r="AF689" s="620"/>
      <c r="AG689" s="620"/>
      <c r="AH689" s="620"/>
      <c r="AI689" s="620"/>
      <c r="AJ689" s="620"/>
      <c r="AK689" s="620"/>
      <c r="AL689" s="620"/>
      <c r="AM689" s="620"/>
      <c r="AN689" s="620"/>
      <c r="AO689" s="620"/>
      <c r="AP689" s="620"/>
      <c r="AQ689" s="620"/>
      <c r="AR689" s="620"/>
      <c r="AS689" s="620"/>
      <c r="AT689" s="620"/>
      <c r="AU689" s="620"/>
      <c r="AV689" s="620"/>
      <c r="AW689" s="620"/>
      <c r="AX689" s="620"/>
      <c r="AY689" s="620"/>
      <c r="AZ689" s="620"/>
      <c r="BA689" s="620"/>
    </row>
    <row r="690" spans="1:53" ht="15.75" customHeight="1" x14ac:dyDescent="0.25">
      <c r="A690" s="620"/>
      <c r="B690" s="625"/>
      <c r="C690" s="620"/>
      <c r="D690" s="620"/>
      <c r="E690" s="620"/>
      <c r="F690" s="620"/>
      <c r="G690" s="620"/>
      <c r="H690" s="620"/>
      <c r="I690" s="620"/>
      <c r="J690" s="620"/>
      <c r="K690" s="620"/>
      <c r="L690" s="620"/>
      <c r="M690" s="620"/>
      <c r="N690" s="620"/>
      <c r="O690" s="620"/>
      <c r="P690" s="620"/>
      <c r="Q690" s="622"/>
      <c r="R690" s="622"/>
      <c r="S690" s="622"/>
      <c r="T690" s="622"/>
      <c r="U690" s="622"/>
      <c r="V690" s="622"/>
      <c r="W690" s="622"/>
      <c r="X690" s="622"/>
      <c r="Y690" s="622"/>
      <c r="Z690" s="620"/>
      <c r="AA690" s="620"/>
      <c r="AB690" s="620"/>
      <c r="AC690" s="622"/>
      <c r="AD690" s="620"/>
      <c r="AE690" s="620"/>
      <c r="AF690" s="620"/>
      <c r="AG690" s="620"/>
      <c r="AH690" s="620"/>
      <c r="AI690" s="620"/>
      <c r="AJ690" s="620"/>
      <c r="AK690" s="620"/>
      <c r="AL690" s="620"/>
      <c r="AM690" s="620"/>
      <c r="AN690" s="620"/>
      <c r="AO690" s="620"/>
      <c r="AP690" s="620"/>
      <c r="AQ690" s="620"/>
      <c r="AR690" s="620"/>
      <c r="AS690" s="620"/>
      <c r="AT690" s="620"/>
      <c r="AU690" s="620"/>
      <c r="AV690" s="620"/>
      <c r="AW690" s="620"/>
      <c r="AX690" s="620"/>
      <c r="AY690" s="620"/>
      <c r="AZ690" s="620"/>
      <c r="BA690" s="620"/>
    </row>
    <row r="691" spans="1:53" ht="15.75" customHeight="1" x14ac:dyDescent="0.25">
      <c r="A691" s="620"/>
      <c r="B691" s="625"/>
      <c r="C691" s="620"/>
      <c r="D691" s="620"/>
      <c r="E691" s="620"/>
      <c r="F691" s="620"/>
      <c r="G691" s="620"/>
      <c r="H691" s="620"/>
      <c r="I691" s="620"/>
      <c r="J691" s="620"/>
      <c r="K691" s="620"/>
      <c r="L691" s="620"/>
      <c r="M691" s="620"/>
      <c r="N691" s="620"/>
      <c r="O691" s="620"/>
      <c r="P691" s="620"/>
      <c r="Q691" s="622"/>
      <c r="R691" s="622"/>
      <c r="S691" s="622"/>
      <c r="T691" s="622"/>
      <c r="U691" s="622"/>
      <c r="V691" s="622"/>
      <c r="W691" s="622"/>
      <c r="X691" s="622"/>
      <c r="Y691" s="622"/>
      <c r="Z691" s="620"/>
      <c r="AA691" s="620"/>
      <c r="AB691" s="620"/>
      <c r="AC691" s="622"/>
      <c r="AD691" s="620"/>
      <c r="AE691" s="620"/>
      <c r="AF691" s="620"/>
      <c r="AG691" s="620"/>
      <c r="AH691" s="620"/>
      <c r="AI691" s="620"/>
      <c r="AJ691" s="620"/>
      <c r="AK691" s="620"/>
      <c r="AL691" s="620"/>
      <c r="AM691" s="620"/>
      <c r="AN691" s="620"/>
      <c r="AO691" s="620"/>
      <c r="AP691" s="620"/>
      <c r="AQ691" s="620"/>
      <c r="AR691" s="620"/>
      <c r="AS691" s="620"/>
      <c r="AT691" s="620"/>
      <c r="AU691" s="620"/>
      <c r="AV691" s="620"/>
      <c r="AW691" s="620"/>
      <c r="AX691" s="620"/>
      <c r="AY691" s="620"/>
      <c r="AZ691" s="620"/>
      <c r="BA691" s="620"/>
    </row>
    <row r="692" spans="1:53" ht="15.75" customHeight="1" x14ac:dyDescent="0.25">
      <c r="A692" s="620"/>
      <c r="B692" s="625"/>
      <c r="C692" s="620"/>
      <c r="D692" s="620"/>
      <c r="E692" s="620"/>
      <c r="F692" s="620"/>
      <c r="G692" s="620"/>
      <c r="H692" s="620"/>
      <c r="I692" s="620"/>
      <c r="J692" s="620"/>
      <c r="K692" s="620"/>
      <c r="L692" s="620"/>
      <c r="M692" s="620"/>
      <c r="N692" s="620"/>
      <c r="O692" s="620"/>
      <c r="P692" s="620"/>
      <c r="Q692" s="622"/>
      <c r="R692" s="622"/>
      <c r="S692" s="622"/>
      <c r="T692" s="622"/>
      <c r="U692" s="622"/>
      <c r="V692" s="622"/>
      <c r="W692" s="622"/>
      <c r="X692" s="622"/>
      <c r="Y692" s="622"/>
      <c r="Z692" s="620"/>
      <c r="AA692" s="620"/>
      <c r="AB692" s="620"/>
      <c r="AC692" s="622"/>
      <c r="AD692" s="620"/>
      <c r="AE692" s="620"/>
      <c r="AF692" s="620"/>
      <c r="AG692" s="620"/>
      <c r="AH692" s="620"/>
      <c r="AI692" s="620"/>
      <c r="AJ692" s="620"/>
      <c r="AK692" s="620"/>
      <c r="AL692" s="620"/>
      <c r="AM692" s="620"/>
      <c r="AN692" s="620"/>
      <c r="AO692" s="620"/>
      <c r="AP692" s="620"/>
      <c r="AQ692" s="620"/>
      <c r="AR692" s="620"/>
      <c r="AS692" s="620"/>
      <c r="AT692" s="620"/>
      <c r="AU692" s="620"/>
      <c r="AV692" s="620"/>
      <c r="AW692" s="620"/>
      <c r="AX692" s="620"/>
      <c r="AY692" s="620"/>
      <c r="AZ692" s="620"/>
      <c r="BA692" s="620"/>
    </row>
    <row r="693" spans="1:53" ht="15.75" customHeight="1" x14ac:dyDescent="0.25">
      <c r="A693" s="620"/>
      <c r="B693" s="625"/>
      <c r="C693" s="620"/>
      <c r="D693" s="620"/>
      <c r="E693" s="620"/>
      <c r="F693" s="620"/>
      <c r="G693" s="620"/>
      <c r="H693" s="620"/>
      <c r="I693" s="620"/>
      <c r="J693" s="620"/>
      <c r="K693" s="620"/>
      <c r="L693" s="620"/>
      <c r="M693" s="620"/>
      <c r="N693" s="620"/>
      <c r="O693" s="620"/>
      <c r="P693" s="620"/>
      <c r="Q693" s="622"/>
      <c r="R693" s="622"/>
      <c r="S693" s="622"/>
      <c r="T693" s="622"/>
      <c r="U693" s="622"/>
      <c r="V693" s="622"/>
      <c r="W693" s="622"/>
      <c r="X693" s="622"/>
      <c r="Y693" s="622"/>
      <c r="Z693" s="620"/>
      <c r="AA693" s="620"/>
      <c r="AB693" s="620"/>
      <c r="AC693" s="622"/>
      <c r="AD693" s="620"/>
      <c r="AE693" s="620"/>
      <c r="AF693" s="620"/>
      <c r="AG693" s="620"/>
      <c r="AH693" s="620"/>
      <c r="AI693" s="620"/>
      <c r="AJ693" s="620"/>
      <c r="AK693" s="620"/>
      <c r="AL693" s="620"/>
      <c r="AM693" s="620"/>
      <c r="AN693" s="620"/>
      <c r="AO693" s="620"/>
      <c r="AP693" s="620"/>
      <c r="AQ693" s="620"/>
      <c r="AR693" s="620"/>
      <c r="AS693" s="620"/>
      <c r="AT693" s="620"/>
      <c r="AU693" s="620"/>
      <c r="AV693" s="620"/>
      <c r="AW693" s="620"/>
      <c r="AX693" s="620"/>
      <c r="AY693" s="620"/>
      <c r="AZ693" s="620"/>
      <c r="BA693" s="620"/>
    </row>
    <row r="694" spans="1:53" ht="15.75" customHeight="1" x14ac:dyDescent="0.25">
      <c r="A694" s="620"/>
      <c r="B694" s="625"/>
      <c r="C694" s="620"/>
      <c r="D694" s="620"/>
      <c r="E694" s="620"/>
      <c r="F694" s="620"/>
      <c r="G694" s="620"/>
      <c r="H694" s="620"/>
      <c r="I694" s="620"/>
      <c r="J694" s="620"/>
      <c r="K694" s="620"/>
      <c r="L694" s="620"/>
      <c r="M694" s="620"/>
      <c r="N694" s="620"/>
      <c r="O694" s="620"/>
      <c r="P694" s="620"/>
      <c r="Q694" s="622"/>
      <c r="R694" s="622"/>
      <c r="S694" s="622"/>
      <c r="T694" s="622"/>
      <c r="U694" s="622"/>
      <c r="V694" s="622"/>
      <c r="W694" s="622"/>
      <c r="X694" s="622"/>
      <c r="Y694" s="622"/>
      <c r="Z694" s="620"/>
      <c r="AA694" s="620"/>
      <c r="AB694" s="620"/>
      <c r="AC694" s="622"/>
      <c r="AD694" s="620"/>
      <c r="AE694" s="620"/>
      <c r="AF694" s="620"/>
      <c r="AG694" s="620"/>
      <c r="AH694" s="620"/>
      <c r="AI694" s="620"/>
      <c r="AJ694" s="620"/>
      <c r="AK694" s="620"/>
      <c r="AL694" s="620"/>
      <c r="AM694" s="620"/>
      <c r="AN694" s="620"/>
      <c r="AO694" s="620"/>
      <c r="AP694" s="620"/>
      <c r="AQ694" s="620"/>
      <c r="AR694" s="620"/>
      <c r="AS694" s="620"/>
      <c r="AT694" s="620"/>
      <c r="AU694" s="620"/>
      <c r="AV694" s="620"/>
      <c r="AW694" s="620"/>
      <c r="AX694" s="620"/>
      <c r="AY694" s="620"/>
      <c r="AZ694" s="620"/>
      <c r="BA694" s="620"/>
    </row>
    <row r="695" spans="1:53" ht="15.75" customHeight="1" x14ac:dyDescent="0.25">
      <c r="A695" s="620"/>
      <c r="B695" s="625"/>
      <c r="C695" s="620"/>
      <c r="D695" s="620"/>
      <c r="E695" s="620"/>
      <c r="F695" s="620"/>
      <c r="G695" s="620"/>
      <c r="H695" s="620"/>
      <c r="I695" s="620"/>
      <c r="J695" s="620"/>
      <c r="K695" s="620"/>
      <c r="L695" s="620"/>
      <c r="M695" s="620"/>
      <c r="N695" s="620"/>
      <c r="O695" s="620"/>
      <c r="P695" s="620"/>
      <c r="Q695" s="622"/>
      <c r="R695" s="622"/>
      <c r="S695" s="622"/>
      <c r="T695" s="622"/>
      <c r="U695" s="622"/>
      <c r="V695" s="622"/>
      <c r="W695" s="622"/>
      <c r="X695" s="622"/>
      <c r="Y695" s="622"/>
      <c r="Z695" s="620"/>
      <c r="AA695" s="620"/>
      <c r="AB695" s="620"/>
      <c r="AC695" s="622"/>
      <c r="AD695" s="620"/>
      <c r="AE695" s="620"/>
      <c r="AF695" s="620"/>
      <c r="AG695" s="620"/>
      <c r="AH695" s="620"/>
      <c r="AI695" s="620"/>
      <c r="AJ695" s="620"/>
      <c r="AK695" s="620"/>
      <c r="AL695" s="620"/>
      <c r="AM695" s="620"/>
      <c r="AN695" s="620"/>
      <c r="AO695" s="620"/>
      <c r="AP695" s="620"/>
      <c r="AQ695" s="620"/>
      <c r="AR695" s="620"/>
      <c r="AS695" s="620"/>
      <c r="AT695" s="620"/>
      <c r="AU695" s="620"/>
      <c r="AV695" s="620"/>
      <c r="AW695" s="620"/>
      <c r="AX695" s="620"/>
      <c r="AY695" s="620"/>
      <c r="AZ695" s="620"/>
      <c r="BA695" s="620"/>
    </row>
    <row r="696" spans="1:53" ht="15.75" customHeight="1" x14ac:dyDescent="0.25">
      <c r="A696" s="620"/>
      <c r="B696" s="625"/>
      <c r="C696" s="620"/>
      <c r="D696" s="620"/>
      <c r="E696" s="620"/>
      <c r="F696" s="620"/>
      <c r="G696" s="620"/>
      <c r="H696" s="620"/>
      <c r="I696" s="620"/>
      <c r="J696" s="620"/>
      <c r="K696" s="620"/>
      <c r="L696" s="620"/>
      <c r="M696" s="620"/>
      <c r="N696" s="620"/>
      <c r="O696" s="620"/>
      <c r="P696" s="620"/>
      <c r="Q696" s="622"/>
      <c r="R696" s="622"/>
      <c r="S696" s="622"/>
      <c r="T696" s="622"/>
      <c r="U696" s="622"/>
      <c r="V696" s="622"/>
      <c r="W696" s="622"/>
      <c r="X696" s="622"/>
      <c r="Y696" s="622"/>
      <c r="Z696" s="620"/>
      <c r="AA696" s="620"/>
      <c r="AB696" s="620"/>
      <c r="AC696" s="622"/>
      <c r="AD696" s="620"/>
      <c r="AE696" s="620"/>
      <c r="AF696" s="620"/>
      <c r="AG696" s="620"/>
      <c r="AH696" s="620"/>
      <c r="AI696" s="620"/>
      <c r="AJ696" s="620"/>
      <c r="AK696" s="620"/>
      <c r="AL696" s="620"/>
      <c r="AM696" s="620"/>
      <c r="AN696" s="620"/>
      <c r="AO696" s="620"/>
      <c r="AP696" s="620"/>
      <c r="AQ696" s="620"/>
      <c r="AR696" s="620"/>
      <c r="AS696" s="620"/>
      <c r="AT696" s="620"/>
      <c r="AU696" s="620"/>
      <c r="AV696" s="620"/>
      <c r="AW696" s="620"/>
      <c r="AX696" s="620"/>
      <c r="AY696" s="620"/>
      <c r="AZ696" s="620"/>
      <c r="BA696" s="620"/>
    </row>
    <row r="697" spans="1:53" ht="15.75" customHeight="1" x14ac:dyDescent="0.25">
      <c r="A697" s="620"/>
      <c r="B697" s="625"/>
      <c r="C697" s="620"/>
      <c r="D697" s="620"/>
      <c r="E697" s="620"/>
      <c r="F697" s="620"/>
      <c r="G697" s="620"/>
      <c r="H697" s="620"/>
      <c r="I697" s="620"/>
      <c r="J697" s="620"/>
      <c r="K697" s="620"/>
      <c r="L697" s="620"/>
      <c r="M697" s="620"/>
      <c r="N697" s="620"/>
      <c r="O697" s="620"/>
      <c r="P697" s="620"/>
      <c r="Q697" s="622"/>
      <c r="R697" s="622"/>
      <c r="S697" s="622"/>
      <c r="T697" s="622"/>
      <c r="U697" s="622"/>
      <c r="V697" s="622"/>
      <c r="W697" s="622"/>
      <c r="X697" s="622"/>
      <c r="Y697" s="622"/>
      <c r="Z697" s="620"/>
      <c r="AA697" s="620"/>
      <c r="AB697" s="620"/>
      <c r="AC697" s="622"/>
      <c r="AD697" s="620"/>
      <c r="AE697" s="620"/>
      <c r="AF697" s="620"/>
      <c r="AG697" s="620"/>
      <c r="AH697" s="620"/>
      <c r="AI697" s="620"/>
      <c r="AJ697" s="620"/>
      <c r="AK697" s="620"/>
      <c r="AL697" s="620"/>
      <c r="AM697" s="620"/>
      <c r="AN697" s="620"/>
      <c r="AO697" s="620"/>
      <c r="AP697" s="620"/>
      <c r="AQ697" s="620"/>
      <c r="AR697" s="620"/>
      <c r="AS697" s="620"/>
      <c r="AT697" s="620"/>
      <c r="AU697" s="620"/>
      <c r="AV697" s="620"/>
      <c r="AW697" s="620"/>
      <c r="AX697" s="620"/>
      <c r="AY697" s="620"/>
      <c r="AZ697" s="620"/>
      <c r="BA697" s="620"/>
    </row>
    <row r="698" spans="1:53" ht="15.75" customHeight="1" x14ac:dyDescent="0.25">
      <c r="A698" s="620"/>
      <c r="B698" s="625"/>
      <c r="C698" s="620"/>
      <c r="D698" s="620"/>
      <c r="E698" s="620"/>
      <c r="F698" s="620"/>
      <c r="G698" s="620"/>
      <c r="H698" s="620"/>
      <c r="I698" s="620"/>
      <c r="J698" s="620"/>
      <c r="K698" s="620"/>
      <c r="L698" s="620"/>
      <c r="M698" s="620"/>
      <c r="N698" s="620"/>
      <c r="O698" s="620"/>
      <c r="P698" s="620"/>
      <c r="Q698" s="622"/>
      <c r="R698" s="622"/>
      <c r="S698" s="622"/>
      <c r="T698" s="622"/>
      <c r="U698" s="622"/>
      <c r="V698" s="622"/>
      <c r="W698" s="622"/>
      <c r="X698" s="622"/>
      <c r="Y698" s="622"/>
      <c r="Z698" s="620"/>
      <c r="AA698" s="620"/>
      <c r="AB698" s="620"/>
      <c r="AC698" s="622"/>
      <c r="AD698" s="620"/>
      <c r="AE698" s="620"/>
      <c r="AF698" s="620"/>
      <c r="AG698" s="620"/>
      <c r="AH698" s="620"/>
      <c r="AI698" s="620"/>
      <c r="AJ698" s="620"/>
      <c r="AK698" s="620"/>
      <c r="AL698" s="620"/>
      <c r="AM698" s="620"/>
      <c r="AN698" s="620"/>
      <c r="AO698" s="620"/>
      <c r="AP698" s="620"/>
      <c r="AQ698" s="620"/>
      <c r="AR698" s="620"/>
      <c r="AS698" s="620"/>
      <c r="AT698" s="620"/>
      <c r="AU698" s="620"/>
      <c r="AV698" s="620"/>
      <c r="AW698" s="620"/>
      <c r="AX698" s="620"/>
      <c r="AY698" s="620"/>
      <c r="AZ698" s="620"/>
      <c r="BA698" s="620"/>
    </row>
    <row r="699" spans="1:53" ht="15.75" customHeight="1" x14ac:dyDescent="0.25">
      <c r="A699" s="620"/>
      <c r="B699" s="625"/>
      <c r="C699" s="620"/>
      <c r="D699" s="620"/>
      <c r="E699" s="620"/>
      <c r="F699" s="620"/>
      <c r="G699" s="620"/>
      <c r="H699" s="620"/>
      <c r="I699" s="620"/>
      <c r="J699" s="620"/>
      <c r="K699" s="620"/>
      <c r="L699" s="620"/>
      <c r="M699" s="620"/>
      <c r="N699" s="620"/>
      <c r="O699" s="620"/>
      <c r="P699" s="620"/>
      <c r="Q699" s="622"/>
      <c r="R699" s="622"/>
      <c r="S699" s="622"/>
      <c r="T699" s="622"/>
      <c r="U699" s="622"/>
      <c r="V699" s="622"/>
      <c r="W699" s="622"/>
      <c r="X699" s="622"/>
      <c r="Y699" s="622"/>
      <c r="Z699" s="620"/>
      <c r="AA699" s="620"/>
      <c r="AB699" s="620"/>
      <c r="AC699" s="622"/>
      <c r="AD699" s="620"/>
      <c r="AE699" s="620"/>
      <c r="AF699" s="620"/>
      <c r="AG699" s="620"/>
      <c r="AH699" s="620"/>
      <c r="AI699" s="620"/>
      <c r="AJ699" s="620"/>
      <c r="AK699" s="620"/>
      <c r="AL699" s="620"/>
      <c r="AM699" s="620"/>
      <c r="AN699" s="620"/>
      <c r="AO699" s="620"/>
      <c r="AP699" s="620"/>
      <c r="AQ699" s="620"/>
      <c r="AR699" s="620"/>
      <c r="AS699" s="620"/>
      <c r="AT699" s="620"/>
      <c r="AU699" s="620"/>
      <c r="AV699" s="620"/>
      <c r="AW699" s="620"/>
      <c r="AX699" s="620"/>
      <c r="AY699" s="620"/>
      <c r="AZ699" s="620"/>
      <c r="BA699" s="620"/>
    </row>
    <row r="700" spans="1:53" ht="15.75" customHeight="1" x14ac:dyDescent="0.25">
      <c r="A700" s="620"/>
      <c r="B700" s="625"/>
      <c r="C700" s="620"/>
      <c r="D700" s="620"/>
      <c r="E700" s="620"/>
      <c r="F700" s="620"/>
      <c r="G700" s="620"/>
      <c r="H700" s="620"/>
      <c r="I700" s="620"/>
      <c r="J700" s="620"/>
      <c r="K700" s="620"/>
      <c r="L700" s="620"/>
      <c r="M700" s="620"/>
      <c r="N700" s="620"/>
      <c r="O700" s="620"/>
      <c r="P700" s="620"/>
      <c r="Q700" s="622"/>
      <c r="R700" s="622"/>
      <c r="S700" s="622"/>
      <c r="T700" s="622"/>
      <c r="U700" s="622"/>
      <c r="V700" s="622"/>
      <c r="W700" s="622"/>
      <c r="X700" s="622"/>
      <c r="Y700" s="622"/>
      <c r="Z700" s="620"/>
      <c r="AA700" s="620"/>
      <c r="AB700" s="620"/>
      <c r="AC700" s="622"/>
      <c r="AD700" s="620"/>
      <c r="AE700" s="620"/>
      <c r="AF700" s="620"/>
      <c r="AG700" s="620"/>
      <c r="AH700" s="620"/>
      <c r="AI700" s="620"/>
      <c r="AJ700" s="620"/>
      <c r="AK700" s="620"/>
      <c r="AL700" s="620"/>
      <c r="AM700" s="620"/>
      <c r="AN700" s="620"/>
      <c r="AO700" s="620"/>
      <c r="AP700" s="620"/>
      <c r="AQ700" s="620"/>
      <c r="AR700" s="620"/>
      <c r="AS700" s="620"/>
      <c r="AT700" s="620"/>
      <c r="AU700" s="620"/>
      <c r="AV700" s="620"/>
      <c r="AW700" s="620"/>
      <c r="AX700" s="620"/>
      <c r="AY700" s="620"/>
      <c r="AZ700" s="620"/>
      <c r="BA700" s="620"/>
    </row>
    <row r="701" spans="1:53" ht="15.75" customHeight="1" x14ac:dyDescent="0.25">
      <c r="A701" s="620"/>
      <c r="B701" s="625"/>
      <c r="C701" s="620"/>
      <c r="D701" s="620"/>
      <c r="E701" s="620"/>
      <c r="F701" s="620"/>
      <c r="G701" s="620"/>
      <c r="H701" s="620"/>
      <c r="I701" s="620"/>
      <c r="J701" s="620"/>
      <c r="K701" s="620"/>
      <c r="L701" s="620"/>
      <c r="M701" s="620"/>
      <c r="N701" s="620"/>
      <c r="O701" s="620"/>
      <c r="P701" s="620"/>
      <c r="Q701" s="622"/>
      <c r="R701" s="622"/>
      <c r="S701" s="622"/>
      <c r="T701" s="622"/>
      <c r="U701" s="622"/>
      <c r="V701" s="622"/>
      <c r="W701" s="622"/>
      <c r="X701" s="622"/>
      <c r="Y701" s="622"/>
      <c r="Z701" s="620"/>
      <c r="AA701" s="620"/>
      <c r="AB701" s="620"/>
      <c r="AC701" s="622"/>
      <c r="AD701" s="620"/>
      <c r="AE701" s="620"/>
      <c r="AF701" s="620"/>
      <c r="AG701" s="620"/>
      <c r="AH701" s="620"/>
      <c r="AI701" s="620"/>
      <c r="AJ701" s="620"/>
      <c r="AK701" s="620"/>
      <c r="AL701" s="620"/>
      <c r="AM701" s="620"/>
      <c r="AN701" s="620"/>
      <c r="AO701" s="620"/>
      <c r="AP701" s="620"/>
      <c r="AQ701" s="620"/>
      <c r="AR701" s="620"/>
      <c r="AS701" s="620"/>
      <c r="AT701" s="620"/>
      <c r="AU701" s="620"/>
      <c r="AV701" s="620"/>
      <c r="AW701" s="620"/>
      <c r="AX701" s="620"/>
      <c r="AY701" s="620"/>
      <c r="AZ701" s="620"/>
      <c r="BA701" s="620"/>
    </row>
    <row r="702" spans="1:53" ht="15.75" customHeight="1" x14ac:dyDescent="0.25">
      <c r="A702" s="620"/>
      <c r="B702" s="625"/>
      <c r="C702" s="620"/>
      <c r="D702" s="620"/>
      <c r="E702" s="620"/>
      <c r="F702" s="620"/>
      <c r="G702" s="620"/>
      <c r="H702" s="620"/>
      <c r="I702" s="620"/>
      <c r="J702" s="620"/>
      <c r="K702" s="620"/>
      <c r="L702" s="620"/>
      <c r="M702" s="620"/>
      <c r="N702" s="620"/>
      <c r="O702" s="620"/>
      <c r="P702" s="620"/>
      <c r="Q702" s="622"/>
      <c r="R702" s="622"/>
      <c r="S702" s="622"/>
      <c r="T702" s="622"/>
      <c r="U702" s="622"/>
      <c r="V702" s="622"/>
      <c r="W702" s="622"/>
      <c r="X702" s="622"/>
      <c r="Y702" s="622"/>
      <c r="Z702" s="620"/>
      <c r="AA702" s="620"/>
      <c r="AB702" s="620"/>
      <c r="AC702" s="622"/>
      <c r="AD702" s="620"/>
      <c r="AE702" s="620"/>
      <c r="AF702" s="620"/>
      <c r="AG702" s="620"/>
      <c r="AH702" s="620"/>
      <c r="AI702" s="620"/>
      <c r="AJ702" s="620"/>
      <c r="AK702" s="620"/>
      <c r="AL702" s="620"/>
      <c r="AM702" s="620"/>
      <c r="AN702" s="620"/>
      <c r="AO702" s="620"/>
      <c r="AP702" s="620"/>
      <c r="AQ702" s="620"/>
      <c r="AR702" s="620"/>
      <c r="AS702" s="620"/>
      <c r="AT702" s="620"/>
      <c r="AU702" s="620"/>
      <c r="AV702" s="620"/>
      <c r="AW702" s="620"/>
      <c r="AX702" s="620"/>
      <c r="AY702" s="620"/>
      <c r="AZ702" s="620"/>
      <c r="BA702" s="620"/>
    </row>
    <row r="703" spans="1:53" ht="15.75" customHeight="1" x14ac:dyDescent="0.25">
      <c r="A703" s="620"/>
      <c r="B703" s="625"/>
      <c r="C703" s="620"/>
      <c r="D703" s="620"/>
      <c r="E703" s="620"/>
      <c r="F703" s="620"/>
      <c r="G703" s="620"/>
      <c r="H703" s="620"/>
      <c r="I703" s="620"/>
      <c r="J703" s="620"/>
      <c r="K703" s="620"/>
      <c r="L703" s="620"/>
      <c r="M703" s="620"/>
      <c r="N703" s="620"/>
      <c r="O703" s="620"/>
      <c r="P703" s="620"/>
      <c r="Q703" s="622"/>
      <c r="R703" s="622"/>
      <c r="S703" s="622"/>
      <c r="T703" s="622"/>
      <c r="U703" s="622"/>
      <c r="V703" s="622"/>
      <c r="W703" s="622"/>
      <c r="X703" s="622"/>
      <c r="Y703" s="622"/>
      <c r="Z703" s="620"/>
      <c r="AA703" s="620"/>
      <c r="AB703" s="620"/>
      <c r="AC703" s="622"/>
      <c r="AD703" s="620"/>
      <c r="AE703" s="620"/>
      <c r="AF703" s="620"/>
      <c r="AG703" s="620"/>
      <c r="AH703" s="620"/>
      <c r="AI703" s="620"/>
      <c r="AJ703" s="620"/>
      <c r="AK703" s="620"/>
      <c r="AL703" s="620"/>
      <c r="AM703" s="620"/>
      <c r="AN703" s="620"/>
      <c r="AO703" s="620"/>
      <c r="AP703" s="620"/>
      <c r="AQ703" s="620"/>
      <c r="AR703" s="620"/>
      <c r="AS703" s="620"/>
      <c r="AT703" s="620"/>
      <c r="AU703" s="620"/>
      <c r="AV703" s="620"/>
      <c r="AW703" s="620"/>
      <c r="AX703" s="620"/>
      <c r="AY703" s="620"/>
      <c r="AZ703" s="620"/>
      <c r="BA703" s="620"/>
    </row>
    <row r="704" spans="1:53" ht="15.75" customHeight="1" x14ac:dyDescent="0.25">
      <c r="A704" s="620"/>
      <c r="B704" s="625"/>
      <c r="C704" s="620"/>
      <c r="D704" s="620"/>
      <c r="E704" s="620"/>
      <c r="F704" s="620"/>
      <c r="G704" s="620"/>
      <c r="H704" s="620"/>
      <c r="I704" s="620"/>
      <c r="J704" s="620"/>
      <c r="K704" s="620"/>
      <c r="L704" s="620"/>
      <c r="M704" s="620"/>
      <c r="N704" s="620"/>
      <c r="O704" s="620"/>
      <c r="P704" s="620"/>
      <c r="Q704" s="622"/>
      <c r="R704" s="622"/>
      <c r="S704" s="622"/>
      <c r="T704" s="622"/>
      <c r="U704" s="622"/>
      <c r="V704" s="622"/>
      <c r="W704" s="622"/>
      <c r="X704" s="622"/>
      <c r="Y704" s="622"/>
      <c r="Z704" s="620"/>
      <c r="AA704" s="620"/>
      <c r="AB704" s="620"/>
      <c r="AC704" s="622"/>
      <c r="AD704" s="620"/>
      <c r="AE704" s="620"/>
      <c r="AF704" s="620"/>
      <c r="AG704" s="620"/>
      <c r="AH704" s="620"/>
      <c r="AI704" s="620"/>
      <c r="AJ704" s="620"/>
      <c r="AK704" s="620"/>
      <c r="AL704" s="620"/>
      <c r="AM704" s="620"/>
      <c r="AN704" s="620"/>
      <c r="AO704" s="620"/>
      <c r="AP704" s="620"/>
      <c r="AQ704" s="620"/>
      <c r="AR704" s="620"/>
      <c r="AS704" s="620"/>
      <c r="AT704" s="620"/>
      <c r="AU704" s="620"/>
      <c r="AV704" s="620"/>
      <c r="AW704" s="620"/>
      <c r="AX704" s="620"/>
      <c r="AY704" s="620"/>
      <c r="AZ704" s="620"/>
      <c r="BA704" s="620"/>
    </row>
    <row r="705" spans="1:53" ht="15.75" customHeight="1" x14ac:dyDescent="0.25">
      <c r="A705" s="620"/>
      <c r="B705" s="625"/>
      <c r="C705" s="620"/>
      <c r="D705" s="620"/>
      <c r="E705" s="620"/>
      <c r="F705" s="620"/>
      <c r="G705" s="620"/>
      <c r="H705" s="620"/>
      <c r="I705" s="620"/>
      <c r="J705" s="620"/>
      <c r="K705" s="620"/>
      <c r="L705" s="620"/>
      <c r="M705" s="620"/>
      <c r="N705" s="620"/>
      <c r="O705" s="620"/>
      <c r="P705" s="620"/>
      <c r="Q705" s="622"/>
      <c r="R705" s="622"/>
      <c r="S705" s="622"/>
      <c r="T705" s="622"/>
      <c r="U705" s="622"/>
      <c r="V705" s="622"/>
      <c r="W705" s="622"/>
      <c r="X705" s="622"/>
      <c r="Y705" s="622"/>
      <c r="Z705" s="620"/>
      <c r="AA705" s="620"/>
      <c r="AB705" s="620"/>
      <c r="AC705" s="622"/>
      <c r="AD705" s="620"/>
      <c r="AE705" s="620"/>
      <c r="AF705" s="620"/>
      <c r="AG705" s="620"/>
      <c r="AH705" s="620"/>
      <c r="AI705" s="620"/>
      <c r="AJ705" s="620"/>
      <c r="AK705" s="620"/>
      <c r="AL705" s="620"/>
      <c r="AM705" s="620"/>
      <c r="AN705" s="620"/>
      <c r="AO705" s="620"/>
      <c r="AP705" s="620"/>
      <c r="AQ705" s="620"/>
      <c r="AR705" s="620"/>
      <c r="AS705" s="620"/>
      <c r="AT705" s="620"/>
      <c r="AU705" s="620"/>
      <c r="AV705" s="620"/>
      <c r="AW705" s="620"/>
      <c r="AX705" s="620"/>
      <c r="AY705" s="620"/>
      <c r="AZ705" s="620"/>
      <c r="BA705" s="620"/>
    </row>
    <row r="706" spans="1:53" ht="15.75" customHeight="1" x14ac:dyDescent="0.25">
      <c r="A706" s="620"/>
      <c r="B706" s="625"/>
      <c r="C706" s="620"/>
      <c r="D706" s="620"/>
      <c r="E706" s="620"/>
      <c r="F706" s="620"/>
      <c r="G706" s="620"/>
      <c r="H706" s="620"/>
      <c r="I706" s="620"/>
      <c r="J706" s="620"/>
      <c r="K706" s="620"/>
      <c r="L706" s="620"/>
      <c r="M706" s="620"/>
      <c r="N706" s="620"/>
      <c r="O706" s="620"/>
      <c r="P706" s="620"/>
      <c r="Q706" s="622"/>
      <c r="R706" s="622"/>
      <c r="S706" s="622"/>
      <c r="T706" s="622"/>
      <c r="U706" s="622"/>
      <c r="V706" s="622"/>
      <c r="W706" s="622"/>
      <c r="X706" s="622"/>
      <c r="Y706" s="622"/>
      <c r="Z706" s="620"/>
      <c r="AA706" s="620"/>
      <c r="AB706" s="620"/>
      <c r="AC706" s="622"/>
      <c r="AD706" s="620"/>
      <c r="AE706" s="620"/>
      <c r="AF706" s="620"/>
      <c r="AG706" s="620"/>
      <c r="AH706" s="620"/>
      <c r="AI706" s="620"/>
      <c r="AJ706" s="620"/>
      <c r="AK706" s="620"/>
      <c r="AL706" s="620"/>
      <c r="AM706" s="620"/>
      <c r="AN706" s="620"/>
      <c r="AO706" s="620"/>
      <c r="AP706" s="620"/>
      <c r="AQ706" s="620"/>
      <c r="AR706" s="620"/>
      <c r="AS706" s="620"/>
      <c r="AT706" s="620"/>
      <c r="AU706" s="620"/>
      <c r="AV706" s="620"/>
      <c r="AW706" s="620"/>
      <c r="AX706" s="620"/>
      <c r="AY706" s="620"/>
      <c r="AZ706" s="620"/>
      <c r="BA706" s="620"/>
    </row>
    <row r="707" spans="1:53" ht="15.75" customHeight="1" x14ac:dyDescent="0.25">
      <c r="A707" s="620"/>
      <c r="B707" s="625"/>
      <c r="C707" s="620"/>
      <c r="D707" s="620"/>
      <c r="E707" s="620"/>
      <c r="F707" s="620"/>
      <c r="G707" s="620"/>
      <c r="H707" s="620"/>
      <c r="I707" s="620"/>
      <c r="J707" s="620"/>
      <c r="K707" s="620"/>
      <c r="L707" s="620"/>
      <c r="M707" s="620"/>
      <c r="N707" s="620"/>
      <c r="O707" s="620"/>
      <c r="P707" s="620"/>
      <c r="Q707" s="622"/>
      <c r="R707" s="622"/>
      <c r="S707" s="622"/>
      <c r="T707" s="622"/>
      <c r="U707" s="622"/>
      <c r="V707" s="622"/>
      <c r="W707" s="622"/>
      <c r="X707" s="622"/>
      <c r="Y707" s="622"/>
      <c r="Z707" s="620"/>
      <c r="AA707" s="620"/>
      <c r="AB707" s="620"/>
      <c r="AC707" s="622"/>
      <c r="AD707" s="620"/>
      <c r="AE707" s="620"/>
      <c r="AF707" s="620"/>
      <c r="AG707" s="620"/>
      <c r="AH707" s="620"/>
      <c r="AI707" s="620"/>
      <c r="AJ707" s="620"/>
      <c r="AK707" s="620"/>
      <c r="AL707" s="620"/>
      <c r="AM707" s="620"/>
      <c r="AN707" s="620"/>
      <c r="AO707" s="620"/>
      <c r="AP707" s="620"/>
      <c r="AQ707" s="620"/>
      <c r="AR707" s="620"/>
      <c r="AS707" s="620"/>
      <c r="AT707" s="620"/>
      <c r="AU707" s="620"/>
      <c r="AV707" s="620"/>
      <c r="AW707" s="620"/>
      <c r="AX707" s="620"/>
      <c r="AY707" s="620"/>
      <c r="AZ707" s="620"/>
      <c r="BA707" s="620"/>
    </row>
    <row r="708" spans="1:53" ht="15.75" customHeight="1" x14ac:dyDescent="0.25">
      <c r="A708" s="620"/>
      <c r="B708" s="625"/>
      <c r="C708" s="620"/>
      <c r="D708" s="620"/>
      <c r="E708" s="620"/>
      <c r="F708" s="620"/>
      <c r="G708" s="620"/>
      <c r="H708" s="620"/>
      <c r="I708" s="620"/>
      <c r="J708" s="620"/>
      <c r="K708" s="620"/>
      <c r="L708" s="620"/>
      <c r="M708" s="620"/>
      <c r="N708" s="620"/>
      <c r="O708" s="620"/>
      <c r="P708" s="620"/>
      <c r="Q708" s="622"/>
      <c r="R708" s="622"/>
      <c r="S708" s="622"/>
      <c r="T708" s="622"/>
      <c r="U708" s="622"/>
      <c r="V708" s="622"/>
      <c r="W708" s="622"/>
      <c r="X708" s="622"/>
      <c r="Y708" s="622"/>
      <c r="Z708" s="620"/>
      <c r="AA708" s="620"/>
      <c r="AB708" s="620"/>
      <c r="AC708" s="622"/>
      <c r="AD708" s="620"/>
      <c r="AE708" s="620"/>
      <c r="AF708" s="620"/>
      <c r="AG708" s="620"/>
      <c r="AH708" s="620"/>
      <c r="AI708" s="620"/>
      <c r="AJ708" s="620"/>
      <c r="AK708" s="620"/>
      <c r="AL708" s="620"/>
      <c r="AM708" s="620"/>
      <c r="AN708" s="620"/>
      <c r="AO708" s="620"/>
      <c r="AP708" s="620"/>
      <c r="AQ708" s="620"/>
      <c r="AR708" s="620"/>
      <c r="AS708" s="620"/>
      <c r="AT708" s="620"/>
      <c r="AU708" s="620"/>
      <c r="AV708" s="620"/>
      <c r="AW708" s="620"/>
      <c r="AX708" s="620"/>
      <c r="AY708" s="620"/>
      <c r="AZ708" s="620"/>
      <c r="BA708" s="620"/>
    </row>
    <row r="709" spans="1:53" ht="15.75" customHeight="1" x14ac:dyDescent="0.25">
      <c r="A709" s="620"/>
      <c r="B709" s="625"/>
      <c r="C709" s="620"/>
      <c r="D709" s="620"/>
      <c r="E709" s="620"/>
      <c r="F709" s="620"/>
      <c r="G709" s="620"/>
      <c r="H709" s="620"/>
      <c r="I709" s="620"/>
      <c r="J709" s="620"/>
      <c r="K709" s="620"/>
      <c r="L709" s="620"/>
      <c r="M709" s="620"/>
      <c r="N709" s="620"/>
      <c r="O709" s="620"/>
      <c r="P709" s="620"/>
      <c r="Q709" s="622"/>
      <c r="R709" s="622"/>
      <c r="S709" s="622"/>
      <c r="T709" s="622"/>
      <c r="U709" s="622"/>
      <c r="V709" s="622"/>
      <c r="W709" s="622"/>
      <c r="X709" s="622"/>
      <c r="Y709" s="622"/>
      <c r="Z709" s="620"/>
      <c r="AA709" s="620"/>
      <c r="AB709" s="620"/>
      <c r="AC709" s="622"/>
      <c r="AD709" s="620"/>
      <c r="AE709" s="620"/>
      <c r="AF709" s="620"/>
      <c r="AG709" s="620"/>
      <c r="AH709" s="620"/>
      <c r="AI709" s="620"/>
      <c r="AJ709" s="620"/>
      <c r="AK709" s="620"/>
      <c r="AL709" s="620"/>
      <c r="AM709" s="620"/>
      <c r="AN709" s="620"/>
      <c r="AO709" s="620"/>
      <c r="AP709" s="620"/>
      <c r="AQ709" s="620"/>
      <c r="AR709" s="620"/>
      <c r="AS709" s="620"/>
      <c r="AT709" s="620"/>
      <c r="AU709" s="620"/>
      <c r="AV709" s="620"/>
      <c r="AW709" s="620"/>
      <c r="AX709" s="620"/>
      <c r="AY709" s="620"/>
      <c r="AZ709" s="620"/>
      <c r="BA709" s="620"/>
    </row>
    <row r="710" spans="1:53" ht="15.75" customHeight="1" x14ac:dyDescent="0.25">
      <c r="A710" s="620"/>
      <c r="B710" s="625"/>
      <c r="C710" s="620"/>
      <c r="D710" s="620"/>
      <c r="E710" s="620"/>
      <c r="F710" s="620"/>
      <c r="G710" s="620"/>
      <c r="H710" s="620"/>
      <c r="I710" s="620"/>
      <c r="J710" s="620"/>
      <c r="K710" s="620"/>
      <c r="L710" s="620"/>
      <c r="M710" s="620"/>
      <c r="N710" s="620"/>
      <c r="O710" s="620"/>
      <c r="P710" s="620"/>
      <c r="Q710" s="622"/>
      <c r="R710" s="622"/>
      <c r="S710" s="622"/>
      <c r="T710" s="622"/>
      <c r="U710" s="622"/>
      <c r="V710" s="622"/>
      <c r="W710" s="622"/>
      <c r="X710" s="622"/>
      <c r="Y710" s="622"/>
      <c r="Z710" s="620"/>
      <c r="AA710" s="620"/>
      <c r="AB710" s="620"/>
      <c r="AC710" s="622"/>
      <c r="AD710" s="620"/>
      <c r="AE710" s="620"/>
      <c r="AF710" s="620"/>
      <c r="AG710" s="620"/>
      <c r="AH710" s="620"/>
      <c r="AI710" s="620"/>
      <c r="AJ710" s="620"/>
      <c r="AK710" s="620"/>
      <c r="AL710" s="620"/>
      <c r="AM710" s="620"/>
      <c r="AN710" s="620"/>
      <c r="AO710" s="620"/>
      <c r="AP710" s="620"/>
      <c r="AQ710" s="620"/>
      <c r="AR710" s="620"/>
      <c r="AS710" s="620"/>
      <c r="AT710" s="620"/>
      <c r="AU710" s="620"/>
      <c r="AV710" s="620"/>
      <c r="AW710" s="620"/>
      <c r="AX710" s="620"/>
      <c r="AY710" s="620"/>
      <c r="AZ710" s="620"/>
      <c r="BA710" s="620"/>
    </row>
    <row r="711" spans="1:53" ht="15.75" customHeight="1" x14ac:dyDescent="0.25">
      <c r="A711" s="620"/>
      <c r="B711" s="625"/>
      <c r="C711" s="620"/>
      <c r="D711" s="620"/>
      <c r="E711" s="620"/>
      <c r="F711" s="620"/>
      <c r="G711" s="620"/>
      <c r="H711" s="620"/>
      <c r="I711" s="620"/>
      <c r="J711" s="620"/>
      <c r="K711" s="620"/>
      <c r="L711" s="620"/>
      <c r="M711" s="620"/>
      <c r="N711" s="620"/>
      <c r="O711" s="620"/>
      <c r="P711" s="620"/>
      <c r="Q711" s="622"/>
      <c r="R711" s="622"/>
      <c r="S711" s="622"/>
      <c r="T711" s="622"/>
      <c r="U711" s="622"/>
      <c r="V711" s="622"/>
      <c r="W711" s="622"/>
      <c r="X711" s="622"/>
      <c r="Y711" s="622"/>
      <c r="Z711" s="620"/>
      <c r="AA711" s="620"/>
      <c r="AB711" s="620"/>
      <c r="AC711" s="622"/>
      <c r="AD711" s="620"/>
      <c r="AE711" s="620"/>
      <c r="AF711" s="620"/>
      <c r="AG711" s="620"/>
      <c r="AH711" s="620"/>
      <c r="AI711" s="620"/>
      <c r="AJ711" s="620"/>
      <c r="AK711" s="620"/>
      <c r="AL711" s="620"/>
      <c r="AM711" s="620"/>
      <c r="AN711" s="620"/>
      <c r="AO711" s="620"/>
      <c r="AP711" s="620"/>
      <c r="AQ711" s="620"/>
      <c r="AR711" s="620"/>
      <c r="AS711" s="620"/>
      <c r="AT711" s="620"/>
      <c r="AU711" s="620"/>
      <c r="AV711" s="620"/>
      <c r="AW711" s="620"/>
      <c r="AX711" s="620"/>
      <c r="AY711" s="620"/>
      <c r="AZ711" s="620"/>
      <c r="BA711" s="620"/>
    </row>
    <row r="712" spans="1:53" ht="15.75" customHeight="1" x14ac:dyDescent="0.25">
      <c r="A712" s="620"/>
      <c r="B712" s="625"/>
      <c r="C712" s="620"/>
      <c r="D712" s="620"/>
      <c r="E712" s="620"/>
      <c r="F712" s="620"/>
      <c r="G712" s="620"/>
      <c r="H712" s="620"/>
      <c r="I712" s="620"/>
      <c r="J712" s="620"/>
      <c r="K712" s="620"/>
      <c r="L712" s="620"/>
      <c r="M712" s="620"/>
      <c r="N712" s="620"/>
      <c r="O712" s="620"/>
      <c r="P712" s="620"/>
      <c r="Q712" s="622"/>
      <c r="R712" s="622"/>
      <c r="S712" s="622"/>
      <c r="T712" s="622"/>
      <c r="U712" s="622"/>
      <c r="V712" s="622"/>
      <c r="W712" s="622"/>
      <c r="X712" s="622"/>
      <c r="Y712" s="622"/>
      <c r="Z712" s="620"/>
      <c r="AA712" s="620"/>
      <c r="AB712" s="620"/>
      <c r="AC712" s="622"/>
      <c r="AD712" s="620"/>
      <c r="AE712" s="620"/>
      <c r="AF712" s="620"/>
      <c r="AG712" s="620"/>
      <c r="AH712" s="620"/>
      <c r="AI712" s="620"/>
      <c r="AJ712" s="620"/>
      <c r="AK712" s="620"/>
      <c r="AL712" s="620"/>
      <c r="AM712" s="620"/>
      <c r="AN712" s="620"/>
      <c r="AO712" s="620"/>
      <c r="AP712" s="620"/>
      <c r="AQ712" s="620"/>
      <c r="AR712" s="620"/>
      <c r="AS712" s="620"/>
      <c r="AT712" s="620"/>
      <c r="AU712" s="620"/>
      <c r="AV712" s="620"/>
      <c r="AW712" s="620"/>
      <c r="AX712" s="620"/>
      <c r="AY712" s="620"/>
      <c r="AZ712" s="620"/>
      <c r="BA712" s="620"/>
    </row>
    <row r="713" spans="1:53" ht="15.75" customHeight="1" x14ac:dyDescent="0.25">
      <c r="A713" s="620"/>
      <c r="B713" s="625"/>
      <c r="C713" s="620"/>
      <c r="D713" s="620"/>
      <c r="E713" s="620"/>
      <c r="F713" s="620"/>
      <c r="G713" s="620"/>
      <c r="H713" s="620"/>
      <c r="I713" s="620"/>
      <c r="J713" s="620"/>
      <c r="K713" s="620"/>
      <c r="L713" s="620"/>
      <c r="M713" s="620"/>
      <c r="N713" s="620"/>
      <c r="O713" s="620"/>
      <c r="P713" s="620"/>
      <c r="Q713" s="622"/>
      <c r="R713" s="622"/>
      <c r="S713" s="622"/>
      <c r="T713" s="622"/>
      <c r="U713" s="622"/>
      <c r="V713" s="622"/>
      <c r="W713" s="622"/>
      <c r="X713" s="622"/>
      <c r="Y713" s="622"/>
      <c r="Z713" s="620"/>
      <c r="AA713" s="620"/>
      <c r="AB713" s="620"/>
      <c r="AC713" s="622"/>
      <c r="AD713" s="620"/>
      <c r="AE713" s="620"/>
      <c r="AF713" s="620"/>
      <c r="AG713" s="620"/>
      <c r="AH713" s="620"/>
      <c r="AI713" s="620"/>
      <c r="AJ713" s="620"/>
      <c r="AK713" s="620"/>
      <c r="AL713" s="620"/>
      <c r="AM713" s="620"/>
      <c r="AN713" s="620"/>
      <c r="AO713" s="620"/>
      <c r="AP713" s="620"/>
      <c r="AQ713" s="620"/>
      <c r="AR713" s="620"/>
      <c r="AS713" s="620"/>
      <c r="AT713" s="620"/>
      <c r="AU713" s="620"/>
      <c r="AV713" s="620"/>
      <c r="AW713" s="620"/>
      <c r="AX713" s="620"/>
      <c r="AY713" s="620"/>
      <c r="AZ713" s="620"/>
      <c r="BA713" s="620"/>
    </row>
    <row r="714" spans="1:53" ht="15.75" customHeight="1" x14ac:dyDescent="0.25">
      <c r="A714" s="620"/>
      <c r="B714" s="625"/>
      <c r="C714" s="620"/>
      <c r="D714" s="620"/>
      <c r="E714" s="620"/>
      <c r="F714" s="620"/>
      <c r="G714" s="620"/>
      <c r="H714" s="620"/>
      <c r="I714" s="620"/>
      <c r="J714" s="620"/>
      <c r="K714" s="620"/>
      <c r="L714" s="620"/>
      <c r="M714" s="620"/>
      <c r="N714" s="620"/>
      <c r="O714" s="620"/>
      <c r="P714" s="620"/>
      <c r="Q714" s="622"/>
      <c r="R714" s="622"/>
      <c r="S714" s="622"/>
      <c r="T714" s="622"/>
      <c r="U714" s="622"/>
      <c r="V714" s="622"/>
      <c r="W714" s="622"/>
      <c r="X714" s="622"/>
      <c r="Y714" s="622"/>
      <c r="Z714" s="620"/>
      <c r="AA714" s="620"/>
      <c r="AB714" s="620"/>
      <c r="AC714" s="622"/>
      <c r="AD714" s="620"/>
      <c r="AE714" s="620"/>
      <c r="AF714" s="620"/>
      <c r="AG714" s="620"/>
      <c r="AH714" s="620"/>
      <c r="AI714" s="620"/>
      <c r="AJ714" s="620"/>
      <c r="AK714" s="620"/>
      <c r="AL714" s="620"/>
      <c r="AM714" s="620"/>
      <c r="AN714" s="620"/>
      <c r="AO714" s="620"/>
      <c r="AP714" s="620"/>
      <c r="AQ714" s="620"/>
      <c r="AR714" s="620"/>
      <c r="AS714" s="620"/>
      <c r="AT714" s="620"/>
      <c r="AU714" s="620"/>
      <c r="AV714" s="620"/>
      <c r="AW714" s="620"/>
      <c r="AX714" s="620"/>
      <c r="AY714" s="620"/>
      <c r="AZ714" s="620"/>
      <c r="BA714" s="620"/>
    </row>
    <row r="715" spans="1:53" ht="15.75" customHeight="1" x14ac:dyDescent="0.25">
      <c r="A715" s="620"/>
      <c r="B715" s="625"/>
      <c r="C715" s="620"/>
      <c r="D715" s="620"/>
      <c r="E715" s="620"/>
      <c r="F715" s="620"/>
      <c r="G715" s="620"/>
      <c r="H715" s="620"/>
      <c r="I715" s="620"/>
      <c r="J715" s="620"/>
      <c r="K715" s="620"/>
      <c r="L715" s="620"/>
      <c r="M715" s="620"/>
      <c r="N715" s="620"/>
      <c r="O715" s="620"/>
      <c r="P715" s="620"/>
      <c r="Q715" s="622"/>
      <c r="R715" s="622"/>
      <c r="S715" s="622"/>
      <c r="T715" s="622"/>
      <c r="U715" s="622"/>
      <c r="V715" s="622"/>
      <c r="W715" s="622"/>
      <c r="X715" s="622"/>
      <c r="Y715" s="622"/>
      <c r="Z715" s="620"/>
      <c r="AA715" s="620"/>
      <c r="AB715" s="620"/>
      <c r="AC715" s="622"/>
      <c r="AD715" s="620"/>
      <c r="AE715" s="620"/>
      <c r="AF715" s="620"/>
      <c r="AG715" s="620"/>
      <c r="AH715" s="620"/>
      <c r="AI715" s="620"/>
      <c r="AJ715" s="620"/>
      <c r="AK715" s="620"/>
      <c r="AL715" s="620"/>
      <c r="AM715" s="620"/>
      <c r="AN715" s="620"/>
      <c r="AO715" s="620"/>
      <c r="AP715" s="620"/>
      <c r="AQ715" s="620"/>
      <c r="AR715" s="620"/>
      <c r="AS715" s="620"/>
      <c r="AT715" s="620"/>
      <c r="AU715" s="620"/>
      <c r="AV715" s="620"/>
      <c r="AW715" s="620"/>
      <c r="AX715" s="620"/>
      <c r="AY715" s="620"/>
      <c r="AZ715" s="620"/>
      <c r="BA715" s="620"/>
    </row>
    <row r="716" spans="1:53" ht="15.75" customHeight="1" x14ac:dyDescent="0.25">
      <c r="A716" s="620"/>
      <c r="B716" s="625"/>
      <c r="C716" s="620"/>
      <c r="D716" s="620"/>
      <c r="E716" s="620"/>
      <c r="F716" s="620"/>
      <c r="G716" s="620"/>
      <c r="H716" s="620"/>
      <c r="I716" s="620"/>
      <c r="J716" s="620"/>
      <c r="K716" s="620"/>
      <c r="L716" s="620"/>
      <c r="M716" s="620"/>
      <c r="N716" s="620"/>
      <c r="O716" s="620"/>
      <c r="P716" s="620"/>
      <c r="Q716" s="622"/>
      <c r="R716" s="622"/>
      <c r="S716" s="622"/>
      <c r="T716" s="622"/>
      <c r="U716" s="622"/>
      <c r="V716" s="622"/>
      <c r="W716" s="622"/>
      <c r="X716" s="622"/>
      <c r="Y716" s="622"/>
      <c r="Z716" s="620"/>
      <c r="AA716" s="620"/>
      <c r="AB716" s="620"/>
      <c r="AC716" s="622"/>
      <c r="AD716" s="620"/>
      <c r="AE716" s="620"/>
      <c r="AF716" s="620"/>
      <c r="AG716" s="620"/>
      <c r="AH716" s="620"/>
      <c r="AI716" s="620"/>
      <c r="AJ716" s="620"/>
      <c r="AK716" s="620"/>
      <c r="AL716" s="620"/>
      <c r="AM716" s="620"/>
      <c r="AN716" s="620"/>
      <c r="AO716" s="620"/>
      <c r="AP716" s="620"/>
      <c r="AQ716" s="620"/>
      <c r="AR716" s="620"/>
      <c r="AS716" s="620"/>
      <c r="AT716" s="620"/>
      <c r="AU716" s="620"/>
      <c r="AV716" s="620"/>
      <c r="AW716" s="620"/>
      <c r="AX716" s="620"/>
      <c r="AY716" s="620"/>
      <c r="AZ716" s="620"/>
      <c r="BA716" s="620"/>
    </row>
    <row r="717" spans="1:53" ht="15.75" customHeight="1" x14ac:dyDescent="0.25">
      <c r="A717" s="620"/>
      <c r="B717" s="625"/>
      <c r="C717" s="620"/>
      <c r="D717" s="620"/>
      <c r="E717" s="620"/>
      <c r="F717" s="620"/>
      <c r="G717" s="620"/>
      <c r="H717" s="620"/>
      <c r="I717" s="620"/>
      <c r="J717" s="620"/>
      <c r="K717" s="620"/>
      <c r="L717" s="620"/>
      <c r="M717" s="620"/>
      <c r="N717" s="620"/>
      <c r="O717" s="620"/>
      <c r="P717" s="620"/>
      <c r="Q717" s="622"/>
      <c r="R717" s="622"/>
      <c r="S717" s="622"/>
      <c r="T717" s="622"/>
      <c r="U717" s="622"/>
      <c r="V717" s="622"/>
      <c r="W717" s="622"/>
      <c r="X717" s="622"/>
      <c r="Y717" s="622"/>
      <c r="Z717" s="620"/>
      <c r="AA717" s="620"/>
      <c r="AB717" s="620"/>
      <c r="AC717" s="622"/>
      <c r="AD717" s="620"/>
      <c r="AE717" s="620"/>
      <c r="AF717" s="620"/>
      <c r="AG717" s="620"/>
      <c r="AH717" s="620"/>
      <c r="AI717" s="620"/>
      <c r="AJ717" s="620"/>
      <c r="AK717" s="620"/>
      <c r="AL717" s="620"/>
      <c r="AM717" s="620"/>
      <c r="AN717" s="620"/>
      <c r="AO717" s="620"/>
      <c r="AP717" s="620"/>
      <c r="AQ717" s="620"/>
      <c r="AR717" s="620"/>
      <c r="AS717" s="620"/>
      <c r="AT717" s="620"/>
      <c r="AU717" s="620"/>
      <c r="AV717" s="620"/>
      <c r="AW717" s="620"/>
      <c r="AX717" s="620"/>
      <c r="AY717" s="620"/>
      <c r="AZ717" s="620"/>
      <c r="BA717" s="620"/>
    </row>
    <row r="718" spans="1:53" ht="15.75" customHeight="1" x14ac:dyDescent="0.25">
      <c r="A718" s="620"/>
      <c r="B718" s="625"/>
      <c r="C718" s="620"/>
      <c r="D718" s="620"/>
      <c r="E718" s="620"/>
      <c r="F718" s="620"/>
      <c r="G718" s="620"/>
      <c r="H718" s="620"/>
      <c r="I718" s="620"/>
      <c r="J718" s="620"/>
      <c r="K718" s="620"/>
      <c r="L718" s="620"/>
      <c r="M718" s="620"/>
      <c r="N718" s="620"/>
      <c r="O718" s="620"/>
      <c r="P718" s="620"/>
      <c r="Q718" s="622"/>
      <c r="R718" s="622"/>
      <c r="S718" s="622"/>
      <c r="T718" s="622"/>
      <c r="U718" s="622"/>
      <c r="V718" s="622"/>
      <c r="W718" s="622"/>
      <c r="X718" s="622"/>
      <c r="Y718" s="622"/>
      <c r="Z718" s="620"/>
      <c r="AA718" s="620"/>
      <c r="AB718" s="620"/>
      <c r="AC718" s="622"/>
      <c r="AD718" s="620"/>
      <c r="AE718" s="620"/>
      <c r="AF718" s="620"/>
      <c r="AG718" s="620"/>
      <c r="AH718" s="620"/>
      <c r="AI718" s="620"/>
      <c r="AJ718" s="620"/>
      <c r="AK718" s="620"/>
      <c r="AL718" s="620"/>
      <c r="AM718" s="620"/>
      <c r="AN718" s="620"/>
      <c r="AO718" s="620"/>
      <c r="AP718" s="620"/>
      <c r="AQ718" s="620"/>
      <c r="AR718" s="620"/>
      <c r="AS718" s="620"/>
      <c r="AT718" s="620"/>
      <c r="AU718" s="620"/>
      <c r="AV718" s="620"/>
      <c r="AW718" s="620"/>
      <c r="AX718" s="620"/>
      <c r="AY718" s="620"/>
      <c r="AZ718" s="620"/>
      <c r="BA718" s="620"/>
    </row>
    <row r="719" spans="1:53" ht="15.75" customHeight="1" x14ac:dyDescent="0.25">
      <c r="A719" s="620"/>
      <c r="B719" s="625"/>
      <c r="C719" s="620"/>
      <c r="D719" s="620"/>
      <c r="E719" s="620"/>
      <c r="F719" s="620"/>
      <c r="G719" s="620"/>
      <c r="H719" s="620"/>
      <c r="I719" s="620"/>
      <c r="J719" s="620"/>
      <c r="K719" s="620"/>
      <c r="L719" s="620"/>
      <c r="M719" s="620"/>
      <c r="N719" s="620"/>
      <c r="O719" s="620"/>
      <c r="P719" s="620"/>
      <c r="Q719" s="622"/>
      <c r="R719" s="622"/>
      <c r="S719" s="622"/>
      <c r="T719" s="622"/>
      <c r="U719" s="622"/>
      <c r="V719" s="622"/>
      <c r="W719" s="622"/>
      <c r="X719" s="622"/>
      <c r="Y719" s="622"/>
      <c r="Z719" s="620"/>
      <c r="AA719" s="620"/>
      <c r="AB719" s="620"/>
      <c r="AC719" s="622"/>
      <c r="AD719" s="620"/>
      <c r="AE719" s="620"/>
      <c r="AF719" s="620"/>
      <c r="AG719" s="620"/>
      <c r="AH719" s="620"/>
      <c r="AI719" s="620"/>
      <c r="AJ719" s="620"/>
      <c r="AK719" s="620"/>
      <c r="AL719" s="620"/>
      <c r="AM719" s="620"/>
      <c r="AN719" s="620"/>
      <c r="AO719" s="620"/>
      <c r="AP719" s="620"/>
      <c r="AQ719" s="620"/>
      <c r="AR719" s="620"/>
      <c r="AS719" s="620"/>
      <c r="AT719" s="620"/>
      <c r="AU719" s="620"/>
      <c r="AV719" s="620"/>
      <c r="AW719" s="620"/>
      <c r="AX719" s="620"/>
      <c r="AY719" s="620"/>
      <c r="AZ719" s="620"/>
      <c r="BA719" s="620"/>
    </row>
    <row r="720" spans="1:53" ht="15.75" customHeight="1" x14ac:dyDescent="0.25">
      <c r="A720" s="620"/>
      <c r="B720" s="625"/>
      <c r="C720" s="620"/>
      <c r="D720" s="620"/>
      <c r="E720" s="620"/>
      <c r="F720" s="620"/>
      <c r="G720" s="620"/>
      <c r="H720" s="620"/>
      <c r="I720" s="620"/>
      <c r="J720" s="620"/>
      <c r="K720" s="620"/>
      <c r="L720" s="620"/>
      <c r="M720" s="620"/>
      <c r="N720" s="620"/>
      <c r="O720" s="620"/>
      <c r="P720" s="620"/>
      <c r="Q720" s="622"/>
      <c r="R720" s="622"/>
      <c r="S720" s="622"/>
      <c r="T720" s="622"/>
      <c r="U720" s="622"/>
      <c r="V720" s="622"/>
      <c r="W720" s="622"/>
      <c r="X720" s="622"/>
      <c r="Y720" s="622"/>
      <c r="Z720" s="620"/>
      <c r="AA720" s="620"/>
      <c r="AB720" s="620"/>
      <c r="AC720" s="622"/>
      <c r="AD720" s="620"/>
      <c r="AE720" s="620"/>
      <c r="AF720" s="620"/>
      <c r="AG720" s="620"/>
      <c r="AH720" s="620"/>
      <c r="AI720" s="620"/>
      <c r="AJ720" s="620"/>
      <c r="AK720" s="620"/>
      <c r="AL720" s="620"/>
      <c r="AM720" s="620"/>
      <c r="AN720" s="620"/>
      <c r="AO720" s="620"/>
      <c r="AP720" s="620"/>
      <c r="AQ720" s="620"/>
      <c r="AR720" s="620"/>
      <c r="AS720" s="620"/>
      <c r="AT720" s="620"/>
      <c r="AU720" s="620"/>
      <c r="AV720" s="620"/>
      <c r="AW720" s="620"/>
      <c r="AX720" s="620"/>
      <c r="AY720" s="620"/>
      <c r="AZ720" s="620"/>
      <c r="BA720" s="620"/>
    </row>
    <row r="721" spans="1:53" ht="15.75" customHeight="1" x14ac:dyDescent="0.25">
      <c r="A721" s="620"/>
      <c r="B721" s="625"/>
      <c r="C721" s="620"/>
      <c r="D721" s="620"/>
      <c r="E721" s="620"/>
      <c r="F721" s="620"/>
      <c r="G721" s="620"/>
      <c r="H721" s="620"/>
      <c r="I721" s="620"/>
      <c r="J721" s="620"/>
      <c r="K721" s="620"/>
      <c r="L721" s="620"/>
      <c r="M721" s="620"/>
      <c r="N721" s="620"/>
      <c r="O721" s="620"/>
      <c r="P721" s="620"/>
      <c r="Q721" s="622"/>
      <c r="R721" s="622"/>
      <c r="S721" s="622"/>
      <c r="T721" s="622"/>
      <c r="U721" s="622"/>
      <c r="V721" s="622"/>
      <c r="W721" s="622"/>
      <c r="X721" s="622"/>
      <c r="Y721" s="622"/>
      <c r="Z721" s="620"/>
      <c r="AA721" s="620"/>
      <c r="AB721" s="620"/>
      <c r="AC721" s="622"/>
      <c r="AD721" s="620"/>
      <c r="AE721" s="620"/>
      <c r="AF721" s="620"/>
      <c r="AG721" s="620"/>
      <c r="AH721" s="620"/>
      <c r="AI721" s="620"/>
      <c r="AJ721" s="620"/>
      <c r="AK721" s="620"/>
      <c r="AL721" s="620"/>
      <c r="AM721" s="620"/>
      <c r="AN721" s="620"/>
      <c r="AO721" s="620"/>
      <c r="AP721" s="620"/>
      <c r="AQ721" s="620"/>
      <c r="AR721" s="620"/>
      <c r="AS721" s="620"/>
      <c r="AT721" s="620"/>
      <c r="AU721" s="620"/>
      <c r="AV721" s="620"/>
      <c r="AW721" s="620"/>
      <c r="AX721" s="620"/>
      <c r="AY721" s="620"/>
      <c r="AZ721" s="620"/>
      <c r="BA721" s="620"/>
    </row>
    <row r="722" spans="1:53" ht="15.75" customHeight="1" x14ac:dyDescent="0.25">
      <c r="A722" s="620"/>
      <c r="B722" s="625"/>
      <c r="C722" s="620"/>
      <c r="D722" s="620"/>
      <c r="E722" s="620"/>
      <c r="F722" s="620"/>
      <c r="G722" s="620"/>
      <c r="H722" s="620"/>
      <c r="I722" s="620"/>
      <c r="J722" s="620"/>
      <c r="K722" s="620"/>
      <c r="L722" s="620"/>
      <c r="M722" s="620"/>
      <c r="N722" s="620"/>
      <c r="O722" s="620"/>
      <c r="P722" s="620"/>
      <c r="Q722" s="622"/>
      <c r="R722" s="622"/>
      <c r="S722" s="622"/>
      <c r="T722" s="622"/>
      <c r="U722" s="622"/>
      <c r="V722" s="622"/>
      <c r="W722" s="622"/>
      <c r="X722" s="622"/>
      <c r="Y722" s="622"/>
      <c r="Z722" s="620"/>
      <c r="AA722" s="620"/>
      <c r="AB722" s="620"/>
      <c r="AC722" s="622"/>
      <c r="AD722" s="620"/>
      <c r="AE722" s="620"/>
      <c r="AF722" s="620"/>
      <c r="AG722" s="620"/>
      <c r="AH722" s="620"/>
      <c r="AI722" s="620"/>
      <c r="AJ722" s="620"/>
      <c r="AK722" s="620"/>
      <c r="AL722" s="620"/>
      <c r="AM722" s="620"/>
      <c r="AN722" s="620"/>
      <c r="AO722" s="620"/>
      <c r="AP722" s="620"/>
      <c r="AQ722" s="620"/>
      <c r="AR722" s="620"/>
      <c r="AS722" s="620"/>
      <c r="AT722" s="620"/>
      <c r="AU722" s="620"/>
      <c r="AV722" s="620"/>
      <c r="AW722" s="620"/>
      <c r="AX722" s="620"/>
      <c r="AY722" s="620"/>
      <c r="AZ722" s="620"/>
      <c r="BA722" s="620"/>
    </row>
    <row r="723" spans="1:53" ht="15.75" customHeight="1" x14ac:dyDescent="0.25">
      <c r="A723" s="620"/>
      <c r="B723" s="625"/>
      <c r="C723" s="620"/>
      <c r="D723" s="620"/>
      <c r="E723" s="620"/>
      <c r="F723" s="620"/>
      <c r="G723" s="620"/>
      <c r="H723" s="620"/>
      <c r="I723" s="620"/>
      <c r="J723" s="620"/>
      <c r="K723" s="620"/>
      <c r="L723" s="620"/>
      <c r="M723" s="620"/>
      <c r="N723" s="620"/>
      <c r="O723" s="620"/>
      <c r="P723" s="620"/>
      <c r="Q723" s="622"/>
      <c r="R723" s="622"/>
      <c r="S723" s="622"/>
      <c r="T723" s="622"/>
      <c r="U723" s="622"/>
      <c r="V723" s="622"/>
      <c r="W723" s="622"/>
      <c r="X723" s="622"/>
      <c r="Y723" s="622"/>
      <c r="Z723" s="620"/>
      <c r="AA723" s="620"/>
      <c r="AB723" s="620"/>
      <c r="AC723" s="622"/>
      <c r="AD723" s="620"/>
      <c r="AE723" s="620"/>
      <c r="AF723" s="620"/>
      <c r="AG723" s="620"/>
      <c r="AH723" s="620"/>
      <c r="AI723" s="620"/>
      <c r="AJ723" s="620"/>
      <c r="AK723" s="620"/>
      <c r="AL723" s="620"/>
      <c r="AM723" s="620"/>
      <c r="AN723" s="620"/>
      <c r="AO723" s="620"/>
      <c r="AP723" s="620"/>
      <c r="AQ723" s="620"/>
      <c r="AR723" s="620"/>
      <c r="AS723" s="620"/>
      <c r="AT723" s="620"/>
      <c r="AU723" s="620"/>
      <c r="AV723" s="620"/>
      <c r="AW723" s="620"/>
      <c r="AX723" s="620"/>
      <c r="AY723" s="620"/>
      <c r="AZ723" s="620"/>
      <c r="BA723" s="620"/>
    </row>
    <row r="724" spans="1:53" ht="15.75" customHeight="1" x14ac:dyDescent="0.25">
      <c r="A724" s="620"/>
      <c r="B724" s="625"/>
      <c r="C724" s="620"/>
      <c r="D724" s="620"/>
      <c r="E724" s="620"/>
      <c r="F724" s="620"/>
      <c r="G724" s="620"/>
      <c r="H724" s="620"/>
      <c r="I724" s="620"/>
      <c r="J724" s="620"/>
      <c r="K724" s="620"/>
      <c r="L724" s="620"/>
      <c r="M724" s="620"/>
      <c r="N724" s="620"/>
      <c r="O724" s="620"/>
      <c r="P724" s="620"/>
      <c r="Q724" s="622"/>
      <c r="R724" s="622"/>
      <c r="S724" s="622"/>
      <c r="T724" s="622"/>
      <c r="U724" s="622"/>
      <c r="V724" s="622"/>
      <c r="W724" s="622"/>
      <c r="X724" s="622"/>
      <c r="Y724" s="622"/>
      <c r="Z724" s="620"/>
      <c r="AA724" s="620"/>
      <c r="AB724" s="620"/>
      <c r="AC724" s="622"/>
      <c r="AD724" s="620"/>
      <c r="AE724" s="620"/>
      <c r="AF724" s="620"/>
      <c r="AG724" s="620"/>
      <c r="AH724" s="620"/>
      <c r="AI724" s="620"/>
      <c r="AJ724" s="620"/>
      <c r="AK724" s="620"/>
      <c r="AL724" s="620"/>
      <c r="AM724" s="620"/>
      <c r="AN724" s="620"/>
      <c r="AO724" s="620"/>
      <c r="AP724" s="620"/>
      <c r="AQ724" s="620"/>
      <c r="AR724" s="620"/>
      <c r="AS724" s="620"/>
      <c r="AT724" s="620"/>
      <c r="AU724" s="620"/>
      <c r="AV724" s="620"/>
      <c r="AW724" s="620"/>
      <c r="AX724" s="620"/>
      <c r="AY724" s="620"/>
      <c r="AZ724" s="620"/>
      <c r="BA724" s="620"/>
    </row>
    <row r="725" spans="1:53" ht="15.75" customHeight="1" x14ac:dyDescent="0.25">
      <c r="A725" s="620"/>
      <c r="B725" s="625"/>
      <c r="C725" s="620"/>
      <c r="D725" s="620"/>
      <c r="E725" s="620"/>
      <c r="F725" s="620"/>
      <c r="G725" s="620"/>
      <c r="H725" s="620"/>
      <c r="I725" s="620"/>
      <c r="J725" s="620"/>
      <c r="K725" s="620"/>
      <c r="L725" s="620"/>
      <c r="M725" s="620"/>
      <c r="N725" s="620"/>
      <c r="O725" s="620"/>
      <c r="P725" s="620"/>
      <c r="Q725" s="622"/>
      <c r="R725" s="622"/>
      <c r="S725" s="622"/>
      <c r="T725" s="622"/>
      <c r="U725" s="622"/>
      <c r="V725" s="622"/>
      <c r="W725" s="622"/>
      <c r="X725" s="622"/>
      <c r="Y725" s="622"/>
      <c r="Z725" s="620"/>
      <c r="AA725" s="620"/>
      <c r="AB725" s="620"/>
      <c r="AC725" s="622"/>
      <c r="AD725" s="620"/>
      <c r="AE725" s="620"/>
      <c r="AF725" s="620"/>
      <c r="AG725" s="620"/>
      <c r="AH725" s="620"/>
      <c r="AI725" s="620"/>
      <c r="AJ725" s="620"/>
      <c r="AK725" s="620"/>
      <c r="AL725" s="620"/>
      <c r="AM725" s="620"/>
      <c r="AN725" s="620"/>
      <c r="AO725" s="620"/>
      <c r="AP725" s="620"/>
      <c r="AQ725" s="620"/>
      <c r="AR725" s="620"/>
      <c r="AS725" s="620"/>
      <c r="AT725" s="620"/>
      <c r="AU725" s="620"/>
      <c r="AV725" s="620"/>
      <c r="AW725" s="620"/>
      <c r="AX725" s="620"/>
      <c r="AY725" s="620"/>
      <c r="AZ725" s="620"/>
      <c r="BA725" s="620"/>
    </row>
    <row r="726" spans="1:53" ht="15.75" customHeight="1" x14ac:dyDescent="0.25">
      <c r="A726" s="620"/>
      <c r="B726" s="625"/>
      <c r="C726" s="620"/>
      <c r="D726" s="620"/>
      <c r="E726" s="620"/>
      <c r="F726" s="620"/>
      <c r="G726" s="620"/>
      <c r="H726" s="620"/>
      <c r="I726" s="620"/>
      <c r="J726" s="620"/>
      <c r="K726" s="620"/>
      <c r="L726" s="620"/>
      <c r="M726" s="620"/>
      <c r="N726" s="620"/>
      <c r="O726" s="620"/>
      <c r="P726" s="620"/>
      <c r="Q726" s="622"/>
      <c r="R726" s="622"/>
      <c r="S726" s="622"/>
      <c r="T726" s="622"/>
      <c r="U726" s="622"/>
      <c r="V726" s="622"/>
      <c r="W726" s="622"/>
      <c r="X726" s="622"/>
      <c r="Y726" s="622"/>
      <c r="Z726" s="620"/>
      <c r="AA726" s="620"/>
      <c r="AB726" s="620"/>
      <c r="AC726" s="622"/>
      <c r="AD726" s="620"/>
      <c r="AE726" s="620"/>
      <c r="AF726" s="620"/>
      <c r="AG726" s="620"/>
      <c r="AH726" s="620"/>
      <c r="AI726" s="620"/>
      <c r="AJ726" s="620"/>
      <c r="AK726" s="620"/>
      <c r="AL726" s="620"/>
      <c r="AM726" s="620"/>
      <c r="AN726" s="620"/>
      <c r="AO726" s="620"/>
      <c r="AP726" s="620"/>
      <c r="AQ726" s="620"/>
      <c r="AR726" s="620"/>
      <c r="AS726" s="620"/>
      <c r="AT726" s="620"/>
      <c r="AU726" s="620"/>
      <c r="AV726" s="620"/>
      <c r="AW726" s="620"/>
      <c r="AX726" s="620"/>
      <c r="AY726" s="620"/>
      <c r="AZ726" s="620"/>
      <c r="BA726" s="620"/>
    </row>
    <row r="727" spans="1:53" ht="15.75" customHeight="1" x14ac:dyDescent="0.25">
      <c r="A727" s="620"/>
      <c r="B727" s="625"/>
      <c r="C727" s="620"/>
      <c r="D727" s="620"/>
      <c r="E727" s="620"/>
      <c r="F727" s="620"/>
      <c r="G727" s="620"/>
      <c r="H727" s="620"/>
      <c r="I727" s="620"/>
      <c r="J727" s="620"/>
      <c r="K727" s="620"/>
      <c r="L727" s="620"/>
      <c r="M727" s="620"/>
      <c r="N727" s="620"/>
      <c r="O727" s="620"/>
      <c r="P727" s="620"/>
      <c r="Q727" s="622"/>
      <c r="R727" s="622"/>
      <c r="S727" s="622"/>
      <c r="T727" s="622"/>
      <c r="U727" s="622"/>
      <c r="V727" s="622"/>
      <c r="W727" s="622"/>
      <c r="X727" s="622"/>
      <c r="Y727" s="622"/>
      <c r="Z727" s="620"/>
      <c r="AA727" s="620"/>
      <c r="AB727" s="620"/>
      <c r="AC727" s="622"/>
      <c r="AD727" s="620"/>
      <c r="AE727" s="620"/>
      <c r="AF727" s="620"/>
      <c r="AG727" s="620"/>
      <c r="AH727" s="620"/>
      <c r="AI727" s="620"/>
      <c r="AJ727" s="620"/>
      <c r="AK727" s="620"/>
      <c r="AL727" s="620"/>
      <c r="AM727" s="620"/>
      <c r="AN727" s="620"/>
      <c r="AO727" s="620"/>
      <c r="AP727" s="620"/>
      <c r="AQ727" s="620"/>
      <c r="AR727" s="620"/>
      <c r="AS727" s="620"/>
      <c r="AT727" s="620"/>
      <c r="AU727" s="620"/>
      <c r="AV727" s="620"/>
      <c r="AW727" s="620"/>
      <c r="AX727" s="620"/>
      <c r="AY727" s="620"/>
      <c r="AZ727" s="620"/>
      <c r="BA727" s="620"/>
    </row>
    <row r="728" spans="1:53" ht="15.75" customHeight="1" x14ac:dyDescent="0.25">
      <c r="A728" s="620"/>
      <c r="B728" s="625"/>
      <c r="C728" s="620"/>
      <c r="D728" s="620"/>
      <c r="E728" s="620"/>
      <c r="F728" s="620"/>
      <c r="G728" s="620"/>
      <c r="H728" s="620"/>
      <c r="I728" s="620"/>
      <c r="J728" s="620"/>
      <c r="K728" s="620"/>
      <c r="L728" s="620"/>
      <c r="M728" s="620"/>
      <c r="N728" s="620"/>
      <c r="O728" s="620"/>
      <c r="P728" s="620"/>
      <c r="Q728" s="622"/>
      <c r="R728" s="622"/>
      <c r="S728" s="622"/>
      <c r="T728" s="622"/>
      <c r="U728" s="622"/>
      <c r="V728" s="622"/>
      <c r="W728" s="622"/>
      <c r="X728" s="622"/>
      <c r="Y728" s="622"/>
      <c r="Z728" s="620"/>
      <c r="AA728" s="620"/>
      <c r="AB728" s="620"/>
      <c r="AC728" s="622"/>
      <c r="AD728" s="620"/>
      <c r="AE728" s="620"/>
      <c r="AF728" s="620"/>
      <c r="AG728" s="620"/>
      <c r="AH728" s="620"/>
      <c r="AI728" s="620"/>
      <c r="AJ728" s="620"/>
      <c r="AK728" s="620"/>
      <c r="AL728" s="620"/>
      <c r="AM728" s="620"/>
      <c r="AN728" s="620"/>
      <c r="AO728" s="620"/>
      <c r="AP728" s="620"/>
      <c r="AQ728" s="620"/>
      <c r="AR728" s="620"/>
      <c r="AS728" s="620"/>
      <c r="AT728" s="620"/>
      <c r="AU728" s="620"/>
      <c r="AV728" s="620"/>
      <c r="AW728" s="620"/>
      <c r="AX728" s="620"/>
      <c r="AY728" s="620"/>
      <c r="AZ728" s="620"/>
      <c r="BA728" s="620"/>
    </row>
    <row r="729" spans="1:53" ht="15.75" customHeight="1" x14ac:dyDescent="0.25">
      <c r="A729" s="620"/>
      <c r="B729" s="625"/>
      <c r="C729" s="620"/>
      <c r="D729" s="620"/>
      <c r="E729" s="620"/>
      <c r="F729" s="620"/>
      <c r="G729" s="620"/>
      <c r="H729" s="620"/>
      <c r="I729" s="620"/>
      <c r="J729" s="620"/>
      <c r="K729" s="620"/>
      <c r="L729" s="620"/>
      <c r="M729" s="620"/>
      <c r="N729" s="620"/>
      <c r="O729" s="620"/>
      <c r="P729" s="620"/>
      <c r="Q729" s="622"/>
      <c r="R729" s="622"/>
      <c r="S729" s="622"/>
      <c r="T729" s="622"/>
      <c r="U729" s="622"/>
      <c r="V729" s="622"/>
      <c r="W729" s="622"/>
      <c r="X729" s="622"/>
      <c r="Y729" s="622"/>
      <c r="Z729" s="620"/>
      <c r="AA729" s="620"/>
      <c r="AB729" s="620"/>
      <c r="AC729" s="622"/>
      <c r="AD729" s="620"/>
      <c r="AE729" s="620"/>
      <c r="AF729" s="620"/>
      <c r="AG729" s="620"/>
      <c r="AH729" s="620"/>
      <c r="AI729" s="620"/>
      <c r="AJ729" s="620"/>
      <c r="AK729" s="620"/>
      <c r="AL729" s="620"/>
      <c r="AM729" s="620"/>
      <c r="AN729" s="620"/>
      <c r="AO729" s="620"/>
      <c r="AP729" s="620"/>
      <c r="AQ729" s="620"/>
      <c r="AR729" s="620"/>
      <c r="AS729" s="620"/>
      <c r="AT729" s="620"/>
      <c r="AU729" s="620"/>
      <c r="AV729" s="620"/>
      <c r="AW729" s="620"/>
      <c r="AX729" s="620"/>
      <c r="AY729" s="620"/>
      <c r="AZ729" s="620"/>
      <c r="BA729" s="620"/>
    </row>
    <row r="730" spans="1:53" ht="15.75" customHeight="1" x14ac:dyDescent="0.25">
      <c r="A730" s="620"/>
      <c r="B730" s="625"/>
      <c r="C730" s="620"/>
      <c r="D730" s="620"/>
      <c r="E730" s="620"/>
      <c r="F730" s="620"/>
      <c r="G730" s="620"/>
      <c r="H730" s="620"/>
      <c r="I730" s="620"/>
      <c r="J730" s="620"/>
      <c r="K730" s="620"/>
      <c r="L730" s="620"/>
      <c r="M730" s="620"/>
      <c r="N730" s="620"/>
      <c r="O730" s="620"/>
      <c r="P730" s="620"/>
      <c r="Q730" s="622"/>
      <c r="R730" s="622"/>
      <c r="S730" s="622"/>
      <c r="T730" s="622"/>
      <c r="U730" s="622"/>
      <c r="V730" s="622"/>
      <c r="W730" s="622"/>
      <c r="X730" s="622"/>
      <c r="Y730" s="622"/>
      <c r="Z730" s="620"/>
      <c r="AA730" s="620"/>
      <c r="AB730" s="620"/>
      <c r="AC730" s="622"/>
      <c r="AD730" s="620"/>
      <c r="AE730" s="620"/>
      <c r="AF730" s="620"/>
      <c r="AG730" s="620"/>
      <c r="AH730" s="620"/>
      <c r="AI730" s="620"/>
      <c r="AJ730" s="620"/>
      <c r="AK730" s="620"/>
      <c r="AL730" s="620"/>
      <c r="AM730" s="620"/>
      <c r="AN730" s="620"/>
      <c r="AO730" s="620"/>
      <c r="AP730" s="620"/>
      <c r="AQ730" s="620"/>
      <c r="AR730" s="620"/>
      <c r="AS730" s="620"/>
      <c r="AT730" s="620"/>
      <c r="AU730" s="620"/>
      <c r="AV730" s="620"/>
      <c r="AW730" s="620"/>
      <c r="AX730" s="620"/>
      <c r="AY730" s="620"/>
      <c r="AZ730" s="620"/>
      <c r="BA730" s="620"/>
    </row>
    <row r="731" spans="1:53" ht="15.75" customHeight="1" x14ac:dyDescent="0.25">
      <c r="A731" s="620"/>
      <c r="B731" s="625"/>
      <c r="C731" s="620"/>
      <c r="D731" s="620"/>
      <c r="E731" s="620"/>
      <c r="F731" s="620"/>
      <c r="G731" s="620"/>
      <c r="H731" s="620"/>
      <c r="I731" s="620"/>
      <c r="J731" s="620"/>
      <c r="K731" s="620"/>
      <c r="L731" s="620"/>
      <c r="M731" s="620"/>
      <c r="N731" s="620"/>
      <c r="O731" s="620"/>
      <c r="P731" s="620"/>
      <c r="Q731" s="622"/>
      <c r="R731" s="622"/>
      <c r="S731" s="622"/>
      <c r="T731" s="622"/>
      <c r="U731" s="622"/>
      <c r="V731" s="622"/>
      <c r="W731" s="622"/>
      <c r="X731" s="622"/>
      <c r="Y731" s="622"/>
      <c r="Z731" s="620"/>
      <c r="AA731" s="620"/>
      <c r="AB731" s="620"/>
      <c r="AC731" s="622"/>
      <c r="AD731" s="620"/>
      <c r="AE731" s="620"/>
      <c r="AF731" s="620"/>
      <c r="AG731" s="620"/>
      <c r="AH731" s="620"/>
      <c r="AI731" s="620"/>
      <c r="AJ731" s="620"/>
      <c r="AK731" s="620"/>
      <c r="AL731" s="620"/>
      <c r="AM731" s="620"/>
      <c r="AN731" s="620"/>
      <c r="AO731" s="620"/>
      <c r="AP731" s="620"/>
      <c r="AQ731" s="620"/>
      <c r="AR731" s="620"/>
      <c r="AS731" s="620"/>
      <c r="AT731" s="620"/>
      <c r="AU731" s="620"/>
      <c r="AV731" s="620"/>
      <c r="AW731" s="620"/>
      <c r="AX731" s="620"/>
      <c r="AY731" s="620"/>
      <c r="AZ731" s="620"/>
      <c r="BA731" s="620"/>
    </row>
    <row r="732" spans="1:53" ht="15.75" customHeight="1" x14ac:dyDescent="0.25">
      <c r="A732" s="620"/>
      <c r="B732" s="625"/>
      <c r="C732" s="620"/>
      <c r="D732" s="620"/>
      <c r="E732" s="620"/>
      <c r="F732" s="620"/>
      <c r="G732" s="620"/>
      <c r="H732" s="620"/>
      <c r="I732" s="620"/>
      <c r="J732" s="620"/>
      <c r="K732" s="620"/>
      <c r="L732" s="620"/>
      <c r="M732" s="620"/>
      <c r="N732" s="620"/>
      <c r="O732" s="620"/>
      <c r="P732" s="620"/>
      <c r="Q732" s="622"/>
      <c r="R732" s="622"/>
      <c r="S732" s="622"/>
      <c r="T732" s="622"/>
      <c r="U732" s="622"/>
      <c r="V732" s="622"/>
      <c r="W732" s="622"/>
      <c r="X732" s="622"/>
      <c r="Y732" s="622"/>
      <c r="Z732" s="620"/>
      <c r="AA732" s="620"/>
      <c r="AB732" s="620"/>
      <c r="AC732" s="622"/>
      <c r="AD732" s="620"/>
      <c r="AE732" s="620"/>
      <c r="AF732" s="620"/>
      <c r="AG732" s="620"/>
      <c r="AH732" s="620"/>
      <c r="AI732" s="620"/>
      <c r="AJ732" s="620"/>
      <c r="AK732" s="620"/>
      <c r="AL732" s="620"/>
      <c r="AM732" s="620"/>
      <c r="AN732" s="620"/>
      <c r="AO732" s="620"/>
      <c r="AP732" s="620"/>
      <c r="AQ732" s="620"/>
      <c r="AR732" s="620"/>
      <c r="AS732" s="620"/>
      <c r="AT732" s="620"/>
      <c r="AU732" s="620"/>
      <c r="AV732" s="620"/>
      <c r="AW732" s="620"/>
      <c r="AX732" s="620"/>
      <c r="AY732" s="620"/>
      <c r="AZ732" s="620"/>
      <c r="BA732" s="620"/>
    </row>
    <row r="733" spans="1:53" ht="15.75" customHeight="1" x14ac:dyDescent="0.25">
      <c r="A733" s="620"/>
      <c r="B733" s="625"/>
      <c r="C733" s="620"/>
      <c r="D733" s="620"/>
      <c r="E733" s="620"/>
      <c r="F733" s="620"/>
      <c r="G733" s="620"/>
      <c r="H733" s="620"/>
      <c r="I733" s="620"/>
      <c r="J733" s="620"/>
      <c r="K733" s="620"/>
      <c r="L733" s="620"/>
      <c r="M733" s="620"/>
      <c r="N733" s="620"/>
      <c r="O733" s="620"/>
      <c r="P733" s="620"/>
      <c r="Q733" s="622"/>
      <c r="R733" s="622"/>
      <c r="S733" s="622"/>
      <c r="T733" s="622"/>
      <c r="U733" s="622"/>
      <c r="V733" s="622"/>
      <c r="W733" s="622"/>
      <c r="X733" s="622"/>
      <c r="Y733" s="622"/>
      <c r="Z733" s="620"/>
      <c r="AA733" s="620"/>
      <c r="AB733" s="620"/>
      <c r="AC733" s="622"/>
      <c r="AD733" s="620"/>
      <c r="AE733" s="620"/>
      <c r="AF733" s="620"/>
      <c r="AG733" s="620"/>
      <c r="AH733" s="620"/>
      <c r="AI733" s="620"/>
      <c r="AJ733" s="620"/>
      <c r="AK733" s="620"/>
      <c r="AL733" s="620"/>
      <c r="AM733" s="620"/>
      <c r="AN733" s="620"/>
      <c r="AO733" s="620"/>
      <c r="AP733" s="620"/>
      <c r="AQ733" s="620"/>
      <c r="AR733" s="620"/>
      <c r="AS733" s="620"/>
      <c r="AT733" s="620"/>
      <c r="AU733" s="620"/>
      <c r="AV733" s="620"/>
      <c r="AW733" s="620"/>
      <c r="AX733" s="620"/>
      <c r="AY733" s="620"/>
      <c r="AZ733" s="620"/>
      <c r="BA733" s="620"/>
    </row>
    <row r="734" spans="1:53" ht="15.75" customHeight="1" x14ac:dyDescent="0.25">
      <c r="A734" s="620"/>
      <c r="B734" s="625"/>
      <c r="C734" s="620"/>
      <c r="D734" s="620"/>
      <c r="E734" s="620"/>
      <c r="F734" s="620"/>
      <c r="G734" s="620"/>
      <c r="H734" s="620"/>
      <c r="I734" s="620"/>
      <c r="J734" s="620"/>
      <c r="K734" s="620"/>
      <c r="L734" s="620"/>
      <c r="M734" s="620"/>
      <c r="N734" s="620"/>
      <c r="O734" s="620"/>
      <c r="P734" s="620"/>
      <c r="Q734" s="622"/>
      <c r="R734" s="622"/>
      <c r="S734" s="622"/>
      <c r="T734" s="622"/>
      <c r="U734" s="622"/>
      <c r="V734" s="622"/>
      <c r="W734" s="622"/>
      <c r="X734" s="622"/>
      <c r="Y734" s="622"/>
      <c r="Z734" s="620"/>
      <c r="AA734" s="620"/>
      <c r="AB734" s="620"/>
      <c r="AC734" s="622"/>
      <c r="AD734" s="620"/>
      <c r="AE734" s="620"/>
      <c r="AF734" s="620"/>
      <c r="AG734" s="620"/>
      <c r="AH734" s="620"/>
      <c r="AI734" s="620"/>
      <c r="AJ734" s="620"/>
      <c r="AK734" s="620"/>
      <c r="AL734" s="620"/>
      <c r="AM734" s="620"/>
      <c r="AN734" s="620"/>
      <c r="AO734" s="620"/>
      <c r="AP734" s="620"/>
      <c r="AQ734" s="620"/>
      <c r="AR734" s="620"/>
      <c r="AS734" s="620"/>
      <c r="AT734" s="620"/>
      <c r="AU734" s="620"/>
      <c r="AV734" s="620"/>
      <c r="AW734" s="620"/>
      <c r="AX734" s="620"/>
      <c r="AY734" s="620"/>
      <c r="AZ734" s="620"/>
      <c r="BA734" s="620"/>
    </row>
    <row r="735" spans="1:53" ht="15.75" customHeight="1" x14ac:dyDescent="0.25">
      <c r="A735" s="620"/>
      <c r="B735" s="625"/>
      <c r="C735" s="620"/>
      <c r="D735" s="620"/>
      <c r="E735" s="620"/>
      <c r="F735" s="620"/>
      <c r="G735" s="620"/>
      <c r="H735" s="620"/>
      <c r="I735" s="620"/>
      <c r="J735" s="620"/>
      <c r="K735" s="620"/>
      <c r="L735" s="620"/>
      <c r="M735" s="620"/>
      <c r="N735" s="620"/>
      <c r="O735" s="620"/>
      <c r="P735" s="620"/>
      <c r="Q735" s="622"/>
      <c r="R735" s="622"/>
      <c r="S735" s="622"/>
      <c r="T735" s="622"/>
      <c r="U735" s="622"/>
      <c r="V735" s="622"/>
      <c r="W735" s="622"/>
      <c r="X735" s="622"/>
      <c r="Y735" s="622"/>
      <c r="Z735" s="620"/>
      <c r="AA735" s="620"/>
      <c r="AB735" s="620"/>
      <c r="AC735" s="622"/>
      <c r="AD735" s="620"/>
      <c r="AE735" s="620"/>
      <c r="AF735" s="620"/>
      <c r="AG735" s="620"/>
      <c r="AH735" s="620"/>
      <c r="AI735" s="620"/>
      <c r="AJ735" s="620"/>
      <c r="AK735" s="620"/>
      <c r="AL735" s="620"/>
      <c r="AM735" s="620"/>
      <c r="AN735" s="620"/>
      <c r="AO735" s="620"/>
      <c r="AP735" s="620"/>
      <c r="AQ735" s="620"/>
      <c r="AR735" s="620"/>
      <c r="AS735" s="620"/>
      <c r="AT735" s="620"/>
      <c r="AU735" s="620"/>
      <c r="AV735" s="620"/>
      <c r="AW735" s="620"/>
      <c r="AX735" s="620"/>
      <c r="AY735" s="620"/>
      <c r="AZ735" s="620"/>
      <c r="BA735" s="620"/>
    </row>
    <row r="736" spans="1:53" ht="15.75" customHeight="1" x14ac:dyDescent="0.25">
      <c r="A736" s="620"/>
      <c r="B736" s="625"/>
      <c r="C736" s="620"/>
      <c r="D736" s="620"/>
      <c r="E736" s="620"/>
      <c r="F736" s="620"/>
      <c r="G736" s="620"/>
      <c r="H736" s="620"/>
      <c r="I736" s="620"/>
      <c r="J736" s="620"/>
      <c r="K736" s="620"/>
      <c r="L736" s="620"/>
      <c r="M736" s="620"/>
      <c r="N736" s="620"/>
      <c r="O736" s="620"/>
      <c r="P736" s="620"/>
      <c r="Q736" s="622"/>
      <c r="R736" s="622"/>
      <c r="S736" s="622"/>
      <c r="T736" s="622"/>
      <c r="U736" s="622"/>
      <c r="V736" s="622"/>
      <c r="W736" s="622"/>
      <c r="X736" s="622"/>
      <c r="Y736" s="622"/>
      <c r="Z736" s="620"/>
      <c r="AA736" s="620"/>
      <c r="AB736" s="620"/>
      <c r="AC736" s="622"/>
      <c r="AD736" s="620"/>
      <c r="AE736" s="620"/>
      <c r="AF736" s="620"/>
      <c r="AG736" s="620"/>
      <c r="AH736" s="620"/>
      <c r="AI736" s="620"/>
      <c r="AJ736" s="620"/>
      <c r="AK736" s="620"/>
      <c r="AL736" s="620"/>
      <c r="AM736" s="620"/>
      <c r="AN736" s="620"/>
      <c r="AO736" s="620"/>
      <c r="AP736" s="620"/>
      <c r="AQ736" s="620"/>
      <c r="AR736" s="620"/>
      <c r="AS736" s="620"/>
      <c r="AT736" s="620"/>
      <c r="AU736" s="620"/>
      <c r="AV736" s="620"/>
      <c r="AW736" s="620"/>
      <c r="AX736" s="620"/>
      <c r="AY736" s="620"/>
      <c r="AZ736" s="620"/>
      <c r="BA736" s="620"/>
    </row>
    <row r="737" spans="1:53" ht="15.75" customHeight="1" x14ac:dyDescent="0.25">
      <c r="A737" s="620"/>
      <c r="B737" s="625"/>
      <c r="C737" s="620"/>
      <c r="D737" s="620"/>
      <c r="E737" s="620"/>
      <c r="F737" s="620"/>
      <c r="G737" s="620"/>
      <c r="H737" s="620"/>
      <c r="I737" s="620"/>
      <c r="J737" s="620"/>
      <c r="K737" s="620"/>
      <c r="L737" s="620"/>
      <c r="M737" s="620"/>
      <c r="N737" s="620"/>
      <c r="O737" s="620"/>
      <c r="P737" s="620"/>
      <c r="Q737" s="622"/>
      <c r="R737" s="622"/>
      <c r="S737" s="622"/>
      <c r="T737" s="622"/>
      <c r="U737" s="622"/>
      <c r="V737" s="622"/>
      <c r="W737" s="622"/>
      <c r="X737" s="622"/>
      <c r="Y737" s="622"/>
      <c r="Z737" s="620"/>
      <c r="AA737" s="620"/>
      <c r="AB737" s="620"/>
      <c r="AC737" s="622"/>
      <c r="AD737" s="620"/>
      <c r="AE737" s="620"/>
      <c r="AF737" s="620"/>
      <c r="AG737" s="620"/>
      <c r="AH737" s="620"/>
      <c r="AI737" s="620"/>
      <c r="AJ737" s="620"/>
      <c r="AK737" s="620"/>
      <c r="AL737" s="620"/>
      <c r="AM737" s="620"/>
      <c r="AN737" s="620"/>
      <c r="AO737" s="620"/>
      <c r="AP737" s="620"/>
      <c r="AQ737" s="620"/>
      <c r="AR737" s="620"/>
      <c r="AS737" s="620"/>
      <c r="AT737" s="620"/>
      <c r="AU737" s="620"/>
      <c r="AV737" s="620"/>
      <c r="AW737" s="620"/>
      <c r="AX737" s="620"/>
      <c r="AY737" s="620"/>
      <c r="AZ737" s="620"/>
      <c r="BA737" s="620"/>
    </row>
    <row r="738" spans="1:53" ht="15.75" customHeight="1" x14ac:dyDescent="0.25">
      <c r="A738" s="620"/>
      <c r="B738" s="625"/>
      <c r="C738" s="620"/>
      <c r="D738" s="620"/>
      <c r="E738" s="620"/>
      <c r="F738" s="620"/>
      <c r="G738" s="620"/>
      <c r="H738" s="620"/>
      <c r="I738" s="620"/>
      <c r="J738" s="620"/>
      <c r="K738" s="620"/>
      <c r="L738" s="620"/>
      <c r="M738" s="620"/>
      <c r="N738" s="620"/>
      <c r="O738" s="620"/>
      <c r="P738" s="620"/>
      <c r="Q738" s="622"/>
      <c r="R738" s="622"/>
      <c r="S738" s="622"/>
      <c r="T738" s="622"/>
      <c r="U738" s="622"/>
      <c r="V738" s="622"/>
      <c r="W738" s="622"/>
      <c r="X738" s="622"/>
      <c r="Y738" s="622"/>
      <c r="Z738" s="620"/>
      <c r="AA738" s="620"/>
      <c r="AB738" s="620"/>
      <c r="AC738" s="622"/>
      <c r="AD738" s="620"/>
      <c r="AE738" s="620"/>
      <c r="AF738" s="620"/>
      <c r="AG738" s="620"/>
      <c r="AH738" s="620"/>
      <c r="AI738" s="620"/>
      <c r="AJ738" s="620"/>
      <c r="AK738" s="620"/>
      <c r="AL738" s="620"/>
      <c r="AM738" s="620"/>
      <c r="AN738" s="620"/>
      <c r="AO738" s="620"/>
      <c r="AP738" s="620"/>
      <c r="AQ738" s="620"/>
      <c r="AR738" s="620"/>
      <c r="AS738" s="620"/>
      <c r="AT738" s="620"/>
      <c r="AU738" s="620"/>
      <c r="AV738" s="620"/>
      <c r="AW738" s="620"/>
      <c r="AX738" s="620"/>
      <c r="AY738" s="620"/>
      <c r="AZ738" s="620"/>
      <c r="BA738" s="620"/>
    </row>
    <row r="739" spans="1:53" ht="15.75" customHeight="1" x14ac:dyDescent="0.25">
      <c r="A739" s="620"/>
      <c r="B739" s="625"/>
      <c r="C739" s="620"/>
      <c r="D739" s="620"/>
      <c r="E739" s="620"/>
      <c r="F739" s="620"/>
      <c r="G739" s="620"/>
      <c r="H739" s="620"/>
      <c r="I739" s="620"/>
      <c r="J739" s="620"/>
      <c r="K739" s="620"/>
      <c r="L739" s="620"/>
      <c r="M739" s="620"/>
      <c r="N739" s="620"/>
      <c r="O739" s="620"/>
      <c r="P739" s="620"/>
      <c r="Q739" s="622"/>
      <c r="R739" s="622"/>
      <c r="S739" s="622"/>
      <c r="T739" s="622"/>
      <c r="U739" s="622"/>
      <c r="V739" s="622"/>
      <c r="W739" s="622"/>
      <c r="X739" s="622"/>
      <c r="Y739" s="622"/>
      <c r="Z739" s="620"/>
      <c r="AA739" s="620"/>
      <c r="AB739" s="620"/>
      <c r="AC739" s="622"/>
      <c r="AD739" s="620"/>
      <c r="AE739" s="620"/>
      <c r="AF739" s="620"/>
      <c r="AG739" s="620"/>
      <c r="AH739" s="620"/>
      <c r="AI739" s="620"/>
      <c r="AJ739" s="620"/>
      <c r="AK739" s="620"/>
      <c r="AL739" s="620"/>
      <c r="AM739" s="620"/>
      <c r="AN739" s="620"/>
      <c r="AO739" s="620"/>
      <c r="AP739" s="620"/>
      <c r="AQ739" s="620"/>
      <c r="AR739" s="620"/>
      <c r="AS739" s="620"/>
      <c r="AT739" s="620"/>
      <c r="AU739" s="620"/>
      <c r="AV739" s="620"/>
      <c r="AW739" s="620"/>
      <c r="AX739" s="620"/>
      <c r="AY739" s="620"/>
      <c r="AZ739" s="620"/>
      <c r="BA739" s="620"/>
    </row>
    <row r="740" spans="1:53" ht="15.75" customHeight="1" x14ac:dyDescent="0.25">
      <c r="A740" s="620"/>
      <c r="B740" s="625"/>
      <c r="C740" s="620"/>
      <c r="D740" s="620"/>
      <c r="E740" s="620"/>
      <c r="F740" s="620"/>
      <c r="G740" s="620"/>
      <c r="H740" s="620"/>
      <c r="I740" s="620"/>
      <c r="J740" s="620"/>
      <c r="K740" s="620"/>
      <c r="L740" s="620"/>
      <c r="M740" s="620"/>
      <c r="N740" s="620"/>
      <c r="O740" s="620"/>
      <c r="P740" s="620"/>
      <c r="Q740" s="622"/>
      <c r="R740" s="622"/>
      <c r="S740" s="622"/>
      <c r="T740" s="622"/>
      <c r="U740" s="622"/>
      <c r="V740" s="622"/>
      <c r="W740" s="622"/>
      <c r="X740" s="622"/>
      <c r="Y740" s="622"/>
      <c r="Z740" s="620"/>
      <c r="AA740" s="620"/>
      <c r="AB740" s="620"/>
      <c r="AC740" s="622"/>
      <c r="AD740" s="620"/>
      <c r="AE740" s="620"/>
      <c r="AF740" s="620"/>
      <c r="AG740" s="620"/>
      <c r="AH740" s="620"/>
      <c r="AI740" s="620"/>
      <c r="AJ740" s="620"/>
      <c r="AK740" s="620"/>
      <c r="AL740" s="620"/>
      <c r="AM740" s="620"/>
      <c r="AN740" s="620"/>
      <c r="AO740" s="620"/>
      <c r="AP740" s="620"/>
      <c r="AQ740" s="620"/>
      <c r="AR740" s="620"/>
      <c r="AS740" s="620"/>
      <c r="AT740" s="620"/>
      <c r="AU740" s="620"/>
      <c r="AV740" s="620"/>
      <c r="AW740" s="620"/>
      <c r="AX740" s="620"/>
      <c r="AY740" s="620"/>
      <c r="AZ740" s="620"/>
      <c r="BA740" s="620"/>
    </row>
    <row r="741" spans="1:53" ht="15.75" customHeight="1" x14ac:dyDescent="0.25">
      <c r="A741" s="620"/>
      <c r="B741" s="625"/>
      <c r="C741" s="620"/>
      <c r="D741" s="620"/>
      <c r="E741" s="620"/>
      <c r="F741" s="620"/>
      <c r="G741" s="620"/>
      <c r="H741" s="620"/>
      <c r="I741" s="620"/>
      <c r="J741" s="620"/>
      <c r="K741" s="620"/>
      <c r="L741" s="620"/>
      <c r="M741" s="620"/>
      <c r="N741" s="620"/>
      <c r="O741" s="620"/>
      <c r="P741" s="620"/>
      <c r="Q741" s="622"/>
      <c r="R741" s="622"/>
      <c r="S741" s="622"/>
      <c r="T741" s="622"/>
      <c r="U741" s="622"/>
      <c r="V741" s="622"/>
      <c r="W741" s="622"/>
      <c r="X741" s="622"/>
      <c r="Y741" s="622"/>
      <c r="Z741" s="620"/>
      <c r="AA741" s="620"/>
      <c r="AB741" s="620"/>
      <c r="AC741" s="622"/>
      <c r="AD741" s="620"/>
      <c r="AE741" s="620"/>
      <c r="AF741" s="620"/>
      <c r="AG741" s="620"/>
      <c r="AH741" s="620"/>
      <c r="AI741" s="620"/>
      <c r="AJ741" s="620"/>
      <c r="AK741" s="620"/>
      <c r="AL741" s="620"/>
      <c r="AM741" s="620"/>
      <c r="AN741" s="620"/>
      <c r="AO741" s="620"/>
      <c r="AP741" s="620"/>
      <c r="AQ741" s="620"/>
      <c r="AR741" s="620"/>
      <c r="AS741" s="620"/>
      <c r="AT741" s="620"/>
      <c r="AU741" s="620"/>
      <c r="AV741" s="620"/>
      <c r="AW741" s="620"/>
      <c r="AX741" s="620"/>
      <c r="AY741" s="620"/>
      <c r="AZ741" s="620"/>
      <c r="BA741" s="620"/>
    </row>
    <row r="742" spans="1:53" ht="15.75" customHeight="1" x14ac:dyDescent="0.25">
      <c r="A742" s="620"/>
      <c r="B742" s="625"/>
      <c r="C742" s="620"/>
      <c r="D742" s="620"/>
      <c r="E742" s="620"/>
      <c r="F742" s="620"/>
      <c r="G742" s="620"/>
      <c r="H742" s="620"/>
      <c r="I742" s="620"/>
      <c r="J742" s="620"/>
      <c r="K742" s="620"/>
      <c r="L742" s="620"/>
      <c r="M742" s="620"/>
      <c r="N742" s="620"/>
      <c r="O742" s="620"/>
      <c r="P742" s="620"/>
      <c r="Q742" s="622"/>
      <c r="R742" s="622"/>
      <c r="S742" s="622"/>
      <c r="T742" s="622"/>
      <c r="U742" s="622"/>
      <c r="V742" s="622"/>
      <c r="W742" s="622"/>
      <c r="X742" s="622"/>
      <c r="Y742" s="622"/>
      <c r="Z742" s="620"/>
      <c r="AA742" s="620"/>
      <c r="AB742" s="620"/>
      <c r="AC742" s="622"/>
      <c r="AD742" s="620"/>
      <c r="AE742" s="620"/>
      <c r="AF742" s="620"/>
      <c r="AG742" s="620"/>
      <c r="AH742" s="620"/>
      <c r="AI742" s="620"/>
      <c r="AJ742" s="620"/>
      <c r="AK742" s="620"/>
      <c r="AL742" s="620"/>
      <c r="AM742" s="620"/>
      <c r="AN742" s="620"/>
      <c r="AO742" s="620"/>
      <c r="AP742" s="620"/>
      <c r="AQ742" s="620"/>
      <c r="AR742" s="620"/>
      <c r="AS742" s="620"/>
      <c r="AT742" s="620"/>
      <c r="AU742" s="620"/>
      <c r="AV742" s="620"/>
      <c r="AW742" s="620"/>
      <c r="AX742" s="620"/>
      <c r="AY742" s="620"/>
      <c r="AZ742" s="620"/>
      <c r="BA742" s="620"/>
    </row>
    <row r="743" spans="1:53" ht="15.75" customHeight="1" x14ac:dyDescent="0.25">
      <c r="A743" s="620"/>
      <c r="B743" s="625"/>
      <c r="C743" s="620"/>
      <c r="D743" s="620"/>
      <c r="E743" s="620"/>
      <c r="F743" s="620"/>
      <c r="G743" s="620"/>
      <c r="H743" s="620"/>
      <c r="I743" s="620"/>
      <c r="J743" s="620"/>
      <c r="K743" s="620"/>
      <c r="L743" s="620"/>
      <c r="M743" s="620"/>
      <c r="N743" s="620"/>
      <c r="O743" s="620"/>
      <c r="P743" s="620"/>
      <c r="Q743" s="622"/>
      <c r="R743" s="622"/>
      <c r="S743" s="622"/>
      <c r="T743" s="622"/>
      <c r="U743" s="622"/>
      <c r="V743" s="622"/>
      <c r="W743" s="622"/>
      <c r="X743" s="622"/>
      <c r="Y743" s="622"/>
      <c r="Z743" s="620"/>
      <c r="AA743" s="620"/>
      <c r="AB743" s="620"/>
      <c r="AC743" s="622"/>
      <c r="AD743" s="620"/>
      <c r="AE743" s="620"/>
      <c r="AF743" s="620"/>
      <c r="AG743" s="620"/>
      <c r="AH743" s="620"/>
      <c r="AI743" s="620"/>
      <c r="AJ743" s="620"/>
      <c r="AK743" s="620"/>
      <c r="AL743" s="620"/>
      <c r="AM743" s="620"/>
      <c r="AN743" s="620"/>
      <c r="AO743" s="620"/>
      <c r="AP743" s="620"/>
      <c r="AQ743" s="620"/>
      <c r="AR743" s="620"/>
      <c r="AS743" s="620"/>
      <c r="AT743" s="620"/>
      <c r="AU743" s="620"/>
      <c r="AV743" s="620"/>
      <c r="AW743" s="620"/>
      <c r="AX743" s="620"/>
      <c r="AY743" s="620"/>
      <c r="AZ743" s="620"/>
      <c r="BA743" s="620"/>
    </row>
    <row r="744" spans="1:53" ht="15.75" customHeight="1" x14ac:dyDescent="0.25">
      <c r="A744" s="620"/>
      <c r="B744" s="625"/>
      <c r="C744" s="620"/>
      <c r="D744" s="620"/>
      <c r="E744" s="620"/>
      <c r="F744" s="620"/>
      <c r="G744" s="620"/>
      <c r="H744" s="620"/>
      <c r="I744" s="620"/>
      <c r="J744" s="620"/>
      <c r="K744" s="620"/>
      <c r="L744" s="620"/>
      <c r="M744" s="620"/>
      <c r="N744" s="620"/>
      <c r="O744" s="620"/>
      <c r="P744" s="620"/>
      <c r="Q744" s="622"/>
      <c r="R744" s="622"/>
      <c r="S744" s="622"/>
      <c r="T744" s="622"/>
      <c r="U744" s="622"/>
      <c r="V744" s="622"/>
      <c r="W744" s="622"/>
      <c r="X744" s="622"/>
      <c r="Y744" s="622"/>
      <c r="Z744" s="620"/>
      <c r="AA744" s="620"/>
      <c r="AB744" s="620"/>
      <c r="AC744" s="622"/>
      <c r="AD744" s="620"/>
      <c r="AE744" s="620"/>
      <c r="AF744" s="620"/>
      <c r="AG744" s="620"/>
      <c r="AH744" s="620"/>
      <c r="AI744" s="620"/>
      <c r="AJ744" s="620"/>
      <c r="AK744" s="620"/>
      <c r="AL744" s="620"/>
      <c r="AM744" s="620"/>
      <c r="AN744" s="620"/>
      <c r="AO744" s="620"/>
      <c r="AP744" s="620"/>
      <c r="AQ744" s="620"/>
      <c r="AR744" s="620"/>
      <c r="AS744" s="620"/>
      <c r="AT744" s="620"/>
      <c r="AU744" s="620"/>
      <c r="AV744" s="620"/>
      <c r="AW744" s="620"/>
      <c r="AX744" s="620"/>
      <c r="AY744" s="620"/>
      <c r="AZ744" s="620"/>
      <c r="BA744" s="620"/>
    </row>
    <row r="745" spans="1:53" ht="15.75" customHeight="1" x14ac:dyDescent="0.25">
      <c r="A745" s="620"/>
      <c r="B745" s="625"/>
      <c r="C745" s="620"/>
      <c r="D745" s="620"/>
      <c r="E745" s="620"/>
      <c r="F745" s="620"/>
      <c r="G745" s="620"/>
      <c r="H745" s="620"/>
      <c r="I745" s="620"/>
      <c r="J745" s="620"/>
      <c r="K745" s="620"/>
      <c r="L745" s="620"/>
      <c r="M745" s="620"/>
      <c r="N745" s="620"/>
      <c r="O745" s="620"/>
      <c r="P745" s="620"/>
      <c r="Q745" s="622"/>
      <c r="R745" s="622"/>
      <c r="S745" s="622"/>
      <c r="T745" s="622"/>
      <c r="U745" s="622"/>
      <c r="V745" s="622"/>
      <c r="W745" s="622"/>
      <c r="X745" s="622"/>
      <c r="Y745" s="622"/>
      <c r="Z745" s="620"/>
      <c r="AA745" s="620"/>
      <c r="AB745" s="620"/>
      <c r="AC745" s="622"/>
      <c r="AD745" s="620"/>
      <c r="AE745" s="620"/>
      <c r="AF745" s="620"/>
      <c r="AG745" s="620"/>
      <c r="AH745" s="620"/>
      <c r="AI745" s="620"/>
      <c r="AJ745" s="620"/>
      <c r="AK745" s="620"/>
      <c r="AL745" s="620"/>
      <c r="AM745" s="620"/>
      <c r="AN745" s="620"/>
      <c r="AO745" s="620"/>
      <c r="AP745" s="620"/>
      <c r="AQ745" s="620"/>
      <c r="AR745" s="620"/>
      <c r="AS745" s="620"/>
      <c r="AT745" s="620"/>
      <c r="AU745" s="620"/>
      <c r="AV745" s="620"/>
      <c r="AW745" s="620"/>
      <c r="AX745" s="620"/>
      <c r="AY745" s="620"/>
      <c r="AZ745" s="620"/>
      <c r="BA745" s="620"/>
    </row>
    <row r="746" spans="1:53" ht="15.75" customHeight="1" x14ac:dyDescent="0.25">
      <c r="A746" s="620"/>
      <c r="B746" s="625"/>
      <c r="C746" s="620"/>
      <c r="D746" s="620"/>
      <c r="E746" s="620"/>
      <c r="F746" s="620"/>
      <c r="G746" s="620"/>
      <c r="H746" s="620"/>
      <c r="I746" s="620"/>
      <c r="J746" s="620"/>
      <c r="K746" s="620"/>
      <c r="L746" s="620"/>
      <c r="M746" s="620"/>
      <c r="N746" s="620"/>
      <c r="O746" s="620"/>
      <c r="P746" s="620"/>
      <c r="Q746" s="622"/>
      <c r="R746" s="622"/>
      <c r="S746" s="622"/>
      <c r="T746" s="622"/>
      <c r="U746" s="622"/>
      <c r="V746" s="622"/>
      <c r="W746" s="622"/>
      <c r="X746" s="622"/>
      <c r="Y746" s="622"/>
      <c r="Z746" s="620"/>
      <c r="AA746" s="620"/>
      <c r="AB746" s="620"/>
      <c r="AC746" s="622"/>
      <c r="AD746" s="620"/>
      <c r="AE746" s="620"/>
      <c r="AF746" s="620"/>
      <c r="AG746" s="620"/>
      <c r="AH746" s="620"/>
      <c r="AI746" s="620"/>
      <c r="AJ746" s="620"/>
      <c r="AK746" s="620"/>
      <c r="AL746" s="620"/>
      <c r="AM746" s="620"/>
      <c r="AN746" s="620"/>
      <c r="AO746" s="620"/>
      <c r="AP746" s="620"/>
      <c r="AQ746" s="620"/>
      <c r="AR746" s="620"/>
      <c r="AS746" s="620"/>
      <c r="AT746" s="620"/>
      <c r="AU746" s="620"/>
      <c r="AV746" s="620"/>
      <c r="AW746" s="620"/>
      <c r="AX746" s="620"/>
      <c r="AY746" s="620"/>
      <c r="AZ746" s="620"/>
      <c r="BA746" s="620"/>
    </row>
    <row r="747" spans="1:53" ht="15.75" customHeight="1" x14ac:dyDescent="0.25">
      <c r="A747" s="620"/>
      <c r="B747" s="625"/>
      <c r="C747" s="620"/>
      <c r="D747" s="620"/>
      <c r="E747" s="620"/>
      <c r="F747" s="620"/>
      <c r="G747" s="620"/>
      <c r="H747" s="620"/>
      <c r="I747" s="620"/>
      <c r="J747" s="620"/>
      <c r="K747" s="620"/>
      <c r="L747" s="620"/>
      <c r="M747" s="620"/>
      <c r="N747" s="620"/>
      <c r="O747" s="620"/>
      <c r="P747" s="620"/>
      <c r="Q747" s="622"/>
      <c r="R747" s="622"/>
      <c r="S747" s="622"/>
      <c r="T747" s="622"/>
      <c r="U747" s="622"/>
      <c r="V747" s="622"/>
      <c r="W747" s="622"/>
      <c r="X747" s="622"/>
      <c r="Y747" s="622"/>
      <c r="Z747" s="620"/>
      <c r="AA747" s="620"/>
      <c r="AB747" s="620"/>
      <c r="AC747" s="622"/>
      <c r="AD747" s="620"/>
      <c r="AE747" s="620"/>
      <c r="AF747" s="620"/>
      <c r="AG747" s="620"/>
      <c r="AH747" s="620"/>
      <c r="AI747" s="620"/>
      <c r="AJ747" s="620"/>
      <c r="AK747" s="620"/>
      <c r="AL747" s="620"/>
      <c r="AM747" s="620"/>
      <c r="AN747" s="620"/>
      <c r="AO747" s="620"/>
      <c r="AP747" s="620"/>
      <c r="AQ747" s="620"/>
      <c r="AR747" s="620"/>
      <c r="AS747" s="620"/>
      <c r="AT747" s="620"/>
      <c r="AU747" s="620"/>
      <c r="AV747" s="620"/>
      <c r="AW747" s="620"/>
      <c r="AX747" s="620"/>
      <c r="AY747" s="620"/>
      <c r="AZ747" s="620"/>
      <c r="BA747" s="620"/>
    </row>
    <row r="748" spans="1:53" ht="15.75" customHeight="1" x14ac:dyDescent="0.25">
      <c r="A748" s="620"/>
      <c r="B748" s="625"/>
      <c r="C748" s="620"/>
      <c r="D748" s="620"/>
      <c r="E748" s="620"/>
      <c r="F748" s="620"/>
      <c r="G748" s="620"/>
      <c r="H748" s="620"/>
      <c r="I748" s="620"/>
      <c r="J748" s="620"/>
      <c r="K748" s="620"/>
      <c r="L748" s="620"/>
      <c r="M748" s="620"/>
      <c r="N748" s="620"/>
      <c r="O748" s="620"/>
      <c r="P748" s="620"/>
      <c r="Q748" s="622"/>
      <c r="R748" s="622"/>
      <c r="S748" s="622"/>
      <c r="T748" s="622"/>
      <c r="U748" s="622"/>
      <c r="V748" s="622"/>
      <c r="W748" s="622"/>
      <c r="X748" s="622"/>
      <c r="Y748" s="622"/>
      <c r="Z748" s="620"/>
      <c r="AA748" s="620"/>
      <c r="AB748" s="620"/>
      <c r="AC748" s="622"/>
      <c r="AD748" s="620"/>
      <c r="AE748" s="620"/>
      <c r="AF748" s="620"/>
      <c r="AG748" s="620"/>
      <c r="AH748" s="620"/>
      <c r="AI748" s="620"/>
      <c r="AJ748" s="620"/>
      <c r="AK748" s="620"/>
      <c r="AL748" s="620"/>
      <c r="AM748" s="620"/>
      <c r="AN748" s="620"/>
      <c r="AO748" s="620"/>
      <c r="AP748" s="620"/>
      <c r="AQ748" s="620"/>
      <c r="AR748" s="620"/>
      <c r="AS748" s="620"/>
      <c r="AT748" s="620"/>
      <c r="AU748" s="620"/>
      <c r="AV748" s="620"/>
      <c r="AW748" s="620"/>
      <c r="AX748" s="620"/>
      <c r="AY748" s="620"/>
      <c r="AZ748" s="620"/>
      <c r="BA748" s="620"/>
    </row>
    <row r="749" spans="1:53" ht="15.75" customHeight="1" x14ac:dyDescent="0.25">
      <c r="A749" s="620"/>
      <c r="B749" s="625"/>
      <c r="C749" s="620"/>
      <c r="D749" s="620"/>
      <c r="E749" s="620"/>
      <c r="F749" s="620"/>
      <c r="G749" s="620"/>
      <c r="H749" s="620"/>
      <c r="I749" s="620"/>
      <c r="J749" s="620"/>
      <c r="K749" s="620"/>
      <c r="L749" s="620"/>
      <c r="M749" s="620"/>
      <c r="N749" s="620"/>
      <c r="O749" s="620"/>
      <c r="P749" s="620"/>
      <c r="Q749" s="622"/>
      <c r="R749" s="622"/>
      <c r="S749" s="622"/>
      <c r="T749" s="622"/>
      <c r="U749" s="622"/>
      <c r="V749" s="622"/>
      <c r="W749" s="622"/>
      <c r="X749" s="622"/>
      <c r="Y749" s="622"/>
      <c r="Z749" s="620"/>
      <c r="AA749" s="620"/>
      <c r="AB749" s="620"/>
      <c r="AC749" s="622"/>
      <c r="AD749" s="620"/>
      <c r="AE749" s="620"/>
      <c r="AF749" s="620"/>
      <c r="AG749" s="620"/>
      <c r="AH749" s="620"/>
      <c r="AI749" s="620"/>
      <c r="AJ749" s="620"/>
      <c r="AK749" s="620"/>
      <c r="AL749" s="620"/>
      <c r="AM749" s="620"/>
      <c r="AN749" s="620"/>
      <c r="AO749" s="620"/>
      <c r="AP749" s="620"/>
      <c r="AQ749" s="620"/>
      <c r="AR749" s="620"/>
      <c r="AS749" s="620"/>
      <c r="AT749" s="620"/>
      <c r="AU749" s="620"/>
      <c r="AV749" s="620"/>
      <c r="AW749" s="620"/>
      <c r="AX749" s="620"/>
      <c r="AY749" s="620"/>
      <c r="AZ749" s="620"/>
      <c r="BA749" s="620"/>
    </row>
    <row r="750" spans="1:53" ht="15.75" customHeight="1" x14ac:dyDescent="0.25">
      <c r="A750" s="620"/>
      <c r="B750" s="625"/>
      <c r="C750" s="620"/>
      <c r="D750" s="620"/>
      <c r="E750" s="620"/>
      <c r="F750" s="620"/>
      <c r="G750" s="620"/>
      <c r="H750" s="620"/>
      <c r="I750" s="620"/>
      <c r="J750" s="620"/>
      <c r="K750" s="620"/>
      <c r="L750" s="620"/>
      <c r="M750" s="620"/>
      <c r="N750" s="620"/>
      <c r="O750" s="620"/>
      <c r="P750" s="620"/>
      <c r="Q750" s="622"/>
      <c r="R750" s="622"/>
      <c r="S750" s="622"/>
      <c r="T750" s="622"/>
      <c r="U750" s="622"/>
      <c r="V750" s="622"/>
      <c r="W750" s="622"/>
      <c r="X750" s="622"/>
      <c r="Y750" s="622"/>
      <c r="Z750" s="620"/>
      <c r="AA750" s="620"/>
      <c r="AB750" s="620"/>
      <c r="AC750" s="622"/>
      <c r="AD750" s="620"/>
      <c r="AE750" s="620"/>
      <c r="AF750" s="620"/>
      <c r="AG750" s="620"/>
      <c r="AH750" s="620"/>
      <c r="AI750" s="620"/>
      <c r="AJ750" s="620"/>
      <c r="AK750" s="620"/>
      <c r="AL750" s="620"/>
      <c r="AM750" s="620"/>
      <c r="AN750" s="620"/>
      <c r="AO750" s="620"/>
      <c r="AP750" s="620"/>
      <c r="AQ750" s="620"/>
      <c r="AR750" s="620"/>
      <c r="AS750" s="620"/>
      <c r="AT750" s="620"/>
      <c r="AU750" s="620"/>
      <c r="AV750" s="620"/>
      <c r="AW750" s="620"/>
      <c r="AX750" s="620"/>
      <c r="AY750" s="620"/>
      <c r="AZ750" s="620"/>
      <c r="BA750" s="620"/>
    </row>
    <row r="751" spans="1:53" ht="15.75" customHeight="1" x14ac:dyDescent="0.25">
      <c r="A751" s="620"/>
      <c r="B751" s="625"/>
      <c r="C751" s="620"/>
      <c r="D751" s="620"/>
      <c r="E751" s="620"/>
      <c r="F751" s="620"/>
      <c r="G751" s="620"/>
      <c r="H751" s="620"/>
      <c r="I751" s="620"/>
      <c r="J751" s="620"/>
      <c r="K751" s="620"/>
      <c r="L751" s="620"/>
      <c r="M751" s="620"/>
      <c r="N751" s="620"/>
      <c r="O751" s="620"/>
      <c r="P751" s="620"/>
      <c r="Q751" s="622"/>
      <c r="R751" s="622"/>
      <c r="S751" s="622"/>
      <c r="T751" s="622"/>
      <c r="U751" s="622"/>
      <c r="V751" s="622"/>
      <c r="W751" s="622"/>
      <c r="X751" s="622"/>
      <c r="Y751" s="622"/>
      <c r="Z751" s="620"/>
      <c r="AA751" s="620"/>
      <c r="AB751" s="620"/>
      <c r="AC751" s="622"/>
      <c r="AD751" s="620"/>
      <c r="AE751" s="620"/>
      <c r="AF751" s="620"/>
      <c r="AG751" s="620"/>
      <c r="AH751" s="620"/>
      <c r="AI751" s="620"/>
      <c r="AJ751" s="620"/>
      <c r="AK751" s="620"/>
      <c r="AL751" s="620"/>
      <c r="AM751" s="620"/>
      <c r="AN751" s="620"/>
      <c r="AO751" s="620"/>
      <c r="AP751" s="620"/>
      <c r="AQ751" s="620"/>
      <c r="AR751" s="620"/>
      <c r="AS751" s="620"/>
      <c r="AT751" s="620"/>
      <c r="AU751" s="620"/>
      <c r="AV751" s="620"/>
      <c r="AW751" s="620"/>
      <c r="AX751" s="620"/>
      <c r="AY751" s="620"/>
      <c r="AZ751" s="620"/>
      <c r="BA751" s="620"/>
    </row>
    <row r="752" spans="1:53" ht="15.75" customHeight="1" x14ac:dyDescent="0.25">
      <c r="A752" s="620"/>
      <c r="B752" s="625"/>
      <c r="C752" s="620"/>
      <c r="D752" s="620"/>
      <c r="E752" s="620"/>
      <c r="F752" s="620"/>
      <c r="G752" s="620"/>
      <c r="H752" s="620"/>
      <c r="I752" s="620"/>
      <c r="J752" s="620"/>
      <c r="K752" s="620"/>
      <c r="L752" s="620"/>
      <c r="M752" s="620"/>
      <c r="N752" s="620"/>
      <c r="O752" s="620"/>
      <c r="P752" s="620"/>
      <c r="Q752" s="622"/>
      <c r="R752" s="622"/>
      <c r="S752" s="622"/>
      <c r="T752" s="622"/>
      <c r="U752" s="622"/>
      <c r="V752" s="622"/>
      <c r="W752" s="622"/>
      <c r="X752" s="622"/>
      <c r="Y752" s="622"/>
      <c r="Z752" s="620"/>
      <c r="AA752" s="620"/>
      <c r="AB752" s="620"/>
      <c r="AC752" s="622"/>
      <c r="AD752" s="620"/>
      <c r="AE752" s="620"/>
      <c r="AF752" s="620"/>
      <c r="AG752" s="620"/>
      <c r="AH752" s="620"/>
      <c r="AI752" s="620"/>
      <c r="AJ752" s="620"/>
      <c r="AK752" s="620"/>
      <c r="AL752" s="620"/>
      <c r="AM752" s="620"/>
      <c r="AN752" s="620"/>
      <c r="AO752" s="620"/>
      <c r="AP752" s="620"/>
      <c r="AQ752" s="620"/>
      <c r="AR752" s="620"/>
      <c r="AS752" s="620"/>
      <c r="AT752" s="620"/>
      <c r="AU752" s="620"/>
      <c r="AV752" s="620"/>
      <c r="AW752" s="620"/>
      <c r="AX752" s="620"/>
      <c r="AY752" s="620"/>
      <c r="AZ752" s="620"/>
      <c r="BA752" s="620"/>
    </row>
    <row r="753" spans="1:53" ht="15.75" customHeight="1" x14ac:dyDescent="0.25">
      <c r="A753" s="620"/>
      <c r="B753" s="625"/>
      <c r="C753" s="620"/>
      <c r="D753" s="620"/>
      <c r="E753" s="620"/>
      <c r="F753" s="620"/>
      <c r="G753" s="620"/>
      <c r="H753" s="620"/>
      <c r="I753" s="620"/>
      <c r="J753" s="620"/>
      <c r="K753" s="620"/>
      <c r="L753" s="620"/>
      <c r="M753" s="620"/>
      <c r="N753" s="620"/>
      <c r="O753" s="620"/>
      <c r="P753" s="620"/>
      <c r="Q753" s="622"/>
      <c r="R753" s="622"/>
      <c r="S753" s="622"/>
      <c r="T753" s="622"/>
      <c r="U753" s="622"/>
      <c r="V753" s="622"/>
      <c r="W753" s="622"/>
      <c r="X753" s="622"/>
      <c r="Y753" s="622"/>
      <c r="Z753" s="620"/>
      <c r="AA753" s="620"/>
      <c r="AB753" s="620"/>
      <c r="AC753" s="622"/>
      <c r="AD753" s="620"/>
      <c r="AE753" s="620"/>
      <c r="AF753" s="620"/>
      <c r="AG753" s="620"/>
      <c r="AH753" s="620"/>
      <c r="AI753" s="620"/>
      <c r="AJ753" s="620"/>
      <c r="AK753" s="620"/>
      <c r="AL753" s="620"/>
      <c r="AM753" s="620"/>
      <c r="AN753" s="620"/>
      <c r="AO753" s="620"/>
      <c r="AP753" s="620"/>
      <c r="AQ753" s="620"/>
      <c r="AR753" s="620"/>
      <c r="AS753" s="620"/>
      <c r="AT753" s="620"/>
      <c r="AU753" s="620"/>
      <c r="AV753" s="620"/>
      <c r="AW753" s="620"/>
      <c r="AX753" s="620"/>
      <c r="AY753" s="620"/>
      <c r="AZ753" s="620"/>
      <c r="BA753" s="620"/>
    </row>
    <row r="754" spans="1:53" ht="15.75" customHeight="1" x14ac:dyDescent="0.25">
      <c r="A754" s="620"/>
      <c r="B754" s="625"/>
      <c r="C754" s="620"/>
      <c r="D754" s="620"/>
      <c r="E754" s="620"/>
      <c r="F754" s="620"/>
      <c r="G754" s="620"/>
      <c r="H754" s="620"/>
      <c r="I754" s="620"/>
      <c r="J754" s="620"/>
      <c r="K754" s="620"/>
      <c r="L754" s="620"/>
      <c r="M754" s="620"/>
      <c r="N754" s="620"/>
      <c r="O754" s="620"/>
      <c r="P754" s="620"/>
      <c r="Q754" s="622"/>
      <c r="R754" s="622"/>
      <c r="S754" s="622"/>
      <c r="T754" s="622"/>
      <c r="U754" s="622"/>
      <c r="V754" s="622"/>
      <c r="W754" s="622"/>
      <c r="X754" s="622"/>
      <c r="Y754" s="622"/>
      <c r="Z754" s="620"/>
      <c r="AA754" s="620"/>
      <c r="AB754" s="620"/>
      <c r="AC754" s="622"/>
      <c r="AD754" s="620"/>
      <c r="AE754" s="620"/>
      <c r="AF754" s="620"/>
      <c r="AG754" s="620"/>
      <c r="AH754" s="620"/>
      <c r="AI754" s="620"/>
      <c r="AJ754" s="620"/>
      <c r="AK754" s="620"/>
      <c r="AL754" s="620"/>
      <c r="AM754" s="620"/>
      <c r="AN754" s="620"/>
      <c r="AO754" s="620"/>
      <c r="AP754" s="620"/>
      <c r="AQ754" s="620"/>
      <c r="AR754" s="620"/>
      <c r="AS754" s="620"/>
      <c r="AT754" s="620"/>
      <c r="AU754" s="620"/>
      <c r="AV754" s="620"/>
      <c r="AW754" s="620"/>
      <c r="AX754" s="620"/>
      <c r="AY754" s="620"/>
      <c r="AZ754" s="620"/>
      <c r="BA754" s="620"/>
    </row>
    <row r="755" spans="1:53" ht="15.75" customHeight="1" x14ac:dyDescent="0.25">
      <c r="A755" s="620"/>
      <c r="B755" s="625"/>
      <c r="C755" s="620"/>
      <c r="D755" s="620"/>
      <c r="E755" s="620"/>
      <c r="F755" s="620"/>
      <c r="G755" s="620"/>
      <c r="H755" s="620"/>
      <c r="I755" s="620"/>
      <c r="J755" s="620"/>
      <c r="K755" s="620"/>
      <c r="L755" s="620"/>
      <c r="M755" s="620"/>
      <c r="N755" s="620"/>
      <c r="O755" s="620"/>
      <c r="P755" s="620"/>
      <c r="Q755" s="622"/>
      <c r="R755" s="622"/>
      <c r="S755" s="622"/>
      <c r="T755" s="622"/>
      <c r="U755" s="622"/>
      <c r="V755" s="622"/>
      <c r="W755" s="622"/>
      <c r="X755" s="622"/>
      <c r="Y755" s="622"/>
      <c r="Z755" s="620"/>
      <c r="AA755" s="620"/>
      <c r="AB755" s="620"/>
      <c r="AC755" s="622"/>
      <c r="AD755" s="620"/>
      <c r="AE755" s="620"/>
      <c r="AF755" s="620"/>
      <c r="AG755" s="620"/>
      <c r="AH755" s="620"/>
      <c r="AI755" s="620"/>
      <c r="AJ755" s="620"/>
      <c r="AK755" s="620"/>
      <c r="AL755" s="620"/>
      <c r="AM755" s="620"/>
      <c r="AN755" s="620"/>
      <c r="AO755" s="620"/>
      <c r="AP755" s="620"/>
      <c r="AQ755" s="620"/>
      <c r="AR755" s="620"/>
      <c r="AS755" s="620"/>
      <c r="AT755" s="620"/>
      <c r="AU755" s="620"/>
      <c r="AV755" s="620"/>
      <c r="AW755" s="620"/>
      <c r="AX755" s="620"/>
      <c r="AY755" s="620"/>
      <c r="AZ755" s="620"/>
      <c r="BA755" s="620"/>
    </row>
    <row r="756" spans="1:53" ht="15.75" customHeight="1" x14ac:dyDescent="0.25">
      <c r="A756" s="620"/>
      <c r="B756" s="625"/>
      <c r="C756" s="620"/>
      <c r="D756" s="620"/>
      <c r="E756" s="620"/>
      <c r="F756" s="620"/>
      <c r="G756" s="620"/>
      <c r="H756" s="620"/>
      <c r="I756" s="620"/>
      <c r="J756" s="620"/>
      <c r="K756" s="620"/>
      <c r="L756" s="620"/>
      <c r="M756" s="620"/>
      <c r="N756" s="620"/>
      <c r="O756" s="620"/>
      <c r="P756" s="620"/>
      <c r="Q756" s="622"/>
      <c r="R756" s="622"/>
      <c r="S756" s="622"/>
      <c r="T756" s="622"/>
      <c r="U756" s="622"/>
      <c r="V756" s="622"/>
      <c r="W756" s="622"/>
      <c r="X756" s="622"/>
      <c r="Y756" s="622"/>
      <c r="Z756" s="620"/>
      <c r="AA756" s="620"/>
      <c r="AB756" s="620"/>
      <c r="AC756" s="622"/>
      <c r="AD756" s="620"/>
      <c r="AE756" s="620"/>
      <c r="AF756" s="620"/>
      <c r="AG756" s="620"/>
      <c r="AH756" s="620"/>
      <c r="AI756" s="620"/>
      <c r="AJ756" s="620"/>
      <c r="AK756" s="620"/>
      <c r="AL756" s="620"/>
      <c r="AM756" s="620"/>
      <c r="AN756" s="620"/>
      <c r="AO756" s="620"/>
      <c r="AP756" s="620"/>
      <c r="AQ756" s="620"/>
      <c r="AR756" s="620"/>
      <c r="AS756" s="620"/>
      <c r="AT756" s="620"/>
      <c r="AU756" s="620"/>
      <c r="AV756" s="620"/>
      <c r="AW756" s="620"/>
      <c r="AX756" s="620"/>
      <c r="AY756" s="620"/>
      <c r="AZ756" s="620"/>
      <c r="BA756" s="620"/>
    </row>
    <row r="757" spans="1:53" ht="15.75" customHeight="1" x14ac:dyDescent="0.25">
      <c r="A757" s="620"/>
      <c r="B757" s="625"/>
      <c r="C757" s="620"/>
      <c r="D757" s="620"/>
      <c r="E757" s="620"/>
      <c r="F757" s="620"/>
      <c r="G757" s="620"/>
      <c r="H757" s="620"/>
      <c r="I757" s="620"/>
      <c r="J757" s="620"/>
      <c r="K757" s="620"/>
      <c r="L757" s="620"/>
      <c r="M757" s="620"/>
      <c r="N757" s="620"/>
      <c r="O757" s="620"/>
      <c r="P757" s="620"/>
      <c r="Q757" s="622"/>
      <c r="R757" s="622"/>
      <c r="S757" s="622"/>
      <c r="T757" s="622"/>
      <c r="U757" s="622"/>
      <c r="V757" s="622"/>
      <c r="W757" s="622"/>
      <c r="X757" s="622"/>
      <c r="Y757" s="622"/>
      <c r="Z757" s="620"/>
      <c r="AA757" s="620"/>
      <c r="AB757" s="620"/>
      <c r="AC757" s="622"/>
      <c r="AD757" s="620"/>
      <c r="AE757" s="620"/>
      <c r="AF757" s="620"/>
      <c r="AG757" s="620"/>
      <c r="AH757" s="620"/>
      <c r="AI757" s="620"/>
      <c r="AJ757" s="620"/>
      <c r="AK757" s="620"/>
      <c r="AL757" s="620"/>
      <c r="AM757" s="620"/>
      <c r="AN757" s="620"/>
      <c r="AO757" s="620"/>
      <c r="AP757" s="620"/>
      <c r="AQ757" s="620"/>
      <c r="AR757" s="620"/>
      <c r="AS757" s="620"/>
      <c r="AT757" s="620"/>
      <c r="AU757" s="620"/>
      <c r="AV757" s="620"/>
      <c r="AW757" s="620"/>
      <c r="AX757" s="620"/>
      <c r="AY757" s="620"/>
      <c r="AZ757" s="620"/>
      <c r="BA757" s="620"/>
    </row>
    <row r="758" spans="1:53" ht="15.75" customHeight="1" x14ac:dyDescent="0.25">
      <c r="A758" s="620"/>
      <c r="B758" s="625"/>
      <c r="C758" s="620"/>
      <c r="D758" s="620"/>
      <c r="E758" s="620"/>
      <c r="F758" s="620"/>
      <c r="G758" s="620"/>
      <c r="H758" s="620"/>
      <c r="I758" s="620"/>
      <c r="J758" s="620"/>
      <c r="K758" s="620"/>
      <c r="L758" s="620"/>
      <c r="M758" s="620"/>
      <c r="N758" s="620"/>
      <c r="O758" s="620"/>
      <c r="P758" s="620"/>
      <c r="Q758" s="622"/>
      <c r="R758" s="622"/>
      <c r="S758" s="622"/>
      <c r="T758" s="622"/>
      <c r="U758" s="622"/>
      <c r="V758" s="622"/>
      <c r="W758" s="622"/>
      <c r="X758" s="622"/>
      <c r="Y758" s="622"/>
      <c r="Z758" s="620"/>
      <c r="AA758" s="620"/>
      <c r="AB758" s="620"/>
      <c r="AC758" s="622"/>
      <c r="AD758" s="620"/>
      <c r="AE758" s="620"/>
      <c r="AF758" s="620"/>
      <c r="AG758" s="620"/>
      <c r="AH758" s="620"/>
      <c r="AI758" s="620"/>
      <c r="AJ758" s="620"/>
      <c r="AK758" s="620"/>
      <c r="AL758" s="620"/>
      <c r="AM758" s="620"/>
      <c r="AN758" s="620"/>
      <c r="AO758" s="620"/>
      <c r="AP758" s="620"/>
      <c r="AQ758" s="620"/>
      <c r="AR758" s="620"/>
      <c r="AS758" s="620"/>
      <c r="AT758" s="620"/>
      <c r="AU758" s="620"/>
      <c r="AV758" s="620"/>
      <c r="AW758" s="620"/>
      <c r="AX758" s="620"/>
      <c r="AY758" s="620"/>
      <c r="AZ758" s="620"/>
      <c r="BA758" s="620"/>
    </row>
    <row r="759" spans="1:53" ht="15.75" customHeight="1" x14ac:dyDescent="0.25">
      <c r="A759" s="620"/>
      <c r="B759" s="625"/>
      <c r="C759" s="620"/>
      <c r="D759" s="620"/>
      <c r="E759" s="620"/>
      <c r="F759" s="620"/>
      <c r="G759" s="620"/>
      <c r="H759" s="620"/>
      <c r="I759" s="620"/>
      <c r="J759" s="620"/>
      <c r="K759" s="620"/>
      <c r="L759" s="620"/>
      <c r="M759" s="620"/>
      <c r="N759" s="620"/>
      <c r="O759" s="620"/>
      <c r="P759" s="620"/>
      <c r="Q759" s="622"/>
      <c r="R759" s="622"/>
      <c r="S759" s="622"/>
      <c r="T759" s="622"/>
      <c r="U759" s="622"/>
      <c r="V759" s="622"/>
      <c r="W759" s="622"/>
      <c r="X759" s="622"/>
      <c r="Y759" s="622"/>
      <c r="Z759" s="620"/>
      <c r="AA759" s="620"/>
      <c r="AB759" s="620"/>
      <c r="AC759" s="622"/>
      <c r="AD759" s="620"/>
      <c r="AE759" s="620"/>
      <c r="AF759" s="620"/>
      <c r="AG759" s="620"/>
      <c r="AH759" s="620"/>
      <c r="AI759" s="620"/>
      <c r="AJ759" s="620"/>
      <c r="AK759" s="620"/>
      <c r="AL759" s="620"/>
      <c r="AM759" s="620"/>
      <c r="AN759" s="620"/>
      <c r="AO759" s="620"/>
      <c r="AP759" s="620"/>
      <c r="AQ759" s="620"/>
      <c r="AR759" s="620"/>
      <c r="AS759" s="620"/>
      <c r="AT759" s="620"/>
      <c r="AU759" s="620"/>
      <c r="AV759" s="620"/>
      <c r="AW759" s="620"/>
      <c r="AX759" s="620"/>
      <c r="AY759" s="620"/>
      <c r="AZ759" s="620"/>
      <c r="BA759" s="620"/>
    </row>
    <row r="760" spans="1:53" ht="15.75" customHeight="1" x14ac:dyDescent="0.25">
      <c r="A760" s="620"/>
      <c r="B760" s="625"/>
      <c r="C760" s="620"/>
      <c r="D760" s="620"/>
      <c r="E760" s="620"/>
      <c r="F760" s="620"/>
      <c r="G760" s="620"/>
      <c r="H760" s="620"/>
      <c r="I760" s="620"/>
      <c r="J760" s="620"/>
      <c r="K760" s="620"/>
      <c r="L760" s="620"/>
      <c r="M760" s="620"/>
      <c r="N760" s="620"/>
      <c r="O760" s="620"/>
      <c r="P760" s="620"/>
      <c r="Q760" s="622"/>
      <c r="R760" s="622"/>
      <c r="S760" s="622"/>
      <c r="T760" s="622"/>
      <c r="U760" s="622"/>
      <c r="V760" s="622"/>
      <c r="W760" s="622"/>
      <c r="X760" s="622"/>
      <c r="Y760" s="622"/>
      <c r="Z760" s="620"/>
      <c r="AA760" s="620"/>
      <c r="AB760" s="620"/>
      <c r="AC760" s="622"/>
      <c r="AD760" s="620"/>
      <c r="AE760" s="620"/>
      <c r="AF760" s="620"/>
      <c r="AG760" s="620"/>
      <c r="AH760" s="620"/>
      <c r="AI760" s="620"/>
      <c r="AJ760" s="620"/>
      <c r="AK760" s="620"/>
      <c r="AL760" s="620"/>
      <c r="AM760" s="620"/>
      <c r="AN760" s="620"/>
      <c r="AO760" s="620"/>
      <c r="AP760" s="620"/>
      <c r="AQ760" s="620"/>
      <c r="AR760" s="620"/>
      <c r="AS760" s="620"/>
      <c r="AT760" s="620"/>
      <c r="AU760" s="620"/>
      <c r="AV760" s="620"/>
      <c r="AW760" s="620"/>
      <c r="AX760" s="620"/>
      <c r="AY760" s="620"/>
      <c r="AZ760" s="620"/>
      <c r="BA760" s="620"/>
    </row>
    <row r="761" spans="1:53" ht="15.75" customHeight="1" x14ac:dyDescent="0.25">
      <c r="A761" s="620"/>
      <c r="B761" s="625"/>
      <c r="C761" s="620"/>
      <c r="D761" s="620"/>
      <c r="E761" s="620"/>
      <c r="F761" s="620"/>
      <c r="G761" s="620"/>
      <c r="H761" s="620"/>
      <c r="I761" s="620"/>
      <c r="J761" s="620"/>
      <c r="K761" s="620"/>
      <c r="L761" s="620"/>
      <c r="M761" s="620"/>
      <c r="N761" s="620"/>
      <c r="O761" s="620"/>
      <c r="P761" s="620"/>
      <c r="Q761" s="622"/>
      <c r="R761" s="622"/>
      <c r="S761" s="622"/>
      <c r="T761" s="622"/>
      <c r="U761" s="622"/>
      <c r="V761" s="622"/>
      <c r="W761" s="622"/>
      <c r="X761" s="622"/>
      <c r="Y761" s="622"/>
      <c r="Z761" s="620"/>
      <c r="AA761" s="620"/>
      <c r="AB761" s="620"/>
      <c r="AC761" s="622"/>
      <c r="AD761" s="620"/>
      <c r="AE761" s="620"/>
      <c r="AF761" s="620"/>
      <c r="AG761" s="620"/>
      <c r="AH761" s="620"/>
      <c r="AI761" s="620"/>
      <c r="AJ761" s="620"/>
      <c r="AK761" s="620"/>
      <c r="AL761" s="620"/>
      <c r="AM761" s="620"/>
      <c r="AN761" s="620"/>
      <c r="AO761" s="620"/>
      <c r="AP761" s="620"/>
      <c r="AQ761" s="620"/>
      <c r="AR761" s="620"/>
      <c r="AS761" s="620"/>
      <c r="AT761" s="620"/>
      <c r="AU761" s="620"/>
      <c r="AV761" s="620"/>
      <c r="AW761" s="620"/>
      <c r="AX761" s="620"/>
      <c r="AY761" s="620"/>
      <c r="AZ761" s="620"/>
      <c r="BA761" s="620"/>
    </row>
    <row r="762" spans="1:53" ht="15.75" customHeight="1" x14ac:dyDescent="0.25">
      <c r="A762" s="620"/>
      <c r="B762" s="625"/>
      <c r="C762" s="620"/>
      <c r="D762" s="620"/>
      <c r="E762" s="620"/>
      <c r="F762" s="620"/>
      <c r="G762" s="620"/>
      <c r="H762" s="620"/>
      <c r="I762" s="620"/>
      <c r="J762" s="620"/>
      <c r="K762" s="620"/>
      <c r="L762" s="620"/>
      <c r="M762" s="620"/>
      <c r="N762" s="620"/>
      <c r="O762" s="620"/>
      <c r="P762" s="620"/>
      <c r="Q762" s="622"/>
      <c r="R762" s="622"/>
      <c r="S762" s="622"/>
      <c r="T762" s="622"/>
      <c r="U762" s="622"/>
      <c r="V762" s="622"/>
      <c r="W762" s="622"/>
      <c r="X762" s="622"/>
      <c r="Y762" s="622"/>
      <c r="Z762" s="620"/>
      <c r="AA762" s="620"/>
      <c r="AB762" s="620"/>
      <c r="AC762" s="622"/>
      <c r="AD762" s="620"/>
      <c r="AE762" s="620"/>
      <c r="AF762" s="620"/>
      <c r="AG762" s="620"/>
      <c r="AH762" s="620"/>
      <c r="AI762" s="620"/>
      <c r="AJ762" s="620"/>
      <c r="AK762" s="620"/>
      <c r="AL762" s="620"/>
      <c r="AM762" s="620"/>
      <c r="AN762" s="620"/>
      <c r="AO762" s="620"/>
      <c r="AP762" s="620"/>
      <c r="AQ762" s="620"/>
      <c r="AR762" s="620"/>
      <c r="AS762" s="620"/>
      <c r="AT762" s="620"/>
      <c r="AU762" s="620"/>
      <c r="AV762" s="620"/>
      <c r="AW762" s="620"/>
      <c r="AX762" s="620"/>
      <c r="AY762" s="620"/>
      <c r="AZ762" s="620"/>
      <c r="BA762" s="620"/>
    </row>
    <row r="763" spans="1:53" ht="15.75" customHeight="1" x14ac:dyDescent="0.25">
      <c r="A763" s="620"/>
      <c r="B763" s="625"/>
      <c r="C763" s="620"/>
      <c r="D763" s="620"/>
      <c r="E763" s="620"/>
      <c r="F763" s="620"/>
      <c r="G763" s="620"/>
      <c r="H763" s="620"/>
      <c r="I763" s="620"/>
      <c r="J763" s="620"/>
      <c r="K763" s="620"/>
      <c r="L763" s="620"/>
      <c r="M763" s="620"/>
      <c r="N763" s="620"/>
      <c r="O763" s="620"/>
      <c r="P763" s="620"/>
      <c r="Q763" s="622"/>
      <c r="R763" s="622"/>
      <c r="S763" s="622"/>
      <c r="T763" s="622"/>
      <c r="U763" s="622"/>
      <c r="V763" s="622"/>
      <c r="W763" s="622"/>
      <c r="X763" s="622"/>
      <c r="Y763" s="622"/>
      <c r="Z763" s="620"/>
      <c r="AA763" s="620"/>
      <c r="AB763" s="620"/>
      <c r="AC763" s="622"/>
      <c r="AD763" s="620"/>
      <c r="AE763" s="620"/>
      <c r="AF763" s="620"/>
      <c r="AG763" s="620"/>
      <c r="AH763" s="620"/>
      <c r="AI763" s="620"/>
      <c r="AJ763" s="620"/>
      <c r="AK763" s="620"/>
      <c r="AL763" s="620"/>
      <c r="AM763" s="620"/>
      <c r="AN763" s="620"/>
      <c r="AO763" s="620"/>
      <c r="AP763" s="620"/>
      <c r="AQ763" s="620"/>
      <c r="AR763" s="620"/>
      <c r="AS763" s="620"/>
      <c r="AT763" s="620"/>
      <c r="AU763" s="620"/>
      <c r="AV763" s="620"/>
      <c r="AW763" s="620"/>
      <c r="AX763" s="620"/>
      <c r="AY763" s="620"/>
      <c r="AZ763" s="620"/>
      <c r="BA763" s="620"/>
    </row>
    <row r="764" spans="1:53" ht="15.75" customHeight="1" x14ac:dyDescent="0.25">
      <c r="A764" s="620"/>
      <c r="B764" s="625"/>
      <c r="C764" s="620"/>
      <c r="D764" s="620"/>
      <c r="E764" s="620"/>
      <c r="F764" s="620"/>
      <c r="G764" s="620"/>
      <c r="H764" s="620"/>
      <c r="I764" s="620"/>
      <c r="J764" s="620"/>
      <c r="K764" s="620"/>
      <c r="L764" s="620"/>
      <c r="M764" s="620"/>
      <c r="N764" s="620"/>
      <c r="O764" s="620"/>
      <c r="P764" s="620"/>
      <c r="Q764" s="622"/>
      <c r="R764" s="622"/>
      <c r="S764" s="622"/>
      <c r="T764" s="622"/>
      <c r="U764" s="622"/>
      <c r="V764" s="622"/>
      <c r="W764" s="622"/>
      <c r="X764" s="622"/>
      <c r="Y764" s="622"/>
      <c r="Z764" s="620"/>
      <c r="AA764" s="620"/>
      <c r="AB764" s="620"/>
      <c r="AC764" s="622"/>
      <c r="AD764" s="620"/>
      <c r="AE764" s="620"/>
      <c r="AF764" s="620"/>
      <c r="AG764" s="620"/>
      <c r="AH764" s="620"/>
      <c r="AI764" s="620"/>
      <c r="AJ764" s="620"/>
      <c r="AK764" s="620"/>
      <c r="AL764" s="620"/>
      <c r="AM764" s="620"/>
      <c r="AN764" s="620"/>
      <c r="AO764" s="620"/>
      <c r="AP764" s="620"/>
      <c r="AQ764" s="620"/>
      <c r="AR764" s="620"/>
      <c r="AS764" s="620"/>
      <c r="AT764" s="620"/>
      <c r="AU764" s="620"/>
      <c r="AV764" s="620"/>
      <c r="AW764" s="620"/>
      <c r="AX764" s="620"/>
      <c r="AY764" s="620"/>
      <c r="AZ764" s="620"/>
      <c r="BA764" s="620"/>
    </row>
    <row r="765" spans="1:53" ht="15.75" customHeight="1" x14ac:dyDescent="0.25">
      <c r="A765" s="620"/>
      <c r="B765" s="625"/>
      <c r="C765" s="620"/>
      <c r="D765" s="620"/>
      <c r="E765" s="620"/>
      <c r="F765" s="620"/>
      <c r="G765" s="620"/>
      <c r="H765" s="620"/>
      <c r="I765" s="620"/>
      <c r="J765" s="620"/>
      <c r="K765" s="620"/>
      <c r="L765" s="620"/>
      <c r="M765" s="620"/>
      <c r="N765" s="620"/>
      <c r="O765" s="620"/>
      <c r="P765" s="620"/>
      <c r="Q765" s="622"/>
      <c r="R765" s="622"/>
      <c r="S765" s="622"/>
      <c r="T765" s="622"/>
      <c r="U765" s="622"/>
      <c r="V765" s="622"/>
      <c r="W765" s="622"/>
      <c r="X765" s="622"/>
      <c r="Y765" s="622"/>
      <c r="Z765" s="620"/>
      <c r="AA765" s="620"/>
      <c r="AB765" s="620"/>
      <c r="AC765" s="622"/>
      <c r="AD765" s="620"/>
      <c r="AE765" s="620"/>
      <c r="AF765" s="620"/>
      <c r="AG765" s="620"/>
      <c r="AH765" s="620"/>
      <c r="AI765" s="620"/>
      <c r="AJ765" s="620"/>
      <c r="AK765" s="620"/>
      <c r="AL765" s="620"/>
      <c r="AM765" s="620"/>
      <c r="AN765" s="620"/>
      <c r="AO765" s="620"/>
      <c r="AP765" s="620"/>
      <c r="AQ765" s="620"/>
      <c r="AR765" s="620"/>
      <c r="AS765" s="620"/>
      <c r="AT765" s="620"/>
      <c r="AU765" s="620"/>
      <c r="AV765" s="620"/>
      <c r="AW765" s="620"/>
      <c r="AX765" s="620"/>
      <c r="AY765" s="620"/>
      <c r="AZ765" s="620"/>
      <c r="BA765" s="620"/>
    </row>
    <row r="766" spans="1:53" ht="15.75" customHeight="1" x14ac:dyDescent="0.25">
      <c r="A766" s="620"/>
      <c r="B766" s="625"/>
      <c r="C766" s="620"/>
      <c r="D766" s="620"/>
      <c r="E766" s="620"/>
      <c r="F766" s="620"/>
      <c r="G766" s="620"/>
      <c r="H766" s="620"/>
      <c r="I766" s="620"/>
      <c r="J766" s="620"/>
      <c r="K766" s="620"/>
      <c r="L766" s="620"/>
      <c r="M766" s="620"/>
      <c r="N766" s="620"/>
      <c r="O766" s="620"/>
      <c r="P766" s="620"/>
      <c r="Q766" s="622"/>
      <c r="R766" s="622"/>
      <c r="S766" s="622"/>
      <c r="T766" s="622"/>
      <c r="U766" s="622"/>
      <c r="V766" s="622"/>
      <c r="W766" s="622"/>
      <c r="X766" s="622"/>
      <c r="Y766" s="622"/>
      <c r="Z766" s="620"/>
      <c r="AA766" s="620"/>
      <c r="AB766" s="620"/>
      <c r="AC766" s="622"/>
      <c r="AD766" s="620"/>
      <c r="AE766" s="620"/>
      <c r="AF766" s="620"/>
      <c r="AG766" s="620"/>
      <c r="AH766" s="620"/>
      <c r="AI766" s="620"/>
      <c r="AJ766" s="620"/>
      <c r="AK766" s="620"/>
      <c r="AL766" s="620"/>
      <c r="AM766" s="620"/>
      <c r="AN766" s="620"/>
      <c r="AO766" s="620"/>
      <c r="AP766" s="620"/>
      <c r="AQ766" s="620"/>
      <c r="AR766" s="620"/>
      <c r="AS766" s="620"/>
      <c r="AT766" s="620"/>
      <c r="AU766" s="620"/>
      <c r="AV766" s="620"/>
      <c r="AW766" s="620"/>
      <c r="AX766" s="620"/>
      <c r="AY766" s="620"/>
      <c r="AZ766" s="620"/>
      <c r="BA766" s="620"/>
    </row>
    <row r="767" spans="1:53" ht="15.75" customHeight="1" x14ac:dyDescent="0.25">
      <c r="A767" s="620"/>
      <c r="B767" s="625"/>
      <c r="C767" s="620"/>
      <c r="D767" s="620"/>
      <c r="E767" s="620"/>
      <c r="F767" s="620"/>
      <c r="G767" s="620"/>
      <c r="H767" s="620"/>
      <c r="I767" s="620"/>
      <c r="J767" s="620"/>
      <c r="K767" s="620"/>
      <c r="L767" s="620"/>
      <c r="M767" s="620"/>
      <c r="N767" s="620"/>
      <c r="O767" s="620"/>
      <c r="P767" s="620"/>
      <c r="Q767" s="622"/>
      <c r="R767" s="622"/>
      <c r="S767" s="622"/>
      <c r="T767" s="622"/>
      <c r="U767" s="622"/>
      <c r="V767" s="622"/>
      <c r="W767" s="622"/>
      <c r="X767" s="622"/>
      <c r="Y767" s="622"/>
      <c r="Z767" s="620"/>
      <c r="AA767" s="620"/>
      <c r="AB767" s="620"/>
      <c r="AC767" s="622"/>
      <c r="AD767" s="620"/>
      <c r="AE767" s="620"/>
      <c r="AF767" s="620"/>
      <c r="AG767" s="620"/>
      <c r="AH767" s="620"/>
      <c r="AI767" s="620"/>
      <c r="AJ767" s="620"/>
      <c r="AK767" s="620"/>
      <c r="AL767" s="620"/>
      <c r="AM767" s="620"/>
      <c r="AN767" s="620"/>
      <c r="AO767" s="620"/>
      <c r="AP767" s="620"/>
      <c r="AQ767" s="620"/>
      <c r="AR767" s="620"/>
      <c r="AS767" s="620"/>
      <c r="AT767" s="620"/>
      <c r="AU767" s="620"/>
      <c r="AV767" s="620"/>
      <c r="AW767" s="620"/>
      <c r="AX767" s="620"/>
      <c r="AY767" s="620"/>
      <c r="AZ767" s="620"/>
      <c r="BA767" s="620"/>
    </row>
    <row r="768" spans="1:53" ht="15.75" customHeight="1" x14ac:dyDescent="0.25">
      <c r="A768" s="620"/>
      <c r="B768" s="625"/>
      <c r="C768" s="620"/>
      <c r="D768" s="620"/>
      <c r="E768" s="620"/>
      <c r="F768" s="620"/>
      <c r="G768" s="620"/>
      <c r="H768" s="620"/>
      <c r="I768" s="620"/>
      <c r="J768" s="620"/>
      <c r="K768" s="620"/>
      <c r="L768" s="620"/>
      <c r="M768" s="620"/>
      <c r="N768" s="620"/>
      <c r="O768" s="620"/>
      <c r="P768" s="620"/>
      <c r="Q768" s="622"/>
      <c r="R768" s="622"/>
      <c r="S768" s="622"/>
      <c r="T768" s="622"/>
      <c r="U768" s="622"/>
      <c r="V768" s="622"/>
      <c r="W768" s="622"/>
      <c r="X768" s="622"/>
      <c r="Y768" s="622"/>
      <c r="Z768" s="620"/>
      <c r="AA768" s="620"/>
      <c r="AB768" s="620"/>
      <c r="AC768" s="622"/>
      <c r="AD768" s="620"/>
      <c r="AE768" s="620"/>
      <c r="AF768" s="620"/>
      <c r="AG768" s="620"/>
      <c r="AH768" s="620"/>
      <c r="AI768" s="620"/>
      <c r="AJ768" s="620"/>
      <c r="AK768" s="620"/>
      <c r="AL768" s="620"/>
      <c r="AM768" s="620"/>
      <c r="AN768" s="620"/>
      <c r="AO768" s="620"/>
      <c r="AP768" s="620"/>
      <c r="AQ768" s="620"/>
      <c r="AR768" s="620"/>
      <c r="AS768" s="620"/>
      <c r="AT768" s="620"/>
      <c r="AU768" s="620"/>
      <c r="AV768" s="620"/>
      <c r="AW768" s="620"/>
      <c r="AX768" s="620"/>
      <c r="AY768" s="620"/>
      <c r="AZ768" s="620"/>
      <c r="BA768" s="620"/>
    </row>
    <row r="769" spans="1:53" ht="15.75" customHeight="1" x14ac:dyDescent="0.25">
      <c r="A769" s="620"/>
      <c r="B769" s="625"/>
      <c r="C769" s="620"/>
      <c r="D769" s="620"/>
      <c r="E769" s="620"/>
      <c r="F769" s="620"/>
      <c r="G769" s="620"/>
      <c r="H769" s="620"/>
      <c r="I769" s="620"/>
      <c r="J769" s="620"/>
      <c r="K769" s="620"/>
      <c r="L769" s="620"/>
      <c r="M769" s="620"/>
      <c r="N769" s="620"/>
      <c r="O769" s="620"/>
      <c r="P769" s="620"/>
      <c r="Q769" s="622"/>
      <c r="R769" s="622"/>
      <c r="S769" s="622"/>
      <c r="T769" s="622"/>
      <c r="U769" s="622"/>
      <c r="V769" s="622"/>
      <c r="W769" s="622"/>
      <c r="X769" s="622"/>
      <c r="Y769" s="622"/>
      <c r="Z769" s="620"/>
      <c r="AA769" s="620"/>
      <c r="AB769" s="620"/>
      <c r="AC769" s="622"/>
      <c r="AD769" s="620"/>
      <c r="AE769" s="620"/>
      <c r="AF769" s="620"/>
      <c r="AG769" s="620"/>
      <c r="AH769" s="620"/>
      <c r="AI769" s="620"/>
      <c r="AJ769" s="620"/>
      <c r="AK769" s="620"/>
      <c r="AL769" s="620"/>
      <c r="AM769" s="620"/>
      <c r="AN769" s="620"/>
      <c r="AO769" s="620"/>
      <c r="AP769" s="620"/>
      <c r="AQ769" s="620"/>
      <c r="AR769" s="620"/>
      <c r="AS769" s="620"/>
      <c r="AT769" s="620"/>
      <c r="AU769" s="620"/>
      <c r="AV769" s="620"/>
      <c r="AW769" s="620"/>
      <c r="AX769" s="620"/>
      <c r="AY769" s="620"/>
      <c r="AZ769" s="620"/>
      <c r="BA769" s="620"/>
    </row>
    <row r="770" spans="1:53" ht="15.75" customHeight="1" x14ac:dyDescent="0.25">
      <c r="A770" s="620"/>
      <c r="B770" s="625"/>
      <c r="C770" s="620"/>
      <c r="D770" s="620"/>
      <c r="E770" s="620"/>
      <c r="F770" s="620"/>
      <c r="G770" s="620"/>
      <c r="H770" s="620"/>
      <c r="I770" s="620"/>
      <c r="J770" s="620"/>
      <c r="K770" s="620"/>
      <c r="L770" s="620"/>
      <c r="M770" s="620"/>
      <c r="N770" s="620"/>
      <c r="O770" s="620"/>
      <c r="P770" s="620"/>
      <c r="Q770" s="622"/>
      <c r="R770" s="622"/>
      <c r="S770" s="622"/>
      <c r="T770" s="622"/>
      <c r="U770" s="622"/>
      <c r="V770" s="622"/>
      <c r="W770" s="622"/>
      <c r="X770" s="622"/>
      <c r="Y770" s="622"/>
      <c r="Z770" s="620"/>
      <c r="AA770" s="620"/>
      <c r="AB770" s="620"/>
      <c r="AC770" s="622"/>
      <c r="AD770" s="620"/>
      <c r="AE770" s="620"/>
      <c r="AF770" s="620"/>
      <c r="AG770" s="620"/>
      <c r="AH770" s="620"/>
      <c r="AI770" s="620"/>
      <c r="AJ770" s="620"/>
      <c r="AK770" s="620"/>
      <c r="AL770" s="620"/>
      <c r="AM770" s="620"/>
      <c r="AN770" s="620"/>
      <c r="AO770" s="620"/>
      <c r="AP770" s="620"/>
      <c r="AQ770" s="620"/>
      <c r="AR770" s="620"/>
      <c r="AS770" s="620"/>
      <c r="AT770" s="620"/>
      <c r="AU770" s="620"/>
      <c r="AV770" s="620"/>
      <c r="AW770" s="620"/>
      <c r="AX770" s="620"/>
      <c r="AY770" s="620"/>
      <c r="AZ770" s="620"/>
      <c r="BA770" s="620"/>
    </row>
    <row r="771" spans="1:53" ht="15.75" customHeight="1" x14ac:dyDescent="0.25">
      <c r="A771" s="620"/>
      <c r="B771" s="625"/>
      <c r="C771" s="620"/>
      <c r="D771" s="620"/>
      <c r="E771" s="620"/>
      <c r="F771" s="620"/>
      <c r="G771" s="620"/>
      <c r="H771" s="620"/>
      <c r="I771" s="620"/>
      <c r="J771" s="620"/>
      <c r="K771" s="620"/>
      <c r="L771" s="620"/>
      <c r="M771" s="620"/>
      <c r="N771" s="620"/>
      <c r="O771" s="620"/>
      <c r="P771" s="620"/>
      <c r="Q771" s="622"/>
      <c r="R771" s="622"/>
      <c r="S771" s="622"/>
      <c r="T771" s="622"/>
      <c r="U771" s="622"/>
      <c r="V771" s="622"/>
      <c r="W771" s="622"/>
      <c r="X771" s="622"/>
      <c r="Y771" s="622"/>
      <c r="Z771" s="620"/>
      <c r="AA771" s="620"/>
      <c r="AB771" s="620"/>
      <c r="AC771" s="622"/>
      <c r="AD771" s="620"/>
      <c r="AE771" s="620"/>
      <c r="AF771" s="620"/>
      <c r="AG771" s="620"/>
      <c r="AH771" s="620"/>
      <c r="AI771" s="620"/>
      <c r="AJ771" s="620"/>
      <c r="AK771" s="620"/>
      <c r="AL771" s="620"/>
      <c r="AM771" s="620"/>
      <c r="AN771" s="620"/>
      <c r="AO771" s="620"/>
      <c r="AP771" s="620"/>
      <c r="AQ771" s="620"/>
      <c r="AR771" s="620"/>
      <c r="AS771" s="620"/>
      <c r="AT771" s="620"/>
      <c r="AU771" s="620"/>
      <c r="AV771" s="620"/>
      <c r="AW771" s="620"/>
      <c r="AX771" s="620"/>
      <c r="AY771" s="620"/>
      <c r="AZ771" s="620"/>
      <c r="BA771" s="620"/>
    </row>
    <row r="772" spans="1:53" ht="15.75" customHeight="1" x14ac:dyDescent="0.25">
      <c r="A772" s="620"/>
      <c r="B772" s="625"/>
      <c r="C772" s="620"/>
      <c r="D772" s="620"/>
      <c r="E772" s="620"/>
      <c r="F772" s="620"/>
      <c r="G772" s="620"/>
      <c r="H772" s="620"/>
      <c r="I772" s="620"/>
      <c r="J772" s="620"/>
      <c r="K772" s="620"/>
      <c r="L772" s="620"/>
      <c r="M772" s="620"/>
      <c r="N772" s="620"/>
      <c r="O772" s="620"/>
      <c r="P772" s="620"/>
      <c r="Q772" s="622"/>
      <c r="R772" s="622"/>
      <c r="S772" s="622"/>
      <c r="T772" s="622"/>
      <c r="U772" s="622"/>
      <c r="V772" s="622"/>
      <c r="W772" s="622"/>
      <c r="X772" s="622"/>
      <c r="Y772" s="622"/>
      <c r="Z772" s="620"/>
      <c r="AA772" s="620"/>
      <c r="AB772" s="620"/>
      <c r="AC772" s="622"/>
      <c r="AD772" s="620"/>
      <c r="AE772" s="620"/>
      <c r="AF772" s="620"/>
      <c r="AG772" s="620"/>
      <c r="AH772" s="620"/>
      <c r="AI772" s="620"/>
      <c r="AJ772" s="620"/>
      <c r="AK772" s="620"/>
      <c r="AL772" s="620"/>
      <c r="AM772" s="620"/>
      <c r="AN772" s="620"/>
      <c r="AO772" s="620"/>
      <c r="AP772" s="620"/>
      <c r="AQ772" s="620"/>
      <c r="AR772" s="620"/>
      <c r="AS772" s="620"/>
      <c r="AT772" s="620"/>
      <c r="AU772" s="620"/>
      <c r="AV772" s="620"/>
      <c r="AW772" s="620"/>
      <c r="AX772" s="620"/>
      <c r="AY772" s="620"/>
      <c r="AZ772" s="620"/>
      <c r="BA772" s="620"/>
    </row>
    <row r="773" spans="1:53" ht="15.75" customHeight="1" x14ac:dyDescent="0.25">
      <c r="A773" s="620"/>
      <c r="B773" s="625"/>
      <c r="C773" s="620"/>
      <c r="D773" s="620"/>
      <c r="E773" s="620"/>
      <c r="F773" s="620"/>
      <c r="G773" s="620"/>
      <c r="H773" s="620"/>
      <c r="I773" s="620"/>
      <c r="J773" s="620"/>
      <c r="K773" s="620"/>
      <c r="L773" s="620"/>
      <c r="M773" s="620"/>
      <c r="N773" s="620"/>
      <c r="O773" s="620"/>
      <c r="P773" s="620"/>
      <c r="Q773" s="622"/>
      <c r="R773" s="622"/>
      <c r="S773" s="622"/>
      <c r="T773" s="622"/>
      <c r="U773" s="622"/>
      <c r="V773" s="622"/>
      <c r="W773" s="622"/>
      <c r="X773" s="622"/>
      <c r="Y773" s="622"/>
      <c r="Z773" s="620"/>
      <c r="AA773" s="620"/>
      <c r="AB773" s="620"/>
      <c r="AC773" s="622"/>
      <c r="AD773" s="620"/>
      <c r="AE773" s="620"/>
      <c r="AF773" s="620"/>
      <c r="AG773" s="620"/>
      <c r="AH773" s="620"/>
      <c r="AI773" s="620"/>
      <c r="AJ773" s="620"/>
      <c r="AK773" s="620"/>
      <c r="AL773" s="620"/>
      <c r="AM773" s="620"/>
      <c r="AN773" s="620"/>
      <c r="AO773" s="620"/>
      <c r="AP773" s="620"/>
      <c r="AQ773" s="620"/>
      <c r="AR773" s="620"/>
      <c r="AS773" s="620"/>
      <c r="AT773" s="620"/>
      <c r="AU773" s="620"/>
      <c r="AV773" s="620"/>
      <c r="AW773" s="620"/>
      <c r="AX773" s="620"/>
      <c r="AY773" s="620"/>
      <c r="AZ773" s="620"/>
      <c r="BA773" s="620"/>
    </row>
    <row r="774" spans="1:53" ht="15.75" customHeight="1" x14ac:dyDescent="0.25">
      <c r="A774" s="620"/>
      <c r="B774" s="625"/>
      <c r="C774" s="620"/>
      <c r="D774" s="620"/>
      <c r="E774" s="620"/>
      <c r="F774" s="620"/>
      <c r="G774" s="620"/>
      <c r="H774" s="620"/>
      <c r="I774" s="620"/>
      <c r="J774" s="620"/>
      <c r="K774" s="620"/>
      <c r="L774" s="620"/>
      <c r="M774" s="620"/>
      <c r="N774" s="620"/>
      <c r="O774" s="620"/>
      <c r="P774" s="620"/>
      <c r="Q774" s="622"/>
      <c r="R774" s="622"/>
      <c r="S774" s="622"/>
      <c r="T774" s="622"/>
      <c r="U774" s="622"/>
      <c r="V774" s="622"/>
      <c r="W774" s="622"/>
      <c r="X774" s="622"/>
      <c r="Y774" s="622"/>
      <c r="Z774" s="620"/>
      <c r="AA774" s="620"/>
      <c r="AB774" s="620"/>
      <c r="AC774" s="622"/>
      <c r="AD774" s="620"/>
      <c r="AE774" s="620"/>
      <c r="AF774" s="620"/>
      <c r="AG774" s="620"/>
      <c r="AH774" s="620"/>
      <c r="AI774" s="620"/>
      <c r="AJ774" s="620"/>
      <c r="AK774" s="620"/>
      <c r="AL774" s="620"/>
      <c r="AM774" s="620"/>
      <c r="AN774" s="620"/>
      <c r="AO774" s="620"/>
      <c r="AP774" s="620"/>
      <c r="AQ774" s="620"/>
      <c r="AR774" s="620"/>
      <c r="AS774" s="620"/>
      <c r="AT774" s="620"/>
      <c r="AU774" s="620"/>
      <c r="AV774" s="620"/>
      <c r="AW774" s="620"/>
      <c r="AX774" s="620"/>
      <c r="AY774" s="620"/>
      <c r="AZ774" s="620"/>
      <c r="BA774" s="620"/>
    </row>
    <row r="775" spans="1:53" ht="15.75" customHeight="1" x14ac:dyDescent="0.25">
      <c r="A775" s="620"/>
      <c r="B775" s="625"/>
      <c r="C775" s="620"/>
      <c r="D775" s="620"/>
      <c r="E775" s="620"/>
      <c r="F775" s="620"/>
      <c r="G775" s="620"/>
      <c r="H775" s="620"/>
      <c r="I775" s="620"/>
      <c r="J775" s="620"/>
      <c r="K775" s="620"/>
      <c r="L775" s="620"/>
      <c r="M775" s="620"/>
      <c r="N775" s="620"/>
      <c r="O775" s="620"/>
      <c r="P775" s="620"/>
      <c r="Q775" s="622"/>
      <c r="R775" s="622"/>
      <c r="S775" s="622"/>
      <c r="T775" s="622"/>
      <c r="U775" s="622"/>
      <c r="V775" s="622"/>
      <c r="W775" s="622"/>
      <c r="X775" s="622"/>
      <c r="Y775" s="622"/>
      <c r="Z775" s="620"/>
      <c r="AA775" s="620"/>
      <c r="AB775" s="620"/>
      <c r="AC775" s="622"/>
      <c r="AD775" s="620"/>
      <c r="AE775" s="620"/>
      <c r="AF775" s="620"/>
      <c r="AG775" s="620"/>
      <c r="AH775" s="620"/>
      <c r="AI775" s="620"/>
      <c r="AJ775" s="620"/>
      <c r="AK775" s="620"/>
      <c r="AL775" s="620"/>
      <c r="AM775" s="620"/>
      <c r="AN775" s="620"/>
      <c r="AO775" s="620"/>
      <c r="AP775" s="620"/>
      <c r="AQ775" s="620"/>
      <c r="AR775" s="620"/>
      <c r="AS775" s="620"/>
      <c r="AT775" s="620"/>
      <c r="AU775" s="620"/>
      <c r="AV775" s="620"/>
      <c r="AW775" s="620"/>
      <c r="AX775" s="620"/>
      <c r="AY775" s="620"/>
      <c r="AZ775" s="620"/>
      <c r="BA775" s="620"/>
    </row>
    <row r="776" spans="1:53" ht="15.75" customHeight="1" x14ac:dyDescent="0.25">
      <c r="A776" s="620"/>
      <c r="B776" s="625"/>
      <c r="C776" s="620"/>
      <c r="D776" s="620"/>
      <c r="E776" s="620"/>
      <c r="F776" s="620"/>
      <c r="G776" s="620"/>
      <c r="H776" s="620"/>
      <c r="I776" s="620"/>
      <c r="J776" s="620"/>
      <c r="K776" s="620"/>
      <c r="L776" s="620"/>
      <c r="M776" s="620"/>
      <c r="N776" s="620"/>
      <c r="O776" s="620"/>
      <c r="P776" s="620"/>
      <c r="Q776" s="622"/>
      <c r="R776" s="622"/>
      <c r="S776" s="622"/>
      <c r="T776" s="622"/>
      <c r="U776" s="622"/>
      <c r="V776" s="622"/>
      <c r="W776" s="622"/>
      <c r="X776" s="622"/>
      <c r="Y776" s="622"/>
      <c r="Z776" s="620"/>
      <c r="AA776" s="620"/>
      <c r="AB776" s="620"/>
      <c r="AC776" s="622"/>
      <c r="AD776" s="620"/>
      <c r="AE776" s="620"/>
      <c r="AF776" s="620"/>
      <c r="AG776" s="620"/>
      <c r="AH776" s="620"/>
      <c r="AI776" s="620"/>
      <c r="AJ776" s="620"/>
      <c r="AK776" s="620"/>
      <c r="AL776" s="620"/>
      <c r="AM776" s="620"/>
      <c r="AN776" s="620"/>
      <c r="AO776" s="620"/>
      <c r="AP776" s="620"/>
      <c r="AQ776" s="620"/>
      <c r="AR776" s="620"/>
      <c r="AS776" s="620"/>
      <c r="AT776" s="620"/>
      <c r="AU776" s="620"/>
      <c r="AV776" s="620"/>
      <c r="AW776" s="620"/>
      <c r="AX776" s="620"/>
      <c r="AY776" s="620"/>
      <c r="AZ776" s="620"/>
      <c r="BA776" s="620"/>
    </row>
    <row r="777" spans="1:53" ht="15.75" customHeight="1" x14ac:dyDescent="0.25">
      <c r="A777" s="620"/>
      <c r="B777" s="625"/>
      <c r="C777" s="620"/>
      <c r="D777" s="620"/>
      <c r="E777" s="620"/>
      <c r="F777" s="620"/>
      <c r="G777" s="620"/>
      <c r="H777" s="620"/>
      <c r="I777" s="620"/>
      <c r="J777" s="620"/>
      <c r="K777" s="620"/>
      <c r="L777" s="620"/>
      <c r="M777" s="620"/>
      <c r="N777" s="620"/>
      <c r="O777" s="620"/>
      <c r="P777" s="620"/>
      <c r="Q777" s="622"/>
      <c r="R777" s="622"/>
      <c r="S777" s="622"/>
      <c r="T777" s="622"/>
      <c r="U777" s="622"/>
      <c r="V777" s="622"/>
      <c r="W777" s="622"/>
      <c r="X777" s="622"/>
      <c r="Y777" s="622"/>
      <c r="Z777" s="620"/>
      <c r="AA777" s="620"/>
      <c r="AB777" s="620"/>
      <c r="AC777" s="622"/>
      <c r="AD777" s="620"/>
      <c r="AE777" s="620"/>
      <c r="AF777" s="620"/>
      <c r="AG777" s="620"/>
      <c r="AH777" s="620"/>
      <c r="AI777" s="620"/>
      <c r="AJ777" s="620"/>
      <c r="AK777" s="620"/>
      <c r="AL777" s="620"/>
      <c r="AM777" s="620"/>
      <c r="AN777" s="620"/>
      <c r="AO777" s="620"/>
      <c r="AP777" s="620"/>
      <c r="AQ777" s="620"/>
      <c r="AR777" s="620"/>
      <c r="AS777" s="620"/>
      <c r="AT777" s="620"/>
      <c r="AU777" s="620"/>
      <c r="AV777" s="620"/>
      <c r="AW777" s="620"/>
      <c r="AX777" s="620"/>
      <c r="AY777" s="620"/>
      <c r="AZ777" s="620"/>
      <c r="BA777" s="620"/>
    </row>
    <row r="778" spans="1:53" ht="15.75" customHeight="1" x14ac:dyDescent="0.25">
      <c r="A778" s="620"/>
      <c r="B778" s="625"/>
      <c r="C778" s="620"/>
      <c r="D778" s="620"/>
      <c r="E778" s="620"/>
      <c r="F778" s="620"/>
      <c r="G778" s="620"/>
      <c r="H778" s="620"/>
      <c r="I778" s="620"/>
      <c r="J778" s="620"/>
      <c r="K778" s="620"/>
      <c r="L778" s="620"/>
      <c r="M778" s="620"/>
      <c r="N778" s="620"/>
      <c r="O778" s="620"/>
      <c r="P778" s="620"/>
      <c r="Q778" s="622"/>
      <c r="R778" s="622"/>
      <c r="S778" s="622"/>
      <c r="T778" s="622"/>
      <c r="U778" s="622"/>
      <c r="V778" s="622"/>
      <c r="W778" s="622"/>
      <c r="X778" s="622"/>
      <c r="Y778" s="622"/>
      <c r="Z778" s="620"/>
      <c r="AA778" s="620"/>
      <c r="AB778" s="620"/>
      <c r="AC778" s="622"/>
      <c r="AD778" s="620"/>
      <c r="AE778" s="620"/>
      <c r="AF778" s="620"/>
      <c r="AG778" s="620"/>
      <c r="AH778" s="620"/>
      <c r="AI778" s="620"/>
      <c r="AJ778" s="620"/>
      <c r="AK778" s="620"/>
      <c r="AL778" s="620"/>
      <c r="AM778" s="620"/>
      <c r="AN778" s="620"/>
      <c r="AO778" s="620"/>
      <c r="AP778" s="620"/>
      <c r="AQ778" s="620"/>
      <c r="AR778" s="620"/>
      <c r="AS778" s="620"/>
      <c r="AT778" s="620"/>
      <c r="AU778" s="620"/>
      <c r="AV778" s="620"/>
      <c r="AW778" s="620"/>
      <c r="AX778" s="620"/>
      <c r="AY778" s="620"/>
      <c r="AZ778" s="620"/>
      <c r="BA778" s="620"/>
    </row>
    <row r="779" spans="1:53" ht="15.75" customHeight="1" x14ac:dyDescent="0.25">
      <c r="A779" s="620"/>
      <c r="B779" s="625"/>
      <c r="C779" s="620"/>
      <c r="D779" s="620"/>
      <c r="E779" s="620"/>
      <c r="F779" s="620"/>
      <c r="G779" s="620"/>
      <c r="H779" s="620"/>
      <c r="I779" s="620"/>
      <c r="J779" s="620"/>
      <c r="K779" s="620"/>
      <c r="L779" s="620"/>
      <c r="M779" s="620"/>
      <c r="N779" s="620"/>
      <c r="O779" s="620"/>
      <c r="P779" s="620"/>
      <c r="Q779" s="622"/>
      <c r="R779" s="622"/>
      <c r="S779" s="622"/>
      <c r="T779" s="622"/>
      <c r="U779" s="622"/>
      <c r="V779" s="622"/>
      <c r="W779" s="622"/>
      <c r="X779" s="622"/>
      <c r="Y779" s="622"/>
      <c r="Z779" s="620"/>
      <c r="AA779" s="620"/>
      <c r="AB779" s="620"/>
      <c r="AC779" s="622"/>
      <c r="AD779" s="620"/>
      <c r="AE779" s="620"/>
      <c r="AF779" s="620"/>
      <c r="AG779" s="620"/>
      <c r="AH779" s="620"/>
      <c r="AI779" s="620"/>
      <c r="AJ779" s="620"/>
      <c r="AK779" s="620"/>
      <c r="AL779" s="620"/>
      <c r="AM779" s="620"/>
      <c r="AN779" s="620"/>
      <c r="AO779" s="620"/>
      <c r="AP779" s="620"/>
      <c r="AQ779" s="620"/>
      <c r="AR779" s="620"/>
      <c r="AS779" s="620"/>
      <c r="AT779" s="620"/>
      <c r="AU779" s="620"/>
      <c r="AV779" s="620"/>
      <c r="AW779" s="620"/>
      <c r="AX779" s="620"/>
      <c r="AY779" s="620"/>
      <c r="AZ779" s="620"/>
      <c r="BA779" s="620"/>
    </row>
    <row r="780" spans="1:53" ht="15.75" customHeight="1" x14ac:dyDescent="0.25">
      <c r="A780" s="620"/>
      <c r="B780" s="625"/>
      <c r="C780" s="620"/>
      <c r="D780" s="620"/>
      <c r="E780" s="620"/>
      <c r="F780" s="620"/>
      <c r="G780" s="620"/>
      <c r="H780" s="620"/>
      <c r="I780" s="620"/>
      <c r="J780" s="620"/>
      <c r="K780" s="620"/>
      <c r="L780" s="620"/>
      <c r="M780" s="620"/>
      <c r="N780" s="620"/>
      <c r="O780" s="620"/>
      <c r="P780" s="620"/>
      <c r="Q780" s="622"/>
      <c r="R780" s="622"/>
      <c r="S780" s="622"/>
      <c r="T780" s="622"/>
      <c r="U780" s="622"/>
      <c r="V780" s="622"/>
      <c r="W780" s="622"/>
      <c r="X780" s="622"/>
      <c r="Y780" s="622"/>
      <c r="Z780" s="620"/>
      <c r="AA780" s="620"/>
      <c r="AB780" s="620"/>
      <c r="AC780" s="622"/>
      <c r="AD780" s="620"/>
      <c r="AE780" s="620"/>
      <c r="AF780" s="620"/>
      <c r="AG780" s="620"/>
      <c r="AH780" s="620"/>
      <c r="AI780" s="620"/>
      <c r="AJ780" s="620"/>
      <c r="AK780" s="620"/>
      <c r="AL780" s="620"/>
      <c r="AM780" s="620"/>
      <c r="AN780" s="620"/>
      <c r="AO780" s="620"/>
      <c r="AP780" s="620"/>
      <c r="AQ780" s="620"/>
      <c r="AR780" s="620"/>
      <c r="AS780" s="620"/>
      <c r="AT780" s="620"/>
      <c r="AU780" s="620"/>
      <c r="AV780" s="620"/>
      <c r="AW780" s="620"/>
      <c r="AX780" s="620"/>
      <c r="AY780" s="620"/>
      <c r="AZ780" s="620"/>
      <c r="BA780" s="620"/>
    </row>
    <row r="781" spans="1:53" ht="15.75" customHeight="1" x14ac:dyDescent="0.25">
      <c r="A781" s="620"/>
      <c r="B781" s="625"/>
      <c r="C781" s="620"/>
      <c r="D781" s="620"/>
      <c r="E781" s="620"/>
      <c r="F781" s="620"/>
      <c r="G781" s="620"/>
      <c r="H781" s="620"/>
      <c r="I781" s="620"/>
      <c r="J781" s="620"/>
      <c r="K781" s="620"/>
      <c r="L781" s="620"/>
      <c r="M781" s="620"/>
      <c r="N781" s="620"/>
      <c r="O781" s="620"/>
      <c r="P781" s="620"/>
      <c r="Q781" s="622"/>
      <c r="R781" s="622"/>
      <c r="S781" s="622"/>
      <c r="T781" s="622"/>
      <c r="U781" s="622"/>
      <c r="V781" s="622"/>
      <c r="W781" s="622"/>
      <c r="X781" s="622"/>
      <c r="Y781" s="622"/>
      <c r="Z781" s="620"/>
      <c r="AA781" s="620"/>
      <c r="AB781" s="620"/>
      <c r="AC781" s="622"/>
      <c r="AD781" s="620"/>
      <c r="AE781" s="620"/>
      <c r="AF781" s="620"/>
      <c r="AG781" s="620"/>
      <c r="AH781" s="620"/>
      <c r="AI781" s="620"/>
      <c r="AJ781" s="620"/>
      <c r="AK781" s="620"/>
      <c r="AL781" s="620"/>
      <c r="AM781" s="620"/>
      <c r="AN781" s="620"/>
      <c r="AO781" s="620"/>
      <c r="AP781" s="620"/>
      <c r="AQ781" s="620"/>
      <c r="AR781" s="620"/>
      <c r="AS781" s="620"/>
      <c r="AT781" s="620"/>
      <c r="AU781" s="620"/>
      <c r="AV781" s="620"/>
      <c r="AW781" s="620"/>
      <c r="AX781" s="620"/>
      <c r="AY781" s="620"/>
      <c r="AZ781" s="620"/>
      <c r="BA781" s="620"/>
    </row>
    <row r="782" spans="1:53" ht="15.75" customHeight="1" x14ac:dyDescent="0.25">
      <c r="A782" s="620"/>
      <c r="B782" s="625"/>
      <c r="C782" s="620"/>
      <c r="D782" s="620"/>
      <c r="E782" s="620"/>
      <c r="F782" s="620"/>
      <c r="G782" s="620"/>
      <c r="H782" s="620"/>
      <c r="I782" s="620"/>
      <c r="J782" s="620"/>
      <c r="K782" s="620"/>
      <c r="L782" s="620"/>
      <c r="M782" s="620"/>
      <c r="N782" s="620"/>
      <c r="O782" s="620"/>
      <c r="P782" s="620"/>
      <c r="Q782" s="622"/>
      <c r="R782" s="622"/>
      <c r="S782" s="622"/>
      <c r="T782" s="622"/>
      <c r="U782" s="622"/>
      <c r="V782" s="622"/>
      <c r="W782" s="622"/>
      <c r="X782" s="622"/>
      <c r="Y782" s="622"/>
      <c r="Z782" s="620"/>
      <c r="AA782" s="620"/>
      <c r="AB782" s="620"/>
      <c r="AC782" s="622"/>
      <c r="AD782" s="620"/>
      <c r="AE782" s="620"/>
      <c r="AF782" s="620"/>
      <c r="AG782" s="620"/>
      <c r="AH782" s="620"/>
      <c r="AI782" s="620"/>
      <c r="AJ782" s="620"/>
      <c r="AK782" s="620"/>
      <c r="AL782" s="620"/>
      <c r="AM782" s="620"/>
      <c r="AN782" s="620"/>
      <c r="AO782" s="620"/>
      <c r="AP782" s="620"/>
      <c r="AQ782" s="620"/>
      <c r="AR782" s="620"/>
      <c r="AS782" s="620"/>
      <c r="AT782" s="620"/>
      <c r="AU782" s="620"/>
      <c r="AV782" s="620"/>
      <c r="AW782" s="620"/>
      <c r="AX782" s="620"/>
      <c r="AY782" s="620"/>
      <c r="AZ782" s="620"/>
      <c r="BA782" s="620"/>
    </row>
    <row r="783" spans="1:53" ht="15.75" customHeight="1" x14ac:dyDescent="0.25">
      <c r="A783" s="620"/>
      <c r="B783" s="625"/>
      <c r="C783" s="620"/>
      <c r="D783" s="620"/>
      <c r="E783" s="620"/>
      <c r="F783" s="620"/>
      <c r="G783" s="620"/>
      <c r="H783" s="620"/>
      <c r="I783" s="620"/>
      <c r="J783" s="620"/>
      <c r="K783" s="620"/>
      <c r="L783" s="620"/>
      <c r="M783" s="620"/>
      <c r="N783" s="620"/>
      <c r="O783" s="620"/>
      <c r="P783" s="620"/>
      <c r="Q783" s="622"/>
      <c r="R783" s="622"/>
      <c r="S783" s="622"/>
      <c r="T783" s="622"/>
      <c r="U783" s="622"/>
      <c r="V783" s="622"/>
      <c r="W783" s="622"/>
      <c r="X783" s="622"/>
      <c r="Y783" s="622"/>
      <c r="Z783" s="620"/>
      <c r="AA783" s="620"/>
      <c r="AB783" s="620"/>
      <c r="AC783" s="622"/>
      <c r="AD783" s="620"/>
      <c r="AE783" s="620"/>
      <c r="AF783" s="620"/>
      <c r="AG783" s="620"/>
      <c r="AH783" s="620"/>
      <c r="AI783" s="620"/>
      <c r="AJ783" s="620"/>
      <c r="AK783" s="620"/>
      <c r="AL783" s="620"/>
      <c r="AM783" s="620"/>
      <c r="AN783" s="620"/>
      <c r="AO783" s="620"/>
      <c r="AP783" s="620"/>
      <c r="AQ783" s="620"/>
      <c r="AR783" s="620"/>
      <c r="AS783" s="620"/>
      <c r="AT783" s="620"/>
      <c r="AU783" s="620"/>
      <c r="AV783" s="620"/>
      <c r="AW783" s="620"/>
      <c r="AX783" s="620"/>
      <c r="AY783" s="620"/>
      <c r="AZ783" s="620"/>
      <c r="BA783" s="620"/>
    </row>
    <row r="784" spans="1:53" ht="15.75" customHeight="1" x14ac:dyDescent="0.25">
      <c r="A784" s="620"/>
      <c r="B784" s="625"/>
      <c r="C784" s="620"/>
      <c r="D784" s="620"/>
      <c r="E784" s="620"/>
      <c r="F784" s="620"/>
      <c r="G784" s="620"/>
      <c r="H784" s="620"/>
      <c r="I784" s="620"/>
      <c r="J784" s="620"/>
      <c r="K784" s="620"/>
      <c r="L784" s="620"/>
      <c r="M784" s="620"/>
      <c r="N784" s="620"/>
      <c r="O784" s="620"/>
      <c r="P784" s="620"/>
      <c r="Q784" s="622"/>
      <c r="R784" s="622"/>
      <c r="S784" s="622"/>
      <c r="T784" s="622"/>
      <c r="U784" s="622"/>
      <c r="V784" s="622"/>
      <c r="W784" s="622"/>
      <c r="X784" s="622"/>
      <c r="Y784" s="622"/>
      <c r="Z784" s="620"/>
      <c r="AA784" s="620"/>
      <c r="AB784" s="620"/>
      <c r="AC784" s="622"/>
      <c r="AD784" s="620"/>
      <c r="AE784" s="620"/>
      <c r="AF784" s="620"/>
      <c r="AG784" s="620"/>
      <c r="AH784" s="620"/>
      <c r="AI784" s="620"/>
      <c r="AJ784" s="620"/>
      <c r="AK784" s="620"/>
      <c r="AL784" s="620"/>
      <c r="AM784" s="620"/>
      <c r="AN784" s="620"/>
      <c r="AO784" s="620"/>
      <c r="AP784" s="620"/>
      <c r="AQ784" s="620"/>
      <c r="AR784" s="620"/>
      <c r="AS784" s="620"/>
      <c r="AT784" s="620"/>
      <c r="AU784" s="620"/>
      <c r="AV784" s="620"/>
      <c r="AW784" s="620"/>
      <c r="AX784" s="620"/>
      <c r="AY784" s="620"/>
      <c r="AZ784" s="620"/>
      <c r="BA784" s="620"/>
    </row>
    <row r="785" spans="1:53" ht="15.75" customHeight="1" x14ac:dyDescent="0.25">
      <c r="A785" s="620"/>
      <c r="B785" s="625"/>
      <c r="C785" s="620"/>
      <c r="D785" s="620"/>
      <c r="E785" s="620"/>
      <c r="F785" s="620"/>
      <c r="G785" s="620"/>
      <c r="H785" s="620"/>
      <c r="I785" s="620"/>
      <c r="J785" s="620"/>
      <c r="K785" s="620"/>
      <c r="L785" s="620"/>
      <c r="M785" s="620"/>
      <c r="N785" s="620"/>
      <c r="O785" s="620"/>
      <c r="P785" s="620"/>
      <c r="Q785" s="622"/>
      <c r="R785" s="622"/>
      <c r="S785" s="622"/>
      <c r="T785" s="622"/>
      <c r="U785" s="622"/>
      <c r="V785" s="622"/>
      <c r="W785" s="622"/>
      <c r="X785" s="622"/>
      <c r="Y785" s="622"/>
      <c r="Z785" s="620"/>
      <c r="AA785" s="620"/>
      <c r="AB785" s="620"/>
      <c r="AC785" s="622"/>
      <c r="AD785" s="620"/>
      <c r="AE785" s="620"/>
      <c r="AF785" s="620"/>
      <c r="AG785" s="620"/>
      <c r="AH785" s="620"/>
      <c r="AI785" s="620"/>
      <c r="AJ785" s="620"/>
      <c r="AK785" s="620"/>
      <c r="AL785" s="620"/>
      <c r="AM785" s="620"/>
      <c r="AN785" s="620"/>
      <c r="AO785" s="620"/>
      <c r="AP785" s="620"/>
      <c r="AQ785" s="620"/>
      <c r="AR785" s="620"/>
      <c r="AS785" s="620"/>
      <c r="AT785" s="620"/>
      <c r="AU785" s="620"/>
      <c r="AV785" s="620"/>
      <c r="AW785" s="620"/>
      <c r="AX785" s="620"/>
      <c r="AY785" s="620"/>
      <c r="AZ785" s="620"/>
      <c r="BA785" s="620"/>
    </row>
    <row r="786" spans="1:53" ht="15.75" customHeight="1" x14ac:dyDescent="0.25">
      <c r="A786" s="620"/>
      <c r="B786" s="625"/>
      <c r="C786" s="620"/>
      <c r="D786" s="620"/>
      <c r="E786" s="620"/>
      <c r="F786" s="620"/>
      <c r="G786" s="620"/>
      <c r="H786" s="620"/>
      <c r="I786" s="620"/>
      <c r="J786" s="620"/>
      <c r="K786" s="620"/>
      <c r="L786" s="620"/>
      <c r="M786" s="620"/>
      <c r="N786" s="620"/>
      <c r="O786" s="620"/>
      <c r="P786" s="620"/>
      <c r="Q786" s="622"/>
      <c r="R786" s="622"/>
      <c r="S786" s="622"/>
      <c r="T786" s="622"/>
      <c r="U786" s="622"/>
      <c r="V786" s="622"/>
      <c r="W786" s="622"/>
      <c r="X786" s="622"/>
      <c r="Y786" s="622"/>
      <c r="Z786" s="620"/>
      <c r="AA786" s="620"/>
      <c r="AB786" s="620"/>
      <c r="AC786" s="622"/>
      <c r="AD786" s="620"/>
      <c r="AE786" s="620"/>
      <c r="AF786" s="620"/>
      <c r="AG786" s="620"/>
      <c r="AH786" s="620"/>
      <c r="AI786" s="620"/>
      <c r="AJ786" s="620"/>
      <c r="AK786" s="620"/>
      <c r="AL786" s="620"/>
      <c r="AM786" s="620"/>
      <c r="AN786" s="620"/>
      <c r="AO786" s="620"/>
      <c r="AP786" s="620"/>
      <c r="AQ786" s="620"/>
      <c r="AR786" s="620"/>
      <c r="AS786" s="620"/>
      <c r="AT786" s="620"/>
      <c r="AU786" s="620"/>
      <c r="AV786" s="620"/>
      <c r="AW786" s="620"/>
      <c r="AX786" s="620"/>
      <c r="AY786" s="620"/>
      <c r="AZ786" s="620"/>
      <c r="BA786" s="620"/>
    </row>
    <row r="787" spans="1:53" ht="15.75" customHeight="1" x14ac:dyDescent="0.25">
      <c r="A787" s="620"/>
      <c r="B787" s="625"/>
      <c r="C787" s="620"/>
      <c r="D787" s="620"/>
      <c r="E787" s="620"/>
      <c r="F787" s="620"/>
      <c r="G787" s="620"/>
      <c r="H787" s="620"/>
      <c r="I787" s="620"/>
      <c r="J787" s="620"/>
      <c r="K787" s="620"/>
      <c r="L787" s="620"/>
      <c r="M787" s="620"/>
      <c r="N787" s="620"/>
      <c r="O787" s="620"/>
      <c r="P787" s="620"/>
      <c r="Q787" s="622"/>
      <c r="R787" s="622"/>
      <c r="S787" s="622"/>
      <c r="T787" s="622"/>
      <c r="U787" s="622"/>
      <c r="V787" s="622"/>
      <c r="W787" s="622"/>
      <c r="X787" s="622"/>
      <c r="Y787" s="622"/>
      <c r="Z787" s="620"/>
      <c r="AA787" s="620"/>
      <c r="AB787" s="620"/>
      <c r="AC787" s="622"/>
      <c r="AD787" s="620"/>
      <c r="AE787" s="620"/>
      <c r="AF787" s="620"/>
      <c r="AG787" s="620"/>
      <c r="AH787" s="620"/>
      <c r="AI787" s="620"/>
      <c r="AJ787" s="620"/>
      <c r="AK787" s="620"/>
      <c r="AL787" s="620"/>
      <c r="AM787" s="620"/>
      <c r="AN787" s="620"/>
      <c r="AO787" s="620"/>
      <c r="AP787" s="620"/>
      <c r="AQ787" s="620"/>
      <c r="AR787" s="620"/>
      <c r="AS787" s="620"/>
      <c r="AT787" s="620"/>
      <c r="AU787" s="620"/>
      <c r="AV787" s="620"/>
      <c r="AW787" s="620"/>
      <c r="AX787" s="620"/>
      <c r="AY787" s="620"/>
      <c r="AZ787" s="620"/>
      <c r="BA787" s="620"/>
    </row>
    <row r="788" spans="1:53" ht="15.75" customHeight="1" x14ac:dyDescent="0.25">
      <c r="A788" s="620"/>
      <c r="B788" s="625"/>
      <c r="C788" s="620"/>
      <c r="D788" s="620"/>
      <c r="E788" s="620"/>
      <c r="F788" s="620"/>
      <c r="G788" s="620"/>
      <c r="H788" s="620"/>
      <c r="I788" s="620"/>
      <c r="J788" s="620"/>
      <c r="K788" s="620"/>
      <c r="L788" s="620"/>
      <c r="M788" s="620"/>
      <c r="N788" s="620"/>
      <c r="O788" s="620"/>
      <c r="P788" s="620"/>
      <c r="Q788" s="622"/>
      <c r="R788" s="622"/>
      <c r="S788" s="622"/>
      <c r="T788" s="622"/>
      <c r="U788" s="622"/>
      <c r="V788" s="622"/>
      <c r="W788" s="622"/>
      <c r="X788" s="622"/>
      <c r="Y788" s="622"/>
      <c r="Z788" s="620"/>
      <c r="AA788" s="620"/>
      <c r="AB788" s="620"/>
      <c r="AC788" s="622"/>
      <c r="AD788" s="620"/>
      <c r="AE788" s="620"/>
      <c r="AF788" s="620"/>
      <c r="AG788" s="620"/>
      <c r="AH788" s="620"/>
      <c r="AI788" s="620"/>
      <c r="AJ788" s="620"/>
      <c r="AK788" s="620"/>
      <c r="AL788" s="620"/>
      <c r="AM788" s="620"/>
      <c r="AN788" s="620"/>
      <c r="AO788" s="620"/>
      <c r="AP788" s="620"/>
      <c r="AQ788" s="620"/>
      <c r="AR788" s="620"/>
      <c r="AS788" s="620"/>
      <c r="AT788" s="620"/>
      <c r="AU788" s="620"/>
      <c r="AV788" s="620"/>
      <c r="AW788" s="620"/>
      <c r="AX788" s="620"/>
      <c r="AY788" s="620"/>
      <c r="AZ788" s="620"/>
      <c r="BA788" s="620"/>
    </row>
    <row r="789" spans="1:53" ht="15.75" customHeight="1" x14ac:dyDescent="0.25">
      <c r="A789" s="620"/>
      <c r="B789" s="625"/>
      <c r="C789" s="620"/>
      <c r="D789" s="620"/>
      <c r="E789" s="620"/>
      <c r="F789" s="620"/>
      <c r="G789" s="620"/>
      <c r="H789" s="620"/>
      <c r="I789" s="620"/>
      <c r="J789" s="620"/>
      <c r="K789" s="620"/>
      <c r="L789" s="620"/>
      <c r="M789" s="620"/>
      <c r="N789" s="620"/>
      <c r="O789" s="620"/>
      <c r="P789" s="620"/>
      <c r="Q789" s="622"/>
      <c r="R789" s="622"/>
      <c r="S789" s="622"/>
      <c r="T789" s="622"/>
      <c r="U789" s="622"/>
      <c r="V789" s="622"/>
      <c r="W789" s="622"/>
      <c r="X789" s="622"/>
      <c r="Y789" s="622"/>
      <c r="Z789" s="620"/>
      <c r="AA789" s="620"/>
      <c r="AB789" s="620"/>
      <c r="AC789" s="622"/>
      <c r="AD789" s="620"/>
      <c r="AE789" s="620"/>
      <c r="AF789" s="620"/>
      <c r="AG789" s="620"/>
      <c r="AH789" s="620"/>
      <c r="AI789" s="620"/>
      <c r="AJ789" s="620"/>
      <c r="AK789" s="620"/>
      <c r="AL789" s="620"/>
      <c r="AM789" s="620"/>
      <c r="AN789" s="620"/>
      <c r="AO789" s="620"/>
      <c r="AP789" s="620"/>
      <c r="AQ789" s="620"/>
      <c r="AR789" s="620"/>
      <c r="AS789" s="620"/>
      <c r="AT789" s="620"/>
      <c r="AU789" s="620"/>
      <c r="AV789" s="620"/>
      <c r="AW789" s="620"/>
      <c r="AX789" s="620"/>
      <c r="AY789" s="620"/>
      <c r="AZ789" s="620"/>
      <c r="BA789" s="620"/>
    </row>
    <row r="790" spans="1:53" ht="15.75" customHeight="1" x14ac:dyDescent="0.25">
      <c r="A790" s="620"/>
      <c r="B790" s="625"/>
      <c r="C790" s="620"/>
      <c r="D790" s="620"/>
      <c r="E790" s="620"/>
      <c r="F790" s="620"/>
      <c r="G790" s="620"/>
      <c r="H790" s="620"/>
      <c r="I790" s="620"/>
      <c r="J790" s="620"/>
      <c r="K790" s="620"/>
      <c r="L790" s="620"/>
      <c r="M790" s="620"/>
      <c r="N790" s="620"/>
      <c r="O790" s="620"/>
      <c r="P790" s="620"/>
      <c r="Q790" s="622"/>
      <c r="R790" s="622"/>
      <c r="S790" s="622"/>
      <c r="T790" s="622"/>
      <c r="U790" s="622"/>
      <c r="V790" s="622"/>
      <c r="W790" s="622"/>
      <c r="X790" s="622"/>
      <c r="Y790" s="622"/>
      <c r="Z790" s="620"/>
      <c r="AA790" s="620"/>
      <c r="AB790" s="620"/>
      <c r="AC790" s="622"/>
      <c r="AD790" s="620"/>
      <c r="AE790" s="620"/>
      <c r="AF790" s="620"/>
      <c r="AG790" s="620"/>
      <c r="AH790" s="620"/>
      <c r="AI790" s="620"/>
      <c r="AJ790" s="620"/>
      <c r="AK790" s="620"/>
      <c r="AL790" s="620"/>
      <c r="AM790" s="620"/>
      <c r="AN790" s="620"/>
      <c r="AO790" s="620"/>
      <c r="AP790" s="620"/>
      <c r="AQ790" s="620"/>
      <c r="AR790" s="620"/>
      <c r="AS790" s="620"/>
      <c r="AT790" s="620"/>
      <c r="AU790" s="620"/>
      <c r="AV790" s="620"/>
      <c r="AW790" s="620"/>
      <c r="AX790" s="620"/>
      <c r="AY790" s="620"/>
      <c r="AZ790" s="620"/>
      <c r="BA790" s="620"/>
    </row>
    <row r="791" spans="1:53" ht="15.75" customHeight="1" x14ac:dyDescent="0.25">
      <c r="A791" s="620"/>
      <c r="B791" s="625"/>
      <c r="C791" s="620"/>
      <c r="D791" s="620"/>
      <c r="E791" s="620"/>
      <c r="F791" s="620"/>
      <c r="G791" s="620"/>
      <c r="H791" s="620"/>
      <c r="I791" s="620"/>
      <c r="J791" s="620"/>
      <c r="K791" s="620"/>
      <c r="L791" s="620"/>
      <c r="M791" s="620"/>
      <c r="N791" s="620"/>
      <c r="O791" s="620"/>
      <c r="P791" s="620"/>
      <c r="Q791" s="622"/>
      <c r="R791" s="622"/>
      <c r="S791" s="622"/>
      <c r="T791" s="622"/>
      <c r="U791" s="622"/>
      <c r="V791" s="622"/>
      <c r="W791" s="622"/>
      <c r="X791" s="622"/>
      <c r="Y791" s="622"/>
      <c r="Z791" s="620"/>
      <c r="AA791" s="620"/>
      <c r="AB791" s="620"/>
      <c r="AC791" s="622"/>
      <c r="AD791" s="620"/>
      <c r="AE791" s="620"/>
      <c r="AF791" s="620"/>
      <c r="AG791" s="620"/>
      <c r="AH791" s="620"/>
      <c r="AI791" s="620"/>
      <c r="AJ791" s="620"/>
      <c r="AK791" s="620"/>
      <c r="AL791" s="620"/>
      <c r="AM791" s="620"/>
      <c r="AN791" s="620"/>
      <c r="AO791" s="620"/>
      <c r="AP791" s="620"/>
      <c r="AQ791" s="620"/>
      <c r="AR791" s="620"/>
      <c r="AS791" s="620"/>
      <c r="AT791" s="620"/>
      <c r="AU791" s="620"/>
      <c r="AV791" s="620"/>
      <c r="AW791" s="620"/>
      <c r="AX791" s="620"/>
      <c r="AY791" s="620"/>
      <c r="AZ791" s="620"/>
      <c r="BA791" s="620"/>
    </row>
    <row r="792" spans="1:53" ht="15.75" customHeight="1" x14ac:dyDescent="0.25">
      <c r="A792" s="620"/>
      <c r="B792" s="625"/>
      <c r="C792" s="620"/>
      <c r="D792" s="620"/>
      <c r="E792" s="620"/>
      <c r="F792" s="620"/>
      <c r="G792" s="620"/>
      <c r="H792" s="620"/>
      <c r="I792" s="620"/>
      <c r="J792" s="620"/>
      <c r="K792" s="620"/>
      <c r="L792" s="620"/>
      <c r="M792" s="620"/>
      <c r="N792" s="620"/>
      <c r="O792" s="620"/>
      <c r="P792" s="620"/>
      <c r="Q792" s="622"/>
      <c r="R792" s="622"/>
      <c r="S792" s="622"/>
      <c r="T792" s="622"/>
      <c r="U792" s="622"/>
      <c r="V792" s="622"/>
      <c r="W792" s="622"/>
      <c r="X792" s="622"/>
      <c r="Y792" s="622"/>
      <c r="Z792" s="620"/>
      <c r="AA792" s="620"/>
      <c r="AB792" s="620"/>
      <c r="AC792" s="622"/>
      <c r="AD792" s="620"/>
      <c r="AE792" s="620"/>
      <c r="AF792" s="620"/>
      <c r="AG792" s="620"/>
      <c r="AH792" s="620"/>
      <c r="AI792" s="620"/>
      <c r="AJ792" s="620"/>
      <c r="AK792" s="620"/>
      <c r="AL792" s="620"/>
      <c r="AM792" s="620"/>
      <c r="AN792" s="620"/>
      <c r="AO792" s="620"/>
      <c r="AP792" s="620"/>
      <c r="AQ792" s="620"/>
      <c r="AR792" s="620"/>
      <c r="AS792" s="620"/>
      <c r="AT792" s="620"/>
      <c r="AU792" s="620"/>
      <c r="AV792" s="620"/>
      <c r="AW792" s="620"/>
      <c r="AX792" s="620"/>
      <c r="AY792" s="620"/>
      <c r="AZ792" s="620"/>
      <c r="BA792" s="620"/>
    </row>
    <row r="793" spans="1:53" ht="15.75" customHeight="1" x14ac:dyDescent="0.25">
      <c r="A793" s="620"/>
      <c r="B793" s="625"/>
      <c r="C793" s="620"/>
      <c r="D793" s="620"/>
      <c r="E793" s="620"/>
      <c r="F793" s="620"/>
      <c r="G793" s="620"/>
      <c r="H793" s="620"/>
      <c r="I793" s="620"/>
      <c r="J793" s="620"/>
      <c r="K793" s="620"/>
      <c r="L793" s="620"/>
      <c r="M793" s="620"/>
      <c r="N793" s="620"/>
      <c r="O793" s="620"/>
      <c r="P793" s="620"/>
      <c r="Q793" s="622"/>
      <c r="R793" s="622"/>
      <c r="S793" s="622"/>
      <c r="T793" s="622"/>
      <c r="U793" s="622"/>
      <c r="V793" s="622"/>
      <c r="W793" s="622"/>
      <c r="X793" s="622"/>
      <c r="Y793" s="622"/>
      <c r="Z793" s="620"/>
      <c r="AA793" s="620"/>
      <c r="AB793" s="620"/>
      <c r="AC793" s="622"/>
      <c r="AD793" s="620"/>
      <c r="AE793" s="620"/>
      <c r="AF793" s="620"/>
      <c r="AG793" s="620"/>
      <c r="AH793" s="620"/>
      <c r="AI793" s="620"/>
      <c r="AJ793" s="620"/>
      <c r="AK793" s="620"/>
      <c r="AL793" s="620"/>
      <c r="AM793" s="620"/>
      <c r="AN793" s="620"/>
      <c r="AO793" s="620"/>
      <c r="AP793" s="620"/>
      <c r="AQ793" s="620"/>
      <c r="AR793" s="620"/>
      <c r="AS793" s="620"/>
      <c r="AT793" s="620"/>
      <c r="AU793" s="620"/>
      <c r="AV793" s="620"/>
      <c r="AW793" s="620"/>
      <c r="AX793" s="620"/>
      <c r="AY793" s="620"/>
      <c r="AZ793" s="620"/>
      <c r="BA793" s="620"/>
    </row>
    <row r="794" spans="1:53" ht="15.75" customHeight="1" x14ac:dyDescent="0.25">
      <c r="A794" s="620"/>
      <c r="B794" s="625"/>
      <c r="C794" s="620"/>
      <c r="D794" s="620"/>
      <c r="E794" s="620"/>
      <c r="F794" s="620"/>
      <c r="G794" s="620"/>
      <c r="H794" s="620"/>
      <c r="I794" s="620"/>
      <c r="J794" s="620"/>
      <c r="K794" s="620"/>
      <c r="L794" s="620"/>
      <c r="M794" s="620"/>
      <c r="N794" s="620"/>
      <c r="O794" s="620"/>
      <c r="P794" s="620"/>
      <c r="Q794" s="622"/>
      <c r="R794" s="622"/>
      <c r="S794" s="622"/>
      <c r="T794" s="622"/>
      <c r="U794" s="622"/>
      <c r="V794" s="622"/>
      <c r="W794" s="622"/>
      <c r="X794" s="622"/>
      <c r="Y794" s="622"/>
      <c r="Z794" s="620"/>
      <c r="AA794" s="620"/>
      <c r="AB794" s="620"/>
      <c r="AC794" s="622"/>
      <c r="AD794" s="620"/>
      <c r="AE794" s="620"/>
      <c r="AF794" s="620"/>
      <c r="AG794" s="620"/>
      <c r="AH794" s="620"/>
      <c r="AI794" s="620"/>
      <c r="AJ794" s="620"/>
      <c r="AK794" s="620"/>
      <c r="AL794" s="620"/>
      <c r="AM794" s="620"/>
      <c r="AN794" s="620"/>
      <c r="AO794" s="620"/>
      <c r="AP794" s="620"/>
      <c r="AQ794" s="620"/>
      <c r="AR794" s="620"/>
      <c r="AS794" s="620"/>
      <c r="AT794" s="620"/>
      <c r="AU794" s="620"/>
      <c r="AV794" s="620"/>
      <c r="AW794" s="620"/>
      <c r="AX794" s="620"/>
      <c r="AY794" s="620"/>
      <c r="AZ794" s="620"/>
      <c r="BA794" s="620"/>
    </row>
    <row r="795" spans="1:53" ht="15.75" customHeight="1" x14ac:dyDescent="0.25">
      <c r="A795" s="620"/>
      <c r="B795" s="625"/>
      <c r="C795" s="620"/>
      <c r="D795" s="620"/>
      <c r="E795" s="620"/>
      <c r="F795" s="620"/>
      <c r="G795" s="620"/>
      <c r="H795" s="620"/>
      <c r="I795" s="620"/>
      <c r="J795" s="620"/>
      <c r="K795" s="620"/>
      <c r="L795" s="620"/>
      <c r="M795" s="620"/>
      <c r="N795" s="620"/>
      <c r="O795" s="620"/>
      <c r="P795" s="620"/>
      <c r="Q795" s="622"/>
      <c r="R795" s="622"/>
      <c r="S795" s="622"/>
      <c r="T795" s="622"/>
      <c r="U795" s="622"/>
      <c r="V795" s="622"/>
      <c r="W795" s="622"/>
      <c r="X795" s="622"/>
      <c r="Y795" s="622"/>
      <c r="Z795" s="620"/>
      <c r="AA795" s="620"/>
      <c r="AB795" s="620"/>
      <c r="AC795" s="622"/>
      <c r="AD795" s="620"/>
      <c r="AE795" s="620"/>
      <c r="AF795" s="620"/>
      <c r="AG795" s="620"/>
      <c r="AH795" s="620"/>
      <c r="AI795" s="620"/>
      <c r="AJ795" s="620"/>
      <c r="AK795" s="620"/>
      <c r="AL795" s="620"/>
      <c r="AM795" s="620"/>
      <c r="AN795" s="620"/>
      <c r="AO795" s="620"/>
      <c r="AP795" s="620"/>
      <c r="AQ795" s="620"/>
      <c r="AR795" s="620"/>
      <c r="AS795" s="620"/>
      <c r="AT795" s="620"/>
      <c r="AU795" s="620"/>
      <c r="AV795" s="620"/>
      <c r="AW795" s="620"/>
      <c r="AX795" s="620"/>
      <c r="AY795" s="620"/>
      <c r="AZ795" s="620"/>
      <c r="BA795" s="620"/>
    </row>
    <row r="796" spans="1:53" ht="15.75" customHeight="1" x14ac:dyDescent="0.25">
      <c r="A796" s="620"/>
      <c r="B796" s="625"/>
      <c r="C796" s="620"/>
      <c r="D796" s="620"/>
      <c r="E796" s="620"/>
      <c r="F796" s="620"/>
      <c r="G796" s="620"/>
      <c r="H796" s="620"/>
      <c r="I796" s="620"/>
      <c r="J796" s="620"/>
      <c r="K796" s="620"/>
      <c r="L796" s="620"/>
      <c r="M796" s="620"/>
      <c r="N796" s="620"/>
      <c r="O796" s="620"/>
      <c r="P796" s="620"/>
      <c r="Q796" s="622"/>
      <c r="R796" s="622"/>
      <c r="S796" s="622"/>
      <c r="T796" s="622"/>
      <c r="U796" s="622"/>
      <c r="V796" s="622"/>
      <c r="W796" s="622"/>
      <c r="X796" s="622"/>
      <c r="Y796" s="622"/>
      <c r="Z796" s="620"/>
      <c r="AA796" s="620"/>
      <c r="AB796" s="620"/>
      <c r="AC796" s="622"/>
      <c r="AD796" s="620"/>
      <c r="AE796" s="620"/>
      <c r="AF796" s="620"/>
      <c r="AG796" s="620"/>
      <c r="AH796" s="620"/>
      <c r="AI796" s="620"/>
      <c r="AJ796" s="620"/>
      <c r="AK796" s="620"/>
      <c r="AL796" s="620"/>
      <c r="AM796" s="620"/>
      <c r="AN796" s="620"/>
      <c r="AO796" s="620"/>
      <c r="AP796" s="620"/>
      <c r="AQ796" s="620"/>
      <c r="AR796" s="620"/>
      <c r="AS796" s="620"/>
      <c r="AT796" s="620"/>
      <c r="AU796" s="620"/>
      <c r="AV796" s="620"/>
      <c r="AW796" s="620"/>
      <c r="AX796" s="620"/>
      <c r="AY796" s="620"/>
      <c r="AZ796" s="620"/>
      <c r="BA796" s="620"/>
    </row>
    <row r="797" spans="1:53" ht="15.75" customHeight="1" x14ac:dyDescent="0.25">
      <c r="A797" s="620"/>
      <c r="B797" s="625"/>
      <c r="C797" s="620"/>
      <c r="D797" s="620"/>
      <c r="E797" s="620"/>
      <c r="F797" s="620"/>
      <c r="G797" s="620"/>
      <c r="H797" s="620"/>
      <c r="I797" s="620"/>
      <c r="J797" s="620"/>
      <c r="K797" s="620"/>
      <c r="L797" s="620"/>
      <c r="M797" s="620"/>
      <c r="N797" s="620"/>
      <c r="O797" s="620"/>
      <c r="P797" s="620"/>
      <c r="Q797" s="622"/>
      <c r="R797" s="622"/>
      <c r="S797" s="622"/>
      <c r="T797" s="622"/>
      <c r="U797" s="622"/>
      <c r="V797" s="622"/>
      <c r="W797" s="622"/>
      <c r="X797" s="622"/>
      <c r="Y797" s="622"/>
      <c r="Z797" s="620"/>
      <c r="AA797" s="620"/>
      <c r="AB797" s="620"/>
      <c r="AC797" s="622"/>
      <c r="AD797" s="620"/>
      <c r="AE797" s="620"/>
      <c r="AF797" s="620"/>
      <c r="AG797" s="620"/>
      <c r="AH797" s="620"/>
      <c r="AI797" s="620"/>
      <c r="AJ797" s="620"/>
      <c r="AK797" s="620"/>
      <c r="AL797" s="620"/>
      <c r="AM797" s="620"/>
      <c r="AN797" s="620"/>
      <c r="AO797" s="620"/>
      <c r="AP797" s="620"/>
      <c r="AQ797" s="620"/>
      <c r="AR797" s="620"/>
      <c r="AS797" s="620"/>
      <c r="AT797" s="620"/>
      <c r="AU797" s="620"/>
      <c r="AV797" s="620"/>
      <c r="AW797" s="620"/>
      <c r="AX797" s="620"/>
      <c r="AY797" s="620"/>
      <c r="AZ797" s="620"/>
      <c r="BA797" s="620"/>
    </row>
    <row r="798" spans="1:53" ht="15.75" customHeight="1" x14ac:dyDescent="0.25">
      <c r="A798" s="620"/>
      <c r="B798" s="625"/>
      <c r="C798" s="620"/>
      <c r="D798" s="620"/>
      <c r="E798" s="620"/>
      <c r="F798" s="620"/>
      <c r="G798" s="620"/>
      <c r="H798" s="620"/>
      <c r="I798" s="620"/>
      <c r="J798" s="620"/>
      <c r="K798" s="620"/>
      <c r="L798" s="620"/>
      <c r="M798" s="620"/>
      <c r="N798" s="620"/>
      <c r="O798" s="620"/>
      <c r="P798" s="620"/>
      <c r="Q798" s="622"/>
      <c r="R798" s="622"/>
      <c r="S798" s="622"/>
      <c r="T798" s="622"/>
      <c r="U798" s="622"/>
      <c r="V798" s="622"/>
      <c r="W798" s="622"/>
      <c r="X798" s="622"/>
      <c r="Y798" s="622"/>
      <c r="Z798" s="620"/>
      <c r="AA798" s="620"/>
      <c r="AB798" s="620"/>
      <c r="AC798" s="622"/>
      <c r="AD798" s="620"/>
      <c r="AE798" s="620"/>
      <c r="AF798" s="620"/>
      <c r="AG798" s="620"/>
      <c r="AH798" s="620"/>
      <c r="AI798" s="620"/>
      <c r="AJ798" s="620"/>
      <c r="AK798" s="620"/>
      <c r="AL798" s="620"/>
      <c r="AM798" s="620"/>
      <c r="AN798" s="620"/>
      <c r="AO798" s="620"/>
      <c r="AP798" s="620"/>
      <c r="AQ798" s="620"/>
      <c r="AR798" s="620"/>
      <c r="AS798" s="620"/>
      <c r="AT798" s="620"/>
      <c r="AU798" s="620"/>
      <c r="AV798" s="620"/>
      <c r="AW798" s="620"/>
      <c r="AX798" s="620"/>
      <c r="AY798" s="620"/>
      <c r="AZ798" s="620"/>
      <c r="BA798" s="620"/>
    </row>
    <row r="799" spans="1:53" ht="15.75" customHeight="1" x14ac:dyDescent="0.25">
      <c r="A799" s="620"/>
      <c r="B799" s="625"/>
      <c r="C799" s="620"/>
      <c r="D799" s="620"/>
      <c r="E799" s="620"/>
      <c r="F799" s="620"/>
      <c r="G799" s="620"/>
      <c r="H799" s="620"/>
      <c r="I799" s="620"/>
      <c r="J799" s="620"/>
      <c r="K799" s="620"/>
      <c r="L799" s="620"/>
      <c r="M799" s="620"/>
      <c r="N799" s="620"/>
      <c r="O799" s="620"/>
      <c r="P799" s="620"/>
      <c r="Q799" s="622"/>
      <c r="R799" s="622"/>
      <c r="S799" s="622"/>
      <c r="T799" s="622"/>
      <c r="U799" s="622"/>
      <c r="V799" s="622"/>
      <c r="W799" s="622"/>
      <c r="X799" s="622"/>
      <c r="Y799" s="622"/>
      <c r="Z799" s="620"/>
      <c r="AA799" s="620"/>
      <c r="AB799" s="620"/>
      <c r="AC799" s="622"/>
      <c r="AD799" s="620"/>
      <c r="AE799" s="620"/>
      <c r="AF799" s="620"/>
      <c r="AG799" s="620"/>
      <c r="AH799" s="620"/>
      <c r="AI799" s="620"/>
      <c r="AJ799" s="620"/>
      <c r="AK799" s="620"/>
      <c r="AL799" s="620"/>
      <c r="AM799" s="620"/>
      <c r="AN799" s="620"/>
      <c r="AO799" s="620"/>
      <c r="AP799" s="620"/>
      <c r="AQ799" s="620"/>
      <c r="AR799" s="620"/>
      <c r="AS799" s="620"/>
      <c r="AT799" s="620"/>
      <c r="AU799" s="620"/>
      <c r="AV799" s="620"/>
      <c r="AW799" s="620"/>
      <c r="AX799" s="620"/>
      <c r="AY799" s="620"/>
      <c r="AZ799" s="620"/>
      <c r="BA799" s="620"/>
    </row>
    <row r="800" spans="1:53" ht="15.75" customHeight="1" x14ac:dyDescent="0.25">
      <c r="A800" s="620"/>
      <c r="B800" s="625"/>
      <c r="C800" s="620"/>
      <c r="D800" s="620"/>
      <c r="E800" s="620"/>
      <c r="F800" s="620"/>
      <c r="G800" s="620"/>
      <c r="H800" s="620"/>
      <c r="I800" s="620"/>
      <c r="J800" s="620"/>
      <c r="K800" s="620"/>
      <c r="L800" s="620"/>
      <c r="M800" s="620"/>
      <c r="N800" s="620"/>
      <c r="O800" s="620"/>
      <c r="P800" s="620"/>
      <c r="Q800" s="622"/>
      <c r="R800" s="622"/>
      <c r="S800" s="622"/>
      <c r="T800" s="622"/>
      <c r="U800" s="622"/>
      <c r="V800" s="622"/>
      <c r="W800" s="622"/>
      <c r="X800" s="622"/>
      <c r="Y800" s="622"/>
      <c r="Z800" s="620"/>
      <c r="AA800" s="620"/>
      <c r="AB800" s="620"/>
      <c r="AC800" s="622"/>
      <c r="AD800" s="620"/>
      <c r="AE800" s="620"/>
      <c r="AF800" s="620"/>
      <c r="AG800" s="620"/>
      <c r="AH800" s="620"/>
      <c r="AI800" s="620"/>
      <c r="AJ800" s="620"/>
      <c r="AK800" s="620"/>
      <c r="AL800" s="620"/>
      <c r="AM800" s="620"/>
      <c r="AN800" s="620"/>
      <c r="AO800" s="620"/>
      <c r="AP800" s="620"/>
      <c r="AQ800" s="620"/>
      <c r="AR800" s="620"/>
      <c r="AS800" s="620"/>
      <c r="AT800" s="620"/>
      <c r="AU800" s="620"/>
      <c r="AV800" s="620"/>
      <c r="AW800" s="620"/>
      <c r="AX800" s="620"/>
      <c r="AY800" s="620"/>
      <c r="AZ800" s="620"/>
      <c r="BA800" s="620"/>
    </row>
    <row r="801" spans="1:53" ht="15.75" customHeight="1" x14ac:dyDescent="0.25">
      <c r="A801" s="620"/>
      <c r="B801" s="625"/>
      <c r="C801" s="620"/>
      <c r="D801" s="620"/>
      <c r="E801" s="620"/>
      <c r="F801" s="620"/>
      <c r="G801" s="620"/>
      <c r="H801" s="620"/>
      <c r="I801" s="620"/>
      <c r="J801" s="620"/>
      <c r="K801" s="620"/>
      <c r="L801" s="620"/>
      <c r="M801" s="620"/>
      <c r="N801" s="620"/>
      <c r="O801" s="620"/>
      <c r="P801" s="620"/>
      <c r="Q801" s="622"/>
      <c r="R801" s="622"/>
      <c r="S801" s="622"/>
      <c r="T801" s="622"/>
      <c r="U801" s="622"/>
      <c r="V801" s="622"/>
      <c r="W801" s="622"/>
      <c r="X801" s="622"/>
      <c r="Y801" s="622"/>
      <c r="Z801" s="620"/>
      <c r="AA801" s="620"/>
      <c r="AB801" s="620"/>
      <c r="AC801" s="622"/>
      <c r="AD801" s="620"/>
      <c r="AE801" s="620"/>
      <c r="AF801" s="620"/>
      <c r="AG801" s="620"/>
      <c r="AH801" s="620"/>
      <c r="AI801" s="620"/>
      <c r="AJ801" s="620"/>
      <c r="AK801" s="620"/>
      <c r="AL801" s="620"/>
      <c r="AM801" s="620"/>
      <c r="AN801" s="620"/>
      <c r="AO801" s="620"/>
      <c r="AP801" s="620"/>
      <c r="AQ801" s="620"/>
      <c r="AR801" s="620"/>
      <c r="AS801" s="620"/>
      <c r="AT801" s="620"/>
      <c r="AU801" s="620"/>
      <c r="AV801" s="620"/>
      <c r="AW801" s="620"/>
      <c r="AX801" s="620"/>
      <c r="AY801" s="620"/>
      <c r="AZ801" s="620"/>
      <c r="BA801" s="620"/>
    </row>
    <row r="802" spans="1:53" ht="15.75" customHeight="1" x14ac:dyDescent="0.25">
      <c r="A802" s="620"/>
      <c r="B802" s="625"/>
      <c r="C802" s="620"/>
      <c r="D802" s="620"/>
      <c r="E802" s="620"/>
      <c r="F802" s="620"/>
      <c r="G802" s="620"/>
      <c r="H802" s="620"/>
      <c r="I802" s="620"/>
      <c r="J802" s="620"/>
      <c r="K802" s="620"/>
      <c r="L802" s="620"/>
      <c r="M802" s="620"/>
      <c r="N802" s="620"/>
      <c r="O802" s="620"/>
      <c r="P802" s="620"/>
      <c r="Q802" s="622"/>
      <c r="R802" s="622"/>
      <c r="S802" s="622"/>
      <c r="T802" s="622"/>
      <c r="U802" s="622"/>
      <c r="V802" s="622"/>
      <c r="W802" s="622"/>
      <c r="X802" s="622"/>
      <c r="Y802" s="622"/>
      <c r="Z802" s="620"/>
      <c r="AA802" s="620"/>
      <c r="AB802" s="620"/>
      <c r="AC802" s="622"/>
      <c r="AD802" s="620"/>
      <c r="AE802" s="620"/>
      <c r="AF802" s="620"/>
      <c r="AG802" s="620"/>
      <c r="AH802" s="620"/>
      <c r="AI802" s="620"/>
      <c r="AJ802" s="620"/>
      <c r="AK802" s="620"/>
      <c r="AL802" s="620"/>
      <c r="AM802" s="620"/>
      <c r="AN802" s="620"/>
      <c r="AO802" s="620"/>
      <c r="AP802" s="620"/>
      <c r="AQ802" s="620"/>
      <c r="AR802" s="620"/>
      <c r="AS802" s="620"/>
      <c r="AT802" s="620"/>
      <c r="AU802" s="620"/>
      <c r="AV802" s="620"/>
      <c r="AW802" s="620"/>
      <c r="AX802" s="620"/>
      <c r="AY802" s="620"/>
      <c r="AZ802" s="620"/>
      <c r="BA802" s="620"/>
    </row>
    <row r="803" spans="1:53" ht="15.75" customHeight="1" x14ac:dyDescent="0.25">
      <c r="A803" s="620"/>
      <c r="B803" s="625"/>
      <c r="C803" s="620"/>
      <c r="D803" s="620"/>
      <c r="E803" s="620"/>
      <c r="F803" s="620"/>
      <c r="G803" s="620"/>
      <c r="H803" s="620"/>
      <c r="I803" s="620"/>
      <c r="J803" s="620"/>
      <c r="K803" s="620"/>
      <c r="L803" s="620"/>
      <c r="M803" s="620"/>
      <c r="N803" s="620"/>
      <c r="O803" s="620"/>
      <c r="P803" s="620"/>
      <c r="Q803" s="622"/>
      <c r="R803" s="622"/>
      <c r="S803" s="622"/>
      <c r="T803" s="622"/>
      <c r="U803" s="622"/>
      <c r="V803" s="622"/>
      <c r="W803" s="622"/>
      <c r="X803" s="622"/>
      <c r="Y803" s="622"/>
      <c r="Z803" s="620"/>
      <c r="AA803" s="620"/>
      <c r="AB803" s="620"/>
      <c r="AC803" s="622"/>
      <c r="AD803" s="620"/>
      <c r="AE803" s="620"/>
      <c r="AF803" s="620"/>
      <c r="AG803" s="620"/>
      <c r="AH803" s="620"/>
      <c r="AI803" s="620"/>
      <c r="AJ803" s="620"/>
      <c r="AK803" s="620"/>
      <c r="AL803" s="620"/>
      <c r="AM803" s="620"/>
      <c r="AN803" s="620"/>
      <c r="AO803" s="620"/>
      <c r="AP803" s="620"/>
      <c r="AQ803" s="620"/>
      <c r="AR803" s="620"/>
      <c r="AS803" s="620"/>
      <c r="AT803" s="620"/>
      <c r="AU803" s="620"/>
      <c r="AV803" s="620"/>
      <c r="AW803" s="620"/>
      <c r="AX803" s="620"/>
      <c r="AY803" s="620"/>
      <c r="AZ803" s="620"/>
      <c r="BA803" s="620"/>
    </row>
    <row r="804" spans="1:53" ht="15.75" customHeight="1" x14ac:dyDescent="0.25">
      <c r="A804" s="620"/>
      <c r="B804" s="625"/>
      <c r="C804" s="620"/>
      <c r="D804" s="620"/>
      <c r="E804" s="620"/>
      <c r="F804" s="620"/>
      <c r="G804" s="620"/>
      <c r="H804" s="620"/>
      <c r="I804" s="620"/>
      <c r="J804" s="620"/>
      <c r="K804" s="620"/>
      <c r="L804" s="620"/>
      <c r="M804" s="620"/>
      <c r="N804" s="620"/>
      <c r="O804" s="620"/>
      <c r="P804" s="620"/>
      <c r="Q804" s="622"/>
      <c r="R804" s="622"/>
      <c r="S804" s="622"/>
      <c r="T804" s="622"/>
      <c r="U804" s="622"/>
      <c r="V804" s="622"/>
      <c r="W804" s="622"/>
      <c r="X804" s="622"/>
      <c r="Y804" s="622"/>
      <c r="Z804" s="620"/>
      <c r="AA804" s="620"/>
      <c r="AB804" s="620"/>
      <c r="AC804" s="622"/>
      <c r="AD804" s="620"/>
      <c r="AE804" s="620"/>
      <c r="AF804" s="620"/>
      <c r="AG804" s="620"/>
      <c r="AH804" s="620"/>
      <c r="AI804" s="620"/>
      <c r="AJ804" s="620"/>
      <c r="AK804" s="620"/>
      <c r="AL804" s="620"/>
      <c r="AM804" s="620"/>
      <c r="AN804" s="620"/>
      <c r="AO804" s="620"/>
      <c r="AP804" s="620"/>
      <c r="AQ804" s="620"/>
      <c r="AR804" s="620"/>
      <c r="AS804" s="620"/>
      <c r="AT804" s="620"/>
      <c r="AU804" s="620"/>
      <c r="AV804" s="620"/>
      <c r="AW804" s="620"/>
      <c r="AX804" s="620"/>
      <c r="AY804" s="620"/>
      <c r="AZ804" s="620"/>
      <c r="BA804" s="620"/>
    </row>
    <row r="805" spans="1:53" ht="15.75" customHeight="1" x14ac:dyDescent="0.25">
      <c r="A805" s="620"/>
      <c r="B805" s="625"/>
      <c r="C805" s="620"/>
      <c r="D805" s="620"/>
      <c r="E805" s="620"/>
      <c r="F805" s="620"/>
      <c r="G805" s="620"/>
      <c r="H805" s="620"/>
      <c r="I805" s="620"/>
      <c r="J805" s="620"/>
      <c r="K805" s="620"/>
      <c r="L805" s="620"/>
      <c r="M805" s="620"/>
      <c r="N805" s="620"/>
      <c r="O805" s="620"/>
      <c r="P805" s="620"/>
      <c r="Q805" s="622"/>
      <c r="R805" s="622"/>
      <c r="S805" s="622"/>
      <c r="T805" s="622"/>
      <c r="U805" s="622"/>
      <c r="V805" s="622"/>
      <c r="W805" s="622"/>
      <c r="X805" s="622"/>
      <c r="Y805" s="622"/>
      <c r="Z805" s="620"/>
      <c r="AA805" s="620"/>
      <c r="AB805" s="620"/>
      <c r="AC805" s="622"/>
      <c r="AD805" s="620"/>
      <c r="AE805" s="620"/>
      <c r="AF805" s="620"/>
      <c r="AG805" s="620"/>
      <c r="AH805" s="620"/>
      <c r="AI805" s="620"/>
      <c r="AJ805" s="620"/>
      <c r="AK805" s="620"/>
      <c r="AL805" s="620"/>
      <c r="AM805" s="620"/>
      <c r="AN805" s="620"/>
      <c r="AO805" s="620"/>
      <c r="AP805" s="620"/>
      <c r="AQ805" s="620"/>
      <c r="AR805" s="620"/>
      <c r="AS805" s="620"/>
      <c r="AT805" s="620"/>
      <c r="AU805" s="620"/>
      <c r="AV805" s="620"/>
      <c r="AW805" s="620"/>
      <c r="AX805" s="620"/>
      <c r="AY805" s="620"/>
      <c r="AZ805" s="620"/>
      <c r="BA805" s="620"/>
    </row>
    <row r="806" spans="1:53" ht="15.75" customHeight="1" x14ac:dyDescent="0.25">
      <c r="A806" s="620"/>
      <c r="B806" s="625"/>
      <c r="C806" s="620"/>
      <c r="D806" s="620"/>
      <c r="E806" s="620"/>
      <c r="F806" s="620"/>
      <c r="G806" s="620"/>
      <c r="H806" s="620"/>
      <c r="I806" s="620"/>
      <c r="J806" s="620"/>
      <c r="K806" s="620"/>
      <c r="L806" s="620"/>
      <c r="M806" s="620"/>
      <c r="N806" s="620"/>
      <c r="O806" s="620"/>
      <c r="P806" s="620"/>
      <c r="Q806" s="622"/>
      <c r="R806" s="622"/>
      <c r="S806" s="622"/>
      <c r="T806" s="622"/>
      <c r="U806" s="622"/>
      <c r="V806" s="622"/>
      <c r="W806" s="622"/>
      <c r="X806" s="622"/>
      <c r="Y806" s="622"/>
      <c r="Z806" s="620"/>
      <c r="AA806" s="620"/>
      <c r="AB806" s="620"/>
      <c r="AC806" s="622"/>
      <c r="AD806" s="620"/>
      <c r="AE806" s="620"/>
      <c r="AF806" s="620"/>
      <c r="AG806" s="620"/>
      <c r="AH806" s="620"/>
      <c r="AI806" s="620"/>
      <c r="AJ806" s="620"/>
      <c r="AK806" s="620"/>
      <c r="AL806" s="620"/>
      <c r="AM806" s="620"/>
      <c r="AN806" s="620"/>
      <c r="AO806" s="620"/>
      <c r="AP806" s="620"/>
      <c r="AQ806" s="620"/>
      <c r="AR806" s="620"/>
      <c r="AS806" s="620"/>
      <c r="AT806" s="620"/>
      <c r="AU806" s="620"/>
      <c r="AV806" s="620"/>
      <c r="AW806" s="620"/>
      <c r="AX806" s="620"/>
      <c r="AY806" s="620"/>
      <c r="AZ806" s="620"/>
      <c r="BA806" s="620"/>
    </row>
    <row r="807" spans="1:53" ht="15.75" customHeight="1" x14ac:dyDescent="0.25">
      <c r="A807" s="620"/>
      <c r="B807" s="625"/>
      <c r="C807" s="620"/>
      <c r="D807" s="620"/>
      <c r="E807" s="620"/>
      <c r="F807" s="620"/>
      <c r="G807" s="620"/>
      <c r="H807" s="620"/>
      <c r="I807" s="620"/>
      <c r="J807" s="620"/>
      <c r="K807" s="620"/>
      <c r="L807" s="620"/>
      <c r="M807" s="620"/>
      <c r="N807" s="620"/>
      <c r="O807" s="620"/>
      <c r="P807" s="620"/>
      <c r="Q807" s="622"/>
      <c r="R807" s="622"/>
      <c r="S807" s="622"/>
      <c r="T807" s="622"/>
      <c r="U807" s="622"/>
      <c r="V807" s="622"/>
      <c r="W807" s="622"/>
      <c r="X807" s="622"/>
      <c r="Y807" s="622"/>
      <c r="Z807" s="620"/>
      <c r="AA807" s="620"/>
      <c r="AB807" s="620"/>
      <c r="AC807" s="622"/>
      <c r="AD807" s="620"/>
      <c r="AE807" s="620"/>
      <c r="AF807" s="620"/>
      <c r="AG807" s="620"/>
      <c r="AH807" s="620"/>
      <c r="AI807" s="620"/>
      <c r="AJ807" s="620"/>
      <c r="AK807" s="620"/>
      <c r="AL807" s="620"/>
      <c r="AM807" s="620"/>
      <c r="AN807" s="620"/>
      <c r="AO807" s="620"/>
      <c r="AP807" s="620"/>
      <c r="AQ807" s="620"/>
      <c r="AR807" s="620"/>
      <c r="AS807" s="620"/>
      <c r="AT807" s="620"/>
      <c r="AU807" s="620"/>
      <c r="AV807" s="620"/>
      <c r="AW807" s="620"/>
      <c r="AX807" s="620"/>
      <c r="AY807" s="620"/>
      <c r="AZ807" s="620"/>
      <c r="BA807" s="620"/>
    </row>
    <row r="808" spans="1:53" ht="15.75" customHeight="1" x14ac:dyDescent="0.25">
      <c r="A808" s="620"/>
      <c r="B808" s="625"/>
      <c r="C808" s="620"/>
      <c r="D808" s="620"/>
      <c r="E808" s="620"/>
      <c r="F808" s="620"/>
      <c r="G808" s="620"/>
      <c r="H808" s="620"/>
      <c r="I808" s="620"/>
      <c r="J808" s="620"/>
      <c r="K808" s="620"/>
      <c r="L808" s="620"/>
      <c r="M808" s="620"/>
      <c r="N808" s="620"/>
      <c r="O808" s="620"/>
      <c r="P808" s="620"/>
      <c r="Q808" s="622"/>
      <c r="R808" s="622"/>
      <c r="S808" s="622"/>
      <c r="T808" s="622"/>
      <c r="U808" s="622"/>
      <c r="V808" s="622"/>
      <c r="W808" s="622"/>
      <c r="X808" s="622"/>
      <c r="Y808" s="622"/>
      <c r="Z808" s="620"/>
      <c r="AA808" s="620"/>
      <c r="AB808" s="620"/>
      <c r="AC808" s="622"/>
      <c r="AD808" s="620"/>
      <c r="AE808" s="620"/>
      <c r="AF808" s="620"/>
      <c r="AG808" s="620"/>
      <c r="AH808" s="620"/>
      <c r="AI808" s="620"/>
      <c r="AJ808" s="620"/>
      <c r="AK808" s="620"/>
      <c r="AL808" s="620"/>
      <c r="AM808" s="620"/>
      <c r="AN808" s="620"/>
      <c r="AO808" s="620"/>
      <c r="AP808" s="620"/>
      <c r="AQ808" s="620"/>
      <c r="AR808" s="620"/>
      <c r="AS808" s="620"/>
      <c r="AT808" s="620"/>
      <c r="AU808" s="620"/>
      <c r="AV808" s="620"/>
      <c r="AW808" s="620"/>
      <c r="AX808" s="620"/>
      <c r="AY808" s="620"/>
      <c r="AZ808" s="620"/>
      <c r="BA808" s="620"/>
    </row>
    <row r="809" spans="1:53" ht="15.75" customHeight="1" x14ac:dyDescent="0.25">
      <c r="A809" s="620"/>
      <c r="B809" s="625"/>
      <c r="C809" s="620"/>
      <c r="D809" s="620"/>
      <c r="E809" s="620"/>
      <c r="F809" s="620"/>
      <c r="G809" s="620"/>
      <c r="H809" s="620"/>
      <c r="I809" s="620"/>
      <c r="J809" s="620"/>
      <c r="K809" s="620"/>
      <c r="L809" s="620"/>
      <c r="M809" s="620"/>
      <c r="N809" s="620"/>
      <c r="O809" s="620"/>
      <c r="P809" s="620"/>
      <c r="Q809" s="622"/>
      <c r="R809" s="622"/>
      <c r="S809" s="622"/>
      <c r="T809" s="622"/>
      <c r="U809" s="622"/>
      <c r="V809" s="622"/>
      <c r="W809" s="622"/>
      <c r="X809" s="622"/>
      <c r="Y809" s="622"/>
      <c r="Z809" s="620"/>
      <c r="AA809" s="620"/>
      <c r="AB809" s="620"/>
      <c r="AC809" s="622"/>
      <c r="AD809" s="620"/>
      <c r="AE809" s="620"/>
      <c r="AF809" s="620"/>
      <c r="AG809" s="620"/>
      <c r="AH809" s="620"/>
      <c r="AI809" s="620"/>
      <c r="AJ809" s="620"/>
      <c r="AK809" s="620"/>
      <c r="AL809" s="620"/>
      <c r="AM809" s="620"/>
      <c r="AN809" s="620"/>
      <c r="AO809" s="620"/>
      <c r="AP809" s="620"/>
      <c r="AQ809" s="620"/>
      <c r="AR809" s="620"/>
      <c r="AS809" s="620"/>
      <c r="AT809" s="620"/>
      <c r="AU809" s="620"/>
      <c r="AV809" s="620"/>
      <c r="AW809" s="620"/>
      <c r="AX809" s="620"/>
      <c r="AY809" s="620"/>
      <c r="AZ809" s="620"/>
      <c r="BA809" s="620"/>
    </row>
    <row r="810" spans="1:53" ht="15.75" customHeight="1" x14ac:dyDescent="0.25">
      <c r="A810" s="620"/>
      <c r="B810" s="625"/>
      <c r="C810" s="620"/>
      <c r="D810" s="620"/>
      <c r="E810" s="620"/>
      <c r="F810" s="620"/>
      <c r="G810" s="620"/>
      <c r="H810" s="620"/>
      <c r="I810" s="620"/>
      <c r="J810" s="620"/>
      <c r="K810" s="620"/>
      <c r="L810" s="620"/>
      <c r="M810" s="620"/>
      <c r="N810" s="620"/>
      <c r="O810" s="620"/>
      <c r="P810" s="620"/>
      <c r="Q810" s="622"/>
      <c r="R810" s="622"/>
      <c r="S810" s="622"/>
      <c r="T810" s="622"/>
      <c r="U810" s="622"/>
      <c r="V810" s="622"/>
      <c r="W810" s="622"/>
      <c r="X810" s="622"/>
      <c r="Y810" s="622"/>
      <c r="Z810" s="620"/>
      <c r="AA810" s="620"/>
      <c r="AB810" s="620"/>
      <c r="AC810" s="622"/>
      <c r="AD810" s="620"/>
      <c r="AE810" s="620"/>
      <c r="AF810" s="620"/>
      <c r="AG810" s="620"/>
      <c r="AH810" s="620"/>
      <c r="AI810" s="620"/>
      <c r="AJ810" s="620"/>
      <c r="AK810" s="620"/>
      <c r="AL810" s="620"/>
      <c r="AM810" s="620"/>
      <c r="AN810" s="620"/>
      <c r="AO810" s="620"/>
      <c r="AP810" s="620"/>
      <c r="AQ810" s="620"/>
      <c r="AR810" s="620"/>
      <c r="AS810" s="620"/>
      <c r="AT810" s="620"/>
      <c r="AU810" s="620"/>
      <c r="AV810" s="620"/>
      <c r="AW810" s="620"/>
      <c r="AX810" s="620"/>
      <c r="AY810" s="620"/>
      <c r="AZ810" s="620"/>
      <c r="BA810" s="620"/>
    </row>
    <row r="811" spans="1:53" ht="15.75" customHeight="1" x14ac:dyDescent="0.25">
      <c r="A811" s="620"/>
      <c r="B811" s="625"/>
      <c r="C811" s="620"/>
      <c r="D811" s="620"/>
      <c r="E811" s="620"/>
      <c r="F811" s="620"/>
      <c r="G811" s="620"/>
      <c r="H811" s="620"/>
      <c r="I811" s="620"/>
      <c r="J811" s="620"/>
      <c r="K811" s="620"/>
      <c r="L811" s="620"/>
      <c r="M811" s="620"/>
      <c r="N811" s="620"/>
      <c r="O811" s="620"/>
      <c r="P811" s="620"/>
      <c r="Q811" s="622"/>
      <c r="R811" s="622"/>
      <c r="S811" s="622"/>
      <c r="T811" s="622"/>
      <c r="U811" s="622"/>
      <c r="V811" s="622"/>
      <c r="W811" s="622"/>
      <c r="X811" s="622"/>
      <c r="Y811" s="622"/>
      <c r="Z811" s="620"/>
      <c r="AA811" s="620"/>
      <c r="AB811" s="620"/>
      <c r="AC811" s="622"/>
      <c r="AD811" s="620"/>
      <c r="AE811" s="620"/>
      <c r="AF811" s="620"/>
      <c r="AG811" s="620"/>
      <c r="AH811" s="620"/>
      <c r="AI811" s="620"/>
      <c r="AJ811" s="620"/>
      <c r="AK811" s="620"/>
      <c r="AL811" s="620"/>
      <c r="AM811" s="620"/>
      <c r="AN811" s="620"/>
      <c r="AO811" s="620"/>
      <c r="AP811" s="620"/>
      <c r="AQ811" s="620"/>
      <c r="AR811" s="620"/>
      <c r="AS811" s="620"/>
      <c r="AT811" s="620"/>
      <c r="AU811" s="620"/>
      <c r="AV811" s="620"/>
      <c r="AW811" s="620"/>
      <c r="AX811" s="620"/>
      <c r="AY811" s="620"/>
      <c r="AZ811" s="620"/>
      <c r="BA811" s="620"/>
    </row>
    <row r="812" spans="1:53" ht="15.75" customHeight="1" x14ac:dyDescent="0.25">
      <c r="A812" s="620"/>
      <c r="B812" s="625"/>
      <c r="C812" s="620"/>
      <c r="D812" s="620"/>
      <c r="E812" s="620"/>
      <c r="F812" s="620"/>
      <c r="G812" s="620"/>
      <c r="H812" s="620"/>
      <c r="I812" s="620"/>
      <c r="J812" s="620"/>
      <c r="K812" s="620"/>
      <c r="L812" s="620"/>
      <c r="M812" s="620"/>
      <c r="N812" s="620"/>
      <c r="O812" s="620"/>
      <c r="P812" s="620"/>
      <c r="Q812" s="622"/>
      <c r="R812" s="622"/>
      <c r="S812" s="622"/>
      <c r="T812" s="622"/>
      <c r="U812" s="622"/>
      <c r="V812" s="622"/>
      <c r="W812" s="622"/>
      <c r="X812" s="622"/>
      <c r="Y812" s="622"/>
      <c r="Z812" s="620"/>
      <c r="AA812" s="620"/>
      <c r="AB812" s="620"/>
      <c r="AC812" s="622"/>
      <c r="AD812" s="620"/>
      <c r="AE812" s="620"/>
      <c r="AF812" s="620"/>
      <c r="AG812" s="620"/>
      <c r="AH812" s="620"/>
      <c r="AI812" s="620"/>
      <c r="AJ812" s="620"/>
      <c r="AK812" s="620"/>
      <c r="AL812" s="620"/>
      <c r="AM812" s="620"/>
      <c r="AN812" s="620"/>
      <c r="AO812" s="620"/>
      <c r="AP812" s="620"/>
      <c r="AQ812" s="620"/>
      <c r="AR812" s="620"/>
      <c r="AS812" s="620"/>
      <c r="AT812" s="620"/>
      <c r="AU812" s="620"/>
      <c r="AV812" s="620"/>
      <c r="AW812" s="620"/>
      <c r="AX812" s="620"/>
      <c r="AY812" s="620"/>
      <c r="AZ812" s="620"/>
      <c r="BA812" s="620"/>
    </row>
    <row r="813" spans="1:53" ht="15.75" customHeight="1" x14ac:dyDescent="0.25">
      <c r="A813" s="620"/>
      <c r="B813" s="625"/>
      <c r="C813" s="620"/>
      <c r="D813" s="620"/>
      <c r="E813" s="620"/>
      <c r="F813" s="620"/>
      <c r="G813" s="620"/>
      <c r="H813" s="620"/>
      <c r="I813" s="620"/>
      <c r="J813" s="620"/>
      <c r="K813" s="620"/>
      <c r="L813" s="620"/>
      <c r="M813" s="620"/>
      <c r="N813" s="620"/>
      <c r="O813" s="620"/>
      <c r="P813" s="620"/>
      <c r="Q813" s="622"/>
      <c r="R813" s="622"/>
      <c r="S813" s="622"/>
      <c r="T813" s="622"/>
      <c r="U813" s="622"/>
      <c r="V813" s="622"/>
      <c r="W813" s="622"/>
      <c r="X813" s="622"/>
      <c r="Y813" s="622"/>
      <c r="Z813" s="620"/>
      <c r="AA813" s="620"/>
      <c r="AB813" s="620"/>
      <c r="AC813" s="622"/>
      <c r="AD813" s="620"/>
      <c r="AE813" s="620"/>
      <c r="AF813" s="620"/>
      <c r="AG813" s="620"/>
      <c r="AH813" s="620"/>
      <c r="AI813" s="620"/>
      <c r="AJ813" s="620"/>
      <c r="AK813" s="620"/>
      <c r="AL813" s="620"/>
      <c r="AM813" s="620"/>
      <c r="AN813" s="620"/>
      <c r="AO813" s="620"/>
      <c r="AP813" s="620"/>
      <c r="AQ813" s="620"/>
      <c r="AR813" s="620"/>
      <c r="AS813" s="620"/>
      <c r="AT813" s="620"/>
      <c r="AU813" s="620"/>
      <c r="AV813" s="620"/>
      <c r="AW813" s="620"/>
      <c r="AX813" s="620"/>
      <c r="AY813" s="620"/>
      <c r="AZ813" s="620"/>
      <c r="BA813" s="620"/>
    </row>
    <row r="814" spans="1:53" ht="15.75" customHeight="1" x14ac:dyDescent="0.25">
      <c r="A814" s="620"/>
      <c r="B814" s="625"/>
      <c r="C814" s="620"/>
      <c r="D814" s="620"/>
      <c r="E814" s="620"/>
      <c r="F814" s="620"/>
      <c r="G814" s="620"/>
      <c r="H814" s="620"/>
      <c r="I814" s="620"/>
      <c r="J814" s="620"/>
      <c r="K814" s="620"/>
      <c r="L814" s="620"/>
      <c r="M814" s="620"/>
      <c r="N814" s="620"/>
      <c r="O814" s="620"/>
      <c r="P814" s="620"/>
      <c r="Q814" s="622"/>
      <c r="R814" s="622"/>
      <c r="S814" s="622"/>
      <c r="T814" s="622"/>
      <c r="U814" s="622"/>
      <c r="V814" s="622"/>
      <c r="W814" s="622"/>
      <c r="X814" s="622"/>
      <c r="Y814" s="622"/>
      <c r="Z814" s="620"/>
      <c r="AA814" s="620"/>
      <c r="AB814" s="620"/>
      <c r="AC814" s="622"/>
      <c r="AD814" s="620"/>
      <c r="AE814" s="620"/>
      <c r="AF814" s="620"/>
      <c r="AG814" s="620"/>
      <c r="AH814" s="620"/>
      <c r="AI814" s="620"/>
      <c r="AJ814" s="620"/>
      <c r="AK814" s="620"/>
      <c r="AL814" s="620"/>
      <c r="AM814" s="620"/>
      <c r="AN814" s="620"/>
      <c r="AO814" s="620"/>
      <c r="AP814" s="620"/>
      <c r="AQ814" s="620"/>
      <c r="AR814" s="620"/>
      <c r="AS814" s="620"/>
      <c r="AT814" s="620"/>
      <c r="AU814" s="620"/>
      <c r="AV814" s="620"/>
      <c r="AW814" s="620"/>
      <c r="AX814" s="620"/>
      <c r="AY814" s="620"/>
      <c r="AZ814" s="620"/>
      <c r="BA814" s="620"/>
    </row>
    <row r="815" spans="1:53" ht="15.75" customHeight="1" x14ac:dyDescent="0.25">
      <c r="A815" s="620"/>
      <c r="B815" s="625"/>
      <c r="C815" s="620"/>
      <c r="D815" s="620"/>
      <c r="E815" s="620"/>
      <c r="F815" s="620"/>
      <c r="G815" s="620"/>
      <c r="H815" s="620"/>
      <c r="I815" s="620"/>
      <c r="J815" s="620"/>
      <c r="K815" s="620"/>
      <c r="L815" s="620"/>
      <c r="M815" s="620"/>
      <c r="N815" s="620"/>
      <c r="O815" s="620"/>
      <c r="P815" s="620"/>
      <c r="Q815" s="622"/>
      <c r="R815" s="622"/>
      <c r="S815" s="622"/>
      <c r="T815" s="622"/>
      <c r="U815" s="622"/>
      <c r="V815" s="622"/>
      <c r="W815" s="622"/>
      <c r="X815" s="622"/>
      <c r="Y815" s="622"/>
      <c r="Z815" s="620"/>
      <c r="AA815" s="620"/>
      <c r="AB815" s="620"/>
      <c r="AC815" s="622"/>
      <c r="AD815" s="620"/>
      <c r="AE815" s="620"/>
      <c r="AF815" s="620"/>
      <c r="AG815" s="620"/>
      <c r="AH815" s="620"/>
      <c r="AI815" s="620"/>
      <c r="AJ815" s="620"/>
      <c r="AK815" s="620"/>
      <c r="AL815" s="620"/>
      <c r="AM815" s="620"/>
      <c r="AN815" s="620"/>
      <c r="AO815" s="620"/>
      <c r="AP815" s="620"/>
      <c r="AQ815" s="620"/>
      <c r="AR815" s="620"/>
      <c r="AS815" s="620"/>
      <c r="AT815" s="620"/>
      <c r="AU815" s="620"/>
      <c r="AV815" s="620"/>
      <c r="AW815" s="620"/>
      <c r="AX815" s="620"/>
      <c r="AY815" s="620"/>
      <c r="AZ815" s="620"/>
      <c r="BA815" s="620"/>
    </row>
    <row r="816" spans="1:53" ht="15.75" customHeight="1" x14ac:dyDescent="0.25">
      <c r="A816" s="620"/>
      <c r="B816" s="625"/>
      <c r="C816" s="620"/>
      <c r="D816" s="620"/>
      <c r="E816" s="620"/>
      <c r="F816" s="620"/>
      <c r="G816" s="620"/>
      <c r="H816" s="620"/>
      <c r="I816" s="620"/>
      <c r="J816" s="620"/>
      <c r="K816" s="620"/>
      <c r="L816" s="620"/>
      <c r="M816" s="620"/>
      <c r="N816" s="620"/>
      <c r="O816" s="620"/>
      <c r="P816" s="620"/>
      <c r="Q816" s="622"/>
      <c r="R816" s="622"/>
      <c r="S816" s="622"/>
      <c r="T816" s="622"/>
      <c r="U816" s="622"/>
      <c r="V816" s="622"/>
      <c r="W816" s="622"/>
      <c r="X816" s="622"/>
      <c r="Y816" s="622"/>
      <c r="Z816" s="620"/>
      <c r="AA816" s="620"/>
      <c r="AB816" s="620"/>
      <c r="AC816" s="622"/>
      <c r="AD816" s="620"/>
      <c r="AE816" s="620"/>
      <c r="AF816" s="620"/>
      <c r="AG816" s="620"/>
      <c r="AH816" s="620"/>
      <c r="AI816" s="620"/>
      <c r="AJ816" s="620"/>
      <c r="AK816" s="620"/>
      <c r="AL816" s="620"/>
      <c r="AM816" s="620"/>
      <c r="AN816" s="620"/>
      <c r="AO816" s="620"/>
      <c r="AP816" s="620"/>
      <c r="AQ816" s="620"/>
      <c r="AR816" s="620"/>
      <c r="AS816" s="620"/>
      <c r="AT816" s="620"/>
      <c r="AU816" s="620"/>
      <c r="AV816" s="620"/>
      <c r="AW816" s="620"/>
      <c r="AX816" s="620"/>
      <c r="AY816" s="620"/>
      <c r="AZ816" s="620"/>
      <c r="BA816" s="620"/>
    </row>
    <row r="817" spans="1:53" ht="15.75" customHeight="1" x14ac:dyDescent="0.25">
      <c r="A817" s="620"/>
      <c r="B817" s="625"/>
      <c r="C817" s="620"/>
      <c r="D817" s="620"/>
      <c r="E817" s="620"/>
      <c r="F817" s="620"/>
      <c r="G817" s="620"/>
      <c r="H817" s="620"/>
      <c r="I817" s="620"/>
      <c r="J817" s="620"/>
      <c r="K817" s="620"/>
      <c r="L817" s="620"/>
      <c r="M817" s="620"/>
      <c r="N817" s="620"/>
      <c r="O817" s="620"/>
      <c r="P817" s="620"/>
      <c r="Q817" s="622"/>
      <c r="R817" s="622"/>
      <c r="S817" s="622"/>
      <c r="T817" s="622"/>
      <c r="U817" s="622"/>
      <c r="V817" s="622"/>
      <c r="W817" s="622"/>
      <c r="X817" s="622"/>
      <c r="Y817" s="622"/>
      <c r="Z817" s="620"/>
      <c r="AA817" s="620"/>
      <c r="AB817" s="620"/>
      <c r="AC817" s="622"/>
      <c r="AD817" s="620"/>
      <c r="AE817" s="620"/>
      <c r="AF817" s="620"/>
      <c r="AG817" s="620"/>
      <c r="AH817" s="620"/>
      <c r="AI817" s="620"/>
      <c r="AJ817" s="620"/>
      <c r="AK817" s="620"/>
      <c r="AL817" s="620"/>
      <c r="AM817" s="620"/>
      <c r="AN817" s="620"/>
      <c r="AO817" s="620"/>
      <c r="AP817" s="620"/>
      <c r="AQ817" s="620"/>
      <c r="AR817" s="620"/>
      <c r="AS817" s="620"/>
      <c r="AT817" s="620"/>
      <c r="AU817" s="620"/>
      <c r="AV817" s="620"/>
      <c r="AW817" s="620"/>
      <c r="AX817" s="620"/>
      <c r="AY817" s="620"/>
      <c r="AZ817" s="620"/>
      <c r="BA817" s="620"/>
    </row>
    <row r="818" spans="1:53" ht="15.75" customHeight="1" x14ac:dyDescent="0.25">
      <c r="A818" s="620"/>
      <c r="B818" s="625"/>
      <c r="C818" s="620"/>
      <c r="D818" s="620"/>
      <c r="E818" s="620"/>
      <c r="F818" s="620"/>
      <c r="G818" s="620"/>
      <c r="H818" s="620"/>
      <c r="I818" s="620"/>
      <c r="J818" s="620"/>
      <c r="K818" s="620"/>
      <c r="L818" s="620"/>
      <c r="M818" s="620"/>
      <c r="N818" s="620"/>
      <c r="O818" s="620"/>
      <c r="P818" s="620"/>
      <c r="Q818" s="622"/>
      <c r="R818" s="622"/>
      <c r="S818" s="622"/>
      <c r="T818" s="622"/>
      <c r="U818" s="622"/>
      <c r="V818" s="622"/>
      <c r="W818" s="622"/>
      <c r="X818" s="622"/>
      <c r="Y818" s="622"/>
      <c r="Z818" s="620"/>
      <c r="AA818" s="620"/>
      <c r="AB818" s="620"/>
      <c r="AC818" s="622"/>
      <c r="AD818" s="620"/>
      <c r="AE818" s="620"/>
      <c r="AF818" s="620"/>
      <c r="AG818" s="620"/>
      <c r="AH818" s="620"/>
      <c r="AI818" s="620"/>
      <c r="AJ818" s="620"/>
      <c r="AK818" s="620"/>
      <c r="AL818" s="620"/>
      <c r="AM818" s="620"/>
      <c r="AN818" s="620"/>
      <c r="AO818" s="620"/>
      <c r="AP818" s="620"/>
      <c r="AQ818" s="620"/>
      <c r="AR818" s="620"/>
      <c r="AS818" s="620"/>
      <c r="AT818" s="620"/>
      <c r="AU818" s="620"/>
      <c r="AV818" s="620"/>
      <c r="AW818" s="620"/>
      <c r="AX818" s="620"/>
      <c r="AY818" s="620"/>
      <c r="AZ818" s="620"/>
      <c r="BA818" s="620"/>
    </row>
    <row r="819" spans="1:53" ht="15.75" customHeight="1" x14ac:dyDescent="0.25">
      <c r="A819" s="620"/>
      <c r="B819" s="625"/>
      <c r="C819" s="620"/>
      <c r="D819" s="620"/>
      <c r="E819" s="620"/>
      <c r="F819" s="620"/>
      <c r="G819" s="620"/>
      <c r="H819" s="620"/>
      <c r="I819" s="620"/>
      <c r="J819" s="620"/>
      <c r="K819" s="620"/>
      <c r="L819" s="620"/>
      <c r="M819" s="620"/>
      <c r="N819" s="620"/>
      <c r="O819" s="620"/>
      <c r="P819" s="620"/>
      <c r="Q819" s="622"/>
      <c r="R819" s="622"/>
      <c r="S819" s="622"/>
      <c r="T819" s="622"/>
      <c r="U819" s="622"/>
      <c r="V819" s="622"/>
      <c r="W819" s="622"/>
      <c r="X819" s="622"/>
      <c r="Y819" s="622"/>
      <c r="Z819" s="620"/>
      <c r="AA819" s="620"/>
      <c r="AB819" s="620"/>
      <c r="AC819" s="622"/>
      <c r="AD819" s="620"/>
      <c r="AE819" s="620"/>
      <c r="AF819" s="620"/>
      <c r="AG819" s="620"/>
      <c r="AH819" s="620"/>
      <c r="AI819" s="620"/>
      <c r="AJ819" s="620"/>
      <c r="AK819" s="620"/>
      <c r="AL819" s="620"/>
      <c r="AM819" s="620"/>
      <c r="AN819" s="620"/>
      <c r="AO819" s="620"/>
      <c r="AP819" s="620"/>
      <c r="AQ819" s="620"/>
      <c r="AR819" s="620"/>
      <c r="AS819" s="620"/>
      <c r="AT819" s="620"/>
      <c r="AU819" s="620"/>
      <c r="AV819" s="620"/>
      <c r="AW819" s="620"/>
      <c r="AX819" s="620"/>
      <c r="AY819" s="620"/>
      <c r="AZ819" s="620"/>
      <c r="BA819" s="620"/>
    </row>
    <row r="820" spans="1:53" ht="15.75" customHeight="1" x14ac:dyDescent="0.25">
      <c r="A820" s="620"/>
      <c r="B820" s="625"/>
      <c r="C820" s="620"/>
      <c r="D820" s="620"/>
      <c r="E820" s="620"/>
      <c r="F820" s="620"/>
      <c r="G820" s="620"/>
      <c r="H820" s="620"/>
      <c r="I820" s="620"/>
      <c r="J820" s="620"/>
      <c r="K820" s="620"/>
      <c r="L820" s="620"/>
      <c r="M820" s="620"/>
      <c r="N820" s="620"/>
      <c r="O820" s="620"/>
      <c r="P820" s="620"/>
      <c r="Q820" s="622"/>
      <c r="R820" s="622"/>
      <c r="S820" s="622"/>
      <c r="T820" s="622"/>
      <c r="U820" s="622"/>
      <c r="V820" s="622"/>
      <c r="W820" s="622"/>
      <c r="X820" s="622"/>
      <c r="Y820" s="622"/>
      <c r="Z820" s="620"/>
      <c r="AA820" s="620"/>
      <c r="AB820" s="620"/>
      <c r="AC820" s="622"/>
      <c r="AD820" s="620"/>
      <c r="AE820" s="620"/>
      <c r="AF820" s="620"/>
      <c r="AG820" s="620"/>
      <c r="AH820" s="620"/>
      <c r="AI820" s="620"/>
      <c r="AJ820" s="620"/>
      <c r="AK820" s="620"/>
      <c r="AL820" s="620"/>
      <c r="AM820" s="620"/>
      <c r="AN820" s="620"/>
      <c r="AO820" s="620"/>
      <c r="AP820" s="620"/>
      <c r="AQ820" s="620"/>
      <c r="AR820" s="620"/>
      <c r="AS820" s="620"/>
      <c r="AT820" s="620"/>
      <c r="AU820" s="620"/>
      <c r="AV820" s="620"/>
      <c r="AW820" s="620"/>
      <c r="AX820" s="620"/>
      <c r="AY820" s="620"/>
      <c r="AZ820" s="620"/>
      <c r="BA820" s="620"/>
    </row>
    <row r="821" spans="1:53" ht="15.75" customHeight="1" x14ac:dyDescent="0.25">
      <c r="A821" s="620"/>
      <c r="B821" s="625"/>
      <c r="C821" s="620"/>
      <c r="D821" s="620"/>
      <c r="E821" s="620"/>
      <c r="F821" s="620"/>
      <c r="G821" s="620"/>
      <c r="H821" s="620"/>
      <c r="I821" s="620"/>
      <c r="J821" s="620"/>
      <c r="K821" s="620"/>
      <c r="L821" s="620"/>
      <c r="M821" s="620"/>
      <c r="N821" s="620"/>
      <c r="O821" s="620"/>
      <c r="P821" s="620"/>
      <c r="Q821" s="622"/>
      <c r="R821" s="622"/>
      <c r="S821" s="622"/>
      <c r="T821" s="622"/>
      <c r="U821" s="622"/>
      <c r="V821" s="622"/>
      <c r="W821" s="622"/>
      <c r="X821" s="622"/>
      <c r="Y821" s="622"/>
      <c r="Z821" s="620"/>
      <c r="AA821" s="620"/>
      <c r="AB821" s="620"/>
      <c r="AC821" s="622"/>
      <c r="AD821" s="620"/>
      <c r="AE821" s="620"/>
      <c r="AF821" s="620"/>
      <c r="AG821" s="620"/>
      <c r="AH821" s="620"/>
      <c r="AI821" s="620"/>
      <c r="AJ821" s="620"/>
      <c r="AK821" s="620"/>
      <c r="AL821" s="620"/>
      <c r="AM821" s="620"/>
      <c r="AN821" s="620"/>
      <c r="AO821" s="620"/>
      <c r="AP821" s="620"/>
      <c r="AQ821" s="620"/>
      <c r="AR821" s="620"/>
      <c r="AS821" s="620"/>
      <c r="AT821" s="620"/>
      <c r="AU821" s="620"/>
      <c r="AV821" s="620"/>
      <c r="AW821" s="620"/>
      <c r="AX821" s="620"/>
      <c r="AY821" s="620"/>
      <c r="AZ821" s="620"/>
      <c r="BA821" s="620"/>
    </row>
    <row r="822" spans="1:53" ht="15.75" customHeight="1" x14ac:dyDescent="0.25">
      <c r="A822" s="620"/>
      <c r="B822" s="625"/>
      <c r="C822" s="620"/>
      <c r="D822" s="620"/>
      <c r="E822" s="620"/>
      <c r="F822" s="620"/>
      <c r="G822" s="620"/>
      <c r="H822" s="620"/>
      <c r="I822" s="620"/>
      <c r="J822" s="620"/>
      <c r="K822" s="620"/>
      <c r="L822" s="620"/>
      <c r="M822" s="620"/>
      <c r="N822" s="620"/>
      <c r="O822" s="620"/>
      <c r="P822" s="620"/>
      <c r="Q822" s="622"/>
      <c r="R822" s="622"/>
      <c r="S822" s="622"/>
      <c r="T822" s="622"/>
      <c r="U822" s="622"/>
      <c r="V822" s="622"/>
      <c r="W822" s="622"/>
      <c r="X822" s="622"/>
      <c r="Y822" s="622"/>
      <c r="Z822" s="620"/>
      <c r="AA822" s="620"/>
      <c r="AB822" s="620"/>
      <c r="AC822" s="622"/>
      <c r="AD822" s="620"/>
      <c r="AE822" s="620"/>
      <c r="AF822" s="620"/>
      <c r="AG822" s="620"/>
      <c r="AH822" s="620"/>
      <c r="AI822" s="620"/>
      <c r="AJ822" s="620"/>
      <c r="AK822" s="620"/>
      <c r="AL822" s="620"/>
      <c r="AM822" s="620"/>
      <c r="AN822" s="620"/>
      <c r="AO822" s="620"/>
      <c r="AP822" s="620"/>
      <c r="AQ822" s="620"/>
      <c r="AR822" s="620"/>
      <c r="AS822" s="620"/>
      <c r="AT822" s="620"/>
      <c r="AU822" s="620"/>
      <c r="AV822" s="620"/>
      <c r="AW822" s="620"/>
      <c r="AX822" s="620"/>
      <c r="AY822" s="620"/>
      <c r="AZ822" s="620"/>
      <c r="BA822" s="620"/>
    </row>
    <row r="823" spans="1:53" ht="15.75" customHeight="1" x14ac:dyDescent="0.25">
      <c r="A823" s="620"/>
      <c r="B823" s="625"/>
      <c r="C823" s="620"/>
      <c r="D823" s="620"/>
      <c r="E823" s="620"/>
      <c r="F823" s="620"/>
      <c r="G823" s="620"/>
      <c r="H823" s="620"/>
      <c r="I823" s="620"/>
      <c r="J823" s="620"/>
      <c r="K823" s="620"/>
      <c r="L823" s="620"/>
      <c r="M823" s="620"/>
      <c r="N823" s="620"/>
      <c r="O823" s="620"/>
      <c r="P823" s="620"/>
      <c r="Q823" s="622"/>
      <c r="R823" s="622"/>
      <c r="S823" s="622"/>
      <c r="T823" s="622"/>
      <c r="U823" s="622"/>
      <c r="V823" s="622"/>
      <c r="W823" s="622"/>
      <c r="X823" s="622"/>
      <c r="Y823" s="622"/>
      <c r="Z823" s="620"/>
      <c r="AA823" s="620"/>
      <c r="AB823" s="620"/>
      <c r="AC823" s="622"/>
      <c r="AD823" s="620"/>
      <c r="AE823" s="620"/>
      <c r="AF823" s="620"/>
      <c r="AG823" s="620"/>
      <c r="AH823" s="620"/>
      <c r="AI823" s="620"/>
      <c r="AJ823" s="620"/>
      <c r="AK823" s="620"/>
      <c r="AL823" s="620"/>
      <c r="AM823" s="620"/>
      <c r="AN823" s="620"/>
      <c r="AO823" s="620"/>
      <c r="AP823" s="620"/>
      <c r="AQ823" s="620"/>
      <c r="AR823" s="620"/>
      <c r="AS823" s="620"/>
      <c r="AT823" s="620"/>
      <c r="AU823" s="620"/>
      <c r="AV823" s="620"/>
      <c r="AW823" s="620"/>
      <c r="AX823" s="620"/>
      <c r="AY823" s="620"/>
      <c r="AZ823" s="620"/>
      <c r="BA823" s="620"/>
    </row>
    <row r="824" spans="1:53" ht="15.75" customHeight="1" x14ac:dyDescent="0.25">
      <c r="A824" s="620"/>
      <c r="B824" s="625"/>
      <c r="C824" s="620"/>
      <c r="D824" s="620"/>
      <c r="E824" s="620"/>
      <c r="F824" s="620"/>
      <c r="G824" s="620"/>
      <c r="H824" s="620"/>
      <c r="I824" s="620"/>
      <c r="J824" s="620"/>
      <c r="K824" s="620"/>
      <c r="L824" s="620"/>
      <c r="M824" s="620"/>
      <c r="N824" s="620"/>
      <c r="O824" s="620"/>
      <c r="P824" s="620"/>
      <c r="Q824" s="622"/>
      <c r="R824" s="622"/>
      <c r="S824" s="622"/>
      <c r="T824" s="622"/>
      <c r="U824" s="622"/>
      <c r="V824" s="622"/>
      <c r="W824" s="622"/>
      <c r="X824" s="622"/>
      <c r="Y824" s="622"/>
      <c r="Z824" s="620"/>
      <c r="AA824" s="620"/>
      <c r="AB824" s="620"/>
      <c r="AC824" s="622"/>
      <c r="AD824" s="620"/>
      <c r="AE824" s="620"/>
      <c r="AF824" s="620"/>
      <c r="AG824" s="620"/>
      <c r="AH824" s="620"/>
      <c r="AI824" s="620"/>
      <c r="AJ824" s="620"/>
      <c r="AK824" s="620"/>
      <c r="AL824" s="620"/>
      <c r="AM824" s="620"/>
      <c r="AN824" s="620"/>
      <c r="AO824" s="620"/>
      <c r="AP824" s="620"/>
      <c r="AQ824" s="620"/>
      <c r="AR824" s="620"/>
      <c r="AS824" s="620"/>
      <c r="AT824" s="620"/>
      <c r="AU824" s="620"/>
      <c r="AV824" s="620"/>
      <c r="AW824" s="620"/>
      <c r="AX824" s="620"/>
      <c r="AY824" s="620"/>
      <c r="AZ824" s="620"/>
      <c r="BA824" s="620"/>
    </row>
    <row r="825" spans="1:53" ht="15.75" customHeight="1" x14ac:dyDescent="0.25">
      <c r="A825" s="620"/>
      <c r="B825" s="625"/>
      <c r="C825" s="620"/>
      <c r="D825" s="620"/>
      <c r="E825" s="620"/>
      <c r="F825" s="620"/>
      <c r="G825" s="620"/>
      <c r="H825" s="620"/>
      <c r="I825" s="620"/>
      <c r="J825" s="620"/>
      <c r="K825" s="620"/>
      <c r="L825" s="620"/>
      <c r="M825" s="620"/>
      <c r="N825" s="620"/>
      <c r="O825" s="620"/>
      <c r="P825" s="620"/>
      <c r="Q825" s="622"/>
      <c r="R825" s="622"/>
      <c r="S825" s="622"/>
      <c r="T825" s="622"/>
      <c r="U825" s="622"/>
      <c r="V825" s="622"/>
      <c r="W825" s="622"/>
      <c r="X825" s="622"/>
      <c r="Y825" s="622"/>
      <c r="Z825" s="620"/>
      <c r="AA825" s="620"/>
      <c r="AB825" s="620"/>
      <c r="AC825" s="622"/>
      <c r="AD825" s="620"/>
      <c r="AE825" s="620"/>
      <c r="AF825" s="620"/>
      <c r="AG825" s="620"/>
      <c r="AH825" s="620"/>
      <c r="AI825" s="620"/>
      <c r="AJ825" s="620"/>
      <c r="AK825" s="620"/>
      <c r="AL825" s="620"/>
      <c r="AM825" s="620"/>
      <c r="AN825" s="620"/>
      <c r="AO825" s="620"/>
      <c r="AP825" s="620"/>
      <c r="AQ825" s="620"/>
      <c r="AR825" s="620"/>
      <c r="AS825" s="620"/>
      <c r="AT825" s="620"/>
      <c r="AU825" s="620"/>
      <c r="AV825" s="620"/>
      <c r="AW825" s="620"/>
      <c r="AX825" s="620"/>
      <c r="AY825" s="620"/>
      <c r="AZ825" s="620"/>
      <c r="BA825" s="620"/>
    </row>
    <row r="826" spans="1:53" ht="15.75" customHeight="1" x14ac:dyDescent="0.25">
      <c r="A826" s="620"/>
      <c r="B826" s="625"/>
      <c r="C826" s="620"/>
      <c r="D826" s="620"/>
      <c r="E826" s="620"/>
      <c r="F826" s="620"/>
      <c r="G826" s="620"/>
      <c r="H826" s="620"/>
      <c r="I826" s="620"/>
      <c r="J826" s="620"/>
      <c r="K826" s="620"/>
      <c r="L826" s="620"/>
      <c r="M826" s="620"/>
      <c r="N826" s="620"/>
      <c r="O826" s="620"/>
      <c r="P826" s="620"/>
      <c r="Q826" s="622"/>
      <c r="R826" s="622"/>
      <c r="S826" s="622"/>
      <c r="T826" s="622"/>
      <c r="U826" s="622"/>
      <c r="V826" s="622"/>
      <c r="W826" s="622"/>
      <c r="X826" s="622"/>
      <c r="Y826" s="622"/>
      <c r="Z826" s="620"/>
      <c r="AA826" s="620"/>
      <c r="AB826" s="620"/>
      <c r="AC826" s="622"/>
      <c r="AD826" s="620"/>
      <c r="AE826" s="620"/>
      <c r="AF826" s="620"/>
      <c r="AG826" s="620"/>
      <c r="AH826" s="620"/>
      <c r="AI826" s="620"/>
      <c r="AJ826" s="620"/>
      <c r="AK826" s="620"/>
      <c r="AL826" s="620"/>
      <c r="AM826" s="620"/>
      <c r="AN826" s="620"/>
      <c r="AO826" s="620"/>
      <c r="AP826" s="620"/>
      <c r="AQ826" s="620"/>
      <c r="AR826" s="620"/>
      <c r="AS826" s="620"/>
      <c r="AT826" s="620"/>
      <c r="AU826" s="620"/>
      <c r="AV826" s="620"/>
      <c r="AW826" s="620"/>
      <c r="AX826" s="620"/>
      <c r="AY826" s="620"/>
      <c r="AZ826" s="620"/>
      <c r="BA826" s="620"/>
    </row>
    <row r="827" spans="1:53" ht="15.75" customHeight="1" x14ac:dyDescent="0.25">
      <c r="A827" s="620"/>
      <c r="B827" s="625"/>
      <c r="C827" s="620"/>
      <c r="D827" s="620"/>
      <c r="E827" s="620"/>
      <c r="F827" s="620"/>
      <c r="G827" s="620"/>
      <c r="H827" s="620"/>
      <c r="I827" s="620"/>
      <c r="J827" s="620"/>
      <c r="K827" s="620"/>
      <c r="L827" s="620"/>
      <c r="M827" s="620"/>
      <c r="N827" s="620"/>
      <c r="O827" s="620"/>
      <c r="P827" s="620"/>
      <c r="Q827" s="622"/>
      <c r="R827" s="622"/>
      <c r="S827" s="622"/>
      <c r="T827" s="622"/>
      <c r="U827" s="622"/>
      <c r="V827" s="622"/>
      <c r="W827" s="622"/>
      <c r="X827" s="622"/>
      <c r="Y827" s="622"/>
      <c r="Z827" s="620"/>
      <c r="AA827" s="620"/>
      <c r="AB827" s="620"/>
      <c r="AC827" s="622"/>
      <c r="AD827" s="620"/>
      <c r="AE827" s="620"/>
      <c r="AF827" s="620"/>
      <c r="AG827" s="620"/>
      <c r="AH827" s="620"/>
      <c r="AI827" s="620"/>
      <c r="AJ827" s="620"/>
      <c r="AK827" s="620"/>
      <c r="AL827" s="620"/>
      <c r="AM827" s="620"/>
      <c r="AN827" s="620"/>
      <c r="AO827" s="620"/>
      <c r="AP827" s="620"/>
      <c r="AQ827" s="620"/>
      <c r="AR827" s="620"/>
      <c r="AS827" s="620"/>
      <c r="AT827" s="620"/>
      <c r="AU827" s="620"/>
      <c r="AV827" s="620"/>
      <c r="AW827" s="620"/>
      <c r="AX827" s="620"/>
      <c r="AY827" s="620"/>
      <c r="AZ827" s="620"/>
      <c r="BA827" s="620"/>
    </row>
    <row r="828" spans="1:53" ht="15.75" customHeight="1" x14ac:dyDescent="0.25">
      <c r="A828" s="620"/>
      <c r="B828" s="625"/>
      <c r="C828" s="620"/>
      <c r="D828" s="620"/>
      <c r="E828" s="620"/>
      <c r="F828" s="620"/>
      <c r="G828" s="620"/>
      <c r="H828" s="620"/>
      <c r="I828" s="620"/>
      <c r="J828" s="620"/>
      <c r="K828" s="620"/>
      <c r="L828" s="620"/>
      <c r="M828" s="620"/>
      <c r="N828" s="620"/>
      <c r="O828" s="620"/>
      <c r="P828" s="620"/>
      <c r="Q828" s="622"/>
      <c r="R828" s="622"/>
      <c r="S828" s="622"/>
      <c r="T828" s="622"/>
      <c r="U828" s="622"/>
      <c r="V828" s="622"/>
      <c r="W828" s="622"/>
      <c r="X828" s="622"/>
      <c r="Y828" s="622"/>
      <c r="Z828" s="620"/>
      <c r="AA828" s="620"/>
      <c r="AB828" s="620"/>
      <c r="AC828" s="622"/>
      <c r="AD828" s="620"/>
      <c r="AE828" s="620"/>
      <c r="AF828" s="620"/>
      <c r="AG828" s="620"/>
      <c r="AH828" s="620"/>
      <c r="AI828" s="620"/>
      <c r="AJ828" s="620"/>
      <c r="AK828" s="620"/>
      <c r="AL828" s="620"/>
      <c r="AM828" s="620"/>
      <c r="AN828" s="620"/>
      <c r="AO828" s="620"/>
      <c r="AP828" s="620"/>
      <c r="AQ828" s="620"/>
      <c r="AR828" s="620"/>
      <c r="AS828" s="620"/>
      <c r="AT828" s="620"/>
      <c r="AU828" s="620"/>
      <c r="AV828" s="620"/>
      <c r="AW828" s="620"/>
      <c r="AX828" s="620"/>
      <c r="AY828" s="620"/>
      <c r="AZ828" s="620"/>
      <c r="BA828" s="620"/>
    </row>
    <row r="829" spans="1:53" ht="15.75" customHeight="1" x14ac:dyDescent="0.25">
      <c r="A829" s="620"/>
      <c r="B829" s="625"/>
      <c r="C829" s="620"/>
      <c r="D829" s="620"/>
      <c r="E829" s="620"/>
      <c r="F829" s="620"/>
      <c r="G829" s="620"/>
      <c r="H829" s="620"/>
      <c r="I829" s="620"/>
      <c r="J829" s="620"/>
      <c r="K829" s="620"/>
      <c r="L829" s="620"/>
      <c r="M829" s="620"/>
      <c r="N829" s="620"/>
      <c r="O829" s="620"/>
      <c r="P829" s="620"/>
      <c r="Q829" s="622"/>
      <c r="R829" s="622"/>
      <c r="S829" s="622"/>
      <c r="T829" s="622"/>
      <c r="U829" s="622"/>
      <c r="V829" s="622"/>
      <c r="W829" s="622"/>
      <c r="X829" s="622"/>
      <c r="Y829" s="622"/>
      <c r="Z829" s="620"/>
      <c r="AA829" s="620"/>
      <c r="AB829" s="620"/>
      <c r="AC829" s="622"/>
      <c r="AD829" s="620"/>
      <c r="AE829" s="620"/>
      <c r="AF829" s="620"/>
      <c r="AG829" s="620"/>
      <c r="AH829" s="620"/>
      <c r="AI829" s="620"/>
      <c r="AJ829" s="620"/>
      <c r="AK829" s="620"/>
      <c r="AL829" s="620"/>
      <c r="AM829" s="620"/>
      <c r="AN829" s="620"/>
      <c r="AO829" s="620"/>
      <c r="AP829" s="620"/>
      <c r="AQ829" s="620"/>
      <c r="AR829" s="620"/>
      <c r="AS829" s="620"/>
      <c r="AT829" s="620"/>
      <c r="AU829" s="620"/>
      <c r="AV829" s="620"/>
      <c r="AW829" s="620"/>
      <c r="AX829" s="620"/>
      <c r="AY829" s="620"/>
      <c r="AZ829" s="620"/>
      <c r="BA829" s="620"/>
    </row>
    <row r="830" spans="1:53" ht="15.75" customHeight="1" x14ac:dyDescent="0.25">
      <c r="A830" s="620"/>
      <c r="B830" s="625"/>
      <c r="C830" s="620"/>
      <c r="D830" s="620"/>
      <c r="E830" s="620"/>
      <c r="F830" s="620"/>
      <c r="G830" s="620"/>
      <c r="H830" s="620"/>
      <c r="I830" s="620"/>
      <c r="J830" s="620"/>
      <c r="K830" s="620"/>
      <c r="L830" s="620"/>
      <c r="M830" s="620"/>
      <c r="N830" s="620"/>
      <c r="O830" s="620"/>
      <c r="P830" s="620"/>
      <c r="Q830" s="622"/>
      <c r="R830" s="622"/>
      <c r="S830" s="622"/>
      <c r="T830" s="622"/>
      <c r="U830" s="622"/>
      <c r="V830" s="622"/>
      <c r="W830" s="622"/>
      <c r="X830" s="622"/>
      <c r="Y830" s="622"/>
      <c r="Z830" s="620"/>
      <c r="AA830" s="620"/>
      <c r="AB830" s="620"/>
      <c r="AC830" s="622"/>
      <c r="AD830" s="620"/>
      <c r="AE830" s="620"/>
      <c r="AF830" s="620"/>
      <c r="AG830" s="620"/>
      <c r="AH830" s="620"/>
      <c r="AI830" s="620"/>
      <c r="AJ830" s="620"/>
      <c r="AK830" s="620"/>
      <c r="AL830" s="620"/>
      <c r="AM830" s="620"/>
      <c r="AN830" s="620"/>
      <c r="AO830" s="620"/>
      <c r="AP830" s="620"/>
      <c r="AQ830" s="620"/>
      <c r="AR830" s="620"/>
      <c r="AS830" s="620"/>
      <c r="AT830" s="620"/>
      <c r="AU830" s="620"/>
      <c r="AV830" s="620"/>
      <c r="AW830" s="620"/>
      <c r="AX830" s="620"/>
      <c r="AY830" s="620"/>
      <c r="AZ830" s="620"/>
      <c r="BA830" s="620"/>
    </row>
    <row r="831" spans="1:53" ht="15.75" customHeight="1" x14ac:dyDescent="0.25">
      <c r="A831" s="620"/>
      <c r="B831" s="625"/>
      <c r="C831" s="620"/>
      <c r="D831" s="620"/>
      <c r="E831" s="620"/>
      <c r="F831" s="620"/>
      <c r="G831" s="620"/>
      <c r="H831" s="620"/>
      <c r="I831" s="620"/>
      <c r="J831" s="620"/>
      <c r="K831" s="620"/>
      <c r="L831" s="620"/>
      <c r="M831" s="620"/>
      <c r="N831" s="620"/>
      <c r="O831" s="620"/>
      <c r="P831" s="620"/>
      <c r="Q831" s="622"/>
      <c r="R831" s="622"/>
      <c r="S831" s="622"/>
      <c r="T831" s="622"/>
      <c r="U831" s="622"/>
      <c r="V831" s="622"/>
      <c r="W831" s="622"/>
      <c r="X831" s="622"/>
      <c r="Y831" s="622"/>
      <c r="Z831" s="620"/>
      <c r="AA831" s="620"/>
      <c r="AB831" s="620"/>
      <c r="AC831" s="622"/>
      <c r="AD831" s="620"/>
      <c r="AE831" s="620"/>
      <c r="AF831" s="620"/>
      <c r="AG831" s="620"/>
      <c r="AH831" s="620"/>
      <c r="AI831" s="620"/>
      <c r="AJ831" s="620"/>
      <c r="AK831" s="620"/>
      <c r="AL831" s="620"/>
      <c r="AM831" s="620"/>
      <c r="AN831" s="620"/>
      <c r="AO831" s="620"/>
      <c r="AP831" s="620"/>
      <c r="AQ831" s="620"/>
      <c r="AR831" s="620"/>
      <c r="AS831" s="620"/>
      <c r="AT831" s="620"/>
      <c r="AU831" s="620"/>
      <c r="AV831" s="620"/>
      <c r="AW831" s="620"/>
      <c r="AX831" s="620"/>
      <c r="AY831" s="620"/>
      <c r="AZ831" s="620"/>
      <c r="BA831" s="620"/>
    </row>
    <row r="832" spans="1:53" ht="15.75" customHeight="1" x14ac:dyDescent="0.25">
      <c r="A832" s="620"/>
      <c r="B832" s="625"/>
      <c r="C832" s="620"/>
      <c r="D832" s="620"/>
      <c r="E832" s="620"/>
      <c r="F832" s="620"/>
      <c r="G832" s="620"/>
      <c r="H832" s="620"/>
      <c r="I832" s="620"/>
      <c r="J832" s="620"/>
      <c r="K832" s="620"/>
      <c r="L832" s="620"/>
      <c r="M832" s="620"/>
      <c r="N832" s="620"/>
      <c r="O832" s="620"/>
      <c r="P832" s="620"/>
      <c r="Q832" s="622"/>
      <c r="R832" s="622"/>
      <c r="S832" s="622"/>
      <c r="T832" s="622"/>
      <c r="U832" s="622"/>
      <c r="V832" s="622"/>
      <c r="W832" s="622"/>
      <c r="X832" s="622"/>
      <c r="Y832" s="622"/>
      <c r="Z832" s="620"/>
      <c r="AA832" s="620"/>
      <c r="AB832" s="620"/>
      <c r="AC832" s="622"/>
      <c r="AD832" s="620"/>
      <c r="AE832" s="620"/>
      <c r="AF832" s="620"/>
      <c r="AG832" s="620"/>
      <c r="AH832" s="620"/>
      <c r="AI832" s="620"/>
      <c r="AJ832" s="620"/>
      <c r="AK832" s="620"/>
      <c r="AL832" s="620"/>
      <c r="AM832" s="620"/>
      <c r="AN832" s="620"/>
      <c r="AO832" s="620"/>
      <c r="AP832" s="620"/>
      <c r="AQ832" s="620"/>
      <c r="AR832" s="620"/>
      <c r="AS832" s="620"/>
      <c r="AT832" s="620"/>
      <c r="AU832" s="620"/>
      <c r="AV832" s="620"/>
      <c r="AW832" s="620"/>
      <c r="AX832" s="620"/>
      <c r="AY832" s="620"/>
      <c r="AZ832" s="620"/>
      <c r="BA832" s="620"/>
    </row>
    <row r="833" spans="1:53" ht="15.75" customHeight="1" x14ac:dyDescent="0.25">
      <c r="A833" s="620"/>
      <c r="B833" s="625"/>
      <c r="C833" s="620"/>
      <c r="D833" s="620"/>
      <c r="E833" s="620"/>
      <c r="F833" s="620"/>
      <c r="G833" s="620"/>
      <c r="H833" s="620"/>
      <c r="I833" s="620"/>
      <c r="J833" s="620"/>
      <c r="K833" s="620"/>
      <c r="L833" s="620"/>
      <c r="M833" s="620"/>
      <c r="N833" s="620"/>
      <c r="O833" s="620"/>
      <c r="P833" s="620"/>
      <c r="Q833" s="622"/>
      <c r="R833" s="622"/>
      <c r="S833" s="622"/>
      <c r="T833" s="622"/>
      <c r="U833" s="622"/>
      <c r="V833" s="622"/>
      <c r="W833" s="622"/>
      <c r="X833" s="622"/>
      <c r="Y833" s="622"/>
      <c r="Z833" s="620"/>
      <c r="AA833" s="620"/>
      <c r="AB833" s="620"/>
      <c r="AC833" s="622"/>
      <c r="AD833" s="620"/>
      <c r="AE833" s="620"/>
      <c r="AF833" s="620"/>
      <c r="AG833" s="620"/>
      <c r="AH833" s="620"/>
      <c r="AI833" s="620"/>
      <c r="AJ833" s="620"/>
      <c r="AK833" s="620"/>
      <c r="AL833" s="620"/>
      <c r="AM833" s="620"/>
      <c r="AN833" s="620"/>
      <c r="AO833" s="620"/>
      <c r="AP833" s="620"/>
      <c r="AQ833" s="620"/>
      <c r="AR833" s="620"/>
      <c r="AS833" s="620"/>
      <c r="AT833" s="620"/>
      <c r="AU833" s="620"/>
      <c r="AV833" s="620"/>
      <c r="AW833" s="620"/>
      <c r="AX833" s="620"/>
      <c r="AY833" s="620"/>
      <c r="AZ833" s="620"/>
      <c r="BA833" s="620"/>
    </row>
    <row r="834" spans="1:53" ht="15.75" customHeight="1" x14ac:dyDescent="0.25">
      <c r="A834" s="620"/>
      <c r="B834" s="625"/>
      <c r="C834" s="620"/>
      <c r="D834" s="620"/>
      <c r="E834" s="620"/>
      <c r="F834" s="620"/>
      <c r="G834" s="620"/>
      <c r="H834" s="620"/>
      <c r="I834" s="620"/>
      <c r="J834" s="620"/>
      <c r="K834" s="620"/>
      <c r="L834" s="620"/>
      <c r="M834" s="620"/>
      <c r="N834" s="620"/>
      <c r="O834" s="620"/>
      <c r="P834" s="620"/>
      <c r="Q834" s="622"/>
      <c r="R834" s="622"/>
      <c r="S834" s="622"/>
      <c r="T834" s="622"/>
      <c r="U834" s="622"/>
      <c r="V834" s="622"/>
      <c r="W834" s="622"/>
      <c r="X834" s="622"/>
      <c r="Y834" s="622"/>
      <c r="Z834" s="620"/>
      <c r="AA834" s="620"/>
      <c r="AB834" s="620"/>
      <c r="AC834" s="622"/>
      <c r="AD834" s="620"/>
      <c r="AE834" s="620"/>
      <c r="AF834" s="620"/>
      <c r="AG834" s="620"/>
      <c r="AH834" s="620"/>
      <c r="AI834" s="620"/>
      <c r="AJ834" s="620"/>
      <c r="AK834" s="620"/>
      <c r="AL834" s="620"/>
      <c r="AM834" s="620"/>
      <c r="AN834" s="620"/>
      <c r="AO834" s="620"/>
      <c r="AP834" s="620"/>
      <c r="AQ834" s="620"/>
      <c r="AR834" s="620"/>
      <c r="AS834" s="620"/>
      <c r="AT834" s="620"/>
      <c r="AU834" s="620"/>
      <c r="AV834" s="620"/>
      <c r="AW834" s="620"/>
      <c r="AX834" s="620"/>
      <c r="AY834" s="620"/>
      <c r="AZ834" s="620"/>
      <c r="BA834" s="620"/>
    </row>
    <row r="835" spans="1:53" ht="15.75" customHeight="1" x14ac:dyDescent="0.25">
      <c r="A835" s="620"/>
      <c r="B835" s="625"/>
      <c r="C835" s="620"/>
      <c r="D835" s="620"/>
      <c r="E835" s="620"/>
      <c r="F835" s="620"/>
      <c r="G835" s="620"/>
      <c r="H835" s="620"/>
      <c r="I835" s="620"/>
      <c r="J835" s="620"/>
      <c r="K835" s="620"/>
      <c r="L835" s="620"/>
      <c r="M835" s="620"/>
      <c r="N835" s="620"/>
      <c r="O835" s="620"/>
      <c r="P835" s="620"/>
      <c r="Q835" s="622"/>
      <c r="R835" s="622"/>
      <c r="S835" s="622"/>
      <c r="T835" s="622"/>
      <c r="U835" s="622"/>
      <c r="V835" s="622"/>
      <c r="W835" s="622"/>
      <c r="X835" s="622"/>
      <c r="Y835" s="622"/>
      <c r="Z835" s="620"/>
      <c r="AA835" s="620"/>
      <c r="AB835" s="620"/>
      <c r="AC835" s="622"/>
      <c r="AD835" s="620"/>
      <c r="AE835" s="620"/>
      <c r="AF835" s="620"/>
      <c r="AG835" s="620"/>
      <c r="AH835" s="620"/>
      <c r="AI835" s="620"/>
      <c r="AJ835" s="620"/>
      <c r="AK835" s="620"/>
      <c r="AL835" s="620"/>
      <c r="AM835" s="620"/>
      <c r="AN835" s="620"/>
      <c r="AO835" s="620"/>
      <c r="AP835" s="620"/>
      <c r="AQ835" s="620"/>
      <c r="AR835" s="620"/>
      <c r="AS835" s="620"/>
      <c r="AT835" s="620"/>
      <c r="AU835" s="620"/>
      <c r="AV835" s="620"/>
      <c r="AW835" s="620"/>
      <c r="AX835" s="620"/>
      <c r="AY835" s="620"/>
      <c r="AZ835" s="620"/>
      <c r="BA835" s="620"/>
    </row>
    <row r="836" spans="1:53" ht="15.75" customHeight="1" x14ac:dyDescent="0.25">
      <c r="A836" s="620"/>
      <c r="B836" s="625"/>
      <c r="C836" s="620"/>
      <c r="D836" s="620"/>
      <c r="E836" s="620"/>
      <c r="F836" s="620"/>
      <c r="G836" s="620"/>
      <c r="H836" s="620"/>
      <c r="I836" s="620"/>
      <c r="J836" s="620"/>
      <c r="K836" s="620"/>
      <c r="L836" s="620"/>
      <c r="M836" s="620"/>
      <c r="N836" s="620"/>
      <c r="O836" s="620"/>
      <c r="P836" s="620"/>
      <c r="Q836" s="622"/>
      <c r="R836" s="622"/>
      <c r="S836" s="622"/>
      <c r="T836" s="622"/>
      <c r="U836" s="622"/>
      <c r="V836" s="622"/>
      <c r="W836" s="622"/>
      <c r="X836" s="622"/>
      <c r="Y836" s="622"/>
      <c r="Z836" s="620"/>
      <c r="AA836" s="620"/>
      <c r="AB836" s="620"/>
      <c r="AC836" s="622"/>
      <c r="AD836" s="620"/>
      <c r="AE836" s="620"/>
      <c r="AF836" s="620"/>
      <c r="AG836" s="620"/>
      <c r="AH836" s="620"/>
      <c r="AI836" s="620"/>
      <c r="AJ836" s="620"/>
      <c r="AK836" s="620"/>
      <c r="AL836" s="620"/>
      <c r="AM836" s="620"/>
      <c r="AN836" s="620"/>
      <c r="AO836" s="620"/>
      <c r="AP836" s="620"/>
      <c r="AQ836" s="620"/>
      <c r="AR836" s="620"/>
      <c r="AS836" s="620"/>
      <c r="AT836" s="620"/>
      <c r="AU836" s="620"/>
      <c r="AV836" s="620"/>
      <c r="AW836" s="620"/>
      <c r="AX836" s="620"/>
      <c r="AY836" s="620"/>
      <c r="AZ836" s="620"/>
      <c r="BA836" s="620"/>
    </row>
    <row r="837" spans="1:53" ht="15.75" customHeight="1" x14ac:dyDescent="0.25">
      <c r="A837" s="620"/>
      <c r="B837" s="625"/>
      <c r="C837" s="620"/>
      <c r="D837" s="620"/>
      <c r="E837" s="620"/>
      <c r="F837" s="620"/>
      <c r="G837" s="620"/>
      <c r="H837" s="620"/>
      <c r="I837" s="620"/>
      <c r="J837" s="620"/>
      <c r="K837" s="620"/>
      <c r="L837" s="620"/>
      <c r="M837" s="620"/>
      <c r="N837" s="620"/>
      <c r="O837" s="620"/>
      <c r="P837" s="620"/>
      <c r="Q837" s="622"/>
      <c r="R837" s="622"/>
      <c r="S837" s="622"/>
      <c r="T837" s="622"/>
      <c r="U837" s="622"/>
      <c r="V837" s="622"/>
      <c r="W837" s="622"/>
      <c r="X837" s="622"/>
      <c r="Y837" s="622"/>
      <c r="Z837" s="620"/>
      <c r="AA837" s="620"/>
      <c r="AB837" s="620"/>
      <c r="AC837" s="622"/>
      <c r="AD837" s="620"/>
      <c r="AE837" s="620"/>
      <c r="AF837" s="620"/>
      <c r="AG837" s="620"/>
      <c r="AH837" s="620"/>
      <c r="AI837" s="620"/>
      <c r="AJ837" s="620"/>
      <c r="AK837" s="620"/>
      <c r="AL837" s="620"/>
      <c r="AM837" s="620"/>
      <c r="AN837" s="620"/>
      <c r="AO837" s="620"/>
      <c r="AP837" s="620"/>
      <c r="AQ837" s="620"/>
      <c r="AR837" s="620"/>
      <c r="AS837" s="620"/>
      <c r="AT837" s="620"/>
      <c r="AU837" s="620"/>
      <c r="AV837" s="620"/>
      <c r="AW837" s="620"/>
      <c r="AX837" s="620"/>
      <c r="AY837" s="620"/>
      <c r="AZ837" s="620"/>
      <c r="BA837" s="620"/>
    </row>
    <row r="838" spans="1:53" ht="15.75" customHeight="1" x14ac:dyDescent="0.25">
      <c r="A838" s="620"/>
      <c r="B838" s="625"/>
      <c r="C838" s="620"/>
      <c r="D838" s="620"/>
      <c r="E838" s="620"/>
      <c r="F838" s="620"/>
      <c r="G838" s="620"/>
      <c r="H838" s="620"/>
      <c r="I838" s="620"/>
      <c r="J838" s="620"/>
      <c r="K838" s="620"/>
      <c r="L838" s="620"/>
      <c r="M838" s="620"/>
      <c r="N838" s="620"/>
      <c r="O838" s="620"/>
      <c r="P838" s="620"/>
      <c r="Q838" s="622"/>
      <c r="R838" s="622"/>
      <c r="S838" s="622"/>
      <c r="T838" s="622"/>
      <c r="U838" s="622"/>
      <c r="V838" s="622"/>
      <c r="W838" s="622"/>
      <c r="X838" s="622"/>
      <c r="Y838" s="622"/>
      <c r="Z838" s="620"/>
      <c r="AA838" s="620"/>
      <c r="AB838" s="620"/>
      <c r="AC838" s="622"/>
      <c r="AD838" s="620"/>
      <c r="AE838" s="620"/>
      <c r="AF838" s="620"/>
      <c r="AG838" s="620"/>
      <c r="AH838" s="620"/>
      <c r="AI838" s="620"/>
      <c r="AJ838" s="620"/>
      <c r="AK838" s="620"/>
      <c r="AL838" s="620"/>
      <c r="AM838" s="620"/>
      <c r="AN838" s="620"/>
      <c r="AO838" s="620"/>
      <c r="AP838" s="620"/>
      <c r="AQ838" s="620"/>
      <c r="AR838" s="620"/>
      <c r="AS838" s="620"/>
      <c r="AT838" s="620"/>
      <c r="AU838" s="620"/>
      <c r="AV838" s="620"/>
      <c r="AW838" s="620"/>
      <c r="AX838" s="620"/>
      <c r="AY838" s="620"/>
      <c r="AZ838" s="620"/>
      <c r="BA838" s="620"/>
    </row>
    <row r="839" spans="1:53" ht="15.75" customHeight="1" x14ac:dyDescent="0.25">
      <c r="A839" s="620"/>
      <c r="B839" s="625"/>
      <c r="C839" s="620"/>
      <c r="D839" s="620"/>
      <c r="E839" s="620"/>
      <c r="F839" s="620"/>
      <c r="G839" s="620"/>
      <c r="H839" s="620"/>
      <c r="I839" s="620"/>
      <c r="J839" s="620"/>
      <c r="K839" s="620"/>
      <c r="L839" s="620"/>
      <c r="M839" s="620"/>
      <c r="N839" s="620"/>
      <c r="O839" s="620"/>
      <c r="P839" s="620"/>
      <c r="Q839" s="622"/>
      <c r="R839" s="622"/>
      <c r="S839" s="622"/>
      <c r="T839" s="622"/>
      <c r="U839" s="622"/>
      <c r="V839" s="622"/>
      <c r="W839" s="622"/>
      <c r="X839" s="622"/>
      <c r="Y839" s="622"/>
      <c r="Z839" s="620"/>
      <c r="AA839" s="620"/>
      <c r="AB839" s="620"/>
      <c r="AC839" s="622"/>
      <c r="AD839" s="620"/>
      <c r="AE839" s="620"/>
      <c r="AF839" s="620"/>
      <c r="AG839" s="620"/>
      <c r="AH839" s="620"/>
      <c r="AI839" s="620"/>
      <c r="AJ839" s="620"/>
      <c r="AK839" s="620"/>
      <c r="AL839" s="620"/>
      <c r="AM839" s="620"/>
      <c r="AN839" s="620"/>
      <c r="AO839" s="620"/>
      <c r="AP839" s="620"/>
      <c r="AQ839" s="620"/>
      <c r="AR839" s="620"/>
      <c r="AS839" s="620"/>
      <c r="AT839" s="620"/>
      <c r="AU839" s="620"/>
      <c r="AV839" s="620"/>
      <c r="AW839" s="620"/>
      <c r="AX839" s="620"/>
      <c r="AY839" s="620"/>
      <c r="AZ839" s="620"/>
      <c r="BA839" s="620"/>
    </row>
    <row r="840" spans="1:53" ht="15.75" customHeight="1" x14ac:dyDescent="0.25">
      <c r="A840" s="620"/>
      <c r="B840" s="625"/>
      <c r="C840" s="620"/>
      <c r="D840" s="620"/>
      <c r="E840" s="620"/>
      <c r="F840" s="620"/>
      <c r="G840" s="620"/>
      <c r="H840" s="620"/>
      <c r="I840" s="620"/>
      <c r="J840" s="620"/>
      <c r="K840" s="620"/>
      <c r="L840" s="620"/>
      <c r="M840" s="620"/>
      <c r="N840" s="620"/>
      <c r="O840" s="620"/>
      <c r="P840" s="620"/>
      <c r="Q840" s="622"/>
      <c r="R840" s="622"/>
      <c r="S840" s="622"/>
      <c r="T840" s="622"/>
      <c r="U840" s="622"/>
      <c r="V840" s="622"/>
      <c r="W840" s="622"/>
      <c r="X840" s="622"/>
      <c r="Y840" s="622"/>
      <c r="Z840" s="620"/>
      <c r="AA840" s="620"/>
      <c r="AB840" s="620"/>
      <c r="AC840" s="622"/>
      <c r="AD840" s="620"/>
      <c r="AE840" s="620"/>
      <c r="AF840" s="620"/>
      <c r="AG840" s="620"/>
      <c r="AH840" s="620"/>
      <c r="AI840" s="620"/>
      <c r="AJ840" s="620"/>
      <c r="AK840" s="620"/>
      <c r="AL840" s="620"/>
      <c r="AM840" s="620"/>
      <c r="AN840" s="620"/>
      <c r="AO840" s="620"/>
      <c r="AP840" s="620"/>
      <c r="AQ840" s="620"/>
      <c r="AR840" s="620"/>
      <c r="AS840" s="620"/>
      <c r="AT840" s="620"/>
      <c r="AU840" s="620"/>
      <c r="AV840" s="620"/>
      <c r="AW840" s="620"/>
      <c r="AX840" s="620"/>
      <c r="AY840" s="620"/>
      <c r="AZ840" s="620"/>
      <c r="BA840" s="620"/>
    </row>
    <row r="841" spans="1:53" ht="15.75" customHeight="1" x14ac:dyDescent="0.25">
      <c r="A841" s="620"/>
      <c r="B841" s="625"/>
      <c r="C841" s="620"/>
      <c r="D841" s="620"/>
      <c r="E841" s="620"/>
      <c r="F841" s="620"/>
      <c r="G841" s="620"/>
      <c r="H841" s="620"/>
      <c r="I841" s="620"/>
      <c r="J841" s="620"/>
      <c r="K841" s="620"/>
      <c r="L841" s="620"/>
      <c r="M841" s="620"/>
      <c r="N841" s="620"/>
      <c r="O841" s="620"/>
      <c r="P841" s="620"/>
      <c r="Q841" s="622"/>
      <c r="R841" s="622"/>
      <c r="S841" s="622"/>
      <c r="T841" s="622"/>
      <c r="U841" s="622"/>
      <c r="V841" s="622"/>
      <c r="W841" s="622"/>
      <c r="X841" s="622"/>
      <c r="Y841" s="622"/>
      <c r="Z841" s="620"/>
      <c r="AA841" s="620"/>
      <c r="AB841" s="620"/>
      <c r="AC841" s="622"/>
      <c r="AD841" s="620"/>
      <c r="AE841" s="620"/>
      <c r="AF841" s="620"/>
      <c r="AG841" s="620"/>
      <c r="AH841" s="620"/>
      <c r="AI841" s="620"/>
      <c r="AJ841" s="620"/>
      <c r="AK841" s="620"/>
      <c r="AL841" s="620"/>
      <c r="AM841" s="620"/>
      <c r="AN841" s="620"/>
      <c r="AO841" s="620"/>
      <c r="AP841" s="620"/>
      <c r="AQ841" s="620"/>
      <c r="AR841" s="620"/>
      <c r="AS841" s="620"/>
      <c r="AT841" s="620"/>
      <c r="AU841" s="620"/>
      <c r="AV841" s="620"/>
      <c r="AW841" s="620"/>
      <c r="AX841" s="620"/>
      <c r="AY841" s="620"/>
      <c r="AZ841" s="620"/>
      <c r="BA841" s="620"/>
    </row>
    <row r="842" spans="1:53" ht="15.75" customHeight="1" x14ac:dyDescent="0.25">
      <c r="A842" s="620"/>
      <c r="B842" s="625"/>
      <c r="C842" s="620"/>
      <c r="D842" s="620"/>
      <c r="E842" s="620"/>
      <c r="F842" s="620"/>
      <c r="G842" s="620"/>
      <c r="H842" s="620"/>
      <c r="I842" s="620"/>
      <c r="J842" s="620"/>
      <c r="K842" s="620"/>
      <c r="L842" s="620"/>
      <c r="M842" s="620"/>
      <c r="N842" s="620"/>
      <c r="O842" s="620"/>
      <c r="P842" s="620"/>
      <c r="Q842" s="622"/>
      <c r="R842" s="622"/>
      <c r="S842" s="622"/>
      <c r="T842" s="622"/>
      <c r="U842" s="622"/>
      <c r="V842" s="622"/>
      <c r="W842" s="622"/>
      <c r="X842" s="622"/>
      <c r="Y842" s="622"/>
      <c r="Z842" s="620"/>
      <c r="AA842" s="620"/>
      <c r="AB842" s="620"/>
      <c r="AC842" s="622"/>
      <c r="AD842" s="620"/>
      <c r="AE842" s="620"/>
      <c r="AF842" s="620"/>
      <c r="AG842" s="620"/>
      <c r="AH842" s="620"/>
      <c r="AI842" s="620"/>
      <c r="AJ842" s="620"/>
      <c r="AK842" s="620"/>
      <c r="AL842" s="620"/>
      <c r="AM842" s="620"/>
      <c r="AN842" s="620"/>
      <c r="AO842" s="620"/>
      <c r="AP842" s="620"/>
      <c r="AQ842" s="620"/>
      <c r="AR842" s="620"/>
      <c r="AS842" s="620"/>
      <c r="AT842" s="620"/>
      <c r="AU842" s="620"/>
      <c r="AV842" s="620"/>
      <c r="AW842" s="620"/>
      <c r="AX842" s="620"/>
      <c r="AY842" s="620"/>
      <c r="AZ842" s="620"/>
      <c r="BA842" s="620"/>
    </row>
    <row r="843" spans="1:53" ht="15.75" customHeight="1" x14ac:dyDescent="0.25">
      <c r="A843" s="620"/>
      <c r="B843" s="625"/>
      <c r="C843" s="620"/>
      <c r="D843" s="620"/>
      <c r="E843" s="620"/>
      <c r="F843" s="620"/>
      <c r="G843" s="620"/>
      <c r="H843" s="620"/>
      <c r="I843" s="620"/>
      <c r="J843" s="620"/>
      <c r="K843" s="620"/>
      <c r="L843" s="620"/>
      <c r="M843" s="620"/>
      <c r="N843" s="620"/>
      <c r="O843" s="620"/>
      <c r="P843" s="620"/>
      <c r="Q843" s="622"/>
      <c r="R843" s="622"/>
      <c r="S843" s="622"/>
      <c r="T843" s="622"/>
      <c r="U843" s="622"/>
      <c r="V843" s="622"/>
      <c r="W843" s="622"/>
      <c r="X843" s="622"/>
      <c r="Y843" s="622"/>
      <c r="Z843" s="620"/>
      <c r="AA843" s="620"/>
      <c r="AB843" s="620"/>
      <c r="AC843" s="622"/>
      <c r="AD843" s="620"/>
      <c r="AE843" s="620"/>
      <c r="AF843" s="620"/>
      <c r="AG843" s="620"/>
      <c r="AH843" s="620"/>
      <c r="AI843" s="620"/>
      <c r="AJ843" s="620"/>
      <c r="AK843" s="620"/>
      <c r="AL843" s="620"/>
      <c r="AM843" s="620"/>
      <c r="AN843" s="620"/>
      <c r="AO843" s="620"/>
      <c r="AP843" s="620"/>
      <c r="AQ843" s="620"/>
      <c r="AR843" s="620"/>
      <c r="AS843" s="620"/>
      <c r="AT843" s="620"/>
      <c r="AU843" s="620"/>
      <c r="AV843" s="620"/>
      <c r="AW843" s="620"/>
      <c r="AX843" s="620"/>
      <c r="AY843" s="620"/>
      <c r="AZ843" s="620"/>
      <c r="BA843" s="620"/>
    </row>
    <row r="844" spans="1:53" ht="15.75" customHeight="1" x14ac:dyDescent="0.25">
      <c r="A844" s="620"/>
      <c r="B844" s="625"/>
      <c r="C844" s="620"/>
      <c r="D844" s="620"/>
      <c r="E844" s="620"/>
      <c r="F844" s="620"/>
      <c r="G844" s="620"/>
      <c r="H844" s="620"/>
      <c r="I844" s="620"/>
      <c r="J844" s="620"/>
      <c r="K844" s="620"/>
      <c r="L844" s="620"/>
      <c r="M844" s="620"/>
      <c r="N844" s="620"/>
      <c r="O844" s="620"/>
      <c r="P844" s="620"/>
      <c r="Q844" s="622"/>
      <c r="R844" s="622"/>
      <c r="S844" s="622"/>
      <c r="T844" s="622"/>
      <c r="U844" s="622"/>
      <c r="V844" s="622"/>
      <c r="W844" s="622"/>
      <c r="X844" s="622"/>
      <c r="Y844" s="622"/>
      <c r="Z844" s="620"/>
      <c r="AA844" s="620"/>
      <c r="AB844" s="620"/>
      <c r="AC844" s="622"/>
      <c r="AD844" s="620"/>
      <c r="AE844" s="620"/>
      <c r="AF844" s="620"/>
      <c r="AG844" s="620"/>
      <c r="AH844" s="620"/>
      <c r="AI844" s="620"/>
      <c r="AJ844" s="620"/>
      <c r="AK844" s="620"/>
      <c r="AL844" s="620"/>
      <c r="AM844" s="620"/>
      <c r="AN844" s="620"/>
      <c r="AO844" s="620"/>
      <c r="AP844" s="620"/>
      <c r="AQ844" s="620"/>
      <c r="AR844" s="620"/>
      <c r="AS844" s="620"/>
      <c r="AT844" s="620"/>
      <c r="AU844" s="620"/>
      <c r="AV844" s="620"/>
      <c r="AW844" s="620"/>
      <c r="AX844" s="620"/>
      <c r="AY844" s="620"/>
      <c r="AZ844" s="620"/>
      <c r="BA844" s="620"/>
    </row>
    <row r="845" spans="1:53" ht="15.75" customHeight="1" x14ac:dyDescent="0.25">
      <c r="A845" s="620"/>
      <c r="B845" s="625"/>
      <c r="C845" s="620"/>
      <c r="D845" s="620"/>
      <c r="E845" s="620"/>
      <c r="F845" s="620"/>
      <c r="G845" s="620"/>
      <c r="H845" s="620"/>
      <c r="I845" s="620"/>
      <c r="J845" s="620"/>
      <c r="K845" s="620"/>
      <c r="L845" s="620"/>
      <c r="M845" s="620"/>
      <c r="N845" s="620"/>
      <c r="O845" s="620"/>
      <c r="P845" s="620"/>
      <c r="Q845" s="622"/>
      <c r="R845" s="622"/>
      <c r="S845" s="622"/>
      <c r="T845" s="622"/>
      <c r="U845" s="622"/>
      <c r="V845" s="622"/>
      <c r="W845" s="622"/>
      <c r="X845" s="622"/>
      <c r="Y845" s="622"/>
      <c r="Z845" s="620"/>
      <c r="AA845" s="620"/>
      <c r="AB845" s="620"/>
      <c r="AC845" s="622"/>
      <c r="AD845" s="620"/>
      <c r="AE845" s="620"/>
      <c r="AF845" s="620"/>
      <c r="AG845" s="620"/>
      <c r="AH845" s="620"/>
      <c r="AI845" s="620"/>
      <c r="AJ845" s="620"/>
      <c r="AK845" s="620"/>
      <c r="AL845" s="620"/>
      <c r="AM845" s="620"/>
      <c r="AN845" s="620"/>
      <c r="AO845" s="620"/>
      <c r="AP845" s="620"/>
      <c r="AQ845" s="620"/>
      <c r="AR845" s="620"/>
      <c r="AS845" s="620"/>
      <c r="AT845" s="620"/>
      <c r="AU845" s="620"/>
      <c r="AV845" s="620"/>
      <c r="AW845" s="620"/>
      <c r="AX845" s="620"/>
      <c r="AY845" s="620"/>
      <c r="AZ845" s="620"/>
      <c r="BA845" s="620"/>
    </row>
    <row r="846" spans="1:53" ht="15.75" customHeight="1" x14ac:dyDescent="0.25">
      <c r="A846" s="620"/>
      <c r="B846" s="625"/>
      <c r="C846" s="620"/>
      <c r="D846" s="620"/>
      <c r="E846" s="620"/>
      <c r="F846" s="620"/>
      <c r="G846" s="620"/>
      <c r="H846" s="620"/>
      <c r="I846" s="620"/>
      <c r="J846" s="620"/>
      <c r="K846" s="620"/>
      <c r="L846" s="620"/>
      <c r="M846" s="620"/>
      <c r="N846" s="620"/>
      <c r="O846" s="620"/>
      <c r="P846" s="620"/>
      <c r="Q846" s="622"/>
      <c r="R846" s="622"/>
      <c r="S846" s="622"/>
      <c r="T846" s="622"/>
      <c r="U846" s="622"/>
      <c r="V846" s="622"/>
      <c r="W846" s="622"/>
      <c r="X846" s="622"/>
      <c r="Y846" s="622"/>
      <c r="Z846" s="620"/>
      <c r="AA846" s="620"/>
      <c r="AB846" s="620"/>
      <c r="AC846" s="622"/>
      <c r="AD846" s="620"/>
      <c r="AE846" s="620"/>
      <c r="AF846" s="620"/>
      <c r="AG846" s="620"/>
      <c r="AH846" s="620"/>
      <c r="AI846" s="620"/>
      <c r="AJ846" s="620"/>
      <c r="AK846" s="620"/>
      <c r="AL846" s="620"/>
      <c r="AM846" s="620"/>
      <c r="AN846" s="620"/>
      <c r="AO846" s="620"/>
      <c r="AP846" s="620"/>
      <c r="AQ846" s="620"/>
      <c r="AR846" s="620"/>
      <c r="AS846" s="620"/>
      <c r="AT846" s="620"/>
      <c r="AU846" s="620"/>
      <c r="AV846" s="620"/>
      <c r="AW846" s="620"/>
      <c r="AX846" s="620"/>
      <c r="AY846" s="620"/>
      <c r="AZ846" s="620"/>
      <c r="BA846" s="620"/>
    </row>
    <row r="847" spans="1:53" ht="15.75" customHeight="1" x14ac:dyDescent="0.25">
      <c r="A847" s="620"/>
      <c r="B847" s="625"/>
      <c r="C847" s="620"/>
      <c r="D847" s="620"/>
      <c r="E847" s="620"/>
      <c r="F847" s="620"/>
      <c r="G847" s="620"/>
      <c r="H847" s="620"/>
      <c r="I847" s="620"/>
      <c r="J847" s="620"/>
      <c r="K847" s="620"/>
      <c r="L847" s="620"/>
      <c r="M847" s="620"/>
      <c r="N847" s="620"/>
      <c r="O847" s="620"/>
      <c r="P847" s="620"/>
      <c r="Q847" s="622"/>
      <c r="R847" s="622"/>
      <c r="S847" s="622"/>
      <c r="T847" s="622"/>
      <c r="U847" s="622"/>
      <c r="V847" s="622"/>
      <c r="W847" s="622"/>
      <c r="X847" s="622"/>
      <c r="Y847" s="622"/>
      <c r="Z847" s="620"/>
      <c r="AA847" s="620"/>
      <c r="AB847" s="620"/>
      <c r="AC847" s="622"/>
      <c r="AD847" s="620"/>
      <c r="AE847" s="620"/>
      <c r="AF847" s="620"/>
      <c r="AG847" s="620"/>
      <c r="AH847" s="620"/>
      <c r="AI847" s="620"/>
      <c r="AJ847" s="620"/>
      <c r="AK847" s="620"/>
      <c r="AL847" s="620"/>
      <c r="AM847" s="620"/>
      <c r="AN847" s="620"/>
      <c r="AO847" s="620"/>
      <c r="AP847" s="620"/>
      <c r="AQ847" s="620"/>
      <c r="AR847" s="620"/>
      <c r="AS847" s="620"/>
      <c r="AT847" s="620"/>
      <c r="AU847" s="620"/>
      <c r="AV847" s="620"/>
      <c r="AW847" s="620"/>
      <c r="AX847" s="620"/>
      <c r="AY847" s="620"/>
      <c r="AZ847" s="620"/>
      <c r="BA847" s="620"/>
    </row>
    <row r="848" spans="1:53" ht="15.75" customHeight="1" x14ac:dyDescent="0.25">
      <c r="A848" s="620"/>
      <c r="B848" s="625"/>
      <c r="C848" s="620"/>
      <c r="D848" s="620"/>
      <c r="E848" s="620"/>
      <c r="F848" s="620"/>
      <c r="G848" s="620"/>
      <c r="H848" s="620"/>
      <c r="I848" s="620"/>
      <c r="J848" s="620"/>
      <c r="K848" s="620"/>
      <c r="L848" s="620"/>
      <c r="M848" s="620"/>
      <c r="N848" s="620"/>
      <c r="O848" s="620"/>
      <c r="P848" s="620"/>
      <c r="Q848" s="622"/>
      <c r="R848" s="622"/>
      <c r="S848" s="622"/>
      <c r="T848" s="622"/>
      <c r="U848" s="622"/>
      <c r="V848" s="622"/>
      <c r="W848" s="622"/>
      <c r="X848" s="622"/>
      <c r="Y848" s="622"/>
      <c r="Z848" s="620"/>
      <c r="AA848" s="620"/>
      <c r="AB848" s="620"/>
      <c r="AC848" s="622"/>
      <c r="AD848" s="620"/>
      <c r="AE848" s="620"/>
      <c r="AF848" s="620"/>
      <c r="AG848" s="620"/>
      <c r="AH848" s="620"/>
      <c r="AI848" s="620"/>
      <c r="AJ848" s="620"/>
      <c r="AK848" s="620"/>
      <c r="AL848" s="620"/>
      <c r="AM848" s="620"/>
      <c r="AN848" s="620"/>
      <c r="AO848" s="620"/>
      <c r="AP848" s="620"/>
      <c r="AQ848" s="620"/>
      <c r="AR848" s="620"/>
      <c r="AS848" s="620"/>
      <c r="AT848" s="620"/>
      <c r="AU848" s="620"/>
      <c r="AV848" s="620"/>
      <c r="AW848" s="620"/>
      <c r="AX848" s="620"/>
      <c r="AY848" s="620"/>
      <c r="AZ848" s="620"/>
      <c r="BA848" s="620"/>
    </row>
    <row r="849" spans="1:53" ht="15.75" customHeight="1" x14ac:dyDescent="0.25">
      <c r="A849" s="620"/>
      <c r="B849" s="625"/>
      <c r="C849" s="620"/>
      <c r="D849" s="620"/>
      <c r="E849" s="620"/>
      <c r="F849" s="620"/>
      <c r="G849" s="620"/>
      <c r="H849" s="620"/>
      <c r="I849" s="620"/>
      <c r="J849" s="620"/>
      <c r="K849" s="620"/>
      <c r="L849" s="620"/>
      <c r="M849" s="620"/>
      <c r="N849" s="620"/>
      <c r="O849" s="620"/>
      <c r="P849" s="620"/>
      <c r="Q849" s="622"/>
      <c r="R849" s="622"/>
      <c r="S849" s="622"/>
      <c r="T849" s="622"/>
      <c r="U849" s="622"/>
      <c r="V849" s="622"/>
      <c r="W849" s="622"/>
      <c r="X849" s="622"/>
      <c r="Y849" s="622"/>
      <c r="Z849" s="620"/>
      <c r="AA849" s="620"/>
      <c r="AB849" s="620"/>
      <c r="AC849" s="622"/>
      <c r="AD849" s="620"/>
      <c r="AE849" s="620"/>
      <c r="AF849" s="620"/>
      <c r="AG849" s="620"/>
      <c r="AH849" s="620"/>
      <c r="AI849" s="620"/>
      <c r="AJ849" s="620"/>
      <c r="AK849" s="620"/>
      <c r="AL849" s="620"/>
      <c r="AM849" s="620"/>
      <c r="AN849" s="620"/>
      <c r="AO849" s="620"/>
      <c r="AP849" s="620"/>
      <c r="AQ849" s="620"/>
      <c r="AR849" s="620"/>
      <c r="AS849" s="620"/>
      <c r="AT849" s="620"/>
      <c r="AU849" s="620"/>
      <c r="AV849" s="620"/>
      <c r="AW849" s="620"/>
      <c r="AX849" s="620"/>
      <c r="AY849" s="620"/>
      <c r="AZ849" s="620"/>
      <c r="BA849" s="620"/>
    </row>
    <row r="850" spans="1:53" ht="15.75" customHeight="1" x14ac:dyDescent="0.25">
      <c r="A850" s="620"/>
      <c r="B850" s="625"/>
      <c r="C850" s="620"/>
      <c r="D850" s="620"/>
      <c r="E850" s="620"/>
      <c r="F850" s="620"/>
      <c r="G850" s="620"/>
      <c r="H850" s="620"/>
      <c r="I850" s="620"/>
      <c r="J850" s="620"/>
      <c r="K850" s="620"/>
      <c r="L850" s="620"/>
      <c r="M850" s="620"/>
      <c r="N850" s="620"/>
      <c r="O850" s="620"/>
      <c r="P850" s="620"/>
      <c r="Q850" s="622"/>
      <c r="R850" s="622"/>
      <c r="S850" s="622"/>
      <c r="T850" s="622"/>
      <c r="U850" s="622"/>
      <c r="V850" s="622"/>
      <c r="W850" s="622"/>
      <c r="X850" s="622"/>
      <c r="Y850" s="622"/>
      <c r="Z850" s="620"/>
      <c r="AA850" s="620"/>
      <c r="AB850" s="620"/>
      <c r="AC850" s="622"/>
      <c r="AD850" s="620"/>
      <c r="AE850" s="620"/>
      <c r="AF850" s="620"/>
      <c r="AG850" s="620"/>
      <c r="AH850" s="620"/>
      <c r="AI850" s="620"/>
      <c r="AJ850" s="620"/>
      <c r="AK850" s="620"/>
      <c r="AL850" s="620"/>
      <c r="AM850" s="620"/>
      <c r="AN850" s="620"/>
      <c r="AO850" s="620"/>
      <c r="AP850" s="620"/>
      <c r="AQ850" s="620"/>
      <c r="AR850" s="620"/>
      <c r="AS850" s="620"/>
      <c r="AT850" s="620"/>
      <c r="AU850" s="620"/>
      <c r="AV850" s="620"/>
      <c r="AW850" s="620"/>
      <c r="AX850" s="620"/>
      <c r="AY850" s="620"/>
      <c r="AZ850" s="620"/>
      <c r="BA850" s="620"/>
    </row>
    <row r="851" spans="1:53" ht="15.75" customHeight="1" x14ac:dyDescent="0.25">
      <c r="A851" s="620"/>
      <c r="B851" s="625"/>
      <c r="C851" s="620"/>
      <c r="D851" s="620"/>
      <c r="E851" s="620"/>
      <c r="F851" s="620"/>
      <c r="G851" s="620"/>
      <c r="H851" s="620"/>
      <c r="I851" s="620"/>
      <c r="J851" s="620"/>
      <c r="K851" s="620"/>
      <c r="L851" s="620"/>
      <c r="M851" s="620"/>
      <c r="N851" s="620"/>
      <c r="O851" s="620"/>
      <c r="P851" s="620"/>
      <c r="Q851" s="622"/>
      <c r="R851" s="622"/>
      <c r="S851" s="622"/>
      <c r="T851" s="622"/>
      <c r="U851" s="622"/>
      <c r="V851" s="622"/>
      <c r="W851" s="622"/>
      <c r="X851" s="622"/>
      <c r="Y851" s="622"/>
      <c r="Z851" s="620"/>
      <c r="AA851" s="620"/>
      <c r="AB851" s="620"/>
      <c r="AC851" s="622"/>
      <c r="AD851" s="620"/>
      <c r="AE851" s="620"/>
      <c r="AF851" s="620"/>
      <c r="AG851" s="620"/>
      <c r="AH851" s="620"/>
      <c r="AI851" s="620"/>
      <c r="AJ851" s="620"/>
      <c r="AK851" s="620"/>
      <c r="AL851" s="620"/>
      <c r="AM851" s="620"/>
      <c r="AN851" s="620"/>
      <c r="AO851" s="620"/>
      <c r="AP851" s="620"/>
      <c r="AQ851" s="620"/>
      <c r="AR851" s="620"/>
      <c r="AS851" s="620"/>
      <c r="AT851" s="620"/>
      <c r="AU851" s="620"/>
      <c r="AV851" s="620"/>
      <c r="AW851" s="620"/>
      <c r="AX851" s="620"/>
      <c r="AY851" s="620"/>
      <c r="AZ851" s="620"/>
      <c r="BA851" s="620"/>
    </row>
    <row r="852" spans="1:53" ht="15.75" customHeight="1" x14ac:dyDescent="0.25">
      <c r="A852" s="620"/>
      <c r="B852" s="625"/>
      <c r="C852" s="620"/>
      <c r="D852" s="620"/>
      <c r="E852" s="620"/>
      <c r="F852" s="620"/>
      <c r="G852" s="620"/>
      <c r="H852" s="620"/>
      <c r="I852" s="620"/>
      <c r="J852" s="620"/>
      <c r="K852" s="620"/>
      <c r="L852" s="620"/>
      <c r="M852" s="620"/>
      <c r="N852" s="620"/>
      <c r="O852" s="620"/>
      <c r="P852" s="620"/>
      <c r="Q852" s="622"/>
      <c r="R852" s="622"/>
      <c r="S852" s="622"/>
      <c r="T852" s="622"/>
      <c r="U852" s="622"/>
      <c r="V852" s="622"/>
      <c r="W852" s="622"/>
      <c r="X852" s="622"/>
      <c r="Y852" s="622"/>
      <c r="Z852" s="620"/>
      <c r="AA852" s="620"/>
      <c r="AB852" s="620"/>
      <c r="AC852" s="622"/>
      <c r="AD852" s="620"/>
      <c r="AE852" s="620"/>
      <c r="AF852" s="620"/>
      <c r="AG852" s="620"/>
      <c r="AH852" s="620"/>
      <c r="AI852" s="620"/>
      <c r="AJ852" s="620"/>
      <c r="AK852" s="620"/>
      <c r="AL852" s="620"/>
      <c r="AM852" s="620"/>
      <c r="AN852" s="620"/>
      <c r="AO852" s="620"/>
      <c r="AP852" s="620"/>
      <c r="AQ852" s="620"/>
      <c r="AR852" s="620"/>
      <c r="AS852" s="620"/>
      <c r="AT852" s="620"/>
      <c r="AU852" s="620"/>
      <c r="AV852" s="620"/>
      <c r="AW852" s="620"/>
      <c r="AX852" s="620"/>
      <c r="AY852" s="620"/>
      <c r="AZ852" s="620"/>
      <c r="BA852" s="620"/>
    </row>
    <row r="853" spans="1:53" ht="15.75" customHeight="1" x14ac:dyDescent="0.25">
      <c r="A853" s="620"/>
      <c r="B853" s="625"/>
      <c r="C853" s="620"/>
      <c r="D853" s="620"/>
      <c r="E853" s="620"/>
      <c r="F853" s="620"/>
      <c r="G853" s="620"/>
      <c r="H853" s="620"/>
      <c r="I853" s="620"/>
      <c r="J853" s="620"/>
      <c r="K853" s="620"/>
      <c r="L853" s="620"/>
      <c r="M853" s="620"/>
      <c r="N853" s="620"/>
      <c r="O853" s="620"/>
      <c r="P853" s="620"/>
      <c r="Q853" s="622"/>
      <c r="R853" s="622"/>
      <c r="S853" s="622"/>
      <c r="T853" s="622"/>
      <c r="U853" s="622"/>
      <c r="V853" s="622"/>
      <c r="W853" s="622"/>
      <c r="X853" s="622"/>
      <c r="Y853" s="622"/>
      <c r="Z853" s="620"/>
      <c r="AA853" s="620"/>
      <c r="AB853" s="620"/>
      <c r="AC853" s="622"/>
      <c r="AD853" s="620"/>
      <c r="AE853" s="620"/>
      <c r="AF853" s="620"/>
      <c r="AG853" s="620"/>
      <c r="AH853" s="620"/>
      <c r="AI853" s="620"/>
      <c r="AJ853" s="620"/>
      <c r="AK853" s="620"/>
      <c r="AL853" s="620"/>
      <c r="AM853" s="620"/>
      <c r="AN853" s="620"/>
      <c r="AO853" s="620"/>
      <c r="AP853" s="620"/>
      <c r="AQ853" s="620"/>
      <c r="AR853" s="620"/>
      <c r="AS853" s="620"/>
      <c r="AT853" s="620"/>
      <c r="AU853" s="620"/>
      <c r="AV853" s="620"/>
      <c r="AW853" s="620"/>
      <c r="AX853" s="620"/>
      <c r="AY853" s="620"/>
      <c r="AZ853" s="620"/>
      <c r="BA853" s="620"/>
    </row>
    <row r="854" spans="1:53" ht="15.75" customHeight="1" x14ac:dyDescent="0.25">
      <c r="A854" s="620"/>
      <c r="B854" s="625"/>
      <c r="C854" s="620"/>
      <c r="D854" s="620"/>
      <c r="E854" s="620"/>
      <c r="F854" s="620"/>
      <c r="G854" s="620"/>
      <c r="H854" s="620"/>
      <c r="I854" s="620"/>
      <c r="J854" s="620"/>
      <c r="K854" s="620"/>
      <c r="L854" s="620"/>
      <c r="M854" s="620"/>
      <c r="N854" s="620"/>
      <c r="O854" s="620"/>
      <c r="P854" s="620"/>
      <c r="Q854" s="622"/>
      <c r="R854" s="622"/>
      <c r="S854" s="622"/>
      <c r="T854" s="622"/>
      <c r="U854" s="622"/>
      <c r="V854" s="622"/>
      <c r="W854" s="622"/>
      <c r="X854" s="622"/>
      <c r="Y854" s="622"/>
      <c r="Z854" s="620"/>
      <c r="AA854" s="620"/>
      <c r="AB854" s="620"/>
      <c r="AC854" s="622"/>
      <c r="AD854" s="620"/>
      <c r="AE854" s="620"/>
      <c r="AF854" s="620"/>
      <c r="AG854" s="620"/>
      <c r="AH854" s="620"/>
      <c r="AI854" s="620"/>
      <c r="AJ854" s="620"/>
      <c r="AK854" s="620"/>
      <c r="AL854" s="620"/>
      <c r="AM854" s="620"/>
      <c r="AN854" s="620"/>
      <c r="AO854" s="620"/>
      <c r="AP854" s="620"/>
      <c r="AQ854" s="620"/>
      <c r="AR854" s="620"/>
      <c r="AS854" s="620"/>
      <c r="AT854" s="620"/>
      <c r="AU854" s="620"/>
      <c r="AV854" s="620"/>
      <c r="AW854" s="620"/>
      <c r="AX854" s="620"/>
      <c r="AY854" s="620"/>
      <c r="AZ854" s="620"/>
      <c r="BA854" s="620"/>
    </row>
    <row r="855" spans="1:53" ht="15.75" customHeight="1" x14ac:dyDescent="0.25">
      <c r="A855" s="620"/>
      <c r="B855" s="625"/>
      <c r="C855" s="620"/>
      <c r="D855" s="620"/>
      <c r="E855" s="620"/>
      <c r="F855" s="620"/>
      <c r="G855" s="620"/>
      <c r="H855" s="620"/>
      <c r="I855" s="620"/>
      <c r="J855" s="620"/>
      <c r="K855" s="620"/>
      <c r="L855" s="620"/>
      <c r="M855" s="620"/>
      <c r="N855" s="620"/>
      <c r="O855" s="620"/>
      <c r="P855" s="620"/>
      <c r="Q855" s="622"/>
      <c r="R855" s="622"/>
      <c r="S855" s="622"/>
      <c r="T855" s="622"/>
      <c r="U855" s="622"/>
      <c r="V855" s="622"/>
      <c r="W855" s="622"/>
      <c r="X855" s="622"/>
      <c r="Y855" s="622"/>
      <c r="Z855" s="620"/>
      <c r="AA855" s="620"/>
      <c r="AB855" s="620"/>
      <c r="AC855" s="622"/>
      <c r="AD855" s="620"/>
      <c r="AE855" s="620"/>
      <c r="AF855" s="620"/>
      <c r="AG855" s="620"/>
      <c r="AH855" s="620"/>
      <c r="AI855" s="620"/>
      <c r="AJ855" s="620"/>
      <c r="AK855" s="620"/>
      <c r="AL855" s="620"/>
      <c r="AM855" s="620"/>
      <c r="AN855" s="620"/>
      <c r="AO855" s="620"/>
      <c r="AP855" s="620"/>
      <c r="AQ855" s="620"/>
      <c r="AR855" s="620"/>
      <c r="AS855" s="620"/>
      <c r="AT855" s="620"/>
      <c r="AU855" s="620"/>
      <c r="AV855" s="620"/>
      <c r="AW855" s="620"/>
      <c r="AX855" s="620"/>
      <c r="AY855" s="620"/>
      <c r="AZ855" s="620"/>
      <c r="BA855" s="620"/>
    </row>
    <row r="856" spans="1:53" ht="15.75" customHeight="1" x14ac:dyDescent="0.25">
      <c r="A856" s="620"/>
      <c r="B856" s="625"/>
      <c r="C856" s="620"/>
      <c r="D856" s="620"/>
      <c r="E856" s="620"/>
      <c r="F856" s="620"/>
      <c r="G856" s="620"/>
      <c r="H856" s="620"/>
      <c r="I856" s="620"/>
      <c r="J856" s="620"/>
      <c r="K856" s="620"/>
      <c r="L856" s="620"/>
      <c r="M856" s="620"/>
      <c r="N856" s="620"/>
      <c r="O856" s="620"/>
      <c r="P856" s="620"/>
      <c r="Q856" s="622"/>
      <c r="R856" s="622"/>
      <c r="S856" s="622"/>
      <c r="T856" s="622"/>
      <c r="U856" s="622"/>
      <c r="V856" s="622"/>
      <c r="W856" s="622"/>
      <c r="X856" s="622"/>
      <c r="Y856" s="622"/>
      <c r="Z856" s="620"/>
      <c r="AA856" s="620"/>
      <c r="AB856" s="620"/>
      <c r="AC856" s="622"/>
      <c r="AD856" s="620"/>
      <c r="AE856" s="620"/>
      <c r="AF856" s="620"/>
      <c r="AG856" s="620"/>
      <c r="AH856" s="620"/>
      <c r="AI856" s="620"/>
      <c r="AJ856" s="620"/>
      <c r="AK856" s="620"/>
      <c r="AL856" s="620"/>
      <c r="AM856" s="620"/>
      <c r="AN856" s="620"/>
      <c r="AO856" s="620"/>
      <c r="AP856" s="620"/>
      <c r="AQ856" s="620"/>
      <c r="AR856" s="620"/>
      <c r="AS856" s="620"/>
      <c r="AT856" s="620"/>
      <c r="AU856" s="620"/>
      <c r="AV856" s="620"/>
      <c r="AW856" s="620"/>
      <c r="AX856" s="620"/>
      <c r="AY856" s="620"/>
      <c r="AZ856" s="620"/>
      <c r="BA856" s="620"/>
    </row>
    <row r="857" spans="1:53" ht="15.75" customHeight="1" x14ac:dyDescent="0.25">
      <c r="A857" s="620"/>
      <c r="B857" s="625"/>
      <c r="C857" s="620"/>
      <c r="D857" s="620"/>
      <c r="E857" s="620"/>
      <c r="F857" s="620"/>
      <c r="G857" s="620"/>
      <c r="H857" s="620"/>
      <c r="I857" s="620"/>
      <c r="J857" s="620"/>
      <c r="K857" s="620"/>
      <c r="L857" s="620"/>
      <c r="M857" s="620"/>
      <c r="N857" s="620"/>
      <c r="O857" s="620"/>
      <c r="P857" s="620"/>
      <c r="Q857" s="622"/>
      <c r="R857" s="622"/>
      <c r="S857" s="622"/>
      <c r="T857" s="622"/>
      <c r="U857" s="622"/>
      <c r="V857" s="622"/>
      <c r="W857" s="622"/>
      <c r="X857" s="622"/>
      <c r="Y857" s="622"/>
      <c r="Z857" s="620"/>
      <c r="AA857" s="620"/>
      <c r="AB857" s="620"/>
      <c r="AC857" s="622"/>
      <c r="AD857" s="620"/>
      <c r="AE857" s="620"/>
      <c r="AF857" s="620"/>
      <c r="AG857" s="620"/>
      <c r="AH857" s="620"/>
      <c r="AI857" s="620"/>
      <c r="AJ857" s="620"/>
      <c r="AK857" s="620"/>
      <c r="AL857" s="620"/>
      <c r="AM857" s="620"/>
      <c r="AN857" s="620"/>
      <c r="AO857" s="620"/>
      <c r="AP857" s="620"/>
      <c r="AQ857" s="620"/>
      <c r="AR857" s="620"/>
      <c r="AS857" s="620"/>
      <c r="AT857" s="620"/>
      <c r="AU857" s="620"/>
      <c r="AV857" s="620"/>
      <c r="AW857" s="620"/>
      <c r="AX857" s="620"/>
      <c r="AY857" s="620"/>
      <c r="AZ857" s="620"/>
      <c r="BA857" s="620"/>
    </row>
    <row r="858" spans="1:53" ht="15.75" customHeight="1" x14ac:dyDescent="0.25">
      <c r="A858" s="620"/>
      <c r="B858" s="625"/>
      <c r="C858" s="620"/>
      <c r="D858" s="620"/>
      <c r="E858" s="620"/>
      <c r="F858" s="620"/>
      <c r="G858" s="620"/>
      <c r="H858" s="620"/>
      <c r="I858" s="620"/>
      <c r="J858" s="620"/>
      <c r="K858" s="620"/>
      <c r="L858" s="620"/>
      <c r="M858" s="620"/>
      <c r="N858" s="620"/>
      <c r="O858" s="620"/>
      <c r="P858" s="620"/>
      <c r="Q858" s="622"/>
      <c r="R858" s="622"/>
      <c r="S858" s="622"/>
      <c r="T858" s="622"/>
      <c r="U858" s="622"/>
      <c r="V858" s="622"/>
      <c r="W858" s="622"/>
      <c r="X858" s="622"/>
      <c r="Y858" s="622"/>
      <c r="Z858" s="620"/>
      <c r="AA858" s="620"/>
      <c r="AB858" s="620"/>
      <c r="AC858" s="622"/>
      <c r="AD858" s="620"/>
      <c r="AE858" s="620"/>
      <c r="AF858" s="620"/>
      <c r="AG858" s="620"/>
      <c r="AH858" s="620"/>
      <c r="AI858" s="620"/>
      <c r="AJ858" s="620"/>
      <c r="AK858" s="620"/>
      <c r="AL858" s="620"/>
      <c r="AM858" s="620"/>
      <c r="AN858" s="620"/>
      <c r="AO858" s="620"/>
      <c r="AP858" s="620"/>
      <c r="AQ858" s="620"/>
      <c r="AR858" s="620"/>
      <c r="AS858" s="620"/>
      <c r="AT858" s="620"/>
      <c r="AU858" s="620"/>
      <c r="AV858" s="620"/>
      <c r="AW858" s="620"/>
      <c r="AX858" s="620"/>
      <c r="AY858" s="620"/>
      <c r="AZ858" s="620"/>
      <c r="BA858" s="620"/>
    </row>
    <row r="859" spans="1:53" ht="15.75" customHeight="1" x14ac:dyDescent="0.25">
      <c r="A859" s="620"/>
      <c r="B859" s="625"/>
      <c r="C859" s="620"/>
      <c r="D859" s="620"/>
      <c r="E859" s="620"/>
      <c r="F859" s="620"/>
      <c r="G859" s="620"/>
      <c r="H859" s="620"/>
      <c r="I859" s="620"/>
      <c r="J859" s="620"/>
      <c r="K859" s="620"/>
      <c r="L859" s="620"/>
      <c r="M859" s="620"/>
      <c r="N859" s="620"/>
      <c r="O859" s="620"/>
      <c r="P859" s="620"/>
      <c r="Q859" s="622"/>
      <c r="R859" s="622"/>
      <c r="S859" s="622"/>
      <c r="T859" s="622"/>
      <c r="U859" s="622"/>
      <c r="V859" s="622"/>
      <c r="W859" s="622"/>
      <c r="X859" s="622"/>
      <c r="Y859" s="622"/>
      <c r="Z859" s="620"/>
      <c r="AA859" s="620"/>
      <c r="AB859" s="620"/>
      <c r="AC859" s="622"/>
      <c r="AD859" s="620"/>
      <c r="AE859" s="620"/>
      <c r="AF859" s="620"/>
      <c r="AG859" s="620"/>
      <c r="AH859" s="620"/>
      <c r="AI859" s="620"/>
      <c r="AJ859" s="620"/>
      <c r="AK859" s="620"/>
      <c r="AL859" s="620"/>
      <c r="AM859" s="620"/>
      <c r="AN859" s="620"/>
      <c r="AO859" s="620"/>
      <c r="AP859" s="620"/>
      <c r="AQ859" s="620"/>
      <c r="AR859" s="620"/>
      <c r="AS859" s="620"/>
      <c r="AT859" s="620"/>
      <c r="AU859" s="620"/>
      <c r="AV859" s="620"/>
      <c r="AW859" s="620"/>
      <c r="AX859" s="620"/>
      <c r="AY859" s="620"/>
      <c r="AZ859" s="620"/>
      <c r="BA859" s="620"/>
    </row>
    <row r="860" spans="1:53" ht="15.75" customHeight="1" x14ac:dyDescent="0.25">
      <c r="A860" s="620"/>
      <c r="B860" s="625"/>
      <c r="C860" s="620"/>
      <c r="D860" s="620"/>
      <c r="E860" s="620"/>
      <c r="F860" s="620"/>
      <c r="G860" s="620"/>
      <c r="H860" s="620"/>
      <c r="I860" s="620"/>
      <c r="J860" s="620"/>
      <c r="K860" s="620"/>
      <c r="L860" s="620"/>
      <c r="M860" s="620"/>
      <c r="N860" s="620"/>
      <c r="O860" s="620"/>
      <c r="P860" s="620"/>
      <c r="Q860" s="622"/>
      <c r="R860" s="622"/>
      <c r="S860" s="622"/>
      <c r="T860" s="622"/>
      <c r="U860" s="622"/>
      <c r="V860" s="622"/>
      <c r="W860" s="622"/>
      <c r="X860" s="622"/>
      <c r="Y860" s="622"/>
      <c r="Z860" s="620"/>
      <c r="AA860" s="620"/>
      <c r="AB860" s="620"/>
      <c r="AC860" s="622"/>
      <c r="AD860" s="620"/>
      <c r="AE860" s="620"/>
      <c r="AF860" s="620"/>
      <c r="AG860" s="620"/>
      <c r="AH860" s="620"/>
      <c r="AI860" s="620"/>
      <c r="AJ860" s="620"/>
      <c r="AK860" s="620"/>
      <c r="AL860" s="620"/>
      <c r="AM860" s="620"/>
      <c r="AN860" s="620"/>
      <c r="AO860" s="620"/>
      <c r="AP860" s="620"/>
      <c r="AQ860" s="620"/>
      <c r="AR860" s="620"/>
      <c r="AS860" s="620"/>
      <c r="AT860" s="620"/>
      <c r="AU860" s="620"/>
      <c r="AV860" s="620"/>
      <c r="AW860" s="620"/>
      <c r="AX860" s="620"/>
      <c r="AY860" s="620"/>
      <c r="AZ860" s="620"/>
      <c r="BA860" s="620"/>
    </row>
    <row r="861" spans="1:53" ht="15.75" customHeight="1" x14ac:dyDescent="0.25">
      <c r="A861" s="620"/>
      <c r="B861" s="625"/>
      <c r="C861" s="620"/>
      <c r="D861" s="620"/>
      <c r="E861" s="620"/>
      <c r="F861" s="620"/>
      <c r="G861" s="620"/>
      <c r="H861" s="620"/>
      <c r="I861" s="620"/>
      <c r="J861" s="620"/>
      <c r="K861" s="620"/>
      <c r="L861" s="620"/>
      <c r="M861" s="620"/>
      <c r="N861" s="620"/>
      <c r="O861" s="620"/>
      <c r="P861" s="620"/>
      <c r="Q861" s="622"/>
      <c r="R861" s="622"/>
      <c r="S861" s="622"/>
      <c r="T861" s="622"/>
      <c r="U861" s="622"/>
      <c r="V861" s="622"/>
      <c r="W861" s="622"/>
      <c r="X861" s="622"/>
      <c r="Y861" s="622"/>
      <c r="Z861" s="620"/>
      <c r="AA861" s="620"/>
      <c r="AB861" s="620"/>
      <c r="AC861" s="622"/>
      <c r="AD861" s="620"/>
      <c r="AE861" s="620"/>
      <c r="AF861" s="620"/>
      <c r="AG861" s="620"/>
      <c r="AH861" s="620"/>
      <c r="AI861" s="620"/>
      <c r="AJ861" s="620"/>
      <c r="AK861" s="620"/>
      <c r="AL861" s="620"/>
      <c r="AM861" s="620"/>
      <c r="AN861" s="620"/>
      <c r="AO861" s="620"/>
      <c r="AP861" s="620"/>
      <c r="AQ861" s="620"/>
      <c r="AR861" s="620"/>
      <c r="AS861" s="620"/>
      <c r="AT861" s="620"/>
      <c r="AU861" s="620"/>
      <c r="AV861" s="620"/>
      <c r="AW861" s="620"/>
      <c r="AX861" s="620"/>
      <c r="AY861" s="620"/>
      <c r="AZ861" s="620"/>
      <c r="BA861" s="620"/>
    </row>
    <row r="862" spans="1:53" ht="15.75" customHeight="1" x14ac:dyDescent="0.25">
      <c r="A862" s="620"/>
      <c r="B862" s="625"/>
      <c r="C862" s="620"/>
      <c r="D862" s="620"/>
      <c r="E862" s="620"/>
      <c r="F862" s="620"/>
      <c r="G862" s="620"/>
      <c r="H862" s="620"/>
      <c r="I862" s="620"/>
      <c r="J862" s="620"/>
      <c r="K862" s="620"/>
      <c r="L862" s="620"/>
      <c r="M862" s="620"/>
      <c r="N862" s="620"/>
      <c r="O862" s="620"/>
      <c r="P862" s="620"/>
      <c r="Q862" s="622"/>
      <c r="R862" s="622"/>
      <c r="S862" s="622"/>
      <c r="T862" s="622"/>
      <c r="U862" s="622"/>
      <c r="V862" s="622"/>
      <c r="W862" s="622"/>
      <c r="X862" s="622"/>
      <c r="Y862" s="622"/>
      <c r="Z862" s="620"/>
      <c r="AA862" s="620"/>
      <c r="AB862" s="620"/>
      <c r="AC862" s="622"/>
      <c r="AD862" s="620"/>
      <c r="AE862" s="620"/>
      <c r="AF862" s="620"/>
      <c r="AG862" s="620"/>
      <c r="AH862" s="620"/>
      <c r="AI862" s="620"/>
      <c r="AJ862" s="620"/>
      <c r="AK862" s="620"/>
      <c r="AL862" s="620"/>
      <c r="AM862" s="620"/>
      <c r="AN862" s="620"/>
      <c r="AO862" s="620"/>
      <c r="AP862" s="620"/>
      <c r="AQ862" s="620"/>
      <c r="AR862" s="620"/>
      <c r="AS862" s="620"/>
      <c r="AT862" s="620"/>
      <c r="AU862" s="620"/>
      <c r="AV862" s="620"/>
      <c r="AW862" s="620"/>
      <c r="AX862" s="620"/>
      <c r="AY862" s="620"/>
      <c r="AZ862" s="620"/>
      <c r="BA862" s="620"/>
    </row>
    <row r="863" spans="1:53" ht="15.75" customHeight="1" x14ac:dyDescent="0.25">
      <c r="A863" s="620"/>
      <c r="B863" s="625"/>
      <c r="C863" s="620"/>
      <c r="D863" s="620"/>
      <c r="E863" s="620"/>
      <c r="F863" s="620"/>
      <c r="G863" s="620"/>
      <c r="H863" s="620"/>
      <c r="I863" s="620"/>
      <c r="J863" s="620"/>
      <c r="K863" s="620"/>
      <c r="L863" s="620"/>
      <c r="M863" s="620"/>
      <c r="N863" s="620"/>
      <c r="O863" s="620"/>
      <c r="P863" s="620"/>
      <c r="Q863" s="622"/>
      <c r="R863" s="622"/>
      <c r="S863" s="622"/>
      <c r="T863" s="622"/>
      <c r="U863" s="622"/>
      <c r="V863" s="622"/>
      <c r="W863" s="622"/>
      <c r="X863" s="622"/>
      <c r="Y863" s="622"/>
      <c r="Z863" s="620"/>
      <c r="AA863" s="620"/>
      <c r="AB863" s="620"/>
      <c r="AC863" s="622"/>
      <c r="AD863" s="620"/>
      <c r="AE863" s="620"/>
      <c r="AF863" s="620"/>
      <c r="AG863" s="620"/>
      <c r="AH863" s="620"/>
      <c r="AI863" s="620"/>
      <c r="AJ863" s="620"/>
      <c r="AK863" s="620"/>
      <c r="AL863" s="620"/>
      <c r="AM863" s="620"/>
      <c r="AN863" s="620"/>
      <c r="AO863" s="620"/>
      <c r="AP863" s="620"/>
      <c r="AQ863" s="620"/>
      <c r="AR863" s="620"/>
      <c r="AS863" s="620"/>
      <c r="AT863" s="620"/>
      <c r="AU863" s="620"/>
      <c r="AV863" s="620"/>
      <c r="AW863" s="620"/>
      <c r="AX863" s="620"/>
      <c r="AY863" s="620"/>
      <c r="AZ863" s="620"/>
      <c r="BA863" s="620"/>
    </row>
    <row r="864" spans="1:53" ht="15.75" customHeight="1" x14ac:dyDescent="0.25">
      <c r="A864" s="620"/>
      <c r="B864" s="625"/>
      <c r="C864" s="620"/>
      <c r="D864" s="620"/>
      <c r="E864" s="620"/>
      <c r="F864" s="620"/>
      <c r="G864" s="620"/>
      <c r="H864" s="620"/>
      <c r="I864" s="620"/>
      <c r="J864" s="620"/>
      <c r="K864" s="620"/>
      <c r="L864" s="620"/>
      <c r="M864" s="620"/>
      <c r="N864" s="620"/>
      <c r="O864" s="620"/>
      <c r="P864" s="620"/>
      <c r="Q864" s="622"/>
      <c r="R864" s="622"/>
      <c r="S864" s="622"/>
      <c r="T864" s="622"/>
      <c r="U864" s="622"/>
      <c r="V864" s="622"/>
      <c r="W864" s="622"/>
      <c r="X864" s="622"/>
      <c r="Y864" s="622"/>
      <c r="Z864" s="620"/>
      <c r="AA864" s="620"/>
      <c r="AB864" s="620"/>
      <c r="AC864" s="622"/>
      <c r="AD864" s="620"/>
      <c r="AE864" s="620"/>
      <c r="AF864" s="620"/>
      <c r="AG864" s="620"/>
      <c r="AH864" s="620"/>
      <c r="AI864" s="620"/>
      <c r="AJ864" s="620"/>
      <c r="AK864" s="620"/>
      <c r="AL864" s="620"/>
      <c r="AM864" s="620"/>
      <c r="AN864" s="620"/>
      <c r="AO864" s="620"/>
      <c r="AP864" s="620"/>
      <c r="AQ864" s="620"/>
      <c r="AR864" s="620"/>
      <c r="AS864" s="620"/>
      <c r="AT864" s="620"/>
      <c r="AU864" s="620"/>
      <c r="AV864" s="620"/>
      <c r="AW864" s="620"/>
      <c r="AX864" s="620"/>
      <c r="AY864" s="620"/>
      <c r="AZ864" s="620"/>
      <c r="BA864" s="620"/>
    </row>
    <row r="865" spans="1:53" ht="15.75" customHeight="1" x14ac:dyDescent="0.25">
      <c r="A865" s="620"/>
      <c r="B865" s="625"/>
      <c r="C865" s="620"/>
      <c r="D865" s="620"/>
      <c r="E865" s="620"/>
      <c r="F865" s="620"/>
      <c r="G865" s="620"/>
      <c r="H865" s="620"/>
      <c r="I865" s="620"/>
      <c r="J865" s="620"/>
      <c r="K865" s="620"/>
      <c r="L865" s="620"/>
      <c r="M865" s="620"/>
      <c r="N865" s="620"/>
      <c r="O865" s="620"/>
      <c r="P865" s="620"/>
      <c r="Q865" s="622"/>
      <c r="R865" s="622"/>
      <c r="S865" s="622"/>
      <c r="T865" s="622"/>
      <c r="U865" s="622"/>
      <c r="V865" s="622"/>
      <c r="W865" s="622"/>
      <c r="X865" s="622"/>
      <c r="Y865" s="622"/>
      <c r="Z865" s="620"/>
      <c r="AA865" s="620"/>
      <c r="AB865" s="620"/>
      <c r="AC865" s="622"/>
      <c r="AD865" s="620"/>
      <c r="AE865" s="620"/>
      <c r="AF865" s="620"/>
      <c r="AG865" s="620"/>
      <c r="AH865" s="620"/>
      <c r="AI865" s="620"/>
      <c r="AJ865" s="620"/>
      <c r="AK865" s="620"/>
      <c r="AL865" s="620"/>
      <c r="AM865" s="620"/>
      <c r="AN865" s="620"/>
      <c r="AO865" s="620"/>
      <c r="AP865" s="620"/>
      <c r="AQ865" s="620"/>
      <c r="AR865" s="620"/>
      <c r="AS865" s="620"/>
      <c r="AT865" s="620"/>
      <c r="AU865" s="620"/>
      <c r="AV865" s="620"/>
      <c r="AW865" s="620"/>
      <c r="AX865" s="620"/>
      <c r="AY865" s="620"/>
      <c r="AZ865" s="620"/>
      <c r="BA865" s="620"/>
    </row>
    <row r="866" spans="1:53" ht="15.75" customHeight="1" x14ac:dyDescent="0.25">
      <c r="A866" s="620"/>
      <c r="B866" s="625"/>
      <c r="C866" s="620"/>
      <c r="D866" s="620"/>
      <c r="E866" s="620"/>
      <c r="F866" s="620"/>
      <c r="G866" s="620"/>
      <c r="H866" s="620"/>
      <c r="I866" s="620"/>
      <c r="J866" s="620"/>
      <c r="K866" s="620"/>
      <c r="L866" s="620"/>
      <c r="M866" s="620"/>
      <c r="N866" s="620"/>
      <c r="O866" s="620"/>
      <c r="P866" s="620"/>
      <c r="Q866" s="622"/>
      <c r="R866" s="622"/>
      <c r="S866" s="622"/>
      <c r="T866" s="622"/>
      <c r="U866" s="622"/>
      <c r="V866" s="622"/>
      <c r="W866" s="622"/>
      <c r="X866" s="622"/>
      <c r="Y866" s="622"/>
      <c r="Z866" s="620"/>
      <c r="AA866" s="620"/>
      <c r="AB866" s="620"/>
      <c r="AC866" s="622"/>
      <c r="AD866" s="620"/>
      <c r="AE866" s="620"/>
      <c r="AF866" s="620"/>
      <c r="AG866" s="620"/>
      <c r="AH866" s="620"/>
      <c r="AI866" s="620"/>
      <c r="AJ866" s="620"/>
      <c r="AK866" s="620"/>
      <c r="AL866" s="620"/>
      <c r="AM866" s="620"/>
      <c r="AN866" s="620"/>
      <c r="AO866" s="620"/>
      <c r="AP866" s="620"/>
      <c r="AQ866" s="620"/>
      <c r="AR866" s="620"/>
      <c r="AS866" s="620"/>
      <c r="AT866" s="620"/>
      <c r="AU866" s="620"/>
      <c r="AV866" s="620"/>
      <c r="AW866" s="620"/>
      <c r="AX866" s="620"/>
      <c r="AY866" s="620"/>
      <c r="AZ866" s="620"/>
      <c r="BA866" s="620"/>
    </row>
    <row r="867" spans="1:53" ht="15.75" customHeight="1" x14ac:dyDescent="0.25">
      <c r="A867" s="620"/>
      <c r="B867" s="625"/>
      <c r="C867" s="620"/>
      <c r="D867" s="620"/>
      <c r="E867" s="620"/>
      <c r="F867" s="620"/>
      <c r="G867" s="620"/>
      <c r="H867" s="620"/>
      <c r="I867" s="620"/>
      <c r="J867" s="620"/>
      <c r="K867" s="620"/>
      <c r="L867" s="620"/>
      <c r="M867" s="620"/>
      <c r="N867" s="620"/>
      <c r="O867" s="620"/>
      <c r="P867" s="620"/>
      <c r="Q867" s="622"/>
      <c r="R867" s="622"/>
      <c r="S867" s="622"/>
      <c r="T867" s="622"/>
      <c r="U867" s="622"/>
      <c r="V867" s="622"/>
      <c r="W867" s="622"/>
      <c r="X867" s="622"/>
      <c r="Y867" s="622"/>
      <c r="Z867" s="620"/>
      <c r="AA867" s="620"/>
      <c r="AB867" s="620"/>
      <c r="AC867" s="622"/>
      <c r="AD867" s="620"/>
      <c r="AE867" s="620"/>
      <c r="AF867" s="620"/>
      <c r="AG867" s="620"/>
      <c r="AH867" s="620"/>
      <c r="AI867" s="620"/>
      <c r="AJ867" s="620"/>
      <c r="AK867" s="620"/>
      <c r="AL867" s="620"/>
      <c r="AM867" s="620"/>
      <c r="AN867" s="620"/>
      <c r="AO867" s="620"/>
      <c r="AP867" s="620"/>
      <c r="AQ867" s="620"/>
      <c r="AR867" s="620"/>
      <c r="AS867" s="620"/>
      <c r="AT867" s="620"/>
      <c r="AU867" s="620"/>
      <c r="AV867" s="620"/>
      <c r="AW867" s="620"/>
      <c r="AX867" s="620"/>
      <c r="AY867" s="620"/>
      <c r="AZ867" s="620"/>
      <c r="BA867" s="620"/>
    </row>
    <row r="868" spans="1:53" ht="15.75" customHeight="1" x14ac:dyDescent="0.25">
      <c r="A868" s="620"/>
      <c r="B868" s="625"/>
      <c r="C868" s="620"/>
      <c r="D868" s="620"/>
      <c r="E868" s="620"/>
      <c r="F868" s="620"/>
      <c r="G868" s="620"/>
      <c r="H868" s="620"/>
      <c r="I868" s="620"/>
      <c r="J868" s="620"/>
      <c r="K868" s="620"/>
      <c r="L868" s="620"/>
      <c r="M868" s="620"/>
      <c r="N868" s="620"/>
      <c r="O868" s="620"/>
      <c r="P868" s="620"/>
      <c r="Q868" s="622"/>
      <c r="R868" s="622"/>
      <c r="S868" s="622"/>
      <c r="T868" s="622"/>
      <c r="U868" s="622"/>
      <c r="V868" s="622"/>
      <c r="W868" s="622"/>
      <c r="X868" s="622"/>
      <c r="Y868" s="622"/>
      <c r="Z868" s="620"/>
      <c r="AA868" s="620"/>
      <c r="AB868" s="620"/>
      <c r="AC868" s="622"/>
      <c r="AD868" s="620"/>
      <c r="AE868" s="620"/>
      <c r="AF868" s="620"/>
      <c r="AG868" s="620"/>
      <c r="AH868" s="620"/>
      <c r="AI868" s="620"/>
      <c r="AJ868" s="620"/>
      <c r="AK868" s="620"/>
      <c r="AL868" s="620"/>
      <c r="AM868" s="620"/>
      <c r="AN868" s="620"/>
      <c r="AO868" s="620"/>
      <c r="AP868" s="620"/>
      <c r="AQ868" s="620"/>
      <c r="AR868" s="620"/>
      <c r="AS868" s="620"/>
      <c r="AT868" s="620"/>
      <c r="AU868" s="620"/>
      <c r="AV868" s="620"/>
      <c r="AW868" s="620"/>
      <c r="AX868" s="620"/>
      <c r="AY868" s="620"/>
      <c r="AZ868" s="620"/>
      <c r="BA868" s="620"/>
    </row>
    <row r="869" spans="1:53" ht="15.75" customHeight="1" x14ac:dyDescent="0.25">
      <c r="A869" s="620"/>
      <c r="B869" s="625"/>
      <c r="C869" s="620"/>
      <c r="D869" s="620"/>
      <c r="E869" s="620"/>
      <c r="F869" s="620"/>
      <c r="G869" s="620"/>
      <c r="H869" s="620"/>
      <c r="I869" s="620"/>
      <c r="J869" s="620"/>
      <c r="K869" s="620"/>
      <c r="L869" s="620"/>
      <c r="M869" s="620"/>
      <c r="N869" s="620"/>
      <c r="O869" s="620"/>
      <c r="P869" s="620"/>
      <c r="Q869" s="622"/>
      <c r="R869" s="622"/>
      <c r="S869" s="622"/>
      <c r="T869" s="622"/>
      <c r="U869" s="622"/>
      <c r="V869" s="622"/>
      <c r="W869" s="622"/>
      <c r="X869" s="622"/>
      <c r="Y869" s="622"/>
      <c r="Z869" s="620"/>
      <c r="AA869" s="620"/>
      <c r="AB869" s="620"/>
      <c r="AC869" s="622"/>
      <c r="AD869" s="620"/>
      <c r="AE869" s="620"/>
      <c r="AF869" s="620"/>
      <c r="AG869" s="620"/>
      <c r="AH869" s="620"/>
      <c r="AI869" s="620"/>
      <c r="AJ869" s="620"/>
      <c r="AK869" s="620"/>
      <c r="AL869" s="620"/>
      <c r="AM869" s="620"/>
      <c r="AN869" s="620"/>
      <c r="AO869" s="620"/>
      <c r="AP869" s="620"/>
      <c r="AQ869" s="620"/>
      <c r="AR869" s="620"/>
      <c r="AS869" s="620"/>
      <c r="AT869" s="620"/>
      <c r="AU869" s="620"/>
      <c r="AV869" s="620"/>
      <c r="AW869" s="620"/>
      <c r="AX869" s="620"/>
      <c r="AY869" s="620"/>
      <c r="AZ869" s="620"/>
      <c r="BA869" s="620"/>
    </row>
    <row r="870" spans="1:53" ht="15.75" customHeight="1" x14ac:dyDescent="0.25">
      <c r="A870" s="620"/>
      <c r="B870" s="625"/>
      <c r="C870" s="620"/>
      <c r="D870" s="620"/>
      <c r="E870" s="620"/>
      <c r="F870" s="620"/>
      <c r="G870" s="620"/>
      <c r="H870" s="620"/>
      <c r="I870" s="620"/>
      <c r="J870" s="620"/>
      <c r="K870" s="620"/>
      <c r="L870" s="620"/>
      <c r="M870" s="620"/>
      <c r="N870" s="620"/>
      <c r="O870" s="620"/>
      <c r="P870" s="620"/>
      <c r="Q870" s="622"/>
      <c r="R870" s="622"/>
      <c r="S870" s="622"/>
      <c r="T870" s="622"/>
      <c r="U870" s="622"/>
      <c r="V870" s="622"/>
      <c r="W870" s="622"/>
      <c r="X870" s="622"/>
      <c r="Y870" s="622"/>
      <c r="Z870" s="620"/>
      <c r="AA870" s="620"/>
      <c r="AB870" s="620"/>
      <c r="AC870" s="622"/>
      <c r="AD870" s="620"/>
      <c r="AE870" s="620"/>
      <c r="AF870" s="620"/>
      <c r="AG870" s="620"/>
      <c r="AH870" s="620"/>
      <c r="AI870" s="620"/>
      <c r="AJ870" s="620"/>
      <c r="AK870" s="620"/>
      <c r="AL870" s="620"/>
      <c r="AM870" s="620"/>
      <c r="AN870" s="620"/>
      <c r="AO870" s="620"/>
      <c r="AP870" s="620"/>
      <c r="AQ870" s="620"/>
      <c r="AR870" s="620"/>
      <c r="AS870" s="620"/>
      <c r="AT870" s="620"/>
      <c r="AU870" s="620"/>
      <c r="AV870" s="620"/>
      <c r="AW870" s="620"/>
      <c r="AX870" s="620"/>
      <c r="AY870" s="620"/>
      <c r="AZ870" s="620"/>
      <c r="BA870" s="620"/>
    </row>
    <row r="871" spans="1:53" ht="15.75" customHeight="1" x14ac:dyDescent="0.25">
      <c r="A871" s="620"/>
      <c r="B871" s="625"/>
      <c r="C871" s="620"/>
      <c r="D871" s="620"/>
      <c r="E871" s="620"/>
      <c r="F871" s="620"/>
      <c r="G871" s="620"/>
      <c r="H871" s="620"/>
      <c r="I871" s="620"/>
      <c r="J871" s="620"/>
      <c r="K871" s="620"/>
      <c r="L871" s="620"/>
      <c r="M871" s="620"/>
      <c r="N871" s="620"/>
      <c r="O871" s="620"/>
      <c r="P871" s="620"/>
      <c r="Q871" s="622"/>
      <c r="R871" s="622"/>
      <c r="S871" s="622"/>
      <c r="T871" s="622"/>
      <c r="U871" s="622"/>
      <c r="V871" s="622"/>
      <c r="W871" s="622"/>
      <c r="X871" s="622"/>
      <c r="Y871" s="622"/>
      <c r="Z871" s="620"/>
      <c r="AA871" s="620"/>
      <c r="AB871" s="620"/>
      <c r="AC871" s="622"/>
      <c r="AD871" s="620"/>
      <c r="AE871" s="620"/>
      <c r="AF871" s="620"/>
      <c r="AG871" s="620"/>
      <c r="AH871" s="620"/>
      <c r="AI871" s="620"/>
      <c r="AJ871" s="620"/>
      <c r="AK871" s="620"/>
      <c r="AL871" s="620"/>
      <c r="AM871" s="620"/>
      <c r="AN871" s="620"/>
      <c r="AO871" s="620"/>
      <c r="AP871" s="620"/>
      <c r="AQ871" s="620"/>
      <c r="AR871" s="620"/>
      <c r="AS871" s="620"/>
      <c r="AT871" s="620"/>
      <c r="AU871" s="620"/>
      <c r="AV871" s="620"/>
      <c r="AW871" s="620"/>
      <c r="AX871" s="620"/>
      <c r="AY871" s="620"/>
      <c r="AZ871" s="620"/>
      <c r="BA871" s="620"/>
    </row>
    <row r="872" spans="1:53" ht="15.75" customHeight="1" x14ac:dyDescent="0.25">
      <c r="A872" s="620"/>
      <c r="B872" s="625"/>
      <c r="C872" s="620"/>
      <c r="D872" s="620"/>
      <c r="E872" s="620"/>
      <c r="F872" s="620"/>
      <c r="G872" s="620"/>
      <c r="H872" s="620"/>
      <c r="I872" s="620"/>
      <c r="J872" s="620"/>
      <c r="K872" s="620"/>
      <c r="L872" s="620"/>
      <c r="M872" s="620"/>
      <c r="N872" s="620"/>
      <c r="O872" s="620"/>
      <c r="P872" s="620"/>
      <c r="Q872" s="622"/>
      <c r="R872" s="622"/>
      <c r="S872" s="622"/>
      <c r="T872" s="622"/>
      <c r="U872" s="622"/>
      <c r="V872" s="622"/>
      <c r="W872" s="622"/>
      <c r="X872" s="622"/>
      <c r="Y872" s="622"/>
      <c r="Z872" s="620"/>
      <c r="AA872" s="620"/>
      <c r="AB872" s="620"/>
      <c r="AC872" s="622"/>
      <c r="AD872" s="620"/>
      <c r="AE872" s="620"/>
      <c r="AF872" s="620"/>
      <c r="AG872" s="620"/>
      <c r="AH872" s="620"/>
      <c r="AI872" s="620"/>
      <c r="AJ872" s="620"/>
      <c r="AK872" s="620"/>
      <c r="AL872" s="620"/>
      <c r="AM872" s="620"/>
      <c r="AN872" s="620"/>
      <c r="AO872" s="620"/>
      <c r="AP872" s="620"/>
      <c r="AQ872" s="620"/>
      <c r="AR872" s="620"/>
      <c r="AS872" s="620"/>
      <c r="AT872" s="620"/>
      <c r="AU872" s="620"/>
      <c r="AV872" s="620"/>
      <c r="AW872" s="620"/>
      <c r="AX872" s="620"/>
      <c r="AY872" s="620"/>
      <c r="AZ872" s="620"/>
      <c r="BA872" s="620"/>
    </row>
    <row r="873" spans="1:53" ht="15.75" customHeight="1" x14ac:dyDescent="0.25">
      <c r="A873" s="620"/>
      <c r="B873" s="625"/>
      <c r="C873" s="620"/>
      <c r="D873" s="620"/>
      <c r="E873" s="620"/>
      <c r="F873" s="620"/>
      <c r="G873" s="620"/>
      <c r="H873" s="620"/>
      <c r="I873" s="620"/>
      <c r="J873" s="620"/>
      <c r="K873" s="620"/>
      <c r="L873" s="620"/>
      <c r="M873" s="620"/>
      <c r="N873" s="620"/>
      <c r="O873" s="620"/>
      <c r="P873" s="620"/>
      <c r="Q873" s="622"/>
      <c r="R873" s="622"/>
      <c r="S873" s="622"/>
      <c r="T873" s="622"/>
      <c r="U873" s="622"/>
      <c r="V873" s="622"/>
      <c r="W873" s="622"/>
      <c r="X873" s="622"/>
      <c r="Y873" s="622"/>
      <c r="Z873" s="620"/>
      <c r="AA873" s="620"/>
      <c r="AB873" s="620"/>
      <c r="AC873" s="622"/>
      <c r="AD873" s="620"/>
      <c r="AE873" s="620"/>
      <c r="AF873" s="620"/>
      <c r="AG873" s="620"/>
      <c r="AH873" s="620"/>
      <c r="AI873" s="620"/>
      <c r="AJ873" s="620"/>
      <c r="AK873" s="620"/>
      <c r="AL873" s="620"/>
      <c r="AM873" s="620"/>
      <c r="AN873" s="620"/>
      <c r="AO873" s="620"/>
      <c r="AP873" s="620"/>
      <c r="AQ873" s="620"/>
      <c r="AR873" s="620"/>
      <c r="AS873" s="620"/>
      <c r="AT873" s="620"/>
      <c r="AU873" s="620"/>
      <c r="AV873" s="620"/>
      <c r="AW873" s="620"/>
      <c r="AX873" s="620"/>
      <c r="AY873" s="620"/>
      <c r="AZ873" s="620"/>
      <c r="BA873" s="620"/>
    </row>
    <row r="874" spans="1:53" ht="15.75" customHeight="1" x14ac:dyDescent="0.25">
      <c r="A874" s="620"/>
      <c r="B874" s="625"/>
      <c r="C874" s="620"/>
      <c r="D874" s="620"/>
      <c r="E874" s="620"/>
      <c r="F874" s="620"/>
      <c r="G874" s="620"/>
      <c r="H874" s="620"/>
      <c r="I874" s="620"/>
      <c r="J874" s="620"/>
      <c r="K874" s="620"/>
      <c r="L874" s="620"/>
      <c r="M874" s="620"/>
      <c r="N874" s="620"/>
      <c r="O874" s="620"/>
      <c r="P874" s="620"/>
      <c r="Q874" s="622"/>
      <c r="R874" s="622"/>
      <c r="S874" s="622"/>
      <c r="T874" s="622"/>
      <c r="U874" s="622"/>
      <c r="V874" s="622"/>
      <c r="W874" s="622"/>
      <c r="X874" s="622"/>
      <c r="Y874" s="622"/>
      <c r="Z874" s="620"/>
      <c r="AA874" s="620"/>
      <c r="AB874" s="620"/>
      <c r="AC874" s="622"/>
      <c r="AD874" s="620"/>
      <c r="AE874" s="620"/>
      <c r="AF874" s="620"/>
      <c r="AG874" s="620"/>
      <c r="AH874" s="620"/>
      <c r="AI874" s="620"/>
      <c r="AJ874" s="620"/>
      <c r="AK874" s="620"/>
      <c r="AL874" s="620"/>
      <c r="AM874" s="620"/>
      <c r="AN874" s="620"/>
      <c r="AO874" s="620"/>
      <c r="AP874" s="620"/>
      <c r="AQ874" s="620"/>
      <c r="AR874" s="620"/>
      <c r="AS874" s="620"/>
      <c r="AT874" s="620"/>
      <c r="AU874" s="620"/>
      <c r="AV874" s="620"/>
      <c r="AW874" s="620"/>
      <c r="AX874" s="620"/>
      <c r="AY874" s="620"/>
      <c r="AZ874" s="620"/>
      <c r="BA874" s="620"/>
    </row>
    <row r="875" spans="1:53" ht="15.75" customHeight="1" x14ac:dyDescent="0.25">
      <c r="A875" s="620"/>
      <c r="B875" s="625"/>
      <c r="C875" s="620"/>
      <c r="D875" s="620"/>
      <c r="E875" s="620"/>
      <c r="F875" s="620"/>
      <c r="G875" s="620"/>
      <c r="H875" s="620"/>
      <c r="I875" s="620"/>
      <c r="J875" s="620"/>
      <c r="K875" s="620"/>
      <c r="L875" s="620"/>
      <c r="M875" s="620"/>
      <c r="N875" s="620"/>
      <c r="O875" s="620"/>
      <c r="P875" s="620"/>
      <c r="Q875" s="622"/>
      <c r="R875" s="622"/>
      <c r="S875" s="622"/>
      <c r="T875" s="622"/>
      <c r="U875" s="622"/>
      <c r="V875" s="622"/>
      <c r="W875" s="622"/>
      <c r="X875" s="622"/>
      <c r="Y875" s="622"/>
      <c r="Z875" s="620"/>
      <c r="AA875" s="620"/>
      <c r="AB875" s="620"/>
      <c r="AC875" s="622"/>
      <c r="AD875" s="620"/>
      <c r="AE875" s="620"/>
      <c r="AF875" s="620"/>
      <c r="AG875" s="620"/>
      <c r="AH875" s="620"/>
      <c r="AI875" s="620"/>
      <c r="AJ875" s="620"/>
      <c r="AK875" s="620"/>
      <c r="AL875" s="620"/>
      <c r="AM875" s="620"/>
      <c r="AN875" s="620"/>
      <c r="AO875" s="620"/>
      <c r="AP875" s="620"/>
      <c r="AQ875" s="620"/>
      <c r="AR875" s="620"/>
      <c r="AS875" s="620"/>
      <c r="AT875" s="620"/>
      <c r="AU875" s="620"/>
      <c r="AV875" s="620"/>
      <c r="AW875" s="620"/>
      <c r="AX875" s="620"/>
      <c r="AY875" s="620"/>
      <c r="AZ875" s="620"/>
      <c r="BA875" s="620"/>
    </row>
    <row r="876" spans="1:53" ht="15.75" customHeight="1" x14ac:dyDescent="0.25">
      <c r="A876" s="620"/>
      <c r="B876" s="625"/>
      <c r="C876" s="620"/>
      <c r="D876" s="620"/>
      <c r="E876" s="620"/>
      <c r="F876" s="620"/>
      <c r="G876" s="620"/>
      <c r="H876" s="620"/>
      <c r="I876" s="620"/>
      <c r="J876" s="620"/>
      <c r="K876" s="620"/>
      <c r="L876" s="620"/>
      <c r="M876" s="620"/>
      <c r="N876" s="620"/>
      <c r="O876" s="620"/>
      <c r="P876" s="620"/>
      <c r="Q876" s="622"/>
      <c r="R876" s="622"/>
      <c r="S876" s="622"/>
      <c r="T876" s="622"/>
      <c r="U876" s="622"/>
      <c r="V876" s="622"/>
      <c r="W876" s="622"/>
      <c r="X876" s="622"/>
      <c r="Y876" s="622"/>
      <c r="Z876" s="620"/>
      <c r="AA876" s="620"/>
      <c r="AB876" s="620"/>
      <c r="AC876" s="622"/>
      <c r="AD876" s="620"/>
      <c r="AE876" s="620"/>
      <c r="AF876" s="620"/>
      <c r="AG876" s="620"/>
      <c r="AH876" s="620"/>
      <c r="AI876" s="620"/>
      <c r="AJ876" s="620"/>
      <c r="AK876" s="620"/>
      <c r="AL876" s="620"/>
      <c r="AM876" s="620"/>
      <c r="AN876" s="620"/>
      <c r="AO876" s="620"/>
      <c r="AP876" s="620"/>
      <c r="AQ876" s="620"/>
      <c r="AR876" s="620"/>
      <c r="AS876" s="620"/>
      <c r="AT876" s="620"/>
      <c r="AU876" s="620"/>
      <c r="AV876" s="620"/>
      <c r="AW876" s="620"/>
      <c r="AX876" s="620"/>
      <c r="AY876" s="620"/>
      <c r="AZ876" s="620"/>
      <c r="BA876" s="620"/>
    </row>
    <row r="877" spans="1:53" ht="15.75" customHeight="1" x14ac:dyDescent="0.25">
      <c r="A877" s="620"/>
      <c r="B877" s="625"/>
      <c r="C877" s="620"/>
      <c r="D877" s="620"/>
      <c r="E877" s="620"/>
      <c r="F877" s="620"/>
      <c r="G877" s="620"/>
      <c r="H877" s="620"/>
      <c r="I877" s="620"/>
      <c r="J877" s="620"/>
      <c r="K877" s="620"/>
      <c r="L877" s="620"/>
      <c r="M877" s="620"/>
      <c r="N877" s="620"/>
      <c r="O877" s="620"/>
      <c r="P877" s="620"/>
      <c r="Q877" s="622"/>
      <c r="R877" s="622"/>
      <c r="S877" s="622"/>
      <c r="T877" s="622"/>
      <c r="U877" s="622"/>
      <c r="V877" s="622"/>
      <c r="W877" s="622"/>
      <c r="X877" s="622"/>
      <c r="Y877" s="622"/>
      <c r="Z877" s="620"/>
      <c r="AA877" s="620"/>
      <c r="AB877" s="620"/>
      <c r="AC877" s="622"/>
      <c r="AD877" s="620"/>
      <c r="AE877" s="620"/>
      <c r="AF877" s="620"/>
      <c r="AG877" s="620"/>
      <c r="AH877" s="620"/>
      <c r="AI877" s="620"/>
      <c r="AJ877" s="620"/>
      <c r="AK877" s="620"/>
      <c r="AL877" s="620"/>
      <c r="AM877" s="620"/>
      <c r="AN877" s="620"/>
      <c r="AO877" s="620"/>
      <c r="AP877" s="620"/>
      <c r="AQ877" s="620"/>
      <c r="AR877" s="620"/>
      <c r="AS877" s="620"/>
      <c r="AT877" s="620"/>
      <c r="AU877" s="620"/>
      <c r="AV877" s="620"/>
      <c r="AW877" s="620"/>
      <c r="AX877" s="620"/>
      <c r="AY877" s="620"/>
      <c r="AZ877" s="620"/>
      <c r="BA877" s="620"/>
    </row>
    <row r="878" spans="1:53" ht="15.75" customHeight="1" x14ac:dyDescent="0.25">
      <c r="A878" s="620"/>
      <c r="B878" s="625"/>
      <c r="C878" s="620"/>
      <c r="D878" s="620"/>
      <c r="E878" s="620"/>
      <c r="F878" s="620"/>
      <c r="G878" s="620"/>
      <c r="H878" s="620"/>
      <c r="I878" s="620"/>
      <c r="J878" s="620"/>
      <c r="K878" s="620"/>
      <c r="L878" s="620"/>
      <c r="M878" s="620"/>
      <c r="N878" s="620"/>
      <c r="O878" s="620"/>
      <c r="P878" s="620"/>
      <c r="Q878" s="622"/>
      <c r="R878" s="622"/>
      <c r="S878" s="622"/>
      <c r="T878" s="622"/>
      <c r="U878" s="622"/>
      <c r="V878" s="622"/>
      <c r="W878" s="622"/>
      <c r="X878" s="622"/>
      <c r="Y878" s="622"/>
      <c r="Z878" s="620"/>
      <c r="AA878" s="620"/>
      <c r="AB878" s="620"/>
      <c r="AC878" s="622"/>
      <c r="AD878" s="620"/>
      <c r="AE878" s="620"/>
      <c r="AF878" s="620"/>
      <c r="AG878" s="620"/>
      <c r="AH878" s="620"/>
      <c r="AI878" s="620"/>
      <c r="AJ878" s="620"/>
      <c r="AK878" s="620"/>
      <c r="AL878" s="620"/>
      <c r="AM878" s="620"/>
      <c r="AN878" s="620"/>
      <c r="AO878" s="620"/>
      <c r="AP878" s="620"/>
      <c r="AQ878" s="620"/>
      <c r="AR878" s="620"/>
      <c r="AS878" s="620"/>
      <c r="AT878" s="620"/>
      <c r="AU878" s="620"/>
      <c r="AV878" s="620"/>
      <c r="AW878" s="620"/>
      <c r="AX878" s="620"/>
      <c r="AY878" s="620"/>
      <c r="AZ878" s="620"/>
      <c r="BA878" s="620"/>
    </row>
    <row r="879" spans="1:53" ht="15.75" customHeight="1" x14ac:dyDescent="0.25">
      <c r="A879" s="620"/>
      <c r="B879" s="625"/>
      <c r="C879" s="620"/>
      <c r="D879" s="620"/>
      <c r="E879" s="620"/>
      <c r="F879" s="620"/>
      <c r="G879" s="620"/>
      <c r="H879" s="620"/>
      <c r="I879" s="620"/>
      <c r="J879" s="620"/>
      <c r="K879" s="620"/>
      <c r="L879" s="620"/>
      <c r="M879" s="620"/>
      <c r="N879" s="620"/>
      <c r="O879" s="620"/>
      <c r="P879" s="620"/>
      <c r="Q879" s="622"/>
      <c r="R879" s="622"/>
      <c r="S879" s="622"/>
      <c r="T879" s="622"/>
      <c r="U879" s="622"/>
      <c r="V879" s="622"/>
      <c r="W879" s="622"/>
      <c r="X879" s="622"/>
      <c r="Y879" s="622"/>
      <c r="Z879" s="620"/>
      <c r="AA879" s="620"/>
      <c r="AB879" s="620"/>
      <c r="AC879" s="622"/>
      <c r="AD879" s="620"/>
      <c r="AE879" s="620"/>
      <c r="AF879" s="620"/>
      <c r="AG879" s="620"/>
      <c r="AH879" s="620"/>
      <c r="AI879" s="620"/>
      <c r="AJ879" s="620"/>
      <c r="AK879" s="620"/>
      <c r="AL879" s="620"/>
      <c r="AM879" s="620"/>
      <c r="AN879" s="620"/>
      <c r="AO879" s="620"/>
      <c r="AP879" s="620"/>
      <c r="AQ879" s="620"/>
      <c r="AR879" s="620"/>
      <c r="AS879" s="620"/>
      <c r="AT879" s="620"/>
      <c r="AU879" s="620"/>
      <c r="AV879" s="620"/>
      <c r="AW879" s="620"/>
      <c r="AX879" s="620"/>
      <c r="AY879" s="620"/>
      <c r="AZ879" s="620"/>
      <c r="BA879" s="620"/>
    </row>
    <row r="880" spans="1:53" ht="15.75" customHeight="1" x14ac:dyDescent="0.25">
      <c r="A880" s="620"/>
      <c r="B880" s="625"/>
      <c r="C880" s="620"/>
      <c r="D880" s="620"/>
      <c r="E880" s="620"/>
      <c r="F880" s="620"/>
      <c r="G880" s="620"/>
      <c r="H880" s="620"/>
      <c r="I880" s="620"/>
      <c r="J880" s="620"/>
      <c r="K880" s="620"/>
      <c r="L880" s="620"/>
      <c r="M880" s="620"/>
      <c r="N880" s="620"/>
      <c r="O880" s="620"/>
      <c r="P880" s="620"/>
      <c r="Q880" s="622"/>
      <c r="R880" s="622"/>
      <c r="S880" s="622"/>
      <c r="T880" s="622"/>
      <c r="U880" s="622"/>
      <c r="V880" s="622"/>
      <c r="W880" s="622"/>
      <c r="X880" s="622"/>
      <c r="Y880" s="622"/>
      <c r="Z880" s="620"/>
      <c r="AA880" s="620"/>
      <c r="AB880" s="620"/>
      <c r="AC880" s="622"/>
      <c r="AD880" s="620"/>
      <c r="AE880" s="620"/>
      <c r="AF880" s="620"/>
      <c r="AG880" s="620"/>
      <c r="AH880" s="620"/>
      <c r="AI880" s="620"/>
      <c r="AJ880" s="620"/>
      <c r="AK880" s="620"/>
      <c r="AL880" s="620"/>
      <c r="AM880" s="620"/>
      <c r="AN880" s="620"/>
      <c r="AO880" s="620"/>
      <c r="AP880" s="620"/>
      <c r="AQ880" s="620"/>
      <c r="AR880" s="620"/>
      <c r="AS880" s="620"/>
      <c r="AT880" s="620"/>
      <c r="AU880" s="620"/>
      <c r="AV880" s="620"/>
      <c r="AW880" s="620"/>
      <c r="AX880" s="620"/>
      <c r="AY880" s="620"/>
      <c r="AZ880" s="620"/>
      <c r="BA880" s="620"/>
    </row>
    <row r="881" spans="1:53" ht="15.75" customHeight="1" x14ac:dyDescent="0.25">
      <c r="A881" s="620"/>
      <c r="B881" s="625"/>
      <c r="C881" s="620"/>
      <c r="D881" s="620"/>
      <c r="E881" s="620"/>
      <c r="F881" s="620"/>
      <c r="G881" s="620"/>
      <c r="H881" s="620"/>
      <c r="I881" s="620"/>
      <c r="J881" s="620"/>
      <c r="K881" s="620"/>
      <c r="L881" s="620"/>
      <c r="M881" s="620"/>
      <c r="N881" s="620"/>
      <c r="O881" s="620"/>
      <c r="P881" s="620"/>
      <c r="Q881" s="622"/>
      <c r="R881" s="622"/>
      <c r="S881" s="622"/>
      <c r="T881" s="622"/>
      <c r="U881" s="622"/>
      <c r="V881" s="622"/>
      <c r="W881" s="622"/>
      <c r="X881" s="622"/>
      <c r="Y881" s="622"/>
      <c r="Z881" s="620"/>
      <c r="AA881" s="620"/>
      <c r="AB881" s="620"/>
      <c r="AC881" s="622"/>
      <c r="AD881" s="620"/>
      <c r="AE881" s="620"/>
      <c r="AF881" s="620"/>
      <c r="AG881" s="620"/>
      <c r="AH881" s="620"/>
      <c r="AI881" s="620"/>
      <c r="AJ881" s="620"/>
      <c r="AK881" s="620"/>
      <c r="AL881" s="620"/>
      <c r="AM881" s="620"/>
      <c r="AN881" s="620"/>
      <c r="AO881" s="620"/>
      <c r="AP881" s="620"/>
      <c r="AQ881" s="620"/>
      <c r="AR881" s="620"/>
      <c r="AS881" s="620"/>
      <c r="AT881" s="620"/>
      <c r="AU881" s="620"/>
      <c r="AV881" s="620"/>
      <c r="AW881" s="620"/>
      <c r="AX881" s="620"/>
      <c r="AY881" s="620"/>
      <c r="AZ881" s="620"/>
      <c r="BA881" s="620"/>
    </row>
    <row r="882" spans="1:53" ht="15.75" customHeight="1" x14ac:dyDescent="0.25">
      <c r="A882" s="620"/>
      <c r="B882" s="625"/>
      <c r="C882" s="620"/>
      <c r="D882" s="620"/>
      <c r="E882" s="620"/>
      <c r="F882" s="620"/>
      <c r="G882" s="620"/>
      <c r="H882" s="620"/>
      <c r="I882" s="620"/>
      <c r="J882" s="620"/>
      <c r="K882" s="620"/>
      <c r="L882" s="620"/>
      <c r="M882" s="620"/>
      <c r="N882" s="620"/>
      <c r="O882" s="620"/>
      <c r="P882" s="620"/>
      <c r="Q882" s="622"/>
      <c r="R882" s="622"/>
      <c r="S882" s="622"/>
      <c r="T882" s="622"/>
      <c r="U882" s="622"/>
      <c r="V882" s="622"/>
      <c r="W882" s="622"/>
      <c r="X882" s="622"/>
      <c r="Y882" s="622"/>
      <c r="Z882" s="620"/>
      <c r="AA882" s="620"/>
      <c r="AB882" s="620"/>
      <c r="AC882" s="622"/>
      <c r="AD882" s="620"/>
      <c r="AE882" s="620"/>
      <c r="AF882" s="620"/>
      <c r="AG882" s="620"/>
      <c r="AH882" s="620"/>
      <c r="AI882" s="620"/>
      <c r="AJ882" s="620"/>
      <c r="AK882" s="620"/>
      <c r="AL882" s="620"/>
      <c r="AM882" s="620"/>
      <c r="AN882" s="620"/>
      <c r="AO882" s="620"/>
      <c r="AP882" s="620"/>
      <c r="AQ882" s="620"/>
      <c r="AR882" s="620"/>
      <c r="AS882" s="620"/>
      <c r="AT882" s="620"/>
      <c r="AU882" s="620"/>
      <c r="AV882" s="620"/>
      <c r="AW882" s="620"/>
      <c r="AX882" s="620"/>
      <c r="AY882" s="620"/>
      <c r="AZ882" s="620"/>
      <c r="BA882" s="620"/>
    </row>
    <row r="883" spans="1:53" ht="15.75" customHeight="1" x14ac:dyDescent="0.25">
      <c r="A883" s="620"/>
      <c r="B883" s="625"/>
      <c r="C883" s="620"/>
      <c r="D883" s="620"/>
      <c r="E883" s="620"/>
      <c r="F883" s="620"/>
      <c r="G883" s="620"/>
      <c r="H883" s="620"/>
      <c r="I883" s="620"/>
      <c r="J883" s="620"/>
      <c r="K883" s="620"/>
      <c r="L883" s="620"/>
      <c r="M883" s="620"/>
      <c r="N883" s="620"/>
      <c r="O883" s="620"/>
      <c r="P883" s="620"/>
      <c r="Q883" s="622"/>
      <c r="R883" s="622"/>
      <c r="S883" s="622"/>
      <c r="T883" s="622"/>
      <c r="U883" s="622"/>
      <c r="V883" s="622"/>
      <c r="W883" s="622"/>
      <c r="X883" s="622"/>
      <c r="Y883" s="622"/>
      <c r="Z883" s="620"/>
      <c r="AA883" s="620"/>
      <c r="AB883" s="620"/>
      <c r="AC883" s="622"/>
      <c r="AD883" s="620"/>
      <c r="AE883" s="620"/>
      <c r="AF883" s="620"/>
      <c r="AG883" s="620"/>
      <c r="AH883" s="620"/>
      <c r="AI883" s="620"/>
      <c r="AJ883" s="620"/>
      <c r="AK883" s="620"/>
      <c r="AL883" s="620"/>
      <c r="AM883" s="620"/>
      <c r="AN883" s="620"/>
      <c r="AO883" s="620"/>
      <c r="AP883" s="620"/>
      <c r="AQ883" s="620"/>
      <c r="AR883" s="620"/>
      <c r="AS883" s="620"/>
      <c r="AT883" s="620"/>
      <c r="AU883" s="620"/>
      <c r="AV883" s="620"/>
      <c r="AW883" s="620"/>
      <c r="AX883" s="620"/>
      <c r="AY883" s="620"/>
      <c r="AZ883" s="620"/>
      <c r="BA883" s="620"/>
    </row>
    <row r="884" spans="1:53" ht="15.75" customHeight="1" x14ac:dyDescent="0.25">
      <c r="A884" s="620"/>
      <c r="B884" s="625"/>
      <c r="C884" s="620"/>
      <c r="D884" s="620"/>
      <c r="E884" s="620"/>
      <c r="F884" s="620"/>
      <c r="G884" s="620"/>
      <c r="H884" s="620"/>
      <c r="I884" s="620"/>
      <c r="J884" s="620"/>
      <c r="K884" s="620"/>
      <c r="L884" s="620"/>
      <c r="M884" s="620"/>
      <c r="N884" s="620"/>
      <c r="O884" s="620"/>
      <c r="P884" s="620"/>
      <c r="Q884" s="622"/>
      <c r="R884" s="622"/>
      <c r="S884" s="622"/>
      <c r="T884" s="622"/>
      <c r="U884" s="622"/>
      <c r="V884" s="622"/>
      <c r="W884" s="622"/>
      <c r="X884" s="622"/>
      <c r="Y884" s="622"/>
      <c r="Z884" s="620"/>
      <c r="AA884" s="620"/>
      <c r="AB884" s="620"/>
      <c r="AC884" s="622"/>
      <c r="AD884" s="620"/>
      <c r="AE884" s="620"/>
      <c r="AF884" s="620"/>
      <c r="AG884" s="620"/>
      <c r="AH884" s="620"/>
      <c r="AI884" s="620"/>
      <c r="AJ884" s="620"/>
      <c r="AK884" s="620"/>
      <c r="AL884" s="620"/>
      <c r="AM884" s="620"/>
      <c r="AN884" s="620"/>
      <c r="AO884" s="620"/>
      <c r="AP884" s="620"/>
      <c r="AQ884" s="620"/>
      <c r="AR884" s="620"/>
      <c r="AS884" s="620"/>
      <c r="AT884" s="620"/>
      <c r="AU884" s="620"/>
      <c r="AV884" s="620"/>
      <c r="AW884" s="620"/>
      <c r="AX884" s="620"/>
      <c r="AY884" s="620"/>
      <c r="AZ884" s="620"/>
      <c r="BA884" s="620"/>
    </row>
    <row r="885" spans="1:53" ht="15.75" customHeight="1" x14ac:dyDescent="0.25">
      <c r="A885" s="620"/>
      <c r="B885" s="625"/>
      <c r="C885" s="620"/>
      <c r="D885" s="620"/>
      <c r="E885" s="620"/>
      <c r="F885" s="620"/>
      <c r="G885" s="620"/>
      <c r="H885" s="620"/>
      <c r="I885" s="620"/>
      <c r="J885" s="620"/>
      <c r="K885" s="620"/>
      <c r="L885" s="620"/>
      <c r="M885" s="620"/>
      <c r="N885" s="620"/>
      <c r="O885" s="620"/>
      <c r="P885" s="620"/>
      <c r="Q885" s="622"/>
      <c r="R885" s="622"/>
      <c r="S885" s="622"/>
      <c r="T885" s="622"/>
      <c r="U885" s="622"/>
      <c r="V885" s="622"/>
      <c r="W885" s="622"/>
      <c r="X885" s="622"/>
      <c r="Y885" s="622"/>
      <c r="Z885" s="620"/>
      <c r="AA885" s="620"/>
      <c r="AB885" s="620"/>
      <c r="AC885" s="622"/>
      <c r="AD885" s="620"/>
      <c r="AE885" s="620"/>
      <c r="AF885" s="620"/>
      <c r="AG885" s="620"/>
      <c r="AH885" s="620"/>
      <c r="AI885" s="620"/>
      <c r="AJ885" s="620"/>
      <c r="AK885" s="620"/>
      <c r="AL885" s="620"/>
      <c r="AM885" s="620"/>
      <c r="AN885" s="620"/>
      <c r="AO885" s="620"/>
      <c r="AP885" s="620"/>
      <c r="AQ885" s="620"/>
      <c r="AR885" s="620"/>
      <c r="AS885" s="620"/>
      <c r="AT885" s="620"/>
      <c r="AU885" s="620"/>
      <c r="AV885" s="620"/>
      <c r="AW885" s="620"/>
      <c r="AX885" s="620"/>
      <c r="AY885" s="620"/>
      <c r="AZ885" s="620"/>
      <c r="BA885" s="620"/>
    </row>
    <row r="886" spans="1:53" ht="15.75" customHeight="1" x14ac:dyDescent="0.25">
      <c r="A886" s="620"/>
      <c r="B886" s="625"/>
      <c r="C886" s="620"/>
      <c r="D886" s="620"/>
      <c r="E886" s="620"/>
      <c r="F886" s="620"/>
      <c r="G886" s="620"/>
      <c r="H886" s="620"/>
      <c r="I886" s="620"/>
      <c r="J886" s="620"/>
      <c r="K886" s="620"/>
      <c r="L886" s="620"/>
      <c r="M886" s="620"/>
      <c r="N886" s="620"/>
      <c r="O886" s="620"/>
      <c r="P886" s="620"/>
      <c r="Q886" s="622"/>
      <c r="R886" s="622"/>
      <c r="S886" s="622"/>
      <c r="T886" s="622"/>
      <c r="U886" s="622"/>
      <c r="V886" s="622"/>
      <c r="W886" s="622"/>
      <c r="X886" s="622"/>
      <c r="Y886" s="622"/>
      <c r="Z886" s="620"/>
      <c r="AA886" s="620"/>
      <c r="AB886" s="620"/>
      <c r="AC886" s="622"/>
      <c r="AD886" s="620"/>
      <c r="AE886" s="620"/>
      <c r="AF886" s="620"/>
      <c r="AG886" s="620"/>
      <c r="AH886" s="620"/>
      <c r="AI886" s="620"/>
      <c r="AJ886" s="620"/>
      <c r="AK886" s="620"/>
      <c r="AL886" s="620"/>
      <c r="AM886" s="620"/>
      <c r="AN886" s="620"/>
      <c r="AO886" s="620"/>
      <c r="AP886" s="620"/>
      <c r="AQ886" s="620"/>
      <c r="AR886" s="620"/>
      <c r="AS886" s="620"/>
      <c r="AT886" s="620"/>
      <c r="AU886" s="620"/>
      <c r="AV886" s="620"/>
      <c r="AW886" s="620"/>
      <c r="AX886" s="620"/>
      <c r="AY886" s="620"/>
      <c r="AZ886" s="620"/>
      <c r="BA886" s="620"/>
    </row>
    <row r="887" spans="1:53" ht="15.75" customHeight="1" x14ac:dyDescent="0.25">
      <c r="A887" s="620"/>
      <c r="B887" s="625"/>
      <c r="C887" s="620"/>
      <c r="D887" s="620"/>
      <c r="E887" s="620"/>
      <c r="F887" s="620"/>
      <c r="G887" s="620"/>
      <c r="H887" s="620"/>
      <c r="I887" s="620"/>
      <c r="J887" s="620"/>
      <c r="K887" s="620"/>
      <c r="L887" s="620"/>
      <c r="M887" s="620"/>
      <c r="N887" s="620"/>
      <c r="O887" s="620"/>
      <c r="P887" s="620"/>
      <c r="Q887" s="622"/>
      <c r="R887" s="622"/>
      <c r="S887" s="622"/>
      <c r="T887" s="622"/>
      <c r="U887" s="622"/>
      <c r="V887" s="622"/>
      <c r="W887" s="622"/>
      <c r="X887" s="622"/>
      <c r="Y887" s="622"/>
      <c r="Z887" s="620"/>
      <c r="AA887" s="620"/>
      <c r="AB887" s="620"/>
      <c r="AC887" s="622"/>
      <c r="AD887" s="620"/>
      <c r="AE887" s="620"/>
      <c r="AF887" s="620"/>
      <c r="AG887" s="620"/>
      <c r="AH887" s="620"/>
      <c r="AI887" s="620"/>
      <c r="AJ887" s="620"/>
      <c r="AK887" s="620"/>
      <c r="AL887" s="620"/>
      <c r="AM887" s="620"/>
      <c r="AN887" s="620"/>
      <c r="AO887" s="620"/>
      <c r="AP887" s="620"/>
      <c r="AQ887" s="620"/>
      <c r="AR887" s="620"/>
      <c r="AS887" s="620"/>
      <c r="AT887" s="620"/>
      <c r="AU887" s="620"/>
      <c r="AV887" s="620"/>
      <c r="AW887" s="620"/>
      <c r="AX887" s="620"/>
      <c r="AY887" s="620"/>
      <c r="AZ887" s="620"/>
      <c r="BA887" s="620"/>
    </row>
    <row r="888" spans="1:53" ht="15.75" customHeight="1" x14ac:dyDescent="0.25">
      <c r="A888" s="620"/>
      <c r="B888" s="625"/>
      <c r="C888" s="620"/>
      <c r="D888" s="620"/>
      <c r="E888" s="620"/>
      <c r="F888" s="620"/>
      <c r="G888" s="620"/>
      <c r="H888" s="620"/>
      <c r="I888" s="620"/>
      <c r="J888" s="620"/>
      <c r="K888" s="620"/>
      <c r="L888" s="620"/>
      <c r="M888" s="620"/>
      <c r="N888" s="620"/>
      <c r="O888" s="620"/>
      <c r="P888" s="620"/>
      <c r="Q888" s="622"/>
      <c r="R888" s="622"/>
      <c r="S888" s="622"/>
      <c r="T888" s="622"/>
      <c r="U888" s="622"/>
      <c r="V888" s="622"/>
      <c r="W888" s="622"/>
      <c r="X888" s="622"/>
      <c r="Y888" s="622"/>
      <c r="Z888" s="620"/>
      <c r="AA888" s="620"/>
      <c r="AB888" s="620"/>
      <c r="AC888" s="622"/>
      <c r="AD888" s="620"/>
      <c r="AE888" s="620"/>
      <c r="AF888" s="620"/>
      <c r="AG888" s="620"/>
      <c r="AH888" s="620"/>
      <c r="AI888" s="620"/>
      <c r="AJ888" s="620"/>
      <c r="AK888" s="620"/>
      <c r="AL888" s="620"/>
      <c r="AM888" s="620"/>
      <c r="AN888" s="620"/>
      <c r="AO888" s="620"/>
      <c r="AP888" s="620"/>
      <c r="AQ888" s="620"/>
      <c r="AR888" s="620"/>
      <c r="AS888" s="620"/>
      <c r="AT888" s="620"/>
      <c r="AU888" s="620"/>
      <c r="AV888" s="620"/>
      <c r="AW888" s="620"/>
      <c r="AX888" s="620"/>
      <c r="AY888" s="620"/>
      <c r="AZ888" s="620"/>
      <c r="BA888" s="620"/>
    </row>
    <row r="889" spans="1:53" ht="15.75" customHeight="1" x14ac:dyDescent="0.25">
      <c r="A889" s="620"/>
      <c r="B889" s="625"/>
      <c r="C889" s="620"/>
      <c r="D889" s="620"/>
      <c r="E889" s="620"/>
      <c r="F889" s="620"/>
      <c r="G889" s="620"/>
      <c r="H889" s="620"/>
      <c r="I889" s="620"/>
      <c r="J889" s="620"/>
      <c r="K889" s="620"/>
      <c r="L889" s="620"/>
      <c r="M889" s="620"/>
      <c r="N889" s="620"/>
      <c r="O889" s="620"/>
      <c r="P889" s="620"/>
      <c r="Q889" s="622"/>
      <c r="R889" s="622"/>
      <c r="S889" s="622"/>
      <c r="T889" s="622"/>
      <c r="U889" s="622"/>
      <c r="V889" s="622"/>
      <c r="W889" s="622"/>
      <c r="X889" s="622"/>
      <c r="Y889" s="622"/>
      <c r="Z889" s="620"/>
      <c r="AA889" s="620"/>
      <c r="AB889" s="620"/>
      <c r="AC889" s="622"/>
      <c r="AD889" s="620"/>
      <c r="AE889" s="620"/>
      <c r="AF889" s="620"/>
      <c r="AG889" s="620"/>
      <c r="AH889" s="620"/>
      <c r="AI889" s="620"/>
      <c r="AJ889" s="620"/>
      <c r="AK889" s="620"/>
      <c r="AL889" s="620"/>
      <c r="AM889" s="620"/>
      <c r="AN889" s="620"/>
      <c r="AO889" s="620"/>
      <c r="AP889" s="620"/>
      <c r="AQ889" s="620"/>
      <c r="AR889" s="620"/>
      <c r="AS889" s="620"/>
      <c r="AT889" s="620"/>
      <c r="AU889" s="620"/>
      <c r="AV889" s="620"/>
      <c r="AW889" s="620"/>
      <c r="AX889" s="620"/>
      <c r="AY889" s="620"/>
      <c r="AZ889" s="620"/>
      <c r="BA889" s="620"/>
    </row>
    <row r="890" spans="1:53" ht="15.75" customHeight="1" x14ac:dyDescent="0.25">
      <c r="A890" s="620"/>
      <c r="B890" s="625"/>
      <c r="C890" s="620"/>
      <c r="D890" s="620"/>
      <c r="E890" s="620"/>
      <c r="F890" s="620"/>
      <c r="G890" s="620"/>
      <c r="H890" s="620"/>
      <c r="I890" s="620"/>
      <c r="J890" s="620"/>
      <c r="K890" s="620"/>
      <c r="L890" s="620"/>
      <c r="M890" s="620"/>
      <c r="N890" s="620"/>
      <c r="O890" s="620"/>
      <c r="P890" s="620"/>
      <c r="Q890" s="622"/>
      <c r="R890" s="622"/>
      <c r="S890" s="622"/>
      <c r="T890" s="622"/>
      <c r="U890" s="622"/>
      <c r="V890" s="622"/>
      <c r="W890" s="622"/>
      <c r="X890" s="622"/>
      <c r="Y890" s="622"/>
      <c r="Z890" s="620"/>
      <c r="AA890" s="620"/>
      <c r="AB890" s="620"/>
      <c r="AC890" s="622"/>
      <c r="AD890" s="620"/>
      <c r="AE890" s="620"/>
      <c r="AF890" s="620"/>
      <c r="AG890" s="620"/>
      <c r="AH890" s="620"/>
      <c r="AI890" s="620"/>
      <c r="AJ890" s="620"/>
      <c r="AK890" s="620"/>
      <c r="AL890" s="620"/>
      <c r="AM890" s="620"/>
      <c r="AN890" s="620"/>
      <c r="AO890" s="620"/>
      <c r="AP890" s="620"/>
      <c r="AQ890" s="620"/>
      <c r="AR890" s="620"/>
      <c r="AS890" s="620"/>
      <c r="AT890" s="620"/>
      <c r="AU890" s="620"/>
      <c r="AV890" s="620"/>
      <c r="AW890" s="620"/>
      <c r="AX890" s="620"/>
      <c r="AY890" s="620"/>
      <c r="AZ890" s="620"/>
      <c r="BA890" s="620"/>
    </row>
    <row r="891" spans="1:53" ht="15.75" customHeight="1" x14ac:dyDescent="0.25">
      <c r="A891" s="620"/>
      <c r="B891" s="625"/>
      <c r="C891" s="620"/>
      <c r="D891" s="620"/>
      <c r="E891" s="620"/>
      <c r="F891" s="620"/>
      <c r="G891" s="620"/>
      <c r="H891" s="620"/>
      <c r="I891" s="620"/>
      <c r="J891" s="620"/>
      <c r="K891" s="620"/>
      <c r="L891" s="620"/>
      <c r="M891" s="620"/>
      <c r="N891" s="620"/>
      <c r="O891" s="620"/>
      <c r="P891" s="620"/>
      <c r="Q891" s="622"/>
      <c r="R891" s="622"/>
      <c r="S891" s="622"/>
      <c r="T891" s="622"/>
      <c r="U891" s="622"/>
      <c r="V891" s="622"/>
      <c r="W891" s="622"/>
      <c r="X891" s="622"/>
      <c r="Y891" s="622"/>
      <c r="Z891" s="620"/>
      <c r="AA891" s="620"/>
      <c r="AB891" s="620"/>
      <c r="AC891" s="622"/>
      <c r="AD891" s="620"/>
      <c r="AE891" s="620"/>
      <c r="AF891" s="620"/>
      <c r="AG891" s="620"/>
      <c r="AH891" s="620"/>
      <c r="AI891" s="620"/>
      <c r="AJ891" s="620"/>
      <c r="AK891" s="620"/>
      <c r="AL891" s="620"/>
      <c r="AM891" s="620"/>
      <c r="AN891" s="620"/>
      <c r="AO891" s="620"/>
      <c r="AP891" s="620"/>
      <c r="AQ891" s="620"/>
      <c r="AR891" s="620"/>
      <c r="AS891" s="620"/>
      <c r="AT891" s="620"/>
      <c r="AU891" s="620"/>
      <c r="AV891" s="620"/>
      <c r="AW891" s="620"/>
      <c r="AX891" s="620"/>
      <c r="AY891" s="620"/>
      <c r="AZ891" s="620"/>
      <c r="BA891" s="620"/>
    </row>
    <row r="892" spans="1:53" ht="15.75" customHeight="1" x14ac:dyDescent="0.25">
      <c r="A892" s="620"/>
      <c r="B892" s="625"/>
      <c r="C892" s="620"/>
      <c r="D892" s="620"/>
      <c r="E892" s="620"/>
      <c r="F892" s="620"/>
      <c r="G892" s="620"/>
      <c r="H892" s="620"/>
      <c r="I892" s="620"/>
      <c r="J892" s="620"/>
      <c r="K892" s="620"/>
      <c r="L892" s="620"/>
      <c r="M892" s="620"/>
      <c r="N892" s="620"/>
      <c r="O892" s="620"/>
      <c r="P892" s="620"/>
      <c r="Q892" s="622"/>
      <c r="R892" s="622"/>
      <c r="S892" s="622"/>
      <c r="T892" s="622"/>
      <c r="U892" s="622"/>
      <c r="V892" s="622"/>
      <c r="W892" s="622"/>
      <c r="X892" s="622"/>
      <c r="Y892" s="622"/>
      <c r="Z892" s="620"/>
      <c r="AA892" s="620"/>
      <c r="AB892" s="620"/>
      <c r="AC892" s="622"/>
      <c r="AD892" s="620"/>
      <c r="AE892" s="620"/>
      <c r="AF892" s="620"/>
      <c r="AG892" s="620"/>
      <c r="AH892" s="620"/>
      <c r="AI892" s="620"/>
      <c r="AJ892" s="620"/>
      <c r="AK892" s="620"/>
      <c r="AL892" s="620"/>
      <c r="AM892" s="620"/>
      <c r="AN892" s="620"/>
      <c r="AO892" s="620"/>
      <c r="AP892" s="620"/>
      <c r="AQ892" s="620"/>
      <c r="AR892" s="620"/>
      <c r="AS892" s="620"/>
      <c r="AT892" s="620"/>
      <c r="AU892" s="620"/>
      <c r="AV892" s="620"/>
      <c r="AW892" s="620"/>
      <c r="AX892" s="620"/>
      <c r="AY892" s="620"/>
      <c r="AZ892" s="620"/>
      <c r="BA892" s="620"/>
    </row>
    <row r="893" spans="1:53" ht="15.75" customHeight="1" x14ac:dyDescent="0.25">
      <c r="A893" s="620"/>
      <c r="B893" s="625"/>
      <c r="C893" s="620"/>
      <c r="D893" s="620"/>
      <c r="E893" s="620"/>
      <c r="F893" s="620"/>
      <c r="G893" s="620"/>
      <c r="H893" s="620"/>
      <c r="I893" s="620"/>
      <c r="J893" s="620"/>
      <c r="K893" s="620"/>
      <c r="L893" s="620"/>
      <c r="M893" s="620"/>
      <c r="N893" s="620"/>
      <c r="O893" s="620"/>
      <c r="P893" s="620"/>
      <c r="Q893" s="622"/>
      <c r="R893" s="622"/>
      <c r="S893" s="622"/>
      <c r="T893" s="622"/>
      <c r="U893" s="622"/>
      <c r="V893" s="622"/>
      <c r="W893" s="622"/>
      <c r="X893" s="622"/>
      <c r="Y893" s="622"/>
      <c r="Z893" s="620"/>
      <c r="AA893" s="620"/>
      <c r="AB893" s="620"/>
      <c r="AC893" s="622"/>
      <c r="AD893" s="620"/>
      <c r="AE893" s="620"/>
      <c r="AF893" s="620"/>
      <c r="AG893" s="620"/>
      <c r="AH893" s="620"/>
      <c r="AI893" s="620"/>
      <c r="AJ893" s="620"/>
      <c r="AK893" s="620"/>
      <c r="AL893" s="620"/>
      <c r="AM893" s="620"/>
      <c r="AN893" s="620"/>
      <c r="AO893" s="620"/>
      <c r="AP893" s="620"/>
      <c r="AQ893" s="620"/>
      <c r="AR893" s="620"/>
      <c r="AS893" s="620"/>
      <c r="AT893" s="620"/>
      <c r="AU893" s="620"/>
      <c r="AV893" s="620"/>
      <c r="AW893" s="620"/>
      <c r="AX893" s="620"/>
      <c r="AY893" s="620"/>
      <c r="AZ893" s="620"/>
      <c r="BA893" s="620"/>
    </row>
    <row r="894" spans="1:53" ht="15.75" customHeight="1" x14ac:dyDescent="0.25">
      <c r="A894" s="620"/>
      <c r="B894" s="625"/>
      <c r="C894" s="620"/>
      <c r="D894" s="620"/>
      <c r="E894" s="620"/>
      <c r="F894" s="620"/>
      <c r="G894" s="620"/>
      <c r="H894" s="620"/>
      <c r="I894" s="620"/>
      <c r="J894" s="620"/>
      <c r="K894" s="620"/>
      <c r="L894" s="620"/>
      <c r="M894" s="620"/>
      <c r="N894" s="620"/>
      <c r="O894" s="620"/>
      <c r="P894" s="620"/>
      <c r="Q894" s="622"/>
      <c r="R894" s="622"/>
      <c r="S894" s="622"/>
      <c r="T894" s="622"/>
      <c r="U894" s="622"/>
      <c r="V894" s="622"/>
      <c r="W894" s="622"/>
      <c r="X894" s="622"/>
      <c r="Y894" s="622"/>
      <c r="Z894" s="620"/>
      <c r="AA894" s="620"/>
      <c r="AB894" s="620"/>
      <c r="AC894" s="622"/>
      <c r="AD894" s="620"/>
      <c r="AE894" s="620"/>
      <c r="AF894" s="620"/>
      <c r="AG894" s="620"/>
      <c r="AH894" s="620"/>
      <c r="AI894" s="620"/>
      <c r="AJ894" s="620"/>
      <c r="AK894" s="620"/>
      <c r="AL894" s="620"/>
      <c r="AM894" s="620"/>
      <c r="AN894" s="620"/>
      <c r="AO894" s="620"/>
      <c r="AP894" s="620"/>
      <c r="AQ894" s="620"/>
      <c r="AR894" s="620"/>
      <c r="AS894" s="620"/>
      <c r="AT894" s="620"/>
      <c r="AU894" s="620"/>
      <c r="AV894" s="620"/>
      <c r="AW894" s="620"/>
      <c r="AX894" s="620"/>
      <c r="AY894" s="620"/>
      <c r="AZ894" s="620"/>
      <c r="BA894" s="620"/>
    </row>
    <row r="895" spans="1:53" ht="15.75" customHeight="1" x14ac:dyDescent="0.25">
      <c r="A895" s="620"/>
      <c r="B895" s="625"/>
      <c r="C895" s="620"/>
      <c r="D895" s="620"/>
      <c r="E895" s="620"/>
      <c r="F895" s="620"/>
      <c r="G895" s="620"/>
      <c r="H895" s="620"/>
      <c r="I895" s="620"/>
      <c r="J895" s="620"/>
      <c r="K895" s="620"/>
      <c r="L895" s="620"/>
      <c r="M895" s="620"/>
      <c r="N895" s="620"/>
      <c r="O895" s="620"/>
      <c r="P895" s="620"/>
      <c r="Q895" s="622"/>
      <c r="R895" s="622"/>
      <c r="S895" s="622"/>
      <c r="T895" s="622"/>
      <c r="U895" s="622"/>
      <c r="V895" s="622"/>
      <c r="W895" s="622"/>
      <c r="X895" s="622"/>
      <c r="Y895" s="622"/>
      <c r="Z895" s="620"/>
      <c r="AA895" s="620"/>
      <c r="AB895" s="620"/>
      <c r="AC895" s="622"/>
      <c r="AD895" s="620"/>
      <c r="AE895" s="620"/>
      <c r="AF895" s="620"/>
      <c r="AG895" s="620"/>
      <c r="AH895" s="620"/>
      <c r="AI895" s="620"/>
      <c r="AJ895" s="620"/>
      <c r="AK895" s="620"/>
      <c r="AL895" s="620"/>
      <c r="AM895" s="620"/>
      <c r="AN895" s="620"/>
      <c r="AO895" s="620"/>
      <c r="AP895" s="620"/>
      <c r="AQ895" s="620"/>
      <c r="AR895" s="620"/>
      <c r="AS895" s="620"/>
      <c r="AT895" s="620"/>
      <c r="AU895" s="620"/>
      <c r="AV895" s="620"/>
      <c r="AW895" s="620"/>
      <c r="AX895" s="620"/>
      <c r="AY895" s="620"/>
      <c r="AZ895" s="620"/>
      <c r="BA895" s="620"/>
    </row>
    <row r="896" spans="1:53" ht="15.75" customHeight="1" x14ac:dyDescent="0.25">
      <c r="A896" s="620"/>
      <c r="B896" s="625"/>
      <c r="C896" s="620"/>
      <c r="D896" s="620"/>
      <c r="E896" s="620"/>
      <c r="F896" s="620"/>
      <c r="G896" s="620"/>
      <c r="H896" s="620"/>
      <c r="I896" s="620"/>
      <c r="J896" s="620"/>
      <c r="K896" s="620"/>
      <c r="L896" s="620"/>
      <c r="M896" s="620"/>
      <c r="N896" s="620"/>
      <c r="O896" s="620"/>
      <c r="P896" s="620"/>
      <c r="Q896" s="622"/>
      <c r="R896" s="622"/>
      <c r="S896" s="622"/>
      <c r="T896" s="622"/>
      <c r="U896" s="622"/>
      <c r="V896" s="622"/>
      <c r="W896" s="622"/>
      <c r="X896" s="622"/>
      <c r="Y896" s="622"/>
      <c r="Z896" s="620"/>
      <c r="AA896" s="620"/>
      <c r="AB896" s="620"/>
      <c r="AC896" s="622"/>
      <c r="AD896" s="620"/>
      <c r="AE896" s="620"/>
      <c r="AF896" s="620"/>
      <c r="AG896" s="620"/>
      <c r="AH896" s="620"/>
      <c r="AI896" s="620"/>
      <c r="AJ896" s="620"/>
      <c r="AK896" s="620"/>
      <c r="AL896" s="620"/>
      <c r="AM896" s="620"/>
      <c r="AN896" s="620"/>
      <c r="AO896" s="620"/>
      <c r="AP896" s="620"/>
      <c r="AQ896" s="620"/>
      <c r="AR896" s="620"/>
      <c r="AS896" s="620"/>
      <c r="AT896" s="620"/>
      <c r="AU896" s="620"/>
      <c r="AV896" s="620"/>
      <c r="AW896" s="620"/>
      <c r="AX896" s="620"/>
      <c r="AY896" s="620"/>
      <c r="AZ896" s="620"/>
      <c r="BA896" s="620"/>
    </row>
    <row r="897" spans="1:53" ht="15.75" customHeight="1" x14ac:dyDescent="0.25">
      <c r="A897" s="620"/>
      <c r="B897" s="625"/>
      <c r="C897" s="620"/>
      <c r="D897" s="620"/>
      <c r="E897" s="620"/>
      <c r="F897" s="620"/>
      <c r="G897" s="620"/>
      <c r="H897" s="620"/>
      <c r="I897" s="620"/>
      <c r="J897" s="620"/>
      <c r="K897" s="620"/>
      <c r="L897" s="620"/>
      <c r="M897" s="620"/>
      <c r="N897" s="620"/>
      <c r="O897" s="620"/>
      <c r="P897" s="620"/>
      <c r="Q897" s="622"/>
      <c r="R897" s="622"/>
      <c r="S897" s="622"/>
      <c r="T897" s="622"/>
      <c r="U897" s="622"/>
      <c r="V897" s="622"/>
      <c r="W897" s="622"/>
      <c r="X897" s="622"/>
      <c r="Y897" s="622"/>
      <c r="Z897" s="620"/>
      <c r="AA897" s="620"/>
      <c r="AB897" s="620"/>
      <c r="AC897" s="622"/>
      <c r="AD897" s="620"/>
      <c r="AE897" s="620"/>
      <c r="AF897" s="620"/>
      <c r="AG897" s="620"/>
      <c r="AH897" s="620"/>
      <c r="AI897" s="620"/>
      <c r="AJ897" s="620"/>
      <c r="AK897" s="620"/>
      <c r="AL897" s="620"/>
      <c r="AM897" s="620"/>
      <c r="AN897" s="620"/>
      <c r="AO897" s="620"/>
      <c r="AP897" s="620"/>
      <c r="AQ897" s="620"/>
      <c r="AR897" s="620"/>
      <c r="AS897" s="620"/>
      <c r="AT897" s="620"/>
      <c r="AU897" s="620"/>
      <c r="AV897" s="620"/>
      <c r="AW897" s="620"/>
      <c r="AX897" s="620"/>
      <c r="AY897" s="620"/>
      <c r="AZ897" s="620"/>
      <c r="BA897" s="620"/>
    </row>
    <row r="898" spans="1:53" ht="15.75" customHeight="1" x14ac:dyDescent="0.25">
      <c r="A898" s="620"/>
      <c r="B898" s="625"/>
      <c r="C898" s="620"/>
      <c r="D898" s="620"/>
      <c r="E898" s="620"/>
      <c r="F898" s="620"/>
      <c r="G898" s="620"/>
      <c r="H898" s="620"/>
      <c r="I898" s="620"/>
      <c r="J898" s="620"/>
      <c r="K898" s="620"/>
      <c r="L898" s="620"/>
      <c r="M898" s="620"/>
      <c r="N898" s="620"/>
      <c r="O898" s="620"/>
      <c r="P898" s="620"/>
      <c r="Q898" s="622"/>
      <c r="R898" s="622"/>
      <c r="S898" s="622"/>
      <c r="T898" s="622"/>
      <c r="U898" s="622"/>
      <c r="V898" s="622"/>
      <c r="W898" s="622"/>
      <c r="X898" s="622"/>
      <c r="Y898" s="622"/>
      <c r="Z898" s="620"/>
      <c r="AA898" s="620"/>
      <c r="AB898" s="620"/>
      <c r="AC898" s="622"/>
      <c r="AD898" s="620"/>
      <c r="AE898" s="620"/>
      <c r="AF898" s="620"/>
      <c r="AG898" s="620"/>
      <c r="AH898" s="620"/>
      <c r="AI898" s="620"/>
      <c r="AJ898" s="620"/>
      <c r="AK898" s="620"/>
      <c r="AL898" s="620"/>
      <c r="AM898" s="620"/>
      <c r="AN898" s="620"/>
      <c r="AO898" s="620"/>
      <c r="AP898" s="620"/>
      <c r="AQ898" s="620"/>
      <c r="AR898" s="620"/>
      <c r="AS898" s="620"/>
      <c r="AT898" s="620"/>
      <c r="AU898" s="620"/>
      <c r="AV898" s="620"/>
      <c r="AW898" s="620"/>
      <c r="AX898" s="620"/>
      <c r="AY898" s="620"/>
      <c r="AZ898" s="620"/>
      <c r="BA898" s="620"/>
    </row>
    <row r="899" spans="1:53" ht="15.75" customHeight="1" x14ac:dyDescent="0.25">
      <c r="A899" s="620"/>
      <c r="B899" s="625"/>
      <c r="C899" s="620"/>
      <c r="D899" s="620"/>
      <c r="E899" s="620"/>
      <c r="F899" s="620"/>
      <c r="G899" s="620"/>
      <c r="H899" s="620"/>
      <c r="I899" s="620"/>
      <c r="J899" s="620"/>
      <c r="K899" s="620"/>
      <c r="L899" s="620"/>
      <c r="M899" s="620"/>
      <c r="N899" s="620"/>
      <c r="O899" s="620"/>
      <c r="P899" s="620"/>
      <c r="Q899" s="622"/>
      <c r="R899" s="622"/>
      <c r="S899" s="622"/>
      <c r="T899" s="622"/>
      <c r="U899" s="622"/>
      <c r="V899" s="622"/>
      <c r="W899" s="622"/>
      <c r="X899" s="622"/>
      <c r="Y899" s="622"/>
      <c r="Z899" s="620"/>
      <c r="AA899" s="620"/>
      <c r="AB899" s="620"/>
      <c r="AC899" s="622"/>
      <c r="AD899" s="620"/>
      <c r="AE899" s="620"/>
      <c r="AF899" s="620"/>
      <c r="AG899" s="620"/>
      <c r="AH899" s="620"/>
      <c r="AI899" s="620"/>
      <c r="AJ899" s="620"/>
      <c r="AK899" s="620"/>
      <c r="AL899" s="620"/>
      <c r="AM899" s="620"/>
      <c r="AN899" s="620"/>
      <c r="AO899" s="620"/>
      <c r="AP899" s="620"/>
      <c r="AQ899" s="620"/>
      <c r="AR899" s="620"/>
      <c r="AS899" s="620"/>
      <c r="AT899" s="620"/>
      <c r="AU899" s="620"/>
      <c r="AV899" s="620"/>
      <c r="AW899" s="620"/>
      <c r="AX899" s="620"/>
      <c r="AY899" s="620"/>
      <c r="AZ899" s="620"/>
      <c r="BA899" s="620"/>
    </row>
    <row r="900" spans="1:53" ht="15.75" customHeight="1" x14ac:dyDescent="0.25">
      <c r="A900" s="620"/>
      <c r="B900" s="625"/>
      <c r="C900" s="620"/>
      <c r="D900" s="620"/>
      <c r="E900" s="620"/>
      <c r="F900" s="620"/>
      <c r="G900" s="620"/>
      <c r="H900" s="620"/>
      <c r="I900" s="620"/>
      <c r="J900" s="620"/>
      <c r="K900" s="620"/>
      <c r="L900" s="620"/>
      <c r="M900" s="620"/>
      <c r="N900" s="620"/>
      <c r="O900" s="620"/>
      <c r="P900" s="620"/>
      <c r="Q900" s="622"/>
      <c r="R900" s="622"/>
      <c r="S900" s="622"/>
      <c r="T900" s="622"/>
      <c r="U900" s="622"/>
      <c r="V900" s="622"/>
      <c r="W900" s="622"/>
      <c r="X900" s="622"/>
      <c r="Y900" s="622"/>
      <c r="Z900" s="620"/>
      <c r="AA900" s="620"/>
      <c r="AB900" s="620"/>
      <c r="AC900" s="622"/>
      <c r="AD900" s="620"/>
      <c r="AE900" s="620"/>
      <c r="AF900" s="620"/>
      <c r="AG900" s="620"/>
      <c r="AH900" s="620"/>
      <c r="AI900" s="620"/>
      <c r="AJ900" s="620"/>
      <c r="AK900" s="620"/>
      <c r="AL900" s="620"/>
      <c r="AM900" s="620"/>
      <c r="AN900" s="620"/>
      <c r="AO900" s="620"/>
      <c r="AP900" s="620"/>
      <c r="AQ900" s="620"/>
      <c r="AR900" s="620"/>
      <c r="AS900" s="620"/>
      <c r="AT900" s="620"/>
      <c r="AU900" s="620"/>
      <c r="AV900" s="620"/>
      <c r="AW900" s="620"/>
      <c r="AX900" s="620"/>
      <c r="AY900" s="620"/>
      <c r="AZ900" s="620"/>
      <c r="BA900" s="620"/>
    </row>
    <row r="901" spans="1:53" ht="15.75" customHeight="1" x14ac:dyDescent="0.25">
      <c r="A901" s="620"/>
      <c r="B901" s="625"/>
      <c r="C901" s="620"/>
      <c r="D901" s="620"/>
      <c r="E901" s="620"/>
      <c r="F901" s="620"/>
      <c r="G901" s="620"/>
      <c r="H901" s="620"/>
      <c r="I901" s="620"/>
      <c r="J901" s="620"/>
      <c r="K901" s="620"/>
      <c r="L901" s="620"/>
      <c r="M901" s="620"/>
      <c r="N901" s="620"/>
      <c r="O901" s="620"/>
      <c r="P901" s="620"/>
      <c r="Q901" s="622"/>
      <c r="R901" s="622"/>
      <c r="S901" s="622"/>
      <c r="T901" s="622"/>
      <c r="U901" s="622"/>
      <c r="V901" s="622"/>
      <c r="W901" s="622"/>
      <c r="X901" s="622"/>
      <c r="Y901" s="622"/>
      <c r="Z901" s="620"/>
      <c r="AA901" s="620"/>
      <c r="AB901" s="620"/>
      <c r="AC901" s="622"/>
      <c r="AD901" s="620"/>
      <c r="AE901" s="620"/>
      <c r="AF901" s="620"/>
      <c r="AG901" s="620"/>
      <c r="AH901" s="620"/>
      <c r="AI901" s="620"/>
      <c r="AJ901" s="620"/>
      <c r="AK901" s="620"/>
      <c r="AL901" s="620"/>
      <c r="AM901" s="620"/>
      <c r="AN901" s="620"/>
      <c r="AO901" s="620"/>
      <c r="AP901" s="620"/>
      <c r="AQ901" s="620"/>
      <c r="AR901" s="620"/>
      <c r="AS901" s="620"/>
      <c r="AT901" s="620"/>
      <c r="AU901" s="620"/>
      <c r="AV901" s="620"/>
      <c r="AW901" s="620"/>
      <c r="AX901" s="620"/>
      <c r="AY901" s="620"/>
      <c r="AZ901" s="620"/>
      <c r="BA901" s="620"/>
    </row>
    <row r="902" spans="1:53" ht="15.75" customHeight="1" x14ac:dyDescent="0.25">
      <c r="A902" s="620"/>
      <c r="B902" s="625"/>
      <c r="C902" s="620"/>
      <c r="D902" s="620"/>
      <c r="E902" s="620"/>
      <c r="F902" s="620"/>
      <c r="G902" s="620"/>
      <c r="H902" s="620"/>
      <c r="I902" s="620"/>
      <c r="J902" s="620"/>
      <c r="K902" s="620"/>
      <c r="L902" s="620"/>
      <c r="M902" s="620"/>
      <c r="N902" s="620"/>
      <c r="O902" s="620"/>
      <c r="P902" s="620"/>
      <c r="Q902" s="622"/>
      <c r="R902" s="622"/>
      <c r="S902" s="622"/>
      <c r="T902" s="622"/>
      <c r="U902" s="622"/>
      <c r="V902" s="622"/>
      <c r="W902" s="622"/>
      <c r="X902" s="622"/>
      <c r="Y902" s="622"/>
      <c r="Z902" s="620"/>
      <c r="AA902" s="620"/>
      <c r="AB902" s="620"/>
      <c r="AC902" s="622"/>
      <c r="AD902" s="620"/>
      <c r="AE902" s="620"/>
      <c r="AF902" s="620"/>
      <c r="AG902" s="620"/>
      <c r="AH902" s="620"/>
      <c r="AI902" s="620"/>
      <c r="AJ902" s="620"/>
      <c r="AK902" s="620"/>
      <c r="AL902" s="620"/>
      <c r="AM902" s="620"/>
      <c r="AN902" s="620"/>
      <c r="AO902" s="620"/>
      <c r="AP902" s="620"/>
      <c r="AQ902" s="620"/>
      <c r="AR902" s="620"/>
      <c r="AS902" s="620"/>
      <c r="AT902" s="620"/>
      <c r="AU902" s="620"/>
      <c r="AV902" s="620"/>
      <c r="AW902" s="620"/>
      <c r="AX902" s="620"/>
      <c r="AY902" s="620"/>
      <c r="AZ902" s="620"/>
      <c r="BA902" s="620"/>
    </row>
    <row r="903" spans="1:53" ht="15.75" customHeight="1" x14ac:dyDescent="0.25">
      <c r="A903" s="620"/>
      <c r="B903" s="625"/>
      <c r="C903" s="620"/>
      <c r="D903" s="620"/>
      <c r="E903" s="620"/>
      <c r="F903" s="620"/>
      <c r="G903" s="620"/>
      <c r="H903" s="620"/>
      <c r="I903" s="620"/>
      <c r="J903" s="620"/>
      <c r="K903" s="620"/>
      <c r="L903" s="620"/>
      <c r="M903" s="620"/>
      <c r="N903" s="620"/>
      <c r="O903" s="620"/>
      <c r="P903" s="620"/>
      <c r="Q903" s="622"/>
      <c r="R903" s="622"/>
      <c r="S903" s="622"/>
      <c r="T903" s="622"/>
      <c r="U903" s="622"/>
      <c r="V903" s="622"/>
      <c r="W903" s="622"/>
      <c r="X903" s="622"/>
      <c r="Y903" s="622"/>
      <c r="Z903" s="620"/>
      <c r="AA903" s="620"/>
      <c r="AB903" s="620"/>
      <c r="AC903" s="622"/>
      <c r="AD903" s="620"/>
      <c r="AE903" s="620"/>
      <c r="AF903" s="620"/>
      <c r="AG903" s="620"/>
      <c r="AH903" s="620"/>
      <c r="AI903" s="620"/>
      <c r="AJ903" s="620"/>
      <c r="AK903" s="620"/>
      <c r="AL903" s="620"/>
      <c r="AM903" s="620"/>
      <c r="AN903" s="620"/>
      <c r="AO903" s="620"/>
      <c r="AP903" s="620"/>
      <c r="AQ903" s="620"/>
      <c r="AR903" s="620"/>
      <c r="AS903" s="620"/>
      <c r="AT903" s="620"/>
      <c r="AU903" s="620"/>
      <c r="AV903" s="620"/>
      <c r="AW903" s="620"/>
      <c r="AX903" s="620"/>
      <c r="AY903" s="620"/>
      <c r="AZ903" s="620"/>
      <c r="BA903" s="620"/>
    </row>
    <row r="904" spans="1:53" ht="15.75" customHeight="1" x14ac:dyDescent="0.25">
      <c r="A904" s="620"/>
      <c r="B904" s="625"/>
      <c r="C904" s="620"/>
      <c r="D904" s="620"/>
      <c r="E904" s="620"/>
      <c r="F904" s="620"/>
      <c r="G904" s="620"/>
      <c r="H904" s="620"/>
      <c r="I904" s="620"/>
      <c r="J904" s="620"/>
      <c r="K904" s="620"/>
      <c r="L904" s="620"/>
      <c r="M904" s="620"/>
      <c r="N904" s="620"/>
      <c r="O904" s="620"/>
      <c r="P904" s="620"/>
      <c r="Q904" s="622"/>
      <c r="R904" s="622"/>
      <c r="S904" s="622"/>
      <c r="T904" s="622"/>
      <c r="U904" s="622"/>
      <c r="V904" s="622"/>
      <c r="W904" s="622"/>
      <c r="X904" s="622"/>
      <c r="Y904" s="622"/>
      <c r="Z904" s="620"/>
      <c r="AA904" s="620"/>
      <c r="AB904" s="620"/>
      <c r="AC904" s="622"/>
      <c r="AD904" s="620"/>
      <c r="AE904" s="620"/>
      <c r="AF904" s="620"/>
      <c r="AG904" s="620"/>
      <c r="AH904" s="620"/>
      <c r="AI904" s="620"/>
      <c r="AJ904" s="620"/>
      <c r="AK904" s="620"/>
      <c r="AL904" s="620"/>
      <c r="AM904" s="620"/>
      <c r="AN904" s="620"/>
      <c r="AO904" s="620"/>
      <c r="AP904" s="620"/>
      <c r="AQ904" s="620"/>
      <c r="AR904" s="620"/>
      <c r="AS904" s="620"/>
      <c r="AT904" s="620"/>
      <c r="AU904" s="620"/>
      <c r="AV904" s="620"/>
      <c r="AW904" s="620"/>
      <c r="AX904" s="620"/>
      <c r="AY904" s="620"/>
      <c r="AZ904" s="620"/>
      <c r="BA904" s="620"/>
    </row>
    <row r="905" spans="1:53" ht="15.75" customHeight="1" x14ac:dyDescent="0.25">
      <c r="A905" s="620"/>
      <c r="B905" s="625"/>
      <c r="C905" s="620"/>
      <c r="D905" s="620"/>
      <c r="E905" s="620"/>
      <c r="F905" s="620"/>
      <c r="G905" s="620"/>
      <c r="H905" s="620"/>
      <c r="I905" s="620"/>
      <c r="J905" s="620"/>
      <c r="K905" s="620"/>
      <c r="L905" s="620"/>
      <c r="M905" s="620"/>
      <c r="N905" s="620"/>
      <c r="O905" s="620"/>
      <c r="P905" s="620"/>
      <c r="Q905" s="622"/>
      <c r="R905" s="622"/>
      <c r="S905" s="622"/>
      <c r="T905" s="622"/>
      <c r="U905" s="622"/>
      <c r="V905" s="622"/>
      <c r="W905" s="622"/>
      <c r="X905" s="622"/>
      <c r="Y905" s="622"/>
      <c r="Z905" s="620"/>
      <c r="AA905" s="620"/>
      <c r="AB905" s="620"/>
      <c r="AC905" s="622"/>
      <c r="AD905" s="620"/>
      <c r="AE905" s="620"/>
      <c r="AF905" s="620"/>
      <c r="AG905" s="620"/>
      <c r="AH905" s="620"/>
      <c r="AI905" s="620"/>
      <c r="AJ905" s="620"/>
      <c r="AK905" s="620"/>
      <c r="AL905" s="620"/>
      <c r="AM905" s="620"/>
      <c r="AN905" s="620"/>
      <c r="AO905" s="620"/>
      <c r="AP905" s="620"/>
      <c r="AQ905" s="620"/>
      <c r="AR905" s="620"/>
      <c r="AS905" s="620"/>
      <c r="AT905" s="620"/>
      <c r="AU905" s="620"/>
      <c r="AV905" s="620"/>
      <c r="AW905" s="620"/>
      <c r="AX905" s="620"/>
      <c r="AY905" s="620"/>
      <c r="AZ905" s="620"/>
      <c r="BA905" s="620"/>
    </row>
    <row r="906" spans="1:53" ht="15.75" customHeight="1" x14ac:dyDescent="0.25">
      <c r="A906" s="620"/>
      <c r="B906" s="625"/>
      <c r="C906" s="620"/>
      <c r="D906" s="620"/>
      <c r="E906" s="620"/>
      <c r="F906" s="620"/>
      <c r="G906" s="620"/>
      <c r="H906" s="620"/>
      <c r="I906" s="620"/>
      <c r="J906" s="620"/>
      <c r="K906" s="620"/>
      <c r="L906" s="620"/>
      <c r="M906" s="620"/>
      <c r="N906" s="620"/>
      <c r="O906" s="620"/>
      <c r="P906" s="620"/>
      <c r="Q906" s="622"/>
      <c r="R906" s="622"/>
      <c r="S906" s="622"/>
      <c r="T906" s="622"/>
      <c r="U906" s="622"/>
      <c r="V906" s="622"/>
      <c r="W906" s="622"/>
      <c r="X906" s="622"/>
      <c r="Y906" s="622"/>
      <c r="Z906" s="620"/>
      <c r="AA906" s="620"/>
      <c r="AB906" s="620"/>
      <c r="AC906" s="622"/>
      <c r="AD906" s="620"/>
      <c r="AE906" s="620"/>
      <c r="AF906" s="620"/>
      <c r="AG906" s="620"/>
      <c r="AH906" s="620"/>
      <c r="AI906" s="620"/>
      <c r="AJ906" s="620"/>
      <c r="AK906" s="620"/>
      <c r="AL906" s="620"/>
      <c r="AM906" s="620"/>
      <c r="AN906" s="620"/>
      <c r="AO906" s="620"/>
      <c r="AP906" s="620"/>
      <c r="AQ906" s="620"/>
      <c r="AR906" s="620"/>
      <c r="AS906" s="620"/>
      <c r="AT906" s="620"/>
      <c r="AU906" s="620"/>
      <c r="AV906" s="620"/>
      <c r="AW906" s="620"/>
      <c r="AX906" s="620"/>
      <c r="AY906" s="620"/>
      <c r="AZ906" s="620"/>
      <c r="BA906" s="620"/>
    </row>
    <row r="907" spans="1:53" ht="15.75" customHeight="1" x14ac:dyDescent="0.25">
      <c r="A907" s="620"/>
      <c r="B907" s="625"/>
      <c r="C907" s="620"/>
      <c r="D907" s="620"/>
      <c r="E907" s="620"/>
      <c r="F907" s="620"/>
      <c r="G907" s="620"/>
      <c r="H907" s="620"/>
      <c r="I907" s="620"/>
      <c r="J907" s="620"/>
      <c r="K907" s="620"/>
      <c r="L907" s="620"/>
      <c r="M907" s="620"/>
      <c r="N907" s="620"/>
      <c r="O907" s="620"/>
      <c r="P907" s="620"/>
      <c r="Q907" s="622"/>
      <c r="R907" s="622"/>
      <c r="S907" s="622"/>
      <c r="T907" s="622"/>
      <c r="U907" s="622"/>
      <c r="V907" s="622"/>
      <c r="W907" s="622"/>
      <c r="X907" s="622"/>
      <c r="Y907" s="622"/>
      <c r="Z907" s="620"/>
      <c r="AA907" s="620"/>
      <c r="AB907" s="620"/>
      <c r="AC907" s="622"/>
      <c r="AD907" s="620"/>
      <c r="AE907" s="620"/>
      <c r="AF907" s="620"/>
      <c r="AG907" s="620"/>
      <c r="AH907" s="620"/>
      <c r="AI907" s="620"/>
      <c r="AJ907" s="620"/>
      <c r="AK907" s="620"/>
      <c r="AL907" s="620"/>
      <c r="AM907" s="620"/>
      <c r="AN907" s="620"/>
      <c r="AO907" s="620"/>
      <c r="AP907" s="620"/>
      <c r="AQ907" s="620"/>
      <c r="AR907" s="620"/>
      <c r="AS907" s="620"/>
      <c r="AT907" s="620"/>
      <c r="AU907" s="620"/>
      <c r="AV907" s="620"/>
      <c r="AW907" s="620"/>
      <c r="AX907" s="620"/>
      <c r="AY907" s="620"/>
      <c r="AZ907" s="620"/>
      <c r="BA907" s="620"/>
    </row>
    <row r="908" spans="1:53" ht="15.75" customHeight="1" x14ac:dyDescent="0.25">
      <c r="A908" s="620"/>
      <c r="B908" s="625"/>
      <c r="C908" s="620"/>
      <c r="D908" s="620"/>
      <c r="E908" s="620"/>
      <c r="F908" s="620"/>
      <c r="G908" s="620"/>
      <c r="H908" s="620"/>
      <c r="I908" s="620"/>
      <c r="J908" s="620"/>
      <c r="K908" s="620"/>
      <c r="L908" s="620"/>
      <c r="M908" s="620"/>
      <c r="N908" s="620"/>
      <c r="O908" s="620"/>
      <c r="P908" s="620"/>
      <c r="Q908" s="622"/>
      <c r="R908" s="622"/>
      <c r="S908" s="622"/>
      <c r="T908" s="622"/>
      <c r="U908" s="622"/>
      <c r="V908" s="622"/>
      <c r="W908" s="622"/>
      <c r="X908" s="622"/>
      <c r="Y908" s="622"/>
      <c r="Z908" s="620"/>
      <c r="AA908" s="620"/>
      <c r="AB908" s="620"/>
      <c r="AC908" s="622"/>
      <c r="AD908" s="620"/>
      <c r="AE908" s="620"/>
      <c r="AF908" s="620"/>
      <c r="AG908" s="620"/>
      <c r="AH908" s="620"/>
      <c r="AI908" s="620"/>
      <c r="AJ908" s="620"/>
      <c r="AK908" s="620"/>
      <c r="AL908" s="620"/>
      <c r="AM908" s="620"/>
      <c r="AN908" s="620"/>
      <c r="AO908" s="620"/>
      <c r="AP908" s="620"/>
      <c r="AQ908" s="620"/>
      <c r="AR908" s="620"/>
      <c r="AS908" s="620"/>
      <c r="AT908" s="620"/>
      <c r="AU908" s="620"/>
      <c r="AV908" s="620"/>
      <c r="AW908" s="620"/>
      <c r="AX908" s="620"/>
      <c r="AY908" s="620"/>
      <c r="AZ908" s="620"/>
      <c r="BA908" s="620"/>
    </row>
    <row r="909" spans="1:53" ht="15.75" customHeight="1" x14ac:dyDescent="0.25">
      <c r="A909" s="620"/>
      <c r="B909" s="625"/>
      <c r="C909" s="620"/>
      <c r="D909" s="620"/>
      <c r="E909" s="620"/>
      <c r="F909" s="620"/>
      <c r="G909" s="620"/>
      <c r="H909" s="620"/>
      <c r="I909" s="620"/>
      <c r="J909" s="620"/>
      <c r="K909" s="620"/>
      <c r="L909" s="620"/>
      <c r="M909" s="620"/>
      <c r="N909" s="620"/>
      <c r="O909" s="620"/>
      <c r="P909" s="620"/>
      <c r="Q909" s="622"/>
      <c r="R909" s="622"/>
      <c r="S909" s="622"/>
      <c r="T909" s="622"/>
      <c r="U909" s="622"/>
      <c r="V909" s="622"/>
      <c r="W909" s="622"/>
      <c r="X909" s="622"/>
      <c r="Y909" s="622"/>
      <c r="Z909" s="620"/>
      <c r="AA909" s="620"/>
      <c r="AB909" s="620"/>
      <c r="AC909" s="622"/>
      <c r="AD909" s="620"/>
      <c r="AE909" s="620"/>
      <c r="AF909" s="620"/>
      <c r="AG909" s="620"/>
      <c r="AH909" s="620"/>
      <c r="AI909" s="620"/>
      <c r="AJ909" s="620"/>
      <c r="AK909" s="620"/>
      <c r="AL909" s="620"/>
      <c r="AM909" s="620"/>
      <c r="AN909" s="620"/>
      <c r="AO909" s="620"/>
      <c r="AP909" s="620"/>
      <c r="AQ909" s="620"/>
      <c r="AR909" s="620"/>
      <c r="AS909" s="620"/>
      <c r="AT909" s="620"/>
      <c r="AU909" s="620"/>
      <c r="AV909" s="620"/>
      <c r="AW909" s="620"/>
      <c r="AX909" s="620"/>
      <c r="AY909" s="620"/>
      <c r="AZ909" s="620"/>
      <c r="BA909" s="620"/>
    </row>
    <row r="910" spans="1:53" ht="15.75" customHeight="1" x14ac:dyDescent="0.25">
      <c r="A910" s="620"/>
      <c r="B910" s="625"/>
      <c r="C910" s="620"/>
      <c r="D910" s="620"/>
      <c r="E910" s="620"/>
      <c r="F910" s="620"/>
      <c r="G910" s="620"/>
      <c r="H910" s="620"/>
      <c r="I910" s="620"/>
      <c r="J910" s="620"/>
      <c r="K910" s="620"/>
      <c r="L910" s="620"/>
      <c r="M910" s="620"/>
      <c r="N910" s="620"/>
      <c r="O910" s="620"/>
      <c r="P910" s="620"/>
      <c r="Q910" s="622"/>
      <c r="R910" s="622"/>
      <c r="S910" s="622"/>
      <c r="T910" s="622"/>
      <c r="U910" s="622"/>
      <c r="V910" s="622"/>
      <c r="W910" s="622"/>
      <c r="X910" s="622"/>
      <c r="Y910" s="622"/>
      <c r="Z910" s="620"/>
      <c r="AA910" s="620"/>
      <c r="AB910" s="620"/>
      <c r="AC910" s="622"/>
      <c r="AD910" s="620"/>
      <c r="AE910" s="620"/>
      <c r="AF910" s="620"/>
      <c r="AG910" s="620"/>
      <c r="AH910" s="620"/>
      <c r="AI910" s="620"/>
      <c r="AJ910" s="620"/>
      <c r="AK910" s="620"/>
      <c r="AL910" s="620"/>
      <c r="AM910" s="620"/>
      <c r="AN910" s="620"/>
      <c r="AO910" s="620"/>
      <c r="AP910" s="620"/>
      <c r="AQ910" s="620"/>
      <c r="AR910" s="620"/>
      <c r="AS910" s="620"/>
      <c r="AT910" s="620"/>
      <c r="AU910" s="620"/>
      <c r="AV910" s="620"/>
      <c r="AW910" s="620"/>
      <c r="AX910" s="620"/>
      <c r="AY910" s="620"/>
      <c r="AZ910" s="620"/>
      <c r="BA910" s="620"/>
    </row>
    <row r="911" spans="1:53" ht="15.75" customHeight="1" x14ac:dyDescent="0.25">
      <c r="A911" s="620"/>
      <c r="B911" s="625"/>
      <c r="C911" s="620"/>
      <c r="D911" s="620"/>
      <c r="E911" s="620"/>
      <c r="F911" s="620"/>
      <c r="G911" s="620"/>
      <c r="H911" s="620"/>
      <c r="I911" s="620"/>
      <c r="J911" s="620"/>
      <c r="K911" s="620"/>
      <c r="L911" s="620"/>
      <c r="M911" s="620"/>
      <c r="N911" s="620"/>
      <c r="O911" s="620"/>
      <c r="P911" s="620"/>
      <c r="Q911" s="622"/>
      <c r="R911" s="622"/>
      <c r="S911" s="622"/>
      <c r="T911" s="622"/>
      <c r="U911" s="622"/>
      <c r="V911" s="622"/>
      <c r="W911" s="622"/>
      <c r="X911" s="622"/>
      <c r="Y911" s="622"/>
      <c r="Z911" s="620"/>
      <c r="AA911" s="620"/>
      <c r="AB911" s="620"/>
      <c r="AC911" s="622"/>
      <c r="AD911" s="620"/>
      <c r="AE911" s="620"/>
      <c r="AF911" s="620"/>
      <c r="AG911" s="620"/>
      <c r="AH911" s="620"/>
      <c r="AI911" s="620"/>
      <c r="AJ911" s="620"/>
      <c r="AK911" s="620"/>
      <c r="AL911" s="620"/>
      <c r="AM911" s="620"/>
      <c r="AN911" s="620"/>
      <c r="AO911" s="620"/>
      <c r="AP911" s="620"/>
      <c r="AQ911" s="620"/>
      <c r="AR911" s="620"/>
      <c r="AS911" s="620"/>
      <c r="AT911" s="620"/>
      <c r="AU911" s="620"/>
      <c r="AV911" s="620"/>
      <c r="AW911" s="620"/>
      <c r="AX911" s="620"/>
      <c r="AY911" s="620"/>
      <c r="AZ911" s="620"/>
      <c r="BA911" s="620"/>
    </row>
    <row r="912" spans="1:53" ht="15.75" customHeight="1" x14ac:dyDescent="0.25">
      <c r="A912" s="620"/>
      <c r="B912" s="625"/>
      <c r="C912" s="620"/>
      <c r="D912" s="620"/>
      <c r="E912" s="620"/>
      <c r="F912" s="620"/>
      <c r="G912" s="620"/>
      <c r="H912" s="620"/>
      <c r="I912" s="620"/>
      <c r="J912" s="620"/>
      <c r="K912" s="620"/>
      <c r="L912" s="620"/>
      <c r="M912" s="620"/>
      <c r="N912" s="620"/>
      <c r="O912" s="620"/>
      <c r="P912" s="620"/>
      <c r="Q912" s="622"/>
      <c r="R912" s="622"/>
      <c r="S912" s="622"/>
      <c r="T912" s="622"/>
      <c r="U912" s="622"/>
      <c r="V912" s="622"/>
      <c r="W912" s="622"/>
      <c r="X912" s="622"/>
      <c r="Y912" s="622"/>
      <c r="Z912" s="620"/>
      <c r="AA912" s="620"/>
      <c r="AB912" s="620"/>
      <c r="AC912" s="622"/>
      <c r="AD912" s="620"/>
      <c r="AE912" s="620"/>
      <c r="AF912" s="620"/>
      <c r="AG912" s="620"/>
      <c r="AH912" s="620"/>
      <c r="AI912" s="620"/>
      <c r="AJ912" s="620"/>
      <c r="AK912" s="620"/>
      <c r="AL912" s="620"/>
      <c r="AM912" s="620"/>
      <c r="AN912" s="620"/>
      <c r="AO912" s="620"/>
      <c r="AP912" s="620"/>
      <c r="AQ912" s="620"/>
      <c r="AR912" s="620"/>
      <c r="AS912" s="620"/>
      <c r="AT912" s="620"/>
      <c r="AU912" s="620"/>
      <c r="AV912" s="620"/>
      <c r="AW912" s="620"/>
      <c r="AX912" s="620"/>
      <c r="AY912" s="620"/>
      <c r="AZ912" s="620"/>
      <c r="BA912" s="620"/>
    </row>
    <row r="913" spans="1:53" ht="15.75" customHeight="1" x14ac:dyDescent="0.25">
      <c r="A913" s="620"/>
      <c r="B913" s="625"/>
      <c r="C913" s="620"/>
      <c r="D913" s="620"/>
      <c r="E913" s="620"/>
      <c r="F913" s="620"/>
      <c r="G913" s="620"/>
      <c r="H913" s="620"/>
      <c r="I913" s="620"/>
      <c r="J913" s="620"/>
      <c r="K913" s="620"/>
      <c r="L913" s="620"/>
      <c r="M913" s="620"/>
      <c r="N913" s="620"/>
      <c r="O913" s="620"/>
      <c r="P913" s="620"/>
      <c r="Q913" s="622"/>
      <c r="R913" s="622"/>
      <c r="S913" s="622"/>
      <c r="T913" s="622"/>
      <c r="U913" s="622"/>
      <c r="V913" s="622"/>
      <c r="W913" s="622"/>
      <c r="X913" s="622"/>
      <c r="Y913" s="622"/>
      <c r="Z913" s="620"/>
      <c r="AA913" s="620"/>
      <c r="AB913" s="620"/>
      <c r="AC913" s="622"/>
      <c r="AD913" s="620"/>
      <c r="AE913" s="620"/>
      <c r="AF913" s="620"/>
      <c r="AG913" s="620"/>
      <c r="AH913" s="620"/>
      <c r="AI913" s="620"/>
      <c r="AJ913" s="620"/>
      <c r="AK913" s="620"/>
      <c r="AL913" s="620"/>
      <c r="AM913" s="620"/>
      <c r="AN913" s="620"/>
      <c r="AO913" s="620"/>
      <c r="AP913" s="620"/>
      <c r="AQ913" s="620"/>
      <c r="AR913" s="620"/>
      <c r="AS913" s="620"/>
      <c r="AT913" s="620"/>
      <c r="AU913" s="620"/>
      <c r="AV913" s="620"/>
      <c r="AW913" s="620"/>
      <c r="AX913" s="620"/>
      <c r="AY913" s="620"/>
      <c r="AZ913" s="620"/>
      <c r="BA913" s="620"/>
    </row>
    <row r="914" spans="1:53" ht="15.75" customHeight="1" x14ac:dyDescent="0.25">
      <c r="A914" s="620"/>
      <c r="B914" s="625"/>
      <c r="C914" s="620"/>
      <c r="D914" s="620"/>
      <c r="E914" s="620"/>
      <c r="F914" s="620"/>
      <c r="G914" s="620"/>
      <c r="H914" s="620"/>
      <c r="I914" s="620"/>
      <c r="J914" s="620"/>
      <c r="K914" s="620"/>
      <c r="L914" s="620"/>
      <c r="M914" s="620"/>
      <c r="N914" s="620"/>
      <c r="O914" s="620"/>
      <c r="P914" s="620"/>
      <c r="Q914" s="622"/>
      <c r="R914" s="622"/>
      <c r="S914" s="622"/>
      <c r="T914" s="622"/>
      <c r="U914" s="622"/>
      <c r="V914" s="622"/>
      <c r="W914" s="622"/>
      <c r="X914" s="622"/>
      <c r="Y914" s="622"/>
      <c r="Z914" s="620"/>
      <c r="AA914" s="620"/>
      <c r="AB914" s="620"/>
      <c r="AC914" s="622"/>
      <c r="AD914" s="620"/>
      <c r="AE914" s="620"/>
      <c r="AF914" s="620"/>
      <c r="AG914" s="620"/>
      <c r="AH914" s="620"/>
      <c r="AI914" s="620"/>
      <c r="AJ914" s="620"/>
      <c r="AK914" s="620"/>
      <c r="AL914" s="620"/>
      <c r="AM914" s="620"/>
      <c r="AN914" s="620"/>
      <c r="AO914" s="620"/>
      <c r="AP914" s="620"/>
      <c r="AQ914" s="620"/>
      <c r="AR914" s="620"/>
      <c r="AS914" s="620"/>
      <c r="AT914" s="620"/>
      <c r="AU914" s="620"/>
      <c r="AV914" s="620"/>
      <c r="AW914" s="620"/>
      <c r="AX914" s="620"/>
      <c r="AY914" s="620"/>
      <c r="AZ914" s="620"/>
      <c r="BA914" s="620"/>
    </row>
    <row r="915" spans="1:53" ht="15.75" customHeight="1" x14ac:dyDescent="0.25">
      <c r="A915" s="620"/>
      <c r="B915" s="625"/>
      <c r="C915" s="620"/>
      <c r="D915" s="620"/>
      <c r="E915" s="620"/>
      <c r="F915" s="620"/>
      <c r="G915" s="620"/>
      <c r="H915" s="620"/>
      <c r="I915" s="620"/>
      <c r="J915" s="620"/>
      <c r="K915" s="620"/>
      <c r="L915" s="620"/>
      <c r="M915" s="620"/>
      <c r="N915" s="620"/>
      <c r="O915" s="620"/>
      <c r="P915" s="620"/>
      <c r="Q915" s="622"/>
      <c r="R915" s="622"/>
      <c r="S915" s="622"/>
      <c r="T915" s="622"/>
      <c r="U915" s="622"/>
      <c r="V915" s="622"/>
      <c r="W915" s="622"/>
      <c r="X915" s="622"/>
      <c r="Y915" s="622"/>
      <c r="Z915" s="620"/>
      <c r="AA915" s="620"/>
      <c r="AB915" s="620"/>
      <c r="AC915" s="622"/>
      <c r="AD915" s="620"/>
      <c r="AE915" s="620"/>
      <c r="AF915" s="620"/>
      <c r="AG915" s="620"/>
      <c r="AH915" s="620"/>
      <c r="AI915" s="620"/>
      <c r="AJ915" s="620"/>
      <c r="AK915" s="620"/>
      <c r="AL915" s="620"/>
      <c r="AM915" s="620"/>
      <c r="AN915" s="620"/>
      <c r="AO915" s="620"/>
      <c r="AP915" s="620"/>
      <c r="AQ915" s="620"/>
      <c r="AR915" s="620"/>
      <c r="AS915" s="620"/>
      <c r="AT915" s="620"/>
      <c r="AU915" s="620"/>
      <c r="AV915" s="620"/>
      <c r="AW915" s="620"/>
      <c r="AX915" s="620"/>
      <c r="AY915" s="620"/>
      <c r="AZ915" s="620"/>
      <c r="BA915" s="620"/>
    </row>
    <row r="916" spans="1:53" ht="15.75" customHeight="1" x14ac:dyDescent="0.25">
      <c r="A916" s="620"/>
      <c r="B916" s="625"/>
      <c r="C916" s="620"/>
      <c r="D916" s="620"/>
      <c r="E916" s="620"/>
      <c r="F916" s="620"/>
      <c r="G916" s="620"/>
      <c r="H916" s="620"/>
      <c r="I916" s="620"/>
      <c r="J916" s="620"/>
      <c r="K916" s="620"/>
      <c r="L916" s="620"/>
      <c r="M916" s="620"/>
      <c r="N916" s="620"/>
      <c r="O916" s="620"/>
      <c r="P916" s="620"/>
      <c r="Q916" s="622"/>
      <c r="R916" s="622"/>
      <c r="S916" s="622"/>
      <c r="T916" s="622"/>
      <c r="U916" s="622"/>
      <c r="V916" s="622"/>
      <c r="W916" s="622"/>
      <c r="X916" s="622"/>
      <c r="Y916" s="622"/>
      <c r="Z916" s="620"/>
      <c r="AA916" s="620"/>
      <c r="AB916" s="620"/>
      <c r="AC916" s="622"/>
      <c r="AD916" s="620"/>
      <c r="AE916" s="620"/>
      <c r="AF916" s="620"/>
      <c r="AG916" s="620"/>
      <c r="AH916" s="620"/>
      <c r="AI916" s="620"/>
      <c r="AJ916" s="620"/>
      <c r="AK916" s="620"/>
      <c r="AL916" s="620"/>
      <c r="AM916" s="620"/>
      <c r="AN916" s="620"/>
      <c r="AO916" s="620"/>
      <c r="AP916" s="620"/>
      <c r="AQ916" s="620"/>
      <c r="AR916" s="620"/>
      <c r="AS916" s="620"/>
      <c r="AT916" s="620"/>
      <c r="AU916" s="620"/>
      <c r="AV916" s="620"/>
      <c r="AW916" s="620"/>
      <c r="AX916" s="620"/>
      <c r="AY916" s="620"/>
      <c r="AZ916" s="620"/>
      <c r="BA916" s="620"/>
    </row>
    <row r="917" spans="1:53" ht="15.75" customHeight="1" x14ac:dyDescent="0.25">
      <c r="A917" s="620"/>
      <c r="B917" s="625"/>
      <c r="C917" s="620"/>
      <c r="D917" s="620"/>
      <c r="E917" s="620"/>
      <c r="F917" s="620"/>
      <c r="G917" s="620"/>
      <c r="H917" s="620"/>
      <c r="I917" s="620"/>
      <c r="J917" s="620"/>
      <c r="K917" s="620"/>
      <c r="L917" s="620"/>
      <c r="M917" s="620"/>
      <c r="N917" s="620"/>
      <c r="O917" s="620"/>
      <c r="P917" s="620"/>
      <c r="Q917" s="622"/>
      <c r="R917" s="622"/>
      <c r="S917" s="622"/>
      <c r="T917" s="622"/>
      <c r="U917" s="622"/>
      <c r="V917" s="622"/>
      <c r="W917" s="622"/>
      <c r="X917" s="622"/>
      <c r="Y917" s="622"/>
      <c r="Z917" s="620"/>
      <c r="AA917" s="620"/>
      <c r="AB917" s="620"/>
      <c r="AC917" s="622"/>
      <c r="AD917" s="620"/>
      <c r="AE917" s="620"/>
      <c r="AF917" s="620"/>
      <c r="AG917" s="620"/>
      <c r="AH917" s="620"/>
      <c r="AI917" s="620"/>
      <c r="AJ917" s="620"/>
      <c r="AK917" s="620"/>
      <c r="AL917" s="620"/>
      <c r="AM917" s="620"/>
      <c r="AN917" s="620"/>
      <c r="AO917" s="620"/>
      <c r="AP917" s="620"/>
      <c r="AQ917" s="620"/>
      <c r="AR917" s="620"/>
      <c r="AS917" s="620"/>
      <c r="AT917" s="620"/>
      <c r="AU917" s="620"/>
      <c r="AV917" s="620"/>
      <c r="AW917" s="620"/>
      <c r="AX917" s="620"/>
      <c r="AY917" s="620"/>
      <c r="AZ917" s="620"/>
      <c r="BA917" s="620"/>
    </row>
    <row r="918" spans="1:53" ht="15.75" customHeight="1" x14ac:dyDescent="0.25">
      <c r="A918" s="620"/>
      <c r="B918" s="625"/>
      <c r="C918" s="620"/>
      <c r="D918" s="620"/>
      <c r="E918" s="620"/>
      <c r="F918" s="620"/>
      <c r="G918" s="620"/>
      <c r="H918" s="620"/>
      <c r="I918" s="620"/>
      <c r="J918" s="620"/>
      <c r="K918" s="620"/>
      <c r="L918" s="620"/>
      <c r="M918" s="620"/>
      <c r="N918" s="620"/>
      <c r="O918" s="620"/>
      <c r="P918" s="620"/>
      <c r="Q918" s="622"/>
      <c r="R918" s="622"/>
      <c r="S918" s="622"/>
      <c r="T918" s="622"/>
      <c r="U918" s="622"/>
      <c r="V918" s="622"/>
      <c r="W918" s="622"/>
      <c r="X918" s="622"/>
      <c r="Y918" s="622"/>
      <c r="Z918" s="620"/>
      <c r="AA918" s="620"/>
      <c r="AB918" s="620"/>
      <c r="AC918" s="622"/>
      <c r="AD918" s="620"/>
      <c r="AE918" s="620"/>
      <c r="AF918" s="620"/>
      <c r="AG918" s="620"/>
      <c r="AH918" s="620"/>
      <c r="AI918" s="620"/>
      <c r="AJ918" s="620"/>
      <c r="AK918" s="620"/>
      <c r="AL918" s="620"/>
      <c r="AM918" s="620"/>
      <c r="AN918" s="620"/>
      <c r="AO918" s="620"/>
      <c r="AP918" s="620"/>
      <c r="AQ918" s="620"/>
      <c r="AR918" s="620"/>
      <c r="AS918" s="620"/>
      <c r="AT918" s="620"/>
      <c r="AU918" s="620"/>
      <c r="AV918" s="620"/>
      <c r="AW918" s="620"/>
      <c r="AX918" s="620"/>
      <c r="AY918" s="620"/>
      <c r="AZ918" s="620"/>
      <c r="BA918" s="620"/>
    </row>
    <row r="919" spans="1:53" ht="15.75" customHeight="1" x14ac:dyDescent="0.25">
      <c r="A919" s="620"/>
      <c r="B919" s="625"/>
      <c r="C919" s="620"/>
      <c r="D919" s="620"/>
      <c r="E919" s="620"/>
      <c r="F919" s="620"/>
      <c r="G919" s="620"/>
      <c r="H919" s="620"/>
      <c r="I919" s="620"/>
      <c r="J919" s="620"/>
      <c r="K919" s="620"/>
      <c r="L919" s="620"/>
      <c r="M919" s="620"/>
      <c r="N919" s="620"/>
      <c r="O919" s="620"/>
      <c r="P919" s="620"/>
      <c r="Q919" s="622"/>
      <c r="R919" s="622"/>
      <c r="S919" s="622"/>
      <c r="T919" s="622"/>
      <c r="U919" s="622"/>
      <c r="V919" s="622"/>
      <c r="W919" s="622"/>
      <c r="X919" s="622"/>
      <c r="Y919" s="622"/>
      <c r="Z919" s="620"/>
      <c r="AA919" s="620"/>
      <c r="AB919" s="620"/>
      <c r="AC919" s="622"/>
      <c r="AD919" s="620"/>
      <c r="AE919" s="620"/>
      <c r="AF919" s="620"/>
      <c r="AG919" s="620"/>
      <c r="AH919" s="620"/>
      <c r="AI919" s="620"/>
      <c r="AJ919" s="620"/>
      <c r="AK919" s="620"/>
      <c r="AL919" s="620"/>
      <c r="AM919" s="620"/>
      <c r="AN919" s="620"/>
      <c r="AO919" s="620"/>
      <c r="AP919" s="620"/>
      <c r="AQ919" s="620"/>
      <c r="AR919" s="620"/>
      <c r="AS919" s="620"/>
      <c r="AT919" s="620"/>
      <c r="AU919" s="620"/>
      <c r="AV919" s="620"/>
      <c r="AW919" s="620"/>
      <c r="AX919" s="620"/>
      <c r="AY919" s="620"/>
      <c r="AZ919" s="620"/>
      <c r="BA919" s="620"/>
    </row>
    <row r="920" spans="1:53" ht="15.75" customHeight="1" x14ac:dyDescent="0.25">
      <c r="A920" s="620"/>
      <c r="B920" s="625"/>
      <c r="C920" s="620"/>
      <c r="D920" s="620"/>
      <c r="E920" s="620"/>
      <c r="F920" s="620"/>
      <c r="G920" s="620"/>
      <c r="H920" s="620"/>
      <c r="I920" s="620"/>
      <c r="J920" s="620"/>
      <c r="K920" s="620"/>
      <c r="L920" s="620"/>
      <c r="M920" s="620"/>
      <c r="N920" s="620"/>
      <c r="O920" s="620"/>
      <c r="P920" s="620"/>
      <c r="Q920" s="622"/>
      <c r="R920" s="622"/>
      <c r="S920" s="622"/>
      <c r="T920" s="622"/>
      <c r="U920" s="622"/>
      <c r="V920" s="622"/>
      <c r="W920" s="622"/>
      <c r="X920" s="622"/>
      <c r="Y920" s="622"/>
      <c r="Z920" s="620"/>
      <c r="AA920" s="620"/>
      <c r="AB920" s="620"/>
      <c r="AC920" s="622"/>
      <c r="AD920" s="620"/>
      <c r="AE920" s="620"/>
      <c r="AF920" s="620"/>
      <c r="AG920" s="620"/>
      <c r="AH920" s="620"/>
      <c r="AI920" s="620"/>
      <c r="AJ920" s="620"/>
      <c r="AK920" s="620"/>
      <c r="AL920" s="620"/>
      <c r="AM920" s="620"/>
      <c r="AN920" s="620"/>
      <c r="AO920" s="620"/>
      <c r="AP920" s="620"/>
      <c r="AQ920" s="620"/>
      <c r="AR920" s="620"/>
      <c r="AS920" s="620"/>
      <c r="AT920" s="620"/>
      <c r="AU920" s="620"/>
      <c r="AV920" s="620"/>
      <c r="AW920" s="620"/>
      <c r="AX920" s="620"/>
      <c r="AY920" s="620"/>
      <c r="AZ920" s="620"/>
      <c r="BA920" s="620"/>
    </row>
    <row r="921" spans="1:53" ht="15.75" customHeight="1" x14ac:dyDescent="0.25">
      <c r="A921" s="620"/>
      <c r="B921" s="625"/>
      <c r="C921" s="620"/>
      <c r="D921" s="620"/>
      <c r="E921" s="620"/>
      <c r="F921" s="620"/>
      <c r="G921" s="620"/>
      <c r="H921" s="620"/>
      <c r="I921" s="620"/>
      <c r="J921" s="620"/>
      <c r="K921" s="620"/>
      <c r="L921" s="620"/>
      <c r="M921" s="620"/>
      <c r="N921" s="620"/>
      <c r="O921" s="620"/>
      <c r="P921" s="620"/>
      <c r="Q921" s="622"/>
      <c r="R921" s="622"/>
      <c r="S921" s="622"/>
      <c r="T921" s="622"/>
      <c r="U921" s="622"/>
      <c r="V921" s="622"/>
      <c r="W921" s="622"/>
      <c r="X921" s="622"/>
      <c r="Y921" s="622"/>
      <c r="Z921" s="620"/>
      <c r="AA921" s="620"/>
      <c r="AB921" s="620"/>
      <c r="AC921" s="622"/>
      <c r="AD921" s="620"/>
      <c r="AE921" s="620"/>
      <c r="AF921" s="620"/>
      <c r="AG921" s="620"/>
      <c r="AH921" s="620"/>
      <c r="AI921" s="620"/>
      <c r="AJ921" s="620"/>
      <c r="AK921" s="620"/>
      <c r="AL921" s="620"/>
      <c r="AM921" s="620"/>
      <c r="AN921" s="620"/>
      <c r="AO921" s="620"/>
      <c r="AP921" s="620"/>
      <c r="AQ921" s="620"/>
      <c r="AR921" s="620"/>
      <c r="AS921" s="620"/>
      <c r="AT921" s="620"/>
      <c r="AU921" s="620"/>
      <c r="AV921" s="620"/>
      <c r="AW921" s="620"/>
      <c r="AX921" s="620"/>
      <c r="AY921" s="620"/>
      <c r="AZ921" s="620"/>
      <c r="BA921" s="620"/>
    </row>
    <row r="922" spans="1:53" ht="15.75" customHeight="1" x14ac:dyDescent="0.25">
      <c r="A922" s="620"/>
      <c r="B922" s="625"/>
      <c r="C922" s="620"/>
      <c r="D922" s="620"/>
      <c r="E922" s="620"/>
      <c r="F922" s="620"/>
      <c r="G922" s="620"/>
      <c r="H922" s="620"/>
      <c r="I922" s="620"/>
      <c r="J922" s="620"/>
      <c r="K922" s="620"/>
      <c r="L922" s="620"/>
      <c r="M922" s="620"/>
      <c r="N922" s="620"/>
      <c r="O922" s="620"/>
      <c r="P922" s="620"/>
      <c r="Q922" s="622"/>
      <c r="R922" s="622"/>
      <c r="S922" s="622"/>
      <c r="T922" s="622"/>
      <c r="U922" s="622"/>
      <c r="V922" s="622"/>
      <c r="W922" s="622"/>
      <c r="X922" s="622"/>
      <c r="Y922" s="622"/>
      <c r="Z922" s="620"/>
      <c r="AA922" s="620"/>
      <c r="AB922" s="620"/>
      <c r="AC922" s="622"/>
      <c r="AD922" s="620"/>
      <c r="AE922" s="620"/>
      <c r="AF922" s="620"/>
      <c r="AG922" s="620"/>
      <c r="AH922" s="620"/>
      <c r="AI922" s="620"/>
      <c r="AJ922" s="620"/>
      <c r="AK922" s="620"/>
      <c r="AL922" s="620"/>
      <c r="AM922" s="620"/>
      <c r="AN922" s="620"/>
      <c r="AO922" s="620"/>
      <c r="AP922" s="620"/>
      <c r="AQ922" s="620"/>
      <c r="AR922" s="620"/>
      <c r="AS922" s="620"/>
      <c r="AT922" s="620"/>
      <c r="AU922" s="620"/>
      <c r="AV922" s="620"/>
      <c r="AW922" s="620"/>
      <c r="AX922" s="620"/>
      <c r="AY922" s="620"/>
      <c r="AZ922" s="620"/>
      <c r="BA922" s="620"/>
    </row>
    <row r="923" spans="1:53" ht="15.75" customHeight="1" x14ac:dyDescent="0.25">
      <c r="A923" s="620"/>
      <c r="B923" s="625"/>
      <c r="C923" s="620"/>
      <c r="D923" s="620"/>
      <c r="E923" s="620"/>
      <c r="F923" s="620"/>
      <c r="G923" s="620"/>
      <c r="H923" s="620"/>
      <c r="I923" s="620"/>
      <c r="J923" s="620"/>
      <c r="K923" s="620"/>
      <c r="L923" s="620"/>
      <c r="M923" s="620"/>
      <c r="N923" s="620"/>
      <c r="O923" s="620"/>
      <c r="P923" s="620"/>
      <c r="Q923" s="622"/>
      <c r="R923" s="622"/>
      <c r="S923" s="622"/>
      <c r="T923" s="622"/>
      <c r="U923" s="622"/>
      <c r="V923" s="622"/>
      <c r="W923" s="622"/>
      <c r="X923" s="622"/>
      <c r="Y923" s="622"/>
      <c r="Z923" s="620"/>
      <c r="AA923" s="620"/>
      <c r="AB923" s="620"/>
      <c r="AC923" s="622"/>
      <c r="AD923" s="620"/>
      <c r="AE923" s="620"/>
      <c r="AF923" s="620"/>
      <c r="AG923" s="620"/>
      <c r="AH923" s="620"/>
      <c r="AI923" s="620"/>
      <c r="AJ923" s="620"/>
      <c r="AK923" s="620"/>
      <c r="AL923" s="620"/>
      <c r="AM923" s="620"/>
      <c r="AN923" s="620"/>
      <c r="AO923" s="620"/>
      <c r="AP923" s="620"/>
      <c r="AQ923" s="620"/>
      <c r="AR923" s="620"/>
      <c r="AS923" s="620"/>
      <c r="AT923" s="620"/>
      <c r="AU923" s="620"/>
      <c r="AV923" s="620"/>
      <c r="AW923" s="620"/>
      <c r="AX923" s="620"/>
      <c r="AY923" s="620"/>
      <c r="AZ923" s="620"/>
      <c r="BA923" s="620"/>
    </row>
    <row r="924" spans="1:53" ht="15.75" customHeight="1" x14ac:dyDescent="0.25">
      <c r="A924" s="620"/>
      <c r="B924" s="625"/>
      <c r="C924" s="620"/>
      <c r="D924" s="620"/>
      <c r="E924" s="620"/>
      <c r="F924" s="620"/>
      <c r="G924" s="620"/>
      <c r="H924" s="620"/>
      <c r="I924" s="620"/>
      <c r="J924" s="620"/>
      <c r="K924" s="620"/>
      <c r="L924" s="620"/>
      <c r="M924" s="620"/>
      <c r="N924" s="620"/>
      <c r="O924" s="620"/>
      <c r="P924" s="620"/>
      <c r="Q924" s="622"/>
      <c r="R924" s="622"/>
      <c r="S924" s="622"/>
      <c r="T924" s="622"/>
      <c r="U924" s="622"/>
      <c r="V924" s="622"/>
      <c r="W924" s="622"/>
      <c r="X924" s="622"/>
      <c r="Y924" s="622"/>
      <c r="Z924" s="620"/>
      <c r="AA924" s="620"/>
      <c r="AB924" s="620"/>
      <c r="AC924" s="622"/>
      <c r="AD924" s="620"/>
      <c r="AE924" s="620"/>
      <c r="AF924" s="620"/>
      <c r="AG924" s="620"/>
      <c r="AH924" s="620"/>
      <c r="AI924" s="620"/>
      <c r="AJ924" s="620"/>
      <c r="AK924" s="620"/>
      <c r="AL924" s="620"/>
      <c r="AM924" s="620"/>
      <c r="AN924" s="620"/>
      <c r="AO924" s="620"/>
      <c r="AP924" s="620"/>
      <c r="AQ924" s="620"/>
      <c r="AR924" s="620"/>
      <c r="AS924" s="620"/>
      <c r="AT924" s="620"/>
      <c r="AU924" s="620"/>
      <c r="AV924" s="620"/>
      <c r="AW924" s="620"/>
      <c r="AX924" s="620"/>
      <c r="AY924" s="620"/>
      <c r="AZ924" s="620"/>
      <c r="BA924" s="620"/>
    </row>
    <row r="925" spans="1:53" ht="15.75" customHeight="1" x14ac:dyDescent="0.25">
      <c r="A925" s="620"/>
      <c r="B925" s="625"/>
      <c r="C925" s="620"/>
      <c r="D925" s="620"/>
      <c r="E925" s="620"/>
      <c r="F925" s="620"/>
      <c r="G925" s="620"/>
      <c r="H925" s="620"/>
      <c r="I925" s="620"/>
      <c r="J925" s="620"/>
      <c r="K925" s="620"/>
      <c r="L925" s="620"/>
      <c r="M925" s="620"/>
      <c r="N925" s="620"/>
      <c r="O925" s="620"/>
      <c r="P925" s="620"/>
      <c r="Q925" s="622"/>
      <c r="R925" s="622"/>
      <c r="S925" s="622"/>
      <c r="T925" s="622"/>
      <c r="U925" s="622"/>
      <c r="V925" s="622"/>
      <c r="W925" s="622"/>
      <c r="X925" s="622"/>
      <c r="Y925" s="622"/>
      <c r="Z925" s="620"/>
      <c r="AA925" s="620"/>
      <c r="AB925" s="620"/>
      <c r="AC925" s="622"/>
      <c r="AD925" s="620"/>
      <c r="AE925" s="620"/>
      <c r="AF925" s="620"/>
      <c r="AG925" s="620"/>
      <c r="AH925" s="620"/>
      <c r="AI925" s="620"/>
      <c r="AJ925" s="620"/>
      <c r="AK925" s="620"/>
      <c r="AL925" s="620"/>
      <c r="AM925" s="620"/>
      <c r="AN925" s="620"/>
      <c r="AO925" s="620"/>
      <c r="AP925" s="620"/>
      <c r="AQ925" s="620"/>
      <c r="AR925" s="620"/>
      <c r="AS925" s="620"/>
      <c r="AT925" s="620"/>
      <c r="AU925" s="620"/>
      <c r="AV925" s="620"/>
      <c r="AW925" s="620"/>
      <c r="AX925" s="620"/>
      <c r="AY925" s="620"/>
      <c r="AZ925" s="620"/>
      <c r="BA925" s="620"/>
    </row>
    <row r="926" spans="1:53" ht="15.75" customHeight="1" x14ac:dyDescent="0.25">
      <c r="A926" s="620"/>
      <c r="B926" s="625"/>
      <c r="C926" s="620"/>
      <c r="D926" s="620"/>
      <c r="E926" s="620"/>
      <c r="F926" s="620"/>
      <c r="G926" s="620"/>
      <c r="H926" s="620"/>
      <c r="I926" s="620"/>
      <c r="J926" s="620"/>
      <c r="K926" s="620"/>
      <c r="L926" s="620"/>
      <c r="M926" s="620"/>
      <c r="N926" s="620"/>
      <c r="O926" s="620"/>
      <c r="P926" s="620"/>
      <c r="Q926" s="622"/>
      <c r="R926" s="622"/>
      <c r="S926" s="622"/>
      <c r="T926" s="622"/>
      <c r="U926" s="622"/>
      <c r="V926" s="622"/>
      <c r="W926" s="622"/>
      <c r="X926" s="622"/>
      <c r="Y926" s="622"/>
      <c r="Z926" s="620"/>
      <c r="AA926" s="620"/>
      <c r="AB926" s="620"/>
      <c r="AC926" s="622"/>
      <c r="AD926" s="620"/>
      <c r="AE926" s="620"/>
      <c r="AF926" s="620"/>
      <c r="AG926" s="620"/>
      <c r="AH926" s="620"/>
      <c r="AI926" s="620"/>
      <c r="AJ926" s="620"/>
      <c r="AK926" s="620"/>
      <c r="AL926" s="620"/>
      <c r="AM926" s="620"/>
      <c r="AN926" s="620"/>
      <c r="AO926" s="620"/>
      <c r="AP926" s="620"/>
      <c r="AQ926" s="620"/>
      <c r="AR926" s="620"/>
      <c r="AS926" s="620"/>
      <c r="AT926" s="620"/>
      <c r="AU926" s="620"/>
      <c r="AV926" s="620"/>
      <c r="AW926" s="620"/>
      <c r="AX926" s="620"/>
      <c r="AY926" s="620"/>
      <c r="AZ926" s="620"/>
      <c r="BA926" s="620"/>
    </row>
    <row r="927" spans="1:53" ht="15.75" customHeight="1" x14ac:dyDescent="0.25">
      <c r="A927" s="620"/>
      <c r="B927" s="625"/>
      <c r="C927" s="620"/>
      <c r="D927" s="620"/>
      <c r="E927" s="620"/>
      <c r="F927" s="620"/>
      <c r="G927" s="620"/>
      <c r="H927" s="620"/>
      <c r="I927" s="620"/>
      <c r="J927" s="620"/>
      <c r="K927" s="620"/>
      <c r="L927" s="620"/>
      <c r="M927" s="620"/>
      <c r="N927" s="620"/>
      <c r="O927" s="620"/>
      <c r="P927" s="620"/>
      <c r="Q927" s="622"/>
      <c r="R927" s="622"/>
      <c r="S927" s="622"/>
      <c r="T927" s="622"/>
      <c r="U927" s="622"/>
      <c r="V927" s="622"/>
      <c r="W927" s="622"/>
      <c r="X927" s="622"/>
      <c r="Y927" s="622"/>
      <c r="Z927" s="620"/>
      <c r="AA927" s="620"/>
      <c r="AB927" s="620"/>
      <c r="AC927" s="622"/>
      <c r="AD927" s="620"/>
      <c r="AE927" s="620"/>
      <c r="AF927" s="620"/>
      <c r="AG927" s="620"/>
      <c r="AH927" s="620"/>
      <c r="AI927" s="620"/>
      <c r="AJ927" s="620"/>
      <c r="AK927" s="620"/>
      <c r="AL927" s="620"/>
      <c r="AM927" s="620"/>
      <c r="AN927" s="620"/>
      <c r="AO927" s="620"/>
      <c r="AP927" s="620"/>
      <c r="AQ927" s="620"/>
      <c r="AR927" s="620"/>
      <c r="AS927" s="620"/>
      <c r="AT927" s="620"/>
      <c r="AU927" s="620"/>
      <c r="AV927" s="620"/>
      <c r="AW927" s="620"/>
      <c r="AX927" s="620"/>
      <c r="AY927" s="620"/>
      <c r="AZ927" s="620"/>
      <c r="BA927" s="620"/>
    </row>
    <row r="928" spans="1:53" ht="15.75" customHeight="1" x14ac:dyDescent="0.25">
      <c r="A928" s="620"/>
      <c r="B928" s="625"/>
      <c r="C928" s="620"/>
      <c r="D928" s="620"/>
      <c r="E928" s="620"/>
      <c r="F928" s="620"/>
      <c r="G928" s="620"/>
      <c r="H928" s="620"/>
      <c r="I928" s="620"/>
      <c r="J928" s="620"/>
      <c r="K928" s="620"/>
      <c r="L928" s="620"/>
      <c r="M928" s="620"/>
      <c r="N928" s="620"/>
      <c r="O928" s="620"/>
      <c r="P928" s="620"/>
      <c r="Q928" s="622"/>
      <c r="R928" s="622"/>
      <c r="S928" s="622"/>
      <c r="T928" s="622"/>
      <c r="U928" s="622"/>
      <c r="V928" s="622"/>
      <c r="W928" s="622"/>
      <c r="X928" s="622"/>
      <c r="Y928" s="622"/>
      <c r="Z928" s="620"/>
      <c r="AA928" s="620"/>
      <c r="AB928" s="620"/>
      <c r="AC928" s="622"/>
      <c r="AD928" s="620"/>
      <c r="AE928" s="620"/>
      <c r="AF928" s="620"/>
      <c r="AG928" s="620"/>
      <c r="AH928" s="620"/>
      <c r="AI928" s="620"/>
      <c r="AJ928" s="620"/>
      <c r="AK928" s="620"/>
      <c r="AL928" s="620"/>
      <c r="AM928" s="620"/>
      <c r="AN928" s="620"/>
      <c r="AO928" s="620"/>
      <c r="AP928" s="620"/>
      <c r="AQ928" s="620"/>
      <c r="AR928" s="620"/>
      <c r="AS928" s="620"/>
      <c r="AT928" s="620"/>
      <c r="AU928" s="620"/>
      <c r="AV928" s="620"/>
      <c r="AW928" s="620"/>
      <c r="AX928" s="620"/>
      <c r="AY928" s="620"/>
      <c r="AZ928" s="620"/>
      <c r="BA928" s="620"/>
    </row>
    <row r="929" spans="1:53" ht="15.75" customHeight="1" x14ac:dyDescent="0.25">
      <c r="A929" s="620"/>
      <c r="B929" s="625"/>
      <c r="C929" s="620"/>
      <c r="D929" s="620"/>
      <c r="E929" s="620"/>
      <c r="F929" s="620"/>
      <c r="G929" s="620"/>
      <c r="H929" s="620"/>
      <c r="I929" s="620"/>
      <c r="J929" s="620"/>
      <c r="K929" s="620"/>
      <c r="L929" s="620"/>
      <c r="M929" s="620"/>
      <c r="N929" s="620"/>
      <c r="O929" s="620"/>
      <c r="P929" s="620"/>
      <c r="Q929" s="622"/>
      <c r="R929" s="622"/>
      <c r="S929" s="622"/>
      <c r="T929" s="622"/>
      <c r="U929" s="622"/>
      <c r="V929" s="622"/>
      <c r="W929" s="622"/>
      <c r="X929" s="622"/>
      <c r="Y929" s="622"/>
      <c r="Z929" s="620"/>
      <c r="AA929" s="620"/>
      <c r="AB929" s="620"/>
      <c r="AC929" s="622"/>
      <c r="AD929" s="620"/>
      <c r="AE929" s="620"/>
      <c r="AF929" s="620"/>
      <c r="AG929" s="620"/>
      <c r="AH929" s="620"/>
      <c r="AI929" s="620"/>
      <c r="AJ929" s="620"/>
      <c r="AK929" s="620"/>
      <c r="AL929" s="620"/>
      <c r="AM929" s="620"/>
      <c r="AN929" s="620"/>
      <c r="AO929" s="620"/>
      <c r="AP929" s="620"/>
      <c r="AQ929" s="620"/>
      <c r="AR929" s="620"/>
      <c r="AS929" s="620"/>
      <c r="AT929" s="620"/>
      <c r="AU929" s="620"/>
      <c r="AV929" s="620"/>
      <c r="AW929" s="620"/>
      <c r="AX929" s="620"/>
      <c r="AY929" s="620"/>
      <c r="AZ929" s="620"/>
      <c r="BA929" s="620"/>
    </row>
    <row r="930" spans="1:53" ht="15.75" customHeight="1" x14ac:dyDescent="0.25">
      <c r="A930" s="620"/>
      <c r="B930" s="625"/>
      <c r="C930" s="620"/>
      <c r="D930" s="620"/>
      <c r="E930" s="620"/>
      <c r="F930" s="620"/>
      <c r="G930" s="620"/>
      <c r="H930" s="620"/>
      <c r="I930" s="620"/>
      <c r="J930" s="620"/>
      <c r="K930" s="620"/>
      <c r="L930" s="620"/>
      <c r="M930" s="620"/>
      <c r="N930" s="620"/>
      <c r="O930" s="620"/>
      <c r="P930" s="620"/>
      <c r="Q930" s="622"/>
      <c r="R930" s="622"/>
      <c r="S930" s="622"/>
      <c r="T930" s="622"/>
      <c r="U930" s="622"/>
      <c r="V930" s="622"/>
      <c r="W930" s="622"/>
      <c r="X930" s="622"/>
      <c r="Y930" s="622"/>
      <c r="Z930" s="620"/>
      <c r="AA930" s="620"/>
      <c r="AB930" s="620"/>
      <c r="AC930" s="622"/>
      <c r="AD930" s="620"/>
      <c r="AE930" s="620"/>
      <c r="AF930" s="620"/>
      <c r="AG930" s="620"/>
      <c r="AH930" s="620"/>
      <c r="AI930" s="620"/>
      <c r="AJ930" s="620"/>
      <c r="AK930" s="620"/>
      <c r="AL930" s="620"/>
      <c r="AM930" s="620"/>
      <c r="AN930" s="620"/>
      <c r="AO930" s="620"/>
      <c r="AP930" s="620"/>
      <c r="AQ930" s="620"/>
      <c r="AR930" s="620"/>
      <c r="AS930" s="620"/>
      <c r="AT930" s="620"/>
      <c r="AU930" s="620"/>
      <c r="AV930" s="620"/>
      <c r="AW930" s="620"/>
      <c r="AX930" s="620"/>
      <c r="AY930" s="620"/>
      <c r="AZ930" s="620"/>
      <c r="BA930" s="620"/>
    </row>
    <row r="931" spans="1:53" ht="15.75" customHeight="1" x14ac:dyDescent="0.25">
      <c r="A931" s="620"/>
      <c r="B931" s="625"/>
      <c r="C931" s="620"/>
      <c r="D931" s="620"/>
      <c r="E931" s="620"/>
      <c r="F931" s="620"/>
      <c r="G931" s="620"/>
      <c r="H931" s="620"/>
      <c r="I931" s="620"/>
      <c r="J931" s="620"/>
      <c r="K931" s="620"/>
      <c r="L931" s="620"/>
      <c r="M931" s="620"/>
      <c r="N931" s="620"/>
      <c r="O931" s="620"/>
      <c r="P931" s="620"/>
      <c r="Q931" s="622"/>
      <c r="R931" s="622"/>
      <c r="S931" s="622"/>
      <c r="T931" s="622"/>
      <c r="U931" s="622"/>
      <c r="V931" s="622"/>
      <c r="W931" s="622"/>
      <c r="X931" s="622"/>
      <c r="Y931" s="622"/>
      <c r="Z931" s="620"/>
      <c r="AA931" s="620"/>
      <c r="AB931" s="620"/>
      <c r="AC931" s="622"/>
      <c r="AD931" s="620"/>
      <c r="AE931" s="620"/>
      <c r="AF931" s="620"/>
      <c r="AG931" s="620"/>
      <c r="AH931" s="620"/>
      <c r="AI931" s="620"/>
      <c r="AJ931" s="620"/>
      <c r="AK931" s="620"/>
      <c r="AL931" s="620"/>
      <c r="AM931" s="620"/>
      <c r="AN931" s="620"/>
      <c r="AO931" s="620"/>
      <c r="AP931" s="620"/>
      <c r="AQ931" s="620"/>
      <c r="AR931" s="620"/>
      <c r="AS931" s="620"/>
      <c r="AT931" s="620"/>
      <c r="AU931" s="620"/>
      <c r="AV931" s="620"/>
      <c r="AW931" s="620"/>
      <c r="AX931" s="620"/>
      <c r="AY931" s="620"/>
      <c r="AZ931" s="620"/>
      <c r="BA931" s="620"/>
    </row>
    <row r="932" spans="1:53" ht="15.75" customHeight="1" x14ac:dyDescent="0.25">
      <c r="A932" s="620"/>
      <c r="B932" s="625"/>
      <c r="C932" s="620"/>
      <c r="D932" s="620"/>
      <c r="E932" s="620"/>
      <c r="F932" s="620"/>
      <c r="G932" s="620"/>
      <c r="H932" s="620"/>
      <c r="I932" s="620"/>
      <c r="J932" s="620"/>
      <c r="K932" s="620"/>
      <c r="L932" s="620"/>
      <c r="M932" s="620"/>
      <c r="N932" s="620"/>
      <c r="O932" s="620"/>
      <c r="P932" s="620"/>
      <c r="Q932" s="622"/>
      <c r="R932" s="622"/>
      <c r="S932" s="622"/>
      <c r="T932" s="622"/>
      <c r="U932" s="622"/>
      <c r="V932" s="622"/>
      <c r="W932" s="622"/>
      <c r="X932" s="622"/>
      <c r="Y932" s="622"/>
      <c r="Z932" s="620"/>
      <c r="AA932" s="620"/>
      <c r="AB932" s="620"/>
      <c r="AC932" s="622"/>
      <c r="AD932" s="620"/>
      <c r="AE932" s="620"/>
      <c r="AF932" s="620"/>
      <c r="AG932" s="620"/>
      <c r="AH932" s="620"/>
      <c r="AI932" s="620"/>
      <c r="AJ932" s="620"/>
      <c r="AK932" s="620"/>
      <c r="AL932" s="620"/>
      <c r="AM932" s="620"/>
      <c r="AN932" s="620"/>
      <c r="AO932" s="620"/>
      <c r="AP932" s="620"/>
      <c r="AQ932" s="620"/>
      <c r="AR932" s="620"/>
      <c r="AS932" s="620"/>
      <c r="AT932" s="620"/>
      <c r="AU932" s="620"/>
      <c r="AV932" s="620"/>
      <c r="AW932" s="620"/>
      <c r="AX932" s="620"/>
      <c r="AY932" s="620"/>
      <c r="AZ932" s="620"/>
      <c r="BA932" s="620"/>
    </row>
    <row r="933" spans="1:53" ht="15.75" customHeight="1" x14ac:dyDescent="0.25">
      <c r="A933" s="620"/>
      <c r="B933" s="625"/>
      <c r="C933" s="620"/>
      <c r="D933" s="620"/>
      <c r="E933" s="620"/>
      <c r="F933" s="620"/>
      <c r="G933" s="620"/>
      <c r="H933" s="620"/>
      <c r="I933" s="620"/>
      <c r="J933" s="620"/>
      <c r="K933" s="620"/>
      <c r="L933" s="620"/>
      <c r="M933" s="620"/>
      <c r="N933" s="620"/>
      <c r="O933" s="620"/>
      <c r="P933" s="620"/>
      <c r="Q933" s="622"/>
      <c r="R933" s="622"/>
      <c r="S933" s="622"/>
      <c r="T933" s="622"/>
      <c r="U933" s="622"/>
      <c r="V933" s="622"/>
      <c r="W933" s="622"/>
      <c r="X933" s="622"/>
      <c r="Y933" s="622"/>
      <c r="Z933" s="620"/>
      <c r="AA933" s="620"/>
      <c r="AB933" s="620"/>
      <c r="AC933" s="622"/>
      <c r="AD933" s="620"/>
      <c r="AE933" s="620"/>
      <c r="AF933" s="620"/>
      <c r="AG933" s="620"/>
      <c r="AH933" s="620"/>
      <c r="AI933" s="620"/>
      <c r="AJ933" s="620"/>
      <c r="AK933" s="620"/>
      <c r="AL933" s="620"/>
      <c r="AM933" s="620"/>
      <c r="AN933" s="620"/>
      <c r="AO933" s="620"/>
      <c r="AP933" s="620"/>
      <c r="AQ933" s="620"/>
      <c r="AR933" s="620"/>
      <c r="AS933" s="620"/>
      <c r="AT933" s="620"/>
      <c r="AU933" s="620"/>
      <c r="AV933" s="620"/>
      <c r="AW933" s="620"/>
      <c r="AX933" s="620"/>
      <c r="AY933" s="620"/>
      <c r="AZ933" s="620"/>
      <c r="BA933" s="620"/>
    </row>
    <row r="934" spans="1:53" ht="15.75" customHeight="1" x14ac:dyDescent="0.25">
      <c r="A934" s="620"/>
      <c r="B934" s="625"/>
      <c r="C934" s="620"/>
      <c r="D934" s="620"/>
      <c r="E934" s="620"/>
      <c r="F934" s="620"/>
      <c r="G934" s="620"/>
      <c r="H934" s="620"/>
      <c r="I934" s="620"/>
      <c r="J934" s="620"/>
      <c r="K934" s="620"/>
      <c r="L934" s="620"/>
      <c r="M934" s="620"/>
      <c r="N934" s="620"/>
      <c r="O934" s="620"/>
      <c r="P934" s="620"/>
      <c r="Q934" s="622"/>
      <c r="R934" s="622"/>
      <c r="S934" s="622"/>
      <c r="T934" s="622"/>
      <c r="U934" s="622"/>
      <c r="V934" s="622"/>
      <c r="W934" s="622"/>
      <c r="X934" s="622"/>
      <c r="Y934" s="622"/>
      <c r="Z934" s="620"/>
      <c r="AA934" s="620"/>
      <c r="AB934" s="620"/>
      <c r="AC934" s="622"/>
      <c r="AD934" s="620"/>
      <c r="AE934" s="620"/>
      <c r="AF934" s="620"/>
      <c r="AG934" s="620"/>
      <c r="AH934" s="620"/>
      <c r="AI934" s="620"/>
      <c r="AJ934" s="620"/>
      <c r="AK934" s="620"/>
      <c r="AL934" s="620"/>
      <c r="AM934" s="620"/>
      <c r="AN934" s="620"/>
      <c r="AO934" s="620"/>
      <c r="AP934" s="620"/>
      <c r="AQ934" s="620"/>
      <c r="AR934" s="620"/>
      <c r="AS934" s="620"/>
      <c r="AT934" s="620"/>
      <c r="AU934" s="620"/>
      <c r="AV934" s="620"/>
      <c r="AW934" s="620"/>
      <c r="AX934" s="620"/>
      <c r="AY934" s="620"/>
      <c r="AZ934" s="620"/>
      <c r="BA934" s="620"/>
    </row>
    <row r="935" spans="1:53" ht="15.75" customHeight="1" x14ac:dyDescent="0.25">
      <c r="A935" s="620"/>
      <c r="B935" s="625"/>
      <c r="C935" s="620"/>
      <c r="D935" s="620"/>
      <c r="E935" s="620"/>
      <c r="F935" s="620"/>
      <c r="G935" s="620"/>
      <c r="H935" s="620"/>
      <c r="I935" s="620"/>
      <c r="J935" s="620"/>
      <c r="K935" s="620"/>
      <c r="L935" s="620"/>
      <c r="M935" s="620"/>
      <c r="N935" s="620"/>
      <c r="O935" s="620"/>
      <c r="P935" s="620"/>
      <c r="Q935" s="622"/>
      <c r="R935" s="622"/>
      <c r="S935" s="622"/>
      <c r="T935" s="622"/>
      <c r="U935" s="622"/>
      <c r="V935" s="622"/>
      <c r="W935" s="622"/>
      <c r="X935" s="622"/>
      <c r="Y935" s="622"/>
      <c r="Z935" s="620"/>
      <c r="AA935" s="620"/>
      <c r="AB935" s="620"/>
      <c r="AC935" s="622"/>
      <c r="AD935" s="620"/>
      <c r="AE935" s="620"/>
      <c r="AF935" s="620"/>
      <c r="AG935" s="620"/>
      <c r="AH935" s="620"/>
      <c r="AI935" s="620"/>
      <c r="AJ935" s="620"/>
      <c r="AK935" s="620"/>
      <c r="AL935" s="620"/>
      <c r="AM935" s="620"/>
      <c r="AN935" s="620"/>
      <c r="AO935" s="620"/>
      <c r="AP935" s="620"/>
      <c r="AQ935" s="620"/>
      <c r="AR935" s="620"/>
      <c r="AS935" s="620"/>
      <c r="AT935" s="620"/>
      <c r="AU935" s="620"/>
      <c r="AV935" s="620"/>
      <c r="AW935" s="620"/>
      <c r="AX935" s="620"/>
      <c r="AY935" s="620"/>
      <c r="AZ935" s="620"/>
      <c r="BA935" s="620"/>
    </row>
    <row r="936" spans="1:53" ht="15.75" customHeight="1" x14ac:dyDescent="0.25">
      <c r="A936" s="620"/>
      <c r="B936" s="625"/>
      <c r="C936" s="620"/>
      <c r="D936" s="620"/>
      <c r="E936" s="620"/>
      <c r="F936" s="620"/>
      <c r="G936" s="620"/>
      <c r="H936" s="620"/>
      <c r="I936" s="620"/>
      <c r="J936" s="620"/>
      <c r="K936" s="620"/>
      <c r="L936" s="620"/>
      <c r="M936" s="620"/>
      <c r="N936" s="620"/>
      <c r="O936" s="620"/>
      <c r="P936" s="620"/>
      <c r="Q936" s="622"/>
      <c r="R936" s="622"/>
      <c r="S936" s="622"/>
      <c r="T936" s="622"/>
      <c r="U936" s="622"/>
      <c r="V936" s="622"/>
      <c r="W936" s="622"/>
      <c r="X936" s="622"/>
      <c r="Y936" s="622"/>
      <c r="Z936" s="620"/>
      <c r="AA936" s="620"/>
      <c r="AB936" s="620"/>
      <c r="AC936" s="622"/>
      <c r="AD936" s="620"/>
      <c r="AE936" s="620"/>
      <c r="AF936" s="620"/>
      <c r="AG936" s="620"/>
      <c r="AH936" s="620"/>
      <c r="AI936" s="620"/>
      <c r="AJ936" s="620"/>
      <c r="AK936" s="620"/>
      <c r="AL936" s="620"/>
      <c r="AM936" s="620"/>
      <c r="AN936" s="620"/>
      <c r="AO936" s="620"/>
      <c r="AP936" s="620"/>
      <c r="AQ936" s="620"/>
      <c r="AR936" s="620"/>
      <c r="AS936" s="620"/>
      <c r="AT936" s="620"/>
      <c r="AU936" s="620"/>
      <c r="AV936" s="620"/>
      <c r="AW936" s="620"/>
      <c r="AX936" s="620"/>
      <c r="AY936" s="620"/>
      <c r="AZ936" s="620"/>
      <c r="BA936" s="620"/>
    </row>
    <row r="937" spans="1:53" ht="15.75" customHeight="1" x14ac:dyDescent="0.25">
      <c r="A937" s="620"/>
      <c r="B937" s="625"/>
      <c r="C937" s="620"/>
      <c r="D937" s="620"/>
      <c r="E937" s="620"/>
      <c r="F937" s="620"/>
      <c r="G937" s="620"/>
      <c r="H937" s="620"/>
      <c r="I937" s="620"/>
      <c r="J937" s="620"/>
      <c r="K937" s="620"/>
      <c r="L937" s="620"/>
      <c r="M937" s="620"/>
      <c r="N937" s="620"/>
      <c r="O937" s="620"/>
      <c r="P937" s="620"/>
      <c r="Q937" s="622"/>
      <c r="R937" s="622"/>
      <c r="S937" s="622"/>
      <c r="T937" s="622"/>
      <c r="U937" s="622"/>
      <c r="V937" s="622"/>
      <c r="W937" s="622"/>
      <c r="X937" s="622"/>
      <c r="Y937" s="622"/>
      <c r="Z937" s="620"/>
      <c r="AA937" s="620"/>
      <c r="AB937" s="620"/>
      <c r="AC937" s="622"/>
      <c r="AD937" s="620"/>
      <c r="AE937" s="620"/>
      <c r="AF937" s="620"/>
      <c r="AG937" s="620"/>
      <c r="AH937" s="620"/>
      <c r="AI937" s="620"/>
      <c r="AJ937" s="620"/>
      <c r="AK937" s="620"/>
      <c r="AL937" s="620"/>
      <c r="AM937" s="620"/>
      <c r="AN937" s="620"/>
      <c r="AO937" s="620"/>
      <c r="AP937" s="620"/>
      <c r="AQ937" s="620"/>
      <c r="AR937" s="620"/>
      <c r="AS937" s="620"/>
      <c r="AT937" s="620"/>
      <c r="AU937" s="620"/>
      <c r="AV937" s="620"/>
      <c r="AW937" s="620"/>
      <c r="AX937" s="620"/>
      <c r="AY937" s="620"/>
      <c r="AZ937" s="620"/>
      <c r="BA937" s="620"/>
    </row>
    <row r="938" spans="1:53" ht="15.75" customHeight="1" x14ac:dyDescent="0.25">
      <c r="A938" s="620"/>
      <c r="B938" s="625"/>
      <c r="C938" s="620"/>
      <c r="D938" s="620"/>
      <c r="E938" s="620"/>
      <c r="F938" s="620"/>
      <c r="G938" s="620"/>
      <c r="H938" s="620"/>
      <c r="I938" s="620"/>
      <c r="J938" s="620"/>
      <c r="K938" s="620"/>
      <c r="L938" s="620"/>
      <c r="M938" s="620"/>
      <c r="N938" s="620"/>
      <c r="O938" s="620"/>
      <c r="P938" s="620"/>
      <c r="Q938" s="622"/>
      <c r="R938" s="622"/>
      <c r="S938" s="622"/>
      <c r="T938" s="622"/>
      <c r="U938" s="622"/>
      <c r="V938" s="622"/>
      <c r="W938" s="622"/>
      <c r="X938" s="622"/>
      <c r="Y938" s="622"/>
      <c r="Z938" s="620"/>
      <c r="AA938" s="620"/>
      <c r="AB938" s="620"/>
      <c r="AC938" s="622"/>
      <c r="AD938" s="620"/>
      <c r="AE938" s="620"/>
      <c r="AF938" s="620"/>
      <c r="AG938" s="620"/>
      <c r="AH938" s="620"/>
      <c r="AI938" s="620"/>
      <c r="AJ938" s="620"/>
      <c r="AK938" s="620"/>
      <c r="AL938" s="620"/>
      <c r="AM938" s="620"/>
      <c r="AN938" s="620"/>
      <c r="AO938" s="620"/>
      <c r="AP938" s="620"/>
      <c r="AQ938" s="620"/>
      <c r="AR938" s="620"/>
      <c r="AS938" s="620"/>
      <c r="AT938" s="620"/>
      <c r="AU938" s="620"/>
      <c r="AV938" s="620"/>
      <c r="AW938" s="620"/>
      <c r="AX938" s="620"/>
      <c r="AY938" s="620"/>
      <c r="AZ938" s="620"/>
      <c r="BA938" s="620"/>
    </row>
    <row r="939" spans="1:53" ht="15.75" customHeight="1" x14ac:dyDescent="0.25">
      <c r="A939" s="620"/>
      <c r="B939" s="625"/>
      <c r="C939" s="620"/>
      <c r="D939" s="620"/>
      <c r="E939" s="620"/>
      <c r="F939" s="620"/>
      <c r="G939" s="620"/>
      <c r="H939" s="620"/>
      <c r="I939" s="620"/>
      <c r="J939" s="620"/>
      <c r="K939" s="620"/>
      <c r="L939" s="620"/>
      <c r="M939" s="620"/>
      <c r="N939" s="620"/>
      <c r="O939" s="620"/>
      <c r="P939" s="620"/>
      <c r="Q939" s="622"/>
      <c r="R939" s="622"/>
      <c r="S939" s="622"/>
      <c r="T939" s="622"/>
      <c r="U939" s="622"/>
      <c r="V939" s="622"/>
      <c r="W939" s="622"/>
      <c r="X939" s="622"/>
      <c r="Y939" s="622"/>
      <c r="Z939" s="620"/>
      <c r="AA939" s="620"/>
      <c r="AB939" s="620"/>
      <c r="AC939" s="622"/>
      <c r="AD939" s="620"/>
      <c r="AE939" s="620"/>
      <c r="AF939" s="620"/>
      <c r="AG939" s="620"/>
      <c r="AH939" s="620"/>
      <c r="AI939" s="620"/>
      <c r="AJ939" s="620"/>
      <c r="AK939" s="620"/>
      <c r="AL939" s="620"/>
      <c r="AM939" s="620"/>
      <c r="AN939" s="620"/>
      <c r="AO939" s="620"/>
      <c r="AP939" s="620"/>
      <c r="AQ939" s="620"/>
      <c r="AR939" s="620"/>
      <c r="AS939" s="620"/>
      <c r="AT939" s="620"/>
      <c r="AU939" s="620"/>
      <c r="AV939" s="620"/>
      <c r="AW939" s="620"/>
      <c r="AX939" s="620"/>
      <c r="AY939" s="620"/>
      <c r="AZ939" s="620"/>
      <c r="BA939" s="620"/>
    </row>
    <row r="940" spans="1:53" ht="15.75" customHeight="1" x14ac:dyDescent="0.25">
      <c r="A940" s="620"/>
      <c r="B940" s="625"/>
      <c r="C940" s="620"/>
      <c r="D940" s="620"/>
      <c r="E940" s="620"/>
      <c r="F940" s="620"/>
      <c r="G940" s="620"/>
      <c r="H940" s="620"/>
      <c r="I940" s="620"/>
      <c r="J940" s="620"/>
      <c r="K940" s="620"/>
      <c r="L940" s="620"/>
      <c r="M940" s="620"/>
      <c r="N940" s="620"/>
      <c r="O940" s="620"/>
      <c r="P940" s="620"/>
      <c r="Q940" s="622"/>
      <c r="R940" s="622"/>
      <c r="S940" s="622"/>
      <c r="T940" s="622"/>
      <c r="U940" s="622"/>
      <c r="V940" s="622"/>
      <c r="W940" s="622"/>
      <c r="X940" s="622"/>
      <c r="Y940" s="622"/>
      <c r="Z940" s="620"/>
      <c r="AA940" s="620"/>
      <c r="AB940" s="620"/>
      <c r="AC940" s="622"/>
      <c r="AD940" s="620"/>
      <c r="AE940" s="620"/>
      <c r="AF940" s="620"/>
      <c r="AG940" s="620"/>
      <c r="AH940" s="620"/>
      <c r="AI940" s="620"/>
      <c r="AJ940" s="620"/>
      <c r="AK940" s="620"/>
      <c r="AL940" s="620"/>
      <c r="AM940" s="620"/>
      <c r="AN940" s="620"/>
      <c r="AO940" s="620"/>
      <c r="AP940" s="620"/>
      <c r="AQ940" s="620"/>
      <c r="AR940" s="620"/>
      <c r="AS940" s="620"/>
      <c r="AT940" s="620"/>
      <c r="AU940" s="620"/>
      <c r="AV940" s="620"/>
      <c r="AW940" s="620"/>
      <c r="AX940" s="620"/>
      <c r="AY940" s="620"/>
      <c r="AZ940" s="620"/>
      <c r="BA940" s="620"/>
    </row>
    <row r="941" spans="1:53" ht="15.75" customHeight="1" x14ac:dyDescent="0.25">
      <c r="A941" s="620"/>
      <c r="B941" s="625"/>
      <c r="C941" s="620"/>
      <c r="D941" s="620"/>
      <c r="E941" s="620"/>
      <c r="F941" s="620"/>
      <c r="G941" s="620"/>
      <c r="H941" s="620"/>
      <c r="I941" s="620"/>
      <c r="J941" s="620"/>
      <c r="K941" s="620"/>
      <c r="L941" s="620"/>
      <c r="M941" s="620"/>
      <c r="N941" s="620"/>
      <c r="O941" s="620"/>
      <c r="P941" s="620"/>
      <c r="Q941" s="622"/>
      <c r="R941" s="622"/>
      <c r="S941" s="622"/>
      <c r="T941" s="622"/>
      <c r="U941" s="622"/>
      <c r="V941" s="622"/>
      <c r="W941" s="622"/>
      <c r="X941" s="622"/>
      <c r="Y941" s="622"/>
      <c r="Z941" s="620"/>
      <c r="AA941" s="620"/>
      <c r="AB941" s="620"/>
      <c r="AC941" s="622"/>
      <c r="AD941" s="620"/>
      <c r="AE941" s="620"/>
      <c r="AF941" s="620"/>
      <c r="AG941" s="620"/>
      <c r="AH941" s="620"/>
      <c r="AI941" s="620"/>
      <c r="AJ941" s="620"/>
      <c r="AK941" s="620"/>
      <c r="AL941" s="620"/>
      <c r="AM941" s="620"/>
      <c r="AN941" s="620"/>
      <c r="AO941" s="620"/>
      <c r="AP941" s="620"/>
      <c r="AQ941" s="620"/>
      <c r="AR941" s="620"/>
      <c r="AS941" s="620"/>
      <c r="AT941" s="620"/>
      <c r="AU941" s="620"/>
      <c r="AV941" s="620"/>
      <c r="AW941" s="620"/>
      <c r="AX941" s="620"/>
      <c r="AY941" s="620"/>
      <c r="AZ941" s="620"/>
      <c r="BA941" s="620"/>
    </row>
    <row r="942" spans="1:53" ht="15.75" customHeight="1" x14ac:dyDescent="0.25">
      <c r="A942" s="620"/>
      <c r="B942" s="625"/>
      <c r="C942" s="620"/>
      <c r="D942" s="620"/>
      <c r="E942" s="620"/>
      <c r="F942" s="620"/>
      <c r="G942" s="620"/>
      <c r="H942" s="620"/>
      <c r="I942" s="620"/>
      <c r="J942" s="620"/>
      <c r="K942" s="620"/>
      <c r="L942" s="620"/>
      <c r="M942" s="620"/>
      <c r="N942" s="620"/>
      <c r="O942" s="620"/>
      <c r="P942" s="620"/>
      <c r="Q942" s="622"/>
      <c r="R942" s="622"/>
      <c r="S942" s="622"/>
      <c r="T942" s="622"/>
      <c r="U942" s="622"/>
      <c r="V942" s="622"/>
      <c r="W942" s="622"/>
      <c r="X942" s="622"/>
      <c r="Y942" s="622"/>
      <c r="Z942" s="620"/>
      <c r="AA942" s="620"/>
      <c r="AB942" s="620"/>
      <c r="AC942" s="622"/>
      <c r="AD942" s="620"/>
      <c r="AE942" s="620"/>
      <c r="AF942" s="620"/>
      <c r="AG942" s="620"/>
      <c r="AH942" s="620"/>
      <c r="AI942" s="620"/>
      <c r="AJ942" s="620"/>
      <c r="AK942" s="620"/>
      <c r="AL942" s="620"/>
      <c r="AM942" s="620"/>
      <c r="AN942" s="620"/>
      <c r="AO942" s="620"/>
      <c r="AP942" s="620"/>
      <c r="AQ942" s="620"/>
      <c r="AR942" s="620"/>
      <c r="AS942" s="620"/>
      <c r="AT942" s="620"/>
      <c r="AU942" s="620"/>
      <c r="AV942" s="620"/>
      <c r="AW942" s="620"/>
      <c r="AX942" s="620"/>
      <c r="AY942" s="620"/>
      <c r="AZ942" s="620"/>
      <c r="BA942" s="620"/>
    </row>
    <row r="943" spans="1:53" ht="15.75" customHeight="1" x14ac:dyDescent="0.25">
      <c r="A943" s="620"/>
      <c r="B943" s="625"/>
      <c r="C943" s="620"/>
      <c r="D943" s="620"/>
      <c r="E943" s="620"/>
      <c r="F943" s="620"/>
      <c r="G943" s="620"/>
      <c r="H943" s="620"/>
      <c r="I943" s="620"/>
      <c r="J943" s="620"/>
      <c r="K943" s="620"/>
      <c r="L943" s="620"/>
      <c r="M943" s="620"/>
      <c r="N943" s="620"/>
      <c r="O943" s="620"/>
      <c r="P943" s="620"/>
      <c r="Q943" s="622"/>
      <c r="R943" s="622"/>
      <c r="S943" s="622"/>
      <c r="T943" s="622"/>
      <c r="U943" s="622"/>
      <c r="V943" s="622"/>
      <c r="W943" s="622"/>
      <c r="X943" s="622"/>
      <c r="Y943" s="622"/>
      <c r="Z943" s="620"/>
      <c r="AA943" s="620"/>
      <c r="AB943" s="620"/>
      <c r="AC943" s="622"/>
      <c r="AD943" s="620"/>
      <c r="AE943" s="620"/>
      <c r="AF943" s="620"/>
      <c r="AG943" s="620"/>
      <c r="AH943" s="620"/>
      <c r="AI943" s="620"/>
      <c r="AJ943" s="620"/>
      <c r="AK943" s="620"/>
      <c r="AL943" s="620"/>
      <c r="AM943" s="620"/>
      <c r="AN943" s="620"/>
      <c r="AO943" s="620"/>
      <c r="AP943" s="620"/>
      <c r="AQ943" s="620"/>
      <c r="AR943" s="620"/>
      <c r="AS943" s="620"/>
      <c r="AT943" s="620"/>
      <c r="AU943" s="620"/>
      <c r="AV943" s="620"/>
      <c r="AW943" s="620"/>
      <c r="AX943" s="620"/>
      <c r="AY943" s="620"/>
      <c r="AZ943" s="620"/>
      <c r="BA943" s="620"/>
    </row>
    <row r="944" spans="1:53" ht="15.75" customHeight="1" x14ac:dyDescent="0.25">
      <c r="A944" s="620"/>
      <c r="B944" s="625"/>
      <c r="C944" s="620"/>
      <c r="D944" s="620"/>
      <c r="E944" s="620"/>
      <c r="F944" s="620"/>
      <c r="G944" s="620"/>
      <c r="H944" s="620"/>
      <c r="I944" s="620"/>
      <c r="J944" s="620"/>
      <c r="K944" s="620"/>
      <c r="L944" s="620"/>
      <c r="M944" s="620"/>
      <c r="N944" s="620"/>
      <c r="O944" s="620"/>
      <c r="P944" s="620"/>
      <c r="Q944" s="622"/>
      <c r="R944" s="622"/>
      <c r="S944" s="622"/>
      <c r="T944" s="622"/>
      <c r="U944" s="622"/>
      <c r="V944" s="622"/>
      <c r="W944" s="622"/>
      <c r="X944" s="622"/>
      <c r="Y944" s="622"/>
      <c r="Z944" s="620"/>
      <c r="AA944" s="620"/>
      <c r="AB944" s="620"/>
      <c r="AC944" s="622"/>
      <c r="AD944" s="620"/>
      <c r="AE944" s="620"/>
      <c r="AF944" s="620"/>
      <c r="AG944" s="620"/>
      <c r="AH944" s="620"/>
      <c r="AI944" s="620"/>
      <c r="AJ944" s="620"/>
      <c r="AK944" s="620"/>
      <c r="AL944" s="620"/>
      <c r="AM944" s="620"/>
      <c r="AN944" s="620"/>
      <c r="AO944" s="620"/>
      <c r="AP944" s="620"/>
      <c r="AQ944" s="620"/>
      <c r="AR944" s="620"/>
      <c r="AS944" s="620"/>
      <c r="AT944" s="620"/>
      <c r="AU944" s="620"/>
      <c r="AV944" s="620"/>
      <c r="AW944" s="620"/>
      <c r="AX944" s="620"/>
      <c r="AY944" s="620"/>
      <c r="AZ944" s="620"/>
      <c r="BA944" s="620"/>
    </row>
    <row r="945" spans="1:53" ht="15.75" customHeight="1" x14ac:dyDescent="0.25">
      <c r="A945" s="620"/>
      <c r="B945" s="625"/>
      <c r="C945" s="620"/>
      <c r="D945" s="620"/>
      <c r="E945" s="620"/>
      <c r="F945" s="620"/>
      <c r="G945" s="620"/>
      <c r="H945" s="620"/>
      <c r="I945" s="620"/>
      <c r="J945" s="620"/>
      <c r="K945" s="620"/>
      <c r="L945" s="620"/>
      <c r="M945" s="620"/>
      <c r="N945" s="620"/>
      <c r="O945" s="620"/>
      <c r="P945" s="620"/>
      <c r="Q945" s="622"/>
      <c r="R945" s="622"/>
      <c r="S945" s="622"/>
      <c r="T945" s="622"/>
      <c r="U945" s="622"/>
      <c r="V945" s="622"/>
      <c r="W945" s="622"/>
      <c r="X945" s="622"/>
      <c r="Y945" s="622"/>
      <c r="Z945" s="620"/>
      <c r="AA945" s="620"/>
      <c r="AB945" s="620"/>
      <c r="AC945" s="622"/>
      <c r="AD945" s="620"/>
      <c r="AE945" s="620"/>
      <c r="AF945" s="620"/>
      <c r="AG945" s="620"/>
      <c r="AH945" s="620"/>
      <c r="AI945" s="620"/>
      <c r="AJ945" s="620"/>
      <c r="AK945" s="620"/>
      <c r="AL945" s="620"/>
      <c r="AM945" s="620"/>
      <c r="AN945" s="620"/>
      <c r="AO945" s="620"/>
      <c r="AP945" s="620"/>
      <c r="AQ945" s="620"/>
      <c r="AR945" s="620"/>
      <c r="AS945" s="620"/>
      <c r="AT945" s="620"/>
      <c r="AU945" s="620"/>
      <c r="AV945" s="620"/>
      <c r="AW945" s="620"/>
      <c r="AX945" s="620"/>
      <c r="AY945" s="620"/>
      <c r="AZ945" s="620"/>
      <c r="BA945" s="620"/>
    </row>
    <row r="946" spans="1:53" ht="15.75" customHeight="1" x14ac:dyDescent="0.25">
      <c r="A946" s="620"/>
      <c r="B946" s="625"/>
      <c r="C946" s="620"/>
      <c r="D946" s="620"/>
      <c r="E946" s="620"/>
      <c r="F946" s="620"/>
      <c r="G946" s="620"/>
      <c r="H946" s="620"/>
      <c r="I946" s="620"/>
      <c r="J946" s="620"/>
      <c r="K946" s="620"/>
      <c r="L946" s="620"/>
      <c r="M946" s="620"/>
      <c r="N946" s="620"/>
      <c r="O946" s="620"/>
      <c r="P946" s="620"/>
      <c r="Q946" s="622"/>
      <c r="R946" s="622"/>
      <c r="S946" s="622"/>
      <c r="T946" s="622"/>
      <c r="U946" s="622"/>
      <c r="V946" s="622"/>
      <c r="W946" s="622"/>
      <c r="X946" s="622"/>
      <c r="Y946" s="622"/>
      <c r="Z946" s="620"/>
      <c r="AA946" s="620"/>
      <c r="AB946" s="620"/>
      <c r="AC946" s="622"/>
      <c r="AD946" s="620"/>
      <c r="AE946" s="620"/>
      <c r="AF946" s="620"/>
      <c r="AG946" s="620"/>
      <c r="AH946" s="620"/>
      <c r="AI946" s="620"/>
      <c r="AJ946" s="620"/>
      <c r="AK946" s="620"/>
      <c r="AL946" s="620"/>
      <c r="AM946" s="620"/>
      <c r="AN946" s="620"/>
      <c r="AO946" s="620"/>
      <c r="AP946" s="620"/>
      <c r="AQ946" s="620"/>
      <c r="AR946" s="620"/>
      <c r="AS946" s="620"/>
      <c r="AT946" s="620"/>
      <c r="AU946" s="620"/>
      <c r="AV946" s="620"/>
      <c r="AW946" s="620"/>
      <c r="AX946" s="620"/>
      <c r="AY946" s="620"/>
      <c r="AZ946" s="620"/>
      <c r="BA946" s="620"/>
    </row>
    <row r="947" spans="1:53" ht="15.75" customHeight="1" x14ac:dyDescent="0.25">
      <c r="A947" s="620"/>
      <c r="B947" s="625"/>
      <c r="C947" s="620"/>
      <c r="D947" s="620"/>
      <c r="E947" s="620"/>
      <c r="F947" s="620"/>
      <c r="G947" s="620"/>
      <c r="H947" s="620"/>
      <c r="I947" s="620"/>
      <c r="J947" s="620"/>
      <c r="K947" s="620"/>
      <c r="L947" s="620"/>
      <c r="M947" s="620"/>
      <c r="N947" s="620"/>
      <c r="O947" s="620"/>
      <c r="P947" s="620"/>
      <c r="Q947" s="622"/>
      <c r="R947" s="622"/>
      <c r="S947" s="622"/>
      <c r="T947" s="622"/>
      <c r="U947" s="622"/>
      <c r="V947" s="622"/>
      <c r="W947" s="622"/>
      <c r="X947" s="622"/>
      <c r="Y947" s="622"/>
      <c r="Z947" s="620"/>
      <c r="AA947" s="620"/>
      <c r="AB947" s="620"/>
      <c r="AC947" s="622"/>
      <c r="AD947" s="620"/>
      <c r="AE947" s="620"/>
      <c r="AF947" s="620"/>
      <c r="AG947" s="620"/>
      <c r="AH947" s="620"/>
      <c r="AI947" s="620"/>
      <c r="AJ947" s="620"/>
      <c r="AK947" s="620"/>
      <c r="AL947" s="620"/>
      <c r="AM947" s="620"/>
      <c r="AN947" s="620"/>
      <c r="AO947" s="620"/>
      <c r="AP947" s="620"/>
      <c r="AQ947" s="620"/>
      <c r="AR947" s="620"/>
      <c r="AS947" s="620"/>
      <c r="AT947" s="620"/>
      <c r="AU947" s="620"/>
      <c r="AV947" s="620"/>
      <c r="AW947" s="620"/>
      <c r="AX947" s="620"/>
      <c r="AY947" s="620"/>
      <c r="AZ947" s="620"/>
      <c r="BA947" s="620"/>
    </row>
    <row r="948" spans="1:53" ht="15.75" customHeight="1" x14ac:dyDescent="0.25">
      <c r="A948" s="620"/>
      <c r="B948" s="625"/>
      <c r="C948" s="620"/>
      <c r="D948" s="620"/>
      <c r="E948" s="620"/>
      <c r="F948" s="620"/>
      <c r="G948" s="620"/>
      <c r="H948" s="620"/>
      <c r="I948" s="620"/>
      <c r="J948" s="620"/>
      <c r="K948" s="620"/>
      <c r="L948" s="620"/>
      <c r="M948" s="620"/>
      <c r="N948" s="620"/>
      <c r="O948" s="620"/>
      <c r="P948" s="620"/>
      <c r="Q948" s="622"/>
      <c r="R948" s="622"/>
      <c r="S948" s="622"/>
      <c r="T948" s="622"/>
      <c r="U948" s="622"/>
      <c r="V948" s="622"/>
      <c r="W948" s="622"/>
      <c r="X948" s="622"/>
      <c r="Y948" s="622"/>
      <c r="Z948" s="620"/>
      <c r="AA948" s="620"/>
      <c r="AB948" s="620"/>
      <c r="AC948" s="622"/>
      <c r="AD948" s="620"/>
      <c r="AE948" s="620"/>
      <c r="AF948" s="620"/>
      <c r="AG948" s="620"/>
      <c r="AH948" s="620"/>
      <c r="AI948" s="620"/>
      <c r="AJ948" s="620"/>
      <c r="AK948" s="620"/>
      <c r="AL948" s="620"/>
      <c r="AM948" s="620"/>
      <c r="AN948" s="620"/>
      <c r="AO948" s="620"/>
      <c r="AP948" s="620"/>
      <c r="AQ948" s="620"/>
      <c r="AR948" s="620"/>
      <c r="AS948" s="620"/>
      <c r="AT948" s="620"/>
      <c r="AU948" s="620"/>
      <c r="AV948" s="620"/>
      <c r="AW948" s="620"/>
      <c r="AX948" s="620"/>
      <c r="AY948" s="620"/>
      <c r="AZ948" s="620"/>
      <c r="BA948" s="620"/>
    </row>
    <row r="949" spans="1:53" ht="15.75" customHeight="1" x14ac:dyDescent="0.25">
      <c r="A949" s="620"/>
      <c r="B949" s="625"/>
      <c r="C949" s="620"/>
      <c r="D949" s="620"/>
      <c r="E949" s="620"/>
      <c r="F949" s="620"/>
      <c r="G949" s="620"/>
      <c r="H949" s="620"/>
      <c r="I949" s="620"/>
      <c r="J949" s="620"/>
      <c r="K949" s="620"/>
      <c r="L949" s="620"/>
      <c r="M949" s="620"/>
      <c r="N949" s="620"/>
      <c r="O949" s="620"/>
      <c r="P949" s="620"/>
      <c r="Q949" s="622"/>
      <c r="R949" s="622"/>
      <c r="S949" s="622"/>
      <c r="T949" s="622"/>
      <c r="U949" s="622"/>
      <c r="V949" s="622"/>
      <c r="W949" s="622"/>
      <c r="X949" s="622"/>
      <c r="Y949" s="622"/>
      <c r="Z949" s="620"/>
      <c r="AA949" s="620"/>
      <c r="AB949" s="620"/>
      <c r="AC949" s="622"/>
      <c r="AD949" s="620"/>
      <c r="AE949" s="620"/>
      <c r="AF949" s="620"/>
      <c r="AG949" s="620"/>
      <c r="AH949" s="620"/>
      <c r="AI949" s="620"/>
      <c r="AJ949" s="620"/>
      <c r="AK949" s="620"/>
      <c r="AL949" s="620"/>
      <c r="AM949" s="620"/>
      <c r="AN949" s="620"/>
      <c r="AO949" s="620"/>
      <c r="AP949" s="620"/>
      <c r="AQ949" s="620"/>
      <c r="AR949" s="620"/>
      <c r="AS949" s="620"/>
      <c r="AT949" s="620"/>
      <c r="AU949" s="620"/>
      <c r="AV949" s="620"/>
      <c r="AW949" s="620"/>
      <c r="AX949" s="620"/>
      <c r="AY949" s="620"/>
      <c r="AZ949" s="620"/>
      <c r="BA949" s="620"/>
    </row>
    <row r="950" spans="1:53" ht="15.75" customHeight="1" x14ac:dyDescent="0.25">
      <c r="A950" s="620"/>
      <c r="B950" s="625"/>
      <c r="C950" s="620"/>
      <c r="D950" s="620"/>
      <c r="E950" s="620"/>
      <c r="F950" s="620"/>
      <c r="G950" s="620"/>
      <c r="H950" s="620"/>
      <c r="I950" s="620"/>
      <c r="J950" s="620"/>
      <c r="K950" s="620"/>
      <c r="L950" s="620"/>
      <c r="M950" s="620"/>
      <c r="N950" s="620"/>
      <c r="O950" s="620"/>
      <c r="P950" s="620"/>
      <c r="Q950" s="622"/>
      <c r="R950" s="622"/>
      <c r="S950" s="622"/>
      <c r="T950" s="622"/>
      <c r="U950" s="622"/>
      <c r="V950" s="622"/>
      <c r="W950" s="622"/>
      <c r="X950" s="622"/>
      <c r="Y950" s="622"/>
      <c r="Z950" s="620"/>
      <c r="AA950" s="620"/>
      <c r="AB950" s="620"/>
      <c r="AC950" s="622"/>
      <c r="AD950" s="620"/>
      <c r="AE950" s="620"/>
      <c r="AF950" s="620"/>
      <c r="AG950" s="620"/>
      <c r="AH950" s="620"/>
      <c r="AI950" s="620"/>
      <c r="AJ950" s="620"/>
      <c r="AK950" s="620"/>
      <c r="AL950" s="620"/>
      <c r="AM950" s="620"/>
      <c r="AN950" s="620"/>
      <c r="AO950" s="620"/>
      <c r="AP950" s="620"/>
      <c r="AQ950" s="620"/>
      <c r="AR950" s="620"/>
      <c r="AS950" s="620"/>
      <c r="AT950" s="620"/>
      <c r="AU950" s="620"/>
      <c r="AV950" s="620"/>
      <c r="AW950" s="620"/>
      <c r="AX950" s="620"/>
      <c r="AY950" s="620"/>
      <c r="AZ950" s="620"/>
      <c r="BA950" s="620"/>
    </row>
    <row r="951" spans="1:53" ht="15.75" customHeight="1" x14ac:dyDescent="0.25">
      <c r="A951" s="620"/>
      <c r="B951" s="625"/>
      <c r="C951" s="620"/>
      <c r="D951" s="620"/>
      <c r="E951" s="620"/>
      <c r="F951" s="620"/>
      <c r="G951" s="620"/>
      <c r="H951" s="620"/>
      <c r="I951" s="620"/>
      <c r="J951" s="620"/>
      <c r="K951" s="620"/>
      <c r="L951" s="620"/>
      <c r="M951" s="620"/>
      <c r="N951" s="620"/>
      <c r="O951" s="620"/>
      <c r="P951" s="620"/>
      <c r="Q951" s="622"/>
      <c r="R951" s="622"/>
      <c r="S951" s="622"/>
      <c r="T951" s="622"/>
      <c r="U951" s="622"/>
      <c r="V951" s="622"/>
      <c r="W951" s="622"/>
      <c r="X951" s="622"/>
      <c r="Y951" s="622"/>
      <c r="Z951" s="620"/>
      <c r="AA951" s="620"/>
      <c r="AB951" s="620"/>
      <c r="AC951" s="622"/>
      <c r="AD951" s="620"/>
      <c r="AE951" s="620"/>
      <c r="AF951" s="620"/>
      <c r="AG951" s="620"/>
      <c r="AH951" s="620"/>
      <c r="AI951" s="620"/>
      <c r="AJ951" s="620"/>
      <c r="AK951" s="620"/>
      <c r="AL951" s="620"/>
      <c r="AM951" s="620"/>
      <c r="AN951" s="620"/>
      <c r="AO951" s="620"/>
      <c r="AP951" s="620"/>
      <c r="AQ951" s="620"/>
      <c r="AR951" s="620"/>
      <c r="AS951" s="620"/>
      <c r="AT951" s="620"/>
      <c r="AU951" s="620"/>
      <c r="AV951" s="620"/>
      <c r="AW951" s="620"/>
      <c r="AX951" s="620"/>
      <c r="AY951" s="620"/>
      <c r="AZ951" s="620"/>
      <c r="BA951" s="620"/>
    </row>
    <row r="952" spans="1:53" ht="15.75" customHeight="1" x14ac:dyDescent="0.25">
      <c r="A952" s="620"/>
      <c r="B952" s="625"/>
      <c r="C952" s="620"/>
      <c r="D952" s="620"/>
      <c r="E952" s="620"/>
      <c r="F952" s="620"/>
      <c r="G952" s="620"/>
      <c r="H952" s="620"/>
      <c r="I952" s="620"/>
      <c r="J952" s="620"/>
      <c r="K952" s="620"/>
      <c r="L952" s="620"/>
      <c r="M952" s="620"/>
      <c r="N952" s="620"/>
      <c r="O952" s="620"/>
      <c r="P952" s="620"/>
      <c r="Q952" s="622"/>
      <c r="R952" s="622"/>
      <c r="S952" s="622"/>
      <c r="T952" s="622"/>
      <c r="U952" s="622"/>
      <c r="V952" s="622"/>
      <c r="W952" s="622"/>
      <c r="X952" s="622"/>
      <c r="Y952" s="622"/>
      <c r="Z952" s="620"/>
      <c r="AA952" s="620"/>
      <c r="AB952" s="620"/>
      <c r="AC952" s="622"/>
      <c r="AD952" s="620"/>
      <c r="AE952" s="620"/>
      <c r="AF952" s="620"/>
      <c r="AG952" s="620"/>
      <c r="AH952" s="620"/>
      <c r="AI952" s="620"/>
      <c r="AJ952" s="620"/>
      <c r="AK952" s="620"/>
      <c r="AL952" s="620"/>
      <c r="AM952" s="620"/>
      <c r="AN952" s="620"/>
      <c r="AO952" s="620"/>
      <c r="AP952" s="620"/>
      <c r="AQ952" s="620"/>
      <c r="AR952" s="620"/>
      <c r="AS952" s="620"/>
      <c r="AT952" s="620"/>
      <c r="AU952" s="620"/>
      <c r="AV952" s="620"/>
      <c r="AW952" s="620"/>
      <c r="AX952" s="620"/>
      <c r="AY952" s="620"/>
      <c r="AZ952" s="620"/>
      <c r="BA952" s="620"/>
    </row>
    <row r="953" spans="1:53" ht="15.75" customHeight="1" x14ac:dyDescent="0.25">
      <c r="A953" s="620"/>
      <c r="B953" s="625"/>
      <c r="C953" s="620"/>
      <c r="D953" s="620"/>
      <c r="E953" s="620"/>
      <c r="F953" s="620"/>
      <c r="G953" s="620"/>
      <c r="H953" s="620"/>
      <c r="I953" s="620"/>
      <c r="J953" s="620"/>
      <c r="K953" s="620"/>
      <c r="L953" s="620"/>
      <c r="M953" s="620"/>
      <c r="N953" s="620"/>
      <c r="O953" s="620"/>
      <c r="P953" s="620"/>
      <c r="Q953" s="622"/>
      <c r="R953" s="622"/>
      <c r="S953" s="622"/>
      <c r="T953" s="622"/>
      <c r="U953" s="622"/>
      <c r="V953" s="622"/>
      <c r="W953" s="622"/>
      <c r="X953" s="622"/>
      <c r="Y953" s="622"/>
      <c r="Z953" s="620"/>
      <c r="AA953" s="620"/>
      <c r="AB953" s="620"/>
      <c r="AC953" s="622"/>
      <c r="AD953" s="620"/>
      <c r="AE953" s="620"/>
      <c r="AF953" s="620"/>
      <c r="AG953" s="620"/>
      <c r="AH953" s="620"/>
      <c r="AI953" s="620"/>
      <c r="AJ953" s="620"/>
      <c r="AK953" s="620"/>
      <c r="AL953" s="620"/>
      <c r="AM953" s="620"/>
      <c r="AN953" s="620"/>
      <c r="AO953" s="620"/>
      <c r="AP953" s="620"/>
      <c r="AQ953" s="620"/>
      <c r="AR953" s="620"/>
      <c r="AS953" s="620"/>
      <c r="AT953" s="620"/>
      <c r="AU953" s="620"/>
      <c r="AV953" s="620"/>
      <c r="AW953" s="620"/>
      <c r="AX953" s="620"/>
      <c r="AY953" s="620"/>
      <c r="AZ953" s="620"/>
      <c r="BA953" s="620"/>
    </row>
    <row r="954" spans="1:53" ht="15.75" customHeight="1" x14ac:dyDescent="0.25">
      <c r="A954" s="620"/>
      <c r="B954" s="625"/>
      <c r="C954" s="620"/>
      <c r="D954" s="620"/>
      <c r="E954" s="620"/>
      <c r="F954" s="620"/>
      <c r="G954" s="620"/>
      <c r="H954" s="620"/>
      <c r="I954" s="620"/>
      <c r="J954" s="620"/>
      <c r="K954" s="620"/>
      <c r="L954" s="620"/>
      <c r="M954" s="620"/>
      <c r="N954" s="620"/>
      <c r="O954" s="620"/>
      <c r="P954" s="620"/>
      <c r="Q954" s="622"/>
      <c r="R954" s="622"/>
      <c r="S954" s="622"/>
      <c r="T954" s="622"/>
      <c r="U954" s="622"/>
      <c r="V954" s="622"/>
      <c r="W954" s="622"/>
      <c r="X954" s="622"/>
      <c r="Y954" s="622"/>
      <c r="Z954" s="620"/>
      <c r="AA954" s="620"/>
      <c r="AB954" s="620"/>
      <c r="AC954" s="622"/>
      <c r="AD954" s="620"/>
      <c r="AE954" s="620"/>
      <c r="AF954" s="620"/>
      <c r="AG954" s="620"/>
      <c r="AH954" s="620"/>
      <c r="AI954" s="620"/>
      <c r="AJ954" s="620"/>
      <c r="AK954" s="620"/>
      <c r="AL954" s="620"/>
      <c r="AM954" s="620"/>
      <c r="AN954" s="620"/>
      <c r="AO954" s="620"/>
      <c r="AP954" s="620"/>
      <c r="AQ954" s="620"/>
      <c r="AR954" s="620"/>
      <c r="AS954" s="620"/>
      <c r="AT954" s="620"/>
      <c r="AU954" s="620"/>
      <c r="AV954" s="620"/>
      <c r="AW954" s="620"/>
      <c r="AX954" s="620"/>
      <c r="AY954" s="620"/>
      <c r="AZ954" s="620"/>
      <c r="BA954" s="620"/>
    </row>
    <row r="955" spans="1:53" ht="15.75" customHeight="1" x14ac:dyDescent="0.25">
      <c r="A955" s="620"/>
      <c r="B955" s="625"/>
      <c r="C955" s="620"/>
      <c r="D955" s="620"/>
      <c r="E955" s="620"/>
      <c r="F955" s="620"/>
      <c r="G955" s="620"/>
      <c r="H955" s="620"/>
      <c r="I955" s="620"/>
      <c r="J955" s="620"/>
      <c r="K955" s="620"/>
      <c r="L955" s="620"/>
      <c r="M955" s="620"/>
      <c r="N955" s="620"/>
      <c r="O955" s="620"/>
      <c r="P955" s="620"/>
      <c r="Q955" s="622"/>
      <c r="R955" s="622"/>
      <c r="S955" s="622"/>
      <c r="T955" s="622"/>
      <c r="U955" s="622"/>
      <c r="V955" s="622"/>
      <c r="W955" s="622"/>
      <c r="X955" s="622"/>
      <c r="Y955" s="622"/>
      <c r="Z955" s="620"/>
      <c r="AA955" s="620"/>
      <c r="AB955" s="620"/>
      <c r="AC955" s="622"/>
      <c r="AD955" s="620"/>
      <c r="AE955" s="620"/>
      <c r="AF955" s="620"/>
      <c r="AG955" s="620"/>
      <c r="AH955" s="620"/>
      <c r="AI955" s="620"/>
      <c r="AJ955" s="620"/>
      <c r="AK955" s="620"/>
      <c r="AL955" s="620"/>
      <c r="AM955" s="620"/>
      <c r="AN955" s="620"/>
      <c r="AO955" s="620"/>
      <c r="AP955" s="620"/>
      <c r="AQ955" s="620"/>
      <c r="AR955" s="620"/>
      <c r="AS955" s="620"/>
      <c r="AT955" s="620"/>
      <c r="AU955" s="620"/>
      <c r="AV955" s="620"/>
      <c r="AW955" s="620"/>
      <c r="AX955" s="620"/>
      <c r="AY955" s="620"/>
      <c r="AZ955" s="620"/>
      <c r="BA955" s="620"/>
    </row>
    <row r="956" spans="1:53" ht="15.75" customHeight="1" x14ac:dyDescent="0.25">
      <c r="A956" s="620"/>
      <c r="B956" s="625"/>
      <c r="C956" s="620"/>
      <c r="D956" s="620"/>
      <c r="E956" s="620"/>
      <c r="F956" s="620"/>
      <c r="G956" s="620"/>
      <c r="H956" s="620"/>
      <c r="I956" s="620"/>
      <c r="J956" s="620"/>
      <c r="K956" s="620"/>
      <c r="L956" s="620"/>
      <c r="M956" s="620"/>
      <c r="N956" s="620"/>
      <c r="O956" s="620"/>
      <c r="P956" s="620"/>
      <c r="Q956" s="622"/>
      <c r="R956" s="622"/>
      <c r="S956" s="622"/>
      <c r="T956" s="622"/>
      <c r="U956" s="622"/>
      <c r="V956" s="622"/>
      <c r="W956" s="622"/>
      <c r="X956" s="622"/>
      <c r="Y956" s="622"/>
      <c r="Z956" s="620"/>
      <c r="AA956" s="620"/>
      <c r="AB956" s="620"/>
      <c r="AC956" s="622"/>
      <c r="AD956" s="620"/>
      <c r="AE956" s="620"/>
      <c r="AF956" s="620"/>
      <c r="AG956" s="620"/>
      <c r="AH956" s="620"/>
      <c r="AI956" s="620"/>
      <c r="AJ956" s="620"/>
      <c r="AK956" s="620"/>
      <c r="AL956" s="620"/>
      <c r="AM956" s="620"/>
      <c r="AN956" s="620"/>
      <c r="AO956" s="620"/>
      <c r="AP956" s="620"/>
      <c r="AQ956" s="620"/>
      <c r="AR956" s="620"/>
      <c r="AS956" s="620"/>
      <c r="AT956" s="620"/>
      <c r="AU956" s="620"/>
      <c r="AV956" s="620"/>
      <c r="AW956" s="620"/>
      <c r="AX956" s="620"/>
      <c r="AY956" s="620"/>
      <c r="AZ956" s="620"/>
      <c r="BA956" s="620"/>
    </row>
    <row r="957" spans="1:53" ht="15.75" customHeight="1" x14ac:dyDescent="0.25">
      <c r="A957" s="620"/>
      <c r="B957" s="625"/>
      <c r="C957" s="620"/>
      <c r="D957" s="620"/>
      <c r="E957" s="620"/>
      <c r="F957" s="620"/>
      <c r="G957" s="620"/>
      <c r="H957" s="620"/>
      <c r="I957" s="620"/>
      <c r="J957" s="620"/>
      <c r="K957" s="620"/>
      <c r="L957" s="620"/>
      <c r="M957" s="620"/>
      <c r="N957" s="620"/>
      <c r="O957" s="620"/>
      <c r="P957" s="620"/>
      <c r="Q957" s="622"/>
      <c r="R957" s="622"/>
      <c r="S957" s="622"/>
      <c r="T957" s="622"/>
      <c r="U957" s="622"/>
      <c r="V957" s="622"/>
      <c r="W957" s="622"/>
      <c r="X957" s="622"/>
      <c r="Y957" s="622"/>
      <c r="Z957" s="620"/>
      <c r="AA957" s="620"/>
      <c r="AB957" s="620"/>
      <c r="AC957" s="622"/>
      <c r="AD957" s="620"/>
      <c r="AE957" s="620"/>
      <c r="AF957" s="620"/>
      <c r="AG957" s="620"/>
      <c r="AH957" s="620"/>
      <c r="AI957" s="620"/>
      <c r="AJ957" s="620"/>
      <c r="AK957" s="620"/>
      <c r="AL957" s="620"/>
      <c r="AM957" s="620"/>
      <c r="AN957" s="620"/>
      <c r="AO957" s="620"/>
      <c r="AP957" s="620"/>
      <c r="AQ957" s="620"/>
      <c r="AR957" s="620"/>
      <c r="AS957" s="620"/>
      <c r="AT957" s="620"/>
      <c r="AU957" s="620"/>
      <c r="AV957" s="620"/>
      <c r="AW957" s="620"/>
      <c r="AX957" s="620"/>
      <c r="AY957" s="620"/>
      <c r="AZ957" s="620"/>
      <c r="BA957" s="620"/>
    </row>
    <row r="958" spans="1:53" ht="15.75" customHeight="1" x14ac:dyDescent="0.25">
      <c r="A958" s="620"/>
      <c r="B958" s="625"/>
      <c r="C958" s="620"/>
      <c r="D958" s="620"/>
      <c r="E958" s="620"/>
      <c r="F958" s="620"/>
      <c r="G958" s="620"/>
      <c r="H958" s="620"/>
      <c r="I958" s="620"/>
      <c r="J958" s="620"/>
      <c r="K958" s="620"/>
      <c r="L958" s="620"/>
      <c r="M958" s="620"/>
      <c r="N958" s="620"/>
      <c r="O958" s="620"/>
      <c r="P958" s="620"/>
      <c r="Q958" s="622"/>
      <c r="R958" s="622"/>
      <c r="S958" s="622"/>
      <c r="T958" s="622"/>
      <c r="U958" s="622"/>
      <c r="V958" s="622"/>
      <c r="W958" s="622"/>
      <c r="X958" s="622"/>
      <c r="Y958" s="622"/>
      <c r="Z958" s="620"/>
      <c r="AA958" s="620"/>
      <c r="AB958" s="620"/>
      <c r="AC958" s="622"/>
      <c r="AD958" s="620"/>
      <c r="AE958" s="620"/>
      <c r="AF958" s="620"/>
      <c r="AG958" s="620"/>
      <c r="AH958" s="620"/>
      <c r="AI958" s="620"/>
      <c r="AJ958" s="620"/>
      <c r="AK958" s="620"/>
      <c r="AL958" s="620"/>
      <c r="AM958" s="620"/>
      <c r="AN958" s="620"/>
      <c r="AO958" s="620"/>
      <c r="AP958" s="620"/>
      <c r="AQ958" s="620"/>
      <c r="AR958" s="620"/>
      <c r="AS958" s="620"/>
      <c r="AT958" s="620"/>
      <c r="AU958" s="620"/>
      <c r="AV958" s="620"/>
      <c r="AW958" s="620"/>
      <c r="AX958" s="620"/>
      <c r="AY958" s="620"/>
      <c r="AZ958" s="620"/>
      <c r="BA958" s="620"/>
    </row>
    <row r="959" spans="1:53" ht="15.75" customHeight="1" x14ac:dyDescent="0.25">
      <c r="A959" s="620"/>
      <c r="B959" s="625"/>
      <c r="C959" s="620"/>
      <c r="D959" s="620"/>
      <c r="E959" s="620"/>
      <c r="F959" s="620"/>
      <c r="G959" s="620"/>
      <c r="H959" s="620"/>
      <c r="I959" s="620"/>
      <c r="J959" s="620"/>
      <c r="K959" s="620"/>
      <c r="L959" s="620"/>
      <c r="M959" s="620"/>
      <c r="N959" s="620"/>
      <c r="O959" s="620"/>
      <c r="P959" s="620"/>
      <c r="Q959" s="622"/>
      <c r="R959" s="622"/>
      <c r="S959" s="622"/>
      <c r="T959" s="622"/>
      <c r="U959" s="622"/>
      <c r="V959" s="622"/>
      <c r="W959" s="622"/>
      <c r="X959" s="622"/>
      <c r="Y959" s="622"/>
      <c r="Z959" s="620"/>
      <c r="AA959" s="620"/>
      <c r="AB959" s="620"/>
      <c r="AC959" s="622"/>
      <c r="AD959" s="620"/>
      <c r="AE959" s="620"/>
      <c r="AF959" s="620"/>
      <c r="AG959" s="620"/>
      <c r="AH959" s="620"/>
      <c r="AI959" s="620"/>
      <c r="AJ959" s="620"/>
      <c r="AK959" s="620"/>
      <c r="AL959" s="620"/>
      <c r="AM959" s="620"/>
      <c r="AN959" s="620"/>
      <c r="AO959" s="620"/>
      <c r="AP959" s="620"/>
      <c r="AQ959" s="620"/>
      <c r="AR959" s="620"/>
      <c r="AS959" s="620"/>
      <c r="AT959" s="620"/>
      <c r="AU959" s="620"/>
      <c r="AV959" s="620"/>
      <c r="AW959" s="620"/>
      <c r="AX959" s="620"/>
      <c r="AY959" s="620"/>
      <c r="AZ959" s="620"/>
      <c r="BA959" s="620"/>
    </row>
    <row r="960" spans="1:53" ht="15.75" customHeight="1" x14ac:dyDescent="0.25">
      <c r="A960" s="620"/>
      <c r="B960" s="625"/>
      <c r="C960" s="620"/>
      <c r="D960" s="620"/>
      <c r="E960" s="620"/>
      <c r="F960" s="620"/>
      <c r="G960" s="620"/>
      <c r="H960" s="620"/>
      <c r="I960" s="620"/>
      <c r="J960" s="620"/>
      <c r="K960" s="620"/>
      <c r="L960" s="620"/>
      <c r="M960" s="620"/>
      <c r="N960" s="620"/>
      <c r="O960" s="620"/>
      <c r="P960" s="620"/>
      <c r="Q960" s="622"/>
      <c r="R960" s="622"/>
      <c r="S960" s="622"/>
      <c r="T960" s="622"/>
      <c r="U960" s="622"/>
      <c r="V960" s="622"/>
      <c r="W960" s="622"/>
      <c r="X960" s="622"/>
      <c r="Y960" s="622"/>
      <c r="Z960" s="620"/>
      <c r="AA960" s="620"/>
      <c r="AB960" s="620"/>
      <c r="AC960" s="622"/>
      <c r="AD960" s="620"/>
      <c r="AE960" s="620"/>
      <c r="AF960" s="620"/>
      <c r="AG960" s="620"/>
      <c r="AH960" s="620"/>
      <c r="AI960" s="620"/>
      <c r="AJ960" s="620"/>
      <c r="AK960" s="620"/>
      <c r="AL960" s="620"/>
      <c r="AM960" s="620"/>
      <c r="AN960" s="620"/>
      <c r="AO960" s="620"/>
      <c r="AP960" s="620"/>
      <c r="AQ960" s="620"/>
      <c r="AR960" s="620"/>
      <c r="AS960" s="620"/>
      <c r="AT960" s="620"/>
      <c r="AU960" s="620"/>
      <c r="AV960" s="620"/>
      <c r="AW960" s="620"/>
      <c r="AX960" s="620"/>
      <c r="AY960" s="620"/>
      <c r="AZ960" s="620"/>
      <c r="BA960" s="620"/>
    </row>
    <row r="961" spans="1:53" ht="15.75" customHeight="1" x14ac:dyDescent="0.25">
      <c r="A961" s="620"/>
      <c r="B961" s="625"/>
      <c r="C961" s="620"/>
      <c r="D961" s="620"/>
      <c r="E961" s="620"/>
      <c r="F961" s="620"/>
      <c r="G961" s="620"/>
      <c r="H961" s="620"/>
      <c r="I961" s="620"/>
      <c r="J961" s="620"/>
      <c r="K961" s="620"/>
      <c r="L961" s="620"/>
      <c r="M961" s="620"/>
      <c r="N961" s="620"/>
      <c r="O961" s="620"/>
      <c r="P961" s="620"/>
      <c r="Q961" s="622"/>
      <c r="R961" s="622"/>
      <c r="S961" s="622"/>
      <c r="T961" s="622"/>
      <c r="U961" s="622"/>
      <c r="V961" s="622"/>
      <c r="W961" s="622"/>
      <c r="X961" s="622"/>
      <c r="Y961" s="622"/>
      <c r="Z961" s="620"/>
      <c r="AA961" s="620"/>
      <c r="AB961" s="620"/>
      <c r="AC961" s="622"/>
      <c r="AD961" s="620"/>
      <c r="AE961" s="620"/>
      <c r="AF961" s="620"/>
      <c r="AG961" s="620"/>
      <c r="AH961" s="620"/>
      <c r="AI961" s="620"/>
      <c r="AJ961" s="620"/>
      <c r="AK961" s="620"/>
      <c r="AL961" s="620"/>
      <c r="AM961" s="620"/>
      <c r="AN961" s="620"/>
      <c r="AO961" s="620"/>
      <c r="AP961" s="620"/>
      <c r="AQ961" s="620"/>
      <c r="AR961" s="620"/>
      <c r="AS961" s="620"/>
      <c r="AT961" s="620"/>
      <c r="AU961" s="620"/>
      <c r="AV961" s="620"/>
      <c r="AW961" s="620"/>
      <c r="AX961" s="620"/>
      <c r="AY961" s="620"/>
      <c r="AZ961" s="620"/>
      <c r="BA961" s="620"/>
    </row>
    <row r="962" spans="1:53" ht="15.75" customHeight="1" x14ac:dyDescent="0.25">
      <c r="A962" s="620"/>
      <c r="B962" s="625"/>
      <c r="C962" s="620"/>
      <c r="D962" s="620"/>
      <c r="E962" s="620"/>
      <c r="F962" s="620"/>
      <c r="G962" s="620"/>
      <c r="H962" s="620"/>
      <c r="I962" s="620"/>
      <c r="J962" s="620"/>
      <c r="K962" s="620"/>
      <c r="L962" s="620"/>
      <c r="M962" s="620"/>
      <c r="N962" s="620"/>
      <c r="O962" s="620"/>
      <c r="P962" s="620"/>
      <c r="Q962" s="622"/>
      <c r="R962" s="622"/>
      <c r="S962" s="622"/>
      <c r="T962" s="622"/>
      <c r="U962" s="622"/>
      <c r="V962" s="622"/>
      <c r="W962" s="622"/>
      <c r="X962" s="622"/>
      <c r="Y962" s="622"/>
      <c r="Z962" s="620"/>
      <c r="AA962" s="620"/>
      <c r="AB962" s="620"/>
      <c r="AC962" s="622"/>
      <c r="AD962" s="620"/>
      <c r="AE962" s="620"/>
      <c r="AF962" s="620"/>
      <c r="AG962" s="620"/>
      <c r="AH962" s="620"/>
      <c r="AI962" s="620"/>
      <c r="AJ962" s="620"/>
      <c r="AK962" s="620"/>
      <c r="AL962" s="620"/>
      <c r="AM962" s="620"/>
      <c r="AN962" s="620"/>
      <c r="AO962" s="620"/>
      <c r="AP962" s="620"/>
      <c r="AQ962" s="620"/>
      <c r="AR962" s="620"/>
      <c r="AS962" s="620"/>
      <c r="AT962" s="620"/>
      <c r="AU962" s="620"/>
      <c r="AV962" s="620"/>
      <c r="AW962" s="620"/>
      <c r="AX962" s="620"/>
      <c r="AY962" s="620"/>
      <c r="AZ962" s="620"/>
      <c r="BA962" s="620"/>
    </row>
    <row r="963" spans="1:53" ht="15.75" customHeight="1" x14ac:dyDescent="0.25">
      <c r="A963" s="620"/>
      <c r="B963" s="625"/>
      <c r="C963" s="620"/>
      <c r="D963" s="620"/>
      <c r="E963" s="620"/>
      <c r="F963" s="620"/>
      <c r="G963" s="620"/>
      <c r="H963" s="620"/>
      <c r="I963" s="620"/>
      <c r="J963" s="620"/>
      <c r="K963" s="620"/>
      <c r="L963" s="620"/>
      <c r="M963" s="620"/>
      <c r="N963" s="620"/>
      <c r="O963" s="620"/>
      <c r="P963" s="620"/>
      <c r="Q963" s="622"/>
      <c r="R963" s="622"/>
      <c r="S963" s="622"/>
      <c r="T963" s="622"/>
      <c r="U963" s="622"/>
      <c r="V963" s="622"/>
      <c r="W963" s="622"/>
      <c r="X963" s="622"/>
      <c r="Y963" s="622"/>
      <c r="Z963" s="620"/>
      <c r="AA963" s="620"/>
      <c r="AB963" s="620"/>
      <c r="AC963" s="622"/>
      <c r="AD963" s="620"/>
      <c r="AE963" s="620"/>
      <c r="AF963" s="620"/>
      <c r="AG963" s="620"/>
      <c r="AH963" s="620"/>
      <c r="AI963" s="620"/>
      <c r="AJ963" s="620"/>
      <c r="AK963" s="620"/>
      <c r="AL963" s="620"/>
      <c r="AM963" s="620"/>
      <c r="AN963" s="620"/>
      <c r="AO963" s="620"/>
      <c r="AP963" s="620"/>
      <c r="AQ963" s="620"/>
      <c r="AR963" s="620"/>
      <c r="AS963" s="620"/>
      <c r="AT963" s="620"/>
      <c r="AU963" s="620"/>
      <c r="AV963" s="620"/>
      <c r="AW963" s="620"/>
      <c r="AX963" s="620"/>
      <c r="AY963" s="620"/>
      <c r="AZ963" s="620"/>
      <c r="BA963" s="620"/>
    </row>
    <row r="964" spans="1:53" ht="15.75" customHeight="1" x14ac:dyDescent="0.25">
      <c r="A964" s="620"/>
      <c r="B964" s="625"/>
      <c r="C964" s="620"/>
      <c r="D964" s="620"/>
      <c r="E964" s="620"/>
      <c r="F964" s="620"/>
      <c r="G964" s="620"/>
      <c r="H964" s="620"/>
      <c r="I964" s="620"/>
      <c r="J964" s="620"/>
      <c r="K964" s="620"/>
      <c r="L964" s="620"/>
      <c r="M964" s="620"/>
      <c r="N964" s="620"/>
      <c r="O964" s="620"/>
      <c r="P964" s="620"/>
      <c r="Q964" s="622"/>
      <c r="R964" s="622"/>
      <c r="S964" s="622"/>
      <c r="T964" s="622"/>
      <c r="U964" s="622"/>
      <c r="V964" s="622"/>
      <c r="W964" s="622"/>
      <c r="X964" s="622"/>
      <c r="Y964" s="622"/>
      <c r="Z964" s="620"/>
      <c r="AA964" s="620"/>
      <c r="AB964" s="620"/>
      <c r="AC964" s="622"/>
      <c r="AD964" s="620"/>
      <c r="AE964" s="620"/>
      <c r="AF964" s="620"/>
      <c r="AG964" s="620"/>
      <c r="AH964" s="620"/>
      <c r="AI964" s="620"/>
      <c r="AJ964" s="620"/>
      <c r="AK964" s="620"/>
      <c r="AL964" s="620"/>
      <c r="AM964" s="620"/>
      <c r="AN964" s="620"/>
      <c r="AO964" s="620"/>
      <c r="AP964" s="620"/>
      <c r="AQ964" s="620"/>
      <c r="AR964" s="620"/>
      <c r="AS964" s="620"/>
      <c r="AT964" s="620"/>
      <c r="AU964" s="620"/>
      <c r="AV964" s="620"/>
      <c r="AW964" s="620"/>
      <c r="AX964" s="620"/>
      <c r="AY964" s="620"/>
      <c r="AZ964" s="620"/>
      <c r="BA964" s="620"/>
    </row>
    <row r="965" spans="1:53" ht="15.75" customHeight="1" x14ac:dyDescent="0.25">
      <c r="A965" s="620"/>
      <c r="B965" s="625"/>
      <c r="C965" s="620"/>
      <c r="D965" s="620"/>
      <c r="E965" s="620"/>
      <c r="F965" s="620"/>
      <c r="G965" s="620"/>
      <c r="H965" s="620"/>
      <c r="I965" s="620"/>
      <c r="J965" s="620"/>
      <c r="K965" s="620"/>
      <c r="L965" s="620"/>
      <c r="M965" s="620"/>
      <c r="N965" s="620"/>
      <c r="O965" s="620"/>
      <c r="P965" s="620"/>
      <c r="Q965" s="622"/>
      <c r="R965" s="622"/>
      <c r="S965" s="622"/>
      <c r="T965" s="622"/>
      <c r="U965" s="622"/>
      <c r="V965" s="622"/>
      <c r="W965" s="622"/>
      <c r="X965" s="622"/>
      <c r="Y965" s="622"/>
      <c r="Z965" s="620"/>
      <c r="AA965" s="620"/>
      <c r="AB965" s="620"/>
      <c r="AC965" s="622"/>
      <c r="AD965" s="620"/>
      <c r="AE965" s="620"/>
      <c r="AF965" s="620"/>
      <c r="AG965" s="620"/>
      <c r="AH965" s="620"/>
      <c r="AI965" s="620"/>
      <c r="AJ965" s="620"/>
      <c r="AK965" s="620"/>
      <c r="AL965" s="620"/>
      <c r="AM965" s="620"/>
      <c r="AN965" s="620"/>
      <c r="AO965" s="620"/>
      <c r="AP965" s="620"/>
      <c r="AQ965" s="620"/>
      <c r="AR965" s="620"/>
      <c r="AS965" s="620"/>
      <c r="AT965" s="620"/>
      <c r="AU965" s="620"/>
      <c r="AV965" s="620"/>
      <c r="AW965" s="620"/>
      <c r="AX965" s="620"/>
      <c r="AY965" s="620"/>
      <c r="AZ965" s="620"/>
      <c r="BA965" s="620"/>
    </row>
    <row r="966" spans="1:53" ht="15.75" customHeight="1" x14ac:dyDescent="0.25">
      <c r="A966" s="620"/>
      <c r="B966" s="625"/>
      <c r="C966" s="620"/>
      <c r="D966" s="620"/>
      <c r="E966" s="620"/>
      <c r="F966" s="620"/>
      <c r="G966" s="620"/>
      <c r="H966" s="620"/>
      <c r="I966" s="620"/>
      <c r="J966" s="620"/>
      <c r="K966" s="620"/>
      <c r="L966" s="620"/>
      <c r="M966" s="620"/>
      <c r="N966" s="620"/>
      <c r="O966" s="620"/>
      <c r="P966" s="620"/>
      <c r="Q966" s="622"/>
      <c r="R966" s="622"/>
      <c r="S966" s="622"/>
      <c r="T966" s="622"/>
      <c r="U966" s="622"/>
      <c r="V966" s="622"/>
      <c r="W966" s="622"/>
      <c r="X966" s="622"/>
      <c r="Y966" s="622"/>
      <c r="Z966" s="620"/>
      <c r="AA966" s="620"/>
      <c r="AB966" s="620"/>
      <c r="AC966" s="622"/>
      <c r="AD966" s="620"/>
      <c r="AE966" s="620"/>
      <c r="AF966" s="620"/>
      <c r="AG966" s="620"/>
      <c r="AH966" s="620"/>
      <c r="AI966" s="620"/>
      <c r="AJ966" s="620"/>
      <c r="AK966" s="620"/>
      <c r="AL966" s="620"/>
      <c r="AM966" s="620"/>
      <c r="AN966" s="620"/>
      <c r="AO966" s="620"/>
      <c r="AP966" s="620"/>
      <c r="AQ966" s="620"/>
      <c r="AR966" s="620"/>
      <c r="AS966" s="620"/>
      <c r="AT966" s="620"/>
      <c r="AU966" s="620"/>
      <c r="AV966" s="620"/>
      <c r="AW966" s="620"/>
      <c r="AX966" s="620"/>
      <c r="AY966" s="620"/>
      <c r="AZ966" s="620"/>
      <c r="BA966" s="620"/>
    </row>
    <row r="967" spans="1:53" ht="15.75" customHeight="1" x14ac:dyDescent="0.25">
      <c r="A967" s="620"/>
      <c r="B967" s="625"/>
      <c r="C967" s="620"/>
      <c r="D967" s="620"/>
      <c r="E967" s="620"/>
      <c r="F967" s="620"/>
      <c r="G967" s="620"/>
      <c r="H967" s="620"/>
      <c r="I967" s="620"/>
      <c r="J967" s="620"/>
      <c r="K967" s="620"/>
      <c r="L967" s="620"/>
      <c r="M967" s="620"/>
      <c r="N967" s="620"/>
      <c r="O967" s="620"/>
      <c r="P967" s="620"/>
      <c r="Q967" s="622"/>
      <c r="R967" s="622"/>
      <c r="S967" s="622"/>
      <c r="T967" s="622"/>
      <c r="U967" s="622"/>
      <c r="V967" s="622"/>
      <c r="W967" s="622"/>
      <c r="X967" s="622"/>
      <c r="Y967" s="622"/>
      <c r="Z967" s="620"/>
      <c r="AA967" s="620"/>
      <c r="AB967" s="620"/>
      <c r="AC967" s="622"/>
      <c r="AD967" s="620"/>
      <c r="AE967" s="620"/>
      <c r="AF967" s="620"/>
      <c r="AG967" s="620"/>
      <c r="AH967" s="620"/>
      <c r="AI967" s="620"/>
      <c r="AJ967" s="620"/>
      <c r="AK967" s="620"/>
      <c r="AL967" s="620"/>
      <c r="AM967" s="620"/>
      <c r="AN967" s="620"/>
      <c r="AO967" s="620"/>
      <c r="AP967" s="620"/>
      <c r="AQ967" s="620"/>
      <c r="AR967" s="620"/>
      <c r="AS967" s="620"/>
      <c r="AT967" s="620"/>
      <c r="AU967" s="620"/>
      <c r="AV967" s="620"/>
      <c r="AW967" s="620"/>
      <c r="AX967" s="620"/>
      <c r="AY967" s="620"/>
      <c r="AZ967" s="620"/>
      <c r="BA967" s="620"/>
    </row>
    <row r="968" spans="1:53" ht="15.75" customHeight="1" x14ac:dyDescent="0.25">
      <c r="A968" s="620"/>
      <c r="B968" s="625"/>
      <c r="C968" s="620"/>
      <c r="D968" s="620"/>
      <c r="E968" s="620"/>
      <c r="F968" s="620"/>
      <c r="G968" s="620"/>
      <c r="H968" s="620"/>
      <c r="I968" s="620"/>
      <c r="J968" s="620"/>
      <c r="K968" s="620"/>
      <c r="L968" s="620"/>
      <c r="M968" s="620"/>
      <c r="N968" s="620"/>
      <c r="O968" s="620"/>
      <c r="P968" s="620"/>
      <c r="Q968" s="622"/>
      <c r="R968" s="622"/>
      <c r="S968" s="622"/>
      <c r="T968" s="622"/>
      <c r="U968" s="622"/>
      <c r="V968" s="622"/>
      <c r="W968" s="622"/>
      <c r="X968" s="622"/>
      <c r="Y968" s="622"/>
      <c r="Z968" s="620"/>
      <c r="AA968" s="620"/>
      <c r="AB968" s="620"/>
      <c r="AC968" s="622"/>
      <c r="AD968" s="620"/>
      <c r="AE968" s="620"/>
      <c r="AF968" s="620"/>
      <c r="AG968" s="620"/>
      <c r="AH968" s="620"/>
      <c r="AI968" s="620"/>
      <c r="AJ968" s="620"/>
      <c r="AK968" s="620"/>
      <c r="AL968" s="620"/>
      <c r="AM968" s="620"/>
      <c r="AN968" s="620"/>
      <c r="AO968" s="620"/>
      <c r="AP968" s="620"/>
      <c r="AQ968" s="620"/>
      <c r="AR968" s="620"/>
      <c r="AS968" s="620"/>
      <c r="AT968" s="620"/>
      <c r="AU968" s="620"/>
      <c r="AV968" s="620"/>
      <c r="AW968" s="620"/>
      <c r="AX968" s="620"/>
      <c r="AY968" s="620"/>
      <c r="AZ968" s="620"/>
      <c r="BA968" s="620"/>
    </row>
    <row r="969" spans="1:53" ht="15.75" customHeight="1" x14ac:dyDescent="0.25">
      <c r="A969" s="620"/>
      <c r="B969" s="625"/>
      <c r="C969" s="620"/>
      <c r="D969" s="620"/>
      <c r="E969" s="620"/>
      <c r="F969" s="620"/>
      <c r="G969" s="620"/>
      <c r="H969" s="620"/>
      <c r="I969" s="620"/>
      <c r="J969" s="620"/>
      <c r="K969" s="620"/>
      <c r="L969" s="620"/>
      <c r="M969" s="620"/>
      <c r="N969" s="620"/>
      <c r="O969" s="620"/>
      <c r="P969" s="620"/>
      <c r="Q969" s="622"/>
      <c r="R969" s="622"/>
      <c r="S969" s="622"/>
      <c r="T969" s="622"/>
      <c r="U969" s="622"/>
      <c r="V969" s="622"/>
      <c r="W969" s="622"/>
      <c r="X969" s="622"/>
      <c r="Y969" s="622"/>
      <c r="Z969" s="620"/>
      <c r="AA969" s="620"/>
      <c r="AB969" s="620"/>
      <c r="AC969" s="622"/>
      <c r="AD969" s="620"/>
      <c r="AE969" s="620"/>
      <c r="AF969" s="620"/>
      <c r="AG969" s="620"/>
      <c r="AH969" s="620"/>
      <c r="AI969" s="620"/>
      <c r="AJ969" s="620"/>
      <c r="AK969" s="620"/>
      <c r="AL969" s="620"/>
      <c r="AM969" s="620"/>
      <c r="AN969" s="620"/>
      <c r="AO969" s="620"/>
      <c r="AP969" s="620"/>
      <c r="AQ969" s="620"/>
      <c r="AR969" s="620"/>
      <c r="AS969" s="620"/>
      <c r="AT969" s="620"/>
      <c r="AU969" s="620"/>
      <c r="AV969" s="620"/>
      <c r="AW969" s="620"/>
      <c r="AX969" s="620"/>
      <c r="AY969" s="620"/>
      <c r="AZ969" s="620"/>
      <c r="BA969" s="620"/>
    </row>
    <row r="970" spans="1:53" ht="15.75" customHeight="1" x14ac:dyDescent="0.25">
      <c r="A970" s="620"/>
      <c r="B970" s="625"/>
      <c r="C970" s="620"/>
      <c r="D970" s="620"/>
      <c r="E970" s="620"/>
      <c r="F970" s="620"/>
      <c r="G970" s="620"/>
      <c r="H970" s="620"/>
      <c r="I970" s="620"/>
      <c r="J970" s="620"/>
      <c r="K970" s="620"/>
      <c r="L970" s="620"/>
      <c r="M970" s="620"/>
      <c r="N970" s="620"/>
      <c r="O970" s="620"/>
      <c r="P970" s="620"/>
      <c r="Q970" s="622"/>
      <c r="R970" s="622"/>
      <c r="S970" s="622"/>
      <c r="T970" s="622"/>
      <c r="U970" s="622"/>
      <c r="V970" s="622"/>
      <c r="W970" s="622"/>
      <c r="X970" s="622"/>
      <c r="Y970" s="622"/>
      <c r="Z970" s="620"/>
      <c r="AA970" s="620"/>
      <c r="AB970" s="620"/>
      <c r="AC970" s="622"/>
      <c r="AD970" s="620"/>
      <c r="AE970" s="620"/>
      <c r="AF970" s="620"/>
      <c r="AG970" s="620"/>
      <c r="AH970" s="620"/>
      <c r="AI970" s="620"/>
      <c r="AJ970" s="620"/>
      <c r="AK970" s="620"/>
      <c r="AL970" s="620"/>
      <c r="AM970" s="620"/>
      <c r="AN970" s="620"/>
      <c r="AO970" s="620"/>
      <c r="AP970" s="620"/>
      <c r="AQ970" s="620"/>
      <c r="AR970" s="620"/>
      <c r="AS970" s="620"/>
      <c r="AT970" s="620"/>
      <c r="AU970" s="620"/>
      <c r="AV970" s="620"/>
      <c r="AW970" s="620"/>
      <c r="AX970" s="620"/>
      <c r="AY970" s="620"/>
      <c r="AZ970" s="620"/>
      <c r="BA970" s="620"/>
    </row>
    <row r="971" spans="1:53" ht="15.75" customHeight="1" x14ac:dyDescent="0.25">
      <c r="A971" s="620"/>
      <c r="B971" s="625"/>
      <c r="C971" s="620"/>
      <c r="D971" s="620"/>
      <c r="E971" s="620"/>
      <c r="F971" s="620"/>
      <c r="G971" s="620"/>
      <c r="H971" s="620"/>
      <c r="I971" s="620"/>
      <c r="J971" s="620"/>
      <c r="K971" s="620"/>
      <c r="L971" s="620"/>
      <c r="M971" s="620"/>
      <c r="N971" s="620"/>
      <c r="O971" s="620"/>
      <c r="P971" s="620"/>
      <c r="Q971" s="622"/>
      <c r="R971" s="622"/>
      <c r="S971" s="622"/>
      <c r="T971" s="622"/>
      <c r="U971" s="622"/>
      <c r="V971" s="622"/>
      <c r="W971" s="622"/>
      <c r="X971" s="622"/>
      <c r="Y971" s="622"/>
      <c r="Z971" s="620"/>
      <c r="AA971" s="620"/>
      <c r="AB971" s="620"/>
      <c r="AC971" s="622"/>
      <c r="AD971" s="620"/>
      <c r="AE971" s="620"/>
      <c r="AF971" s="620"/>
      <c r="AG971" s="620"/>
      <c r="AH971" s="620"/>
      <c r="AI971" s="620"/>
      <c r="AJ971" s="620"/>
      <c r="AK971" s="620"/>
      <c r="AL971" s="620"/>
      <c r="AM971" s="620"/>
      <c r="AN971" s="620"/>
      <c r="AO971" s="620"/>
      <c r="AP971" s="620"/>
      <c r="AQ971" s="620"/>
      <c r="AR971" s="620"/>
      <c r="AS971" s="620"/>
      <c r="AT971" s="620"/>
      <c r="AU971" s="620"/>
      <c r="AV971" s="620"/>
      <c r="AW971" s="620"/>
      <c r="AX971" s="620"/>
      <c r="AY971" s="620"/>
      <c r="AZ971" s="620"/>
      <c r="BA971" s="620"/>
    </row>
    <row r="972" spans="1:53" ht="15.75" customHeight="1" x14ac:dyDescent="0.25">
      <c r="A972" s="620"/>
      <c r="B972" s="625"/>
      <c r="C972" s="620"/>
      <c r="D972" s="620"/>
      <c r="E972" s="620"/>
      <c r="F972" s="620"/>
      <c r="G972" s="620"/>
      <c r="H972" s="620"/>
      <c r="I972" s="620"/>
      <c r="J972" s="620"/>
      <c r="K972" s="620"/>
      <c r="L972" s="620"/>
      <c r="M972" s="620"/>
      <c r="N972" s="620"/>
      <c r="O972" s="620"/>
      <c r="P972" s="620"/>
      <c r="Q972" s="622"/>
      <c r="R972" s="622"/>
      <c r="S972" s="622"/>
      <c r="T972" s="622"/>
      <c r="U972" s="622"/>
      <c r="V972" s="622"/>
      <c r="W972" s="622"/>
      <c r="X972" s="622"/>
      <c r="Y972" s="622"/>
      <c r="Z972" s="620"/>
      <c r="AA972" s="620"/>
      <c r="AB972" s="620"/>
      <c r="AC972" s="622"/>
      <c r="AD972" s="620"/>
      <c r="AE972" s="620"/>
      <c r="AF972" s="620"/>
      <c r="AG972" s="620"/>
      <c r="AH972" s="620"/>
      <c r="AI972" s="620"/>
      <c r="AJ972" s="620"/>
      <c r="AK972" s="620"/>
      <c r="AL972" s="620"/>
      <c r="AM972" s="620"/>
      <c r="AN972" s="620"/>
      <c r="AO972" s="620"/>
      <c r="AP972" s="620"/>
      <c r="AQ972" s="620"/>
      <c r="AR972" s="620"/>
      <c r="AS972" s="620"/>
      <c r="AT972" s="620"/>
      <c r="AU972" s="620"/>
      <c r="AV972" s="620"/>
      <c r="AW972" s="620"/>
      <c r="AX972" s="620"/>
      <c r="AY972" s="620"/>
      <c r="AZ972" s="620"/>
      <c r="BA972" s="620"/>
    </row>
    <row r="973" spans="1:53" ht="15.75" customHeight="1" x14ac:dyDescent="0.25">
      <c r="A973" s="620"/>
      <c r="B973" s="625"/>
      <c r="C973" s="620"/>
      <c r="D973" s="620"/>
      <c r="E973" s="620"/>
      <c r="F973" s="620"/>
      <c r="G973" s="620"/>
      <c r="H973" s="620"/>
      <c r="I973" s="620"/>
      <c r="J973" s="620"/>
      <c r="K973" s="620"/>
      <c r="L973" s="620"/>
      <c r="M973" s="620"/>
      <c r="N973" s="620"/>
      <c r="O973" s="620"/>
      <c r="P973" s="620"/>
      <c r="Q973" s="622"/>
      <c r="R973" s="622"/>
      <c r="S973" s="622"/>
      <c r="T973" s="622"/>
      <c r="U973" s="622"/>
      <c r="V973" s="622"/>
      <c r="W973" s="622"/>
      <c r="X973" s="622"/>
      <c r="Y973" s="622"/>
      <c r="Z973" s="620"/>
      <c r="AA973" s="620"/>
      <c r="AB973" s="620"/>
      <c r="AC973" s="622"/>
      <c r="AD973" s="620"/>
      <c r="AE973" s="620"/>
      <c r="AF973" s="620"/>
      <c r="AG973" s="620"/>
      <c r="AH973" s="620"/>
      <c r="AI973" s="620"/>
      <c r="AJ973" s="620"/>
      <c r="AK973" s="620"/>
      <c r="AL973" s="620"/>
      <c r="AM973" s="620"/>
      <c r="AN973" s="620"/>
      <c r="AO973" s="620"/>
      <c r="AP973" s="620"/>
      <c r="AQ973" s="620"/>
      <c r="AR973" s="620"/>
      <c r="AS973" s="620"/>
      <c r="AT973" s="620"/>
      <c r="AU973" s="620"/>
      <c r="AV973" s="620"/>
      <c r="AW973" s="620"/>
      <c r="AX973" s="620"/>
      <c r="AY973" s="620"/>
      <c r="AZ973" s="620"/>
      <c r="BA973" s="620"/>
    </row>
    <row r="974" spans="1:53" ht="15.75" customHeight="1" x14ac:dyDescent="0.25">
      <c r="A974" s="620"/>
      <c r="B974" s="625"/>
      <c r="C974" s="620"/>
      <c r="D974" s="620"/>
      <c r="E974" s="620"/>
      <c r="F974" s="620"/>
      <c r="G974" s="620"/>
      <c r="H974" s="620"/>
      <c r="I974" s="620"/>
      <c r="J974" s="620"/>
      <c r="K974" s="620"/>
      <c r="L974" s="620"/>
      <c r="M974" s="620"/>
      <c r="N974" s="620"/>
      <c r="O974" s="620"/>
      <c r="P974" s="620"/>
      <c r="Q974" s="622"/>
      <c r="R974" s="622"/>
      <c r="S974" s="622"/>
      <c r="T974" s="622"/>
      <c r="U974" s="622"/>
      <c r="V974" s="622"/>
      <c r="W974" s="622"/>
      <c r="X974" s="622"/>
      <c r="Y974" s="622"/>
      <c r="Z974" s="620"/>
      <c r="AA974" s="620"/>
      <c r="AB974" s="620"/>
      <c r="AC974" s="622"/>
      <c r="AD974" s="620"/>
      <c r="AE974" s="620"/>
      <c r="AF974" s="620"/>
      <c r="AG974" s="620"/>
      <c r="AH974" s="620"/>
      <c r="AI974" s="620"/>
      <c r="AJ974" s="620"/>
      <c r="AK974" s="620"/>
      <c r="AL974" s="620"/>
      <c r="AM974" s="620"/>
      <c r="AN974" s="620"/>
      <c r="AO974" s="620"/>
      <c r="AP974" s="620"/>
      <c r="AQ974" s="620"/>
      <c r="AR974" s="620"/>
      <c r="AS974" s="620"/>
      <c r="AT974" s="620"/>
      <c r="AU974" s="620"/>
      <c r="AV974" s="620"/>
      <c r="AW974" s="620"/>
      <c r="AX974" s="620"/>
      <c r="AY974" s="620"/>
      <c r="AZ974" s="620"/>
      <c r="BA974" s="620"/>
    </row>
    <row r="975" spans="1:53" ht="15.75" customHeight="1" x14ac:dyDescent="0.25">
      <c r="A975" s="620"/>
      <c r="B975" s="625"/>
      <c r="C975" s="620"/>
      <c r="D975" s="620"/>
      <c r="E975" s="620"/>
      <c r="F975" s="620"/>
      <c r="G975" s="620"/>
      <c r="H975" s="620"/>
      <c r="I975" s="620"/>
      <c r="J975" s="620"/>
      <c r="K975" s="620"/>
      <c r="L975" s="620"/>
      <c r="M975" s="620"/>
      <c r="N975" s="620"/>
      <c r="O975" s="620"/>
      <c r="P975" s="620"/>
      <c r="Q975" s="622"/>
      <c r="R975" s="622"/>
      <c r="S975" s="622"/>
      <c r="T975" s="622"/>
      <c r="U975" s="622"/>
      <c r="V975" s="622"/>
      <c r="W975" s="622"/>
      <c r="X975" s="622"/>
      <c r="Y975" s="622"/>
      <c r="Z975" s="620"/>
      <c r="AA975" s="620"/>
      <c r="AB975" s="620"/>
      <c r="AC975" s="622"/>
      <c r="AD975" s="620"/>
      <c r="AE975" s="620"/>
      <c r="AF975" s="620"/>
      <c r="AG975" s="620"/>
      <c r="AH975" s="620"/>
      <c r="AI975" s="620"/>
      <c r="AJ975" s="620"/>
      <c r="AK975" s="620"/>
      <c r="AL975" s="620"/>
      <c r="AM975" s="620"/>
      <c r="AN975" s="620"/>
      <c r="AO975" s="620"/>
      <c r="AP975" s="620"/>
      <c r="AQ975" s="620"/>
      <c r="AR975" s="620"/>
      <c r="AS975" s="620"/>
      <c r="AT975" s="620"/>
      <c r="AU975" s="620"/>
      <c r="AV975" s="620"/>
      <c r="AW975" s="620"/>
      <c r="AX975" s="620"/>
      <c r="AY975" s="620"/>
      <c r="AZ975" s="620"/>
      <c r="BA975" s="620"/>
    </row>
    <row r="976" spans="1:53" ht="15.75" customHeight="1" x14ac:dyDescent="0.25">
      <c r="A976" s="620"/>
      <c r="B976" s="625"/>
      <c r="C976" s="620"/>
      <c r="D976" s="620"/>
      <c r="E976" s="620"/>
      <c r="F976" s="620"/>
      <c r="G976" s="620"/>
      <c r="H976" s="620"/>
      <c r="I976" s="620"/>
      <c r="J976" s="620"/>
      <c r="K976" s="620"/>
      <c r="L976" s="620"/>
      <c r="M976" s="620"/>
      <c r="N976" s="620"/>
      <c r="O976" s="620"/>
      <c r="P976" s="620"/>
      <c r="Q976" s="622"/>
      <c r="R976" s="622"/>
      <c r="S976" s="622"/>
      <c r="T976" s="622"/>
      <c r="U976" s="622"/>
      <c r="V976" s="622"/>
      <c r="W976" s="622"/>
      <c r="X976" s="622"/>
      <c r="Y976" s="622"/>
      <c r="Z976" s="620"/>
      <c r="AA976" s="620"/>
      <c r="AB976" s="620"/>
      <c r="AC976" s="622"/>
      <c r="AD976" s="620"/>
      <c r="AE976" s="620"/>
      <c r="AF976" s="620"/>
      <c r="AG976" s="620"/>
      <c r="AH976" s="620"/>
      <c r="AI976" s="620"/>
      <c r="AJ976" s="620"/>
      <c r="AK976" s="620"/>
      <c r="AL976" s="620"/>
      <c r="AM976" s="620"/>
      <c r="AN976" s="620"/>
      <c r="AO976" s="620"/>
      <c r="AP976" s="620"/>
      <c r="AQ976" s="620"/>
      <c r="AR976" s="620"/>
      <c r="AS976" s="620"/>
      <c r="AT976" s="620"/>
      <c r="AU976" s="620"/>
      <c r="AV976" s="620"/>
      <c r="AW976" s="620"/>
      <c r="AX976" s="620"/>
      <c r="AY976" s="620"/>
      <c r="AZ976" s="620"/>
      <c r="BA976" s="620"/>
    </row>
    <row r="977" spans="1:53" ht="15.75" customHeight="1" x14ac:dyDescent="0.25">
      <c r="A977" s="620"/>
      <c r="B977" s="625"/>
      <c r="C977" s="620"/>
      <c r="D977" s="620"/>
      <c r="E977" s="620"/>
      <c r="F977" s="620"/>
      <c r="G977" s="620"/>
      <c r="H977" s="620"/>
      <c r="I977" s="620"/>
      <c r="J977" s="620"/>
      <c r="K977" s="620"/>
      <c r="L977" s="620"/>
      <c r="M977" s="620"/>
      <c r="N977" s="620"/>
      <c r="O977" s="620"/>
      <c r="P977" s="620"/>
      <c r="Q977" s="622"/>
      <c r="R977" s="622"/>
      <c r="S977" s="622"/>
      <c r="T977" s="622"/>
      <c r="U977" s="622"/>
      <c r="V977" s="622"/>
      <c r="W977" s="622"/>
      <c r="X977" s="622"/>
      <c r="Y977" s="622"/>
      <c r="Z977" s="620"/>
      <c r="AA977" s="620"/>
      <c r="AB977" s="620"/>
      <c r="AC977" s="622"/>
      <c r="AD977" s="620"/>
      <c r="AE977" s="620"/>
      <c r="AF977" s="620"/>
      <c r="AG977" s="620"/>
      <c r="AH977" s="620"/>
      <c r="AI977" s="620"/>
      <c r="AJ977" s="620"/>
      <c r="AK977" s="620"/>
      <c r="AL977" s="620"/>
      <c r="AM977" s="620"/>
      <c r="AN977" s="620"/>
      <c r="AO977" s="620"/>
      <c r="AP977" s="620"/>
      <c r="AQ977" s="620"/>
      <c r="AR977" s="620"/>
      <c r="AS977" s="620"/>
      <c r="AT977" s="620"/>
      <c r="AU977" s="620"/>
      <c r="AV977" s="620"/>
      <c r="AW977" s="620"/>
      <c r="AX977" s="620"/>
      <c r="AY977" s="620"/>
      <c r="AZ977" s="620"/>
      <c r="BA977" s="620"/>
    </row>
    <row r="978" spans="1:53" ht="15.75" customHeight="1" x14ac:dyDescent="0.25">
      <c r="A978" s="620"/>
      <c r="B978" s="625"/>
      <c r="C978" s="620"/>
      <c r="D978" s="620"/>
      <c r="E978" s="620"/>
      <c r="F978" s="620"/>
      <c r="G978" s="620"/>
      <c r="H978" s="620"/>
      <c r="I978" s="620"/>
      <c r="J978" s="620"/>
      <c r="K978" s="620"/>
      <c r="L978" s="620"/>
      <c r="M978" s="620"/>
      <c r="N978" s="620"/>
      <c r="O978" s="620"/>
      <c r="P978" s="620"/>
      <c r="Q978" s="622"/>
      <c r="R978" s="622"/>
      <c r="S978" s="622"/>
      <c r="T978" s="622"/>
      <c r="U978" s="622"/>
      <c r="V978" s="622"/>
      <c r="W978" s="622"/>
      <c r="X978" s="622"/>
      <c r="Y978" s="622"/>
      <c r="Z978" s="620"/>
      <c r="AA978" s="620"/>
      <c r="AB978" s="620"/>
      <c r="AC978" s="622"/>
      <c r="AD978" s="620"/>
      <c r="AE978" s="620"/>
      <c r="AF978" s="620"/>
      <c r="AG978" s="620"/>
      <c r="AH978" s="620"/>
      <c r="AI978" s="620"/>
      <c r="AJ978" s="620"/>
      <c r="AK978" s="620"/>
      <c r="AL978" s="620"/>
      <c r="AM978" s="620"/>
      <c r="AN978" s="620"/>
      <c r="AO978" s="620"/>
      <c r="AP978" s="620"/>
      <c r="AQ978" s="620"/>
      <c r="AR978" s="620"/>
      <c r="AS978" s="620"/>
      <c r="AT978" s="620"/>
      <c r="AU978" s="620"/>
      <c r="AV978" s="620"/>
      <c r="AW978" s="620"/>
      <c r="AX978" s="620"/>
      <c r="AY978" s="620"/>
      <c r="AZ978" s="620"/>
      <c r="BA978" s="620"/>
    </row>
    <row r="979" spans="1:53" ht="15.75" customHeight="1" x14ac:dyDescent="0.25">
      <c r="A979" s="620"/>
      <c r="B979" s="625"/>
      <c r="C979" s="620"/>
      <c r="D979" s="620"/>
      <c r="E979" s="620"/>
      <c r="F979" s="620"/>
      <c r="G979" s="620"/>
      <c r="H979" s="620"/>
      <c r="I979" s="620"/>
      <c r="J979" s="620"/>
      <c r="K979" s="620"/>
      <c r="L979" s="620"/>
      <c r="M979" s="620"/>
      <c r="N979" s="620"/>
      <c r="O979" s="620"/>
      <c r="P979" s="620"/>
      <c r="Q979" s="622"/>
      <c r="R979" s="622"/>
      <c r="S979" s="622"/>
      <c r="T979" s="622"/>
      <c r="U979" s="622"/>
      <c r="V979" s="622"/>
      <c r="W979" s="622"/>
      <c r="X979" s="622"/>
      <c r="Y979" s="622"/>
      <c r="Z979" s="620"/>
      <c r="AA979" s="620"/>
      <c r="AB979" s="620"/>
      <c r="AC979" s="622"/>
      <c r="AD979" s="620"/>
      <c r="AE979" s="620"/>
      <c r="AF979" s="620"/>
      <c r="AG979" s="620"/>
      <c r="AH979" s="620"/>
      <c r="AI979" s="620"/>
      <c r="AJ979" s="620"/>
      <c r="AK979" s="620"/>
      <c r="AL979" s="620"/>
      <c r="AM979" s="620"/>
      <c r="AN979" s="620"/>
      <c r="AO979" s="620"/>
      <c r="AP979" s="620"/>
      <c r="AQ979" s="620"/>
      <c r="AR979" s="620"/>
      <c r="AS979" s="620"/>
      <c r="AT979" s="620"/>
      <c r="AU979" s="620"/>
      <c r="AV979" s="620"/>
      <c r="AW979" s="620"/>
      <c r="AX979" s="620"/>
      <c r="AY979" s="620"/>
      <c r="AZ979" s="620"/>
      <c r="BA979" s="620"/>
    </row>
    <row r="980" spans="1:53" ht="15.75" customHeight="1" x14ac:dyDescent="0.25">
      <c r="A980" s="620"/>
      <c r="B980" s="625"/>
      <c r="C980" s="620"/>
      <c r="D980" s="620"/>
      <c r="E980" s="620"/>
      <c r="F980" s="620"/>
      <c r="G980" s="620"/>
      <c r="H980" s="620"/>
      <c r="I980" s="620"/>
      <c r="J980" s="620"/>
      <c r="K980" s="620"/>
      <c r="L980" s="620"/>
      <c r="M980" s="620"/>
      <c r="N980" s="620"/>
      <c r="O980" s="620"/>
      <c r="P980" s="620"/>
      <c r="Q980" s="622"/>
      <c r="R980" s="622"/>
      <c r="S980" s="622"/>
      <c r="T980" s="622"/>
      <c r="U980" s="622"/>
      <c r="V980" s="622"/>
      <c r="W980" s="622"/>
      <c r="X980" s="622"/>
      <c r="Y980" s="622"/>
      <c r="Z980" s="620"/>
      <c r="AA980" s="620"/>
      <c r="AB980" s="620"/>
      <c r="AC980" s="622"/>
      <c r="AD980" s="620"/>
      <c r="AE980" s="620"/>
      <c r="AF980" s="620"/>
      <c r="AG980" s="620"/>
      <c r="AH980" s="620"/>
      <c r="AI980" s="620"/>
      <c r="AJ980" s="620"/>
      <c r="AK980" s="620"/>
      <c r="AL980" s="620"/>
      <c r="AM980" s="620"/>
      <c r="AN980" s="620"/>
      <c r="AO980" s="620"/>
      <c r="AP980" s="620"/>
      <c r="AQ980" s="620"/>
      <c r="AR980" s="620"/>
      <c r="AS980" s="620"/>
      <c r="AT980" s="620"/>
      <c r="AU980" s="620"/>
      <c r="AV980" s="620"/>
      <c r="AW980" s="620"/>
      <c r="AX980" s="620"/>
      <c r="AY980" s="620"/>
      <c r="AZ980" s="620"/>
      <c r="BA980" s="620"/>
    </row>
    <row r="981" spans="1:53" ht="15.75" customHeight="1" x14ac:dyDescent="0.25">
      <c r="A981" s="620"/>
      <c r="B981" s="625"/>
      <c r="C981" s="620"/>
      <c r="D981" s="620"/>
      <c r="E981" s="620"/>
      <c r="F981" s="620"/>
      <c r="G981" s="620"/>
      <c r="H981" s="620"/>
      <c r="I981" s="620"/>
      <c r="J981" s="620"/>
      <c r="K981" s="620"/>
      <c r="L981" s="620"/>
      <c r="M981" s="620"/>
      <c r="N981" s="620"/>
      <c r="O981" s="620"/>
      <c r="P981" s="620"/>
      <c r="Q981" s="622"/>
      <c r="R981" s="622"/>
      <c r="S981" s="622"/>
      <c r="T981" s="622"/>
      <c r="U981" s="622"/>
      <c r="V981" s="622"/>
      <c r="W981" s="622"/>
      <c r="X981" s="622"/>
      <c r="Y981" s="622"/>
      <c r="Z981" s="620"/>
      <c r="AA981" s="620"/>
      <c r="AB981" s="620"/>
      <c r="AC981" s="622"/>
      <c r="AD981" s="620"/>
      <c r="AE981" s="620"/>
      <c r="AF981" s="620"/>
      <c r="AG981" s="620"/>
      <c r="AH981" s="620"/>
      <c r="AI981" s="620"/>
      <c r="AJ981" s="620"/>
      <c r="AK981" s="620"/>
      <c r="AL981" s="620"/>
      <c r="AM981" s="620"/>
      <c r="AN981" s="620"/>
      <c r="AO981" s="620"/>
      <c r="AP981" s="620"/>
      <c r="AQ981" s="620"/>
      <c r="AR981" s="620"/>
      <c r="AS981" s="620"/>
      <c r="AT981" s="620"/>
      <c r="AU981" s="620"/>
      <c r="AV981" s="620"/>
      <c r="AW981" s="620"/>
      <c r="AX981" s="620"/>
      <c r="AY981" s="620"/>
      <c r="AZ981" s="620"/>
      <c r="BA981" s="620"/>
    </row>
    <row r="982" spans="1:53" ht="15.75" customHeight="1" x14ac:dyDescent="0.25">
      <c r="A982" s="620"/>
      <c r="B982" s="625"/>
      <c r="C982" s="620"/>
      <c r="D982" s="620"/>
      <c r="E982" s="620"/>
      <c r="F982" s="620"/>
      <c r="G982" s="620"/>
      <c r="H982" s="620"/>
      <c r="I982" s="620"/>
      <c r="J982" s="620"/>
      <c r="K982" s="620"/>
      <c r="L982" s="620"/>
      <c r="M982" s="620"/>
      <c r="N982" s="620"/>
      <c r="O982" s="620"/>
      <c r="P982" s="620"/>
      <c r="Q982" s="622"/>
      <c r="R982" s="622"/>
      <c r="S982" s="622"/>
      <c r="T982" s="622"/>
      <c r="U982" s="622"/>
      <c r="V982" s="622"/>
      <c r="W982" s="622"/>
      <c r="X982" s="622"/>
      <c r="Y982" s="622"/>
      <c r="Z982" s="620"/>
      <c r="AA982" s="620"/>
      <c r="AB982" s="620"/>
      <c r="AC982" s="622"/>
      <c r="AD982" s="620"/>
      <c r="AE982" s="620"/>
      <c r="AF982" s="620"/>
      <c r="AG982" s="620"/>
      <c r="AH982" s="620"/>
      <c r="AI982" s="620"/>
      <c r="AJ982" s="620"/>
      <c r="AK982" s="620"/>
      <c r="AL982" s="620"/>
      <c r="AM982" s="620"/>
      <c r="AN982" s="620"/>
      <c r="AO982" s="620"/>
      <c r="AP982" s="620"/>
      <c r="AQ982" s="620"/>
      <c r="AR982" s="620"/>
      <c r="AS982" s="620"/>
      <c r="AT982" s="620"/>
      <c r="AU982" s="620"/>
      <c r="AV982" s="620"/>
      <c r="AW982" s="620"/>
      <c r="AX982" s="620"/>
      <c r="AY982" s="620"/>
      <c r="AZ982" s="620"/>
      <c r="BA982" s="620"/>
    </row>
    <row r="983" spans="1:53" ht="15.75" customHeight="1" x14ac:dyDescent="0.25">
      <c r="A983" s="620"/>
      <c r="B983" s="625"/>
      <c r="C983" s="620"/>
      <c r="D983" s="620"/>
      <c r="E983" s="620"/>
      <c r="F983" s="620"/>
      <c r="G983" s="620"/>
      <c r="H983" s="620"/>
      <c r="I983" s="620"/>
      <c r="J983" s="620"/>
      <c r="K983" s="620"/>
      <c r="L983" s="620"/>
      <c r="M983" s="620"/>
      <c r="N983" s="620"/>
      <c r="O983" s="620"/>
      <c r="P983" s="620"/>
      <c r="Q983" s="622"/>
      <c r="R983" s="622"/>
      <c r="S983" s="622"/>
      <c r="T983" s="622"/>
      <c r="U983" s="622"/>
      <c r="V983" s="622"/>
      <c r="W983" s="622"/>
      <c r="X983" s="622"/>
      <c r="Y983" s="622"/>
      <c r="Z983" s="620"/>
      <c r="AA983" s="620"/>
      <c r="AB983" s="620"/>
      <c r="AC983" s="622"/>
      <c r="AD983" s="620"/>
      <c r="AE983" s="620"/>
      <c r="AF983" s="620"/>
      <c r="AG983" s="620"/>
      <c r="AH983" s="620"/>
      <c r="AI983" s="620"/>
      <c r="AJ983" s="620"/>
      <c r="AK983" s="620"/>
      <c r="AL983" s="620"/>
      <c r="AM983" s="620"/>
      <c r="AN983" s="620"/>
      <c r="AO983" s="620"/>
      <c r="AP983" s="620"/>
      <c r="AQ983" s="620"/>
      <c r="AR983" s="620"/>
      <c r="AS983" s="620"/>
      <c r="AT983" s="620"/>
      <c r="AU983" s="620"/>
      <c r="AV983" s="620"/>
      <c r="AW983" s="620"/>
      <c r="AX983" s="620"/>
      <c r="AY983" s="620"/>
      <c r="AZ983" s="620"/>
      <c r="BA983" s="620"/>
    </row>
    <row r="984" spans="1:53" ht="15.75" customHeight="1" x14ac:dyDescent="0.25">
      <c r="A984" s="620"/>
      <c r="B984" s="625"/>
      <c r="C984" s="620"/>
      <c r="D984" s="620"/>
      <c r="E984" s="620"/>
      <c r="F984" s="620"/>
      <c r="G984" s="620"/>
      <c r="H984" s="620"/>
      <c r="I984" s="620"/>
      <c r="J984" s="620"/>
      <c r="K984" s="620"/>
      <c r="L984" s="620"/>
      <c r="M984" s="620"/>
      <c r="N984" s="620"/>
      <c r="O984" s="620"/>
      <c r="P984" s="620"/>
      <c r="Q984" s="622"/>
      <c r="R984" s="622"/>
      <c r="S984" s="622"/>
      <c r="T984" s="622"/>
      <c r="U984" s="622"/>
      <c r="V984" s="622"/>
      <c r="W984" s="622"/>
      <c r="X984" s="622"/>
      <c r="Y984" s="622"/>
      <c r="Z984" s="620"/>
      <c r="AA984" s="620"/>
      <c r="AB984" s="620"/>
      <c r="AC984" s="622"/>
      <c r="AD984" s="620"/>
      <c r="AE984" s="620"/>
      <c r="AF984" s="620"/>
      <c r="AG984" s="620"/>
      <c r="AH984" s="620"/>
      <c r="AI984" s="620"/>
      <c r="AJ984" s="620"/>
      <c r="AK984" s="620"/>
      <c r="AL984" s="620"/>
      <c r="AM984" s="620"/>
      <c r="AN984" s="620"/>
      <c r="AO984" s="620"/>
      <c r="AP984" s="620"/>
      <c r="AQ984" s="620"/>
      <c r="AR984" s="620"/>
      <c r="AS984" s="620"/>
      <c r="AT984" s="620"/>
      <c r="AU984" s="620"/>
      <c r="AV984" s="620"/>
      <c r="AW984" s="620"/>
      <c r="AX984" s="620"/>
      <c r="AY984" s="620"/>
      <c r="AZ984" s="620"/>
      <c r="BA984" s="620"/>
    </row>
    <row r="985" spans="1:53" ht="15.75" customHeight="1" x14ac:dyDescent="0.25">
      <c r="A985" s="620"/>
      <c r="B985" s="625"/>
      <c r="C985" s="620"/>
      <c r="D985" s="620"/>
      <c r="E985" s="620"/>
      <c r="F985" s="620"/>
      <c r="G985" s="620"/>
      <c r="H985" s="620"/>
      <c r="I985" s="620"/>
      <c r="J985" s="620"/>
      <c r="K985" s="620"/>
      <c r="L985" s="620"/>
      <c r="M985" s="620"/>
      <c r="N985" s="620"/>
      <c r="O985" s="620"/>
      <c r="P985" s="620"/>
      <c r="Q985" s="622"/>
      <c r="R985" s="622"/>
      <c r="S985" s="622"/>
      <c r="T985" s="622"/>
      <c r="U985" s="622"/>
      <c r="V985" s="622"/>
      <c r="W985" s="622"/>
      <c r="X985" s="622"/>
      <c r="Y985" s="622"/>
      <c r="Z985" s="620"/>
      <c r="AA985" s="620"/>
      <c r="AB985" s="620"/>
      <c r="AC985" s="622"/>
      <c r="AD985" s="620"/>
      <c r="AE985" s="620"/>
      <c r="AF985" s="620"/>
      <c r="AG985" s="620"/>
      <c r="AH985" s="620"/>
      <c r="AI985" s="620"/>
      <c r="AJ985" s="620"/>
      <c r="AK985" s="620"/>
      <c r="AL985" s="620"/>
      <c r="AM985" s="620"/>
      <c r="AN985" s="620"/>
      <c r="AO985" s="620"/>
      <c r="AP985" s="620"/>
      <c r="AQ985" s="620"/>
      <c r="AR985" s="620"/>
      <c r="AS985" s="620"/>
      <c r="AT985" s="620"/>
      <c r="AU985" s="620"/>
      <c r="AV985" s="620"/>
      <c r="AW985" s="620"/>
      <c r="AX985" s="620"/>
      <c r="AY985" s="620"/>
      <c r="AZ985" s="620"/>
      <c r="BA985" s="620"/>
    </row>
    <row r="986" spans="1:53" ht="15.75" customHeight="1" x14ac:dyDescent="0.25">
      <c r="A986" s="620"/>
      <c r="B986" s="625"/>
      <c r="C986" s="620"/>
      <c r="D986" s="620"/>
      <c r="E986" s="620"/>
      <c r="F986" s="620"/>
      <c r="G986" s="620"/>
      <c r="H986" s="620"/>
      <c r="I986" s="620"/>
      <c r="J986" s="620"/>
      <c r="K986" s="620"/>
      <c r="L986" s="620"/>
      <c r="M986" s="620"/>
      <c r="N986" s="620"/>
      <c r="O986" s="620"/>
      <c r="P986" s="620"/>
      <c r="Q986" s="622"/>
      <c r="R986" s="622"/>
      <c r="S986" s="622"/>
      <c r="T986" s="622"/>
      <c r="U986" s="622"/>
      <c r="V986" s="622"/>
      <c r="W986" s="622"/>
      <c r="X986" s="622"/>
      <c r="Y986" s="622"/>
      <c r="Z986" s="620"/>
      <c r="AA986" s="620"/>
      <c r="AB986" s="620"/>
      <c r="AC986" s="622"/>
      <c r="AD986" s="620"/>
      <c r="AE986" s="620"/>
      <c r="AF986" s="620"/>
      <c r="AG986" s="620"/>
      <c r="AH986" s="620"/>
      <c r="AI986" s="620"/>
      <c r="AJ986" s="620"/>
      <c r="AK986" s="620"/>
      <c r="AL986" s="620"/>
      <c r="AM986" s="620"/>
      <c r="AN986" s="620"/>
      <c r="AO986" s="620"/>
      <c r="AP986" s="620"/>
      <c r="AQ986" s="620"/>
      <c r="AR986" s="620"/>
      <c r="AS986" s="620"/>
      <c r="AT986" s="620"/>
      <c r="AU986" s="620"/>
      <c r="AV986" s="620"/>
      <c r="AW986" s="620"/>
      <c r="AX986" s="620"/>
      <c r="AY986" s="620"/>
      <c r="AZ986" s="620"/>
      <c r="BA986" s="620"/>
    </row>
    <row r="987" spans="1:53" ht="15.75" customHeight="1" x14ac:dyDescent="0.25">
      <c r="A987" s="620"/>
      <c r="B987" s="625"/>
      <c r="C987" s="620"/>
      <c r="D987" s="620"/>
      <c r="E987" s="620"/>
      <c r="F987" s="620"/>
      <c r="G987" s="620"/>
      <c r="H987" s="620"/>
      <c r="I987" s="620"/>
      <c r="J987" s="620"/>
      <c r="K987" s="620"/>
      <c r="L987" s="620"/>
      <c r="M987" s="620"/>
      <c r="N987" s="620"/>
      <c r="O987" s="620"/>
      <c r="P987" s="620"/>
      <c r="Q987" s="622"/>
      <c r="R987" s="622"/>
      <c r="S987" s="622"/>
      <c r="T987" s="622"/>
      <c r="U987" s="622"/>
      <c r="V987" s="622"/>
      <c r="W987" s="622"/>
      <c r="X987" s="622"/>
      <c r="Y987" s="622"/>
      <c r="Z987" s="620"/>
      <c r="AA987" s="620"/>
      <c r="AB987" s="620"/>
      <c r="AC987" s="622"/>
      <c r="AD987" s="620"/>
      <c r="AE987" s="620"/>
      <c r="AF987" s="620"/>
      <c r="AG987" s="620"/>
      <c r="AH987" s="620"/>
      <c r="AI987" s="620"/>
      <c r="AJ987" s="620"/>
      <c r="AK987" s="620"/>
      <c r="AL987" s="620"/>
      <c r="AM987" s="620"/>
      <c r="AN987" s="620"/>
      <c r="AO987" s="620"/>
      <c r="AP987" s="620"/>
      <c r="AQ987" s="620"/>
      <c r="AR987" s="620"/>
      <c r="AS987" s="620"/>
      <c r="AT987" s="620"/>
      <c r="AU987" s="620"/>
      <c r="AV987" s="620"/>
      <c r="AW987" s="620"/>
      <c r="AX987" s="620"/>
      <c r="AY987" s="620"/>
      <c r="AZ987" s="620"/>
      <c r="BA987" s="620"/>
    </row>
    <row r="988" spans="1:53" ht="15.75" customHeight="1" x14ac:dyDescent="0.25">
      <c r="A988" s="620"/>
      <c r="B988" s="625"/>
      <c r="C988" s="620"/>
      <c r="D988" s="620"/>
      <c r="E988" s="620"/>
      <c r="F988" s="620"/>
      <c r="G988" s="620"/>
      <c r="H988" s="620"/>
      <c r="I988" s="620"/>
      <c r="J988" s="620"/>
      <c r="K988" s="620"/>
      <c r="L988" s="620"/>
      <c r="M988" s="620"/>
      <c r="N988" s="620"/>
      <c r="O988" s="620"/>
      <c r="P988" s="620"/>
      <c r="Q988" s="622"/>
      <c r="R988" s="622"/>
      <c r="S988" s="622"/>
      <c r="T988" s="622"/>
      <c r="U988" s="622"/>
      <c r="V988" s="622"/>
      <c r="W988" s="622"/>
      <c r="X988" s="622"/>
      <c r="Y988" s="622"/>
      <c r="Z988" s="620"/>
      <c r="AA988" s="620"/>
      <c r="AB988" s="620"/>
      <c r="AC988" s="622"/>
      <c r="AD988" s="620"/>
      <c r="AE988" s="620"/>
      <c r="AF988" s="620"/>
      <c r="AG988" s="620"/>
      <c r="AH988" s="620"/>
      <c r="AI988" s="620"/>
      <c r="AJ988" s="620"/>
      <c r="AK988" s="620"/>
      <c r="AL988" s="620"/>
      <c r="AM988" s="620"/>
      <c r="AN988" s="620"/>
      <c r="AO988" s="620"/>
      <c r="AP988" s="620"/>
      <c r="AQ988" s="620"/>
      <c r="AR988" s="620"/>
      <c r="AS988" s="620"/>
      <c r="AT988" s="620"/>
      <c r="AU988" s="620"/>
      <c r="AV988" s="620"/>
      <c r="AW988" s="620"/>
      <c r="AX988" s="620"/>
      <c r="AY988" s="620"/>
      <c r="AZ988" s="620"/>
      <c r="BA988" s="620"/>
    </row>
    <row r="989" spans="1:53" ht="15.75" customHeight="1" x14ac:dyDescent="0.25">
      <c r="A989" s="620"/>
      <c r="B989" s="625"/>
      <c r="C989" s="620"/>
      <c r="D989" s="620"/>
      <c r="E989" s="620"/>
      <c r="F989" s="620"/>
      <c r="G989" s="620"/>
      <c r="H989" s="620"/>
      <c r="I989" s="620"/>
      <c r="J989" s="620"/>
      <c r="K989" s="620"/>
      <c r="L989" s="620"/>
      <c r="M989" s="620"/>
      <c r="N989" s="620"/>
      <c r="O989" s="620"/>
      <c r="P989" s="620"/>
      <c r="Q989" s="622"/>
      <c r="R989" s="622"/>
      <c r="S989" s="622"/>
      <c r="T989" s="622"/>
      <c r="U989" s="622"/>
      <c r="V989" s="622"/>
      <c r="W989" s="622"/>
      <c r="X989" s="622"/>
      <c r="Y989" s="622"/>
      <c r="Z989" s="620"/>
      <c r="AA989" s="620"/>
      <c r="AB989" s="620"/>
      <c r="AC989" s="622"/>
      <c r="AD989" s="620"/>
      <c r="AE989" s="620"/>
      <c r="AF989" s="620"/>
      <c r="AG989" s="620"/>
      <c r="AH989" s="620"/>
      <c r="AI989" s="620"/>
      <c r="AJ989" s="620"/>
      <c r="AK989" s="620"/>
      <c r="AL989" s="620"/>
      <c r="AM989" s="620"/>
      <c r="AN989" s="620"/>
      <c r="AO989" s="620"/>
      <c r="AP989" s="620"/>
      <c r="AQ989" s="620"/>
      <c r="AR989" s="620"/>
      <c r="AS989" s="620"/>
      <c r="AT989" s="620"/>
      <c r="AU989" s="620"/>
      <c r="AV989" s="620"/>
      <c r="AW989" s="620"/>
      <c r="AX989" s="620"/>
      <c r="AY989" s="620"/>
      <c r="AZ989" s="620"/>
      <c r="BA989" s="620"/>
    </row>
    <row r="990" spans="1:53" ht="15.75" customHeight="1" x14ac:dyDescent="0.25">
      <c r="A990" s="620"/>
      <c r="B990" s="625"/>
      <c r="C990" s="620"/>
      <c r="D990" s="620"/>
      <c r="E990" s="620"/>
      <c r="F990" s="620"/>
      <c r="G990" s="620"/>
      <c r="H990" s="620"/>
      <c r="I990" s="620"/>
      <c r="J990" s="620"/>
      <c r="K990" s="620"/>
      <c r="L990" s="620"/>
      <c r="M990" s="620"/>
      <c r="N990" s="620"/>
      <c r="O990" s="620"/>
      <c r="P990" s="620"/>
      <c r="Q990" s="622"/>
      <c r="R990" s="622"/>
      <c r="S990" s="622"/>
      <c r="T990" s="622"/>
      <c r="U990" s="622"/>
      <c r="V990" s="622"/>
      <c r="W990" s="622"/>
      <c r="X990" s="622"/>
      <c r="Y990" s="622"/>
      <c r="Z990" s="620"/>
      <c r="AA990" s="620"/>
      <c r="AB990" s="620"/>
      <c r="AC990" s="622"/>
      <c r="AD990" s="620"/>
      <c r="AE990" s="620"/>
      <c r="AF990" s="620"/>
      <c r="AG990" s="620"/>
      <c r="AH990" s="620"/>
      <c r="AI990" s="620"/>
      <c r="AJ990" s="620"/>
      <c r="AK990" s="620"/>
      <c r="AL990" s="620"/>
      <c r="AM990" s="620"/>
      <c r="AN990" s="620"/>
      <c r="AO990" s="620"/>
      <c r="AP990" s="620"/>
      <c r="AQ990" s="620"/>
      <c r="AR990" s="620"/>
      <c r="AS990" s="620"/>
      <c r="AT990" s="620"/>
      <c r="AU990" s="620"/>
      <c r="AV990" s="620"/>
      <c r="AW990" s="620"/>
      <c r="AX990" s="620"/>
      <c r="AY990" s="620"/>
      <c r="AZ990" s="620"/>
      <c r="BA990" s="620"/>
    </row>
    <row r="991" spans="1:53" ht="15.75" customHeight="1" x14ac:dyDescent="0.25">
      <c r="A991" s="620"/>
      <c r="B991" s="625"/>
      <c r="C991" s="620"/>
      <c r="D991" s="620"/>
      <c r="E991" s="620"/>
      <c r="F991" s="620"/>
      <c r="G991" s="620"/>
      <c r="H991" s="620"/>
      <c r="I991" s="620"/>
      <c r="J991" s="620"/>
      <c r="K991" s="620"/>
      <c r="L991" s="620"/>
      <c r="M991" s="620"/>
      <c r="N991" s="620"/>
      <c r="O991" s="620"/>
      <c r="P991" s="620"/>
      <c r="Q991" s="622"/>
      <c r="R991" s="622"/>
      <c r="S991" s="622"/>
      <c r="T991" s="622"/>
      <c r="U991" s="622"/>
      <c r="V991" s="622"/>
      <c r="W991" s="622"/>
      <c r="X991" s="622"/>
      <c r="Y991" s="622"/>
      <c r="Z991" s="620"/>
      <c r="AA991" s="620"/>
      <c r="AB991" s="620"/>
      <c r="AC991" s="622"/>
      <c r="AD991" s="620"/>
      <c r="AE991" s="620"/>
      <c r="AF991" s="620"/>
      <c r="AG991" s="620"/>
      <c r="AH991" s="620"/>
      <c r="AI991" s="620"/>
      <c r="AJ991" s="620"/>
      <c r="AK991" s="620"/>
      <c r="AL991" s="620"/>
      <c r="AM991" s="620"/>
      <c r="AN991" s="620"/>
      <c r="AO991" s="620"/>
      <c r="AP991" s="620"/>
      <c r="AQ991" s="620"/>
      <c r="AR991" s="620"/>
      <c r="AS991" s="620"/>
      <c r="AT991" s="620"/>
      <c r="AU991" s="620"/>
      <c r="AV991" s="620"/>
      <c r="AW991" s="620"/>
      <c r="AX991" s="620"/>
      <c r="AY991" s="620"/>
      <c r="AZ991" s="620"/>
      <c r="BA991" s="620"/>
    </row>
    <row r="992" spans="1:53" ht="15.75" customHeight="1" x14ac:dyDescent="0.25">
      <c r="A992" s="620"/>
      <c r="B992" s="625"/>
      <c r="C992" s="620"/>
      <c r="D992" s="620"/>
      <c r="E992" s="620"/>
      <c r="F992" s="620"/>
      <c r="G992" s="620"/>
      <c r="H992" s="620"/>
      <c r="I992" s="620"/>
      <c r="J992" s="620"/>
      <c r="K992" s="620"/>
      <c r="L992" s="620"/>
      <c r="M992" s="620"/>
      <c r="N992" s="620"/>
      <c r="O992" s="620"/>
      <c r="P992" s="620"/>
      <c r="Q992" s="622"/>
      <c r="R992" s="622"/>
      <c r="S992" s="622"/>
      <c r="T992" s="622"/>
      <c r="U992" s="622"/>
      <c r="V992" s="622"/>
      <c r="W992" s="622"/>
      <c r="X992" s="622"/>
      <c r="Y992" s="622"/>
      <c r="Z992" s="620"/>
      <c r="AA992" s="620"/>
      <c r="AB992" s="620"/>
      <c r="AC992" s="622"/>
      <c r="AD992" s="620"/>
      <c r="AE992" s="620"/>
      <c r="AF992" s="620"/>
      <c r="AG992" s="620"/>
      <c r="AH992" s="620"/>
      <c r="AI992" s="620"/>
      <c r="AJ992" s="620"/>
      <c r="AK992" s="620"/>
      <c r="AL992" s="620"/>
      <c r="AM992" s="620"/>
      <c r="AN992" s="620"/>
      <c r="AO992" s="620"/>
      <c r="AP992" s="620"/>
      <c r="AQ992" s="620"/>
      <c r="AR992" s="620"/>
      <c r="AS992" s="620"/>
      <c r="AT992" s="620"/>
      <c r="AU992" s="620"/>
      <c r="AV992" s="620"/>
      <c r="AW992" s="620"/>
      <c r="AX992" s="620"/>
      <c r="AY992" s="620"/>
      <c r="AZ992" s="620"/>
      <c r="BA992" s="620"/>
    </row>
    <row r="993" spans="1:53" ht="15.75" customHeight="1" x14ac:dyDescent="0.25">
      <c r="A993" s="620"/>
      <c r="B993" s="625"/>
      <c r="C993" s="620"/>
      <c r="D993" s="620"/>
      <c r="E993" s="620"/>
      <c r="F993" s="620"/>
      <c r="G993" s="620"/>
      <c r="H993" s="620"/>
      <c r="I993" s="620"/>
      <c r="J993" s="620"/>
      <c r="K993" s="620"/>
      <c r="L993" s="620"/>
      <c r="M993" s="620"/>
      <c r="N993" s="620"/>
      <c r="O993" s="620"/>
      <c r="P993" s="620"/>
      <c r="Q993" s="622"/>
      <c r="R993" s="622"/>
      <c r="S993" s="622"/>
      <c r="T993" s="622"/>
      <c r="U993" s="622"/>
      <c r="V993" s="622"/>
      <c r="W993" s="622"/>
      <c r="X993" s="622"/>
      <c r="Y993" s="622"/>
      <c r="Z993" s="620"/>
      <c r="AA993" s="620"/>
      <c r="AB993" s="620"/>
      <c r="AC993" s="622"/>
      <c r="AD993" s="620"/>
      <c r="AE993" s="620"/>
      <c r="AF993" s="620"/>
      <c r="AG993" s="620"/>
      <c r="AH993" s="620"/>
      <c r="AI993" s="620"/>
      <c r="AJ993" s="620"/>
      <c r="AK993" s="620"/>
      <c r="AL993" s="620"/>
      <c r="AM993" s="620"/>
      <c r="AN993" s="620"/>
      <c r="AO993" s="620"/>
      <c r="AP993" s="620"/>
      <c r="AQ993" s="620"/>
      <c r="AR993" s="620"/>
      <c r="AS993" s="620"/>
      <c r="AT993" s="620"/>
      <c r="AU993" s="620"/>
      <c r="AV993" s="620"/>
      <c r="AW993" s="620"/>
      <c r="AX993" s="620"/>
      <c r="AY993" s="620"/>
      <c r="AZ993" s="620"/>
      <c r="BA993" s="620"/>
    </row>
    <row r="994" spans="1:53" ht="15.75" customHeight="1" x14ac:dyDescent="0.25">
      <c r="A994" s="620"/>
      <c r="B994" s="625"/>
      <c r="C994" s="620"/>
      <c r="D994" s="620"/>
      <c r="E994" s="620"/>
      <c r="F994" s="620"/>
      <c r="G994" s="620"/>
      <c r="H994" s="620"/>
      <c r="I994" s="620"/>
      <c r="J994" s="620"/>
      <c r="K994" s="620"/>
      <c r="L994" s="620"/>
      <c r="M994" s="620"/>
      <c r="N994" s="620"/>
      <c r="O994" s="620"/>
      <c r="P994" s="620"/>
      <c r="Q994" s="622"/>
      <c r="R994" s="622"/>
      <c r="S994" s="622"/>
      <c r="T994" s="622"/>
      <c r="U994" s="622"/>
      <c r="V994" s="622"/>
      <c r="W994" s="622"/>
      <c r="X994" s="622"/>
      <c r="Y994" s="622"/>
      <c r="Z994" s="620"/>
      <c r="AA994" s="620"/>
      <c r="AB994" s="620"/>
      <c r="AC994" s="622"/>
      <c r="AD994" s="620"/>
      <c r="AE994" s="620"/>
      <c r="AF994" s="620"/>
      <c r="AG994" s="620"/>
      <c r="AH994" s="620"/>
      <c r="AI994" s="620"/>
      <c r="AJ994" s="620"/>
      <c r="AK994" s="620"/>
      <c r="AL994" s="620"/>
      <c r="AM994" s="620"/>
      <c r="AN994" s="620"/>
      <c r="AO994" s="620"/>
      <c r="AP994" s="620"/>
      <c r="AQ994" s="620"/>
      <c r="AR994" s="620"/>
      <c r="AS994" s="620"/>
      <c r="AT994" s="620"/>
      <c r="AU994" s="620"/>
      <c r="AV994" s="620"/>
      <c r="AW994" s="620"/>
      <c r="AX994" s="620"/>
      <c r="AY994" s="620"/>
      <c r="AZ994" s="620"/>
      <c r="BA994" s="620"/>
    </row>
    <row r="995" spans="1:53" ht="15.75" customHeight="1" x14ac:dyDescent="0.25">
      <c r="A995" s="620"/>
      <c r="B995" s="625"/>
      <c r="C995" s="620"/>
      <c r="D995" s="620"/>
      <c r="E995" s="620"/>
      <c r="F995" s="620"/>
      <c r="G995" s="620"/>
      <c r="H995" s="620"/>
      <c r="I995" s="620"/>
      <c r="J995" s="620"/>
      <c r="K995" s="620"/>
      <c r="L995" s="620"/>
      <c r="M995" s="620"/>
      <c r="N995" s="620"/>
      <c r="O995" s="620"/>
      <c r="P995" s="620"/>
      <c r="Q995" s="622"/>
      <c r="R995" s="622"/>
      <c r="S995" s="622"/>
      <c r="T995" s="622"/>
      <c r="U995" s="622"/>
      <c r="V995" s="622"/>
      <c r="W995" s="622"/>
      <c r="X995" s="622"/>
      <c r="Y995" s="622"/>
      <c r="Z995" s="620"/>
      <c r="AA995" s="620"/>
      <c r="AB995" s="620"/>
      <c r="AC995" s="622"/>
      <c r="AD995" s="620"/>
      <c r="AE995" s="620"/>
      <c r="AF995" s="620"/>
      <c r="AG995" s="620"/>
      <c r="AH995" s="620"/>
      <c r="AI995" s="620"/>
      <c r="AJ995" s="620"/>
      <c r="AK995" s="620"/>
      <c r="AL995" s="620"/>
      <c r="AM995" s="620"/>
      <c r="AN995" s="620"/>
      <c r="AO995" s="620"/>
      <c r="AP995" s="620"/>
      <c r="AQ995" s="620"/>
      <c r="AR995" s="620"/>
      <c r="AS995" s="620"/>
      <c r="AT995" s="620"/>
      <c r="AU995" s="620"/>
      <c r="AV995" s="620"/>
      <c r="AW995" s="620"/>
      <c r="AX995" s="620"/>
      <c r="AY995" s="620"/>
      <c r="AZ995" s="620"/>
      <c r="BA995" s="620"/>
    </row>
    <row r="996" spans="1:53" ht="15.75" customHeight="1" x14ac:dyDescent="0.25">
      <c r="A996" s="620"/>
      <c r="B996" s="625"/>
      <c r="C996" s="620"/>
      <c r="D996" s="620"/>
      <c r="E996" s="620"/>
      <c r="F996" s="620"/>
      <c r="G996" s="620"/>
      <c r="H996" s="620"/>
      <c r="I996" s="620"/>
      <c r="J996" s="620"/>
      <c r="K996" s="620"/>
      <c r="L996" s="620"/>
      <c r="M996" s="620"/>
      <c r="N996" s="620"/>
      <c r="O996" s="620"/>
      <c r="P996" s="620"/>
      <c r="Q996" s="622"/>
      <c r="R996" s="622"/>
      <c r="S996" s="622"/>
      <c r="T996" s="622"/>
      <c r="U996" s="622"/>
      <c r="V996" s="622"/>
      <c r="W996" s="622"/>
      <c r="X996" s="622"/>
      <c r="Y996" s="622"/>
      <c r="Z996" s="620"/>
      <c r="AA996" s="620"/>
      <c r="AB996" s="620"/>
      <c r="AC996" s="622"/>
      <c r="AD996" s="620"/>
      <c r="AE996" s="620"/>
      <c r="AF996" s="620"/>
      <c r="AG996" s="620"/>
      <c r="AH996" s="620"/>
      <c r="AI996" s="620"/>
      <c r="AJ996" s="620"/>
      <c r="AK996" s="620"/>
      <c r="AL996" s="620"/>
      <c r="AM996" s="620"/>
      <c r="AN996" s="620"/>
      <c r="AO996" s="620"/>
      <c r="AP996" s="620"/>
      <c r="AQ996" s="620"/>
      <c r="AR996" s="620"/>
      <c r="AS996" s="620"/>
      <c r="AT996" s="620"/>
      <c r="AU996" s="620"/>
      <c r="AV996" s="620"/>
      <c r="AW996" s="620"/>
      <c r="AX996" s="620"/>
      <c r="AY996" s="620"/>
      <c r="AZ996" s="620"/>
      <c r="BA996" s="620"/>
    </row>
    <row r="997" spans="1:53" ht="15.75" customHeight="1" x14ac:dyDescent="0.25">
      <c r="A997" s="620"/>
      <c r="B997" s="625"/>
      <c r="C997" s="620"/>
      <c r="D997" s="620"/>
      <c r="E997" s="620"/>
      <c r="F997" s="620"/>
      <c r="G997" s="620"/>
      <c r="H997" s="620"/>
      <c r="I997" s="620"/>
      <c r="J997" s="620"/>
      <c r="K997" s="620"/>
      <c r="L997" s="620"/>
      <c r="M997" s="620"/>
      <c r="N997" s="620"/>
      <c r="O997" s="620"/>
      <c r="P997" s="620"/>
      <c r="Q997" s="622"/>
      <c r="R997" s="622"/>
      <c r="S997" s="622"/>
      <c r="T997" s="622"/>
      <c r="U997" s="622"/>
      <c r="V997" s="622"/>
      <c r="W997" s="622"/>
      <c r="X997" s="622"/>
      <c r="Y997" s="622"/>
      <c r="Z997" s="620"/>
      <c r="AA997" s="620"/>
      <c r="AB997" s="620"/>
      <c r="AC997" s="622"/>
      <c r="AD997" s="620"/>
      <c r="AE997" s="620"/>
      <c r="AF997" s="620"/>
      <c r="AG997" s="620"/>
      <c r="AH997" s="620"/>
      <c r="AI997" s="620"/>
      <c r="AJ997" s="620"/>
      <c r="AK997" s="620"/>
      <c r="AL997" s="620"/>
      <c r="AM997" s="620"/>
      <c r="AN997" s="620"/>
      <c r="AO997" s="620"/>
      <c r="AP997" s="620"/>
      <c r="AQ997" s="620"/>
      <c r="AR997" s="620"/>
      <c r="AS997" s="620"/>
      <c r="AT997" s="620"/>
      <c r="AU997" s="620"/>
      <c r="AV997" s="620"/>
      <c r="AW997" s="620"/>
      <c r="AX997" s="620"/>
      <c r="AY997" s="620"/>
      <c r="AZ997" s="620"/>
      <c r="BA997" s="620"/>
    </row>
    <row r="998" spans="1:53" ht="15.75" customHeight="1" x14ac:dyDescent="0.25">
      <c r="A998" s="620"/>
      <c r="B998" s="625"/>
      <c r="C998" s="620"/>
      <c r="D998" s="620"/>
      <c r="E998" s="620"/>
      <c r="F998" s="620"/>
      <c r="G998" s="620"/>
      <c r="H998" s="620"/>
      <c r="I998" s="620"/>
      <c r="J998" s="620"/>
      <c r="K998" s="620"/>
      <c r="L998" s="620"/>
      <c r="M998" s="620"/>
      <c r="N998" s="620"/>
      <c r="O998" s="620"/>
      <c r="P998" s="620"/>
      <c r="Q998" s="622"/>
      <c r="R998" s="622"/>
      <c r="S998" s="622"/>
      <c r="T998" s="622"/>
      <c r="U998" s="622"/>
      <c r="V998" s="622"/>
      <c r="W998" s="622"/>
      <c r="X998" s="622"/>
      <c r="Y998" s="622"/>
      <c r="Z998" s="620"/>
      <c r="AA998" s="620"/>
      <c r="AB998" s="620"/>
      <c r="AC998" s="622"/>
      <c r="AD998" s="620"/>
      <c r="AE998" s="620"/>
      <c r="AF998" s="620"/>
      <c r="AG998" s="620"/>
      <c r="AH998" s="620"/>
      <c r="AI998" s="620"/>
      <c r="AJ998" s="620"/>
      <c r="AK998" s="620"/>
      <c r="AL998" s="620"/>
      <c r="AM998" s="620"/>
      <c r="AN998" s="620"/>
      <c r="AO998" s="620"/>
      <c r="AP998" s="620"/>
      <c r="AQ998" s="620"/>
      <c r="AR998" s="620"/>
      <c r="AS998" s="620"/>
      <c r="AT998" s="620"/>
      <c r="AU998" s="620"/>
      <c r="AV998" s="620"/>
      <c r="AW998" s="620"/>
      <c r="AX998" s="620"/>
      <c r="AY998" s="620"/>
      <c r="AZ998" s="620"/>
      <c r="BA998" s="620"/>
    </row>
    <row r="999" spans="1:53" ht="15.75" customHeight="1" x14ac:dyDescent="0.25">
      <c r="A999" s="620"/>
      <c r="B999" s="625"/>
      <c r="C999" s="620"/>
      <c r="D999" s="620"/>
      <c r="E999" s="620"/>
      <c r="F999" s="620"/>
      <c r="G999" s="620"/>
      <c r="H999" s="620"/>
      <c r="I999" s="620"/>
      <c r="J999" s="620"/>
      <c r="K999" s="620"/>
      <c r="L999" s="620"/>
      <c r="M999" s="620"/>
      <c r="N999" s="620"/>
      <c r="O999" s="620"/>
      <c r="P999" s="620"/>
      <c r="Q999" s="622"/>
      <c r="R999" s="622"/>
      <c r="S999" s="622"/>
      <c r="T999" s="622"/>
      <c r="U999" s="622"/>
      <c r="V999" s="622"/>
      <c r="W999" s="622"/>
      <c r="X999" s="622"/>
      <c r="Y999" s="622"/>
      <c r="Z999" s="620"/>
      <c r="AA999" s="620"/>
      <c r="AB999" s="620"/>
      <c r="AC999" s="622"/>
      <c r="AD999" s="620"/>
      <c r="AE999" s="620"/>
      <c r="AF999" s="620"/>
      <c r="AG999" s="620"/>
      <c r="AH999" s="620"/>
      <c r="AI999" s="620"/>
      <c r="AJ999" s="620"/>
      <c r="AK999" s="620"/>
      <c r="AL999" s="620"/>
      <c r="AM999" s="620"/>
      <c r="AN999" s="620"/>
      <c r="AO999" s="620"/>
      <c r="AP999" s="620"/>
      <c r="AQ999" s="620"/>
      <c r="AR999" s="620"/>
      <c r="AS999" s="620"/>
      <c r="AT999" s="620"/>
      <c r="AU999" s="620"/>
      <c r="AV999" s="620"/>
      <c r="AW999" s="620"/>
      <c r="AX999" s="620"/>
      <c r="AY999" s="620"/>
      <c r="AZ999" s="620"/>
      <c r="BA999" s="620"/>
    </row>
    <row r="1000" spans="1:53" ht="15.75" customHeight="1" x14ac:dyDescent="0.25">
      <c r="A1000" s="620"/>
      <c r="B1000" s="625"/>
      <c r="C1000" s="620"/>
      <c r="D1000" s="620"/>
      <c r="E1000" s="620"/>
      <c r="F1000" s="620"/>
      <c r="G1000" s="620"/>
      <c r="H1000" s="620"/>
      <c r="I1000" s="620"/>
      <c r="J1000" s="620"/>
      <c r="K1000" s="620"/>
      <c r="L1000" s="620"/>
      <c r="M1000" s="620"/>
      <c r="N1000" s="620"/>
      <c r="O1000" s="620"/>
      <c r="P1000" s="620"/>
      <c r="Q1000" s="622"/>
      <c r="R1000" s="622"/>
      <c r="S1000" s="622"/>
      <c r="T1000" s="622"/>
      <c r="U1000" s="622"/>
      <c r="V1000" s="622"/>
      <c r="W1000" s="622"/>
      <c r="X1000" s="622"/>
      <c r="Y1000" s="622"/>
      <c r="Z1000" s="620"/>
      <c r="AA1000" s="620"/>
      <c r="AB1000" s="620"/>
      <c r="AC1000" s="622"/>
      <c r="AD1000" s="620"/>
      <c r="AE1000" s="620"/>
      <c r="AF1000" s="620"/>
      <c r="AG1000" s="620"/>
      <c r="AH1000" s="620"/>
      <c r="AI1000" s="620"/>
      <c r="AJ1000" s="620"/>
      <c r="AK1000" s="620"/>
      <c r="AL1000" s="620"/>
      <c r="AM1000" s="620"/>
      <c r="AN1000" s="620"/>
      <c r="AO1000" s="620"/>
      <c r="AP1000" s="620"/>
      <c r="AQ1000" s="620"/>
      <c r="AR1000" s="620"/>
      <c r="AS1000" s="620"/>
      <c r="AT1000" s="620"/>
      <c r="AU1000" s="620"/>
      <c r="AV1000" s="620"/>
      <c r="AW1000" s="620"/>
      <c r="AX1000" s="620"/>
      <c r="AY1000" s="620"/>
      <c r="AZ1000" s="620"/>
      <c r="BA1000" s="620"/>
    </row>
    <row r="1001" spans="1:53" ht="15.75" customHeight="1" x14ac:dyDescent="0.25">
      <c r="A1001" s="620"/>
      <c r="B1001" s="625"/>
      <c r="C1001" s="620"/>
      <c r="D1001" s="620"/>
      <c r="E1001" s="620"/>
      <c r="F1001" s="620"/>
      <c r="G1001" s="620"/>
      <c r="H1001" s="620"/>
      <c r="I1001" s="620"/>
      <c r="J1001" s="620"/>
      <c r="K1001" s="620"/>
      <c r="L1001" s="620"/>
      <c r="M1001" s="620"/>
      <c r="N1001" s="620"/>
      <c r="O1001" s="620"/>
      <c r="P1001" s="620"/>
      <c r="Q1001" s="622"/>
      <c r="R1001" s="622"/>
      <c r="S1001" s="622"/>
      <c r="T1001" s="622"/>
      <c r="U1001" s="622"/>
      <c r="V1001" s="622"/>
      <c r="W1001" s="622"/>
      <c r="X1001" s="622"/>
      <c r="Y1001" s="622"/>
      <c r="Z1001" s="620"/>
      <c r="AA1001" s="620"/>
      <c r="AB1001" s="620"/>
      <c r="AC1001" s="622"/>
      <c r="AD1001" s="620"/>
      <c r="AE1001" s="620"/>
      <c r="AF1001" s="620"/>
      <c r="AG1001" s="620"/>
      <c r="AH1001" s="620"/>
      <c r="AI1001" s="620"/>
      <c r="AJ1001" s="620"/>
      <c r="AK1001" s="620"/>
      <c r="AL1001" s="620"/>
      <c r="AM1001" s="620"/>
      <c r="AN1001" s="620"/>
      <c r="AO1001" s="620"/>
      <c r="AP1001" s="620"/>
      <c r="AQ1001" s="620"/>
      <c r="AR1001" s="620"/>
      <c r="AS1001" s="620"/>
      <c r="AT1001" s="620"/>
      <c r="AU1001" s="620"/>
      <c r="AV1001" s="620"/>
      <c r="AW1001" s="620"/>
      <c r="AX1001" s="620"/>
      <c r="AY1001" s="620"/>
      <c r="AZ1001" s="620"/>
      <c r="BA1001" s="620"/>
    </row>
    <row r="1002" spans="1:53" ht="15.75" customHeight="1" x14ac:dyDescent="0.25">
      <c r="A1002" s="620"/>
      <c r="B1002" s="625"/>
      <c r="C1002" s="620"/>
      <c r="D1002" s="620"/>
      <c r="E1002" s="620"/>
      <c r="F1002" s="620"/>
      <c r="G1002" s="620"/>
      <c r="H1002" s="620"/>
      <c r="I1002" s="620"/>
      <c r="J1002" s="620"/>
      <c r="K1002" s="620"/>
      <c r="L1002" s="620"/>
      <c r="M1002" s="620"/>
      <c r="N1002" s="620"/>
      <c r="O1002" s="620"/>
      <c r="P1002" s="620"/>
      <c r="Q1002" s="622"/>
      <c r="R1002" s="622"/>
      <c r="S1002" s="622"/>
      <c r="T1002" s="622"/>
      <c r="U1002" s="622"/>
      <c r="V1002" s="622"/>
      <c r="W1002" s="622"/>
      <c r="X1002" s="622"/>
      <c r="Y1002" s="622"/>
      <c r="Z1002" s="620"/>
      <c r="AA1002" s="620"/>
      <c r="AB1002" s="620"/>
      <c r="AC1002" s="622"/>
      <c r="AD1002" s="620"/>
      <c r="AE1002" s="620"/>
      <c r="AF1002" s="620"/>
      <c r="AG1002" s="620"/>
      <c r="AH1002" s="620"/>
      <c r="AI1002" s="620"/>
      <c r="AJ1002" s="620"/>
      <c r="AK1002" s="620"/>
      <c r="AL1002" s="620"/>
      <c r="AM1002" s="620"/>
      <c r="AN1002" s="620"/>
      <c r="AO1002" s="620"/>
      <c r="AP1002" s="620"/>
      <c r="AQ1002" s="620"/>
      <c r="AR1002" s="620"/>
      <c r="AS1002" s="620"/>
      <c r="AT1002" s="620"/>
      <c r="AU1002" s="620"/>
      <c r="AV1002" s="620"/>
      <c r="AW1002" s="620"/>
      <c r="AX1002" s="620"/>
      <c r="AY1002" s="620"/>
      <c r="AZ1002" s="620"/>
      <c r="BA1002" s="620"/>
    </row>
    <row r="1003" spans="1:53" ht="15.75" customHeight="1" x14ac:dyDescent="0.25">
      <c r="A1003" s="620"/>
      <c r="B1003" s="625"/>
      <c r="C1003" s="620"/>
      <c r="D1003" s="620"/>
      <c r="E1003" s="620"/>
      <c r="F1003" s="620"/>
      <c r="G1003" s="620"/>
      <c r="H1003" s="620"/>
      <c r="I1003" s="620"/>
      <c r="J1003" s="620"/>
      <c r="K1003" s="620"/>
      <c r="L1003" s="620"/>
      <c r="M1003" s="620"/>
      <c r="N1003" s="620"/>
      <c r="O1003" s="620"/>
      <c r="P1003" s="620"/>
      <c r="Q1003" s="622"/>
      <c r="R1003" s="622"/>
      <c r="S1003" s="622"/>
      <c r="T1003" s="622"/>
      <c r="U1003" s="622"/>
      <c r="V1003" s="622"/>
      <c r="W1003" s="622"/>
      <c r="X1003" s="622"/>
      <c r="Y1003" s="622"/>
      <c r="Z1003" s="620"/>
      <c r="AA1003" s="620"/>
      <c r="AB1003" s="620"/>
      <c r="AC1003" s="622"/>
      <c r="AD1003" s="620"/>
      <c r="AE1003" s="620"/>
      <c r="AF1003" s="620"/>
      <c r="AG1003" s="620"/>
      <c r="AH1003" s="620"/>
      <c r="AI1003" s="620"/>
      <c r="AJ1003" s="620"/>
      <c r="AK1003" s="620"/>
      <c r="AL1003" s="620"/>
      <c r="AM1003" s="620"/>
      <c r="AN1003" s="620"/>
      <c r="AO1003" s="620"/>
      <c r="AP1003" s="620"/>
      <c r="AQ1003" s="620"/>
      <c r="AR1003" s="620"/>
      <c r="AS1003" s="620"/>
      <c r="AT1003" s="620"/>
      <c r="AU1003" s="620"/>
      <c r="AV1003" s="620"/>
      <c r="AW1003" s="620"/>
      <c r="AX1003" s="620"/>
      <c r="AY1003" s="620"/>
      <c r="AZ1003" s="620"/>
      <c r="BA1003" s="620"/>
    </row>
    <row r="1004" spans="1:53" ht="15.75" customHeight="1" x14ac:dyDescent="0.25">
      <c r="A1004" s="620"/>
      <c r="B1004" s="625"/>
      <c r="C1004" s="620"/>
      <c r="D1004" s="620"/>
      <c r="E1004" s="620"/>
      <c r="F1004" s="620"/>
      <c r="G1004" s="620"/>
      <c r="H1004" s="620"/>
      <c r="I1004" s="620"/>
      <c r="J1004" s="620"/>
      <c r="K1004" s="620"/>
      <c r="L1004" s="620"/>
      <c r="M1004" s="620"/>
      <c r="N1004" s="620"/>
      <c r="O1004" s="620"/>
      <c r="P1004" s="620"/>
      <c r="Q1004" s="622"/>
      <c r="R1004" s="622"/>
      <c r="S1004" s="622"/>
      <c r="T1004" s="622"/>
      <c r="U1004" s="622"/>
      <c r="V1004" s="622"/>
      <c r="W1004" s="622"/>
      <c r="X1004" s="622"/>
      <c r="Y1004" s="622"/>
      <c r="Z1004" s="620"/>
      <c r="AA1004" s="620"/>
      <c r="AB1004" s="620"/>
      <c r="AC1004" s="622"/>
      <c r="AD1004" s="620"/>
      <c r="AE1004" s="620"/>
      <c r="AF1004" s="620"/>
      <c r="AG1004" s="620"/>
      <c r="AH1004" s="620"/>
      <c r="AI1004" s="620"/>
      <c r="AJ1004" s="620"/>
      <c r="AK1004" s="620"/>
      <c r="AL1004" s="620"/>
      <c r="AM1004" s="620"/>
      <c r="AN1004" s="620"/>
      <c r="AO1004" s="620"/>
      <c r="AP1004" s="620"/>
      <c r="AQ1004" s="620"/>
      <c r="AR1004" s="620"/>
      <c r="AS1004" s="620"/>
      <c r="AT1004" s="620"/>
      <c r="AU1004" s="620"/>
      <c r="AV1004" s="620"/>
      <c r="AW1004" s="620"/>
      <c r="AX1004" s="620"/>
      <c r="AY1004" s="620"/>
      <c r="AZ1004" s="620"/>
      <c r="BA1004" s="620"/>
    </row>
    <row r="1005" spans="1:53" ht="15.75" customHeight="1" x14ac:dyDescent="0.25">
      <c r="A1005" s="620"/>
      <c r="B1005" s="625"/>
      <c r="C1005" s="620"/>
      <c r="D1005" s="620"/>
      <c r="E1005" s="620"/>
      <c r="F1005" s="620"/>
      <c r="G1005" s="620"/>
      <c r="H1005" s="620"/>
      <c r="I1005" s="620"/>
      <c r="J1005" s="620"/>
      <c r="K1005" s="620"/>
      <c r="L1005" s="620"/>
      <c r="M1005" s="620"/>
      <c r="N1005" s="620"/>
      <c r="O1005" s="620"/>
      <c r="P1005" s="620"/>
      <c r="Q1005" s="622"/>
      <c r="R1005" s="622"/>
      <c r="S1005" s="622"/>
      <c r="T1005" s="622"/>
      <c r="U1005" s="622"/>
      <c r="V1005" s="622"/>
      <c r="W1005" s="622"/>
      <c r="X1005" s="622"/>
      <c r="Y1005" s="622"/>
      <c r="Z1005" s="620"/>
      <c r="AA1005" s="620"/>
      <c r="AB1005" s="620"/>
      <c r="AC1005" s="622"/>
      <c r="AD1005" s="620"/>
      <c r="AE1005" s="620"/>
      <c r="AF1005" s="620"/>
      <c r="AG1005" s="620"/>
      <c r="AH1005" s="620"/>
      <c r="AI1005" s="620"/>
      <c r="AJ1005" s="620"/>
      <c r="AK1005" s="620"/>
      <c r="AL1005" s="620"/>
      <c r="AM1005" s="620"/>
      <c r="AN1005" s="620"/>
      <c r="AO1005" s="620"/>
      <c r="AP1005" s="620"/>
      <c r="AQ1005" s="620"/>
      <c r="AR1005" s="620"/>
      <c r="AS1005" s="620"/>
      <c r="AT1005" s="620"/>
      <c r="AU1005" s="620"/>
      <c r="AV1005" s="620"/>
      <c r="AW1005" s="620"/>
      <c r="AX1005" s="620"/>
      <c r="AY1005" s="620"/>
      <c r="AZ1005" s="620"/>
      <c r="BA1005" s="620"/>
    </row>
    <row r="1006" spans="1:53" ht="15.75" customHeight="1" x14ac:dyDescent="0.25">
      <c r="A1006" s="620"/>
      <c r="B1006" s="625"/>
      <c r="C1006" s="620"/>
      <c r="D1006" s="620"/>
      <c r="E1006" s="620"/>
      <c r="F1006" s="620"/>
      <c r="G1006" s="620"/>
      <c r="H1006" s="620"/>
      <c r="I1006" s="620"/>
      <c r="J1006" s="620"/>
      <c r="K1006" s="620"/>
      <c r="L1006" s="620"/>
      <c r="M1006" s="620"/>
      <c r="N1006" s="620"/>
      <c r="O1006" s="620"/>
      <c r="P1006" s="620"/>
      <c r="Q1006" s="622"/>
      <c r="R1006" s="622"/>
      <c r="S1006" s="622"/>
      <c r="T1006" s="622"/>
      <c r="U1006" s="622"/>
      <c r="V1006" s="622"/>
      <c r="W1006" s="622"/>
      <c r="X1006" s="622"/>
      <c r="Y1006" s="622"/>
      <c r="Z1006" s="620"/>
      <c r="AA1006" s="620"/>
      <c r="AB1006" s="620"/>
      <c r="AC1006" s="622"/>
      <c r="AD1006" s="620"/>
      <c r="AE1006" s="620"/>
      <c r="AF1006" s="620"/>
      <c r="AG1006" s="620"/>
      <c r="AH1006" s="620"/>
      <c r="AI1006" s="620"/>
      <c r="AJ1006" s="620"/>
      <c r="AK1006" s="620"/>
      <c r="AL1006" s="620"/>
      <c r="AM1006" s="620"/>
      <c r="AN1006" s="620"/>
      <c r="AO1006" s="620"/>
      <c r="AP1006" s="620"/>
      <c r="AQ1006" s="620"/>
      <c r="AR1006" s="620"/>
      <c r="AS1006" s="620"/>
      <c r="AT1006" s="620"/>
      <c r="AU1006" s="620"/>
      <c r="AV1006" s="620"/>
      <c r="AW1006" s="620"/>
      <c r="AX1006" s="620"/>
      <c r="AY1006" s="620"/>
      <c r="AZ1006" s="620"/>
      <c r="BA1006" s="620"/>
    </row>
    <row r="1007" spans="1:53" ht="15.75" customHeight="1" x14ac:dyDescent="0.25">
      <c r="A1007" s="620"/>
      <c r="B1007" s="625"/>
      <c r="C1007" s="620"/>
      <c r="D1007" s="620"/>
      <c r="E1007" s="620"/>
      <c r="F1007" s="620"/>
      <c r="G1007" s="620"/>
      <c r="H1007" s="620"/>
      <c r="I1007" s="620"/>
      <c r="J1007" s="620"/>
      <c r="K1007" s="620"/>
      <c r="L1007" s="620"/>
      <c r="M1007" s="620"/>
      <c r="N1007" s="620"/>
      <c r="O1007" s="620"/>
      <c r="P1007" s="620"/>
      <c r="Q1007" s="622"/>
      <c r="R1007" s="622"/>
      <c r="S1007" s="622"/>
      <c r="T1007" s="622"/>
      <c r="U1007" s="622"/>
      <c r="V1007" s="622"/>
      <c r="W1007" s="622"/>
      <c r="X1007" s="622"/>
      <c r="Y1007" s="622"/>
      <c r="Z1007" s="620"/>
      <c r="AA1007" s="620"/>
      <c r="AB1007" s="620"/>
      <c r="AC1007" s="622"/>
      <c r="AD1007" s="620"/>
      <c r="AE1007" s="620"/>
      <c r="AF1007" s="620"/>
      <c r="AG1007" s="620"/>
      <c r="AH1007" s="620"/>
      <c r="AI1007" s="620"/>
      <c r="AJ1007" s="620"/>
      <c r="AK1007" s="620"/>
      <c r="AL1007" s="620"/>
      <c r="AM1007" s="620"/>
      <c r="AN1007" s="620"/>
      <c r="AO1007" s="620"/>
      <c r="AP1007" s="620"/>
      <c r="AQ1007" s="620"/>
      <c r="AR1007" s="620"/>
      <c r="AS1007" s="620"/>
      <c r="AT1007" s="620"/>
      <c r="AU1007" s="620"/>
      <c r="AV1007" s="620"/>
      <c r="AW1007" s="620"/>
      <c r="AX1007" s="620"/>
      <c r="AY1007" s="620"/>
      <c r="AZ1007" s="620"/>
      <c r="BA1007" s="620"/>
    </row>
    <row r="1008" spans="1:53" ht="15.75" customHeight="1" x14ac:dyDescent="0.25">
      <c r="A1008" s="620"/>
      <c r="B1008" s="625"/>
      <c r="C1008" s="620"/>
      <c r="D1008" s="620"/>
      <c r="E1008" s="620"/>
      <c r="F1008" s="620"/>
      <c r="G1008" s="620"/>
      <c r="H1008" s="620"/>
      <c r="I1008" s="620"/>
      <c r="J1008" s="620"/>
      <c r="K1008" s="620"/>
      <c r="L1008" s="620"/>
      <c r="M1008" s="620"/>
      <c r="N1008" s="620"/>
      <c r="O1008" s="620"/>
      <c r="P1008" s="620"/>
      <c r="Q1008" s="622"/>
      <c r="R1008" s="622"/>
      <c r="S1008" s="622"/>
      <c r="T1008" s="622"/>
      <c r="U1008" s="622"/>
      <c r="V1008" s="622"/>
      <c r="W1008" s="622"/>
      <c r="X1008" s="622"/>
      <c r="Y1008" s="622"/>
      <c r="Z1008" s="620"/>
      <c r="AA1008" s="620"/>
      <c r="AB1008" s="620"/>
      <c r="AC1008" s="622"/>
      <c r="AD1008" s="620"/>
      <c r="AE1008" s="620"/>
      <c r="AF1008" s="620"/>
      <c r="AG1008" s="620"/>
      <c r="AH1008" s="620"/>
      <c r="AI1008" s="620"/>
      <c r="AJ1008" s="620"/>
      <c r="AK1008" s="620"/>
      <c r="AL1008" s="620"/>
      <c r="AM1008" s="620"/>
      <c r="AN1008" s="620"/>
      <c r="AO1008" s="620"/>
      <c r="AP1008" s="620"/>
      <c r="AQ1008" s="620"/>
      <c r="AR1008" s="620"/>
      <c r="AS1008" s="620"/>
      <c r="AT1008" s="620"/>
      <c r="AU1008" s="620"/>
      <c r="AV1008" s="620"/>
      <c r="AW1008" s="620"/>
      <c r="AX1008" s="620"/>
      <c r="AY1008" s="620"/>
      <c r="AZ1008" s="620"/>
      <c r="BA1008" s="620"/>
    </row>
    <row r="1009" spans="1:53" ht="15.75" customHeight="1" x14ac:dyDescent="0.25">
      <c r="A1009" s="620"/>
      <c r="B1009" s="625"/>
      <c r="C1009" s="620"/>
      <c r="D1009" s="620"/>
      <c r="E1009" s="620"/>
      <c r="F1009" s="620"/>
      <c r="G1009" s="620"/>
      <c r="H1009" s="620"/>
      <c r="I1009" s="620"/>
      <c r="J1009" s="620"/>
      <c r="K1009" s="620"/>
      <c r="L1009" s="620"/>
      <c r="M1009" s="620"/>
      <c r="N1009" s="620"/>
      <c r="O1009" s="620"/>
      <c r="P1009" s="620"/>
      <c r="Q1009" s="622"/>
      <c r="R1009" s="622"/>
      <c r="S1009" s="622"/>
      <c r="T1009" s="622"/>
      <c r="U1009" s="622"/>
      <c r="V1009" s="622"/>
      <c r="W1009" s="622"/>
      <c r="X1009" s="622"/>
      <c r="Y1009" s="622"/>
      <c r="Z1009" s="620"/>
      <c r="AA1009" s="620"/>
      <c r="AB1009" s="620"/>
      <c r="AC1009" s="622"/>
      <c r="AD1009" s="620"/>
      <c r="AE1009" s="620"/>
      <c r="AF1009" s="620"/>
      <c r="AG1009" s="620"/>
      <c r="AH1009" s="620"/>
      <c r="AI1009" s="620"/>
      <c r="AJ1009" s="620"/>
      <c r="AK1009" s="620"/>
      <c r="AL1009" s="620"/>
      <c r="AM1009" s="620"/>
      <c r="AN1009" s="620"/>
      <c r="AO1009" s="620"/>
      <c r="AP1009" s="620"/>
      <c r="AQ1009" s="620"/>
      <c r="AR1009" s="620"/>
      <c r="AS1009" s="620"/>
      <c r="AT1009" s="620"/>
      <c r="AU1009" s="620"/>
      <c r="AV1009" s="620"/>
      <c r="AW1009" s="620"/>
      <c r="AX1009" s="620"/>
      <c r="AY1009" s="620"/>
      <c r="AZ1009" s="620"/>
      <c r="BA1009" s="620"/>
    </row>
    <row r="1010" spans="1:53" ht="15.75" customHeight="1" x14ac:dyDescent="0.25">
      <c r="A1010" s="620"/>
      <c r="B1010" s="625"/>
      <c r="C1010" s="620"/>
      <c r="D1010" s="620"/>
      <c r="E1010" s="620"/>
      <c r="F1010" s="620"/>
      <c r="G1010" s="620"/>
      <c r="H1010" s="620"/>
      <c r="I1010" s="620"/>
      <c r="J1010" s="620"/>
      <c r="K1010" s="620"/>
      <c r="L1010" s="620"/>
      <c r="M1010" s="620"/>
      <c r="N1010" s="620"/>
      <c r="O1010" s="620"/>
      <c r="P1010" s="620"/>
      <c r="Q1010" s="622"/>
      <c r="R1010" s="622"/>
      <c r="S1010" s="622"/>
      <c r="T1010" s="622"/>
      <c r="U1010" s="622"/>
      <c r="V1010" s="622"/>
      <c r="W1010" s="622"/>
      <c r="X1010" s="622"/>
      <c r="Y1010" s="622"/>
      <c r="Z1010" s="620"/>
      <c r="AA1010" s="620"/>
      <c r="AB1010" s="620"/>
      <c r="AC1010" s="622"/>
      <c r="AD1010" s="620"/>
      <c r="AE1010" s="620"/>
      <c r="AF1010" s="620"/>
      <c r="AG1010" s="620"/>
      <c r="AH1010" s="620"/>
      <c r="AI1010" s="620"/>
      <c r="AJ1010" s="620"/>
      <c r="AK1010" s="620"/>
      <c r="AL1010" s="620"/>
      <c r="AM1010" s="620"/>
      <c r="AN1010" s="620"/>
      <c r="AO1010" s="620"/>
      <c r="AP1010" s="620"/>
      <c r="AQ1010" s="620"/>
      <c r="AR1010" s="620"/>
      <c r="AS1010" s="620"/>
      <c r="AT1010" s="620"/>
      <c r="AU1010" s="620"/>
      <c r="AV1010" s="620"/>
      <c r="AW1010" s="620"/>
      <c r="AX1010" s="620"/>
      <c r="AY1010" s="620"/>
      <c r="AZ1010" s="620"/>
      <c r="BA1010" s="620"/>
    </row>
    <row r="1011" spans="1:53" ht="15.75" customHeight="1" x14ac:dyDescent="0.25">
      <c r="A1011" s="620"/>
      <c r="B1011" s="625"/>
      <c r="C1011" s="620"/>
      <c r="D1011" s="620"/>
      <c r="E1011" s="620"/>
      <c r="F1011" s="620"/>
      <c r="G1011" s="620"/>
      <c r="H1011" s="620"/>
      <c r="I1011" s="620"/>
      <c r="J1011" s="620"/>
      <c r="K1011" s="620"/>
      <c r="L1011" s="620"/>
      <c r="M1011" s="620"/>
      <c r="N1011" s="620"/>
      <c r="O1011" s="620"/>
      <c r="P1011" s="620"/>
      <c r="Q1011" s="622"/>
      <c r="R1011" s="622"/>
      <c r="S1011" s="622"/>
      <c r="T1011" s="622"/>
      <c r="U1011" s="622"/>
      <c r="V1011" s="622"/>
      <c r="W1011" s="622"/>
      <c r="X1011" s="622"/>
      <c r="Y1011" s="622"/>
      <c r="Z1011" s="620"/>
      <c r="AA1011" s="620"/>
      <c r="AB1011" s="620"/>
      <c r="AC1011" s="622"/>
      <c r="AD1011" s="620"/>
      <c r="AE1011" s="620"/>
      <c r="AF1011" s="620"/>
      <c r="AG1011" s="620"/>
      <c r="AH1011" s="620"/>
      <c r="AI1011" s="620"/>
      <c r="AJ1011" s="620"/>
      <c r="AK1011" s="620"/>
      <c r="AL1011" s="620"/>
      <c r="AM1011" s="620"/>
      <c r="AN1011" s="620"/>
      <c r="AO1011" s="620"/>
      <c r="AP1011" s="620"/>
      <c r="AQ1011" s="620"/>
      <c r="AR1011" s="620"/>
      <c r="AS1011" s="620"/>
      <c r="AT1011" s="620"/>
      <c r="AU1011" s="620"/>
      <c r="AV1011" s="620"/>
      <c r="AW1011" s="620"/>
      <c r="AX1011" s="620"/>
      <c r="AY1011" s="620"/>
      <c r="AZ1011" s="620"/>
      <c r="BA1011" s="620"/>
    </row>
    <row r="1012" spans="1:53" ht="15.75" customHeight="1" x14ac:dyDescent="0.25">
      <c r="A1012" s="620"/>
      <c r="B1012" s="625"/>
      <c r="C1012" s="620"/>
      <c r="D1012" s="620"/>
      <c r="E1012" s="620"/>
      <c r="F1012" s="620"/>
      <c r="G1012" s="620"/>
      <c r="H1012" s="620"/>
      <c r="I1012" s="620"/>
      <c r="J1012" s="620"/>
      <c r="K1012" s="620"/>
      <c r="L1012" s="620"/>
      <c r="M1012" s="620"/>
      <c r="N1012" s="620"/>
      <c r="O1012" s="620"/>
      <c r="P1012" s="620"/>
      <c r="Q1012" s="622"/>
      <c r="R1012" s="622"/>
      <c r="S1012" s="622"/>
      <c r="T1012" s="622"/>
      <c r="U1012" s="622"/>
      <c r="V1012" s="622"/>
      <c r="W1012" s="622"/>
      <c r="X1012" s="622"/>
      <c r="Y1012" s="622"/>
      <c r="Z1012" s="620"/>
      <c r="AA1012" s="620"/>
      <c r="AB1012" s="620"/>
      <c r="AC1012" s="622"/>
      <c r="AD1012" s="620"/>
      <c r="AE1012" s="620"/>
      <c r="AF1012" s="620"/>
      <c r="AG1012" s="620"/>
      <c r="AH1012" s="620"/>
      <c r="AI1012" s="620"/>
      <c r="AJ1012" s="620"/>
      <c r="AK1012" s="620"/>
      <c r="AL1012" s="620"/>
      <c r="AM1012" s="620"/>
      <c r="AN1012" s="620"/>
      <c r="AO1012" s="620"/>
      <c r="AP1012" s="620"/>
      <c r="AQ1012" s="620"/>
      <c r="AR1012" s="620"/>
      <c r="AS1012" s="620"/>
      <c r="AT1012" s="620"/>
      <c r="AU1012" s="620"/>
      <c r="AV1012" s="620"/>
      <c r="AW1012" s="620"/>
      <c r="AX1012" s="620"/>
      <c r="AY1012" s="620"/>
      <c r="AZ1012" s="620"/>
      <c r="BA1012" s="620"/>
    </row>
    <row r="1013" spans="1:53" ht="15.75" customHeight="1" x14ac:dyDescent="0.25">
      <c r="A1013" s="620"/>
      <c r="B1013" s="625"/>
      <c r="C1013" s="620"/>
      <c r="D1013" s="620"/>
      <c r="E1013" s="620"/>
      <c r="F1013" s="620"/>
      <c r="G1013" s="620"/>
      <c r="H1013" s="620"/>
      <c r="I1013" s="620"/>
      <c r="J1013" s="620"/>
      <c r="K1013" s="620"/>
      <c r="L1013" s="620"/>
      <c r="M1013" s="620"/>
      <c r="N1013" s="620"/>
      <c r="O1013" s="620"/>
      <c r="P1013" s="620"/>
      <c r="Q1013" s="622"/>
      <c r="R1013" s="622"/>
      <c r="S1013" s="622"/>
      <c r="T1013" s="622"/>
      <c r="U1013" s="622"/>
      <c r="V1013" s="622"/>
      <c r="W1013" s="622"/>
      <c r="X1013" s="622"/>
      <c r="Y1013" s="622"/>
      <c r="Z1013" s="620"/>
      <c r="AA1013" s="620"/>
      <c r="AB1013" s="620"/>
      <c r="AC1013" s="622"/>
      <c r="AD1013" s="620"/>
      <c r="AE1013" s="620"/>
      <c r="AF1013" s="620"/>
      <c r="AG1013" s="620"/>
      <c r="AH1013" s="620"/>
      <c r="AI1013" s="620"/>
      <c r="AJ1013" s="620"/>
      <c r="AK1013" s="620"/>
      <c r="AL1013" s="620"/>
      <c r="AM1013" s="620"/>
      <c r="AN1013" s="620"/>
      <c r="AO1013" s="620"/>
      <c r="AP1013" s="620"/>
      <c r="AQ1013" s="620"/>
      <c r="AR1013" s="620"/>
      <c r="AS1013" s="620"/>
      <c r="AT1013" s="620"/>
      <c r="AU1013" s="620"/>
      <c r="AV1013" s="620"/>
      <c r="AW1013" s="620"/>
      <c r="AX1013" s="620"/>
      <c r="AY1013" s="620"/>
      <c r="AZ1013" s="620"/>
      <c r="BA1013" s="620"/>
    </row>
    <row r="1014" spans="1:53" ht="15.75" customHeight="1" x14ac:dyDescent="0.25">
      <c r="A1014" s="620"/>
      <c r="B1014" s="625"/>
      <c r="C1014" s="620"/>
      <c r="D1014" s="620"/>
      <c r="E1014" s="620"/>
      <c r="F1014" s="620"/>
      <c r="G1014" s="620"/>
      <c r="H1014" s="620"/>
      <c r="I1014" s="620"/>
      <c r="J1014" s="620"/>
      <c r="K1014" s="620"/>
      <c r="L1014" s="620"/>
      <c r="M1014" s="620"/>
      <c r="N1014" s="620"/>
      <c r="O1014" s="620"/>
      <c r="P1014" s="620"/>
      <c r="Q1014" s="622"/>
      <c r="R1014" s="622"/>
      <c r="S1014" s="622"/>
      <c r="T1014" s="622"/>
      <c r="U1014" s="622"/>
      <c r="V1014" s="622"/>
      <c r="W1014" s="622"/>
      <c r="X1014" s="622"/>
      <c r="Y1014" s="622"/>
      <c r="Z1014" s="620"/>
      <c r="AA1014" s="620"/>
      <c r="AB1014" s="620"/>
      <c r="AC1014" s="622"/>
      <c r="AD1014" s="620"/>
      <c r="AE1014" s="620"/>
      <c r="AF1014" s="620"/>
      <c r="AG1014" s="620"/>
      <c r="AH1014" s="620"/>
      <c r="AI1014" s="620"/>
      <c r="AJ1014" s="620"/>
      <c r="AK1014" s="620"/>
      <c r="AL1014" s="620"/>
      <c r="AM1014" s="620"/>
      <c r="AN1014" s="620"/>
      <c r="AO1014" s="620"/>
      <c r="AP1014" s="620"/>
      <c r="AQ1014" s="620"/>
      <c r="AR1014" s="620"/>
      <c r="AS1014" s="620"/>
      <c r="AT1014" s="620"/>
      <c r="AU1014" s="620"/>
      <c r="AV1014" s="620"/>
      <c r="AW1014" s="620"/>
      <c r="AX1014" s="620"/>
      <c r="AY1014" s="620"/>
      <c r="AZ1014" s="620"/>
      <c r="BA1014" s="620"/>
    </row>
    <row r="1015" spans="1:53" ht="15.75" customHeight="1" x14ac:dyDescent="0.25">
      <c r="A1015" s="620"/>
      <c r="B1015" s="625"/>
      <c r="C1015" s="620"/>
      <c r="D1015" s="620"/>
      <c r="E1015" s="620"/>
      <c r="F1015" s="620"/>
      <c r="G1015" s="620"/>
      <c r="H1015" s="620"/>
      <c r="I1015" s="620"/>
      <c r="J1015" s="620"/>
      <c r="K1015" s="620"/>
      <c r="L1015" s="620"/>
      <c r="M1015" s="620"/>
      <c r="N1015" s="620"/>
      <c r="O1015" s="620"/>
      <c r="P1015" s="620"/>
      <c r="Q1015" s="622"/>
      <c r="R1015" s="622"/>
      <c r="S1015" s="622"/>
      <c r="T1015" s="622"/>
      <c r="U1015" s="622"/>
      <c r="V1015" s="622"/>
      <c r="W1015" s="622"/>
      <c r="X1015" s="622"/>
      <c r="Y1015" s="622"/>
      <c r="Z1015" s="620"/>
      <c r="AA1015" s="620"/>
      <c r="AB1015" s="620"/>
      <c r="AC1015" s="622"/>
      <c r="AD1015" s="620"/>
      <c r="AE1015" s="620"/>
      <c r="AF1015" s="620"/>
      <c r="AG1015" s="620"/>
      <c r="AH1015" s="620"/>
      <c r="AI1015" s="620"/>
      <c r="AJ1015" s="620"/>
      <c r="AK1015" s="620"/>
      <c r="AL1015" s="620"/>
      <c r="AM1015" s="620"/>
      <c r="AN1015" s="620"/>
      <c r="AO1015" s="620"/>
      <c r="AP1015" s="620"/>
      <c r="AQ1015" s="620"/>
      <c r="AR1015" s="620"/>
      <c r="AS1015" s="620"/>
      <c r="AT1015" s="620"/>
      <c r="AU1015" s="620"/>
      <c r="AV1015" s="620"/>
      <c r="AW1015" s="620"/>
      <c r="AX1015" s="620"/>
      <c r="AY1015" s="620"/>
      <c r="AZ1015" s="620"/>
      <c r="BA1015" s="620"/>
    </row>
    <row r="1016" spans="1:53" ht="15.75" customHeight="1" x14ac:dyDescent="0.25">
      <c r="A1016" s="620"/>
      <c r="B1016" s="625"/>
      <c r="C1016" s="620"/>
      <c r="D1016" s="620"/>
      <c r="E1016" s="620"/>
      <c r="F1016" s="620"/>
      <c r="G1016" s="620"/>
      <c r="H1016" s="620"/>
      <c r="I1016" s="620"/>
      <c r="J1016" s="620"/>
      <c r="K1016" s="620"/>
      <c r="L1016" s="620"/>
      <c r="M1016" s="620"/>
      <c r="N1016" s="620"/>
      <c r="O1016" s="620"/>
      <c r="P1016" s="620"/>
      <c r="Q1016" s="622"/>
      <c r="R1016" s="622"/>
      <c r="S1016" s="622"/>
      <c r="T1016" s="622"/>
      <c r="U1016" s="622"/>
      <c r="V1016" s="622"/>
      <c r="W1016" s="622"/>
      <c r="X1016" s="622"/>
      <c r="Y1016" s="622"/>
      <c r="Z1016" s="620"/>
      <c r="AA1016" s="620"/>
      <c r="AB1016" s="620"/>
      <c r="AC1016" s="622"/>
      <c r="AD1016" s="620"/>
      <c r="AE1016" s="620"/>
      <c r="AF1016" s="620"/>
      <c r="AG1016" s="620"/>
      <c r="AH1016" s="620"/>
      <c r="AI1016" s="620"/>
      <c r="AJ1016" s="620"/>
      <c r="AK1016" s="620"/>
      <c r="AL1016" s="620"/>
      <c r="AM1016" s="620"/>
      <c r="AN1016" s="620"/>
      <c r="AO1016" s="620"/>
      <c r="AP1016" s="620"/>
      <c r="AQ1016" s="620"/>
      <c r="AR1016" s="620"/>
      <c r="AS1016" s="620"/>
      <c r="AT1016" s="620"/>
      <c r="AU1016" s="620"/>
      <c r="AV1016" s="620"/>
      <c r="AW1016" s="620"/>
      <c r="AX1016" s="620"/>
      <c r="AY1016" s="620"/>
      <c r="AZ1016" s="620"/>
      <c r="BA1016" s="620"/>
    </row>
    <row r="1017" spans="1:53" ht="15.75" customHeight="1" x14ac:dyDescent="0.25">
      <c r="A1017" s="620"/>
      <c r="B1017" s="625"/>
      <c r="C1017" s="620"/>
      <c r="D1017" s="620"/>
      <c r="E1017" s="620"/>
      <c r="F1017" s="620"/>
      <c r="G1017" s="620"/>
      <c r="H1017" s="620"/>
      <c r="I1017" s="620"/>
      <c r="J1017" s="620"/>
      <c r="K1017" s="620"/>
      <c r="L1017" s="620"/>
      <c r="M1017" s="620"/>
      <c r="N1017" s="620"/>
      <c r="O1017" s="620"/>
      <c r="P1017" s="620"/>
      <c r="Q1017" s="622"/>
      <c r="R1017" s="622"/>
      <c r="S1017" s="622"/>
      <c r="T1017" s="622"/>
      <c r="U1017" s="622"/>
      <c r="V1017" s="622"/>
      <c r="W1017" s="622"/>
      <c r="X1017" s="622"/>
      <c r="Y1017" s="622"/>
      <c r="Z1017" s="620"/>
      <c r="AA1017" s="620"/>
      <c r="AB1017" s="620"/>
      <c r="AC1017" s="622"/>
      <c r="AD1017" s="620"/>
      <c r="AE1017" s="620"/>
      <c r="AF1017" s="620"/>
      <c r="AG1017" s="620"/>
      <c r="AH1017" s="620"/>
      <c r="AI1017" s="620"/>
      <c r="AJ1017" s="620"/>
      <c r="AK1017" s="620"/>
      <c r="AL1017" s="620"/>
      <c r="AM1017" s="620"/>
      <c r="AN1017" s="620"/>
      <c r="AO1017" s="620"/>
      <c r="AP1017" s="620"/>
      <c r="AQ1017" s="620"/>
      <c r="AR1017" s="620"/>
      <c r="AS1017" s="620"/>
      <c r="AT1017" s="620"/>
      <c r="AU1017" s="620"/>
      <c r="AV1017" s="620"/>
      <c r="AW1017" s="620"/>
      <c r="AX1017" s="620"/>
      <c r="AY1017" s="620"/>
      <c r="AZ1017" s="620"/>
      <c r="BA1017" s="620"/>
    </row>
    <row r="1018" spans="1:53" ht="15.75" customHeight="1" x14ac:dyDescent="0.25">
      <c r="A1018" s="620"/>
      <c r="B1018" s="625"/>
      <c r="C1018" s="620"/>
      <c r="D1018" s="620"/>
      <c r="E1018" s="620"/>
      <c r="F1018" s="620"/>
      <c r="G1018" s="620"/>
      <c r="H1018" s="620"/>
      <c r="I1018" s="620"/>
      <c r="J1018" s="620"/>
      <c r="K1018" s="620"/>
      <c r="L1018" s="620"/>
      <c r="M1018" s="620"/>
      <c r="N1018" s="620"/>
      <c r="O1018" s="620"/>
      <c r="P1018" s="620"/>
      <c r="Q1018" s="622"/>
      <c r="R1018" s="622"/>
      <c r="S1018" s="622"/>
      <c r="T1018" s="622"/>
      <c r="U1018" s="622"/>
      <c r="V1018" s="622"/>
      <c r="W1018" s="622"/>
      <c r="X1018" s="622"/>
      <c r="Y1018" s="622"/>
      <c r="Z1018" s="620"/>
      <c r="AA1018" s="620"/>
      <c r="AB1018" s="620"/>
      <c r="AC1018" s="622"/>
      <c r="AD1018" s="620"/>
      <c r="AE1018" s="620"/>
      <c r="AF1018" s="620"/>
      <c r="AG1018" s="620"/>
      <c r="AH1018" s="620"/>
      <c r="AI1018" s="620"/>
      <c r="AJ1018" s="620"/>
      <c r="AK1018" s="620"/>
      <c r="AL1018" s="620"/>
      <c r="AM1018" s="620"/>
      <c r="AN1018" s="620"/>
      <c r="AO1018" s="620"/>
      <c r="AP1018" s="620"/>
      <c r="AQ1018" s="620"/>
      <c r="AR1018" s="620"/>
      <c r="AS1018" s="620"/>
      <c r="AT1018" s="620"/>
      <c r="AU1018" s="620"/>
      <c r="AV1018" s="620"/>
      <c r="AW1018" s="620"/>
      <c r="AX1018" s="620"/>
      <c r="AY1018" s="620"/>
      <c r="AZ1018" s="620"/>
      <c r="BA1018" s="620"/>
    </row>
    <row r="1019" spans="1:53" ht="15.75" customHeight="1" x14ac:dyDescent="0.25">
      <c r="A1019" s="620"/>
      <c r="B1019" s="625"/>
      <c r="C1019" s="620"/>
      <c r="D1019" s="620"/>
      <c r="E1019" s="620"/>
      <c r="F1019" s="620"/>
      <c r="G1019" s="620"/>
      <c r="H1019" s="620"/>
      <c r="I1019" s="620"/>
      <c r="J1019" s="620"/>
      <c r="K1019" s="620"/>
      <c r="L1019" s="620"/>
      <c r="M1019" s="620"/>
      <c r="N1019" s="620"/>
      <c r="O1019" s="620"/>
      <c r="P1019" s="620"/>
      <c r="Q1019" s="622"/>
      <c r="R1019" s="622"/>
      <c r="S1019" s="622"/>
      <c r="T1019" s="622"/>
      <c r="U1019" s="622"/>
      <c r="V1019" s="622"/>
      <c r="W1019" s="622"/>
      <c r="X1019" s="622"/>
      <c r="Y1019" s="622"/>
      <c r="Z1019" s="620"/>
      <c r="AA1019" s="620"/>
      <c r="AB1019" s="620"/>
      <c r="AC1019" s="622"/>
      <c r="AD1019" s="620"/>
      <c r="AE1019" s="620"/>
      <c r="AF1019" s="620"/>
      <c r="AG1019" s="620"/>
      <c r="AH1019" s="620"/>
      <c r="AI1019" s="620"/>
      <c r="AJ1019" s="620"/>
      <c r="AK1019" s="620"/>
      <c r="AL1019" s="620"/>
      <c r="AM1019" s="620"/>
      <c r="AN1019" s="620"/>
      <c r="AO1019" s="620"/>
      <c r="AP1019" s="620"/>
      <c r="AQ1019" s="620"/>
      <c r="AR1019" s="620"/>
      <c r="AS1019" s="620"/>
      <c r="AT1019" s="620"/>
      <c r="AU1019" s="620"/>
      <c r="AV1019" s="620"/>
      <c r="AW1019" s="620"/>
      <c r="AX1019" s="620"/>
      <c r="AY1019" s="620"/>
      <c r="AZ1019" s="620"/>
      <c r="BA1019" s="620"/>
    </row>
    <row r="1020" spans="1:53" ht="15.75" customHeight="1" x14ac:dyDescent="0.25">
      <c r="A1020" s="620"/>
      <c r="B1020" s="625"/>
      <c r="C1020" s="620"/>
      <c r="D1020" s="620"/>
      <c r="E1020" s="620"/>
      <c r="F1020" s="620"/>
      <c r="G1020" s="620"/>
      <c r="H1020" s="620"/>
      <c r="I1020" s="620"/>
      <c r="J1020" s="620"/>
      <c r="K1020" s="620"/>
      <c r="L1020" s="620"/>
      <c r="M1020" s="620"/>
      <c r="N1020" s="620"/>
      <c r="O1020" s="620"/>
      <c r="P1020" s="620"/>
      <c r="Q1020" s="622"/>
      <c r="R1020" s="622"/>
      <c r="S1020" s="622"/>
      <c r="T1020" s="622"/>
      <c r="U1020" s="622"/>
      <c r="V1020" s="622"/>
      <c r="W1020" s="622"/>
      <c r="X1020" s="622"/>
      <c r="Y1020" s="622"/>
      <c r="Z1020" s="620"/>
      <c r="AA1020" s="620"/>
      <c r="AB1020" s="620"/>
      <c r="AC1020" s="622"/>
      <c r="AD1020" s="620"/>
      <c r="AE1020" s="620"/>
      <c r="AF1020" s="620"/>
      <c r="AG1020" s="620"/>
      <c r="AH1020" s="620"/>
      <c r="AI1020" s="620"/>
      <c r="AJ1020" s="620"/>
      <c r="AK1020" s="620"/>
      <c r="AL1020" s="620"/>
      <c r="AM1020" s="620"/>
      <c r="AN1020" s="620"/>
      <c r="AO1020" s="620"/>
      <c r="AP1020" s="620"/>
      <c r="AQ1020" s="620"/>
      <c r="AR1020" s="620"/>
      <c r="AS1020" s="620"/>
      <c r="AT1020" s="620"/>
      <c r="AU1020" s="620"/>
      <c r="AV1020" s="620"/>
      <c r="AW1020" s="620"/>
      <c r="AX1020" s="620"/>
      <c r="AY1020" s="620"/>
      <c r="AZ1020" s="620"/>
      <c r="BA1020" s="620"/>
    </row>
    <row r="1021" spans="1:53" ht="15.75" customHeight="1" x14ac:dyDescent="0.25">
      <c r="A1021" s="620"/>
      <c r="B1021" s="625"/>
      <c r="C1021" s="620"/>
      <c r="D1021" s="620"/>
      <c r="E1021" s="620"/>
      <c r="F1021" s="620"/>
      <c r="G1021" s="620"/>
      <c r="H1021" s="620"/>
      <c r="I1021" s="620"/>
      <c r="J1021" s="620"/>
      <c r="K1021" s="620"/>
      <c r="L1021" s="620"/>
      <c r="M1021" s="620"/>
      <c r="N1021" s="620"/>
      <c r="O1021" s="620"/>
      <c r="P1021" s="620"/>
      <c r="Q1021" s="622"/>
      <c r="R1021" s="622"/>
      <c r="S1021" s="622"/>
      <c r="T1021" s="622"/>
      <c r="U1021" s="622"/>
      <c r="V1021" s="622"/>
      <c r="W1021" s="622"/>
      <c r="X1021" s="622"/>
      <c r="Y1021" s="622"/>
      <c r="Z1021" s="620"/>
      <c r="AA1021" s="620"/>
      <c r="AB1021" s="620"/>
      <c r="AC1021" s="622"/>
      <c r="AD1021" s="620"/>
      <c r="AE1021" s="620"/>
      <c r="AF1021" s="620"/>
      <c r="AG1021" s="620"/>
      <c r="AH1021" s="620"/>
      <c r="AI1021" s="620"/>
      <c r="AJ1021" s="620"/>
      <c r="AK1021" s="620"/>
      <c r="AL1021" s="620"/>
      <c r="AM1021" s="620"/>
      <c r="AN1021" s="620"/>
      <c r="AO1021" s="620"/>
      <c r="AP1021" s="620"/>
      <c r="AQ1021" s="620"/>
      <c r="AR1021" s="620"/>
      <c r="AS1021" s="620"/>
      <c r="AT1021" s="620"/>
      <c r="AU1021" s="620"/>
      <c r="AV1021" s="620"/>
      <c r="AW1021" s="620"/>
      <c r="AX1021" s="620"/>
      <c r="AY1021" s="620"/>
      <c r="AZ1021" s="620"/>
      <c r="BA1021" s="620"/>
    </row>
    <row r="1022" spans="1:53" ht="15.75" customHeight="1" x14ac:dyDescent="0.25">
      <c r="A1022" s="620"/>
      <c r="B1022" s="625"/>
      <c r="C1022" s="620"/>
      <c r="D1022" s="620"/>
      <c r="E1022" s="620"/>
      <c r="F1022" s="620"/>
      <c r="G1022" s="620"/>
      <c r="H1022" s="620"/>
      <c r="I1022" s="620"/>
      <c r="J1022" s="620"/>
      <c r="K1022" s="620"/>
      <c r="L1022" s="620"/>
      <c r="M1022" s="620"/>
      <c r="N1022" s="620"/>
      <c r="O1022" s="620"/>
      <c r="P1022" s="620"/>
      <c r="Q1022" s="622"/>
      <c r="R1022" s="622"/>
      <c r="S1022" s="622"/>
      <c r="T1022" s="622"/>
      <c r="U1022" s="622"/>
      <c r="V1022" s="622"/>
      <c r="W1022" s="622"/>
      <c r="X1022" s="622"/>
      <c r="Y1022" s="622"/>
      <c r="Z1022" s="620"/>
      <c r="AA1022" s="620"/>
      <c r="AB1022" s="620"/>
      <c r="AC1022" s="622"/>
      <c r="AD1022" s="620"/>
      <c r="AE1022" s="620"/>
      <c r="AF1022" s="620"/>
      <c r="AG1022" s="620"/>
      <c r="AH1022" s="620"/>
      <c r="AI1022" s="620"/>
      <c r="AJ1022" s="620"/>
      <c r="AK1022" s="620"/>
      <c r="AL1022" s="620"/>
      <c r="AM1022" s="620"/>
      <c r="AN1022" s="620"/>
      <c r="AO1022" s="620"/>
      <c r="AP1022" s="620"/>
      <c r="AQ1022" s="620"/>
      <c r="AR1022" s="620"/>
      <c r="AS1022" s="620"/>
      <c r="AT1022" s="620"/>
      <c r="AU1022" s="620"/>
      <c r="AV1022" s="620"/>
      <c r="AW1022" s="620"/>
      <c r="AX1022" s="620"/>
      <c r="AY1022" s="620"/>
      <c r="AZ1022" s="620"/>
      <c r="BA1022" s="620"/>
    </row>
    <row r="1023" spans="1:53" ht="15.75" customHeight="1" x14ac:dyDescent="0.25">
      <c r="A1023" s="620"/>
      <c r="B1023" s="625"/>
      <c r="C1023" s="620"/>
      <c r="D1023" s="620"/>
      <c r="E1023" s="620"/>
      <c r="F1023" s="620"/>
      <c r="G1023" s="620"/>
      <c r="H1023" s="620"/>
      <c r="I1023" s="620"/>
      <c r="J1023" s="620"/>
      <c r="K1023" s="620"/>
      <c r="L1023" s="620"/>
      <c r="M1023" s="620"/>
      <c r="N1023" s="620"/>
      <c r="O1023" s="620"/>
      <c r="P1023" s="620"/>
      <c r="Q1023" s="622"/>
      <c r="R1023" s="622"/>
      <c r="S1023" s="622"/>
      <c r="T1023" s="622"/>
      <c r="U1023" s="622"/>
      <c r="V1023" s="622"/>
      <c r="W1023" s="622"/>
      <c r="X1023" s="622"/>
      <c r="Y1023" s="622"/>
      <c r="Z1023" s="620"/>
      <c r="AA1023" s="620"/>
      <c r="AB1023" s="620"/>
      <c r="AC1023" s="622"/>
      <c r="AD1023" s="620"/>
      <c r="AE1023" s="620"/>
      <c r="AF1023" s="620"/>
      <c r="AG1023" s="620"/>
      <c r="AH1023" s="620"/>
      <c r="AI1023" s="620"/>
      <c r="AJ1023" s="620"/>
      <c r="AK1023" s="620"/>
      <c r="AL1023" s="620"/>
      <c r="AM1023" s="620"/>
      <c r="AN1023" s="620"/>
      <c r="AO1023" s="620"/>
      <c r="AP1023" s="620"/>
      <c r="AQ1023" s="620"/>
      <c r="AR1023" s="620"/>
      <c r="AS1023" s="620"/>
      <c r="AT1023" s="620"/>
      <c r="AU1023" s="620"/>
      <c r="AV1023" s="620"/>
      <c r="AW1023" s="620"/>
      <c r="AX1023" s="620"/>
      <c r="AY1023" s="620"/>
      <c r="AZ1023" s="620"/>
      <c r="BA1023" s="620"/>
    </row>
    <row r="1024" spans="1:53" ht="15.75" customHeight="1" x14ac:dyDescent="0.25">
      <c r="A1024" s="620"/>
      <c r="B1024" s="625"/>
      <c r="C1024" s="620"/>
      <c r="D1024" s="620"/>
      <c r="E1024" s="620"/>
      <c r="F1024" s="620"/>
      <c r="G1024" s="620"/>
      <c r="H1024" s="620"/>
      <c r="I1024" s="620"/>
      <c r="J1024" s="620"/>
      <c r="K1024" s="620"/>
      <c r="L1024" s="620"/>
      <c r="M1024" s="620"/>
      <c r="N1024" s="620"/>
      <c r="O1024" s="620"/>
      <c r="P1024" s="620"/>
      <c r="Q1024" s="622"/>
      <c r="R1024" s="622"/>
      <c r="S1024" s="622"/>
      <c r="T1024" s="622"/>
      <c r="U1024" s="622"/>
      <c r="V1024" s="622"/>
      <c r="W1024" s="622"/>
      <c r="X1024" s="622"/>
      <c r="Y1024" s="622"/>
      <c r="Z1024" s="620"/>
      <c r="AA1024" s="620"/>
      <c r="AB1024" s="620"/>
      <c r="AC1024" s="622"/>
      <c r="AD1024" s="620"/>
      <c r="AE1024" s="620"/>
      <c r="AF1024" s="620"/>
      <c r="AG1024" s="620"/>
      <c r="AH1024" s="620"/>
      <c r="AI1024" s="620"/>
      <c r="AJ1024" s="620"/>
      <c r="AK1024" s="620"/>
      <c r="AL1024" s="620"/>
      <c r="AM1024" s="620"/>
      <c r="AN1024" s="620"/>
      <c r="AO1024" s="620"/>
      <c r="AP1024" s="620"/>
      <c r="AQ1024" s="620"/>
      <c r="AR1024" s="620"/>
      <c r="AS1024" s="620"/>
      <c r="AT1024" s="620"/>
      <c r="AU1024" s="620"/>
      <c r="AV1024" s="620"/>
      <c r="AW1024" s="620"/>
      <c r="AX1024" s="620"/>
      <c r="AY1024" s="620"/>
      <c r="AZ1024" s="620"/>
      <c r="BA1024" s="620"/>
    </row>
    <row r="1025" spans="1:53" ht="15.75" customHeight="1" x14ac:dyDescent="0.25">
      <c r="A1025" s="620"/>
      <c r="B1025" s="625"/>
      <c r="C1025" s="620"/>
      <c r="D1025" s="620"/>
      <c r="E1025" s="620"/>
      <c r="F1025" s="620"/>
      <c r="G1025" s="620"/>
      <c r="H1025" s="620"/>
      <c r="I1025" s="620"/>
      <c r="J1025" s="620"/>
      <c r="K1025" s="620"/>
      <c r="L1025" s="620"/>
      <c r="M1025" s="620"/>
      <c r="N1025" s="620"/>
      <c r="O1025" s="620"/>
      <c r="P1025" s="620"/>
      <c r="Q1025" s="622"/>
      <c r="R1025" s="622"/>
      <c r="S1025" s="622"/>
      <c r="T1025" s="622"/>
      <c r="U1025" s="622"/>
      <c r="V1025" s="622"/>
      <c r="W1025" s="622"/>
      <c r="X1025" s="622"/>
      <c r="Y1025" s="622"/>
      <c r="Z1025" s="620"/>
      <c r="AA1025" s="620"/>
      <c r="AB1025" s="620"/>
      <c r="AC1025" s="622"/>
      <c r="AD1025" s="620"/>
      <c r="AE1025" s="620"/>
      <c r="AF1025" s="620"/>
      <c r="AG1025" s="620"/>
      <c r="AH1025" s="620"/>
      <c r="AI1025" s="620"/>
      <c r="AJ1025" s="620"/>
      <c r="AK1025" s="620"/>
      <c r="AL1025" s="620"/>
      <c r="AM1025" s="620"/>
      <c r="AN1025" s="620"/>
      <c r="AO1025" s="620"/>
      <c r="AP1025" s="620"/>
      <c r="AQ1025" s="620"/>
      <c r="AR1025" s="620"/>
      <c r="AS1025" s="620"/>
      <c r="AT1025" s="620"/>
      <c r="AU1025" s="620"/>
      <c r="AV1025" s="620"/>
      <c r="AW1025" s="620"/>
      <c r="AX1025" s="620"/>
      <c r="AY1025" s="620"/>
      <c r="AZ1025" s="620"/>
      <c r="BA1025" s="620"/>
    </row>
    <row r="1026" spans="1:53" ht="15.75" customHeight="1" x14ac:dyDescent="0.25">
      <c r="A1026" s="620"/>
      <c r="B1026" s="625"/>
      <c r="C1026" s="620"/>
      <c r="D1026" s="620"/>
      <c r="E1026" s="620"/>
      <c r="F1026" s="620"/>
      <c r="G1026" s="620"/>
      <c r="H1026" s="620"/>
      <c r="I1026" s="620"/>
      <c r="J1026" s="620"/>
      <c r="K1026" s="620"/>
      <c r="L1026" s="620"/>
      <c r="M1026" s="620"/>
      <c r="N1026" s="620"/>
      <c r="O1026" s="620"/>
      <c r="P1026" s="620"/>
      <c r="Q1026" s="622"/>
      <c r="R1026" s="622"/>
      <c r="S1026" s="622"/>
      <c r="T1026" s="622"/>
      <c r="U1026" s="622"/>
      <c r="V1026" s="622"/>
      <c r="W1026" s="622"/>
      <c r="X1026" s="622"/>
      <c r="Y1026" s="622"/>
      <c r="Z1026" s="620"/>
      <c r="AA1026" s="620"/>
      <c r="AB1026" s="620"/>
      <c r="AC1026" s="622"/>
      <c r="AD1026" s="620"/>
      <c r="AE1026" s="620"/>
      <c r="AF1026" s="620"/>
      <c r="AG1026" s="620"/>
      <c r="AH1026" s="620"/>
      <c r="AI1026" s="620"/>
      <c r="AJ1026" s="620"/>
      <c r="AK1026" s="620"/>
      <c r="AL1026" s="620"/>
      <c r="AM1026" s="620"/>
      <c r="AN1026" s="620"/>
      <c r="AO1026" s="620"/>
      <c r="AP1026" s="620"/>
      <c r="AQ1026" s="620"/>
      <c r="AR1026" s="620"/>
      <c r="AS1026" s="620"/>
      <c r="AT1026" s="620"/>
      <c r="AU1026" s="620"/>
      <c r="AV1026" s="620"/>
      <c r="AW1026" s="620"/>
      <c r="AX1026" s="620"/>
      <c r="AY1026" s="620"/>
      <c r="AZ1026" s="620"/>
      <c r="BA1026" s="620"/>
    </row>
    <row r="1027" spans="1:53" ht="15.75" customHeight="1" x14ac:dyDescent="0.25">
      <c r="A1027" s="620"/>
      <c r="B1027" s="625"/>
      <c r="C1027" s="620"/>
      <c r="D1027" s="620"/>
      <c r="E1027" s="620"/>
      <c r="F1027" s="620"/>
      <c r="G1027" s="620"/>
      <c r="H1027" s="620"/>
      <c r="I1027" s="620"/>
      <c r="J1027" s="620"/>
      <c r="K1027" s="620"/>
      <c r="L1027" s="620"/>
      <c r="M1027" s="620"/>
      <c r="N1027" s="620"/>
      <c r="O1027" s="620"/>
      <c r="P1027" s="620"/>
      <c r="Q1027" s="622"/>
      <c r="R1027" s="622"/>
      <c r="S1027" s="622"/>
      <c r="T1027" s="622"/>
      <c r="U1027" s="622"/>
      <c r="V1027" s="622"/>
      <c r="W1027" s="622"/>
      <c r="X1027" s="622"/>
      <c r="Y1027" s="622"/>
      <c r="Z1027" s="620"/>
      <c r="AA1027" s="620"/>
      <c r="AB1027" s="620"/>
      <c r="AC1027" s="622"/>
      <c r="AD1027" s="620"/>
      <c r="AE1027" s="620"/>
      <c r="AF1027" s="620"/>
      <c r="AG1027" s="620"/>
      <c r="AH1027" s="620"/>
      <c r="AI1027" s="620"/>
      <c r="AJ1027" s="620"/>
      <c r="AK1027" s="620"/>
      <c r="AL1027" s="620"/>
      <c r="AM1027" s="620"/>
      <c r="AN1027" s="620"/>
      <c r="AO1027" s="620"/>
      <c r="AP1027" s="620"/>
      <c r="AQ1027" s="620"/>
      <c r="AR1027" s="620"/>
      <c r="AS1027" s="620"/>
      <c r="AT1027" s="620"/>
      <c r="AU1027" s="620"/>
      <c r="AV1027" s="620"/>
      <c r="AW1027" s="620"/>
      <c r="AX1027" s="620"/>
      <c r="AY1027" s="620"/>
      <c r="AZ1027" s="620"/>
      <c r="BA1027" s="620"/>
    </row>
  </sheetData>
  <sheetProtection algorithmName="SHA-512" hashValue="0N7G2M6yI2ArtMLETMelz4UVIexH42azGmUrYGN2T/kZgEWxeKAwwqwHaz+VfG607FjW4PPl7EUoLyl29lHvng==" saltValue="Rjxk6FBYI2naFac1e7KgxA==" spinCount="100000" sheet="1" objects="1" scenarios="1"/>
  <autoFilter ref="A10:BA436">
    <filterColumn colId="1">
      <filters>
        <filter val="Oficina de Sistemas"/>
      </filters>
    </filterColumn>
  </autoFilter>
  <mergeCells count="282">
    <mergeCell ref="B409:B432"/>
    <mergeCell ref="E409:E432"/>
    <mergeCell ref="F409:F432"/>
    <mergeCell ref="G409:G432"/>
    <mergeCell ref="H409:H432"/>
    <mergeCell ref="I409:I432"/>
    <mergeCell ref="D408:D433"/>
    <mergeCell ref="AA409:AA424"/>
    <mergeCell ref="AB409:AB424"/>
    <mergeCell ref="J409:J424"/>
    <mergeCell ref="K409:K424"/>
    <mergeCell ref="L409:L424"/>
    <mergeCell ref="J425:J432"/>
    <mergeCell ref="K425:K432"/>
    <mergeCell ref="L425:L432"/>
    <mergeCell ref="AA425:AA432"/>
    <mergeCell ref="AB425:AB432"/>
    <mergeCell ref="C63:C66"/>
    <mergeCell ref="D65:D66"/>
    <mergeCell ref="C67:C74"/>
    <mergeCell ref="D70:D71"/>
    <mergeCell ref="E72:E73"/>
    <mergeCell ref="D81:D82"/>
    <mergeCell ref="D84:D85"/>
    <mergeCell ref="C86:C88"/>
    <mergeCell ref="D87:D88"/>
    <mergeCell ref="D109:D111"/>
    <mergeCell ref="C126:C127"/>
    <mergeCell ref="D126:D129"/>
    <mergeCell ref="C114:C115"/>
    <mergeCell ref="D114:D115"/>
    <mergeCell ref="C116:C117"/>
    <mergeCell ref="D116:D117"/>
    <mergeCell ref="C158:C159"/>
    <mergeCell ref="D158:D159"/>
    <mergeCell ref="C130:C132"/>
    <mergeCell ref="D130:D132"/>
    <mergeCell ref="C133:C139"/>
    <mergeCell ref="D133:D144"/>
    <mergeCell ref="C140:C144"/>
    <mergeCell ref="C146:C148"/>
    <mergeCell ref="D146:D148"/>
    <mergeCell ref="C217:C221"/>
    <mergeCell ref="D217:D221"/>
    <mergeCell ref="C222:C225"/>
    <mergeCell ref="D222:D225"/>
    <mergeCell ref="C160:C163"/>
    <mergeCell ref="D160:D163"/>
    <mergeCell ref="C165:C166"/>
    <mergeCell ref="D165:D166"/>
    <mergeCell ref="C167:C169"/>
    <mergeCell ref="D167:D169"/>
    <mergeCell ref="C180:C182"/>
    <mergeCell ref="D180:D182"/>
    <mergeCell ref="I72:I73"/>
    <mergeCell ref="C201:C202"/>
    <mergeCell ref="D201:D202"/>
    <mergeCell ref="C128:C129"/>
    <mergeCell ref="C154:C156"/>
    <mergeCell ref="D154:D156"/>
    <mergeCell ref="C203:C205"/>
    <mergeCell ref="D204:D205"/>
    <mergeCell ref="D207:D212"/>
    <mergeCell ref="C208:C212"/>
    <mergeCell ref="C197:C198"/>
    <mergeCell ref="D197:D200"/>
    <mergeCell ref="C75:C85"/>
    <mergeCell ref="D176:D179"/>
    <mergeCell ref="C170:C175"/>
    <mergeCell ref="C176:C179"/>
    <mergeCell ref="D183:D191"/>
    <mergeCell ref="D192:D196"/>
    <mergeCell ref="C89:C92"/>
    <mergeCell ref="C118:C119"/>
    <mergeCell ref="D118:D125"/>
    <mergeCell ref="C100:C108"/>
    <mergeCell ref="D100:D107"/>
    <mergeCell ref="C109:C112"/>
    <mergeCell ref="E262:E264"/>
    <mergeCell ref="C265:C266"/>
    <mergeCell ref="D265:D266"/>
    <mergeCell ref="C262:C264"/>
    <mergeCell ref="D262:D264"/>
    <mergeCell ref="C248:C252"/>
    <mergeCell ref="C257:C258"/>
    <mergeCell ref="A11:A242"/>
    <mergeCell ref="C11:C12"/>
    <mergeCell ref="D11:D12"/>
    <mergeCell ref="D14:D17"/>
    <mergeCell ref="C233:C235"/>
    <mergeCell ref="D233:D235"/>
    <mergeCell ref="C39:C41"/>
    <mergeCell ref="D39:D41"/>
    <mergeCell ref="C34:C35"/>
    <mergeCell ref="C236:C239"/>
    <mergeCell ref="D236:D239"/>
    <mergeCell ref="C240:C241"/>
    <mergeCell ref="D240:D241"/>
    <mergeCell ref="C230:C232"/>
    <mergeCell ref="D230:D232"/>
    <mergeCell ref="C214:C216"/>
    <mergeCell ref="D214:D216"/>
    <mergeCell ref="E227:E228"/>
    <mergeCell ref="O354:O359"/>
    <mergeCell ref="Z354:Z359"/>
    <mergeCell ref="I350:I351"/>
    <mergeCell ref="D311:D318"/>
    <mergeCell ref="D319:D321"/>
    <mergeCell ref="D322:D324"/>
    <mergeCell ref="D325:D331"/>
    <mergeCell ref="D293:D297"/>
    <mergeCell ref="D298:D304"/>
    <mergeCell ref="D305:D310"/>
    <mergeCell ref="H328:H331"/>
    <mergeCell ref="I328:I331"/>
    <mergeCell ref="E350:E351"/>
    <mergeCell ref="F350:F351"/>
    <mergeCell ref="G350:G351"/>
    <mergeCell ref="H350:H351"/>
    <mergeCell ref="E326:E327"/>
    <mergeCell ref="F326:F327"/>
    <mergeCell ref="G326:G327"/>
    <mergeCell ref="H326:H327"/>
    <mergeCell ref="I326:I327"/>
    <mergeCell ref="E328:E331"/>
    <mergeCell ref="F328:F331"/>
    <mergeCell ref="G328:G331"/>
    <mergeCell ref="I361:I363"/>
    <mergeCell ref="E365:E366"/>
    <mergeCell ref="F365:F366"/>
    <mergeCell ref="I365:I366"/>
    <mergeCell ref="E354:E359"/>
    <mergeCell ref="F354:F359"/>
    <mergeCell ref="G354:G359"/>
    <mergeCell ref="H354:H359"/>
    <mergeCell ref="I354:I359"/>
    <mergeCell ref="G365:G366"/>
    <mergeCell ref="H365:H366"/>
    <mergeCell ref="E361:E363"/>
    <mergeCell ref="F361:F363"/>
    <mergeCell ref="G361:G363"/>
    <mergeCell ref="H361:H363"/>
    <mergeCell ref="A282:A318"/>
    <mergeCell ref="C360:C364"/>
    <mergeCell ref="C365:C366"/>
    <mergeCell ref="A319:A347"/>
    <mergeCell ref="C322:C324"/>
    <mergeCell ref="C325:C331"/>
    <mergeCell ref="C332:C334"/>
    <mergeCell ref="C372:C373"/>
    <mergeCell ref="C374:C376"/>
    <mergeCell ref="C348:C349"/>
    <mergeCell ref="C354:C359"/>
    <mergeCell ref="C335:C338"/>
    <mergeCell ref="C339:C340"/>
    <mergeCell ref="C341:C344"/>
    <mergeCell ref="C350:C352"/>
    <mergeCell ref="A243:A281"/>
    <mergeCell ref="B7:C7"/>
    <mergeCell ref="E7:F7"/>
    <mergeCell ref="G7:I7"/>
    <mergeCell ref="D403:D405"/>
    <mergeCell ref="D406:D407"/>
    <mergeCell ref="D243:D245"/>
    <mergeCell ref="D246:D247"/>
    <mergeCell ref="D248:D252"/>
    <mergeCell ref="D253:D255"/>
    <mergeCell ref="A348:A376"/>
    <mergeCell ref="A377:A435"/>
    <mergeCell ref="C282:C290"/>
    <mergeCell ref="C293:C296"/>
    <mergeCell ref="C298:C304"/>
    <mergeCell ref="C305:C310"/>
    <mergeCell ref="D391:D397"/>
    <mergeCell ref="D398:D402"/>
    <mergeCell ref="D332:D345"/>
    <mergeCell ref="D272:D273"/>
    <mergeCell ref="D275:D276"/>
    <mergeCell ref="C277:C281"/>
    <mergeCell ref="D277:D281"/>
    <mergeCell ref="C291:C292"/>
    <mergeCell ref="C434:C435"/>
    <mergeCell ref="C226:C229"/>
    <mergeCell ref="D434:D435"/>
    <mergeCell ref="D348:D349"/>
    <mergeCell ref="D350:D352"/>
    <mergeCell ref="D354:D369"/>
    <mergeCell ref="D370:D373"/>
    <mergeCell ref="D374:D376"/>
    <mergeCell ref="D377:D385"/>
    <mergeCell ref="D386:D390"/>
    <mergeCell ref="C311:C318"/>
    <mergeCell ref="C319:C321"/>
    <mergeCell ref="C398:C402"/>
    <mergeCell ref="C406:C407"/>
    <mergeCell ref="C408:C432"/>
    <mergeCell ref="C383:C385"/>
    <mergeCell ref="C386:C389"/>
    <mergeCell ref="C391:C397"/>
    <mergeCell ref="D226:D229"/>
    <mergeCell ref="D282:D286"/>
    <mergeCell ref="D291:D292"/>
    <mergeCell ref="D288:D290"/>
    <mergeCell ref="C267:C271"/>
    <mergeCell ref="D267:D271"/>
    <mergeCell ref="AO9:AT9"/>
    <mergeCell ref="AW9:BA9"/>
    <mergeCell ref="J9:J10"/>
    <mergeCell ref="K9:K10"/>
    <mergeCell ref="N9:N10"/>
    <mergeCell ref="O9:O10"/>
    <mergeCell ref="P9:P10"/>
    <mergeCell ref="Q9:Y9"/>
    <mergeCell ref="M9:M10"/>
    <mergeCell ref="L9:L10"/>
    <mergeCell ref="Z9:Z10"/>
    <mergeCell ref="C43:C46"/>
    <mergeCell ref="D43:D46"/>
    <mergeCell ref="C49:C51"/>
    <mergeCell ref="D49:D51"/>
    <mergeCell ref="AA9:AA10"/>
    <mergeCell ref="AB9:AB10"/>
    <mergeCell ref="AC9:AH9"/>
    <mergeCell ref="AI9:AN9"/>
    <mergeCell ref="C14:C17"/>
    <mergeCell ref="C23:C27"/>
    <mergeCell ref="D23:D27"/>
    <mergeCell ref="C28:C30"/>
    <mergeCell ref="D28:D31"/>
    <mergeCell ref="C32:C33"/>
    <mergeCell ref="D32:D33"/>
    <mergeCell ref="D34:D35"/>
    <mergeCell ref="C36:C37"/>
    <mergeCell ref="D36:D37"/>
    <mergeCell ref="E6:F6"/>
    <mergeCell ref="G6:I6"/>
    <mergeCell ref="C149:C153"/>
    <mergeCell ref="D151:D153"/>
    <mergeCell ref="G72:G73"/>
    <mergeCell ref="H72:H73"/>
    <mergeCell ref="D75:D78"/>
    <mergeCell ref="E78:E80"/>
    <mergeCell ref="F78:F80"/>
    <mergeCell ref="G78:G80"/>
    <mergeCell ref="H78:H80"/>
    <mergeCell ref="H55:H58"/>
    <mergeCell ref="I55:I58"/>
    <mergeCell ref="C60:C62"/>
    <mergeCell ref="E61:E62"/>
    <mergeCell ref="F61:F62"/>
    <mergeCell ref="G61:G62"/>
    <mergeCell ref="H61:H62"/>
    <mergeCell ref="C19:C22"/>
    <mergeCell ref="D19:D22"/>
    <mergeCell ref="C52:C53"/>
    <mergeCell ref="D52:D53"/>
    <mergeCell ref="F55:F58"/>
    <mergeCell ref="G55:G58"/>
    <mergeCell ref="B1:C3"/>
    <mergeCell ref="D1:I1"/>
    <mergeCell ref="D2:I3"/>
    <mergeCell ref="B4:C5"/>
    <mergeCell ref="D4:D5"/>
    <mergeCell ref="E4:F5"/>
    <mergeCell ref="G4:I5"/>
    <mergeCell ref="B6:C6"/>
    <mergeCell ref="I93:I94"/>
    <mergeCell ref="I78:I80"/>
    <mergeCell ref="F89:F90"/>
    <mergeCell ref="G89:G90"/>
    <mergeCell ref="H89:H90"/>
    <mergeCell ref="I89:I90"/>
    <mergeCell ref="C93:C99"/>
    <mergeCell ref="E93:E94"/>
    <mergeCell ref="F93:F94"/>
    <mergeCell ref="G93:G94"/>
    <mergeCell ref="H93:H94"/>
    <mergeCell ref="F72:F73"/>
    <mergeCell ref="I61:I62"/>
    <mergeCell ref="C54:C59"/>
    <mergeCell ref="E55:E58"/>
    <mergeCell ref="E89:E90"/>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14:formula1>
            <xm:f>[11]Hoja2!#REF!</xm:f>
          </x14:formula1>
          <xm:sqref>AB11:AB409 AB425 AB433:AB435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380"/>
  <sheetViews>
    <sheetView zoomScale="80" zoomScaleNormal="80" workbookViewId="0">
      <pane xSplit="1" ySplit="5" topLeftCell="E271" activePane="bottomRight" state="frozen"/>
      <selection pane="topRight" activeCell="B1" sqref="B1"/>
      <selection pane="bottomLeft" activeCell="A6" sqref="A6"/>
      <selection pane="bottomRight" activeCell="N385" sqref="N385"/>
    </sheetView>
  </sheetViews>
  <sheetFormatPr baseColWidth="10" defaultColWidth="14.42578125" defaultRowHeight="15" x14ac:dyDescent="0.25"/>
  <cols>
    <col min="1" max="1" width="20.85546875" style="1794" customWidth="1"/>
    <col min="2" max="2" width="14.42578125" style="1794" customWidth="1"/>
    <col min="3" max="3" width="12.42578125" style="1794" customWidth="1"/>
    <col min="4" max="4" width="40.85546875" style="1794" customWidth="1"/>
    <col min="5" max="5" width="19" style="1794" customWidth="1"/>
    <col min="6" max="6" width="10.140625" style="1794" customWidth="1"/>
    <col min="7" max="7" width="13" style="1794" customWidth="1"/>
    <col min="8" max="8" width="36" style="1794" customWidth="1"/>
    <col min="9" max="9" width="43" style="1794" customWidth="1"/>
    <col min="10" max="10" width="19.42578125" style="1794" customWidth="1"/>
    <col min="11" max="11" width="12.42578125" style="1794" customWidth="1"/>
    <col min="12" max="12" width="11.140625" style="1794" customWidth="1"/>
    <col min="13" max="16" width="11.42578125" style="1794" customWidth="1"/>
    <col min="17" max="17" width="17.140625" style="1794" hidden="1" customWidth="1"/>
    <col min="18" max="18" width="17.140625" style="1794" customWidth="1"/>
    <col min="19" max="19" width="22.28515625" style="1794" customWidth="1"/>
    <col min="20" max="20" width="19.140625" style="1794" bestFit="1" customWidth="1"/>
    <col min="21" max="21" width="17.7109375" style="1794" customWidth="1"/>
    <col min="22" max="22" width="18.7109375" style="1794" bestFit="1" customWidth="1"/>
    <col min="23" max="23" width="19.140625" style="1794" bestFit="1" customWidth="1"/>
    <col min="24" max="24" width="16.85546875" style="1794" customWidth="1"/>
    <col min="25" max="29" width="11.42578125" style="1794" customWidth="1"/>
    <col min="30" max="30" width="20.42578125" style="1794" bestFit="1" customWidth="1"/>
    <col min="31" max="32" width="11.42578125" style="1794" customWidth="1"/>
    <col min="33" max="33" width="11.28515625" style="1794" customWidth="1"/>
    <col min="34" max="34" width="24.42578125" style="1794" customWidth="1"/>
    <col min="35" max="16384" width="14.42578125" style="1794"/>
  </cols>
  <sheetData>
    <row r="1" spans="1:34" x14ac:dyDescent="0.25">
      <c r="A1" s="3727" t="s">
        <v>2315</v>
      </c>
      <c r="B1" s="3728"/>
      <c r="C1" s="3728"/>
      <c r="D1" s="3728"/>
      <c r="E1" s="3728"/>
      <c r="F1" s="3728"/>
      <c r="G1" s="3728"/>
      <c r="H1" s="3728"/>
      <c r="I1" s="3728"/>
      <c r="J1" s="3728"/>
      <c r="K1" s="3728"/>
      <c r="L1" s="3728"/>
      <c r="M1" s="1791"/>
      <c r="N1" s="1791"/>
      <c r="O1" s="1791"/>
      <c r="P1" s="1791"/>
      <c r="Q1" s="1791"/>
      <c r="R1" s="1791"/>
      <c r="S1" s="1791"/>
      <c r="T1" s="1791"/>
      <c r="U1" s="1791"/>
      <c r="V1" s="1791"/>
      <c r="W1" s="1792">
        <f>+W2*1.07</f>
        <v>998112537.34252107</v>
      </c>
      <c r="X1" s="1791"/>
      <c r="Y1" s="1791"/>
      <c r="Z1" s="1791"/>
      <c r="AA1" s="1791"/>
      <c r="AB1" s="1791"/>
      <c r="AC1" s="1791"/>
      <c r="AD1" s="1791"/>
      <c r="AE1" s="1791"/>
      <c r="AF1" s="1791"/>
      <c r="AG1" s="1791"/>
      <c r="AH1" s="1793"/>
    </row>
    <row r="2" spans="1:34" x14ac:dyDescent="0.25">
      <c r="A2" s="3727" t="s">
        <v>2316</v>
      </c>
      <c r="B2" s="3728"/>
      <c r="C2" s="3728"/>
      <c r="D2" s="3728"/>
      <c r="E2" s="3728"/>
      <c r="F2" s="3728"/>
      <c r="G2" s="3728"/>
      <c r="H2" s="3728"/>
      <c r="I2" s="3728"/>
      <c r="J2" s="3728"/>
      <c r="K2" s="3728"/>
      <c r="L2" s="3728"/>
      <c r="M2" s="1791">
        <f>18/6</f>
        <v>3</v>
      </c>
      <c r="N2" s="1791"/>
      <c r="O2" s="1791"/>
      <c r="P2" s="1791"/>
      <c r="Q2" s="1791"/>
      <c r="R2" s="1791"/>
      <c r="S2" s="1791"/>
      <c r="T2" s="1791"/>
      <c r="U2" s="1791"/>
      <c r="V2" s="1791"/>
      <c r="W2" s="1792">
        <f>871790145.29*1.07</f>
        <v>932815455.46029997</v>
      </c>
      <c r="X2" s="1791"/>
      <c r="Y2" s="1791"/>
      <c r="Z2" s="1791"/>
      <c r="AA2" s="1791"/>
      <c r="AB2" s="1791"/>
      <c r="AC2" s="1791"/>
      <c r="AD2" s="1791"/>
      <c r="AE2" s="1791"/>
      <c r="AF2" s="1791"/>
      <c r="AG2" s="1791"/>
      <c r="AH2" s="1793"/>
    </row>
    <row r="3" spans="1:34" x14ac:dyDescent="0.25">
      <c r="A3" s="3727" t="s">
        <v>2317</v>
      </c>
      <c r="B3" s="3728"/>
      <c r="C3" s="3728"/>
      <c r="D3" s="3728"/>
      <c r="E3" s="3728"/>
      <c r="F3" s="3728"/>
      <c r="G3" s="3728"/>
      <c r="H3" s="3728"/>
      <c r="I3" s="3728"/>
      <c r="J3" s="3728"/>
      <c r="K3" s="3728"/>
      <c r="L3" s="3728"/>
      <c r="M3" s="1791"/>
      <c r="N3" s="1791"/>
      <c r="O3" s="1791"/>
      <c r="P3" s="1791"/>
      <c r="Q3" s="1791"/>
      <c r="R3" s="1791"/>
      <c r="S3" s="1791"/>
      <c r="T3" s="1791"/>
      <c r="U3" s="1791"/>
      <c r="V3" s="1791"/>
      <c r="W3" s="1792">
        <f>+W1*1.07</f>
        <v>1067980414.9564976</v>
      </c>
      <c r="X3" s="1791"/>
      <c r="Y3" s="1791"/>
      <c r="Z3" s="1791"/>
      <c r="AA3" s="1791"/>
      <c r="AB3" s="1791"/>
      <c r="AC3" s="1791"/>
      <c r="AD3" s="1791"/>
      <c r="AE3" s="1791"/>
      <c r="AF3" s="1791"/>
      <c r="AG3" s="1791"/>
      <c r="AH3" s="1793"/>
    </row>
    <row r="4" spans="1:34" ht="15.75" thickBot="1" x14ac:dyDescent="0.3">
      <c r="A4" s="1795"/>
      <c r="B4" s="1795"/>
      <c r="C4" s="1795"/>
      <c r="D4" s="1795"/>
      <c r="E4" s="1796"/>
      <c r="F4" s="1795"/>
      <c r="G4" s="1795"/>
      <c r="H4" s="1795"/>
      <c r="I4" s="1791"/>
      <c r="J4" s="1793"/>
      <c r="K4" s="1793"/>
      <c r="L4" s="1797"/>
      <c r="M4" s="3729" t="s">
        <v>2318</v>
      </c>
      <c r="N4" s="3730"/>
      <c r="O4" s="3730"/>
      <c r="P4" s="3731"/>
      <c r="Q4" s="1798"/>
      <c r="R4" s="1798"/>
      <c r="S4" s="3729" t="s">
        <v>2319</v>
      </c>
      <c r="T4" s="3730"/>
      <c r="U4" s="3730"/>
      <c r="V4" s="3731"/>
      <c r="W4" s="1791"/>
      <c r="X4" s="3732" t="s">
        <v>2320</v>
      </c>
      <c r="Y4" s="3733"/>
      <c r="Z4" s="3733"/>
      <c r="AA4" s="3733"/>
      <c r="AB4" s="3733"/>
      <c r="AC4" s="3733"/>
      <c r="AD4" s="3733"/>
      <c r="AE4" s="3733"/>
      <c r="AF4" s="3733"/>
      <c r="AG4" s="3733"/>
      <c r="AH4" s="1793"/>
    </row>
    <row r="5" spans="1:34" ht="45" x14ac:dyDescent="0.25">
      <c r="A5" s="1799" t="s">
        <v>2321</v>
      </c>
      <c r="B5" s="1799" t="s">
        <v>2322</v>
      </c>
      <c r="C5" s="1799" t="s">
        <v>2323</v>
      </c>
      <c r="D5" s="1799" t="s">
        <v>2324</v>
      </c>
      <c r="E5" s="1799" t="s">
        <v>2325</v>
      </c>
      <c r="F5" s="1799" t="s">
        <v>2326</v>
      </c>
      <c r="G5" s="1799" t="s">
        <v>2327</v>
      </c>
      <c r="H5" s="1799" t="s">
        <v>2328</v>
      </c>
      <c r="I5" s="1799" t="s">
        <v>265</v>
      </c>
      <c r="J5" s="1799" t="s">
        <v>2329</v>
      </c>
      <c r="K5" s="1799" t="s">
        <v>2330</v>
      </c>
      <c r="L5" s="1799" t="s">
        <v>262</v>
      </c>
      <c r="M5" s="1799" t="s">
        <v>261</v>
      </c>
      <c r="N5" s="1799" t="s">
        <v>2331</v>
      </c>
      <c r="O5" s="1799" t="s">
        <v>2332</v>
      </c>
      <c r="P5" s="1799" t="s">
        <v>2327</v>
      </c>
      <c r="Q5" s="1800" t="s">
        <v>2333</v>
      </c>
      <c r="R5" s="1801" t="s">
        <v>2334</v>
      </c>
      <c r="S5" s="1799" t="s">
        <v>2335</v>
      </c>
      <c r="T5" s="1799" t="s">
        <v>2336</v>
      </c>
      <c r="U5" s="1799" t="s">
        <v>2337</v>
      </c>
      <c r="V5" s="1799" t="s">
        <v>2338</v>
      </c>
      <c r="W5" s="1802" t="s">
        <v>2339</v>
      </c>
      <c r="X5" s="1803" t="s">
        <v>2340</v>
      </c>
      <c r="Y5" s="1804" t="s">
        <v>227</v>
      </c>
      <c r="Z5" s="1803" t="s">
        <v>2341</v>
      </c>
      <c r="AA5" s="1804" t="s">
        <v>227</v>
      </c>
      <c r="AB5" s="1803" t="s">
        <v>2342</v>
      </c>
      <c r="AC5" s="1804" t="s">
        <v>227</v>
      </c>
      <c r="AD5" s="1803" t="s">
        <v>2343</v>
      </c>
      <c r="AE5" s="1804" t="s">
        <v>227</v>
      </c>
      <c r="AF5" s="1803" t="s">
        <v>2344</v>
      </c>
      <c r="AG5" s="1805" t="s">
        <v>227</v>
      </c>
      <c r="AH5" s="1801" t="s">
        <v>2334</v>
      </c>
    </row>
    <row r="6" spans="1:34" ht="30" hidden="1" x14ac:dyDescent="0.25">
      <c r="A6" s="3734" t="s">
        <v>1109</v>
      </c>
      <c r="B6" s="3722" t="s">
        <v>2345</v>
      </c>
      <c r="C6" s="3722" t="s">
        <v>2346</v>
      </c>
      <c r="D6" s="3722" t="s">
        <v>1108</v>
      </c>
      <c r="E6" s="3726" t="s">
        <v>129</v>
      </c>
      <c r="F6" s="3724"/>
      <c r="G6" s="3724">
        <v>1</v>
      </c>
      <c r="H6" s="3722" t="s">
        <v>2347</v>
      </c>
      <c r="I6" s="1806" t="s">
        <v>2348</v>
      </c>
      <c r="J6" s="1807" t="s">
        <v>2349</v>
      </c>
      <c r="K6" s="1807">
        <v>1</v>
      </c>
      <c r="L6" s="1808">
        <v>1</v>
      </c>
      <c r="M6" s="1809">
        <v>1</v>
      </c>
      <c r="N6" s="1809"/>
      <c r="O6" s="1809"/>
      <c r="P6" s="1809"/>
      <c r="Q6" s="1808" t="s">
        <v>1013</v>
      </c>
      <c r="R6" s="1808">
        <f t="shared" ref="R6:R40" si="0">+SUM(M6:P6)</f>
        <v>1</v>
      </c>
      <c r="S6" s="1810"/>
      <c r="T6" s="1810"/>
      <c r="U6" s="1810"/>
      <c r="V6" s="1810"/>
      <c r="W6" s="1811">
        <f t="shared" ref="W6:W182" si="1">+S6+T6+U6+V6</f>
        <v>0</v>
      </c>
      <c r="X6" s="1810"/>
      <c r="Y6" s="1811" t="e">
        <f t="shared" ref="Y6:Y182" si="2">+X6/W6</f>
        <v>#DIV/0!</v>
      </c>
      <c r="Z6" s="1810"/>
      <c r="AA6" s="1811" t="e">
        <f t="shared" ref="AA6:AA182" si="3">+Z6/W6</f>
        <v>#DIV/0!</v>
      </c>
      <c r="AB6" s="1810"/>
      <c r="AC6" s="1811" t="e">
        <f t="shared" ref="AC6:AC182" si="4">+AB6/W6</f>
        <v>#DIV/0!</v>
      </c>
      <c r="AD6" s="1810"/>
      <c r="AE6" s="1811" t="e">
        <f t="shared" ref="AE6:AE182" si="5">+AD6/W6</f>
        <v>#DIV/0!</v>
      </c>
      <c r="AF6" s="1810"/>
      <c r="AG6" s="1811" t="e">
        <f t="shared" ref="AG6:AG182" si="6">+AF6/W6</f>
        <v>#DIV/0!</v>
      </c>
      <c r="AH6" s="1812">
        <f t="shared" ref="AH6:AH182" si="7">+X6+Z6+AB6+AD6+AF6</f>
        <v>0</v>
      </c>
    </row>
    <row r="7" spans="1:34" ht="30" hidden="1" x14ac:dyDescent="0.25">
      <c r="A7" s="3588"/>
      <c r="B7" s="3588"/>
      <c r="C7" s="3588"/>
      <c r="D7" s="3588"/>
      <c r="E7" s="3588"/>
      <c r="F7" s="3588"/>
      <c r="G7" s="3588"/>
      <c r="H7" s="3588"/>
      <c r="I7" s="1806" t="s">
        <v>1107</v>
      </c>
      <c r="J7" s="1807" t="s">
        <v>1106</v>
      </c>
      <c r="K7" s="1813">
        <v>0.2</v>
      </c>
      <c r="L7" s="1808">
        <v>1</v>
      </c>
      <c r="M7" s="1814">
        <v>1</v>
      </c>
      <c r="N7" s="1810"/>
      <c r="O7" s="1810"/>
      <c r="P7" s="1810"/>
      <c r="Q7" s="1811" t="s">
        <v>1013</v>
      </c>
      <c r="R7" s="1808">
        <f t="shared" si="0"/>
        <v>1</v>
      </c>
      <c r="S7" s="1810"/>
      <c r="T7" s="1810"/>
      <c r="U7" s="1810"/>
      <c r="V7" s="1810"/>
      <c r="W7" s="1811">
        <f t="shared" si="1"/>
        <v>0</v>
      </c>
      <c r="X7" s="1810"/>
      <c r="Y7" s="1811" t="e">
        <f t="shared" si="2"/>
        <v>#DIV/0!</v>
      </c>
      <c r="Z7" s="1810"/>
      <c r="AA7" s="1811" t="e">
        <f t="shared" si="3"/>
        <v>#DIV/0!</v>
      </c>
      <c r="AB7" s="1810"/>
      <c r="AC7" s="1811" t="e">
        <f t="shared" si="4"/>
        <v>#DIV/0!</v>
      </c>
      <c r="AD7" s="1810"/>
      <c r="AE7" s="1811" t="e">
        <f t="shared" si="5"/>
        <v>#DIV/0!</v>
      </c>
      <c r="AF7" s="1810"/>
      <c r="AG7" s="1811" t="e">
        <f t="shared" si="6"/>
        <v>#DIV/0!</v>
      </c>
      <c r="AH7" s="1812">
        <f t="shared" si="7"/>
        <v>0</v>
      </c>
    </row>
    <row r="8" spans="1:34" ht="45" hidden="1" x14ac:dyDescent="0.25">
      <c r="A8" s="3588"/>
      <c r="B8" s="3588"/>
      <c r="C8" s="3588"/>
      <c r="D8" s="3589"/>
      <c r="E8" s="3589"/>
      <c r="F8" s="3589"/>
      <c r="G8" s="3589"/>
      <c r="H8" s="3589"/>
      <c r="I8" s="1806" t="s">
        <v>1105</v>
      </c>
      <c r="J8" s="1807" t="s">
        <v>1104</v>
      </c>
      <c r="K8" s="1807">
        <v>0</v>
      </c>
      <c r="L8" s="1808">
        <v>1</v>
      </c>
      <c r="M8" s="1810">
        <v>0.4</v>
      </c>
      <c r="N8" s="1810">
        <v>0.2</v>
      </c>
      <c r="O8" s="1810">
        <v>0.2</v>
      </c>
      <c r="P8" s="1810">
        <v>0.2</v>
      </c>
      <c r="Q8" s="1811" t="s">
        <v>1013</v>
      </c>
      <c r="R8" s="1808">
        <f t="shared" si="0"/>
        <v>1</v>
      </c>
      <c r="S8" s="1810"/>
      <c r="T8" s="1810"/>
      <c r="U8" s="1810"/>
      <c r="V8" s="1810"/>
      <c r="W8" s="1811">
        <f t="shared" si="1"/>
        <v>0</v>
      </c>
      <c r="X8" s="1810"/>
      <c r="Y8" s="1811" t="e">
        <f t="shared" si="2"/>
        <v>#DIV/0!</v>
      </c>
      <c r="Z8" s="1810"/>
      <c r="AA8" s="1811" t="e">
        <f t="shared" si="3"/>
        <v>#DIV/0!</v>
      </c>
      <c r="AB8" s="1810"/>
      <c r="AC8" s="1811" t="e">
        <f t="shared" si="4"/>
        <v>#DIV/0!</v>
      </c>
      <c r="AD8" s="1810"/>
      <c r="AE8" s="1811" t="e">
        <f t="shared" si="5"/>
        <v>#DIV/0!</v>
      </c>
      <c r="AF8" s="1810"/>
      <c r="AG8" s="1811" t="e">
        <f t="shared" si="6"/>
        <v>#DIV/0!</v>
      </c>
      <c r="AH8" s="1812">
        <f t="shared" si="7"/>
        <v>0</v>
      </c>
    </row>
    <row r="9" spans="1:34" ht="45" hidden="1" x14ac:dyDescent="0.25">
      <c r="A9" s="3588"/>
      <c r="B9" s="3588"/>
      <c r="C9" s="3588"/>
      <c r="D9" s="3722" t="s">
        <v>1102</v>
      </c>
      <c r="E9" s="3726" t="s">
        <v>1049</v>
      </c>
      <c r="F9" s="3722"/>
      <c r="G9" s="3722">
        <v>10</v>
      </c>
      <c r="H9" s="3722" t="s">
        <v>2350</v>
      </c>
      <c r="I9" s="1806" t="s">
        <v>2351</v>
      </c>
      <c r="J9" s="1807" t="s">
        <v>1097</v>
      </c>
      <c r="K9" s="1807">
        <v>4</v>
      </c>
      <c r="L9" s="1815">
        <v>4</v>
      </c>
      <c r="M9" s="1810">
        <v>4</v>
      </c>
      <c r="N9" s="1810">
        <v>4</v>
      </c>
      <c r="O9" s="1810">
        <v>4</v>
      </c>
      <c r="P9" s="1810">
        <v>4</v>
      </c>
      <c r="Q9" s="1811" t="s">
        <v>1013</v>
      </c>
      <c r="R9" s="1815">
        <f t="shared" si="0"/>
        <v>16</v>
      </c>
      <c r="S9" s="1810"/>
      <c r="T9" s="1810"/>
      <c r="U9" s="1810"/>
      <c r="V9" s="1810"/>
      <c r="W9" s="1811">
        <f t="shared" si="1"/>
        <v>0</v>
      </c>
      <c r="X9" s="1810"/>
      <c r="Y9" s="1811" t="e">
        <f t="shared" si="2"/>
        <v>#DIV/0!</v>
      </c>
      <c r="Z9" s="1810"/>
      <c r="AA9" s="1811" t="e">
        <f t="shared" si="3"/>
        <v>#DIV/0!</v>
      </c>
      <c r="AB9" s="1810"/>
      <c r="AC9" s="1811" t="e">
        <f t="shared" si="4"/>
        <v>#DIV/0!</v>
      </c>
      <c r="AD9" s="1810"/>
      <c r="AE9" s="1811" t="e">
        <f t="shared" si="5"/>
        <v>#DIV/0!</v>
      </c>
      <c r="AF9" s="1810"/>
      <c r="AG9" s="1811" t="e">
        <f t="shared" si="6"/>
        <v>#DIV/0!</v>
      </c>
      <c r="AH9" s="1812">
        <f t="shared" si="7"/>
        <v>0</v>
      </c>
    </row>
    <row r="10" spans="1:34" ht="45" hidden="1" x14ac:dyDescent="0.25">
      <c r="A10" s="3588"/>
      <c r="B10" s="3588"/>
      <c r="C10" s="3588"/>
      <c r="D10" s="3589"/>
      <c r="E10" s="3589"/>
      <c r="F10" s="3589"/>
      <c r="G10" s="3589"/>
      <c r="H10" s="3589"/>
      <c r="I10" s="1806" t="s">
        <v>2352</v>
      </c>
      <c r="J10" s="1807" t="s">
        <v>2353</v>
      </c>
      <c r="K10" s="1807">
        <v>6</v>
      </c>
      <c r="L10" s="1815">
        <v>6</v>
      </c>
      <c r="M10" s="1810">
        <v>0</v>
      </c>
      <c r="N10" s="1810">
        <v>2</v>
      </c>
      <c r="O10" s="1810">
        <v>3</v>
      </c>
      <c r="P10" s="1810">
        <v>1</v>
      </c>
      <c r="Q10" s="1811" t="s">
        <v>1013</v>
      </c>
      <c r="R10" s="1815">
        <f t="shared" si="0"/>
        <v>6</v>
      </c>
      <c r="S10" s="1810"/>
      <c r="T10" s="1810"/>
      <c r="U10" s="1810"/>
      <c r="V10" s="1810"/>
      <c r="W10" s="1811">
        <f t="shared" si="1"/>
        <v>0</v>
      </c>
      <c r="X10" s="1810"/>
      <c r="Y10" s="1811" t="e">
        <f t="shared" si="2"/>
        <v>#DIV/0!</v>
      </c>
      <c r="Z10" s="1810"/>
      <c r="AA10" s="1811" t="e">
        <f t="shared" si="3"/>
        <v>#DIV/0!</v>
      </c>
      <c r="AB10" s="1810"/>
      <c r="AC10" s="1811" t="e">
        <f t="shared" si="4"/>
        <v>#DIV/0!</v>
      </c>
      <c r="AD10" s="1810"/>
      <c r="AE10" s="1811" t="e">
        <f t="shared" si="5"/>
        <v>#DIV/0!</v>
      </c>
      <c r="AF10" s="1810"/>
      <c r="AG10" s="1811" t="e">
        <f t="shared" si="6"/>
        <v>#DIV/0!</v>
      </c>
      <c r="AH10" s="1812">
        <f t="shared" si="7"/>
        <v>0</v>
      </c>
    </row>
    <row r="11" spans="1:34" ht="75" hidden="1" x14ac:dyDescent="0.25">
      <c r="A11" s="3588"/>
      <c r="B11" s="3588"/>
      <c r="C11" s="3588"/>
      <c r="D11" s="3735" t="s">
        <v>1099</v>
      </c>
      <c r="E11" s="3736" t="s">
        <v>1049</v>
      </c>
      <c r="F11" s="3735"/>
      <c r="G11" s="3735">
        <v>41</v>
      </c>
      <c r="H11" s="3722" t="s">
        <v>2354</v>
      </c>
      <c r="I11" s="1806" t="s">
        <v>1098</v>
      </c>
      <c r="J11" s="1807" t="s">
        <v>1049</v>
      </c>
      <c r="K11" s="1807">
        <v>41</v>
      </c>
      <c r="L11" s="1815">
        <v>41</v>
      </c>
      <c r="M11" s="1810">
        <v>41</v>
      </c>
      <c r="N11" s="1810">
        <v>41</v>
      </c>
      <c r="O11" s="1810">
        <v>41</v>
      </c>
      <c r="P11" s="1810">
        <v>41</v>
      </c>
      <c r="Q11" s="1811" t="s">
        <v>1013</v>
      </c>
      <c r="R11" s="1815">
        <f t="shared" si="0"/>
        <v>164</v>
      </c>
      <c r="S11" s="1810"/>
      <c r="T11" s="1810"/>
      <c r="U11" s="1810"/>
      <c r="V11" s="1810"/>
      <c r="W11" s="1811">
        <f t="shared" si="1"/>
        <v>0</v>
      </c>
      <c r="X11" s="1810"/>
      <c r="Y11" s="1811" t="e">
        <f t="shared" si="2"/>
        <v>#DIV/0!</v>
      </c>
      <c r="Z11" s="1810"/>
      <c r="AA11" s="1811" t="e">
        <f t="shared" si="3"/>
        <v>#DIV/0!</v>
      </c>
      <c r="AB11" s="1810"/>
      <c r="AC11" s="1811" t="e">
        <f t="shared" si="4"/>
        <v>#DIV/0!</v>
      </c>
      <c r="AD11" s="1810"/>
      <c r="AE11" s="1811" t="e">
        <f t="shared" si="5"/>
        <v>#DIV/0!</v>
      </c>
      <c r="AF11" s="1810"/>
      <c r="AG11" s="1811" t="e">
        <f t="shared" si="6"/>
        <v>#DIV/0!</v>
      </c>
      <c r="AH11" s="1812">
        <f t="shared" si="7"/>
        <v>0</v>
      </c>
    </row>
    <row r="12" spans="1:34" ht="45" hidden="1" x14ac:dyDescent="0.25">
      <c r="A12" s="3588"/>
      <c r="B12" s="3588"/>
      <c r="C12" s="3588"/>
      <c r="D12" s="3588"/>
      <c r="E12" s="3588"/>
      <c r="F12" s="3588"/>
      <c r="G12" s="3588"/>
      <c r="H12" s="3588"/>
      <c r="I12" s="1806" t="s">
        <v>1096</v>
      </c>
      <c r="J12" s="1807" t="s">
        <v>1095</v>
      </c>
      <c r="K12" s="1807">
        <v>0</v>
      </c>
      <c r="L12" s="1808">
        <v>1</v>
      </c>
      <c r="M12" s="1814">
        <v>0.4</v>
      </c>
      <c r="N12" s="1814">
        <v>0.2</v>
      </c>
      <c r="O12" s="1814">
        <v>0.2</v>
      </c>
      <c r="P12" s="1814">
        <v>0.2</v>
      </c>
      <c r="Q12" s="1811" t="s">
        <v>1013</v>
      </c>
      <c r="R12" s="1808">
        <f t="shared" si="0"/>
        <v>1</v>
      </c>
      <c r="S12" s="1810"/>
      <c r="T12" s="1810"/>
      <c r="U12" s="1810"/>
      <c r="V12" s="1810"/>
      <c r="W12" s="1811">
        <f t="shared" si="1"/>
        <v>0</v>
      </c>
      <c r="X12" s="1810"/>
      <c r="Y12" s="1811" t="e">
        <f t="shared" si="2"/>
        <v>#DIV/0!</v>
      </c>
      <c r="Z12" s="1810"/>
      <c r="AA12" s="1811" t="e">
        <f t="shared" si="3"/>
        <v>#DIV/0!</v>
      </c>
      <c r="AB12" s="1810"/>
      <c r="AC12" s="1811" t="e">
        <f t="shared" si="4"/>
        <v>#DIV/0!</v>
      </c>
      <c r="AD12" s="1810"/>
      <c r="AE12" s="1811" t="e">
        <f t="shared" si="5"/>
        <v>#DIV/0!</v>
      </c>
      <c r="AF12" s="1810"/>
      <c r="AG12" s="1811" t="e">
        <f t="shared" si="6"/>
        <v>#DIV/0!</v>
      </c>
      <c r="AH12" s="1812">
        <f t="shared" si="7"/>
        <v>0</v>
      </c>
    </row>
    <row r="13" spans="1:34" ht="30" hidden="1" x14ac:dyDescent="0.25">
      <c r="A13" s="3588"/>
      <c r="B13" s="3588"/>
      <c r="C13" s="3588"/>
      <c r="D13" s="3588"/>
      <c r="E13" s="3588"/>
      <c r="F13" s="3588"/>
      <c r="G13" s="3588"/>
      <c r="H13" s="3588"/>
      <c r="I13" s="1806" t="s">
        <v>2355</v>
      </c>
      <c r="J13" s="1807" t="s">
        <v>1093</v>
      </c>
      <c r="K13" s="1807">
        <v>1</v>
      </c>
      <c r="L13" s="1815">
        <v>4</v>
      </c>
      <c r="M13" s="1810">
        <v>1</v>
      </c>
      <c r="N13" s="1810">
        <v>1</v>
      </c>
      <c r="O13" s="1810">
        <v>1</v>
      </c>
      <c r="P13" s="1810">
        <v>1</v>
      </c>
      <c r="Q13" s="1811" t="s">
        <v>1013</v>
      </c>
      <c r="R13" s="1815">
        <f t="shared" si="0"/>
        <v>4</v>
      </c>
      <c r="S13" s="1810"/>
      <c r="T13" s="1810"/>
      <c r="U13" s="1810"/>
      <c r="V13" s="1810"/>
      <c r="W13" s="1811">
        <f t="shared" si="1"/>
        <v>0</v>
      </c>
      <c r="X13" s="1810"/>
      <c r="Y13" s="1811" t="e">
        <f t="shared" si="2"/>
        <v>#DIV/0!</v>
      </c>
      <c r="Z13" s="1810"/>
      <c r="AA13" s="1811" t="e">
        <f t="shared" si="3"/>
        <v>#DIV/0!</v>
      </c>
      <c r="AB13" s="1810"/>
      <c r="AC13" s="1811" t="e">
        <f t="shared" si="4"/>
        <v>#DIV/0!</v>
      </c>
      <c r="AD13" s="1810"/>
      <c r="AE13" s="1811" t="e">
        <f t="shared" si="5"/>
        <v>#DIV/0!</v>
      </c>
      <c r="AF13" s="1810"/>
      <c r="AG13" s="1811" t="e">
        <f t="shared" si="6"/>
        <v>#DIV/0!</v>
      </c>
      <c r="AH13" s="1812">
        <f t="shared" si="7"/>
        <v>0</v>
      </c>
    </row>
    <row r="14" spans="1:34" ht="30" hidden="1" x14ac:dyDescent="0.25">
      <c r="A14" s="3588"/>
      <c r="B14" s="3588"/>
      <c r="C14" s="3588"/>
      <c r="D14" s="3589"/>
      <c r="E14" s="3589"/>
      <c r="F14" s="3589"/>
      <c r="G14" s="3589"/>
      <c r="H14" s="3589"/>
      <c r="I14" s="1806" t="s">
        <v>1092</v>
      </c>
      <c r="J14" s="1807" t="s">
        <v>129</v>
      </c>
      <c r="K14" s="1807">
        <v>0</v>
      </c>
      <c r="L14" s="1815">
        <v>41</v>
      </c>
      <c r="M14" s="1810">
        <v>41</v>
      </c>
      <c r="N14" s="1810">
        <v>41</v>
      </c>
      <c r="O14" s="1810">
        <v>41</v>
      </c>
      <c r="P14" s="1810">
        <v>41</v>
      </c>
      <c r="Q14" s="1811" t="s">
        <v>1013</v>
      </c>
      <c r="R14" s="1815">
        <f t="shared" si="0"/>
        <v>164</v>
      </c>
      <c r="S14" s="1810"/>
      <c r="T14" s="1810"/>
      <c r="U14" s="1810"/>
      <c r="V14" s="1810"/>
      <c r="W14" s="1811">
        <f t="shared" si="1"/>
        <v>0</v>
      </c>
      <c r="X14" s="1810"/>
      <c r="Y14" s="1811" t="e">
        <f t="shared" si="2"/>
        <v>#DIV/0!</v>
      </c>
      <c r="Z14" s="1810"/>
      <c r="AA14" s="1811" t="e">
        <f t="shared" si="3"/>
        <v>#DIV/0!</v>
      </c>
      <c r="AB14" s="1810"/>
      <c r="AC14" s="1811" t="e">
        <f t="shared" si="4"/>
        <v>#DIV/0!</v>
      </c>
      <c r="AD14" s="1810"/>
      <c r="AE14" s="1811" t="e">
        <f t="shared" si="5"/>
        <v>#DIV/0!</v>
      </c>
      <c r="AF14" s="1810"/>
      <c r="AG14" s="1811" t="e">
        <f t="shared" si="6"/>
        <v>#DIV/0!</v>
      </c>
      <c r="AH14" s="1812">
        <f t="shared" si="7"/>
        <v>0</v>
      </c>
    </row>
    <row r="15" spans="1:34" ht="60" hidden="1" x14ac:dyDescent="0.25">
      <c r="A15" s="3588"/>
      <c r="B15" s="3588"/>
      <c r="C15" s="3588"/>
      <c r="D15" s="1806" t="s">
        <v>1090</v>
      </c>
      <c r="E15" s="1813" t="s">
        <v>1049</v>
      </c>
      <c r="F15" s="1816"/>
      <c r="G15" s="1816">
        <v>21</v>
      </c>
      <c r="H15" s="1816" t="s">
        <v>2356</v>
      </c>
      <c r="I15" s="1806" t="s">
        <v>1089</v>
      </c>
      <c r="J15" s="1813" t="s">
        <v>1049</v>
      </c>
      <c r="K15" s="1807">
        <v>21</v>
      </c>
      <c r="L15" s="1815">
        <v>21</v>
      </c>
      <c r="M15" s="1810">
        <v>21</v>
      </c>
      <c r="N15" s="1810">
        <v>21</v>
      </c>
      <c r="O15" s="1810">
        <v>21</v>
      </c>
      <c r="P15" s="1810">
        <v>21</v>
      </c>
      <c r="Q15" s="1811" t="s">
        <v>1013</v>
      </c>
      <c r="R15" s="1815">
        <f t="shared" si="0"/>
        <v>84</v>
      </c>
      <c r="S15" s="1810"/>
      <c r="T15" s="1810"/>
      <c r="U15" s="1810"/>
      <c r="V15" s="1810"/>
      <c r="W15" s="1811">
        <f t="shared" si="1"/>
        <v>0</v>
      </c>
      <c r="X15" s="1810"/>
      <c r="Y15" s="1811" t="e">
        <f t="shared" si="2"/>
        <v>#DIV/0!</v>
      </c>
      <c r="Z15" s="1810"/>
      <c r="AA15" s="1811" t="e">
        <f t="shared" si="3"/>
        <v>#DIV/0!</v>
      </c>
      <c r="AB15" s="1810"/>
      <c r="AC15" s="1811" t="e">
        <f t="shared" si="4"/>
        <v>#DIV/0!</v>
      </c>
      <c r="AD15" s="1810"/>
      <c r="AE15" s="1811" t="e">
        <f t="shared" si="5"/>
        <v>#DIV/0!</v>
      </c>
      <c r="AF15" s="1810"/>
      <c r="AG15" s="1811" t="e">
        <f t="shared" si="6"/>
        <v>#DIV/0!</v>
      </c>
      <c r="AH15" s="1812">
        <f t="shared" si="7"/>
        <v>0</v>
      </c>
    </row>
    <row r="16" spans="1:34" ht="45" hidden="1" x14ac:dyDescent="0.25">
      <c r="A16" s="3588"/>
      <c r="B16" s="3588"/>
      <c r="C16" s="3588"/>
      <c r="D16" s="3722" t="s">
        <v>1087</v>
      </c>
      <c r="E16" s="3723" t="s">
        <v>129</v>
      </c>
      <c r="F16" s="3724"/>
      <c r="G16" s="3724">
        <v>1</v>
      </c>
      <c r="H16" s="3724" t="s">
        <v>2357</v>
      </c>
      <c r="I16" s="1806" t="s">
        <v>1086</v>
      </c>
      <c r="J16" s="1807" t="s">
        <v>1085</v>
      </c>
      <c r="K16" s="1807">
        <v>26</v>
      </c>
      <c r="L16" s="1815">
        <v>26</v>
      </c>
      <c r="M16" s="1810">
        <v>26</v>
      </c>
      <c r="N16" s="1810">
        <v>26</v>
      </c>
      <c r="O16" s="1810">
        <v>26</v>
      </c>
      <c r="P16" s="1810">
        <v>26</v>
      </c>
      <c r="Q16" s="1811" t="s">
        <v>1013</v>
      </c>
      <c r="R16" s="1815">
        <f t="shared" si="0"/>
        <v>104</v>
      </c>
      <c r="S16" s="1810"/>
      <c r="T16" s="1810"/>
      <c r="U16" s="1810"/>
      <c r="V16" s="1810"/>
      <c r="W16" s="1811">
        <f t="shared" si="1"/>
        <v>0</v>
      </c>
      <c r="X16" s="1810"/>
      <c r="Y16" s="1811" t="e">
        <f t="shared" si="2"/>
        <v>#DIV/0!</v>
      </c>
      <c r="Z16" s="1810"/>
      <c r="AA16" s="1811" t="e">
        <f t="shared" si="3"/>
        <v>#DIV/0!</v>
      </c>
      <c r="AB16" s="1810"/>
      <c r="AC16" s="1811" t="e">
        <f t="shared" si="4"/>
        <v>#DIV/0!</v>
      </c>
      <c r="AD16" s="1810"/>
      <c r="AE16" s="1811" t="e">
        <f t="shared" si="5"/>
        <v>#DIV/0!</v>
      </c>
      <c r="AF16" s="1810"/>
      <c r="AG16" s="1811" t="e">
        <f t="shared" si="6"/>
        <v>#DIV/0!</v>
      </c>
      <c r="AH16" s="1812">
        <f t="shared" si="7"/>
        <v>0</v>
      </c>
    </row>
    <row r="17" spans="1:34" ht="30" hidden="1" x14ac:dyDescent="0.25">
      <c r="A17" s="3588"/>
      <c r="B17" s="3588"/>
      <c r="C17" s="3588"/>
      <c r="D17" s="3588"/>
      <c r="E17" s="3588"/>
      <c r="F17" s="3588"/>
      <c r="G17" s="3588"/>
      <c r="H17" s="3588"/>
      <c r="I17" s="1806" t="s">
        <v>1084</v>
      </c>
      <c r="J17" s="1807" t="s">
        <v>1049</v>
      </c>
      <c r="K17" s="1807">
        <v>41</v>
      </c>
      <c r="L17" s="1815">
        <v>41</v>
      </c>
      <c r="M17" s="1810">
        <v>41</v>
      </c>
      <c r="N17" s="1810">
        <v>41</v>
      </c>
      <c r="O17" s="1810">
        <v>41</v>
      </c>
      <c r="P17" s="1810">
        <v>41</v>
      </c>
      <c r="Q17" s="1811" t="s">
        <v>1013</v>
      </c>
      <c r="R17" s="1815">
        <f t="shared" si="0"/>
        <v>164</v>
      </c>
      <c r="S17" s="1810"/>
      <c r="T17" s="1810"/>
      <c r="U17" s="1810"/>
      <c r="V17" s="1810"/>
      <c r="W17" s="1811">
        <f t="shared" si="1"/>
        <v>0</v>
      </c>
      <c r="X17" s="1810"/>
      <c r="Y17" s="1811" t="e">
        <f t="shared" si="2"/>
        <v>#DIV/0!</v>
      </c>
      <c r="Z17" s="1810"/>
      <c r="AA17" s="1811" t="e">
        <f t="shared" si="3"/>
        <v>#DIV/0!</v>
      </c>
      <c r="AB17" s="1810"/>
      <c r="AC17" s="1811" t="e">
        <f t="shared" si="4"/>
        <v>#DIV/0!</v>
      </c>
      <c r="AD17" s="1810"/>
      <c r="AE17" s="1811" t="e">
        <f t="shared" si="5"/>
        <v>#DIV/0!</v>
      </c>
      <c r="AF17" s="1810"/>
      <c r="AG17" s="1811" t="e">
        <f t="shared" si="6"/>
        <v>#DIV/0!</v>
      </c>
      <c r="AH17" s="1812">
        <f t="shared" si="7"/>
        <v>0</v>
      </c>
    </row>
    <row r="18" spans="1:34" ht="30" hidden="1" x14ac:dyDescent="0.25">
      <c r="A18" s="3588"/>
      <c r="B18" s="3588"/>
      <c r="C18" s="3588"/>
      <c r="D18" s="3588"/>
      <c r="E18" s="3588"/>
      <c r="F18" s="3588"/>
      <c r="G18" s="3588"/>
      <c r="H18" s="3588"/>
      <c r="I18" s="1806" t="s">
        <v>1083</v>
      </c>
      <c r="J18" s="1807" t="s">
        <v>1082</v>
      </c>
      <c r="K18" s="1807">
        <v>3</v>
      </c>
      <c r="L18" s="1815">
        <v>3</v>
      </c>
      <c r="M18" s="1810">
        <v>3</v>
      </c>
      <c r="N18" s="1810">
        <v>3</v>
      </c>
      <c r="O18" s="1810">
        <v>3</v>
      </c>
      <c r="P18" s="1810">
        <v>3</v>
      </c>
      <c r="Q18" s="1811" t="s">
        <v>1013</v>
      </c>
      <c r="R18" s="1815">
        <f t="shared" si="0"/>
        <v>12</v>
      </c>
      <c r="S18" s="1810"/>
      <c r="T18" s="1810"/>
      <c r="U18" s="1810"/>
      <c r="V18" s="1810"/>
      <c r="W18" s="1811">
        <f t="shared" si="1"/>
        <v>0</v>
      </c>
      <c r="X18" s="1810"/>
      <c r="Y18" s="1811" t="e">
        <f t="shared" si="2"/>
        <v>#DIV/0!</v>
      </c>
      <c r="Z18" s="1810"/>
      <c r="AA18" s="1811" t="e">
        <f t="shared" si="3"/>
        <v>#DIV/0!</v>
      </c>
      <c r="AB18" s="1810"/>
      <c r="AC18" s="1811" t="e">
        <f t="shared" si="4"/>
        <v>#DIV/0!</v>
      </c>
      <c r="AD18" s="1810"/>
      <c r="AE18" s="1811" t="e">
        <f t="shared" si="5"/>
        <v>#DIV/0!</v>
      </c>
      <c r="AF18" s="1810"/>
      <c r="AG18" s="1811" t="e">
        <f t="shared" si="6"/>
        <v>#DIV/0!</v>
      </c>
      <c r="AH18" s="1812">
        <f t="shared" si="7"/>
        <v>0</v>
      </c>
    </row>
    <row r="19" spans="1:34" ht="30" hidden="1" x14ac:dyDescent="0.25">
      <c r="A19" s="3588"/>
      <c r="B19" s="3588"/>
      <c r="C19" s="3588"/>
      <c r="D19" s="3589"/>
      <c r="E19" s="3589"/>
      <c r="F19" s="3589"/>
      <c r="G19" s="3589"/>
      <c r="H19" s="3589"/>
      <c r="I19" s="1806" t="s">
        <v>1081</v>
      </c>
      <c r="J19" s="1807" t="s">
        <v>1049</v>
      </c>
      <c r="K19" s="1807">
        <v>41</v>
      </c>
      <c r="L19" s="1815">
        <v>41</v>
      </c>
      <c r="M19" s="1810">
        <v>41</v>
      </c>
      <c r="N19" s="1810">
        <v>41</v>
      </c>
      <c r="O19" s="1810">
        <v>41</v>
      </c>
      <c r="P19" s="1810">
        <v>41</v>
      </c>
      <c r="Q19" s="1811" t="s">
        <v>1013</v>
      </c>
      <c r="R19" s="1815">
        <f t="shared" si="0"/>
        <v>164</v>
      </c>
      <c r="S19" s="1810"/>
      <c r="T19" s="1810"/>
      <c r="U19" s="1810"/>
      <c r="V19" s="1810"/>
      <c r="W19" s="1811">
        <f t="shared" si="1"/>
        <v>0</v>
      </c>
      <c r="X19" s="1810"/>
      <c r="Y19" s="1811" t="e">
        <f t="shared" si="2"/>
        <v>#DIV/0!</v>
      </c>
      <c r="Z19" s="1810"/>
      <c r="AA19" s="1811" t="e">
        <f t="shared" si="3"/>
        <v>#DIV/0!</v>
      </c>
      <c r="AB19" s="1810"/>
      <c r="AC19" s="1811" t="e">
        <f t="shared" si="4"/>
        <v>#DIV/0!</v>
      </c>
      <c r="AD19" s="1810"/>
      <c r="AE19" s="1811" t="e">
        <f t="shared" si="5"/>
        <v>#DIV/0!</v>
      </c>
      <c r="AF19" s="1810"/>
      <c r="AG19" s="1811" t="e">
        <f t="shared" si="6"/>
        <v>#DIV/0!</v>
      </c>
      <c r="AH19" s="1812">
        <f t="shared" si="7"/>
        <v>0</v>
      </c>
    </row>
    <row r="20" spans="1:34" ht="45" hidden="1" x14ac:dyDescent="0.25">
      <c r="A20" s="3588"/>
      <c r="B20" s="3588"/>
      <c r="C20" s="3588"/>
      <c r="D20" s="3722" t="s">
        <v>1079</v>
      </c>
      <c r="E20" s="3726" t="s">
        <v>1049</v>
      </c>
      <c r="F20" s="3722"/>
      <c r="G20" s="3722">
        <v>41</v>
      </c>
      <c r="H20" s="3722" t="s">
        <v>2358</v>
      </c>
      <c r="I20" s="1806" t="s">
        <v>2359</v>
      </c>
      <c r="J20" s="1807" t="s">
        <v>1049</v>
      </c>
      <c r="K20" s="1807">
        <v>41</v>
      </c>
      <c r="L20" s="1815">
        <v>41</v>
      </c>
      <c r="M20" s="1810">
        <v>41</v>
      </c>
      <c r="N20" s="1810">
        <v>41</v>
      </c>
      <c r="O20" s="1810">
        <v>41</v>
      </c>
      <c r="P20" s="1810">
        <v>41</v>
      </c>
      <c r="Q20" s="1811" t="s">
        <v>1013</v>
      </c>
      <c r="R20" s="1815">
        <f t="shared" si="0"/>
        <v>164</v>
      </c>
      <c r="S20" s="1810"/>
      <c r="T20" s="1810"/>
      <c r="U20" s="1810"/>
      <c r="V20" s="1810"/>
      <c r="W20" s="1811">
        <f t="shared" si="1"/>
        <v>0</v>
      </c>
      <c r="X20" s="1810"/>
      <c r="Y20" s="1811" t="e">
        <f t="shared" si="2"/>
        <v>#DIV/0!</v>
      </c>
      <c r="Z20" s="1810"/>
      <c r="AA20" s="1811" t="e">
        <f t="shared" si="3"/>
        <v>#DIV/0!</v>
      </c>
      <c r="AB20" s="1810"/>
      <c r="AC20" s="1811" t="e">
        <f t="shared" si="4"/>
        <v>#DIV/0!</v>
      </c>
      <c r="AD20" s="1810"/>
      <c r="AE20" s="1811" t="e">
        <f t="shared" si="5"/>
        <v>#DIV/0!</v>
      </c>
      <c r="AF20" s="1810"/>
      <c r="AG20" s="1811" t="e">
        <f t="shared" si="6"/>
        <v>#DIV/0!</v>
      </c>
      <c r="AH20" s="1812">
        <f t="shared" si="7"/>
        <v>0</v>
      </c>
    </row>
    <row r="21" spans="1:34" ht="45" hidden="1" x14ac:dyDescent="0.25">
      <c r="A21" s="3588"/>
      <c r="B21" s="3588"/>
      <c r="C21" s="3588"/>
      <c r="D21" s="3588"/>
      <c r="E21" s="3588"/>
      <c r="F21" s="3588"/>
      <c r="G21" s="3588"/>
      <c r="H21" s="3588"/>
      <c r="I21" s="1806" t="s">
        <v>2360</v>
      </c>
      <c r="J21" s="1807" t="s">
        <v>1075</v>
      </c>
      <c r="K21" s="1807">
        <v>0</v>
      </c>
      <c r="L21" s="1815">
        <v>41</v>
      </c>
      <c r="M21" s="1810">
        <v>10</v>
      </c>
      <c r="N21" s="1810">
        <v>10</v>
      </c>
      <c r="O21" s="1810">
        <v>10</v>
      </c>
      <c r="P21" s="1810">
        <v>11</v>
      </c>
      <c r="Q21" s="1811" t="s">
        <v>1013</v>
      </c>
      <c r="R21" s="1815">
        <f t="shared" si="0"/>
        <v>41</v>
      </c>
      <c r="S21" s="1810"/>
      <c r="T21" s="1810"/>
      <c r="U21" s="1810"/>
      <c r="V21" s="1810"/>
      <c r="W21" s="1811">
        <f t="shared" si="1"/>
        <v>0</v>
      </c>
      <c r="X21" s="1810"/>
      <c r="Y21" s="1811" t="e">
        <f t="shared" si="2"/>
        <v>#DIV/0!</v>
      </c>
      <c r="Z21" s="1810"/>
      <c r="AA21" s="1811" t="e">
        <f t="shared" si="3"/>
        <v>#DIV/0!</v>
      </c>
      <c r="AB21" s="1810"/>
      <c r="AC21" s="1811" t="e">
        <f t="shared" si="4"/>
        <v>#DIV/0!</v>
      </c>
      <c r="AD21" s="1810"/>
      <c r="AE21" s="1811" t="e">
        <f t="shared" si="5"/>
        <v>#DIV/0!</v>
      </c>
      <c r="AF21" s="1810"/>
      <c r="AG21" s="1811" t="e">
        <f t="shared" si="6"/>
        <v>#DIV/0!</v>
      </c>
      <c r="AH21" s="1812">
        <f t="shared" si="7"/>
        <v>0</v>
      </c>
    </row>
    <row r="22" spans="1:34" ht="30" hidden="1" x14ac:dyDescent="0.25">
      <c r="A22" s="3588"/>
      <c r="B22" s="3588"/>
      <c r="C22" s="3588"/>
      <c r="D22" s="3589"/>
      <c r="E22" s="3589"/>
      <c r="F22" s="3589"/>
      <c r="G22" s="3589"/>
      <c r="H22" s="3589"/>
      <c r="I22" s="1817" t="s">
        <v>1074</v>
      </c>
      <c r="J22" s="1807" t="s">
        <v>1073</v>
      </c>
      <c r="K22" s="1807">
        <v>15</v>
      </c>
      <c r="L22" s="1815">
        <v>15</v>
      </c>
      <c r="M22" s="1810">
        <v>15</v>
      </c>
      <c r="N22" s="1810">
        <v>15</v>
      </c>
      <c r="O22" s="1810">
        <v>15</v>
      </c>
      <c r="P22" s="1810">
        <v>15</v>
      </c>
      <c r="Q22" s="1811" t="s">
        <v>1013</v>
      </c>
      <c r="R22" s="1815">
        <f t="shared" si="0"/>
        <v>60</v>
      </c>
      <c r="S22" s="1810"/>
      <c r="T22" s="1810"/>
      <c r="U22" s="1810"/>
      <c r="V22" s="1810"/>
      <c r="W22" s="1811">
        <f t="shared" si="1"/>
        <v>0</v>
      </c>
      <c r="X22" s="1810"/>
      <c r="Y22" s="1811" t="e">
        <f t="shared" si="2"/>
        <v>#DIV/0!</v>
      </c>
      <c r="Z22" s="1810"/>
      <c r="AA22" s="1811" t="e">
        <f t="shared" si="3"/>
        <v>#DIV/0!</v>
      </c>
      <c r="AB22" s="1810"/>
      <c r="AC22" s="1811" t="e">
        <f t="shared" si="4"/>
        <v>#DIV/0!</v>
      </c>
      <c r="AD22" s="1810"/>
      <c r="AE22" s="1811" t="e">
        <f t="shared" si="5"/>
        <v>#DIV/0!</v>
      </c>
      <c r="AF22" s="1810"/>
      <c r="AG22" s="1811" t="e">
        <f t="shared" si="6"/>
        <v>#DIV/0!</v>
      </c>
      <c r="AH22" s="1812">
        <f t="shared" si="7"/>
        <v>0</v>
      </c>
    </row>
    <row r="23" spans="1:34" ht="30" hidden="1" x14ac:dyDescent="0.25">
      <c r="A23" s="3588"/>
      <c r="B23" s="3588"/>
      <c r="C23" s="3588"/>
      <c r="D23" s="3722" t="s">
        <v>2361</v>
      </c>
      <c r="E23" s="3723" t="s">
        <v>669</v>
      </c>
      <c r="F23" s="3724"/>
      <c r="G23" s="3724">
        <v>1</v>
      </c>
      <c r="H23" s="3724" t="s">
        <v>2362</v>
      </c>
      <c r="I23" s="1806" t="s">
        <v>2363</v>
      </c>
      <c r="J23" s="1807" t="s">
        <v>129</v>
      </c>
      <c r="K23" s="1807">
        <v>0</v>
      </c>
      <c r="L23" s="1808">
        <v>1</v>
      </c>
      <c r="M23" s="1810"/>
      <c r="N23" s="1810">
        <v>1</v>
      </c>
      <c r="O23" s="1810">
        <v>1</v>
      </c>
      <c r="P23" s="1810">
        <v>1</v>
      </c>
      <c r="Q23" s="1811" t="s">
        <v>1013</v>
      </c>
      <c r="R23" s="1808">
        <f t="shared" si="0"/>
        <v>3</v>
      </c>
      <c r="S23" s="1810"/>
      <c r="T23" s="1810"/>
      <c r="U23" s="1810"/>
      <c r="V23" s="1810"/>
      <c r="W23" s="1811">
        <f t="shared" si="1"/>
        <v>0</v>
      </c>
      <c r="X23" s="1810"/>
      <c r="Y23" s="1811" t="e">
        <f t="shared" si="2"/>
        <v>#DIV/0!</v>
      </c>
      <c r="Z23" s="1810"/>
      <c r="AA23" s="1811" t="e">
        <f t="shared" si="3"/>
        <v>#DIV/0!</v>
      </c>
      <c r="AB23" s="1810"/>
      <c r="AC23" s="1811" t="e">
        <f t="shared" si="4"/>
        <v>#DIV/0!</v>
      </c>
      <c r="AD23" s="1810"/>
      <c r="AE23" s="1811" t="e">
        <f t="shared" si="5"/>
        <v>#DIV/0!</v>
      </c>
      <c r="AF23" s="1810"/>
      <c r="AG23" s="1811" t="e">
        <f t="shared" si="6"/>
        <v>#DIV/0!</v>
      </c>
      <c r="AH23" s="1812">
        <f t="shared" si="7"/>
        <v>0</v>
      </c>
    </row>
    <row r="24" spans="1:34" ht="30" hidden="1" x14ac:dyDescent="0.25">
      <c r="A24" s="3588"/>
      <c r="B24" s="3588"/>
      <c r="C24" s="3588"/>
      <c r="D24" s="3589"/>
      <c r="E24" s="3589"/>
      <c r="F24" s="3589"/>
      <c r="G24" s="3589"/>
      <c r="H24" s="3589"/>
      <c r="I24" s="1806" t="s">
        <v>2364</v>
      </c>
      <c r="J24" s="1807" t="s">
        <v>129</v>
      </c>
      <c r="K24" s="1807">
        <v>0</v>
      </c>
      <c r="L24" s="1808">
        <v>1</v>
      </c>
      <c r="M24" s="1810">
        <v>1</v>
      </c>
      <c r="N24" s="1810">
        <v>1</v>
      </c>
      <c r="O24" s="1810">
        <v>1</v>
      </c>
      <c r="P24" s="1810">
        <v>1</v>
      </c>
      <c r="Q24" s="1811" t="s">
        <v>1013</v>
      </c>
      <c r="R24" s="1808">
        <f t="shared" si="0"/>
        <v>4</v>
      </c>
      <c r="S24" s="1810"/>
      <c r="T24" s="1810"/>
      <c r="U24" s="1810"/>
      <c r="V24" s="1810"/>
      <c r="W24" s="1811">
        <f t="shared" si="1"/>
        <v>0</v>
      </c>
      <c r="X24" s="1810"/>
      <c r="Y24" s="1811" t="e">
        <f t="shared" si="2"/>
        <v>#DIV/0!</v>
      </c>
      <c r="Z24" s="1810"/>
      <c r="AA24" s="1811" t="e">
        <f t="shared" si="3"/>
        <v>#DIV/0!</v>
      </c>
      <c r="AB24" s="1810"/>
      <c r="AC24" s="1811" t="e">
        <f t="shared" si="4"/>
        <v>#DIV/0!</v>
      </c>
      <c r="AD24" s="1810"/>
      <c r="AE24" s="1811" t="e">
        <f t="shared" si="5"/>
        <v>#DIV/0!</v>
      </c>
      <c r="AF24" s="1810"/>
      <c r="AG24" s="1811" t="e">
        <f t="shared" si="6"/>
        <v>#DIV/0!</v>
      </c>
      <c r="AH24" s="1812">
        <f t="shared" si="7"/>
        <v>0</v>
      </c>
    </row>
    <row r="25" spans="1:34" ht="45" hidden="1" x14ac:dyDescent="0.25">
      <c r="A25" s="3588"/>
      <c r="B25" s="3588"/>
      <c r="C25" s="3588"/>
      <c r="D25" s="3722" t="s">
        <v>2365</v>
      </c>
      <c r="E25" s="3723" t="s">
        <v>669</v>
      </c>
      <c r="F25" s="3724"/>
      <c r="G25" s="3724">
        <v>1</v>
      </c>
      <c r="H25" s="3723" t="s">
        <v>2366</v>
      </c>
      <c r="I25" s="1806" t="s">
        <v>2367</v>
      </c>
      <c r="J25" s="1807" t="s">
        <v>1049</v>
      </c>
      <c r="K25" s="1807">
        <v>41</v>
      </c>
      <c r="L25" s="1815">
        <v>41</v>
      </c>
      <c r="M25" s="1810">
        <v>10</v>
      </c>
      <c r="N25" s="1810">
        <v>11</v>
      </c>
      <c r="O25" s="1810">
        <v>10</v>
      </c>
      <c r="P25" s="1810">
        <v>10</v>
      </c>
      <c r="Q25" s="1811" t="s">
        <v>1013</v>
      </c>
      <c r="R25" s="1815">
        <f t="shared" si="0"/>
        <v>41</v>
      </c>
      <c r="S25" s="1810"/>
      <c r="T25" s="1810"/>
      <c r="U25" s="1810"/>
      <c r="V25" s="1810"/>
      <c r="W25" s="1811">
        <f t="shared" si="1"/>
        <v>0</v>
      </c>
      <c r="X25" s="1810"/>
      <c r="Y25" s="1811" t="e">
        <f t="shared" si="2"/>
        <v>#DIV/0!</v>
      </c>
      <c r="Z25" s="1810"/>
      <c r="AA25" s="1811" t="e">
        <f t="shared" si="3"/>
        <v>#DIV/0!</v>
      </c>
      <c r="AB25" s="1810"/>
      <c r="AC25" s="1811" t="e">
        <f t="shared" si="4"/>
        <v>#DIV/0!</v>
      </c>
      <c r="AD25" s="1810"/>
      <c r="AE25" s="1811" t="e">
        <f t="shared" si="5"/>
        <v>#DIV/0!</v>
      </c>
      <c r="AF25" s="1810"/>
      <c r="AG25" s="1811" t="e">
        <f t="shared" si="6"/>
        <v>#DIV/0!</v>
      </c>
      <c r="AH25" s="1812">
        <f t="shared" si="7"/>
        <v>0</v>
      </c>
    </row>
    <row r="26" spans="1:34" ht="30" hidden="1" x14ac:dyDescent="0.25">
      <c r="A26" s="3588"/>
      <c r="B26" s="3588"/>
      <c r="C26" s="3588"/>
      <c r="D26" s="3588"/>
      <c r="E26" s="3588"/>
      <c r="F26" s="3588"/>
      <c r="G26" s="3588"/>
      <c r="H26" s="3588"/>
      <c r="I26" s="1806" t="s">
        <v>2368</v>
      </c>
      <c r="J26" s="1807" t="s">
        <v>129</v>
      </c>
      <c r="K26" s="1807">
        <v>0</v>
      </c>
      <c r="L26" s="1808">
        <v>1</v>
      </c>
      <c r="M26" s="1810">
        <v>1</v>
      </c>
      <c r="N26" s="1810">
        <v>1</v>
      </c>
      <c r="O26" s="1810">
        <v>1</v>
      </c>
      <c r="P26" s="1810">
        <v>1</v>
      </c>
      <c r="Q26" s="1811" t="s">
        <v>1013</v>
      </c>
      <c r="R26" s="1808">
        <f t="shared" si="0"/>
        <v>4</v>
      </c>
      <c r="S26" s="1810"/>
      <c r="T26" s="1810"/>
      <c r="U26" s="1810"/>
      <c r="V26" s="1810"/>
      <c r="W26" s="1811">
        <f t="shared" si="1"/>
        <v>0</v>
      </c>
      <c r="X26" s="1810"/>
      <c r="Y26" s="1811" t="e">
        <f t="shared" si="2"/>
        <v>#DIV/0!</v>
      </c>
      <c r="Z26" s="1810"/>
      <c r="AA26" s="1811" t="e">
        <f t="shared" si="3"/>
        <v>#DIV/0!</v>
      </c>
      <c r="AB26" s="1810"/>
      <c r="AC26" s="1811" t="e">
        <f t="shared" si="4"/>
        <v>#DIV/0!</v>
      </c>
      <c r="AD26" s="1810"/>
      <c r="AE26" s="1811" t="e">
        <f t="shared" si="5"/>
        <v>#DIV/0!</v>
      </c>
      <c r="AF26" s="1810"/>
      <c r="AG26" s="1811" t="e">
        <f t="shared" si="6"/>
        <v>#DIV/0!</v>
      </c>
      <c r="AH26" s="1812">
        <f t="shared" si="7"/>
        <v>0</v>
      </c>
    </row>
    <row r="27" spans="1:34" ht="30" hidden="1" x14ac:dyDescent="0.25">
      <c r="A27" s="3588"/>
      <c r="B27" s="3588"/>
      <c r="C27" s="3588"/>
      <c r="D27" s="3589"/>
      <c r="E27" s="3589"/>
      <c r="F27" s="3589"/>
      <c r="G27" s="3589"/>
      <c r="H27" s="3589"/>
      <c r="I27" s="1806" t="s">
        <v>2369</v>
      </c>
      <c r="J27" s="1807" t="s">
        <v>1049</v>
      </c>
      <c r="K27" s="1807">
        <v>0</v>
      </c>
      <c r="L27" s="1815">
        <v>41</v>
      </c>
      <c r="M27" s="1810">
        <v>41</v>
      </c>
      <c r="N27" s="1810">
        <v>41</v>
      </c>
      <c r="O27" s="1810">
        <v>41</v>
      </c>
      <c r="P27" s="1810">
        <v>41</v>
      </c>
      <c r="Q27" s="1811" t="s">
        <v>1013</v>
      </c>
      <c r="R27" s="1815">
        <f t="shared" si="0"/>
        <v>164</v>
      </c>
      <c r="S27" s="1810"/>
      <c r="T27" s="1810"/>
      <c r="U27" s="1810"/>
      <c r="V27" s="1810"/>
      <c r="W27" s="1811">
        <f t="shared" si="1"/>
        <v>0</v>
      </c>
      <c r="X27" s="1810"/>
      <c r="Y27" s="1811" t="e">
        <f t="shared" si="2"/>
        <v>#DIV/0!</v>
      </c>
      <c r="Z27" s="1810"/>
      <c r="AA27" s="1811" t="e">
        <f t="shared" si="3"/>
        <v>#DIV/0!</v>
      </c>
      <c r="AB27" s="1810"/>
      <c r="AC27" s="1811" t="e">
        <f t="shared" si="4"/>
        <v>#DIV/0!</v>
      </c>
      <c r="AD27" s="1810"/>
      <c r="AE27" s="1811" t="e">
        <f t="shared" si="5"/>
        <v>#DIV/0!</v>
      </c>
      <c r="AF27" s="1810"/>
      <c r="AG27" s="1811" t="e">
        <f t="shared" si="6"/>
        <v>#DIV/0!</v>
      </c>
      <c r="AH27" s="1812">
        <f t="shared" si="7"/>
        <v>0</v>
      </c>
    </row>
    <row r="28" spans="1:34" ht="45" hidden="1" x14ac:dyDescent="0.25">
      <c r="A28" s="3588"/>
      <c r="B28" s="3588"/>
      <c r="C28" s="3588"/>
      <c r="D28" s="3722" t="s">
        <v>1070</v>
      </c>
      <c r="E28" s="3723" t="s">
        <v>669</v>
      </c>
      <c r="F28" s="3724"/>
      <c r="G28" s="3724">
        <v>1</v>
      </c>
      <c r="H28" s="3724" t="s">
        <v>2370</v>
      </c>
      <c r="I28" s="1806" t="s">
        <v>1069</v>
      </c>
      <c r="J28" s="1807" t="s">
        <v>129</v>
      </c>
      <c r="K28" s="1807">
        <v>0</v>
      </c>
      <c r="L28" s="1808">
        <v>1</v>
      </c>
      <c r="M28" s="1810">
        <v>0.4</v>
      </c>
      <c r="N28" s="1810">
        <v>0.2</v>
      </c>
      <c r="O28" s="1810">
        <v>0.2</v>
      </c>
      <c r="P28" s="1810">
        <v>0.2</v>
      </c>
      <c r="Q28" s="1811" t="s">
        <v>1013</v>
      </c>
      <c r="R28" s="1808">
        <f t="shared" si="0"/>
        <v>1</v>
      </c>
      <c r="S28" s="1810"/>
      <c r="T28" s="1810"/>
      <c r="U28" s="1810"/>
      <c r="V28" s="1810"/>
      <c r="W28" s="1811">
        <f t="shared" si="1"/>
        <v>0</v>
      </c>
      <c r="X28" s="1810"/>
      <c r="Y28" s="1811" t="e">
        <f t="shared" si="2"/>
        <v>#DIV/0!</v>
      </c>
      <c r="Z28" s="1810"/>
      <c r="AA28" s="1811" t="e">
        <f t="shared" si="3"/>
        <v>#DIV/0!</v>
      </c>
      <c r="AB28" s="1810"/>
      <c r="AC28" s="1811" t="e">
        <f t="shared" si="4"/>
        <v>#DIV/0!</v>
      </c>
      <c r="AD28" s="1810"/>
      <c r="AE28" s="1811" t="e">
        <f t="shared" si="5"/>
        <v>#DIV/0!</v>
      </c>
      <c r="AF28" s="1810"/>
      <c r="AG28" s="1811" t="e">
        <f t="shared" si="6"/>
        <v>#DIV/0!</v>
      </c>
      <c r="AH28" s="1812">
        <f t="shared" si="7"/>
        <v>0</v>
      </c>
    </row>
    <row r="29" spans="1:34" ht="90" hidden="1" x14ac:dyDescent="0.25">
      <c r="A29" s="3588"/>
      <c r="B29" s="3588"/>
      <c r="C29" s="3588"/>
      <c r="D29" s="3588"/>
      <c r="E29" s="3588"/>
      <c r="F29" s="3588"/>
      <c r="G29" s="3588"/>
      <c r="H29" s="3588"/>
      <c r="I29" s="1806" t="s">
        <v>2371</v>
      </c>
      <c r="J29" s="1807" t="s">
        <v>1049</v>
      </c>
      <c r="K29" s="1807">
        <v>41</v>
      </c>
      <c r="L29" s="1815">
        <v>41</v>
      </c>
      <c r="M29" s="1810">
        <v>41</v>
      </c>
      <c r="N29" s="1810">
        <v>41</v>
      </c>
      <c r="O29" s="1810">
        <v>41</v>
      </c>
      <c r="P29" s="1810">
        <v>41</v>
      </c>
      <c r="Q29" s="1811" t="s">
        <v>1013</v>
      </c>
      <c r="R29" s="1815">
        <f t="shared" si="0"/>
        <v>164</v>
      </c>
      <c r="S29" s="1810"/>
      <c r="T29" s="1810"/>
      <c r="U29" s="1810"/>
      <c r="V29" s="1810"/>
      <c r="W29" s="1811">
        <f t="shared" si="1"/>
        <v>0</v>
      </c>
      <c r="X29" s="1810"/>
      <c r="Y29" s="1811" t="e">
        <f t="shared" si="2"/>
        <v>#DIV/0!</v>
      </c>
      <c r="Z29" s="1810"/>
      <c r="AA29" s="1811" t="e">
        <f t="shared" si="3"/>
        <v>#DIV/0!</v>
      </c>
      <c r="AB29" s="1810"/>
      <c r="AC29" s="1811" t="e">
        <f t="shared" si="4"/>
        <v>#DIV/0!</v>
      </c>
      <c r="AD29" s="1810"/>
      <c r="AE29" s="1811" t="e">
        <f t="shared" si="5"/>
        <v>#DIV/0!</v>
      </c>
      <c r="AF29" s="1810"/>
      <c r="AG29" s="1811" t="e">
        <f t="shared" si="6"/>
        <v>#DIV/0!</v>
      </c>
      <c r="AH29" s="1812">
        <f t="shared" si="7"/>
        <v>0</v>
      </c>
    </row>
    <row r="30" spans="1:34" ht="30" hidden="1" x14ac:dyDescent="0.25">
      <c r="A30" s="3588"/>
      <c r="B30" s="3588"/>
      <c r="C30" s="3588"/>
      <c r="D30" s="3589"/>
      <c r="E30" s="3589"/>
      <c r="F30" s="3589"/>
      <c r="G30" s="3589"/>
      <c r="H30" s="3589"/>
      <c r="I30" s="1806" t="s">
        <v>1067</v>
      </c>
      <c r="J30" s="1807" t="s">
        <v>103</v>
      </c>
      <c r="K30" s="1807">
        <v>3</v>
      </c>
      <c r="L30" s="1815">
        <v>12</v>
      </c>
      <c r="M30" s="1810">
        <v>3</v>
      </c>
      <c r="N30" s="1810">
        <v>3</v>
      </c>
      <c r="O30" s="1810">
        <v>3</v>
      </c>
      <c r="P30" s="1810">
        <v>3</v>
      </c>
      <c r="Q30" s="1811" t="s">
        <v>1013</v>
      </c>
      <c r="R30" s="1815">
        <f t="shared" si="0"/>
        <v>12</v>
      </c>
      <c r="S30" s="1810"/>
      <c r="T30" s="1810"/>
      <c r="U30" s="1810"/>
      <c r="V30" s="1810"/>
      <c r="W30" s="1811">
        <f t="shared" si="1"/>
        <v>0</v>
      </c>
      <c r="X30" s="1810"/>
      <c r="Y30" s="1811" t="e">
        <f t="shared" si="2"/>
        <v>#DIV/0!</v>
      </c>
      <c r="Z30" s="1810"/>
      <c r="AA30" s="1811" t="e">
        <f t="shared" si="3"/>
        <v>#DIV/0!</v>
      </c>
      <c r="AB30" s="1810"/>
      <c r="AC30" s="1811" t="e">
        <f t="shared" si="4"/>
        <v>#DIV/0!</v>
      </c>
      <c r="AD30" s="1810"/>
      <c r="AE30" s="1811" t="e">
        <f t="shared" si="5"/>
        <v>#DIV/0!</v>
      </c>
      <c r="AF30" s="1810"/>
      <c r="AG30" s="1811" t="e">
        <f t="shared" si="6"/>
        <v>#DIV/0!</v>
      </c>
      <c r="AH30" s="1812">
        <f t="shared" si="7"/>
        <v>0</v>
      </c>
    </row>
    <row r="31" spans="1:34" ht="60" hidden="1" x14ac:dyDescent="0.25">
      <c r="A31" s="3588"/>
      <c r="B31" s="3588"/>
      <c r="C31" s="3588"/>
      <c r="D31" s="1806" t="s">
        <v>1061</v>
      </c>
      <c r="E31" s="1813" t="s">
        <v>669</v>
      </c>
      <c r="F31" s="1818"/>
      <c r="G31" s="1818">
        <v>1</v>
      </c>
      <c r="H31" s="1818" t="s">
        <v>1062</v>
      </c>
      <c r="I31" s="1806" t="s">
        <v>2372</v>
      </c>
      <c r="J31" s="1807" t="s">
        <v>2373</v>
      </c>
      <c r="K31" s="1813">
        <v>0.1</v>
      </c>
      <c r="L31" s="1808">
        <v>1</v>
      </c>
      <c r="M31" s="1810">
        <v>0.3</v>
      </c>
      <c r="N31" s="1810">
        <v>0.2</v>
      </c>
      <c r="O31" s="1810">
        <v>0.2</v>
      </c>
      <c r="P31" s="1810">
        <v>0.2</v>
      </c>
      <c r="Q31" s="1811" t="s">
        <v>1013</v>
      </c>
      <c r="R31" s="1808">
        <f t="shared" si="0"/>
        <v>0.89999999999999991</v>
      </c>
      <c r="S31" s="1810"/>
      <c r="T31" s="1810"/>
      <c r="U31" s="1810"/>
      <c r="V31" s="1810"/>
      <c r="W31" s="1811">
        <f t="shared" si="1"/>
        <v>0</v>
      </c>
      <c r="X31" s="1810"/>
      <c r="Y31" s="1811" t="e">
        <f t="shared" si="2"/>
        <v>#DIV/0!</v>
      </c>
      <c r="Z31" s="1810"/>
      <c r="AA31" s="1811" t="e">
        <f t="shared" si="3"/>
        <v>#DIV/0!</v>
      </c>
      <c r="AB31" s="1810"/>
      <c r="AC31" s="1811" t="e">
        <f t="shared" si="4"/>
        <v>#DIV/0!</v>
      </c>
      <c r="AD31" s="1810"/>
      <c r="AE31" s="1811" t="e">
        <f t="shared" si="5"/>
        <v>#DIV/0!</v>
      </c>
      <c r="AF31" s="1810"/>
      <c r="AG31" s="1811" t="e">
        <f t="shared" si="6"/>
        <v>#DIV/0!</v>
      </c>
      <c r="AH31" s="1812">
        <f t="shared" si="7"/>
        <v>0</v>
      </c>
    </row>
    <row r="32" spans="1:34" ht="30" hidden="1" x14ac:dyDescent="0.25">
      <c r="A32" s="3588"/>
      <c r="B32" s="3588"/>
      <c r="C32" s="3588"/>
      <c r="D32" s="3722" t="s">
        <v>1057</v>
      </c>
      <c r="E32" s="3723" t="s">
        <v>129</v>
      </c>
      <c r="F32" s="3724"/>
      <c r="G32" s="3724">
        <v>1</v>
      </c>
      <c r="H32" s="3724" t="s">
        <v>2374</v>
      </c>
      <c r="I32" s="1806" t="s">
        <v>1056</v>
      </c>
      <c r="J32" s="1807" t="s">
        <v>1049</v>
      </c>
      <c r="K32" s="1807">
        <v>13</v>
      </c>
      <c r="L32" s="1815">
        <v>8</v>
      </c>
      <c r="M32" s="1810">
        <v>2</v>
      </c>
      <c r="N32" s="1810">
        <v>2</v>
      </c>
      <c r="O32" s="1810">
        <v>2</v>
      </c>
      <c r="P32" s="1810">
        <v>2</v>
      </c>
      <c r="Q32" s="1811" t="s">
        <v>1013</v>
      </c>
      <c r="R32" s="1815">
        <f t="shared" si="0"/>
        <v>8</v>
      </c>
      <c r="S32" s="1810"/>
      <c r="T32" s="1810"/>
      <c r="U32" s="1810"/>
      <c r="V32" s="1810"/>
      <c r="W32" s="1811">
        <f t="shared" si="1"/>
        <v>0</v>
      </c>
      <c r="X32" s="1810"/>
      <c r="Y32" s="1811" t="e">
        <f t="shared" si="2"/>
        <v>#DIV/0!</v>
      </c>
      <c r="Z32" s="1810"/>
      <c r="AA32" s="1811" t="e">
        <f t="shared" si="3"/>
        <v>#DIV/0!</v>
      </c>
      <c r="AB32" s="1810"/>
      <c r="AC32" s="1811" t="e">
        <f t="shared" si="4"/>
        <v>#DIV/0!</v>
      </c>
      <c r="AD32" s="1810"/>
      <c r="AE32" s="1811" t="e">
        <f t="shared" si="5"/>
        <v>#DIV/0!</v>
      </c>
      <c r="AF32" s="1810"/>
      <c r="AG32" s="1811" t="e">
        <f t="shared" si="6"/>
        <v>#DIV/0!</v>
      </c>
      <c r="AH32" s="1812">
        <f t="shared" si="7"/>
        <v>0</v>
      </c>
    </row>
    <row r="33" spans="1:34" ht="30" hidden="1" x14ac:dyDescent="0.25">
      <c r="A33" s="3588"/>
      <c r="B33" s="3588"/>
      <c r="C33" s="3588"/>
      <c r="D33" s="3589"/>
      <c r="E33" s="3589"/>
      <c r="F33" s="3589"/>
      <c r="G33" s="3589"/>
      <c r="H33" s="3589"/>
      <c r="I33" s="1806" t="s">
        <v>1055</v>
      </c>
      <c r="J33" s="1807" t="s">
        <v>1049</v>
      </c>
      <c r="K33" s="1807">
        <v>41</v>
      </c>
      <c r="L33" s="1815">
        <v>41</v>
      </c>
      <c r="M33" s="1810">
        <v>41</v>
      </c>
      <c r="N33" s="1810">
        <v>41</v>
      </c>
      <c r="O33" s="1810">
        <v>41</v>
      </c>
      <c r="P33" s="1810">
        <v>41</v>
      </c>
      <c r="Q33" s="1811" t="s">
        <v>1013</v>
      </c>
      <c r="R33" s="1815">
        <f t="shared" si="0"/>
        <v>164</v>
      </c>
      <c r="S33" s="1810"/>
      <c r="T33" s="1810"/>
      <c r="U33" s="1810"/>
      <c r="V33" s="1810"/>
      <c r="W33" s="1811">
        <f t="shared" si="1"/>
        <v>0</v>
      </c>
      <c r="X33" s="1810"/>
      <c r="Y33" s="1811" t="e">
        <f t="shared" si="2"/>
        <v>#DIV/0!</v>
      </c>
      <c r="Z33" s="1810"/>
      <c r="AA33" s="1811" t="e">
        <f t="shared" si="3"/>
        <v>#DIV/0!</v>
      </c>
      <c r="AB33" s="1810"/>
      <c r="AC33" s="1811" t="e">
        <f t="shared" si="4"/>
        <v>#DIV/0!</v>
      </c>
      <c r="AD33" s="1810"/>
      <c r="AE33" s="1811" t="e">
        <f t="shared" si="5"/>
        <v>#DIV/0!</v>
      </c>
      <c r="AF33" s="1810"/>
      <c r="AG33" s="1811" t="e">
        <f t="shared" si="6"/>
        <v>#DIV/0!</v>
      </c>
      <c r="AH33" s="1812">
        <f t="shared" si="7"/>
        <v>0</v>
      </c>
    </row>
    <row r="34" spans="1:34" ht="45" hidden="1" x14ac:dyDescent="0.25">
      <c r="A34" s="3588"/>
      <c r="B34" s="3588"/>
      <c r="C34" s="3588"/>
      <c r="D34" s="3722" t="s">
        <v>1053</v>
      </c>
      <c r="E34" s="3723" t="s">
        <v>129</v>
      </c>
      <c r="F34" s="3724"/>
      <c r="G34" s="3724">
        <v>1</v>
      </c>
      <c r="H34" s="3724" t="s">
        <v>2375</v>
      </c>
      <c r="I34" s="1806" t="s">
        <v>1052</v>
      </c>
      <c r="J34" s="1807" t="s">
        <v>1051</v>
      </c>
      <c r="K34" s="1807">
        <v>0</v>
      </c>
      <c r="L34" s="1815">
        <v>4</v>
      </c>
      <c r="M34" s="1810">
        <v>1</v>
      </c>
      <c r="N34" s="1810">
        <v>1</v>
      </c>
      <c r="O34" s="1810">
        <v>1</v>
      </c>
      <c r="P34" s="1810">
        <v>1</v>
      </c>
      <c r="Q34" s="1811" t="s">
        <v>1013</v>
      </c>
      <c r="R34" s="1815">
        <f t="shared" si="0"/>
        <v>4</v>
      </c>
      <c r="S34" s="1810"/>
      <c r="T34" s="1810"/>
      <c r="U34" s="1810"/>
      <c r="V34" s="1810"/>
      <c r="W34" s="1811">
        <f t="shared" si="1"/>
        <v>0</v>
      </c>
      <c r="X34" s="1810"/>
      <c r="Y34" s="1811" t="e">
        <f t="shared" si="2"/>
        <v>#DIV/0!</v>
      </c>
      <c r="Z34" s="1810"/>
      <c r="AA34" s="1811" t="e">
        <f t="shared" si="3"/>
        <v>#DIV/0!</v>
      </c>
      <c r="AB34" s="1810"/>
      <c r="AC34" s="1811" t="e">
        <f t="shared" si="4"/>
        <v>#DIV/0!</v>
      </c>
      <c r="AD34" s="1810"/>
      <c r="AE34" s="1811" t="e">
        <f t="shared" si="5"/>
        <v>#DIV/0!</v>
      </c>
      <c r="AF34" s="1810"/>
      <c r="AG34" s="1811" t="e">
        <f t="shared" si="6"/>
        <v>#DIV/0!</v>
      </c>
      <c r="AH34" s="1812">
        <f t="shared" si="7"/>
        <v>0</v>
      </c>
    </row>
    <row r="35" spans="1:34" ht="30" hidden="1" x14ac:dyDescent="0.25">
      <c r="A35" s="3588"/>
      <c r="B35" s="3588"/>
      <c r="C35" s="3588"/>
      <c r="D35" s="3589"/>
      <c r="E35" s="3589"/>
      <c r="F35" s="3589"/>
      <c r="G35" s="3589"/>
      <c r="H35" s="3589"/>
      <c r="I35" s="1806" t="s">
        <v>1050</v>
      </c>
      <c r="J35" s="1807" t="s">
        <v>1049</v>
      </c>
      <c r="K35" s="1807">
        <v>41</v>
      </c>
      <c r="L35" s="1815">
        <v>41</v>
      </c>
      <c r="M35" s="1810">
        <v>10</v>
      </c>
      <c r="N35" s="1810">
        <v>11</v>
      </c>
      <c r="O35" s="1810">
        <v>10</v>
      </c>
      <c r="P35" s="1810">
        <v>10</v>
      </c>
      <c r="Q35" s="1811" t="s">
        <v>1013</v>
      </c>
      <c r="R35" s="1815">
        <f t="shared" si="0"/>
        <v>41</v>
      </c>
      <c r="S35" s="1810"/>
      <c r="T35" s="1810"/>
      <c r="U35" s="1810"/>
      <c r="V35" s="1810"/>
      <c r="W35" s="1811">
        <f t="shared" si="1"/>
        <v>0</v>
      </c>
      <c r="X35" s="1810"/>
      <c r="Y35" s="1811" t="e">
        <f t="shared" si="2"/>
        <v>#DIV/0!</v>
      </c>
      <c r="Z35" s="1810"/>
      <c r="AA35" s="1811" t="e">
        <f t="shared" si="3"/>
        <v>#DIV/0!</v>
      </c>
      <c r="AB35" s="1810"/>
      <c r="AC35" s="1811" t="e">
        <f t="shared" si="4"/>
        <v>#DIV/0!</v>
      </c>
      <c r="AD35" s="1810"/>
      <c r="AE35" s="1811" t="e">
        <f t="shared" si="5"/>
        <v>#DIV/0!</v>
      </c>
      <c r="AF35" s="1810"/>
      <c r="AG35" s="1811" t="e">
        <f t="shared" si="6"/>
        <v>#DIV/0!</v>
      </c>
      <c r="AH35" s="1812">
        <f t="shared" si="7"/>
        <v>0</v>
      </c>
    </row>
    <row r="36" spans="1:34" ht="75" hidden="1" x14ac:dyDescent="0.25">
      <c r="A36" s="3588"/>
      <c r="B36" s="3588"/>
      <c r="C36" s="3588"/>
      <c r="D36" s="1806" t="s">
        <v>1047</v>
      </c>
      <c r="E36" s="1813" t="s">
        <v>129</v>
      </c>
      <c r="F36" s="1818"/>
      <c r="G36" s="1818">
        <v>1</v>
      </c>
      <c r="H36" s="1818" t="s">
        <v>2376</v>
      </c>
      <c r="I36" s="1806" t="s">
        <v>1046</v>
      </c>
      <c r="J36" s="1813" t="s">
        <v>1045</v>
      </c>
      <c r="K36" s="1807">
        <v>13</v>
      </c>
      <c r="L36" s="1815">
        <v>13</v>
      </c>
      <c r="M36" s="1810">
        <v>4</v>
      </c>
      <c r="N36" s="1810">
        <v>4</v>
      </c>
      <c r="O36" s="1810">
        <v>4</v>
      </c>
      <c r="P36" s="1810">
        <v>4</v>
      </c>
      <c r="Q36" s="1811" t="s">
        <v>1013</v>
      </c>
      <c r="R36" s="1815">
        <f t="shared" si="0"/>
        <v>16</v>
      </c>
      <c r="S36" s="1810"/>
      <c r="T36" s="1810"/>
      <c r="U36" s="1810"/>
      <c r="V36" s="1810"/>
      <c r="W36" s="1811">
        <f t="shared" si="1"/>
        <v>0</v>
      </c>
      <c r="X36" s="1810"/>
      <c r="Y36" s="1811" t="e">
        <f t="shared" si="2"/>
        <v>#DIV/0!</v>
      </c>
      <c r="Z36" s="1810"/>
      <c r="AA36" s="1811" t="e">
        <f t="shared" si="3"/>
        <v>#DIV/0!</v>
      </c>
      <c r="AB36" s="1810"/>
      <c r="AC36" s="1811" t="e">
        <f t="shared" si="4"/>
        <v>#DIV/0!</v>
      </c>
      <c r="AD36" s="1810"/>
      <c r="AE36" s="1811" t="e">
        <f t="shared" si="5"/>
        <v>#DIV/0!</v>
      </c>
      <c r="AF36" s="1810"/>
      <c r="AG36" s="1811" t="e">
        <f t="shared" si="6"/>
        <v>#DIV/0!</v>
      </c>
      <c r="AH36" s="1812">
        <f t="shared" si="7"/>
        <v>0</v>
      </c>
    </row>
    <row r="37" spans="1:34" ht="30" hidden="1" x14ac:dyDescent="0.25">
      <c r="A37" s="3588"/>
      <c r="B37" s="3588"/>
      <c r="C37" s="3588"/>
      <c r="D37" s="3722" t="s">
        <v>1043</v>
      </c>
      <c r="E37" s="3723" t="s">
        <v>129</v>
      </c>
      <c r="F37" s="3724"/>
      <c r="G37" s="3724">
        <v>1</v>
      </c>
      <c r="H37" s="3724" t="s">
        <v>2377</v>
      </c>
      <c r="I37" s="1806" t="s">
        <v>1042</v>
      </c>
      <c r="J37" s="1807" t="s">
        <v>129</v>
      </c>
      <c r="K37" s="1807">
        <v>0</v>
      </c>
      <c r="L37" s="1808">
        <v>1</v>
      </c>
      <c r="M37" s="1810">
        <v>1</v>
      </c>
      <c r="N37" s="1810">
        <v>1</v>
      </c>
      <c r="O37" s="1810">
        <v>1</v>
      </c>
      <c r="P37" s="1810">
        <v>1</v>
      </c>
      <c r="Q37" s="1811" t="s">
        <v>1013</v>
      </c>
      <c r="R37" s="1808">
        <f t="shared" si="0"/>
        <v>4</v>
      </c>
      <c r="S37" s="1810"/>
      <c r="T37" s="1810"/>
      <c r="U37" s="1810"/>
      <c r="V37" s="1810"/>
      <c r="W37" s="1811">
        <f t="shared" si="1"/>
        <v>0</v>
      </c>
      <c r="X37" s="1810"/>
      <c r="Y37" s="1811" t="e">
        <f t="shared" si="2"/>
        <v>#DIV/0!</v>
      </c>
      <c r="Z37" s="1810"/>
      <c r="AA37" s="1811" t="e">
        <f t="shared" si="3"/>
        <v>#DIV/0!</v>
      </c>
      <c r="AB37" s="1810"/>
      <c r="AC37" s="1811" t="e">
        <f t="shared" si="4"/>
        <v>#DIV/0!</v>
      </c>
      <c r="AD37" s="1810"/>
      <c r="AE37" s="1811" t="e">
        <f t="shared" si="5"/>
        <v>#DIV/0!</v>
      </c>
      <c r="AF37" s="1810"/>
      <c r="AG37" s="1811" t="e">
        <f t="shared" si="6"/>
        <v>#DIV/0!</v>
      </c>
      <c r="AH37" s="1812">
        <f t="shared" si="7"/>
        <v>0</v>
      </c>
    </row>
    <row r="38" spans="1:34" ht="30" hidden="1" x14ac:dyDescent="0.25">
      <c r="A38" s="3588"/>
      <c r="B38" s="3588"/>
      <c r="C38" s="3588"/>
      <c r="D38" s="3588"/>
      <c r="E38" s="3588"/>
      <c r="F38" s="3588"/>
      <c r="G38" s="3588"/>
      <c r="H38" s="3588"/>
      <c r="I38" s="1806" t="s">
        <v>1041</v>
      </c>
      <c r="J38" s="1807" t="s">
        <v>103</v>
      </c>
      <c r="K38" s="1807">
        <v>0</v>
      </c>
      <c r="L38" s="1807">
        <v>4</v>
      </c>
      <c r="M38" s="1810">
        <v>1</v>
      </c>
      <c r="N38" s="1810">
        <v>1</v>
      </c>
      <c r="O38" s="1810">
        <v>1</v>
      </c>
      <c r="P38" s="1810">
        <v>1</v>
      </c>
      <c r="Q38" s="1811" t="s">
        <v>1013</v>
      </c>
      <c r="R38" s="1807">
        <f t="shared" si="0"/>
        <v>4</v>
      </c>
      <c r="S38" s="1810"/>
      <c r="T38" s="1810"/>
      <c r="U38" s="1810"/>
      <c r="V38" s="1810"/>
      <c r="W38" s="1811">
        <f t="shared" si="1"/>
        <v>0</v>
      </c>
      <c r="X38" s="1810"/>
      <c r="Y38" s="1811" t="e">
        <f t="shared" si="2"/>
        <v>#DIV/0!</v>
      </c>
      <c r="Z38" s="1810"/>
      <c r="AA38" s="1811" t="e">
        <f t="shared" si="3"/>
        <v>#DIV/0!</v>
      </c>
      <c r="AB38" s="1810"/>
      <c r="AC38" s="1811" t="e">
        <f t="shared" si="4"/>
        <v>#DIV/0!</v>
      </c>
      <c r="AD38" s="1810"/>
      <c r="AE38" s="1811" t="e">
        <f t="shared" si="5"/>
        <v>#DIV/0!</v>
      </c>
      <c r="AF38" s="1810"/>
      <c r="AG38" s="1811" t="e">
        <f t="shared" si="6"/>
        <v>#DIV/0!</v>
      </c>
      <c r="AH38" s="1812">
        <f t="shared" si="7"/>
        <v>0</v>
      </c>
    </row>
    <row r="39" spans="1:34" ht="30" hidden="1" x14ac:dyDescent="0.25">
      <c r="A39" s="3588"/>
      <c r="B39" s="3588"/>
      <c r="C39" s="3589"/>
      <c r="D39" s="3589"/>
      <c r="E39" s="3589"/>
      <c r="F39" s="3589"/>
      <c r="G39" s="3589"/>
      <c r="H39" s="3589"/>
      <c r="I39" s="1806" t="s">
        <v>1039</v>
      </c>
      <c r="J39" s="1807" t="s">
        <v>1038</v>
      </c>
      <c r="K39" s="1807">
        <v>0</v>
      </c>
      <c r="L39" s="1815">
        <v>12</v>
      </c>
      <c r="M39" s="1810">
        <v>12</v>
      </c>
      <c r="N39" s="1810">
        <v>12</v>
      </c>
      <c r="O39" s="1810">
        <v>12</v>
      </c>
      <c r="P39" s="1810">
        <v>12</v>
      </c>
      <c r="Q39" s="1811" t="s">
        <v>1013</v>
      </c>
      <c r="R39" s="1815">
        <f t="shared" si="0"/>
        <v>48</v>
      </c>
      <c r="S39" s="1810"/>
      <c r="T39" s="1810"/>
      <c r="U39" s="1810"/>
      <c r="V39" s="1810"/>
      <c r="W39" s="1811">
        <f t="shared" si="1"/>
        <v>0</v>
      </c>
      <c r="X39" s="1810"/>
      <c r="Y39" s="1811" t="e">
        <f t="shared" si="2"/>
        <v>#DIV/0!</v>
      </c>
      <c r="Z39" s="1810"/>
      <c r="AA39" s="1811" t="e">
        <f t="shared" si="3"/>
        <v>#DIV/0!</v>
      </c>
      <c r="AB39" s="1810"/>
      <c r="AC39" s="1811" t="e">
        <f t="shared" si="4"/>
        <v>#DIV/0!</v>
      </c>
      <c r="AD39" s="1810"/>
      <c r="AE39" s="1811" t="e">
        <f t="shared" si="5"/>
        <v>#DIV/0!</v>
      </c>
      <c r="AF39" s="1810"/>
      <c r="AG39" s="1811" t="e">
        <f t="shared" si="6"/>
        <v>#DIV/0!</v>
      </c>
      <c r="AH39" s="1812">
        <f t="shared" si="7"/>
        <v>0</v>
      </c>
    </row>
    <row r="40" spans="1:34" ht="30" hidden="1" x14ac:dyDescent="0.25">
      <c r="A40" s="3588"/>
      <c r="B40" s="3588"/>
      <c r="C40" s="3722" t="s">
        <v>2378</v>
      </c>
      <c r="D40" s="1806" t="s">
        <v>1036</v>
      </c>
      <c r="E40" s="1807" t="s">
        <v>1049</v>
      </c>
      <c r="F40" s="1806"/>
      <c r="G40" s="1806">
        <v>34</v>
      </c>
      <c r="H40" s="1806" t="s">
        <v>2379</v>
      </c>
      <c r="I40" s="1806" t="s">
        <v>1035</v>
      </c>
      <c r="J40" s="1807" t="s">
        <v>1034</v>
      </c>
      <c r="K40" s="1807">
        <v>34</v>
      </c>
      <c r="L40" s="1815">
        <v>34</v>
      </c>
      <c r="M40" s="1810">
        <v>9</v>
      </c>
      <c r="N40" s="1810">
        <v>10</v>
      </c>
      <c r="O40" s="1810">
        <v>10</v>
      </c>
      <c r="P40" s="1810">
        <v>5</v>
      </c>
      <c r="Q40" s="1811" t="s">
        <v>1013</v>
      </c>
      <c r="R40" s="1815">
        <f t="shared" si="0"/>
        <v>34</v>
      </c>
      <c r="S40" s="1810"/>
      <c r="T40" s="1810"/>
      <c r="U40" s="1810"/>
      <c r="V40" s="1810"/>
      <c r="W40" s="1811">
        <f t="shared" si="1"/>
        <v>0</v>
      </c>
      <c r="X40" s="1810"/>
      <c r="Y40" s="1811" t="e">
        <f t="shared" si="2"/>
        <v>#DIV/0!</v>
      </c>
      <c r="Z40" s="1810"/>
      <c r="AA40" s="1811" t="e">
        <f t="shared" si="3"/>
        <v>#DIV/0!</v>
      </c>
      <c r="AB40" s="1810"/>
      <c r="AC40" s="1811" t="e">
        <f t="shared" si="4"/>
        <v>#DIV/0!</v>
      </c>
      <c r="AD40" s="1810"/>
      <c r="AE40" s="1811" t="e">
        <f t="shared" si="5"/>
        <v>#DIV/0!</v>
      </c>
      <c r="AF40" s="1810"/>
      <c r="AG40" s="1811" t="e">
        <f t="shared" si="6"/>
        <v>#DIV/0!</v>
      </c>
      <c r="AH40" s="1812">
        <f t="shared" si="7"/>
        <v>0</v>
      </c>
    </row>
    <row r="41" spans="1:34" ht="45" hidden="1" x14ac:dyDescent="0.25">
      <c r="A41" s="3588"/>
      <c r="B41" s="3588"/>
      <c r="C41" s="3588"/>
      <c r="D41" s="3722" t="s">
        <v>1032</v>
      </c>
      <c r="E41" s="3723">
        <v>1</v>
      </c>
      <c r="F41" s="3724"/>
      <c r="G41" s="3724">
        <v>1</v>
      </c>
      <c r="H41" s="3724" t="s">
        <v>1033</v>
      </c>
      <c r="I41" s="1806" t="s">
        <v>2380</v>
      </c>
      <c r="J41" s="1807" t="s">
        <v>1029</v>
      </c>
      <c r="K41" s="1807">
        <v>22403</v>
      </c>
      <c r="L41" s="1815">
        <v>27163</v>
      </c>
      <c r="M41" s="1810">
        <v>22403</v>
      </c>
      <c r="N41" s="1810">
        <v>24726</v>
      </c>
      <c r="O41" s="1810">
        <f>369+928+1006+24726</f>
        <v>27029</v>
      </c>
      <c r="P41" s="1810">
        <v>27163</v>
      </c>
      <c r="Q41" s="1811" t="s">
        <v>1013</v>
      </c>
      <c r="R41" s="1815">
        <f t="shared" ref="R41:R42" si="8">+P41</f>
        <v>27163</v>
      </c>
      <c r="S41" s="1810"/>
      <c r="T41" s="1810"/>
      <c r="U41" s="1810"/>
      <c r="V41" s="1810"/>
      <c r="W41" s="1811">
        <f t="shared" si="1"/>
        <v>0</v>
      </c>
      <c r="X41" s="1810"/>
      <c r="Y41" s="1811" t="e">
        <f t="shared" si="2"/>
        <v>#DIV/0!</v>
      </c>
      <c r="Z41" s="1810"/>
      <c r="AA41" s="1811" t="e">
        <f t="shared" si="3"/>
        <v>#DIV/0!</v>
      </c>
      <c r="AB41" s="1810"/>
      <c r="AC41" s="1811" t="e">
        <f t="shared" si="4"/>
        <v>#DIV/0!</v>
      </c>
      <c r="AD41" s="1810"/>
      <c r="AE41" s="1811" t="e">
        <f t="shared" si="5"/>
        <v>#DIV/0!</v>
      </c>
      <c r="AF41" s="1810"/>
      <c r="AG41" s="1811" t="e">
        <f t="shared" si="6"/>
        <v>#DIV/0!</v>
      </c>
      <c r="AH41" s="1812">
        <f t="shared" si="7"/>
        <v>0</v>
      </c>
    </row>
    <row r="42" spans="1:34" ht="45" hidden="1" x14ac:dyDescent="0.25">
      <c r="A42" s="3588"/>
      <c r="B42" s="3588"/>
      <c r="C42" s="3588"/>
      <c r="D42" s="3588"/>
      <c r="E42" s="3588"/>
      <c r="F42" s="3588"/>
      <c r="G42" s="3588"/>
      <c r="H42" s="3588"/>
      <c r="I42" s="1806" t="s">
        <v>1028</v>
      </c>
      <c r="J42" s="1807" t="s">
        <v>1027</v>
      </c>
      <c r="K42" s="1807">
        <v>1070</v>
      </c>
      <c r="L42" s="1815">
        <v>1170</v>
      </c>
      <c r="M42" s="1810">
        <v>1070</v>
      </c>
      <c r="N42" s="1810">
        <v>1170</v>
      </c>
      <c r="O42" s="1810">
        <v>1170</v>
      </c>
      <c r="P42" s="1810">
        <v>1170</v>
      </c>
      <c r="Q42" s="1811" t="s">
        <v>1013</v>
      </c>
      <c r="R42" s="1815">
        <f t="shared" si="8"/>
        <v>1170</v>
      </c>
      <c r="S42" s="1810"/>
      <c r="T42" s="1810"/>
      <c r="U42" s="1810"/>
      <c r="V42" s="1810"/>
      <c r="W42" s="1811">
        <f t="shared" si="1"/>
        <v>0</v>
      </c>
      <c r="X42" s="1810"/>
      <c r="Y42" s="1811" t="e">
        <f t="shared" si="2"/>
        <v>#DIV/0!</v>
      </c>
      <c r="Z42" s="1810"/>
      <c r="AA42" s="1811" t="e">
        <f t="shared" si="3"/>
        <v>#DIV/0!</v>
      </c>
      <c r="AB42" s="1810"/>
      <c r="AC42" s="1811" t="e">
        <f t="shared" si="4"/>
        <v>#DIV/0!</v>
      </c>
      <c r="AD42" s="1810"/>
      <c r="AE42" s="1811" t="e">
        <f t="shared" si="5"/>
        <v>#DIV/0!</v>
      </c>
      <c r="AF42" s="1810"/>
      <c r="AG42" s="1811" t="e">
        <f t="shared" si="6"/>
        <v>#DIV/0!</v>
      </c>
      <c r="AH42" s="1812">
        <f t="shared" si="7"/>
        <v>0</v>
      </c>
    </row>
    <row r="43" spans="1:34" ht="30" hidden="1" x14ac:dyDescent="0.25">
      <c r="A43" s="3588"/>
      <c r="B43" s="3588"/>
      <c r="C43" s="3588"/>
      <c r="D43" s="3589"/>
      <c r="E43" s="3589"/>
      <c r="F43" s="3589"/>
      <c r="G43" s="3589"/>
      <c r="H43" s="3589"/>
      <c r="I43" s="1806" t="s">
        <v>1026</v>
      </c>
      <c r="J43" s="1807" t="s">
        <v>1025</v>
      </c>
      <c r="K43" s="1807">
        <v>27</v>
      </c>
      <c r="L43" s="1815">
        <v>36</v>
      </c>
      <c r="M43" s="1810">
        <v>9</v>
      </c>
      <c r="N43" s="1810">
        <v>9</v>
      </c>
      <c r="O43" s="1810">
        <v>9</v>
      </c>
      <c r="P43" s="1810">
        <v>9</v>
      </c>
      <c r="Q43" s="1811" t="s">
        <v>1013</v>
      </c>
      <c r="R43" s="1815">
        <f>+SUM(M43:P43)</f>
        <v>36</v>
      </c>
      <c r="S43" s="1810"/>
      <c r="T43" s="1810"/>
      <c r="U43" s="1810"/>
      <c r="V43" s="1810"/>
      <c r="W43" s="1811">
        <f t="shared" si="1"/>
        <v>0</v>
      </c>
      <c r="X43" s="1810"/>
      <c r="Y43" s="1811" t="e">
        <f t="shared" si="2"/>
        <v>#DIV/0!</v>
      </c>
      <c r="Z43" s="1810"/>
      <c r="AA43" s="1811" t="e">
        <f t="shared" si="3"/>
        <v>#DIV/0!</v>
      </c>
      <c r="AB43" s="1810"/>
      <c r="AC43" s="1811" t="e">
        <f t="shared" si="4"/>
        <v>#DIV/0!</v>
      </c>
      <c r="AD43" s="1810"/>
      <c r="AE43" s="1811" t="e">
        <f t="shared" si="5"/>
        <v>#DIV/0!</v>
      </c>
      <c r="AF43" s="1810"/>
      <c r="AG43" s="1811" t="e">
        <f t="shared" si="6"/>
        <v>#DIV/0!</v>
      </c>
      <c r="AH43" s="1812">
        <f t="shared" si="7"/>
        <v>0</v>
      </c>
    </row>
    <row r="44" spans="1:34" ht="45" hidden="1" x14ac:dyDescent="0.25">
      <c r="A44" s="3588"/>
      <c r="B44" s="3588"/>
      <c r="C44" s="3588"/>
      <c r="D44" s="3722" t="s">
        <v>1024</v>
      </c>
      <c r="E44" s="3723">
        <v>1</v>
      </c>
      <c r="F44" s="3724"/>
      <c r="G44" s="3724">
        <v>1</v>
      </c>
      <c r="H44" s="3724" t="s">
        <v>2381</v>
      </c>
      <c r="I44" s="1806" t="s">
        <v>2382</v>
      </c>
      <c r="J44" s="1807" t="s">
        <v>1021</v>
      </c>
      <c r="K44" s="1807">
        <v>1076</v>
      </c>
      <c r="L44" s="1815">
        <v>1076</v>
      </c>
      <c r="M44" s="1810">
        <v>1076</v>
      </c>
      <c r="N44" s="1810">
        <v>1076</v>
      </c>
      <c r="O44" s="1810">
        <v>1076</v>
      </c>
      <c r="P44" s="1810">
        <v>1076</v>
      </c>
      <c r="Q44" s="1811" t="s">
        <v>1013</v>
      </c>
      <c r="R44" s="1815">
        <f t="shared" ref="R44:R45" si="9">+P44</f>
        <v>1076</v>
      </c>
      <c r="S44" s="1810"/>
      <c r="T44" s="1810"/>
      <c r="U44" s="1810"/>
      <c r="V44" s="1810"/>
      <c r="W44" s="1811">
        <f t="shared" si="1"/>
        <v>0</v>
      </c>
      <c r="X44" s="1810"/>
      <c r="Y44" s="1811" t="e">
        <f t="shared" si="2"/>
        <v>#DIV/0!</v>
      </c>
      <c r="Z44" s="1810"/>
      <c r="AA44" s="1811" t="e">
        <f t="shared" si="3"/>
        <v>#DIV/0!</v>
      </c>
      <c r="AB44" s="1810"/>
      <c r="AC44" s="1811" t="e">
        <f t="shared" si="4"/>
        <v>#DIV/0!</v>
      </c>
      <c r="AD44" s="1810"/>
      <c r="AE44" s="1811" t="e">
        <f t="shared" si="5"/>
        <v>#DIV/0!</v>
      </c>
      <c r="AF44" s="1810"/>
      <c r="AG44" s="1811" t="e">
        <f t="shared" si="6"/>
        <v>#DIV/0!</v>
      </c>
      <c r="AH44" s="1812">
        <f t="shared" si="7"/>
        <v>0</v>
      </c>
    </row>
    <row r="45" spans="1:34" ht="45" hidden="1" x14ac:dyDescent="0.25">
      <c r="A45" s="3588"/>
      <c r="B45" s="3588"/>
      <c r="C45" s="3588"/>
      <c r="D45" s="3589"/>
      <c r="E45" s="3589"/>
      <c r="F45" s="3589"/>
      <c r="G45" s="3589"/>
      <c r="H45" s="3589"/>
      <c r="I45" s="1806" t="s">
        <v>1022</v>
      </c>
      <c r="J45" s="1807" t="s">
        <v>1021</v>
      </c>
      <c r="K45" s="1807">
        <v>300</v>
      </c>
      <c r="L45" s="1815">
        <v>300</v>
      </c>
      <c r="M45" s="1810">
        <v>300</v>
      </c>
      <c r="N45" s="1810">
        <v>300</v>
      </c>
      <c r="O45" s="1810">
        <v>300</v>
      </c>
      <c r="P45" s="1810">
        <v>300</v>
      </c>
      <c r="Q45" s="1811" t="s">
        <v>1013</v>
      </c>
      <c r="R45" s="1815">
        <f t="shared" si="9"/>
        <v>300</v>
      </c>
      <c r="S45" s="1810"/>
      <c r="T45" s="1810"/>
      <c r="U45" s="1810"/>
      <c r="V45" s="1810"/>
      <c r="W45" s="1811">
        <f t="shared" si="1"/>
        <v>0</v>
      </c>
      <c r="X45" s="1810"/>
      <c r="Y45" s="1811" t="e">
        <f t="shared" si="2"/>
        <v>#DIV/0!</v>
      </c>
      <c r="Z45" s="1810"/>
      <c r="AA45" s="1811" t="e">
        <f t="shared" si="3"/>
        <v>#DIV/0!</v>
      </c>
      <c r="AB45" s="1810"/>
      <c r="AC45" s="1811" t="e">
        <f t="shared" si="4"/>
        <v>#DIV/0!</v>
      </c>
      <c r="AD45" s="1810"/>
      <c r="AE45" s="1811" t="e">
        <f t="shared" si="5"/>
        <v>#DIV/0!</v>
      </c>
      <c r="AF45" s="1810"/>
      <c r="AG45" s="1811" t="e">
        <f t="shared" si="6"/>
        <v>#DIV/0!</v>
      </c>
      <c r="AH45" s="1812">
        <f t="shared" si="7"/>
        <v>0</v>
      </c>
    </row>
    <row r="46" spans="1:34" ht="30" hidden="1" x14ac:dyDescent="0.25">
      <c r="A46" s="3588"/>
      <c r="B46" s="3588"/>
      <c r="C46" s="3588"/>
      <c r="D46" s="3722" t="s">
        <v>2383</v>
      </c>
      <c r="E46" s="3723" t="s">
        <v>129</v>
      </c>
      <c r="F46" s="3724"/>
      <c r="G46" s="3724">
        <v>1</v>
      </c>
      <c r="H46" s="3724" t="s">
        <v>2384</v>
      </c>
      <c r="I46" s="1806" t="s">
        <v>2385</v>
      </c>
      <c r="J46" s="1813" t="s">
        <v>2386</v>
      </c>
      <c r="K46" s="1807">
        <v>0</v>
      </c>
      <c r="L46" s="1808">
        <v>1</v>
      </c>
      <c r="M46" s="1810">
        <v>0.25</v>
      </c>
      <c r="N46" s="1810">
        <v>0.25</v>
      </c>
      <c r="O46" s="1810">
        <v>0.25</v>
      </c>
      <c r="P46" s="1810">
        <v>0.25</v>
      </c>
      <c r="Q46" s="1811" t="s">
        <v>1013</v>
      </c>
      <c r="R46" s="1808">
        <f t="shared" ref="R46:R57" si="10">+SUM(M46:P46)</f>
        <v>1</v>
      </c>
      <c r="S46" s="1810"/>
      <c r="T46" s="1810"/>
      <c r="U46" s="1810"/>
      <c r="V46" s="1810"/>
      <c r="W46" s="1811">
        <f t="shared" si="1"/>
        <v>0</v>
      </c>
      <c r="X46" s="1810"/>
      <c r="Y46" s="1811" t="e">
        <f t="shared" si="2"/>
        <v>#DIV/0!</v>
      </c>
      <c r="Z46" s="1810"/>
      <c r="AA46" s="1811" t="e">
        <f t="shared" si="3"/>
        <v>#DIV/0!</v>
      </c>
      <c r="AB46" s="1810"/>
      <c r="AC46" s="1811" t="e">
        <f t="shared" si="4"/>
        <v>#DIV/0!</v>
      </c>
      <c r="AD46" s="1810"/>
      <c r="AE46" s="1811" t="e">
        <f t="shared" si="5"/>
        <v>#DIV/0!</v>
      </c>
      <c r="AF46" s="1810"/>
      <c r="AG46" s="1811" t="e">
        <f t="shared" si="6"/>
        <v>#DIV/0!</v>
      </c>
      <c r="AH46" s="1812">
        <f t="shared" si="7"/>
        <v>0</v>
      </c>
    </row>
    <row r="47" spans="1:34" ht="45" hidden="1" x14ac:dyDescent="0.25">
      <c r="A47" s="3588"/>
      <c r="B47" s="3588"/>
      <c r="C47" s="3588"/>
      <c r="D47" s="3589"/>
      <c r="E47" s="3589"/>
      <c r="F47" s="3589"/>
      <c r="G47" s="3589"/>
      <c r="H47" s="3589"/>
      <c r="I47" s="1806" t="s">
        <v>2387</v>
      </c>
      <c r="J47" s="1813" t="s">
        <v>129</v>
      </c>
      <c r="K47" s="1807">
        <v>0</v>
      </c>
      <c r="L47" s="1808">
        <v>1</v>
      </c>
      <c r="M47" s="1810">
        <v>0.25</v>
      </c>
      <c r="N47" s="1810">
        <v>0.25</v>
      </c>
      <c r="O47" s="1810">
        <v>0.25</v>
      </c>
      <c r="P47" s="1810">
        <v>0.25</v>
      </c>
      <c r="Q47" s="1811" t="s">
        <v>1013</v>
      </c>
      <c r="R47" s="1808">
        <f t="shared" si="10"/>
        <v>1</v>
      </c>
      <c r="S47" s="1810"/>
      <c r="T47" s="1810"/>
      <c r="U47" s="1810"/>
      <c r="V47" s="1810"/>
      <c r="W47" s="1811">
        <f t="shared" si="1"/>
        <v>0</v>
      </c>
      <c r="X47" s="1810"/>
      <c r="Y47" s="1811" t="e">
        <f t="shared" si="2"/>
        <v>#DIV/0!</v>
      </c>
      <c r="Z47" s="1810"/>
      <c r="AA47" s="1811" t="e">
        <f t="shared" si="3"/>
        <v>#DIV/0!</v>
      </c>
      <c r="AB47" s="1810"/>
      <c r="AC47" s="1811" t="e">
        <f t="shared" si="4"/>
        <v>#DIV/0!</v>
      </c>
      <c r="AD47" s="1810"/>
      <c r="AE47" s="1811" t="e">
        <f t="shared" si="5"/>
        <v>#DIV/0!</v>
      </c>
      <c r="AF47" s="1810"/>
      <c r="AG47" s="1811" t="e">
        <f t="shared" si="6"/>
        <v>#DIV/0!</v>
      </c>
      <c r="AH47" s="1812">
        <f t="shared" si="7"/>
        <v>0</v>
      </c>
    </row>
    <row r="48" spans="1:34" ht="30" hidden="1" x14ac:dyDescent="0.25">
      <c r="A48" s="3588"/>
      <c r="B48" s="3588"/>
      <c r="C48" s="3589"/>
      <c r="D48" s="1806" t="s">
        <v>2388</v>
      </c>
      <c r="E48" s="1813" t="s">
        <v>1049</v>
      </c>
      <c r="F48" s="1816"/>
      <c r="G48" s="1816">
        <v>41</v>
      </c>
      <c r="H48" s="1816" t="s">
        <v>1065</v>
      </c>
      <c r="I48" s="1806" t="s">
        <v>1064</v>
      </c>
      <c r="J48" s="1807" t="s">
        <v>1063</v>
      </c>
      <c r="K48" s="1807">
        <v>41</v>
      </c>
      <c r="L48" s="1815">
        <v>41</v>
      </c>
      <c r="M48" s="1810">
        <v>41</v>
      </c>
      <c r="N48" s="1810">
        <v>41</v>
      </c>
      <c r="O48" s="1810">
        <v>41</v>
      </c>
      <c r="P48" s="1810">
        <v>41</v>
      </c>
      <c r="Q48" s="1811" t="s">
        <v>1013</v>
      </c>
      <c r="R48" s="1815">
        <f t="shared" si="10"/>
        <v>164</v>
      </c>
      <c r="S48" s="1810"/>
      <c r="T48" s="1810"/>
      <c r="U48" s="1810"/>
      <c r="V48" s="1810"/>
      <c r="W48" s="1811">
        <f t="shared" si="1"/>
        <v>0</v>
      </c>
      <c r="X48" s="1810"/>
      <c r="Y48" s="1811" t="e">
        <f t="shared" si="2"/>
        <v>#DIV/0!</v>
      </c>
      <c r="Z48" s="1810"/>
      <c r="AA48" s="1811" t="e">
        <f t="shared" si="3"/>
        <v>#DIV/0!</v>
      </c>
      <c r="AB48" s="1810"/>
      <c r="AC48" s="1811" t="e">
        <f t="shared" si="4"/>
        <v>#DIV/0!</v>
      </c>
      <c r="AD48" s="1810"/>
      <c r="AE48" s="1811" t="e">
        <f t="shared" si="5"/>
        <v>#DIV/0!</v>
      </c>
      <c r="AF48" s="1810"/>
      <c r="AG48" s="1811" t="e">
        <f t="shared" si="6"/>
        <v>#DIV/0!</v>
      </c>
      <c r="AH48" s="1812">
        <f t="shared" si="7"/>
        <v>0</v>
      </c>
    </row>
    <row r="49" spans="1:34" ht="75" hidden="1" x14ac:dyDescent="0.25">
      <c r="A49" s="3588"/>
      <c r="B49" s="3588"/>
      <c r="C49" s="3722" t="s">
        <v>2389</v>
      </c>
      <c r="D49" s="3722" t="s">
        <v>1016</v>
      </c>
      <c r="E49" s="3723" t="s">
        <v>129</v>
      </c>
      <c r="F49" s="3724"/>
      <c r="G49" s="3724">
        <v>1</v>
      </c>
      <c r="H49" s="3724" t="s">
        <v>2390</v>
      </c>
      <c r="I49" s="1806" t="s">
        <v>1015</v>
      </c>
      <c r="J49" s="1807" t="s">
        <v>634</v>
      </c>
      <c r="K49" s="1813">
        <v>1</v>
      </c>
      <c r="L49" s="1808">
        <v>1</v>
      </c>
      <c r="M49" s="1814">
        <v>0.25</v>
      </c>
      <c r="N49" s="1814">
        <v>0.25</v>
      </c>
      <c r="O49" s="1814">
        <v>0.25</v>
      </c>
      <c r="P49" s="1814">
        <v>0.25</v>
      </c>
      <c r="Q49" s="1811" t="s">
        <v>1013</v>
      </c>
      <c r="R49" s="1808">
        <f t="shared" si="10"/>
        <v>1</v>
      </c>
      <c r="S49" s="1810"/>
      <c r="T49" s="1810"/>
      <c r="U49" s="1810"/>
      <c r="V49" s="1810"/>
      <c r="W49" s="1811">
        <f t="shared" si="1"/>
        <v>0</v>
      </c>
      <c r="X49" s="1810"/>
      <c r="Y49" s="1811" t="e">
        <f t="shared" si="2"/>
        <v>#DIV/0!</v>
      </c>
      <c r="Z49" s="1810"/>
      <c r="AA49" s="1811" t="e">
        <f t="shared" si="3"/>
        <v>#DIV/0!</v>
      </c>
      <c r="AB49" s="1810"/>
      <c r="AC49" s="1811" t="e">
        <f t="shared" si="4"/>
        <v>#DIV/0!</v>
      </c>
      <c r="AD49" s="1810"/>
      <c r="AE49" s="1811" t="e">
        <f t="shared" si="5"/>
        <v>#DIV/0!</v>
      </c>
      <c r="AF49" s="1810"/>
      <c r="AG49" s="1811" t="e">
        <f t="shared" si="6"/>
        <v>#DIV/0!</v>
      </c>
      <c r="AH49" s="1812">
        <f t="shared" si="7"/>
        <v>0</v>
      </c>
    </row>
    <row r="50" spans="1:34" ht="30" hidden="1" x14ac:dyDescent="0.25">
      <c r="A50" s="3588"/>
      <c r="B50" s="3588"/>
      <c r="C50" s="3588"/>
      <c r="D50" s="3588"/>
      <c r="E50" s="3588"/>
      <c r="F50" s="3588"/>
      <c r="G50" s="3588"/>
      <c r="H50" s="3588"/>
      <c r="I50" s="1806" t="s">
        <v>1014</v>
      </c>
      <c r="J50" s="1813" t="s">
        <v>129</v>
      </c>
      <c r="K50" s="1807">
        <v>0</v>
      </c>
      <c r="L50" s="1808">
        <v>1</v>
      </c>
      <c r="M50" s="1814">
        <v>0.25</v>
      </c>
      <c r="N50" s="1814">
        <v>0.25</v>
      </c>
      <c r="O50" s="1814">
        <v>0.25</v>
      </c>
      <c r="P50" s="1814">
        <v>0.25</v>
      </c>
      <c r="Q50" s="1811" t="s">
        <v>1013</v>
      </c>
      <c r="R50" s="1808">
        <f t="shared" si="10"/>
        <v>1</v>
      </c>
      <c r="S50" s="1810"/>
      <c r="T50" s="1810"/>
      <c r="U50" s="1810"/>
      <c r="V50" s="1810"/>
      <c r="W50" s="1811">
        <f t="shared" si="1"/>
        <v>0</v>
      </c>
      <c r="X50" s="1810"/>
      <c r="Y50" s="1811" t="e">
        <f t="shared" si="2"/>
        <v>#DIV/0!</v>
      </c>
      <c r="Z50" s="1810"/>
      <c r="AA50" s="1811" t="e">
        <f t="shared" si="3"/>
        <v>#DIV/0!</v>
      </c>
      <c r="AB50" s="1810"/>
      <c r="AC50" s="1811" t="e">
        <f t="shared" si="4"/>
        <v>#DIV/0!</v>
      </c>
      <c r="AD50" s="1810"/>
      <c r="AE50" s="1811" t="e">
        <f t="shared" si="5"/>
        <v>#DIV/0!</v>
      </c>
      <c r="AF50" s="1810"/>
      <c r="AG50" s="1811" t="e">
        <f t="shared" si="6"/>
        <v>#DIV/0!</v>
      </c>
      <c r="AH50" s="1812">
        <f t="shared" si="7"/>
        <v>0</v>
      </c>
    </row>
    <row r="51" spans="1:34" ht="45.75" hidden="1" thickBot="1" x14ac:dyDescent="0.3">
      <c r="A51" s="3588"/>
      <c r="B51" s="3588"/>
      <c r="C51" s="3725"/>
      <c r="D51" s="3599"/>
      <c r="E51" s="3725"/>
      <c r="F51" s="3588"/>
      <c r="G51" s="3588"/>
      <c r="H51" s="3725"/>
      <c r="I51" s="1819" t="s">
        <v>1012</v>
      </c>
      <c r="J51" s="1820" t="s">
        <v>129</v>
      </c>
      <c r="K51" s="1820">
        <v>0.2</v>
      </c>
      <c r="L51" s="1821">
        <v>1</v>
      </c>
      <c r="M51" s="1822">
        <v>0.2</v>
      </c>
      <c r="N51" s="1822">
        <v>0.2</v>
      </c>
      <c r="O51" s="1822">
        <v>0.2</v>
      </c>
      <c r="P51" s="1822">
        <v>0.2</v>
      </c>
      <c r="Q51" s="1823" t="s">
        <v>1013</v>
      </c>
      <c r="R51" s="1824">
        <f t="shared" si="10"/>
        <v>0.8</v>
      </c>
      <c r="S51" s="1825"/>
      <c r="T51" s="1825"/>
      <c r="U51" s="1825"/>
      <c r="V51" s="1825"/>
      <c r="W51" s="1823">
        <f t="shared" si="1"/>
        <v>0</v>
      </c>
      <c r="X51" s="1825"/>
      <c r="Y51" s="1823" t="e">
        <f t="shared" si="2"/>
        <v>#DIV/0!</v>
      </c>
      <c r="Z51" s="1825"/>
      <c r="AA51" s="1823" t="e">
        <f t="shared" si="3"/>
        <v>#DIV/0!</v>
      </c>
      <c r="AB51" s="1825"/>
      <c r="AC51" s="1823" t="e">
        <f t="shared" si="4"/>
        <v>#DIV/0!</v>
      </c>
      <c r="AD51" s="1825"/>
      <c r="AE51" s="1823" t="e">
        <f t="shared" si="5"/>
        <v>#DIV/0!</v>
      </c>
      <c r="AF51" s="1825"/>
      <c r="AG51" s="1823" t="e">
        <f t="shared" si="6"/>
        <v>#DIV/0!</v>
      </c>
      <c r="AH51" s="1826">
        <f t="shared" si="7"/>
        <v>0</v>
      </c>
    </row>
    <row r="52" spans="1:34" ht="29.25" hidden="1" thickTop="1" x14ac:dyDescent="0.25">
      <c r="A52" s="3588"/>
      <c r="B52" s="3717" t="s">
        <v>1275</v>
      </c>
      <c r="C52" s="3718" t="s">
        <v>2391</v>
      </c>
      <c r="D52" s="3719" t="s">
        <v>2392</v>
      </c>
      <c r="E52" s="3720" t="s">
        <v>2393</v>
      </c>
      <c r="F52" s="3720" t="s">
        <v>124</v>
      </c>
      <c r="G52" s="3720"/>
      <c r="H52" s="3720" t="s">
        <v>1011</v>
      </c>
      <c r="I52" s="1827" t="s">
        <v>1009</v>
      </c>
      <c r="J52" s="1828" t="s">
        <v>129</v>
      </c>
      <c r="K52" s="1828">
        <v>0</v>
      </c>
      <c r="L52" s="1829">
        <v>1</v>
      </c>
      <c r="M52" s="1830"/>
      <c r="N52" s="1830"/>
      <c r="O52" s="1830"/>
      <c r="P52" s="1830"/>
      <c r="Q52" s="1831"/>
      <c r="R52" s="1832">
        <f t="shared" si="10"/>
        <v>0</v>
      </c>
      <c r="S52" s="1833"/>
      <c r="T52" s="1833"/>
      <c r="U52" s="1833"/>
      <c r="V52" s="1833"/>
      <c r="W52" s="1831">
        <f t="shared" si="1"/>
        <v>0</v>
      </c>
      <c r="X52" s="1833"/>
      <c r="Y52" s="1831" t="e">
        <f t="shared" si="2"/>
        <v>#DIV/0!</v>
      </c>
      <c r="Z52" s="1833"/>
      <c r="AA52" s="1831" t="e">
        <f t="shared" si="3"/>
        <v>#DIV/0!</v>
      </c>
      <c r="AB52" s="1833"/>
      <c r="AC52" s="1831" t="e">
        <f t="shared" si="4"/>
        <v>#DIV/0!</v>
      </c>
      <c r="AD52" s="1833"/>
      <c r="AE52" s="1831" t="e">
        <f t="shared" si="5"/>
        <v>#DIV/0!</v>
      </c>
      <c r="AF52" s="1833"/>
      <c r="AG52" s="1831" t="e">
        <f t="shared" si="6"/>
        <v>#DIV/0!</v>
      </c>
      <c r="AH52" s="1834">
        <f t="shared" si="7"/>
        <v>0</v>
      </c>
    </row>
    <row r="53" spans="1:34" ht="28.5" hidden="1" x14ac:dyDescent="0.25">
      <c r="A53" s="3588"/>
      <c r="B53" s="3588"/>
      <c r="C53" s="3588"/>
      <c r="D53" s="3589"/>
      <c r="E53" s="3589"/>
      <c r="F53" s="3589"/>
      <c r="G53" s="3589"/>
      <c r="H53" s="3589"/>
      <c r="I53" s="1835" t="s">
        <v>2394</v>
      </c>
      <c r="J53" s="1836" t="s">
        <v>129</v>
      </c>
      <c r="K53" s="1836">
        <v>0</v>
      </c>
      <c r="L53" s="1837">
        <v>1</v>
      </c>
      <c r="M53" s="1814"/>
      <c r="N53" s="1814"/>
      <c r="O53" s="1814"/>
      <c r="P53" s="1814"/>
      <c r="Q53" s="1811"/>
      <c r="R53" s="1837">
        <f t="shared" si="10"/>
        <v>0</v>
      </c>
      <c r="S53" s="1810"/>
      <c r="T53" s="1810"/>
      <c r="U53" s="1810"/>
      <c r="V53" s="1810"/>
      <c r="W53" s="1811">
        <f t="shared" si="1"/>
        <v>0</v>
      </c>
      <c r="X53" s="1810"/>
      <c r="Y53" s="1811" t="e">
        <f t="shared" si="2"/>
        <v>#DIV/0!</v>
      </c>
      <c r="Z53" s="1810"/>
      <c r="AA53" s="1811" t="e">
        <f t="shared" si="3"/>
        <v>#DIV/0!</v>
      </c>
      <c r="AB53" s="1810"/>
      <c r="AC53" s="1811" t="e">
        <f t="shared" si="4"/>
        <v>#DIV/0!</v>
      </c>
      <c r="AD53" s="1810"/>
      <c r="AE53" s="1811" t="e">
        <f t="shared" si="5"/>
        <v>#DIV/0!</v>
      </c>
      <c r="AF53" s="1810"/>
      <c r="AG53" s="1811" t="e">
        <f t="shared" si="6"/>
        <v>#DIV/0!</v>
      </c>
      <c r="AH53" s="1812">
        <f t="shared" si="7"/>
        <v>0</v>
      </c>
    </row>
    <row r="54" spans="1:34" ht="57" hidden="1" x14ac:dyDescent="0.25">
      <c r="A54" s="3588"/>
      <c r="B54" s="3588"/>
      <c r="C54" s="3588"/>
      <c r="D54" s="1838" t="s">
        <v>1006</v>
      </c>
      <c r="E54" s="1836" t="s">
        <v>2395</v>
      </c>
      <c r="F54" s="1836">
        <v>63.8</v>
      </c>
      <c r="G54" s="1836">
        <v>50.26</v>
      </c>
      <c r="H54" s="3691" t="s">
        <v>1007</v>
      </c>
      <c r="I54" s="1838" t="s">
        <v>2396</v>
      </c>
      <c r="J54" s="1838" t="s">
        <v>2397</v>
      </c>
      <c r="K54" s="1838" t="s">
        <v>2398</v>
      </c>
      <c r="L54" s="1839">
        <v>20</v>
      </c>
      <c r="M54" s="1814"/>
      <c r="N54" s="1814"/>
      <c r="O54" s="1814"/>
      <c r="P54" s="1814"/>
      <c r="Q54" s="1811"/>
      <c r="R54" s="1839">
        <f t="shared" si="10"/>
        <v>0</v>
      </c>
      <c r="S54" s="1810"/>
      <c r="T54" s="1810"/>
      <c r="U54" s="1810"/>
      <c r="V54" s="1810"/>
      <c r="W54" s="1811">
        <f t="shared" si="1"/>
        <v>0</v>
      </c>
      <c r="X54" s="1810"/>
      <c r="Y54" s="1811" t="e">
        <f t="shared" si="2"/>
        <v>#DIV/0!</v>
      </c>
      <c r="Z54" s="1810"/>
      <c r="AA54" s="1811" t="e">
        <f t="shared" si="3"/>
        <v>#DIV/0!</v>
      </c>
      <c r="AB54" s="1810"/>
      <c r="AC54" s="1811" t="e">
        <f t="shared" si="4"/>
        <v>#DIV/0!</v>
      </c>
      <c r="AD54" s="1810"/>
      <c r="AE54" s="1811" t="e">
        <f t="shared" si="5"/>
        <v>#DIV/0!</v>
      </c>
      <c r="AF54" s="1810"/>
      <c r="AG54" s="1811" t="e">
        <f t="shared" si="6"/>
        <v>#DIV/0!</v>
      </c>
      <c r="AH54" s="1812">
        <f t="shared" si="7"/>
        <v>0</v>
      </c>
    </row>
    <row r="55" spans="1:34" ht="42.75" hidden="1" x14ac:dyDescent="0.25">
      <c r="A55" s="3588"/>
      <c r="B55" s="3588"/>
      <c r="C55" s="3588"/>
      <c r="D55" s="3691" t="s">
        <v>1003</v>
      </c>
      <c r="E55" s="3695" t="s">
        <v>2395</v>
      </c>
      <c r="F55" s="3695">
        <v>53.95</v>
      </c>
      <c r="G55" s="3695">
        <v>53.95</v>
      </c>
      <c r="H55" s="3588"/>
      <c r="I55" s="1840" t="s">
        <v>2399</v>
      </c>
      <c r="J55" s="1840" t="s">
        <v>227</v>
      </c>
      <c r="K55" s="1840" t="s">
        <v>124</v>
      </c>
      <c r="L55" s="1837">
        <v>1</v>
      </c>
      <c r="M55" s="1814"/>
      <c r="N55" s="1814"/>
      <c r="O55" s="1814"/>
      <c r="P55" s="1814"/>
      <c r="Q55" s="1811"/>
      <c r="R55" s="1837">
        <f t="shared" si="10"/>
        <v>0</v>
      </c>
      <c r="S55" s="1810"/>
      <c r="T55" s="1810"/>
      <c r="U55" s="1810"/>
      <c r="V55" s="1810"/>
      <c r="W55" s="1811">
        <f t="shared" si="1"/>
        <v>0</v>
      </c>
      <c r="X55" s="1810"/>
      <c r="Y55" s="1811" t="e">
        <f t="shared" si="2"/>
        <v>#DIV/0!</v>
      </c>
      <c r="Z55" s="1810"/>
      <c r="AA55" s="1811" t="e">
        <f t="shared" si="3"/>
        <v>#DIV/0!</v>
      </c>
      <c r="AB55" s="1810"/>
      <c r="AC55" s="1811" t="e">
        <f t="shared" si="4"/>
        <v>#DIV/0!</v>
      </c>
      <c r="AD55" s="1810"/>
      <c r="AE55" s="1811" t="e">
        <f t="shared" si="5"/>
        <v>#DIV/0!</v>
      </c>
      <c r="AF55" s="1810"/>
      <c r="AG55" s="1811" t="e">
        <f t="shared" si="6"/>
        <v>#DIV/0!</v>
      </c>
      <c r="AH55" s="1812">
        <f t="shared" si="7"/>
        <v>0</v>
      </c>
    </row>
    <row r="56" spans="1:34" ht="71.25" hidden="1" x14ac:dyDescent="0.25">
      <c r="A56" s="3588"/>
      <c r="B56" s="3588"/>
      <c r="C56" s="3588"/>
      <c r="D56" s="3588"/>
      <c r="E56" s="3588"/>
      <c r="F56" s="3588"/>
      <c r="G56" s="3588"/>
      <c r="H56" s="3588"/>
      <c r="I56" s="1838" t="s">
        <v>2400</v>
      </c>
      <c r="J56" s="1838" t="s">
        <v>2397</v>
      </c>
      <c r="K56" s="1838" t="s">
        <v>2398</v>
      </c>
      <c r="L56" s="1839">
        <v>40</v>
      </c>
      <c r="M56" s="1814"/>
      <c r="N56" s="1814"/>
      <c r="O56" s="1814"/>
      <c r="P56" s="1814"/>
      <c r="Q56" s="1811"/>
      <c r="R56" s="1839">
        <f t="shared" si="10"/>
        <v>0</v>
      </c>
      <c r="S56" s="1810"/>
      <c r="T56" s="1810"/>
      <c r="U56" s="1810"/>
      <c r="V56" s="1810"/>
      <c r="W56" s="1811">
        <f t="shared" si="1"/>
        <v>0</v>
      </c>
      <c r="X56" s="1810"/>
      <c r="Y56" s="1811" t="e">
        <f t="shared" si="2"/>
        <v>#DIV/0!</v>
      </c>
      <c r="Z56" s="1810"/>
      <c r="AA56" s="1811" t="e">
        <f t="shared" si="3"/>
        <v>#DIV/0!</v>
      </c>
      <c r="AB56" s="1810"/>
      <c r="AC56" s="1811" t="e">
        <f t="shared" si="4"/>
        <v>#DIV/0!</v>
      </c>
      <c r="AD56" s="1810"/>
      <c r="AE56" s="1811" t="e">
        <f t="shared" si="5"/>
        <v>#DIV/0!</v>
      </c>
      <c r="AF56" s="1810"/>
      <c r="AG56" s="1811" t="e">
        <f t="shared" si="6"/>
        <v>#DIV/0!</v>
      </c>
      <c r="AH56" s="1812">
        <f t="shared" si="7"/>
        <v>0</v>
      </c>
    </row>
    <row r="57" spans="1:34" hidden="1" x14ac:dyDescent="0.25">
      <c r="A57" s="3588"/>
      <c r="B57" s="3588"/>
      <c r="C57" s="3588"/>
      <c r="D57" s="3589"/>
      <c r="E57" s="3589"/>
      <c r="F57" s="3589"/>
      <c r="G57" s="3589"/>
      <c r="H57" s="3588"/>
      <c r="I57" s="3697"/>
      <c r="J57" s="3697"/>
      <c r="K57" s="3697"/>
      <c r="L57" s="3715"/>
      <c r="M57" s="1814"/>
      <c r="N57" s="1814"/>
      <c r="O57" s="1814"/>
      <c r="P57" s="1814"/>
      <c r="Q57" s="1811"/>
      <c r="R57" s="3706">
        <f t="shared" si="10"/>
        <v>0</v>
      </c>
      <c r="S57" s="1810"/>
      <c r="T57" s="1810"/>
      <c r="U57" s="1810"/>
      <c r="V57" s="1810"/>
      <c r="W57" s="1811">
        <f t="shared" si="1"/>
        <v>0</v>
      </c>
      <c r="X57" s="1810"/>
      <c r="Y57" s="1811" t="e">
        <f t="shared" si="2"/>
        <v>#DIV/0!</v>
      </c>
      <c r="Z57" s="1810"/>
      <c r="AA57" s="1811" t="e">
        <f t="shared" si="3"/>
        <v>#DIV/0!</v>
      </c>
      <c r="AB57" s="1810"/>
      <c r="AC57" s="1811" t="e">
        <f t="shared" si="4"/>
        <v>#DIV/0!</v>
      </c>
      <c r="AD57" s="1810"/>
      <c r="AE57" s="1811" t="e">
        <f t="shared" si="5"/>
        <v>#DIV/0!</v>
      </c>
      <c r="AF57" s="1810"/>
      <c r="AG57" s="1811" t="e">
        <f t="shared" si="6"/>
        <v>#DIV/0!</v>
      </c>
      <c r="AH57" s="1812">
        <f t="shared" si="7"/>
        <v>0</v>
      </c>
    </row>
    <row r="58" spans="1:34" ht="28.5" hidden="1" x14ac:dyDescent="0.25">
      <c r="A58" s="3588"/>
      <c r="B58" s="3588"/>
      <c r="C58" s="3588"/>
      <c r="D58" s="1838" t="s">
        <v>1000</v>
      </c>
      <c r="E58" s="1836" t="s">
        <v>2395</v>
      </c>
      <c r="F58" s="1838">
        <v>27.6</v>
      </c>
      <c r="G58" s="1838">
        <v>27.6</v>
      </c>
      <c r="H58" s="3588"/>
      <c r="I58" s="3588"/>
      <c r="J58" s="3588"/>
      <c r="K58" s="3588"/>
      <c r="L58" s="3593"/>
      <c r="M58" s="1814"/>
      <c r="N58" s="1814"/>
      <c r="O58" s="1814"/>
      <c r="P58" s="1814"/>
      <c r="Q58" s="1811"/>
      <c r="R58" s="3593"/>
      <c r="S58" s="1810"/>
      <c r="T58" s="1810"/>
      <c r="U58" s="1810"/>
      <c r="V58" s="1810"/>
      <c r="W58" s="1811">
        <f t="shared" si="1"/>
        <v>0</v>
      </c>
      <c r="X58" s="1810"/>
      <c r="Y58" s="1811" t="e">
        <f t="shared" si="2"/>
        <v>#DIV/0!</v>
      </c>
      <c r="Z58" s="1810"/>
      <c r="AA58" s="1811" t="e">
        <f t="shared" si="3"/>
        <v>#DIV/0!</v>
      </c>
      <c r="AB58" s="1810"/>
      <c r="AC58" s="1811" t="e">
        <f t="shared" si="4"/>
        <v>#DIV/0!</v>
      </c>
      <c r="AD58" s="1810"/>
      <c r="AE58" s="1811" t="e">
        <f t="shared" si="5"/>
        <v>#DIV/0!</v>
      </c>
      <c r="AF58" s="1810"/>
      <c r="AG58" s="1811" t="e">
        <f t="shared" si="6"/>
        <v>#DIV/0!</v>
      </c>
      <c r="AH58" s="1812">
        <f t="shared" si="7"/>
        <v>0</v>
      </c>
    </row>
    <row r="59" spans="1:34" ht="29.25" hidden="1" x14ac:dyDescent="0.25">
      <c r="A59" s="3588"/>
      <c r="B59" s="3588"/>
      <c r="C59" s="3588"/>
      <c r="D59" s="1841" t="s">
        <v>999</v>
      </c>
      <c r="E59" s="1836" t="s">
        <v>2395</v>
      </c>
      <c r="F59" s="1838">
        <v>22.34</v>
      </c>
      <c r="G59" s="1838">
        <v>15.63</v>
      </c>
      <c r="H59" s="3588"/>
      <c r="I59" s="3588"/>
      <c r="J59" s="3588"/>
      <c r="K59" s="3588"/>
      <c r="L59" s="3593"/>
      <c r="M59" s="1814"/>
      <c r="N59" s="1814"/>
      <c r="O59" s="1814"/>
      <c r="P59" s="1814"/>
      <c r="Q59" s="1811"/>
      <c r="R59" s="3593"/>
      <c r="S59" s="1810"/>
      <c r="T59" s="1810"/>
      <c r="U59" s="1810"/>
      <c r="V59" s="1810"/>
      <c r="W59" s="1811">
        <f t="shared" si="1"/>
        <v>0</v>
      </c>
      <c r="X59" s="1810"/>
      <c r="Y59" s="1811" t="e">
        <f t="shared" si="2"/>
        <v>#DIV/0!</v>
      </c>
      <c r="Z59" s="1810"/>
      <c r="AA59" s="1811" t="e">
        <f t="shared" si="3"/>
        <v>#DIV/0!</v>
      </c>
      <c r="AB59" s="1810"/>
      <c r="AC59" s="1811" t="e">
        <f t="shared" si="4"/>
        <v>#DIV/0!</v>
      </c>
      <c r="AD59" s="1810"/>
      <c r="AE59" s="1811" t="e">
        <f t="shared" si="5"/>
        <v>#DIV/0!</v>
      </c>
      <c r="AF59" s="1810"/>
      <c r="AG59" s="1811" t="e">
        <f t="shared" si="6"/>
        <v>#DIV/0!</v>
      </c>
      <c r="AH59" s="1812">
        <f t="shared" si="7"/>
        <v>0</v>
      </c>
    </row>
    <row r="60" spans="1:34" ht="29.25" hidden="1" x14ac:dyDescent="0.25">
      <c r="A60" s="3588"/>
      <c r="B60" s="3588"/>
      <c r="C60" s="3588"/>
      <c r="D60" s="1841" t="s">
        <v>2401</v>
      </c>
      <c r="E60" s="1836" t="s">
        <v>2395</v>
      </c>
      <c r="F60" s="1838"/>
      <c r="G60" s="1838"/>
      <c r="H60" s="3588"/>
      <c r="I60" s="3588"/>
      <c r="J60" s="3588"/>
      <c r="K60" s="3588"/>
      <c r="L60" s="3593"/>
      <c r="M60" s="1814"/>
      <c r="N60" s="1814"/>
      <c r="O60" s="1814"/>
      <c r="P60" s="1814"/>
      <c r="Q60" s="1811"/>
      <c r="R60" s="3593"/>
      <c r="S60" s="1810"/>
      <c r="T60" s="1810"/>
      <c r="U60" s="1810"/>
      <c r="V60" s="1810"/>
      <c r="W60" s="1811">
        <f t="shared" si="1"/>
        <v>0</v>
      </c>
      <c r="X60" s="1810"/>
      <c r="Y60" s="1811" t="e">
        <f t="shared" si="2"/>
        <v>#DIV/0!</v>
      </c>
      <c r="Z60" s="1810"/>
      <c r="AA60" s="1811" t="e">
        <f t="shared" si="3"/>
        <v>#DIV/0!</v>
      </c>
      <c r="AB60" s="1810"/>
      <c r="AC60" s="1811" t="e">
        <f t="shared" si="4"/>
        <v>#DIV/0!</v>
      </c>
      <c r="AD60" s="1810"/>
      <c r="AE60" s="1811" t="e">
        <f t="shared" si="5"/>
        <v>#DIV/0!</v>
      </c>
      <c r="AF60" s="1810"/>
      <c r="AG60" s="1811" t="e">
        <f t="shared" si="6"/>
        <v>#DIV/0!</v>
      </c>
      <c r="AH60" s="1812">
        <f t="shared" si="7"/>
        <v>0</v>
      </c>
    </row>
    <row r="61" spans="1:34" hidden="1" x14ac:dyDescent="0.25">
      <c r="A61" s="3588"/>
      <c r="B61" s="3588"/>
      <c r="C61" s="3588"/>
      <c r="D61" s="1841" t="s">
        <v>998</v>
      </c>
      <c r="E61" s="1836" t="s">
        <v>2402</v>
      </c>
      <c r="F61" s="1838" t="s">
        <v>2403</v>
      </c>
      <c r="G61" s="1838">
        <v>2.4</v>
      </c>
      <c r="H61" s="3589"/>
      <c r="I61" s="3589"/>
      <c r="J61" s="3589"/>
      <c r="K61" s="3589"/>
      <c r="L61" s="3594"/>
      <c r="M61" s="1814"/>
      <c r="N61" s="1814"/>
      <c r="O61" s="1814"/>
      <c r="P61" s="1814"/>
      <c r="Q61" s="1811"/>
      <c r="R61" s="3594"/>
      <c r="S61" s="1810"/>
      <c r="T61" s="1810"/>
      <c r="U61" s="1810"/>
      <c r="V61" s="1810"/>
      <c r="W61" s="1811">
        <f t="shared" si="1"/>
        <v>0</v>
      </c>
      <c r="X61" s="1810"/>
      <c r="Y61" s="1811" t="e">
        <f t="shared" si="2"/>
        <v>#DIV/0!</v>
      </c>
      <c r="Z61" s="1810"/>
      <c r="AA61" s="1811" t="e">
        <f t="shared" si="3"/>
        <v>#DIV/0!</v>
      </c>
      <c r="AB61" s="1810"/>
      <c r="AC61" s="1811" t="e">
        <f t="shared" si="4"/>
        <v>#DIV/0!</v>
      </c>
      <c r="AD61" s="1810"/>
      <c r="AE61" s="1811" t="e">
        <f t="shared" si="5"/>
        <v>#DIV/0!</v>
      </c>
      <c r="AF61" s="1810"/>
      <c r="AG61" s="1811" t="e">
        <f t="shared" si="6"/>
        <v>#DIV/0!</v>
      </c>
      <c r="AH61" s="1812">
        <f t="shared" si="7"/>
        <v>0</v>
      </c>
    </row>
    <row r="62" spans="1:34" ht="85.5" hidden="1" x14ac:dyDescent="0.25">
      <c r="A62" s="3588"/>
      <c r="B62" s="3588"/>
      <c r="C62" s="3588"/>
      <c r="D62" s="1840" t="s">
        <v>994</v>
      </c>
      <c r="E62" s="1842" t="s">
        <v>2395</v>
      </c>
      <c r="F62" s="1843">
        <v>15.5</v>
      </c>
      <c r="G62" s="1843">
        <v>15.5</v>
      </c>
      <c r="H62" s="3691" t="s">
        <v>2404</v>
      </c>
      <c r="I62" s="1838" t="s">
        <v>2405</v>
      </c>
      <c r="J62" s="1836" t="s">
        <v>129</v>
      </c>
      <c r="K62" s="1836">
        <v>0</v>
      </c>
      <c r="L62" s="1837">
        <v>1</v>
      </c>
      <c r="M62" s="1814"/>
      <c r="N62" s="1814"/>
      <c r="O62" s="1814"/>
      <c r="P62" s="1814"/>
      <c r="Q62" s="1811"/>
      <c r="R62" s="1837">
        <f t="shared" ref="R62:R77" si="11">+SUM(M62:P62)</f>
        <v>0</v>
      </c>
      <c r="S62" s="1810"/>
      <c r="T62" s="1810"/>
      <c r="U62" s="1810"/>
      <c r="V62" s="1810"/>
      <c r="W62" s="1811">
        <f t="shared" si="1"/>
        <v>0</v>
      </c>
      <c r="X62" s="1810"/>
      <c r="Y62" s="1811" t="e">
        <f t="shared" si="2"/>
        <v>#DIV/0!</v>
      </c>
      <c r="Z62" s="1810"/>
      <c r="AA62" s="1811" t="e">
        <f t="shared" si="3"/>
        <v>#DIV/0!</v>
      </c>
      <c r="AB62" s="1810"/>
      <c r="AC62" s="1811" t="e">
        <f t="shared" si="4"/>
        <v>#DIV/0!</v>
      </c>
      <c r="AD62" s="1810"/>
      <c r="AE62" s="1811" t="e">
        <f t="shared" si="5"/>
        <v>#DIV/0!</v>
      </c>
      <c r="AF62" s="1810"/>
      <c r="AG62" s="1811" t="e">
        <f t="shared" si="6"/>
        <v>#DIV/0!</v>
      </c>
      <c r="AH62" s="1812">
        <f t="shared" si="7"/>
        <v>0</v>
      </c>
    </row>
    <row r="63" spans="1:34" ht="71.25" hidden="1" x14ac:dyDescent="0.25">
      <c r="A63" s="3588"/>
      <c r="B63" s="3588"/>
      <c r="C63" s="3588"/>
      <c r="D63" s="1840" t="s">
        <v>2406</v>
      </c>
      <c r="E63" s="1842" t="s">
        <v>2395</v>
      </c>
      <c r="F63" s="1842">
        <v>547.29999999999995</v>
      </c>
      <c r="G63" s="1842">
        <v>547.29999999999995</v>
      </c>
      <c r="H63" s="3588"/>
      <c r="I63" s="1838" t="s">
        <v>2407</v>
      </c>
      <c r="J63" s="1836" t="s">
        <v>129</v>
      </c>
      <c r="K63" s="1836">
        <v>0</v>
      </c>
      <c r="L63" s="1837">
        <v>1</v>
      </c>
      <c r="M63" s="1814"/>
      <c r="N63" s="1814"/>
      <c r="O63" s="1814"/>
      <c r="P63" s="1814"/>
      <c r="Q63" s="1811"/>
      <c r="R63" s="1837">
        <f t="shared" si="11"/>
        <v>0</v>
      </c>
      <c r="S63" s="1810"/>
      <c r="T63" s="1810"/>
      <c r="U63" s="1810"/>
      <c r="V63" s="1810"/>
      <c r="W63" s="1811">
        <f t="shared" si="1"/>
        <v>0</v>
      </c>
      <c r="X63" s="1810"/>
      <c r="Y63" s="1811" t="e">
        <f t="shared" si="2"/>
        <v>#DIV/0!</v>
      </c>
      <c r="Z63" s="1810"/>
      <c r="AA63" s="1811" t="e">
        <f t="shared" si="3"/>
        <v>#DIV/0!</v>
      </c>
      <c r="AB63" s="1810"/>
      <c r="AC63" s="1811" t="e">
        <f t="shared" si="4"/>
        <v>#DIV/0!</v>
      </c>
      <c r="AD63" s="1810"/>
      <c r="AE63" s="1811" t="e">
        <f t="shared" si="5"/>
        <v>#DIV/0!</v>
      </c>
      <c r="AF63" s="1810"/>
      <c r="AG63" s="1811" t="e">
        <f t="shared" si="6"/>
        <v>#DIV/0!</v>
      </c>
      <c r="AH63" s="1812">
        <f t="shared" si="7"/>
        <v>0</v>
      </c>
    </row>
    <row r="64" spans="1:34" ht="71.25" hidden="1" x14ac:dyDescent="0.25">
      <c r="A64" s="3588"/>
      <c r="B64" s="3588"/>
      <c r="C64" s="3588"/>
      <c r="D64" s="3691" t="s">
        <v>990</v>
      </c>
      <c r="E64" s="3695" t="s">
        <v>898</v>
      </c>
      <c r="F64" s="3716">
        <v>0.156</v>
      </c>
      <c r="G64" s="3716">
        <v>0.156</v>
      </c>
      <c r="H64" s="3588"/>
      <c r="I64" s="1838" t="s">
        <v>2408</v>
      </c>
      <c r="J64" s="1838" t="s">
        <v>2397</v>
      </c>
      <c r="K64" s="1836" t="s">
        <v>2398</v>
      </c>
      <c r="L64" s="1839">
        <v>8</v>
      </c>
      <c r="M64" s="1814"/>
      <c r="N64" s="1814"/>
      <c r="O64" s="1814"/>
      <c r="P64" s="1814"/>
      <c r="Q64" s="1811"/>
      <c r="R64" s="1839">
        <f t="shared" si="11"/>
        <v>0</v>
      </c>
      <c r="S64" s="1810"/>
      <c r="T64" s="1810"/>
      <c r="U64" s="1810"/>
      <c r="V64" s="1810"/>
      <c r="W64" s="1811">
        <f t="shared" si="1"/>
        <v>0</v>
      </c>
      <c r="X64" s="1810"/>
      <c r="Y64" s="1811" t="e">
        <f t="shared" si="2"/>
        <v>#DIV/0!</v>
      </c>
      <c r="Z64" s="1810"/>
      <c r="AA64" s="1811" t="e">
        <f t="shared" si="3"/>
        <v>#DIV/0!</v>
      </c>
      <c r="AB64" s="1810"/>
      <c r="AC64" s="1811" t="e">
        <f t="shared" si="4"/>
        <v>#DIV/0!</v>
      </c>
      <c r="AD64" s="1810"/>
      <c r="AE64" s="1811" t="e">
        <f t="shared" si="5"/>
        <v>#DIV/0!</v>
      </c>
      <c r="AF64" s="1810"/>
      <c r="AG64" s="1811" t="e">
        <f t="shared" si="6"/>
        <v>#DIV/0!</v>
      </c>
      <c r="AH64" s="1812">
        <f t="shared" si="7"/>
        <v>0</v>
      </c>
    </row>
    <row r="65" spans="1:34" ht="28.5" hidden="1" x14ac:dyDescent="0.25">
      <c r="A65" s="3588"/>
      <c r="B65" s="3588"/>
      <c r="C65" s="3588"/>
      <c r="D65" s="3588"/>
      <c r="E65" s="3588"/>
      <c r="F65" s="3588"/>
      <c r="G65" s="3588"/>
      <c r="H65" s="3588"/>
      <c r="I65" s="1838" t="s">
        <v>2409</v>
      </c>
      <c r="J65" s="1844" t="s">
        <v>374</v>
      </c>
      <c r="K65" s="1844" t="s">
        <v>2398</v>
      </c>
      <c r="L65" s="1839">
        <v>12</v>
      </c>
      <c r="M65" s="1814"/>
      <c r="N65" s="1814"/>
      <c r="O65" s="1814"/>
      <c r="P65" s="1814"/>
      <c r="Q65" s="1811"/>
      <c r="R65" s="1839">
        <f t="shared" si="11"/>
        <v>0</v>
      </c>
      <c r="S65" s="1810"/>
      <c r="T65" s="1810"/>
      <c r="U65" s="1810"/>
      <c r="V65" s="1810"/>
      <c r="W65" s="1811">
        <f t="shared" si="1"/>
        <v>0</v>
      </c>
      <c r="X65" s="1810"/>
      <c r="Y65" s="1811" t="e">
        <f t="shared" si="2"/>
        <v>#DIV/0!</v>
      </c>
      <c r="Z65" s="1810"/>
      <c r="AA65" s="1811" t="e">
        <f t="shared" si="3"/>
        <v>#DIV/0!</v>
      </c>
      <c r="AB65" s="1810"/>
      <c r="AC65" s="1811" t="e">
        <f t="shared" si="4"/>
        <v>#DIV/0!</v>
      </c>
      <c r="AD65" s="1810"/>
      <c r="AE65" s="1811" t="e">
        <f t="shared" si="5"/>
        <v>#DIV/0!</v>
      </c>
      <c r="AF65" s="1810"/>
      <c r="AG65" s="1811" t="e">
        <f t="shared" si="6"/>
        <v>#DIV/0!</v>
      </c>
      <c r="AH65" s="1812">
        <f t="shared" si="7"/>
        <v>0</v>
      </c>
    </row>
    <row r="66" spans="1:34" ht="42.75" hidden="1" x14ac:dyDescent="0.25">
      <c r="A66" s="3588"/>
      <c r="B66" s="3588"/>
      <c r="C66" s="3588"/>
      <c r="D66" s="3588"/>
      <c r="E66" s="3588"/>
      <c r="F66" s="3588"/>
      <c r="G66" s="3588"/>
      <c r="H66" s="3588"/>
      <c r="I66" s="1838" t="s">
        <v>2410</v>
      </c>
      <c r="J66" s="1838" t="s">
        <v>2397</v>
      </c>
      <c r="K66" s="1836" t="s">
        <v>2398</v>
      </c>
      <c r="L66" s="1839">
        <v>40</v>
      </c>
      <c r="M66" s="1814"/>
      <c r="N66" s="1814"/>
      <c r="O66" s="1814"/>
      <c r="P66" s="1814"/>
      <c r="Q66" s="1811"/>
      <c r="R66" s="1839">
        <f t="shared" si="11"/>
        <v>0</v>
      </c>
      <c r="S66" s="1810"/>
      <c r="T66" s="1810"/>
      <c r="U66" s="1810"/>
      <c r="V66" s="1810"/>
      <c r="W66" s="1811">
        <f t="shared" si="1"/>
        <v>0</v>
      </c>
      <c r="X66" s="1810"/>
      <c r="Y66" s="1811" t="e">
        <f t="shared" si="2"/>
        <v>#DIV/0!</v>
      </c>
      <c r="Z66" s="1810"/>
      <c r="AA66" s="1811" t="e">
        <f t="shared" si="3"/>
        <v>#DIV/0!</v>
      </c>
      <c r="AB66" s="1810"/>
      <c r="AC66" s="1811" t="e">
        <f t="shared" si="4"/>
        <v>#DIV/0!</v>
      </c>
      <c r="AD66" s="1810"/>
      <c r="AE66" s="1811" t="e">
        <f t="shared" si="5"/>
        <v>#DIV/0!</v>
      </c>
      <c r="AF66" s="1810"/>
      <c r="AG66" s="1811" t="e">
        <f t="shared" si="6"/>
        <v>#DIV/0!</v>
      </c>
      <c r="AH66" s="1812">
        <f t="shared" si="7"/>
        <v>0</v>
      </c>
    </row>
    <row r="67" spans="1:34" ht="57" hidden="1" x14ac:dyDescent="0.25">
      <c r="A67" s="3588"/>
      <c r="B67" s="3588"/>
      <c r="C67" s="3588"/>
      <c r="D67" s="1838" t="s">
        <v>988</v>
      </c>
      <c r="E67" s="1836" t="s">
        <v>2395</v>
      </c>
      <c r="F67" s="1836">
        <v>5.4</v>
      </c>
      <c r="G67" s="1836">
        <v>5.5</v>
      </c>
      <c r="H67" s="3691" t="s">
        <v>989</v>
      </c>
      <c r="I67" s="1838" t="s">
        <v>2411</v>
      </c>
      <c r="J67" s="1836" t="s">
        <v>374</v>
      </c>
      <c r="K67" s="1836" t="s">
        <v>2398</v>
      </c>
      <c r="L67" s="1839">
        <v>16</v>
      </c>
      <c r="M67" s="1814"/>
      <c r="N67" s="1814"/>
      <c r="O67" s="1814"/>
      <c r="P67" s="1814"/>
      <c r="Q67" s="1811"/>
      <c r="R67" s="1839">
        <f t="shared" si="11"/>
        <v>0</v>
      </c>
      <c r="S67" s="1810"/>
      <c r="T67" s="1810"/>
      <c r="U67" s="1810"/>
      <c r="V67" s="1810"/>
      <c r="W67" s="1811">
        <f t="shared" si="1"/>
        <v>0</v>
      </c>
      <c r="X67" s="1810"/>
      <c r="Y67" s="1811" t="e">
        <f t="shared" si="2"/>
        <v>#DIV/0!</v>
      </c>
      <c r="Z67" s="1810"/>
      <c r="AA67" s="1811" t="e">
        <f t="shared" si="3"/>
        <v>#DIV/0!</v>
      </c>
      <c r="AB67" s="1810"/>
      <c r="AC67" s="1811" t="e">
        <f t="shared" si="4"/>
        <v>#DIV/0!</v>
      </c>
      <c r="AD67" s="1810"/>
      <c r="AE67" s="1811" t="e">
        <f t="shared" si="5"/>
        <v>#DIV/0!</v>
      </c>
      <c r="AF67" s="1810"/>
      <c r="AG67" s="1811" t="e">
        <f t="shared" si="6"/>
        <v>#DIV/0!</v>
      </c>
      <c r="AH67" s="1812">
        <f t="shared" si="7"/>
        <v>0</v>
      </c>
    </row>
    <row r="68" spans="1:34" ht="99.75" hidden="1" x14ac:dyDescent="0.25">
      <c r="A68" s="3588"/>
      <c r="B68" s="3588"/>
      <c r="C68" s="3588"/>
      <c r="D68" s="1838" t="s">
        <v>986</v>
      </c>
      <c r="E68" s="1836" t="s">
        <v>2412</v>
      </c>
      <c r="F68" s="1836">
        <v>8.3000000000000007</v>
      </c>
      <c r="G68" s="1836">
        <v>7.8</v>
      </c>
      <c r="H68" s="3588"/>
      <c r="I68" s="1838" t="s">
        <v>2413</v>
      </c>
      <c r="J68" s="1836" t="s">
        <v>129</v>
      </c>
      <c r="K68" s="1845">
        <v>0</v>
      </c>
      <c r="L68" s="1837">
        <v>1</v>
      </c>
      <c r="M68" s="1814"/>
      <c r="N68" s="1814"/>
      <c r="O68" s="1814"/>
      <c r="P68" s="1814"/>
      <c r="Q68" s="1811"/>
      <c r="R68" s="1837">
        <f t="shared" si="11"/>
        <v>0</v>
      </c>
      <c r="S68" s="1810"/>
      <c r="T68" s="1810"/>
      <c r="U68" s="1810"/>
      <c r="V68" s="1810"/>
      <c r="W68" s="1811">
        <f t="shared" si="1"/>
        <v>0</v>
      </c>
      <c r="X68" s="1810"/>
      <c r="Y68" s="1811" t="e">
        <f t="shared" si="2"/>
        <v>#DIV/0!</v>
      </c>
      <c r="Z68" s="1810"/>
      <c r="AA68" s="1811" t="e">
        <f t="shared" si="3"/>
        <v>#DIV/0!</v>
      </c>
      <c r="AB68" s="1810"/>
      <c r="AC68" s="1811" t="e">
        <f t="shared" si="4"/>
        <v>#DIV/0!</v>
      </c>
      <c r="AD68" s="1810"/>
      <c r="AE68" s="1811" t="e">
        <f t="shared" si="5"/>
        <v>#DIV/0!</v>
      </c>
      <c r="AF68" s="1810"/>
      <c r="AG68" s="1811" t="e">
        <f t="shared" si="6"/>
        <v>#DIV/0!</v>
      </c>
      <c r="AH68" s="1812">
        <f t="shared" si="7"/>
        <v>0</v>
      </c>
    </row>
    <row r="69" spans="1:34" ht="71.25" hidden="1" x14ac:dyDescent="0.25">
      <c r="A69" s="3588"/>
      <c r="B69" s="3588"/>
      <c r="C69" s="3588"/>
      <c r="D69" s="3691" t="s">
        <v>984</v>
      </c>
      <c r="E69" s="3718" t="s">
        <v>2414</v>
      </c>
      <c r="F69" s="3718">
        <v>2</v>
      </c>
      <c r="G69" s="3718">
        <v>2</v>
      </c>
      <c r="H69" s="3588"/>
      <c r="I69" s="1838" t="s">
        <v>983</v>
      </c>
      <c r="J69" s="1836" t="s">
        <v>2415</v>
      </c>
      <c r="K69" s="1836">
        <v>1251</v>
      </c>
      <c r="L69" s="1839">
        <v>1300</v>
      </c>
      <c r="M69" s="1814"/>
      <c r="N69" s="1814"/>
      <c r="O69" s="1814"/>
      <c r="P69" s="1814"/>
      <c r="Q69" s="1811"/>
      <c r="R69" s="1839">
        <f t="shared" si="11"/>
        <v>0</v>
      </c>
      <c r="S69" s="1810"/>
      <c r="T69" s="1810"/>
      <c r="U69" s="1810"/>
      <c r="V69" s="1810"/>
      <c r="W69" s="1811">
        <f t="shared" si="1"/>
        <v>0</v>
      </c>
      <c r="X69" s="1810"/>
      <c r="Y69" s="1811" t="e">
        <f t="shared" si="2"/>
        <v>#DIV/0!</v>
      </c>
      <c r="Z69" s="1810"/>
      <c r="AA69" s="1811" t="e">
        <f t="shared" si="3"/>
        <v>#DIV/0!</v>
      </c>
      <c r="AB69" s="1810"/>
      <c r="AC69" s="1811" t="e">
        <f t="shared" si="4"/>
        <v>#DIV/0!</v>
      </c>
      <c r="AD69" s="1810"/>
      <c r="AE69" s="1811" t="e">
        <f t="shared" si="5"/>
        <v>#DIV/0!</v>
      </c>
      <c r="AF69" s="1810"/>
      <c r="AG69" s="1811" t="e">
        <f t="shared" si="6"/>
        <v>#DIV/0!</v>
      </c>
      <c r="AH69" s="1812">
        <f t="shared" si="7"/>
        <v>0</v>
      </c>
    </row>
    <row r="70" spans="1:34" ht="71.25" hidden="1" x14ac:dyDescent="0.25">
      <c r="A70" s="3588"/>
      <c r="B70" s="3588"/>
      <c r="C70" s="3588"/>
      <c r="D70" s="3588"/>
      <c r="E70" s="3588"/>
      <c r="F70" s="3588"/>
      <c r="G70" s="3588"/>
      <c r="H70" s="3588"/>
      <c r="I70" s="1838" t="s">
        <v>2416</v>
      </c>
      <c r="J70" s="1836" t="s">
        <v>129</v>
      </c>
      <c r="K70" s="1845">
        <v>0</v>
      </c>
      <c r="L70" s="1837">
        <v>1</v>
      </c>
      <c r="M70" s="1814"/>
      <c r="N70" s="1814"/>
      <c r="O70" s="1814"/>
      <c r="P70" s="1814"/>
      <c r="Q70" s="1811"/>
      <c r="R70" s="1837">
        <f t="shared" si="11"/>
        <v>0</v>
      </c>
      <c r="S70" s="1810"/>
      <c r="T70" s="1810"/>
      <c r="U70" s="1810"/>
      <c r="V70" s="1810"/>
      <c r="W70" s="1811">
        <f t="shared" si="1"/>
        <v>0</v>
      </c>
      <c r="X70" s="1810"/>
      <c r="Y70" s="1811" t="e">
        <f t="shared" si="2"/>
        <v>#DIV/0!</v>
      </c>
      <c r="Z70" s="1810"/>
      <c r="AA70" s="1811" t="e">
        <f t="shared" si="3"/>
        <v>#DIV/0!</v>
      </c>
      <c r="AB70" s="1810"/>
      <c r="AC70" s="1811" t="e">
        <f t="shared" si="4"/>
        <v>#DIV/0!</v>
      </c>
      <c r="AD70" s="1810"/>
      <c r="AE70" s="1811" t="e">
        <f t="shared" si="5"/>
        <v>#DIV/0!</v>
      </c>
      <c r="AF70" s="1810"/>
      <c r="AG70" s="1811" t="e">
        <f t="shared" si="6"/>
        <v>#DIV/0!</v>
      </c>
      <c r="AH70" s="1812">
        <f t="shared" si="7"/>
        <v>0</v>
      </c>
    </row>
    <row r="71" spans="1:34" ht="71.25" hidden="1" x14ac:dyDescent="0.25">
      <c r="A71" s="3588"/>
      <c r="B71" s="3588"/>
      <c r="C71" s="3588"/>
      <c r="D71" s="3588"/>
      <c r="E71" s="3588"/>
      <c r="F71" s="3588"/>
      <c r="G71" s="3588"/>
      <c r="H71" s="3588"/>
      <c r="I71" s="1838" t="s">
        <v>2417</v>
      </c>
      <c r="J71" s="1836" t="s">
        <v>129</v>
      </c>
      <c r="K71" s="1845">
        <v>0</v>
      </c>
      <c r="L71" s="1837">
        <v>1</v>
      </c>
      <c r="M71" s="1814"/>
      <c r="N71" s="1814"/>
      <c r="O71" s="1814"/>
      <c r="P71" s="1814"/>
      <c r="Q71" s="1811"/>
      <c r="R71" s="1837">
        <f t="shared" si="11"/>
        <v>0</v>
      </c>
      <c r="S71" s="1810"/>
      <c r="T71" s="1810"/>
      <c r="U71" s="1810"/>
      <c r="V71" s="1810"/>
      <c r="W71" s="1811">
        <f t="shared" si="1"/>
        <v>0</v>
      </c>
      <c r="X71" s="1810"/>
      <c r="Y71" s="1811" t="e">
        <f t="shared" si="2"/>
        <v>#DIV/0!</v>
      </c>
      <c r="Z71" s="1810"/>
      <c r="AA71" s="1811" t="e">
        <f t="shared" si="3"/>
        <v>#DIV/0!</v>
      </c>
      <c r="AB71" s="1810"/>
      <c r="AC71" s="1811" t="e">
        <f t="shared" si="4"/>
        <v>#DIV/0!</v>
      </c>
      <c r="AD71" s="1810"/>
      <c r="AE71" s="1811" t="e">
        <f t="shared" si="5"/>
        <v>#DIV/0!</v>
      </c>
      <c r="AF71" s="1810"/>
      <c r="AG71" s="1811" t="e">
        <f t="shared" si="6"/>
        <v>#DIV/0!</v>
      </c>
      <c r="AH71" s="1812">
        <f t="shared" si="7"/>
        <v>0</v>
      </c>
    </row>
    <row r="72" spans="1:34" ht="99.75" hidden="1" x14ac:dyDescent="0.25">
      <c r="A72" s="3588"/>
      <c r="B72" s="3588"/>
      <c r="C72" s="3588"/>
      <c r="D72" s="1838" t="s">
        <v>979</v>
      </c>
      <c r="E72" s="1836" t="s">
        <v>2418</v>
      </c>
      <c r="F72" s="1836">
        <v>21.9</v>
      </c>
      <c r="G72" s="1836">
        <v>21.9</v>
      </c>
      <c r="H72" s="3698" t="s">
        <v>980</v>
      </c>
      <c r="I72" s="1846" t="s">
        <v>2419</v>
      </c>
      <c r="J72" s="1847" t="s">
        <v>2420</v>
      </c>
      <c r="K72" s="1848">
        <v>0</v>
      </c>
      <c r="L72" s="1848">
        <v>4</v>
      </c>
      <c r="M72" s="1814"/>
      <c r="N72" s="1814"/>
      <c r="O72" s="1814"/>
      <c r="P72" s="1814"/>
      <c r="Q72" s="1811"/>
      <c r="R72" s="1837">
        <f t="shared" si="11"/>
        <v>0</v>
      </c>
      <c r="S72" s="1810"/>
      <c r="T72" s="1810"/>
      <c r="U72" s="1810"/>
      <c r="V72" s="1810"/>
      <c r="W72" s="1811">
        <f t="shared" si="1"/>
        <v>0</v>
      </c>
      <c r="X72" s="1810"/>
      <c r="Y72" s="1811" t="e">
        <f t="shared" si="2"/>
        <v>#DIV/0!</v>
      </c>
      <c r="Z72" s="1810"/>
      <c r="AA72" s="1811" t="e">
        <f t="shared" si="3"/>
        <v>#DIV/0!</v>
      </c>
      <c r="AB72" s="1810"/>
      <c r="AC72" s="1811" t="e">
        <f t="shared" si="4"/>
        <v>#DIV/0!</v>
      </c>
      <c r="AD72" s="1810"/>
      <c r="AE72" s="1811" t="e">
        <f t="shared" si="5"/>
        <v>#DIV/0!</v>
      </c>
      <c r="AF72" s="1810"/>
      <c r="AG72" s="1811" t="e">
        <f t="shared" si="6"/>
        <v>#DIV/0!</v>
      </c>
      <c r="AH72" s="1812">
        <f t="shared" si="7"/>
        <v>0</v>
      </c>
    </row>
    <row r="73" spans="1:34" ht="156.75" hidden="1" x14ac:dyDescent="0.25">
      <c r="A73" s="3588"/>
      <c r="B73" s="3588"/>
      <c r="C73" s="3588"/>
      <c r="D73" s="1849" t="s">
        <v>977</v>
      </c>
      <c r="E73" s="1836" t="s">
        <v>2395</v>
      </c>
      <c r="F73" s="1836">
        <v>0.9</v>
      </c>
      <c r="G73" s="1836">
        <v>0.7</v>
      </c>
      <c r="H73" s="3588"/>
      <c r="I73" s="1846" t="s">
        <v>2421</v>
      </c>
      <c r="J73" s="1847" t="s">
        <v>2420</v>
      </c>
      <c r="K73" s="1848">
        <v>0</v>
      </c>
      <c r="L73" s="1848">
        <v>4</v>
      </c>
      <c r="M73" s="1814"/>
      <c r="N73" s="1814"/>
      <c r="O73" s="1814"/>
      <c r="P73" s="1814"/>
      <c r="Q73" s="1811"/>
      <c r="R73" s="1837">
        <f t="shared" si="11"/>
        <v>0</v>
      </c>
      <c r="S73" s="1810"/>
      <c r="T73" s="1810"/>
      <c r="U73" s="1810"/>
      <c r="V73" s="1810"/>
      <c r="W73" s="1811">
        <f t="shared" si="1"/>
        <v>0</v>
      </c>
      <c r="X73" s="1810"/>
      <c r="Y73" s="1811" t="e">
        <f t="shared" si="2"/>
        <v>#DIV/0!</v>
      </c>
      <c r="Z73" s="1810"/>
      <c r="AA73" s="1811" t="e">
        <f t="shared" si="3"/>
        <v>#DIV/0!</v>
      </c>
      <c r="AB73" s="1810"/>
      <c r="AC73" s="1811" t="e">
        <f t="shared" si="4"/>
        <v>#DIV/0!</v>
      </c>
      <c r="AD73" s="1810"/>
      <c r="AE73" s="1811" t="e">
        <f t="shared" si="5"/>
        <v>#DIV/0!</v>
      </c>
      <c r="AF73" s="1810"/>
      <c r="AG73" s="1811" t="e">
        <f t="shared" si="6"/>
        <v>#DIV/0!</v>
      </c>
      <c r="AH73" s="1812">
        <f t="shared" si="7"/>
        <v>0</v>
      </c>
    </row>
    <row r="74" spans="1:34" ht="114" hidden="1" x14ac:dyDescent="0.25">
      <c r="A74" s="3588"/>
      <c r="B74" s="3588"/>
      <c r="C74" s="3588"/>
      <c r="D74" s="1849" t="s">
        <v>2422</v>
      </c>
      <c r="E74" s="1836" t="s">
        <v>2395</v>
      </c>
      <c r="F74" s="1836">
        <v>73.400000000000006</v>
      </c>
      <c r="G74" s="1836">
        <v>68.38</v>
      </c>
      <c r="H74" s="3588"/>
      <c r="I74" s="1846" t="s">
        <v>2423</v>
      </c>
      <c r="J74" s="1847" t="s">
        <v>2420</v>
      </c>
      <c r="K74" s="1848">
        <v>0</v>
      </c>
      <c r="L74" s="1848">
        <v>16</v>
      </c>
      <c r="M74" s="1814"/>
      <c r="N74" s="1814"/>
      <c r="O74" s="1814"/>
      <c r="P74" s="1814"/>
      <c r="Q74" s="1811"/>
      <c r="R74" s="1839">
        <f t="shared" si="11"/>
        <v>0</v>
      </c>
      <c r="S74" s="1810"/>
      <c r="T74" s="1810"/>
      <c r="U74" s="1810"/>
      <c r="V74" s="1810"/>
      <c r="W74" s="1811">
        <f t="shared" si="1"/>
        <v>0</v>
      </c>
      <c r="X74" s="1810"/>
      <c r="Y74" s="1811" t="e">
        <f t="shared" si="2"/>
        <v>#DIV/0!</v>
      </c>
      <c r="Z74" s="1810"/>
      <c r="AA74" s="1811" t="e">
        <f t="shared" si="3"/>
        <v>#DIV/0!</v>
      </c>
      <c r="AB74" s="1810"/>
      <c r="AC74" s="1811" t="e">
        <f t="shared" si="4"/>
        <v>#DIV/0!</v>
      </c>
      <c r="AD74" s="1810"/>
      <c r="AE74" s="1811" t="e">
        <f t="shared" si="5"/>
        <v>#DIV/0!</v>
      </c>
      <c r="AF74" s="1810"/>
      <c r="AG74" s="1811" t="e">
        <f t="shared" si="6"/>
        <v>#DIV/0!</v>
      </c>
      <c r="AH74" s="1812">
        <f t="shared" si="7"/>
        <v>0</v>
      </c>
    </row>
    <row r="75" spans="1:34" ht="71.25" hidden="1" x14ac:dyDescent="0.25">
      <c r="A75" s="3588"/>
      <c r="B75" s="3588"/>
      <c r="C75" s="3588"/>
      <c r="D75" s="3691" t="s">
        <v>973</v>
      </c>
      <c r="E75" s="3695" t="s">
        <v>2395</v>
      </c>
      <c r="F75" s="3695">
        <v>3.6</v>
      </c>
      <c r="G75" s="3695">
        <v>3.6</v>
      </c>
      <c r="H75" s="3588"/>
      <c r="I75" s="1846" t="s">
        <v>2424</v>
      </c>
      <c r="J75" s="1847" t="s">
        <v>2420</v>
      </c>
      <c r="K75" s="1848">
        <v>0</v>
      </c>
      <c r="L75" s="1848">
        <v>4</v>
      </c>
      <c r="M75" s="1814"/>
      <c r="N75" s="1814"/>
      <c r="O75" s="1814"/>
      <c r="P75" s="1814"/>
      <c r="Q75" s="1811"/>
      <c r="R75" s="1839">
        <f t="shared" si="11"/>
        <v>0</v>
      </c>
      <c r="S75" s="1810"/>
      <c r="T75" s="1810"/>
      <c r="U75" s="1810"/>
      <c r="V75" s="1810"/>
      <c r="W75" s="1811">
        <f t="shared" si="1"/>
        <v>0</v>
      </c>
      <c r="X75" s="1810"/>
      <c r="Y75" s="1811" t="e">
        <f t="shared" si="2"/>
        <v>#DIV/0!</v>
      </c>
      <c r="Z75" s="1810"/>
      <c r="AA75" s="1811" t="e">
        <f t="shared" si="3"/>
        <v>#DIV/0!</v>
      </c>
      <c r="AB75" s="1810"/>
      <c r="AC75" s="1811" t="e">
        <f t="shared" si="4"/>
        <v>#DIV/0!</v>
      </c>
      <c r="AD75" s="1810"/>
      <c r="AE75" s="1811" t="e">
        <f t="shared" si="5"/>
        <v>#DIV/0!</v>
      </c>
      <c r="AF75" s="1810"/>
      <c r="AG75" s="1811" t="e">
        <f t="shared" si="6"/>
        <v>#DIV/0!</v>
      </c>
      <c r="AH75" s="1812">
        <f t="shared" si="7"/>
        <v>0</v>
      </c>
    </row>
    <row r="76" spans="1:34" ht="242.25" hidden="1" x14ac:dyDescent="0.25">
      <c r="A76" s="3588"/>
      <c r="B76" s="3588"/>
      <c r="C76" s="3588"/>
      <c r="D76" s="3589"/>
      <c r="E76" s="3589"/>
      <c r="F76" s="3589"/>
      <c r="G76" s="3589"/>
      <c r="H76" s="3588"/>
      <c r="I76" s="1846" t="s">
        <v>2425</v>
      </c>
      <c r="J76" s="1847" t="s">
        <v>2420</v>
      </c>
      <c r="K76" s="1848">
        <v>0</v>
      </c>
      <c r="L76" s="1848">
        <v>8</v>
      </c>
      <c r="M76" s="1814"/>
      <c r="N76" s="1814"/>
      <c r="O76" s="1814"/>
      <c r="P76" s="1814"/>
      <c r="Q76" s="1811"/>
      <c r="R76" s="1837">
        <f t="shared" si="11"/>
        <v>0</v>
      </c>
      <c r="S76" s="1810"/>
      <c r="T76" s="1810"/>
      <c r="U76" s="1810"/>
      <c r="V76" s="1810"/>
      <c r="W76" s="1811">
        <f t="shared" si="1"/>
        <v>0</v>
      </c>
      <c r="X76" s="1810"/>
      <c r="Y76" s="1811" t="e">
        <f t="shared" si="2"/>
        <v>#DIV/0!</v>
      </c>
      <c r="Z76" s="1810"/>
      <c r="AA76" s="1811" t="e">
        <f t="shared" si="3"/>
        <v>#DIV/0!</v>
      </c>
      <c r="AB76" s="1810"/>
      <c r="AC76" s="1811" t="e">
        <f t="shared" si="4"/>
        <v>#DIV/0!</v>
      </c>
      <c r="AD76" s="1810"/>
      <c r="AE76" s="1811" t="e">
        <f t="shared" si="5"/>
        <v>#DIV/0!</v>
      </c>
      <c r="AF76" s="1810"/>
      <c r="AG76" s="1811" t="e">
        <f t="shared" si="6"/>
        <v>#DIV/0!</v>
      </c>
      <c r="AH76" s="1812">
        <f t="shared" si="7"/>
        <v>0</v>
      </c>
    </row>
    <row r="77" spans="1:34" ht="39" hidden="1" customHeight="1" x14ac:dyDescent="0.25">
      <c r="A77" s="3588"/>
      <c r="B77" s="3588"/>
      <c r="C77" s="3588"/>
      <c r="D77" s="1838" t="s">
        <v>970</v>
      </c>
      <c r="E77" s="1836" t="s">
        <v>2395</v>
      </c>
      <c r="F77" s="1850">
        <v>18.14</v>
      </c>
      <c r="G77" s="1850">
        <v>18.14</v>
      </c>
      <c r="H77" s="3588"/>
      <c r="I77" s="3707" t="s">
        <v>2426</v>
      </c>
      <c r="J77" s="3709" t="s">
        <v>2427</v>
      </c>
      <c r="K77" s="3709">
        <v>0</v>
      </c>
      <c r="L77" s="3711">
        <v>8</v>
      </c>
      <c r="M77" s="3713"/>
      <c r="N77" s="3704"/>
      <c r="O77" s="3704"/>
      <c r="P77" s="3704"/>
      <c r="Q77" s="1811"/>
      <c r="R77" s="3706">
        <f t="shared" si="11"/>
        <v>0</v>
      </c>
      <c r="S77" s="3702"/>
      <c r="T77" s="3702"/>
      <c r="U77" s="3702"/>
      <c r="V77" s="3702"/>
      <c r="W77" s="3605">
        <f t="shared" si="1"/>
        <v>0</v>
      </c>
      <c r="X77" s="3702"/>
      <c r="Y77" s="3605" t="e">
        <f t="shared" si="2"/>
        <v>#DIV/0!</v>
      </c>
      <c r="Z77" s="3702"/>
      <c r="AA77" s="3605" t="e">
        <f t="shared" si="3"/>
        <v>#DIV/0!</v>
      </c>
      <c r="AB77" s="3702"/>
      <c r="AC77" s="3605" t="e">
        <f t="shared" si="4"/>
        <v>#DIV/0!</v>
      </c>
      <c r="AD77" s="3702"/>
      <c r="AE77" s="3605" t="e">
        <f t="shared" si="5"/>
        <v>#DIV/0!</v>
      </c>
      <c r="AF77" s="3702"/>
      <c r="AG77" s="3605" t="e">
        <f t="shared" si="6"/>
        <v>#DIV/0!</v>
      </c>
      <c r="AH77" s="3605">
        <f t="shared" si="7"/>
        <v>0</v>
      </c>
    </row>
    <row r="78" spans="1:34" ht="36" hidden="1" customHeight="1" x14ac:dyDescent="0.25">
      <c r="A78" s="3588"/>
      <c r="B78" s="3588"/>
      <c r="C78" s="3588"/>
      <c r="D78" s="1838" t="s">
        <v>968</v>
      </c>
      <c r="E78" s="1836" t="s">
        <v>2395</v>
      </c>
      <c r="F78" s="1836">
        <v>11.87</v>
      </c>
      <c r="G78" s="1836">
        <v>11.87</v>
      </c>
      <c r="H78" s="3588"/>
      <c r="I78" s="3708"/>
      <c r="J78" s="3710"/>
      <c r="K78" s="3710"/>
      <c r="L78" s="3712"/>
      <c r="M78" s="3714"/>
      <c r="N78" s="3705"/>
      <c r="O78" s="3705"/>
      <c r="P78" s="3705"/>
      <c r="Q78" s="1811"/>
      <c r="R78" s="3594"/>
      <c r="S78" s="3703"/>
      <c r="T78" s="3703"/>
      <c r="U78" s="3703"/>
      <c r="V78" s="3703"/>
      <c r="W78" s="3701"/>
      <c r="X78" s="3703"/>
      <c r="Y78" s="3701"/>
      <c r="Z78" s="3703"/>
      <c r="AA78" s="3701"/>
      <c r="AB78" s="3703"/>
      <c r="AC78" s="3701" t="e">
        <f t="shared" si="4"/>
        <v>#DIV/0!</v>
      </c>
      <c r="AD78" s="3703"/>
      <c r="AE78" s="3701" t="e">
        <f t="shared" si="5"/>
        <v>#DIV/0!</v>
      </c>
      <c r="AF78" s="3703"/>
      <c r="AG78" s="3701" t="e">
        <f t="shared" si="6"/>
        <v>#DIV/0!</v>
      </c>
      <c r="AH78" s="3701"/>
    </row>
    <row r="79" spans="1:34" ht="90" hidden="1" x14ac:dyDescent="0.25">
      <c r="A79" s="3588"/>
      <c r="B79" s="3588"/>
      <c r="C79" s="3588"/>
      <c r="D79" s="1838" t="s">
        <v>967</v>
      </c>
      <c r="E79" s="1836" t="s">
        <v>2395</v>
      </c>
      <c r="F79" s="1836">
        <v>814.62</v>
      </c>
      <c r="G79" s="1836">
        <v>814.62</v>
      </c>
      <c r="H79" s="3589"/>
      <c r="I79" s="1851" t="s">
        <v>2428</v>
      </c>
      <c r="J79" s="1847" t="s">
        <v>2420</v>
      </c>
      <c r="K79" s="1848">
        <v>0</v>
      </c>
      <c r="L79" s="1848">
        <v>4</v>
      </c>
      <c r="M79" s="1814"/>
      <c r="N79" s="1814"/>
      <c r="O79" s="1814"/>
      <c r="P79" s="1814"/>
      <c r="Q79" s="1811"/>
      <c r="R79" s="1837">
        <f t="shared" ref="R79:R91" si="12">+SUM(M79:P79)</f>
        <v>0</v>
      </c>
      <c r="S79" s="1810"/>
      <c r="T79" s="1810"/>
      <c r="U79" s="1810"/>
      <c r="V79" s="1810"/>
      <c r="W79" s="1811">
        <f t="shared" si="1"/>
        <v>0</v>
      </c>
      <c r="X79" s="1810"/>
      <c r="Y79" s="1811" t="e">
        <f t="shared" si="2"/>
        <v>#DIV/0!</v>
      </c>
      <c r="Z79" s="1810"/>
      <c r="AA79" s="1811" t="e">
        <f t="shared" si="3"/>
        <v>#DIV/0!</v>
      </c>
      <c r="AB79" s="1810"/>
      <c r="AC79" s="1811" t="e">
        <f t="shared" si="4"/>
        <v>#DIV/0!</v>
      </c>
      <c r="AD79" s="1810"/>
      <c r="AE79" s="1811" t="e">
        <f t="shared" si="5"/>
        <v>#DIV/0!</v>
      </c>
      <c r="AF79" s="1810"/>
      <c r="AG79" s="1811" t="e">
        <f t="shared" si="6"/>
        <v>#DIV/0!</v>
      </c>
      <c r="AH79" s="1812">
        <f t="shared" si="7"/>
        <v>0</v>
      </c>
    </row>
    <row r="80" spans="1:34" ht="71.25" hidden="1" x14ac:dyDescent="0.25">
      <c r="A80" s="3588"/>
      <c r="B80" s="3588"/>
      <c r="C80" s="3588"/>
      <c r="D80" s="3698" t="s">
        <v>964</v>
      </c>
      <c r="E80" s="3688" t="s">
        <v>2395</v>
      </c>
      <c r="F80" s="3688">
        <v>1.1000000000000001</v>
      </c>
      <c r="G80" s="3688">
        <v>1.1000000000000001</v>
      </c>
      <c r="H80" s="3698" t="s">
        <v>965</v>
      </c>
      <c r="I80" s="1849" t="s">
        <v>2429</v>
      </c>
      <c r="J80" s="1850" t="s">
        <v>2420</v>
      </c>
      <c r="K80" s="1850" t="s">
        <v>2398</v>
      </c>
      <c r="L80" s="1839">
        <v>16</v>
      </c>
      <c r="M80" s="1814"/>
      <c r="N80" s="1814"/>
      <c r="O80" s="1814"/>
      <c r="P80" s="1814"/>
      <c r="Q80" s="1811"/>
      <c r="R80" s="1839">
        <f t="shared" si="12"/>
        <v>0</v>
      </c>
      <c r="S80" s="1810"/>
      <c r="T80" s="1810"/>
      <c r="U80" s="1810"/>
      <c r="V80" s="1810"/>
      <c r="W80" s="1811">
        <f t="shared" si="1"/>
        <v>0</v>
      </c>
      <c r="X80" s="1810"/>
      <c r="Y80" s="1811" t="e">
        <f t="shared" si="2"/>
        <v>#DIV/0!</v>
      </c>
      <c r="Z80" s="1810"/>
      <c r="AA80" s="1811" t="e">
        <f t="shared" si="3"/>
        <v>#DIV/0!</v>
      </c>
      <c r="AB80" s="1810"/>
      <c r="AC80" s="1811" t="e">
        <f t="shared" si="4"/>
        <v>#DIV/0!</v>
      </c>
      <c r="AD80" s="1810"/>
      <c r="AE80" s="1811" t="e">
        <f t="shared" si="5"/>
        <v>#DIV/0!</v>
      </c>
      <c r="AF80" s="1810"/>
      <c r="AG80" s="1811" t="e">
        <f t="shared" si="6"/>
        <v>#DIV/0!</v>
      </c>
      <c r="AH80" s="1812">
        <f t="shared" si="7"/>
        <v>0</v>
      </c>
    </row>
    <row r="81" spans="1:34" ht="28.5" hidden="1" x14ac:dyDescent="0.25">
      <c r="A81" s="3588"/>
      <c r="B81" s="3588"/>
      <c r="C81" s="3588"/>
      <c r="D81" s="3588"/>
      <c r="E81" s="3588"/>
      <c r="F81" s="3588"/>
      <c r="G81" s="3588"/>
      <c r="H81" s="3588"/>
      <c r="I81" s="1849" t="s">
        <v>2430</v>
      </c>
      <c r="J81" s="1850" t="s">
        <v>374</v>
      </c>
      <c r="K81" s="1850" t="s">
        <v>2431</v>
      </c>
      <c r="L81" s="1839">
        <v>1900</v>
      </c>
      <c r="M81" s="1814"/>
      <c r="N81" s="1814"/>
      <c r="O81" s="1814"/>
      <c r="P81" s="1814"/>
      <c r="Q81" s="1811"/>
      <c r="R81" s="1839">
        <f t="shared" si="12"/>
        <v>0</v>
      </c>
      <c r="S81" s="1810"/>
      <c r="T81" s="1810"/>
      <c r="U81" s="1810"/>
      <c r="V81" s="1810"/>
      <c r="W81" s="1811">
        <f t="shared" si="1"/>
        <v>0</v>
      </c>
      <c r="X81" s="1810"/>
      <c r="Y81" s="1811" t="e">
        <f t="shared" si="2"/>
        <v>#DIV/0!</v>
      </c>
      <c r="Z81" s="1810"/>
      <c r="AA81" s="1811" t="e">
        <f t="shared" si="3"/>
        <v>#DIV/0!</v>
      </c>
      <c r="AB81" s="1810"/>
      <c r="AC81" s="1811" t="e">
        <f t="shared" si="4"/>
        <v>#DIV/0!</v>
      </c>
      <c r="AD81" s="1810"/>
      <c r="AE81" s="1811" t="e">
        <f t="shared" si="5"/>
        <v>#DIV/0!</v>
      </c>
      <c r="AF81" s="1810"/>
      <c r="AG81" s="1811" t="e">
        <f t="shared" si="6"/>
        <v>#DIV/0!</v>
      </c>
      <c r="AH81" s="1812">
        <f t="shared" si="7"/>
        <v>0</v>
      </c>
    </row>
    <row r="82" spans="1:34" ht="99.75" hidden="1" x14ac:dyDescent="0.25">
      <c r="A82" s="3588"/>
      <c r="B82" s="3588"/>
      <c r="C82" s="3588"/>
      <c r="D82" s="3589"/>
      <c r="E82" s="3589"/>
      <c r="F82" s="3589"/>
      <c r="G82" s="3589"/>
      <c r="H82" s="3588"/>
      <c r="I82" s="1849" t="s">
        <v>2432</v>
      </c>
      <c r="J82" s="1836" t="s">
        <v>129</v>
      </c>
      <c r="K82" s="1838">
        <v>0</v>
      </c>
      <c r="L82" s="1837">
        <v>1</v>
      </c>
      <c r="M82" s="1814"/>
      <c r="N82" s="1814"/>
      <c r="O82" s="1814"/>
      <c r="P82" s="1814"/>
      <c r="Q82" s="1811"/>
      <c r="R82" s="1837">
        <f t="shared" si="12"/>
        <v>0</v>
      </c>
      <c r="S82" s="1810"/>
      <c r="T82" s="1810"/>
      <c r="U82" s="1810"/>
      <c r="V82" s="1810"/>
      <c r="W82" s="1811">
        <f t="shared" si="1"/>
        <v>0</v>
      </c>
      <c r="X82" s="1810"/>
      <c r="Y82" s="1811" t="e">
        <f t="shared" si="2"/>
        <v>#DIV/0!</v>
      </c>
      <c r="Z82" s="1810"/>
      <c r="AA82" s="1811" t="e">
        <f t="shared" si="3"/>
        <v>#DIV/0!</v>
      </c>
      <c r="AB82" s="1810"/>
      <c r="AC82" s="1811" t="e">
        <f t="shared" si="4"/>
        <v>#DIV/0!</v>
      </c>
      <c r="AD82" s="1810"/>
      <c r="AE82" s="1811" t="e">
        <f t="shared" si="5"/>
        <v>#DIV/0!</v>
      </c>
      <c r="AF82" s="1810"/>
      <c r="AG82" s="1811" t="e">
        <f t="shared" si="6"/>
        <v>#DIV/0!</v>
      </c>
      <c r="AH82" s="1812">
        <f t="shared" si="7"/>
        <v>0</v>
      </c>
    </row>
    <row r="83" spans="1:34" ht="71.25" hidden="1" x14ac:dyDescent="0.25">
      <c r="A83" s="3588"/>
      <c r="B83" s="3588"/>
      <c r="C83" s="3588"/>
      <c r="D83" s="3698" t="s">
        <v>957</v>
      </c>
      <c r="E83" s="3688" t="s">
        <v>2395</v>
      </c>
      <c r="F83" s="3688">
        <v>0</v>
      </c>
      <c r="G83" s="3688">
        <v>0</v>
      </c>
      <c r="H83" s="3588"/>
      <c r="I83" s="1849" t="s">
        <v>2433</v>
      </c>
      <c r="J83" s="1836" t="s">
        <v>129</v>
      </c>
      <c r="K83" s="1838">
        <v>0</v>
      </c>
      <c r="L83" s="1837">
        <v>1</v>
      </c>
      <c r="M83" s="1814"/>
      <c r="N83" s="1814"/>
      <c r="O83" s="1814"/>
      <c r="P83" s="1814"/>
      <c r="Q83" s="1811"/>
      <c r="R83" s="1837">
        <f t="shared" si="12"/>
        <v>0</v>
      </c>
      <c r="S83" s="1810"/>
      <c r="T83" s="1810"/>
      <c r="U83" s="1810"/>
      <c r="V83" s="1810"/>
      <c r="W83" s="1811">
        <f t="shared" si="1"/>
        <v>0</v>
      </c>
      <c r="X83" s="1810"/>
      <c r="Y83" s="1811" t="e">
        <f t="shared" si="2"/>
        <v>#DIV/0!</v>
      </c>
      <c r="Z83" s="1810"/>
      <c r="AA83" s="1811" t="e">
        <f t="shared" si="3"/>
        <v>#DIV/0!</v>
      </c>
      <c r="AB83" s="1810"/>
      <c r="AC83" s="1811" t="e">
        <f t="shared" si="4"/>
        <v>#DIV/0!</v>
      </c>
      <c r="AD83" s="1810"/>
      <c r="AE83" s="1811" t="e">
        <f t="shared" si="5"/>
        <v>#DIV/0!</v>
      </c>
      <c r="AF83" s="1810"/>
      <c r="AG83" s="1811" t="e">
        <f t="shared" si="6"/>
        <v>#DIV/0!</v>
      </c>
      <c r="AH83" s="1812">
        <f t="shared" si="7"/>
        <v>0</v>
      </c>
    </row>
    <row r="84" spans="1:34" ht="28.5" hidden="1" x14ac:dyDescent="0.25">
      <c r="A84" s="3588"/>
      <c r="B84" s="3588"/>
      <c r="C84" s="3588"/>
      <c r="D84" s="3589"/>
      <c r="E84" s="3589"/>
      <c r="F84" s="3589"/>
      <c r="G84" s="3589"/>
      <c r="H84" s="3588"/>
      <c r="I84" s="1849" t="s">
        <v>2434</v>
      </c>
      <c r="J84" s="1850" t="s">
        <v>2420</v>
      </c>
      <c r="K84" s="1850" t="s">
        <v>2398</v>
      </c>
      <c r="L84" s="1839">
        <v>8</v>
      </c>
      <c r="M84" s="1814"/>
      <c r="N84" s="1814"/>
      <c r="O84" s="1814"/>
      <c r="P84" s="1814"/>
      <c r="Q84" s="1811"/>
      <c r="R84" s="1839">
        <f t="shared" si="12"/>
        <v>0</v>
      </c>
      <c r="S84" s="1810"/>
      <c r="T84" s="1810"/>
      <c r="U84" s="1810"/>
      <c r="V84" s="1810"/>
      <c r="W84" s="1811">
        <f t="shared" si="1"/>
        <v>0</v>
      </c>
      <c r="X84" s="1810"/>
      <c r="Y84" s="1811" t="e">
        <f t="shared" si="2"/>
        <v>#DIV/0!</v>
      </c>
      <c r="Z84" s="1810"/>
      <c r="AA84" s="1811" t="e">
        <f t="shared" si="3"/>
        <v>#DIV/0!</v>
      </c>
      <c r="AB84" s="1810"/>
      <c r="AC84" s="1811" t="e">
        <f t="shared" si="4"/>
        <v>#DIV/0!</v>
      </c>
      <c r="AD84" s="1810"/>
      <c r="AE84" s="1811" t="e">
        <f t="shared" si="5"/>
        <v>#DIV/0!</v>
      </c>
      <c r="AF84" s="1810"/>
      <c r="AG84" s="1811" t="e">
        <f t="shared" si="6"/>
        <v>#DIV/0!</v>
      </c>
      <c r="AH84" s="1812">
        <f t="shared" si="7"/>
        <v>0</v>
      </c>
    </row>
    <row r="85" spans="1:34" ht="28.5" hidden="1" x14ac:dyDescent="0.25">
      <c r="A85" s="3588"/>
      <c r="B85" s="3588"/>
      <c r="C85" s="3588"/>
      <c r="D85" s="1852" t="s">
        <v>954</v>
      </c>
      <c r="E85" s="1853" t="s">
        <v>2395</v>
      </c>
      <c r="F85" s="1853">
        <v>0</v>
      </c>
      <c r="G85" s="1853">
        <v>0</v>
      </c>
      <c r="H85" s="3588"/>
      <c r="I85" s="1849" t="s">
        <v>2435</v>
      </c>
      <c r="J85" s="1850" t="s">
        <v>2420</v>
      </c>
      <c r="K85" s="1850" t="s">
        <v>2398</v>
      </c>
      <c r="L85" s="1839">
        <v>200</v>
      </c>
      <c r="M85" s="1814"/>
      <c r="N85" s="1814"/>
      <c r="O85" s="1814"/>
      <c r="P85" s="1814"/>
      <c r="Q85" s="1811"/>
      <c r="R85" s="1839">
        <f t="shared" si="12"/>
        <v>0</v>
      </c>
      <c r="S85" s="1810"/>
      <c r="T85" s="1810"/>
      <c r="U85" s="1810"/>
      <c r="V85" s="1810"/>
      <c r="W85" s="1811">
        <f t="shared" si="1"/>
        <v>0</v>
      </c>
      <c r="X85" s="1810"/>
      <c r="Y85" s="1811" t="e">
        <f t="shared" si="2"/>
        <v>#DIV/0!</v>
      </c>
      <c r="Z85" s="1810"/>
      <c r="AA85" s="1811" t="e">
        <f t="shared" si="3"/>
        <v>#DIV/0!</v>
      </c>
      <c r="AB85" s="1810"/>
      <c r="AC85" s="1811" t="e">
        <f t="shared" si="4"/>
        <v>#DIV/0!</v>
      </c>
      <c r="AD85" s="1810"/>
      <c r="AE85" s="1811" t="e">
        <f t="shared" si="5"/>
        <v>#DIV/0!</v>
      </c>
      <c r="AF85" s="1810"/>
      <c r="AG85" s="1811" t="e">
        <f t="shared" si="6"/>
        <v>#DIV/0!</v>
      </c>
      <c r="AH85" s="1812">
        <f t="shared" si="7"/>
        <v>0</v>
      </c>
    </row>
    <row r="86" spans="1:34" ht="28.5" hidden="1" x14ac:dyDescent="0.25">
      <c r="A86" s="3588"/>
      <c r="B86" s="3588"/>
      <c r="C86" s="3588"/>
      <c r="D86" s="3698" t="s">
        <v>952</v>
      </c>
      <c r="E86" s="3688" t="s">
        <v>898</v>
      </c>
      <c r="F86" s="3689">
        <v>0.95</v>
      </c>
      <c r="G86" s="3696">
        <v>0.95</v>
      </c>
      <c r="H86" s="3588"/>
      <c r="I86" s="1849" t="s">
        <v>2436</v>
      </c>
      <c r="J86" s="1850" t="s">
        <v>129</v>
      </c>
      <c r="K86" s="1850">
        <v>0</v>
      </c>
      <c r="L86" s="1837">
        <v>1</v>
      </c>
      <c r="M86" s="1814"/>
      <c r="N86" s="1814"/>
      <c r="O86" s="1814"/>
      <c r="P86" s="1814"/>
      <c r="Q86" s="1811"/>
      <c r="R86" s="1837">
        <f t="shared" si="12"/>
        <v>0</v>
      </c>
      <c r="S86" s="1810"/>
      <c r="T86" s="1810"/>
      <c r="U86" s="1810"/>
      <c r="V86" s="1810"/>
      <c r="W86" s="1811">
        <f t="shared" si="1"/>
        <v>0</v>
      </c>
      <c r="X86" s="1810"/>
      <c r="Y86" s="1811" t="e">
        <f t="shared" si="2"/>
        <v>#DIV/0!</v>
      </c>
      <c r="Z86" s="1810"/>
      <c r="AA86" s="1811" t="e">
        <f t="shared" si="3"/>
        <v>#DIV/0!</v>
      </c>
      <c r="AB86" s="1810"/>
      <c r="AC86" s="1811" t="e">
        <f t="shared" si="4"/>
        <v>#DIV/0!</v>
      </c>
      <c r="AD86" s="1810"/>
      <c r="AE86" s="1811" t="e">
        <f t="shared" si="5"/>
        <v>#DIV/0!</v>
      </c>
      <c r="AF86" s="1810"/>
      <c r="AG86" s="1811" t="e">
        <f t="shared" si="6"/>
        <v>#DIV/0!</v>
      </c>
      <c r="AH86" s="1812">
        <f t="shared" si="7"/>
        <v>0</v>
      </c>
    </row>
    <row r="87" spans="1:34" ht="42.75" hidden="1" x14ac:dyDescent="0.25">
      <c r="A87" s="3588"/>
      <c r="B87" s="3588"/>
      <c r="C87" s="3588"/>
      <c r="D87" s="3589"/>
      <c r="E87" s="3589"/>
      <c r="F87" s="3589"/>
      <c r="G87" s="3589"/>
      <c r="H87" s="3589"/>
      <c r="I87" s="1849" t="s">
        <v>2437</v>
      </c>
      <c r="J87" s="1850" t="s">
        <v>2420</v>
      </c>
      <c r="K87" s="1850" t="s">
        <v>2398</v>
      </c>
      <c r="L87" s="1839">
        <v>17</v>
      </c>
      <c r="M87" s="1814"/>
      <c r="N87" s="1814"/>
      <c r="O87" s="1814"/>
      <c r="P87" s="1814"/>
      <c r="Q87" s="1811"/>
      <c r="R87" s="1839">
        <f t="shared" si="12"/>
        <v>0</v>
      </c>
      <c r="S87" s="1810"/>
      <c r="T87" s="1810"/>
      <c r="U87" s="1810"/>
      <c r="V87" s="1810"/>
      <c r="W87" s="1811">
        <f t="shared" si="1"/>
        <v>0</v>
      </c>
      <c r="X87" s="1810"/>
      <c r="Y87" s="1811" t="e">
        <f t="shared" si="2"/>
        <v>#DIV/0!</v>
      </c>
      <c r="Z87" s="1810"/>
      <c r="AA87" s="1811" t="e">
        <f t="shared" si="3"/>
        <v>#DIV/0!</v>
      </c>
      <c r="AB87" s="1810"/>
      <c r="AC87" s="1811" t="e">
        <f t="shared" si="4"/>
        <v>#DIV/0!</v>
      </c>
      <c r="AD87" s="1810"/>
      <c r="AE87" s="1811" t="e">
        <f t="shared" si="5"/>
        <v>#DIV/0!</v>
      </c>
      <c r="AF87" s="1810"/>
      <c r="AG87" s="1811" t="e">
        <f t="shared" si="6"/>
        <v>#DIV/0!</v>
      </c>
      <c r="AH87" s="1812">
        <f t="shared" si="7"/>
        <v>0</v>
      </c>
    </row>
    <row r="88" spans="1:34" ht="57" hidden="1" x14ac:dyDescent="0.25">
      <c r="A88" s="3588"/>
      <c r="B88" s="3588"/>
      <c r="C88" s="3588"/>
      <c r="D88" s="1849" t="s">
        <v>2438</v>
      </c>
      <c r="E88" s="1850" t="s">
        <v>2439</v>
      </c>
      <c r="F88" s="1850">
        <v>0</v>
      </c>
      <c r="G88" s="1850">
        <v>2</v>
      </c>
      <c r="H88" s="3698" t="s">
        <v>949</v>
      </c>
      <c r="I88" s="1849" t="s">
        <v>947</v>
      </c>
      <c r="J88" s="1850" t="s">
        <v>946</v>
      </c>
      <c r="K88" s="1850">
        <v>0</v>
      </c>
      <c r="L88" s="1854">
        <v>5</v>
      </c>
      <c r="M88" s="1814"/>
      <c r="N88" s="1814"/>
      <c r="O88" s="1814"/>
      <c r="P88" s="1814"/>
      <c r="Q88" s="1811"/>
      <c r="R88" s="1837">
        <f t="shared" si="12"/>
        <v>0</v>
      </c>
      <c r="S88" s="1810"/>
      <c r="T88" s="1810"/>
      <c r="U88" s="1810"/>
      <c r="V88" s="1810"/>
      <c r="W88" s="1811">
        <f t="shared" si="1"/>
        <v>0</v>
      </c>
      <c r="X88" s="1810"/>
      <c r="Y88" s="1811" t="e">
        <f t="shared" si="2"/>
        <v>#DIV/0!</v>
      </c>
      <c r="Z88" s="1810"/>
      <c r="AA88" s="1811" t="e">
        <f t="shared" si="3"/>
        <v>#DIV/0!</v>
      </c>
      <c r="AB88" s="1810"/>
      <c r="AC88" s="1811" t="e">
        <f t="shared" si="4"/>
        <v>#DIV/0!</v>
      </c>
      <c r="AD88" s="1810"/>
      <c r="AE88" s="1811" t="e">
        <f t="shared" si="5"/>
        <v>#DIV/0!</v>
      </c>
      <c r="AF88" s="1810"/>
      <c r="AG88" s="1811" t="e">
        <f t="shared" si="6"/>
        <v>#DIV/0!</v>
      </c>
      <c r="AH88" s="1812">
        <f t="shared" si="7"/>
        <v>0</v>
      </c>
    </row>
    <row r="89" spans="1:34" ht="57.75" hidden="1" x14ac:dyDescent="0.25">
      <c r="A89" s="3588"/>
      <c r="B89" s="3588"/>
      <c r="C89" s="3588"/>
      <c r="D89" s="3698" t="s">
        <v>2440</v>
      </c>
      <c r="E89" s="3688" t="s">
        <v>2441</v>
      </c>
      <c r="F89" s="3688">
        <v>6</v>
      </c>
      <c r="G89" s="3688">
        <v>6</v>
      </c>
      <c r="H89" s="3588"/>
      <c r="I89" s="1855" t="s">
        <v>2442</v>
      </c>
      <c r="J89" s="1850" t="s">
        <v>129</v>
      </c>
      <c r="K89" s="1850">
        <v>0</v>
      </c>
      <c r="L89" s="1837">
        <v>1</v>
      </c>
      <c r="M89" s="1814"/>
      <c r="N89" s="1814"/>
      <c r="O89" s="1814"/>
      <c r="P89" s="1814"/>
      <c r="Q89" s="1811"/>
      <c r="R89" s="1837">
        <f t="shared" si="12"/>
        <v>0</v>
      </c>
      <c r="S89" s="1810"/>
      <c r="T89" s="1810"/>
      <c r="U89" s="1810"/>
      <c r="V89" s="1810"/>
      <c r="W89" s="1811">
        <f t="shared" si="1"/>
        <v>0</v>
      </c>
      <c r="X89" s="1810"/>
      <c r="Y89" s="1811" t="e">
        <f t="shared" si="2"/>
        <v>#DIV/0!</v>
      </c>
      <c r="Z89" s="1810"/>
      <c r="AA89" s="1811" t="e">
        <f t="shared" si="3"/>
        <v>#DIV/0!</v>
      </c>
      <c r="AB89" s="1810"/>
      <c r="AC89" s="1811" t="e">
        <f t="shared" si="4"/>
        <v>#DIV/0!</v>
      </c>
      <c r="AD89" s="1810"/>
      <c r="AE89" s="1811" t="e">
        <f t="shared" si="5"/>
        <v>#DIV/0!</v>
      </c>
      <c r="AF89" s="1810"/>
      <c r="AG89" s="1811" t="e">
        <f t="shared" si="6"/>
        <v>#DIV/0!</v>
      </c>
      <c r="AH89" s="1812">
        <f t="shared" si="7"/>
        <v>0</v>
      </c>
    </row>
    <row r="90" spans="1:34" ht="28.5" hidden="1" x14ac:dyDescent="0.25">
      <c r="A90" s="3588"/>
      <c r="B90" s="3588"/>
      <c r="C90" s="3588"/>
      <c r="D90" s="3589"/>
      <c r="E90" s="3589"/>
      <c r="F90" s="3589"/>
      <c r="G90" s="3589"/>
      <c r="H90" s="3588"/>
      <c r="I90" s="1849" t="s">
        <v>943</v>
      </c>
      <c r="J90" s="1850" t="s">
        <v>2420</v>
      </c>
      <c r="K90" s="1850">
        <v>0</v>
      </c>
      <c r="L90" s="1856">
        <v>10</v>
      </c>
      <c r="M90" s="1814"/>
      <c r="N90" s="1814"/>
      <c r="O90" s="1814"/>
      <c r="P90" s="1814"/>
      <c r="Q90" s="1811"/>
      <c r="R90" s="1857">
        <f t="shared" si="12"/>
        <v>0</v>
      </c>
      <c r="S90" s="1810"/>
      <c r="T90" s="1810"/>
      <c r="U90" s="1810"/>
      <c r="V90" s="1810"/>
      <c r="W90" s="1811">
        <f t="shared" si="1"/>
        <v>0</v>
      </c>
      <c r="X90" s="1810"/>
      <c r="Y90" s="1811" t="e">
        <f t="shared" si="2"/>
        <v>#DIV/0!</v>
      </c>
      <c r="Z90" s="1810"/>
      <c r="AA90" s="1811" t="e">
        <f t="shared" si="3"/>
        <v>#DIV/0!</v>
      </c>
      <c r="AB90" s="1810"/>
      <c r="AC90" s="1811" t="e">
        <f t="shared" si="4"/>
        <v>#DIV/0!</v>
      </c>
      <c r="AD90" s="1810"/>
      <c r="AE90" s="1811" t="e">
        <f t="shared" si="5"/>
        <v>#DIV/0!</v>
      </c>
      <c r="AF90" s="1810"/>
      <c r="AG90" s="1811" t="e">
        <f t="shared" si="6"/>
        <v>#DIV/0!</v>
      </c>
      <c r="AH90" s="1812">
        <f t="shared" si="7"/>
        <v>0</v>
      </c>
    </row>
    <row r="91" spans="1:34" ht="28.5" hidden="1" x14ac:dyDescent="0.25">
      <c r="A91" s="3588"/>
      <c r="B91" s="3588"/>
      <c r="C91" s="3588"/>
      <c r="D91" s="1838" t="s">
        <v>941</v>
      </c>
      <c r="E91" s="1836" t="s">
        <v>2443</v>
      </c>
      <c r="F91" s="1836">
        <v>0.56000000000000005</v>
      </c>
      <c r="G91" s="1836">
        <v>0.56000000000000005</v>
      </c>
      <c r="H91" s="3691" t="s">
        <v>942</v>
      </c>
      <c r="I91" s="3691" t="s">
        <v>2444</v>
      </c>
      <c r="J91" s="3695" t="s">
        <v>2445</v>
      </c>
      <c r="K91" s="3695">
        <v>3</v>
      </c>
      <c r="L91" s="3699">
        <v>3</v>
      </c>
      <c r="M91" s="1814"/>
      <c r="N91" s="1814"/>
      <c r="O91" s="1814"/>
      <c r="P91" s="1814"/>
      <c r="Q91" s="1811"/>
      <c r="R91" s="3700">
        <f t="shared" si="12"/>
        <v>0</v>
      </c>
      <c r="S91" s="1810"/>
      <c r="T91" s="1810"/>
      <c r="U91" s="1810"/>
      <c r="V91" s="1810"/>
      <c r="W91" s="1811">
        <f t="shared" si="1"/>
        <v>0</v>
      </c>
      <c r="X91" s="1810"/>
      <c r="Y91" s="1811" t="e">
        <f t="shared" si="2"/>
        <v>#DIV/0!</v>
      </c>
      <c r="Z91" s="1810"/>
      <c r="AA91" s="1811" t="e">
        <f t="shared" si="3"/>
        <v>#DIV/0!</v>
      </c>
      <c r="AB91" s="1810"/>
      <c r="AC91" s="1811" t="e">
        <f t="shared" si="4"/>
        <v>#DIV/0!</v>
      </c>
      <c r="AD91" s="1810"/>
      <c r="AE91" s="1811" t="e">
        <f t="shared" si="5"/>
        <v>#DIV/0!</v>
      </c>
      <c r="AF91" s="1810"/>
      <c r="AG91" s="1811" t="e">
        <f t="shared" si="6"/>
        <v>#DIV/0!</v>
      </c>
      <c r="AH91" s="1812">
        <f t="shared" si="7"/>
        <v>0</v>
      </c>
    </row>
    <row r="92" spans="1:34" ht="28.5" hidden="1" x14ac:dyDescent="0.25">
      <c r="A92" s="3588"/>
      <c r="B92" s="3588"/>
      <c r="C92" s="3588"/>
      <c r="D92" s="1838" t="s">
        <v>938</v>
      </c>
      <c r="E92" s="1836" t="s">
        <v>2443</v>
      </c>
      <c r="F92" s="1836">
        <v>0</v>
      </c>
      <c r="G92" s="1836">
        <v>0</v>
      </c>
      <c r="H92" s="3588"/>
      <c r="I92" s="3589"/>
      <c r="J92" s="3589"/>
      <c r="K92" s="3589"/>
      <c r="L92" s="3594"/>
      <c r="M92" s="1814"/>
      <c r="N92" s="1814"/>
      <c r="O92" s="1814"/>
      <c r="P92" s="1814"/>
      <c r="Q92" s="1811"/>
      <c r="R92" s="3594"/>
      <c r="S92" s="1810"/>
      <c r="T92" s="1810"/>
      <c r="U92" s="1810"/>
      <c r="V92" s="1810"/>
      <c r="W92" s="1811">
        <f t="shared" si="1"/>
        <v>0</v>
      </c>
      <c r="X92" s="1810"/>
      <c r="Y92" s="1811" t="e">
        <f t="shared" si="2"/>
        <v>#DIV/0!</v>
      </c>
      <c r="Z92" s="1810"/>
      <c r="AA92" s="1811" t="e">
        <f t="shared" si="3"/>
        <v>#DIV/0!</v>
      </c>
      <c r="AB92" s="1810"/>
      <c r="AC92" s="1811" t="e">
        <f t="shared" si="4"/>
        <v>#DIV/0!</v>
      </c>
      <c r="AD92" s="1810"/>
      <c r="AE92" s="1811" t="e">
        <f t="shared" si="5"/>
        <v>#DIV/0!</v>
      </c>
      <c r="AF92" s="1810"/>
      <c r="AG92" s="1811" t="e">
        <f t="shared" si="6"/>
        <v>#DIV/0!</v>
      </c>
      <c r="AH92" s="1812">
        <f t="shared" si="7"/>
        <v>0</v>
      </c>
    </row>
    <row r="93" spans="1:34" ht="71.25" hidden="1" x14ac:dyDescent="0.25">
      <c r="A93" s="3588"/>
      <c r="B93" s="3588"/>
      <c r="C93" s="3588"/>
      <c r="D93" s="3691" t="s">
        <v>2446</v>
      </c>
      <c r="E93" s="3695" t="s">
        <v>227</v>
      </c>
      <c r="F93" s="3695" t="s">
        <v>124</v>
      </c>
      <c r="G93" s="3696">
        <v>0.2</v>
      </c>
      <c r="H93" s="3588"/>
      <c r="I93" s="1858" t="s">
        <v>2447</v>
      </c>
      <c r="J93" s="1836" t="s">
        <v>129</v>
      </c>
      <c r="K93" s="1836">
        <v>0</v>
      </c>
      <c r="L93" s="1859">
        <v>1</v>
      </c>
      <c r="M93" s="1814"/>
      <c r="N93" s="1814"/>
      <c r="O93" s="1814"/>
      <c r="P93" s="1814"/>
      <c r="Q93" s="1811"/>
      <c r="R93" s="1859">
        <f t="shared" ref="R93:R349" si="13">+SUM(M93:P93)</f>
        <v>0</v>
      </c>
      <c r="S93" s="1810"/>
      <c r="T93" s="1810"/>
      <c r="U93" s="1810"/>
      <c r="V93" s="1810"/>
      <c r="W93" s="1811">
        <f t="shared" si="1"/>
        <v>0</v>
      </c>
      <c r="X93" s="1810"/>
      <c r="Y93" s="1811" t="e">
        <f t="shared" si="2"/>
        <v>#DIV/0!</v>
      </c>
      <c r="Z93" s="1810"/>
      <c r="AA93" s="1811" t="e">
        <f t="shared" si="3"/>
        <v>#DIV/0!</v>
      </c>
      <c r="AB93" s="1810"/>
      <c r="AC93" s="1811" t="e">
        <f t="shared" si="4"/>
        <v>#DIV/0!</v>
      </c>
      <c r="AD93" s="1810"/>
      <c r="AE93" s="1811" t="e">
        <f t="shared" si="5"/>
        <v>#DIV/0!</v>
      </c>
      <c r="AF93" s="1810"/>
      <c r="AG93" s="1811" t="e">
        <f t="shared" si="6"/>
        <v>#DIV/0!</v>
      </c>
      <c r="AH93" s="1812">
        <f t="shared" si="7"/>
        <v>0</v>
      </c>
    </row>
    <row r="94" spans="1:34" ht="28.5" hidden="1" x14ac:dyDescent="0.25">
      <c r="A94" s="3588"/>
      <c r="B94" s="3588"/>
      <c r="C94" s="3588"/>
      <c r="D94" s="3589"/>
      <c r="E94" s="3589"/>
      <c r="F94" s="3589"/>
      <c r="G94" s="3589"/>
      <c r="H94" s="3589"/>
      <c r="I94" s="1858" t="s">
        <v>2448</v>
      </c>
      <c r="J94" s="1850" t="s">
        <v>103</v>
      </c>
      <c r="K94" s="1850">
        <v>1000</v>
      </c>
      <c r="L94" s="1854">
        <v>3000</v>
      </c>
      <c r="M94" s="1814"/>
      <c r="N94" s="1814"/>
      <c r="O94" s="1814"/>
      <c r="P94" s="1814"/>
      <c r="Q94" s="1811"/>
      <c r="R94" s="1837">
        <f t="shared" si="13"/>
        <v>0</v>
      </c>
      <c r="S94" s="1810"/>
      <c r="T94" s="1810"/>
      <c r="U94" s="1810"/>
      <c r="V94" s="1810"/>
      <c r="W94" s="1811">
        <f t="shared" si="1"/>
        <v>0</v>
      </c>
      <c r="X94" s="1810"/>
      <c r="Y94" s="1811" t="e">
        <f t="shared" si="2"/>
        <v>#DIV/0!</v>
      </c>
      <c r="Z94" s="1810"/>
      <c r="AA94" s="1811" t="e">
        <f t="shared" si="3"/>
        <v>#DIV/0!</v>
      </c>
      <c r="AB94" s="1810"/>
      <c r="AC94" s="1811" t="e">
        <f t="shared" si="4"/>
        <v>#DIV/0!</v>
      </c>
      <c r="AD94" s="1810"/>
      <c r="AE94" s="1811" t="e">
        <f t="shared" si="5"/>
        <v>#DIV/0!</v>
      </c>
      <c r="AF94" s="1810"/>
      <c r="AG94" s="1811" t="e">
        <f t="shared" si="6"/>
        <v>#DIV/0!</v>
      </c>
      <c r="AH94" s="1812">
        <f t="shared" si="7"/>
        <v>0</v>
      </c>
    </row>
    <row r="95" spans="1:34" ht="71.25" hidden="1" x14ac:dyDescent="0.25">
      <c r="A95" s="3588"/>
      <c r="B95" s="3588"/>
      <c r="C95" s="3588"/>
      <c r="D95" s="1838" t="s">
        <v>932</v>
      </c>
      <c r="E95" s="1836" t="s">
        <v>2443</v>
      </c>
      <c r="F95" s="1836">
        <v>10.95</v>
      </c>
      <c r="G95" s="1836">
        <v>10.95</v>
      </c>
      <c r="H95" s="3721" t="s">
        <v>933</v>
      </c>
      <c r="I95" s="1860" t="s">
        <v>2449</v>
      </c>
      <c r="J95" s="1861" t="s">
        <v>2439</v>
      </c>
      <c r="K95" s="1844">
        <v>0</v>
      </c>
      <c r="L95" s="1862">
        <v>8</v>
      </c>
      <c r="M95" s="1814"/>
      <c r="N95" s="1814"/>
      <c r="O95" s="1814"/>
      <c r="P95" s="1814"/>
      <c r="Q95" s="1811"/>
      <c r="R95" s="1859">
        <f t="shared" si="13"/>
        <v>0</v>
      </c>
      <c r="S95" s="1810"/>
      <c r="T95" s="1810"/>
      <c r="U95" s="1810"/>
      <c r="V95" s="1810"/>
      <c r="W95" s="1811">
        <f t="shared" si="1"/>
        <v>0</v>
      </c>
      <c r="X95" s="1810"/>
      <c r="Y95" s="1811" t="e">
        <f t="shared" si="2"/>
        <v>#DIV/0!</v>
      </c>
      <c r="Z95" s="1810"/>
      <c r="AA95" s="1811" t="e">
        <f t="shared" si="3"/>
        <v>#DIV/0!</v>
      </c>
      <c r="AB95" s="1810"/>
      <c r="AC95" s="1811" t="e">
        <f t="shared" si="4"/>
        <v>#DIV/0!</v>
      </c>
      <c r="AD95" s="1810"/>
      <c r="AE95" s="1811" t="e">
        <f t="shared" si="5"/>
        <v>#DIV/0!</v>
      </c>
      <c r="AF95" s="1810"/>
      <c r="AG95" s="1811" t="e">
        <f t="shared" si="6"/>
        <v>#DIV/0!</v>
      </c>
      <c r="AH95" s="1812">
        <f t="shared" si="7"/>
        <v>0</v>
      </c>
    </row>
    <row r="96" spans="1:34" ht="71.25" hidden="1" x14ac:dyDescent="0.25">
      <c r="A96" s="3588"/>
      <c r="B96" s="3588"/>
      <c r="C96" s="3588"/>
      <c r="D96" s="1838" t="s">
        <v>930</v>
      </c>
      <c r="E96" s="1836" t="s">
        <v>2443</v>
      </c>
      <c r="F96" s="1836">
        <v>15.2</v>
      </c>
      <c r="G96" s="1836">
        <v>15.12</v>
      </c>
      <c r="H96" s="3593"/>
      <c r="I96" s="1863" t="s">
        <v>2450</v>
      </c>
      <c r="J96" s="1861" t="s">
        <v>2439</v>
      </c>
      <c r="K96" s="1844">
        <v>0</v>
      </c>
      <c r="L96" s="1862">
        <v>8</v>
      </c>
      <c r="M96" s="1814"/>
      <c r="N96" s="1814"/>
      <c r="O96" s="1814"/>
      <c r="P96" s="1814"/>
      <c r="Q96" s="1811"/>
      <c r="R96" s="1859">
        <f t="shared" si="13"/>
        <v>0</v>
      </c>
      <c r="S96" s="1810"/>
      <c r="T96" s="1810"/>
      <c r="U96" s="1810"/>
      <c r="V96" s="1810"/>
      <c r="W96" s="1811">
        <f t="shared" si="1"/>
        <v>0</v>
      </c>
      <c r="X96" s="1810"/>
      <c r="Y96" s="1811" t="e">
        <f t="shared" si="2"/>
        <v>#DIV/0!</v>
      </c>
      <c r="Z96" s="1810"/>
      <c r="AA96" s="1811" t="e">
        <f t="shared" si="3"/>
        <v>#DIV/0!</v>
      </c>
      <c r="AB96" s="1810"/>
      <c r="AC96" s="1811" t="e">
        <f t="shared" si="4"/>
        <v>#DIV/0!</v>
      </c>
      <c r="AD96" s="1810"/>
      <c r="AE96" s="1811" t="e">
        <f t="shared" si="5"/>
        <v>#DIV/0!</v>
      </c>
      <c r="AF96" s="1810"/>
      <c r="AG96" s="1811" t="e">
        <f t="shared" si="6"/>
        <v>#DIV/0!</v>
      </c>
      <c r="AH96" s="1812">
        <f t="shared" si="7"/>
        <v>0</v>
      </c>
    </row>
    <row r="97" spans="1:34" ht="71.25" hidden="1" x14ac:dyDescent="0.25">
      <c r="A97" s="3588"/>
      <c r="B97" s="3588"/>
      <c r="C97" s="3588"/>
      <c r="D97" s="1841" t="s">
        <v>2451</v>
      </c>
      <c r="E97" s="1836" t="s">
        <v>2443</v>
      </c>
      <c r="F97" s="1836">
        <v>0</v>
      </c>
      <c r="G97" s="1836">
        <v>0</v>
      </c>
      <c r="H97" s="3593"/>
      <c r="I97" s="1863" t="s">
        <v>2452</v>
      </c>
      <c r="J97" s="1861" t="s">
        <v>2439</v>
      </c>
      <c r="K97" s="1844">
        <v>0</v>
      </c>
      <c r="L97" s="1862">
        <v>8</v>
      </c>
      <c r="M97" s="1814"/>
      <c r="N97" s="1814"/>
      <c r="O97" s="1814"/>
      <c r="P97" s="1814"/>
      <c r="Q97" s="1811"/>
      <c r="R97" s="1859">
        <f t="shared" si="13"/>
        <v>0</v>
      </c>
      <c r="S97" s="1810"/>
      <c r="T97" s="1810"/>
      <c r="U97" s="1810"/>
      <c r="V97" s="1810"/>
      <c r="W97" s="1811">
        <f t="shared" si="1"/>
        <v>0</v>
      </c>
      <c r="X97" s="1810"/>
      <c r="Y97" s="1811" t="e">
        <f t="shared" si="2"/>
        <v>#DIV/0!</v>
      </c>
      <c r="Z97" s="1810"/>
      <c r="AA97" s="1811" t="e">
        <f t="shared" si="3"/>
        <v>#DIV/0!</v>
      </c>
      <c r="AB97" s="1810"/>
      <c r="AC97" s="1811" t="e">
        <f t="shared" si="4"/>
        <v>#DIV/0!</v>
      </c>
      <c r="AD97" s="1810"/>
      <c r="AE97" s="1811" t="e">
        <f t="shared" si="5"/>
        <v>#DIV/0!</v>
      </c>
      <c r="AF97" s="1810"/>
      <c r="AG97" s="1811" t="e">
        <f t="shared" si="6"/>
        <v>#DIV/0!</v>
      </c>
      <c r="AH97" s="1812">
        <f t="shared" si="7"/>
        <v>0</v>
      </c>
    </row>
    <row r="98" spans="1:34" ht="71.25" hidden="1" x14ac:dyDescent="0.25">
      <c r="A98" s="3588"/>
      <c r="B98" s="3588"/>
      <c r="C98" s="3588"/>
      <c r="D98" s="1838" t="s">
        <v>2453</v>
      </c>
      <c r="E98" s="1836" t="s">
        <v>2443</v>
      </c>
      <c r="F98" s="1836">
        <v>5.5</v>
      </c>
      <c r="G98" s="1836">
        <v>5.5</v>
      </c>
      <c r="H98" s="3593"/>
      <c r="I98" s="1863" t="s">
        <v>2454</v>
      </c>
      <c r="J98" s="1861" t="s">
        <v>2439</v>
      </c>
      <c r="K98" s="1836">
        <v>0</v>
      </c>
      <c r="L98" s="1862">
        <v>8</v>
      </c>
      <c r="M98" s="1814"/>
      <c r="N98" s="1814"/>
      <c r="O98" s="1814"/>
      <c r="P98" s="1814"/>
      <c r="Q98" s="1811"/>
      <c r="R98" s="1859">
        <f t="shared" si="13"/>
        <v>0</v>
      </c>
      <c r="S98" s="1810"/>
      <c r="T98" s="1810"/>
      <c r="U98" s="1810"/>
      <c r="V98" s="1810"/>
      <c r="W98" s="1811">
        <f t="shared" si="1"/>
        <v>0</v>
      </c>
      <c r="X98" s="1810"/>
      <c r="Y98" s="1811" t="e">
        <f t="shared" si="2"/>
        <v>#DIV/0!</v>
      </c>
      <c r="Z98" s="1810"/>
      <c r="AA98" s="1811" t="e">
        <f t="shared" si="3"/>
        <v>#DIV/0!</v>
      </c>
      <c r="AB98" s="1810"/>
      <c r="AC98" s="1811" t="e">
        <f t="shared" si="4"/>
        <v>#DIV/0!</v>
      </c>
      <c r="AD98" s="1810"/>
      <c r="AE98" s="1811" t="e">
        <f t="shared" si="5"/>
        <v>#DIV/0!</v>
      </c>
      <c r="AF98" s="1810"/>
      <c r="AG98" s="1811" t="e">
        <f t="shared" si="6"/>
        <v>#DIV/0!</v>
      </c>
      <c r="AH98" s="1812">
        <f t="shared" si="7"/>
        <v>0</v>
      </c>
    </row>
    <row r="99" spans="1:34" ht="28.5" hidden="1" x14ac:dyDescent="0.25">
      <c r="A99" s="3588"/>
      <c r="B99" s="3588"/>
      <c r="C99" s="3588"/>
      <c r="D99" s="1838" t="s">
        <v>2455</v>
      </c>
      <c r="E99" s="1864" t="s">
        <v>2456</v>
      </c>
      <c r="F99" s="1864">
        <v>0</v>
      </c>
      <c r="G99" s="1864">
        <v>1</v>
      </c>
      <c r="H99" s="3593"/>
      <c r="I99" s="1863" t="s">
        <v>2457</v>
      </c>
      <c r="J99" s="1861" t="s">
        <v>2439</v>
      </c>
      <c r="K99" s="1836">
        <v>0</v>
      </c>
      <c r="L99" s="1862">
        <v>8</v>
      </c>
      <c r="M99" s="1814"/>
      <c r="N99" s="1814"/>
      <c r="O99" s="1814"/>
      <c r="P99" s="1814"/>
      <c r="Q99" s="1811"/>
      <c r="R99" s="1859">
        <f t="shared" si="13"/>
        <v>0</v>
      </c>
      <c r="S99" s="1810"/>
      <c r="T99" s="1810"/>
      <c r="U99" s="1810"/>
      <c r="V99" s="1810"/>
      <c r="W99" s="1811">
        <f t="shared" si="1"/>
        <v>0</v>
      </c>
      <c r="X99" s="1810"/>
      <c r="Y99" s="1811" t="e">
        <f t="shared" si="2"/>
        <v>#DIV/0!</v>
      </c>
      <c r="Z99" s="1810"/>
      <c r="AA99" s="1811" t="e">
        <f t="shared" si="3"/>
        <v>#DIV/0!</v>
      </c>
      <c r="AB99" s="1810"/>
      <c r="AC99" s="1811" t="e">
        <f t="shared" si="4"/>
        <v>#DIV/0!</v>
      </c>
      <c r="AD99" s="1810"/>
      <c r="AE99" s="1811" t="e">
        <f t="shared" si="5"/>
        <v>#DIV/0!</v>
      </c>
      <c r="AF99" s="1810"/>
      <c r="AG99" s="1811" t="e">
        <f t="shared" si="6"/>
        <v>#DIV/0!</v>
      </c>
      <c r="AH99" s="1812">
        <f t="shared" si="7"/>
        <v>0</v>
      </c>
    </row>
    <row r="100" spans="1:34" ht="28.5" hidden="1" x14ac:dyDescent="0.25">
      <c r="A100" s="3588"/>
      <c r="B100" s="3588"/>
      <c r="C100" s="3588"/>
      <c r="D100" s="1865" t="s">
        <v>2458</v>
      </c>
      <c r="E100" s="1864" t="s">
        <v>2456</v>
      </c>
      <c r="F100" s="1864">
        <v>0</v>
      </c>
      <c r="G100" s="1864">
        <v>1</v>
      </c>
      <c r="H100" s="3593"/>
      <c r="I100" s="1863" t="s">
        <v>2459</v>
      </c>
      <c r="J100" s="1866" t="s">
        <v>129</v>
      </c>
      <c r="K100" s="1850">
        <v>0</v>
      </c>
      <c r="L100" s="1837">
        <v>1</v>
      </c>
      <c r="M100" s="1814"/>
      <c r="N100" s="1814"/>
      <c r="O100" s="1814"/>
      <c r="P100" s="1814"/>
      <c r="Q100" s="1811"/>
      <c r="R100" s="1837">
        <f t="shared" si="13"/>
        <v>0</v>
      </c>
      <c r="S100" s="1810"/>
      <c r="T100" s="1810"/>
      <c r="U100" s="1810"/>
      <c r="V100" s="1810"/>
      <c r="W100" s="1811">
        <f t="shared" si="1"/>
        <v>0</v>
      </c>
      <c r="X100" s="1810"/>
      <c r="Y100" s="1811" t="e">
        <f t="shared" si="2"/>
        <v>#DIV/0!</v>
      </c>
      <c r="Z100" s="1810"/>
      <c r="AA100" s="1811" t="e">
        <f t="shared" si="3"/>
        <v>#DIV/0!</v>
      </c>
      <c r="AB100" s="1810"/>
      <c r="AC100" s="1811" t="e">
        <f t="shared" si="4"/>
        <v>#DIV/0!</v>
      </c>
      <c r="AD100" s="1810"/>
      <c r="AE100" s="1811" t="e">
        <f t="shared" si="5"/>
        <v>#DIV/0!</v>
      </c>
      <c r="AF100" s="1810"/>
      <c r="AG100" s="1811" t="e">
        <f t="shared" si="6"/>
        <v>#DIV/0!</v>
      </c>
      <c r="AH100" s="1812">
        <f t="shared" si="7"/>
        <v>0</v>
      </c>
    </row>
    <row r="101" spans="1:34" ht="28.5" hidden="1" x14ac:dyDescent="0.25">
      <c r="A101" s="3588"/>
      <c r="B101" s="3588"/>
      <c r="C101" s="3588"/>
      <c r="D101" s="1867" t="s">
        <v>2460</v>
      </c>
      <c r="E101" s="1864" t="s">
        <v>898</v>
      </c>
      <c r="F101" s="1864">
        <v>0</v>
      </c>
      <c r="G101" s="1868">
        <v>0.5</v>
      </c>
      <c r="H101" s="3593"/>
      <c r="I101" s="1863" t="s">
        <v>2461</v>
      </c>
      <c r="J101" s="1866" t="s">
        <v>129</v>
      </c>
      <c r="K101" s="1850">
        <v>0</v>
      </c>
      <c r="L101" s="1837">
        <v>1</v>
      </c>
      <c r="M101" s="1814"/>
      <c r="N101" s="1814"/>
      <c r="O101" s="1814"/>
      <c r="P101" s="1814"/>
      <c r="Q101" s="1811"/>
      <c r="R101" s="1837">
        <f t="shared" si="13"/>
        <v>0</v>
      </c>
      <c r="S101" s="1810"/>
      <c r="T101" s="1810"/>
      <c r="U101" s="1810"/>
      <c r="V101" s="1810"/>
      <c r="W101" s="1811">
        <f t="shared" si="1"/>
        <v>0</v>
      </c>
      <c r="X101" s="1810"/>
      <c r="Y101" s="1811" t="e">
        <f t="shared" si="2"/>
        <v>#DIV/0!</v>
      </c>
      <c r="Z101" s="1810"/>
      <c r="AA101" s="1811" t="e">
        <f t="shared" si="3"/>
        <v>#DIV/0!</v>
      </c>
      <c r="AB101" s="1810"/>
      <c r="AC101" s="1811" t="e">
        <f t="shared" si="4"/>
        <v>#DIV/0!</v>
      </c>
      <c r="AD101" s="1810"/>
      <c r="AE101" s="1811" t="e">
        <f t="shared" si="5"/>
        <v>#DIV/0!</v>
      </c>
      <c r="AF101" s="1810"/>
      <c r="AG101" s="1811" t="e">
        <f t="shared" si="6"/>
        <v>#DIV/0!</v>
      </c>
      <c r="AH101" s="1812">
        <f t="shared" si="7"/>
        <v>0</v>
      </c>
    </row>
    <row r="102" spans="1:34" ht="42.75" hidden="1" x14ac:dyDescent="0.25">
      <c r="A102" s="3588"/>
      <c r="B102" s="3588"/>
      <c r="C102" s="3588"/>
      <c r="D102" s="1867" t="s">
        <v>2462</v>
      </c>
      <c r="E102" s="1850" t="s">
        <v>2463</v>
      </c>
      <c r="F102" s="1864" t="s">
        <v>124</v>
      </c>
      <c r="G102" s="1868">
        <v>0.5</v>
      </c>
      <c r="H102" s="3593"/>
      <c r="I102" s="1863" t="s">
        <v>2464</v>
      </c>
      <c r="J102" s="1861" t="s">
        <v>2439</v>
      </c>
      <c r="K102" s="1844">
        <v>0</v>
      </c>
      <c r="L102" s="1862">
        <v>8</v>
      </c>
      <c r="M102" s="1814"/>
      <c r="N102" s="1814"/>
      <c r="O102" s="1814"/>
      <c r="P102" s="1814"/>
      <c r="Q102" s="1811"/>
      <c r="R102" s="1859">
        <f t="shared" si="13"/>
        <v>0</v>
      </c>
      <c r="S102" s="1810"/>
      <c r="T102" s="1810"/>
      <c r="U102" s="1810"/>
      <c r="V102" s="1810"/>
      <c r="W102" s="1811">
        <f t="shared" si="1"/>
        <v>0</v>
      </c>
      <c r="X102" s="1810"/>
      <c r="Y102" s="1811" t="e">
        <f t="shared" si="2"/>
        <v>#DIV/0!</v>
      </c>
      <c r="Z102" s="1810"/>
      <c r="AA102" s="1811" t="e">
        <f t="shared" si="3"/>
        <v>#DIV/0!</v>
      </c>
      <c r="AB102" s="1810"/>
      <c r="AC102" s="1811" t="e">
        <f t="shared" si="4"/>
        <v>#DIV/0!</v>
      </c>
      <c r="AD102" s="1810"/>
      <c r="AE102" s="1811" t="e">
        <f t="shared" si="5"/>
        <v>#DIV/0!</v>
      </c>
      <c r="AF102" s="1810"/>
      <c r="AG102" s="1811" t="e">
        <f t="shared" si="6"/>
        <v>#DIV/0!</v>
      </c>
      <c r="AH102" s="1812">
        <f t="shared" si="7"/>
        <v>0</v>
      </c>
    </row>
    <row r="103" spans="1:34" ht="42.75" hidden="1" x14ac:dyDescent="0.25">
      <c r="A103" s="3588"/>
      <c r="B103" s="3588"/>
      <c r="C103" s="3588"/>
      <c r="D103" s="1867" t="s">
        <v>918</v>
      </c>
      <c r="E103" s="1869" t="s">
        <v>227</v>
      </c>
      <c r="F103" s="1864">
        <v>0</v>
      </c>
      <c r="G103" s="1868">
        <v>0.4</v>
      </c>
      <c r="H103" s="3594"/>
      <c r="I103" s="1863" t="s">
        <v>2465</v>
      </c>
      <c r="J103" s="1866" t="s">
        <v>129</v>
      </c>
      <c r="K103" s="1850">
        <v>0</v>
      </c>
      <c r="L103" s="1837">
        <v>1</v>
      </c>
      <c r="M103" s="1814"/>
      <c r="N103" s="1814"/>
      <c r="O103" s="1814"/>
      <c r="P103" s="1814"/>
      <c r="Q103" s="1811"/>
      <c r="R103" s="1837">
        <f t="shared" si="13"/>
        <v>0</v>
      </c>
      <c r="S103" s="1810"/>
      <c r="T103" s="1810"/>
      <c r="U103" s="1810"/>
      <c r="V103" s="1810"/>
      <c r="W103" s="1811">
        <f t="shared" si="1"/>
        <v>0</v>
      </c>
      <c r="X103" s="1810"/>
      <c r="Y103" s="1811" t="e">
        <f t="shared" si="2"/>
        <v>#DIV/0!</v>
      </c>
      <c r="Z103" s="1810"/>
      <c r="AA103" s="1811" t="e">
        <f t="shared" si="3"/>
        <v>#DIV/0!</v>
      </c>
      <c r="AB103" s="1810"/>
      <c r="AC103" s="1811" t="e">
        <f t="shared" si="4"/>
        <v>#DIV/0!</v>
      </c>
      <c r="AD103" s="1810"/>
      <c r="AE103" s="1811" t="e">
        <f t="shared" si="5"/>
        <v>#DIV/0!</v>
      </c>
      <c r="AF103" s="1810"/>
      <c r="AG103" s="1811" t="e">
        <f t="shared" si="6"/>
        <v>#DIV/0!</v>
      </c>
      <c r="AH103" s="1812">
        <f t="shared" si="7"/>
        <v>0</v>
      </c>
    </row>
    <row r="104" spans="1:34" ht="42.75" hidden="1" x14ac:dyDescent="0.25">
      <c r="A104" s="3588"/>
      <c r="B104" s="3588"/>
      <c r="C104" s="3588"/>
      <c r="D104" s="3688" t="s">
        <v>915</v>
      </c>
      <c r="E104" s="3688" t="s">
        <v>227</v>
      </c>
      <c r="F104" s="3688">
        <v>0</v>
      </c>
      <c r="G104" s="3689">
        <v>1</v>
      </c>
      <c r="H104" s="3690" t="s">
        <v>2466</v>
      </c>
      <c r="I104" s="1863" t="s">
        <v>2467</v>
      </c>
      <c r="J104" s="1870" t="s">
        <v>374</v>
      </c>
      <c r="K104" s="1844">
        <v>0</v>
      </c>
      <c r="L104" s="1871">
        <v>1</v>
      </c>
      <c r="M104" s="1814"/>
      <c r="N104" s="1814"/>
      <c r="O104" s="1814"/>
      <c r="P104" s="1814"/>
      <c r="Q104" s="1811"/>
      <c r="R104" s="1857">
        <f t="shared" si="13"/>
        <v>0</v>
      </c>
      <c r="S104" s="1810"/>
      <c r="T104" s="1810"/>
      <c r="U104" s="1810"/>
      <c r="V104" s="1810"/>
      <c r="W104" s="1811">
        <f t="shared" si="1"/>
        <v>0</v>
      </c>
      <c r="X104" s="1810"/>
      <c r="Y104" s="1811" t="e">
        <f t="shared" si="2"/>
        <v>#DIV/0!</v>
      </c>
      <c r="Z104" s="1810"/>
      <c r="AA104" s="1811" t="e">
        <f t="shared" si="3"/>
        <v>#DIV/0!</v>
      </c>
      <c r="AB104" s="1810"/>
      <c r="AC104" s="1811" t="e">
        <f t="shared" si="4"/>
        <v>#DIV/0!</v>
      </c>
      <c r="AD104" s="1810"/>
      <c r="AE104" s="1811" t="e">
        <f t="shared" si="5"/>
        <v>#DIV/0!</v>
      </c>
      <c r="AF104" s="1810"/>
      <c r="AG104" s="1811" t="e">
        <f t="shared" si="6"/>
        <v>#DIV/0!</v>
      </c>
      <c r="AH104" s="1812">
        <f t="shared" si="7"/>
        <v>0</v>
      </c>
    </row>
    <row r="105" spans="1:34" ht="28.5" hidden="1" x14ac:dyDescent="0.25">
      <c r="A105" s="3588"/>
      <c r="B105" s="3588"/>
      <c r="C105" s="3588"/>
      <c r="D105" s="3588"/>
      <c r="E105" s="3588"/>
      <c r="F105" s="3588"/>
      <c r="G105" s="3588"/>
      <c r="H105" s="3593"/>
      <c r="I105" s="1863" t="s">
        <v>2468</v>
      </c>
      <c r="J105" s="1870" t="s">
        <v>898</v>
      </c>
      <c r="K105" s="1872">
        <v>0</v>
      </c>
      <c r="L105" s="1873">
        <v>1</v>
      </c>
      <c r="M105" s="1814"/>
      <c r="N105" s="1814"/>
      <c r="O105" s="1814"/>
      <c r="P105" s="1814"/>
      <c r="Q105" s="1811"/>
      <c r="R105" s="1857">
        <f t="shared" si="13"/>
        <v>0</v>
      </c>
      <c r="S105" s="1810"/>
      <c r="T105" s="1810"/>
      <c r="U105" s="1810"/>
      <c r="V105" s="1810"/>
      <c r="W105" s="1811">
        <f t="shared" si="1"/>
        <v>0</v>
      </c>
      <c r="X105" s="1810"/>
      <c r="Y105" s="1811" t="e">
        <f t="shared" si="2"/>
        <v>#DIV/0!</v>
      </c>
      <c r="Z105" s="1810"/>
      <c r="AA105" s="1811" t="e">
        <f t="shared" si="3"/>
        <v>#DIV/0!</v>
      </c>
      <c r="AB105" s="1810"/>
      <c r="AC105" s="1811" t="e">
        <f t="shared" si="4"/>
        <v>#DIV/0!</v>
      </c>
      <c r="AD105" s="1810"/>
      <c r="AE105" s="1811" t="e">
        <f t="shared" si="5"/>
        <v>#DIV/0!</v>
      </c>
      <c r="AF105" s="1810"/>
      <c r="AG105" s="1811" t="e">
        <f t="shared" si="6"/>
        <v>#DIV/0!</v>
      </c>
      <c r="AH105" s="1812">
        <f t="shared" si="7"/>
        <v>0</v>
      </c>
    </row>
    <row r="106" spans="1:34" ht="28.5" hidden="1" x14ac:dyDescent="0.25">
      <c r="A106" s="3588"/>
      <c r="B106" s="3588"/>
      <c r="C106" s="3588"/>
      <c r="D106" s="3588"/>
      <c r="E106" s="3588"/>
      <c r="F106" s="3588"/>
      <c r="G106" s="3588"/>
      <c r="H106" s="3588"/>
      <c r="I106" s="1874" t="s">
        <v>912</v>
      </c>
      <c r="J106" s="1844" t="s">
        <v>898</v>
      </c>
      <c r="K106" s="1872">
        <v>1</v>
      </c>
      <c r="L106" s="1873">
        <v>1</v>
      </c>
      <c r="M106" s="1814"/>
      <c r="N106" s="1814"/>
      <c r="O106" s="1814"/>
      <c r="P106" s="1814"/>
      <c r="Q106" s="1811"/>
      <c r="R106" s="1857">
        <f t="shared" si="13"/>
        <v>0</v>
      </c>
      <c r="S106" s="1810"/>
      <c r="T106" s="1810"/>
      <c r="U106" s="1810"/>
      <c r="V106" s="1810"/>
      <c r="W106" s="1811">
        <f t="shared" si="1"/>
        <v>0</v>
      </c>
      <c r="X106" s="1810"/>
      <c r="Y106" s="1811" t="e">
        <f t="shared" si="2"/>
        <v>#DIV/0!</v>
      </c>
      <c r="Z106" s="1810"/>
      <c r="AA106" s="1811" t="e">
        <f t="shared" si="3"/>
        <v>#DIV/0!</v>
      </c>
      <c r="AB106" s="1810"/>
      <c r="AC106" s="1811" t="e">
        <f t="shared" si="4"/>
        <v>#DIV/0!</v>
      </c>
      <c r="AD106" s="1810"/>
      <c r="AE106" s="1811" t="e">
        <f t="shared" si="5"/>
        <v>#DIV/0!</v>
      </c>
      <c r="AF106" s="1810"/>
      <c r="AG106" s="1811" t="e">
        <f t="shared" si="6"/>
        <v>#DIV/0!</v>
      </c>
      <c r="AH106" s="1812">
        <f t="shared" si="7"/>
        <v>0</v>
      </c>
    </row>
    <row r="107" spans="1:34" hidden="1" x14ac:dyDescent="0.25">
      <c r="A107" s="3588"/>
      <c r="B107" s="3588"/>
      <c r="C107" s="3588"/>
      <c r="D107" s="3588"/>
      <c r="E107" s="3588"/>
      <c r="F107" s="3588"/>
      <c r="G107" s="3588"/>
      <c r="H107" s="3588"/>
      <c r="I107" s="1849" t="s">
        <v>911</v>
      </c>
      <c r="J107" s="1844" t="s">
        <v>374</v>
      </c>
      <c r="K107" s="1844">
        <v>1</v>
      </c>
      <c r="L107" s="1871">
        <v>4</v>
      </c>
      <c r="M107" s="1814"/>
      <c r="N107" s="1814"/>
      <c r="O107" s="1814"/>
      <c r="P107" s="1814"/>
      <c r="Q107" s="1811"/>
      <c r="R107" s="1857">
        <f t="shared" si="13"/>
        <v>0</v>
      </c>
      <c r="S107" s="1810"/>
      <c r="T107" s="1810"/>
      <c r="U107" s="1810"/>
      <c r="V107" s="1810"/>
      <c r="W107" s="1811">
        <f t="shared" si="1"/>
        <v>0</v>
      </c>
      <c r="X107" s="1810"/>
      <c r="Y107" s="1811" t="e">
        <f t="shared" si="2"/>
        <v>#DIV/0!</v>
      </c>
      <c r="Z107" s="1810"/>
      <c r="AA107" s="1811" t="e">
        <f t="shared" si="3"/>
        <v>#DIV/0!</v>
      </c>
      <c r="AB107" s="1810"/>
      <c r="AC107" s="1811" t="e">
        <f t="shared" si="4"/>
        <v>#DIV/0!</v>
      </c>
      <c r="AD107" s="1810"/>
      <c r="AE107" s="1811" t="e">
        <f t="shared" si="5"/>
        <v>#DIV/0!</v>
      </c>
      <c r="AF107" s="1810"/>
      <c r="AG107" s="1811" t="e">
        <f t="shared" si="6"/>
        <v>#DIV/0!</v>
      </c>
      <c r="AH107" s="1812">
        <f t="shared" si="7"/>
        <v>0</v>
      </c>
    </row>
    <row r="108" spans="1:34" ht="42.75" hidden="1" x14ac:dyDescent="0.25">
      <c r="A108" s="3588"/>
      <c r="B108" s="3588"/>
      <c r="C108" s="3588"/>
      <c r="D108" s="3588"/>
      <c r="E108" s="3588"/>
      <c r="F108" s="3588"/>
      <c r="G108" s="3588"/>
      <c r="H108" s="3588"/>
      <c r="I108" s="1849" t="s">
        <v>2469</v>
      </c>
      <c r="J108" s="1844" t="s">
        <v>898</v>
      </c>
      <c r="K108" s="1844" t="s">
        <v>124</v>
      </c>
      <c r="L108" s="1873">
        <v>1</v>
      </c>
      <c r="M108" s="1814"/>
      <c r="N108" s="1814"/>
      <c r="O108" s="1814"/>
      <c r="P108" s="1814"/>
      <c r="Q108" s="1811"/>
      <c r="R108" s="1857">
        <f t="shared" si="13"/>
        <v>0</v>
      </c>
      <c r="S108" s="1810"/>
      <c r="T108" s="1810"/>
      <c r="U108" s="1810"/>
      <c r="V108" s="1810"/>
      <c r="W108" s="1811">
        <f t="shared" si="1"/>
        <v>0</v>
      </c>
      <c r="X108" s="1810"/>
      <c r="Y108" s="1811" t="e">
        <f t="shared" si="2"/>
        <v>#DIV/0!</v>
      </c>
      <c r="Z108" s="1810"/>
      <c r="AA108" s="1811" t="e">
        <f t="shared" si="3"/>
        <v>#DIV/0!</v>
      </c>
      <c r="AB108" s="1810"/>
      <c r="AC108" s="1811" t="e">
        <f t="shared" si="4"/>
        <v>#DIV/0!</v>
      </c>
      <c r="AD108" s="1810"/>
      <c r="AE108" s="1811" t="e">
        <f t="shared" si="5"/>
        <v>#DIV/0!</v>
      </c>
      <c r="AF108" s="1810"/>
      <c r="AG108" s="1811" t="e">
        <f t="shared" si="6"/>
        <v>#DIV/0!</v>
      </c>
      <c r="AH108" s="1812">
        <f t="shared" si="7"/>
        <v>0</v>
      </c>
    </row>
    <row r="109" spans="1:34" ht="57" hidden="1" x14ac:dyDescent="0.25">
      <c r="A109" s="3588"/>
      <c r="B109" s="3588"/>
      <c r="C109" s="3588"/>
      <c r="D109" s="3588"/>
      <c r="E109" s="3588"/>
      <c r="F109" s="3588"/>
      <c r="G109" s="3588"/>
      <c r="H109" s="3588"/>
      <c r="I109" s="1849" t="s">
        <v>2470</v>
      </c>
      <c r="J109" s="1844" t="s">
        <v>103</v>
      </c>
      <c r="K109" s="1844" t="s">
        <v>124</v>
      </c>
      <c r="L109" s="1871">
        <v>5</v>
      </c>
      <c r="M109" s="1814"/>
      <c r="N109" s="1814"/>
      <c r="O109" s="1814"/>
      <c r="P109" s="1814"/>
      <c r="Q109" s="1811"/>
      <c r="R109" s="1857">
        <f t="shared" si="13"/>
        <v>0</v>
      </c>
      <c r="S109" s="1810"/>
      <c r="T109" s="1810"/>
      <c r="U109" s="1810"/>
      <c r="V109" s="1810"/>
      <c r="W109" s="1811">
        <f t="shared" si="1"/>
        <v>0</v>
      </c>
      <c r="X109" s="1810"/>
      <c r="Y109" s="1811" t="e">
        <f t="shared" si="2"/>
        <v>#DIV/0!</v>
      </c>
      <c r="Z109" s="1810"/>
      <c r="AA109" s="1811" t="e">
        <f t="shared" si="3"/>
        <v>#DIV/0!</v>
      </c>
      <c r="AB109" s="1810"/>
      <c r="AC109" s="1811" t="e">
        <f t="shared" si="4"/>
        <v>#DIV/0!</v>
      </c>
      <c r="AD109" s="1810"/>
      <c r="AE109" s="1811" t="e">
        <f t="shared" si="5"/>
        <v>#DIV/0!</v>
      </c>
      <c r="AF109" s="1810"/>
      <c r="AG109" s="1811" t="e">
        <f t="shared" si="6"/>
        <v>#DIV/0!</v>
      </c>
      <c r="AH109" s="1812">
        <f t="shared" si="7"/>
        <v>0</v>
      </c>
    </row>
    <row r="110" spans="1:34" ht="42.75" hidden="1" x14ac:dyDescent="0.25">
      <c r="A110" s="3588"/>
      <c r="B110" s="3588"/>
      <c r="C110" s="3588"/>
      <c r="D110" s="3588"/>
      <c r="E110" s="3588"/>
      <c r="F110" s="3588"/>
      <c r="G110" s="3588"/>
      <c r="H110" s="3588"/>
      <c r="I110" s="1849" t="s">
        <v>2471</v>
      </c>
      <c r="J110" s="1844" t="s">
        <v>898</v>
      </c>
      <c r="K110" s="1844" t="s">
        <v>124</v>
      </c>
      <c r="L110" s="1873">
        <v>1</v>
      </c>
      <c r="M110" s="1814"/>
      <c r="N110" s="1814"/>
      <c r="O110" s="1814"/>
      <c r="P110" s="1814"/>
      <c r="Q110" s="1811"/>
      <c r="R110" s="1857">
        <f t="shared" si="13"/>
        <v>0</v>
      </c>
      <c r="S110" s="1810"/>
      <c r="T110" s="1810"/>
      <c r="U110" s="1810"/>
      <c r="V110" s="1810"/>
      <c r="W110" s="1811">
        <f t="shared" si="1"/>
        <v>0</v>
      </c>
      <c r="X110" s="1810"/>
      <c r="Y110" s="1811" t="e">
        <f t="shared" si="2"/>
        <v>#DIV/0!</v>
      </c>
      <c r="Z110" s="1810"/>
      <c r="AA110" s="1811" t="e">
        <f t="shared" si="3"/>
        <v>#DIV/0!</v>
      </c>
      <c r="AB110" s="1810"/>
      <c r="AC110" s="1811" t="e">
        <f t="shared" si="4"/>
        <v>#DIV/0!</v>
      </c>
      <c r="AD110" s="1810"/>
      <c r="AE110" s="1811" t="e">
        <f t="shared" si="5"/>
        <v>#DIV/0!</v>
      </c>
      <c r="AF110" s="1810"/>
      <c r="AG110" s="1811" t="e">
        <f t="shared" si="6"/>
        <v>#DIV/0!</v>
      </c>
      <c r="AH110" s="1812">
        <f t="shared" si="7"/>
        <v>0</v>
      </c>
    </row>
    <row r="111" spans="1:34" ht="71.25" hidden="1" x14ac:dyDescent="0.25">
      <c r="A111" s="3588"/>
      <c r="B111" s="3588"/>
      <c r="C111" s="3588"/>
      <c r="D111" s="3588"/>
      <c r="E111" s="3588"/>
      <c r="F111" s="3588"/>
      <c r="G111" s="3588"/>
      <c r="H111" s="3588"/>
      <c r="I111" s="1849" t="s">
        <v>908</v>
      </c>
      <c r="J111" s="1844" t="s">
        <v>898</v>
      </c>
      <c r="K111" s="1844" t="s">
        <v>124</v>
      </c>
      <c r="L111" s="1857" t="s">
        <v>2472</v>
      </c>
      <c r="M111" s="1814"/>
      <c r="N111" s="1814"/>
      <c r="O111" s="1814"/>
      <c r="P111" s="1814"/>
      <c r="Q111" s="1811"/>
      <c r="R111" s="1857">
        <f t="shared" si="13"/>
        <v>0</v>
      </c>
      <c r="S111" s="1810"/>
      <c r="T111" s="1810"/>
      <c r="U111" s="1810"/>
      <c r="V111" s="1810"/>
      <c r="W111" s="1811">
        <f t="shared" si="1"/>
        <v>0</v>
      </c>
      <c r="X111" s="1810"/>
      <c r="Y111" s="1811" t="e">
        <f t="shared" si="2"/>
        <v>#DIV/0!</v>
      </c>
      <c r="Z111" s="1810"/>
      <c r="AA111" s="1811" t="e">
        <f t="shared" si="3"/>
        <v>#DIV/0!</v>
      </c>
      <c r="AB111" s="1810"/>
      <c r="AC111" s="1811" t="e">
        <f t="shared" si="4"/>
        <v>#DIV/0!</v>
      </c>
      <c r="AD111" s="1810"/>
      <c r="AE111" s="1811" t="e">
        <f t="shared" si="5"/>
        <v>#DIV/0!</v>
      </c>
      <c r="AF111" s="1810"/>
      <c r="AG111" s="1811" t="e">
        <f t="shared" si="6"/>
        <v>#DIV/0!</v>
      </c>
      <c r="AH111" s="1812">
        <f t="shared" si="7"/>
        <v>0</v>
      </c>
    </row>
    <row r="112" spans="1:34" ht="42.75" hidden="1" x14ac:dyDescent="0.25">
      <c r="A112" s="3588"/>
      <c r="B112" s="3588"/>
      <c r="C112" s="3588"/>
      <c r="D112" s="3588"/>
      <c r="E112" s="3588"/>
      <c r="F112" s="3588"/>
      <c r="G112" s="3588"/>
      <c r="H112" s="3588"/>
      <c r="I112" s="1849" t="s">
        <v>907</v>
      </c>
      <c r="J112" s="1844" t="s">
        <v>898</v>
      </c>
      <c r="K112" s="1844" t="s">
        <v>124</v>
      </c>
      <c r="L112" s="1857">
        <v>1</v>
      </c>
      <c r="M112" s="1814"/>
      <c r="N112" s="1814"/>
      <c r="O112" s="1814"/>
      <c r="P112" s="1814"/>
      <c r="Q112" s="1811"/>
      <c r="R112" s="1857">
        <f t="shared" si="13"/>
        <v>0</v>
      </c>
      <c r="S112" s="1810"/>
      <c r="T112" s="1810"/>
      <c r="U112" s="1810"/>
      <c r="V112" s="1810"/>
      <c r="W112" s="1811">
        <f t="shared" si="1"/>
        <v>0</v>
      </c>
      <c r="X112" s="1810"/>
      <c r="Y112" s="1811" t="e">
        <f t="shared" si="2"/>
        <v>#DIV/0!</v>
      </c>
      <c r="Z112" s="1810"/>
      <c r="AA112" s="1811" t="e">
        <f t="shared" si="3"/>
        <v>#DIV/0!</v>
      </c>
      <c r="AB112" s="1810"/>
      <c r="AC112" s="1811" t="e">
        <f t="shared" si="4"/>
        <v>#DIV/0!</v>
      </c>
      <c r="AD112" s="1810"/>
      <c r="AE112" s="1811" t="e">
        <f t="shared" si="5"/>
        <v>#DIV/0!</v>
      </c>
      <c r="AF112" s="1810"/>
      <c r="AG112" s="1811" t="e">
        <f t="shared" si="6"/>
        <v>#DIV/0!</v>
      </c>
      <c r="AH112" s="1812">
        <f t="shared" si="7"/>
        <v>0</v>
      </c>
    </row>
    <row r="113" spans="1:34" ht="28.5" hidden="1" x14ac:dyDescent="0.25">
      <c r="A113" s="3588"/>
      <c r="B113" s="3588"/>
      <c r="C113" s="3589"/>
      <c r="D113" s="3589"/>
      <c r="E113" s="3589"/>
      <c r="F113" s="3589"/>
      <c r="G113" s="3589"/>
      <c r="H113" s="3589"/>
      <c r="I113" s="1849" t="s">
        <v>2473</v>
      </c>
      <c r="J113" s="1844" t="s">
        <v>898</v>
      </c>
      <c r="K113" s="1844" t="s">
        <v>124</v>
      </c>
      <c r="L113" s="1857">
        <v>1</v>
      </c>
      <c r="M113" s="1814"/>
      <c r="N113" s="1814"/>
      <c r="O113" s="1814"/>
      <c r="P113" s="1814"/>
      <c r="Q113" s="1811"/>
      <c r="R113" s="1857">
        <f t="shared" si="13"/>
        <v>0</v>
      </c>
      <c r="S113" s="1810"/>
      <c r="T113" s="1810"/>
      <c r="U113" s="1810"/>
      <c r="V113" s="1810"/>
      <c r="W113" s="1811">
        <f t="shared" si="1"/>
        <v>0</v>
      </c>
      <c r="X113" s="1810"/>
      <c r="Y113" s="1811" t="e">
        <f t="shared" si="2"/>
        <v>#DIV/0!</v>
      </c>
      <c r="Z113" s="1810"/>
      <c r="AA113" s="1811" t="e">
        <f t="shared" si="3"/>
        <v>#DIV/0!</v>
      </c>
      <c r="AB113" s="1810"/>
      <c r="AC113" s="1811" t="e">
        <f t="shared" si="4"/>
        <v>#DIV/0!</v>
      </c>
      <c r="AD113" s="1810"/>
      <c r="AE113" s="1811" t="e">
        <f t="shared" si="5"/>
        <v>#DIV/0!</v>
      </c>
      <c r="AF113" s="1810"/>
      <c r="AG113" s="1811" t="e">
        <f t="shared" si="6"/>
        <v>#DIV/0!</v>
      </c>
      <c r="AH113" s="1812">
        <f t="shared" si="7"/>
        <v>0</v>
      </c>
    </row>
    <row r="114" spans="1:34" ht="28.5" hidden="1" x14ac:dyDescent="0.25">
      <c r="A114" s="3588"/>
      <c r="B114" s="3588"/>
      <c r="C114" s="3695" t="s">
        <v>2474</v>
      </c>
      <c r="D114" s="3698" t="s">
        <v>902</v>
      </c>
      <c r="E114" s="3695" t="s">
        <v>2475</v>
      </c>
      <c r="F114" s="3695">
        <v>0</v>
      </c>
      <c r="G114" s="3695"/>
      <c r="H114" s="3698" t="s">
        <v>903</v>
      </c>
      <c r="I114" s="1838" t="s">
        <v>1652</v>
      </c>
      <c r="J114" s="1836" t="s">
        <v>2476</v>
      </c>
      <c r="K114" s="1875">
        <v>0</v>
      </c>
      <c r="L114" s="1837">
        <v>1</v>
      </c>
      <c r="M114" s="1814"/>
      <c r="N114" s="1814"/>
      <c r="O114" s="1814"/>
      <c r="P114" s="1814"/>
      <c r="Q114" s="1811"/>
      <c r="R114" s="1837">
        <f t="shared" si="13"/>
        <v>0</v>
      </c>
      <c r="S114" s="1810"/>
      <c r="T114" s="1810"/>
      <c r="U114" s="1810"/>
      <c r="V114" s="1810"/>
      <c r="W114" s="1811">
        <f t="shared" si="1"/>
        <v>0</v>
      </c>
      <c r="X114" s="1810"/>
      <c r="Y114" s="1811" t="e">
        <f t="shared" si="2"/>
        <v>#DIV/0!</v>
      </c>
      <c r="Z114" s="1810"/>
      <c r="AA114" s="1811" t="e">
        <f t="shared" si="3"/>
        <v>#DIV/0!</v>
      </c>
      <c r="AB114" s="1810"/>
      <c r="AC114" s="1811" t="e">
        <f t="shared" si="4"/>
        <v>#DIV/0!</v>
      </c>
      <c r="AD114" s="1810"/>
      <c r="AE114" s="1811" t="e">
        <f t="shared" si="5"/>
        <v>#DIV/0!</v>
      </c>
      <c r="AF114" s="1810"/>
      <c r="AG114" s="1811" t="e">
        <f t="shared" si="6"/>
        <v>#DIV/0!</v>
      </c>
      <c r="AH114" s="1812">
        <f t="shared" si="7"/>
        <v>0</v>
      </c>
    </row>
    <row r="115" spans="1:34" ht="42.75" hidden="1" x14ac:dyDescent="0.25">
      <c r="A115" s="3588"/>
      <c r="B115" s="3588"/>
      <c r="C115" s="3588"/>
      <c r="D115" s="3588"/>
      <c r="E115" s="3588"/>
      <c r="F115" s="3588"/>
      <c r="G115" s="3588"/>
      <c r="H115" s="3588"/>
      <c r="I115" s="1838" t="s">
        <v>2477</v>
      </c>
      <c r="J115" s="1836" t="s">
        <v>2476</v>
      </c>
      <c r="K115" s="1875">
        <v>0</v>
      </c>
      <c r="L115" s="1837">
        <v>1</v>
      </c>
      <c r="M115" s="1814"/>
      <c r="N115" s="1814"/>
      <c r="O115" s="1814"/>
      <c r="P115" s="1814"/>
      <c r="Q115" s="1811"/>
      <c r="R115" s="1837">
        <f t="shared" si="13"/>
        <v>0</v>
      </c>
      <c r="S115" s="1810"/>
      <c r="T115" s="1810"/>
      <c r="U115" s="1810"/>
      <c r="V115" s="1810"/>
      <c r="W115" s="1811">
        <f t="shared" si="1"/>
        <v>0</v>
      </c>
      <c r="X115" s="1810"/>
      <c r="Y115" s="1811" t="e">
        <f t="shared" si="2"/>
        <v>#DIV/0!</v>
      </c>
      <c r="Z115" s="1810"/>
      <c r="AA115" s="1811" t="e">
        <f t="shared" si="3"/>
        <v>#DIV/0!</v>
      </c>
      <c r="AB115" s="1810"/>
      <c r="AC115" s="1811" t="e">
        <f t="shared" si="4"/>
        <v>#DIV/0!</v>
      </c>
      <c r="AD115" s="1810"/>
      <c r="AE115" s="1811" t="e">
        <f t="shared" si="5"/>
        <v>#DIV/0!</v>
      </c>
      <c r="AF115" s="1810"/>
      <c r="AG115" s="1811" t="e">
        <f t="shared" si="6"/>
        <v>#DIV/0!</v>
      </c>
      <c r="AH115" s="1812">
        <f t="shared" si="7"/>
        <v>0</v>
      </c>
    </row>
    <row r="116" spans="1:34" ht="85.5" hidden="1" x14ac:dyDescent="0.25">
      <c r="A116" s="3588"/>
      <c r="B116" s="3588"/>
      <c r="C116" s="3588"/>
      <c r="D116" s="3589"/>
      <c r="E116" s="3589"/>
      <c r="F116" s="3589"/>
      <c r="G116" s="3589"/>
      <c r="H116" s="3588"/>
      <c r="I116" s="1838" t="s">
        <v>2478</v>
      </c>
      <c r="J116" s="1836" t="s">
        <v>2476</v>
      </c>
      <c r="K116" s="1875">
        <v>0</v>
      </c>
      <c r="L116" s="1837">
        <v>1</v>
      </c>
      <c r="M116" s="1814"/>
      <c r="N116" s="1814"/>
      <c r="O116" s="1814"/>
      <c r="P116" s="1814"/>
      <c r="Q116" s="1811"/>
      <c r="R116" s="1837">
        <f t="shared" si="13"/>
        <v>0</v>
      </c>
      <c r="S116" s="1810"/>
      <c r="T116" s="1810"/>
      <c r="U116" s="1810"/>
      <c r="V116" s="1810"/>
      <c r="W116" s="1811">
        <f t="shared" si="1"/>
        <v>0</v>
      </c>
      <c r="X116" s="1810"/>
      <c r="Y116" s="1811" t="e">
        <f t="shared" si="2"/>
        <v>#DIV/0!</v>
      </c>
      <c r="Z116" s="1810"/>
      <c r="AA116" s="1811" t="e">
        <f t="shared" si="3"/>
        <v>#DIV/0!</v>
      </c>
      <c r="AB116" s="1810"/>
      <c r="AC116" s="1811" t="e">
        <f t="shared" si="4"/>
        <v>#DIV/0!</v>
      </c>
      <c r="AD116" s="1810"/>
      <c r="AE116" s="1811" t="e">
        <f t="shared" si="5"/>
        <v>#DIV/0!</v>
      </c>
      <c r="AF116" s="1810"/>
      <c r="AG116" s="1811" t="e">
        <f t="shared" si="6"/>
        <v>#DIV/0!</v>
      </c>
      <c r="AH116" s="1812">
        <f t="shared" si="7"/>
        <v>0</v>
      </c>
    </row>
    <row r="117" spans="1:34" ht="42.75" hidden="1" x14ac:dyDescent="0.25">
      <c r="A117" s="3588"/>
      <c r="B117" s="3588"/>
      <c r="C117" s="3589"/>
      <c r="D117" s="1849" t="s">
        <v>2479</v>
      </c>
      <c r="E117" s="1850" t="s">
        <v>2476</v>
      </c>
      <c r="F117" s="1850" t="s">
        <v>2480</v>
      </c>
      <c r="G117" s="1875">
        <v>1</v>
      </c>
      <c r="H117" s="3589"/>
      <c r="I117" s="1838" t="s">
        <v>896</v>
      </c>
      <c r="J117" s="1850" t="s">
        <v>129</v>
      </c>
      <c r="K117" s="1875">
        <v>0</v>
      </c>
      <c r="L117" s="1837">
        <v>1</v>
      </c>
      <c r="M117" s="1814"/>
      <c r="N117" s="1814"/>
      <c r="O117" s="1814"/>
      <c r="P117" s="1814"/>
      <c r="Q117" s="1811"/>
      <c r="R117" s="1837">
        <f t="shared" si="13"/>
        <v>0</v>
      </c>
      <c r="S117" s="1810"/>
      <c r="T117" s="1810"/>
      <c r="U117" s="1810"/>
      <c r="V117" s="1810"/>
      <c r="W117" s="1811">
        <f t="shared" si="1"/>
        <v>0</v>
      </c>
      <c r="X117" s="1810"/>
      <c r="Y117" s="1811" t="e">
        <f t="shared" si="2"/>
        <v>#DIV/0!</v>
      </c>
      <c r="Z117" s="1810"/>
      <c r="AA117" s="1811" t="e">
        <f t="shared" si="3"/>
        <v>#DIV/0!</v>
      </c>
      <c r="AB117" s="1810"/>
      <c r="AC117" s="1811" t="e">
        <f t="shared" si="4"/>
        <v>#DIV/0!</v>
      </c>
      <c r="AD117" s="1810"/>
      <c r="AE117" s="1811" t="e">
        <f t="shared" si="5"/>
        <v>#DIV/0!</v>
      </c>
      <c r="AF117" s="1810"/>
      <c r="AG117" s="1811" t="e">
        <f t="shared" si="6"/>
        <v>#DIV/0!</v>
      </c>
      <c r="AH117" s="1812">
        <f t="shared" si="7"/>
        <v>0</v>
      </c>
    </row>
    <row r="118" spans="1:34" ht="42.75" hidden="1" x14ac:dyDescent="0.25">
      <c r="A118" s="3588"/>
      <c r="B118" s="3588"/>
      <c r="C118" s="3688" t="s">
        <v>2481</v>
      </c>
      <c r="D118" s="1838" t="s">
        <v>2482</v>
      </c>
      <c r="E118" s="1836" t="s">
        <v>898</v>
      </c>
      <c r="F118" s="1845">
        <v>0</v>
      </c>
      <c r="G118" s="1845">
        <v>1</v>
      </c>
      <c r="H118" s="3692" t="s">
        <v>2483</v>
      </c>
      <c r="I118" s="1838" t="s">
        <v>2484</v>
      </c>
      <c r="J118" s="1850" t="s">
        <v>129</v>
      </c>
      <c r="K118" s="1875">
        <v>0</v>
      </c>
      <c r="L118" s="1837">
        <v>1</v>
      </c>
      <c r="M118" s="1814"/>
      <c r="N118" s="1814"/>
      <c r="O118" s="1814"/>
      <c r="P118" s="1814"/>
      <c r="Q118" s="1811"/>
      <c r="R118" s="1837">
        <f t="shared" si="13"/>
        <v>0</v>
      </c>
      <c r="S118" s="1810"/>
      <c r="T118" s="1810"/>
      <c r="U118" s="1810"/>
      <c r="V118" s="1810"/>
      <c r="W118" s="1811">
        <f t="shared" si="1"/>
        <v>0</v>
      </c>
      <c r="X118" s="1810"/>
      <c r="Y118" s="1811" t="e">
        <f t="shared" si="2"/>
        <v>#DIV/0!</v>
      </c>
      <c r="Z118" s="1810"/>
      <c r="AA118" s="1811" t="e">
        <f t="shared" si="3"/>
        <v>#DIV/0!</v>
      </c>
      <c r="AB118" s="1810"/>
      <c r="AC118" s="1811" t="e">
        <f t="shared" si="4"/>
        <v>#DIV/0!</v>
      </c>
      <c r="AD118" s="1810"/>
      <c r="AE118" s="1811" t="e">
        <f t="shared" si="5"/>
        <v>#DIV/0!</v>
      </c>
      <c r="AF118" s="1810"/>
      <c r="AG118" s="1811" t="e">
        <f t="shared" si="6"/>
        <v>#DIV/0!</v>
      </c>
      <c r="AH118" s="1812">
        <f t="shared" si="7"/>
        <v>0</v>
      </c>
    </row>
    <row r="119" spans="1:34" ht="28.5" hidden="1" x14ac:dyDescent="0.25">
      <c r="A119" s="3588"/>
      <c r="B119" s="3588"/>
      <c r="C119" s="3588"/>
      <c r="D119" s="1838" t="s">
        <v>2485</v>
      </c>
      <c r="E119" s="1836" t="s">
        <v>898</v>
      </c>
      <c r="F119" s="1845">
        <v>0</v>
      </c>
      <c r="G119" s="1845">
        <v>1</v>
      </c>
      <c r="H119" s="3693"/>
      <c r="I119" s="1838" t="s">
        <v>2486</v>
      </c>
      <c r="J119" s="1850" t="s">
        <v>129</v>
      </c>
      <c r="K119" s="1875">
        <v>0</v>
      </c>
      <c r="L119" s="1837">
        <v>1</v>
      </c>
      <c r="M119" s="1814"/>
      <c r="N119" s="1814"/>
      <c r="O119" s="1814"/>
      <c r="P119" s="1814"/>
      <c r="Q119" s="1811"/>
      <c r="R119" s="1837">
        <f t="shared" si="13"/>
        <v>0</v>
      </c>
      <c r="S119" s="1810"/>
      <c r="T119" s="1810"/>
      <c r="U119" s="1810"/>
      <c r="V119" s="1810"/>
      <c r="W119" s="1811">
        <f t="shared" si="1"/>
        <v>0</v>
      </c>
      <c r="X119" s="1810"/>
      <c r="Y119" s="1811" t="e">
        <f t="shared" si="2"/>
        <v>#DIV/0!</v>
      </c>
      <c r="Z119" s="1810"/>
      <c r="AA119" s="1811" t="e">
        <f t="shared" si="3"/>
        <v>#DIV/0!</v>
      </c>
      <c r="AB119" s="1810"/>
      <c r="AC119" s="1811" t="e">
        <f t="shared" si="4"/>
        <v>#DIV/0!</v>
      </c>
      <c r="AD119" s="1810"/>
      <c r="AE119" s="1811" t="e">
        <f t="shared" si="5"/>
        <v>#DIV/0!</v>
      </c>
      <c r="AF119" s="1810"/>
      <c r="AG119" s="1811" t="e">
        <f t="shared" si="6"/>
        <v>#DIV/0!</v>
      </c>
      <c r="AH119" s="1812">
        <f t="shared" si="7"/>
        <v>0</v>
      </c>
    </row>
    <row r="120" spans="1:34" ht="42.75" hidden="1" x14ac:dyDescent="0.25">
      <c r="A120" s="3588"/>
      <c r="B120" s="3588"/>
      <c r="C120" s="3588"/>
      <c r="D120" s="1838" t="s">
        <v>2487</v>
      </c>
      <c r="E120" s="1836" t="s">
        <v>898</v>
      </c>
      <c r="F120" s="1845">
        <v>0</v>
      </c>
      <c r="G120" s="1845">
        <v>1</v>
      </c>
      <c r="H120" s="3693"/>
      <c r="I120" s="1838" t="s">
        <v>2488</v>
      </c>
      <c r="J120" s="1850" t="s">
        <v>129</v>
      </c>
      <c r="K120" s="1875">
        <v>0</v>
      </c>
      <c r="L120" s="1837">
        <v>1</v>
      </c>
      <c r="M120" s="1814"/>
      <c r="N120" s="1814"/>
      <c r="O120" s="1814"/>
      <c r="P120" s="1814"/>
      <c r="Q120" s="1811"/>
      <c r="R120" s="1837">
        <f t="shared" si="13"/>
        <v>0</v>
      </c>
      <c r="S120" s="1810"/>
      <c r="T120" s="1810"/>
      <c r="U120" s="1810"/>
      <c r="V120" s="1810"/>
      <c r="W120" s="1811">
        <f t="shared" si="1"/>
        <v>0</v>
      </c>
      <c r="X120" s="1810"/>
      <c r="Y120" s="1811" t="e">
        <f t="shared" si="2"/>
        <v>#DIV/0!</v>
      </c>
      <c r="Z120" s="1810"/>
      <c r="AA120" s="1811" t="e">
        <f t="shared" si="3"/>
        <v>#DIV/0!</v>
      </c>
      <c r="AB120" s="1810"/>
      <c r="AC120" s="1811" t="e">
        <f t="shared" si="4"/>
        <v>#DIV/0!</v>
      </c>
      <c r="AD120" s="1810"/>
      <c r="AE120" s="1811" t="e">
        <f t="shared" si="5"/>
        <v>#DIV/0!</v>
      </c>
      <c r="AF120" s="1810"/>
      <c r="AG120" s="1811" t="e">
        <f t="shared" si="6"/>
        <v>#DIV/0!</v>
      </c>
      <c r="AH120" s="1812">
        <f t="shared" si="7"/>
        <v>0</v>
      </c>
    </row>
    <row r="121" spans="1:34" ht="28.5" hidden="1" x14ac:dyDescent="0.25">
      <c r="A121" s="3588"/>
      <c r="B121" s="3588"/>
      <c r="C121" s="3588"/>
      <c r="D121" s="1838" t="s">
        <v>2489</v>
      </c>
      <c r="E121" s="1836" t="s">
        <v>898</v>
      </c>
      <c r="F121" s="1845">
        <v>0</v>
      </c>
      <c r="G121" s="1845">
        <v>1</v>
      </c>
      <c r="H121" s="3693"/>
      <c r="I121" s="1838" t="s">
        <v>890</v>
      </c>
      <c r="J121" s="1836" t="s">
        <v>129</v>
      </c>
      <c r="K121" s="1845">
        <v>0</v>
      </c>
      <c r="L121" s="1837">
        <v>1</v>
      </c>
      <c r="M121" s="1814"/>
      <c r="N121" s="1814"/>
      <c r="O121" s="1814"/>
      <c r="P121" s="1814"/>
      <c r="Q121" s="1811"/>
      <c r="R121" s="1837">
        <f t="shared" si="13"/>
        <v>0</v>
      </c>
      <c r="S121" s="1810"/>
      <c r="T121" s="1810"/>
      <c r="U121" s="1810"/>
      <c r="V121" s="1810"/>
      <c r="W121" s="1811">
        <f t="shared" si="1"/>
        <v>0</v>
      </c>
      <c r="X121" s="1810"/>
      <c r="Y121" s="1811" t="e">
        <f t="shared" si="2"/>
        <v>#DIV/0!</v>
      </c>
      <c r="Z121" s="1810"/>
      <c r="AA121" s="1811" t="e">
        <f t="shared" si="3"/>
        <v>#DIV/0!</v>
      </c>
      <c r="AB121" s="1810"/>
      <c r="AC121" s="1811" t="e">
        <f t="shared" si="4"/>
        <v>#DIV/0!</v>
      </c>
      <c r="AD121" s="1810"/>
      <c r="AE121" s="1811" t="e">
        <f t="shared" si="5"/>
        <v>#DIV/0!</v>
      </c>
      <c r="AF121" s="1810"/>
      <c r="AG121" s="1811" t="e">
        <f t="shared" si="6"/>
        <v>#DIV/0!</v>
      </c>
      <c r="AH121" s="1812">
        <f t="shared" si="7"/>
        <v>0</v>
      </c>
    </row>
    <row r="122" spans="1:34" ht="28.5" hidden="1" x14ac:dyDescent="0.25">
      <c r="A122" s="3588"/>
      <c r="B122" s="3588"/>
      <c r="C122" s="3589"/>
      <c r="D122" s="1838" t="s">
        <v>2490</v>
      </c>
      <c r="E122" s="1836" t="s">
        <v>898</v>
      </c>
      <c r="F122" s="1845">
        <v>0</v>
      </c>
      <c r="G122" s="1845">
        <v>1</v>
      </c>
      <c r="H122" s="3694"/>
      <c r="I122" s="1838" t="s">
        <v>2491</v>
      </c>
      <c r="J122" s="1836" t="s">
        <v>129</v>
      </c>
      <c r="K122" s="1845">
        <v>0</v>
      </c>
      <c r="L122" s="1837">
        <v>1</v>
      </c>
      <c r="M122" s="1814"/>
      <c r="N122" s="1814"/>
      <c r="O122" s="1814"/>
      <c r="P122" s="1814"/>
      <c r="Q122" s="1811"/>
      <c r="R122" s="1837">
        <f t="shared" si="13"/>
        <v>0</v>
      </c>
      <c r="S122" s="1810"/>
      <c r="T122" s="1810"/>
      <c r="U122" s="1810"/>
      <c r="V122" s="1810"/>
      <c r="W122" s="1811">
        <f t="shared" si="1"/>
        <v>0</v>
      </c>
      <c r="X122" s="1810"/>
      <c r="Y122" s="1811" t="e">
        <f t="shared" si="2"/>
        <v>#DIV/0!</v>
      </c>
      <c r="Z122" s="1810"/>
      <c r="AA122" s="1811" t="e">
        <f t="shared" si="3"/>
        <v>#DIV/0!</v>
      </c>
      <c r="AB122" s="1810"/>
      <c r="AC122" s="1811" t="e">
        <f t="shared" si="4"/>
        <v>#DIV/0!</v>
      </c>
      <c r="AD122" s="1810"/>
      <c r="AE122" s="1811" t="e">
        <f t="shared" si="5"/>
        <v>#DIV/0!</v>
      </c>
      <c r="AF122" s="1810"/>
      <c r="AG122" s="1811" t="e">
        <f t="shared" si="6"/>
        <v>#DIV/0!</v>
      </c>
      <c r="AH122" s="1812">
        <f t="shared" si="7"/>
        <v>0</v>
      </c>
    </row>
    <row r="123" spans="1:34" ht="28.5" hidden="1" x14ac:dyDescent="0.25">
      <c r="A123" s="3588"/>
      <c r="B123" s="3588"/>
      <c r="C123" s="3695" t="s">
        <v>2492</v>
      </c>
      <c r="D123" s="1838" t="s">
        <v>2493</v>
      </c>
      <c r="E123" s="1836" t="s">
        <v>2494</v>
      </c>
      <c r="F123" s="1836">
        <v>0</v>
      </c>
      <c r="G123" s="1836">
        <v>48</v>
      </c>
      <c r="H123" s="3691" t="s">
        <v>2495</v>
      </c>
      <c r="I123" s="1838" t="s">
        <v>2496</v>
      </c>
      <c r="J123" s="1836" t="s">
        <v>129</v>
      </c>
      <c r="K123" s="1845">
        <v>0</v>
      </c>
      <c r="L123" s="1837">
        <v>1</v>
      </c>
      <c r="M123" s="1814"/>
      <c r="N123" s="1814"/>
      <c r="O123" s="1814"/>
      <c r="P123" s="1814"/>
      <c r="Q123" s="1811"/>
      <c r="R123" s="1837">
        <f t="shared" si="13"/>
        <v>0</v>
      </c>
      <c r="S123" s="1810"/>
      <c r="T123" s="1810"/>
      <c r="U123" s="1810"/>
      <c r="V123" s="1810"/>
      <c r="W123" s="1811">
        <f t="shared" si="1"/>
        <v>0</v>
      </c>
      <c r="X123" s="1810"/>
      <c r="Y123" s="1811" t="e">
        <f t="shared" si="2"/>
        <v>#DIV/0!</v>
      </c>
      <c r="Z123" s="1810"/>
      <c r="AA123" s="1811" t="e">
        <f t="shared" si="3"/>
        <v>#DIV/0!</v>
      </c>
      <c r="AB123" s="1810"/>
      <c r="AC123" s="1811" t="e">
        <f t="shared" si="4"/>
        <v>#DIV/0!</v>
      </c>
      <c r="AD123" s="1810"/>
      <c r="AE123" s="1811" t="e">
        <f t="shared" si="5"/>
        <v>#DIV/0!</v>
      </c>
      <c r="AF123" s="1810"/>
      <c r="AG123" s="1811" t="e">
        <f t="shared" si="6"/>
        <v>#DIV/0!</v>
      </c>
      <c r="AH123" s="1812">
        <f t="shared" si="7"/>
        <v>0</v>
      </c>
    </row>
    <row r="124" spans="1:34" ht="57" hidden="1" x14ac:dyDescent="0.25">
      <c r="A124" s="3588"/>
      <c r="B124" s="3588"/>
      <c r="C124" s="3588"/>
      <c r="D124" s="3691" t="s">
        <v>906</v>
      </c>
      <c r="E124" s="3695" t="s">
        <v>2497</v>
      </c>
      <c r="F124" s="3696" t="s">
        <v>124</v>
      </c>
      <c r="G124" s="3697">
        <v>3500</v>
      </c>
      <c r="H124" s="3588"/>
      <c r="I124" s="1838" t="s">
        <v>2498</v>
      </c>
      <c r="J124" s="1836" t="s">
        <v>129</v>
      </c>
      <c r="K124" s="1845">
        <v>0</v>
      </c>
      <c r="L124" s="1837">
        <v>1</v>
      </c>
      <c r="M124" s="1814"/>
      <c r="N124" s="1814"/>
      <c r="O124" s="1814"/>
      <c r="P124" s="1814"/>
      <c r="Q124" s="1811"/>
      <c r="R124" s="1837">
        <f t="shared" si="13"/>
        <v>0</v>
      </c>
      <c r="S124" s="1810"/>
      <c r="T124" s="1810"/>
      <c r="U124" s="1810"/>
      <c r="V124" s="1810"/>
      <c r="W124" s="1811">
        <f t="shared" si="1"/>
        <v>0</v>
      </c>
      <c r="X124" s="1810"/>
      <c r="Y124" s="1811" t="e">
        <f t="shared" si="2"/>
        <v>#DIV/0!</v>
      </c>
      <c r="Z124" s="1810"/>
      <c r="AA124" s="1811" t="e">
        <f t="shared" si="3"/>
        <v>#DIV/0!</v>
      </c>
      <c r="AB124" s="1810"/>
      <c r="AC124" s="1811" t="e">
        <f t="shared" si="4"/>
        <v>#DIV/0!</v>
      </c>
      <c r="AD124" s="1810"/>
      <c r="AE124" s="1811" t="e">
        <f t="shared" si="5"/>
        <v>#DIV/0!</v>
      </c>
      <c r="AF124" s="1810"/>
      <c r="AG124" s="1811" t="e">
        <f t="shared" si="6"/>
        <v>#DIV/0!</v>
      </c>
      <c r="AH124" s="1812">
        <f t="shared" si="7"/>
        <v>0</v>
      </c>
    </row>
    <row r="125" spans="1:34" ht="143.25" hidden="1" thickBot="1" x14ac:dyDescent="0.3">
      <c r="A125" s="3588"/>
      <c r="B125" s="3599"/>
      <c r="C125" s="3599"/>
      <c r="D125" s="3599"/>
      <c r="E125" s="3599"/>
      <c r="F125" s="3599"/>
      <c r="G125" s="3599"/>
      <c r="H125" s="3599"/>
      <c r="I125" s="1876" t="s">
        <v>2499</v>
      </c>
      <c r="J125" s="1836" t="s">
        <v>129</v>
      </c>
      <c r="K125" s="1845">
        <v>0</v>
      </c>
      <c r="L125" s="1837">
        <v>1</v>
      </c>
      <c r="M125" s="1822"/>
      <c r="N125" s="1822"/>
      <c r="O125" s="1822"/>
      <c r="P125" s="1822"/>
      <c r="Q125" s="1823"/>
      <c r="R125" s="1877">
        <f t="shared" si="13"/>
        <v>0</v>
      </c>
      <c r="S125" s="1825"/>
      <c r="T125" s="1825"/>
      <c r="U125" s="1825"/>
      <c r="V125" s="1825"/>
      <c r="W125" s="1823">
        <f t="shared" si="1"/>
        <v>0</v>
      </c>
      <c r="X125" s="1825"/>
      <c r="Y125" s="1823" t="e">
        <f t="shared" si="2"/>
        <v>#DIV/0!</v>
      </c>
      <c r="Z125" s="1825"/>
      <c r="AA125" s="1823" t="e">
        <f t="shared" si="3"/>
        <v>#DIV/0!</v>
      </c>
      <c r="AB125" s="1825"/>
      <c r="AC125" s="1823" t="e">
        <f t="shared" si="4"/>
        <v>#DIV/0!</v>
      </c>
      <c r="AD125" s="1825"/>
      <c r="AE125" s="1823" t="e">
        <f t="shared" si="5"/>
        <v>#DIV/0!</v>
      </c>
      <c r="AF125" s="1825"/>
      <c r="AG125" s="1823" t="e">
        <f t="shared" si="6"/>
        <v>#DIV/0!</v>
      </c>
      <c r="AH125" s="1826">
        <f t="shared" si="7"/>
        <v>0</v>
      </c>
    </row>
    <row r="126" spans="1:34" ht="45" hidden="1" x14ac:dyDescent="0.25">
      <c r="A126" s="3588"/>
      <c r="B126" s="3686" t="s">
        <v>2500</v>
      </c>
      <c r="C126" s="3686" t="s">
        <v>823</v>
      </c>
      <c r="D126" s="3686" t="s">
        <v>2501</v>
      </c>
      <c r="E126" s="3687" t="s">
        <v>2502</v>
      </c>
      <c r="F126" s="3687"/>
      <c r="G126" s="3686"/>
      <c r="H126" s="1878" t="s">
        <v>2503</v>
      </c>
      <c r="I126" s="1879" t="s">
        <v>2504</v>
      </c>
      <c r="J126" s="1880" t="s">
        <v>129</v>
      </c>
      <c r="K126" s="1881">
        <v>0</v>
      </c>
      <c r="L126" s="1882">
        <v>1</v>
      </c>
      <c r="M126" s="1883"/>
      <c r="N126" s="1883"/>
      <c r="O126" s="1883"/>
      <c r="P126" s="1883"/>
      <c r="Q126" s="1884"/>
      <c r="R126" s="1885">
        <f t="shared" si="13"/>
        <v>0</v>
      </c>
      <c r="S126" s="1833"/>
      <c r="T126" s="1833"/>
      <c r="U126" s="1833"/>
      <c r="V126" s="1833"/>
      <c r="W126" s="1831">
        <f t="shared" si="1"/>
        <v>0</v>
      </c>
      <c r="X126" s="1833"/>
      <c r="Y126" s="1831" t="e">
        <f t="shared" si="2"/>
        <v>#DIV/0!</v>
      </c>
      <c r="Z126" s="1886"/>
      <c r="AA126" s="1831" t="e">
        <f t="shared" si="3"/>
        <v>#DIV/0!</v>
      </c>
      <c r="AB126" s="1886"/>
      <c r="AC126" s="1831" t="e">
        <f t="shared" si="4"/>
        <v>#DIV/0!</v>
      </c>
      <c r="AD126" s="1886"/>
      <c r="AE126" s="1831" t="e">
        <f t="shared" si="5"/>
        <v>#DIV/0!</v>
      </c>
      <c r="AF126" s="1886"/>
      <c r="AG126" s="1831" t="e">
        <f t="shared" si="6"/>
        <v>#DIV/0!</v>
      </c>
      <c r="AH126" s="1834">
        <f t="shared" si="7"/>
        <v>0</v>
      </c>
    </row>
    <row r="127" spans="1:34" ht="30" hidden="1" x14ac:dyDescent="0.25">
      <c r="A127" s="3588"/>
      <c r="B127" s="3588"/>
      <c r="C127" s="3588"/>
      <c r="D127" s="3588"/>
      <c r="E127" s="3588"/>
      <c r="F127" s="3588"/>
      <c r="G127" s="3588"/>
      <c r="H127" s="1887" t="s">
        <v>879</v>
      </c>
      <c r="I127" s="1888" t="s">
        <v>2505</v>
      </c>
      <c r="J127" s="1889" t="s">
        <v>2506</v>
      </c>
      <c r="K127" s="1889">
        <v>12</v>
      </c>
      <c r="L127" s="1890">
        <v>44</v>
      </c>
      <c r="M127" s="1891"/>
      <c r="N127" s="1891"/>
      <c r="O127" s="1891"/>
      <c r="P127" s="1891"/>
      <c r="Q127" s="1892"/>
      <c r="R127" s="1890">
        <f t="shared" si="13"/>
        <v>0</v>
      </c>
      <c r="S127" s="1810"/>
      <c r="T127" s="1810"/>
      <c r="U127" s="1810"/>
      <c r="V127" s="1810"/>
      <c r="W127" s="1811">
        <f t="shared" si="1"/>
        <v>0</v>
      </c>
      <c r="X127" s="1810"/>
      <c r="Y127" s="1811" t="e">
        <f t="shared" si="2"/>
        <v>#DIV/0!</v>
      </c>
      <c r="Z127" s="1893"/>
      <c r="AA127" s="1811" t="e">
        <f t="shared" si="3"/>
        <v>#DIV/0!</v>
      </c>
      <c r="AB127" s="1893"/>
      <c r="AC127" s="1811" t="e">
        <f t="shared" si="4"/>
        <v>#DIV/0!</v>
      </c>
      <c r="AD127" s="1893"/>
      <c r="AE127" s="1811" t="e">
        <f t="shared" si="5"/>
        <v>#DIV/0!</v>
      </c>
      <c r="AF127" s="1893"/>
      <c r="AG127" s="1811" t="e">
        <f t="shared" si="6"/>
        <v>#DIV/0!</v>
      </c>
      <c r="AH127" s="1812">
        <f t="shared" si="7"/>
        <v>0</v>
      </c>
    </row>
    <row r="128" spans="1:34" hidden="1" x14ac:dyDescent="0.25">
      <c r="A128" s="3588"/>
      <c r="B128" s="3588"/>
      <c r="C128" s="3588"/>
      <c r="D128" s="3588"/>
      <c r="E128" s="3588"/>
      <c r="F128" s="3588"/>
      <c r="G128" s="3588"/>
      <c r="H128" s="1887" t="s">
        <v>871</v>
      </c>
      <c r="I128" s="1888" t="s">
        <v>2507</v>
      </c>
      <c r="J128" s="1889" t="s">
        <v>571</v>
      </c>
      <c r="K128" s="1894">
        <v>170</v>
      </c>
      <c r="L128" s="1890">
        <v>460</v>
      </c>
      <c r="M128" s="1891"/>
      <c r="N128" s="1891"/>
      <c r="O128" s="1891"/>
      <c r="P128" s="1891"/>
      <c r="Q128" s="1892"/>
      <c r="R128" s="1890">
        <f t="shared" si="13"/>
        <v>0</v>
      </c>
      <c r="S128" s="1810"/>
      <c r="T128" s="1810"/>
      <c r="U128" s="1810"/>
      <c r="V128" s="1810"/>
      <c r="W128" s="1811">
        <f t="shared" si="1"/>
        <v>0</v>
      </c>
      <c r="X128" s="1810"/>
      <c r="Y128" s="1811" t="e">
        <f t="shared" si="2"/>
        <v>#DIV/0!</v>
      </c>
      <c r="Z128" s="1893"/>
      <c r="AA128" s="1811" t="e">
        <f t="shared" si="3"/>
        <v>#DIV/0!</v>
      </c>
      <c r="AB128" s="1893"/>
      <c r="AC128" s="1811" t="e">
        <f t="shared" si="4"/>
        <v>#DIV/0!</v>
      </c>
      <c r="AD128" s="1893"/>
      <c r="AE128" s="1811" t="e">
        <f t="shared" si="5"/>
        <v>#DIV/0!</v>
      </c>
      <c r="AF128" s="1893"/>
      <c r="AG128" s="1811" t="e">
        <f t="shared" si="6"/>
        <v>#DIV/0!</v>
      </c>
      <c r="AH128" s="1812">
        <f t="shared" si="7"/>
        <v>0</v>
      </c>
    </row>
    <row r="129" spans="1:34" ht="30" hidden="1" x14ac:dyDescent="0.25">
      <c r="A129" s="3588"/>
      <c r="B129" s="3588"/>
      <c r="C129" s="3588"/>
      <c r="D129" s="3588"/>
      <c r="E129" s="3588"/>
      <c r="F129" s="3588"/>
      <c r="G129" s="3588"/>
      <c r="H129" s="1887" t="s">
        <v>863</v>
      </c>
      <c r="I129" s="1888" t="s">
        <v>862</v>
      </c>
      <c r="J129" s="1889" t="s">
        <v>579</v>
      </c>
      <c r="K129" s="1889">
        <v>12</v>
      </c>
      <c r="L129" s="1890">
        <v>21</v>
      </c>
      <c r="M129" s="1891"/>
      <c r="N129" s="1891"/>
      <c r="O129" s="1891"/>
      <c r="P129" s="1891"/>
      <c r="Q129" s="1892"/>
      <c r="R129" s="1890">
        <f t="shared" si="13"/>
        <v>0</v>
      </c>
      <c r="S129" s="1810"/>
      <c r="T129" s="1810"/>
      <c r="U129" s="1810"/>
      <c r="V129" s="1810"/>
      <c r="W129" s="1811">
        <f t="shared" si="1"/>
        <v>0</v>
      </c>
      <c r="X129" s="1810"/>
      <c r="Y129" s="1811" t="e">
        <f t="shared" si="2"/>
        <v>#DIV/0!</v>
      </c>
      <c r="Z129" s="1893"/>
      <c r="AA129" s="1811" t="e">
        <f t="shared" si="3"/>
        <v>#DIV/0!</v>
      </c>
      <c r="AB129" s="1893"/>
      <c r="AC129" s="1811" t="e">
        <f t="shared" si="4"/>
        <v>#DIV/0!</v>
      </c>
      <c r="AD129" s="1893"/>
      <c r="AE129" s="1811" t="e">
        <f t="shared" si="5"/>
        <v>#DIV/0!</v>
      </c>
      <c r="AF129" s="1893"/>
      <c r="AG129" s="1811" t="e">
        <f t="shared" si="6"/>
        <v>#DIV/0!</v>
      </c>
      <c r="AH129" s="1812">
        <f t="shared" si="7"/>
        <v>0</v>
      </c>
    </row>
    <row r="130" spans="1:34" ht="45" hidden="1" x14ac:dyDescent="0.25">
      <c r="A130" s="3588"/>
      <c r="B130" s="3588"/>
      <c r="C130" s="3588"/>
      <c r="D130" s="3588"/>
      <c r="E130" s="3588"/>
      <c r="F130" s="3588"/>
      <c r="G130" s="3588"/>
      <c r="H130" s="1887" t="s">
        <v>855</v>
      </c>
      <c r="I130" s="1888" t="s">
        <v>2508</v>
      </c>
      <c r="J130" s="1889" t="s">
        <v>853</v>
      </c>
      <c r="K130" s="1889" t="s">
        <v>1686</v>
      </c>
      <c r="L130" s="1890">
        <v>7</v>
      </c>
      <c r="M130" s="1891"/>
      <c r="N130" s="1891"/>
      <c r="O130" s="1891"/>
      <c r="P130" s="1891"/>
      <c r="Q130" s="1892"/>
      <c r="R130" s="1890">
        <f t="shared" si="13"/>
        <v>0</v>
      </c>
      <c r="S130" s="1810"/>
      <c r="T130" s="1810"/>
      <c r="U130" s="1810"/>
      <c r="V130" s="1810"/>
      <c r="W130" s="1811">
        <f t="shared" si="1"/>
        <v>0</v>
      </c>
      <c r="X130" s="1810"/>
      <c r="Y130" s="1811" t="e">
        <f t="shared" si="2"/>
        <v>#DIV/0!</v>
      </c>
      <c r="Z130" s="1893"/>
      <c r="AA130" s="1811" t="e">
        <f t="shared" si="3"/>
        <v>#DIV/0!</v>
      </c>
      <c r="AB130" s="1893"/>
      <c r="AC130" s="1811" t="e">
        <f t="shared" si="4"/>
        <v>#DIV/0!</v>
      </c>
      <c r="AD130" s="1893"/>
      <c r="AE130" s="1811" t="e">
        <f t="shared" si="5"/>
        <v>#DIV/0!</v>
      </c>
      <c r="AF130" s="1893"/>
      <c r="AG130" s="1811" t="e">
        <f t="shared" si="6"/>
        <v>#DIV/0!</v>
      </c>
      <c r="AH130" s="1812">
        <f t="shared" si="7"/>
        <v>0</v>
      </c>
    </row>
    <row r="131" spans="1:34" ht="30" hidden="1" x14ac:dyDescent="0.25">
      <c r="A131" s="3588"/>
      <c r="B131" s="3588"/>
      <c r="C131" s="3588"/>
      <c r="D131" s="3588"/>
      <c r="E131" s="3588"/>
      <c r="F131" s="3588"/>
      <c r="G131" s="3588"/>
      <c r="H131" s="1887" t="s">
        <v>849</v>
      </c>
      <c r="I131" s="1888" t="s">
        <v>848</v>
      </c>
      <c r="J131" s="1889" t="s">
        <v>2509</v>
      </c>
      <c r="K131" s="1889">
        <v>1</v>
      </c>
      <c r="L131" s="1890">
        <v>11</v>
      </c>
      <c r="M131" s="1891"/>
      <c r="N131" s="1891"/>
      <c r="O131" s="1891"/>
      <c r="P131" s="1891"/>
      <c r="Q131" s="1892"/>
      <c r="R131" s="1890">
        <f t="shared" si="13"/>
        <v>0</v>
      </c>
      <c r="S131" s="1810"/>
      <c r="T131" s="1810"/>
      <c r="U131" s="1810"/>
      <c r="V131" s="1810"/>
      <c r="W131" s="1811">
        <f t="shared" si="1"/>
        <v>0</v>
      </c>
      <c r="X131" s="1810"/>
      <c r="Y131" s="1811" t="e">
        <f t="shared" si="2"/>
        <v>#DIV/0!</v>
      </c>
      <c r="Z131" s="1893"/>
      <c r="AA131" s="1811" t="e">
        <f t="shared" si="3"/>
        <v>#DIV/0!</v>
      </c>
      <c r="AB131" s="1893"/>
      <c r="AC131" s="1811" t="e">
        <f t="shared" si="4"/>
        <v>#DIV/0!</v>
      </c>
      <c r="AD131" s="1893"/>
      <c r="AE131" s="1811" t="e">
        <f t="shared" si="5"/>
        <v>#DIV/0!</v>
      </c>
      <c r="AF131" s="1893"/>
      <c r="AG131" s="1811" t="e">
        <f t="shared" si="6"/>
        <v>#DIV/0!</v>
      </c>
      <c r="AH131" s="1812">
        <f t="shared" si="7"/>
        <v>0</v>
      </c>
    </row>
    <row r="132" spans="1:34" ht="30" hidden="1" x14ac:dyDescent="0.25">
      <c r="A132" s="3588"/>
      <c r="B132" s="3588"/>
      <c r="C132" s="3589"/>
      <c r="D132" s="3589"/>
      <c r="E132" s="3589"/>
      <c r="F132" s="3589"/>
      <c r="G132" s="3589"/>
      <c r="H132" s="1887" t="s">
        <v>843</v>
      </c>
      <c r="I132" s="1888" t="s">
        <v>2510</v>
      </c>
      <c r="J132" s="1889" t="s">
        <v>2511</v>
      </c>
      <c r="K132" s="1889">
        <v>20</v>
      </c>
      <c r="L132" s="1890">
        <v>50</v>
      </c>
      <c r="M132" s="1891"/>
      <c r="N132" s="1891"/>
      <c r="O132" s="1891"/>
      <c r="P132" s="1891"/>
      <c r="Q132" s="1892"/>
      <c r="R132" s="1890">
        <f t="shared" si="13"/>
        <v>0</v>
      </c>
      <c r="S132" s="1810"/>
      <c r="T132" s="1810"/>
      <c r="U132" s="1810"/>
      <c r="V132" s="1810"/>
      <c r="W132" s="1811">
        <f t="shared" si="1"/>
        <v>0</v>
      </c>
      <c r="X132" s="1810"/>
      <c r="Y132" s="1811" t="e">
        <f t="shared" si="2"/>
        <v>#DIV/0!</v>
      </c>
      <c r="Z132" s="1893"/>
      <c r="AA132" s="1811" t="e">
        <f t="shared" si="3"/>
        <v>#DIV/0!</v>
      </c>
      <c r="AB132" s="1893"/>
      <c r="AC132" s="1811" t="e">
        <f t="shared" si="4"/>
        <v>#DIV/0!</v>
      </c>
      <c r="AD132" s="1893"/>
      <c r="AE132" s="1811" t="e">
        <f t="shared" si="5"/>
        <v>#DIV/0!</v>
      </c>
      <c r="AF132" s="1893"/>
      <c r="AG132" s="1811" t="e">
        <f t="shared" si="6"/>
        <v>#DIV/0!</v>
      </c>
      <c r="AH132" s="1812">
        <f t="shared" si="7"/>
        <v>0</v>
      </c>
    </row>
    <row r="133" spans="1:34" ht="30" hidden="1" x14ac:dyDescent="0.25">
      <c r="A133" s="3588"/>
      <c r="B133" s="3588"/>
      <c r="C133" s="3683" t="s">
        <v>2512</v>
      </c>
      <c r="D133" s="3683" t="s">
        <v>2513</v>
      </c>
      <c r="E133" s="3685" t="s">
        <v>2514</v>
      </c>
      <c r="F133" s="1888"/>
      <c r="G133" s="3683"/>
      <c r="H133" s="3683" t="s">
        <v>836</v>
      </c>
      <c r="I133" s="1888" t="s">
        <v>2515</v>
      </c>
      <c r="J133" s="1889" t="s">
        <v>2516</v>
      </c>
      <c r="K133" s="1889" t="s">
        <v>1686</v>
      </c>
      <c r="L133" s="1890">
        <v>14</v>
      </c>
      <c r="M133" s="1891"/>
      <c r="N133" s="1891"/>
      <c r="O133" s="1891"/>
      <c r="P133" s="1891"/>
      <c r="Q133" s="1892"/>
      <c r="R133" s="1890">
        <f t="shared" si="13"/>
        <v>0</v>
      </c>
      <c r="S133" s="1810"/>
      <c r="T133" s="1810"/>
      <c r="U133" s="1810"/>
      <c r="V133" s="1810"/>
      <c r="W133" s="1811">
        <f t="shared" si="1"/>
        <v>0</v>
      </c>
      <c r="X133" s="1810"/>
      <c r="Y133" s="1811" t="e">
        <f t="shared" si="2"/>
        <v>#DIV/0!</v>
      </c>
      <c r="Z133" s="1893"/>
      <c r="AA133" s="1811" t="e">
        <f t="shared" si="3"/>
        <v>#DIV/0!</v>
      </c>
      <c r="AB133" s="1893"/>
      <c r="AC133" s="1811" t="e">
        <f t="shared" si="4"/>
        <v>#DIV/0!</v>
      </c>
      <c r="AD133" s="1893"/>
      <c r="AE133" s="1811" t="e">
        <f t="shared" si="5"/>
        <v>#DIV/0!</v>
      </c>
      <c r="AF133" s="1893"/>
      <c r="AG133" s="1811" t="e">
        <f t="shared" si="6"/>
        <v>#DIV/0!</v>
      </c>
      <c r="AH133" s="1812">
        <f t="shared" si="7"/>
        <v>0</v>
      </c>
    </row>
    <row r="134" spans="1:34" ht="45" hidden="1" x14ac:dyDescent="0.25">
      <c r="A134" s="3588"/>
      <c r="B134" s="3588"/>
      <c r="C134" s="3589"/>
      <c r="D134" s="3589"/>
      <c r="E134" s="3589"/>
      <c r="F134" s="1895"/>
      <c r="G134" s="3589"/>
      <c r="H134" s="3589"/>
      <c r="I134" s="1888" t="s">
        <v>831</v>
      </c>
      <c r="J134" s="1889" t="s">
        <v>129</v>
      </c>
      <c r="K134" s="1889" t="s">
        <v>1686</v>
      </c>
      <c r="L134" s="1896">
        <v>1</v>
      </c>
      <c r="M134" s="1891"/>
      <c r="N134" s="1891"/>
      <c r="O134" s="1891"/>
      <c r="P134" s="1891"/>
      <c r="Q134" s="1892"/>
      <c r="R134" s="1896">
        <f t="shared" si="13"/>
        <v>0</v>
      </c>
      <c r="S134" s="1810"/>
      <c r="T134" s="1810"/>
      <c r="U134" s="1810"/>
      <c r="V134" s="1810"/>
      <c r="W134" s="1811">
        <f t="shared" si="1"/>
        <v>0</v>
      </c>
      <c r="X134" s="1810"/>
      <c r="Y134" s="1811" t="e">
        <f t="shared" si="2"/>
        <v>#DIV/0!</v>
      </c>
      <c r="Z134" s="1893"/>
      <c r="AA134" s="1811" t="e">
        <f t="shared" si="3"/>
        <v>#DIV/0!</v>
      </c>
      <c r="AB134" s="1893"/>
      <c r="AC134" s="1811" t="e">
        <f t="shared" si="4"/>
        <v>#DIV/0!</v>
      </c>
      <c r="AD134" s="1893"/>
      <c r="AE134" s="1811" t="e">
        <f t="shared" si="5"/>
        <v>#DIV/0!</v>
      </c>
      <c r="AF134" s="1893"/>
      <c r="AG134" s="1811" t="e">
        <f t="shared" si="6"/>
        <v>#DIV/0!</v>
      </c>
      <c r="AH134" s="1812">
        <f t="shared" si="7"/>
        <v>0</v>
      </c>
    </row>
    <row r="135" spans="1:34" ht="45" hidden="1" x14ac:dyDescent="0.25">
      <c r="A135" s="3588"/>
      <c r="B135" s="3588"/>
      <c r="C135" s="3684" t="s">
        <v>2517</v>
      </c>
      <c r="D135" s="3683" t="s">
        <v>2518</v>
      </c>
      <c r="E135" s="3685" t="s">
        <v>2519</v>
      </c>
      <c r="F135" s="1888"/>
      <c r="G135" s="3683"/>
      <c r="H135" s="3683" t="s">
        <v>2520</v>
      </c>
      <c r="I135" s="1888" t="s">
        <v>2521</v>
      </c>
      <c r="J135" s="1889" t="s">
        <v>571</v>
      </c>
      <c r="K135" s="1889" t="s">
        <v>1686</v>
      </c>
      <c r="L135" s="1890">
        <v>6200</v>
      </c>
      <c r="M135" s="1891"/>
      <c r="N135" s="1891"/>
      <c r="O135" s="1891"/>
      <c r="P135" s="1891"/>
      <c r="Q135" s="1892"/>
      <c r="R135" s="1890">
        <f t="shared" si="13"/>
        <v>0</v>
      </c>
      <c r="S135" s="1810"/>
      <c r="T135" s="1810"/>
      <c r="U135" s="1810"/>
      <c r="V135" s="1810"/>
      <c r="W135" s="1811">
        <f t="shared" si="1"/>
        <v>0</v>
      </c>
      <c r="X135" s="1810"/>
      <c r="Y135" s="1811" t="e">
        <f t="shared" si="2"/>
        <v>#DIV/0!</v>
      </c>
      <c r="Z135" s="1893"/>
      <c r="AA135" s="1811" t="e">
        <f t="shared" si="3"/>
        <v>#DIV/0!</v>
      </c>
      <c r="AB135" s="1893"/>
      <c r="AC135" s="1811" t="e">
        <f t="shared" si="4"/>
        <v>#DIV/0!</v>
      </c>
      <c r="AD135" s="1893"/>
      <c r="AE135" s="1811" t="e">
        <f t="shared" si="5"/>
        <v>#DIV/0!</v>
      </c>
      <c r="AF135" s="1893"/>
      <c r="AG135" s="1811" t="e">
        <f t="shared" si="6"/>
        <v>#DIV/0!</v>
      </c>
      <c r="AH135" s="1812">
        <f t="shared" si="7"/>
        <v>0</v>
      </c>
    </row>
    <row r="136" spans="1:34" ht="45.75" hidden="1" thickBot="1" x14ac:dyDescent="0.3">
      <c r="A136" s="3588"/>
      <c r="B136" s="3599"/>
      <c r="C136" s="3599"/>
      <c r="D136" s="3599"/>
      <c r="E136" s="3599"/>
      <c r="F136" s="1897"/>
      <c r="G136" s="3599"/>
      <c r="H136" s="3599"/>
      <c r="I136" s="1898" t="s">
        <v>2522</v>
      </c>
      <c r="J136" s="1899" t="s">
        <v>571</v>
      </c>
      <c r="K136" s="1899" t="s">
        <v>1686</v>
      </c>
      <c r="L136" s="1900">
        <v>1280</v>
      </c>
      <c r="M136" s="1891"/>
      <c r="N136" s="1891"/>
      <c r="O136" s="1891"/>
      <c r="P136" s="1891"/>
      <c r="Q136" s="1892"/>
      <c r="R136" s="1900">
        <f t="shared" si="13"/>
        <v>0</v>
      </c>
      <c r="S136" s="1810"/>
      <c r="T136" s="1810"/>
      <c r="U136" s="1810"/>
      <c r="V136" s="1810"/>
      <c r="W136" s="1811">
        <f t="shared" si="1"/>
        <v>0</v>
      </c>
      <c r="X136" s="1810"/>
      <c r="Y136" s="1811" t="e">
        <f t="shared" si="2"/>
        <v>#DIV/0!</v>
      </c>
      <c r="Z136" s="1893"/>
      <c r="AA136" s="1811" t="e">
        <f t="shared" si="3"/>
        <v>#DIV/0!</v>
      </c>
      <c r="AB136" s="1893"/>
      <c r="AC136" s="1811" t="e">
        <f t="shared" si="4"/>
        <v>#DIV/0!</v>
      </c>
      <c r="AD136" s="1893"/>
      <c r="AE136" s="1811" t="e">
        <f t="shared" si="5"/>
        <v>#DIV/0!</v>
      </c>
      <c r="AF136" s="1893"/>
      <c r="AG136" s="1811" t="e">
        <f t="shared" si="6"/>
        <v>#DIV/0!</v>
      </c>
      <c r="AH136" s="1812">
        <f t="shared" si="7"/>
        <v>0</v>
      </c>
    </row>
    <row r="137" spans="1:34" ht="30" hidden="1" x14ac:dyDescent="0.25">
      <c r="A137" s="3588"/>
      <c r="B137" s="3601" t="s">
        <v>2523</v>
      </c>
      <c r="C137" s="3601" t="s">
        <v>820</v>
      </c>
      <c r="D137" s="3601" t="s">
        <v>2524</v>
      </c>
      <c r="E137" s="3600" t="s">
        <v>2525</v>
      </c>
      <c r="F137" s="1901"/>
      <c r="G137" s="3601"/>
      <c r="H137" s="3601" t="s">
        <v>820</v>
      </c>
      <c r="I137" s="1901" t="s">
        <v>2526</v>
      </c>
      <c r="J137" s="1902" t="s">
        <v>129</v>
      </c>
      <c r="K137" s="1903">
        <v>1</v>
      </c>
      <c r="L137" s="1904">
        <v>1</v>
      </c>
      <c r="M137" s="1891"/>
      <c r="N137" s="1891"/>
      <c r="O137" s="1891"/>
      <c r="P137" s="1891"/>
      <c r="Q137" s="1892"/>
      <c r="R137" s="1904">
        <f t="shared" si="13"/>
        <v>0</v>
      </c>
      <c r="S137" s="1810"/>
      <c r="T137" s="1810"/>
      <c r="U137" s="1810"/>
      <c r="V137" s="1810"/>
      <c r="W137" s="1811">
        <f t="shared" si="1"/>
        <v>0</v>
      </c>
      <c r="X137" s="1810"/>
      <c r="Y137" s="1811" t="e">
        <f t="shared" si="2"/>
        <v>#DIV/0!</v>
      </c>
      <c r="Z137" s="1893"/>
      <c r="AA137" s="1811" t="e">
        <f t="shared" si="3"/>
        <v>#DIV/0!</v>
      </c>
      <c r="AB137" s="1893"/>
      <c r="AC137" s="1811" t="e">
        <f t="shared" si="4"/>
        <v>#DIV/0!</v>
      </c>
      <c r="AD137" s="1893"/>
      <c r="AE137" s="1811" t="e">
        <f t="shared" si="5"/>
        <v>#DIV/0!</v>
      </c>
      <c r="AF137" s="1893"/>
      <c r="AG137" s="1811" t="e">
        <f t="shared" si="6"/>
        <v>#DIV/0!</v>
      </c>
      <c r="AH137" s="1812">
        <f t="shared" si="7"/>
        <v>0</v>
      </c>
    </row>
    <row r="138" spans="1:34" ht="30" hidden="1" x14ac:dyDescent="0.25">
      <c r="A138" s="3588"/>
      <c r="B138" s="3588"/>
      <c r="C138" s="3589"/>
      <c r="D138" s="3589"/>
      <c r="E138" s="3589"/>
      <c r="F138" s="1905"/>
      <c r="G138" s="3589"/>
      <c r="H138" s="3589"/>
      <c r="I138" s="1906" t="s">
        <v>2527</v>
      </c>
      <c r="J138" s="1907" t="s">
        <v>814</v>
      </c>
      <c r="K138" s="1907">
        <v>1</v>
      </c>
      <c r="L138" s="1908">
        <v>7</v>
      </c>
      <c r="M138" s="1891"/>
      <c r="N138" s="1891"/>
      <c r="O138" s="1891"/>
      <c r="P138" s="1891"/>
      <c r="Q138" s="1892"/>
      <c r="R138" s="1908">
        <f t="shared" si="13"/>
        <v>0</v>
      </c>
      <c r="S138" s="1810"/>
      <c r="T138" s="1810"/>
      <c r="U138" s="1810"/>
      <c r="V138" s="1810"/>
      <c r="W138" s="1811">
        <f t="shared" si="1"/>
        <v>0</v>
      </c>
      <c r="X138" s="1810"/>
      <c r="Y138" s="1811" t="e">
        <f t="shared" si="2"/>
        <v>#DIV/0!</v>
      </c>
      <c r="Z138" s="1893"/>
      <c r="AA138" s="1811" t="e">
        <f t="shared" si="3"/>
        <v>#DIV/0!</v>
      </c>
      <c r="AB138" s="1893"/>
      <c r="AC138" s="1811" t="e">
        <f t="shared" si="4"/>
        <v>#DIV/0!</v>
      </c>
      <c r="AD138" s="1893"/>
      <c r="AE138" s="1811" t="e">
        <f t="shared" si="5"/>
        <v>#DIV/0!</v>
      </c>
      <c r="AF138" s="1893"/>
      <c r="AG138" s="1811" t="e">
        <f t="shared" si="6"/>
        <v>#DIV/0!</v>
      </c>
      <c r="AH138" s="1812">
        <f t="shared" si="7"/>
        <v>0</v>
      </c>
    </row>
    <row r="139" spans="1:34" ht="30" hidden="1" x14ac:dyDescent="0.25">
      <c r="A139" s="3588"/>
      <c r="B139" s="3588"/>
      <c r="C139" s="3587" t="s">
        <v>2523</v>
      </c>
      <c r="D139" s="3587" t="s">
        <v>2528</v>
      </c>
      <c r="E139" s="3596" t="s">
        <v>598</v>
      </c>
      <c r="F139" s="1906"/>
      <c r="G139" s="3587"/>
      <c r="H139" s="3587" t="s">
        <v>806</v>
      </c>
      <c r="I139" s="1906" t="s">
        <v>2529</v>
      </c>
      <c r="J139" s="1907" t="s">
        <v>2530</v>
      </c>
      <c r="K139" s="1907" t="s">
        <v>1686</v>
      </c>
      <c r="L139" s="1908">
        <v>50</v>
      </c>
      <c r="M139" s="1891"/>
      <c r="N139" s="1891"/>
      <c r="O139" s="1891"/>
      <c r="P139" s="1891"/>
      <c r="Q139" s="1892"/>
      <c r="R139" s="1908">
        <f t="shared" si="13"/>
        <v>0</v>
      </c>
      <c r="S139" s="1810"/>
      <c r="T139" s="1810"/>
      <c r="U139" s="1810"/>
      <c r="V139" s="1810"/>
      <c r="W139" s="1811">
        <f t="shared" si="1"/>
        <v>0</v>
      </c>
      <c r="X139" s="1810"/>
      <c r="Y139" s="1811" t="e">
        <f t="shared" si="2"/>
        <v>#DIV/0!</v>
      </c>
      <c r="Z139" s="1893"/>
      <c r="AA139" s="1811" t="e">
        <f t="shared" si="3"/>
        <v>#DIV/0!</v>
      </c>
      <c r="AB139" s="1893"/>
      <c r="AC139" s="1811" t="e">
        <f t="shared" si="4"/>
        <v>#DIV/0!</v>
      </c>
      <c r="AD139" s="1893"/>
      <c r="AE139" s="1811" t="e">
        <f t="shared" si="5"/>
        <v>#DIV/0!</v>
      </c>
      <c r="AF139" s="1893"/>
      <c r="AG139" s="1811" t="e">
        <f t="shared" si="6"/>
        <v>#DIV/0!</v>
      </c>
      <c r="AH139" s="1812">
        <f t="shared" si="7"/>
        <v>0</v>
      </c>
    </row>
    <row r="140" spans="1:34" ht="30" hidden="1" x14ac:dyDescent="0.25">
      <c r="A140" s="3588"/>
      <c r="B140" s="3588"/>
      <c r="C140" s="3588"/>
      <c r="D140" s="3588"/>
      <c r="E140" s="3588"/>
      <c r="F140" s="1906"/>
      <c r="G140" s="3588"/>
      <c r="H140" s="3588"/>
      <c r="I140" s="1906" t="s">
        <v>2531</v>
      </c>
      <c r="J140" s="1907" t="s">
        <v>797</v>
      </c>
      <c r="K140" s="1907" t="s">
        <v>1686</v>
      </c>
      <c r="L140" s="1908">
        <v>1</v>
      </c>
      <c r="M140" s="1891"/>
      <c r="N140" s="1891"/>
      <c r="O140" s="1891"/>
      <c r="P140" s="1891"/>
      <c r="Q140" s="1892"/>
      <c r="R140" s="1908">
        <f t="shared" si="13"/>
        <v>0</v>
      </c>
      <c r="S140" s="1810"/>
      <c r="T140" s="1810"/>
      <c r="U140" s="1810"/>
      <c r="V140" s="1810"/>
      <c r="W140" s="1811">
        <f t="shared" si="1"/>
        <v>0</v>
      </c>
      <c r="X140" s="1810"/>
      <c r="Y140" s="1811" t="e">
        <f t="shared" si="2"/>
        <v>#DIV/0!</v>
      </c>
      <c r="Z140" s="1893"/>
      <c r="AA140" s="1811" t="e">
        <f t="shared" si="3"/>
        <v>#DIV/0!</v>
      </c>
      <c r="AB140" s="1893"/>
      <c r="AC140" s="1811" t="e">
        <f t="shared" si="4"/>
        <v>#DIV/0!</v>
      </c>
      <c r="AD140" s="1893"/>
      <c r="AE140" s="1811" t="e">
        <f t="shared" si="5"/>
        <v>#DIV/0!</v>
      </c>
      <c r="AF140" s="1893"/>
      <c r="AG140" s="1811" t="e">
        <f t="shared" si="6"/>
        <v>#DIV/0!</v>
      </c>
      <c r="AH140" s="1812">
        <f t="shared" si="7"/>
        <v>0</v>
      </c>
    </row>
    <row r="141" spans="1:34" ht="30" hidden="1" x14ac:dyDescent="0.25">
      <c r="A141" s="3588"/>
      <c r="B141" s="3588"/>
      <c r="C141" s="3588"/>
      <c r="D141" s="3588"/>
      <c r="E141" s="3588"/>
      <c r="F141" s="1906"/>
      <c r="G141" s="3588"/>
      <c r="H141" s="3588"/>
      <c r="I141" s="1906" t="s">
        <v>2532</v>
      </c>
      <c r="J141" s="1907" t="s">
        <v>129</v>
      </c>
      <c r="K141" s="1909">
        <v>0</v>
      </c>
      <c r="L141" s="1910">
        <v>0.2</v>
      </c>
      <c r="M141" s="1891"/>
      <c r="N141" s="1891"/>
      <c r="O141" s="1891"/>
      <c r="P141" s="1891"/>
      <c r="Q141" s="1892"/>
      <c r="R141" s="1910">
        <f t="shared" si="13"/>
        <v>0</v>
      </c>
      <c r="S141" s="1810"/>
      <c r="T141" s="1810"/>
      <c r="U141" s="1810"/>
      <c r="V141" s="1810"/>
      <c r="W141" s="1811">
        <f t="shared" si="1"/>
        <v>0</v>
      </c>
      <c r="X141" s="1810"/>
      <c r="Y141" s="1811" t="e">
        <f t="shared" si="2"/>
        <v>#DIV/0!</v>
      </c>
      <c r="Z141" s="1893"/>
      <c r="AA141" s="1811" t="e">
        <f t="shared" si="3"/>
        <v>#DIV/0!</v>
      </c>
      <c r="AB141" s="1893"/>
      <c r="AC141" s="1811" t="e">
        <f t="shared" si="4"/>
        <v>#DIV/0!</v>
      </c>
      <c r="AD141" s="1893"/>
      <c r="AE141" s="1811" t="e">
        <f t="shared" si="5"/>
        <v>#DIV/0!</v>
      </c>
      <c r="AF141" s="1893"/>
      <c r="AG141" s="1811" t="e">
        <f t="shared" si="6"/>
        <v>#DIV/0!</v>
      </c>
      <c r="AH141" s="1812">
        <f t="shared" si="7"/>
        <v>0</v>
      </c>
    </row>
    <row r="142" spans="1:34" ht="30" hidden="1" x14ac:dyDescent="0.25">
      <c r="A142" s="3588"/>
      <c r="B142" s="3588"/>
      <c r="C142" s="3588"/>
      <c r="D142" s="3588"/>
      <c r="E142" s="3588"/>
      <c r="F142" s="1906"/>
      <c r="G142" s="3588"/>
      <c r="H142" s="3588"/>
      <c r="I142" s="1906" t="s">
        <v>2533</v>
      </c>
      <c r="J142" s="1907" t="s">
        <v>129</v>
      </c>
      <c r="K142" s="1907" t="s">
        <v>1686</v>
      </c>
      <c r="L142" s="1910">
        <v>1</v>
      </c>
      <c r="M142" s="1891"/>
      <c r="N142" s="1891"/>
      <c r="O142" s="1891"/>
      <c r="P142" s="1891"/>
      <c r="Q142" s="1892"/>
      <c r="R142" s="1910">
        <f t="shared" si="13"/>
        <v>0</v>
      </c>
      <c r="S142" s="1810"/>
      <c r="T142" s="1810"/>
      <c r="U142" s="1810"/>
      <c r="V142" s="1810"/>
      <c r="W142" s="1811">
        <f t="shared" si="1"/>
        <v>0</v>
      </c>
      <c r="X142" s="1810"/>
      <c r="Y142" s="1811" t="e">
        <f t="shared" si="2"/>
        <v>#DIV/0!</v>
      </c>
      <c r="Z142" s="1893"/>
      <c r="AA142" s="1811" t="e">
        <f t="shared" si="3"/>
        <v>#DIV/0!</v>
      </c>
      <c r="AB142" s="1893"/>
      <c r="AC142" s="1811" t="e">
        <f t="shared" si="4"/>
        <v>#DIV/0!</v>
      </c>
      <c r="AD142" s="1893"/>
      <c r="AE142" s="1811" t="e">
        <f t="shared" si="5"/>
        <v>#DIV/0!</v>
      </c>
      <c r="AF142" s="1893"/>
      <c r="AG142" s="1811" t="e">
        <f t="shared" si="6"/>
        <v>#DIV/0!</v>
      </c>
      <c r="AH142" s="1812">
        <f t="shared" si="7"/>
        <v>0</v>
      </c>
    </row>
    <row r="143" spans="1:34" ht="75" hidden="1" x14ac:dyDescent="0.25">
      <c r="A143" s="3588"/>
      <c r="B143" s="3588"/>
      <c r="C143" s="3588"/>
      <c r="D143" s="3588"/>
      <c r="E143" s="3588"/>
      <c r="F143" s="1905"/>
      <c r="G143" s="3588"/>
      <c r="H143" s="3588"/>
      <c r="I143" s="1906" t="s">
        <v>2534</v>
      </c>
      <c r="J143" s="1907" t="s">
        <v>2535</v>
      </c>
      <c r="K143" s="1907">
        <v>0</v>
      </c>
      <c r="L143" s="1908">
        <v>14</v>
      </c>
      <c r="M143" s="1891"/>
      <c r="N143" s="1891"/>
      <c r="O143" s="1891"/>
      <c r="P143" s="1891"/>
      <c r="Q143" s="1892"/>
      <c r="R143" s="1908">
        <f t="shared" si="13"/>
        <v>0</v>
      </c>
      <c r="S143" s="1810"/>
      <c r="T143" s="1810"/>
      <c r="U143" s="1810"/>
      <c r="V143" s="1810"/>
      <c r="W143" s="1811">
        <f t="shared" si="1"/>
        <v>0</v>
      </c>
      <c r="X143" s="1810"/>
      <c r="Y143" s="1811" t="e">
        <f t="shared" si="2"/>
        <v>#DIV/0!</v>
      </c>
      <c r="Z143" s="1893"/>
      <c r="AA143" s="1811" t="e">
        <f t="shared" si="3"/>
        <v>#DIV/0!</v>
      </c>
      <c r="AB143" s="1893"/>
      <c r="AC143" s="1811" t="e">
        <f t="shared" si="4"/>
        <v>#DIV/0!</v>
      </c>
      <c r="AD143" s="1893"/>
      <c r="AE143" s="1811" t="e">
        <f t="shared" si="5"/>
        <v>#DIV/0!</v>
      </c>
      <c r="AF143" s="1893"/>
      <c r="AG143" s="1811" t="e">
        <f t="shared" si="6"/>
        <v>#DIV/0!</v>
      </c>
      <c r="AH143" s="1812">
        <f t="shared" si="7"/>
        <v>0</v>
      </c>
    </row>
    <row r="144" spans="1:34" ht="30" hidden="1" x14ac:dyDescent="0.25">
      <c r="A144" s="3588"/>
      <c r="B144" s="3588"/>
      <c r="C144" s="3589"/>
      <c r="D144" s="3589"/>
      <c r="E144" s="3589"/>
      <c r="F144" s="1905"/>
      <c r="G144" s="3589"/>
      <c r="H144" s="3589"/>
      <c r="I144" s="1906" t="s">
        <v>2536</v>
      </c>
      <c r="J144" s="1907" t="s">
        <v>656</v>
      </c>
      <c r="K144" s="1907" t="s">
        <v>1686</v>
      </c>
      <c r="L144" s="1908">
        <v>1</v>
      </c>
      <c r="M144" s="1891"/>
      <c r="N144" s="1891"/>
      <c r="O144" s="1891"/>
      <c r="P144" s="1891"/>
      <c r="Q144" s="1892"/>
      <c r="R144" s="1908">
        <f t="shared" si="13"/>
        <v>0</v>
      </c>
      <c r="S144" s="1810"/>
      <c r="T144" s="1810"/>
      <c r="U144" s="1810"/>
      <c r="V144" s="1810"/>
      <c r="W144" s="1811">
        <f t="shared" si="1"/>
        <v>0</v>
      </c>
      <c r="X144" s="1810"/>
      <c r="Y144" s="1811" t="e">
        <f t="shared" si="2"/>
        <v>#DIV/0!</v>
      </c>
      <c r="Z144" s="1893"/>
      <c r="AA144" s="1811" t="e">
        <f t="shared" si="3"/>
        <v>#DIV/0!</v>
      </c>
      <c r="AB144" s="1893"/>
      <c r="AC144" s="1811" t="e">
        <f t="shared" si="4"/>
        <v>#DIV/0!</v>
      </c>
      <c r="AD144" s="1893"/>
      <c r="AE144" s="1811" t="e">
        <f t="shared" si="5"/>
        <v>#DIV/0!</v>
      </c>
      <c r="AF144" s="1893"/>
      <c r="AG144" s="1811" t="e">
        <f t="shared" si="6"/>
        <v>#DIV/0!</v>
      </c>
      <c r="AH144" s="1812">
        <f t="shared" si="7"/>
        <v>0</v>
      </c>
    </row>
    <row r="145" spans="1:34" ht="45" hidden="1" x14ac:dyDescent="0.25">
      <c r="A145" s="3588"/>
      <c r="B145" s="3588"/>
      <c r="C145" s="3587" t="s">
        <v>2537</v>
      </c>
      <c r="D145" s="3587" t="s">
        <v>2538</v>
      </c>
      <c r="E145" s="3596" t="s">
        <v>493</v>
      </c>
      <c r="F145" s="1906"/>
      <c r="G145" s="3587"/>
      <c r="H145" s="3587" t="s">
        <v>2539</v>
      </c>
      <c r="I145" s="1906" t="s">
        <v>775</v>
      </c>
      <c r="J145" s="1907" t="s">
        <v>2540</v>
      </c>
      <c r="K145" s="1907" t="s">
        <v>1686</v>
      </c>
      <c r="L145" s="1908">
        <v>20</v>
      </c>
      <c r="M145" s="1891"/>
      <c r="N145" s="1891"/>
      <c r="O145" s="1891"/>
      <c r="P145" s="1891"/>
      <c r="Q145" s="1892"/>
      <c r="R145" s="1908">
        <f t="shared" si="13"/>
        <v>0</v>
      </c>
      <c r="S145" s="1810"/>
      <c r="T145" s="1810"/>
      <c r="U145" s="1810"/>
      <c r="V145" s="1810"/>
      <c r="W145" s="1811">
        <f t="shared" si="1"/>
        <v>0</v>
      </c>
      <c r="X145" s="1810"/>
      <c r="Y145" s="1811" t="e">
        <f t="shared" si="2"/>
        <v>#DIV/0!</v>
      </c>
      <c r="Z145" s="1893"/>
      <c r="AA145" s="1811" t="e">
        <f t="shared" si="3"/>
        <v>#DIV/0!</v>
      </c>
      <c r="AB145" s="1893"/>
      <c r="AC145" s="1811" t="e">
        <f t="shared" si="4"/>
        <v>#DIV/0!</v>
      </c>
      <c r="AD145" s="1893"/>
      <c r="AE145" s="1811" t="e">
        <f t="shared" si="5"/>
        <v>#DIV/0!</v>
      </c>
      <c r="AF145" s="1893"/>
      <c r="AG145" s="1811" t="e">
        <f t="shared" si="6"/>
        <v>#DIV/0!</v>
      </c>
      <c r="AH145" s="1812">
        <f t="shared" si="7"/>
        <v>0</v>
      </c>
    </row>
    <row r="146" spans="1:34" ht="30" hidden="1" x14ac:dyDescent="0.25">
      <c r="A146" s="3588"/>
      <c r="B146" s="3588"/>
      <c r="C146" s="3588"/>
      <c r="D146" s="3588"/>
      <c r="E146" s="3588"/>
      <c r="F146" s="1905"/>
      <c r="G146" s="3588"/>
      <c r="H146" s="3588"/>
      <c r="I146" s="1906" t="s">
        <v>773</v>
      </c>
      <c r="J146" s="1907" t="s">
        <v>2541</v>
      </c>
      <c r="K146" s="1907">
        <v>20</v>
      </c>
      <c r="L146" s="1908">
        <v>36</v>
      </c>
      <c r="M146" s="1891"/>
      <c r="N146" s="1891"/>
      <c r="O146" s="1891"/>
      <c r="P146" s="1891"/>
      <c r="Q146" s="1892"/>
      <c r="R146" s="1908">
        <f t="shared" si="13"/>
        <v>0</v>
      </c>
      <c r="S146" s="1810"/>
      <c r="T146" s="1810"/>
      <c r="U146" s="1810"/>
      <c r="V146" s="1810"/>
      <c r="W146" s="1811">
        <f t="shared" si="1"/>
        <v>0</v>
      </c>
      <c r="X146" s="1810"/>
      <c r="Y146" s="1811" t="e">
        <f t="shared" si="2"/>
        <v>#DIV/0!</v>
      </c>
      <c r="Z146" s="1893"/>
      <c r="AA146" s="1811" t="e">
        <f t="shared" si="3"/>
        <v>#DIV/0!</v>
      </c>
      <c r="AB146" s="1893"/>
      <c r="AC146" s="1811" t="e">
        <f t="shared" si="4"/>
        <v>#DIV/0!</v>
      </c>
      <c r="AD146" s="1893"/>
      <c r="AE146" s="1811" t="e">
        <f t="shared" si="5"/>
        <v>#DIV/0!</v>
      </c>
      <c r="AF146" s="1893"/>
      <c r="AG146" s="1811" t="e">
        <f t="shared" si="6"/>
        <v>#DIV/0!</v>
      </c>
      <c r="AH146" s="1812">
        <f t="shared" si="7"/>
        <v>0</v>
      </c>
    </row>
    <row r="147" spans="1:34" ht="30" hidden="1" x14ac:dyDescent="0.25">
      <c r="A147" s="3588"/>
      <c r="B147" s="3588"/>
      <c r="C147" s="3588"/>
      <c r="D147" s="3588"/>
      <c r="E147" s="3588"/>
      <c r="F147" s="1905"/>
      <c r="G147" s="3588"/>
      <c r="H147" s="3588"/>
      <c r="I147" s="1906" t="s">
        <v>2542</v>
      </c>
      <c r="J147" s="1907" t="s">
        <v>129</v>
      </c>
      <c r="K147" s="1909">
        <v>0.6</v>
      </c>
      <c r="L147" s="1910">
        <v>1</v>
      </c>
      <c r="M147" s="1891"/>
      <c r="N147" s="1891"/>
      <c r="O147" s="1891"/>
      <c r="P147" s="1891"/>
      <c r="Q147" s="1892"/>
      <c r="R147" s="1910">
        <f t="shared" si="13"/>
        <v>0</v>
      </c>
      <c r="S147" s="1810"/>
      <c r="T147" s="1810"/>
      <c r="U147" s="1810"/>
      <c r="V147" s="1810"/>
      <c r="W147" s="1811">
        <f t="shared" si="1"/>
        <v>0</v>
      </c>
      <c r="X147" s="1810"/>
      <c r="Y147" s="1811" t="e">
        <f t="shared" si="2"/>
        <v>#DIV/0!</v>
      </c>
      <c r="Z147" s="1893"/>
      <c r="AA147" s="1811" t="e">
        <f t="shared" si="3"/>
        <v>#DIV/0!</v>
      </c>
      <c r="AB147" s="1893"/>
      <c r="AC147" s="1811" t="e">
        <f t="shared" si="4"/>
        <v>#DIV/0!</v>
      </c>
      <c r="AD147" s="1893"/>
      <c r="AE147" s="1811" t="e">
        <f t="shared" si="5"/>
        <v>#DIV/0!</v>
      </c>
      <c r="AF147" s="1893"/>
      <c r="AG147" s="1811" t="e">
        <f t="shared" si="6"/>
        <v>#DIV/0!</v>
      </c>
      <c r="AH147" s="1812">
        <f t="shared" si="7"/>
        <v>0</v>
      </c>
    </row>
    <row r="148" spans="1:34" ht="30" hidden="1" x14ac:dyDescent="0.25">
      <c r="A148" s="3588"/>
      <c r="B148" s="3588"/>
      <c r="C148" s="3588"/>
      <c r="D148" s="3588"/>
      <c r="E148" s="3588"/>
      <c r="F148" s="1905"/>
      <c r="G148" s="3588"/>
      <c r="H148" s="3588"/>
      <c r="I148" s="1906" t="s">
        <v>2543</v>
      </c>
      <c r="J148" s="1907" t="s">
        <v>129</v>
      </c>
      <c r="K148" s="1909">
        <v>1</v>
      </c>
      <c r="L148" s="1910">
        <v>1</v>
      </c>
      <c r="M148" s="1891"/>
      <c r="N148" s="1891"/>
      <c r="O148" s="1891"/>
      <c r="P148" s="1891"/>
      <c r="Q148" s="1892"/>
      <c r="R148" s="1910">
        <f t="shared" si="13"/>
        <v>0</v>
      </c>
      <c r="S148" s="1810"/>
      <c r="T148" s="1810"/>
      <c r="U148" s="1810"/>
      <c r="V148" s="1810"/>
      <c r="W148" s="1811">
        <f t="shared" si="1"/>
        <v>0</v>
      </c>
      <c r="X148" s="1810"/>
      <c r="Y148" s="1811" t="e">
        <f t="shared" si="2"/>
        <v>#DIV/0!</v>
      </c>
      <c r="Z148" s="1893"/>
      <c r="AA148" s="1811" t="e">
        <f t="shared" si="3"/>
        <v>#DIV/0!</v>
      </c>
      <c r="AB148" s="1893"/>
      <c r="AC148" s="1811" t="e">
        <f t="shared" si="4"/>
        <v>#DIV/0!</v>
      </c>
      <c r="AD148" s="1893"/>
      <c r="AE148" s="1811" t="e">
        <f t="shared" si="5"/>
        <v>#DIV/0!</v>
      </c>
      <c r="AF148" s="1893"/>
      <c r="AG148" s="1811" t="e">
        <f t="shared" si="6"/>
        <v>#DIV/0!</v>
      </c>
      <c r="AH148" s="1812">
        <f t="shared" si="7"/>
        <v>0</v>
      </c>
    </row>
    <row r="149" spans="1:34" ht="30" hidden="1" x14ac:dyDescent="0.25">
      <c r="A149" s="3588"/>
      <c r="B149" s="3588"/>
      <c r="C149" s="3589"/>
      <c r="D149" s="3589"/>
      <c r="E149" s="3589"/>
      <c r="F149" s="1905"/>
      <c r="G149" s="3589"/>
      <c r="H149" s="3589"/>
      <c r="I149" s="1906" t="s">
        <v>757</v>
      </c>
      <c r="J149" s="1907" t="s">
        <v>129</v>
      </c>
      <c r="K149" s="1909">
        <v>0.7</v>
      </c>
      <c r="L149" s="1910">
        <v>1</v>
      </c>
      <c r="M149" s="1891"/>
      <c r="N149" s="1891"/>
      <c r="O149" s="1891"/>
      <c r="P149" s="1891"/>
      <c r="Q149" s="1892"/>
      <c r="R149" s="1910">
        <f t="shared" si="13"/>
        <v>0</v>
      </c>
      <c r="S149" s="1810"/>
      <c r="T149" s="1810"/>
      <c r="U149" s="1810"/>
      <c r="V149" s="1810"/>
      <c r="W149" s="1811">
        <f t="shared" si="1"/>
        <v>0</v>
      </c>
      <c r="X149" s="1810"/>
      <c r="Y149" s="1811" t="e">
        <f t="shared" si="2"/>
        <v>#DIV/0!</v>
      </c>
      <c r="Z149" s="1893"/>
      <c r="AA149" s="1811" t="e">
        <f t="shared" si="3"/>
        <v>#DIV/0!</v>
      </c>
      <c r="AB149" s="1893"/>
      <c r="AC149" s="1811" t="e">
        <f t="shared" si="4"/>
        <v>#DIV/0!</v>
      </c>
      <c r="AD149" s="1893"/>
      <c r="AE149" s="1811" t="e">
        <f t="shared" si="5"/>
        <v>#DIV/0!</v>
      </c>
      <c r="AF149" s="1893"/>
      <c r="AG149" s="1811" t="e">
        <f t="shared" si="6"/>
        <v>#DIV/0!</v>
      </c>
      <c r="AH149" s="1812">
        <f t="shared" si="7"/>
        <v>0</v>
      </c>
    </row>
    <row r="150" spans="1:34" ht="30.75" hidden="1" thickBot="1" x14ac:dyDescent="0.3">
      <c r="A150" s="3588"/>
      <c r="B150" s="3599"/>
      <c r="C150" s="1911" t="s">
        <v>2544</v>
      </c>
      <c r="D150" s="1911" t="s">
        <v>2545</v>
      </c>
      <c r="E150" s="1912" t="s">
        <v>493</v>
      </c>
      <c r="F150" s="1911"/>
      <c r="G150" s="1911"/>
      <c r="H150" s="1911" t="s">
        <v>751</v>
      </c>
      <c r="I150" s="1911" t="s">
        <v>749</v>
      </c>
      <c r="J150" s="1912" t="s">
        <v>748</v>
      </c>
      <c r="K150" s="1912">
        <v>1</v>
      </c>
      <c r="L150" s="1913">
        <v>6</v>
      </c>
      <c r="M150" s="1891"/>
      <c r="N150" s="1891"/>
      <c r="O150" s="1891"/>
      <c r="P150" s="1891"/>
      <c r="Q150" s="1892"/>
      <c r="R150" s="1913">
        <f t="shared" si="13"/>
        <v>0</v>
      </c>
      <c r="S150" s="1810"/>
      <c r="T150" s="1810"/>
      <c r="U150" s="1810"/>
      <c r="V150" s="1810"/>
      <c r="W150" s="1811">
        <f t="shared" si="1"/>
        <v>0</v>
      </c>
      <c r="X150" s="1810"/>
      <c r="Y150" s="1811" t="e">
        <f t="shared" si="2"/>
        <v>#DIV/0!</v>
      </c>
      <c r="Z150" s="1893"/>
      <c r="AA150" s="1811" t="e">
        <f t="shared" si="3"/>
        <v>#DIV/0!</v>
      </c>
      <c r="AB150" s="1893"/>
      <c r="AC150" s="1811" t="e">
        <f t="shared" si="4"/>
        <v>#DIV/0!</v>
      </c>
      <c r="AD150" s="1893"/>
      <c r="AE150" s="1811" t="e">
        <f t="shared" si="5"/>
        <v>#DIV/0!</v>
      </c>
      <c r="AF150" s="1893"/>
      <c r="AG150" s="1811" t="e">
        <f t="shared" si="6"/>
        <v>#DIV/0!</v>
      </c>
      <c r="AH150" s="1812">
        <f t="shared" si="7"/>
        <v>0</v>
      </c>
    </row>
    <row r="151" spans="1:34" ht="30" hidden="1" x14ac:dyDescent="0.25">
      <c r="A151" s="3588"/>
      <c r="B151" s="3620" t="s">
        <v>2546</v>
      </c>
      <c r="C151" s="3620" t="s">
        <v>2547</v>
      </c>
      <c r="D151" s="3620" t="s">
        <v>2548</v>
      </c>
      <c r="E151" s="3623" t="s">
        <v>493</v>
      </c>
      <c r="F151" s="3620"/>
      <c r="G151" s="3620"/>
      <c r="H151" s="3623" t="s">
        <v>2549</v>
      </c>
      <c r="I151" s="1914" t="s">
        <v>2550</v>
      </c>
      <c r="J151" s="1915" t="s">
        <v>669</v>
      </c>
      <c r="K151" s="1916">
        <v>1</v>
      </c>
      <c r="L151" s="1917">
        <v>1</v>
      </c>
      <c r="M151" s="1891"/>
      <c r="N151" s="1891"/>
      <c r="O151" s="1891"/>
      <c r="P151" s="1891"/>
      <c r="Q151" s="1892"/>
      <c r="R151" s="1917">
        <f t="shared" si="13"/>
        <v>0</v>
      </c>
      <c r="S151" s="1810"/>
      <c r="T151" s="1810"/>
      <c r="U151" s="1810"/>
      <c r="V151" s="1810"/>
      <c r="W151" s="1811">
        <f t="shared" si="1"/>
        <v>0</v>
      </c>
      <c r="X151" s="1810"/>
      <c r="Y151" s="1811" t="e">
        <f t="shared" si="2"/>
        <v>#DIV/0!</v>
      </c>
      <c r="Z151" s="1893"/>
      <c r="AA151" s="1811" t="e">
        <f t="shared" si="3"/>
        <v>#DIV/0!</v>
      </c>
      <c r="AB151" s="1893"/>
      <c r="AC151" s="1811" t="e">
        <f t="shared" si="4"/>
        <v>#DIV/0!</v>
      </c>
      <c r="AD151" s="1893"/>
      <c r="AE151" s="1811" t="e">
        <f t="shared" si="5"/>
        <v>#DIV/0!</v>
      </c>
      <c r="AF151" s="1893"/>
      <c r="AG151" s="1811" t="e">
        <f t="shared" si="6"/>
        <v>#DIV/0!</v>
      </c>
      <c r="AH151" s="1812">
        <f t="shared" si="7"/>
        <v>0</v>
      </c>
    </row>
    <row r="152" spans="1:34" ht="45" hidden="1" x14ac:dyDescent="0.25">
      <c r="A152" s="3588"/>
      <c r="B152" s="3588"/>
      <c r="C152" s="3588"/>
      <c r="D152" s="3588"/>
      <c r="E152" s="3588"/>
      <c r="F152" s="3588"/>
      <c r="G152" s="3588"/>
      <c r="H152" s="3680"/>
      <c r="I152" s="1918" t="s">
        <v>2551</v>
      </c>
      <c r="J152" s="1919" t="s">
        <v>129</v>
      </c>
      <c r="K152" s="1920">
        <v>0</v>
      </c>
      <c r="L152" s="1921">
        <v>1</v>
      </c>
      <c r="M152" s="1891"/>
      <c r="N152" s="1891"/>
      <c r="O152" s="1891"/>
      <c r="P152" s="1891"/>
      <c r="Q152" s="1892"/>
      <c r="R152" s="1921">
        <f t="shared" si="13"/>
        <v>0</v>
      </c>
      <c r="S152" s="1810"/>
      <c r="T152" s="1810"/>
      <c r="U152" s="1810"/>
      <c r="V152" s="1810"/>
      <c r="W152" s="1811">
        <f t="shared" si="1"/>
        <v>0</v>
      </c>
      <c r="X152" s="1810"/>
      <c r="Y152" s="1811" t="e">
        <f t="shared" si="2"/>
        <v>#DIV/0!</v>
      </c>
      <c r="Z152" s="1893"/>
      <c r="AA152" s="1811" t="e">
        <f t="shared" si="3"/>
        <v>#DIV/0!</v>
      </c>
      <c r="AB152" s="1893"/>
      <c r="AC152" s="1811" t="e">
        <f t="shared" si="4"/>
        <v>#DIV/0!</v>
      </c>
      <c r="AD152" s="1893"/>
      <c r="AE152" s="1811" t="e">
        <f t="shared" si="5"/>
        <v>#DIV/0!</v>
      </c>
      <c r="AF152" s="1893"/>
      <c r="AG152" s="1811" t="e">
        <f t="shared" si="6"/>
        <v>#DIV/0!</v>
      </c>
      <c r="AH152" s="1812">
        <f t="shared" si="7"/>
        <v>0</v>
      </c>
    </row>
    <row r="153" spans="1:34" ht="45" hidden="1" x14ac:dyDescent="0.25">
      <c r="A153" s="3588"/>
      <c r="B153" s="3588"/>
      <c r="C153" s="3588"/>
      <c r="D153" s="3588"/>
      <c r="E153" s="3588"/>
      <c r="F153" s="3588"/>
      <c r="G153" s="3588"/>
      <c r="H153" s="3680"/>
      <c r="I153" s="1918" t="s">
        <v>2552</v>
      </c>
      <c r="J153" s="1919" t="s">
        <v>129</v>
      </c>
      <c r="K153" s="1920">
        <v>0</v>
      </c>
      <c r="L153" s="1921">
        <v>1</v>
      </c>
      <c r="M153" s="1891"/>
      <c r="N153" s="1891"/>
      <c r="O153" s="1891"/>
      <c r="P153" s="1891"/>
      <c r="Q153" s="1892"/>
      <c r="R153" s="1921">
        <f t="shared" si="13"/>
        <v>0</v>
      </c>
      <c r="S153" s="1810"/>
      <c r="T153" s="1810"/>
      <c r="U153" s="1810"/>
      <c r="V153" s="1810"/>
      <c r="W153" s="1811">
        <f t="shared" si="1"/>
        <v>0</v>
      </c>
      <c r="X153" s="1810"/>
      <c r="Y153" s="1811" t="e">
        <f t="shared" si="2"/>
        <v>#DIV/0!</v>
      </c>
      <c r="Z153" s="1893"/>
      <c r="AA153" s="1811" t="e">
        <f t="shared" si="3"/>
        <v>#DIV/0!</v>
      </c>
      <c r="AB153" s="1893"/>
      <c r="AC153" s="1811" t="e">
        <f t="shared" si="4"/>
        <v>#DIV/0!</v>
      </c>
      <c r="AD153" s="1893"/>
      <c r="AE153" s="1811" t="e">
        <f t="shared" si="5"/>
        <v>#DIV/0!</v>
      </c>
      <c r="AF153" s="1893"/>
      <c r="AG153" s="1811" t="e">
        <f t="shared" si="6"/>
        <v>#DIV/0!</v>
      </c>
      <c r="AH153" s="1812">
        <f t="shared" si="7"/>
        <v>0</v>
      </c>
    </row>
    <row r="154" spans="1:34" ht="60" hidden="1" x14ac:dyDescent="0.25">
      <c r="A154" s="3588"/>
      <c r="B154" s="3588"/>
      <c r="C154" s="3588"/>
      <c r="D154" s="3588"/>
      <c r="E154" s="3588"/>
      <c r="F154" s="3588"/>
      <c r="G154" s="3588"/>
      <c r="H154" s="3680"/>
      <c r="I154" s="1918" t="s">
        <v>2553</v>
      </c>
      <c r="J154" s="1919" t="s">
        <v>2554</v>
      </c>
      <c r="K154" s="1922"/>
      <c r="L154" s="1923"/>
      <c r="M154" s="1891"/>
      <c r="N154" s="1891"/>
      <c r="O154" s="1891"/>
      <c r="P154" s="1891"/>
      <c r="Q154" s="1892"/>
      <c r="R154" s="1921"/>
      <c r="S154" s="1810"/>
      <c r="T154" s="1810"/>
      <c r="U154" s="1810"/>
      <c r="V154" s="1810"/>
      <c r="W154" s="1811"/>
      <c r="X154" s="1810"/>
      <c r="Y154" s="1811"/>
      <c r="Z154" s="1893"/>
      <c r="AA154" s="1811"/>
      <c r="AB154" s="1893"/>
      <c r="AC154" s="1811"/>
      <c r="AD154" s="1893"/>
      <c r="AE154" s="1811"/>
      <c r="AF154" s="1893"/>
      <c r="AG154" s="1811"/>
      <c r="AH154" s="1812"/>
    </row>
    <row r="155" spans="1:34" ht="30" hidden="1" x14ac:dyDescent="0.25">
      <c r="A155" s="3588"/>
      <c r="B155" s="3588"/>
      <c r="C155" s="3588"/>
      <c r="D155" s="3588"/>
      <c r="E155" s="3588"/>
      <c r="F155" s="3588"/>
      <c r="G155" s="3588"/>
      <c r="H155" s="3681"/>
      <c r="I155" s="1918" t="s">
        <v>2555</v>
      </c>
      <c r="J155" s="1919" t="s">
        <v>663</v>
      </c>
      <c r="K155" s="1924">
        <v>0</v>
      </c>
      <c r="L155" s="1925">
        <v>200</v>
      </c>
      <c r="M155" s="1891"/>
      <c r="N155" s="1891"/>
      <c r="O155" s="1891"/>
      <c r="P155" s="1891"/>
      <c r="Q155" s="1892"/>
      <c r="R155" s="1925">
        <f t="shared" si="13"/>
        <v>0</v>
      </c>
      <c r="S155" s="1810"/>
      <c r="T155" s="1810"/>
      <c r="U155" s="1810"/>
      <c r="V155" s="1810"/>
      <c r="W155" s="1811">
        <f t="shared" si="1"/>
        <v>0</v>
      </c>
      <c r="X155" s="1810"/>
      <c r="Y155" s="1811" t="e">
        <f t="shared" si="2"/>
        <v>#DIV/0!</v>
      </c>
      <c r="Z155" s="1893"/>
      <c r="AA155" s="1811" t="e">
        <f t="shared" si="3"/>
        <v>#DIV/0!</v>
      </c>
      <c r="AB155" s="1893"/>
      <c r="AC155" s="1811" t="e">
        <f t="shared" si="4"/>
        <v>#DIV/0!</v>
      </c>
      <c r="AD155" s="1893"/>
      <c r="AE155" s="1811" t="e">
        <f t="shared" si="5"/>
        <v>#DIV/0!</v>
      </c>
      <c r="AF155" s="1893"/>
      <c r="AG155" s="1811" t="e">
        <f t="shared" si="6"/>
        <v>#DIV/0!</v>
      </c>
      <c r="AH155" s="1812">
        <f t="shared" si="7"/>
        <v>0</v>
      </c>
    </row>
    <row r="156" spans="1:34" ht="60" hidden="1" x14ac:dyDescent="0.25">
      <c r="A156" s="3588"/>
      <c r="B156" s="3588"/>
      <c r="C156" s="3588"/>
      <c r="D156" s="3588"/>
      <c r="E156" s="3588"/>
      <c r="F156" s="3588"/>
      <c r="G156" s="3588"/>
      <c r="H156" s="3680" t="s">
        <v>2556</v>
      </c>
      <c r="I156" s="1918" t="s">
        <v>740</v>
      </c>
      <c r="J156" s="1919" t="s">
        <v>129</v>
      </c>
      <c r="K156" s="1920">
        <v>0</v>
      </c>
      <c r="L156" s="1921">
        <v>1</v>
      </c>
      <c r="M156" s="1891"/>
      <c r="N156" s="1891"/>
      <c r="O156" s="1891"/>
      <c r="P156" s="1891"/>
      <c r="Q156" s="1892"/>
      <c r="R156" s="1921">
        <f t="shared" si="13"/>
        <v>0</v>
      </c>
      <c r="S156" s="1810"/>
      <c r="T156" s="1810"/>
      <c r="U156" s="1810"/>
      <c r="V156" s="1810"/>
      <c r="W156" s="1811">
        <f t="shared" si="1"/>
        <v>0</v>
      </c>
      <c r="X156" s="1810"/>
      <c r="Y156" s="1811" t="e">
        <f t="shared" si="2"/>
        <v>#DIV/0!</v>
      </c>
      <c r="Z156" s="1893"/>
      <c r="AA156" s="1811" t="e">
        <f t="shared" si="3"/>
        <v>#DIV/0!</v>
      </c>
      <c r="AB156" s="1893"/>
      <c r="AC156" s="1811" t="e">
        <f t="shared" si="4"/>
        <v>#DIV/0!</v>
      </c>
      <c r="AD156" s="1893"/>
      <c r="AE156" s="1811" t="e">
        <f t="shared" si="5"/>
        <v>#DIV/0!</v>
      </c>
      <c r="AF156" s="1893"/>
      <c r="AG156" s="1811" t="e">
        <f t="shared" si="6"/>
        <v>#DIV/0!</v>
      </c>
      <c r="AH156" s="1812">
        <f t="shared" si="7"/>
        <v>0</v>
      </c>
    </row>
    <row r="157" spans="1:34" ht="30" hidden="1" x14ac:dyDescent="0.25">
      <c r="A157" s="3588"/>
      <c r="B157" s="3588"/>
      <c r="C157" s="3588"/>
      <c r="D157" s="3677" t="s">
        <v>2557</v>
      </c>
      <c r="E157" s="3678" t="s">
        <v>493</v>
      </c>
      <c r="F157" s="3677"/>
      <c r="G157" s="3677"/>
      <c r="H157" s="3680"/>
      <c r="I157" s="1918" t="s">
        <v>2558</v>
      </c>
      <c r="J157" s="1919" t="s">
        <v>667</v>
      </c>
      <c r="K157" s="1919">
        <v>1</v>
      </c>
      <c r="L157" s="1925">
        <v>40</v>
      </c>
      <c r="M157" s="1891"/>
      <c r="N157" s="1891"/>
      <c r="O157" s="1891"/>
      <c r="P157" s="1891"/>
      <c r="Q157" s="1892"/>
      <c r="R157" s="1925">
        <f t="shared" si="13"/>
        <v>0</v>
      </c>
      <c r="S157" s="1810"/>
      <c r="T157" s="1810"/>
      <c r="U157" s="1810"/>
      <c r="V157" s="1810"/>
      <c r="W157" s="1811">
        <f t="shared" si="1"/>
        <v>0</v>
      </c>
      <c r="X157" s="1810"/>
      <c r="Y157" s="1811" t="e">
        <f t="shared" si="2"/>
        <v>#DIV/0!</v>
      </c>
      <c r="Z157" s="1893"/>
      <c r="AA157" s="1811" t="e">
        <f t="shared" si="3"/>
        <v>#DIV/0!</v>
      </c>
      <c r="AB157" s="1893"/>
      <c r="AC157" s="1811" t="e">
        <f t="shared" si="4"/>
        <v>#DIV/0!</v>
      </c>
      <c r="AD157" s="1893"/>
      <c r="AE157" s="1811" t="e">
        <f t="shared" si="5"/>
        <v>#DIV/0!</v>
      </c>
      <c r="AF157" s="1893"/>
      <c r="AG157" s="1811" t="e">
        <f t="shared" si="6"/>
        <v>#DIV/0!</v>
      </c>
      <c r="AH157" s="1812">
        <f t="shared" si="7"/>
        <v>0</v>
      </c>
    </row>
    <row r="158" spans="1:34" ht="45" hidden="1" x14ac:dyDescent="0.25">
      <c r="A158" s="3588"/>
      <c r="B158" s="3588"/>
      <c r="C158" s="3588"/>
      <c r="D158" s="3588"/>
      <c r="E158" s="3588"/>
      <c r="F158" s="3588"/>
      <c r="G158" s="3588"/>
      <c r="H158" s="3680"/>
      <c r="I158" s="1918" t="s">
        <v>2559</v>
      </c>
      <c r="J158" s="1919" t="s">
        <v>129</v>
      </c>
      <c r="K158" s="1920">
        <v>0</v>
      </c>
      <c r="L158" s="1921">
        <v>1</v>
      </c>
      <c r="M158" s="1891"/>
      <c r="N158" s="1891"/>
      <c r="O158" s="1891"/>
      <c r="P158" s="1891"/>
      <c r="Q158" s="1892"/>
      <c r="R158" s="1921">
        <f t="shared" si="13"/>
        <v>0</v>
      </c>
      <c r="S158" s="1810"/>
      <c r="T158" s="1810"/>
      <c r="U158" s="1810"/>
      <c r="V158" s="1810"/>
      <c r="W158" s="1811">
        <f t="shared" si="1"/>
        <v>0</v>
      </c>
      <c r="X158" s="1810"/>
      <c r="Y158" s="1811" t="e">
        <f t="shared" si="2"/>
        <v>#DIV/0!</v>
      </c>
      <c r="Z158" s="1893"/>
      <c r="AA158" s="1811" t="e">
        <f t="shared" si="3"/>
        <v>#DIV/0!</v>
      </c>
      <c r="AB158" s="1893"/>
      <c r="AC158" s="1811" t="e">
        <f t="shared" si="4"/>
        <v>#DIV/0!</v>
      </c>
      <c r="AD158" s="1893"/>
      <c r="AE158" s="1811" t="e">
        <f t="shared" si="5"/>
        <v>#DIV/0!</v>
      </c>
      <c r="AF158" s="1893"/>
      <c r="AG158" s="1811" t="e">
        <f t="shared" si="6"/>
        <v>#DIV/0!</v>
      </c>
      <c r="AH158" s="1812">
        <f t="shared" si="7"/>
        <v>0</v>
      </c>
    </row>
    <row r="159" spans="1:34" ht="45" hidden="1" x14ac:dyDescent="0.25">
      <c r="A159" s="3588"/>
      <c r="B159" s="3588"/>
      <c r="C159" s="3588"/>
      <c r="D159" s="3588"/>
      <c r="E159" s="3588"/>
      <c r="F159" s="3588"/>
      <c r="G159" s="3588"/>
      <c r="H159" s="3680"/>
      <c r="I159" s="1918" t="s">
        <v>2560</v>
      </c>
      <c r="J159" s="1919" t="s">
        <v>129</v>
      </c>
      <c r="K159" s="1920">
        <v>0</v>
      </c>
      <c r="L159" s="1921">
        <v>1</v>
      </c>
      <c r="M159" s="1891"/>
      <c r="N159" s="1891"/>
      <c r="O159" s="1891"/>
      <c r="P159" s="1891"/>
      <c r="Q159" s="1892"/>
      <c r="R159" s="1921">
        <f t="shared" si="13"/>
        <v>0</v>
      </c>
      <c r="S159" s="1810"/>
      <c r="T159" s="1810"/>
      <c r="U159" s="1810"/>
      <c r="V159" s="1810"/>
      <c r="W159" s="1811">
        <f t="shared" si="1"/>
        <v>0</v>
      </c>
      <c r="X159" s="1810"/>
      <c r="Y159" s="1811" t="e">
        <f t="shared" si="2"/>
        <v>#DIV/0!</v>
      </c>
      <c r="Z159" s="1893"/>
      <c r="AA159" s="1811" t="e">
        <f t="shared" si="3"/>
        <v>#DIV/0!</v>
      </c>
      <c r="AB159" s="1893"/>
      <c r="AC159" s="1811" t="e">
        <f t="shared" si="4"/>
        <v>#DIV/0!</v>
      </c>
      <c r="AD159" s="1893"/>
      <c r="AE159" s="1811" t="e">
        <f t="shared" si="5"/>
        <v>#DIV/0!</v>
      </c>
      <c r="AF159" s="1893"/>
      <c r="AG159" s="1811" t="e">
        <f t="shared" si="6"/>
        <v>#DIV/0!</v>
      </c>
      <c r="AH159" s="1812">
        <f t="shared" si="7"/>
        <v>0</v>
      </c>
    </row>
    <row r="160" spans="1:34" ht="60" hidden="1" x14ac:dyDescent="0.25">
      <c r="A160" s="3588"/>
      <c r="B160" s="3588"/>
      <c r="C160" s="3589"/>
      <c r="D160" s="3589"/>
      <c r="E160" s="3589"/>
      <c r="F160" s="3589"/>
      <c r="G160" s="3589"/>
      <c r="H160" s="3682"/>
      <c r="I160" s="1918" t="s">
        <v>734</v>
      </c>
      <c r="J160" s="1919" t="s">
        <v>571</v>
      </c>
      <c r="K160" s="1924">
        <v>0</v>
      </c>
      <c r="L160" s="1925">
        <v>400</v>
      </c>
      <c r="M160" s="1891"/>
      <c r="N160" s="1891"/>
      <c r="O160" s="1891"/>
      <c r="P160" s="1891"/>
      <c r="Q160" s="1892"/>
      <c r="R160" s="1925">
        <f t="shared" si="13"/>
        <v>0</v>
      </c>
      <c r="S160" s="1810"/>
      <c r="T160" s="1810"/>
      <c r="U160" s="1810"/>
      <c r="V160" s="1810"/>
      <c r="W160" s="1811">
        <f t="shared" si="1"/>
        <v>0</v>
      </c>
      <c r="X160" s="1810"/>
      <c r="Y160" s="1811" t="e">
        <f t="shared" si="2"/>
        <v>#DIV/0!</v>
      </c>
      <c r="Z160" s="1893"/>
      <c r="AA160" s="1811" t="e">
        <f t="shared" si="3"/>
        <v>#DIV/0!</v>
      </c>
      <c r="AB160" s="1893"/>
      <c r="AC160" s="1811" t="e">
        <f t="shared" si="4"/>
        <v>#DIV/0!</v>
      </c>
      <c r="AD160" s="1893"/>
      <c r="AE160" s="1811" t="e">
        <f t="shared" si="5"/>
        <v>#DIV/0!</v>
      </c>
      <c r="AF160" s="1893"/>
      <c r="AG160" s="1811" t="e">
        <f t="shared" si="6"/>
        <v>#DIV/0!</v>
      </c>
      <c r="AH160" s="1812">
        <f t="shared" si="7"/>
        <v>0</v>
      </c>
    </row>
    <row r="161" spans="1:34" ht="45" hidden="1" x14ac:dyDescent="0.25">
      <c r="A161" s="3588"/>
      <c r="B161" s="3588"/>
      <c r="C161" s="3677" t="s">
        <v>2561</v>
      </c>
      <c r="D161" s="3677" t="s">
        <v>2562</v>
      </c>
      <c r="E161" s="3678" t="s">
        <v>2563</v>
      </c>
      <c r="F161" s="3677"/>
      <c r="G161" s="3677"/>
      <c r="H161" s="3677" t="s">
        <v>2564</v>
      </c>
      <c r="I161" s="1918" t="s">
        <v>2565</v>
      </c>
      <c r="J161" s="1926" t="s">
        <v>2566</v>
      </c>
      <c r="K161" s="1927">
        <v>0</v>
      </c>
      <c r="L161" s="1921">
        <v>1</v>
      </c>
      <c r="M161" s="1891"/>
      <c r="N161" s="1891"/>
      <c r="O161" s="1891"/>
      <c r="P161" s="1891"/>
      <c r="Q161" s="1892"/>
      <c r="R161" s="1921">
        <f t="shared" si="13"/>
        <v>0</v>
      </c>
      <c r="S161" s="1810"/>
      <c r="T161" s="1810"/>
      <c r="U161" s="1810"/>
      <c r="V161" s="1810"/>
      <c r="W161" s="1811">
        <f t="shared" si="1"/>
        <v>0</v>
      </c>
      <c r="X161" s="1810"/>
      <c r="Y161" s="1811" t="e">
        <f t="shared" si="2"/>
        <v>#DIV/0!</v>
      </c>
      <c r="Z161" s="1893"/>
      <c r="AA161" s="1811" t="e">
        <f t="shared" si="3"/>
        <v>#DIV/0!</v>
      </c>
      <c r="AB161" s="1893"/>
      <c r="AC161" s="1811" t="e">
        <f t="shared" si="4"/>
        <v>#DIV/0!</v>
      </c>
      <c r="AD161" s="1893"/>
      <c r="AE161" s="1811" t="e">
        <f t="shared" si="5"/>
        <v>#DIV/0!</v>
      </c>
      <c r="AF161" s="1893"/>
      <c r="AG161" s="1811" t="e">
        <f t="shared" si="6"/>
        <v>#DIV/0!</v>
      </c>
      <c r="AH161" s="1812">
        <f t="shared" si="7"/>
        <v>0</v>
      </c>
    </row>
    <row r="162" spans="1:34" ht="45" hidden="1" x14ac:dyDescent="0.25">
      <c r="A162" s="3588"/>
      <c r="B162" s="3588"/>
      <c r="C162" s="3588"/>
      <c r="D162" s="3588"/>
      <c r="E162" s="3588"/>
      <c r="F162" s="3588"/>
      <c r="G162" s="3588"/>
      <c r="H162" s="3588"/>
      <c r="I162" s="1928" t="s">
        <v>2567</v>
      </c>
      <c r="J162" s="1919" t="s">
        <v>129</v>
      </c>
      <c r="K162" s="1920">
        <v>0</v>
      </c>
      <c r="L162" s="1921">
        <v>1</v>
      </c>
      <c r="M162" s="1891"/>
      <c r="N162" s="1891"/>
      <c r="O162" s="1891"/>
      <c r="P162" s="1891"/>
      <c r="Q162" s="1892"/>
      <c r="R162" s="1921">
        <f t="shared" si="13"/>
        <v>0</v>
      </c>
      <c r="S162" s="1810"/>
      <c r="T162" s="1810"/>
      <c r="U162" s="1810"/>
      <c r="V162" s="1810"/>
      <c r="W162" s="1811">
        <f t="shared" si="1"/>
        <v>0</v>
      </c>
      <c r="X162" s="1810"/>
      <c r="Y162" s="1811" t="e">
        <f t="shared" si="2"/>
        <v>#DIV/0!</v>
      </c>
      <c r="Z162" s="1893"/>
      <c r="AA162" s="1811" t="e">
        <f t="shared" si="3"/>
        <v>#DIV/0!</v>
      </c>
      <c r="AB162" s="1893"/>
      <c r="AC162" s="1811" t="e">
        <f t="shared" si="4"/>
        <v>#DIV/0!</v>
      </c>
      <c r="AD162" s="1893"/>
      <c r="AE162" s="1811" t="e">
        <f t="shared" si="5"/>
        <v>#DIV/0!</v>
      </c>
      <c r="AF162" s="1893"/>
      <c r="AG162" s="1811" t="e">
        <f t="shared" si="6"/>
        <v>#DIV/0!</v>
      </c>
      <c r="AH162" s="1812">
        <f t="shared" si="7"/>
        <v>0</v>
      </c>
    </row>
    <row r="163" spans="1:34" ht="45" hidden="1" x14ac:dyDescent="0.25">
      <c r="A163" s="3588"/>
      <c r="B163" s="3588"/>
      <c r="C163" s="3588"/>
      <c r="D163" s="3588"/>
      <c r="E163" s="3588"/>
      <c r="F163" s="3588"/>
      <c r="G163" s="3588"/>
      <c r="H163" s="3588"/>
      <c r="I163" s="1928" t="s">
        <v>2568</v>
      </c>
      <c r="J163" s="1919" t="s">
        <v>2569</v>
      </c>
      <c r="K163" s="1924">
        <v>3</v>
      </c>
      <c r="L163" s="1925">
        <v>4</v>
      </c>
      <c r="M163" s="1891"/>
      <c r="N163" s="1891"/>
      <c r="O163" s="1891"/>
      <c r="P163" s="1891"/>
      <c r="Q163" s="1892"/>
      <c r="R163" s="1925">
        <f t="shared" si="13"/>
        <v>0</v>
      </c>
      <c r="S163" s="1810"/>
      <c r="T163" s="1810"/>
      <c r="U163" s="1810"/>
      <c r="V163" s="1810"/>
      <c r="W163" s="1811">
        <f t="shared" si="1"/>
        <v>0</v>
      </c>
      <c r="X163" s="1810"/>
      <c r="Y163" s="1811" t="e">
        <f t="shared" si="2"/>
        <v>#DIV/0!</v>
      </c>
      <c r="Z163" s="1893"/>
      <c r="AA163" s="1811" t="e">
        <f t="shared" si="3"/>
        <v>#DIV/0!</v>
      </c>
      <c r="AB163" s="1893"/>
      <c r="AC163" s="1811" t="e">
        <f t="shared" si="4"/>
        <v>#DIV/0!</v>
      </c>
      <c r="AD163" s="1893"/>
      <c r="AE163" s="1811" t="e">
        <f t="shared" si="5"/>
        <v>#DIV/0!</v>
      </c>
      <c r="AF163" s="1893"/>
      <c r="AG163" s="1811" t="e">
        <f t="shared" si="6"/>
        <v>#DIV/0!</v>
      </c>
      <c r="AH163" s="1812">
        <f t="shared" si="7"/>
        <v>0</v>
      </c>
    </row>
    <row r="164" spans="1:34" ht="45" hidden="1" x14ac:dyDescent="0.25">
      <c r="A164" s="3588"/>
      <c r="B164" s="3588"/>
      <c r="C164" s="3589"/>
      <c r="D164" s="3589"/>
      <c r="E164" s="3589"/>
      <c r="F164" s="3589"/>
      <c r="G164" s="3589"/>
      <c r="H164" s="3589"/>
      <c r="I164" s="1928" t="s">
        <v>2570</v>
      </c>
      <c r="J164" s="1926" t="s">
        <v>2571</v>
      </c>
      <c r="K164" s="1920">
        <v>0</v>
      </c>
      <c r="L164" s="1921">
        <v>1</v>
      </c>
      <c r="M164" s="1891"/>
      <c r="N164" s="1891"/>
      <c r="O164" s="1891"/>
      <c r="P164" s="1891"/>
      <c r="Q164" s="1892"/>
      <c r="R164" s="1921">
        <f t="shared" si="13"/>
        <v>0</v>
      </c>
      <c r="S164" s="1810"/>
      <c r="T164" s="1810"/>
      <c r="U164" s="1810"/>
      <c r="V164" s="1810"/>
      <c r="W164" s="1811">
        <f t="shared" si="1"/>
        <v>0</v>
      </c>
      <c r="X164" s="1810"/>
      <c r="Y164" s="1811" t="e">
        <f t="shared" si="2"/>
        <v>#DIV/0!</v>
      </c>
      <c r="Z164" s="1893"/>
      <c r="AA164" s="1811" t="e">
        <f t="shared" si="3"/>
        <v>#DIV/0!</v>
      </c>
      <c r="AB164" s="1893"/>
      <c r="AC164" s="1811" t="e">
        <f t="shared" si="4"/>
        <v>#DIV/0!</v>
      </c>
      <c r="AD164" s="1893"/>
      <c r="AE164" s="1811" t="e">
        <f t="shared" si="5"/>
        <v>#DIV/0!</v>
      </c>
      <c r="AF164" s="1893"/>
      <c r="AG164" s="1811" t="e">
        <f t="shared" si="6"/>
        <v>#DIV/0!</v>
      </c>
      <c r="AH164" s="1812">
        <f t="shared" si="7"/>
        <v>0</v>
      </c>
    </row>
    <row r="165" spans="1:34" ht="60" hidden="1" x14ac:dyDescent="0.25">
      <c r="A165" s="3588"/>
      <c r="B165" s="3588"/>
      <c r="C165" s="1929" t="s">
        <v>2572</v>
      </c>
      <c r="D165" s="1918" t="s">
        <v>2573</v>
      </c>
      <c r="E165" s="1919" t="s">
        <v>2574</v>
      </c>
      <c r="F165" s="1929"/>
      <c r="G165" s="1929"/>
      <c r="H165" s="1930" t="s">
        <v>2575</v>
      </c>
      <c r="I165" s="1918" t="s">
        <v>2576</v>
      </c>
      <c r="J165" s="1919" t="s">
        <v>729</v>
      </c>
      <c r="K165" s="1919">
        <v>23000</v>
      </c>
      <c r="L165" s="1931">
        <v>25100</v>
      </c>
      <c r="M165" s="1891"/>
      <c r="N165" s="1891"/>
      <c r="O165" s="1891"/>
      <c r="P165" s="1891"/>
      <c r="Q165" s="1892"/>
      <c r="R165" s="1931">
        <f t="shared" si="13"/>
        <v>0</v>
      </c>
      <c r="S165" s="1810"/>
      <c r="T165" s="1810"/>
      <c r="U165" s="1810"/>
      <c r="V165" s="1810"/>
      <c r="W165" s="1811">
        <f t="shared" si="1"/>
        <v>0</v>
      </c>
      <c r="X165" s="1810"/>
      <c r="Y165" s="1811" t="e">
        <f t="shared" si="2"/>
        <v>#DIV/0!</v>
      </c>
      <c r="Z165" s="1893"/>
      <c r="AA165" s="1811" t="e">
        <f t="shared" si="3"/>
        <v>#DIV/0!</v>
      </c>
      <c r="AB165" s="1893"/>
      <c r="AC165" s="1811" t="e">
        <f t="shared" si="4"/>
        <v>#DIV/0!</v>
      </c>
      <c r="AD165" s="1893"/>
      <c r="AE165" s="1811" t="e">
        <f t="shared" si="5"/>
        <v>#DIV/0!</v>
      </c>
      <c r="AF165" s="1893"/>
      <c r="AG165" s="1811" t="e">
        <f t="shared" si="6"/>
        <v>#DIV/0!</v>
      </c>
      <c r="AH165" s="1812">
        <f t="shared" si="7"/>
        <v>0</v>
      </c>
    </row>
    <row r="166" spans="1:34" ht="45" hidden="1" x14ac:dyDescent="0.25">
      <c r="A166" s="3588"/>
      <c r="B166" s="3588"/>
      <c r="C166" s="3679" t="s">
        <v>2577</v>
      </c>
      <c r="D166" s="3677" t="s">
        <v>2578</v>
      </c>
      <c r="E166" s="3678" t="s">
        <v>493</v>
      </c>
      <c r="F166" s="3679"/>
      <c r="G166" s="3679"/>
      <c r="H166" s="3678" t="s">
        <v>2577</v>
      </c>
      <c r="I166" s="1928" t="s">
        <v>2579</v>
      </c>
      <c r="J166" s="1919" t="s">
        <v>2580</v>
      </c>
      <c r="K166" s="1919">
        <v>4</v>
      </c>
      <c r="L166" s="1931">
        <v>16</v>
      </c>
      <c r="M166" s="1891"/>
      <c r="N166" s="1891"/>
      <c r="O166" s="1891"/>
      <c r="P166" s="1891"/>
      <c r="Q166" s="1892"/>
      <c r="R166" s="1931">
        <f t="shared" si="13"/>
        <v>0</v>
      </c>
      <c r="S166" s="1810"/>
      <c r="T166" s="1810"/>
      <c r="U166" s="1810"/>
      <c r="V166" s="1810"/>
      <c r="W166" s="1811">
        <f t="shared" si="1"/>
        <v>0</v>
      </c>
      <c r="X166" s="1810"/>
      <c r="Y166" s="1811" t="e">
        <f t="shared" si="2"/>
        <v>#DIV/0!</v>
      </c>
      <c r="Z166" s="1893"/>
      <c r="AA166" s="1811" t="e">
        <f t="shared" si="3"/>
        <v>#DIV/0!</v>
      </c>
      <c r="AB166" s="1893"/>
      <c r="AC166" s="1811" t="e">
        <f t="shared" si="4"/>
        <v>#DIV/0!</v>
      </c>
      <c r="AD166" s="1893"/>
      <c r="AE166" s="1811" t="e">
        <f t="shared" si="5"/>
        <v>#DIV/0!</v>
      </c>
      <c r="AF166" s="1893"/>
      <c r="AG166" s="1811" t="e">
        <f t="shared" si="6"/>
        <v>#DIV/0!</v>
      </c>
      <c r="AH166" s="1812">
        <f t="shared" si="7"/>
        <v>0</v>
      </c>
    </row>
    <row r="167" spans="1:34" ht="45" hidden="1" x14ac:dyDescent="0.25">
      <c r="A167" s="3588"/>
      <c r="B167" s="3588"/>
      <c r="C167" s="3588"/>
      <c r="D167" s="3588"/>
      <c r="E167" s="3588"/>
      <c r="F167" s="3588"/>
      <c r="G167" s="3588"/>
      <c r="H167" s="3588"/>
      <c r="I167" s="1918" t="s">
        <v>2581</v>
      </c>
      <c r="J167" s="1919" t="s">
        <v>129</v>
      </c>
      <c r="K167" s="1927">
        <v>0.1</v>
      </c>
      <c r="L167" s="1921">
        <v>0.89999999999999991</v>
      </c>
      <c r="M167" s="1891"/>
      <c r="N167" s="1891"/>
      <c r="O167" s="1891"/>
      <c r="P167" s="1891"/>
      <c r="Q167" s="1892"/>
      <c r="R167" s="1921">
        <f t="shared" si="13"/>
        <v>0</v>
      </c>
      <c r="S167" s="1810"/>
      <c r="T167" s="1810"/>
      <c r="U167" s="1810"/>
      <c r="V167" s="1810"/>
      <c r="W167" s="1811">
        <f t="shared" si="1"/>
        <v>0</v>
      </c>
      <c r="X167" s="1810"/>
      <c r="Y167" s="1811" t="e">
        <f t="shared" si="2"/>
        <v>#DIV/0!</v>
      </c>
      <c r="Z167" s="1893"/>
      <c r="AA167" s="1811" t="e">
        <f t="shared" si="3"/>
        <v>#DIV/0!</v>
      </c>
      <c r="AB167" s="1893"/>
      <c r="AC167" s="1811" t="e">
        <f t="shared" si="4"/>
        <v>#DIV/0!</v>
      </c>
      <c r="AD167" s="1893"/>
      <c r="AE167" s="1811" t="e">
        <f t="shared" si="5"/>
        <v>#DIV/0!</v>
      </c>
      <c r="AF167" s="1893"/>
      <c r="AG167" s="1811" t="e">
        <f t="shared" si="6"/>
        <v>#DIV/0!</v>
      </c>
      <c r="AH167" s="1812">
        <f t="shared" si="7"/>
        <v>0</v>
      </c>
    </row>
    <row r="168" spans="1:34" ht="45" hidden="1" x14ac:dyDescent="0.25">
      <c r="A168" s="3588"/>
      <c r="B168" s="3588"/>
      <c r="C168" s="3589"/>
      <c r="D168" s="3589"/>
      <c r="E168" s="3589"/>
      <c r="F168" s="3589"/>
      <c r="G168" s="3589"/>
      <c r="H168" s="3589"/>
      <c r="I168" s="1918" t="s">
        <v>2582</v>
      </c>
      <c r="J168" s="1919" t="s">
        <v>129</v>
      </c>
      <c r="K168" s="1927">
        <v>0.3</v>
      </c>
      <c r="L168" s="1921">
        <v>1</v>
      </c>
      <c r="M168" s="1891"/>
      <c r="N168" s="1891"/>
      <c r="O168" s="1891"/>
      <c r="P168" s="1891"/>
      <c r="Q168" s="1892"/>
      <c r="R168" s="1921">
        <f t="shared" si="13"/>
        <v>0</v>
      </c>
      <c r="S168" s="1810"/>
      <c r="T168" s="1810"/>
      <c r="U168" s="1810"/>
      <c r="V168" s="1810"/>
      <c r="W168" s="1811">
        <f t="shared" si="1"/>
        <v>0</v>
      </c>
      <c r="X168" s="1810"/>
      <c r="Y168" s="1811" t="e">
        <f t="shared" si="2"/>
        <v>#DIV/0!</v>
      </c>
      <c r="Z168" s="1893"/>
      <c r="AA168" s="1811" t="e">
        <f t="shared" si="3"/>
        <v>#DIV/0!</v>
      </c>
      <c r="AB168" s="1893"/>
      <c r="AC168" s="1811" t="e">
        <f t="shared" si="4"/>
        <v>#DIV/0!</v>
      </c>
      <c r="AD168" s="1893"/>
      <c r="AE168" s="1811" t="e">
        <f t="shared" si="5"/>
        <v>#DIV/0!</v>
      </c>
      <c r="AF168" s="1893"/>
      <c r="AG168" s="1811" t="e">
        <f t="shared" si="6"/>
        <v>#DIV/0!</v>
      </c>
      <c r="AH168" s="1812">
        <f t="shared" si="7"/>
        <v>0</v>
      </c>
    </row>
    <row r="169" spans="1:34" ht="45" hidden="1" x14ac:dyDescent="0.25">
      <c r="A169" s="3588"/>
      <c r="B169" s="3588"/>
      <c r="C169" s="3677" t="s">
        <v>2583</v>
      </c>
      <c r="D169" s="3677" t="s">
        <v>2584</v>
      </c>
      <c r="E169" s="3678" t="s">
        <v>227</v>
      </c>
      <c r="F169" s="3677"/>
      <c r="G169" s="3677"/>
      <c r="H169" s="3678" t="s">
        <v>2585</v>
      </c>
      <c r="I169" s="1918" t="s">
        <v>2586</v>
      </c>
      <c r="J169" s="1919" t="s">
        <v>129</v>
      </c>
      <c r="K169" s="1927">
        <v>0.25</v>
      </c>
      <c r="L169" s="1921">
        <v>1</v>
      </c>
      <c r="M169" s="1891"/>
      <c r="N169" s="1891"/>
      <c r="O169" s="1891"/>
      <c r="P169" s="1891"/>
      <c r="Q169" s="1892"/>
      <c r="R169" s="1921">
        <f t="shared" si="13"/>
        <v>0</v>
      </c>
      <c r="S169" s="1810"/>
      <c r="T169" s="1810"/>
      <c r="U169" s="1810"/>
      <c r="V169" s="1810"/>
      <c r="W169" s="1811">
        <f t="shared" si="1"/>
        <v>0</v>
      </c>
      <c r="X169" s="1810"/>
      <c r="Y169" s="1811" t="e">
        <f t="shared" si="2"/>
        <v>#DIV/0!</v>
      </c>
      <c r="Z169" s="1893"/>
      <c r="AA169" s="1811" t="e">
        <f t="shared" si="3"/>
        <v>#DIV/0!</v>
      </c>
      <c r="AB169" s="1893"/>
      <c r="AC169" s="1811" t="e">
        <f t="shared" si="4"/>
        <v>#DIV/0!</v>
      </c>
      <c r="AD169" s="1893"/>
      <c r="AE169" s="1811" t="e">
        <f t="shared" si="5"/>
        <v>#DIV/0!</v>
      </c>
      <c r="AF169" s="1893"/>
      <c r="AG169" s="1811" t="e">
        <f t="shared" si="6"/>
        <v>#DIV/0!</v>
      </c>
      <c r="AH169" s="1812">
        <f t="shared" si="7"/>
        <v>0</v>
      </c>
    </row>
    <row r="170" spans="1:34" ht="45" hidden="1" x14ac:dyDescent="0.25">
      <c r="A170" s="3588"/>
      <c r="B170" s="3588"/>
      <c r="C170" s="3588"/>
      <c r="D170" s="3588"/>
      <c r="E170" s="3588"/>
      <c r="F170" s="3588"/>
      <c r="G170" s="3588"/>
      <c r="H170" s="3588"/>
      <c r="I170" s="1918" t="s">
        <v>2587</v>
      </c>
      <c r="J170" s="1919" t="s">
        <v>129</v>
      </c>
      <c r="K170" s="1920">
        <v>0</v>
      </c>
      <c r="L170" s="1921">
        <v>1</v>
      </c>
      <c r="M170" s="1891"/>
      <c r="N170" s="1891"/>
      <c r="O170" s="1891"/>
      <c r="P170" s="1891"/>
      <c r="Q170" s="1892"/>
      <c r="R170" s="1921">
        <f t="shared" si="13"/>
        <v>0</v>
      </c>
      <c r="S170" s="1810"/>
      <c r="T170" s="1810"/>
      <c r="U170" s="1810"/>
      <c r="V170" s="1810"/>
      <c r="W170" s="1811">
        <f t="shared" si="1"/>
        <v>0</v>
      </c>
      <c r="X170" s="1810"/>
      <c r="Y170" s="1811" t="e">
        <f t="shared" si="2"/>
        <v>#DIV/0!</v>
      </c>
      <c r="Z170" s="1893"/>
      <c r="AA170" s="1811" t="e">
        <f t="shared" si="3"/>
        <v>#DIV/0!</v>
      </c>
      <c r="AB170" s="1893"/>
      <c r="AC170" s="1811" t="e">
        <f t="shared" si="4"/>
        <v>#DIV/0!</v>
      </c>
      <c r="AD170" s="1893"/>
      <c r="AE170" s="1811" t="e">
        <f t="shared" si="5"/>
        <v>#DIV/0!</v>
      </c>
      <c r="AF170" s="1893"/>
      <c r="AG170" s="1811" t="e">
        <f t="shared" si="6"/>
        <v>#DIV/0!</v>
      </c>
      <c r="AH170" s="1812">
        <f t="shared" si="7"/>
        <v>0</v>
      </c>
    </row>
    <row r="171" spans="1:34" ht="45" hidden="1" x14ac:dyDescent="0.25">
      <c r="A171" s="3588"/>
      <c r="B171" s="3588"/>
      <c r="C171" s="3589"/>
      <c r="D171" s="3589"/>
      <c r="E171" s="3589"/>
      <c r="F171" s="3589"/>
      <c r="G171" s="3589"/>
      <c r="H171" s="3589"/>
      <c r="I171" s="1918" t="s">
        <v>2588</v>
      </c>
      <c r="J171" s="1919" t="s">
        <v>129</v>
      </c>
      <c r="K171" s="1920">
        <v>0</v>
      </c>
      <c r="L171" s="1921">
        <v>1</v>
      </c>
      <c r="M171" s="1891"/>
      <c r="N171" s="1891"/>
      <c r="O171" s="1891"/>
      <c r="P171" s="1891"/>
      <c r="Q171" s="1892"/>
      <c r="R171" s="1921">
        <f t="shared" si="13"/>
        <v>0</v>
      </c>
      <c r="S171" s="1810"/>
      <c r="T171" s="1810"/>
      <c r="U171" s="1810"/>
      <c r="V171" s="1810"/>
      <c r="W171" s="1811">
        <f t="shared" si="1"/>
        <v>0</v>
      </c>
      <c r="X171" s="1810"/>
      <c r="Y171" s="1811" t="e">
        <f t="shared" si="2"/>
        <v>#DIV/0!</v>
      </c>
      <c r="Z171" s="1893"/>
      <c r="AA171" s="1811" t="e">
        <f t="shared" si="3"/>
        <v>#DIV/0!</v>
      </c>
      <c r="AB171" s="1893"/>
      <c r="AC171" s="1811" t="e">
        <f t="shared" si="4"/>
        <v>#DIV/0!</v>
      </c>
      <c r="AD171" s="1893"/>
      <c r="AE171" s="1811" t="e">
        <f t="shared" si="5"/>
        <v>#DIV/0!</v>
      </c>
      <c r="AF171" s="1893"/>
      <c r="AG171" s="1811" t="e">
        <f t="shared" si="6"/>
        <v>#DIV/0!</v>
      </c>
      <c r="AH171" s="1812">
        <f t="shared" si="7"/>
        <v>0</v>
      </c>
    </row>
    <row r="172" spans="1:34" ht="45" hidden="1" x14ac:dyDescent="0.25">
      <c r="A172" s="3588"/>
      <c r="B172" s="3588"/>
      <c r="C172" s="1918" t="s">
        <v>1204</v>
      </c>
      <c r="D172" s="1928" t="s">
        <v>2589</v>
      </c>
      <c r="E172" s="1919" t="s">
        <v>493</v>
      </c>
      <c r="F172" s="1918"/>
      <c r="G172" s="1918"/>
      <c r="H172" s="1919" t="s">
        <v>1204</v>
      </c>
      <c r="I172" s="1918" t="s">
        <v>2590</v>
      </c>
      <c r="J172" s="1919" t="s">
        <v>571</v>
      </c>
      <c r="K172" s="1919">
        <v>0</v>
      </c>
      <c r="L172" s="1931">
        <v>600</v>
      </c>
      <c r="M172" s="1891"/>
      <c r="N172" s="1891"/>
      <c r="O172" s="1891"/>
      <c r="P172" s="1891"/>
      <c r="Q172" s="1892"/>
      <c r="R172" s="1931">
        <f t="shared" si="13"/>
        <v>0</v>
      </c>
      <c r="S172" s="1810"/>
      <c r="T172" s="1810"/>
      <c r="U172" s="1810"/>
      <c r="V172" s="1810"/>
      <c r="W172" s="1811">
        <f t="shared" si="1"/>
        <v>0</v>
      </c>
      <c r="X172" s="1810"/>
      <c r="Y172" s="1811" t="e">
        <f t="shared" si="2"/>
        <v>#DIV/0!</v>
      </c>
      <c r="Z172" s="1893"/>
      <c r="AA172" s="1811" t="e">
        <f t="shared" si="3"/>
        <v>#DIV/0!</v>
      </c>
      <c r="AB172" s="1893"/>
      <c r="AC172" s="1811" t="e">
        <f t="shared" si="4"/>
        <v>#DIV/0!</v>
      </c>
      <c r="AD172" s="1893"/>
      <c r="AE172" s="1811" t="e">
        <f t="shared" si="5"/>
        <v>#DIV/0!</v>
      </c>
      <c r="AF172" s="1893"/>
      <c r="AG172" s="1811" t="e">
        <f t="shared" si="6"/>
        <v>#DIV/0!</v>
      </c>
      <c r="AH172" s="1812">
        <f t="shared" si="7"/>
        <v>0</v>
      </c>
    </row>
    <row r="173" spans="1:34" ht="30" hidden="1" x14ac:dyDescent="0.25">
      <c r="A173" s="3588"/>
      <c r="B173" s="3588"/>
      <c r="C173" s="3677" t="s">
        <v>2591</v>
      </c>
      <c r="D173" s="3677" t="s">
        <v>2592</v>
      </c>
      <c r="E173" s="3678" t="s">
        <v>493</v>
      </c>
      <c r="F173" s="3677"/>
      <c r="G173" s="3677"/>
      <c r="H173" s="3677" t="s">
        <v>1202</v>
      </c>
      <c r="I173" s="1918" t="s">
        <v>2593</v>
      </c>
      <c r="J173" s="1919" t="s">
        <v>129</v>
      </c>
      <c r="K173" s="1927">
        <v>0</v>
      </c>
      <c r="L173" s="1921">
        <v>1</v>
      </c>
      <c r="M173" s="1891"/>
      <c r="N173" s="1891"/>
      <c r="O173" s="1891"/>
      <c r="P173" s="1891"/>
      <c r="Q173" s="1892"/>
      <c r="R173" s="1921">
        <f t="shared" si="13"/>
        <v>0</v>
      </c>
      <c r="S173" s="1810"/>
      <c r="T173" s="1810"/>
      <c r="U173" s="1810"/>
      <c r="V173" s="1810"/>
      <c r="W173" s="1811">
        <f t="shared" si="1"/>
        <v>0</v>
      </c>
      <c r="X173" s="1810"/>
      <c r="Y173" s="1811" t="e">
        <f t="shared" si="2"/>
        <v>#DIV/0!</v>
      </c>
      <c r="Z173" s="1893"/>
      <c r="AA173" s="1811" t="e">
        <f t="shared" si="3"/>
        <v>#DIV/0!</v>
      </c>
      <c r="AB173" s="1893"/>
      <c r="AC173" s="1811" t="e">
        <f t="shared" si="4"/>
        <v>#DIV/0!</v>
      </c>
      <c r="AD173" s="1893"/>
      <c r="AE173" s="1811" t="e">
        <f t="shared" si="5"/>
        <v>#DIV/0!</v>
      </c>
      <c r="AF173" s="1893"/>
      <c r="AG173" s="1811" t="e">
        <f t="shared" si="6"/>
        <v>#DIV/0!</v>
      </c>
      <c r="AH173" s="1812">
        <f t="shared" si="7"/>
        <v>0</v>
      </c>
    </row>
    <row r="174" spans="1:34" ht="30" hidden="1" x14ac:dyDescent="0.25">
      <c r="A174" s="3588"/>
      <c r="B174" s="3588"/>
      <c r="C174" s="3588"/>
      <c r="D174" s="3588"/>
      <c r="E174" s="3588"/>
      <c r="F174" s="3588"/>
      <c r="G174" s="3588"/>
      <c r="H174" s="3588"/>
      <c r="I174" s="1918" t="s">
        <v>2594</v>
      </c>
      <c r="J174" s="1919" t="s">
        <v>2595</v>
      </c>
      <c r="K174" s="1920">
        <v>0</v>
      </c>
      <c r="L174" s="1932">
        <v>0.6</v>
      </c>
      <c r="M174" s="1891"/>
      <c r="N174" s="1891"/>
      <c r="O174" s="1891"/>
      <c r="P174" s="1891"/>
      <c r="Q174" s="1892"/>
      <c r="R174" s="1932">
        <f t="shared" si="13"/>
        <v>0</v>
      </c>
      <c r="S174" s="1810"/>
      <c r="T174" s="1810"/>
      <c r="U174" s="1810"/>
      <c r="V174" s="1810"/>
      <c r="W174" s="1811">
        <f t="shared" si="1"/>
        <v>0</v>
      </c>
      <c r="X174" s="1810"/>
      <c r="Y174" s="1811" t="e">
        <f t="shared" si="2"/>
        <v>#DIV/0!</v>
      </c>
      <c r="Z174" s="1893"/>
      <c r="AA174" s="1811" t="e">
        <f t="shared" si="3"/>
        <v>#DIV/0!</v>
      </c>
      <c r="AB174" s="1893"/>
      <c r="AC174" s="1811" t="e">
        <f t="shared" si="4"/>
        <v>#DIV/0!</v>
      </c>
      <c r="AD174" s="1893"/>
      <c r="AE174" s="1811" t="e">
        <f t="shared" si="5"/>
        <v>#DIV/0!</v>
      </c>
      <c r="AF174" s="1893"/>
      <c r="AG174" s="1811" t="e">
        <f t="shared" si="6"/>
        <v>#DIV/0!</v>
      </c>
      <c r="AH174" s="1812">
        <f t="shared" si="7"/>
        <v>0</v>
      </c>
    </row>
    <row r="175" spans="1:34" ht="30" hidden="1" x14ac:dyDescent="0.25">
      <c r="A175" s="3588"/>
      <c r="B175" s="3588"/>
      <c r="C175" s="3589"/>
      <c r="D175" s="3589"/>
      <c r="E175" s="3589"/>
      <c r="F175" s="3589"/>
      <c r="G175" s="3589"/>
      <c r="H175" s="3589"/>
      <c r="I175" s="1918" t="s">
        <v>2596</v>
      </c>
      <c r="J175" s="1919" t="s">
        <v>129</v>
      </c>
      <c r="K175" s="1920">
        <v>0</v>
      </c>
      <c r="L175" s="1932">
        <v>1</v>
      </c>
      <c r="M175" s="1891"/>
      <c r="N175" s="1891"/>
      <c r="O175" s="1891"/>
      <c r="P175" s="1891"/>
      <c r="Q175" s="1892"/>
      <c r="R175" s="1932">
        <f t="shared" si="13"/>
        <v>0</v>
      </c>
      <c r="S175" s="1810"/>
      <c r="T175" s="1810"/>
      <c r="U175" s="1810"/>
      <c r="V175" s="1810"/>
      <c r="W175" s="1811">
        <f t="shared" si="1"/>
        <v>0</v>
      </c>
      <c r="X175" s="1810"/>
      <c r="Y175" s="1811" t="e">
        <f t="shared" si="2"/>
        <v>#DIV/0!</v>
      </c>
      <c r="Z175" s="1893"/>
      <c r="AA175" s="1811" t="e">
        <f t="shared" si="3"/>
        <v>#DIV/0!</v>
      </c>
      <c r="AB175" s="1893"/>
      <c r="AC175" s="1811" t="e">
        <f t="shared" si="4"/>
        <v>#DIV/0!</v>
      </c>
      <c r="AD175" s="1893"/>
      <c r="AE175" s="1811" t="e">
        <f t="shared" si="5"/>
        <v>#DIV/0!</v>
      </c>
      <c r="AF175" s="1893"/>
      <c r="AG175" s="1811" t="e">
        <f t="shared" si="6"/>
        <v>#DIV/0!</v>
      </c>
      <c r="AH175" s="1812">
        <f t="shared" si="7"/>
        <v>0</v>
      </c>
    </row>
    <row r="176" spans="1:34" ht="30" hidden="1" x14ac:dyDescent="0.25">
      <c r="A176" s="3588"/>
      <c r="B176" s="3588"/>
      <c r="C176" s="3677" t="s">
        <v>2597</v>
      </c>
      <c r="D176" s="3677" t="s">
        <v>2598</v>
      </c>
      <c r="E176" s="3678" t="s">
        <v>493</v>
      </c>
      <c r="F176" s="3677"/>
      <c r="G176" s="3677"/>
      <c r="H176" s="3677" t="s">
        <v>1200</v>
      </c>
      <c r="I176" s="1918" t="s">
        <v>2599</v>
      </c>
      <c r="J176" s="1919" t="s">
        <v>129</v>
      </c>
      <c r="K176" s="1927">
        <v>0</v>
      </c>
      <c r="L176" s="1921">
        <v>1</v>
      </c>
      <c r="M176" s="1891"/>
      <c r="N176" s="1891"/>
      <c r="O176" s="1891"/>
      <c r="P176" s="1891"/>
      <c r="Q176" s="1892"/>
      <c r="R176" s="1921">
        <f t="shared" si="13"/>
        <v>0</v>
      </c>
      <c r="S176" s="1810"/>
      <c r="T176" s="1810"/>
      <c r="U176" s="1810"/>
      <c r="V176" s="1810"/>
      <c r="W176" s="1811">
        <f t="shared" si="1"/>
        <v>0</v>
      </c>
      <c r="X176" s="1810"/>
      <c r="Y176" s="1811" t="e">
        <f t="shared" si="2"/>
        <v>#DIV/0!</v>
      </c>
      <c r="Z176" s="1893"/>
      <c r="AA176" s="1811" t="e">
        <f t="shared" si="3"/>
        <v>#DIV/0!</v>
      </c>
      <c r="AB176" s="1893"/>
      <c r="AC176" s="1811" t="e">
        <f t="shared" si="4"/>
        <v>#DIV/0!</v>
      </c>
      <c r="AD176" s="1893"/>
      <c r="AE176" s="1811" t="e">
        <f t="shared" si="5"/>
        <v>#DIV/0!</v>
      </c>
      <c r="AF176" s="1893"/>
      <c r="AG176" s="1811" t="e">
        <f t="shared" si="6"/>
        <v>#DIV/0!</v>
      </c>
      <c r="AH176" s="1812">
        <f t="shared" si="7"/>
        <v>0</v>
      </c>
    </row>
    <row r="177" spans="1:34" ht="30" hidden="1" x14ac:dyDescent="0.25">
      <c r="A177" s="3588"/>
      <c r="B177" s="3588"/>
      <c r="C177" s="3588"/>
      <c r="D177" s="3588"/>
      <c r="E177" s="3588"/>
      <c r="F177" s="3588"/>
      <c r="G177" s="3588"/>
      <c r="H177" s="3588"/>
      <c r="I177" s="1918" t="s">
        <v>2600</v>
      </c>
      <c r="J177" s="1919" t="s">
        <v>129</v>
      </c>
      <c r="K177" s="1927">
        <v>0</v>
      </c>
      <c r="L177" s="1921">
        <v>1</v>
      </c>
      <c r="M177" s="1891"/>
      <c r="N177" s="1891"/>
      <c r="O177" s="1891"/>
      <c r="P177" s="1891"/>
      <c r="Q177" s="1892"/>
      <c r="R177" s="1921">
        <f t="shared" si="13"/>
        <v>0</v>
      </c>
      <c r="S177" s="1810"/>
      <c r="T177" s="1810"/>
      <c r="U177" s="1810"/>
      <c r="V177" s="1810"/>
      <c r="W177" s="1811">
        <f t="shared" si="1"/>
        <v>0</v>
      </c>
      <c r="X177" s="1810"/>
      <c r="Y177" s="1811" t="e">
        <f t="shared" si="2"/>
        <v>#DIV/0!</v>
      </c>
      <c r="Z177" s="1893"/>
      <c r="AA177" s="1811" t="e">
        <f t="shared" si="3"/>
        <v>#DIV/0!</v>
      </c>
      <c r="AB177" s="1893"/>
      <c r="AC177" s="1811" t="e">
        <f t="shared" si="4"/>
        <v>#DIV/0!</v>
      </c>
      <c r="AD177" s="1893"/>
      <c r="AE177" s="1811" t="e">
        <f t="shared" si="5"/>
        <v>#DIV/0!</v>
      </c>
      <c r="AF177" s="1893"/>
      <c r="AG177" s="1811" t="e">
        <f t="shared" si="6"/>
        <v>#DIV/0!</v>
      </c>
      <c r="AH177" s="1812">
        <f t="shared" si="7"/>
        <v>0</v>
      </c>
    </row>
    <row r="178" spans="1:34" ht="30" hidden="1" x14ac:dyDescent="0.25">
      <c r="A178" s="3588"/>
      <c r="B178" s="3588"/>
      <c r="C178" s="3588"/>
      <c r="D178" s="3588"/>
      <c r="E178" s="3588"/>
      <c r="F178" s="3588"/>
      <c r="G178" s="3588"/>
      <c r="H178" s="3588"/>
      <c r="I178" s="1918" t="s">
        <v>2601</v>
      </c>
      <c r="J178" s="1919" t="s">
        <v>2602</v>
      </c>
      <c r="K178" s="1919">
        <v>2</v>
      </c>
      <c r="L178" s="1931">
        <v>14</v>
      </c>
      <c r="M178" s="1891"/>
      <c r="N178" s="1891"/>
      <c r="O178" s="1891"/>
      <c r="P178" s="1891"/>
      <c r="Q178" s="1892"/>
      <c r="R178" s="1931">
        <f t="shared" si="13"/>
        <v>0</v>
      </c>
      <c r="S178" s="1810"/>
      <c r="T178" s="1810"/>
      <c r="U178" s="1810"/>
      <c r="V178" s="1810"/>
      <c r="W178" s="1811">
        <f t="shared" si="1"/>
        <v>0</v>
      </c>
      <c r="X178" s="1810"/>
      <c r="Y178" s="1811" t="e">
        <f t="shared" si="2"/>
        <v>#DIV/0!</v>
      </c>
      <c r="Z178" s="1893"/>
      <c r="AA178" s="1811" t="e">
        <f t="shared" si="3"/>
        <v>#DIV/0!</v>
      </c>
      <c r="AB178" s="1893"/>
      <c r="AC178" s="1811" t="e">
        <f t="shared" si="4"/>
        <v>#DIV/0!</v>
      </c>
      <c r="AD178" s="1893"/>
      <c r="AE178" s="1811" t="e">
        <f t="shared" si="5"/>
        <v>#DIV/0!</v>
      </c>
      <c r="AF178" s="1893"/>
      <c r="AG178" s="1811" t="e">
        <f t="shared" si="6"/>
        <v>#DIV/0!</v>
      </c>
      <c r="AH178" s="1812">
        <f t="shared" si="7"/>
        <v>0</v>
      </c>
    </row>
    <row r="179" spans="1:34" hidden="1" x14ac:dyDescent="0.25">
      <c r="A179" s="3588"/>
      <c r="B179" s="3588"/>
      <c r="C179" s="3589"/>
      <c r="D179" s="3589"/>
      <c r="E179" s="3589"/>
      <c r="F179" s="3589"/>
      <c r="G179" s="3589"/>
      <c r="H179" s="3589"/>
      <c r="I179" s="1918" t="s">
        <v>715</v>
      </c>
      <c r="J179" s="1919" t="s">
        <v>103</v>
      </c>
      <c r="K179" s="1933">
        <v>2</v>
      </c>
      <c r="L179" s="1925">
        <v>2</v>
      </c>
      <c r="M179" s="1891"/>
      <c r="N179" s="1891"/>
      <c r="O179" s="1891"/>
      <c r="P179" s="1891"/>
      <c r="Q179" s="1892"/>
      <c r="R179" s="1925">
        <f t="shared" si="13"/>
        <v>0</v>
      </c>
      <c r="S179" s="1810"/>
      <c r="T179" s="1810"/>
      <c r="U179" s="1810"/>
      <c r="V179" s="1810"/>
      <c r="W179" s="1811">
        <f t="shared" si="1"/>
        <v>0</v>
      </c>
      <c r="X179" s="1810"/>
      <c r="Y179" s="1811" t="e">
        <f t="shared" si="2"/>
        <v>#DIV/0!</v>
      </c>
      <c r="Z179" s="1893"/>
      <c r="AA179" s="1811" t="e">
        <f t="shared" si="3"/>
        <v>#DIV/0!</v>
      </c>
      <c r="AB179" s="1893"/>
      <c r="AC179" s="1811" t="e">
        <f t="shared" si="4"/>
        <v>#DIV/0!</v>
      </c>
      <c r="AD179" s="1893"/>
      <c r="AE179" s="1811" t="e">
        <f t="shared" si="5"/>
        <v>#DIV/0!</v>
      </c>
      <c r="AF179" s="1893"/>
      <c r="AG179" s="1811" t="e">
        <f t="shared" si="6"/>
        <v>#DIV/0!</v>
      </c>
      <c r="AH179" s="1812">
        <f t="shared" si="7"/>
        <v>0</v>
      </c>
    </row>
    <row r="180" spans="1:34" ht="45" hidden="1" x14ac:dyDescent="0.25">
      <c r="A180" s="3588"/>
      <c r="B180" s="3588"/>
      <c r="C180" s="3673" t="s">
        <v>2603</v>
      </c>
      <c r="D180" s="1934" t="s">
        <v>2604</v>
      </c>
      <c r="E180" s="1935" t="s">
        <v>227</v>
      </c>
      <c r="F180" s="1936">
        <v>0.99</v>
      </c>
      <c r="G180" s="1937">
        <v>1</v>
      </c>
      <c r="H180" s="3656" t="s">
        <v>2605</v>
      </c>
      <c r="I180" s="1938" t="s">
        <v>2606</v>
      </c>
      <c r="J180" s="1939" t="s">
        <v>194</v>
      </c>
      <c r="K180" s="1940">
        <v>0</v>
      </c>
      <c r="L180" s="1940">
        <v>20</v>
      </c>
      <c r="M180" s="1891"/>
      <c r="N180" s="1891"/>
      <c r="O180" s="1891"/>
      <c r="P180" s="1891"/>
      <c r="Q180" s="1892"/>
      <c r="R180" s="1940">
        <f t="shared" si="13"/>
        <v>0</v>
      </c>
      <c r="S180" s="1810"/>
      <c r="T180" s="1810"/>
      <c r="U180" s="1810"/>
      <c r="V180" s="1810"/>
      <c r="W180" s="1811">
        <f t="shared" si="1"/>
        <v>0</v>
      </c>
      <c r="X180" s="1810"/>
      <c r="Y180" s="1811" t="e">
        <f t="shared" si="2"/>
        <v>#DIV/0!</v>
      </c>
      <c r="Z180" s="1893"/>
      <c r="AA180" s="1811" t="e">
        <f t="shared" si="3"/>
        <v>#DIV/0!</v>
      </c>
      <c r="AB180" s="1893"/>
      <c r="AC180" s="1811" t="e">
        <f t="shared" si="4"/>
        <v>#DIV/0!</v>
      </c>
      <c r="AD180" s="1893"/>
      <c r="AE180" s="1811" t="e">
        <f t="shared" si="5"/>
        <v>#DIV/0!</v>
      </c>
      <c r="AF180" s="1893"/>
      <c r="AG180" s="1811" t="e">
        <f t="shared" si="6"/>
        <v>#DIV/0!</v>
      </c>
      <c r="AH180" s="1812">
        <f t="shared" si="7"/>
        <v>0</v>
      </c>
    </row>
    <row r="181" spans="1:34" ht="30" hidden="1" x14ac:dyDescent="0.25">
      <c r="A181" s="3588"/>
      <c r="B181" s="3588"/>
      <c r="C181" s="3588"/>
      <c r="D181" s="1934" t="s">
        <v>1196</v>
      </c>
      <c r="E181" s="1935" t="s">
        <v>227</v>
      </c>
      <c r="F181" s="1936">
        <v>0.98</v>
      </c>
      <c r="G181" s="1941" t="s">
        <v>2607</v>
      </c>
      <c r="H181" s="3588"/>
      <c r="I181" s="1938" t="s">
        <v>712</v>
      </c>
      <c r="J181" s="1939" t="s">
        <v>227</v>
      </c>
      <c r="K181" s="1942">
        <v>0</v>
      </c>
      <c r="L181" s="1942">
        <v>0.4</v>
      </c>
      <c r="M181" s="1891"/>
      <c r="N181" s="1891"/>
      <c r="O181" s="1891"/>
      <c r="P181" s="1891"/>
      <c r="Q181" s="1892"/>
      <c r="R181" s="1942">
        <f t="shared" si="13"/>
        <v>0</v>
      </c>
      <c r="S181" s="1810"/>
      <c r="T181" s="1810"/>
      <c r="U181" s="1810"/>
      <c r="V181" s="1810"/>
      <c r="W181" s="1811">
        <f t="shared" si="1"/>
        <v>0</v>
      </c>
      <c r="X181" s="1810"/>
      <c r="Y181" s="1811" t="e">
        <f t="shared" si="2"/>
        <v>#DIV/0!</v>
      </c>
      <c r="Z181" s="1893"/>
      <c r="AA181" s="1811" t="e">
        <f t="shared" si="3"/>
        <v>#DIV/0!</v>
      </c>
      <c r="AB181" s="1893"/>
      <c r="AC181" s="1811" t="e">
        <f t="shared" si="4"/>
        <v>#DIV/0!</v>
      </c>
      <c r="AD181" s="1893"/>
      <c r="AE181" s="1811" t="e">
        <f t="shared" si="5"/>
        <v>#DIV/0!</v>
      </c>
      <c r="AF181" s="1893"/>
      <c r="AG181" s="1811" t="e">
        <f t="shared" si="6"/>
        <v>#DIV/0!</v>
      </c>
      <c r="AH181" s="1812">
        <f t="shared" si="7"/>
        <v>0</v>
      </c>
    </row>
    <row r="182" spans="1:34" ht="60" hidden="1" x14ac:dyDescent="0.25">
      <c r="A182" s="3588"/>
      <c r="B182" s="3588"/>
      <c r="C182" s="3588"/>
      <c r="D182" s="1934" t="s">
        <v>705</v>
      </c>
      <c r="E182" s="1935" t="s">
        <v>493</v>
      </c>
      <c r="F182" s="1936" t="s">
        <v>2608</v>
      </c>
      <c r="G182" s="1941" t="s">
        <v>703</v>
      </c>
      <c r="H182" s="3588"/>
      <c r="I182" s="1943" t="s">
        <v>711</v>
      </c>
      <c r="J182" s="1944" t="s">
        <v>710</v>
      </c>
      <c r="K182" s="1945" t="s">
        <v>709</v>
      </c>
      <c r="L182" s="1945" t="s">
        <v>2609</v>
      </c>
      <c r="M182" s="1891"/>
      <c r="N182" s="1891"/>
      <c r="O182" s="1891"/>
      <c r="P182" s="1891"/>
      <c r="Q182" s="1892"/>
      <c r="R182" s="1945">
        <f t="shared" si="13"/>
        <v>0</v>
      </c>
      <c r="S182" s="1810"/>
      <c r="T182" s="1810"/>
      <c r="U182" s="1810"/>
      <c r="V182" s="1810"/>
      <c r="W182" s="1811">
        <f t="shared" si="1"/>
        <v>0</v>
      </c>
      <c r="X182" s="1810"/>
      <c r="Y182" s="1811" t="e">
        <f t="shared" si="2"/>
        <v>#DIV/0!</v>
      </c>
      <c r="Z182" s="1893"/>
      <c r="AA182" s="1811" t="e">
        <f t="shared" si="3"/>
        <v>#DIV/0!</v>
      </c>
      <c r="AB182" s="1893"/>
      <c r="AC182" s="1811" t="e">
        <f t="shared" si="4"/>
        <v>#DIV/0!</v>
      </c>
      <c r="AD182" s="1893"/>
      <c r="AE182" s="1811" t="e">
        <f t="shared" si="5"/>
        <v>#DIV/0!</v>
      </c>
      <c r="AF182" s="1893"/>
      <c r="AG182" s="1811" t="e">
        <f t="shared" si="6"/>
        <v>#DIV/0!</v>
      </c>
      <c r="AH182" s="1812">
        <f t="shared" si="7"/>
        <v>0</v>
      </c>
    </row>
    <row r="183" spans="1:34" ht="45" hidden="1" x14ac:dyDescent="0.25">
      <c r="A183" s="3588"/>
      <c r="B183" s="3588"/>
      <c r="C183" s="3588"/>
      <c r="D183" s="1934"/>
      <c r="E183" s="1935"/>
      <c r="F183" s="1936"/>
      <c r="G183" s="1941"/>
      <c r="H183" s="3588"/>
      <c r="I183" s="1938" t="s">
        <v>2610</v>
      </c>
      <c r="J183" s="1939" t="s">
        <v>194</v>
      </c>
      <c r="K183" s="1940">
        <v>0</v>
      </c>
      <c r="L183" s="1940">
        <v>20</v>
      </c>
      <c r="M183" s="1891"/>
      <c r="N183" s="1891"/>
      <c r="O183" s="1891"/>
      <c r="P183" s="1891"/>
      <c r="Q183" s="1892"/>
      <c r="R183" s="1940">
        <f t="shared" si="13"/>
        <v>0</v>
      </c>
      <c r="S183" s="1810"/>
      <c r="T183" s="1810"/>
      <c r="U183" s="1810"/>
      <c r="V183" s="1810"/>
      <c r="W183" s="1811"/>
      <c r="X183" s="1810"/>
      <c r="Y183" s="1811"/>
      <c r="Z183" s="1893"/>
      <c r="AA183" s="1811"/>
      <c r="AB183" s="1893"/>
      <c r="AC183" s="1811"/>
      <c r="AD183" s="1893"/>
      <c r="AE183" s="1811"/>
      <c r="AF183" s="1893"/>
      <c r="AG183" s="1811"/>
      <c r="AH183" s="1812"/>
    </row>
    <row r="184" spans="1:34" ht="30" hidden="1" x14ac:dyDescent="0.25">
      <c r="A184" s="3588"/>
      <c r="B184" s="3588"/>
      <c r="C184" s="3588"/>
      <c r="D184" s="1934"/>
      <c r="E184" s="1935"/>
      <c r="F184" s="1936"/>
      <c r="G184" s="1941"/>
      <c r="H184" s="3588"/>
      <c r="I184" s="1938" t="s">
        <v>2611</v>
      </c>
      <c r="J184" s="1939" t="s">
        <v>227</v>
      </c>
      <c r="K184" s="1940">
        <v>0</v>
      </c>
      <c r="L184" s="1942">
        <v>1</v>
      </c>
      <c r="M184" s="1891"/>
      <c r="N184" s="1891"/>
      <c r="O184" s="1891"/>
      <c r="P184" s="1891"/>
      <c r="Q184" s="1892"/>
      <c r="R184" s="1942">
        <f t="shared" si="13"/>
        <v>0</v>
      </c>
      <c r="S184" s="1810"/>
      <c r="T184" s="1810"/>
      <c r="U184" s="1810"/>
      <c r="V184" s="1810"/>
      <c r="W184" s="1811"/>
      <c r="X184" s="1810"/>
      <c r="Y184" s="1811"/>
      <c r="Z184" s="1893"/>
      <c r="AA184" s="1811"/>
      <c r="AB184" s="1893"/>
      <c r="AC184" s="1811"/>
      <c r="AD184" s="1893"/>
      <c r="AE184" s="1811"/>
      <c r="AF184" s="1893"/>
      <c r="AG184" s="1811"/>
      <c r="AH184" s="1812"/>
    </row>
    <row r="185" spans="1:34" ht="60" hidden="1" x14ac:dyDescent="0.25">
      <c r="A185" s="3588"/>
      <c r="B185" s="3588"/>
      <c r="C185" s="3588"/>
      <c r="D185" s="1934" t="s">
        <v>1193</v>
      </c>
      <c r="E185" s="1935" t="s">
        <v>2612</v>
      </c>
      <c r="F185" s="1936" t="s">
        <v>2613</v>
      </c>
      <c r="G185" s="1941" t="s">
        <v>2614</v>
      </c>
      <c r="H185" s="3588"/>
      <c r="I185" s="1946" t="s">
        <v>705</v>
      </c>
      <c r="J185" s="1935" t="s">
        <v>493</v>
      </c>
      <c r="K185" s="1947" t="s">
        <v>2608</v>
      </c>
      <c r="L185" s="1941" t="s">
        <v>703</v>
      </c>
      <c r="M185" s="1891"/>
      <c r="N185" s="1891"/>
      <c r="O185" s="1891"/>
      <c r="P185" s="1891"/>
      <c r="Q185" s="1892"/>
      <c r="R185" s="1941">
        <f t="shared" si="13"/>
        <v>0</v>
      </c>
      <c r="S185" s="1810"/>
      <c r="T185" s="1810"/>
      <c r="U185" s="1810"/>
      <c r="V185" s="1810"/>
      <c r="W185" s="1811">
        <f>+S185+T185+U185+V185</f>
        <v>0</v>
      </c>
      <c r="X185" s="1810"/>
      <c r="Y185" s="1811" t="e">
        <f>+X185/W185</f>
        <v>#DIV/0!</v>
      </c>
      <c r="Z185" s="1893"/>
      <c r="AA185" s="1811" t="e">
        <f>+Z185/W185</f>
        <v>#DIV/0!</v>
      </c>
      <c r="AB185" s="1893"/>
      <c r="AC185" s="1811" t="e">
        <f>+AB185/W185</f>
        <v>#DIV/0!</v>
      </c>
      <c r="AD185" s="1893"/>
      <c r="AE185" s="1811" t="e">
        <f>+AD185/W185</f>
        <v>#DIV/0!</v>
      </c>
      <c r="AF185" s="1893"/>
      <c r="AG185" s="1811" t="e">
        <f>+AF185/W185</f>
        <v>#DIV/0!</v>
      </c>
      <c r="AH185" s="1812">
        <f>+X185+Z185+AB185+AD185+AF185</f>
        <v>0</v>
      </c>
    </row>
    <row r="186" spans="1:34" ht="30" hidden="1" x14ac:dyDescent="0.25">
      <c r="A186" s="3588"/>
      <c r="B186" s="3588"/>
      <c r="C186" s="3588"/>
      <c r="D186" s="3673" t="s">
        <v>2615</v>
      </c>
      <c r="E186" s="3674" t="s">
        <v>2616</v>
      </c>
      <c r="F186" s="3675">
        <v>0</v>
      </c>
      <c r="G186" s="3675">
        <v>1</v>
      </c>
      <c r="H186" s="3676" t="s">
        <v>2617</v>
      </c>
      <c r="I186" s="1948" t="s">
        <v>701</v>
      </c>
      <c r="J186" s="1939" t="s">
        <v>227</v>
      </c>
      <c r="K186" s="1942">
        <v>0</v>
      </c>
      <c r="L186" s="1949">
        <v>1</v>
      </c>
      <c r="M186" s="1891"/>
      <c r="N186" s="1891"/>
      <c r="O186" s="1891"/>
      <c r="P186" s="1891"/>
      <c r="Q186" s="1892"/>
      <c r="R186" s="1949">
        <f t="shared" si="13"/>
        <v>0</v>
      </c>
      <c r="S186" s="1810"/>
      <c r="T186" s="1810"/>
      <c r="U186" s="1810"/>
      <c r="V186" s="1810"/>
      <c r="W186" s="1811"/>
      <c r="X186" s="1810"/>
      <c r="Y186" s="1811"/>
      <c r="Z186" s="1893"/>
      <c r="AA186" s="1811"/>
      <c r="AB186" s="1893"/>
      <c r="AC186" s="1811"/>
      <c r="AD186" s="1893"/>
      <c r="AE186" s="1811"/>
      <c r="AF186" s="1893"/>
      <c r="AG186" s="1811"/>
      <c r="AH186" s="1812"/>
    </row>
    <row r="187" spans="1:34" hidden="1" x14ac:dyDescent="0.25">
      <c r="A187" s="3588"/>
      <c r="B187" s="3588"/>
      <c r="C187" s="3588"/>
      <c r="D187" s="3588"/>
      <c r="E187" s="3588"/>
      <c r="F187" s="3588"/>
      <c r="G187" s="3588"/>
      <c r="H187" s="3588"/>
      <c r="I187" s="1948" t="s">
        <v>2618</v>
      </c>
      <c r="J187" s="1939" t="s">
        <v>227</v>
      </c>
      <c r="K187" s="1942">
        <v>0</v>
      </c>
      <c r="L187" s="1949">
        <v>1</v>
      </c>
      <c r="M187" s="1891"/>
      <c r="N187" s="1891"/>
      <c r="O187" s="1891"/>
      <c r="P187" s="1891"/>
      <c r="Q187" s="1892"/>
      <c r="R187" s="1949">
        <f t="shared" si="13"/>
        <v>0</v>
      </c>
      <c r="S187" s="1810"/>
      <c r="T187" s="1810"/>
      <c r="U187" s="1810"/>
      <c r="V187" s="1810"/>
      <c r="W187" s="1811"/>
      <c r="X187" s="1810"/>
      <c r="Y187" s="1811"/>
      <c r="Z187" s="1893"/>
      <c r="AA187" s="1811"/>
      <c r="AB187" s="1893"/>
      <c r="AC187" s="1811"/>
      <c r="AD187" s="1893"/>
      <c r="AE187" s="1811"/>
      <c r="AF187" s="1893"/>
      <c r="AG187" s="1811"/>
      <c r="AH187" s="1812"/>
    </row>
    <row r="188" spans="1:34" hidden="1" x14ac:dyDescent="0.25">
      <c r="A188" s="3588"/>
      <c r="B188" s="3588"/>
      <c r="C188" s="3588"/>
      <c r="D188" s="3588"/>
      <c r="E188" s="3588"/>
      <c r="F188" s="3588"/>
      <c r="G188" s="3588"/>
      <c r="H188" s="3588"/>
      <c r="I188" s="1948" t="s">
        <v>700</v>
      </c>
      <c r="J188" s="1939" t="s">
        <v>227</v>
      </c>
      <c r="K188" s="1942">
        <v>0</v>
      </c>
      <c r="L188" s="1949">
        <v>1</v>
      </c>
      <c r="M188" s="1891"/>
      <c r="N188" s="1891"/>
      <c r="O188" s="1891"/>
      <c r="P188" s="1891"/>
      <c r="Q188" s="1892"/>
      <c r="R188" s="1949">
        <f t="shared" si="13"/>
        <v>0</v>
      </c>
      <c r="S188" s="1810"/>
      <c r="T188" s="1810"/>
      <c r="U188" s="1810"/>
      <c r="V188" s="1810"/>
      <c r="W188" s="1811"/>
      <c r="X188" s="1810"/>
      <c r="Y188" s="1811"/>
      <c r="Z188" s="1893"/>
      <c r="AA188" s="1811"/>
      <c r="AB188" s="1893"/>
      <c r="AC188" s="1811"/>
      <c r="AD188" s="1893"/>
      <c r="AE188" s="1811"/>
      <c r="AF188" s="1893"/>
      <c r="AG188" s="1811"/>
      <c r="AH188" s="1812"/>
    </row>
    <row r="189" spans="1:34" hidden="1" x14ac:dyDescent="0.25">
      <c r="A189" s="3588"/>
      <c r="B189" s="3588"/>
      <c r="C189" s="3588"/>
      <c r="D189" s="3589"/>
      <c r="E189" s="3589"/>
      <c r="F189" s="3589"/>
      <c r="G189" s="3589"/>
      <c r="H189" s="3589"/>
      <c r="I189" s="1948" t="s">
        <v>699</v>
      </c>
      <c r="J189" s="1939" t="s">
        <v>227</v>
      </c>
      <c r="K189" s="1942">
        <v>0</v>
      </c>
      <c r="L189" s="1949">
        <v>1</v>
      </c>
      <c r="M189" s="1891"/>
      <c r="N189" s="1891"/>
      <c r="O189" s="1891"/>
      <c r="P189" s="1891"/>
      <c r="Q189" s="1892"/>
      <c r="R189" s="1949">
        <f t="shared" si="13"/>
        <v>0</v>
      </c>
      <c r="S189" s="1810"/>
      <c r="T189" s="1810"/>
      <c r="U189" s="1810"/>
      <c r="V189" s="1810"/>
      <c r="W189" s="1811"/>
      <c r="X189" s="1810"/>
      <c r="Y189" s="1811"/>
      <c r="Z189" s="1893"/>
      <c r="AA189" s="1811"/>
      <c r="AB189" s="1893"/>
      <c r="AC189" s="1811"/>
      <c r="AD189" s="1893"/>
      <c r="AE189" s="1811"/>
      <c r="AF189" s="1893"/>
      <c r="AG189" s="1811"/>
      <c r="AH189" s="1812"/>
    </row>
    <row r="190" spans="1:34" hidden="1" x14ac:dyDescent="0.25">
      <c r="A190" s="3588"/>
      <c r="B190" s="3588"/>
      <c r="C190" s="3588"/>
      <c r="D190" s="3655" t="s">
        <v>1189</v>
      </c>
      <c r="E190" s="3656" t="s">
        <v>493</v>
      </c>
      <c r="F190" s="3655">
        <v>0</v>
      </c>
      <c r="G190" s="3655">
        <v>3</v>
      </c>
      <c r="H190" s="3656" t="s">
        <v>2619</v>
      </c>
      <c r="I190" s="1946" t="s">
        <v>698</v>
      </c>
      <c r="J190" s="1939" t="s">
        <v>493</v>
      </c>
      <c r="K190" s="1939">
        <v>0</v>
      </c>
      <c r="L190" s="1950">
        <v>1</v>
      </c>
      <c r="M190" s="1891"/>
      <c r="N190" s="1891"/>
      <c r="O190" s="1891"/>
      <c r="P190" s="1891"/>
      <c r="Q190" s="1892"/>
      <c r="R190" s="1950">
        <f t="shared" si="13"/>
        <v>0</v>
      </c>
      <c r="S190" s="1810"/>
      <c r="T190" s="1810"/>
      <c r="U190" s="1810"/>
      <c r="V190" s="1810"/>
      <c r="W190" s="1811">
        <f t="shared" ref="W190:W378" si="14">+S190+T190+U190+V190</f>
        <v>0</v>
      </c>
      <c r="X190" s="1810"/>
      <c r="Y190" s="1811" t="e">
        <f t="shared" ref="Y190:Y378" si="15">+X190/W190</f>
        <v>#DIV/0!</v>
      </c>
      <c r="Z190" s="1893"/>
      <c r="AA190" s="1811" t="e">
        <f t="shared" ref="AA190:AA378" si="16">+Z190/W190</f>
        <v>#DIV/0!</v>
      </c>
      <c r="AB190" s="1893"/>
      <c r="AC190" s="1811" t="e">
        <f t="shared" ref="AC190:AC378" si="17">+AB190/W190</f>
        <v>#DIV/0!</v>
      </c>
      <c r="AD190" s="1893"/>
      <c r="AE190" s="1811" t="e">
        <f t="shared" ref="AE190:AE378" si="18">+AD190/W190</f>
        <v>#DIV/0!</v>
      </c>
      <c r="AF190" s="1893"/>
      <c r="AG190" s="1811" t="e">
        <f t="shared" ref="AG190:AG378" si="19">+AF190/W190</f>
        <v>#DIV/0!</v>
      </c>
      <c r="AH190" s="1812">
        <f t="shared" ref="AH190:AH378" si="20">+X190+Z190+AB190+AD190+AF190</f>
        <v>0</v>
      </c>
    </row>
    <row r="191" spans="1:34" ht="45" hidden="1" x14ac:dyDescent="0.25">
      <c r="A191" s="3588"/>
      <c r="B191" s="3588"/>
      <c r="C191" s="3588"/>
      <c r="D191" s="3588"/>
      <c r="E191" s="3588"/>
      <c r="F191" s="3588"/>
      <c r="G191" s="3588"/>
      <c r="H191" s="3588"/>
      <c r="I191" s="1946" t="s">
        <v>2620</v>
      </c>
      <c r="J191" s="1939" t="s">
        <v>493</v>
      </c>
      <c r="K191" s="1939">
        <v>0</v>
      </c>
      <c r="L191" s="1950">
        <v>1</v>
      </c>
      <c r="M191" s="1891"/>
      <c r="N191" s="1891"/>
      <c r="O191" s="1891"/>
      <c r="P191" s="1891"/>
      <c r="Q191" s="1892"/>
      <c r="R191" s="1950">
        <f t="shared" si="13"/>
        <v>0</v>
      </c>
      <c r="S191" s="1810"/>
      <c r="T191" s="1810"/>
      <c r="U191" s="1810"/>
      <c r="V191" s="1810"/>
      <c r="W191" s="1811">
        <f t="shared" si="14"/>
        <v>0</v>
      </c>
      <c r="X191" s="1810"/>
      <c r="Y191" s="1811" t="e">
        <f t="shared" si="15"/>
        <v>#DIV/0!</v>
      </c>
      <c r="Z191" s="1893"/>
      <c r="AA191" s="1811" t="e">
        <f t="shared" si="16"/>
        <v>#DIV/0!</v>
      </c>
      <c r="AB191" s="1893"/>
      <c r="AC191" s="1811" t="e">
        <f t="shared" si="17"/>
        <v>#DIV/0!</v>
      </c>
      <c r="AD191" s="1893"/>
      <c r="AE191" s="1811" t="e">
        <f t="shared" si="18"/>
        <v>#DIV/0!</v>
      </c>
      <c r="AF191" s="1893"/>
      <c r="AG191" s="1811" t="e">
        <f t="shared" si="19"/>
        <v>#DIV/0!</v>
      </c>
      <c r="AH191" s="1812">
        <f t="shared" si="20"/>
        <v>0</v>
      </c>
    </row>
    <row r="192" spans="1:34" ht="30.75" hidden="1" thickBot="1" x14ac:dyDescent="0.3">
      <c r="A192" s="3588"/>
      <c r="B192" s="3599"/>
      <c r="C192" s="3599"/>
      <c r="D192" s="3599"/>
      <c r="E192" s="3599"/>
      <c r="F192" s="3599"/>
      <c r="G192" s="3599"/>
      <c r="H192" s="3599"/>
      <c r="I192" s="1951" t="s">
        <v>696</v>
      </c>
      <c r="J192" s="1952" t="s">
        <v>493</v>
      </c>
      <c r="K192" s="1952">
        <v>0</v>
      </c>
      <c r="L192" s="1953">
        <v>1</v>
      </c>
      <c r="M192" s="1891"/>
      <c r="N192" s="1891"/>
      <c r="O192" s="1891"/>
      <c r="P192" s="1891"/>
      <c r="Q192" s="1892"/>
      <c r="R192" s="1953">
        <f t="shared" si="13"/>
        <v>0</v>
      </c>
      <c r="S192" s="1810"/>
      <c r="T192" s="1810"/>
      <c r="U192" s="1810"/>
      <c r="V192" s="1810"/>
      <c r="W192" s="1811">
        <f t="shared" si="14"/>
        <v>0</v>
      </c>
      <c r="X192" s="1810"/>
      <c r="Y192" s="1811" t="e">
        <f t="shared" si="15"/>
        <v>#DIV/0!</v>
      </c>
      <c r="Z192" s="1893"/>
      <c r="AA192" s="1811" t="e">
        <f t="shared" si="16"/>
        <v>#DIV/0!</v>
      </c>
      <c r="AB192" s="1893"/>
      <c r="AC192" s="1811" t="e">
        <f t="shared" si="17"/>
        <v>#DIV/0!</v>
      </c>
      <c r="AD192" s="1893"/>
      <c r="AE192" s="1811" t="e">
        <f t="shared" si="18"/>
        <v>#DIV/0!</v>
      </c>
      <c r="AF192" s="1893"/>
      <c r="AG192" s="1811" t="e">
        <f t="shared" si="19"/>
        <v>#DIV/0!</v>
      </c>
      <c r="AH192" s="1812">
        <f t="shared" si="20"/>
        <v>0</v>
      </c>
    </row>
    <row r="193" spans="1:34" ht="30" hidden="1" x14ac:dyDescent="0.25">
      <c r="A193" s="3588"/>
      <c r="B193" s="3671" t="s">
        <v>2621</v>
      </c>
      <c r="C193" s="3672" t="s">
        <v>2622</v>
      </c>
      <c r="D193" s="3672" t="s">
        <v>91</v>
      </c>
      <c r="E193" s="3671" t="s">
        <v>227</v>
      </c>
      <c r="F193" s="3672"/>
      <c r="G193" s="3672"/>
      <c r="H193" s="1954" t="s">
        <v>2623</v>
      </c>
      <c r="I193" s="1954" t="s">
        <v>90</v>
      </c>
      <c r="J193" s="1955" t="s">
        <v>33</v>
      </c>
      <c r="K193" s="1955">
        <v>172</v>
      </c>
      <c r="L193" s="1956">
        <v>659</v>
      </c>
      <c r="M193" s="1891"/>
      <c r="N193" s="1891"/>
      <c r="O193" s="1891"/>
      <c r="P193" s="1891"/>
      <c r="Q193" s="1892"/>
      <c r="R193" s="1956">
        <f t="shared" si="13"/>
        <v>0</v>
      </c>
      <c r="S193" s="1810"/>
      <c r="T193" s="1810"/>
      <c r="U193" s="1810"/>
      <c r="V193" s="1810"/>
      <c r="W193" s="1811">
        <f t="shared" si="14"/>
        <v>0</v>
      </c>
      <c r="X193" s="1810"/>
      <c r="Y193" s="1811" t="e">
        <f t="shared" si="15"/>
        <v>#DIV/0!</v>
      </c>
      <c r="Z193" s="1893"/>
      <c r="AA193" s="1811" t="e">
        <f t="shared" si="16"/>
        <v>#DIV/0!</v>
      </c>
      <c r="AB193" s="1893"/>
      <c r="AC193" s="1811" t="e">
        <f t="shared" si="17"/>
        <v>#DIV/0!</v>
      </c>
      <c r="AD193" s="1893"/>
      <c r="AE193" s="1811" t="e">
        <f t="shared" si="18"/>
        <v>#DIV/0!</v>
      </c>
      <c r="AF193" s="1893"/>
      <c r="AG193" s="1811" t="e">
        <f t="shared" si="19"/>
        <v>#DIV/0!</v>
      </c>
      <c r="AH193" s="1812">
        <f t="shared" si="20"/>
        <v>0</v>
      </c>
    </row>
    <row r="194" spans="1:34" ht="60" hidden="1" x14ac:dyDescent="0.25">
      <c r="A194" s="3588"/>
      <c r="B194" s="3588"/>
      <c r="C194" s="3588"/>
      <c r="D194" s="3588"/>
      <c r="E194" s="3588"/>
      <c r="F194" s="3588"/>
      <c r="G194" s="3588"/>
      <c r="H194" s="1957" t="s">
        <v>86</v>
      </c>
      <c r="I194" s="1957" t="s">
        <v>85</v>
      </c>
      <c r="J194" s="1958" t="s">
        <v>33</v>
      </c>
      <c r="K194" s="1958">
        <f>(1644*0.5 )-642</f>
        <v>180</v>
      </c>
      <c r="L194" s="1959">
        <v>8500</v>
      </c>
      <c r="M194" s="1891"/>
      <c r="N194" s="1891"/>
      <c r="O194" s="1891"/>
      <c r="P194" s="1891"/>
      <c r="Q194" s="1892"/>
      <c r="R194" s="1959">
        <f t="shared" si="13"/>
        <v>0</v>
      </c>
      <c r="S194" s="1810"/>
      <c r="T194" s="1810"/>
      <c r="U194" s="1810"/>
      <c r="V194" s="1810"/>
      <c r="W194" s="1811">
        <f t="shared" si="14"/>
        <v>0</v>
      </c>
      <c r="X194" s="1810"/>
      <c r="Y194" s="1811" t="e">
        <f t="shared" si="15"/>
        <v>#DIV/0!</v>
      </c>
      <c r="Z194" s="1893"/>
      <c r="AA194" s="1811" t="e">
        <f t="shared" si="16"/>
        <v>#DIV/0!</v>
      </c>
      <c r="AB194" s="1893"/>
      <c r="AC194" s="1811" t="e">
        <f t="shared" si="17"/>
        <v>#DIV/0!</v>
      </c>
      <c r="AD194" s="1893"/>
      <c r="AE194" s="1811" t="e">
        <f t="shared" si="18"/>
        <v>#DIV/0!</v>
      </c>
      <c r="AF194" s="1893"/>
      <c r="AG194" s="1811" t="e">
        <f t="shared" si="19"/>
        <v>#DIV/0!</v>
      </c>
      <c r="AH194" s="1812">
        <f t="shared" si="20"/>
        <v>0</v>
      </c>
    </row>
    <row r="195" spans="1:34" ht="30" hidden="1" x14ac:dyDescent="0.25">
      <c r="A195" s="3588"/>
      <c r="B195" s="3588"/>
      <c r="C195" s="3589"/>
      <c r="D195" s="3589"/>
      <c r="E195" s="3589"/>
      <c r="F195" s="3589"/>
      <c r="G195" s="3589"/>
      <c r="H195" s="1960" t="s">
        <v>2624</v>
      </c>
      <c r="I195" s="1957" t="s">
        <v>2625</v>
      </c>
      <c r="J195" s="1958" t="s">
        <v>11</v>
      </c>
      <c r="K195" s="1958">
        <v>0</v>
      </c>
      <c r="L195" s="1959">
        <v>1</v>
      </c>
      <c r="M195" s="1891"/>
      <c r="N195" s="1891"/>
      <c r="O195" s="1891"/>
      <c r="P195" s="1891"/>
      <c r="Q195" s="1892"/>
      <c r="R195" s="1959">
        <f t="shared" si="13"/>
        <v>0</v>
      </c>
      <c r="S195" s="1810"/>
      <c r="T195" s="1810"/>
      <c r="U195" s="1810"/>
      <c r="V195" s="1810"/>
      <c r="W195" s="1811">
        <f t="shared" si="14"/>
        <v>0</v>
      </c>
      <c r="X195" s="1810"/>
      <c r="Y195" s="1811" t="e">
        <f t="shared" si="15"/>
        <v>#DIV/0!</v>
      </c>
      <c r="Z195" s="1893"/>
      <c r="AA195" s="1811" t="e">
        <f t="shared" si="16"/>
        <v>#DIV/0!</v>
      </c>
      <c r="AB195" s="1893"/>
      <c r="AC195" s="1811" t="e">
        <f t="shared" si="17"/>
        <v>#DIV/0!</v>
      </c>
      <c r="AD195" s="1893"/>
      <c r="AE195" s="1811" t="e">
        <f t="shared" si="18"/>
        <v>#DIV/0!</v>
      </c>
      <c r="AF195" s="1893"/>
      <c r="AG195" s="1811" t="e">
        <f t="shared" si="19"/>
        <v>#DIV/0!</v>
      </c>
      <c r="AH195" s="1812">
        <f t="shared" si="20"/>
        <v>0</v>
      </c>
    </row>
    <row r="196" spans="1:34" ht="45" hidden="1" x14ac:dyDescent="0.25">
      <c r="A196" s="3588"/>
      <c r="B196" s="3588"/>
      <c r="C196" s="1957" t="s">
        <v>2626</v>
      </c>
      <c r="D196" s="1957" t="s">
        <v>41</v>
      </c>
      <c r="E196" s="1958" t="s">
        <v>227</v>
      </c>
      <c r="F196" s="1957"/>
      <c r="G196" s="1957"/>
      <c r="H196" s="1961" t="s">
        <v>2627</v>
      </c>
      <c r="I196" s="1957" t="s">
        <v>2628</v>
      </c>
      <c r="J196" s="1958" t="s">
        <v>33</v>
      </c>
      <c r="K196" s="1958">
        <v>642</v>
      </c>
      <c r="L196" s="1959">
        <v>1000</v>
      </c>
      <c r="M196" s="1891"/>
      <c r="N196" s="1891"/>
      <c r="O196" s="1891"/>
      <c r="P196" s="1891"/>
      <c r="Q196" s="1892"/>
      <c r="R196" s="1959">
        <f t="shared" si="13"/>
        <v>0</v>
      </c>
      <c r="S196" s="1810"/>
      <c r="T196" s="1810"/>
      <c r="U196" s="1810"/>
      <c r="V196" s="1810"/>
      <c r="W196" s="1811">
        <f t="shared" si="14"/>
        <v>0</v>
      </c>
      <c r="X196" s="1810"/>
      <c r="Y196" s="1811" t="e">
        <f t="shared" si="15"/>
        <v>#DIV/0!</v>
      </c>
      <c r="Z196" s="1893"/>
      <c r="AA196" s="1811" t="e">
        <f t="shared" si="16"/>
        <v>#DIV/0!</v>
      </c>
      <c r="AB196" s="1893"/>
      <c r="AC196" s="1811" t="e">
        <f t="shared" si="17"/>
        <v>#DIV/0!</v>
      </c>
      <c r="AD196" s="1893"/>
      <c r="AE196" s="1811" t="e">
        <f t="shared" si="18"/>
        <v>#DIV/0!</v>
      </c>
      <c r="AF196" s="1893"/>
      <c r="AG196" s="1811" t="e">
        <f t="shared" si="19"/>
        <v>#DIV/0!</v>
      </c>
      <c r="AH196" s="1812">
        <f t="shared" si="20"/>
        <v>0</v>
      </c>
    </row>
    <row r="197" spans="1:34" ht="75" hidden="1" x14ac:dyDescent="0.25">
      <c r="A197" s="3588"/>
      <c r="B197" s="3588"/>
      <c r="C197" s="1957" t="s">
        <v>2629</v>
      </c>
      <c r="D197" s="1957" t="s">
        <v>41</v>
      </c>
      <c r="E197" s="1958" t="s">
        <v>227</v>
      </c>
      <c r="F197" s="1957"/>
      <c r="G197" s="1957"/>
      <c r="H197" s="1957" t="s">
        <v>2630</v>
      </c>
      <c r="I197" s="1957" t="s">
        <v>34</v>
      </c>
      <c r="J197" s="1958" t="s">
        <v>33</v>
      </c>
      <c r="K197" s="1958">
        <v>0</v>
      </c>
      <c r="L197" s="1959">
        <v>200</v>
      </c>
      <c r="M197" s="1891"/>
      <c r="N197" s="1891"/>
      <c r="O197" s="1891"/>
      <c r="P197" s="1891"/>
      <c r="Q197" s="1892"/>
      <c r="R197" s="1959">
        <f t="shared" si="13"/>
        <v>0</v>
      </c>
      <c r="S197" s="1810"/>
      <c r="T197" s="1810"/>
      <c r="U197" s="1810"/>
      <c r="V197" s="1810"/>
      <c r="W197" s="1811">
        <f t="shared" si="14"/>
        <v>0</v>
      </c>
      <c r="X197" s="1810"/>
      <c r="Y197" s="1811" t="e">
        <f t="shared" si="15"/>
        <v>#DIV/0!</v>
      </c>
      <c r="Z197" s="1893"/>
      <c r="AA197" s="1811" t="e">
        <f t="shared" si="16"/>
        <v>#DIV/0!</v>
      </c>
      <c r="AB197" s="1893"/>
      <c r="AC197" s="1811" t="e">
        <f t="shared" si="17"/>
        <v>#DIV/0!</v>
      </c>
      <c r="AD197" s="1893"/>
      <c r="AE197" s="1811" t="e">
        <f t="shared" si="18"/>
        <v>#DIV/0!</v>
      </c>
      <c r="AF197" s="1893"/>
      <c r="AG197" s="1811" t="e">
        <f t="shared" si="19"/>
        <v>#DIV/0!</v>
      </c>
      <c r="AH197" s="1812">
        <f t="shared" si="20"/>
        <v>0</v>
      </c>
    </row>
    <row r="198" spans="1:34" ht="105" hidden="1" x14ac:dyDescent="0.25">
      <c r="A198" s="3588"/>
      <c r="B198" s="3588"/>
      <c r="C198" s="1957" t="s">
        <v>2631</v>
      </c>
      <c r="D198" s="1957" t="s">
        <v>91</v>
      </c>
      <c r="E198" s="1958" t="s">
        <v>227</v>
      </c>
      <c r="F198" s="1957"/>
      <c r="G198" s="1957"/>
      <c r="H198" s="1957" t="s">
        <v>2632</v>
      </c>
      <c r="I198" s="1957" t="s">
        <v>27</v>
      </c>
      <c r="J198" s="1958" t="s">
        <v>493</v>
      </c>
      <c r="K198" s="1958">
        <v>1</v>
      </c>
      <c r="L198" s="1959">
        <v>2</v>
      </c>
      <c r="M198" s="1891"/>
      <c r="N198" s="1891"/>
      <c r="O198" s="1891"/>
      <c r="P198" s="1891"/>
      <c r="Q198" s="1892"/>
      <c r="R198" s="1959">
        <f t="shared" si="13"/>
        <v>0</v>
      </c>
      <c r="S198" s="1810"/>
      <c r="T198" s="1810"/>
      <c r="U198" s="1810"/>
      <c r="V198" s="1810"/>
      <c r="W198" s="1811">
        <f t="shared" si="14"/>
        <v>0</v>
      </c>
      <c r="X198" s="1810"/>
      <c r="Y198" s="1811" t="e">
        <f t="shared" si="15"/>
        <v>#DIV/0!</v>
      </c>
      <c r="Z198" s="1893"/>
      <c r="AA198" s="1811" t="e">
        <f t="shared" si="16"/>
        <v>#DIV/0!</v>
      </c>
      <c r="AB198" s="1893"/>
      <c r="AC198" s="1811" t="e">
        <f t="shared" si="17"/>
        <v>#DIV/0!</v>
      </c>
      <c r="AD198" s="1893"/>
      <c r="AE198" s="1811" t="e">
        <f t="shared" si="18"/>
        <v>#DIV/0!</v>
      </c>
      <c r="AF198" s="1893"/>
      <c r="AG198" s="1811" t="e">
        <f t="shared" si="19"/>
        <v>#DIV/0!</v>
      </c>
      <c r="AH198" s="1812">
        <f t="shared" si="20"/>
        <v>0</v>
      </c>
    </row>
    <row r="199" spans="1:34" ht="90" hidden="1" x14ac:dyDescent="0.25">
      <c r="A199" s="3588"/>
      <c r="B199" s="3588"/>
      <c r="C199" s="1957" t="s">
        <v>2633</v>
      </c>
      <c r="D199" s="1957" t="s">
        <v>2634</v>
      </c>
      <c r="E199" s="1958" t="s">
        <v>227</v>
      </c>
      <c r="F199" s="1957"/>
      <c r="G199" s="1957"/>
      <c r="H199" s="1957" t="s">
        <v>25</v>
      </c>
      <c r="I199" s="1957" t="s">
        <v>23</v>
      </c>
      <c r="J199" s="1958" t="s">
        <v>24</v>
      </c>
      <c r="K199" s="1958">
        <f>44+10+50+56</f>
        <v>160</v>
      </c>
      <c r="L199" s="1959">
        <v>2743</v>
      </c>
      <c r="M199" s="1891"/>
      <c r="N199" s="1891"/>
      <c r="O199" s="1891"/>
      <c r="P199" s="1891"/>
      <c r="Q199" s="1892"/>
      <c r="R199" s="1959">
        <f t="shared" si="13"/>
        <v>0</v>
      </c>
      <c r="S199" s="1810"/>
      <c r="T199" s="1810"/>
      <c r="U199" s="1810"/>
      <c r="V199" s="1810"/>
      <c r="W199" s="1811">
        <f t="shared" si="14"/>
        <v>0</v>
      </c>
      <c r="X199" s="1810"/>
      <c r="Y199" s="1811" t="e">
        <f t="shared" si="15"/>
        <v>#DIV/0!</v>
      </c>
      <c r="Z199" s="1893"/>
      <c r="AA199" s="1811" t="e">
        <f t="shared" si="16"/>
        <v>#DIV/0!</v>
      </c>
      <c r="AB199" s="1893"/>
      <c r="AC199" s="1811" t="e">
        <f t="shared" si="17"/>
        <v>#DIV/0!</v>
      </c>
      <c r="AD199" s="1893"/>
      <c r="AE199" s="1811" t="e">
        <f t="shared" si="18"/>
        <v>#DIV/0!</v>
      </c>
      <c r="AF199" s="1893"/>
      <c r="AG199" s="1811" t="e">
        <f t="shared" si="19"/>
        <v>#DIV/0!</v>
      </c>
      <c r="AH199" s="1812">
        <f t="shared" si="20"/>
        <v>0</v>
      </c>
    </row>
    <row r="200" spans="1:34" ht="30" hidden="1" x14ac:dyDescent="0.25">
      <c r="A200" s="3588"/>
      <c r="B200" s="3588"/>
      <c r="C200" s="3667" t="s">
        <v>2635</v>
      </c>
      <c r="D200" s="3667" t="s">
        <v>2636</v>
      </c>
      <c r="E200" s="3666" t="s">
        <v>11</v>
      </c>
      <c r="F200" s="3667">
        <v>901</v>
      </c>
      <c r="G200" s="3667">
        <v>1220</v>
      </c>
      <c r="H200" s="1961" t="s">
        <v>20</v>
      </c>
      <c r="I200" s="1957" t="s">
        <v>2637</v>
      </c>
      <c r="J200" s="1958" t="s">
        <v>33</v>
      </c>
      <c r="K200" s="1958">
        <v>259</v>
      </c>
      <c r="L200" s="1959">
        <v>200</v>
      </c>
      <c r="M200" s="1891"/>
      <c r="N200" s="1891"/>
      <c r="O200" s="1891"/>
      <c r="P200" s="1891"/>
      <c r="Q200" s="1892"/>
      <c r="R200" s="1959">
        <f t="shared" si="13"/>
        <v>0</v>
      </c>
      <c r="S200" s="1810"/>
      <c r="T200" s="1810"/>
      <c r="U200" s="1810"/>
      <c r="V200" s="1810"/>
      <c r="W200" s="1811">
        <f t="shared" si="14"/>
        <v>0</v>
      </c>
      <c r="X200" s="1810"/>
      <c r="Y200" s="1811" t="e">
        <f t="shared" si="15"/>
        <v>#DIV/0!</v>
      </c>
      <c r="Z200" s="1893"/>
      <c r="AA200" s="1811" t="e">
        <f t="shared" si="16"/>
        <v>#DIV/0!</v>
      </c>
      <c r="AB200" s="1893"/>
      <c r="AC200" s="1811" t="e">
        <f t="shared" si="17"/>
        <v>#DIV/0!</v>
      </c>
      <c r="AD200" s="1893"/>
      <c r="AE200" s="1811" t="e">
        <f t="shared" si="18"/>
        <v>#DIV/0!</v>
      </c>
      <c r="AF200" s="1893"/>
      <c r="AG200" s="1811" t="e">
        <f t="shared" si="19"/>
        <v>#DIV/0!</v>
      </c>
      <c r="AH200" s="1812">
        <f t="shared" si="20"/>
        <v>0</v>
      </c>
    </row>
    <row r="201" spans="1:34" ht="30.75" hidden="1" thickBot="1" x14ac:dyDescent="0.3">
      <c r="A201" s="3588"/>
      <c r="B201" s="3588"/>
      <c r="C201" s="3588"/>
      <c r="D201" s="3588"/>
      <c r="E201" s="3588"/>
      <c r="F201" s="3588"/>
      <c r="G201" s="3588"/>
      <c r="H201" s="1962" t="s">
        <v>15</v>
      </c>
      <c r="I201" s="1957" t="s">
        <v>2638</v>
      </c>
      <c r="J201" s="1958" t="s">
        <v>33</v>
      </c>
      <c r="K201" s="1958">
        <v>0</v>
      </c>
      <c r="L201" s="1959">
        <v>20</v>
      </c>
      <c r="M201" s="1891"/>
      <c r="N201" s="1891"/>
      <c r="O201" s="1891"/>
      <c r="P201" s="1891"/>
      <c r="Q201" s="1892"/>
      <c r="R201" s="1959">
        <f t="shared" si="13"/>
        <v>0</v>
      </c>
      <c r="S201" s="1810"/>
      <c r="T201" s="1810"/>
      <c r="U201" s="1810"/>
      <c r="V201" s="1810"/>
      <c r="W201" s="1811">
        <f t="shared" si="14"/>
        <v>0</v>
      </c>
      <c r="X201" s="1810"/>
      <c r="Y201" s="1811" t="e">
        <f t="shared" si="15"/>
        <v>#DIV/0!</v>
      </c>
      <c r="Z201" s="1893"/>
      <c r="AA201" s="1811" t="e">
        <f t="shared" si="16"/>
        <v>#DIV/0!</v>
      </c>
      <c r="AB201" s="1893"/>
      <c r="AC201" s="1811" t="e">
        <f t="shared" si="17"/>
        <v>#DIV/0!</v>
      </c>
      <c r="AD201" s="1893"/>
      <c r="AE201" s="1811" t="e">
        <f t="shared" si="18"/>
        <v>#DIV/0!</v>
      </c>
      <c r="AF201" s="1893"/>
      <c r="AG201" s="1811" t="e">
        <f t="shared" si="19"/>
        <v>#DIV/0!</v>
      </c>
      <c r="AH201" s="1812">
        <f t="shared" si="20"/>
        <v>0</v>
      </c>
    </row>
    <row r="202" spans="1:34" ht="45.75" hidden="1" thickBot="1" x14ac:dyDescent="0.3">
      <c r="A202" s="3588"/>
      <c r="B202" s="3588"/>
      <c r="C202" s="3589"/>
      <c r="D202" s="3589"/>
      <c r="E202" s="3589"/>
      <c r="F202" s="3589"/>
      <c r="G202" s="3589"/>
      <c r="H202" s="1962" t="s">
        <v>2639</v>
      </c>
      <c r="I202" s="1957" t="s">
        <v>2640</v>
      </c>
      <c r="J202" s="1958" t="s">
        <v>2641</v>
      </c>
      <c r="K202" s="1958">
        <v>642</v>
      </c>
      <c r="L202" s="1959">
        <v>1000</v>
      </c>
      <c r="M202" s="1891"/>
      <c r="N202" s="1891"/>
      <c r="O202" s="1891"/>
      <c r="P202" s="1891"/>
      <c r="Q202" s="1892"/>
      <c r="R202" s="1959">
        <f t="shared" si="13"/>
        <v>0</v>
      </c>
      <c r="S202" s="1810"/>
      <c r="T202" s="1810"/>
      <c r="U202" s="1810"/>
      <c r="V202" s="1810"/>
      <c r="W202" s="1811">
        <f t="shared" si="14"/>
        <v>0</v>
      </c>
      <c r="X202" s="1810"/>
      <c r="Y202" s="1811" t="e">
        <f t="shared" si="15"/>
        <v>#DIV/0!</v>
      </c>
      <c r="Z202" s="1893"/>
      <c r="AA202" s="1811" t="e">
        <f t="shared" si="16"/>
        <v>#DIV/0!</v>
      </c>
      <c r="AB202" s="1893"/>
      <c r="AC202" s="1811" t="e">
        <f t="shared" si="17"/>
        <v>#DIV/0!</v>
      </c>
      <c r="AD202" s="1893"/>
      <c r="AE202" s="1811" t="e">
        <f t="shared" si="18"/>
        <v>#DIV/0!</v>
      </c>
      <c r="AF202" s="1893"/>
      <c r="AG202" s="1811" t="e">
        <f t="shared" si="19"/>
        <v>#DIV/0!</v>
      </c>
      <c r="AH202" s="1812">
        <f t="shared" si="20"/>
        <v>0</v>
      </c>
    </row>
    <row r="203" spans="1:34" hidden="1" x14ac:dyDescent="0.25">
      <c r="A203" s="3588"/>
      <c r="B203" s="3588"/>
      <c r="C203" s="3668" t="s">
        <v>2639</v>
      </c>
      <c r="D203" s="3669" t="s">
        <v>2642</v>
      </c>
      <c r="E203" s="1963"/>
      <c r="F203" s="1964"/>
      <c r="G203" s="1964"/>
      <c r="H203" s="1964"/>
      <c r="I203" s="1965" t="s">
        <v>2643</v>
      </c>
      <c r="J203" s="1966" t="s">
        <v>6</v>
      </c>
      <c r="K203" s="1966">
        <v>6000</v>
      </c>
      <c r="L203" s="1967">
        <v>15000</v>
      </c>
      <c r="M203" s="1891"/>
      <c r="N203" s="1891"/>
      <c r="O203" s="1891"/>
      <c r="P203" s="1891"/>
      <c r="Q203" s="1892"/>
      <c r="R203" s="1967">
        <f t="shared" si="13"/>
        <v>0</v>
      </c>
      <c r="S203" s="1810"/>
      <c r="T203" s="1810"/>
      <c r="U203" s="1810"/>
      <c r="V203" s="1810"/>
      <c r="W203" s="1811">
        <f t="shared" si="14"/>
        <v>0</v>
      </c>
      <c r="X203" s="1810"/>
      <c r="Y203" s="1811" t="e">
        <f t="shared" si="15"/>
        <v>#DIV/0!</v>
      </c>
      <c r="Z203" s="1893"/>
      <c r="AA203" s="1811" t="e">
        <f t="shared" si="16"/>
        <v>#DIV/0!</v>
      </c>
      <c r="AB203" s="1893"/>
      <c r="AC203" s="1811" t="e">
        <f t="shared" si="17"/>
        <v>#DIV/0!</v>
      </c>
      <c r="AD203" s="1893"/>
      <c r="AE203" s="1811" t="e">
        <f t="shared" si="18"/>
        <v>#DIV/0!</v>
      </c>
      <c r="AF203" s="1893"/>
      <c r="AG203" s="1811" t="e">
        <f t="shared" si="19"/>
        <v>#DIV/0!</v>
      </c>
      <c r="AH203" s="1812">
        <f t="shared" si="20"/>
        <v>0</v>
      </c>
    </row>
    <row r="204" spans="1:34" ht="30" hidden="1" x14ac:dyDescent="0.25">
      <c r="A204" s="3588"/>
      <c r="B204" s="3588"/>
      <c r="C204" s="3588"/>
      <c r="D204" s="3588"/>
      <c r="E204" s="1963"/>
      <c r="F204" s="1964"/>
      <c r="G204" s="1964"/>
      <c r="H204" s="1964"/>
      <c r="I204" s="1965" t="s">
        <v>2644</v>
      </c>
      <c r="J204" s="1966" t="s">
        <v>2456</v>
      </c>
      <c r="K204" s="1966">
        <v>0</v>
      </c>
      <c r="L204" s="1967">
        <v>2</v>
      </c>
      <c r="M204" s="1891"/>
      <c r="N204" s="1891"/>
      <c r="O204" s="1891"/>
      <c r="P204" s="1891"/>
      <c r="Q204" s="1892"/>
      <c r="R204" s="1967">
        <f t="shared" si="13"/>
        <v>0</v>
      </c>
      <c r="S204" s="1810"/>
      <c r="T204" s="1810"/>
      <c r="U204" s="1810"/>
      <c r="V204" s="1810"/>
      <c r="W204" s="1811">
        <f t="shared" si="14"/>
        <v>0</v>
      </c>
      <c r="X204" s="1810"/>
      <c r="Y204" s="1811" t="e">
        <f t="shared" si="15"/>
        <v>#DIV/0!</v>
      </c>
      <c r="Z204" s="1893"/>
      <c r="AA204" s="1811" t="e">
        <f t="shared" si="16"/>
        <v>#DIV/0!</v>
      </c>
      <c r="AB204" s="1893"/>
      <c r="AC204" s="1811" t="e">
        <f t="shared" si="17"/>
        <v>#DIV/0!</v>
      </c>
      <c r="AD204" s="1893"/>
      <c r="AE204" s="1811" t="e">
        <f t="shared" si="18"/>
        <v>#DIV/0!</v>
      </c>
      <c r="AF204" s="1893"/>
      <c r="AG204" s="1811" t="e">
        <f t="shared" si="19"/>
        <v>#DIV/0!</v>
      </c>
      <c r="AH204" s="1812">
        <f t="shared" si="20"/>
        <v>0</v>
      </c>
    </row>
    <row r="205" spans="1:34" ht="30.75" hidden="1" thickBot="1" x14ac:dyDescent="0.3">
      <c r="A205" s="3588"/>
      <c r="B205" s="3599"/>
      <c r="C205" s="3599"/>
      <c r="D205" s="3599"/>
      <c r="E205" s="1968"/>
      <c r="F205" s="1969"/>
      <c r="G205" s="1969"/>
      <c r="H205" s="1969"/>
      <c r="I205" s="1970" t="s">
        <v>2645</v>
      </c>
      <c r="J205" s="1971" t="s">
        <v>2456</v>
      </c>
      <c r="K205" s="1971">
        <v>0</v>
      </c>
      <c r="L205" s="1972">
        <v>25</v>
      </c>
      <c r="M205" s="1891"/>
      <c r="N205" s="1891"/>
      <c r="O205" s="1891"/>
      <c r="P205" s="1891"/>
      <c r="Q205" s="1892"/>
      <c r="R205" s="1972">
        <f t="shared" si="13"/>
        <v>0</v>
      </c>
      <c r="S205" s="1810"/>
      <c r="T205" s="1810"/>
      <c r="U205" s="1810"/>
      <c r="V205" s="1810"/>
      <c r="W205" s="1811">
        <f t="shared" si="14"/>
        <v>0</v>
      </c>
      <c r="X205" s="1810"/>
      <c r="Y205" s="1811" t="e">
        <f t="shared" si="15"/>
        <v>#DIV/0!</v>
      </c>
      <c r="Z205" s="1893"/>
      <c r="AA205" s="1811" t="e">
        <f t="shared" si="16"/>
        <v>#DIV/0!</v>
      </c>
      <c r="AB205" s="1893"/>
      <c r="AC205" s="1811" t="e">
        <f t="shared" si="17"/>
        <v>#DIV/0!</v>
      </c>
      <c r="AD205" s="1893"/>
      <c r="AE205" s="1811" t="e">
        <f t="shared" si="18"/>
        <v>#DIV/0!</v>
      </c>
      <c r="AF205" s="1893"/>
      <c r="AG205" s="1811" t="e">
        <f t="shared" si="19"/>
        <v>#DIV/0!</v>
      </c>
      <c r="AH205" s="1812">
        <f t="shared" si="20"/>
        <v>0</v>
      </c>
    </row>
    <row r="206" spans="1:34" ht="45" hidden="1" x14ac:dyDescent="0.25">
      <c r="A206" s="3588"/>
      <c r="B206" s="3670" t="s">
        <v>2646</v>
      </c>
      <c r="C206" s="3670" t="s">
        <v>2647</v>
      </c>
      <c r="D206" s="1973" t="s">
        <v>2648</v>
      </c>
      <c r="E206" s="1974" t="s">
        <v>493</v>
      </c>
      <c r="F206" s="1973"/>
      <c r="G206" s="1973"/>
      <c r="H206" s="3663" t="s">
        <v>2649</v>
      </c>
      <c r="I206" s="1973" t="s">
        <v>2650</v>
      </c>
      <c r="J206" s="1974" t="s">
        <v>2651</v>
      </c>
      <c r="K206" s="1974" t="s">
        <v>124</v>
      </c>
      <c r="L206" s="1975">
        <v>9</v>
      </c>
      <c r="M206" s="1891"/>
      <c r="N206" s="1891"/>
      <c r="O206" s="1891"/>
      <c r="P206" s="1891"/>
      <c r="Q206" s="1892"/>
      <c r="R206" s="1975">
        <f t="shared" si="13"/>
        <v>0</v>
      </c>
      <c r="S206" s="1810"/>
      <c r="T206" s="1810"/>
      <c r="U206" s="1810"/>
      <c r="V206" s="1810"/>
      <c r="W206" s="1811">
        <f t="shared" si="14"/>
        <v>0</v>
      </c>
      <c r="X206" s="1810"/>
      <c r="Y206" s="1811" t="e">
        <f t="shared" si="15"/>
        <v>#DIV/0!</v>
      </c>
      <c r="Z206" s="1893"/>
      <c r="AA206" s="1811" t="e">
        <f t="shared" si="16"/>
        <v>#DIV/0!</v>
      </c>
      <c r="AB206" s="1893"/>
      <c r="AC206" s="1811" t="e">
        <f t="shared" si="17"/>
        <v>#DIV/0!</v>
      </c>
      <c r="AD206" s="1893"/>
      <c r="AE206" s="1811" t="e">
        <f t="shared" si="18"/>
        <v>#DIV/0!</v>
      </c>
      <c r="AF206" s="1893"/>
      <c r="AG206" s="1811" t="e">
        <f t="shared" si="19"/>
        <v>#DIV/0!</v>
      </c>
      <c r="AH206" s="1812">
        <f t="shared" si="20"/>
        <v>0</v>
      </c>
    </row>
    <row r="207" spans="1:34" ht="60" hidden="1" x14ac:dyDescent="0.25">
      <c r="A207" s="3588"/>
      <c r="B207" s="3588"/>
      <c r="C207" s="3588"/>
      <c r="D207" s="3664" t="s">
        <v>2652</v>
      </c>
      <c r="E207" s="3665" t="s">
        <v>493</v>
      </c>
      <c r="F207" s="3664"/>
      <c r="G207" s="3664"/>
      <c r="H207" s="3588"/>
      <c r="I207" s="1976" t="s">
        <v>2653</v>
      </c>
      <c r="J207" s="1977" t="s">
        <v>129</v>
      </c>
      <c r="K207" s="1977" t="s">
        <v>124</v>
      </c>
      <c r="L207" s="1978">
        <v>1</v>
      </c>
      <c r="M207" s="1891"/>
      <c r="N207" s="1891"/>
      <c r="O207" s="1891"/>
      <c r="P207" s="1891"/>
      <c r="Q207" s="1892"/>
      <c r="R207" s="1978">
        <f t="shared" si="13"/>
        <v>0</v>
      </c>
      <c r="S207" s="1810"/>
      <c r="T207" s="1810"/>
      <c r="U207" s="1810"/>
      <c r="V207" s="1810"/>
      <c r="W207" s="1811">
        <f t="shared" si="14"/>
        <v>0</v>
      </c>
      <c r="X207" s="1810"/>
      <c r="Y207" s="1811" t="e">
        <f t="shared" si="15"/>
        <v>#DIV/0!</v>
      </c>
      <c r="Z207" s="1893"/>
      <c r="AA207" s="1811" t="e">
        <f t="shared" si="16"/>
        <v>#DIV/0!</v>
      </c>
      <c r="AB207" s="1893"/>
      <c r="AC207" s="1811" t="e">
        <f t="shared" si="17"/>
        <v>#DIV/0!</v>
      </c>
      <c r="AD207" s="1893"/>
      <c r="AE207" s="1811" t="e">
        <f t="shared" si="18"/>
        <v>#DIV/0!</v>
      </c>
      <c r="AF207" s="1893"/>
      <c r="AG207" s="1811" t="e">
        <f t="shared" si="19"/>
        <v>#DIV/0!</v>
      </c>
      <c r="AH207" s="1812">
        <f t="shared" si="20"/>
        <v>0</v>
      </c>
    </row>
    <row r="208" spans="1:34" ht="45" hidden="1" x14ac:dyDescent="0.25">
      <c r="A208" s="3588"/>
      <c r="B208" s="3588"/>
      <c r="C208" s="3589"/>
      <c r="D208" s="3589"/>
      <c r="E208" s="3589"/>
      <c r="F208" s="3589"/>
      <c r="G208" s="3589"/>
      <c r="H208" s="3589"/>
      <c r="I208" s="1976" t="s">
        <v>2654</v>
      </c>
      <c r="J208" s="1977" t="s">
        <v>2655</v>
      </c>
      <c r="K208" s="1977" t="s">
        <v>124</v>
      </c>
      <c r="L208" s="1979">
        <v>4000</v>
      </c>
      <c r="M208" s="1891"/>
      <c r="N208" s="1891"/>
      <c r="O208" s="1891"/>
      <c r="P208" s="1891"/>
      <c r="Q208" s="1892"/>
      <c r="R208" s="1979">
        <f t="shared" si="13"/>
        <v>0</v>
      </c>
      <c r="S208" s="1810"/>
      <c r="T208" s="1810"/>
      <c r="U208" s="1810"/>
      <c r="V208" s="1810"/>
      <c r="W208" s="1811">
        <f t="shared" si="14"/>
        <v>0</v>
      </c>
      <c r="X208" s="1810"/>
      <c r="Y208" s="1811" t="e">
        <f t="shared" si="15"/>
        <v>#DIV/0!</v>
      </c>
      <c r="Z208" s="1893"/>
      <c r="AA208" s="1811" t="e">
        <f t="shared" si="16"/>
        <v>#DIV/0!</v>
      </c>
      <c r="AB208" s="1893"/>
      <c r="AC208" s="1811" t="e">
        <f t="shared" si="17"/>
        <v>#DIV/0!</v>
      </c>
      <c r="AD208" s="1893"/>
      <c r="AE208" s="1811" t="e">
        <f t="shared" si="18"/>
        <v>#DIV/0!</v>
      </c>
      <c r="AF208" s="1893"/>
      <c r="AG208" s="1811" t="e">
        <f t="shared" si="19"/>
        <v>#DIV/0!</v>
      </c>
      <c r="AH208" s="1812">
        <f t="shared" si="20"/>
        <v>0</v>
      </c>
    </row>
    <row r="209" spans="1:34" ht="45" hidden="1" x14ac:dyDescent="0.25">
      <c r="A209" s="3588"/>
      <c r="B209" s="3588"/>
      <c r="C209" s="3664" t="s">
        <v>2656</v>
      </c>
      <c r="D209" s="1976" t="s">
        <v>2657</v>
      </c>
      <c r="E209" s="1977" t="s">
        <v>227</v>
      </c>
      <c r="F209" s="1976"/>
      <c r="G209" s="1976"/>
      <c r="H209" s="1977" t="s">
        <v>1182</v>
      </c>
      <c r="I209" s="1976" t="s">
        <v>2658</v>
      </c>
      <c r="J209" s="1977" t="s">
        <v>675</v>
      </c>
      <c r="K209" s="1977" t="s">
        <v>124</v>
      </c>
      <c r="L209" s="1979">
        <v>1000</v>
      </c>
      <c r="M209" s="1891"/>
      <c r="N209" s="1891"/>
      <c r="O209" s="1891"/>
      <c r="P209" s="1891"/>
      <c r="Q209" s="1892"/>
      <c r="R209" s="1979">
        <f t="shared" si="13"/>
        <v>0</v>
      </c>
      <c r="S209" s="1810"/>
      <c r="T209" s="1810"/>
      <c r="U209" s="1810"/>
      <c r="V209" s="1810"/>
      <c r="W209" s="1811">
        <f t="shared" si="14"/>
        <v>0</v>
      </c>
      <c r="X209" s="1810"/>
      <c r="Y209" s="1811" t="e">
        <f t="shared" si="15"/>
        <v>#DIV/0!</v>
      </c>
      <c r="Z209" s="1893"/>
      <c r="AA209" s="1811" t="e">
        <f t="shared" si="16"/>
        <v>#DIV/0!</v>
      </c>
      <c r="AB209" s="1893"/>
      <c r="AC209" s="1811" t="e">
        <f t="shared" si="17"/>
        <v>#DIV/0!</v>
      </c>
      <c r="AD209" s="1893"/>
      <c r="AE209" s="1811" t="e">
        <f t="shared" si="18"/>
        <v>#DIV/0!</v>
      </c>
      <c r="AF209" s="1893"/>
      <c r="AG209" s="1811" t="e">
        <f t="shared" si="19"/>
        <v>#DIV/0!</v>
      </c>
      <c r="AH209" s="1812">
        <f t="shared" si="20"/>
        <v>0</v>
      </c>
    </row>
    <row r="210" spans="1:34" ht="45" hidden="1" x14ac:dyDescent="0.25">
      <c r="A210" s="3588"/>
      <c r="B210" s="3588"/>
      <c r="C210" s="3588"/>
      <c r="D210" s="3664" t="s">
        <v>2659</v>
      </c>
      <c r="E210" s="3665" t="s">
        <v>493</v>
      </c>
      <c r="F210" s="3664"/>
      <c r="G210" s="3664"/>
      <c r="H210" s="1977" t="s">
        <v>1180</v>
      </c>
      <c r="I210" s="1976" t="s">
        <v>2660</v>
      </c>
      <c r="J210" s="1977" t="s">
        <v>675</v>
      </c>
      <c r="K210" s="1977" t="s">
        <v>124</v>
      </c>
      <c r="L210" s="1979">
        <v>500</v>
      </c>
      <c r="M210" s="1891"/>
      <c r="N210" s="1891"/>
      <c r="O210" s="1891"/>
      <c r="P210" s="1891"/>
      <c r="Q210" s="1892"/>
      <c r="R210" s="1979">
        <f t="shared" si="13"/>
        <v>0</v>
      </c>
      <c r="S210" s="1810"/>
      <c r="T210" s="1810"/>
      <c r="U210" s="1810"/>
      <c r="V210" s="1810"/>
      <c r="W210" s="1811">
        <f t="shared" si="14"/>
        <v>0</v>
      </c>
      <c r="X210" s="1810"/>
      <c r="Y210" s="1811" t="e">
        <f t="shared" si="15"/>
        <v>#DIV/0!</v>
      </c>
      <c r="Z210" s="1893"/>
      <c r="AA210" s="1811" t="e">
        <f t="shared" si="16"/>
        <v>#DIV/0!</v>
      </c>
      <c r="AB210" s="1893"/>
      <c r="AC210" s="1811" t="e">
        <f t="shared" si="17"/>
        <v>#DIV/0!</v>
      </c>
      <c r="AD210" s="1893"/>
      <c r="AE210" s="1811" t="e">
        <f t="shared" si="18"/>
        <v>#DIV/0!</v>
      </c>
      <c r="AF210" s="1893"/>
      <c r="AG210" s="1811" t="e">
        <f t="shared" si="19"/>
        <v>#DIV/0!</v>
      </c>
      <c r="AH210" s="1812">
        <f t="shared" si="20"/>
        <v>0</v>
      </c>
    </row>
    <row r="211" spans="1:34" ht="30" hidden="1" x14ac:dyDescent="0.25">
      <c r="A211" s="3588"/>
      <c r="B211" s="3588"/>
      <c r="C211" s="3588"/>
      <c r="D211" s="3588"/>
      <c r="E211" s="3588"/>
      <c r="F211" s="3588"/>
      <c r="G211" s="3588"/>
      <c r="H211" s="3665" t="s">
        <v>1178</v>
      </c>
      <c r="I211" s="1976" t="s">
        <v>2661</v>
      </c>
      <c r="J211" s="1977" t="s">
        <v>129</v>
      </c>
      <c r="K211" s="1977" t="s">
        <v>124</v>
      </c>
      <c r="L211" s="1978">
        <v>0.75</v>
      </c>
      <c r="M211" s="1891"/>
      <c r="N211" s="1891"/>
      <c r="O211" s="1891"/>
      <c r="P211" s="1891"/>
      <c r="Q211" s="1892"/>
      <c r="R211" s="1978">
        <f t="shared" si="13"/>
        <v>0</v>
      </c>
      <c r="S211" s="1810"/>
      <c r="T211" s="1810"/>
      <c r="U211" s="1810"/>
      <c r="V211" s="1810"/>
      <c r="W211" s="1811">
        <f t="shared" si="14"/>
        <v>0</v>
      </c>
      <c r="X211" s="1810"/>
      <c r="Y211" s="1811" t="e">
        <f t="shared" si="15"/>
        <v>#DIV/0!</v>
      </c>
      <c r="Z211" s="1893"/>
      <c r="AA211" s="1811" t="e">
        <f t="shared" si="16"/>
        <v>#DIV/0!</v>
      </c>
      <c r="AB211" s="1893"/>
      <c r="AC211" s="1811" t="e">
        <f t="shared" si="17"/>
        <v>#DIV/0!</v>
      </c>
      <c r="AD211" s="1893"/>
      <c r="AE211" s="1811" t="e">
        <f t="shared" si="18"/>
        <v>#DIV/0!</v>
      </c>
      <c r="AF211" s="1893"/>
      <c r="AG211" s="1811" t="e">
        <f t="shared" si="19"/>
        <v>#DIV/0!</v>
      </c>
      <c r="AH211" s="1812">
        <f t="shared" si="20"/>
        <v>0</v>
      </c>
    </row>
    <row r="212" spans="1:34" ht="30" hidden="1" x14ac:dyDescent="0.25">
      <c r="A212" s="3588"/>
      <c r="B212" s="3588"/>
      <c r="C212" s="3588"/>
      <c r="D212" s="3588"/>
      <c r="E212" s="3588"/>
      <c r="F212" s="3588"/>
      <c r="G212" s="3588"/>
      <c r="H212" s="3588"/>
      <c r="I212" s="1976" t="s">
        <v>2662</v>
      </c>
      <c r="J212" s="1977" t="s">
        <v>2663</v>
      </c>
      <c r="K212" s="1977" t="s">
        <v>124</v>
      </c>
      <c r="L212" s="1979">
        <v>8</v>
      </c>
      <c r="M212" s="1891"/>
      <c r="N212" s="1891"/>
      <c r="O212" s="1891"/>
      <c r="P212" s="1891"/>
      <c r="Q212" s="1892"/>
      <c r="R212" s="1979">
        <f t="shared" si="13"/>
        <v>0</v>
      </c>
      <c r="S212" s="1810"/>
      <c r="T212" s="1810"/>
      <c r="U212" s="1810"/>
      <c r="V212" s="1810"/>
      <c r="W212" s="1811">
        <f t="shared" si="14"/>
        <v>0</v>
      </c>
      <c r="X212" s="1810"/>
      <c r="Y212" s="1811" t="e">
        <f t="shared" si="15"/>
        <v>#DIV/0!</v>
      </c>
      <c r="Z212" s="1893"/>
      <c r="AA212" s="1811" t="e">
        <f t="shared" si="16"/>
        <v>#DIV/0!</v>
      </c>
      <c r="AB212" s="1893"/>
      <c r="AC212" s="1811" t="e">
        <f t="shared" si="17"/>
        <v>#DIV/0!</v>
      </c>
      <c r="AD212" s="1893"/>
      <c r="AE212" s="1811" t="e">
        <f t="shared" si="18"/>
        <v>#DIV/0!</v>
      </c>
      <c r="AF212" s="1893"/>
      <c r="AG212" s="1811" t="e">
        <f t="shared" si="19"/>
        <v>#DIV/0!</v>
      </c>
      <c r="AH212" s="1812">
        <f t="shared" si="20"/>
        <v>0</v>
      </c>
    </row>
    <row r="213" spans="1:34" ht="45" hidden="1" x14ac:dyDescent="0.25">
      <c r="A213" s="3588"/>
      <c r="B213" s="3588"/>
      <c r="C213" s="3588"/>
      <c r="D213" s="3588"/>
      <c r="E213" s="3588"/>
      <c r="F213" s="3588"/>
      <c r="G213" s="3588"/>
      <c r="H213" s="3588"/>
      <c r="I213" s="1976" t="s">
        <v>2664</v>
      </c>
      <c r="J213" s="1977" t="s">
        <v>571</v>
      </c>
      <c r="K213" s="1977" t="s">
        <v>124</v>
      </c>
      <c r="L213" s="1979">
        <v>1000</v>
      </c>
      <c r="M213" s="1891"/>
      <c r="N213" s="1891"/>
      <c r="O213" s="1891"/>
      <c r="P213" s="1891"/>
      <c r="Q213" s="1892"/>
      <c r="R213" s="1979">
        <f t="shared" si="13"/>
        <v>0</v>
      </c>
      <c r="S213" s="1810"/>
      <c r="T213" s="1810"/>
      <c r="U213" s="1810"/>
      <c r="V213" s="1810"/>
      <c r="W213" s="1811">
        <f t="shared" si="14"/>
        <v>0</v>
      </c>
      <c r="X213" s="1810"/>
      <c r="Y213" s="1811" t="e">
        <f t="shared" si="15"/>
        <v>#DIV/0!</v>
      </c>
      <c r="Z213" s="1893"/>
      <c r="AA213" s="1811" t="e">
        <f t="shared" si="16"/>
        <v>#DIV/0!</v>
      </c>
      <c r="AB213" s="1893"/>
      <c r="AC213" s="1811" t="e">
        <f t="shared" si="17"/>
        <v>#DIV/0!</v>
      </c>
      <c r="AD213" s="1893"/>
      <c r="AE213" s="1811" t="e">
        <f t="shared" si="18"/>
        <v>#DIV/0!</v>
      </c>
      <c r="AF213" s="1893"/>
      <c r="AG213" s="1811" t="e">
        <f t="shared" si="19"/>
        <v>#DIV/0!</v>
      </c>
      <c r="AH213" s="1812">
        <f t="shared" si="20"/>
        <v>0</v>
      </c>
    </row>
    <row r="214" spans="1:34" ht="75" hidden="1" x14ac:dyDescent="0.25">
      <c r="A214" s="3588"/>
      <c r="B214" s="3588"/>
      <c r="C214" s="3588"/>
      <c r="D214" s="3589"/>
      <c r="E214" s="3589"/>
      <c r="F214" s="3589"/>
      <c r="G214" s="3589"/>
      <c r="H214" s="3589"/>
      <c r="I214" s="1976" t="s">
        <v>2665</v>
      </c>
      <c r="J214" s="1977" t="s">
        <v>677</v>
      </c>
      <c r="K214" s="1977" t="s">
        <v>124</v>
      </c>
      <c r="L214" s="1978">
        <v>0.5</v>
      </c>
      <c r="M214" s="1891"/>
      <c r="N214" s="1891"/>
      <c r="O214" s="1891"/>
      <c r="P214" s="1891"/>
      <c r="Q214" s="1892"/>
      <c r="R214" s="1978">
        <f t="shared" si="13"/>
        <v>0</v>
      </c>
      <c r="S214" s="1810"/>
      <c r="T214" s="1810"/>
      <c r="U214" s="1810"/>
      <c r="V214" s="1810"/>
      <c r="W214" s="1811">
        <f t="shared" si="14"/>
        <v>0</v>
      </c>
      <c r="X214" s="1810"/>
      <c r="Y214" s="1811" t="e">
        <f t="shared" si="15"/>
        <v>#DIV/0!</v>
      </c>
      <c r="Z214" s="1893"/>
      <c r="AA214" s="1811" t="e">
        <f t="shared" si="16"/>
        <v>#DIV/0!</v>
      </c>
      <c r="AB214" s="1893"/>
      <c r="AC214" s="1811" t="e">
        <f t="shared" si="17"/>
        <v>#DIV/0!</v>
      </c>
      <c r="AD214" s="1893"/>
      <c r="AE214" s="1811" t="e">
        <f t="shared" si="18"/>
        <v>#DIV/0!</v>
      </c>
      <c r="AF214" s="1893"/>
      <c r="AG214" s="1811" t="e">
        <f t="shared" si="19"/>
        <v>#DIV/0!</v>
      </c>
      <c r="AH214" s="1812">
        <f t="shared" si="20"/>
        <v>0</v>
      </c>
    </row>
    <row r="215" spans="1:34" ht="45.75" hidden="1" thickBot="1" x14ac:dyDescent="0.3">
      <c r="A215" s="3588"/>
      <c r="B215" s="3599"/>
      <c r="C215" s="3599"/>
      <c r="D215" s="1980" t="s">
        <v>2666</v>
      </c>
      <c r="E215" s="1981" t="s">
        <v>227</v>
      </c>
      <c r="F215" s="1980"/>
      <c r="G215" s="1980"/>
      <c r="H215" s="1981" t="s">
        <v>2667</v>
      </c>
      <c r="I215" s="1980" t="s">
        <v>2668</v>
      </c>
      <c r="J215" s="1981" t="s">
        <v>675</v>
      </c>
      <c r="K215" s="1981" t="s">
        <v>124</v>
      </c>
      <c r="L215" s="1982">
        <v>1000</v>
      </c>
      <c r="M215" s="1891"/>
      <c r="N215" s="1891"/>
      <c r="O215" s="1891"/>
      <c r="P215" s="1891"/>
      <c r="Q215" s="1892"/>
      <c r="R215" s="1982">
        <f t="shared" si="13"/>
        <v>0</v>
      </c>
      <c r="S215" s="1810"/>
      <c r="T215" s="1810"/>
      <c r="U215" s="1810"/>
      <c r="V215" s="1810"/>
      <c r="W215" s="1811">
        <f t="shared" si="14"/>
        <v>0</v>
      </c>
      <c r="X215" s="1810"/>
      <c r="Y215" s="1811" t="e">
        <f t="shared" si="15"/>
        <v>#DIV/0!</v>
      </c>
      <c r="Z215" s="1893"/>
      <c r="AA215" s="1811" t="e">
        <f t="shared" si="16"/>
        <v>#DIV/0!</v>
      </c>
      <c r="AB215" s="1893"/>
      <c r="AC215" s="1811" t="e">
        <f t="shared" si="17"/>
        <v>#DIV/0!</v>
      </c>
      <c r="AD215" s="1893"/>
      <c r="AE215" s="1811" t="e">
        <f t="shared" si="18"/>
        <v>#DIV/0!</v>
      </c>
      <c r="AF215" s="1893"/>
      <c r="AG215" s="1811" t="e">
        <f t="shared" si="19"/>
        <v>#DIV/0!</v>
      </c>
      <c r="AH215" s="1812">
        <f t="shared" si="20"/>
        <v>0</v>
      </c>
    </row>
    <row r="216" spans="1:34" ht="30" hidden="1" x14ac:dyDescent="0.25">
      <c r="A216" s="3588"/>
      <c r="B216" s="3659" t="s">
        <v>2669</v>
      </c>
      <c r="C216" s="3660" t="s">
        <v>2670</v>
      </c>
      <c r="D216" s="3659" t="s">
        <v>2671</v>
      </c>
      <c r="E216" s="3660" t="s">
        <v>493</v>
      </c>
      <c r="F216" s="3659"/>
      <c r="G216" s="3659"/>
      <c r="H216" s="3660" t="s">
        <v>2672</v>
      </c>
      <c r="I216" s="1983" t="s">
        <v>2673</v>
      </c>
      <c r="J216" s="1984" t="s">
        <v>493</v>
      </c>
      <c r="K216" s="1984">
        <v>1</v>
      </c>
      <c r="L216" s="1985">
        <v>4</v>
      </c>
      <c r="M216" s="1891"/>
      <c r="N216" s="1891"/>
      <c r="O216" s="1891"/>
      <c r="P216" s="1891"/>
      <c r="Q216" s="1892"/>
      <c r="R216" s="1985">
        <f t="shared" si="13"/>
        <v>0</v>
      </c>
      <c r="S216" s="1810"/>
      <c r="T216" s="1810"/>
      <c r="U216" s="1810"/>
      <c r="V216" s="1810"/>
      <c r="W216" s="1811">
        <f t="shared" si="14"/>
        <v>0</v>
      </c>
      <c r="X216" s="1810"/>
      <c r="Y216" s="1811" t="e">
        <f t="shared" si="15"/>
        <v>#DIV/0!</v>
      </c>
      <c r="Z216" s="1893"/>
      <c r="AA216" s="1811" t="e">
        <f t="shared" si="16"/>
        <v>#DIV/0!</v>
      </c>
      <c r="AB216" s="1893"/>
      <c r="AC216" s="1811" t="e">
        <f t="shared" si="17"/>
        <v>#DIV/0!</v>
      </c>
      <c r="AD216" s="1893"/>
      <c r="AE216" s="1811" t="e">
        <f t="shared" si="18"/>
        <v>#DIV/0!</v>
      </c>
      <c r="AF216" s="1893"/>
      <c r="AG216" s="1811" t="e">
        <f t="shared" si="19"/>
        <v>#DIV/0!</v>
      </c>
      <c r="AH216" s="1812">
        <f t="shared" si="20"/>
        <v>0</v>
      </c>
    </row>
    <row r="217" spans="1:34" ht="45" hidden="1" x14ac:dyDescent="0.25">
      <c r="A217" s="3588"/>
      <c r="B217" s="3588"/>
      <c r="C217" s="3588"/>
      <c r="D217" s="3589"/>
      <c r="E217" s="3589"/>
      <c r="F217" s="3589"/>
      <c r="G217" s="3589"/>
      <c r="H217" s="3589"/>
      <c r="I217" s="1986" t="s">
        <v>2674</v>
      </c>
      <c r="J217" s="1987" t="s">
        <v>671</v>
      </c>
      <c r="K217" s="1987">
        <v>40</v>
      </c>
      <c r="L217" s="1988">
        <v>40</v>
      </c>
      <c r="M217" s="1891"/>
      <c r="N217" s="1891"/>
      <c r="O217" s="1891"/>
      <c r="P217" s="1891"/>
      <c r="Q217" s="1892"/>
      <c r="R217" s="1988">
        <f t="shared" si="13"/>
        <v>0</v>
      </c>
      <c r="S217" s="1810"/>
      <c r="T217" s="1810"/>
      <c r="U217" s="1810"/>
      <c r="V217" s="1810"/>
      <c r="W217" s="1811">
        <f t="shared" si="14"/>
        <v>0</v>
      </c>
      <c r="X217" s="1810"/>
      <c r="Y217" s="1811" t="e">
        <f t="shared" si="15"/>
        <v>#DIV/0!</v>
      </c>
      <c r="Z217" s="1893"/>
      <c r="AA217" s="1811" t="e">
        <f t="shared" si="16"/>
        <v>#DIV/0!</v>
      </c>
      <c r="AB217" s="1893"/>
      <c r="AC217" s="1811" t="e">
        <f t="shared" si="17"/>
        <v>#DIV/0!</v>
      </c>
      <c r="AD217" s="1893"/>
      <c r="AE217" s="1811" t="e">
        <f t="shared" si="18"/>
        <v>#DIV/0!</v>
      </c>
      <c r="AF217" s="1893"/>
      <c r="AG217" s="1811" t="e">
        <f t="shared" si="19"/>
        <v>#DIV/0!</v>
      </c>
      <c r="AH217" s="1812">
        <f t="shared" si="20"/>
        <v>0</v>
      </c>
    </row>
    <row r="218" spans="1:34" ht="30" hidden="1" x14ac:dyDescent="0.25">
      <c r="A218" s="3588"/>
      <c r="B218" s="3588"/>
      <c r="C218" s="3588"/>
      <c r="D218" s="3661" t="s">
        <v>2675</v>
      </c>
      <c r="E218" s="3661" t="s">
        <v>493</v>
      </c>
      <c r="F218" s="3661"/>
      <c r="G218" s="3661"/>
      <c r="H218" s="3661" t="s">
        <v>1172</v>
      </c>
      <c r="I218" s="1986" t="s">
        <v>2676</v>
      </c>
      <c r="J218" s="1987" t="s">
        <v>667</v>
      </c>
      <c r="K218" s="1987">
        <v>0</v>
      </c>
      <c r="L218" s="1988">
        <v>14</v>
      </c>
      <c r="M218" s="1891"/>
      <c r="N218" s="1891"/>
      <c r="O218" s="1891"/>
      <c r="P218" s="1891"/>
      <c r="Q218" s="1892"/>
      <c r="R218" s="1988">
        <f t="shared" si="13"/>
        <v>0</v>
      </c>
      <c r="S218" s="1810"/>
      <c r="T218" s="1810"/>
      <c r="U218" s="1810"/>
      <c r="V218" s="1810"/>
      <c r="W218" s="1811">
        <f t="shared" si="14"/>
        <v>0</v>
      </c>
      <c r="X218" s="1810"/>
      <c r="Y218" s="1811" t="e">
        <f t="shared" si="15"/>
        <v>#DIV/0!</v>
      </c>
      <c r="Z218" s="1893"/>
      <c r="AA218" s="1811" t="e">
        <f t="shared" si="16"/>
        <v>#DIV/0!</v>
      </c>
      <c r="AB218" s="1893"/>
      <c r="AC218" s="1811" t="e">
        <f t="shared" si="17"/>
        <v>#DIV/0!</v>
      </c>
      <c r="AD218" s="1893"/>
      <c r="AE218" s="1811" t="e">
        <f t="shared" si="18"/>
        <v>#DIV/0!</v>
      </c>
      <c r="AF218" s="1893"/>
      <c r="AG218" s="1811" t="e">
        <f t="shared" si="19"/>
        <v>#DIV/0!</v>
      </c>
      <c r="AH218" s="1812">
        <f t="shared" si="20"/>
        <v>0</v>
      </c>
    </row>
    <row r="219" spans="1:34" ht="45" hidden="1" x14ac:dyDescent="0.25">
      <c r="A219" s="3588"/>
      <c r="B219" s="3588"/>
      <c r="C219" s="3588"/>
      <c r="D219" s="3588"/>
      <c r="E219" s="3588"/>
      <c r="F219" s="3588"/>
      <c r="G219" s="3588"/>
      <c r="H219" s="3588"/>
      <c r="I219" s="1986" t="s">
        <v>2677</v>
      </c>
      <c r="J219" s="1987" t="s">
        <v>129</v>
      </c>
      <c r="K219" s="1989">
        <v>0.1</v>
      </c>
      <c r="L219" s="1990">
        <v>1</v>
      </c>
      <c r="M219" s="1891"/>
      <c r="N219" s="1891"/>
      <c r="O219" s="1891"/>
      <c r="P219" s="1891"/>
      <c r="Q219" s="1892"/>
      <c r="R219" s="1990">
        <f t="shared" si="13"/>
        <v>0</v>
      </c>
      <c r="S219" s="1810"/>
      <c r="T219" s="1810"/>
      <c r="U219" s="1810"/>
      <c r="V219" s="1810"/>
      <c r="W219" s="1811">
        <f t="shared" si="14"/>
        <v>0</v>
      </c>
      <c r="X219" s="1810"/>
      <c r="Y219" s="1811" t="e">
        <f t="shared" si="15"/>
        <v>#DIV/0!</v>
      </c>
      <c r="Z219" s="1893"/>
      <c r="AA219" s="1811" t="e">
        <f t="shared" si="16"/>
        <v>#DIV/0!</v>
      </c>
      <c r="AB219" s="1893"/>
      <c r="AC219" s="1811" t="e">
        <f t="shared" si="17"/>
        <v>#DIV/0!</v>
      </c>
      <c r="AD219" s="1893"/>
      <c r="AE219" s="1811" t="e">
        <f t="shared" si="18"/>
        <v>#DIV/0!</v>
      </c>
      <c r="AF219" s="1893"/>
      <c r="AG219" s="1811" t="e">
        <f t="shared" si="19"/>
        <v>#DIV/0!</v>
      </c>
      <c r="AH219" s="1812">
        <f t="shared" si="20"/>
        <v>0</v>
      </c>
    </row>
    <row r="220" spans="1:34" ht="75" hidden="1" x14ac:dyDescent="0.25">
      <c r="A220" s="3588"/>
      <c r="B220" s="3588"/>
      <c r="C220" s="3588"/>
      <c r="D220" s="3588"/>
      <c r="E220" s="3588"/>
      <c r="F220" s="3588"/>
      <c r="G220" s="3588"/>
      <c r="H220" s="3588"/>
      <c r="I220" s="1986" t="s">
        <v>2678</v>
      </c>
      <c r="J220" s="1987" t="s">
        <v>129</v>
      </c>
      <c r="K220" s="1989">
        <v>0</v>
      </c>
      <c r="L220" s="1990">
        <v>1</v>
      </c>
      <c r="M220" s="1891"/>
      <c r="N220" s="1891"/>
      <c r="O220" s="1891"/>
      <c r="P220" s="1891"/>
      <c r="Q220" s="1892"/>
      <c r="R220" s="1990"/>
      <c r="S220" s="1810"/>
      <c r="T220" s="1810"/>
      <c r="U220" s="1810"/>
      <c r="V220" s="1810"/>
      <c r="W220" s="1811"/>
      <c r="X220" s="1810"/>
      <c r="Y220" s="1811"/>
      <c r="Z220" s="1893"/>
      <c r="AA220" s="1811"/>
      <c r="AB220" s="1893"/>
      <c r="AC220" s="1811"/>
      <c r="AD220" s="1893"/>
      <c r="AE220" s="1811"/>
      <c r="AF220" s="1893"/>
      <c r="AG220" s="1811"/>
      <c r="AH220" s="1812"/>
    </row>
    <row r="221" spans="1:34" ht="30" hidden="1" x14ac:dyDescent="0.25">
      <c r="A221" s="3588"/>
      <c r="B221" s="3588"/>
      <c r="C221" s="3588"/>
      <c r="D221" s="3588"/>
      <c r="E221" s="3588"/>
      <c r="F221" s="3588"/>
      <c r="G221" s="3588"/>
      <c r="H221" s="3588"/>
      <c r="I221" s="1986" t="s">
        <v>2679</v>
      </c>
      <c r="J221" s="1987" t="s">
        <v>663</v>
      </c>
      <c r="K221" s="1991">
        <v>357</v>
      </c>
      <c r="L221" s="1992">
        <v>357</v>
      </c>
      <c r="M221" s="1891"/>
      <c r="N221" s="1891"/>
      <c r="O221" s="1891"/>
      <c r="P221" s="1891"/>
      <c r="Q221" s="1892"/>
      <c r="R221" s="1990">
        <f t="shared" si="13"/>
        <v>0</v>
      </c>
      <c r="S221" s="1810"/>
      <c r="T221" s="1810"/>
      <c r="U221" s="1810"/>
      <c r="V221" s="1810"/>
      <c r="W221" s="1811">
        <f t="shared" si="14"/>
        <v>0</v>
      </c>
      <c r="X221" s="1810"/>
      <c r="Y221" s="1811" t="e">
        <f t="shared" si="15"/>
        <v>#DIV/0!</v>
      </c>
      <c r="Z221" s="1893"/>
      <c r="AA221" s="1811" t="e">
        <f t="shared" si="16"/>
        <v>#DIV/0!</v>
      </c>
      <c r="AB221" s="1893"/>
      <c r="AC221" s="1811" t="e">
        <f t="shared" si="17"/>
        <v>#DIV/0!</v>
      </c>
      <c r="AD221" s="1893"/>
      <c r="AE221" s="1811" t="e">
        <f t="shared" si="18"/>
        <v>#DIV/0!</v>
      </c>
      <c r="AF221" s="1893"/>
      <c r="AG221" s="1811" t="e">
        <f t="shared" si="19"/>
        <v>#DIV/0!</v>
      </c>
      <c r="AH221" s="1812">
        <f t="shared" si="20"/>
        <v>0</v>
      </c>
    </row>
    <row r="222" spans="1:34" ht="45" hidden="1" x14ac:dyDescent="0.25">
      <c r="A222" s="3588"/>
      <c r="B222" s="3588"/>
      <c r="C222" s="3588"/>
      <c r="D222" s="3589"/>
      <c r="E222" s="3588"/>
      <c r="F222" s="3588"/>
      <c r="G222" s="3588"/>
      <c r="H222" s="3589"/>
      <c r="I222" s="1986" t="s">
        <v>662</v>
      </c>
      <c r="J222" s="1987" t="s">
        <v>129</v>
      </c>
      <c r="K222" s="1989">
        <v>1</v>
      </c>
      <c r="L222" s="1990">
        <v>1</v>
      </c>
      <c r="M222" s="1891"/>
      <c r="N222" s="1891"/>
      <c r="O222" s="1891"/>
      <c r="P222" s="1891"/>
      <c r="Q222" s="1892"/>
      <c r="R222" s="1990">
        <f t="shared" si="13"/>
        <v>0</v>
      </c>
      <c r="S222" s="1810"/>
      <c r="T222" s="1810"/>
      <c r="U222" s="1810"/>
      <c r="V222" s="1810"/>
      <c r="W222" s="1811">
        <f t="shared" si="14"/>
        <v>0</v>
      </c>
      <c r="X222" s="1810"/>
      <c r="Y222" s="1811" t="e">
        <f t="shared" si="15"/>
        <v>#DIV/0!</v>
      </c>
      <c r="Z222" s="1893"/>
      <c r="AA222" s="1811" t="e">
        <f t="shared" si="16"/>
        <v>#DIV/0!</v>
      </c>
      <c r="AB222" s="1893"/>
      <c r="AC222" s="1811" t="e">
        <f t="shared" si="17"/>
        <v>#DIV/0!</v>
      </c>
      <c r="AD222" s="1893"/>
      <c r="AE222" s="1811" t="e">
        <f t="shared" si="18"/>
        <v>#DIV/0!</v>
      </c>
      <c r="AF222" s="1893"/>
      <c r="AG222" s="1811" t="e">
        <f t="shared" si="19"/>
        <v>#DIV/0!</v>
      </c>
      <c r="AH222" s="1812">
        <f t="shared" si="20"/>
        <v>0</v>
      </c>
    </row>
    <row r="223" spans="1:34" ht="30" hidden="1" x14ac:dyDescent="0.25">
      <c r="A223" s="3588"/>
      <c r="B223" s="3588"/>
      <c r="C223" s="3588"/>
      <c r="D223" s="3661" t="s">
        <v>2680</v>
      </c>
      <c r="E223" s="3588"/>
      <c r="F223" s="3588"/>
      <c r="G223" s="3588"/>
      <c r="H223" s="3661" t="s">
        <v>2681</v>
      </c>
      <c r="I223" s="1986" t="s">
        <v>2682</v>
      </c>
      <c r="J223" s="1987" t="s">
        <v>2683</v>
      </c>
      <c r="K223" s="1989">
        <v>0</v>
      </c>
      <c r="L223" s="1990">
        <v>1</v>
      </c>
      <c r="M223" s="1891"/>
      <c r="N223" s="1891"/>
      <c r="O223" s="1891"/>
      <c r="P223" s="1891"/>
      <c r="Q223" s="1892"/>
      <c r="R223" s="1990">
        <f t="shared" si="13"/>
        <v>0</v>
      </c>
      <c r="S223" s="1810"/>
      <c r="T223" s="1810"/>
      <c r="U223" s="1810"/>
      <c r="V223" s="1810"/>
      <c r="W223" s="1811">
        <f t="shared" si="14"/>
        <v>0</v>
      </c>
      <c r="X223" s="1810"/>
      <c r="Y223" s="1811" t="e">
        <f t="shared" si="15"/>
        <v>#DIV/0!</v>
      </c>
      <c r="Z223" s="1893"/>
      <c r="AA223" s="1811" t="e">
        <f t="shared" si="16"/>
        <v>#DIV/0!</v>
      </c>
      <c r="AB223" s="1893"/>
      <c r="AC223" s="1811" t="e">
        <f t="shared" si="17"/>
        <v>#DIV/0!</v>
      </c>
      <c r="AD223" s="1893"/>
      <c r="AE223" s="1811" t="e">
        <f t="shared" si="18"/>
        <v>#DIV/0!</v>
      </c>
      <c r="AF223" s="1893"/>
      <c r="AG223" s="1811" t="e">
        <f t="shared" si="19"/>
        <v>#DIV/0!</v>
      </c>
      <c r="AH223" s="1812">
        <f t="shared" si="20"/>
        <v>0</v>
      </c>
    </row>
    <row r="224" spans="1:34" ht="45" hidden="1" x14ac:dyDescent="0.25">
      <c r="A224" s="3588"/>
      <c r="B224" s="3588"/>
      <c r="C224" s="3589"/>
      <c r="D224" s="3589"/>
      <c r="E224" s="3589"/>
      <c r="F224" s="3589"/>
      <c r="G224" s="3589"/>
      <c r="H224" s="3589"/>
      <c r="I224" s="1986" t="s">
        <v>2684</v>
      </c>
      <c r="J224" s="1987" t="s">
        <v>129</v>
      </c>
      <c r="K224" s="1989">
        <v>0</v>
      </c>
      <c r="L224" s="1990">
        <v>1</v>
      </c>
      <c r="M224" s="1891"/>
      <c r="N224" s="1891"/>
      <c r="O224" s="1891"/>
      <c r="P224" s="1891"/>
      <c r="Q224" s="1892"/>
      <c r="R224" s="1990">
        <f t="shared" si="13"/>
        <v>0</v>
      </c>
      <c r="S224" s="1810"/>
      <c r="T224" s="1810"/>
      <c r="U224" s="1810"/>
      <c r="V224" s="1810"/>
      <c r="W224" s="1811">
        <f t="shared" si="14"/>
        <v>0</v>
      </c>
      <c r="X224" s="1810"/>
      <c r="Y224" s="1811" t="e">
        <f t="shared" si="15"/>
        <v>#DIV/0!</v>
      </c>
      <c r="Z224" s="1893"/>
      <c r="AA224" s="1811" t="e">
        <f t="shared" si="16"/>
        <v>#DIV/0!</v>
      </c>
      <c r="AB224" s="1893"/>
      <c r="AC224" s="1811" t="e">
        <f t="shared" si="17"/>
        <v>#DIV/0!</v>
      </c>
      <c r="AD224" s="1893"/>
      <c r="AE224" s="1811" t="e">
        <f t="shared" si="18"/>
        <v>#DIV/0!</v>
      </c>
      <c r="AF224" s="1893"/>
      <c r="AG224" s="1811" t="e">
        <f t="shared" si="19"/>
        <v>#DIV/0!</v>
      </c>
      <c r="AH224" s="1812">
        <f t="shared" si="20"/>
        <v>0</v>
      </c>
    </row>
    <row r="225" spans="1:34" ht="45" hidden="1" x14ac:dyDescent="0.25">
      <c r="A225" s="3588"/>
      <c r="B225" s="3588"/>
      <c r="C225" s="3662" t="s">
        <v>2685</v>
      </c>
      <c r="D225" s="3662" t="s">
        <v>2686</v>
      </c>
      <c r="E225" s="3661" t="s">
        <v>493</v>
      </c>
      <c r="F225" s="3662"/>
      <c r="G225" s="3662"/>
      <c r="H225" s="3661" t="s">
        <v>1170</v>
      </c>
      <c r="I225" s="1986" t="s">
        <v>2687</v>
      </c>
      <c r="J225" s="1987" t="s">
        <v>129</v>
      </c>
      <c r="K225" s="1989">
        <v>1</v>
      </c>
      <c r="L225" s="1990">
        <v>1</v>
      </c>
      <c r="M225" s="1891"/>
      <c r="N225" s="1891"/>
      <c r="O225" s="1891"/>
      <c r="P225" s="1891"/>
      <c r="Q225" s="1892"/>
      <c r="R225" s="1990">
        <f t="shared" si="13"/>
        <v>0</v>
      </c>
      <c r="S225" s="1810"/>
      <c r="T225" s="1810"/>
      <c r="U225" s="1810"/>
      <c r="V225" s="1810"/>
      <c r="W225" s="1811">
        <f t="shared" si="14"/>
        <v>0</v>
      </c>
      <c r="X225" s="1810"/>
      <c r="Y225" s="1811" t="e">
        <f t="shared" si="15"/>
        <v>#DIV/0!</v>
      </c>
      <c r="Z225" s="1893"/>
      <c r="AA225" s="1811" t="e">
        <f t="shared" si="16"/>
        <v>#DIV/0!</v>
      </c>
      <c r="AB225" s="1893"/>
      <c r="AC225" s="1811" t="e">
        <f t="shared" si="17"/>
        <v>#DIV/0!</v>
      </c>
      <c r="AD225" s="1893"/>
      <c r="AE225" s="1811" t="e">
        <f t="shared" si="18"/>
        <v>#DIV/0!</v>
      </c>
      <c r="AF225" s="1893"/>
      <c r="AG225" s="1811" t="e">
        <f t="shared" si="19"/>
        <v>#DIV/0!</v>
      </c>
      <c r="AH225" s="1812">
        <f t="shared" si="20"/>
        <v>0</v>
      </c>
    </row>
    <row r="226" spans="1:34" ht="30" hidden="1" x14ac:dyDescent="0.25">
      <c r="A226" s="3588"/>
      <c r="B226" s="3588"/>
      <c r="C226" s="3588"/>
      <c r="D226" s="3588"/>
      <c r="E226" s="3588"/>
      <c r="F226" s="3588"/>
      <c r="G226" s="3588"/>
      <c r="H226" s="3588"/>
      <c r="I226" s="1993" t="s">
        <v>2688</v>
      </c>
      <c r="J226" s="1994" t="s">
        <v>669</v>
      </c>
      <c r="K226" s="1989">
        <v>1</v>
      </c>
      <c r="L226" s="1990">
        <v>1</v>
      </c>
      <c r="M226" s="1891"/>
      <c r="N226" s="1891"/>
      <c r="O226" s="1891"/>
      <c r="P226" s="1891"/>
      <c r="Q226" s="1892"/>
      <c r="R226" s="1990">
        <f t="shared" si="13"/>
        <v>0</v>
      </c>
      <c r="S226" s="1810"/>
      <c r="T226" s="1810"/>
      <c r="U226" s="1810"/>
      <c r="V226" s="1810"/>
      <c r="W226" s="1811">
        <f t="shared" si="14"/>
        <v>0</v>
      </c>
      <c r="X226" s="1810"/>
      <c r="Y226" s="1811" t="e">
        <f t="shared" si="15"/>
        <v>#DIV/0!</v>
      </c>
      <c r="Z226" s="1893"/>
      <c r="AA226" s="1811" t="e">
        <f t="shared" si="16"/>
        <v>#DIV/0!</v>
      </c>
      <c r="AB226" s="1893"/>
      <c r="AC226" s="1811" t="e">
        <f t="shared" si="17"/>
        <v>#DIV/0!</v>
      </c>
      <c r="AD226" s="1893"/>
      <c r="AE226" s="1811" t="e">
        <f t="shared" si="18"/>
        <v>#DIV/0!</v>
      </c>
      <c r="AF226" s="1893"/>
      <c r="AG226" s="1811" t="e">
        <f t="shared" si="19"/>
        <v>#DIV/0!</v>
      </c>
      <c r="AH226" s="1812">
        <f t="shared" si="20"/>
        <v>0</v>
      </c>
    </row>
    <row r="227" spans="1:34" ht="30" hidden="1" x14ac:dyDescent="0.25">
      <c r="A227" s="3588"/>
      <c r="B227" s="3588"/>
      <c r="C227" s="3588"/>
      <c r="D227" s="3588"/>
      <c r="E227" s="3588"/>
      <c r="F227" s="3588"/>
      <c r="G227" s="3588"/>
      <c r="H227" s="3588"/>
      <c r="I227" s="1986" t="s">
        <v>2689</v>
      </c>
      <c r="J227" s="1994" t="s">
        <v>669</v>
      </c>
      <c r="K227" s="1989">
        <v>0.9</v>
      </c>
      <c r="L227" s="1990">
        <v>1</v>
      </c>
      <c r="M227" s="1891"/>
      <c r="N227" s="1891"/>
      <c r="O227" s="1891"/>
      <c r="P227" s="1891"/>
      <c r="Q227" s="1892"/>
      <c r="R227" s="1990">
        <f t="shared" si="13"/>
        <v>0</v>
      </c>
      <c r="S227" s="1810"/>
      <c r="T227" s="1810"/>
      <c r="U227" s="1810"/>
      <c r="V227" s="1810"/>
      <c r="W227" s="1811">
        <f t="shared" si="14"/>
        <v>0</v>
      </c>
      <c r="X227" s="1810"/>
      <c r="Y227" s="1811" t="e">
        <f t="shared" si="15"/>
        <v>#DIV/0!</v>
      </c>
      <c r="Z227" s="1893"/>
      <c r="AA227" s="1811" t="e">
        <f t="shared" si="16"/>
        <v>#DIV/0!</v>
      </c>
      <c r="AB227" s="1893"/>
      <c r="AC227" s="1811" t="e">
        <f t="shared" si="17"/>
        <v>#DIV/0!</v>
      </c>
      <c r="AD227" s="1893"/>
      <c r="AE227" s="1811" t="e">
        <f t="shared" si="18"/>
        <v>#DIV/0!</v>
      </c>
      <c r="AF227" s="1893"/>
      <c r="AG227" s="1811" t="e">
        <f t="shared" si="19"/>
        <v>#DIV/0!</v>
      </c>
      <c r="AH227" s="1812">
        <f t="shared" si="20"/>
        <v>0</v>
      </c>
    </row>
    <row r="228" spans="1:34" ht="45.75" hidden="1" thickBot="1" x14ac:dyDescent="0.3">
      <c r="A228" s="3588"/>
      <c r="B228" s="3599"/>
      <c r="C228" s="3599"/>
      <c r="D228" s="3599"/>
      <c r="E228" s="3599"/>
      <c r="F228" s="3599"/>
      <c r="G228" s="3599"/>
      <c r="H228" s="3599"/>
      <c r="I228" s="1995" t="s">
        <v>657</v>
      </c>
      <c r="J228" s="1996" t="s">
        <v>656</v>
      </c>
      <c r="K228" s="1997">
        <v>0.64</v>
      </c>
      <c r="L228" s="1998">
        <v>0.8</v>
      </c>
      <c r="M228" s="1891"/>
      <c r="N228" s="1891"/>
      <c r="O228" s="1891"/>
      <c r="P228" s="1891"/>
      <c r="Q228" s="1892"/>
      <c r="R228" s="1998">
        <f t="shared" si="13"/>
        <v>0</v>
      </c>
      <c r="S228" s="1810"/>
      <c r="T228" s="1810"/>
      <c r="U228" s="1810"/>
      <c r="V228" s="1810"/>
      <c r="W228" s="1811">
        <f t="shared" si="14"/>
        <v>0</v>
      </c>
      <c r="X228" s="1810"/>
      <c r="Y228" s="1811" t="e">
        <f t="shared" si="15"/>
        <v>#DIV/0!</v>
      </c>
      <c r="Z228" s="1893"/>
      <c r="AA228" s="1811" t="e">
        <f t="shared" si="16"/>
        <v>#DIV/0!</v>
      </c>
      <c r="AB228" s="1893"/>
      <c r="AC228" s="1811" t="e">
        <f t="shared" si="17"/>
        <v>#DIV/0!</v>
      </c>
      <c r="AD228" s="1893"/>
      <c r="AE228" s="1811" t="e">
        <f t="shared" si="18"/>
        <v>#DIV/0!</v>
      </c>
      <c r="AF228" s="1893"/>
      <c r="AG228" s="1811" t="e">
        <f t="shared" si="19"/>
        <v>#DIV/0!</v>
      </c>
      <c r="AH228" s="1812">
        <f t="shared" si="20"/>
        <v>0</v>
      </c>
    </row>
    <row r="229" spans="1:34" ht="45" hidden="1" x14ac:dyDescent="0.25">
      <c r="A229" s="3588"/>
      <c r="B229" s="3652" t="s">
        <v>2690</v>
      </c>
      <c r="C229" s="3653" t="s">
        <v>2691</v>
      </c>
      <c r="D229" s="1999" t="s">
        <v>2692</v>
      </c>
      <c r="E229" s="3654"/>
      <c r="F229" s="3652"/>
      <c r="G229" s="3652"/>
      <c r="H229" s="3654" t="s">
        <v>1168</v>
      </c>
      <c r="I229" s="2000" t="s">
        <v>2693</v>
      </c>
      <c r="J229" s="2001" t="s">
        <v>129</v>
      </c>
      <c r="K229" s="2002">
        <v>0</v>
      </c>
      <c r="L229" s="2003">
        <v>1</v>
      </c>
      <c r="M229" s="1891"/>
      <c r="N229" s="1891"/>
      <c r="O229" s="1891"/>
      <c r="P229" s="1891"/>
      <c r="Q229" s="1892"/>
      <c r="R229" s="2003">
        <f t="shared" si="13"/>
        <v>0</v>
      </c>
      <c r="S229" s="1810"/>
      <c r="T229" s="1810"/>
      <c r="U229" s="1810"/>
      <c r="V229" s="1810"/>
      <c r="W229" s="1811">
        <f t="shared" si="14"/>
        <v>0</v>
      </c>
      <c r="X229" s="1810"/>
      <c r="Y229" s="1811" t="e">
        <f t="shared" si="15"/>
        <v>#DIV/0!</v>
      </c>
      <c r="Z229" s="1893"/>
      <c r="AA229" s="1811" t="e">
        <f t="shared" si="16"/>
        <v>#DIV/0!</v>
      </c>
      <c r="AB229" s="1893"/>
      <c r="AC229" s="1811" t="e">
        <f t="shared" si="17"/>
        <v>#DIV/0!</v>
      </c>
      <c r="AD229" s="1893"/>
      <c r="AE229" s="1811" t="e">
        <f t="shared" si="18"/>
        <v>#DIV/0!</v>
      </c>
      <c r="AF229" s="1893"/>
      <c r="AG229" s="1811" t="e">
        <f t="shared" si="19"/>
        <v>#DIV/0!</v>
      </c>
      <c r="AH229" s="1812">
        <f t="shared" si="20"/>
        <v>0</v>
      </c>
    </row>
    <row r="230" spans="1:34" ht="45" hidden="1" x14ac:dyDescent="0.25">
      <c r="A230" s="3588"/>
      <c r="B230" s="3588"/>
      <c r="C230" s="3588"/>
      <c r="D230" s="1938" t="s">
        <v>2694</v>
      </c>
      <c r="E230" s="3588"/>
      <c r="F230" s="3588"/>
      <c r="G230" s="3588"/>
      <c r="H230" s="3589"/>
      <c r="I230" s="1946" t="s">
        <v>2695</v>
      </c>
      <c r="J230" s="1939" t="s">
        <v>129</v>
      </c>
      <c r="K230" s="2004">
        <v>0</v>
      </c>
      <c r="L230" s="2005">
        <v>1</v>
      </c>
      <c r="M230" s="1891"/>
      <c r="N230" s="1891"/>
      <c r="O230" s="1891"/>
      <c r="P230" s="1891"/>
      <c r="Q230" s="1892"/>
      <c r="R230" s="2005">
        <f t="shared" si="13"/>
        <v>0</v>
      </c>
      <c r="S230" s="1810"/>
      <c r="T230" s="1810"/>
      <c r="U230" s="1810"/>
      <c r="V230" s="1810"/>
      <c r="W230" s="1811">
        <f t="shared" si="14"/>
        <v>0</v>
      </c>
      <c r="X230" s="1810"/>
      <c r="Y230" s="1811" t="e">
        <f t="shared" si="15"/>
        <v>#DIV/0!</v>
      </c>
      <c r="Z230" s="1893"/>
      <c r="AA230" s="1811" t="e">
        <f t="shared" si="16"/>
        <v>#DIV/0!</v>
      </c>
      <c r="AB230" s="1893"/>
      <c r="AC230" s="1811" t="e">
        <f t="shared" si="17"/>
        <v>#DIV/0!</v>
      </c>
      <c r="AD230" s="1893"/>
      <c r="AE230" s="1811" t="e">
        <f t="shared" si="18"/>
        <v>#DIV/0!</v>
      </c>
      <c r="AF230" s="1893"/>
      <c r="AG230" s="1811" t="e">
        <f t="shared" si="19"/>
        <v>#DIV/0!</v>
      </c>
      <c r="AH230" s="1812">
        <f t="shared" si="20"/>
        <v>0</v>
      </c>
    </row>
    <row r="231" spans="1:34" ht="45" hidden="1" x14ac:dyDescent="0.25">
      <c r="A231" s="3588"/>
      <c r="B231" s="3588"/>
      <c r="C231" s="3589"/>
      <c r="D231" s="1938" t="s">
        <v>2696</v>
      </c>
      <c r="E231" s="3589"/>
      <c r="F231" s="3588"/>
      <c r="G231" s="3588"/>
      <c r="H231" s="1935" t="s">
        <v>2697</v>
      </c>
      <c r="I231" s="1946" t="s">
        <v>2698</v>
      </c>
      <c r="J231" s="1939" t="s">
        <v>129</v>
      </c>
      <c r="K231" s="2004">
        <v>0</v>
      </c>
      <c r="L231" s="2005">
        <v>1</v>
      </c>
      <c r="M231" s="1891"/>
      <c r="N231" s="1891"/>
      <c r="O231" s="1891"/>
      <c r="P231" s="1891"/>
      <c r="Q231" s="1892"/>
      <c r="R231" s="2005">
        <f t="shared" si="13"/>
        <v>0</v>
      </c>
      <c r="S231" s="1810"/>
      <c r="T231" s="1810"/>
      <c r="U231" s="1810"/>
      <c r="V231" s="1810"/>
      <c r="W231" s="1811">
        <f t="shared" si="14"/>
        <v>0</v>
      </c>
      <c r="X231" s="1810"/>
      <c r="Y231" s="1811" t="e">
        <f t="shared" si="15"/>
        <v>#DIV/0!</v>
      </c>
      <c r="Z231" s="1893"/>
      <c r="AA231" s="1811" t="e">
        <f t="shared" si="16"/>
        <v>#DIV/0!</v>
      </c>
      <c r="AB231" s="1893"/>
      <c r="AC231" s="1811" t="e">
        <f t="shared" si="17"/>
        <v>#DIV/0!</v>
      </c>
      <c r="AD231" s="1893"/>
      <c r="AE231" s="1811" t="e">
        <f t="shared" si="18"/>
        <v>#DIV/0!</v>
      </c>
      <c r="AF231" s="1893"/>
      <c r="AG231" s="1811" t="e">
        <f t="shared" si="19"/>
        <v>#DIV/0!</v>
      </c>
      <c r="AH231" s="1812">
        <f t="shared" si="20"/>
        <v>0</v>
      </c>
    </row>
    <row r="232" spans="1:34" ht="45" hidden="1" x14ac:dyDescent="0.25">
      <c r="A232" s="3588"/>
      <c r="B232" s="3588"/>
      <c r="C232" s="3655" t="s">
        <v>2699</v>
      </c>
      <c r="D232" s="3655" t="s">
        <v>2700</v>
      </c>
      <c r="E232" s="3656" t="s">
        <v>493</v>
      </c>
      <c r="F232" s="3589"/>
      <c r="G232" s="3589"/>
      <c r="H232" s="3657" t="s">
        <v>1166</v>
      </c>
      <c r="I232" s="1946" t="s">
        <v>2701</v>
      </c>
      <c r="J232" s="1935" t="s">
        <v>2566</v>
      </c>
      <c r="K232" s="2004">
        <v>0</v>
      </c>
      <c r="L232" s="2005">
        <v>1</v>
      </c>
      <c r="M232" s="1891"/>
      <c r="N232" s="1891"/>
      <c r="O232" s="1891"/>
      <c r="P232" s="1891"/>
      <c r="Q232" s="1892"/>
      <c r="R232" s="2005">
        <f t="shared" si="13"/>
        <v>0</v>
      </c>
      <c r="S232" s="1810"/>
      <c r="T232" s="1810"/>
      <c r="U232" s="1810"/>
      <c r="V232" s="1810"/>
      <c r="W232" s="1811">
        <f t="shared" si="14"/>
        <v>0</v>
      </c>
      <c r="X232" s="1810"/>
      <c r="Y232" s="1811" t="e">
        <f t="shared" si="15"/>
        <v>#DIV/0!</v>
      </c>
      <c r="Z232" s="1893"/>
      <c r="AA232" s="1811" t="e">
        <f t="shared" si="16"/>
        <v>#DIV/0!</v>
      </c>
      <c r="AB232" s="1893"/>
      <c r="AC232" s="1811" t="e">
        <f t="shared" si="17"/>
        <v>#DIV/0!</v>
      </c>
      <c r="AD232" s="1893"/>
      <c r="AE232" s="1811" t="e">
        <f t="shared" si="18"/>
        <v>#DIV/0!</v>
      </c>
      <c r="AF232" s="1893"/>
      <c r="AG232" s="1811" t="e">
        <f t="shared" si="19"/>
        <v>#DIV/0!</v>
      </c>
      <c r="AH232" s="1812">
        <f t="shared" si="20"/>
        <v>0</v>
      </c>
    </row>
    <row r="233" spans="1:34" ht="30" hidden="1" x14ac:dyDescent="0.25">
      <c r="A233" s="3588"/>
      <c r="B233" s="3588"/>
      <c r="C233" s="3588"/>
      <c r="D233" s="3588"/>
      <c r="E233" s="3588"/>
      <c r="F233" s="3658"/>
      <c r="G233" s="3658"/>
      <c r="H233" s="3588"/>
      <c r="I233" s="1946" t="s">
        <v>650</v>
      </c>
      <c r="J233" s="1935" t="s">
        <v>2702</v>
      </c>
      <c r="K233" s="2006">
        <v>0</v>
      </c>
      <c r="L233" s="2007">
        <v>176</v>
      </c>
      <c r="M233" s="1891"/>
      <c r="N233" s="1891"/>
      <c r="O233" s="1891"/>
      <c r="P233" s="1891"/>
      <c r="Q233" s="1892"/>
      <c r="R233" s="2007">
        <f t="shared" si="13"/>
        <v>0</v>
      </c>
      <c r="S233" s="1810"/>
      <c r="T233" s="1810"/>
      <c r="U233" s="1810"/>
      <c r="V233" s="1810"/>
      <c r="W233" s="1811">
        <f t="shared" si="14"/>
        <v>0</v>
      </c>
      <c r="X233" s="1810"/>
      <c r="Y233" s="1811" t="e">
        <f t="shared" si="15"/>
        <v>#DIV/0!</v>
      </c>
      <c r="Z233" s="1893"/>
      <c r="AA233" s="1811" t="e">
        <f t="shared" si="16"/>
        <v>#DIV/0!</v>
      </c>
      <c r="AB233" s="1893"/>
      <c r="AC233" s="1811" t="e">
        <f t="shared" si="17"/>
        <v>#DIV/0!</v>
      </c>
      <c r="AD233" s="1893"/>
      <c r="AE233" s="1811" t="e">
        <f t="shared" si="18"/>
        <v>#DIV/0!</v>
      </c>
      <c r="AF233" s="1893"/>
      <c r="AG233" s="1811" t="e">
        <f t="shared" si="19"/>
        <v>#DIV/0!</v>
      </c>
      <c r="AH233" s="1812">
        <f t="shared" si="20"/>
        <v>0</v>
      </c>
    </row>
    <row r="234" spans="1:34" ht="30" hidden="1" x14ac:dyDescent="0.25">
      <c r="A234" s="3588"/>
      <c r="B234" s="3588"/>
      <c r="C234" s="3589"/>
      <c r="D234" s="3589"/>
      <c r="E234" s="3589"/>
      <c r="F234" s="3588"/>
      <c r="G234" s="3588"/>
      <c r="H234" s="3589"/>
      <c r="I234" s="1946" t="s">
        <v>649</v>
      </c>
      <c r="J234" s="1935" t="s">
        <v>667</v>
      </c>
      <c r="K234" s="1939">
        <v>0</v>
      </c>
      <c r="L234" s="2007">
        <v>47</v>
      </c>
      <c r="M234" s="1891"/>
      <c r="N234" s="1891"/>
      <c r="O234" s="1891"/>
      <c r="P234" s="1891"/>
      <c r="Q234" s="1892"/>
      <c r="R234" s="2007">
        <f t="shared" si="13"/>
        <v>0</v>
      </c>
      <c r="S234" s="1810"/>
      <c r="T234" s="1810"/>
      <c r="U234" s="1810"/>
      <c r="V234" s="1810"/>
      <c r="W234" s="1811">
        <f t="shared" si="14"/>
        <v>0</v>
      </c>
      <c r="X234" s="1810"/>
      <c r="Y234" s="1811" t="e">
        <f t="shared" si="15"/>
        <v>#DIV/0!</v>
      </c>
      <c r="Z234" s="1893"/>
      <c r="AA234" s="1811" t="e">
        <f t="shared" si="16"/>
        <v>#DIV/0!</v>
      </c>
      <c r="AB234" s="1893"/>
      <c r="AC234" s="1811" t="e">
        <f t="shared" si="17"/>
        <v>#DIV/0!</v>
      </c>
      <c r="AD234" s="1893"/>
      <c r="AE234" s="1811" t="e">
        <f t="shared" si="18"/>
        <v>#DIV/0!</v>
      </c>
      <c r="AF234" s="1893"/>
      <c r="AG234" s="1811" t="e">
        <f t="shared" si="19"/>
        <v>#DIV/0!</v>
      </c>
      <c r="AH234" s="1812">
        <f t="shared" si="20"/>
        <v>0</v>
      </c>
    </row>
    <row r="235" spans="1:34" ht="30" hidden="1" x14ac:dyDescent="0.25">
      <c r="A235" s="3588"/>
      <c r="B235" s="3588"/>
      <c r="C235" s="1946" t="s">
        <v>2703</v>
      </c>
      <c r="D235" s="1946" t="s">
        <v>2704</v>
      </c>
      <c r="E235" s="1939" t="s">
        <v>493</v>
      </c>
      <c r="F235" s="3589"/>
      <c r="G235" s="3589"/>
      <c r="H235" s="1939" t="s">
        <v>1164</v>
      </c>
      <c r="I235" s="1946" t="s">
        <v>647</v>
      </c>
      <c r="J235" s="1935" t="s">
        <v>667</v>
      </c>
      <c r="K235" s="1939">
        <v>7</v>
      </c>
      <c r="L235" s="2007">
        <v>28</v>
      </c>
      <c r="M235" s="1891"/>
      <c r="N235" s="1891"/>
      <c r="O235" s="1891"/>
      <c r="P235" s="1891"/>
      <c r="Q235" s="1892"/>
      <c r="R235" s="2007">
        <f t="shared" si="13"/>
        <v>0</v>
      </c>
      <c r="S235" s="1810"/>
      <c r="T235" s="1810"/>
      <c r="U235" s="1810"/>
      <c r="V235" s="1810"/>
      <c r="W235" s="1811">
        <f t="shared" si="14"/>
        <v>0</v>
      </c>
      <c r="X235" s="1810"/>
      <c r="Y235" s="1811" t="e">
        <f t="shared" si="15"/>
        <v>#DIV/0!</v>
      </c>
      <c r="Z235" s="1893"/>
      <c r="AA235" s="1811" t="e">
        <f t="shared" si="16"/>
        <v>#DIV/0!</v>
      </c>
      <c r="AB235" s="1893"/>
      <c r="AC235" s="1811" t="e">
        <f t="shared" si="17"/>
        <v>#DIV/0!</v>
      </c>
      <c r="AD235" s="1893"/>
      <c r="AE235" s="1811" t="e">
        <f t="shared" si="18"/>
        <v>#DIV/0!</v>
      </c>
      <c r="AF235" s="1893"/>
      <c r="AG235" s="1811" t="e">
        <f t="shared" si="19"/>
        <v>#DIV/0!</v>
      </c>
      <c r="AH235" s="1812">
        <f t="shared" si="20"/>
        <v>0</v>
      </c>
    </row>
    <row r="236" spans="1:34" ht="45" hidden="1" x14ac:dyDescent="0.25">
      <c r="A236" s="3588"/>
      <c r="B236" s="3588"/>
      <c r="C236" s="3655" t="s">
        <v>2705</v>
      </c>
      <c r="D236" s="3655" t="s">
        <v>2706</v>
      </c>
      <c r="E236" s="3656" t="s">
        <v>493</v>
      </c>
      <c r="F236" s="1946"/>
      <c r="G236" s="1946"/>
      <c r="H236" s="3655" t="s">
        <v>1162</v>
      </c>
      <c r="I236" s="1946" t="s">
        <v>2707</v>
      </c>
      <c r="J236" s="1939" t="s">
        <v>2708</v>
      </c>
      <c r="K236" s="1939">
        <v>3</v>
      </c>
      <c r="L236" s="2007">
        <v>15</v>
      </c>
      <c r="M236" s="1891"/>
      <c r="N236" s="1891"/>
      <c r="O236" s="1891"/>
      <c r="P236" s="1891"/>
      <c r="Q236" s="1892"/>
      <c r="R236" s="2007">
        <f t="shared" si="13"/>
        <v>0</v>
      </c>
      <c r="S236" s="1810"/>
      <c r="T236" s="1810"/>
      <c r="U236" s="1810"/>
      <c r="V236" s="1810"/>
      <c r="W236" s="1811">
        <f t="shared" si="14"/>
        <v>0</v>
      </c>
      <c r="X236" s="1810"/>
      <c r="Y236" s="1811" t="e">
        <f t="shared" si="15"/>
        <v>#DIV/0!</v>
      </c>
      <c r="Z236" s="1893"/>
      <c r="AA236" s="1811" t="e">
        <f t="shared" si="16"/>
        <v>#DIV/0!</v>
      </c>
      <c r="AB236" s="1893"/>
      <c r="AC236" s="1811" t="e">
        <f t="shared" si="17"/>
        <v>#DIV/0!</v>
      </c>
      <c r="AD236" s="1893"/>
      <c r="AE236" s="1811" t="e">
        <f t="shared" si="18"/>
        <v>#DIV/0!</v>
      </c>
      <c r="AF236" s="1893"/>
      <c r="AG236" s="1811" t="e">
        <f t="shared" si="19"/>
        <v>#DIV/0!</v>
      </c>
      <c r="AH236" s="1812">
        <f t="shared" si="20"/>
        <v>0</v>
      </c>
    </row>
    <row r="237" spans="1:34" ht="45" hidden="1" x14ac:dyDescent="0.25">
      <c r="A237" s="3588"/>
      <c r="B237" s="3588"/>
      <c r="C237" s="3588"/>
      <c r="D237" s="3588"/>
      <c r="E237" s="3588"/>
      <c r="F237" s="3655"/>
      <c r="G237" s="3655"/>
      <c r="H237" s="3588"/>
      <c r="I237" s="1946" t="s">
        <v>2709</v>
      </c>
      <c r="J237" s="1935" t="s">
        <v>2566</v>
      </c>
      <c r="K237" s="1942">
        <v>0</v>
      </c>
      <c r="L237" s="2005">
        <v>1</v>
      </c>
      <c r="M237" s="1891"/>
      <c r="N237" s="1891"/>
      <c r="O237" s="1891"/>
      <c r="P237" s="1891"/>
      <c r="Q237" s="1892"/>
      <c r="R237" s="2005">
        <f t="shared" si="13"/>
        <v>0</v>
      </c>
      <c r="S237" s="1810"/>
      <c r="T237" s="1810"/>
      <c r="U237" s="1810"/>
      <c r="V237" s="1810"/>
      <c r="W237" s="1811">
        <f t="shared" si="14"/>
        <v>0</v>
      </c>
      <c r="X237" s="1810"/>
      <c r="Y237" s="1811" t="e">
        <f t="shared" si="15"/>
        <v>#DIV/0!</v>
      </c>
      <c r="Z237" s="1893"/>
      <c r="AA237" s="1811" t="e">
        <f t="shared" si="16"/>
        <v>#DIV/0!</v>
      </c>
      <c r="AB237" s="1893"/>
      <c r="AC237" s="1811" t="e">
        <f t="shared" si="17"/>
        <v>#DIV/0!</v>
      </c>
      <c r="AD237" s="1893"/>
      <c r="AE237" s="1811" t="e">
        <f t="shared" si="18"/>
        <v>#DIV/0!</v>
      </c>
      <c r="AF237" s="1893"/>
      <c r="AG237" s="1811" t="e">
        <f t="shared" si="19"/>
        <v>#DIV/0!</v>
      </c>
      <c r="AH237" s="1812">
        <f t="shared" si="20"/>
        <v>0</v>
      </c>
    </row>
    <row r="238" spans="1:34" ht="45" hidden="1" x14ac:dyDescent="0.25">
      <c r="A238" s="3588"/>
      <c r="B238" s="3588"/>
      <c r="C238" s="3588"/>
      <c r="D238" s="3588"/>
      <c r="E238" s="3588"/>
      <c r="F238" s="3588"/>
      <c r="G238" s="3588"/>
      <c r="H238" s="3588"/>
      <c r="I238" s="1946" t="s">
        <v>640</v>
      </c>
      <c r="J238" s="1939" t="s">
        <v>2710</v>
      </c>
      <c r="K238" s="1939">
        <v>0</v>
      </c>
      <c r="L238" s="2007">
        <v>10</v>
      </c>
      <c r="M238" s="1891"/>
      <c r="N238" s="1891"/>
      <c r="O238" s="1891"/>
      <c r="P238" s="1891"/>
      <c r="Q238" s="1892"/>
      <c r="R238" s="2007">
        <f t="shared" si="13"/>
        <v>0</v>
      </c>
      <c r="S238" s="1810"/>
      <c r="T238" s="1810"/>
      <c r="U238" s="1810"/>
      <c r="V238" s="1810"/>
      <c r="W238" s="1811">
        <f t="shared" si="14"/>
        <v>0</v>
      </c>
      <c r="X238" s="1810"/>
      <c r="Y238" s="1811" t="e">
        <f t="shared" si="15"/>
        <v>#DIV/0!</v>
      </c>
      <c r="Z238" s="1893"/>
      <c r="AA238" s="1811" t="e">
        <f t="shared" si="16"/>
        <v>#DIV/0!</v>
      </c>
      <c r="AB238" s="1893"/>
      <c r="AC238" s="1811" t="e">
        <f t="shared" si="17"/>
        <v>#DIV/0!</v>
      </c>
      <c r="AD238" s="1893"/>
      <c r="AE238" s="1811" t="e">
        <f t="shared" si="18"/>
        <v>#DIV/0!</v>
      </c>
      <c r="AF238" s="1893"/>
      <c r="AG238" s="1811" t="e">
        <f t="shared" si="19"/>
        <v>#DIV/0!</v>
      </c>
      <c r="AH238" s="1812">
        <f t="shared" si="20"/>
        <v>0</v>
      </c>
    </row>
    <row r="239" spans="1:34" ht="45" hidden="1" x14ac:dyDescent="0.25">
      <c r="A239" s="3588"/>
      <c r="B239" s="3588"/>
      <c r="C239" s="3588"/>
      <c r="D239" s="3588"/>
      <c r="E239" s="3588"/>
      <c r="F239" s="3588"/>
      <c r="G239" s="3588"/>
      <c r="H239" s="3588"/>
      <c r="I239" s="2008" t="s">
        <v>639</v>
      </c>
      <c r="J239" s="2009" t="s">
        <v>2710</v>
      </c>
      <c r="K239" s="2009">
        <v>0</v>
      </c>
      <c r="L239" s="2010">
        <v>14</v>
      </c>
      <c r="M239" s="2011"/>
      <c r="N239" s="2011"/>
      <c r="O239" s="2011"/>
      <c r="P239" s="2011"/>
      <c r="Q239" s="2012"/>
      <c r="R239" s="2010">
        <f t="shared" si="13"/>
        <v>0</v>
      </c>
      <c r="S239" s="2013"/>
      <c r="T239" s="2013"/>
      <c r="U239" s="2013"/>
      <c r="V239" s="2013"/>
      <c r="W239" s="2014">
        <f t="shared" si="14"/>
        <v>0</v>
      </c>
      <c r="X239" s="2013"/>
      <c r="Y239" s="2014" t="e">
        <f t="shared" si="15"/>
        <v>#DIV/0!</v>
      </c>
      <c r="Z239" s="2015"/>
      <c r="AA239" s="2014" t="e">
        <f t="shared" si="16"/>
        <v>#DIV/0!</v>
      </c>
      <c r="AB239" s="2015"/>
      <c r="AC239" s="2014" t="e">
        <f t="shared" si="17"/>
        <v>#DIV/0!</v>
      </c>
      <c r="AD239" s="2015"/>
      <c r="AE239" s="2014" t="e">
        <f t="shared" si="18"/>
        <v>#DIV/0!</v>
      </c>
      <c r="AF239" s="2015"/>
      <c r="AG239" s="2014" t="e">
        <f t="shared" si="19"/>
        <v>#DIV/0!</v>
      </c>
      <c r="AH239" s="2016">
        <f t="shared" si="20"/>
        <v>0</v>
      </c>
    </row>
    <row r="240" spans="1:34" ht="30" hidden="1" customHeight="1" x14ac:dyDescent="0.25">
      <c r="A240" s="3651" t="s">
        <v>633</v>
      </c>
      <c r="B240" s="3648" t="s">
        <v>2711</v>
      </c>
      <c r="C240" s="3648" t="s">
        <v>2712</v>
      </c>
      <c r="D240" s="3648" t="s">
        <v>2713</v>
      </c>
      <c r="E240" s="3649" t="s">
        <v>227</v>
      </c>
      <c r="F240" s="3649"/>
      <c r="G240" s="3649"/>
      <c r="H240" s="2017" t="s">
        <v>2714</v>
      </c>
      <c r="I240" s="2017" t="s">
        <v>2715</v>
      </c>
      <c r="J240" s="2018" t="s">
        <v>227</v>
      </c>
      <c r="K240" s="2018">
        <v>0</v>
      </c>
      <c r="L240" s="2019">
        <v>0.1</v>
      </c>
      <c r="M240" s="2020"/>
      <c r="N240" s="2020"/>
      <c r="O240" s="2020"/>
      <c r="P240" s="2020"/>
      <c r="Q240" s="2021"/>
      <c r="R240" s="2019">
        <f t="shared" si="13"/>
        <v>0</v>
      </c>
      <c r="S240" s="2022"/>
      <c r="T240" s="2022"/>
      <c r="U240" s="2022"/>
      <c r="V240" s="2022"/>
      <c r="W240" s="2023">
        <f t="shared" si="14"/>
        <v>0</v>
      </c>
      <c r="X240" s="2022"/>
      <c r="Y240" s="2023" t="e">
        <f t="shared" si="15"/>
        <v>#DIV/0!</v>
      </c>
      <c r="Z240" s="2024"/>
      <c r="AA240" s="2023" t="e">
        <f t="shared" si="16"/>
        <v>#DIV/0!</v>
      </c>
      <c r="AB240" s="2024"/>
      <c r="AC240" s="2023" t="e">
        <f t="shared" si="17"/>
        <v>#DIV/0!</v>
      </c>
      <c r="AD240" s="2024"/>
      <c r="AE240" s="2023" t="e">
        <f t="shared" si="18"/>
        <v>#DIV/0!</v>
      </c>
      <c r="AF240" s="2024"/>
      <c r="AG240" s="2023" t="e">
        <f t="shared" si="19"/>
        <v>#DIV/0!</v>
      </c>
      <c r="AH240" s="2025">
        <f t="shared" si="20"/>
        <v>0</v>
      </c>
    </row>
    <row r="241" spans="1:34" ht="15" hidden="1" customHeight="1" x14ac:dyDescent="0.25">
      <c r="A241" s="3644"/>
      <c r="B241" s="3644"/>
      <c r="C241" s="3644"/>
      <c r="D241" s="3644"/>
      <c r="E241" s="3642"/>
      <c r="F241" s="3642"/>
      <c r="G241" s="3642"/>
      <c r="H241" s="2017" t="s">
        <v>238</v>
      </c>
      <c r="I241" s="2017" t="s">
        <v>237</v>
      </c>
      <c r="J241" s="2018" t="s">
        <v>227</v>
      </c>
      <c r="K241" s="2018">
        <v>0</v>
      </c>
      <c r="L241" s="2019">
        <v>1</v>
      </c>
      <c r="M241" s="2020"/>
      <c r="N241" s="2020"/>
      <c r="O241" s="2020"/>
      <c r="P241" s="2020"/>
      <c r="Q241" s="2021"/>
      <c r="R241" s="2019">
        <f t="shared" si="13"/>
        <v>0</v>
      </c>
      <c r="S241" s="2022"/>
      <c r="T241" s="2022"/>
      <c r="U241" s="2022"/>
      <c r="V241" s="2022"/>
      <c r="W241" s="2023">
        <f t="shared" si="14"/>
        <v>0</v>
      </c>
      <c r="X241" s="2022"/>
      <c r="Y241" s="2023" t="e">
        <f t="shared" si="15"/>
        <v>#DIV/0!</v>
      </c>
      <c r="Z241" s="2024"/>
      <c r="AA241" s="2023" t="e">
        <f t="shared" si="16"/>
        <v>#DIV/0!</v>
      </c>
      <c r="AB241" s="2024"/>
      <c r="AC241" s="2023" t="e">
        <f t="shared" si="17"/>
        <v>#DIV/0!</v>
      </c>
      <c r="AD241" s="2024"/>
      <c r="AE241" s="2023" t="e">
        <f t="shared" si="18"/>
        <v>#DIV/0!</v>
      </c>
      <c r="AF241" s="2024"/>
      <c r="AG241" s="2023" t="e">
        <f t="shared" si="19"/>
        <v>#DIV/0!</v>
      </c>
      <c r="AH241" s="2025">
        <f t="shared" si="20"/>
        <v>0</v>
      </c>
    </row>
    <row r="242" spans="1:34" ht="30" hidden="1" customHeight="1" x14ac:dyDescent="0.25">
      <c r="A242" s="3644"/>
      <c r="B242" s="3644"/>
      <c r="C242" s="3644"/>
      <c r="D242" s="3644"/>
      <c r="E242" s="3642"/>
      <c r="F242" s="3642"/>
      <c r="G242" s="3642"/>
      <c r="H242" s="2017" t="s">
        <v>232</v>
      </c>
      <c r="I242" s="2017" t="s">
        <v>2716</v>
      </c>
      <c r="J242" s="2018" t="s">
        <v>129</v>
      </c>
      <c r="K242" s="2018">
        <v>0</v>
      </c>
      <c r="L242" s="2019">
        <v>1</v>
      </c>
      <c r="M242" s="2020"/>
      <c r="N242" s="2020"/>
      <c r="O242" s="2020"/>
      <c r="P242" s="2020"/>
      <c r="Q242" s="2021"/>
      <c r="R242" s="2019">
        <f t="shared" si="13"/>
        <v>0</v>
      </c>
      <c r="S242" s="2022"/>
      <c r="T242" s="2022"/>
      <c r="U242" s="2022"/>
      <c r="V242" s="2022"/>
      <c r="W242" s="2023">
        <f t="shared" si="14"/>
        <v>0</v>
      </c>
      <c r="X242" s="2022"/>
      <c r="Y242" s="2023" t="e">
        <f t="shared" si="15"/>
        <v>#DIV/0!</v>
      </c>
      <c r="Z242" s="2024"/>
      <c r="AA242" s="2023" t="e">
        <f t="shared" si="16"/>
        <v>#DIV/0!</v>
      </c>
      <c r="AB242" s="2024"/>
      <c r="AC242" s="2023" t="e">
        <f t="shared" si="17"/>
        <v>#DIV/0!</v>
      </c>
      <c r="AD242" s="2024"/>
      <c r="AE242" s="2023" t="e">
        <f t="shared" si="18"/>
        <v>#DIV/0!</v>
      </c>
      <c r="AF242" s="2024"/>
      <c r="AG242" s="2023" t="e">
        <f t="shared" si="19"/>
        <v>#DIV/0!</v>
      </c>
      <c r="AH242" s="2025">
        <f t="shared" si="20"/>
        <v>0</v>
      </c>
    </row>
    <row r="243" spans="1:34" ht="30" hidden="1" customHeight="1" x14ac:dyDescent="0.25">
      <c r="A243" s="3644"/>
      <c r="B243" s="3644"/>
      <c r="C243" s="3648" t="s">
        <v>2717</v>
      </c>
      <c r="D243" s="3648" t="s">
        <v>229</v>
      </c>
      <c r="E243" s="3649" t="s">
        <v>2718</v>
      </c>
      <c r="F243" s="3649"/>
      <c r="G243" s="3649"/>
      <c r="H243" s="2017" t="s">
        <v>230</v>
      </c>
      <c r="I243" s="2017" t="s">
        <v>2719</v>
      </c>
      <c r="J243" s="2018" t="s">
        <v>227</v>
      </c>
      <c r="K243" s="2018">
        <v>0</v>
      </c>
      <c r="L243" s="2019">
        <v>0.6</v>
      </c>
      <c r="M243" s="2020"/>
      <c r="N243" s="2020"/>
      <c r="O243" s="2020"/>
      <c r="P243" s="2020"/>
      <c r="Q243" s="2021"/>
      <c r="R243" s="2019">
        <f t="shared" si="13"/>
        <v>0</v>
      </c>
      <c r="S243" s="2022"/>
      <c r="T243" s="2022"/>
      <c r="U243" s="2022"/>
      <c r="V243" s="2022"/>
      <c r="W243" s="2023">
        <f t="shared" si="14"/>
        <v>0</v>
      </c>
      <c r="X243" s="2022"/>
      <c r="Y243" s="2023" t="e">
        <f t="shared" si="15"/>
        <v>#DIV/0!</v>
      </c>
      <c r="Z243" s="2024"/>
      <c r="AA243" s="2023" t="e">
        <f t="shared" si="16"/>
        <v>#DIV/0!</v>
      </c>
      <c r="AB243" s="2024"/>
      <c r="AC243" s="2023" t="e">
        <f t="shared" si="17"/>
        <v>#DIV/0!</v>
      </c>
      <c r="AD243" s="2024"/>
      <c r="AE243" s="2023" t="e">
        <f t="shared" si="18"/>
        <v>#DIV/0!</v>
      </c>
      <c r="AF243" s="2024"/>
      <c r="AG243" s="2023" t="e">
        <f t="shared" si="19"/>
        <v>#DIV/0!</v>
      </c>
      <c r="AH243" s="2025">
        <f t="shared" si="20"/>
        <v>0</v>
      </c>
    </row>
    <row r="244" spans="1:34" ht="30" hidden="1" customHeight="1" x14ac:dyDescent="0.25">
      <c r="A244" s="3644"/>
      <c r="B244" s="3644"/>
      <c r="C244" s="3644"/>
      <c r="D244" s="3644"/>
      <c r="E244" s="3642"/>
      <c r="F244" s="3642"/>
      <c r="G244" s="3642"/>
      <c r="H244" s="2017" t="s">
        <v>222</v>
      </c>
      <c r="I244" s="2017" t="s">
        <v>2720</v>
      </c>
      <c r="J244" s="2018" t="s">
        <v>129</v>
      </c>
      <c r="K244" s="2018">
        <v>0</v>
      </c>
      <c r="L244" s="2019">
        <v>1</v>
      </c>
      <c r="M244" s="2020"/>
      <c r="N244" s="2020"/>
      <c r="O244" s="2020"/>
      <c r="P244" s="2020"/>
      <c r="Q244" s="2021"/>
      <c r="R244" s="2019">
        <f t="shared" si="13"/>
        <v>0</v>
      </c>
      <c r="S244" s="2022"/>
      <c r="T244" s="2022"/>
      <c r="U244" s="2022"/>
      <c r="V244" s="2022"/>
      <c r="W244" s="2023">
        <f t="shared" si="14"/>
        <v>0</v>
      </c>
      <c r="X244" s="2022"/>
      <c r="Y244" s="2023" t="e">
        <f t="shared" si="15"/>
        <v>#DIV/0!</v>
      </c>
      <c r="Z244" s="2024"/>
      <c r="AA244" s="2023" t="e">
        <f t="shared" si="16"/>
        <v>#DIV/0!</v>
      </c>
      <c r="AB244" s="2024"/>
      <c r="AC244" s="2023" t="e">
        <f t="shared" si="17"/>
        <v>#DIV/0!</v>
      </c>
      <c r="AD244" s="2024"/>
      <c r="AE244" s="2023" t="e">
        <f t="shared" si="18"/>
        <v>#DIV/0!</v>
      </c>
      <c r="AF244" s="2024"/>
      <c r="AG244" s="2023" t="e">
        <f t="shared" si="19"/>
        <v>#DIV/0!</v>
      </c>
      <c r="AH244" s="2025">
        <f t="shared" si="20"/>
        <v>0</v>
      </c>
    </row>
    <row r="245" spans="1:34" ht="75" hidden="1" customHeight="1" x14ac:dyDescent="0.25">
      <c r="A245" s="3644"/>
      <c r="B245" s="3644"/>
      <c r="C245" s="2026" t="s">
        <v>2721</v>
      </c>
      <c r="D245" s="2026" t="s">
        <v>2722</v>
      </c>
      <c r="E245" s="2018" t="s">
        <v>194</v>
      </c>
      <c r="F245" s="2018"/>
      <c r="G245" s="2018"/>
      <c r="H245" s="2017" t="s">
        <v>2723</v>
      </c>
      <c r="I245" s="2017" t="s">
        <v>2724</v>
      </c>
      <c r="J245" s="2018" t="s">
        <v>194</v>
      </c>
      <c r="K245" s="2018" t="s">
        <v>1547</v>
      </c>
      <c r="L245" s="2018">
        <v>7</v>
      </c>
      <c r="M245" s="2020"/>
      <c r="N245" s="2020"/>
      <c r="O245" s="2020"/>
      <c r="P245" s="2020"/>
      <c r="Q245" s="2021"/>
      <c r="R245" s="2018">
        <f t="shared" si="13"/>
        <v>0</v>
      </c>
      <c r="S245" s="2022"/>
      <c r="T245" s="2022"/>
      <c r="U245" s="2022"/>
      <c r="V245" s="2022"/>
      <c r="W245" s="2023">
        <f t="shared" si="14"/>
        <v>0</v>
      </c>
      <c r="X245" s="2022"/>
      <c r="Y245" s="2023" t="e">
        <f t="shared" si="15"/>
        <v>#DIV/0!</v>
      </c>
      <c r="Z245" s="2024"/>
      <c r="AA245" s="2023" t="e">
        <f t="shared" si="16"/>
        <v>#DIV/0!</v>
      </c>
      <c r="AB245" s="2024"/>
      <c r="AC245" s="2023" t="e">
        <f t="shared" si="17"/>
        <v>#DIV/0!</v>
      </c>
      <c r="AD245" s="2024"/>
      <c r="AE245" s="2023" t="e">
        <f t="shared" si="18"/>
        <v>#DIV/0!</v>
      </c>
      <c r="AF245" s="2024"/>
      <c r="AG245" s="2023" t="e">
        <f t="shared" si="19"/>
        <v>#DIV/0!</v>
      </c>
      <c r="AH245" s="2025">
        <f t="shared" si="20"/>
        <v>0</v>
      </c>
    </row>
    <row r="246" spans="1:34" ht="15" hidden="1" customHeight="1" x14ac:dyDescent="0.25">
      <c r="A246" s="3644"/>
      <c r="B246" s="3644"/>
      <c r="C246" s="3648" t="s">
        <v>2725</v>
      </c>
      <c r="D246" s="3648" t="s">
        <v>2722</v>
      </c>
      <c r="E246" s="3649" t="s">
        <v>194</v>
      </c>
      <c r="F246" s="3649"/>
      <c r="G246" s="3649"/>
      <c r="H246" s="2017" t="s">
        <v>206</v>
      </c>
      <c r="I246" s="2017" t="s">
        <v>2726</v>
      </c>
      <c r="J246" s="2018" t="s">
        <v>194</v>
      </c>
      <c r="K246" s="2018"/>
      <c r="L246" s="2018">
        <v>10</v>
      </c>
      <c r="M246" s="2020"/>
      <c r="N246" s="2020"/>
      <c r="O246" s="2020"/>
      <c r="P246" s="2020"/>
      <c r="Q246" s="2021"/>
      <c r="R246" s="2018">
        <f t="shared" si="13"/>
        <v>0</v>
      </c>
      <c r="S246" s="2022"/>
      <c r="T246" s="2022"/>
      <c r="U246" s="2022"/>
      <c r="V246" s="2022"/>
      <c r="W246" s="2023">
        <f t="shared" si="14"/>
        <v>0</v>
      </c>
      <c r="X246" s="2022"/>
      <c r="Y246" s="2023" t="e">
        <f t="shared" si="15"/>
        <v>#DIV/0!</v>
      </c>
      <c r="Z246" s="2024"/>
      <c r="AA246" s="2023" t="e">
        <f t="shared" si="16"/>
        <v>#DIV/0!</v>
      </c>
      <c r="AB246" s="2024"/>
      <c r="AC246" s="2023" t="e">
        <f t="shared" si="17"/>
        <v>#DIV/0!</v>
      </c>
      <c r="AD246" s="2024"/>
      <c r="AE246" s="2023" t="e">
        <f t="shared" si="18"/>
        <v>#DIV/0!</v>
      </c>
      <c r="AF246" s="2024"/>
      <c r="AG246" s="2023" t="e">
        <f t="shared" si="19"/>
        <v>#DIV/0!</v>
      </c>
      <c r="AH246" s="2025">
        <f t="shared" si="20"/>
        <v>0</v>
      </c>
    </row>
    <row r="247" spans="1:34" ht="30" hidden="1" customHeight="1" x14ac:dyDescent="0.25">
      <c r="A247" s="3644"/>
      <c r="B247" s="3644"/>
      <c r="C247" s="3644"/>
      <c r="D247" s="3644"/>
      <c r="E247" s="3642"/>
      <c r="F247" s="3642"/>
      <c r="G247" s="3642"/>
      <c r="H247" s="2017" t="s">
        <v>2727</v>
      </c>
      <c r="I247" s="2017" t="s">
        <v>2728</v>
      </c>
      <c r="J247" s="2018" t="s">
        <v>194</v>
      </c>
      <c r="K247" s="2018"/>
      <c r="L247" s="2018">
        <v>800</v>
      </c>
      <c r="M247" s="2020"/>
      <c r="N247" s="2020"/>
      <c r="O247" s="2020"/>
      <c r="P247" s="2020"/>
      <c r="Q247" s="2021"/>
      <c r="R247" s="2018">
        <f t="shared" si="13"/>
        <v>0</v>
      </c>
      <c r="S247" s="2022"/>
      <c r="T247" s="2022"/>
      <c r="U247" s="2022"/>
      <c r="V247" s="2022"/>
      <c r="W247" s="2023">
        <f t="shared" si="14"/>
        <v>0</v>
      </c>
      <c r="X247" s="2022"/>
      <c r="Y247" s="2023" t="e">
        <f t="shared" si="15"/>
        <v>#DIV/0!</v>
      </c>
      <c r="Z247" s="2024"/>
      <c r="AA247" s="2023" t="e">
        <f t="shared" si="16"/>
        <v>#DIV/0!</v>
      </c>
      <c r="AB247" s="2024"/>
      <c r="AC247" s="2023" t="e">
        <f t="shared" si="17"/>
        <v>#DIV/0!</v>
      </c>
      <c r="AD247" s="2024"/>
      <c r="AE247" s="2023" t="e">
        <f t="shared" si="18"/>
        <v>#DIV/0!</v>
      </c>
      <c r="AF247" s="2024"/>
      <c r="AG247" s="2023" t="e">
        <f t="shared" si="19"/>
        <v>#DIV/0!</v>
      </c>
      <c r="AH247" s="2025">
        <f t="shared" si="20"/>
        <v>0</v>
      </c>
    </row>
    <row r="248" spans="1:34" ht="45" hidden="1" customHeight="1" x14ac:dyDescent="0.25">
      <c r="A248" s="3644"/>
      <c r="B248" s="3644"/>
      <c r="C248" s="3644"/>
      <c r="D248" s="3644"/>
      <c r="E248" s="3642"/>
      <c r="F248" s="3642"/>
      <c r="G248" s="3642"/>
      <c r="H248" s="2017" t="s">
        <v>196</v>
      </c>
      <c r="I248" s="2017" t="s">
        <v>2728</v>
      </c>
      <c r="J248" s="2018" t="s">
        <v>194</v>
      </c>
      <c r="K248" s="2018"/>
      <c r="L248" s="2018">
        <v>400</v>
      </c>
      <c r="M248" s="2020"/>
      <c r="N248" s="2020"/>
      <c r="O248" s="2020"/>
      <c r="P248" s="2020"/>
      <c r="Q248" s="2021"/>
      <c r="R248" s="2018">
        <f t="shared" si="13"/>
        <v>0</v>
      </c>
      <c r="S248" s="2022"/>
      <c r="T248" s="2022"/>
      <c r="U248" s="2022"/>
      <c r="V248" s="2022"/>
      <c r="W248" s="2023">
        <f t="shared" si="14"/>
        <v>0</v>
      </c>
      <c r="X248" s="2022"/>
      <c r="Y248" s="2023" t="e">
        <f t="shared" si="15"/>
        <v>#DIV/0!</v>
      </c>
      <c r="Z248" s="2024"/>
      <c r="AA248" s="2023" t="e">
        <f t="shared" si="16"/>
        <v>#DIV/0!</v>
      </c>
      <c r="AB248" s="2024"/>
      <c r="AC248" s="2023" t="e">
        <f t="shared" si="17"/>
        <v>#DIV/0!</v>
      </c>
      <c r="AD248" s="2024"/>
      <c r="AE248" s="2023" t="e">
        <f t="shared" si="18"/>
        <v>#DIV/0!</v>
      </c>
      <c r="AF248" s="2024"/>
      <c r="AG248" s="2023" t="e">
        <f t="shared" si="19"/>
        <v>#DIV/0!</v>
      </c>
      <c r="AH248" s="2025">
        <f t="shared" si="20"/>
        <v>0</v>
      </c>
    </row>
    <row r="249" spans="1:34" ht="30" hidden="1" customHeight="1" x14ac:dyDescent="0.25">
      <c r="A249" s="3644"/>
      <c r="B249" s="3644"/>
      <c r="C249" s="2026" t="s">
        <v>2729</v>
      </c>
      <c r="D249" s="2026" t="s">
        <v>2730</v>
      </c>
      <c r="E249" s="2018" t="s">
        <v>2731</v>
      </c>
      <c r="F249" s="2018"/>
      <c r="G249" s="2018"/>
      <c r="H249" s="2017" t="s">
        <v>191</v>
      </c>
      <c r="I249" s="2017" t="s">
        <v>189</v>
      </c>
      <c r="J249" s="2018" t="s">
        <v>129</v>
      </c>
      <c r="K249" s="2018">
        <v>0</v>
      </c>
      <c r="L249" s="2019">
        <v>1</v>
      </c>
      <c r="M249" s="2020"/>
      <c r="N249" s="2020"/>
      <c r="O249" s="2020"/>
      <c r="P249" s="2020"/>
      <c r="Q249" s="2021"/>
      <c r="R249" s="2019">
        <f t="shared" si="13"/>
        <v>0</v>
      </c>
      <c r="S249" s="2022"/>
      <c r="T249" s="2022"/>
      <c r="U249" s="2022"/>
      <c r="V249" s="2022"/>
      <c r="W249" s="2023">
        <f t="shared" si="14"/>
        <v>0</v>
      </c>
      <c r="X249" s="2022"/>
      <c r="Y249" s="2023" t="e">
        <f t="shared" si="15"/>
        <v>#DIV/0!</v>
      </c>
      <c r="Z249" s="2024"/>
      <c r="AA249" s="2023" t="e">
        <f t="shared" si="16"/>
        <v>#DIV/0!</v>
      </c>
      <c r="AB249" s="2024"/>
      <c r="AC249" s="2023" t="e">
        <f t="shared" si="17"/>
        <v>#DIV/0!</v>
      </c>
      <c r="AD249" s="2024"/>
      <c r="AE249" s="2023" t="e">
        <f t="shared" si="18"/>
        <v>#DIV/0!</v>
      </c>
      <c r="AF249" s="2024"/>
      <c r="AG249" s="2023" t="e">
        <f t="shared" si="19"/>
        <v>#DIV/0!</v>
      </c>
      <c r="AH249" s="2025">
        <f t="shared" si="20"/>
        <v>0</v>
      </c>
    </row>
    <row r="250" spans="1:34" ht="30" hidden="1" customHeight="1" x14ac:dyDescent="0.25">
      <c r="A250" s="3644"/>
      <c r="B250" s="3644"/>
      <c r="C250" s="3648" t="s">
        <v>2732</v>
      </c>
      <c r="D250" s="2027" t="s">
        <v>2733</v>
      </c>
      <c r="E250" s="2018" t="s">
        <v>227</v>
      </c>
      <c r="F250" s="2019"/>
      <c r="G250" s="2019">
        <v>1</v>
      </c>
      <c r="H250" s="3649" t="s">
        <v>2734</v>
      </c>
      <c r="I250" s="2017" t="s">
        <v>2735</v>
      </c>
      <c r="J250" s="2018" t="s">
        <v>2736</v>
      </c>
      <c r="K250" s="2019">
        <v>0.78</v>
      </c>
      <c r="L250" s="2019">
        <v>0.9</v>
      </c>
      <c r="M250" s="2020"/>
      <c r="N250" s="2020"/>
      <c r="O250" s="2020"/>
      <c r="P250" s="2020"/>
      <c r="Q250" s="2021"/>
      <c r="R250" s="2019">
        <f t="shared" si="13"/>
        <v>0</v>
      </c>
      <c r="S250" s="2022"/>
      <c r="T250" s="2022"/>
      <c r="U250" s="2022"/>
      <c r="V250" s="2022"/>
      <c r="W250" s="2023">
        <f t="shared" si="14"/>
        <v>0</v>
      </c>
      <c r="X250" s="2022"/>
      <c r="Y250" s="2023" t="e">
        <f t="shared" si="15"/>
        <v>#DIV/0!</v>
      </c>
      <c r="Z250" s="2024"/>
      <c r="AA250" s="2023" t="e">
        <f t="shared" si="16"/>
        <v>#DIV/0!</v>
      </c>
      <c r="AB250" s="2024"/>
      <c r="AC250" s="2023" t="e">
        <f t="shared" si="17"/>
        <v>#DIV/0!</v>
      </c>
      <c r="AD250" s="2024"/>
      <c r="AE250" s="2023" t="e">
        <f t="shared" si="18"/>
        <v>#DIV/0!</v>
      </c>
      <c r="AF250" s="2024"/>
      <c r="AG250" s="2023" t="e">
        <f t="shared" si="19"/>
        <v>#DIV/0!</v>
      </c>
      <c r="AH250" s="2025">
        <f t="shared" si="20"/>
        <v>0</v>
      </c>
    </row>
    <row r="251" spans="1:34" ht="45" hidden="1" customHeight="1" x14ac:dyDescent="0.25">
      <c r="A251" s="3644"/>
      <c r="B251" s="3644"/>
      <c r="C251" s="3644"/>
      <c r="D251" s="2027" t="s">
        <v>2737</v>
      </c>
      <c r="E251" s="2018" t="s">
        <v>227</v>
      </c>
      <c r="F251" s="2019"/>
      <c r="G251" s="2019">
        <v>1</v>
      </c>
      <c r="H251" s="3642"/>
      <c r="I251" s="2017" t="s">
        <v>2735</v>
      </c>
      <c r="J251" s="2018" t="s">
        <v>2738</v>
      </c>
      <c r="K251" s="2019">
        <v>0.69</v>
      </c>
      <c r="L251" s="2019">
        <v>0.9</v>
      </c>
      <c r="M251" s="2020"/>
      <c r="N251" s="2020"/>
      <c r="O251" s="2020"/>
      <c r="P251" s="2020"/>
      <c r="Q251" s="2021"/>
      <c r="R251" s="2019">
        <f t="shared" si="13"/>
        <v>0</v>
      </c>
      <c r="S251" s="2022"/>
      <c r="T251" s="2022"/>
      <c r="U251" s="2022"/>
      <c r="V251" s="2022"/>
      <c r="W251" s="2023">
        <f t="shared" si="14"/>
        <v>0</v>
      </c>
      <c r="X251" s="2022"/>
      <c r="Y251" s="2023" t="e">
        <f t="shared" si="15"/>
        <v>#DIV/0!</v>
      </c>
      <c r="Z251" s="2024"/>
      <c r="AA251" s="2023" t="e">
        <f t="shared" si="16"/>
        <v>#DIV/0!</v>
      </c>
      <c r="AB251" s="2024"/>
      <c r="AC251" s="2023" t="e">
        <f t="shared" si="17"/>
        <v>#DIV/0!</v>
      </c>
      <c r="AD251" s="2024"/>
      <c r="AE251" s="2023" t="e">
        <f t="shared" si="18"/>
        <v>#DIV/0!</v>
      </c>
      <c r="AF251" s="2024"/>
      <c r="AG251" s="2023" t="e">
        <f t="shared" si="19"/>
        <v>#DIV/0!</v>
      </c>
      <c r="AH251" s="2025">
        <f t="shared" si="20"/>
        <v>0</v>
      </c>
    </row>
    <row r="252" spans="1:34" ht="45" hidden="1" customHeight="1" x14ac:dyDescent="0.25">
      <c r="A252" s="3644"/>
      <c r="B252" s="3644"/>
      <c r="C252" s="2026" t="s">
        <v>2739</v>
      </c>
      <c r="D252" s="2026" t="s">
        <v>176</v>
      </c>
      <c r="E252" s="2018" t="s">
        <v>2740</v>
      </c>
      <c r="F252" s="2018">
        <v>0</v>
      </c>
      <c r="G252" s="2018">
        <v>1</v>
      </c>
      <c r="H252" s="2017" t="s">
        <v>177</v>
      </c>
      <c r="I252" s="2017" t="s">
        <v>175</v>
      </c>
      <c r="J252" s="2018" t="s">
        <v>174</v>
      </c>
      <c r="K252" s="2019">
        <v>0</v>
      </c>
      <c r="L252" s="2019">
        <v>0.5</v>
      </c>
      <c r="M252" s="2020"/>
      <c r="N252" s="2020"/>
      <c r="O252" s="2020"/>
      <c r="P252" s="2020"/>
      <c r="Q252" s="2021"/>
      <c r="R252" s="2019">
        <f t="shared" si="13"/>
        <v>0</v>
      </c>
      <c r="S252" s="2022"/>
      <c r="T252" s="2022"/>
      <c r="U252" s="2022"/>
      <c r="V252" s="2022"/>
      <c r="W252" s="2023">
        <f t="shared" si="14"/>
        <v>0</v>
      </c>
      <c r="X252" s="2022"/>
      <c r="Y252" s="2023" t="e">
        <f t="shared" si="15"/>
        <v>#DIV/0!</v>
      </c>
      <c r="Z252" s="2024"/>
      <c r="AA252" s="2023" t="e">
        <f t="shared" si="16"/>
        <v>#DIV/0!</v>
      </c>
      <c r="AB252" s="2024"/>
      <c r="AC252" s="2023" t="e">
        <f t="shared" si="17"/>
        <v>#DIV/0!</v>
      </c>
      <c r="AD252" s="2024"/>
      <c r="AE252" s="2023" t="e">
        <f t="shared" si="18"/>
        <v>#DIV/0!</v>
      </c>
      <c r="AF252" s="2024"/>
      <c r="AG252" s="2023" t="e">
        <f t="shared" si="19"/>
        <v>#DIV/0!</v>
      </c>
      <c r="AH252" s="2025">
        <f t="shared" si="20"/>
        <v>0</v>
      </c>
    </row>
    <row r="253" spans="1:34" ht="30" hidden="1" customHeight="1" x14ac:dyDescent="0.25">
      <c r="A253" s="3644"/>
      <c r="B253" s="3644"/>
      <c r="C253" s="3648" t="s">
        <v>2741</v>
      </c>
      <c r="D253" s="3648" t="s">
        <v>2742</v>
      </c>
      <c r="E253" s="3649" t="s">
        <v>2743</v>
      </c>
      <c r="F253" s="3649"/>
      <c r="G253" s="3650"/>
      <c r="H253" s="2017" t="s">
        <v>169</v>
      </c>
      <c r="I253" s="2017" t="s">
        <v>2744</v>
      </c>
      <c r="J253" s="2018" t="s">
        <v>2745</v>
      </c>
      <c r="K253" s="2018" t="s">
        <v>1547</v>
      </c>
      <c r="L253" s="2018">
        <v>10000</v>
      </c>
      <c r="M253" s="2020"/>
      <c r="N253" s="2020"/>
      <c r="O253" s="2020"/>
      <c r="P253" s="2020"/>
      <c r="Q253" s="2021"/>
      <c r="R253" s="2018">
        <f t="shared" si="13"/>
        <v>0</v>
      </c>
      <c r="S253" s="2022"/>
      <c r="T253" s="2022"/>
      <c r="U253" s="2022"/>
      <c r="V253" s="2022"/>
      <c r="W253" s="2023">
        <f t="shared" si="14"/>
        <v>0</v>
      </c>
      <c r="X253" s="2022"/>
      <c r="Y253" s="2023" t="e">
        <f t="shared" si="15"/>
        <v>#DIV/0!</v>
      </c>
      <c r="Z253" s="2024"/>
      <c r="AA253" s="2023" t="e">
        <f t="shared" si="16"/>
        <v>#DIV/0!</v>
      </c>
      <c r="AB253" s="2024"/>
      <c r="AC253" s="2023" t="e">
        <f t="shared" si="17"/>
        <v>#DIV/0!</v>
      </c>
      <c r="AD253" s="2024"/>
      <c r="AE253" s="2023" t="e">
        <f t="shared" si="18"/>
        <v>#DIV/0!</v>
      </c>
      <c r="AF253" s="2024"/>
      <c r="AG253" s="2023" t="e">
        <f t="shared" si="19"/>
        <v>#DIV/0!</v>
      </c>
      <c r="AH253" s="2025">
        <f t="shared" si="20"/>
        <v>0</v>
      </c>
    </row>
    <row r="254" spans="1:34" ht="45" hidden="1" customHeight="1" x14ac:dyDescent="0.25">
      <c r="A254" s="3644"/>
      <c r="B254" s="3644"/>
      <c r="C254" s="3644"/>
      <c r="D254" s="3644"/>
      <c r="E254" s="3642"/>
      <c r="F254" s="3642"/>
      <c r="G254" s="3642"/>
      <c r="H254" s="2017" t="s">
        <v>2746</v>
      </c>
      <c r="I254" s="2017" t="s">
        <v>162</v>
      </c>
      <c r="J254" s="2018" t="s">
        <v>2747</v>
      </c>
      <c r="K254" s="2018" t="s">
        <v>1547</v>
      </c>
      <c r="L254" s="2018">
        <v>4000</v>
      </c>
      <c r="M254" s="2020"/>
      <c r="N254" s="2020"/>
      <c r="O254" s="2020"/>
      <c r="P254" s="2020"/>
      <c r="Q254" s="2021"/>
      <c r="R254" s="2018">
        <f t="shared" si="13"/>
        <v>0</v>
      </c>
      <c r="S254" s="2022"/>
      <c r="T254" s="2022"/>
      <c r="U254" s="2022"/>
      <c r="V254" s="2022"/>
      <c r="W254" s="2023">
        <f t="shared" si="14"/>
        <v>0</v>
      </c>
      <c r="X254" s="2022"/>
      <c r="Y254" s="2023" t="e">
        <f t="shared" si="15"/>
        <v>#DIV/0!</v>
      </c>
      <c r="Z254" s="2024"/>
      <c r="AA254" s="2023" t="e">
        <f t="shared" si="16"/>
        <v>#DIV/0!</v>
      </c>
      <c r="AB254" s="2024"/>
      <c r="AC254" s="2023" t="e">
        <f t="shared" si="17"/>
        <v>#DIV/0!</v>
      </c>
      <c r="AD254" s="2024"/>
      <c r="AE254" s="2023" t="e">
        <f t="shared" si="18"/>
        <v>#DIV/0!</v>
      </c>
      <c r="AF254" s="2024"/>
      <c r="AG254" s="2023" t="e">
        <f t="shared" si="19"/>
        <v>#DIV/0!</v>
      </c>
      <c r="AH254" s="2025">
        <f t="shared" si="20"/>
        <v>0</v>
      </c>
    </row>
    <row r="255" spans="1:34" ht="30" hidden="1" customHeight="1" x14ac:dyDescent="0.25">
      <c r="A255" s="3644"/>
      <c r="B255" s="3644"/>
      <c r="C255" s="3644"/>
      <c r="D255" s="3644"/>
      <c r="E255" s="3642"/>
      <c r="F255" s="3642"/>
      <c r="G255" s="3642"/>
      <c r="H255" s="3641" t="s">
        <v>155</v>
      </c>
      <c r="I255" s="3641" t="s">
        <v>153</v>
      </c>
      <c r="J255" s="2018" t="s">
        <v>2748</v>
      </c>
      <c r="K255" s="2018" t="s">
        <v>1547</v>
      </c>
      <c r="L255" s="2028">
        <v>4800</v>
      </c>
      <c r="M255" s="2020"/>
      <c r="N255" s="2020"/>
      <c r="O255" s="2020"/>
      <c r="P255" s="2020"/>
      <c r="Q255" s="2021"/>
      <c r="R255" s="2028">
        <f t="shared" si="13"/>
        <v>0</v>
      </c>
      <c r="S255" s="2022"/>
      <c r="T255" s="2022"/>
      <c r="U255" s="2022"/>
      <c r="V255" s="2022"/>
      <c r="W255" s="2023">
        <f t="shared" si="14"/>
        <v>0</v>
      </c>
      <c r="X255" s="2022"/>
      <c r="Y255" s="2023" t="e">
        <f t="shared" si="15"/>
        <v>#DIV/0!</v>
      </c>
      <c r="Z255" s="2024"/>
      <c r="AA255" s="2023" t="e">
        <f t="shared" si="16"/>
        <v>#DIV/0!</v>
      </c>
      <c r="AB255" s="2024"/>
      <c r="AC255" s="2023" t="e">
        <f t="shared" si="17"/>
        <v>#DIV/0!</v>
      </c>
      <c r="AD255" s="2024"/>
      <c r="AE255" s="2023" t="e">
        <f t="shared" si="18"/>
        <v>#DIV/0!</v>
      </c>
      <c r="AF255" s="2024"/>
      <c r="AG255" s="2023" t="e">
        <f t="shared" si="19"/>
        <v>#DIV/0!</v>
      </c>
      <c r="AH255" s="2025">
        <f t="shared" si="20"/>
        <v>0</v>
      </c>
    </row>
    <row r="256" spans="1:34" ht="30" hidden="1" customHeight="1" x14ac:dyDescent="0.25">
      <c r="A256" s="3644"/>
      <c r="B256" s="3644"/>
      <c r="C256" s="3644"/>
      <c r="D256" s="3644"/>
      <c r="E256" s="3642"/>
      <c r="F256" s="3642"/>
      <c r="G256" s="3642"/>
      <c r="H256" s="3642"/>
      <c r="I256" s="3642"/>
      <c r="J256" s="2018" t="s">
        <v>2749</v>
      </c>
      <c r="K256" s="2018" t="s">
        <v>1547</v>
      </c>
      <c r="L256" s="2029">
        <f>12000*4</f>
        <v>48000</v>
      </c>
      <c r="M256" s="2020"/>
      <c r="N256" s="2020"/>
      <c r="O256" s="2020"/>
      <c r="P256" s="2020"/>
      <c r="Q256" s="2021"/>
      <c r="R256" s="2029">
        <f t="shared" si="13"/>
        <v>0</v>
      </c>
      <c r="S256" s="2022"/>
      <c r="T256" s="2022"/>
      <c r="U256" s="2022"/>
      <c r="V256" s="2022"/>
      <c r="W256" s="2023">
        <f t="shared" si="14"/>
        <v>0</v>
      </c>
      <c r="X256" s="2022"/>
      <c r="Y256" s="2023" t="e">
        <f t="shared" si="15"/>
        <v>#DIV/0!</v>
      </c>
      <c r="Z256" s="2024"/>
      <c r="AA256" s="2023" t="e">
        <f t="shared" si="16"/>
        <v>#DIV/0!</v>
      </c>
      <c r="AB256" s="2024"/>
      <c r="AC256" s="2023" t="e">
        <f t="shared" si="17"/>
        <v>#DIV/0!</v>
      </c>
      <c r="AD256" s="2024"/>
      <c r="AE256" s="2023" t="e">
        <f t="shared" si="18"/>
        <v>#DIV/0!</v>
      </c>
      <c r="AF256" s="2024"/>
      <c r="AG256" s="2023" t="e">
        <f t="shared" si="19"/>
        <v>#DIV/0!</v>
      </c>
      <c r="AH256" s="2025">
        <f t="shared" si="20"/>
        <v>0</v>
      </c>
    </row>
    <row r="257" spans="1:34" ht="30" hidden="1" customHeight="1" x14ac:dyDescent="0.25">
      <c r="A257" s="3644"/>
      <c r="B257" s="3644"/>
      <c r="C257" s="3644"/>
      <c r="D257" s="3643" t="s">
        <v>2750</v>
      </c>
      <c r="E257" s="3645" t="s">
        <v>2743</v>
      </c>
      <c r="F257" s="3646"/>
      <c r="G257" s="3646"/>
      <c r="H257" s="3647" t="s">
        <v>2751</v>
      </c>
      <c r="I257" s="2030" t="s">
        <v>2752</v>
      </c>
      <c r="J257" s="2031" t="s">
        <v>194</v>
      </c>
      <c r="K257" s="2032">
        <v>0</v>
      </c>
      <c r="L257" s="2032">
        <v>20</v>
      </c>
      <c r="M257" s="2020"/>
      <c r="N257" s="2020"/>
      <c r="O257" s="2020"/>
      <c r="P257" s="2020"/>
      <c r="Q257" s="2021"/>
      <c r="R257" s="2032">
        <f t="shared" si="13"/>
        <v>0</v>
      </c>
      <c r="S257" s="2022"/>
      <c r="T257" s="2022"/>
      <c r="U257" s="2022"/>
      <c r="V257" s="2022"/>
      <c r="W257" s="2023">
        <f t="shared" si="14"/>
        <v>0</v>
      </c>
      <c r="X257" s="2022"/>
      <c r="Y257" s="2023" t="e">
        <f t="shared" si="15"/>
        <v>#DIV/0!</v>
      </c>
      <c r="Z257" s="2024"/>
      <c r="AA257" s="2023" t="e">
        <f t="shared" si="16"/>
        <v>#DIV/0!</v>
      </c>
      <c r="AB257" s="2024"/>
      <c r="AC257" s="2023" t="e">
        <f t="shared" si="17"/>
        <v>#DIV/0!</v>
      </c>
      <c r="AD257" s="2024"/>
      <c r="AE257" s="2023" t="e">
        <f t="shared" si="18"/>
        <v>#DIV/0!</v>
      </c>
      <c r="AF257" s="2024"/>
      <c r="AG257" s="2023" t="e">
        <f t="shared" si="19"/>
        <v>#DIV/0!</v>
      </c>
      <c r="AH257" s="2025">
        <f t="shared" si="20"/>
        <v>0</v>
      </c>
    </row>
    <row r="258" spans="1:34" ht="30" hidden="1" customHeight="1" x14ac:dyDescent="0.25">
      <c r="A258" s="3644"/>
      <c r="B258" s="3644"/>
      <c r="C258" s="3644"/>
      <c r="D258" s="3644"/>
      <c r="E258" s="3642"/>
      <c r="F258" s="3642"/>
      <c r="G258" s="3642"/>
      <c r="H258" s="3642"/>
      <c r="I258" s="2030" t="s">
        <v>2753</v>
      </c>
      <c r="J258" s="2031" t="s">
        <v>194</v>
      </c>
      <c r="K258" s="2032">
        <v>0</v>
      </c>
      <c r="L258" s="2032">
        <v>20</v>
      </c>
      <c r="M258" s="2020"/>
      <c r="N258" s="2020"/>
      <c r="O258" s="2020"/>
      <c r="P258" s="2020"/>
      <c r="Q258" s="2021"/>
      <c r="R258" s="2032">
        <f t="shared" si="13"/>
        <v>0</v>
      </c>
      <c r="S258" s="2022"/>
      <c r="T258" s="2022"/>
      <c r="U258" s="2022"/>
      <c r="V258" s="2022"/>
      <c r="W258" s="2023">
        <f t="shared" si="14"/>
        <v>0</v>
      </c>
      <c r="X258" s="2022"/>
      <c r="Y258" s="2023" t="e">
        <f t="shared" si="15"/>
        <v>#DIV/0!</v>
      </c>
      <c r="Z258" s="2024"/>
      <c r="AA258" s="2023" t="e">
        <f t="shared" si="16"/>
        <v>#DIV/0!</v>
      </c>
      <c r="AB258" s="2024"/>
      <c r="AC258" s="2023" t="e">
        <f t="shared" si="17"/>
        <v>#DIV/0!</v>
      </c>
      <c r="AD258" s="2024"/>
      <c r="AE258" s="2023" t="e">
        <f t="shared" si="18"/>
        <v>#DIV/0!</v>
      </c>
      <c r="AF258" s="2024"/>
      <c r="AG258" s="2023" t="e">
        <f t="shared" si="19"/>
        <v>#DIV/0!</v>
      </c>
      <c r="AH258" s="2025">
        <f t="shared" si="20"/>
        <v>0</v>
      </c>
    </row>
    <row r="259" spans="1:34" ht="30" hidden="1" customHeight="1" x14ac:dyDescent="0.25">
      <c r="A259" s="3644"/>
      <c r="B259" s="3644"/>
      <c r="C259" s="3644"/>
      <c r="D259" s="3644"/>
      <c r="E259" s="3642"/>
      <c r="F259" s="3642"/>
      <c r="G259" s="3642"/>
      <c r="H259" s="3642"/>
      <c r="I259" s="2030" t="s">
        <v>2754</v>
      </c>
      <c r="J259" s="2031" t="s">
        <v>710</v>
      </c>
      <c r="K259" s="2033" t="s">
        <v>709</v>
      </c>
      <c r="L259" s="2033" t="s">
        <v>2609</v>
      </c>
      <c r="M259" s="2020"/>
      <c r="N259" s="2020"/>
      <c r="O259" s="2020"/>
      <c r="P259" s="2020"/>
      <c r="Q259" s="2021"/>
      <c r="R259" s="2033">
        <f t="shared" si="13"/>
        <v>0</v>
      </c>
      <c r="S259" s="2022"/>
      <c r="T259" s="2022"/>
      <c r="U259" s="2022"/>
      <c r="V259" s="2022"/>
      <c r="W259" s="2023">
        <f t="shared" si="14"/>
        <v>0</v>
      </c>
      <c r="X259" s="2022"/>
      <c r="Y259" s="2023" t="e">
        <f t="shared" si="15"/>
        <v>#DIV/0!</v>
      </c>
      <c r="Z259" s="2024"/>
      <c r="AA259" s="2023" t="e">
        <f t="shared" si="16"/>
        <v>#DIV/0!</v>
      </c>
      <c r="AB259" s="2024"/>
      <c r="AC259" s="2023" t="e">
        <f t="shared" si="17"/>
        <v>#DIV/0!</v>
      </c>
      <c r="AD259" s="2024"/>
      <c r="AE259" s="2023" t="e">
        <f t="shared" si="18"/>
        <v>#DIV/0!</v>
      </c>
      <c r="AF259" s="2024"/>
      <c r="AG259" s="2023" t="e">
        <f t="shared" si="19"/>
        <v>#DIV/0!</v>
      </c>
      <c r="AH259" s="2025">
        <f t="shared" si="20"/>
        <v>0</v>
      </c>
    </row>
    <row r="260" spans="1:34" ht="30" hidden="1" customHeight="1" x14ac:dyDescent="0.25">
      <c r="A260" s="3644"/>
      <c r="B260" s="3644"/>
      <c r="C260" s="3644"/>
      <c r="D260" s="3644"/>
      <c r="E260" s="3642"/>
      <c r="F260" s="3642"/>
      <c r="G260" s="3642"/>
      <c r="H260" s="3642"/>
      <c r="I260" s="2030" t="s">
        <v>2755</v>
      </c>
      <c r="J260" s="2031" t="s">
        <v>227</v>
      </c>
      <c r="K260" s="2034">
        <v>0</v>
      </c>
      <c r="L260" s="2034">
        <v>0.4</v>
      </c>
      <c r="M260" s="2020"/>
      <c r="N260" s="2020"/>
      <c r="O260" s="2020"/>
      <c r="P260" s="2020"/>
      <c r="Q260" s="2021"/>
      <c r="R260" s="2034">
        <f t="shared" si="13"/>
        <v>0</v>
      </c>
      <c r="S260" s="2022"/>
      <c r="T260" s="2022"/>
      <c r="U260" s="2022"/>
      <c r="V260" s="2022"/>
      <c r="W260" s="2023">
        <f t="shared" si="14"/>
        <v>0</v>
      </c>
      <c r="X260" s="2022"/>
      <c r="Y260" s="2023" t="e">
        <f t="shared" si="15"/>
        <v>#DIV/0!</v>
      </c>
      <c r="Z260" s="2024"/>
      <c r="AA260" s="2023" t="e">
        <f t="shared" si="16"/>
        <v>#DIV/0!</v>
      </c>
      <c r="AB260" s="2024"/>
      <c r="AC260" s="2023" t="e">
        <f t="shared" si="17"/>
        <v>#DIV/0!</v>
      </c>
      <c r="AD260" s="2024"/>
      <c r="AE260" s="2023" t="e">
        <f t="shared" si="18"/>
        <v>#DIV/0!</v>
      </c>
      <c r="AF260" s="2024"/>
      <c r="AG260" s="2023" t="e">
        <f t="shared" si="19"/>
        <v>#DIV/0!</v>
      </c>
      <c r="AH260" s="2025">
        <f t="shared" si="20"/>
        <v>0</v>
      </c>
    </row>
    <row r="261" spans="1:34" ht="45" hidden="1" customHeight="1" x14ac:dyDescent="0.25">
      <c r="A261" s="3644"/>
      <c r="B261" s="3644"/>
      <c r="C261" s="3644"/>
      <c r="D261" s="2035" t="s">
        <v>1194</v>
      </c>
      <c r="E261" s="2036" t="s">
        <v>2756</v>
      </c>
      <c r="F261" s="2037">
        <v>0.4</v>
      </c>
      <c r="G261" s="2037">
        <v>1</v>
      </c>
      <c r="H261" s="2038" t="s">
        <v>2757</v>
      </c>
      <c r="I261" s="2030" t="s">
        <v>2611</v>
      </c>
      <c r="J261" s="2031" t="s">
        <v>634</v>
      </c>
      <c r="K261" s="2034">
        <v>0</v>
      </c>
      <c r="L261" s="2034">
        <v>1</v>
      </c>
      <c r="M261" s="2020"/>
      <c r="N261" s="2020"/>
      <c r="O261" s="2020"/>
      <c r="P261" s="2020"/>
      <c r="Q261" s="2021"/>
      <c r="R261" s="2034">
        <f t="shared" si="13"/>
        <v>0</v>
      </c>
      <c r="S261" s="2022"/>
      <c r="T261" s="2022"/>
      <c r="U261" s="2022"/>
      <c r="V261" s="2022"/>
      <c r="W261" s="2023">
        <f t="shared" si="14"/>
        <v>0</v>
      </c>
      <c r="X261" s="2022"/>
      <c r="Y261" s="2023" t="e">
        <f t="shared" si="15"/>
        <v>#DIV/0!</v>
      </c>
      <c r="Z261" s="2024"/>
      <c r="AA261" s="2023" t="e">
        <f t="shared" si="16"/>
        <v>#DIV/0!</v>
      </c>
      <c r="AB261" s="2024"/>
      <c r="AC261" s="2023" t="e">
        <f t="shared" si="17"/>
        <v>#DIV/0!</v>
      </c>
      <c r="AD261" s="2024"/>
      <c r="AE261" s="2023" t="e">
        <f t="shared" si="18"/>
        <v>#DIV/0!</v>
      </c>
      <c r="AF261" s="2024"/>
      <c r="AG261" s="2023" t="e">
        <f t="shared" si="19"/>
        <v>#DIV/0!</v>
      </c>
      <c r="AH261" s="2025">
        <f t="shared" si="20"/>
        <v>0</v>
      </c>
    </row>
    <row r="262" spans="1:34" ht="30" hidden="1" customHeight="1" x14ac:dyDescent="0.25">
      <c r="A262" s="3644"/>
      <c r="B262" s="3644"/>
      <c r="C262" s="3648" t="s">
        <v>2758</v>
      </c>
      <c r="D262" s="3648" t="s">
        <v>131</v>
      </c>
      <c r="E262" s="3649" t="s">
        <v>2759</v>
      </c>
      <c r="F262" s="3649"/>
      <c r="G262" s="3649"/>
      <c r="H262" s="3649" t="s">
        <v>132</v>
      </c>
      <c r="I262" s="2039" t="s">
        <v>2760</v>
      </c>
      <c r="J262" s="2018" t="s">
        <v>129</v>
      </c>
      <c r="K262" s="2019">
        <v>0</v>
      </c>
      <c r="L262" s="2019">
        <v>1</v>
      </c>
      <c r="M262" s="2020"/>
      <c r="N262" s="2020"/>
      <c r="O262" s="2020"/>
      <c r="P262" s="2020"/>
      <c r="Q262" s="2021"/>
      <c r="R262" s="2019">
        <f t="shared" si="13"/>
        <v>0</v>
      </c>
      <c r="S262" s="2022"/>
      <c r="T262" s="2022"/>
      <c r="U262" s="2022"/>
      <c r="V262" s="2022"/>
      <c r="W262" s="2023">
        <f t="shared" si="14"/>
        <v>0</v>
      </c>
      <c r="X262" s="2022"/>
      <c r="Y262" s="2023" t="e">
        <f t="shared" si="15"/>
        <v>#DIV/0!</v>
      </c>
      <c r="Z262" s="2024"/>
      <c r="AA262" s="2023" t="e">
        <f t="shared" si="16"/>
        <v>#DIV/0!</v>
      </c>
      <c r="AB262" s="2024"/>
      <c r="AC262" s="2023" t="e">
        <f t="shared" si="17"/>
        <v>#DIV/0!</v>
      </c>
      <c r="AD262" s="2024"/>
      <c r="AE262" s="2023" t="e">
        <f t="shared" si="18"/>
        <v>#DIV/0!</v>
      </c>
      <c r="AF262" s="2024"/>
      <c r="AG262" s="2023" t="e">
        <f t="shared" si="19"/>
        <v>#DIV/0!</v>
      </c>
      <c r="AH262" s="2025">
        <f t="shared" si="20"/>
        <v>0</v>
      </c>
    </row>
    <row r="263" spans="1:34" ht="30" hidden="1" customHeight="1" x14ac:dyDescent="0.25">
      <c r="A263" s="3644"/>
      <c r="B263" s="3644"/>
      <c r="C263" s="3644"/>
      <c r="D263" s="3644"/>
      <c r="E263" s="3642"/>
      <c r="F263" s="3642"/>
      <c r="G263" s="3642"/>
      <c r="H263" s="3642"/>
      <c r="I263" s="2017" t="s">
        <v>2761</v>
      </c>
      <c r="J263" s="2018" t="s">
        <v>129</v>
      </c>
      <c r="K263" s="2019">
        <v>0</v>
      </c>
      <c r="L263" s="2019">
        <v>1</v>
      </c>
      <c r="M263" s="2020"/>
      <c r="N263" s="2020"/>
      <c r="O263" s="2020"/>
      <c r="P263" s="2020"/>
      <c r="Q263" s="2021"/>
      <c r="R263" s="2019">
        <f t="shared" si="13"/>
        <v>0</v>
      </c>
      <c r="S263" s="2022"/>
      <c r="T263" s="2022"/>
      <c r="U263" s="2022"/>
      <c r="V263" s="2022"/>
      <c r="W263" s="2023">
        <f t="shared" si="14"/>
        <v>0</v>
      </c>
      <c r="X263" s="2022"/>
      <c r="Y263" s="2023" t="e">
        <f t="shared" si="15"/>
        <v>#DIV/0!</v>
      </c>
      <c r="Z263" s="2024"/>
      <c r="AA263" s="2023" t="e">
        <f t="shared" si="16"/>
        <v>#DIV/0!</v>
      </c>
      <c r="AB263" s="2024"/>
      <c r="AC263" s="2023" t="e">
        <f t="shared" si="17"/>
        <v>#DIV/0!</v>
      </c>
      <c r="AD263" s="2024"/>
      <c r="AE263" s="2023" t="e">
        <f t="shared" si="18"/>
        <v>#DIV/0!</v>
      </c>
      <c r="AF263" s="2024"/>
      <c r="AG263" s="2023" t="e">
        <f t="shared" si="19"/>
        <v>#DIV/0!</v>
      </c>
      <c r="AH263" s="2025">
        <f t="shared" si="20"/>
        <v>0</v>
      </c>
    </row>
    <row r="264" spans="1:34" ht="15" hidden="1" customHeight="1" x14ac:dyDescent="0.25">
      <c r="A264" s="3644"/>
      <c r="B264" s="3644"/>
      <c r="C264" s="3644"/>
      <c r="D264" s="3644"/>
      <c r="E264" s="3642"/>
      <c r="F264" s="3642"/>
      <c r="G264" s="3642"/>
      <c r="H264" s="3642"/>
      <c r="I264" s="2039" t="s">
        <v>2762</v>
      </c>
      <c r="J264" s="2018" t="s">
        <v>493</v>
      </c>
      <c r="K264" s="2018" t="s">
        <v>124</v>
      </c>
      <c r="L264" s="2018">
        <v>6</v>
      </c>
      <c r="M264" s="2020"/>
      <c r="N264" s="2020"/>
      <c r="O264" s="2020"/>
      <c r="P264" s="2020"/>
      <c r="Q264" s="2021"/>
      <c r="R264" s="2018">
        <f t="shared" si="13"/>
        <v>0</v>
      </c>
      <c r="S264" s="2022"/>
      <c r="T264" s="2022"/>
      <c r="U264" s="2022"/>
      <c r="V264" s="2022"/>
      <c r="W264" s="2023">
        <f t="shared" si="14"/>
        <v>0</v>
      </c>
      <c r="X264" s="2022"/>
      <c r="Y264" s="2023" t="e">
        <f t="shared" si="15"/>
        <v>#DIV/0!</v>
      </c>
      <c r="Z264" s="2024"/>
      <c r="AA264" s="2023" t="e">
        <f t="shared" si="16"/>
        <v>#DIV/0!</v>
      </c>
      <c r="AB264" s="2024"/>
      <c r="AC264" s="2023" t="e">
        <f t="shared" si="17"/>
        <v>#DIV/0!</v>
      </c>
      <c r="AD264" s="2024"/>
      <c r="AE264" s="2023" t="e">
        <f t="shared" si="18"/>
        <v>#DIV/0!</v>
      </c>
      <c r="AF264" s="2024"/>
      <c r="AG264" s="2023" t="e">
        <f t="shared" si="19"/>
        <v>#DIV/0!</v>
      </c>
      <c r="AH264" s="2025">
        <f t="shared" si="20"/>
        <v>0</v>
      </c>
    </row>
    <row r="265" spans="1:34" ht="45" hidden="1" customHeight="1" x14ac:dyDescent="0.25">
      <c r="A265" s="3644"/>
      <c r="B265" s="3644"/>
      <c r="C265" s="3644"/>
      <c r="D265" s="3644"/>
      <c r="E265" s="3642"/>
      <c r="F265" s="3642"/>
      <c r="G265" s="3642"/>
      <c r="H265" s="3642"/>
      <c r="I265" s="2040" t="s">
        <v>2763</v>
      </c>
      <c r="J265" s="2018" t="s">
        <v>129</v>
      </c>
      <c r="K265" s="2041">
        <v>0</v>
      </c>
      <c r="L265" s="2041">
        <v>1</v>
      </c>
      <c r="M265" s="2020"/>
      <c r="N265" s="2020"/>
      <c r="O265" s="2020"/>
      <c r="P265" s="2020"/>
      <c r="Q265" s="2021"/>
      <c r="R265" s="2041">
        <f t="shared" si="13"/>
        <v>0</v>
      </c>
      <c r="S265" s="2022"/>
      <c r="T265" s="2022"/>
      <c r="U265" s="2022"/>
      <c r="V265" s="2022"/>
      <c r="W265" s="2023">
        <f t="shared" si="14"/>
        <v>0</v>
      </c>
      <c r="X265" s="2022"/>
      <c r="Y265" s="2023" t="e">
        <f t="shared" si="15"/>
        <v>#DIV/0!</v>
      </c>
      <c r="Z265" s="2024"/>
      <c r="AA265" s="2023" t="e">
        <f t="shared" si="16"/>
        <v>#DIV/0!</v>
      </c>
      <c r="AB265" s="2024"/>
      <c r="AC265" s="2023" t="e">
        <f t="shared" si="17"/>
        <v>#DIV/0!</v>
      </c>
      <c r="AD265" s="2024"/>
      <c r="AE265" s="2023" t="e">
        <f t="shared" si="18"/>
        <v>#DIV/0!</v>
      </c>
      <c r="AF265" s="2024"/>
      <c r="AG265" s="2023" t="e">
        <f t="shared" si="19"/>
        <v>#DIV/0!</v>
      </c>
      <c r="AH265" s="2025">
        <f t="shared" si="20"/>
        <v>0</v>
      </c>
    </row>
    <row r="266" spans="1:34" ht="15" hidden="1" customHeight="1" x14ac:dyDescent="0.25">
      <c r="A266" s="3644"/>
      <c r="B266" s="3644"/>
      <c r="C266" s="3648" t="s">
        <v>2764</v>
      </c>
      <c r="D266" s="3648" t="s">
        <v>105</v>
      </c>
      <c r="E266" s="3649" t="s">
        <v>2765</v>
      </c>
      <c r="F266" s="3649"/>
      <c r="G266" s="3649"/>
      <c r="H266" s="2017" t="s">
        <v>2766</v>
      </c>
      <c r="I266" s="2017" t="s">
        <v>2767</v>
      </c>
      <c r="J266" s="2018" t="s">
        <v>634</v>
      </c>
      <c r="K266" s="2019">
        <v>0</v>
      </c>
      <c r="L266" s="2019">
        <v>1</v>
      </c>
      <c r="M266" s="2020"/>
      <c r="N266" s="2020"/>
      <c r="O266" s="2020"/>
      <c r="P266" s="2020"/>
      <c r="Q266" s="2021"/>
      <c r="R266" s="2019">
        <f t="shared" si="13"/>
        <v>0</v>
      </c>
      <c r="S266" s="2022"/>
      <c r="T266" s="2022"/>
      <c r="U266" s="2022"/>
      <c r="V266" s="2022"/>
      <c r="W266" s="2023">
        <f t="shared" si="14"/>
        <v>0</v>
      </c>
      <c r="X266" s="2022"/>
      <c r="Y266" s="2023" t="e">
        <f t="shared" si="15"/>
        <v>#DIV/0!</v>
      </c>
      <c r="Z266" s="2024"/>
      <c r="AA266" s="2023" t="e">
        <f t="shared" si="16"/>
        <v>#DIV/0!</v>
      </c>
      <c r="AB266" s="2024"/>
      <c r="AC266" s="2023" t="e">
        <f t="shared" si="17"/>
        <v>#DIV/0!</v>
      </c>
      <c r="AD266" s="2024"/>
      <c r="AE266" s="2023" t="e">
        <f t="shared" si="18"/>
        <v>#DIV/0!</v>
      </c>
      <c r="AF266" s="2024"/>
      <c r="AG266" s="2023" t="e">
        <f t="shared" si="19"/>
        <v>#DIV/0!</v>
      </c>
      <c r="AH266" s="2025">
        <f t="shared" si="20"/>
        <v>0</v>
      </c>
    </row>
    <row r="267" spans="1:34" ht="30" hidden="1" customHeight="1" x14ac:dyDescent="0.25">
      <c r="A267" s="3644"/>
      <c r="B267" s="3644"/>
      <c r="C267" s="3644"/>
      <c r="D267" s="3644"/>
      <c r="E267" s="3642"/>
      <c r="F267" s="3642"/>
      <c r="G267" s="3642"/>
      <c r="H267" s="2042" t="s">
        <v>98</v>
      </c>
      <c r="I267" s="2017" t="s">
        <v>2768</v>
      </c>
      <c r="J267" s="2018" t="s">
        <v>2769</v>
      </c>
      <c r="K267" s="2043">
        <v>0</v>
      </c>
      <c r="L267" s="2043">
        <v>10</v>
      </c>
      <c r="M267" s="2020"/>
      <c r="N267" s="2020"/>
      <c r="O267" s="2020"/>
      <c r="P267" s="2020"/>
      <c r="Q267" s="2021"/>
      <c r="R267" s="2043">
        <f t="shared" si="13"/>
        <v>0</v>
      </c>
      <c r="S267" s="2022"/>
      <c r="T267" s="2022"/>
      <c r="U267" s="2022"/>
      <c r="V267" s="2022"/>
      <c r="W267" s="2023">
        <f t="shared" si="14"/>
        <v>0</v>
      </c>
      <c r="X267" s="2022"/>
      <c r="Y267" s="2023" t="e">
        <f t="shared" si="15"/>
        <v>#DIV/0!</v>
      </c>
      <c r="Z267" s="2024"/>
      <c r="AA267" s="2023" t="e">
        <f t="shared" si="16"/>
        <v>#DIV/0!</v>
      </c>
      <c r="AB267" s="2024"/>
      <c r="AC267" s="2023" t="e">
        <f t="shared" si="17"/>
        <v>#DIV/0!</v>
      </c>
      <c r="AD267" s="2024"/>
      <c r="AE267" s="2023" t="e">
        <f t="shared" si="18"/>
        <v>#DIV/0!</v>
      </c>
      <c r="AF267" s="2024"/>
      <c r="AG267" s="2023" t="e">
        <f t="shared" si="19"/>
        <v>#DIV/0!</v>
      </c>
      <c r="AH267" s="2025">
        <f t="shared" si="20"/>
        <v>0</v>
      </c>
    </row>
    <row r="268" spans="1:34" ht="30" hidden="1" customHeight="1" x14ac:dyDescent="0.25">
      <c r="A268" s="3644"/>
      <c r="B268" s="3634" t="s">
        <v>2770</v>
      </c>
      <c r="C268" s="3634" t="s">
        <v>2771</v>
      </c>
      <c r="D268" s="3634" t="s">
        <v>2772</v>
      </c>
      <c r="E268" s="3632" t="s">
        <v>2773</v>
      </c>
      <c r="F268" s="3632"/>
      <c r="G268" s="3632"/>
      <c r="H268" s="3630" t="s">
        <v>2774</v>
      </c>
      <c r="I268" s="2044" t="s">
        <v>2775</v>
      </c>
      <c r="J268" s="2045" t="s">
        <v>2776</v>
      </c>
      <c r="K268" s="2046">
        <v>0</v>
      </c>
      <c r="L268" s="2046">
        <v>1</v>
      </c>
      <c r="M268" s="2047">
        <v>0.25</v>
      </c>
      <c r="N268" s="2047">
        <v>0.25</v>
      </c>
      <c r="O268" s="2047">
        <v>0.25</v>
      </c>
      <c r="P268" s="2047">
        <v>0.25</v>
      </c>
      <c r="Q268" s="2021"/>
      <c r="R268" s="2046">
        <f t="shared" si="13"/>
        <v>1</v>
      </c>
      <c r="S268" s="2022"/>
      <c r="T268" s="2022"/>
      <c r="U268" s="2022"/>
      <c r="V268" s="2022"/>
      <c r="W268" s="2023">
        <f t="shared" si="14"/>
        <v>0</v>
      </c>
      <c r="X268" s="2022"/>
      <c r="Y268" s="2023" t="e">
        <f t="shared" si="15"/>
        <v>#DIV/0!</v>
      </c>
      <c r="Z268" s="2024"/>
      <c r="AA268" s="2023" t="e">
        <f t="shared" si="16"/>
        <v>#DIV/0!</v>
      </c>
      <c r="AB268" s="2024"/>
      <c r="AC268" s="2023" t="e">
        <f t="shared" si="17"/>
        <v>#DIV/0!</v>
      </c>
      <c r="AD268" s="2024"/>
      <c r="AE268" s="2023" t="e">
        <f t="shared" si="18"/>
        <v>#DIV/0!</v>
      </c>
      <c r="AF268" s="2024"/>
      <c r="AG268" s="2023" t="e">
        <f t="shared" si="19"/>
        <v>#DIV/0!</v>
      </c>
      <c r="AH268" s="2025">
        <f t="shared" si="20"/>
        <v>0</v>
      </c>
    </row>
    <row r="269" spans="1:34" ht="30" hidden="1" customHeight="1" x14ac:dyDescent="0.25">
      <c r="A269" s="3644"/>
      <c r="B269" s="3635"/>
      <c r="C269" s="3635"/>
      <c r="D269" s="3635"/>
      <c r="E269" s="3631"/>
      <c r="F269" s="3631"/>
      <c r="G269" s="3631"/>
      <c r="H269" s="3631"/>
      <c r="I269" s="2044" t="s">
        <v>2777</v>
      </c>
      <c r="J269" s="2045" t="s">
        <v>2776</v>
      </c>
      <c r="K269" s="2046">
        <v>0</v>
      </c>
      <c r="L269" s="2046">
        <v>1</v>
      </c>
      <c r="M269" s="2047">
        <v>0.25</v>
      </c>
      <c r="N269" s="2047">
        <v>0.25</v>
      </c>
      <c r="O269" s="2047">
        <v>0.25</v>
      </c>
      <c r="P269" s="2047">
        <v>0.25</v>
      </c>
      <c r="Q269" s="2021"/>
      <c r="R269" s="2046">
        <f t="shared" si="13"/>
        <v>1</v>
      </c>
      <c r="S269" s="2022"/>
      <c r="T269" s="2022"/>
      <c r="U269" s="2022"/>
      <c r="V269" s="2022"/>
      <c r="W269" s="2023">
        <f t="shared" si="14"/>
        <v>0</v>
      </c>
      <c r="X269" s="2022"/>
      <c r="Y269" s="2023" t="e">
        <f t="shared" si="15"/>
        <v>#DIV/0!</v>
      </c>
      <c r="Z269" s="2024"/>
      <c r="AA269" s="2023" t="e">
        <f t="shared" si="16"/>
        <v>#DIV/0!</v>
      </c>
      <c r="AB269" s="2024"/>
      <c r="AC269" s="2023" t="e">
        <f t="shared" si="17"/>
        <v>#DIV/0!</v>
      </c>
      <c r="AD269" s="2024"/>
      <c r="AE269" s="2023" t="e">
        <f t="shared" si="18"/>
        <v>#DIV/0!</v>
      </c>
      <c r="AF269" s="2024"/>
      <c r="AG269" s="2023" t="e">
        <f t="shared" si="19"/>
        <v>#DIV/0!</v>
      </c>
      <c r="AH269" s="2025">
        <f t="shared" si="20"/>
        <v>0</v>
      </c>
    </row>
    <row r="270" spans="1:34" ht="30" hidden="1" customHeight="1" x14ac:dyDescent="0.25">
      <c r="A270" s="3644"/>
      <c r="B270" s="3635"/>
      <c r="C270" s="3635"/>
      <c r="D270" s="3635"/>
      <c r="E270" s="3631"/>
      <c r="F270" s="3631"/>
      <c r="G270" s="3631"/>
      <c r="H270" s="3631"/>
      <c r="I270" s="2048" t="s">
        <v>2778</v>
      </c>
      <c r="J270" s="2045" t="s">
        <v>2776</v>
      </c>
      <c r="K270" s="2046">
        <v>0</v>
      </c>
      <c r="L270" s="2046">
        <v>1</v>
      </c>
      <c r="M270" s="2049">
        <v>0.25</v>
      </c>
      <c r="N270" s="2049">
        <v>0.25</v>
      </c>
      <c r="O270" s="2049">
        <v>0.25</v>
      </c>
      <c r="P270" s="2049">
        <v>0.25</v>
      </c>
      <c r="Q270" s="2050"/>
      <c r="R270" s="2046">
        <f t="shared" si="13"/>
        <v>1</v>
      </c>
      <c r="S270" s="2022"/>
      <c r="T270" s="2022"/>
      <c r="U270" s="2022"/>
      <c r="V270" s="2022"/>
      <c r="W270" s="2051">
        <f t="shared" si="14"/>
        <v>0</v>
      </c>
      <c r="X270" s="2022"/>
      <c r="Y270" s="2023" t="e">
        <f t="shared" si="15"/>
        <v>#DIV/0!</v>
      </c>
      <c r="Z270" s="2024"/>
      <c r="AA270" s="2023" t="e">
        <f t="shared" si="16"/>
        <v>#DIV/0!</v>
      </c>
      <c r="AB270" s="2024"/>
      <c r="AC270" s="2023" t="e">
        <f t="shared" si="17"/>
        <v>#DIV/0!</v>
      </c>
      <c r="AD270" s="2024"/>
      <c r="AE270" s="2052" t="e">
        <f t="shared" si="18"/>
        <v>#DIV/0!</v>
      </c>
      <c r="AF270" s="2024"/>
      <c r="AG270" s="2023" t="e">
        <f t="shared" si="19"/>
        <v>#DIV/0!</v>
      </c>
      <c r="AH270" s="2025">
        <f t="shared" si="20"/>
        <v>0</v>
      </c>
    </row>
    <row r="271" spans="1:34" ht="30" x14ac:dyDescent="0.25">
      <c r="A271" s="3644"/>
      <c r="B271" s="3632" t="s">
        <v>2779</v>
      </c>
      <c r="C271" s="3632" t="s">
        <v>2780</v>
      </c>
      <c r="D271" s="3634" t="s">
        <v>1148</v>
      </c>
      <c r="E271" s="3632" t="s">
        <v>227</v>
      </c>
      <c r="F271" s="3636">
        <v>0</v>
      </c>
      <c r="G271" s="3636">
        <v>0.9</v>
      </c>
      <c r="H271" s="3636" t="s">
        <v>2781</v>
      </c>
      <c r="I271" s="2053" t="s">
        <v>628</v>
      </c>
      <c r="J271" s="2045" t="s">
        <v>129</v>
      </c>
      <c r="K271" s="2054">
        <v>0</v>
      </c>
      <c r="L271" s="2054">
        <v>1</v>
      </c>
      <c r="M271" s="2054">
        <v>0.1</v>
      </c>
      <c r="N271" s="2054">
        <v>0.3</v>
      </c>
      <c r="O271" s="2054">
        <v>0.3</v>
      </c>
      <c r="P271" s="2054">
        <v>0.3</v>
      </c>
      <c r="Q271" s="2055"/>
      <c r="R271" s="2054">
        <f t="shared" si="13"/>
        <v>1</v>
      </c>
      <c r="S271" s="2056">
        <f>97981840+1493000000</f>
        <v>1590981840</v>
      </c>
      <c r="T271" s="2056">
        <f>32252684408-T272-T273-T274-T275+932815455.46</f>
        <v>8517845525.9996996</v>
      </c>
      <c r="U271" s="2056">
        <f>31701273517-U272-U273-U274-U275+998112537.34</f>
        <v>16448488918.997799</v>
      </c>
      <c r="V271" s="2056">
        <f>24041295874-V272-V273-V274-V275+1067980414.96</f>
        <v>18488382147.006199</v>
      </c>
      <c r="W271" s="2051">
        <f>+S271+T271+U271+V271</f>
        <v>45045698432.003693</v>
      </c>
      <c r="X271" s="2056">
        <v>0</v>
      </c>
      <c r="Y271" s="2023">
        <f t="shared" si="15"/>
        <v>0</v>
      </c>
      <c r="Z271" s="2057">
        <v>0</v>
      </c>
      <c r="AA271" s="2023">
        <f t="shared" si="16"/>
        <v>0</v>
      </c>
      <c r="AB271" s="2057">
        <v>0</v>
      </c>
      <c r="AC271" s="2023">
        <f t="shared" si="17"/>
        <v>0</v>
      </c>
      <c r="AD271" s="2058">
        <f t="shared" ref="AD271:AD273" si="21">+W271-X271</f>
        <v>45045698432.003693</v>
      </c>
      <c r="AE271" s="2052">
        <f t="shared" si="18"/>
        <v>1</v>
      </c>
      <c r="AF271" s="2057">
        <v>0</v>
      </c>
      <c r="AG271" s="2052">
        <f t="shared" si="19"/>
        <v>0</v>
      </c>
      <c r="AH271" s="2059"/>
    </row>
    <row r="272" spans="1:34" ht="60" x14ac:dyDescent="0.25">
      <c r="A272" s="3644"/>
      <c r="B272" s="3633"/>
      <c r="C272" s="3633"/>
      <c r="D272" s="3635"/>
      <c r="E272" s="3631"/>
      <c r="F272" s="3631"/>
      <c r="G272" s="3631"/>
      <c r="H272" s="3633"/>
      <c r="I272" s="2053" t="s">
        <v>627</v>
      </c>
      <c r="J272" s="2045" t="s">
        <v>2782</v>
      </c>
      <c r="K272" s="2060">
        <v>2.15</v>
      </c>
      <c r="L272" s="2060">
        <v>8.1</v>
      </c>
      <c r="M272" s="2060">
        <v>1.9</v>
      </c>
      <c r="N272" s="2060">
        <v>2.5</v>
      </c>
      <c r="O272" s="2060">
        <v>2.8</v>
      </c>
      <c r="P272" s="2060">
        <v>0.9</v>
      </c>
      <c r="Q272" s="2061"/>
      <c r="R272" s="2060">
        <f t="shared" si="13"/>
        <v>8.1</v>
      </c>
      <c r="S272" s="2056">
        <f>(18230366844*6.56%)+423099276</f>
        <v>1619011340.9663999</v>
      </c>
      <c r="T272" s="2056">
        <f>20394293854*11.06%</f>
        <v>2255608900.2523999</v>
      </c>
      <c r="U272" s="2056">
        <f>11907636939*21.93%</f>
        <v>2611344780.7227001</v>
      </c>
      <c r="V272" s="2056">
        <f>2081621638*41.8%</f>
        <v>870117844.68400002</v>
      </c>
      <c r="W272" s="2051">
        <f t="shared" ref="W272:W275" si="22">+S272+T272+U272+V272</f>
        <v>7356082866.6254997</v>
      </c>
      <c r="X272" s="2056">
        <v>0</v>
      </c>
      <c r="Y272" s="2023">
        <f t="shared" si="15"/>
        <v>0</v>
      </c>
      <c r="Z272" s="2057">
        <v>0</v>
      </c>
      <c r="AA272" s="2023">
        <f t="shared" si="16"/>
        <v>0</v>
      </c>
      <c r="AB272" s="2057">
        <v>0</v>
      </c>
      <c r="AC272" s="2023">
        <f t="shared" si="17"/>
        <v>0</v>
      </c>
      <c r="AD272" s="2058">
        <f t="shared" si="21"/>
        <v>7356082866.6254997</v>
      </c>
      <c r="AE272" s="2052">
        <f t="shared" si="18"/>
        <v>1</v>
      </c>
      <c r="AF272" s="2057">
        <v>0</v>
      </c>
      <c r="AG272" s="2052">
        <f t="shared" si="19"/>
        <v>0</v>
      </c>
      <c r="AH272" s="2059"/>
    </row>
    <row r="273" spans="1:34" ht="60" x14ac:dyDescent="0.25">
      <c r="A273" s="3644"/>
      <c r="B273" s="3633"/>
      <c r="C273" s="3633"/>
      <c r="D273" s="3635"/>
      <c r="E273" s="3631"/>
      <c r="F273" s="3631"/>
      <c r="G273" s="3631"/>
      <c r="H273" s="3633"/>
      <c r="I273" s="2053" t="s">
        <v>625</v>
      </c>
      <c r="J273" s="2045" t="s">
        <v>624</v>
      </c>
      <c r="K273" s="2060">
        <v>16</v>
      </c>
      <c r="L273" s="2060">
        <v>10.9</v>
      </c>
      <c r="M273" s="2060">
        <v>3.7</v>
      </c>
      <c r="N273" s="2060">
        <v>3.3</v>
      </c>
      <c r="O273" s="2060">
        <v>3</v>
      </c>
      <c r="P273" s="2060">
        <v>0.9</v>
      </c>
      <c r="Q273" s="2061"/>
      <c r="R273" s="2060">
        <f t="shared" si="13"/>
        <v>10.9</v>
      </c>
      <c r="S273" s="2056">
        <f>18230366844-1195912065+5000000000+7644325977+6026584814</f>
        <v>35705365570</v>
      </c>
      <c r="T273" s="2056">
        <f>20394293854-T272</f>
        <v>18138684953.747601</v>
      </c>
      <c r="U273" s="2056">
        <f>11907636939-U272</f>
        <v>9296292158.2772999</v>
      </c>
      <c r="V273" s="2056">
        <f>2081621638-V272</f>
        <v>1211503793.316</v>
      </c>
      <c r="W273" s="2051">
        <f t="shared" si="22"/>
        <v>64351846475.340904</v>
      </c>
      <c r="X273" s="2056">
        <v>0</v>
      </c>
      <c r="Y273" s="2023">
        <f t="shared" si="15"/>
        <v>0</v>
      </c>
      <c r="Z273" s="2057">
        <v>0</v>
      </c>
      <c r="AA273" s="2023">
        <f t="shared" si="16"/>
        <v>0</v>
      </c>
      <c r="AB273" s="2057">
        <v>0</v>
      </c>
      <c r="AC273" s="2023">
        <f t="shared" si="17"/>
        <v>0</v>
      </c>
      <c r="AD273" s="2058">
        <f t="shared" si="21"/>
        <v>64351846475.340904</v>
      </c>
      <c r="AE273" s="2052">
        <f t="shared" si="18"/>
        <v>1</v>
      </c>
      <c r="AF273" s="2057">
        <v>0</v>
      </c>
      <c r="AG273" s="2052">
        <f t="shared" si="19"/>
        <v>0</v>
      </c>
      <c r="AH273" s="2059"/>
    </row>
    <row r="274" spans="1:34" ht="30" x14ac:dyDescent="0.25">
      <c r="A274" s="3644"/>
      <c r="B274" s="3633"/>
      <c r="C274" s="3633"/>
      <c r="D274" s="3635"/>
      <c r="E274" s="3631"/>
      <c r="F274" s="3631"/>
      <c r="G274" s="3631"/>
      <c r="H274" s="3633"/>
      <c r="I274" s="2053" t="s">
        <v>623</v>
      </c>
      <c r="J274" s="2045" t="s">
        <v>129</v>
      </c>
      <c r="K274" s="2054">
        <v>0</v>
      </c>
      <c r="L274" s="2054">
        <v>0.9</v>
      </c>
      <c r="M274" s="2054">
        <v>0.22500000000000001</v>
      </c>
      <c r="N274" s="2054">
        <v>0.22500000000000001</v>
      </c>
      <c r="O274" s="2054">
        <v>0.22500000000000001</v>
      </c>
      <c r="P274" s="2054">
        <v>0.22500000000000001</v>
      </c>
      <c r="Q274" s="2054">
        <v>0.22500000000000001</v>
      </c>
      <c r="R274" s="2062">
        <f t="shared" ref="R274" si="23">+SUM(M274:P274)</f>
        <v>0.9</v>
      </c>
      <c r="S274" s="2056">
        <f>871790145.29+2770000000+104637817+441984515+510000000+215940164</f>
        <v>4914352641.29</v>
      </c>
      <c r="T274" s="2056">
        <f>2967221028+(871790145.29*1.07)</f>
        <v>3900036483.4603</v>
      </c>
      <c r="U274" s="2056">
        <f>2945147659+(932815455.46*1.07)</f>
        <v>3943260196.3422003</v>
      </c>
      <c r="V274" s="2056">
        <f>3021292089+(998112537.34*1.07)</f>
        <v>4089272503.9538002</v>
      </c>
      <c r="W274" s="2051">
        <f t="shared" si="22"/>
        <v>16846921825.046299</v>
      </c>
      <c r="X274" s="2056">
        <f>871790145.29+2770000000+932815455.46+998112537.34+1067980414.96</f>
        <v>6640698553.0500002</v>
      </c>
      <c r="Y274" s="2052">
        <f t="shared" si="15"/>
        <v>0.39417874802370612</v>
      </c>
      <c r="Z274" s="2057">
        <v>0</v>
      </c>
      <c r="AA274" s="2023">
        <f t="shared" si="16"/>
        <v>0</v>
      </c>
      <c r="AB274" s="2057">
        <v>0</v>
      </c>
      <c r="AC274" s="2023">
        <f t="shared" si="17"/>
        <v>0</v>
      </c>
      <c r="AD274" s="2058">
        <f>+W274-X274</f>
        <v>10206223271.9963</v>
      </c>
      <c r="AE274" s="2052">
        <f t="shared" si="18"/>
        <v>0.605821251976294</v>
      </c>
      <c r="AF274" s="2057">
        <v>0</v>
      </c>
      <c r="AG274" s="2052">
        <f t="shared" si="19"/>
        <v>0</v>
      </c>
      <c r="AH274" s="2059"/>
    </row>
    <row r="275" spans="1:34" ht="30" x14ac:dyDescent="0.25">
      <c r="A275" s="3644"/>
      <c r="B275" s="3633"/>
      <c r="C275" s="3633"/>
      <c r="D275" s="3635"/>
      <c r="E275" s="3631"/>
      <c r="F275" s="3631"/>
      <c r="G275" s="3631"/>
      <c r="H275" s="3633"/>
      <c r="I275" s="2063" t="s">
        <v>2783</v>
      </c>
      <c r="J275" s="2064" t="s">
        <v>129</v>
      </c>
      <c r="K275" s="2054">
        <v>0</v>
      </c>
      <c r="L275" s="2054">
        <v>1</v>
      </c>
      <c r="M275" s="2054">
        <v>0.22500000000000001</v>
      </c>
      <c r="N275" s="2054">
        <v>0.22500000000000001</v>
      </c>
      <c r="O275" s="2054">
        <v>0.22500000000000001</v>
      </c>
      <c r="P275" s="2054">
        <v>0.22500000000000001</v>
      </c>
      <c r="Q275" s="2055"/>
      <c r="R275" s="2062">
        <v>0.9</v>
      </c>
      <c r="S275" s="2056">
        <v>230000000</v>
      </c>
      <c r="T275" s="2056">
        <v>373324000</v>
      </c>
      <c r="U275" s="2056">
        <v>400000000</v>
      </c>
      <c r="V275" s="2056">
        <v>450000000</v>
      </c>
      <c r="W275" s="2051">
        <f t="shared" si="22"/>
        <v>1453324000</v>
      </c>
      <c r="X275" s="2056">
        <v>230000000</v>
      </c>
      <c r="Y275" s="2052">
        <f t="shared" si="15"/>
        <v>0.15825789706906374</v>
      </c>
      <c r="Z275" s="2057">
        <v>0</v>
      </c>
      <c r="AA275" s="2023">
        <f t="shared" si="16"/>
        <v>0</v>
      </c>
      <c r="AB275" s="2057">
        <v>0</v>
      </c>
      <c r="AC275" s="2023">
        <f t="shared" si="17"/>
        <v>0</v>
      </c>
      <c r="AD275" s="2058">
        <f>+W275-X275</f>
        <v>1223324000</v>
      </c>
      <c r="AE275" s="2052">
        <f t="shared" si="18"/>
        <v>0.84174210293093621</v>
      </c>
      <c r="AF275" s="2057">
        <v>0</v>
      </c>
      <c r="AG275" s="2052">
        <f t="shared" si="19"/>
        <v>0</v>
      </c>
      <c r="AH275" s="2059"/>
    </row>
    <row r="276" spans="1:34" hidden="1" x14ac:dyDescent="0.25">
      <c r="A276" s="3608" t="s">
        <v>2784</v>
      </c>
      <c r="B276" s="3625" t="s">
        <v>2785</v>
      </c>
      <c r="C276" s="3625" t="s">
        <v>2786</v>
      </c>
      <c r="D276" s="3625" t="s">
        <v>1145</v>
      </c>
      <c r="E276" s="3625" t="s">
        <v>493</v>
      </c>
      <c r="F276" s="3625">
        <v>2</v>
      </c>
      <c r="G276" s="3625">
        <v>20</v>
      </c>
      <c r="H276" s="3626" t="s">
        <v>1146</v>
      </c>
      <c r="I276" s="2065" t="s">
        <v>2787</v>
      </c>
      <c r="J276" s="2066" t="s">
        <v>227</v>
      </c>
      <c r="K276" s="2067">
        <v>0</v>
      </c>
      <c r="L276" s="2068">
        <v>1</v>
      </c>
      <c r="M276" s="2069"/>
      <c r="N276" s="2069"/>
      <c r="O276" s="2069"/>
      <c r="P276" s="2069"/>
      <c r="Q276" s="2070"/>
      <c r="R276" s="2068">
        <f t="shared" si="13"/>
        <v>0</v>
      </c>
      <c r="S276" s="1833"/>
      <c r="T276" s="1833"/>
      <c r="U276" s="1833"/>
      <c r="V276" s="1833"/>
      <c r="W276" s="2071">
        <f t="shared" si="14"/>
        <v>0</v>
      </c>
      <c r="X276" s="1833"/>
      <c r="Y276" s="2072" t="e">
        <f t="shared" si="15"/>
        <v>#DIV/0!</v>
      </c>
      <c r="Z276" s="1886"/>
      <c r="AA276" s="2072" t="e">
        <f t="shared" si="16"/>
        <v>#DIV/0!</v>
      </c>
      <c r="AB276" s="1886"/>
      <c r="AC276" s="2072" t="e">
        <f t="shared" si="17"/>
        <v>#DIV/0!</v>
      </c>
      <c r="AD276" s="1886"/>
      <c r="AE276" s="2073" t="e">
        <f t="shared" si="18"/>
        <v>#DIV/0!</v>
      </c>
      <c r="AF276" s="1886"/>
      <c r="AG276" s="2073" t="e">
        <f t="shared" si="19"/>
        <v>#DIV/0!</v>
      </c>
      <c r="AH276" s="1834">
        <f t="shared" si="20"/>
        <v>0</v>
      </c>
    </row>
    <row r="277" spans="1:34" ht="60" hidden="1" x14ac:dyDescent="0.25">
      <c r="A277" s="3588"/>
      <c r="B277" s="3588"/>
      <c r="C277" s="3588"/>
      <c r="D277" s="3588"/>
      <c r="E277" s="3588"/>
      <c r="F277" s="3588"/>
      <c r="G277" s="3588"/>
      <c r="H277" s="3588"/>
      <c r="I277" s="2074" t="s">
        <v>2788</v>
      </c>
      <c r="J277" s="2075" t="s">
        <v>493</v>
      </c>
      <c r="K277" s="2075">
        <v>45</v>
      </c>
      <c r="L277" s="2076">
        <v>45</v>
      </c>
      <c r="M277" s="1893"/>
      <c r="N277" s="1893"/>
      <c r="O277" s="1893"/>
      <c r="P277" s="1893"/>
      <c r="Q277" s="2077"/>
      <c r="R277" s="2076">
        <f t="shared" si="13"/>
        <v>0</v>
      </c>
      <c r="S277" s="1810"/>
      <c r="T277" s="1810"/>
      <c r="U277" s="1810"/>
      <c r="V277" s="1810"/>
      <c r="W277" s="2078">
        <f t="shared" si="14"/>
        <v>0</v>
      </c>
      <c r="X277" s="1810"/>
      <c r="Y277" s="1811" t="e">
        <f t="shared" si="15"/>
        <v>#DIV/0!</v>
      </c>
      <c r="Z277" s="1893"/>
      <c r="AA277" s="2014" t="e">
        <f t="shared" si="16"/>
        <v>#DIV/0!</v>
      </c>
      <c r="AB277" s="1893"/>
      <c r="AC277" s="2014" t="e">
        <f t="shared" si="17"/>
        <v>#DIV/0!</v>
      </c>
      <c r="AD277" s="1893"/>
      <c r="AE277" s="2079" t="e">
        <f t="shared" si="18"/>
        <v>#DIV/0!</v>
      </c>
      <c r="AF277" s="1893"/>
      <c r="AG277" s="2079" t="e">
        <f t="shared" si="19"/>
        <v>#DIV/0!</v>
      </c>
      <c r="AH277" s="1812">
        <f t="shared" si="20"/>
        <v>0</v>
      </c>
    </row>
    <row r="278" spans="1:34" ht="30" hidden="1" x14ac:dyDescent="0.25">
      <c r="A278" s="3588"/>
      <c r="B278" s="3588"/>
      <c r="C278" s="3588"/>
      <c r="D278" s="3588"/>
      <c r="E278" s="3588"/>
      <c r="F278" s="3588"/>
      <c r="G278" s="3588"/>
      <c r="H278" s="3588"/>
      <c r="I278" s="2080" t="s">
        <v>619</v>
      </c>
      <c r="J278" s="2081" t="s">
        <v>493</v>
      </c>
      <c r="K278" s="2081">
        <v>2000</v>
      </c>
      <c r="L278" s="2082">
        <v>2000</v>
      </c>
      <c r="M278" s="1893"/>
      <c r="N278" s="1893"/>
      <c r="O278" s="1893"/>
      <c r="P278" s="1893"/>
      <c r="Q278" s="2077"/>
      <c r="R278" s="2082">
        <f t="shared" si="13"/>
        <v>0</v>
      </c>
      <c r="S278" s="1810"/>
      <c r="T278" s="1810"/>
      <c r="U278" s="1810"/>
      <c r="V278" s="1810"/>
      <c r="W278" s="1811">
        <f t="shared" si="14"/>
        <v>0</v>
      </c>
      <c r="X278" s="1810"/>
      <c r="Y278" s="1811" t="e">
        <f t="shared" si="15"/>
        <v>#DIV/0!</v>
      </c>
      <c r="Z278" s="1893"/>
      <c r="AA278" s="1811" t="e">
        <f t="shared" si="16"/>
        <v>#DIV/0!</v>
      </c>
      <c r="AB278" s="1893"/>
      <c r="AC278" s="2014" t="e">
        <f t="shared" si="17"/>
        <v>#DIV/0!</v>
      </c>
      <c r="AD278" s="1893"/>
      <c r="AE278" s="2079" t="e">
        <f t="shared" si="18"/>
        <v>#DIV/0!</v>
      </c>
      <c r="AF278" s="1893"/>
      <c r="AG278" s="2014" t="e">
        <f t="shared" si="19"/>
        <v>#DIV/0!</v>
      </c>
      <c r="AH278" s="1812">
        <f t="shared" si="20"/>
        <v>0</v>
      </c>
    </row>
    <row r="279" spans="1:34" ht="30" hidden="1" x14ac:dyDescent="0.25">
      <c r="A279" s="3588"/>
      <c r="B279" s="3588"/>
      <c r="C279" s="3588"/>
      <c r="D279" s="3588"/>
      <c r="E279" s="3588"/>
      <c r="F279" s="3588"/>
      <c r="G279" s="3588"/>
      <c r="H279" s="3588"/>
      <c r="I279" s="2080" t="s">
        <v>2789</v>
      </c>
      <c r="J279" s="2081" t="s">
        <v>493</v>
      </c>
      <c r="K279" s="2081">
        <v>0</v>
      </c>
      <c r="L279" s="2082">
        <v>2</v>
      </c>
      <c r="M279" s="1893"/>
      <c r="N279" s="1893"/>
      <c r="O279" s="1893"/>
      <c r="P279" s="1893"/>
      <c r="Q279" s="2077"/>
      <c r="R279" s="2082">
        <f t="shared" si="13"/>
        <v>0</v>
      </c>
      <c r="S279" s="1810"/>
      <c r="T279" s="1810"/>
      <c r="U279" s="1810"/>
      <c r="V279" s="1810"/>
      <c r="W279" s="1811">
        <f t="shared" si="14"/>
        <v>0</v>
      </c>
      <c r="X279" s="1810"/>
      <c r="Y279" s="1811" t="e">
        <f t="shared" si="15"/>
        <v>#DIV/0!</v>
      </c>
      <c r="Z279" s="1893"/>
      <c r="AA279" s="1811" t="e">
        <f t="shared" si="16"/>
        <v>#DIV/0!</v>
      </c>
      <c r="AB279" s="1893"/>
      <c r="AC279" s="2014" t="e">
        <f t="shared" si="17"/>
        <v>#DIV/0!</v>
      </c>
      <c r="AD279" s="1893"/>
      <c r="AE279" s="2079" t="e">
        <f t="shared" si="18"/>
        <v>#DIV/0!</v>
      </c>
      <c r="AF279" s="1893"/>
      <c r="AG279" s="1811" t="e">
        <f t="shared" si="19"/>
        <v>#DIV/0!</v>
      </c>
      <c r="AH279" s="1812">
        <f t="shared" si="20"/>
        <v>0</v>
      </c>
    </row>
    <row r="280" spans="1:34" ht="75" hidden="1" x14ac:dyDescent="0.25">
      <c r="A280" s="3588"/>
      <c r="B280" s="3588"/>
      <c r="C280" s="3588"/>
      <c r="D280" s="3588"/>
      <c r="E280" s="3588"/>
      <c r="F280" s="3588"/>
      <c r="G280" s="3588"/>
      <c r="H280" s="3588"/>
      <c r="I280" s="2080" t="s">
        <v>2790</v>
      </c>
      <c r="J280" s="2081" t="s">
        <v>493</v>
      </c>
      <c r="K280" s="2081">
        <v>8</v>
      </c>
      <c r="L280" s="2082">
        <v>2</v>
      </c>
      <c r="M280" s="1893"/>
      <c r="N280" s="1893"/>
      <c r="O280" s="1893"/>
      <c r="P280" s="1893"/>
      <c r="Q280" s="2077"/>
      <c r="R280" s="2082">
        <f t="shared" si="13"/>
        <v>0</v>
      </c>
      <c r="S280" s="1810"/>
      <c r="T280" s="1810"/>
      <c r="U280" s="1810"/>
      <c r="V280" s="1810"/>
      <c r="W280" s="1811">
        <f t="shared" si="14"/>
        <v>0</v>
      </c>
      <c r="X280" s="1810"/>
      <c r="Y280" s="1811" t="e">
        <f t="shared" si="15"/>
        <v>#DIV/0!</v>
      </c>
      <c r="Z280" s="1893"/>
      <c r="AA280" s="1811" t="e">
        <f t="shared" si="16"/>
        <v>#DIV/0!</v>
      </c>
      <c r="AB280" s="1893"/>
      <c r="AC280" s="2014" t="e">
        <f t="shared" si="17"/>
        <v>#DIV/0!</v>
      </c>
      <c r="AD280" s="1893"/>
      <c r="AE280" s="1811" t="e">
        <f t="shared" si="18"/>
        <v>#DIV/0!</v>
      </c>
      <c r="AF280" s="1893"/>
      <c r="AG280" s="1811" t="e">
        <f t="shared" si="19"/>
        <v>#DIV/0!</v>
      </c>
      <c r="AH280" s="1812">
        <f t="shared" si="20"/>
        <v>0</v>
      </c>
    </row>
    <row r="281" spans="1:34" ht="45" hidden="1" x14ac:dyDescent="0.25">
      <c r="A281" s="3588"/>
      <c r="B281" s="3588"/>
      <c r="C281" s="3588"/>
      <c r="D281" s="3589"/>
      <c r="E281" s="3589"/>
      <c r="F281" s="3589"/>
      <c r="G281" s="3589"/>
      <c r="H281" s="3588"/>
      <c r="I281" s="2080" t="s">
        <v>613</v>
      </c>
      <c r="J281" s="2081" t="s">
        <v>493</v>
      </c>
      <c r="K281" s="2081">
        <v>5</v>
      </c>
      <c r="L281" s="2082">
        <v>5</v>
      </c>
      <c r="M281" s="1893"/>
      <c r="N281" s="1893"/>
      <c r="O281" s="1893"/>
      <c r="P281" s="1893"/>
      <c r="Q281" s="2077"/>
      <c r="R281" s="2082">
        <f t="shared" si="13"/>
        <v>0</v>
      </c>
      <c r="S281" s="1810"/>
      <c r="T281" s="1810"/>
      <c r="U281" s="1810"/>
      <c r="V281" s="1810"/>
      <c r="W281" s="1811">
        <f t="shared" si="14"/>
        <v>0</v>
      </c>
      <c r="X281" s="1810"/>
      <c r="Y281" s="1811" t="e">
        <f t="shared" si="15"/>
        <v>#DIV/0!</v>
      </c>
      <c r="Z281" s="1893"/>
      <c r="AA281" s="1811" t="e">
        <f t="shared" si="16"/>
        <v>#DIV/0!</v>
      </c>
      <c r="AB281" s="1893"/>
      <c r="AC281" s="1811" t="e">
        <f t="shared" si="17"/>
        <v>#DIV/0!</v>
      </c>
      <c r="AD281" s="1893"/>
      <c r="AE281" s="1811" t="e">
        <f t="shared" si="18"/>
        <v>#DIV/0!</v>
      </c>
      <c r="AF281" s="1893"/>
      <c r="AG281" s="1811" t="e">
        <f t="shared" si="19"/>
        <v>#DIV/0!</v>
      </c>
      <c r="AH281" s="1812">
        <f t="shared" si="20"/>
        <v>0</v>
      </c>
    </row>
    <row r="282" spans="1:34" ht="30" hidden="1" x14ac:dyDescent="0.25">
      <c r="A282" s="3588"/>
      <c r="B282" s="3588"/>
      <c r="C282" s="3588"/>
      <c r="D282" s="2080" t="s">
        <v>2791</v>
      </c>
      <c r="E282" s="2081" t="s">
        <v>493</v>
      </c>
      <c r="F282" s="2080">
        <v>0</v>
      </c>
      <c r="G282" s="2080">
        <v>10</v>
      </c>
      <c r="H282" s="3588"/>
      <c r="I282" s="2080" t="s">
        <v>611</v>
      </c>
      <c r="J282" s="2081" t="s">
        <v>129</v>
      </c>
      <c r="K282" s="2083">
        <v>0</v>
      </c>
      <c r="L282" s="2084">
        <v>1</v>
      </c>
      <c r="M282" s="1893"/>
      <c r="N282" s="1893"/>
      <c r="O282" s="1893"/>
      <c r="P282" s="1893"/>
      <c r="Q282" s="2077"/>
      <c r="R282" s="2084">
        <f t="shared" si="13"/>
        <v>0</v>
      </c>
      <c r="S282" s="1810"/>
      <c r="T282" s="1810"/>
      <c r="U282" s="1810"/>
      <c r="V282" s="1810"/>
      <c r="W282" s="1811">
        <f t="shared" si="14"/>
        <v>0</v>
      </c>
      <c r="X282" s="1810"/>
      <c r="Y282" s="1811" t="e">
        <f t="shared" si="15"/>
        <v>#DIV/0!</v>
      </c>
      <c r="Z282" s="1893"/>
      <c r="AA282" s="1811" t="e">
        <f t="shared" si="16"/>
        <v>#DIV/0!</v>
      </c>
      <c r="AB282" s="1893"/>
      <c r="AC282" s="1811" t="e">
        <f t="shared" si="17"/>
        <v>#DIV/0!</v>
      </c>
      <c r="AD282" s="1893"/>
      <c r="AE282" s="1811" t="e">
        <f t="shared" si="18"/>
        <v>#DIV/0!</v>
      </c>
      <c r="AF282" s="1893"/>
      <c r="AG282" s="1811" t="e">
        <f t="shared" si="19"/>
        <v>#DIV/0!</v>
      </c>
      <c r="AH282" s="1812">
        <f t="shared" si="20"/>
        <v>0</v>
      </c>
    </row>
    <row r="283" spans="1:34" hidden="1" x14ac:dyDescent="0.25">
      <c r="A283" s="3588"/>
      <c r="B283" s="3588"/>
      <c r="C283" s="3588"/>
      <c r="D283" s="3617" t="s">
        <v>2792</v>
      </c>
      <c r="E283" s="3618" t="s">
        <v>493</v>
      </c>
      <c r="F283" s="3617">
        <v>0</v>
      </c>
      <c r="G283" s="3617">
        <v>2</v>
      </c>
      <c r="H283" s="3588"/>
      <c r="I283" s="3617" t="s">
        <v>2793</v>
      </c>
      <c r="J283" s="3618" t="s">
        <v>227</v>
      </c>
      <c r="K283" s="2083">
        <v>0</v>
      </c>
      <c r="L283" s="2084">
        <v>1</v>
      </c>
      <c r="M283" s="1893"/>
      <c r="N283" s="1893"/>
      <c r="O283" s="1893"/>
      <c r="P283" s="1893"/>
      <c r="Q283" s="2077"/>
      <c r="R283" s="2084">
        <f t="shared" si="13"/>
        <v>0</v>
      </c>
      <c r="S283" s="1810"/>
      <c r="T283" s="1810"/>
      <c r="U283" s="1810"/>
      <c r="V283" s="1810"/>
      <c r="W283" s="1811">
        <f t="shared" si="14"/>
        <v>0</v>
      </c>
      <c r="X283" s="1810"/>
      <c r="Y283" s="1811" t="e">
        <f t="shared" si="15"/>
        <v>#DIV/0!</v>
      </c>
      <c r="Z283" s="1893"/>
      <c r="AA283" s="1811" t="e">
        <f t="shared" si="16"/>
        <v>#DIV/0!</v>
      </c>
      <c r="AB283" s="1893"/>
      <c r="AC283" s="1811" t="e">
        <f t="shared" si="17"/>
        <v>#DIV/0!</v>
      </c>
      <c r="AD283" s="1893"/>
      <c r="AE283" s="1811" t="e">
        <f t="shared" si="18"/>
        <v>#DIV/0!</v>
      </c>
      <c r="AF283" s="1893"/>
      <c r="AG283" s="1811" t="e">
        <f t="shared" si="19"/>
        <v>#DIV/0!</v>
      </c>
      <c r="AH283" s="1812">
        <f t="shared" si="20"/>
        <v>0</v>
      </c>
    </row>
    <row r="284" spans="1:34" hidden="1" x14ac:dyDescent="0.25">
      <c r="A284" s="3588"/>
      <c r="B284" s="3588"/>
      <c r="C284" s="3588"/>
      <c r="D284" s="3588"/>
      <c r="E284" s="3588"/>
      <c r="F284" s="3588"/>
      <c r="G284" s="3588"/>
      <c r="H284" s="3588"/>
      <c r="I284" s="3589"/>
      <c r="J284" s="3589"/>
      <c r="K284" s="2083"/>
      <c r="L284" s="2084"/>
      <c r="M284" s="1893"/>
      <c r="N284" s="1893"/>
      <c r="O284" s="1893"/>
      <c r="P284" s="1893"/>
      <c r="Q284" s="2077"/>
      <c r="R284" s="2084">
        <f t="shared" si="13"/>
        <v>0</v>
      </c>
      <c r="S284" s="1810"/>
      <c r="T284" s="1810"/>
      <c r="U284" s="1810"/>
      <c r="V284" s="1810"/>
      <c r="W284" s="1811">
        <f t="shared" si="14"/>
        <v>0</v>
      </c>
      <c r="X284" s="1810"/>
      <c r="Y284" s="1811" t="e">
        <f t="shared" si="15"/>
        <v>#DIV/0!</v>
      </c>
      <c r="Z284" s="1893"/>
      <c r="AA284" s="1811" t="e">
        <f t="shared" si="16"/>
        <v>#DIV/0!</v>
      </c>
      <c r="AB284" s="1893"/>
      <c r="AC284" s="1811" t="e">
        <f t="shared" si="17"/>
        <v>#DIV/0!</v>
      </c>
      <c r="AD284" s="1893"/>
      <c r="AE284" s="1811" t="e">
        <f t="shared" si="18"/>
        <v>#DIV/0!</v>
      </c>
      <c r="AF284" s="1893"/>
      <c r="AG284" s="1811" t="e">
        <f t="shared" si="19"/>
        <v>#DIV/0!</v>
      </c>
      <c r="AH284" s="1812">
        <f t="shared" si="20"/>
        <v>0</v>
      </c>
    </row>
    <row r="285" spans="1:34" ht="30" hidden="1" x14ac:dyDescent="0.25">
      <c r="A285" s="3588"/>
      <c r="B285" s="3588"/>
      <c r="C285" s="3588"/>
      <c r="D285" s="3588"/>
      <c r="E285" s="3588"/>
      <c r="F285" s="3588"/>
      <c r="G285" s="3588"/>
      <c r="H285" s="3588"/>
      <c r="I285" s="2080" t="s">
        <v>2794</v>
      </c>
      <c r="J285" s="2081" t="s">
        <v>227</v>
      </c>
      <c r="K285" s="2083">
        <v>0</v>
      </c>
      <c r="L285" s="2084">
        <v>1</v>
      </c>
      <c r="M285" s="1893"/>
      <c r="N285" s="1893"/>
      <c r="O285" s="1893"/>
      <c r="P285" s="1893"/>
      <c r="Q285" s="2077"/>
      <c r="R285" s="2084">
        <f t="shared" si="13"/>
        <v>0</v>
      </c>
      <c r="S285" s="1810"/>
      <c r="T285" s="1810"/>
      <c r="U285" s="1810"/>
      <c r="V285" s="1810"/>
      <c r="W285" s="1811">
        <f t="shared" si="14"/>
        <v>0</v>
      </c>
      <c r="X285" s="1810"/>
      <c r="Y285" s="1811" t="e">
        <f t="shared" si="15"/>
        <v>#DIV/0!</v>
      </c>
      <c r="Z285" s="1893"/>
      <c r="AA285" s="1811" t="e">
        <f t="shared" si="16"/>
        <v>#DIV/0!</v>
      </c>
      <c r="AB285" s="1893"/>
      <c r="AC285" s="1811" t="e">
        <f t="shared" si="17"/>
        <v>#DIV/0!</v>
      </c>
      <c r="AD285" s="1893"/>
      <c r="AE285" s="1811" t="e">
        <f t="shared" si="18"/>
        <v>#DIV/0!</v>
      </c>
      <c r="AF285" s="1893"/>
      <c r="AG285" s="1811" t="e">
        <f t="shared" si="19"/>
        <v>#DIV/0!</v>
      </c>
      <c r="AH285" s="1812">
        <f t="shared" si="20"/>
        <v>0</v>
      </c>
    </row>
    <row r="286" spans="1:34" ht="45.75" hidden="1" thickBot="1" x14ac:dyDescent="0.3">
      <c r="A286" s="3588"/>
      <c r="B286" s="3599"/>
      <c r="C286" s="3599"/>
      <c r="D286" s="3599"/>
      <c r="E286" s="3599"/>
      <c r="F286" s="3599"/>
      <c r="G286" s="3599"/>
      <c r="H286" s="3599"/>
      <c r="I286" s="2085" t="s">
        <v>2795</v>
      </c>
      <c r="J286" s="2086" t="s">
        <v>227</v>
      </c>
      <c r="K286" s="2087">
        <v>0</v>
      </c>
      <c r="L286" s="2088">
        <v>1</v>
      </c>
      <c r="M286" s="1893"/>
      <c r="N286" s="1893"/>
      <c r="O286" s="1893"/>
      <c r="P286" s="1893"/>
      <c r="Q286" s="2077"/>
      <c r="R286" s="2088">
        <f t="shared" si="13"/>
        <v>0</v>
      </c>
      <c r="S286" s="1810"/>
      <c r="T286" s="1810"/>
      <c r="U286" s="1810"/>
      <c r="V286" s="1810"/>
      <c r="W286" s="1811">
        <f t="shared" si="14"/>
        <v>0</v>
      </c>
      <c r="X286" s="1810"/>
      <c r="Y286" s="1811" t="e">
        <f t="shared" si="15"/>
        <v>#DIV/0!</v>
      </c>
      <c r="Z286" s="1893"/>
      <c r="AA286" s="1811" t="e">
        <f t="shared" si="16"/>
        <v>#DIV/0!</v>
      </c>
      <c r="AB286" s="1893"/>
      <c r="AC286" s="1811" t="e">
        <f t="shared" si="17"/>
        <v>#DIV/0!</v>
      </c>
      <c r="AD286" s="1893"/>
      <c r="AE286" s="1811" t="e">
        <f t="shared" si="18"/>
        <v>#DIV/0!</v>
      </c>
      <c r="AF286" s="1893"/>
      <c r="AG286" s="1811" t="e">
        <f t="shared" si="19"/>
        <v>#DIV/0!</v>
      </c>
      <c r="AH286" s="1812">
        <f t="shared" si="20"/>
        <v>0</v>
      </c>
    </row>
    <row r="287" spans="1:34" ht="30" hidden="1" x14ac:dyDescent="0.25">
      <c r="A287" s="3588"/>
      <c r="B287" s="3638" t="s">
        <v>2796</v>
      </c>
      <c r="C287" s="3638" t="s">
        <v>2797</v>
      </c>
      <c r="D287" s="3624" t="s">
        <v>2798</v>
      </c>
      <c r="E287" s="3639" t="s">
        <v>129</v>
      </c>
      <c r="F287" s="3639">
        <v>0</v>
      </c>
      <c r="G287" s="3640">
        <v>1</v>
      </c>
      <c r="H287" s="3624" t="s">
        <v>1140</v>
      </c>
      <c r="I287" s="2089" t="s">
        <v>2799</v>
      </c>
      <c r="J287" s="2090" t="s">
        <v>2800</v>
      </c>
      <c r="K287" s="2091">
        <v>16</v>
      </c>
      <c r="L287" s="2092">
        <v>16</v>
      </c>
      <c r="M287" s="2093"/>
      <c r="N287" s="2093"/>
      <c r="O287" s="2093"/>
      <c r="P287" s="2093"/>
      <c r="Q287" s="2077"/>
      <c r="R287" s="2092">
        <f t="shared" si="13"/>
        <v>0</v>
      </c>
      <c r="S287" s="1810"/>
      <c r="T287" s="1810"/>
      <c r="U287" s="1810"/>
      <c r="V287" s="1810"/>
      <c r="W287" s="1811">
        <f t="shared" si="14"/>
        <v>0</v>
      </c>
      <c r="X287" s="1810"/>
      <c r="Y287" s="1811" t="e">
        <f t="shared" si="15"/>
        <v>#DIV/0!</v>
      </c>
      <c r="Z287" s="1893"/>
      <c r="AA287" s="1811" t="e">
        <f t="shared" si="16"/>
        <v>#DIV/0!</v>
      </c>
      <c r="AB287" s="1893"/>
      <c r="AC287" s="1811" t="e">
        <f t="shared" si="17"/>
        <v>#DIV/0!</v>
      </c>
      <c r="AD287" s="1893"/>
      <c r="AE287" s="1811" t="e">
        <f t="shared" si="18"/>
        <v>#DIV/0!</v>
      </c>
      <c r="AF287" s="1893"/>
      <c r="AG287" s="1811" t="e">
        <f t="shared" si="19"/>
        <v>#DIV/0!</v>
      </c>
      <c r="AH287" s="1812">
        <f t="shared" si="20"/>
        <v>0</v>
      </c>
    </row>
    <row r="288" spans="1:34" ht="30.75" hidden="1" thickBot="1" x14ac:dyDescent="0.3">
      <c r="A288" s="3588"/>
      <c r="B288" s="3599"/>
      <c r="C288" s="3599"/>
      <c r="D288" s="3599"/>
      <c r="E288" s="3599"/>
      <c r="F288" s="3599"/>
      <c r="G288" s="3599"/>
      <c r="H288" s="3599"/>
      <c r="I288" s="1951" t="s">
        <v>2801</v>
      </c>
      <c r="J288" s="1952" t="s">
        <v>2802</v>
      </c>
      <c r="K288" s="2094"/>
      <c r="L288" s="2095">
        <v>20</v>
      </c>
      <c r="M288" s="2093">
        <v>4</v>
      </c>
      <c r="N288" s="2093">
        <v>4</v>
      </c>
      <c r="O288" s="2093">
        <v>4</v>
      </c>
      <c r="P288" s="2093">
        <v>4</v>
      </c>
      <c r="Q288" s="2077"/>
      <c r="R288" s="2095">
        <f t="shared" si="13"/>
        <v>16</v>
      </c>
      <c r="S288" s="1810"/>
      <c r="T288" s="1810"/>
      <c r="U288" s="1810"/>
      <c r="V288" s="1810"/>
      <c r="W288" s="1811">
        <f t="shared" si="14"/>
        <v>0</v>
      </c>
      <c r="X288" s="1810"/>
      <c r="Y288" s="1811" t="e">
        <f t="shared" si="15"/>
        <v>#DIV/0!</v>
      </c>
      <c r="Z288" s="1893"/>
      <c r="AA288" s="1811" t="e">
        <f t="shared" si="16"/>
        <v>#DIV/0!</v>
      </c>
      <c r="AB288" s="1893"/>
      <c r="AC288" s="1811" t="e">
        <f t="shared" si="17"/>
        <v>#DIV/0!</v>
      </c>
      <c r="AD288" s="1893"/>
      <c r="AE288" s="1811" t="e">
        <f t="shared" si="18"/>
        <v>#DIV/0!</v>
      </c>
      <c r="AF288" s="1893"/>
      <c r="AG288" s="1811" t="e">
        <f t="shared" si="19"/>
        <v>#DIV/0!</v>
      </c>
      <c r="AH288" s="1812">
        <f t="shared" si="20"/>
        <v>0</v>
      </c>
    </row>
    <row r="289" spans="1:34" ht="30" hidden="1" x14ac:dyDescent="0.25">
      <c r="A289" s="3588"/>
      <c r="B289" s="3637" t="s">
        <v>2803</v>
      </c>
      <c r="C289" s="3637" t="s">
        <v>2804</v>
      </c>
      <c r="D289" s="3627" t="s">
        <v>2805</v>
      </c>
      <c r="E289" s="3627" t="s">
        <v>227</v>
      </c>
      <c r="F289" s="3627">
        <v>0</v>
      </c>
      <c r="G289" s="3627">
        <v>1</v>
      </c>
      <c r="H289" s="3628" t="s">
        <v>1137</v>
      </c>
      <c r="I289" s="2096" t="s">
        <v>599</v>
      </c>
      <c r="J289" s="2097" t="s">
        <v>2806</v>
      </c>
      <c r="K289" s="2097">
        <v>0</v>
      </c>
      <c r="L289" s="2098">
        <v>1</v>
      </c>
      <c r="M289" s="1893"/>
      <c r="N289" s="1893"/>
      <c r="O289" s="1893"/>
      <c r="P289" s="1893"/>
      <c r="Q289" s="2077"/>
      <c r="R289" s="2098">
        <f t="shared" si="13"/>
        <v>0</v>
      </c>
      <c r="S289" s="1810"/>
      <c r="T289" s="1810"/>
      <c r="U289" s="1810"/>
      <c r="V289" s="1810"/>
      <c r="W289" s="1811">
        <f t="shared" si="14"/>
        <v>0</v>
      </c>
      <c r="X289" s="1810"/>
      <c r="Y289" s="1811" t="e">
        <f t="shared" si="15"/>
        <v>#DIV/0!</v>
      </c>
      <c r="Z289" s="1893"/>
      <c r="AA289" s="1811" t="e">
        <f t="shared" si="16"/>
        <v>#DIV/0!</v>
      </c>
      <c r="AB289" s="1893"/>
      <c r="AC289" s="1811" t="e">
        <f t="shared" si="17"/>
        <v>#DIV/0!</v>
      </c>
      <c r="AD289" s="1893"/>
      <c r="AE289" s="1811" t="e">
        <f t="shared" si="18"/>
        <v>#DIV/0!</v>
      </c>
      <c r="AF289" s="1893"/>
      <c r="AG289" s="1811" t="e">
        <f t="shared" si="19"/>
        <v>#DIV/0!</v>
      </c>
      <c r="AH289" s="1812">
        <f t="shared" si="20"/>
        <v>0</v>
      </c>
    </row>
    <row r="290" spans="1:34" ht="60" hidden="1" x14ac:dyDescent="0.25">
      <c r="A290" s="3588"/>
      <c r="B290" s="3588"/>
      <c r="C290" s="3588"/>
      <c r="D290" s="3589"/>
      <c r="E290" s="3589"/>
      <c r="F290" s="3589"/>
      <c r="G290" s="3589"/>
      <c r="H290" s="3588"/>
      <c r="I290" s="2099" t="s">
        <v>2807</v>
      </c>
      <c r="J290" s="2100" t="s">
        <v>2806</v>
      </c>
      <c r="K290" s="2100">
        <v>0</v>
      </c>
      <c r="L290" s="2101">
        <v>4</v>
      </c>
      <c r="M290" s="1893"/>
      <c r="N290" s="1893"/>
      <c r="O290" s="1893"/>
      <c r="P290" s="1893"/>
      <c r="Q290" s="2077"/>
      <c r="R290" s="2101">
        <f t="shared" si="13"/>
        <v>0</v>
      </c>
      <c r="S290" s="1810"/>
      <c r="T290" s="1810"/>
      <c r="U290" s="1810"/>
      <c r="V290" s="1810"/>
      <c r="W290" s="1811">
        <f t="shared" si="14"/>
        <v>0</v>
      </c>
      <c r="X290" s="1810"/>
      <c r="Y290" s="1811" t="e">
        <f t="shared" si="15"/>
        <v>#DIV/0!</v>
      </c>
      <c r="Z290" s="1893"/>
      <c r="AA290" s="1811" t="e">
        <f t="shared" si="16"/>
        <v>#DIV/0!</v>
      </c>
      <c r="AB290" s="1893"/>
      <c r="AC290" s="1811" t="e">
        <f t="shared" si="17"/>
        <v>#DIV/0!</v>
      </c>
      <c r="AD290" s="1893"/>
      <c r="AE290" s="1811" t="e">
        <f t="shared" si="18"/>
        <v>#DIV/0!</v>
      </c>
      <c r="AF290" s="1893"/>
      <c r="AG290" s="1811" t="e">
        <f t="shared" si="19"/>
        <v>#DIV/0!</v>
      </c>
      <c r="AH290" s="1812">
        <f t="shared" si="20"/>
        <v>0</v>
      </c>
    </row>
    <row r="291" spans="1:34" hidden="1" x14ac:dyDescent="0.25">
      <c r="A291" s="3588"/>
      <c r="B291" s="3588"/>
      <c r="C291" s="3588"/>
      <c r="D291" s="3629" t="s">
        <v>1136</v>
      </c>
      <c r="E291" s="3629" t="s">
        <v>103</v>
      </c>
      <c r="F291" s="3629">
        <v>0</v>
      </c>
      <c r="G291" s="3629">
        <v>200</v>
      </c>
      <c r="H291" s="3588"/>
      <c r="I291" s="2099" t="s">
        <v>595</v>
      </c>
      <c r="J291" s="2100" t="s">
        <v>2806</v>
      </c>
      <c r="K291" s="2100">
        <v>0</v>
      </c>
      <c r="L291" s="2101">
        <v>10</v>
      </c>
      <c r="M291" s="1893"/>
      <c r="N291" s="1893"/>
      <c r="O291" s="1893"/>
      <c r="P291" s="1893"/>
      <c r="Q291" s="2077"/>
      <c r="R291" s="2101">
        <f t="shared" si="13"/>
        <v>0</v>
      </c>
      <c r="S291" s="1810"/>
      <c r="T291" s="1810"/>
      <c r="U291" s="1810"/>
      <c r="V291" s="1810"/>
      <c r="W291" s="1811">
        <f t="shared" si="14"/>
        <v>0</v>
      </c>
      <c r="X291" s="1810"/>
      <c r="Y291" s="1811" t="e">
        <f t="shared" si="15"/>
        <v>#DIV/0!</v>
      </c>
      <c r="Z291" s="1893"/>
      <c r="AA291" s="1811" t="e">
        <f t="shared" si="16"/>
        <v>#DIV/0!</v>
      </c>
      <c r="AB291" s="1893"/>
      <c r="AC291" s="1811" t="e">
        <f t="shared" si="17"/>
        <v>#DIV/0!</v>
      </c>
      <c r="AD291" s="1893"/>
      <c r="AE291" s="1811" t="e">
        <f t="shared" si="18"/>
        <v>#DIV/0!</v>
      </c>
      <c r="AF291" s="1893"/>
      <c r="AG291" s="1811" t="e">
        <f t="shared" si="19"/>
        <v>#DIV/0!</v>
      </c>
      <c r="AH291" s="1812">
        <f t="shared" si="20"/>
        <v>0</v>
      </c>
    </row>
    <row r="292" spans="1:34" ht="30" hidden="1" x14ac:dyDescent="0.25">
      <c r="A292" s="3588"/>
      <c r="B292" s="3588"/>
      <c r="C292" s="3588"/>
      <c r="D292" s="3588"/>
      <c r="E292" s="3588"/>
      <c r="F292" s="3588"/>
      <c r="G292" s="3588"/>
      <c r="H292" s="3588"/>
      <c r="I292" s="2099" t="s">
        <v>594</v>
      </c>
      <c r="J292" s="2100" t="s">
        <v>2806</v>
      </c>
      <c r="K292" s="2100">
        <v>0</v>
      </c>
      <c r="L292" s="2101">
        <v>7</v>
      </c>
      <c r="M292" s="1893"/>
      <c r="N292" s="1893"/>
      <c r="O292" s="1893"/>
      <c r="P292" s="1893"/>
      <c r="Q292" s="2077"/>
      <c r="R292" s="2101">
        <f t="shared" si="13"/>
        <v>0</v>
      </c>
      <c r="S292" s="1810"/>
      <c r="T292" s="1810"/>
      <c r="U292" s="1810"/>
      <c r="V292" s="1810"/>
      <c r="W292" s="1811">
        <f t="shared" si="14"/>
        <v>0</v>
      </c>
      <c r="X292" s="1810"/>
      <c r="Y292" s="1811" t="e">
        <f t="shared" si="15"/>
        <v>#DIV/0!</v>
      </c>
      <c r="Z292" s="1893"/>
      <c r="AA292" s="1811" t="e">
        <f t="shared" si="16"/>
        <v>#DIV/0!</v>
      </c>
      <c r="AB292" s="1893"/>
      <c r="AC292" s="1811" t="e">
        <f t="shared" si="17"/>
        <v>#DIV/0!</v>
      </c>
      <c r="AD292" s="1893"/>
      <c r="AE292" s="1811" t="e">
        <f t="shared" si="18"/>
        <v>#DIV/0!</v>
      </c>
      <c r="AF292" s="1893"/>
      <c r="AG292" s="1811" t="e">
        <f t="shared" si="19"/>
        <v>#DIV/0!</v>
      </c>
      <c r="AH292" s="1812">
        <f t="shared" si="20"/>
        <v>0</v>
      </c>
    </row>
    <row r="293" spans="1:34" ht="30" hidden="1" x14ac:dyDescent="0.25">
      <c r="A293" s="3588"/>
      <c r="B293" s="3588"/>
      <c r="C293" s="3588"/>
      <c r="D293" s="3588"/>
      <c r="E293" s="3588"/>
      <c r="F293" s="3588"/>
      <c r="G293" s="3588"/>
      <c r="H293" s="3589"/>
      <c r="I293" s="2099" t="s">
        <v>2808</v>
      </c>
      <c r="J293" s="2100" t="s">
        <v>2806</v>
      </c>
      <c r="K293" s="2100">
        <v>0</v>
      </c>
      <c r="L293" s="2101">
        <v>7</v>
      </c>
      <c r="M293" s="1893"/>
      <c r="N293" s="1893"/>
      <c r="O293" s="1893"/>
      <c r="P293" s="1893"/>
      <c r="Q293" s="2077"/>
      <c r="R293" s="2101">
        <f t="shared" si="13"/>
        <v>0</v>
      </c>
      <c r="S293" s="1810"/>
      <c r="T293" s="1810"/>
      <c r="U293" s="1810"/>
      <c r="V293" s="1810"/>
      <c r="W293" s="1811">
        <f t="shared" si="14"/>
        <v>0</v>
      </c>
      <c r="X293" s="1810"/>
      <c r="Y293" s="1811" t="e">
        <f t="shared" si="15"/>
        <v>#DIV/0!</v>
      </c>
      <c r="Z293" s="1893"/>
      <c r="AA293" s="1811" t="e">
        <f t="shared" si="16"/>
        <v>#DIV/0!</v>
      </c>
      <c r="AB293" s="1893"/>
      <c r="AC293" s="1811" t="e">
        <f t="shared" si="17"/>
        <v>#DIV/0!</v>
      </c>
      <c r="AD293" s="1893"/>
      <c r="AE293" s="1811" t="e">
        <f t="shared" si="18"/>
        <v>#DIV/0!</v>
      </c>
      <c r="AF293" s="1893"/>
      <c r="AG293" s="1811" t="e">
        <f t="shared" si="19"/>
        <v>#DIV/0!</v>
      </c>
      <c r="AH293" s="1812">
        <f t="shared" si="20"/>
        <v>0</v>
      </c>
    </row>
    <row r="294" spans="1:34" ht="45.75" hidden="1" thickBot="1" x14ac:dyDescent="0.3">
      <c r="A294" s="3588"/>
      <c r="B294" s="3599"/>
      <c r="C294" s="3599"/>
      <c r="D294" s="3599"/>
      <c r="E294" s="3599"/>
      <c r="F294" s="3599"/>
      <c r="G294" s="3599"/>
      <c r="H294" s="2102" t="s">
        <v>2809</v>
      </c>
      <c r="I294" s="2103" t="s">
        <v>2810</v>
      </c>
      <c r="J294" s="2104" t="s">
        <v>571</v>
      </c>
      <c r="K294" s="2105">
        <v>0</v>
      </c>
      <c r="L294" s="2106"/>
      <c r="M294" s="1893"/>
      <c r="N294" s="1893"/>
      <c r="O294" s="1893"/>
      <c r="P294" s="1893"/>
      <c r="Q294" s="2077"/>
      <c r="R294" s="2106">
        <f t="shared" si="13"/>
        <v>0</v>
      </c>
      <c r="S294" s="1810"/>
      <c r="T294" s="1810"/>
      <c r="U294" s="1810"/>
      <c r="V294" s="1810"/>
      <c r="W294" s="1811">
        <f t="shared" si="14"/>
        <v>0</v>
      </c>
      <c r="X294" s="1810"/>
      <c r="Y294" s="1811" t="e">
        <f t="shared" si="15"/>
        <v>#DIV/0!</v>
      </c>
      <c r="Z294" s="1893"/>
      <c r="AA294" s="1811" t="e">
        <f t="shared" si="16"/>
        <v>#DIV/0!</v>
      </c>
      <c r="AB294" s="1893"/>
      <c r="AC294" s="1811" t="e">
        <f t="shared" si="17"/>
        <v>#DIV/0!</v>
      </c>
      <c r="AD294" s="1893"/>
      <c r="AE294" s="1811" t="e">
        <f t="shared" si="18"/>
        <v>#DIV/0!</v>
      </c>
      <c r="AF294" s="1893"/>
      <c r="AG294" s="1811" t="e">
        <f t="shared" si="19"/>
        <v>#DIV/0!</v>
      </c>
      <c r="AH294" s="1812">
        <f t="shared" si="20"/>
        <v>0</v>
      </c>
    </row>
    <row r="295" spans="1:34" ht="30" hidden="1" x14ac:dyDescent="0.25">
      <c r="A295" s="3588"/>
      <c r="B295" s="3620" t="s">
        <v>2811</v>
      </c>
      <c r="C295" s="3620" t="s">
        <v>2812</v>
      </c>
      <c r="D295" s="3620" t="s">
        <v>1133</v>
      </c>
      <c r="E295" s="3623" t="s">
        <v>493</v>
      </c>
      <c r="F295" s="3623">
        <v>0</v>
      </c>
      <c r="G295" s="3623">
        <v>1000</v>
      </c>
      <c r="H295" s="3620" t="s">
        <v>2813</v>
      </c>
      <c r="I295" s="1914" t="s">
        <v>590</v>
      </c>
      <c r="J295" s="2107" t="s">
        <v>129</v>
      </c>
      <c r="K295" s="1916">
        <v>0</v>
      </c>
      <c r="L295" s="1917">
        <v>1</v>
      </c>
      <c r="M295" s="1893"/>
      <c r="N295" s="1893"/>
      <c r="O295" s="1893"/>
      <c r="P295" s="1893"/>
      <c r="Q295" s="2077"/>
      <c r="R295" s="1917">
        <f t="shared" si="13"/>
        <v>0</v>
      </c>
      <c r="S295" s="1810"/>
      <c r="T295" s="1810"/>
      <c r="U295" s="1810"/>
      <c r="V295" s="1810"/>
      <c r="W295" s="1811">
        <f t="shared" si="14"/>
        <v>0</v>
      </c>
      <c r="X295" s="1810"/>
      <c r="Y295" s="1811" t="e">
        <f t="shared" si="15"/>
        <v>#DIV/0!</v>
      </c>
      <c r="Z295" s="1893"/>
      <c r="AA295" s="1811" t="e">
        <f t="shared" si="16"/>
        <v>#DIV/0!</v>
      </c>
      <c r="AB295" s="1893"/>
      <c r="AC295" s="1811" t="e">
        <f t="shared" si="17"/>
        <v>#DIV/0!</v>
      </c>
      <c r="AD295" s="1893"/>
      <c r="AE295" s="1811" t="e">
        <f t="shared" si="18"/>
        <v>#DIV/0!</v>
      </c>
      <c r="AF295" s="1893"/>
      <c r="AG295" s="1811" t="e">
        <f t="shared" si="19"/>
        <v>#DIV/0!</v>
      </c>
      <c r="AH295" s="1812">
        <f t="shared" si="20"/>
        <v>0</v>
      </c>
    </row>
    <row r="296" spans="1:34" ht="45" hidden="1" x14ac:dyDescent="0.25">
      <c r="A296" s="3588"/>
      <c r="B296" s="3588"/>
      <c r="C296" s="3588"/>
      <c r="D296" s="3588"/>
      <c r="E296" s="3588"/>
      <c r="F296" s="3588"/>
      <c r="G296" s="3588"/>
      <c r="H296" s="3588"/>
      <c r="I296" s="1918" t="s">
        <v>2814</v>
      </c>
      <c r="J296" s="1919" t="s">
        <v>227</v>
      </c>
      <c r="K296" s="1927">
        <v>0</v>
      </c>
      <c r="L296" s="1921">
        <v>1</v>
      </c>
      <c r="M296" s="1893"/>
      <c r="N296" s="1893"/>
      <c r="O296" s="1893"/>
      <c r="P296" s="1893"/>
      <c r="Q296" s="2077"/>
      <c r="R296" s="1921">
        <f t="shared" si="13"/>
        <v>0</v>
      </c>
      <c r="S296" s="1810"/>
      <c r="T296" s="1810"/>
      <c r="U296" s="1810"/>
      <c r="V296" s="1810"/>
      <c r="W296" s="1811">
        <f t="shared" si="14"/>
        <v>0</v>
      </c>
      <c r="X296" s="1810"/>
      <c r="Y296" s="1811" t="e">
        <f t="shared" si="15"/>
        <v>#DIV/0!</v>
      </c>
      <c r="Z296" s="1893"/>
      <c r="AA296" s="1811" t="e">
        <f t="shared" si="16"/>
        <v>#DIV/0!</v>
      </c>
      <c r="AB296" s="1893"/>
      <c r="AC296" s="1811" t="e">
        <f t="shared" si="17"/>
        <v>#DIV/0!</v>
      </c>
      <c r="AD296" s="1893"/>
      <c r="AE296" s="1811" t="e">
        <f t="shared" si="18"/>
        <v>#DIV/0!</v>
      </c>
      <c r="AF296" s="1893"/>
      <c r="AG296" s="1811" t="e">
        <f t="shared" si="19"/>
        <v>#DIV/0!</v>
      </c>
      <c r="AH296" s="1812">
        <f t="shared" si="20"/>
        <v>0</v>
      </c>
    </row>
    <row r="297" spans="1:34" ht="75" hidden="1" x14ac:dyDescent="0.25">
      <c r="A297" s="3588"/>
      <c r="B297" s="3588"/>
      <c r="C297" s="3588"/>
      <c r="D297" s="3588"/>
      <c r="E297" s="3588"/>
      <c r="F297" s="3588"/>
      <c r="G297" s="3588"/>
      <c r="H297" s="3588"/>
      <c r="I297" s="1918" t="s">
        <v>2815</v>
      </c>
      <c r="J297" s="1919" t="s">
        <v>2806</v>
      </c>
      <c r="K297" s="1919">
        <v>0</v>
      </c>
      <c r="L297" s="1931">
        <v>400</v>
      </c>
      <c r="M297" s="1893"/>
      <c r="N297" s="1893"/>
      <c r="O297" s="1893"/>
      <c r="P297" s="1893"/>
      <c r="Q297" s="2077"/>
      <c r="R297" s="1931">
        <f t="shared" si="13"/>
        <v>0</v>
      </c>
      <c r="S297" s="1810"/>
      <c r="T297" s="1810"/>
      <c r="U297" s="1810"/>
      <c r="V297" s="1810"/>
      <c r="W297" s="1811">
        <f t="shared" si="14"/>
        <v>0</v>
      </c>
      <c r="X297" s="1810"/>
      <c r="Y297" s="1811" t="e">
        <f t="shared" si="15"/>
        <v>#DIV/0!</v>
      </c>
      <c r="Z297" s="1893"/>
      <c r="AA297" s="1811" t="e">
        <f t="shared" si="16"/>
        <v>#DIV/0!</v>
      </c>
      <c r="AB297" s="1893"/>
      <c r="AC297" s="1811" t="e">
        <f t="shared" si="17"/>
        <v>#DIV/0!</v>
      </c>
      <c r="AD297" s="1893"/>
      <c r="AE297" s="1811" t="e">
        <f t="shared" si="18"/>
        <v>#DIV/0!</v>
      </c>
      <c r="AF297" s="1893"/>
      <c r="AG297" s="1811" t="e">
        <f t="shared" si="19"/>
        <v>#DIV/0!</v>
      </c>
      <c r="AH297" s="1812">
        <f t="shared" si="20"/>
        <v>0</v>
      </c>
    </row>
    <row r="298" spans="1:34" ht="75" hidden="1" x14ac:dyDescent="0.25">
      <c r="A298" s="3588"/>
      <c r="B298" s="3588"/>
      <c r="C298" s="3588"/>
      <c r="D298" s="3588"/>
      <c r="E298" s="3588"/>
      <c r="F298" s="3588"/>
      <c r="G298" s="3588"/>
      <c r="H298" s="3588"/>
      <c r="I298" s="1918" t="s">
        <v>2816</v>
      </c>
      <c r="J298" s="1919" t="s">
        <v>2806</v>
      </c>
      <c r="K298" s="1919">
        <v>0</v>
      </c>
      <c r="L298" s="1931">
        <v>175</v>
      </c>
      <c r="M298" s="1893"/>
      <c r="N298" s="1893"/>
      <c r="O298" s="1893"/>
      <c r="P298" s="1893"/>
      <c r="Q298" s="2077"/>
      <c r="R298" s="1931">
        <f t="shared" si="13"/>
        <v>0</v>
      </c>
      <c r="S298" s="1810"/>
      <c r="T298" s="1810"/>
      <c r="U298" s="1810"/>
      <c r="V298" s="1810"/>
      <c r="W298" s="1811">
        <f t="shared" si="14"/>
        <v>0</v>
      </c>
      <c r="X298" s="1810"/>
      <c r="Y298" s="1811" t="e">
        <f t="shared" si="15"/>
        <v>#DIV/0!</v>
      </c>
      <c r="Z298" s="1893"/>
      <c r="AA298" s="1811" t="e">
        <f t="shared" si="16"/>
        <v>#DIV/0!</v>
      </c>
      <c r="AB298" s="1893"/>
      <c r="AC298" s="1811" t="e">
        <f t="shared" si="17"/>
        <v>#DIV/0!</v>
      </c>
      <c r="AD298" s="1893"/>
      <c r="AE298" s="1811" t="e">
        <f t="shared" si="18"/>
        <v>#DIV/0!</v>
      </c>
      <c r="AF298" s="1893"/>
      <c r="AG298" s="1811" t="e">
        <f t="shared" si="19"/>
        <v>#DIV/0!</v>
      </c>
      <c r="AH298" s="1812">
        <f t="shared" si="20"/>
        <v>0</v>
      </c>
    </row>
    <row r="299" spans="1:34" ht="30" hidden="1" x14ac:dyDescent="0.25">
      <c r="A299" s="3588"/>
      <c r="B299" s="3588"/>
      <c r="C299" s="3588"/>
      <c r="D299" s="3588"/>
      <c r="E299" s="3588"/>
      <c r="F299" s="3588"/>
      <c r="G299" s="3588"/>
      <c r="H299" s="3588"/>
      <c r="I299" s="1918" t="s">
        <v>2817</v>
      </c>
      <c r="J299" s="1919" t="s">
        <v>2806</v>
      </c>
      <c r="K299" s="1919">
        <v>0</v>
      </c>
      <c r="L299" s="1931">
        <v>300</v>
      </c>
      <c r="M299" s="1893"/>
      <c r="N299" s="1893"/>
      <c r="O299" s="1893"/>
      <c r="P299" s="1893"/>
      <c r="Q299" s="2077"/>
      <c r="R299" s="1931">
        <f t="shared" si="13"/>
        <v>0</v>
      </c>
      <c r="S299" s="1810"/>
      <c r="T299" s="1810"/>
      <c r="U299" s="1810"/>
      <c r="V299" s="1810"/>
      <c r="W299" s="1811">
        <f t="shared" si="14"/>
        <v>0</v>
      </c>
      <c r="X299" s="1810"/>
      <c r="Y299" s="1811" t="e">
        <f t="shared" si="15"/>
        <v>#DIV/0!</v>
      </c>
      <c r="Z299" s="1893"/>
      <c r="AA299" s="1811" t="e">
        <f t="shared" si="16"/>
        <v>#DIV/0!</v>
      </c>
      <c r="AB299" s="1893"/>
      <c r="AC299" s="1811" t="e">
        <f t="shared" si="17"/>
        <v>#DIV/0!</v>
      </c>
      <c r="AD299" s="1893"/>
      <c r="AE299" s="1811" t="e">
        <f t="shared" si="18"/>
        <v>#DIV/0!</v>
      </c>
      <c r="AF299" s="1893"/>
      <c r="AG299" s="1811" t="e">
        <f t="shared" si="19"/>
        <v>#DIV/0!</v>
      </c>
      <c r="AH299" s="1812">
        <f t="shared" si="20"/>
        <v>0</v>
      </c>
    </row>
    <row r="300" spans="1:34" ht="30.75" hidden="1" thickBot="1" x14ac:dyDescent="0.3">
      <c r="A300" s="3588"/>
      <c r="B300" s="3599"/>
      <c r="C300" s="3599"/>
      <c r="D300" s="3599"/>
      <c r="E300" s="3599"/>
      <c r="F300" s="3599"/>
      <c r="G300" s="3599"/>
      <c r="H300" s="3599"/>
      <c r="I300" s="2108" t="s">
        <v>2818</v>
      </c>
      <c r="J300" s="2109" t="s">
        <v>2806</v>
      </c>
      <c r="K300" s="2109">
        <v>0</v>
      </c>
      <c r="L300" s="2110">
        <v>12</v>
      </c>
      <c r="M300" s="1893"/>
      <c r="N300" s="1893"/>
      <c r="O300" s="1893"/>
      <c r="P300" s="1893"/>
      <c r="Q300" s="2077"/>
      <c r="R300" s="2110">
        <f t="shared" si="13"/>
        <v>0</v>
      </c>
      <c r="S300" s="1810"/>
      <c r="T300" s="1810"/>
      <c r="U300" s="1810"/>
      <c r="V300" s="1810"/>
      <c r="W300" s="1811">
        <f t="shared" si="14"/>
        <v>0</v>
      </c>
      <c r="X300" s="1810"/>
      <c r="Y300" s="1811" t="e">
        <f t="shared" si="15"/>
        <v>#DIV/0!</v>
      </c>
      <c r="Z300" s="1893"/>
      <c r="AA300" s="1811" t="e">
        <f t="shared" si="16"/>
        <v>#DIV/0!</v>
      </c>
      <c r="AB300" s="1893"/>
      <c r="AC300" s="1811" t="e">
        <f t="shared" si="17"/>
        <v>#DIV/0!</v>
      </c>
      <c r="AD300" s="1893"/>
      <c r="AE300" s="1811" t="e">
        <f t="shared" si="18"/>
        <v>#DIV/0!</v>
      </c>
      <c r="AF300" s="1893"/>
      <c r="AG300" s="1811" t="e">
        <f t="shared" si="19"/>
        <v>#DIV/0!</v>
      </c>
      <c r="AH300" s="1812">
        <f t="shared" si="20"/>
        <v>0</v>
      </c>
    </row>
    <row r="301" spans="1:34" hidden="1" x14ac:dyDescent="0.25">
      <c r="A301" s="3588"/>
      <c r="B301" s="3621" t="s">
        <v>2819</v>
      </c>
      <c r="C301" s="3621" t="s">
        <v>2820</v>
      </c>
      <c r="D301" s="3621" t="s">
        <v>1131</v>
      </c>
      <c r="E301" s="3622" t="s">
        <v>571</v>
      </c>
      <c r="F301" s="3622">
        <v>0</v>
      </c>
      <c r="G301" s="3622">
        <v>1500</v>
      </c>
      <c r="H301" s="3621" t="s">
        <v>2821</v>
      </c>
      <c r="I301" s="2111" t="s">
        <v>2822</v>
      </c>
      <c r="J301" s="2112" t="s">
        <v>2806</v>
      </c>
      <c r="K301" s="2112">
        <v>0</v>
      </c>
      <c r="L301" s="2113">
        <v>1</v>
      </c>
      <c r="M301" s="1893"/>
      <c r="N301" s="1893"/>
      <c r="O301" s="1893"/>
      <c r="P301" s="1893"/>
      <c r="Q301" s="2077"/>
      <c r="R301" s="2113">
        <f t="shared" si="13"/>
        <v>0</v>
      </c>
      <c r="S301" s="1810"/>
      <c r="T301" s="1810"/>
      <c r="U301" s="1810"/>
      <c r="V301" s="1810"/>
      <c r="W301" s="1811">
        <f t="shared" si="14"/>
        <v>0</v>
      </c>
      <c r="X301" s="1810"/>
      <c r="Y301" s="1811" t="e">
        <f t="shared" si="15"/>
        <v>#DIV/0!</v>
      </c>
      <c r="Z301" s="1893"/>
      <c r="AA301" s="1811" t="e">
        <f t="shared" si="16"/>
        <v>#DIV/0!</v>
      </c>
      <c r="AB301" s="1893"/>
      <c r="AC301" s="1811" t="e">
        <f t="shared" si="17"/>
        <v>#DIV/0!</v>
      </c>
      <c r="AD301" s="1893"/>
      <c r="AE301" s="1811" t="e">
        <f t="shared" si="18"/>
        <v>#DIV/0!</v>
      </c>
      <c r="AF301" s="1893"/>
      <c r="AG301" s="1811" t="e">
        <f t="shared" si="19"/>
        <v>#DIV/0!</v>
      </c>
      <c r="AH301" s="1812">
        <f t="shared" si="20"/>
        <v>0</v>
      </c>
    </row>
    <row r="302" spans="1:34" ht="45" hidden="1" x14ac:dyDescent="0.25">
      <c r="A302" s="3588"/>
      <c r="B302" s="3588"/>
      <c r="C302" s="3588"/>
      <c r="D302" s="3588"/>
      <c r="E302" s="3588"/>
      <c r="F302" s="3588"/>
      <c r="G302" s="3588"/>
      <c r="H302" s="3588"/>
      <c r="I302" s="2114" t="s">
        <v>576</v>
      </c>
      <c r="J302" s="2115" t="s">
        <v>2806</v>
      </c>
      <c r="K302" s="2115">
        <v>0</v>
      </c>
      <c r="L302" s="2116">
        <v>6</v>
      </c>
      <c r="M302" s="1893"/>
      <c r="N302" s="1893"/>
      <c r="O302" s="1893"/>
      <c r="P302" s="1893"/>
      <c r="Q302" s="2077"/>
      <c r="R302" s="2116">
        <f t="shared" si="13"/>
        <v>0</v>
      </c>
      <c r="S302" s="1810"/>
      <c r="T302" s="1810"/>
      <c r="U302" s="1810"/>
      <c r="V302" s="1810"/>
      <c r="W302" s="1811">
        <f t="shared" si="14"/>
        <v>0</v>
      </c>
      <c r="X302" s="1810"/>
      <c r="Y302" s="1811" t="e">
        <f t="shared" si="15"/>
        <v>#DIV/0!</v>
      </c>
      <c r="Z302" s="1893"/>
      <c r="AA302" s="1811" t="e">
        <f t="shared" si="16"/>
        <v>#DIV/0!</v>
      </c>
      <c r="AB302" s="1893"/>
      <c r="AC302" s="1811" t="e">
        <f t="shared" si="17"/>
        <v>#DIV/0!</v>
      </c>
      <c r="AD302" s="1893"/>
      <c r="AE302" s="1811" t="e">
        <f t="shared" si="18"/>
        <v>#DIV/0!</v>
      </c>
      <c r="AF302" s="1893"/>
      <c r="AG302" s="1811" t="e">
        <f t="shared" si="19"/>
        <v>#DIV/0!</v>
      </c>
      <c r="AH302" s="1812">
        <f t="shared" si="20"/>
        <v>0</v>
      </c>
    </row>
    <row r="303" spans="1:34" ht="30" hidden="1" x14ac:dyDescent="0.25">
      <c r="A303" s="3588"/>
      <c r="B303" s="3588"/>
      <c r="C303" s="3588"/>
      <c r="D303" s="3588"/>
      <c r="E303" s="3588"/>
      <c r="F303" s="3588"/>
      <c r="G303" s="3588"/>
      <c r="H303" s="3588"/>
      <c r="I303" s="2114" t="s">
        <v>574</v>
      </c>
      <c r="J303" s="2115" t="s">
        <v>2806</v>
      </c>
      <c r="K303" s="2115">
        <v>0</v>
      </c>
      <c r="L303" s="2116">
        <v>40</v>
      </c>
      <c r="M303" s="1893"/>
      <c r="N303" s="1893"/>
      <c r="O303" s="1893"/>
      <c r="P303" s="1893"/>
      <c r="Q303" s="2077"/>
      <c r="R303" s="2116">
        <f t="shared" si="13"/>
        <v>0</v>
      </c>
      <c r="S303" s="1810"/>
      <c r="T303" s="1810"/>
      <c r="U303" s="1810"/>
      <c r="V303" s="1810"/>
      <c r="W303" s="1811">
        <f t="shared" si="14"/>
        <v>0</v>
      </c>
      <c r="X303" s="1810"/>
      <c r="Y303" s="1811" t="e">
        <f t="shared" si="15"/>
        <v>#DIV/0!</v>
      </c>
      <c r="Z303" s="1893"/>
      <c r="AA303" s="1811" t="e">
        <f t="shared" si="16"/>
        <v>#DIV/0!</v>
      </c>
      <c r="AB303" s="1893"/>
      <c r="AC303" s="1811" t="e">
        <f t="shared" si="17"/>
        <v>#DIV/0!</v>
      </c>
      <c r="AD303" s="1893"/>
      <c r="AE303" s="1811" t="e">
        <f t="shared" si="18"/>
        <v>#DIV/0!</v>
      </c>
      <c r="AF303" s="1893"/>
      <c r="AG303" s="1811" t="e">
        <f t="shared" si="19"/>
        <v>#DIV/0!</v>
      </c>
      <c r="AH303" s="1812">
        <f t="shared" si="20"/>
        <v>0</v>
      </c>
    </row>
    <row r="304" spans="1:34" ht="30" hidden="1" x14ac:dyDescent="0.25">
      <c r="A304" s="3588"/>
      <c r="B304" s="3588"/>
      <c r="C304" s="3588"/>
      <c r="D304" s="3588"/>
      <c r="E304" s="3588"/>
      <c r="F304" s="3588"/>
      <c r="G304" s="3588"/>
      <c r="H304" s="3588"/>
      <c r="I304" s="2114" t="s">
        <v>572</v>
      </c>
      <c r="J304" s="2115" t="s">
        <v>2806</v>
      </c>
      <c r="K304" s="2115">
        <v>0</v>
      </c>
      <c r="L304" s="2116">
        <v>800</v>
      </c>
      <c r="M304" s="1893"/>
      <c r="N304" s="1893"/>
      <c r="O304" s="1893"/>
      <c r="P304" s="1893"/>
      <c r="Q304" s="2077"/>
      <c r="R304" s="2116">
        <f t="shared" si="13"/>
        <v>0</v>
      </c>
      <c r="S304" s="1810"/>
      <c r="T304" s="1810"/>
      <c r="U304" s="1810"/>
      <c r="V304" s="1810"/>
      <c r="W304" s="1811">
        <f t="shared" si="14"/>
        <v>0</v>
      </c>
      <c r="X304" s="1810"/>
      <c r="Y304" s="1811" t="e">
        <f t="shared" si="15"/>
        <v>#DIV/0!</v>
      </c>
      <c r="Z304" s="1893"/>
      <c r="AA304" s="1811" t="e">
        <f t="shared" si="16"/>
        <v>#DIV/0!</v>
      </c>
      <c r="AB304" s="1893"/>
      <c r="AC304" s="1811" t="e">
        <f t="shared" si="17"/>
        <v>#DIV/0!</v>
      </c>
      <c r="AD304" s="1893"/>
      <c r="AE304" s="1811" t="e">
        <f t="shared" si="18"/>
        <v>#DIV/0!</v>
      </c>
      <c r="AF304" s="1893"/>
      <c r="AG304" s="1811" t="e">
        <f t="shared" si="19"/>
        <v>#DIV/0!</v>
      </c>
      <c r="AH304" s="1812">
        <f t="shared" si="20"/>
        <v>0</v>
      </c>
    </row>
    <row r="305" spans="1:34" hidden="1" x14ac:dyDescent="0.25">
      <c r="A305" s="3588"/>
      <c r="B305" s="3588"/>
      <c r="C305" s="3588"/>
      <c r="D305" s="3588"/>
      <c r="E305" s="3588"/>
      <c r="F305" s="3588"/>
      <c r="G305" s="3588"/>
      <c r="H305" s="3588"/>
      <c r="I305" s="2114" t="s">
        <v>570</v>
      </c>
      <c r="J305" s="2115" t="s">
        <v>2806</v>
      </c>
      <c r="K305" s="2115">
        <v>0</v>
      </c>
      <c r="L305" s="2116">
        <v>4</v>
      </c>
      <c r="M305" s="1893"/>
      <c r="N305" s="1893"/>
      <c r="O305" s="1893"/>
      <c r="P305" s="1893"/>
      <c r="Q305" s="2077"/>
      <c r="R305" s="2116">
        <f t="shared" si="13"/>
        <v>0</v>
      </c>
      <c r="S305" s="1810"/>
      <c r="T305" s="1810"/>
      <c r="U305" s="1810"/>
      <c r="V305" s="1810"/>
      <c r="W305" s="1811">
        <f t="shared" si="14"/>
        <v>0</v>
      </c>
      <c r="X305" s="1810"/>
      <c r="Y305" s="1811" t="e">
        <f t="shared" si="15"/>
        <v>#DIV/0!</v>
      </c>
      <c r="Z305" s="1893"/>
      <c r="AA305" s="1811" t="e">
        <f t="shared" si="16"/>
        <v>#DIV/0!</v>
      </c>
      <c r="AB305" s="1893"/>
      <c r="AC305" s="1811" t="e">
        <f t="shared" si="17"/>
        <v>#DIV/0!</v>
      </c>
      <c r="AD305" s="1893"/>
      <c r="AE305" s="1811" t="e">
        <f t="shared" si="18"/>
        <v>#DIV/0!</v>
      </c>
      <c r="AF305" s="1893"/>
      <c r="AG305" s="1811" t="e">
        <f t="shared" si="19"/>
        <v>#DIV/0!</v>
      </c>
      <c r="AH305" s="1812">
        <f t="shared" si="20"/>
        <v>0</v>
      </c>
    </row>
    <row r="306" spans="1:34" ht="45.75" hidden="1" thickBot="1" x14ac:dyDescent="0.3">
      <c r="A306" s="3588"/>
      <c r="B306" s="3599"/>
      <c r="C306" s="3599"/>
      <c r="D306" s="3599"/>
      <c r="E306" s="3599"/>
      <c r="F306" s="3599"/>
      <c r="G306" s="3599"/>
      <c r="H306" s="3599"/>
      <c r="I306" s="2117" t="s">
        <v>568</v>
      </c>
      <c r="J306" s="2118" t="s">
        <v>129</v>
      </c>
      <c r="K306" s="2119">
        <v>0</v>
      </c>
      <c r="L306" s="2120">
        <v>1</v>
      </c>
      <c r="M306" s="1893"/>
      <c r="N306" s="1893"/>
      <c r="O306" s="1893"/>
      <c r="P306" s="1893"/>
      <c r="Q306" s="2077"/>
      <c r="R306" s="2120">
        <f t="shared" si="13"/>
        <v>0</v>
      </c>
      <c r="S306" s="1810"/>
      <c r="T306" s="1810"/>
      <c r="U306" s="1810"/>
      <c r="V306" s="1810"/>
      <c r="W306" s="1811">
        <f t="shared" si="14"/>
        <v>0</v>
      </c>
      <c r="X306" s="1810"/>
      <c r="Y306" s="1811" t="e">
        <f t="shared" si="15"/>
        <v>#DIV/0!</v>
      </c>
      <c r="Z306" s="1893"/>
      <c r="AA306" s="1811" t="e">
        <f t="shared" si="16"/>
        <v>#DIV/0!</v>
      </c>
      <c r="AB306" s="1893"/>
      <c r="AC306" s="1811" t="e">
        <f t="shared" si="17"/>
        <v>#DIV/0!</v>
      </c>
      <c r="AD306" s="1893"/>
      <c r="AE306" s="1811" t="e">
        <f t="shared" si="18"/>
        <v>#DIV/0!</v>
      </c>
      <c r="AF306" s="1893"/>
      <c r="AG306" s="1811" t="e">
        <f t="shared" si="19"/>
        <v>#DIV/0!</v>
      </c>
      <c r="AH306" s="1812">
        <f t="shared" si="20"/>
        <v>0</v>
      </c>
    </row>
    <row r="307" spans="1:34" ht="30" hidden="1" x14ac:dyDescent="0.25">
      <c r="A307" s="3588"/>
      <c r="B307" s="3619" t="s">
        <v>2823</v>
      </c>
      <c r="C307" s="3619" t="s">
        <v>2824</v>
      </c>
      <c r="D307" s="3619" t="s">
        <v>2825</v>
      </c>
      <c r="E307" s="3615" t="s">
        <v>2826</v>
      </c>
      <c r="F307" s="3615" t="s">
        <v>124</v>
      </c>
      <c r="G307" s="3615">
        <v>132000</v>
      </c>
      <c r="H307" s="3615"/>
      <c r="I307" s="2121" t="s">
        <v>2827</v>
      </c>
      <c r="J307" s="2122" t="s">
        <v>129</v>
      </c>
      <c r="K307" s="2122">
        <v>0</v>
      </c>
      <c r="L307" s="2123">
        <v>1</v>
      </c>
      <c r="M307" s="1893"/>
      <c r="N307" s="1893"/>
      <c r="O307" s="1893"/>
      <c r="P307" s="1893"/>
      <c r="Q307" s="2077"/>
      <c r="R307" s="2123">
        <f t="shared" si="13"/>
        <v>0</v>
      </c>
      <c r="S307" s="1810"/>
      <c r="T307" s="1810"/>
      <c r="U307" s="1810"/>
      <c r="V307" s="1810"/>
      <c r="W307" s="1811">
        <f t="shared" si="14"/>
        <v>0</v>
      </c>
      <c r="X307" s="1810"/>
      <c r="Y307" s="1811" t="e">
        <f t="shared" si="15"/>
        <v>#DIV/0!</v>
      </c>
      <c r="Z307" s="1893"/>
      <c r="AA307" s="1811" t="e">
        <f t="shared" si="16"/>
        <v>#DIV/0!</v>
      </c>
      <c r="AB307" s="1893"/>
      <c r="AC307" s="1811" t="e">
        <f t="shared" si="17"/>
        <v>#DIV/0!</v>
      </c>
      <c r="AD307" s="1893"/>
      <c r="AE307" s="1811" t="e">
        <f t="shared" si="18"/>
        <v>#DIV/0!</v>
      </c>
      <c r="AF307" s="1893"/>
      <c r="AG307" s="1811" t="e">
        <f t="shared" si="19"/>
        <v>#DIV/0!</v>
      </c>
      <c r="AH307" s="1812">
        <f t="shared" si="20"/>
        <v>0</v>
      </c>
    </row>
    <row r="308" spans="1:34" ht="30" hidden="1" x14ac:dyDescent="0.25">
      <c r="A308" s="3588"/>
      <c r="B308" s="3588"/>
      <c r="C308" s="3588"/>
      <c r="D308" s="3588"/>
      <c r="E308" s="3589"/>
      <c r="F308" s="3589"/>
      <c r="G308" s="3589"/>
      <c r="H308" s="3588"/>
      <c r="I308" s="2124" t="s">
        <v>2828</v>
      </c>
      <c r="J308" s="2125" t="s">
        <v>565</v>
      </c>
      <c r="K308" s="2125">
        <v>0</v>
      </c>
      <c r="L308" s="2126">
        <v>150</v>
      </c>
      <c r="M308" s="1893"/>
      <c r="N308" s="1893"/>
      <c r="O308" s="1893"/>
      <c r="P308" s="1893"/>
      <c r="Q308" s="2077"/>
      <c r="R308" s="2126">
        <f t="shared" si="13"/>
        <v>0</v>
      </c>
      <c r="S308" s="1810"/>
      <c r="T308" s="1810"/>
      <c r="U308" s="1810"/>
      <c r="V308" s="1810"/>
      <c r="W308" s="1811">
        <f t="shared" si="14"/>
        <v>0</v>
      </c>
      <c r="X308" s="1810"/>
      <c r="Y308" s="1811" t="e">
        <f t="shared" si="15"/>
        <v>#DIV/0!</v>
      </c>
      <c r="Z308" s="1893"/>
      <c r="AA308" s="1811" t="e">
        <f t="shared" si="16"/>
        <v>#DIV/0!</v>
      </c>
      <c r="AB308" s="1893"/>
      <c r="AC308" s="1811" t="e">
        <f t="shared" si="17"/>
        <v>#DIV/0!</v>
      </c>
      <c r="AD308" s="1893"/>
      <c r="AE308" s="1811" t="e">
        <f t="shared" si="18"/>
        <v>#DIV/0!</v>
      </c>
      <c r="AF308" s="1893"/>
      <c r="AG308" s="1811" t="e">
        <f t="shared" si="19"/>
        <v>#DIV/0!</v>
      </c>
      <c r="AH308" s="1812">
        <f t="shared" si="20"/>
        <v>0</v>
      </c>
    </row>
    <row r="309" spans="1:34" ht="30" hidden="1" x14ac:dyDescent="0.25">
      <c r="A309" s="3588"/>
      <c r="B309" s="3588"/>
      <c r="C309" s="3588"/>
      <c r="D309" s="3588"/>
      <c r="E309" s="3616" t="s">
        <v>2829</v>
      </c>
      <c r="F309" s="3616">
        <v>0</v>
      </c>
      <c r="G309" s="3616">
        <v>40</v>
      </c>
      <c r="H309" s="3588"/>
      <c r="I309" s="2124" t="s">
        <v>2830</v>
      </c>
      <c r="J309" s="2125" t="s">
        <v>129</v>
      </c>
      <c r="K309" s="2125">
        <v>0</v>
      </c>
      <c r="L309" s="2127">
        <v>0.9</v>
      </c>
      <c r="M309" s="1893"/>
      <c r="N309" s="1893"/>
      <c r="O309" s="1893"/>
      <c r="P309" s="1893"/>
      <c r="Q309" s="2077"/>
      <c r="R309" s="2127">
        <f t="shared" si="13"/>
        <v>0</v>
      </c>
      <c r="S309" s="1810"/>
      <c r="T309" s="1810"/>
      <c r="U309" s="1810"/>
      <c r="V309" s="1810"/>
      <c r="W309" s="1811">
        <f t="shared" si="14"/>
        <v>0</v>
      </c>
      <c r="X309" s="1810"/>
      <c r="Y309" s="1811" t="e">
        <f t="shared" si="15"/>
        <v>#DIV/0!</v>
      </c>
      <c r="Z309" s="1893"/>
      <c r="AA309" s="1811" t="e">
        <f t="shared" si="16"/>
        <v>#DIV/0!</v>
      </c>
      <c r="AB309" s="1893"/>
      <c r="AC309" s="1811" t="e">
        <f t="shared" si="17"/>
        <v>#DIV/0!</v>
      </c>
      <c r="AD309" s="1893"/>
      <c r="AE309" s="1811" t="e">
        <f t="shared" si="18"/>
        <v>#DIV/0!</v>
      </c>
      <c r="AF309" s="1893"/>
      <c r="AG309" s="1811" t="e">
        <f t="shared" si="19"/>
        <v>#DIV/0!</v>
      </c>
      <c r="AH309" s="1812">
        <f t="shared" si="20"/>
        <v>0</v>
      </c>
    </row>
    <row r="310" spans="1:34" ht="30" hidden="1" x14ac:dyDescent="0.25">
      <c r="A310" s="3588"/>
      <c r="B310" s="3588"/>
      <c r="C310" s="3588"/>
      <c r="D310" s="3588"/>
      <c r="E310" s="3588"/>
      <c r="F310" s="3588"/>
      <c r="G310" s="3588"/>
      <c r="H310" s="3588"/>
      <c r="I310" s="2124" t="s">
        <v>2831</v>
      </c>
      <c r="J310" s="2125" t="s">
        <v>571</v>
      </c>
      <c r="K310" s="2125">
        <v>0</v>
      </c>
      <c r="L310" s="2126">
        <v>20</v>
      </c>
      <c r="M310" s="1893"/>
      <c r="N310" s="1893"/>
      <c r="O310" s="1893"/>
      <c r="P310" s="1893"/>
      <c r="Q310" s="2077"/>
      <c r="R310" s="2126">
        <f t="shared" si="13"/>
        <v>0</v>
      </c>
      <c r="S310" s="1810"/>
      <c r="T310" s="1810"/>
      <c r="U310" s="1810"/>
      <c r="V310" s="1810"/>
      <c r="W310" s="1811">
        <f t="shared" si="14"/>
        <v>0</v>
      </c>
      <c r="X310" s="1810"/>
      <c r="Y310" s="1811" t="e">
        <f t="shared" si="15"/>
        <v>#DIV/0!</v>
      </c>
      <c r="Z310" s="1893"/>
      <c r="AA310" s="1811" t="e">
        <f t="shared" si="16"/>
        <v>#DIV/0!</v>
      </c>
      <c r="AB310" s="1893"/>
      <c r="AC310" s="1811" t="e">
        <f t="shared" si="17"/>
        <v>#DIV/0!</v>
      </c>
      <c r="AD310" s="1893"/>
      <c r="AE310" s="1811" t="e">
        <f t="shared" si="18"/>
        <v>#DIV/0!</v>
      </c>
      <c r="AF310" s="1893"/>
      <c r="AG310" s="1811" t="e">
        <f t="shared" si="19"/>
        <v>#DIV/0!</v>
      </c>
      <c r="AH310" s="1812">
        <f t="shared" si="20"/>
        <v>0</v>
      </c>
    </row>
    <row r="311" spans="1:34" ht="30" hidden="1" x14ac:dyDescent="0.25">
      <c r="A311" s="3588"/>
      <c r="B311" s="3588"/>
      <c r="C311" s="3588"/>
      <c r="D311" s="3588"/>
      <c r="E311" s="3588"/>
      <c r="F311" s="3588"/>
      <c r="G311" s="3588"/>
      <c r="H311" s="3588"/>
      <c r="I311" s="2124" t="s">
        <v>2832</v>
      </c>
      <c r="J311" s="2125" t="s">
        <v>2833</v>
      </c>
      <c r="K311" s="2125">
        <v>0</v>
      </c>
      <c r="L311" s="2128">
        <v>15</v>
      </c>
      <c r="M311" s="1893"/>
      <c r="N311" s="1893"/>
      <c r="O311" s="1893"/>
      <c r="P311" s="1893"/>
      <c r="Q311" s="2077"/>
      <c r="R311" s="2128">
        <f t="shared" si="13"/>
        <v>0</v>
      </c>
      <c r="S311" s="1810"/>
      <c r="T311" s="1810"/>
      <c r="U311" s="1810"/>
      <c r="V311" s="1810"/>
      <c r="W311" s="1811">
        <f t="shared" si="14"/>
        <v>0</v>
      </c>
      <c r="X311" s="1810"/>
      <c r="Y311" s="1811" t="e">
        <f t="shared" si="15"/>
        <v>#DIV/0!</v>
      </c>
      <c r="Z311" s="1893"/>
      <c r="AA311" s="1811" t="e">
        <f t="shared" si="16"/>
        <v>#DIV/0!</v>
      </c>
      <c r="AB311" s="1893"/>
      <c r="AC311" s="1811" t="e">
        <f t="shared" si="17"/>
        <v>#DIV/0!</v>
      </c>
      <c r="AD311" s="1893"/>
      <c r="AE311" s="1811" t="e">
        <f t="shared" si="18"/>
        <v>#DIV/0!</v>
      </c>
      <c r="AF311" s="1893"/>
      <c r="AG311" s="1811" t="e">
        <f t="shared" si="19"/>
        <v>#DIV/0!</v>
      </c>
      <c r="AH311" s="1812">
        <f t="shared" si="20"/>
        <v>0</v>
      </c>
    </row>
    <row r="312" spans="1:34" ht="45.75" hidden="1" thickBot="1" x14ac:dyDescent="0.3">
      <c r="A312" s="3599"/>
      <c r="B312" s="3599"/>
      <c r="C312" s="3599"/>
      <c r="D312" s="3599"/>
      <c r="E312" s="3599"/>
      <c r="F312" s="3599"/>
      <c r="G312" s="3599"/>
      <c r="H312" s="3599"/>
      <c r="I312" s="2129" t="s">
        <v>2834</v>
      </c>
      <c r="J312" s="2130" t="s">
        <v>129</v>
      </c>
      <c r="K312" s="2130">
        <v>0</v>
      </c>
      <c r="L312" s="2131">
        <v>1</v>
      </c>
      <c r="M312" s="1893"/>
      <c r="N312" s="1893"/>
      <c r="O312" s="1893"/>
      <c r="P312" s="1893"/>
      <c r="Q312" s="2077"/>
      <c r="R312" s="2131">
        <f t="shared" si="13"/>
        <v>0</v>
      </c>
      <c r="S312" s="1810"/>
      <c r="T312" s="1810"/>
      <c r="U312" s="1810"/>
      <c r="V312" s="1810"/>
      <c r="W312" s="1811">
        <f t="shared" si="14"/>
        <v>0</v>
      </c>
      <c r="X312" s="1810"/>
      <c r="Y312" s="1811" t="e">
        <f t="shared" si="15"/>
        <v>#DIV/0!</v>
      </c>
      <c r="Z312" s="1893"/>
      <c r="AA312" s="1811" t="e">
        <f t="shared" si="16"/>
        <v>#DIV/0!</v>
      </c>
      <c r="AB312" s="1893"/>
      <c r="AC312" s="1811" t="e">
        <f t="shared" si="17"/>
        <v>#DIV/0!</v>
      </c>
      <c r="AD312" s="1893"/>
      <c r="AE312" s="1811" t="e">
        <f t="shared" si="18"/>
        <v>#DIV/0!</v>
      </c>
      <c r="AF312" s="1893"/>
      <c r="AG312" s="1811" t="e">
        <f t="shared" si="19"/>
        <v>#DIV/0!</v>
      </c>
      <c r="AH312" s="1812">
        <f t="shared" si="20"/>
        <v>0</v>
      </c>
    </row>
    <row r="313" spans="1:34" ht="45" hidden="1" x14ac:dyDescent="0.25">
      <c r="A313" s="3608" t="s">
        <v>2835</v>
      </c>
      <c r="B313" s="3613" t="s">
        <v>2836</v>
      </c>
      <c r="C313" s="3614" t="s">
        <v>2837</v>
      </c>
      <c r="D313" s="3613" t="s">
        <v>2838</v>
      </c>
      <c r="E313" s="3614" t="s">
        <v>493</v>
      </c>
      <c r="F313" s="3614"/>
      <c r="G313" s="3614"/>
      <c r="H313" s="3613" t="s">
        <v>2839</v>
      </c>
      <c r="I313" s="2132" t="s">
        <v>2840</v>
      </c>
      <c r="J313" s="2133" t="s">
        <v>493</v>
      </c>
      <c r="K313" s="2134">
        <v>3</v>
      </c>
      <c r="L313" s="2135">
        <v>3</v>
      </c>
      <c r="M313" s="1893"/>
      <c r="N313" s="1893"/>
      <c r="O313" s="1893"/>
      <c r="P313" s="1893"/>
      <c r="Q313" s="2077"/>
      <c r="R313" s="2135">
        <f t="shared" si="13"/>
        <v>0</v>
      </c>
      <c r="S313" s="1810"/>
      <c r="T313" s="1810"/>
      <c r="U313" s="1810"/>
      <c r="V313" s="1810"/>
      <c r="W313" s="1811">
        <f t="shared" si="14"/>
        <v>0</v>
      </c>
      <c r="X313" s="1810"/>
      <c r="Y313" s="1811" t="e">
        <f t="shared" si="15"/>
        <v>#DIV/0!</v>
      </c>
      <c r="Z313" s="1893"/>
      <c r="AA313" s="1811" t="e">
        <f t="shared" si="16"/>
        <v>#DIV/0!</v>
      </c>
      <c r="AB313" s="1893"/>
      <c r="AC313" s="1811" t="e">
        <f t="shared" si="17"/>
        <v>#DIV/0!</v>
      </c>
      <c r="AD313" s="1893"/>
      <c r="AE313" s="1811" t="e">
        <f t="shared" si="18"/>
        <v>#DIV/0!</v>
      </c>
      <c r="AF313" s="1893"/>
      <c r="AG313" s="1811" t="e">
        <f t="shared" si="19"/>
        <v>#DIV/0!</v>
      </c>
      <c r="AH313" s="1812">
        <f t="shared" si="20"/>
        <v>0</v>
      </c>
    </row>
    <row r="314" spans="1:34" ht="30" hidden="1" x14ac:dyDescent="0.25">
      <c r="A314" s="3588"/>
      <c r="B314" s="3588"/>
      <c r="C314" s="3589"/>
      <c r="D314" s="3589"/>
      <c r="E314" s="3589"/>
      <c r="F314" s="3589"/>
      <c r="G314" s="3589"/>
      <c r="H314" s="3589"/>
      <c r="I314" s="2136" t="s">
        <v>548</v>
      </c>
      <c r="J314" s="2137" t="s">
        <v>547</v>
      </c>
      <c r="K314" s="2138">
        <v>0</v>
      </c>
      <c r="L314" s="2139">
        <v>12</v>
      </c>
      <c r="M314" s="1893"/>
      <c r="N314" s="1893"/>
      <c r="O314" s="1893"/>
      <c r="P314" s="1893"/>
      <c r="Q314" s="2077"/>
      <c r="R314" s="2139">
        <f t="shared" si="13"/>
        <v>0</v>
      </c>
      <c r="S314" s="1810"/>
      <c r="T314" s="1810"/>
      <c r="U314" s="1810"/>
      <c r="V314" s="1810"/>
      <c r="W314" s="1811">
        <f t="shared" si="14"/>
        <v>0</v>
      </c>
      <c r="X314" s="1810"/>
      <c r="Y314" s="1811" t="e">
        <f t="shared" si="15"/>
        <v>#DIV/0!</v>
      </c>
      <c r="Z314" s="1893"/>
      <c r="AA314" s="1811" t="e">
        <f t="shared" si="16"/>
        <v>#DIV/0!</v>
      </c>
      <c r="AB314" s="1893"/>
      <c r="AC314" s="1811" t="e">
        <f t="shared" si="17"/>
        <v>#DIV/0!</v>
      </c>
      <c r="AD314" s="1893"/>
      <c r="AE314" s="1811" t="e">
        <f t="shared" si="18"/>
        <v>#DIV/0!</v>
      </c>
      <c r="AF314" s="1893"/>
      <c r="AG314" s="1811" t="e">
        <f t="shared" si="19"/>
        <v>#DIV/0!</v>
      </c>
      <c r="AH314" s="1812">
        <f t="shared" si="20"/>
        <v>0</v>
      </c>
    </row>
    <row r="315" spans="1:34" ht="30" hidden="1" x14ac:dyDescent="0.25">
      <c r="A315" s="3588"/>
      <c r="B315" s="3588"/>
      <c r="C315" s="3611" t="s">
        <v>2841</v>
      </c>
      <c r="D315" s="3611" t="s">
        <v>2842</v>
      </c>
      <c r="E315" s="3612" t="s">
        <v>227</v>
      </c>
      <c r="F315" s="3612"/>
      <c r="G315" s="3612"/>
      <c r="H315" s="2136" t="s">
        <v>2843</v>
      </c>
      <c r="I315" s="2136" t="s">
        <v>2844</v>
      </c>
      <c r="J315" s="2137" t="s">
        <v>2845</v>
      </c>
      <c r="K315" s="2138">
        <v>0</v>
      </c>
      <c r="L315" s="2139">
        <v>200</v>
      </c>
      <c r="M315" s="1893"/>
      <c r="N315" s="1893"/>
      <c r="O315" s="1893"/>
      <c r="P315" s="1893"/>
      <c r="Q315" s="2077"/>
      <c r="R315" s="2139">
        <f t="shared" si="13"/>
        <v>0</v>
      </c>
      <c r="S315" s="1810"/>
      <c r="T315" s="1810"/>
      <c r="U315" s="1810"/>
      <c r="V315" s="1810"/>
      <c r="W315" s="1811">
        <f t="shared" si="14"/>
        <v>0</v>
      </c>
      <c r="X315" s="1810"/>
      <c r="Y315" s="1811" t="e">
        <f t="shared" si="15"/>
        <v>#DIV/0!</v>
      </c>
      <c r="Z315" s="1893"/>
      <c r="AA315" s="1811" t="e">
        <f t="shared" si="16"/>
        <v>#DIV/0!</v>
      </c>
      <c r="AB315" s="1893"/>
      <c r="AC315" s="1811" t="e">
        <f t="shared" si="17"/>
        <v>#DIV/0!</v>
      </c>
      <c r="AD315" s="1893"/>
      <c r="AE315" s="1811" t="e">
        <f t="shared" si="18"/>
        <v>#DIV/0!</v>
      </c>
      <c r="AF315" s="1893"/>
      <c r="AG315" s="1811" t="e">
        <f t="shared" si="19"/>
        <v>#DIV/0!</v>
      </c>
      <c r="AH315" s="1812">
        <f t="shared" si="20"/>
        <v>0</v>
      </c>
    </row>
    <row r="316" spans="1:34" ht="45" hidden="1" x14ac:dyDescent="0.25">
      <c r="A316" s="3588"/>
      <c r="B316" s="3588"/>
      <c r="C316" s="3589"/>
      <c r="D316" s="3589"/>
      <c r="E316" s="3589"/>
      <c r="F316" s="3589"/>
      <c r="G316" s="3589"/>
      <c r="H316" s="2140" t="s">
        <v>2846</v>
      </c>
      <c r="I316" s="2141" t="s">
        <v>2847</v>
      </c>
      <c r="J316" s="2137" t="s">
        <v>2848</v>
      </c>
      <c r="K316" s="2138">
        <v>0</v>
      </c>
      <c r="L316" s="2139">
        <v>5</v>
      </c>
      <c r="M316" s="1893"/>
      <c r="N316" s="1893"/>
      <c r="O316" s="1893"/>
      <c r="P316" s="1893"/>
      <c r="Q316" s="2077"/>
      <c r="R316" s="2139">
        <f t="shared" si="13"/>
        <v>0</v>
      </c>
      <c r="S316" s="1810"/>
      <c r="T316" s="1810"/>
      <c r="U316" s="1810"/>
      <c r="V316" s="1810"/>
      <c r="W316" s="1811">
        <f t="shared" si="14"/>
        <v>0</v>
      </c>
      <c r="X316" s="1810"/>
      <c r="Y316" s="1811" t="e">
        <f t="shared" si="15"/>
        <v>#DIV/0!</v>
      </c>
      <c r="Z316" s="1893"/>
      <c r="AA316" s="1811" t="e">
        <f t="shared" si="16"/>
        <v>#DIV/0!</v>
      </c>
      <c r="AB316" s="1893"/>
      <c r="AC316" s="1811" t="e">
        <f t="shared" si="17"/>
        <v>#DIV/0!</v>
      </c>
      <c r="AD316" s="1893"/>
      <c r="AE316" s="1811" t="e">
        <f t="shared" si="18"/>
        <v>#DIV/0!</v>
      </c>
      <c r="AF316" s="1893"/>
      <c r="AG316" s="1811" t="e">
        <f t="shared" si="19"/>
        <v>#DIV/0!</v>
      </c>
      <c r="AH316" s="1812">
        <f t="shared" si="20"/>
        <v>0</v>
      </c>
    </row>
    <row r="317" spans="1:34" ht="30" hidden="1" x14ac:dyDescent="0.25">
      <c r="A317" s="3588"/>
      <c r="B317" s="3588"/>
      <c r="C317" s="3611" t="s">
        <v>2849</v>
      </c>
      <c r="D317" s="3611" t="s">
        <v>2850</v>
      </c>
      <c r="E317" s="3612" t="s">
        <v>227</v>
      </c>
      <c r="F317" s="3612"/>
      <c r="G317" s="3612"/>
      <c r="H317" s="2136" t="s">
        <v>2851</v>
      </c>
      <c r="I317" s="2136" t="s">
        <v>2852</v>
      </c>
      <c r="J317" s="2138" t="s">
        <v>2853</v>
      </c>
      <c r="K317" s="2142">
        <v>0</v>
      </c>
      <c r="L317" s="2143">
        <v>1</v>
      </c>
      <c r="M317" s="1893"/>
      <c r="N317" s="1893"/>
      <c r="O317" s="1893"/>
      <c r="P317" s="1893"/>
      <c r="Q317" s="2077"/>
      <c r="R317" s="2143">
        <f t="shared" si="13"/>
        <v>0</v>
      </c>
      <c r="S317" s="1810"/>
      <c r="T317" s="1810"/>
      <c r="U317" s="1810"/>
      <c r="V317" s="1810"/>
      <c r="W317" s="1811">
        <f t="shared" si="14"/>
        <v>0</v>
      </c>
      <c r="X317" s="1810"/>
      <c r="Y317" s="1811" t="e">
        <f t="shared" si="15"/>
        <v>#DIV/0!</v>
      </c>
      <c r="Z317" s="1893"/>
      <c r="AA317" s="1811" t="e">
        <f t="shared" si="16"/>
        <v>#DIV/0!</v>
      </c>
      <c r="AB317" s="1893"/>
      <c r="AC317" s="1811" t="e">
        <f t="shared" si="17"/>
        <v>#DIV/0!</v>
      </c>
      <c r="AD317" s="1893"/>
      <c r="AE317" s="1811" t="e">
        <f t="shared" si="18"/>
        <v>#DIV/0!</v>
      </c>
      <c r="AF317" s="1893"/>
      <c r="AG317" s="1811" t="e">
        <f t="shared" si="19"/>
        <v>#DIV/0!</v>
      </c>
      <c r="AH317" s="1812">
        <f t="shared" si="20"/>
        <v>0</v>
      </c>
    </row>
    <row r="318" spans="1:34" ht="75.75" hidden="1" thickBot="1" x14ac:dyDescent="0.3">
      <c r="A318" s="3588"/>
      <c r="B318" s="3599"/>
      <c r="C318" s="3599"/>
      <c r="D318" s="3599"/>
      <c r="E318" s="3599"/>
      <c r="F318" s="3599"/>
      <c r="G318" s="3599"/>
      <c r="H318" s="2144" t="s">
        <v>2854</v>
      </c>
      <c r="I318" s="2145" t="s">
        <v>2855</v>
      </c>
      <c r="J318" s="2146" t="s">
        <v>539</v>
      </c>
      <c r="K318" s="2146">
        <v>4</v>
      </c>
      <c r="L318" s="2147">
        <v>16</v>
      </c>
      <c r="M318" s="1893"/>
      <c r="N318" s="1893"/>
      <c r="O318" s="1893"/>
      <c r="P318" s="1893"/>
      <c r="Q318" s="2077"/>
      <c r="R318" s="2147">
        <f t="shared" si="13"/>
        <v>0</v>
      </c>
      <c r="S318" s="1810"/>
      <c r="T318" s="1810"/>
      <c r="U318" s="1810"/>
      <c r="V318" s="1810"/>
      <c r="W318" s="1811">
        <f t="shared" si="14"/>
        <v>0</v>
      </c>
      <c r="X318" s="1810"/>
      <c r="Y318" s="1811" t="e">
        <f t="shared" si="15"/>
        <v>#DIV/0!</v>
      </c>
      <c r="Z318" s="1893"/>
      <c r="AA318" s="1811" t="e">
        <f t="shared" si="16"/>
        <v>#DIV/0!</v>
      </c>
      <c r="AB318" s="1893"/>
      <c r="AC318" s="1811" t="e">
        <f t="shared" si="17"/>
        <v>#DIV/0!</v>
      </c>
      <c r="AD318" s="1893"/>
      <c r="AE318" s="1811" t="e">
        <f t="shared" si="18"/>
        <v>#DIV/0!</v>
      </c>
      <c r="AF318" s="1893"/>
      <c r="AG318" s="1811" t="e">
        <f t="shared" si="19"/>
        <v>#DIV/0!</v>
      </c>
      <c r="AH318" s="1812">
        <f t="shared" si="20"/>
        <v>0</v>
      </c>
    </row>
    <row r="319" spans="1:34" hidden="1" x14ac:dyDescent="0.25">
      <c r="A319" s="3588"/>
      <c r="B319" s="3603" t="s">
        <v>2856</v>
      </c>
      <c r="C319" s="3598" t="s">
        <v>2857</v>
      </c>
      <c r="D319" s="3603" t="s">
        <v>2858</v>
      </c>
      <c r="E319" s="3598" t="s">
        <v>227</v>
      </c>
      <c r="F319" s="3598"/>
      <c r="G319" s="3598">
        <v>100</v>
      </c>
      <c r="H319" s="3603" t="s">
        <v>1121</v>
      </c>
      <c r="I319" s="2148" t="s">
        <v>2859</v>
      </c>
      <c r="J319" s="2149" t="s">
        <v>493</v>
      </c>
      <c r="K319" s="2150"/>
      <c r="L319" s="2151">
        <v>60</v>
      </c>
      <c r="M319" s="1893"/>
      <c r="N319" s="1893"/>
      <c r="O319" s="1893"/>
      <c r="P319" s="1893"/>
      <c r="Q319" s="2077"/>
      <c r="R319" s="2151">
        <f t="shared" si="13"/>
        <v>0</v>
      </c>
      <c r="S319" s="1810"/>
      <c r="T319" s="1810"/>
      <c r="U319" s="1810"/>
      <c r="V319" s="1810"/>
      <c r="W319" s="1811">
        <f t="shared" si="14"/>
        <v>0</v>
      </c>
      <c r="X319" s="1810"/>
      <c r="Y319" s="1811" t="e">
        <f t="shared" si="15"/>
        <v>#DIV/0!</v>
      </c>
      <c r="Z319" s="1893"/>
      <c r="AA319" s="1811" t="e">
        <f t="shared" si="16"/>
        <v>#DIV/0!</v>
      </c>
      <c r="AB319" s="1893"/>
      <c r="AC319" s="1811" t="e">
        <f t="shared" si="17"/>
        <v>#DIV/0!</v>
      </c>
      <c r="AD319" s="1893"/>
      <c r="AE319" s="1811" t="e">
        <f t="shared" si="18"/>
        <v>#DIV/0!</v>
      </c>
      <c r="AF319" s="1893"/>
      <c r="AG319" s="1811" t="e">
        <f t="shared" si="19"/>
        <v>#DIV/0!</v>
      </c>
      <c r="AH319" s="1812">
        <f t="shared" si="20"/>
        <v>0</v>
      </c>
    </row>
    <row r="320" spans="1:34" ht="30" hidden="1" x14ac:dyDescent="0.25">
      <c r="A320" s="3588"/>
      <c r="B320" s="3588"/>
      <c r="C320" s="3588"/>
      <c r="D320" s="3588"/>
      <c r="E320" s="3588"/>
      <c r="F320" s="3588"/>
      <c r="G320" s="3588"/>
      <c r="H320" s="3588"/>
      <c r="I320" s="2152" t="s">
        <v>2860</v>
      </c>
      <c r="J320" s="2153" t="s">
        <v>227</v>
      </c>
      <c r="K320" s="1812">
        <v>0</v>
      </c>
      <c r="L320" s="2154">
        <v>1</v>
      </c>
      <c r="M320" s="1893"/>
      <c r="N320" s="1893"/>
      <c r="O320" s="1893"/>
      <c r="P320" s="1893"/>
      <c r="Q320" s="2077"/>
      <c r="R320" s="2154">
        <f t="shared" si="13"/>
        <v>0</v>
      </c>
      <c r="S320" s="1810"/>
      <c r="T320" s="1810"/>
      <c r="U320" s="1810"/>
      <c r="V320" s="1810"/>
      <c r="W320" s="1811">
        <f t="shared" si="14"/>
        <v>0</v>
      </c>
      <c r="X320" s="1810"/>
      <c r="Y320" s="1811" t="e">
        <f t="shared" si="15"/>
        <v>#DIV/0!</v>
      </c>
      <c r="Z320" s="1893"/>
      <c r="AA320" s="1811" t="e">
        <f t="shared" si="16"/>
        <v>#DIV/0!</v>
      </c>
      <c r="AB320" s="1893"/>
      <c r="AC320" s="1811" t="e">
        <f t="shared" si="17"/>
        <v>#DIV/0!</v>
      </c>
      <c r="AD320" s="1893"/>
      <c r="AE320" s="1811" t="e">
        <f t="shared" si="18"/>
        <v>#DIV/0!</v>
      </c>
      <c r="AF320" s="1893"/>
      <c r="AG320" s="1811" t="e">
        <f t="shared" si="19"/>
        <v>#DIV/0!</v>
      </c>
      <c r="AH320" s="1812">
        <f t="shared" si="20"/>
        <v>0</v>
      </c>
    </row>
    <row r="321" spans="1:34" ht="30" hidden="1" x14ac:dyDescent="0.25">
      <c r="A321" s="3588"/>
      <c r="B321" s="3588"/>
      <c r="C321" s="3588"/>
      <c r="D321" s="3588"/>
      <c r="E321" s="3588"/>
      <c r="F321" s="3588"/>
      <c r="G321" s="3588"/>
      <c r="H321" s="3588"/>
      <c r="I321" s="2155" t="s">
        <v>2861</v>
      </c>
      <c r="J321" s="2153" t="s">
        <v>493</v>
      </c>
      <c r="K321" s="1812" t="s">
        <v>124</v>
      </c>
      <c r="L321" s="2156">
        <v>4000</v>
      </c>
      <c r="M321" s="1893"/>
      <c r="N321" s="1893"/>
      <c r="O321" s="1893"/>
      <c r="P321" s="1893"/>
      <c r="Q321" s="2077"/>
      <c r="R321" s="2156">
        <f t="shared" si="13"/>
        <v>0</v>
      </c>
      <c r="S321" s="1810"/>
      <c r="T321" s="1810"/>
      <c r="U321" s="1810"/>
      <c r="V321" s="1810"/>
      <c r="W321" s="1811">
        <f t="shared" si="14"/>
        <v>0</v>
      </c>
      <c r="X321" s="1810"/>
      <c r="Y321" s="1811" t="e">
        <f t="shared" si="15"/>
        <v>#DIV/0!</v>
      </c>
      <c r="Z321" s="1893"/>
      <c r="AA321" s="1811" t="e">
        <f t="shared" si="16"/>
        <v>#DIV/0!</v>
      </c>
      <c r="AB321" s="1893"/>
      <c r="AC321" s="1811" t="e">
        <f t="shared" si="17"/>
        <v>#DIV/0!</v>
      </c>
      <c r="AD321" s="1893"/>
      <c r="AE321" s="1811" t="e">
        <f t="shared" si="18"/>
        <v>#DIV/0!</v>
      </c>
      <c r="AF321" s="1893"/>
      <c r="AG321" s="1811" t="e">
        <f t="shared" si="19"/>
        <v>#DIV/0!</v>
      </c>
      <c r="AH321" s="1812">
        <f t="shared" si="20"/>
        <v>0</v>
      </c>
    </row>
    <row r="322" spans="1:34" hidden="1" x14ac:dyDescent="0.25">
      <c r="A322" s="3588"/>
      <c r="B322" s="3588"/>
      <c r="C322" s="3588"/>
      <c r="D322" s="3588"/>
      <c r="E322" s="3588"/>
      <c r="F322" s="3588"/>
      <c r="G322" s="3588"/>
      <c r="H322" s="3604" t="s">
        <v>2862</v>
      </c>
      <c r="I322" s="2155" t="s">
        <v>2863</v>
      </c>
      <c r="J322" s="2153" t="s">
        <v>227</v>
      </c>
      <c r="K322" s="2157">
        <v>0.25</v>
      </c>
      <c r="L322" s="2154">
        <v>0.5</v>
      </c>
      <c r="M322" s="1893"/>
      <c r="N322" s="1893"/>
      <c r="O322" s="1893"/>
      <c r="P322" s="1893"/>
      <c r="Q322" s="2077"/>
      <c r="R322" s="2154">
        <f t="shared" si="13"/>
        <v>0</v>
      </c>
      <c r="S322" s="1810"/>
      <c r="T322" s="1810"/>
      <c r="U322" s="1810"/>
      <c r="V322" s="1810"/>
      <c r="W322" s="1811">
        <f t="shared" si="14"/>
        <v>0</v>
      </c>
      <c r="X322" s="1810"/>
      <c r="Y322" s="1811" t="e">
        <f t="shared" si="15"/>
        <v>#DIV/0!</v>
      </c>
      <c r="Z322" s="1893"/>
      <c r="AA322" s="1811" t="e">
        <f t="shared" si="16"/>
        <v>#DIV/0!</v>
      </c>
      <c r="AB322" s="1893"/>
      <c r="AC322" s="1811" t="e">
        <f t="shared" si="17"/>
        <v>#DIV/0!</v>
      </c>
      <c r="AD322" s="1893"/>
      <c r="AE322" s="1811" t="e">
        <f t="shared" si="18"/>
        <v>#DIV/0!</v>
      </c>
      <c r="AF322" s="1893"/>
      <c r="AG322" s="1811" t="e">
        <f t="shared" si="19"/>
        <v>#DIV/0!</v>
      </c>
      <c r="AH322" s="1812">
        <f t="shared" si="20"/>
        <v>0</v>
      </c>
    </row>
    <row r="323" spans="1:34" hidden="1" x14ac:dyDescent="0.25">
      <c r="A323" s="3588"/>
      <c r="B323" s="3588"/>
      <c r="C323" s="3588"/>
      <c r="D323" s="3588"/>
      <c r="E323" s="3588"/>
      <c r="F323" s="3588"/>
      <c r="G323" s="3588"/>
      <c r="H323" s="3588"/>
      <c r="I323" s="2155" t="s">
        <v>2864</v>
      </c>
      <c r="J323" s="2153" t="s">
        <v>493</v>
      </c>
      <c r="K323" s="1812" t="s">
        <v>124</v>
      </c>
      <c r="L323" s="2156">
        <v>24</v>
      </c>
      <c r="M323" s="1893"/>
      <c r="N323" s="1893"/>
      <c r="O323" s="1893"/>
      <c r="P323" s="1893"/>
      <c r="Q323" s="2077"/>
      <c r="R323" s="2156">
        <f t="shared" si="13"/>
        <v>0</v>
      </c>
      <c r="S323" s="1810"/>
      <c r="T323" s="1810"/>
      <c r="U323" s="1810"/>
      <c r="V323" s="1810"/>
      <c r="W323" s="1811">
        <f t="shared" si="14"/>
        <v>0</v>
      </c>
      <c r="X323" s="1810"/>
      <c r="Y323" s="1811" t="e">
        <f t="shared" si="15"/>
        <v>#DIV/0!</v>
      </c>
      <c r="Z323" s="1893"/>
      <c r="AA323" s="1811" t="e">
        <f t="shared" si="16"/>
        <v>#DIV/0!</v>
      </c>
      <c r="AB323" s="1893"/>
      <c r="AC323" s="1811" t="e">
        <f t="shared" si="17"/>
        <v>#DIV/0!</v>
      </c>
      <c r="AD323" s="1893"/>
      <c r="AE323" s="1811" t="e">
        <f t="shared" si="18"/>
        <v>#DIV/0!</v>
      </c>
      <c r="AF323" s="1893"/>
      <c r="AG323" s="1811" t="e">
        <f t="shared" si="19"/>
        <v>#DIV/0!</v>
      </c>
      <c r="AH323" s="1812">
        <f t="shared" si="20"/>
        <v>0</v>
      </c>
    </row>
    <row r="324" spans="1:34" hidden="1" x14ac:dyDescent="0.25">
      <c r="A324" s="3588"/>
      <c r="B324" s="3588"/>
      <c r="C324" s="3588"/>
      <c r="D324" s="3588"/>
      <c r="E324" s="3588"/>
      <c r="F324" s="3588"/>
      <c r="G324" s="3588"/>
      <c r="H324" s="3588"/>
      <c r="I324" s="2155" t="s">
        <v>2865</v>
      </c>
      <c r="J324" s="2158" t="s">
        <v>493</v>
      </c>
      <c r="K324" s="1812" t="s">
        <v>124</v>
      </c>
      <c r="L324" s="2156">
        <v>7500</v>
      </c>
      <c r="M324" s="1893"/>
      <c r="N324" s="1893"/>
      <c r="O324" s="1893"/>
      <c r="P324" s="1893"/>
      <c r="Q324" s="2077"/>
      <c r="R324" s="2156">
        <f t="shared" si="13"/>
        <v>0</v>
      </c>
      <c r="S324" s="1810"/>
      <c r="T324" s="1810"/>
      <c r="U324" s="1810"/>
      <c r="V324" s="1810"/>
      <c r="W324" s="1811">
        <f t="shared" si="14"/>
        <v>0</v>
      </c>
      <c r="X324" s="1810"/>
      <c r="Y324" s="1811" t="e">
        <f t="shared" si="15"/>
        <v>#DIV/0!</v>
      </c>
      <c r="Z324" s="1893"/>
      <c r="AA324" s="1811" t="e">
        <f t="shared" si="16"/>
        <v>#DIV/0!</v>
      </c>
      <c r="AB324" s="1893"/>
      <c r="AC324" s="1811" t="e">
        <f t="shared" si="17"/>
        <v>#DIV/0!</v>
      </c>
      <c r="AD324" s="1893"/>
      <c r="AE324" s="1811" t="e">
        <f t="shared" si="18"/>
        <v>#DIV/0!</v>
      </c>
      <c r="AF324" s="1893"/>
      <c r="AG324" s="1811" t="e">
        <f t="shared" si="19"/>
        <v>#DIV/0!</v>
      </c>
      <c r="AH324" s="1812">
        <f t="shared" si="20"/>
        <v>0</v>
      </c>
    </row>
    <row r="325" spans="1:34" hidden="1" x14ac:dyDescent="0.25">
      <c r="A325" s="3588"/>
      <c r="B325" s="3588"/>
      <c r="C325" s="3588"/>
      <c r="D325" s="3588"/>
      <c r="E325" s="3588"/>
      <c r="F325" s="3588"/>
      <c r="G325" s="3588"/>
      <c r="H325" s="3589"/>
      <c r="I325" s="2155" t="s">
        <v>2866</v>
      </c>
      <c r="J325" s="2153" t="s">
        <v>526</v>
      </c>
      <c r="K325" s="1812" t="s">
        <v>124</v>
      </c>
      <c r="L325" s="2156">
        <v>3000</v>
      </c>
      <c r="M325" s="1893"/>
      <c r="N325" s="1893"/>
      <c r="O325" s="1893"/>
      <c r="P325" s="1893"/>
      <c r="Q325" s="2077"/>
      <c r="R325" s="2156">
        <f t="shared" si="13"/>
        <v>0</v>
      </c>
      <c r="S325" s="1810"/>
      <c r="T325" s="1810"/>
      <c r="U325" s="1810"/>
      <c r="V325" s="1810"/>
      <c r="W325" s="1811">
        <f t="shared" si="14"/>
        <v>0</v>
      </c>
      <c r="X325" s="1810"/>
      <c r="Y325" s="1811" t="e">
        <f t="shared" si="15"/>
        <v>#DIV/0!</v>
      </c>
      <c r="Z325" s="1893"/>
      <c r="AA325" s="1811" t="e">
        <f t="shared" si="16"/>
        <v>#DIV/0!</v>
      </c>
      <c r="AB325" s="1893"/>
      <c r="AC325" s="1811" t="e">
        <f t="shared" si="17"/>
        <v>#DIV/0!</v>
      </c>
      <c r="AD325" s="1893"/>
      <c r="AE325" s="1811" t="e">
        <f t="shared" si="18"/>
        <v>#DIV/0!</v>
      </c>
      <c r="AF325" s="1893"/>
      <c r="AG325" s="1811" t="e">
        <f t="shared" si="19"/>
        <v>#DIV/0!</v>
      </c>
      <c r="AH325" s="1812">
        <f t="shared" si="20"/>
        <v>0</v>
      </c>
    </row>
    <row r="326" spans="1:34" hidden="1" x14ac:dyDescent="0.25">
      <c r="A326" s="3588"/>
      <c r="B326" s="3588"/>
      <c r="C326" s="3588"/>
      <c r="D326" s="3588"/>
      <c r="E326" s="3588"/>
      <c r="F326" s="3588"/>
      <c r="G326" s="3588"/>
      <c r="H326" s="3604" t="s">
        <v>2867</v>
      </c>
      <c r="I326" s="2155" t="s">
        <v>2868</v>
      </c>
      <c r="J326" s="2153" t="s">
        <v>2869</v>
      </c>
      <c r="K326" s="1812" t="s">
        <v>124</v>
      </c>
      <c r="L326" s="2156">
        <v>100</v>
      </c>
      <c r="M326" s="1893"/>
      <c r="N326" s="1893"/>
      <c r="O326" s="1893"/>
      <c r="P326" s="1893"/>
      <c r="Q326" s="2077"/>
      <c r="R326" s="2156">
        <f t="shared" si="13"/>
        <v>0</v>
      </c>
      <c r="S326" s="1810"/>
      <c r="T326" s="1810"/>
      <c r="U326" s="1810"/>
      <c r="V326" s="1810"/>
      <c r="W326" s="1811">
        <f t="shared" si="14"/>
        <v>0</v>
      </c>
      <c r="X326" s="1810"/>
      <c r="Y326" s="1811" t="e">
        <f t="shared" si="15"/>
        <v>#DIV/0!</v>
      </c>
      <c r="Z326" s="1893"/>
      <c r="AA326" s="1811" t="e">
        <f t="shared" si="16"/>
        <v>#DIV/0!</v>
      </c>
      <c r="AB326" s="1893"/>
      <c r="AC326" s="1811" t="e">
        <f t="shared" si="17"/>
        <v>#DIV/0!</v>
      </c>
      <c r="AD326" s="1893"/>
      <c r="AE326" s="1811" t="e">
        <f t="shared" si="18"/>
        <v>#DIV/0!</v>
      </c>
      <c r="AF326" s="1893"/>
      <c r="AG326" s="1811" t="e">
        <f t="shared" si="19"/>
        <v>#DIV/0!</v>
      </c>
      <c r="AH326" s="1812">
        <f t="shared" si="20"/>
        <v>0</v>
      </c>
    </row>
    <row r="327" spans="1:34" hidden="1" x14ac:dyDescent="0.25">
      <c r="A327" s="3588"/>
      <c r="B327" s="3588"/>
      <c r="C327" s="3588"/>
      <c r="D327" s="3588"/>
      <c r="E327" s="3588"/>
      <c r="F327" s="3588"/>
      <c r="G327" s="3588"/>
      <c r="H327" s="3589"/>
      <c r="I327" s="1811" t="s">
        <v>2870</v>
      </c>
      <c r="J327" s="2153" t="s">
        <v>2869</v>
      </c>
      <c r="K327" s="1812" t="s">
        <v>124</v>
      </c>
      <c r="L327" s="2156">
        <v>400</v>
      </c>
      <c r="M327" s="1893"/>
      <c r="N327" s="1893"/>
      <c r="O327" s="1893"/>
      <c r="P327" s="1893"/>
      <c r="Q327" s="2077"/>
      <c r="R327" s="2156">
        <f t="shared" si="13"/>
        <v>0</v>
      </c>
      <c r="S327" s="1810"/>
      <c r="T327" s="1810"/>
      <c r="U327" s="1810"/>
      <c r="V327" s="1810"/>
      <c r="W327" s="1811">
        <f t="shared" si="14"/>
        <v>0</v>
      </c>
      <c r="X327" s="1810"/>
      <c r="Y327" s="1811" t="e">
        <f t="shared" si="15"/>
        <v>#DIV/0!</v>
      </c>
      <c r="Z327" s="1893"/>
      <c r="AA327" s="1811" t="e">
        <f t="shared" si="16"/>
        <v>#DIV/0!</v>
      </c>
      <c r="AB327" s="1893"/>
      <c r="AC327" s="1811" t="e">
        <f t="shared" si="17"/>
        <v>#DIV/0!</v>
      </c>
      <c r="AD327" s="1893"/>
      <c r="AE327" s="1811" t="e">
        <f t="shared" si="18"/>
        <v>#DIV/0!</v>
      </c>
      <c r="AF327" s="1893"/>
      <c r="AG327" s="1811" t="e">
        <f t="shared" si="19"/>
        <v>#DIV/0!</v>
      </c>
      <c r="AH327" s="1812">
        <f t="shared" si="20"/>
        <v>0</v>
      </c>
    </row>
    <row r="328" spans="1:34" hidden="1" x14ac:dyDescent="0.25">
      <c r="A328" s="3588"/>
      <c r="B328" s="3588"/>
      <c r="C328" s="3588"/>
      <c r="D328" s="3588"/>
      <c r="E328" s="3588"/>
      <c r="F328" s="3588"/>
      <c r="G328" s="3588"/>
      <c r="H328" s="3604" t="s">
        <v>2871</v>
      </c>
      <c r="I328" s="1811" t="s">
        <v>2872</v>
      </c>
      <c r="J328" s="2153" t="s">
        <v>227</v>
      </c>
      <c r="K328" s="1812" t="s">
        <v>124</v>
      </c>
      <c r="L328" s="2154">
        <v>1</v>
      </c>
      <c r="M328" s="1893"/>
      <c r="N328" s="1893"/>
      <c r="O328" s="1893"/>
      <c r="P328" s="1893"/>
      <c r="Q328" s="2077"/>
      <c r="R328" s="2154">
        <f t="shared" si="13"/>
        <v>0</v>
      </c>
      <c r="S328" s="1810"/>
      <c r="T328" s="1810"/>
      <c r="U328" s="1810"/>
      <c r="V328" s="1810"/>
      <c r="W328" s="1811">
        <f t="shared" si="14"/>
        <v>0</v>
      </c>
      <c r="X328" s="1810"/>
      <c r="Y328" s="1811" t="e">
        <f t="shared" si="15"/>
        <v>#DIV/0!</v>
      </c>
      <c r="Z328" s="1893"/>
      <c r="AA328" s="1811" t="e">
        <f t="shared" si="16"/>
        <v>#DIV/0!</v>
      </c>
      <c r="AB328" s="1893"/>
      <c r="AC328" s="1811" t="e">
        <f t="shared" si="17"/>
        <v>#DIV/0!</v>
      </c>
      <c r="AD328" s="1893"/>
      <c r="AE328" s="1811" t="e">
        <f t="shared" si="18"/>
        <v>#DIV/0!</v>
      </c>
      <c r="AF328" s="1893"/>
      <c r="AG328" s="1811" t="e">
        <f t="shared" si="19"/>
        <v>#DIV/0!</v>
      </c>
      <c r="AH328" s="1812">
        <f t="shared" si="20"/>
        <v>0</v>
      </c>
    </row>
    <row r="329" spans="1:34" hidden="1" x14ac:dyDescent="0.25">
      <c r="A329" s="3588"/>
      <c r="B329" s="3588"/>
      <c r="C329" s="3588"/>
      <c r="D329" s="3588"/>
      <c r="E329" s="3588"/>
      <c r="F329" s="3588"/>
      <c r="G329" s="3588"/>
      <c r="H329" s="3588"/>
      <c r="I329" s="2159" t="s">
        <v>2873</v>
      </c>
      <c r="J329" s="2153"/>
      <c r="K329" s="1812"/>
      <c r="L329" s="2154"/>
      <c r="M329" s="1893"/>
      <c r="N329" s="1893"/>
      <c r="O329" s="1893"/>
      <c r="P329" s="1893"/>
      <c r="Q329" s="2077"/>
      <c r="R329" s="2154">
        <f t="shared" si="13"/>
        <v>0</v>
      </c>
      <c r="S329" s="1810"/>
      <c r="T329" s="1810"/>
      <c r="U329" s="1810"/>
      <c r="V329" s="1810"/>
      <c r="W329" s="1811">
        <f t="shared" si="14"/>
        <v>0</v>
      </c>
      <c r="X329" s="1810"/>
      <c r="Y329" s="1811" t="e">
        <f t="shared" si="15"/>
        <v>#DIV/0!</v>
      </c>
      <c r="Z329" s="1893"/>
      <c r="AA329" s="1811" t="e">
        <f t="shared" si="16"/>
        <v>#DIV/0!</v>
      </c>
      <c r="AB329" s="1893"/>
      <c r="AC329" s="1811" t="e">
        <f t="shared" si="17"/>
        <v>#DIV/0!</v>
      </c>
      <c r="AD329" s="1893"/>
      <c r="AE329" s="1811" t="e">
        <f t="shared" si="18"/>
        <v>#DIV/0!</v>
      </c>
      <c r="AF329" s="1893"/>
      <c r="AG329" s="1811" t="e">
        <f t="shared" si="19"/>
        <v>#DIV/0!</v>
      </c>
      <c r="AH329" s="1812">
        <f t="shared" si="20"/>
        <v>0</v>
      </c>
    </row>
    <row r="330" spans="1:34" hidden="1" x14ac:dyDescent="0.25">
      <c r="A330" s="3588"/>
      <c r="B330" s="3588"/>
      <c r="C330" s="3588"/>
      <c r="D330" s="3588"/>
      <c r="E330" s="3588"/>
      <c r="F330" s="3588"/>
      <c r="G330" s="3588"/>
      <c r="H330" s="3588"/>
      <c r="I330" s="1811" t="s">
        <v>2874</v>
      </c>
      <c r="J330" s="2153" t="s">
        <v>493</v>
      </c>
      <c r="K330" s="1812" t="s">
        <v>124</v>
      </c>
      <c r="L330" s="2156">
        <v>190000</v>
      </c>
      <c r="M330" s="1893"/>
      <c r="N330" s="1893"/>
      <c r="O330" s="1893"/>
      <c r="P330" s="1893"/>
      <c r="Q330" s="2077"/>
      <c r="R330" s="2156">
        <f t="shared" si="13"/>
        <v>0</v>
      </c>
      <c r="S330" s="1810"/>
      <c r="T330" s="1810"/>
      <c r="U330" s="1810"/>
      <c r="V330" s="1810"/>
      <c r="W330" s="1811">
        <f t="shared" si="14"/>
        <v>0</v>
      </c>
      <c r="X330" s="1810"/>
      <c r="Y330" s="1811" t="e">
        <f t="shared" si="15"/>
        <v>#DIV/0!</v>
      </c>
      <c r="Z330" s="1893"/>
      <c r="AA330" s="1811" t="e">
        <f t="shared" si="16"/>
        <v>#DIV/0!</v>
      </c>
      <c r="AB330" s="1893"/>
      <c r="AC330" s="1811" t="e">
        <f t="shared" si="17"/>
        <v>#DIV/0!</v>
      </c>
      <c r="AD330" s="1893"/>
      <c r="AE330" s="1811" t="e">
        <f t="shared" si="18"/>
        <v>#DIV/0!</v>
      </c>
      <c r="AF330" s="1893"/>
      <c r="AG330" s="1811" t="e">
        <f t="shared" si="19"/>
        <v>#DIV/0!</v>
      </c>
      <c r="AH330" s="1812">
        <f t="shared" si="20"/>
        <v>0</v>
      </c>
    </row>
    <row r="331" spans="1:34" hidden="1" x14ac:dyDescent="0.25">
      <c r="A331" s="3588"/>
      <c r="B331" s="3588"/>
      <c r="C331" s="3588"/>
      <c r="D331" s="3588"/>
      <c r="E331" s="3588"/>
      <c r="F331" s="3588"/>
      <c r="G331" s="3588"/>
      <c r="H331" s="3589"/>
      <c r="I331" s="1811" t="s">
        <v>519</v>
      </c>
      <c r="J331" s="2153" t="s">
        <v>493</v>
      </c>
      <c r="K331" s="1812" t="s">
        <v>124</v>
      </c>
      <c r="L331" s="2156">
        <v>10000</v>
      </c>
      <c r="M331" s="1893"/>
      <c r="N331" s="1893"/>
      <c r="O331" s="1893"/>
      <c r="P331" s="1893"/>
      <c r="Q331" s="2077"/>
      <c r="R331" s="2156">
        <f t="shared" si="13"/>
        <v>0</v>
      </c>
      <c r="S331" s="1810"/>
      <c r="T331" s="1810"/>
      <c r="U331" s="1810"/>
      <c r="V331" s="1810"/>
      <c r="W331" s="1811">
        <f t="shared" si="14"/>
        <v>0</v>
      </c>
      <c r="X331" s="1810"/>
      <c r="Y331" s="1811" t="e">
        <f t="shared" si="15"/>
        <v>#DIV/0!</v>
      </c>
      <c r="Z331" s="1893"/>
      <c r="AA331" s="1811" t="e">
        <f t="shared" si="16"/>
        <v>#DIV/0!</v>
      </c>
      <c r="AB331" s="1893"/>
      <c r="AC331" s="1811" t="e">
        <f t="shared" si="17"/>
        <v>#DIV/0!</v>
      </c>
      <c r="AD331" s="1893"/>
      <c r="AE331" s="1811" t="e">
        <f t="shared" si="18"/>
        <v>#DIV/0!</v>
      </c>
      <c r="AF331" s="1893"/>
      <c r="AG331" s="1811" t="e">
        <f t="shared" si="19"/>
        <v>#DIV/0!</v>
      </c>
      <c r="AH331" s="1812">
        <f t="shared" si="20"/>
        <v>0</v>
      </c>
    </row>
    <row r="332" spans="1:34" ht="45" hidden="1" x14ac:dyDescent="0.25">
      <c r="A332" s="3588"/>
      <c r="B332" s="3588"/>
      <c r="C332" s="3589"/>
      <c r="D332" s="3589"/>
      <c r="E332" s="3589"/>
      <c r="F332" s="3589"/>
      <c r="G332" s="3589"/>
      <c r="H332" s="1811" t="s">
        <v>2875</v>
      </c>
      <c r="I332" s="1811" t="s">
        <v>518</v>
      </c>
      <c r="J332" s="2153" t="s">
        <v>227</v>
      </c>
      <c r="K332" s="2157">
        <v>0.1</v>
      </c>
      <c r="L332" s="2154">
        <v>0.4</v>
      </c>
      <c r="M332" s="1893"/>
      <c r="N332" s="1893"/>
      <c r="O332" s="1893"/>
      <c r="P332" s="1893"/>
      <c r="Q332" s="2077"/>
      <c r="R332" s="2154">
        <f t="shared" si="13"/>
        <v>0</v>
      </c>
      <c r="S332" s="1810"/>
      <c r="T332" s="1810"/>
      <c r="U332" s="1810"/>
      <c r="V332" s="1810"/>
      <c r="W332" s="1811">
        <f t="shared" si="14"/>
        <v>0</v>
      </c>
      <c r="X332" s="1810"/>
      <c r="Y332" s="1811" t="e">
        <f t="shared" si="15"/>
        <v>#DIV/0!</v>
      </c>
      <c r="Z332" s="1893"/>
      <c r="AA332" s="1811" t="e">
        <f t="shared" si="16"/>
        <v>#DIV/0!</v>
      </c>
      <c r="AB332" s="1893"/>
      <c r="AC332" s="1811" t="e">
        <f t="shared" si="17"/>
        <v>#DIV/0!</v>
      </c>
      <c r="AD332" s="1893"/>
      <c r="AE332" s="1811" t="e">
        <f t="shared" si="18"/>
        <v>#DIV/0!</v>
      </c>
      <c r="AF332" s="1893"/>
      <c r="AG332" s="1811" t="e">
        <f t="shared" si="19"/>
        <v>#DIV/0!</v>
      </c>
      <c r="AH332" s="1812">
        <f t="shared" si="20"/>
        <v>0</v>
      </c>
    </row>
    <row r="333" spans="1:34" ht="135" hidden="1" x14ac:dyDescent="0.25">
      <c r="A333" s="3588"/>
      <c r="B333" s="3588"/>
      <c r="C333" s="1834" t="s">
        <v>2876</v>
      </c>
      <c r="D333" s="2160" t="s">
        <v>2877</v>
      </c>
      <c r="E333" s="2161" t="s">
        <v>2878</v>
      </c>
      <c r="F333" s="2161">
        <v>41</v>
      </c>
      <c r="G333" s="2161">
        <v>185</v>
      </c>
      <c r="H333" s="2162" t="s">
        <v>1114</v>
      </c>
      <c r="I333" s="1811" t="s">
        <v>517</v>
      </c>
      <c r="J333" s="2153" t="s">
        <v>227</v>
      </c>
      <c r="K333" s="2157">
        <v>0</v>
      </c>
      <c r="L333" s="2154">
        <v>1</v>
      </c>
      <c r="M333" s="1893"/>
      <c r="N333" s="1893"/>
      <c r="O333" s="1893"/>
      <c r="P333" s="1893"/>
      <c r="Q333" s="2077"/>
      <c r="R333" s="2154">
        <f t="shared" si="13"/>
        <v>0</v>
      </c>
      <c r="S333" s="1810"/>
      <c r="T333" s="1810"/>
      <c r="U333" s="1810"/>
      <c r="V333" s="1810"/>
      <c r="W333" s="1811">
        <f t="shared" si="14"/>
        <v>0</v>
      </c>
      <c r="X333" s="1810"/>
      <c r="Y333" s="1811" t="e">
        <f t="shared" si="15"/>
        <v>#DIV/0!</v>
      </c>
      <c r="Z333" s="1893"/>
      <c r="AA333" s="1811" t="e">
        <f t="shared" si="16"/>
        <v>#DIV/0!</v>
      </c>
      <c r="AB333" s="1893"/>
      <c r="AC333" s="1811" t="e">
        <f t="shared" si="17"/>
        <v>#DIV/0!</v>
      </c>
      <c r="AD333" s="1893"/>
      <c r="AE333" s="1811" t="e">
        <f t="shared" si="18"/>
        <v>#DIV/0!</v>
      </c>
      <c r="AF333" s="1893"/>
      <c r="AG333" s="1811" t="e">
        <f t="shared" si="19"/>
        <v>#DIV/0!</v>
      </c>
      <c r="AH333" s="1812">
        <f t="shared" si="20"/>
        <v>0</v>
      </c>
    </row>
    <row r="334" spans="1:34" ht="60.75" hidden="1" thickBot="1" x14ac:dyDescent="0.3">
      <c r="A334" s="3589"/>
      <c r="B334" s="3599"/>
      <c r="C334" s="2163" t="s">
        <v>2879</v>
      </c>
      <c r="D334" s="2163" t="s">
        <v>2880</v>
      </c>
      <c r="E334" s="2164" t="s">
        <v>227</v>
      </c>
      <c r="F334" s="2164"/>
      <c r="G334" s="2164">
        <v>100</v>
      </c>
      <c r="H334" s="2163" t="s">
        <v>1112</v>
      </c>
      <c r="I334" s="2165" t="s">
        <v>516</v>
      </c>
      <c r="J334" s="2166" t="s">
        <v>227</v>
      </c>
      <c r="K334" s="2164" t="s">
        <v>124</v>
      </c>
      <c r="L334" s="2167">
        <v>1</v>
      </c>
      <c r="M334" s="1893"/>
      <c r="N334" s="1893"/>
      <c r="O334" s="1893"/>
      <c r="P334" s="1893"/>
      <c r="Q334" s="2077"/>
      <c r="R334" s="2167">
        <f t="shared" si="13"/>
        <v>0</v>
      </c>
      <c r="S334" s="1810"/>
      <c r="T334" s="1810"/>
      <c r="U334" s="1810"/>
      <c r="V334" s="1810"/>
      <c r="W334" s="1811">
        <f t="shared" si="14"/>
        <v>0</v>
      </c>
      <c r="X334" s="1810"/>
      <c r="Y334" s="1811" t="e">
        <f t="shared" si="15"/>
        <v>#DIV/0!</v>
      </c>
      <c r="Z334" s="1893"/>
      <c r="AA334" s="1811" t="e">
        <f t="shared" si="16"/>
        <v>#DIV/0!</v>
      </c>
      <c r="AB334" s="1893"/>
      <c r="AC334" s="1811" t="e">
        <f t="shared" si="17"/>
        <v>#DIV/0!</v>
      </c>
      <c r="AD334" s="1893"/>
      <c r="AE334" s="1811" t="e">
        <f t="shared" si="18"/>
        <v>#DIV/0!</v>
      </c>
      <c r="AF334" s="1893"/>
      <c r="AG334" s="1811" t="e">
        <f t="shared" si="19"/>
        <v>#DIV/0!</v>
      </c>
      <c r="AH334" s="1812">
        <f t="shared" si="20"/>
        <v>0</v>
      </c>
    </row>
    <row r="335" spans="1:34" hidden="1" x14ac:dyDescent="0.25">
      <c r="A335" s="3605" t="s">
        <v>508</v>
      </c>
      <c r="B335" s="3606" t="s">
        <v>2881</v>
      </c>
      <c r="C335" s="3607" t="s">
        <v>2882</v>
      </c>
      <c r="D335" s="3607" t="s">
        <v>2883</v>
      </c>
      <c r="E335" s="3606" t="s">
        <v>227</v>
      </c>
      <c r="F335" s="3607">
        <v>0</v>
      </c>
      <c r="G335" s="3607">
        <v>1</v>
      </c>
      <c r="H335" s="3610" t="s">
        <v>507</v>
      </c>
      <c r="I335" s="2168" t="s">
        <v>2884</v>
      </c>
      <c r="J335" s="2169" t="s">
        <v>493</v>
      </c>
      <c r="K335" s="2170">
        <v>168</v>
      </c>
      <c r="L335" s="2171">
        <v>182</v>
      </c>
      <c r="M335" s="1893"/>
      <c r="N335" s="1893"/>
      <c r="O335" s="1893"/>
      <c r="P335" s="1893"/>
      <c r="Q335" s="2077"/>
      <c r="R335" s="2171">
        <f t="shared" si="13"/>
        <v>0</v>
      </c>
      <c r="S335" s="1810"/>
      <c r="T335" s="1810"/>
      <c r="U335" s="1810"/>
      <c r="V335" s="1810"/>
      <c r="W335" s="1811">
        <f t="shared" si="14"/>
        <v>0</v>
      </c>
      <c r="X335" s="1810"/>
      <c r="Y335" s="1811" t="e">
        <f t="shared" si="15"/>
        <v>#DIV/0!</v>
      </c>
      <c r="Z335" s="1893"/>
      <c r="AA335" s="1811" t="e">
        <f t="shared" si="16"/>
        <v>#DIV/0!</v>
      </c>
      <c r="AB335" s="1893"/>
      <c r="AC335" s="1811" t="e">
        <f t="shared" si="17"/>
        <v>#DIV/0!</v>
      </c>
      <c r="AD335" s="1893"/>
      <c r="AE335" s="1811" t="e">
        <f t="shared" si="18"/>
        <v>#DIV/0!</v>
      </c>
      <c r="AF335" s="1893"/>
      <c r="AG335" s="1811" t="e">
        <f t="shared" si="19"/>
        <v>#DIV/0!</v>
      </c>
      <c r="AH335" s="1812">
        <f t="shared" si="20"/>
        <v>0</v>
      </c>
    </row>
    <row r="336" spans="1:34" ht="30" hidden="1" x14ac:dyDescent="0.25">
      <c r="A336" s="3588"/>
      <c r="B336" s="3588"/>
      <c r="C336" s="3588"/>
      <c r="D336" s="3588"/>
      <c r="E336" s="3588"/>
      <c r="F336" s="3588"/>
      <c r="G336" s="3588"/>
      <c r="H336" s="3588"/>
      <c r="I336" s="2172" t="s">
        <v>2885</v>
      </c>
      <c r="J336" s="2173" t="s">
        <v>227</v>
      </c>
      <c r="K336" s="2174">
        <v>0.6</v>
      </c>
      <c r="L336" s="2175">
        <v>0.85</v>
      </c>
      <c r="M336" s="1893"/>
      <c r="N336" s="1893"/>
      <c r="O336" s="1893"/>
      <c r="P336" s="1893"/>
      <c r="Q336" s="2077"/>
      <c r="R336" s="2175">
        <f t="shared" si="13"/>
        <v>0</v>
      </c>
      <c r="S336" s="1810"/>
      <c r="T336" s="1810"/>
      <c r="U336" s="1810"/>
      <c r="V336" s="1810"/>
      <c r="W336" s="1811">
        <f t="shared" si="14"/>
        <v>0</v>
      </c>
      <c r="X336" s="1810"/>
      <c r="Y336" s="1811" t="e">
        <f t="shared" si="15"/>
        <v>#DIV/0!</v>
      </c>
      <c r="Z336" s="1893"/>
      <c r="AA336" s="1811" t="e">
        <f t="shared" si="16"/>
        <v>#DIV/0!</v>
      </c>
      <c r="AB336" s="1893"/>
      <c r="AC336" s="1811" t="e">
        <f t="shared" si="17"/>
        <v>#DIV/0!</v>
      </c>
      <c r="AD336" s="1893"/>
      <c r="AE336" s="1811" t="e">
        <f t="shared" si="18"/>
        <v>#DIV/0!</v>
      </c>
      <c r="AF336" s="1893"/>
      <c r="AG336" s="1811" t="e">
        <f t="shared" si="19"/>
        <v>#DIV/0!</v>
      </c>
      <c r="AH336" s="1812">
        <f t="shared" si="20"/>
        <v>0</v>
      </c>
    </row>
    <row r="337" spans="1:34" hidden="1" x14ac:dyDescent="0.25">
      <c r="A337" s="3588"/>
      <c r="B337" s="3588"/>
      <c r="C337" s="3588"/>
      <c r="D337" s="3589"/>
      <c r="E337" s="3589"/>
      <c r="F337" s="3589"/>
      <c r="G337" s="3589"/>
      <c r="H337" s="3589"/>
      <c r="I337" s="2172" t="s">
        <v>2886</v>
      </c>
      <c r="J337" s="2173" t="s">
        <v>227</v>
      </c>
      <c r="K337" s="2174">
        <v>0.5</v>
      </c>
      <c r="L337" s="2175">
        <v>0.9</v>
      </c>
      <c r="M337" s="1893"/>
      <c r="N337" s="1893"/>
      <c r="O337" s="1893"/>
      <c r="P337" s="1893"/>
      <c r="Q337" s="2077"/>
      <c r="R337" s="2175">
        <f t="shared" si="13"/>
        <v>0</v>
      </c>
      <c r="S337" s="1810"/>
      <c r="T337" s="1810"/>
      <c r="U337" s="1810"/>
      <c r="V337" s="1810"/>
      <c r="W337" s="1811">
        <f t="shared" si="14"/>
        <v>0</v>
      </c>
      <c r="X337" s="1810"/>
      <c r="Y337" s="1811" t="e">
        <f t="shared" si="15"/>
        <v>#DIV/0!</v>
      </c>
      <c r="Z337" s="1893"/>
      <c r="AA337" s="1811" t="e">
        <f t="shared" si="16"/>
        <v>#DIV/0!</v>
      </c>
      <c r="AB337" s="1893"/>
      <c r="AC337" s="1811" t="e">
        <f t="shared" si="17"/>
        <v>#DIV/0!</v>
      </c>
      <c r="AD337" s="1893"/>
      <c r="AE337" s="1811" t="e">
        <f t="shared" si="18"/>
        <v>#DIV/0!</v>
      </c>
      <c r="AF337" s="1893"/>
      <c r="AG337" s="1811" t="e">
        <f t="shared" si="19"/>
        <v>#DIV/0!</v>
      </c>
      <c r="AH337" s="1812">
        <f t="shared" si="20"/>
        <v>0</v>
      </c>
    </row>
    <row r="338" spans="1:34" hidden="1" x14ac:dyDescent="0.25">
      <c r="A338" s="3588"/>
      <c r="B338" s="3588"/>
      <c r="C338" s="3588"/>
      <c r="D338" s="3597" t="s">
        <v>2887</v>
      </c>
      <c r="E338" s="3602" t="s">
        <v>227</v>
      </c>
      <c r="F338" s="3597">
        <v>0</v>
      </c>
      <c r="G338" s="3597">
        <v>1</v>
      </c>
      <c r="H338" s="3610" t="s">
        <v>499</v>
      </c>
      <c r="I338" s="2172" t="s">
        <v>2888</v>
      </c>
      <c r="J338" s="2173" t="s">
        <v>493</v>
      </c>
      <c r="K338" s="2176">
        <v>0.9</v>
      </c>
      <c r="L338" s="2177">
        <v>1</v>
      </c>
      <c r="M338" s="1893"/>
      <c r="N338" s="1893"/>
      <c r="O338" s="1893"/>
      <c r="P338" s="1893"/>
      <c r="Q338" s="2077"/>
      <c r="R338" s="2177">
        <f t="shared" si="13"/>
        <v>0</v>
      </c>
      <c r="S338" s="1810"/>
      <c r="T338" s="1810"/>
      <c r="U338" s="1810"/>
      <c r="V338" s="1810"/>
      <c r="W338" s="1811">
        <f t="shared" si="14"/>
        <v>0</v>
      </c>
      <c r="X338" s="1810"/>
      <c r="Y338" s="1811" t="e">
        <f t="shared" si="15"/>
        <v>#DIV/0!</v>
      </c>
      <c r="Z338" s="1893"/>
      <c r="AA338" s="1811" t="e">
        <f t="shared" si="16"/>
        <v>#DIV/0!</v>
      </c>
      <c r="AB338" s="1893"/>
      <c r="AC338" s="1811" t="e">
        <f t="shared" si="17"/>
        <v>#DIV/0!</v>
      </c>
      <c r="AD338" s="1893"/>
      <c r="AE338" s="1811" t="e">
        <f t="shared" si="18"/>
        <v>#DIV/0!</v>
      </c>
      <c r="AF338" s="1893"/>
      <c r="AG338" s="1811" t="e">
        <f t="shared" si="19"/>
        <v>#DIV/0!</v>
      </c>
      <c r="AH338" s="1812">
        <f t="shared" si="20"/>
        <v>0</v>
      </c>
    </row>
    <row r="339" spans="1:34" ht="45" hidden="1" x14ac:dyDescent="0.25">
      <c r="A339" s="3588"/>
      <c r="B339" s="3588"/>
      <c r="C339" s="3588"/>
      <c r="D339" s="3588"/>
      <c r="E339" s="3588"/>
      <c r="F339" s="3588"/>
      <c r="G339" s="3588"/>
      <c r="H339" s="3588"/>
      <c r="I339" s="2172" t="s">
        <v>2889</v>
      </c>
      <c r="J339" s="2173" t="s">
        <v>493</v>
      </c>
      <c r="K339" s="2176">
        <v>0.4</v>
      </c>
      <c r="L339" s="2177">
        <v>0.8</v>
      </c>
      <c r="M339" s="1893"/>
      <c r="N339" s="1893"/>
      <c r="O339" s="1893"/>
      <c r="P339" s="1893"/>
      <c r="Q339" s="2077"/>
      <c r="R339" s="2177">
        <f t="shared" si="13"/>
        <v>0</v>
      </c>
      <c r="S339" s="1810"/>
      <c r="T339" s="1810"/>
      <c r="U339" s="1810"/>
      <c r="V339" s="1810"/>
      <c r="W339" s="1811">
        <f t="shared" si="14"/>
        <v>0</v>
      </c>
      <c r="X339" s="1810"/>
      <c r="Y339" s="1811" t="e">
        <f t="shared" si="15"/>
        <v>#DIV/0!</v>
      </c>
      <c r="Z339" s="1893"/>
      <c r="AA339" s="1811" t="e">
        <f t="shared" si="16"/>
        <v>#DIV/0!</v>
      </c>
      <c r="AB339" s="1893"/>
      <c r="AC339" s="1811" t="e">
        <f t="shared" si="17"/>
        <v>#DIV/0!</v>
      </c>
      <c r="AD339" s="1893"/>
      <c r="AE339" s="1811" t="e">
        <f t="shared" si="18"/>
        <v>#DIV/0!</v>
      </c>
      <c r="AF339" s="1893"/>
      <c r="AG339" s="1811" t="e">
        <f t="shared" si="19"/>
        <v>#DIV/0!</v>
      </c>
      <c r="AH339" s="1812">
        <f t="shared" si="20"/>
        <v>0</v>
      </c>
    </row>
    <row r="340" spans="1:34" hidden="1" x14ac:dyDescent="0.25">
      <c r="A340" s="3588"/>
      <c r="B340" s="3588"/>
      <c r="C340" s="3588"/>
      <c r="D340" s="3588"/>
      <c r="E340" s="3588"/>
      <c r="F340" s="3588"/>
      <c r="G340" s="3588"/>
      <c r="H340" s="3588"/>
      <c r="I340" s="2172" t="s">
        <v>2890</v>
      </c>
      <c r="J340" s="2173" t="s">
        <v>227</v>
      </c>
      <c r="K340" s="2174">
        <v>1</v>
      </c>
      <c r="L340" s="2175">
        <v>1</v>
      </c>
      <c r="M340" s="1893"/>
      <c r="N340" s="1893"/>
      <c r="O340" s="1893"/>
      <c r="P340" s="1893"/>
      <c r="Q340" s="2077"/>
      <c r="R340" s="2175">
        <f t="shared" si="13"/>
        <v>0</v>
      </c>
      <c r="S340" s="1810"/>
      <c r="T340" s="1810"/>
      <c r="U340" s="1810"/>
      <c r="V340" s="1810"/>
      <c r="W340" s="1811">
        <f t="shared" si="14"/>
        <v>0</v>
      </c>
      <c r="X340" s="1810"/>
      <c r="Y340" s="1811" t="e">
        <f t="shared" si="15"/>
        <v>#DIV/0!</v>
      </c>
      <c r="Z340" s="1893"/>
      <c r="AA340" s="1811" t="e">
        <f t="shared" si="16"/>
        <v>#DIV/0!</v>
      </c>
      <c r="AB340" s="1893"/>
      <c r="AC340" s="1811" t="e">
        <f t="shared" si="17"/>
        <v>#DIV/0!</v>
      </c>
      <c r="AD340" s="1893"/>
      <c r="AE340" s="1811" t="e">
        <f t="shared" si="18"/>
        <v>#DIV/0!</v>
      </c>
      <c r="AF340" s="1893"/>
      <c r="AG340" s="1811" t="e">
        <f t="shared" si="19"/>
        <v>#DIV/0!</v>
      </c>
      <c r="AH340" s="1812">
        <f t="shared" si="20"/>
        <v>0</v>
      </c>
    </row>
    <row r="341" spans="1:34" hidden="1" x14ac:dyDescent="0.25">
      <c r="A341" s="3588"/>
      <c r="B341" s="3588"/>
      <c r="C341" s="3588"/>
      <c r="D341" s="3588"/>
      <c r="E341" s="3588"/>
      <c r="F341" s="3588"/>
      <c r="G341" s="3588"/>
      <c r="H341" s="3588"/>
      <c r="I341" s="2172" t="s">
        <v>2891</v>
      </c>
      <c r="J341" s="2173" t="s">
        <v>227</v>
      </c>
      <c r="K341" s="2174">
        <v>0.85</v>
      </c>
      <c r="L341" s="2175">
        <v>1</v>
      </c>
      <c r="M341" s="1893"/>
      <c r="N341" s="1893"/>
      <c r="O341" s="1893"/>
      <c r="P341" s="1893"/>
      <c r="Q341" s="2077"/>
      <c r="R341" s="2175">
        <f t="shared" si="13"/>
        <v>0</v>
      </c>
      <c r="S341" s="1810"/>
      <c r="T341" s="1810"/>
      <c r="U341" s="1810"/>
      <c r="V341" s="1810"/>
      <c r="W341" s="1811">
        <f t="shared" si="14"/>
        <v>0</v>
      </c>
      <c r="X341" s="1810"/>
      <c r="Y341" s="1811" t="e">
        <f t="shared" si="15"/>
        <v>#DIV/0!</v>
      </c>
      <c r="Z341" s="1893"/>
      <c r="AA341" s="1811" t="e">
        <f t="shared" si="16"/>
        <v>#DIV/0!</v>
      </c>
      <c r="AB341" s="1893"/>
      <c r="AC341" s="1811" t="e">
        <f t="shared" si="17"/>
        <v>#DIV/0!</v>
      </c>
      <c r="AD341" s="1893"/>
      <c r="AE341" s="1811" t="e">
        <f t="shared" si="18"/>
        <v>#DIV/0!</v>
      </c>
      <c r="AF341" s="1893"/>
      <c r="AG341" s="1811" t="e">
        <f t="shared" si="19"/>
        <v>#DIV/0!</v>
      </c>
      <c r="AH341" s="1812">
        <f t="shared" si="20"/>
        <v>0</v>
      </c>
    </row>
    <row r="342" spans="1:34" ht="30" hidden="1" x14ac:dyDescent="0.25">
      <c r="A342" s="3588"/>
      <c r="B342" s="3588"/>
      <c r="C342" s="3588"/>
      <c r="D342" s="3589"/>
      <c r="E342" s="3589"/>
      <c r="F342" s="3589"/>
      <c r="G342" s="3589"/>
      <c r="H342" s="3589"/>
      <c r="I342" s="2172" t="s">
        <v>2892</v>
      </c>
      <c r="J342" s="2173" t="s">
        <v>493</v>
      </c>
      <c r="K342" s="2176">
        <v>5</v>
      </c>
      <c r="L342" s="2177">
        <v>5</v>
      </c>
      <c r="M342" s="1893"/>
      <c r="N342" s="1893"/>
      <c r="O342" s="1893"/>
      <c r="P342" s="1893"/>
      <c r="Q342" s="2077"/>
      <c r="R342" s="2177">
        <f t="shared" si="13"/>
        <v>0</v>
      </c>
      <c r="S342" s="1810"/>
      <c r="T342" s="1810"/>
      <c r="U342" s="1810"/>
      <c r="V342" s="1810"/>
      <c r="W342" s="1811">
        <f t="shared" si="14"/>
        <v>0</v>
      </c>
      <c r="X342" s="1810"/>
      <c r="Y342" s="1811" t="e">
        <f t="shared" si="15"/>
        <v>#DIV/0!</v>
      </c>
      <c r="Z342" s="1893"/>
      <c r="AA342" s="1811" t="e">
        <f t="shared" si="16"/>
        <v>#DIV/0!</v>
      </c>
      <c r="AB342" s="1893"/>
      <c r="AC342" s="1811" t="e">
        <f t="shared" si="17"/>
        <v>#DIV/0!</v>
      </c>
      <c r="AD342" s="1893"/>
      <c r="AE342" s="1811" t="e">
        <f t="shared" si="18"/>
        <v>#DIV/0!</v>
      </c>
      <c r="AF342" s="1893"/>
      <c r="AG342" s="1811" t="e">
        <f t="shared" si="19"/>
        <v>#DIV/0!</v>
      </c>
      <c r="AH342" s="1812">
        <f t="shared" si="20"/>
        <v>0</v>
      </c>
    </row>
    <row r="343" spans="1:34" ht="30" hidden="1" x14ac:dyDescent="0.25">
      <c r="A343" s="3588"/>
      <c r="B343" s="3588"/>
      <c r="C343" s="3589"/>
      <c r="D343" s="2172" t="s">
        <v>488</v>
      </c>
      <c r="E343" s="2173" t="s">
        <v>227</v>
      </c>
      <c r="F343" s="2172">
        <v>0</v>
      </c>
      <c r="G343" s="2172">
        <v>1</v>
      </c>
      <c r="H343" s="2178" t="s">
        <v>489</v>
      </c>
      <c r="I343" s="2172" t="s">
        <v>487</v>
      </c>
      <c r="J343" s="2176" t="s">
        <v>227</v>
      </c>
      <c r="K343" s="2174">
        <v>0</v>
      </c>
      <c r="L343" s="2175">
        <v>1</v>
      </c>
      <c r="M343" s="1893"/>
      <c r="N343" s="1893"/>
      <c r="O343" s="1893"/>
      <c r="P343" s="1893"/>
      <c r="Q343" s="2077"/>
      <c r="R343" s="2175">
        <f t="shared" si="13"/>
        <v>0</v>
      </c>
      <c r="S343" s="1810"/>
      <c r="T343" s="1810"/>
      <c r="U343" s="1810"/>
      <c r="V343" s="1810"/>
      <c r="W343" s="1811">
        <f t="shared" si="14"/>
        <v>0</v>
      </c>
      <c r="X343" s="1810"/>
      <c r="Y343" s="1811" t="e">
        <f t="shared" si="15"/>
        <v>#DIV/0!</v>
      </c>
      <c r="Z343" s="1893"/>
      <c r="AA343" s="1811" t="e">
        <f t="shared" si="16"/>
        <v>#DIV/0!</v>
      </c>
      <c r="AB343" s="1893"/>
      <c r="AC343" s="1811" t="e">
        <f t="shared" si="17"/>
        <v>#DIV/0!</v>
      </c>
      <c r="AD343" s="1893"/>
      <c r="AE343" s="1811" t="e">
        <f t="shared" si="18"/>
        <v>#DIV/0!</v>
      </c>
      <c r="AF343" s="1893"/>
      <c r="AG343" s="1811" t="e">
        <f t="shared" si="19"/>
        <v>#DIV/0!</v>
      </c>
      <c r="AH343" s="1812">
        <f t="shared" si="20"/>
        <v>0</v>
      </c>
    </row>
    <row r="344" spans="1:34" ht="45" hidden="1" x14ac:dyDescent="0.25">
      <c r="A344" s="3588"/>
      <c r="B344" s="3588"/>
      <c r="C344" s="2172" t="s">
        <v>2893</v>
      </c>
      <c r="D344" s="3597" t="s">
        <v>2894</v>
      </c>
      <c r="E344" s="3602" t="s">
        <v>2895</v>
      </c>
      <c r="F344" s="3597">
        <v>0</v>
      </c>
      <c r="G344" s="3597">
        <v>4</v>
      </c>
      <c r="H344" s="2172" t="s">
        <v>2896</v>
      </c>
      <c r="I344" s="2179" t="s">
        <v>482</v>
      </c>
      <c r="J344" s="2176" t="s">
        <v>227</v>
      </c>
      <c r="K344" s="2174">
        <v>0</v>
      </c>
      <c r="L344" s="2175">
        <v>1</v>
      </c>
      <c r="M344" s="1893"/>
      <c r="N344" s="1893"/>
      <c r="O344" s="1893"/>
      <c r="P344" s="1893"/>
      <c r="Q344" s="2077"/>
      <c r="R344" s="2175">
        <f t="shared" si="13"/>
        <v>0</v>
      </c>
      <c r="S344" s="1810"/>
      <c r="T344" s="1810"/>
      <c r="U344" s="1810"/>
      <c r="V344" s="1810"/>
      <c r="W344" s="1811">
        <f t="shared" si="14"/>
        <v>0</v>
      </c>
      <c r="X344" s="1810"/>
      <c r="Y344" s="1811" t="e">
        <f t="shared" si="15"/>
        <v>#DIV/0!</v>
      </c>
      <c r="Z344" s="1893"/>
      <c r="AA344" s="1811" t="e">
        <f t="shared" si="16"/>
        <v>#DIV/0!</v>
      </c>
      <c r="AB344" s="1893"/>
      <c r="AC344" s="1811" t="e">
        <f t="shared" si="17"/>
        <v>#DIV/0!</v>
      </c>
      <c r="AD344" s="1893"/>
      <c r="AE344" s="1811" t="e">
        <f t="shared" si="18"/>
        <v>#DIV/0!</v>
      </c>
      <c r="AF344" s="1893"/>
      <c r="AG344" s="1811" t="e">
        <f t="shared" si="19"/>
        <v>#DIV/0!</v>
      </c>
      <c r="AH344" s="1812">
        <f t="shared" si="20"/>
        <v>0</v>
      </c>
    </row>
    <row r="345" spans="1:34" ht="30" hidden="1" x14ac:dyDescent="0.25">
      <c r="A345" s="3588"/>
      <c r="B345" s="3588"/>
      <c r="C345" s="3609" t="s">
        <v>2897</v>
      </c>
      <c r="D345" s="3588"/>
      <c r="E345" s="3588"/>
      <c r="F345" s="3588"/>
      <c r="G345" s="3588"/>
      <c r="H345" s="2172" t="s">
        <v>472</v>
      </c>
      <c r="I345" s="2179" t="s">
        <v>2898</v>
      </c>
      <c r="J345" s="2176" t="s">
        <v>227</v>
      </c>
      <c r="K345" s="2174">
        <v>0</v>
      </c>
      <c r="L345" s="2175">
        <v>1</v>
      </c>
      <c r="M345" s="1893"/>
      <c r="N345" s="1893"/>
      <c r="O345" s="1893"/>
      <c r="P345" s="1893"/>
      <c r="Q345" s="2077"/>
      <c r="R345" s="2175">
        <f t="shared" si="13"/>
        <v>0</v>
      </c>
      <c r="S345" s="1810"/>
      <c r="T345" s="1810"/>
      <c r="U345" s="1810"/>
      <c r="V345" s="1810"/>
      <c r="W345" s="1811">
        <f t="shared" si="14"/>
        <v>0</v>
      </c>
      <c r="X345" s="1810"/>
      <c r="Y345" s="1811" t="e">
        <f t="shared" si="15"/>
        <v>#DIV/0!</v>
      </c>
      <c r="Z345" s="1893"/>
      <c r="AA345" s="1811" t="e">
        <f t="shared" si="16"/>
        <v>#DIV/0!</v>
      </c>
      <c r="AB345" s="1893"/>
      <c r="AC345" s="1811" t="e">
        <f t="shared" si="17"/>
        <v>#DIV/0!</v>
      </c>
      <c r="AD345" s="1893"/>
      <c r="AE345" s="1811" t="e">
        <f t="shared" si="18"/>
        <v>#DIV/0!</v>
      </c>
      <c r="AF345" s="1893"/>
      <c r="AG345" s="1811" t="e">
        <f t="shared" si="19"/>
        <v>#DIV/0!</v>
      </c>
      <c r="AH345" s="1812">
        <f t="shared" si="20"/>
        <v>0</v>
      </c>
    </row>
    <row r="346" spans="1:34" ht="45" hidden="1" x14ac:dyDescent="0.25">
      <c r="A346" s="3588"/>
      <c r="B346" s="3588"/>
      <c r="C346" s="3589"/>
      <c r="D346" s="3588"/>
      <c r="E346" s="3588"/>
      <c r="F346" s="3588"/>
      <c r="G346" s="3588"/>
      <c r="H346" s="2172" t="s">
        <v>2899</v>
      </c>
      <c r="I346" s="2172" t="s">
        <v>2900</v>
      </c>
      <c r="J346" s="2176" t="s">
        <v>493</v>
      </c>
      <c r="K346" s="2176">
        <v>0</v>
      </c>
      <c r="L346" s="2177">
        <v>40</v>
      </c>
      <c r="M346" s="1893"/>
      <c r="N346" s="1893"/>
      <c r="O346" s="1893"/>
      <c r="P346" s="1893"/>
      <c r="Q346" s="2077"/>
      <c r="R346" s="2177">
        <f t="shared" si="13"/>
        <v>0</v>
      </c>
      <c r="S346" s="1810"/>
      <c r="T346" s="1810"/>
      <c r="U346" s="1810"/>
      <c r="V346" s="1810"/>
      <c r="W346" s="1811">
        <f t="shared" si="14"/>
        <v>0</v>
      </c>
      <c r="X346" s="1810"/>
      <c r="Y346" s="1811" t="e">
        <f t="shared" si="15"/>
        <v>#DIV/0!</v>
      </c>
      <c r="Z346" s="1893"/>
      <c r="AA346" s="1811" t="e">
        <f t="shared" si="16"/>
        <v>#DIV/0!</v>
      </c>
      <c r="AB346" s="1893"/>
      <c r="AC346" s="1811" t="e">
        <f t="shared" si="17"/>
        <v>#DIV/0!</v>
      </c>
      <c r="AD346" s="1893"/>
      <c r="AE346" s="1811" t="e">
        <f t="shared" si="18"/>
        <v>#DIV/0!</v>
      </c>
      <c r="AF346" s="1893"/>
      <c r="AG346" s="1811" t="e">
        <f t="shared" si="19"/>
        <v>#DIV/0!</v>
      </c>
      <c r="AH346" s="1812">
        <f t="shared" si="20"/>
        <v>0</v>
      </c>
    </row>
    <row r="347" spans="1:34" ht="30" hidden="1" x14ac:dyDescent="0.25">
      <c r="A347" s="3588"/>
      <c r="B347" s="3588"/>
      <c r="C347" s="3609" t="s">
        <v>2901</v>
      </c>
      <c r="D347" s="3588"/>
      <c r="E347" s="3588"/>
      <c r="F347" s="3588"/>
      <c r="G347" s="3588"/>
      <c r="H347" s="2172" t="s">
        <v>2902</v>
      </c>
      <c r="I347" s="2172" t="s">
        <v>2903</v>
      </c>
      <c r="J347" s="2176" t="s">
        <v>227</v>
      </c>
      <c r="K347" s="2174">
        <v>0</v>
      </c>
      <c r="L347" s="2175">
        <v>0.25</v>
      </c>
      <c r="M347" s="1893"/>
      <c r="N347" s="1893"/>
      <c r="O347" s="1893"/>
      <c r="P347" s="1893"/>
      <c r="Q347" s="2077"/>
      <c r="R347" s="2175">
        <f t="shared" si="13"/>
        <v>0</v>
      </c>
      <c r="S347" s="1810"/>
      <c r="T347" s="1810"/>
      <c r="U347" s="1810"/>
      <c r="V347" s="1810"/>
      <c r="W347" s="1811">
        <f t="shared" si="14"/>
        <v>0</v>
      </c>
      <c r="X347" s="1810"/>
      <c r="Y347" s="1811" t="e">
        <f t="shared" si="15"/>
        <v>#DIV/0!</v>
      </c>
      <c r="Z347" s="1893"/>
      <c r="AA347" s="1811" t="e">
        <f t="shared" si="16"/>
        <v>#DIV/0!</v>
      </c>
      <c r="AB347" s="1893"/>
      <c r="AC347" s="1811" t="e">
        <f t="shared" si="17"/>
        <v>#DIV/0!</v>
      </c>
      <c r="AD347" s="1893"/>
      <c r="AE347" s="1811" t="e">
        <f t="shared" si="18"/>
        <v>#DIV/0!</v>
      </c>
      <c r="AF347" s="1893"/>
      <c r="AG347" s="1811" t="e">
        <f t="shared" si="19"/>
        <v>#DIV/0!</v>
      </c>
      <c r="AH347" s="1812">
        <f t="shared" si="20"/>
        <v>0</v>
      </c>
    </row>
    <row r="348" spans="1:34" ht="30" hidden="1" x14ac:dyDescent="0.25">
      <c r="A348" s="3588"/>
      <c r="B348" s="3588"/>
      <c r="C348" s="3588"/>
      <c r="D348" s="3588"/>
      <c r="E348" s="3588"/>
      <c r="F348" s="3588"/>
      <c r="G348" s="3588"/>
      <c r="H348" s="2172" t="s">
        <v>2904</v>
      </c>
      <c r="I348" s="2179" t="s">
        <v>2905</v>
      </c>
      <c r="J348" s="2176" t="s">
        <v>493</v>
      </c>
      <c r="K348" s="2176">
        <v>300</v>
      </c>
      <c r="L348" s="2177">
        <v>300</v>
      </c>
      <c r="M348" s="1893"/>
      <c r="N348" s="1893"/>
      <c r="O348" s="1893"/>
      <c r="P348" s="1893"/>
      <c r="Q348" s="2077"/>
      <c r="R348" s="2177">
        <f t="shared" si="13"/>
        <v>0</v>
      </c>
      <c r="S348" s="1810"/>
      <c r="T348" s="1810"/>
      <c r="U348" s="1810"/>
      <c r="V348" s="1810"/>
      <c r="W348" s="1811">
        <f t="shared" si="14"/>
        <v>0</v>
      </c>
      <c r="X348" s="1810"/>
      <c r="Y348" s="1811" t="e">
        <f t="shared" si="15"/>
        <v>#DIV/0!</v>
      </c>
      <c r="Z348" s="1893"/>
      <c r="AA348" s="1811" t="e">
        <f t="shared" si="16"/>
        <v>#DIV/0!</v>
      </c>
      <c r="AB348" s="1893"/>
      <c r="AC348" s="1811" t="e">
        <f t="shared" si="17"/>
        <v>#DIV/0!</v>
      </c>
      <c r="AD348" s="1893"/>
      <c r="AE348" s="1811" t="e">
        <f t="shared" si="18"/>
        <v>#DIV/0!</v>
      </c>
      <c r="AF348" s="1893"/>
      <c r="AG348" s="1811" t="e">
        <f t="shared" si="19"/>
        <v>#DIV/0!</v>
      </c>
      <c r="AH348" s="1812">
        <f t="shared" si="20"/>
        <v>0</v>
      </c>
    </row>
    <row r="349" spans="1:34" ht="30" hidden="1" x14ac:dyDescent="0.25">
      <c r="A349" s="3588"/>
      <c r="B349" s="3588"/>
      <c r="C349" s="3588"/>
      <c r="D349" s="3588"/>
      <c r="E349" s="3588"/>
      <c r="F349" s="3588"/>
      <c r="G349" s="3588"/>
      <c r="H349" s="2172" t="s">
        <v>454</v>
      </c>
      <c r="I349" s="2179" t="s">
        <v>2906</v>
      </c>
      <c r="J349" s="2176" t="s">
        <v>493</v>
      </c>
      <c r="K349" s="2176">
        <v>0</v>
      </c>
      <c r="L349" s="2177">
        <v>1</v>
      </c>
      <c r="M349" s="1893"/>
      <c r="N349" s="1893"/>
      <c r="O349" s="1893"/>
      <c r="P349" s="1893"/>
      <c r="Q349" s="2077"/>
      <c r="R349" s="2177">
        <f t="shared" si="13"/>
        <v>0</v>
      </c>
      <c r="S349" s="1810"/>
      <c r="T349" s="1810"/>
      <c r="U349" s="1810"/>
      <c r="V349" s="1810"/>
      <c r="W349" s="1811">
        <f t="shared" si="14"/>
        <v>0</v>
      </c>
      <c r="X349" s="1810"/>
      <c r="Y349" s="1811" t="e">
        <f t="shared" si="15"/>
        <v>#DIV/0!</v>
      </c>
      <c r="Z349" s="1893"/>
      <c r="AA349" s="1811" t="e">
        <f t="shared" si="16"/>
        <v>#DIV/0!</v>
      </c>
      <c r="AB349" s="1893"/>
      <c r="AC349" s="1811" t="e">
        <f t="shared" si="17"/>
        <v>#DIV/0!</v>
      </c>
      <c r="AD349" s="1893"/>
      <c r="AE349" s="1811" t="e">
        <f t="shared" si="18"/>
        <v>#DIV/0!</v>
      </c>
      <c r="AF349" s="1893"/>
      <c r="AG349" s="1811" t="e">
        <f t="shared" si="19"/>
        <v>#DIV/0!</v>
      </c>
      <c r="AH349" s="1812">
        <f t="shared" si="20"/>
        <v>0</v>
      </c>
    </row>
    <row r="350" spans="1:34" ht="30" hidden="1" x14ac:dyDescent="0.25">
      <c r="A350" s="3588"/>
      <c r="B350" s="3588"/>
      <c r="C350" s="3588"/>
      <c r="D350" s="3588"/>
      <c r="E350" s="3588"/>
      <c r="F350" s="3588"/>
      <c r="G350" s="3588"/>
      <c r="H350" s="2172" t="s">
        <v>2907</v>
      </c>
      <c r="I350" s="2179" t="s">
        <v>2908</v>
      </c>
      <c r="J350" s="2176" t="s">
        <v>227</v>
      </c>
      <c r="K350" s="2174">
        <v>0</v>
      </c>
      <c r="L350" s="2175">
        <v>1</v>
      </c>
      <c r="M350" s="1893"/>
      <c r="N350" s="1893"/>
      <c r="O350" s="1893"/>
      <c r="P350" s="1893"/>
      <c r="Q350" s="2077"/>
      <c r="R350" s="2175">
        <f t="shared" ref="R350:R366" si="24">+SUM(M350:P350)</f>
        <v>0</v>
      </c>
      <c r="S350" s="1810"/>
      <c r="T350" s="1810"/>
      <c r="U350" s="1810"/>
      <c r="V350" s="1810"/>
      <c r="W350" s="1811">
        <f t="shared" si="14"/>
        <v>0</v>
      </c>
      <c r="X350" s="1810"/>
      <c r="Y350" s="1811" t="e">
        <f t="shared" si="15"/>
        <v>#DIV/0!</v>
      </c>
      <c r="Z350" s="1893"/>
      <c r="AA350" s="1811" t="e">
        <f t="shared" si="16"/>
        <v>#DIV/0!</v>
      </c>
      <c r="AB350" s="1893"/>
      <c r="AC350" s="1811" t="e">
        <f t="shared" si="17"/>
        <v>#DIV/0!</v>
      </c>
      <c r="AD350" s="1893"/>
      <c r="AE350" s="1811" t="e">
        <f t="shared" si="18"/>
        <v>#DIV/0!</v>
      </c>
      <c r="AF350" s="1893"/>
      <c r="AG350" s="1811" t="e">
        <f t="shared" si="19"/>
        <v>#DIV/0!</v>
      </c>
      <c r="AH350" s="1812">
        <f t="shared" si="20"/>
        <v>0</v>
      </c>
    </row>
    <row r="351" spans="1:34" ht="30" hidden="1" x14ac:dyDescent="0.25">
      <c r="A351" s="3588"/>
      <c r="B351" s="3588"/>
      <c r="C351" s="3589"/>
      <c r="D351" s="3589"/>
      <c r="E351" s="3589"/>
      <c r="F351" s="3589"/>
      <c r="G351" s="3589"/>
      <c r="H351" s="2172" t="s">
        <v>2909</v>
      </c>
      <c r="I351" s="2179" t="s">
        <v>2910</v>
      </c>
      <c r="J351" s="2176" t="s">
        <v>227</v>
      </c>
      <c r="K351" s="2174">
        <v>0</v>
      </c>
      <c r="L351" s="2175">
        <v>1</v>
      </c>
      <c r="M351" s="1893"/>
      <c r="N351" s="1893"/>
      <c r="O351" s="1893"/>
      <c r="P351" s="1893"/>
      <c r="Q351" s="2077"/>
      <c r="R351" s="2175">
        <f t="shared" si="24"/>
        <v>0</v>
      </c>
      <c r="S351" s="1810"/>
      <c r="T351" s="1810"/>
      <c r="U351" s="1810"/>
      <c r="V351" s="1810"/>
      <c r="W351" s="1811">
        <f t="shared" si="14"/>
        <v>0</v>
      </c>
      <c r="X351" s="1810"/>
      <c r="Y351" s="1811" t="e">
        <f t="shared" si="15"/>
        <v>#DIV/0!</v>
      </c>
      <c r="Z351" s="1893"/>
      <c r="AA351" s="1811" t="e">
        <f t="shared" si="16"/>
        <v>#DIV/0!</v>
      </c>
      <c r="AB351" s="1893"/>
      <c r="AC351" s="1811" t="e">
        <f t="shared" si="17"/>
        <v>#DIV/0!</v>
      </c>
      <c r="AD351" s="1893"/>
      <c r="AE351" s="1811" t="e">
        <f t="shared" si="18"/>
        <v>#DIV/0!</v>
      </c>
      <c r="AF351" s="1893"/>
      <c r="AG351" s="1811" t="e">
        <f t="shared" si="19"/>
        <v>#DIV/0!</v>
      </c>
      <c r="AH351" s="1812">
        <f t="shared" si="20"/>
        <v>0</v>
      </c>
    </row>
    <row r="352" spans="1:34" ht="30" hidden="1" x14ac:dyDescent="0.25">
      <c r="A352" s="3588"/>
      <c r="B352" s="3588"/>
      <c r="C352" s="3597" t="s">
        <v>2911</v>
      </c>
      <c r="D352" s="3597" t="s">
        <v>2912</v>
      </c>
      <c r="E352" s="3602" t="s">
        <v>2913</v>
      </c>
      <c r="F352" s="3597">
        <v>0</v>
      </c>
      <c r="G352" s="3597">
        <v>2</v>
      </c>
      <c r="H352" s="2172" t="s">
        <v>449</v>
      </c>
      <c r="I352" s="2179" t="s">
        <v>2914</v>
      </c>
      <c r="J352" s="2176" t="s">
        <v>493</v>
      </c>
      <c r="K352" s="2176">
        <v>2</v>
      </c>
      <c r="L352" s="2177">
        <v>15</v>
      </c>
      <c r="M352" s="1893"/>
      <c r="N352" s="1893"/>
      <c r="O352" s="1893"/>
      <c r="P352" s="1893"/>
      <c r="Q352" s="2077"/>
      <c r="R352" s="2177">
        <f t="shared" si="24"/>
        <v>0</v>
      </c>
      <c r="S352" s="1810"/>
      <c r="T352" s="1810"/>
      <c r="U352" s="1810"/>
      <c r="V352" s="1810"/>
      <c r="W352" s="1811">
        <f t="shared" si="14"/>
        <v>0</v>
      </c>
      <c r="X352" s="1810"/>
      <c r="Y352" s="1811" t="e">
        <f t="shared" si="15"/>
        <v>#DIV/0!</v>
      </c>
      <c r="Z352" s="1893"/>
      <c r="AA352" s="1811" t="e">
        <f t="shared" si="16"/>
        <v>#DIV/0!</v>
      </c>
      <c r="AB352" s="1893"/>
      <c r="AC352" s="1811" t="e">
        <f t="shared" si="17"/>
        <v>#DIV/0!</v>
      </c>
      <c r="AD352" s="1893"/>
      <c r="AE352" s="1811" t="e">
        <f t="shared" si="18"/>
        <v>#DIV/0!</v>
      </c>
      <c r="AF352" s="1893"/>
      <c r="AG352" s="1811" t="e">
        <f t="shared" si="19"/>
        <v>#DIV/0!</v>
      </c>
      <c r="AH352" s="1812">
        <f t="shared" si="20"/>
        <v>0</v>
      </c>
    </row>
    <row r="353" spans="1:34" ht="30" hidden="1" x14ac:dyDescent="0.25">
      <c r="A353" s="3588"/>
      <c r="B353" s="3588"/>
      <c r="C353" s="3588"/>
      <c r="D353" s="3588"/>
      <c r="E353" s="3588"/>
      <c r="F353" s="3588"/>
      <c r="G353" s="3588"/>
      <c r="H353" s="2172" t="s">
        <v>446</v>
      </c>
      <c r="I353" s="2179" t="s">
        <v>2915</v>
      </c>
      <c r="J353" s="2176" t="s">
        <v>227</v>
      </c>
      <c r="K353" s="2174">
        <v>0</v>
      </c>
      <c r="L353" s="2175">
        <v>1</v>
      </c>
      <c r="M353" s="1893"/>
      <c r="N353" s="1893"/>
      <c r="O353" s="1893"/>
      <c r="P353" s="1893"/>
      <c r="Q353" s="2077"/>
      <c r="R353" s="2175">
        <f t="shared" si="24"/>
        <v>0</v>
      </c>
      <c r="S353" s="1810"/>
      <c r="T353" s="1810"/>
      <c r="U353" s="1810"/>
      <c r="V353" s="1810"/>
      <c r="W353" s="1811">
        <f t="shared" si="14"/>
        <v>0</v>
      </c>
      <c r="X353" s="1810"/>
      <c r="Y353" s="1811" t="e">
        <f t="shared" si="15"/>
        <v>#DIV/0!</v>
      </c>
      <c r="Z353" s="1893"/>
      <c r="AA353" s="1811" t="e">
        <f t="shared" si="16"/>
        <v>#DIV/0!</v>
      </c>
      <c r="AB353" s="1893"/>
      <c r="AC353" s="1811" t="e">
        <f t="shared" si="17"/>
        <v>#DIV/0!</v>
      </c>
      <c r="AD353" s="1893"/>
      <c r="AE353" s="1811" t="e">
        <f t="shared" si="18"/>
        <v>#DIV/0!</v>
      </c>
      <c r="AF353" s="1893"/>
      <c r="AG353" s="1811" t="e">
        <f t="shared" si="19"/>
        <v>#DIV/0!</v>
      </c>
      <c r="AH353" s="1812">
        <f t="shared" si="20"/>
        <v>0</v>
      </c>
    </row>
    <row r="354" spans="1:34" ht="45" hidden="1" x14ac:dyDescent="0.25">
      <c r="A354" s="3588"/>
      <c r="B354" s="3588"/>
      <c r="C354" s="3589"/>
      <c r="D354" s="3589"/>
      <c r="E354" s="3589"/>
      <c r="F354" s="3589"/>
      <c r="G354" s="3589"/>
      <c r="H354" s="2172" t="s">
        <v>444</v>
      </c>
      <c r="I354" s="2179" t="s">
        <v>2916</v>
      </c>
      <c r="J354" s="2176" t="s">
        <v>227</v>
      </c>
      <c r="K354" s="2174">
        <v>0</v>
      </c>
      <c r="L354" s="2175">
        <v>1</v>
      </c>
      <c r="M354" s="1893"/>
      <c r="N354" s="1893"/>
      <c r="O354" s="1893"/>
      <c r="P354" s="1893"/>
      <c r="Q354" s="2077"/>
      <c r="R354" s="2175">
        <f t="shared" si="24"/>
        <v>0</v>
      </c>
      <c r="S354" s="1810"/>
      <c r="T354" s="1810"/>
      <c r="U354" s="1810"/>
      <c r="V354" s="1810"/>
      <c r="W354" s="1811">
        <f t="shared" si="14"/>
        <v>0</v>
      </c>
      <c r="X354" s="1810"/>
      <c r="Y354" s="1811" t="e">
        <f t="shared" si="15"/>
        <v>#DIV/0!</v>
      </c>
      <c r="Z354" s="1893"/>
      <c r="AA354" s="1811" t="e">
        <f t="shared" si="16"/>
        <v>#DIV/0!</v>
      </c>
      <c r="AB354" s="1893"/>
      <c r="AC354" s="1811" t="e">
        <f t="shared" si="17"/>
        <v>#DIV/0!</v>
      </c>
      <c r="AD354" s="1893"/>
      <c r="AE354" s="1811" t="e">
        <f t="shared" si="18"/>
        <v>#DIV/0!</v>
      </c>
      <c r="AF354" s="1893"/>
      <c r="AG354" s="1811" t="e">
        <f t="shared" si="19"/>
        <v>#DIV/0!</v>
      </c>
      <c r="AH354" s="1812">
        <f t="shared" si="20"/>
        <v>0</v>
      </c>
    </row>
    <row r="355" spans="1:34" hidden="1" x14ac:dyDescent="0.25">
      <c r="A355" s="3588"/>
      <c r="B355" s="3588"/>
      <c r="C355" s="3597" t="s">
        <v>2917</v>
      </c>
      <c r="D355" s="3597" t="s">
        <v>2918</v>
      </c>
      <c r="E355" s="3602" t="s">
        <v>2919</v>
      </c>
      <c r="F355" s="3597">
        <v>0</v>
      </c>
      <c r="G355" s="3597">
        <v>7</v>
      </c>
      <c r="H355" s="3597" t="s">
        <v>2920</v>
      </c>
      <c r="I355" s="2179" t="s">
        <v>2921</v>
      </c>
      <c r="J355" s="2176" t="s">
        <v>227</v>
      </c>
      <c r="K355" s="2174">
        <v>0</v>
      </c>
      <c r="L355" s="2175">
        <v>1</v>
      </c>
      <c r="M355" s="1893"/>
      <c r="N355" s="1893"/>
      <c r="O355" s="1893"/>
      <c r="P355" s="1893"/>
      <c r="Q355" s="2077"/>
      <c r="R355" s="2175">
        <f t="shared" si="24"/>
        <v>0</v>
      </c>
      <c r="S355" s="1810"/>
      <c r="T355" s="1810"/>
      <c r="U355" s="1810"/>
      <c r="V355" s="1810"/>
      <c r="W355" s="1811">
        <f t="shared" si="14"/>
        <v>0</v>
      </c>
      <c r="X355" s="1810"/>
      <c r="Y355" s="1811" t="e">
        <f t="shared" si="15"/>
        <v>#DIV/0!</v>
      </c>
      <c r="Z355" s="1893"/>
      <c r="AA355" s="1811" t="e">
        <f t="shared" si="16"/>
        <v>#DIV/0!</v>
      </c>
      <c r="AB355" s="1893"/>
      <c r="AC355" s="1811" t="e">
        <f t="shared" si="17"/>
        <v>#DIV/0!</v>
      </c>
      <c r="AD355" s="1893"/>
      <c r="AE355" s="1811" t="e">
        <f t="shared" si="18"/>
        <v>#DIV/0!</v>
      </c>
      <c r="AF355" s="1893"/>
      <c r="AG355" s="1811" t="e">
        <f t="shared" si="19"/>
        <v>#DIV/0!</v>
      </c>
      <c r="AH355" s="1812">
        <f t="shared" si="20"/>
        <v>0</v>
      </c>
    </row>
    <row r="356" spans="1:34" hidden="1" x14ac:dyDescent="0.25">
      <c r="A356" s="3588"/>
      <c r="B356" s="3588"/>
      <c r="C356" s="3588"/>
      <c r="D356" s="3588"/>
      <c r="E356" s="3588"/>
      <c r="F356" s="3588"/>
      <c r="G356" s="3588"/>
      <c r="H356" s="3588"/>
      <c r="I356" s="2179" t="s">
        <v>433</v>
      </c>
      <c r="J356" s="2176" t="s">
        <v>493</v>
      </c>
      <c r="K356" s="2176">
        <v>0</v>
      </c>
      <c r="L356" s="2177">
        <v>4</v>
      </c>
      <c r="M356" s="1893"/>
      <c r="N356" s="1893"/>
      <c r="O356" s="1893"/>
      <c r="P356" s="1893"/>
      <c r="Q356" s="2077"/>
      <c r="R356" s="2177">
        <f t="shared" si="24"/>
        <v>0</v>
      </c>
      <c r="S356" s="1810"/>
      <c r="T356" s="1810"/>
      <c r="U356" s="1810"/>
      <c r="V356" s="1810"/>
      <c r="W356" s="1811">
        <f t="shared" si="14"/>
        <v>0</v>
      </c>
      <c r="X356" s="1810"/>
      <c r="Y356" s="1811" t="e">
        <f t="shared" si="15"/>
        <v>#DIV/0!</v>
      </c>
      <c r="Z356" s="1893"/>
      <c r="AA356" s="1811" t="e">
        <f t="shared" si="16"/>
        <v>#DIV/0!</v>
      </c>
      <c r="AB356" s="1893"/>
      <c r="AC356" s="1811" t="e">
        <f t="shared" si="17"/>
        <v>#DIV/0!</v>
      </c>
      <c r="AD356" s="1893"/>
      <c r="AE356" s="1811" t="e">
        <f t="shared" si="18"/>
        <v>#DIV/0!</v>
      </c>
      <c r="AF356" s="1893"/>
      <c r="AG356" s="1811" t="e">
        <f t="shared" si="19"/>
        <v>#DIV/0!</v>
      </c>
      <c r="AH356" s="1812">
        <f t="shared" si="20"/>
        <v>0</v>
      </c>
    </row>
    <row r="357" spans="1:34" ht="15.75" hidden="1" thickBot="1" x14ac:dyDescent="0.3">
      <c r="A357" s="3599"/>
      <c r="B357" s="3599"/>
      <c r="C357" s="3599"/>
      <c r="D357" s="3599"/>
      <c r="E357" s="3599"/>
      <c r="F357" s="3599"/>
      <c r="G357" s="3599"/>
      <c r="H357" s="3589"/>
      <c r="I357" s="2180" t="s">
        <v>430</v>
      </c>
      <c r="J357" s="2181" t="s">
        <v>493</v>
      </c>
      <c r="K357" s="2181">
        <v>0</v>
      </c>
      <c r="L357" s="2182">
        <v>8</v>
      </c>
      <c r="M357" s="1893"/>
      <c r="N357" s="1893"/>
      <c r="O357" s="1893"/>
      <c r="P357" s="1893"/>
      <c r="Q357" s="2077"/>
      <c r="R357" s="2182">
        <f t="shared" si="24"/>
        <v>0</v>
      </c>
      <c r="S357" s="1810"/>
      <c r="T357" s="1810"/>
      <c r="U357" s="1810"/>
      <c r="V357" s="1810"/>
      <c r="W357" s="1811">
        <f t="shared" si="14"/>
        <v>0</v>
      </c>
      <c r="X357" s="1810"/>
      <c r="Y357" s="1811" t="e">
        <f t="shared" si="15"/>
        <v>#DIV/0!</v>
      </c>
      <c r="Z357" s="1893"/>
      <c r="AA357" s="1811" t="e">
        <f t="shared" si="16"/>
        <v>#DIV/0!</v>
      </c>
      <c r="AB357" s="1893"/>
      <c r="AC357" s="1811" t="e">
        <f t="shared" si="17"/>
        <v>#DIV/0!</v>
      </c>
      <c r="AD357" s="1893"/>
      <c r="AE357" s="1811" t="e">
        <f t="shared" si="18"/>
        <v>#DIV/0!</v>
      </c>
      <c r="AF357" s="1893"/>
      <c r="AG357" s="1811" t="e">
        <f t="shared" si="19"/>
        <v>#DIV/0!</v>
      </c>
      <c r="AH357" s="1812">
        <f t="shared" si="20"/>
        <v>0</v>
      </c>
    </row>
    <row r="358" spans="1:34" hidden="1" x14ac:dyDescent="0.25">
      <c r="A358" s="3598" t="s">
        <v>428</v>
      </c>
      <c r="B358" s="3600" t="s">
        <v>2922</v>
      </c>
      <c r="C358" s="3600" t="s">
        <v>2923</v>
      </c>
      <c r="D358" s="3601" t="s">
        <v>2924</v>
      </c>
      <c r="E358" s="3600" t="s">
        <v>2925</v>
      </c>
      <c r="F358" s="3600"/>
      <c r="G358" s="3600"/>
      <c r="H358" s="1902"/>
      <c r="I358" s="2183" t="s">
        <v>2926</v>
      </c>
      <c r="J358" s="2184" t="s">
        <v>493</v>
      </c>
      <c r="K358" s="2184">
        <v>0</v>
      </c>
      <c r="L358" s="2185">
        <v>4</v>
      </c>
      <c r="M358" s="1893"/>
      <c r="N358" s="1893"/>
      <c r="O358" s="1893"/>
      <c r="P358" s="1893"/>
      <c r="Q358" s="2077"/>
      <c r="R358" s="2185">
        <f t="shared" si="24"/>
        <v>0</v>
      </c>
      <c r="S358" s="1810"/>
      <c r="T358" s="1810"/>
      <c r="U358" s="1810"/>
      <c r="V358" s="1810"/>
      <c r="W358" s="1811">
        <f t="shared" si="14"/>
        <v>0</v>
      </c>
      <c r="X358" s="1810"/>
      <c r="Y358" s="1811" t="e">
        <f t="shared" si="15"/>
        <v>#DIV/0!</v>
      </c>
      <c r="Z358" s="1893"/>
      <c r="AA358" s="1811" t="e">
        <f t="shared" si="16"/>
        <v>#DIV/0!</v>
      </c>
      <c r="AB358" s="1893"/>
      <c r="AC358" s="1811" t="e">
        <f t="shared" si="17"/>
        <v>#DIV/0!</v>
      </c>
      <c r="AD358" s="1893"/>
      <c r="AE358" s="1811" t="e">
        <f t="shared" si="18"/>
        <v>#DIV/0!</v>
      </c>
      <c r="AF358" s="1893"/>
      <c r="AG358" s="1811" t="e">
        <f t="shared" si="19"/>
        <v>#DIV/0!</v>
      </c>
      <c r="AH358" s="1812">
        <f t="shared" si="20"/>
        <v>0</v>
      </c>
    </row>
    <row r="359" spans="1:34" hidden="1" x14ac:dyDescent="0.25">
      <c r="A359" s="3588"/>
      <c r="B359" s="3588"/>
      <c r="C359" s="3588"/>
      <c r="D359" s="3588"/>
      <c r="E359" s="3588"/>
      <c r="F359" s="3588"/>
      <c r="G359" s="3588"/>
      <c r="H359" s="1907"/>
      <c r="I359" s="2186" t="s">
        <v>2927</v>
      </c>
      <c r="J359" s="2187" t="s">
        <v>227</v>
      </c>
      <c r="K359" s="2188">
        <v>0.5</v>
      </c>
      <c r="L359" s="2189">
        <v>1</v>
      </c>
      <c r="M359" s="1893"/>
      <c r="N359" s="1893"/>
      <c r="O359" s="1893"/>
      <c r="P359" s="1893"/>
      <c r="Q359" s="2077"/>
      <c r="R359" s="2189">
        <f t="shared" si="24"/>
        <v>0</v>
      </c>
      <c r="S359" s="1810"/>
      <c r="T359" s="1810"/>
      <c r="U359" s="1810"/>
      <c r="V359" s="1810"/>
      <c r="W359" s="1811">
        <f t="shared" si="14"/>
        <v>0</v>
      </c>
      <c r="X359" s="1810"/>
      <c r="Y359" s="1811" t="e">
        <f t="shared" si="15"/>
        <v>#DIV/0!</v>
      </c>
      <c r="Z359" s="1893"/>
      <c r="AA359" s="1811" t="e">
        <f t="shared" si="16"/>
        <v>#DIV/0!</v>
      </c>
      <c r="AB359" s="1893"/>
      <c r="AC359" s="1811" t="e">
        <f t="shared" si="17"/>
        <v>#DIV/0!</v>
      </c>
      <c r="AD359" s="1893"/>
      <c r="AE359" s="1811" t="e">
        <f t="shared" si="18"/>
        <v>#DIV/0!</v>
      </c>
      <c r="AF359" s="1893"/>
      <c r="AG359" s="1811" t="e">
        <f t="shared" si="19"/>
        <v>#DIV/0!</v>
      </c>
      <c r="AH359" s="1812">
        <f t="shared" si="20"/>
        <v>0</v>
      </c>
    </row>
    <row r="360" spans="1:34" hidden="1" x14ac:dyDescent="0.25">
      <c r="A360" s="3588"/>
      <c r="B360" s="3588"/>
      <c r="C360" s="3588"/>
      <c r="D360" s="3588"/>
      <c r="E360" s="3588"/>
      <c r="F360" s="3588"/>
      <c r="G360" s="3588"/>
      <c r="H360" s="1907"/>
      <c r="I360" s="2186" t="s">
        <v>2928</v>
      </c>
      <c r="J360" s="2187" t="s">
        <v>227</v>
      </c>
      <c r="K360" s="2188">
        <v>0.4</v>
      </c>
      <c r="L360" s="2189">
        <v>1</v>
      </c>
      <c r="M360" s="1893"/>
      <c r="N360" s="1893"/>
      <c r="O360" s="1893"/>
      <c r="P360" s="1893"/>
      <c r="Q360" s="2077"/>
      <c r="R360" s="2189">
        <f t="shared" si="24"/>
        <v>0</v>
      </c>
      <c r="S360" s="1810"/>
      <c r="T360" s="1810"/>
      <c r="U360" s="1810"/>
      <c r="V360" s="1810"/>
      <c r="W360" s="1811">
        <f t="shared" si="14"/>
        <v>0</v>
      </c>
      <c r="X360" s="1810"/>
      <c r="Y360" s="1811" t="e">
        <f t="shared" si="15"/>
        <v>#DIV/0!</v>
      </c>
      <c r="Z360" s="1893"/>
      <c r="AA360" s="1811" t="e">
        <f t="shared" si="16"/>
        <v>#DIV/0!</v>
      </c>
      <c r="AB360" s="1893"/>
      <c r="AC360" s="1811" t="e">
        <f t="shared" si="17"/>
        <v>#DIV/0!</v>
      </c>
      <c r="AD360" s="1893"/>
      <c r="AE360" s="1811" t="e">
        <f t="shared" si="18"/>
        <v>#DIV/0!</v>
      </c>
      <c r="AF360" s="1893"/>
      <c r="AG360" s="1811" t="e">
        <f t="shared" si="19"/>
        <v>#DIV/0!</v>
      </c>
      <c r="AH360" s="1812">
        <f t="shared" si="20"/>
        <v>0</v>
      </c>
    </row>
    <row r="361" spans="1:34" hidden="1" x14ac:dyDescent="0.25">
      <c r="A361" s="3588"/>
      <c r="B361" s="3588"/>
      <c r="C361" s="3588"/>
      <c r="D361" s="3588"/>
      <c r="E361" s="3588"/>
      <c r="F361" s="3588"/>
      <c r="G361" s="3588"/>
      <c r="H361" s="1907"/>
      <c r="I361" s="2186" t="s">
        <v>2929</v>
      </c>
      <c r="J361" s="2187" t="s">
        <v>227</v>
      </c>
      <c r="K361" s="2188">
        <v>0</v>
      </c>
      <c r="L361" s="2189">
        <v>1</v>
      </c>
      <c r="M361" s="1893"/>
      <c r="N361" s="1893"/>
      <c r="O361" s="1893"/>
      <c r="P361" s="1893"/>
      <c r="Q361" s="2077"/>
      <c r="R361" s="2189">
        <f t="shared" si="24"/>
        <v>0</v>
      </c>
      <c r="S361" s="1810"/>
      <c r="T361" s="1810"/>
      <c r="U361" s="1810"/>
      <c r="V361" s="1810"/>
      <c r="W361" s="1811">
        <f t="shared" si="14"/>
        <v>0</v>
      </c>
      <c r="X361" s="1810"/>
      <c r="Y361" s="1811" t="e">
        <f t="shared" si="15"/>
        <v>#DIV/0!</v>
      </c>
      <c r="Z361" s="1893"/>
      <c r="AA361" s="1811" t="e">
        <f t="shared" si="16"/>
        <v>#DIV/0!</v>
      </c>
      <c r="AB361" s="1893"/>
      <c r="AC361" s="1811" t="e">
        <f t="shared" si="17"/>
        <v>#DIV/0!</v>
      </c>
      <c r="AD361" s="1893"/>
      <c r="AE361" s="1811" t="e">
        <f t="shared" si="18"/>
        <v>#DIV/0!</v>
      </c>
      <c r="AF361" s="1893"/>
      <c r="AG361" s="1811" t="e">
        <f t="shared" si="19"/>
        <v>#DIV/0!</v>
      </c>
      <c r="AH361" s="1812">
        <f t="shared" si="20"/>
        <v>0</v>
      </c>
    </row>
    <row r="362" spans="1:34" hidden="1" x14ac:dyDescent="0.25">
      <c r="A362" s="3588"/>
      <c r="B362" s="3588"/>
      <c r="C362" s="3588"/>
      <c r="D362" s="3588"/>
      <c r="E362" s="3588"/>
      <c r="F362" s="3588"/>
      <c r="G362" s="3588"/>
      <c r="H362" s="1907"/>
      <c r="I362" s="2186" t="s">
        <v>2930</v>
      </c>
      <c r="J362" s="2187" t="s">
        <v>227</v>
      </c>
      <c r="K362" s="2188">
        <v>0</v>
      </c>
      <c r="L362" s="2189">
        <v>1</v>
      </c>
      <c r="M362" s="1893"/>
      <c r="N362" s="1893"/>
      <c r="O362" s="1893"/>
      <c r="P362" s="1893"/>
      <c r="Q362" s="2077"/>
      <c r="R362" s="2189">
        <f t="shared" si="24"/>
        <v>0</v>
      </c>
      <c r="S362" s="1810"/>
      <c r="T362" s="1810"/>
      <c r="U362" s="1810"/>
      <c r="V362" s="1810"/>
      <c r="W362" s="1811">
        <f t="shared" si="14"/>
        <v>0</v>
      </c>
      <c r="X362" s="1810"/>
      <c r="Y362" s="1811" t="e">
        <f t="shared" si="15"/>
        <v>#DIV/0!</v>
      </c>
      <c r="Z362" s="1893"/>
      <c r="AA362" s="1811" t="e">
        <f t="shared" si="16"/>
        <v>#DIV/0!</v>
      </c>
      <c r="AB362" s="1893"/>
      <c r="AC362" s="1811" t="e">
        <f t="shared" si="17"/>
        <v>#DIV/0!</v>
      </c>
      <c r="AD362" s="1893"/>
      <c r="AE362" s="1811" t="e">
        <f t="shared" si="18"/>
        <v>#DIV/0!</v>
      </c>
      <c r="AF362" s="1893"/>
      <c r="AG362" s="1811" t="e">
        <f t="shared" si="19"/>
        <v>#DIV/0!</v>
      </c>
      <c r="AH362" s="1812">
        <f t="shared" si="20"/>
        <v>0</v>
      </c>
    </row>
    <row r="363" spans="1:34" hidden="1" x14ac:dyDescent="0.25">
      <c r="A363" s="3588"/>
      <c r="B363" s="3588"/>
      <c r="C363" s="3588"/>
      <c r="D363" s="3588"/>
      <c r="E363" s="3588"/>
      <c r="F363" s="3588"/>
      <c r="G363" s="3588"/>
      <c r="H363" s="1907"/>
      <c r="I363" s="2186" t="s">
        <v>2931</v>
      </c>
      <c r="J363" s="2187" t="s">
        <v>227</v>
      </c>
      <c r="K363" s="2188">
        <v>0.2</v>
      </c>
      <c r="L363" s="2189">
        <v>1</v>
      </c>
      <c r="M363" s="1893"/>
      <c r="N363" s="1893"/>
      <c r="O363" s="1893"/>
      <c r="P363" s="1893"/>
      <c r="Q363" s="2077"/>
      <c r="R363" s="2189">
        <f t="shared" si="24"/>
        <v>0</v>
      </c>
      <c r="S363" s="1810"/>
      <c r="T363" s="1810"/>
      <c r="U363" s="1810"/>
      <c r="V363" s="1810"/>
      <c r="W363" s="1811">
        <f t="shared" si="14"/>
        <v>0</v>
      </c>
      <c r="X363" s="1810"/>
      <c r="Y363" s="1811" t="e">
        <f t="shared" si="15"/>
        <v>#DIV/0!</v>
      </c>
      <c r="Z363" s="1893"/>
      <c r="AA363" s="1811" t="e">
        <f t="shared" si="16"/>
        <v>#DIV/0!</v>
      </c>
      <c r="AB363" s="1893"/>
      <c r="AC363" s="1811" t="e">
        <f t="shared" si="17"/>
        <v>#DIV/0!</v>
      </c>
      <c r="AD363" s="1893"/>
      <c r="AE363" s="1811" t="e">
        <f t="shared" si="18"/>
        <v>#DIV/0!</v>
      </c>
      <c r="AF363" s="1893"/>
      <c r="AG363" s="1811" t="e">
        <f t="shared" si="19"/>
        <v>#DIV/0!</v>
      </c>
      <c r="AH363" s="1812">
        <f t="shared" si="20"/>
        <v>0</v>
      </c>
    </row>
    <row r="364" spans="1:34" hidden="1" x14ac:dyDescent="0.25">
      <c r="A364" s="3588"/>
      <c r="B364" s="3588"/>
      <c r="C364" s="3588"/>
      <c r="D364" s="3588"/>
      <c r="E364" s="3588"/>
      <c r="F364" s="3588"/>
      <c r="G364" s="3588"/>
      <c r="H364" s="1907"/>
      <c r="I364" s="2186" t="s">
        <v>2932</v>
      </c>
      <c r="J364" s="2187" t="s">
        <v>227</v>
      </c>
      <c r="K364" s="2188">
        <v>0.1</v>
      </c>
      <c r="L364" s="2189">
        <v>1</v>
      </c>
      <c r="M364" s="1893"/>
      <c r="N364" s="1893"/>
      <c r="O364" s="1893"/>
      <c r="P364" s="1893"/>
      <c r="Q364" s="2077"/>
      <c r="R364" s="2189">
        <f t="shared" si="24"/>
        <v>0</v>
      </c>
      <c r="S364" s="1810"/>
      <c r="T364" s="1810"/>
      <c r="U364" s="1810"/>
      <c r="V364" s="1810"/>
      <c r="W364" s="1811">
        <f t="shared" si="14"/>
        <v>0</v>
      </c>
      <c r="X364" s="1810"/>
      <c r="Y364" s="1811" t="e">
        <f t="shared" si="15"/>
        <v>#DIV/0!</v>
      </c>
      <c r="Z364" s="1893"/>
      <c r="AA364" s="1811" t="e">
        <f t="shared" si="16"/>
        <v>#DIV/0!</v>
      </c>
      <c r="AB364" s="1893"/>
      <c r="AC364" s="1811" t="e">
        <f t="shared" si="17"/>
        <v>#DIV/0!</v>
      </c>
      <c r="AD364" s="1893"/>
      <c r="AE364" s="1811" t="e">
        <f t="shared" si="18"/>
        <v>#DIV/0!</v>
      </c>
      <c r="AF364" s="1893"/>
      <c r="AG364" s="1811" t="e">
        <f t="shared" si="19"/>
        <v>#DIV/0!</v>
      </c>
      <c r="AH364" s="1812">
        <f t="shared" si="20"/>
        <v>0</v>
      </c>
    </row>
    <row r="365" spans="1:34" hidden="1" x14ac:dyDescent="0.25">
      <c r="A365" s="3588"/>
      <c r="B365" s="3588"/>
      <c r="C365" s="3588"/>
      <c r="D365" s="3589"/>
      <c r="E365" s="3588"/>
      <c r="F365" s="3588"/>
      <c r="G365" s="3588"/>
      <c r="H365" s="1907"/>
      <c r="I365" s="2190" t="s">
        <v>2933</v>
      </c>
      <c r="J365" s="2187" t="s">
        <v>227</v>
      </c>
      <c r="K365" s="2188">
        <v>0</v>
      </c>
      <c r="L365" s="2189">
        <v>1</v>
      </c>
      <c r="M365" s="1893"/>
      <c r="N365" s="1893"/>
      <c r="O365" s="1893"/>
      <c r="P365" s="1893"/>
      <c r="Q365" s="2077"/>
      <c r="R365" s="2189">
        <f t="shared" si="24"/>
        <v>0</v>
      </c>
      <c r="S365" s="1810"/>
      <c r="T365" s="1810"/>
      <c r="U365" s="1810"/>
      <c r="V365" s="1810"/>
      <c r="W365" s="1811">
        <f t="shared" si="14"/>
        <v>0</v>
      </c>
      <c r="X365" s="1810"/>
      <c r="Y365" s="1811" t="e">
        <f t="shared" si="15"/>
        <v>#DIV/0!</v>
      </c>
      <c r="Z365" s="1893"/>
      <c r="AA365" s="1811" t="e">
        <f t="shared" si="16"/>
        <v>#DIV/0!</v>
      </c>
      <c r="AB365" s="1893"/>
      <c r="AC365" s="1811" t="e">
        <f t="shared" si="17"/>
        <v>#DIV/0!</v>
      </c>
      <c r="AD365" s="1893"/>
      <c r="AE365" s="1811" t="e">
        <f t="shared" si="18"/>
        <v>#DIV/0!</v>
      </c>
      <c r="AF365" s="1893"/>
      <c r="AG365" s="1811" t="e">
        <f t="shared" si="19"/>
        <v>#DIV/0!</v>
      </c>
      <c r="AH365" s="1812">
        <f t="shared" si="20"/>
        <v>0</v>
      </c>
    </row>
    <row r="366" spans="1:34" hidden="1" x14ac:dyDescent="0.25">
      <c r="A366" s="3588"/>
      <c r="B366" s="3588"/>
      <c r="C366" s="3588"/>
      <c r="D366" s="3587" t="s">
        <v>2934</v>
      </c>
      <c r="E366" s="3588"/>
      <c r="F366" s="3588"/>
      <c r="G366" s="3588"/>
      <c r="H366" s="2191"/>
      <c r="I366" s="3587" t="s">
        <v>2935</v>
      </c>
      <c r="J366" s="3590" t="s">
        <v>227</v>
      </c>
      <c r="K366" s="3591">
        <v>0</v>
      </c>
      <c r="L366" s="3592">
        <v>1</v>
      </c>
      <c r="M366" s="1893"/>
      <c r="N366" s="1893"/>
      <c r="O366" s="1893"/>
      <c r="P366" s="1893"/>
      <c r="Q366" s="2077"/>
      <c r="R366" s="3592">
        <f t="shared" si="24"/>
        <v>0</v>
      </c>
      <c r="S366" s="1810"/>
      <c r="T366" s="1810"/>
      <c r="U366" s="1810"/>
      <c r="V366" s="1810"/>
      <c r="W366" s="1811">
        <f t="shared" si="14"/>
        <v>0</v>
      </c>
      <c r="X366" s="1810"/>
      <c r="Y366" s="1811" t="e">
        <f t="shared" si="15"/>
        <v>#DIV/0!</v>
      </c>
      <c r="Z366" s="1893"/>
      <c r="AA366" s="1811" t="e">
        <f t="shared" si="16"/>
        <v>#DIV/0!</v>
      </c>
      <c r="AB366" s="1893"/>
      <c r="AC366" s="1811" t="e">
        <f t="shared" si="17"/>
        <v>#DIV/0!</v>
      </c>
      <c r="AD366" s="1893"/>
      <c r="AE366" s="1811" t="e">
        <f t="shared" si="18"/>
        <v>#DIV/0!</v>
      </c>
      <c r="AF366" s="1893"/>
      <c r="AG366" s="1811" t="e">
        <f t="shared" si="19"/>
        <v>#DIV/0!</v>
      </c>
      <c r="AH366" s="1812">
        <f t="shared" si="20"/>
        <v>0</v>
      </c>
    </row>
    <row r="367" spans="1:34" hidden="1" x14ac:dyDescent="0.25">
      <c r="A367" s="3588"/>
      <c r="B367" s="3588"/>
      <c r="C367" s="3588"/>
      <c r="D367" s="3588"/>
      <c r="E367" s="3588"/>
      <c r="F367" s="3588"/>
      <c r="G367" s="3588"/>
      <c r="H367" s="2192"/>
      <c r="I367" s="3588"/>
      <c r="J367" s="3588"/>
      <c r="K367" s="3588"/>
      <c r="L367" s="3593"/>
      <c r="M367" s="1893"/>
      <c r="N367" s="1893"/>
      <c r="O367" s="1893"/>
      <c r="P367" s="1893"/>
      <c r="Q367" s="2077"/>
      <c r="R367" s="3593"/>
      <c r="S367" s="1810"/>
      <c r="T367" s="1810"/>
      <c r="U367" s="1810"/>
      <c r="V367" s="1810"/>
      <c r="W367" s="1811">
        <f t="shared" si="14"/>
        <v>0</v>
      </c>
      <c r="X367" s="1810"/>
      <c r="Y367" s="1811" t="e">
        <f t="shared" si="15"/>
        <v>#DIV/0!</v>
      </c>
      <c r="Z367" s="1893"/>
      <c r="AA367" s="1811" t="e">
        <f t="shared" si="16"/>
        <v>#DIV/0!</v>
      </c>
      <c r="AB367" s="1893"/>
      <c r="AC367" s="1811" t="e">
        <f t="shared" si="17"/>
        <v>#DIV/0!</v>
      </c>
      <c r="AD367" s="1893"/>
      <c r="AE367" s="1811" t="e">
        <f t="shared" si="18"/>
        <v>#DIV/0!</v>
      </c>
      <c r="AF367" s="1893"/>
      <c r="AG367" s="1811" t="e">
        <f t="shared" si="19"/>
        <v>#DIV/0!</v>
      </c>
      <c r="AH367" s="1812">
        <f t="shared" si="20"/>
        <v>0</v>
      </c>
    </row>
    <row r="368" spans="1:34" hidden="1" x14ac:dyDescent="0.25">
      <c r="A368" s="3588"/>
      <c r="B368" s="3588"/>
      <c r="C368" s="3588"/>
      <c r="D368" s="3589"/>
      <c r="E368" s="3589"/>
      <c r="F368" s="3589"/>
      <c r="G368" s="3589"/>
      <c r="H368" s="2193"/>
      <c r="I368" s="3589"/>
      <c r="J368" s="3589"/>
      <c r="K368" s="3589"/>
      <c r="L368" s="3594"/>
      <c r="M368" s="1893"/>
      <c r="N368" s="1893"/>
      <c r="O368" s="1893"/>
      <c r="P368" s="1893"/>
      <c r="Q368" s="2077"/>
      <c r="R368" s="3594"/>
      <c r="S368" s="1810"/>
      <c r="T368" s="1810"/>
      <c r="U368" s="1810"/>
      <c r="V368" s="1810"/>
      <c r="W368" s="1811">
        <f t="shared" si="14"/>
        <v>0</v>
      </c>
      <c r="X368" s="1810"/>
      <c r="Y368" s="1811" t="e">
        <f t="shared" si="15"/>
        <v>#DIV/0!</v>
      </c>
      <c r="Z368" s="1893"/>
      <c r="AA368" s="1811" t="e">
        <f t="shared" si="16"/>
        <v>#DIV/0!</v>
      </c>
      <c r="AB368" s="1893"/>
      <c r="AC368" s="1811" t="e">
        <f t="shared" si="17"/>
        <v>#DIV/0!</v>
      </c>
      <c r="AD368" s="1893"/>
      <c r="AE368" s="1811" t="e">
        <f t="shared" si="18"/>
        <v>#DIV/0!</v>
      </c>
      <c r="AF368" s="1893"/>
      <c r="AG368" s="1811" t="e">
        <f t="shared" si="19"/>
        <v>#DIV/0!</v>
      </c>
      <c r="AH368" s="1812">
        <f t="shared" si="20"/>
        <v>0</v>
      </c>
    </row>
    <row r="369" spans="1:34" hidden="1" x14ac:dyDescent="0.25">
      <c r="A369" s="3588"/>
      <c r="B369" s="3588"/>
      <c r="C369" s="3588"/>
      <c r="D369" s="3595" t="s">
        <v>2936</v>
      </c>
      <c r="E369" s="3596" t="s">
        <v>2937</v>
      </c>
      <c r="F369" s="3596"/>
      <c r="G369" s="3596"/>
      <c r="H369" s="1907"/>
      <c r="I369" s="1906" t="s">
        <v>2938</v>
      </c>
      <c r="J369" s="2194" t="s">
        <v>227</v>
      </c>
      <c r="K369" s="2195">
        <v>0</v>
      </c>
      <c r="L369" s="2189">
        <v>1</v>
      </c>
      <c r="M369" s="1893"/>
      <c r="N369" s="1893"/>
      <c r="O369" s="1893"/>
      <c r="P369" s="1893"/>
      <c r="Q369" s="2077"/>
      <c r="R369" s="2189">
        <f t="shared" ref="R369:R378" si="25">+SUM(M369:P369)</f>
        <v>0</v>
      </c>
      <c r="S369" s="1810"/>
      <c r="T369" s="1810"/>
      <c r="U369" s="1810"/>
      <c r="V369" s="1810"/>
      <c r="W369" s="1811">
        <f t="shared" si="14"/>
        <v>0</v>
      </c>
      <c r="X369" s="1810"/>
      <c r="Y369" s="1811" t="e">
        <f t="shared" si="15"/>
        <v>#DIV/0!</v>
      </c>
      <c r="Z369" s="1893"/>
      <c r="AA369" s="1811" t="e">
        <f t="shared" si="16"/>
        <v>#DIV/0!</v>
      </c>
      <c r="AB369" s="1893"/>
      <c r="AC369" s="1811" t="e">
        <f t="shared" si="17"/>
        <v>#DIV/0!</v>
      </c>
      <c r="AD369" s="1893"/>
      <c r="AE369" s="1811" t="e">
        <f t="shared" si="18"/>
        <v>#DIV/0!</v>
      </c>
      <c r="AF369" s="1893"/>
      <c r="AG369" s="1811" t="e">
        <f t="shared" si="19"/>
        <v>#DIV/0!</v>
      </c>
      <c r="AH369" s="1812">
        <f t="shared" si="20"/>
        <v>0</v>
      </c>
    </row>
    <row r="370" spans="1:34" hidden="1" x14ac:dyDescent="0.25">
      <c r="A370" s="3588"/>
      <c r="B370" s="3588"/>
      <c r="C370" s="3588"/>
      <c r="D370" s="3588"/>
      <c r="E370" s="3588"/>
      <c r="F370" s="3588"/>
      <c r="G370" s="3588"/>
      <c r="H370" s="1907"/>
      <c r="I370" s="1906" t="s">
        <v>2939</v>
      </c>
      <c r="J370" s="2194" t="s">
        <v>227</v>
      </c>
      <c r="K370" s="2195">
        <v>0</v>
      </c>
      <c r="L370" s="2189">
        <v>1</v>
      </c>
      <c r="M370" s="1893"/>
      <c r="N370" s="1893"/>
      <c r="O370" s="1893"/>
      <c r="P370" s="1893"/>
      <c r="Q370" s="2077"/>
      <c r="R370" s="2189">
        <f t="shared" si="25"/>
        <v>0</v>
      </c>
      <c r="S370" s="1810"/>
      <c r="T370" s="1810"/>
      <c r="U370" s="1810"/>
      <c r="V370" s="1810"/>
      <c r="W370" s="1811">
        <f t="shared" si="14"/>
        <v>0</v>
      </c>
      <c r="X370" s="1810"/>
      <c r="Y370" s="1811" t="e">
        <f t="shared" si="15"/>
        <v>#DIV/0!</v>
      </c>
      <c r="Z370" s="1893"/>
      <c r="AA370" s="1811" t="e">
        <f t="shared" si="16"/>
        <v>#DIV/0!</v>
      </c>
      <c r="AB370" s="1893"/>
      <c r="AC370" s="1811" t="e">
        <f t="shared" si="17"/>
        <v>#DIV/0!</v>
      </c>
      <c r="AD370" s="1893"/>
      <c r="AE370" s="1811" t="e">
        <f t="shared" si="18"/>
        <v>#DIV/0!</v>
      </c>
      <c r="AF370" s="1893"/>
      <c r="AG370" s="1811" t="e">
        <f t="shared" si="19"/>
        <v>#DIV/0!</v>
      </c>
      <c r="AH370" s="1812">
        <f t="shared" si="20"/>
        <v>0</v>
      </c>
    </row>
    <row r="371" spans="1:34" ht="30" hidden="1" x14ac:dyDescent="0.25">
      <c r="A371" s="3588"/>
      <c r="B371" s="3588"/>
      <c r="C371" s="3588"/>
      <c r="D371" s="3588"/>
      <c r="E371" s="3588"/>
      <c r="F371" s="3588"/>
      <c r="G371" s="3588"/>
      <c r="H371" s="1907"/>
      <c r="I371" s="1906" t="s">
        <v>2940</v>
      </c>
      <c r="J371" s="2194" t="s">
        <v>227</v>
      </c>
      <c r="K371" s="2195">
        <v>0</v>
      </c>
      <c r="L371" s="2189">
        <v>1</v>
      </c>
      <c r="M371" s="1893"/>
      <c r="N371" s="1893"/>
      <c r="O371" s="1893"/>
      <c r="P371" s="1893"/>
      <c r="Q371" s="2077"/>
      <c r="R371" s="2189">
        <f t="shared" si="25"/>
        <v>0</v>
      </c>
      <c r="S371" s="1810"/>
      <c r="T371" s="1810"/>
      <c r="U371" s="1810"/>
      <c r="V371" s="1810"/>
      <c r="W371" s="1811">
        <f t="shared" si="14"/>
        <v>0</v>
      </c>
      <c r="X371" s="1810"/>
      <c r="Y371" s="1811" t="e">
        <f t="shared" si="15"/>
        <v>#DIV/0!</v>
      </c>
      <c r="Z371" s="1893"/>
      <c r="AA371" s="1811" t="e">
        <f t="shared" si="16"/>
        <v>#DIV/0!</v>
      </c>
      <c r="AB371" s="1893"/>
      <c r="AC371" s="1811" t="e">
        <f t="shared" si="17"/>
        <v>#DIV/0!</v>
      </c>
      <c r="AD371" s="1893"/>
      <c r="AE371" s="1811" t="e">
        <f t="shared" si="18"/>
        <v>#DIV/0!</v>
      </c>
      <c r="AF371" s="1893"/>
      <c r="AG371" s="1811" t="e">
        <f t="shared" si="19"/>
        <v>#DIV/0!</v>
      </c>
      <c r="AH371" s="1812">
        <f t="shared" si="20"/>
        <v>0</v>
      </c>
    </row>
    <row r="372" spans="1:34" ht="30" hidden="1" x14ac:dyDescent="0.25">
      <c r="A372" s="3588"/>
      <c r="B372" s="3588"/>
      <c r="C372" s="3588"/>
      <c r="D372" s="3588"/>
      <c r="E372" s="3588"/>
      <c r="F372" s="3588"/>
      <c r="G372" s="3588"/>
      <c r="H372" s="1907"/>
      <c r="I372" s="1906" t="s">
        <v>2941</v>
      </c>
      <c r="J372" s="2194" t="s">
        <v>227</v>
      </c>
      <c r="K372" s="2195">
        <v>0</v>
      </c>
      <c r="L372" s="2189">
        <v>1</v>
      </c>
      <c r="M372" s="1893"/>
      <c r="N372" s="1893"/>
      <c r="O372" s="1893"/>
      <c r="P372" s="1893"/>
      <c r="Q372" s="2077"/>
      <c r="R372" s="2189">
        <f t="shared" si="25"/>
        <v>0</v>
      </c>
      <c r="S372" s="1810"/>
      <c r="T372" s="1810"/>
      <c r="U372" s="1810"/>
      <c r="V372" s="1810"/>
      <c r="W372" s="1811">
        <f t="shared" si="14"/>
        <v>0</v>
      </c>
      <c r="X372" s="1810"/>
      <c r="Y372" s="1811" t="e">
        <f t="shared" si="15"/>
        <v>#DIV/0!</v>
      </c>
      <c r="Z372" s="1893"/>
      <c r="AA372" s="1811" t="e">
        <f t="shared" si="16"/>
        <v>#DIV/0!</v>
      </c>
      <c r="AB372" s="1893"/>
      <c r="AC372" s="1811" t="e">
        <f t="shared" si="17"/>
        <v>#DIV/0!</v>
      </c>
      <c r="AD372" s="1893"/>
      <c r="AE372" s="1811" t="e">
        <f t="shared" si="18"/>
        <v>#DIV/0!</v>
      </c>
      <c r="AF372" s="1893"/>
      <c r="AG372" s="1811" t="e">
        <f t="shared" si="19"/>
        <v>#DIV/0!</v>
      </c>
      <c r="AH372" s="1812">
        <f t="shared" si="20"/>
        <v>0</v>
      </c>
    </row>
    <row r="373" spans="1:34" ht="45" hidden="1" x14ac:dyDescent="0.25">
      <c r="A373" s="3588"/>
      <c r="B373" s="3588"/>
      <c r="C373" s="3588"/>
      <c r="D373" s="3588"/>
      <c r="E373" s="3588"/>
      <c r="F373" s="3588"/>
      <c r="G373" s="3588"/>
      <c r="H373" s="1907"/>
      <c r="I373" s="1905" t="s">
        <v>2942</v>
      </c>
      <c r="J373" s="2194" t="s">
        <v>227</v>
      </c>
      <c r="K373" s="2195">
        <v>0</v>
      </c>
      <c r="L373" s="2189">
        <v>1</v>
      </c>
      <c r="M373" s="1893"/>
      <c r="N373" s="1893"/>
      <c r="O373" s="1893"/>
      <c r="P373" s="1893"/>
      <c r="Q373" s="2077"/>
      <c r="R373" s="2189">
        <f t="shared" si="25"/>
        <v>0</v>
      </c>
      <c r="S373" s="1810"/>
      <c r="T373" s="1810"/>
      <c r="U373" s="1810"/>
      <c r="V373" s="1810"/>
      <c r="W373" s="1811">
        <f t="shared" si="14"/>
        <v>0</v>
      </c>
      <c r="X373" s="1810"/>
      <c r="Y373" s="1811" t="e">
        <f t="shared" si="15"/>
        <v>#DIV/0!</v>
      </c>
      <c r="Z373" s="1893"/>
      <c r="AA373" s="1811" t="e">
        <f t="shared" si="16"/>
        <v>#DIV/0!</v>
      </c>
      <c r="AB373" s="1893"/>
      <c r="AC373" s="1811" t="e">
        <f t="shared" si="17"/>
        <v>#DIV/0!</v>
      </c>
      <c r="AD373" s="1893"/>
      <c r="AE373" s="1811" t="e">
        <f t="shared" si="18"/>
        <v>#DIV/0!</v>
      </c>
      <c r="AF373" s="1893"/>
      <c r="AG373" s="1811" t="e">
        <f t="shared" si="19"/>
        <v>#DIV/0!</v>
      </c>
      <c r="AH373" s="1812">
        <f t="shared" si="20"/>
        <v>0</v>
      </c>
    </row>
    <row r="374" spans="1:34" ht="30" hidden="1" x14ac:dyDescent="0.25">
      <c r="A374" s="3588"/>
      <c r="B374" s="3588"/>
      <c r="C374" s="3588"/>
      <c r="D374" s="3589"/>
      <c r="E374" s="3589"/>
      <c r="F374" s="3589"/>
      <c r="G374" s="3589"/>
      <c r="H374" s="1906"/>
      <c r="I374" s="1905" t="s">
        <v>2943</v>
      </c>
      <c r="J374" s="2194" t="s">
        <v>227</v>
      </c>
      <c r="K374" s="2195">
        <v>0.2</v>
      </c>
      <c r="L374" s="2189">
        <v>1</v>
      </c>
      <c r="M374" s="1893"/>
      <c r="N374" s="1893"/>
      <c r="O374" s="1893"/>
      <c r="P374" s="1893"/>
      <c r="Q374" s="2077"/>
      <c r="R374" s="2189">
        <f t="shared" si="25"/>
        <v>0</v>
      </c>
      <c r="S374" s="1810"/>
      <c r="T374" s="1810"/>
      <c r="U374" s="1810"/>
      <c r="V374" s="1810"/>
      <c r="W374" s="1811">
        <f t="shared" si="14"/>
        <v>0</v>
      </c>
      <c r="X374" s="1810"/>
      <c r="Y374" s="1811" t="e">
        <f t="shared" si="15"/>
        <v>#DIV/0!</v>
      </c>
      <c r="Z374" s="1893"/>
      <c r="AA374" s="1811" t="e">
        <f t="shared" si="16"/>
        <v>#DIV/0!</v>
      </c>
      <c r="AB374" s="1893"/>
      <c r="AC374" s="1811" t="e">
        <f t="shared" si="17"/>
        <v>#DIV/0!</v>
      </c>
      <c r="AD374" s="1893"/>
      <c r="AE374" s="1811" t="e">
        <f t="shared" si="18"/>
        <v>#DIV/0!</v>
      </c>
      <c r="AF374" s="1893"/>
      <c r="AG374" s="1811" t="e">
        <f t="shared" si="19"/>
        <v>#DIV/0!</v>
      </c>
      <c r="AH374" s="1812">
        <f t="shared" si="20"/>
        <v>0</v>
      </c>
    </row>
    <row r="375" spans="1:34" hidden="1" x14ac:dyDescent="0.25">
      <c r="A375" s="3588"/>
      <c r="B375" s="3588"/>
      <c r="C375" s="3588"/>
      <c r="D375" s="3587" t="s">
        <v>2944</v>
      </c>
      <c r="E375" s="3596" t="s">
        <v>493</v>
      </c>
      <c r="F375" s="3596">
        <v>0</v>
      </c>
      <c r="G375" s="3596">
        <v>1</v>
      </c>
      <c r="H375" s="3587" t="s">
        <v>2945</v>
      </c>
      <c r="I375" s="2196" t="s">
        <v>2946</v>
      </c>
      <c r="J375" s="2194" t="s">
        <v>227</v>
      </c>
      <c r="K375" s="2195">
        <v>0</v>
      </c>
      <c r="L375" s="2189">
        <v>1</v>
      </c>
      <c r="M375" s="1893"/>
      <c r="N375" s="1893"/>
      <c r="O375" s="1893"/>
      <c r="P375" s="1893"/>
      <c r="Q375" s="2077"/>
      <c r="R375" s="2189">
        <f t="shared" si="25"/>
        <v>0</v>
      </c>
      <c r="S375" s="1810"/>
      <c r="T375" s="1810"/>
      <c r="U375" s="1810"/>
      <c r="V375" s="1810"/>
      <c r="W375" s="1811">
        <f t="shared" si="14"/>
        <v>0</v>
      </c>
      <c r="X375" s="1810"/>
      <c r="Y375" s="1811" t="e">
        <f t="shared" si="15"/>
        <v>#DIV/0!</v>
      </c>
      <c r="Z375" s="1893"/>
      <c r="AA375" s="1811" t="e">
        <f t="shared" si="16"/>
        <v>#DIV/0!</v>
      </c>
      <c r="AB375" s="1893"/>
      <c r="AC375" s="1811" t="e">
        <f t="shared" si="17"/>
        <v>#DIV/0!</v>
      </c>
      <c r="AD375" s="1893"/>
      <c r="AE375" s="1811" t="e">
        <f t="shared" si="18"/>
        <v>#DIV/0!</v>
      </c>
      <c r="AF375" s="1893"/>
      <c r="AG375" s="1811" t="e">
        <f t="shared" si="19"/>
        <v>#DIV/0!</v>
      </c>
      <c r="AH375" s="1812">
        <f t="shared" si="20"/>
        <v>0</v>
      </c>
    </row>
    <row r="376" spans="1:34" hidden="1" x14ac:dyDescent="0.25">
      <c r="A376" s="3588"/>
      <c r="B376" s="3588"/>
      <c r="C376" s="3588"/>
      <c r="D376" s="3588"/>
      <c r="E376" s="3588"/>
      <c r="F376" s="3588"/>
      <c r="G376" s="3588"/>
      <c r="H376" s="3588"/>
      <c r="I376" s="2196" t="s">
        <v>2947</v>
      </c>
      <c r="J376" s="2194" t="s">
        <v>227</v>
      </c>
      <c r="K376" s="2195">
        <v>0</v>
      </c>
      <c r="L376" s="2189">
        <v>1</v>
      </c>
      <c r="M376" s="1893"/>
      <c r="N376" s="1893"/>
      <c r="O376" s="1893"/>
      <c r="P376" s="1893"/>
      <c r="Q376" s="2077"/>
      <c r="R376" s="2189">
        <f t="shared" si="25"/>
        <v>0</v>
      </c>
      <c r="S376" s="1810"/>
      <c r="T376" s="1810"/>
      <c r="U376" s="1810"/>
      <c r="V376" s="1810"/>
      <c r="W376" s="1811">
        <f t="shared" si="14"/>
        <v>0</v>
      </c>
      <c r="X376" s="1810"/>
      <c r="Y376" s="1811" t="e">
        <f t="shared" si="15"/>
        <v>#DIV/0!</v>
      </c>
      <c r="Z376" s="1893"/>
      <c r="AA376" s="1811" t="e">
        <f t="shared" si="16"/>
        <v>#DIV/0!</v>
      </c>
      <c r="AB376" s="1893"/>
      <c r="AC376" s="1811" t="e">
        <f t="shared" si="17"/>
        <v>#DIV/0!</v>
      </c>
      <c r="AD376" s="1893"/>
      <c r="AE376" s="1811" t="e">
        <f t="shared" si="18"/>
        <v>#DIV/0!</v>
      </c>
      <c r="AF376" s="1893"/>
      <c r="AG376" s="1811" t="e">
        <f t="shared" si="19"/>
        <v>#DIV/0!</v>
      </c>
      <c r="AH376" s="1812">
        <f t="shared" si="20"/>
        <v>0</v>
      </c>
    </row>
    <row r="377" spans="1:34" hidden="1" x14ac:dyDescent="0.25">
      <c r="A377" s="3588"/>
      <c r="B377" s="3588"/>
      <c r="C377" s="3588"/>
      <c r="D377" s="3588"/>
      <c r="E377" s="3588"/>
      <c r="F377" s="3588"/>
      <c r="G377" s="3588"/>
      <c r="H377" s="3588"/>
      <c r="I377" s="2196" t="s">
        <v>2948</v>
      </c>
      <c r="J377" s="1907" t="s">
        <v>493</v>
      </c>
      <c r="K377" s="2194">
        <v>0</v>
      </c>
      <c r="L377" s="2197">
        <v>15</v>
      </c>
      <c r="M377" s="1893"/>
      <c r="N377" s="1893"/>
      <c r="O377" s="1893"/>
      <c r="P377" s="1893"/>
      <c r="Q377" s="2077"/>
      <c r="R377" s="2197">
        <f t="shared" si="25"/>
        <v>0</v>
      </c>
      <c r="S377" s="1810"/>
      <c r="T377" s="1810"/>
      <c r="U377" s="1810"/>
      <c r="V377" s="1810"/>
      <c r="W377" s="1811">
        <f t="shared" si="14"/>
        <v>0</v>
      </c>
      <c r="X377" s="1810"/>
      <c r="Y377" s="1811" t="e">
        <f t="shared" si="15"/>
        <v>#DIV/0!</v>
      </c>
      <c r="Z377" s="1893"/>
      <c r="AA377" s="1811" t="e">
        <f t="shared" si="16"/>
        <v>#DIV/0!</v>
      </c>
      <c r="AB377" s="1893"/>
      <c r="AC377" s="1811" t="e">
        <f t="shared" si="17"/>
        <v>#DIV/0!</v>
      </c>
      <c r="AD377" s="1893"/>
      <c r="AE377" s="1811" t="e">
        <f t="shared" si="18"/>
        <v>#DIV/0!</v>
      </c>
      <c r="AF377" s="1893"/>
      <c r="AG377" s="1811" t="e">
        <f t="shared" si="19"/>
        <v>#DIV/0!</v>
      </c>
      <c r="AH377" s="1812">
        <f t="shared" si="20"/>
        <v>0</v>
      </c>
    </row>
    <row r="378" spans="1:34" ht="30.75" hidden="1" thickBot="1" x14ac:dyDescent="0.3">
      <c r="A378" s="3599"/>
      <c r="B378" s="3599"/>
      <c r="C378" s="3599"/>
      <c r="D378" s="3599"/>
      <c r="E378" s="3599"/>
      <c r="F378" s="3599"/>
      <c r="G378" s="3599"/>
      <c r="H378" s="3599"/>
      <c r="I378" s="2198" t="s">
        <v>2949</v>
      </c>
      <c r="J378" s="2199" t="s">
        <v>227</v>
      </c>
      <c r="K378" s="2200">
        <v>0</v>
      </c>
      <c r="L378" s="2201">
        <v>1</v>
      </c>
      <c r="M378" s="1893"/>
      <c r="N378" s="1893"/>
      <c r="O378" s="1893"/>
      <c r="P378" s="1893"/>
      <c r="Q378" s="2077"/>
      <c r="R378" s="2201">
        <f t="shared" si="25"/>
        <v>0</v>
      </c>
      <c r="S378" s="1810"/>
      <c r="T378" s="1810"/>
      <c r="U378" s="1810"/>
      <c r="V378" s="1810"/>
      <c r="W378" s="1811">
        <f t="shared" si="14"/>
        <v>0</v>
      </c>
      <c r="X378" s="1810"/>
      <c r="Y378" s="1811" t="e">
        <f t="shared" si="15"/>
        <v>#DIV/0!</v>
      </c>
      <c r="Z378" s="1893"/>
      <c r="AA378" s="1811" t="e">
        <f t="shared" si="16"/>
        <v>#DIV/0!</v>
      </c>
      <c r="AB378" s="1893"/>
      <c r="AC378" s="1811" t="e">
        <f t="shared" si="17"/>
        <v>#DIV/0!</v>
      </c>
      <c r="AD378" s="1893"/>
      <c r="AE378" s="1811" t="e">
        <f t="shared" si="18"/>
        <v>#DIV/0!</v>
      </c>
      <c r="AF378" s="1893"/>
      <c r="AG378" s="1811" t="e">
        <f t="shared" si="19"/>
        <v>#DIV/0!</v>
      </c>
      <c r="AH378" s="1812">
        <f t="shared" si="20"/>
        <v>0</v>
      </c>
    </row>
    <row r="379" spans="1:34" x14ac:dyDescent="0.25">
      <c r="A379" s="1795"/>
      <c r="B379" s="1795"/>
      <c r="C379" s="1795"/>
      <c r="D379" s="1795"/>
      <c r="E379" s="1796"/>
      <c r="F379" s="1795"/>
      <c r="G379" s="1795"/>
      <c r="H379" s="1795"/>
      <c r="I379" s="1791"/>
      <c r="J379" s="1793"/>
      <c r="K379" s="1793"/>
      <c r="L379" s="1797"/>
      <c r="M379" s="1791"/>
      <c r="N379" s="1791"/>
      <c r="O379" s="1791"/>
      <c r="P379" s="1791"/>
      <c r="Q379" s="1791"/>
      <c r="R379" s="1791"/>
      <c r="S379" s="1791"/>
      <c r="T379" s="1791"/>
      <c r="U379" s="1791"/>
      <c r="V379" s="1791"/>
      <c r="W379" s="1791"/>
      <c r="X379" s="1791"/>
      <c r="Y379" s="1791"/>
      <c r="Z379" s="1791"/>
      <c r="AA379" s="1791"/>
      <c r="AB379" s="1791"/>
      <c r="AC379" s="1791"/>
      <c r="AD379" s="1791"/>
      <c r="AE379" s="1791"/>
      <c r="AF379" s="1791"/>
      <c r="AG379" s="1791"/>
      <c r="AH379" s="1793"/>
    </row>
    <row r="380" spans="1:34" x14ac:dyDescent="0.25">
      <c r="A380" s="1795"/>
      <c r="B380" s="1795"/>
      <c r="C380" s="1795"/>
      <c r="D380" s="1791"/>
      <c r="E380" s="1793"/>
      <c r="F380" s="1791"/>
      <c r="G380" s="1791"/>
      <c r="H380" s="1791"/>
      <c r="I380" s="1791"/>
      <c r="J380" s="1793"/>
      <c r="K380" s="1793"/>
      <c r="L380" s="1797"/>
      <c r="M380" s="1791"/>
      <c r="N380" s="1791"/>
      <c r="O380" s="1791"/>
      <c r="P380" s="1791"/>
      <c r="Q380" s="1791"/>
      <c r="R380" s="1791"/>
      <c r="S380" s="1791"/>
      <c r="T380" s="1791"/>
      <c r="U380" s="1791"/>
      <c r="V380" s="1791"/>
      <c r="W380" s="1791"/>
      <c r="X380" s="1791"/>
      <c r="Y380" s="1791"/>
      <c r="Z380" s="1791"/>
      <c r="AA380" s="1791"/>
      <c r="AB380" s="1791"/>
      <c r="AC380" s="1791"/>
      <c r="AD380" s="1791"/>
      <c r="AE380" s="1791"/>
      <c r="AF380" s="1791"/>
      <c r="AG380" s="1791"/>
      <c r="AH380" s="1793"/>
    </row>
  </sheetData>
  <sheetProtection algorithmName="SHA-512" hashValue="MlsEBT2FvYwgWsX05/RLfX3Cluk7tdwTvAGWil+qaeR4XJ32gdGL5Egtya8fh6nzaRIes/e//mVErI0kZy7PFA==" saltValue="t7SkuU4zCV7IpllFGe1XZw==" spinCount="100000" sheet="1" objects="1" scenarios="1"/>
  <mergeCells count="533">
    <mergeCell ref="A1:L1"/>
    <mergeCell ref="A2:L2"/>
    <mergeCell ref="A3:L3"/>
    <mergeCell ref="M4:P4"/>
    <mergeCell ref="S4:V4"/>
    <mergeCell ref="X4:AG4"/>
    <mergeCell ref="A6:A239"/>
    <mergeCell ref="B6:B51"/>
    <mergeCell ref="C6:C39"/>
    <mergeCell ref="D6:D8"/>
    <mergeCell ref="E6:E8"/>
    <mergeCell ref="F6:F8"/>
    <mergeCell ref="D11:D14"/>
    <mergeCell ref="E11:E14"/>
    <mergeCell ref="F11:F14"/>
    <mergeCell ref="D20:D22"/>
    <mergeCell ref="G11:G14"/>
    <mergeCell ref="H11:H14"/>
    <mergeCell ref="D16:D19"/>
    <mergeCell ref="E16:E19"/>
    <mergeCell ref="F16:F19"/>
    <mergeCell ref="G16:G19"/>
    <mergeCell ref="H16:H19"/>
    <mergeCell ref="G6:G8"/>
    <mergeCell ref="H6:H8"/>
    <mergeCell ref="D9:D10"/>
    <mergeCell ref="E9:E10"/>
    <mergeCell ref="F9:F10"/>
    <mergeCell ref="G9:G10"/>
    <mergeCell ref="H9:H10"/>
    <mergeCell ref="E20:E22"/>
    <mergeCell ref="F20:F22"/>
    <mergeCell ref="G20:G22"/>
    <mergeCell ref="H20:H22"/>
    <mergeCell ref="D23:D24"/>
    <mergeCell ref="E23:E24"/>
    <mergeCell ref="F23:F24"/>
    <mergeCell ref="G23:G24"/>
    <mergeCell ref="H23:H24"/>
    <mergeCell ref="D25:D27"/>
    <mergeCell ref="E25:E27"/>
    <mergeCell ref="F25:F27"/>
    <mergeCell ref="G25:G27"/>
    <mergeCell ref="H25:H27"/>
    <mergeCell ref="D28:D30"/>
    <mergeCell ref="E28:E30"/>
    <mergeCell ref="F28:F30"/>
    <mergeCell ref="G28:G30"/>
    <mergeCell ref="H28:H30"/>
    <mergeCell ref="D32:D33"/>
    <mergeCell ref="E32:E33"/>
    <mergeCell ref="F32:F33"/>
    <mergeCell ref="G32:G33"/>
    <mergeCell ref="H32:H33"/>
    <mergeCell ref="D34:D35"/>
    <mergeCell ref="E34:E35"/>
    <mergeCell ref="F34:F35"/>
    <mergeCell ref="G34:G35"/>
    <mergeCell ref="H34:H35"/>
    <mergeCell ref="H41:H43"/>
    <mergeCell ref="D44:D45"/>
    <mergeCell ref="E44:E45"/>
    <mergeCell ref="F44:F45"/>
    <mergeCell ref="G44:G45"/>
    <mergeCell ref="H44:H45"/>
    <mergeCell ref="D37:D39"/>
    <mergeCell ref="E37:E39"/>
    <mergeCell ref="F37:F39"/>
    <mergeCell ref="G37:G39"/>
    <mergeCell ref="H37:H39"/>
    <mergeCell ref="D41:D43"/>
    <mergeCell ref="E41:E43"/>
    <mergeCell ref="F41:F43"/>
    <mergeCell ref="G41:G43"/>
    <mergeCell ref="D46:D47"/>
    <mergeCell ref="E46:E47"/>
    <mergeCell ref="F46:F47"/>
    <mergeCell ref="G46:G47"/>
    <mergeCell ref="H46:H47"/>
    <mergeCell ref="C49:C51"/>
    <mergeCell ref="D49:D51"/>
    <mergeCell ref="E49:E51"/>
    <mergeCell ref="F49:F51"/>
    <mergeCell ref="G49:G51"/>
    <mergeCell ref="C40:C48"/>
    <mergeCell ref="H49:H51"/>
    <mergeCell ref="B52:B125"/>
    <mergeCell ref="C52:C113"/>
    <mergeCell ref="D52:D53"/>
    <mergeCell ref="E52:E53"/>
    <mergeCell ref="F52:F53"/>
    <mergeCell ref="G52:G53"/>
    <mergeCell ref="H52:H53"/>
    <mergeCell ref="H54:H61"/>
    <mergeCell ref="D55:D57"/>
    <mergeCell ref="H67:H71"/>
    <mergeCell ref="D69:D71"/>
    <mergeCell ref="E69:E71"/>
    <mergeCell ref="F69:F71"/>
    <mergeCell ref="G69:G71"/>
    <mergeCell ref="H72:H79"/>
    <mergeCell ref="D75:D76"/>
    <mergeCell ref="E75:E76"/>
    <mergeCell ref="F75:F76"/>
    <mergeCell ref="G75:G76"/>
    <mergeCell ref="D93:D94"/>
    <mergeCell ref="E93:E94"/>
    <mergeCell ref="F93:F94"/>
    <mergeCell ref="G93:G94"/>
    <mergeCell ref="H95:H103"/>
    <mergeCell ref="L57:L61"/>
    <mergeCell ref="R57:R61"/>
    <mergeCell ref="H62:H66"/>
    <mergeCell ref="D64:D66"/>
    <mergeCell ref="E64:E66"/>
    <mergeCell ref="F64:F66"/>
    <mergeCell ref="G64:G66"/>
    <mergeCell ref="E55:E57"/>
    <mergeCell ref="F55:F57"/>
    <mergeCell ref="G55:G57"/>
    <mergeCell ref="I57:I61"/>
    <mergeCell ref="J57:J61"/>
    <mergeCell ref="K57:K61"/>
    <mergeCell ref="R77:R78"/>
    <mergeCell ref="S77:S78"/>
    <mergeCell ref="T77:T78"/>
    <mergeCell ref="U77:U78"/>
    <mergeCell ref="I77:I78"/>
    <mergeCell ref="J77:J78"/>
    <mergeCell ref="K77:K78"/>
    <mergeCell ref="L77:L78"/>
    <mergeCell ref="M77:M78"/>
    <mergeCell ref="N77:N78"/>
    <mergeCell ref="AH77:AH78"/>
    <mergeCell ref="D80:D82"/>
    <mergeCell ref="E80:E82"/>
    <mergeCell ref="F80:F82"/>
    <mergeCell ref="G80:G82"/>
    <mergeCell ref="H80:H87"/>
    <mergeCell ref="D83:D84"/>
    <mergeCell ref="E83:E84"/>
    <mergeCell ref="F83:F84"/>
    <mergeCell ref="G83:G84"/>
    <mergeCell ref="AB77:AB78"/>
    <mergeCell ref="AC77:AC78"/>
    <mergeCell ref="AD77:AD78"/>
    <mergeCell ref="AE77:AE78"/>
    <mergeCell ref="AF77:AF78"/>
    <mergeCell ref="AG77:AG78"/>
    <mergeCell ref="V77:V78"/>
    <mergeCell ref="W77:W78"/>
    <mergeCell ref="X77:X78"/>
    <mergeCell ref="Y77:Y78"/>
    <mergeCell ref="Z77:Z78"/>
    <mergeCell ref="AA77:AA78"/>
    <mergeCell ref="O77:O78"/>
    <mergeCell ref="P77:P78"/>
    <mergeCell ref="I91:I92"/>
    <mergeCell ref="J91:J92"/>
    <mergeCell ref="K91:K92"/>
    <mergeCell ref="L91:L92"/>
    <mergeCell ref="R91:R92"/>
    <mergeCell ref="D86:D87"/>
    <mergeCell ref="E86:E87"/>
    <mergeCell ref="F86:F87"/>
    <mergeCell ref="G86:G87"/>
    <mergeCell ref="H88:H90"/>
    <mergeCell ref="D89:D90"/>
    <mergeCell ref="E89:E90"/>
    <mergeCell ref="F89:F90"/>
    <mergeCell ref="G89:G90"/>
    <mergeCell ref="D104:D113"/>
    <mergeCell ref="E104:E113"/>
    <mergeCell ref="F104:F113"/>
    <mergeCell ref="G104:G113"/>
    <mergeCell ref="H104:H113"/>
    <mergeCell ref="H91:H94"/>
    <mergeCell ref="C118:C122"/>
    <mergeCell ref="H118:H122"/>
    <mergeCell ref="C123:C125"/>
    <mergeCell ref="H123:H125"/>
    <mergeCell ref="D124:D125"/>
    <mergeCell ref="E124:E125"/>
    <mergeCell ref="F124:F125"/>
    <mergeCell ref="G124:G125"/>
    <mergeCell ref="C114:C117"/>
    <mergeCell ref="D114:D116"/>
    <mergeCell ref="E114:E116"/>
    <mergeCell ref="F114:F116"/>
    <mergeCell ref="G114:G116"/>
    <mergeCell ref="H114:H117"/>
    <mergeCell ref="H133:H134"/>
    <mergeCell ref="C135:C136"/>
    <mergeCell ref="D135:D136"/>
    <mergeCell ref="E135:E136"/>
    <mergeCell ref="G135:G136"/>
    <mergeCell ref="H135:H136"/>
    <mergeCell ref="B126:B136"/>
    <mergeCell ref="C126:C132"/>
    <mergeCell ref="D126:D132"/>
    <mergeCell ref="E126:E132"/>
    <mergeCell ref="F126:F132"/>
    <mergeCell ref="G126:G132"/>
    <mergeCell ref="C133:C134"/>
    <mergeCell ref="D133:D134"/>
    <mergeCell ref="E133:E134"/>
    <mergeCell ref="G133:G134"/>
    <mergeCell ref="H139:H144"/>
    <mergeCell ref="C145:C149"/>
    <mergeCell ref="D145:D149"/>
    <mergeCell ref="E145:E149"/>
    <mergeCell ref="G145:G149"/>
    <mergeCell ref="H145:H149"/>
    <mergeCell ref="B137:B150"/>
    <mergeCell ref="C137:C138"/>
    <mergeCell ref="D137:D138"/>
    <mergeCell ref="E137:E138"/>
    <mergeCell ref="G137:G138"/>
    <mergeCell ref="H137:H138"/>
    <mergeCell ref="C139:C144"/>
    <mergeCell ref="D139:D144"/>
    <mergeCell ref="E139:E144"/>
    <mergeCell ref="G139:G144"/>
    <mergeCell ref="B151:B192"/>
    <mergeCell ref="C151:C160"/>
    <mergeCell ref="D151:D156"/>
    <mergeCell ref="E151:E156"/>
    <mergeCell ref="F151:F156"/>
    <mergeCell ref="G151:G156"/>
    <mergeCell ref="C161:C164"/>
    <mergeCell ref="D161:D164"/>
    <mergeCell ref="E161:E164"/>
    <mergeCell ref="F161:F164"/>
    <mergeCell ref="G161:G164"/>
    <mergeCell ref="C173:C175"/>
    <mergeCell ref="D173:D175"/>
    <mergeCell ref="E173:E175"/>
    <mergeCell ref="F173:F175"/>
    <mergeCell ref="G173:G175"/>
    <mergeCell ref="H161:H164"/>
    <mergeCell ref="C166:C168"/>
    <mergeCell ref="D166:D168"/>
    <mergeCell ref="E166:E168"/>
    <mergeCell ref="F166:F168"/>
    <mergeCell ref="G166:G168"/>
    <mergeCell ref="H166:H168"/>
    <mergeCell ref="H151:H155"/>
    <mergeCell ref="H156:H160"/>
    <mergeCell ref="D157:D160"/>
    <mergeCell ref="E157:E160"/>
    <mergeCell ref="F157:F160"/>
    <mergeCell ref="G157:G160"/>
    <mergeCell ref="H173:H175"/>
    <mergeCell ref="C169:C171"/>
    <mergeCell ref="D169:D171"/>
    <mergeCell ref="E169:E171"/>
    <mergeCell ref="F169:F171"/>
    <mergeCell ref="G169:G171"/>
    <mergeCell ref="H169:H171"/>
    <mergeCell ref="D190:D192"/>
    <mergeCell ref="E190:E192"/>
    <mergeCell ref="F190:F192"/>
    <mergeCell ref="C176:C179"/>
    <mergeCell ref="D176:D179"/>
    <mergeCell ref="E176:E179"/>
    <mergeCell ref="F176:F179"/>
    <mergeCell ref="G176:G179"/>
    <mergeCell ref="H176:H179"/>
    <mergeCell ref="E200:E202"/>
    <mergeCell ref="F200:F202"/>
    <mergeCell ref="G200:G202"/>
    <mergeCell ref="C203:C205"/>
    <mergeCell ref="D203:D205"/>
    <mergeCell ref="B206:B215"/>
    <mergeCell ref="C206:C208"/>
    <mergeCell ref="G190:G192"/>
    <mergeCell ref="H190:H192"/>
    <mergeCell ref="B193:B205"/>
    <mergeCell ref="C193:C195"/>
    <mergeCell ref="D193:D195"/>
    <mergeCell ref="E193:E195"/>
    <mergeCell ref="F193:F195"/>
    <mergeCell ref="G193:G195"/>
    <mergeCell ref="C200:C202"/>
    <mergeCell ref="D200:D202"/>
    <mergeCell ref="C180:C192"/>
    <mergeCell ref="H180:H185"/>
    <mergeCell ref="D186:D189"/>
    <mergeCell ref="E186:E189"/>
    <mergeCell ref="F186:F189"/>
    <mergeCell ref="G186:G189"/>
    <mergeCell ref="H186:H189"/>
    <mergeCell ref="H206:H208"/>
    <mergeCell ref="D207:D208"/>
    <mergeCell ref="E207:E208"/>
    <mergeCell ref="F207:F208"/>
    <mergeCell ref="G207:G208"/>
    <mergeCell ref="C209:C215"/>
    <mergeCell ref="D210:D214"/>
    <mergeCell ref="E210:E214"/>
    <mergeCell ref="F210:F214"/>
    <mergeCell ref="G210:G214"/>
    <mergeCell ref="H211:H214"/>
    <mergeCell ref="B216:B228"/>
    <mergeCell ref="C216:C224"/>
    <mergeCell ref="D216:D217"/>
    <mergeCell ref="E216:E217"/>
    <mergeCell ref="F216:F217"/>
    <mergeCell ref="G216:G217"/>
    <mergeCell ref="H216:H217"/>
    <mergeCell ref="D218:D222"/>
    <mergeCell ref="E218:E224"/>
    <mergeCell ref="F218:F224"/>
    <mergeCell ref="G218:G224"/>
    <mergeCell ref="H218:H222"/>
    <mergeCell ref="D223:D224"/>
    <mergeCell ref="H223:H224"/>
    <mergeCell ref="C225:C228"/>
    <mergeCell ref="D225:D228"/>
    <mergeCell ref="E225:E228"/>
    <mergeCell ref="F225:F228"/>
    <mergeCell ref="G225:G228"/>
    <mergeCell ref="H225:H228"/>
    <mergeCell ref="B229:B239"/>
    <mergeCell ref="C229:C231"/>
    <mergeCell ref="E229:E231"/>
    <mergeCell ref="F229:F232"/>
    <mergeCell ref="G229:G232"/>
    <mergeCell ref="H229:H230"/>
    <mergeCell ref="C232:C234"/>
    <mergeCell ref="D232:D234"/>
    <mergeCell ref="E232:E234"/>
    <mergeCell ref="H232:H234"/>
    <mergeCell ref="F233:F235"/>
    <mergeCell ref="G233:G235"/>
    <mergeCell ref="C236:C239"/>
    <mergeCell ref="D236:D239"/>
    <mergeCell ref="E236:E239"/>
    <mergeCell ref="H236:H239"/>
    <mergeCell ref="F237:F239"/>
    <mergeCell ref="G237:G239"/>
    <mergeCell ref="G240:G242"/>
    <mergeCell ref="C243:C244"/>
    <mergeCell ref="D243:D244"/>
    <mergeCell ref="E243:E244"/>
    <mergeCell ref="F243:F244"/>
    <mergeCell ref="G243:G244"/>
    <mergeCell ref="A240:A275"/>
    <mergeCell ref="B240:B267"/>
    <mergeCell ref="C240:C242"/>
    <mergeCell ref="D240:D242"/>
    <mergeCell ref="E240:E242"/>
    <mergeCell ref="F240:F242"/>
    <mergeCell ref="C246:C248"/>
    <mergeCell ref="D246:D248"/>
    <mergeCell ref="E246:E248"/>
    <mergeCell ref="F246:F248"/>
    <mergeCell ref="G246:G248"/>
    <mergeCell ref="C250:C251"/>
    <mergeCell ref="B268:B270"/>
    <mergeCell ref="C268:C270"/>
    <mergeCell ref="D268:D270"/>
    <mergeCell ref="E268:E270"/>
    <mergeCell ref="F268:F270"/>
    <mergeCell ref="G268:G270"/>
    <mergeCell ref="H250:H251"/>
    <mergeCell ref="C253:C261"/>
    <mergeCell ref="D253:D256"/>
    <mergeCell ref="E253:E256"/>
    <mergeCell ref="F253:F256"/>
    <mergeCell ref="G253:G256"/>
    <mergeCell ref="H255:H256"/>
    <mergeCell ref="C262:C265"/>
    <mergeCell ref="D262:D265"/>
    <mergeCell ref="E262:E265"/>
    <mergeCell ref="F262:F265"/>
    <mergeCell ref="G262:G265"/>
    <mergeCell ref="H262:H265"/>
    <mergeCell ref="I255:I256"/>
    <mergeCell ref="D257:D260"/>
    <mergeCell ref="E257:E260"/>
    <mergeCell ref="F257:F260"/>
    <mergeCell ref="G257:G260"/>
    <mergeCell ref="H257:H260"/>
    <mergeCell ref="C266:C267"/>
    <mergeCell ref="D266:D267"/>
    <mergeCell ref="E266:E267"/>
    <mergeCell ref="F266:F267"/>
    <mergeCell ref="G266:G267"/>
    <mergeCell ref="H268:H270"/>
    <mergeCell ref="B271:B275"/>
    <mergeCell ref="C271:C275"/>
    <mergeCell ref="D271:D275"/>
    <mergeCell ref="E271:E275"/>
    <mergeCell ref="F271:F275"/>
    <mergeCell ref="G271:G275"/>
    <mergeCell ref="H271:H275"/>
    <mergeCell ref="A276:A312"/>
    <mergeCell ref="B276:B286"/>
    <mergeCell ref="C276:C286"/>
    <mergeCell ref="D276:D281"/>
    <mergeCell ref="E276:E281"/>
    <mergeCell ref="F276:F281"/>
    <mergeCell ref="B289:B294"/>
    <mergeCell ref="C289:C294"/>
    <mergeCell ref="D289:D290"/>
    <mergeCell ref="E289:E290"/>
    <mergeCell ref="B287:B288"/>
    <mergeCell ref="C287:C288"/>
    <mergeCell ref="D287:D288"/>
    <mergeCell ref="E287:E288"/>
    <mergeCell ref="F287:F288"/>
    <mergeCell ref="G287:G288"/>
    <mergeCell ref="G276:G281"/>
    <mergeCell ref="H276:H286"/>
    <mergeCell ref="D283:D286"/>
    <mergeCell ref="E283:E286"/>
    <mergeCell ref="F283:F286"/>
    <mergeCell ref="G283:G286"/>
    <mergeCell ref="F289:F290"/>
    <mergeCell ref="G289:G290"/>
    <mergeCell ref="H289:H293"/>
    <mergeCell ref="D291:D294"/>
    <mergeCell ref="E291:E294"/>
    <mergeCell ref="F291:F294"/>
    <mergeCell ref="G291:G294"/>
    <mergeCell ref="I283:I284"/>
    <mergeCell ref="J283:J284"/>
    <mergeCell ref="B307:B312"/>
    <mergeCell ref="C307:C312"/>
    <mergeCell ref="D307:D312"/>
    <mergeCell ref="E307:E308"/>
    <mergeCell ref="F307:F308"/>
    <mergeCell ref="G307:G30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7:H288"/>
    <mergeCell ref="H313:H314"/>
    <mergeCell ref="C315:C316"/>
    <mergeCell ref="D315:D316"/>
    <mergeCell ref="E315:E316"/>
    <mergeCell ref="F315:F316"/>
    <mergeCell ref="G315:G316"/>
    <mergeCell ref="H307:H312"/>
    <mergeCell ref="E309:E312"/>
    <mergeCell ref="F309:F312"/>
    <mergeCell ref="G309:G312"/>
    <mergeCell ref="C313:C314"/>
    <mergeCell ref="D313:D314"/>
    <mergeCell ref="E313:E314"/>
    <mergeCell ref="F313:F314"/>
    <mergeCell ref="C317:C318"/>
    <mergeCell ref="D317:D318"/>
    <mergeCell ref="E317:E318"/>
    <mergeCell ref="F317:F318"/>
    <mergeCell ref="G317:G318"/>
    <mergeCell ref="B319:B334"/>
    <mergeCell ref="C319:C332"/>
    <mergeCell ref="D319:D332"/>
    <mergeCell ref="E319:E332"/>
    <mergeCell ref="F319:F332"/>
    <mergeCell ref="B313:B318"/>
    <mergeCell ref="G319:G332"/>
    <mergeCell ref="G313:G314"/>
    <mergeCell ref="H319:H321"/>
    <mergeCell ref="H322:H325"/>
    <mergeCell ref="H326:H327"/>
    <mergeCell ref="H328:H331"/>
    <mergeCell ref="A335:A357"/>
    <mergeCell ref="B335:B357"/>
    <mergeCell ref="C335:C343"/>
    <mergeCell ref="D335:D337"/>
    <mergeCell ref="E335:E337"/>
    <mergeCell ref="A313:A334"/>
    <mergeCell ref="D344:D351"/>
    <mergeCell ref="E344:E351"/>
    <mergeCell ref="F344:F351"/>
    <mergeCell ref="G344:G351"/>
    <mergeCell ref="C345:C346"/>
    <mergeCell ref="C347:C351"/>
    <mergeCell ref="F335:F337"/>
    <mergeCell ref="G335:G337"/>
    <mergeCell ref="H335:H337"/>
    <mergeCell ref="D338:D342"/>
    <mergeCell ref="E338:E342"/>
    <mergeCell ref="F338:F342"/>
    <mergeCell ref="G338:G342"/>
    <mergeCell ref="H338:H342"/>
    <mergeCell ref="C352:C354"/>
    <mergeCell ref="D352:D354"/>
    <mergeCell ref="E352:E354"/>
    <mergeCell ref="F352:F354"/>
    <mergeCell ref="G352:G354"/>
    <mergeCell ref="C355:C357"/>
    <mergeCell ref="D355:D357"/>
    <mergeCell ref="E355:E357"/>
    <mergeCell ref="F355:F357"/>
    <mergeCell ref="G355:G357"/>
    <mergeCell ref="H355:H357"/>
    <mergeCell ref="A358:A378"/>
    <mergeCell ref="B358:B378"/>
    <mergeCell ref="C358:C378"/>
    <mergeCell ref="D358:D365"/>
    <mergeCell ref="E358:E368"/>
    <mergeCell ref="F358:F368"/>
    <mergeCell ref="G358:G368"/>
    <mergeCell ref="D366:D368"/>
    <mergeCell ref="D375:D378"/>
    <mergeCell ref="E375:E378"/>
    <mergeCell ref="F375:F378"/>
    <mergeCell ref="G375:G378"/>
    <mergeCell ref="H375:H378"/>
    <mergeCell ref="I366:I368"/>
    <mergeCell ref="J366:J368"/>
    <mergeCell ref="K366:K368"/>
    <mergeCell ref="L366:L368"/>
    <mergeCell ref="R366:R368"/>
    <mergeCell ref="D369:D374"/>
    <mergeCell ref="E369:E374"/>
    <mergeCell ref="F369:F374"/>
    <mergeCell ref="G369:G374"/>
  </mergeCells>
  <conditionalFormatting sqref="AH6:AH77 AH79:AH378">
    <cfRule type="cellIs" dxfId="1" priority="1" operator="notEqual">
      <formula>$W$6</formula>
    </cfRule>
  </conditionalFormatting>
  <conditionalFormatting sqref="AH6:AH77 AH79:AH378">
    <cfRule type="cellIs" dxfId="0" priority="2" operator="equal">
      <formula>$W$6</formula>
    </cfRule>
  </conditionalFormatting>
  <pageMargins left="0.78740157480314965" right="0.78740157480314965" top="1.1417322834645669" bottom="1.1417322834645669" header="0" footer="0"/>
  <pageSetup paperSize="3" scale="34"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3"/>
  <sheetViews>
    <sheetView topLeftCell="D1" zoomScale="70" zoomScaleNormal="70" workbookViewId="0">
      <selection activeCell="W10" sqref="W10"/>
    </sheetView>
  </sheetViews>
  <sheetFormatPr baseColWidth="10" defaultColWidth="11.42578125" defaultRowHeight="15" x14ac:dyDescent="0.25"/>
  <cols>
    <col min="1" max="1" width="2.85546875" bestFit="1" customWidth="1"/>
    <col min="4" max="5" width="17.85546875" customWidth="1"/>
    <col min="6" max="6" width="5.42578125" bestFit="1" customWidth="1"/>
    <col min="7" max="7" width="36.7109375" customWidth="1"/>
    <col min="8" max="8" width="16" customWidth="1"/>
    <col min="9" max="9" width="6.85546875" customWidth="1"/>
    <col min="10" max="11" width="16" customWidth="1"/>
    <col min="12" max="12" width="23.28515625" customWidth="1"/>
    <col min="13" max="13" width="12.7109375" customWidth="1"/>
    <col min="14" max="25" width="5" customWidth="1"/>
    <col min="26" max="26" width="27.5703125" style="71" customWidth="1"/>
    <col min="27" max="16384" width="11.42578125" style="71"/>
  </cols>
  <sheetData>
    <row r="1" spans="1:26" x14ac:dyDescent="0.25">
      <c r="A1" s="3773"/>
      <c r="B1" s="3774"/>
      <c r="C1" s="3774"/>
      <c r="D1" s="3774"/>
      <c r="E1" s="3774"/>
      <c r="F1" s="3775"/>
      <c r="G1" s="3776" t="s">
        <v>3043</v>
      </c>
      <c r="H1" s="3777"/>
      <c r="I1" s="3777"/>
      <c r="J1" s="3777"/>
      <c r="K1" s="3777"/>
      <c r="L1" s="3777"/>
      <c r="M1" s="2260"/>
      <c r="N1" s="3782" t="s">
        <v>3042</v>
      </c>
      <c r="O1" s="3783"/>
      <c r="P1" s="3783"/>
      <c r="Q1" s="3783"/>
      <c r="R1" s="3783"/>
      <c r="S1" s="3783"/>
      <c r="T1" s="3783"/>
      <c r="U1" s="3783"/>
      <c r="V1" s="3783"/>
      <c r="W1" s="3783"/>
      <c r="X1" s="3783"/>
      <c r="Y1" s="3784"/>
    </row>
    <row r="2" spans="1:26" x14ac:dyDescent="0.25">
      <c r="A2" s="3773"/>
      <c r="B2" s="3774"/>
      <c r="C2" s="3774"/>
      <c r="D2" s="3774"/>
      <c r="E2" s="3774"/>
      <c r="F2" s="3775"/>
      <c r="G2" s="3778"/>
      <c r="H2" s="3779"/>
      <c r="I2" s="3779"/>
      <c r="J2" s="3779"/>
      <c r="K2" s="3779"/>
      <c r="L2" s="3779"/>
      <c r="M2" s="2259"/>
      <c r="N2" s="3785" t="s">
        <v>3041</v>
      </c>
      <c r="O2" s="3786"/>
      <c r="P2" s="3786"/>
      <c r="Q2" s="3786"/>
      <c r="R2" s="3786"/>
      <c r="S2" s="3786"/>
      <c r="T2" s="3786"/>
      <c r="U2" s="3786"/>
      <c r="V2" s="3786"/>
      <c r="W2" s="3786"/>
      <c r="X2" s="3786"/>
      <c r="Y2" s="3787"/>
    </row>
    <row r="3" spans="1:26" ht="15.75" thickBot="1" x14ac:dyDescent="0.3">
      <c r="A3" s="3773"/>
      <c r="B3" s="3774"/>
      <c r="C3" s="3774"/>
      <c r="D3" s="3774"/>
      <c r="E3" s="3774"/>
      <c r="F3" s="3775"/>
      <c r="G3" s="3780"/>
      <c r="H3" s="3781"/>
      <c r="I3" s="3781"/>
      <c r="J3" s="3781"/>
      <c r="K3" s="3781"/>
      <c r="L3" s="3781"/>
      <c r="M3" s="2258"/>
      <c r="N3" s="3788" t="s">
        <v>3040</v>
      </c>
      <c r="O3" s="3789"/>
      <c r="P3" s="3789"/>
      <c r="Q3" s="3789"/>
      <c r="R3" s="3789"/>
      <c r="S3" s="3789"/>
      <c r="T3" s="3789"/>
      <c r="U3" s="3789"/>
      <c r="V3" s="3789"/>
      <c r="W3" s="3789"/>
      <c r="X3" s="3789"/>
      <c r="Y3" s="3790"/>
    </row>
    <row r="4" spans="1:26" ht="35.25" customHeight="1" x14ac:dyDescent="0.25">
      <c r="A4" s="3742" t="s">
        <v>3039</v>
      </c>
      <c r="B4" s="3743"/>
      <c r="C4" s="3743"/>
      <c r="D4" s="3743"/>
      <c r="E4" s="3743"/>
      <c r="F4" s="3744"/>
      <c r="G4" s="3791" t="s">
        <v>3038</v>
      </c>
      <c r="H4" s="3791" t="s">
        <v>3037</v>
      </c>
      <c r="I4" s="3794"/>
      <c r="J4" s="3794"/>
      <c r="K4" s="3794"/>
      <c r="L4" s="3794"/>
      <c r="M4" s="3794"/>
      <c r="N4" s="3794"/>
      <c r="O4" s="3794"/>
      <c r="P4" s="3794"/>
      <c r="Q4" s="3794"/>
      <c r="R4" s="3794"/>
      <c r="S4" s="3794"/>
      <c r="T4" s="3794"/>
      <c r="U4" s="3794"/>
      <c r="V4" s="3794"/>
      <c r="W4" s="3794"/>
      <c r="X4" s="3794"/>
      <c r="Y4" s="3795"/>
    </row>
    <row r="5" spans="1:26" ht="24" customHeight="1" thickBot="1" x14ac:dyDescent="0.3">
      <c r="A5" s="3745"/>
      <c r="B5" s="3746"/>
      <c r="C5" s="3746"/>
      <c r="D5" s="3746"/>
      <c r="E5" s="3746"/>
      <c r="F5" s="3747"/>
      <c r="G5" s="3792"/>
      <c r="H5" s="3792"/>
      <c r="I5" s="3796"/>
      <c r="J5" s="3796"/>
      <c r="K5" s="3796"/>
      <c r="L5" s="3796"/>
      <c r="M5" s="3796"/>
      <c r="N5" s="3796"/>
      <c r="O5" s="3796"/>
      <c r="P5" s="3796"/>
      <c r="Q5" s="3796"/>
      <c r="R5" s="3796"/>
      <c r="S5" s="3796"/>
      <c r="T5" s="3796"/>
      <c r="U5" s="3796"/>
      <c r="V5" s="3796"/>
      <c r="W5" s="3796"/>
      <c r="X5" s="3796"/>
      <c r="Y5" s="3797"/>
    </row>
    <row r="6" spans="1:26" ht="15.75" customHeight="1" thickBot="1" x14ac:dyDescent="0.3">
      <c r="A6" s="3800">
        <v>2020</v>
      </c>
      <c r="B6" s="3801"/>
      <c r="C6" s="3801"/>
      <c r="D6" s="3801"/>
      <c r="E6" s="3801"/>
      <c r="F6" s="3802"/>
      <c r="G6" s="3793"/>
      <c r="H6" s="3793"/>
      <c r="I6" s="3798"/>
      <c r="J6" s="3798"/>
      <c r="K6" s="3798"/>
      <c r="L6" s="3798"/>
      <c r="M6" s="3798"/>
      <c r="N6" s="3798"/>
      <c r="O6" s="3798"/>
      <c r="P6" s="3798"/>
      <c r="Q6" s="3798"/>
      <c r="R6" s="3798"/>
      <c r="S6" s="3798"/>
      <c r="T6" s="3798"/>
      <c r="U6" s="3798"/>
      <c r="V6" s="3798"/>
      <c r="W6" s="3798"/>
      <c r="X6" s="3798"/>
      <c r="Y6" s="3799"/>
    </row>
    <row r="7" spans="1:26" ht="15.6" customHeight="1" x14ac:dyDescent="0.25">
      <c r="A7" s="3805" t="s">
        <v>103</v>
      </c>
      <c r="B7" s="3809" t="s">
        <v>3036</v>
      </c>
      <c r="C7" s="3741" t="s">
        <v>3035</v>
      </c>
      <c r="D7" s="3811" t="s">
        <v>3034</v>
      </c>
      <c r="E7" s="3740" t="s">
        <v>3033</v>
      </c>
      <c r="F7" s="3815" t="s">
        <v>11</v>
      </c>
      <c r="G7" s="3813" t="s">
        <v>3032</v>
      </c>
      <c r="H7" s="3740" t="s">
        <v>3031</v>
      </c>
      <c r="I7" s="3740" t="s">
        <v>2954</v>
      </c>
      <c r="J7" s="3740" t="s">
        <v>3030</v>
      </c>
      <c r="K7" s="3740" t="s">
        <v>3029</v>
      </c>
      <c r="L7" s="3803" t="s">
        <v>3028</v>
      </c>
      <c r="M7" s="3740" t="s">
        <v>3027</v>
      </c>
      <c r="N7" s="3807" t="s">
        <v>3026</v>
      </c>
      <c r="O7" s="3807"/>
      <c r="P7" s="3807"/>
      <c r="Q7" s="3807"/>
      <c r="R7" s="3807"/>
      <c r="S7" s="3807"/>
      <c r="T7" s="3807"/>
      <c r="U7" s="3807"/>
      <c r="V7" s="3807"/>
      <c r="W7" s="3807"/>
      <c r="X7" s="3807"/>
      <c r="Y7" s="3808"/>
    </row>
    <row r="8" spans="1:26" ht="36" customHeight="1" thickBot="1" x14ac:dyDescent="0.3">
      <c r="A8" s="3806"/>
      <c r="B8" s="3810"/>
      <c r="C8" s="3741"/>
      <c r="D8" s="3812"/>
      <c r="E8" s="3741"/>
      <c r="F8" s="3815"/>
      <c r="G8" s="3814"/>
      <c r="H8" s="3741"/>
      <c r="I8" s="3741"/>
      <c r="J8" s="3741"/>
      <c r="K8" s="3741"/>
      <c r="L8" s="3804"/>
      <c r="M8" s="3741"/>
      <c r="N8" s="2257" t="s">
        <v>3025</v>
      </c>
      <c r="O8" s="2256" t="s">
        <v>3024</v>
      </c>
      <c r="P8" s="2256" t="s">
        <v>3023</v>
      </c>
      <c r="Q8" s="2256" t="s">
        <v>260</v>
      </c>
      <c r="R8" s="2256" t="s">
        <v>259</v>
      </c>
      <c r="S8" s="2256" t="s">
        <v>3022</v>
      </c>
      <c r="T8" s="2256" t="s">
        <v>3021</v>
      </c>
      <c r="U8" s="2256" t="s">
        <v>256</v>
      </c>
      <c r="V8" s="2256" t="s">
        <v>255</v>
      </c>
      <c r="W8" s="2256" t="s">
        <v>3020</v>
      </c>
      <c r="X8" s="2256" t="s">
        <v>3019</v>
      </c>
      <c r="Y8" s="2255" t="s">
        <v>3018</v>
      </c>
    </row>
    <row r="9" spans="1:26" ht="111.75" customHeight="1" x14ac:dyDescent="0.25">
      <c r="A9" s="3751"/>
      <c r="B9" s="3748" t="str">
        <f>'[12]MATRIZ PLAN ESTRATEGICO'!$D$13</f>
        <v>3. Infraestructura urbana construida y adecuada para la operación del SETP garantizando el acceso al Sistema de personas con Movilidad Reducida</v>
      </c>
      <c r="C9" s="3763" t="str">
        <f>'[12]MATRIZ PLAN ESTRATEGICO'!$E$16</f>
        <v>SETP Y MOVILIDAD SOCIALMENTE RESPONSABLE</v>
      </c>
      <c r="D9" s="3754" t="s">
        <v>3017</v>
      </c>
      <c r="E9" s="3766">
        <v>0.2</v>
      </c>
      <c r="F9" s="2213">
        <v>1</v>
      </c>
      <c r="G9" s="2212" t="s">
        <v>3016</v>
      </c>
      <c r="H9" s="2212" t="s">
        <v>3015</v>
      </c>
      <c r="I9" s="2212" t="s">
        <v>2954</v>
      </c>
      <c r="J9" s="2212" t="s">
        <v>3014</v>
      </c>
      <c r="K9" s="2212" t="s">
        <v>3013</v>
      </c>
      <c r="L9" s="2212" t="s">
        <v>2967</v>
      </c>
      <c r="M9" s="2211">
        <v>0.1</v>
      </c>
      <c r="N9" s="2253"/>
      <c r="O9" s="2253" t="s">
        <v>479</v>
      </c>
      <c r="P9" s="2254" t="s">
        <v>479</v>
      </c>
      <c r="Q9" s="2253"/>
      <c r="R9" s="2253"/>
      <c r="S9" s="2253"/>
      <c r="T9" s="2254" t="s">
        <v>479</v>
      </c>
      <c r="U9" s="2254" t="s">
        <v>479</v>
      </c>
      <c r="V9" s="2254" t="s">
        <v>479</v>
      </c>
      <c r="W9" s="2253"/>
      <c r="X9" s="2253"/>
      <c r="Y9" s="2252"/>
    </row>
    <row r="10" spans="1:26" ht="97.5" customHeight="1" thickBot="1" x14ac:dyDescent="0.3">
      <c r="A10" s="3752"/>
      <c r="B10" s="3749"/>
      <c r="C10" s="3764"/>
      <c r="D10" s="3755"/>
      <c r="E10" s="3767"/>
      <c r="F10" s="2208">
        <v>2</v>
      </c>
      <c r="G10" s="2251" t="s">
        <v>3012</v>
      </c>
      <c r="H10" s="2251" t="s">
        <v>3011</v>
      </c>
      <c r="I10" s="2251" t="s">
        <v>2954</v>
      </c>
      <c r="J10" s="2207" t="s">
        <v>3010</v>
      </c>
      <c r="K10" s="2251" t="s">
        <v>3009</v>
      </c>
      <c r="L10" s="2251" t="s">
        <v>3008</v>
      </c>
      <c r="M10" s="2206">
        <v>0.1</v>
      </c>
      <c r="N10" s="2250"/>
      <c r="O10" s="2250"/>
      <c r="P10" s="2232"/>
      <c r="Q10" s="2250"/>
      <c r="R10" s="2250" t="s">
        <v>479</v>
      </c>
      <c r="S10" s="2250" t="s">
        <v>0</v>
      </c>
      <c r="T10" s="2250" t="s">
        <v>0</v>
      </c>
      <c r="U10" s="2250" t="s">
        <v>0</v>
      </c>
      <c r="V10" s="2250" t="s">
        <v>0</v>
      </c>
      <c r="W10" s="2250" t="s">
        <v>479</v>
      </c>
      <c r="X10" s="2250" t="s">
        <v>479</v>
      </c>
      <c r="Y10" s="2249"/>
      <c r="Z10" s="2245"/>
    </row>
    <row r="11" spans="1:26" ht="162" customHeight="1" x14ac:dyDescent="0.25">
      <c r="A11" s="3752"/>
      <c r="B11" s="3749"/>
      <c r="C11" s="3764"/>
      <c r="D11" s="3756" t="s">
        <v>3007</v>
      </c>
      <c r="E11" s="3768">
        <v>0.2</v>
      </c>
      <c r="F11" s="2229">
        <v>3</v>
      </c>
      <c r="G11" s="2228" t="s">
        <v>3006</v>
      </c>
      <c r="H11" s="2228" t="s">
        <v>3005</v>
      </c>
      <c r="I11" s="2228" t="s">
        <v>2954</v>
      </c>
      <c r="J11" s="2228" t="s">
        <v>3004</v>
      </c>
      <c r="K11" s="2228" t="s">
        <v>3003</v>
      </c>
      <c r="L11" s="2228" t="s">
        <v>2972</v>
      </c>
      <c r="M11" s="2227">
        <f>$E$11/3</f>
        <v>6.6666666666666666E-2</v>
      </c>
      <c r="N11" s="2240"/>
      <c r="O11" s="2240"/>
      <c r="P11" s="2240"/>
      <c r="Q11" s="2240"/>
      <c r="R11" s="2240"/>
      <c r="S11" s="2240"/>
      <c r="T11" s="2240" t="s">
        <v>479</v>
      </c>
      <c r="U11" s="2240" t="s">
        <v>479</v>
      </c>
      <c r="V11" s="2240" t="s">
        <v>0</v>
      </c>
      <c r="W11" s="2240" t="s">
        <v>0</v>
      </c>
      <c r="X11" s="2240" t="s">
        <v>0</v>
      </c>
      <c r="Y11" s="2248" t="s">
        <v>0</v>
      </c>
      <c r="Z11" s="2237"/>
    </row>
    <row r="12" spans="1:26" ht="295.5" customHeight="1" x14ac:dyDescent="0.25">
      <c r="A12" s="3752"/>
      <c r="B12" s="3749"/>
      <c r="C12" s="3764"/>
      <c r="D12" s="3757"/>
      <c r="E12" s="3769"/>
      <c r="F12" s="2223">
        <v>4</v>
      </c>
      <c r="G12" s="2222" t="s">
        <v>3002</v>
      </c>
      <c r="H12" s="2222" t="s">
        <v>3001</v>
      </c>
      <c r="I12" s="2222" t="s">
        <v>2954</v>
      </c>
      <c r="J12" s="2222" t="s">
        <v>3000</v>
      </c>
      <c r="K12" s="2222" t="s">
        <v>2999</v>
      </c>
      <c r="L12" s="2222" t="s">
        <v>2998</v>
      </c>
      <c r="M12" s="2221">
        <f>$E$11/3</f>
        <v>6.6666666666666666E-2</v>
      </c>
      <c r="N12" s="2247" t="s">
        <v>0</v>
      </c>
      <c r="O12" s="2247" t="s">
        <v>0</v>
      </c>
      <c r="P12" s="2247" t="s">
        <v>0</v>
      </c>
      <c r="Q12" s="2247" t="s">
        <v>0</v>
      </c>
      <c r="R12" s="2247" t="s">
        <v>0</v>
      </c>
      <c r="S12" s="2247" t="s">
        <v>479</v>
      </c>
      <c r="T12" s="2247" t="s">
        <v>479</v>
      </c>
      <c r="U12" s="2247" t="s">
        <v>479</v>
      </c>
      <c r="V12" s="2247" t="s">
        <v>479</v>
      </c>
      <c r="W12" s="2247" t="s">
        <v>479</v>
      </c>
      <c r="X12" s="2247" t="s">
        <v>479</v>
      </c>
      <c r="Y12" s="2246" t="s">
        <v>479</v>
      </c>
      <c r="Z12" s="2245" t="s">
        <v>1546</v>
      </c>
    </row>
    <row r="13" spans="1:26" ht="117.95" customHeight="1" thickBot="1" x14ac:dyDescent="0.3">
      <c r="A13" s="3752"/>
      <c r="B13" s="3749"/>
      <c r="C13" s="3764"/>
      <c r="D13" s="3755"/>
      <c r="E13" s="3767"/>
      <c r="F13" s="2208">
        <v>5</v>
      </c>
      <c r="G13" s="2207" t="s">
        <v>2997</v>
      </c>
      <c r="H13" s="2207" t="s">
        <v>2996</v>
      </c>
      <c r="I13" s="2207" t="s">
        <v>2954</v>
      </c>
      <c r="J13" s="2207" t="s">
        <v>2995</v>
      </c>
      <c r="K13" s="2207" t="s">
        <v>2994</v>
      </c>
      <c r="L13" s="2207" t="s">
        <v>2967</v>
      </c>
      <c r="M13" s="2233">
        <f>$E$11/3</f>
        <v>6.6666666666666666E-2</v>
      </c>
      <c r="N13" s="2244"/>
      <c r="O13" s="2244"/>
      <c r="P13" s="2244"/>
      <c r="Q13" s="2244" t="s">
        <v>0</v>
      </c>
      <c r="R13" s="2244" t="s">
        <v>0</v>
      </c>
      <c r="S13" s="2244" t="s">
        <v>479</v>
      </c>
      <c r="T13" s="2244"/>
      <c r="U13" s="2244"/>
      <c r="V13" s="2244"/>
      <c r="W13" s="2244"/>
      <c r="X13" s="2244"/>
      <c r="Y13" s="2243"/>
    </row>
    <row r="14" spans="1:26" ht="90" customHeight="1" x14ac:dyDescent="0.25">
      <c r="A14" s="3752"/>
      <c r="B14" s="3749"/>
      <c r="C14" s="3764"/>
      <c r="D14" s="3758" t="s">
        <v>2993</v>
      </c>
      <c r="E14" s="3770">
        <v>0.2</v>
      </c>
      <c r="F14" s="2229">
        <v>6</v>
      </c>
      <c r="G14" s="2242" t="s">
        <v>2992</v>
      </c>
      <c r="H14" s="2242" t="s">
        <v>2991</v>
      </c>
      <c r="I14" s="2242" t="s">
        <v>2954</v>
      </c>
      <c r="J14" s="2242" t="s">
        <v>2990</v>
      </c>
      <c r="K14" s="2242" t="s">
        <v>2989</v>
      </c>
      <c r="L14" s="2242" t="s">
        <v>2988</v>
      </c>
      <c r="M14" s="2227">
        <f>$E$14/3</f>
        <v>6.6666666666666666E-2</v>
      </c>
      <c r="N14" s="2240"/>
      <c r="O14" s="2240"/>
      <c r="P14" s="2241"/>
      <c r="Q14" s="2240"/>
      <c r="R14" s="2240"/>
      <c r="S14" s="2239" t="s">
        <v>479</v>
      </c>
      <c r="T14" s="2239" t="s">
        <v>0</v>
      </c>
      <c r="U14" s="2239" t="s">
        <v>479</v>
      </c>
      <c r="V14" s="2239" t="s">
        <v>479</v>
      </c>
      <c r="W14" s="2239" t="s">
        <v>479</v>
      </c>
      <c r="X14" s="2239" t="s">
        <v>479</v>
      </c>
      <c r="Y14" s="2238" t="s">
        <v>479</v>
      </c>
      <c r="Z14" s="2237"/>
    </row>
    <row r="15" spans="1:26" ht="84.6" customHeight="1" x14ac:dyDescent="0.25">
      <c r="A15" s="3752"/>
      <c r="B15" s="3749"/>
      <c r="C15" s="3764"/>
      <c r="D15" s="3759"/>
      <c r="E15" s="3771"/>
      <c r="F15" s="2223">
        <v>7</v>
      </c>
      <c r="G15" s="2222" t="s">
        <v>2987</v>
      </c>
      <c r="H15" s="2222" t="s">
        <v>2986</v>
      </c>
      <c r="I15" s="2222" t="s">
        <v>2954</v>
      </c>
      <c r="J15" s="2222" t="s">
        <v>2985</v>
      </c>
      <c r="K15" s="2222" t="s">
        <v>2984</v>
      </c>
      <c r="L15" s="2222" t="s">
        <v>2983</v>
      </c>
      <c r="M15" s="2221">
        <f>$E$14/3</f>
        <v>6.6666666666666666E-2</v>
      </c>
      <c r="N15" s="2235"/>
      <c r="O15" s="2235"/>
      <c r="P15" s="2236"/>
      <c r="Q15" s="2235"/>
      <c r="R15" s="2235"/>
      <c r="S15" s="2235" t="s">
        <v>0</v>
      </c>
      <c r="T15" s="2235" t="s">
        <v>0</v>
      </c>
      <c r="U15" s="2235" t="s">
        <v>0</v>
      </c>
      <c r="V15" s="2235" t="s">
        <v>0</v>
      </c>
      <c r="W15" s="2235" t="s">
        <v>0</v>
      </c>
      <c r="X15" s="2235" t="s">
        <v>0</v>
      </c>
      <c r="Y15" s="2234" t="s">
        <v>0</v>
      </c>
    </row>
    <row r="16" spans="1:26" ht="89.1" customHeight="1" thickBot="1" x14ac:dyDescent="0.3">
      <c r="A16" s="3752"/>
      <c r="B16" s="3749"/>
      <c r="C16" s="3764"/>
      <c r="D16" s="3760"/>
      <c r="E16" s="3739"/>
      <c r="F16" s="2208">
        <v>8</v>
      </c>
      <c r="G16" s="2207" t="s">
        <v>2982</v>
      </c>
      <c r="H16" s="2207" t="s">
        <v>2981</v>
      </c>
      <c r="I16" s="2207" t="s">
        <v>2954</v>
      </c>
      <c r="J16" s="2207" t="s">
        <v>2980</v>
      </c>
      <c r="K16" s="2207" t="s">
        <v>2979</v>
      </c>
      <c r="L16" s="2207" t="s">
        <v>2978</v>
      </c>
      <c r="M16" s="2233">
        <f>$E$14/3</f>
        <v>6.6666666666666666E-2</v>
      </c>
      <c r="N16" s="2231"/>
      <c r="O16" s="2231"/>
      <c r="P16" s="2232"/>
      <c r="Q16" s="2231"/>
      <c r="R16" s="2231"/>
      <c r="S16" s="2231" t="s">
        <v>0</v>
      </c>
      <c r="T16" s="2231" t="s">
        <v>0</v>
      </c>
      <c r="U16" s="2231" t="s">
        <v>0</v>
      </c>
      <c r="V16" s="2231" t="s">
        <v>0</v>
      </c>
      <c r="W16" s="2231" t="s">
        <v>0</v>
      </c>
      <c r="X16" s="2231" t="s">
        <v>0</v>
      </c>
      <c r="Y16" s="2230" t="s">
        <v>0</v>
      </c>
      <c r="Z16" s="2224"/>
    </row>
    <row r="17" spans="1:81" ht="83.1" customHeight="1" x14ac:dyDescent="0.25">
      <c r="A17" s="3752"/>
      <c r="B17" s="3749"/>
      <c r="C17" s="3764"/>
      <c r="D17" s="3758" t="s">
        <v>2977</v>
      </c>
      <c r="E17" s="3770">
        <v>0.2</v>
      </c>
      <c r="F17" s="2229">
        <v>9</v>
      </c>
      <c r="G17" s="2228" t="s">
        <v>2976</v>
      </c>
      <c r="H17" s="2228" t="s">
        <v>2975</v>
      </c>
      <c r="I17" s="2228" t="s">
        <v>2954</v>
      </c>
      <c r="J17" s="2228" t="s">
        <v>2974</v>
      </c>
      <c r="K17" s="2228" t="s">
        <v>2973</v>
      </c>
      <c r="L17" s="2228" t="s">
        <v>2972</v>
      </c>
      <c r="M17" s="2227">
        <f>$E$17/3</f>
        <v>6.6666666666666666E-2</v>
      </c>
      <c r="N17" s="2226" t="s">
        <v>479</v>
      </c>
      <c r="O17" s="2226" t="s">
        <v>479</v>
      </c>
      <c r="P17" s="2226" t="s">
        <v>479</v>
      </c>
      <c r="Q17" s="2226" t="s">
        <v>479</v>
      </c>
      <c r="R17" s="2226" t="s">
        <v>479</v>
      </c>
      <c r="S17" s="2226" t="s">
        <v>0</v>
      </c>
      <c r="T17" s="2226" t="s">
        <v>479</v>
      </c>
      <c r="U17" s="2226" t="s">
        <v>479</v>
      </c>
      <c r="V17" s="2226" t="s">
        <v>479</v>
      </c>
      <c r="W17" s="2226" t="s">
        <v>479</v>
      </c>
      <c r="X17" s="2226" t="s">
        <v>479</v>
      </c>
      <c r="Y17" s="2225" t="s">
        <v>479</v>
      </c>
      <c r="Z17" s="2224"/>
    </row>
    <row r="18" spans="1:81" ht="61.5" customHeight="1" x14ac:dyDescent="0.25">
      <c r="A18" s="3752"/>
      <c r="B18" s="3749"/>
      <c r="C18" s="3764"/>
      <c r="D18" s="3759"/>
      <c r="E18" s="3771"/>
      <c r="F18" s="2223">
        <v>10</v>
      </c>
      <c r="G18" s="2222" t="s">
        <v>2971</v>
      </c>
      <c r="H18" s="2222" t="s">
        <v>2970</v>
      </c>
      <c r="I18" s="2222" t="s">
        <v>2954</v>
      </c>
      <c r="J18" s="2222" t="s">
        <v>2969</v>
      </c>
      <c r="K18" s="2222" t="s">
        <v>2968</v>
      </c>
      <c r="L18" s="2222" t="s">
        <v>2967</v>
      </c>
      <c r="M18" s="2221">
        <f>$E$17/3</f>
        <v>6.6666666666666666E-2</v>
      </c>
      <c r="N18" s="2220" t="s">
        <v>479</v>
      </c>
      <c r="O18" s="2220" t="s">
        <v>479</v>
      </c>
      <c r="P18" s="2220" t="s">
        <v>479</v>
      </c>
      <c r="Q18" s="2220" t="s">
        <v>479</v>
      </c>
      <c r="R18" s="2220" t="s">
        <v>479</v>
      </c>
      <c r="S18" s="2220" t="s">
        <v>479</v>
      </c>
      <c r="T18" s="2220" t="s">
        <v>479</v>
      </c>
      <c r="U18" s="2220" t="s">
        <v>479</v>
      </c>
      <c r="V18" s="2220" t="s">
        <v>479</v>
      </c>
      <c r="W18" s="2220" t="s">
        <v>479</v>
      </c>
      <c r="X18" s="2220" t="s">
        <v>479</v>
      </c>
      <c r="Y18" s="2219" t="s">
        <v>479</v>
      </c>
    </row>
    <row r="19" spans="1:81" ht="66.599999999999994" customHeight="1" thickBot="1" x14ac:dyDescent="0.3">
      <c r="A19" s="3752"/>
      <c r="B19" s="3749"/>
      <c r="C19" s="3764"/>
      <c r="D19" s="3762"/>
      <c r="E19" s="3772"/>
      <c r="F19" s="2218">
        <v>11</v>
      </c>
      <c r="G19" s="2217" t="s">
        <v>2966</v>
      </c>
      <c r="H19" s="2217" t="s">
        <v>2965</v>
      </c>
      <c r="I19" s="2217" t="s">
        <v>2954</v>
      </c>
      <c r="J19" s="2217" t="s">
        <v>2964</v>
      </c>
      <c r="K19" s="2217" t="s">
        <v>2963</v>
      </c>
      <c r="L19" s="2217" t="s">
        <v>2962</v>
      </c>
      <c r="M19" s="2216">
        <f>$E$17/3</f>
        <v>6.6666666666666666E-2</v>
      </c>
      <c r="N19" s="2215" t="s">
        <v>0</v>
      </c>
      <c r="O19" s="2215" t="s">
        <v>0</v>
      </c>
      <c r="P19" s="2215" t="s">
        <v>0</v>
      </c>
      <c r="Q19" s="2215" t="s">
        <v>0</v>
      </c>
      <c r="R19" s="2215" t="s">
        <v>0</v>
      </c>
      <c r="S19" s="2215" t="s">
        <v>0</v>
      </c>
      <c r="T19" s="2215" t="s">
        <v>0</v>
      </c>
      <c r="U19" s="2215" t="s">
        <v>0</v>
      </c>
      <c r="V19" s="2215" t="s">
        <v>0</v>
      </c>
      <c r="W19" s="2215" t="s">
        <v>0</v>
      </c>
      <c r="X19" s="2215" t="s">
        <v>0</v>
      </c>
      <c r="Y19" s="2214" t="s">
        <v>0</v>
      </c>
    </row>
    <row r="20" spans="1:81" s="2202" customFormat="1" ht="69" customHeight="1" x14ac:dyDescent="0.25">
      <c r="A20" s="3752"/>
      <c r="B20" s="3749"/>
      <c r="C20" s="3764"/>
      <c r="D20" s="3761" t="s">
        <v>2961</v>
      </c>
      <c r="E20" s="3738">
        <v>0.2</v>
      </c>
      <c r="F20" s="2213">
        <v>12</v>
      </c>
      <c r="G20" s="2212" t="s">
        <v>2960</v>
      </c>
      <c r="H20" s="2212" t="s">
        <v>2959</v>
      </c>
      <c r="I20" s="2212" t="s">
        <v>2954</v>
      </c>
      <c r="J20" s="2212" t="s">
        <v>2958</v>
      </c>
      <c r="K20" s="2212" t="s">
        <v>2957</v>
      </c>
      <c r="L20" s="2212" t="s">
        <v>2951</v>
      </c>
      <c r="M20" s="2211">
        <v>0.1</v>
      </c>
      <c r="N20" s="2210"/>
      <c r="O20" s="2210"/>
      <c r="P20" s="2210" t="s">
        <v>479</v>
      </c>
      <c r="Q20" s="2210"/>
      <c r="R20" s="2210"/>
      <c r="S20" s="2210" t="s">
        <v>479</v>
      </c>
      <c r="T20" s="2210"/>
      <c r="U20" s="2210"/>
      <c r="V20" s="2210" t="s">
        <v>479</v>
      </c>
      <c r="W20" s="2210"/>
      <c r="X20" s="2210"/>
      <c r="Y20" s="2209" t="s">
        <v>479</v>
      </c>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row>
    <row r="21" spans="1:81" s="2202" customFormat="1" ht="39" thickBot="1" x14ac:dyDescent="0.3">
      <c r="A21" s="3753"/>
      <c r="B21" s="3750"/>
      <c r="C21" s="3765"/>
      <c r="D21" s="3760"/>
      <c r="E21" s="3739"/>
      <c r="F21" s="2208">
        <v>13</v>
      </c>
      <c r="G21" s="2207" t="s">
        <v>2956</v>
      </c>
      <c r="H21" s="2207" t="s">
        <v>2955</v>
      </c>
      <c r="I21" s="2207" t="s">
        <v>2954</v>
      </c>
      <c r="J21" s="2207" t="s">
        <v>2953</v>
      </c>
      <c r="K21" s="2207" t="s">
        <v>2952</v>
      </c>
      <c r="L21" s="2207" t="s">
        <v>2951</v>
      </c>
      <c r="M21" s="2206">
        <v>0.1</v>
      </c>
      <c r="N21" s="2205" t="s">
        <v>0</v>
      </c>
      <c r="O21" s="2205" t="s">
        <v>0</v>
      </c>
      <c r="P21" s="2205" t="s">
        <v>0</v>
      </c>
      <c r="Q21" s="2205" t="s">
        <v>0</v>
      </c>
      <c r="R21" s="2205" t="s">
        <v>0</v>
      </c>
      <c r="S21" s="2205" t="s">
        <v>0</v>
      </c>
      <c r="T21" s="2205" t="s">
        <v>0</v>
      </c>
      <c r="U21" s="2205" t="s">
        <v>0</v>
      </c>
      <c r="V21" s="2205" t="s">
        <v>0</v>
      </c>
      <c r="W21" s="2205" t="s">
        <v>0</v>
      </c>
      <c r="X21" s="2205" t="s">
        <v>0</v>
      </c>
      <c r="Y21" s="2204" t="s">
        <v>0</v>
      </c>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c r="AU21" s="2203"/>
      <c r="AV21" s="2203"/>
      <c r="AW21" s="2203"/>
      <c r="AX21" s="2203"/>
      <c r="AY21" s="2203"/>
      <c r="AZ21" s="2203"/>
      <c r="BA21" s="2203"/>
      <c r="BB21" s="2203"/>
      <c r="BC21" s="2203"/>
      <c r="BD21" s="2203"/>
      <c r="BE21" s="2203"/>
      <c r="BF21" s="2203"/>
      <c r="BG21" s="2203"/>
      <c r="BH21" s="2203"/>
      <c r="BI21" s="2203"/>
      <c r="BJ21" s="2203"/>
      <c r="BK21" s="2203"/>
      <c r="BL21" s="2203"/>
      <c r="BM21" s="2203"/>
      <c r="BN21" s="2203"/>
      <c r="BO21" s="2203"/>
      <c r="BP21" s="2203"/>
      <c r="BQ21" s="2203"/>
      <c r="BR21" s="2203"/>
      <c r="BS21" s="2203"/>
      <c r="BT21" s="2203"/>
      <c r="BU21" s="2203"/>
      <c r="BV21" s="2203"/>
      <c r="BW21" s="2203"/>
      <c r="BX21" s="2203"/>
      <c r="BY21" s="2203"/>
      <c r="BZ21" s="2203"/>
      <c r="CA21" s="2203"/>
      <c r="CB21" s="2203"/>
      <c r="CC21" s="2203"/>
    </row>
    <row r="23" spans="1:81" ht="15.75" x14ac:dyDescent="0.25">
      <c r="J23" s="3737" t="s">
        <v>2950</v>
      </c>
      <c r="K23" s="3737"/>
      <c r="L23" s="3737"/>
      <c r="M23" s="3737"/>
      <c r="N23" s="3737"/>
      <c r="O23" s="3737"/>
      <c r="P23" s="3737"/>
      <c r="Q23" s="3737"/>
      <c r="R23" s="3737"/>
      <c r="S23" s="3737"/>
      <c r="T23" s="3737"/>
      <c r="U23" s="3737"/>
      <c r="V23" s="3737"/>
      <c r="W23" s="3737"/>
      <c r="X23" s="3737"/>
      <c r="Y23" s="3737"/>
    </row>
  </sheetData>
  <sheetProtection algorithmName="SHA-512" hashValue="Zyq1iC8wKIT3QHtbTbCU/+HQ9k+P3qQFio0F8JDTCLEtKcKUPM7KnXcbIReqtNqHLHbTDC2hZiPRsV9H/nTZtA==" saltValue="bqbgmguOQQxgjlvd09j6mQ==" spinCount="100000" sheet="1" objects="1" scenarios="1"/>
  <mergeCells count="37">
    <mergeCell ref="G4:G6"/>
    <mergeCell ref="H4:Y6"/>
    <mergeCell ref="A6:F6"/>
    <mergeCell ref="J7:J8"/>
    <mergeCell ref="K7:K8"/>
    <mergeCell ref="L7:L8"/>
    <mergeCell ref="A7:A8"/>
    <mergeCell ref="N7:Y7"/>
    <mergeCell ref="M7:M8"/>
    <mergeCell ref="B7:B8"/>
    <mergeCell ref="C7:C8"/>
    <mergeCell ref="D7:D8"/>
    <mergeCell ref="G7:G8"/>
    <mergeCell ref="E7:E8"/>
    <mergeCell ref="F7:F8"/>
    <mergeCell ref="H7:H8"/>
    <mergeCell ref="A1:F3"/>
    <mergeCell ref="G1:L3"/>
    <mergeCell ref="N1:Y1"/>
    <mergeCell ref="N2:Y2"/>
    <mergeCell ref="N3:Y3"/>
    <mergeCell ref="J23:Y23"/>
    <mergeCell ref="E20:E21"/>
    <mergeCell ref="I7:I8"/>
    <mergeCell ref="A4:F5"/>
    <mergeCell ref="B9:B21"/>
    <mergeCell ref="A9:A21"/>
    <mergeCell ref="D9:D10"/>
    <mergeCell ref="D11:D13"/>
    <mergeCell ref="D14:D16"/>
    <mergeCell ref="D20:D21"/>
    <mergeCell ref="D17:D19"/>
    <mergeCell ref="C9:C21"/>
    <mergeCell ref="E9:E10"/>
    <mergeCell ref="E11:E13"/>
    <mergeCell ref="E14:E16"/>
    <mergeCell ref="E17:E1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1"/>
  <sheetViews>
    <sheetView showGridLines="0" zoomScale="70" zoomScaleNormal="70" workbookViewId="0">
      <selection activeCell="B10" sqref="B10"/>
    </sheetView>
  </sheetViews>
  <sheetFormatPr baseColWidth="10" defaultRowHeight="15" x14ac:dyDescent="0.25"/>
  <cols>
    <col min="1" max="1" width="2.28515625" customWidth="1"/>
    <col min="2" max="2" width="20.7109375" customWidth="1"/>
    <col min="3" max="3" width="20.42578125" customWidth="1"/>
    <col min="4" max="4" width="22" customWidth="1"/>
    <col min="5" max="5" width="15.5703125" customWidth="1"/>
    <col min="6" max="7" width="41.7109375" customWidth="1"/>
    <col min="8" max="19" width="5.7109375" customWidth="1"/>
    <col min="20" max="20" width="22.85546875" style="2261" customWidth="1"/>
  </cols>
  <sheetData>
    <row r="1" spans="2:20" ht="47.25" customHeight="1" thickBot="1" x14ac:dyDescent="0.3"/>
    <row r="2" spans="2:20" ht="21.75" customHeight="1" thickBot="1" x14ac:dyDescent="0.3">
      <c r="B2" s="3817"/>
      <c r="C2" s="3820" t="s">
        <v>3070</v>
      </c>
      <c r="D2" s="3820"/>
      <c r="E2" s="3820"/>
      <c r="F2" s="3820"/>
      <c r="G2" s="3820"/>
      <c r="H2" s="3820"/>
      <c r="I2" s="3820"/>
      <c r="J2" s="3820"/>
      <c r="K2" s="3820"/>
      <c r="L2" s="3820"/>
      <c r="M2" s="3820"/>
      <c r="N2" s="3820"/>
      <c r="O2" s="3820"/>
      <c r="P2" s="3820"/>
      <c r="Q2" s="3820"/>
      <c r="R2" s="3820"/>
      <c r="S2" s="3820"/>
      <c r="T2" s="2277" t="s">
        <v>3069</v>
      </c>
    </row>
    <row r="3" spans="2:20" ht="21.75" customHeight="1" thickBot="1" x14ac:dyDescent="0.3">
      <c r="B3" s="3818"/>
      <c r="C3" s="3821"/>
      <c r="D3" s="3821"/>
      <c r="E3" s="3821"/>
      <c r="F3" s="3821"/>
      <c r="G3" s="3821"/>
      <c r="H3" s="3821"/>
      <c r="I3" s="3821"/>
      <c r="J3" s="3821"/>
      <c r="K3" s="3821"/>
      <c r="L3" s="3821"/>
      <c r="M3" s="3821"/>
      <c r="N3" s="3821"/>
      <c r="O3" s="3821"/>
      <c r="P3" s="3821"/>
      <c r="Q3" s="3821"/>
      <c r="R3" s="3821"/>
      <c r="S3" s="3821"/>
      <c r="T3" s="2277" t="s">
        <v>3068</v>
      </c>
    </row>
    <row r="4" spans="2:20" ht="31.5" customHeight="1" thickBot="1" x14ac:dyDescent="0.3">
      <c r="B4" s="3818"/>
      <c r="C4" s="3822" t="s">
        <v>3067</v>
      </c>
      <c r="D4" s="3822"/>
      <c r="E4" s="3822"/>
      <c r="F4" s="3822"/>
      <c r="G4" s="3822"/>
      <c r="H4" s="3822"/>
      <c r="I4" s="3822"/>
      <c r="J4" s="3822"/>
      <c r="K4" s="3822"/>
      <c r="L4" s="3822"/>
      <c r="M4" s="3822"/>
      <c r="N4" s="3822"/>
      <c r="O4" s="3822"/>
      <c r="P4" s="3822"/>
      <c r="Q4" s="3822"/>
      <c r="R4" s="3822"/>
      <c r="S4" s="3822"/>
      <c r="T4" s="2277" t="s">
        <v>3066</v>
      </c>
    </row>
    <row r="5" spans="2:20" ht="21" customHeight="1" thickBot="1" x14ac:dyDescent="0.3">
      <c r="B5" s="3819"/>
      <c r="C5" s="3823"/>
      <c r="D5" s="3823"/>
      <c r="E5" s="3823"/>
      <c r="F5" s="3823"/>
      <c r="G5" s="3823"/>
      <c r="H5" s="3823"/>
      <c r="I5" s="3823"/>
      <c r="J5" s="3823"/>
      <c r="K5" s="3823"/>
      <c r="L5" s="3823"/>
      <c r="M5" s="3823"/>
      <c r="N5" s="3823"/>
      <c r="O5" s="3823"/>
      <c r="P5" s="3823"/>
      <c r="Q5" s="3823"/>
      <c r="R5" s="3823"/>
      <c r="S5" s="3823"/>
      <c r="T5" s="2277" t="s">
        <v>3065</v>
      </c>
    </row>
    <row r="6" spans="2:20" ht="21" customHeight="1" x14ac:dyDescent="0.25">
      <c r="B6" s="2276"/>
      <c r="C6" s="2275"/>
      <c r="D6" s="2275"/>
      <c r="E6" s="2275"/>
      <c r="F6" s="2275"/>
      <c r="G6" s="2275"/>
      <c r="H6" s="2275"/>
      <c r="I6" s="2275"/>
      <c r="J6" s="2275"/>
      <c r="K6" s="2275"/>
      <c r="L6" s="2275"/>
      <c r="M6" s="2275"/>
      <c r="N6" s="2275"/>
      <c r="O6" s="2275"/>
      <c r="P6" s="2275"/>
      <c r="Q6" s="2275"/>
      <c r="R6" s="2275"/>
      <c r="S6" s="2275"/>
      <c r="T6" s="2275"/>
    </row>
    <row r="7" spans="2:20" ht="48" customHeight="1" x14ac:dyDescent="0.25">
      <c r="B7" s="3816" t="s">
        <v>3064</v>
      </c>
      <c r="C7" s="3816" t="s">
        <v>3063</v>
      </c>
      <c r="D7" s="3816" t="s">
        <v>3062</v>
      </c>
      <c r="E7" s="3816" t="s">
        <v>3061</v>
      </c>
      <c r="F7" s="3816" t="s">
        <v>3060</v>
      </c>
      <c r="G7" s="3816" t="s">
        <v>275</v>
      </c>
      <c r="H7" s="3816" t="s">
        <v>273</v>
      </c>
      <c r="I7" s="3816"/>
      <c r="J7" s="3816"/>
      <c r="K7" s="3816"/>
      <c r="L7" s="3816"/>
      <c r="M7" s="3816"/>
      <c r="N7" s="3816"/>
      <c r="O7" s="3816"/>
      <c r="P7" s="3816"/>
      <c r="Q7" s="3816"/>
      <c r="R7" s="3816"/>
      <c r="S7" s="3816"/>
      <c r="T7" s="3816" t="s">
        <v>3059</v>
      </c>
    </row>
    <row r="8" spans="2:20" ht="59.25" customHeight="1" x14ac:dyDescent="0.25">
      <c r="B8" s="3816"/>
      <c r="C8" s="3816"/>
      <c r="D8" s="3816"/>
      <c r="E8" s="3816"/>
      <c r="F8" s="3816"/>
      <c r="G8" s="3816"/>
      <c r="H8" s="2274" t="s">
        <v>3025</v>
      </c>
      <c r="I8" s="2274" t="s">
        <v>3024</v>
      </c>
      <c r="J8" s="2274" t="s">
        <v>3058</v>
      </c>
      <c r="K8" s="2274" t="s">
        <v>260</v>
      </c>
      <c r="L8" s="2274" t="s">
        <v>259</v>
      </c>
      <c r="M8" s="2274" t="s">
        <v>258</v>
      </c>
      <c r="N8" s="2274" t="s">
        <v>257</v>
      </c>
      <c r="O8" s="2274" t="s">
        <v>256</v>
      </c>
      <c r="P8" s="2274" t="s">
        <v>255</v>
      </c>
      <c r="Q8" s="2274" t="s">
        <v>254</v>
      </c>
      <c r="R8" s="2274" t="s">
        <v>253</v>
      </c>
      <c r="S8" s="2274" t="s">
        <v>252</v>
      </c>
      <c r="T8" s="3816"/>
    </row>
    <row r="9" spans="2:20" ht="122.25" customHeight="1" x14ac:dyDescent="0.25">
      <c r="B9" s="2270" t="s">
        <v>3057</v>
      </c>
      <c r="C9" s="2273" t="s">
        <v>3056</v>
      </c>
      <c r="D9" s="2272" t="s">
        <v>3055</v>
      </c>
      <c r="E9" s="2271" t="s">
        <v>3054</v>
      </c>
      <c r="F9" s="2269" t="s">
        <v>3053</v>
      </c>
      <c r="G9" s="2270" t="s">
        <v>3052</v>
      </c>
      <c r="H9" s="2269"/>
      <c r="I9" s="2269"/>
      <c r="J9" s="2267" t="s">
        <v>0</v>
      </c>
      <c r="K9" s="2267" t="s">
        <v>0</v>
      </c>
      <c r="L9" s="2267" t="s">
        <v>0</v>
      </c>
      <c r="M9" s="2267" t="s">
        <v>0</v>
      </c>
      <c r="N9" s="2267" t="s">
        <v>0</v>
      </c>
      <c r="O9" s="2267" t="s">
        <v>0</v>
      </c>
      <c r="P9" s="2267" t="s">
        <v>0</v>
      </c>
      <c r="Q9" s="2267" t="s">
        <v>0</v>
      </c>
      <c r="R9" s="2267" t="s">
        <v>0</v>
      </c>
      <c r="S9" s="2267" t="s">
        <v>0</v>
      </c>
      <c r="T9" s="2268">
        <v>800000000</v>
      </c>
    </row>
    <row r="10" spans="2:20" ht="108.75" customHeight="1" x14ac:dyDescent="0.25">
      <c r="B10" s="2264" t="s">
        <v>3051</v>
      </c>
      <c r="C10" s="2265" t="s">
        <v>3050</v>
      </c>
      <c r="D10" s="2264" t="s">
        <v>3046</v>
      </c>
      <c r="E10" s="2266">
        <v>0.2</v>
      </c>
      <c r="F10" s="2264" t="s">
        <v>3049</v>
      </c>
      <c r="G10" s="2265" t="s">
        <v>3048</v>
      </c>
      <c r="H10" s="2264"/>
      <c r="I10" s="2264"/>
      <c r="J10" s="2267" t="s">
        <v>0</v>
      </c>
      <c r="K10" s="2267" t="s">
        <v>0</v>
      </c>
      <c r="L10" s="2267" t="s">
        <v>0</v>
      </c>
      <c r="M10" s="2267" t="s">
        <v>0</v>
      </c>
      <c r="N10" s="2267" t="s">
        <v>0</v>
      </c>
      <c r="O10" s="2267" t="s">
        <v>0</v>
      </c>
      <c r="P10" s="2267" t="s">
        <v>0</v>
      </c>
      <c r="Q10" s="2267" t="s">
        <v>0</v>
      </c>
      <c r="R10" s="2267" t="s">
        <v>0</v>
      </c>
      <c r="S10" s="2267" t="s">
        <v>0</v>
      </c>
      <c r="T10" s="2262">
        <v>0</v>
      </c>
    </row>
    <row r="11" spans="2:20" ht="94.5" x14ac:dyDescent="0.25">
      <c r="B11" s="2264" t="s">
        <v>392</v>
      </c>
      <c r="C11" s="2265" t="s">
        <v>3047</v>
      </c>
      <c r="D11" s="2264" t="s">
        <v>3046</v>
      </c>
      <c r="E11" s="2266">
        <v>0.03</v>
      </c>
      <c r="F11" s="2264" t="s">
        <v>3045</v>
      </c>
      <c r="G11" s="2265" t="s">
        <v>3044</v>
      </c>
      <c r="H11" s="2264"/>
      <c r="I11" s="2264"/>
      <c r="J11" s="2264"/>
      <c r="K11" s="2264"/>
      <c r="L11" s="2263" t="s">
        <v>0</v>
      </c>
      <c r="M11" s="2263" t="s">
        <v>0</v>
      </c>
      <c r="N11" s="2263" t="s">
        <v>0</v>
      </c>
      <c r="O11" s="2263" t="s">
        <v>0</v>
      </c>
      <c r="P11" s="2263" t="s">
        <v>0</v>
      </c>
      <c r="Q11" s="2263" t="s">
        <v>0</v>
      </c>
      <c r="R11" s="2263" t="s">
        <v>0</v>
      </c>
      <c r="S11" s="2263" t="s">
        <v>0</v>
      </c>
      <c r="T11" s="2262">
        <v>10000000</v>
      </c>
    </row>
  </sheetData>
  <sheetProtection algorithmName="SHA-512" hashValue="vwSQQ8dqE/QkG1nHjfIR/JjzlZfX6q9xoqVy6V+dQfNuL4ud2K84Vu78EssgE3gJytWwWscFfnTL2AoulHEEUA==" saltValue="oPLREPzMJlfbudneU0bfLw==" spinCount="100000" sheet="1" objects="1" scenarios="1"/>
  <mergeCells count="11">
    <mergeCell ref="G7:G8"/>
    <mergeCell ref="B2:B5"/>
    <mergeCell ref="C2:S3"/>
    <mergeCell ref="C4:S5"/>
    <mergeCell ref="T7:T8"/>
    <mergeCell ref="H7:S7"/>
    <mergeCell ref="B7:B8"/>
    <mergeCell ref="C7:C8"/>
    <mergeCell ref="D7:D8"/>
    <mergeCell ref="E7:E8"/>
    <mergeCell ref="F7:F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1171"/>
  <sheetViews>
    <sheetView tabSelected="1" zoomScale="55" zoomScaleNormal="55" workbookViewId="0"/>
  </sheetViews>
  <sheetFormatPr baseColWidth="10" defaultColWidth="14.42578125" defaultRowHeight="15" customHeight="1" x14ac:dyDescent="0.2"/>
  <cols>
    <col min="1" max="1" width="8.28515625" style="98" customWidth="1"/>
    <col min="2" max="2" width="14.85546875" style="98" customWidth="1"/>
    <col min="3" max="3" width="21.2851562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36.5703125" style="156" customWidth="1"/>
    <col min="11" max="11" width="27.42578125" style="156" customWidth="1"/>
    <col min="12" max="12" width="17.28515625" style="156" customWidth="1"/>
    <col min="13" max="13" width="9.140625" style="156" customWidth="1"/>
    <col min="14" max="14" width="65.42578125" style="619" customWidth="1"/>
    <col min="15" max="15" width="17.140625" style="156" customWidth="1"/>
    <col min="16" max="16" width="20.85546875" style="156"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28.42578125" style="98" hidden="1" customWidth="1"/>
    <col min="27" max="28" width="15" style="98" hidden="1" customWidth="1"/>
    <col min="29" max="29" width="18" style="618" hidden="1" customWidth="1"/>
    <col min="30" max="30" width="13.42578125" style="156" hidden="1" customWidth="1"/>
    <col min="31" max="31" width="15.28515625" style="156" hidden="1" customWidth="1"/>
    <col min="32" max="33" width="10.7109375" style="156" hidden="1" customWidth="1"/>
    <col min="34" max="34" width="19.28515625" style="156" customWidth="1"/>
    <col min="35" max="35" width="17.140625" style="618" hidden="1" customWidth="1"/>
    <col min="36" max="36" width="12.5703125" style="156" hidden="1" customWidth="1"/>
    <col min="37" max="37" width="16" style="156" hidden="1" customWidth="1"/>
    <col min="38" max="38" width="2.140625" style="156" hidden="1" customWidth="1"/>
    <col min="39" max="39" width="3.42578125" style="156" hidden="1" customWidth="1"/>
    <col min="40" max="40" width="24" style="156" customWidth="1"/>
    <col min="41" max="41" width="16.28515625" style="156" hidden="1" customWidth="1"/>
    <col min="42" max="42" width="17" style="156" hidden="1" customWidth="1"/>
    <col min="43" max="43" width="18.28515625" style="156" hidden="1" customWidth="1"/>
    <col min="44" max="44" width="16.42578125" style="156" hidden="1" customWidth="1"/>
    <col min="45" max="45" width="18.28515625" style="156" hidden="1" customWidth="1"/>
    <col min="46" max="46" width="10.7109375" style="156" hidden="1" customWidth="1"/>
    <col min="47" max="47" width="15.7109375" style="156" hidden="1" customWidth="1"/>
    <col min="48" max="48" width="10.7109375" style="156" hidden="1" customWidth="1"/>
    <col min="49" max="49" width="15.140625" style="617" hidden="1" customWidth="1"/>
    <col min="50" max="50" width="19.28515625" style="617" hidden="1" customWidth="1"/>
    <col min="51" max="51" width="11.42578125" style="617" hidden="1" customWidth="1"/>
    <col min="52" max="52" width="17" style="617" hidden="1" customWidth="1"/>
    <col min="53" max="53" width="16.42578125" style="98" hidden="1" customWidth="1"/>
    <col min="54" max="16384" width="14.42578125" style="98"/>
  </cols>
  <sheetData>
    <row r="1" spans="1:65" ht="15" customHeight="1" x14ac:dyDescent="0.2">
      <c r="B1" s="2583"/>
      <c r="C1" s="2583"/>
      <c r="D1" s="2584" t="s">
        <v>292</v>
      </c>
      <c r="E1" s="2585"/>
      <c r="F1" s="2585"/>
      <c r="G1" s="2585"/>
      <c r="H1" s="2585"/>
      <c r="I1" s="2585"/>
      <c r="J1" s="150" t="s">
        <v>291</v>
      </c>
    </row>
    <row r="2" spans="1:65" ht="15" customHeight="1" x14ac:dyDescent="0.2">
      <c r="B2" s="2583"/>
      <c r="C2" s="2583"/>
      <c r="D2" s="2586" t="s">
        <v>290</v>
      </c>
      <c r="E2" s="2586"/>
      <c r="F2" s="2586"/>
      <c r="G2" s="2586"/>
      <c r="H2" s="2586"/>
      <c r="I2" s="2587"/>
      <c r="J2" s="150" t="s">
        <v>289</v>
      </c>
    </row>
    <row r="3" spans="1:65" ht="15" customHeight="1" x14ac:dyDescent="0.2">
      <c r="B3" s="2583"/>
      <c r="C3" s="2583"/>
      <c r="D3" s="2588"/>
      <c r="E3" s="2588"/>
      <c r="F3" s="2588"/>
      <c r="G3" s="2588"/>
      <c r="H3" s="2588"/>
      <c r="I3" s="2589"/>
      <c r="J3" s="149" t="s">
        <v>288</v>
      </c>
    </row>
    <row r="4" spans="1:65" ht="15" customHeight="1" x14ac:dyDescent="0.2">
      <c r="B4" s="2590" t="s">
        <v>287</v>
      </c>
      <c r="C4" s="2590"/>
      <c r="D4" s="2582" t="s">
        <v>286</v>
      </c>
      <c r="E4" s="2591" t="s">
        <v>285</v>
      </c>
      <c r="F4" s="2591"/>
      <c r="G4" s="2592" t="s">
        <v>3073</v>
      </c>
      <c r="H4" s="2592"/>
      <c r="I4" s="2592"/>
      <c r="J4" s="148"/>
    </row>
    <row r="5" spans="1:65" ht="15" customHeight="1" x14ac:dyDescent="0.25">
      <c r="A5" s="620"/>
      <c r="B5" s="2590"/>
      <c r="C5" s="2590"/>
      <c r="D5" s="2582"/>
      <c r="E5" s="2591"/>
      <c r="F5" s="2591"/>
      <c r="G5" s="2592"/>
      <c r="H5" s="2592"/>
      <c r="I5" s="2592"/>
      <c r="J5" s="143"/>
      <c r="K5" s="622"/>
      <c r="L5" s="622"/>
      <c r="M5" s="622"/>
      <c r="N5" s="624"/>
      <c r="O5" s="622"/>
      <c r="P5" s="622"/>
      <c r="Q5" s="622"/>
      <c r="R5" s="622"/>
      <c r="S5" s="622"/>
      <c r="T5" s="622"/>
      <c r="U5" s="622"/>
      <c r="V5" s="622"/>
      <c r="W5" s="622"/>
      <c r="X5" s="622"/>
      <c r="Y5" s="622"/>
      <c r="Z5" s="620"/>
      <c r="AA5" s="620"/>
      <c r="AB5" s="620"/>
      <c r="AC5" s="623"/>
      <c r="AD5" s="622"/>
      <c r="AE5" s="622"/>
      <c r="AF5" s="622"/>
      <c r="AG5" s="622"/>
      <c r="AH5" s="622"/>
      <c r="AI5" s="623"/>
      <c r="AJ5" s="622"/>
      <c r="AK5" s="622"/>
      <c r="AL5" s="622"/>
      <c r="AM5" s="622"/>
      <c r="AN5" s="622"/>
      <c r="AO5" s="622"/>
      <c r="AP5" s="622"/>
      <c r="AQ5" s="622"/>
      <c r="AR5" s="622"/>
      <c r="AS5" s="622"/>
      <c r="AT5" s="622"/>
      <c r="AU5" s="622"/>
      <c r="AV5" s="622"/>
      <c r="AW5" s="621"/>
      <c r="AX5" s="621"/>
      <c r="AY5" s="621"/>
      <c r="AZ5" s="621"/>
      <c r="BA5" s="620"/>
    </row>
    <row r="6" spans="1:65" ht="39" customHeight="1" x14ac:dyDescent="0.25">
      <c r="A6" s="620"/>
      <c r="B6" s="2579" t="s">
        <v>284</v>
      </c>
      <c r="C6" s="2579"/>
      <c r="D6" s="147">
        <v>2020</v>
      </c>
      <c r="E6" s="2580" t="s">
        <v>283</v>
      </c>
      <c r="F6" s="2581"/>
      <c r="G6" s="2582" t="s">
        <v>3074</v>
      </c>
      <c r="H6" s="2582"/>
      <c r="I6" s="2582"/>
      <c r="J6" s="143"/>
      <c r="K6" s="622"/>
      <c r="L6" s="622"/>
      <c r="M6" s="622"/>
      <c r="N6" s="624"/>
      <c r="O6" s="622"/>
      <c r="P6" s="622"/>
      <c r="Q6" s="622"/>
      <c r="R6" s="622"/>
      <c r="S6" s="622"/>
      <c r="T6" s="622"/>
      <c r="U6" s="622"/>
      <c r="V6" s="622"/>
      <c r="W6" s="622"/>
      <c r="X6" s="622"/>
      <c r="Y6" s="622"/>
      <c r="Z6" s="620"/>
      <c r="AA6" s="620"/>
      <c r="AB6" s="620"/>
      <c r="AC6" s="623"/>
      <c r="AD6" s="622"/>
      <c r="AE6" s="622"/>
      <c r="AF6" s="622"/>
      <c r="AG6" s="622"/>
      <c r="AH6" s="622"/>
      <c r="AI6" s="623"/>
      <c r="AJ6" s="622"/>
      <c r="AK6" s="622"/>
      <c r="AL6" s="622"/>
      <c r="AM6" s="622"/>
      <c r="AN6" s="622"/>
      <c r="AO6" s="622"/>
      <c r="AP6" s="622"/>
      <c r="AQ6" s="622"/>
      <c r="AR6" s="622"/>
      <c r="AS6" s="622"/>
      <c r="AT6" s="622"/>
      <c r="AU6" s="622"/>
      <c r="AV6" s="622"/>
      <c r="AW6" s="621"/>
      <c r="AX6" s="621"/>
      <c r="AY6" s="621"/>
      <c r="AZ6" s="621"/>
      <c r="BA6" s="620"/>
    </row>
    <row r="7" spans="1:65" ht="38.25" customHeight="1" x14ac:dyDescent="0.25">
      <c r="A7" s="620"/>
      <c r="B7" s="2591" t="s">
        <v>282</v>
      </c>
      <c r="C7" s="2591"/>
      <c r="D7" s="144">
        <v>44042</v>
      </c>
      <c r="E7" s="2580" t="s">
        <v>281</v>
      </c>
      <c r="F7" s="2581"/>
      <c r="G7" s="2582"/>
      <c r="H7" s="2582"/>
      <c r="I7" s="2582"/>
      <c r="J7" s="143"/>
      <c r="K7" s="622"/>
      <c r="L7" s="622"/>
      <c r="M7" s="622"/>
      <c r="N7" s="624"/>
      <c r="O7" s="622"/>
      <c r="P7" s="622"/>
      <c r="Q7" s="622"/>
      <c r="R7" s="622"/>
      <c r="S7" s="622"/>
      <c r="T7" s="622"/>
      <c r="U7" s="622"/>
      <c r="V7" s="622"/>
      <c r="W7" s="622"/>
      <c r="X7" s="622"/>
      <c r="Y7" s="622"/>
      <c r="Z7" s="620"/>
      <c r="AA7" s="620"/>
      <c r="AB7" s="620"/>
      <c r="AC7" s="623"/>
      <c r="AD7" s="622"/>
      <c r="AE7" s="622"/>
      <c r="AF7" s="622"/>
      <c r="AG7" s="622"/>
      <c r="AH7" s="622"/>
      <c r="AI7" s="623"/>
      <c r="AJ7" s="622"/>
      <c r="AK7" s="622"/>
      <c r="AL7" s="622"/>
      <c r="AM7" s="622"/>
      <c r="AN7" s="622"/>
      <c r="AO7" s="622"/>
      <c r="AP7" s="622"/>
      <c r="AQ7" s="622"/>
      <c r="AR7" s="622"/>
      <c r="AS7" s="622"/>
      <c r="AT7" s="622"/>
      <c r="AU7" s="622"/>
      <c r="AV7" s="622"/>
      <c r="AW7" s="621"/>
      <c r="AX7" s="621"/>
      <c r="AY7" s="621"/>
      <c r="AZ7" s="621"/>
      <c r="BA7" s="620"/>
    </row>
    <row r="8" spans="1:65" s="2358" customFormat="1" ht="38.25" customHeight="1" x14ac:dyDescent="0.25">
      <c r="A8" s="620"/>
      <c r="B8" s="2382"/>
      <c r="C8" s="2382"/>
      <c r="D8" s="2384"/>
      <c r="E8" s="2383"/>
      <c r="F8" s="2383"/>
      <c r="G8" s="2382"/>
      <c r="H8" s="2382"/>
      <c r="I8" s="2382"/>
      <c r="J8" s="143"/>
      <c r="K8" s="622"/>
      <c r="L8" s="622"/>
      <c r="M8" s="622"/>
      <c r="N8" s="624"/>
      <c r="O8" s="622"/>
      <c r="P8" s="622"/>
      <c r="Q8" s="622"/>
      <c r="R8" s="622"/>
      <c r="S8" s="622"/>
      <c r="T8" s="622"/>
      <c r="U8" s="622"/>
      <c r="V8" s="622"/>
      <c r="W8" s="622"/>
      <c r="X8" s="622"/>
      <c r="Y8" s="622"/>
      <c r="Z8" s="620"/>
      <c r="AA8" s="620"/>
      <c r="AB8" s="620"/>
      <c r="AC8" s="623"/>
      <c r="AD8" s="622"/>
      <c r="AE8" s="622"/>
      <c r="AF8" s="622"/>
      <c r="AG8" s="622"/>
      <c r="AH8" s="622"/>
      <c r="AI8" s="623"/>
      <c r="AJ8" s="622"/>
      <c r="AK8" s="622"/>
      <c r="AL8" s="622"/>
      <c r="AM8" s="622"/>
      <c r="AN8" s="622"/>
      <c r="AO8" s="622"/>
      <c r="AP8" s="622"/>
      <c r="AQ8" s="622"/>
      <c r="AR8" s="622"/>
      <c r="AS8" s="622"/>
      <c r="AT8" s="622"/>
      <c r="AU8" s="622"/>
      <c r="AV8" s="622"/>
      <c r="AW8" s="621"/>
      <c r="AX8" s="621"/>
      <c r="AY8" s="621"/>
      <c r="AZ8" s="621"/>
      <c r="BA8" s="620"/>
    </row>
    <row r="9" spans="1:65" ht="38.25" customHeight="1" x14ac:dyDescent="0.2">
      <c r="A9" s="1064"/>
      <c r="B9" s="1065"/>
      <c r="C9" s="1064"/>
      <c r="D9" s="1064"/>
      <c r="E9" s="1063"/>
      <c r="F9" s="1062"/>
      <c r="G9" s="1062"/>
      <c r="H9" s="1062"/>
      <c r="I9" s="1061"/>
      <c r="J9" s="1055" t="s">
        <v>279</v>
      </c>
      <c r="K9" s="2649" t="s">
        <v>278</v>
      </c>
      <c r="L9" s="2649" t="s">
        <v>277</v>
      </c>
      <c r="M9" s="2649" t="s">
        <v>103</v>
      </c>
      <c r="N9" s="2649" t="s">
        <v>276</v>
      </c>
      <c r="O9" s="2652" t="s">
        <v>275</v>
      </c>
      <c r="P9" s="2649" t="s">
        <v>274</v>
      </c>
      <c r="Q9" s="2653" t="s">
        <v>273</v>
      </c>
      <c r="R9" s="2632"/>
      <c r="S9" s="2632"/>
      <c r="T9" s="2632"/>
      <c r="U9" s="2632"/>
      <c r="V9" s="2632"/>
      <c r="W9" s="2632"/>
      <c r="X9" s="2632"/>
      <c r="Y9" s="2633"/>
      <c r="Z9" s="2654" t="s">
        <v>272</v>
      </c>
      <c r="AA9" s="2630" t="s">
        <v>271</v>
      </c>
      <c r="AB9" s="2630" t="s">
        <v>270</v>
      </c>
      <c r="AC9" s="2631" t="s">
        <v>269</v>
      </c>
      <c r="AD9" s="2632"/>
      <c r="AE9" s="2632"/>
      <c r="AF9" s="2632"/>
      <c r="AG9" s="2632"/>
      <c r="AH9" s="2633"/>
      <c r="AI9" s="2631" t="s">
        <v>245</v>
      </c>
      <c r="AJ9" s="2632"/>
      <c r="AK9" s="2632"/>
      <c r="AL9" s="2632"/>
      <c r="AM9" s="2632"/>
      <c r="AN9" s="2633"/>
      <c r="AO9" s="2631" t="s">
        <v>244</v>
      </c>
      <c r="AP9" s="2645"/>
      <c r="AQ9" s="2645"/>
      <c r="AR9" s="2645"/>
      <c r="AS9" s="2645"/>
      <c r="AT9" s="2646"/>
      <c r="AU9" s="1060" t="s">
        <v>243</v>
      </c>
      <c r="AV9" s="1059"/>
      <c r="AW9" s="2647"/>
      <c r="AX9" s="2615"/>
      <c r="AY9" s="2615"/>
      <c r="AZ9" s="2615"/>
      <c r="BA9" s="2648"/>
    </row>
    <row r="10" spans="1:65" ht="88.5" customHeight="1" x14ac:dyDescent="0.2">
      <c r="A10" s="1058" t="s">
        <v>356</v>
      </c>
      <c r="B10" s="722" t="s">
        <v>268</v>
      </c>
      <c r="C10" s="1057" t="s">
        <v>267</v>
      </c>
      <c r="D10" s="1058" t="s">
        <v>266</v>
      </c>
      <c r="E10" s="1058" t="s">
        <v>265</v>
      </c>
      <c r="F10" s="1058" t="s">
        <v>264</v>
      </c>
      <c r="G10" s="1058" t="s">
        <v>263</v>
      </c>
      <c r="H10" s="1057" t="s">
        <v>262</v>
      </c>
      <c r="I10" s="1056" t="s">
        <v>261</v>
      </c>
      <c r="J10" s="1055" t="s">
        <v>279</v>
      </c>
      <c r="K10" s="2650"/>
      <c r="L10" s="2650"/>
      <c r="M10" s="2650"/>
      <c r="N10" s="2650"/>
      <c r="O10" s="2650"/>
      <c r="P10" s="2650"/>
      <c r="Q10" s="1055" t="s">
        <v>260</v>
      </c>
      <c r="R10" s="1055" t="s">
        <v>259</v>
      </c>
      <c r="S10" s="1055" t="s">
        <v>258</v>
      </c>
      <c r="T10" s="1054" t="s">
        <v>257</v>
      </c>
      <c r="U10" s="1054" t="s">
        <v>256</v>
      </c>
      <c r="V10" s="1054" t="s">
        <v>255</v>
      </c>
      <c r="W10" s="1054" t="s">
        <v>254</v>
      </c>
      <c r="X10" s="1054" t="s">
        <v>253</v>
      </c>
      <c r="Y10" s="1054" t="s">
        <v>252</v>
      </c>
      <c r="Z10" s="2597"/>
      <c r="AA10" s="2597"/>
      <c r="AB10" s="2597"/>
      <c r="AC10" s="1053" t="s">
        <v>251</v>
      </c>
      <c r="AD10" s="1052" t="s">
        <v>249</v>
      </c>
      <c r="AE10" s="1052" t="s">
        <v>248</v>
      </c>
      <c r="AF10" s="1052" t="s">
        <v>355</v>
      </c>
      <c r="AG10" s="1052" t="s">
        <v>354</v>
      </c>
      <c r="AH10" s="1050" t="s">
        <v>247</v>
      </c>
      <c r="AI10" s="1052" t="s">
        <v>251</v>
      </c>
      <c r="AJ10" s="1052" t="s">
        <v>249</v>
      </c>
      <c r="AK10" s="1052" t="s">
        <v>248</v>
      </c>
      <c r="AL10" s="1052" t="s">
        <v>355</v>
      </c>
      <c r="AM10" s="1052" t="s">
        <v>354</v>
      </c>
      <c r="AN10" s="1052" t="s">
        <v>247</v>
      </c>
      <c r="AO10" s="1052" t="s">
        <v>250</v>
      </c>
      <c r="AP10" s="1052" t="s">
        <v>249</v>
      </c>
      <c r="AQ10" s="1052" t="s">
        <v>248</v>
      </c>
      <c r="AR10" s="1052" t="s">
        <v>355</v>
      </c>
      <c r="AS10" s="1052" t="s">
        <v>354</v>
      </c>
      <c r="AT10" s="1050" t="s">
        <v>247</v>
      </c>
      <c r="AU10" s="1052" t="s">
        <v>247</v>
      </c>
      <c r="AV10" s="1050" t="s">
        <v>353</v>
      </c>
      <c r="AW10" s="1051" t="s">
        <v>246</v>
      </c>
      <c r="AX10" s="1051" t="s">
        <v>245</v>
      </c>
      <c r="AY10" s="1051" t="s">
        <v>244</v>
      </c>
      <c r="AZ10" s="1051" t="s">
        <v>243</v>
      </c>
      <c r="BA10" s="1050" t="s">
        <v>353</v>
      </c>
    </row>
    <row r="11" spans="1:65" ht="76.5" customHeight="1" x14ac:dyDescent="0.2">
      <c r="A11" s="2729" t="s">
        <v>1109</v>
      </c>
      <c r="B11" s="495" t="s">
        <v>1013</v>
      </c>
      <c r="C11" s="2634" t="s">
        <v>1105</v>
      </c>
      <c r="D11" s="2634" t="s">
        <v>1108</v>
      </c>
      <c r="E11" s="966" t="s">
        <v>1107</v>
      </c>
      <c r="F11" s="965" t="s">
        <v>1106</v>
      </c>
      <c r="G11" s="964">
        <v>0.2</v>
      </c>
      <c r="H11" s="964">
        <v>1</v>
      </c>
      <c r="I11" s="963">
        <v>1</v>
      </c>
      <c r="J11" s="2593" t="s">
        <v>1366</v>
      </c>
      <c r="K11" s="2593" t="s">
        <v>1371</v>
      </c>
      <c r="L11" s="2593" t="s">
        <v>1370</v>
      </c>
      <c r="M11" s="2635">
        <v>1</v>
      </c>
      <c r="N11" s="2624" t="s">
        <v>1390</v>
      </c>
      <c r="O11" s="2593" t="s">
        <v>1368</v>
      </c>
      <c r="P11" s="2593" t="s">
        <v>1367</v>
      </c>
      <c r="Q11" s="2635" t="s">
        <v>0</v>
      </c>
      <c r="R11" s="2635" t="s">
        <v>0</v>
      </c>
      <c r="S11" s="2635" t="s">
        <v>0</v>
      </c>
      <c r="T11" s="2635" t="s">
        <v>0</v>
      </c>
      <c r="U11" s="2635" t="s">
        <v>0</v>
      </c>
      <c r="V11" s="2635" t="s">
        <v>0</v>
      </c>
      <c r="W11" s="2635" t="s">
        <v>0</v>
      </c>
      <c r="X11" s="2635" t="s">
        <v>0</v>
      </c>
      <c r="Y11" s="2635" t="s">
        <v>0</v>
      </c>
      <c r="Z11" s="2643"/>
      <c r="AA11" s="629"/>
      <c r="AB11" s="629"/>
      <c r="AC11" s="959">
        <v>62754405</v>
      </c>
      <c r="AD11" s="958"/>
      <c r="AE11" s="958"/>
      <c r="AF11" s="958"/>
      <c r="AG11" s="958"/>
      <c r="AH11" s="958">
        <f t="shared" ref="AH11:AH74" si="0">AC11+AD11-AE11</f>
        <v>62754405</v>
      </c>
      <c r="AI11" s="959"/>
      <c r="AJ11" s="957"/>
      <c r="AK11" s="957"/>
      <c r="AL11" s="957"/>
      <c r="AM11" s="957"/>
      <c r="AN11" s="958">
        <f t="shared" ref="AN11:AN74" si="1">AI11+AJ11-AK11</f>
        <v>0</v>
      </c>
      <c r="AO11" s="957"/>
      <c r="AP11" s="957"/>
      <c r="AQ11" s="957"/>
      <c r="AR11" s="957"/>
      <c r="AS11" s="957"/>
      <c r="AT11" s="957"/>
      <c r="AU11" s="957"/>
      <c r="AV11" s="957"/>
      <c r="AW11" s="956"/>
      <c r="AX11" s="956"/>
      <c r="AY11" s="956"/>
      <c r="AZ11" s="956"/>
      <c r="BA11" s="955"/>
    </row>
    <row r="12" spans="1:65" ht="63.75" customHeight="1" x14ac:dyDescent="0.2">
      <c r="A12" s="2611"/>
      <c r="B12" s="495" t="s">
        <v>1013</v>
      </c>
      <c r="C12" s="2598"/>
      <c r="D12" s="2598"/>
      <c r="E12" s="1013" t="s">
        <v>1105</v>
      </c>
      <c r="F12" s="965" t="s">
        <v>1104</v>
      </c>
      <c r="G12" s="965">
        <v>0</v>
      </c>
      <c r="H12" s="964">
        <v>1</v>
      </c>
      <c r="I12" s="963">
        <v>0.4</v>
      </c>
      <c r="J12" s="2595"/>
      <c r="K12" s="2595"/>
      <c r="L12" s="2595"/>
      <c r="M12" s="2636"/>
      <c r="N12" s="2626"/>
      <c r="O12" s="2595"/>
      <c r="P12" s="2595"/>
      <c r="Q12" s="2636"/>
      <c r="R12" s="2636"/>
      <c r="S12" s="2636"/>
      <c r="T12" s="2636"/>
      <c r="U12" s="2636"/>
      <c r="V12" s="2636"/>
      <c r="W12" s="2636"/>
      <c r="X12" s="2636"/>
      <c r="Y12" s="2636"/>
      <c r="Z12" s="2644"/>
      <c r="AA12" s="629"/>
      <c r="AB12" s="629"/>
      <c r="AC12" s="959">
        <v>80000000</v>
      </c>
      <c r="AD12" s="958"/>
      <c r="AE12" s="958"/>
      <c r="AF12" s="958"/>
      <c r="AG12" s="958"/>
      <c r="AH12" s="958">
        <f t="shared" si="0"/>
        <v>80000000</v>
      </c>
      <c r="AI12" s="959"/>
      <c r="AJ12" s="957"/>
      <c r="AK12" s="957"/>
      <c r="AL12" s="957"/>
      <c r="AM12" s="957"/>
      <c r="AN12" s="958">
        <f t="shared" si="1"/>
        <v>0</v>
      </c>
      <c r="AO12" s="957"/>
      <c r="AP12" s="957"/>
      <c r="AQ12" s="957"/>
      <c r="AR12" s="957"/>
      <c r="AS12" s="957"/>
      <c r="AT12" s="957"/>
      <c r="AU12" s="957"/>
      <c r="AV12" s="957"/>
      <c r="AW12" s="956"/>
      <c r="AX12" s="956"/>
      <c r="AY12" s="956"/>
      <c r="AZ12" s="956"/>
      <c r="BA12" s="955"/>
    </row>
    <row r="13" spans="1:65" ht="81" customHeight="1" x14ac:dyDescent="0.2">
      <c r="A13" s="2611"/>
      <c r="B13" s="495" t="s">
        <v>1013</v>
      </c>
      <c r="C13" s="1049" t="s">
        <v>1103</v>
      </c>
      <c r="D13" s="1013" t="s">
        <v>1102</v>
      </c>
      <c r="E13" s="966" t="s">
        <v>1101</v>
      </c>
      <c r="F13" s="965" t="s">
        <v>1097</v>
      </c>
      <c r="G13" s="965">
        <v>4</v>
      </c>
      <c r="H13" s="965">
        <v>10</v>
      </c>
      <c r="I13" s="1012">
        <v>4</v>
      </c>
      <c r="J13" s="1022" t="s">
        <v>1366</v>
      </c>
      <c r="K13" s="495" t="s">
        <v>1371</v>
      </c>
      <c r="L13" s="495" t="s">
        <v>1370</v>
      </c>
      <c r="M13" s="957"/>
      <c r="N13" s="962"/>
      <c r="O13" s="495" t="s">
        <v>1368</v>
      </c>
      <c r="P13" s="957"/>
      <c r="Q13" s="957"/>
      <c r="R13" s="957" t="s">
        <v>0</v>
      </c>
      <c r="S13" s="957" t="s">
        <v>0</v>
      </c>
      <c r="T13" s="957" t="s">
        <v>0</v>
      </c>
      <c r="U13" s="957" t="s">
        <v>0</v>
      </c>
      <c r="V13" s="957" t="s">
        <v>0</v>
      </c>
      <c r="W13" s="957" t="s">
        <v>0</v>
      </c>
      <c r="X13" s="957" t="s">
        <v>0</v>
      </c>
      <c r="Y13" s="957"/>
      <c r="Z13" s="629"/>
      <c r="AA13" s="629"/>
      <c r="AB13" s="629"/>
      <c r="AC13" s="959">
        <v>10000000</v>
      </c>
      <c r="AD13" s="958"/>
      <c r="AE13" s="958"/>
      <c r="AF13" s="958"/>
      <c r="AG13" s="958"/>
      <c r="AH13" s="958">
        <f t="shared" si="0"/>
        <v>10000000</v>
      </c>
      <c r="AI13" s="959"/>
      <c r="AJ13" s="957"/>
      <c r="AK13" s="957"/>
      <c r="AL13" s="957"/>
      <c r="AM13" s="957"/>
      <c r="AN13" s="958">
        <f t="shared" si="1"/>
        <v>0</v>
      </c>
      <c r="AO13" s="957"/>
      <c r="AP13" s="957"/>
      <c r="AQ13" s="957"/>
      <c r="AR13" s="957"/>
      <c r="AS13" s="957"/>
      <c r="AT13" s="957"/>
      <c r="AU13" s="957"/>
      <c r="AV13" s="957"/>
      <c r="AW13" s="956"/>
      <c r="AX13" s="956"/>
      <c r="AY13" s="956"/>
      <c r="AZ13" s="956"/>
      <c r="BA13" s="955"/>
    </row>
    <row r="14" spans="1:65" s="1014" customFormat="1" ht="99.75" customHeight="1" x14ac:dyDescent="0.2">
      <c r="A14" s="2611"/>
      <c r="B14" s="998" t="s">
        <v>1013</v>
      </c>
      <c r="C14" s="2634" t="s">
        <v>1100</v>
      </c>
      <c r="D14" s="2634" t="s">
        <v>1099</v>
      </c>
      <c r="E14" s="965" t="s">
        <v>1098</v>
      </c>
      <c r="F14" s="965" t="s">
        <v>1097</v>
      </c>
      <c r="G14" s="965">
        <v>41</v>
      </c>
      <c r="H14" s="965">
        <v>41</v>
      </c>
      <c r="I14" s="965">
        <v>41</v>
      </c>
      <c r="J14" s="1022" t="s">
        <v>1366</v>
      </c>
      <c r="K14" s="2621" t="s">
        <v>1371</v>
      </c>
      <c r="L14" s="2593" t="s">
        <v>1370</v>
      </c>
      <c r="M14" s="2621">
        <v>1</v>
      </c>
      <c r="N14" s="2624" t="s">
        <v>1445</v>
      </c>
      <c r="O14" s="2621" t="s">
        <v>1444</v>
      </c>
      <c r="P14" s="2621" t="s">
        <v>1367</v>
      </c>
      <c r="Q14" s="2637"/>
      <c r="R14" s="2640" t="s">
        <v>0</v>
      </c>
      <c r="S14" s="2640" t="s">
        <v>0</v>
      </c>
      <c r="T14" s="2640" t="s">
        <v>0</v>
      </c>
      <c r="U14" s="2640" t="s">
        <v>0</v>
      </c>
      <c r="V14" s="2640" t="s">
        <v>0</v>
      </c>
      <c r="W14" s="2640" t="s">
        <v>0</v>
      </c>
      <c r="X14" s="2640" t="s">
        <v>0</v>
      </c>
      <c r="Y14" s="2640"/>
      <c r="Z14" s="2658"/>
      <c r="AA14" s="997"/>
      <c r="AB14" s="997"/>
      <c r="AC14" s="959">
        <v>70000000</v>
      </c>
      <c r="AD14" s="959"/>
      <c r="AE14" s="959"/>
      <c r="AF14" s="959"/>
      <c r="AG14" s="959"/>
      <c r="AH14" s="958">
        <f t="shared" si="0"/>
        <v>70000000</v>
      </c>
      <c r="AI14" s="1021">
        <f>5000000+60000000</f>
        <v>65000000</v>
      </c>
      <c r="AJ14" s="996"/>
      <c r="AK14" s="996"/>
      <c r="AL14" s="996"/>
      <c r="AM14" s="996"/>
      <c r="AN14" s="958">
        <f t="shared" si="1"/>
        <v>65000000</v>
      </c>
      <c r="AO14" s="996"/>
      <c r="AP14" s="996"/>
      <c r="AQ14" s="996"/>
      <c r="AR14" s="996"/>
      <c r="AS14" s="996"/>
      <c r="AT14" s="996"/>
      <c r="AU14" s="996"/>
      <c r="AV14" s="996"/>
      <c r="AW14" s="995"/>
      <c r="AX14" s="995"/>
      <c r="AY14" s="995"/>
      <c r="AZ14" s="995"/>
      <c r="BA14" s="994"/>
      <c r="BB14" s="152"/>
      <c r="BC14" s="152"/>
      <c r="BD14" s="152"/>
      <c r="BE14" s="152"/>
      <c r="BF14" s="152"/>
      <c r="BG14" s="152"/>
      <c r="BH14" s="152"/>
      <c r="BI14" s="152"/>
      <c r="BJ14" s="152"/>
      <c r="BK14" s="152"/>
      <c r="BL14" s="152"/>
      <c r="BM14" s="152"/>
    </row>
    <row r="15" spans="1:65" ht="49.5" customHeight="1" x14ac:dyDescent="0.2">
      <c r="A15" s="2611"/>
      <c r="B15" s="495" t="s">
        <v>1013</v>
      </c>
      <c r="C15" s="2597"/>
      <c r="D15" s="2597"/>
      <c r="E15" s="1013" t="s">
        <v>1096</v>
      </c>
      <c r="F15" s="965" t="s">
        <v>1095</v>
      </c>
      <c r="G15" s="965" t="s">
        <v>124</v>
      </c>
      <c r="H15" s="964">
        <v>1</v>
      </c>
      <c r="I15" s="963">
        <v>0.4</v>
      </c>
      <c r="J15" s="987" t="s">
        <v>1443</v>
      </c>
      <c r="K15" s="2622"/>
      <c r="L15" s="2594"/>
      <c r="M15" s="2622"/>
      <c r="N15" s="2625"/>
      <c r="O15" s="2622"/>
      <c r="P15" s="2622"/>
      <c r="Q15" s="2638"/>
      <c r="R15" s="2641"/>
      <c r="S15" s="2641"/>
      <c r="T15" s="2641"/>
      <c r="U15" s="2641"/>
      <c r="V15" s="2641"/>
      <c r="W15" s="2641"/>
      <c r="X15" s="2641"/>
      <c r="Y15" s="2641"/>
      <c r="Z15" s="2659"/>
      <c r="AA15" s="997"/>
      <c r="AB15" s="997"/>
      <c r="AC15" s="959"/>
      <c r="AD15" s="959"/>
      <c r="AE15" s="959"/>
      <c r="AF15" s="959"/>
      <c r="AG15" s="959"/>
      <c r="AH15" s="958">
        <f t="shared" si="0"/>
        <v>0</v>
      </c>
      <c r="AI15" s="1021">
        <v>5000000</v>
      </c>
      <c r="AJ15" s="996"/>
      <c r="AK15" s="996"/>
      <c r="AL15" s="996"/>
      <c r="AM15" s="996"/>
      <c r="AN15" s="958">
        <f t="shared" si="1"/>
        <v>5000000</v>
      </c>
      <c r="AO15" s="996"/>
      <c r="AP15" s="996"/>
      <c r="AQ15" s="996"/>
      <c r="AR15" s="996"/>
      <c r="AS15" s="996"/>
      <c r="AT15" s="996"/>
      <c r="AU15" s="996"/>
      <c r="AV15" s="996"/>
      <c r="AW15" s="995"/>
      <c r="AX15" s="995"/>
      <c r="AY15" s="995"/>
      <c r="AZ15" s="995"/>
      <c r="BA15" s="994"/>
      <c r="BB15" s="152"/>
      <c r="BC15" s="152"/>
      <c r="BD15" s="152"/>
      <c r="BE15" s="152"/>
      <c r="BF15" s="152"/>
      <c r="BG15" s="152"/>
      <c r="BH15" s="152"/>
      <c r="BI15" s="152"/>
      <c r="BJ15" s="152"/>
      <c r="BK15" s="152"/>
      <c r="BL15" s="152"/>
      <c r="BM15" s="152"/>
    </row>
    <row r="16" spans="1:65" ht="25.5" x14ac:dyDescent="0.2">
      <c r="A16" s="2611"/>
      <c r="B16" s="495" t="s">
        <v>1013</v>
      </c>
      <c r="C16" s="2597"/>
      <c r="D16" s="2597"/>
      <c r="E16" s="966" t="s">
        <v>1094</v>
      </c>
      <c r="F16" s="965" t="s">
        <v>1093</v>
      </c>
      <c r="G16" s="965">
        <v>1</v>
      </c>
      <c r="H16" s="965">
        <v>4</v>
      </c>
      <c r="I16" s="1012">
        <v>1</v>
      </c>
      <c r="J16" s="2593" t="s">
        <v>1442</v>
      </c>
      <c r="K16" s="2622"/>
      <c r="L16" s="2594"/>
      <c r="M16" s="2622"/>
      <c r="N16" s="2625"/>
      <c r="O16" s="2622"/>
      <c r="P16" s="2622"/>
      <c r="Q16" s="2638"/>
      <c r="R16" s="2641"/>
      <c r="S16" s="2641"/>
      <c r="T16" s="2641"/>
      <c r="U16" s="2641"/>
      <c r="V16" s="2641"/>
      <c r="W16" s="2641"/>
      <c r="X16" s="2641"/>
      <c r="Y16" s="2641"/>
      <c r="Z16" s="2659"/>
      <c r="AA16" s="997"/>
      <c r="AB16" s="997"/>
      <c r="AC16" s="959"/>
      <c r="AD16" s="959"/>
      <c r="AE16" s="959"/>
      <c r="AF16" s="959"/>
      <c r="AG16" s="959"/>
      <c r="AH16" s="958">
        <f t="shared" si="0"/>
        <v>0</v>
      </c>
      <c r="AI16" s="1008">
        <v>5000000</v>
      </c>
      <c r="AJ16" s="1048"/>
      <c r="AK16" s="996"/>
      <c r="AL16" s="996"/>
      <c r="AM16" s="996"/>
      <c r="AN16" s="958">
        <f t="shared" si="1"/>
        <v>5000000</v>
      </c>
      <c r="AO16" s="996"/>
      <c r="AP16" s="996"/>
      <c r="AQ16" s="996"/>
      <c r="AR16" s="996"/>
      <c r="AS16" s="996"/>
      <c r="AT16" s="996"/>
      <c r="AU16" s="996"/>
      <c r="AV16" s="996"/>
      <c r="AW16" s="995"/>
      <c r="AX16" s="995"/>
      <c r="AY16" s="995"/>
      <c r="AZ16" s="995"/>
      <c r="BA16" s="994"/>
      <c r="BB16" s="152"/>
      <c r="BC16" s="152"/>
      <c r="BD16" s="152"/>
      <c r="BE16" s="152"/>
      <c r="BF16" s="152"/>
      <c r="BG16" s="152"/>
      <c r="BH16" s="152"/>
      <c r="BI16" s="152"/>
      <c r="BJ16" s="152"/>
      <c r="BK16" s="152"/>
      <c r="BL16" s="152"/>
      <c r="BM16" s="152"/>
    </row>
    <row r="17" spans="1:65" ht="25.5" x14ac:dyDescent="0.2">
      <c r="A17" s="2611"/>
      <c r="B17" s="495" t="s">
        <v>1013</v>
      </c>
      <c r="C17" s="2598"/>
      <c r="D17" s="2598"/>
      <c r="E17" s="1013" t="s">
        <v>1092</v>
      </c>
      <c r="F17" s="965" t="s">
        <v>129</v>
      </c>
      <c r="G17" s="964" t="s">
        <v>124</v>
      </c>
      <c r="H17" s="964">
        <v>1</v>
      </c>
      <c r="I17" s="963">
        <v>0.25</v>
      </c>
      <c r="J17" s="2595"/>
      <c r="K17" s="2623"/>
      <c r="L17" s="2595"/>
      <c r="M17" s="2623"/>
      <c r="N17" s="2626"/>
      <c r="O17" s="2623"/>
      <c r="P17" s="2623"/>
      <c r="Q17" s="2639"/>
      <c r="R17" s="2642"/>
      <c r="S17" s="2642"/>
      <c r="T17" s="2642"/>
      <c r="U17" s="2642"/>
      <c r="V17" s="2642"/>
      <c r="W17" s="2642"/>
      <c r="X17" s="2642"/>
      <c r="Y17" s="2642"/>
      <c r="Z17" s="2660"/>
      <c r="AA17" s="997"/>
      <c r="AB17" s="997"/>
      <c r="AC17" s="959"/>
      <c r="AD17" s="959"/>
      <c r="AE17" s="959"/>
      <c r="AF17" s="959"/>
      <c r="AG17" s="959"/>
      <c r="AH17" s="958">
        <f t="shared" si="0"/>
        <v>0</v>
      </c>
      <c r="AI17" s="1008">
        <v>5000000</v>
      </c>
      <c r="AJ17" s="1048"/>
      <c r="AK17" s="996"/>
      <c r="AL17" s="996"/>
      <c r="AM17" s="996"/>
      <c r="AN17" s="958">
        <f t="shared" si="1"/>
        <v>5000000</v>
      </c>
      <c r="AO17" s="996"/>
      <c r="AP17" s="996"/>
      <c r="AQ17" s="996"/>
      <c r="AR17" s="996"/>
      <c r="AS17" s="996"/>
      <c r="AT17" s="996"/>
      <c r="AU17" s="996"/>
      <c r="AV17" s="996"/>
      <c r="AW17" s="995"/>
      <c r="AX17" s="995"/>
      <c r="AY17" s="995"/>
      <c r="AZ17" s="995"/>
      <c r="BA17" s="994"/>
      <c r="BB17" s="152"/>
      <c r="BC17" s="152"/>
      <c r="BD17" s="152"/>
      <c r="BE17" s="152"/>
      <c r="BF17" s="152"/>
      <c r="BG17" s="152"/>
      <c r="BH17" s="152"/>
      <c r="BI17" s="152"/>
      <c r="BJ17" s="152"/>
      <c r="BK17" s="152"/>
      <c r="BL17" s="152"/>
      <c r="BM17" s="152"/>
    </row>
    <row r="18" spans="1:65" ht="167.25" customHeight="1" x14ac:dyDescent="0.2">
      <c r="A18" s="2611"/>
      <c r="B18" s="2593" t="s">
        <v>1013</v>
      </c>
      <c r="C18" s="2655" t="s">
        <v>1091</v>
      </c>
      <c r="D18" s="2602" t="s">
        <v>1090</v>
      </c>
      <c r="E18" s="2602" t="s">
        <v>1089</v>
      </c>
      <c r="F18" s="2605" t="s">
        <v>1049</v>
      </c>
      <c r="G18" s="2602">
        <v>21</v>
      </c>
      <c r="H18" s="2602">
        <v>25</v>
      </c>
      <c r="I18" s="2602">
        <v>21</v>
      </c>
      <c r="J18" s="495" t="s">
        <v>1433</v>
      </c>
      <c r="K18" s="2593" t="s">
        <v>1371</v>
      </c>
      <c r="L18" s="2593" t="s">
        <v>1370</v>
      </c>
      <c r="M18" s="1047">
        <v>1</v>
      </c>
      <c r="N18" s="696" t="s">
        <v>1441</v>
      </c>
      <c r="O18" s="2593" t="s">
        <v>1440</v>
      </c>
      <c r="P18" s="495" t="s">
        <v>1431</v>
      </c>
      <c r="Q18" s="957" t="s">
        <v>0</v>
      </c>
      <c r="R18" s="957" t="s">
        <v>0</v>
      </c>
      <c r="S18" s="957" t="s">
        <v>0</v>
      </c>
      <c r="T18" s="957" t="s">
        <v>0</v>
      </c>
      <c r="U18" s="957" t="s">
        <v>0</v>
      </c>
      <c r="V18" s="957" t="s">
        <v>0</v>
      </c>
      <c r="W18" s="957" t="s">
        <v>0</v>
      </c>
      <c r="X18" s="957" t="s">
        <v>0</v>
      </c>
      <c r="Y18" s="957" t="s">
        <v>0</v>
      </c>
      <c r="Z18" s="629"/>
      <c r="AA18" s="629"/>
      <c r="AB18" s="629"/>
      <c r="AC18" s="959">
        <v>85000000</v>
      </c>
      <c r="AD18" s="958"/>
      <c r="AE18" s="958"/>
      <c r="AF18" s="958"/>
      <c r="AG18" s="958"/>
      <c r="AH18" s="958">
        <f t="shared" si="0"/>
        <v>85000000</v>
      </c>
      <c r="AI18" s="960"/>
      <c r="AJ18" s="957"/>
      <c r="AK18" s="957"/>
      <c r="AL18" s="957"/>
      <c r="AM18" s="957"/>
      <c r="AN18" s="958">
        <f t="shared" si="1"/>
        <v>0</v>
      </c>
      <c r="AO18" s="957"/>
      <c r="AP18" s="957"/>
      <c r="AQ18" s="957"/>
      <c r="AR18" s="957"/>
      <c r="AS18" s="957"/>
      <c r="AT18" s="957"/>
      <c r="AU18" s="957"/>
      <c r="AV18" s="957"/>
      <c r="AW18" s="956">
        <v>11400000</v>
      </c>
      <c r="AX18" s="956"/>
      <c r="AY18" s="956"/>
      <c r="AZ18" s="956"/>
      <c r="BA18" s="955"/>
    </row>
    <row r="19" spans="1:65" ht="75" customHeight="1" x14ac:dyDescent="0.2">
      <c r="A19" s="2611"/>
      <c r="B19" s="2594"/>
      <c r="C19" s="2656"/>
      <c r="D19" s="2603"/>
      <c r="E19" s="2603"/>
      <c r="F19" s="2606"/>
      <c r="G19" s="2603"/>
      <c r="H19" s="2603"/>
      <c r="I19" s="2603"/>
      <c r="J19" s="495" t="s">
        <v>1439</v>
      </c>
      <c r="K19" s="2594"/>
      <c r="L19" s="2594"/>
      <c r="M19" s="1045">
        <v>2</v>
      </c>
      <c r="N19" s="696" t="s">
        <v>1438</v>
      </c>
      <c r="O19" s="2594"/>
      <c r="P19" s="495" t="s">
        <v>1437</v>
      </c>
      <c r="Q19" s="1046"/>
      <c r="R19" s="1046"/>
      <c r="S19" s="1046" t="s">
        <v>0</v>
      </c>
      <c r="T19" s="1046" t="s">
        <v>0</v>
      </c>
      <c r="U19" s="1046" t="s">
        <v>0</v>
      </c>
      <c r="V19" s="1046"/>
      <c r="W19" s="1046"/>
      <c r="X19" s="1046"/>
      <c r="Y19" s="1046"/>
      <c r="Z19" s="629"/>
      <c r="AA19" s="629"/>
      <c r="AB19" s="629"/>
      <c r="AC19" s="959">
        <v>5000000</v>
      </c>
      <c r="AD19" s="958"/>
      <c r="AE19" s="958"/>
      <c r="AF19" s="958"/>
      <c r="AG19" s="958"/>
      <c r="AH19" s="958">
        <f t="shared" si="0"/>
        <v>5000000</v>
      </c>
      <c r="AI19" s="959"/>
      <c r="AJ19" s="957"/>
      <c r="AK19" s="957"/>
      <c r="AL19" s="957"/>
      <c r="AM19" s="957"/>
      <c r="AN19" s="958">
        <f t="shared" si="1"/>
        <v>0</v>
      </c>
      <c r="AO19" s="957"/>
      <c r="AP19" s="957"/>
      <c r="AQ19" s="957"/>
      <c r="AR19" s="957"/>
      <c r="AS19" s="957"/>
      <c r="AT19" s="957"/>
      <c r="AU19" s="957"/>
      <c r="AV19" s="957"/>
      <c r="AW19" s="956"/>
      <c r="AX19" s="956"/>
      <c r="AY19" s="956"/>
      <c r="AZ19" s="956"/>
      <c r="BA19" s="955"/>
    </row>
    <row r="20" spans="1:65" ht="210" customHeight="1" x14ac:dyDescent="0.2">
      <c r="A20" s="2611"/>
      <c r="B20" s="2594"/>
      <c r="C20" s="2656"/>
      <c r="D20" s="2603"/>
      <c r="E20" s="2603"/>
      <c r="F20" s="2606"/>
      <c r="G20" s="2603"/>
      <c r="H20" s="2603"/>
      <c r="I20" s="2603"/>
      <c r="J20" s="495" t="s">
        <v>1436</v>
      </c>
      <c r="K20" s="2594"/>
      <c r="L20" s="2594"/>
      <c r="M20" s="1045">
        <v>3</v>
      </c>
      <c r="N20" s="696" t="s">
        <v>1435</v>
      </c>
      <c r="O20" s="2594"/>
      <c r="P20" s="495" t="s">
        <v>1431</v>
      </c>
      <c r="Q20" s="957" t="s">
        <v>0</v>
      </c>
      <c r="R20" s="957" t="s">
        <v>0</v>
      </c>
      <c r="S20" s="957" t="s">
        <v>0</v>
      </c>
      <c r="T20" s="957" t="s">
        <v>0</v>
      </c>
      <c r="U20" s="957" t="s">
        <v>0</v>
      </c>
      <c r="V20" s="957" t="s">
        <v>0</v>
      </c>
      <c r="W20" s="957" t="s">
        <v>0</v>
      </c>
      <c r="X20" s="957" t="s">
        <v>0</v>
      </c>
      <c r="Y20" s="957" t="s">
        <v>0</v>
      </c>
      <c r="Z20" s="629"/>
      <c r="AA20" s="629"/>
      <c r="AB20" s="629"/>
      <c r="AC20" s="959">
        <v>50000000</v>
      </c>
      <c r="AD20" s="958"/>
      <c r="AE20" s="958"/>
      <c r="AF20" s="958"/>
      <c r="AG20" s="958"/>
      <c r="AH20" s="958">
        <f t="shared" si="0"/>
        <v>50000000</v>
      </c>
      <c r="AI20" s="959"/>
      <c r="AJ20" s="957"/>
      <c r="AK20" s="957"/>
      <c r="AL20" s="957"/>
      <c r="AM20" s="957"/>
      <c r="AN20" s="958">
        <f t="shared" si="1"/>
        <v>0</v>
      </c>
      <c r="AO20" s="957"/>
      <c r="AP20" s="957"/>
      <c r="AQ20" s="957"/>
      <c r="AR20" s="957"/>
      <c r="AS20" s="957"/>
      <c r="AT20" s="957"/>
      <c r="AU20" s="957"/>
      <c r="AV20" s="957"/>
      <c r="AW20" s="956"/>
      <c r="AX20" s="956"/>
      <c r="AY20" s="956"/>
      <c r="AZ20" s="956"/>
      <c r="BA20" s="955"/>
    </row>
    <row r="21" spans="1:65" ht="68.25" customHeight="1" x14ac:dyDescent="0.2">
      <c r="A21" s="2611"/>
      <c r="B21" s="2594"/>
      <c r="C21" s="2656"/>
      <c r="D21" s="2603"/>
      <c r="E21" s="2603"/>
      <c r="F21" s="2606"/>
      <c r="G21" s="2603"/>
      <c r="H21" s="2603"/>
      <c r="I21" s="2603"/>
      <c r="J21" s="495" t="s">
        <v>1089</v>
      </c>
      <c r="K21" s="2594"/>
      <c r="L21" s="2594"/>
      <c r="M21" s="1045">
        <v>4</v>
      </c>
      <c r="N21" s="696" t="s">
        <v>1434</v>
      </c>
      <c r="O21" s="2594"/>
      <c r="P21" s="495" t="s">
        <v>1431</v>
      </c>
      <c r="Q21" s="957" t="s">
        <v>0</v>
      </c>
      <c r="R21" s="957" t="s">
        <v>0</v>
      </c>
      <c r="S21" s="957" t="s">
        <v>0</v>
      </c>
      <c r="T21" s="957" t="s">
        <v>0</v>
      </c>
      <c r="U21" s="957" t="s">
        <v>0</v>
      </c>
      <c r="V21" s="957" t="s">
        <v>0</v>
      </c>
      <c r="W21" s="957" t="s">
        <v>0</v>
      </c>
      <c r="X21" s="957" t="s">
        <v>0</v>
      </c>
      <c r="Y21" s="957" t="s">
        <v>0</v>
      </c>
      <c r="Z21" s="629"/>
      <c r="AA21" s="629"/>
      <c r="AB21" s="629"/>
      <c r="AC21" s="959"/>
      <c r="AD21" s="958"/>
      <c r="AE21" s="958"/>
      <c r="AF21" s="958"/>
      <c r="AG21" s="958"/>
      <c r="AH21" s="958">
        <f t="shared" si="0"/>
        <v>0</v>
      </c>
      <c r="AI21" s="959">
        <v>1000000</v>
      </c>
      <c r="AJ21" s="957"/>
      <c r="AK21" s="957"/>
      <c r="AL21" s="957"/>
      <c r="AM21" s="957"/>
      <c r="AN21" s="958">
        <f t="shared" si="1"/>
        <v>1000000</v>
      </c>
      <c r="AO21" s="957"/>
      <c r="AP21" s="957"/>
      <c r="AQ21" s="957"/>
      <c r="AR21" s="957"/>
      <c r="AS21" s="957"/>
      <c r="AT21" s="957"/>
      <c r="AU21" s="957"/>
      <c r="AV21" s="957"/>
      <c r="AW21" s="956"/>
      <c r="AX21" s="956"/>
      <c r="AY21" s="956"/>
      <c r="AZ21" s="956"/>
      <c r="BA21" s="955"/>
    </row>
    <row r="22" spans="1:65" ht="42.75" customHeight="1" x14ac:dyDescent="0.2">
      <c r="A22" s="2611"/>
      <c r="B22" s="2595"/>
      <c r="C22" s="2657"/>
      <c r="D22" s="2604"/>
      <c r="E22" s="2604"/>
      <c r="F22" s="2607"/>
      <c r="G22" s="2604"/>
      <c r="H22" s="2604"/>
      <c r="I22" s="2604"/>
      <c r="J22" s="495" t="s">
        <v>1433</v>
      </c>
      <c r="K22" s="2595"/>
      <c r="L22" s="2595"/>
      <c r="M22" s="961">
        <v>5</v>
      </c>
      <c r="N22" s="696" t="s">
        <v>1432</v>
      </c>
      <c r="O22" s="2595"/>
      <c r="P22" s="495" t="s">
        <v>1431</v>
      </c>
      <c r="Q22" s="957" t="s">
        <v>0</v>
      </c>
      <c r="R22" s="957" t="s">
        <v>0</v>
      </c>
      <c r="S22" s="957" t="s">
        <v>0</v>
      </c>
      <c r="T22" s="957" t="s">
        <v>0</v>
      </c>
      <c r="U22" s="957" t="s">
        <v>0</v>
      </c>
      <c r="V22" s="957" t="s">
        <v>0</v>
      </c>
      <c r="W22" s="957" t="s">
        <v>0</v>
      </c>
      <c r="X22" s="957" t="s">
        <v>0</v>
      </c>
      <c r="Y22" s="957" t="s">
        <v>0</v>
      </c>
      <c r="Z22" s="629"/>
      <c r="AA22" s="629"/>
      <c r="AB22" s="629"/>
      <c r="AC22" s="959">
        <v>79421</v>
      </c>
      <c r="AD22" s="958"/>
      <c r="AE22" s="958"/>
      <c r="AF22" s="958"/>
      <c r="AG22" s="958"/>
      <c r="AH22" s="958">
        <f t="shared" si="0"/>
        <v>79421</v>
      </c>
      <c r="AI22" s="1021"/>
      <c r="AJ22" s="957"/>
      <c r="AK22" s="957"/>
      <c r="AL22" s="957"/>
      <c r="AM22" s="957"/>
      <c r="AN22" s="958">
        <f t="shared" si="1"/>
        <v>0</v>
      </c>
      <c r="AO22" s="957"/>
      <c r="AP22" s="957"/>
      <c r="AQ22" s="957"/>
      <c r="AR22" s="957"/>
      <c r="AS22" s="957"/>
      <c r="AT22" s="957"/>
      <c r="AU22" s="957"/>
      <c r="AV22" s="957"/>
      <c r="AW22" s="956"/>
      <c r="AX22" s="956"/>
      <c r="AY22" s="956"/>
      <c r="AZ22" s="956"/>
      <c r="BA22" s="955"/>
    </row>
    <row r="23" spans="1:65" ht="124.5" customHeight="1" x14ac:dyDescent="0.2">
      <c r="A23" s="2611"/>
      <c r="B23" s="495" t="s">
        <v>1013</v>
      </c>
      <c r="C23" s="2651" t="s">
        <v>1088</v>
      </c>
      <c r="D23" s="2634" t="s">
        <v>1087</v>
      </c>
      <c r="E23" s="1013" t="s">
        <v>1086</v>
      </c>
      <c r="F23" s="965" t="s">
        <v>1085</v>
      </c>
      <c r="G23" s="965">
        <v>26</v>
      </c>
      <c r="H23" s="965">
        <v>26</v>
      </c>
      <c r="I23" s="1012">
        <v>26</v>
      </c>
      <c r="J23" s="2593" t="s">
        <v>1430</v>
      </c>
      <c r="K23" s="2593" t="s">
        <v>1371</v>
      </c>
      <c r="L23" s="2593" t="s">
        <v>1370</v>
      </c>
      <c r="M23" s="495">
        <v>1</v>
      </c>
      <c r="N23" s="696" t="s">
        <v>1429</v>
      </c>
      <c r="O23" s="2593" t="s">
        <v>1428</v>
      </c>
      <c r="P23" s="495" t="s">
        <v>1367</v>
      </c>
      <c r="Q23" s="957" t="s">
        <v>0</v>
      </c>
      <c r="R23" s="957" t="s">
        <v>0</v>
      </c>
      <c r="S23" s="957" t="s">
        <v>0</v>
      </c>
      <c r="T23" s="957" t="s">
        <v>0</v>
      </c>
      <c r="U23" s="957" t="s">
        <v>0</v>
      </c>
      <c r="V23" s="957" t="s">
        <v>0</v>
      </c>
      <c r="W23" s="957" t="s">
        <v>0</v>
      </c>
      <c r="X23" s="957" t="s">
        <v>0</v>
      </c>
      <c r="Y23" s="957"/>
      <c r="Z23" s="1044"/>
      <c r="AA23" s="629"/>
      <c r="AB23" s="629"/>
      <c r="AC23" s="959"/>
      <c r="AD23" s="958"/>
      <c r="AE23" s="958"/>
      <c r="AF23" s="958"/>
      <c r="AG23" s="958"/>
      <c r="AH23" s="958">
        <f t="shared" si="0"/>
        <v>0</v>
      </c>
      <c r="AI23" s="1008">
        <v>85000000</v>
      </c>
      <c r="AJ23" s="976"/>
      <c r="AK23" s="957"/>
      <c r="AL23" s="957"/>
      <c r="AM23" s="957"/>
      <c r="AN23" s="958">
        <f t="shared" si="1"/>
        <v>85000000</v>
      </c>
      <c r="AO23" s="957"/>
      <c r="AP23" s="957"/>
      <c r="AQ23" s="957"/>
      <c r="AR23" s="957"/>
      <c r="AS23" s="957"/>
      <c r="AT23" s="957"/>
      <c r="AU23" s="957"/>
      <c r="AV23" s="957"/>
      <c r="AW23" s="956"/>
      <c r="AX23" s="956"/>
      <c r="AY23" s="956"/>
      <c r="AZ23" s="956"/>
      <c r="BA23" s="955"/>
    </row>
    <row r="24" spans="1:65" ht="63.75" customHeight="1" x14ac:dyDescent="0.2">
      <c r="A24" s="2611"/>
      <c r="B24" s="495" t="s">
        <v>1013</v>
      </c>
      <c r="C24" s="2597"/>
      <c r="D24" s="2597"/>
      <c r="E24" s="1013" t="s">
        <v>1084</v>
      </c>
      <c r="F24" s="965" t="s">
        <v>1049</v>
      </c>
      <c r="G24" s="965">
        <v>41</v>
      </c>
      <c r="H24" s="965">
        <v>41</v>
      </c>
      <c r="I24" s="1012">
        <v>41</v>
      </c>
      <c r="J24" s="2595"/>
      <c r="K24" s="2594"/>
      <c r="L24" s="2594"/>
      <c r="M24" s="957"/>
      <c r="O24" s="2594"/>
      <c r="P24" s="957"/>
      <c r="Q24" s="957"/>
      <c r="R24" s="957"/>
      <c r="S24" s="957"/>
      <c r="T24" s="957"/>
      <c r="U24" s="957"/>
      <c r="V24" s="957"/>
      <c r="W24" s="957"/>
      <c r="X24" s="957"/>
      <c r="Y24" s="957"/>
      <c r="Z24" s="629"/>
      <c r="AA24" s="629"/>
      <c r="AB24" s="629"/>
      <c r="AC24" s="959">
        <v>10000000</v>
      </c>
      <c r="AD24" s="958"/>
      <c r="AE24" s="958"/>
      <c r="AF24" s="958"/>
      <c r="AG24" s="958"/>
      <c r="AH24" s="958">
        <f t="shared" si="0"/>
        <v>10000000</v>
      </c>
      <c r="AI24" s="1008"/>
      <c r="AJ24" s="976"/>
      <c r="AK24" s="957"/>
      <c r="AL24" s="957"/>
      <c r="AM24" s="957"/>
      <c r="AN24" s="958">
        <f t="shared" si="1"/>
        <v>0</v>
      </c>
      <c r="AO24" s="957"/>
      <c r="AP24" s="957"/>
      <c r="AQ24" s="957"/>
      <c r="AR24" s="957"/>
      <c r="AS24" s="957"/>
      <c r="AT24" s="957"/>
      <c r="AU24" s="957"/>
      <c r="AV24" s="957"/>
      <c r="AW24" s="956"/>
      <c r="AX24" s="956"/>
      <c r="AY24" s="956"/>
      <c r="AZ24" s="956"/>
      <c r="BA24" s="955"/>
    </row>
    <row r="25" spans="1:65" s="152" customFormat="1" ht="189" customHeight="1" x14ac:dyDescent="0.2">
      <c r="A25" s="2611"/>
      <c r="B25" s="998" t="s">
        <v>1013</v>
      </c>
      <c r="C25" s="2597"/>
      <c r="D25" s="2597"/>
      <c r="E25" s="1019" t="s">
        <v>1083</v>
      </c>
      <c r="F25" s="1017" t="s">
        <v>1082</v>
      </c>
      <c r="G25" s="1017">
        <v>3</v>
      </c>
      <c r="H25" s="1017">
        <v>3</v>
      </c>
      <c r="I25" s="1016">
        <v>3</v>
      </c>
      <c r="J25" s="998" t="s">
        <v>1366</v>
      </c>
      <c r="K25" s="2594"/>
      <c r="L25" s="2594"/>
      <c r="M25" s="998">
        <v>1</v>
      </c>
      <c r="N25" s="1002" t="s">
        <v>1427</v>
      </c>
      <c r="O25" s="2594"/>
      <c r="P25" s="998" t="s">
        <v>1367</v>
      </c>
      <c r="Q25" s="996" t="s">
        <v>0</v>
      </c>
      <c r="R25" s="996" t="s">
        <v>0</v>
      </c>
      <c r="S25" s="996" t="s">
        <v>0</v>
      </c>
      <c r="T25" s="996" t="s">
        <v>0</v>
      </c>
      <c r="U25" s="996" t="s">
        <v>0</v>
      </c>
      <c r="V25" s="996" t="s">
        <v>0</v>
      </c>
      <c r="W25" s="996" t="s">
        <v>0</v>
      </c>
      <c r="X25" s="996" t="s">
        <v>0</v>
      </c>
      <c r="Y25" s="996"/>
      <c r="Z25" s="997"/>
      <c r="AA25" s="997"/>
      <c r="AB25" s="997"/>
      <c r="AC25" s="959">
        <v>45000000</v>
      </c>
      <c r="AD25" s="959"/>
      <c r="AE25" s="959"/>
      <c r="AF25" s="959"/>
      <c r="AG25" s="959"/>
      <c r="AH25" s="958">
        <f t="shared" si="0"/>
        <v>45000000</v>
      </c>
      <c r="AI25" s="960"/>
      <c r="AJ25" s="996"/>
      <c r="AK25" s="996"/>
      <c r="AL25" s="996"/>
      <c r="AM25" s="996"/>
      <c r="AN25" s="958">
        <f t="shared" si="1"/>
        <v>0</v>
      </c>
      <c r="AO25" s="996"/>
      <c r="AP25" s="996"/>
      <c r="AQ25" s="996"/>
      <c r="AR25" s="996"/>
      <c r="AS25" s="996"/>
      <c r="AT25" s="996"/>
      <c r="AU25" s="996"/>
      <c r="AV25" s="996"/>
      <c r="AW25" s="995"/>
      <c r="AX25" s="995"/>
      <c r="AY25" s="995"/>
      <c r="AZ25" s="995"/>
      <c r="BA25" s="994"/>
    </row>
    <row r="26" spans="1:65" ht="141.75" customHeight="1" x14ac:dyDescent="0.2">
      <c r="A26" s="2611"/>
      <c r="B26" s="495" t="s">
        <v>1013</v>
      </c>
      <c r="C26" s="2598"/>
      <c r="D26" s="2598"/>
      <c r="E26" s="1013" t="s">
        <v>1081</v>
      </c>
      <c r="F26" s="965" t="s">
        <v>1049</v>
      </c>
      <c r="G26" s="965">
        <v>41</v>
      </c>
      <c r="H26" s="965">
        <v>41</v>
      </c>
      <c r="I26" s="1012">
        <v>41</v>
      </c>
      <c r="J26" s="987" t="s">
        <v>1426</v>
      </c>
      <c r="K26" s="495" t="s">
        <v>1301</v>
      </c>
      <c r="L26" s="495" t="s">
        <v>1300</v>
      </c>
      <c r="M26" s="495">
        <v>1</v>
      </c>
      <c r="N26" s="696" t="s">
        <v>1238</v>
      </c>
      <c r="O26" s="2595"/>
      <c r="P26" s="495" t="s">
        <v>1232</v>
      </c>
      <c r="Q26" s="957" t="s">
        <v>0</v>
      </c>
      <c r="R26" s="957" t="s">
        <v>0</v>
      </c>
      <c r="S26" s="957" t="s">
        <v>0</v>
      </c>
      <c r="T26" s="957" t="s">
        <v>0</v>
      </c>
      <c r="U26" s="957" t="s">
        <v>0</v>
      </c>
      <c r="V26" s="957" t="s">
        <v>0</v>
      </c>
      <c r="W26" s="957" t="s">
        <v>0</v>
      </c>
      <c r="X26" s="957" t="s">
        <v>0</v>
      </c>
      <c r="Y26" s="957" t="s">
        <v>0</v>
      </c>
      <c r="Z26" s="1043" t="s">
        <v>1425</v>
      </c>
      <c r="AA26" s="629"/>
      <c r="AB26" s="629"/>
      <c r="AC26" s="959"/>
      <c r="AD26" s="958"/>
      <c r="AE26" s="958"/>
      <c r="AF26" s="958"/>
      <c r="AG26" s="958"/>
      <c r="AH26" s="958">
        <f t="shared" si="0"/>
        <v>0</v>
      </c>
      <c r="AI26" s="1042">
        <v>622281600</v>
      </c>
      <c r="AJ26" s="957"/>
      <c r="AK26" s="957"/>
      <c r="AL26" s="957"/>
      <c r="AM26" s="957"/>
      <c r="AN26" s="958">
        <f t="shared" si="1"/>
        <v>622281600</v>
      </c>
      <c r="AO26" s="957"/>
      <c r="AP26" s="956"/>
      <c r="AQ26" s="957"/>
      <c r="AR26" s="957"/>
      <c r="AS26" s="957"/>
      <c r="AT26" s="957"/>
      <c r="AU26" s="957"/>
      <c r="AV26" s="957"/>
      <c r="AW26" s="956"/>
      <c r="AX26" s="956"/>
      <c r="AY26" s="956"/>
      <c r="AZ26" s="956"/>
      <c r="BA26" s="955"/>
    </row>
    <row r="27" spans="1:65" ht="63.75" customHeight="1" x14ac:dyDescent="0.2">
      <c r="A27" s="2611"/>
      <c r="B27" s="495" t="s">
        <v>1013</v>
      </c>
      <c r="C27" s="2602" t="s">
        <v>1080</v>
      </c>
      <c r="D27" s="2602" t="s">
        <v>1079</v>
      </c>
      <c r="E27" s="966" t="s">
        <v>1078</v>
      </c>
      <c r="F27" s="965" t="s">
        <v>1049</v>
      </c>
      <c r="G27" s="965">
        <v>30</v>
      </c>
      <c r="H27" s="965">
        <v>30</v>
      </c>
      <c r="I27" s="1012">
        <v>30</v>
      </c>
      <c r="J27" s="977" t="s">
        <v>1424</v>
      </c>
      <c r="K27" s="2799" t="s">
        <v>1371</v>
      </c>
      <c r="L27" s="2593" t="s">
        <v>1370</v>
      </c>
      <c r="M27" s="2635">
        <v>1</v>
      </c>
      <c r="N27" s="2762" t="s">
        <v>1423</v>
      </c>
      <c r="O27" s="2593" t="s">
        <v>1368</v>
      </c>
      <c r="P27" s="2593" t="s">
        <v>1407</v>
      </c>
      <c r="Q27" s="2635" t="s">
        <v>0</v>
      </c>
      <c r="R27" s="2635" t="s">
        <v>0</v>
      </c>
      <c r="S27" s="2635" t="s">
        <v>0</v>
      </c>
      <c r="T27" s="2635" t="s">
        <v>0</v>
      </c>
      <c r="U27" s="2635" t="s">
        <v>0</v>
      </c>
      <c r="V27" s="2635" t="s">
        <v>0</v>
      </c>
      <c r="W27" s="2635" t="s">
        <v>0</v>
      </c>
      <c r="X27" s="2635" t="s">
        <v>0</v>
      </c>
      <c r="Y27" s="2635"/>
      <c r="Z27" s="2643"/>
      <c r="AA27" s="629"/>
      <c r="AB27" s="629"/>
      <c r="AC27" s="959"/>
      <c r="AD27" s="958"/>
      <c r="AE27" s="958"/>
      <c r="AF27" s="958"/>
      <c r="AG27" s="958"/>
      <c r="AH27" s="958">
        <f t="shared" si="0"/>
        <v>0</v>
      </c>
      <c r="AI27" s="1008">
        <v>25000000</v>
      </c>
      <c r="AJ27" s="976"/>
      <c r="AK27" s="957"/>
      <c r="AL27" s="957"/>
      <c r="AM27" s="957"/>
      <c r="AN27" s="958">
        <f t="shared" si="1"/>
        <v>25000000</v>
      </c>
      <c r="AO27" s="957"/>
      <c r="AP27" s="957"/>
      <c r="AQ27" s="957"/>
      <c r="AR27" s="957"/>
      <c r="AS27" s="957"/>
      <c r="AT27" s="957"/>
      <c r="AU27" s="957"/>
      <c r="AV27" s="957"/>
      <c r="AW27" s="956"/>
      <c r="AX27" s="956"/>
      <c r="AY27" s="956"/>
      <c r="AZ27" s="956"/>
      <c r="BA27" s="955"/>
    </row>
    <row r="28" spans="1:65" s="152" customFormat="1" ht="87" customHeight="1" x14ac:dyDescent="0.2">
      <c r="A28" s="2611"/>
      <c r="B28" s="998" t="s">
        <v>1013</v>
      </c>
      <c r="C28" s="2597"/>
      <c r="D28" s="2597"/>
      <c r="E28" s="1041" t="s">
        <v>1077</v>
      </c>
      <c r="F28" s="1017" t="s">
        <v>1049</v>
      </c>
      <c r="G28" s="1017">
        <v>11</v>
      </c>
      <c r="H28" s="1017">
        <v>11</v>
      </c>
      <c r="I28" s="1016">
        <v>11</v>
      </c>
      <c r="J28" s="990" t="s">
        <v>1366</v>
      </c>
      <c r="K28" s="2800"/>
      <c r="L28" s="2595"/>
      <c r="M28" s="2636"/>
      <c r="N28" s="2764"/>
      <c r="O28" s="2595"/>
      <c r="P28" s="2595"/>
      <c r="Q28" s="2636"/>
      <c r="R28" s="2636"/>
      <c r="S28" s="2636"/>
      <c r="T28" s="2636"/>
      <c r="U28" s="2636"/>
      <c r="V28" s="2636"/>
      <c r="W28" s="2636"/>
      <c r="X28" s="2636"/>
      <c r="Y28" s="2636"/>
      <c r="Z28" s="2644"/>
      <c r="AA28" s="997"/>
      <c r="AB28" s="997"/>
      <c r="AC28" s="959">
        <v>13245595</v>
      </c>
      <c r="AD28" s="959"/>
      <c r="AE28" s="959"/>
      <c r="AF28" s="959"/>
      <c r="AG28" s="959"/>
      <c r="AH28" s="958">
        <f t="shared" si="0"/>
        <v>13245595</v>
      </c>
      <c r="AI28" s="960"/>
      <c r="AJ28" s="996"/>
      <c r="AK28" s="996"/>
      <c r="AL28" s="996"/>
      <c r="AM28" s="996"/>
      <c r="AN28" s="958">
        <f t="shared" si="1"/>
        <v>0</v>
      </c>
      <c r="AO28" s="996"/>
      <c r="AP28" s="996"/>
      <c r="AQ28" s="996"/>
      <c r="AR28" s="996"/>
      <c r="AS28" s="996"/>
      <c r="AT28" s="996"/>
      <c r="AU28" s="996"/>
      <c r="AV28" s="996"/>
      <c r="AW28" s="995"/>
      <c r="AX28" s="995"/>
      <c r="AY28" s="995"/>
      <c r="AZ28" s="995"/>
      <c r="BA28" s="994"/>
    </row>
    <row r="29" spans="1:65" s="152" customFormat="1" ht="78.75" customHeight="1" x14ac:dyDescent="0.2">
      <c r="A29" s="2611"/>
      <c r="B29" s="998" t="s">
        <v>1013</v>
      </c>
      <c r="C29" s="2597"/>
      <c r="D29" s="2597"/>
      <c r="E29" s="1041" t="s">
        <v>1076</v>
      </c>
      <c r="F29" s="1017" t="s">
        <v>1075</v>
      </c>
      <c r="G29" s="1017" t="s">
        <v>124</v>
      </c>
      <c r="H29" s="1017">
        <v>41</v>
      </c>
      <c r="I29" s="1016">
        <v>41</v>
      </c>
      <c r="J29" s="990" t="s">
        <v>1366</v>
      </c>
      <c r="K29" s="2799" t="s">
        <v>1371</v>
      </c>
      <c r="L29" s="2593" t="s">
        <v>1370</v>
      </c>
      <c r="M29" s="2621">
        <v>1</v>
      </c>
      <c r="N29" s="2624" t="s">
        <v>1422</v>
      </c>
      <c r="O29" s="2621" t="s">
        <v>1368</v>
      </c>
      <c r="P29" s="2621" t="s">
        <v>1407</v>
      </c>
      <c r="Q29" s="2640" t="s">
        <v>0</v>
      </c>
      <c r="R29" s="2640" t="s">
        <v>0</v>
      </c>
      <c r="S29" s="2640" t="s">
        <v>0</v>
      </c>
      <c r="T29" s="2640" t="s">
        <v>0</v>
      </c>
      <c r="U29" s="2640" t="s">
        <v>0</v>
      </c>
      <c r="V29" s="2640" t="s">
        <v>0</v>
      </c>
      <c r="W29" s="2640" t="s">
        <v>0</v>
      </c>
      <c r="X29" s="2640" t="s">
        <v>0</v>
      </c>
      <c r="Y29" s="2640" t="s">
        <v>0</v>
      </c>
      <c r="Z29" s="997"/>
      <c r="AA29" s="997"/>
      <c r="AB29" s="997"/>
      <c r="AC29" s="959"/>
      <c r="AD29" s="959"/>
      <c r="AE29" s="959"/>
      <c r="AF29" s="959"/>
      <c r="AG29" s="959"/>
      <c r="AH29" s="958">
        <f t="shared" si="0"/>
        <v>0</v>
      </c>
      <c r="AI29" s="959">
        <v>25000000</v>
      </c>
      <c r="AJ29" s="996"/>
      <c r="AK29" s="996"/>
      <c r="AL29" s="996"/>
      <c r="AM29" s="996"/>
      <c r="AN29" s="958">
        <f t="shared" si="1"/>
        <v>25000000</v>
      </c>
      <c r="AO29" s="996"/>
      <c r="AP29" s="996"/>
      <c r="AQ29" s="996"/>
      <c r="AR29" s="996"/>
      <c r="AS29" s="996"/>
      <c r="AT29" s="996"/>
      <c r="AU29" s="996"/>
      <c r="AV29" s="996"/>
      <c r="AW29" s="995"/>
      <c r="AX29" s="995"/>
      <c r="AY29" s="995"/>
      <c r="AZ29" s="995"/>
      <c r="BA29" s="994"/>
    </row>
    <row r="30" spans="1:65" s="152" customFormat="1" ht="63.75" customHeight="1" x14ac:dyDescent="0.2">
      <c r="A30" s="2611"/>
      <c r="B30" s="998" t="s">
        <v>1013</v>
      </c>
      <c r="C30" s="2597"/>
      <c r="D30" s="2597"/>
      <c r="E30" s="1041" t="s">
        <v>1074</v>
      </c>
      <c r="F30" s="1017" t="s">
        <v>1073</v>
      </c>
      <c r="G30" s="1017">
        <v>15</v>
      </c>
      <c r="H30" s="1017">
        <v>15</v>
      </c>
      <c r="I30" s="1016">
        <v>15</v>
      </c>
      <c r="J30" s="990" t="s">
        <v>1421</v>
      </c>
      <c r="K30" s="2800"/>
      <c r="L30" s="2595"/>
      <c r="M30" s="2623"/>
      <c r="N30" s="2626"/>
      <c r="O30" s="2623"/>
      <c r="P30" s="2623"/>
      <c r="Q30" s="2642"/>
      <c r="R30" s="2642"/>
      <c r="S30" s="2642"/>
      <c r="T30" s="2642"/>
      <c r="U30" s="2642"/>
      <c r="V30" s="2642"/>
      <c r="W30" s="2642"/>
      <c r="X30" s="2642"/>
      <c r="Y30" s="2642"/>
      <c r="Z30" s="997"/>
      <c r="AA30" s="997"/>
      <c r="AB30" s="997"/>
      <c r="AC30" s="959">
        <v>15000000</v>
      </c>
      <c r="AD30" s="959"/>
      <c r="AE30" s="959"/>
      <c r="AF30" s="959"/>
      <c r="AG30" s="959"/>
      <c r="AH30" s="958">
        <f t="shared" si="0"/>
        <v>15000000</v>
      </c>
      <c r="AI30" s="959">
        <v>20000000</v>
      </c>
      <c r="AJ30" s="996"/>
      <c r="AK30" s="996"/>
      <c r="AL30" s="996"/>
      <c r="AM30" s="996"/>
      <c r="AN30" s="958">
        <f t="shared" si="1"/>
        <v>20000000</v>
      </c>
      <c r="AO30" s="996"/>
      <c r="AP30" s="996"/>
      <c r="AQ30" s="996"/>
      <c r="AR30" s="996"/>
      <c r="AS30" s="996"/>
      <c r="AT30" s="996"/>
      <c r="AU30" s="996"/>
      <c r="AV30" s="996"/>
      <c r="AW30" s="995"/>
      <c r="AX30" s="995"/>
      <c r="AY30" s="995"/>
      <c r="AZ30" s="995"/>
      <c r="BA30" s="994"/>
    </row>
    <row r="31" spans="1:65" s="152" customFormat="1" ht="87" customHeight="1" x14ac:dyDescent="0.2">
      <c r="A31" s="2611"/>
      <c r="B31" s="998"/>
      <c r="C31" s="2597"/>
      <c r="D31" s="2597"/>
      <c r="E31" s="2602" t="s">
        <v>1072</v>
      </c>
      <c r="F31" s="2602" t="s">
        <v>1021</v>
      </c>
      <c r="G31" s="2602">
        <v>1076</v>
      </c>
      <c r="H31" s="2602">
        <v>1076</v>
      </c>
      <c r="I31" s="2767">
        <v>1076</v>
      </c>
      <c r="J31" s="993" t="s">
        <v>1420</v>
      </c>
      <c r="K31" s="2593" t="s">
        <v>1419</v>
      </c>
      <c r="L31" s="2593" t="s">
        <v>1418</v>
      </c>
      <c r="M31" s="1040">
        <v>1</v>
      </c>
      <c r="N31" s="989" t="s">
        <v>1417</v>
      </c>
      <c r="O31" s="2593" t="s">
        <v>1416</v>
      </c>
      <c r="P31" s="495" t="s">
        <v>1328</v>
      </c>
      <c r="Q31" s="957" t="s">
        <v>0</v>
      </c>
      <c r="R31" s="957" t="s">
        <v>0</v>
      </c>
      <c r="S31" s="957" t="s">
        <v>0</v>
      </c>
      <c r="T31" s="957" t="s">
        <v>0</v>
      </c>
      <c r="U31" s="957"/>
      <c r="V31" s="957"/>
      <c r="W31" s="957"/>
      <c r="X31" s="957"/>
      <c r="Y31" s="957"/>
      <c r="Z31" s="997"/>
      <c r="AA31" s="997"/>
      <c r="AB31" s="997"/>
      <c r="AC31" s="959"/>
      <c r="AD31" s="959"/>
      <c r="AE31" s="959"/>
      <c r="AF31" s="959"/>
      <c r="AG31" s="959"/>
      <c r="AH31" s="958">
        <f t="shared" si="0"/>
        <v>0</v>
      </c>
      <c r="AI31" s="959">
        <v>230000000</v>
      </c>
      <c r="AJ31" s="996"/>
      <c r="AK31" s="996"/>
      <c r="AL31" s="996"/>
      <c r="AM31" s="996"/>
      <c r="AN31" s="958">
        <f t="shared" si="1"/>
        <v>230000000</v>
      </c>
      <c r="AO31" s="996"/>
      <c r="AP31" s="996"/>
      <c r="AQ31" s="996"/>
      <c r="AR31" s="996"/>
      <c r="AS31" s="996"/>
      <c r="AT31" s="996"/>
      <c r="AU31" s="996"/>
      <c r="AV31" s="996"/>
      <c r="AW31" s="995"/>
      <c r="AX31" s="995">
        <v>224000000</v>
      </c>
      <c r="AY31" s="995"/>
      <c r="AZ31" s="995"/>
      <c r="BA31" s="994"/>
    </row>
    <row r="32" spans="1:65" s="152" customFormat="1" ht="90" customHeight="1" x14ac:dyDescent="0.2">
      <c r="A32" s="2611"/>
      <c r="B32" s="998"/>
      <c r="C32" s="2597"/>
      <c r="D32" s="2597"/>
      <c r="E32" s="2603"/>
      <c r="F32" s="2603"/>
      <c r="G32" s="2603"/>
      <c r="H32" s="2603"/>
      <c r="I32" s="2798"/>
      <c r="J32" s="991" t="s">
        <v>1415</v>
      </c>
      <c r="K32" s="2594"/>
      <c r="L32" s="2594"/>
      <c r="M32" s="1040">
        <v>1</v>
      </c>
      <c r="N32" s="989" t="s">
        <v>1414</v>
      </c>
      <c r="O32" s="2594"/>
      <c r="P32" s="495" t="s">
        <v>1328</v>
      </c>
      <c r="Q32" s="957" t="s">
        <v>0</v>
      </c>
      <c r="R32" s="957" t="s">
        <v>0</v>
      </c>
      <c r="S32" s="957" t="s">
        <v>0</v>
      </c>
      <c r="T32" s="957" t="s">
        <v>0</v>
      </c>
      <c r="U32" s="957" t="s">
        <v>0</v>
      </c>
      <c r="V32" s="957"/>
      <c r="W32" s="957"/>
      <c r="X32" s="957"/>
      <c r="Y32" s="957"/>
      <c r="Z32" s="997"/>
      <c r="AA32" s="997"/>
      <c r="AB32" s="997"/>
      <c r="AC32" s="959"/>
      <c r="AD32" s="959"/>
      <c r="AE32" s="959"/>
      <c r="AF32" s="959"/>
      <c r="AG32" s="959"/>
      <c r="AH32" s="958">
        <f t="shared" si="0"/>
        <v>0</v>
      </c>
      <c r="AI32" s="959">
        <v>75000000</v>
      </c>
      <c r="AJ32" s="996"/>
      <c r="AK32" s="996"/>
      <c r="AL32" s="996"/>
      <c r="AM32" s="996"/>
      <c r="AN32" s="958">
        <f t="shared" si="1"/>
        <v>75000000</v>
      </c>
      <c r="AO32" s="996"/>
      <c r="AP32" s="996"/>
      <c r="AQ32" s="996"/>
      <c r="AR32" s="996"/>
      <c r="AS32" s="996"/>
      <c r="AT32" s="996"/>
      <c r="AU32" s="996"/>
      <c r="AV32" s="996"/>
      <c r="AW32" s="995"/>
      <c r="AX32" s="995">
        <v>54000000</v>
      </c>
      <c r="AY32" s="995"/>
      <c r="AZ32" s="995"/>
      <c r="BA32" s="994"/>
    </row>
    <row r="33" spans="1:69" s="152" customFormat="1" ht="78.75" customHeight="1" x14ac:dyDescent="0.2">
      <c r="A33" s="2611"/>
      <c r="B33" s="998"/>
      <c r="C33" s="2597"/>
      <c r="D33" s="2597"/>
      <c r="E33" s="2603"/>
      <c r="F33" s="2603"/>
      <c r="G33" s="2603"/>
      <c r="H33" s="2603"/>
      <c r="I33" s="2798"/>
      <c r="J33" s="991" t="s">
        <v>1413</v>
      </c>
      <c r="K33" s="2594"/>
      <c r="L33" s="2594"/>
      <c r="M33" s="1040">
        <v>1</v>
      </c>
      <c r="N33" s="989" t="s">
        <v>1412</v>
      </c>
      <c r="O33" s="2594"/>
      <c r="P33" s="495" t="s">
        <v>1328</v>
      </c>
      <c r="Q33" s="957" t="s">
        <v>0</v>
      </c>
      <c r="R33" s="957" t="s">
        <v>0</v>
      </c>
      <c r="S33" s="957" t="s">
        <v>0</v>
      </c>
      <c r="T33" s="957" t="s">
        <v>0</v>
      </c>
      <c r="U33" s="957" t="s">
        <v>0</v>
      </c>
      <c r="V33" s="957"/>
      <c r="W33" s="957"/>
      <c r="X33" s="957"/>
      <c r="Y33" s="957"/>
      <c r="Z33" s="997"/>
      <c r="AA33" s="997"/>
      <c r="AB33" s="997"/>
      <c r="AC33" s="959"/>
      <c r="AD33" s="959"/>
      <c r="AE33" s="959"/>
      <c r="AF33" s="959"/>
      <c r="AG33" s="959"/>
      <c r="AH33" s="958">
        <f t="shared" si="0"/>
        <v>0</v>
      </c>
      <c r="AI33" s="959">
        <v>155000000</v>
      </c>
      <c r="AJ33" s="996"/>
      <c r="AK33" s="996"/>
      <c r="AL33" s="996"/>
      <c r="AM33" s="996"/>
      <c r="AN33" s="958">
        <f t="shared" si="1"/>
        <v>155000000</v>
      </c>
      <c r="AO33" s="996"/>
      <c r="AP33" s="996"/>
      <c r="AQ33" s="996"/>
      <c r="AR33" s="996"/>
      <c r="AS33" s="996"/>
      <c r="AT33" s="996"/>
      <c r="AU33" s="996"/>
      <c r="AV33" s="996"/>
      <c r="AW33" s="995"/>
      <c r="AX33" s="995">
        <v>154900000</v>
      </c>
      <c r="AY33" s="995"/>
      <c r="AZ33" s="995"/>
      <c r="BA33" s="994"/>
    </row>
    <row r="34" spans="1:69" s="152" customFormat="1" ht="73.5" customHeight="1" x14ac:dyDescent="0.2">
      <c r="A34" s="2611"/>
      <c r="B34" s="998"/>
      <c r="C34" s="2597"/>
      <c r="D34" s="2597"/>
      <c r="E34" s="2603"/>
      <c r="F34" s="2603"/>
      <c r="G34" s="2603"/>
      <c r="H34" s="2603"/>
      <c r="I34" s="2798"/>
      <c r="J34" s="991" t="s">
        <v>1411</v>
      </c>
      <c r="K34" s="2595"/>
      <c r="L34" s="2595"/>
      <c r="M34" s="1040">
        <v>1</v>
      </c>
      <c r="N34" s="1039" t="s">
        <v>1410</v>
      </c>
      <c r="O34" s="2595"/>
      <c r="P34" s="495" t="s">
        <v>1328</v>
      </c>
      <c r="Q34" s="957" t="s">
        <v>0</v>
      </c>
      <c r="R34" s="957" t="s">
        <v>0</v>
      </c>
      <c r="S34" s="957" t="s">
        <v>0</v>
      </c>
      <c r="T34" s="957" t="s">
        <v>0</v>
      </c>
      <c r="U34" s="957"/>
      <c r="V34" s="957"/>
      <c r="W34" s="957"/>
      <c r="X34" s="957"/>
      <c r="Y34" s="957"/>
      <c r="Z34" s="997"/>
      <c r="AA34" s="997"/>
      <c r="AB34" s="997"/>
      <c r="AC34" s="959"/>
      <c r="AD34" s="959"/>
      <c r="AE34" s="959"/>
      <c r="AF34" s="959"/>
      <c r="AG34" s="959"/>
      <c r="AH34" s="958">
        <f t="shared" si="0"/>
        <v>0</v>
      </c>
      <c r="AI34" s="959">
        <v>54000000</v>
      </c>
      <c r="AJ34" s="996"/>
      <c r="AK34" s="959">
        <f>AI31+AI34</f>
        <v>284000000</v>
      </c>
      <c r="AL34" s="996"/>
      <c r="AM34" s="996"/>
      <c r="AN34" s="958">
        <f t="shared" si="1"/>
        <v>-230000000</v>
      </c>
      <c r="AO34" s="996"/>
      <c r="AP34" s="996"/>
      <c r="AQ34" s="996"/>
      <c r="AR34" s="996"/>
      <c r="AS34" s="996"/>
      <c r="AT34" s="996"/>
      <c r="AU34" s="996"/>
      <c r="AV34" s="996"/>
      <c r="AW34" s="995"/>
      <c r="AX34" s="995">
        <v>14500000</v>
      </c>
      <c r="AY34" s="995"/>
      <c r="AZ34" s="995"/>
      <c r="BA34" s="994"/>
    </row>
    <row r="35" spans="1:69" ht="312.75" customHeight="1" x14ac:dyDescent="0.2">
      <c r="A35" s="2611"/>
      <c r="B35" s="495" t="s">
        <v>1013</v>
      </c>
      <c r="C35" s="2598"/>
      <c r="D35" s="2598"/>
      <c r="E35" s="2604"/>
      <c r="F35" s="2604"/>
      <c r="G35" s="2604"/>
      <c r="H35" s="2604"/>
      <c r="I35" s="2768"/>
      <c r="J35" s="992" t="s">
        <v>1409</v>
      </c>
      <c r="K35" s="495" t="s">
        <v>1371</v>
      </c>
      <c r="L35" s="495" t="s">
        <v>1370</v>
      </c>
      <c r="M35" s="957">
        <v>1</v>
      </c>
      <c r="N35" s="696" t="s">
        <v>1408</v>
      </c>
      <c r="O35" s="495" t="s">
        <v>1368</v>
      </c>
      <c r="P35" s="495" t="s">
        <v>1407</v>
      </c>
      <c r="Q35" s="957" t="s">
        <v>0</v>
      </c>
      <c r="R35" s="957" t="s">
        <v>0</v>
      </c>
      <c r="S35" s="957" t="s">
        <v>0</v>
      </c>
      <c r="T35" s="957" t="s">
        <v>0</v>
      </c>
      <c r="U35" s="957" t="s">
        <v>0</v>
      </c>
      <c r="V35" s="957" t="s">
        <v>0</v>
      </c>
      <c r="W35" s="957" t="s">
        <v>0</v>
      </c>
      <c r="X35" s="957" t="s">
        <v>0</v>
      </c>
      <c r="Y35" s="957" t="s">
        <v>0</v>
      </c>
      <c r="Z35" s="629"/>
      <c r="AA35" s="1038">
        <v>44028</v>
      </c>
      <c r="AB35" s="629" t="s">
        <v>509</v>
      </c>
      <c r="AC35" s="959"/>
      <c r="AD35" s="958"/>
      <c r="AE35" s="958"/>
      <c r="AF35" s="958"/>
      <c r="AG35" s="958"/>
      <c r="AH35" s="958">
        <f t="shared" si="0"/>
        <v>0</v>
      </c>
      <c r="AI35" s="959">
        <v>317262017</v>
      </c>
      <c r="AJ35" s="957"/>
      <c r="AK35" s="957"/>
      <c r="AL35" s="957"/>
      <c r="AM35" s="957"/>
      <c r="AN35" s="958">
        <f t="shared" si="1"/>
        <v>317262017</v>
      </c>
      <c r="AO35" s="957"/>
      <c r="AP35" s="957"/>
      <c r="AQ35" s="957"/>
      <c r="AR35" s="957"/>
      <c r="AS35" s="957"/>
      <c r="AT35" s="957"/>
      <c r="AU35" s="957"/>
      <c r="AV35" s="957"/>
      <c r="AW35" s="956"/>
      <c r="AX35" s="956"/>
      <c r="AY35" s="956"/>
      <c r="AZ35" s="956"/>
      <c r="BA35" s="955"/>
    </row>
    <row r="36" spans="1:69" s="1014" customFormat="1" ht="106.5" customHeight="1" x14ac:dyDescent="0.2">
      <c r="A36" s="2611"/>
      <c r="B36" s="2593" t="s">
        <v>1013</v>
      </c>
      <c r="C36" s="2605" t="s">
        <v>1071</v>
      </c>
      <c r="D36" s="2602" t="s">
        <v>1070</v>
      </c>
      <c r="E36" s="2602" t="s">
        <v>1069</v>
      </c>
      <c r="F36" s="2602" t="s">
        <v>129</v>
      </c>
      <c r="G36" s="2602">
        <v>0</v>
      </c>
      <c r="H36" s="2605">
        <v>1</v>
      </c>
      <c r="I36" s="2605">
        <v>0.4</v>
      </c>
      <c r="J36" s="998" t="s">
        <v>1366</v>
      </c>
      <c r="K36" s="2593" t="s">
        <v>1371</v>
      </c>
      <c r="L36" s="2593" t="s">
        <v>1370</v>
      </c>
      <c r="M36" s="2621">
        <v>1</v>
      </c>
      <c r="N36" s="2762" t="s">
        <v>1406</v>
      </c>
      <c r="O36" s="2593" t="s">
        <v>1368</v>
      </c>
      <c r="P36" s="2808" t="s">
        <v>1367</v>
      </c>
      <c r="Q36" s="2780"/>
      <c r="R36" s="2780" t="s">
        <v>0</v>
      </c>
      <c r="S36" s="2780" t="s">
        <v>0</v>
      </c>
      <c r="T36" s="2780" t="s">
        <v>0</v>
      </c>
      <c r="U36" s="2780" t="s">
        <v>0</v>
      </c>
      <c r="V36" s="2780" t="s">
        <v>0</v>
      </c>
      <c r="W36" s="2780"/>
      <c r="X36" s="2780"/>
      <c r="Y36" s="2780"/>
      <c r="Z36" s="2806"/>
      <c r="AA36" s="1037"/>
      <c r="AB36" s="975"/>
      <c r="AC36" s="959">
        <v>11000000</v>
      </c>
      <c r="AD36" s="974"/>
      <c r="AE36" s="974"/>
      <c r="AF36" s="974"/>
      <c r="AG36" s="974"/>
      <c r="AH36" s="958">
        <f t="shared" si="0"/>
        <v>11000000</v>
      </c>
      <c r="AI36" s="974"/>
      <c r="AJ36" s="971"/>
      <c r="AK36" s="971"/>
      <c r="AL36" s="971"/>
      <c r="AM36" s="971"/>
      <c r="AN36" s="958">
        <f t="shared" si="1"/>
        <v>0</v>
      </c>
      <c r="AO36" s="971"/>
      <c r="AP36" s="971"/>
      <c r="AQ36" s="971"/>
      <c r="AR36" s="971"/>
      <c r="AS36" s="971"/>
      <c r="AT36" s="971"/>
      <c r="AU36" s="971"/>
      <c r="AV36" s="971"/>
      <c r="AW36" s="970"/>
      <c r="AX36" s="970"/>
      <c r="AY36" s="970"/>
      <c r="AZ36" s="970"/>
      <c r="BA36" s="969"/>
      <c r="BB36" s="968"/>
      <c r="BC36" s="968"/>
      <c r="BD36" s="968"/>
      <c r="BE36" s="968"/>
      <c r="BF36" s="968"/>
      <c r="BG36" s="968"/>
      <c r="BH36" s="968"/>
      <c r="BI36" s="968"/>
      <c r="BJ36" s="968"/>
      <c r="BK36" s="968"/>
      <c r="BL36" s="968"/>
      <c r="BM36" s="968"/>
      <c r="BN36" s="968"/>
      <c r="BO36" s="968"/>
      <c r="BP36" s="968"/>
      <c r="BQ36" s="968"/>
    </row>
    <row r="37" spans="1:69" ht="138.75" customHeight="1" x14ac:dyDescent="0.2">
      <c r="A37" s="2611"/>
      <c r="B37" s="2595"/>
      <c r="C37" s="2606"/>
      <c r="D37" s="2603"/>
      <c r="E37" s="2604"/>
      <c r="F37" s="2604"/>
      <c r="G37" s="2604"/>
      <c r="H37" s="2607"/>
      <c r="I37" s="2607"/>
      <c r="J37" s="495" t="s">
        <v>1405</v>
      </c>
      <c r="K37" s="2595"/>
      <c r="L37" s="2595"/>
      <c r="M37" s="2782"/>
      <c r="N37" s="2783"/>
      <c r="O37" s="2595"/>
      <c r="P37" s="2809"/>
      <c r="Q37" s="2781"/>
      <c r="R37" s="2781"/>
      <c r="S37" s="2781"/>
      <c r="T37" s="2781"/>
      <c r="U37" s="2781"/>
      <c r="V37" s="2781"/>
      <c r="W37" s="2781"/>
      <c r="X37" s="2781"/>
      <c r="Y37" s="2781"/>
      <c r="Z37" s="2807"/>
      <c r="AA37" s="975"/>
      <c r="AB37" s="975"/>
      <c r="AC37" s="959"/>
      <c r="AD37" s="974"/>
      <c r="AE37" s="974"/>
      <c r="AF37" s="974"/>
      <c r="AG37" s="974"/>
      <c r="AH37" s="958">
        <f t="shared" si="0"/>
        <v>0</v>
      </c>
      <c r="AI37" s="974">
        <v>25000000</v>
      </c>
      <c r="AJ37" s="971"/>
      <c r="AK37" s="971"/>
      <c r="AL37" s="971"/>
      <c r="AM37" s="971"/>
      <c r="AN37" s="958">
        <f t="shared" si="1"/>
        <v>25000000</v>
      </c>
      <c r="AO37" s="971"/>
      <c r="AP37" s="971"/>
      <c r="AQ37" s="971"/>
      <c r="AR37" s="971"/>
      <c r="AS37" s="971"/>
      <c r="AT37" s="971"/>
      <c r="AU37" s="971"/>
      <c r="AV37" s="971"/>
      <c r="AW37" s="970"/>
      <c r="AX37" s="970"/>
      <c r="AY37" s="970"/>
      <c r="AZ37" s="970"/>
      <c r="BA37" s="969"/>
      <c r="BB37" s="968"/>
      <c r="BC37" s="968"/>
      <c r="BD37" s="968"/>
      <c r="BE37" s="968"/>
      <c r="BF37" s="968"/>
      <c r="BG37" s="968"/>
      <c r="BH37" s="968"/>
      <c r="BI37" s="968"/>
      <c r="BJ37" s="968"/>
      <c r="BK37" s="968"/>
      <c r="BL37" s="968"/>
      <c r="BM37" s="968"/>
      <c r="BN37" s="968"/>
      <c r="BO37" s="968"/>
      <c r="BP37" s="968"/>
      <c r="BQ37" s="968"/>
    </row>
    <row r="38" spans="1:69" ht="177" customHeight="1" x14ac:dyDescent="0.2">
      <c r="A38" s="2611"/>
      <c r="B38" s="2593" t="s">
        <v>1013</v>
      </c>
      <c r="C38" s="2606"/>
      <c r="D38" s="2603"/>
      <c r="E38" s="2771" t="s">
        <v>1068</v>
      </c>
      <c r="F38" s="2602" t="s">
        <v>1049</v>
      </c>
      <c r="G38" s="2602">
        <v>41</v>
      </c>
      <c r="H38" s="2602">
        <v>41</v>
      </c>
      <c r="I38" s="2602">
        <v>41</v>
      </c>
      <c r="J38" s="957" t="s">
        <v>1404</v>
      </c>
      <c r="K38" s="2593" t="s">
        <v>1371</v>
      </c>
      <c r="L38" s="2593" t="s">
        <v>1370</v>
      </c>
      <c r="M38" s="996">
        <v>1</v>
      </c>
      <c r="N38" s="1002" t="s">
        <v>1403</v>
      </c>
      <c r="O38" s="2621" t="s">
        <v>1368</v>
      </c>
      <c r="P38" s="1022" t="s">
        <v>1367</v>
      </c>
      <c r="Q38" s="996" t="s">
        <v>0</v>
      </c>
      <c r="R38" s="996" t="s">
        <v>0</v>
      </c>
      <c r="S38" s="996" t="s">
        <v>0</v>
      </c>
      <c r="T38" s="996" t="s">
        <v>0</v>
      </c>
      <c r="U38" s="996" t="s">
        <v>0</v>
      </c>
      <c r="V38" s="996" t="s">
        <v>0</v>
      </c>
      <c r="W38" s="996" t="s">
        <v>0</v>
      </c>
      <c r="X38" s="996" t="s">
        <v>0</v>
      </c>
      <c r="Y38" s="996"/>
      <c r="Z38" s="997"/>
      <c r="AA38" s="997"/>
      <c r="AB38" s="997"/>
      <c r="AC38" s="959">
        <v>12000000</v>
      </c>
      <c r="AD38" s="959"/>
      <c r="AE38" s="959"/>
      <c r="AF38" s="959"/>
      <c r="AG38" s="959"/>
      <c r="AH38" s="958">
        <f t="shared" si="0"/>
        <v>12000000</v>
      </c>
      <c r="AI38" s="959">
        <v>20000000</v>
      </c>
      <c r="AJ38" s="996"/>
      <c r="AK38" s="996"/>
      <c r="AL38" s="996"/>
      <c r="AM38" s="996"/>
      <c r="AN38" s="958">
        <f t="shared" si="1"/>
        <v>20000000</v>
      </c>
      <c r="AO38" s="996"/>
      <c r="AP38" s="996"/>
      <c r="AQ38" s="996"/>
      <c r="AR38" s="996"/>
      <c r="AS38" s="996"/>
      <c r="AT38" s="996"/>
      <c r="AU38" s="996"/>
      <c r="AV38" s="996"/>
      <c r="AW38" s="995"/>
      <c r="AX38" s="995"/>
      <c r="AY38" s="995"/>
      <c r="AZ38" s="995"/>
      <c r="BA38" s="994"/>
      <c r="BB38" s="152"/>
      <c r="BC38" s="152"/>
      <c r="BD38" s="152"/>
      <c r="BE38" s="152"/>
      <c r="BF38" s="152"/>
      <c r="BG38" s="152"/>
      <c r="BH38" s="152"/>
      <c r="BI38" s="152"/>
      <c r="BJ38" s="152"/>
      <c r="BK38" s="152"/>
      <c r="BL38" s="152"/>
      <c r="BM38" s="152"/>
      <c r="BN38" s="152"/>
      <c r="BO38" s="152"/>
    </row>
    <row r="39" spans="1:69" ht="165" customHeight="1" x14ac:dyDescent="0.2">
      <c r="A39" s="2611"/>
      <c r="B39" s="2594"/>
      <c r="C39" s="2606"/>
      <c r="D39" s="2603"/>
      <c r="E39" s="2772"/>
      <c r="F39" s="2603"/>
      <c r="G39" s="2603"/>
      <c r="H39" s="2603"/>
      <c r="I39" s="2603"/>
      <c r="J39" s="495" t="s">
        <v>1402</v>
      </c>
      <c r="K39" s="2594"/>
      <c r="L39" s="2594"/>
      <c r="M39" s="996">
        <v>1</v>
      </c>
      <c r="N39" s="1002" t="s">
        <v>1401</v>
      </c>
      <c r="O39" s="2622"/>
      <c r="P39" s="1022" t="s">
        <v>1367</v>
      </c>
      <c r="Q39" s="996"/>
      <c r="R39" s="996" t="s">
        <v>0</v>
      </c>
      <c r="S39" s="996" t="s">
        <v>0</v>
      </c>
      <c r="T39" s="996" t="s">
        <v>0</v>
      </c>
      <c r="U39" s="996" t="s">
        <v>0</v>
      </c>
      <c r="V39" s="996"/>
      <c r="W39" s="996"/>
      <c r="X39" s="996"/>
      <c r="Y39" s="996"/>
      <c r="Z39" s="997"/>
      <c r="AA39" s="997"/>
      <c r="AB39" s="997"/>
      <c r="AC39" s="959">
        <v>12000000</v>
      </c>
      <c r="AD39" s="959"/>
      <c r="AE39" s="959"/>
      <c r="AF39" s="959"/>
      <c r="AG39" s="959"/>
      <c r="AH39" s="958">
        <f t="shared" si="0"/>
        <v>12000000</v>
      </c>
      <c r="AI39" s="959">
        <v>15000000</v>
      </c>
      <c r="AJ39" s="996"/>
      <c r="AK39" s="996"/>
      <c r="AL39" s="996"/>
      <c r="AM39" s="996"/>
      <c r="AN39" s="958">
        <f t="shared" si="1"/>
        <v>15000000</v>
      </c>
      <c r="AO39" s="996"/>
      <c r="AP39" s="996"/>
      <c r="AQ39" s="996"/>
      <c r="AR39" s="996"/>
      <c r="AS39" s="996"/>
      <c r="AT39" s="996"/>
      <c r="AU39" s="996"/>
      <c r="AV39" s="996"/>
      <c r="AW39" s="995"/>
      <c r="AX39" s="995"/>
      <c r="AY39" s="995"/>
      <c r="AZ39" s="995"/>
      <c r="BA39" s="994"/>
      <c r="BB39" s="152"/>
      <c r="BC39" s="152"/>
      <c r="BD39" s="152"/>
      <c r="BE39" s="152"/>
      <c r="BF39" s="152"/>
      <c r="BG39" s="152"/>
      <c r="BH39" s="152"/>
      <c r="BI39" s="152"/>
      <c r="BJ39" s="152"/>
      <c r="BK39" s="152"/>
      <c r="BL39" s="152"/>
      <c r="BM39" s="152"/>
      <c r="BN39" s="152"/>
      <c r="BO39" s="152"/>
    </row>
    <row r="40" spans="1:69" ht="56.25" customHeight="1" x14ac:dyDescent="0.2">
      <c r="A40" s="2611"/>
      <c r="B40" s="2594"/>
      <c r="C40" s="2606"/>
      <c r="D40" s="2603"/>
      <c r="E40" s="2772"/>
      <c r="F40" s="2603"/>
      <c r="G40" s="2603"/>
      <c r="H40" s="2603"/>
      <c r="I40" s="2603"/>
      <c r="J40" s="495" t="s">
        <v>1400</v>
      </c>
      <c r="K40" s="2594"/>
      <c r="L40" s="2594"/>
      <c r="M40" s="2640">
        <v>1</v>
      </c>
      <c r="N40" s="2624" t="s">
        <v>1399</v>
      </c>
      <c r="O40" s="2622"/>
      <c r="P40" s="2621" t="s">
        <v>1367</v>
      </c>
      <c r="Q40" s="2640" t="s">
        <v>0</v>
      </c>
      <c r="R40" s="2640" t="s">
        <v>0</v>
      </c>
      <c r="S40" s="2640" t="s">
        <v>0</v>
      </c>
      <c r="T40" s="2640" t="s">
        <v>0</v>
      </c>
      <c r="U40" s="2640" t="s">
        <v>0</v>
      </c>
      <c r="V40" s="2640" t="s">
        <v>0</v>
      </c>
      <c r="W40" s="2640" t="s">
        <v>0</v>
      </c>
      <c r="X40" s="2640" t="s">
        <v>0</v>
      </c>
      <c r="Y40" s="2640"/>
      <c r="Z40" s="2658"/>
      <c r="AA40" s="997"/>
      <c r="AB40" s="997"/>
      <c r="AC40" s="959">
        <v>53827540</v>
      </c>
      <c r="AD40" s="959"/>
      <c r="AE40" s="959"/>
      <c r="AF40" s="959"/>
      <c r="AG40" s="959"/>
      <c r="AH40" s="958">
        <f t="shared" si="0"/>
        <v>53827540</v>
      </c>
      <c r="AI40" s="959"/>
      <c r="AJ40" s="996"/>
      <c r="AK40" s="996"/>
      <c r="AL40" s="996"/>
      <c r="AM40" s="996"/>
      <c r="AN40" s="958">
        <f t="shared" si="1"/>
        <v>0</v>
      </c>
      <c r="AO40" s="996"/>
      <c r="AP40" s="996"/>
      <c r="AQ40" s="996"/>
      <c r="AR40" s="996"/>
      <c r="AS40" s="996"/>
      <c r="AT40" s="996"/>
      <c r="AU40" s="996"/>
      <c r="AV40" s="996"/>
      <c r="AW40" s="995"/>
      <c r="AX40" s="995"/>
      <c r="AY40" s="995"/>
      <c r="AZ40" s="995"/>
      <c r="BA40" s="994"/>
      <c r="BB40" s="152"/>
      <c r="BC40" s="152"/>
      <c r="BD40" s="152"/>
      <c r="BE40" s="152"/>
      <c r="BF40" s="152"/>
      <c r="BG40" s="152"/>
      <c r="BH40" s="152"/>
      <c r="BI40" s="152"/>
      <c r="BJ40" s="152"/>
      <c r="BK40" s="152"/>
      <c r="BL40" s="152"/>
      <c r="BM40" s="152"/>
      <c r="BN40" s="152"/>
      <c r="BO40" s="152"/>
    </row>
    <row r="41" spans="1:69" ht="27.75" customHeight="1" x14ac:dyDescent="0.2">
      <c r="A41" s="2611"/>
      <c r="B41" s="2594"/>
      <c r="C41" s="2606"/>
      <c r="D41" s="2603"/>
      <c r="E41" s="2772"/>
      <c r="F41" s="2603"/>
      <c r="G41" s="2603"/>
      <c r="H41" s="2603"/>
      <c r="I41" s="2603"/>
      <c r="J41" s="495" t="s">
        <v>1398</v>
      </c>
      <c r="K41" s="2594"/>
      <c r="L41" s="2594"/>
      <c r="M41" s="2641"/>
      <c r="N41" s="2625"/>
      <c r="O41" s="2622"/>
      <c r="P41" s="2622"/>
      <c r="Q41" s="2641"/>
      <c r="R41" s="2641"/>
      <c r="S41" s="2641"/>
      <c r="T41" s="2641"/>
      <c r="U41" s="2641"/>
      <c r="V41" s="2641"/>
      <c r="W41" s="2641"/>
      <c r="X41" s="2641"/>
      <c r="Y41" s="2641"/>
      <c r="Z41" s="2659"/>
      <c r="AA41" s="997"/>
      <c r="AB41" s="997"/>
      <c r="AC41" s="959">
        <v>20000000</v>
      </c>
      <c r="AD41" s="959"/>
      <c r="AE41" s="959"/>
      <c r="AF41" s="959"/>
      <c r="AG41" s="959"/>
      <c r="AH41" s="958">
        <f t="shared" si="0"/>
        <v>20000000</v>
      </c>
      <c r="AI41" s="959"/>
      <c r="AJ41" s="996"/>
      <c r="AK41" s="996"/>
      <c r="AL41" s="996"/>
      <c r="AM41" s="996"/>
      <c r="AN41" s="958">
        <f t="shared" si="1"/>
        <v>0</v>
      </c>
      <c r="AO41" s="996"/>
      <c r="AP41" s="996"/>
      <c r="AQ41" s="996"/>
      <c r="AR41" s="996"/>
      <c r="AS41" s="996"/>
      <c r="AT41" s="996"/>
      <c r="AU41" s="996"/>
      <c r="AV41" s="996"/>
      <c r="AW41" s="995"/>
      <c r="AX41" s="995"/>
      <c r="AY41" s="995"/>
      <c r="AZ41" s="995"/>
      <c r="BA41" s="994"/>
      <c r="BB41" s="152"/>
      <c r="BC41" s="152"/>
      <c r="BD41" s="152"/>
      <c r="BE41" s="152"/>
      <c r="BF41" s="152"/>
      <c r="BG41" s="152"/>
      <c r="BH41" s="152"/>
      <c r="BI41" s="152"/>
      <c r="BJ41" s="152"/>
      <c r="BK41" s="152"/>
      <c r="BL41" s="152"/>
      <c r="BM41" s="152"/>
      <c r="BN41" s="152"/>
      <c r="BO41" s="152"/>
    </row>
    <row r="42" spans="1:69" ht="31.5" customHeight="1" x14ac:dyDescent="0.2">
      <c r="A42" s="2611"/>
      <c r="B42" s="2594"/>
      <c r="C42" s="2606"/>
      <c r="D42" s="2603"/>
      <c r="E42" s="2772"/>
      <c r="F42" s="2603"/>
      <c r="G42" s="2603"/>
      <c r="H42" s="2603"/>
      <c r="I42" s="2603"/>
      <c r="J42" s="495" t="s">
        <v>1397</v>
      </c>
      <c r="K42" s="2594"/>
      <c r="L42" s="2594"/>
      <c r="M42" s="2642"/>
      <c r="N42" s="2626"/>
      <c r="O42" s="2622"/>
      <c r="P42" s="2623"/>
      <c r="Q42" s="2642"/>
      <c r="R42" s="2642"/>
      <c r="S42" s="2642"/>
      <c r="T42" s="2642"/>
      <c r="U42" s="2642"/>
      <c r="V42" s="2642"/>
      <c r="W42" s="2642"/>
      <c r="X42" s="2642"/>
      <c r="Y42" s="2642"/>
      <c r="Z42" s="2660"/>
      <c r="AA42" s="997"/>
      <c r="AB42" s="997"/>
      <c r="AC42" s="959"/>
      <c r="AD42" s="959"/>
      <c r="AE42" s="959"/>
      <c r="AF42" s="959"/>
      <c r="AG42" s="959"/>
      <c r="AH42" s="958">
        <f t="shared" si="0"/>
        <v>0</v>
      </c>
      <c r="AI42" s="959">
        <v>20000000</v>
      </c>
      <c r="AJ42" s="996"/>
      <c r="AK42" s="996"/>
      <c r="AL42" s="996"/>
      <c r="AM42" s="996"/>
      <c r="AN42" s="958">
        <f t="shared" si="1"/>
        <v>20000000</v>
      </c>
      <c r="AO42" s="996"/>
      <c r="AP42" s="996"/>
      <c r="AQ42" s="996"/>
      <c r="AR42" s="996"/>
      <c r="AS42" s="996"/>
      <c r="AT42" s="996"/>
      <c r="AU42" s="996"/>
      <c r="AV42" s="996"/>
      <c r="AW42" s="995"/>
      <c r="AX42" s="995"/>
      <c r="AY42" s="995"/>
      <c r="AZ42" s="995"/>
      <c r="BA42" s="994"/>
      <c r="BB42" s="152"/>
      <c r="BC42" s="152"/>
      <c r="BD42" s="152"/>
      <c r="BE42" s="152"/>
      <c r="BF42" s="152"/>
      <c r="BG42" s="152"/>
      <c r="BH42" s="152"/>
      <c r="BI42" s="152"/>
      <c r="BJ42" s="152"/>
      <c r="BK42" s="152"/>
      <c r="BL42" s="152"/>
      <c r="BM42" s="152"/>
      <c r="BN42" s="152"/>
      <c r="BO42" s="152"/>
    </row>
    <row r="43" spans="1:69" ht="62.25" customHeight="1" thickBot="1" x14ac:dyDescent="0.25">
      <c r="A43" s="2611"/>
      <c r="B43" s="2594"/>
      <c r="C43" s="2606"/>
      <c r="D43" s="2603"/>
      <c r="E43" s="2772"/>
      <c r="F43" s="2603"/>
      <c r="G43" s="2603"/>
      <c r="H43" s="2603"/>
      <c r="I43" s="2603"/>
      <c r="J43" s="495" t="s">
        <v>1396</v>
      </c>
      <c r="K43" s="2594"/>
      <c r="L43" s="2594"/>
      <c r="M43" s="2621">
        <v>4</v>
      </c>
      <c r="N43" s="2624" t="s">
        <v>1395</v>
      </c>
      <c r="O43" s="2622"/>
      <c r="P43" s="2621" t="s">
        <v>1394</v>
      </c>
      <c r="Q43" s="2640" t="s">
        <v>0</v>
      </c>
      <c r="R43" s="2640" t="s">
        <v>0</v>
      </c>
      <c r="S43" s="2640" t="s">
        <v>0</v>
      </c>
      <c r="T43" s="2640" t="s">
        <v>0</v>
      </c>
      <c r="U43" s="2640" t="s">
        <v>0</v>
      </c>
      <c r="V43" s="2640" t="s">
        <v>0</v>
      </c>
      <c r="W43" s="2640" t="s">
        <v>0</v>
      </c>
      <c r="X43" s="2640" t="s">
        <v>0</v>
      </c>
      <c r="Y43" s="2640"/>
      <c r="Z43" s="2658"/>
      <c r="AA43" s="997"/>
      <c r="AB43" s="997"/>
      <c r="AC43" s="959"/>
      <c r="AD43" s="959"/>
      <c r="AE43" s="959"/>
      <c r="AF43" s="959"/>
      <c r="AG43" s="959"/>
      <c r="AH43" s="958">
        <f t="shared" si="0"/>
        <v>0</v>
      </c>
      <c r="AI43" s="1036">
        <v>25000000</v>
      </c>
      <c r="AJ43" s="996"/>
      <c r="AK43" s="996"/>
      <c r="AL43" s="996"/>
      <c r="AM43" s="996"/>
      <c r="AN43" s="958">
        <f t="shared" si="1"/>
        <v>25000000</v>
      </c>
      <c r="AO43" s="996"/>
      <c r="AP43" s="996"/>
      <c r="AQ43" s="996"/>
      <c r="AR43" s="996"/>
      <c r="AS43" s="996"/>
      <c r="AT43" s="996"/>
      <c r="AU43" s="996"/>
      <c r="AV43" s="996"/>
      <c r="AW43" s="995"/>
      <c r="AX43" s="995"/>
      <c r="AY43" s="995"/>
      <c r="AZ43" s="995"/>
      <c r="BA43" s="994"/>
      <c r="BB43" s="152"/>
      <c r="BC43" s="152"/>
      <c r="BD43" s="152"/>
      <c r="BE43" s="152"/>
      <c r="BF43" s="152"/>
      <c r="BG43" s="152"/>
      <c r="BH43" s="152"/>
      <c r="BI43" s="152"/>
      <c r="BJ43" s="152"/>
      <c r="BK43" s="152"/>
      <c r="BL43" s="152"/>
      <c r="BM43" s="152"/>
      <c r="BN43" s="152"/>
      <c r="BO43" s="152"/>
    </row>
    <row r="44" spans="1:69" ht="62.25" customHeight="1" thickBot="1" x14ac:dyDescent="0.25">
      <c r="A44" s="2611"/>
      <c r="B44" s="2594"/>
      <c r="C44" s="2606"/>
      <c r="D44" s="2603"/>
      <c r="E44" s="2772"/>
      <c r="F44" s="2603"/>
      <c r="G44" s="2603"/>
      <c r="H44" s="2603"/>
      <c r="I44" s="2603"/>
      <c r="J44" s="495" t="s">
        <v>1393</v>
      </c>
      <c r="K44" s="2594"/>
      <c r="L44" s="2594"/>
      <c r="M44" s="2622"/>
      <c r="N44" s="2625"/>
      <c r="O44" s="2622"/>
      <c r="P44" s="2622"/>
      <c r="Q44" s="2641"/>
      <c r="R44" s="2641"/>
      <c r="S44" s="2641"/>
      <c r="T44" s="2641"/>
      <c r="U44" s="2641"/>
      <c r="V44" s="2641"/>
      <c r="W44" s="2641"/>
      <c r="X44" s="2641"/>
      <c r="Y44" s="2641"/>
      <c r="Z44" s="2659"/>
      <c r="AA44" s="997"/>
      <c r="AB44" s="997"/>
      <c r="AC44" s="959">
        <v>10000000</v>
      </c>
      <c r="AD44" s="959"/>
      <c r="AE44" s="959"/>
      <c r="AF44" s="959"/>
      <c r="AG44" s="959"/>
      <c r="AH44" s="958">
        <f t="shared" si="0"/>
        <v>10000000</v>
      </c>
      <c r="AI44" s="1036">
        <v>29000000</v>
      </c>
      <c r="AJ44" s="996"/>
      <c r="AK44" s="996"/>
      <c r="AL44" s="996"/>
      <c r="AM44" s="996"/>
      <c r="AN44" s="958">
        <f t="shared" si="1"/>
        <v>29000000</v>
      </c>
      <c r="AO44" s="996"/>
      <c r="AP44" s="996"/>
      <c r="AQ44" s="996"/>
      <c r="AR44" s="996"/>
      <c r="AS44" s="996"/>
      <c r="AT44" s="996"/>
      <c r="AU44" s="996"/>
      <c r="AV44" s="996"/>
      <c r="AW44" s="995"/>
      <c r="AX44" s="995"/>
      <c r="AY44" s="995"/>
      <c r="AZ44" s="995"/>
      <c r="BA44" s="994"/>
      <c r="BB44" s="152"/>
      <c r="BC44" s="152"/>
      <c r="BD44" s="152"/>
      <c r="BE44" s="152"/>
      <c r="BF44" s="152"/>
      <c r="BG44" s="152"/>
      <c r="BH44" s="152"/>
      <c r="BI44" s="152"/>
      <c r="BJ44" s="152"/>
      <c r="BK44" s="152"/>
      <c r="BL44" s="152"/>
      <c r="BM44" s="152"/>
      <c r="BN44" s="152"/>
      <c r="BO44" s="152"/>
    </row>
    <row r="45" spans="1:69" ht="62.25" customHeight="1" thickBot="1" x14ac:dyDescent="0.25">
      <c r="A45" s="2611"/>
      <c r="B45" s="2594"/>
      <c r="C45" s="2606"/>
      <c r="D45" s="2603"/>
      <c r="E45" s="2772"/>
      <c r="F45" s="2603"/>
      <c r="G45" s="2603"/>
      <c r="H45" s="2603"/>
      <c r="I45" s="2603"/>
      <c r="J45" s="495" t="s">
        <v>1392</v>
      </c>
      <c r="K45" s="2594"/>
      <c r="L45" s="2594"/>
      <c r="M45" s="2623"/>
      <c r="N45" s="2626"/>
      <c r="O45" s="2622"/>
      <c r="P45" s="2623"/>
      <c r="Q45" s="2642"/>
      <c r="R45" s="2642"/>
      <c r="S45" s="2642"/>
      <c r="T45" s="2642"/>
      <c r="U45" s="2642"/>
      <c r="V45" s="2642"/>
      <c r="W45" s="2642"/>
      <c r="X45" s="2642"/>
      <c r="Y45" s="2642"/>
      <c r="Z45" s="2660"/>
      <c r="AA45" s="997"/>
      <c r="AB45" s="997"/>
      <c r="AC45" s="959"/>
      <c r="AD45" s="959"/>
      <c r="AE45" s="959"/>
      <c r="AF45" s="959"/>
      <c r="AG45" s="959"/>
      <c r="AH45" s="958">
        <f t="shared" si="0"/>
        <v>0</v>
      </c>
      <c r="AI45" s="1036">
        <v>25000000</v>
      </c>
      <c r="AJ45" s="996"/>
      <c r="AK45" s="996"/>
      <c r="AL45" s="996"/>
      <c r="AM45" s="996"/>
      <c r="AN45" s="958">
        <f t="shared" si="1"/>
        <v>25000000</v>
      </c>
      <c r="AO45" s="996"/>
      <c r="AP45" s="996"/>
      <c r="AQ45" s="996"/>
      <c r="AR45" s="996"/>
      <c r="AS45" s="996"/>
      <c r="AT45" s="996"/>
      <c r="AU45" s="996"/>
      <c r="AV45" s="996"/>
      <c r="AW45" s="995"/>
      <c r="AX45" s="995"/>
      <c r="AY45" s="995"/>
      <c r="AZ45" s="995"/>
      <c r="BA45" s="994"/>
      <c r="BB45" s="152"/>
      <c r="BC45" s="152"/>
      <c r="BD45" s="152"/>
      <c r="BE45" s="152"/>
      <c r="BF45" s="152"/>
      <c r="BG45" s="152"/>
      <c r="BH45" s="152"/>
      <c r="BI45" s="152"/>
      <c r="BJ45" s="152"/>
      <c r="BK45" s="152"/>
      <c r="BL45" s="152"/>
      <c r="BM45" s="152"/>
      <c r="BN45" s="152"/>
      <c r="BO45" s="152"/>
    </row>
    <row r="46" spans="1:69" s="1014" customFormat="1" ht="143.25" customHeight="1" x14ac:dyDescent="0.2">
      <c r="A46" s="2611"/>
      <c r="B46" s="2594"/>
      <c r="C46" s="2606"/>
      <c r="D46" s="2603"/>
      <c r="E46" s="2773"/>
      <c r="F46" s="2604"/>
      <c r="G46" s="2604"/>
      <c r="H46" s="2604"/>
      <c r="I46" s="2604"/>
      <c r="J46" s="998" t="s">
        <v>1391</v>
      </c>
      <c r="K46" s="2595"/>
      <c r="L46" s="2595"/>
      <c r="M46" s="996">
        <v>1</v>
      </c>
      <c r="N46" s="1002" t="s">
        <v>1390</v>
      </c>
      <c r="O46" s="2623"/>
      <c r="P46" s="996"/>
      <c r="Q46" s="996" t="s">
        <v>0</v>
      </c>
      <c r="R46" s="996" t="s">
        <v>0</v>
      </c>
      <c r="S46" s="996" t="s">
        <v>0</v>
      </c>
      <c r="T46" s="996" t="s">
        <v>0</v>
      </c>
      <c r="U46" s="996" t="s">
        <v>0</v>
      </c>
      <c r="V46" s="996" t="s">
        <v>0</v>
      </c>
      <c r="W46" s="996" t="s">
        <v>0</v>
      </c>
      <c r="X46" s="996" t="s">
        <v>0</v>
      </c>
      <c r="Y46" s="996"/>
      <c r="Z46" s="998" t="s">
        <v>1389</v>
      </c>
      <c r="AA46" s="997"/>
      <c r="AB46" s="997"/>
      <c r="AC46" s="1035">
        <v>11100000</v>
      </c>
      <c r="AD46" s="959"/>
      <c r="AE46" s="959"/>
      <c r="AF46" s="959"/>
      <c r="AG46" s="959"/>
      <c r="AH46" s="958">
        <f t="shared" si="0"/>
        <v>11100000</v>
      </c>
      <c r="AI46" s="959">
        <v>35000000</v>
      </c>
      <c r="AJ46" s="996"/>
      <c r="AK46" s="996"/>
      <c r="AL46" s="996"/>
      <c r="AM46" s="996"/>
      <c r="AN46" s="958">
        <f t="shared" si="1"/>
        <v>35000000</v>
      </c>
      <c r="AO46" s="996"/>
      <c r="AP46" s="996"/>
      <c r="AQ46" s="996"/>
      <c r="AR46" s="996"/>
      <c r="AS46" s="996"/>
      <c r="AT46" s="996"/>
      <c r="AU46" s="996"/>
      <c r="AV46" s="996"/>
      <c r="AW46" s="995"/>
      <c r="AX46" s="995"/>
      <c r="AY46" s="995"/>
      <c r="AZ46" s="995"/>
      <c r="BA46" s="994"/>
      <c r="BB46" s="152"/>
      <c r="BC46" s="152"/>
      <c r="BD46" s="152"/>
      <c r="BE46" s="152"/>
      <c r="BF46" s="152"/>
      <c r="BG46" s="152"/>
      <c r="BH46" s="152"/>
      <c r="BI46" s="152"/>
      <c r="BJ46" s="152"/>
      <c r="BK46" s="152"/>
      <c r="BL46" s="152"/>
      <c r="BM46" s="152"/>
      <c r="BN46" s="152"/>
      <c r="BO46" s="152"/>
    </row>
    <row r="47" spans="1:69" s="1014" customFormat="1" ht="198.75" customHeight="1" x14ac:dyDescent="0.2">
      <c r="A47" s="2611"/>
      <c r="B47" s="2594"/>
      <c r="C47" s="2606"/>
      <c r="D47" s="2603"/>
      <c r="E47" s="1033" t="s">
        <v>1067</v>
      </c>
      <c r="F47" s="1034" t="s">
        <v>1066</v>
      </c>
      <c r="G47" s="1033">
        <v>3</v>
      </c>
      <c r="H47" s="1033">
        <v>12</v>
      </c>
      <c r="I47" s="1033">
        <v>3</v>
      </c>
      <c r="J47" s="1020" t="s">
        <v>1366</v>
      </c>
      <c r="K47" s="987" t="s">
        <v>1371</v>
      </c>
      <c r="L47" s="987" t="s">
        <v>1370</v>
      </c>
      <c r="M47" s="1031">
        <v>1</v>
      </c>
      <c r="N47" s="1032" t="s">
        <v>1388</v>
      </c>
      <c r="O47" s="1022" t="s">
        <v>1368</v>
      </c>
      <c r="P47" s="1031"/>
      <c r="Q47" s="1031"/>
      <c r="R47" s="1031" t="s">
        <v>0</v>
      </c>
      <c r="S47" s="1031"/>
      <c r="T47" s="1031"/>
      <c r="U47" s="1031" t="s">
        <v>0</v>
      </c>
      <c r="V47" s="1031"/>
      <c r="W47" s="1031" t="s">
        <v>0</v>
      </c>
      <c r="X47" s="1031" t="s">
        <v>0</v>
      </c>
      <c r="Y47" s="1031"/>
      <c r="Z47" s="1030"/>
      <c r="AA47" s="1030"/>
      <c r="AB47" s="1030"/>
      <c r="AC47" s="1021"/>
      <c r="AD47" s="1021"/>
      <c r="AE47" s="1021"/>
      <c r="AF47" s="959"/>
      <c r="AG47" s="959"/>
      <c r="AH47" s="958">
        <f t="shared" si="0"/>
        <v>0</v>
      </c>
      <c r="AI47" s="1021">
        <v>45000000</v>
      </c>
      <c r="AJ47" s="996"/>
      <c r="AK47" s="996"/>
      <c r="AL47" s="996"/>
      <c r="AM47" s="996"/>
      <c r="AN47" s="958">
        <f t="shared" si="1"/>
        <v>45000000</v>
      </c>
      <c r="AO47" s="996"/>
      <c r="AP47" s="996"/>
      <c r="AQ47" s="996"/>
      <c r="AR47" s="996"/>
      <c r="AS47" s="996"/>
      <c r="AT47" s="996"/>
      <c r="AU47" s="996"/>
      <c r="AV47" s="996"/>
      <c r="AW47" s="995"/>
      <c r="AX47" s="995"/>
      <c r="AY47" s="995"/>
      <c r="AZ47" s="995"/>
      <c r="BA47" s="994"/>
      <c r="BB47" s="152"/>
      <c r="BC47" s="152"/>
      <c r="BD47" s="152"/>
      <c r="BE47" s="152"/>
      <c r="BF47" s="152"/>
      <c r="BG47" s="152"/>
      <c r="BH47" s="152"/>
      <c r="BI47" s="152"/>
      <c r="BJ47" s="152"/>
      <c r="BK47" s="152"/>
      <c r="BL47" s="152"/>
      <c r="BM47" s="152"/>
      <c r="BN47" s="152"/>
      <c r="BO47" s="152"/>
    </row>
    <row r="48" spans="1:69" ht="95.25" customHeight="1" x14ac:dyDescent="0.2">
      <c r="A48" s="2611"/>
      <c r="B48" s="495" t="s">
        <v>1013</v>
      </c>
      <c r="C48" s="1029" t="s">
        <v>1065</v>
      </c>
      <c r="D48" s="2604"/>
      <c r="E48" s="1028" t="s">
        <v>1064</v>
      </c>
      <c r="F48" s="965" t="s">
        <v>1063</v>
      </c>
      <c r="G48" s="965">
        <v>41</v>
      </c>
      <c r="H48" s="965">
        <v>41</v>
      </c>
      <c r="I48" s="1012">
        <v>41</v>
      </c>
      <c r="J48" s="495" t="s">
        <v>1387</v>
      </c>
      <c r="K48" s="495" t="s">
        <v>1386</v>
      </c>
      <c r="L48" s="957"/>
      <c r="M48" s="996"/>
      <c r="N48" s="1011"/>
      <c r="O48" s="996"/>
      <c r="P48" s="996"/>
      <c r="Q48" s="996"/>
      <c r="R48" s="996"/>
      <c r="S48" s="996"/>
      <c r="T48" s="996"/>
      <c r="U48" s="996"/>
      <c r="V48" s="996"/>
      <c r="W48" s="996"/>
      <c r="X48" s="996"/>
      <c r="Y48" s="996"/>
      <c r="Z48" s="997"/>
      <c r="AA48" s="997"/>
      <c r="AB48" s="997"/>
      <c r="AC48" s="959">
        <v>50000000</v>
      </c>
      <c r="AD48" s="959"/>
      <c r="AE48" s="959"/>
      <c r="AF48" s="959"/>
      <c r="AG48" s="959"/>
      <c r="AH48" s="958">
        <f t="shared" si="0"/>
        <v>50000000</v>
      </c>
      <c r="AI48" s="959"/>
      <c r="AJ48" s="996"/>
      <c r="AK48" s="996"/>
      <c r="AL48" s="996"/>
      <c r="AM48" s="996"/>
      <c r="AN48" s="958">
        <f t="shared" si="1"/>
        <v>0</v>
      </c>
      <c r="AO48" s="996"/>
      <c r="AP48" s="996"/>
      <c r="AQ48" s="996"/>
      <c r="AR48" s="996"/>
      <c r="AS48" s="996"/>
      <c r="AT48" s="996"/>
      <c r="AU48" s="996"/>
      <c r="AV48" s="996"/>
      <c r="AW48" s="995"/>
      <c r="AX48" s="995"/>
      <c r="AY48" s="995"/>
      <c r="AZ48" s="995"/>
      <c r="BA48" s="994"/>
      <c r="BB48" s="152"/>
      <c r="BC48" s="152"/>
      <c r="BD48" s="152"/>
      <c r="BE48" s="152"/>
      <c r="BF48" s="152"/>
      <c r="BG48" s="152"/>
      <c r="BH48" s="152"/>
      <c r="BI48" s="152"/>
      <c r="BJ48" s="152"/>
      <c r="BK48" s="152"/>
      <c r="BL48" s="152"/>
      <c r="BM48" s="152"/>
      <c r="BN48" s="152"/>
      <c r="BO48" s="152"/>
    </row>
    <row r="49" spans="1:67" ht="56.25" customHeight="1" x14ac:dyDescent="0.2">
      <c r="A49" s="2611"/>
      <c r="B49" s="495" t="s">
        <v>1013</v>
      </c>
      <c r="C49" s="2784" t="s">
        <v>1062</v>
      </c>
      <c r="D49" s="2634" t="s">
        <v>1061</v>
      </c>
      <c r="E49" s="1013" t="s">
        <v>1060</v>
      </c>
      <c r="F49" s="965" t="s">
        <v>116</v>
      </c>
      <c r="G49" s="964">
        <v>0.1</v>
      </c>
      <c r="H49" s="964">
        <v>1</v>
      </c>
      <c r="I49" s="1027">
        <v>0.9</v>
      </c>
      <c r="J49" s="495" t="s">
        <v>1385</v>
      </c>
      <c r="K49" s="2593" t="s">
        <v>1371</v>
      </c>
      <c r="L49" s="2593" t="s">
        <v>1370</v>
      </c>
      <c r="M49" s="998">
        <v>1</v>
      </c>
      <c r="N49" s="1002" t="s">
        <v>1384</v>
      </c>
      <c r="O49" s="2621" t="s">
        <v>1368</v>
      </c>
      <c r="P49" s="998" t="s">
        <v>1382</v>
      </c>
      <c r="Q49" s="996" t="s">
        <v>0</v>
      </c>
      <c r="R49" s="996" t="s">
        <v>0</v>
      </c>
      <c r="S49" s="996" t="s">
        <v>0</v>
      </c>
      <c r="T49" s="996" t="s">
        <v>0</v>
      </c>
      <c r="U49" s="996" t="s">
        <v>0</v>
      </c>
      <c r="V49" s="996" t="s">
        <v>0</v>
      </c>
      <c r="W49" s="996" t="s">
        <v>0</v>
      </c>
      <c r="X49" s="996" t="s">
        <v>0</v>
      </c>
      <c r="Y49" s="996"/>
      <c r="Z49" s="997"/>
      <c r="AA49" s="997"/>
      <c r="AB49" s="997"/>
      <c r="AC49" s="959">
        <v>20611970</v>
      </c>
      <c r="AD49" s="959"/>
      <c r="AE49" s="959"/>
      <c r="AF49" s="959"/>
      <c r="AG49" s="959"/>
      <c r="AH49" s="958">
        <f t="shared" si="0"/>
        <v>20611970</v>
      </c>
      <c r="AI49" s="959"/>
      <c r="AJ49" s="996"/>
      <c r="AK49" s="996"/>
      <c r="AL49" s="996"/>
      <c r="AM49" s="996"/>
      <c r="AN49" s="958">
        <f t="shared" si="1"/>
        <v>0</v>
      </c>
      <c r="AO49" s="996"/>
      <c r="AP49" s="996"/>
      <c r="AQ49" s="996"/>
      <c r="AR49" s="996"/>
      <c r="AS49" s="996"/>
      <c r="AT49" s="996"/>
      <c r="AU49" s="996"/>
      <c r="AV49" s="996"/>
      <c r="AW49" s="995"/>
      <c r="AX49" s="995"/>
      <c r="AY49" s="995"/>
      <c r="AZ49" s="995"/>
      <c r="BA49" s="994"/>
      <c r="BB49" s="152"/>
      <c r="BC49" s="152"/>
      <c r="BD49" s="152"/>
      <c r="BE49" s="152"/>
      <c r="BF49" s="152"/>
      <c r="BG49" s="152"/>
      <c r="BH49" s="152"/>
      <c r="BI49" s="152"/>
      <c r="BJ49" s="152"/>
      <c r="BK49" s="152"/>
      <c r="BL49" s="152"/>
      <c r="BM49" s="152"/>
      <c r="BN49" s="152"/>
      <c r="BO49" s="152"/>
    </row>
    <row r="50" spans="1:67" s="152" customFormat="1" ht="77.25" customHeight="1" x14ac:dyDescent="0.2">
      <c r="A50" s="2611"/>
      <c r="B50" s="998" t="s">
        <v>1013</v>
      </c>
      <c r="C50" s="2785"/>
      <c r="D50" s="2598"/>
      <c r="E50" s="1019" t="s">
        <v>1059</v>
      </c>
      <c r="F50" s="1017" t="s">
        <v>129</v>
      </c>
      <c r="G50" s="1026">
        <v>0</v>
      </c>
      <c r="H50" s="1026">
        <v>1</v>
      </c>
      <c r="I50" s="1025">
        <v>0.25</v>
      </c>
      <c r="J50" s="998" t="s">
        <v>1366</v>
      </c>
      <c r="K50" s="2595"/>
      <c r="L50" s="2595"/>
      <c r="M50" s="998">
        <v>2</v>
      </c>
      <c r="N50" s="1002" t="s">
        <v>1383</v>
      </c>
      <c r="O50" s="2623"/>
      <c r="P50" s="998" t="s">
        <v>1382</v>
      </c>
      <c r="Q50" s="996" t="s">
        <v>0</v>
      </c>
      <c r="R50" s="996" t="s">
        <v>0</v>
      </c>
      <c r="S50" s="996" t="s">
        <v>0</v>
      </c>
      <c r="T50" s="996" t="s">
        <v>0</v>
      </c>
      <c r="U50" s="996" t="s">
        <v>0</v>
      </c>
      <c r="V50" s="996" t="s">
        <v>0</v>
      </c>
      <c r="W50" s="996" t="s">
        <v>0</v>
      </c>
      <c r="X50" s="996" t="s">
        <v>0</v>
      </c>
      <c r="Y50" s="996"/>
      <c r="Z50" s="997"/>
      <c r="AA50" s="997"/>
      <c r="AB50" s="997"/>
      <c r="AC50" s="959"/>
      <c r="AD50" s="959"/>
      <c r="AE50" s="959"/>
      <c r="AF50" s="959"/>
      <c r="AG50" s="959"/>
      <c r="AH50" s="958">
        <f t="shared" si="0"/>
        <v>0</v>
      </c>
      <c r="AI50" s="959">
        <v>25000000</v>
      </c>
      <c r="AJ50" s="996"/>
      <c r="AK50" s="996"/>
      <c r="AL50" s="996"/>
      <c r="AM50" s="996"/>
      <c r="AN50" s="958">
        <f t="shared" si="1"/>
        <v>25000000</v>
      </c>
      <c r="AO50" s="996"/>
      <c r="AP50" s="996"/>
      <c r="AQ50" s="996"/>
      <c r="AR50" s="996"/>
      <c r="AS50" s="996"/>
      <c r="AT50" s="996"/>
      <c r="AU50" s="996"/>
      <c r="AV50" s="996"/>
      <c r="AW50" s="995"/>
      <c r="AX50" s="995"/>
      <c r="AY50" s="995"/>
      <c r="AZ50" s="995"/>
      <c r="BA50" s="994"/>
    </row>
    <row r="51" spans="1:67" s="1014" customFormat="1" ht="80.25" customHeight="1" x14ac:dyDescent="0.2">
      <c r="A51" s="2611"/>
      <c r="B51" s="2593" t="s">
        <v>1013</v>
      </c>
      <c r="C51" s="2605" t="s">
        <v>1058</v>
      </c>
      <c r="D51" s="2602" t="s">
        <v>1057</v>
      </c>
      <c r="E51" s="2602" t="s">
        <v>1056</v>
      </c>
      <c r="F51" s="2602" t="s">
        <v>1049</v>
      </c>
      <c r="G51" s="2602">
        <v>8</v>
      </c>
      <c r="H51" s="2602">
        <v>33</v>
      </c>
      <c r="I51" s="2602">
        <v>8</v>
      </c>
      <c r="J51" s="998" t="s">
        <v>1366</v>
      </c>
      <c r="K51" s="2621" t="s">
        <v>1371</v>
      </c>
      <c r="L51" s="2621" t="s">
        <v>1370</v>
      </c>
      <c r="M51" s="2621">
        <v>1</v>
      </c>
      <c r="N51" s="2624" t="s">
        <v>1381</v>
      </c>
      <c r="O51" s="2621" t="s">
        <v>1368</v>
      </c>
      <c r="P51" s="2621" t="s">
        <v>1367</v>
      </c>
      <c r="Q51" s="2640"/>
      <c r="R51" s="2640"/>
      <c r="S51" s="2640"/>
      <c r="T51" s="2640" t="s">
        <v>0</v>
      </c>
      <c r="U51" s="2640" t="s">
        <v>0</v>
      </c>
      <c r="V51" s="2640" t="s">
        <v>0</v>
      </c>
      <c r="W51" s="2640"/>
      <c r="X51" s="2640"/>
      <c r="Y51" s="2640"/>
      <c r="Z51" s="2658"/>
      <c r="AA51" s="997"/>
      <c r="AB51" s="997"/>
      <c r="AC51" s="959">
        <v>14000000</v>
      </c>
      <c r="AD51" s="959"/>
      <c r="AE51" s="959"/>
      <c r="AF51" s="959"/>
      <c r="AG51" s="959"/>
      <c r="AH51" s="958">
        <f t="shared" si="0"/>
        <v>14000000</v>
      </c>
      <c r="AI51" s="959"/>
      <c r="AJ51" s="996"/>
      <c r="AK51" s="996"/>
      <c r="AL51" s="996"/>
      <c r="AM51" s="996"/>
      <c r="AN51" s="958">
        <f t="shared" si="1"/>
        <v>0</v>
      </c>
      <c r="AO51" s="996"/>
      <c r="AP51" s="996"/>
      <c r="AQ51" s="996"/>
      <c r="AR51" s="996"/>
      <c r="AS51" s="996"/>
      <c r="AT51" s="996"/>
      <c r="AU51" s="996"/>
      <c r="AV51" s="996"/>
      <c r="AW51" s="995"/>
      <c r="AX51" s="995"/>
      <c r="AY51" s="995"/>
      <c r="AZ51" s="995"/>
      <c r="BA51" s="994"/>
      <c r="BB51" s="152"/>
      <c r="BC51" s="152"/>
      <c r="BD51" s="152"/>
      <c r="BE51" s="152"/>
      <c r="BF51" s="152"/>
      <c r="BG51" s="152"/>
      <c r="BH51" s="152"/>
      <c r="BI51" s="152"/>
      <c r="BJ51" s="152"/>
      <c r="BK51" s="152"/>
      <c r="BL51" s="152"/>
      <c r="BM51" s="152"/>
      <c r="BN51" s="152"/>
      <c r="BO51" s="152"/>
    </row>
    <row r="52" spans="1:67" ht="60" customHeight="1" x14ac:dyDescent="0.2">
      <c r="A52" s="2611"/>
      <c r="B52" s="2595"/>
      <c r="C52" s="2606"/>
      <c r="D52" s="2603"/>
      <c r="E52" s="2604"/>
      <c r="F52" s="2604"/>
      <c r="G52" s="2604"/>
      <c r="H52" s="2604"/>
      <c r="I52" s="2604"/>
      <c r="J52" s="998" t="s">
        <v>1380</v>
      </c>
      <c r="K52" s="2623"/>
      <c r="L52" s="2623"/>
      <c r="M52" s="2623"/>
      <c r="N52" s="2626"/>
      <c r="O52" s="2623"/>
      <c r="P52" s="2623"/>
      <c r="Q52" s="2642"/>
      <c r="R52" s="2642"/>
      <c r="S52" s="2642"/>
      <c r="T52" s="2642"/>
      <c r="U52" s="2642"/>
      <c r="V52" s="2642"/>
      <c r="W52" s="2642"/>
      <c r="X52" s="2642"/>
      <c r="Y52" s="2642"/>
      <c r="Z52" s="2660"/>
      <c r="AA52" s="997"/>
      <c r="AB52" s="997"/>
      <c r="AC52" s="959"/>
      <c r="AD52" s="959"/>
      <c r="AE52" s="959"/>
      <c r="AF52" s="959"/>
      <c r="AG52" s="959"/>
      <c r="AH52" s="958">
        <f t="shared" si="0"/>
        <v>0</v>
      </c>
      <c r="AI52" s="959">
        <v>20000000</v>
      </c>
      <c r="AJ52" s="996"/>
      <c r="AK52" s="996"/>
      <c r="AL52" s="996"/>
      <c r="AM52" s="996"/>
      <c r="AN52" s="958">
        <f t="shared" si="1"/>
        <v>20000000</v>
      </c>
      <c r="AO52" s="996"/>
      <c r="AP52" s="996"/>
      <c r="AQ52" s="996"/>
      <c r="AR52" s="996"/>
      <c r="AS52" s="996"/>
      <c r="AT52" s="996"/>
      <c r="AU52" s="996"/>
      <c r="AV52" s="996"/>
      <c r="AW52" s="995"/>
      <c r="AX52" s="995"/>
      <c r="AY52" s="995"/>
      <c r="AZ52" s="995"/>
      <c r="BA52" s="994"/>
      <c r="BB52" s="152"/>
      <c r="BC52" s="152"/>
      <c r="BD52" s="152"/>
      <c r="BE52" s="152"/>
      <c r="BF52" s="152"/>
      <c r="BG52" s="152"/>
      <c r="BH52" s="152"/>
      <c r="BI52" s="152"/>
      <c r="BJ52" s="152"/>
      <c r="BK52" s="152"/>
      <c r="BL52" s="152"/>
      <c r="BM52" s="152"/>
      <c r="BN52" s="152"/>
      <c r="BO52" s="152"/>
    </row>
    <row r="53" spans="1:67" s="1014" customFormat="1" ht="81.75" customHeight="1" x14ac:dyDescent="0.2">
      <c r="A53" s="2611"/>
      <c r="B53" s="2593" t="s">
        <v>1013</v>
      </c>
      <c r="C53" s="2606"/>
      <c r="D53" s="2603"/>
      <c r="E53" s="2602" t="s">
        <v>1055</v>
      </c>
      <c r="F53" s="2602" t="s">
        <v>1049</v>
      </c>
      <c r="G53" s="2602">
        <v>41</v>
      </c>
      <c r="H53" s="2602">
        <v>41</v>
      </c>
      <c r="I53" s="2602">
        <v>41</v>
      </c>
      <c r="J53" s="998" t="s">
        <v>1366</v>
      </c>
      <c r="K53" s="2621" t="s">
        <v>1371</v>
      </c>
      <c r="L53" s="2621" t="s">
        <v>1370</v>
      </c>
      <c r="M53" s="2640">
        <v>1</v>
      </c>
      <c r="N53" s="2624" t="s">
        <v>1379</v>
      </c>
      <c r="O53" s="2621" t="s">
        <v>1375</v>
      </c>
      <c r="P53" s="2621" t="s">
        <v>1367</v>
      </c>
      <c r="Q53" s="2640" t="s">
        <v>0</v>
      </c>
      <c r="R53" s="2640" t="s">
        <v>0</v>
      </c>
      <c r="S53" s="2640" t="s">
        <v>0</v>
      </c>
      <c r="T53" s="2640" t="s">
        <v>0</v>
      </c>
      <c r="U53" s="2640" t="s">
        <v>0</v>
      </c>
      <c r="V53" s="2640" t="s">
        <v>0</v>
      </c>
      <c r="W53" s="2640" t="s">
        <v>0</v>
      </c>
      <c r="X53" s="2640" t="s">
        <v>0</v>
      </c>
      <c r="Y53" s="2640"/>
      <c r="Z53" s="2658"/>
      <c r="AA53" s="997"/>
      <c r="AB53" s="997"/>
      <c r="AC53" s="959">
        <v>20000000</v>
      </c>
      <c r="AD53" s="959"/>
      <c r="AE53" s="959"/>
      <c r="AF53" s="959"/>
      <c r="AG53" s="959"/>
      <c r="AH53" s="958">
        <f t="shared" si="0"/>
        <v>20000000</v>
      </c>
      <c r="AI53" s="959"/>
      <c r="AJ53" s="996"/>
      <c r="AK53" s="996"/>
      <c r="AL53" s="996"/>
      <c r="AM53" s="996"/>
      <c r="AN53" s="958">
        <f t="shared" si="1"/>
        <v>0</v>
      </c>
      <c r="AO53" s="996"/>
      <c r="AP53" s="996"/>
      <c r="AQ53" s="996"/>
      <c r="AR53" s="996"/>
      <c r="AS53" s="996"/>
      <c r="AT53" s="996"/>
      <c r="AU53" s="996"/>
      <c r="AV53" s="996"/>
      <c r="AW53" s="995"/>
      <c r="AX53" s="995"/>
      <c r="AY53" s="995"/>
      <c r="AZ53" s="995"/>
      <c r="BA53" s="994"/>
      <c r="BB53" s="152"/>
      <c r="BC53" s="152"/>
      <c r="BD53" s="152"/>
      <c r="BE53" s="152"/>
      <c r="BF53" s="152"/>
      <c r="BG53" s="152"/>
      <c r="BH53" s="152"/>
      <c r="BI53" s="152"/>
      <c r="BJ53" s="152"/>
    </row>
    <row r="54" spans="1:67" ht="76.5" customHeight="1" x14ac:dyDescent="0.2">
      <c r="A54" s="2611"/>
      <c r="B54" s="2595"/>
      <c r="C54" s="2607"/>
      <c r="D54" s="2604"/>
      <c r="E54" s="2604"/>
      <c r="F54" s="2604"/>
      <c r="G54" s="2604"/>
      <c r="H54" s="2604"/>
      <c r="I54" s="2604"/>
      <c r="J54" s="998" t="s">
        <v>1378</v>
      </c>
      <c r="K54" s="2623"/>
      <c r="L54" s="2623"/>
      <c r="M54" s="2642"/>
      <c r="N54" s="2626"/>
      <c r="O54" s="2623"/>
      <c r="P54" s="2623"/>
      <c r="Q54" s="2642"/>
      <c r="R54" s="2642"/>
      <c r="S54" s="2642"/>
      <c r="T54" s="2810"/>
      <c r="U54" s="2642"/>
      <c r="V54" s="2642"/>
      <c r="W54" s="2642"/>
      <c r="X54" s="2642"/>
      <c r="Y54" s="2642"/>
      <c r="Z54" s="2660"/>
      <c r="AA54" s="997"/>
      <c r="AB54" s="997"/>
      <c r="AC54" s="959"/>
      <c r="AD54" s="959"/>
      <c r="AE54" s="959"/>
      <c r="AF54" s="959"/>
      <c r="AG54" s="959"/>
      <c r="AH54" s="958">
        <f t="shared" si="0"/>
        <v>0</v>
      </c>
      <c r="AI54" s="959">
        <v>25000000</v>
      </c>
      <c r="AJ54" s="996"/>
      <c r="AK54" s="996"/>
      <c r="AL54" s="996"/>
      <c r="AM54" s="996"/>
      <c r="AN54" s="958">
        <f t="shared" si="1"/>
        <v>25000000</v>
      </c>
      <c r="AO54" s="996"/>
      <c r="AP54" s="996"/>
      <c r="AQ54" s="996"/>
      <c r="AR54" s="996"/>
      <c r="AS54" s="996"/>
      <c r="AT54" s="996"/>
      <c r="AU54" s="996"/>
      <c r="AV54" s="996"/>
      <c r="AW54" s="995"/>
      <c r="AX54" s="995"/>
      <c r="AY54" s="995"/>
      <c r="AZ54" s="995"/>
      <c r="BA54" s="994"/>
      <c r="BB54" s="152"/>
      <c r="BC54" s="152"/>
      <c r="BD54" s="152"/>
      <c r="BE54" s="152"/>
      <c r="BF54" s="152"/>
      <c r="BG54" s="152"/>
      <c r="BH54" s="152"/>
      <c r="BI54" s="152"/>
      <c r="BJ54" s="152"/>
    </row>
    <row r="55" spans="1:67" ht="78.75" customHeight="1" x14ac:dyDescent="0.2">
      <c r="A55" s="2611"/>
      <c r="B55" s="495" t="s">
        <v>1013</v>
      </c>
      <c r="C55" s="2651" t="s">
        <v>1054</v>
      </c>
      <c r="D55" s="2634" t="s">
        <v>1053</v>
      </c>
      <c r="E55" s="1013" t="s">
        <v>1052</v>
      </c>
      <c r="F55" s="965" t="s">
        <v>1051</v>
      </c>
      <c r="G55" s="965">
        <v>0</v>
      </c>
      <c r="H55" s="965">
        <v>4</v>
      </c>
      <c r="I55" s="1012">
        <v>1</v>
      </c>
      <c r="J55" s="998" t="s">
        <v>1377</v>
      </c>
      <c r="K55" s="998" t="s">
        <v>1371</v>
      </c>
      <c r="L55" s="998" t="s">
        <v>1370</v>
      </c>
      <c r="M55" s="2640">
        <v>1</v>
      </c>
      <c r="N55" s="2624" t="s">
        <v>1376</v>
      </c>
      <c r="O55" s="2621" t="s">
        <v>1375</v>
      </c>
      <c r="P55" s="2640"/>
      <c r="Q55" s="2640" t="s">
        <v>0</v>
      </c>
      <c r="R55" s="2640" t="s">
        <v>0</v>
      </c>
      <c r="S55" s="2640" t="s">
        <v>0</v>
      </c>
      <c r="T55" s="2640" t="s">
        <v>0</v>
      </c>
      <c r="U55" s="2640" t="s">
        <v>0</v>
      </c>
      <c r="V55" s="2640" t="s">
        <v>0</v>
      </c>
      <c r="W55" s="2640" t="s">
        <v>0</v>
      </c>
      <c r="X55" s="2640" t="s">
        <v>0</v>
      </c>
      <c r="Y55" s="2640"/>
      <c r="Z55" s="2658"/>
      <c r="AA55" s="997"/>
      <c r="AB55" s="997"/>
      <c r="AC55" s="959"/>
      <c r="AD55" s="959"/>
      <c r="AE55" s="959"/>
      <c r="AF55" s="959"/>
      <c r="AG55" s="959"/>
      <c r="AH55" s="958">
        <f t="shared" si="0"/>
        <v>0</v>
      </c>
      <c r="AI55" s="1024">
        <v>8000000</v>
      </c>
      <c r="AJ55" s="996"/>
      <c r="AK55" s="996"/>
      <c r="AL55" s="996"/>
      <c r="AM55" s="996"/>
      <c r="AN55" s="958">
        <f t="shared" si="1"/>
        <v>8000000</v>
      </c>
      <c r="AO55" s="996"/>
      <c r="AP55" s="996"/>
      <c r="AQ55" s="996"/>
      <c r="AR55" s="996"/>
      <c r="AS55" s="996"/>
      <c r="AT55" s="996"/>
      <c r="AU55" s="996"/>
      <c r="AV55" s="996"/>
      <c r="AW55" s="995"/>
      <c r="AX55" s="995"/>
      <c r="AY55" s="995"/>
      <c r="AZ55" s="995"/>
      <c r="BA55" s="994"/>
      <c r="BB55" s="152"/>
      <c r="BC55" s="152"/>
      <c r="BD55" s="152"/>
      <c r="BE55" s="152"/>
      <c r="BF55" s="152"/>
      <c r="BG55" s="152"/>
      <c r="BH55" s="152"/>
      <c r="BI55" s="152"/>
      <c r="BJ55" s="152"/>
    </row>
    <row r="56" spans="1:67" s="1014" customFormat="1" ht="81.75" customHeight="1" x14ac:dyDescent="0.2">
      <c r="A56" s="2611"/>
      <c r="B56" s="1020" t="s">
        <v>1013</v>
      </c>
      <c r="C56" s="2598"/>
      <c r="D56" s="2598"/>
      <c r="E56" s="1019" t="s">
        <v>1050</v>
      </c>
      <c r="F56" s="1018" t="s">
        <v>1049</v>
      </c>
      <c r="G56" s="1017">
        <v>41</v>
      </c>
      <c r="H56" s="1017">
        <v>41</v>
      </c>
      <c r="I56" s="1016">
        <v>41</v>
      </c>
      <c r="J56" s="998" t="s">
        <v>1366</v>
      </c>
      <c r="K56" s="998" t="s">
        <v>1371</v>
      </c>
      <c r="L56" s="998" t="s">
        <v>1370</v>
      </c>
      <c r="M56" s="2642"/>
      <c r="N56" s="2626"/>
      <c r="O56" s="2623"/>
      <c r="P56" s="2642"/>
      <c r="Q56" s="2642"/>
      <c r="R56" s="2642"/>
      <c r="S56" s="2642"/>
      <c r="T56" s="2642"/>
      <c r="U56" s="2642"/>
      <c r="V56" s="2642"/>
      <c r="W56" s="2642"/>
      <c r="X56" s="2642"/>
      <c r="Y56" s="2642"/>
      <c r="Z56" s="2660"/>
      <c r="AA56" s="997"/>
      <c r="AB56" s="997"/>
      <c r="AC56" s="959"/>
      <c r="AD56" s="959"/>
      <c r="AE56" s="959"/>
      <c r="AF56" s="959"/>
      <c r="AG56" s="959"/>
      <c r="AH56" s="958">
        <f t="shared" si="0"/>
        <v>0</v>
      </c>
      <c r="AI56" s="1024">
        <v>7000000</v>
      </c>
      <c r="AJ56" s="996"/>
      <c r="AK56" s="996"/>
      <c r="AL56" s="996"/>
      <c r="AM56" s="996"/>
      <c r="AN56" s="958">
        <f t="shared" si="1"/>
        <v>7000000</v>
      </c>
      <c r="AO56" s="996"/>
      <c r="AP56" s="996"/>
      <c r="AQ56" s="996"/>
      <c r="AR56" s="996"/>
      <c r="AS56" s="996"/>
      <c r="AT56" s="996"/>
      <c r="AU56" s="996"/>
      <c r="AV56" s="996"/>
      <c r="AW56" s="995"/>
      <c r="AX56" s="995"/>
      <c r="AY56" s="995"/>
      <c r="AZ56" s="995"/>
      <c r="BA56" s="994"/>
      <c r="BB56" s="152"/>
      <c r="BC56" s="152"/>
      <c r="BD56" s="152"/>
      <c r="BE56" s="152"/>
      <c r="BF56" s="152"/>
      <c r="BG56" s="152"/>
      <c r="BH56" s="152"/>
      <c r="BI56" s="152"/>
      <c r="BJ56" s="152"/>
    </row>
    <row r="57" spans="1:67" ht="78.75" customHeight="1" x14ac:dyDescent="0.2">
      <c r="A57" s="2611"/>
      <c r="B57" s="495" t="s">
        <v>1013</v>
      </c>
      <c r="C57" s="1023" t="s">
        <v>1048</v>
      </c>
      <c r="D57" s="1013" t="s">
        <v>1047</v>
      </c>
      <c r="E57" s="1013" t="s">
        <v>1046</v>
      </c>
      <c r="F57" s="964" t="s">
        <v>1045</v>
      </c>
      <c r="G57" s="965">
        <v>13</v>
      </c>
      <c r="H57" s="965">
        <v>16</v>
      </c>
      <c r="I57" s="1012">
        <v>4</v>
      </c>
      <c r="J57" s="998" t="s">
        <v>1374</v>
      </c>
      <c r="K57" s="998" t="s">
        <v>1371</v>
      </c>
      <c r="L57" s="998" t="s">
        <v>1370</v>
      </c>
      <c r="M57" s="996"/>
      <c r="N57" s="1011"/>
      <c r="O57" s="998" t="s">
        <v>1368</v>
      </c>
      <c r="P57" s="996"/>
      <c r="Q57" s="996"/>
      <c r="R57" s="996"/>
      <c r="S57" s="996"/>
      <c r="T57" s="996"/>
      <c r="U57" s="996"/>
      <c r="V57" s="996"/>
      <c r="W57" s="996"/>
      <c r="X57" s="996"/>
      <c r="Y57" s="996"/>
      <c r="Z57" s="1015" t="s">
        <v>1373</v>
      </c>
      <c r="AA57" s="997"/>
      <c r="AB57" s="997"/>
      <c r="AC57" s="959"/>
      <c r="AD57" s="959"/>
      <c r="AE57" s="959"/>
      <c r="AF57" s="959"/>
      <c r="AG57" s="959"/>
      <c r="AH57" s="958">
        <f t="shared" si="0"/>
        <v>0</v>
      </c>
      <c r="AI57" s="959">
        <v>20000000</v>
      </c>
      <c r="AJ57" s="996"/>
      <c r="AK57" s="996"/>
      <c r="AL57" s="996"/>
      <c r="AM57" s="996"/>
      <c r="AN57" s="958">
        <f t="shared" si="1"/>
        <v>20000000</v>
      </c>
      <c r="AO57" s="996"/>
      <c r="AP57" s="996"/>
      <c r="AQ57" s="996"/>
      <c r="AR57" s="996"/>
      <c r="AS57" s="996"/>
      <c r="AT57" s="996"/>
      <c r="AU57" s="996"/>
      <c r="AV57" s="996"/>
      <c r="AW57" s="995"/>
      <c r="AX57" s="995"/>
      <c r="AY57" s="995"/>
      <c r="AZ57" s="995"/>
      <c r="BA57" s="994"/>
      <c r="BB57" s="152"/>
      <c r="BC57" s="152"/>
      <c r="BD57" s="152"/>
      <c r="BE57" s="152"/>
      <c r="BF57" s="152"/>
      <c r="BG57" s="152"/>
      <c r="BH57" s="152"/>
      <c r="BI57" s="152"/>
      <c r="BJ57" s="152"/>
    </row>
    <row r="58" spans="1:67" ht="40.5" customHeight="1" x14ac:dyDescent="0.2">
      <c r="A58" s="2611"/>
      <c r="B58" s="495" t="s">
        <v>1013</v>
      </c>
      <c r="C58" s="2634" t="s">
        <v>1044</v>
      </c>
      <c r="D58" s="2634" t="s">
        <v>1043</v>
      </c>
      <c r="E58" s="1013" t="s">
        <v>1042</v>
      </c>
      <c r="F58" s="965" t="s">
        <v>129</v>
      </c>
      <c r="G58" s="965" t="s">
        <v>124</v>
      </c>
      <c r="H58" s="964">
        <v>1</v>
      </c>
      <c r="I58" s="963">
        <v>0.25</v>
      </c>
      <c r="J58" s="1022" t="s">
        <v>1372</v>
      </c>
      <c r="K58" s="2621" t="s">
        <v>1371</v>
      </c>
      <c r="L58" s="2621" t="s">
        <v>1370</v>
      </c>
      <c r="M58" s="2621">
        <v>1</v>
      </c>
      <c r="N58" s="2624" t="s">
        <v>1369</v>
      </c>
      <c r="O58" s="2621" t="s">
        <v>1368</v>
      </c>
      <c r="P58" s="2621" t="s">
        <v>1367</v>
      </c>
      <c r="Q58" s="2640"/>
      <c r="R58" s="2640" t="s">
        <v>0</v>
      </c>
      <c r="S58" s="2640" t="s">
        <v>0</v>
      </c>
      <c r="T58" s="2640" t="s">
        <v>0</v>
      </c>
      <c r="U58" s="2640" t="s">
        <v>0</v>
      </c>
      <c r="V58" s="2640" t="s">
        <v>0</v>
      </c>
      <c r="W58" s="2640" t="s">
        <v>0</v>
      </c>
      <c r="X58" s="2640" t="s">
        <v>0</v>
      </c>
      <c r="Y58" s="2640"/>
      <c r="Z58" s="2658"/>
      <c r="AA58" s="1015"/>
      <c r="AB58" s="997"/>
      <c r="AC58" s="1021">
        <v>7050000</v>
      </c>
      <c r="AD58" s="959"/>
      <c r="AE58" s="959"/>
      <c r="AF58" s="959"/>
      <c r="AG58" s="959"/>
      <c r="AH58" s="958">
        <f t="shared" si="0"/>
        <v>7050000</v>
      </c>
      <c r="AI58" s="959"/>
      <c r="AJ58" s="996"/>
      <c r="AK58" s="996"/>
      <c r="AL58" s="996"/>
      <c r="AM58" s="996"/>
      <c r="AN58" s="958">
        <f t="shared" si="1"/>
        <v>0</v>
      </c>
      <c r="AO58" s="996"/>
      <c r="AP58" s="996"/>
      <c r="AQ58" s="996"/>
      <c r="AR58" s="996"/>
      <c r="AS58" s="996"/>
      <c r="AT58" s="996"/>
      <c r="AU58" s="996"/>
      <c r="AV58" s="996"/>
      <c r="AW58" s="995"/>
      <c r="AX58" s="995"/>
      <c r="AY58" s="995"/>
      <c r="AZ58" s="995"/>
      <c r="BA58" s="994"/>
      <c r="BB58" s="152"/>
      <c r="BC58" s="152"/>
      <c r="BD58" s="152"/>
      <c r="BE58" s="152"/>
      <c r="BF58" s="152"/>
      <c r="BG58" s="152"/>
      <c r="BH58" s="152"/>
      <c r="BI58" s="152"/>
      <c r="BJ58" s="152"/>
    </row>
    <row r="59" spans="1:67" s="1014" customFormat="1" ht="139.5" customHeight="1" x14ac:dyDescent="0.2">
      <c r="A59" s="2611"/>
      <c r="B59" s="1020" t="s">
        <v>1013</v>
      </c>
      <c r="C59" s="2597"/>
      <c r="D59" s="2597"/>
      <c r="E59" s="1019" t="s">
        <v>1041</v>
      </c>
      <c r="F59" s="1018" t="s">
        <v>1040</v>
      </c>
      <c r="G59" s="1017">
        <v>0</v>
      </c>
      <c r="H59" s="1017">
        <v>4</v>
      </c>
      <c r="I59" s="1016">
        <v>1</v>
      </c>
      <c r="J59" s="2622" t="s">
        <v>1366</v>
      </c>
      <c r="K59" s="2622"/>
      <c r="L59" s="2622"/>
      <c r="M59" s="2623"/>
      <c r="N59" s="2626"/>
      <c r="O59" s="2622"/>
      <c r="P59" s="2622"/>
      <c r="Q59" s="2642"/>
      <c r="R59" s="2642"/>
      <c r="S59" s="2642"/>
      <c r="T59" s="2642"/>
      <c r="U59" s="2642"/>
      <c r="V59" s="2642"/>
      <c r="W59" s="2642"/>
      <c r="X59" s="2642"/>
      <c r="Y59" s="2642"/>
      <c r="Z59" s="2660"/>
      <c r="AA59" s="1015"/>
      <c r="AB59" s="1009"/>
      <c r="AC59" s="1008">
        <v>16450000</v>
      </c>
      <c r="AD59" s="1007"/>
      <c r="AE59" s="959"/>
      <c r="AF59" s="959"/>
      <c r="AG59" s="959"/>
      <c r="AH59" s="958">
        <f t="shared" si="0"/>
        <v>16450000</v>
      </c>
      <c r="AI59" s="959"/>
      <c r="AJ59" s="996"/>
      <c r="AK59" s="996"/>
      <c r="AL59" s="996"/>
      <c r="AM59" s="996"/>
      <c r="AN59" s="958">
        <f t="shared" si="1"/>
        <v>0</v>
      </c>
      <c r="AO59" s="996"/>
      <c r="AP59" s="996"/>
      <c r="AQ59" s="996"/>
      <c r="AR59" s="996"/>
      <c r="AS59" s="996"/>
      <c r="AT59" s="996"/>
      <c r="AU59" s="996"/>
      <c r="AV59" s="996"/>
      <c r="AW59" s="995"/>
      <c r="AX59" s="995"/>
      <c r="AY59" s="995"/>
      <c r="AZ59" s="995"/>
      <c r="BA59" s="994"/>
      <c r="BB59" s="152"/>
      <c r="BC59" s="152"/>
      <c r="BD59" s="152"/>
      <c r="BE59" s="152"/>
      <c r="BF59" s="152"/>
      <c r="BG59" s="152"/>
      <c r="BH59" s="152"/>
      <c r="BI59" s="152"/>
      <c r="BJ59" s="152"/>
    </row>
    <row r="60" spans="1:67" ht="45.75" customHeight="1" x14ac:dyDescent="0.2">
      <c r="A60" s="2611"/>
      <c r="B60" s="495" t="s">
        <v>1013</v>
      </c>
      <c r="C60" s="2598"/>
      <c r="D60" s="2598"/>
      <c r="E60" s="1013" t="s">
        <v>1039</v>
      </c>
      <c r="F60" s="965" t="s">
        <v>1038</v>
      </c>
      <c r="G60" s="965">
        <v>0</v>
      </c>
      <c r="H60" s="965">
        <v>13</v>
      </c>
      <c r="I60" s="1012">
        <v>13</v>
      </c>
      <c r="J60" s="2623"/>
      <c r="K60" s="2623"/>
      <c r="L60" s="2623"/>
      <c r="M60" s="996"/>
      <c r="N60" s="1011"/>
      <c r="O60" s="2623"/>
      <c r="P60" s="1010"/>
      <c r="Q60" s="996"/>
      <c r="R60" s="996"/>
      <c r="S60" s="996"/>
      <c r="T60" s="996"/>
      <c r="U60" s="996"/>
      <c r="V60" s="996"/>
      <c r="W60" s="996"/>
      <c r="X60" s="996"/>
      <c r="Y60" s="996"/>
      <c r="Z60" s="997"/>
      <c r="AA60" s="997"/>
      <c r="AB60" s="1009"/>
      <c r="AC60" s="1008"/>
      <c r="AD60" s="1007"/>
      <c r="AE60" s="959"/>
      <c r="AF60" s="959"/>
      <c r="AG60" s="959"/>
      <c r="AH60" s="958">
        <f t="shared" si="0"/>
        <v>0</v>
      </c>
      <c r="AI60" s="959">
        <v>25000000</v>
      </c>
      <c r="AJ60" s="996"/>
      <c r="AK60" s="959"/>
      <c r="AL60" s="996"/>
      <c r="AM60" s="996"/>
      <c r="AN60" s="958">
        <f t="shared" si="1"/>
        <v>25000000</v>
      </c>
      <c r="AO60" s="996"/>
      <c r="AP60" s="996"/>
      <c r="AQ60" s="996"/>
      <c r="AR60" s="996"/>
      <c r="AS60" s="996"/>
      <c r="AT60" s="996"/>
      <c r="AU60" s="996"/>
      <c r="AV60" s="996"/>
      <c r="AW60" s="995"/>
      <c r="AX60" s="995"/>
      <c r="AY60" s="995"/>
      <c r="AZ60" s="995"/>
      <c r="BA60" s="994"/>
      <c r="BB60" s="152"/>
      <c r="BC60" s="152"/>
      <c r="BD60" s="152"/>
      <c r="BE60" s="152"/>
      <c r="BF60" s="152"/>
      <c r="BG60" s="152"/>
      <c r="BH60" s="152"/>
      <c r="BI60" s="152"/>
      <c r="BJ60" s="152"/>
    </row>
    <row r="61" spans="1:67" ht="54" customHeight="1" x14ac:dyDescent="0.2">
      <c r="A61" s="2611"/>
      <c r="B61" s="2593" t="s">
        <v>1013</v>
      </c>
      <c r="C61" s="2602" t="s">
        <v>1037</v>
      </c>
      <c r="D61" s="2602" t="s">
        <v>1036</v>
      </c>
      <c r="E61" s="2602" t="s">
        <v>1035</v>
      </c>
      <c r="F61" s="2602" t="s">
        <v>1034</v>
      </c>
      <c r="G61" s="2605">
        <v>1</v>
      </c>
      <c r="H61" s="2605">
        <v>1</v>
      </c>
      <c r="I61" s="2627">
        <v>0.25</v>
      </c>
      <c r="J61" s="2795" t="s">
        <v>1365</v>
      </c>
      <c r="K61" s="2787" t="s">
        <v>1364</v>
      </c>
      <c r="L61" s="2621" t="s">
        <v>1363</v>
      </c>
      <c r="M61" s="996">
        <v>1</v>
      </c>
      <c r="N61" s="1002" t="s">
        <v>1362</v>
      </c>
      <c r="O61" s="2621" t="s">
        <v>1361</v>
      </c>
      <c r="P61" s="998" t="s">
        <v>1337</v>
      </c>
      <c r="Q61" s="996"/>
      <c r="R61" s="998" t="s">
        <v>0</v>
      </c>
      <c r="S61" s="998" t="s">
        <v>0</v>
      </c>
      <c r="T61" s="998" t="s">
        <v>0</v>
      </c>
      <c r="U61" s="998" t="s">
        <v>0</v>
      </c>
      <c r="V61" s="998" t="s">
        <v>0</v>
      </c>
      <c r="W61" s="998" t="s">
        <v>0</v>
      </c>
      <c r="X61" s="998"/>
      <c r="Y61" s="998"/>
      <c r="Z61" s="997"/>
      <c r="AA61" s="997"/>
      <c r="AB61" s="997"/>
      <c r="AC61" s="960"/>
      <c r="AD61" s="959"/>
      <c r="AE61" s="959"/>
      <c r="AF61" s="959"/>
      <c r="AG61" s="959"/>
      <c r="AH61" s="958">
        <f t="shared" si="0"/>
        <v>0</v>
      </c>
      <c r="AI61" s="959"/>
      <c r="AJ61" s="996"/>
      <c r="AK61" s="959"/>
      <c r="AL61" s="996"/>
      <c r="AM61" s="996"/>
      <c r="AN61" s="958">
        <f t="shared" si="1"/>
        <v>0</v>
      </c>
      <c r="AO61" s="996"/>
      <c r="AP61" s="996"/>
      <c r="AQ61" s="996"/>
      <c r="AR61" s="996"/>
      <c r="AS61" s="996"/>
      <c r="AT61" s="996"/>
      <c r="AU61" s="996"/>
      <c r="AV61" s="996"/>
      <c r="AW61" s="995"/>
      <c r="AX61" s="995"/>
      <c r="AY61" s="995"/>
      <c r="AZ61" s="995"/>
      <c r="BA61" s="994"/>
      <c r="BB61" s="152"/>
      <c r="BC61" s="152"/>
      <c r="BD61" s="152"/>
      <c r="BE61" s="152"/>
      <c r="BF61" s="152"/>
      <c r="BG61" s="152"/>
      <c r="BH61" s="152"/>
      <c r="BI61" s="152"/>
      <c r="BJ61" s="152"/>
    </row>
    <row r="62" spans="1:67" ht="51" customHeight="1" x14ac:dyDescent="0.2">
      <c r="A62" s="2611"/>
      <c r="B62" s="2594"/>
      <c r="C62" s="2603"/>
      <c r="D62" s="2603"/>
      <c r="E62" s="2603"/>
      <c r="F62" s="2603"/>
      <c r="G62" s="2606"/>
      <c r="H62" s="2606"/>
      <c r="I62" s="2628"/>
      <c r="J62" s="2796"/>
      <c r="K62" s="2788"/>
      <c r="L62" s="2622"/>
      <c r="M62" s="996">
        <v>2</v>
      </c>
      <c r="N62" s="1002" t="s">
        <v>1360</v>
      </c>
      <c r="O62" s="2622"/>
      <c r="P62" s="998" t="s">
        <v>1337</v>
      </c>
      <c r="Q62" s="996"/>
      <c r="R62" s="998" t="s">
        <v>0</v>
      </c>
      <c r="S62" s="998" t="s">
        <v>0</v>
      </c>
      <c r="T62" s="998" t="s">
        <v>0</v>
      </c>
      <c r="U62" s="998"/>
      <c r="V62" s="998"/>
      <c r="W62" s="998"/>
      <c r="X62" s="998"/>
      <c r="Y62" s="998"/>
      <c r="Z62" s="997"/>
      <c r="AA62" s="997"/>
      <c r="AB62" s="997"/>
      <c r="AC62" s="960"/>
      <c r="AD62" s="959"/>
      <c r="AE62" s="959"/>
      <c r="AF62" s="959"/>
      <c r="AG62" s="959"/>
      <c r="AH62" s="958">
        <f t="shared" si="0"/>
        <v>0</v>
      </c>
      <c r="AI62" s="959"/>
      <c r="AJ62" s="996"/>
      <c r="AK62" s="959"/>
      <c r="AL62" s="996"/>
      <c r="AM62" s="996"/>
      <c r="AN62" s="958">
        <f t="shared" si="1"/>
        <v>0</v>
      </c>
      <c r="AO62" s="996"/>
      <c r="AP62" s="996"/>
      <c r="AQ62" s="996"/>
      <c r="AR62" s="996"/>
      <c r="AS62" s="996"/>
      <c r="AT62" s="996"/>
      <c r="AU62" s="996"/>
      <c r="AV62" s="996"/>
      <c r="AW62" s="995"/>
      <c r="AX62" s="995"/>
      <c r="AY62" s="995"/>
      <c r="AZ62" s="995"/>
      <c r="BA62" s="994"/>
      <c r="BB62" s="152"/>
      <c r="BC62" s="152"/>
      <c r="BD62" s="152"/>
      <c r="BE62" s="152"/>
      <c r="BF62" s="152"/>
      <c r="BG62" s="152"/>
      <c r="BH62" s="152"/>
      <c r="BI62" s="152"/>
      <c r="BJ62" s="152"/>
    </row>
    <row r="63" spans="1:67" ht="51" customHeight="1" x14ac:dyDescent="0.2">
      <c r="A63" s="2611"/>
      <c r="B63" s="2594"/>
      <c r="C63" s="2603"/>
      <c r="D63" s="2603"/>
      <c r="E63" s="2603"/>
      <c r="F63" s="2603"/>
      <c r="G63" s="2606"/>
      <c r="H63" s="2606"/>
      <c r="I63" s="2628"/>
      <c r="J63" s="2796"/>
      <c r="K63" s="2788"/>
      <c r="L63" s="2622"/>
      <c r="M63" s="996">
        <v>3</v>
      </c>
      <c r="N63" s="1002" t="s">
        <v>1359</v>
      </c>
      <c r="O63" s="2622"/>
      <c r="P63" s="998" t="s">
        <v>1337</v>
      </c>
      <c r="Q63" s="996"/>
      <c r="R63" s="998" t="s">
        <v>0</v>
      </c>
      <c r="S63" s="998" t="s">
        <v>0</v>
      </c>
      <c r="T63" s="998" t="s">
        <v>0</v>
      </c>
      <c r="U63" s="998" t="s">
        <v>0</v>
      </c>
      <c r="V63" s="998"/>
      <c r="W63" s="998"/>
      <c r="X63" s="998"/>
      <c r="Y63" s="998"/>
      <c r="Z63" s="997"/>
      <c r="AA63" s="997"/>
      <c r="AB63" s="997"/>
      <c r="AC63" s="960"/>
      <c r="AD63" s="959"/>
      <c r="AE63" s="959"/>
      <c r="AF63" s="959"/>
      <c r="AG63" s="959"/>
      <c r="AH63" s="958">
        <f t="shared" si="0"/>
        <v>0</v>
      </c>
      <c r="AI63" s="959"/>
      <c r="AJ63" s="996"/>
      <c r="AK63" s="959"/>
      <c r="AL63" s="996"/>
      <c r="AM63" s="996"/>
      <c r="AN63" s="958">
        <f t="shared" si="1"/>
        <v>0</v>
      </c>
      <c r="AO63" s="996"/>
      <c r="AP63" s="996"/>
      <c r="AQ63" s="996"/>
      <c r="AR63" s="996"/>
      <c r="AS63" s="996"/>
      <c r="AT63" s="996"/>
      <c r="AU63" s="996"/>
      <c r="AV63" s="996"/>
      <c r="AW63" s="995"/>
      <c r="AX63" s="995"/>
      <c r="AY63" s="995"/>
      <c r="AZ63" s="995"/>
      <c r="BA63" s="994"/>
      <c r="BB63" s="152"/>
      <c r="BC63" s="152"/>
      <c r="BD63" s="152"/>
      <c r="BE63" s="152"/>
      <c r="BF63" s="152"/>
      <c r="BG63" s="152"/>
      <c r="BH63" s="152"/>
      <c r="BI63" s="152"/>
      <c r="BJ63" s="152"/>
    </row>
    <row r="64" spans="1:67" ht="54" customHeight="1" x14ac:dyDescent="0.2">
      <c r="A64" s="2611"/>
      <c r="B64" s="2594"/>
      <c r="C64" s="2603"/>
      <c r="D64" s="2603"/>
      <c r="E64" s="2603"/>
      <c r="F64" s="2603"/>
      <c r="G64" s="2606"/>
      <c r="H64" s="2606"/>
      <c r="I64" s="2628"/>
      <c r="J64" s="2796"/>
      <c r="K64" s="2788"/>
      <c r="L64" s="2622"/>
      <c r="M64" s="996">
        <v>4</v>
      </c>
      <c r="N64" s="1002" t="s">
        <v>1358</v>
      </c>
      <c r="O64" s="2622"/>
      <c r="P64" s="998" t="s">
        <v>1337</v>
      </c>
      <c r="Q64" s="996"/>
      <c r="R64" s="998" t="s">
        <v>0</v>
      </c>
      <c r="S64" s="998" t="s">
        <v>0</v>
      </c>
      <c r="T64" s="998" t="s">
        <v>0</v>
      </c>
      <c r="U64" s="998" t="s">
        <v>0</v>
      </c>
      <c r="V64" s="998" t="s">
        <v>0</v>
      </c>
      <c r="W64" s="998" t="s">
        <v>0</v>
      </c>
      <c r="X64" s="998"/>
      <c r="Y64" s="998"/>
      <c r="Z64" s="997"/>
      <c r="AA64" s="997"/>
      <c r="AB64" s="997"/>
      <c r="AC64" s="960"/>
      <c r="AD64" s="959"/>
      <c r="AE64" s="959"/>
      <c r="AF64" s="959"/>
      <c r="AG64" s="959"/>
      <c r="AH64" s="958">
        <f t="shared" si="0"/>
        <v>0</v>
      </c>
      <c r="AI64" s="959"/>
      <c r="AJ64" s="996"/>
      <c r="AK64" s="959"/>
      <c r="AL64" s="996"/>
      <c r="AM64" s="996"/>
      <c r="AN64" s="958">
        <f t="shared" si="1"/>
        <v>0</v>
      </c>
      <c r="AO64" s="996"/>
      <c r="AP64" s="996"/>
      <c r="AQ64" s="996"/>
      <c r="AR64" s="996"/>
      <c r="AS64" s="996"/>
      <c r="AT64" s="996"/>
      <c r="AU64" s="996"/>
      <c r="AV64" s="996"/>
      <c r="AW64" s="995"/>
      <c r="AX64" s="995"/>
      <c r="AY64" s="995"/>
      <c r="AZ64" s="995"/>
      <c r="BA64" s="994"/>
      <c r="BB64" s="152"/>
      <c r="BC64" s="152"/>
      <c r="BD64" s="152"/>
      <c r="BE64" s="152"/>
      <c r="BF64" s="152"/>
      <c r="BG64" s="152"/>
      <c r="BH64" s="152"/>
      <c r="BI64" s="152"/>
      <c r="BJ64" s="152"/>
    </row>
    <row r="65" spans="1:62" ht="49.5" customHeight="1" x14ac:dyDescent="0.2">
      <c r="A65" s="2611"/>
      <c r="B65" s="2594"/>
      <c r="C65" s="2603"/>
      <c r="D65" s="2603"/>
      <c r="E65" s="2603"/>
      <c r="F65" s="2603"/>
      <c r="G65" s="2606"/>
      <c r="H65" s="2606"/>
      <c r="I65" s="2628"/>
      <c r="J65" s="2796"/>
      <c r="K65" s="2788"/>
      <c r="L65" s="2622"/>
      <c r="M65" s="996">
        <v>5</v>
      </c>
      <c r="N65" s="1002" t="s">
        <v>1357</v>
      </c>
      <c r="O65" s="2622"/>
      <c r="P65" s="998" t="s">
        <v>1337</v>
      </c>
      <c r="Q65" s="996"/>
      <c r="R65" s="998" t="s">
        <v>0</v>
      </c>
      <c r="S65" s="998" t="s">
        <v>0</v>
      </c>
      <c r="T65" s="998" t="s">
        <v>0</v>
      </c>
      <c r="U65" s="998" t="s">
        <v>0</v>
      </c>
      <c r="V65" s="998"/>
      <c r="W65" s="998"/>
      <c r="X65" s="998"/>
      <c r="Y65" s="998"/>
      <c r="Z65" s="997"/>
      <c r="AA65" s="997"/>
      <c r="AB65" s="997"/>
      <c r="AC65" s="960"/>
      <c r="AD65" s="959"/>
      <c r="AE65" s="959"/>
      <c r="AF65" s="959"/>
      <c r="AG65" s="959"/>
      <c r="AH65" s="958">
        <f t="shared" si="0"/>
        <v>0</v>
      </c>
      <c r="AI65" s="959"/>
      <c r="AJ65" s="996"/>
      <c r="AK65" s="959"/>
      <c r="AL65" s="996"/>
      <c r="AM65" s="996"/>
      <c r="AN65" s="958">
        <f t="shared" si="1"/>
        <v>0</v>
      </c>
      <c r="AO65" s="996"/>
      <c r="AP65" s="996"/>
      <c r="AQ65" s="996"/>
      <c r="AR65" s="996"/>
      <c r="AS65" s="996"/>
      <c r="AT65" s="996"/>
      <c r="AU65" s="996"/>
      <c r="AV65" s="996"/>
      <c r="AW65" s="995"/>
      <c r="AX65" s="995"/>
      <c r="AY65" s="995"/>
      <c r="AZ65" s="995"/>
      <c r="BA65" s="994"/>
      <c r="BB65" s="152"/>
      <c r="BC65" s="152"/>
      <c r="BD65" s="152"/>
      <c r="BE65" s="152"/>
      <c r="BF65" s="152"/>
      <c r="BG65" s="152"/>
      <c r="BH65" s="152"/>
      <c r="BI65" s="152"/>
      <c r="BJ65" s="152"/>
    </row>
    <row r="66" spans="1:62" ht="54" customHeight="1" x14ac:dyDescent="0.2">
      <c r="A66" s="2611"/>
      <c r="B66" s="2594"/>
      <c r="C66" s="2603"/>
      <c r="D66" s="2603"/>
      <c r="E66" s="2603"/>
      <c r="F66" s="2603"/>
      <c r="G66" s="2606"/>
      <c r="H66" s="2606"/>
      <c r="I66" s="2628"/>
      <c r="J66" s="2796"/>
      <c r="K66" s="2788"/>
      <c r="L66" s="2622"/>
      <c r="M66" s="996">
        <v>6</v>
      </c>
      <c r="N66" s="1002" t="s">
        <v>1356</v>
      </c>
      <c r="O66" s="2622"/>
      <c r="P66" s="998" t="s">
        <v>1337</v>
      </c>
      <c r="Q66" s="996"/>
      <c r="R66" s="998" t="s">
        <v>0</v>
      </c>
      <c r="S66" s="998" t="s">
        <v>0</v>
      </c>
      <c r="T66" s="998" t="s">
        <v>0</v>
      </c>
      <c r="U66" s="998"/>
      <c r="V66" s="998"/>
      <c r="W66" s="998"/>
      <c r="X66" s="998"/>
      <c r="Y66" s="998"/>
      <c r="Z66" s="997"/>
      <c r="AA66" s="997"/>
      <c r="AB66" s="997"/>
      <c r="AC66" s="960"/>
      <c r="AD66" s="959"/>
      <c r="AE66" s="959"/>
      <c r="AF66" s="959"/>
      <c r="AG66" s="959"/>
      <c r="AH66" s="958">
        <f t="shared" si="0"/>
        <v>0</v>
      </c>
      <c r="AI66" s="959"/>
      <c r="AJ66" s="996"/>
      <c r="AK66" s="959"/>
      <c r="AL66" s="996"/>
      <c r="AM66" s="996"/>
      <c r="AN66" s="958">
        <f t="shared" si="1"/>
        <v>0</v>
      </c>
      <c r="AO66" s="996"/>
      <c r="AP66" s="996"/>
      <c r="AQ66" s="996"/>
      <c r="AR66" s="996"/>
      <c r="AS66" s="996"/>
      <c r="AT66" s="996"/>
      <c r="AU66" s="996"/>
      <c r="AV66" s="996"/>
      <c r="AW66" s="995"/>
      <c r="AX66" s="995"/>
      <c r="AY66" s="995"/>
      <c r="AZ66" s="995"/>
      <c r="BA66" s="994"/>
      <c r="BB66" s="152"/>
      <c r="BC66" s="152"/>
      <c r="BD66" s="152"/>
      <c r="BE66" s="152"/>
      <c r="BF66" s="152"/>
      <c r="BG66" s="152"/>
      <c r="BH66" s="152"/>
      <c r="BI66" s="152"/>
      <c r="BJ66" s="152"/>
    </row>
    <row r="67" spans="1:62" ht="48" customHeight="1" x14ac:dyDescent="0.2">
      <c r="A67" s="2611"/>
      <c r="B67" s="2594"/>
      <c r="C67" s="2603"/>
      <c r="D67" s="2603"/>
      <c r="E67" s="2603"/>
      <c r="F67" s="2603"/>
      <c r="G67" s="2606"/>
      <c r="H67" s="2606"/>
      <c r="I67" s="2628"/>
      <c r="J67" s="2796"/>
      <c r="K67" s="2788"/>
      <c r="L67" s="2622"/>
      <c r="M67" s="996">
        <v>7</v>
      </c>
      <c r="N67" s="1006" t="s">
        <v>1355</v>
      </c>
      <c r="O67" s="2622"/>
      <c r="P67" s="998" t="s">
        <v>1337</v>
      </c>
      <c r="Q67" s="996"/>
      <c r="R67" s="998" t="s">
        <v>0</v>
      </c>
      <c r="S67" s="998" t="s">
        <v>0</v>
      </c>
      <c r="T67" s="998" t="s">
        <v>0</v>
      </c>
      <c r="U67" s="998"/>
      <c r="V67" s="998"/>
      <c r="W67" s="998"/>
      <c r="X67" s="998"/>
      <c r="Y67" s="998"/>
      <c r="Z67" s="997"/>
      <c r="AA67" s="997"/>
      <c r="AB67" s="997"/>
      <c r="AC67" s="960"/>
      <c r="AD67" s="959"/>
      <c r="AE67" s="959"/>
      <c r="AF67" s="959"/>
      <c r="AG67" s="959"/>
      <c r="AH67" s="958">
        <f t="shared" si="0"/>
        <v>0</v>
      </c>
      <c r="AI67" s="959"/>
      <c r="AJ67" s="996"/>
      <c r="AK67" s="959"/>
      <c r="AL67" s="996"/>
      <c r="AM67" s="996"/>
      <c r="AN67" s="958">
        <f t="shared" si="1"/>
        <v>0</v>
      </c>
      <c r="AO67" s="996"/>
      <c r="AP67" s="996"/>
      <c r="AQ67" s="996"/>
      <c r="AR67" s="996"/>
      <c r="AS67" s="996"/>
      <c r="AT67" s="996"/>
      <c r="AU67" s="996"/>
      <c r="AV67" s="996"/>
      <c r="AW67" s="995"/>
      <c r="AX67" s="995"/>
      <c r="AY67" s="995"/>
      <c r="AZ67" s="995"/>
      <c r="BA67" s="994"/>
      <c r="BB67" s="152"/>
      <c r="BC67" s="152"/>
      <c r="BD67" s="152"/>
      <c r="BE67" s="152"/>
      <c r="BF67" s="152"/>
      <c r="BG67" s="152"/>
      <c r="BH67" s="152"/>
      <c r="BI67" s="152"/>
      <c r="BJ67" s="152"/>
    </row>
    <row r="68" spans="1:62" ht="39.75" customHeight="1" x14ac:dyDescent="0.2">
      <c r="A68" s="2611"/>
      <c r="B68" s="2594"/>
      <c r="C68" s="2603"/>
      <c r="D68" s="2603"/>
      <c r="E68" s="2603"/>
      <c r="F68" s="2603"/>
      <c r="G68" s="2606"/>
      <c r="H68" s="2606"/>
      <c r="I68" s="2628"/>
      <c r="J68" s="2797"/>
      <c r="K68" s="2788"/>
      <c r="L68" s="2622"/>
      <c r="M68" s="996">
        <v>8</v>
      </c>
      <c r="N68" s="1002" t="s">
        <v>1354</v>
      </c>
      <c r="O68" s="2622"/>
      <c r="P68" s="998" t="s">
        <v>1337</v>
      </c>
      <c r="Q68" s="996"/>
      <c r="R68" s="998" t="s">
        <v>0</v>
      </c>
      <c r="S68" s="998" t="s">
        <v>0</v>
      </c>
      <c r="T68" s="998"/>
      <c r="U68" s="998"/>
      <c r="V68" s="998"/>
      <c r="W68" s="998"/>
      <c r="X68" s="998"/>
      <c r="Y68" s="998"/>
      <c r="Z68" s="997"/>
      <c r="AA68" s="997"/>
      <c r="AB68" s="997"/>
      <c r="AC68" s="960"/>
      <c r="AD68" s="959"/>
      <c r="AE68" s="959"/>
      <c r="AF68" s="959"/>
      <c r="AG68" s="959"/>
      <c r="AH68" s="958">
        <f t="shared" si="0"/>
        <v>0</v>
      </c>
      <c r="AI68" s="959">
        <v>625931000</v>
      </c>
      <c r="AJ68" s="996"/>
      <c r="AK68" s="996"/>
      <c r="AL68" s="996"/>
      <c r="AM68" s="996"/>
      <c r="AN68" s="958">
        <f t="shared" si="1"/>
        <v>625931000</v>
      </c>
      <c r="AO68" s="996"/>
      <c r="AP68" s="996"/>
      <c r="AQ68" s="996"/>
      <c r="AR68" s="996"/>
      <c r="AS68" s="996"/>
      <c r="AT68" s="996"/>
      <c r="AU68" s="996"/>
      <c r="AV68" s="996"/>
      <c r="AW68" s="995"/>
      <c r="AX68" s="995"/>
      <c r="AY68" s="995"/>
      <c r="AZ68" s="995"/>
      <c r="BA68" s="994"/>
      <c r="BB68" s="152"/>
      <c r="BC68" s="152"/>
      <c r="BD68" s="152"/>
      <c r="BE68" s="152"/>
      <c r="BF68" s="152"/>
      <c r="BG68" s="152"/>
      <c r="BH68" s="152"/>
      <c r="BI68" s="152"/>
      <c r="BJ68" s="152"/>
    </row>
    <row r="69" spans="1:62" ht="51" customHeight="1" x14ac:dyDescent="0.2">
      <c r="A69" s="2611"/>
      <c r="B69" s="2594"/>
      <c r="C69" s="2603"/>
      <c r="D69" s="2603"/>
      <c r="E69" s="2603"/>
      <c r="F69" s="2603"/>
      <c r="G69" s="2606"/>
      <c r="H69" s="2606"/>
      <c r="I69" s="2628"/>
      <c r="J69" s="2793" t="s">
        <v>1353</v>
      </c>
      <c r="K69" s="2788"/>
      <c r="L69" s="2622"/>
      <c r="M69" s="996">
        <v>9</v>
      </c>
      <c r="N69" s="1002" t="s">
        <v>1352</v>
      </c>
      <c r="O69" s="2622"/>
      <c r="P69" s="998" t="s">
        <v>1337</v>
      </c>
      <c r="Q69" s="996"/>
      <c r="R69" s="998"/>
      <c r="S69" s="998"/>
      <c r="T69" s="998"/>
      <c r="U69" s="998"/>
      <c r="V69" s="998"/>
      <c r="W69" s="998"/>
      <c r="X69" s="998" t="s">
        <v>0</v>
      </c>
      <c r="Y69" s="998"/>
      <c r="Z69" s="997"/>
      <c r="AA69" s="997"/>
      <c r="AB69" s="997"/>
      <c r="AC69" s="960"/>
      <c r="AD69" s="959"/>
      <c r="AE69" s="959"/>
      <c r="AF69" s="959"/>
      <c r="AG69" s="959"/>
      <c r="AH69" s="958">
        <f t="shared" si="0"/>
        <v>0</v>
      </c>
      <c r="AI69" s="959">
        <v>10000000</v>
      </c>
      <c r="AJ69" s="996"/>
      <c r="AK69" s="996"/>
      <c r="AL69" s="996"/>
      <c r="AM69" s="996"/>
      <c r="AN69" s="958">
        <f t="shared" si="1"/>
        <v>10000000</v>
      </c>
      <c r="AO69" s="996"/>
      <c r="AP69" s="996"/>
      <c r="AQ69" s="996"/>
      <c r="AR69" s="996"/>
      <c r="AS69" s="996"/>
      <c r="AT69" s="996"/>
      <c r="AU69" s="996"/>
      <c r="AV69" s="996"/>
      <c r="AW69" s="995"/>
      <c r="AX69" s="995"/>
      <c r="AY69" s="995"/>
      <c r="AZ69" s="995"/>
      <c r="BA69" s="994"/>
      <c r="BB69" s="152"/>
      <c r="BC69" s="152"/>
      <c r="BD69" s="152"/>
      <c r="BE69" s="152"/>
      <c r="BF69" s="152"/>
      <c r="BG69" s="152"/>
      <c r="BH69" s="152"/>
      <c r="BI69" s="152"/>
      <c r="BJ69" s="152"/>
    </row>
    <row r="70" spans="1:62" ht="56.25" customHeight="1" x14ac:dyDescent="0.2">
      <c r="A70" s="2611"/>
      <c r="B70" s="2594"/>
      <c r="C70" s="2603"/>
      <c r="D70" s="2603"/>
      <c r="E70" s="2603"/>
      <c r="F70" s="2603"/>
      <c r="G70" s="2606"/>
      <c r="H70" s="2606"/>
      <c r="I70" s="2628"/>
      <c r="J70" s="2794"/>
      <c r="K70" s="2788"/>
      <c r="L70" s="2622"/>
      <c r="M70" s="996">
        <v>10</v>
      </c>
      <c r="N70" s="1002" t="s">
        <v>1351</v>
      </c>
      <c r="O70" s="2622"/>
      <c r="P70" s="998" t="s">
        <v>1337</v>
      </c>
      <c r="Q70" s="996"/>
      <c r="R70" s="998"/>
      <c r="S70" s="998"/>
      <c r="T70" s="998"/>
      <c r="U70" s="998"/>
      <c r="V70" s="998"/>
      <c r="W70" s="998"/>
      <c r="X70" s="998" t="s">
        <v>0</v>
      </c>
      <c r="Y70" s="998"/>
      <c r="Z70" s="997"/>
      <c r="AA70" s="997"/>
      <c r="AB70" s="997"/>
      <c r="AC70" s="960"/>
      <c r="AD70" s="959"/>
      <c r="AE70" s="959"/>
      <c r="AF70" s="959"/>
      <c r="AG70" s="959"/>
      <c r="AH70" s="958">
        <f t="shared" si="0"/>
        <v>0</v>
      </c>
      <c r="AI70" s="959"/>
      <c r="AJ70" s="996"/>
      <c r="AK70" s="996"/>
      <c r="AL70" s="996"/>
      <c r="AM70" s="996"/>
      <c r="AN70" s="958">
        <f t="shared" si="1"/>
        <v>0</v>
      </c>
      <c r="AO70" s="996"/>
      <c r="AP70" s="996"/>
      <c r="AQ70" s="996"/>
      <c r="AR70" s="996"/>
      <c r="AS70" s="996"/>
      <c r="AT70" s="996"/>
      <c r="AU70" s="996"/>
      <c r="AV70" s="996"/>
      <c r="AW70" s="995"/>
      <c r="AX70" s="995"/>
      <c r="AY70" s="995"/>
      <c r="AZ70" s="995"/>
      <c r="BA70" s="994"/>
      <c r="BB70" s="152"/>
      <c r="BC70" s="152"/>
      <c r="BD70" s="152"/>
      <c r="BE70" s="152"/>
      <c r="BF70" s="152"/>
      <c r="BG70" s="152"/>
      <c r="BH70" s="152"/>
      <c r="BI70" s="152"/>
      <c r="BJ70" s="152"/>
    </row>
    <row r="71" spans="1:62" ht="56.25" customHeight="1" x14ac:dyDescent="0.2">
      <c r="A71" s="2611"/>
      <c r="B71" s="2594"/>
      <c r="C71" s="2603"/>
      <c r="D71" s="2603"/>
      <c r="E71" s="2603"/>
      <c r="F71" s="2603"/>
      <c r="G71" s="2606"/>
      <c r="H71" s="2606"/>
      <c r="I71" s="2628"/>
      <c r="J71" s="1005" t="s">
        <v>1350</v>
      </c>
      <c r="K71" s="2788"/>
      <c r="L71" s="2622"/>
      <c r="M71" s="996">
        <v>11</v>
      </c>
      <c r="N71" s="1002" t="s">
        <v>1349</v>
      </c>
      <c r="O71" s="2622"/>
      <c r="P71" s="998" t="s">
        <v>1337</v>
      </c>
      <c r="Q71" s="996"/>
      <c r="R71" s="998"/>
      <c r="S71" s="998"/>
      <c r="T71" s="998" t="s">
        <v>0</v>
      </c>
      <c r="U71" s="998" t="s">
        <v>0</v>
      </c>
      <c r="V71" s="998"/>
      <c r="W71" s="998"/>
      <c r="X71" s="998"/>
      <c r="Y71" s="998"/>
      <c r="Z71" s="997"/>
      <c r="AA71" s="997"/>
      <c r="AB71" s="997"/>
      <c r="AC71" s="960"/>
      <c r="AD71" s="959"/>
      <c r="AE71" s="959"/>
      <c r="AF71" s="959"/>
      <c r="AG71" s="959"/>
      <c r="AH71" s="958">
        <f t="shared" si="0"/>
        <v>0</v>
      </c>
      <c r="AI71" s="959">
        <v>10000000</v>
      </c>
      <c r="AJ71" s="996"/>
      <c r="AK71" s="996"/>
      <c r="AL71" s="996"/>
      <c r="AM71" s="996"/>
      <c r="AN71" s="958">
        <f t="shared" si="1"/>
        <v>10000000</v>
      </c>
      <c r="AO71" s="996"/>
      <c r="AP71" s="996"/>
      <c r="AQ71" s="996"/>
      <c r="AR71" s="996"/>
      <c r="AS71" s="996"/>
      <c r="AT71" s="996"/>
      <c r="AU71" s="996"/>
      <c r="AV71" s="996"/>
      <c r="AW71" s="995"/>
      <c r="AX71" s="995"/>
      <c r="AY71" s="995"/>
      <c r="AZ71" s="995"/>
      <c r="BA71" s="994"/>
      <c r="BB71" s="152"/>
      <c r="BC71" s="152"/>
      <c r="BD71" s="152"/>
      <c r="BE71" s="152"/>
      <c r="BF71" s="152"/>
      <c r="BG71" s="152"/>
      <c r="BH71" s="152"/>
      <c r="BI71" s="152"/>
      <c r="BJ71" s="152"/>
    </row>
    <row r="72" spans="1:62" ht="48" customHeight="1" x14ac:dyDescent="0.2">
      <c r="A72" s="2611"/>
      <c r="B72" s="2594"/>
      <c r="C72" s="2603"/>
      <c r="D72" s="2603"/>
      <c r="E72" s="2603"/>
      <c r="F72" s="2603"/>
      <c r="G72" s="2606"/>
      <c r="H72" s="2606"/>
      <c r="I72" s="2628"/>
      <c r="J72" s="1005" t="s">
        <v>1348</v>
      </c>
      <c r="K72" s="2788"/>
      <c r="L72" s="2622"/>
      <c r="M72" s="996">
        <v>12</v>
      </c>
      <c r="N72" s="1002" t="s">
        <v>1347</v>
      </c>
      <c r="O72" s="2622"/>
      <c r="P72" s="998" t="s">
        <v>1337</v>
      </c>
      <c r="Q72" s="996"/>
      <c r="R72" s="998"/>
      <c r="S72" s="998"/>
      <c r="T72" s="998"/>
      <c r="U72" s="998" t="s">
        <v>0</v>
      </c>
      <c r="V72" s="998" t="s">
        <v>0</v>
      </c>
      <c r="W72" s="998" t="s">
        <v>0</v>
      </c>
      <c r="X72" s="998"/>
      <c r="Y72" s="998"/>
      <c r="Z72" s="997"/>
      <c r="AA72" s="997"/>
      <c r="AB72" s="997"/>
      <c r="AC72" s="960"/>
      <c r="AD72" s="959"/>
      <c r="AE72" s="959"/>
      <c r="AF72" s="959"/>
      <c r="AG72" s="959"/>
      <c r="AH72" s="958">
        <f t="shared" si="0"/>
        <v>0</v>
      </c>
      <c r="AI72" s="959">
        <v>10000000</v>
      </c>
      <c r="AJ72" s="996"/>
      <c r="AK72" s="996"/>
      <c r="AL72" s="996"/>
      <c r="AM72" s="996"/>
      <c r="AN72" s="958">
        <f t="shared" si="1"/>
        <v>10000000</v>
      </c>
      <c r="AO72" s="996"/>
      <c r="AP72" s="996"/>
      <c r="AQ72" s="996"/>
      <c r="AR72" s="996"/>
      <c r="AS72" s="996"/>
      <c r="AT72" s="996"/>
      <c r="AU72" s="996"/>
      <c r="AV72" s="996"/>
      <c r="AW72" s="995"/>
      <c r="AX72" s="995"/>
      <c r="AY72" s="995"/>
      <c r="AZ72" s="995"/>
      <c r="BA72" s="994"/>
      <c r="BB72" s="152"/>
      <c r="BC72" s="152"/>
      <c r="BD72" s="152"/>
      <c r="BE72" s="152"/>
      <c r="BF72" s="152"/>
      <c r="BG72" s="152"/>
      <c r="BH72" s="152"/>
      <c r="BI72" s="152"/>
      <c r="BJ72" s="152"/>
    </row>
    <row r="73" spans="1:62" ht="38.25" x14ac:dyDescent="0.2">
      <c r="A73" s="2611"/>
      <c r="B73" s="2594"/>
      <c r="C73" s="2603"/>
      <c r="D73" s="2603"/>
      <c r="E73" s="2603"/>
      <c r="F73" s="2603"/>
      <c r="G73" s="2606"/>
      <c r="H73" s="2606"/>
      <c r="I73" s="2628"/>
      <c r="J73" s="2790" t="s">
        <v>1346</v>
      </c>
      <c r="K73" s="2788"/>
      <c r="L73" s="2622"/>
      <c r="M73" s="996">
        <v>13</v>
      </c>
      <c r="N73" s="1002" t="s">
        <v>1345</v>
      </c>
      <c r="O73" s="2622"/>
      <c r="P73" s="998" t="s">
        <v>1337</v>
      </c>
      <c r="Q73" s="996"/>
      <c r="R73" s="998" t="s">
        <v>0</v>
      </c>
      <c r="S73" s="998" t="s">
        <v>0</v>
      </c>
      <c r="T73" s="998"/>
      <c r="U73" s="998"/>
      <c r="V73" s="998"/>
      <c r="W73" s="998"/>
      <c r="X73" s="998"/>
      <c r="Y73" s="998"/>
      <c r="Z73" s="997"/>
      <c r="AA73" s="997"/>
      <c r="AB73" s="997"/>
      <c r="AC73" s="960"/>
      <c r="AD73" s="959"/>
      <c r="AE73" s="959"/>
      <c r="AF73" s="959"/>
      <c r="AG73" s="959"/>
      <c r="AH73" s="958">
        <f t="shared" si="0"/>
        <v>0</v>
      </c>
      <c r="AI73" s="959"/>
      <c r="AJ73" s="996"/>
      <c r="AK73" s="996"/>
      <c r="AL73" s="996"/>
      <c r="AM73" s="996"/>
      <c r="AN73" s="958">
        <f t="shared" si="1"/>
        <v>0</v>
      </c>
      <c r="AO73" s="996"/>
      <c r="AP73" s="996"/>
      <c r="AQ73" s="996"/>
      <c r="AR73" s="996"/>
      <c r="AS73" s="996"/>
      <c r="AT73" s="996"/>
      <c r="AU73" s="996"/>
      <c r="AV73" s="996"/>
      <c r="AW73" s="995"/>
      <c r="AX73" s="995"/>
      <c r="AY73" s="995"/>
      <c r="AZ73" s="995"/>
      <c r="BA73" s="994"/>
      <c r="BB73" s="152"/>
      <c r="BC73" s="152"/>
      <c r="BD73" s="152"/>
      <c r="BE73" s="152"/>
      <c r="BF73" s="152"/>
      <c r="BG73" s="152"/>
      <c r="BH73" s="152"/>
      <c r="BI73" s="152"/>
      <c r="BJ73" s="152"/>
    </row>
    <row r="74" spans="1:62" ht="52.5" customHeight="1" x14ac:dyDescent="0.2">
      <c r="A74" s="2611"/>
      <c r="B74" s="2594"/>
      <c r="C74" s="2603"/>
      <c r="D74" s="2603"/>
      <c r="E74" s="2603"/>
      <c r="F74" s="2603"/>
      <c r="G74" s="2606"/>
      <c r="H74" s="2606"/>
      <c r="I74" s="2628"/>
      <c r="J74" s="2791"/>
      <c r="K74" s="2788"/>
      <c r="L74" s="2622"/>
      <c r="M74" s="996">
        <v>14</v>
      </c>
      <c r="N74" s="1002" t="s">
        <v>1344</v>
      </c>
      <c r="O74" s="2622"/>
      <c r="P74" s="998" t="s">
        <v>1337</v>
      </c>
      <c r="Q74" s="996"/>
      <c r="R74" s="998"/>
      <c r="S74" s="998" t="s">
        <v>0</v>
      </c>
      <c r="T74" s="998" t="s">
        <v>0</v>
      </c>
      <c r="U74" s="998" t="s">
        <v>0</v>
      </c>
      <c r="V74" s="998" t="s">
        <v>0</v>
      </c>
      <c r="W74" s="998" t="s">
        <v>0</v>
      </c>
      <c r="X74" s="998"/>
      <c r="Y74" s="998"/>
      <c r="Z74" s="997"/>
      <c r="AA74" s="997"/>
      <c r="AB74" s="997"/>
      <c r="AC74" s="960"/>
      <c r="AD74" s="959"/>
      <c r="AE74" s="959"/>
      <c r="AF74" s="959"/>
      <c r="AG74" s="959"/>
      <c r="AH74" s="958">
        <f t="shared" si="0"/>
        <v>0</v>
      </c>
      <c r="AI74" s="959"/>
      <c r="AJ74" s="996"/>
      <c r="AK74" s="996"/>
      <c r="AL74" s="996"/>
      <c r="AM74" s="996"/>
      <c r="AN74" s="958">
        <f t="shared" si="1"/>
        <v>0</v>
      </c>
      <c r="AO74" s="996"/>
      <c r="AP74" s="996"/>
      <c r="AQ74" s="996"/>
      <c r="AR74" s="996"/>
      <c r="AS74" s="996"/>
      <c r="AT74" s="996"/>
      <c r="AU74" s="996"/>
      <c r="AV74" s="996"/>
      <c r="AW74" s="995"/>
      <c r="AX74" s="995"/>
      <c r="AY74" s="995"/>
      <c r="AZ74" s="995"/>
      <c r="BA74" s="994"/>
      <c r="BB74" s="152"/>
      <c r="BC74" s="152"/>
      <c r="BD74" s="152"/>
      <c r="BE74" s="152"/>
      <c r="BF74" s="152"/>
      <c r="BG74" s="152"/>
      <c r="BH74" s="152"/>
      <c r="BI74" s="152"/>
      <c r="BJ74" s="152"/>
    </row>
    <row r="75" spans="1:62" ht="38.25" x14ac:dyDescent="0.2">
      <c r="A75" s="2611"/>
      <c r="B75" s="2594"/>
      <c r="C75" s="2603"/>
      <c r="D75" s="2603"/>
      <c r="E75" s="2603"/>
      <c r="F75" s="2603"/>
      <c r="G75" s="2606"/>
      <c r="H75" s="2606"/>
      <c r="I75" s="2628"/>
      <c r="J75" s="2791"/>
      <c r="K75" s="2788"/>
      <c r="L75" s="2622"/>
      <c r="M75" s="996">
        <v>15</v>
      </c>
      <c r="N75" s="1002" t="s">
        <v>1343</v>
      </c>
      <c r="O75" s="2622"/>
      <c r="P75" s="998" t="s">
        <v>1337</v>
      </c>
      <c r="Q75" s="996"/>
      <c r="R75" s="998"/>
      <c r="S75" s="998" t="s">
        <v>0</v>
      </c>
      <c r="T75" s="998" t="s">
        <v>0</v>
      </c>
      <c r="U75" s="998" t="s">
        <v>0</v>
      </c>
      <c r="V75" s="998" t="s">
        <v>0</v>
      </c>
      <c r="W75" s="998"/>
      <c r="X75" s="998"/>
      <c r="Y75" s="998"/>
      <c r="Z75" s="997"/>
      <c r="AA75" s="997"/>
      <c r="AB75" s="997"/>
      <c r="AC75" s="960"/>
      <c r="AD75" s="959"/>
      <c r="AE75" s="959"/>
      <c r="AF75" s="959"/>
      <c r="AG75" s="959"/>
      <c r="AH75" s="958">
        <f t="shared" ref="AH75:AH138" si="2">AC75+AD75-AE75</f>
        <v>0</v>
      </c>
      <c r="AI75" s="959"/>
      <c r="AJ75" s="996"/>
      <c r="AK75" s="996"/>
      <c r="AL75" s="996"/>
      <c r="AM75" s="996"/>
      <c r="AN75" s="958">
        <f t="shared" ref="AN75:AN138" si="3">AI75+AJ75-AK75</f>
        <v>0</v>
      </c>
      <c r="AO75" s="996"/>
      <c r="AP75" s="996"/>
      <c r="AQ75" s="996"/>
      <c r="AR75" s="996"/>
      <c r="AS75" s="996"/>
      <c r="AT75" s="996"/>
      <c r="AU75" s="996"/>
      <c r="AV75" s="996"/>
      <c r="AW75" s="995"/>
      <c r="AX75" s="995"/>
      <c r="AY75" s="995"/>
      <c r="AZ75" s="995"/>
      <c r="BA75" s="994"/>
      <c r="BB75" s="152"/>
      <c r="BC75" s="152"/>
      <c r="BD75" s="152"/>
      <c r="BE75" s="152"/>
      <c r="BF75" s="152"/>
      <c r="BG75" s="152"/>
      <c r="BH75" s="152"/>
      <c r="BI75" s="152"/>
      <c r="BJ75" s="152"/>
    </row>
    <row r="76" spans="1:62" ht="45.75" customHeight="1" x14ac:dyDescent="0.2">
      <c r="A76" s="2611"/>
      <c r="B76" s="2594"/>
      <c r="C76" s="2603"/>
      <c r="D76" s="2603"/>
      <c r="E76" s="2603"/>
      <c r="F76" s="2603"/>
      <c r="G76" s="2606"/>
      <c r="H76" s="2606"/>
      <c r="I76" s="2628"/>
      <c r="J76" s="2791"/>
      <c r="K76" s="2788"/>
      <c r="L76" s="2622"/>
      <c r="M76" s="996">
        <v>16</v>
      </c>
      <c r="N76" s="1002" t="s">
        <v>1342</v>
      </c>
      <c r="O76" s="2622"/>
      <c r="P76" s="998" t="s">
        <v>1337</v>
      </c>
      <c r="Q76" s="996"/>
      <c r="R76" s="998"/>
      <c r="S76" s="998" t="s">
        <v>0</v>
      </c>
      <c r="T76" s="998" t="s">
        <v>0</v>
      </c>
      <c r="U76" s="998" t="s">
        <v>0</v>
      </c>
      <c r="V76" s="998"/>
      <c r="W76" s="998"/>
      <c r="X76" s="998"/>
      <c r="Y76" s="998"/>
      <c r="Z76" s="997"/>
      <c r="AA76" s="997"/>
      <c r="AB76" s="997"/>
      <c r="AC76" s="960"/>
      <c r="AD76" s="959"/>
      <c r="AE76" s="959"/>
      <c r="AF76" s="959"/>
      <c r="AG76" s="959"/>
      <c r="AH76" s="958">
        <f t="shared" si="2"/>
        <v>0</v>
      </c>
      <c r="AI76" s="959"/>
      <c r="AJ76" s="996"/>
      <c r="AK76" s="996"/>
      <c r="AL76" s="996"/>
      <c r="AM76" s="996"/>
      <c r="AN76" s="958">
        <f t="shared" si="3"/>
        <v>0</v>
      </c>
      <c r="AO76" s="996"/>
      <c r="AP76" s="996"/>
      <c r="AQ76" s="996"/>
      <c r="AR76" s="996"/>
      <c r="AS76" s="996"/>
      <c r="AT76" s="996"/>
      <c r="AU76" s="996"/>
      <c r="AV76" s="996"/>
      <c r="AW76" s="995"/>
      <c r="AX76" s="995"/>
      <c r="AY76" s="995"/>
      <c r="AZ76" s="995"/>
      <c r="BA76" s="994"/>
      <c r="BB76" s="152"/>
      <c r="BC76" s="152"/>
      <c r="BD76" s="152"/>
      <c r="BE76" s="152"/>
      <c r="BF76" s="152"/>
      <c r="BG76" s="152"/>
      <c r="BH76" s="152"/>
      <c r="BI76" s="152"/>
      <c r="BJ76" s="152"/>
    </row>
    <row r="77" spans="1:62" ht="38.25" x14ac:dyDescent="0.2">
      <c r="A77" s="2611"/>
      <c r="B77" s="2594"/>
      <c r="C77" s="2603"/>
      <c r="D77" s="2603"/>
      <c r="E77" s="2603"/>
      <c r="F77" s="2603"/>
      <c r="G77" s="2606"/>
      <c r="H77" s="2606"/>
      <c r="I77" s="2628"/>
      <c r="J77" s="2791"/>
      <c r="K77" s="2788"/>
      <c r="L77" s="2622"/>
      <c r="M77" s="996">
        <v>17</v>
      </c>
      <c r="N77" s="1002" t="s">
        <v>1341</v>
      </c>
      <c r="O77" s="2622"/>
      <c r="P77" s="998" t="s">
        <v>1337</v>
      </c>
      <c r="Q77" s="996"/>
      <c r="R77" s="998" t="s">
        <v>0</v>
      </c>
      <c r="S77" s="998" t="s">
        <v>0</v>
      </c>
      <c r="T77" s="998" t="s">
        <v>0</v>
      </c>
      <c r="U77" s="998"/>
      <c r="V77" s="998"/>
      <c r="W77" s="998"/>
      <c r="X77" s="998"/>
      <c r="Y77" s="998"/>
      <c r="Z77" s="997"/>
      <c r="AA77" s="997"/>
      <c r="AB77" s="997"/>
      <c r="AC77" s="960"/>
      <c r="AD77" s="959"/>
      <c r="AE77" s="959"/>
      <c r="AF77" s="959"/>
      <c r="AG77" s="959"/>
      <c r="AH77" s="958">
        <f t="shared" si="2"/>
        <v>0</v>
      </c>
      <c r="AI77" s="959"/>
      <c r="AJ77" s="996"/>
      <c r="AK77" s="996"/>
      <c r="AL77" s="996"/>
      <c r="AM77" s="996"/>
      <c r="AN77" s="958">
        <f t="shared" si="3"/>
        <v>0</v>
      </c>
      <c r="AO77" s="996"/>
      <c r="AP77" s="996"/>
      <c r="AQ77" s="996"/>
      <c r="AR77" s="996"/>
      <c r="AS77" s="996"/>
      <c r="AT77" s="996"/>
      <c r="AU77" s="996"/>
      <c r="AV77" s="996"/>
      <c r="AW77" s="995"/>
      <c r="AX77" s="995"/>
      <c r="AY77" s="995"/>
      <c r="AZ77" s="995"/>
      <c r="BA77" s="994"/>
      <c r="BB77" s="152"/>
      <c r="BC77" s="152"/>
      <c r="BD77" s="152"/>
      <c r="BE77" s="152"/>
      <c r="BF77" s="152"/>
      <c r="BG77" s="152"/>
      <c r="BH77" s="152"/>
      <c r="BI77" s="152"/>
      <c r="BJ77" s="152"/>
    </row>
    <row r="78" spans="1:62" ht="38.25" x14ac:dyDescent="0.2">
      <c r="A78" s="2611"/>
      <c r="B78" s="2594"/>
      <c r="C78" s="2603"/>
      <c r="D78" s="2603"/>
      <c r="E78" s="2603"/>
      <c r="F78" s="2603"/>
      <c r="G78" s="2606"/>
      <c r="H78" s="2606"/>
      <c r="I78" s="2628"/>
      <c r="J78" s="2791"/>
      <c r="K78" s="2788"/>
      <c r="L78" s="2622"/>
      <c r="M78" s="996">
        <v>18</v>
      </c>
      <c r="N78" s="1002" t="s">
        <v>1340</v>
      </c>
      <c r="O78" s="2622"/>
      <c r="P78" s="998" t="s">
        <v>1337</v>
      </c>
      <c r="Q78" s="996"/>
      <c r="R78" s="998" t="s">
        <v>0</v>
      </c>
      <c r="S78" s="998" t="s">
        <v>0</v>
      </c>
      <c r="T78" s="998"/>
      <c r="U78" s="998"/>
      <c r="V78" s="998"/>
      <c r="W78" s="998"/>
      <c r="X78" s="998"/>
      <c r="Y78" s="998"/>
      <c r="Z78" s="997"/>
      <c r="AA78" s="997"/>
      <c r="AB78" s="997"/>
      <c r="AC78" s="960"/>
      <c r="AD78" s="959"/>
      <c r="AE78" s="959"/>
      <c r="AF78" s="959"/>
      <c r="AG78" s="959"/>
      <c r="AH78" s="958">
        <f t="shared" si="2"/>
        <v>0</v>
      </c>
      <c r="AI78" s="959"/>
      <c r="AJ78" s="996"/>
      <c r="AK78" s="996"/>
      <c r="AL78" s="996"/>
      <c r="AM78" s="996"/>
      <c r="AN78" s="958">
        <f t="shared" si="3"/>
        <v>0</v>
      </c>
      <c r="AO78" s="996"/>
      <c r="AP78" s="996"/>
      <c r="AQ78" s="996"/>
      <c r="AR78" s="996"/>
      <c r="AS78" s="996"/>
      <c r="AT78" s="996"/>
      <c r="AU78" s="996"/>
      <c r="AV78" s="996"/>
      <c r="AW78" s="995"/>
      <c r="AX78" s="995"/>
      <c r="AY78" s="995"/>
      <c r="AZ78" s="995"/>
      <c r="BA78" s="994"/>
      <c r="BB78" s="152"/>
      <c r="BC78" s="152"/>
      <c r="BD78" s="152"/>
      <c r="BE78" s="152"/>
      <c r="BF78" s="152"/>
      <c r="BG78" s="152"/>
      <c r="BH78" s="152"/>
      <c r="BI78" s="152"/>
      <c r="BJ78" s="152"/>
    </row>
    <row r="79" spans="1:62" ht="38.25" x14ac:dyDescent="0.2">
      <c r="A79" s="2611"/>
      <c r="B79" s="2594"/>
      <c r="C79" s="2603"/>
      <c r="D79" s="2603"/>
      <c r="E79" s="2603"/>
      <c r="F79" s="2603"/>
      <c r="G79" s="2606"/>
      <c r="H79" s="2606"/>
      <c r="I79" s="2628"/>
      <c r="J79" s="2791"/>
      <c r="K79" s="2788"/>
      <c r="L79" s="2622"/>
      <c r="M79" s="996">
        <v>19</v>
      </c>
      <c r="N79" s="1002" t="s">
        <v>1339</v>
      </c>
      <c r="O79" s="2622"/>
      <c r="P79" s="998" t="s">
        <v>1337</v>
      </c>
      <c r="Q79" s="996"/>
      <c r="R79" s="998" t="s">
        <v>0</v>
      </c>
      <c r="S79" s="998" t="s">
        <v>0</v>
      </c>
      <c r="T79" s="998"/>
      <c r="U79" s="998"/>
      <c r="V79" s="998"/>
      <c r="W79" s="998"/>
      <c r="X79" s="998"/>
      <c r="Y79" s="998"/>
      <c r="Z79" s="997"/>
      <c r="AA79" s="997"/>
      <c r="AB79" s="997"/>
      <c r="AC79" s="960"/>
      <c r="AD79" s="959"/>
      <c r="AE79" s="959"/>
      <c r="AF79" s="959"/>
      <c r="AG79" s="959"/>
      <c r="AH79" s="958">
        <f t="shared" si="2"/>
        <v>0</v>
      </c>
      <c r="AI79" s="959"/>
      <c r="AJ79" s="996"/>
      <c r="AK79" s="996"/>
      <c r="AL79" s="996"/>
      <c r="AM79" s="996"/>
      <c r="AN79" s="958">
        <f t="shared" si="3"/>
        <v>0</v>
      </c>
      <c r="AO79" s="996"/>
      <c r="AP79" s="996"/>
      <c r="AQ79" s="996"/>
      <c r="AR79" s="996"/>
      <c r="AS79" s="996"/>
      <c r="AT79" s="996"/>
      <c r="AU79" s="996"/>
      <c r="AV79" s="996"/>
      <c r="AW79" s="995"/>
      <c r="AX79" s="995"/>
      <c r="AY79" s="995"/>
      <c r="AZ79" s="995"/>
      <c r="BA79" s="994"/>
      <c r="BB79" s="152"/>
      <c r="BC79" s="152"/>
      <c r="BD79" s="152"/>
      <c r="BE79" s="152"/>
      <c r="BF79" s="152"/>
      <c r="BG79" s="152"/>
      <c r="BH79" s="152"/>
      <c r="BI79" s="152"/>
      <c r="BJ79" s="152"/>
    </row>
    <row r="80" spans="1:62" ht="38.25" x14ac:dyDescent="0.2">
      <c r="A80" s="2611"/>
      <c r="B80" s="2595"/>
      <c r="C80" s="2604"/>
      <c r="D80" s="2604"/>
      <c r="E80" s="2604"/>
      <c r="F80" s="2604"/>
      <c r="G80" s="2607"/>
      <c r="H80" s="2607"/>
      <c r="I80" s="2786"/>
      <c r="J80" s="2792"/>
      <c r="K80" s="2789"/>
      <c r="L80" s="2623"/>
      <c r="M80" s="996">
        <v>20</v>
      </c>
      <c r="N80" s="1002" t="s">
        <v>1338</v>
      </c>
      <c r="O80" s="2623"/>
      <c r="P80" s="998" t="s">
        <v>1337</v>
      </c>
      <c r="Q80" s="996"/>
      <c r="R80" s="998"/>
      <c r="S80" s="998"/>
      <c r="T80" s="998" t="s">
        <v>0</v>
      </c>
      <c r="U80" s="998" t="s">
        <v>0</v>
      </c>
      <c r="V80" s="998"/>
      <c r="W80" s="998"/>
      <c r="X80" s="998"/>
      <c r="Y80" s="998"/>
      <c r="Z80" s="997"/>
      <c r="AA80" s="997"/>
      <c r="AB80" s="997"/>
      <c r="AC80" s="959">
        <v>340000000</v>
      </c>
      <c r="AD80" s="959"/>
      <c r="AE80" s="959"/>
      <c r="AF80" s="959"/>
      <c r="AG80" s="959"/>
      <c r="AH80" s="958">
        <f t="shared" si="2"/>
        <v>340000000</v>
      </c>
      <c r="AI80" s="959"/>
      <c r="AJ80" s="996"/>
      <c r="AK80" s="996"/>
      <c r="AL80" s="996"/>
      <c r="AM80" s="996"/>
      <c r="AN80" s="958">
        <f t="shared" si="3"/>
        <v>0</v>
      </c>
      <c r="AO80" s="996"/>
      <c r="AP80" s="996"/>
      <c r="AQ80" s="996"/>
      <c r="AR80" s="996"/>
      <c r="AS80" s="996"/>
      <c r="AT80" s="996"/>
      <c r="AU80" s="996"/>
      <c r="AV80" s="996"/>
      <c r="AW80" s="995"/>
      <c r="AX80" s="995"/>
      <c r="AY80" s="995"/>
      <c r="AZ80" s="995"/>
      <c r="BA80" s="994"/>
      <c r="BB80" s="152"/>
      <c r="BC80" s="152"/>
      <c r="BD80" s="152"/>
      <c r="BE80" s="152"/>
      <c r="BF80" s="152"/>
      <c r="BG80" s="152"/>
      <c r="BH80" s="152"/>
      <c r="BI80" s="152"/>
      <c r="BJ80" s="152"/>
    </row>
    <row r="81" spans="1:62" ht="77.25" customHeight="1" x14ac:dyDescent="0.2">
      <c r="A81" s="2611"/>
      <c r="B81" s="2593" t="s">
        <v>1013</v>
      </c>
      <c r="C81" s="2605" t="s">
        <v>1033</v>
      </c>
      <c r="D81" s="2602" t="s">
        <v>1032</v>
      </c>
      <c r="E81" s="2602" t="s">
        <v>1031</v>
      </c>
      <c r="F81" s="2602" t="s">
        <v>1029</v>
      </c>
      <c r="G81" s="2602">
        <v>14209</v>
      </c>
      <c r="H81" s="2602">
        <v>18333</v>
      </c>
      <c r="I81" s="2618">
        <v>16777</v>
      </c>
      <c r="J81" s="1004" t="s">
        <v>1336</v>
      </c>
      <c r="K81" s="2621" t="s">
        <v>1335</v>
      </c>
      <c r="L81" s="2621" t="s">
        <v>1334</v>
      </c>
      <c r="M81" s="2640">
        <v>1</v>
      </c>
      <c r="N81" s="2804" t="s">
        <v>1333</v>
      </c>
      <c r="O81" s="2621" t="s">
        <v>1332</v>
      </c>
      <c r="P81" s="2621" t="s">
        <v>1323</v>
      </c>
      <c r="Q81" s="2640" t="s">
        <v>0</v>
      </c>
      <c r="R81" s="2640" t="s">
        <v>0</v>
      </c>
      <c r="S81" s="2640" t="s">
        <v>0</v>
      </c>
      <c r="T81" s="2640" t="s">
        <v>0</v>
      </c>
      <c r="U81" s="2640" t="s">
        <v>0</v>
      </c>
      <c r="V81" s="2640" t="s">
        <v>0</v>
      </c>
      <c r="W81" s="2640" t="s">
        <v>0</v>
      </c>
      <c r="X81" s="2640" t="s">
        <v>0</v>
      </c>
      <c r="Y81" s="2640" t="s">
        <v>0</v>
      </c>
      <c r="Z81" s="997"/>
      <c r="AA81" s="997"/>
      <c r="AB81" s="997"/>
      <c r="AC81" s="959"/>
      <c r="AD81" s="959"/>
      <c r="AE81" s="959"/>
      <c r="AF81" s="959"/>
      <c r="AG81" s="959"/>
      <c r="AH81" s="958">
        <f t="shared" si="2"/>
        <v>0</v>
      </c>
      <c r="AI81" s="959">
        <v>118228021</v>
      </c>
      <c r="AJ81" s="996"/>
      <c r="AK81" s="996"/>
      <c r="AL81" s="996"/>
      <c r="AM81" s="996"/>
      <c r="AN81" s="958">
        <f t="shared" si="3"/>
        <v>118228021</v>
      </c>
      <c r="AO81" s="996"/>
      <c r="AP81" s="996"/>
      <c r="AQ81" s="996"/>
      <c r="AR81" s="996"/>
      <c r="AS81" s="996"/>
      <c r="AT81" s="996"/>
      <c r="AU81" s="996"/>
      <c r="AV81" s="996"/>
      <c r="AW81" s="995"/>
      <c r="AX81" s="995"/>
      <c r="AY81" s="995"/>
      <c r="AZ81" s="995"/>
      <c r="BA81" s="994"/>
      <c r="BB81" s="152"/>
      <c r="BC81" s="152"/>
      <c r="BD81" s="152"/>
      <c r="BE81" s="152"/>
      <c r="BF81" s="152"/>
      <c r="BG81" s="152"/>
      <c r="BH81" s="152"/>
      <c r="BI81" s="152"/>
      <c r="BJ81" s="152"/>
    </row>
    <row r="82" spans="1:62" ht="172.5" customHeight="1" x14ac:dyDescent="0.2">
      <c r="A82" s="2611"/>
      <c r="B82" s="2594"/>
      <c r="C82" s="2606"/>
      <c r="D82" s="2603"/>
      <c r="E82" s="2603"/>
      <c r="F82" s="2603"/>
      <c r="G82" s="2603"/>
      <c r="H82" s="2603"/>
      <c r="I82" s="2619"/>
      <c r="J82" s="1004" t="s">
        <v>1331</v>
      </c>
      <c r="K82" s="2622"/>
      <c r="L82" s="2622"/>
      <c r="M82" s="2642"/>
      <c r="N82" s="2805"/>
      <c r="O82" s="2622"/>
      <c r="P82" s="2623"/>
      <c r="Q82" s="2642"/>
      <c r="R82" s="2642"/>
      <c r="S82" s="2642"/>
      <c r="T82" s="2642"/>
      <c r="U82" s="2642"/>
      <c r="V82" s="2642"/>
      <c r="W82" s="2642"/>
      <c r="X82" s="2642"/>
      <c r="Y82" s="2642"/>
      <c r="Z82" s="997"/>
      <c r="AA82" s="997"/>
      <c r="AB82" s="997"/>
      <c r="AC82" s="959"/>
      <c r="AD82" s="959"/>
      <c r="AE82" s="959"/>
      <c r="AF82" s="959"/>
      <c r="AG82" s="959"/>
      <c r="AH82" s="958">
        <f t="shared" si="2"/>
        <v>0</v>
      </c>
      <c r="AI82" s="959">
        <v>650951157</v>
      </c>
      <c r="AJ82" s="996"/>
      <c r="AK82" s="996"/>
      <c r="AL82" s="996"/>
      <c r="AM82" s="996"/>
      <c r="AN82" s="958">
        <f t="shared" si="3"/>
        <v>650951157</v>
      </c>
      <c r="AO82" s="996"/>
      <c r="AP82" s="996"/>
      <c r="AQ82" s="996"/>
      <c r="AR82" s="996"/>
      <c r="AS82" s="996"/>
      <c r="AT82" s="996"/>
      <c r="AU82" s="996"/>
      <c r="AV82" s="996"/>
      <c r="AW82" s="995"/>
      <c r="AX82" s="995">
        <v>650951157</v>
      </c>
      <c r="AY82" s="995"/>
      <c r="AZ82" s="995"/>
      <c r="BA82" s="994"/>
      <c r="BB82" s="152"/>
      <c r="BC82" s="152"/>
      <c r="BD82" s="152"/>
      <c r="BE82" s="152"/>
      <c r="BF82" s="152"/>
      <c r="BG82" s="152"/>
      <c r="BH82" s="152"/>
      <c r="BI82" s="152"/>
      <c r="BJ82" s="152"/>
    </row>
    <row r="83" spans="1:62" ht="120" customHeight="1" x14ac:dyDescent="0.2">
      <c r="A83" s="2611"/>
      <c r="B83" s="2594"/>
      <c r="C83" s="2606"/>
      <c r="D83" s="2603"/>
      <c r="E83" s="2603"/>
      <c r="F83" s="2603"/>
      <c r="G83" s="2603"/>
      <c r="H83" s="2603"/>
      <c r="I83" s="2619"/>
      <c r="J83" s="1003" t="s">
        <v>1330</v>
      </c>
      <c r="K83" s="2622"/>
      <c r="L83" s="2622"/>
      <c r="M83" s="996">
        <v>2</v>
      </c>
      <c r="N83" s="1002" t="s">
        <v>1329</v>
      </c>
      <c r="O83" s="2622"/>
      <c r="P83" s="998" t="s">
        <v>1328</v>
      </c>
      <c r="Q83" s="996" t="s">
        <v>0</v>
      </c>
      <c r="R83" s="996" t="s">
        <v>0</v>
      </c>
      <c r="S83" s="996" t="s">
        <v>0</v>
      </c>
      <c r="T83" s="996" t="s">
        <v>0</v>
      </c>
      <c r="U83" s="996" t="s">
        <v>0</v>
      </c>
      <c r="V83" s="996" t="s">
        <v>0</v>
      </c>
      <c r="W83" s="996" t="s">
        <v>0</v>
      </c>
      <c r="X83" s="996" t="s">
        <v>0</v>
      </c>
      <c r="Y83" s="996" t="s">
        <v>0</v>
      </c>
      <c r="Z83" s="997"/>
      <c r="AA83" s="997"/>
      <c r="AB83" s="997"/>
      <c r="AC83" s="959">
        <v>90000000</v>
      </c>
      <c r="AD83" s="959"/>
      <c r="AE83" s="959"/>
      <c r="AF83" s="959"/>
      <c r="AG83" s="959"/>
      <c r="AH83" s="958">
        <f t="shared" si="2"/>
        <v>90000000</v>
      </c>
      <c r="AI83" s="959"/>
      <c r="AJ83" s="996"/>
      <c r="AK83" s="996"/>
      <c r="AL83" s="996"/>
      <c r="AM83" s="996"/>
      <c r="AN83" s="958">
        <f t="shared" si="3"/>
        <v>0</v>
      </c>
      <c r="AO83" s="996"/>
      <c r="AP83" s="996"/>
      <c r="AQ83" s="996"/>
      <c r="AR83" s="996"/>
      <c r="AS83" s="996"/>
      <c r="AT83" s="996"/>
      <c r="AU83" s="996"/>
      <c r="AV83" s="996"/>
      <c r="AW83" s="995">
        <v>84050000</v>
      </c>
      <c r="AX83" s="995"/>
      <c r="AY83" s="995"/>
      <c r="AZ83" s="995"/>
      <c r="BA83" s="994"/>
      <c r="BB83" s="152"/>
      <c r="BC83" s="152"/>
      <c r="BD83" s="152"/>
      <c r="BE83" s="152"/>
      <c r="BF83" s="152"/>
      <c r="BG83" s="152"/>
      <c r="BH83" s="152"/>
      <c r="BI83" s="152"/>
      <c r="BJ83" s="152"/>
    </row>
    <row r="84" spans="1:62" ht="45.75" customHeight="1" x14ac:dyDescent="0.2">
      <c r="A84" s="2611"/>
      <c r="B84" s="2595"/>
      <c r="C84" s="2606"/>
      <c r="D84" s="2603"/>
      <c r="E84" s="2604"/>
      <c r="F84" s="2604"/>
      <c r="G84" s="2604"/>
      <c r="H84" s="2604"/>
      <c r="I84" s="2619"/>
      <c r="J84" s="998" t="s">
        <v>1327</v>
      </c>
      <c r="K84" s="2622"/>
      <c r="L84" s="2622"/>
      <c r="M84" s="996">
        <v>3</v>
      </c>
      <c r="N84" s="1002" t="s">
        <v>1326</v>
      </c>
      <c r="O84" s="2622"/>
      <c r="P84" s="998" t="s">
        <v>1323</v>
      </c>
      <c r="Q84" s="996" t="s">
        <v>0</v>
      </c>
      <c r="R84" s="996" t="s">
        <v>0</v>
      </c>
      <c r="S84" s="996" t="s">
        <v>0</v>
      </c>
      <c r="T84" s="996" t="s">
        <v>0</v>
      </c>
      <c r="U84" s="996" t="s">
        <v>0</v>
      </c>
      <c r="V84" s="996" t="s">
        <v>0</v>
      </c>
      <c r="W84" s="996" t="s">
        <v>0</v>
      </c>
      <c r="X84" s="996" t="s">
        <v>0</v>
      </c>
      <c r="Y84" s="996" t="s">
        <v>0</v>
      </c>
      <c r="Z84" s="997"/>
      <c r="AA84" s="997"/>
      <c r="AB84" s="997"/>
      <c r="AC84" s="959">
        <v>964323814</v>
      </c>
      <c r="AD84" s="959"/>
      <c r="AE84" s="959"/>
      <c r="AF84" s="959"/>
      <c r="AG84" s="959"/>
      <c r="AH84" s="958">
        <f t="shared" si="2"/>
        <v>964323814</v>
      </c>
      <c r="AI84" s="959"/>
      <c r="AJ84" s="996"/>
      <c r="AK84" s="996"/>
      <c r="AL84" s="996"/>
      <c r="AM84" s="996"/>
      <c r="AN84" s="958">
        <f t="shared" si="3"/>
        <v>0</v>
      </c>
      <c r="AO84" s="996"/>
      <c r="AP84" s="996"/>
      <c r="AQ84" s="996"/>
      <c r="AR84" s="996"/>
      <c r="AS84" s="996"/>
      <c r="AT84" s="996"/>
      <c r="AU84" s="996"/>
      <c r="AV84" s="996"/>
      <c r="AW84" s="995"/>
      <c r="AX84" s="995"/>
      <c r="AY84" s="995"/>
      <c r="AZ84" s="995">
        <v>964323814</v>
      </c>
      <c r="BA84" s="994"/>
      <c r="BB84" s="152"/>
      <c r="BC84" s="152"/>
      <c r="BD84" s="152"/>
      <c r="BE84" s="152"/>
      <c r="BF84" s="152"/>
      <c r="BG84" s="152"/>
      <c r="BH84" s="152"/>
      <c r="BI84" s="152"/>
      <c r="BJ84" s="152"/>
    </row>
    <row r="85" spans="1:62" ht="178.5" customHeight="1" x14ac:dyDescent="0.2">
      <c r="A85" s="2611"/>
      <c r="B85" s="2593" t="s">
        <v>1013</v>
      </c>
      <c r="C85" s="2606"/>
      <c r="D85" s="2603"/>
      <c r="E85" s="1001" t="s">
        <v>1030</v>
      </c>
      <c r="F85" s="2602" t="s">
        <v>1029</v>
      </c>
      <c r="G85" s="2602">
        <v>4792</v>
      </c>
      <c r="H85" s="2767">
        <v>5920</v>
      </c>
      <c r="I85" s="2620">
        <v>5418</v>
      </c>
      <c r="J85" s="999" t="s">
        <v>1325</v>
      </c>
      <c r="K85" s="2622"/>
      <c r="L85" s="2622"/>
      <c r="M85" s="2640">
        <v>4</v>
      </c>
      <c r="N85" s="2624" t="s">
        <v>1324</v>
      </c>
      <c r="O85" s="2622"/>
      <c r="P85" s="2621" t="s">
        <v>1323</v>
      </c>
      <c r="Q85" s="996" t="s">
        <v>0</v>
      </c>
      <c r="R85" s="996" t="s">
        <v>0</v>
      </c>
      <c r="S85" s="996" t="s">
        <v>0</v>
      </c>
      <c r="T85" s="996" t="s">
        <v>0</v>
      </c>
      <c r="U85" s="996" t="s">
        <v>0</v>
      </c>
      <c r="V85" s="996" t="s">
        <v>0</v>
      </c>
      <c r="W85" s="996" t="s">
        <v>0</v>
      </c>
      <c r="X85" s="996" t="s">
        <v>0</v>
      </c>
      <c r="Y85" s="996" t="s">
        <v>0</v>
      </c>
      <c r="Z85" s="997"/>
      <c r="AA85" s="997"/>
      <c r="AB85" s="997"/>
      <c r="AC85" s="959">
        <v>131485714</v>
      </c>
      <c r="AD85" s="959"/>
      <c r="AE85" s="959"/>
      <c r="AF85" s="959"/>
      <c r="AG85" s="959"/>
      <c r="AH85" s="958">
        <f t="shared" si="2"/>
        <v>131485714</v>
      </c>
      <c r="AI85" s="959"/>
      <c r="AJ85" s="996"/>
      <c r="AK85" s="996"/>
      <c r="AL85" s="996"/>
      <c r="AM85" s="996"/>
      <c r="AN85" s="958">
        <f t="shared" si="3"/>
        <v>0</v>
      </c>
      <c r="AO85" s="995"/>
      <c r="AP85" s="996"/>
      <c r="AQ85" s="996"/>
      <c r="AR85" s="996"/>
      <c r="AS85" s="996"/>
      <c r="AT85" s="996"/>
      <c r="AU85" s="996"/>
      <c r="AV85" s="996"/>
      <c r="AW85" s="995"/>
      <c r="AX85" s="995"/>
      <c r="AY85" s="995"/>
      <c r="AZ85" s="995">
        <v>36900000</v>
      </c>
      <c r="BA85" s="994"/>
      <c r="BB85" s="152"/>
      <c r="BC85" s="152"/>
      <c r="BD85" s="152"/>
      <c r="BE85" s="152"/>
      <c r="BF85" s="152"/>
      <c r="BG85" s="152"/>
      <c r="BH85" s="152"/>
      <c r="BI85" s="152"/>
      <c r="BJ85" s="152"/>
    </row>
    <row r="86" spans="1:62" ht="38.25" x14ac:dyDescent="0.2">
      <c r="A86" s="2611"/>
      <c r="B86" s="2595"/>
      <c r="C86" s="2606"/>
      <c r="D86" s="2603"/>
      <c r="E86" s="1000"/>
      <c r="F86" s="2604"/>
      <c r="G86" s="2604"/>
      <c r="H86" s="2768"/>
      <c r="I86" s="2620"/>
      <c r="J86" s="999" t="s">
        <v>1322</v>
      </c>
      <c r="K86" s="2622"/>
      <c r="L86" s="2622"/>
      <c r="M86" s="2642"/>
      <c r="N86" s="2626"/>
      <c r="O86" s="2622"/>
      <c r="P86" s="2782"/>
      <c r="Q86" s="996" t="s">
        <v>0</v>
      </c>
      <c r="R86" s="996" t="s">
        <v>0</v>
      </c>
      <c r="S86" s="996" t="s">
        <v>0</v>
      </c>
      <c r="T86" s="996" t="s">
        <v>0</v>
      </c>
      <c r="U86" s="996" t="s">
        <v>0</v>
      </c>
      <c r="V86" s="996" t="s">
        <v>0</v>
      </c>
      <c r="W86" s="996" t="s">
        <v>0</v>
      </c>
      <c r="X86" s="996" t="s">
        <v>0</v>
      </c>
      <c r="Y86" s="996" t="s">
        <v>0</v>
      </c>
      <c r="Z86" s="997"/>
      <c r="AA86" s="997"/>
      <c r="AB86" s="997"/>
      <c r="AC86" s="959">
        <v>3171867779</v>
      </c>
      <c r="AD86" s="959"/>
      <c r="AE86" s="959"/>
      <c r="AF86" s="959"/>
      <c r="AG86" s="959"/>
      <c r="AH86" s="958">
        <f t="shared" si="2"/>
        <v>3171867779</v>
      </c>
      <c r="AI86" s="959"/>
      <c r="AJ86" s="996"/>
      <c r="AK86" s="996"/>
      <c r="AL86" s="996"/>
      <c r="AM86" s="996"/>
      <c r="AN86" s="958">
        <f t="shared" si="3"/>
        <v>0</v>
      </c>
      <c r="AO86" s="996"/>
      <c r="AP86" s="996"/>
      <c r="AQ86" s="996"/>
      <c r="AR86" s="996"/>
      <c r="AS86" s="996"/>
      <c r="AT86" s="996"/>
      <c r="AU86" s="996"/>
      <c r="AV86" s="996"/>
      <c r="AW86" s="995"/>
      <c r="AX86" s="995"/>
      <c r="AY86" s="995"/>
      <c r="AZ86" s="995">
        <v>3121009308</v>
      </c>
      <c r="BA86" s="994"/>
      <c r="BB86" s="152"/>
      <c r="BC86" s="152"/>
      <c r="BD86" s="152"/>
      <c r="BE86" s="152"/>
      <c r="BF86" s="152"/>
      <c r="BG86" s="152"/>
      <c r="BH86" s="152"/>
      <c r="BI86" s="152"/>
      <c r="BJ86" s="152"/>
    </row>
    <row r="87" spans="1:62" ht="58.5" customHeight="1" x14ac:dyDescent="0.2">
      <c r="A87" s="2611"/>
      <c r="B87" s="2593" t="s">
        <v>1013</v>
      </c>
      <c r="C87" s="2606"/>
      <c r="D87" s="2603"/>
      <c r="E87" s="2602" t="s">
        <v>1028</v>
      </c>
      <c r="F87" s="2602" t="s">
        <v>1027</v>
      </c>
      <c r="G87" s="2602">
        <v>1070</v>
      </c>
      <c r="H87" s="2602">
        <v>1170</v>
      </c>
      <c r="I87" s="2603">
        <v>1070</v>
      </c>
      <c r="J87" s="998" t="s">
        <v>1321</v>
      </c>
      <c r="K87" s="2622"/>
      <c r="L87" s="2622"/>
      <c r="M87" s="2640">
        <v>1</v>
      </c>
      <c r="N87" s="2769" t="s">
        <v>1320</v>
      </c>
      <c r="O87" s="2622"/>
      <c r="P87" s="2621" t="s">
        <v>1319</v>
      </c>
      <c r="Q87" s="2640" t="s">
        <v>0</v>
      </c>
      <c r="R87" s="2640" t="s">
        <v>0</v>
      </c>
      <c r="S87" s="2640" t="s">
        <v>0</v>
      </c>
      <c r="T87" s="2640" t="s">
        <v>0</v>
      </c>
      <c r="U87" s="2640" t="s">
        <v>0</v>
      </c>
      <c r="V87" s="2640" t="s">
        <v>0</v>
      </c>
      <c r="W87" s="2640" t="s">
        <v>0</v>
      </c>
      <c r="X87" s="2640" t="s">
        <v>0</v>
      </c>
      <c r="Y87" s="2640" t="s">
        <v>0</v>
      </c>
      <c r="Z87" s="997"/>
      <c r="AA87" s="997"/>
      <c r="AB87" s="997"/>
      <c r="AC87" s="959"/>
      <c r="AD87" s="959"/>
      <c r="AE87" s="959"/>
      <c r="AF87" s="959"/>
      <c r="AG87" s="959"/>
      <c r="AH87" s="958">
        <f t="shared" si="2"/>
        <v>0</v>
      </c>
      <c r="AI87" s="959">
        <v>85000000</v>
      </c>
      <c r="AJ87" s="996"/>
      <c r="AK87" s="996"/>
      <c r="AL87" s="996"/>
      <c r="AM87" s="996"/>
      <c r="AN87" s="958">
        <f t="shared" si="3"/>
        <v>85000000</v>
      </c>
      <c r="AO87" s="996"/>
      <c r="AP87" s="996"/>
      <c r="AQ87" s="996"/>
      <c r="AR87" s="996"/>
      <c r="AS87" s="996"/>
      <c r="AT87" s="996"/>
      <c r="AU87" s="996"/>
      <c r="AV87" s="996"/>
      <c r="AW87" s="995"/>
      <c r="AX87" s="995"/>
      <c r="AY87" s="995"/>
      <c r="AZ87" s="995"/>
      <c r="BA87" s="994"/>
      <c r="BB87" s="152"/>
      <c r="BC87" s="152"/>
      <c r="BD87" s="152"/>
      <c r="BE87" s="152"/>
      <c r="BF87" s="152"/>
      <c r="BG87" s="152"/>
      <c r="BH87" s="152"/>
      <c r="BI87" s="152"/>
      <c r="BJ87" s="152"/>
    </row>
    <row r="88" spans="1:62" ht="23.25" customHeight="1" x14ac:dyDescent="0.2">
      <c r="A88" s="2611"/>
      <c r="B88" s="2595"/>
      <c r="C88" s="2606"/>
      <c r="D88" s="2603"/>
      <c r="E88" s="2604"/>
      <c r="F88" s="2604"/>
      <c r="G88" s="2604"/>
      <c r="H88" s="2604"/>
      <c r="I88" s="2604"/>
      <c r="J88" s="998" t="s">
        <v>1318</v>
      </c>
      <c r="K88" s="2623"/>
      <c r="L88" s="2623"/>
      <c r="M88" s="2642"/>
      <c r="N88" s="2770"/>
      <c r="O88" s="2623"/>
      <c r="P88" s="2623"/>
      <c r="Q88" s="2642"/>
      <c r="R88" s="2642"/>
      <c r="S88" s="2642"/>
      <c r="T88" s="2642"/>
      <c r="U88" s="2642"/>
      <c r="V88" s="2642"/>
      <c r="W88" s="2642"/>
      <c r="X88" s="2642"/>
      <c r="Y88" s="2642"/>
      <c r="Z88" s="997"/>
      <c r="AA88" s="997"/>
      <c r="AB88" s="997"/>
      <c r="AC88" s="959">
        <v>100000000</v>
      </c>
      <c r="AD88" s="959"/>
      <c r="AE88" s="959"/>
      <c r="AF88" s="959"/>
      <c r="AG88" s="959"/>
      <c r="AH88" s="958">
        <f t="shared" si="2"/>
        <v>100000000</v>
      </c>
      <c r="AI88" s="959"/>
      <c r="AJ88" s="996"/>
      <c r="AK88" s="996"/>
      <c r="AL88" s="996"/>
      <c r="AM88" s="996"/>
      <c r="AN88" s="958">
        <f t="shared" si="3"/>
        <v>0</v>
      </c>
      <c r="AO88" s="996"/>
      <c r="AP88" s="996"/>
      <c r="AQ88" s="996"/>
      <c r="AR88" s="996"/>
      <c r="AS88" s="996"/>
      <c r="AT88" s="996"/>
      <c r="AU88" s="996"/>
      <c r="AV88" s="996"/>
      <c r="AW88" s="995"/>
      <c r="AX88" s="995"/>
      <c r="AY88" s="995"/>
      <c r="AZ88" s="995"/>
      <c r="BA88" s="994"/>
      <c r="BB88" s="152"/>
      <c r="BC88" s="152"/>
      <c r="BD88" s="152"/>
      <c r="BE88" s="152"/>
      <c r="BF88" s="152"/>
      <c r="BG88" s="152"/>
      <c r="BH88" s="152"/>
      <c r="BI88" s="152"/>
      <c r="BJ88" s="152"/>
    </row>
    <row r="89" spans="1:62" ht="51" customHeight="1" x14ac:dyDescent="0.2">
      <c r="A89" s="2611"/>
      <c r="B89" s="2593" t="s">
        <v>1013</v>
      </c>
      <c r="C89" s="2606"/>
      <c r="D89" s="2603"/>
      <c r="E89" s="2602" t="s">
        <v>1026</v>
      </c>
      <c r="F89" s="2602" t="s">
        <v>1025</v>
      </c>
      <c r="G89" s="2602">
        <v>27</v>
      </c>
      <c r="H89" s="2602">
        <v>36</v>
      </c>
      <c r="I89" s="2602">
        <v>9</v>
      </c>
      <c r="J89" s="993" t="s">
        <v>1317</v>
      </c>
      <c r="K89" s="2593" t="s">
        <v>1316</v>
      </c>
      <c r="L89" s="2593"/>
      <c r="M89" s="957"/>
      <c r="N89" s="962"/>
      <c r="O89" s="992"/>
      <c r="P89" s="957"/>
      <c r="Q89" s="957"/>
      <c r="R89" s="957"/>
      <c r="S89" s="957"/>
      <c r="T89" s="957"/>
      <c r="U89" s="957"/>
      <c r="V89" s="957"/>
      <c r="W89" s="957"/>
      <c r="X89" s="957"/>
      <c r="Y89" s="957"/>
      <c r="Z89" s="629"/>
      <c r="AA89" s="629"/>
      <c r="AB89" s="629"/>
      <c r="AC89" s="959"/>
      <c r="AD89" s="958"/>
      <c r="AE89" s="958"/>
      <c r="AF89" s="958"/>
      <c r="AG89" s="958"/>
      <c r="AH89" s="958">
        <f t="shared" si="2"/>
        <v>0</v>
      </c>
      <c r="AI89" s="959">
        <v>25049556</v>
      </c>
      <c r="AJ89" s="957"/>
      <c r="AK89" s="957"/>
      <c r="AL89" s="957"/>
      <c r="AM89" s="957"/>
      <c r="AN89" s="958">
        <f t="shared" si="3"/>
        <v>25049556</v>
      </c>
      <c r="AO89" s="957"/>
      <c r="AP89" s="957"/>
      <c r="AQ89" s="957"/>
      <c r="AR89" s="957"/>
      <c r="AS89" s="957"/>
      <c r="AT89" s="957"/>
      <c r="AU89" s="957"/>
      <c r="AV89" s="957"/>
      <c r="AW89" s="956"/>
      <c r="AX89" s="956"/>
      <c r="AY89" s="956"/>
      <c r="AZ89" s="956"/>
      <c r="BA89" s="955"/>
    </row>
    <row r="90" spans="1:62" ht="60.75" customHeight="1" x14ac:dyDescent="0.2">
      <c r="A90" s="2611"/>
      <c r="B90" s="2594"/>
      <c r="C90" s="2606"/>
      <c r="D90" s="2603"/>
      <c r="E90" s="2603"/>
      <c r="F90" s="2603"/>
      <c r="G90" s="2603"/>
      <c r="H90" s="2603"/>
      <c r="I90" s="2603"/>
      <c r="J90" s="991" t="s">
        <v>1315</v>
      </c>
      <c r="K90" s="2594"/>
      <c r="L90" s="2594"/>
      <c r="M90" s="957"/>
      <c r="N90" s="962"/>
      <c r="O90" s="992"/>
      <c r="P90" s="957"/>
      <c r="Q90" s="957"/>
      <c r="R90" s="957"/>
      <c r="S90" s="957"/>
      <c r="T90" s="957"/>
      <c r="U90" s="957"/>
      <c r="V90" s="957"/>
      <c r="W90" s="957"/>
      <c r="X90" s="957"/>
      <c r="Y90" s="957"/>
      <c r="Z90" s="629"/>
      <c r="AA90" s="629"/>
      <c r="AB90" s="629"/>
      <c r="AC90" s="959"/>
      <c r="AD90" s="958"/>
      <c r="AE90" s="958"/>
      <c r="AF90" s="958"/>
      <c r="AG90" s="958"/>
      <c r="AH90" s="958">
        <f t="shared" si="2"/>
        <v>0</v>
      </c>
      <c r="AI90" s="959">
        <v>85000000</v>
      </c>
      <c r="AJ90" s="957"/>
      <c r="AK90" s="957"/>
      <c r="AL90" s="957"/>
      <c r="AM90" s="957"/>
      <c r="AN90" s="958">
        <f t="shared" si="3"/>
        <v>85000000</v>
      </c>
      <c r="AO90" s="957"/>
      <c r="AP90" s="957"/>
      <c r="AQ90" s="957"/>
      <c r="AR90" s="957"/>
      <c r="AS90" s="957"/>
      <c r="AT90" s="957"/>
      <c r="AU90" s="957"/>
      <c r="AV90" s="957"/>
      <c r="AW90" s="956"/>
      <c r="AX90" s="956"/>
      <c r="AY90" s="956"/>
      <c r="AZ90" s="956"/>
      <c r="BA90" s="955"/>
    </row>
    <row r="91" spans="1:62" ht="95.25" customHeight="1" x14ac:dyDescent="0.2">
      <c r="A91" s="2611"/>
      <c r="B91" s="2594"/>
      <c r="C91" s="2606"/>
      <c r="D91" s="2603"/>
      <c r="E91" s="2603"/>
      <c r="F91" s="2603"/>
      <c r="G91" s="2603"/>
      <c r="H91" s="2603"/>
      <c r="I91" s="2603"/>
      <c r="J91" s="991" t="s">
        <v>1314</v>
      </c>
      <c r="K91" s="2594"/>
      <c r="L91" s="2594"/>
      <c r="M91" s="957"/>
      <c r="N91" s="962"/>
      <c r="O91" s="992"/>
      <c r="P91" s="957"/>
      <c r="Q91" s="957"/>
      <c r="R91" s="957"/>
      <c r="S91" s="957"/>
      <c r="T91" s="957"/>
      <c r="U91" s="957"/>
      <c r="V91" s="957"/>
      <c r="W91" s="957"/>
      <c r="X91" s="957"/>
      <c r="Y91" s="957"/>
      <c r="Z91" s="629"/>
      <c r="AA91" s="629"/>
      <c r="AB91" s="629"/>
      <c r="AC91" s="959"/>
      <c r="AD91" s="958"/>
      <c r="AE91" s="958"/>
      <c r="AF91" s="958"/>
      <c r="AG91" s="958"/>
      <c r="AH91" s="958">
        <f t="shared" si="2"/>
        <v>0</v>
      </c>
      <c r="AI91" s="959">
        <v>3000000000</v>
      </c>
      <c r="AJ91" s="957"/>
      <c r="AK91" s="957"/>
      <c r="AL91" s="957"/>
      <c r="AM91" s="957"/>
      <c r="AN91" s="958">
        <f t="shared" si="3"/>
        <v>3000000000</v>
      </c>
      <c r="AO91" s="957"/>
      <c r="AP91" s="957"/>
      <c r="AQ91" s="957"/>
      <c r="AR91" s="957"/>
      <c r="AS91" s="957"/>
      <c r="AT91" s="957"/>
      <c r="AU91" s="957"/>
      <c r="AV91" s="957"/>
      <c r="AW91" s="956"/>
      <c r="AX91" s="956"/>
      <c r="AY91" s="956"/>
      <c r="AZ91" s="956"/>
      <c r="BA91" s="955"/>
    </row>
    <row r="92" spans="1:62" ht="108.75" customHeight="1" x14ac:dyDescent="0.2">
      <c r="A92" s="2611"/>
      <c r="B92" s="2595"/>
      <c r="C92" s="2607"/>
      <c r="D92" s="2604"/>
      <c r="E92" s="2604"/>
      <c r="F92" s="2604"/>
      <c r="G92" s="2604"/>
      <c r="H92" s="2604"/>
      <c r="I92" s="2604"/>
      <c r="J92" s="991" t="s">
        <v>1313</v>
      </c>
      <c r="K92" s="2595"/>
      <c r="L92" s="2595"/>
      <c r="M92" s="957"/>
      <c r="N92" s="962"/>
      <c r="O92" s="957"/>
      <c r="P92" s="957"/>
      <c r="Q92" s="957"/>
      <c r="R92" s="957"/>
      <c r="S92" s="957"/>
      <c r="T92" s="957"/>
      <c r="U92" s="957"/>
      <c r="V92" s="957"/>
      <c r="W92" s="957"/>
      <c r="X92" s="957"/>
      <c r="Y92" s="957"/>
      <c r="Z92" s="629"/>
      <c r="AA92" s="629"/>
      <c r="AB92" s="629"/>
      <c r="AC92" s="959"/>
      <c r="AD92" s="958"/>
      <c r="AE92" s="958"/>
      <c r="AF92" s="958"/>
      <c r="AG92" s="958"/>
      <c r="AH92" s="958">
        <f t="shared" si="2"/>
        <v>0</v>
      </c>
      <c r="AI92" s="959">
        <v>340896060</v>
      </c>
      <c r="AJ92" s="957"/>
      <c r="AK92" s="957"/>
      <c r="AL92" s="957"/>
      <c r="AM92" s="957"/>
      <c r="AN92" s="958">
        <f t="shared" si="3"/>
        <v>340896060</v>
      </c>
      <c r="AO92" s="957"/>
      <c r="AP92" s="957"/>
      <c r="AQ92" s="957"/>
      <c r="AR92" s="957"/>
      <c r="AS92" s="957"/>
      <c r="AT92" s="957"/>
      <c r="AU92" s="957"/>
      <c r="AV92" s="957"/>
      <c r="AW92" s="956"/>
      <c r="AX92" s="956"/>
      <c r="AY92" s="956"/>
      <c r="AZ92" s="956"/>
      <c r="BA92" s="955"/>
    </row>
    <row r="93" spans="1:62" ht="66.75" customHeight="1" x14ac:dyDescent="0.2">
      <c r="A93" s="2611"/>
      <c r="B93" s="2593" t="s">
        <v>1013</v>
      </c>
      <c r="C93" s="2599" t="s">
        <v>1024</v>
      </c>
      <c r="D93" s="2602" t="s">
        <v>1023</v>
      </c>
      <c r="E93" s="2602" t="s">
        <v>1022</v>
      </c>
      <c r="F93" s="2602" t="s">
        <v>1021</v>
      </c>
      <c r="G93" s="2602">
        <v>734</v>
      </c>
      <c r="H93" s="2602">
        <v>750</v>
      </c>
      <c r="I93" s="2767">
        <v>750</v>
      </c>
      <c r="J93" s="990" t="s">
        <v>1312</v>
      </c>
      <c r="K93" s="2593" t="s">
        <v>1301</v>
      </c>
      <c r="L93" s="2593" t="s">
        <v>1300</v>
      </c>
      <c r="M93" s="957">
        <v>1</v>
      </c>
      <c r="N93" s="989" t="s">
        <v>1311</v>
      </c>
      <c r="O93" s="2593" t="s">
        <v>1310</v>
      </c>
      <c r="P93" s="495" t="s">
        <v>1305</v>
      </c>
      <c r="Q93" s="957" t="s">
        <v>0</v>
      </c>
      <c r="R93" s="957" t="s">
        <v>0</v>
      </c>
      <c r="S93" s="957" t="s">
        <v>0</v>
      </c>
      <c r="T93" s="957" t="s">
        <v>0</v>
      </c>
      <c r="U93" s="957" t="s">
        <v>0</v>
      </c>
      <c r="V93" s="957" t="s">
        <v>0</v>
      </c>
      <c r="W93" s="957" t="s">
        <v>0</v>
      </c>
      <c r="X93" s="957" t="s">
        <v>0</v>
      </c>
      <c r="Y93" s="957" t="s">
        <v>0</v>
      </c>
      <c r="Z93" s="629"/>
      <c r="AA93" s="629"/>
      <c r="AB93" s="629"/>
      <c r="AC93" s="959"/>
      <c r="AD93" s="958"/>
      <c r="AE93" s="958"/>
      <c r="AF93" s="958"/>
      <c r="AG93" s="958"/>
      <c r="AH93" s="958">
        <f t="shared" si="2"/>
        <v>0</v>
      </c>
      <c r="AI93" s="973">
        <v>575020160</v>
      </c>
      <c r="AJ93" s="957"/>
      <c r="AK93" s="957"/>
      <c r="AL93" s="957"/>
      <c r="AM93" s="957"/>
      <c r="AN93" s="958">
        <f t="shared" si="3"/>
        <v>575020160</v>
      </c>
      <c r="AO93" s="957"/>
      <c r="AP93" s="957"/>
      <c r="AQ93" s="957"/>
      <c r="AR93" s="957"/>
      <c r="AS93" s="957"/>
      <c r="AT93" s="957"/>
      <c r="AU93" s="957"/>
      <c r="AV93" s="957"/>
      <c r="AW93" s="956"/>
      <c r="AX93" s="956">
        <v>509805396</v>
      </c>
      <c r="AY93" s="956"/>
      <c r="AZ93" s="956"/>
      <c r="BA93" s="955"/>
    </row>
    <row r="94" spans="1:62" ht="48.75" customHeight="1" x14ac:dyDescent="0.2">
      <c r="A94" s="2611"/>
      <c r="B94" s="2594"/>
      <c r="C94" s="2600"/>
      <c r="D94" s="2603"/>
      <c r="E94" s="2603"/>
      <c r="F94" s="2603"/>
      <c r="G94" s="2603"/>
      <c r="H94" s="2603"/>
      <c r="I94" s="2798"/>
      <c r="J94" s="990" t="s">
        <v>1309</v>
      </c>
      <c r="K94" s="2594"/>
      <c r="L94" s="2594"/>
      <c r="M94" s="957">
        <v>2</v>
      </c>
      <c r="N94" s="989" t="s">
        <v>1308</v>
      </c>
      <c r="O94" s="2594"/>
      <c r="P94" s="495" t="s">
        <v>1305</v>
      </c>
      <c r="Q94" s="957" t="s">
        <v>0</v>
      </c>
      <c r="R94" s="957" t="s">
        <v>0</v>
      </c>
      <c r="S94" s="957" t="s">
        <v>0</v>
      </c>
      <c r="T94" s="957" t="s">
        <v>0</v>
      </c>
      <c r="U94" s="957" t="s">
        <v>0</v>
      </c>
      <c r="V94" s="957" t="s">
        <v>0</v>
      </c>
      <c r="W94" s="957" t="s">
        <v>0</v>
      </c>
      <c r="X94" s="957" t="s">
        <v>0</v>
      </c>
      <c r="Y94" s="957" t="s">
        <v>0</v>
      </c>
      <c r="Z94" s="629"/>
      <c r="AA94" s="629"/>
      <c r="AB94" s="629"/>
      <c r="AC94" s="959"/>
      <c r="AD94" s="958"/>
      <c r="AE94" s="958"/>
      <c r="AF94" s="958"/>
      <c r="AG94" s="958"/>
      <c r="AH94" s="958">
        <f t="shared" si="2"/>
        <v>0</v>
      </c>
      <c r="AI94" s="973">
        <v>937000000</v>
      </c>
      <c r="AJ94" s="957"/>
      <c r="AK94" s="957"/>
      <c r="AL94" s="957"/>
      <c r="AM94" s="957"/>
      <c r="AN94" s="958">
        <f t="shared" si="3"/>
        <v>937000000</v>
      </c>
      <c r="AO94" s="957"/>
      <c r="AP94" s="957"/>
      <c r="AQ94" s="957"/>
      <c r="AR94" s="957"/>
      <c r="AS94" s="957"/>
      <c r="AT94" s="957"/>
      <c r="AU94" s="957"/>
      <c r="AV94" s="957"/>
      <c r="AW94" s="956"/>
      <c r="AX94" s="956">
        <v>937000000</v>
      </c>
      <c r="AY94" s="956"/>
      <c r="AZ94" s="956"/>
      <c r="BA94" s="955"/>
    </row>
    <row r="95" spans="1:62" ht="21.75" customHeight="1" x14ac:dyDescent="0.2">
      <c r="A95" s="2611"/>
      <c r="B95" s="2593" t="s">
        <v>1013</v>
      </c>
      <c r="C95" s="2599" t="s">
        <v>1020</v>
      </c>
      <c r="D95" s="2612" t="s">
        <v>1019</v>
      </c>
      <c r="E95" s="2602" t="s">
        <v>1018</v>
      </c>
      <c r="F95" s="2599" t="s">
        <v>1017</v>
      </c>
      <c r="G95" s="2602">
        <v>5</v>
      </c>
      <c r="H95" s="2602">
        <v>20</v>
      </c>
      <c r="I95" s="2767">
        <v>5</v>
      </c>
      <c r="J95" s="988" t="s">
        <v>1307</v>
      </c>
      <c r="K95" s="2593" t="s">
        <v>1301</v>
      </c>
      <c r="L95" s="2593" t="s">
        <v>1300</v>
      </c>
      <c r="M95" s="2593">
        <v>1</v>
      </c>
      <c r="N95" s="2762" t="s">
        <v>1306</v>
      </c>
      <c r="O95" s="2593" t="s">
        <v>1230</v>
      </c>
      <c r="P95" s="2593" t="s">
        <v>1305</v>
      </c>
      <c r="Q95" s="2635" t="s">
        <v>0</v>
      </c>
      <c r="R95" s="2635" t="s">
        <v>0</v>
      </c>
      <c r="S95" s="2635" t="s">
        <v>0</v>
      </c>
      <c r="T95" s="2635" t="s">
        <v>0</v>
      </c>
      <c r="U95" s="2635" t="s">
        <v>0</v>
      </c>
      <c r="V95" s="2635" t="s">
        <v>0</v>
      </c>
      <c r="W95" s="2635" t="s">
        <v>0</v>
      </c>
      <c r="X95" s="2635" t="s">
        <v>0</v>
      </c>
      <c r="Y95" s="2635" t="s">
        <v>0</v>
      </c>
      <c r="Z95" s="2801" t="s">
        <v>1304</v>
      </c>
      <c r="AA95" s="629"/>
      <c r="AB95" s="629"/>
      <c r="AC95" s="959"/>
      <c r="AD95" s="958"/>
      <c r="AE95" s="958"/>
      <c r="AF95" s="958"/>
      <c r="AG95" s="958"/>
      <c r="AH95" s="958">
        <f t="shared" si="2"/>
        <v>0</v>
      </c>
      <c r="AI95" s="973">
        <v>389183440</v>
      </c>
      <c r="AJ95" s="957"/>
      <c r="AK95" s="957"/>
      <c r="AL95" s="957"/>
      <c r="AM95" s="957"/>
      <c r="AN95" s="958">
        <f t="shared" si="3"/>
        <v>389183440</v>
      </c>
      <c r="AO95" s="957"/>
      <c r="AP95" s="957"/>
      <c r="AQ95" s="957"/>
      <c r="AR95" s="957"/>
      <c r="AS95" s="957"/>
      <c r="AT95" s="957"/>
      <c r="AU95" s="957"/>
      <c r="AV95" s="957"/>
      <c r="AW95" s="956"/>
      <c r="AX95" s="956"/>
      <c r="AY95" s="956"/>
      <c r="AZ95" s="956"/>
      <c r="BA95" s="955"/>
    </row>
    <row r="96" spans="1:62" ht="31.5" customHeight="1" x14ac:dyDescent="0.2">
      <c r="A96" s="2611"/>
      <c r="B96" s="2594"/>
      <c r="C96" s="2600"/>
      <c r="D96" s="2736"/>
      <c r="E96" s="2603"/>
      <c r="F96" s="2600"/>
      <c r="G96" s="2603"/>
      <c r="H96" s="2603"/>
      <c r="I96" s="2798"/>
      <c r="J96" s="988" t="s">
        <v>1303</v>
      </c>
      <c r="K96" s="2594"/>
      <c r="L96" s="2594"/>
      <c r="M96" s="2594"/>
      <c r="N96" s="2763"/>
      <c r="O96" s="2594"/>
      <c r="P96" s="2594"/>
      <c r="Q96" s="2776"/>
      <c r="R96" s="2776"/>
      <c r="S96" s="2776"/>
      <c r="T96" s="2776"/>
      <c r="U96" s="2776"/>
      <c r="V96" s="2776"/>
      <c r="W96" s="2776"/>
      <c r="X96" s="2776"/>
      <c r="Y96" s="2776"/>
      <c r="Z96" s="2802"/>
      <c r="AA96" s="629"/>
      <c r="AB96" s="629"/>
      <c r="AC96" s="959"/>
      <c r="AD96" s="958"/>
      <c r="AE96" s="958"/>
      <c r="AF96" s="958"/>
      <c r="AG96" s="958"/>
      <c r="AH96" s="958">
        <f t="shared" si="2"/>
        <v>0</v>
      </c>
      <c r="AI96" s="973">
        <v>200000000</v>
      </c>
      <c r="AJ96" s="957"/>
      <c r="AK96" s="957"/>
      <c r="AL96" s="957"/>
      <c r="AM96" s="957"/>
      <c r="AN96" s="958">
        <f t="shared" si="3"/>
        <v>200000000</v>
      </c>
      <c r="AO96" s="957"/>
      <c r="AP96" s="957"/>
      <c r="AQ96" s="957"/>
      <c r="AR96" s="957"/>
      <c r="AS96" s="957"/>
      <c r="AT96" s="957"/>
      <c r="AU96" s="957"/>
      <c r="AV96" s="957"/>
      <c r="AW96" s="956"/>
      <c r="AX96" s="956"/>
      <c r="AY96" s="956"/>
      <c r="AZ96" s="956"/>
      <c r="BA96" s="955"/>
    </row>
    <row r="97" spans="1:53" ht="90.75" customHeight="1" x14ac:dyDescent="0.2">
      <c r="A97" s="2611"/>
      <c r="B97" s="2595"/>
      <c r="C97" s="2601"/>
      <c r="D97" s="2613"/>
      <c r="E97" s="2604"/>
      <c r="F97" s="2601"/>
      <c r="G97" s="2604"/>
      <c r="H97" s="2604"/>
      <c r="I97" s="2768"/>
      <c r="J97" s="987" t="s">
        <v>1302</v>
      </c>
      <c r="K97" s="2595"/>
      <c r="L97" s="2595"/>
      <c r="M97" s="2595"/>
      <c r="N97" s="2764"/>
      <c r="O97" s="2595"/>
      <c r="P97" s="2595"/>
      <c r="Q97" s="2636"/>
      <c r="R97" s="2636"/>
      <c r="S97" s="2636"/>
      <c r="T97" s="2636"/>
      <c r="U97" s="2636"/>
      <c r="V97" s="2636"/>
      <c r="W97" s="2636"/>
      <c r="X97" s="2636"/>
      <c r="Y97" s="2636"/>
      <c r="Z97" s="2803"/>
      <c r="AA97" s="629"/>
      <c r="AB97" s="629"/>
      <c r="AC97" s="959"/>
      <c r="AD97" s="958"/>
      <c r="AE97" s="958"/>
      <c r="AF97" s="958"/>
      <c r="AG97" s="958"/>
      <c r="AH97" s="958">
        <f t="shared" si="2"/>
        <v>0</v>
      </c>
      <c r="AI97" s="973">
        <v>150000000</v>
      </c>
      <c r="AJ97" s="957"/>
      <c r="AK97" s="957"/>
      <c r="AL97" s="957"/>
      <c r="AM97" s="957"/>
      <c r="AN97" s="958">
        <f t="shared" si="3"/>
        <v>150000000</v>
      </c>
      <c r="AO97" s="957"/>
      <c r="AP97" s="957"/>
      <c r="AQ97" s="957"/>
      <c r="AR97" s="957"/>
      <c r="AS97" s="957"/>
      <c r="AT97" s="957"/>
      <c r="AU97" s="957"/>
      <c r="AV97" s="957"/>
      <c r="AW97" s="956"/>
      <c r="AX97" s="956"/>
      <c r="AY97" s="956"/>
      <c r="AZ97" s="956"/>
      <c r="BA97" s="955"/>
    </row>
    <row r="98" spans="1:53" ht="33.75" customHeight="1" x14ac:dyDescent="0.2">
      <c r="A98" s="2611"/>
      <c r="B98" s="980"/>
      <c r="C98" s="985"/>
      <c r="D98" s="986"/>
      <c r="E98" s="984"/>
      <c r="F98" s="985"/>
      <c r="G98" s="984"/>
      <c r="H98" s="984"/>
      <c r="I98" s="983"/>
      <c r="J98" s="977">
        <v>1</v>
      </c>
      <c r="K98" s="982"/>
      <c r="L98" s="980"/>
      <c r="M98" s="980"/>
      <c r="N98" s="981"/>
      <c r="O98" s="980"/>
      <c r="P98" s="980"/>
      <c r="Q98" s="961"/>
      <c r="R98" s="961"/>
      <c r="S98" s="961"/>
      <c r="T98" s="961"/>
      <c r="U98" s="961"/>
      <c r="V98" s="961"/>
      <c r="W98" s="961"/>
      <c r="X98" s="961"/>
      <c r="Y98" s="961"/>
      <c r="Z98" s="979"/>
      <c r="AA98" s="629"/>
      <c r="AB98" s="629"/>
      <c r="AC98" s="959"/>
      <c r="AD98" s="958"/>
      <c r="AE98" s="958"/>
      <c r="AF98" s="958"/>
      <c r="AG98" s="958"/>
      <c r="AH98" s="958">
        <f t="shared" si="2"/>
        <v>0</v>
      </c>
      <c r="AI98" s="973">
        <v>2</v>
      </c>
      <c r="AJ98" s="976"/>
      <c r="AK98" s="957"/>
      <c r="AL98" s="957"/>
      <c r="AM98" s="957"/>
      <c r="AN98" s="958">
        <f t="shared" si="3"/>
        <v>2</v>
      </c>
      <c r="AO98" s="957"/>
      <c r="AP98" s="957"/>
      <c r="AQ98" s="957"/>
      <c r="AR98" s="957"/>
      <c r="AS98" s="957"/>
      <c r="AT98" s="957"/>
      <c r="AU98" s="957"/>
      <c r="AV98" s="957"/>
      <c r="AW98" s="956"/>
      <c r="AX98" s="956"/>
      <c r="AY98" s="956"/>
      <c r="AZ98" s="956"/>
      <c r="BA98" s="955"/>
    </row>
    <row r="99" spans="1:53" ht="24" customHeight="1" x14ac:dyDescent="0.2">
      <c r="A99" s="2611"/>
      <c r="B99" s="2593" t="s">
        <v>1013</v>
      </c>
      <c r="C99" s="2605" t="s">
        <v>1016</v>
      </c>
      <c r="D99" s="2602" t="s">
        <v>1016</v>
      </c>
      <c r="E99" s="2602" t="s">
        <v>1015</v>
      </c>
      <c r="F99" s="2602" t="s">
        <v>634</v>
      </c>
      <c r="G99" s="2602"/>
      <c r="H99" s="2605">
        <v>1</v>
      </c>
      <c r="I99" s="2627">
        <v>1</v>
      </c>
      <c r="J99" s="977" t="s">
        <v>1294</v>
      </c>
      <c r="K99" s="2777" t="s">
        <v>1301</v>
      </c>
      <c r="L99" s="2593" t="s">
        <v>1300</v>
      </c>
      <c r="M99" s="2635">
        <v>1</v>
      </c>
      <c r="N99" s="2762" t="s">
        <v>1299</v>
      </c>
      <c r="O99" s="2593" t="s">
        <v>1230</v>
      </c>
      <c r="P99" s="2593" t="s">
        <v>1298</v>
      </c>
      <c r="Q99" s="957" t="s">
        <v>0</v>
      </c>
      <c r="R99" s="957" t="s">
        <v>0</v>
      </c>
      <c r="S99" s="957" t="s">
        <v>0</v>
      </c>
      <c r="T99" s="957" t="s">
        <v>0</v>
      </c>
      <c r="U99" s="957" t="s">
        <v>0</v>
      </c>
      <c r="V99" s="957" t="s">
        <v>0</v>
      </c>
      <c r="W99" s="957" t="s">
        <v>0</v>
      </c>
      <c r="X99" s="957" t="s">
        <v>0</v>
      </c>
      <c r="Y99" s="957" t="s">
        <v>0</v>
      </c>
      <c r="Z99" s="629"/>
      <c r="AA99" s="629"/>
      <c r="AB99" s="629"/>
      <c r="AC99" s="959"/>
      <c r="AD99" s="958"/>
      <c r="AE99" s="958"/>
      <c r="AF99" s="958"/>
      <c r="AG99" s="958"/>
      <c r="AH99" s="958">
        <f t="shared" si="2"/>
        <v>0</v>
      </c>
      <c r="AI99" s="973">
        <v>1160363909</v>
      </c>
      <c r="AJ99" s="976"/>
      <c r="AK99" s="957"/>
      <c r="AL99" s="957"/>
      <c r="AM99" s="957"/>
      <c r="AN99" s="958">
        <f t="shared" si="3"/>
        <v>1160363909</v>
      </c>
      <c r="AO99" s="957"/>
      <c r="AP99" s="957"/>
      <c r="AQ99" s="957"/>
      <c r="AR99" s="957"/>
      <c r="AS99" s="957"/>
      <c r="AT99" s="957"/>
      <c r="AU99" s="957"/>
      <c r="AV99" s="957"/>
      <c r="AW99" s="956"/>
      <c r="AX99" s="956">
        <v>475627602</v>
      </c>
      <c r="AY99" s="956"/>
      <c r="AZ99" s="956"/>
      <c r="BA99" s="955"/>
    </row>
    <row r="100" spans="1:53" ht="14.25" x14ac:dyDescent="0.2">
      <c r="A100" s="2611"/>
      <c r="B100" s="2594"/>
      <c r="C100" s="2606"/>
      <c r="D100" s="2603"/>
      <c r="E100" s="2603"/>
      <c r="F100" s="2603"/>
      <c r="G100" s="2603"/>
      <c r="H100" s="2606"/>
      <c r="I100" s="2628"/>
      <c r="J100" s="977" t="s">
        <v>1291</v>
      </c>
      <c r="K100" s="2778"/>
      <c r="L100" s="2594"/>
      <c r="M100" s="2776"/>
      <c r="N100" s="2763"/>
      <c r="O100" s="2594"/>
      <c r="P100" s="2594"/>
      <c r="Q100" s="957" t="s">
        <v>0</v>
      </c>
      <c r="R100" s="957" t="s">
        <v>0</v>
      </c>
      <c r="S100" s="957" t="s">
        <v>0</v>
      </c>
      <c r="T100" s="957" t="s">
        <v>0</v>
      </c>
      <c r="U100" s="957" t="s">
        <v>0</v>
      </c>
      <c r="V100" s="957" t="s">
        <v>0</v>
      </c>
      <c r="W100" s="957" t="s">
        <v>0</v>
      </c>
      <c r="X100" s="957" t="s">
        <v>0</v>
      </c>
      <c r="Y100" s="957" t="s">
        <v>0</v>
      </c>
      <c r="Z100" s="629"/>
      <c r="AA100" s="629"/>
      <c r="AB100" s="629"/>
      <c r="AC100" s="959"/>
      <c r="AD100" s="958"/>
      <c r="AE100" s="958"/>
      <c r="AF100" s="958"/>
      <c r="AG100" s="958"/>
      <c r="AH100" s="958">
        <f t="shared" si="2"/>
        <v>0</v>
      </c>
      <c r="AI100" s="973">
        <v>10324235</v>
      </c>
      <c r="AJ100" s="976"/>
      <c r="AK100" s="957"/>
      <c r="AL100" s="957"/>
      <c r="AM100" s="957"/>
      <c r="AN100" s="958">
        <f t="shared" si="3"/>
        <v>10324235</v>
      </c>
      <c r="AO100" s="957"/>
      <c r="AP100" s="957"/>
      <c r="AQ100" s="957"/>
      <c r="AR100" s="957"/>
      <c r="AS100" s="957"/>
      <c r="AT100" s="957"/>
      <c r="AU100" s="957"/>
      <c r="AV100" s="957"/>
      <c r="AW100" s="956"/>
      <c r="AX100" s="956"/>
      <c r="AY100" s="956"/>
      <c r="AZ100" s="956"/>
      <c r="BA100" s="955"/>
    </row>
    <row r="101" spans="1:53" ht="14.25" x14ac:dyDescent="0.2">
      <c r="A101" s="2611"/>
      <c r="B101" s="2594"/>
      <c r="C101" s="2606"/>
      <c r="D101" s="2603"/>
      <c r="E101" s="2603"/>
      <c r="F101" s="2603"/>
      <c r="G101" s="2603"/>
      <c r="H101" s="2606"/>
      <c r="I101" s="2628"/>
      <c r="J101" s="977" t="s">
        <v>1297</v>
      </c>
      <c r="K101" s="2778"/>
      <c r="L101" s="2594"/>
      <c r="M101" s="2776"/>
      <c r="N101" s="2763"/>
      <c r="O101" s="2594"/>
      <c r="P101" s="2594"/>
      <c r="Q101" s="957" t="s">
        <v>0</v>
      </c>
      <c r="R101" s="957" t="s">
        <v>0</v>
      </c>
      <c r="S101" s="957" t="s">
        <v>0</v>
      </c>
      <c r="T101" s="957" t="s">
        <v>0</v>
      </c>
      <c r="U101" s="957" t="s">
        <v>0</v>
      </c>
      <c r="V101" s="957" t="s">
        <v>0</v>
      </c>
      <c r="W101" s="957" t="s">
        <v>0</v>
      </c>
      <c r="X101" s="957" t="s">
        <v>0</v>
      </c>
      <c r="Y101" s="957" t="s">
        <v>0</v>
      </c>
      <c r="Z101" s="629"/>
      <c r="AA101" s="629"/>
      <c r="AB101" s="629"/>
      <c r="AC101" s="959"/>
      <c r="AD101" s="958"/>
      <c r="AE101" s="958"/>
      <c r="AF101" s="958"/>
      <c r="AG101" s="958"/>
      <c r="AH101" s="958">
        <f t="shared" si="2"/>
        <v>0</v>
      </c>
      <c r="AI101" s="973">
        <v>12918609</v>
      </c>
      <c r="AJ101" s="976"/>
      <c r="AK101" s="957"/>
      <c r="AL101" s="957"/>
      <c r="AM101" s="957"/>
      <c r="AN101" s="958">
        <f t="shared" si="3"/>
        <v>12918609</v>
      </c>
      <c r="AO101" s="957"/>
      <c r="AP101" s="957"/>
      <c r="AQ101" s="957"/>
      <c r="AR101" s="957"/>
      <c r="AS101" s="957"/>
      <c r="AT101" s="957"/>
      <c r="AU101" s="957"/>
      <c r="AV101" s="957"/>
      <c r="AW101" s="956"/>
      <c r="AX101" s="956">
        <v>6591632</v>
      </c>
      <c r="AY101" s="956"/>
      <c r="AZ101" s="956"/>
      <c r="BA101" s="955"/>
    </row>
    <row r="102" spans="1:53" ht="14.25" x14ac:dyDescent="0.2">
      <c r="A102" s="2611"/>
      <c r="B102" s="2594"/>
      <c r="C102" s="2606"/>
      <c r="D102" s="2603"/>
      <c r="E102" s="2603"/>
      <c r="F102" s="2603"/>
      <c r="G102" s="2603"/>
      <c r="H102" s="2606"/>
      <c r="I102" s="2628"/>
      <c r="J102" s="977" t="s">
        <v>1290</v>
      </c>
      <c r="K102" s="2778"/>
      <c r="L102" s="2594"/>
      <c r="M102" s="2776"/>
      <c r="N102" s="2763"/>
      <c r="O102" s="2594"/>
      <c r="P102" s="2594"/>
      <c r="Q102" s="957" t="s">
        <v>0</v>
      </c>
      <c r="R102" s="957" t="s">
        <v>0</v>
      </c>
      <c r="S102" s="957" t="s">
        <v>0</v>
      </c>
      <c r="T102" s="957" t="s">
        <v>0</v>
      </c>
      <c r="U102" s="957" t="s">
        <v>0</v>
      </c>
      <c r="V102" s="957" t="s">
        <v>0</v>
      </c>
      <c r="W102" s="957" t="s">
        <v>0</v>
      </c>
      <c r="X102" s="957" t="s">
        <v>0</v>
      </c>
      <c r="Y102" s="957" t="s">
        <v>0</v>
      </c>
      <c r="Z102" s="629"/>
      <c r="AA102" s="629"/>
      <c r="AB102" s="629"/>
      <c r="AC102" s="959"/>
      <c r="AD102" s="958"/>
      <c r="AE102" s="958"/>
      <c r="AF102" s="958"/>
      <c r="AG102" s="958"/>
      <c r="AH102" s="958">
        <f t="shared" si="2"/>
        <v>0</v>
      </c>
      <c r="AI102" s="973">
        <v>48407969</v>
      </c>
      <c r="AJ102" s="976"/>
      <c r="AK102" s="957"/>
      <c r="AL102" s="957"/>
      <c r="AM102" s="957"/>
      <c r="AN102" s="958">
        <f t="shared" si="3"/>
        <v>48407969</v>
      </c>
      <c r="AO102" s="957"/>
      <c r="AP102" s="957"/>
      <c r="AQ102" s="957"/>
      <c r="AR102" s="957"/>
      <c r="AS102" s="957"/>
      <c r="AT102" s="957"/>
      <c r="AU102" s="957"/>
      <c r="AV102" s="957"/>
      <c r="AW102" s="956"/>
      <c r="AX102" s="956"/>
      <c r="AY102" s="956"/>
      <c r="AZ102" s="956"/>
      <c r="BA102" s="955"/>
    </row>
    <row r="103" spans="1:53" ht="14.25" x14ac:dyDescent="0.2">
      <c r="A103" s="2611"/>
      <c r="B103" s="2594"/>
      <c r="C103" s="2606"/>
      <c r="D103" s="2603"/>
      <c r="E103" s="2603"/>
      <c r="F103" s="2603"/>
      <c r="G103" s="2603"/>
      <c r="H103" s="2606"/>
      <c r="I103" s="2628"/>
      <c r="J103" s="977" t="s">
        <v>1266</v>
      </c>
      <c r="K103" s="2778"/>
      <c r="L103" s="2594"/>
      <c r="M103" s="2776"/>
      <c r="N103" s="2763"/>
      <c r="O103" s="2594"/>
      <c r="P103" s="2594"/>
      <c r="Q103" s="957" t="s">
        <v>0</v>
      </c>
      <c r="R103" s="957" t="s">
        <v>0</v>
      </c>
      <c r="S103" s="957" t="s">
        <v>0</v>
      </c>
      <c r="T103" s="957" t="s">
        <v>0</v>
      </c>
      <c r="U103" s="957" t="s">
        <v>0</v>
      </c>
      <c r="V103" s="957" t="s">
        <v>0</v>
      </c>
      <c r="W103" s="957" t="s">
        <v>0</v>
      </c>
      <c r="X103" s="957" t="s">
        <v>0</v>
      </c>
      <c r="Y103" s="957" t="s">
        <v>0</v>
      </c>
      <c r="Z103" s="629"/>
      <c r="AA103" s="629"/>
      <c r="AB103" s="629"/>
      <c r="AC103" s="959"/>
      <c r="AD103" s="958"/>
      <c r="AE103" s="958"/>
      <c r="AF103" s="958"/>
      <c r="AG103" s="958"/>
      <c r="AH103" s="958">
        <f t="shared" si="2"/>
        <v>0</v>
      </c>
      <c r="AI103" s="973">
        <v>14480419</v>
      </c>
      <c r="AJ103" s="976"/>
      <c r="AK103" s="957"/>
      <c r="AL103" s="957"/>
      <c r="AM103" s="957"/>
      <c r="AN103" s="958">
        <f t="shared" si="3"/>
        <v>14480419</v>
      </c>
      <c r="AO103" s="957"/>
      <c r="AP103" s="957"/>
      <c r="AQ103" s="957"/>
      <c r="AR103" s="957"/>
      <c r="AS103" s="957"/>
      <c r="AT103" s="957"/>
      <c r="AU103" s="957"/>
      <c r="AV103" s="957"/>
      <c r="AW103" s="956"/>
      <c r="AX103" s="956">
        <v>3520820</v>
      </c>
      <c r="AY103" s="956"/>
      <c r="AZ103" s="956"/>
      <c r="BA103" s="955"/>
    </row>
    <row r="104" spans="1:53" ht="14.25" x14ac:dyDescent="0.2">
      <c r="A104" s="2611"/>
      <c r="B104" s="2594"/>
      <c r="C104" s="2606"/>
      <c r="D104" s="2603"/>
      <c r="E104" s="2603"/>
      <c r="F104" s="2603"/>
      <c r="G104" s="2603"/>
      <c r="H104" s="2606"/>
      <c r="I104" s="2628"/>
      <c r="J104" s="977" t="s">
        <v>1278</v>
      </c>
      <c r="K104" s="2778"/>
      <c r="L104" s="2594"/>
      <c r="M104" s="2776"/>
      <c r="N104" s="2763"/>
      <c r="O104" s="2594"/>
      <c r="P104" s="2594"/>
      <c r="Q104" s="957" t="s">
        <v>0</v>
      </c>
      <c r="R104" s="957" t="s">
        <v>0</v>
      </c>
      <c r="S104" s="957" t="s">
        <v>0</v>
      </c>
      <c r="T104" s="957" t="s">
        <v>0</v>
      </c>
      <c r="U104" s="957" t="s">
        <v>0</v>
      </c>
      <c r="V104" s="957" t="s">
        <v>0</v>
      </c>
      <c r="W104" s="957" t="s">
        <v>0</v>
      </c>
      <c r="X104" s="957" t="s">
        <v>0</v>
      </c>
      <c r="Y104" s="957" t="s">
        <v>0</v>
      </c>
      <c r="Z104" s="629"/>
      <c r="AA104" s="629"/>
      <c r="AB104" s="629"/>
      <c r="AC104" s="959"/>
      <c r="AD104" s="958"/>
      <c r="AE104" s="958"/>
      <c r="AF104" s="958"/>
      <c r="AG104" s="958"/>
      <c r="AH104" s="958">
        <f t="shared" si="2"/>
        <v>0</v>
      </c>
      <c r="AI104" s="973">
        <v>9455132</v>
      </c>
      <c r="AJ104" s="976"/>
      <c r="AK104" s="957"/>
      <c r="AL104" s="957"/>
      <c r="AM104" s="957"/>
      <c r="AN104" s="958">
        <f t="shared" si="3"/>
        <v>9455132</v>
      </c>
      <c r="AO104" s="957"/>
      <c r="AP104" s="957"/>
      <c r="AQ104" s="957"/>
      <c r="AR104" s="957"/>
      <c r="AS104" s="957"/>
      <c r="AT104" s="957"/>
      <c r="AU104" s="957"/>
      <c r="AV104" s="957"/>
      <c r="AW104" s="956"/>
      <c r="AX104" s="956">
        <v>5478690</v>
      </c>
      <c r="AY104" s="956"/>
      <c r="AZ104" s="956"/>
      <c r="BA104" s="955"/>
    </row>
    <row r="105" spans="1:53" ht="14.25" x14ac:dyDescent="0.2">
      <c r="A105" s="2611"/>
      <c r="B105" s="2594"/>
      <c r="C105" s="2606"/>
      <c r="D105" s="2603"/>
      <c r="E105" s="2603"/>
      <c r="F105" s="2603"/>
      <c r="G105" s="2603"/>
      <c r="H105" s="2606"/>
      <c r="I105" s="2628"/>
      <c r="J105" s="977" t="s">
        <v>1289</v>
      </c>
      <c r="K105" s="2778"/>
      <c r="L105" s="2594"/>
      <c r="M105" s="2776"/>
      <c r="N105" s="2763"/>
      <c r="O105" s="2594"/>
      <c r="P105" s="2594"/>
      <c r="Q105" s="957" t="s">
        <v>0</v>
      </c>
      <c r="R105" s="957" t="s">
        <v>0</v>
      </c>
      <c r="S105" s="957" t="s">
        <v>0</v>
      </c>
      <c r="T105" s="957" t="s">
        <v>0</v>
      </c>
      <c r="U105" s="957" t="s">
        <v>0</v>
      </c>
      <c r="V105" s="957" t="s">
        <v>0</v>
      </c>
      <c r="W105" s="957" t="s">
        <v>0</v>
      </c>
      <c r="X105" s="957" t="s">
        <v>0</v>
      </c>
      <c r="Y105" s="957" t="s">
        <v>0</v>
      </c>
      <c r="Z105" s="629"/>
      <c r="AA105" s="629"/>
      <c r="AB105" s="629"/>
      <c r="AC105" s="959"/>
      <c r="AD105" s="958"/>
      <c r="AE105" s="958"/>
      <c r="AF105" s="958"/>
      <c r="AG105" s="958"/>
      <c r="AH105" s="958">
        <f t="shared" si="2"/>
        <v>0</v>
      </c>
      <c r="AI105" s="973">
        <v>51198964</v>
      </c>
      <c r="AJ105" s="976"/>
      <c r="AK105" s="957"/>
      <c r="AL105" s="957"/>
      <c r="AM105" s="957"/>
      <c r="AN105" s="958">
        <f t="shared" si="3"/>
        <v>51198964</v>
      </c>
      <c r="AO105" s="957"/>
      <c r="AP105" s="957"/>
      <c r="AQ105" s="957"/>
      <c r="AR105" s="957"/>
      <c r="AS105" s="957"/>
      <c r="AT105" s="957"/>
      <c r="AU105" s="957"/>
      <c r="AV105" s="957"/>
      <c r="AW105" s="956"/>
      <c r="AX105" s="956">
        <v>18461974</v>
      </c>
      <c r="AY105" s="956"/>
      <c r="AZ105" s="956"/>
      <c r="BA105" s="955"/>
    </row>
    <row r="106" spans="1:53" ht="14.25" x14ac:dyDescent="0.2">
      <c r="A106" s="2611"/>
      <c r="B106" s="2594"/>
      <c r="C106" s="2606"/>
      <c r="D106" s="2603"/>
      <c r="E106" s="2603"/>
      <c r="F106" s="2603"/>
      <c r="G106" s="2603"/>
      <c r="H106" s="2606"/>
      <c r="I106" s="2628"/>
      <c r="J106" s="977" t="s">
        <v>1288</v>
      </c>
      <c r="K106" s="2778"/>
      <c r="L106" s="2594"/>
      <c r="M106" s="2776"/>
      <c r="N106" s="2763"/>
      <c r="O106" s="2594"/>
      <c r="P106" s="2594"/>
      <c r="Q106" s="957" t="s">
        <v>0</v>
      </c>
      <c r="R106" s="957" t="s">
        <v>0</v>
      </c>
      <c r="S106" s="957" t="s">
        <v>0</v>
      </c>
      <c r="T106" s="957" t="s">
        <v>0</v>
      </c>
      <c r="U106" s="957" t="s">
        <v>0</v>
      </c>
      <c r="V106" s="957" t="s">
        <v>0</v>
      </c>
      <c r="W106" s="957" t="s">
        <v>0</v>
      </c>
      <c r="X106" s="957" t="s">
        <v>0</v>
      </c>
      <c r="Y106" s="957" t="s">
        <v>0</v>
      </c>
      <c r="Z106" s="629"/>
      <c r="AA106" s="629"/>
      <c r="AB106" s="629"/>
      <c r="AC106" s="959"/>
      <c r="AD106" s="958"/>
      <c r="AE106" s="958"/>
      <c r="AF106" s="958"/>
      <c r="AG106" s="958"/>
      <c r="AH106" s="958">
        <f t="shared" si="2"/>
        <v>0</v>
      </c>
      <c r="AI106" s="973">
        <v>247233688</v>
      </c>
      <c r="AJ106" s="976"/>
      <c r="AK106" s="957"/>
      <c r="AL106" s="957"/>
      <c r="AM106" s="957"/>
      <c r="AN106" s="958">
        <f t="shared" si="3"/>
        <v>247233688</v>
      </c>
      <c r="AO106" s="957"/>
      <c r="AP106" s="957"/>
      <c r="AQ106" s="957"/>
      <c r="AR106" s="957"/>
      <c r="AS106" s="957"/>
      <c r="AT106" s="957"/>
      <c r="AU106" s="957"/>
      <c r="AV106" s="957"/>
      <c r="AW106" s="956"/>
      <c r="AX106" s="956">
        <v>45176737</v>
      </c>
      <c r="AY106" s="956"/>
      <c r="AZ106" s="956"/>
      <c r="BA106" s="955"/>
    </row>
    <row r="107" spans="1:53" ht="14.25" x14ac:dyDescent="0.2">
      <c r="A107" s="2611"/>
      <c r="B107" s="2594"/>
      <c r="C107" s="2606"/>
      <c r="D107" s="2603"/>
      <c r="E107" s="2603"/>
      <c r="F107" s="2603"/>
      <c r="G107" s="2603"/>
      <c r="H107" s="2606"/>
      <c r="I107" s="2628"/>
      <c r="J107" s="977" t="s">
        <v>1264</v>
      </c>
      <c r="K107" s="2778"/>
      <c r="L107" s="2594"/>
      <c r="M107" s="2776"/>
      <c r="N107" s="2763"/>
      <c r="O107" s="2594"/>
      <c r="P107" s="2594"/>
      <c r="Q107" s="957" t="s">
        <v>0</v>
      </c>
      <c r="R107" s="957" t="s">
        <v>0</v>
      </c>
      <c r="S107" s="957" t="s">
        <v>0</v>
      </c>
      <c r="T107" s="957" t="s">
        <v>0</v>
      </c>
      <c r="U107" s="957" t="s">
        <v>0</v>
      </c>
      <c r="V107" s="957" t="s">
        <v>0</v>
      </c>
      <c r="W107" s="957" t="s">
        <v>0</v>
      </c>
      <c r="X107" s="957" t="s">
        <v>0</v>
      </c>
      <c r="Y107" s="957" t="s">
        <v>0</v>
      </c>
      <c r="Z107" s="629"/>
      <c r="AA107" s="629"/>
      <c r="AB107" s="629"/>
      <c r="AC107" s="959"/>
      <c r="AD107" s="958"/>
      <c r="AE107" s="958"/>
      <c r="AF107" s="958"/>
      <c r="AG107" s="958"/>
      <c r="AH107" s="958">
        <f t="shared" si="2"/>
        <v>0</v>
      </c>
      <c r="AI107" s="973">
        <v>56384909</v>
      </c>
      <c r="AJ107" s="976"/>
      <c r="AK107" s="957"/>
      <c r="AL107" s="957"/>
      <c r="AM107" s="957"/>
      <c r="AN107" s="958">
        <f t="shared" si="3"/>
        <v>56384909</v>
      </c>
      <c r="AO107" s="957"/>
      <c r="AP107" s="957"/>
      <c r="AQ107" s="957"/>
      <c r="AR107" s="957"/>
      <c r="AS107" s="957"/>
      <c r="AT107" s="957"/>
      <c r="AU107" s="957"/>
      <c r="AV107" s="957"/>
      <c r="AW107" s="956"/>
      <c r="AX107" s="956">
        <v>8333878</v>
      </c>
      <c r="AY107" s="956"/>
      <c r="AZ107" s="956"/>
      <c r="BA107" s="955"/>
    </row>
    <row r="108" spans="1:53" ht="14.25" x14ac:dyDescent="0.2">
      <c r="A108" s="2611"/>
      <c r="B108" s="2594"/>
      <c r="C108" s="2606"/>
      <c r="D108" s="2603"/>
      <c r="E108" s="2603"/>
      <c r="F108" s="2603"/>
      <c r="G108" s="2603"/>
      <c r="H108" s="2606"/>
      <c r="I108" s="2628"/>
      <c r="J108" s="977" t="s">
        <v>1263</v>
      </c>
      <c r="K108" s="2778"/>
      <c r="L108" s="2594"/>
      <c r="M108" s="2776"/>
      <c r="N108" s="2763"/>
      <c r="O108" s="2594"/>
      <c r="P108" s="2594"/>
      <c r="Q108" s="957" t="s">
        <v>0</v>
      </c>
      <c r="R108" s="957" t="s">
        <v>0</v>
      </c>
      <c r="S108" s="957" t="s">
        <v>0</v>
      </c>
      <c r="T108" s="957" t="s">
        <v>0</v>
      </c>
      <c r="U108" s="957" t="s">
        <v>0</v>
      </c>
      <c r="V108" s="957" t="s">
        <v>0</v>
      </c>
      <c r="W108" s="957" t="s">
        <v>0</v>
      </c>
      <c r="X108" s="957" t="s">
        <v>0</v>
      </c>
      <c r="Y108" s="957" t="s">
        <v>0</v>
      </c>
      <c r="Z108" s="629"/>
      <c r="AA108" s="629"/>
      <c r="AB108" s="629"/>
      <c r="AC108" s="959"/>
      <c r="AD108" s="958"/>
      <c r="AE108" s="958"/>
      <c r="AF108" s="958"/>
      <c r="AG108" s="958"/>
      <c r="AH108" s="958">
        <f t="shared" si="2"/>
        <v>0</v>
      </c>
      <c r="AI108" s="973">
        <v>133777279</v>
      </c>
      <c r="AJ108" s="976"/>
      <c r="AK108" s="957"/>
      <c r="AL108" s="957"/>
      <c r="AM108" s="957"/>
      <c r="AN108" s="958">
        <f t="shared" si="3"/>
        <v>133777279</v>
      </c>
      <c r="AO108" s="957"/>
      <c r="AP108" s="957"/>
      <c r="AQ108" s="957"/>
      <c r="AR108" s="957"/>
      <c r="AS108" s="957"/>
      <c r="AT108" s="957"/>
      <c r="AU108" s="957"/>
      <c r="AV108" s="957"/>
      <c r="AW108" s="956"/>
      <c r="AX108" s="956">
        <v>2843724</v>
      </c>
      <c r="AY108" s="956"/>
      <c r="AZ108" s="956"/>
      <c r="BA108" s="955"/>
    </row>
    <row r="109" spans="1:53" ht="14.25" x14ac:dyDescent="0.2">
      <c r="A109" s="2611"/>
      <c r="B109" s="2594"/>
      <c r="C109" s="2606"/>
      <c r="D109" s="2603"/>
      <c r="E109" s="2603"/>
      <c r="F109" s="2603"/>
      <c r="G109" s="2603"/>
      <c r="H109" s="2606"/>
      <c r="I109" s="2628"/>
      <c r="J109" s="977" t="s">
        <v>1296</v>
      </c>
      <c r="K109" s="2778"/>
      <c r="L109" s="2594"/>
      <c r="M109" s="2776"/>
      <c r="N109" s="2763"/>
      <c r="O109" s="2594"/>
      <c r="P109" s="2594"/>
      <c r="Q109" s="957" t="s">
        <v>0</v>
      </c>
      <c r="R109" s="957" t="s">
        <v>0</v>
      </c>
      <c r="S109" s="957" t="s">
        <v>0</v>
      </c>
      <c r="T109" s="957" t="s">
        <v>0</v>
      </c>
      <c r="U109" s="957" t="s">
        <v>0</v>
      </c>
      <c r="V109" s="957" t="s">
        <v>0</v>
      </c>
      <c r="W109" s="957" t="s">
        <v>0</v>
      </c>
      <c r="X109" s="957" t="s">
        <v>0</v>
      </c>
      <c r="Y109" s="957" t="s">
        <v>0</v>
      </c>
      <c r="Z109" s="629"/>
      <c r="AA109" s="629"/>
      <c r="AB109" s="629"/>
      <c r="AC109" s="959"/>
      <c r="AD109" s="958"/>
      <c r="AE109" s="958"/>
      <c r="AF109" s="958"/>
      <c r="AG109" s="958"/>
      <c r="AH109" s="958">
        <f t="shared" si="2"/>
        <v>0</v>
      </c>
      <c r="AI109" s="973">
        <v>12648842</v>
      </c>
      <c r="AJ109" s="976"/>
      <c r="AK109" s="957"/>
      <c r="AL109" s="957"/>
      <c r="AM109" s="957"/>
      <c r="AN109" s="958">
        <f t="shared" si="3"/>
        <v>12648842</v>
      </c>
      <c r="AO109" s="957"/>
      <c r="AP109" s="957"/>
      <c r="AQ109" s="957"/>
      <c r="AR109" s="957"/>
      <c r="AS109" s="957"/>
      <c r="AT109" s="957"/>
      <c r="AU109" s="957"/>
      <c r="AV109" s="957"/>
      <c r="AW109" s="956"/>
      <c r="AX109" s="956"/>
      <c r="AY109" s="956"/>
      <c r="AZ109" s="956"/>
      <c r="BA109" s="955"/>
    </row>
    <row r="110" spans="1:53" ht="14.25" x14ac:dyDescent="0.2">
      <c r="A110" s="2611"/>
      <c r="B110" s="2594"/>
      <c r="C110" s="2606"/>
      <c r="D110" s="2603"/>
      <c r="E110" s="2603"/>
      <c r="F110" s="2603"/>
      <c r="G110" s="2603"/>
      <c r="H110" s="2606"/>
      <c r="I110" s="2628"/>
      <c r="J110" s="977" t="s">
        <v>1287</v>
      </c>
      <c r="K110" s="2778"/>
      <c r="L110" s="2594"/>
      <c r="M110" s="2776"/>
      <c r="N110" s="2763"/>
      <c r="O110" s="2594"/>
      <c r="P110" s="2594"/>
      <c r="Q110" s="957" t="s">
        <v>0</v>
      </c>
      <c r="R110" s="957" t="s">
        <v>0</v>
      </c>
      <c r="S110" s="957" t="s">
        <v>0</v>
      </c>
      <c r="T110" s="957" t="s">
        <v>0</v>
      </c>
      <c r="U110" s="957" t="s">
        <v>0</v>
      </c>
      <c r="V110" s="957" t="s">
        <v>0</v>
      </c>
      <c r="W110" s="957" t="s">
        <v>0</v>
      </c>
      <c r="X110" s="957" t="s">
        <v>0</v>
      </c>
      <c r="Y110" s="957" t="s">
        <v>0</v>
      </c>
      <c r="Z110" s="629"/>
      <c r="AA110" s="629"/>
      <c r="AB110" s="629"/>
      <c r="AC110" s="959"/>
      <c r="AD110" s="958"/>
      <c r="AE110" s="958"/>
      <c r="AF110" s="958"/>
      <c r="AG110" s="958"/>
      <c r="AH110" s="958">
        <f t="shared" si="2"/>
        <v>0</v>
      </c>
      <c r="AI110" s="973">
        <v>11923016</v>
      </c>
      <c r="AJ110" s="976"/>
      <c r="AK110" s="957"/>
      <c r="AL110" s="957"/>
      <c r="AM110" s="957"/>
      <c r="AN110" s="958">
        <f t="shared" si="3"/>
        <v>11923016</v>
      </c>
      <c r="AO110" s="957"/>
      <c r="AP110" s="957"/>
      <c r="AQ110" s="957"/>
      <c r="AR110" s="957"/>
      <c r="AS110" s="957"/>
      <c r="AT110" s="957"/>
      <c r="AU110" s="957"/>
      <c r="AV110" s="957"/>
      <c r="AW110" s="956"/>
      <c r="AX110" s="956">
        <v>1031206</v>
      </c>
      <c r="AY110" s="956"/>
      <c r="AZ110" s="956"/>
      <c r="BA110" s="955"/>
    </row>
    <row r="111" spans="1:53" ht="14.25" x14ac:dyDescent="0.2">
      <c r="A111" s="2611"/>
      <c r="B111" s="2594"/>
      <c r="C111" s="2606"/>
      <c r="D111" s="2603"/>
      <c r="E111" s="2603"/>
      <c r="F111" s="2603"/>
      <c r="G111" s="2603"/>
      <c r="H111" s="2606"/>
      <c r="I111" s="2628"/>
      <c r="J111" s="977" t="s">
        <v>1286</v>
      </c>
      <c r="K111" s="2778"/>
      <c r="L111" s="2594"/>
      <c r="M111" s="2776"/>
      <c r="N111" s="2763"/>
      <c r="O111" s="2594"/>
      <c r="P111" s="2594"/>
      <c r="Q111" s="957" t="s">
        <v>0</v>
      </c>
      <c r="R111" s="957" t="s">
        <v>0</v>
      </c>
      <c r="S111" s="957" t="s">
        <v>0</v>
      </c>
      <c r="T111" s="957" t="s">
        <v>0</v>
      </c>
      <c r="U111" s="957" t="s">
        <v>0</v>
      </c>
      <c r="V111" s="957" t="s">
        <v>0</v>
      </c>
      <c r="W111" s="957" t="s">
        <v>0</v>
      </c>
      <c r="X111" s="957" t="s">
        <v>0</v>
      </c>
      <c r="Y111" s="957" t="s">
        <v>0</v>
      </c>
      <c r="Z111" s="629"/>
      <c r="AA111" s="629"/>
      <c r="AB111" s="629"/>
      <c r="AC111" s="959"/>
      <c r="AD111" s="958"/>
      <c r="AE111" s="958"/>
      <c r="AF111" s="958"/>
      <c r="AG111" s="958"/>
      <c r="AH111" s="958">
        <f t="shared" si="2"/>
        <v>0</v>
      </c>
      <c r="AI111" s="973">
        <v>55169173</v>
      </c>
      <c r="AJ111" s="976"/>
      <c r="AK111" s="957"/>
      <c r="AL111" s="957"/>
      <c r="AM111" s="957"/>
      <c r="AN111" s="958">
        <f t="shared" si="3"/>
        <v>55169173</v>
      </c>
      <c r="AO111" s="957"/>
      <c r="AP111" s="957"/>
      <c r="AQ111" s="957"/>
      <c r="AR111" s="957"/>
      <c r="AS111" s="957"/>
      <c r="AT111" s="957"/>
      <c r="AU111" s="957"/>
      <c r="AV111" s="957"/>
      <c r="AW111" s="956"/>
      <c r="AX111" s="956">
        <v>24130700</v>
      </c>
      <c r="AY111" s="956"/>
      <c r="AZ111" s="956"/>
      <c r="BA111" s="955"/>
    </row>
    <row r="112" spans="1:53" ht="14.25" x14ac:dyDescent="0.2">
      <c r="A112" s="2611"/>
      <c r="B112" s="2594"/>
      <c r="C112" s="2606"/>
      <c r="D112" s="2603"/>
      <c r="E112" s="2603"/>
      <c r="F112" s="2603"/>
      <c r="G112" s="2603"/>
      <c r="H112" s="2606"/>
      <c r="I112" s="2628"/>
      <c r="J112" s="977" t="s">
        <v>1276</v>
      </c>
      <c r="K112" s="2778"/>
      <c r="L112" s="2594"/>
      <c r="M112" s="2776"/>
      <c r="N112" s="2763"/>
      <c r="O112" s="2594"/>
      <c r="P112" s="2594"/>
      <c r="Q112" s="957" t="s">
        <v>0</v>
      </c>
      <c r="R112" s="957" t="s">
        <v>0</v>
      </c>
      <c r="S112" s="957" t="s">
        <v>0</v>
      </c>
      <c r="T112" s="957" t="s">
        <v>0</v>
      </c>
      <c r="U112" s="957" t="s">
        <v>0</v>
      </c>
      <c r="V112" s="957" t="s">
        <v>0</v>
      </c>
      <c r="W112" s="957" t="s">
        <v>0</v>
      </c>
      <c r="X112" s="957" t="s">
        <v>0</v>
      </c>
      <c r="Y112" s="957" t="s">
        <v>0</v>
      </c>
      <c r="Z112" s="629"/>
      <c r="AA112" s="629"/>
      <c r="AB112" s="629"/>
      <c r="AC112" s="959"/>
      <c r="AD112" s="958"/>
      <c r="AE112" s="958"/>
      <c r="AF112" s="958"/>
      <c r="AG112" s="958"/>
      <c r="AH112" s="958">
        <f t="shared" si="2"/>
        <v>0</v>
      </c>
      <c r="AI112" s="973">
        <v>76432009</v>
      </c>
      <c r="AJ112" s="976"/>
      <c r="AK112" s="957"/>
      <c r="AL112" s="957"/>
      <c r="AM112" s="957"/>
      <c r="AN112" s="958">
        <f t="shared" si="3"/>
        <v>76432009</v>
      </c>
      <c r="AO112" s="957"/>
      <c r="AP112" s="957"/>
      <c r="AQ112" s="957"/>
      <c r="AR112" s="957"/>
      <c r="AS112" s="957"/>
      <c r="AT112" s="957"/>
      <c r="AU112" s="957"/>
      <c r="AV112" s="957"/>
      <c r="AW112" s="956"/>
      <c r="AX112" s="956">
        <v>13769835</v>
      </c>
      <c r="AY112" s="956"/>
      <c r="AZ112" s="956"/>
      <c r="BA112" s="955"/>
    </row>
    <row r="113" spans="1:53" ht="14.25" x14ac:dyDescent="0.2">
      <c r="A113" s="2611"/>
      <c r="B113" s="2594"/>
      <c r="C113" s="2606"/>
      <c r="D113" s="2603"/>
      <c r="E113" s="2603"/>
      <c r="F113" s="2603"/>
      <c r="G113" s="2603"/>
      <c r="H113" s="2606"/>
      <c r="I113" s="2628"/>
      <c r="J113" s="977" t="s">
        <v>1285</v>
      </c>
      <c r="K113" s="2778"/>
      <c r="L113" s="2594"/>
      <c r="M113" s="2776"/>
      <c r="N113" s="2763"/>
      <c r="O113" s="2594"/>
      <c r="P113" s="2594"/>
      <c r="Q113" s="957" t="s">
        <v>0</v>
      </c>
      <c r="R113" s="957" t="s">
        <v>0</v>
      </c>
      <c r="S113" s="957" t="s">
        <v>0</v>
      </c>
      <c r="T113" s="957" t="s">
        <v>0</v>
      </c>
      <c r="U113" s="957" t="s">
        <v>0</v>
      </c>
      <c r="V113" s="957" t="s">
        <v>0</v>
      </c>
      <c r="W113" s="957" t="s">
        <v>0</v>
      </c>
      <c r="X113" s="957" t="s">
        <v>0</v>
      </c>
      <c r="Y113" s="957" t="s">
        <v>0</v>
      </c>
      <c r="Z113" s="629"/>
      <c r="AA113" s="629"/>
      <c r="AB113" s="629"/>
      <c r="AC113" s="959"/>
      <c r="AD113" s="958"/>
      <c r="AE113" s="958"/>
      <c r="AF113" s="958"/>
      <c r="AG113" s="958"/>
      <c r="AH113" s="958">
        <f t="shared" si="2"/>
        <v>0</v>
      </c>
      <c r="AI113" s="973">
        <v>70435423</v>
      </c>
      <c r="AJ113" s="976"/>
      <c r="AK113" s="957"/>
      <c r="AL113" s="957"/>
      <c r="AM113" s="957"/>
      <c r="AN113" s="958">
        <f t="shared" si="3"/>
        <v>70435423</v>
      </c>
      <c r="AO113" s="957"/>
      <c r="AP113" s="957"/>
      <c r="AQ113" s="957"/>
      <c r="AR113" s="957"/>
      <c r="AS113" s="957"/>
      <c r="AT113" s="957"/>
      <c r="AU113" s="957"/>
      <c r="AV113" s="957"/>
      <c r="AW113" s="956"/>
      <c r="AX113" s="956">
        <v>29141400</v>
      </c>
      <c r="AY113" s="956"/>
      <c r="AZ113" s="956"/>
      <c r="BA113" s="955"/>
    </row>
    <row r="114" spans="1:53" ht="14.25" x14ac:dyDescent="0.2">
      <c r="A114" s="2611"/>
      <c r="B114" s="2594"/>
      <c r="C114" s="2606"/>
      <c r="D114" s="2603"/>
      <c r="E114" s="2603"/>
      <c r="F114" s="2603"/>
      <c r="G114" s="2603"/>
      <c r="H114" s="2606"/>
      <c r="I114" s="2628"/>
      <c r="J114" s="977" t="s">
        <v>1284</v>
      </c>
      <c r="K114" s="2778"/>
      <c r="L114" s="2594"/>
      <c r="M114" s="2776"/>
      <c r="N114" s="2763"/>
      <c r="O114" s="2594"/>
      <c r="P114" s="2594"/>
      <c r="Q114" s="957" t="s">
        <v>0</v>
      </c>
      <c r="R114" s="957" t="s">
        <v>0</v>
      </c>
      <c r="S114" s="957" t="s">
        <v>0</v>
      </c>
      <c r="T114" s="957" t="s">
        <v>0</v>
      </c>
      <c r="U114" s="957" t="s">
        <v>0</v>
      </c>
      <c r="V114" s="957" t="s">
        <v>0</v>
      </c>
      <c r="W114" s="957" t="s">
        <v>0</v>
      </c>
      <c r="X114" s="957" t="s">
        <v>0</v>
      </c>
      <c r="Y114" s="957" t="s">
        <v>0</v>
      </c>
      <c r="Z114" s="629"/>
      <c r="AA114" s="629"/>
      <c r="AB114" s="629"/>
      <c r="AC114" s="959"/>
      <c r="AD114" s="958"/>
      <c r="AE114" s="958"/>
      <c r="AF114" s="958"/>
      <c r="AG114" s="958"/>
      <c r="AH114" s="958">
        <f t="shared" si="2"/>
        <v>0</v>
      </c>
      <c r="AI114" s="973">
        <v>71435520</v>
      </c>
      <c r="AJ114" s="976"/>
      <c r="AK114" s="957"/>
      <c r="AL114" s="957"/>
      <c r="AM114" s="957"/>
      <c r="AN114" s="958">
        <f t="shared" si="3"/>
        <v>71435520</v>
      </c>
      <c r="AO114" s="957"/>
      <c r="AP114" s="957"/>
      <c r="AQ114" s="957"/>
      <c r="AR114" s="957"/>
      <c r="AS114" s="957"/>
      <c r="AT114" s="957"/>
      <c r="AU114" s="957"/>
      <c r="AV114" s="957"/>
      <c r="AW114" s="956"/>
      <c r="AX114" s="956">
        <v>17622273</v>
      </c>
      <c r="AY114" s="956"/>
      <c r="AZ114" s="956"/>
      <c r="BA114" s="955"/>
    </row>
    <row r="115" spans="1:53" ht="14.25" x14ac:dyDescent="0.2">
      <c r="A115" s="2611"/>
      <c r="B115" s="2594"/>
      <c r="C115" s="2606"/>
      <c r="D115" s="2603"/>
      <c r="E115" s="2603"/>
      <c r="F115" s="2603"/>
      <c r="G115" s="2603"/>
      <c r="H115" s="2606"/>
      <c r="I115" s="2628"/>
      <c r="J115" s="977" t="s">
        <v>1258</v>
      </c>
      <c r="K115" s="2778"/>
      <c r="L115" s="2594"/>
      <c r="M115" s="2776"/>
      <c r="N115" s="2763"/>
      <c r="O115" s="2594"/>
      <c r="P115" s="2594"/>
      <c r="Q115" s="957" t="s">
        <v>0</v>
      </c>
      <c r="R115" s="957" t="s">
        <v>0</v>
      </c>
      <c r="S115" s="957" t="s">
        <v>0</v>
      </c>
      <c r="T115" s="957" t="s">
        <v>0</v>
      </c>
      <c r="U115" s="957" t="s">
        <v>0</v>
      </c>
      <c r="V115" s="957" t="s">
        <v>0</v>
      </c>
      <c r="W115" s="957" t="s">
        <v>0</v>
      </c>
      <c r="X115" s="957" t="s">
        <v>0</v>
      </c>
      <c r="Y115" s="957" t="s">
        <v>0</v>
      </c>
      <c r="Z115" s="629"/>
      <c r="AA115" s="629"/>
      <c r="AB115" s="629"/>
      <c r="AC115" s="959"/>
      <c r="AD115" s="958"/>
      <c r="AE115" s="958"/>
      <c r="AF115" s="958"/>
      <c r="AG115" s="958"/>
      <c r="AH115" s="958">
        <f t="shared" si="2"/>
        <v>0</v>
      </c>
      <c r="AI115" s="973">
        <v>6897993</v>
      </c>
      <c r="AJ115" s="976"/>
      <c r="AK115" s="957"/>
      <c r="AL115" s="957"/>
      <c r="AM115" s="957"/>
      <c r="AN115" s="958">
        <f t="shared" si="3"/>
        <v>6897993</v>
      </c>
      <c r="AO115" s="957"/>
      <c r="AP115" s="957"/>
      <c r="AQ115" s="957"/>
      <c r="AR115" s="957"/>
      <c r="AS115" s="957"/>
      <c r="AT115" s="957"/>
      <c r="AU115" s="957"/>
      <c r="AV115" s="957"/>
      <c r="AW115" s="956"/>
      <c r="AX115" s="956">
        <v>3026800</v>
      </c>
      <c r="AY115" s="956"/>
      <c r="AZ115" s="956"/>
      <c r="BA115" s="955"/>
    </row>
    <row r="116" spans="1:53" ht="25.5" x14ac:dyDescent="0.2">
      <c r="A116" s="2611"/>
      <c r="B116" s="2594"/>
      <c r="C116" s="2606"/>
      <c r="D116" s="2603"/>
      <c r="E116" s="2603"/>
      <c r="F116" s="2603"/>
      <c r="G116" s="2603"/>
      <c r="H116" s="2606"/>
      <c r="I116" s="2628"/>
      <c r="J116" s="977" t="s">
        <v>1257</v>
      </c>
      <c r="K116" s="2778"/>
      <c r="L116" s="2594"/>
      <c r="M116" s="2776"/>
      <c r="N116" s="2763"/>
      <c r="O116" s="2594"/>
      <c r="P116" s="2594"/>
      <c r="Q116" s="957" t="s">
        <v>0</v>
      </c>
      <c r="R116" s="957" t="s">
        <v>0</v>
      </c>
      <c r="S116" s="957" t="s">
        <v>0</v>
      </c>
      <c r="T116" s="957" t="s">
        <v>0</v>
      </c>
      <c r="U116" s="957" t="s">
        <v>0</v>
      </c>
      <c r="V116" s="957" t="s">
        <v>0</v>
      </c>
      <c r="W116" s="957" t="s">
        <v>0</v>
      </c>
      <c r="X116" s="957" t="s">
        <v>0</v>
      </c>
      <c r="Y116" s="957" t="s">
        <v>0</v>
      </c>
      <c r="Z116" s="629"/>
      <c r="AA116" s="629"/>
      <c r="AB116" s="629"/>
      <c r="AC116" s="959"/>
      <c r="AD116" s="958"/>
      <c r="AE116" s="958"/>
      <c r="AF116" s="958"/>
      <c r="AG116" s="958"/>
      <c r="AH116" s="958">
        <f t="shared" si="2"/>
        <v>0</v>
      </c>
      <c r="AI116" s="973">
        <v>41377559</v>
      </c>
      <c r="AJ116" s="976"/>
      <c r="AK116" s="957"/>
      <c r="AL116" s="957"/>
      <c r="AM116" s="957"/>
      <c r="AN116" s="958">
        <f t="shared" si="3"/>
        <v>41377559</v>
      </c>
      <c r="AO116" s="957"/>
      <c r="AP116" s="957"/>
      <c r="AQ116" s="957"/>
      <c r="AR116" s="957"/>
      <c r="AS116" s="957"/>
      <c r="AT116" s="957"/>
      <c r="AU116" s="957"/>
      <c r="AV116" s="957"/>
      <c r="AW116" s="956"/>
      <c r="AX116" s="956">
        <v>18105200</v>
      </c>
      <c r="AY116" s="956"/>
      <c r="AZ116" s="956"/>
      <c r="BA116" s="955"/>
    </row>
    <row r="117" spans="1:53" ht="25.5" x14ac:dyDescent="0.2">
      <c r="A117" s="2611"/>
      <c r="B117" s="2594"/>
      <c r="C117" s="2606"/>
      <c r="D117" s="2603"/>
      <c r="E117" s="2603"/>
      <c r="F117" s="2603"/>
      <c r="G117" s="2603"/>
      <c r="H117" s="2606"/>
      <c r="I117" s="2628"/>
      <c r="J117" s="977" t="s">
        <v>1256</v>
      </c>
      <c r="K117" s="2778"/>
      <c r="L117" s="2594"/>
      <c r="M117" s="2776"/>
      <c r="N117" s="2763"/>
      <c r="O117" s="2594"/>
      <c r="P117" s="2594"/>
      <c r="Q117" s="957" t="s">
        <v>0</v>
      </c>
      <c r="R117" s="957" t="s">
        <v>0</v>
      </c>
      <c r="S117" s="957" t="s">
        <v>0</v>
      </c>
      <c r="T117" s="957" t="s">
        <v>0</v>
      </c>
      <c r="U117" s="957" t="s">
        <v>0</v>
      </c>
      <c r="V117" s="957" t="s">
        <v>0</v>
      </c>
      <c r="W117" s="957" t="s">
        <v>0</v>
      </c>
      <c r="X117" s="957" t="s">
        <v>0</v>
      </c>
      <c r="Y117" s="957" t="s">
        <v>0</v>
      </c>
      <c r="Z117" s="629"/>
      <c r="AA117" s="629"/>
      <c r="AB117" s="629"/>
      <c r="AC117" s="959"/>
      <c r="AD117" s="958"/>
      <c r="AE117" s="958"/>
      <c r="AF117" s="958"/>
      <c r="AG117" s="958"/>
      <c r="AH117" s="958">
        <f t="shared" si="2"/>
        <v>0</v>
      </c>
      <c r="AI117" s="973">
        <v>13792378</v>
      </c>
      <c r="AJ117" s="976"/>
      <c r="AK117" s="957"/>
      <c r="AL117" s="957"/>
      <c r="AM117" s="957"/>
      <c r="AN117" s="958">
        <f t="shared" si="3"/>
        <v>13792378</v>
      </c>
      <c r="AO117" s="957"/>
      <c r="AP117" s="957"/>
      <c r="AQ117" s="957"/>
      <c r="AR117" s="957"/>
      <c r="AS117" s="957"/>
      <c r="AT117" s="957"/>
      <c r="AU117" s="957"/>
      <c r="AV117" s="957"/>
      <c r="AW117" s="956"/>
      <c r="AX117" s="956">
        <v>6038500</v>
      </c>
      <c r="AY117" s="956"/>
      <c r="AZ117" s="956"/>
      <c r="BA117" s="955"/>
    </row>
    <row r="118" spans="1:53" ht="25.5" x14ac:dyDescent="0.2">
      <c r="A118" s="2611"/>
      <c r="B118" s="2594"/>
      <c r="C118" s="2606"/>
      <c r="D118" s="2603"/>
      <c r="E118" s="2603"/>
      <c r="F118" s="2603"/>
      <c r="G118" s="2603"/>
      <c r="H118" s="2606"/>
      <c r="I118" s="2628"/>
      <c r="J118" s="977" t="s">
        <v>1255</v>
      </c>
      <c r="K118" s="2778"/>
      <c r="L118" s="2594"/>
      <c r="M118" s="2776"/>
      <c r="N118" s="2763"/>
      <c r="O118" s="2594"/>
      <c r="P118" s="2594"/>
      <c r="Q118" s="957" t="s">
        <v>0</v>
      </c>
      <c r="R118" s="957" t="s">
        <v>0</v>
      </c>
      <c r="S118" s="957" t="s">
        <v>0</v>
      </c>
      <c r="T118" s="957" t="s">
        <v>0</v>
      </c>
      <c r="U118" s="957" t="s">
        <v>0</v>
      </c>
      <c r="V118" s="957" t="s">
        <v>0</v>
      </c>
      <c r="W118" s="957" t="s">
        <v>0</v>
      </c>
      <c r="X118" s="957" t="s">
        <v>0</v>
      </c>
      <c r="Y118" s="957" t="s">
        <v>0</v>
      </c>
      <c r="Z118" s="629"/>
      <c r="AA118" s="629"/>
      <c r="AB118" s="629"/>
      <c r="AC118" s="959"/>
      <c r="AD118" s="958"/>
      <c r="AE118" s="958"/>
      <c r="AF118" s="958"/>
      <c r="AG118" s="958"/>
      <c r="AH118" s="958">
        <f t="shared" si="2"/>
        <v>0</v>
      </c>
      <c r="AI118" s="973">
        <v>6897993</v>
      </c>
      <c r="AJ118" s="976"/>
      <c r="AK118" s="957"/>
      <c r="AL118" s="957"/>
      <c r="AM118" s="957"/>
      <c r="AN118" s="958">
        <f t="shared" si="3"/>
        <v>6897993</v>
      </c>
      <c r="AO118" s="957"/>
      <c r="AP118" s="957"/>
      <c r="AQ118" s="957"/>
      <c r="AR118" s="957"/>
      <c r="AS118" s="957"/>
      <c r="AT118" s="957"/>
      <c r="AU118" s="957"/>
      <c r="AV118" s="957"/>
      <c r="AW118" s="956"/>
      <c r="AX118" s="956">
        <v>3026800</v>
      </c>
      <c r="AY118" s="956"/>
      <c r="AZ118" s="956"/>
      <c r="BA118" s="955"/>
    </row>
    <row r="119" spans="1:53" ht="14.25" x14ac:dyDescent="0.2">
      <c r="A119" s="2611"/>
      <c r="B119" s="2594"/>
      <c r="C119" s="2606"/>
      <c r="D119" s="2603"/>
      <c r="E119" s="2603"/>
      <c r="F119" s="2603"/>
      <c r="G119" s="2603"/>
      <c r="H119" s="2606"/>
      <c r="I119" s="2628"/>
      <c r="J119" s="977" t="s">
        <v>1276</v>
      </c>
      <c r="K119" s="2778"/>
      <c r="L119" s="2594"/>
      <c r="M119" s="2776"/>
      <c r="N119" s="2763"/>
      <c r="O119" s="2594"/>
      <c r="P119" s="2594"/>
      <c r="Q119" s="957" t="s">
        <v>0</v>
      </c>
      <c r="R119" s="957" t="s">
        <v>0</v>
      </c>
      <c r="S119" s="957" t="s">
        <v>0</v>
      </c>
      <c r="T119" s="957" t="s">
        <v>0</v>
      </c>
      <c r="U119" s="957" t="s">
        <v>0</v>
      </c>
      <c r="V119" s="957" t="s">
        <v>0</v>
      </c>
      <c r="W119" s="957" t="s">
        <v>0</v>
      </c>
      <c r="X119" s="957" t="s">
        <v>0</v>
      </c>
      <c r="Y119" s="957" t="s">
        <v>0</v>
      </c>
      <c r="Z119" s="629"/>
      <c r="AA119" s="629"/>
      <c r="AB119" s="629"/>
      <c r="AC119" s="959"/>
      <c r="AD119" s="958"/>
      <c r="AE119" s="958"/>
      <c r="AF119" s="958"/>
      <c r="AG119" s="958"/>
      <c r="AH119" s="958">
        <f t="shared" si="2"/>
        <v>0</v>
      </c>
      <c r="AI119" s="973">
        <v>93226469</v>
      </c>
      <c r="AJ119" s="976"/>
      <c r="AK119" s="957"/>
      <c r="AL119" s="957"/>
      <c r="AM119" s="957"/>
      <c r="AN119" s="958">
        <f t="shared" si="3"/>
        <v>93226469</v>
      </c>
      <c r="AO119" s="957"/>
      <c r="AP119" s="957"/>
      <c r="AQ119" s="957"/>
      <c r="AR119" s="957"/>
      <c r="AS119" s="957"/>
      <c r="AT119" s="957"/>
      <c r="AU119" s="957"/>
      <c r="AV119" s="957"/>
      <c r="AW119" s="956"/>
      <c r="AX119" s="956">
        <v>49376864</v>
      </c>
      <c r="AY119" s="956"/>
      <c r="AZ119" s="956"/>
      <c r="BA119" s="955"/>
    </row>
    <row r="120" spans="1:53" ht="14.25" x14ac:dyDescent="0.2">
      <c r="A120" s="2611"/>
      <c r="B120" s="2594"/>
      <c r="C120" s="2606"/>
      <c r="D120" s="2603"/>
      <c r="E120" s="2603"/>
      <c r="F120" s="2603"/>
      <c r="G120" s="2603"/>
      <c r="H120" s="2606"/>
      <c r="I120" s="2628"/>
      <c r="J120" s="977" t="s">
        <v>1285</v>
      </c>
      <c r="K120" s="2778"/>
      <c r="L120" s="2594"/>
      <c r="M120" s="2776"/>
      <c r="N120" s="2763"/>
      <c r="O120" s="2594"/>
      <c r="P120" s="2594"/>
      <c r="Q120" s="957" t="s">
        <v>0</v>
      </c>
      <c r="R120" s="957" t="s">
        <v>0</v>
      </c>
      <c r="S120" s="957" t="s">
        <v>0</v>
      </c>
      <c r="T120" s="957" t="s">
        <v>0</v>
      </c>
      <c r="U120" s="957" t="s">
        <v>0</v>
      </c>
      <c r="V120" s="957" t="s">
        <v>0</v>
      </c>
      <c r="W120" s="957" t="s">
        <v>0</v>
      </c>
      <c r="X120" s="957" t="s">
        <v>0</v>
      </c>
      <c r="Y120" s="957" t="s">
        <v>0</v>
      </c>
      <c r="Z120" s="629"/>
      <c r="AA120" s="629"/>
      <c r="AB120" s="629"/>
      <c r="AC120" s="959"/>
      <c r="AD120" s="958"/>
      <c r="AE120" s="958"/>
      <c r="AF120" s="958"/>
      <c r="AG120" s="958"/>
      <c r="AH120" s="958">
        <f t="shared" si="2"/>
        <v>0</v>
      </c>
      <c r="AI120" s="973">
        <v>45826068</v>
      </c>
      <c r="AJ120" s="976"/>
      <c r="AK120" s="957"/>
      <c r="AL120" s="957"/>
      <c r="AM120" s="957"/>
      <c r="AN120" s="958">
        <f t="shared" si="3"/>
        <v>45826068</v>
      </c>
      <c r="AO120" s="957"/>
      <c r="AP120" s="957"/>
      <c r="AQ120" s="957"/>
      <c r="AR120" s="957"/>
      <c r="AS120" s="957"/>
      <c r="AT120" s="957"/>
      <c r="AU120" s="957"/>
      <c r="AV120" s="957"/>
      <c r="AW120" s="956"/>
      <c r="AX120" s="956">
        <v>16187100</v>
      </c>
      <c r="AY120" s="956"/>
      <c r="AZ120" s="956"/>
      <c r="BA120" s="955"/>
    </row>
    <row r="121" spans="1:53" ht="14.25" x14ac:dyDescent="0.2">
      <c r="A121" s="2611"/>
      <c r="B121" s="2594"/>
      <c r="C121" s="2606"/>
      <c r="D121" s="2603"/>
      <c r="E121" s="2603"/>
      <c r="F121" s="2603"/>
      <c r="G121" s="2603"/>
      <c r="H121" s="2606"/>
      <c r="I121" s="2628"/>
      <c r="J121" s="977" t="s">
        <v>1284</v>
      </c>
      <c r="K121" s="2778"/>
      <c r="L121" s="2594"/>
      <c r="M121" s="2776"/>
      <c r="N121" s="2763"/>
      <c r="O121" s="2594"/>
      <c r="P121" s="2594"/>
      <c r="Q121" s="957" t="s">
        <v>0</v>
      </c>
      <c r="R121" s="957" t="s">
        <v>0</v>
      </c>
      <c r="S121" s="957" t="s">
        <v>0</v>
      </c>
      <c r="T121" s="957" t="s">
        <v>0</v>
      </c>
      <c r="U121" s="957" t="s">
        <v>0</v>
      </c>
      <c r="V121" s="957" t="s">
        <v>0</v>
      </c>
      <c r="W121" s="957" t="s">
        <v>0</v>
      </c>
      <c r="X121" s="957" t="s">
        <v>0</v>
      </c>
      <c r="Y121" s="957" t="s">
        <v>0</v>
      </c>
      <c r="Z121" s="629"/>
      <c r="AA121" s="629"/>
      <c r="AB121" s="629"/>
      <c r="AC121" s="959"/>
      <c r="AD121" s="958"/>
      <c r="AE121" s="958"/>
      <c r="AF121" s="958"/>
      <c r="AG121" s="958"/>
      <c r="AH121" s="958">
        <f t="shared" si="2"/>
        <v>0</v>
      </c>
      <c r="AI121" s="973">
        <v>84227973</v>
      </c>
      <c r="AJ121" s="976"/>
      <c r="AK121" s="957"/>
      <c r="AL121" s="957"/>
      <c r="AM121" s="957"/>
      <c r="AN121" s="958">
        <f t="shared" si="3"/>
        <v>84227973</v>
      </c>
      <c r="AO121" s="957"/>
      <c r="AP121" s="957"/>
      <c r="AQ121" s="957"/>
      <c r="AR121" s="957"/>
      <c r="AS121" s="957"/>
      <c r="AT121" s="957"/>
      <c r="AU121" s="957"/>
      <c r="AV121" s="957"/>
      <c r="AW121" s="956"/>
      <c r="AX121" s="956">
        <v>47828041</v>
      </c>
      <c r="AY121" s="956"/>
      <c r="AZ121" s="956"/>
      <c r="BA121" s="955"/>
    </row>
    <row r="122" spans="1:53" ht="14.25" x14ac:dyDescent="0.2">
      <c r="A122" s="2611"/>
      <c r="B122" s="2594"/>
      <c r="C122" s="2606"/>
      <c r="D122" s="2603"/>
      <c r="E122" s="2603"/>
      <c r="F122" s="2603"/>
      <c r="G122" s="2603"/>
      <c r="H122" s="2606"/>
      <c r="I122" s="2628"/>
      <c r="J122" s="977" t="s">
        <v>1295</v>
      </c>
      <c r="K122" s="2778"/>
      <c r="L122" s="2594"/>
      <c r="M122" s="2776"/>
      <c r="N122" s="2763"/>
      <c r="O122" s="2594"/>
      <c r="P122" s="2594"/>
      <c r="Q122" s="957" t="s">
        <v>0</v>
      </c>
      <c r="R122" s="957" t="s">
        <v>0</v>
      </c>
      <c r="S122" s="957" t="s">
        <v>0</v>
      </c>
      <c r="T122" s="957" t="s">
        <v>0</v>
      </c>
      <c r="U122" s="957" t="s">
        <v>0</v>
      </c>
      <c r="V122" s="957" t="s">
        <v>0</v>
      </c>
      <c r="W122" s="957" t="s">
        <v>0</v>
      </c>
      <c r="X122" s="957" t="s">
        <v>0</v>
      </c>
      <c r="Y122" s="957" t="s">
        <v>0</v>
      </c>
      <c r="Z122" s="629"/>
      <c r="AA122" s="629"/>
      <c r="AB122" s="629"/>
      <c r="AC122" s="959"/>
      <c r="AD122" s="958"/>
      <c r="AE122" s="958"/>
      <c r="AF122" s="958"/>
      <c r="AG122" s="958"/>
      <c r="AH122" s="958">
        <f t="shared" si="2"/>
        <v>0</v>
      </c>
      <c r="AI122" s="973">
        <v>6574472</v>
      </c>
      <c r="AJ122" s="976"/>
      <c r="AK122" s="957"/>
      <c r="AL122" s="957"/>
      <c r="AM122" s="957"/>
      <c r="AN122" s="958">
        <f t="shared" si="3"/>
        <v>6574472</v>
      </c>
      <c r="AO122" s="957"/>
      <c r="AP122" s="957"/>
      <c r="AQ122" s="957"/>
      <c r="AR122" s="957"/>
      <c r="AS122" s="957"/>
      <c r="AT122" s="957"/>
      <c r="AU122" s="957"/>
      <c r="AV122" s="957"/>
      <c r="AW122" s="956"/>
      <c r="AX122" s="956">
        <v>2775300</v>
      </c>
      <c r="AY122" s="956"/>
      <c r="AZ122" s="956"/>
      <c r="BA122" s="955"/>
    </row>
    <row r="123" spans="1:53" ht="14.25" x14ac:dyDescent="0.2">
      <c r="A123" s="2611"/>
      <c r="B123" s="2594"/>
      <c r="C123" s="2606"/>
      <c r="D123" s="2603"/>
      <c r="E123" s="2603"/>
      <c r="F123" s="2603"/>
      <c r="G123" s="2603"/>
      <c r="H123" s="2606"/>
      <c r="I123" s="2628"/>
      <c r="J123" s="977" t="s">
        <v>1272</v>
      </c>
      <c r="K123" s="2778"/>
      <c r="L123" s="2594"/>
      <c r="M123" s="2776"/>
      <c r="N123" s="2763"/>
      <c r="O123" s="2594"/>
      <c r="P123" s="2594"/>
      <c r="Q123" s="957" t="s">
        <v>0</v>
      </c>
      <c r="R123" s="957" t="s">
        <v>0</v>
      </c>
      <c r="S123" s="957" t="s">
        <v>0</v>
      </c>
      <c r="T123" s="957" t="s">
        <v>0</v>
      </c>
      <c r="U123" s="957" t="s">
        <v>0</v>
      </c>
      <c r="V123" s="957" t="s">
        <v>0</v>
      </c>
      <c r="W123" s="957" t="s">
        <v>0</v>
      </c>
      <c r="X123" s="957" t="s">
        <v>0</v>
      </c>
      <c r="Y123" s="957" t="s">
        <v>0</v>
      </c>
      <c r="Z123" s="629"/>
      <c r="AA123" s="629"/>
      <c r="AB123" s="629"/>
      <c r="AC123" s="959"/>
      <c r="AD123" s="958"/>
      <c r="AE123" s="958"/>
      <c r="AF123" s="958"/>
      <c r="AG123" s="958"/>
      <c r="AH123" s="958">
        <f t="shared" si="2"/>
        <v>0</v>
      </c>
      <c r="AI123" s="973">
        <v>41670720</v>
      </c>
      <c r="AJ123" s="976"/>
      <c r="AK123" s="957"/>
      <c r="AL123" s="957"/>
      <c r="AM123" s="957"/>
      <c r="AN123" s="958">
        <f t="shared" si="3"/>
        <v>41670720</v>
      </c>
      <c r="AO123" s="957"/>
      <c r="AP123" s="957"/>
      <c r="AQ123" s="957"/>
      <c r="AR123" s="957"/>
      <c r="AS123" s="957"/>
      <c r="AT123" s="957"/>
      <c r="AU123" s="957"/>
      <c r="AV123" s="957"/>
      <c r="AW123" s="956"/>
      <c r="AX123" s="956">
        <v>994440</v>
      </c>
      <c r="AY123" s="956"/>
      <c r="AZ123" s="956"/>
      <c r="BA123" s="955"/>
    </row>
    <row r="124" spans="1:53" ht="27.75" customHeight="1" x14ac:dyDescent="0.2">
      <c r="A124" s="2611"/>
      <c r="B124" s="2594"/>
      <c r="C124" s="2606"/>
      <c r="D124" s="2603"/>
      <c r="E124" s="2603"/>
      <c r="F124" s="2603"/>
      <c r="G124" s="2603"/>
      <c r="H124" s="2606"/>
      <c r="I124" s="2628"/>
      <c r="J124" s="977" t="s">
        <v>1252</v>
      </c>
      <c r="K124" s="2778"/>
      <c r="L124" s="2594"/>
      <c r="M124" s="2776"/>
      <c r="N124" s="2763"/>
      <c r="O124" s="2594"/>
      <c r="P124" s="2594"/>
      <c r="Q124" s="957" t="s">
        <v>0</v>
      </c>
      <c r="R124" s="957" t="s">
        <v>0</v>
      </c>
      <c r="S124" s="957" t="s">
        <v>0</v>
      </c>
      <c r="T124" s="957" t="s">
        <v>0</v>
      </c>
      <c r="U124" s="957" t="s">
        <v>0</v>
      </c>
      <c r="V124" s="957" t="s">
        <v>0</v>
      </c>
      <c r="W124" s="957" t="s">
        <v>0</v>
      </c>
      <c r="X124" s="957" t="s">
        <v>0</v>
      </c>
      <c r="Y124" s="957" t="s">
        <v>0</v>
      </c>
      <c r="Z124" s="629"/>
      <c r="AA124" s="629"/>
      <c r="AB124" s="629"/>
      <c r="AC124" s="959"/>
      <c r="AD124" s="958"/>
      <c r="AE124" s="958"/>
      <c r="AF124" s="958"/>
      <c r="AG124" s="958"/>
      <c r="AH124" s="958">
        <f t="shared" si="2"/>
        <v>0</v>
      </c>
      <c r="AI124" s="973">
        <v>20835360</v>
      </c>
      <c r="AJ124" s="976"/>
      <c r="AK124" s="957"/>
      <c r="AL124" s="957"/>
      <c r="AM124" s="957"/>
      <c r="AN124" s="958">
        <f t="shared" si="3"/>
        <v>20835360</v>
      </c>
      <c r="AO124" s="957"/>
      <c r="AP124" s="957"/>
      <c r="AQ124" s="957"/>
      <c r="AR124" s="957"/>
      <c r="AS124" s="957"/>
      <c r="AT124" s="957"/>
      <c r="AU124" s="957"/>
      <c r="AV124" s="957"/>
      <c r="AW124" s="956"/>
      <c r="AX124" s="956"/>
      <c r="AY124" s="956"/>
      <c r="AZ124" s="956"/>
      <c r="BA124" s="955"/>
    </row>
    <row r="125" spans="1:53" ht="14.25" x14ac:dyDescent="0.2">
      <c r="A125" s="2611"/>
      <c r="B125" s="2594"/>
      <c r="C125" s="2606"/>
      <c r="D125" s="2603"/>
      <c r="E125" s="2603"/>
      <c r="F125" s="2603"/>
      <c r="G125" s="2603"/>
      <c r="H125" s="2606"/>
      <c r="I125" s="2628"/>
      <c r="J125" s="977" t="s">
        <v>1253</v>
      </c>
      <c r="K125" s="2778"/>
      <c r="L125" s="2594"/>
      <c r="M125" s="2776"/>
      <c r="N125" s="2763"/>
      <c r="O125" s="2594"/>
      <c r="P125" s="2594"/>
      <c r="Q125" s="957" t="s">
        <v>0</v>
      </c>
      <c r="R125" s="957" t="s">
        <v>0</v>
      </c>
      <c r="S125" s="957" t="s">
        <v>0</v>
      </c>
      <c r="T125" s="957" t="s">
        <v>0</v>
      </c>
      <c r="U125" s="957" t="s">
        <v>0</v>
      </c>
      <c r="V125" s="957" t="s">
        <v>0</v>
      </c>
      <c r="W125" s="957" t="s">
        <v>0</v>
      </c>
      <c r="X125" s="957" t="s">
        <v>0</v>
      </c>
      <c r="Y125" s="957" t="s">
        <v>0</v>
      </c>
      <c r="Z125" s="629"/>
      <c r="AA125" s="629"/>
      <c r="AB125" s="629"/>
      <c r="AC125" s="959"/>
      <c r="AD125" s="958"/>
      <c r="AE125" s="958"/>
      <c r="AF125" s="958"/>
      <c r="AG125" s="958"/>
      <c r="AH125" s="958">
        <f t="shared" si="2"/>
        <v>0</v>
      </c>
      <c r="AI125" s="973">
        <v>17169710</v>
      </c>
      <c r="AJ125" s="976"/>
      <c r="AK125" s="957"/>
      <c r="AL125" s="957"/>
      <c r="AM125" s="957"/>
      <c r="AN125" s="958">
        <f t="shared" si="3"/>
        <v>17169710</v>
      </c>
      <c r="AO125" s="957"/>
      <c r="AP125" s="957"/>
      <c r="AQ125" s="957"/>
      <c r="AR125" s="957"/>
      <c r="AS125" s="957"/>
      <c r="AT125" s="957"/>
      <c r="AU125" s="957"/>
      <c r="AV125" s="957"/>
      <c r="AW125" s="956"/>
      <c r="AX125" s="956"/>
      <c r="AY125" s="956"/>
      <c r="AZ125" s="956"/>
      <c r="BA125" s="955"/>
    </row>
    <row r="126" spans="1:53" ht="25.5" x14ac:dyDescent="0.2">
      <c r="A126" s="2611"/>
      <c r="B126" s="2594"/>
      <c r="C126" s="2606"/>
      <c r="D126" s="2603"/>
      <c r="E126" s="2603"/>
      <c r="F126" s="2603"/>
      <c r="G126" s="2603"/>
      <c r="H126" s="2606"/>
      <c r="I126" s="2628"/>
      <c r="J126" s="977" t="s">
        <v>1280</v>
      </c>
      <c r="K126" s="2778"/>
      <c r="L126" s="2594"/>
      <c r="M126" s="2776"/>
      <c r="N126" s="2763"/>
      <c r="O126" s="2594"/>
      <c r="P126" s="2594"/>
      <c r="Q126" s="957" t="s">
        <v>0</v>
      </c>
      <c r="R126" s="957" t="s">
        <v>0</v>
      </c>
      <c r="S126" s="957" t="s">
        <v>0</v>
      </c>
      <c r="T126" s="957" t="s">
        <v>0</v>
      </c>
      <c r="U126" s="957" t="s">
        <v>0</v>
      </c>
      <c r="V126" s="957" t="s">
        <v>0</v>
      </c>
      <c r="W126" s="957" t="s">
        <v>0</v>
      </c>
      <c r="X126" s="957" t="s">
        <v>0</v>
      </c>
      <c r="Y126" s="957" t="s">
        <v>0</v>
      </c>
      <c r="Z126" s="629"/>
      <c r="AA126" s="629"/>
      <c r="AB126" s="629"/>
      <c r="AC126" s="959"/>
      <c r="AD126" s="958"/>
      <c r="AE126" s="958"/>
      <c r="AF126" s="958"/>
      <c r="AG126" s="958"/>
      <c r="AH126" s="958">
        <f t="shared" si="2"/>
        <v>0</v>
      </c>
      <c r="AI126" s="973">
        <v>155703823</v>
      </c>
      <c r="AJ126" s="976"/>
      <c r="AK126" s="957"/>
      <c r="AL126" s="957"/>
      <c r="AM126" s="957"/>
      <c r="AN126" s="958">
        <f t="shared" si="3"/>
        <v>155703823</v>
      </c>
      <c r="AO126" s="957"/>
      <c r="AP126" s="957"/>
      <c r="AQ126" s="957"/>
      <c r="AR126" s="957"/>
      <c r="AS126" s="957"/>
      <c r="AT126" s="957"/>
      <c r="AU126" s="957"/>
      <c r="AV126" s="957"/>
      <c r="AW126" s="956"/>
      <c r="AX126" s="956"/>
      <c r="AY126" s="956"/>
      <c r="AZ126" s="956"/>
      <c r="BA126" s="955"/>
    </row>
    <row r="127" spans="1:53" ht="14.25" x14ac:dyDescent="0.2">
      <c r="A127" s="2611"/>
      <c r="B127" s="2594"/>
      <c r="C127" s="2606"/>
      <c r="D127" s="2603"/>
      <c r="E127" s="2603"/>
      <c r="F127" s="2603"/>
      <c r="G127" s="2603"/>
      <c r="H127" s="2606"/>
      <c r="I127" s="2628"/>
      <c r="J127" s="977" t="s">
        <v>1294</v>
      </c>
      <c r="K127" s="2778"/>
      <c r="L127" s="2594"/>
      <c r="M127" s="2776"/>
      <c r="N127" s="2763"/>
      <c r="O127" s="2594"/>
      <c r="P127" s="2594"/>
      <c r="Q127" s="957" t="s">
        <v>0</v>
      </c>
      <c r="R127" s="957" t="s">
        <v>0</v>
      </c>
      <c r="S127" s="957" t="s">
        <v>0</v>
      </c>
      <c r="T127" s="957" t="s">
        <v>0</v>
      </c>
      <c r="U127" s="957" t="s">
        <v>0</v>
      </c>
      <c r="V127" s="957" t="s">
        <v>0</v>
      </c>
      <c r="W127" s="957" t="s">
        <v>0</v>
      </c>
      <c r="X127" s="957" t="s">
        <v>0</v>
      </c>
      <c r="Y127" s="957" t="s">
        <v>0</v>
      </c>
      <c r="Z127" s="629"/>
      <c r="AA127" s="629"/>
      <c r="AB127" s="629"/>
      <c r="AC127" s="959"/>
      <c r="AD127" s="958"/>
      <c r="AE127" s="958"/>
      <c r="AF127" s="958"/>
      <c r="AG127" s="958"/>
      <c r="AH127" s="958">
        <f t="shared" si="2"/>
        <v>0</v>
      </c>
      <c r="AI127" s="973">
        <v>5823548209</v>
      </c>
      <c r="AJ127" s="976"/>
      <c r="AK127" s="957"/>
      <c r="AL127" s="957"/>
      <c r="AM127" s="957"/>
      <c r="AN127" s="958">
        <f t="shared" si="3"/>
        <v>5823548209</v>
      </c>
      <c r="AO127" s="957"/>
      <c r="AP127" s="957"/>
      <c r="AQ127" s="957"/>
      <c r="AR127" s="957"/>
      <c r="AS127" s="957"/>
      <c r="AT127" s="957"/>
      <c r="AU127" s="957"/>
      <c r="AV127" s="957"/>
      <c r="AW127" s="956"/>
      <c r="AX127" s="956">
        <v>3023310172</v>
      </c>
      <c r="AY127" s="956"/>
      <c r="AZ127" s="956"/>
      <c r="BA127" s="955"/>
    </row>
    <row r="128" spans="1:53" ht="14.25" x14ac:dyDescent="0.2">
      <c r="A128" s="2611"/>
      <c r="B128" s="2594"/>
      <c r="C128" s="2606"/>
      <c r="D128" s="2603"/>
      <c r="E128" s="2603"/>
      <c r="F128" s="2603"/>
      <c r="G128" s="2603"/>
      <c r="H128" s="2606"/>
      <c r="I128" s="2628"/>
      <c r="J128" s="977" t="s">
        <v>1293</v>
      </c>
      <c r="K128" s="2778"/>
      <c r="L128" s="2594"/>
      <c r="M128" s="2776"/>
      <c r="N128" s="2763"/>
      <c r="O128" s="2594"/>
      <c r="P128" s="2594"/>
      <c r="Q128" s="957" t="s">
        <v>0</v>
      </c>
      <c r="R128" s="957" t="s">
        <v>0</v>
      </c>
      <c r="S128" s="957" t="s">
        <v>0</v>
      </c>
      <c r="T128" s="957" t="s">
        <v>0</v>
      </c>
      <c r="U128" s="957" t="s">
        <v>0</v>
      </c>
      <c r="V128" s="957" t="s">
        <v>0</v>
      </c>
      <c r="W128" s="957" t="s">
        <v>0</v>
      </c>
      <c r="X128" s="957" t="s">
        <v>0</v>
      </c>
      <c r="Y128" s="957" t="s">
        <v>0</v>
      </c>
      <c r="Z128" s="629"/>
      <c r="AA128" s="629"/>
      <c r="AB128" s="629"/>
      <c r="AC128" s="959"/>
      <c r="AD128" s="958"/>
      <c r="AE128" s="958"/>
      <c r="AF128" s="958"/>
      <c r="AG128" s="958"/>
      <c r="AH128" s="958">
        <f t="shared" si="2"/>
        <v>0</v>
      </c>
      <c r="AI128" s="973">
        <v>18248402</v>
      </c>
      <c r="AJ128" s="976"/>
      <c r="AK128" s="957"/>
      <c r="AL128" s="957"/>
      <c r="AM128" s="957"/>
      <c r="AN128" s="958">
        <f t="shared" si="3"/>
        <v>18248402</v>
      </c>
      <c r="AO128" s="957"/>
      <c r="AP128" s="957"/>
      <c r="AQ128" s="957"/>
      <c r="AR128" s="957"/>
      <c r="AS128" s="957"/>
      <c r="AT128" s="957"/>
      <c r="AU128" s="957"/>
      <c r="AV128" s="957"/>
      <c r="AW128" s="956"/>
      <c r="AX128" s="956">
        <v>2244977</v>
      </c>
      <c r="AY128" s="956"/>
      <c r="AZ128" s="956"/>
      <c r="BA128" s="955"/>
    </row>
    <row r="129" spans="1:53" ht="14.25" x14ac:dyDescent="0.2">
      <c r="A129" s="2611"/>
      <c r="B129" s="2594"/>
      <c r="C129" s="2606"/>
      <c r="D129" s="2603"/>
      <c r="E129" s="2603"/>
      <c r="F129" s="2603"/>
      <c r="G129" s="2603"/>
      <c r="H129" s="2606"/>
      <c r="I129" s="2628"/>
      <c r="J129" s="977" t="s">
        <v>1292</v>
      </c>
      <c r="K129" s="2778"/>
      <c r="L129" s="2594"/>
      <c r="M129" s="2776"/>
      <c r="N129" s="2763"/>
      <c r="O129" s="2594"/>
      <c r="P129" s="2594"/>
      <c r="Q129" s="957" t="s">
        <v>0</v>
      </c>
      <c r="R129" s="957" t="s">
        <v>0</v>
      </c>
      <c r="S129" s="957" t="s">
        <v>0</v>
      </c>
      <c r="T129" s="957" t="s">
        <v>0</v>
      </c>
      <c r="U129" s="957" t="s">
        <v>0</v>
      </c>
      <c r="V129" s="957" t="s">
        <v>0</v>
      </c>
      <c r="W129" s="957" t="s">
        <v>0</v>
      </c>
      <c r="X129" s="957" t="s">
        <v>0</v>
      </c>
      <c r="Y129" s="957" t="s">
        <v>0</v>
      </c>
      <c r="Z129" s="629"/>
      <c r="AA129" s="629"/>
      <c r="AB129" s="629"/>
      <c r="AC129" s="959"/>
      <c r="AD129" s="958"/>
      <c r="AE129" s="958"/>
      <c r="AF129" s="958"/>
      <c r="AG129" s="958"/>
      <c r="AH129" s="958">
        <f t="shared" si="2"/>
        <v>0</v>
      </c>
      <c r="AI129" s="973">
        <v>991195357</v>
      </c>
      <c r="AJ129" s="976"/>
      <c r="AK129" s="957"/>
      <c r="AL129" s="957"/>
      <c r="AM129" s="957"/>
      <c r="AN129" s="958">
        <f t="shared" si="3"/>
        <v>991195357</v>
      </c>
      <c r="AO129" s="957"/>
      <c r="AP129" s="957"/>
      <c r="AQ129" s="957"/>
      <c r="AR129" s="957"/>
      <c r="AS129" s="957"/>
      <c r="AT129" s="957"/>
      <c r="AU129" s="957"/>
      <c r="AV129" s="957"/>
      <c r="AW129" s="956"/>
      <c r="AX129" s="956">
        <v>458817603</v>
      </c>
      <c r="AY129" s="956"/>
      <c r="AZ129" s="956"/>
      <c r="BA129" s="955"/>
    </row>
    <row r="130" spans="1:53" ht="14.25" x14ac:dyDescent="0.2">
      <c r="A130" s="2611"/>
      <c r="B130" s="2594"/>
      <c r="C130" s="2606"/>
      <c r="D130" s="2603"/>
      <c r="E130" s="2603"/>
      <c r="F130" s="2603"/>
      <c r="G130" s="2603"/>
      <c r="H130" s="2606"/>
      <c r="I130" s="2628"/>
      <c r="J130" s="977" t="s">
        <v>1291</v>
      </c>
      <c r="K130" s="2778"/>
      <c r="L130" s="2594"/>
      <c r="M130" s="2776"/>
      <c r="N130" s="2763"/>
      <c r="O130" s="2594"/>
      <c r="P130" s="2594"/>
      <c r="Q130" s="957" t="s">
        <v>0</v>
      </c>
      <c r="R130" s="957" t="s">
        <v>0</v>
      </c>
      <c r="S130" s="957" t="s">
        <v>0</v>
      </c>
      <c r="T130" s="957" t="s">
        <v>0</v>
      </c>
      <c r="U130" s="957" t="s">
        <v>0</v>
      </c>
      <c r="V130" s="957" t="s">
        <v>0</v>
      </c>
      <c r="W130" s="957" t="s">
        <v>0</v>
      </c>
      <c r="X130" s="957" t="s">
        <v>0</v>
      </c>
      <c r="Y130" s="957" t="s">
        <v>0</v>
      </c>
      <c r="Z130" s="629"/>
      <c r="AA130" s="629"/>
      <c r="AB130" s="629"/>
      <c r="AC130" s="959"/>
      <c r="AD130" s="958"/>
      <c r="AE130" s="958"/>
      <c r="AF130" s="958"/>
      <c r="AG130" s="958"/>
      <c r="AH130" s="958">
        <f t="shared" si="2"/>
        <v>0</v>
      </c>
      <c r="AI130" s="973">
        <v>17585084</v>
      </c>
      <c r="AJ130" s="976"/>
      <c r="AK130" s="957"/>
      <c r="AL130" s="957"/>
      <c r="AM130" s="957"/>
      <c r="AN130" s="958">
        <f t="shared" si="3"/>
        <v>17585084</v>
      </c>
      <c r="AO130" s="957"/>
      <c r="AP130" s="957"/>
      <c r="AQ130" s="957"/>
      <c r="AR130" s="957"/>
      <c r="AS130" s="957"/>
      <c r="AT130" s="957"/>
      <c r="AU130" s="957"/>
      <c r="AV130" s="957"/>
      <c r="AW130" s="956"/>
      <c r="AX130" s="956"/>
      <c r="AY130" s="956"/>
      <c r="AZ130" s="956"/>
      <c r="BA130" s="955"/>
    </row>
    <row r="131" spans="1:53" ht="14.25" x14ac:dyDescent="0.2">
      <c r="A131" s="2611"/>
      <c r="B131" s="2594"/>
      <c r="C131" s="2606"/>
      <c r="D131" s="2603"/>
      <c r="E131" s="2603"/>
      <c r="F131" s="2603"/>
      <c r="G131" s="2603"/>
      <c r="H131" s="2606"/>
      <c r="I131" s="2628"/>
      <c r="J131" s="977" t="s">
        <v>1290</v>
      </c>
      <c r="K131" s="2778"/>
      <c r="L131" s="2594"/>
      <c r="M131" s="2776"/>
      <c r="N131" s="2763"/>
      <c r="O131" s="2594"/>
      <c r="P131" s="2594"/>
      <c r="Q131" s="957" t="s">
        <v>0</v>
      </c>
      <c r="R131" s="957" t="s">
        <v>0</v>
      </c>
      <c r="S131" s="957" t="s">
        <v>0</v>
      </c>
      <c r="T131" s="957" t="s">
        <v>0</v>
      </c>
      <c r="U131" s="957" t="s">
        <v>0</v>
      </c>
      <c r="V131" s="957" t="s">
        <v>0</v>
      </c>
      <c r="W131" s="957" t="s">
        <v>0</v>
      </c>
      <c r="X131" s="957" t="s">
        <v>0</v>
      </c>
      <c r="Y131" s="957" t="s">
        <v>0</v>
      </c>
      <c r="Z131" s="629"/>
      <c r="AA131" s="629"/>
      <c r="AB131" s="629"/>
      <c r="AC131" s="959"/>
      <c r="AD131" s="958"/>
      <c r="AE131" s="958"/>
      <c r="AF131" s="958"/>
      <c r="AG131" s="958"/>
      <c r="AH131" s="958">
        <f t="shared" si="2"/>
        <v>0</v>
      </c>
      <c r="AI131" s="973">
        <v>346543499</v>
      </c>
      <c r="AJ131" s="976"/>
      <c r="AK131" s="957"/>
      <c r="AL131" s="957"/>
      <c r="AM131" s="957"/>
      <c r="AN131" s="958">
        <f t="shared" si="3"/>
        <v>346543499</v>
      </c>
      <c r="AO131" s="957"/>
      <c r="AP131" s="957"/>
      <c r="AQ131" s="957"/>
      <c r="AR131" s="957"/>
      <c r="AS131" s="957"/>
      <c r="AT131" s="957"/>
      <c r="AU131" s="957"/>
      <c r="AV131" s="957"/>
      <c r="AW131" s="956"/>
      <c r="AX131" s="956">
        <v>159271279</v>
      </c>
      <c r="AY131" s="956"/>
      <c r="AZ131" s="956"/>
      <c r="BA131" s="955"/>
    </row>
    <row r="132" spans="1:53" ht="14.25" x14ac:dyDescent="0.2">
      <c r="A132" s="2611"/>
      <c r="B132" s="2594"/>
      <c r="C132" s="2606"/>
      <c r="D132" s="2603"/>
      <c r="E132" s="2603"/>
      <c r="F132" s="2603"/>
      <c r="G132" s="2603"/>
      <c r="H132" s="2606"/>
      <c r="I132" s="2628"/>
      <c r="J132" s="977" t="s">
        <v>1266</v>
      </c>
      <c r="K132" s="2778"/>
      <c r="L132" s="2594"/>
      <c r="M132" s="2776"/>
      <c r="N132" s="2763"/>
      <c r="O132" s="2594"/>
      <c r="P132" s="2594"/>
      <c r="Q132" s="957" t="s">
        <v>0</v>
      </c>
      <c r="R132" s="957" t="s">
        <v>0</v>
      </c>
      <c r="S132" s="957" t="s">
        <v>0</v>
      </c>
      <c r="T132" s="957" t="s">
        <v>0</v>
      </c>
      <c r="U132" s="957" t="s">
        <v>0</v>
      </c>
      <c r="V132" s="957" t="s">
        <v>0</v>
      </c>
      <c r="W132" s="957" t="s">
        <v>0</v>
      </c>
      <c r="X132" s="957" t="s">
        <v>0</v>
      </c>
      <c r="Y132" s="957" t="s">
        <v>0</v>
      </c>
      <c r="Z132" s="629"/>
      <c r="AA132" s="629"/>
      <c r="AB132" s="629"/>
      <c r="AC132" s="959"/>
      <c r="AD132" s="958"/>
      <c r="AE132" s="958"/>
      <c r="AF132" s="958"/>
      <c r="AG132" s="958"/>
      <c r="AH132" s="958">
        <f t="shared" si="2"/>
        <v>0</v>
      </c>
      <c r="AI132" s="973">
        <v>160207180</v>
      </c>
      <c r="AJ132" s="976"/>
      <c r="AK132" s="957"/>
      <c r="AL132" s="957"/>
      <c r="AM132" s="957"/>
      <c r="AN132" s="958">
        <f t="shared" si="3"/>
        <v>160207180</v>
      </c>
      <c r="AO132" s="957"/>
      <c r="AP132" s="957"/>
      <c r="AQ132" s="957"/>
      <c r="AR132" s="957"/>
      <c r="AS132" s="957"/>
      <c r="AT132" s="957"/>
      <c r="AU132" s="957"/>
      <c r="AV132" s="957"/>
      <c r="AW132" s="956"/>
      <c r="AX132" s="956">
        <v>70145402</v>
      </c>
      <c r="AY132" s="956"/>
      <c r="AZ132" s="956"/>
      <c r="BA132" s="955"/>
    </row>
    <row r="133" spans="1:53" ht="14.25" x14ac:dyDescent="0.2">
      <c r="A133" s="2611"/>
      <c r="B133" s="2594"/>
      <c r="C133" s="2606"/>
      <c r="D133" s="2603"/>
      <c r="E133" s="2603"/>
      <c r="F133" s="2603"/>
      <c r="G133" s="2603"/>
      <c r="H133" s="2606"/>
      <c r="I133" s="2628"/>
      <c r="J133" s="977" t="s">
        <v>1278</v>
      </c>
      <c r="K133" s="2778"/>
      <c r="L133" s="2594"/>
      <c r="M133" s="2776"/>
      <c r="N133" s="2763"/>
      <c r="O133" s="2594"/>
      <c r="P133" s="2594"/>
      <c r="Q133" s="957" t="s">
        <v>0</v>
      </c>
      <c r="R133" s="957" t="s">
        <v>0</v>
      </c>
      <c r="S133" s="957" t="s">
        <v>0</v>
      </c>
      <c r="T133" s="957" t="s">
        <v>0</v>
      </c>
      <c r="U133" s="957" t="s">
        <v>0</v>
      </c>
      <c r="V133" s="957" t="s">
        <v>0</v>
      </c>
      <c r="W133" s="957" t="s">
        <v>0</v>
      </c>
      <c r="X133" s="957" t="s">
        <v>0</v>
      </c>
      <c r="Y133" s="957" t="s">
        <v>0</v>
      </c>
      <c r="Z133" s="629"/>
      <c r="AA133" s="629"/>
      <c r="AB133" s="629"/>
      <c r="AC133" s="959"/>
      <c r="AD133" s="958"/>
      <c r="AE133" s="958"/>
      <c r="AF133" s="958"/>
      <c r="AG133" s="958"/>
      <c r="AH133" s="958">
        <f t="shared" si="2"/>
        <v>0</v>
      </c>
      <c r="AI133" s="973">
        <v>196858063</v>
      </c>
      <c r="AJ133" s="976"/>
      <c r="AK133" s="957"/>
      <c r="AL133" s="957"/>
      <c r="AM133" s="957"/>
      <c r="AN133" s="958">
        <f t="shared" si="3"/>
        <v>196858063</v>
      </c>
      <c r="AO133" s="957"/>
      <c r="AP133" s="957"/>
      <c r="AQ133" s="957"/>
      <c r="AR133" s="957"/>
      <c r="AS133" s="957"/>
      <c r="AT133" s="957"/>
      <c r="AU133" s="957"/>
      <c r="AV133" s="957"/>
      <c r="AW133" s="956"/>
      <c r="AX133" s="956">
        <v>103337401</v>
      </c>
      <c r="AY133" s="956"/>
      <c r="AZ133" s="956"/>
      <c r="BA133" s="955"/>
    </row>
    <row r="134" spans="1:53" ht="14.25" x14ac:dyDescent="0.2">
      <c r="A134" s="2611"/>
      <c r="B134" s="2594"/>
      <c r="C134" s="2606"/>
      <c r="D134" s="2603"/>
      <c r="E134" s="2603"/>
      <c r="F134" s="2603"/>
      <c r="G134" s="2603"/>
      <c r="H134" s="2606"/>
      <c r="I134" s="2628"/>
      <c r="J134" s="977" t="s">
        <v>1289</v>
      </c>
      <c r="K134" s="2778"/>
      <c r="L134" s="2594"/>
      <c r="M134" s="2776"/>
      <c r="N134" s="2763"/>
      <c r="O134" s="2594"/>
      <c r="P134" s="2594"/>
      <c r="Q134" s="957" t="s">
        <v>0</v>
      </c>
      <c r="R134" s="957" t="s">
        <v>0</v>
      </c>
      <c r="S134" s="957" t="s">
        <v>0</v>
      </c>
      <c r="T134" s="957" t="s">
        <v>0</v>
      </c>
      <c r="U134" s="957" t="s">
        <v>0</v>
      </c>
      <c r="V134" s="957" t="s">
        <v>0</v>
      </c>
      <c r="W134" s="957" t="s">
        <v>0</v>
      </c>
      <c r="X134" s="957" t="s">
        <v>0</v>
      </c>
      <c r="Y134" s="957" t="s">
        <v>0</v>
      </c>
      <c r="Z134" s="629"/>
      <c r="AA134" s="629"/>
      <c r="AB134" s="629"/>
      <c r="AC134" s="959"/>
      <c r="AD134" s="958"/>
      <c r="AE134" s="958"/>
      <c r="AF134" s="958"/>
      <c r="AG134" s="958"/>
      <c r="AH134" s="958">
        <f t="shared" si="2"/>
        <v>0</v>
      </c>
      <c r="AI134" s="973">
        <v>219791400</v>
      </c>
      <c r="AJ134" s="976"/>
      <c r="AK134" s="957"/>
      <c r="AL134" s="957"/>
      <c r="AM134" s="957"/>
      <c r="AN134" s="958">
        <f t="shared" si="3"/>
        <v>219791400</v>
      </c>
      <c r="AO134" s="957"/>
      <c r="AP134" s="957"/>
      <c r="AQ134" s="957"/>
      <c r="AR134" s="957"/>
      <c r="AS134" s="957"/>
      <c r="AT134" s="957"/>
      <c r="AU134" s="957"/>
      <c r="AV134" s="957"/>
      <c r="AW134" s="956"/>
      <c r="AX134" s="956">
        <v>122376324</v>
      </c>
      <c r="AY134" s="956"/>
      <c r="AZ134" s="956"/>
      <c r="BA134" s="955"/>
    </row>
    <row r="135" spans="1:53" ht="14.25" x14ac:dyDescent="0.2">
      <c r="A135" s="2611"/>
      <c r="B135" s="2594"/>
      <c r="C135" s="2606"/>
      <c r="D135" s="2603"/>
      <c r="E135" s="2603"/>
      <c r="F135" s="2603"/>
      <c r="G135" s="2603"/>
      <c r="H135" s="2606"/>
      <c r="I135" s="2628"/>
      <c r="J135" s="977" t="s">
        <v>1288</v>
      </c>
      <c r="K135" s="2778"/>
      <c r="L135" s="2594"/>
      <c r="M135" s="2776"/>
      <c r="N135" s="2763"/>
      <c r="O135" s="2594"/>
      <c r="P135" s="2594"/>
      <c r="Q135" s="957" t="s">
        <v>0</v>
      </c>
      <c r="R135" s="957" t="s">
        <v>0</v>
      </c>
      <c r="S135" s="957" t="s">
        <v>0</v>
      </c>
      <c r="T135" s="957" t="s">
        <v>0</v>
      </c>
      <c r="U135" s="957" t="s">
        <v>0</v>
      </c>
      <c r="V135" s="957" t="s">
        <v>0</v>
      </c>
      <c r="W135" s="957" t="s">
        <v>0</v>
      </c>
      <c r="X135" s="957" t="s">
        <v>0</v>
      </c>
      <c r="Y135" s="957" t="s">
        <v>0</v>
      </c>
      <c r="Z135" s="629"/>
      <c r="AA135" s="629"/>
      <c r="AB135" s="629"/>
      <c r="AC135" s="959"/>
      <c r="AD135" s="958"/>
      <c r="AE135" s="958"/>
      <c r="AF135" s="958"/>
      <c r="AG135" s="958"/>
      <c r="AH135" s="958">
        <f t="shared" si="2"/>
        <v>0</v>
      </c>
      <c r="AI135" s="973">
        <v>533744665</v>
      </c>
      <c r="AJ135" s="976"/>
      <c r="AK135" s="957"/>
      <c r="AL135" s="957"/>
      <c r="AM135" s="957"/>
      <c r="AN135" s="958">
        <f t="shared" si="3"/>
        <v>533744665</v>
      </c>
      <c r="AO135" s="957"/>
      <c r="AP135" s="957"/>
      <c r="AQ135" s="957"/>
      <c r="AR135" s="957"/>
      <c r="AS135" s="957"/>
      <c r="AT135" s="957"/>
      <c r="AU135" s="957"/>
      <c r="AV135" s="957"/>
      <c r="AW135" s="956"/>
      <c r="AX135" s="956">
        <v>306173608</v>
      </c>
      <c r="AY135" s="956"/>
      <c r="AZ135" s="956"/>
      <c r="BA135" s="955"/>
    </row>
    <row r="136" spans="1:53" ht="14.25" x14ac:dyDescent="0.2">
      <c r="A136" s="2611"/>
      <c r="B136" s="2594"/>
      <c r="C136" s="2606"/>
      <c r="D136" s="2603"/>
      <c r="E136" s="2603"/>
      <c r="F136" s="2603"/>
      <c r="G136" s="2603"/>
      <c r="H136" s="2606"/>
      <c r="I136" s="2628"/>
      <c r="J136" s="977" t="s">
        <v>1264</v>
      </c>
      <c r="K136" s="2778"/>
      <c r="L136" s="2594"/>
      <c r="M136" s="2776"/>
      <c r="N136" s="2763"/>
      <c r="O136" s="2594"/>
      <c r="P136" s="2594"/>
      <c r="Q136" s="957" t="s">
        <v>0</v>
      </c>
      <c r="R136" s="957" t="s">
        <v>0</v>
      </c>
      <c r="S136" s="957" t="s">
        <v>0</v>
      </c>
      <c r="T136" s="957" t="s">
        <v>0</v>
      </c>
      <c r="U136" s="957" t="s">
        <v>0</v>
      </c>
      <c r="V136" s="957" t="s">
        <v>0</v>
      </c>
      <c r="W136" s="957" t="s">
        <v>0</v>
      </c>
      <c r="X136" s="957" t="s">
        <v>0</v>
      </c>
      <c r="Y136" s="957" t="s">
        <v>0</v>
      </c>
      <c r="Z136" s="629"/>
      <c r="AA136" s="629"/>
      <c r="AB136" s="629"/>
      <c r="AC136" s="959"/>
      <c r="AD136" s="958"/>
      <c r="AE136" s="958"/>
      <c r="AF136" s="958"/>
      <c r="AG136" s="958"/>
      <c r="AH136" s="958">
        <f t="shared" si="2"/>
        <v>0</v>
      </c>
      <c r="AI136" s="973">
        <v>235084202</v>
      </c>
      <c r="AJ136" s="976"/>
      <c r="AK136" s="957"/>
      <c r="AL136" s="957"/>
      <c r="AM136" s="957"/>
      <c r="AN136" s="958">
        <f t="shared" si="3"/>
        <v>235084202</v>
      </c>
      <c r="AO136" s="957"/>
      <c r="AP136" s="957"/>
      <c r="AQ136" s="957"/>
      <c r="AR136" s="957"/>
      <c r="AS136" s="957"/>
      <c r="AT136" s="957"/>
      <c r="AU136" s="957"/>
      <c r="AV136" s="957"/>
      <c r="AW136" s="956"/>
      <c r="AX136" s="956">
        <v>85227192</v>
      </c>
      <c r="AY136" s="956"/>
      <c r="AZ136" s="956"/>
      <c r="BA136" s="955"/>
    </row>
    <row r="137" spans="1:53" ht="14.25" x14ac:dyDescent="0.2">
      <c r="A137" s="2611"/>
      <c r="B137" s="2594"/>
      <c r="C137" s="2606"/>
      <c r="D137" s="2603"/>
      <c r="E137" s="2603"/>
      <c r="F137" s="2603"/>
      <c r="G137" s="2603"/>
      <c r="H137" s="2606"/>
      <c r="I137" s="2628"/>
      <c r="J137" s="977" t="s">
        <v>1263</v>
      </c>
      <c r="K137" s="2778"/>
      <c r="L137" s="2594"/>
      <c r="M137" s="2776"/>
      <c r="N137" s="2763"/>
      <c r="O137" s="2594"/>
      <c r="P137" s="2594"/>
      <c r="Q137" s="957" t="s">
        <v>0</v>
      </c>
      <c r="R137" s="957" t="s">
        <v>0</v>
      </c>
      <c r="S137" s="957" t="s">
        <v>0</v>
      </c>
      <c r="T137" s="957" t="s">
        <v>0</v>
      </c>
      <c r="U137" s="957" t="s">
        <v>0</v>
      </c>
      <c r="V137" s="957" t="s">
        <v>0</v>
      </c>
      <c r="W137" s="957" t="s">
        <v>0</v>
      </c>
      <c r="X137" s="957" t="s">
        <v>0</v>
      </c>
      <c r="Y137" s="957" t="s">
        <v>0</v>
      </c>
      <c r="Z137" s="629"/>
      <c r="AA137" s="629"/>
      <c r="AB137" s="629"/>
      <c r="AC137" s="959"/>
      <c r="AD137" s="958"/>
      <c r="AE137" s="958"/>
      <c r="AF137" s="958"/>
      <c r="AG137" s="958"/>
      <c r="AH137" s="958">
        <f t="shared" si="2"/>
        <v>0</v>
      </c>
      <c r="AI137" s="973">
        <v>113863821</v>
      </c>
      <c r="AJ137" s="976"/>
      <c r="AK137" s="957"/>
      <c r="AL137" s="957"/>
      <c r="AM137" s="957"/>
      <c r="AN137" s="958">
        <f t="shared" si="3"/>
        <v>113863821</v>
      </c>
      <c r="AO137" s="957"/>
      <c r="AP137" s="957"/>
      <c r="AQ137" s="957"/>
      <c r="AR137" s="957"/>
      <c r="AS137" s="957"/>
      <c r="AT137" s="957"/>
      <c r="AU137" s="957"/>
      <c r="AV137" s="957"/>
      <c r="AW137" s="956"/>
      <c r="AX137" s="956">
        <v>4385984</v>
      </c>
      <c r="AY137" s="956"/>
      <c r="AZ137" s="956"/>
      <c r="BA137" s="955"/>
    </row>
    <row r="138" spans="1:53" ht="14.25" x14ac:dyDescent="0.2">
      <c r="A138" s="2611"/>
      <c r="B138" s="2594"/>
      <c r="C138" s="2606"/>
      <c r="D138" s="2603"/>
      <c r="E138" s="2603"/>
      <c r="F138" s="2603"/>
      <c r="G138" s="2603"/>
      <c r="H138" s="2606"/>
      <c r="I138" s="2628"/>
      <c r="J138" s="977" t="s">
        <v>1287</v>
      </c>
      <c r="K138" s="2778"/>
      <c r="L138" s="2594"/>
      <c r="M138" s="2776"/>
      <c r="N138" s="2763"/>
      <c r="O138" s="2594"/>
      <c r="P138" s="2594"/>
      <c r="Q138" s="957" t="s">
        <v>0</v>
      </c>
      <c r="R138" s="957" t="s">
        <v>0</v>
      </c>
      <c r="S138" s="957" t="s">
        <v>0</v>
      </c>
      <c r="T138" s="957" t="s">
        <v>0</v>
      </c>
      <c r="U138" s="957" t="s">
        <v>0</v>
      </c>
      <c r="V138" s="957" t="s">
        <v>0</v>
      </c>
      <c r="W138" s="957" t="s">
        <v>0</v>
      </c>
      <c r="X138" s="957" t="s">
        <v>0</v>
      </c>
      <c r="Y138" s="957" t="s">
        <v>0</v>
      </c>
      <c r="Z138" s="629"/>
      <c r="AA138" s="629"/>
      <c r="AB138" s="629"/>
      <c r="AC138" s="959"/>
      <c r="AD138" s="958"/>
      <c r="AE138" s="958"/>
      <c r="AF138" s="958"/>
      <c r="AG138" s="958"/>
      <c r="AH138" s="958">
        <f t="shared" si="2"/>
        <v>0</v>
      </c>
      <c r="AI138" s="973">
        <v>29169250</v>
      </c>
      <c r="AJ138" s="976"/>
      <c r="AK138" s="957"/>
      <c r="AL138" s="957"/>
      <c r="AM138" s="957"/>
      <c r="AN138" s="958">
        <f t="shared" si="3"/>
        <v>29169250</v>
      </c>
      <c r="AO138" s="957"/>
      <c r="AP138" s="957"/>
      <c r="AQ138" s="957"/>
      <c r="AR138" s="957"/>
      <c r="AS138" s="957"/>
      <c r="AT138" s="957"/>
      <c r="AU138" s="957"/>
      <c r="AV138" s="957"/>
      <c r="AW138" s="956"/>
      <c r="AX138" s="956">
        <v>10136930</v>
      </c>
      <c r="AY138" s="956"/>
      <c r="AZ138" s="956"/>
      <c r="BA138" s="955"/>
    </row>
    <row r="139" spans="1:53" ht="14.25" x14ac:dyDescent="0.2">
      <c r="A139" s="2611"/>
      <c r="B139" s="2594"/>
      <c r="C139" s="2606"/>
      <c r="D139" s="2603"/>
      <c r="E139" s="2603"/>
      <c r="F139" s="2603"/>
      <c r="G139" s="2603"/>
      <c r="H139" s="2606"/>
      <c r="I139" s="2628"/>
      <c r="J139" s="977" t="s">
        <v>1286</v>
      </c>
      <c r="K139" s="2778"/>
      <c r="L139" s="2594"/>
      <c r="M139" s="2776"/>
      <c r="N139" s="2763"/>
      <c r="O139" s="2594"/>
      <c r="P139" s="2594"/>
      <c r="Q139" s="957" t="s">
        <v>0</v>
      </c>
      <c r="R139" s="957" t="s">
        <v>0</v>
      </c>
      <c r="S139" s="957" t="s">
        <v>0</v>
      </c>
      <c r="T139" s="957" t="s">
        <v>0</v>
      </c>
      <c r="U139" s="957" t="s">
        <v>0</v>
      </c>
      <c r="V139" s="957" t="s">
        <v>0</v>
      </c>
      <c r="W139" s="957" t="s">
        <v>0</v>
      </c>
      <c r="X139" s="957" t="s">
        <v>0</v>
      </c>
      <c r="Y139" s="957" t="s">
        <v>0</v>
      </c>
      <c r="Z139" s="629"/>
      <c r="AA139" s="629"/>
      <c r="AB139" s="629"/>
      <c r="AC139" s="959"/>
      <c r="AD139" s="958"/>
      <c r="AE139" s="958"/>
      <c r="AF139" s="958"/>
      <c r="AG139" s="958"/>
      <c r="AH139" s="958">
        <f t="shared" ref="AH139:AH202" si="4">AC139+AD139-AE139</f>
        <v>0</v>
      </c>
      <c r="AI139" s="973">
        <v>488393603</v>
      </c>
      <c r="AJ139" s="976"/>
      <c r="AK139" s="957"/>
      <c r="AL139" s="957"/>
      <c r="AM139" s="957"/>
      <c r="AN139" s="958">
        <f t="shared" ref="AN139:AN202" si="5">AI139+AJ139-AK139</f>
        <v>488393603</v>
      </c>
      <c r="AO139" s="957"/>
      <c r="AP139" s="957"/>
      <c r="AQ139" s="957"/>
      <c r="AR139" s="957"/>
      <c r="AS139" s="957"/>
      <c r="AT139" s="957"/>
      <c r="AU139" s="957"/>
      <c r="AV139" s="957"/>
      <c r="AW139" s="956"/>
      <c r="AX139" s="956">
        <v>178172400</v>
      </c>
      <c r="AY139" s="956"/>
      <c r="AZ139" s="956"/>
      <c r="BA139" s="955"/>
    </row>
    <row r="140" spans="1:53" ht="14.25" x14ac:dyDescent="0.2">
      <c r="A140" s="2611"/>
      <c r="B140" s="2594"/>
      <c r="C140" s="2606"/>
      <c r="D140" s="2603"/>
      <c r="E140" s="2603"/>
      <c r="F140" s="2603"/>
      <c r="G140" s="2603"/>
      <c r="H140" s="2606"/>
      <c r="I140" s="2628"/>
      <c r="J140" s="977" t="s">
        <v>1276</v>
      </c>
      <c r="K140" s="2778"/>
      <c r="L140" s="2594"/>
      <c r="M140" s="2776"/>
      <c r="N140" s="2763"/>
      <c r="O140" s="2594"/>
      <c r="P140" s="2594"/>
      <c r="Q140" s="957" t="s">
        <v>0</v>
      </c>
      <c r="R140" s="957" t="s">
        <v>0</v>
      </c>
      <c r="S140" s="957" t="s">
        <v>0</v>
      </c>
      <c r="T140" s="957" t="s">
        <v>0</v>
      </c>
      <c r="U140" s="957" t="s">
        <v>0</v>
      </c>
      <c r="V140" s="957" t="s">
        <v>0</v>
      </c>
      <c r="W140" s="957" t="s">
        <v>0</v>
      </c>
      <c r="X140" s="957" t="s">
        <v>0</v>
      </c>
      <c r="Y140" s="957" t="s">
        <v>0</v>
      </c>
      <c r="Z140" s="629"/>
      <c r="AA140" s="629"/>
      <c r="AB140" s="629"/>
      <c r="AC140" s="959"/>
      <c r="AD140" s="958"/>
      <c r="AE140" s="958"/>
      <c r="AF140" s="958"/>
      <c r="AG140" s="958"/>
      <c r="AH140" s="958">
        <f t="shared" si="4"/>
        <v>0</v>
      </c>
      <c r="AI140" s="973">
        <v>523126043</v>
      </c>
      <c r="AJ140" s="976"/>
      <c r="AK140" s="957"/>
      <c r="AL140" s="957"/>
      <c r="AM140" s="957"/>
      <c r="AN140" s="958">
        <f t="shared" si="5"/>
        <v>523126043</v>
      </c>
      <c r="AO140" s="957"/>
      <c r="AP140" s="957"/>
      <c r="AQ140" s="957"/>
      <c r="AR140" s="957"/>
      <c r="AS140" s="957"/>
      <c r="AT140" s="957"/>
      <c r="AU140" s="957"/>
      <c r="AV140" s="957"/>
      <c r="AW140" s="956"/>
      <c r="AX140" s="956">
        <v>122102011</v>
      </c>
      <c r="AY140" s="956"/>
      <c r="AZ140" s="956"/>
      <c r="BA140" s="955"/>
    </row>
    <row r="141" spans="1:53" ht="14.25" x14ac:dyDescent="0.2">
      <c r="A141" s="2611"/>
      <c r="B141" s="2594"/>
      <c r="C141" s="2606"/>
      <c r="D141" s="2603"/>
      <c r="E141" s="2603"/>
      <c r="F141" s="2603"/>
      <c r="G141" s="2603"/>
      <c r="H141" s="2606"/>
      <c r="I141" s="2628"/>
      <c r="J141" s="977" t="s">
        <v>1285</v>
      </c>
      <c r="K141" s="2778"/>
      <c r="L141" s="2594"/>
      <c r="M141" s="2776"/>
      <c r="N141" s="2763"/>
      <c r="O141" s="2594"/>
      <c r="P141" s="2594"/>
      <c r="Q141" s="957" t="s">
        <v>0</v>
      </c>
      <c r="R141" s="957" t="s">
        <v>0</v>
      </c>
      <c r="S141" s="957" t="s">
        <v>0</v>
      </c>
      <c r="T141" s="957" t="s">
        <v>0</v>
      </c>
      <c r="U141" s="957" t="s">
        <v>0</v>
      </c>
      <c r="V141" s="957" t="s">
        <v>0</v>
      </c>
      <c r="W141" s="957" t="s">
        <v>0</v>
      </c>
      <c r="X141" s="957" t="s">
        <v>0</v>
      </c>
      <c r="Y141" s="957" t="s">
        <v>0</v>
      </c>
      <c r="Z141" s="629"/>
      <c r="AA141" s="629"/>
      <c r="AB141" s="629"/>
      <c r="AC141" s="959"/>
      <c r="AD141" s="958"/>
      <c r="AE141" s="958"/>
      <c r="AF141" s="958"/>
      <c r="AG141" s="958"/>
      <c r="AH141" s="958">
        <f t="shared" si="4"/>
        <v>0</v>
      </c>
      <c r="AI141" s="973">
        <v>517081032</v>
      </c>
      <c r="AJ141" s="976"/>
      <c r="AK141" s="957"/>
      <c r="AL141" s="957"/>
      <c r="AM141" s="957"/>
      <c r="AN141" s="958">
        <f t="shared" si="5"/>
        <v>517081032</v>
      </c>
      <c r="AO141" s="957"/>
      <c r="AP141" s="957"/>
      <c r="AQ141" s="957"/>
      <c r="AR141" s="957"/>
      <c r="AS141" s="957"/>
      <c r="AT141" s="957"/>
      <c r="AU141" s="957"/>
      <c r="AV141" s="957"/>
      <c r="AW141" s="956"/>
      <c r="AX141" s="956">
        <v>220316600</v>
      </c>
      <c r="AY141" s="956"/>
      <c r="AZ141" s="956"/>
      <c r="BA141" s="955"/>
    </row>
    <row r="142" spans="1:53" ht="14.25" x14ac:dyDescent="0.2">
      <c r="A142" s="2611"/>
      <c r="B142" s="2594"/>
      <c r="C142" s="2606"/>
      <c r="D142" s="2603"/>
      <c r="E142" s="2603"/>
      <c r="F142" s="2603"/>
      <c r="G142" s="2603"/>
      <c r="H142" s="2606"/>
      <c r="I142" s="2628"/>
      <c r="J142" s="977" t="s">
        <v>1284</v>
      </c>
      <c r="K142" s="2778"/>
      <c r="L142" s="2594"/>
      <c r="M142" s="2776"/>
      <c r="N142" s="2763"/>
      <c r="O142" s="2594"/>
      <c r="P142" s="2594"/>
      <c r="Q142" s="957" t="s">
        <v>0</v>
      </c>
      <c r="R142" s="957" t="s">
        <v>0</v>
      </c>
      <c r="S142" s="957" t="s">
        <v>0</v>
      </c>
      <c r="T142" s="957" t="s">
        <v>0</v>
      </c>
      <c r="U142" s="957" t="s">
        <v>0</v>
      </c>
      <c r="V142" s="957" t="s">
        <v>0</v>
      </c>
      <c r="W142" s="957" t="s">
        <v>0</v>
      </c>
      <c r="X142" s="957" t="s">
        <v>0</v>
      </c>
      <c r="Y142" s="957" t="s">
        <v>0</v>
      </c>
      <c r="Z142" s="629"/>
      <c r="AA142" s="629"/>
      <c r="AB142" s="629"/>
      <c r="AC142" s="959"/>
      <c r="AD142" s="958"/>
      <c r="AE142" s="958"/>
      <c r="AF142" s="958"/>
      <c r="AG142" s="958"/>
      <c r="AH142" s="958">
        <f t="shared" si="4"/>
        <v>0</v>
      </c>
      <c r="AI142" s="973">
        <v>294248058</v>
      </c>
      <c r="AJ142" s="976"/>
      <c r="AK142" s="957"/>
      <c r="AL142" s="957"/>
      <c r="AM142" s="957"/>
      <c r="AN142" s="958">
        <f t="shared" si="5"/>
        <v>294248058</v>
      </c>
      <c r="AO142" s="957"/>
      <c r="AP142" s="957"/>
      <c r="AQ142" s="957"/>
      <c r="AR142" s="957"/>
      <c r="AS142" s="957"/>
      <c r="AT142" s="957"/>
      <c r="AU142" s="957"/>
      <c r="AV142" s="957"/>
      <c r="AW142" s="956"/>
      <c r="AX142" s="956">
        <v>139378894</v>
      </c>
      <c r="AY142" s="956"/>
      <c r="AZ142" s="956"/>
      <c r="BA142" s="955"/>
    </row>
    <row r="143" spans="1:53" ht="14.25" x14ac:dyDescent="0.2">
      <c r="A143" s="2611"/>
      <c r="B143" s="2594"/>
      <c r="C143" s="2606"/>
      <c r="D143" s="2603"/>
      <c r="E143" s="2603"/>
      <c r="F143" s="2603"/>
      <c r="G143" s="2603"/>
      <c r="H143" s="2606"/>
      <c r="I143" s="2628"/>
      <c r="J143" s="977" t="s">
        <v>1258</v>
      </c>
      <c r="K143" s="2778"/>
      <c r="L143" s="2594"/>
      <c r="M143" s="2776"/>
      <c r="N143" s="2763"/>
      <c r="O143" s="2594"/>
      <c r="P143" s="2594"/>
      <c r="Q143" s="957" t="s">
        <v>0</v>
      </c>
      <c r="R143" s="957" t="s">
        <v>0</v>
      </c>
      <c r="S143" s="957" t="s">
        <v>0</v>
      </c>
      <c r="T143" s="957" t="s">
        <v>0</v>
      </c>
      <c r="U143" s="957" t="s">
        <v>0</v>
      </c>
      <c r="V143" s="957" t="s">
        <v>0</v>
      </c>
      <c r="W143" s="957" t="s">
        <v>0</v>
      </c>
      <c r="X143" s="957" t="s">
        <v>0</v>
      </c>
      <c r="Y143" s="957" t="s">
        <v>0</v>
      </c>
      <c r="Z143" s="629"/>
      <c r="AA143" s="629"/>
      <c r="AB143" s="629"/>
      <c r="AC143" s="959"/>
      <c r="AD143" s="958"/>
      <c r="AE143" s="958"/>
      <c r="AF143" s="958"/>
      <c r="AG143" s="958"/>
      <c r="AH143" s="958">
        <f t="shared" si="4"/>
        <v>0</v>
      </c>
      <c r="AI143" s="973">
        <v>62829242</v>
      </c>
      <c r="AJ143" s="976"/>
      <c r="AK143" s="957"/>
      <c r="AL143" s="957"/>
      <c r="AM143" s="957"/>
      <c r="AN143" s="958">
        <f t="shared" si="5"/>
        <v>62829242</v>
      </c>
      <c r="AO143" s="957"/>
      <c r="AP143" s="957"/>
      <c r="AQ143" s="957"/>
      <c r="AR143" s="957"/>
      <c r="AS143" s="957"/>
      <c r="AT143" s="957"/>
      <c r="AU143" s="957"/>
      <c r="AV143" s="957"/>
      <c r="AW143" s="956"/>
      <c r="AX143" s="956">
        <v>22358000</v>
      </c>
      <c r="AY143" s="956"/>
      <c r="AZ143" s="956"/>
      <c r="BA143" s="955"/>
    </row>
    <row r="144" spans="1:53" ht="25.5" x14ac:dyDescent="0.2">
      <c r="A144" s="2611"/>
      <c r="B144" s="2594"/>
      <c r="C144" s="2606"/>
      <c r="D144" s="2603"/>
      <c r="E144" s="2603"/>
      <c r="F144" s="2603"/>
      <c r="G144" s="2603"/>
      <c r="H144" s="2606"/>
      <c r="I144" s="2628"/>
      <c r="J144" s="977" t="s">
        <v>1257</v>
      </c>
      <c r="K144" s="2778"/>
      <c r="L144" s="2594"/>
      <c r="M144" s="2776"/>
      <c r="N144" s="2763"/>
      <c r="O144" s="2594"/>
      <c r="P144" s="2594"/>
      <c r="Q144" s="957" t="s">
        <v>0</v>
      </c>
      <c r="R144" s="957" t="s">
        <v>0</v>
      </c>
      <c r="S144" s="957" t="s">
        <v>0</v>
      </c>
      <c r="T144" s="957" t="s">
        <v>0</v>
      </c>
      <c r="U144" s="957" t="s">
        <v>0</v>
      </c>
      <c r="V144" s="957" t="s">
        <v>0</v>
      </c>
      <c r="W144" s="957" t="s">
        <v>0</v>
      </c>
      <c r="X144" s="957" t="s">
        <v>0</v>
      </c>
      <c r="Y144" s="957" t="s">
        <v>0</v>
      </c>
      <c r="Z144" s="629"/>
      <c r="AA144" s="629"/>
      <c r="AB144" s="629"/>
      <c r="AC144" s="959"/>
      <c r="AD144" s="958"/>
      <c r="AE144" s="958"/>
      <c r="AF144" s="958"/>
      <c r="AG144" s="958"/>
      <c r="AH144" s="958">
        <f t="shared" si="4"/>
        <v>0</v>
      </c>
      <c r="AI144" s="973">
        <v>241032484</v>
      </c>
      <c r="AJ144" s="976"/>
      <c r="AK144" s="957"/>
      <c r="AL144" s="957"/>
      <c r="AM144" s="957"/>
      <c r="AN144" s="958">
        <f t="shared" si="5"/>
        <v>241032484</v>
      </c>
      <c r="AO144" s="957"/>
      <c r="AP144" s="957"/>
      <c r="AQ144" s="957"/>
      <c r="AR144" s="957"/>
      <c r="AS144" s="957"/>
      <c r="AT144" s="957"/>
      <c r="AU144" s="957"/>
      <c r="AV144" s="957"/>
      <c r="AW144" s="956"/>
      <c r="AX144" s="956">
        <v>133681500</v>
      </c>
      <c r="AY144" s="956"/>
      <c r="AZ144" s="956"/>
      <c r="BA144" s="955"/>
    </row>
    <row r="145" spans="1:53" ht="25.5" x14ac:dyDescent="0.2">
      <c r="A145" s="2611"/>
      <c r="B145" s="2594"/>
      <c r="C145" s="2606"/>
      <c r="D145" s="2603"/>
      <c r="E145" s="2603"/>
      <c r="F145" s="2603"/>
      <c r="G145" s="2603"/>
      <c r="H145" s="2606"/>
      <c r="I145" s="2628"/>
      <c r="J145" s="977" t="s">
        <v>1256</v>
      </c>
      <c r="K145" s="2778"/>
      <c r="L145" s="2594"/>
      <c r="M145" s="2776"/>
      <c r="N145" s="2763"/>
      <c r="O145" s="2594"/>
      <c r="P145" s="2594"/>
      <c r="Q145" s="957" t="s">
        <v>0</v>
      </c>
      <c r="R145" s="957" t="s">
        <v>0</v>
      </c>
      <c r="S145" s="957" t="s">
        <v>0</v>
      </c>
      <c r="T145" s="957" t="s">
        <v>0</v>
      </c>
      <c r="U145" s="957" t="s">
        <v>0</v>
      </c>
      <c r="V145" s="957" t="s">
        <v>0</v>
      </c>
      <c r="W145" s="957" t="s">
        <v>0</v>
      </c>
      <c r="X145" s="957" t="s">
        <v>0</v>
      </c>
      <c r="Y145" s="957" t="s">
        <v>0</v>
      </c>
      <c r="Z145" s="629"/>
      <c r="AA145" s="629"/>
      <c r="AB145" s="629"/>
      <c r="AC145" s="959"/>
      <c r="AD145" s="958"/>
      <c r="AE145" s="958"/>
      <c r="AF145" s="958"/>
      <c r="AG145" s="958"/>
      <c r="AH145" s="958">
        <f t="shared" si="4"/>
        <v>0</v>
      </c>
      <c r="AI145" s="973">
        <v>125782406</v>
      </c>
      <c r="AJ145" s="976"/>
      <c r="AK145" s="957"/>
      <c r="AL145" s="957"/>
      <c r="AM145" s="957"/>
      <c r="AN145" s="958">
        <f t="shared" si="5"/>
        <v>125782406</v>
      </c>
      <c r="AO145" s="957"/>
      <c r="AP145" s="957"/>
      <c r="AQ145" s="957"/>
      <c r="AR145" s="957"/>
      <c r="AS145" s="957"/>
      <c r="AT145" s="957"/>
      <c r="AU145" s="957"/>
      <c r="AV145" s="957"/>
      <c r="AW145" s="956"/>
      <c r="AX145" s="956">
        <v>44618700</v>
      </c>
      <c r="AY145" s="956"/>
      <c r="AZ145" s="956"/>
      <c r="BA145" s="955"/>
    </row>
    <row r="146" spans="1:53" ht="25.5" x14ac:dyDescent="0.2">
      <c r="A146" s="2611"/>
      <c r="B146" s="2594"/>
      <c r="C146" s="2606"/>
      <c r="D146" s="2603"/>
      <c r="E146" s="2603"/>
      <c r="F146" s="2603"/>
      <c r="G146" s="2603"/>
      <c r="H146" s="2606"/>
      <c r="I146" s="2628"/>
      <c r="J146" s="977" t="s">
        <v>1255</v>
      </c>
      <c r="K146" s="2778"/>
      <c r="L146" s="2594"/>
      <c r="M146" s="2776"/>
      <c r="N146" s="2763"/>
      <c r="O146" s="2594"/>
      <c r="P146" s="2594"/>
      <c r="Q146" s="957" t="s">
        <v>0</v>
      </c>
      <c r="R146" s="957" t="s">
        <v>0</v>
      </c>
      <c r="S146" s="957" t="s">
        <v>0</v>
      </c>
      <c r="T146" s="957" t="s">
        <v>0</v>
      </c>
      <c r="U146" s="957" t="s">
        <v>0</v>
      </c>
      <c r="V146" s="957" t="s">
        <v>0</v>
      </c>
      <c r="W146" s="957" t="s">
        <v>0</v>
      </c>
      <c r="X146" s="957" t="s">
        <v>0</v>
      </c>
      <c r="Y146" s="957" t="s">
        <v>0</v>
      </c>
      <c r="Z146" s="629"/>
      <c r="AA146" s="629"/>
      <c r="AB146" s="629"/>
      <c r="AC146" s="959"/>
      <c r="AD146" s="958"/>
      <c r="AE146" s="958"/>
      <c r="AF146" s="958"/>
      <c r="AG146" s="958"/>
      <c r="AH146" s="958">
        <f t="shared" si="4"/>
        <v>0</v>
      </c>
      <c r="AI146" s="973">
        <v>62829242</v>
      </c>
      <c r="AJ146" s="976"/>
      <c r="AK146" s="957"/>
      <c r="AL146" s="957"/>
      <c r="AM146" s="957"/>
      <c r="AN146" s="958">
        <f t="shared" si="5"/>
        <v>62829242</v>
      </c>
      <c r="AO146" s="957"/>
      <c r="AP146" s="957"/>
      <c r="AQ146" s="957"/>
      <c r="AR146" s="957"/>
      <c r="AS146" s="957"/>
      <c r="AT146" s="957"/>
      <c r="AU146" s="957"/>
      <c r="AV146" s="957"/>
      <c r="AW146" s="956"/>
      <c r="AX146" s="956">
        <v>22363300</v>
      </c>
      <c r="AY146" s="956"/>
      <c r="AZ146" s="956"/>
      <c r="BA146" s="955"/>
    </row>
    <row r="147" spans="1:53" ht="14.25" x14ac:dyDescent="0.2">
      <c r="A147" s="2611"/>
      <c r="B147" s="2594"/>
      <c r="C147" s="2606"/>
      <c r="D147" s="2603"/>
      <c r="E147" s="2603"/>
      <c r="F147" s="2603"/>
      <c r="G147" s="2603"/>
      <c r="H147" s="2606"/>
      <c r="I147" s="2628"/>
      <c r="J147" s="977" t="s">
        <v>1276</v>
      </c>
      <c r="K147" s="2778"/>
      <c r="L147" s="2594"/>
      <c r="M147" s="2776"/>
      <c r="N147" s="2763"/>
      <c r="O147" s="2594"/>
      <c r="P147" s="2594"/>
      <c r="Q147" s="957" t="s">
        <v>0</v>
      </c>
      <c r="R147" s="957" t="s">
        <v>0</v>
      </c>
      <c r="S147" s="957" t="s">
        <v>0</v>
      </c>
      <c r="T147" s="957" t="s">
        <v>0</v>
      </c>
      <c r="U147" s="957" t="s">
        <v>0</v>
      </c>
      <c r="V147" s="957" t="s">
        <v>0</v>
      </c>
      <c r="W147" s="957" t="s">
        <v>0</v>
      </c>
      <c r="X147" s="957" t="s">
        <v>0</v>
      </c>
      <c r="Y147" s="957" t="s">
        <v>0</v>
      </c>
      <c r="Z147" s="629"/>
      <c r="AA147" s="629"/>
      <c r="AB147" s="629"/>
      <c r="AC147" s="959"/>
      <c r="AD147" s="958"/>
      <c r="AE147" s="958"/>
      <c r="AF147" s="958"/>
      <c r="AG147" s="958"/>
      <c r="AH147" s="958">
        <f t="shared" si="4"/>
        <v>0</v>
      </c>
      <c r="AI147" s="973">
        <v>702223343</v>
      </c>
      <c r="AJ147" s="976"/>
      <c r="AK147" s="957"/>
      <c r="AL147" s="957"/>
      <c r="AM147" s="957"/>
      <c r="AN147" s="958">
        <f t="shared" si="5"/>
        <v>702223343</v>
      </c>
      <c r="AO147" s="957"/>
      <c r="AP147" s="957"/>
      <c r="AQ147" s="957"/>
      <c r="AR147" s="957"/>
      <c r="AS147" s="957"/>
      <c r="AT147" s="957"/>
      <c r="AU147" s="957"/>
      <c r="AV147" s="957"/>
      <c r="AW147" s="956"/>
      <c r="AX147" s="956">
        <v>335056808</v>
      </c>
      <c r="AY147" s="956"/>
      <c r="AZ147" s="956"/>
      <c r="BA147" s="955"/>
    </row>
    <row r="148" spans="1:53" ht="14.25" x14ac:dyDescent="0.2">
      <c r="A148" s="2611"/>
      <c r="B148" s="2594"/>
      <c r="C148" s="2606"/>
      <c r="D148" s="2603"/>
      <c r="E148" s="2603"/>
      <c r="F148" s="2603"/>
      <c r="G148" s="2603"/>
      <c r="H148" s="2606"/>
      <c r="I148" s="2628"/>
      <c r="J148" s="977" t="s">
        <v>1285</v>
      </c>
      <c r="K148" s="2778"/>
      <c r="L148" s="2594"/>
      <c r="M148" s="2776"/>
      <c r="N148" s="2763"/>
      <c r="O148" s="2594"/>
      <c r="P148" s="2594"/>
      <c r="Q148" s="957" t="s">
        <v>0</v>
      </c>
      <c r="R148" s="957" t="s">
        <v>0</v>
      </c>
      <c r="S148" s="957" t="s">
        <v>0</v>
      </c>
      <c r="T148" s="957" t="s">
        <v>0</v>
      </c>
      <c r="U148" s="957" t="s">
        <v>0</v>
      </c>
      <c r="V148" s="957" t="s">
        <v>0</v>
      </c>
      <c r="W148" s="957" t="s">
        <v>0</v>
      </c>
      <c r="X148" s="957" t="s">
        <v>0</v>
      </c>
      <c r="Y148" s="957" t="s">
        <v>0</v>
      </c>
      <c r="Z148" s="629"/>
      <c r="AA148" s="629"/>
      <c r="AB148" s="629"/>
      <c r="AC148" s="959"/>
      <c r="AD148" s="958"/>
      <c r="AE148" s="958"/>
      <c r="AF148" s="958"/>
      <c r="AG148" s="958"/>
      <c r="AH148" s="958">
        <f t="shared" si="4"/>
        <v>0</v>
      </c>
      <c r="AI148" s="973">
        <v>130427535</v>
      </c>
      <c r="AJ148" s="976"/>
      <c r="AK148" s="957"/>
      <c r="AL148" s="957"/>
      <c r="AM148" s="957"/>
      <c r="AN148" s="958">
        <f t="shared" si="5"/>
        <v>130427535</v>
      </c>
      <c r="AO148" s="957"/>
      <c r="AP148" s="957"/>
      <c r="AQ148" s="957"/>
      <c r="AR148" s="957"/>
      <c r="AS148" s="957"/>
      <c r="AT148" s="957"/>
      <c r="AU148" s="957"/>
      <c r="AV148" s="957"/>
      <c r="AW148" s="956"/>
      <c r="AX148" s="956">
        <v>114225500</v>
      </c>
      <c r="AY148" s="956"/>
      <c r="AZ148" s="956"/>
      <c r="BA148" s="955"/>
    </row>
    <row r="149" spans="1:53" ht="14.25" x14ac:dyDescent="0.2">
      <c r="A149" s="2611"/>
      <c r="B149" s="2594"/>
      <c r="C149" s="2606"/>
      <c r="D149" s="2603"/>
      <c r="E149" s="2603"/>
      <c r="F149" s="2603"/>
      <c r="G149" s="2603"/>
      <c r="H149" s="2606"/>
      <c r="I149" s="2628"/>
      <c r="J149" s="977" t="s">
        <v>1284</v>
      </c>
      <c r="K149" s="2778"/>
      <c r="L149" s="2594"/>
      <c r="M149" s="2776"/>
      <c r="N149" s="2763"/>
      <c r="O149" s="2594"/>
      <c r="P149" s="2594"/>
      <c r="Q149" s="957" t="s">
        <v>0</v>
      </c>
      <c r="R149" s="957" t="s">
        <v>0</v>
      </c>
      <c r="S149" s="957" t="s">
        <v>0</v>
      </c>
      <c r="T149" s="957" t="s">
        <v>0</v>
      </c>
      <c r="U149" s="957" t="s">
        <v>0</v>
      </c>
      <c r="V149" s="957" t="s">
        <v>0</v>
      </c>
      <c r="W149" s="957" t="s">
        <v>0</v>
      </c>
      <c r="X149" s="957" t="s">
        <v>0</v>
      </c>
      <c r="Y149" s="957" t="s">
        <v>0</v>
      </c>
      <c r="Z149" s="629"/>
      <c r="AA149" s="629"/>
      <c r="AB149" s="629"/>
      <c r="AC149" s="959"/>
      <c r="AD149" s="958"/>
      <c r="AE149" s="958"/>
      <c r="AF149" s="958"/>
      <c r="AG149" s="958"/>
      <c r="AH149" s="958">
        <f t="shared" si="4"/>
        <v>0</v>
      </c>
      <c r="AI149" s="973">
        <v>616602560</v>
      </c>
      <c r="AJ149" s="976"/>
      <c r="AK149" s="957"/>
      <c r="AL149" s="957"/>
      <c r="AM149" s="957"/>
      <c r="AN149" s="958">
        <f t="shared" si="5"/>
        <v>616602560</v>
      </c>
      <c r="AO149" s="957"/>
      <c r="AP149" s="957"/>
      <c r="AQ149" s="957"/>
      <c r="AR149" s="957"/>
      <c r="AS149" s="957"/>
      <c r="AT149" s="957"/>
      <c r="AU149" s="957"/>
      <c r="AV149" s="957"/>
      <c r="AW149" s="956"/>
      <c r="AX149" s="956">
        <v>332813360</v>
      </c>
      <c r="AY149" s="956"/>
      <c r="AZ149" s="956"/>
      <c r="BA149" s="955"/>
    </row>
    <row r="150" spans="1:53" ht="14.25" x14ac:dyDescent="0.2">
      <c r="A150" s="2611"/>
      <c r="B150" s="2594"/>
      <c r="C150" s="2606"/>
      <c r="D150" s="2603"/>
      <c r="E150" s="2603"/>
      <c r="F150" s="2603"/>
      <c r="G150" s="2603"/>
      <c r="H150" s="2606"/>
      <c r="I150" s="2628"/>
      <c r="J150" s="977" t="s">
        <v>1283</v>
      </c>
      <c r="K150" s="2778"/>
      <c r="L150" s="2594"/>
      <c r="M150" s="2776"/>
      <c r="N150" s="2763"/>
      <c r="O150" s="2594"/>
      <c r="P150" s="2594"/>
      <c r="Q150" s="957" t="s">
        <v>0</v>
      </c>
      <c r="R150" s="957" t="s">
        <v>0</v>
      </c>
      <c r="S150" s="957" t="s">
        <v>0</v>
      </c>
      <c r="T150" s="957" t="s">
        <v>0</v>
      </c>
      <c r="U150" s="957" t="s">
        <v>0</v>
      </c>
      <c r="V150" s="957" t="s">
        <v>0</v>
      </c>
      <c r="W150" s="957" t="s">
        <v>0</v>
      </c>
      <c r="X150" s="957" t="s">
        <v>0</v>
      </c>
      <c r="Y150" s="957" t="s">
        <v>0</v>
      </c>
      <c r="Z150" s="629"/>
      <c r="AA150" s="629"/>
      <c r="AB150" s="629"/>
      <c r="AC150" s="959"/>
      <c r="AD150" s="958"/>
      <c r="AE150" s="958"/>
      <c r="AF150" s="958"/>
      <c r="AG150" s="958"/>
      <c r="AH150" s="958">
        <f t="shared" si="4"/>
        <v>0</v>
      </c>
      <c r="AI150" s="973">
        <v>57554446</v>
      </c>
      <c r="AJ150" s="976"/>
      <c r="AK150" s="957"/>
      <c r="AL150" s="957"/>
      <c r="AM150" s="957"/>
      <c r="AN150" s="958">
        <f t="shared" si="5"/>
        <v>57554446</v>
      </c>
      <c r="AO150" s="957"/>
      <c r="AP150" s="957"/>
      <c r="AQ150" s="957"/>
      <c r="AR150" s="957"/>
      <c r="AS150" s="957"/>
      <c r="AT150" s="957"/>
      <c r="AU150" s="957"/>
      <c r="AV150" s="957"/>
      <c r="AW150" s="956"/>
      <c r="AX150" s="956">
        <v>19691500</v>
      </c>
      <c r="AY150" s="956"/>
      <c r="AZ150" s="956"/>
      <c r="BA150" s="955"/>
    </row>
    <row r="151" spans="1:53" ht="14.25" x14ac:dyDescent="0.2">
      <c r="A151" s="2611"/>
      <c r="B151" s="2594"/>
      <c r="C151" s="2606"/>
      <c r="D151" s="2603"/>
      <c r="E151" s="2603"/>
      <c r="F151" s="2603"/>
      <c r="G151" s="2603"/>
      <c r="H151" s="2606"/>
      <c r="I151" s="2628"/>
      <c r="J151" s="977" t="s">
        <v>1272</v>
      </c>
      <c r="K151" s="2778"/>
      <c r="L151" s="2594"/>
      <c r="M151" s="2776"/>
      <c r="N151" s="2763"/>
      <c r="O151" s="2594"/>
      <c r="P151" s="2594"/>
      <c r="Q151" s="957" t="s">
        <v>0</v>
      </c>
      <c r="R151" s="957" t="s">
        <v>0</v>
      </c>
      <c r="S151" s="957" t="s">
        <v>0</v>
      </c>
      <c r="T151" s="957" t="s">
        <v>0</v>
      </c>
      <c r="U151" s="957" t="s">
        <v>0</v>
      </c>
      <c r="V151" s="957" t="s">
        <v>0</v>
      </c>
      <c r="W151" s="957" t="s">
        <v>0</v>
      </c>
      <c r="X151" s="957" t="s">
        <v>0</v>
      </c>
      <c r="Y151" s="957" t="s">
        <v>0</v>
      </c>
      <c r="Z151" s="629"/>
      <c r="AA151" s="629"/>
      <c r="AB151" s="629"/>
      <c r="AC151" s="959"/>
      <c r="AD151" s="958"/>
      <c r="AE151" s="958"/>
      <c r="AF151" s="958"/>
      <c r="AG151" s="958"/>
      <c r="AH151" s="958">
        <f t="shared" si="4"/>
        <v>0</v>
      </c>
      <c r="AI151" s="973">
        <v>12066192</v>
      </c>
      <c r="AJ151" s="976"/>
      <c r="AK151" s="957"/>
      <c r="AL151" s="957"/>
      <c r="AM151" s="957"/>
      <c r="AN151" s="958">
        <f t="shared" si="5"/>
        <v>12066192</v>
      </c>
      <c r="AO151" s="957"/>
      <c r="AP151" s="957"/>
      <c r="AQ151" s="957"/>
      <c r="AR151" s="957"/>
      <c r="AS151" s="957"/>
      <c r="AT151" s="957"/>
      <c r="AU151" s="957"/>
      <c r="AV151" s="957"/>
      <c r="AW151" s="956"/>
      <c r="AX151" s="956"/>
      <c r="AY151" s="956"/>
      <c r="AZ151" s="956"/>
      <c r="BA151" s="955"/>
    </row>
    <row r="152" spans="1:53" ht="30" customHeight="1" x14ac:dyDescent="0.2">
      <c r="A152" s="2611"/>
      <c r="B152" s="2594"/>
      <c r="C152" s="2606"/>
      <c r="D152" s="2603"/>
      <c r="E152" s="2603"/>
      <c r="F152" s="2603"/>
      <c r="G152" s="2603"/>
      <c r="H152" s="2606"/>
      <c r="I152" s="2628"/>
      <c r="J152" s="977" t="s">
        <v>1252</v>
      </c>
      <c r="K152" s="2778"/>
      <c r="L152" s="2594"/>
      <c r="M152" s="2776"/>
      <c r="N152" s="2763"/>
      <c r="O152" s="2594"/>
      <c r="P152" s="2594"/>
      <c r="Q152" s="957" t="s">
        <v>0</v>
      </c>
      <c r="R152" s="957" t="s">
        <v>0</v>
      </c>
      <c r="S152" s="957" t="s">
        <v>0</v>
      </c>
      <c r="T152" s="957" t="s">
        <v>0</v>
      </c>
      <c r="U152" s="957" t="s">
        <v>0</v>
      </c>
      <c r="V152" s="957" t="s">
        <v>0</v>
      </c>
      <c r="W152" s="957" t="s">
        <v>0</v>
      </c>
      <c r="X152" s="957" t="s">
        <v>0</v>
      </c>
      <c r="Y152" s="957" t="s">
        <v>0</v>
      </c>
      <c r="Z152" s="629"/>
      <c r="AA152" s="629"/>
      <c r="AB152" s="629"/>
      <c r="AC152" s="959"/>
      <c r="AD152" s="958"/>
      <c r="AE152" s="958"/>
      <c r="AF152" s="958"/>
      <c r="AG152" s="958"/>
      <c r="AH152" s="958">
        <f t="shared" si="4"/>
        <v>0</v>
      </c>
      <c r="AI152" s="973">
        <v>46000000</v>
      </c>
      <c r="AJ152" s="976"/>
      <c r="AK152" s="957"/>
      <c r="AL152" s="957"/>
      <c r="AM152" s="957"/>
      <c r="AN152" s="958">
        <f t="shared" si="5"/>
        <v>46000000</v>
      </c>
      <c r="AO152" s="957"/>
      <c r="AP152" s="957"/>
      <c r="AQ152" s="957"/>
      <c r="AR152" s="957"/>
      <c r="AS152" s="957"/>
      <c r="AT152" s="957"/>
      <c r="AU152" s="957"/>
      <c r="AV152" s="957"/>
      <c r="AW152" s="956"/>
      <c r="AX152" s="956"/>
      <c r="AY152" s="956"/>
      <c r="AZ152" s="956"/>
      <c r="BA152" s="955"/>
    </row>
    <row r="153" spans="1:53" ht="14.25" x14ac:dyDescent="0.2">
      <c r="A153" s="2611"/>
      <c r="B153" s="2594"/>
      <c r="C153" s="2606"/>
      <c r="D153" s="2603"/>
      <c r="E153" s="2603"/>
      <c r="F153" s="2603"/>
      <c r="G153" s="2603"/>
      <c r="H153" s="2606"/>
      <c r="I153" s="2628"/>
      <c r="J153" s="977" t="s">
        <v>1253</v>
      </c>
      <c r="K153" s="2778"/>
      <c r="L153" s="2594"/>
      <c r="M153" s="2776"/>
      <c r="N153" s="2763"/>
      <c r="O153" s="2594"/>
      <c r="P153" s="2594"/>
      <c r="Q153" s="957" t="s">
        <v>0</v>
      </c>
      <c r="R153" s="957" t="s">
        <v>0</v>
      </c>
      <c r="S153" s="957" t="s">
        <v>0</v>
      </c>
      <c r="T153" s="957" t="s">
        <v>0</v>
      </c>
      <c r="U153" s="957" t="s">
        <v>0</v>
      </c>
      <c r="V153" s="957" t="s">
        <v>0</v>
      </c>
      <c r="W153" s="957" t="s">
        <v>0</v>
      </c>
      <c r="X153" s="957" t="s">
        <v>0</v>
      </c>
      <c r="Y153" s="957" t="s">
        <v>0</v>
      </c>
      <c r="Z153" s="629"/>
      <c r="AA153" s="629"/>
      <c r="AB153" s="629"/>
      <c r="AC153" s="959"/>
      <c r="AD153" s="958"/>
      <c r="AE153" s="958"/>
      <c r="AF153" s="958"/>
      <c r="AG153" s="958"/>
      <c r="AH153" s="958">
        <f t="shared" si="4"/>
        <v>0</v>
      </c>
      <c r="AI153" s="973">
        <v>413400000</v>
      </c>
      <c r="AJ153" s="976"/>
      <c r="AK153" s="957"/>
      <c r="AL153" s="957"/>
      <c r="AM153" s="957"/>
      <c r="AN153" s="958">
        <f t="shared" si="5"/>
        <v>413400000</v>
      </c>
      <c r="AO153" s="957"/>
      <c r="AP153" s="957"/>
      <c r="AQ153" s="957"/>
      <c r="AR153" s="957"/>
      <c r="AS153" s="957"/>
      <c r="AT153" s="957"/>
      <c r="AU153" s="957"/>
      <c r="AV153" s="957"/>
      <c r="AW153" s="956"/>
      <c r="AX153" s="956"/>
      <c r="AY153" s="956"/>
      <c r="AZ153" s="956"/>
      <c r="BA153" s="955"/>
    </row>
    <row r="154" spans="1:53" ht="14.25" x14ac:dyDescent="0.2">
      <c r="A154" s="2611"/>
      <c r="B154" s="2594"/>
      <c r="C154" s="2606"/>
      <c r="D154" s="2603"/>
      <c r="E154" s="2603"/>
      <c r="F154" s="2603"/>
      <c r="G154" s="2603"/>
      <c r="H154" s="2606"/>
      <c r="I154" s="2628"/>
      <c r="J154" s="977" t="s">
        <v>1282</v>
      </c>
      <c r="K154" s="2778"/>
      <c r="L154" s="2594"/>
      <c r="M154" s="2776"/>
      <c r="N154" s="2763"/>
      <c r="O154" s="2594"/>
      <c r="P154" s="2594"/>
      <c r="Q154" s="957" t="s">
        <v>0</v>
      </c>
      <c r="R154" s="957" t="s">
        <v>0</v>
      </c>
      <c r="S154" s="957" t="s">
        <v>0</v>
      </c>
      <c r="T154" s="957" t="s">
        <v>0</v>
      </c>
      <c r="U154" s="957" t="s">
        <v>0</v>
      </c>
      <c r="V154" s="957" t="s">
        <v>0</v>
      </c>
      <c r="W154" s="957" t="s">
        <v>0</v>
      </c>
      <c r="X154" s="957" t="s">
        <v>0</v>
      </c>
      <c r="Y154" s="957" t="s">
        <v>0</v>
      </c>
      <c r="Z154" s="629"/>
      <c r="AA154" s="629"/>
      <c r="AB154" s="629"/>
      <c r="AC154" s="959"/>
      <c r="AD154" s="958"/>
      <c r="AE154" s="958"/>
      <c r="AF154" s="958"/>
      <c r="AG154" s="958"/>
      <c r="AH154" s="958">
        <f t="shared" si="4"/>
        <v>0</v>
      </c>
      <c r="AI154" s="973">
        <v>4167072</v>
      </c>
      <c r="AJ154" s="976"/>
      <c r="AK154" s="957"/>
      <c r="AL154" s="957"/>
      <c r="AM154" s="957"/>
      <c r="AN154" s="958">
        <f t="shared" si="5"/>
        <v>4167072</v>
      </c>
      <c r="AO154" s="957"/>
      <c r="AP154" s="957"/>
      <c r="AQ154" s="957"/>
      <c r="AR154" s="957"/>
      <c r="AS154" s="957"/>
      <c r="AT154" s="957"/>
      <c r="AU154" s="957"/>
      <c r="AV154" s="957"/>
      <c r="AW154" s="956"/>
      <c r="AX154" s="956"/>
      <c r="AY154" s="956"/>
      <c r="AZ154" s="956"/>
      <c r="BA154" s="955"/>
    </row>
    <row r="155" spans="1:53" ht="14.25" x14ac:dyDescent="0.2">
      <c r="A155" s="2611"/>
      <c r="B155" s="2594"/>
      <c r="C155" s="2606"/>
      <c r="D155" s="2603"/>
      <c r="E155" s="2603"/>
      <c r="F155" s="2603"/>
      <c r="G155" s="2603"/>
      <c r="H155" s="2606"/>
      <c r="I155" s="2628"/>
      <c r="J155" s="977" t="s">
        <v>1281</v>
      </c>
      <c r="K155" s="2778"/>
      <c r="L155" s="2594"/>
      <c r="M155" s="2776"/>
      <c r="N155" s="2763"/>
      <c r="O155" s="2594"/>
      <c r="P155" s="2594"/>
      <c r="Q155" s="957" t="s">
        <v>0</v>
      </c>
      <c r="R155" s="957" t="s">
        <v>0</v>
      </c>
      <c r="S155" s="957" t="s">
        <v>0</v>
      </c>
      <c r="T155" s="957" t="s">
        <v>0</v>
      </c>
      <c r="U155" s="957" t="s">
        <v>0</v>
      </c>
      <c r="V155" s="957" t="s">
        <v>0</v>
      </c>
      <c r="W155" s="957" t="s">
        <v>0</v>
      </c>
      <c r="X155" s="957" t="s">
        <v>0</v>
      </c>
      <c r="Y155" s="957" t="s">
        <v>0</v>
      </c>
      <c r="Z155" s="629"/>
      <c r="AA155" s="629"/>
      <c r="AB155" s="629"/>
      <c r="AC155" s="959"/>
      <c r="AD155" s="958"/>
      <c r="AE155" s="958"/>
      <c r="AF155" s="958"/>
      <c r="AG155" s="958"/>
      <c r="AH155" s="958">
        <f t="shared" si="4"/>
        <v>0</v>
      </c>
      <c r="AI155" s="973">
        <v>4166958</v>
      </c>
      <c r="AJ155" s="976"/>
      <c r="AK155" s="957"/>
      <c r="AL155" s="957"/>
      <c r="AM155" s="957"/>
      <c r="AN155" s="958">
        <f t="shared" si="5"/>
        <v>4166958</v>
      </c>
      <c r="AO155" s="957"/>
      <c r="AP155" s="957"/>
      <c r="AQ155" s="957"/>
      <c r="AR155" s="957"/>
      <c r="AS155" s="957"/>
      <c r="AT155" s="957"/>
      <c r="AU155" s="957"/>
      <c r="AV155" s="957"/>
      <c r="AW155" s="956"/>
      <c r="AX155" s="956"/>
      <c r="AY155" s="956"/>
      <c r="AZ155" s="956"/>
      <c r="BA155" s="955"/>
    </row>
    <row r="156" spans="1:53" ht="25.5" x14ac:dyDescent="0.2">
      <c r="A156" s="2611"/>
      <c r="B156" s="2594"/>
      <c r="C156" s="2606"/>
      <c r="D156" s="2603"/>
      <c r="E156" s="2603"/>
      <c r="F156" s="2603"/>
      <c r="G156" s="2603"/>
      <c r="H156" s="2606"/>
      <c r="I156" s="2628"/>
      <c r="J156" s="977" t="s">
        <v>1280</v>
      </c>
      <c r="K156" s="2778"/>
      <c r="L156" s="2594"/>
      <c r="M156" s="2776"/>
      <c r="N156" s="2763"/>
      <c r="O156" s="2594"/>
      <c r="P156" s="2594"/>
      <c r="Q156" s="957" t="s">
        <v>0</v>
      </c>
      <c r="R156" s="957" t="s">
        <v>0</v>
      </c>
      <c r="S156" s="957" t="s">
        <v>0</v>
      </c>
      <c r="T156" s="957" t="s">
        <v>0</v>
      </c>
      <c r="U156" s="957" t="s">
        <v>0</v>
      </c>
      <c r="V156" s="957" t="s">
        <v>0</v>
      </c>
      <c r="W156" s="957" t="s">
        <v>0</v>
      </c>
      <c r="X156" s="957" t="s">
        <v>0</v>
      </c>
      <c r="Y156" s="957" t="s">
        <v>0</v>
      </c>
      <c r="Z156" s="629"/>
      <c r="AA156" s="629"/>
      <c r="AB156" s="629"/>
      <c r="AC156" s="959"/>
      <c r="AD156" s="958"/>
      <c r="AE156" s="958"/>
      <c r="AF156" s="958"/>
      <c r="AG156" s="958"/>
      <c r="AH156" s="958">
        <f t="shared" si="4"/>
        <v>0</v>
      </c>
      <c r="AI156" s="973">
        <v>171072984</v>
      </c>
      <c r="AJ156" s="976"/>
      <c r="AK156" s="957"/>
      <c r="AL156" s="957"/>
      <c r="AM156" s="957"/>
      <c r="AN156" s="958">
        <f t="shared" si="5"/>
        <v>171072984</v>
      </c>
      <c r="AO156" s="957"/>
      <c r="AP156" s="957"/>
      <c r="AQ156" s="957"/>
      <c r="AR156" s="957"/>
      <c r="AS156" s="957"/>
      <c r="AT156" s="957"/>
      <c r="AU156" s="957"/>
      <c r="AV156" s="957"/>
      <c r="AW156" s="956"/>
      <c r="AX156" s="956"/>
      <c r="AY156" s="956"/>
      <c r="AZ156" s="956"/>
      <c r="BA156" s="955"/>
    </row>
    <row r="157" spans="1:53" ht="14.25" x14ac:dyDescent="0.2">
      <c r="A157" s="2611"/>
      <c r="B157" s="2594"/>
      <c r="C157" s="2606"/>
      <c r="D157" s="2603"/>
      <c r="E157" s="2603"/>
      <c r="F157" s="2603"/>
      <c r="G157" s="2603"/>
      <c r="H157" s="2606"/>
      <c r="I157" s="2628"/>
      <c r="J157" s="977" t="s">
        <v>1279</v>
      </c>
      <c r="K157" s="2778"/>
      <c r="L157" s="2594"/>
      <c r="M157" s="2776"/>
      <c r="N157" s="2763"/>
      <c r="O157" s="2594"/>
      <c r="P157" s="2594"/>
      <c r="Q157" s="957" t="s">
        <v>0</v>
      </c>
      <c r="R157" s="957" t="s">
        <v>0</v>
      </c>
      <c r="S157" s="957" t="s">
        <v>0</v>
      </c>
      <c r="T157" s="957" t="s">
        <v>0</v>
      </c>
      <c r="U157" s="957" t="s">
        <v>0</v>
      </c>
      <c r="V157" s="957" t="s">
        <v>0</v>
      </c>
      <c r="W157" s="957" t="s">
        <v>0</v>
      </c>
      <c r="X157" s="957" t="s">
        <v>0</v>
      </c>
      <c r="Y157" s="957" t="s">
        <v>0</v>
      </c>
      <c r="Z157" s="629"/>
      <c r="AA157" s="629"/>
      <c r="AB157" s="629"/>
      <c r="AC157" s="959"/>
      <c r="AD157" s="958"/>
      <c r="AE157" s="958"/>
      <c r="AF157" s="958"/>
      <c r="AG157" s="958"/>
      <c r="AH157" s="958">
        <f t="shared" si="4"/>
        <v>0</v>
      </c>
      <c r="AI157" s="973">
        <v>2804004</v>
      </c>
      <c r="AJ157" s="976"/>
      <c r="AK157" s="957"/>
      <c r="AL157" s="957"/>
      <c r="AM157" s="957"/>
      <c r="AN157" s="958">
        <f t="shared" si="5"/>
        <v>2804004</v>
      </c>
      <c r="AO157" s="957"/>
      <c r="AP157" s="957"/>
      <c r="AQ157" s="957"/>
      <c r="AR157" s="957"/>
      <c r="AS157" s="957"/>
      <c r="AT157" s="957"/>
      <c r="AU157" s="957"/>
      <c r="AV157" s="957"/>
      <c r="AW157" s="956"/>
      <c r="AX157" s="956"/>
      <c r="AY157" s="956"/>
      <c r="AZ157" s="956"/>
      <c r="BA157" s="955"/>
    </row>
    <row r="158" spans="1:53" ht="14.25" x14ac:dyDescent="0.2">
      <c r="A158" s="2611"/>
      <c r="B158" s="2594"/>
      <c r="C158" s="2606"/>
      <c r="D158" s="2603"/>
      <c r="E158" s="2603"/>
      <c r="F158" s="2603"/>
      <c r="G158" s="2603"/>
      <c r="H158" s="2606"/>
      <c r="I158" s="2628"/>
      <c r="J158" s="977" t="s">
        <v>1270</v>
      </c>
      <c r="K158" s="2778"/>
      <c r="L158" s="2594"/>
      <c r="M158" s="2776"/>
      <c r="N158" s="2763"/>
      <c r="O158" s="2594"/>
      <c r="P158" s="2594"/>
      <c r="Q158" s="957" t="s">
        <v>0</v>
      </c>
      <c r="R158" s="957" t="s">
        <v>0</v>
      </c>
      <c r="S158" s="957" t="s">
        <v>0</v>
      </c>
      <c r="T158" s="957" t="s">
        <v>0</v>
      </c>
      <c r="U158" s="957" t="s">
        <v>0</v>
      </c>
      <c r="V158" s="957" t="s">
        <v>0</v>
      </c>
      <c r="W158" s="957" t="s">
        <v>0</v>
      </c>
      <c r="X158" s="957" t="s">
        <v>0</v>
      </c>
      <c r="Y158" s="957" t="s">
        <v>0</v>
      </c>
      <c r="Z158" s="629"/>
      <c r="AA158" s="629"/>
      <c r="AB158" s="629"/>
      <c r="AC158" s="959"/>
      <c r="AD158" s="958"/>
      <c r="AE158" s="958"/>
      <c r="AF158" s="958"/>
      <c r="AG158" s="958"/>
      <c r="AH158" s="958">
        <f t="shared" si="4"/>
        <v>0</v>
      </c>
      <c r="AI158" s="973">
        <v>50321876610</v>
      </c>
      <c r="AJ158" s="976"/>
      <c r="AK158" s="957"/>
      <c r="AL158" s="957"/>
      <c r="AM158" s="957"/>
      <c r="AN158" s="958">
        <f t="shared" si="5"/>
        <v>50321876610</v>
      </c>
      <c r="AO158" s="957"/>
      <c r="AP158" s="957"/>
      <c r="AQ158" s="957"/>
      <c r="AR158" s="957"/>
      <c r="AS158" s="957"/>
      <c r="AT158" s="957"/>
      <c r="AU158" s="957"/>
      <c r="AV158" s="957"/>
      <c r="AW158" s="956"/>
      <c r="AX158" s="956">
        <v>32208352299</v>
      </c>
      <c r="AY158" s="956"/>
      <c r="AZ158" s="956"/>
      <c r="BA158" s="955"/>
    </row>
    <row r="159" spans="1:53" ht="14.25" x14ac:dyDescent="0.2">
      <c r="A159" s="2611"/>
      <c r="B159" s="2594"/>
      <c r="C159" s="2606"/>
      <c r="D159" s="2603"/>
      <c r="E159" s="2603"/>
      <c r="F159" s="2603"/>
      <c r="G159" s="2603"/>
      <c r="H159" s="2606"/>
      <c r="I159" s="2628"/>
      <c r="J159" s="977" t="s">
        <v>1269</v>
      </c>
      <c r="K159" s="2778"/>
      <c r="L159" s="2594"/>
      <c r="M159" s="2776"/>
      <c r="N159" s="2763"/>
      <c r="O159" s="2594"/>
      <c r="P159" s="2594"/>
      <c r="Q159" s="957" t="s">
        <v>0</v>
      </c>
      <c r="R159" s="957" t="s">
        <v>0</v>
      </c>
      <c r="S159" s="957" t="s">
        <v>0</v>
      </c>
      <c r="T159" s="957" t="s">
        <v>0</v>
      </c>
      <c r="U159" s="957" t="s">
        <v>0</v>
      </c>
      <c r="V159" s="957" t="s">
        <v>0</v>
      </c>
      <c r="W159" s="957" t="s">
        <v>0</v>
      </c>
      <c r="X159" s="957" t="s">
        <v>0</v>
      </c>
      <c r="Y159" s="957" t="s">
        <v>0</v>
      </c>
      <c r="Z159" s="629"/>
      <c r="AA159" s="629"/>
      <c r="AB159" s="629"/>
      <c r="AC159" s="959"/>
      <c r="AD159" s="958"/>
      <c r="AE159" s="958"/>
      <c r="AF159" s="958"/>
      <c r="AG159" s="958"/>
      <c r="AH159" s="958">
        <f t="shared" si="4"/>
        <v>0</v>
      </c>
      <c r="AI159" s="973">
        <v>4728967606</v>
      </c>
      <c r="AJ159" s="976"/>
      <c r="AK159" s="957"/>
      <c r="AL159" s="957"/>
      <c r="AM159" s="957"/>
      <c r="AN159" s="958">
        <f t="shared" si="5"/>
        <v>4728967606</v>
      </c>
      <c r="AO159" s="957"/>
      <c r="AP159" s="957"/>
      <c r="AQ159" s="957"/>
      <c r="AR159" s="957"/>
      <c r="AS159" s="957"/>
      <c r="AT159" s="957"/>
      <c r="AU159" s="957"/>
      <c r="AV159" s="957"/>
      <c r="AW159" s="956"/>
      <c r="AX159" s="956">
        <v>2913259144</v>
      </c>
      <c r="AY159" s="956"/>
      <c r="AZ159" s="956"/>
      <c r="BA159" s="955"/>
    </row>
    <row r="160" spans="1:53" ht="14.25" x14ac:dyDescent="0.2">
      <c r="A160" s="2611"/>
      <c r="B160" s="2594"/>
      <c r="C160" s="2606"/>
      <c r="D160" s="2603"/>
      <c r="E160" s="2603"/>
      <c r="F160" s="2603"/>
      <c r="G160" s="2603"/>
      <c r="H160" s="2606"/>
      <c r="I160" s="2628"/>
      <c r="J160" s="977" t="s">
        <v>1268</v>
      </c>
      <c r="K160" s="2778"/>
      <c r="L160" s="2594"/>
      <c r="M160" s="2776"/>
      <c r="N160" s="2763"/>
      <c r="O160" s="2594"/>
      <c r="P160" s="2594"/>
      <c r="Q160" s="957" t="s">
        <v>0</v>
      </c>
      <c r="R160" s="957" t="s">
        <v>0</v>
      </c>
      <c r="S160" s="957" t="s">
        <v>0</v>
      </c>
      <c r="T160" s="957" t="s">
        <v>0</v>
      </c>
      <c r="U160" s="957" t="s">
        <v>0</v>
      </c>
      <c r="V160" s="957" t="s">
        <v>0</v>
      </c>
      <c r="W160" s="957" t="s">
        <v>0</v>
      </c>
      <c r="X160" s="957" t="s">
        <v>0</v>
      </c>
      <c r="Y160" s="957" t="s">
        <v>0</v>
      </c>
      <c r="Z160" s="629"/>
      <c r="AA160" s="629"/>
      <c r="AB160" s="629"/>
      <c r="AC160" s="959"/>
      <c r="AD160" s="958"/>
      <c r="AE160" s="958"/>
      <c r="AF160" s="958"/>
      <c r="AG160" s="958"/>
      <c r="AH160" s="958">
        <f t="shared" si="4"/>
        <v>0</v>
      </c>
      <c r="AI160" s="973">
        <v>174011612</v>
      </c>
      <c r="AJ160" s="976"/>
      <c r="AK160" s="957"/>
      <c r="AL160" s="957"/>
      <c r="AM160" s="957"/>
      <c r="AN160" s="958">
        <f t="shared" si="5"/>
        <v>174011612</v>
      </c>
      <c r="AO160" s="957"/>
      <c r="AP160" s="957"/>
      <c r="AQ160" s="957"/>
      <c r="AR160" s="957"/>
      <c r="AS160" s="957"/>
      <c r="AT160" s="957"/>
      <c r="AU160" s="957"/>
      <c r="AV160" s="957"/>
      <c r="AW160" s="956"/>
      <c r="AX160" s="956">
        <v>77530762</v>
      </c>
      <c r="AY160" s="956"/>
      <c r="AZ160" s="956"/>
      <c r="BA160" s="955"/>
    </row>
    <row r="161" spans="1:53" ht="25.5" x14ac:dyDescent="0.2">
      <c r="A161" s="2611"/>
      <c r="B161" s="2594"/>
      <c r="C161" s="2606"/>
      <c r="D161" s="2603"/>
      <c r="E161" s="2603"/>
      <c r="F161" s="2603"/>
      <c r="G161" s="2603"/>
      <c r="H161" s="2606"/>
      <c r="I161" s="2628"/>
      <c r="J161" s="977" t="s">
        <v>1267</v>
      </c>
      <c r="K161" s="2778"/>
      <c r="L161" s="2594"/>
      <c r="M161" s="2776"/>
      <c r="N161" s="2763"/>
      <c r="O161" s="2594"/>
      <c r="P161" s="2594"/>
      <c r="Q161" s="957" t="s">
        <v>0</v>
      </c>
      <c r="R161" s="957" t="s">
        <v>0</v>
      </c>
      <c r="S161" s="957" t="s">
        <v>0</v>
      </c>
      <c r="T161" s="957" t="s">
        <v>0</v>
      </c>
      <c r="U161" s="957" t="s">
        <v>0</v>
      </c>
      <c r="V161" s="957" t="s">
        <v>0</v>
      </c>
      <c r="W161" s="957" t="s">
        <v>0</v>
      </c>
      <c r="X161" s="957" t="s">
        <v>0</v>
      </c>
      <c r="Y161" s="957" t="s">
        <v>0</v>
      </c>
      <c r="Z161" s="629"/>
      <c r="AA161" s="629"/>
      <c r="AB161" s="629"/>
      <c r="AC161" s="959"/>
      <c r="AD161" s="958"/>
      <c r="AE161" s="958"/>
      <c r="AF161" s="958"/>
      <c r="AG161" s="958"/>
      <c r="AH161" s="958">
        <f t="shared" si="4"/>
        <v>0</v>
      </c>
      <c r="AI161" s="973">
        <v>908003811</v>
      </c>
      <c r="AJ161" s="976"/>
      <c r="AK161" s="957"/>
      <c r="AL161" s="957"/>
      <c r="AM161" s="957"/>
      <c r="AN161" s="958">
        <f t="shared" si="5"/>
        <v>908003811</v>
      </c>
      <c r="AO161" s="957"/>
      <c r="AP161" s="957"/>
      <c r="AQ161" s="957"/>
      <c r="AR161" s="957"/>
      <c r="AS161" s="957"/>
      <c r="AT161" s="957"/>
      <c r="AU161" s="957"/>
      <c r="AV161" s="957"/>
      <c r="AW161" s="956"/>
      <c r="AX161" s="956">
        <v>343536902</v>
      </c>
      <c r="AY161" s="956"/>
      <c r="AZ161" s="956"/>
      <c r="BA161" s="955"/>
    </row>
    <row r="162" spans="1:53" ht="14.25" x14ac:dyDescent="0.2">
      <c r="A162" s="2611"/>
      <c r="B162" s="2594"/>
      <c r="C162" s="2606"/>
      <c r="D162" s="2603"/>
      <c r="E162" s="2603"/>
      <c r="F162" s="2603"/>
      <c r="G162" s="2603"/>
      <c r="H162" s="2606"/>
      <c r="I162" s="2628"/>
      <c r="J162" s="977" t="s">
        <v>1266</v>
      </c>
      <c r="K162" s="2778"/>
      <c r="L162" s="2594"/>
      <c r="M162" s="2776"/>
      <c r="N162" s="2763"/>
      <c r="O162" s="2594"/>
      <c r="P162" s="2594"/>
      <c r="Q162" s="957" t="s">
        <v>0</v>
      </c>
      <c r="R162" s="957" t="s">
        <v>0</v>
      </c>
      <c r="S162" s="957" t="s">
        <v>0</v>
      </c>
      <c r="T162" s="957" t="s">
        <v>0</v>
      </c>
      <c r="U162" s="957" t="s">
        <v>0</v>
      </c>
      <c r="V162" s="957" t="s">
        <v>0</v>
      </c>
      <c r="W162" s="957" t="s">
        <v>0</v>
      </c>
      <c r="X162" s="957" t="s">
        <v>0</v>
      </c>
      <c r="Y162" s="957" t="s">
        <v>0</v>
      </c>
      <c r="Z162" s="629"/>
      <c r="AA162" s="629"/>
      <c r="AB162" s="629"/>
      <c r="AC162" s="959"/>
      <c r="AD162" s="958"/>
      <c r="AE162" s="958"/>
      <c r="AF162" s="958"/>
      <c r="AG162" s="958"/>
      <c r="AH162" s="958">
        <f t="shared" si="4"/>
        <v>0</v>
      </c>
      <c r="AI162" s="973">
        <v>182957295</v>
      </c>
      <c r="AJ162" s="976"/>
      <c r="AK162" s="957"/>
      <c r="AL162" s="957"/>
      <c r="AM162" s="957"/>
      <c r="AN162" s="958">
        <f t="shared" si="5"/>
        <v>182957295</v>
      </c>
      <c r="AO162" s="957"/>
      <c r="AP162" s="957"/>
      <c r="AQ162" s="957"/>
      <c r="AR162" s="957"/>
      <c r="AS162" s="957"/>
      <c r="AT162" s="957"/>
      <c r="AU162" s="957"/>
      <c r="AV162" s="957"/>
      <c r="AW162" s="956"/>
      <c r="AX162" s="956">
        <v>12556388</v>
      </c>
      <c r="AY162" s="956"/>
      <c r="AZ162" s="956"/>
      <c r="BA162" s="955"/>
    </row>
    <row r="163" spans="1:53" ht="14.25" x14ac:dyDescent="0.2">
      <c r="A163" s="2611"/>
      <c r="B163" s="2594"/>
      <c r="C163" s="2606"/>
      <c r="D163" s="2603"/>
      <c r="E163" s="2603"/>
      <c r="F163" s="2603"/>
      <c r="G163" s="2603"/>
      <c r="H163" s="2606"/>
      <c r="I163" s="2628"/>
      <c r="J163" s="977" t="s">
        <v>1265</v>
      </c>
      <c r="K163" s="2778"/>
      <c r="L163" s="2594"/>
      <c r="M163" s="2776"/>
      <c r="N163" s="2763"/>
      <c r="O163" s="2594"/>
      <c r="P163" s="2594"/>
      <c r="Q163" s="957" t="s">
        <v>0</v>
      </c>
      <c r="R163" s="957" t="s">
        <v>0</v>
      </c>
      <c r="S163" s="957" t="s">
        <v>0</v>
      </c>
      <c r="T163" s="957" t="s">
        <v>0</v>
      </c>
      <c r="U163" s="957" t="s">
        <v>0</v>
      </c>
      <c r="V163" s="957" t="s">
        <v>0</v>
      </c>
      <c r="W163" s="957" t="s">
        <v>0</v>
      </c>
      <c r="X163" s="957" t="s">
        <v>0</v>
      </c>
      <c r="Y163" s="957" t="s">
        <v>0</v>
      </c>
      <c r="Z163" s="629"/>
      <c r="AA163" s="629"/>
      <c r="AB163" s="629"/>
      <c r="AC163" s="959"/>
      <c r="AD163" s="958"/>
      <c r="AE163" s="958"/>
      <c r="AF163" s="958"/>
      <c r="AG163" s="958"/>
      <c r="AH163" s="958">
        <f t="shared" si="4"/>
        <v>0</v>
      </c>
      <c r="AI163" s="973">
        <v>3540356245</v>
      </c>
      <c r="AJ163" s="976"/>
      <c r="AK163" s="957"/>
      <c r="AL163" s="957"/>
      <c r="AM163" s="957"/>
      <c r="AN163" s="958">
        <f t="shared" si="5"/>
        <v>3540356245</v>
      </c>
      <c r="AO163" s="957"/>
      <c r="AP163" s="957"/>
      <c r="AQ163" s="957"/>
      <c r="AR163" s="957"/>
      <c r="AS163" s="957"/>
      <c r="AT163" s="957"/>
      <c r="AU163" s="957"/>
      <c r="AV163" s="957"/>
      <c r="AW163" s="956"/>
      <c r="AX163" s="956">
        <v>2990769775</v>
      </c>
      <c r="AY163" s="956"/>
      <c r="AZ163" s="956"/>
      <c r="BA163" s="955"/>
    </row>
    <row r="164" spans="1:53" ht="14.25" x14ac:dyDescent="0.2">
      <c r="A164" s="2611"/>
      <c r="B164" s="2594"/>
      <c r="C164" s="2606"/>
      <c r="D164" s="2603"/>
      <c r="E164" s="2603"/>
      <c r="F164" s="2603"/>
      <c r="G164" s="2603"/>
      <c r="H164" s="2606"/>
      <c r="I164" s="2628"/>
      <c r="J164" s="977" t="s">
        <v>1278</v>
      </c>
      <c r="K164" s="2778"/>
      <c r="L164" s="2594"/>
      <c r="M164" s="2776"/>
      <c r="N164" s="2763"/>
      <c r="O164" s="2594"/>
      <c r="P164" s="2594"/>
      <c r="Q164" s="957" t="s">
        <v>0</v>
      </c>
      <c r="R164" s="957" t="s">
        <v>0</v>
      </c>
      <c r="S164" s="957" t="s">
        <v>0</v>
      </c>
      <c r="T164" s="957" t="s">
        <v>0</v>
      </c>
      <c r="U164" s="957" t="s">
        <v>0</v>
      </c>
      <c r="V164" s="957" t="s">
        <v>0</v>
      </c>
      <c r="W164" s="957" t="s">
        <v>0</v>
      </c>
      <c r="X164" s="957" t="s">
        <v>0</v>
      </c>
      <c r="Y164" s="957" t="s">
        <v>0</v>
      </c>
      <c r="Z164" s="629"/>
      <c r="AA164" s="629"/>
      <c r="AB164" s="629"/>
      <c r="AC164" s="959"/>
      <c r="AD164" s="958"/>
      <c r="AE164" s="958"/>
      <c r="AF164" s="958"/>
      <c r="AG164" s="958"/>
      <c r="AH164" s="958">
        <f t="shared" si="4"/>
        <v>0</v>
      </c>
      <c r="AI164" s="973">
        <v>34764001</v>
      </c>
      <c r="AJ164" s="976"/>
      <c r="AK164" s="957"/>
      <c r="AL164" s="957"/>
      <c r="AM164" s="957"/>
      <c r="AN164" s="958">
        <f t="shared" si="5"/>
        <v>34764001</v>
      </c>
      <c r="AO164" s="957"/>
      <c r="AP164" s="957"/>
      <c r="AQ164" s="957"/>
      <c r="AR164" s="957"/>
      <c r="AS164" s="957"/>
      <c r="AT164" s="957"/>
      <c r="AU164" s="957"/>
      <c r="AV164" s="957"/>
      <c r="AW164" s="956"/>
      <c r="AX164" s="956">
        <v>7967745</v>
      </c>
      <c r="AY164" s="956"/>
      <c r="AZ164" s="956"/>
      <c r="BA164" s="955"/>
    </row>
    <row r="165" spans="1:53" ht="14.25" x14ac:dyDescent="0.2">
      <c r="A165" s="2611"/>
      <c r="B165" s="2594"/>
      <c r="C165" s="2606"/>
      <c r="D165" s="2603"/>
      <c r="E165" s="2603"/>
      <c r="F165" s="2603"/>
      <c r="G165" s="2603"/>
      <c r="H165" s="2606"/>
      <c r="I165" s="2628"/>
      <c r="J165" s="977" t="s">
        <v>1264</v>
      </c>
      <c r="K165" s="2778"/>
      <c r="L165" s="2594"/>
      <c r="M165" s="2776"/>
      <c r="N165" s="2763"/>
      <c r="O165" s="2594"/>
      <c r="P165" s="2594"/>
      <c r="Q165" s="957" t="s">
        <v>0</v>
      </c>
      <c r="R165" s="957" t="s">
        <v>0</v>
      </c>
      <c r="S165" s="957" t="s">
        <v>0</v>
      </c>
      <c r="T165" s="957" t="s">
        <v>0</v>
      </c>
      <c r="U165" s="957" t="s">
        <v>0</v>
      </c>
      <c r="V165" s="957" t="s">
        <v>0</v>
      </c>
      <c r="W165" s="957" t="s">
        <v>0</v>
      </c>
      <c r="X165" s="957" t="s">
        <v>0</v>
      </c>
      <c r="Y165" s="957" t="s">
        <v>0</v>
      </c>
      <c r="Z165" s="629"/>
      <c r="AA165" s="629"/>
      <c r="AB165" s="629"/>
      <c r="AC165" s="959"/>
      <c r="AD165" s="958"/>
      <c r="AE165" s="958"/>
      <c r="AF165" s="958"/>
      <c r="AG165" s="958"/>
      <c r="AH165" s="958">
        <f t="shared" si="4"/>
        <v>0</v>
      </c>
      <c r="AI165" s="973">
        <v>2706638117</v>
      </c>
      <c r="AJ165" s="976"/>
      <c r="AK165" s="957"/>
      <c r="AL165" s="957"/>
      <c r="AM165" s="957"/>
      <c r="AN165" s="958">
        <f t="shared" si="5"/>
        <v>2706638117</v>
      </c>
      <c r="AO165" s="957"/>
      <c r="AP165" s="957"/>
      <c r="AQ165" s="957"/>
      <c r="AR165" s="957"/>
      <c r="AS165" s="957"/>
      <c r="AT165" s="957"/>
      <c r="AU165" s="957"/>
      <c r="AV165" s="957"/>
      <c r="AW165" s="956"/>
      <c r="AX165" s="956">
        <v>202706</v>
      </c>
      <c r="AY165" s="956"/>
      <c r="AZ165" s="956"/>
      <c r="BA165" s="955"/>
    </row>
    <row r="166" spans="1:53" ht="14.25" x14ac:dyDescent="0.2">
      <c r="A166" s="2611"/>
      <c r="B166" s="2594"/>
      <c r="C166" s="2606"/>
      <c r="D166" s="2603"/>
      <c r="E166" s="2603"/>
      <c r="F166" s="2603"/>
      <c r="G166" s="2603"/>
      <c r="H166" s="2606"/>
      <c r="I166" s="2628"/>
      <c r="J166" s="977" t="s">
        <v>1263</v>
      </c>
      <c r="K166" s="2778"/>
      <c r="L166" s="2594"/>
      <c r="M166" s="2776"/>
      <c r="N166" s="2763"/>
      <c r="O166" s="2594"/>
      <c r="P166" s="2594"/>
      <c r="Q166" s="957" t="s">
        <v>0</v>
      </c>
      <c r="R166" s="957" t="s">
        <v>0</v>
      </c>
      <c r="S166" s="957" t="s">
        <v>0</v>
      </c>
      <c r="T166" s="957" t="s">
        <v>0</v>
      </c>
      <c r="U166" s="957" t="s">
        <v>0</v>
      </c>
      <c r="V166" s="957" t="s">
        <v>0</v>
      </c>
      <c r="W166" s="957" t="s">
        <v>0</v>
      </c>
      <c r="X166" s="957" t="s">
        <v>0</v>
      </c>
      <c r="Y166" s="957" t="s">
        <v>0</v>
      </c>
      <c r="Z166" s="629"/>
      <c r="AA166" s="629"/>
      <c r="AB166" s="629"/>
      <c r="AC166" s="959"/>
      <c r="AD166" s="958"/>
      <c r="AE166" s="958"/>
      <c r="AF166" s="958"/>
      <c r="AG166" s="958"/>
      <c r="AH166" s="958">
        <f t="shared" si="4"/>
        <v>0</v>
      </c>
      <c r="AI166" s="973">
        <v>128676620</v>
      </c>
      <c r="AJ166" s="976"/>
      <c r="AK166" s="957"/>
      <c r="AL166" s="957"/>
      <c r="AM166" s="957"/>
      <c r="AN166" s="958">
        <f t="shared" si="5"/>
        <v>128676620</v>
      </c>
      <c r="AO166" s="957"/>
      <c r="AP166" s="957"/>
      <c r="AQ166" s="957"/>
      <c r="AR166" s="957"/>
      <c r="AS166" s="957"/>
      <c r="AT166" s="957"/>
      <c r="AU166" s="957"/>
      <c r="AV166" s="957"/>
      <c r="AW166" s="956"/>
      <c r="AX166" s="956">
        <v>13436875</v>
      </c>
      <c r="AY166" s="956"/>
      <c r="AZ166" s="956"/>
      <c r="BA166" s="955"/>
    </row>
    <row r="167" spans="1:53" ht="14.25" x14ac:dyDescent="0.2">
      <c r="A167" s="2611"/>
      <c r="B167" s="2594"/>
      <c r="C167" s="2606"/>
      <c r="D167" s="2603"/>
      <c r="E167" s="2603"/>
      <c r="F167" s="2603"/>
      <c r="G167" s="2603"/>
      <c r="H167" s="2606"/>
      <c r="I167" s="2628"/>
      <c r="J167" s="977" t="s">
        <v>1262</v>
      </c>
      <c r="K167" s="2778"/>
      <c r="L167" s="2594"/>
      <c r="M167" s="2776"/>
      <c r="N167" s="2763"/>
      <c r="O167" s="2594"/>
      <c r="P167" s="2594"/>
      <c r="Q167" s="957" t="s">
        <v>0</v>
      </c>
      <c r="R167" s="957" t="s">
        <v>0</v>
      </c>
      <c r="S167" s="957" t="s">
        <v>0</v>
      </c>
      <c r="T167" s="957" t="s">
        <v>0</v>
      </c>
      <c r="U167" s="957" t="s">
        <v>0</v>
      </c>
      <c r="V167" s="957" t="s">
        <v>0</v>
      </c>
      <c r="W167" s="957" t="s">
        <v>0</v>
      </c>
      <c r="X167" s="957" t="s">
        <v>0</v>
      </c>
      <c r="Y167" s="957" t="s">
        <v>0</v>
      </c>
      <c r="Z167" s="629"/>
      <c r="AA167" s="629"/>
      <c r="AB167" s="629"/>
      <c r="AC167" s="959"/>
      <c r="AD167" s="958"/>
      <c r="AE167" s="958"/>
      <c r="AF167" s="958"/>
      <c r="AG167" s="958"/>
      <c r="AH167" s="958">
        <f t="shared" si="4"/>
        <v>0</v>
      </c>
      <c r="AI167" s="973">
        <v>11592353</v>
      </c>
      <c r="AJ167" s="976"/>
      <c r="AK167" s="957"/>
      <c r="AL167" s="957"/>
      <c r="AM167" s="957"/>
      <c r="AN167" s="958">
        <f t="shared" si="5"/>
        <v>11592353</v>
      </c>
      <c r="AO167" s="957"/>
      <c r="AP167" s="957"/>
      <c r="AQ167" s="957"/>
      <c r="AR167" s="957"/>
      <c r="AS167" s="957"/>
      <c r="AT167" s="957"/>
      <c r="AU167" s="957"/>
      <c r="AV167" s="957"/>
      <c r="AW167" s="956"/>
      <c r="AX167" s="956"/>
      <c r="AY167" s="956"/>
      <c r="AZ167" s="956"/>
      <c r="BA167" s="955"/>
    </row>
    <row r="168" spans="1:53" ht="14.25" x14ac:dyDescent="0.2">
      <c r="A168" s="2611"/>
      <c r="B168" s="2594"/>
      <c r="C168" s="2606"/>
      <c r="D168" s="2603"/>
      <c r="E168" s="2603"/>
      <c r="F168" s="2603"/>
      <c r="G168" s="2603"/>
      <c r="H168" s="2606"/>
      <c r="I168" s="2628"/>
      <c r="J168" s="977" t="s">
        <v>1261</v>
      </c>
      <c r="K168" s="2778"/>
      <c r="L168" s="2594"/>
      <c r="M168" s="2776"/>
      <c r="N168" s="2763"/>
      <c r="O168" s="2594"/>
      <c r="P168" s="2594"/>
      <c r="Q168" s="957" t="s">
        <v>0</v>
      </c>
      <c r="R168" s="957" t="s">
        <v>0</v>
      </c>
      <c r="S168" s="957" t="s">
        <v>0</v>
      </c>
      <c r="T168" s="957" t="s">
        <v>0</v>
      </c>
      <c r="U168" s="957" t="s">
        <v>0</v>
      </c>
      <c r="V168" s="957" t="s">
        <v>0</v>
      </c>
      <c r="W168" s="957" t="s">
        <v>0</v>
      </c>
      <c r="X168" s="957" t="s">
        <v>0</v>
      </c>
      <c r="Y168" s="957" t="s">
        <v>0</v>
      </c>
      <c r="Z168" s="629"/>
      <c r="AA168" s="629"/>
      <c r="AB168" s="629"/>
      <c r="AC168" s="959"/>
      <c r="AD168" s="958"/>
      <c r="AE168" s="958"/>
      <c r="AF168" s="958"/>
      <c r="AG168" s="958"/>
      <c r="AH168" s="958">
        <f t="shared" si="4"/>
        <v>0</v>
      </c>
      <c r="AI168" s="973">
        <v>18098790</v>
      </c>
      <c r="AJ168" s="976"/>
      <c r="AK168" s="957"/>
      <c r="AL168" s="957"/>
      <c r="AM168" s="957"/>
      <c r="AN168" s="958">
        <f t="shared" si="5"/>
        <v>18098790</v>
      </c>
      <c r="AO168" s="957"/>
      <c r="AP168" s="957"/>
      <c r="AQ168" s="957"/>
      <c r="AR168" s="957"/>
      <c r="AS168" s="957"/>
      <c r="AT168" s="957"/>
      <c r="AU168" s="957"/>
      <c r="AV168" s="957"/>
      <c r="AW168" s="956"/>
      <c r="AX168" s="956">
        <v>18098790</v>
      </c>
      <c r="AY168" s="956"/>
      <c r="AZ168" s="956"/>
      <c r="BA168" s="955"/>
    </row>
    <row r="169" spans="1:53" ht="14.25" x14ac:dyDescent="0.2">
      <c r="A169" s="2611"/>
      <c r="B169" s="2594"/>
      <c r="C169" s="2606"/>
      <c r="D169" s="2603"/>
      <c r="E169" s="2603"/>
      <c r="F169" s="2603"/>
      <c r="G169" s="2603"/>
      <c r="H169" s="2606"/>
      <c r="I169" s="2628"/>
      <c r="J169" s="977" t="s">
        <v>1260</v>
      </c>
      <c r="K169" s="2778"/>
      <c r="L169" s="2594"/>
      <c r="M169" s="2776"/>
      <c r="N169" s="2763"/>
      <c r="O169" s="2594"/>
      <c r="P169" s="2594"/>
      <c r="Q169" s="957" t="s">
        <v>0</v>
      </c>
      <c r="R169" s="957" t="s">
        <v>0</v>
      </c>
      <c r="S169" s="957" t="s">
        <v>0</v>
      </c>
      <c r="T169" s="957" t="s">
        <v>0</v>
      </c>
      <c r="U169" s="957" t="s">
        <v>0</v>
      </c>
      <c r="V169" s="957" t="s">
        <v>0</v>
      </c>
      <c r="W169" s="957" t="s">
        <v>0</v>
      </c>
      <c r="X169" s="957" t="s">
        <v>0</v>
      </c>
      <c r="Y169" s="957" t="s">
        <v>0</v>
      </c>
      <c r="Z169" s="629"/>
      <c r="AA169" s="629"/>
      <c r="AB169" s="629"/>
      <c r="AC169" s="959"/>
      <c r="AD169" s="958"/>
      <c r="AE169" s="958"/>
      <c r="AF169" s="958"/>
      <c r="AG169" s="958"/>
      <c r="AH169" s="958">
        <f t="shared" si="4"/>
        <v>0</v>
      </c>
      <c r="AI169" s="973">
        <v>2414721203</v>
      </c>
      <c r="AJ169" s="976"/>
      <c r="AK169" s="957"/>
      <c r="AL169" s="957"/>
      <c r="AM169" s="957"/>
      <c r="AN169" s="958">
        <f t="shared" si="5"/>
        <v>2414721203</v>
      </c>
      <c r="AO169" s="957"/>
      <c r="AP169" s="957"/>
      <c r="AQ169" s="957"/>
      <c r="AR169" s="957"/>
      <c r="AS169" s="957"/>
      <c r="AT169" s="957"/>
      <c r="AU169" s="957"/>
      <c r="AV169" s="957"/>
      <c r="AW169" s="956"/>
      <c r="AX169" s="956">
        <v>1432982356</v>
      </c>
      <c r="AY169" s="956"/>
      <c r="AZ169" s="956"/>
      <c r="BA169" s="955"/>
    </row>
    <row r="170" spans="1:53" ht="14.25" x14ac:dyDescent="0.2">
      <c r="A170" s="2611"/>
      <c r="B170" s="2594"/>
      <c r="C170" s="2606"/>
      <c r="D170" s="2603"/>
      <c r="E170" s="2603"/>
      <c r="F170" s="2603"/>
      <c r="G170" s="2603"/>
      <c r="H170" s="2606"/>
      <c r="I170" s="2628"/>
      <c r="J170" s="977" t="s">
        <v>1277</v>
      </c>
      <c r="K170" s="2778"/>
      <c r="L170" s="2594"/>
      <c r="M170" s="2776"/>
      <c r="N170" s="2763"/>
      <c r="O170" s="2594"/>
      <c r="P170" s="2594"/>
      <c r="Q170" s="957" t="s">
        <v>0</v>
      </c>
      <c r="R170" s="957" t="s">
        <v>0</v>
      </c>
      <c r="S170" s="957" t="s">
        <v>0</v>
      </c>
      <c r="T170" s="957" t="s">
        <v>0</v>
      </c>
      <c r="U170" s="957" t="s">
        <v>0</v>
      </c>
      <c r="V170" s="957" t="s">
        <v>0</v>
      </c>
      <c r="W170" s="957" t="s">
        <v>0</v>
      </c>
      <c r="X170" s="957" t="s">
        <v>0</v>
      </c>
      <c r="Y170" s="957" t="s">
        <v>0</v>
      </c>
      <c r="Z170" s="629"/>
      <c r="AA170" s="629"/>
      <c r="AB170" s="629"/>
      <c r="AC170" s="959"/>
      <c r="AD170" s="958"/>
      <c r="AE170" s="958"/>
      <c r="AF170" s="958"/>
      <c r="AG170" s="958"/>
      <c r="AH170" s="958">
        <f t="shared" si="4"/>
        <v>0</v>
      </c>
      <c r="AI170" s="973">
        <v>321965727</v>
      </c>
      <c r="AJ170" s="976"/>
      <c r="AK170" s="957"/>
      <c r="AL170" s="957"/>
      <c r="AM170" s="957"/>
      <c r="AN170" s="958">
        <f t="shared" si="5"/>
        <v>321965727</v>
      </c>
      <c r="AO170" s="957"/>
      <c r="AP170" s="957"/>
      <c r="AQ170" s="957"/>
      <c r="AR170" s="957"/>
      <c r="AS170" s="957"/>
      <c r="AT170" s="957"/>
      <c r="AU170" s="957"/>
      <c r="AV170" s="957"/>
      <c r="AW170" s="956"/>
      <c r="AX170" s="956">
        <v>165527454</v>
      </c>
      <c r="AY170" s="956"/>
      <c r="AZ170" s="956"/>
      <c r="BA170" s="955"/>
    </row>
    <row r="171" spans="1:53" ht="14.25" x14ac:dyDescent="0.2">
      <c r="A171" s="2611"/>
      <c r="B171" s="2594"/>
      <c r="C171" s="2606"/>
      <c r="D171" s="2603"/>
      <c r="E171" s="2603"/>
      <c r="F171" s="2603"/>
      <c r="G171" s="2603"/>
      <c r="H171" s="2606"/>
      <c r="I171" s="2628"/>
      <c r="J171" s="977" t="s">
        <v>1259</v>
      </c>
      <c r="K171" s="2778"/>
      <c r="L171" s="2594"/>
      <c r="M171" s="2776"/>
      <c r="N171" s="2763"/>
      <c r="O171" s="2594"/>
      <c r="P171" s="2594"/>
      <c r="Q171" s="957" t="s">
        <v>0</v>
      </c>
      <c r="R171" s="957" t="s">
        <v>0</v>
      </c>
      <c r="S171" s="957" t="s">
        <v>0</v>
      </c>
      <c r="T171" s="957" t="s">
        <v>0</v>
      </c>
      <c r="U171" s="957" t="s">
        <v>0</v>
      </c>
      <c r="V171" s="957" t="s">
        <v>0</v>
      </c>
      <c r="W171" s="957" t="s">
        <v>0</v>
      </c>
      <c r="X171" s="957" t="s">
        <v>0</v>
      </c>
      <c r="Y171" s="957" t="s">
        <v>0</v>
      </c>
      <c r="Z171" s="629"/>
      <c r="AA171" s="629"/>
      <c r="AB171" s="629"/>
      <c r="AC171" s="959"/>
      <c r="AD171" s="958"/>
      <c r="AE171" s="958"/>
      <c r="AF171" s="958"/>
      <c r="AG171" s="958"/>
      <c r="AH171" s="958">
        <f t="shared" si="4"/>
        <v>0</v>
      </c>
      <c r="AI171" s="973">
        <v>2380282104</v>
      </c>
      <c r="AJ171" s="976"/>
      <c r="AK171" s="957"/>
      <c r="AL171" s="957"/>
      <c r="AM171" s="957"/>
      <c r="AN171" s="958">
        <f t="shared" si="5"/>
        <v>2380282104</v>
      </c>
      <c r="AO171" s="957"/>
      <c r="AP171" s="957"/>
      <c r="AQ171" s="957"/>
      <c r="AR171" s="957"/>
      <c r="AS171" s="957"/>
      <c r="AT171" s="957"/>
      <c r="AU171" s="957"/>
      <c r="AV171" s="957"/>
      <c r="AW171" s="956"/>
      <c r="AX171" s="956">
        <v>1575929800</v>
      </c>
      <c r="AY171" s="956"/>
      <c r="AZ171" s="956"/>
      <c r="BA171" s="955"/>
    </row>
    <row r="172" spans="1:53" ht="14.25" x14ac:dyDescent="0.2">
      <c r="A172" s="2611"/>
      <c r="B172" s="2594"/>
      <c r="C172" s="2606"/>
      <c r="D172" s="2603"/>
      <c r="E172" s="2603"/>
      <c r="F172" s="2603"/>
      <c r="G172" s="2603"/>
      <c r="H172" s="2606"/>
      <c r="I172" s="2628"/>
      <c r="J172" s="977" t="s">
        <v>1276</v>
      </c>
      <c r="K172" s="2778"/>
      <c r="L172" s="2594"/>
      <c r="M172" s="2776"/>
      <c r="N172" s="2763"/>
      <c r="O172" s="2594"/>
      <c r="P172" s="2594"/>
      <c r="Q172" s="957" t="s">
        <v>0</v>
      </c>
      <c r="R172" s="957" t="s">
        <v>0</v>
      </c>
      <c r="S172" s="957" t="s">
        <v>0</v>
      </c>
      <c r="T172" s="957" t="s">
        <v>0</v>
      </c>
      <c r="U172" s="957" t="s">
        <v>0</v>
      </c>
      <c r="V172" s="957" t="s">
        <v>0</v>
      </c>
      <c r="W172" s="957" t="s">
        <v>0</v>
      </c>
      <c r="X172" s="957" t="s">
        <v>0</v>
      </c>
      <c r="Y172" s="957" t="s">
        <v>0</v>
      </c>
      <c r="Z172" s="629"/>
      <c r="AA172" s="629"/>
      <c r="AB172" s="629"/>
      <c r="AC172" s="959"/>
      <c r="AD172" s="958"/>
      <c r="AE172" s="958"/>
      <c r="AF172" s="958"/>
      <c r="AG172" s="958"/>
      <c r="AH172" s="958">
        <f t="shared" si="4"/>
        <v>0</v>
      </c>
      <c r="AI172" s="973">
        <v>2907792</v>
      </c>
      <c r="AJ172" s="976"/>
      <c r="AK172" s="957"/>
      <c r="AL172" s="957"/>
      <c r="AM172" s="957"/>
      <c r="AN172" s="958">
        <f t="shared" si="5"/>
        <v>2907792</v>
      </c>
      <c r="AO172" s="957"/>
      <c r="AP172" s="957"/>
      <c r="AQ172" s="957"/>
      <c r="AR172" s="957"/>
      <c r="AS172" s="957"/>
      <c r="AT172" s="957"/>
      <c r="AU172" s="957"/>
      <c r="AV172" s="957"/>
      <c r="AW172" s="956"/>
      <c r="AX172" s="956"/>
      <c r="AY172" s="956"/>
      <c r="AZ172" s="956"/>
      <c r="BA172" s="955"/>
    </row>
    <row r="173" spans="1:53" ht="14.25" x14ac:dyDescent="0.2">
      <c r="A173" s="2611"/>
      <c r="B173" s="2594"/>
      <c r="C173" s="2606"/>
      <c r="D173" s="2603"/>
      <c r="E173" s="2603"/>
      <c r="F173" s="2603"/>
      <c r="G173" s="2603"/>
      <c r="H173" s="2606"/>
      <c r="I173" s="2628"/>
      <c r="J173" s="977" t="s">
        <v>1275</v>
      </c>
      <c r="K173" s="2778"/>
      <c r="L173" s="2594"/>
      <c r="M173" s="2776"/>
      <c r="N173" s="2763"/>
      <c r="O173" s="2594"/>
      <c r="P173" s="2594"/>
      <c r="Q173" s="957" t="s">
        <v>0</v>
      </c>
      <c r="R173" s="957" t="s">
        <v>0</v>
      </c>
      <c r="S173" s="957" t="s">
        <v>0</v>
      </c>
      <c r="T173" s="957" t="s">
        <v>0</v>
      </c>
      <c r="U173" s="957" t="s">
        <v>0</v>
      </c>
      <c r="V173" s="957" t="s">
        <v>0</v>
      </c>
      <c r="W173" s="957" t="s">
        <v>0</v>
      </c>
      <c r="X173" s="957" t="s">
        <v>0</v>
      </c>
      <c r="Y173" s="957" t="s">
        <v>0</v>
      </c>
      <c r="Z173" s="629"/>
      <c r="AA173" s="629"/>
      <c r="AB173" s="629"/>
      <c r="AC173" s="959"/>
      <c r="AD173" s="958"/>
      <c r="AE173" s="958"/>
      <c r="AF173" s="958"/>
      <c r="AG173" s="958"/>
      <c r="AH173" s="958">
        <f t="shared" si="4"/>
        <v>0</v>
      </c>
      <c r="AI173" s="973">
        <v>8700480</v>
      </c>
      <c r="AJ173" s="976"/>
      <c r="AK173" s="957"/>
      <c r="AL173" s="957"/>
      <c r="AM173" s="957"/>
      <c r="AN173" s="958">
        <f t="shared" si="5"/>
        <v>8700480</v>
      </c>
      <c r="AO173" s="957"/>
      <c r="AP173" s="957"/>
      <c r="AQ173" s="957"/>
      <c r="AR173" s="957"/>
      <c r="AS173" s="957"/>
      <c r="AT173" s="957"/>
      <c r="AU173" s="957"/>
      <c r="AV173" s="957"/>
      <c r="AW173" s="956"/>
      <c r="AX173" s="956">
        <v>2126300</v>
      </c>
      <c r="AY173" s="956"/>
      <c r="AZ173" s="956"/>
      <c r="BA173" s="955"/>
    </row>
    <row r="174" spans="1:53" ht="14.25" x14ac:dyDescent="0.2">
      <c r="A174" s="2611"/>
      <c r="B174" s="2594"/>
      <c r="C174" s="2606"/>
      <c r="D174" s="2603"/>
      <c r="E174" s="2603"/>
      <c r="F174" s="2603"/>
      <c r="G174" s="2603"/>
      <c r="H174" s="2606"/>
      <c r="I174" s="2628"/>
      <c r="J174" s="977" t="s">
        <v>1274</v>
      </c>
      <c r="K174" s="2778"/>
      <c r="L174" s="2594"/>
      <c r="M174" s="2776"/>
      <c r="N174" s="2763"/>
      <c r="O174" s="2594"/>
      <c r="P174" s="2594"/>
      <c r="Q174" s="957" t="s">
        <v>0</v>
      </c>
      <c r="R174" s="957" t="s">
        <v>0</v>
      </c>
      <c r="S174" s="957" t="s">
        <v>0</v>
      </c>
      <c r="T174" s="957" t="s">
        <v>0</v>
      </c>
      <c r="U174" s="957" t="s">
        <v>0</v>
      </c>
      <c r="V174" s="957" t="s">
        <v>0</v>
      </c>
      <c r="W174" s="957" t="s">
        <v>0</v>
      </c>
      <c r="X174" s="957" t="s">
        <v>0</v>
      </c>
      <c r="Y174" s="957" t="s">
        <v>0</v>
      </c>
      <c r="Z174" s="629"/>
      <c r="AA174" s="629"/>
      <c r="AB174" s="629"/>
      <c r="AC174" s="959"/>
      <c r="AD174" s="958"/>
      <c r="AE174" s="958"/>
      <c r="AF174" s="958"/>
      <c r="AG174" s="958"/>
      <c r="AH174" s="958">
        <f t="shared" si="4"/>
        <v>0</v>
      </c>
      <c r="AI174" s="973">
        <v>8700480</v>
      </c>
      <c r="AJ174" s="976"/>
      <c r="AK174" s="957"/>
      <c r="AL174" s="957"/>
      <c r="AM174" s="957"/>
      <c r="AN174" s="958">
        <f t="shared" si="5"/>
        <v>8700480</v>
      </c>
      <c r="AO174" s="957"/>
      <c r="AP174" s="957"/>
      <c r="AQ174" s="957"/>
      <c r="AR174" s="957"/>
      <c r="AS174" s="957"/>
      <c r="AT174" s="957"/>
      <c r="AU174" s="957"/>
      <c r="AV174" s="957"/>
      <c r="AW174" s="956"/>
      <c r="AX174" s="956">
        <v>1402200</v>
      </c>
      <c r="AY174" s="956"/>
      <c r="AZ174" s="956"/>
      <c r="BA174" s="955"/>
    </row>
    <row r="175" spans="1:53" ht="14.25" x14ac:dyDescent="0.2">
      <c r="A175" s="2611"/>
      <c r="B175" s="2594"/>
      <c r="C175" s="2606"/>
      <c r="D175" s="2603"/>
      <c r="E175" s="2603"/>
      <c r="F175" s="2603"/>
      <c r="G175" s="2603"/>
      <c r="H175" s="2606"/>
      <c r="I175" s="2628"/>
      <c r="J175" s="977" t="s">
        <v>1258</v>
      </c>
      <c r="K175" s="2778"/>
      <c r="L175" s="2594"/>
      <c r="M175" s="2776"/>
      <c r="N175" s="2763"/>
      <c r="O175" s="2594"/>
      <c r="P175" s="2594"/>
      <c r="Q175" s="957" t="s">
        <v>0</v>
      </c>
      <c r="R175" s="957" t="s">
        <v>0</v>
      </c>
      <c r="S175" s="957" t="s">
        <v>0</v>
      </c>
      <c r="T175" s="957" t="s">
        <v>0</v>
      </c>
      <c r="U175" s="957" t="s">
        <v>0</v>
      </c>
      <c r="V175" s="957" t="s">
        <v>0</v>
      </c>
      <c r="W175" s="957" t="s">
        <v>0</v>
      </c>
      <c r="X175" s="957" t="s">
        <v>0</v>
      </c>
      <c r="Y175" s="957" t="s">
        <v>0</v>
      </c>
      <c r="Z175" s="629"/>
      <c r="AA175" s="629"/>
      <c r="AB175" s="629"/>
      <c r="AC175" s="959"/>
      <c r="AD175" s="958"/>
      <c r="AE175" s="958"/>
      <c r="AF175" s="958"/>
      <c r="AG175" s="958"/>
      <c r="AH175" s="958">
        <f t="shared" si="4"/>
        <v>0</v>
      </c>
      <c r="AI175" s="973">
        <v>300242384</v>
      </c>
      <c r="AJ175" s="976"/>
      <c r="AK175" s="957"/>
      <c r="AL175" s="957"/>
      <c r="AM175" s="957"/>
      <c r="AN175" s="958">
        <f t="shared" si="5"/>
        <v>300242384</v>
      </c>
      <c r="AO175" s="957"/>
      <c r="AP175" s="957"/>
      <c r="AQ175" s="957"/>
      <c r="AR175" s="957"/>
      <c r="AS175" s="957"/>
      <c r="AT175" s="957"/>
      <c r="AU175" s="957"/>
      <c r="AV175" s="957"/>
      <c r="AW175" s="956"/>
      <c r="AX175" s="956">
        <v>197776900</v>
      </c>
      <c r="AY175" s="956"/>
      <c r="AZ175" s="956"/>
      <c r="BA175" s="955"/>
    </row>
    <row r="176" spans="1:53" ht="25.5" x14ac:dyDescent="0.2">
      <c r="A176" s="2611"/>
      <c r="B176" s="2594"/>
      <c r="C176" s="2606"/>
      <c r="D176" s="2603"/>
      <c r="E176" s="2603"/>
      <c r="F176" s="2603"/>
      <c r="G176" s="2603"/>
      <c r="H176" s="2606"/>
      <c r="I176" s="2628"/>
      <c r="J176" s="977" t="s">
        <v>1257</v>
      </c>
      <c r="K176" s="2778"/>
      <c r="L176" s="2594"/>
      <c r="M176" s="2776"/>
      <c r="N176" s="2763"/>
      <c r="O176" s="2594"/>
      <c r="P176" s="2594"/>
      <c r="Q176" s="957" t="s">
        <v>0</v>
      </c>
      <c r="R176" s="957" t="s">
        <v>0</v>
      </c>
      <c r="S176" s="957" t="s">
        <v>0</v>
      </c>
      <c r="T176" s="957" t="s">
        <v>0</v>
      </c>
      <c r="U176" s="957" t="s">
        <v>0</v>
      </c>
      <c r="V176" s="957" t="s">
        <v>0</v>
      </c>
      <c r="W176" s="957" t="s">
        <v>0</v>
      </c>
      <c r="X176" s="957" t="s">
        <v>0</v>
      </c>
      <c r="Y176" s="957" t="s">
        <v>0</v>
      </c>
      <c r="Z176" s="629"/>
      <c r="AA176" s="629"/>
      <c r="AB176" s="629"/>
      <c r="AC176" s="959"/>
      <c r="AD176" s="958"/>
      <c r="AE176" s="958"/>
      <c r="AF176" s="958"/>
      <c r="AG176" s="958"/>
      <c r="AH176" s="958">
        <f t="shared" si="4"/>
        <v>0</v>
      </c>
      <c r="AI176" s="973">
        <v>1785021487</v>
      </c>
      <c r="AJ176" s="976"/>
      <c r="AK176" s="957"/>
      <c r="AL176" s="957"/>
      <c r="AM176" s="957"/>
      <c r="AN176" s="958">
        <f t="shared" si="5"/>
        <v>1785021487</v>
      </c>
      <c r="AO176" s="957"/>
      <c r="AP176" s="957"/>
      <c r="AQ176" s="957"/>
      <c r="AR176" s="957"/>
      <c r="AS176" s="957"/>
      <c r="AT176" s="957"/>
      <c r="AU176" s="957"/>
      <c r="AV176" s="957"/>
      <c r="AW176" s="956"/>
      <c r="AX176" s="956">
        <v>1182880600</v>
      </c>
      <c r="AY176" s="956"/>
      <c r="AZ176" s="956"/>
      <c r="BA176" s="955"/>
    </row>
    <row r="177" spans="1:53" ht="25.5" x14ac:dyDescent="0.2">
      <c r="A177" s="2611"/>
      <c r="B177" s="2594"/>
      <c r="C177" s="2606"/>
      <c r="D177" s="2603"/>
      <c r="E177" s="2603"/>
      <c r="F177" s="2603"/>
      <c r="G177" s="2603"/>
      <c r="H177" s="2606"/>
      <c r="I177" s="2628"/>
      <c r="J177" s="977" t="s">
        <v>1256</v>
      </c>
      <c r="K177" s="2778"/>
      <c r="L177" s="2594"/>
      <c r="M177" s="2776"/>
      <c r="N177" s="2763"/>
      <c r="O177" s="2594"/>
      <c r="P177" s="2594"/>
      <c r="Q177" s="957" t="s">
        <v>0</v>
      </c>
      <c r="R177" s="957" t="s">
        <v>0</v>
      </c>
      <c r="S177" s="957" t="s">
        <v>0</v>
      </c>
      <c r="T177" s="957" t="s">
        <v>0</v>
      </c>
      <c r="U177" s="957" t="s">
        <v>0</v>
      </c>
      <c r="V177" s="957" t="s">
        <v>0</v>
      </c>
      <c r="W177" s="957" t="s">
        <v>0</v>
      </c>
      <c r="X177" s="957" t="s">
        <v>0</v>
      </c>
      <c r="Y177" s="957" t="s">
        <v>0</v>
      </c>
      <c r="Z177" s="629"/>
      <c r="AA177" s="629"/>
      <c r="AB177" s="629"/>
      <c r="AC177" s="959"/>
      <c r="AD177" s="958"/>
      <c r="AE177" s="958"/>
      <c r="AF177" s="958"/>
      <c r="AG177" s="958"/>
      <c r="AH177" s="958">
        <f t="shared" si="4"/>
        <v>0</v>
      </c>
      <c r="AI177" s="973">
        <v>594277692</v>
      </c>
      <c r="AJ177" s="976"/>
      <c r="AK177" s="957"/>
      <c r="AL177" s="957"/>
      <c r="AM177" s="957"/>
      <c r="AN177" s="958">
        <f t="shared" si="5"/>
        <v>594277692</v>
      </c>
      <c r="AO177" s="957"/>
      <c r="AP177" s="957"/>
      <c r="AQ177" s="957"/>
      <c r="AR177" s="957"/>
      <c r="AS177" s="957"/>
      <c r="AT177" s="957"/>
      <c r="AU177" s="957"/>
      <c r="AV177" s="957"/>
      <c r="AW177" s="956"/>
      <c r="AX177" s="956">
        <v>394745000</v>
      </c>
      <c r="AY177" s="956"/>
      <c r="AZ177" s="956"/>
      <c r="BA177" s="955"/>
    </row>
    <row r="178" spans="1:53" ht="25.5" x14ac:dyDescent="0.2">
      <c r="A178" s="2611"/>
      <c r="B178" s="2594"/>
      <c r="C178" s="2606"/>
      <c r="D178" s="2603"/>
      <c r="E178" s="2603"/>
      <c r="F178" s="2603"/>
      <c r="G178" s="2603"/>
      <c r="H178" s="2606"/>
      <c r="I178" s="2628"/>
      <c r="J178" s="977" t="s">
        <v>1255</v>
      </c>
      <c r="K178" s="2778"/>
      <c r="L178" s="2594"/>
      <c r="M178" s="2776"/>
      <c r="N178" s="2763"/>
      <c r="O178" s="2594"/>
      <c r="P178" s="2594"/>
      <c r="Q178" s="957" t="s">
        <v>0</v>
      </c>
      <c r="R178" s="957" t="s">
        <v>0</v>
      </c>
      <c r="S178" s="957" t="s">
        <v>0</v>
      </c>
      <c r="T178" s="957" t="s">
        <v>0</v>
      </c>
      <c r="U178" s="957" t="s">
        <v>0</v>
      </c>
      <c r="V178" s="957" t="s">
        <v>0</v>
      </c>
      <c r="W178" s="957" t="s">
        <v>0</v>
      </c>
      <c r="X178" s="957" t="s">
        <v>0</v>
      </c>
      <c r="Y178" s="957" t="s">
        <v>0</v>
      </c>
      <c r="Z178" s="629"/>
      <c r="AA178" s="629"/>
      <c r="AB178" s="629"/>
      <c r="AC178" s="959"/>
      <c r="AD178" s="958"/>
      <c r="AE178" s="958"/>
      <c r="AF178" s="958"/>
      <c r="AG178" s="958"/>
      <c r="AH178" s="958">
        <f t="shared" si="4"/>
        <v>0</v>
      </c>
      <c r="AI178" s="973">
        <v>299097584</v>
      </c>
      <c r="AJ178" s="976"/>
      <c r="AK178" s="957"/>
      <c r="AL178" s="957"/>
      <c r="AM178" s="957"/>
      <c r="AN178" s="958">
        <f t="shared" si="5"/>
        <v>299097584</v>
      </c>
      <c r="AO178" s="957"/>
      <c r="AP178" s="957"/>
      <c r="AQ178" s="957"/>
      <c r="AR178" s="957"/>
      <c r="AS178" s="957"/>
      <c r="AT178" s="957"/>
      <c r="AU178" s="957"/>
      <c r="AV178" s="957"/>
      <c r="AW178" s="956"/>
      <c r="AX178" s="956">
        <v>197821800</v>
      </c>
      <c r="AY178" s="956"/>
      <c r="AZ178" s="956"/>
      <c r="BA178" s="955"/>
    </row>
    <row r="179" spans="1:53" ht="14.25" x14ac:dyDescent="0.2">
      <c r="A179" s="2611"/>
      <c r="B179" s="2594"/>
      <c r="C179" s="2606"/>
      <c r="D179" s="2603"/>
      <c r="E179" s="2603"/>
      <c r="F179" s="2603"/>
      <c r="G179" s="2603"/>
      <c r="H179" s="2606"/>
      <c r="I179" s="2628"/>
      <c r="J179" s="977" t="s">
        <v>1273</v>
      </c>
      <c r="K179" s="2778"/>
      <c r="L179" s="2594"/>
      <c r="M179" s="2776"/>
      <c r="N179" s="2763"/>
      <c r="O179" s="2594"/>
      <c r="P179" s="2594"/>
      <c r="Q179" s="957" t="s">
        <v>0</v>
      </c>
      <c r="R179" s="957" t="s">
        <v>0</v>
      </c>
      <c r="S179" s="957" t="s">
        <v>0</v>
      </c>
      <c r="T179" s="957" t="s">
        <v>0</v>
      </c>
      <c r="U179" s="957" t="s">
        <v>0</v>
      </c>
      <c r="V179" s="957" t="s">
        <v>0</v>
      </c>
      <c r="W179" s="957" t="s">
        <v>0</v>
      </c>
      <c r="X179" s="957" t="s">
        <v>0</v>
      </c>
      <c r="Y179" s="957" t="s">
        <v>0</v>
      </c>
      <c r="Z179" s="629"/>
      <c r="AA179" s="629"/>
      <c r="AB179" s="629"/>
      <c r="AC179" s="959"/>
      <c r="AD179" s="958"/>
      <c r="AE179" s="958"/>
      <c r="AF179" s="958"/>
      <c r="AG179" s="958"/>
      <c r="AH179" s="958">
        <f t="shared" si="4"/>
        <v>0</v>
      </c>
      <c r="AI179" s="973">
        <v>4841232</v>
      </c>
      <c r="AJ179" s="976"/>
      <c r="AK179" s="957"/>
      <c r="AL179" s="957"/>
      <c r="AM179" s="957"/>
      <c r="AN179" s="958">
        <f t="shared" si="5"/>
        <v>4841232</v>
      </c>
      <c r="AO179" s="957"/>
      <c r="AP179" s="957"/>
      <c r="AQ179" s="957"/>
      <c r="AR179" s="957"/>
      <c r="AS179" s="957"/>
      <c r="AT179" s="957"/>
      <c r="AU179" s="957"/>
      <c r="AV179" s="957"/>
      <c r="AW179" s="956"/>
      <c r="AX179" s="956">
        <v>107800</v>
      </c>
      <c r="AY179" s="956"/>
      <c r="AZ179" s="956"/>
      <c r="BA179" s="955"/>
    </row>
    <row r="180" spans="1:53" ht="32.25" customHeight="1" x14ac:dyDescent="0.2">
      <c r="A180" s="2611"/>
      <c r="B180" s="2594"/>
      <c r="C180" s="2606"/>
      <c r="D180" s="2603"/>
      <c r="E180" s="2603"/>
      <c r="F180" s="2603"/>
      <c r="G180" s="2603"/>
      <c r="H180" s="2606"/>
      <c r="I180" s="2628"/>
      <c r="J180" s="977" t="s">
        <v>1254</v>
      </c>
      <c r="K180" s="2778"/>
      <c r="L180" s="2594"/>
      <c r="M180" s="2776"/>
      <c r="N180" s="2763"/>
      <c r="O180" s="2594"/>
      <c r="P180" s="2594"/>
      <c r="Q180" s="957" t="s">
        <v>0</v>
      </c>
      <c r="R180" s="957" t="s">
        <v>0</v>
      </c>
      <c r="S180" s="957" t="s">
        <v>0</v>
      </c>
      <c r="T180" s="957" t="s">
        <v>0</v>
      </c>
      <c r="U180" s="957" t="s">
        <v>0</v>
      </c>
      <c r="V180" s="957" t="s">
        <v>0</v>
      </c>
      <c r="W180" s="957" t="s">
        <v>0</v>
      </c>
      <c r="X180" s="957" t="s">
        <v>0</v>
      </c>
      <c r="Y180" s="957" t="s">
        <v>0</v>
      </c>
      <c r="Z180" s="629"/>
      <c r="AA180" s="629"/>
      <c r="AB180" s="629"/>
      <c r="AC180" s="959"/>
      <c r="AD180" s="958"/>
      <c r="AE180" s="958"/>
      <c r="AF180" s="958"/>
      <c r="AG180" s="958"/>
      <c r="AH180" s="958">
        <f t="shared" si="4"/>
        <v>0</v>
      </c>
      <c r="AI180" s="973">
        <v>469233345</v>
      </c>
      <c r="AJ180" s="976"/>
      <c r="AK180" s="957"/>
      <c r="AL180" s="957"/>
      <c r="AM180" s="957"/>
      <c r="AN180" s="958">
        <f t="shared" si="5"/>
        <v>469233345</v>
      </c>
      <c r="AO180" s="957"/>
      <c r="AP180" s="957"/>
      <c r="AQ180" s="957"/>
      <c r="AR180" s="957"/>
      <c r="AS180" s="957"/>
      <c r="AT180" s="957"/>
      <c r="AU180" s="957"/>
      <c r="AV180" s="957"/>
      <c r="AW180" s="956"/>
      <c r="AX180" s="956">
        <v>220391747</v>
      </c>
      <c r="AY180" s="956"/>
      <c r="AZ180" s="956"/>
      <c r="BA180" s="955"/>
    </row>
    <row r="181" spans="1:53" ht="14.25" x14ac:dyDescent="0.2">
      <c r="A181" s="2611"/>
      <c r="B181" s="2594"/>
      <c r="C181" s="2606"/>
      <c r="D181" s="2603"/>
      <c r="E181" s="2603"/>
      <c r="F181" s="2603"/>
      <c r="G181" s="2603"/>
      <c r="H181" s="2606"/>
      <c r="I181" s="2628"/>
      <c r="J181" s="977" t="s">
        <v>1253</v>
      </c>
      <c r="K181" s="2778"/>
      <c r="L181" s="2594"/>
      <c r="M181" s="2776"/>
      <c r="N181" s="2763"/>
      <c r="O181" s="2594"/>
      <c r="P181" s="2594"/>
      <c r="Q181" s="957" t="s">
        <v>0</v>
      </c>
      <c r="R181" s="957" t="s">
        <v>0</v>
      </c>
      <c r="S181" s="957" t="s">
        <v>0</v>
      </c>
      <c r="T181" s="957" t="s">
        <v>0</v>
      </c>
      <c r="U181" s="957" t="s">
        <v>0</v>
      </c>
      <c r="V181" s="957" t="s">
        <v>0</v>
      </c>
      <c r="W181" s="957" t="s">
        <v>0</v>
      </c>
      <c r="X181" s="957" t="s">
        <v>0</v>
      </c>
      <c r="Y181" s="957" t="s">
        <v>0</v>
      </c>
      <c r="Z181" s="629"/>
      <c r="AA181" s="629"/>
      <c r="AB181" s="629"/>
      <c r="AC181" s="959"/>
      <c r="AD181" s="958"/>
      <c r="AE181" s="958"/>
      <c r="AF181" s="958"/>
      <c r="AG181" s="958"/>
      <c r="AH181" s="958">
        <f t="shared" si="4"/>
        <v>0</v>
      </c>
      <c r="AI181" s="973">
        <v>39220000</v>
      </c>
      <c r="AJ181" s="976"/>
      <c r="AK181" s="957"/>
      <c r="AL181" s="957"/>
      <c r="AM181" s="957"/>
      <c r="AN181" s="958">
        <f t="shared" si="5"/>
        <v>39220000</v>
      </c>
      <c r="AO181" s="957"/>
      <c r="AP181" s="957"/>
      <c r="AQ181" s="957"/>
      <c r="AR181" s="957"/>
      <c r="AS181" s="957"/>
      <c r="AT181" s="957"/>
      <c r="AU181" s="957"/>
      <c r="AV181" s="957"/>
      <c r="AW181" s="956"/>
      <c r="AX181" s="956"/>
      <c r="AY181" s="956"/>
      <c r="AZ181" s="956"/>
      <c r="BA181" s="955"/>
    </row>
    <row r="182" spans="1:53" ht="15.75" customHeight="1" x14ac:dyDescent="0.2">
      <c r="A182" s="2611"/>
      <c r="B182" s="2594"/>
      <c r="C182" s="2606"/>
      <c r="D182" s="2603"/>
      <c r="E182" s="2603"/>
      <c r="F182" s="2603"/>
      <c r="G182" s="2603"/>
      <c r="H182" s="2606"/>
      <c r="I182" s="2628"/>
      <c r="J182" s="977" t="s">
        <v>1272</v>
      </c>
      <c r="K182" s="2778"/>
      <c r="L182" s="2594"/>
      <c r="M182" s="2776"/>
      <c r="N182" s="2763"/>
      <c r="O182" s="2594"/>
      <c r="P182" s="2594"/>
      <c r="Q182" s="957" t="s">
        <v>0</v>
      </c>
      <c r="R182" s="957" t="s">
        <v>0</v>
      </c>
      <c r="S182" s="957" t="s">
        <v>0</v>
      </c>
      <c r="T182" s="957" t="s">
        <v>0</v>
      </c>
      <c r="U182" s="957" t="s">
        <v>0</v>
      </c>
      <c r="V182" s="957" t="s">
        <v>0</v>
      </c>
      <c r="W182" s="957" t="s">
        <v>0</v>
      </c>
      <c r="X182" s="957" t="s">
        <v>0</v>
      </c>
      <c r="Y182" s="957" t="s">
        <v>0</v>
      </c>
      <c r="Z182" s="629"/>
      <c r="AA182" s="629"/>
      <c r="AB182" s="629"/>
      <c r="AC182" s="959"/>
      <c r="AD182" s="958"/>
      <c r="AE182" s="958"/>
      <c r="AF182" s="958"/>
      <c r="AG182" s="958"/>
      <c r="AH182" s="958">
        <f t="shared" si="4"/>
        <v>0</v>
      </c>
      <c r="AI182" s="973">
        <v>51026987</v>
      </c>
      <c r="AJ182" s="976"/>
      <c r="AK182" s="957"/>
      <c r="AL182" s="957"/>
      <c r="AM182" s="957"/>
      <c r="AN182" s="958">
        <f t="shared" si="5"/>
        <v>51026987</v>
      </c>
      <c r="AO182" s="957"/>
      <c r="AP182" s="957"/>
      <c r="AQ182" s="957"/>
      <c r="AR182" s="957"/>
      <c r="AS182" s="957"/>
      <c r="AT182" s="957"/>
      <c r="AU182" s="957"/>
      <c r="AV182" s="957"/>
      <c r="AW182" s="956"/>
      <c r="AX182" s="956"/>
      <c r="AY182" s="956"/>
      <c r="AZ182" s="956"/>
      <c r="BA182" s="955"/>
    </row>
    <row r="183" spans="1:53" ht="26.25" customHeight="1" x14ac:dyDescent="0.2">
      <c r="A183" s="2611"/>
      <c r="B183" s="2594"/>
      <c r="C183" s="2606"/>
      <c r="D183" s="2603"/>
      <c r="E183" s="2603"/>
      <c r="F183" s="2603"/>
      <c r="G183" s="2603"/>
      <c r="H183" s="2606"/>
      <c r="I183" s="2628"/>
      <c r="J183" s="977" t="s">
        <v>1252</v>
      </c>
      <c r="K183" s="2778"/>
      <c r="L183" s="2594"/>
      <c r="M183" s="2776"/>
      <c r="N183" s="2763"/>
      <c r="O183" s="2594"/>
      <c r="P183" s="2594"/>
      <c r="Q183" s="957" t="s">
        <v>0</v>
      </c>
      <c r="R183" s="957" t="s">
        <v>0</v>
      </c>
      <c r="S183" s="957" t="s">
        <v>0</v>
      </c>
      <c r="T183" s="957" t="s">
        <v>0</v>
      </c>
      <c r="U183" s="957" t="s">
        <v>0</v>
      </c>
      <c r="V183" s="957" t="s">
        <v>0</v>
      </c>
      <c r="W183" s="957" t="s">
        <v>0</v>
      </c>
      <c r="X183" s="957" t="s">
        <v>0</v>
      </c>
      <c r="Y183" s="957" t="s">
        <v>0</v>
      </c>
      <c r="Z183" s="629"/>
      <c r="AA183" s="629"/>
      <c r="AB183" s="629"/>
      <c r="AC183" s="959"/>
      <c r="AD183" s="958"/>
      <c r="AE183" s="958"/>
      <c r="AF183" s="958"/>
      <c r="AG183" s="958"/>
      <c r="AH183" s="958">
        <f t="shared" si="4"/>
        <v>0</v>
      </c>
      <c r="AI183" s="973">
        <v>94000000</v>
      </c>
      <c r="AJ183" s="976"/>
      <c r="AK183" s="957"/>
      <c r="AL183" s="957"/>
      <c r="AM183" s="957"/>
      <c r="AN183" s="958">
        <f t="shared" si="5"/>
        <v>94000000</v>
      </c>
      <c r="AO183" s="957"/>
      <c r="AP183" s="957"/>
      <c r="AQ183" s="957"/>
      <c r="AR183" s="957"/>
      <c r="AS183" s="957"/>
      <c r="AT183" s="957"/>
      <c r="AU183" s="957"/>
      <c r="AV183" s="957"/>
      <c r="AW183" s="956"/>
      <c r="AX183" s="956"/>
      <c r="AY183" s="956"/>
      <c r="AZ183" s="956"/>
      <c r="BA183" s="955"/>
    </row>
    <row r="184" spans="1:53" ht="14.25" x14ac:dyDescent="0.2">
      <c r="A184" s="2611"/>
      <c r="B184" s="2594"/>
      <c r="C184" s="2606"/>
      <c r="D184" s="2603"/>
      <c r="E184" s="2603"/>
      <c r="F184" s="2603"/>
      <c r="G184" s="2603"/>
      <c r="H184" s="2606"/>
      <c r="I184" s="2628"/>
      <c r="J184" s="977" t="s">
        <v>1271</v>
      </c>
      <c r="K184" s="2778"/>
      <c r="L184" s="2594"/>
      <c r="M184" s="2776"/>
      <c r="N184" s="2763"/>
      <c r="O184" s="2594"/>
      <c r="P184" s="2594"/>
      <c r="Q184" s="957" t="s">
        <v>0</v>
      </c>
      <c r="R184" s="957" t="s">
        <v>0</v>
      </c>
      <c r="S184" s="957" t="s">
        <v>0</v>
      </c>
      <c r="T184" s="957" t="s">
        <v>0</v>
      </c>
      <c r="U184" s="957" t="s">
        <v>0</v>
      </c>
      <c r="V184" s="957" t="s">
        <v>0</v>
      </c>
      <c r="W184" s="957" t="s">
        <v>0</v>
      </c>
      <c r="X184" s="957" t="s">
        <v>0</v>
      </c>
      <c r="Y184" s="957" t="s">
        <v>0</v>
      </c>
      <c r="Z184" s="629"/>
      <c r="AA184" s="629"/>
      <c r="AB184" s="629"/>
      <c r="AC184" s="959"/>
      <c r="AD184" s="958"/>
      <c r="AE184" s="958"/>
      <c r="AF184" s="958"/>
      <c r="AG184" s="958"/>
      <c r="AH184" s="958">
        <f t="shared" si="4"/>
        <v>0</v>
      </c>
      <c r="AI184" s="973">
        <v>24040919</v>
      </c>
      <c r="AJ184" s="976"/>
      <c r="AK184" s="957"/>
      <c r="AL184" s="957"/>
      <c r="AM184" s="957"/>
      <c r="AN184" s="958">
        <f t="shared" si="5"/>
        <v>24040919</v>
      </c>
      <c r="AO184" s="957"/>
      <c r="AP184" s="957"/>
      <c r="AQ184" s="957"/>
      <c r="AR184" s="957"/>
      <c r="AS184" s="957"/>
      <c r="AT184" s="957"/>
      <c r="AU184" s="957"/>
      <c r="AV184" s="957"/>
      <c r="AW184" s="956"/>
      <c r="AX184" s="956"/>
      <c r="AY184" s="956"/>
      <c r="AZ184" s="956"/>
      <c r="BA184" s="955"/>
    </row>
    <row r="185" spans="1:53" ht="14.25" x14ac:dyDescent="0.2">
      <c r="A185" s="2611"/>
      <c r="B185" s="2594"/>
      <c r="C185" s="2606"/>
      <c r="D185" s="2603"/>
      <c r="E185" s="2603"/>
      <c r="F185" s="2603"/>
      <c r="G185" s="2603"/>
      <c r="H185" s="2606"/>
      <c r="I185" s="2628"/>
      <c r="J185" s="977" t="s">
        <v>1270</v>
      </c>
      <c r="K185" s="2778"/>
      <c r="L185" s="2594"/>
      <c r="M185" s="2776"/>
      <c r="N185" s="2763"/>
      <c r="O185" s="2594"/>
      <c r="P185" s="2594"/>
      <c r="Q185" s="957" t="s">
        <v>0</v>
      </c>
      <c r="R185" s="957" t="s">
        <v>0</v>
      </c>
      <c r="S185" s="957" t="s">
        <v>0</v>
      </c>
      <c r="T185" s="957" t="s">
        <v>0</v>
      </c>
      <c r="U185" s="957" t="s">
        <v>0</v>
      </c>
      <c r="V185" s="957" t="s">
        <v>0</v>
      </c>
      <c r="W185" s="957" t="s">
        <v>0</v>
      </c>
      <c r="X185" s="957" t="s">
        <v>0</v>
      </c>
      <c r="Y185" s="957" t="s">
        <v>0</v>
      </c>
      <c r="Z185" s="629"/>
      <c r="AA185" s="629"/>
      <c r="AB185" s="629"/>
      <c r="AC185" s="959"/>
      <c r="AD185" s="958"/>
      <c r="AE185" s="958"/>
      <c r="AF185" s="958"/>
      <c r="AG185" s="958"/>
      <c r="AH185" s="958">
        <f t="shared" si="4"/>
        <v>0</v>
      </c>
      <c r="AI185" s="973">
        <v>4813941383</v>
      </c>
      <c r="AJ185" s="976"/>
      <c r="AK185" s="957"/>
      <c r="AL185" s="957"/>
      <c r="AM185" s="957"/>
      <c r="AN185" s="958">
        <f t="shared" si="5"/>
        <v>4813941383</v>
      </c>
      <c r="AO185" s="957"/>
      <c r="AP185" s="957"/>
      <c r="AQ185" s="957"/>
      <c r="AR185" s="957"/>
      <c r="AS185" s="957"/>
      <c r="AT185" s="957"/>
      <c r="AU185" s="957"/>
      <c r="AV185" s="957"/>
      <c r="AW185" s="956"/>
      <c r="AX185" s="956">
        <v>2785753245</v>
      </c>
      <c r="AY185" s="956"/>
      <c r="AZ185" s="956"/>
      <c r="BA185" s="955"/>
    </row>
    <row r="186" spans="1:53" ht="14.25" x14ac:dyDescent="0.2">
      <c r="A186" s="2611"/>
      <c r="B186" s="2594"/>
      <c r="C186" s="2606"/>
      <c r="D186" s="2603"/>
      <c r="E186" s="2603"/>
      <c r="F186" s="2603"/>
      <c r="G186" s="2603"/>
      <c r="H186" s="2606"/>
      <c r="I186" s="2628"/>
      <c r="J186" s="977" t="s">
        <v>1269</v>
      </c>
      <c r="K186" s="2778"/>
      <c r="L186" s="2594"/>
      <c r="M186" s="2776"/>
      <c r="N186" s="2763"/>
      <c r="O186" s="2594"/>
      <c r="P186" s="2594"/>
      <c r="Q186" s="957" t="s">
        <v>0</v>
      </c>
      <c r="R186" s="957" t="s">
        <v>0</v>
      </c>
      <c r="S186" s="957" t="s">
        <v>0</v>
      </c>
      <c r="T186" s="957" t="s">
        <v>0</v>
      </c>
      <c r="U186" s="957" t="s">
        <v>0</v>
      </c>
      <c r="V186" s="957" t="s">
        <v>0</v>
      </c>
      <c r="W186" s="957" t="s">
        <v>0</v>
      </c>
      <c r="X186" s="957" t="s">
        <v>0</v>
      </c>
      <c r="Y186" s="957" t="s">
        <v>0</v>
      </c>
      <c r="Z186" s="629"/>
      <c r="AA186" s="629"/>
      <c r="AB186" s="629"/>
      <c r="AC186" s="959"/>
      <c r="AD186" s="958"/>
      <c r="AE186" s="958"/>
      <c r="AF186" s="958"/>
      <c r="AG186" s="958"/>
      <c r="AH186" s="958">
        <f t="shared" si="4"/>
        <v>0</v>
      </c>
      <c r="AI186" s="973">
        <v>519712050</v>
      </c>
      <c r="AJ186" s="976"/>
      <c r="AK186" s="957"/>
      <c r="AL186" s="957"/>
      <c r="AM186" s="957"/>
      <c r="AN186" s="958">
        <f t="shared" si="5"/>
        <v>519712050</v>
      </c>
      <c r="AO186" s="957"/>
      <c r="AP186" s="957"/>
      <c r="AQ186" s="957"/>
      <c r="AR186" s="957"/>
      <c r="AS186" s="957"/>
      <c r="AT186" s="957"/>
      <c r="AU186" s="957"/>
      <c r="AV186" s="957"/>
      <c r="AW186" s="956"/>
      <c r="AX186" s="956">
        <v>321922538</v>
      </c>
      <c r="AY186" s="956"/>
      <c r="AZ186" s="956"/>
      <c r="BA186" s="955"/>
    </row>
    <row r="187" spans="1:53" ht="14.25" x14ac:dyDescent="0.2">
      <c r="A187" s="2611"/>
      <c r="B187" s="2594"/>
      <c r="C187" s="2606"/>
      <c r="D187" s="2603"/>
      <c r="E187" s="2603"/>
      <c r="F187" s="2603"/>
      <c r="G187" s="2603"/>
      <c r="H187" s="2606"/>
      <c r="I187" s="2628"/>
      <c r="J187" s="977" t="s">
        <v>1268</v>
      </c>
      <c r="K187" s="2778"/>
      <c r="L187" s="2594"/>
      <c r="M187" s="2776"/>
      <c r="N187" s="2763"/>
      <c r="O187" s="2594"/>
      <c r="P187" s="2594"/>
      <c r="Q187" s="957" t="s">
        <v>0</v>
      </c>
      <c r="R187" s="957" t="s">
        <v>0</v>
      </c>
      <c r="S187" s="957" t="s">
        <v>0</v>
      </c>
      <c r="T187" s="957" t="s">
        <v>0</v>
      </c>
      <c r="U187" s="957" t="s">
        <v>0</v>
      </c>
      <c r="V187" s="957" t="s">
        <v>0</v>
      </c>
      <c r="W187" s="957" t="s">
        <v>0</v>
      </c>
      <c r="X187" s="957" t="s">
        <v>0</v>
      </c>
      <c r="Y187" s="957" t="s">
        <v>0</v>
      </c>
      <c r="Z187" s="629"/>
      <c r="AA187" s="629"/>
      <c r="AB187" s="629"/>
      <c r="AC187" s="959"/>
      <c r="AD187" s="958"/>
      <c r="AE187" s="958"/>
      <c r="AF187" s="958"/>
      <c r="AG187" s="958"/>
      <c r="AH187" s="958">
        <f t="shared" si="4"/>
        <v>0</v>
      </c>
      <c r="AI187" s="973">
        <v>2282308699</v>
      </c>
      <c r="AJ187" s="976"/>
      <c r="AK187" s="957"/>
      <c r="AL187" s="957"/>
      <c r="AM187" s="957"/>
      <c r="AN187" s="958">
        <f t="shared" si="5"/>
        <v>2282308699</v>
      </c>
      <c r="AO187" s="957"/>
      <c r="AP187" s="957"/>
      <c r="AQ187" s="957"/>
      <c r="AR187" s="957"/>
      <c r="AS187" s="957"/>
      <c r="AT187" s="957"/>
      <c r="AU187" s="957"/>
      <c r="AV187" s="957"/>
      <c r="AW187" s="956"/>
      <c r="AX187" s="956">
        <v>850678553</v>
      </c>
      <c r="AY187" s="956"/>
      <c r="AZ187" s="956"/>
      <c r="BA187" s="955"/>
    </row>
    <row r="188" spans="1:53" ht="25.5" x14ac:dyDescent="0.2">
      <c r="A188" s="2611"/>
      <c r="B188" s="2594"/>
      <c r="C188" s="2606"/>
      <c r="D188" s="2603"/>
      <c r="E188" s="2603"/>
      <c r="F188" s="2603"/>
      <c r="G188" s="2603"/>
      <c r="H188" s="2606"/>
      <c r="I188" s="2628"/>
      <c r="J188" s="977" t="s">
        <v>1267</v>
      </c>
      <c r="K188" s="2778"/>
      <c r="L188" s="2594"/>
      <c r="M188" s="2776"/>
      <c r="N188" s="2763"/>
      <c r="O188" s="2594"/>
      <c r="P188" s="2594"/>
      <c r="Q188" s="957" t="s">
        <v>0</v>
      </c>
      <c r="R188" s="957" t="s">
        <v>0</v>
      </c>
      <c r="S188" s="957" t="s">
        <v>0</v>
      </c>
      <c r="T188" s="957" t="s">
        <v>0</v>
      </c>
      <c r="U188" s="957" t="s">
        <v>0</v>
      </c>
      <c r="V188" s="957" t="s">
        <v>0</v>
      </c>
      <c r="W188" s="957" t="s">
        <v>0</v>
      </c>
      <c r="X188" s="957" t="s">
        <v>0</v>
      </c>
      <c r="Y188" s="957" t="s">
        <v>0</v>
      </c>
      <c r="Z188" s="629"/>
      <c r="AA188" s="629"/>
      <c r="AB188" s="629"/>
      <c r="AC188" s="959"/>
      <c r="AD188" s="958"/>
      <c r="AE188" s="958"/>
      <c r="AF188" s="958"/>
      <c r="AG188" s="958"/>
      <c r="AH188" s="958">
        <f t="shared" si="4"/>
        <v>0</v>
      </c>
      <c r="AI188" s="973">
        <v>41078610</v>
      </c>
      <c r="AJ188" s="976"/>
      <c r="AK188" s="957"/>
      <c r="AL188" s="957"/>
      <c r="AM188" s="957"/>
      <c r="AN188" s="958">
        <f t="shared" si="5"/>
        <v>41078610</v>
      </c>
      <c r="AO188" s="957"/>
      <c r="AP188" s="957"/>
      <c r="AQ188" s="957"/>
      <c r="AR188" s="957"/>
      <c r="AS188" s="957"/>
      <c r="AT188" s="957"/>
      <c r="AU188" s="957"/>
      <c r="AV188" s="957"/>
      <c r="AW188" s="956"/>
      <c r="AX188" s="956">
        <v>454274</v>
      </c>
      <c r="AY188" s="956"/>
      <c r="AZ188" s="956"/>
      <c r="BA188" s="955"/>
    </row>
    <row r="189" spans="1:53" ht="14.25" x14ac:dyDescent="0.2">
      <c r="A189" s="2611"/>
      <c r="B189" s="2594"/>
      <c r="C189" s="2606"/>
      <c r="D189" s="2603"/>
      <c r="E189" s="2603"/>
      <c r="F189" s="2603"/>
      <c r="G189" s="2603"/>
      <c r="H189" s="2606"/>
      <c r="I189" s="2628"/>
      <c r="J189" s="977" t="s">
        <v>1266</v>
      </c>
      <c r="K189" s="2778"/>
      <c r="L189" s="2594"/>
      <c r="M189" s="2776"/>
      <c r="N189" s="2763"/>
      <c r="O189" s="2594"/>
      <c r="P189" s="2594"/>
      <c r="Q189" s="957" t="s">
        <v>0</v>
      </c>
      <c r="R189" s="957" t="s">
        <v>0</v>
      </c>
      <c r="S189" s="957" t="s">
        <v>0</v>
      </c>
      <c r="T189" s="957" t="s">
        <v>0</v>
      </c>
      <c r="U189" s="957" t="s">
        <v>0</v>
      </c>
      <c r="V189" s="957" t="s">
        <v>0</v>
      </c>
      <c r="W189" s="957" t="s">
        <v>0</v>
      </c>
      <c r="X189" s="957" t="s">
        <v>0</v>
      </c>
      <c r="Y189" s="957" t="s">
        <v>0</v>
      </c>
      <c r="Z189" s="629"/>
      <c r="AA189" s="629"/>
      <c r="AB189" s="629"/>
      <c r="AC189" s="959"/>
      <c r="AD189" s="958"/>
      <c r="AE189" s="958"/>
      <c r="AF189" s="958"/>
      <c r="AG189" s="958"/>
      <c r="AH189" s="958">
        <f t="shared" si="4"/>
        <v>0</v>
      </c>
      <c r="AI189" s="973">
        <v>5789876</v>
      </c>
      <c r="AJ189" s="976"/>
      <c r="AK189" s="957"/>
      <c r="AL189" s="957"/>
      <c r="AM189" s="957"/>
      <c r="AN189" s="958">
        <f t="shared" si="5"/>
        <v>5789876</v>
      </c>
      <c r="AO189" s="957"/>
      <c r="AP189" s="957"/>
      <c r="AQ189" s="957"/>
      <c r="AR189" s="957"/>
      <c r="AS189" s="957"/>
      <c r="AT189" s="957"/>
      <c r="AU189" s="957"/>
      <c r="AV189" s="957"/>
      <c r="AW189" s="956"/>
      <c r="AX189" s="956">
        <v>4200</v>
      </c>
      <c r="AY189" s="956"/>
      <c r="AZ189" s="956"/>
      <c r="BA189" s="955"/>
    </row>
    <row r="190" spans="1:53" ht="14.25" x14ac:dyDescent="0.2">
      <c r="A190" s="2611"/>
      <c r="B190" s="2594"/>
      <c r="C190" s="2606"/>
      <c r="D190" s="2603"/>
      <c r="E190" s="2603"/>
      <c r="F190" s="2603"/>
      <c r="G190" s="2603"/>
      <c r="H190" s="2606"/>
      <c r="I190" s="2628"/>
      <c r="J190" s="977" t="s">
        <v>1265</v>
      </c>
      <c r="K190" s="2778"/>
      <c r="L190" s="2594"/>
      <c r="M190" s="2776"/>
      <c r="N190" s="2763"/>
      <c r="O190" s="2594"/>
      <c r="P190" s="2594"/>
      <c r="Q190" s="957" t="s">
        <v>0</v>
      </c>
      <c r="R190" s="957" t="s">
        <v>0</v>
      </c>
      <c r="S190" s="957" t="s">
        <v>0</v>
      </c>
      <c r="T190" s="957" t="s">
        <v>0</v>
      </c>
      <c r="U190" s="957" t="s">
        <v>0</v>
      </c>
      <c r="V190" s="957" t="s">
        <v>0</v>
      </c>
      <c r="W190" s="957" t="s">
        <v>0</v>
      </c>
      <c r="X190" s="957" t="s">
        <v>0</v>
      </c>
      <c r="Y190" s="957" t="s">
        <v>0</v>
      </c>
      <c r="Z190" s="629"/>
      <c r="AA190" s="629"/>
      <c r="AB190" s="629"/>
      <c r="AC190" s="959"/>
      <c r="AD190" s="958"/>
      <c r="AE190" s="958"/>
      <c r="AF190" s="958"/>
      <c r="AG190" s="958"/>
      <c r="AH190" s="958">
        <f t="shared" si="4"/>
        <v>0</v>
      </c>
      <c r="AI190" s="973">
        <v>1011324050</v>
      </c>
      <c r="AJ190" s="976"/>
      <c r="AK190" s="957"/>
      <c r="AL190" s="957"/>
      <c r="AM190" s="957"/>
      <c r="AN190" s="958">
        <f t="shared" si="5"/>
        <v>1011324050</v>
      </c>
      <c r="AO190" s="957"/>
      <c r="AP190" s="957"/>
      <c r="AQ190" s="957"/>
      <c r="AR190" s="957"/>
      <c r="AS190" s="957"/>
      <c r="AT190" s="957"/>
      <c r="AU190" s="957"/>
      <c r="AV190" s="957"/>
      <c r="AW190" s="956"/>
      <c r="AX190" s="956">
        <v>269370822</v>
      </c>
      <c r="AY190" s="956"/>
      <c r="AZ190" s="956"/>
      <c r="BA190" s="955"/>
    </row>
    <row r="191" spans="1:53" ht="14.25" x14ac:dyDescent="0.2">
      <c r="A191" s="2611"/>
      <c r="B191" s="2594"/>
      <c r="C191" s="2606"/>
      <c r="D191" s="2603"/>
      <c r="E191" s="2603"/>
      <c r="F191" s="2603"/>
      <c r="G191" s="2603"/>
      <c r="H191" s="2606"/>
      <c r="I191" s="2628"/>
      <c r="J191" s="977" t="s">
        <v>1264</v>
      </c>
      <c r="K191" s="2778"/>
      <c r="L191" s="2594"/>
      <c r="M191" s="2776"/>
      <c r="N191" s="2763"/>
      <c r="O191" s="2594"/>
      <c r="P191" s="2594"/>
      <c r="Q191" s="957" t="s">
        <v>0</v>
      </c>
      <c r="R191" s="957" t="s">
        <v>0</v>
      </c>
      <c r="S191" s="957" t="s">
        <v>0</v>
      </c>
      <c r="T191" s="957" t="s">
        <v>0</v>
      </c>
      <c r="U191" s="957" t="s">
        <v>0</v>
      </c>
      <c r="V191" s="957" t="s">
        <v>0</v>
      </c>
      <c r="W191" s="957" t="s">
        <v>0</v>
      </c>
      <c r="X191" s="957" t="s">
        <v>0</v>
      </c>
      <c r="Y191" s="957" t="s">
        <v>0</v>
      </c>
      <c r="Z191" s="629"/>
      <c r="AA191" s="629"/>
      <c r="AB191" s="629"/>
      <c r="AC191" s="959"/>
      <c r="AD191" s="958"/>
      <c r="AE191" s="958"/>
      <c r="AF191" s="958"/>
      <c r="AG191" s="958"/>
      <c r="AH191" s="958">
        <f t="shared" si="4"/>
        <v>0</v>
      </c>
      <c r="AI191" s="973">
        <v>381744110</v>
      </c>
      <c r="AJ191" s="976"/>
      <c r="AK191" s="957"/>
      <c r="AL191" s="957"/>
      <c r="AM191" s="957"/>
      <c r="AN191" s="958">
        <f t="shared" si="5"/>
        <v>381744110</v>
      </c>
      <c r="AO191" s="957"/>
      <c r="AP191" s="957"/>
      <c r="AQ191" s="957"/>
      <c r="AR191" s="957"/>
      <c r="AS191" s="957"/>
      <c r="AT191" s="957"/>
      <c r="AU191" s="957"/>
      <c r="AV191" s="957"/>
      <c r="AW191" s="956"/>
      <c r="AX191" s="956"/>
      <c r="AY191" s="956"/>
      <c r="AZ191" s="956"/>
      <c r="BA191" s="955"/>
    </row>
    <row r="192" spans="1:53" ht="14.25" x14ac:dyDescent="0.2">
      <c r="A192" s="2611"/>
      <c r="B192" s="2594"/>
      <c r="C192" s="2606"/>
      <c r="D192" s="2603"/>
      <c r="E192" s="2603"/>
      <c r="F192" s="2603"/>
      <c r="G192" s="2603"/>
      <c r="H192" s="2606"/>
      <c r="I192" s="2628"/>
      <c r="J192" s="977" t="s">
        <v>1263</v>
      </c>
      <c r="K192" s="2778"/>
      <c r="L192" s="2594"/>
      <c r="M192" s="2776"/>
      <c r="N192" s="2763"/>
      <c r="O192" s="2594"/>
      <c r="P192" s="2594"/>
      <c r="Q192" s="957" t="s">
        <v>0</v>
      </c>
      <c r="R192" s="957" t="s">
        <v>0</v>
      </c>
      <c r="S192" s="957" t="s">
        <v>0</v>
      </c>
      <c r="T192" s="957" t="s">
        <v>0</v>
      </c>
      <c r="U192" s="957" t="s">
        <v>0</v>
      </c>
      <c r="V192" s="957" t="s">
        <v>0</v>
      </c>
      <c r="W192" s="957" t="s">
        <v>0</v>
      </c>
      <c r="X192" s="957" t="s">
        <v>0</v>
      </c>
      <c r="Y192" s="957" t="s">
        <v>0</v>
      </c>
      <c r="Z192" s="629"/>
      <c r="AA192" s="629"/>
      <c r="AB192" s="629"/>
      <c r="AC192" s="959"/>
      <c r="AD192" s="958"/>
      <c r="AE192" s="958"/>
      <c r="AF192" s="958"/>
      <c r="AG192" s="958"/>
      <c r="AH192" s="958">
        <f t="shared" si="4"/>
        <v>0</v>
      </c>
      <c r="AI192" s="973">
        <v>350622358</v>
      </c>
      <c r="AJ192" s="976"/>
      <c r="AK192" s="957"/>
      <c r="AL192" s="957"/>
      <c r="AM192" s="957"/>
      <c r="AN192" s="958">
        <f t="shared" si="5"/>
        <v>350622358</v>
      </c>
      <c r="AO192" s="957"/>
      <c r="AP192" s="957"/>
      <c r="AQ192" s="957"/>
      <c r="AR192" s="957"/>
      <c r="AS192" s="957"/>
      <c r="AT192" s="957"/>
      <c r="AU192" s="957"/>
      <c r="AV192" s="957"/>
      <c r="AW192" s="956"/>
      <c r="AX192" s="956">
        <v>2789707</v>
      </c>
      <c r="AY192" s="956"/>
      <c r="AZ192" s="956"/>
      <c r="BA192" s="955"/>
    </row>
    <row r="193" spans="1:53" ht="14.25" x14ac:dyDescent="0.2">
      <c r="A193" s="2611"/>
      <c r="B193" s="2594"/>
      <c r="C193" s="2606"/>
      <c r="D193" s="2603"/>
      <c r="E193" s="2603"/>
      <c r="F193" s="2603"/>
      <c r="G193" s="2603"/>
      <c r="H193" s="2606"/>
      <c r="I193" s="2628"/>
      <c r="J193" s="977" t="s">
        <v>1262</v>
      </c>
      <c r="K193" s="2778"/>
      <c r="L193" s="2594"/>
      <c r="M193" s="2776"/>
      <c r="N193" s="2763"/>
      <c r="O193" s="2594"/>
      <c r="P193" s="2594"/>
      <c r="Q193" s="957" t="s">
        <v>0</v>
      </c>
      <c r="R193" s="957" t="s">
        <v>0</v>
      </c>
      <c r="S193" s="957" t="s">
        <v>0</v>
      </c>
      <c r="T193" s="957" t="s">
        <v>0</v>
      </c>
      <c r="U193" s="957" t="s">
        <v>0</v>
      </c>
      <c r="V193" s="957" t="s">
        <v>0</v>
      </c>
      <c r="W193" s="957" t="s">
        <v>0</v>
      </c>
      <c r="X193" s="957" t="s">
        <v>0</v>
      </c>
      <c r="Y193" s="957" t="s">
        <v>0</v>
      </c>
      <c r="Z193" s="629"/>
      <c r="AA193" s="629"/>
      <c r="AB193" s="629"/>
      <c r="AC193" s="959"/>
      <c r="AD193" s="958"/>
      <c r="AE193" s="958"/>
      <c r="AF193" s="958"/>
      <c r="AG193" s="958"/>
      <c r="AH193" s="958">
        <f t="shared" si="4"/>
        <v>0</v>
      </c>
      <c r="AI193" s="973">
        <v>7381824</v>
      </c>
      <c r="AJ193" s="976"/>
      <c r="AK193" s="957"/>
      <c r="AL193" s="957"/>
      <c r="AM193" s="957"/>
      <c r="AN193" s="958">
        <f t="shared" si="5"/>
        <v>7381824</v>
      </c>
      <c r="AO193" s="957"/>
      <c r="AP193" s="957"/>
      <c r="AQ193" s="957"/>
      <c r="AR193" s="957"/>
      <c r="AS193" s="957"/>
      <c r="AT193" s="957"/>
      <c r="AU193" s="957"/>
      <c r="AV193" s="957"/>
      <c r="AW193" s="956"/>
      <c r="AX193" s="956"/>
      <c r="AY193" s="956"/>
      <c r="AZ193" s="956"/>
      <c r="BA193" s="955"/>
    </row>
    <row r="194" spans="1:53" ht="14.25" x14ac:dyDescent="0.2">
      <c r="A194" s="2611"/>
      <c r="B194" s="2594"/>
      <c r="C194" s="2606"/>
      <c r="D194" s="2603"/>
      <c r="E194" s="2603"/>
      <c r="F194" s="2603"/>
      <c r="G194" s="2603"/>
      <c r="H194" s="2606"/>
      <c r="I194" s="2628"/>
      <c r="J194" s="977" t="s">
        <v>1261</v>
      </c>
      <c r="K194" s="2778"/>
      <c r="L194" s="2594"/>
      <c r="M194" s="2776"/>
      <c r="N194" s="2763"/>
      <c r="O194" s="2594"/>
      <c r="P194" s="2594"/>
      <c r="Q194" s="957" t="s">
        <v>0</v>
      </c>
      <c r="R194" s="957" t="s">
        <v>0</v>
      </c>
      <c r="S194" s="957" t="s">
        <v>0</v>
      </c>
      <c r="T194" s="957" t="s">
        <v>0</v>
      </c>
      <c r="U194" s="957" t="s">
        <v>0</v>
      </c>
      <c r="V194" s="957" t="s">
        <v>0</v>
      </c>
      <c r="W194" s="957" t="s">
        <v>0</v>
      </c>
      <c r="X194" s="957" t="s">
        <v>0</v>
      </c>
      <c r="Y194" s="957" t="s">
        <v>0</v>
      </c>
      <c r="Z194" s="629"/>
      <c r="AA194" s="629"/>
      <c r="AB194" s="629"/>
      <c r="AC194" s="959"/>
      <c r="AD194" s="958"/>
      <c r="AE194" s="958"/>
      <c r="AF194" s="958"/>
      <c r="AG194" s="958"/>
      <c r="AH194" s="958">
        <f t="shared" si="4"/>
        <v>0</v>
      </c>
      <c r="AI194" s="973">
        <v>65911910</v>
      </c>
      <c r="AJ194" s="976"/>
      <c r="AK194" s="957"/>
      <c r="AL194" s="957"/>
      <c r="AM194" s="957"/>
      <c r="AN194" s="958">
        <f t="shared" si="5"/>
        <v>65911910</v>
      </c>
      <c r="AO194" s="957"/>
      <c r="AP194" s="957"/>
      <c r="AQ194" s="957"/>
      <c r="AR194" s="957"/>
      <c r="AS194" s="957"/>
      <c r="AT194" s="957"/>
      <c r="AU194" s="957"/>
      <c r="AV194" s="957"/>
      <c r="AW194" s="956"/>
      <c r="AX194" s="956">
        <v>27767820</v>
      </c>
      <c r="AY194" s="956"/>
      <c r="AZ194" s="956"/>
      <c r="BA194" s="955"/>
    </row>
    <row r="195" spans="1:53" ht="14.25" x14ac:dyDescent="0.2">
      <c r="A195" s="2611"/>
      <c r="B195" s="2594"/>
      <c r="C195" s="2606"/>
      <c r="D195" s="2603"/>
      <c r="E195" s="2603"/>
      <c r="F195" s="2603"/>
      <c r="G195" s="2603"/>
      <c r="H195" s="2606"/>
      <c r="I195" s="2628"/>
      <c r="J195" s="977" t="s">
        <v>1260</v>
      </c>
      <c r="K195" s="2778"/>
      <c r="L195" s="2594"/>
      <c r="M195" s="2776"/>
      <c r="N195" s="2763"/>
      <c r="O195" s="2594"/>
      <c r="P195" s="2594"/>
      <c r="Q195" s="957" t="s">
        <v>0</v>
      </c>
      <c r="R195" s="957" t="s">
        <v>0</v>
      </c>
      <c r="S195" s="957" t="s">
        <v>0</v>
      </c>
      <c r="T195" s="957" t="s">
        <v>0</v>
      </c>
      <c r="U195" s="957" t="s">
        <v>0</v>
      </c>
      <c r="V195" s="957" t="s">
        <v>0</v>
      </c>
      <c r="W195" s="957" t="s">
        <v>0</v>
      </c>
      <c r="X195" s="957" t="s">
        <v>0</v>
      </c>
      <c r="Y195" s="957" t="s">
        <v>0</v>
      </c>
      <c r="Z195" s="629"/>
      <c r="AA195" s="629"/>
      <c r="AB195" s="629"/>
      <c r="AC195" s="959"/>
      <c r="AD195" s="958"/>
      <c r="AE195" s="958"/>
      <c r="AF195" s="958"/>
      <c r="AG195" s="958"/>
      <c r="AH195" s="958">
        <f t="shared" si="4"/>
        <v>0</v>
      </c>
      <c r="AI195" s="973">
        <v>208934352</v>
      </c>
      <c r="AJ195" s="976"/>
      <c r="AK195" s="957"/>
      <c r="AL195" s="957"/>
      <c r="AM195" s="957"/>
      <c r="AN195" s="958">
        <f t="shared" si="5"/>
        <v>208934352</v>
      </c>
      <c r="AO195" s="957"/>
      <c r="AP195" s="957"/>
      <c r="AQ195" s="957"/>
      <c r="AR195" s="957"/>
      <c r="AS195" s="957"/>
      <c r="AT195" s="957"/>
      <c r="AU195" s="957"/>
      <c r="AV195" s="957"/>
      <c r="AW195" s="956"/>
      <c r="AX195" s="956">
        <v>134273835</v>
      </c>
      <c r="AY195" s="956"/>
      <c r="AZ195" s="956"/>
      <c r="BA195" s="955"/>
    </row>
    <row r="196" spans="1:53" ht="14.25" x14ac:dyDescent="0.2">
      <c r="A196" s="2611"/>
      <c r="B196" s="2594"/>
      <c r="C196" s="2606"/>
      <c r="D196" s="2603"/>
      <c r="E196" s="2603"/>
      <c r="F196" s="2603"/>
      <c r="G196" s="2603"/>
      <c r="H196" s="2606"/>
      <c r="I196" s="2628"/>
      <c r="J196" s="977" t="s">
        <v>1259</v>
      </c>
      <c r="K196" s="2778"/>
      <c r="L196" s="2594"/>
      <c r="M196" s="2776"/>
      <c r="N196" s="2763"/>
      <c r="O196" s="2594"/>
      <c r="P196" s="2594"/>
      <c r="Q196" s="957" t="s">
        <v>0</v>
      </c>
      <c r="R196" s="957" t="s">
        <v>0</v>
      </c>
      <c r="S196" s="957" t="s">
        <v>0</v>
      </c>
      <c r="T196" s="957" t="s">
        <v>0</v>
      </c>
      <c r="U196" s="957" t="s">
        <v>0</v>
      </c>
      <c r="V196" s="957" t="s">
        <v>0</v>
      </c>
      <c r="W196" s="957" t="s">
        <v>0</v>
      </c>
      <c r="X196" s="957" t="s">
        <v>0</v>
      </c>
      <c r="Y196" s="957" t="s">
        <v>0</v>
      </c>
      <c r="Z196" s="629"/>
      <c r="AA196" s="629"/>
      <c r="AB196" s="629"/>
      <c r="AC196" s="959"/>
      <c r="AD196" s="958"/>
      <c r="AE196" s="958"/>
      <c r="AF196" s="958"/>
      <c r="AG196" s="958"/>
      <c r="AH196" s="958">
        <f t="shared" si="4"/>
        <v>0</v>
      </c>
      <c r="AI196" s="973">
        <v>253760947</v>
      </c>
      <c r="AJ196" s="976"/>
      <c r="AK196" s="957"/>
      <c r="AL196" s="957"/>
      <c r="AM196" s="957"/>
      <c r="AN196" s="958">
        <f t="shared" si="5"/>
        <v>253760947</v>
      </c>
      <c r="AO196" s="957"/>
      <c r="AP196" s="957"/>
      <c r="AQ196" s="957"/>
      <c r="AR196" s="957"/>
      <c r="AS196" s="957"/>
      <c r="AT196" s="957"/>
      <c r="AU196" s="957"/>
      <c r="AV196" s="957"/>
      <c r="AW196" s="956"/>
      <c r="AX196" s="956">
        <v>172430100</v>
      </c>
      <c r="AY196" s="956"/>
      <c r="AZ196" s="956"/>
      <c r="BA196" s="955"/>
    </row>
    <row r="197" spans="1:53" ht="14.25" x14ac:dyDescent="0.2">
      <c r="A197" s="2611"/>
      <c r="B197" s="2594"/>
      <c r="C197" s="2606"/>
      <c r="D197" s="2603"/>
      <c r="E197" s="2603"/>
      <c r="F197" s="2603"/>
      <c r="G197" s="2603"/>
      <c r="H197" s="2606"/>
      <c r="I197" s="2628"/>
      <c r="J197" s="977" t="s">
        <v>1258</v>
      </c>
      <c r="K197" s="2778"/>
      <c r="L197" s="2594"/>
      <c r="M197" s="2776"/>
      <c r="N197" s="2763"/>
      <c r="O197" s="2594"/>
      <c r="P197" s="2594"/>
      <c r="Q197" s="957" t="s">
        <v>0</v>
      </c>
      <c r="R197" s="957" t="s">
        <v>0</v>
      </c>
      <c r="S197" s="957" t="s">
        <v>0</v>
      </c>
      <c r="T197" s="957" t="s">
        <v>0</v>
      </c>
      <c r="U197" s="957" t="s">
        <v>0</v>
      </c>
      <c r="V197" s="957" t="s">
        <v>0</v>
      </c>
      <c r="W197" s="957" t="s">
        <v>0</v>
      </c>
      <c r="X197" s="957" t="s">
        <v>0</v>
      </c>
      <c r="Y197" s="957" t="s">
        <v>0</v>
      </c>
      <c r="Z197" s="629"/>
      <c r="AA197" s="629"/>
      <c r="AB197" s="629"/>
      <c r="AC197" s="959"/>
      <c r="AD197" s="958"/>
      <c r="AE197" s="958"/>
      <c r="AF197" s="958"/>
      <c r="AG197" s="958"/>
      <c r="AH197" s="958">
        <f t="shared" si="4"/>
        <v>0</v>
      </c>
      <c r="AI197" s="973">
        <v>35155892</v>
      </c>
      <c r="AJ197" s="976"/>
      <c r="AK197" s="957"/>
      <c r="AL197" s="957"/>
      <c r="AM197" s="957"/>
      <c r="AN197" s="958">
        <f t="shared" si="5"/>
        <v>35155892</v>
      </c>
      <c r="AO197" s="957"/>
      <c r="AP197" s="957"/>
      <c r="AQ197" s="957"/>
      <c r="AR197" s="957"/>
      <c r="AS197" s="957"/>
      <c r="AT197" s="957"/>
      <c r="AU197" s="957"/>
      <c r="AV197" s="957"/>
      <c r="AW197" s="956"/>
      <c r="AX197" s="956">
        <v>21466400</v>
      </c>
      <c r="AY197" s="956"/>
      <c r="AZ197" s="956"/>
      <c r="BA197" s="955"/>
    </row>
    <row r="198" spans="1:53" ht="25.5" x14ac:dyDescent="0.2">
      <c r="A198" s="2611"/>
      <c r="B198" s="2594"/>
      <c r="C198" s="2606"/>
      <c r="D198" s="2603"/>
      <c r="E198" s="2603"/>
      <c r="F198" s="2603"/>
      <c r="G198" s="2603"/>
      <c r="H198" s="2606"/>
      <c r="I198" s="2628"/>
      <c r="J198" s="977" t="s">
        <v>1257</v>
      </c>
      <c r="K198" s="2778"/>
      <c r="L198" s="2594"/>
      <c r="M198" s="2776"/>
      <c r="N198" s="2763"/>
      <c r="O198" s="2594"/>
      <c r="P198" s="2594"/>
      <c r="Q198" s="957" t="s">
        <v>0</v>
      </c>
      <c r="R198" s="957" t="s">
        <v>0</v>
      </c>
      <c r="S198" s="957" t="s">
        <v>0</v>
      </c>
      <c r="T198" s="957" t="s">
        <v>0</v>
      </c>
      <c r="U198" s="957" t="s">
        <v>0</v>
      </c>
      <c r="V198" s="957" t="s">
        <v>0</v>
      </c>
      <c r="W198" s="957" t="s">
        <v>0</v>
      </c>
      <c r="X198" s="957" t="s">
        <v>0</v>
      </c>
      <c r="Y198" s="957" t="s">
        <v>0</v>
      </c>
      <c r="Z198" s="629"/>
      <c r="AA198" s="629"/>
      <c r="AB198" s="629"/>
      <c r="AC198" s="959"/>
      <c r="AD198" s="958"/>
      <c r="AE198" s="958"/>
      <c r="AF198" s="958"/>
      <c r="AG198" s="958"/>
      <c r="AH198" s="958">
        <f t="shared" si="4"/>
        <v>0</v>
      </c>
      <c r="AI198" s="973">
        <v>194896819</v>
      </c>
      <c r="AJ198" s="976"/>
      <c r="AK198" s="957"/>
      <c r="AL198" s="957"/>
      <c r="AM198" s="957"/>
      <c r="AN198" s="958">
        <f t="shared" si="5"/>
        <v>194896819</v>
      </c>
      <c r="AO198" s="957"/>
      <c r="AP198" s="957"/>
      <c r="AQ198" s="957"/>
      <c r="AR198" s="957"/>
      <c r="AS198" s="957"/>
      <c r="AT198" s="957"/>
      <c r="AU198" s="957"/>
      <c r="AV198" s="957"/>
      <c r="AW198" s="956"/>
      <c r="AX198" s="956">
        <v>128712100</v>
      </c>
      <c r="AY198" s="956"/>
      <c r="AZ198" s="956"/>
      <c r="BA198" s="955"/>
    </row>
    <row r="199" spans="1:53" ht="25.5" x14ac:dyDescent="0.2">
      <c r="A199" s="2611"/>
      <c r="B199" s="2594"/>
      <c r="C199" s="2606"/>
      <c r="D199" s="2603"/>
      <c r="E199" s="2603"/>
      <c r="F199" s="2603"/>
      <c r="G199" s="2603"/>
      <c r="H199" s="2606"/>
      <c r="I199" s="2628"/>
      <c r="J199" s="977" t="s">
        <v>1256</v>
      </c>
      <c r="K199" s="2778"/>
      <c r="L199" s="2594"/>
      <c r="M199" s="2776"/>
      <c r="N199" s="2763"/>
      <c r="O199" s="2594"/>
      <c r="P199" s="2594"/>
      <c r="Q199" s="957" t="s">
        <v>0</v>
      </c>
      <c r="R199" s="957" t="s">
        <v>0</v>
      </c>
      <c r="S199" s="957" t="s">
        <v>0</v>
      </c>
      <c r="T199" s="957" t="s">
        <v>0</v>
      </c>
      <c r="U199" s="957" t="s">
        <v>0</v>
      </c>
      <c r="V199" s="957" t="s">
        <v>0</v>
      </c>
      <c r="W199" s="957" t="s">
        <v>0</v>
      </c>
      <c r="X199" s="957" t="s">
        <v>0</v>
      </c>
      <c r="Y199" s="957" t="s">
        <v>0</v>
      </c>
      <c r="Z199" s="629"/>
      <c r="AA199" s="629"/>
      <c r="AB199" s="629"/>
      <c r="AC199" s="959"/>
      <c r="AD199" s="958"/>
      <c r="AE199" s="958"/>
      <c r="AF199" s="958"/>
      <c r="AG199" s="958"/>
      <c r="AH199" s="958">
        <f t="shared" si="4"/>
        <v>0</v>
      </c>
      <c r="AI199" s="973">
        <v>66871889</v>
      </c>
      <c r="AJ199" s="976"/>
      <c r="AK199" s="957"/>
      <c r="AL199" s="957"/>
      <c r="AM199" s="957"/>
      <c r="AN199" s="958">
        <f t="shared" si="5"/>
        <v>66871889</v>
      </c>
      <c r="AO199" s="957"/>
      <c r="AP199" s="957"/>
      <c r="AQ199" s="957"/>
      <c r="AR199" s="957"/>
      <c r="AS199" s="957"/>
      <c r="AT199" s="957"/>
      <c r="AU199" s="957"/>
      <c r="AV199" s="957"/>
      <c r="AW199" s="956"/>
      <c r="AX199" s="956">
        <v>42874600</v>
      </c>
      <c r="AY199" s="956"/>
      <c r="AZ199" s="956"/>
      <c r="BA199" s="955"/>
    </row>
    <row r="200" spans="1:53" ht="25.5" x14ac:dyDescent="0.2">
      <c r="A200" s="2611"/>
      <c r="B200" s="2594"/>
      <c r="C200" s="2606"/>
      <c r="D200" s="2603"/>
      <c r="E200" s="2603"/>
      <c r="F200" s="2603"/>
      <c r="G200" s="2603"/>
      <c r="H200" s="2606"/>
      <c r="I200" s="2628"/>
      <c r="J200" s="977" t="s">
        <v>1255</v>
      </c>
      <c r="K200" s="2778"/>
      <c r="L200" s="2594"/>
      <c r="M200" s="2776"/>
      <c r="N200" s="2763"/>
      <c r="O200" s="2594"/>
      <c r="P200" s="2594"/>
      <c r="Q200" s="957" t="s">
        <v>0</v>
      </c>
      <c r="R200" s="957" t="s">
        <v>0</v>
      </c>
      <c r="S200" s="957" t="s">
        <v>0</v>
      </c>
      <c r="T200" s="957" t="s">
        <v>0</v>
      </c>
      <c r="U200" s="957" t="s">
        <v>0</v>
      </c>
      <c r="V200" s="957" t="s">
        <v>0</v>
      </c>
      <c r="W200" s="957" t="s">
        <v>0</v>
      </c>
      <c r="X200" s="957" t="s">
        <v>0</v>
      </c>
      <c r="Y200" s="957" t="s">
        <v>0</v>
      </c>
      <c r="Z200" s="629"/>
      <c r="AA200" s="629"/>
      <c r="AB200" s="629"/>
      <c r="AC200" s="959"/>
      <c r="AD200" s="958"/>
      <c r="AE200" s="958"/>
      <c r="AF200" s="958"/>
      <c r="AG200" s="958"/>
      <c r="AH200" s="958">
        <f t="shared" si="4"/>
        <v>0</v>
      </c>
      <c r="AI200" s="973">
        <v>35155892</v>
      </c>
      <c r="AJ200" s="976"/>
      <c r="AK200" s="957"/>
      <c r="AL200" s="957"/>
      <c r="AM200" s="957"/>
      <c r="AN200" s="958">
        <f t="shared" si="5"/>
        <v>35155892</v>
      </c>
      <c r="AO200" s="957"/>
      <c r="AP200" s="957"/>
      <c r="AQ200" s="957"/>
      <c r="AR200" s="957"/>
      <c r="AS200" s="957"/>
      <c r="AT200" s="957"/>
      <c r="AU200" s="957"/>
      <c r="AV200" s="957"/>
      <c r="AW200" s="956"/>
      <c r="AX200" s="956">
        <v>21466400</v>
      </c>
      <c r="AY200" s="956"/>
      <c r="AZ200" s="956"/>
      <c r="BA200" s="955"/>
    </row>
    <row r="201" spans="1:53" ht="24" customHeight="1" x14ac:dyDescent="0.2">
      <c r="A201" s="2611"/>
      <c r="B201" s="2594"/>
      <c r="C201" s="2606"/>
      <c r="D201" s="2603"/>
      <c r="E201" s="2603"/>
      <c r="F201" s="2603"/>
      <c r="G201" s="2603"/>
      <c r="H201" s="2606"/>
      <c r="I201" s="2628"/>
      <c r="J201" s="977" t="s">
        <v>1254</v>
      </c>
      <c r="K201" s="2778"/>
      <c r="L201" s="2594"/>
      <c r="M201" s="2776"/>
      <c r="N201" s="2763"/>
      <c r="O201" s="2594"/>
      <c r="P201" s="2594"/>
      <c r="Q201" s="957" t="s">
        <v>0</v>
      </c>
      <c r="R201" s="957" t="s">
        <v>0</v>
      </c>
      <c r="S201" s="957" t="s">
        <v>0</v>
      </c>
      <c r="T201" s="957" t="s">
        <v>0</v>
      </c>
      <c r="U201" s="957" t="s">
        <v>0</v>
      </c>
      <c r="V201" s="957" t="s">
        <v>0</v>
      </c>
      <c r="W201" s="957" t="s">
        <v>0</v>
      </c>
      <c r="X201" s="957" t="s">
        <v>0</v>
      </c>
      <c r="Y201" s="957" t="s">
        <v>0</v>
      </c>
      <c r="Z201" s="629"/>
      <c r="AA201" s="629"/>
      <c r="AB201" s="629"/>
      <c r="AC201" s="959"/>
      <c r="AD201" s="958"/>
      <c r="AE201" s="958"/>
      <c r="AF201" s="958"/>
      <c r="AG201" s="958"/>
      <c r="AH201" s="958">
        <f t="shared" si="4"/>
        <v>0</v>
      </c>
      <c r="AI201" s="973">
        <v>234477389</v>
      </c>
      <c r="AJ201" s="976"/>
      <c r="AK201" s="957"/>
      <c r="AL201" s="957"/>
      <c r="AM201" s="957"/>
      <c r="AN201" s="958">
        <f t="shared" si="5"/>
        <v>234477389</v>
      </c>
      <c r="AO201" s="957"/>
      <c r="AP201" s="957"/>
      <c r="AQ201" s="957"/>
      <c r="AR201" s="957"/>
      <c r="AS201" s="957"/>
      <c r="AT201" s="957"/>
      <c r="AU201" s="957"/>
      <c r="AV201" s="957"/>
      <c r="AW201" s="956"/>
      <c r="AX201" s="956">
        <v>41661</v>
      </c>
      <c r="AY201" s="956"/>
      <c r="AZ201" s="956"/>
      <c r="BA201" s="955"/>
    </row>
    <row r="202" spans="1:53" ht="14.25" x14ac:dyDescent="0.2">
      <c r="A202" s="2611"/>
      <c r="B202" s="2594"/>
      <c r="C202" s="2606"/>
      <c r="D202" s="2603"/>
      <c r="E202" s="2603"/>
      <c r="F202" s="2603"/>
      <c r="G202" s="2603"/>
      <c r="H202" s="2606"/>
      <c r="I202" s="2628"/>
      <c r="J202" s="977" t="s">
        <v>1253</v>
      </c>
      <c r="K202" s="2778"/>
      <c r="L202" s="2594"/>
      <c r="M202" s="2776"/>
      <c r="N202" s="2763"/>
      <c r="O202" s="2594"/>
      <c r="P202" s="2594"/>
      <c r="Q202" s="957" t="s">
        <v>0</v>
      </c>
      <c r="R202" s="957" t="s">
        <v>0</v>
      </c>
      <c r="S202" s="957" t="s">
        <v>0</v>
      </c>
      <c r="T202" s="957" t="s">
        <v>0</v>
      </c>
      <c r="U202" s="957" t="s">
        <v>0</v>
      </c>
      <c r="V202" s="957" t="s">
        <v>0</v>
      </c>
      <c r="W202" s="957" t="s">
        <v>0</v>
      </c>
      <c r="X202" s="957" t="s">
        <v>0</v>
      </c>
      <c r="Y202" s="957" t="s">
        <v>0</v>
      </c>
      <c r="Z202" s="629"/>
      <c r="AA202" s="629"/>
      <c r="AB202" s="629"/>
      <c r="AC202" s="959"/>
      <c r="AD202" s="958"/>
      <c r="AE202" s="958"/>
      <c r="AF202" s="958"/>
      <c r="AG202" s="958"/>
      <c r="AH202" s="958">
        <f t="shared" si="4"/>
        <v>0</v>
      </c>
      <c r="AI202" s="973">
        <v>9186759</v>
      </c>
      <c r="AJ202" s="976"/>
      <c r="AK202" s="957"/>
      <c r="AL202" s="957"/>
      <c r="AM202" s="957"/>
      <c r="AN202" s="958">
        <f t="shared" si="5"/>
        <v>9186759</v>
      </c>
      <c r="AO202" s="957"/>
      <c r="AP202" s="957"/>
      <c r="AQ202" s="957"/>
      <c r="AR202" s="957"/>
      <c r="AS202" s="957"/>
      <c r="AT202" s="957"/>
      <c r="AU202" s="957"/>
      <c r="AV202" s="957"/>
      <c r="AW202" s="956"/>
      <c r="AX202" s="956"/>
      <c r="AY202" s="956"/>
      <c r="AZ202" s="956"/>
      <c r="BA202" s="955"/>
    </row>
    <row r="203" spans="1:53" ht="24.75" customHeight="1" x14ac:dyDescent="0.2">
      <c r="A203" s="2611"/>
      <c r="B203" s="2594"/>
      <c r="C203" s="2606"/>
      <c r="D203" s="2603"/>
      <c r="E203" s="2603"/>
      <c r="F203" s="2603"/>
      <c r="G203" s="2603"/>
      <c r="H203" s="2606"/>
      <c r="I203" s="2628"/>
      <c r="J203" s="977" t="s">
        <v>1252</v>
      </c>
      <c r="K203" s="2778"/>
      <c r="L203" s="2594"/>
      <c r="M203" s="2776"/>
      <c r="N203" s="2763"/>
      <c r="O203" s="2594"/>
      <c r="P203" s="2594"/>
      <c r="Q203" s="957" t="s">
        <v>0</v>
      </c>
      <c r="R203" s="957" t="s">
        <v>0</v>
      </c>
      <c r="S203" s="957" t="s">
        <v>0</v>
      </c>
      <c r="T203" s="957" t="s">
        <v>0</v>
      </c>
      <c r="U203" s="957" t="s">
        <v>0</v>
      </c>
      <c r="V203" s="957" t="s">
        <v>0</v>
      </c>
      <c r="W203" s="957" t="s">
        <v>0</v>
      </c>
      <c r="X203" s="957" t="s">
        <v>0</v>
      </c>
      <c r="Y203" s="957" t="s">
        <v>0</v>
      </c>
      <c r="Z203" s="629"/>
      <c r="AA203" s="629"/>
      <c r="AB203" s="629"/>
      <c r="AC203" s="959"/>
      <c r="AD203" s="958"/>
      <c r="AE203" s="958"/>
      <c r="AF203" s="958"/>
      <c r="AG203" s="958"/>
      <c r="AH203" s="958">
        <f t="shared" ref="AH203:AH223" si="6">AC203+AD203-AE203</f>
        <v>0</v>
      </c>
      <c r="AI203" s="973">
        <v>16854000</v>
      </c>
      <c r="AJ203" s="976"/>
      <c r="AK203" s="957"/>
      <c r="AL203" s="957"/>
      <c r="AM203" s="957"/>
      <c r="AN203" s="958">
        <f t="shared" ref="AN203:AN223" si="7">AI203+AJ203-AK203</f>
        <v>16854000</v>
      </c>
      <c r="AO203" s="957"/>
      <c r="AP203" s="957"/>
      <c r="AQ203" s="957"/>
      <c r="AR203" s="957"/>
      <c r="AS203" s="957"/>
      <c r="AT203" s="957"/>
      <c r="AU203" s="957"/>
      <c r="AV203" s="957"/>
      <c r="AW203" s="956"/>
      <c r="AX203" s="956"/>
      <c r="AY203" s="956"/>
      <c r="AZ203" s="956"/>
      <c r="BA203" s="955"/>
    </row>
    <row r="204" spans="1:53" ht="28.5" customHeight="1" x14ac:dyDescent="0.2">
      <c r="A204" s="2611"/>
      <c r="B204" s="2594"/>
      <c r="C204" s="2606"/>
      <c r="D204" s="2603"/>
      <c r="E204" s="2603"/>
      <c r="F204" s="2603"/>
      <c r="G204" s="2603"/>
      <c r="H204" s="2606"/>
      <c r="I204" s="2628"/>
      <c r="J204" s="977" t="s">
        <v>1251</v>
      </c>
      <c r="K204" s="2778"/>
      <c r="L204" s="2594"/>
      <c r="M204" s="2776"/>
      <c r="N204" s="2763"/>
      <c r="O204" s="2594"/>
      <c r="P204" s="2594"/>
      <c r="Q204" s="957" t="s">
        <v>0</v>
      </c>
      <c r="R204" s="957" t="s">
        <v>0</v>
      </c>
      <c r="S204" s="957" t="s">
        <v>0</v>
      </c>
      <c r="T204" s="957" t="s">
        <v>0</v>
      </c>
      <c r="U204" s="957" t="s">
        <v>0</v>
      </c>
      <c r="V204" s="957" t="s">
        <v>0</v>
      </c>
      <c r="W204" s="957" t="s">
        <v>0</v>
      </c>
      <c r="X204" s="957" t="s">
        <v>0</v>
      </c>
      <c r="Y204" s="957" t="s">
        <v>0</v>
      </c>
      <c r="Z204" s="629"/>
      <c r="AA204" s="629"/>
      <c r="AB204" s="629"/>
      <c r="AC204" s="959"/>
      <c r="AD204" s="958"/>
      <c r="AE204" s="958"/>
      <c r="AF204" s="958"/>
      <c r="AG204" s="958"/>
      <c r="AH204" s="958">
        <f t="shared" si="6"/>
        <v>0</v>
      </c>
      <c r="AI204" s="973">
        <v>3844736048</v>
      </c>
      <c r="AJ204" s="976"/>
      <c r="AK204" s="957"/>
      <c r="AL204" s="957"/>
      <c r="AM204" s="957"/>
      <c r="AN204" s="958">
        <f t="shared" si="7"/>
        <v>3844736048</v>
      </c>
      <c r="AO204" s="957"/>
      <c r="AP204" s="957"/>
      <c r="AQ204" s="957"/>
      <c r="AR204" s="957"/>
      <c r="AS204" s="957"/>
      <c r="AT204" s="957"/>
      <c r="AU204" s="957"/>
      <c r="AV204" s="957"/>
      <c r="AW204" s="956"/>
      <c r="AX204" s="956">
        <v>1791202597</v>
      </c>
      <c r="AY204" s="956"/>
      <c r="AZ204" s="956"/>
      <c r="BA204" s="955"/>
    </row>
    <row r="205" spans="1:53" ht="24.75" customHeight="1" x14ac:dyDescent="0.2">
      <c r="A205" s="2611"/>
      <c r="B205" s="2594"/>
      <c r="C205" s="2606"/>
      <c r="D205" s="2603"/>
      <c r="E205" s="2603"/>
      <c r="F205" s="2603"/>
      <c r="G205" s="2603"/>
      <c r="H205" s="2606"/>
      <c r="I205" s="2628"/>
      <c r="J205" s="977" t="s">
        <v>1250</v>
      </c>
      <c r="K205" s="2778"/>
      <c r="L205" s="2594"/>
      <c r="M205" s="2776"/>
      <c r="N205" s="2763"/>
      <c r="O205" s="2594"/>
      <c r="P205" s="2594"/>
      <c r="Q205" s="957" t="s">
        <v>0</v>
      </c>
      <c r="R205" s="957" t="s">
        <v>0</v>
      </c>
      <c r="S205" s="957" t="s">
        <v>0</v>
      </c>
      <c r="T205" s="957" t="s">
        <v>0</v>
      </c>
      <c r="U205" s="957" t="s">
        <v>0</v>
      </c>
      <c r="V205" s="957" t="s">
        <v>0</v>
      </c>
      <c r="W205" s="957" t="s">
        <v>0</v>
      </c>
      <c r="X205" s="957" t="s">
        <v>0</v>
      </c>
      <c r="Y205" s="957" t="s">
        <v>0</v>
      </c>
      <c r="Z205" s="629"/>
      <c r="AA205" s="629"/>
      <c r="AB205" s="629"/>
      <c r="AC205" s="959"/>
      <c r="AD205" s="958"/>
      <c r="AE205" s="958"/>
      <c r="AF205" s="958"/>
      <c r="AG205" s="958"/>
      <c r="AH205" s="958">
        <f t="shared" si="6"/>
        <v>0</v>
      </c>
      <c r="AI205" s="973">
        <v>3571088621</v>
      </c>
      <c r="AJ205" s="976"/>
      <c r="AK205" s="957"/>
      <c r="AL205" s="957"/>
      <c r="AM205" s="957"/>
      <c r="AN205" s="958">
        <f t="shared" si="7"/>
        <v>3571088621</v>
      </c>
      <c r="AO205" s="957"/>
      <c r="AP205" s="957"/>
      <c r="AQ205" s="957"/>
      <c r="AR205" s="957"/>
      <c r="AS205" s="957"/>
      <c r="AT205" s="957"/>
      <c r="AU205" s="957"/>
      <c r="AV205" s="957"/>
      <c r="AW205" s="956"/>
      <c r="AX205" s="956">
        <v>1718684366</v>
      </c>
      <c r="AY205" s="956"/>
      <c r="AZ205" s="956"/>
      <c r="BA205" s="955"/>
    </row>
    <row r="206" spans="1:53" ht="25.5" x14ac:dyDescent="0.2">
      <c r="A206" s="2611"/>
      <c r="B206" s="2594"/>
      <c r="C206" s="2606"/>
      <c r="D206" s="2603"/>
      <c r="E206" s="2603"/>
      <c r="F206" s="2603"/>
      <c r="G206" s="2603"/>
      <c r="H206" s="2606"/>
      <c r="I206" s="2628"/>
      <c r="J206" s="977" t="s">
        <v>1249</v>
      </c>
      <c r="K206" s="2778"/>
      <c r="L206" s="2594"/>
      <c r="M206" s="2776"/>
      <c r="N206" s="2763"/>
      <c r="O206" s="2594"/>
      <c r="P206" s="2594"/>
      <c r="Q206" s="957" t="s">
        <v>0</v>
      </c>
      <c r="R206" s="957" t="s">
        <v>0</v>
      </c>
      <c r="S206" s="957" t="s">
        <v>0</v>
      </c>
      <c r="T206" s="957" t="s">
        <v>0</v>
      </c>
      <c r="U206" s="957" t="s">
        <v>0</v>
      </c>
      <c r="V206" s="957" t="s">
        <v>0</v>
      </c>
      <c r="W206" s="957" t="s">
        <v>0</v>
      </c>
      <c r="X206" s="957" t="s">
        <v>0</v>
      </c>
      <c r="Y206" s="957" t="s">
        <v>0</v>
      </c>
      <c r="Z206" s="629"/>
      <c r="AA206" s="629"/>
      <c r="AB206" s="629"/>
      <c r="AC206" s="959"/>
      <c r="AD206" s="958"/>
      <c r="AE206" s="958"/>
      <c r="AF206" s="958"/>
      <c r="AG206" s="958"/>
      <c r="AH206" s="958">
        <f t="shared" si="6"/>
        <v>0</v>
      </c>
      <c r="AI206" s="973">
        <v>2801809352</v>
      </c>
      <c r="AJ206" s="976"/>
      <c r="AK206" s="957"/>
      <c r="AL206" s="957"/>
      <c r="AM206" s="957"/>
      <c r="AN206" s="958">
        <f t="shared" si="7"/>
        <v>2801809352</v>
      </c>
      <c r="AO206" s="957"/>
      <c r="AP206" s="957"/>
      <c r="AQ206" s="957"/>
      <c r="AR206" s="957"/>
      <c r="AS206" s="957"/>
      <c r="AT206" s="957"/>
      <c r="AU206" s="957"/>
      <c r="AV206" s="957"/>
      <c r="AW206" s="956"/>
      <c r="AX206" s="956">
        <v>1791202596</v>
      </c>
      <c r="AY206" s="956"/>
      <c r="AZ206" s="956"/>
      <c r="BA206" s="955"/>
    </row>
    <row r="207" spans="1:53" ht="25.5" x14ac:dyDescent="0.2">
      <c r="A207" s="2611"/>
      <c r="B207" s="2594"/>
      <c r="C207" s="2606"/>
      <c r="D207" s="2603"/>
      <c r="E207" s="2603"/>
      <c r="F207" s="2603"/>
      <c r="G207" s="2603"/>
      <c r="H207" s="2606"/>
      <c r="I207" s="2628"/>
      <c r="J207" s="977" t="s">
        <v>1248</v>
      </c>
      <c r="K207" s="2778"/>
      <c r="L207" s="2594"/>
      <c r="M207" s="2776"/>
      <c r="N207" s="2763"/>
      <c r="O207" s="2594"/>
      <c r="P207" s="2594"/>
      <c r="Q207" s="957" t="s">
        <v>0</v>
      </c>
      <c r="R207" s="957" t="s">
        <v>0</v>
      </c>
      <c r="S207" s="957" t="s">
        <v>0</v>
      </c>
      <c r="T207" s="957" t="s">
        <v>0</v>
      </c>
      <c r="U207" s="957" t="s">
        <v>0</v>
      </c>
      <c r="V207" s="957" t="s">
        <v>0</v>
      </c>
      <c r="W207" s="957" t="s">
        <v>0</v>
      </c>
      <c r="X207" s="957" t="s">
        <v>0</v>
      </c>
      <c r="Y207" s="957" t="s">
        <v>0</v>
      </c>
      <c r="Z207" s="629"/>
      <c r="AA207" s="629"/>
      <c r="AB207" s="629"/>
      <c r="AC207" s="959"/>
      <c r="AD207" s="958"/>
      <c r="AE207" s="958"/>
      <c r="AF207" s="958"/>
      <c r="AG207" s="958"/>
      <c r="AH207" s="958">
        <f t="shared" si="6"/>
        <v>0</v>
      </c>
      <c r="AI207" s="973">
        <v>2828706996</v>
      </c>
      <c r="AJ207" s="976"/>
      <c r="AK207" s="957"/>
      <c r="AL207" s="957"/>
      <c r="AM207" s="957"/>
      <c r="AN207" s="958">
        <f t="shared" si="7"/>
        <v>2828706996</v>
      </c>
      <c r="AO207" s="957"/>
      <c r="AP207" s="957"/>
      <c r="AQ207" s="957"/>
      <c r="AR207" s="957"/>
      <c r="AS207" s="957"/>
      <c r="AT207" s="957"/>
      <c r="AU207" s="957"/>
      <c r="AV207" s="957"/>
      <c r="AW207" s="956"/>
      <c r="AX207" s="956">
        <v>1718684365</v>
      </c>
      <c r="AY207" s="956"/>
      <c r="AZ207" s="956"/>
      <c r="BA207" s="955"/>
    </row>
    <row r="208" spans="1:53" ht="25.5" x14ac:dyDescent="0.2">
      <c r="A208" s="2611"/>
      <c r="B208" s="2594"/>
      <c r="C208" s="2606"/>
      <c r="D208" s="2603"/>
      <c r="E208" s="2603"/>
      <c r="F208" s="2603"/>
      <c r="G208" s="2603"/>
      <c r="H208" s="2606"/>
      <c r="I208" s="2628"/>
      <c r="J208" s="977" t="s">
        <v>1247</v>
      </c>
      <c r="K208" s="2778"/>
      <c r="L208" s="2594"/>
      <c r="M208" s="2776"/>
      <c r="N208" s="2763"/>
      <c r="O208" s="2594"/>
      <c r="P208" s="2594"/>
      <c r="Q208" s="957" t="s">
        <v>0</v>
      </c>
      <c r="R208" s="957" t="s">
        <v>0</v>
      </c>
      <c r="S208" s="957" t="s">
        <v>0</v>
      </c>
      <c r="T208" s="957" t="s">
        <v>0</v>
      </c>
      <c r="U208" s="957" t="s">
        <v>0</v>
      </c>
      <c r="V208" s="957" t="s">
        <v>0</v>
      </c>
      <c r="W208" s="957" t="s">
        <v>0</v>
      </c>
      <c r="X208" s="957" t="s">
        <v>0</v>
      </c>
      <c r="Y208" s="957" t="s">
        <v>0</v>
      </c>
      <c r="Z208" s="629"/>
      <c r="AA208" s="629"/>
      <c r="AB208" s="629"/>
      <c r="AC208" s="959"/>
      <c r="AD208" s="958"/>
      <c r="AE208" s="958"/>
      <c r="AF208" s="958"/>
      <c r="AG208" s="958"/>
      <c r="AH208" s="958">
        <f t="shared" si="6"/>
        <v>0</v>
      </c>
      <c r="AI208" s="973">
        <v>38029659</v>
      </c>
      <c r="AJ208" s="976"/>
      <c r="AK208" s="957"/>
      <c r="AL208" s="957"/>
      <c r="AM208" s="957"/>
      <c r="AN208" s="958">
        <f t="shared" si="7"/>
        <v>38029659</v>
      </c>
      <c r="AO208" s="957"/>
      <c r="AP208" s="957"/>
      <c r="AQ208" s="957"/>
      <c r="AR208" s="957"/>
      <c r="AS208" s="957"/>
      <c r="AT208" s="957"/>
      <c r="AU208" s="957"/>
      <c r="AV208" s="957"/>
      <c r="AW208" s="956"/>
      <c r="AX208" s="956">
        <v>1771000</v>
      </c>
      <c r="AY208" s="956"/>
      <c r="AZ208" s="956"/>
      <c r="BA208" s="955"/>
    </row>
    <row r="209" spans="1:65" ht="26.25" customHeight="1" x14ac:dyDescent="0.2">
      <c r="A209" s="2611"/>
      <c r="B209" s="2594"/>
      <c r="C209" s="2606"/>
      <c r="D209" s="2603"/>
      <c r="E209" s="2603"/>
      <c r="F209" s="2603"/>
      <c r="G209" s="2603"/>
      <c r="H209" s="2606"/>
      <c r="I209" s="2628"/>
      <c r="J209" s="977" t="s">
        <v>1246</v>
      </c>
      <c r="K209" s="2778"/>
      <c r="L209" s="2594"/>
      <c r="M209" s="2776"/>
      <c r="N209" s="2763"/>
      <c r="O209" s="2594"/>
      <c r="P209" s="2594"/>
      <c r="Q209" s="957"/>
      <c r="R209" s="957"/>
      <c r="S209" s="957"/>
      <c r="T209" s="957" t="s">
        <v>0</v>
      </c>
      <c r="U209" s="957" t="s">
        <v>0</v>
      </c>
      <c r="V209" s="957" t="s">
        <v>0</v>
      </c>
      <c r="W209" s="957" t="s">
        <v>0</v>
      </c>
      <c r="X209" s="957" t="s">
        <v>0</v>
      </c>
      <c r="Y209" s="957" t="s">
        <v>0</v>
      </c>
      <c r="Z209" s="629"/>
      <c r="AA209" s="629"/>
      <c r="AB209" s="629"/>
      <c r="AC209" s="959"/>
      <c r="AD209" s="958"/>
      <c r="AE209" s="958"/>
      <c r="AF209" s="958"/>
      <c r="AG209" s="958"/>
      <c r="AH209" s="958">
        <f t="shared" si="6"/>
        <v>0</v>
      </c>
      <c r="AI209" s="973">
        <v>368748226</v>
      </c>
      <c r="AJ209" s="976"/>
      <c r="AK209" s="957"/>
      <c r="AL209" s="957"/>
      <c r="AM209" s="957"/>
      <c r="AN209" s="958">
        <f t="shared" si="7"/>
        <v>368748226</v>
      </c>
      <c r="AO209" s="957"/>
      <c r="AP209" s="957"/>
      <c r="AQ209" s="957"/>
      <c r="AR209" s="957"/>
      <c r="AS209" s="957"/>
      <c r="AT209" s="957"/>
      <c r="AU209" s="957"/>
      <c r="AV209" s="957"/>
      <c r="AW209" s="956"/>
      <c r="AX209" s="956"/>
      <c r="AY209" s="956"/>
      <c r="AZ209" s="956"/>
      <c r="BA209" s="955"/>
    </row>
    <row r="210" spans="1:65" ht="26.25" customHeight="1" x14ac:dyDescent="0.2">
      <c r="A210" s="2611"/>
      <c r="B210" s="2594"/>
      <c r="C210" s="2606"/>
      <c r="D210" s="2603"/>
      <c r="E210" s="2603"/>
      <c r="F210" s="2603"/>
      <c r="G210" s="2603"/>
      <c r="H210" s="2606"/>
      <c r="I210" s="2628"/>
      <c r="J210" s="977" t="s">
        <v>1245</v>
      </c>
      <c r="K210" s="2778"/>
      <c r="L210" s="2594"/>
      <c r="M210" s="2776"/>
      <c r="N210" s="2763"/>
      <c r="O210" s="2594"/>
      <c r="P210" s="2594"/>
      <c r="Q210" s="957"/>
      <c r="R210" s="957"/>
      <c r="S210" s="957"/>
      <c r="T210" s="957" t="s">
        <v>0</v>
      </c>
      <c r="U210" s="957" t="s">
        <v>0</v>
      </c>
      <c r="V210" s="957" t="s">
        <v>0</v>
      </c>
      <c r="W210" s="957" t="s">
        <v>0</v>
      </c>
      <c r="X210" s="957" t="s">
        <v>0</v>
      </c>
      <c r="Y210" s="957" t="s">
        <v>0</v>
      </c>
      <c r="Z210" s="629"/>
      <c r="AA210" s="629"/>
      <c r="AB210" s="629"/>
      <c r="AC210" s="959"/>
      <c r="AD210" s="958"/>
      <c r="AE210" s="958"/>
      <c r="AF210" s="958"/>
      <c r="AG210" s="958"/>
      <c r="AH210" s="958">
        <f t="shared" si="6"/>
        <v>0</v>
      </c>
      <c r="AI210" s="973">
        <v>325724546</v>
      </c>
      <c r="AJ210" s="976"/>
      <c r="AK210" s="957"/>
      <c r="AL210" s="957"/>
      <c r="AM210" s="957"/>
      <c r="AN210" s="958">
        <f t="shared" si="7"/>
        <v>325724546</v>
      </c>
      <c r="AO210" s="957"/>
      <c r="AP210" s="957"/>
      <c r="AQ210" s="957"/>
      <c r="AR210" s="957"/>
      <c r="AS210" s="957"/>
      <c r="AT210" s="957"/>
      <c r="AU210" s="957"/>
      <c r="AV210" s="957"/>
      <c r="AW210" s="956"/>
      <c r="AX210" s="956"/>
      <c r="AY210" s="956"/>
      <c r="AZ210" s="956"/>
      <c r="BA210" s="955"/>
    </row>
    <row r="211" spans="1:65" ht="31.5" customHeight="1" x14ac:dyDescent="0.2">
      <c r="A211" s="2611"/>
      <c r="B211" s="2594"/>
      <c r="C211" s="2606"/>
      <c r="D211" s="2603"/>
      <c r="E211" s="2603"/>
      <c r="F211" s="2603"/>
      <c r="G211" s="2603"/>
      <c r="H211" s="2606"/>
      <c r="I211" s="2628"/>
      <c r="J211" s="977" t="s">
        <v>1244</v>
      </c>
      <c r="K211" s="2778"/>
      <c r="L211" s="2594"/>
      <c r="M211" s="2636"/>
      <c r="N211" s="2764"/>
      <c r="O211" s="2594"/>
      <c r="P211" s="2595"/>
      <c r="Q211" s="957"/>
      <c r="R211" s="957"/>
      <c r="S211" s="957"/>
      <c r="T211" s="957" t="s">
        <v>0</v>
      </c>
      <c r="U211" s="957" t="s">
        <v>0</v>
      </c>
      <c r="V211" s="957" t="s">
        <v>0</v>
      </c>
      <c r="W211" s="957" t="s">
        <v>0</v>
      </c>
      <c r="X211" s="957" t="s">
        <v>0</v>
      </c>
      <c r="Y211" s="957" t="s">
        <v>0</v>
      </c>
      <c r="Z211" s="629"/>
      <c r="AA211" s="629"/>
      <c r="AB211" s="629"/>
      <c r="AC211" s="959"/>
      <c r="AD211" s="958"/>
      <c r="AE211" s="958"/>
      <c r="AF211" s="958"/>
      <c r="AG211" s="958"/>
      <c r="AH211" s="958">
        <f t="shared" si="6"/>
        <v>0</v>
      </c>
      <c r="AI211" s="973">
        <v>3229537167</v>
      </c>
      <c r="AJ211" s="976"/>
      <c r="AK211" s="957"/>
      <c r="AL211" s="957"/>
      <c r="AM211" s="957"/>
      <c r="AN211" s="958">
        <f t="shared" si="7"/>
        <v>3229537167</v>
      </c>
      <c r="AO211" s="957"/>
      <c r="AP211" s="957"/>
      <c r="AQ211" s="957"/>
      <c r="AR211" s="957"/>
      <c r="AS211" s="957"/>
      <c r="AT211" s="957"/>
      <c r="AU211" s="957"/>
      <c r="AV211" s="957"/>
      <c r="AW211" s="956"/>
      <c r="AX211" s="956"/>
      <c r="AY211" s="956"/>
      <c r="AZ211" s="956"/>
      <c r="BA211" s="955"/>
    </row>
    <row r="212" spans="1:65" ht="28.5" customHeight="1" x14ac:dyDescent="0.2">
      <c r="A212" s="2611"/>
      <c r="B212" s="2594"/>
      <c r="C212" s="2606"/>
      <c r="D212" s="2603"/>
      <c r="E212" s="2603"/>
      <c r="F212" s="2603"/>
      <c r="G212" s="2603"/>
      <c r="H212" s="2606"/>
      <c r="I212" s="2628"/>
      <c r="J212" s="977" t="s">
        <v>1243</v>
      </c>
      <c r="K212" s="2778"/>
      <c r="L212" s="2594"/>
      <c r="M212" s="2776"/>
      <c r="N212" s="2763"/>
      <c r="O212" s="2594"/>
      <c r="P212" s="2594"/>
      <c r="Q212" s="957" t="s">
        <v>0</v>
      </c>
      <c r="R212" s="957" t="s">
        <v>0</v>
      </c>
      <c r="S212" s="957" t="s">
        <v>0</v>
      </c>
      <c r="T212" s="957" t="s">
        <v>0</v>
      </c>
      <c r="U212" s="957" t="s">
        <v>0</v>
      </c>
      <c r="V212" s="957" t="s">
        <v>0</v>
      </c>
      <c r="W212" s="957" t="s">
        <v>0</v>
      </c>
      <c r="X212" s="957" t="s">
        <v>0</v>
      </c>
      <c r="Y212" s="957" t="s">
        <v>0</v>
      </c>
      <c r="Z212" s="629"/>
      <c r="AA212" s="629"/>
      <c r="AB212" s="629"/>
      <c r="AC212" s="959"/>
      <c r="AD212" s="958"/>
      <c r="AE212" s="958"/>
      <c r="AF212" s="958"/>
      <c r="AG212" s="958"/>
      <c r="AH212" s="958">
        <f t="shared" si="6"/>
        <v>0</v>
      </c>
      <c r="AI212" s="973">
        <v>150000000</v>
      </c>
      <c r="AJ212" s="976"/>
      <c r="AK212" s="957"/>
      <c r="AL212" s="957"/>
      <c r="AM212" s="957"/>
      <c r="AN212" s="958">
        <f t="shared" si="7"/>
        <v>150000000</v>
      </c>
      <c r="AO212" s="957"/>
      <c r="AP212" s="957"/>
      <c r="AQ212" s="957"/>
      <c r="AR212" s="957"/>
      <c r="AS212" s="957"/>
      <c r="AT212" s="957"/>
      <c r="AU212" s="957"/>
      <c r="AV212" s="957"/>
      <c r="AW212" s="956"/>
      <c r="AX212" s="956"/>
      <c r="AY212" s="956"/>
      <c r="AZ212" s="956"/>
      <c r="BA212" s="955"/>
    </row>
    <row r="213" spans="1:65" ht="64.5" customHeight="1" x14ac:dyDescent="0.2">
      <c r="A213" s="2611"/>
      <c r="B213" s="2594"/>
      <c r="C213" s="2606"/>
      <c r="D213" s="2603"/>
      <c r="E213" s="2603"/>
      <c r="F213" s="2603"/>
      <c r="G213" s="2603"/>
      <c r="H213" s="2606"/>
      <c r="I213" s="2628"/>
      <c r="J213" s="977" t="s">
        <v>1242</v>
      </c>
      <c r="K213" s="2778"/>
      <c r="L213" s="2594"/>
      <c r="M213" s="2776"/>
      <c r="N213" s="2763"/>
      <c r="O213" s="2594"/>
      <c r="P213" s="2594"/>
      <c r="Q213" s="957" t="s">
        <v>0</v>
      </c>
      <c r="R213" s="957" t="s">
        <v>0</v>
      </c>
      <c r="S213" s="957" t="s">
        <v>0</v>
      </c>
      <c r="T213" s="957" t="s">
        <v>0</v>
      </c>
      <c r="U213" s="957" t="s">
        <v>0</v>
      </c>
      <c r="V213" s="957" t="s">
        <v>0</v>
      </c>
      <c r="W213" s="957" t="s">
        <v>0</v>
      </c>
      <c r="X213" s="957" t="s">
        <v>0</v>
      </c>
      <c r="Y213" s="957" t="s">
        <v>0</v>
      </c>
      <c r="Z213" s="629"/>
      <c r="AA213" s="629"/>
      <c r="AB213" s="629"/>
      <c r="AC213" s="959"/>
      <c r="AD213" s="958"/>
      <c r="AE213" s="958"/>
      <c r="AF213" s="958"/>
      <c r="AG213" s="958"/>
      <c r="AH213" s="958">
        <f t="shared" si="6"/>
        <v>0</v>
      </c>
      <c r="AI213" s="973">
        <v>6773502277</v>
      </c>
      <c r="AJ213" s="976"/>
      <c r="AK213" s="957"/>
      <c r="AL213" s="957"/>
      <c r="AM213" s="957"/>
      <c r="AN213" s="958">
        <f t="shared" si="7"/>
        <v>6773502277</v>
      </c>
      <c r="AO213" s="957"/>
      <c r="AP213" s="957"/>
      <c r="AQ213" s="957"/>
      <c r="AR213" s="957"/>
      <c r="AS213" s="957"/>
      <c r="AT213" s="957"/>
      <c r="AU213" s="957"/>
      <c r="AV213" s="957"/>
      <c r="AW213" s="956"/>
      <c r="AX213" s="956">
        <v>6616796685</v>
      </c>
      <c r="AY213" s="956"/>
      <c r="AZ213" s="956"/>
      <c r="BA213" s="955"/>
    </row>
    <row r="214" spans="1:65" ht="66.75" customHeight="1" x14ac:dyDescent="0.2">
      <c r="A214" s="2611"/>
      <c r="B214" s="2594"/>
      <c r="C214" s="2606"/>
      <c r="D214" s="2603"/>
      <c r="E214" s="2603"/>
      <c r="F214" s="2603"/>
      <c r="G214" s="2603"/>
      <c r="H214" s="2606"/>
      <c r="I214" s="2628"/>
      <c r="J214" s="977" t="s">
        <v>1241</v>
      </c>
      <c r="K214" s="2778"/>
      <c r="L214" s="2594"/>
      <c r="M214" s="2776"/>
      <c r="N214" s="2763"/>
      <c r="O214" s="2594"/>
      <c r="P214" s="2594"/>
      <c r="Q214" s="957" t="s">
        <v>0</v>
      </c>
      <c r="R214" s="957" t="s">
        <v>0</v>
      </c>
      <c r="S214" s="957" t="s">
        <v>0</v>
      </c>
      <c r="T214" s="957" t="s">
        <v>0</v>
      </c>
      <c r="U214" s="957" t="s">
        <v>0</v>
      </c>
      <c r="V214" s="957" t="s">
        <v>0</v>
      </c>
      <c r="W214" s="957" t="s">
        <v>0</v>
      </c>
      <c r="X214" s="957" t="s">
        <v>0</v>
      </c>
      <c r="Y214" s="957" t="s">
        <v>0</v>
      </c>
      <c r="Z214" s="629"/>
      <c r="AA214" s="629"/>
      <c r="AB214" s="629"/>
      <c r="AC214" s="959"/>
      <c r="AD214" s="958"/>
      <c r="AE214" s="958"/>
      <c r="AF214" s="958"/>
      <c r="AG214" s="958"/>
      <c r="AH214" s="958">
        <f t="shared" si="6"/>
        <v>0</v>
      </c>
      <c r="AI214" s="973">
        <v>1731756960</v>
      </c>
      <c r="AJ214" s="976"/>
      <c r="AK214" s="957"/>
      <c r="AL214" s="957"/>
      <c r="AM214" s="957"/>
      <c r="AN214" s="958">
        <f t="shared" si="7"/>
        <v>1731756960</v>
      </c>
      <c r="AO214" s="957"/>
      <c r="AP214" s="957"/>
      <c r="AQ214" s="957"/>
      <c r="AR214" s="957"/>
      <c r="AS214" s="957"/>
      <c r="AT214" s="957"/>
      <c r="AU214" s="957"/>
      <c r="AV214" s="957"/>
      <c r="AW214" s="956"/>
      <c r="AX214" s="956">
        <v>1512515664</v>
      </c>
      <c r="AY214" s="956"/>
      <c r="AZ214" s="956"/>
      <c r="BA214" s="955"/>
    </row>
    <row r="215" spans="1:65" ht="79.5" customHeight="1" x14ac:dyDescent="0.2">
      <c r="A215" s="2611"/>
      <c r="B215" s="2594"/>
      <c r="C215" s="2606"/>
      <c r="D215" s="2603"/>
      <c r="E215" s="2603"/>
      <c r="F215" s="2603"/>
      <c r="G215" s="2603"/>
      <c r="H215" s="2606"/>
      <c r="I215" s="2628"/>
      <c r="J215" s="977" t="s">
        <v>1240</v>
      </c>
      <c r="K215" s="2778"/>
      <c r="L215" s="2594"/>
      <c r="M215" s="2776"/>
      <c r="N215" s="2763"/>
      <c r="O215" s="2594"/>
      <c r="P215" s="2594"/>
      <c r="Q215" s="957" t="s">
        <v>0</v>
      </c>
      <c r="R215" s="957" t="s">
        <v>0</v>
      </c>
      <c r="S215" s="957" t="s">
        <v>0</v>
      </c>
      <c r="T215" s="957" t="s">
        <v>0</v>
      </c>
      <c r="U215" s="957" t="s">
        <v>0</v>
      </c>
      <c r="V215" s="957" t="s">
        <v>0</v>
      </c>
      <c r="W215" s="957" t="s">
        <v>0</v>
      </c>
      <c r="X215" s="957" t="s">
        <v>0</v>
      </c>
      <c r="Y215" s="957" t="s">
        <v>0</v>
      </c>
      <c r="Z215" s="629"/>
      <c r="AA215" s="629"/>
      <c r="AB215" s="629"/>
      <c r="AC215" s="959"/>
      <c r="AD215" s="958"/>
      <c r="AE215" s="958"/>
      <c r="AF215" s="958"/>
      <c r="AG215" s="958"/>
      <c r="AH215" s="958">
        <f t="shared" si="6"/>
        <v>0</v>
      </c>
      <c r="AI215" s="973">
        <v>2250550000</v>
      </c>
      <c r="AJ215" s="976"/>
      <c r="AK215" s="957"/>
      <c r="AL215" s="957"/>
      <c r="AM215" s="957"/>
      <c r="AN215" s="958">
        <f t="shared" si="7"/>
        <v>2250550000</v>
      </c>
      <c r="AO215" s="957"/>
      <c r="AP215" s="957"/>
      <c r="AQ215" s="957"/>
      <c r="AR215" s="957"/>
      <c r="AS215" s="957"/>
      <c r="AT215" s="957"/>
      <c r="AU215" s="957"/>
      <c r="AV215" s="957"/>
      <c r="AW215" s="956"/>
      <c r="AX215" s="956"/>
      <c r="AY215" s="956"/>
      <c r="AZ215" s="956"/>
      <c r="BA215" s="955"/>
    </row>
    <row r="216" spans="1:65" ht="30" customHeight="1" x14ac:dyDescent="0.2">
      <c r="A216" s="2611"/>
      <c r="B216" s="2594"/>
      <c r="C216" s="2606"/>
      <c r="D216" s="2603"/>
      <c r="E216" s="2603"/>
      <c r="F216" s="2603"/>
      <c r="G216" s="2603"/>
      <c r="H216" s="2606"/>
      <c r="I216" s="2628"/>
      <c r="J216" s="977" t="s">
        <v>1239</v>
      </c>
      <c r="K216" s="2778"/>
      <c r="L216" s="2594"/>
      <c r="M216" s="2635">
        <v>3</v>
      </c>
      <c r="N216" s="2762" t="s">
        <v>1238</v>
      </c>
      <c r="O216" s="2765"/>
      <c r="P216" s="2775" t="s">
        <v>1237</v>
      </c>
      <c r="Q216" s="976" t="s">
        <v>0</v>
      </c>
      <c r="R216" s="957" t="s">
        <v>0</v>
      </c>
      <c r="S216" s="957" t="s">
        <v>0</v>
      </c>
      <c r="T216" s="957" t="s">
        <v>0</v>
      </c>
      <c r="U216" s="957" t="s">
        <v>0</v>
      </c>
      <c r="V216" s="957" t="s">
        <v>0</v>
      </c>
      <c r="W216" s="957" t="s">
        <v>0</v>
      </c>
      <c r="X216" s="957" t="s">
        <v>0</v>
      </c>
      <c r="Y216" s="957" t="s">
        <v>0</v>
      </c>
      <c r="Z216" s="629"/>
      <c r="AA216" s="629"/>
      <c r="AB216" s="629"/>
      <c r="AC216" s="959"/>
      <c r="AD216" s="958"/>
      <c r="AE216" s="958"/>
      <c r="AF216" s="958"/>
      <c r="AG216" s="958"/>
      <c r="AH216" s="958">
        <f t="shared" si="6"/>
        <v>0</v>
      </c>
      <c r="AI216" s="973">
        <v>204465300</v>
      </c>
      <c r="AJ216" s="976"/>
      <c r="AK216" s="957"/>
      <c r="AL216" s="957"/>
      <c r="AM216" s="957"/>
      <c r="AN216" s="958">
        <f t="shared" si="7"/>
        <v>204465300</v>
      </c>
      <c r="AO216" s="957"/>
      <c r="AP216" s="957"/>
      <c r="AQ216" s="957"/>
      <c r="AR216" s="957"/>
      <c r="AS216" s="957"/>
      <c r="AT216" s="957"/>
      <c r="AU216" s="957"/>
      <c r="AV216" s="957"/>
      <c r="AW216" s="956"/>
      <c r="AX216" s="956">
        <v>193480293</v>
      </c>
      <c r="AY216" s="956"/>
      <c r="AZ216" s="956"/>
      <c r="BA216" s="955"/>
    </row>
    <row r="217" spans="1:65" ht="14.25" x14ac:dyDescent="0.2">
      <c r="A217" s="2611"/>
      <c r="B217" s="2594"/>
      <c r="C217" s="2606"/>
      <c r="D217" s="2603"/>
      <c r="E217" s="2603"/>
      <c r="F217" s="2603"/>
      <c r="G217" s="2603"/>
      <c r="H217" s="2606"/>
      <c r="I217" s="2628"/>
      <c r="J217" s="977" t="s">
        <v>1236</v>
      </c>
      <c r="K217" s="2778"/>
      <c r="L217" s="2594"/>
      <c r="M217" s="2776"/>
      <c r="N217" s="2763"/>
      <c r="O217" s="2765"/>
      <c r="P217" s="2775"/>
      <c r="Q217" s="976" t="s">
        <v>0</v>
      </c>
      <c r="R217" s="957" t="s">
        <v>0</v>
      </c>
      <c r="S217" s="957" t="s">
        <v>0</v>
      </c>
      <c r="T217" s="957" t="s">
        <v>0</v>
      </c>
      <c r="U217" s="957" t="s">
        <v>0</v>
      </c>
      <c r="V217" s="957" t="s">
        <v>0</v>
      </c>
      <c r="W217" s="957" t="s">
        <v>0</v>
      </c>
      <c r="X217" s="957" t="s">
        <v>0</v>
      </c>
      <c r="Y217" s="957" t="s">
        <v>0</v>
      </c>
      <c r="Z217" s="629"/>
      <c r="AA217" s="629"/>
      <c r="AB217" s="629"/>
      <c r="AC217" s="959"/>
      <c r="AD217" s="958"/>
      <c r="AE217" s="958"/>
      <c r="AF217" s="958"/>
      <c r="AG217" s="958"/>
      <c r="AH217" s="958">
        <f t="shared" si="6"/>
        <v>0</v>
      </c>
      <c r="AI217" s="973">
        <v>510000000</v>
      </c>
      <c r="AJ217" s="976"/>
      <c r="AK217" s="957"/>
      <c r="AL217" s="957"/>
      <c r="AM217" s="957"/>
      <c r="AN217" s="958">
        <f t="shared" si="7"/>
        <v>510000000</v>
      </c>
      <c r="AO217" s="957"/>
      <c r="AP217" s="957"/>
      <c r="AQ217" s="957"/>
      <c r="AR217" s="957"/>
      <c r="AS217" s="957"/>
      <c r="AT217" s="957"/>
      <c r="AU217" s="957"/>
      <c r="AV217" s="957"/>
      <c r="AW217" s="956"/>
      <c r="AX217" s="956">
        <v>132618532</v>
      </c>
      <c r="AY217" s="956"/>
      <c r="AZ217" s="956"/>
      <c r="BA217" s="955"/>
    </row>
    <row r="218" spans="1:65" ht="14.25" x14ac:dyDescent="0.2">
      <c r="A218" s="2611"/>
      <c r="B218" s="2594"/>
      <c r="C218" s="2606"/>
      <c r="D218" s="2603"/>
      <c r="E218" s="2603"/>
      <c r="F218" s="2603"/>
      <c r="G218" s="2603"/>
      <c r="H218" s="2606"/>
      <c r="I218" s="2628"/>
      <c r="J218" s="977" t="s">
        <v>1235</v>
      </c>
      <c r="K218" s="2778"/>
      <c r="L218" s="2594"/>
      <c r="M218" s="2776"/>
      <c r="N218" s="2763"/>
      <c r="O218" s="2765"/>
      <c r="P218" s="2775"/>
      <c r="Q218" s="976" t="s">
        <v>0</v>
      </c>
      <c r="R218" s="957" t="s">
        <v>0</v>
      </c>
      <c r="S218" s="957" t="s">
        <v>0</v>
      </c>
      <c r="T218" s="957" t="s">
        <v>0</v>
      </c>
      <c r="U218" s="957" t="s">
        <v>0</v>
      </c>
      <c r="V218" s="957" t="s">
        <v>0</v>
      </c>
      <c r="W218" s="957" t="s">
        <v>0</v>
      </c>
      <c r="X218" s="957" t="s">
        <v>0</v>
      </c>
      <c r="Y218" s="957" t="s">
        <v>0</v>
      </c>
      <c r="Z218" s="629"/>
      <c r="AA218" s="629"/>
      <c r="AB218" s="629"/>
      <c r="AC218" s="959"/>
      <c r="AD218" s="958"/>
      <c r="AE218" s="958"/>
      <c r="AF218" s="958"/>
      <c r="AG218" s="958"/>
      <c r="AH218" s="958">
        <f t="shared" si="6"/>
        <v>0</v>
      </c>
      <c r="AI218" s="973">
        <v>610000000</v>
      </c>
      <c r="AJ218" s="976"/>
      <c r="AK218" s="957"/>
      <c r="AL218" s="957"/>
      <c r="AM218" s="957"/>
      <c r="AN218" s="958">
        <f t="shared" si="7"/>
        <v>610000000</v>
      </c>
      <c r="AO218" s="957"/>
      <c r="AP218" s="957"/>
      <c r="AQ218" s="957"/>
      <c r="AR218" s="957"/>
      <c r="AS218" s="957"/>
      <c r="AT218" s="957"/>
      <c r="AU218" s="957"/>
      <c r="AV218" s="957"/>
      <c r="AW218" s="956"/>
      <c r="AX218" s="956">
        <v>336524300</v>
      </c>
      <c r="AY218" s="956"/>
      <c r="AZ218" s="956"/>
      <c r="BA218" s="955"/>
    </row>
    <row r="219" spans="1:65" s="967" customFormat="1" ht="36.75" customHeight="1" x14ac:dyDescent="0.2">
      <c r="A219" s="2611"/>
      <c r="B219" s="2594"/>
      <c r="C219" s="2606"/>
      <c r="D219" s="2603"/>
      <c r="E219" s="2603"/>
      <c r="F219" s="2603"/>
      <c r="G219" s="2603"/>
      <c r="H219" s="2606"/>
      <c r="I219" s="2628"/>
      <c r="J219" s="978" t="s">
        <v>1234</v>
      </c>
      <c r="K219" s="2778"/>
      <c r="L219" s="2594"/>
      <c r="M219" s="2776"/>
      <c r="N219" s="2763"/>
      <c r="O219" s="2765"/>
      <c r="P219" s="2775"/>
      <c r="Q219" s="976"/>
      <c r="R219" s="957"/>
      <c r="S219" s="957"/>
      <c r="T219" s="957" t="s">
        <v>0</v>
      </c>
      <c r="U219" s="957" t="s">
        <v>0</v>
      </c>
      <c r="V219" s="957" t="s">
        <v>0</v>
      </c>
      <c r="W219" s="957" t="s">
        <v>0</v>
      </c>
      <c r="X219" s="957" t="s">
        <v>0</v>
      </c>
      <c r="Y219" s="957" t="s">
        <v>0</v>
      </c>
      <c r="Z219" s="975"/>
      <c r="AA219" s="975"/>
      <c r="AB219" s="975"/>
      <c r="AC219" s="959"/>
      <c r="AD219" s="974"/>
      <c r="AE219" s="974"/>
      <c r="AF219" s="974"/>
      <c r="AG219" s="974"/>
      <c r="AH219" s="958">
        <f t="shared" si="6"/>
        <v>0</v>
      </c>
      <c r="AI219" s="973">
        <v>119570789</v>
      </c>
      <c r="AJ219" s="972"/>
      <c r="AK219" s="971"/>
      <c r="AL219" s="971"/>
      <c r="AM219" s="971"/>
      <c r="AN219" s="958">
        <f t="shared" si="7"/>
        <v>119570789</v>
      </c>
      <c r="AO219" s="971"/>
      <c r="AP219" s="971"/>
      <c r="AQ219" s="971"/>
      <c r="AR219" s="971"/>
      <c r="AS219" s="971"/>
      <c r="AT219" s="971"/>
      <c r="AU219" s="971"/>
      <c r="AV219" s="971"/>
      <c r="AW219" s="970"/>
      <c r="AX219" s="970"/>
      <c r="AY219" s="970"/>
      <c r="AZ219" s="970"/>
      <c r="BA219" s="969"/>
      <c r="BB219" s="968"/>
      <c r="BC219" s="968"/>
      <c r="BD219" s="968"/>
      <c r="BE219" s="968"/>
      <c r="BF219" s="968"/>
      <c r="BG219" s="968"/>
      <c r="BH219" s="968"/>
      <c r="BI219" s="968"/>
      <c r="BJ219" s="968"/>
      <c r="BK219" s="968"/>
      <c r="BL219" s="968"/>
      <c r="BM219" s="968"/>
    </row>
    <row r="220" spans="1:65" s="967" customFormat="1" ht="72" customHeight="1" x14ac:dyDescent="0.2">
      <c r="A220" s="2611"/>
      <c r="B220" s="2594"/>
      <c r="C220" s="2606"/>
      <c r="D220" s="2603"/>
      <c r="E220" s="2603"/>
      <c r="F220" s="2603"/>
      <c r="G220" s="2603"/>
      <c r="H220" s="2606"/>
      <c r="I220" s="2628"/>
      <c r="J220" s="978" t="s">
        <v>1233</v>
      </c>
      <c r="K220" s="2779"/>
      <c r="L220" s="2595"/>
      <c r="M220" s="2636"/>
      <c r="N220" s="2764"/>
      <c r="O220" s="2766"/>
      <c r="P220" s="977" t="s">
        <v>1232</v>
      </c>
      <c r="Q220" s="976"/>
      <c r="R220" s="957"/>
      <c r="S220" s="957"/>
      <c r="T220" s="957" t="s">
        <v>0</v>
      </c>
      <c r="U220" s="957" t="s">
        <v>0</v>
      </c>
      <c r="V220" s="957" t="s">
        <v>0</v>
      </c>
      <c r="W220" s="957" t="s">
        <v>0</v>
      </c>
      <c r="X220" s="957" t="s">
        <v>0</v>
      </c>
      <c r="Y220" s="957" t="s">
        <v>0</v>
      </c>
      <c r="Z220" s="975"/>
      <c r="AA220" s="975"/>
      <c r="AB220" s="975"/>
      <c r="AC220" s="959"/>
      <c r="AD220" s="974"/>
      <c r="AE220" s="974"/>
      <c r="AF220" s="974"/>
      <c r="AG220" s="974"/>
      <c r="AH220" s="958">
        <f t="shared" si="6"/>
        <v>0</v>
      </c>
      <c r="AI220" s="973">
        <v>1000000000</v>
      </c>
      <c r="AJ220" s="972"/>
      <c r="AK220" s="971"/>
      <c r="AL220" s="971"/>
      <c r="AM220" s="971"/>
      <c r="AN220" s="958">
        <f t="shared" si="7"/>
        <v>1000000000</v>
      </c>
      <c r="AO220" s="971"/>
      <c r="AP220" s="971"/>
      <c r="AQ220" s="971"/>
      <c r="AR220" s="971"/>
      <c r="AS220" s="971"/>
      <c r="AT220" s="971"/>
      <c r="AU220" s="971"/>
      <c r="AV220" s="971"/>
      <c r="AW220" s="970"/>
      <c r="AX220" s="970"/>
      <c r="AY220" s="970"/>
      <c r="AZ220" s="970"/>
      <c r="BA220" s="969"/>
      <c r="BB220" s="968"/>
      <c r="BC220" s="968"/>
      <c r="BD220" s="968"/>
      <c r="BE220" s="968"/>
      <c r="BF220" s="968"/>
      <c r="BG220" s="968"/>
      <c r="BH220" s="968"/>
      <c r="BI220" s="968"/>
      <c r="BJ220" s="968"/>
      <c r="BK220" s="968"/>
      <c r="BL220" s="968"/>
      <c r="BM220" s="968"/>
    </row>
    <row r="221" spans="1:65" ht="33.75" customHeight="1" x14ac:dyDescent="0.2">
      <c r="A221" s="2611"/>
      <c r="B221" s="495" t="s">
        <v>1013</v>
      </c>
      <c r="C221" s="2606"/>
      <c r="D221" s="2603"/>
      <c r="E221" s="966" t="s">
        <v>1014</v>
      </c>
      <c r="F221" s="964" t="s">
        <v>129</v>
      </c>
      <c r="G221" s="965">
        <v>0</v>
      </c>
      <c r="H221" s="964">
        <v>1</v>
      </c>
      <c r="I221" s="963">
        <v>0.25</v>
      </c>
      <c r="J221" s="495" t="s">
        <v>1227</v>
      </c>
      <c r="K221" s="2593" t="s">
        <v>1231</v>
      </c>
      <c r="L221" s="2635"/>
      <c r="M221" s="957"/>
      <c r="N221" s="962"/>
      <c r="O221" s="2593" t="s">
        <v>1230</v>
      </c>
      <c r="P221" s="961"/>
      <c r="Q221" s="957"/>
      <c r="R221" s="957"/>
      <c r="S221" s="957"/>
      <c r="T221" s="957" t="s">
        <v>0</v>
      </c>
      <c r="U221" s="957" t="s">
        <v>0</v>
      </c>
      <c r="V221" s="957" t="s">
        <v>0</v>
      </c>
      <c r="W221" s="957" t="s">
        <v>0</v>
      </c>
      <c r="X221" s="957" t="s">
        <v>0</v>
      </c>
      <c r="Y221" s="957" t="s">
        <v>0</v>
      </c>
      <c r="Z221" s="629"/>
      <c r="AA221" s="629"/>
      <c r="AB221" s="629"/>
      <c r="AC221" s="959"/>
      <c r="AD221" s="958"/>
      <c r="AE221" s="958"/>
      <c r="AF221" s="958"/>
      <c r="AG221" s="958"/>
      <c r="AH221" s="958">
        <f t="shared" si="6"/>
        <v>0</v>
      </c>
      <c r="AI221" s="960">
        <v>50760000</v>
      </c>
      <c r="AJ221" s="957"/>
      <c r="AK221" s="957"/>
      <c r="AL221" s="957"/>
      <c r="AM221" s="957"/>
      <c r="AN221" s="958">
        <f t="shared" si="7"/>
        <v>50760000</v>
      </c>
      <c r="AO221" s="957"/>
      <c r="AP221" s="957"/>
      <c r="AQ221" s="957"/>
      <c r="AR221" s="957"/>
      <c r="AS221" s="957"/>
      <c r="AT221" s="957"/>
      <c r="AU221" s="957"/>
      <c r="AV221" s="957"/>
      <c r="AW221" s="956"/>
      <c r="AX221" s="956"/>
      <c r="AY221" s="956"/>
      <c r="AZ221" s="956"/>
      <c r="BA221" s="955"/>
    </row>
    <row r="222" spans="1:65" ht="45" customHeight="1" x14ac:dyDescent="0.2">
      <c r="A222" s="2611"/>
      <c r="B222" s="2593" t="s">
        <v>1013</v>
      </c>
      <c r="C222" s="2606"/>
      <c r="D222" s="2603"/>
      <c r="E222" s="2612" t="s">
        <v>1012</v>
      </c>
      <c r="F222" s="2605" t="s">
        <v>129</v>
      </c>
      <c r="G222" s="2605">
        <v>0.2</v>
      </c>
      <c r="H222" s="2605">
        <v>1</v>
      </c>
      <c r="I222" s="2605">
        <v>0.2</v>
      </c>
      <c r="J222" s="495" t="s">
        <v>1227</v>
      </c>
      <c r="K222" s="2594"/>
      <c r="L222" s="2776"/>
      <c r="M222" s="957">
        <v>1</v>
      </c>
      <c r="N222" s="696" t="s">
        <v>1229</v>
      </c>
      <c r="O222" s="2594"/>
      <c r="P222" s="495" t="s">
        <v>1228</v>
      </c>
      <c r="Q222" s="957"/>
      <c r="R222" s="957"/>
      <c r="S222" s="957"/>
      <c r="T222" s="957"/>
      <c r="U222" s="957"/>
      <c r="V222" s="957"/>
      <c r="W222" s="957" t="s">
        <v>0</v>
      </c>
      <c r="X222" s="957" t="s">
        <v>0</v>
      </c>
      <c r="Y222" s="957"/>
      <c r="Z222" s="629"/>
      <c r="AA222" s="629"/>
      <c r="AB222" s="629"/>
      <c r="AC222" s="959"/>
      <c r="AD222" s="958"/>
      <c r="AE222" s="958"/>
      <c r="AF222" s="958"/>
      <c r="AG222" s="958"/>
      <c r="AH222" s="958">
        <f t="shared" si="6"/>
        <v>0</v>
      </c>
      <c r="AI222" s="960">
        <v>120000000</v>
      </c>
      <c r="AJ222" s="957"/>
      <c r="AK222" s="957"/>
      <c r="AL222" s="957"/>
      <c r="AM222" s="957"/>
      <c r="AN222" s="958">
        <f t="shared" si="7"/>
        <v>120000000</v>
      </c>
      <c r="AO222" s="957"/>
      <c r="AP222" s="957"/>
      <c r="AQ222" s="957"/>
      <c r="AR222" s="957"/>
      <c r="AS222" s="957"/>
      <c r="AT222" s="957"/>
      <c r="AU222" s="957"/>
      <c r="AV222" s="957"/>
      <c r="AW222" s="956"/>
      <c r="AX222" s="956"/>
      <c r="AY222" s="956"/>
      <c r="AZ222" s="956"/>
      <c r="BA222" s="955"/>
    </row>
    <row r="223" spans="1:65" ht="50.25" customHeight="1" thickBot="1" x14ac:dyDescent="0.25">
      <c r="A223" s="2611"/>
      <c r="B223" s="2595"/>
      <c r="C223" s="2607"/>
      <c r="D223" s="2609"/>
      <c r="E223" s="2613"/>
      <c r="F223" s="2607"/>
      <c r="G223" s="2607"/>
      <c r="H223" s="2607"/>
      <c r="I223" s="2607"/>
      <c r="J223" s="495" t="s">
        <v>1227</v>
      </c>
      <c r="K223" s="2595"/>
      <c r="L223" s="2636"/>
      <c r="M223" s="957">
        <v>2</v>
      </c>
      <c r="N223" s="696" t="s">
        <v>1226</v>
      </c>
      <c r="O223" s="2595"/>
      <c r="P223" s="495" t="s">
        <v>1225</v>
      </c>
      <c r="Q223" s="957"/>
      <c r="R223" s="957"/>
      <c r="S223" s="957"/>
      <c r="T223" s="957"/>
      <c r="U223" s="957" t="s">
        <v>0</v>
      </c>
      <c r="V223" s="957" t="s">
        <v>0</v>
      </c>
      <c r="W223" s="957" t="s">
        <v>0</v>
      </c>
      <c r="X223" s="957" t="s">
        <v>0</v>
      </c>
      <c r="Y223" s="957"/>
      <c r="Z223" s="629"/>
      <c r="AA223" s="629"/>
      <c r="AB223" s="629"/>
      <c r="AC223" s="959">
        <v>50000000</v>
      </c>
      <c r="AD223" s="958"/>
      <c r="AE223" s="958"/>
      <c r="AF223" s="958"/>
      <c r="AG223" s="958"/>
      <c r="AH223" s="958">
        <f t="shared" si="6"/>
        <v>50000000</v>
      </c>
      <c r="AI223" s="959"/>
      <c r="AJ223" s="957"/>
      <c r="AK223" s="957"/>
      <c r="AL223" s="957"/>
      <c r="AM223" s="957"/>
      <c r="AN223" s="958">
        <f t="shared" si="7"/>
        <v>0</v>
      </c>
      <c r="AO223" s="957"/>
      <c r="AP223" s="957"/>
      <c r="AQ223" s="957"/>
      <c r="AR223" s="957"/>
      <c r="AS223" s="957"/>
      <c r="AT223" s="957"/>
      <c r="AU223" s="957"/>
      <c r="AV223" s="957"/>
      <c r="AW223" s="956"/>
      <c r="AX223" s="956"/>
      <c r="AY223" s="956"/>
      <c r="AZ223" s="956"/>
      <c r="BA223" s="955"/>
    </row>
    <row r="224" spans="1:65" ht="26.25" hidden="1" customHeight="1" x14ac:dyDescent="0.25">
      <c r="A224" s="2611"/>
      <c r="B224" s="771" t="s">
        <v>885</v>
      </c>
      <c r="C224" s="2734" t="s">
        <v>1011</v>
      </c>
      <c r="D224" s="2735" t="s">
        <v>1010</v>
      </c>
      <c r="E224" s="769" t="s">
        <v>1009</v>
      </c>
      <c r="F224" s="931" t="s">
        <v>129</v>
      </c>
      <c r="G224" s="931" t="s">
        <v>124</v>
      </c>
      <c r="H224" s="934">
        <v>1</v>
      </c>
      <c r="I224" s="937">
        <v>0.15</v>
      </c>
      <c r="J224" s="476"/>
      <c r="K224" s="114"/>
      <c r="L224" s="114"/>
      <c r="M224" s="114"/>
      <c r="N224" s="631"/>
      <c r="O224" s="114"/>
      <c r="P224" s="114"/>
      <c r="Q224" s="114"/>
      <c r="R224" s="114"/>
      <c r="S224" s="114"/>
      <c r="T224" s="114"/>
      <c r="U224" s="114"/>
      <c r="V224" s="114"/>
      <c r="W224" s="114"/>
      <c r="X224" s="114"/>
      <c r="Y224" s="114"/>
      <c r="Z224" s="630"/>
      <c r="AA224" s="630"/>
      <c r="AB224" s="629"/>
      <c r="AC224" s="627"/>
      <c r="AD224" s="628"/>
      <c r="AE224" s="628"/>
      <c r="AF224" s="628"/>
      <c r="AG224" s="628"/>
      <c r="AH224" s="628"/>
      <c r="AI224" s="627"/>
      <c r="AJ224" s="114"/>
      <c r="AK224" s="114"/>
      <c r="AL224" s="114"/>
      <c r="AM224" s="114"/>
      <c r="AN224" s="114"/>
      <c r="AO224" s="114"/>
      <c r="AP224" s="114"/>
      <c r="AQ224" s="114"/>
      <c r="AR224" s="114"/>
      <c r="AS224" s="114"/>
      <c r="AT224" s="114"/>
      <c r="AU224" s="114"/>
      <c r="AV224" s="114"/>
      <c r="AW224" s="626"/>
      <c r="AX224" s="626"/>
      <c r="AY224" s="626"/>
      <c r="AZ224" s="626"/>
      <c r="BA224" s="620"/>
    </row>
    <row r="225" spans="1:53" ht="15.75" hidden="1" customHeight="1" x14ac:dyDescent="0.25">
      <c r="A225" s="2611"/>
      <c r="B225" s="771" t="s">
        <v>885</v>
      </c>
      <c r="C225" s="2598"/>
      <c r="D225" s="2598"/>
      <c r="E225" s="769" t="s">
        <v>1008</v>
      </c>
      <c r="F225" s="771" t="s">
        <v>129</v>
      </c>
      <c r="G225" s="771" t="s">
        <v>124</v>
      </c>
      <c r="H225" s="928">
        <v>1</v>
      </c>
      <c r="I225" s="937">
        <v>0.15</v>
      </c>
      <c r="J225" s="476"/>
      <c r="K225" s="114"/>
      <c r="L225" s="114"/>
      <c r="M225" s="114"/>
      <c r="N225" s="631"/>
      <c r="O225" s="114"/>
      <c r="P225" s="114"/>
      <c r="Q225" s="114"/>
      <c r="R225" s="114"/>
      <c r="S225" s="114"/>
      <c r="T225" s="114"/>
      <c r="U225" s="114"/>
      <c r="V225" s="114"/>
      <c r="W225" s="114"/>
      <c r="X225" s="114"/>
      <c r="Y225" s="114"/>
      <c r="Z225" s="630"/>
      <c r="AA225" s="630"/>
      <c r="AB225" s="629"/>
      <c r="AC225" s="627"/>
      <c r="AD225" s="628"/>
      <c r="AE225" s="628"/>
      <c r="AF225" s="628"/>
      <c r="AG225" s="628"/>
      <c r="AH225" s="628"/>
      <c r="AI225" s="627"/>
      <c r="AJ225" s="114"/>
      <c r="AK225" s="114"/>
      <c r="AL225" s="114"/>
      <c r="AM225" s="114"/>
      <c r="AN225" s="114"/>
      <c r="AO225" s="114"/>
      <c r="AP225" s="114"/>
      <c r="AQ225" s="114"/>
      <c r="AR225" s="114"/>
      <c r="AS225" s="114"/>
      <c r="AT225" s="114"/>
      <c r="AU225" s="114"/>
      <c r="AV225" s="114"/>
      <c r="AW225" s="626"/>
      <c r="AX225" s="626"/>
      <c r="AY225" s="626"/>
      <c r="AZ225" s="626"/>
      <c r="BA225" s="620"/>
    </row>
    <row r="226" spans="1:53" ht="15.75" hidden="1" customHeight="1" x14ac:dyDescent="0.25">
      <c r="A226" s="2611"/>
      <c r="B226" s="771" t="s">
        <v>885</v>
      </c>
      <c r="C226" s="2596" t="s">
        <v>1007</v>
      </c>
      <c r="D226" s="769" t="s">
        <v>1006</v>
      </c>
      <c r="E226" s="932" t="s">
        <v>1005</v>
      </c>
      <c r="F226" s="940" t="s">
        <v>1004</v>
      </c>
      <c r="G226" s="940" t="s">
        <v>124</v>
      </c>
      <c r="H226" s="940">
        <v>20</v>
      </c>
      <c r="I226" s="942">
        <v>1</v>
      </c>
      <c r="J226" s="476"/>
      <c r="K226" s="114"/>
      <c r="L226" s="114"/>
      <c r="M226" s="114"/>
      <c r="N226" s="631"/>
      <c r="O226" s="114"/>
      <c r="P226" s="114"/>
      <c r="Q226" s="114"/>
      <c r="R226" s="114"/>
      <c r="S226" s="114"/>
      <c r="T226" s="114"/>
      <c r="U226" s="114"/>
      <c r="V226" s="114"/>
      <c r="W226" s="114"/>
      <c r="X226" s="114"/>
      <c r="Y226" s="114"/>
      <c r="Z226" s="630"/>
      <c r="AA226" s="630"/>
      <c r="AB226" s="629"/>
      <c r="AC226" s="627"/>
      <c r="AD226" s="628"/>
      <c r="AE226" s="628"/>
      <c r="AF226" s="628"/>
      <c r="AG226" s="628"/>
      <c r="AH226" s="628"/>
      <c r="AI226" s="627"/>
      <c r="AJ226" s="114"/>
      <c r="AK226" s="114"/>
      <c r="AL226" s="114"/>
      <c r="AM226" s="114"/>
      <c r="AN226" s="114"/>
      <c r="AO226" s="114"/>
      <c r="AP226" s="114"/>
      <c r="AQ226" s="114"/>
      <c r="AR226" s="114"/>
      <c r="AS226" s="114"/>
      <c r="AT226" s="114"/>
      <c r="AU226" s="114"/>
      <c r="AV226" s="114"/>
      <c r="AW226" s="626"/>
      <c r="AX226" s="626"/>
      <c r="AY226" s="626"/>
      <c r="AZ226" s="626"/>
      <c r="BA226" s="620"/>
    </row>
    <row r="227" spans="1:53" ht="38.25" hidden="1" customHeight="1" x14ac:dyDescent="0.25">
      <c r="A227" s="2611"/>
      <c r="B227" s="771" t="s">
        <v>885</v>
      </c>
      <c r="C227" s="2597"/>
      <c r="D227" s="769" t="s">
        <v>1003</v>
      </c>
      <c r="E227" s="2596" t="s">
        <v>1002</v>
      </c>
      <c r="F227" s="2617" t="s">
        <v>1001</v>
      </c>
      <c r="G227" s="2617" t="s">
        <v>124</v>
      </c>
      <c r="H227" s="2617">
        <v>20</v>
      </c>
      <c r="I227" s="2761">
        <v>1</v>
      </c>
      <c r="J227" s="476"/>
      <c r="K227" s="114"/>
      <c r="L227" s="114"/>
      <c r="M227" s="114"/>
      <c r="N227" s="631"/>
      <c r="O227" s="114"/>
      <c r="P227" s="114"/>
      <c r="Q227" s="114"/>
      <c r="R227" s="114"/>
      <c r="S227" s="114"/>
      <c r="T227" s="114"/>
      <c r="U227" s="114"/>
      <c r="V227" s="114"/>
      <c r="W227" s="114"/>
      <c r="X227" s="114"/>
      <c r="Y227" s="114"/>
      <c r="Z227" s="630"/>
      <c r="AA227" s="630"/>
      <c r="AB227" s="629"/>
      <c r="AC227" s="627"/>
      <c r="AD227" s="628"/>
      <c r="AE227" s="628"/>
      <c r="AF227" s="628"/>
      <c r="AG227" s="628"/>
      <c r="AH227" s="628"/>
      <c r="AI227" s="627"/>
      <c r="AJ227" s="114"/>
      <c r="AK227" s="114"/>
      <c r="AL227" s="114"/>
      <c r="AM227" s="114"/>
      <c r="AN227" s="114"/>
      <c r="AO227" s="114"/>
      <c r="AP227" s="114"/>
      <c r="AQ227" s="114"/>
      <c r="AR227" s="114"/>
      <c r="AS227" s="114"/>
      <c r="AT227" s="114"/>
      <c r="AU227" s="114"/>
      <c r="AV227" s="114"/>
      <c r="AW227" s="626"/>
      <c r="AX227" s="626"/>
      <c r="AY227" s="626"/>
      <c r="AZ227" s="626"/>
      <c r="BA227" s="620"/>
    </row>
    <row r="228" spans="1:53" ht="25.5" hidden="1" customHeight="1" x14ac:dyDescent="0.25">
      <c r="A228" s="2611"/>
      <c r="B228" s="771" t="s">
        <v>885</v>
      </c>
      <c r="C228" s="2597"/>
      <c r="D228" s="769" t="s">
        <v>1000</v>
      </c>
      <c r="E228" s="2597"/>
      <c r="F228" s="2597"/>
      <c r="G228" s="2597"/>
      <c r="H228" s="2597"/>
      <c r="I228" s="2616"/>
      <c r="J228" s="476"/>
      <c r="K228" s="114"/>
      <c r="L228" s="114"/>
      <c r="M228" s="114"/>
      <c r="N228" s="631"/>
      <c r="O228" s="114"/>
      <c r="P228" s="114"/>
      <c r="Q228" s="114"/>
      <c r="R228" s="114"/>
      <c r="S228" s="114"/>
      <c r="T228" s="114"/>
      <c r="U228" s="114"/>
      <c r="V228" s="114"/>
      <c r="W228" s="114"/>
      <c r="X228" s="114"/>
      <c r="Y228" s="114"/>
      <c r="Z228" s="630"/>
      <c r="AA228" s="630"/>
      <c r="AB228" s="629"/>
      <c r="AC228" s="627"/>
      <c r="AD228" s="628"/>
      <c r="AE228" s="628"/>
      <c r="AF228" s="628"/>
      <c r="AG228" s="628"/>
      <c r="AH228" s="628"/>
      <c r="AI228" s="627"/>
      <c r="AJ228" s="114"/>
      <c r="AK228" s="114"/>
      <c r="AL228" s="114"/>
      <c r="AM228" s="114"/>
      <c r="AN228" s="114"/>
      <c r="AO228" s="114"/>
      <c r="AP228" s="114"/>
      <c r="AQ228" s="114"/>
      <c r="AR228" s="114"/>
      <c r="AS228" s="114"/>
      <c r="AT228" s="114"/>
      <c r="AU228" s="114"/>
      <c r="AV228" s="114"/>
      <c r="AW228" s="626"/>
      <c r="AX228" s="626"/>
      <c r="AY228" s="626"/>
      <c r="AZ228" s="626"/>
      <c r="BA228" s="620"/>
    </row>
    <row r="229" spans="1:53" ht="26.25" hidden="1" customHeight="1" x14ac:dyDescent="0.25">
      <c r="A229" s="2611"/>
      <c r="B229" s="771" t="s">
        <v>885</v>
      </c>
      <c r="C229" s="2597"/>
      <c r="D229" s="954" t="s">
        <v>999</v>
      </c>
      <c r="E229" s="2597"/>
      <c r="F229" s="2597"/>
      <c r="G229" s="2597"/>
      <c r="H229" s="2597"/>
      <c r="I229" s="2616"/>
      <c r="J229" s="476"/>
      <c r="K229" s="114"/>
      <c r="L229" s="114"/>
      <c r="M229" s="114"/>
      <c r="N229" s="631"/>
      <c r="O229" s="114"/>
      <c r="P229" s="114"/>
      <c r="Q229" s="114"/>
      <c r="R229" s="114"/>
      <c r="S229" s="114"/>
      <c r="T229" s="114"/>
      <c r="U229" s="114"/>
      <c r="V229" s="114"/>
      <c r="W229" s="114"/>
      <c r="X229" s="114"/>
      <c r="Y229" s="114"/>
      <c r="Z229" s="630"/>
      <c r="AA229" s="630"/>
      <c r="AB229" s="629"/>
      <c r="AC229" s="627"/>
      <c r="AD229" s="628"/>
      <c r="AE229" s="628"/>
      <c r="AF229" s="628"/>
      <c r="AG229" s="628"/>
      <c r="AH229" s="628"/>
      <c r="AI229" s="627"/>
      <c r="AJ229" s="114"/>
      <c r="AK229" s="114"/>
      <c r="AL229" s="114"/>
      <c r="AM229" s="114"/>
      <c r="AN229" s="114"/>
      <c r="AO229" s="114"/>
      <c r="AP229" s="114"/>
      <c r="AQ229" s="114"/>
      <c r="AR229" s="114"/>
      <c r="AS229" s="114"/>
      <c r="AT229" s="114"/>
      <c r="AU229" s="114"/>
      <c r="AV229" s="114"/>
      <c r="AW229" s="626"/>
      <c r="AX229" s="626"/>
      <c r="AY229" s="626"/>
      <c r="AZ229" s="626"/>
      <c r="BA229" s="620"/>
    </row>
    <row r="230" spans="1:53" ht="25.5" hidden="1" customHeight="1" x14ac:dyDescent="0.25">
      <c r="A230" s="2611"/>
      <c r="B230" s="771" t="s">
        <v>885</v>
      </c>
      <c r="C230" s="2597"/>
      <c r="D230" s="954" t="s">
        <v>998</v>
      </c>
      <c r="E230" s="2598"/>
      <c r="F230" s="2598"/>
      <c r="G230" s="2598"/>
      <c r="H230" s="2598"/>
      <c r="I230" s="2615"/>
      <c r="J230" s="476"/>
      <c r="K230" s="114"/>
      <c r="L230" s="114"/>
      <c r="M230" s="114"/>
      <c r="N230" s="631"/>
      <c r="O230" s="114"/>
      <c r="P230" s="114"/>
      <c r="Q230" s="114"/>
      <c r="R230" s="114"/>
      <c r="S230" s="114"/>
      <c r="T230" s="114"/>
      <c r="U230" s="114"/>
      <c r="V230" s="114"/>
      <c r="W230" s="114"/>
      <c r="X230" s="114"/>
      <c r="Y230" s="114"/>
      <c r="Z230" s="630"/>
      <c r="AA230" s="630"/>
      <c r="AB230" s="629"/>
      <c r="AC230" s="627"/>
      <c r="AD230" s="628"/>
      <c r="AE230" s="628"/>
      <c r="AF230" s="628"/>
      <c r="AG230" s="628"/>
      <c r="AH230" s="628"/>
      <c r="AI230" s="627"/>
      <c r="AJ230" s="114"/>
      <c r="AK230" s="114"/>
      <c r="AL230" s="114"/>
      <c r="AM230" s="114"/>
      <c r="AN230" s="114"/>
      <c r="AO230" s="114"/>
      <c r="AP230" s="114"/>
      <c r="AQ230" s="114"/>
      <c r="AR230" s="114"/>
      <c r="AS230" s="114"/>
      <c r="AT230" s="114"/>
      <c r="AU230" s="114"/>
      <c r="AV230" s="114"/>
      <c r="AW230" s="626"/>
      <c r="AX230" s="626"/>
      <c r="AY230" s="626"/>
      <c r="AZ230" s="626"/>
      <c r="BA230" s="620"/>
    </row>
    <row r="231" spans="1:53" ht="15.75" hidden="1" customHeight="1" x14ac:dyDescent="0.25">
      <c r="A231" s="2611"/>
      <c r="B231" s="771" t="s">
        <v>885</v>
      </c>
      <c r="C231" s="2598"/>
      <c r="D231" s="954" t="s">
        <v>997</v>
      </c>
      <c r="E231" s="769" t="s">
        <v>996</v>
      </c>
      <c r="F231" s="771" t="s">
        <v>129</v>
      </c>
      <c r="G231" s="771" t="s">
        <v>124</v>
      </c>
      <c r="H231" s="928">
        <v>1</v>
      </c>
      <c r="I231" s="935">
        <v>0.05</v>
      </c>
      <c r="J231" s="476"/>
      <c r="K231" s="114"/>
      <c r="L231" s="114"/>
      <c r="M231" s="114"/>
      <c r="N231" s="631"/>
      <c r="O231" s="114"/>
      <c r="P231" s="114"/>
      <c r="Q231" s="114"/>
      <c r="R231" s="114"/>
      <c r="S231" s="114"/>
      <c r="T231" s="114"/>
      <c r="U231" s="114"/>
      <c r="V231" s="114"/>
      <c r="W231" s="114"/>
      <c r="X231" s="114"/>
      <c r="Y231" s="114"/>
      <c r="Z231" s="630"/>
      <c r="AA231" s="630"/>
      <c r="AB231" s="629"/>
      <c r="AC231" s="627"/>
      <c r="AD231" s="628"/>
      <c r="AE231" s="628"/>
      <c r="AF231" s="628"/>
      <c r="AG231" s="628"/>
      <c r="AH231" s="628"/>
      <c r="AI231" s="627"/>
      <c r="AJ231" s="114"/>
      <c r="AK231" s="114"/>
      <c r="AL231" s="114"/>
      <c r="AM231" s="114"/>
      <c r="AN231" s="114"/>
      <c r="AO231" s="114"/>
      <c r="AP231" s="114"/>
      <c r="AQ231" s="114"/>
      <c r="AR231" s="114"/>
      <c r="AS231" s="114"/>
      <c r="AT231" s="114"/>
      <c r="AU231" s="114"/>
      <c r="AV231" s="114"/>
      <c r="AW231" s="626"/>
      <c r="AX231" s="626"/>
      <c r="AY231" s="626"/>
      <c r="AZ231" s="626"/>
      <c r="BA231" s="620"/>
    </row>
    <row r="232" spans="1:53" ht="15.75" hidden="1" customHeight="1" x14ac:dyDescent="0.25">
      <c r="A232" s="2611"/>
      <c r="B232" s="771" t="s">
        <v>885</v>
      </c>
      <c r="C232" s="2596" t="s">
        <v>995</v>
      </c>
      <c r="D232" s="943" t="s">
        <v>994</v>
      </c>
      <c r="E232" s="769" t="s">
        <v>993</v>
      </c>
      <c r="F232" s="771" t="s">
        <v>129</v>
      </c>
      <c r="G232" s="771">
        <v>0</v>
      </c>
      <c r="H232" s="928">
        <f>80%</f>
        <v>0.8</v>
      </c>
      <c r="I232" s="935">
        <v>0.1</v>
      </c>
      <c r="J232" s="476"/>
      <c r="K232" s="114"/>
      <c r="L232" s="114"/>
      <c r="M232" s="114"/>
      <c r="N232" s="631"/>
      <c r="O232" s="114"/>
      <c r="P232" s="114"/>
      <c r="Q232" s="114"/>
      <c r="R232" s="114"/>
      <c r="S232" s="114"/>
      <c r="T232" s="114"/>
      <c r="U232" s="114"/>
      <c r="V232" s="114"/>
      <c r="W232" s="114"/>
      <c r="X232" s="114"/>
      <c r="Y232" s="114"/>
      <c r="Z232" s="630"/>
      <c r="AA232" s="630"/>
      <c r="AB232" s="629"/>
      <c r="AC232" s="627"/>
      <c r="AD232" s="628"/>
      <c r="AE232" s="628"/>
      <c r="AF232" s="628"/>
      <c r="AG232" s="628"/>
      <c r="AH232" s="628"/>
      <c r="AI232" s="627"/>
      <c r="AJ232" s="114"/>
      <c r="AK232" s="114"/>
      <c r="AL232" s="114"/>
      <c r="AM232" s="114"/>
      <c r="AN232" s="114"/>
      <c r="AO232" s="114"/>
      <c r="AP232" s="114"/>
      <c r="AQ232" s="114"/>
      <c r="AR232" s="114"/>
      <c r="AS232" s="114"/>
      <c r="AT232" s="114"/>
      <c r="AU232" s="114"/>
      <c r="AV232" s="114"/>
      <c r="AW232" s="626"/>
      <c r="AX232" s="626"/>
      <c r="AY232" s="626"/>
      <c r="AZ232" s="626"/>
      <c r="BA232" s="620"/>
    </row>
    <row r="233" spans="1:53" ht="25.5" hidden="1" customHeight="1" x14ac:dyDescent="0.25">
      <c r="A233" s="2611"/>
      <c r="B233" s="771" t="s">
        <v>885</v>
      </c>
      <c r="C233" s="2597"/>
      <c r="D233" s="943" t="s">
        <v>992</v>
      </c>
      <c r="E233" s="2596" t="s">
        <v>991</v>
      </c>
      <c r="F233" s="2617" t="s">
        <v>129</v>
      </c>
      <c r="G233" s="2617" t="s">
        <v>124</v>
      </c>
      <c r="H233" s="2608">
        <v>0.8</v>
      </c>
      <c r="I233" s="2614">
        <v>0.1</v>
      </c>
      <c r="J233" s="476"/>
      <c r="K233" s="114"/>
      <c r="L233" s="114"/>
      <c r="M233" s="114"/>
      <c r="N233" s="631"/>
      <c r="O233" s="114"/>
      <c r="P233" s="114"/>
      <c r="Q233" s="114"/>
      <c r="R233" s="114"/>
      <c r="S233" s="114"/>
      <c r="T233" s="114"/>
      <c r="U233" s="114"/>
      <c r="V233" s="114"/>
      <c r="W233" s="114"/>
      <c r="X233" s="114"/>
      <c r="Y233" s="114"/>
      <c r="Z233" s="630"/>
      <c r="AA233" s="630"/>
      <c r="AB233" s="629"/>
      <c r="AC233" s="627"/>
      <c r="AD233" s="628"/>
      <c r="AE233" s="628"/>
      <c r="AF233" s="628"/>
      <c r="AG233" s="628"/>
      <c r="AH233" s="628"/>
      <c r="AI233" s="627"/>
      <c r="AJ233" s="114"/>
      <c r="AK233" s="114"/>
      <c r="AL233" s="114"/>
      <c r="AM233" s="114"/>
      <c r="AN233" s="114"/>
      <c r="AO233" s="114"/>
      <c r="AP233" s="114"/>
      <c r="AQ233" s="114"/>
      <c r="AR233" s="114"/>
      <c r="AS233" s="114"/>
      <c r="AT233" s="114"/>
      <c r="AU233" s="114"/>
      <c r="AV233" s="114"/>
      <c r="AW233" s="626"/>
      <c r="AX233" s="626"/>
      <c r="AY233" s="626"/>
      <c r="AZ233" s="626"/>
      <c r="BA233" s="620"/>
    </row>
    <row r="234" spans="1:53" ht="51" hidden="1" customHeight="1" x14ac:dyDescent="0.25">
      <c r="A234" s="2611"/>
      <c r="B234" s="771" t="s">
        <v>885</v>
      </c>
      <c r="C234" s="2598"/>
      <c r="D234" s="953" t="s">
        <v>990</v>
      </c>
      <c r="E234" s="2598"/>
      <c r="F234" s="2598"/>
      <c r="G234" s="2598"/>
      <c r="H234" s="2598"/>
      <c r="I234" s="2615"/>
      <c r="J234" s="476"/>
      <c r="K234" s="114"/>
      <c r="L234" s="114"/>
      <c r="M234" s="114"/>
      <c r="N234" s="631"/>
      <c r="O234" s="114"/>
      <c r="P234" s="114"/>
      <c r="Q234" s="114"/>
      <c r="R234" s="114"/>
      <c r="S234" s="114"/>
      <c r="T234" s="114"/>
      <c r="U234" s="114"/>
      <c r="V234" s="114"/>
      <c r="W234" s="114"/>
      <c r="X234" s="114"/>
      <c r="Y234" s="114"/>
      <c r="Z234" s="630"/>
      <c r="AA234" s="630"/>
      <c r="AB234" s="629"/>
      <c r="AC234" s="627"/>
      <c r="AD234" s="628"/>
      <c r="AE234" s="628"/>
      <c r="AF234" s="628"/>
      <c r="AG234" s="628"/>
      <c r="AH234" s="628"/>
      <c r="AI234" s="627"/>
      <c r="AJ234" s="114"/>
      <c r="AK234" s="114"/>
      <c r="AL234" s="114"/>
      <c r="AM234" s="114"/>
      <c r="AN234" s="114"/>
      <c r="AO234" s="114"/>
      <c r="AP234" s="114"/>
      <c r="AQ234" s="114"/>
      <c r="AR234" s="114"/>
      <c r="AS234" s="114"/>
      <c r="AT234" s="114"/>
      <c r="AU234" s="114"/>
      <c r="AV234" s="114"/>
      <c r="AW234" s="626"/>
      <c r="AX234" s="626"/>
      <c r="AY234" s="626"/>
      <c r="AZ234" s="626"/>
      <c r="BA234" s="620"/>
    </row>
    <row r="235" spans="1:53" ht="15.75" hidden="1" customHeight="1" x14ac:dyDescent="0.25">
      <c r="A235" s="2611"/>
      <c r="B235" s="771" t="s">
        <v>885</v>
      </c>
      <c r="C235" s="2596" t="s">
        <v>989</v>
      </c>
      <c r="D235" s="769" t="s">
        <v>988</v>
      </c>
      <c r="E235" s="941" t="s">
        <v>1224</v>
      </c>
      <c r="F235" s="940" t="s">
        <v>374</v>
      </c>
      <c r="G235" s="940" t="s">
        <v>124</v>
      </c>
      <c r="H235" s="940">
        <v>4</v>
      </c>
      <c r="I235" s="942">
        <v>1</v>
      </c>
      <c r="J235" s="476"/>
      <c r="K235" s="114"/>
      <c r="L235" s="114"/>
      <c r="M235" s="114"/>
      <c r="N235" s="631"/>
      <c r="O235" s="114"/>
      <c r="P235" s="114"/>
      <c r="Q235" s="114"/>
      <c r="R235" s="114"/>
      <c r="S235" s="114"/>
      <c r="T235" s="114"/>
      <c r="U235" s="114"/>
      <c r="V235" s="114"/>
      <c r="W235" s="114"/>
      <c r="X235" s="114"/>
      <c r="Y235" s="114"/>
      <c r="Z235" s="630"/>
      <c r="AA235" s="630"/>
      <c r="AB235" s="629"/>
      <c r="AC235" s="627"/>
      <c r="AD235" s="628"/>
      <c r="AE235" s="628"/>
      <c r="AF235" s="628"/>
      <c r="AG235" s="628"/>
      <c r="AH235" s="628"/>
      <c r="AI235" s="627"/>
      <c r="AJ235" s="114"/>
      <c r="AK235" s="114"/>
      <c r="AL235" s="114"/>
      <c r="AM235" s="114"/>
      <c r="AN235" s="114"/>
      <c r="AO235" s="114"/>
      <c r="AP235" s="114"/>
      <c r="AQ235" s="114"/>
      <c r="AR235" s="114"/>
      <c r="AS235" s="114"/>
      <c r="AT235" s="114"/>
      <c r="AU235" s="114"/>
      <c r="AV235" s="114"/>
      <c r="AW235" s="626"/>
      <c r="AX235" s="626"/>
      <c r="AY235" s="626"/>
      <c r="AZ235" s="626"/>
      <c r="BA235" s="620"/>
    </row>
    <row r="236" spans="1:53" ht="15.75" hidden="1" customHeight="1" x14ac:dyDescent="0.25">
      <c r="A236" s="2611"/>
      <c r="B236" s="771" t="s">
        <v>885</v>
      </c>
      <c r="C236" s="2597"/>
      <c r="D236" s="943" t="s">
        <v>986</v>
      </c>
      <c r="E236" s="932" t="s">
        <v>985</v>
      </c>
      <c r="F236" s="931" t="s">
        <v>129</v>
      </c>
      <c r="G236" s="931" t="s">
        <v>124</v>
      </c>
      <c r="H236" s="934">
        <v>1</v>
      </c>
      <c r="I236" s="935">
        <v>0.25</v>
      </c>
      <c r="J236" s="476"/>
      <c r="K236" s="114"/>
      <c r="L236" s="114"/>
      <c r="M236" s="114"/>
      <c r="N236" s="631"/>
      <c r="O236" s="114"/>
      <c r="P236" s="114"/>
      <c r="Q236" s="114"/>
      <c r="R236" s="114"/>
      <c r="S236" s="114"/>
      <c r="T236" s="114"/>
      <c r="U236" s="114"/>
      <c r="V236" s="114"/>
      <c r="W236" s="114"/>
      <c r="X236" s="114"/>
      <c r="Y236" s="114"/>
      <c r="Z236" s="630"/>
      <c r="AA236" s="630"/>
      <c r="AB236" s="629"/>
      <c r="AC236" s="627"/>
      <c r="AD236" s="628"/>
      <c r="AE236" s="628"/>
      <c r="AF236" s="628"/>
      <c r="AG236" s="628"/>
      <c r="AH236" s="628"/>
      <c r="AI236" s="627"/>
      <c r="AJ236" s="114"/>
      <c r="AK236" s="114"/>
      <c r="AL236" s="114"/>
      <c r="AM236" s="114"/>
      <c r="AN236" s="114"/>
      <c r="AO236" s="114"/>
      <c r="AP236" s="114"/>
      <c r="AQ236" s="114"/>
      <c r="AR236" s="114"/>
      <c r="AS236" s="114"/>
      <c r="AT236" s="114"/>
      <c r="AU236" s="114"/>
      <c r="AV236" s="114"/>
      <c r="AW236" s="626"/>
      <c r="AX236" s="626"/>
      <c r="AY236" s="626"/>
      <c r="AZ236" s="626"/>
      <c r="BA236" s="620"/>
    </row>
    <row r="237" spans="1:53" ht="15.75" hidden="1" customHeight="1" x14ac:dyDescent="0.25">
      <c r="A237" s="2611"/>
      <c r="B237" s="771" t="s">
        <v>885</v>
      </c>
      <c r="C237" s="2597"/>
      <c r="D237" s="2610" t="s">
        <v>984</v>
      </c>
      <c r="E237" s="932" t="s">
        <v>983</v>
      </c>
      <c r="F237" s="931" t="s">
        <v>982</v>
      </c>
      <c r="G237" s="931">
        <v>5004</v>
      </c>
      <c r="H237" s="931">
        <v>5153</v>
      </c>
      <c r="I237" s="942">
        <v>1271</v>
      </c>
      <c r="J237" s="476"/>
      <c r="K237" s="114"/>
      <c r="L237" s="114"/>
      <c r="M237" s="114"/>
      <c r="N237" s="631"/>
      <c r="O237" s="114"/>
      <c r="P237" s="114"/>
      <c r="Q237" s="114"/>
      <c r="R237" s="114"/>
      <c r="S237" s="114"/>
      <c r="T237" s="114"/>
      <c r="U237" s="114"/>
      <c r="V237" s="114"/>
      <c r="W237" s="114"/>
      <c r="X237" s="114"/>
      <c r="Y237" s="114"/>
      <c r="Z237" s="630"/>
      <c r="AA237" s="630"/>
      <c r="AB237" s="629"/>
      <c r="AC237" s="627"/>
      <c r="AD237" s="628"/>
      <c r="AE237" s="628"/>
      <c r="AF237" s="628"/>
      <c r="AG237" s="628"/>
      <c r="AH237" s="628"/>
      <c r="AI237" s="627"/>
      <c r="AJ237" s="114"/>
      <c r="AK237" s="114"/>
      <c r="AL237" s="114"/>
      <c r="AM237" s="114"/>
      <c r="AN237" s="114"/>
      <c r="AO237" s="114"/>
      <c r="AP237" s="114"/>
      <c r="AQ237" s="114"/>
      <c r="AR237" s="114"/>
      <c r="AS237" s="114"/>
      <c r="AT237" s="114"/>
      <c r="AU237" s="114"/>
      <c r="AV237" s="114"/>
      <c r="AW237" s="626"/>
      <c r="AX237" s="626"/>
      <c r="AY237" s="626"/>
      <c r="AZ237" s="626"/>
      <c r="BA237" s="620"/>
    </row>
    <row r="238" spans="1:53" ht="15.75" hidden="1" customHeight="1" x14ac:dyDescent="0.25">
      <c r="A238" s="2611"/>
      <c r="B238" s="771" t="s">
        <v>885</v>
      </c>
      <c r="C238" s="2598"/>
      <c r="D238" s="2611"/>
      <c r="E238" s="932" t="s">
        <v>981</v>
      </c>
      <c r="F238" s="931" t="s">
        <v>129</v>
      </c>
      <c r="G238" s="934">
        <v>0</v>
      </c>
      <c r="H238" s="934">
        <v>1</v>
      </c>
      <c r="I238" s="935">
        <v>0.25</v>
      </c>
      <c r="J238" s="476"/>
      <c r="K238" s="114"/>
      <c r="L238" s="114"/>
      <c r="M238" s="114"/>
      <c r="N238" s="631"/>
      <c r="O238" s="114"/>
      <c r="P238" s="114"/>
      <c r="Q238" s="114"/>
      <c r="R238" s="114"/>
      <c r="S238" s="114"/>
      <c r="T238" s="114"/>
      <c r="U238" s="114"/>
      <c r="V238" s="114"/>
      <c r="W238" s="114"/>
      <c r="X238" s="114"/>
      <c r="Y238" s="114"/>
      <c r="Z238" s="630"/>
      <c r="AA238" s="630"/>
      <c r="AB238" s="629"/>
      <c r="AC238" s="627"/>
      <c r="AD238" s="628"/>
      <c r="AE238" s="628"/>
      <c r="AF238" s="628"/>
      <c r="AG238" s="628"/>
      <c r="AH238" s="628"/>
      <c r="AI238" s="627"/>
      <c r="AJ238" s="114"/>
      <c r="AK238" s="114"/>
      <c r="AL238" s="114"/>
      <c r="AM238" s="114"/>
      <c r="AN238" s="114"/>
      <c r="AO238" s="114"/>
      <c r="AP238" s="114"/>
      <c r="AQ238" s="114"/>
      <c r="AR238" s="114"/>
      <c r="AS238" s="114"/>
      <c r="AT238" s="114"/>
      <c r="AU238" s="114"/>
      <c r="AV238" s="114"/>
      <c r="AW238" s="626"/>
      <c r="AX238" s="626"/>
      <c r="AY238" s="626"/>
      <c r="AZ238" s="626"/>
      <c r="BA238" s="620"/>
    </row>
    <row r="239" spans="1:53" ht="15.75" hidden="1" customHeight="1" x14ac:dyDescent="0.25">
      <c r="A239" s="2611"/>
      <c r="B239" s="771" t="s">
        <v>885</v>
      </c>
      <c r="C239" s="2596" t="s">
        <v>980</v>
      </c>
      <c r="D239" s="769" t="s">
        <v>979</v>
      </c>
      <c r="E239" s="941" t="s">
        <v>1223</v>
      </c>
      <c r="F239" s="940" t="s">
        <v>129</v>
      </c>
      <c r="G239" s="939">
        <v>0</v>
      </c>
      <c r="H239" s="939">
        <v>1</v>
      </c>
      <c r="I239" s="935">
        <v>0.25</v>
      </c>
      <c r="J239" s="476"/>
      <c r="K239" s="114"/>
      <c r="L239" s="114"/>
      <c r="M239" s="114"/>
      <c r="N239" s="631"/>
      <c r="O239" s="114"/>
      <c r="P239" s="114"/>
      <c r="Q239" s="114"/>
      <c r="R239" s="114"/>
      <c r="S239" s="114"/>
      <c r="T239" s="114"/>
      <c r="U239" s="114"/>
      <c r="V239" s="114"/>
      <c r="W239" s="114"/>
      <c r="X239" s="114"/>
      <c r="Y239" s="114"/>
      <c r="Z239" s="630"/>
      <c r="AA239" s="630"/>
      <c r="AB239" s="629"/>
      <c r="AC239" s="627"/>
      <c r="AD239" s="628"/>
      <c r="AE239" s="628"/>
      <c r="AF239" s="628"/>
      <c r="AG239" s="628"/>
      <c r="AH239" s="628"/>
      <c r="AI239" s="627"/>
      <c r="AJ239" s="114"/>
      <c r="AK239" s="114"/>
      <c r="AL239" s="114"/>
      <c r="AM239" s="114"/>
      <c r="AN239" s="114"/>
      <c r="AO239" s="114"/>
      <c r="AP239" s="114"/>
      <c r="AQ239" s="114"/>
      <c r="AR239" s="114"/>
      <c r="AS239" s="114"/>
      <c r="AT239" s="114"/>
      <c r="AU239" s="114"/>
      <c r="AV239" s="114"/>
      <c r="AW239" s="626"/>
      <c r="AX239" s="626"/>
      <c r="AY239" s="626"/>
      <c r="AZ239" s="626"/>
      <c r="BA239" s="620"/>
    </row>
    <row r="240" spans="1:53" ht="15.75" hidden="1" customHeight="1" x14ac:dyDescent="0.25">
      <c r="A240" s="2611"/>
      <c r="B240" s="771" t="s">
        <v>885</v>
      </c>
      <c r="C240" s="2597"/>
      <c r="D240" s="769" t="s">
        <v>977</v>
      </c>
      <c r="E240" s="932" t="s">
        <v>976</v>
      </c>
      <c r="F240" s="931" t="s">
        <v>129</v>
      </c>
      <c r="G240" s="934">
        <v>0</v>
      </c>
      <c r="H240" s="934">
        <v>1</v>
      </c>
      <c r="I240" s="935">
        <v>0.25</v>
      </c>
      <c r="J240" s="476"/>
      <c r="K240" s="114"/>
      <c r="L240" s="114"/>
      <c r="M240" s="114"/>
      <c r="N240" s="631"/>
      <c r="O240" s="114"/>
      <c r="P240" s="114"/>
      <c r="Q240" s="114"/>
      <c r="R240" s="114"/>
      <c r="S240" s="114"/>
      <c r="T240" s="114"/>
      <c r="U240" s="114"/>
      <c r="V240" s="114"/>
      <c r="W240" s="114"/>
      <c r="X240" s="114"/>
      <c r="Y240" s="114"/>
      <c r="Z240" s="630"/>
      <c r="AA240" s="630"/>
      <c r="AB240" s="629"/>
      <c r="AC240" s="627"/>
      <c r="AD240" s="628"/>
      <c r="AE240" s="628"/>
      <c r="AF240" s="628"/>
      <c r="AG240" s="628"/>
      <c r="AH240" s="628"/>
      <c r="AI240" s="627"/>
      <c r="AJ240" s="114"/>
      <c r="AK240" s="114"/>
      <c r="AL240" s="114"/>
      <c r="AM240" s="114"/>
      <c r="AN240" s="114"/>
      <c r="AO240" s="114"/>
      <c r="AP240" s="114"/>
      <c r="AQ240" s="114"/>
      <c r="AR240" s="114"/>
      <c r="AS240" s="114"/>
      <c r="AT240" s="114"/>
      <c r="AU240" s="114"/>
      <c r="AV240" s="114"/>
      <c r="AW240" s="626"/>
      <c r="AX240" s="626"/>
      <c r="AY240" s="626"/>
      <c r="AZ240" s="626"/>
      <c r="BA240" s="620"/>
    </row>
    <row r="241" spans="1:53" ht="15.75" hidden="1" customHeight="1" x14ac:dyDescent="0.25">
      <c r="A241" s="2611"/>
      <c r="B241" s="771" t="s">
        <v>885</v>
      </c>
      <c r="C241" s="2597"/>
      <c r="D241" s="769" t="s">
        <v>975</v>
      </c>
      <c r="E241" s="932" t="s">
        <v>974</v>
      </c>
      <c r="F241" s="931" t="s">
        <v>129</v>
      </c>
      <c r="G241" s="931">
        <v>0</v>
      </c>
      <c r="H241" s="934">
        <v>1</v>
      </c>
      <c r="I241" s="935">
        <v>0.15</v>
      </c>
      <c r="J241" s="476"/>
      <c r="K241" s="114"/>
      <c r="L241" s="114"/>
      <c r="M241" s="114"/>
      <c r="N241" s="631"/>
      <c r="O241" s="114"/>
      <c r="P241" s="114"/>
      <c r="Q241" s="114"/>
      <c r="R241" s="114"/>
      <c r="S241" s="114"/>
      <c r="T241" s="114"/>
      <c r="U241" s="114"/>
      <c r="V241" s="114"/>
      <c r="W241" s="114"/>
      <c r="X241" s="114"/>
      <c r="Y241" s="114"/>
      <c r="Z241" s="630"/>
      <c r="AA241" s="630"/>
      <c r="AB241" s="629"/>
      <c r="AC241" s="627"/>
      <c r="AD241" s="628"/>
      <c r="AE241" s="628"/>
      <c r="AF241" s="628"/>
      <c r="AG241" s="628"/>
      <c r="AH241" s="628"/>
      <c r="AI241" s="627"/>
      <c r="AJ241" s="114"/>
      <c r="AK241" s="114"/>
      <c r="AL241" s="114"/>
      <c r="AM241" s="114"/>
      <c r="AN241" s="114"/>
      <c r="AO241" s="114"/>
      <c r="AP241" s="114"/>
      <c r="AQ241" s="114"/>
      <c r="AR241" s="114"/>
      <c r="AS241" s="114"/>
      <c r="AT241" s="114"/>
      <c r="AU241" s="114"/>
      <c r="AV241" s="114"/>
      <c r="AW241" s="626"/>
      <c r="AX241" s="626"/>
      <c r="AY241" s="626"/>
      <c r="AZ241" s="626"/>
      <c r="BA241" s="620"/>
    </row>
    <row r="242" spans="1:53" ht="15.75" hidden="1" customHeight="1" x14ac:dyDescent="0.25">
      <c r="A242" s="2611"/>
      <c r="B242" s="771" t="s">
        <v>885</v>
      </c>
      <c r="C242" s="2597"/>
      <c r="D242" s="2596" t="s">
        <v>973</v>
      </c>
      <c r="E242" s="769" t="s">
        <v>972</v>
      </c>
      <c r="F242" s="947" t="s">
        <v>129</v>
      </c>
      <c r="G242" s="948">
        <v>0</v>
      </c>
      <c r="H242" s="948">
        <v>1</v>
      </c>
      <c r="I242" s="935">
        <v>0.1</v>
      </c>
      <c r="J242" s="476"/>
      <c r="K242" s="114"/>
      <c r="L242" s="114"/>
      <c r="M242" s="114"/>
      <c r="N242" s="631"/>
      <c r="O242" s="114"/>
      <c r="P242" s="114"/>
      <c r="Q242" s="114"/>
      <c r="R242" s="114"/>
      <c r="S242" s="114"/>
      <c r="T242" s="114"/>
      <c r="U242" s="114"/>
      <c r="V242" s="114"/>
      <c r="W242" s="114"/>
      <c r="X242" s="114"/>
      <c r="Y242" s="114"/>
      <c r="Z242" s="630"/>
      <c r="AA242" s="630"/>
      <c r="AB242" s="629"/>
      <c r="AC242" s="627"/>
      <c r="AD242" s="628"/>
      <c r="AE242" s="628"/>
      <c r="AF242" s="628"/>
      <c r="AG242" s="628"/>
      <c r="AH242" s="628"/>
      <c r="AI242" s="627"/>
      <c r="AJ242" s="114"/>
      <c r="AK242" s="114"/>
      <c r="AL242" s="114"/>
      <c r="AM242" s="114"/>
      <c r="AN242" s="114"/>
      <c r="AO242" s="114"/>
      <c r="AP242" s="114"/>
      <c r="AQ242" s="114"/>
      <c r="AR242" s="114"/>
      <c r="AS242" s="114"/>
      <c r="AT242" s="114"/>
      <c r="AU242" s="114"/>
      <c r="AV242" s="114"/>
      <c r="AW242" s="626"/>
      <c r="AX242" s="626"/>
      <c r="AY242" s="626"/>
      <c r="AZ242" s="626"/>
      <c r="BA242" s="620"/>
    </row>
    <row r="243" spans="1:53" ht="15.75" hidden="1" customHeight="1" x14ac:dyDescent="0.25">
      <c r="A243" s="2611"/>
      <c r="B243" s="771" t="s">
        <v>885</v>
      </c>
      <c r="C243" s="2597"/>
      <c r="D243" s="2598"/>
      <c r="E243" s="769" t="s">
        <v>971</v>
      </c>
      <c r="F243" s="947" t="s">
        <v>129</v>
      </c>
      <c r="G243" s="948">
        <v>0</v>
      </c>
      <c r="H243" s="948">
        <v>1</v>
      </c>
      <c r="I243" s="935">
        <v>0.15</v>
      </c>
      <c r="J243" s="476"/>
      <c r="K243" s="114"/>
      <c r="L243" s="114"/>
      <c r="M243" s="114"/>
      <c r="N243" s="631"/>
      <c r="O243" s="114"/>
      <c r="P243" s="114"/>
      <c r="Q243" s="114"/>
      <c r="R243" s="114"/>
      <c r="S243" s="114"/>
      <c r="T243" s="114"/>
      <c r="U243" s="114"/>
      <c r="V243" s="114"/>
      <c r="W243" s="114"/>
      <c r="X243" s="114"/>
      <c r="Y243" s="114"/>
      <c r="Z243" s="630"/>
      <c r="AA243" s="630"/>
      <c r="AB243" s="629"/>
      <c r="AC243" s="627"/>
      <c r="AD243" s="628"/>
      <c r="AE243" s="628"/>
      <c r="AF243" s="628"/>
      <c r="AG243" s="628"/>
      <c r="AH243" s="628"/>
      <c r="AI243" s="627"/>
      <c r="AJ243" s="114"/>
      <c r="AK243" s="114"/>
      <c r="AL243" s="114"/>
      <c r="AM243" s="114"/>
      <c r="AN243" s="114"/>
      <c r="AO243" s="114"/>
      <c r="AP243" s="114"/>
      <c r="AQ243" s="114"/>
      <c r="AR243" s="114"/>
      <c r="AS243" s="114"/>
      <c r="AT243" s="114"/>
      <c r="AU243" s="114"/>
      <c r="AV243" s="114"/>
      <c r="AW243" s="626"/>
      <c r="AX243" s="626"/>
      <c r="AY243" s="626"/>
      <c r="AZ243" s="626"/>
      <c r="BA243" s="620"/>
    </row>
    <row r="244" spans="1:53" ht="25.5" hidden="1" customHeight="1" x14ac:dyDescent="0.25">
      <c r="A244" s="2611"/>
      <c r="B244" s="771" t="s">
        <v>885</v>
      </c>
      <c r="C244" s="2597"/>
      <c r="D244" s="769" t="s">
        <v>970</v>
      </c>
      <c r="E244" s="2596" t="s">
        <v>969</v>
      </c>
      <c r="F244" s="2617" t="s">
        <v>129</v>
      </c>
      <c r="G244" s="2608">
        <v>0</v>
      </c>
      <c r="H244" s="2608">
        <v>1</v>
      </c>
      <c r="I244" s="2614">
        <v>0.15</v>
      </c>
      <c r="J244" s="944"/>
      <c r="K244" s="114"/>
      <c r="L244" s="114"/>
      <c r="M244" s="114"/>
      <c r="N244" s="631"/>
      <c r="O244" s="114"/>
      <c r="P244" s="114"/>
      <c r="Q244" s="114"/>
      <c r="R244" s="114"/>
      <c r="S244" s="114"/>
      <c r="T244" s="114"/>
      <c r="U244" s="114"/>
      <c r="V244" s="114"/>
      <c r="W244" s="114"/>
      <c r="X244" s="114"/>
      <c r="Y244" s="114"/>
      <c r="Z244" s="630"/>
      <c r="AA244" s="630"/>
      <c r="AB244" s="629"/>
      <c r="AC244" s="627"/>
      <c r="AD244" s="628"/>
      <c r="AE244" s="628"/>
      <c r="AF244" s="628"/>
      <c r="AG244" s="628"/>
      <c r="AH244" s="628"/>
      <c r="AI244" s="627"/>
      <c r="AJ244" s="114"/>
      <c r="AK244" s="114"/>
      <c r="AL244" s="114"/>
      <c r="AM244" s="114"/>
      <c r="AN244" s="114"/>
      <c r="AO244" s="114"/>
      <c r="AP244" s="114"/>
      <c r="AQ244" s="114"/>
      <c r="AR244" s="114"/>
      <c r="AS244" s="114"/>
      <c r="AT244" s="114"/>
      <c r="AU244" s="114"/>
      <c r="AV244" s="114"/>
      <c r="AW244" s="626"/>
      <c r="AX244" s="626"/>
      <c r="AY244" s="626"/>
      <c r="AZ244" s="626"/>
      <c r="BA244" s="620"/>
    </row>
    <row r="245" spans="1:53" ht="25.5" hidden="1" customHeight="1" x14ac:dyDescent="0.25">
      <c r="A245" s="2611"/>
      <c r="B245" s="771" t="s">
        <v>885</v>
      </c>
      <c r="C245" s="2597"/>
      <c r="D245" s="769" t="s">
        <v>968</v>
      </c>
      <c r="E245" s="2598"/>
      <c r="F245" s="2598"/>
      <c r="G245" s="2598"/>
      <c r="H245" s="2598"/>
      <c r="I245" s="2615"/>
      <c r="J245" s="944"/>
      <c r="K245" s="114"/>
      <c r="L245" s="114"/>
      <c r="M245" s="114"/>
      <c r="N245" s="631"/>
      <c r="O245" s="114"/>
      <c r="P245" s="114"/>
      <c r="Q245" s="114"/>
      <c r="R245" s="114"/>
      <c r="S245" s="114"/>
      <c r="T245" s="114"/>
      <c r="U245" s="114"/>
      <c r="V245" s="114"/>
      <c r="W245" s="114"/>
      <c r="X245" s="114"/>
      <c r="Y245" s="114"/>
      <c r="Z245" s="630"/>
      <c r="AA245" s="630"/>
      <c r="AB245" s="629"/>
      <c r="AC245" s="627"/>
      <c r="AD245" s="628"/>
      <c r="AE245" s="628"/>
      <c r="AF245" s="628"/>
      <c r="AG245" s="628"/>
      <c r="AH245" s="628"/>
      <c r="AI245" s="627"/>
      <c r="AJ245" s="114"/>
      <c r="AK245" s="114"/>
      <c r="AL245" s="114"/>
      <c r="AM245" s="114"/>
      <c r="AN245" s="114"/>
      <c r="AO245" s="114"/>
      <c r="AP245" s="114"/>
      <c r="AQ245" s="114"/>
      <c r="AR245" s="114"/>
      <c r="AS245" s="114"/>
      <c r="AT245" s="114"/>
      <c r="AU245" s="114"/>
      <c r="AV245" s="114"/>
      <c r="AW245" s="626"/>
      <c r="AX245" s="626"/>
      <c r="AY245" s="626"/>
      <c r="AZ245" s="626"/>
      <c r="BA245" s="620"/>
    </row>
    <row r="246" spans="1:53" ht="15.75" hidden="1" customHeight="1" x14ac:dyDescent="0.25">
      <c r="A246" s="2611"/>
      <c r="B246" s="771" t="s">
        <v>885</v>
      </c>
      <c r="C246" s="2598"/>
      <c r="D246" s="943" t="s">
        <v>967</v>
      </c>
      <c r="E246" s="769" t="s">
        <v>966</v>
      </c>
      <c r="F246" s="947" t="s">
        <v>129</v>
      </c>
      <c r="G246" s="948">
        <v>0</v>
      </c>
      <c r="H246" s="948">
        <v>1</v>
      </c>
      <c r="I246" s="935">
        <v>0.15</v>
      </c>
      <c r="J246" s="944"/>
      <c r="K246" s="114"/>
      <c r="L246" s="114"/>
      <c r="M246" s="114"/>
      <c r="N246" s="631"/>
      <c r="O246" s="114"/>
      <c r="P246" s="114"/>
      <c r="Q246" s="114"/>
      <c r="R246" s="114"/>
      <c r="S246" s="114"/>
      <c r="T246" s="114"/>
      <c r="U246" s="114"/>
      <c r="V246" s="114"/>
      <c r="W246" s="114"/>
      <c r="X246" s="114"/>
      <c r="Y246" s="114"/>
      <c r="Z246" s="630"/>
      <c r="AA246" s="630"/>
      <c r="AB246" s="629"/>
      <c r="AC246" s="627"/>
      <c r="AD246" s="628"/>
      <c r="AE246" s="628"/>
      <c r="AF246" s="628"/>
      <c r="AG246" s="628"/>
      <c r="AH246" s="628"/>
      <c r="AI246" s="627"/>
      <c r="AJ246" s="114"/>
      <c r="AK246" s="114"/>
      <c r="AL246" s="114"/>
      <c r="AM246" s="114"/>
      <c r="AN246" s="114"/>
      <c r="AO246" s="114"/>
      <c r="AP246" s="114"/>
      <c r="AQ246" s="114"/>
      <c r="AR246" s="114"/>
      <c r="AS246" s="114"/>
      <c r="AT246" s="114"/>
      <c r="AU246" s="114"/>
      <c r="AV246" s="114"/>
      <c r="AW246" s="626"/>
      <c r="AX246" s="626"/>
      <c r="AY246" s="626"/>
      <c r="AZ246" s="626"/>
      <c r="BA246" s="620"/>
    </row>
    <row r="247" spans="1:53" ht="15.75" hidden="1" customHeight="1" x14ac:dyDescent="0.25">
      <c r="A247" s="2611"/>
      <c r="B247" s="771" t="s">
        <v>885</v>
      </c>
      <c r="C247" s="2617" t="s">
        <v>965</v>
      </c>
      <c r="D247" s="2596" t="s">
        <v>964</v>
      </c>
      <c r="E247" s="769" t="s">
        <v>963</v>
      </c>
      <c r="F247" s="947" t="s">
        <v>374</v>
      </c>
      <c r="G247" s="947" t="s">
        <v>124</v>
      </c>
      <c r="H247" s="947">
        <v>4</v>
      </c>
      <c r="I247" s="942">
        <v>1</v>
      </c>
      <c r="J247" s="944"/>
      <c r="K247" s="114"/>
      <c r="L247" s="114"/>
      <c r="M247" s="114"/>
      <c r="N247" s="631"/>
      <c r="O247" s="114"/>
      <c r="P247" s="114"/>
      <c r="Q247" s="114"/>
      <c r="R247" s="114"/>
      <c r="S247" s="114"/>
      <c r="T247" s="114"/>
      <c r="U247" s="114"/>
      <c r="V247" s="114"/>
      <c r="W247" s="114"/>
      <c r="X247" s="114"/>
      <c r="Y247" s="114"/>
      <c r="Z247" s="630"/>
      <c r="AA247" s="630"/>
      <c r="AB247" s="629"/>
      <c r="AC247" s="627"/>
      <c r="AD247" s="628"/>
      <c r="AE247" s="628"/>
      <c r="AF247" s="628"/>
      <c r="AG247" s="628"/>
      <c r="AH247" s="628"/>
      <c r="AI247" s="627"/>
      <c r="AJ247" s="114"/>
      <c r="AK247" s="114"/>
      <c r="AL247" s="114"/>
      <c r="AM247" s="114"/>
      <c r="AN247" s="114"/>
      <c r="AO247" s="114"/>
      <c r="AP247" s="114"/>
      <c r="AQ247" s="114"/>
      <c r="AR247" s="114"/>
      <c r="AS247" s="114"/>
      <c r="AT247" s="114"/>
      <c r="AU247" s="114"/>
      <c r="AV247" s="114"/>
      <c r="AW247" s="626"/>
      <c r="AX247" s="626"/>
      <c r="AY247" s="626"/>
      <c r="AZ247" s="626"/>
      <c r="BA247" s="620"/>
    </row>
    <row r="248" spans="1:53" ht="15.75" hidden="1" customHeight="1" x14ac:dyDescent="0.25">
      <c r="A248" s="2611"/>
      <c r="B248" s="771" t="s">
        <v>885</v>
      </c>
      <c r="C248" s="2597"/>
      <c r="D248" s="2597"/>
      <c r="E248" s="769" t="s">
        <v>962</v>
      </c>
      <c r="F248" s="931" t="s">
        <v>374</v>
      </c>
      <c r="G248" s="931" t="s">
        <v>124</v>
      </c>
      <c r="H248" s="931">
        <v>1900</v>
      </c>
      <c r="I248" s="766">
        <v>100</v>
      </c>
      <c r="J248" s="944"/>
      <c r="K248" s="114"/>
      <c r="L248" s="114"/>
      <c r="M248" s="114"/>
      <c r="N248" s="631"/>
      <c r="O248" s="114"/>
      <c r="P248" s="114"/>
      <c r="Q248" s="114"/>
      <c r="R248" s="114"/>
      <c r="S248" s="114"/>
      <c r="T248" s="114"/>
      <c r="U248" s="114"/>
      <c r="V248" s="114"/>
      <c r="W248" s="114"/>
      <c r="X248" s="114"/>
      <c r="Y248" s="114"/>
      <c r="Z248" s="630"/>
      <c r="AA248" s="630"/>
      <c r="AB248" s="629"/>
      <c r="AC248" s="627"/>
      <c r="AD248" s="628"/>
      <c r="AE248" s="628"/>
      <c r="AF248" s="628"/>
      <c r="AG248" s="628"/>
      <c r="AH248" s="628"/>
      <c r="AI248" s="627"/>
      <c r="AJ248" s="114"/>
      <c r="AK248" s="114"/>
      <c r="AL248" s="114"/>
      <c r="AM248" s="114"/>
      <c r="AN248" s="114"/>
      <c r="AO248" s="114"/>
      <c r="AP248" s="114"/>
      <c r="AQ248" s="114"/>
      <c r="AR248" s="114"/>
      <c r="AS248" s="114"/>
      <c r="AT248" s="114"/>
      <c r="AU248" s="114"/>
      <c r="AV248" s="114"/>
      <c r="AW248" s="626"/>
      <c r="AX248" s="626"/>
      <c r="AY248" s="626"/>
      <c r="AZ248" s="626"/>
      <c r="BA248" s="620"/>
    </row>
    <row r="249" spans="1:53" ht="15.75" hidden="1" customHeight="1" x14ac:dyDescent="0.25">
      <c r="A249" s="2611"/>
      <c r="B249" s="771" t="s">
        <v>885</v>
      </c>
      <c r="C249" s="2597"/>
      <c r="D249" s="2597"/>
      <c r="E249" s="769" t="s">
        <v>961</v>
      </c>
      <c r="F249" s="946" t="s">
        <v>374</v>
      </c>
      <c r="G249" s="946" t="s">
        <v>124</v>
      </c>
      <c r="H249" s="946">
        <v>4</v>
      </c>
      <c r="I249" s="942">
        <v>1</v>
      </c>
      <c r="J249" s="944"/>
      <c r="K249" s="114"/>
      <c r="L249" s="114"/>
      <c r="M249" s="114"/>
      <c r="N249" s="631"/>
      <c r="O249" s="114"/>
      <c r="P249" s="114"/>
      <c r="Q249" s="114"/>
      <c r="R249" s="114"/>
      <c r="S249" s="114"/>
      <c r="T249" s="114"/>
      <c r="U249" s="114"/>
      <c r="V249" s="114"/>
      <c r="W249" s="114"/>
      <c r="X249" s="114"/>
      <c r="Y249" s="114"/>
      <c r="Z249" s="630"/>
      <c r="AA249" s="630"/>
      <c r="AB249" s="629"/>
      <c r="AC249" s="627"/>
      <c r="AD249" s="628"/>
      <c r="AE249" s="628"/>
      <c r="AF249" s="628"/>
      <c r="AG249" s="628"/>
      <c r="AH249" s="628"/>
      <c r="AI249" s="627"/>
      <c r="AJ249" s="114"/>
      <c r="AK249" s="114"/>
      <c r="AL249" s="114"/>
      <c r="AM249" s="114"/>
      <c r="AN249" s="114"/>
      <c r="AO249" s="114"/>
      <c r="AP249" s="114"/>
      <c r="AQ249" s="114"/>
      <c r="AR249" s="114"/>
      <c r="AS249" s="114"/>
      <c r="AT249" s="114"/>
      <c r="AU249" s="114"/>
      <c r="AV249" s="114"/>
      <c r="AW249" s="626"/>
      <c r="AX249" s="626"/>
      <c r="AY249" s="626"/>
      <c r="AZ249" s="626"/>
      <c r="BA249" s="620"/>
    </row>
    <row r="250" spans="1:53" ht="25.5" hidden="1" customHeight="1" x14ac:dyDescent="0.25">
      <c r="A250" s="2611"/>
      <c r="B250" s="771" t="s">
        <v>885</v>
      </c>
      <c r="C250" s="2597"/>
      <c r="D250" s="2598"/>
      <c r="E250" s="2596" t="s">
        <v>960</v>
      </c>
      <c r="F250" s="2617" t="s">
        <v>129</v>
      </c>
      <c r="G250" s="2617">
        <v>0</v>
      </c>
      <c r="H250" s="2608">
        <v>1</v>
      </c>
      <c r="I250" s="2614">
        <v>0.15</v>
      </c>
      <c r="J250" s="944"/>
      <c r="K250" s="114"/>
      <c r="L250" s="114"/>
      <c r="M250" s="114"/>
      <c r="N250" s="631"/>
      <c r="O250" s="114"/>
      <c r="P250" s="114"/>
      <c r="Q250" s="114"/>
      <c r="R250" s="114"/>
      <c r="S250" s="114"/>
      <c r="T250" s="114"/>
      <c r="U250" s="114"/>
      <c r="V250" s="114"/>
      <c r="W250" s="114"/>
      <c r="X250" s="114"/>
      <c r="Y250" s="114"/>
      <c r="Z250" s="630"/>
      <c r="AA250" s="630"/>
      <c r="AB250" s="629"/>
      <c r="AC250" s="627"/>
      <c r="AD250" s="628"/>
      <c r="AE250" s="628"/>
      <c r="AF250" s="628"/>
      <c r="AG250" s="628"/>
      <c r="AH250" s="628"/>
      <c r="AI250" s="627"/>
      <c r="AJ250" s="114"/>
      <c r="AK250" s="114"/>
      <c r="AL250" s="114"/>
      <c r="AM250" s="114"/>
      <c r="AN250" s="114"/>
      <c r="AO250" s="114"/>
      <c r="AP250" s="114"/>
      <c r="AQ250" s="114"/>
      <c r="AR250" s="114"/>
      <c r="AS250" s="114"/>
      <c r="AT250" s="114"/>
      <c r="AU250" s="114"/>
      <c r="AV250" s="114"/>
      <c r="AW250" s="626"/>
      <c r="AX250" s="626"/>
      <c r="AY250" s="626"/>
      <c r="AZ250" s="626"/>
      <c r="BA250" s="620"/>
    </row>
    <row r="251" spans="1:53" ht="38.25" hidden="1" customHeight="1" x14ac:dyDescent="0.25">
      <c r="A251" s="2611"/>
      <c r="B251" s="771" t="s">
        <v>885</v>
      </c>
      <c r="C251" s="2597"/>
      <c r="D251" s="936" t="s">
        <v>959</v>
      </c>
      <c r="E251" s="2597"/>
      <c r="F251" s="2597"/>
      <c r="G251" s="2597"/>
      <c r="H251" s="2597"/>
      <c r="I251" s="2616"/>
      <c r="J251" s="944"/>
      <c r="K251" s="114"/>
      <c r="L251" s="114"/>
      <c r="M251" s="114"/>
      <c r="N251" s="631"/>
      <c r="O251" s="114"/>
      <c r="P251" s="114"/>
      <c r="Q251" s="114"/>
      <c r="R251" s="114"/>
      <c r="S251" s="114"/>
      <c r="T251" s="114"/>
      <c r="U251" s="114"/>
      <c r="V251" s="114"/>
      <c r="W251" s="114"/>
      <c r="X251" s="114"/>
      <c r="Y251" s="114"/>
      <c r="Z251" s="630"/>
      <c r="AA251" s="630"/>
      <c r="AB251" s="629"/>
      <c r="AC251" s="627"/>
      <c r="AD251" s="628"/>
      <c r="AE251" s="628"/>
      <c r="AF251" s="628"/>
      <c r="AG251" s="628"/>
      <c r="AH251" s="628"/>
      <c r="AI251" s="627"/>
      <c r="AJ251" s="114"/>
      <c r="AK251" s="114"/>
      <c r="AL251" s="114"/>
      <c r="AM251" s="114"/>
      <c r="AN251" s="114"/>
      <c r="AO251" s="114"/>
      <c r="AP251" s="114"/>
      <c r="AQ251" s="114"/>
      <c r="AR251" s="114"/>
      <c r="AS251" s="114"/>
      <c r="AT251" s="114"/>
      <c r="AU251" s="114"/>
      <c r="AV251" s="114"/>
      <c r="AW251" s="626"/>
      <c r="AX251" s="626"/>
      <c r="AY251" s="626"/>
      <c r="AZ251" s="626"/>
      <c r="BA251" s="620"/>
    </row>
    <row r="252" spans="1:53" ht="39" hidden="1" customHeight="1" x14ac:dyDescent="0.25">
      <c r="A252" s="2611"/>
      <c r="B252" s="771" t="s">
        <v>885</v>
      </c>
      <c r="C252" s="2597"/>
      <c r="D252" s="952" t="s">
        <v>958</v>
      </c>
      <c r="E252" s="2598"/>
      <c r="F252" s="2598"/>
      <c r="G252" s="2598"/>
      <c r="H252" s="2598"/>
      <c r="I252" s="2615"/>
      <c r="J252" s="944"/>
      <c r="K252" s="114"/>
      <c r="L252" s="114"/>
      <c r="M252" s="114"/>
      <c r="N252" s="631"/>
      <c r="O252" s="114"/>
      <c r="P252" s="114"/>
      <c r="Q252" s="114"/>
      <c r="R252" s="114"/>
      <c r="S252" s="114"/>
      <c r="T252" s="114"/>
      <c r="U252" s="114"/>
      <c r="V252" s="114"/>
      <c r="W252" s="114"/>
      <c r="X252" s="114"/>
      <c r="Y252" s="114"/>
      <c r="Z252" s="630"/>
      <c r="AA252" s="630"/>
      <c r="AB252" s="629"/>
      <c r="AC252" s="627"/>
      <c r="AD252" s="628"/>
      <c r="AE252" s="628"/>
      <c r="AF252" s="628"/>
      <c r="AG252" s="628"/>
      <c r="AH252" s="628"/>
      <c r="AI252" s="627"/>
      <c r="AJ252" s="114"/>
      <c r="AK252" s="114"/>
      <c r="AL252" s="114"/>
      <c r="AM252" s="114"/>
      <c r="AN252" s="114"/>
      <c r="AO252" s="114"/>
      <c r="AP252" s="114"/>
      <c r="AQ252" s="114"/>
      <c r="AR252" s="114"/>
      <c r="AS252" s="114"/>
      <c r="AT252" s="114"/>
      <c r="AU252" s="114"/>
      <c r="AV252" s="114"/>
      <c r="AW252" s="626"/>
      <c r="AX252" s="626"/>
      <c r="AY252" s="626"/>
      <c r="AZ252" s="626"/>
      <c r="BA252" s="620"/>
    </row>
    <row r="253" spans="1:53" ht="15.75" hidden="1" customHeight="1" x14ac:dyDescent="0.25">
      <c r="A253" s="2611"/>
      <c r="B253" s="771" t="s">
        <v>885</v>
      </c>
      <c r="C253" s="2597"/>
      <c r="D253" s="2596" t="s">
        <v>957</v>
      </c>
      <c r="E253" s="769" t="s">
        <v>956</v>
      </c>
      <c r="F253" s="928" t="s">
        <v>129</v>
      </c>
      <c r="G253" s="928">
        <v>0</v>
      </c>
      <c r="H253" s="928">
        <v>1</v>
      </c>
      <c r="I253" s="935">
        <v>0.25</v>
      </c>
      <c r="J253" s="944"/>
      <c r="K253" s="114"/>
      <c r="L253" s="114"/>
      <c r="M253" s="114"/>
      <c r="N253" s="631"/>
      <c r="O253" s="114"/>
      <c r="P253" s="114"/>
      <c r="Q253" s="114"/>
      <c r="R253" s="114"/>
      <c r="S253" s="114"/>
      <c r="T253" s="114"/>
      <c r="U253" s="114"/>
      <c r="V253" s="114"/>
      <c r="W253" s="114"/>
      <c r="X253" s="114"/>
      <c r="Y253" s="114"/>
      <c r="Z253" s="630"/>
      <c r="AA253" s="630"/>
      <c r="AB253" s="629"/>
      <c r="AC253" s="627"/>
      <c r="AD253" s="628"/>
      <c r="AE253" s="628"/>
      <c r="AF253" s="628"/>
      <c r="AG253" s="628"/>
      <c r="AH253" s="628"/>
      <c r="AI253" s="627"/>
      <c r="AJ253" s="114"/>
      <c r="AK253" s="114"/>
      <c r="AL253" s="114"/>
      <c r="AM253" s="114"/>
      <c r="AN253" s="114"/>
      <c r="AO253" s="114"/>
      <c r="AP253" s="114"/>
      <c r="AQ253" s="114"/>
      <c r="AR253" s="114"/>
      <c r="AS253" s="114"/>
      <c r="AT253" s="114"/>
      <c r="AU253" s="114"/>
      <c r="AV253" s="114"/>
      <c r="AW253" s="626"/>
      <c r="AX253" s="626"/>
      <c r="AY253" s="626"/>
      <c r="AZ253" s="626"/>
      <c r="BA253" s="620"/>
    </row>
    <row r="254" spans="1:53" ht="15.75" hidden="1" customHeight="1" x14ac:dyDescent="0.25">
      <c r="A254" s="2611"/>
      <c r="B254" s="771" t="s">
        <v>885</v>
      </c>
      <c r="C254" s="2597"/>
      <c r="D254" s="2598"/>
      <c r="E254" s="769" t="s">
        <v>955</v>
      </c>
      <c r="F254" s="928" t="s">
        <v>129</v>
      </c>
      <c r="G254" s="928">
        <v>0</v>
      </c>
      <c r="H254" s="928">
        <v>1</v>
      </c>
      <c r="I254" s="935">
        <v>0.25</v>
      </c>
      <c r="J254" s="944"/>
      <c r="K254" s="114"/>
      <c r="L254" s="114"/>
      <c r="M254" s="114"/>
      <c r="N254" s="631"/>
      <c r="O254" s="114"/>
      <c r="P254" s="114"/>
      <c r="Q254" s="114"/>
      <c r="R254" s="114"/>
      <c r="S254" s="114"/>
      <c r="T254" s="114"/>
      <c r="U254" s="114"/>
      <c r="V254" s="114"/>
      <c r="W254" s="114"/>
      <c r="X254" s="114"/>
      <c r="Y254" s="114"/>
      <c r="Z254" s="630"/>
      <c r="AA254" s="630"/>
      <c r="AB254" s="629"/>
      <c r="AC254" s="627"/>
      <c r="AD254" s="628"/>
      <c r="AE254" s="628"/>
      <c r="AF254" s="628"/>
      <c r="AG254" s="628"/>
      <c r="AH254" s="628"/>
      <c r="AI254" s="627"/>
      <c r="AJ254" s="114"/>
      <c r="AK254" s="114"/>
      <c r="AL254" s="114"/>
      <c r="AM254" s="114"/>
      <c r="AN254" s="114"/>
      <c r="AO254" s="114"/>
      <c r="AP254" s="114"/>
      <c r="AQ254" s="114"/>
      <c r="AR254" s="114"/>
      <c r="AS254" s="114"/>
      <c r="AT254" s="114"/>
      <c r="AU254" s="114"/>
      <c r="AV254" s="114"/>
      <c r="AW254" s="626"/>
      <c r="AX254" s="626"/>
      <c r="AY254" s="626"/>
      <c r="AZ254" s="626"/>
      <c r="BA254" s="620"/>
    </row>
    <row r="255" spans="1:53" ht="15.75" hidden="1" customHeight="1" x14ac:dyDescent="0.25">
      <c r="A255" s="2611"/>
      <c r="B255" s="771" t="s">
        <v>885</v>
      </c>
      <c r="C255" s="2597"/>
      <c r="D255" s="951" t="s">
        <v>954</v>
      </c>
      <c r="E255" s="769" t="s">
        <v>953</v>
      </c>
      <c r="F255" s="771" t="s">
        <v>129</v>
      </c>
      <c r="G255" s="771" t="s">
        <v>124</v>
      </c>
      <c r="H255" s="928">
        <v>1</v>
      </c>
      <c r="I255" s="935">
        <v>0.2</v>
      </c>
      <c r="J255" s="944"/>
      <c r="K255" s="114"/>
      <c r="L255" s="114"/>
      <c r="M255" s="114"/>
      <c r="N255" s="631"/>
      <c r="O255" s="114"/>
      <c r="P255" s="114"/>
      <c r="Q255" s="114"/>
      <c r="R255" s="114"/>
      <c r="S255" s="114"/>
      <c r="T255" s="114"/>
      <c r="U255" s="114"/>
      <c r="V255" s="114"/>
      <c r="W255" s="114"/>
      <c r="X255" s="114"/>
      <c r="Y255" s="114"/>
      <c r="Z255" s="630"/>
      <c r="AA255" s="630"/>
      <c r="AB255" s="629"/>
      <c r="AC255" s="627"/>
      <c r="AD255" s="628"/>
      <c r="AE255" s="628"/>
      <c r="AF255" s="628"/>
      <c r="AG255" s="628"/>
      <c r="AH255" s="628"/>
      <c r="AI255" s="627"/>
      <c r="AJ255" s="114"/>
      <c r="AK255" s="114"/>
      <c r="AL255" s="114"/>
      <c r="AM255" s="114"/>
      <c r="AN255" s="114"/>
      <c r="AO255" s="114"/>
      <c r="AP255" s="114"/>
      <c r="AQ255" s="114"/>
      <c r="AR255" s="114"/>
      <c r="AS255" s="114"/>
      <c r="AT255" s="114"/>
      <c r="AU255" s="114"/>
      <c r="AV255" s="114"/>
      <c r="AW255" s="626"/>
      <c r="AX255" s="626"/>
      <c r="AY255" s="626"/>
      <c r="AZ255" s="626"/>
      <c r="BA255" s="620"/>
    </row>
    <row r="256" spans="1:53" ht="15.75" hidden="1" customHeight="1" x14ac:dyDescent="0.25">
      <c r="A256" s="2611"/>
      <c r="B256" s="771" t="s">
        <v>885</v>
      </c>
      <c r="C256" s="2597"/>
      <c r="D256" s="2596" t="s">
        <v>952</v>
      </c>
      <c r="E256" s="769" t="s">
        <v>951</v>
      </c>
      <c r="F256" s="771" t="s">
        <v>129</v>
      </c>
      <c r="G256" s="771">
        <v>0</v>
      </c>
      <c r="H256" s="928">
        <v>1</v>
      </c>
      <c r="I256" s="935">
        <v>0.25</v>
      </c>
      <c r="J256" s="944"/>
      <c r="K256" s="114"/>
      <c r="L256" s="114"/>
      <c r="M256" s="114"/>
      <c r="N256" s="631"/>
      <c r="O256" s="114"/>
      <c r="P256" s="114"/>
      <c r="Q256" s="114"/>
      <c r="R256" s="114"/>
      <c r="S256" s="114"/>
      <c r="T256" s="114"/>
      <c r="U256" s="114"/>
      <c r="V256" s="114"/>
      <c r="W256" s="114"/>
      <c r="X256" s="114"/>
      <c r="Y256" s="114"/>
      <c r="Z256" s="630"/>
      <c r="AA256" s="630"/>
      <c r="AB256" s="629"/>
      <c r="AC256" s="627"/>
      <c r="AD256" s="628"/>
      <c r="AE256" s="628"/>
      <c r="AF256" s="628"/>
      <c r="AG256" s="628"/>
      <c r="AH256" s="628"/>
      <c r="AI256" s="627"/>
      <c r="AJ256" s="114"/>
      <c r="AK256" s="114"/>
      <c r="AL256" s="114"/>
      <c r="AM256" s="114"/>
      <c r="AN256" s="114"/>
      <c r="AO256" s="114"/>
      <c r="AP256" s="114"/>
      <c r="AQ256" s="114"/>
      <c r="AR256" s="114"/>
      <c r="AS256" s="114"/>
      <c r="AT256" s="114"/>
      <c r="AU256" s="114"/>
      <c r="AV256" s="114"/>
      <c r="AW256" s="626"/>
      <c r="AX256" s="626"/>
      <c r="AY256" s="626"/>
      <c r="AZ256" s="626"/>
      <c r="BA256" s="620"/>
    </row>
    <row r="257" spans="1:53" ht="51" hidden="1" customHeight="1" x14ac:dyDescent="0.25">
      <c r="A257" s="2611"/>
      <c r="B257" s="771" t="s">
        <v>885</v>
      </c>
      <c r="C257" s="2598"/>
      <c r="D257" s="2598"/>
      <c r="E257" s="769" t="s">
        <v>950</v>
      </c>
      <c r="F257" s="771" t="s">
        <v>577</v>
      </c>
      <c r="G257" s="771" t="s">
        <v>124</v>
      </c>
      <c r="H257" s="950">
        <v>16</v>
      </c>
      <c r="I257" s="942">
        <v>4</v>
      </c>
      <c r="J257" s="476"/>
      <c r="K257" s="114"/>
      <c r="L257" s="114"/>
      <c r="M257" s="114"/>
      <c r="N257" s="631"/>
      <c r="O257" s="114"/>
      <c r="P257" s="114"/>
      <c r="Q257" s="114"/>
      <c r="R257" s="114"/>
      <c r="S257" s="114"/>
      <c r="T257" s="114"/>
      <c r="U257" s="114"/>
      <c r="V257" s="114"/>
      <c r="W257" s="114"/>
      <c r="X257" s="114"/>
      <c r="Y257" s="114"/>
      <c r="Z257" s="630"/>
      <c r="AA257" s="630"/>
      <c r="AB257" s="629"/>
      <c r="AC257" s="627"/>
      <c r="AD257" s="628"/>
      <c r="AE257" s="628"/>
      <c r="AF257" s="628"/>
      <c r="AG257" s="628"/>
      <c r="AH257" s="628"/>
      <c r="AI257" s="627"/>
      <c r="AJ257" s="114"/>
      <c r="AK257" s="114"/>
      <c r="AL257" s="114"/>
      <c r="AM257" s="114"/>
      <c r="AN257" s="114"/>
      <c r="AO257" s="114"/>
      <c r="AP257" s="114"/>
      <c r="AQ257" s="114"/>
      <c r="AR257" s="114"/>
      <c r="AS257" s="114"/>
      <c r="AT257" s="114"/>
      <c r="AU257" s="114"/>
      <c r="AV257" s="114"/>
      <c r="AW257" s="626"/>
      <c r="AX257" s="626"/>
      <c r="AY257" s="626"/>
      <c r="AZ257" s="626"/>
      <c r="BA257" s="620"/>
    </row>
    <row r="258" spans="1:53" ht="15.75" hidden="1" customHeight="1" x14ac:dyDescent="0.25">
      <c r="A258" s="2611"/>
      <c r="B258" s="771" t="s">
        <v>885</v>
      </c>
      <c r="C258" s="2596" t="s">
        <v>949</v>
      </c>
      <c r="D258" s="769" t="s">
        <v>948</v>
      </c>
      <c r="E258" s="941" t="s">
        <v>947</v>
      </c>
      <c r="F258" s="940" t="s">
        <v>946</v>
      </c>
      <c r="G258" s="940" t="s">
        <v>124</v>
      </c>
      <c r="H258" s="940">
        <v>5</v>
      </c>
      <c r="I258" s="942">
        <v>1</v>
      </c>
      <c r="J258" s="476"/>
      <c r="K258" s="114"/>
      <c r="L258" s="114"/>
      <c r="M258" s="114"/>
      <c r="N258" s="631"/>
      <c r="O258" s="114"/>
      <c r="P258" s="114"/>
      <c r="Q258" s="114"/>
      <c r="R258" s="114"/>
      <c r="S258" s="114"/>
      <c r="T258" s="114"/>
      <c r="U258" s="114"/>
      <c r="V258" s="114"/>
      <c r="W258" s="114"/>
      <c r="X258" s="114"/>
      <c r="Y258" s="114"/>
      <c r="Z258" s="630"/>
      <c r="AA258" s="630"/>
      <c r="AB258" s="629"/>
      <c r="AC258" s="627"/>
      <c r="AD258" s="628"/>
      <c r="AE258" s="628"/>
      <c r="AF258" s="628"/>
      <c r="AG258" s="628"/>
      <c r="AH258" s="628"/>
      <c r="AI258" s="627"/>
      <c r="AJ258" s="114"/>
      <c r="AK258" s="114"/>
      <c r="AL258" s="114"/>
      <c r="AM258" s="114"/>
      <c r="AN258" s="114"/>
      <c r="AO258" s="114"/>
      <c r="AP258" s="114"/>
      <c r="AQ258" s="114"/>
      <c r="AR258" s="114"/>
      <c r="AS258" s="114"/>
      <c r="AT258" s="114"/>
      <c r="AU258" s="114"/>
      <c r="AV258" s="114"/>
      <c r="AW258" s="626"/>
      <c r="AX258" s="626"/>
      <c r="AY258" s="626"/>
      <c r="AZ258" s="626"/>
      <c r="BA258" s="620"/>
    </row>
    <row r="259" spans="1:53" ht="15.75" hidden="1" customHeight="1" x14ac:dyDescent="0.25">
      <c r="A259" s="2611"/>
      <c r="B259" s="771" t="s">
        <v>885</v>
      </c>
      <c r="C259" s="2597"/>
      <c r="D259" s="2596" t="s">
        <v>945</v>
      </c>
      <c r="E259" s="932" t="s">
        <v>944</v>
      </c>
      <c r="F259" s="931" t="s">
        <v>129</v>
      </c>
      <c r="G259" s="931" t="s">
        <v>124</v>
      </c>
      <c r="H259" s="934">
        <v>1</v>
      </c>
      <c r="I259" s="935">
        <v>0.25</v>
      </c>
      <c r="J259" s="476"/>
      <c r="K259" s="114"/>
      <c r="L259" s="114"/>
      <c r="M259" s="114"/>
      <c r="N259" s="631"/>
      <c r="O259" s="114"/>
      <c r="P259" s="114"/>
      <c r="Q259" s="114"/>
      <c r="R259" s="114"/>
      <c r="S259" s="114"/>
      <c r="T259" s="114"/>
      <c r="U259" s="114"/>
      <c r="V259" s="114"/>
      <c r="W259" s="114"/>
      <c r="X259" s="114"/>
      <c r="Y259" s="114"/>
      <c r="Z259" s="630"/>
      <c r="AA259" s="630"/>
      <c r="AB259" s="629"/>
      <c r="AC259" s="627"/>
      <c r="AD259" s="628"/>
      <c r="AE259" s="628"/>
      <c r="AF259" s="628"/>
      <c r="AG259" s="628"/>
      <c r="AH259" s="628"/>
      <c r="AI259" s="627"/>
      <c r="AJ259" s="114"/>
      <c r="AK259" s="114"/>
      <c r="AL259" s="114"/>
      <c r="AM259" s="114"/>
      <c r="AN259" s="114"/>
      <c r="AO259" s="114"/>
      <c r="AP259" s="114"/>
      <c r="AQ259" s="114"/>
      <c r="AR259" s="114"/>
      <c r="AS259" s="114"/>
      <c r="AT259" s="114"/>
      <c r="AU259" s="114"/>
      <c r="AV259" s="114"/>
      <c r="AW259" s="626"/>
      <c r="AX259" s="626"/>
      <c r="AY259" s="626"/>
      <c r="AZ259" s="626"/>
      <c r="BA259" s="620"/>
    </row>
    <row r="260" spans="1:53" ht="15.75" hidden="1" customHeight="1" x14ac:dyDescent="0.25">
      <c r="A260" s="2611"/>
      <c r="B260" s="771" t="s">
        <v>885</v>
      </c>
      <c r="C260" s="2598"/>
      <c r="D260" s="2598"/>
      <c r="E260" s="932" t="s">
        <v>943</v>
      </c>
      <c r="F260" s="931" t="s">
        <v>374</v>
      </c>
      <c r="G260" s="931" t="s">
        <v>124</v>
      </c>
      <c r="H260" s="931">
        <v>10</v>
      </c>
      <c r="I260" s="942">
        <v>1</v>
      </c>
      <c r="J260" s="476"/>
      <c r="K260" s="114"/>
      <c r="L260" s="114"/>
      <c r="M260" s="114"/>
      <c r="N260" s="631"/>
      <c r="O260" s="114"/>
      <c r="P260" s="114"/>
      <c r="Q260" s="114"/>
      <c r="R260" s="114"/>
      <c r="S260" s="114"/>
      <c r="T260" s="114"/>
      <c r="U260" s="114"/>
      <c r="V260" s="114"/>
      <c r="W260" s="114"/>
      <c r="X260" s="114"/>
      <c r="Y260" s="114"/>
      <c r="Z260" s="630"/>
      <c r="AA260" s="630"/>
      <c r="AB260" s="629"/>
      <c r="AC260" s="627"/>
      <c r="AD260" s="628"/>
      <c r="AE260" s="628"/>
      <c r="AF260" s="628"/>
      <c r="AG260" s="628"/>
      <c r="AH260" s="628"/>
      <c r="AI260" s="627"/>
      <c r="AJ260" s="114"/>
      <c r="AK260" s="114"/>
      <c r="AL260" s="114"/>
      <c r="AM260" s="114"/>
      <c r="AN260" s="114"/>
      <c r="AO260" s="114"/>
      <c r="AP260" s="114"/>
      <c r="AQ260" s="114"/>
      <c r="AR260" s="114"/>
      <c r="AS260" s="114"/>
      <c r="AT260" s="114"/>
      <c r="AU260" s="114"/>
      <c r="AV260" s="114"/>
      <c r="AW260" s="626"/>
      <c r="AX260" s="626"/>
      <c r="AY260" s="626"/>
      <c r="AZ260" s="626"/>
      <c r="BA260" s="620"/>
    </row>
    <row r="261" spans="1:53" ht="38.25" hidden="1" customHeight="1" x14ac:dyDescent="0.25">
      <c r="A261" s="2611"/>
      <c r="B261" s="771" t="s">
        <v>885</v>
      </c>
      <c r="C261" s="2596" t="s">
        <v>942</v>
      </c>
      <c r="D261" s="769" t="s">
        <v>941</v>
      </c>
      <c r="E261" s="2596" t="s">
        <v>940</v>
      </c>
      <c r="F261" s="2617" t="s">
        <v>939</v>
      </c>
      <c r="G261" s="2617">
        <v>3</v>
      </c>
      <c r="H261" s="2617">
        <v>12</v>
      </c>
      <c r="I261" s="2629">
        <v>3</v>
      </c>
      <c r="J261" s="476"/>
      <c r="K261" s="114"/>
      <c r="L261" s="114"/>
      <c r="M261" s="114"/>
      <c r="N261" s="631"/>
      <c r="O261" s="114"/>
      <c r="P261" s="114"/>
      <c r="Q261" s="114"/>
      <c r="R261" s="114"/>
      <c r="S261" s="114"/>
      <c r="T261" s="114"/>
      <c r="U261" s="114"/>
      <c r="V261" s="114"/>
      <c r="W261" s="114"/>
      <c r="X261" s="114"/>
      <c r="Y261" s="114"/>
      <c r="Z261" s="630"/>
      <c r="AA261" s="630"/>
      <c r="AB261" s="629"/>
      <c r="AC261" s="627"/>
      <c r="AD261" s="628"/>
      <c r="AE261" s="628"/>
      <c r="AF261" s="628"/>
      <c r="AG261" s="628"/>
      <c r="AH261" s="628"/>
      <c r="AI261" s="627"/>
      <c r="AJ261" s="114"/>
      <c r="AK261" s="114"/>
      <c r="AL261" s="114"/>
      <c r="AM261" s="114"/>
      <c r="AN261" s="114"/>
      <c r="AO261" s="114"/>
      <c r="AP261" s="114"/>
      <c r="AQ261" s="114"/>
      <c r="AR261" s="114"/>
      <c r="AS261" s="114"/>
      <c r="AT261" s="114"/>
      <c r="AU261" s="114"/>
      <c r="AV261" s="114"/>
      <c r="AW261" s="626"/>
      <c r="AX261" s="626"/>
      <c r="AY261" s="626"/>
      <c r="AZ261" s="626"/>
      <c r="BA261" s="620"/>
    </row>
    <row r="262" spans="1:53" ht="38.25" hidden="1" customHeight="1" x14ac:dyDescent="0.25">
      <c r="A262" s="2611"/>
      <c r="B262" s="771" t="s">
        <v>885</v>
      </c>
      <c r="C262" s="2597"/>
      <c r="D262" s="769" t="s">
        <v>938</v>
      </c>
      <c r="E262" s="2598"/>
      <c r="F262" s="2598"/>
      <c r="G262" s="2598"/>
      <c r="H262" s="2598"/>
      <c r="I262" s="2615"/>
      <c r="J262" s="476"/>
      <c r="K262" s="114"/>
      <c r="L262" s="114"/>
      <c r="M262" s="114"/>
      <c r="N262" s="631"/>
      <c r="O262" s="114"/>
      <c r="P262" s="114"/>
      <c r="Q262" s="114"/>
      <c r="R262" s="114"/>
      <c r="S262" s="114"/>
      <c r="T262" s="114"/>
      <c r="U262" s="114"/>
      <c r="V262" s="114"/>
      <c r="W262" s="114"/>
      <c r="X262" s="114"/>
      <c r="Y262" s="114"/>
      <c r="Z262" s="630"/>
      <c r="AA262" s="630"/>
      <c r="AB262" s="629"/>
      <c r="AC262" s="627"/>
      <c r="AD262" s="628"/>
      <c r="AE262" s="628"/>
      <c r="AF262" s="628"/>
      <c r="AG262" s="628"/>
      <c r="AH262" s="628"/>
      <c r="AI262" s="627"/>
      <c r="AJ262" s="114"/>
      <c r="AK262" s="114"/>
      <c r="AL262" s="114"/>
      <c r="AM262" s="114"/>
      <c r="AN262" s="114"/>
      <c r="AO262" s="114"/>
      <c r="AP262" s="114"/>
      <c r="AQ262" s="114"/>
      <c r="AR262" s="114"/>
      <c r="AS262" s="114"/>
      <c r="AT262" s="114"/>
      <c r="AU262" s="114"/>
      <c r="AV262" s="114"/>
      <c r="AW262" s="626"/>
      <c r="AX262" s="626"/>
      <c r="AY262" s="626"/>
      <c r="AZ262" s="626"/>
      <c r="BA262" s="620"/>
    </row>
    <row r="263" spans="1:53" ht="15.75" hidden="1" customHeight="1" x14ac:dyDescent="0.25">
      <c r="A263" s="2611"/>
      <c r="B263" s="771" t="s">
        <v>885</v>
      </c>
      <c r="C263" s="2597"/>
      <c r="D263" s="943" t="s">
        <v>937</v>
      </c>
      <c r="E263" s="936" t="s">
        <v>936</v>
      </c>
      <c r="F263" s="771" t="s">
        <v>935</v>
      </c>
      <c r="G263" s="771">
        <v>1000</v>
      </c>
      <c r="H263" s="771">
        <v>3000</v>
      </c>
      <c r="I263" s="942">
        <v>50</v>
      </c>
      <c r="J263" s="476"/>
      <c r="K263" s="114"/>
      <c r="L263" s="114"/>
      <c r="M263" s="114"/>
      <c r="N263" s="631"/>
      <c r="O263" s="114"/>
      <c r="P263" s="114"/>
      <c r="Q263" s="114"/>
      <c r="R263" s="114"/>
      <c r="S263" s="114"/>
      <c r="T263" s="114"/>
      <c r="U263" s="114"/>
      <c r="V263" s="114"/>
      <c r="W263" s="114"/>
      <c r="X263" s="114"/>
      <c r="Y263" s="114"/>
      <c r="Z263" s="630"/>
      <c r="AA263" s="630"/>
      <c r="AB263" s="629"/>
      <c r="AC263" s="627"/>
      <c r="AD263" s="628"/>
      <c r="AE263" s="628"/>
      <c r="AF263" s="628"/>
      <c r="AG263" s="628"/>
      <c r="AH263" s="628"/>
      <c r="AI263" s="627"/>
      <c r="AJ263" s="114"/>
      <c r="AK263" s="114"/>
      <c r="AL263" s="114"/>
      <c r="AM263" s="114"/>
      <c r="AN263" s="114"/>
      <c r="AO263" s="114"/>
      <c r="AP263" s="114"/>
      <c r="AQ263" s="114"/>
      <c r="AR263" s="114"/>
      <c r="AS263" s="114"/>
      <c r="AT263" s="114"/>
      <c r="AU263" s="114"/>
      <c r="AV263" s="114"/>
      <c r="AW263" s="626"/>
      <c r="AX263" s="626"/>
      <c r="AY263" s="626"/>
      <c r="AZ263" s="626"/>
      <c r="BA263" s="620"/>
    </row>
    <row r="264" spans="1:53" ht="15.75" hidden="1" customHeight="1" x14ac:dyDescent="0.25">
      <c r="A264" s="2611"/>
      <c r="B264" s="771" t="s">
        <v>885</v>
      </c>
      <c r="C264" s="2598"/>
      <c r="D264" s="949"/>
      <c r="E264" s="941" t="s">
        <v>934</v>
      </c>
      <c r="F264" s="947" t="s">
        <v>129</v>
      </c>
      <c r="G264" s="947">
        <v>0</v>
      </c>
      <c r="H264" s="948">
        <v>1</v>
      </c>
      <c r="I264" s="942">
        <v>1</v>
      </c>
      <c r="J264" s="476"/>
      <c r="K264" s="114"/>
      <c r="L264" s="114"/>
      <c r="M264" s="114"/>
      <c r="N264" s="631"/>
      <c r="O264" s="114"/>
      <c r="P264" s="114"/>
      <c r="Q264" s="114"/>
      <c r="R264" s="114"/>
      <c r="S264" s="114"/>
      <c r="T264" s="114"/>
      <c r="U264" s="114"/>
      <c r="V264" s="114"/>
      <c r="W264" s="114"/>
      <c r="X264" s="114"/>
      <c r="Y264" s="114"/>
      <c r="Z264" s="630"/>
      <c r="AA264" s="630"/>
      <c r="AB264" s="629"/>
      <c r="AC264" s="627"/>
      <c r="AD264" s="628"/>
      <c r="AE264" s="628"/>
      <c r="AF264" s="628"/>
      <c r="AG264" s="628"/>
      <c r="AH264" s="628"/>
      <c r="AI264" s="627"/>
      <c r="AJ264" s="114"/>
      <c r="AK264" s="114"/>
      <c r="AL264" s="114"/>
      <c r="AM264" s="114"/>
      <c r="AN264" s="114"/>
      <c r="AO264" s="114"/>
      <c r="AP264" s="114"/>
      <c r="AQ264" s="114"/>
      <c r="AR264" s="114"/>
      <c r="AS264" s="114"/>
      <c r="AT264" s="114"/>
      <c r="AU264" s="114"/>
      <c r="AV264" s="114"/>
      <c r="AW264" s="626"/>
      <c r="AX264" s="626"/>
      <c r="AY264" s="626"/>
      <c r="AZ264" s="626"/>
      <c r="BA264" s="620"/>
    </row>
    <row r="265" spans="1:53" ht="38.25" hidden="1" customHeight="1" x14ac:dyDescent="0.25">
      <c r="A265" s="2611"/>
      <c r="B265" s="771" t="s">
        <v>885</v>
      </c>
      <c r="C265" s="2596" t="s">
        <v>933</v>
      </c>
      <c r="D265" s="769" t="s">
        <v>932</v>
      </c>
      <c r="E265" s="2596" t="s">
        <v>931</v>
      </c>
      <c r="F265" s="2617" t="s">
        <v>129</v>
      </c>
      <c r="G265" s="2617" t="s">
        <v>124</v>
      </c>
      <c r="H265" s="2608">
        <v>1</v>
      </c>
      <c r="I265" s="2614">
        <v>0.25</v>
      </c>
      <c r="J265" s="476"/>
      <c r="K265" s="114"/>
      <c r="L265" s="114"/>
      <c r="M265" s="114"/>
      <c r="N265" s="631"/>
      <c r="O265" s="114"/>
      <c r="P265" s="114"/>
      <c r="Q265" s="114"/>
      <c r="R265" s="114"/>
      <c r="S265" s="114"/>
      <c r="T265" s="114"/>
      <c r="U265" s="114"/>
      <c r="V265" s="114"/>
      <c r="W265" s="114"/>
      <c r="X265" s="114"/>
      <c r="Y265" s="114"/>
      <c r="Z265" s="630"/>
      <c r="AA265" s="630"/>
      <c r="AB265" s="629"/>
      <c r="AC265" s="627"/>
      <c r="AD265" s="628"/>
      <c r="AE265" s="628"/>
      <c r="AF265" s="628"/>
      <c r="AG265" s="628"/>
      <c r="AH265" s="628"/>
      <c r="AI265" s="627"/>
      <c r="AJ265" s="114"/>
      <c r="AK265" s="114"/>
      <c r="AL265" s="114"/>
      <c r="AM265" s="114"/>
      <c r="AN265" s="114"/>
      <c r="AO265" s="114"/>
      <c r="AP265" s="114"/>
      <c r="AQ265" s="114"/>
      <c r="AR265" s="114"/>
      <c r="AS265" s="114"/>
      <c r="AT265" s="114"/>
      <c r="AU265" s="114"/>
      <c r="AV265" s="114"/>
      <c r="AW265" s="626"/>
      <c r="AX265" s="626"/>
      <c r="AY265" s="626"/>
      <c r="AZ265" s="626"/>
      <c r="BA265" s="620"/>
    </row>
    <row r="266" spans="1:53" ht="38.25" hidden="1" customHeight="1" x14ac:dyDescent="0.25">
      <c r="A266" s="2611"/>
      <c r="B266" s="771" t="s">
        <v>885</v>
      </c>
      <c r="C266" s="2597"/>
      <c r="D266" s="769" t="s">
        <v>930</v>
      </c>
      <c r="E266" s="2598"/>
      <c r="F266" s="2598"/>
      <c r="G266" s="2598"/>
      <c r="H266" s="2598"/>
      <c r="I266" s="2615"/>
      <c r="J266" s="476"/>
      <c r="K266" s="114"/>
      <c r="L266" s="114"/>
      <c r="M266" s="114"/>
      <c r="N266" s="631"/>
      <c r="O266" s="114"/>
      <c r="P266" s="114"/>
      <c r="Q266" s="114"/>
      <c r="R266" s="114"/>
      <c r="S266" s="114"/>
      <c r="T266" s="114"/>
      <c r="U266" s="114"/>
      <c r="V266" s="114"/>
      <c r="W266" s="114"/>
      <c r="X266" s="114"/>
      <c r="Y266" s="114"/>
      <c r="Z266" s="630"/>
      <c r="AA266" s="630"/>
      <c r="AB266" s="629"/>
      <c r="AC266" s="627"/>
      <c r="AD266" s="628"/>
      <c r="AE266" s="628"/>
      <c r="AF266" s="628"/>
      <c r="AG266" s="628"/>
      <c r="AH266" s="628"/>
      <c r="AI266" s="627"/>
      <c r="AJ266" s="114"/>
      <c r="AK266" s="114"/>
      <c r="AL266" s="114"/>
      <c r="AM266" s="114"/>
      <c r="AN266" s="114"/>
      <c r="AO266" s="114"/>
      <c r="AP266" s="114"/>
      <c r="AQ266" s="114"/>
      <c r="AR266" s="114"/>
      <c r="AS266" s="114"/>
      <c r="AT266" s="114"/>
      <c r="AU266" s="114"/>
      <c r="AV266" s="114"/>
      <c r="AW266" s="626"/>
      <c r="AX266" s="626"/>
      <c r="AY266" s="626"/>
      <c r="AZ266" s="626"/>
      <c r="BA266" s="620"/>
    </row>
    <row r="267" spans="1:53" ht="15.75" hidden="1" customHeight="1" x14ac:dyDescent="0.25">
      <c r="A267" s="2611"/>
      <c r="B267" s="771" t="s">
        <v>885</v>
      </c>
      <c r="C267" s="2597"/>
      <c r="D267" s="943" t="s">
        <v>929</v>
      </c>
      <c r="E267" s="941" t="s">
        <v>928</v>
      </c>
      <c r="F267" s="947" t="s">
        <v>927</v>
      </c>
      <c r="G267" s="947" t="s">
        <v>124</v>
      </c>
      <c r="H267" s="947">
        <v>1200</v>
      </c>
      <c r="I267" s="942">
        <v>300</v>
      </c>
      <c r="J267" s="476"/>
      <c r="K267" s="114"/>
      <c r="L267" s="114"/>
      <c r="M267" s="114"/>
      <c r="N267" s="631"/>
      <c r="O267" s="114"/>
      <c r="P267" s="114"/>
      <c r="Q267" s="114"/>
      <c r="R267" s="114"/>
      <c r="S267" s="114"/>
      <c r="T267" s="114"/>
      <c r="U267" s="114"/>
      <c r="V267" s="114"/>
      <c r="W267" s="114"/>
      <c r="X267" s="114"/>
      <c r="Y267" s="114"/>
      <c r="Z267" s="630"/>
      <c r="AA267" s="630"/>
      <c r="AB267" s="629"/>
      <c r="AC267" s="627"/>
      <c r="AD267" s="628"/>
      <c r="AE267" s="628"/>
      <c r="AF267" s="628"/>
      <c r="AG267" s="628"/>
      <c r="AH267" s="628"/>
      <c r="AI267" s="627"/>
      <c r="AJ267" s="114"/>
      <c r="AK267" s="114"/>
      <c r="AL267" s="114"/>
      <c r="AM267" s="114"/>
      <c r="AN267" s="114"/>
      <c r="AO267" s="114"/>
      <c r="AP267" s="114"/>
      <c r="AQ267" s="114"/>
      <c r="AR267" s="114"/>
      <c r="AS267" s="114"/>
      <c r="AT267" s="114"/>
      <c r="AU267" s="114"/>
      <c r="AV267" s="114"/>
      <c r="AW267" s="626"/>
      <c r="AX267" s="626"/>
      <c r="AY267" s="626"/>
      <c r="AZ267" s="626"/>
      <c r="BA267" s="620"/>
    </row>
    <row r="268" spans="1:53" ht="15.75" hidden="1" customHeight="1" x14ac:dyDescent="0.25">
      <c r="A268" s="2611"/>
      <c r="B268" s="771" t="s">
        <v>885</v>
      </c>
      <c r="C268" s="2597"/>
      <c r="D268" s="769" t="s">
        <v>926</v>
      </c>
      <c r="E268" s="932" t="s">
        <v>925</v>
      </c>
      <c r="F268" s="931" t="s">
        <v>924</v>
      </c>
      <c r="G268" s="931">
        <v>0</v>
      </c>
      <c r="H268" s="931">
        <v>6</v>
      </c>
      <c r="I268" s="942">
        <v>1</v>
      </c>
      <c r="J268" s="476"/>
      <c r="K268" s="114"/>
      <c r="L268" s="114"/>
      <c r="M268" s="114"/>
      <c r="N268" s="631"/>
      <c r="O268" s="114"/>
      <c r="P268" s="114"/>
      <c r="Q268" s="114"/>
      <c r="R268" s="114"/>
      <c r="S268" s="114"/>
      <c r="T268" s="114"/>
      <c r="U268" s="114"/>
      <c r="V268" s="114"/>
      <c r="W268" s="114"/>
      <c r="X268" s="114"/>
      <c r="Y268" s="114"/>
      <c r="Z268" s="630"/>
      <c r="AA268" s="630"/>
      <c r="AB268" s="629"/>
      <c r="AC268" s="627"/>
      <c r="AD268" s="628"/>
      <c r="AE268" s="628"/>
      <c r="AF268" s="628"/>
      <c r="AG268" s="628"/>
      <c r="AH268" s="628"/>
      <c r="AI268" s="627"/>
      <c r="AJ268" s="114"/>
      <c r="AK268" s="114"/>
      <c r="AL268" s="114"/>
      <c r="AM268" s="114"/>
      <c r="AN268" s="114"/>
      <c r="AO268" s="114"/>
      <c r="AP268" s="114"/>
      <c r="AQ268" s="114"/>
      <c r="AR268" s="114"/>
      <c r="AS268" s="114"/>
      <c r="AT268" s="114"/>
      <c r="AU268" s="114"/>
      <c r="AV268" s="114"/>
      <c r="AW268" s="626"/>
      <c r="AX268" s="626"/>
      <c r="AY268" s="626"/>
      <c r="AZ268" s="626"/>
      <c r="BA268" s="620"/>
    </row>
    <row r="269" spans="1:53" ht="15.75" hidden="1" customHeight="1" x14ac:dyDescent="0.25">
      <c r="A269" s="2611"/>
      <c r="B269" s="771" t="s">
        <v>885</v>
      </c>
      <c r="C269" s="2597"/>
      <c r="D269" s="769" t="s">
        <v>923</v>
      </c>
      <c r="E269" s="941" t="s">
        <v>922</v>
      </c>
      <c r="F269" s="946" t="s">
        <v>129</v>
      </c>
      <c r="G269" s="946">
        <v>0</v>
      </c>
      <c r="H269" s="945">
        <v>0.5</v>
      </c>
      <c r="I269" s="935">
        <v>0.1</v>
      </c>
      <c r="J269" s="476"/>
      <c r="K269" s="114"/>
      <c r="L269" s="114"/>
      <c r="M269" s="114"/>
      <c r="N269" s="631"/>
      <c r="O269" s="114"/>
      <c r="P269" s="114"/>
      <c r="Q269" s="114"/>
      <c r="R269" s="114"/>
      <c r="S269" s="114"/>
      <c r="T269" s="114"/>
      <c r="U269" s="114"/>
      <c r="V269" s="114"/>
      <c r="W269" s="114"/>
      <c r="X269" s="114"/>
      <c r="Y269" s="114"/>
      <c r="Z269" s="630"/>
      <c r="AA269" s="630"/>
      <c r="AB269" s="629"/>
      <c r="AC269" s="627"/>
      <c r="AD269" s="628"/>
      <c r="AE269" s="628"/>
      <c r="AF269" s="628"/>
      <c r="AG269" s="628"/>
      <c r="AH269" s="628"/>
      <c r="AI269" s="627"/>
      <c r="AJ269" s="114"/>
      <c r="AK269" s="114"/>
      <c r="AL269" s="114"/>
      <c r="AM269" s="114"/>
      <c r="AN269" s="114"/>
      <c r="AO269" s="114"/>
      <c r="AP269" s="114"/>
      <c r="AQ269" s="114"/>
      <c r="AR269" s="114"/>
      <c r="AS269" s="114"/>
      <c r="AT269" s="114"/>
      <c r="AU269" s="114"/>
      <c r="AV269" s="114"/>
      <c r="AW269" s="626"/>
      <c r="AX269" s="626"/>
      <c r="AY269" s="626"/>
      <c r="AZ269" s="626"/>
      <c r="BA269" s="620"/>
    </row>
    <row r="270" spans="1:53" ht="15.75" hidden="1" customHeight="1" x14ac:dyDescent="0.25">
      <c r="A270" s="2611"/>
      <c r="B270" s="771" t="s">
        <v>885</v>
      </c>
      <c r="C270" s="2597"/>
      <c r="D270" s="769" t="s">
        <v>921</v>
      </c>
      <c r="E270" s="932" t="s">
        <v>920</v>
      </c>
      <c r="F270" s="931" t="s">
        <v>919</v>
      </c>
      <c r="G270" s="931">
        <v>0</v>
      </c>
      <c r="H270" s="931">
        <v>8</v>
      </c>
      <c r="I270" s="942">
        <v>1</v>
      </c>
      <c r="J270" s="476"/>
      <c r="K270" s="114"/>
      <c r="L270" s="114"/>
      <c r="M270" s="114"/>
      <c r="N270" s="631"/>
      <c r="O270" s="114"/>
      <c r="P270" s="114"/>
      <c r="Q270" s="114"/>
      <c r="R270" s="114"/>
      <c r="S270" s="114"/>
      <c r="T270" s="114"/>
      <c r="U270" s="114"/>
      <c r="V270" s="114"/>
      <c r="W270" s="114"/>
      <c r="X270" s="114"/>
      <c r="Y270" s="114"/>
      <c r="Z270" s="630"/>
      <c r="AA270" s="630"/>
      <c r="AB270" s="629"/>
      <c r="AC270" s="627"/>
      <c r="AD270" s="628"/>
      <c r="AE270" s="628"/>
      <c r="AF270" s="628"/>
      <c r="AG270" s="628"/>
      <c r="AH270" s="628"/>
      <c r="AI270" s="627"/>
      <c r="AJ270" s="114"/>
      <c r="AK270" s="114"/>
      <c r="AL270" s="114"/>
      <c r="AM270" s="114"/>
      <c r="AN270" s="114"/>
      <c r="AO270" s="114"/>
      <c r="AP270" s="114"/>
      <c r="AQ270" s="114"/>
      <c r="AR270" s="114"/>
      <c r="AS270" s="114"/>
      <c r="AT270" s="114"/>
      <c r="AU270" s="114"/>
      <c r="AV270" s="114"/>
      <c r="AW270" s="626"/>
      <c r="AX270" s="626"/>
      <c r="AY270" s="626"/>
      <c r="AZ270" s="626"/>
      <c r="BA270" s="620"/>
    </row>
    <row r="271" spans="1:53" ht="15.75" hidden="1" customHeight="1" x14ac:dyDescent="0.25">
      <c r="A271" s="2611"/>
      <c r="B271" s="771" t="s">
        <v>885</v>
      </c>
      <c r="C271" s="2598"/>
      <c r="D271" s="769" t="s">
        <v>918</v>
      </c>
      <c r="E271" s="941" t="s">
        <v>917</v>
      </c>
      <c r="F271" s="946" t="s">
        <v>129</v>
      </c>
      <c r="G271" s="946">
        <v>0</v>
      </c>
      <c r="H271" s="945">
        <v>0.4</v>
      </c>
      <c r="I271" s="935">
        <v>0.1</v>
      </c>
      <c r="J271" s="476"/>
      <c r="K271" s="114"/>
      <c r="L271" s="114"/>
      <c r="M271" s="114"/>
      <c r="N271" s="631"/>
      <c r="O271" s="114"/>
      <c r="P271" s="114"/>
      <c r="Q271" s="114"/>
      <c r="R271" s="114"/>
      <c r="S271" s="114"/>
      <c r="T271" s="114"/>
      <c r="U271" s="114"/>
      <c r="V271" s="114"/>
      <c r="W271" s="114"/>
      <c r="X271" s="114"/>
      <c r="Y271" s="114"/>
      <c r="Z271" s="630"/>
      <c r="AA271" s="630"/>
      <c r="AB271" s="629"/>
      <c r="AC271" s="627"/>
      <c r="AD271" s="628"/>
      <c r="AE271" s="628"/>
      <c r="AF271" s="628"/>
      <c r="AG271" s="628"/>
      <c r="AH271" s="628"/>
      <c r="AI271" s="627"/>
      <c r="AJ271" s="114"/>
      <c r="AK271" s="114"/>
      <c r="AL271" s="114"/>
      <c r="AM271" s="114"/>
      <c r="AN271" s="114"/>
      <c r="AO271" s="114"/>
      <c r="AP271" s="114"/>
      <c r="AQ271" s="114"/>
      <c r="AR271" s="114"/>
      <c r="AS271" s="114"/>
      <c r="AT271" s="114"/>
      <c r="AU271" s="114"/>
      <c r="AV271" s="114"/>
      <c r="AW271" s="626"/>
      <c r="AX271" s="626"/>
      <c r="AY271" s="626"/>
      <c r="AZ271" s="626"/>
      <c r="BA271" s="620"/>
    </row>
    <row r="272" spans="1:53" ht="15.75" hidden="1" customHeight="1" x14ac:dyDescent="0.25">
      <c r="A272" s="2611"/>
      <c r="B272" s="771" t="s">
        <v>885</v>
      </c>
      <c r="C272" s="2617" t="s">
        <v>916</v>
      </c>
      <c r="D272" s="2741" t="s">
        <v>915</v>
      </c>
      <c r="E272" s="941" t="s">
        <v>914</v>
      </c>
      <c r="F272" s="940" t="s">
        <v>634</v>
      </c>
      <c r="G272" s="940">
        <v>0</v>
      </c>
      <c r="H272" s="939">
        <v>0.8</v>
      </c>
      <c r="I272" s="935">
        <v>0.8</v>
      </c>
      <c r="J272" s="476"/>
      <c r="K272" s="114"/>
      <c r="L272" s="114"/>
      <c r="M272" s="114"/>
      <c r="N272" s="631"/>
      <c r="O272" s="114"/>
      <c r="P272" s="114"/>
      <c r="Q272" s="114"/>
      <c r="R272" s="114"/>
      <c r="S272" s="114"/>
      <c r="T272" s="114"/>
      <c r="U272" s="114"/>
      <c r="V272" s="114"/>
      <c r="W272" s="114"/>
      <c r="X272" s="114"/>
      <c r="Y272" s="114"/>
      <c r="Z272" s="630"/>
      <c r="AA272" s="630"/>
      <c r="AB272" s="629"/>
      <c r="AC272" s="627"/>
      <c r="AD272" s="628"/>
      <c r="AE272" s="628"/>
      <c r="AF272" s="628"/>
      <c r="AG272" s="628"/>
      <c r="AH272" s="628"/>
      <c r="AI272" s="627"/>
      <c r="AJ272" s="114"/>
      <c r="AK272" s="114"/>
      <c r="AL272" s="114"/>
      <c r="AM272" s="114"/>
      <c r="AN272" s="114"/>
      <c r="AO272" s="114"/>
      <c r="AP272" s="114"/>
      <c r="AQ272" s="114"/>
      <c r="AR272" s="114"/>
      <c r="AS272" s="114"/>
      <c r="AT272" s="114"/>
      <c r="AU272" s="114"/>
      <c r="AV272" s="114"/>
      <c r="AW272" s="626"/>
      <c r="AX272" s="626"/>
      <c r="AY272" s="626"/>
      <c r="AZ272" s="626"/>
      <c r="BA272" s="620"/>
    </row>
    <row r="273" spans="1:53" ht="15.75" hidden="1" customHeight="1" x14ac:dyDescent="0.25">
      <c r="A273" s="2611"/>
      <c r="B273" s="771" t="s">
        <v>885</v>
      </c>
      <c r="C273" s="2597"/>
      <c r="D273" s="2597"/>
      <c r="E273" s="932" t="s">
        <v>913</v>
      </c>
      <c r="F273" s="931" t="s">
        <v>129</v>
      </c>
      <c r="G273" s="931">
        <v>0</v>
      </c>
      <c r="H273" s="934">
        <v>1</v>
      </c>
      <c r="I273" s="935">
        <v>0.1</v>
      </c>
      <c r="J273" s="476"/>
      <c r="K273" s="114"/>
      <c r="L273" s="114"/>
      <c r="M273" s="114"/>
      <c r="N273" s="631"/>
      <c r="O273" s="114"/>
      <c r="P273" s="114"/>
      <c r="Q273" s="114"/>
      <c r="R273" s="114"/>
      <c r="S273" s="114"/>
      <c r="T273" s="114"/>
      <c r="U273" s="114"/>
      <c r="V273" s="114"/>
      <c r="W273" s="114"/>
      <c r="X273" s="114"/>
      <c r="Y273" s="114"/>
      <c r="Z273" s="630"/>
      <c r="AA273" s="630"/>
      <c r="AB273" s="629"/>
      <c r="AC273" s="627"/>
      <c r="AD273" s="628"/>
      <c r="AE273" s="628"/>
      <c r="AF273" s="628"/>
      <c r="AG273" s="628"/>
      <c r="AH273" s="628"/>
      <c r="AI273" s="627"/>
      <c r="AJ273" s="114"/>
      <c r="AK273" s="114"/>
      <c r="AL273" s="114"/>
      <c r="AM273" s="114"/>
      <c r="AN273" s="114"/>
      <c r="AO273" s="114"/>
      <c r="AP273" s="114"/>
      <c r="AQ273" s="114"/>
      <c r="AR273" s="114"/>
      <c r="AS273" s="114"/>
      <c r="AT273" s="114"/>
      <c r="AU273" s="114"/>
      <c r="AV273" s="114"/>
      <c r="AW273" s="626"/>
      <c r="AX273" s="626"/>
      <c r="AY273" s="626"/>
      <c r="AZ273" s="626"/>
      <c r="BA273" s="620"/>
    </row>
    <row r="274" spans="1:53" ht="15.75" hidden="1" customHeight="1" x14ac:dyDescent="0.25">
      <c r="A274" s="2611"/>
      <c r="B274" s="771" t="s">
        <v>885</v>
      </c>
      <c r="C274" s="2597"/>
      <c r="D274" s="2597"/>
      <c r="E274" s="932" t="s">
        <v>912</v>
      </c>
      <c r="F274" s="931" t="s">
        <v>634</v>
      </c>
      <c r="G274" s="934">
        <v>0.89</v>
      </c>
      <c r="H274" s="934">
        <v>0.9</v>
      </c>
      <c r="I274" s="935">
        <v>0.9</v>
      </c>
      <c r="J274" s="944"/>
      <c r="K274" s="114"/>
      <c r="L274" s="114"/>
      <c r="M274" s="114"/>
      <c r="N274" s="631"/>
      <c r="O274" s="114"/>
      <c r="P274" s="114"/>
      <c r="Q274" s="114"/>
      <c r="R274" s="114"/>
      <c r="S274" s="114"/>
      <c r="T274" s="114"/>
      <c r="U274" s="114"/>
      <c r="V274" s="114"/>
      <c r="W274" s="114"/>
      <c r="X274" s="114"/>
      <c r="Y274" s="114"/>
      <c r="Z274" s="630"/>
      <c r="AA274" s="630"/>
      <c r="AB274" s="629"/>
      <c r="AC274" s="627"/>
      <c r="AD274" s="628"/>
      <c r="AE274" s="628"/>
      <c r="AF274" s="628"/>
      <c r="AG274" s="628"/>
      <c r="AH274" s="628"/>
      <c r="AI274" s="627"/>
      <c r="AJ274" s="114"/>
      <c r="AK274" s="114"/>
      <c r="AL274" s="114"/>
      <c r="AM274" s="114"/>
      <c r="AN274" s="114"/>
      <c r="AO274" s="114"/>
      <c r="AP274" s="114"/>
      <c r="AQ274" s="114"/>
      <c r="AR274" s="114"/>
      <c r="AS274" s="114"/>
      <c r="AT274" s="114"/>
      <c r="AU274" s="114"/>
      <c r="AV274" s="114"/>
      <c r="AW274" s="626"/>
      <c r="AX274" s="626"/>
      <c r="AY274" s="626"/>
      <c r="AZ274" s="626"/>
      <c r="BA274" s="620"/>
    </row>
    <row r="275" spans="1:53" ht="15.75" hidden="1" customHeight="1" x14ac:dyDescent="0.25">
      <c r="A275" s="2611"/>
      <c r="B275" s="771" t="s">
        <v>885</v>
      </c>
      <c r="C275" s="2597"/>
      <c r="D275" s="2597"/>
      <c r="E275" s="932" t="s">
        <v>911</v>
      </c>
      <c r="F275" s="931" t="s">
        <v>374</v>
      </c>
      <c r="G275" s="931">
        <v>1</v>
      </c>
      <c r="H275" s="931">
        <v>4</v>
      </c>
      <c r="I275" s="942">
        <v>1</v>
      </c>
      <c r="J275" s="944"/>
      <c r="K275" s="114"/>
      <c r="L275" s="114"/>
      <c r="M275" s="114"/>
      <c r="N275" s="631"/>
      <c r="O275" s="114"/>
      <c r="P275" s="114"/>
      <c r="Q275" s="114"/>
      <c r="R275" s="114"/>
      <c r="S275" s="114"/>
      <c r="T275" s="114"/>
      <c r="U275" s="114"/>
      <c r="V275" s="114"/>
      <c r="W275" s="114"/>
      <c r="X275" s="114"/>
      <c r="Y275" s="114"/>
      <c r="Z275" s="630"/>
      <c r="AA275" s="630"/>
      <c r="AB275" s="629"/>
      <c r="AC275" s="627"/>
      <c r="AD275" s="628"/>
      <c r="AE275" s="628"/>
      <c r="AF275" s="628"/>
      <c r="AG275" s="628"/>
      <c r="AH275" s="628"/>
      <c r="AI275" s="627"/>
      <c r="AJ275" s="114"/>
      <c r="AK275" s="114"/>
      <c r="AL275" s="114"/>
      <c r="AM275" s="114"/>
      <c r="AN275" s="114"/>
      <c r="AO275" s="114"/>
      <c r="AP275" s="114"/>
      <c r="AQ275" s="114"/>
      <c r="AR275" s="114"/>
      <c r="AS275" s="114"/>
      <c r="AT275" s="114"/>
      <c r="AU275" s="114"/>
      <c r="AV275" s="114"/>
      <c r="AW275" s="626"/>
      <c r="AX275" s="626"/>
      <c r="AY275" s="626"/>
      <c r="AZ275" s="626"/>
      <c r="BA275" s="620"/>
    </row>
    <row r="276" spans="1:53" ht="15.75" hidden="1" customHeight="1" x14ac:dyDescent="0.25">
      <c r="A276" s="2611"/>
      <c r="B276" s="771" t="s">
        <v>885</v>
      </c>
      <c r="C276" s="2597"/>
      <c r="D276" s="2597"/>
      <c r="E276" s="932" t="s">
        <v>910</v>
      </c>
      <c r="F276" s="931" t="s">
        <v>898</v>
      </c>
      <c r="G276" s="931" t="s">
        <v>124</v>
      </c>
      <c r="H276" s="934">
        <v>0.8</v>
      </c>
      <c r="I276" s="935">
        <v>0.1</v>
      </c>
      <c r="J276" s="944"/>
      <c r="K276" s="114"/>
      <c r="L276" s="114"/>
      <c r="M276" s="114"/>
      <c r="N276" s="631"/>
      <c r="O276" s="114"/>
      <c r="P276" s="114"/>
      <c r="Q276" s="114"/>
      <c r="R276" s="114"/>
      <c r="S276" s="114"/>
      <c r="T276" s="114"/>
      <c r="U276" s="114"/>
      <c r="V276" s="114"/>
      <c r="W276" s="114"/>
      <c r="X276" s="114"/>
      <c r="Y276" s="114"/>
      <c r="Z276" s="630"/>
      <c r="AA276" s="630"/>
      <c r="AB276" s="629"/>
      <c r="AC276" s="627"/>
      <c r="AD276" s="628"/>
      <c r="AE276" s="628"/>
      <c r="AF276" s="628"/>
      <c r="AG276" s="628"/>
      <c r="AH276" s="628"/>
      <c r="AI276" s="627"/>
      <c r="AJ276" s="114"/>
      <c r="AK276" s="114"/>
      <c r="AL276" s="114"/>
      <c r="AM276" s="114"/>
      <c r="AN276" s="114"/>
      <c r="AO276" s="114"/>
      <c r="AP276" s="114"/>
      <c r="AQ276" s="114"/>
      <c r="AR276" s="114"/>
      <c r="AS276" s="114"/>
      <c r="AT276" s="114"/>
      <c r="AU276" s="114"/>
      <c r="AV276" s="114"/>
      <c r="AW276" s="626"/>
      <c r="AX276" s="626"/>
      <c r="AY276" s="626"/>
      <c r="AZ276" s="626"/>
      <c r="BA276" s="620"/>
    </row>
    <row r="277" spans="1:53" ht="15.75" hidden="1" customHeight="1" x14ac:dyDescent="0.25">
      <c r="A277" s="2611"/>
      <c r="B277" s="771" t="s">
        <v>885</v>
      </c>
      <c r="C277" s="2597"/>
      <c r="D277" s="2597"/>
      <c r="E277" s="932" t="s">
        <v>909</v>
      </c>
      <c r="F277" s="931" t="s">
        <v>634</v>
      </c>
      <c r="G277" s="931" t="s">
        <v>124</v>
      </c>
      <c r="H277" s="934">
        <v>0.8</v>
      </c>
      <c r="I277" s="935">
        <v>0.8</v>
      </c>
      <c r="J277" s="944"/>
      <c r="K277" s="114"/>
      <c r="L277" s="114"/>
      <c r="M277" s="114"/>
      <c r="N277" s="631"/>
      <c r="O277" s="114"/>
      <c r="P277" s="114"/>
      <c r="Q277" s="114"/>
      <c r="R277" s="114"/>
      <c r="S277" s="114"/>
      <c r="T277" s="114"/>
      <c r="U277" s="114"/>
      <c r="V277" s="114"/>
      <c r="W277" s="114"/>
      <c r="X277" s="114"/>
      <c r="Y277" s="114"/>
      <c r="Z277" s="630"/>
      <c r="AA277" s="630"/>
      <c r="AB277" s="629"/>
      <c r="AC277" s="627"/>
      <c r="AD277" s="628"/>
      <c r="AE277" s="628"/>
      <c r="AF277" s="628"/>
      <c r="AG277" s="628"/>
      <c r="AH277" s="628"/>
      <c r="AI277" s="627"/>
      <c r="AJ277" s="114"/>
      <c r="AK277" s="114"/>
      <c r="AL277" s="114"/>
      <c r="AM277" s="114"/>
      <c r="AN277" s="114"/>
      <c r="AO277" s="114"/>
      <c r="AP277" s="114"/>
      <c r="AQ277" s="114"/>
      <c r="AR277" s="114"/>
      <c r="AS277" s="114"/>
      <c r="AT277" s="114"/>
      <c r="AU277" s="114"/>
      <c r="AV277" s="114"/>
      <c r="AW277" s="626"/>
      <c r="AX277" s="626"/>
      <c r="AY277" s="626"/>
      <c r="AZ277" s="626"/>
      <c r="BA277" s="620"/>
    </row>
    <row r="278" spans="1:53" ht="15.75" hidden="1" customHeight="1" x14ac:dyDescent="0.25">
      <c r="A278" s="2611"/>
      <c r="B278" s="771" t="s">
        <v>885</v>
      </c>
      <c r="C278" s="2597"/>
      <c r="D278" s="2597"/>
      <c r="E278" s="932" t="s">
        <v>908</v>
      </c>
      <c r="F278" s="931" t="s">
        <v>634</v>
      </c>
      <c r="G278" s="931" t="s">
        <v>124</v>
      </c>
      <c r="H278" s="934">
        <v>0.8</v>
      </c>
      <c r="I278" s="935">
        <v>0.8</v>
      </c>
      <c r="J278" s="944"/>
      <c r="K278" s="114"/>
      <c r="L278" s="114"/>
      <c r="M278" s="114"/>
      <c r="N278" s="631"/>
      <c r="O278" s="114"/>
      <c r="P278" s="114"/>
      <c r="Q278" s="114"/>
      <c r="R278" s="114"/>
      <c r="S278" s="114"/>
      <c r="T278" s="114"/>
      <c r="U278" s="114"/>
      <c r="V278" s="114"/>
      <c r="W278" s="114"/>
      <c r="X278" s="114"/>
      <c r="Y278" s="114"/>
      <c r="Z278" s="630"/>
      <c r="AA278" s="630"/>
      <c r="AB278" s="629"/>
      <c r="AC278" s="627"/>
      <c r="AD278" s="628"/>
      <c r="AE278" s="628"/>
      <c r="AF278" s="628"/>
      <c r="AG278" s="628"/>
      <c r="AH278" s="628"/>
      <c r="AI278" s="627"/>
      <c r="AJ278" s="114"/>
      <c r="AK278" s="114"/>
      <c r="AL278" s="114"/>
      <c r="AM278" s="114"/>
      <c r="AN278" s="114"/>
      <c r="AO278" s="114"/>
      <c r="AP278" s="114"/>
      <c r="AQ278" s="114"/>
      <c r="AR278" s="114"/>
      <c r="AS278" s="114"/>
      <c r="AT278" s="114"/>
      <c r="AU278" s="114"/>
      <c r="AV278" s="114"/>
      <c r="AW278" s="626"/>
      <c r="AX278" s="626"/>
      <c r="AY278" s="626"/>
      <c r="AZ278" s="626"/>
      <c r="BA278" s="620"/>
    </row>
    <row r="279" spans="1:53" ht="15.75" hidden="1" customHeight="1" x14ac:dyDescent="0.25">
      <c r="A279" s="2611"/>
      <c r="B279" s="771" t="s">
        <v>885</v>
      </c>
      <c r="C279" s="2597"/>
      <c r="D279" s="2597"/>
      <c r="E279" s="932" t="s">
        <v>907</v>
      </c>
      <c r="F279" s="931" t="s">
        <v>898</v>
      </c>
      <c r="G279" s="931" t="s">
        <v>124</v>
      </c>
      <c r="H279" s="934">
        <v>1</v>
      </c>
      <c r="I279" s="935">
        <v>0.25</v>
      </c>
      <c r="J279" s="944"/>
      <c r="K279" s="114"/>
      <c r="L279" s="114"/>
      <c r="M279" s="114"/>
      <c r="N279" s="631"/>
      <c r="O279" s="114"/>
      <c r="P279" s="114"/>
      <c r="Q279" s="114"/>
      <c r="R279" s="114"/>
      <c r="S279" s="114"/>
      <c r="T279" s="114"/>
      <c r="U279" s="114"/>
      <c r="V279" s="114"/>
      <c r="W279" s="114"/>
      <c r="X279" s="114"/>
      <c r="Y279" s="114"/>
      <c r="Z279" s="630"/>
      <c r="AA279" s="630"/>
      <c r="AB279" s="629"/>
      <c r="AC279" s="627"/>
      <c r="AD279" s="628"/>
      <c r="AE279" s="628"/>
      <c r="AF279" s="628"/>
      <c r="AG279" s="628"/>
      <c r="AH279" s="628"/>
      <c r="AI279" s="627"/>
      <c r="AJ279" s="114"/>
      <c r="AK279" s="114"/>
      <c r="AL279" s="114"/>
      <c r="AM279" s="114"/>
      <c r="AN279" s="114"/>
      <c r="AO279" s="114"/>
      <c r="AP279" s="114"/>
      <c r="AQ279" s="114"/>
      <c r="AR279" s="114"/>
      <c r="AS279" s="114"/>
      <c r="AT279" s="114"/>
      <c r="AU279" s="114"/>
      <c r="AV279" s="114"/>
      <c r="AW279" s="626"/>
      <c r="AX279" s="626"/>
      <c r="AY279" s="626"/>
      <c r="AZ279" s="626"/>
      <c r="BA279" s="620"/>
    </row>
    <row r="280" spans="1:53" ht="15.75" hidden="1" customHeight="1" x14ac:dyDescent="0.25">
      <c r="A280" s="2611"/>
      <c r="B280" s="771" t="s">
        <v>885</v>
      </c>
      <c r="C280" s="2598"/>
      <c r="D280" s="943" t="s">
        <v>906</v>
      </c>
      <c r="E280" s="932" t="s">
        <v>905</v>
      </c>
      <c r="F280" s="931" t="s">
        <v>904</v>
      </c>
      <c r="G280" s="931" t="s">
        <v>124</v>
      </c>
      <c r="H280" s="931">
        <v>6400</v>
      </c>
      <c r="I280" s="942">
        <v>1600</v>
      </c>
      <c r="J280" s="476"/>
      <c r="K280" s="114"/>
      <c r="L280" s="114"/>
      <c r="M280" s="114"/>
      <c r="N280" s="631"/>
      <c r="O280" s="114"/>
      <c r="P280" s="114"/>
      <c r="Q280" s="114"/>
      <c r="R280" s="114"/>
      <c r="S280" s="114"/>
      <c r="T280" s="114"/>
      <c r="U280" s="114"/>
      <c r="V280" s="114"/>
      <c r="W280" s="114"/>
      <c r="X280" s="114"/>
      <c r="Y280" s="114"/>
      <c r="Z280" s="630"/>
      <c r="AA280" s="630"/>
      <c r="AB280" s="629"/>
      <c r="AC280" s="627"/>
      <c r="AD280" s="628"/>
      <c r="AE280" s="628"/>
      <c r="AF280" s="628"/>
      <c r="AG280" s="628"/>
      <c r="AH280" s="628"/>
      <c r="AI280" s="627"/>
      <c r="AJ280" s="114"/>
      <c r="AK280" s="114"/>
      <c r="AL280" s="114"/>
      <c r="AM280" s="114"/>
      <c r="AN280" s="114"/>
      <c r="AO280" s="114"/>
      <c r="AP280" s="114"/>
      <c r="AQ280" s="114"/>
      <c r="AR280" s="114"/>
      <c r="AS280" s="114"/>
      <c r="AT280" s="114"/>
      <c r="AU280" s="114"/>
      <c r="AV280" s="114"/>
      <c r="AW280" s="626"/>
      <c r="AX280" s="626"/>
      <c r="AY280" s="626"/>
      <c r="AZ280" s="626"/>
      <c r="BA280" s="620"/>
    </row>
    <row r="281" spans="1:53" ht="15.75" hidden="1" customHeight="1" x14ac:dyDescent="0.25">
      <c r="A281" s="2611"/>
      <c r="B281" s="771" t="s">
        <v>885</v>
      </c>
      <c r="C281" s="2596" t="s">
        <v>903</v>
      </c>
      <c r="D281" s="2596" t="s">
        <v>902</v>
      </c>
      <c r="E281" s="941" t="s">
        <v>1222</v>
      </c>
      <c r="F281" s="940" t="s">
        <v>898</v>
      </c>
      <c r="G281" s="939">
        <v>0</v>
      </c>
      <c r="H281" s="939">
        <v>1</v>
      </c>
      <c r="I281" s="935">
        <v>0.1</v>
      </c>
      <c r="J281" s="476"/>
      <c r="K281" s="114"/>
      <c r="L281" s="114"/>
      <c r="M281" s="114"/>
      <c r="N281" s="631"/>
      <c r="O281" s="114"/>
      <c r="P281" s="114"/>
      <c r="Q281" s="114"/>
      <c r="R281" s="114"/>
      <c r="S281" s="114"/>
      <c r="T281" s="114"/>
      <c r="U281" s="114"/>
      <c r="V281" s="114"/>
      <c r="W281" s="114"/>
      <c r="X281" s="114"/>
      <c r="Y281" s="114"/>
      <c r="Z281" s="630"/>
      <c r="AA281" s="630"/>
      <c r="AB281" s="629"/>
      <c r="AC281" s="627"/>
      <c r="AD281" s="628"/>
      <c r="AE281" s="628"/>
      <c r="AF281" s="628"/>
      <c r="AG281" s="628"/>
      <c r="AH281" s="628"/>
      <c r="AI281" s="627"/>
      <c r="AJ281" s="114"/>
      <c r="AK281" s="114"/>
      <c r="AL281" s="114"/>
      <c r="AM281" s="114"/>
      <c r="AN281" s="114"/>
      <c r="AO281" s="114"/>
      <c r="AP281" s="114"/>
      <c r="AQ281" s="114"/>
      <c r="AR281" s="114"/>
      <c r="AS281" s="114"/>
      <c r="AT281" s="114"/>
      <c r="AU281" s="114"/>
      <c r="AV281" s="114"/>
      <c r="AW281" s="626"/>
      <c r="AX281" s="626"/>
      <c r="AY281" s="626"/>
      <c r="AZ281" s="626"/>
      <c r="BA281" s="620"/>
    </row>
    <row r="282" spans="1:53" ht="15.75" hidden="1" customHeight="1" x14ac:dyDescent="0.25">
      <c r="A282" s="2611"/>
      <c r="B282" s="771" t="s">
        <v>885</v>
      </c>
      <c r="C282" s="2597"/>
      <c r="D282" s="2597"/>
      <c r="E282" s="932" t="s">
        <v>900</v>
      </c>
      <c r="F282" s="931" t="s">
        <v>898</v>
      </c>
      <c r="G282" s="934">
        <v>0</v>
      </c>
      <c r="H282" s="934">
        <v>0.5</v>
      </c>
      <c r="I282" s="935">
        <v>0.1</v>
      </c>
      <c r="J282" s="476"/>
      <c r="K282" s="114"/>
      <c r="L282" s="114"/>
      <c r="M282" s="114"/>
      <c r="N282" s="631"/>
      <c r="O282" s="114"/>
      <c r="P282" s="114"/>
      <c r="Q282" s="114"/>
      <c r="R282" s="114"/>
      <c r="S282" s="114"/>
      <c r="T282" s="114"/>
      <c r="U282" s="114"/>
      <c r="V282" s="114"/>
      <c r="W282" s="114"/>
      <c r="X282" s="114"/>
      <c r="Y282" s="114"/>
      <c r="Z282" s="630"/>
      <c r="AA282" s="630"/>
      <c r="AB282" s="629"/>
      <c r="AC282" s="627"/>
      <c r="AD282" s="628"/>
      <c r="AE282" s="628"/>
      <c r="AF282" s="628"/>
      <c r="AG282" s="628"/>
      <c r="AH282" s="628"/>
      <c r="AI282" s="627"/>
      <c r="AJ282" s="114"/>
      <c r="AK282" s="114"/>
      <c r="AL282" s="114"/>
      <c r="AM282" s="114"/>
      <c r="AN282" s="114"/>
      <c r="AO282" s="114"/>
      <c r="AP282" s="114"/>
      <c r="AQ282" s="114"/>
      <c r="AR282" s="114"/>
      <c r="AS282" s="114"/>
      <c r="AT282" s="114"/>
      <c r="AU282" s="114"/>
      <c r="AV282" s="114"/>
      <c r="AW282" s="626"/>
      <c r="AX282" s="626"/>
      <c r="AY282" s="626"/>
      <c r="AZ282" s="626"/>
      <c r="BA282" s="620"/>
    </row>
    <row r="283" spans="1:53" ht="15.75" hidden="1" customHeight="1" x14ac:dyDescent="0.25">
      <c r="A283" s="2611"/>
      <c r="B283" s="771" t="s">
        <v>885</v>
      </c>
      <c r="C283" s="2597"/>
      <c r="D283" s="2598"/>
      <c r="E283" s="932" t="s">
        <v>899</v>
      </c>
      <c r="F283" s="931" t="s">
        <v>898</v>
      </c>
      <c r="G283" s="934">
        <v>0</v>
      </c>
      <c r="H283" s="934">
        <v>0.8</v>
      </c>
      <c r="I283" s="935">
        <v>0.1</v>
      </c>
      <c r="J283" s="476"/>
      <c r="K283" s="114"/>
      <c r="L283" s="114"/>
      <c r="M283" s="114"/>
      <c r="N283" s="631"/>
      <c r="O283" s="114"/>
      <c r="P283" s="114"/>
      <c r="Q283" s="114"/>
      <c r="R283" s="114"/>
      <c r="S283" s="114"/>
      <c r="T283" s="114"/>
      <c r="U283" s="114"/>
      <c r="V283" s="114"/>
      <c r="W283" s="114"/>
      <c r="X283" s="114"/>
      <c r="Y283" s="114"/>
      <c r="Z283" s="630"/>
      <c r="AA283" s="630"/>
      <c r="AB283" s="629"/>
      <c r="AC283" s="627"/>
      <c r="AD283" s="628"/>
      <c r="AE283" s="628"/>
      <c r="AF283" s="628"/>
      <c r="AG283" s="628"/>
      <c r="AH283" s="628"/>
      <c r="AI283" s="627"/>
      <c r="AJ283" s="114"/>
      <c r="AK283" s="114"/>
      <c r="AL283" s="114"/>
      <c r="AM283" s="114"/>
      <c r="AN283" s="114"/>
      <c r="AO283" s="114"/>
      <c r="AP283" s="114"/>
      <c r="AQ283" s="114"/>
      <c r="AR283" s="114"/>
      <c r="AS283" s="114"/>
      <c r="AT283" s="114"/>
      <c r="AU283" s="114"/>
      <c r="AV283" s="114"/>
      <c r="AW283" s="626"/>
      <c r="AX283" s="626"/>
      <c r="AY283" s="626"/>
      <c r="AZ283" s="626"/>
      <c r="BA283" s="620"/>
    </row>
    <row r="284" spans="1:53" ht="15.75" hidden="1" customHeight="1" x14ac:dyDescent="0.25">
      <c r="A284" s="2611"/>
      <c r="B284" s="771" t="s">
        <v>885</v>
      </c>
      <c r="C284" s="2598"/>
      <c r="D284" s="769" t="s">
        <v>897</v>
      </c>
      <c r="E284" s="932" t="s">
        <v>896</v>
      </c>
      <c r="F284" s="931" t="s">
        <v>129</v>
      </c>
      <c r="G284" s="938">
        <v>0</v>
      </c>
      <c r="H284" s="938">
        <v>1</v>
      </c>
      <c r="I284" s="937">
        <v>1</v>
      </c>
      <c r="J284" s="476"/>
      <c r="K284" s="114"/>
      <c r="L284" s="114"/>
      <c r="M284" s="114"/>
      <c r="N284" s="631"/>
      <c r="O284" s="114"/>
      <c r="P284" s="114"/>
      <c r="Q284" s="114"/>
      <c r="R284" s="114"/>
      <c r="S284" s="114"/>
      <c r="T284" s="114"/>
      <c r="U284" s="114"/>
      <c r="V284" s="114"/>
      <c r="W284" s="114"/>
      <c r="X284" s="114"/>
      <c r="Y284" s="114"/>
      <c r="Z284" s="630"/>
      <c r="AA284" s="630"/>
      <c r="AB284" s="629"/>
      <c r="AC284" s="627"/>
      <c r="AD284" s="628"/>
      <c r="AE284" s="628"/>
      <c r="AF284" s="628"/>
      <c r="AG284" s="628"/>
      <c r="AH284" s="628"/>
      <c r="AI284" s="627"/>
      <c r="AJ284" s="114"/>
      <c r="AK284" s="114"/>
      <c r="AL284" s="114"/>
      <c r="AM284" s="114"/>
      <c r="AN284" s="114"/>
      <c r="AO284" s="114"/>
      <c r="AP284" s="114"/>
      <c r="AQ284" s="114"/>
      <c r="AR284" s="114"/>
      <c r="AS284" s="114"/>
      <c r="AT284" s="114"/>
      <c r="AU284" s="114"/>
      <c r="AV284" s="114"/>
      <c r="AW284" s="626"/>
      <c r="AX284" s="626"/>
      <c r="AY284" s="626"/>
      <c r="AZ284" s="626"/>
      <c r="BA284" s="620"/>
    </row>
    <row r="285" spans="1:53" ht="15.75" hidden="1" customHeight="1" x14ac:dyDescent="0.25">
      <c r="A285" s="2611"/>
      <c r="B285" s="771" t="s">
        <v>885</v>
      </c>
      <c r="C285" s="936" t="s">
        <v>895</v>
      </c>
      <c r="D285" s="769" t="s">
        <v>894</v>
      </c>
      <c r="E285" s="769" t="s">
        <v>893</v>
      </c>
      <c r="F285" s="931" t="s">
        <v>129</v>
      </c>
      <c r="G285" s="928">
        <v>0</v>
      </c>
      <c r="H285" s="928">
        <v>0.8</v>
      </c>
      <c r="I285" s="935">
        <v>0.8</v>
      </c>
      <c r="J285" s="476"/>
      <c r="K285" s="114"/>
      <c r="L285" s="114"/>
      <c r="M285" s="114"/>
      <c r="N285" s="631"/>
      <c r="O285" s="114"/>
      <c r="P285" s="114"/>
      <c r="Q285" s="114"/>
      <c r="R285" s="114"/>
      <c r="S285" s="114"/>
      <c r="T285" s="114"/>
      <c r="U285" s="114"/>
      <c r="V285" s="114"/>
      <c r="W285" s="114"/>
      <c r="X285" s="114"/>
      <c r="Y285" s="114"/>
      <c r="Z285" s="630"/>
      <c r="AA285" s="630"/>
      <c r="AB285" s="629"/>
      <c r="AC285" s="627"/>
      <c r="AD285" s="628"/>
      <c r="AE285" s="628"/>
      <c r="AF285" s="628"/>
      <c r="AG285" s="628"/>
      <c r="AH285" s="628"/>
      <c r="AI285" s="627"/>
      <c r="AJ285" s="114"/>
      <c r="AK285" s="114"/>
      <c r="AL285" s="114"/>
      <c r="AM285" s="114"/>
      <c r="AN285" s="114"/>
      <c r="AO285" s="114"/>
      <c r="AP285" s="114"/>
      <c r="AQ285" s="114"/>
      <c r="AR285" s="114"/>
      <c r="AS285" s="114"/>
      <c r="AT285" s="114"/>
      <c r="AU285" s="114"/>
      <c r="AV285" s="114"/>
      <c r="AW285" s="626"/>
      <c r="AX285" s="626"/>
      <c r="AY285" s="626"/>
      <c r="AZ285" s="626"/>
      <c r="BA285" s="620"/>
    </row>
    <row r="286" spans="1:53" ht="15.75" hidden="1" customHeight="1" x14ac:dyDescent="0.25">
      <c r="A286" s="2611"/>
      <c r="B286" s="771" t="s">
        <v>885</v>
      </c>
      <c r="C286" s="2596" t="s">
        <v>892</v>
      </c>
      <c r="D286" s="2596" t="s">
        <v>891</v>
      </c>
      <c r="E286" s="932" t="s">
        <v>890</v>
      </c>
      <c r="F286" s="931" t="s">
        <v>129</v>
      </c>
      <c r="G286" s="934">
        <v>0</v>
      </c>
      <c r="H286" s="934">
        <v>0.8</v>
      </c>
      <c r="I286" s="933">
        <v>0.8</v>
      </c>
      <c r="J286" s="476"/>
      <c r="K286" s="114"/>
      <c r="L286" s="114"/>
      <c r="M286" s="114"/>
      <c r="N286" s="631"/>
      <c r="O286" s="114"/>
      <c r="P286" s="114"/>
      <c r="Q286" s="114"/>
      <c r="R286" s="114"/>
      <c r="S286" s="114"/>
      <c r="T286" s="114"/>
      <c r="U286" s="114"/>
      <c r="V286" s="114"/>
      <c r="W286" s="114"/>
      <c r="X286" s="114"/>
      <c r="Y286" s="114"/>
      <c r="Z286" s="630"/>
      <c r="AA286" s="630"/>
      <c r="AB286" s="629"/>
      <c r="AC286" s="627"/>
      <c r="AD286" s="628"/>
      <c r="AE286" s="628"/>
      <c r="AF286" s="628"/>
      <c r="AG286" s="628"/>
      <c r="AH286" s="628"/>
      <c r="AI286" s="627"/>
      <c r="AJ286" s="114"/>
      <c r="AK286" s="114"/>
      <c r="AL286" s="114"/>
      <c r="AM286" s="114"/>
      <c r="AN286" s="114"/>
      <c r="AO286" s="114"/>
      <c r="AP286" s="114"/>
      <c r="AQ286" s="114"/>
      <c r="AR286" s="114"/>
      <c r="AS286" s="114"/>
      <c r="AT286" s="114"/>
      <c r="AU286" s="114"/>
      <c r="AV286" s="114"/>
      <c r="AW286" s="626"/>
      <c r="AX286" s="626"/>
      <c r="AY286" s="626"/>
      <c r="AZ286" s="626"/>
      <c r="BA286" s="620"/>
    </row>
    <row r="287" spans="1:53" ht="15.75" hidden="1" customHeight="1" x14ac:dyDescent="0.25">
      <c r="A287" s="2611"/>
      <c r="B287" s="771" t="s">
        <v>885</v>
      </c>
      <c r="C287" s="2598"/>
      <c r="D287" s="2598"/>
      <c r="E287" s="932" t="s">
        <v>889</v>
      </c>
      <c r="F287" s="931" t="s">
        <v>129</v>
      </c>
      <c r="G287" s="930">
        <v>0</v>
      </c>
      <c r="H287" s="930">
        <v>0.8</v>
      </c>
      <c r="I287" s="927">
        <v>0.1</v>
      </c>
      <c r="J287" s="476"/>
      <c r="K287" s="114"/>
      <c r="L287" s="114"/>
      <c r="M287" s="114"/>
      <c r="N287" s="631"/>
      <c r="O287" s="114"/>
      <c r="P287" s="114"/>
      <c r="Q287" s="114"/>
      <c r="R287" s="114"/>
      <c r="S287" s="114"/>
      <c r="T287" s="114"/>
      <c r="U287" s="114"/>
      <c r="V287" s="114"/>
      <c r="W287" s="114"/>
      <c r="X287" s="114"/>
      <c r="Y287" s="114"/>
      <c r="Z287" s="630"/>
      <c r="AA287" s="630"/>
      <c r="AB287" s="629"/>
      <c r="AC287" s="627"/>
      <c r="AD287" s="628"/>
      <c r="AE287" s="628"/>
      <c r="AF287" s="628"/>
      <c r="AG287" s="628"/>
      <c r="AH287" s="628"/>
      <c r="AI287" s="627"/>
      <c r="AJ287" s="114"/>
      <c r="AK287" s="114"/>
      <c r="AL287" s="114"/>
      <c r="AM287" s="114"/>
      <c r="AN287" s="114"/>
      <c r="AO287" s="114"/>
      <c r="AP287" s="114"/>
      <c r="AQ287" s="114"/>
      <c r="AR287" s="114"/>
      <c r="AS287" s="114"/>
      <c r="AT287" s="114"/>
      <c r="AU287" s="114"/>
      <c r="AV287" s="114"/>
      <c r="AW287" s="626"/>
      <c r="AX287" s="626"/>
      <c r="AY287" s="626"/>
      <c r="AZ287" s="626"/>
      <c r="BA287" s="620"/>
    </row>
    <row r="288" spans="1:53" ht="15.75" hidden="1" customHeight="1" x14ac:dyDescent="0.25">
      <c r="A288" s="2611"/>
      <c r="B288" s="771" t="s">
        <v>885</v>
      </c>
      <c r="C288" s="2596" t="s">
        <v>888</v>
      </c>
      <c r="D288" s="2596" t="s">
        <v>887</v>
      </c>
      <c r="E288" s="769" t="s">
        <v>886</v>
      </c>
      <c r="F288" s="771" t="s">
        <v>236</v>
      </c>
      <c r="G288" s="929">
        <v>0</v>
      </c>
      <c r="H288" s="929">
        <v>1</v>
      </c>
      <c r="I288" s="927">
        <v>0.25</v>
      </c>
      <c r="J288" s="476"/>
      <c r="K288" s="114"/>
      <c r="L288" s="114"/>
      <c r="M288" s="114"/>
      <c r="N288" s="631"/>
      <c r="O288" s="114"/>
      <c r="P288" s="114"/>
      <c r="Q288" s="114"/>
      <c r="R288" s="114"/>
      <c r="S288" s="114"/>
      <c r="T288" s="114"/>
      <c r="U288" s="114"/>
      <c r="V288" s="114"/>
      <c r="W288" s="114"/>
      <c r="X288" s="114"/>
      <c r="Y288" s="114"/>
      <c r="Z288" s="630"/>
      <c r="AA288" s="630"/>
      <c r="AB288" s="629"/>
      <c r="AC288" s="627"/>
      <c r="AD288" s="628"/>
      <c r="AE288" s="628"/>
      <c r="AF288" s="628"/>
      <c r="AG288" s="628"/>
      <c r="AH288" s="628"/>
      <c r="AI288" s="627"/>
      <c r="AJ288" s="114"/>
      <c r="AK288" s="114"/>
      <c r="AL288" s="114"/>
      <c r="AM288" s="114"/>
      <c r="AN288" s="114"/>
      <c r="AO288" s="114"/>
      <c r="AP288" s="114"/>
      <c r="AQ288" s="114"/>
      <c r="AR288" s="114"/>
      <c r="AS288" s="114"/>
      <c r="AT288" s="114"/>
      <c r="AU288" s="114"/>
      <c r="AV288" s="114"/>
      <c r="AW288" s="626"/>
      <c r="AX288" s="626"/>
      <c r="AY288" s="626"/>
      <c r="AZ288" s="626"/>
      <c r="BA288" s="620"/>
    </row>
    <row r="289" spans="1:53" ht="15.75" hidden="1" customHeight="1" thickBot="1" x14ac:dyDescent="0.3">
      <c r="A289" s="2611"/>
      <c r="B289" s="771" t="s">
        <v>885</v>
      </c>
      <c r="C289" s="2598"/>
      <c r="D289" s="2664"/>
      <c r="E289" s="769" t="s">
        <v>884</v>
      </c>
      <c r="F289" s="771" t="s">
        <v>129</v>
      </c>
      <c r="G289" s="928">
        <v>0</v>
      </c>
      <c r="H289" s="928">
        <v>1</v>
      </c>
      <c r="I289" s="927">
        <v>0.25</v>
      </c>
      <c r="J289" s="476"/>
      <c r="K289" s="114"/>
      <c r="L289" s="114"/>
      <c r="M289" s="114"/>
      <c r="N289" s="631"/>
      <c r="O289" s="114"/>
      <c r="P289" s="114"/>
      <c r="Q289" s="114"/>
      <c r="R289" s="114"/>
      <c r="S289" s="114"/>
      <c r="T289" s="114"/>
      <c r="U289" s="114"/>
      <c r="V289" s="114"/>
      <c r="W289" s="114"/>
      <c r="X289" s="114"/>
      <c r="Y289" s="114"/>
      <c r="Z289" s="630"/>
      <c r="AA289" s="630"/>
      <c r="AB289" s="629"/>
      <c r="AC289" s="627"/>
      <c r="AD289" s="628"/>
      <c r="AE289" s="628"/>
      <c r="AF289" s="628"/>
      <c r="AG289" s="628"/>
      <c r="AH289" s="628"/>
      <c r="AI289" s="627"/>
      <c r="AJ289" s="114"/>
      <c r="AK289" s="114"/>
      <c r="AL289" s="114"/>
      <c r="AM289" s="114"/>
      <c r="AN289" s="114"/>
      <c r="AO289" s="114"/>
      <c r="AP289" s="114"/>
      <c r="AQ289" s="114"/>
      <c r="AR289" s="114"/>
      <c r="AS289" s="114"/>
      <c r="AT289" s="114"/>
      <c r="AU289" s="114"/>
      <c r="AV289" s="114"/>
      <c r="AW289" s="626"/>
      <c r="AX289" s="626"/>
      <c r="AY289" s="626"/>
      <c r="AZ289" s="626"/>
      <c r="BA289" s="620"/>
    </row>
    <row r="290" spans="1:53" ht="38.25" hidden="1" customHeight="1" x14ac:dyDescent="0.25">
      <c r="A290" s="2611"/>
      <c r="B290" s="889" t="s">
        <v>752</v>
      </c>
      <c r="C290" s="2738" t="s">
        <v>883</v>
      </c>
      <c r="D290" s="2739" t="s">
        <v>882</v>
      </c>
      <c r="E290" s="755" t="s">
        <v>881</v>
      </c>
      <c r="F290" s="759" t="s">
        <v>103</v>
      </c>
      <c r="G290" s="926">
        <v>0</v>
      </c>
      <c r="H290" s="926">
        <v>1</v>
      </c>
      <c r="I290" s="841">
        <v>0</v>
      </c>
      <c r="J290" s="476"/>
      <c r="K290" s="114"/>
      <c r="L290" s="114"/>
      <c r="M290" s="114"/>
      <c r="N290" s="631"/>
      <c r="O290" s="114"/>
      <c r="P290" s="114"/>
      <c r="Q290" s="114"/>
      <c r="R290" s="114"/>
      <c r="S290" s="114"/>
      <c r="T290" s="114"/>
      <c r="U290" s="114"/>
      <c r="V290" s="114"/>
      <c r="W290" s="114"/>
      <c r="X290" s="114"/>
      <c r="Y290" s="114"/>
      <c r="Z290" s="630"/>
      <c r="AA290" s="630"/>
      <c r="AB290" s="629"/>
      <c r="AC290" s="627"/>
      <c r="AD290" s="628"/>
      <c r="AE290" s="628"/>
      <c r="AF290" s="628"/>
      <c r="AG290" s="628"/>
      <c r="AH290" s="628"/>
      <c r="AI290" s="627"/>
      <c r="AJ290" s="114"/>
      <c r="AK290" s="114"/>
      <c r="AL290" s="114"/>
      <c r="AM290" s="114"/>
      <c r="AN290" s="114"/>
      <c r="AO290" s="114"/>
      <c r="AP290" s="114"/>
      <c r="AQ290" s="114"/>
      <c r="AR290" s="114"/>
      <c r="AS290" s="114"/>
      <c r="AT290" s="114"/>
      <c r="AU290" s="114"/>
      <c r="AV290" s="114"/>
      <c r="AW290" s="626"/>
      <c r="AX290" s="626"/>
      <c r="AY290" s="626"/>
      <c r="AZ290" s="626"/>
      <c r="BA290" s="620"/>
    </row>
    <row r="291" spans="1:53" ht="15.75" hidden="1" customHeight="1" x14ac:dyDescent="0.25">
      <c r="A291" s="2611"/>
      <c r="B291" s="889" t="s">
        <v>752</v>
      </c>
      <c r="C291" s="2598"/>
      <c r="D291" s="2597"/>
      <c r="E291" s="755" t="s">
        <v>880</v>
      </c>
      <c r="F291" s="759" t="s">
        <v>227</v>
      </c>
      <c r="G291" s="925">
        <v>0</v>
      </c>
      <c r="H291" s="925">
        <v>0.3</v>
      </c>
      <c r="I291" s="841"/>
      <c r="J291" s="476"/>
      <c r="K291" s="114"/>
      <c r="L291" s="114"/>
      <c r="M291" s="114"/>
      <c r="N291" s="631"/>
      <c r="O291" s="114"/>
      <c r="P291" s="114"/>
      <c r="Q291" s="114"/>
      <c r="R291" s="114"/>
      <c r="S291" s="114"/>
      <c r="T291" s="114"/>
      <c r="U291" s="114"/>
      <c r="V291" s="114"/>
      <c r="W291" s="114"/>
      <c r="X291" s="114"/>
      <c r="Y291" s="114"/>
      <c r="Z291" s="630"/>
      <c r="AA291" s="630"/>
      <c r="AB291" s="629"/>
      <c r="AC291" s="627"/>
      <c r="AD291" s="628"/>
      <c r="AE291" s="628"/>
      <c r="AF291" s="628"/>
      <c r="AG291" s="628"/>
      <c r="AH291" s="628"/>
      <c r="AI291" s="627"/>
      <c r="AJ291" s="114"/>
      <c r="AK291" s="114"/>
      <c r="AL291" s="114"/>
      <c r="AM291" s="114"/>
      <c r="AN291" s="114"/>
      <c r="AO291" s="114"/>
      <c r="AP291" s="114"/>
      <c r="AQ291" s="114"/>
      <c r="AR291" s="114"/>
      <c r="AS291" s="114"/>
      <c r="AT291" s="114"/>
      <c r="AU291" s="114"/>
      <c r="AV291" s="114"/>
      <c r="AW291" s="626"/>
      <c r="AX291" s="626"/>
      <c r="AY291" s="626"/>
      <c r="AZ291" s="626"/>
      <c r="BA291" s="620"/>
    </row>
    <row r="292" spans="1:53" ht="15.75" hidden="1" customHeight="1" x14ac:dyDescent="0.25">
      <c r="A292" s="2611"/>
      <c r="B292" s="889" t="s">
        <v>752</v>
      </c>
      <c r="C292" s="755" t="s">
        <v>879</v>
      </c>
      <c r="D292" s="2597"/>
      <c r="E292" s="755" t="s">
        <v>878</v>
      </c>
      <c r="F292" s="924" t="s">
        <v>877</v>
      </c>
      <c r="G292" s="759">
        <v>12</v>
      </c>
      <c r="H292" s="759">
        <v>14</v>
      </c>
      <c r="I292" s="753">
        <v>8</v>
      </c>
      <c r="J292" s="476"/>
      <c r="K292" s="114"/>
      <c r="L292" s="114"/>
      <c r="M292" s="114"/>
      <c r="N292" s="631"/>
      <c r="O292" s="114"/>
      <c r="P292" s="114"/>
      <c r="Q292" s="114"/>
      <c r="R292" s="114"/>
      <c r="S292" s="114"/>
      <c r="T292" s="114"/>
      <c r="U292" s="114"/>
      <c r="V292" s="114"/>
      <c r="W292" s="114"/>
      <c r="X292" s="114"/>
      <c r="Y292" s="114"/>
      <c r="Z292" s="630"/>
      <c r="AA292" s="630"/>
      <c r="AB292" s="629"/>
      <c r="AC292" s="627"/>
      <c r="AD292" s="628"/>
      <c r="AE292" s="628"/>
      <c r="AF292" s="628"/>
      <c r="AG292" s="628"/>
      <c r="AH292" s="628"/>
      <c r="AI292" s="627"/>
      <c r="AJ292" s="114"/>
      <c r="AK292" s="114"/>
      <c r="AL292" s="114"/>
      <c r="AM292" s="114"/>
      <c r="AN292" s="114"/>
      <c r="AO292" s="114"/>
      <c r="AP292" s="114"/>
      <c r="AQ292" s="114"/>
      <c r="AR292" s="114"/>
      <c r="AS292" s="114"/>
      <c r="AT292" s="114"/>
      <c r="AU292" s="114"/>
      <c r="AV292" s="114"/>
      <c r="AW292" s="626"/>
      <c r="AX292" s="626"/>
      <c r="AY292" s="626"/>
      <c r="AZ292" s="626"/>
      <c r="BA292" s="620"/>
    </row>
    <row r="293" spans="1:53" ht="15.75" hidden="1" customHeight="1" x14ac:dyDescent="0.25">
      <c r="A293" s="2611"/>
      <c r="B293" s="889" t="s">
        <v>752</v>
      </c>
      <c r="C293" s="755" t="s">
        <v>871</v>
      </c>
      <c r="D293" s="2597"/>
      <c r="E293" s="755" t="s">
        <v>870</v>
      </c>
      <c r="F293" s="759" t="s">
        <v>869</v>
      </c>
      <c r="G293" s="759">
        <v>256</v>
      </c>
      <c r="H293" s="759">
        <v>320</v>
      </c>
      <c r="I293" s="753">
        <v>280</v>
      </c>
      <c r="J293" s="476"/>
      <c r="K293" s="114"/>
      <c r="L293" s="114"/>
      <c r="M293" s="114"/>
      <c r="N293" s="631"/>
      <c r="O293" s="114"/>
      <c r="P293" s="114"/>
      <c r="Q293" s="114"/>
      <c r="R293" s="114"/>
      <c r="S293" s="114"/>
      <c r="T293" s="114"/>
      <c r="U293" s="114"/>
      <c r="V293" s="114"/>
      <c r="W293" s="114"/>
      <c r="X293" s="114"/>
      <c r="Y293" s="114"/>
      <c r="Z293" s="630"/>
      <c r="AA293" s="630"/>
      <c r="AB293" s="629"/>
      <c r="AC293" s="627"/>
      <c r="AD293" s="628"/>
      <c r="AE293" s="628"/>
      <c r="AF293" s="628"/>
      <c r="AG293" s="628"/>
      <c r="AH293" s="628"/>
      <c r="AI293" s="627"/>
      <c r="AJ293" s="114"/>
      <c r="AK293" s="114"/>
      <c r="AL293" s="114"/>
      <c r="AM293" s="114"/>
      <c r="AN293" s="114"/>
      <c r="AO293" s="114"/>
      <c r="AP293" s="114"/>
      <c r="AQ293" s="114"/>
      <c r="AR293" s="114"/>
      <c r="AS293" s="114"/>
      <c r="AT293" s="114"/>
      <c r="AU293" s="114"/>
      <c r="AV293" s="114"/>
      <c r="AW293" s="626"/>
      <c r="AX293" s="626"/>
      <c r="AY293" s="626"/>
      <c r="AZ293" s="626"/>
      <c r="BA293" s="620"/>
    </row>
    <row r="294" spans="1:53" ht="15.75" hidden="1" customHeight="1" x14ac:dyDescent="0.25">
      <c r="A294" s="2611"/>
      <c r="B294" s="889" t="s">
        <v>752</v>
      </c>
      <c r="C294" s="755" t="s">
        <v>863</v>
      </c>
      <c r="D294" s="2597"/>
      <c r="E294" s="755" t="s">
        <v>862</v>
      </c>
      <c r="F294" s="759" t="s">
        <v>861</v>
      </c>
      <c r="G294" s="759">
        <v>12</v>
      </c>
      <c r="H294" s="759">
        <v>20</v>
      </c>
      <c r="I294" s="753">
        <v>1</v>
      </c>
      <c r="J294" s="476"/>
      <c r="K294" s="114"/>
      <c r="L294" s="114"/>
      <c r="M294" s="114"/>
      <c r="N294" s="631"/>
      <c r="O294" s="114"/>
      <c r="P294" s="114"/>
      <c r="Q294" s="114"/>
      <c r="R294" s="114"/>
      <c r="S294" s="114"/>
      <c r="T294" s="114"/>
      <c r="U294" s="114"/>
      <c r="V294" s="114"/>
      <c r="W294" s="114"/>
      <c r="X294" s="114"/>
      <c r="Y294" s="114"/>
      <c r="Z294" s="630"/>
      <c r="AA294" s="630"/>
      <c r="AB294" s="629"/>
      <c r="AC294" s="627"/>
      <c r="AD294" s="628"/>
      <c r="AE294" s="628"/>
      <c r="AF294" s="628"/>
      <c r="AG294" s="628"/>
      <c r="AH294" s="628"/>
      <c r="AI294" s="627"/>
      <c r="AJ294" s="114"/>
      <c r="AK294" s="114"/>
      <c r="AL294" s="114"/>
      <c r="AM294" s="114"/>
      <c r="AN294" s="114"/>
      <c r="AO294" s="114"/>
      <c r="AP294" s="114"/>
      <c r="AQ294" s="114"/>
      <c r="AR294" s="114"/>
      <c r="AS294" s="114"/>
      <c r="AT294" s="114"/>
      <c r="AU294" s="114"/>
      <c r="AV294" s="114"/>
      <c r="AW294" s="626"/>
      <c r="AX294" s="626"/>
      <c r="AY294" s="626"/>
      <c r="AZ294" s="626"/>
      <c r="BA294" s="620"/>
    </row>
    <row r="295" spans="1:53" ht="15.75" hidden="1" customHeight="1" x14ac:dyDescent="0.25">
      <c r="A295" s="2611"/>
      <c r="B295" s="889" t="s">
        <v>752</v>
      </c>
      <c r="C295" s="755" t="s">
        <v>855</v>
      </c>
      <c r="D295" s="2597"/>
      <c r="E295" s="755" t="s">
        <v>1221</v>
      </c>
      <c r="F295" s="759" t="s">
        <v>853</v>
      </c>
      <c r="G295" s="759">
        <v>3</v>
      </c>
      <c r="H295" s="759">
        <v>7</v>
      </c>
      <c r="I295" s="753">
        <v>1</v>
      </c>
      <c r="J295" s="476"/>
      <c r="K295" s="114"/>
      <c r="L295" s="114"/>
      <c r="M295" s="114"/>
      <c r="N295" s="631"/>
      <c r="O295" s="114"/>
      <c r="P295" s="114"/>
      <c r="Q295" s="114"/>
      <c r="R295" s="114"/>
      <c r="S295" s="114"/>
      <c r="T295" s="114"/>
      <c r="U295" s="114"/>
      <c r="V295" s="114"/>
      <c r="W295" s="114"/>
      <c r="X295" s="114"/>
      <c r="Y295" s="114"/>
      <c r="Z295" s="630"/>
      <c r="AA295" s="630"/>
      <c r="AB295" s="629"/>
      <c r="AC295" s="627"/>
      <c r="AD295" s="628"/>
      <c r="AE295" s="628"/>
      <c r="AF295" s="628"/>
      <c r="AG295" s="628"/>
      <c r="AH295" s="628"/>
      <c r="AI295" s="627"/>
      <c r="AJ295" s="114"/>
      <c r="AK295" s="114"/>
      <c r="AL295" s="114"/>
      <c r="AM295" s="114"/>
      <c r="AN295" s="114"/>
      <c r="AO295" s="114"/>
      <c r="AP295" s="114"/>
      <c r="AQ295" s="114"/>
      <c r="AR295" s="114"/>
      <c r="AS295" s="114"/>
      <c r="AT295" s="114"/>
      <c r="AU295" s="114"/>
      <c r="AV295" s="114"/>
      <c r="AW295" s="626"/>
      <c r="AX295" s="626"/>
      <c r="AY295" s="626"/>
      <c r="AZ295" s="626"/>
      <c r="BA295" s="620"/>
    </row>
    <row r="296" spans="1:53" ht="15.75" hidden="1" customHeight="1" x14ac:dyDescent="0.25">
      <c r="A296" s="2611"/>
      <c r="B296" s="889" t="s">
        <v>752</v>
      </c>
      <c r="C296" s="755" t="s">
        <v>849</v>
      </c>
      <c r="D296" s="2597"/>
      <c r="E296" s="755" t="s">
        <v>848</v>
      </c>
      <c r="F296" s="759" t="s">
        <v>847</v>
      </c>
      <c r="G296" s="759">
        <v>1</v>
      </c>
      <c r="H296" s="759">
        <v>11</v>
      </c>
      <c r="I296" s="753">
        <v>2</v>
      </c>
      <c r="J296" s="476"/>
      <c r="K296" s="114"/>
      <c r="L296" s="114"/>
      <c r="M296" s="114"/>
      <c r="N296" s="631"/>
      <c r="O296" s="114"/>
      <c r="P296" s="114"/>
      <c r="Q296" s="114"/>
      <c r="R296" s="114"/>
      <c r="S296" s="114"/>
      <c r="T296" s="114"/>
      <c r="U296" s="114"/>
      <c r="V296" s="114"/>
      <c r="W296" s="114"/>
      <c r="X296" s="114"/>
      <c r="Y296" s="114"/>
      <c r="Z296" s="630"/>
      <c r="AA296" s="630"/>
      <c r="AB296" s="629"/>
      <c r="AC296" s="627"/>
      <c r="AD296" s="628"/>
      <c r="AE296" s="628"/>
      <c r="AF296" s="628"/>
      <c r="AG296" s="628"/>
      <c r="AH296" s="628"/>
      <c r="AI296" s="627"/>
      <c r="AJ296" s="114"/>
      <c r="AK296" s="114"/>
      <c r="AL296" s="114"/>
      <c r="AM296" s="114"/>
      <c r="AN296" s="114"/>
      <c r="AO296" s="114"/>
      <c r="AP296" s="114"/>
      <c r="AQ296" s="114"/>
      <c r="AR296" s="114"/>
      <c r="AS296" s="114"/>
      <c r="AT296" s="114"/>
      <c r="AU296" s="114"/>
      <c r="AV296" s="114"/>
      <c r="AW296" s="626"/>
      <c r="AX296" s="626"/>
      <c r="AY296" s="626"/>
      <c r="AZ296" s="626"/>
      <c r="BA296" s="620"/>
    </row>
    <row r="297" spans="1:53" ht="15.75" hidden="1" customHeight="1" x14ac:dyDescent="0.25">
      <c r="A297" s="2611"/>
      <c r="B297" s="889" t="s">
        <v>752</v>
      </c>
      <c r="C297" s="848" t="s">
        <v>843</v>
      </c>
      <c r="D297" s="2598"/>
      <c r="E297" s="755" t="s">
        <v>842</v>
      </c>
      <c r="F297" s="924" t="s">
        <v>841</v>
      </c>
      <c r="G297" s="759">
        <v>20</v>
      </c>
      <c r="H297" s="759">
        <v>43</v>
      </c>
      <c r="I297" s="753">
        <v>2</v>
      </c>
      <c r="J297" s="476"/>
      <c r="K297" s="114"/>
      <c r="L297" s="114"/>
      <c r="M297" s="114"/>
      <c r="N297" s="631"/>
      <c r="O297" s="114"/>
      <c r="P297" s="114"/>
      <c r="Q297" s="114"/>
      <c r="R297" s="114"/>
      <c r="S297" s="114"/>
      <c r="T297" s="114"/>
      <c r="U297" s="114"/>
      <c r="V297" s="114"/>
      <c r="W297" s="114"/>
      <c r="X297" s="114"/>
      <c r="Y297" s="114"/>
      <c r="Z297" s="630"/>
      <c r="AA297" s="630"/>
      <c r="AB297" s="629"/>
      <c r="AC297" s="627"/>
      <c r="AD297" s="628"/>
      <c r="AE297" s="628"/>
      <c r="AF297" s="628"/>
      <c r="AG297" s="628"/>
      <c r="AH297" s="628"/>
      <c r="AI297" s="627"/>
      <c r="AJ297" s="114"/>
      <c r="AK297" s="114"/>
      <c r="AL297" s="114"/>
      <c r="AM297" s="114"/>
      <c r="AN297" s="114"/>
      <c r="AO297" s="114"/>
      <c r="AP297" s="114"/>
      <c r="AQ297" s="114"/>
      <c r="AR297" s="114"/>
      <c r="AS297" s="114"/>
      <c r="AT297" s="114"/>
      <c r="AU297" s="114"/>
      <c r="AV297" s="114"/>
      <c r="AW297" s="626"/>
      <c r="AX297" s="626"/>
      <c r="AY297" s="626"/>
      <c r="AZ297" s="626"/>
      <c r="BA297" s="620"/>
    </row>
    <row r="298" spans="1:53" ht="15.75" hidden="1" customHeight="1" x14ac:dyDescent="0.25">
      <c r="A298" s="2611"/>
      <c r="B298" s="889" t="s">
        <v>752</v>
      </c>
      <c r="C298" s="2738" t="s">
        <v>836</v>
      </c>
      <c r="D298" s="2740" t="s">
        <v>835</v>
      </c>
      <c r="E298" s="755" t="s">
        <v>834</v>
      </c>
      <c r="F298" s="924" t="s">
        <v>833</v>
      </c>
      <c r="G298" s="759">
        <v>8</v>
      </c>
      <c r="H298" s="759">
        <v>12</v>
      </c>
      <c r="I298" s="753">
        <v>1</v>
      </c>
      <c r="J298" s="476"/>
      <c r="K298" s="114"/>
      <c r="L298" s="114"/>
      <c r="M298" s="114"/>
      <c r="N298" s="631"/>
      <c r="O298" s="114"/>
      <c r="P298" s="114"/>
      <c r="Q298" s="114"/>
      <c r="R298" s="114"/>
      <c r="S298" s="114"/>
      <c r="T298" s="114"/>
      <c r="U298" s="114"/>
      <c r="V298" s="114"/>
      <c r="W298" s="114"/>
      <c r="X298" s="114"/>
      <c r="Y298" s="114"/>
      <c r="Z298" s="630"/>
      <c r="AA298" s="630"/>
      <c r="AB298" s="629"/>
      <c r="AC298" s="627"/>
      <c r="AD298" s="628"/>
      <c r="AE298" s="628"/>
      <c r="AF298" s="628"/>
      <c r="AG298" s="628"/>
      <c r="AH298" s="628"/>
      <c r="AI298" s="627"/>
      <c r="AJ298" s="114"/>
      <c r="AK298" s="114"/>
      <c r="AL298" s="114"/>
      <c r="AM298" s="114"/>
      <c r="AN298" s="114"/>
      <c r="AO298" s="114"/>
      <c r="AP298" s="114"/>
      <c r="AQ298" s="114"/>
      <c r="AR298" s="114"/>
      <c r="AS298" s="114"/>
      <c r="AT298" s="114"/>
      <c r="AU298" s="114"/>
      <c r="AV298" s="114"/>
      <c r="AW298" s="626"/>
      <c r="AX298" s="626"/>
      <c r="AY298" s="626"/>
      <c r="AZ298" s="626"/>
      <c r="BA298" s="620"/>
    </row>
    <row r="299" spans="1:53" ht="38.25" hidden="1" customHeight="1" x14ac:dyDescent="0.25">
      <c r="A299" s="2611"/>
      <c r="B299" s="889" t="s">
        <v>752</v>
      </c>
      <c r="C299" s="2598"/>
      <c r="D299" s="2597"/>
      <c r="E299" s="755" t="s">
        <v>831</v>
      </c>
      <c r="F299" s="755" t="s">
        <v>129</v>
      </c>
      <c r="G299" s="756" t="s">
        <v>124</v>
      </c>
      <c r="H299" s="754">
        <v>1</v>
      </c>
      <c r="I299" s="753">
        <v>0.15</v>
      </c>
      <c r="J299" s="476"/>
      <c r="K299" s="114"/>
      <c r="L299" s="114"/>
      <c r="M299" s="114"/>
      <c r="N299" s="631"/>
      <c r="O299" s="114"/>
      <c r="P299" s="114"/>
      <c r="Q299" s="114"/>
      <c r="R299" s="114"/>
      <c r="S299" s="114"/>
      <c r="T299" s="114"/>
      <c r="U299" s="114"/>
      <c r="V299" s="114"/>
      <c r="W299" s="114"/>
      <c r="X299" s="114"/>
      <c r="Y299" s="114"/>
      <c r="Z299" s="630"/>
      <c r="AA299" s="630"/>
      <c r="AB299" s="629"/>
      <c r="AC299" s="627"/>
      <c r="AD299" s="628"/>
      <c r="AE299" s="628"/>
      <c r="AF299" s="628"/>
      <c r="AG299" s="628"/>
      <c r="AH299" s="628"/>
      <c r="AI299" s="627"/>
      <c r="AJ299" s="114"/>
      <c r="AK299" s="114"/>
      <c r="AL299" s="114"/>
      <c r="AM299" s="114"/>
      <c r="AN299" s="114"/>
      <c r="AO299" s="114"/>
      <c r="AP299" s="114"/>
      <c r="AQ299" s="114"/>
      <c r="AR299" s="114"/>
      <c r="AS299" s="114"/>
      <c r="AT299" s="114"/>
      <c r="AU299" s="114"/>
      <c r="AV299" s="114"/>
      <c r="AW299" s="626"/>
      <c r="AX299" s="626"/>
      <c r="AY299" s="626"/>
      <c r="AZ299" s="626"/>
      <c r="BA299" s="620"/>
    </row>
    <row r="300" spans="1:53" ht="15.75" hidden="1" customHeight="1" x14ac:dyDescent="0.25">
      <c r="A300" s="2611"/>
      <c r="B300" s="889" t="s">
        <v>752</v>
      </c>
      <c r="C300" s="2738" t="s">
        <v>830</v>
      </c>
      <c r="D300" s="2597"/>
      <c r="E300" s="755" t="s">
        <v>829</v>
      </c>
      <c r="F300" s="759" t="s">
        <v>531</v>
      </c>
      <c r="G300" s="759" t="s">
        <v>124</v>
      </c>
      <c r="H300" s="759">
        <v>6200</v>
      </c>
      <c r="I300" s="753">
        <v>200</v>
      </c>
      <c r="J300" s="476"/>
      <c r="K300" s="114"/>
      <c r="L300" s="114"/>
      <c r="M300" s="114"/>
      <c r="N300" s="631"/>
      <c r="O300" s="114"/>
      <c r="P300" s="114"/>
      <c r="Q300" s="114"/>
      <c r="R300" s="114"/>
      <c r="S300" s="114"/>
      <c r="T300" s="114"/>
      <c r="U300" s="114"/>
      <c r="V300" s="114"/>
      <c r="W300" s="114"/>
      <c r="X300" s="114"/>
      <c r="Y300" s="114"/>
      <c r="Z300" s="630"/>
      <c r="AA300" s="630"/>
      <c r="AB300" s="629"/>
      <c r="AC300" s="627"/>
      <c r="AD300" s="628"/>
      <c r="AE300" s="628"/>
      <c r="AF300" s="628"/>
      <c r="AG300" s="628"/>
      <c r="AH300" s="628"/>
      <c r="AI300" s="627"/>
      <c r="AJ300" s="114"/>
      <c r="AK300" s="114"/>
      <c r="AL300" s="114"/>
      <c r="AM300" s="114"/>
      <c r="AN300" s="114"/>
      <c r="AO300" s="114"/>
      <c r="AP300" s="114"/>
      <c r="AQ300" s="114"/>
      <c r="AR300" s="114"/>
      <c r="AS300" s="114"/>
      <c r="AT300" s="114"/>
      <c r="AU300" s="114"/>
      <c r="AV300" s="114"/>
      <c r="AW300" s="626"/>
      <c r="AX300" s="626"/>
      <c r="AY300" s="626"/>
      <c r="AZ300" s="626"/>
      <c r="BA300" s="620"/>
    </row>
    <row r="301" spans="1:53" ht="15.75" hidden="1" customHeight="1" thickBot="1" x14ac:dyDescent="0.3">
      <c r="A301" s="2611"/>
      <c r="B301" s="889" t="s">
        <v>752</v>
      </c>
      <c r="C301" s="2598"/>
      <c r="D301" s="2664"/>
      <c r="E301" s="755" t="s">
        <v>824</v>
      </c>
      <c r="F301" s="756" t="s">
        <v>531</v>
      </c>
      <c r="G301" s="756" t="s">
        <v>124</v>
      </c>
      <c r="H301" s="756">
        <v>1280</v>
      </c>
      <c r="I301" s="753">
        <v>80</v>
      </c>
      <c r="J301" s="476"/>
      <c r="K301" s="114"/>
      <c r="L301" s="114"/>
      <c r="M301" s="114"/>
      <c r="N301" s="631"/>
      <c r="O301" s="114"/>
      <c r="P301" s="114"/>
      <c r="Q301" s="114"/>
      <c r="R301" s="114"/>
      <c r="S301" s="114"/>
      <c r="T301" s="114"/>
      <c r="U301" s="114"/>
      <c r="V301" s="114"/>
      <c r="W301" s="114"/>
      <c r="X301" s="114"/>
      <c r="Y301" s="114"/>
      <c r="Z301" s="630"/>
      <c r="AA301" s="630"/>
      <c r="AB301" s="629"/>
      <c r="AC301" s="627"/>
      <c r="AD301" s="628"/>
      <c r="AE301" s="628"/>
      <c r="AF301" s="628"/>
      <c r="AG301" s="628"/>
      <c r="AH301" s="628"/>
      <c r="AI301" s="627"/>
      <c r="AJ301" s="114"/>
      <c r="AK301" s="114"/>
      <c r="AL301" s="114"/>
      <c r="AM301" s="114"/>
      <c r="AN301" s="114"/>
      <c r="AO301" s="114"/>
      <c r="AP301" s="114"/>
      <c r="AQ301" s="114"/>
      <c r="AR301" s="114"/>
      <c r="AS301" s="114"/>
      <c r="AT301" s="114"/>
      <c r="AU301" s="114"/>
      <c r="AV301" s="114"/>
      <c r="AW301" s="626"/>
      <c r="AX301" s="626"/>
      <c r="AY301" s="626"/>
      <c r="AZ301" s="626"/>
      <c r="BA301" s="620"/>
    </row>
    <row r="302" spans="1:53" ht="15.75" hidden="1" customHeight="1" x14ac:dyDescent="0.25">
      <c r="A302" s="2611"/>
      <c r="B302" s="889" t="s">
        <v>752</v>
      </c>
      <c r="C302" s="2753" t="s">
        <v>820</v>
      </c>
      <c r="D302" s="2754" t="s">
        <v>819</v>
      </c>
      <c r="E302" s="916" t="s">
        <v>818</v>
      </c>
      <c r="F302" s="483" t="s">
        <v>129</v>
      </c>
      <c r="G302" s="663">
        <v>1</v>
      </c>
      <c r="H302" s="663">
        <v>1</v>
      </c>
      <c r="I302" s="923">
        <v>0.1</v>
      </c>
      <c r="J302" s="476"/>
      <c r="K302" s="114"/>
      <c r="L302" s="114"/>
      <c r="M302" s="114"/>
      <c r="N302" s="631"/>
      <c r="O302" s="114"/>
      <c r="P302" s="114"/>
      <c r="Q302" s="114"/>
      <c r="R302" s="114"/>
      <c r="S302" s="114"/>
      <c r="T302" s="114"/>
      <c r="U302" s="114"/>
      <c r="V302" s="114"/>
      <c r="W302" s="114"/>
      <c r="X302" s="114"/>
      <c r="Y302" s="114"/>
      <c r="Z302" s="630"/>
      <c r="AA302" s="630"/>
      <c r="AB302" s="629"/>
      <c r="AC302" s="627"/>
      <c r="AD302" s="628"/>
      <c r="AE302" s="628"/>
      <c r="AF302" s="628"/>
      <c r="AG302" s="628"/>
      <c r="AH302" s="628"/>
      <c r="AI302" s="627"/>
      <c r="AJ302" s="114"/>
      <c r="AK302" s="114"/>
      <c r="AL302" s="114"/>
      <c r="AM302" s="114"/>
      <c r="AN302" s="114"/>
      <c r="AO302" s="114"/>
      <c r="AP302" s="114"/>
      <c r="AQ302" s="114"/>
      <c r="AR302" s="114"/>
      <c r="AS302" s="114"/>
      <c r="AT302" s="114"/>
      <c r="AU302" s="114"/>
      <c r="AV302" s="114"/>
      <c r="AW302" s="626"/>
      <c r="AX302" s="626"/>
      <c r="AY302" s="626"/>
      <c r="AZ302" s="626"/>
      <c r="BA302" s="620"/>
    </row>
    <row r="303" spans="1:53" ht="15.75" hidden="1" customHeight="1" x14ac:dyDescent="0.25">
      <c r="A303" s="2611"/>
      <c r="B303" s="889" t="s">
        <v>752</v>
      </c>
      <c r="C303" s="2597"/>
      <c r="D303" s="2597"/>
      <c r="E303" s="916" t="s">
        <v>815</v>
      </c>
      <c r="F303" s="483" t="s">
        <v>814</v>
      </c>
      <c r="G303" s="660">
        <v>1</v>
      </c>
      <c r="H303" s="660">
        <v>3</v>
      </c>
      <c r="I303" s="918">
        <v>1</v>
      </c>
      <c r="J303" s="476"/>
      <c r="K303" s="114"/>
      <c r="L303" s="114"/>
      <c r="M303" s="114"/>
      <c r="N303" s="631"/>
      <c r="O303" s="114"/>
      <c r="P303" s="114"/>
      <c r="Q303" s="114"/>
      <c r="R303" s="114"/>
      <c r="S303" s="114"/>
      <c r="T303" s="114"/>
      <c r="U303" s="114"/>
      <c r="V303" s="114"/>
      <c r="W303" s="114"/>
      <c r="X303" s="114"/>
      <c r="Y303" s="114"/>
      <c r="Z303" s="630"/>
      <c r="AA303" s="630"/>
      <c r="AB303" s="629"/>
      <c r="AC303" s="627"/>
      <c r="AD303" s="628"/>
      <c r="AE303" s="628"/>
      <c r="AF303" s="628"/>
      <c r="AG303" s="628"/>
      <c r="AH303" s="628"/>
      <c r="AI303" s="627"/>
      <c r="AJ303" s="114"/>
      <c r="AK303" s="114"/>
      <c r="AL303" s="114"/>
      <c r="AM303" s="114"/>
      <c r="AN303" s="114"/>
      <c r="AO303" s="114"/>
      <c r="AP303" s="114"/>
      <c r="AQ303" s="114"/>
      <c r="AR303" s="114"/>
      <c r="AS303" s="114"/>
      <c r="AT303" s="114"/>
      <c r="AU303" s="114"/>
      <c r="AV303" s="114"/>
      <c r="AW303" s="626"/>
      <c r="AX303" s="626"/>
      <c r="AY303" s="626"/>
      <c r="AZ303" s="626"/>
      <c r="BA303" s="620"/>
    </row>
    <row r="304" spans="1:53" ht="15.75" hidden="1" customHeight="1" x14ac:dyDescent="0.25">
      <c r="A304" s="2611"/>
      <c r="B304" s="889" t="s">
        <v>752</v>
      </c>
      <c r="C304" s="2598"/>
      <c r="D304" s="2598"/>
      <c r="E304" s="916" t="s">
        <v>808</v>
      </c>
      <c r="F304" s="483" t="s">
        <v>807</v>
      </c>
      <c r="G304" s="660">
        <v>0</v>
      </c>
      <c r="H304" s="660">
        <v>2</v>
      </c>
      <c r="I304" s="918"/>
      <c r="J304" s="476"/>
      <c r="K304" s="114"/>
      <c r="L304" s="114"/>
      <c r="M304" s="114"/>
      <c r="N304" s="631"/>
      <c r="O304" s="114"/>
      <c r="P304" s="114"/>
      <c r="Q304" s="114"/>
      <c r="R304" s="114"/>
      <c r="S304" s="114"/>
      <c r="T304" s="114"/>
      <c r="U304" s="114"/>
      <c r="V304" s="114"/>
      <c r="W304" s="114"/>
      <c r="X304" s="114"/>
      <c r="Y304" s="114"/>
      <c r="Z304" s="630"/>
      <c r="AA304" s="630"/>
      <c r="AB304" s="629"/>
      <c r="AC304" s="627"/>
      <c r="AD304" s="628"/>
      <c r="AE304" s="628"/>
      <c r="AF304" s="628"/>
      <c r="AG304" s="628"/>
      <c r="AH304" s="628"/>
      <c r="AI304" s="627"/>
      <c r="AJ304" s="114"/>
      <c r="AK304" s="114"/>
      <c r="AL304" s="114"/>
      <c r="AM304" s="114"/>
      <c r="AN304" s="114"/>
      <c r="AO304" s="114"/>
      <c r="AP304" s="114"/>
      <c r="AQ304" s="114"/>
      <c r="AR304" s="114"/>
      <c r="AS304" s="114"/>
      <c r="AT304" s="114"/>
      <c r="AU304" s="114"/>
      <c r="AV304" s="114"/>
      <c r="AW304" s="626"/>
      <c r="AX304" s="626"/>
      <c r="AY304" s="626"/>
      <c r="AZ304" s="626"/>
      <c r="BA304" s="620"/>
    </row>
    <row r="305" spans="1:53" ht="15.75" hidden="1" customHeight="1" x14ac:dyDescent="0.25">
      <c r="A305" s="2611"/>
      <c r="B305" s="889" t="s">
        <v>752</v>
      </c>
      <c r="C305" s="2676" t="s">
        <v>806</v>
      </c>
      <c r="D305" s="2676" t="s">
        <v>805</v>
      </c>
      <c r="E305" s="916" t="s">
        <v>804</v>
      </c>
      <c r="F305" s="660" t="s">
        <v>803</v>
      </c>
      <c r="G305" s="660">
        <v>120</v>
      </c>
      <c r="H305" s="660">
        <v>180</v>
      </c>
      <c r="I305" s="918">
        <v>30</v>
      </c>
      <c r="J305" s="476"/>
      <c r="K305" s="114"/>
      <c r="L305" s="114"/>
      <c r="M305" s="114"/>
      <c r="N305" s="631"/>
      <c r="O305" s="114"/>
      <c r="P305" s="114"/>
      <c r="Q305" s="114"/>
      <c r="R305" s="114"/>
      <c r="S305" s="114"/>
      <c r="T305" s="114"/>
      <c r="U305" s="114"/>
      <c r="V305" s="114"/>
      <c r="W305" s="114"/>
      <c r="X305" s="114"/>
      <c r="Y305" s="114"/>
      <c r="Z305" s="630"/>
      <c r="AA305" s="630"/>
      <c r="AB305" s="629"/>
      <c r="AC305" s="627"/>
      <c r="AD305" s="628"/>
      <c r="AE305" s="628"/>
      <c r="AF305" s="628"/>
      <c r="AG305" s="628"/>
      <c r="AH305" s="628"/>
      <c r="AI305" s="627"/>
      <c r="AJ305" s="114"/>
      <c r="AK305" s="114"/>
      <c r="AL305" s="114"/>
      <c r="AM305" s="114"/>
      <c r="AN305" s="114"/>
      <c r="AO305" s="114"/>
      <c r="AP305" s="114"/>
      <c r="AQ305" s="114"/>
      <c r="AR305" s="114"/>
      <c r="AS305" s="114"/>
      <c r="AT305" s="114"/>
      <c r="AU305" s="114"/>
      <c r="AV305" s="114"/>
      <c r="AW305" s="626"/>
      <c r="AX305" s="626"/>
      <c r="AY305" s="626"/>
      <c r="AZ305" s="626"/>
      <c r="BA305" s="620"/>
    </row>
    <row r="306" spans="1:53" ht="15.75" hidden="1" customHeight="1" x14ac:dyDescent="0.25">
      <c r="A306" s="2611"/>
      <c r="B306" s="889" t="s">
        <v>752</v>
      </c>
      <c r="C306" s="2597"/>
      <c r="D306" s="2597"/>
      <c r="E306" s="916" t="s">
        <v>798</v>
      </c>
      <c r="F306" s="660" t="s">
        <v>797</v>
      </c>
      <c r="G306" s="660" t="s">
        <v>124</v>
      </c>
      <c r="H306" s="660">
        <v>1</v>
      </c>
      <c r="I306" s="918">
        <v>0</v>
      </c>
      <c r="J306" s="476"/>
      <c r="K306" s="114"/>
      <c r="L306" s="114"/>
      <c r="M306" s="114"/>
      <c r="N306" s="631"/>
      <c r="O306" s="114"/>
      <c r="P306" s="114"/>
      <c r="Q306" s="114"/>
      <c r="R306" s="114"/>
      <c r="S306" s="114"/>
      <c r="T306" s="114"/>
      <c r="U306" s="114"/>
      <c r="V306" s="114"/>
      <c r="W306" s="114"/>
      <c r="X306" s="114"/>
      <c r="Y306" s="114"/>
      <c r="Z306" s="630"/>
      <c r="AA306" s="630"/>
      <c r="AB306" s="629"/>
      <c r="AC306" s="627"/>
      <c r="AD306" s="628"/>
      <c r="AE306" s="628"/>
      <c r="AF306" s="628"/>
      <c r="AG306" s="628"/>
      <c r="AH306" s="628"/>
      <c r="AI306" s="627"/>
      <c r="AJ306" s="114"/>
      <c r="AK306" s="114"/>
      <c r="AL306" s="114"/>
      <c r="AM306" s="114"/>
      <c r="AN306" s="114"/>
      <c r="AO306" s="114"/>
      <c r="AP306" s="114"/>
      <c r="AQ306" s="114"/>
      <c r="AR306" s="114"/>
      <c r="AS306" s="114"/>
      <c r="AT306" s="114"/>
      <c r="AU306" s="114"/>
      <c r="AV306" s="114"/>
      <c r="AW306" s="626"/>
      <c r="AX306" s="626"/>
      <c r="AY306" s="626"/>
      <c r="AZ306" s="626"/>
      <c r="BA306" s="620"/>
    </row>
    <row r="307" spans="1:53" ht="15.75" hidden="1" customHeight="1" x14ac:dyDescent="0.25">
      <c r="A307" s="2611"/>
      <c r="B307" s="889" t="s">
        <v>752</v>
      </c>
      <c r="C307" s="2597"/>
      <c r="D307" s="2597"/>
      <c r="E307" s="916" t="s">
        <v>795</v>
      </c>
      <c r="F307" s="660" t="s">
        <v>470</v>
      </c>
      <c r="G307" s="922">
        <v>0</v>
      </c>
      <c r="H307" s="922">
        <v>1</v>
      </c>
      <c r="I307" s="921">
        <v>0.3</v>
      </c>
      <c r="J307" s="476"/>
      <c r="K307" s="114"/>
      <c r="L307" s="114"/>
      <c r="M307" s="114"/>
      <c r="N307" s="631"/>
      <c r="O307" s="114"/>
      <c r="P307" s="114"/>
      <c r="Q307" s="114"/>
      <c r="R307" s="114"/>
      <c r="S307" s="114"/>
      <c r="T307" s="114"/>
      <c r="U307" s="114"/>
      <c r="V307" s="114"/>
      <c r="W307" s="114"/>
      <c r="X307" s="114"/>
      <c r="Y307" s="114"/>
      <c r="Z307" s="630"/>
      <c r="AA307" s="630"/>
      <c r="AB307" s="629"/>
      <c r="AC307" s="627"/>
      <c r="AD307" s="628"/>
      <c r="AE307" s="628"/>
      <c r="AF307" s="628"/>
      <c r="AG307" s="628"/>
      <c r="AH307" s="628"/>
      <c r="AI307" s="627"/>
      <c r="AJ307" s="114"/>
      <c r="AK307" s="114"/>
      <c r="AL307" s="114"/>
      <c r="AM307" s="114"/>
      <c r="AN307" s="114"/>
      <c r="AO307" s="114"/>
      <c r="AP307" s="114"/>
      <c r="AQ307" s="114"/>
      <c r="AR307" s="114"/>
      <c r="AS307" s="114"/>
      <c r="AT307" s="114"/>
      <c r="AU307" s="114"/>
      <c r="AV307" s="114"/>
      <c r="AW307" s="626"/>
      <c r="AX307" s="626"/>
      <c r="AY307" s="626"/>
      <c r="AZ307" s="626"/>
      <c r="BA307" s="620"/>
    </row>
    <row r="308" spans="1:53" ht="15.75" hidden="1" customHeight="1" x14ac:dyDescent="0.25">
      <c r="A308" s="2611"/>
      <c r="B308" s="889" t="s">
        <v>752</v>
      </c>
      <c r="C308" s="2597"/>
      <c r="D308" s="2597"/>
      <c r="E308" s="916" t="s">
        <v>794</v>
      </c>
      <c r="F308" s="660" t="s">
        <v>129</v>
      </c>
      <c r="G308" s="663">
        <v>0</v>
      </c>
      <c r="H308" s="663">
        <v>0.2</v>
      </c>
      <c r="I308" s="883"/>
      <c r="J308" s="476"/>
      <c r="K308" s="114"/>
      <c r="L308" s="114"/>
      <c r="M308" s="114"/>
      <c r="N308" s="631"/>
      <c r="O308" s="114"/>
      <c r="P308" s="114"/>
      <c r="Q308" s="114"/>
      <c r="R308" s="114"/>
      <c r="S308" s="114"/>
      <c r="T308" s="114"/>
      <c r="U308" s="114"/>
      <c r="V308" s="114"/>
      <c r="W308" s="114"/>
      <c r="X308" s="114"/>
      <c r="Y308" s="114"/>
      <c r="Z308" s="630"/>
      <c r="AA308" s="630"/>
      <c r="AB308" s="629"/>
      <c r="AC308" s="627"/>
      <c r="AD308" s="628"/>
      <c r="AE308" s="628"/>
      <c r="AF308" s="628"/>
      <c r="AG308" s="628"/>
      <c r="AH308" s="628"/>
      <c r="AI308" s="627"/>
      <c r="AJ308" s="114"/>
      <c r="AK308" s="114"/>
      <c r="AL308" s="114"/>
      <c r="AM308" s="114"/>
      <c r="AN308" s="114"/>
      <c r="AO308" s="114"/>
      <c r="AP308" s="114"/>
      <c r="AQ308" s="114"/>
      <c r="AR308" s="114"/>
      <c r="AS308" s="114"/>
      <c r="AT308" s="114"/>
      <c r="AU308" s="114"/>
      <c r="AV308" s="114"/>
      <c r="AW308" s="626"/>
      <c r="AX308" s="626"/>
      <c r="AY308" s="626"/>
      <c r="AZ308" s="626"/>
      <c r="BA308" s="620"/>
    </row>
    <row r="309" spans="1:53" ht="15.75" hidden="1" customHeight="1" x14ac:dyDescent="0.25">
      <c r="A309" s="2611"/>
      <c r="B309" s="889" t="s">
        <v>752</v>
      </c>
      <c r="C309" s="2597"/>
      <c r="D309" s="2597"/>
      <c r="E309" s="916" t="s">
        <v>793</v>
      </c>
      <c r="F309" s="660" t="s">
        <v>792</v>
      </c>
      <c r="G309" s="660">
        <v>1</v>
      </c>
      <c r="H309" s="660">
        <v>4</v>
      </c>
      <c r="I309" s="659">
        <v>1</v>
      </c>
      <c r="J309" s="476"/>
      <c r="K309" s="114"/>
      <c r="L309" s="114"/>
      <c r="M309" s="114"/>
      <c r="N309" s="631"/>
      <c r="O309" s="114"/>
      <c r="P309" s="114"/>
      <c r="Q309" s="114"/>
      <c r="R309" s="114"/>
      <c r="S309" s="114"/>
      <c r="T309" s="114"/>
      <c r="U309" s="114"/>
      <c r="V309" s="114"/>
      <c r="W309" s="114"/>
      <c r="X309" s="114"/>
      <c r="Y309" s="114"/>
      <c r="Z309" s="630"/>
      <c r="AA309" s="630"/>
      <c r="AB309" s="629"/>
      <c r="AC309" s="627"/>
      <c r="AD309" s="628"/>
      <c r="AE309" s="628"/>
      <c r="AF309" s="628"/>
      <c r="AG309" s="628"/>
      <c r="AH309" s="628"/>
      <c r="AI309" s="627"/>
      <c r="AJ309" s="114"/>
      <c r="AK309" s="114"/>
      <c r="AL309" s="114"/>
      <c r="AM309" s="114"/>
      <c r="AN309" s="114"/>
      <c r="AO309" s="114"/>
      <c r="AP309" s="114"/>
      <c r="AQ309" s="114"/>
      <c r="AR309" s="114"/>
      <c r="AS309" s="114"/>
      <c r="AT309" s="114"/>
      <c r="AU309" s="114"/>
      <c r="AV309" s="114"/>
      <c r="AW309" s="626"/>
      <c r="AX309" s="626"/>
      <c r="AY309" s="626"/>
      <c r="AZ309" s="626"/>
      <c r="BA309" s="620"/>
    </row>
    <row r="310" spans="1:53" ht="15.75" hidden="1" customHeight="1" x14ac:dyDescent="0.25">
      <c r="A310" s="2611"/>
      <c r="B310" s="889" t="s">
        <v>752</v>
      </c>
      <c r="C310" s="2597"/>
      <c r="D310" s="2597"/>
      <c r="E310" s="916" t="s">
        <v>787</v>
      </c>
      <c r="F310" s="660" t="s">
        <v>786</v>
      </c>
      <c r="G310" s="660">
        <v>5</v>
      </c>
      <c r="H310" s="660">
        <v>7</v>
      </c>
      <c r="I310" s="918">
        <v>7</v>
      </c>
      <c r="J310" s="476"/>
      <c r="K310" s="114"/>
      <c r="L310" s="114"/>
      <c r="M310" s="114"/>
      <c r="N310" s="631"/>
      <c r="O310" s="114"/>
      <c r="P310" s="114"/>
      <c r="Q310" s="114"/>
      <c r="R310" s="114"/>
      <c r="S310" s="114"/>
      <c r="T310" s="114"/>
      <c r="U310" s="114"/>
      <c r="V310" s="114"/>
      <c r="W310" s="114"/>
      <c r="X310" s="114"/>
      <c r="Y310" s="114"/>
      <c r="Z310" s="630"/>
      <c r="AA310" s="630"/>
      <c r="AB310" s="629"/>
      <c r="AC310" s="627"/>
      <c r="AD310" s="628"/>
      <c r="AE310" s="628"/>
      <c r="AF310" s="628"/>
      <c r="AG310" s="628"/>
      <c r="AH310" s="628"/>
      <c r="AI310" s="627"/>
      <c r="AJ310" s="114"/>
      <c r="AK310" s="114"/>
      <c r="AL310" s="114"/>
      <c r="AM310" s="114"/>
      <c r="AN310" s="114"/>
      <c r="AO310" s="114"/>
      <c r="AP310" s="114"/>
      <c r="AQ310" s="114"/>
      <c r="AR310" s="114"/>
      <c r="AS310" s="114"/>
      <c r="AT310" s="114"/>
      <c r="AU310" s="114"/>
      <c r="AV310" s="114"/>
      <c r="AW310" s="626"/>
      <c r="AX310" s="626"/>
      <c r="AY310" s="626"/>
      <c r="AZ310" s="626"/>
      <c r="BA310" s="620"/>
    </row>
    <row r="311" spans="1:53" ht="15.75" hidden="1" customHeight="1" x14ac:dyDescent="0.25">
      <c r="A311" s="2611"/>
      <c r="B311" s="889" t="s">
        <v>752</v>
      </c>
      <c r="C311" s="2598"/>
      <c r="D311" s="2597"/>
      <c r="E311" s="916" t="s">
        <v>781</v>
      </c>
      <c r="F311" s="660" t="s">
        <v>780</v>
      </c>
      <c r="G311" s="660" t="s">
        <v>124</v>
      </c>
      <c r="H311" s="660">
        <v>1</v>
      </c>
      <c r="I311" s="918">
        <v>0</v>
      </c>
      <c r="J311" s="476"/>
      <c r="K311" s="114"/>
      <c r="L311" s="114"/>
      <c r="M311" s="114"/>
      <c r="N311" s="631"/>
      <c r="O311" s="114"/>
      <c r="P311" s="114"/>
      <c r="Q311" s="114"/>
      <c r="R311" s="114"/>
      <c r="S311" s="114"/>
      <c r="T311" s="114"/>
      <c r="U311" s="114"/>
      <c r="V311" s="114"/>
      <c r="W311" s="114"/>
      <c r="X311" s="114"/>
      <c r="Y311" s="114"/>
      <c r="Z311" s="630"/>
      <c r="AA311" s="630"/>
      <c r="AB311" s="629"/>
      <c r="AC311" s="627"/>
      <c r="AD311" s="628"/>
      <c r="AE311" s="628"/>
      <c r="AF311" s="628"/>
      <c r="AG311" s="628"/>
      <c r="AH311" s="628"/>
      <c r="AI311" s="627"/>
      <c r="AJ311" s="114"/>
      <c r="AK311" s="114"/>
      <c r="AL311" s="114"/>
      <c r="AM311" s="114"/>
      <c r="AN311" s="114"/>
      <c r="AO311" s="114"/>
      <c r="AP311" s="114"/>
      <c r="AQ311" s="114"/>
      <c r="AR311" s="114"/>
      <c r="AS311" s="114"/>
      <c r="AT311" s="114"/>
      <c r="AU311" s="114"/>
      <c r="AV311" s="114"/>
      <c r="AW311" s="626"/>
      <c r="AX311" s="626"/>
      <c r="AY311" s="626"/>
      <c r="AZ311" s="626"/>
      <c r="BA311" s="620"/>
    </row>
    <row r="312" spans="1:53" ht="38.25" hidden="1" customHeight="1" x14ac:dyDescent="0.25">
      <c r="A312" s="2611"/>
      <c r="B312" s="889" t="s">
        <v>752</v>
      </c>
      <c r="C312" s="2676" t="s">
        <v>776</v>
      </c>
      <c r="D312" s="2597"/>
      <c r="E312" s="916" t="s">
        <v>775</v>
      </c>
      <c r="F312" s="660" t="s">
        <v>774</v>
      </c>
      <c r="G312" s="660" t="s">
        <v>124</v>
      </c>
      <c r="H312" s="660">
        <v>18</v>
      </c>
      <c r="I312" s="918">
        <v>0</v>
      </c>
      <c r="J312" s="476"/>
      <c r="K312" s="114"/>
      <c r="L312" s="114"/>
      <c r="M312" s="114"/>
      <c r="N312" s="631"/>
      <c r="O312" s="114"/>
      <c r="P312" s="114"/>
      <c r="Q312" s="114"/>
      <c r="R312" s="114"/>
      <c r="S312" s="114"/>
      <c r="T312" s="114"/>
      <c r="U312" s="114"/>
      <c r="V312" s="114"/>
      <c r="W312" s="114"/>
      <c r="X312" s="114"/>
      <c r="Y312" s="114"/>
      <c r="Z312" s="630"/>
      <c r="AA312" s="630"/>
      <c r="AB312" s="629"/>
      <c r="AC312" s="627"/>
      <c r="AD312" s="628"/>
      <c r="AE312" s="628"/>
      <c r="AF312" s="628"/>
      <c r="AG312" s="628"/>
      <c r="AH312" s="628"/>
      <c r="AI312" s="627"/>
      <c r="AJ312" s="114"/>
      <c r="AK312" s="114"/>
      <c r="AL312" s="114"/>
      <c r="AM312" s="114"/>
      <c r="AN312" s="114"/>
      <c r="AO312" s="114"/>
      <c r="AP312" s="114"/>
      <c r="AQ312" s="114"/>
      <c r="AR312" s="114"/>
      <c r="AS312" s="114"/>
      <c r="AT312" s="114"/>
      <c r="AU312" s="114"/>
      <c r="AV312" s="114"/>
      <c r="AW312" s="626"/>
      <c r="AX312" s="626"/>
      <c r="AY312" s="626"/>
      <c r="AZ312" s="626"/>
      <c r="BA312" s="620"/>
    </row>
    <row r="313" spans="1:53" ht="15.75" hidden="1" customHeight="1" x14ac:dyDescent="0.25">
      <c r="A313" s="2611"/>
      <c r="B313" s="889" t="s">
        <v>752</v>
      </c>
      <c r="C313" s="2597"/>
      <c r="D313" s="2597"/>
      <c r="E313" s="916" t="s">
        <v>773</v>
      </c>
      <c r="F313" s="660" t="s">
        <v>772</v>
      </c>
      <c r="G313" s="660">
        <v>20</v>
      </c>
      <c r="H313" s="660">
        <v>24</v>
      </c>
      <c r="I313" s="918">
        <v>1</v>
      </c>
      <c r="J313" s="476"/>
      <c r="K313" s="114"/>
      <c r="L313" s="114"/>
      <c r="M313" s="114"/>
      <c r="N313" s="631"/>
      <c r="O313" s="114"/>
      <c r="P313" s="114"/>
      <c r="Q313" s="114"/>
      <c r="R313" s="114"/>
      <c r="S313" s="114"/>
      <c r="T313" s="114"/>
      <c r="U313" s="114"/>
      <c r="V313" s="114"/>
      <c r="W313" s="114"/>
      <c r="X313" s="114"/>
      <c r="Y313" s="114"/>
      <c r="Z313" s="630"/>
      <c r="AA313" s="630"/>
      <c r="AB313" s="629"/>
      <c r="AC313" s="627"/>
      <c r="AD313" s="628"/>
      <c r="AE313" s="628"/>
      <c r="AF313" s="628"/>
      <c r="AG313" s="628"/>
      <c r="AH313" s="628"/>
      <c r="AI313" s="627"/>
      <c r="AJ313" s="114"/>
      <c r="AK313" s="114"/>
      <c r="AL313" s="114"/>
      <c r="AM313" s="114"/>
      <c r="AN313" s="114"/>
      <c r="AO313" s="114"/>
      <c r="AP313" s="114"/>
      <c r="AQ313" s="114"/>
      <c r="AR313" s="114"/>
      <c r="AS313" s="114"/>
      <c r="AT313" s="114"/>
      <c r="AU313" s="114"/>
      <c r="AV313" s="114"/>
      <c r="AW313" s="626"/>
      <c r="AX313" s="626"/>
      <c r="AY313" s="626"/>
      <c r="AZ313" s="626"/>
      <c r="BA313" s="620"/>
    </row>
    <row r="314" spans="1:53" ht="15.75" hidden="1" customHeight="1" x14ac:dyDescent="0.25">
      <c r="A314" s="2611"/>
      <c r="B314" s="889" t="s">
        <v>752</v>
      </c>
      <c r="C314" s="2597"/>
      <c r="D314" s="2597"/>
      <c r="E314" s="916" t="s">
        <v>766</v>
      </c>
      <c r="F314" s="660" t="s">
        <v>765</v>
      </c>
      <c r="G314" s="663">
        <v>0.6</v>
      </c>
      <c r="H314" s="663">
        <v>1</v>
      </c>
      <c r="I314" s="918">
        <v>0</v>
      </c>
      <c r="J314" s="476"/>
      <c r="K314" s="114"/>
      <c r="L314" s="114"/>
      <c r="M314" s="114"/>
      <c r="N314" s="631"/>
      <c r="O314" s="114"/>
      <c r="P314" s="114"/>
      <c r="Q314" s="114"/>
      <c r="R314" s="114"/>
      <c r="S314" s="114"/>
      <c r="T314" s="114"/>
      <c r="U314" s="114"/>
      <c r="V314" s="114"/>
      <c r="W314" s="114"/>
      <c r="X314" s="114"/>
      <c r="Y314" s="114"/>
      <c r="Z314" s="630"/>
      <c r="AA314" s="630"/>
      <c r="AB314" s="629"/>
      <c r="AC314" s="627"/>
      <c r="AD314" s="628"/>
      <c r="AE314" s="628"/>
      <c r="AF314" s="628"/>
      <c r="AG314" s="628"/>
      <c r="AH314" s="628"/>
      <c r="AI314" s="627"/>
      <c r="AJ314" s="114"/>
      <c r="AK314" s="114"/>
      <c r="AL314" s="114"/>
      <c r="AM314" s="114"/>
      <c r="AN314" s="114"/>
      <c r="AO314" s="114"/>
      <c r="AP314" s="114"/>
      <c r="AQ314" s="114"/>
      <c r="AR314" s="114"/>
      <c r="AS314" s="114"/>
      <c r="AT314" s="114"/>
      <c r="AU314" s="114"/>
      <c r="AV314" s="114"/>
      <c r="AW314" s="626"/>
      <c r="AX314" s="626"/>
      <c r="AY314" s="626"/>
      <c r="AZ314" s="626"/>
      <c r="BA314" s="620"/>
    </row>
    <row r="315" spans="1:53" ht="15.75" hidden="1" customHeight="1" x14ac:dyDescent="0.25">
      <c r="A315" s="2611"/>
      <c r="B315" s="889" t="s">
        <v>752</v>
      </c>
      <c r="C315" s="2597"/>
      <c r="D315" s="2597"/>
      <c r="E315" s="916" t="s">
        <v>1220</v>
      </c>
      <c r="F315" s="483" t="s">
        <v>762</v>
      </c>
      <c r="G315" s="920">
        <v>9</v>
      </c>
      <c r="H315" s="920">
        <v>15</v>
      </c>
      <c r="I315" s="918">
        <v>1</v>
      </c>
      <c r="J315" s="476"/>
      <c r="K315" s="114"/>
      <c r="L315" s="114"/>
      <c r="M315" s="114"/>
      <c r="N315" s="631"/>
      <c r="O315" s="114"/>
      <c r="P315" s="114"/>
      <c r="Q315" s="114"/>
      <c r="R315" s="114"/>
      <c r="S315" s="114"/>
      <c r="T315" s="114"/>
      <c r="U315" s="114"/>
      <c r="V315" s="114"/>
      <c r="W315" s="114"/>
      <c r="X315" s="114"/>
      <c r="Y315" s="114"/>
      <c r="Z315" s="630"/>
      <c r="AA315" s="630"/>
      <c r="AB315" s="629"/>
      <c r="AC315" s="627"/>
      <c r="AD315" s="628"/>
      <c r="AE315" s="628"/>
      <c r="AF315" s="628"/>
      <c r="AG315" s="628"/>
      <c r="AH315" s="628"/>
      <c r="AI315" s="627"/>
      <c r="AJ315" s="114"/>
      <c r="AK315" s="114"/>
      <c r="AL315" s="114"/>
      <c r="AM315" s="114"/>
      <c r="AN315" s="114"/>
      <c r="AO315" s="114"/>
      <c r="AP315" s="114"/>
      <c r="AQ315" s="114"/>
      <c r="AR315" s="114"/>
      <c r="AS315" s="114"/>
      <c r="AT315" s="114"/>
      <c r="AU315" s="114"/>
      <c r="AV315" s="114"/>
      <c r="AW315" s="626"/>
      <c r="AX315" s="626"/>
      <c r="AY315" s="626"/>
      <c r="AZ315" s="626"/>
      <c r="BA315" s="620"/>
    </row>
    <row r="316" spans="1:53" ht="15.75" hidden="1" customHeight="1" x14ac:dyDescent="0.25">
      <c r="A316" s="2611"/>
      <c r="B316" s="889" t="s">
        <v>752</v>
      </c>
      <c r="C316" s="2598"/>
      <c r="D316" s="2598"/>
      <c r="E316" s="916" t="s">
        <v>757</v>
      </c>
      <c r="F316" s="916" t="s">
        <v>129</v>
      </c>
      <c r="G316" s="919">
        <v>0.7</v>
      </c>
      <c r="H316" s="919">
        <v>1</v>
      </c>
      <c r="I316" s="918">
        <v>0.1</v>
      </c>
      <c r="J316" s="476"/>
      <c r="K316" s="114"/>
      <c r="L316" s="114"/>
      <c r="M316" s="114"/>
      <c r="N316" s="631"/>
      <c r="O316" s="114"/>
      <c r="P316" s="114"/>
      <c r="Q316" s="114"/>
      <c r="R316" s="114"/>
      <c r="S316" s="114"/>
      <c r="T316" s="114"/>
      <c r="U316" s="114"/>
      <c r="V316" s="114"/>
      <c r="W316" s="114"/>
      <c r="X316" s="114"/>
      <c r="Y316" s="114"/>
      <c r="Z316" s="630"/>
      <c r="AA316" s="630"/>
      <c r="AB316" s="629"/>
      <c r="AC316" s="627"/>
      <c r="AD316" s="628"/>
      <c r="AE316" s="628"/>
      <c r="AF316" s="628"/>
      <c r="AG316" s="628"/>
      <c r="AH316" s="628"/>
      <c r="AI316" s="627"/>
      <c r="AJ316" s="114"/>
      <c r="AK316" s="114"/>
      <c r="AL316" s="114"/>
      <c r="AM316" s="114"/>
      <c r="AN316" s="114"/>
      <c r="AO316" s="114"/>
      <c r="AP316" s="114"/>
      <c r="AQ316" s="114"/>
      <c r="AR316" s="114"/>
      <c r="AS316" s="114"/>
      <c r="AT316" s="114"/>
      <c r="AU316" s="114"/>
      <c r="AV316" s="114"/>
      <c r="AW316" s="626"/>
      <c r="AX316" s="626"/>
      <c r="AY316" s="626"/>
      <c r="AZ316" s="626"/>
      <c r="BA316" s="620"/>
    </row>
    <row r="317" spans="1:53" ht="15.75" hidden="1" customHeight="1" thickBot="1" x14ac:dyDescent="0.3">
      <c r="A317" s="2611"/>
      <c r="B317" s="889" t="s">
        <v>752</v>
      </c>
      <c r="C317" s="916" t="s">
        <v>751</v>
      </c>
      <c r="D317" s="917" t="s">
        <v>750</v>
      </c>
      <c r="E317" s="916" t="s">
        <v>749</v>
      </c>
      <c r="F317" s="660" t="s">
        <v>748</v>
      </c>
      <c r="G317" s="660">
        <v>1</v>
      </c>
      <c r="H317" s="660">
        <v>5</v>
      </c>
      <c r="I317" s="915">
        <v>0</v>
      </c>
      <c r="J317" s="471"/>
      <c r="K317" s="114"/>
      <c r="L317" s="114"/>
      <c r="M317" s="114"/>
      <c r="N317" s="631"/>
      <c r="O317" s="114"/>
      <c r="P317" s="114"/>
      <c r="Q317" s="114"/>
      <c r="R317" s="114"/>
      <c r="S317" s="114"/>
      <c r="T317" s="114"/>
      <c r="U317" s="114"/>
      <c r="V317" s="114"/>
      <c r="W317" s="114"/>
      <c r="X317" s="114"/>
      <c r="Y317" s="114"/>
      <c r="Z317" s="630"/>
      <c r="AA317" s="630"/>
      <c r="AB317" s="629"/>
      <c r="AC317" s="627"/>
      <c r="AD317" s="628"/>
      <c r="AE317" s="628"/>
      <c r="AF317" s="628"/>
      <c r="AG317" s="628"/>
      <c r="AH317" s="628"/>
      <c r="AI317" s="627"/>
      <c r="AJ317" s="114"/>
      <c r="AK317" s="114"/>
      <c r="AL317" s="114"/>
      <c r="AM317" s="114"/>
      <c r="AN317" s="114"/>
      <c r="AO317" s="114"/>
      <c r="AP317" s="114"/>
      <c r="AQ317" s="114"/>
      <c r="AR317" s="114"/>
      <c r="AS317" s="114"/>
      <c r="AT317" s="114"/>
      <c r="AU317" s="114"/>
      <c r="AV317" s="114"/>
      <c r="AW317" s="626"/>
      <c r="AX317" s="626"/>
      <c r="AY317" s="626"/>
      <c r="AZ317" s="626"/>
      <c r="BA317" s="620"/>
    </row>
    <row r="318" spans="1:53" ht="25.5" hidden="1" customHeight="1" x14ac:dyDescent="0.25">
      <c r="A318" s="2611"/>
      <c r="B318" s="889" t="s">
        <v>1158</v>
      </c>
      <c r="C318" s="2742" t="s">
        <v>1219</v>
      </c>
      <c r="D318" s="2774" t="s">
        <v>1218</v>
      </c>
      <c r="E318" s="900" t="s">
        <v>743</v>
      </c>
      <c r="F318" s="899" t="s">
        <v>659</v>
      </c>
      <c r="G318" s="907">
        <v>0.3</v>
      </c>
      <c r="H318" s="907">
        <v>1</v>
      </c>
      <c r="I318" s="890">
        <v>0</v>
      </c>
      <c r="J318" s="114"/>
      <c r="K318" s="114"/>
      <c r="L318" s="114"/>
      <c r="M318" s="114"/>
      <c r="N318" s="631"/>
      <c r="O318" s="114"/>
      <c r="P318" s="114"/>
      <c r="Q318" s="114"/>
      <c r="R318" s="114"/>
      <c r="S318" s="114"/>
      <c r="T318" s="114"/>
      <c r="U318" s="114"/>
      <c r="V318" s="114"/>
      <c r="W318" s="114"/>
      <c r="X318" s="114"/>
      <c r="Y318" s="114"/>
      <c r="Z318" s="630"/>
      <c r="AA318" s="630"/>
      <c r="AB318" s="629"/>
      <c r="AC318" s="627"/>
      <c r="AD318" s="628"/>
      <c r="AE318" s="628"/>
      <c r="AF318" s="628"/>
      <c r="AG318" s="628"/>
      <c r="AH318" s="628"/>
      <c r="AI318" s="627"/>
      <c r="AJ318" s="114"/>
      <c r="AK318" s="114"/>
      <c r="AL318" s="114"/>
      <c r="AM318" s="114"/>
      <c r="AN318" s="114"/>
      <c r="AO318" s="114"/>
      <c r="AP318" s="114"/>
      <c r="AQ318" s="114"/>
      <c r="AR318" s="114"/>
      <c r="AS318" s="114"/>
      <c r="AT318" s="114"/>
      <c r="AU318" s="114"/>
      <c r="AV318" s="114"/>
      <c r="AW318" s="626"/>
      <c r="AX318" s="626"/>
      <c r="AY318" s="626"/>
      <c r="AZ318" s="626"/>
      <c r="BA318" s="620"/>
    </row>
    <row r="319" spans="1:53" ht="15.75" hidden="1" customHeight="1" x14ac:dyDescent="0.25">
      <c r="A319" s="2611"/>
      <c r="B319" s="889" t="s">
        <v>1158</v>
      </c>
      <c r="C319" s="2597"/>
      <c r="D319" s="2710"/>
      <c r="E319" s="900" t="s">
        <v>742</v>
      </c>
      <c r="F319" s="899" t="s">
        <v>129</v>
      </c>
      <c r="G319" s="908" t="s">
        <v>124</v>
      </c>
      <c r="H319" s="907">
        <v>1</v>
      </c>
      <c r="I319" s="890">
        <v>0.2</v>
      </c>
      <c r="J319" s="471"/>
      <c r="K319" s="114"/>
      <c r="L319" s="114"/>
      <c r="M319" s="114"/>
      <c r="N319" s="631"/>
      <c r="O319" s="114"/>
      <c r="P319" s="114"/>
      <c r="Q319" s="114"/>
      <c r="R319" s="114"/>
      <c r="S319" s="114"/>
      <c r="T319" s="114"/>
      <c r="U319" s="114"/>
      <c r="V319" s="114"/>
      <c r="W319" s="114"/>
      <c r="X319" s="114"/>
      <c r="Y319" s="114"/>
      <c r="Z319" s="630"/>
      <c r="AA319" s="630"/>
      <c r="AB319" s="629"/>
      <c r="AC319" s="627"/>
      <c r="AD319" s="628"/>
      <c r="AE319" s="628"/>
      <c r="AF319" s="628"/>
      <c r="AG319" s="628"/>
      <c r="AH319" s="628"/>
      <c r="AI319" s="627"/>
      <c r="AJ319" s="114"/>
      <c r="AK319" s="114"/>
      <c r="AL319" s="114"/>
      <c r="AM319" s="114"/>
      <c r="AN319" s="114"/>
      <c r="AO319" s="114"/>
      <c r="AP319" s="114"/>
      <c r="AQ319" s="114"/>
      <c r="AR319" s="114"/>
      <c r="AS319" s="114"/>
      <c r="AT319" s="114"/>
      <c r="AU319" s="114"/>
      <c r="AV319" s="114"/>
      <c r="AW319" s="626"/>
      <c r="AX319" s="626"/>
      <c r="AY319" s="626"/>
      <c r="AZ319" s="626"/>
      <c r="BA319" s="620"/>
    </row>
    <row r="320" spans="1:53" ht="15.75" hidden="1" customHeight="1" x14ac:dyDescent="0.25">
      <c r="A320" s="2611"/>
      <c r="B320" s="889" t="s">
        <v>1158</v>
      </c>
      <c r="C320" s="2598"/>
      <c r="D320" s="2648"/>
      <c r="E320" s="900" t="s">
        <v>741</v>
      </c>
      <c r="F320" s="899" t="s">
        <v>129</v>
      </c>
      <c r="G320" s="908" t="s">
        <v>124</v>
      </c>
      <c r="H320" s="907">
        <v>1</v>
      </c>
      <c r="I320" s="890">
        <v>0.2</v>
      </c>
      <c r="J320" s="471"/>
      <c r="K320" s="114"/>
      <c r="L320" s="114"/>
      <c r="M320" s="114"/>
      <c r="N320" s="631"/>
      <c r="O320" s="114"/>
      <c r="P320" s="114"/>
      <c r="Q320" s="114"/>
      <c r="R320" s="114"/>
      <c r="S320" s="114"/>
      <c r="T320" s="114"/>
      <c r="U320" s="114"/>
      <c r="V320" s="114"/>
      <c r="W320" s="114"/>
      <c r="X320" s="114"/>
      <c r="Y320" s="114"/>
      <c r="Z320" s="630"/>
      <c r="AA320" s="630"/>
      <c r="AB320" s="629"/>
      <c r="AC320" s="627"/>
      <c r="AD320" s="628"/>
      <c r="AE320" s="628"/>
      <c r="AF320" s="628"/>
      <c r="AG320" s="628"/>
      <c r="AH320" s="628"/>
      <c r="AI320" s="627"/>
      <c r="AJ320" s="114"/>
      <c r="AK320" s="114"/>
      <c r="AL320" s="114"/>
      <c r="AM320" s="114"/>
      <c r="AN320" s="114"/>
      <c r="AO320" s="114"/>
      <c r="AP320" s="114"/>
      <c r="AQ320" s="114"/>
      <c r="AR320" s="114"/>
      <c r="AS320" s="114"/>
      <c r="AT320" s="114"/>
      <c r="AU320" s="114"/>
      <c r="AV320" s="114"/>
      <c r="AW320" s="626"/>
      <c r="AX320" s="626"/>
      <c r="AY320" s="626"/>
      <c r="AZ320" s="626"/>
      <c r="BA320" s="620"/>
    </row>
    <row r="321" spans="1:53" ht="15.75" hidden="1" customHeight="1" x14ac:dyDescent="0.25">
      <c r="A321" s="2611"/>
      <c r="B321" s="889" t="s">
        <v>1158</v>
      </c>
      <c r="C321" s="2742" t="s">
        <v>1217</v>
      </c>
      <c r="D321" s="910" t="s">
        <v>1216</v>
      </c>
      <c r="E321" s="900" t="s">
        <v>740</v>
      </c>
      <c r="F321" s="899" t="s">
        <v>739</v>
      </c>
      <c r="G321" s="908" t="s">
        <v>124</v>
      </c>
      <c r="H321" s="907">
        <v>1</v>
      </c>
      <c r="I321" s="890">
        <v>0.1</v>
      </c>
      <c r="J321" s="471"/>
      <c r="K321" s="114"/>
      <c r="L321" s="114"/>
      <c r="M321" s="114"/>
      <c r="N321" s="631"/>
      <c r="O321" s="114"/>
      <c r="P321" s="114"/>
      <c r="Q321" s="114"/>
      <c r="R321" s="114"/>
      <c r="S321" s="114"/>
      <c r="T321" s="114"/>
      <c r="U321" s="114"/>
      <c r="V321" s="114"/>
      <c r="W321" s="114"/>
      <c r="X321" s="114"/>
      <c r="Y321" s="114"/>
      <c r="Z321" s="630"/>
      <c r="AA321" s="630"/>
      <c r="AB321" s="629"/>
      <c r="AC321" s="627"/>
      <c r="AD321" s="628"/>
      <c r="AE321" s="628"/>
      <c r="AF321" s="628"/>
      <c r="AG321" s="628"/>
      <c r="AH321" s="628"/>
      <c r="AI321" s="627"/>
      <c r="AJ321" s="114"/>
      <c r="AK321" s="114"/>
      <c r="AL321" s="114"/>
      <c r="AM321" s="114"/>
      <c r="AN321" s="114"/>
      <c r="AO321" s="114"/>
      <c r="AP321" s="114"/>
      <c r="AQ321" s="114"/>
      <c r="AR321" s="114"/>
      <c r="AS321" s="114"/>
      <c r="AT321" s="114"/>
      <c r="AU321" s="114"/>
      <c r="AV321" s="114"/>
      <c r="AW321" s="626"/>
      <c r="AX321" s="626"/>
      <c r="AY321" s="626"/>
      <c r="AZ321" s="626"/>
      <c r="BA321" s="620"/>
    </row>
    <row r="322" spans="1:53" ht="102" hidden="1" customHeight="1" x14ac:dyDescent="0.25">
      <c r="A322" s="2611"/>
      <c r="B322" s="889" t="s">
        <v>1158</v>
      </c>
      <c r="C322" s="2597"/>
      <c r="D322" s="910" t="s">
        <v>1215</v>
      </c>
      <c r="E322" s="900" t="s">
        <v>738</v>
      </c>
      <c r="F322" s="899" t="s">
        <v>737</v>
      </c>
      <c r="G322" s="899">
        <v>1</v>
      </c>
      <c r="H322" s="891">
        <v>10</v>
      </c>
      <c r="I322" s="890">
        <v>1</v>
      </c>
      <c r="J322" s="471"/>
      <c r="K322" s="114"/>
      <c r="L322" s="114"/>
      <c r="M322" s="114"/>
      <c r="N322" s="631"/>
      <c r="O322" s="114"/>
      <c r="P322" s="114"/>
      <c r="Q322" s="114"/>
      <c r="R322" s="114"/>
      <c r="S322" s="114"/>
      <c r="T322" s="114"/>
      <c r="U322" s="114"/>
      <c r="V322" s="114"/>
      <c r="W322" s="114"/>
      <c r="X322" s="114"/>
      <c r="Y322" s="114"/>
      <c r="Z322" s="630"/>
      <c r="AA322" s="630"/>
      <c r="AB322" s="629"/>
      <c r="AC322" s="627"/>
      <c r="AD322" s="628"/>
      <c r="AE322" s="628"/>
      <c r="AF322" s="628"/>
      <c r="AG322" s="628"/>
      <c r="AH322" s="628"/>
      <c r="AI322" s="627"/>
      <c r="AJ322" s="114"/>
      <c r="AK322" s="114"/>
      <c r="AL322" s="114"/>
      <c r="AM322" s="114"/>
      <c r="AN322" s="114"/>
      <c r="AO322" s="114"/>
      <c r="AP322" s="114"/>
      <c r="AQ322" s="114"/>
      <c r="AR322" s="114"/>
      <c r="AS322" s="114"/>
      <c r="AT322" s="114"/>
      <c r="AU322" s="114"/>
      <c r="AV322" s="114"/>
      <c r="AW322" s="626"/>
      <c r="AX322" s="626"/>
      <c r="AY322" s="626"/>
      <c r="AZ322" s="626"/>
      <c r="BA322" s="620"/>
    </row>
    <row r="323" spans="1:53" ht="15.75" hidden="1" customHeight="1" x14ac:dyDescent="0.25">
      <c r="A323" s="2611"/>
      <c r="B323" s="889" t="s">
        <v>1158</v>
      </c>
      <c r="C323" s="2597"/>
      <c r="D323" s="2726" t="s">
        <v>1214</v>
      </c>
      <c r="E323" s="900" t="s">
        <v>736</v>
      </c>
      <c r="F323" s="899" t="s">
        <v>129</v>
      </c>
      <c r="G323" s="908" t="s">
        <v>124</v>
      </c>
      <c r="H323" s="907">
        <v>1</v>
      </c>
      <c r="I323" s="890">
        <v>0.2</v>
      </c>
      <c r="J323" s="471"/>
      <c r="K323" s="114"/>
      <c r="L323" s="114"/>
      <c r="M323" s="114"/>
      <c r="N323" s="631"/>
      <c r="O323" s="114"/>
      <c r="P323" s="114"/>
      <c r="Q323" s="114"/>
      <c r="R323" s="114"/>
      <c r="S323" s="114"/>
      <c r="T323" s="114"/>
      <c r="U323" s="114"/>
      <c r="V323" s="114"/>
      <c r="W323" s="114"/>
      <c r="X323" s="114"/>
      <c r="Y323" s="114"/>
      <c r="Z323" s="630"/>
      <c r="AA323" s="630"/>
      <c r="AB323" s="629"/>
      <c r="AC323" s="627"/>
      <c r="AD323" s="628"/>
      <c r="AE323" s="628"/>
      <c r="AF323" s="628"/>
      <c r="AG323" s="628"/>
      <c r="AH323" s="628"/>
      <c r="AI323" s="627"/>
      <c r="AJ323" s="114"/>
      <c r="AK323" s="114"/>
      <c r="AL323" s="114"/>
      <c r="AM323" s="114"/>
      <c r="AN323" s="114"/>
      <c r="AO323" s="114"/>
      <c r="AP323" s="114"/>
      <c r="AQ323" s="114"/>
      <c r="AR323" s="114"/>
      <c r="AS323" s="114"/>
      <c r="AT323" s="114"/>
      <c r="AU323" s="114"/>
      <c r="AV323" s="114"/>
      <c r="AW323" s="626"/>
      <c r="AX323" s="626"/>
      <c r="AY323" s="626"/>
      <c r="AZ323" s="626"/>
      <c r="BA323" s="620"/>
    </row>
    <row r="324" spans="1:53" ht="15.75" hidden="1" customHeight="1" x14ac:dyDescent="0.25">
      <c r="A324" s="2611"/>
      <c r="B324" s="889" t="s">
        <v>1158</v>
      </c>
      <c r="C324" s="2597"/>
      <c r="D324" s="2710"/>
      <c r="E324" s="900" t="s">
        <v>735</v>
      </c>
      <c r="F324" s="899" t="s">
        <v>129</v>
      </c>
      <c r="G324" s="908" t="s">
        <v>124</v>
      </c>
      <c r="H324" s="907">
        <v>1</v>
      </c>
      <c r="I324" s="890">
        <v>0.15</v>
      </c>
      <c r="J324" s="471"/>
      <c r="K324" s="114"/>
      <c r="L324" s="114"/>
      <c r="M324" s="114"/>
      <c r="N324" s="631"/>
      <c r="O324" s="114"/>
      <c r="P324" s="114"/>
      <c r="Q324" s="114"/>
      <c r="R324" s="114"/>
      <c r="S324" s="114"/>
      <c r="T324" s="114"/>
      <c r="U324" s="114"/>
      <c r="V324" s="114"/>
      <c r="W324" s="114"/>
      <c r="X324" s="114"/>
      <c r="Y324" s="114"/>
      <c r="Z324" s="630"/>
      <c r="AA324" s="630"/>
      <c r="AB324" s="629"/>
      <c r="AC324" s="627"/>
      <c r="AD324" s="628"/>
      <c r="AE324" s="628"/>
      <c r="AF324" s="628"/>
      <c r="AG324" s="628"/>
      <c r="AH324" s="628"/>
      <c r="AI324" s="627"/>
      <c r="AJ324" s="114"/>
      <c r="AK324" s="114"/>
      <c r="AL324" s="114"/>
      <c r="AM324" s="114"/>
      <c r="AN324" s="114"/>
      <c r="AO324" s="114"/>
      <c r="AP324" s="114"/>
      <c r="AQ324" s="114"/>
      <c r="AR324" s="114"/>
      <c r="AS324" s="114"/>
      <c r="AT324" s="114"/>
      <c r="AU324" s="114"/>
      <c r="AV324" s="114"/>
      <c r="AW324" s="626"/>
      <c r="AX324" s="626"/>
      <c r="AY324" s="626"/>
      <c r="AZ324" s="626"/>
      <c r="BA324" s="620"/>
    </row>
    <row r="325" spans="1:53" ht="15.75" hidden="1" customHeight="1" x14ac:dyDescent="0.25">
      <c r="A325" s="2611"/>
      <c r="B325" s="889" t="s">
        <v>1158</v>
      </c>
      <c r="C325" s="2598"/>
      <c r="D325" s="2648"/>
      <c r="E325" s="900" t="s">
        <v>734</v>
      </c>
      <c r="F325" s="899" t="s">
        <v>571</v>
      </c>
      <c r="G325" s="908">
        <v>20</v>
      </c>
      <c r="H325" s="914">
        <v>100</v>
      </c>
      <c r="I325" s="890">
        <v>25</v>
      </c>
      <c r="J325" s="471"/>
      <c r="K325" s="114"/>
      <c r="L325" s="114"/>
      <c r="M325" s="114"/>
      <c r="N325" s="631"/>
      <c r="O325" s="114"/>
      <c r="P325" s="114"/>
      <c r="Q325" s="114"/>
      <c r="R325" s="114"/>
      <c r="S325" s="114"/>
      <c r="T325" s="114"/>
      <c r="U325" s="114"/>
      <c r="V325" s="114"/>
      <c r="W325" s="114"/>
      <c r="X325" s="114"/>
      <c r="Y325" s="114"/>
      <c r="Z325" s="630"/>
      <c r="AA325" s="630"/>
      <c r="AB325" s="629"/>
      <c r="AC325" s="627"/>
      <c r="AD325" s="628"/>
      <c r="AE325" s="628"/>
      <c r="AF325" s="628"/>
      <c r="AG325" s="628"/>
      <c r="AH325" s="628"/>
      <c r="AI325" s="627"/>
      <c r="AJ325" s="114"/>
      <c r="AK325" s="114"/>
      <c r="AL325" s="114"/>
      <c r="AM325" s="114"/>
      <c r="AN325" s="114"/>
      <c r="AO325" s="114"/>
      <c r="AP325" s="114"/>
      <c r="AQ325" s="114"/>
      <c r="AR325" s="114"/>
      <c r="AS325" s="114"/>
      <c r="AT325" s="114"/>
      <c r="AU325" s="114"/>
      <c r="AV325" s="114"/>
      <c r="AW325" s="626"/>
      <c r="AX325" s="626"/>
      <c r="AY325" s="626"/>
      <c r="AZ325" s="626"/>
      <c r="BA325" s="620"/>
    </row>
    <row r="326" spans="1:53" ht="15.75" hidden="1" customHeight="1" x14ac:dyDescent="0.25">
      <c r="A326" s="2611"/>
      <c r="B326" s="889" t="s">
        <v>1158</v>
      </c>
      <c r="C326" s="2725" t="s">
        <v>1213</v>
      </c>
      <c r="D326" s="2726" t="s">
        <v>1212</v>
      </c>
      <c r="E326" s="901" t="s">
        <v>733</v>
      </c>
      <c r="F326" s="899" t="s">
        <v>470</v>
      </c>
      <c r="G326" s="913" t="s">
        <v>124</v>
      </c>
      <c r="H326" s="913">
        <v>1</v>
      </c>
      <c r="I326" s="893">
        <v>0</v>
      </c>
      <c r="J326" s="471"/>
      <c r="K326" s="114"/>
      <c r="L326" s="114"/>
      <c r="M326" s="114"/>
      <c r="N326" s="631"/>
      <c r="O326" s="114"/>
      <c r="P326" s="114"/>
      <c r="Q326" s="114"/>
      <c r="R326" s="114"/>
      <c r="S326" s="114"/>
      <c r="T326" s="114"/>
      <c r="U326" s="114"/>
      <c r="V326" s="114"/>
      <c r="W326" s="114"/>
      <c r="X326" s="114"/>
      <c r="Y326" s="114"/>
      <c r="Z326" s="630"/>
      <c r="AA326" s="630"/>
      <c r="AB326" s="629"/>
      <c r="AC326" s="627"/>
      <c r="AD326" s="628"/>
      <c r="AE326" s="628"/>
      <c r="AF326" s="628"/>
      <c r="AG326" s="628"/>
      <c r="AH326" s="628"/>
      <c r="AI326" s="627"/>
      <c r="AJ326" s="114"/>
      <c r="AK326" s="114"/>
      <c r="AL326" s="114"/>
      <c r="AM326" s="114"/>
      <c r="AN326" s="114"/>
      <c r="AO326" s="114"/>
      <c r="AP326" s="114"/>
      <c r="AQ326" s="114"/>
      <c r="AR326" s="114"/>
      <c r="AS326" s="114"/>
      <c r="AT326" s="114"/>
      <c r="AU326" s="114"/>
      <c r="AV326" s="114"/>
      <c r="AW326" s="626"/>
      <c r="AX326" s="626"/>
      <c r="AY326" s="626"/>
      <c r="AZ326" s="626"/>
      <c r="BA326" s="620"/>
    </row>
    <row r="327" spans="1:53" ht="15.75" hidden="1" customHeight="1" x14ac:dyDescent="0.25">
      <c r="A327" s="2611"/>
      <c r="B327" s="889" t="s">
        <v>1158</v>
      </c>
      <c r="C327" s="2597"/>
      <c r="D327" s="2710"/>
      <c r="E327" s="900" t="s">
        <v>732</v>
      </c>
      <c r="F327" s="899" t="s">
        <v>129</v>
      </c>
      <c r="G327" s="908" t="s">
        <v>124</v>
      </c>
      <c r="H327" s="907">
        <v>1</v>
      </c>
      <c r="I327" s="890">
        <v>0.25</v>
      </c>
      <c r="J327" s="471"/>
      <c r="K327" s="114"/>
      <c r="L327" s="114"/>
      <c r="M327" s="114"/>
      <c r="N327" s="631"/>
      <c r="O327" s="114"/>
      <c r="P327" s="114"/>
      <c r="Q327" s="114"/>
      <c r="R327" s="114"/>
      <c r="S327" s="114"/>
      <c r="T327" s="114"/>
      <c r="U327" s="114"/>
      <c r="V327" s="114"/>
      <c r="W327" s="114"/>
      <c r="X327" s="114"/>
      <c r="Y327" s="114"/>
      <c r="Z327" s="630"/>
      <c r="AA327" s="630"/>
      <c r="AB327" s="629"/>
      <c r="AC327" s="627"/>
      <c r="AD327" s="628"/>
      <c r="AE327" s="628"/>
      <c r="AF327" s="628"/>
      <c r="AG327" s="628"/>
      <c r="AH327" s="628"/>
      <c r="AI327" s="627"/>
      <c r="AJ327" s="114"/>
      <c r="AK327" s="114"/>
      <c r="AL327" s="114"/>
      <c r="AM327" s="114"/>
      <c r="AN327" s="114"/>
      <c r="AO327" s="114"/>
      <c r="AP327" s="114"/>
      <c r="AQ327" s="114"/>
      <c r="AR327" s="114"/>
      <c r="AS327" s="114"/>
      <c r="AT327" s="114"/>
      <c r="AU327" s="114"/>
      <c r="AV327" s="114"/>
      <c r="AW327" s="626"/>
      <c r="AX327" s="626"/>
      <c r="AY327" s="626"/>
      <c r="AZ327" s="626"/>
      <c r="BA327" s="620"/>
    </row>
    <row r="328" spans="1:53" ht="15.75" hidden="1" customHeight="1" x14ac:dyDescent="0.25">
      <c r="A328" s="2611"/>
      <c r="B328" s="889" t="s">
        <v>1158</v>
      </c>
      <c r="C328" s="2598"/>
      <c r="D328" s="2710"/>
      <c r="E328" s="900" t="s">
        <v>731</v>
      </c>
      <c r="F328" s="899" t="s">
        <v>129</v>
      </c>
      <c r="G328" s="908" t="s">
        <v>124</v>
      </c>
      <c r="H328" s="907">
        <v>1</v>
      </c>
      <c r="I328" s="893">
        <v>0.52</v>
      </c>
      <c r="J328" s="471"/>
      <c r="K328" s="114"/>
      <c r="L328" s="114"/>
      <c r="M328" s="114"/>
      <c r="N328" s="631"/>
      <c r="O328" s="114"/>
      <c r="P328" s="114"/>
      <c r="Q328" s="114"/>
      <c r="R328" s="114"/>
      <c r="S328" s="114"/>
      <c r="T328" s="114"/>
      <c r="U328" s="114"/>
      <c r="V328" s="114"/>
      <c r="W328" s="114"/>
      <c r="X328" s="114"/>
      <c r="Y328" s="114"/>
      <c r="Z328" s="630"/>
      <c r="AA328" s="630"/>
      <c r="AB328" s="629"/>
      <c r="AC328" s="627"/>
      <c r="AD328" s="628"/>
      <c r="AE328" s="628"/>
      <c r="AF328" s="628"/>
      <c r="AG328" s="628"/>
      <c r="AH328" s="628"/>
      <c r="AI328" s="627"/>
      <c r="AJ328" s="114"/>
      <c r="AK328" s="114"/>
      <c r="AL328" s="114"/>
      <c r="AM328" s="114"/>
      <c r="AN328" s="114"/>
      <c r="AO328" s="114"/>
      <c r="AP328" s="114"/>
      <c r="AQ328" s="114"/>
      <c r="AR328" s="114"/>
      <c r="AS328" s="114"/>
      <c r="AT328" s="114"/>
      <c r="AU328" s="114"/>
      <c r="AV328" s="114"/>
      <c r="AW328" s="626"/>
      <c r="AX328" s="626"/>
      <c r="AY328" s="626"/>
      <c r="AZ328" s="626"/>
      <c r="BA328" s="620"/>
    </row>
    <row r="329" spans="1:53" ht="15.75" hidden="1" customHeight="1" x14ac:dyDescent="0.25">
      <c r="A329" s="2611"/>
      <c r="B329" s="889" t="s">
        <v>1158</v>
      </c>
      <c r="C329" s="900" t="s">
        <v>1211</v>
      </c>
      <c r="D329" s="910" t="s">
        <v>1210</v>
      </c>
      <c r="E329" s="900" t="s">
        <v>730</v>
      </c>
      <c r="F329" s="899" t="s">
        <v>729</v>
      </c>
      <c r="G329" s="912">
        <v>23000</v>
      </c>
      <c r="H329" s="912">
        <v>23000</v>
      </c>
      <c r="I329" s="890">
        <v>23000</v>
      </c>
      <c r="J329" s="471"/>
      <c r="K329" s="114"/>
      <c r="L329" s="114"/>
      <c r="M329" s="114"/>
      <c r="N329" s="631"/>
      <c r="O329" s="114"/>
      <c r="P329" s="114"/>
      <c r="Q329" s="114"/>
      <c r="R329" s="114"/>
      <c r="S329" s="114"/>
      <c r="T329" s="114"/>
      <c r="U329" s="114"/>
      <c r="V329" s="114"/>
      <c r="W329" s="114"/>
      <c r="X329" s="114"/>
      <c r="Y329" s="114"/>
      <c r="Z329" s="630"/>
      <c r="AA329" s="630"/>
      <c r="AB329" s="629"/>
      <c r="AC329" s="627"/>
      <c r="AD329" s="628"/>
      <c r="AE329" s="628"/>
      <c r="AF329" s="628"/>
      <c r="AG329" s="628"/>
      <c r="AH329" s="628"/>
      <c r="AI329" s="627"/>
      <c r="AJ329" s="114"/>
      <c r="AK329" s="114"/>
      <c r="AL329" s="114"/>
      <c r="AM329" s="114"/>
      <c r="AN329" s="114"/>
      <c r="AO329" s="114"/>
      <c r="AP329" s="114"/>
      <c r="AQ329" s="114"/>
      <c r="AR329" s="114"/>
      <c r="AS329" s="114"/>
      <c r="AT329" s="114"/>
      <c r="AU329" s="114"/>
      <c r="AV329" s="114"/>
      <c r="AW329" s="626"/>
      <c r="AX329" s="626"/>
      <c r="AY329" s="626"/>
      <c r="AZ329" s="626"/>
      <c r="BA329" s="620"/>
    </row>
    <row r="330" spans="1:53" ht="15.75" hidden="1" customHeight="1" x14ac:dyDescent="0.25">
      <c r="A330" s="2611"/>
      <c r="B330" s="889" t="s">
        <v>1158</v>
      </c>
      <c r="C330" s="2725" t="s">
        <v>1209</v>
      </c>
      <c r="D330" s="2727" t="s">
        <v>1208</v>
      </c>
      <c r="E330" s="900" t="s">
        <v>728</v>
      </c>
      <c r="F330" s="899" t="s">
        <v>669</v>
      </c>
      <c r="G330" s="907" t="s">
        <v>124</v>
      </c>
      <c r="H330" s="907">
        <v>1</v>
      </c>
      <c r="I330" s="893">
        <v>0.25</v>
      </c>
      <c r="J330" s="471"/>
      <c r="K330" s="114"/>
      <c r="L330" s="114"/>
      <c r="M330" s="114"/>
      <c r="N330" s="631"/>
      <c r="O330" s="114"/>
      <c r="P330" s="114"/>
      <c r="Q330" s="114"/>
      <c r="R330" s="114"/>
      <c r="S330" s="114"/>
      <c r="T330" s="114"/>
      <c r="U330" s="114"/>
      <c r="V330" s="114"/>
      <c r="W330" s="114"/>
      <c r="X330" s="114"/>
      <c r="Y330" s="114"/>
      <c r="Z330" s="630"/>
      <c r="AA330" s="630"/>
      <c r="AB330" s="629"/>
      <c r="AC330" s="627"/>
      <c r="AD330" s="628"/>
      <c r="AE330" s="628"/>
      <c r="AF330" s="628"/>
      <c r="AG330" s="628"/>
      <c r="AH330" s="628"/>
      <c r="AI330" s="627"/>
      <c r="AJ330" s="114"/>
      <c r="AK330" s="114"/>
      <c r="AL330" s="114"/>
      <c r="AM330" s="114"/>
      <c r="AN330" s="114"/>
      <c r="AO330" s="114"/>
      <c r="AP330" s="114"/>
      <c r="AQ330" s="114"/>
      <c r="AR330" s="114"/>
      <c r="AS330" s="114"/>
      <c r="AT330" s="114"/>
      <c r="AU330" s="114"/>
      <c r="AV330" s="114"/>
      <c r="AW330" s="626"/>
      <c r="AX330" s="626"/>
      <c r="AY330" s="626"/>
      <c r="AZ330" s="626"/>
      <c r="BA330" s="620"/>
    </row>
    <row r="331" spans="1:53" ht="15.75" hidden="1" customHeight="1" x14ac:dyDescent="0.25">
      <c r="A331" s="2611"/>
      <c r="B331" s="889" t="s">
        <v>1158</v>
      </c>
      <c r="C331" s="2597"/>
      <c r="D331" s="2597"/>
      <c r="E331" s="901" t="s">
        <v>727</v>
      </c>
      <c r="F331" s="899" t="s">
        <v>470</v>
      </c>
      <c r="G331" s="907">
        <v>0.1</v>
      </c>
      <c r="H331" s="907">
        <v>1</v>
      </c>
      <c r="I331" s="893">
        <v>0</v>
      </c>
      <c r="J331" s="471"/>
      <c r="K331" s="114"/>
      <c r="L331" s="114"/>
      <c r="M331" s="114"/>
      <c r="N331" s="631"/>
      <c r="O331" s="114"/>
      <c r="P331" s="114"/>
      <c r="Q331" s="114"/>
      <c r="R331" s="114"/>
      <c r="S331" s="114"/>
      <c r="T331" s="114"/>
      <c r="U331" s="114"/>
      <c r="V331" s="114"/>
      <c r="W331" s="114"/>
      <c r="X331" s="114"/>
      <c r="Y331" s="114"/>
      <c r="Z331" s="630"/>
      <c r="AA331" s="630"/>
      <c r="AB331" s="629"/>
      <c r="AC331" s="627"/>
      <c r="AD331" s="628"/>
      <c r="AE331" s="628"/>
      <c r="AF331" s="628"/>
      <c r="AG331" s="628"/>
      <c r="AH331" s="628"/>
      <c r="AI331" s="627"/>
      <c r="AJ331" s="114"/>
      <c r="AK331" s="114"/>
      <c r="AL331" s="114"/>
      <c r="AM331" s="114"/>
      <c r="AN331" s="114"/>
      <c r="AO331" s="114"/>
      <c r="AP331" s="114"/>
      <c r="AQ331" s="114"/>
      <c r="AR331" s="114"/>
      <c r="AS331" s="114"/>
      <c r="AT331" s="114"/>
      <c r="AU331" s="114"/>
      <c r="AV331" s="114"/>
      <c r="AW331" s="626"/>
      <c r="AX331" s="626"/>
      <c r="AY331" s="626"/>
      <c r="AZ331" s="626"/>
      <c r="BA331" s="620"/>
    </row>
    <row r="332" spans="1:53" ht="25.5" hidden="1" customHeight="1" x14ac:dyDescent="0.25">
      <c r="A332" s="2611"/>
      <c r="B332" s="889" t="s">
        <v>1158</v>
      </c>
      <c r="C332" s="2742" t="s">
        <v>1207</v>
      </c>
      <c r="D332" s="2742" t="s">
        <v>1206</v>
      </c>
      <c r="E332" s="900" t="s">
        <v>726</v>
      </c>
      <c r="F332" s="910" t="s">
        <v>470</v>
      </c>
      <c r="G332" s="907">
        <v>0.3</v>
      </c>
      <c r="H332" s="907">
        <v>1</v>
      </c>
      <c r="I332" s="893">
        <v>0</v>
      </c>
      <c r="J332" s="471"/>
      <c r="K332" s="114"/>
      <c r="L332" s="114"/>
      <c r="M332" s="114"/>
      <c r="N332" s="631"/>
      <c r="O332" s="114"/>
      <c r="P332" s="114"/>
      <c r="Q332" s="114"/>
      <c r="R332" s="114"/>
      <c r="S332" s="114"/>
      <c r="T332" s="114"/>
      <c r="U332" s="114"/>
      <c r="V332" s="114"/>
      <c r="W332" s="114"/>
      <c r="X332" s="114"/>
      <c r="Y332" s="114"/>
      <c r="Z332" s="630"/>
      <c r="AA332" s="630"/>
      <c r="AB332" s="629"/>
      <c r="AC332" s="627"/>
      <c r="AD332" s="628"/>
      <c r="AE332" s="628"/>
      <c r="AF332" s="628"/>
      <c r="AG332" s="628"/>
      <c r="AH332" s="628"/>
      <c r="AI332" s="627"/>
      <c r="AJ332" s="114"/>
      <c r="AK332" s="114"/>
      <c r="AL332" s="114"/>
      <c r="AM332" s="114"/>
      <c r="AN332" s="114"/>
      <c r="AO332" s="114"/>
      <c r="AP332" s="114"/>
      <c r="AQ332" s="114"/>
      <c r="AR332" s="114"/>
      <c r="AS332" s="114"/>
      <c r="AT332" s="114"/>
      <c r="AU332" s="114"/>
      <c r="AV332" s="114"/>
      <c r="AW332" s="626"/>
      <c r="AX332" s="626"/>
      <c r="AY332" s="626"/>
      <c r="AZ332" s="626"/>
      <c r="BA332" s="620"/>
    </row>
    <row r="333" spans="1:53" ht="15.75" hidden="1" customHeight="1" x14ac:dyDescent="0.25">
      <c r="A333" s="2611"/>
      <c r="B333" s="889" t="s">
        <v>1158</v>
      </c>
      <c r="C333" s="2597"/>
      <c r="D333" s="2597"/>
      <c r="E333" s="911" t="s">
        <v>725</v>
      </c>
      <c r="F333" s="910" t="s">
        <v>129</v>
      </c>
      <c r="G333" s="899" t="s">
        <v>124</v>
      </c>
      <c r="H333" s="907">
        <v>1</v>
      </c>
      <c r="I333" s="893">
        <v>0.25</v>
      </c>
      <c r="J333" s="471"/>
      <c r="K333" s="114"/>
      <c r="L333" s="114"/>
      <c r="M333" s="114"/>
      <c r="N333" s="631"/>
      <c r="O333" s="114"/>
      <c r="P333" s="114"/>
      <c r="Q333" s="114"/>
      <c r="R333" s="114"/>
      <c r="S333" s="114"/>
      <c r="T333" s="114"/>
      <c r="U333" s="114"/>
      <c r="V333" s="114"/>
      <c r="W333" s="114"/>
      <c r="X333" s="114"/>
      <c r="Y333" s="114"/>
      <c r="Z333" s="630"/>
      <c r="AA333" s="630"/>
      <c r="AB333" s="629"/>
      <c r="AC333" s="627"/>
      <c r="AD333" s="628"/>
      <c r="AE333" s="628"/>
      <c r="AF333" s="628"/>
      <c r="AG333" s="628"/>
      <c r="AH333" s="628"/>
      <c r="AI333" s="627"/>
      <c r="AJ333" s="114"/>
      <c r="AK333" s="114"/>
      <c r="AL333" s="114"/>
      <c r="AM333" s="114"/>
      <c r="AN333" s="114"/>
      <c r="AO333" s="114"/>
      <c r="AP333" s="114"/>
      <c r="AQ333" s="114"/>
      <c r="AR333" s="114"/>
      <c r="AS333" s="114"/>
      <c r="AT333" s="114"/>
      <c r="AU333" s="114"/>
      <c r="AV333" s="114"/>
      <c r="AW333" s="626"/>
      <c r="AX333" s="626"/>
      <c r="AY333" s="626"/>
      <c r="AZ333" s="626"/>
      <c r="BA333" s="620"/>
    </row>
    <row r="334" spans="1:53" ht="15.75" hidden="1" customHeight="1" x14ac:dyDescent="0.25">
      <c r="A334" s="2611"/>
      <c r="B334" s="889" t="s">
        <v>1158</v>
      </c>
      <c r="C334" s="2597"/>
      <c r="D334" s="2597"/>
      <c r="E334" s="909" t="s">
        <v>724</v>
      </c>
      <c r="F334" s="899" t="s">
        <v>129</v>
      </c>
      <c r="G334" s="908" t="s">
        <v>124</v>
      </c>
      <c r="H334" s="907">
        <v>1</v>
      </c>
      <c r="I334" s="893">
        <v>0.25</v>
      </c>
      <c r="J334" s="471"/>
      <c r="K334" s="114"/>
      <c r="L334" s="114"/>
      <c r="M334" s="114"/>
      <c r="N334" s="631"/>
      <c r="O334" s="114"/>
      <c r="P334" s="114"/>
      <c r="Q334" s="114"/>
      <c r="R334" s="114"/>
      <c r="S334" s="114"/>
      <c r="T334" s="114"/>
      <c r="U334" s="114"/>
      <c r="V334" s="114"/>
      <c r="W334" s="114"/>
      <c r="X334" s="114"/>
      <c r="Y334" s="114"/>
      <c r="Z334" s="630"/>
      <c r="AA334" s="630"/>
      <c r="AB334" s="629"/>
      <c r="AC334" s="627"/>
      <c r="AD334" s="628"/>
      <c r="AE334" s="628"/>
      <c r="AF334" s="628"/>
      <c r="AG334" s="628"/>
      <c r="AH334" s="628"/>
      <c r="AI334" s="627"/>
      <c r="AJ334" s="114"/>
      <c r="AK334" s="114"/>
      <c r="AL334" s="114"/>
      <c r="AM334" s="114"/>
      <c r="AN334" s="114"/>
      <c r="AO334" s="114"/>
      <c r="AP334" s="114"/>
      <c r="AQ334" s="114"/>
      <c r="AR334" s="114"/>
      <c r="AS334" s="114"/>
      <c r="AT334" s="114"/>
      <c r="AU334" s="114"/>
      <c r="AV334" s="114"/>
      <c r="AW334" s="626"/>
      <c r="AX334" s="626"/>
      <c r="AY334" s="626"/>
      <c r="AZ334" s="626"/>
      <c r="BA334" s="620"/>
    </row>
    <row r="335" spans="1:53" ht="15.75" hidden="1" customHeight="1" x14ac:dyDescent="0.25">
      <c r="A335" s="2611"/>
      <c r="B335" s="889" t="s">
        <v>1158</v>
      </c>
      <c r="C335" s="2598"/>
      <c r="D335" s="2598"/>
      <c r="E335" s="906" t="s">
        <v>1205</v>
      </c>
      <c r="F335" s="905" t="s">
        <v>129</v>
      </c>
      <c r="G335" s="904" t="s">
        <v>124</v>
      </c>
      <c r="H335" s="903">
        <v>0.25</v>
      </c>
      <c r="I335" s="893">
        <v>0.05</v>
      </c>
      <c r="J335" s="471"/>
      <c r="K335" s="114"/>
      <c r="L335" s="114"/>
      <c r="M335" s="114"/>
      <c r="N335" s="631"/>
      <c r="O335" s="114"/>
      <c r="P335" s="114"/>
      <c r="Q335" s="114"/>
      <c r="R335" s="114"/>
      <c r="S335" s="114"/>
      <c r="T335" s="114"/>
      <c r="U335" s="114"/>
      <c r="V335" s="114"/>
      <c r="W335" s="114"/>
      <c r="X335" s="114"/>
      <c r="Y335" s="114"/>
      <c r="Z335" s="630"/>
      <c r="AA335" s="630"/>
      <c r="AB335" s="629"/>
      <c r="AC335" s="627"/>
      <c r="AD335" s="628"/>
      <c r="AE335" s="628"/>
      <c r="AF335" s="628"/>
      <c r="AG335" s="628"/>
      <c r="AH335" s="628"/>
      <c r="AI335" s="627"/>
      <c r="AJ335" s="114"/>
      <c r="AK335" s="114"/>
      <c r="AL335" s="114"/>
      <c r="AM335" s="114"/>
      <c r="AN335" s="114"/>
      <c r="AO335" s="114"/>
      <c r="AP335" s="114"/>
      <c r="AQ335" s="114"/>
      <c r="AR335" s="114"/>
      <c r="AS335" s="114"/>
      <c r="AT335" s="114"/>
      <c r="AU335" s="114"/>
      <c r="AV335" s="114"/>
      <c r="AW335" s="626"/>
      <c r="AX335" s="626"/>
      <c r="AY335" s="626"/>
      <c r="AZ335" s="626"/>
      <c r="BA335" s="620"/>
    </row>
    <row r="336" spans="1:53" ht="15.75" hidden="1" customHeight="1" x14ac:dyDescent="0.25">
      <c r="A336" s="2611"/>
      <c r="B336" s="889" t="s">
        <v>1158</v>
      </c>
      <c r="C336" s="902" t="s">
        <v>1204</v>
      </c>
      <c r="D336" s="901" t="s">
        <v>1203</v>
      </c>
      <c r="E336" s="900" t="s">
        <v>722</v>
      </c>
      <c r="F336" s="899" t="s">
        <v>531</v>
      </c>
      <c r="G336" s="891" t="s">
        <v>124</v>
      </c>
      <c r="H336" s="899">
        <v>600</v>
      </c>
      <c r="I336" s="886">
        <v>100</v>
      </c>
      <c r="J336" s="471"/>
      <c r="K336" s="114"/>
      <c r="L336" s="114"/>
      <c r="M336" s="114"/>
      <c r="N336" s="631"/>
      <c r="O336" s="114"/>
      <c r="P336" s="114"/>
      <c r="Q336" s="114"/>
      <c r="R336" s="114"/>
      <c r="S336" s="114"/>
      <c r="T336" s="114"/>
      <c r="U336" s="114"/>
      <c r="V336" s="114"/>
      <c r="W336" s="114"/>
      <c r="X336" s="114"/>
      <c r="Y336" s="114"/>
      <c r="Z336" s="630"/>
      <c r="AA336" s="630"/>
      <c r="AB336" s="629"/>
      <c r="AC336" s="627"/>
      <c r="AD336" s="628"/>
      <c r="AE336" s="628"/>
      <c r="AF336" s="628"/>
      <c r="AG336" s="628"/>
      <c r="AH336" s="628"/>
      <c r="AI336" s="627"/>
      <c r="AJ336" s="114"/>
      <c r="AK336" s="114"/>
      <c r="AL336" s="114"/>
      <c r="AM336" s="114"/>
      <c r="AN336" s="114"/>
      <c r="AO336" s="114"/>
      <c r="AP336" s="114"/>
      <c r="AQ336" s="114"/>
      <c r="AR336" s="114"/>
      <c r="AS336" s="114"/>
      <c r="AT336" s="114"/>
      <c r="AU336" s="114"/>
      <c r="AV336" s="114"/>
      <c r="AW336" s="626"/>
      <c r="AX336" s="626"/>
      <c r="AY336" s="626"/>
      <c r="AZ336" s="626"/>
      <c r="BA336" s="620"/>
    </row>
    <row r="337" spans="1:53" ht="15.75" hidden="1" customHeight="1" x14ac:dyDescent="0.25">
      <c r="A337" s="2611"/>
      <c r="B337" s="889" t="s">
        <v>1158</v>
      </c>
      <c r="C337" s="2750" t="s">
        <v>1202</v>
      </c>
      <c r="D337" s="2742" t="s">
        <v>1201</v>
      </c>
      <c r="E337" s="892" t="s">
        <v>721</v>
      </c>
      <c r="F337" s="898" t="s">
        <v>720</v>
      </c>
      <c r="G337" s="897">
        <v>0</v>
      </c>
      <c r="H337" s="896">
        <v>1</v>
      </c>
      <c r="I337" s="895">
        <v>1</v>
      </c>
      <c r="J337" s="471"/>
      <c r="K337" s="114"/>
      <c r="L337" s="114"/>
      <c r="M337" s="114"/>
      <c r="N337" s="631"/>
      <c r="O337" s="114"/>
      <c r="P337" s="114"/>
      <c r="Q337" s="114"/>
      <c r="R337" s="114"/>
      <c r="S337" s="114"/>
      <c r="T337" s="114"/>
      <c r="U337" s="114"/>
      <c r="V337" s="114"/>
      <c r="W337" s="114"/>
      <c r="X337" s="114"/>
      <c r="Y337" s="114"/>
      <c r="Z337" s="630"/>
      <c r="AA337" s="630"/>
      <c r="AB337" s="629"/>
      <c r="AC337" s="627"/>
      <c r="AD337" s="628"/>
      <c r="AE337" s="628"/>
      <c r="AF337" s="628"/>
      <c r="AG337" s="628"/>
      <c r="AH337" s="628"/>
      <c r="AI337" s="627"/>
      <c r="AJ337" s="114"/>
      <c r="AK337" s="114"/>
      <c r="AL337" s="114"/>
      <c r="AM337" s="114"/>
      <c r="AN337" s="114"/>
      <c r="AO337" s="114"/>
      <c r="AP337" s="114"/>
      <c r="AQ337" s="114"/>
      <c r="AR337" s="114"/>
      <c r="AS337" s="114"/>
      <c r="AT337" s="114"/>
      <c r="AU337" s="114"/>
      <c r="AV337" s="114"/>
      <c r="AW337" s="626"/>
      <c r="AX337" s="626"/>
      <c r="AY337" s="626"/>
      <c r="AZ337" s="626"/>
      <c r="BA337" s="620"/>
    </row>
    <row r="338" spans="1:53" ht="15.75" hidden="1" customHeight="1" x14ac:dyDescent="0.25">
      <c r="A338" s="2611"/>
      <c r="B338" s="889" t="s">
        <v>1158</v>
      </c>
      <c r="C338" s="2598"/>
      <c r="D338" s="2598"/>
      <c r="E338" s="892" t="s">
        <v>719</v>
      </c>
      <c r="F338" s="891" t="s">
        <v>129</v>
      </c>
      <c r="G338" s="891" t="s">
        <v>124</v>
      </c>
      <c r="H338" s="894">
        <v>0.25</v>
      </c>
      <c r="I338" s="893">
        <v>0.05</v>
      </c>
      <c r="J338" s="471"/>
      <c r="K338" s="114"/>
      <c r="L338" s="114"/>
      <c r="M338" s="114"/>
      <c r="N338" s="631"/>
      <c r="O338" s="114"/>
      <c r="P338" s="114"/>
      <c r="Q338" s="114"/>
      <c r="R338" s="114"/>
      <c r="S338" s="114"/>
      <c r="T338" s="114"/>
      <c r="U338" s="114"/>
      <c r="V338" s="114"/>
      <c r="W338" s="114"/>
      <c r="X338" s="114"/>
      <c r="Y338" s="114"/>
      <c r="Z338" s="630"/>
      <c r="AA338" s="630"/>
      <c r="AB338" s="629"/>
      <c r="AC338" s="627"/>
      <c r="AD338" s="628"/>
      <c r="AE338" s="628"/>
      <c r="AF338" s="628"/>
      <c r="AG338" s="628"/>
      <c r="AH338" s="628"/>
      <c r="AI338" s="627"/>
      <c r="AJ338" s="114"/>
      <c r="AK338" s="114"/>
      <c r="AL338" s="114"/>
      <c r="AM338" s="114"/>
      <c r="AN338" s="114"/>
      <c r="AO338" s="114"/>
      <c r="AP338" s="114"/>
      <c r="AQ338" s="114"/>
      <c r="AR338" s="114"/>
      <c r="AS338" s="114"/>
      <c r="AT338" s="114"/>
      <c r="AU338" s="114"/>
      <c r="AV338" s="114"/>
      <c r="AW338" s="626"/>
      <c r="AX338" s="626"/>
      <c r="AY338" s="626"/>
      <c r="AZ338" s="626"/>
      <c r="BA338" s="620"/>
    </row>
    <row r="339" spans="1:53" ht="15.75" hidden="1" customHeight="1" x14ac:dyDescent="0.25">
      <c r="A339" s="2611"/>
      <c r="B339" s="889" t="s">
        <v>1158</v>
      </c>
      <c r="C339" s="2751" t="s">
        <v>1200</v>
      </c>
      <c r="D339" s="2752" t="s">
        <v>1199</v>
      </c>
      <c r="E339" s="892" t="s">
        <v>718</v>
      </c>
      <c r="F339" s="891" t="s">
        <v>129</v>
      </c>
      <c r="G339" s="894">
        <v>0</v>
      </c>
      <c r="H339" s="894">
        <v>1</v>
      </c>
      <c r="I339" s="893">
        <v>0.5</v>
      </c>
      <c r="J339" s="471"/>
      <c r="K339" s="114"/>
      <c r="L339" s="114"/>
      <c r="M339" s="114"/>
      <c r="N339" s="631"/>
      <c r="O339" s="114"/>
      <c r="P339" s="114"/>
      <c r="Q339" s="114"/>
      <c r="R339" s="114"/>
      <c r="S339" s="114"/>
      <c r="T339" s="114"/>
      <c r="U339" s="114"/>
      <c r="V339" s="114"/>
      <c r="W339" s="114"/>
      <c r="X339" s="114"/>
      <c r="Y339" s="114"/>
      <c r="Z339" s="630"/>
      <c r="AA339" s="630"/>
      <c r="AB339" s="629"/>
      <c r="AC339" s="627"/>
      <c r="AD339" s="628"/>
      <c r="AE339" s="628"/>
      <c r="AF339" s="628"/>
      <c r="AG339" s="628"/>
      <c r="AH339" s="628"/>
      <c r="AI339" s="627"/>
      <c r="AJ339" s="114"/>
      <c r="AK339" s="114"/>
      <c r="AL339" s="114"/>
      <c r="AM339" s="114"/>
      <c r="AN339" s="114"/>
      <c r="AO339" s="114"/>
      <c r="AP339" s="114"/>
      <c r="AQ339" s="114"/>
      <c r="AR339" s="114"/>
      <c r="AS339" s="114"/>
      <c r="AT339" s="114"/>
      <c r="AU339" s="114"/>
      <c r="AV339" s="114"/>
      <c r="AW339" s="626"/>
      <c r="AX339" s="626"/>
      <c r="AY339" s="626"/>
      <c r="AZ339" s="626"/>
      <c r="BA339" s="620"/>
    </row>
    <row r="340" spans="1:53" ht="15.75" hidden="1" customHeight="1" x14ac:dyDescent="0.25">
      <c r="A340" s="2611"/>
      <c r="B340" s="889" t="s">
        <v>1158</v>
      </c>
      <c r="C340" s="2597"/>
      <c r="D340" s="2611"/>
      <c r="E340" s="892" t="s">
        <v>717</v>
      </c>
      <c r="F340" s="891" t="s">
        <v>716</v>
      </c>
      <c r="G340" s="891">
        <v>2</v>
      </c>
      <c r="H340" s="891">
        <v>14</v>
      </c>
      <c r="I340" s="890">
        <v>2</v>
      </c>
      <c r="J340" s="471"/>
      <c r="K340" s="114"/>
      <c r="L340" s="114"/>
      <c r="M340" s="114"/>
      <c r="N340" s="631"/>
      <c r="O340" s="114"/>
      <c r="P340" s="114"/>
      <c r="Q340" s="114"/>
      <c r="R340" s="114"/>
      <c r="S340" s="114"/>
      <c r="T340" s="114"/>
      <c r="U340" s="114"/>
      <c r="V340" s="114"/>
      <c r="W340" s="114"/>
      <c r="X340" s="114"/>
      <c r="Y340" s="114"/>
      <c r="Z340" s="630"/>
      <c r="AA340" s="630"/>
      <c r="AB340" s="629"/>
      <c r="AC340" s="627"/>
      <c r="AD340" s="628"/>
      <c r="AE340" s="628"/>
      <c r="AF340" s="628"/>
      <c r="AG340" s="628"/>
      <c r="AH340" s="628"/>
      <c r="AI340" s="627"/>
      <c r="AJ340" s="114"/>
      <c r="AK340" s="114"/>
      <c r="AL340" s="114"/>
      <c r="AM340" s="114"/>
      <c r="AN340" s="114"/>
      <c r="AO340" s="114"/>
      <c r="AP340" s="114"/>
      <c r="AQ340" s="114"/>
      <c r="AR340" s="114"/>
      <c r="AS340" s="114"/>
      <c r="AT340" s="114"/>
      <c r="AU340" s="114"/>
      <c r="AV340" s="114"/>
      <c r="AW340" s="626"/>
      <c r="AX340" s="626"/>
      <c r="AY340" s="626"/>
      <c r="AZ340" s="626"/>
      <c r="BA340" s="620"/>
    </row>
    <row r="341" spans="1:53" ht="15.75" hidden="1" customHeight="1" x14ac:dyDescent="0.25">
      <c r="A341" s="2611"/>
      <c r="B341" s="889" t="s">
        <v>1158</v>
      </c>
      <c r="C341" s="2597"/>
      <c r="D341" s="2647"/>
      <c r="E341" s="888" t="s">
        <v>715</v>
      </c>
      <c r="F341" s="887" t="s">
        <v>714</v>
      </c>
      <c r="G341" s="887">
        <v>2</v>
      </c>
      <c r="H341" s="887">
        <v>2</v>
      </c>
      <c r="I341" s="886">
        <v>2</v>
      </c>
      <c r="J341" s="471"/>
      <c r="K341" s="114"/>
      <c r="L341" s="114"/>
      <c r="M341" s="114"/>
      <c r="N341" s="631"/>
      <c r="O341" s="114"/>
      <c r="P341" s="114"/>
      <c r="Q341" s="114"/>
      <c r="R341" s="114"/>
      <c r="S341" s="114"/>
      <c r="T341" s="114"/>
      <c r="U341" s="114"/>
      <c r="V341" s="114"/>
      <c r="W341" s="114"/>
      <c r="X341" s="114"/>
      <c r="Y341" s="114"/>
      <c r="Z341" s="630"/>
      <c r="AA341" s="630"/>
      <c r="AB341" s="629"/>
      <c r="AC341" s="627"/>
      <c r="AD341" s="628"/>
      <c r="AE341" s="628"/>
      <c r="AF341" s="628"/>
      <c r="AG341" s="628"/>
      <c r="AH341" s="628"/>
      <c r="AI341" s="627"/>
      <c r="AJ341" s="114"/>
      <c r="AK341" s="114"/>
      <c r="AL341" s="114"/>
      <c r="AM341" s="114"/>
      <c r="AN341" s="114"/>
      <c r="AO341" s="114"/>
      <c r="AP341" s="114"/>
      <c r="AQ341" s="114"/>
      <c r="AR341" s="114"/>
      <c r="AS341" s="114"/>
      <c r="AT341" s="114"/>
      <c r="AU341" s="114"/>
      <c r="AV341" s="114"/>
      <c r="AW341" s="626"/>
      <c r="AX341" s="626"/>
      <c r="AY341" s="626"/>
      <c r="AZ341" s="626"/>
      <c r="BA341" s="620"/>
    </row>
    <row r="342" spans="1:53" ht="38.25" hidden="1" customHeight="1" x14ac:dyDescent="0.25">
      <c r="A342" s="2611"/>
      <c r="B342" s="105" t="s">
        <v>1115</v>
      </c>
      <c r="C342" s="2722" t="s">
        <v>1198</v>
      </c>
      <c r="D342" s="483" t="s">
        <v>1197</v>
      </c>
      <c r="E342" s="483" t="s">
        <v>713</v>
      </c>
      <c r="F342" s="660" t="s">
        <v>194</v>
      </c>
      <c r="G342" s="660">
        <v>0</v>
      </c>
      <c r="H342" s="660">
        <v>16</v>
      </c>
      <c r="I342" s="885">
        <v>2</v>
      </c>
      <c r="J342" s="105"/>
      <c r="K342" s="114"/>
      <c r="L342" s="114"/>
      <c r="M342" s="114"/>
      <c r="N342" s="631"/>
      <c r="O342" s="114"/>
      <c r="P342" s="114"/>
      <c r="Q342" s="114"/>
      <c r="R342" s="114"/>
      <c r="S342" s="114"/>
      <c r="T342" s="114"/>
      <c r="U342" s="114"/>
      <c r="V342" s="114"/>
      <c r="W342" s="114"/>
      <c r="X342" s="114"/>
      <c r="Y342" s="114"/>
      <c r="Z342" s="630"/>
      <c r="AA342" s="630"/>
      <c r="AB342" s="629"/>
      <c r="AC342" s="627"/>
      <c r="AD342" s="628"/>
      <c r="AE342" s="628"/>
      <c r="AF342" s="628"/>
      <c r="AG342" s="628"/>
      <c r="AH342" s="628"/>
      <c r="AI342" s="627"/>
      <c r="AJ342" s="114"/>
      <c r="AK342" s="114"/>
      <c r="AL342" s="114"/>
      <c r="AM342" s="114"/>
      <c r="AN342" s="114"/>
      <c r="AO342" s="114"/>
      <c r="AP342" s="114"/>
      <c r="AQ342" s="114"/>
      <c r="AR342" s="114"/>
      <c r="AS342" s="114"/>
      <c r="AT342" s="114"/>
      <c r="AU342" s="114"/>
      <c r="AV342" s="114"/>
      <c r="AW342" s="626"/>
      <c r="AX342" s="626"/>
      <c r="AY342" s="626"/>
      <c r="AZ342" s="626"/>
      <c r="BA342" s="620"/>
    </row>
    <row r="343" spans="1:53" ht="15.75" hidden="1" customHeight="1" x14ac:dyDescent="0.25">
      <c r="A343" s="2611"/>
      <c r="B343" s="105" t="s">
        <v>1115</v>
      </c>
      <c r="C343" s="2597"/>
      <c r="D343" s="483" t="s">
        <v>1196</v>
      </c>
      <c r="E343" s="483" t="s">
        <v>712</v>
      </c>
      <c r="F343" s="660" t="s">
        <v>227</v>
      </c>
      <c r="G343" s="663">
        <v>0</v>
      </c>
      <c r="H343" s="663">
        <v>0.4</v>
      </c>
      <c r="I343" s="883">
        <v>0.1</v>
      </c>
      <c r="J343" s="105"/>
      <c r="K343" s="114"/>
      <c r="L343" s="114"/>
      <c r="M343" s="114"/>
      <c r="N343" s="631"/>
      <c r="O343" s="114"/>
      <c r="P343" s="114"/>
      <c r="Q343" s="114"/>
      <c r="R343" s="114"/>
      <c r="S343" s="114"/>
      <c r="T343" s="114"/>
      <c r="U343" s="114"/>
      <c r="V343" s="114"/>
      <c r="W343" s="114"/>
      <c r="X343" s="114"/>
      <c r="Y343" s="114"/>
      <c r="Z343" s="630"/>
      <c r="AA343" s="630"/>
      <c r="AB343" s="629"/>
      <c r="AC343" s="627"/>
      <c r="AD343" s="628"/>
      <c r="AE343" s="628"/>
      <c r="AF343" s="628"/>
      <c r="AG343" s="628"/>
      <c r="AH343" s="628"/>
      <c r="AI343" s="627"/>
      <c r="AJ343" s="114"/>
      <c r="AK343" s="114"/>
      <c r="AL343" s="114"/>
      <c r="AM343" s="114"/>
      <c r="AN343" s="114"/>
      <c r="AO343" s="114"/>
      <c r="AP343" s="114"/>
      <c r="AQ343" s="114"/>
      <c r="AR343" s="114"/>
      <c r="AS343" s="114"/>
      <c r="AT343" s="114"/>
      <c r="AU343" s="114"/>
      <c r="AV343" s="114"/>
      <c r="AW343" s="626"/>
      <c r="AX343" s="626"/>
      <c r="AY343" s="626"/>
      <c r="AZ343" s="626"/>
      <c r="BA343" s="620"/>
    </row>
    <row r="344" spans="1:53" ht="15.75" hidden="1" customHeight="1" x14ac:dyDescent="0.25">
      <c r="A344" s="2611"/>
      <c r="B344" s="105" t="s">
        <v>1115</v>
      </c>
      <c r="C344" s="2597"/>
      <c r="D344" s="483" t="s">
        <v>705</v>
      </c>
      <c r="E344" s="483" t="s">
        <v>711</v>
      </c>
      <c r="F344" s="660" t="s">
        <v>710</v>
      </c>
      <c r="G344" s="660" t="s">
        <v>709</v>
      </c>
      <c r="H344" s="660" t="s">
        <v>708</v>
      </c>
      <c r="I344" s="885">
        <v>250</v>
      </c>
      <c r="J344" s="105"/>
      <c r="K344" s="114"/>
      <c r="L344" s="114"/>
      <c r="M344" s="114"/>
      <c r="N344" s="631"/>
      <c r="O344" s="114"/>
      <c r="P344" s="114"/>
      <c r="Q344" s="114"/>
      <c r="R344" s="114"/>
      <c r="S344" s="114"/>
      <c r="T344" s="114"/>
      <c r="U344" s="114"/>
      <c r="V344" s="114"/>
      <c r="W344" s="114"/>
      <c r="X344" s="114"/>
      <c r="Y344" s="114"/>
      <c r="Z344" s="630"/>
      <c r="AA344" s="630"/>
      <c r="AB344" s="629"/>
      <c r="AC344" s="627"/>
      <c r="AD344" s="628"/>
      <c r="AE344" s="628"/>
      <c r="AF344" s="628"/>
      <c r="AG344" s="628"/>
      <c r="AH344" s="628"/>
      <c r="AI344" s="627"/>
      <c r="AJ344" s="114"/>
      <c r="AK344" s="114"/>
      <c r="AL344" s="114"/>
      <c r="AM344" s="114"/>
      <c r="AN344" s="114"/>
      <c r="AO344" s="114"/>
      <c r="AP344" s="114"/>
      <c r="AQ344" s="114"/>
      <c r="AR344" s="114"/>
      <c r="AS344" s="114"/>
      <c r="AT344" s="114"/>
      <c r="AU344" s="114"/>
      <c r="AV344" s="114"/>
      <c r="AW344" s="626"/>
      <c r="AX344" s="626"/>
      <c r="AY344" s="626"/>
      <c r="AZ344" s="626"/>
      <c r="BA344" s="620"/>
    </row>
    <row r="345" spans="1:53" ht="15.75" hidden="1" customHeight="1" x14ac:dyDescent="0.25">
      <c r="A345" s="2611"/>
      <c r="B345" s="105" t="s">
        <v>1115</v>
      </c>
      <c r="C345" s="2597"/>
      <c r="D345" s="656" t="s">
        <v>1195</v>
      </c>
      <c r="E345" s="483" t="s">
        <v>707</v>
      </c>
      <c r="F345" s="660" t="s">
        <v>194</v>
      </c>
      <c r="G345" s="660">
        <v>0</v>
      </c>
      <c r="H345" s="660">
        <v>16</v>
      </c>
      <c r="I345" s="885">
        <v>2</v>
      </c>
      <c r="J345" s="105"/>
      <c r="K345" s="114"/>
      <c r="L345" s="114"/>
      <c r="M345" s="114"/>
      <c r="N345" s="631"/>
      <c r="O345" s="114"/>
      <c r="P345" s="114"/>
      <c r="Q345" s="114"/>
      <c r="R345" s="114"/>
      <c r="S345" s="114"/>
      <c r="T345" s="114"/>
      <c r="U345" s="114"/>
      <c r="V345" s="114"/>
      <c r="W345" s="114"/>
      <c r="X345" s="114"/>
      <c r="Y345" s="114"/>
      <c r="Z345" s="630"/>
      <c r="AA345" s="630"/>
      <c r="AB345" s="629"/>
      <c r="AC345" s="627"/>
      <c r="AD345" s="628"/>
      <c r="AE345" s="628"/>
      <c r="AF345" s="628"/>
      <c r="AG345" s="628"/>
      <c r="AH345" s="628"/>
      <c r="AI345" s="627"/>
      <c r="AJ345" s="114"/>
      <c r="AK345" s="114"/>
      <c r="AL345" s="114"/>
      <c r="AM345" s="114"/>
      <c r="AN345" s="114"/>
      <c r="AO345" s="114"/>
      <c r="AP345" s="114"/>
      <c r="AQ345" s="114"/>
      <c r="AR345" s="114"/>
      <c r="AS345" s="114"/>
      <c r="AT345" s="114"/>
      <c r="AU345" s="114"/>
      <c r="AV345" s="114"/>
      <c r="AW345" s="626"/>
      <c r="AX345" s="626"/>
      <c r="AY345" s="626"/>
      <c r="AZ345" s="626"/>
      <c r="BA345" s="620"/>
    </row>
    <row r="346" spans="1:53" ht="15.75" hidden="1" customHeight="1" x14ac:dyDescent="0.25">
      <c r="A346" s="2611"/>
      <c r="B346" s="105" t="s">
        <v>1115</v>
      </c>
      <c r="C346" s="2597"/>
      <c r="D346" s="656" t="s">
        <v>1194</v>
      </c>
      <c r="E346" s="483" t="s">
        <v>706</v>
      </c>
      <c r="F346" s="660" t="s">
        <v>227</v>
      </c>
      <c r="G346" s="660">
        <v>0</v>
      </c>
      <c r="H346" s="663">
        <v>1</v>
      </c>
      <c r="I346" s="883">
        <v>0.1</v>
      </c>
      <c r="J346" s="105"/>
      <c r="K346" s="114"/>
      <c r="L346" s="114"/>
      <c r="M346" s="114"/>
      <c r="N346" s="631"/>
      <c r="O346" s="114"/>
      <c r="P346" s="114"/>
      <c r="Q346" s="114"/>
      <c r="R346" s="114"/>
      <c r="S346" s="114"/>
      <c r="T346" s="114"/>
      <c r="U346" s="114"/>
      <c r="V346" s="114"/>
      <c r="W346" s="114"/>
      <c r="X346" s="114"/>
      <c r="Y346" s="114"/>
      <c r="Z346" s="630"/>
      <c r="AA346" s="630"/>
      <c r="AB346" s="629"/>
      <c r="AC346" s="627"/>
      <c r="AD346" s="628"/>
      <c r="AE346" s="628"/>
      <c r="AF346" s="628"/>
      <c r="AG346" s="628"/>
      <c r="AH346" s="628"/>
      <c r="AI346" s="627"/>
      <c r="AJ346" s="114"/>
      <c r="AK346" s="114"/>
      <c r="AL346" s="114"/>
      <c r="AM346" s="114"/>
      <c r="AN346" s="114"/>
      <c r="AO346" s="114"/>
      <c r="AP346" s="114"/>
      <c r="AQ346" s="114"/>
      <c r="AR346" s="114"/>
      <c r="AS346" s="114"/>
      <c r="AT346" s="114"/>
      <c r="AU346" s="114"/>
      <c r="AV346" s="114"/>
      <c r="AW346" s="626"/>
      <c r="AX346" s="626"/>
      <c r="AY346" s="626"/>
      <c r="AZ346" s="626"/>
      <c r="BA346" s="620"/>
    </row>
    <row r="347" spans="1:53" ht="15.75" hidden="1" customHeight="1" x14ac:dyDescent="0.25">
      <c r="A347" s="2611"/>
      <c r="B347" s="105" t="s">
        <v>1115</v>
      </c>
      <c r="C347" s="2598"/>
      <c r="D347" s="483" t="s">
        <v>1193</v>
      </c>
      <c r="E347" s="483" t="s">
        <v>705</v>
      </c>
      <c r="F347" s="660" t="s">
        <v>51</v>
      </c>
      <c r="G347" s="660" t="s">
        <v>704</v>
      </c>
      <c r="H347" s="660" t="s">
        <v>703</v>
      </c>
      <c r="I347" s="884" t="s">
        <v>703</v>
      </c>
      <c r="J347" s="105"/>
      <c r="K347" s="114"/>
      <c r="L347" s="114"/>
      <c r="M347" s="114"/>
      <c r="N347" s="631"/>
      <c r="O347" s="114"/>
      <c r="P347" s="114"/>
      <c r="Q347" s="114"/>
      <c r="R347" s="114"/>
      <c r="S347" s="114"/>
      <c r="T347" s="114"/>
      <c r="U347" s="114"/>
      <c r="V347" s="114"/>
      <c r="W347" s="114"/>
      <c r="X347" s="114"/>
      <c r="Y347" s="114"/>
      <c r="Z347" s="630"/>
      <c r="AA347" s="630"/>
      <c r="AB347" s="629"/>
      <c r="AC347" s="627"/>
      <c r="AD347" s="628"/>
      <c r="AE347" s="628"/>
      <c r="AF347" s="628"/>
      <c r="AG347" s="628"/>
      <c r="AH347" s="628"/>
      <c r="AI347" s="627"/>
      <c r="AJ347" s="114"/>
      <c r="AK347" s="114"/>
      <c r="AL347" s="114"/>
      <c r="AM347" s="114"/>
      <c r="AN347" s="114"/>
      <c r="AO347" s="114"/>
      <c r="AP347" s="114"/>
      <c r="AQ347" s="114"/>
      <c r="AR347" s="114"/>
      <c r="AS347" s="114"/>
      <c r="AT347" s="114"/>
      <c r="AU347" s="114"/>
      <c r="AV347" s="114"/>
      <c r="AW347" s="626"/>
      <c r="AX347" s="626"/>
      <c r="AY347" s="626"/>
      <c r="AZ347" s="626"/>
      <c r="BA347" s="620"/>
    </row>
    <row r="348" spans="1:53" ht="30" hidden="1" customHeight="1" x14ac:dyDescent="0.25">
      <c r="A348" s="2611"/>
      <c r="B348" s="105" t="s">
        <v>1115</v>
      </c>
      <c r="C348" s="2728" t="s">
        <v>1192</v>
      </c>
      <c r="D348" s="2676" t="s">
        <v>1191</v>
      </c>
      <c r="E348" s="483" t="s">
        <v>702</v>
      </c>
      <c r="F348" s="660" t="s">
        <v>227</v>
      </c>
      <c r="G348" s="663">
        <v>0</v>
      </c>
      <c r="H348" s="663">
        <v>1</v>
      </c>
      <c r="I348" s="883">
        <v>1</v>
      </c>
      <c r="J348" s="105"/>
      <c r="K348" s="114"/>
      <c r="L348" s="114"/>
      <c r="M348" s="114"/>
      <c r="N348" s="631"/>
      <c r="O348" s="114"/>
      <c r="P348" s="114"/>
      <c r="Q348" s="114"/>
      <c r="R348" s="114"/>
      <c r="S348" s="114"/>
      <c r="T348" s="114"/>
      <c r="U348" s="114"/>
      <c r="V348" s="114"/>
      <c r="W348" s="114"/>
      <c r="X348" s="114"/>
      <c r="Y348" s="114"/>
      <c r="Z348" s="630"/>
      <c r="AA348" s="630"/>
      <c r="AB348" s="629"/>
      <c r="AC348" s="627"/>
      <c r="AD348" s="628"/>
      <c r="AE348" s="628"/>
      <c r="AF348" s="628"/>
      <c r="AG348" s="628"/>
      <c r="AH348" s="628"/>
      <c r="AI348" s="627"/>
      <c r="AJ348" s="114"/>
      <c r="AK348" s="114"/>
      <c r="AL348" s="114"/>
      <c r="AM348" s="114"/>
      <c r="AN348" s="114"/>
      <c r="AO348" s="114"/>
      <c r="AP348" s="114"/>
      <c r="AQ348" s="114"/>
      <c r="AR348" s="114"/>
      <c r="AS348" s="114"/>
      <c r="AT348" s="114"/>
      <c r="AU348" s="114"/>
      <c r="AV348" s="114"/>
      <c r="AW348" s="626"/>
      <c r="AX348" s="626"/>
      <c r="AY348" s="626"/>
      <c r="AZ348" s="626"/>
      <c r="BA348" s="620"/>
    </row>
    <row r="349" spans="1:53" ht="15.75" hidden="1" customHeight="1" x14ac:dyDescent="0.25">
      <c r="A349" s="2611"/>
      <c r="B349" s="105" t="s">
        <v>1115</v>
      </c>
      <c r="C349" s="2597"/>
      <c r="D349" s="2597"/>
      <c r="E349" s="483" t="s">
        <v>701</v>
      </c>
      <c r="F349" s="660" t="s">
        <v>227</v>
      </c>
      <c r="G349" s="663">
        <v>0</v>
      </c>
      <c r="H349" s="663">
        <v>1</v>
      </c>
      <c r="I349" s="883">
        <v>0.8</v>
      </c>
      <c r="J349" s="105"/>
      <c r="K349" s="114"/>
      <c r="L349" s="114"/>
      <c r="M349" s="114"/>
      <c r="N349" s="631"/>
      <c r="O349" s="114"/>
      <c r="P349" s="114"/>
      <c r="Q349" s="114"/>
      <c r="R349" s="114"/>
      <c r="S349" s="114"/>
      <c r="T349" s="114"/>
      <c r="U349" s="114"/>
      <c r="V349" s="114"/>
      <c r="W349" s="114"/>
      <c r="X349" s="114"/>
      <c r="Y349" s="114"/>
      <c r="Z349" s="630"/>
      <c r="AA349" s="630"/>
      <c r="AB349" s="629"/>
      <c r="AC349" s="627"/>
      <c r="AD349" s="628"/>
      <c r="AE349" s="628"/>
      <c r="AF349" s="628"/>
      <c r="AG349" s="628"/>
      <c r="AH349" s="628"/>
      <c r="AI349" s="627"/>
      <c r="AJ349" s="114"/>
      <c r="AK349" s="114"/>
      <c r="AL349" s="114"/>
      <c r="AM349" s="114"/>
      <c r="AN349" s="114"/>
      <c r="AO349" s="114"/>
      <c r="AP349" s="114"/>
      <c r="AQ349" s="114"/>
      <c r="AR349" s="114"/>
      <c r="AS349" s="114"/>
      <c r="AT349" s="114"/>
      <c r="AU349" s="114"/>
      <c r="AV349" s="114"/>
      <c r="AW349" s="626"/>
      <c r="AX349" s="626"/>
      <c r="AY349" s="626"/>
      <c r="AZ349" s="626"/>
      <c r="BA349" s="620"/>
    </row>
    <row r="350" spans="1:53" ht="15.75" hidden="1" customHeight="1" x14ac:dyDescent="0.25">
      <c r="A350" s="2611"/>
      <c r="B350" s="105" t="s">
        <v>1115</v>
      </c>
      <c r="C350" s="2597"/>
      <c r="D350" s="2597"/>
      <c r="E350" s="483" t="s">
        <v>700</v>
      </c>
      <c r="F350" s="660" t="s">
        <v>227</v>
      </c>
      <c r="G350" s="663">
        <v>0</v>
      </c>
      <c r="H350" s="663">
        <v>1</v>
      </c>
      <c r="I350" s="883">
        <v>1</v>
      </c>
      <c r="J350" s="105"/>
      <c r="K350" s="114"/>
      <c r="L350" s="114"/>
      <c r="M350" s="114"/>
      <c r="N350" s="631"/>
      <c r="O350" s="114"/>
      <c r="P350" s="114"/>
      <c r="Q350" s="114"/>
      <c r="R350" s="114"/>
      <c r="S350" s="114"/>
      <c r="T350" s="114"/>
      <c r="U350" s="114"/>
      <c r="V350" s="114"/>
      <c r="W350" s="114"/>
      <c r="X350" s="114"/>
      <c r="Y350" s="114"/>
      <c r="Z350" s="630"/>
      <c r="AA350" s="630"/>
      <c r="AB350" s="629"/>
      <c r="AC350" s="627"/>
      <c r="AD350" s="628"/>
      <c r="AE350" s="628"/>
      <c r="AF350" s="628"/>
      <c r="AG350" s="628"/>
      <c r="AH350" s="628"/>
      <c r="AI350" s="627"/>
      <c r="AJ350" s="114"/>
      <c r="AK350" s="114"/>
      <c r="AL350" s="114"/>
      <c r="AM350" s="114"/>
      <c r="AN350" s="114"/>
      <c r="AO350" s="114"/>
      <c r="AP350" s="114"/>
      <c r="AQ350" s="114"/>
      <c r="AR350" s="114"/>
      <c r="AS350" s="114"/>
      <c r="AT350" s="114"/>
      <c r="AU350" s="114"/>
      <c r="AV350" s="114"/>
      <c r="AW350" s="626"/>
      <c r="AX350" s="626"/>
      <c r="AY350" s="626"/>
      <c r="AZ350" s="626"/>
      <c r="BA350" s="620"/>
    </row>
    <row r="351" spans="1:53" ht="15.75" hidden="1" customHeight="1" x14ac:dyDescent="0.25">
      <c r="A351" s="2611"/>
      <c r="B351" s="105" t="s">
        <v>1115</v>
      </c>
      <c r="C351" s="2598"/>
      <c r="D351" s="2598"/>
      <c r="E351" s="483" t="s">
        <v>699</v>
      </c>
      <c r="F351" s="660" t="s">
        <v>227</v>
      </c>
      <c r="G351" s="663">
        <v>0</v>
      </c>
      <c r="H351" s="663">
        <v>1</v>
      </c>
      <c r="I351" s="883"/>
      <c r="J351" s="105"/>
      <c r="K351" s="114"/>
      <c r="L351" s="114"/>
      <c r="M351" s="114"/>
      <c r="N351" s="631"/>
      <c r="O351" s="114"/>
      <c r="P351" s="114"/>
      <c r="Q351" s="114"/>
      <c r="R351" s="114"/>
      <c r="S351" s="114"/>
      <c r="T351" s="114"/>
      <c r="U351" s="114"/>
      <c r="V351" s="114"/>
      <c r="W351" s="114"/>
      <c r="X351" s="114"/>
      <c r="Y351" s="114"/>
      <c r="Z351" s="630"/>
      <c r="AA351" s="630"/>
      <c r="AB351" s="629"/>
      <c r="AC351" s="627"/>
      <c r="AD351" s="628"/>
      <c r="AE351" s="628"/>
      <c r="AF351" s="628"/>
      <c r="AG351" s="628"/>
      <c r="AH351" s="628"/>
      <c r="AI351" s="627"/>
      <c r="AJ351" s="114"/>
      <c r="AK351" s="114"/>
      <c r="AL351" s="114"/>
      <c r="AM351" s="114"/>
      <c r="AN351" s="114"/>
      <c r="AO351" s="114"/>
      <c r="AP351" s="114"/>
      <c r="AQ351" s="114"/>
      <c r="AR351" s="114"/>
      <c r="AS351" s="114"/>
      <c r="AT351" s="114"/>
      <c r="AU351" s="114"/>
      <c r="AV351" s="114"/>
      <c r="AW351" s="626"/>
      <c r="AX351" s="626"/>
      <c r="AY351" s="626"/>
      <c r="AZ351" s="626"/>
      <c r="BA351" s="620"/>
    </row>
    <row r="352" spans="1:53" ht="30" hidden="1" customHeight="1" x14ac:dyDescent="0.25">
      <c r="A352" s="2611"/>
      <c r="B352" s="105" t="s">
        <v>1115</v>
      </c>
      <c r="C352" s="2722" t="s">
        <v>1190</v>
      </c>
      <c r="D352" s="2676" t="s">
        <v>1189</v>
      </c>
      <c r="E352" s="483" t="s">
        <v>698</v>
      </c>
      <c r="F352" s="660" t="s">
        <v>51</v>
      </c>
      <c r="G352" s="660">
        <v>0</v>
      </c>
      <c r="H352" s="666">
        <v>1</v>
      </c>
      <c r="I352" s="883">
        <v>0.3</v>
      </c>
      <c r="J352" s="105"/>
      <c r="K352" s="114"/>
      <c r="L352" s="114"/>
      <c r="M352" s="114"/>
      <c r="N352" s="631"/>
      <c r="O352" s="114"/>
      <c r="P352" s="114"/>
      <c r="Q352" s="114"/>
      <c r="R352" s="114"/>
      <c r="S352" s="114"/>
      <c r="T352" s="114"/>
      <c r="U352" s="114"/>
      <c r="V352" s="114"/>
      <c r="W352" s="114"/>
      <c r="X352" s="114"/>
      <c r="Y352" s="114"/>
      <c r="Z352" s="630"/>
      <c r="AA352" s="630"/>
      <c r="AB352" s="629"/>
      <c r="AC352" s="627"/>
      <c r="AD352" s="628"/>
      <c r="AE352" s="628"/>
      <c r="AF352" s="628"/>
      <c r="AG352" s="628"/>
      <c r="AH352" s="628"/>
      <c r="AI352" s="627"/>
      <c r="AJ352" s="114"/>
      <c r="AK352" s="114"/>
      <c r="AL352" s="114"/>
      <c r="AM352" s="114"/>
      <c r="AN352" s="114"/>
      <c r="AO352" s="114"/>
      <c r="AP352" s="114"/>
      <c r="AQ352" s="114"/>
      <c r="AR352" s="114"/>
      <c r="AS352" s="114"/>
      <c r="AT352" s="114"/>
      <c r="AU352" s="114"/>
      <c r="AV352" s="114"/>
      <c r="AW352" s="626"/>
      <c r="AX352" s="626"/>
      <c r="AY352" s="626"/>
      <c r="AZ352" s="626"/>
      <c r="BA352" s="620"/>
    </row>
    <row r="353" spans="1:53" ht="15.75" hidden="1" customHeight="1" x14ac:dyDescent="0.25">
      <c r="A353" s="2611"/>
      <c r="B353" s="105" t="s">
        <v>1115</v>
      </c>
      <c r="C353" s="2597"/>
      <c r="D353" s="2597"/>
      <c r="E353" s="483" t="s">
        <v>697</v>
      </c>
      <c r="F353" s="660" t="s">
        <v>51</v>
      </c>
      <c r="G353" s="660">
        <v>0</v>
      </c>
      <c r="H353" s="666">
        <v>1</v>
      </c>
      <c r="I353" s="883">
        <v>0.2</v>
      </c>
      <c r="J353" s="105"/>
      <c r="K353" s="114"/>
      <c r="L353" s="114"/>
      <c r="M353" s="114"/>
      <c r="N353" s="631"/>
      <c r="O353" s="114"/>
      <c r="P353" s="114"/>
      <c r="Q353" s="114"/>
      <c r="R353" s="114"/>
      <c r="S353" s="114"/>
      <c r="T353" s="114"/>
      <c r="U353" s="114"/>
      <c r="V353" s="114"/>
      <c r="W353" s="114"/>
      <c r="X353" s="114"/>
      <c r="Y353" s="114"/>
      <c r="Z353" s="630"/>
      <c r="AA353" s="630"/>
      <c r="AB353" s="629"/>
      <c r="AC353" s="627"/>
      <c r="AD353" s="628"/>
      <c r="AE353" s="628"/>
      <c r="AF353" s="628"/>
      <c r="AG353" s="628"/>
      <c r="AH353" s="628"/>
      <c r="AI353" s="627"/>
      <c r="AJ353" s="114"/>
      <c r="AK353" s="114"/>
      <c r="AL353" s="114"/>
      <c r="AM353" s="114"/>
      <c r="AN353" s="114"/>
      <c r="AO353" s="114"/>
      <c r="AP353" s="114"/>
      <c r="AQ353" s="114"/>
      <c r="AR353" s="114"/>
      <c r="AS353" s="114"/>
      <c r="AT353" s="114"/>
      <c r="AU353" s="114"/>
      <c r="AV353" s="114"/>
      <c r="AW353" s="626"/>
      <c r="AX353" s="626"/>
      <c r="AY353" s="626"/>
      <c r="AZ353" s="626"/>
      <c r="BA353" s="620"/>
    </row>
    <row r="354" spans="1:53" ht="15.75" hidden="1" customHeight="1" x14ac:dyDescent="0.25">
      <c r="A354" s="2611"/>
      <c r="B354" s="105" t="s">
        <v>1115</v>
      </c>
      <c r="C354" s="2598"/>
      <c r="D354" s="2598"/>
      <c r="E354" s="483" t="s">
        <v>696</v>
      </c>
      <c r="F354" s="660" t="s">
        <v>51</v>
      </c>
      <c r="G354" s="660">
        <v>0</v>
      </c>
      <c r="H354" s="666">
        <v>1</v>
      </c>
      <c r="I354" s="883">
        <v>0.3</v>
      </c>
      <c r="J354" s="105"/>
      <c r="K354" s="114"/>
      <c r="L354" s="114"/>
      <c r="M354" s="114"/>
      <c r="N354" s="631"/>
      <c r="O354" s="114"/>
      <c r="P354" s="114"/>
      <c r="Q354" s="114"/>
      <c r="R354" s="114"/>
      <c r="S354" s="114"/>
      <c r="T354" s="114"/>
      <c r="U354" s="114"/>
      <c r="V354" s="114"/>
      <c r="W354" s="114"/>
      <c r="X354" s="114"/>
      <c r="Y354" s="114"/>
      <c r="Z354" s="630"/>
      <c r="AA354" s="630"/>
      <c r="AB354" s="629"/>
      <c r="AC354" s="627"/>
      <c r="AD354" s="628"/>
      <c r="AE354" s="628"/>
      <c r="AF354" s="628"/>
      <c r="AG354" s="628"/>
      <c r="AH354" s="628"/>
      <c r="AI354" s="627"/>
      <c r="AJ354" s="114"/>
      <c r="AK354" s="114"/>
      <c r="AL354" s="114"/>
      <c r="AM354" s="114"/>
      <c r="AN354" s="114"/>
      <c r="AO354" s="114"/>
      <c r="AP354" s="114"/>
      <c r="AQ354" s="114"/>
      <c r="AR354" s="114"/>
      <c r="AS354" s="114"/>
      <c r="AT354" s="114"/>
      <c r="AU354" s="114"/>
      <c r="AV354" s="114"/>
      <c r="AW354" s="626"/>
      <c r="AX354" s="626"/>
      <c r="AY354" s="626"/>
      <c r="AZ354" s="626"/>
      <c r="BA354" s="620"/>
    </row>
    <row r="355" spans="1:53" ht="15.75" hidden="1" customHeight="1" x14ac:dyDescent="0.25">
      <c r="A355" s="2611"/>
      <c r="B355" s="471" t="s">
        <v>4</v>
      </c>
      <c r="C355" s="880" t="s">
        <v>92</v>
      </c>
      <c r="D355" s="2723" t="s">
        <v>91</v>
      </c>
      <c r="E355" s="872" t="s">
        <v>695</v>
      </c>
      <c r="F355" s="871" t="s">
        <v>14</v>
      </c>
      <c r="G355" s="871">
        <v>172</v>
      </c>
      <c r="H355" s="871">
        <v>656</v>
      </c>
      <c r="I355" s="882">
        <v>56</v>
      </c>
      <c r="J355" s="471"/>
      <c r="K355" s="114"/>
      <c r="L355" s="114"/>
      <c r="M355" s="114"/>
      <c r="N355" s="631"/>
      <c r="O355" s="114"/>
      <c r="P355" s="114"/>
      <c r="Q355" s="114"/>
      <c r="R355" s="114"/>
      <c r="S355" s="114"/>
      <c r="T355" s="114"/>
      <c r="U355" s="114"/>
      <c r="V355" s="114"/>
      <c r="W355" s="114"/>
      <c r="X355" s="114"/>
      <c r="Y355" s="114"/>
      <c r="Z355" s="630"/>
      <c r="AA355" s="630"/>
      <c r="AB355" s="629"/>
      <c r="AC355" s="627"/>
      <c r="AD355" s="628"/>
      <c r="AE355" s="628"/>
      <c r="AF355" s="628"/>
      <c r="AG355" s="628"/>
      <c r="AH355" s="628"/>
      <c r="AI355" s="627"/>
      <c r="AJ355" s="114"/>
      <c r="AK355" s="114"/>
      <c r="AL355" s="114"/>
      <c r="AM355" s="114"/>
      <c r="AN355" s="114"/>
      <c r="AO355" s="114"/>
      <c r="AP355" s="114"/>
      <c r="AQ355" s="114"/>
      <c r="AR355" s="114"/>
      <c r="AS355" s="114"/>
      <c r="AT355" s="114"/>
      <c r="AU355" s="114"/>
      <c r="AV355" s="114"/>
      <c r="AW355" s="626"/>
      <c r="AX355" s="626"/>
      <c r="AY355" s="626"/>
      <c r="AZ355" s="626"/>
      <c r="BA355" s="620"/>
    </row>
    <row r="356" spans="1:53" ht="15.75" hidden="1" customHeight="1" x14ac:dyDescent="0.25">
      <c r="A356" s="2611"/>
      <c r="B356" s="471" t="s">
        <v>4</v>
      </c>
      <c r="C356" s="880" t="s">
        <v>86</v>
      </c>
      <c r="D356" s="2597"/>
      <c r="E356" s="872" t="s">
        <v>85</v>
      </c>
      <c r="F356" s="871" t="s">
        <v>14</v>
      </c>
      <c r="G356" s="871">
        <v>180</v>
      </c>
      <c r="H356" s="870">
        <v>8938</v>
      </c>
      <c r="I356" s="879">
        <v>0</v>
      </c>
      <c r="J356" s="471"/>
      <c r="K356" s="114"/>
      <c r="L356" s="114"/>
      <c r="M356" s="114"/>
      <c r="N356" s="631"/>
      <c r="O356" s="114"/>
      <c r="P356" s="114"/>
      <c r="Q356" s="114"/>
      <c r="R356" s="114"/>
      <c r="S356" s="114"/>
      <c r="T356" s="114"/>
      <c r="U356" s="114"/>
      <c r="V356" s="114"/>
      <c r="W356" s="114"/>
      <c r="X356" s="114"/>
      <c r="Y356" s="114"/>
      <c r="Z356" s="630"/>
      <c r="AA356" s="630"/>
      <c r="AB356" s="629"/>
      <c r="AC356" s="627"/>
      <c r="AD356" s="628"/>
      <c r="AE356" s="628"/>
      <c r="AF356" s="628"/>
      <c r="AG356" s="628"/>
      <c r="AH356" s="628"/>
      <c r="AI356" s="627"/>
      <c r="AJ356" s="114"/>
      <c r="AK356" s="114"/>
      <c r="AL356" s="114"/>
      <c r="AM356" s="114"/>
      <c r="AN356" s="114"/>
      <c r="AO356" s="114"/>
      <c r="AP356" s="114"/>
      <c r="AQ356" s="114"/>
      <c r="AR356" s="114"/>
      <c r="AS356" s="114"/>
      <c r="AT356" s="114"/>
      <c r="AU356" s="114"/>
      <c r="AV356" s="114"/>
      <c r="AW356" s="626"/>
      <c r="AX356" s="626"/>
      <c r="AY356" s="626"/>
      <c r="AZ356" s="626"/>
      <c r="BA356" s="620"/>
    </row>
    <row r="357" spans="1:53" ht="15.75" hidden="1" customHeight="1" x14ac:dyDescent="0.25">
      <c r="A357" s="2611"/>
      <c r="B357" s="471" t="s">
        <v>4</v>
      </c>
      <c r="C357" s="878" t="s">
        <v>82</v>
      </c>
      <c r="D357" s="2597"/>
      <c r="E357" s="872" t="s">
        <v>81</v>
      </c>
      <c r="F357" s="871" t="s">
        <v>51</v>
      </c>
      <c r="G357" s="871">
        <v>0</v>
      </c>
      <c r="H357" s="871">
        <v>1</v>
      </c>
      <c r="I357" s="881">
        <v>0.1</v>
      </c>
      <c r="J357" s="471"/>
      <c r="K357" s="114"/>
      <c r="L357" s="114"/>
      <c r="M357" s="114"/>
      <c r="N357" s="631"/>
      <c r="O357" s="114"/>
      <c r="P357" s="114"/>
      <c r="Q357" s="114"/>
      <c r="R357" s="114"/>
      <c r="S357" s="114"/>
      <c r="T357" s="114"/>
      <c r="U357" s="114"/>
      <c r="V357" s="114"/>
      <c r="W357" s="114"/>
      <c r="X357" s="114"/>
      <c r="Y357" s="114"/>
      <c r="Z357" s="630"/>
      <c r="AA357" s="630"/>
      <c r="AB357" s="629"/>
      <c r="AC357" s="627"/>
      <c r="AD357" s="628"/>
      <c r="AE357" s="628"/>
      <c r="AF357" s="628"/>
      <c r="AG357" s="628"/>
      <c r="AH357" s="628"/>
      <c r="AI357" s="627"/>
      <c r="AJ357" s="114"/>
      <c r="AK357" s="114"/>
      <c r="AL357" s="114"/>
      <c r="AM357" s="114"/>
      <c r="AN357" s="114"/>
      <c r="AO357" s="114"/>
      <c r="AP357" s="114"/>
      <c r="AQ357" s="114"/>
      <c r="AR357" s="114"/>
      <c r="AS357" s="114"/>
      <c r="AT357" s="114"/>
      <c r="AU357" s="114"/>
      <c r="AV357" s="114"/>
      <c r="AW357" s="626"/>
      <c r="AX357" s="626"/>
      <c r="AY357" s="626"/>
      <c r="AZ357" s="626"/>
      <c r="BA357" s="620"/>
    </row>
    <row r="358" spans="1:53" ht="15.75" hidden="1" customHeight="1" x14ac:dyDescent="0.25">
      <c r="A358" s="2611"/>
      <c r="B358" s="471" t="s">
        <v>4</v>
      </c>
      <c r="C358" s="880" t="s">
        <v>77</v>
      </c>
      <c r="D358" s="2597"/>
      <c r="E358" s="877" t="s">
        <v>75</v>
      </c>
      <c r="F358" s="871" t="s">
        <v>103</v>
      </c>
      <c r="G358" s="871">
        <v>0</v>
      </c>
      <c r="H358" s="871">
        <v>167</v>
      </c>
      <c r="I358" s="881">
        <v>0</v>
      </c>
      <c r="J358" s="471"/>
      <c r="K358" s="114"/>
      <c r="L358" s="114"/>
      <c r="M358" s="114"/>
      <c r="N358" s="631"/>
      <c r="O358" s="114"/>
      <c r="P358" s="114"/>
      <c r="Q358" s="114"/>
      <c r="R358" s="114"/>
      <c r="S358" s="114"/>
      <c r="T358" s="114"/>
      <c r="U358" s="114"/>
      <c r="V358" s="114"/>
      <c r="W358" s="114"/>
      <c r="X358" s="114"/>
      <c r="Y358" s="114"/>
      <c r="Z358" s="630"/>
      <c r="AA358" s="630"/>
      <c r="AB358" s="629"/>
      <c r="AC358" s="627"/>
      <c r="AD358" s="628"/>
      <c r="AE358" s="628"/>
      <c r="AF358" s="628"/>
      <c r="AG358" s="628"/>
      <c r="AH358" s="628"/>
      <c r="AI358" s="627"/>
      <c r="AJ358" s="114"/>
      <c r="AK358" s="114"/>
      <c r="AL358" s="114"/>
      <c r="AM358" s="114"/>
      <c r="AN358" s="114"/>
      <c r="AO358" s="114"/>
      <c r="AP358" s="114"/>
      <c r="AQ358" s="114"/>
      <c r="AR358" s="114"/>
      <c r="AS358" s="114"/>
      <c r="AT358" s="114"/>
      <c r="AU358" s="114"/>
      <c r="AV358" s="114"/>
      <c r="AW358" s="626"/>
      <c r="AX358" s="626"/>
      <c r="AY358" s="626"/>
      <c r="AZ358" s="626"/>
      <c r="BA358" s="620"/>
    </row>
    <row r="359" spans="1:53" ht="15.75" hidden="1" customHeight="1" x14ac:dyDescent="0.25">
      <c r="A359" s="2611"/>
      <c r="B359" s="471" t="s">
        <v>4</v>
      </c>
      <c r="C359" s="880" t="s">
        <v>1188</v>
      </c>
      <c r="D359" s="2597"/>
      <c r="E359" s="880" t="s">
        <v>71</v>
      </c>
      <c r="F359" s="871" t="s">
        <v>70</v>
      </c>
      <c r="G359" s="871">
        <v>0</v>
      </c>
      <c r="H359" s="871">
        <v>1</v>
      </c>
      <c r="I359" s="881" t="s">
        <v>694</v>
      </c>
      <c r="J359" s="471"/>
      <c r="K359" s="114"/>
      <c r="L359" s="114"/>
      <c r="M359" s="114"/>
      <c r="N359" s="631"/>
      <c r="O359" s="114"/>
      <c r="P359" s="114"/>
      <c r="Q359" s="114"/>
      <c r="R359" s="114"/>
      <c r="S359" s="114"/>
      <c r="T359" s="114"/>
      <c r="U359" s="114"/>
      <c r="V359" s="114"/>
      <c r="W359" s="114"/>
      <c r="X359" s="114"/>
      <c r="Y359" s="114"/>
      <c r="Z359" s="630"/>
      <c r="AA359" s="630"/>
      <c r="AB359" s="629"/>
      <c r="AC359" s="627"/>
      <c r="AD359" s="628"/>
      <c r="AE359" s="628"/>
      <c r="AF359" s="628"/>
      <c r="AG359" s="628"/>
      <c r="AH359" s="628"/>
      <c r="AI359" s="627"/>
      <c r="AJ359" s="114"/>
      <c r="AK359" s="114"/>
      <c r="AL359" s="114"/>
      <c r="AM359" s="114"/>
      <c r="AN359" s="114"/>
      <c r="AO359" s="114"/>
      <c r="AP359" s="114"/>
      <c r="AQ359" s="114"/>
      <c r="AR359" s="114"/>
      <c r="AS359" s="114"/>
      <c r="AT359" s="114"/>
      <c r="AU359" s="114"/>
      <c r="AV359" s="114"/>
      <c r="AW359" s="626"/>
      <c r="AX359" s="626"/>
      <c r="AY359" s="626"/>
      <c r="AZ359" s="626"/>
      <c r="BA359" s="620"/>
    </row>
    <row r="360" spans="1:53" ht="15.75" hidden="1" customHeight="1" x14ac:dyDescent="0.25">
      <c r="A360" s="2611"/>
      <c r="B360" s="471" t="s">
        <v>4</v>
      </c>
      <c r="C360" s="880" t="s">
        <v>65</v>
      </c>
      <c r="D360" s="2597"/>
      <c r="E360" s="880" t="s">
        <v>64</v>
      </c>
      <c r="F360" s="871" t="s">
        <v>63</v>
      </c>
      <c r="G360" s="871">
        <v>0</v>
      </c>
      <c r="H360" s="871">
        <v>11</v>
      </c>
      <c r="I360" s="881">
        <v>0</v>
      </c>
      <c r="J360" s="471"/>
      <c r="K360" s="114"/>
      <c r="L360" s="114"/>
      <c r="M360" s="114"/>
      <c r="N360" s="631"/>
      <c r="O360" s="114"/>
      <c r="P360" s="114"/>
      <c r="Q360" s="114"/>
      <c r="R360" s="114"/>
      <c r="S360" s="114"/>
      <c r="T360" s="114"/>
      <c r="U360" s="114"/>
      <c r="V360" s="114"/>
      <c r="W360" s="114"/>
      <c r="X360" s="114"/>
      <c r="Y360" s="114"/>
      <c r="Z360" s="630"/>
      <c r="AA360" s="630"/>
      <c r="AB360" s="629"/>
      <c r="AC360" s="627"/>
      <c r="AD360" s="628"/>
      <c r="AE360" s="628"/>
      <c r="AF360" s="628"/>
      <c r="AG360" s="628"/>
      <c r="AH360" s="628"/>
      <c r="AI360" s="627"/>
      <c r="AJ360" s="114"/>
      <c r="AK360" s="114"/>
      <c r="AL360" s="114"/>
      <c r="AM360" s="114"/>
      <c r="AN360" s="114"/>
      <c r="AO360" s="114"/>
      <c r="AP360" s="114"/>
      <c r="AQ360" s="114"/>
      <c r="AR360" s="114"/>
      <c r="AS360" s="114"/>
      <c r="AT360" s="114"/>
      <c r="AU360" s="114"/>
      <c r="AV360" s="114"/>
      <c r="AW360" s="626"/>
      <c r="AX360" s="626"/>
      <c r="AY360" s="626"/>
      <c r="AZ360" s="626"/>
      <c r="BA360" s="620"/>
    </row>
    <row r="361" spans="1:53" ht="15.75" hidden="1" customHeight="1" x14ac:dyDescent="0.25">
      <c r="A361" s="2611"/>
      <c r="B361" s="471" t="s">
        <v>4</v>
      </c>
      <c r="C361" s="880" t="s">
        <v>59</v>
      </c>
      <c r="D361" s="2597"/>
      <c r="E361" s="872" t="s">
        <v>58</v>
      </c>
      <c r="F361" s="871" t="s">
        <v>57</v>
      </c>
      <c r="G361" s="871">
        <v>0</v>
      </c>
      <c r="H361" s="871">
        <v>2</v>
      </c>
      <c r="I361" s="881">
        <v>0</v>
      </c>
      <c r="J361" s="471"/>
      <c r="K361" s="114"/>
      <c r="L361" s="114"/>
      <c r="M361" s="114"/>
      <c r="N361" s="631"/>
      <c r="O361" s="114"/>
      <c r="P361" s="114"/>
      <c r="Q361" s="114"/>
      <c r="R361" s="114"/>
      <c r="S361" s="114"/>
      <c r="T361" s="114"/>
      <c r="U361" s="114"/>
      <c r="V361" s="114"/>
      <c r="W361" s="114"/>
      <c r="X361" s="114"/>
      <c r="Y361" s="114"/>
      <c r="Z361" s="630"/>
      <c r="AA361" s="630"/>
      <c r="AB361" s="629"/>
      <c r="AC361" s="627"/>
      <c r="AD361" s="628"/>
      <c r="AE361" s="628"/>
      <c r="AF361" s="628"/>
      <c r="AG361" s="628"/>
      <c r="AH361" s="628"/>
      <c r="AI361" s="627"/>
      <c r="AJ361" s="114"/>
      <c r="AK361" s="114"/>
      <c r="AL361" s="114"/>
      <c r="AM361" s="114"/>
      <c r="AN361" s="114"/>
      <c r="AO361" s="114"/>
      <c r="AP361" s="114"/>
      <c r="AQ361" s="114"/>
      <c r="AR361" s="114"/>
      <c r="AS361" s="114"/>
      <c r="AT361" s="114"/>
      <c r="AU361" s="114"/>
      <c r="AV361" s="114"/>
      <c r="AW361" s="626"/>
      <c r="AX361" s="626"/>
      <c r="AY361" s="626"/>
      <c r="AZ361" s="626"/>
      <c r="BA361" s="620"/>
    </row>
    <row r="362" spans="1:53" ht="15.75" hidden="1" customHeight="1" x14ac:dyDescent="0.25">
      <c r="A362" s="2611"/>
      <c r="B362" s="471" t="s">
        <v>4</v>
      </c>
      <c r="C362" s="880" t="s">
        <v>53</v>
      </c>
      <c r="D362" s="2597"/>
      <c r="E362" s="872" t="s">
        <v>52</v>
      </c>
      <c r="F362" s="871" t="s">
        <v>51</v>
      </c>
      <c r="G362" s="871">
        <v>0</v>
      </c>
      <c r="H362" s="871">
        <v>100</v>
      </c>
      <c r="I362" s="879" t="s">
        <v>694</v>
      </c>
      <c r="J362" s="471"/>
      <c r="K362" s="114"/>
      <c r="L362" s="114"/>
      <c r="M362" s="114"/>
      <c r="N362" s="631"/>
      <c r="O362" s="114"/>
      <c r="P362" s="114"/>
      <c r="Q362" s="114"/>
      <c r="R362" s="114"/>
      <c r="S362" s="114"/>
      <c r="T362" s="114"/>
      <c r="U362" s="114"/>
      <c r="V362" s="114"/>
      <c r="W362" s="114"/>
      <c r="X362" s="114"/>
      <c r="Y362" s="114"/>
      <c r="Z362" s="630"/>
      <c r="AA362" s="630"/>
      <c r="AB362" s="629"/>
      <c r="AC362" s="627"/>
      <c r="AD362" s="628"/>
      <c r="AE362" s="628"/>
      <c r="AF362" s="628"/>
      <c r="AG362" s="628"/>
      <c r="AH362" s="628"/>
      <c r="AI362" s="627"/>
      <c r="AJ362" s="114"/>
      <c r="AK362" s="114"/>
      <c r="AL362" s="114"/>
      <c r="AM362" s="114"/>
      <c r="AN362" s="114"/>
      <c r="AO362" s="114"/>
      <c r="AP362" s="114"/>
      <c r="AQ362" s="114"/>
      <c r="AR362" s="114"/>
      <c r="AS362" s="114"/>
      <c r="AT362" s="114"/>
      <c r="AU362" s="114"/>
      <c r="AV362" s="114"/>
      <c r="AW362" s="626"/>
      <c r="AX362" s="626"/>
      <c r="AY362" s="626"/>
      <c r="AZ362" s="626"/>
      <c r="BA362" s="620"/>
    </row>
    <row r="363" spans="1:53" ht="15.75" hidden="1" customHeight="1" x14ac:dyDescent="0.25">
      <c r="A363" s="2611"/>
      <c r="B363" s="471" t="s">
        <v>4</v>
      </c>
      <c r="C363" s="878" t="s">
        <v>47</v>
      </c>
      <c r="D363" s="2598"/>
      <c r="E363" s="876" t="s">
        <v>46</v>
      </c>
      <c r="F363" s="871" t="s">
        <v>14</v>
      </c>
      <c r="G363" s="871">
        <v>642</v>
      </c>
      <c r="H363" s="870">
        <v>5356</v>
      </c>
      <c r="I363" s="873">
        <v>0</v>
      </c>
      <c r="J363" s="471"/>
      <c r="K363" s="114"/>
      <c r="L363" s="114"/>
      <c r="M363" s="114"/>
      <c r="N363" s="631"/>
      <c r="O363" s="114"/>
      <c r="P363" s="114"/>
      <c r="Q363" s="114"/>
      <c r="R363" s="114"/>
      <c r="S363" s="114"/>
      <c r="T363" s="114"/>
      <c r="U363" s="114"/>
      <c r="V363" s="114"/>
      <c r="W363" s="114"/>
      <c r="X363" s="114"/>
      <c r="Y363" s="114"/>
      <c r="Z363" s="630"/>
      <c r="AA363" s="630"/>
      <c r="AB363" s="629"/>
      <c r="AC363" s="627"/>
      <c r="AD363" s="628"/>
      <c r="AE363" s="628"/>
      <c r="AF363" s="628"/>
      <c r="AG363" s="628"/>
      <c r="AH363" s="628"/>
      <c r="AI363" s="627"/>
      <c r="AJ363" s="114"/>
      <c r="AK363" s="114"/>
      <c r="AL363" s="114"/>
      <c r="AM363" s="114"/>
      <c r="AN363" s="114"/>
      <c r="AO363" s="114"/>
      <c r="AP363" s="114"/>
      <c r="AQ363" s="114"/>
      <c r="AR363" s="114"/>
      <c r="AS363" s="114"/>
      <c r="AT363" s="114"/>
      <c r="AU363" s="114"/>
      <c r="AV363" s="114"/>
      <c r="AW363" s="626"/>
      <c r="AX363" s="626"/>
      <c r="AY363" s="626"/>
      <c r="AZ363" s="626"/>
      <c r="BA363" s="620"/>
    </row>
    <row r="364" spans="1:53" ht="15.75" hidden="1" customHeight="1" x14ac:dyDescent="0.25">
      <c r="A364" s="2611"/>
      <c r="B364" s="471" t="s">
        <v>4</v>
      </c>
      <c r="C364" s="872" t="s">
        <v>42</v>
      </c>
      <c r="D364" s="2724" t="s">
        <v>41</v>
      </c>
      <c r="E364" s="872" t="s">
        <v>34</v>
      </c>
      <c r="F364" s="871" t="s">
        <v>14</v>
      </c>
      <c r="G364" s="871">
        <v>0</v>
      </c>
      <c r="H364" s="870">
        <v>2000</v>
      </c>
      <c r="I364" s="873">
        <v>0</v>
      </c>
      <c r="J364" s="471"/>
      <c r="K364" s="114"/>
      <c r="L364" s="114"/>
      <c r="M364" s="114"/>
      <c r="N364" s="631"/>
      <c r="O364" s="114"/>
      <c r="P364" s="114"/>
      <c r="Q364" s="114"/>
      <c r="R364" s="114"/>
      <c r="S364" s="114"/>
      <c r="T364" s="114"/>
      <c r="U364" s="114"/>
      <c r="V364" s="114"/>
      <c r="W364" s="114"/>
      <c r="X364" s="114"/>
      <c r="Y364" s="114"/>
      <c r="Z364" s="630"/>
      <c r="AA364" s="630"/>
      <c r="AB364" s="629"/>
      <c r="AC364" s="627"/>
      <c r="AD364" s="628"/>
      <c r="AE364" s="628"/>
      <c r="AF364" s="628"/>
      <c r="AG364" s="628"/>
      <c r="AH364" s="628"/>
      <c r="AI364" s="627"/>
      <c r="AJ364" s="114"/>
      <c r="AK364" s="114"/>
      <c r="AL364" s="114"/>
      <c r="AM364" s="114"/>
      <c r="AN364" s="114"/>
      <c r="AO364" s="114"/>
      <c r="AP364" s="114"/>
      <c r="AQ364" s="114"/>
      <c r="AR364" s="114"/>
      <c r="AS364" s="114"/>
      <c r="AT364" s="114"/>
      <c r="AU364" s="114"/>
      <c r="AV364" s="114"/>
      <c r="AW364" s="626"/>
      <c r="AX364" s="626"/>
      <c r="AY364" s="626"/>
      <c r="AZ364" s="626"/>
      <c r="BA364" s="620"/>
    </row>
    <row r="365" spans="1:53" ht="15.75" hidden="1" customHeight="1" x14ac:dyDescent="0.25">
      <c r="A365" s="2611"/>
      <c r="B365" s="471" t="s">
        <v>4</v>
      </c>
      <c r="C365" s="872" t="s">
        <v>37</v>
      </c>
      <c r="D365" s="2597"/>
      <c r="E365" s="872" t="s">
        <v>34</v>
      </c>
      <c r="F365" s="876" t="s">
        <v>33</v>
      </c>
      <c r="G365" s="875">
        <v>0</v>
      </c>
      <c r="H365" s="874">
        <v>200</v>
      </c>
      <c r="I365" s="873">
        <v>0</v>
      </c>
      <c r="J365" s="471"/>
      <c r="K365" s="114"/>
      <c r="L365" s="114"/>
      <c r="M365" s="114"/>
      <c r="N365" s="631"/>
      <c r="O365" s="114"/>
      <c r="P365" s="114"/>
      <c r="Q365" s="114"/>
      <c r="R365" s="114"/>
      <c r="S365" s="114"/>
      <c r="T365" s="114"/>
      <c r="U365" s="114"/>
      <c r="V365" s="114"/>
      <c r="W365" s="114"/>
      <c r="X365" s="114"/>
      <c r="Y365" s="114"/>
      <c r="Z365" s="630"/>
      <c r="AA365" s="630"/>
      <c r="AB365" s="629"/>
      <c r="AC365" s="627"/>
      <c r="AD365" s="628"/>
      <c r="AE365" s="628"/>
      <c r="AF365" s="628"/>
      <c r="AG365" s="628"/>
      <c r="AH365" s="628"/>
      <c r="AI365" s="627"/>
      <c r="AJ365" s="114"/>
      <c r="AK365" s="114"/>
      <c r="AL365" s="114"/>
      <c r="AM365" s="114"/>
      <c r="AN365" s="114"/>
      <c r="AO365" s="114"/>
      <c r="AP365" s="114"/>
      <c r="AQ365" s="114"/>
      <c r="AR365" s="114"/>
      <c r="AS365" s="114"/>
      <c r="AT365" s="114"/>
      <c r="AU365" s="114"/>
      <c r="AV365" s="114"/>
      <c r="AW365" s="626"/>
      <c r="AX365" s="626"/>
      <c r="AY365" s="626"/>
      <c r="AZ365" s="626"/>
      <c r="BA365" s="620"/>
    </row>
    <row r="366" spans="1:53" ht="15.75" hidden="1" customHeight="1" x14ac:dyDescent="0.25">
      <c r="A366" s="2611"/>
      <c r="B366" s="471" t="s">
        <v>4</v>
      </c>
      <c r="C366" s="872" t="s">
        <v>31</v>
      </c>
      <c r="D366" s="2597"/>
      <c r="E366" s="872" t="s">
        <v>34</v>
      </c>
      <c r="F366" s="876" t="s">
        <v>33</v>
      </c>
      <c r="G366" s="875">
        <v>0</v>
      </c>
      <c r="H366" s="874">
        <v>400</v>
      </c>
      <c r="I366" s="873">
        <v>0</v>
      </c>
      <c r="J366" s="471"/>
      <c r="K366" s="114"/>
      <c r="L366" s="114"/>
      <c r="M366" s="114"/>
      <c r="N366" s="631"/>
      <c r="O366" s="114"/>
      <c r="P366" s="114"/>
      <c r="Q366" s="114"/>
      <c r="R366" s="114"/>
      <c r="S366" s="114"/>
      <c r="T366" s="114"/>
      <c r="U366" s="114"/>
      <c r="V366" s="114"/>
      <c r="W366" s="114"/>
      <c r="X366" s="114"/>
      <c r="Y366" s="114"/>
      <c r="Z366" s="630"/>
      <c r="AA366" s="630"/>
      <c r="AB366" s="629"/>
      <c r="AC366" s="627"/>
      <c r="AD366" s="628"/>
      <c r="AE366" s="628"/>
      <c r="AF366" s="628"/>
      <c r="AG366" s="628"/>
      <c r="AH366" s="628"/>
      <c r="AI366" s="627"/>
      <c r="AJ366" s="114"/>
      <c r="AK366" s="114"/>
      <c r="AL366" s="114"/>
      <c r="AM366" s="114"/>
      <c r="AN366" s="114"/>
      <c r="AO366" s="114"/>
      <c r="AP366" s="114"/>
      <c r="AQ366" s="114"/>
      <c r="AR366" s="114"/>
      <c r="AS366" s="114"/>
      <c r="AT366" s="114"/>
      <c r="AU366" s="114"/>
      <c r="AV366" s="114"/>
      <c r="AW366" s="626"/>
      <c r="AX366" s="626"/>
      <c r="AY366" s="626"/>
      <c r="AZ366" s="626"/>
      <c r="BA366" s="620"/>
    </row>
    <row r="367" spans="1:53" ht="15.75" hidden="1" customHeight="1" x14ac:dyDescent="0.25">
      <c r="A367" s="2611"/>
      <c r="B367" s="471" t="s">
        <v>4</v>
      </c>
      <c r="C367" s="872" t="s">
        <v>1187</v>
      </c>
      <c r="D367" s="2597"/>
      <c r="E367" s="872" t="s">
        <v>27</v>
      </c>
      <c r="F367" s="876" t="s">
        <v>33</v>
      </c>
      <c r="G367" s="875">
        <v>38</v>
      </c>
      <c r="H367" s="875">
        <v>175</v>
      </c>
      <c r="I367" s="873">
        <v>5</v>
      </c>
      <c r="J367" s="471"/>
      <c r="K367" s="114"/>
      <c r="L367" s="114"/>
      <c r="M367" s="114"/>
      <c r="N367" s="631"/>
      <c r="O367" s="114"/>
      <c r="P367" s="114"/>
      <c r="Q367" s="114"/>
      <c r="R367" s="114"/>
      <c r="S367" s="114"/>
      <c r="T367" s="114"/>
      <c r="U367" s="114"/>
      <c r="V367" s="114"/>
      <c r="W367" s="114"/>
      <c r="X367" s="114"/>
      <c r="Y367" s="114"/>
      <c r="Z367" s="630"/>
      <c r="AA367" s="630"/>
      <c r="AB367" s="629"/>
      <c r="AC367" s="627"/>
      <c r="AD367" s="628"/>
      <c r="AE367" s="628"/>
      <c r="AF367" s="628"/>
      <c r="AG367" s="628"/>
      <c r="AH367" s="628"/>
      <c r="AI367" s="627"/>
      <c r="AJ367" s="114"/>
      <c r="AK367" s="114"/>
      <c r="AL367" s="114"/>
      <c r="AM367" s="114"/>
      <c r="AN367" s="114"/>
      <c r="AO367" s="114"/>
      <c r="AP367" s="114"/>
      <c r="AQ367" s="114"/>
      <c r="AR367" s="114"/>
      <c r="AS367" s="114"/>
      <c r="AT367" s="114"/>
      <c r="AU367" s="114"/>
      <c r="AV367" s="114"/>
      <c r="AW367" s="626"/>
      <c r="AX367" s="626"/>
      <c r="AY367" s="626"/>
      <c r="AZ367" s="626"/>
      <c r="BA367" s="620"/>
    </row>
    <row r="368" spans="1:53" ht="15.75" hidden="1" customHeight="1" x14ac:dyDescent="0.25">
      <c r="A368" s="2611"/>
      <c r="B368" s="471" t="s">
        <v>4</v>
      </c>
      <c r="C368" s="872" t="s">
        <v>25</v>
      </c>
      <c r="D368" s="2598"/>
      <c r="E368" s="872" t="s">
        <v>23</v>
      </c>
      <c r="F368" s="876" t="s">
        <v>24</v>
      </c>
      <c r="G368" s="875">
        <v>842</v>
      </c>
      <c r="H368" s="874">
        <f>1155+1644</f>
        <v>2799</v>
      </c>
      <c r="I368" s="873">
        <v>800</v>
      </c>
      <c r="J368" s="471"/>
      <c r="K368" s="114"/>
      <c r="L368" s="114"/>
      <c r="M368" s="114"/>
      <c r="N368" s="631"/>
      <c r="O368" s="114"/>
      <c r="P368" s="114"/>
      <c r="Q368" s="114"/>
      <c r="R368" s="114"/>
      <c r="S368" s="114"/>
      <c r="T368" s="114"/>
      <c r="U368" s="114"/>
      <c r="V368" s="114"/>
      <c r="W368" s="114"/>
      <c r="X368" s="114"/>
      <c r="Y368" s="114"/>
      <c r="Z368" s="630"/>
      <c r="AA368" s="630"/>
      <c r="AB368" s="629"/>
      <c r="AC368" s="627"/>
      <c r="AD368" s="628"/>
      <c r="AE368" s="628"/>
      <c r="AF368" s="628"/>
      <c r="AG368" s="628"/>
      <c r="AH368" s="628"/>
      <c r="AI368" s="627"/>
      <c r="AJ368" s="114"/>
      <c r="AK368" s="114"/>
      <c r="AL368" s="114"/>
      <c r="AM368" s="114"/>
      <c r="AN368" s="114"/>
      <c r="AO368" s="114"/>
      <c r="AP368" s="114"/>
      <c r="AQ368" s="114"/>
      <c r="AR368" s="114"/>
      <c r="AS368" s="114"/>
      <c r="AT368" s="114"/>
      <c r="AU368" s="114"/>
      <c r="AV368" s="114"/>
      <c r="AW368" s="626"/>
      <c r="AX368" s="626"/>
      <c r="AY368" s="626"/>
      <c r="AZ368" s="626"/>
      <c r="BA368" s="620"/>
    </row>
    <row r="369" spans="1:53" ht="15.75" hidden="1" customHeight="1" x14ac:dyDescent="0.25">
      <c r="A369" s="2611"/>
      <c r="B369" s="471" t="s">
        <v>4</v>
      </c>
      <c r="C369" s="2744" t="s">
        <v>20</v>
      </c>
      <c r="D369" s="2724" t="s">
        <v>19</v>
      </c>
      <c r="E369" s="872" t="s">
        <v>18</v>
      </c>
      <c r="F369" s="877" t="s">
        <v>14</v>
      </c>
      <c r="G369" s="871">
        <v>259</v>
      </c>
      <c r="H369" s="871">
        <v>607</v>
      </c>
      <c r="I369" s="873">
        <v>15</v>
      </c>
      <c r="J369" s="471"/>
      <c r="K369" s="114"/>
      <c r="L369" s="114"/>
      <c r="M369" s="114"/>
      <c r="N369" s="631"/>
      <c r="O369" s="114"/>
      <c r="P369" s="114"/>
      <c r="Q369" s="114"/>
      <c r="R369" s="114"/>
      <c r="S369" s="114"/>
      <c r="T369" s="114"/>
      <c r="U369" s="114"/>
      <c r="V369" s="114"/>
      <c r="W369" s="114"/>
      <c r="X369" s="114"/>
      <c r="Y369" s="114"/>
      <c r="Z369" s="630"/>
      <c r="AA369" s="630"/>
      <c r="AB369" s="629"/>
      <c r="AC369" s="627"/>
      <c r="AD369" s="628"/>
      <c r="AE369" s="628"/>
      <c r="AF369" s="628"/>
      <c r="AG369" s="628"/>
      <c r="AH369" s="628"/>
      <c r="AI369" s="627"/>
      <c r="AJ369" s="114"/>
      <c r="AK369" s="114"/>
      <c r="AL369" s="114"/>
      <c r="AM369" s="114"/>
      <c r="AN369" s="114"/>
      <c r="AO369" s="114"/>
      <c r="AP369" s="114"/>
      <c r="AQ369" s="114"/>
      <c r="AR369" s="114"/>
      <c r="AS369" s="114"/>
      <c r="AT369" s="114"/>
      <c r="AU369" s="114"/>
      <c r="AV369" s="114"/>
      <c r="AW369" s="626"/>
      <c r="AX369" s="626"/>
      <c r="AY369" s="626"/>
      <c r="AZ369" s="626"/>
      <c r="BA369" s="620"/>
    </row>
    <row r="370" spans="1:53" ht="15.75" hidden="1" customHeight="1" x14ac:dyDescent="0.25">
      <c r="A370" s="2611"/>
      <c r="B370" s="471" t="s">
        <v>4</v>
      </c>
      <c r="C370" s="2598"/>
      <c r="D370" s="2597"/>
      <c r="E370" s="872" t="s">
        <v>16</v>
      </c>
      <c r="F370" s="872" t="s">
        <v>693</v>
      </c>
      <c r="G370" s="876">
        <v>0</v>
      </c>
      <c r="H370" s="876">
        <v>1</v>
      </c>
      <c r="I370" s="873">
        <f>0/366</f>
        <v>0</v>
      </c>
      <c r="J370" s="471"/>
      <c r="K370" s="114"/>
      <c r="L370" s="114"/>
      <c r="M370" s="114"/>
      <c r="N370" s="631"/>
      <c r="O370" s="114"/>
      <c r="P370" s="114"/>
      <c r="Q370" s="114"/>
      <c r="R370" s="114"/>
      <c r="S370" s="114"/>
      <c r="T370" s="114"/>
      <c r="U370" s="114"/>
      <c r="V370" s="114"/>
      <c r="W370" s="114"/>
      <c r="X370" s="114"/>
      <c r="Y370" s="114"/>
      <c r="Z370" s="630"/>
      <c r="AA370" s="630"/>
      <c r="AB370" s="629"/>
      <c r="AC370" s="627"/>
      <c r="AD370" s="628"/>
      <c r="AE370" s="628"/>
      <c r="AF370" s="628"/>
      <c r="AG370" s="628"/>
      <c r="AH370" s="628"/>
      <c r="AI370" s="627"/>
      <c r="AJ370" s="114"/>
      <c r="AK370" s="114"/>
      <c r="AL370" s="114"/>
      <c r="AM370" s="114"/>
      <c r="AN370" s="114"/>
      <c r="AO370" s="114"/>
      <c r="AP370" s="114"/>
      <c r="AQ370" s="114"/>
      <c r="AR370" s="114"/>
      <c r="AS370" s="114"/>
      <c r="AT370" s="114"/>
      <c r="AU370" s="114"/>
      <c r="AV370" s="114"/>
      <c r="AW370" s="626"/>
      <c r="AX370" s="626"/>
      <c r="AY370" s="626"/>
      <c r="AZ370" s="626"/>
      <c r="BA370" s="620"/>
    </row>
    <row r="371" spans="1:53" ht="15.75" hidden="1" customHeight="1" x14ac:dyDescent="0.25">
      <c r="A371" s="2611"/>
      <c r="B371" s="471" t="s">
        <v>4</v>
      </c>
      <c r="C371" s="872" t="s">
        <v>15</v>
      </c>
      <c r="D371" s="2597"/>
      <c r="E371" s="872" t="s">
        <v>13</v>
      </c>
      <c r="F371" s="871" t="s">
        <v>14</v>
      </c>
      <c r="G371" s="871">
        <v>0</v>
      </c>
      <c r="H371" s="871">
        <v>20</v>
      </c>
      <c r="I371" s="873"/>
      <c r="J371" s="471"/>
      <c r="K371" s="114"/>
      <c r="L371" s="114"/>
      <c r="M371" s="114"/>
      <c r="N371" s="631"/>
      <c r="O371" s="114"/>
      <c r="P371" s="114"/>
      <c r="Q371" s="114"/>
      <c r="R371" s="114"/>
      <c r="S371" s="114"/>
      <c r="T371" s="114"/>
      <c r="U371" s="114"/>
      <c r="V371" s="114"/>
      <c r="W371" s="114"/>
      <c r="X371" s="114"/>
      <c r="Y371" s="114"/>
      <c r="Z371" s="630"/>
      <c r="AA371" s="630"/>
      <c r="AB371" s="629"/>
      <c r="AC371" s="627"/>
      <c r="AD371" s="628"/>
      <c r="AE371" s="628"/>
      <c r="AF371" s="628"/>
      <c r="AG371" s="628"/>
      <c r="AH371" s="628"/>
      <c r="AI371" s="627"/>
      <c r="AJ371" s="114"/>
      <c r="AK371" s="114"/>
      <c r="AL371" s="114"/>
      <c r="AM371" s="114"/>
      <c r="AN371" s="114"/>
      <c r="AO371" s="114"/>
      <c r="AP371" s="114"/>
      <c r="AQ371" s="114"/>
      <c r="AR371" s="114"/>
      <c r="AS371" s="114"/>
      <c r="AT371" s="114"/>
      <c r="AU371" s="114"/>
      <c r="AV371" s="114"/>
      <c r="AW371" s="626"/>
      <c r="AX371" s="626"/>
      <c r="AY371" s="626"/>
      <c r="AZ371" s="626"/>
      <c r="BA371" s="620"/>
    </row>
    <row r="372" spans="1:53" ht="15.75" hidden="1" customHeight="1" x14ac:dyDescent="0.25">
      <c r="A372" s="2611"/>
      <c r="B372" s="471" t="s">
        <v>4</v>
      </c>
      <c r="C372" s="872" t="s">
        <v>1186</v>
      </c>
      <c r="D372" s="2598"/>
      <c r="E372" s="872" t="s">
        <v>10</v>
      </c>
      <c r="F372" s="876" t="s">
        <v>11</v>
      </c>
      <c r="G372" s="875">
        <v>108</v>
      </c>
      <c r="H372" s="874">
        <v>300</v>
      </c>
      <c r="I372" s="873">
        <v>0</v>
      </c>
      <c r="J372" s="471"/>
      <c r="K372" s="114"/>
      <c r="L372" s="114"/>
      <c r="M372" s="114"/>
      <c r="N372" s="631"/>
      <c r="O372" s="114"/>
      <c r="P372" s="114"/>
      <c r="Q372" s="114"/>
      <c r="R372" s="114"/>
      <c r="S372" s="114"/>
      <c r="T372" s="114"/>
      <c r="U372" s="114"/>
      <c r="V372" s="114"/>
      <c r="W372" s="114"/>
      <c r="X372" s="114"/>
      <c r="Y372" s="114"/>
      <c r="Z372" s="630"/>
      <c r="AA372" s="630"/>
      <c r="AB372" s="629"/>
      <c r="AC372" s="627"/>
      <c r="AD372" s="628"/>
      <c r="AE372" s="628"/>
      <c r="AF372" s="628"/>
      <c r="AG372" s="628"/>
      <c r="AH372" s="628"/>
      <c r="AI372" s="627"/>
      <c r="AJ372" s="114"/>
      <c r="AK372" s="114"/>
      <c r="AL372" s="114"/>
      <c r="AM372" s="114"/>
      <c r="AN372" s="114"/>
      <c r="AO372" s="114"/>
      <c r="AP372" s="114"/>
      <c r="AQ372" s="114"/>
      <c r="AR372" s="114"/>
      <c r="AS372" s="114"/>
      <c r="AT372" s="114"/>
      <c r="AU372" s="114"/>
      <c r="AV372" s="114"/>
      <c r="AW372" s="626"/>
      <c r="AX372" s="626"/>
      <c r="AY372" s="626"/>
      <c r="AZ372" s="626"/>
      <c r="BA372" s="620"/>
    </row>
    <row r="373" spans="1:53" ht="15.75" hidden="1" customHeight="1" x14ac:dyDescent="0.25">
      <c r="A373" s="2611"/>
      <c r="B373" s="471" t="s">
        <v>4</v>
      </c>
      <c r="C373" s="2730" t="s">
        <v>8</v>
      </c>
      <c r="D373" s="2730" t="s">
        <v>7</v>
      </c>
      <c r="E373" s="872" t="s">
        <v>5</v>
      </c>
      <c r="F373" s="871" t="s">
        <v>6</v>
      </c>
      <c r="G373" s="870">
        <v>6000</v>
      </c>
      <c r="H373" s="870">
        <v>15000</v>
      </c>
      <c r="I373" s="869">
        <v>1000</v>
      </c>
      <c r="J373" s="471"/>
      <c r="K373" s="114"/>
      <c r="L373" s="114"/>
      <c r="M373" s="114"/>
      <c r="N373" s="631"/>
      <c r="O373" s="114"/>
      <c r="P373" s="114"/>
      <c r="Q373" s="114"/>
      <c r="R373" s="114"/>
      <c r="S373" s="114"/>
      <c r="T373" s="114"/>
      <c r="U373" s="114"/>
      <c r="V373" s="114"/>
      <c r="W373" s="114"/>
      <c r="X373" s="114"/>
      <c r="Y373" s="114"/>
      <c r="Z373" s="630"/>
      <c r="AA373" s="630"/>
      <c r="AB373" s="629"/>
      <c r="AC373" s="627"/>
      <c r="AD373" s="628"/>
      <c r="AE373" s="628"/>
      <c r="AF373" s="628"/>
      <c r="AG373" s="628"/>
      <c r="AH373" s="628"/>
      <c r="AI373" s="627"/>
      <c r="AJ373" s="114"/>
      <c r="AK373" s="114"/>
      <c r="AL373" s="114"/>
      <c r="AM373" s="114"/>
      <c r="AN373" s="114"/>
      <c r="AO373" s="114"/>
      <c r="AP373" s="114"/>
      <c r="AQ373" s="114"/>
      <c r="AR373" s="114"/>
      <c r="AS373" s="114"/>
      <c r="AT373" s="114"/>
      <c r="AU373" s="114"/>
      <c r="AV373" s="114"/>
      <c r="AW373" s="626"/>
      <c r="AX373" s="626"/>
      <c r="AY373" s="626"/>
      <c r="AZ373" s="626"/>
      <c r="BA373" s="620"/>
    </row>
    <row r="374" spans="1:53" ht="15.75" hidden="1" customHeight="1" thickBot="1" x14ac:dyDescent="0.3">
      <c r="A374" s="2611"/>
      <c r="B374" s="471" t="s">
        <v>4</v>
      </c>
      <c r="C374" s="2597"/>
      <c r="D374" s="2597"/>
      <c r="E374" s="868" t="s">
        <v>2</v>
      </c>
      <c r="F374" s="867" t="s">
        <v>3</v>
      </c>
      <c r="G374" s="867">
        <v>0</v>
      </c>
      <c r="H374" s="867">
        <v>80</v>
      </c>
      <c r="I374" s="866">
        <v>5</v>
      </c>
      <c r="J374" s="471"/>
      <c r="K374" s="114"/>
      <c r="L374" s="114"/>
      <c r="M374" s="114"/>
      <c r="N374" s="631"/>
      <c r="O374" s="114"/>
      <c r="P374" s="114"/>
      <c r="Q374" s="114"/>
      <c r="R374" s="114"/>
      <c r="S374" s="114"/>
      <c r="T374" s="114"/>
      <c r="U374" s="114"/>
      <c r="V374" s="114"/>
      <c r="W374" s="114"/>
      <c r="X374" s="114"/>
      <c r="Y374" s="114"/>
      <c r="Z374" s="630"/>
      <c r="AA374" s="630"/>
      <c r="AB374" s="629"/>
      <c r="AC374" s="627"/>
      <c r="AD374" s="628"/>
      <c r="AE374" s="628"/>
      <c r="AF374" s="628"/>
      <c r="AG374" s="628"/>
      <c r="AH374" s="628"/>
      <c r="AI374" s="627"/>
      <c r="AJ374" s="114"/>
      <c r="AK374" s="114"/>
      <c r="AL374" s="114"/>
      <c r="AM374" s="114"/>
      <c r="AN374" s="114"/>
      <c r="AO374" s="114"/>
      <c r="AP374" s="114"/>
      <c r="AQ374" s="114"/>
      <c r="AR374" s="114"/>
      <c r="AS374" s="114"/>
      <c r="AT374" s="114"/>
      <c r="AU374" s="114"/>
      <c r="AV374" s="114"/>
      <c r="AW374" s="626"/>
      <c r="AX374" s="626"/>
      <c r="AY374" s="626"/>
      <c r="AZ374" s="626"/>
      <c r="BA374" s="620"/>
    </row>
    <row r="375" spans="1:53" ht="15.75" hidden="1" customHeight="1" x14ac:dyDescent="0.25">
      <c r="A375" s="2611"/>
      <c r="B375" s="476" t="s">
        <v>1177</v>
      </c>
      <c r="C375" s="2731" t="s">
        <v>1185</v>
      </c>
      <c r="D375" s="865" t="s">
        <v>1184</v>
      </c>
      <c r="E375" s="858" t="s">
        <v>692</v>
      </c>
      <c r="F375" s="863" t="s">
        <v>691</v>
      </c>
      <c r="G375" s="863" t="s">
        <v>124</v>
      </c>
      <c r="H375" s="863">
        <v>9</v>
      </c>
      <c r="I375" s="855">
        <v>1</v>
      </c>
      <c r="J375" s="476"/>
      <c r="K375" s="114"/>
      <c r="L375" s="114"/>
      <c r="M375" s="114"/>
      <c r="N375" s="631"/>
      <c r="O375" s="114"/>
      <c r="P375" s="114"/>
      <c r="Q375" s="114"/>
      <c r="R375" s="114"/>
      <c r="S375" s="114"/>
      <c r="T375" s="114"/>
      <c r="U375" s="114"/>
      <c r="V375" s="114"/>
      <c r="W375" s="114"/>
      <c r="X375" s="114"/>
      <c r="Y375" s="114"/>
      <c r="Z375" s="630"/>
      <c r="AA375" s="630"/>
      <c r="AB375" s="629"/>
      <c r="AC375" s="627"/>
      <c r="AD375" s="628"/>
      <c r="AE375" s="628"/>
      <c r="AF375" s="628"/>
      <c r="AG375" s="628"/>
      <c r="AH375" s="628"/>
      <c r="AI375" s="627"/>
      <c r="AJ375" s="114"/>
      <c r="AK375" s="114"/>
      <c r="AL375" s="114"/>
      <c r="AM375" s="114"/>
      <c r="AN375" s="114"/>
      <c r="AO375" s="114"/>
      <c r="AP375" s="114"/>
      <c r="AQ375" s="114"/>
      <c r="AR375" s="114"/>
      <c r="AS375" s="114"/>
      <c r="AT375" s="114"/>
      <c r="AU375" s="114"/>
      <c r="AV375" s="114"/>
      <c r="AW375" s="626"/>
      <c r="AX375" s="626"/>
      <c r="AY375" s="626"/>
      <c r="AZ375" s="626"/>
      <c r="BA375" s="620"/>
    </row>
    <row r="376" spans="1:53" ht="15.75" hidden="1" customHeight="1" x14ac:dyDescent="0.25">
      <c r="A376" s="2611"/>
      <c r="B376" s="476" t="s">
        <v>1177</v>
      </c>
      <c r="C376" s="2597"/>
      <c r="D376" s="2732" t="s">
        <v>1183</v>
      </c>
      <c r="E376" s="858" t="s">
        <v>690</v>
      </c>
      <c r="F376" s="857" t="s">
        <v>129</v>
      </c>
      <c r="G376" s="857" t="s">
        <v>124</v>
      </c>
      <c r="H376" s="861">
        <v>1</v>
      </c>
      <c r="I376" s="860">
        <v>0.1</v>
      </c>
      <c r="J376" s="476"/>
      <c r="K376" s="114"/>
      <c r="L376" s="114"/>
      <c r="M376" s="114"/>
      <c r="N376" s="631"/>
      <c r="O376" s="114"/>
      <c r="P376" s="114"/>
      <c r="Q376" s="114"/>
      <c r="R376" s="114"/>
      <c r="S376" s="114"/>
      <c r="T376" s="114"/>
      <c r="U376" s="114"/>
      <c r="V376" s="114"/>
      <c r="W376" s="114"/>
      <c r="X376" s="114"/>
      <c r="Y376" s="114"/>
      <c r="Z376" s="630"/>
      <c r="AA376" s="630"/>
      <c r="AB376" s="629"/>
      <c r="AC376" s="627"/>
      <c r="AD376" s="628"/>
      <c r="AE376" s="628"/>
      <c r="AF376" s="628"/>
      <c r="AG376" s="628"/>
      <c r="AH376" s="628"/>
      <c r="AI376" s="627"/>
      <c r="AJ376" s="114"/>
      <c r="AK376" s="114"/>
      <c r="AL376" s="114"/>
      <c r="AM376" s="114"/>
      <c r="AN376" s="114"/>
      <c r="AO376" s="114"/>
      <c r="AP376" s="114"/>
      <c r="AQ376" s="114"/>
      <c r="AR376" s="114"/>
      <c r="AS376" s="114"/>
      <c r="AT376" s="114"/>
      <c r="AU376" s="114"/>
      <c r="AV376" s="114"/>
      <c r="AW376" s="626"/>
      <c r="AX376" s="626"/>
      <c r="AY376" s="626"/>
      <c r="AZ376" s="626"/>
      <c r="BA376" s="620"/>
    </row>
    <row r="377" spans="1:53" ht="15.75" hidden="1" customHeight="1" x14ac:dyDescent="0.25">
      <c r="A377" s="2611"/>
      <c r="B377" s="476" t="s">
        <v>1177</v>
      </c>
      <c r="C377" s="2598"/>
      <c r="D377" s="2598"/>
      <c r="E377" s="858" t="s">
        <v>689</v>
      </c>
      <c r="F377" s="857" t="s">
        <v>688</v>
      </c>
      <c r="G377" s="857" t="s">
        <v>124</v>
      </c>
      <c r="H377" s="857">
        <v>4000</v>
      </c>
      <c r="I377" s="855">
        <v>500</v>
      </c>
      <c r="J377" s="476"/>
      <c r="K377" s="114"/>
      <c r="L377" s="114"/>
      <c r="M377" s="114"/>
      <c r="N377" s="631"/>
      <c r="O377" s="114"/>
      <c r="P377" s="114"/>
      <c r="Q377" s="114"/>
      <c r="R377" s="114"/>
      <c r="S377" s="114"/>
      <c r="T377" s="114"/>
      <c r="U377" s="114"/>
      <c r="V377" s="114"/>
      <c r="W377" s="114"/>
      <c r="X377" s="114"/>
      <c r="Y377" s="114"/>
      <c r="Z377" s="630"/>
      <c r="AA377" s="630"/>
      <c r="AB377" s="629"/>
      <c r="AC377" s="627"/>
      <c r="AD377" s="628"/>
      <c r="AE377" s="628"/>
      <c r="AF377" s="628"/>
      <c r="AG377" s="628"/>
      <c r="AH377" s="628"/>
      <c r="AI377" s="627"/>
      <c r="AJ377" s="114"/>
      <c r="AK377" s="114"/>
      <c r="AL377" s="114"/>
      <c r="AM377" s="114"/>
      <c r="AN377" s="114"/>
      <c r="AO377" s="114"/>
      <c r="AP377" s="114"/>
      <c r="AQ377" s="114"/>
      <c r="AR377" s="114"/>
      <c r="AS377" s="114"/>
      <c r="AT377" s="114"/>
      <c r="AU377" s="114"/>
      <c r="AV377" s="114"/>
      <c r="AW377" s="626"/>
      <c r="AX377" s="626"/>
      <c r="AY377" s="626"/>
      <c r="AZ377" s="626"/>
      <c r="BA377" s="620"/>
    </row>
    <row r="378" spans="1:53" ht="15.75" hidden="1" customHeight="1" x14ac:dyDescent="0.25">
      <c r="A378" s="2611"/>
      <c r="B378" s="476" t="s">
        <v>1177</v>
      </c>
      <c r="C378" s="858" t="s">
        <v>1182</v>
      </c>
      <c r="D378" s="858" t="s">
        <v>1181</v>
      </c>
      <c r="E378" s="858" t="s">
        <v>687</v>
      </c>
      <c r="F378" s="863" t="s">
        <v>686</v>
      </c>
      <c r="G378" s="863" t="s">
        <v>124</v>
      </c>
      <c r="H378" s="863">
        <v>1000</v>
      </c>
      <c r="I378" s="855"/>
      <c r="J378" s="476"/>
      <c r="K378" s="114"/>
      <c r="L378" s="114"/>
      <c r="M378" s="114"/>
      <c r="N378" s="631"/>
      <c r="O378" s="114"/>
      <c r="P378" s="114"/>
      <c r="Q378" s="114"/>
      <c r="R378" s="114"/>
      <c r="S378" s="114"/>
      <c r="T378" s="114"/>
      <c r="U378" s="114"/>
      <c r="V378" s="114"/>
      <c r="W378" s="114"/>
      <c r="X378" s="114"/>
      <c r="Y378" s="114"/>
      <c r="Z378" s="630"/>
      <c r="AA378" s="630"/>
      <c r="AB378" s="629"/>
      <c r="AC378" s="627"/>
      <c r="AD378" s="628"/>
      <c r="AE378" s="628"/>
      <c r="AF378" s="628"/>
      <c r="AG378" s="628"/>
      <c r="AH378" s="628"/>
      <c r="AI378" s="627"/>
      <c r="AJ378" s="114"/>
      <c r="AK378" s="114"/>
      <c r="AL378" s="114"/>
      <c r="AM378" s="114"/>
      <c r="AN378" s="114"/>
      <c r="AO378" s="114"/>
      <c r="AP378" s="114"/>
      <c r="AQ378" s="114"/>
      <c r="AR378" s="114"/>
      <c r="AS378" s="114"/>
      <c r="AT378" s="114"/>
      <c r="AU378" s="114"/>
      <c r="AV378" s="114"/>
      <c r="AW378" s="626"/>
      <c r="AX378" s="626"/>
      <c r="AY378" s="626"/>
      <c r="AZ378" s="626"/>
      <c r="BA378" s="620"/>
    </row>
    <row r="379" spans="1:53" ht="15.75" hidden="1" customHeight="1" x14ac:dyDescent="0.25">
      <c r="A379" s="2611"/>
      <c r="B379" s="476" t="s">
        <v>1177</v>
      </c>
      <c r="C379" s="857" t="s">
        <v>1180</v>
      </c>
      <c r="D379" s="2733" t="s">
        <v>1179</v>
      </c>
      <c r="E379" s="858" t="s">
        <v>685</v>
      </c>
      <c r="F379" s="863" t="s">
        <v>675</v>
      </c>
      <c r="G379" s="863" t="s">
        <v>124</v>
      </c>
      <c r="H379" s="863">
        <v>500</v>
      </c>
      <c r="I379" s="855">
        <v>125</v>
      </c>
      <c r="J379" s="476"/>
      <c r="K379" s="114"/>
      <c r="L379" s="114"/>
      <c r="M379" s="114"/>
      <c r="N379" s="631"/>
      <c r="O379" s="114"/>
      <c r="P379" s="114"/>
      <c r="Q379" s="114"/>
      <c r="R379" s="114"/>
      <c r="S379" s="114"/>
      <c r="T379" s="114"/>
      <c r="U379" s="114"/>
      <c r="V379" s="114"/>
      <c r="W379" s="114"/>
      <c r="X379" s="114"/>
      <c r="Y379" s="114"/>
      <c r="Z379" s="630"/>
      <c r="AA379" s="630"/>
      <c r="AB379" s="629"/>
      <c r="AC379" s="627"/>
      <c r="AD379" s="628"/>
      <c r="AE379" s="628"/>
      <c r="AF379" s="628"/>
      <c r="AG379" s="628"/>
      <c r="AH379" s="628"/>
      <c r="AI379" s="627"/>
      <c r="AJ379" s="114"/>
      <c r="AK379" s="114"/>
      <c r="AL379" s="114"/>
      <c r="AM379" s="114"/>
      <c r="AN379" s="114"/>
      <c r="AO379" s="114"/>
      <c r="AP379" s="114"/>
      <c r="AQ379" s="114"/>
      <c r="AR379" s="114"/>
      <c r="AS379" s="114"/>
      <c r="AT379" s="114"/>
      <c r="AU379" s="114"/>
      <c r="AV379" s="114"/>
      <c r="AW379" s="626"/>
      <c r="AX379" s="626"/>
      <c r="AY379" s="626"/>
      <c r="AZ379" s="626"/>
      <c r="BA379" s="620"/>
    </row>
    <row r="380" spans="1:53" ht="15.75" hidden="1" customHeight="1" x14ac:dyDescent="0.25">
      <c r="A380" s="2611"/>
      <c r="B380" s="476" t="s">
        <v>1177</v>
      </c>
      <c r="C380" s="2731" t="s">
        <v>1178</v>
      </c>
      <c r="D380" s="2597"/>
      <c r="E380" s="858" t="s">
        <v>684</v>
      </c>
      <c r="F380" s="863" t="s">
        <v>683</v>
      </c>
      <c r="G380" s="863">
        <v>0</v>
      </c>
      <c r="H380" s="863">
        <v>1</v>
      </c>
      <c r="I380" s="864">
        <v>1</v>
      </c>
      <c r="J380" s="476"/>
      <c r="K380" s="114"/>
      <c r="L380" s="114"/>
      <c r="M380" s="114"/>
      <c r="N380" s="631"/>
      <c r="O380" s="114"/>
      <c r="P380" s="114"/>
      <c r="Q380" s="114"/>
      <c r="R380" s="114"/>
      <c r="S380" s="114"/>
      <c r="T380" s="114"/>
      <c r="U380" s="114"/>
      <c r="V380" s="114"/>
      <c r="W380" s="114"/>
      <c r="X380" s="114"/>
      <c r="Y380" s="114"/>
      <c r="Z380" s="630"/>
      <c r="AA380" s="630"/>
      <c r="AB380" s="629"/>
      <c r="AC380" s="627"/>
      <c r="AD380" s="628"/>
      <c r="AE380" s="628"/>
      <c r="AF380" s="628"/>
      <c r="AG380" s="628"/>
      <c r="AH380" s="628"/>
      <c r="AI380" s="627"/>
      <c r="AJ380" s="114"/>
      <c r="AK380" s="114"/>
      <c r="AL380" s="114"/>
      <c r="AM380" s="114"/>
      <c r="AN380" s="114"/>
      <c r="AO380" s="114"/>
      <c r="AP380" s="114"/>
      <c r="AQ380" s="114"/>
      <c r="AR380" s="114"/>
      <c r="AS380" s="114"/>
      <c r="AT380" s="114"/>
      <c r="AU380" s="114"/>
      <c r="AV380" s="114"/>
      <c r="AW380" s="626"/>
      <c r="AX380" s="626"/>
      <c r="AY380" s="626"/>
      <c r="AZ380" s="626"/>
      <c r="BA380" s="620"/>
    </row>
    <row r="381" spans="1:53" ht="15.75" hidden="1" customHeight="1" x14ac:dyDescent="0.25">
      <c r="A381" s="2611"/>
      <c r="B381" s="476" t="s">
        <v>1177</v>
      </c>
      <c r="C381" s="2597"/>
      <c r="D381" s="2597"/>
      <c r="E381" s="858" t="s">
        <v>682</v>
      </c>
      <c r="F381" s="863" t="s">
        <v>129</v>
      </c>
      <c r="G381" s="862">
        <v>0.2</v>
      </c>
      <c r="H381" s="862">
        <v>0.75</v>
      </c>
      <c r="I381" s="860">
        <v>0.05</v>
      </c>
      <c r="J381" s="476"/>
      <c r="K381" s="114"/>
      <c r="L381" s="114"/>
      <c r="M381" s="114"/>
      <c r="N381" s="631"/>
      <c r="O381" s="114"/>
      <c r="P381" s="114"/>
      <c r="Q381" s="114"/>
      <c r="R381" s="114"/>
      <c r="S381" s="114"/>
      <c r="T381" s="114"/>
      <c r="U381" s="114"/>
      <c r="V381" s="114"/>
      <c r="W381" s="114"/>
      <c r="X381" s="114"/>
      <c r="Y381" s="114"/>
      <c r="Z381" s="630"/>
      <c r="AA381" s="630"/>
      <c r="AB381" s="629"/>
      <c r="AC381" s="627"/>
      <c r="AD381" s="628"/>
      <c r="AE381" s="628"/>
      <c r="AF381" s="628"/>
      <c r="AG381" s="628"/>
      <c r="AH381" s="628"/>
      <c r="AI381" s="627"/>
      <c r="AJ381" s="114"/>
      <c r="AK381" s="114"/>
      <c r="AL381" s="114"/>
      <c r="AM381" s="114"/>
      <c r="AN381" s="114"/>
      <c r="AO381" s="114"/>
      <c r="AP381" s="114"/>
      <c r="AQ381" s="114"/>
      <c r="AR381" s="114"/>
      <c r="AS381" s="114"/>
      <c r="AT381" s="114"/>
      <c r="AU381" s="114"/>
      <c r="AV381" s="114"/>
      <c r="AW381" s="626"/>
      <c r="AX381" s="626"/>
      <c r="AY381" s="626"/>
      <c r="AZ381" s="626"/>
      <c r="BA381" s="620"/>
    </row>
    <row r="382" spans="1:53" ht="15.75" hidden="1" customHeight="1" x14ac:dyDescent="0.25">
      <c r="A382" s="2611"/>
      <c r="B382" s="476" t="s">
        <v>1177</v>
      </c>
      <c r="C382" s="2597"/>
      <c r="D382" s="2597"/>
      <c r="E382" s="858" t="s">
        <v>681</v>
      </c>
      <c r="F382" s="857" t="s">
        <v>680</v>
      </c>
      <c r="G382" s="857" t="s">
        <v>124</v>
      </c>
      <c r="H382" s="857">
        <v>8</v>
      </c>
      <c r="I382" s="855"/>
      <c r="J382" s="476"/>
      <c r="K382" s="114"/>
      <c r="L382" s="114"/>
      <c r="M382" s="114"/>
      <c r="N382" s="631"/>
      <c r="O382" s="114"/>
      <c r="P382" s="114"/>
      <c r="Q382" s="114"/>
      <c r="R382" s="114"/>
      <c r="S382" s="114"/>
      <c r="T382" s="114"/>
      <c r="U382" s="114"/>
      <c r="V382" s="114"/>
      <c r="W382" s="114"/>
      <c r="X382" s="114"/>
      <c r="Y382" s="114"/>
      <c r="Z382" s="630"/>
      <c r="AA382" s="630"/>
      <c r="AB382" s="629"/>
      <c r="AC382" s="627"/>
      <c r="AD382" s="628"/>
      <c r="AE382" s="628"/>
      <c r="AF382" s="628"/>
      <c r="AG382" s="628"/>
      <c r="AH382" s="628"/>
      <c r="AI382" s="627"/>
      <c r="AJ382" s="114"/>
      <c r="AK382" s="114"/>
      <c r="AL382" s="114"/>
      <c r="AM382" s="114"/>
      <c r="AN382" s="114"/>
      <c r="AO382" s="114"/>
      <c r="AP382" s="114"/>
      <c r="AQ382" s="114"/>
      <c r="AR382" s="114"/>
      <c r="AS382" s="114"/>
      <c r="AT382" s="114"/>
      <c r="AU382" s="114"/>
      <c r="AV382" s="114"/>
      <c r="AW382" s="626"/>
      <c r="AX382" s="626"/>
      <c r="AY382" s="626"/>
      <c r="AZ382" s="626"/>
      <c r="BA382" s="620"/>
    </row>
    <row r="383" spans="1:53" ht="15.75" hidden="1" customHeight="1" x14ac:dyDescent="0.25">
      <c r="A383" s="2611"/>
      <c r="B383" s="476" t="s">
        <v>1177</v>
      </c>
      <c r="C383" s="2597"/>
      <c r="D383" s="2597"/>
      <c r="E383" s="858" t="s">
        <v>679</v>
      </c>
      <c r="F383" s="857" t="s">
        <v>571</v>
      </c>
      <c r="G383" s="857" t="s">
        <v>124</v>
      </c>
      <c r="H383" s="857">
        <v>1000</v>
      </c>
      <c r="I383" s="855">
        <v>100</v>
      </c>
      <c r="J383" s="476"/>
      <c r="K383" s="114"/>
      <c r="L383" s="114"/>
      <c r="M383" s="114"/>
      <c r="N383" s="631"/>
      <c r="O383" s="114"/>
      <c r="P383" s="114"/>
      <c r="Q383" s="114"/>
      <c r="R383" s="114"/>
      <c r="S383" s="114"/>
      <c r="T383" s="114"/>
      <c r="U383" s="114"/>
      <c r="V383" s="114"/>
      <c r="W383" s="114"/>
      <c r="X383" s="114"/>
      <c r="Y383" s="114"/>
      <c r="Z383" s="630"/>
      <c r="AA383" s="630"/>
      <c r="AB383" s="629"/>
      <c r="AC383" s="627"/>
      <c r="AD383" s="628"/>
      <c r="AE383" s="628"/>
      <c r="AF383" s="628"/>
      <c r="AG383" s="628"/>
      <c r="AH383" s="628"/>
      <c r="AI383" s="627"/>
      <c r="AJ383" s="114"/>
      <c r="AK383" s="114"/>
      <c r="AL383" s="114"/>
      <c r="AM383" s="114"/>
      <c r="AN383" s="114"/>
      <c r="AO383" s="114"/>
      <c r="AP383" s="114"/>
      <c r="AQ383" s="114"/>
      <c r="AR383" s="114"/>
      <c r="AS383" s="114"/>
      <c r="AT383" s="114"/>
      <c r="AU383" s="114"/>
      <c r="AV383" s="114"/>
      <c r="AW383" s="626"/>
      <c r="AX383" s="626"/>
      <c r="AY383" s="626"/>
      <c r="AZ383" s="626"/>
      <c r="BA383" s="620"/>
    </row>
    <row r="384" spans="1:53" ht="15.75" hidden="1" customHeight="1" x14ac:dyDescent="0.25">
      <c r="A384" s="2611"/>
      <c r="B384" s="476" t="s">
        <v>1177</v>
      </c>
      <c r="C384" s="2598"/>
      <c r="D384" s="2598"/>
      <c r="E384" s="858" t="s">
        <v>678</v>
      </c>
      <c r="F384" s="857" t="s">
        <v>677</v>
      </c>
      <c r="G384" s="857" t="s">
        <v>124</v>
      </c>
      <c r="H384" s="861">
        <v>0.5</v>
      </c>
      <c r="I384" s="860">
        <v>0.05</v>
      </c>
      <c r="J384" s="476"/>
      <c r="K384" s="114"/>
      <c r="L384" s="114"/>
      <c r="M384" s="114"/>
      <c r="N384" s="631"/>
      <c r="O384" s="114"/>
      <c r="P384" s="114"/>
      <c r="Q384" s="114"/>
      <c r="R384" s="114"/>
      <c r="S384" s="114"/>
      <c r="T384" s="114"/>
      <c r="U384" s="114"/>
      <c r="V384" s="114"/>
      <c r="W384" s="114"/>
      <c r="X384" s="114"/>
      <c r="Y384" s="114"/>
      <c r="Z384" s="630"/>
      <c r="AA384" s="630"/>
      <c r="AB384" s="629"/>
      <c r="AC384" s="627"/>
      <c r="AD384" s="628"/>
      <c r="AE384" s="628"/>
      <c r="AF384" s="628"/>
      <c r="AG384" s="628"/>
      <c r="AH384" s="628"/>
      <c r="AI384" s="627"/>
      <c r="AJ384" s="114"/>
      <c r="AK384" s="114"/>
      <c r="AL384" s="114"/>
      <c r="AM384" s="114"/>
      <c r="AN384" s="114"/>
      <c r="AO384" s="114"/>
      <c r="AP384" s="114"/>
      <c r="AQ384" s="114"/>
      <c r="AR384" s="114"/>
      <c r="AS384" s="114"/>
      <c r="AT384" s="114"/>
      <c r="AU384" s="114"/>
      <c r="AV384" s="114"/>
      <c r="AW384" s="626"/>
      <c r="AX384" s="626"/>
      <c r="AY384" s="626"/>
      <c r="AZ384" s="626"/>
      <c r="BA384" s="620"/>
    </row>
    <row r="385" spans="1:53" ht="15.75" hidden="1" customHeight="1" thickBot="1" x14ac:dyDescent="0.3">
      <c r="A385" s="2611"/>
      <c r="B385" s="476" t="s">
        <v>1177</v>
      </c>
      <c r="C385" s="857" t="s">
        <v>1176</v>
      </c>
      <c r="D385" s="859" t="s">
        <v>1175</v>
      </c>
      <c r="E385" s="858" t="s">
        <v>676</v>
      </c>
      <c r="F385" s="857" t="s">
        <v>675</v>
      </c>
      <c r="G385" s="856" t="s">
        <v>124</v>
      </c>
      <c r="H385" s="856">
        <v>1000</v>
      </c>
      <c r="I385" s="855">
        <v>200</v>
      </c>
      <c r="J385" s="476"/>
      <c r="K385" s="114"/>
      <c r="L385" s="114"/>
      <c r="M385" s="114"/>
      <c r="N385" s="631"/>
      <c r="O385" s="114"/>
      <c r="P385" s="114"/>
      <c r="Q385" s="114"/>
      <c r="R385" s="114"/>
      <c r="S385" s="114"/>
      <c r="T385" s="114"/>
      <c r="U385" s="114"/>
      <c r="V385" s="114"/>
      <c r="W385" s="114"/>
      <c r="X385" s="114"/>
      <c r="Y385" s="114"/>
      <c r="Z385" s="630"/>
      <c r="AA385" s="630"/>
      <c r="AB385" s="629"/>
      <c r="AC385" s="627"/>
      <c r="AD385" s="628"/>
      <c r="AE385" s="628"/>
      <c r="AF385" s="628"/>
      <c r="AG385" s="628"/>
      <c r="AH385" s="628"/>
      <c r="AI385" s="627"/>
      <c r="AJ385" s="114"/>
      <c r="AK385" s="114"/>
      <c r="AL385" s="114"/>
      <c r="AM385" s="114"/>
      <c r="AN385" s="114"/>
      <c r="AO385" s="114"/>
      <c r="AP385" s="114"/>
      <c r="AQ385" s="114"/>
      <c r="AR385" s="114"/>
      <c r="AS385" s="114"/>
      <c r="AT385" s="114"/>
      <c r="AU385" s="114"/>
      <c r="AV385" s="114"/>
      <c r="AW385" s="626"/>
      <c r="AX385" s="626"/>
      <c r="AY385" s="626"/>
      <c r="AZ385" s="626"/>
      <c r="BA385" s="620"/>
    </row>
    <row r="386" spans="1:53" ht="15.75" hidden="1" customHeight="1" x14ac:dyDescent="0.25">
      <c r="A386" s="2611"/>
      <c r="B386" s="471" t="s">
        <v>1158</v>
      </c>
      <c r="C386" s="2755" t="s">
        <v>1174</v>
      </c>
      <c r="D386" s="2756" t="s">
        <v>1173</v>
      </c>
      <c r="E386" s="676" t="s">
        <v>674</v>
      </c>
      <c r="F386" s="675" t="s">
        <v>673</v>
      </c>
      <c r="G386" s="675" t="s">
        <v>124</v>
      </c>
      <c r="H386" s="694">
        <v>1</v>
      </c>
      <c r="I386" s="854">
        <v>0.25</v>
      </c>
      <c r="J386" s="471"/>
      <c r="K386" s="114"/>
      <c r="L386" s="114"/>
      <c r="M386" s="114"/>
      <c r="N386" s="631"/>
      <c r="O386" s="114"/>
      <c r="P386" s="114"/>
      <c r="Q386" s="114"/>
      <c r="R386" s="114"/>
      <c r="S386" s="114"/>
      <c r="T386" s="114"/>
      <c r="U386" s="114"/>
      <c r="V386" s="114"/>
      <c r="W386" s="114"/>
      <c r="X386" s="114"/>
      <c r="Y386" s="114"/>
      <c r="Z386" s="630"/>
      <c r="AA386" s="630"/>
      <c r="AB386" s="629"/>
      <c r="AC386" s="627"/>
      <c r="AD386" s="628"/>
      <c r="AE386" s="628"/>
      <c r="AF386" s="628"/>
      <c r="AG386" s="628"/>
      <c r="AH386" s="628"/>
      <c r="AI386" s="627"/>
      <c r="AJ386" s="114"/>
      <c r="AK386" s="114"/>
      <c r="AL386" s="114"/>
      <c r="AM386" s="114"/>
      <c r="AN386" s="114"/>
      <c r="AO386" s="114"/>
      <c r="AP386" s="114"/>
      <c r="AQ386" s="114"/>
      <c r="AR386" s="114"/>
      <c r="AS386" s="114"/>
      <c r="AT386" s="114"/>
      <c r="AU386" s="114"/>
      <c r="AV386" s="114"/>
      <c r="AW386" s="626"/>
      <c r="AX386" s="626"/>
      <c r="AY386" s="626"/>
      <c r="AZ386" s="626"/>
      <c r="BA386" s="620"/>
    </row>
    <row r="387" spans="1:53" ht="15.75" hidden="1" customHeight="1" x14ac:dyDescent="0.25">
      <c r="A387" s="2611"/>
      <c r="B387" s="471" t="s">
        <v>1158</v>
      </c>
      <c r="C387" s="2611"/>
      <c r="D387" s="2597"/>
      <c r="E387" s="676" t="s">
        <v>672</v>
      </c>
      <c r="F387" s="675" t="s">
        <v>671</v>
      </c>
      <c r="G387" s="675">
        <v>40</v>
      </c>
      <c r="H387" s="853">
        <v>35</v>
      </c>
      <c r="I387" s="852">
        <v>5</v>
      </c>
      <c r="J387" s="471"/>
      <c r="K387" s="114"/>
      <c r="L387" s="114"/>
      <c r="M387" s="114"/>
      <c r="N387" s="631"/>
      <c r="O387" s="114"/>
      <c r="P387" s="114"/>
      <c r="Q387" s="114"/>
      <c r="R387" s="114"/>
      <c r="S387" s="114"/>
      <c r="T387" s="114"/>
      <c r="U387" s="114"/>
      <c r="V387" s="114"/>
      <c r="W387" s="114"/>
      <c r="X387" s="114"/>
      <c r="Y387" s="114"/>
      <c r="Z387" s="630"/>
      <c r="AA387" s="630"/>
      <c r="AB387" s="629"/>
      <c r="AC387" s="627"/>
      <c r="AD387" s="628"/>
      <c r="AE387" s="628"/>
      <c r="AF387" s="628"/>
      <c r="AG387" s="628"/>
      <c r="AH387" s="628"/>
      <c r="AI387" s="627"/>
      <c r="AJ387" s="114"/>
      <c r="AK387" s="114"/>
      <c r="AL387" s="114"/>
      <c r="AM387" s="114"/>
      <c r="AN387" s="114"/>
      <c r="AO387" s="114"/>
      <c r="AP387" s="114"/>
      <c r="AQ387" s="114"/>
      <c r="AR387" s="114"/>
      <c r="AS387" s="114"/>
      <c r="AT387" s="114"/>
      <c r="AU387" s="114"/>
      <c r="AV387" s="114"/>
      <c r="AW387" s="626"/>
      <c r="AX387" s="626"/>
      <c r="AY387" s="626"/>
      <c r="AZ387" s="626"/>
      <c r="BA387" s="620"/>
    </row>
    <row r="388" spans="1:53" ht="15.75" hidden="1" customHeight="1" x14ac:dyDescent="0.25">
      <c r="A388" s="2611"/>
      <c r="B388" s="471" t="s">
        <v>1158</v>
      </c>
      <c r="C388" s="2647"/>
      <c r="D388" s="2598"/>
      <c r="E388" s="676" t="s">
        <v>670</v>
      </c>
      <c r="F388" s="675" t="s">
        <v>669</v>
      </c>
      <c r="G388" s="683">
        <v>0</v>
      </c>
      <c r="H388" s="687">
        <v>1</v>
      </c>
      <c r="I388" s="851">
        <v>0.25</v>
      </c>
      <c r="J388" s="471"/>
      <c r="K388" s="114"/>
      <c r="L388" s="114"/>
      <c r="M388" s="114"/>
      <c r="N388" s="631"/>
      <c r="O388" s="114"/>
      <c r="P388" s="114"/>
      <c r="Q388" s="114"/>
      <c r="R388" s="114"/>
      <c r="S388" s="114"/>
      <c r="T388" s="114"/>
      <c r="U388" s="114"/>
      <c r="V388" s="114"/>
      <c r="W388" s="114"/>
      <c r="X388" s="114"/>
      <c r="Y388" s="114"/>
      <c r="Z388" s="630"/>
      <c r="AA388" s="630"/>
      <c r="AB388" s="629"/>
      <c r="AC388" s="627"/>
      <c r="AD388" s="628"/>
      <c r="AE388" s="628"/>
      <c r="AF388" s="628"/>
      <c r="AG388" s="628"/>
      <c r="AH388" s="628"/>
      <c r="AI388" s="627"/>
      <c r="AJ388" s="114"/>
      <c r="AK388" s="114"/>
      <c r="AL388" s="114"/>
      <c r="AM388" s="114"/>
      <c r="AN388" s="114"/>
      <c r="AO388" s="114"/>
      <c r="AP388" s="114"/>
      <c r="AQ388" s="114"/>
      <c r="AR388" s="114"/>
      <c r="AS388" s="114"/>
      <c r="AT388" s="114"/>
      <c r="AU388" s="114"/>
      <c r="AV388" s="114"/>
      <c r="AW388" s="626"/>
      <c r="AX388" s="626"/>
      <c r="AY388" s="626"/>
      <c r="AZ388" s="626"/>
      <c r="BA388" s="620"/>
    </row>
    <row r="389" spans="1:53" ht="15.75" hidden="1" customHeight="1" x14ac:dyDescent="0.25">
      <c r="A389" s="2611"/>
      <c r="B389" s="471" t="s">
        <v>1158</v>
      </c>
      <c r="C389" s="2757" t="s">
        <v>1172</v>
      </c>
      <c r="D389" s="2743" t="s">
        <v>1171</v>
      </c>
      <c r="E389" s="676" t="s">
        <v>668</v>
      </c>
      <c r="F389" s="675" t="s">
        <v>667</v>
      </c>
      <c r="G389" s="675" t="s">
        <v>124</v>
      </c>
      <c r="H389" s="694">
        <v>14</v>
      </c>
      <c r="I389" s="852">
        <v>2</v>
      </c>
      <c r="J389" s="471"/>
      <c r="K389" s="114"/>
      <c r="L389" s="114"/>
      <c r="M389" s="114"/>
      <c r="N389" s="631"/>
      <c r="O389" s="114"/>
      <c r="P389" s="114"/>
      <c r="Q389" s="114"/>
      <c r="R389" s="114"/>
      <c r="S389" s="114"/>
      <c r="T389" s="114"/>
      <c r="U389" s="114"/>
      <c r="V389" s="114"/>
      <c r="W389" s="114"/>
      <c r="X389" s="114"/>
      <c r="Y389" s="114"/>
      <c r="Z389" s="630"/>
      <c r="AA389" s="630"/>
      <c r="AB389" s="629"/>
      <c r="AC389" s="627"/>
      <c r="AD389" s="628"/>
      <c r="AE389" s="628"/>
      <c r="AF389" s="628"/>
      <c r="AG389" s="628"/>
      <c r="AH389" s="628"/>
      <c r="AI389" s="627"/>
      <c r="AJ389" s="114"/>
      <c r="AK389" s="114"/>
      <c r="AL389" s="114"/>
      <c r="AM389" s="114"/>
      <c r="AN389" s="114"/>
      <c r="AO389" s="114"/>
      <c r="AP389" s="114"/>
      <c r="AQ389" s="114"/>
      <c r="AR389" s="114"/>
      <c r="AS389" s="114"/>
      <c r="AT389" s="114"/>
      <c r="AU389" s="114"/>
      <c r="AV389" s="114"/>
      <c r="AW389" s="626"/>
      <c r="AX389" s="626"/>
      <c r="AY389" s="626"/>
      <c r="AZ389" s="626"/>
      <c r="BA389" s="620"/>
    </row>
    <row r="390" spans="1:53" ht="15.75" hidden="1" customHeight="1" x14ac:dyDescent="0.25">
      <c r="A390" s="2611"/>
      <c r="B390" s="471" t="s">
        <v>1158</v>
      </c>
      <c r="C390" s="2611"/>
      <c r="D390" s="2597"/>
      <c r="E390" s="676" t="s">
        <v>666</v>
      </c>
      <c r="F390" s="675" t="s">
        <v>129</v>
      </c>
      <c r="G390" s="683">
        <v>0.1</v>
      </c>
      <c r="H390" s="687">
        <v>1</v>
      </c>
      <c r="I390" s="851">
        <v>0.2</v>
      </c>
      <c r="J390" s="471"/>
      <c r="K390" s="114"/>
      <c r="L390" s="114"/>
      <c r="M390" s="114"/>
      <c r="N390" s="631"/>
      <c r="O390" s="114"/>
      <c r="P390" s="114"/>
      <c r="Q390" s="114"/>
      <c r="R390" s="114"/>
      <c r="S390" s="114"/>
      <c r="T390" s="114"/>
      <c r="U390" s="114"/>
      <c r="V390" s="114"/>
      <c r="W390" s="114"/>
      <c r="X390" s="114"/>
      <c r="Y390" s="114"/>
      <c r="Z390" s="630"/>
      <c r="AA390" s="630"/>
      <c r="AB390" s="629"/>
      <c r="AC390" s="627"/>
      <c r="AD390" s="628"/>
      <c r="AE390" s="628"/>
      <c r="AF390" s="628"/>
      <c r="AG390" s="628"/>
      <c r="AH390" s="628"/>
      <c r="AI390" s="627"/>
      <c r="AJ390" s="114"/>
      <c r="AK390" s="114"/>
      <c r="AL390" s="114"/>
      <c r="AM390" s="114"/>
      <c r="AN390" s="114"/>
      <c r="AO390" s="114"/>
      <c r="AP390" s="114"/>
      <c r="AQ390" s="114"/>
      <c r="AR390" s="114"/>
      <c r="AS390" s="114"/>
      <c r="AT390" s="114"/>
      <c r="AU390" s="114"/>
      <c r="AV390" s="114"/>
      <c r="AW390" s="626"/>
      <c r="AX390" s="626"/>
      <c r="AY390" s="626"/>
      <c r="AZ390" s="626"/>
      <c r="BA390" s="620"/>
    </row>
    <row r="391" spans="1:53" ht="15.75" hidden="1" customHeight="1" x14ac:dyDescent="0.25">
      <c r="A391" s="2611"/>
      <c r="B391" s="471" t="s">
        <v>1158</v>
      </c>
      <c r="C391" s="2611"/>
      <c r="D391" s="2597"/>
      <c r="E391" s="693" t="s">
        <v>665</v>
      </c>
      <c r="F391" s="675" t="s">
        <v>470</v>
      </c>
      <c r="G391" s="675" t="s">
        <v>124</v>
      </c>
      <c r="H391" s="694">
        <v>100</v>
      </c>
      <c r="I391" s="851">
        <v>0</v>
      </c>
      <c r="J391" s="471"/>
      <c r="K391" s="114"/>
      <c r="L391" s="114"/>
      <c r="M391" s="114"/>
      <c r="N391" s="631"/>
      <c r="O391" s="114"/>
      <c r="P391" s="114"/>
      <c r="Q391" s="114"/>
      <c r="R391" s="114"/>
      <c r="S391" s="114"/>
      <c r="T391" s="114"/>
      <c r="U391" s="114"/>
      <c r="V391" s="114"/>
      <c r="W391" s="114"/>
      <c r="X391" s="114"/>
      <c r="Y391" s="114"/>
      <c r="Z391" s="630"/>
      <c r="AA391" s="630"/>
      <c r="AB391" s="629"/>
      <c r="AC391" s="627"/>
      <c r="AD391" s="628"/>
      <c r="AE391" s="628"/>
      <c r="AF391" s="628"/>
      <c r="AG391" s="628"/>
      <c r="AH391" s="628"/>
      <c r="AI391" s="627"/>
      <c r="AJ391" s="114"/>
      <c r="AK391" s="114"/>
      <c r="AL391" s="114"/>
      <c r="AM391" s="114"/>
      <c r="AN391" s="114"/>
      <c r="AO391" s="114"/>
      <c r="AP391" s="114"/>
      <c r="AQ391" s="114"/>
      <c r="AR391" s="114"/>
      <c r="AS391" s="114"/>
      <c r="AT391" s="114"/>
      <c r="AU391" s="114"/>
      <c r="AV391" s="114"/>
      <c r="AW391" s="626"/>
      <c r="AX391" s="626"/>
      <c r="AY391" s="626"/>
      <c r="AZ391" s="626"/>
      <c r="BA391" s="620"/>
    </row>
    <row r="392" spans="1:53" ht="15.75" hidden="1" customHeight="1" x14ac:dyDescent="0.25">
      <c r="A392" s="2611"/>
      <c r="B392" s="471" t="s">
        <v>1158</v>
      </c>
      <c r="C392" s="2611"/>
      <c r="D392" s="2597"/>
      <c r="E392" s="676" t="s">
        <v>664</v>
      </c>
      <c r="F392" s="675" t="s">
        <v>663</v>
      </c>
      <c r="G392" s="675">
        <v>357</v>
      </c>
      <c r="H392" s="694">
        <v>357</v>
      </c>
      <c r="I392" s="852">
        <v>57</v>
      </c>
      <c r="J392" s="471"/>
      <c r="K392" s="114"/>
      <c r="L392" s="114"/>
      <c r="M392" s="114"/>
      <c r="N392" s="631"/>
      <c r="O392" s="114"/>
      <c r="P392" s="114"/>
      <c r="Q392" s="114"/>
      <c r="R392" s="114"/>
      <c r="S392" s="114"/>
      <c r="T392" s="114"/>
      <c r="U392" s="114"/>
      <c r="V392" s="114"/>
      <c r="W392" s="114"/>
      <c r="X392" s="114"/>
      <c r="Y392" s="114"/>
      <c r="Z392" s="630"/>
      <c r="AA392" s="630"/>
      <c r="AB392" s="629"/>
      <c r="AC392" s="627"/>
      <c r="AD392" s="628"/>
      <c r="AE392" s="628"/>
      <c r="AF392" s="628"/>
      <c r="AG392" s="628"/>
      <c r="AH392" s="628"/>
      <c r="AI392" s="627"/>
      <c r="AJ392" s="114"/>
      <c r="AK392" s="114"/>
      <c r="AL392" s="114"/>
      <c r="AM392" s="114"/>
      <c r="AN392" s="114"/>
      <c r="AO392" s="114"/>
      <c r="AP392" s="114"/>
      <c r="AQ392" s="114"/>
      <c r="AR392" s="114"/>
      <c r="AS392" s="114"/>
      <c r="AT392" s="114"/>
      <c r="AU392" s="114"/>
      <c r="AV392" s="114"/>
      <c r="AW392" s="626"/>
      <c r="AX392" s="626"/>
      <c r="AY392" s="626"/>
      <c r="AZ392" s="626"/>
      <c r="BA392" s="620"/>
    </row>
    <row r="393" spans="1:53" ht="15.75" hidden="1" customHeight="1" x14ac:dyDescent="0.25">
      <c r="A393" s="2611"/>
      <c r="B393" s="471" t="s">
        <v>1158</v>
      </c>
      <c r="C393" s="2647"/>
      <c r="D393" s="2598"/>
      <c r="E393" s="676" t="s">
        <v>662</v>
      </c>
      <c r="F393" s="675" t="s">
        <v>129</v>
      </c>
      <c r="G393" s="683">
        <v>1</v>
      </c>
      <c r="H393" s="687">
        <v>1</v>
      </c>
      <c r="I393" s="851">
        <v>0.2</v>
      </c>
      <c r="J393" s="471"/>
      <c r="K393" s="114"/>
      <c r="L393" s="114"/>
      <c r="M393" s="114"/>
      <c r="N393" s="631"/>
      <c r="O393" s="114"/>
      <c r="P393" s="114"/>
      <c r="Q393" s="114"/>
      <c r="R393" s="114"/>
      <c r="S393" s="114"/>
      <c r="T393" s="114"/>
      <c r="U393" s="114"/>
      <c r="V393" s="114"/>
      <c r="W393" s="114"/>
      <c r="X393" s="114"/>
      <c r="Y393" s="114"/>
      <c r="Z393" s="630"/>
      <c r="AA393" s="630"/>
      <c r="AB393" s="629"/>
      <c r="AC393" s="627"/>
      <c r="AD393" s="628"/>
      <c r="AE393" s="628"/>
      <c r="AF393" s="628"/>
      <c r="AG393" s="628"/>
      <c r="AH393" s="628"/>
      <c r="AI393" s="627"/>
      <c r="AJ393" s="114"/>
      <c r="AK393" s="114"/>
      <c r="AL393" s="114"/>
      <c r="AM393" s="114"/>
      <c r="AN393" s="114"/>
      <c r="AO393" s="114"/>
      <c r="AP393" s="114"/>
      <c r="AQ393" s="114"/>
      <c r="AR393" s="114"/>
      <c r="AS393" s="114"/>
      <c r="AT393" s="114"/>
      <c r="AU393" s="114"/>
      <c r="AV393" s="114"/>
      <c r="AW393" s="626"/>
      <c r="AX393" s="626"/>
      <c r="AY393" s="626"/>
      <c r="AZ393" s="626"/>
      <c r="BA393" s="620"/>
    </row>
    <row r="394" spans="1:53" ht="15.75" hidden="1" customHeight="1" x14ac:dyDescent="0.25">
      <c r="A394" s="2611"/>
      <c r="B394" s="471" t="s">
        <v>1158</v>
      </c>
      <c r="C394" s="2760" t="s">
        <v>1170</v>
      </c>
      <c r="D394" s="2743" t="s">
        <v>1169</v>
      </c>
      <c r="E394" s="676" t="s">
        <v>661</v>
      </c>
      <c r="F394" s="675" t="s">
        <v>129</v>
      </c>
      <c r="G394" s="683">
        <v>0.8</v>
      </c>
      <c r="H394" s="687">
        <v>1</v>
      </c>
      <c r="I394" s="851">
        <v>0.2</v>
      </c>
      <c r="J394" s="471"/>
      <c r="K394" s="114"/>
      <c r="L394" s="114"/>
      <c r="M394" s="114"/>
      <c r="N394" s="631"/>
      <c r="O394" s="114"/>
      <c r="P394" s="114"/>
      <c r="Q394" s="114"/>
      <c r="R394" s="114"/>
      <c r="S394" s="114"/>
      <c r="T394" s="114"/>
      <c r="U394" s="114"/>
      <c r="V394" s="114"/>
      <c r="W394" s="114"/>
      <c r="X394" s="114"/>
      <c r="Y394" s="114"/>
      <c r="Z394" s="630"/>
      <c r="AA394" s="630"/>
      <c r="AB394" s="629"/>
      <c r="AC394" s="627"/>
      <c r="AD394" s="628"/>
      <c r="AE394" s="628"/>
      <c r="AF394" s="628"/>
      <c r="AG394" s="628"/>
      <c r="AH394" s="628"/>
      <c r="AI394" s="627"/>
      <c r="AJ394" s="114"/>
      <c r="AK394" s="114"/>
      <c r="AL394" s="114"/>
      <c r="AM394" s="114"/>
      <c r="AN394" s="114"/>
      <c r="AO394" s="114"/>
      <c r="AP394" s="114"/>
      <c r="AQ394" s="114"/>
      <c r="AR394" s="114"/>
      <c r="AS394" s="114"/>
      <c r="AT394" s="114"/>
      <c r="AU394" s="114"/>
      <c r="AV394" s="114"/>
      <c r="AW394" s="626"/>
      <c r="AX394" s="626"/>
      <c r="AY394" s="626"/>
      <c r="AZ394" s="626"/>
      <c r="BA394" s="620"/>
    </row>
    <row r="395" spans="1:53" ht="15.75" hidden="1" customHeight="1" x14ac:dyDescent="0.25">
      <c r="A395" s="2611"/>
      <c r="B395" s="471" t="s">
        <v>1158</v>
      </c>
      <c r="C395" s="2611"/>
      <c r="D395" s="2597"/>
      <c r="E395" s="676" t="s">
        <v>660</v>
      </c>
      <c r="F395" s="675" t="s">
        <v>659</v>
      </c>
      <c r="G395" s="683">
        <v>0.5</v>
      </c>
      <c r="H395" s="687">
        <v>1</v>
      </c>
      <c r="I395" s="851">
        <v>0</v>
      </c>
      <c r="J395" s="471"/>
      <c r="K395" s="114"/>
      <c r="L395" s="114"/>
      <c r="M395" s="114"/>
      <c r="N395" s="631"/>
      <c r="O395" s="114"/>
      <c r="P395" s="114"/>
      <c r="Q395" s="114"/>
      <c r="R395" s="114"/>
      <c r="S395" s="114"/>
      <c r="T395" s="114"/>
      <c r="U395" s="114"/>
      <c r="V395" s="114"/>
      <c r="W395" s="114"/>
      <c r="X395" s="114"/>
      <c r="Y395" s="114"/>
      <c r="Z395" s="630"/>
      <c r="AA395" s="630"/>
      <c r="AB395" s="629"/>
      <c r="AC395" s="627"/>
      <c r="AD395" s="628"/>
      <c r="AE395" s="628"/>
      <c r="AF395" s="628"/>
      <c r="AG395" s="628"/>
      <c r="AH395" s="628"/>
      <c r="AI395" s="627"/>
      <c r="AJ395" s="114"/>
      <c r="AK395" s="114"/>
      <c r="AL395" s="114"/>
      <c r="AM395" s="114"/>
      <c r="AN395" s="114"/>
      <c r="AO395" s="114"/>
      <c r="AP395" s="114"/>
      <c r="AQ395" s="114"/>
      <c r="AR395" s="114"/>
      <c r="AS395" s="114"/>
      <c r="AT395" s="114"/>
      <c r="AU395" s="114"/>
      <c r="AV395" s="114"/>
      <c r="AW395" s="626"/>
      <c r="AX395" s="626"/>
      <c r="AY395" s="626"/>
      <c r="AZ395" s="626"/>
      <c r="BA395" s="620"/>
    </row>
    <row r="396" spans="1:53" ht="15.75" hidden="1" customHeight="1" x14ac:dyDescent="0.25">
      <c r="A396" s="2611"/>
      <c r="B396" s="471" t="s">
        <v>1158</v>
      </c>
      <c r="C396" s="2611"/>
      <c r="D396" s="2597"/>
      <c r="E396" s="676" t="s">
        <v>658</v>
      </c>
      <c r="F396" s="675" t="s">
        <v>129</v>
      </c>
      <c r="G396" s="683">
        <v>0.85</v>
      </c>
      <c r="H396" s="687">
        <v>1</v>
      </c>
      <c r="I396" s="851">
        <v>0.1</v>
      </c>
      <c r="J396" s="471"/>
      <c r="K396" s="114"/>
      <c r="L396" s="114"/>
      <c r="M396" s="114"/>
      <c r="N396" s="631"/>
      <c r="O396" s="114"/>
      <c r="P396" s="114"/>
      <c r="Q396" s="114"/>
      <c r="R396" s="114"/>
      <c r="S396" s="114"/>
      <c r="T396" s="114"/>
      <c r="U396" s="114"/>
      <c r="V396" s="114"/>
      <c r="W396" s="114"/>
      <c r="X396" s="114"/>
      <c r="Y396" s="114"/>
      <c r="Z396" s="630"/>
      <c r="AA396" s="630"/>
      <c r="AB396" s="629"/>
      <c r="AC396" s="627"/>
      <c r="AD396" s="628"/>
      <c r="AE396" s="628"/>
      <c r="AF396" s="628"/>
      <c r="AG396" s="628"/>
      <c r="AH396" s="628"/>
      <c r="AI396" s="627"/>
      <c r="AJ396" s="114"/>
      <c r="AK396" s="114"/>
      <c r="AL396" s="114"/>
      <c r="AM396" s="114"/>
      <c r="AN396" s="114"/>
      <c r="AO396" s="114"/>
      <c r="AP396" s="114"/>
      <c r="AQ396" s="114"/>
      <c r="AR396" s="114"/>
      <c r="AS396" s="114"/>
      <c r="AT396" s="114"/>
      <c r="AU396" s="114"/>
      <c r="AV396" s="114"/>
      <c r="AW396" s="626"/>
      <c r="AX396" s="626"/>
      <c r="AY396" s="626"/>
      <c r="AZ396" s="626"/>
      <c r="BA396" s="620"/>
    </row>
    <row r="397" spans="1:53" ht="15.75" hidden="1" customHeight="1" x14ac:dyDescent="0.25">
      <c r="A397" s="2611"/>
      <c r="B397" s="471" t="s">
        <v>1158</v>
      </c>
      <c r="C397" s="2611"/>
      <c r="D397" s="2597"/>
      <c r="E397" s="676" t="s">
        <v>657</v>
      </c>
      <c r="F397" s="675" t="s">
        <v>656</v>
      </c>
      <c r="G397" s="683">
        <v>0.8</v>
      </c>
      <c r="H397" s="687">
        <v>1</v>
      </c>
      <c r="I397" s="851">
        <v>0.1</v>
      </c>
      <c r="J397" s="471"/>
      <c r="K397" s="114"/>
      <c r="L397" s="114"/>
      <c r="M397" s="114"/>
      <c r="N397" s="631"/>
      <c r="O397" s="114"/>
      <c r="P397" s="114"/>
      <c r="Q397" s="114"/>
      <c r="R397" s="114"/>
      <c r="S397" s="114"/>
      <c r="T397" s="114"/>
      <c r="U397" s="114"/>
      <c r="V397" s="114"/>
      <c r="W397" s="114"/>
      <c r="X397" s="114"/>
      <c r="Y397" s="114"/>
      <c r="Z397" s="630"/>
      <c r="AA397" s="630"/>
      <c r="AB397" s="629"/>
      <c r="AC397" s="627"/>
      <c r="AD397" s="628"/>
      <c r="AE397" s="628"/>
      <c r="AF397" s="628"/>
      <c r="AG397" s="628"/>
      <c r="AH397" s="628"/>
      <c r="AI397" s="627"/>
      <c r="AJ397" s="114"/>
      <c r="AK397" s="114"/>
      <c r="AL397" s="114"/>
      <c r="AM397" s="114"/>
      <c r="AN397" s="114"/>
      <c r="AO397" s="114"/>
      <c r="AP397" s="114"/>
      <c r="AQ397" s="114"/>
      <c r="AR397" s="114"/>
      <c r="AS397" s="114"/>
      <c r="AT397" s="114"/>
      <c r="AU397" s="114"/>
      <c r="AV397" s="114"/>
      <c r="AW397" s="626"/>
      <c r="AX397" s="626"/>
      <c r="AY397" s="626"/>
      <c r="AZ397" s="626"/>
      <c r="BA397" s="620"/>
    </row>
    <row r="398" spans="1:53" ht="15.75" hidden="1" customHeight="1" x14ac:dyDescent="0.25">
      <c r="A398" s="2611"/>
      <c r="B398" s="471" t="s">
        <v>1158</v>
      </c>
      <c r="C398" s="2693" t="s">
        <v>1168</v>
      </c>
      <c r="D398" s="2738" t="s">
        <v>1167</v>
      </c>
      <c r="E398" s="829" t="s">
        <v>655</v>
      </c>
      <c r="F398" s="838" t="s">
        <v>129</v>
      </c>
      <c r="G398" s="837">
        <v>0</v>
      </c>
      <c r="H398" s="837">
        <v>1</v>
      </c>
      <c r="I398" s="836">
        <v>0.25</v>
      </c>
      <c r="J398" s="471"/>
      <c r="K398" s="114"/>
      <c r="L398" s="114"/>
      <c r="M398" s="114"/>
      <c r="N398" s="631"/>
      <c r="O398" s="114"/>
      <c r="P398" s="114"/>
      <c r="Q398" s="114"/>
      <c r="R398" s="114"/>
      <c r="S398" s="114"/>
      <c r="T398" s="114"/>
      <c r="U398" s="114"/>
      <c r="V398" s="114"/>
      <c r="W398" s="114"/>
      <c r="X398" s="114"/>
      <c r="Y398" s="114"/>
      <c r="Z398" s="630"/>
      <c r="AA398" s="630"/>
      <c r="AB398" s="629"/>
      <c r="AC398" s="627"/>
      <c r="AD398" s="628"/>
      <c r="AE398" s="628"/>
      <c r="AF398" s="628"/>
      <c r="AG398" s="628"/>
      <c r="AH398" s="628"/>
      <c r="AI398" s="627"/>
      <c r="AJ398" s="114"/>
      <c r="AK398" s="114"/>
      <c r="AL398" s="114"/>
      <c r="AM398" s="114"/>
      <c r="AN398" s="114"/>
      <c r="AO398" s="114"/>
      <c r="AP398" s="114"/>
      <c r="AQ398" s="114"/>
      <c r="AR398" s="114"/>
      <c r="AS398" s="114"/>
      <c r="AT398" s="114"/>
      <c r="AU398" s="114"/>
      <c r="AV398" s="114"/>
      <c r="AW398" s="626"/>
      <c r="AX398" s="626"/>
      <c r="AY398" s="626"/>
      <c r="AZ398" s="626"/>
      <c r="BA398" s="620"/>
    </row>
    <row r="399" spans="1:53" ht="15.75" hidden="1" customHeight="1" x14ac:dyDescent="0.25">
      <c r="A399" s="2611"/>
      <c r="B399" s="471" t="s">
        <v>1158</v>
      </c>
      <c r="C399" s="2611"/>
      <c r="D399" s="2597"/>
      <c r="E399" s="2740" t="s">
        <v>654</v>
      </c>
      <c r="F399" s="838" t="s">
        <v>653</v>
      </c>
      <c r="G399" s="837">
        <v>0</v>
      </c>
      <c r="H399" s="837">
        <v>1</v>
      </c>
      <c r="I399" s="836">
        <v>0.2</v>
      </c>
      <c r="J399" s="471"/>
      <c r="K399" s="114"/>
      <c r="L399" s="114"/>
      <c r="M399" s="114"/>
      <c r="N399" s="631"/>
      <c r="O399" s="114"/>
      <c r="P399" s="114"/>
      <c r="Q399" s="114"/>
      <c r="R399" s="114"/>
      <c r="S399" s="114"/>
      <c r="T399" s="114"/>
      <c r="U399" s="114"/>
      <c r="V399" s="114"/>
      <c r="W399" s="114"/>
      <c r="X399" s="114"/>
      <c r="Y399" s="114"/>
      <c r="Z399" s="630"/>
      <c r="AA399" s="630"/>
      <c r="AB399" s="629"/>
      <c r="AC399" s="627"/>
      <c r="AD399" s="628"/>
      <c r="AE399" s="628"/>
      <c r="AF399" s="628"/>
      <c r="AG399" s="628"/>
      <c r="AH399" s="628"/>
      <c r="AI399" s="627"/>
      <c r="AJ399" s="114"/>
      <c r="AK399" s="114"/>
      <c r="AL399" s="114"/>
      <c r="AM399" s="114"/>
      <c r="AN399" s="114"/>
      <c r="AO399" s="114"/>
      <c r="AP399" s="114"/>
      <c r="AQ399" s="114"/>
      <c r="AR399" s="114"/>
      <c r="AS399" s="114"/>
      <c r="AT399" s="114"/>
      <c r="AU399" s="114"/>
      <c r="AV399" s="114"/>
      <c r="AW399" s="626"/>
      <c r="AX399" s="626"/>
      <c r="AY399" s="626"/>
      <c r="AZ399" s="626"/>
      <c r="BA399" s="620"/>
    </row>
    <row r="400" spans="1:53" ht="15.75" hidden="1" customHeight="1" x14ac:dyDescent="0.25">
      <c r="A400" s="2611"/>
      <c r="B400" s="471" t="s">
        <v>1158</v>
      </c>
      <c r="C400" s="2611"/>
      <c r="D400" s="2597"/>
      <c r="E400" s="2598"/>
      <c r="F400" s="838" t="s">
        <v>129</v>
      </c>
      <c r="G400" s="837">
        <v>0</v>
      </c>
      <c r="H400" s="837">
        <v>0.25</v>
      </c>
      <c r="I400" s="753">
        <v>0</v>
      </c>
      <c r="J400" s="471"/>
      <c r="K400" s="114"/>
      <c r="L400" s="114"/>
      <c r="M400" s="114"/>
      <c r="N400" s="631"/>
      <c r="O400" s="114"/>
      <c r="P400" s="114"/>
      <c r="Q400" s="114"/>
      <c r="R400" s="114"/>
      <c r="S400" s="114"/>
      <c r="T400" s="114"/>
      <c r="U400" s="114"/>
      <c r="V400" s="114"/>
      <c r="W400" s="114"/>
      <c r="X400" s="114"/>
      <c r="Y400" s="114"/>
      <c r="Z400" s="630"/>
      <c r="AA400" s="630"/>
      <c r="AB400" s="629"/>
      <c r="AC400" s="627"/>
      <c r="AD400" s="628"/>
      <c r="AE400" s="628"/>
      <c r="AF400" s="628"/>
      <c r="AG400" s="628"/>
      <c r="AH400" s="628"/>
      <c r="AI400" s="627"/>
      <c r="AJ400" s="114"/>
      <c r="AK400" s="114"/>
      <c r="AL400" s="114"/>
      <c r="AM400" s="114"/>
      <c r="AN400" s="114"/>
      <c r="AO400" s="114"/>
      <c r="AP400" s="114"/>
      <c r="AQ400" s="114"/>
      <c r="AR400" s="114"/>
      <c r="AS400" s="114"/>
      <c r="AT400" s="114"/>
      <c r="AU400" s="114"/>
      <c r="AV400" s="114"/>
      <c r="AW400" s="626"/>
      <c r="AX400" s="626"/>
      <c r="AY400" s="626"/>
      <c r="AZ400" s="626"/>
      <c r="BA400" s="620"/>
    </row>
    <row r="401" spans="1:53" ht="15.75" hidden="1" customHeight="1" x14ac:dyDescent="0.25">
      <c r="A401" s="2611"/>
      <c r="B401" s="471" t="s">
        <v>1158</v>
      </c>
      <c r="C401" s="2611"/>
      <c r="D401" s="2598"/>
      <c r="E401" s="835" t="s">
        <v>652</v>
      </c>
      <c r="F401" s="834" t="s">
        <v>129</v>
      </c>
      <c r="G401" s="833">
        <v>0</v>
      </c>
      <c r="H401" s="833">
        <v>1</v>
      </c>
      <c r="I401" s="832">
        <v>0.1</v>
      </c>
      <c r="J401" s="471"/>
      <c r="K401" s="114"/>
      <c r="L401" s="114"/>
      <c r="M401" s="114"/>
      <c r="N401" s="631"/>
      <c r="O401" s="114"/>
      <c r="P401" s="114"/>
      <c r="Q401" s="114"/>
      <c r="R401" s="114"/>
      <c r="S401" s="114"/>
      <c r="T401" s="114"/>
      <c r="U401" s="114"/>
      <c r="V401" s="114"/>
      <c r="W401" s="114"/>
      <c r="X401" s="114"/>
      <c r="Y401" s="114"/>
      <c r="Z401" s="630"/>
      <c r="AA401" s="630"/>
      <c r="AB401" s="629"/>
      <c r="AC401" s="627"/>
      <c r="AD401" s="628"/>
      <c r="AE401" s="628"/>
      <c r="AF401" s="628"/>
      <c r="AG401" s="628"/>
      <c r="AH401" s="628"/>
      <c r="AI401" s="627"/>
      <c r="AJ401" s="114"/>
      <c r="AK401" s="114"/>
      <c r="AL401" s="114"/>
      <c r="AM401" s="114"/>
      <c r="AN401" s="114"/>
      <c r="AO401" s="114"/>
      <c r="AP401" s="114"/>
      <c r="AQ401" s="114"/>
      <c r="AR401" s="114"/>
      <c r="AS401" s="114"/>
      <c r="AT401" s="114"/>
      <c r="AU401" s="114"/>
      <c r="AV401" s="114"/>
      <c r="AW401" s="626"/>
      <c r="AX401" s="626"/>
      <c r="AY401" s="626"/>
      <c r="AZ401" s="626"/>
      <c r="BA401" s="620"/>
    </row>
    <row r="402" spans="1:53" ht="15.75" hidden="1" customHeight="1" x14ac:dyDescent="0.25">
      <c r="A402" s="2611"/>
      <c r="B402" s="471" t="s">
        <v>1158</v>
      </c>
      <c r="C402" s="2740" t="s">
        <v>1166</v>
      </c>
      <c r="D402" s="2740" t="s">
        <v>1165</v>
      </c>
      <c r="E402" s="829" t="s">
        <v>651</v>
      </c>
      <c r="F402" s="829" t="s">
        <v>470</v>
      </c>
      <c r="G402" s="837">
        <v>0.3</v>
      </c>
      <c r="H402" s="837">
        <v>1</v>
      </c>
      <c r="I402" s="849">
        <v>0</v>
      </c>
      <c r="J402" s="471"/>
      <c r="K402" s="114"/>
      <c r="L402" s="114"/>
      <c r="M402" s="114"/>
      <c r="N402" s="631"/>
      <c r="O402" s="114"/>
      <c r="P402" s="114"/>
      <c r="Q402" s="114"/>
      <c r="R402" s="114"/>
      <c r="S402" s="114"/>
      <c r="T402" s="114"/>
      <c r="U402" s="114"/>
      <c r="V402" s="114"/>
      <c r="W402" s="114"/>
      <c r="X402" s="114"/>
      <c r="Y402" s="114"/>
      <c r="Z402" s="630"/>
      <c r="AA402" s="630"/>
      <c r="AB402" s="629"/>
      <c r="AC402" s="627"/>
      <c r="AD402" s="628"/>
      <c r="AE402" s="628"/>
      <c r="AF402" s="628"/>
      <c r="AG402" s="628"/>
      <c r="AH402" s="628"/>
      <c r="AI402" s="627"/>
      <c r="AJ402" s="114"/>
      <c r="AK402" s="114"/>
      <c r="AL402" s="114"/>
      <c r="AM402" s="114"/>
      <c r="AN402" s="114"/>
      <c r="AO402" s="114"/>
      <c r="AP402" s="114"/>
      <c r="AQ402" s="114"/>
      <c r="AR402" s="114"/>
      <c r="AS402" s="114"/>
      <c r="AT402" s="114"/>
      <c r="AU402" s="114"/>
      <c r="AV402" s="114"/>
      <c r="AW402" s="626"/>
      <c r="AX402" s="626"/>
      <c r="AY402" s="626"/>
      <c r="AZ402" s="626"/>
      <c r="BA402" s="620"/>
    </row>
    <row r="403" spans="1:53" ht="15.75" hidden="1" customHeight="1" x14ac:dyDescent="0.25">
      <c r="A403" s="2611"/>
      <c r="B403" s="471" t="s">
        <v>1158</v>
      </c>
      <c r="C403" s="2597"/>
      <c r="D403" s="2597"/>
      <c r="E403" s="850" t="s">
        <v>650</v>
      </c>
      <c r="F403" s="829" t="s">
        <v>129</v>
      </c>
      <c r="G403" s="837">
        <v>0.2</v>
      </c>
      <c r="H403" s="837">
        <v>1</v>
      </c>
      <c r="I403" s="849">
        <v>0.25</v>
      </c>
      <c r="J403" s="471"/>
      <c r="K403" s="114"/>
      <c r="L403" s="114"/>
      <c r="M403" s="114"/>
      <c r="N403" s="631"/>
      <c r="O403" s="114"/>
      <c r="P403" s="114"/>
      <c r="Q403" s="114"/>
      <c r="R403" s="114"/>
      <c r="S403" s="114"/>
      <c r="T403" s="114"/>
      <c r="U403" s="114"/>
      <c r="V403" s="114"/>
      <c r="W403" s="114"/>
      <c r="X403" s="114"/>
      <c r="Y403" s="114"/>
      <c r="Z403" s="630"/>
      <c r="AA403" s="630"/>
      <c r="AB403" s="629"/>
      <c r="AC403" s="627"/>
      <c r="AD403" s="628"/>
      <c r="AE403" s="628"/>
      <c r="AF403" s="628"/>
      <c r="AG403" s="628"/>
      <c r="AH403" s="628"/>
      <c r="AI403" s="627"/>
      <c r="AJ403" s="114"/>
      <c r="AK403" s="114"/>
      <c r="AL403" s="114"/>
      <c r="AM403" s="114"/>
      <c r="AN403" s="114"/>
      <c r="AO403" s="114"/>
      <c r="AP403" s="114"/>
      <c r="AQ403" s="114"/>
      <c r="AR403" s="114"/>
      <c r="AS403" s="114"/>
      <c r="AT403" s="114"/>
      <c r="AU403" s="114"/>
      <c r="AV403" s="114"/>
      <c r="AW403" s="626"/>
      <c r="AX403" s="626"/>
      <c r="AY403" s="626"/>
      <c r="AZ403" s="626"/>
      <c r="BA403" s="620"/>
    </row>
    <row r="404" spans="1:53" ht="15.75" hidden="1" customHeight="1" x14ac:dyDescent="0.25">
      <c r="A404" s="2611"/>
      <c r="B404" s="471" t="s">
        <v>1158</v>
      </c>
      <c r="C404" s="2598"/>
      <c r="D404" s="2597"/>
      <c r="E404" s="848" t="s">
        <v>649</v>
      </c>
      <c r="F404" s="829" t="s">
        <v>648</v>
      </c>
      <c r="G404" s="847">
        <v>2</v>
      </c>
      <c r="H404" s="847">
        <v>4</v>
      </c>
      <c r="I404" s="846">
        <v>1</v>
      </c>
      <c r="J404" s="471"/>
      <c r="K404" s="114"/>
      <c r="L404" s="114"/>
      <c r="M404" s="114"/>
      <c r="N404" s="631"/>
      <c r="O404" s="114"/>
      <c r="P404" s="114"/>
      <c r="Q404" s="114"/>
      <c r="R404" s="114"/>
      <c r="S404" s="114"/>
      <c r="T404" s="114"/>
      <c r="U404" s="114"/>
      <c r="V404" s="114"/>
      <c r="W404" s="114"/>
      <c r="X404" s="114"/>
      <c r="Y404" s="114"/>
      <c r="Z404" s="630"/>
      <c r="AA404" s="630"/>
      <c r="AB404" s="629"/>
      <c r="AC404" s="627"/>
      <c r="AD404" s="628"/>
      <c r="AE404" s="628"/>
      <c r="AF404" s="628"/>
      <c r="AG404" s="628"/>
      <c r="AH404" s="628"/>
      <c r="AI404" s="627"/>
      <c r="AJ404" s="114"/>
      <c r="AK404" s="114"/>
      <c r="AL404" s="114"/>
      <c r="AM404" s="114"/>
      <c r="AN404" s="114"/>
      <c r="AO404" s="114"/>
      <c r="AP404" s="114"/>
      <c r="AQ404" s="114"/>
      <c r="AR404" s="114"/>
      <c r="AS404" s="114"/>
      <c r="AT404" s="114"/>
      <c r="AU404" s="114"/>
      <c r="AV404" s="114"/>
      <c r="AW404" s="626"/>
      <c r="AX404" s="626"/>
      <c r="AY404" s="626"/>
      <c r="AZ404" s="626"/>
      <c r="BA404" s="620"/>
    </row>
    <row r="405" spans="1:53" ht="15.75" hidden="1" customHeight="1" x14ac:dyDescent="0.25">
      <c r="A405" s="2611"/>
      <c r="B405" s="471" t="s">
        <v>1158</v>
      </c>
      <c r="C405" s="2759" t="s">
        <v>1164</v>
      </c>
      <c r="D405" s="2758" t="s">
        <v>1163</v>
      </c>
      <c r="E405" s="845" t="s">
        <v>647</v>
      </c>
      <c r="F405" s="844" t="s">
        <v>646</v>
      </c>
      <c r="G405" s="843">
        <v>8</v>
      </c>
      <c r="H405" s="842">
        <v>8</v>
      </c>
      <c r="I405" s="841">
        <v>8</v>
      </c>
      <c r="J405" s="471"/>
      <c r="K405" s="114"/>
      <c r="L405" s="114"/>
      <c r="M405" s="114"/>
      <c r="N405" s="631"/>
      <c r="O405" s="114"/>
      <c r="P405" s="114"/>
      <c r="Q405" s="114"/>
      <c r="R405" s="114"/>
      <c r="S405" s="114"/>
      <c r="T405" s="114"/>
      <c r="U405" s="114"/>
      <c r="V405" s="114"/>
      <c r="W405" s="114"/>
      <c r="X405" s="114"/>
      <c r="Y405" s="114"/>
      <c r="Z405" s="630"/>
      <c r="AA405" s="630"/>
      <c r="AB405" s="629"/>
      <c r="AC405" s="627"/>
      <c r="AD405" s="628"/>
      <c r="AE405" s="628"/>
      <c r="AF405" s="628"/>
      <c r="AG405" s="628"/>
      <c r="AH405" s="628"/>
      <c r="AI405" s="627"/>
      <c r="AJ405" s="114"/>
      <c r="AK405" s="114"/>
      <c r="AL405" s="114"/>
      <c r="AM405" s="114"/>
      <c r="AN405" s="114"/>
      <c r="AO405" s="114"/>
      <c r="AP405" s="114"/>
      <c r="AQ405" s="114"/>
      <c r="AR405" s="114"/>
      <c r="AS405" s="114"/>
      <c r="AT405" s="114"/>
      <c r="AU405" s="114"/>
      <c r="AV405" s="114"/>
      <c r="AW405" s="626"/>
      <c r="AX405" s="626"/>
      <c r="AY405" s="626"/>
      <c r="AZ405" s="626"/>
      <c r="BA405" s="620"/>
    </row>
    <row r="406" spans="1:53" ht="15.75" hidden="1" customHeight="1" x14ac:dyDescent="0.25">
      <c r="A406" s="2611"/>
      <c r="B406" s="471" t="s">
        <v>1158</v>
      </c>
      <c r="C406" s="2611"/>
      <c r="D406" s="2597"/>
      <c r="E406" s="829" t="s">
        <v>645</v>
      </c>
      <c r="F406" s="838" t="s">
        <v>129</v>
      </c>
      <c r="G406" s="828" t="s">
        <v>124</v>
      </c>
      <c r="H406" s="837">
        <v>1</v>
      </c>
      <c r="I406" s="836">
        <v>0.2</v>
      </c>
      <c r="J406" s="471"/>
      <c r="K406" s="114"/>
      <c r="L406" s="114"/>
      <c r="M406" s="114"/>
      <c r="N406" s="631"/>
      <c r="O406" s="114"/>
      <c r="P406" s="114"/>
      <c r="Q406" s="114"/>
      <c r="R406" s="114"/>
      <c r="S406" s="114"/>
      <c r="T406" s="114"/>
      <c r="U406" s="114"/>
      <c r="V406" s="114"/>
      <c r="W406" s="114"/>
      <c r="X406" s="114"/>
      <c r="Y406" s="114"/>
      <c r="Z406" s="630"/>
      <c r="AA406" s="630"/>
      <c r="AB406" s="629"/>
      <c r="AC406" s="627"/>
      <c r="AD406" s="628"/>
      <c r="AE406" s="628"/>
      <c r="AF406" s="628"/>
      <c r="AG406" s="628"/>
      <c r="AH406" s="628"/>
      <c r="AI406" s="627"/>
      <c r="AJ406" s="114"/>
      <c r="AK406" s="114"/>
      <c r="AL406" s="114"/>
      <c r="AM406" s="114"/>
      <c r="AN406" s="114"/>
      <c r="AO406" s="114"/>
      <c r="AP406" s="114"/>
      <c r="AQ406" s="114"/>
      <c r="AR406" s="114"/>
      <c r="AS406" s="114"/>
      <c r="AT406" s="114"/>
      <c r="AU406" s="114"/>
      <c r="AV406" s="114"/>
      <c r="AW406" s="626"/>
      <c r="AX406" s="626"/>
      <c r="AY406" s="626"/>
      <c r="AZ406" s="626"/>
      <c r="BA406" s="620"/>
    </row>
    <row r="407" spans="1:53" ht="15.75" hidden="1" customHeight="1" x14ac:dyDescent="0.25">
      <c r="A407" s="2611"/>
      <c r="B407" s="471" t="s">
        <v>1158</v>
      </c>
      <c r="C407" s="2647"/>
      <c r="D407" s="2598"/>
      <c r="E407" s="829" t="s">
        <v>644</v>
      </c>
      <c r="F407" s="838" t="s">
        <v>129</v>
      </c>
      <c r="G407" s="828" t="s">
        <v>124</v>
      </c>
      <c r="H407" s="837">
        <v>1</v>
      </c>
      <c r="I407" s="836">
        <v>0.2</v>
      </c>
      <c r="J407" s="471"/>
      <c r="K407" s="114"/>
      <c r="L407" s="114"/>
      <c r="M407" s="114"/>
      <c r="N407" s="631"/>
      <c r="O407" s="114"/>
      <c r="P407" s="114"/>
      <c r="Q407" s="114"/>
      <c r="R407" s="114"/>
      <c r="S407" s="114"/>
      <c r="T407" s="114"/>
      <c r="U407" s="114"/>
      <c r="V407" s="114"/>
      <c r="W407" s="114"/>
      <c r="X407" s="114"/>
      <c r="Y407" s="114"/>
      <c r="Z407" s="630"/>
      <c r="AA407" s="630"/>
      <c r="AB407" s="629"/>
      <c r="AC407" s="627"/>
      <c r="AD407" s="628"/>
      <c r="AE407" s="628"/>
      <c r="AF407" s="628"/>
      <c r="AG407" s="628"/>
      <c r="AH407" s="628"/>
      <c r="AI407" s="627"/>
      <c r="AJ407" s="114"/>
      <c r="AK407" s="114"/>
      <c r="AL407" s="114"/>
      <c r="AM407" s="114"/>
      <c r="AN407" s="114"/>
      <c r="AO407" s="114"/>
      <c r="AP407" s="114"/>
      <c r="AQ407" s="114"/>
      <c r="AR407" s="114"/>
      <c r="AS407" s="114"/>
      <c r="AT407" s="114"/>
      <c r="AU407" s="114"/>
      <c r="AV407" s="114"/>
      <c r="AW407" s="626"/>
      <c r="AX407" s="626"/>
      <c r="AY407" s="626"/>
      <c r="AZ407" s="626"/>
      <c r="BA407" s="620"/>
    </row>
    <row r="408" spans="1:53" ht="15.75" hidden="1" customHeight="1" x14ac:dyDescent="0.25">
      <c r="A408" s="2611"/>
      <c r="B408" s="471" t="s">
        <v>1158</v>
      </c>
      <c r="C408" s="2683" t="s">
        <v>1162</v>
      </c>
      <c r="D408" s="2740" t="s">
        <v>1161</v>
      </c>
      <c r="E408" s="829" t="s">
        <v>643</v>
      </c>
      <c r="F408" s="838" t="s">
        <v>129</v>
      </c>
      <c r="G408" s="828">
        <v>0.3</v>
      </c>
      <c r="H408" s="837">
        <v>1</v>
      </c>
      <c r="I408" s="836">
        <v>0.25</v>
      </c>
      <c r="J408" s="471"/>
      <c r="K408" s="114"/>
      <c r="L408" s="114"/>
      <c r="M408" s="114"/>
      <c r="N408" s="631"/>
      <c r="O408" s="114"/>
      <c r="P408" s="114"/>
      <c r="Q408" s="114"/>
      <c r="R408" s="114"/>
      <c r="S408" s="114"/>
      <c r="T408" s="114"/>
      <c r="U408" s="114"/>
      <c r="V408" s="114"/>
      <c r="W408" s="114"/>
      <c r="X408" s="114"/>
      <c r="Y408" s="114"/>
      <c r="Z408" s="630"/>
      <c r="AA408" s="630"/>
      <c r="AB408" s="629"/>
      <c r="AC408" s="627"/>
      <c r="AD408" s="628"/>
      <c r="AE408" s="628"/>
      <c r="AF408" s="628"/>
      <c r="AG408" s="628"/>
      <c r="AH408" s="628"/>
      <c r="AI408" s="627"/>
      <c r="AJ408" s="114"/>
      <c r="AK408" s="114"/>
      <c r="AL408" s="114"/>
      <c r="AM408" s="114"/>
      <c r="AN408" s="114"/>
      <c r="AO408" s="114"/>
      <c r="AP408" s="114"/>
      <c r="AQ408" s="114"/>
      <c r="AR408" s="114"/>
      <c r="AS408" s="114"/>
      <c r="AT408" s="114"/>
      <c r="AU408" s="114"/>
      <c r="AV408" s="114"/>
      <c r="AW408" s="626"/>
      <c r="AX408" s="626"/>
      <c r="AY408" s="626"/>
      <c r="AZ408" s="626"/>
      <c r="BA408" s="620"/>
    </row>
    <row r="409" spans="1:53" ht="15.75" hidden="1" customHeight="1" x14ac:dyDescent="0.25">
      <c r="A409" s="2611"/>
      <c r="B409" s="471" t="s">
        <v>1158</v>
      </c>
      <c r="C409" s="2611"/>
      <c r="D409" s="2597"/>
      <c r="E409" s="835" t="s">
        <v>642</v>
      </c>
      <c r="F409" s="838" t="s">
        <v>641</v>
      </c>
      <c r="G409" s="828">
        <v>0</v>
      </c>
      <c r="H409" s="837">
        <v>1</v>
      </c>
      <c r="I409" s="836">
        <v>0</v>
      </c>
      <c r="J409" s="471"/>
      <c r="K409" s="114"/>
      <c r="L409" s="114"/>
      <c r="M409" s="114"/>
      <c r="N409" s="631"/>
      <c r="O409" s="114"/>
      <c r="P409" s="114"/>
      <c r="Q409" s="114"/>
      <c r="R409" s="114"/>
      <c r="S409" s="114"/>
      <c r="T409" s="114"/>
      <c r="U409" s="114"/>
      <c r="V409" s="114"/>
      <c r="W409" s="114"/>
      <c r="X409" s="114"/>
      <c r="Y409" s="114"/>
      <c r="Z409" s="630"/>
      <c r="AA409" s="630"/>
      <c r="AB409" s="629"/>
      <c r="AC409" s="627"/>
      <c r="AD409" s="628"/>
      <c r="AE409" s="628"/>
      <c r="AF409" s="628"/>
      <c r="AG409" s="628"/>
      <c r="AH409" s="628"/>
      <c r="AI409" s="627"/>
      <c r="AJ409" s="114"/>
      <c r="AK409" s="114"/>
      <c r="AL409" s="114"/>
      <c r="AM409" s="114"/>
      <c r="AN409" s="114"/>
      <c r="AO409" s="114"/>
      <c r="AP409" s="114"/>
      <c r="AQ409" s="114"/>
      <c r="AR409" s="114"/>
      <c r="AS409" s="114"/>
      <c r="AT409" s="114"/>
      <c r="AU409" s="114"/>
      <c r="AV409" s="114"/>
      <c r="AW409" s="626"/>
      <c r="AX409" s="626"/>
      <c r="AY409" s="626"/>
      <c r="AZ409" s="626"/>
      <c r="BA409" s="620"/>
    </row>
    <row r="410" spans="1:53" ht="15.75" hidden="1" customHeight="1" x14ac:dyDescent="0.25">
      <c r="A410" s="2611"/>
      <c r="B410" s="471" t="s">
        <v>1158</v>
      </c>
      <c r="C410" s="2611"/>
      <c r="D410" s="2597"/>
      <c r="E410" s="829" t="s">
        <v>640</v>
      </c>
      <c r="F410" s="829" t="s">
        <v>638</v>
      </c>
      <c r="G410" s="838">
        <v>0</v>
      </c>
      <c r="H410" s="840">
        <v>11</v>
      </c>
      <c r="I410" s="753">
        <v>0</v>
      </c>
      <c r="J410" s="471"/>
      <c r="K410" s="839"/>
      <c r="L410" s="114"/>
      <c r="M410" s="114"/>
      <c r="N410" s="631"/>
      <c r="O410" s="114"/>
      <c r="P410" s="114"/>
      <c r="Q410" s="114"/>
      <c r="R410" s="114"/>
      <c r="S410" s="114"/>
      <c r="T410" s="114"/>
      <c r="U410" s="114"/>
      <c r="V410" s="114"/>
      <c r="W410" s="114"/>
      <c r="X410" s="114"/>
      <c r="Y410" s="114"/>
      <c r="Z410" s="630"/>
      <c r="AA410" s="630"/>
      <c r="AB410" s="629"/>
      <c r="AC410" s="627"/>
      <c r="AD410" s="628"/>
      <c r="AE410" s="628"/>
      <c r="AF410" s="628"/>
      <c r="AG410" s="628"/>
      <c r="AH410" s="628"/>
      <c r="AI410" s="627"/>
      <c r="AJ410" s="114"/>
      <c r="AK410" s="114"/>
      <c r="AL410" s="114"/>
      <c r="AM410" s="114"/>
      <c r="AN410" s="114"/>
      <c r="AO410" s="114"/>
      <c r="AP410" s="114"/>
      <c r="AQ410" s="114"/>
      <c r="AR410" s="114"/>
      <c r="AS410" s="114"/>
      <c r="AT410" s="114"/>
      <c r="AU410" s="114"/>
      <c r="AV410" s="114"/>
      <c r="AW410" s="626"/>
      <c r="AX410" s="626"/>
      <c r="AY410" s="626"/>
      <c r="AZ410" s="626"/>
      <c r="BA410" s="620"/>
    </row>
    <row r="411" spans="1:53" ht="15.75" hidden="1" customHeight="1" x14ac:dyDescent="0.25">
      <c r="A411" s="2611"/>
      <c r="B411" s="471" t="s">
        <v>1158</v>
      </c>
      <c r="C411" s="2647"/>
      <c r="D411" s="2598"/>
      <c r="E411" s="829" t="s">
        <v>639</v>
      </c>
      <c r="F411" s="829" t="s">
        <v>638</v>
      </c>
      <c r="G411" s="838">
        <v>0</v>
      </c>
      <c r="H411" s="840">
        <v>14</v>
      </c>
      <c r="I411" s="753">
        <v>2</v>
      </c>
      <c r="J411" s="471"/>
      <c r="K411" s="839"/>
      <c r="L411" s="114"/>
      <c r="M411" s="114"/>
      <c r="N411" s="631"/>
      <c r="O411" s="114"/>
      <c r="P411" s="114"/>
      <c r="Q411" s="114"/>
      <c r="R411" s="114"/>
      <c r="S411" s="114"/>
      <c r="T411" s="114"/>
      <c r="U411" s="114"/>
      <c r="V411" s="114"/>
      <c r="W411" s="114"/>
      <c r="X411" s="114"/>
      <c r="Y411" s="114"/>
      <c r="Z411" s="630"/>
      <c r="AA411" s="630"/>
      <c r="AB411" s="629"/>
      <c r="AC411" s="627"/>
      <c r="AD411" s="628"/>
      <c r="AE411" s="628"/>
      <c r="AF411" s="628"/>
      <c r="AG411" s="628"/>
      <c r="AH411" s="628"/>
      <c r="AI411" s="627"/>
      <c r="AJ411" s="114"/>
      <c r="AK411" s="114"/>
      <c r="AL411" s="114"/>
      <c r="AM411" s="114"/>
      <c r="AN411" s="114"/>
      <c r="AO411" s="114"/>
      <c r="AP411" s="114"/>
      <c r="AQ411" s="114"/>
      <c r="AR411" s="114"/>
      <c r="AS411" s="114"/>
      <c r="AT411" s="114"/>
      <c r="AU411" s="114"/>
      <c r="AV411" s="114"/>
      <c r="AW411" s="626"/>
      <c r="AX411" s="626"/>
      <c r="AY411" s="626"/>
      <c r="AZ411" s="626"/>
      <c r="BA411" s="620"/>
    </row>
    <row r="412" spans="1:53" ht="15.75" hidden="1" customHeight="1" x14ac:dyDescent="0.25">
      <c r="A412" s="2611"/>
      <c r="B412" s="471" t="s">
        <v>1158</v>
      </c>
      <c r="C412" s="2683" t="s">
        <v>1160</v>
      </c>
      <c r="D412" s="2758" t="s">
        <v>1159</v>
      </c>
      <c r="E412" s="835" t="s">
        <v>637</v>
      </c>
      <c r="F412" s="838" t="s">
        <v>470</v>
      </c>
      <c r="G412" s="828">
        <v>0</v>
      </c>
      <c r="H412" s="837">
        <v>1</v>
      </c>
      <c r="I412" s="836">
        <v>0</v>
      </c>
      <c r="J412" s="471"/>
      <c r="K412" s="114"/>
      <c r="L412" s="114"/>
      <c r="M412" s="114"/>
      <c r="N412" s="631"/>
      <c r="O412" s="114"/>
      <c r="P412" s="114"/>
      <c r="Q412" s="114"/>
      <c r="R412" s="114"/>
      <c r="S412" s="114"/>
      <c r="T412" s="114"/>
      <c r="U412" s="114"/>
      <c r="V412" s="114"/>
      <c r="W412" s="114"/>
      <c r="X412" s="114"/>
      <c r="Y412" s="114"/>
      <c r="Z412" s="630"/>
      <c r="AA412" s="630"/>
      <c r="AB412" s="629"/>
      <c r="AC412" s="627"/>
      <c r="AD412" s="628"/>
      <c r="AE412" s="628"/>
      <c r="AF412" s="628"/>
      <c r="AG412" s="628"/>
      <c r="AH412" s="628"/>
      <c r="AI412" s="627"/>
      <c r="AJ412" s="114"/>
      <c r="AK412" s="114"/>
      <c r="AL412" s="114"/>
      <c r="AM412" s="114"/>
      <c r="AN412" s="114"/>
      <c r="AO412" s="114"/>
      <c r="AP412" s="114"/>
      <c r="AQ412" s="114"/>
      <c r="AR412" s="114"/>
      <c r="AS412" s="114"/>
      <c r="AT412" s="114"/>
      <c r="AU412" s="114"/>
      <c r="AV412" s="114"/>
      <c r="AW412" s="626"/>
      <c r="AX412" s="626"/>
      <c r="AY412" s="626"/>
      <c r="AZ412" s="626"/>
      <c r="BA412" s="620"/>
    </row>
    <row r="413" spans="1:53" ht="15.75" hidden="1" customHeight="1" x14ac:dyDescent="0.25">
      <c r="A413" s="2611"/>
      <c r="B413" s="471" t="s">
        <v>1158</v>
      </c>
      <c r="C413" s="2611"/>
      <c r="D413" s="2598"/>
      <c r="E413" s="835" t="s">
        <v>636</v>
      </c>
      <c r="F413" s="834" t="s">
        <v>129</v>
      </c>
      <c r="G413" s="833">
        <v>0.2</v>
      </c>
      <c r="H413" s="833">
        <v>1</v>
      </c>
      <c r="I413" s="832">
        <v>0.2</v>
      </c>
      <c r="J413" s="471"/>
      <c r="K413" s="114"/>
      <c r="L413" s="114"/>
      <c r="M413" s="114"/>
      <c r="N413" s="631"/>
      <c r="O413" s="114"/>
      <c r="P413" s="114"/>
      <c r="Q413" s="114"/>
      <c r="R413" s="114"/>
      <c r="S413" s="114"/>
      <c r="T413" s="114"/>
      <c r="U413" s="114"/>
      <c r="V413" s="114"/>
      <c r="W413" s="114"/>
      <c r="X413" s="114"/>
      <c r="Y413" s="114"/>
      <c r="Z413" s="630"/>
      <c r="AA413" s="630"/>
      <c r="AB413" s="629"/>
      <c r="AC413" s="627"/>
      <c r="AD413" s="628"/>
      <c r="AE413" s="628"/>
      <c r="AF413" s="628"/>
      <c r="AG413" s="628"/>
      <c r="AH413" s="628"/>
      <c r="AI413" s="627"/>
      <c r="AJ413" s="114"/>
      <c r="AK413" s="114"/>
      <c r="AL413" s="114"/>
      <c r="AM413" s="114"/>
      <c r="AN413" s="114"/>
      <c r="AO413" s="114"/>
      <c r="AP413" s="114"/>
      <c r="AQ413" s="114"/>
      <c r="AR413" s="114"/>
      <c r="AS413" s="114"/>
      <c r="AT413" s="114"/>
      <c r="AU413" s="114"/>
      <c r="AV413" s="114"/>
      <c r="AW413" s="626"/>
      <c r="AX413" s="626"/>
      <c r="AY413" s="626"/>
      <c r="AZ413" s="626"/>
      <c r="BA413" s="620"/>
    </row>
    <row r="414" spans="1:53" ht="15.75" hidden="1" customHeight="1" thickBot="1" x14ac:dyDescent="0.3">
      <c r="A414" s="2647"/>
      <c r="B414" s="471" t="s">
        <v>1158</v>
      </c>
      <c r="C414" s="831" t="s">
        <v>1157</v>
      </c>
      <c r="D414" s="830" t="s">
        <v>1156</v>
      </c>
      <c r="E414" s="755" t="s">
        <v>635</v>
      </c>
      <c r="F414" s="829" t="s">
        <v>634</v>
      </c>
      <c r="G414" s="828" t="s">
        <v>124</v>
      </c>
      <c r="H414" s="828">
        <v>1</v>
      </c>
      <c r="I414" s="827">
        <v>1</v>
      </c>
      <c r="J414" s="471"/>
      <c r="K414" s="114"/>
      <c r="L414" s="114"/>
      <c r="M414" s="114"/>
      <c r="N414" s="631"/>
      <c r="O414" s="114"/>
      <c r="P414" s="114"/>
      <c r="Q414" s="114"/>
      <c r="R414" s="114"/>
      <c r="S414" s="114"/>
      <c r="T414" s="114"/>
      <c r="U414" s="114"/>
      <c r="V414" s="114"/>
      <c r="W414" s="114"/>
      <c r="X414" s="114"/>
      <c r="Y414" s="114"/>
      <c r="Z414" s="630"/>
      <c r="AA414" s="630"/>
      <c r="AB414" s="629"/>
      <c r="AC414" s="627"/>
      <c r="AD414" s="628"/>
      <c r="AE414" s="628"/>
      <c r="AF414" s="628"/>
      <c r="AG414" s="628"/>
      <c r="AH414" s="628"/>
      <c r="AI414" s="627"/>
      <c r="AJ414" s="114"/>
      <c r="AK414" s="114"/>
      <c r="AL414" s="114"/>
      <c r="AM414" s="114"/>
      <c r="AN414" s="114"/>
      <c r="AO414" s="114"/>
      <c r="AP414" s="114"/>
      <c r="AQ414" s="114"/>
      <c r="AR414" s="114"/>
      <c r="AS414" s="114"/>
      <c r="AT414" s="114"/>
      <c r="AU414" s="114"/>
      <c r="AV414" s="114"/>
      <c r="AW414" s="626"/>
      <c r="AX414" s="626"/>
      <c r="AY414" s="626"/>
      <c r="AZ414" s="626"/>
      <c r="BA414" s="620"/>
    </row>
    <row r="415" spans="1:53" ht="15.75" hidden="1" customHeight="1" x14ac:dyDescent="0.25">
      <c r="A415" s="2684" t="s">
        <v>633</v>
      </c>
      <c r="B415" s="476" t="s">
        <v>4</v>
      </c>
      <c r="C415" s="760" t="s">
        <v>242</v>
      </c>
      <c r="D415" s="2747" t="s">
        <v>241</v>
      </c>
      <c r="E415" s="760" t="s">
        <v>240</v>
      </c>
      <c r="F415" s="700" t="s">
        <v>239</v>
      </c>
      <c r="G415" s="822">
        <v>0.03</v>
      </c>
      <c r="H415" s="822">
        <v>1</v>
      </c>
      <c r="I415" s="815"/>
      <c r="J415" s="476"/>
      <c r="K415" s="809"/>
      <c r="L415" s="114"/>
      <c r="M415" s="114"/>
      <c r="N415" s="631"/>
      <c r="O415" s="114"/>
      <c r="P415" s="114"/>
      <c r="Q415" s="114"/>
      <c r="R415" s="114"/>
      <c r="S415" s="114"/>
      <c r="T415" s="114"/>
      <c r="U415" s="114"/>
      <c r="V415" s="114"/>
      <c r="W415" s="114"/>
      <c r="X415" s="114"/>
      <c r="Y415" s="114"/>
      <c r="Z415" s="630"/>
      <c r="AA415" s="630"/>
      <c r="AB415" s="629"/>
      <c r="AC415" s="627"/>
      <c r="AD415" s="628"/>
      <c r="AE415" s="628"/>
      <c r="AF415" s="628"/>
      <c r="AG415" s="628"/>
      <c r="AH415" s="628"/>
      <c r="AI415" s="627"/>
      <c r="AJ415" s="114"/>
      <c r="AK415" s="114"/>
      <c r="AL415" s="114"/>
      <c r="AM415" s="114"/>
      <c r="AN415" s="114"/>
      <c r="AO415" s="114"/>
      <c r="AP415" s="114"/>
      <c r="AQ415" s="114"/>
      <c r="AR415" s="114"/>
      <c r="AS415" s="114"/>
      <c r="AT415" s="114"/>
      <c r="AU415" s="114"/>
      <c r="AV415" s="114"/>
      <c r="AW415" s="626"/>
      <c r="AX415" s="626"/>
      <c r="AY415" s="626"/>
      <c r="AZ415" s="626"/>
      <c r="BA415" s="620"/>
    </row>
    <row r="416" spans="1:53" ht="15.75" hidden="1" customHeight="1" x14ac:dyDescent="0.25">
      <c r="A416" s="2597"/>
      <c r="B416" s="476" t="s">
        <v>4</v>
      </c>
      <c r="C416" s="811" t="s">
        <v>238</v>
      </c>
      <c r="D416" s="2597"/>
      <c r="E416" s="760" t="s">
        <v>237</v>
      </c>
      <c r="F416" s="700" t="s">
        <v>236</v>
      </c>
      <c r="G416" s="824">
        <v>0</v>
      </c>
      <c r="H416" s="822">
        <v>1</v>
      </c>
      <c r="I416" s="815">
        <v>0.1</v>
      </c>
      <c r="J416" s="476"/>
      <c r="K416" s="809"/>
      <c r="L416" s="114"/>
      <c r="M416" s="114"/>
      <c r="N416" s="631"/>
      <c r="O416" s="114"/>
      <c r="P416" s="114"/>
      <c r="Q416" s="114"/>
      <c r="R416" s="114"/>
      <c r="S416" s="114"/>
      <c r="T416" s="114"/>
      <c r="U416" s="114"/>
      <c r="V416" s="114"/>
      <c r="W416" s="114"/>
      <c r="X416" s="114"/>
      <c r="Y416" s="114"/>
      <c r="Z416" s="630"/>
      <c r="AA416" s="630"/>
      <c r="AB416" s="629"/>
      <c r="AC416" s="627"/>
      <c r="AD416" s="628"/>
      <c r="AE416" s="628"/>
      <c r="AF416" s="628"/>
      <c r="AG416" s="628"/>
      <c r="AH416" s="628"/>
      <c r="AI416" s="627"/>
      <c r="AJ416" s="114"/>
      <c r="AK416" s="114"/>
      <c r="AL416" s="114"/>
      <c r="AM416" s="114"/>
      <c r="AN416" s="114"/>
      <c r="AO416" s="114"/>
      <c r="AP416" s="114"/>
      <c r="AQ416" s="114"/>
      <c r="AR416" s="114"/>
      <c r="AS416" s="114"/>
      <c r="AT416" s="114"/>
      <c r="AU416" s="114"/>
      <c r="AV416" s="114"/>
      <c r="AW416" s="626"/>
      <c r="AX416" s="626"/>
      <c r="AY416" s="626"/>
      <c r="AZ416" s="626"/>
      <c r="BA416" s="620"/>
    </row>
    <row r="417" spans="1:53" ht="15.75" hidden="1" customHeight="1" x14ac:dyDescent="0.25">
      <c r="A417" s="2597"/>
      <c r="B417" s="476" t="s">
        <v>4</v>
      </c>
      <c r="C417" s="811" t="s">
        <v>232</v>
      </c>
      <c r="D417" s="2598"/>
      <c r="E417" s="760" t="s">
        <v>231</v>
      </c>
      <c r="F417" s="700" t="s">
        <v>129</v>
      </c>
      <c r="G417" s="824">
        <v>0</v>
      </c>
      <c r="H417" s="822">
        <v>1</v>
      </c>
      <c r="I417" s="810"/>
      <c r="J417" s="476"/>
      <c r="K417" s="809"/>
      <c r="L417" s="114"/>
      <c r="M417" s="114"/>
      <c r="N417" s="631"/>
      <c r="O417" s="114"/>
      <c r="P417" s="114"/>
      <c r="Q417" s="114"/>
      <c r="R417" s="114"/>
      <c r="S417" s="114"/>
      <c r="T417" s="114"/>
      <c r="U417" s="114"/>
      <c r="V417" s="114"/>
      <c r="W417" s="114"/>
      <c r="X417" s="114"/>
      <c r="Y417" s="114"/>
      <c r="Z417" s="630"/>
      <c r="AA417" s="630"/>
      <c r="AB417" s="629"/>
      <c r="AC417" s="627"/>
      <c r="AD417" s="628"/>
      <c r="AE417" s="628"/>
      <c r="AF417" s="628"/>
      <c r="AG417" s="628"/>
      <c r="AH417" s="628"/>
      <c r="AI417" s="627"/>
      <c r="AJ417" s="114"/>
      <c r="AK417" s="114"/>
      <c r="AL417" s="114"/>
      <c r="AM417" s="114"/>
      <c r="AN417" s="114"/>
      <c r="AO417" s="114"/>
      <c r="AP417" s="114"/>
      <c r="AQ417" s="114"/>
      <c r="AR417" s="114"/>
      <c r="AS417" s="114"/>
      <c r="AT417" s="114"/>
      <c r="AU417" s="114"/>
      <c r="AV417" s="114"/>
      <c r="AW417" s="626"/>
      <c r="AX417" s="626"/>
      <c r="AY417" s="626"/>
      <c r="AZ417" s="626"/>
      <c r="BA417" s="620"/>
    </row>
    <row r="418" spans="1:53" ht="15.75" hidden="1" customHeight="1" x14ac:dyDescent="0.25">
      <c r="A418" s="2597"/>
      <c r="B418" s="476" t="s">
        <v>4</v>
      </c>
      <c r="C418" s="811" t="s">
        <v>230</v>
      </c>
      <c r="D418" s="2661" t="s">
        <v>229</v>
      </c>
      <c r="E418" s="760" t="s">
        <v>228</v>
      </c>
      <c r="F418" s="700" t="s">
        <v>227</v>
      </c>
      <c r="G418" s="824">
        <v>0</v>
      </c>
      <c r="H418" s="822">
        <v>1</v>
      </c>
      <c r="I418" s="815">
        <v>0.2</v>
      </c>
      <c r="J418" s="476"/>
      <c r="K418" s="809"/>
      <c r="L418" s="114"/>
      <c r="M418" s="114"/>
      <c r="N418" s="631"/>
      <c r="O418" s="114"/>
      <c r="P418" s="114"/>
      <c r="Q418" s="114"/>
      <c r="R418" s="114"/>
      <c r="S418" s="114"/>
      <c r="T418" s="114"/>
      <c r="U418" s="114"/>
      <c r="V418" s="114"/>
      <c r="W418" s="114"/>
      <c r="X418" s="114"/>
      <c r="Y418" s="114"/>
      <c r="Z418" s="630"/>
      <c r="AA418" s="630"/>
      <c r="AB418" s="629"/>
      <c r="AC418" s="627"/>
      <c r="AD418" s="628"/>
      <c r="AE418" s="628"/>
      <c r="AF418" s="628"/>
      <c r="AG418" s="628"/>
      <c r="AH418" s="628"/>
      <c r="AI418" s="627"/>
      <c r="AJ418" s="114"/>
      <c r="AK418" s="114"/>
      <c r="AL418" s="114"/>
      <c r="AM418" s="114"/>
      <c r="AN418" s="114"/>
      <c r="AO418" s="114"/>
      <c r="AP418" s="114"/>
      <c r="AQ418" s="114"/>
      <c r="AR418" s="114"/>
      <c r="AS418" s="114"/>
      <c r="AT418" s="114"/>
      <c r="AU418" s="114"/>
      <c r="AV418" s="114"/>
      <c r="AW418" s="626"/>
      <c r="AX418" s="626"/>
      <c r="AY418" s="626"/>
      <c r="AZ418" s="626"/>
      <c r="BA418" s="620"/>
    </row>
    <row r="419" spans="1:53" ht="15.75" hidden="1" customHeight="1" x14ac:dyDescent="0.25">
      <c r="A419" s="2597"/>
      <c r="B419" s="476" t="s">
        <v>4</v>
      </c>
      <c r="C419" s="760" t="s">
        <v>222</v>
      </c>
      <c r="D419" s="2598"/>
      <c r="E419" s="760" t="s">
        <v>221</v>
      </c>
      <c r="F419" s="700" t="s">
        <v>129</v>
      </c>
      <c r="G419" s="824">
        <v>0</v>
      </c>
      <c r="H419" s="822">
        <v>1</v>
      </c>
      <c r="I419" s="815"/>
      <c r="J419" s="476"/>
      <c r="K419" s="809"/>
      <c r="L419" s="114"/>
      <c r="M419" s="114"/>
      <c r="N419" s="631"/>
      <c r="O419" s="114"/>
      <c r="P419" s="114"/>
      <c r="Q419" s="114"/>
      <c r="R419" s="114"/>
      <c r="S419" s="114"/>
      <c r="T419" s="114"/>
      <c r="U419" s="114"/>
      <c r="V419" s="114"/>
      <c r="W419" s="114"/>
      <c r="X419" s="114"/>
      <c r="Y419" s="114"/>
      <c r="Z419" s="630"/>
      <c r="AA419" s="630"/>
      <c r="AB419" s="629"/>
      <c r="AC419" s="627"/>
      <c r="AD419" s="628"/>
      <c r="AE419" s="628"/>
      <c r="AF419" s="628"/>
      <c r="AG419" s="628"/>
      <c r="AH419" s="628"/>
      <c r="AI419" s="627"/>
      <c r="AJ419" s="114"/>
      <c r="AK419" s="114"/>
      <c r="AL419" s="114"/>
      <c r="AM419" s="114"/>
      <c r="AN419" s="114"/>
      <c r="AO419" s="114"/>
      <c r="AP419" s="114"/>
      <c r="AQ419" s="114"/>
      <c r="AR419" s="114"/>
      <c r="AS419" s="114"/>
      <c r="AT419" s="114"/>
      <c r="AU419" s="114"/>
      <c r="AV419" s="114"/>
      <c r="AW419" s="626"/>
      <c r="AX419" s="626"/>
      <c r="AY419" s="626"/>
      <c r="AZ419" s="626"/>
      <c r="BA419" s="620"/>
    </row>
    <row r="420" spans="1:53" ht="25.5" hidden="1" customHeight="1" x14ac:dyDescent="0.25">
      <c r="A420" s="2597"/>
      <c r="B420" s="476" t="s">
        <v>4</v>
      </c>
      <c r="C420" s="2737" t="s">
        <v>219</v>
      </c>
      <c r="D420" s="2748" t="s">
        <v>218</v>
      </c>
      <c r="E420" s="760" t="s">
        <v>217</v>
      </c>
      <c r="F420" s="700" t="s">
        <v>6</v>
      </c>
      <c r="G420" s="824">
        <v>0</v>
      </c>
      <c r="H420" s="826">
        <v>12000</v>
      </c>
      <c r="I420" s="825">
        <v>2000</v>
      </c>
      <c r="J420" s="476"/>
      <c r="K420" s="809"/>
      <c r="L420" s="114"/>
      <c r="M420" s="114"/>
      <c r="N420" s="631"/>
      <c r="O420" s="114"/>
      <c r="P420" s="114"/>
      <c r="Q420" s="114"/>
      <c r="R420" s="114"/>
      <c r="S420" s="114"/>
      <c r="T420" s="114"/>
      <c r="U420" s="114"/>
      <c r="V420" s="114"/>
      <c r="W420" s="114"/>
      <c r="X420" s="114"/>
      <c r="Y420" s="114"/>
      <c r="Z420" s="630"/>
      <c r="AA420" s="630"/>
      <c r="AB420" s="629"/>
      <c r="AC420" s="627"/>
      <c r="AD420" s="628"/>
      <c r="AE420" s="628"/>
      <c r="AF420" s="628"/>
      <c r="AG420" s="628"/>
      <c r="AH420" s="628"/>
      <c r="AI420" s="627"/>
      <c r="AJ420" s="114"/>
      <c r="AK420" s="114"/>
      <c r="AL420" s="114"/>
      <c r="AM420" s="114"/>
      <c r="AN420" s="114"/>
      <c r="AO420" s="114"/>
      <c r="AP420" s="114"/>
      <c r="AQ420" s="114"/>
      <c r="AR420" s="114"/>
      <c r="AS420" s="114"/>
      <c r="AT420" s="114"/>
      <c r="AU420" s="114"/>
      <c r="AV420" s="114"/>
      <c r="AW420" s="626"/>
      <c r="AX420" s="626"/>
      <c r="AY420" s="626"/>
      <c r="AZ420" s="626"/>
      <c r="BA420" s="620"/>
    </row>
    <row r="421" spans="1:53" ht="15.75" hidden="1" customHeight="1" x14ac:dyDescent="0.25">
      <c r="A421" s="2597"/>
      <c r="B421" s="476" t="s">
        <v>4</v>
      </c>
      <c r="C421" s="2597"/>
      <c r="D421" s="2597"/>
      <c r="E421" s="760" t="s">
        <v>212</v>
      </c>
      <c r="F421" s="700" t="s">
        <v>103</v>
      </c>
      <c r="G421" s="824">
        <v>0</v>
      </c>
      <c r="H421" s="826">
        <v>12</v>
      </c>
      <c r="I421" s="825">
        <v>2</v>
      </c>
      <c r="J421" s="476"/>
      <c r="K421" s="809"/>
      <c r="L421" s="114"/>
      <c r="M421" s="114"/>
      <c r="N421" s="631"/>
      <c r="O421" s="114"/>
      <c r="P421" s="114"/>
      <c r="Q421" s="114"/>
      <c r="R421" s="114"/>
      <c r="S421" s="114"/>
      <c r="T421" s="114"/>
      <c r="U421" s="114"/>
      <c r="V421" s="114"/>
      <c r="W421" s="114"/>
      <c r="X421" s="114"/>
      <c r="Y421" s="114"/>
      <c r="Z421" s="630"/>
      <c r="AA421" s="630"/>
      <c r="AB421" s="629"/>
      <c r="AC421" s="627"/>
      <c r="AD421" s="628"/>
      <c r="AE421" s="628"/>
      <c r="AF421" s="628"/>
      <c r="AG421" s="628"/>
      <c r="AH421" s="628"/>
      <c r="AI421" s="627"/>
      <c r="AJ421" s="114"/>
      <c r="AK421" s="114"/>
      <c r="AL421" s="114"/>
      <c r="AM421" s="114"/>
      <c r="AN421" s="114"/>
      <c r="AO421" s="114"/>
      <c r="AP421" s="114"/>
      <c r="AQ421" s="114"/>
      <c r="AR421" s="114"/>
      <c r="AS421" s="114"/>
      <c r="AT421" s="114"/>
      <c r="AU421" s="114"/>
      <c r="AV421" s="114"/>
      <c r="AW421" s="626"/>
      <c r="AX421" s="626"/>
      <c r="AY421" s="626"/>
      <c r="AZ421" s="626"/>
      <c r="BA421" s="620"/>
    </row>
    <row r="422" spans="1:53" ht="15.75" hidden="1" customHeight="1" x14ac:dyDescent="0.25">
      <c r="A422" s="2597"/>
      <c r="B422" s="476" t="s">
        <v>4</v>
      </c>
      <c r="C422" s="2597"/>
      <c r="D422" s="2597"/>
      <c r="E422" s="760" t="s">
        <v>211</v>
      </c>
      <c r="F422" s="700" t="s">
        <v>194</v>
      </c>
      <c r="G422" s="824">
        <v>0</v>
      </c>
      <c r="H422" s="824">
        <v>40</v>
      </c>
      <c r="I422" s="810">
        <v>10</v>
      </c>
      <c r="J422" s="476"/>
      <c r="K422" s="809"/>
      <c r="L422" s="114"/>
      <c r="M422" s="114"/>
      <c r="N422" s="631"/>
      <c r="O422" s="114"/>
      <c r="P422" s="114"/>
      <c r="Q422" s="114"/>
      <c r="R422" s="114"/>
      <c r="S422" s="114"/>
      <c r="T422" s="114"/>
      <c r="U422" s="114"/>
      <c r="V422" s="114"/>
      <c r="W422" s="114"/>
      <c r="X422" s="114"/>
      <c r="Y422" s="114"/>
      <c r="Z422" s="630"/>
      <c r="AA422" s="630"/>
      <c r="AB422" s="629"/>
      <c r="AC422" s="627"/>
      <c r="AD422" s="628"/>
      <c r="AE422" s="628"/>
      <c r="AF422" s="628"/>
      <c r="AG422" s="628"/>
      <c r="AH422" s="628"/>
      <c r="AI422" s="627"/>
      <c r="AJ422" s="114"/>
      <c r="AK422" s="114"/>
      <c r="AL422" s="114"/>
      <c r="AM422" s="114"/>
      <c r="AN422" s="114"/>
      <c r="AO422" s="114"/>
      <c r="AP422" s="114"/>
      <c r="AQ422" s="114"/>
      <c r="AR422" s="114"/>
      <c r="AS422" s="114"/>
      <c r="AT422" s="114"/>
      <c r="AU422" s="114"/>
      <c r="AV422" s="114"/>
      <c r="AW422" s="626"/>
      <c r="AX422" s="626"/>
      <c r="AY422" s="626"/>
      <c r="AZ422" s="626"/>
      <c r="BA422" s="620"/>
    </row>
    <row r="423" spans="1:53" ht="15.75" hidden="1" customHeight="1" x14ac:dyDescent="0.25">
      <c r="A423" s="2597"/>
      <c r="B423" s="476" t="s">
        <v>4</v>
      </c>
      <c r="C423" s="2597"/>
      <c r="D423" s="2597"/>
      <c r="E423" s="760" t="s">
        <v>210</v>
      </c>
      <c r="F423" s="700" t="s">
        <v>113</v>
      </c>
      <c r="G423" s="824">
        <v>0</v>
      </c>
      <c r="H423" s="824">
        <v>5</v>
      </c>
      <c r="I423" s="810">
        <v>0</v>
      </c>
      <c r="J423" s="476"/>
      <c r="K423" s="809"/>
      <c r="L423" s="114"/>
      <c r="M423" s="114"/>
      <c r="N423" s="631"/>
      <c r="O423" s="114"/>
      <c r="P423" s="114"/>
      <c r="Q423" s="114"/>
      <c r="R423" s="114"/>
      <c r="S423" s="114"/>
      <c r="T423" s="114"/>
      <c r="U423" s="114"/>
      <c r="V423" s="114"/>
      <c r="W423" s="114"/>
      <c r="X423" s="114"/>
      <c r="Y423" s="114"/>
      <c r="Z423" s="630"/>
      <c r="AA423" s="630"/>
      <c r="AB423" s="629"/>
      <c r="AC423" s="627"/>
      <c r="AD423" s="628"/>
      <c r="AE423" s="628"/>
      <c r="AF423" s="628"/>
      <c r="AG423" s="628"/>
      <c r="AH423" s="628"/>
      <c r="AI423" s="627"/>
      <c r="AJ423" s="114"/>
      <c r="AK423" s="114"/>
      <c r="AL423" s="114"/>
      <c r="AM423" s="114"/>
      <c r="AN423" s="114"/>
      <c r="AO423" s="114"/>
      <c r="AP423" s="114"/>
      <c r="AQ423" s="114"/>
      <c r="AR423" s="114"/>
      <c r="AS423" s="114"/>
      <c r="AT423" s="114"/>
      <c r="AU423" s="114"/>
      <c r="AV423" s="114"/>
      <c r="AW423" s="626"/>
      <c r="AX423" s="626"/>
      <c r="AY423" s="626"/>
      <c r="AZ423" s="626"/>
      <c r="BA423" s="620"/>
    </row>
    <row r="424" spans="1:53" ht="15.75" hidden="1" customHeight="1" x14ac:dyDescent="0.25">
      <c r="A424" s="2597"/>
      <c r="B424" s="476" t="s">
        <v>4</v>
      </c>
      <c r="C424" s="2598"/>
      <c r="D424" s="2598"/>
      <c r="E424" s="760" t="s">
        <v>632</v>
      </c>
      <c r="F424" s="700" t="s">
        <v>113</v>
      </c>
      <c r="G424" s="824">
        <v>0</v>
      </c>
      <c r="H424" s="824">
        <v>2</v>
      </c>
      <c r="I424" s="810"/>
      <c r="J424" s="476"/>
      <c r="K424" s="809"/>
      <c r="L424" s="114"/>
      <c r="M424" s="114"/>
      <c r="N424" s="631"/>
      <c r="O424" s="114"/>
      <c r="P424" s="114"/>
      <c r="Q424" s="114"/>
      <c r="R424" s="114"/>
      <c r="S424" s="114"/>
      <c r="T424" s="114"/>
      <c r="U424" s="114"/>
      <c r="V424" s="114"/>
      <c r="W424" s="114"/>
      <c r="X424" s="114"/>
      <c r="Y424" s="114"/>
      <c r="Z424" s="630"/>
      <c r="AA424" s="630"/>
      <c r="AB424" s="629"/>
      <c r="AC424" s="627"/>
      <c r="AD424" s="628"/>
      <c r="AE424" s="628"/>
      <c r="AF424" s="628"/>
      <c r="AG424" s="628"/>
      <c r="AH424" s="628"/>
      <c r="AI424" s="627"/>
      <c r="AJ424" s="114"/>
      <c r="AK424" s="114"/>
      <c r="AL424" s="114"/>
      <c r="AM424" s="114"/>
      <c r="AN424" s="114"/>
      <c r="AO424" s="114"/>
      <c r="AP424" s="114"/>
      <c r="AQ424" s="114"/>
      <c r="AR424" s="114"/>
      <c r="AS424" s="114"/>
      <c r="AT424" s="114"/>
      <c r="AU424" s="114"/>
      <c r="AV424" s="114"/>
      <c r="AW424" s="626"/>
      <c r="AX424" s="626"/>
      <c r="AY424" s="626"/>
      <c r="AZ424" s="626"/>
      <c r="BA424" s="620"/>
    </row>
    <row r="425" spans="1:53" ht="15.75" hidden="1" customHeight="1" x14ac:dyDescent="0.25">
      <c r="A425" s="2597"/>
      <c r="B425" s="476" t="s">
        <v>4</v>
      </c>
      <c r="C425" s="811" t="s">
        <v>206</v>
      </c>
      <c r="D425" s="2749" t="s">
        <v>205</v>
      </c>
      <c r="E425" s="760" t="s">
        <v>204</v>
      </c>
      <c r="F425" s="700" t="s">
        <v>194</v>
      </c>
      <c r="G425" s="824">
        <v>1.2</v>
      </c>
      <c r="H425" s="824">
        <v>12</v>
      </c>
      <c r="I425" s="810"/>
      <c r="J425" s="476"/>
      <c r="K425" s="809"/>
      <c r="L425" s="114"/>
      <c r="M425" s="114"/>
      <c r="N425" s="631"/>
      <c r="O425" s="114"/>
      <c r="P425" s="114"/>
      <c r="Q425" s="114"/>
      <c r="R425" s="114"/>
      <c r="S425" s="114"/>
      <c r="T425" s="114"/>
      <c r="U425" s="114"/>
      <c r="V425" s="114"/>
      <c r="W425" s="114"/>
      <c r="X425" s="114"/>
      <c r="Y425" s="114"/>
      <c r="Z425" s="630"/>
      <c r="AA425" s="630"/>
      <c r="AB425" s="629"/>
      <c r="AC425" s="627"/>
      <c r="AD425" s="628"/>
      <c r="AE425" s="628"/>
      <c r="AF425" s="628"/>
      <c r="AG425" s="628"/>
      <c r="AH425" s="628"/>
      <c r="AI425" s="627"/>
      <c r="AJ425" s="114"/>
      <c r="AK425" s="114"/>
      <c r="AL425" s="114"/>
      <c r="AM425" s="114"/>
      <c r="AN425" s="114"/>
      <c r="AO425" s="114"/>
      <c r="AP425" s="114"/>
      <c r="AQ425" s="114"/>
      <c r="AR425" s="114"/>
      <c r="AS425" s="114"/>
      <c r="AT425" s="114"/>
      <c r="AU425" s="114"/>
      <c r="AV425" s="114"/>
      <c r="AW425" s="626"/>
      <c r="AX425" s="626"/>
      <c r="AY425" s="626"/>
      <c r="AZ425" s="626"/>
      <c r="BA425" s="620"/>
    </row>
    <row r="426" spans="1:53" ht="15.75" hidden="1" customHeight="1" x14ac:dyDescent="0.25">
      <c r="A426" s="2597"/>
      <c r="B426" s="476" t="s">
        <v>4</v>
      </c>
      <c r="C426" s="760" t="s">
        <v>199</v>
      </c>
      <c r="D426" s="2597"/>
      <c r="E426" s="760" t="s">
        <v>198</v>
      </c>
      <c r="F426" s="700" t="s">
        <v>194</v>
      </c>
      <c r="G426" s="824">
        <v>100</v>
      </c>
      <c r="H426" s="824">
        <v>1100</v>
      </c>
      <c r="I426" s="810">
        <v>100</v>
      </c>
      <c r="J426" s="476"/>
      <c r="K426" s="809"/>
      <c r="L426" s="114"/>
      <c r="M426" s="114"/>
      <c r="N426" s="631"/>
      <c r="O426" s="114"/>
      <c r="P426" s="114"/>
      <c r="Q426" s="114"/>
      <c r="R426" s="114"/>
      <c r="S426" s="114"/>
      <c r="T426" s="114"/>
      <c r="U426" s="114"/>
      <c r="V426" s="114"/>
      <c r="W426" s="114"/>
      <c r="X426" s="114"/>
      <c r="Y426" s="114"/>
      <c r="Z426" s="630"/>
      <c r="AA426" s="630"/>
      <c r="AB426" s="629"/>
      <c r="AC426" s="627"/>
      <c r="AD426" s="628"/>
      <c r="AE426" s="628"/>
      <c r="AF426" s="628"/>
      <c r="AG426" s="628"/>
      <c r="AH426" s="628"/>
      <c r="AI426" s="627"/>
      <c r="AJ426" s="114"/>
      <c r="AK426" s="114"/>
      <c r="AL426" s="114"/>
      <c r="AM426" s="114"/>
      <c r="AN426" s="114"/>
      <c r="AO426" s="114"/>
      <c r="AP426" s="114"/>
      <c r="AQ426" s="114"/>
      <c r="AR426" s="114"/>
      <c r="AS426" s="114"/>
      <c r="AT426" s="114"/>
      <c r="AU426" s="114"/>
      <c r="AV426" s="114"/>
      <c r="AW426" s="626"/>
      <c r="AX426" s="626"/>
      <c r="AY426" s="626"/>
      <c r="AZ426" s="626"/>
      <c r="BA426" s="620"/>
    </row>
    <row r="427" spans="1:53" ht="15.75" hidden="1" customHeight="1" x14ac:dyDescent="0.25">
      <c r="A427" s="2597"/>
      <c r="B427" s="476" t="s">
        <v>4</v>
      </c>
      <c r="C427" s="760" t="s">
        <v>196</v>
      </c>
      <c r="D427" s="2598"/>
      <c r="E427" s="760" t="s">
        <v>195</v>
      </c>
      <c r="F427" s="700" t="s">
        <v>194</v>
      </c>
      <c r="G427" s="824">
        <v>30</v>
      </c>
      <c r="H427" s="824">
        <v>1000</v>
      </c>
      <c r="I427" s="810">
        <v>200</v>
      </c>
      <c r="J427" s="476"/>
      <c r="K427" s="809"/>
      <c r="L427" s="114"/>
      <c r="M427" s="114"/>
      <c r="N427" s="631"/>
      <c r="O427" s="114"/>
      <c r="P427" s="114"/>
      <c r="Q427" s="114"/>
      <c r="R427" s="114"/>
      <c r="S427" s="114"/>
      <c r="T427" s="114"/>
      <c r="U427" s="114"/>
      <c r="V427" s="114"/>
      <c r="W427" s="114"/>
      <c r="X427" s="114"/>
      <c r="Y427" s="114"/>
      <c r="Z427" s="630"/>
      <c r="AA427" s="630"/>
      <c r="AB427" s="629"/>
      <c r="AC427" s="627"/>
      <c r="AD427" s="628"/>
      <c r="AE427" s="628"/>
      <c r="AF427" s="628"/>
      <c r="AG427" s="628"/>
      <c r="AH427" s="628"/>
      <c r="AI427" s="627"/>
      <c r="AJ427" s="114"/>
      <c r="AK427" s="114"/>
      <c r="AL427" s="114"/>
      <c r="AM427" s="114"/>
      <c r="AN427" s="114"/>
      <c r="AO427" s="114"/>
      <c r="AP427" s="114"/>
      <c r="AQ427" s="114"/>
      <c r="AR427" s="114"/>
      <c r="AS427" s="114"/>
      <c r="AT427" s="114"/>
      <c r="AU427" s="114"/>
      <c r="AV427" s="114"/>
      <c r="AW427" s="626"/>
      <c r="AX427" s="626"/>
      <c r="AY427" s="626"/>
      <c r="AZ427" s="626"/>
      <c r="BA427" s="620"/>
    </row>
    <row r="428" spans="1:53" ht="15.75" hidden="1" customHeight="1" x14ac:dyDescent="0.25">
      <c r="A428" s="2597"/>
      <c r="B428" s="476" t="s">
        <v>4</v>
      </c>
      <c r="C428" s="811" t="s">
        <v>191</v>
      </c>
      <c r="D428" s="676" t="s">
        <v>190</v>
      </c>
      <c r="E428" s="760" t="s">
        <v>189</v>
      </c>
      <c r="F428" s="700" t="s">
        <v>129</v>
      </c>
      <c r="G428" s="824">
        <v>0</v>
      </c>
      <c r="H428" s="822">
        <v>1</v>
      </c>
      <c r="I428" s="815">
        <v>0.25</v>
      </c>
      <c r="J428" s="476"/>
      <c r="K428" s="809"/>
      <c r="L428" s="114"/>
      <c r="M428" s="114"/>
      <c r="N428" s="631"/>
      <c r="O428" s="114"/>
      <c r="P428" s="114"/>
      <c r="Q428" s="114"/>
      <c r="R428" s="114"/>
      <c r="S428" s="114"/>
      <c r="T428" s="114"/>
      <c r="U428" s="114"/>
      <c r="V428" s="114"/>
      <c r="W428" s="114"/>
      <c r="X428" s="114"/>
      <c r="Y428" s="114"/>
      <c r="Z428" s="630"/>
      <c r="AA428" s="630"/>
      <c r="AB428" s="629"/>
      <c r="AC428" s="627"/>
      <c r="AD428" s="628"/>
      <c r="AE428" s="628"/>
      <c r="AF428" s="628"/>
      <c r="AG428" s="628"/>
      <c r="AH428" s="628"/>
      <c r="AI428" s="627"/>
      <c r="AJ428" s="114"/>
      <c r="AK428" s="114"/>
      <c r="AL428" s="114"/>
      <c r="AM428" s="114"/>
      <c r="AN428" s="114"/>
      <c r="AO428" s="114"/>
      <c r="AP428" s="114"/>
      <c r="AQ428" s="114"/>
      <c r="AR428" s="114"/>
      <c r="AS428" s="114"/>
      <c r="AT428" s="114"/>
      <c r="AU428" s="114"/>
      <c r="AV428" s="114"/>
      <c r="AW428" s="626"/>
      <c r="AX428" s="626"/>
      <c r="AY428" s="626"/>
      <c r="AZ428" s="626"/>
      <c r="BA428" s="620"/>
    </row>
    <row r="429" spans="1:53" ht="51" hidden="1" customHeight="1" x14ac:dyDescent="0.25">
      <c r="A429" s="2597"/>
      <c r="B429" s="476" t="s">
        <v>4</v>
      </c>
      <c r="C429" s="2661" t="s">
        <v>184</v>
      </c>
      <c r="D429" s="760" t="s">
        <v>179</v>
      </c>
      <c r="E429" s="760" t="s">
        <v>183</v>
      </c>
      <c r="F429" s="765" t="s">
        <v>129</v>
      </c>
      <c r="G429" s="817">
        <v>0</v>
      </c>
      <c r="H429" s="817">
        <v>0.9</v>
      </c>
      <c r="I429" s="815">
        <v>0.1</v>
      </c>
      <c r="J429" s="476"/>
      <c r="K429" s="809"/>
      <c r="L429" s="114"/>
      <c r="M429" s="114"/>
      <c r="N429" s="631"/>
      <c r="O429" s="114"/>
      <c r="P429" s="114"/>
      <c r="Q429" s="114"/>
      <c r="R429" s="114"/>
      <c r="S429" s="114"/>
      <c r="T429" s="114"/>
      <c r="U429" s="114"/>
      <c r="V429" s="114"/>
      <c r="W429" s="114"/>
      <c r="X429" s="114"/>
      <c r="Y429" s="114"/>
      <c r="Z429" s="630"/>
      <c r="AA429" s="630"/>
      <c r="AB429" s="629"/>
      <c r="AC429" s="627"/>
      <c r="AD429" s="628"/>
      <c r="AE429" s="628"/>
      <c r="AF429" s="628"/>
      <c r="AG429" s="628"/>
      <c r="AH429" s="628"/>
      <c r="AI429" s="627"/>
      <c r="AJ429" s="114"/>
      <c r="AK429" s="114"/>
      <c r="AL429" s="114"/>
      <c r="AM429" s="114"/>
      <c r="AN429" s="114"/>
      <c r="AO429" s="114"/>
      <c r="AP429" s="114"/>
      <c r="AQ429" s="114"/>
      <c r="AR429" s="114"/>
      <c r="AS429" s="114"/>
      <c r="AT429" s="114"/>
      <c r="AU429" s="114"/>
      <c r="AV429" s="114"/>
      <c r="AW429" s="626"/>
      <c r="AX429" s="626"/>
      <c r="AY429" s="626"/>
      <c r="AZ429" s="626"/>
      <c r="BA429" s="620"/>
    </row>
    <row r="430" spans="1:53" ht="15.75" hidden="1" customHeight="1" x14ac:dyDescent="0.25">
      <c r="A430" s="2597"/>
      <c r="B430" s="476" t="s">
        <v>4</v>
      </c>
      <c r="C430" s="2598"/>
      <c r="D430" s="760" t="s">
        <v>179</v>
      </c>
      <c r="E430" s="760" t="s">
        <v>178</v>
      </c>
      <c r="F430" s="700" t="s">
        <v>129</v>
      </c>
      <c r="G430" s="762">
        <v>0</v>
      </c>
      <c r="H430" s="762">
        <v>0.9</v>
      </c>
      <c r="I430" s="815">
        <v>0.1</v>
      </c>
      <c r="J430" s="476"/>
      <c r="K430" s="809"/>
      <c r="L430" s="114"/>
      <c r="M430" s="114"/>
      <c r="N430" s="631"/>
      <c r="O430" s="114"/>
      <c r="P430" s="114"/>
      <c r="Q430" s="114"/>
      <c r="R430" s="114"/>
      <c r="S430" s="114"/>
      <c r="T430" s="114"/>
      <c r="U430" s="114"/>
      <c r="V430" s="114"/>
      <c r="W430" s="114"/>
      <c r="X430" s="114"/>
      <c r="Y430" s="114"/>
      <c r="Z430" s="630"/>
      <c r="AA430" s="630"/>
      <c r="AB430" s="629"/>
      <c r="AC430" s="627"/>
      <c r="AD430" s="628"/>
      <c r="AE430" s="628"/>
      <c r="AF430" s="628"/>
      <c r="AG430" s="628"/>
      <c r="AH430" s="628"/>
      <c r="AI430" s="627"/>
      <c r="AJ430" s="114"/>
      <c r="AK430" s="114"/>
      <c r="AL430" s="114"/>
      <c r="AM430" s="114"/>
      <c r="AN430" s="114"/>
      <c r="AO430" s="114"/>
      <c r="AP430" s="114"/>
      <c r="AQ430" s="114"/>
      <c r="AR430" s="114"/>
      <c r="AS430" s="114"/>
      <c r="AT430" s="114"/>
      <c r="AU430" s="114"/>
      <c r="AV430" s="114"/>
      <c r="AW430" s="626"/>
      <c r="AX430" s="626"/>
      <c r="AY430" s="626"/>
      <c r="AZ430" s="626"/>
      <c r="BA430" s="620"/>
    </row>
    <row r="431" spans="1:53" ht="15.75" hidden="1" customHeight="1" x14ac:dyDescent="0.25">
      <c r="A431" s="2597"/>
      <c r="B431" s="476" t="s">
        <v>4</v>
      </c>
      <c r="C431" s="811" t="s">
        <v>177</v>
      </c>
      <c r="D431" s="823" t="s">
        <v>176</v>
      </c>
      <c r="E431" s="760" t="s">
        <v>175</v>
      </c>
      <c r="F431" s="700" t="s">
        <v>174</v>
      </c>
      <c r="G431" s="822">
        <v>0</v>
      </c>
      <c r="H431" s="822">
        <v>0.5</v>
      </c>
      <c r="I431" s="815">
        <v>0.1</v>
      </c>
      <c r="J431" s="476"/>
      <c r="K431" s="809"/>
      <c r="L431" s="114"/>
      <c r="M431" s="114"/>
      <c r="N431" s="631"/>
      <c r="O431" s="114"/>
      <c r="P431" s="114"/>
      <c r="Q431" s="114"/>
      <c r="R431" s="114"/>
      <c r="S431" s="114"/>
      <c r="T431" s="114"/>
      <c r="U431" s="114"/>
      <c r="V431" s="114"/>
      <c r="W431" s="114"/>
      <c r="X431" s="114"/>
      <c r="Y431" s="114"/>
      <c r="Z431" s="630"/>
      <c r="AA431" s="630"/>
      <c r="AB431" s="629"/>
      <c r="AC431" s="627"/>
      <c r="AD431" s="628"/>
      <c r="AE431" s="628"/>
      <c r="AF431" s="628"/>
      <c r="AG431" s="628"/>
      <c r="AH431" s="628"/>
      <c r="AI431" s="627"/>
      <c r="AJ431" s="114"/>
      <c r="AK431" s="114"/>
      <c r="AL431" s="114"/>
      <c r="AM431" s="114"/>
      <c r="AN431" s="114"/>
      <c r="AO431" s="114"/>
      <c r="AP431" s="114"/>
      <c r="AQ431" s="114"/>
      <c r="AR431" s="114"/>
      <c r="AS431" s="114"/>
      <c r="AT431" s="114"/>
      <c r="AU431" s="114"/>
      <c r="AV431" s="114"/>
      <c r="AW431" s="626"/>
      <c r="AX431" s="626"/>
      <c r="AY431" s="626"/>
      <c r="AZ431" s="626"/>
      <c r="BA431" s="620"/>
    </row>
    <row r="432" spans="1:53" ht="15.75" hidden="1" customHeight="1" x14ac:dyDescent="0.25">
      <c r="A432" s="2597"/>
      <c r="B432" s="476" t="s">
        <v>4</v>
      </c>
      <c r="C432" s="811" t="s">
        <v>169</v>
      </c>
      <c r="D432" s="676" t="s">
        <v>168</v>
      </c>
      <c r="E432" s="700" t="s">
        <v>167</v>
      </c>
      <c r="F432" s="765" t="s">
        <v>166</v>
      </c>
      <c r="G432" s="819">
        <v>1500000000</v>
      </c>
      <c r="H432" s="819">
        <v>10000000000</v>
      </c>
      <c r="I432" s="820">
        <v>2500000000</v>
      </c>
      <c r="J432" s="476"/>
      <c r="K432" s="809"/>
      <c r="L432" s="114"/>
      <c r="M432" s="114"/>
      <c r="N432" s="631"/>
      <c r="O432" s="114"/>
      <c r="P432" s="114"/>
      <c r="Q432" s="114"/>
      <c r="R432" s="114"/>
      <c r="S432" s="114"/>
      <c r="T432" s="114"/>
      <c r="U432" s="114"/>
      <c r="V432" s="114"/>
      <c r="W432" s="114"/>
      <c r="X432" s="114"/>
      <c r="Y432" s="114"/>
      <c r="Z432" s="630"/>
      <c r="AA432" s="630"/>
      <c r="AB432" s="629"/>
      <c r="AC432" s="627"/>
      <c r="AD432" s="628"/>
      <c r="AE432" s="628"/>
      <c r="AF432" s="628"/>
      <c r="AG432" s="628"/>
      <c r="AH432" s="628"/>
      <c r="AI432" s="627"/>
      <c r="AJ432" s="114"/>
      <c r="AK432" s="114"/>
      <c r="AL432" s="114"/>
      <c r="AM432" s="114"/>
      <c r="AN432" s="114"/>
      <c r="AO432" s="114"/>
      <c r="AP432" s="114"/>
      <c r="AQ432" s="114"/>
      <c r="AR432" s="114"/>
      <c r="AS432" s="114"/>
      <c r="AT432" s="114"/>
      <c r="AU432" s="114"/>
      <c r="AV432" s="114"/>
      <c r="AW432" s="626"/>
      <c r="AX432" s="626"/>
      <c r="AY432" s="626"/>
      <c r="AZ432" s="626"/>
      <c r="BA432" s="620"/>
    </row>
    <row r="433" spans="1:53" ht="15.75" hidden="1" customHeight="1" x14ac:dyDescent="0.25">
      <c r="A433" s="2597"/>
      <c r="B433" s="476" t="s">
        <v>4</v>
      </c>
      <c r="C433" s="760" t="s">
        <v>164</v>
      </c>
      <c r="D433" s="821" t="s">
        <v>163</v>
      </c>
      <c r="E433" s="700" t="s">
        <v>162</v>
      </c>
      <c r="F433" s="765" t="s">
        <v>161</v>
      </c>
      <c r="G433" s="765" t="s">
        <v>124</v>
      </c>
      <c r="H433" s="819">
        <v>10500000000</v>
      </c>
      <c r="I433" s="820">
        <v>1500000000</v>
      </c>
      <c r="J433" s="476"/>
      <c r="K433" s="809"/>
      <c r="L433" s="114"/>
      <c r="M433" s="114"/>
      <c r="N433" s="631"/>
      <c r="O433" s="114"/>
      <c r="P433" s="114"/>
      <c r="Q433" s="114"/>
      <c r="R433" s="114"/>
      <c r="S433" s="114"/>
      <c r="T433" s="114"/>
      <c r="U433" s="114"/>
      <c r="V433" s="114"/>
      <c r="W433" s="114"/>
      <c r="X433" s="114"/>
      <c r="Y433" s="114"/>
      <c r="Z433" s="630"/>
      <c r="AA433" s="630"/>
      <c r="AB433" s="629"/>
      <c r="AC433" s="627"/>
      <c r="AD433" s="628"/>
      <c r="AE433" s="628"/>
      <c r="AF433" s="628"/>
      <c r="AG433" s="628"/>
      <c r="AH433" s="628"/>
      <c r="AI433" s="627"/>
      <c r="AJ433" s="114"/>
      <c r="AK433" s="114"/>
      <c r="AL433" s="114"/>
      <c r="AM433" s="114"/>
      <c r="AN433" s="114"/>
      <c r="AO433" s="114"/>
      <c r="AP433" s="114"/>
      <c r="AQ433" s="114"/>
      <c r="AR433" s="114"/>
      <c r="AS433" s="114"/>
      <c r="AT433" s="114"/>
      <c r="AU433" s="114"/>
      <c r="AV433" s="114"/>
      <c r="AW433" s="626"/>
      <c r="AX433" s="626"/>
      <c r="AY433" s="626"/>
      <c r="AZ433" s="626"/>
      <c r="BA433" s="620"/>
    </row>
    <row r="434" spans="1:53" ht="15.75" hidden="1" customHeight="1" x14ac:dyDescent="0.25">
      <c r="A434" s="2597"/>
      <c r="B434" s="476" t="s">
        <v>4</v>
      </c>
      <c r="C434" s="2661" t="s">
        <v>155</v>
      </c>
      <c r="D434" s="2661" t="s">
        <v>154</v>
      </c>
      <c r="E434" s="2737" t="s">
        <v>153</v>
      </c>
      <c r="F434" s="765" t="s">
        <v>152</v>
      </c>
      <c r="G434" s="819">
        <v>7894</v>
      </c>
      <c r="H434" s="819">
        <v>9524</v>
      </c>
      <c r="I434" s="810">
        <v>8724</v>
      </c>
      <c r="J434" s="476"/>
      <c r="K434" s="809"/>
      <c r="L434" s="114"/>
      <c r="M434" s="114"/>
      <c r="N434" s="631"/>
      <c r="O434" s="114"/>
      <c r="P434" s="114"/>
      <c r="Q434" s="114"/>
      <c r="R434" s="114"/>
      <c r="S434" s="114"/>
      <c r="T434" s="114"/>
      <c r="U434" s="114"/>
      <c r="V434" s="114"/>
      <c r="W434" s="114"/>
      <c r="X434" s="114"/>
      <c r="Y434" s="114"/>
      <c r="Z434" s="630"/>
      <c r="AA434" s="630"/>
      <c r="AB434" s="629"/>
      <c r="AC434" s="627"/>
      <c r="AD434" s="628"/>
      <c r="AE434" s="628"/>
      <c r="AF434" s="628"/>
      <c r="AG434" s="628"/>
      <c r="AH434" s="628"/>
      <c r="AI434" s="627"/>
      <c r="AJ434" s="114"/>
      <c r="AK434" s="114"/>
      <c r="AL434" s="114"/>
      <c r="AM434" s="114"/>
      <c r="AN434" s="114"/>
      <c r="AO434" s="114"/>
      <c r="AP434" s="114"/>
      <c r="AQ434" s="114"/>
      <c r="AR434" s="114"/>
      <c r="AS434" s="114"/>
      <c r="AT434" s="114"/>
      <c r="AU434" s="114"/>
      <c r="AV434" s="114"/>
      <c r="AW434" s="626"/>
      <c r="AX434" s="626"/>
      <c r="AY434" s="626"/>
      <c r="AZ434" s="626"/>
      <c r="BA434" s="620"/>
    </row>
    <row r="435" spans="1:53" ht="15.75" hidden="1" customHeight="1" x14ac:dyDescent="0.25">
      <c r="A435" s="2597"/>
      <c r="B435" s="476" t="s">
        <v>4</v>
      </c>
      <c r="C435" s="2597"/>
      <c r="D435" s="2597"/>
      <c r="E435" s="2597"/>
      <c r="F435" s="700" t="s">
        <v>147</v>
      </c>
      <c r="G435" s="818">
        <v>21966</v>
      </c>
      <c r="H435" s="818">
        <v>22410</v>
      </c>
      <c r="I435" s="810">
        <v>21980</v>
      </c>
      <c r="J435" s="476"/>
      <c r="K435" s="809"/>
      <c r="L435" s="114"/>
      <c r="M435" s="114"/>
      <c r="N435" s="631"/>
      <c r="O435" s="114"/>
      <c r="P435" s="114"/>
      <c r="Q435" s="114"/>
      <c r="R435" s="114"/>
      <c r="S435" s="114"/>
      <c r="T435" s="114"/>
      <c r="U435" s="114"/>
      <c r="V435" s="114"/>
      <c r="W435" s="114"/>
      <c r="X435" s="114"/>
      <c r="Y435" s="114"/>
      <c r="Z435" s="630"/>
      <c r="AA435" s="630"/>
      <c r="AB435" s="629"/>
      <c r="AC435" s="627"/>
      <c r="AD435" s="628"/>
      <c r="AE435" s="628"/>
      <c r="AF435" s="628"/>
      <c r="AG435" s="628"/>
      <c r="AH435" s="628"/>
      <c r="AI435" s="627"/>
      <c r="AJ435" s="114"/>
      <c r="AK435" s="114"/>
      <c r="AL435" s="114"/>
      <c r="AM435" s="114"/>
      <c r="AN435" s="114"/>
      <c r="AO435" s="114"/>
      <c r="AP435" s="114"/>
      <c r="AQ435" s="114"/>
      <c r="AR435" s="114"/>
      <c r="AS435" s="114"/>
      <c r="AT435" s="114"/>
      <c r="AU435" s="114"/>
      <c r="AV435" s="114"/>
      <c r="AW435" s="626"/>
      <c r="AX435" s="626"/>
      <c r="AY435" s="626"/>
      <c r="AZ435" s="626"/>
      <c r="BA435" s="620"/>
    </row>
    <row r="436" spans="1:53" ht="15.75" hidden="1" customHeight="1" x14ac:dyDescent="0.25">
      <c r="A436" s="2597"/>
      <c r="B436" s="476" t="s">
        <v>4</v>
      </c>
      <c r="C436" s="2598"/>
      <c r="D436" s="2598"/>
      <c r="E436" s="2598"/>
      <c r="F436" s="700" t="s">
        <v>144</v>
      </c>
      <c r="G436" s="700">
        <v>304</v>
      </c>
      <c r="H436" s="700">
        <v>360</v>
      </c>
      <c r="I436" s="810">
        <v>312</v>
      </c>
      <c r="J436" s="476"/>
      <c r="K436" s="809"/>
      <c r="L436" s="114"/>
      <c r="M436" s="114"/>
      <c r="N436" s="631"/>
      <c r="O436" s="114"/>
      <c r="P436" s="114"/>
      <c r="Q436" s="114"/>
      <c r="R436" s="114"/>
      <c r="S436" s="114"/>
      <c r="T436" s="114"/>
      <c r="U436" s="114"/>
      <c r="V436" s="114"/>
      <c r="W436" s="114"/>
      <c r="X436" s="114"/>
      <c r="Y436" s="114"/>
      <c r="Z436" s="630"/>
      <c r="AA436" s="630"/>
      <c r="AB436" s="629"/>
      <c r="AC436" s="627"/>
      <c r="AD436" s="628"/>
      <c r="AE436" s="628"/>
      <c r="AF436" s="628"/>
      <c r="AG436" s="628"/>
      <c r="AH436" s="628"/>
      <c r="AI436" s="627"/>
      <c r="AJ436" s="114"/>
      <c r="AK436" s="114"/>
      <c r="AL436" s="114"/>
      <c r="AM436" s="114"/>
      <c r="AN436" s="114"/>
      <c r="AO436" s="114"/>
      <c r="AP436" s="114"/>
      <c r="AQ436" s="114"/>
      <c r="AR436" s="114"/>
      <c r="AS436" s="114"/>
      <c r="AT436" s="114"/>
      <c r="AU436" s="114"/>
      <c r="AV436" s="114"/>
      <c r="AW436" s="626"/>
      <c r="AX436" s="626"/>
      <c r="AY436" s="626"/>
      <c r="AZ436" s="626"/>
      <c r="BA436" s="620"/>
    </row>
    <row r="437" spans="1:53" ht="15.75" hidden="1" customHeight="1" x14ac:dyDescent="0.25">
      <c r="A437" s="2597"/>
      <c r="B437" s="476" t="s">
        <v>4</v>
      </c>
      <c r="C437" s="2661" t="s">
        <v>139</v>
      </c>
      <c r="D437" s="2661" t="s">
        <v>138</v>
      </c>
      <c r="E437" s="760" t="s">
        <v>137</v>
      </c>
      <c r="F437" s="700" t="s">
        <v>103</v>
      </c>
      <c r="G437" s="700">
        <v>0</v>
      </c>
      <c r="H437" s="700">
        <v>1</v>
      </c>
      <c r="I437" s="810"/>
      <c r="J437" s="476"/>
      <c r="K437" s="809"/>
      <c r="L437" s="114"/>
      <c r="M437" s="114"/>
      <c r="N437" s="631"/>
      <c r="O437" s="114"/>
      <c r="P437" s="114"/>
      <c r="Q437" s="114"/>
      <c r="R437" s="114"/>
      <c r="S437" s="114"/>
      <c r="T437" s="114"/>
      <c r="U437" s="114"/>
      <c r="V437" s="114"/>
      <c r="W437" s="114"/>
      <c r="X437" s="114"/>
      <c r="Y437" s="114"/>
      <c r="Z437" s="630"/>
      <c r="AA437" s="630"/>
      <c r="AB437" s="629"/>
      <c r="AC437" s="627"/>
      <c r="AD437" s="628"/>
      <c r="AE437" s="628"/>
      <c r="AF437" s="628"/>
      <c r="AG437" s="628"/>
      <c r="AH437" s="628"/>
      <c r="AI437" s="627"/>
      <c r="AJ437" s="114"/>
      <c r="AK437" s="114"/>
      <c r="AL437" s="114"/>
      <c r="AM437" s="114"/>
      <c r="AN437" s="114"/>
      <c r="AO437" s="114"/>
      <c r="AP437" s="114"/>
      <c r="AQ437" s="114"/>
      <c r="AR437" s="114"/>
      <c r="AS437" s="114"/>
      <c r="AT437" s="114"/>
      <c r="AU437" s="114"/>
      <c r="AV437" s="114"/>
      <c r="AW437" s="626"/>
      <c r="AX437" s="626"/>
      <c r="AY437" s="626"/>
      <c r="AZ437" s="626"/>
      <c r="BA437" s="620"/>
    </row>
    <row r="438" spans="1:53" ht="15.75" hidden="1" customHeight="1" x14ac:dyDescent="0.25">
      <c r="A438" s="2597"/>
      <c r="B438" s="476" t="s">
        <v>4</v>
      </c>
      <c r="C438" s="2598"/>
      <c r="D438" s="2598"/>
      <c r="E438" s="760" t="s">
        <v>133</v>
      </c>
      <c r="F438" s="700" t="s">
        <v>103</v>
      </c>
      <c r="G438" s="700">
        <v>0</v>
      </c>
      <c r="H438" s="700">
        <v>4</v>
      </c>
      <c r="I438" s="810">
        <v>0</v>
      </c>
      <c r="J438" s="476"/>
      <c r="K438" s="809"/>
      <c r="L438" s="114"/>
      <c r="M438" s="114"/>
      <c r="N438" s="631"/>
      <c r="O438" s="114"/>
      <c r="P438" s="114"/>
      <c r="Q438" s="114"/>
      <c r="R438" s="114"/>
      <c r="S438" s="114"/>
      <c r="T438" s="114"/>
      <c r="U438" s="114"/>
      <c r="V438" s="114"/>
      <c r="W438" s="114"/>
      <c r="X438" s="114"/>
      <c r="Y438" s="114"/>
      <c r="Z438" s="630"/>
      <c r="AA438" s="630"/>
      <c r="AB438" s="629"/>
      <c r="AC438" s="627"/>
      <c r="AD438" s="628"/>
      <c r="AE438" s="628"/>
      <c r="AF438" s="628"/>
      <c r="AG438" s="628"/>
      <c r="AH438" s="628"/>
      <c r="AI438" s="627"/>
      <c r="AJ438" s="114"/>
      <c r="AK438" s="114"/>
      <c r="AL438" s="114"/>
      <c r="AM438" s="114"/>
      <c r="AN438" s="114"/>
      <c r="AO438" s="114"/>
      <c r="AP438" s="114"/>
      <c r="AQ438" s="114"/>
      <c r="AR438" s="114"/>
      <c r="AS438" s="114"/>
      <c r="AT438" s="114"/>
      <c r="AU438" s="114"/>
      <c r="AV438" s="114"/>
      <c r="AW438" s="626"/>
      <c r="AX438" s="626"/>
      <c r="AY438" s="626"/>
      <c r="AZ438" s="626"/>
      <c r="BA438" s="620"/>
    </row>
    <row r="439" spans="1:53" ht="38.25" hidden="1" customHeight="1" x14ac:dyDescent="0.25">
      <c r="A439" s="2597"/>
      <c r="B439" s="476" t="s">
        <v>4</v>
      </c>
      <c r="C439" s="2745" t="s">
        <v>132</v>
      </c>
      <c r="D439" s="2746" t="s">
        <v>131</v>
      </c>
      <c r="E439" s="760" t="s">
        <v>130</v>
      </c>
      <c r="F439" s="765" t="s">
        <v>129</v>
      </c>
      <c r="G439" s="817">
        <v>0</v>
      </c>
      <c r="H439" s="817">
        <v>1</v>
      </c>
      <c r="I439" s="815">
        <v>0.25</v>
      </c>
      <c r="J439" s="476"/>
      <c r="K439" s="809"/>
      <c r="L439" s="114"/>
      <c r="M439" s="114"/>
      <c r="N439" s="631"/>
      <c r="O439" s="114"/>
      <c r="P439" s="114"/>
      <c r="Q439" s="114"/>
      <c r="R439" s="114"/>
      <c r="S439" s="114"/>
      <c r="T439" s="114"/>
      <c r="U439" s="114"/>
      <c r="V439" s="114"/>
      <c r="W439" s="114"/>
      <c r="X439" s="114"/>
      <c r="Y439" s="114"/>
      <c r="Z439" s="630"/>
      <c r="AA439" s="630"/>
      <c r="AB439" s="629"/>
      <c r="AC439" s="627"/>
      <c r="AD439" s="628"/>
      <c r="AE439" s="628"/>
      <c r="AF439" s="628"/>
      <c r="AG439" s="628"/>
      <c r="AH439" s="628"/>
      <c r="AI439" s="627"/>
      <c r="AJ439" s="114"/>
      <c r="AK439" s="114"/>
      <c r="AL439" s="114"/>
      <c r="AM439" s="114"/>
      <c r="AN439" s="114"/>
      <c r="AO439" s="114"/>
      <c r="AP439" s="114"/>
      <c r="AQ439" s="114"/>
      <c r="AR439" s="114"/>
      <c r="AS439" s="114"/>
      <c r="AT439" s="114"/>
      <c r="AU439" s="114"/>
      <c r="AV439" s="114"/>
      <c r="AW439" s="626"/>
      <c r="AX439" s="626"/>
      <c r="AY439" s="626"/>
      <c r="AZ439" s="626"/>
      <c r="BA439" s="620"/>
    </row>
    <row r="440" spans="1:53" ht="15.75" hidden="1" customHeight="1" x14ac:dyDescent="0.25">
      <c r="A440" s="2597"/>
      <c r="B440" s="476" t="s">
        <v>4</v>
      </c>
      <c r="C440" s="2597"/>
      <c r="D440" s="2597"/>
      <c r="E440" s="760" t="s">
        <v>126</v>
      </c>
      <c r="F440" s="700" t="s">
        <v>125</v>
      </c>
      <c r="G440" s="700" t="s">
        <v>124</v>
      </c>
      <c r="H440" s="700">
        <v>29</v>
      </c>
      <c r="I440" s="816"/>
      <c r="J440" s="476"/>
      <c r="K440" s="809"/>
      <c r="L440" s="114"/>
      <c r="M440" s="114"/>
      <c r="N440" s="631"/>
      <c r="O440" s="114"/>
      <c r="P440" s="114"/>
      <c r="Q440" s="114"/>
      <c r="R440" s="114"/>
      <c r="S440" s="114"/>
      <c r="T440" s="114"/>
      <c r="U440" s="114"/>
      <c r="V440" s="114"/>
      <c r="W440" s="114"/>
      <c r="X440" s="114"/>
      <c r="Y440" s="114"/>
      <c r="Z440" s="630"/>
      <c r="AA440" s="630"/>
      <c r="AB440" s="629"/>
      <c r="AC440" s="627"/>
      <c r="AD440" s="628"/>
      <c r="AE440" s="628"/>
      <c r="AF440" s="628"/>
      <c r="AG440" s="628"/>
      <c r="AH440" s="628"/>
      <c r="AI440" s="627"/>
      <c r="AJ440" s="114"/>
      <c r="AK440" s="114"/>
      <c r="AL440" s="114"/>
      <c r="AM440" s="114"/>
      <c r="AN440" s="114"/>
      <c r="AO440" s="114"/>
      <c r="AP440" s="114"/>
      <c r="AQ440" s="114"/>
      <c r="AR440" s="114"/>
      <c r="AS440" s="114"/>
      <c r="AT440" s="114"/>
      <c r="AU440" s="114"/>
      <c r="AV440" s="114"/>
      <c r="AW440" s="626"/>
      <c r="AX440" s="626"/>
      <c r="AY440" s="626"/>
      <c r="AZ440" s="626"/>
      <c r="BA440" s="620"/>
    </row>
    <row r="441" spans="1:53" ht="15.75" hidden="1" customHeight="1" x14ac:dyDescent="0.25">
      <c r="A441" s="2597"/>
      <c r="B441" s="476" t="s">
        <v>4</v>
      </c>
      <c r="C441" s="2597"/>
      <c r="D441" s="2597"/>
      <c r="E441" s="760" t="s">
        <v>120</v>
      </c>
      <c r="F441" s="700" t="s">
        <v>119</v>
      </c>
      <c r="G441" s="700">
        <v>0</v>
      </c>
      <c r="H441" s="700">
        <v>5</v>
      </c>
      <c r="I441" s="764"/>
      <c r="J441" s="476"/>
      <c r="K441" s="809"/>
      <c r="L441" s="114"/>
      <c r="M441" s="114"/>
      <c r="N441" s="631"/>
      <c r="O441" s="114"/>
      <c r="P441" s="114"/>
      <c r="Q441" s="114"/>
      <c r="R441" s="114"/>
      <c r="S441" s="114"/>
      <c r="T441" s="114"/>
      <c r="U441" s="114"/>
      <c r="V441" s="114"/>
      <c r="W441" s="114"/>
      <c r="X441" s="114"/>
      <c r="Y441" s="114"/>
      <c r="Z441" s="630"/>
      <c r="AA441" s="630"/>
      <c r="AB441" s="629"/>
      <c r="AC441" s="627"/>
      <c r="AD441" s="628"/>
      <c r="AE441" s="628"/>
      <c r="AF441" s="628"/>
      <c r="AG441" s="628"/>
      <c r="AH441" s="628"/>
      <c r="AI441" s="627"/>
      <c r="AJ441" s="114"/>
      <c r="AK441" s="114"/>
      <c r="AL441" s="114"/>
      <c r="AM441" s="114"/>
      <c r="AN441" s="114"/>
      <c r="AO441" s="114"/>
      <c r="AP441" s="114"/>
      <c r="AQ441" s="114"/>
      <c r="AR441" s="114"/>
      <c r="AS441" s="114"/>
      <c r="AT441" s="114"/>
      <c r="AU441" s="114"/>
      <c r="AV441" s="114"/>
      <c r="AW441" s="626"/>
      <c r="AX441" s="626"/>
      <c r="AY441" s="626"/>
      <c r="AZ441" s="626"/>
      <c r="BA441" s="620"/>
    </row>
    <row r="442" spans="1:53" ht="15.75" hidden="1" customHeight="1" x14ac:dyDescent="0.25">
      <c r="A442" s="2597"/>
      <c r="B442" s="476" t="s">
        <v>4</v>
      </c>
      <c r="C442" s="2597"/>
      <c r="D442" s="2597"/>
      <c r="E442" s="760" t="s">
        <v>117</v>
      </c>
      <c r="F442" s="700" t="s">
        <v>116</v>
      </c>
      <c r="G442" s="762">
        <v>0</v>
      </c>
      <c r="H442" s="762">
        <v>1</v>
      </c>
      <c r="I442" s="815">
        <v>0.3</v>
      </c>
      <c r="J442" s="476"/>
      <c r="K442" s="809"/>
      <c r="L442" s="114"/>
      <c r="M442" s="114"/>
      <c r="N442" s="631"/>
      <c r="O442" s="114"/>
      <c r="P442" s="114"/>
      <c r="Q442" s="114"/>
      <c r="R442" s="114"/>
      <c r="S442" s="114"/>
      <c r="T442" s="114"/>
      <c r="U442" s="114"/>
      <c r="V442" s="114"/>
      <c r="W442" s="114"/>
      <c r="X442" s="114"/>
      <c r="Y442" s="114"/>
      <c r="Z442" s="630"/>
      <c r="AA442" s="630"/>
      <c r="AB442" s="629"/>
      <c r="AC442" s="627"/>
      <c r="AD442" s="628"/>
      <c r="AE442" s="628"/>
      <c r="AF442" s="628"/>
      <c r="AG442" s="628"/>
      <c r="AH442" s="628"/>
      <c r="AI442" s="627"/>
      <c r="AJ442" s="114"/>
      <c r="AK442" s="114"/>
      <c r="AL442" s="114"/>
      <c r="AM442" s="114"/>
      <c r="AN442" s="114"/>
      <c r="AO442" s="114"/>
      <c r="AP442" s="114"/>
      <c r="AQ442" s="114"/>
      <c r="AR442" s="114"/>
      <c r="AS442" s="114"/>
      <c r="AT442" s="114"/>
      <c r="AU442" s="114"/>
      <c r="AV442" s="114"/>
      <c r="AW442" s="626"/>
      <c r="AX442" s="626"/>
      <c r="AY442" s="626"/>
      <c r="AZ442" s="626"/>
      <c r="BA442" s="620"/>
    </row>
    <row r="443" spans="1:53" ht="15.75" hidden="1" customHeight="1" x14ac:dyDescent="0.25">
      <c r="A443" s="2597"/>
      <c r="B443" s="476" t="s">
        <v>4</v>
      </c>
      <c r="C443" s="2598"/>
      <c r="D443" s="2598"/>
      <c r="E443" s="760" t="s">
        <v>114</v>
      </c>
      <c r="F443" s="700" t="s">
        <v>113</v>
      </c>
      <c r="G443" s="700">
        <v>0</v>
      </c>
      <c r="H443" s="814">
        <v>1</v>
      </c>
      <c r="I443" s="813">
        <v>0.15</v>
      </c>
      <c r="J443" s="476"/>
      <c r="K443" s="809"/>
      <c r="L443" s="114"/>
      <c r="M443" s="114"/>
      <c r="N443" s="631"/>
      <c r="O443" s="114"/>
      <c r="P443" s="114"/>
      <c r="Q443" s="114"/>
      <c r="R443" s="114"/>
      <c r="S443" s="114"/>
      <c r="T443" s="114"/>
      <c r="U443" s="114"/>
      <c r="V443" s="114"/>
      <c r="W443" s="114"/>
      <c r="X443" s="114"/>
      <c r="Y443" s="114"/>
      <c r="Z443" s="630"/>
      <c r="AA443" s="630"/>
      <c r="AB443" s="629"/>
      <c r="AC443" s="627"/>
      <c r="AD443" s="628"/>
      <c r="AE443" s="628"/>
      <c r="AF443" s="628"/>
      <c r="AG443" s="628"/>
      <c r="AH443" s="628"/>
      <c r="AI443" s="627"/>
      <c r="AJ443" s="114"/>
      <c r="AK443" s="114"/>
      <c r="AL443" s="114"/>
      <c r="AM443" s="114"/>
      <c r="AN443" s="114"/>
      <c r="AO443" s="114"/>
      <c r="AP443" s="114"/>
      <c r="AQ443" s="114"/>
      <c r="AR443" s="114"/>
      <c r="AS443" s="114"/>
      <c r="AT443" s="114"/>
      <c r="AU443" s="114"/>
      <c r="AV443" s="114"/>
      <c r="AW443" s="626"/>
      <c r="AX443" s="626"/>
      <c r="AY443" s="626"/>
      <c r="AZ443" s="626"/>
      <c r="BA443" s="620"/>
    </row>
    <row r="444" spans="1:53" ht="15.75" hidden="1" customHeight="1" x14ac:dyDescent="0.25">
      <c r="A444" s="2597"/>
      <c r="B444" s="476" t="s">
        <v>4</v>
      </c>
      <c r="C444" s="811" t="s">
        <v>106</v>
      </c>
      <c r="D444" s="2661" t="s">
        <v>105</v>
      </c>
      <c r="E444" s="760" t="s">
        <v>104</v>
      </c>
      <c r="F444" s="765" t="s">
        <v>103</v>
      </c>
      <c r="G444" s="700">
        <v>0</v>
      </c>
      <c r="H444" s="700">
        <v>2</v>
      </c>
      <c r="I444" s="764"/>
      <c r="J444" s="476"/>
      <c r="K444" s="812"/>
      <c r="L444" s="114"/>
      <c r="M444" s="114"/>
      <c r="N444" s="631"/>
      <c r="O444" s="114"/>
      <c r="P444" s="114"/>
      <c r="Q444" s="114"/>
      <c r="R444" s="114"/>
      <c r="S444" s="114"/>
      <c r="T444" s="114"/>
      <c r="U444" s="114"/>
      <c r="V444" s="114"/>
      <c r="W444" s="114"/>
      <c r="X444" s="114"/>
      <c r="Y444" s="114"/>
      <c r="Z444" s="630"/>
      <c r="AA444" s="630"/>
      <c r="AB444" s="629"/>
      <c r="AC444" s="627"/>
      <c r="AD444" s="628"/>
      <c r="AE444" s="628"/>
      <c r="AF444" s="628"/>
      <c r="AG444" s="628"/>
      <c r="AH444" s="628"/>
      <c r="AI444" s="627"/>
      <c r="AJ444" s="114"/>
      <c r="AK444" s="114"/>
      <c r="AL444" s="114"/>
      <c r="AM444" s="114"/>
      <c r="AN444" s="114"/>
      <c r="AO444" s="114"/>
      <c r="AP444" s="114"/>
      <c r="AQ444" s="114"/>
      <c r="AR444" s="114"/>
      <c r="AS444" s="114"/>
      <c r="AT444" s="114"/>
      <c r="AU444" s="114"/>
      <c r="AV444" s="114"/>
      <c r="AW444" s="626"/>
      <c r="AX444" s="626"/>
      <c r="AY444" s="626"/>
      <c r="AZ444" s="626"/>
      <c r="BA444" s="620"/>
    </row>
    <row r="445" spans="1:53" ht="15.75" hidden="1" customHeight="1" x14ac:dyDescent="0.25">
      <c r="A445" s="2597"/>
      <c r="B445" s="476" t="s">
        <v>4</v>
      </c>
      <c r="C445" s="811" t="s">
        <v>98</v>
      </c>
      <c r="D445" s="2597"/>
      <c r="E445" s="700" t="s">
        <v>97</v>
      </c>
      <c r="F445" s="700" t="s">
        <v>96</v>
      </c>
      <c r="G445" s="700">
        <v>0</v>
      </c>
      <c r="H445" s="700">
        <v>16</v>
      </c>
      <c r="I445" s="810"/>
      <c r="J445" s="476"/>
      <c r="K445" s="809"/>
      <c r="L445" s="114"/>
      <c r="M445" s="114"/>
      <c r="N445" s="631"/>
      <c r="O445" s="114"/>
      <c r="P445" s="114"/>
      <c r="Q445" s="114"/>
      <c r="R445" s="114"/>
      <c r="S445" s="114"/>
      <c r="T445" s="114"/>
      <c r="U445" s="114"/>
      <c r="V445" s="114"/>
      <c r="W445" s="114"/>
      <c r="X445" s="114"/>
      <c r="Y445" s="114"/>
      <c r="Z445" s="630"/>
      <c r="AA445" s="630"/>
      <c r="AB445" s="629"/>
      <c r="AC445" s="627"/>
      <c r="AD445" s="628"/>
      <c r="AE445" s="628"/>
      <c r="AF445" s="628"/>
      <c r="AG445" s="628"/>
      <c r="AH445" s="628"/>
      <c r="AI445" s="627"/>
      <c r="AJ445" s="114"/>
      <c r="AK445" s="114"/>
      <c r="AL445" s="114"/>
      <c r="AM445" s="114"/>
      <c r="AN445" s="114"/>
      <c r="AO445" s="114"/>
      <c r="AP445" s="114"/>
      <c r="AQ445" s="114"/>
      <c r="AR445" s="114"/>
      <c r="AS445" s="114"/>
      <c r="AT445" s="114"/>
      <c r="AU445" s="114"/>
      <c r="AV445" s="114"/>
      <c r="AW445" s="626"/>
      <c r="AX445" s="626"/>
      <c r="AY445" s="626"/>
      <c r="AZ445" s="626"/>
      <c r="BA445" s="620"/>
    </row>
    <row r="446" spans="1:53" ht="15.75" hidden="1" customHeight="1" x14ac:dyDescent="0.25">
      <c r="A446" s="2597"/>
      <c r="B446" s="476" t="s">
        <v>1151</v>
      </c>
      <c r="C446" s="808" t="s">
        <v>1155</v>
      </c>
      <c r="D446" s="807" t="s">
        <v>1154</v>
      </c>
      <c r="E446" s="641" t="s">
        <v>631</v>
      </c>
      <c r="F446" s="640" t="s">
        <v>129</v>
      </c>
      <c r="G446" s="803">
        <v>0</v>
      </c>
      <c r="H446" s="803">
        <v>0.9</v>
      </c>
      <c r="I446" s="802">
        <v>0.22500000000000001</v>
      </c>
      <c r="J446" s="476"/>
      <c r="K446" s="114"/>
      <c r="L446" s="114"/>
      <c r="M446" s="114"/>
      <c r="N446" s="631"/>
      <c r="O446" s="114"/>
      <c r="P446" s="114"/>
      <c r="Q446" s="114"/>
      <c r="R446" s="114"/>
      <c r="S446" s="114"/>
      <c r="T446" s="114"/>
      <c r="U446" s="114"/>
      <c r="V446" s="114"/>
      <c r="W446" s="114"/>
      <c r="X446" s="114"/>
      <c r="Y446" s="114"/>
      <c r="Z446" s="630"/>
      <c r="AA446" s="630"/>
      <c r="AB446" s="629"/>
      <c r="AC446" s="627"/>
      <c r="AD446" s="628"/>
      <c r="AE446" s="628"/>
      <c r="AF446" s="628"/>
      <c r="AG446" s="628"/>
      <c r="AH446" s="628"/>
      <c r="AI446" s="627"/>
      <c r="AJ446" s="114"/>
      <c r="AK446" s="114"/>
      <c r="AL446" s="114"/>
      <c r="AM446" s="114"/>
      <c r="AN446" s="114"/>
      <c r="AO446" s="114"/>
      <c r="AP446" s="114"/>
      <c r="AQ446" s="114"/>
      <c r="AR446" s="114"/>
      <c r="AS446" s="114"/>
      <c r="AT446" s="114"/>
      <c r="AU446" s="114"/>
      <c r="AV446" s="114"/>
      <c r="AW446" s="626"/>
      <c r="AX446" s="626"/>
      <c r="AY446" s="626"/>
      <c r="AZ446" s="626"/>
      <c r="BA446" s="620"/>
    </row>
    <row r="447" spans="1:53" ht="15.75" hidden="1" customHeight="1" x14ac:dyDescent="0.25">
      <c r="A447" s="2597"/>
      <c r="B447" s="476" t="s">
        <v>1151</v>
      </c>
      <c r="C447" s="806" t="s">
        <v>1153</v>
      </c>
      <c r="D447" s="2662" t="s">
        <v>1152</v>
      </c>
      <c r="E447" s="641" t="s">
        <v>630</v>
      </c>
      <c r="F447" s="640" t="s">
        <v>129</v>
      </c>
      <c r="G447" s="803" t="s">
        <v>124</v>
      </c>
      <c r="H447" s="803">
        <v>0.08</v>
      </c>
      <c r="I447" s="805">
        <v>0.02</v>
      </c>
      <c r="J447" s="745"/>
      <c r="K447" s="114"/>
      <c r="L447" s="114"/>
      <c r="M447" s="114"/>
      <c r="N447" s="631"/>
      <c r="O447" s="114"/>
      <c r="P447" s="114"/>
      <c r="Q447" s="114"/>
      <c r="R447" s="114"/>
      <c r="S447" s="114"/>
      <c r="T447" s="114"/>
      <c r="U447" s="114"/>
      <c r="V447" s="114"/>
      <c r="W447" s="114"/>
      <c r="X447" s="114"/>
      <c r="Y447" s="114"/>
      <c r="Z447" s="630"/>
      <c r="AA447" s="630"/>
      <c r="AB447" s="629"/>
      <c r="AC447" s="627"/>
      <c r="AD447" s="628"/>
      <c r="AE447" s="628"/>
      <c r="AF447" s="628"/>
      <c r="AG447" s="628"/>
      <c r="AH447" s="628"/>
      <c r="AI447" s="627"/>
      <c r="AJ447" s="114"/>
      <c r="AK447" s="114"/>
      <c r="AL447" s="114"/>
      <c r="AM447" s="114"/>
      <c r="AN447" s="114"/>
      <c r="AO447" s="114"/>
      <c r="AP447" s="114"/>
      <c r="AQ447" s="114"/>
      <c r="AR447" s="114"/>
      <c r="AS447" s="114"/>
      <c r="AT447" s="114"/>
      <c r="AU447" s="114"/>
      <c r="AV447" s="114"/>
      <c r="AW447" s="626"/>
      <c r="AX447" s="626"/>
      <c r="AY447" s="626"/>
      <c r="AZ447" s="626"/>
      <c r="BA447" s="620"/>
    </row>
    <row r="448" spans="1:53" ht="15.75" hidden="1" customHeight="1" x14ac:dyDescent="0.25">
      <c r="A448" s="2597"/>
      <c r="B448" s="476" t="s">
        <v>1151</v>
      </c>
      <c r="C448" s="804" t="s">
        <v>1150</v>
      </c>
      <c r="D448" s="2598"/>
      <c r="E448" s="804" t="s">
        <v>629</v>
      </c>
      <c r="F448" s="640" t="s">
        <v>129</v>
      </c>
      <c r="G448" s="803">
        <v>0</v>
      </c>
      <c r="H448" s="803">
        <v>0.9</v>
      </c>
      <c r="I448" s="802">
        <v>0.22500000000000001</v>
      </c>
      <c r="J448" s="476"/>
      <c r="K448" s="114"/>
      <c r="L448" s="114"/>
      <c r="M448" s="114"/>
      <c r="N448" s="631"/>
      <c r="O448" s="114"/>
      <c r="P448" s="114"/>
      <c r="Q448" s="114"/>
      <c r="R448" s="114"/>
      <c r="S448" s="114"/>
      <c r="T448" s="114"/>
      <c r="U448" s="114"/>
      <c r="V448" s="114"/>
      <c r="W448" s="114"/>
      <c r="X448" s="114"/>
      <c r="Y448" s="114"/>
      <c r="Z448" s="630"/>
      <c r="AA448" s="630"/>
      <c r="AB448" s="629"/>
      <c r="AC448" s="627"/>
      <c r="AD448" s="628"/>
      <c r="AE448" s="628"/>
      <c r="AF448" s="628"/>
      <c r="AG448" s="628"/>
      <c r="AH448" s="628"/>
      <c r="AI448" s="627"/>
      <c r="AJ448" s="114"/>
      <c r="AK448" s="114"/>
      <c r="AL448" s="114"/>
      <c r="AM448" s="114"/>
      <c r="AN448" s="114"/>
      <c r="AO448" s="114"/>
      <c r="AP448" s="114"/>
      <c r="AQ448" s="114"/>
      <c r="AR448" s="114"/>
      <c r="AS448" s="114"/>
      <c r="AT448" s="114"/>
      <c r="AU448" s="114"/>
      <c r="AV448" s="114"/>
      <c r="AW448" s="626"/>
      <c r="AX448" s="626"/>
      <c r="AY448" s="626"/>
      <c r="AZ448" s="626"/>
      <c r="BA448" s="620"/>
    </row>
    <row r="449" spans="1:53" ht="15.75" hidden="1" customHeight="1" x14ac:dyDescent="0.25">
      <c r="A449" s="2597"/>
      <c r="B449" s="476" t="s">
        <v>1147</v>
      </c>
      <c r="C449" s="2663" t="s">
        <v>1149</v>
      </c>
      <c r="D449" s="2665" t="s">
        <v>1148</v>
      </c>
      <c r="E449" s="801" t="s">
        <v>628</v>
      </c>
      <c r="F449" s="800" t="s">
        <v>129</v>
      </c>
      <c r="G449" s="799">
        <v>0</v>
      </c>
      <c r="H449" s="799">
        <v>1</v>
      </c>
      <c r="I449" s="789">
        <v>0.1</v>
      </c>
      <c r="J449" s="476"/>
      <c r="K449" s="114"/>
      <c r="L449" s="114"/>
      <c r="M449" s="114"/>
      <c r="N449" s="631"/>
      <c r="O449" s="114"/>
      <c r="P449" s="114"/>
      <c r="Q449" s="114"/>
      <c r="R449" s="114"/>
      <c r="S449" s="114"/>
      <c r="T449" s="114"/>
      <c r="U449" s="114"/>
      <c r="V449" s="114"/>
      <c r="W449" s="114"/>
      <c r="X449" s="114"/>
      <c r="Y449" s="114"/>
      <c r="Z449" s="630"/>
      <c r="AA449" s="630"/>
      <c r="AB449" s="629"/>
      <c r="AC449" s="627"/>
      <c r="AD449" s="628"/>
      <c r="AE449" s="628"/>
      <c r="AF449" s="628"/>
      <c r="AG449" s="628"/>
      <c r="AH449" s="628"/>
      <c r="AI449" s="627"/>
      <c r="AJ449" s="114"/>
      <c r="AK449" s="114"/>
      <c r="AL449" s="114"/>
      <c r="AM449" s="114"/>
      <c r="AN449" s="114"/>
      <c r="AO449" s="114"/>
      <c r="AP449" s="114"/>
      <c r="AQ449" s="114"/>
      <c r="AR449" s="114"/>
      <c r="AS449" s="114"/>
      <c r="AT449" s="114"/>
      <c r="AU449" s="114"/>
      <c r="AV449" s="114"/>
      <c r="AW449" s="626"/>
      <c r="AX449" s="626"/>
      <c r="AY449" s="626"/>
      <c r="AZ449" s="626"/>
      <c r="BA449" s="620"/>
    </row>
    <row r="450" spans="1:53" ht="15.75" hidden="1" customHeight="1" x14ac:dyDescent="0.25">
      <c r="A450" s="2597"/>
      <c r="B450" s="476" t="s">
        <v>1147</v>
      </c>
      <c r="C450" s="2597"/>
      <c r="D450" s="2597"/>
      <c r="E450" s="795" t="s">
        <v>627</v>
      </c>
      <c r="F450" s="794" t="s">
        <v>626</v>
      </c>
      <c r="G450" s="797">
        <v>2</v>
      </c>
      <c r="H450" s="797">
        <v>8</v>
      </c>
      <c r="I450" s="798">
        <v>2</v>
      </c>
      <c r="J450" s="476"/>
      <c r="K450" s="114"/>
      <c r="L450" s="114"/>
      <c r="M450" s="114"/>
      <c r="N450" s="631"/>
      <c r="O450" s="114"/>
      <c r="P450" s="114"/>
      <c r="Q450" s="114"/>
      <c r="R450" s="114"/>
      <c r="S450" s="114"/>
      <c r="T450" s="114"/>
      <c r="U450" s="114"/>
      <c r="V450" s="114"/>
      <c r="W450" s="114"/>
      <c r="X450" s="114"/>
      <c r="Y450" s="114"/>
      <c r="Z450" s="630"/>
      <c r="AA450" s="630"/>
      <c r="AB450" s="629"/>
      <c r="AC450" s="627"/>
      <c r="AD450" s="628"/>
      <c r="AE450" s="628"/>
      <c r="AF450" s="628"/>
      <c r="AG450" s="628"/>
      <c r="AH450" s="628"/>
      <c r="AI450" s="627"/>
      <c r="AJ450" s="114"/>
      <c r="AK450" s="114"/>
      <c r="AL450" s="114"/>
      <c r="AM450" s="114"/>
      <c r="AN450" s="114"/>
      <c r="AO450" s="114"/>
      <c r="AP450" s="114"/>
      <c r="AQ450" s="114"/>
      <c r="AR450" s="114"/>
      <c r="AS450" s="114"/>
      <c r="AT450" s="114"/>
      <c r="AU450" s="114"/>
      <c r="AV450" s="114"/>
      <c r="AW450" s="626"/>
      <c r="AX450" s="626"/>
      <c r="AY450" s="626"/>
      <c r="AZ450" s="626"/>
      <c r="BA450" s="620"/>
    </row>
    <row r="451" spans="1:53" ht="15.75" hidden="1" customHeight="1" x14ac:dyDescent="0.25">
      <c r="A451" s="2597"/>
      <c r="B451" s="476" t="s">
        <v>1147</v>
      </c>
      <c r="C451" s="2597"/>
      <c r="D451" s="2597"/>
      <c r="E451" s="795" t="s">
        <v>625</v>
      </c>
      <c r="F451" s="794" t="s">
        <v>624</v>
      </c>
      <c r="G451" s="797">
        <v>16</v>
      </c>
      <c r="H451" s="797">
        <v>27</v>
      </c>
      <c r="I451" s="796">
        <v>4</v>
      </c>
      <c r="J451" s="476"/>
      <c r="K451" s="114"/>
      <c r="L451" s="114"/>
      <c r="M451" s="114"/>
      <c r="N451" s="631"/>
      <c r="O451" s="114"/>
      <c r="P451" s="114"/>
      <c r="Q451" s="114"/>
      <c r="R451" s="114"/>
      <c r="S451" s="114"/>
      <c r="T451" s="114"/>
      <c r="U451" s="114"/>
      <c r="V451" s="114"/>
      <c r="W451" s="114"/>
      <c r="X451" s="114"/>
      <c r="Y451" s="114"/>
      <c r="Z451" s="630"/>
      <c r="AA451" s="630"/>
      <c r="AB451" s="629"/>
      <c r="AC451" s="627"/>
      <c r="AD451" s="628"/>
      <c r="AE451" s="628"/>
      <c r="AF451" s="628"/>
      <c r="AG451" s="628"/>
      <c r="AH451" s="628"/>
      <c r="AI451" s="627"/>
      <c r="AJ451" s="114"/>
      <c r="AK451" s="114"/>
      <c r="AL451" s="114"/>
      <c r="AM451" s="114"/>
      <c r="AN451" s="114"/>
      <c r="AO451" s="114"/>
      <c r="AP451" s="114"/>
      <c r="AQ451" s="114"/>
      <c r="AR451" s="114"/>
      <c r="AS451" s="114"/>
      <c r="AT451" s="114"/>
      <c r="AU451" s="114"/>
      <c r="AV451" s="114"/>
      <c r="AW451" s="626"/>
      <c r="AX451" s="626"/>
      <c r="AY451" s="626"/>
      <c r="AZ451" s="626"/>
      <c r="BA451" s="620"/>
    </row>
    <row r="452" spans="1:53" ht="15.75" hidden="1" customHeight="1" x14ac:dyDescent="0.25">
      <c r="A452" s="2597"/>
      <c r="B452" s="476" t="s">
        <v>1147</v>
      </c>
      <c r="C452" s="2597"/>
      <c r="D452" s="2597"/>
      <c r="E452" s="795" t="s">
        <v>623</v>
      </c>
      <c r="F452" s="794" t="s">
        <v>129</v>
      </c>
      <c r="G452" s="793">
        <v>0</v>
      </c>
      <c r="H452" s="793">
        <v>0.9</v>
      </c>
      <c r="I452" s="789">
        <v>0.2</v>
      </c>
      <c r="J452" s="476"/>
      <c r="K452" s="114"/>
      <c r="L452" s="114"/>
      <c r="M452" s="114"/>
      <c r="N452" s="631"/>
      <c r="O452" s="114"/>
      <c r="P452" s="114"/>
      <c r="Q452" s="114"/>
      <c r="R452" s="114"/>
      <c r="S452" s="114"/>
      <c r="T452" s="114"/>
      <c r="U452" s="114"/>
      <c r="V452" s="114"/>
      <c r="W452" s="114"/>
      <c r="X452" s="114"/>
      <c r="Y452" s="114"/>
      <c r="Z452" s="630"/>
      <c r="AA452" s="630"/>
      <c r="AB452" s="629"/>
      <c r="AC452" s="627"/>
      <c r="AD452" s="628"/>
      <c r="AE452" s="628"/>
      <c r="AF452" s="628"/>
      <c r="AG452" s="628"/>
      <c r="AH452" s="628"/>
      <c r="AI452" s="627"/>
      <c r="AJ452" s="114"/>
      <c r="AK452" s="114"/>
      <c r="AL452" s="114"/>
      <c r="AM452" s="114"/>
      <c r="AN452" s="114"/>
      <c r="AO452" s="114"/>
      <c r="AP452" s="114"/>
      <c r="AQ452" s="114"/>
      <c r="AR452" s="114"/>
      <c r="AS452" s="114"/>
      <c r="AT452" s="114"/>
      <c r="AU452" s="114"/>
      <c r="AV452" s="114"/>
      <c r="AW452" s="626"/>
      <c r="AX452" s="626"/>
      <c r="AY452" s="626"/>
      <c r="AZ452" s="626"/>
      <c r="BA452" s="620"/>
    </row>
    <row r="453" spans="1:53" ht="15.75" hidden="1" customHeight="1" thickBot="1" x14ac:dyDescent="0.3">
      <c r="A453" s="2598"/>
      <c r="B453" s="476" t="s">
        <v>1147</v>
      </c>
      <c r="C453" s="2664"/>
      <c r="D453" s="2664"/>
      <c r="E453" s="792" t="s">
        <v>622</v>
      </c>
      <c r="F453" s="791" t="s">
        <v>129</v>
      </c>
      <c r="G453" s="790">
        <v>0</v>
      </c>
      <c r="H453" s="790">
        <v>0.9</v>
      </c>
      <c r="I453" s="789">
        <v>0.2</v>
      </c>
      <c r="J453" s="476"/>
      <c r="K453" s="114"/>
      <c r="L453" s="114"/>
      <c r="M453" s="114"/>
      <c r="N453" s="631"/>
      <c r="O453" s="114"/>
      <c r="P453" s="114"/>
      <c r="Q453" s="114"/>
      <c r="R453" s="114"/>
      <c r="S453" s="114"/>
      <c r="T453" s="114"/>
      <c r="U453" s="114"/>
      <c r="V453" s="114"/>
      <c r="W453" s="114"/>
      <c r="X453" s="114"/>
      <c r="Y453" s="114"/>
      <c r="Z453" s="630"/>
      <c r="AA453" s="630"/>
      <c r="AB453" s="629"/>
      <c r="AC453" s="627"/>
      <c r="AD453" s="628"/>
      <c r="AE453" s="628"/>
      <c r="AF453" s="628"/>
      <c r="AG453" s="628"/>
      <c r="AH453" s="628"/>
      <c r="AI453" s="627"/>
      <c r="AJ453" s="114"/>
      <c r="AK453" s="114"/>
      <c r="AL453" s="114"/>
      <c r="AM453" s="114"/>
      <c r="AN453" s="114"/>
      <c r="AO453" s="114"/>
      <c r="AP453" s="114"/>
      <c r="AQ453" s="114"/>
      <c r="AR453" s="114"/>
      <c r="AS453" s="114"/>
      <c r="AT453" s="114"/>
      <c r="AU453" s="114"/>
      <c r="AV453" s="114"/>
      <c r="AW453" s="626"/>
      <c r="AX453" s="626"/>
      <c r="AY453" s="626"/>
      <c r="AZ453" s="626"/>
      <c r="BA453" s="620"/>
    </row>
    <row r="454" spans="1:53" ht="15.75" hidden="1" customHeight="1" x14ac:dyDescent="0.25">
      <c r="A454" s="2684" t="s">
        <v>621</v>
      </c>
      <c r="B454" s="476" t="s">
        <v>363</v>
      </c>
      <c r="C454" s="2694" t="s">
        <v>1146</v>
      </c>
      <c r="D454" s="2706" t="s">
        <v>1145</v>
      </c>
      <c r="E454" s="779" t="s">
        <v>620</v>
      </c>
      <c r="F454" s="787" t="s">
        <v>618</v>
      </c>
      <c r="G454" s="787">
        <v>45</v>
      </c>
      <c r="H454" s="787">
        <v>60</v>
      </c>
      <c r="I454" s="782">
        <v>10</v>
      </c>
      <c r="J454" s="476"/>
      <c r="K454" s="114"/>
      <c r="L454" s="114"/>
      <c r="M454" s="114"/>
      <c r="N454" s="631"/>
      <c r="O454" s="114"/>
      <c r="P454" s="114"/>
      <c r="Q454" s="114"/>
      <c r="R454" s="114"/>
      <c r="S454" s="114"/>
      <c r="T454" s="114"/>
      <c r="U454" s="114"/>
      <c r="V454" s="114"/>
      <c r="W454" s="114"/>
      <c r="X454" s="114"/>
      <c r="Y454" s="114"/>
      <c r="Z454" s="630"/>
      <c r="AA454" s="630"/>
      <c r="AB454" s="629"/>
      <c r="AC454" s="627"/>
      <c r="AD454" s="628"/>
      <c r="AE454" s="628"/>
      <c r="AF454" s="628"/>
      <c r="AG454" s="628"/>
      <c r="AH454" s="628"/>
      <c r="AI454" s="627"/>
      <c r="AJ454" s="114"/>
      <c r="AK454" s="114"/>
      <c r="AL454" s="114"/>
      <c r="AM454" s="114"/>
      <c r="AN454" s="114"/>
      <c r="AO454" s="114"/>
      <c r="AP454" s="114"/>
      <c r="AQ454" s="114"/>
      <c r="AR454" s="114"/>
      <c r="AS454" s="114"/>
      <c r="AT454" s="114"/>
      <c r="AU454" s="114"/>
      <c r="AV454" s="114"/>
      <c r="AW454" s="626"/>
      <c r="AX454" s="626"/>
      <c r="AY454" s="626"/>
      <c r="AZ454" s="626"/>
      <c r="BA454" s="620"/>
    </row>
    <row r="455" spans="1:53" ht="15.75" hidden="1" customHeight="1" x14ac:dyDescent="0.25">
      <c r="A455" s="2597"/>
      <c r="B455" s="476" t="s">
        <v>363</v>
      </c>
      <c r="C455" s="2597"/>
      <c r="D455" s="2597"/>
      <c r="E455" s="785" t="s">
        <v>619</v>
      </c>
      <c r="F455" s="778" t="s">
        <v>618</v>
      </c>
      <c r="G455" s="778">
        <v>2000</v>
      </c>
      <c r="H455" s="788">
        <v>6000</v>
      </c>
      <c r="I455" s="782">
        <v>500</v>
      </c>
      <c r="J455" s="476"/>
      <c r="K455" s="114"/>
      <c r="L455" s="114"/>
      <c r="M455" s="114"/>
      <c r="N455" s="631"/>
      <c r="O455" s="114"/>
      <c r="P455" s="114"/>
      <c r="Q455" s="114"/>
      <c r="R455" s="114"/>
      <c r="S455" s="114"/>
      <c r="T455" s="114"/>
      <c r="U455" s="114"/>
      <c r="V455" s="114"/>
      <c r="W455" s="114"/>
      <c r="X455" s="114"/>
      <c r="Y455" s="114"/>
      <c r="Z455" s="630"/>
      <c r="AA455" s="630"/>
      <c r="AB455" s="629"/>
      <c r="AC455" s="627"/>
      <c r="AD455" s="628"/>
      <c r="AE455" s="628"/>
      <c r="AF455" s="628"/>
      <c r="AG455" s="628"/>
      <c r="AH455" s="628"/>
      <c r="AI455" s="627"/>
      <c r="AJ455" s="114"/>
      <c r="AK455" s="114"/>
      <c r="AL455" s="114"/>
      <c r="AM455" s="114"/>
      <c r="AN455" s="114"/>
      <c r="AO455" s="114"/>
      <c r="AP455" s="114"/>
      <c r="AQ455" s="114"/>
      <c r="AR455" s="114"/>
      <c r="AS455" s="114"/>
      <c r="AT455" s="114"/>
      <c r="AU455" s="114"/>
      <c r="AV455" s="114"/>
      <c r="AW455" s="626"/>
      <c r="AX455" s="626"/>
      <c r="AY455" s="626"/>
      <c r="AZ455" s="626"/>
      <c r="BA455" s="620"/>
    </row>
    <row r="456" spans="1:53" ht="15.75" hidden="1" customHeight="1" x14ac:dyDescent="0.25">
      <c r="A456" s="2597"/>
      <c r="B456" s="476" t="s">
        <v>363</v>
      </c>
      <c r="C456" s="2597"/>
      <c r="D456" s="2597"/>
      <c r="E456" s="785" t="s">
        <v>617</v>
      </c>
      <c r="F456" s="787" t="s">
        <v>616</v>
      </c>
      <c r="G456" s="787">
        <v>0</v>
      </c>
      <c r="H456" s="788">
        <v>6</v>
      </c>
      <c r="I456" s="782"/>
      <c r="J456" s="476"/>
      <c r="K456" s="114"/>
      <c r="L456" s="114"/>
      <c r="M456" s="114"/>
      <c r="N456" s="631"/>
      <c r="O456" s="114"/>
      <c r="P456" s="114"/>
      <c r="Q456" s="114"/>
      <c r="R456" s="114"/>
      <c r="S456" s="114"/>
      <c r="T456" s="114"/>
      <c r="U456" s="114"/>
      <c r="V456" s="114"/>
      <c r="W456" s="114"/>
      <c r="X456" s="114"/>
      <c r="Y456" s="114"/>
      <c r="Z456" s="630"/>
      <c r="AA456" s="630"/>
      <c r="AB456" s="629"/>
      <c r="AC456" s="627"/>
      <c r="AD456" s="628"/>
      <c r="AE456" s="628"/>
      <c r="AF456" s="628"/>
      <c r="AG456" s="628"/>
      <c r="AH456" s="628"/>
      <c r="AI456" s="627"/>
      <c r="AJ456" s="114"/>
      <c r="AK456" s="114"/>
      <c r="AL456" s="114"/>
      <c r="AM456" s="114"/>
      <c r="AN456" s="114"/>
      <c r="AO456" s="114"/>
      <c r="AP456" s="114"/>
      <c r="AQ456" s="114"/>
      <c r="AR456" s="114"/>
      <c r="AS456" s="114"/>
      <c r="AT456" s="114"/>
      <c r="AU456" s="114"/>
      <c r="AV456" s="114"/>
      <c r="AW456" s="626"/>
      <c r="AX456" s="626"/>
      <c r="AY456" s="626"/>
      <c r="AZ456" s="626"/>
      <c r="BA456" s="620"/>
    </row>
    <row r="457" spans="1:53" ht="15.75" hidden="1" customHeight="1" x14ac:dyDescent="0.25">
      <c r="A457" s="2597"/>
      <c r="B457" s="476" t="s">
        <v>363</v>
      </c>
      <c r="C457" s="2597"/>
      <c r="D457" s="2597"/>
      <c r="E457" s="785" t="s">
        <v>615</v>
      </c>
      <c r="F457" s="787" t="s">
        <v>614</v>
      </c>
      <c r="G457" s="787">
        <v>0</v>
      </c>
      <c r="H457" s="787">
        <v>4</v>
      </c>
      <c r="I457" s="782">
        <v>1</v>
      </c>
      <c r="J457" s="476"/>
      <c r="K457" s="114"/>
      <c r="L457" s="114"/>
      <c r="M457" s="114"/>
      <c r="N457" s="631"/>
      <c r="O457" s="114"/>
      <c r="P457" s="114"/>
      <c r="Q457" s="114"/>
      <c r="R457" s="114"/>
      <c r="S457" s="114"/>
      <c r="T457" s="114"/>
      <c r="U457" s="114"/>
      <c r="V457" s="114"/>
      <c r="W457" s="114"/>
      <c r="X457" s="114"/>
      <c r="Y457" s="114"/>
      <c r="Z457" s="630"/>
      <c r="AA457" s="630"/>
      <c r="AB457" s="629"/>
      <c r="AC457" s="627"/>
      <c r="AD457" s="628"/>
      <c r="AE457" s="628"/>
      <c r="AF457" s="628"/>
      <c r="AG457" s="628"/>
      <c r="AH457" s="628"/>
      <c r="AI457" s="627"/>
      <c r="AJ457" s="114"/>
      <c r="AK457" s="114"/>
      <c r="AL457" s="114"/>
      <c r="AM457" s="114"/>
      <c r="AN457" s="114"/>
      <c r="AO457" s="114"/>
      <c r="AP457" s="114"/>
      <c r="AQ457" s="114"/>
      <c r="AR457" s="114"/>
      <c r="AS457" s="114"/>
      <c r="AT457" s="114"/>
      <c r="AU457" s="114"/>
      <c r="AV457" s="114"/>
      <c r="AW457" s="626"/>
      <c r="AX457" s="626"/>
      <c r="AY457" s="626"/>
      <c r="AZ457" s="626"/>
      <c r="BA457" s="620"/>
    </row>
    <row r="458" spans="1:53" ht="15.75" hidden="1" customHeight="1" x14ac:dyDescent="0.25">
      <c r="A458" s="2597"/>
      <c r="B458" s="476" t="s">
        <v>363</v>
      </c>
      <c r="C458" s="2597"/>
      <c r="D458" s="2598"/>
      <c r="E458" s="785" t="s">
        <v>613</v>
      </c>
      <c r="F458" s="778" t="s">
        <v>612</v>
      </c>
      <c r="G458" s="778">
        <v>5</v>
      </c>
      <c r="H458" s="778">
        <v>7</v>
      </c>
      <c r="I458" s="782">
        <v>1</v>
      </c>
      <c r="J458" s="476"/>
      <c r="K458" s="114"/>
      <c r="L458" s="114"/>
      <c r="M458" s="114"/>
      <c r="N458" s="631"/>
      <c r="O458" s="114"/>
      <c r="P458" s="114"/>
      <c r="Q458" s="114"/>
      <c r="R458" s="114"/>
      <c r="S458" s="114"/>
      <c r="T458" s="114"/>
      <c r="U458" s="114"/>
      <c r="V458" s="114"/>
      <c r="W458" s="114"/>
      <c r="X458" s="114"/>
      <c r="Y458" s="114"/>
      <c r="Z458" s="630"/>
      <c r="AA458" s="630"/>
      <c r="AB458" s="629"/>
      <c r="AC458" s="627"/>
      <c r="AD458" s="628"/>
      <c r="AE458" s="628"/>
      <c r="AF458" s="628"/>
      <c r="AG458" s="628"/>
      <c r="AH458" s="628"/>
      <c r="AI458" s="627"/>
      <c r="AJ458" s="114"/>
      <c r="AK458" s="114"/>
      <c r="AL458" s="114"/>
      <c r="AM458" s="114"/>
      <c r="AN458" s="114"/>
      <c r="AO458" s="114"/>
      <c r="AP458" s="114"/>
      <c r="AQ458" s="114"/>
      <c r="AR458" s="114"/>
      <c r="AS458" s="114"/>
      <c r="AT458" s="114"/>
      <c r="AU458" s="114"/>
      <c r="AV458" s="114"/>
      <c r="AW458" s="626"/>
      <c r="AX458" s="626"/>
      <c r="AY458" s="626"/>
      <c r="AZ458" s="626"/>
      <c r="BA458" s="620"/>
    </row>
    <row r="459" spans="1:53" ht="15.75" hidden="1" customHeight="1" x14ac:dyDescent="0.25">
      <c r="A459" s="2597"/>
      <c r="B459" s="476" t="s">
        <v>363</v>
      </c>
      <c r="C459" s="2597"/>
      <c r="D459" s="786" t="s">
        <v>1144</v>
      </c>
      <c r="E459" s="785" t="s">
        <v>611</v>
      </c>
      <c r="F459" s="778" t="s">
        <v>610</v>
      </c>
      <c r="G459" s="783">
        <v>0</v>
      </c>
      <c r="H459" s="783">
        <v>20</v>
      </c>
      <c r="I459" s="784">
        <v>2</v>
      </c>
      <c r="J459" s="476"/>
      <c r="K459" s="114"/>
      <c r="L459" s="114"/>
      <c r="M459" s="114"/>
      <c r="N459" s="631"/>
      <c r="O459" s="114"/>
      <c r="P459" s="114"/>
      <c r="Q459" s="114"/>
      <c r="R459" s="114"/>
      <c r="S459" s="114"/>
      <c r="T459" s="114"/>
      <c r="U459" s="114"/>
      <c r="V459" s="114"/>
      <c r="W459" s="114"/>
      <c r="X459" s="114"/>
      <c r="Y459" s="114"/>
      <c r="Z459" s="630"/>
      <c r="AA459" s="630"/>
      <c r="AB459" s="629"/>
      <c r="AC459" s="627"/>
      <c r="AD459" s="628"/>
      <c r="AE459" s="628"/>
      <c r="AF459" s="628"/>
      <c r="AG459" s="628"/>
      <c r="AH459" s="628"/>
      <c r="AI459" s="627"/>
      <c r="AJ459" s="114"/>
      <c r="AK459" s="114"/>
      <c r="AL459" s="114"/>
      <c r="AM459" s="114"/>
      <c r="AN459" s="114"/>
      <c r="AO459" s="114"/>
      <c r="AP459" s="114"/>
      <c r="AQ459" s="114"/>
      <c r="AR459" s="114"/>
      <c r="AS459" s="114"/>
      <c r="AT459" s="114"/>
      <c r="AU459" s="114"/>
      <c r="AV459" s="114"/>
      <c r="AW459" s="626"/>
      <c r="AX459" s="626"/>
      <c r="AY459" s="626"/>
      <c r="AZ459" s="626"/>
      <c r="BA459" s="620"/>
    </row>
    <row r="460" spans="1:53" ht="15.75" hidden="1" customHeight="1" x14ac:dyDescent="0.25">
      <c r="A460" s="2597"/>
      <c r="B460" s="476" t="s">
        <v>363</v>
      </c>
      <c r="C460" s="2597"/>
      <c r="D460" s="2695" t="s">
        <v>1143</v>
      </c>
      <c r="E460" s="779" t="s">
        <v>1142</v>
      </c>
      <c r="F460" s="778" t="s">
        <v>608</v>
      </c>
      <c r="G460" s="783">
        <v>0</v>
      </c>
      <c r="H460" s="783">
        <v>7</v>
      </c>
      <c r="I460" s="782">
        <v>1</v>
      </c>
      <c r="J460" s="476"/>
      <c r="K460" s="114"/>
      <c r="L460" s="114"/>
      <c r="M460" s="114"/>
      <c r="N460" s="631"/>
      <c r="O460" s="114"/>
      <c r="P460" s="114"/>
      <c r="Q460" s="114"/>
      <c r="R460" s="114"/>
      <c r="S460" s="114"/>
      <c r="T460" s="114"/>
      <c r="U460" s="114"/>
      <c r="V460" s="114"/>
      <c r="W460" s="114"/>
      <c r="X460" s="114"/>
      <c r="Y460" s="114"/>
      <c r="Z460" s="630"/>
      <c r="AA460" s="630"/>
      <c r="AB460" s="629"/>
      <c r="AC460" s="627"/>
      <c r="AD460" s="628"/>
      <c r="AE460" s="628"/>
      <c r="AF460" s="628"/>
      <c r="AG460" s="628"/>
      <c r="AH460" s="628"/>
      <c r="AI460" s="627"/>
      <c r="AJ460" s="114"/>
      <c r="AK460" s="114"/>
      <c r="AL460" s="114"/>
      <c r="AM460" s="114"/>
      <c r="AN460" s="114"/>
      <c r="AO460" s="114"/>
      <c r="AP460" s="114"/>
      <c r="AQ460" s="114"/>
      <c r="AR460" s="114"/>
      <c r="AS460" s="114"/>
      <c r="AT460" s="114"/>
      <c r="AU460" s="114"/>
      <c r="AV460" s="114"/>
      <c r="AW460" s="626"/>
      <c r="AX460" s="626"/>
      <c r="AY460" s="626"/>
      <c r="AZ460" s="626"/>
      <c r="BA460" s="620"/>
    </row>
    <row r="461" spans="1:53" ht="15.75" hidden="1" customHeight="1" x14ac:dyDescent="0.25">
      <c r="A461" s="2597"/>
      <c r="B461" s="476" t="s">
        <v>363</v>
      </c>
      <c r="C461" s="2597"/>
      <c r="D461" s="2597"/>
      <c r="E461" s="779" t="s">
        <v>1141</v>
      </c>
      <c r="F461" s="778" t="s">
        <v>606</v>
      </c>
      <c r="G461" s="781">
        <v>0</v>
      </c>
      <c r="H461" s="781">
        <v>20</v>
      </c>
      <c r="I461" s="780">
        <v>2</v>
      </c>
      <c r="J461" s="476"/>
      <c r="K461" s="114"/>
      <c r="L461" s="114"/>
      <c r="M461" s="114"/>
      <c r="N461" s="631"/>
      <c r="O461" s="114"/>
      <c r="P461" s="114"/>
      <c r="Q461" s="114"/>
      <c r="R461" s="114"/>
      <c r="S461" s="114"/>
      <c r="T461" s="114"/>
      <c r="U461" s="114"/>
      <c r="V461" s="114"/>
      <c r="W461" s="114"/>
      <c r="X461" s="114"/>
      <c r="Y461" s="114"/>
      <c r="Z461" s="630"/>
      <c r="AA461" s="630"/>
      <c r="AB461" s="629"/>
      <c r="AC461" s="627"/>
      <c r="AD461" s="628"/>
      <c r="AE461" s="628"/>
      <c r="AF461" s="628"/>
      <c r="AG461" s="628"/>
      <c r="AH461" s="628"/>
      <c r="AI461" s="627"/>
      <c r="AJ461" s="114"/>
      <c r="AK461" s="114"/>
      <c r="AL461" s="114"/>
      <c r="AM461" s="114"/>
      <c r="AN461" s="114"/>
      <c r="AO461" s="114"/>
      <c r="AP461" s="114"/>
      <c r="AQ461" s="114"/>
      <c r="AR461" s="114"/>
      <c r="AS461" s="114"/>
      <c r="AT461" s="114"/>
      <c r="AU461" s="114"/>
      <c r="AV461" s="114"/>
      <c r="AW461" s="626"/>
      <c r="AX461" s="626"/>
      <c r="AY461" s="626"/>
      <c r="AZ461" s="626"/>
      <c r="BA461" s="620"/>
    </row>
    <row r="462" spans="1:53" ht="15.75" hidden="1" customHeight="1" thickBot="1" x14ac:dyDescent="0.3">
      <c r="A462" s="2597"/>
      <c r="B462" s="476" t="s">
        <v>363</v>
      </c>
      <c r="C462" s="2664"/>
      <c r="D462" s="2664"/>
      <c r="E462" s="779" t="s">
        <v>605</v>
      </c>
      <c r="F462" s="778" t="s">
        <v>604</v>
      </c>
      <c r="G462" s="777">
        <v>0</v>
      </c>
      <c r="H462" s="777">
        <v>1</v>
      </c>
      <c r="I462" s="776">
        <v>0.25</v>
      </c>
      <c r="J462" s="476"/>
      <c r="K462" s="114"/>
      <c r="L462" s="114"/>
      <c r="M462" s="114"/>
      <c r="N462" s="631"/>
      <c r="O462" s="114"/>
      <c r="P462" s="114"/>
      <c r="Q462" s="114"/>
      <c r="R462" s="114"/>
      <c r="S462" s="114"/>
      <c r="T462" s="114"/>
      <c r="U462" s="114"/>
      <c r="V462" s="114"/>
      <c r="W462" s="114"/>
      <c r="X462" s="114"/>
      <c r="Y462" s="114"/>
      <c r="Z462" s="630"/>
      <c r="AA462" s="630"/>
      <c r="AB462" s="629"/>
      <c r="AC462" s="627"/>
      <c r="AD462" s="628"/>
      <c r="AE462" s="628"/>
      <c r="AF462" s="628"/>
      <c r="AG462" s="628"/>
      <c r="AH462" s="628"/>
      <c r="AI462" s="627"/>
      <c r="AJ462" s="114"/>
      <c r="AK462" s="114"/>
      <c r="AL462" s="114"/>
      <c r="AM462" s="114"/>
      <c r="AN462" s="114"/>
      <c r="AO462" s="114"/>
      <c r="AP462" s="114"/>
      <c r="AQ462" s="114"/>
      <c r="AR462" s="114"/>
      <c r="AS462" s="114"/>
      <c r="AT462" s="114"/>
      <c r="AU462" s="114"/>
      <c r="AV462" s="114"/>
      <c r="AW462" s="626"/>
      <c r="AX462" s="626"/>
      <c r="AY462" s="626"/>
      <c r="AZ462" s="626"/>
      <c r="BA462" s="620"/>
    </row>
    <row r="463" spans="1:53" ht="15.75" hidden="1" customHeight="1" x14ac:dyDescent="0.25">
      <c r="A463" s="2597"/>
      <c r="B463" s="476" t="s">
        <v>363</v>
      </c>
      <c r="C463" s="2666" t="s">
        <v>1140</v>
      </c>
      <c r="D463" s="2709" t="s">
        <v>1139</v>
      </c>
      <c r="E463" s="775" t="s">
        <v>1138</v>
      </c>
      <c r="F463" s="774" t="s">
        <v>602</v>
      </c>
      <c r="G463" s="774">
        <v>8</v>
      </c>
      <c r="H463" s="774">
        <v>16</v>
      </c>
      <c r="I463" s="773">
        <v>4</v>
      </c>
      <c r="J463" s="476"/>
      <c r="K463" s="114"/>
      <c r="L463" s="114"/>
      <c r="M463" s="114"/>
      <c r="N463" s="631"/>
      <c r="O463" s="114"/>
      <c r="P463" s="114"/>
      <c r="Q463" s="114"/>
      <c r="R463" s="114"/>
      <c r="S463" s="114"/>
      <c r="T463" s="114"/>
      <c r="U463" s="114"/>
      <c r="V463" s="114"/>
      <c r="W463" s="114"/>
      <c r="X463" s="114"/>
      <c r="Y463" s="114"/>
      <c r="Z463" s="630"/>
      <c r="AA463" s="630"/>
      <c r="AB463" s="629"/>
      <c r="AC463" s="627"/>
      <c r="AD463" s="628"/>
      <c r="AE463" s="628"/>
      <c r="AF463" s="628"/>
      <c r="AG463" s="628"/>
      <c r="AH463" s="628"/>
      <c r="AI463" s="627"/>
      <c r="AJ463" s="114"/>
      <c r="AK463" s="114"/>
      <c r="AL463" s="114"/>
      <c r="AM463" s="114"/>
      <c r="AN463" s="114"/>
      <c r="AO463" s="114"/>
      <c r="AP463" s="114"/>
      <c r="AQ463" s="114"/>
      <c r="AR463" s="114"/>
      <c r="AS463" s="114"/>
      <c r="AT463" s="114"/>
      <c r="AU463" s="114"/>
      <c r="AV463" s="114"/>
      <c r="AW463" s="626"/>
      <c r="AX463" s="626"/>
      <c r="AY463" s="626"/>
      <c r="AZ463" s="626"/>
      <c r="BA463" s="620"/>
    </row>
    <row r="464" spans="1:53" ht="15.75" hidden="1" customHeight="1" thickBot="1" x14ac:dyDescent="0.3">
      <c r="A464" s="2597"/>
      <c r="B464" s="476" t="s">
        <v>363</v>
      </c>
      <c r="C464" s="2667"/>
      <c r="D464" s="2664"/>
      <c r="E464" s="775" t="s">
        <v>601</v>
      </c>
      <c r="F464" s="774" t="s">
        <v>600</v>
      </c>
      <c r="G464" s="774">
        <v>10</v>
      </c>
      <c r="H464" s="774">
        <v>1000</v>
      </c>
      <c r="I464" s="773">
        <v>250</v>
      </c>
      <c r="J464" s="476"/>
      <c r="K464" s="114"/>
      <c r="L464" s="114"/>
      <c r="M464" s="114"/>
      <c r="N464" s="631"/>
      <c r="O464" s="114"/>
      <c r="P464" s="114"/>
      <c r="Q464" s="114"/>
      <c r="R464" s="114"/>
      <c r="S464" s="114"/>
      <c r="T464" s="114"/>
      <c r="U464" s="114"/>
      <c r="V464" s="114"/>
      <c r="W464" s="114"/>
      <c r="X464" s="114"/>
      <c r="Y464" s="114"/>
      <c r="Z464" s="630"/>
      <c r="AA464" s="630"/>
      <c r="AB464" s="629"/>
      <c r="AC464" s="627"/>
      <c r="AD464" s="628"/>
      <c r="AE464" s="628"/>
      <c r="AF464" s="628"/>
      <c r="AG464" s="628"/>
      <c r="AH464" s="628"/>
      <c r="AI464" s="627"/>
      <c r="AJ464" s="114"/>
      <c r="AK464" s="114"/>
      <c r="AL464" s="114"/>
      <c r="AM464" s="114"/>
      <c r="AN464" s="114"/>
      <c r="AO464" s="114"/>
      <c r="AP464" s="114"/>
      <c r="AQ464" s="114"/>
      <c r="AR464" s="114"/>
      <c r="AS464" s="114"/>
      <c r="AT464" s="114"/>
      <c r="AU464" s="114"/>
      <c r="AV464" s="114"/>
      <c r="AW464" s="626"/>
      <c r="AX464" s="626"/>
      <c r="AY464" s="626"/>
      <c r="AZ464" s="626"/>
      <c r="BA464" s="620"/>
    </row>
    <row r="465" spans="1:53" ht="25.5" hidden="1" customHeight="1" x14ac:dyDescent="0.25">
      <c r="A465" s="2597"/>
      <c r="B465" s="476" t="s">
        <v>363</v>
      </c>
      <c r="C465" s="2669" t="s">
        <v>1137</v>
      </c>
      <c r="D465" s="2713" t="s">
        <v>1136</v>
      </c>
      <c r="E465" s="769" t="s">
        <v>599</v>
      </c>
      <c r="F465" s="772" t="s">
        <v>598</v>
      </c>
      <c r="G465" s="768">
        <v>0</v>
      </c>
      <c r="H465" s="768">
        <v>4</v>
      </c>
      <c r="I465" s="766">
        <v>1</v>
      </c>
      <c r="J465" s="476"/>
      <c r="K465" s="114"/>
      <c r="L465" s="114"/>
      <c r="M465" s="114"/>
      <c r="N465" s="631"/>
      <c r="O465" s="114"/>
      <c r="P465" s="114"/>
      <c r="Q465" s="114"/>
      <c r="R465" s="114"/>
      <c r="S465" s="114"/>
      <c r="T465" s="114"/>
      <c r="U465" s="114"/>
      <c r="V465" s="114"/>
      <c r="W465" s="114"/>
      <c r="X465" s="114"/>
      <c r="Y465" s="114"/>
      <c r="Z465" s="630"/>
      <c r="AA465" s="630"/>
      <c r="AB465" s="629"/>
      <c r="AC465" s="627"/>
      <c r="AD465" s="628"/>
      <c r="AE465" s="628"/>
      <c r="AF465" s="628"/>
      <c r="AG465" s="628"/>
      <c r="AH465" s="628"/>
      <c r="AI465" s="627"/>
      <c r="AJ465" s="114"/>
      <c r="AK465" s="114"/>
      <c r="AL465" s="114"/>
      <c r="AM465" s="114"/>
      <c r="AN465" s="114"/>
      <c r="AO465" s="114"/>
      <c r="AP465" s="114"/>
      <c r="AQ465" s="114"/>
      <c r="AR465" s="114"/>
      <c r="AS465" s="114"/>
      <c r="AT465" s="114"/>
      <c r="AU465" s="114"/>
      <c r="AV465" s="114"/>
      <c r="AW465" s="626"/>
      <c r="AX465" s="626"/>
      <c r="AY465" s="626"/>
      <c r="AZ465" s="626"/>
      <c r="BA465" s="620"/>
    </row>
    <row r="466" spans="1:53" ht="15.75" hidden="1" customHeight="1" x14ac:dyDescent="0.25">
      <c r="A466" s="2597"/>
      <c r="B466" s="476" t="s">
        <v>363</v>
      </c>
      <c r="C466" s="2611"/>
      <c r="D466" s="2597"/>
      <c r="E466" s="769" t="s">
        <v>597</v>
      </c>
      <c r="F466" s="769" t="s">
        <v>596</v>
      </c>
      <c r="G466" s="771">
        <v>0</v>
      </c>
      <c r="H466" s="771">
        <v>4</v>
      </c>
      <c r="I466" s="766">
        <v>1</v>
      </c>
      <c r="J466" s="476"/>
      <c r="K466" s="114"/>
      <c r="L466" s="114"/>
      <c r="M466" s="114"/>
      <c r="N466" s="631"/>
      <c r="O466" s="114"/>
      <c r="P466" s="114"/>
      <c r="Q466" s="114"/>
      <c r="R466" s="114"/>
      <c r="S466" s="114"/>
      <c r="T466" s="114"/>
      <c r="U466" s="114"/>
      <c r="V466" s="114"/>
      <c r="W466" s="114"/>
      <c r="X466" s="114"/>
      <c r="Y466" s="114"/>
      <c r="Z466" s="630"/>
      <c r="AA466" s="630"/>
      <c r="AB466" s="629"/>
      <c r="AC466" s="627"/>
      <c r="AD466" s="628"/>
      <c r="AE466" s="628"/>
      <c r="AF466" s="628"/>
      <c r="AG466" s="628"/>
      <c r="AH466" s="628"/>
      <c r="AI466" s="627"/>
      <c r="AJ466" s="114"/>
      <c r="AK466" s="114"/>
      <c r="AL466" s="114"/>
      <c r="AM466" s="114"/>
      <c r="AN466" s="114"/>
      <c r="AO466" s="114"/>
      <c r="AP466" s="114"/>
      <c r="AQ466" s="114"/>
      <c r="AR466" s="114"/>
      <c r="AS466" s="114"/>
      <c r="AT466" s="114"/>
      <c r="AU466" s="114"/>
      <c r="AV466" s="114"/>
      <c r="AW466" s="626"/>
      <c r="AX466" s="626"/>
      <c r="AY466" s="626"/>
      <c r="AZ466" s="626"/>
      <c r="BA466" s="620"/>
    </row>
    <row r="467" spans="1:53" ht="15.75" hidden="1" customHeight="1" x14ac:dyDescent="0.25">
      <c r="A467" s="2597"/>
      <c r="B467" s="476" t="s">
        <v>363</v>
      </c>
      <c r="C467" s="2611"/>
      <c r="D467" s="2597"/>
      <c r="E467" s="769" t="s">
        <v>595</v>
      </c>
      <c r="F467" s="771" t="s">
        <v>575</v>
      </c>
      <c r="G467" s="771">
        <v>0</v>
      </c>
      <c r="H467" s="771">
        <v>10</v>
      </c>
      <c r="I467" s="766">
        <v>2</v>
      </c>
      <c r="J467" s="476"/>
      <c r="K467" s="114"/>
      <c r="L467" s="114"/>
      <c r="M467" s="114"/>
      <c r="N467" s="631"/>
      <c r="O467" s="114"/>
      <c r="P467" s="114"/>
      <c r="Q467" s="114"/>
      <c r="R467" s="114"/>
      <c r="S467" s="114"/>
      <c r="T467" s="114"/>
      <c r="U467" s="114"/>
      <c r="V467" s="114"/>
      <c r="W467" s="114"/>
      <c r="X467" s="114"/>
      <c r="Y467" s="114"/>
      <c r="Z467" s="630"/>
      <c r="AA467" s="630"/>
      <c r="AB467" s="629"/>
      <c r="AC467" s="627"/>
      <c r="AD467" s="628"/>
      <c r="AE467" s="628"/>
      <c r="AF467" s="628"/>
      <c r="AG467" s="628"/>
      <c r="AH467" s="628"/>
      <c r="AI467" s="627"/>
      <c r="AJ467" s="114"/>
      <c r="AK467" s="114"/>
      <c r="AL467" s="114"/>
      <c r="AM467" s="114"/>
      <c r="AN467" s="114"/>
      <c r="AO467" s="114"/>
      <c r="AP467" s="114"/>
      <c r="AQ467" s="114"/>
      <c r="AR467" s="114"/>
      <c r="AS467" s="114"/>
      <c r="AT467" s="114"/>
      <c r="AU467" s="114"/>
      <c r="AV467" s="114"/>
      <c r="AW467" s="626"/>
      <c r="AX467" s="626"/>
      <c r="AY467" s="626"/>
      <c r="AZ467" s="626"/>
      <c r="BA467" s="620"/>
    </row>
    <row r="468" spans="1:53" ht="15.75" hidden="1" customHeight="1" x14ac:dyDescent="0.25">
      <c r="A468" s="2597"/>
      <c r="B468" s="476" t="s">
        <v>363</v>
      </c>
      <c r="C468" s="2611"/>
      <c r="D468" s="2597"/>
      <c r="E468" s="769" t="s">
        <v>594</v>
      </c>
      <c r="F468" s="769" t="s">
        <v>593</v>
      </c>
      <c r="G468" s="771">
        <v>0</v>
      </c>
      <c r="H468" s="771">
        <v>7</v>
      </c>
      <c r="I468" s="766">
        <v>1</v>
      </c>
      <c r="J468" s="476"/>
      <c r="K468" s="114"/>
      <c r="L468" s="114"/>
      <c r="M468" s="114"/>
      <c r="N468" s="631"/>
      <c r="O468" s="114"/>
      <c r="P468" s="114"/>
      <c r="Q468" s="114"/>
      <c r="R468" s="114"/>
      <c r="S468" s="114"/>
      <c r="T468" s="114"/>
      <c r="U468" s="114"/>
      <c r="V468" s="114"/>
      <c r="W468" s="114"/>
      <c r="X468" s="114"/>
      <c r="Y468" s="114"/>
      <c r="Z468" s="630"/>
      <c r="AA468" s="630"/>
      <c r="AB468" s="629"/>
      <c r="AC468" s="627"/>
      <c r="AD468" s="628"/>
      <c r="AE468" s="628"/>
      <c r="AF468" s="628"/>
      <c r="AG468" s="628"/>
      <c r="AH468" s="628"/>
      <c r="AI468" s="627"/>
      <c r="AJ468" s="114"/>
      <c r="AK468" s="114"/>
      <c r="AL468" s="114"/>
      <c r="AM468" s="114"/>
      <c r="AN468" s="114"/>
      <c r="AO468" s="114"/>
      <c r="AP468" s="114"/>
      <c r="AQ468" s="114"/>
      <c r="AR468" s="114"/>
      <c r="AS468" s="114"/>
      <c r="AT468" s="114"/>
      <c r="AU468" s="114"/>
      <c r="AV468" s="114"/>
      <c r="AW468" s="626"/>
      <c r="AX468" s="626"/>
      <c r="AY468" s="626"/>
      <c r="AZ468" s="626"/>
      <c r="BA468" s="620"/>
    </row>
    <row r="469" spans="1:53" ht="15.75" hidden="1" customHeight="1" thickBot="1" x14ac:dyDescent="0.3">
      <c r="A469" s="2597"/>
      <c r="B469" s="476" t="s">
        <v>363</v>
      </c>
      <c r="C469" s="770" t="s">
        <v>1135</v>
      </c>
      <c r="D469" s="2664"/>
      <c r="E469" s="769" t="s">
        <v>592</v>
      </c>
      <c r="F469" s="768" t="s">
        <v>591</v>
      </c>
      <c r="G469" s="768">
        <v>0</v>
      </c>
      <c r="H469" s="767">
        <v>100</v>
      </c>
      <c r="I469" s="766">
        <v>25</v>
      </c>
      <c r="J469" s="476"/>
      <c r="K469" s="114"/>
      <c r="L469" s="114"/>
      <c r="M469" s="114"/>
      <c r="N469" s="631"/>
      <c r="O469" s="114"/>
      <c r="P469" s="114"/>
      <c r="Q469" s="114"/>
      <c r="R469" s="114"/>
      <c r="S469" s="114"/>
      <c r="T469" s="114"/>
      <c r="U469" s="114"/>
      <c r="V469" s="114"/>
      <c r="W469" s="114"/>
      <c r="X469" s="114"/>
      <c r="Y469" s="114"/>
      <c r="Z469" s="630"/>
      <c r="AA469" s="630"/>
      <c r="AB469" s="629"/>
      <c r="AC469" s="627"/>
      <c r="AD469" s="628"/>
      <c r="AE469" s="628"/>
      <c r="AF469" s="628"/>
      <c r="AG469" s="628"/>
      <c r="AH469" s="628"/>
      <c r="AI469" s="627"/>
      <c r="AJ469" s="114"/>
      <c r="AK469" s="114"/>
      <c r="AL469" s="114"/>
      <c r="AM469" s="114"/>
      <c r="AN469" s="114"/>
      <c r="AO469" s="114"/>
      <c r="AP469" s="114"/>
      <c r="AQ469" s="114"/>
      <c r="AR469" s="114"/>
      <c r="AS469" s="114"/>
      <c r="AT469" s="114"/>
      <c r="AU469" s="114"/>
      <c r="AV469" s="114"/>
      <c r="AW469" s="626"/>
      <c r="AX469" s="626"/>
      <c r="AY469" s="626"/>
      <c r="AZ469" s="626"/>
      <c r="BA469" s="620"/>
    </row>
    <row r="470" spans="1:53" ht="25.5" hidden="1" customHeight="1" x14ac:dyDescent="0.25">
      <c r="A470" s="2597"/>
      <c r="B470" s="476" t="s">
        <v>363</v>
      </c>
      <c r="C470" s="2670" t="s">
        <v>1134</v>
      </c>
      <c r="D470" s="2714" t="s">
        <v>1133</v>
      </c>
      <c r="E470" s="760" t="s">
        <v>590</v>
      </c>
      <c r="F470" s="765" t="s">
        <v>589</v>
      </c>
      <c r="G470" s="700">
        <v>0</v>
      </c>
      <c r="H470" s="700">
        <v>50</v>
      </c>
      <c r="I470" s="764">
        <v>10</v>
      </c>
      <c r="J470" s="476"/>
      <c r="K470" s="114"/>
      <c r="L470" s="114"/>
      <c r="M470" s="114"/>
      <c r="N470" s="631"/>
      <c r="O470" s="114"/>
      <c r="P470" s="114"/>
      <c r="Q470" s="114"/>
      <c r="R470" s="114"/>
      <c r="S470" s="114"/>
      <c r="T470" s="114"/>
      <c r="U470" s="114"/>
      <c r="V470" s="114"/>
      <c r="W470" s="114"/>
      <c r="X470" s="114"/>
      <c r="Y470" s="114"/>
      <c r="Z470" s="630"/>
      <c r="AA470" s="630"/>
      <c r="AB470" s="629"/>
      <c r="AC470" s="627"/>
      <c r="AD470" s="628"/>
      <c r="AE470" s="628"/>
      <c r="AF470" s="628"/>
      <c r="AG470" s="628"/>
      <c r="AH470" s="628"/>
      <c r="AI470" s="627"/>
      <c r="AJ470" s="114"/>
      <c r="AK470" s="114"/>
      <c r="AL470" s="114"/>
      <c r="AM470" s="114"/>
      <c r="AN470" s="114"/>
      <c r="AO470" s="114"/>
      <c r="AP470" s="114"/>
      <c r="AQ470" s="114"/>
      <c r="AR470" s="114"/>
      <c r="AS470" s="114"/>
      <c r="AT470" s="114"/>
      <c r="AU470" s="114"/>
      <c r="AV470" s="114"/>
      <c r="AW470" s="626"/>
      <c r="AX470" s="626"/>
      <c r="AY470" s="626"/>
      <c r="AZ470" s="626"/>
      <c r="BA470" s="620"/>
    </row>
    <row r="471" spans="1:53" ht="15.75" hidden="1" customHeight="1" x14ac:dyDescent="0.25">
      <c r="A471" s="2597"/>
      <c r="B471" s="476" t="s">
        <v>363</v>
      </c>
      <c r="C471" s="2611"/>
      <c r="D471" s="2597"/>
      <c r="E471" s="760" t="s">
        <v>588</v>
      </c>
      <c r="F471" s="700" t="s">
        <v>587</v>
      </c>
      <c r="G471" s="700">
        <v>0</v>
      </c>
      <c r="H471" s="700">
        <v>1</v>
      </c>
      <c r="I471" s="763">
        <v>1</v>
      </c>
      <c r="J471" s="476"/>
      <c r="K471" s="114"/>
      <c r="L471" s="114"/>
      <c r="M471" s="114"/>
      <c r="N471" s="631"/>
      <c r="O471" s="114"/>
      <c r="P471" s="114"/>
      <c r="Q471" s="114"/>
      <c r="R471" s="114"/>
      <c r="S471" s="114"/>
      <c r="T471" s="114"/>
      <c r="U471" s="114"/>
      <c r="V471" s="114"/>
      <c r="W471" s="114"/>
      <c r="X471" s="114"/>
      <c r="Y471" s="114"/>
      <c r="Z471" s="630"/>
      <c r="AA471" s="630"/>
      <c r="AB471" s="629"/>
      <c r="AC471" s="627"/>
      <c r="AD471" s="628"/>
      <c r="AE471" s="628"/>
      <c r="AF471" s="628"/>
      <c r="AG471" s="628"/>
      <c r="AH471" s="628"/>
      <c r="AI471" s="627"/>
      <c r="AJ471" s="114"/>
      <c r="AK471" s="114"/>
      <c r="AL471" s="114"/>
      <c r="AM471" s="114"/>
      <c r="AN471" s="114"/>
      <c r="AO471" s="114"/>
      <c r="AP471" s="114"/>
      <c r="AQ471" s="114"/>
      <c r="AR471" s="114"/>
      <c r="AS471" s="114"/>
      <c r="AT471" s="114"/>
      <c r="AU471" s="114"/>
      <c r="AV471" s="114"/>
      <c r="AW471" s="626"/>
      <c r="AX471" s="626"/>
      <c r="AY471" s="626"/>
      <c r="AZ471" s="626"/>
      <c r="BA471" s="620"/>
    </row>
    <row r="472" spans="1:53" ht="15.75" hidden="1" customHeight="1" x14ac:dyDescent="0.25">
      <c r="A472" s="2597"/>
      <c r="B472" s="476" t="s">
        <v>363</v>
      </c>
      <c r="C472" s="2611"/>
      <c r="D472" s="2597"/>
      <c r="E472" s="760" t="s">
        <v>586</v>
      </c>
      <c r="F472" s="700" t="s">
        <v>129</v>
      </c>
      <c r="G472" s="762">
        <v>0</v>
      </c>
      <c r="H472" s="762">
        <v>0.2</v>
      </c>
      <c r="I472" s="761">
        <v>0.05</v>
      </c>
      <c r="J472" s="476"/>
      <c r="K472" s="114"/>
      <c r="L472" s="114"/>
      <c r="M472" s="114"/>
      <c r="N472" s="631"/>
      <c r="O472" s="114"/>
      <c r="P472" s="114"/>
      <c r="Q472" s="114"/>
      <c r="R472" s="114"/>
      <c r="S472" s="114"/>
      <c r="T472" s="114"/>
      <c r="U472" s="114"/>
      <c r="V472" s="114"/>
      <c r="W472" s="114"/>
      <c r="X472" s="114"/>
      <c r="Y472" s="114"/>
      <c r="Z472" s="630"/>
      <c r="AA472" s="630"/>
      <c r="AB472" s="629"/>
      <c r="AC472" s="627"/>
      <c r="AD472" s="628"/>
      <c r="AE472" s="628"/>
      <c r="AF472" s="628"/>
      <c r="AG472" s="628"/>
      <c r="AH472" s="628"/>
      <c r="AI472" s="627"/>
      <c r="AJ472" s="114"/>
      <c r="AK472" s="114"/>
      <c r="AL472" s="114"/>
      <c r="AM472" s="114"/>
      <c r="AN472" s="114"/>
      <c r="AO472" s="114"/>
      <c r="AP472" s="114"/>
      <c r="AQ472" s="114"/>
      <c r="AR472" s="114"/>
      <c r="AS472" s="114"/>
      <c r="AT472" s="114"/>
      <c r="AU472" s="114"/>
      <c r="AV472" s="114"/>
      <c r="AW472" s="626"/>
      <c r="AX472" s="626"/>
      <c r="AY472" s="626"/>
      <c r="AZ472" s="626"/>
      <c r="BA472" s="620"/>
    </row>
    <row r="473" spans="1:53" ht="38.25" hidden="1" customHeight="1" x14ac:dyDescent="0.25">
      <c r="A473" s="2597"/>
      <c r="B473" s="476" t="s">
        <v>363</v>
      </c>
      <c r="C473" s="2611"/>
      <c r="D473" s="2597"/>
      <c r="E473" s="760" t="s">
        <v>585</v>
      </c>
      <c r="F473" s="760" t="s">
        <v>584</v>
      </c>
      <c r="G473" s="700">
        <v>0</v>
      </c>
      <c r="H473" s="700">
        <v>400</v>
      </c>
      <c r="I473" s="682">
        <v>50</v>
      </c>
      <c r="J473" s="476"/>
      <c r="K473" s="114"/>
      <c r="L473" s="114"/>
      <c r="M473" s="114"/>
      <c r="N473" s="631"/>
      <c r="O473" s="114"/>
      <c r="P473" s="114"/>
      <c r="Q473" s="114"/>
      <c r="R473" s="114"/>
      <c r="S473" s="114"/>
      <c r="T473" s="114"/>
      <c r="U473" s="114"/>
      <c r="V473" s="114"/>
      <c r="W473" s="114"/>
      <c r="X473" s="114"/>
      <c r="Y473" s="114"/>
      <c r="Z473" s="630"/>
      <c r="AA473" s="630"/>
      <c r="AB473" s="629"/>
      <c r="AC473" s="627"/>
      <c r="AD473" s="628"/>
      <c r="AE473" s="628"/>
      <c r="AF473" s="628"/>
      <c r="AG473" s="628"/>
      <c r="AH473" s="628"/>
      <c r="AI473" s="627"/>
      <c r="AJ473" s="114"/>
      <c r="AK473" s="114"/>
      <c r="AL473" s="114"/>
      <c r="AM473" s="114"/>
      <c r="AN473" s="114"/>
      <c r="AO473" s="114"/>
      <c r="AP473" s="114"/>
      <c r="AQ473" s="114"/>
      <c r="AR473" s="114"/>
      <c r="AS473" s="114"/>
      <c r="AT473" s="114"/>
      <c r="AU473" s="114"/>
      <c r="AV473" s="114"/>
      <c r="AW473" s="626"/>
      <c r="AX473" s="626"/>
      <c r="AY473" s="626"/>
      <c r="AZ473" s="626"/>
      <c r="BA473" s="620"/>
    </row>
    <row r="474" spans="1:53" ht="15.75" hidden="1" customHeight="1" x14ac:dyDescent="0.25">
      <c r="A474" s="2597"/>
      <c r="B474" s="476" t="s">
        <v>363</v>
      </c>
      <c r="C474" s="2611"/>
      <c r="D474" s="2597"/>
      <c r="E474" s="760" t="s">
        <v>583</v>
      </c>
      <c r="F474" s="760" t="s">
        <v>582</v>
      </c>
      <c r="G474" s="700">
        <v>0</v>
      </c>
      <c r="H474" s="700">
        <v>175</v>
      </c>
      <c r="I474" s="682">
        <v>25</v>
      </c>
      <c r="J474" s="476"/>
      <c r="K474" s="114"/>
      <c r="L474" s="114"/>
      <c r="M474" s="114"/>
      <c r="N474" s="631"/>
      <c r="O474" s="114"/>
      <c r="P474" s="114"/>
      <c r="Q474" s="114"/>
      <c r="R474" s="114"/>
      <c r="S474" s="114"/>
      <c r="T474" s="114"/>
      <c r="U474" s="114"/>
      <c r="V474" s="114"/>
      <c r="W474" s="114"/>
      <c r="X474" s="114"/>
      <c r="Y474" s="114"/>
      <c r="Z474" s="630"/>
      <c r="AA474" s="630"/>
      <c r="AB474" s="629"/>
      <c r="AC474" s="627"/>
      <c r="AD474" s="628"/>
      <c r="AE474" s="628"/>
      <c r="AF474" s="628"/>
      <c r="AG474" s="628"/>
      <c r="AH474" s="628"/>
      <c r="AI474" s="627"/>
      <c r="AJ474" s="114"/>
      <c r="AK474" s="114"/>
      <c r="AL474" s="114"/>
      <c r="AM474" s="114"/>
      <c r="AN474" s="114"/>
      <c r="AO474" s="114"/>
      <c r="AP474" s="114"/>
      <c r="AQ474" s="114"/>
      <c r="AR474" s="114"/>
      <c r="AS474" s="114"/>
      <c r="AT474" s="114"/>
      <c r="AU474" s="114"/>
      <c r="AV474" s="114"/>
      <c r="AW474" s="626"/>
      <c r="AX474" s="626"/>
      <c r="AY474" s="626"/>
      <c r="AZ474" s="626"/>
      <c r="BA474" s="620"/>
    </row>
    <row r="475" spans="1:53" ht="15.75" hidden="1" customHeight="1" x14ac:dyDescent="0.25">
      <c r="A475" s="2597"/>
      <c r="B475" s="476" t="s">
        <v>363</v>
      </c>
      <c r="C475" s="2611"/>
      <c r="D475" s="2597"/>
      <c r="E475" s="760" t="s">
        <v>581</v>
      </c>
      <c r="F475" s="760" t="s">
        <v>571</v>
      </c>
      <c r="G475" s="700">
        <v>0</v>
      </c>
      <c r="H475" s="700">
        <v>300</v>
      </c>
      <c r="I475" s="682">
        <v>50</v>
      </c>
      <c r="J475" s="476"/>
      <c r="K475" s="114"/>
      <c r="L475" s="114"/>
      <c r="M475" s="114"/>
      <c r="N475" s="631"/>
      <c r="O475" s="114"/>
      <c r="P475" s="114"/>
      <c r="Q475" s="114"/>
      <c r="R475" s="114"/>
      <c r="S475" s="114"/>
      <c r="T475" s="114"/>
      <c r="U475" s="114"/>
      <c r="V475" s="114"/>
      <c r="W475" s="114"/>
      <c r="X475" s="114"/>
      <c r="Y475" s="114"/>
      <c r="Z475" s="630"/>
      <c r="AA475" s="630"/>
      <c r="AB475" s="629"/>
      <c r="AC475" s="627"/>
      <c r="AD475" s="628"/>
      <c r="AE475" s="628"/>
      <c r="AF475" s="628"/>
      <c r="AG475" s="628"/>
      <c r="AH475" s="628"/>
      <c r="AI475" s="627"/>
      <c r="AJ475" s="114"/>
      <c r="AK475" s="114"/>
      <c r="AL475" s="114"/>
      <c r="AM475" s="114"/>
      <c r="AN475" s="114"/>
      <c r="AO475" s="114"/>
      <c r="AP475" s="114"/>
      <c r="AQ475" s="114"/>
      <c r="AR475" s="114"/>
      <c r="AS475" s="114"/>
      <c r="AT475" s="114"/>
      <c r="AU475" s="114"/>
      <c r="AV475" s="114"/>
      <c r="AW475" s="626"/>
      <c r="AX475" s="626"/>
      <c r="AY475" s="626"/>
      <c r="AZ475" s="626"/>
      <c r="BA475" s="620"/>
    </row>
    <row r="476" spans="1:53" ht="15.75" hidden="1" customHeight="1" thickBot="1" x14ac:dyDescent="0.3">
      <c r="A476" s="2597"/>
      <c r="B476" s="476" t="s">
        <v>363</v>
      </c>
      <c r="C476" s="2667"/>
      <c r="D476" s="2664"/>
      <c r="E476" s="760" t="s">
        <v>580</v>
      </c>
      <c r="F476" s="760" t="s">
        <v>579</v>
      </c>
      <c r="G476" s="700">
        <v>0</v>
      </c>
      <c r="H476" s="700">
        <v>12</v>
      </c>
      <c r="I476" s="682">
        <v>3</v>
      </c>
      <c r="J476" s="476"/>
      <c r="K476" s="114"/>
      <c r="L476" s="114"/>
      <c r="M476" s="114"/>
      <c r="N476" s="631"/>
      <c r="O476" s="114"/>
      <c r="P476" s="114"/>
      <c r="Q476" s="114"/>
      <c r="R476" s="114"/>
      <c r="S476" s="114"/>
      <c r="T476" s="114"/>
      <c r="U476" s="114"/>
      <c r="V476" s="114"/>
      <c r="W476" s="114"/>
      <c r="X476" s="114"/>
      <c r="Y476" s="114"/>
      <c r="Z476" s="630"/>
      <c r="AA476" s="630"/>
      <c r="AB476" s="629"/>
      <c r="AC476" s="627"/>
      <c r="AD476" s="628"/>
      <c r="AE476" s="628"/>
      <c r="AF476" s="628"/>
      <c r="AG476" s="628"/>
      <c r="AH476" s="628"/>
      <c r="AI476" s="627"/>
      <c r="AJ476" s="114"/>
      <c r="AK476" s="114"/>
      <c r="AL476" s="114"/>
      <c r="AM476" s="114"/>
      <c r="AN476" s="114"/>
      <c r="AO476" s="114"/>
      <c r="AP476" s="114"/>
      <c r="AQ476" s="114"/>
      <c r="AR476" s="114"/>
      <c r="AS476" s="114"/>
      <c r="AT476" s="114"/>
      <c r="AU476" s="114"/>
      <c r="AV476" s="114"/>
      <c r="AW476" s="626"/>
      <c r="AX476" s="626"/>
      <c r="AY476" s="626"/>
      <c r="AZ476" s="626"/>
      <c r="BA476" s="620"/>
    </row>
    <row r="477" spans="1:53" ht="38.25" hidden="1" customHeight="1" x14ac:dyDescent="0.25">
      <c r="A477" s="2597"/>
      <c r="B477" s="476" t="s">
        <v>363</v>
      </c>
      <c r="C477" s="2671" t="s">
        <v>1132</v>
      </c>
      <c r="D477" s="2715" t="s">
        <v>1131</v>
      </c>
      <c r="E477" s="755" t="s">
        <v>578</v>
      </c>
      <c r="F477" s="759" t="s">
        <v>577</v>
      </c>
      <c r="G477" s="759">
        <v>0</v>
      </c>
      <c r="H477" s="758">
        <v>4</v>
      </c>
      <c r="I477" s="757">
        <v>1</v>
      </c>
      <c r="J477" s="476"/>
      <c r="K477" s="114"/>
      <c r="L477" s="114"/>
      <c r="M477" s="114"/>
      <c r="N477" s="631"/>
      <c r="O477" s="114"/>
      <c r="P477" s="114"/>
      <c r="Q477" s="114"/>
      <c r="R477" s="114"/>
      <c r="S477" s="114"/>
      <c r="T477" s="114"/>
      <c r="U477" s="114"/>
      <c r="V477" s="114"/>
      <c r="W477" s="114"/>
      <c r="X477" s="114"/>
      <c r="Y477" s="114"/>
      <c r="Z477" s="630"/>
      <c r="AA477" s="630"/>
      <c r="AB477" s="629"/>
      <c r="AC477" s="627"/>
      <c r="AD477" s="628"/>
      <c r="AE477" s="628"/>
      <c r="AF477" s="628"/>
      <c r="AG477" s="628"/>
      <c r="AH477" s="628"/>
      <c r="AI477" s="627"/>
      <c r="AJ477" s="114"/>
      <c r="AK477" s="114"/>
      <c r="AL477" s="114"/>
      <c r="AM477" s="114"/>
      <c r="AN477" s="114"/>
      <c r="AO477" s="114"/>
      <c r="AP477" s="114"/>
      <c r="AQ477" s="114"/>
      <c r="AR477" s="114"/>
      <c r="AS477" s="114"/>
      <c r="AT477" s="114"/>
      <c r="AU477" s="114"/>
      <c r="AV477" s="114"/>
      <c r="AW477" s="626"/>
      <c r="AX477" s="626"/>
      <c r="AY477" s="626"/>
      <c r="AZ477" s="626"/>
      <c r="BA477" s="620"/>
    </row>
    <row r="478" spans="1:53" ht="15.75" hidden="1" customHeight="1" x14ac:dyDescent="0.25">
      <c r="A478" s="2597"/>
      <c r="B478" s="476" t="s">
        <v>363</v>
      </c>
      <c r="C478" s="2611"/>
      <c r="D478" s="2597"/>
      <c r="E478" s="755" t="s">
        <v>576</v>
      </c>
      <c r="F478" s="755" t="s">
        <v>575</v>
      </c>
      <c r="G478" s="756">
        <v>0</v>
      </c>
      <c r="H478" s="756">
        <v>6</v>
      </c>
      <c r="I478" s="753">
        <v>1</v>
      </c>
      <c r="J478" s="476"/>
      <c r="K478" s="114"/>
      <c r="L478" s="114"/>
      <c r="M478" s="114"/>
      <c r="N478" s="631"/>
      <c r="O478" s="114"/>
      <c r="P478" s="114"/>
      <c r="Q478" s="114"/>
      <c r="R478" s="114"/>
      <c r="S478" s="114"/>
      <c r="T478" s="114"/>
      <c r="U478" s="114"/>
      <c r="V478" s="114"/>
      <c r="W478" s="114"/>
      <c r="X478" s="114"/>
      <c r="Y478" s="114"/>
      <c r="Z478" s="630"/>
      <c r="AA478" s="630"/>
      <c r="AB478" s="629"/>
      <c r="AC478" s="627"/>
      <c r="AD478" s="628"/>
      <c r="AE478" s="628"/>
      <c r="AF478" s="628"/>
      <c r="AG478" s="628"/>
      <c r="AH478" s="628"/>
      <c r="AI478" s="627"/>
      <c r="AJ478" s="114"/>
      <c r="AK478" s="114"/>
      <c r="AL478" s="114"/>
      <c r="AM478" s="114"/>
      <c r="AN478" s="114"/>
      <c r="AO478" s="114"/>
      <c r="AP478" s="114"/>
      <c r="AQ478" s="114"/>
      <c r="AR478" s="114"/>
      <c r="AS478" s="114"/>
      <c r="AT478" s="114"/>
      <c r="AU478" s="114"/>
      <c r="AV478" s="114"/>
      <c r="AW478" s="626"/>
      <c r="AX478" s="626"/>
      <c r="AY478" s="626"/>
      <c r="AZ478" s="626"/>
      <c r="BA478" s="620"/>
    </row>
    <row r="479" spans="1:53" ht="15.75" hidden="1" customHeight="1" x14ac:dyDescent="0.25">
      <c r="A479" s="2597"/>
      <c r="B479" s="476" t="s">
        <v>363</v>
      </c>
      <c r="C479" s="2611"/>
      <c r="D479" s="2597"/>
      <c r="E479" s="755" t="s">
        <v>574</v>
      </c>
      <c r="F479" s="755" t="s">
        <v>573</v>
      </c>
      <c r="G479" s="756">
        <v>0</v>
      </c>
      <c r="H479" s="756">
        <v>40</v>
      </c>
      <c r="I479" s="753">
        <v>10</v>
      </c>
      <c r="J479" s="476"/>
      <c r="K479" s="114"/>
      <c r="L479" s="114"/>
      <c r="M479" s="114"/>
      <c r="N479" s="631"/>
      <c r="O479" s="114"/>
      <c r="P479" s="114"/>
      <c r="Q479" s="114"/>
      <c r="R479" s="114"/>
      <c r="S479" s="114"/>
      <c r="T479" s="114"/>
      <c r="U479" s="114"/>
      <c r="V479" s="114"/>
      <c r="W479" s="114"/>
      <c r="X479" s="114"/>
      <c r="Y479" s="114"/>
      <c r="Z479" s="630"/>
      <c r="AA479" s="630"/>
      <c r="AB479" s="629"/>
      <c r="AC479" s="627"/>
      <c r="AD479" s="628"/>
      <c r="AE479" s="628"/>
      <c r="AF479" s="628"/>
      <c r="AG479" s="628"/>
      <c r="AH479" s="628"/>
      <c r="AI479" s="627"/>
      <c r="AJ479" s="114"/>
      <c r="AK479" s="114"/>
      <c r="AL479" s="114"/>
      <c r="AM479" s="114"/>
      <c r="AN479" s="114"/>
      <c r="AO479" s="114"/>
      <c r="AP479" s="114"/>
      <c r="AQ479" s="114"/>
      <c r="AR479" s="114"/>
      <c r="AS479" s="114"/>
      <c r="AT479" s="114"/>
      <c r="AU479" s="114"/>
      <c r="AV479" s="114"/>
      <c r="AW479" s="626"/>
      <c r="AX479" s="626"/>
      <c r="AY479" s="626"/>
      <c r="AZ479" s="626"/>
      <c r="BA479" s="620"/>
    </row>
    <row r="480" spans="1:53" ht="15.75" hidden="1" customHeight="1" x14ac:dyDescent="0.25">
      <c r="A480" s="2597"/>
      <c r="B480" s="476" t="s">
        <v>363</v>
      </c>
      <c r="C480" s="2611"/>
      <c r="D480" s="2597"/>
      <c r="E480" s="755" t="s">
        <v>572</v>
      </c>
      <c r="F480" s="755" t="s">
        <v>571</v>
      </c>
      <c r="G480" s="756">
        <v>0</v>
      </c>
      <c r="H480" s="756">
        <v>800</v>
      </c>
      <c r="I480" s="753">
        <v>50</v>
      </c>
      <c r="J480" s="476"/>
      <c r="K480" s="114"/>
      <c r="L480" s="114"/>
      <c r="M480" s="114"/>
      <c r="N480" s="631"/>
      <c r="O480" s="114"/>
      <c r="P480" s="114"/>
      <c r="Q480" s="114"/>
      <c r="R480" s="114"/>
      <c r="S480" s="114"/>
      <c r="T480" s="114"/>
      <c r="U480" s="114"/>
      <c r="V480" s="114"/>
      <c r="W480" s="114"/>
      <c r="X480" s="114"/>
      <c r="Y480" s="114"/>
      <c r="Z480" s="630"/>
      <c r="AA480" s="630"/>
      <c r="AB480" s="629"/>
      <c r="AC480" s="627"/>
      <c r="AD480" s="628"/>
      <c r="AE480" s="628"/>
      <c r="AF480" s="628"/>
      <c r="AG480" s="628"/>
      <c r="AH480" s="628"/>
      <c r="AI480" s="627"/>
      <c r="AJ480" s="114"/>
      <c r="AK480" s="114"/>
      <c r="AL480" s="114"/>
      <c r="AM480" s="114"/>
      <c r="AN480" s="114"/>
      <c r="AO480" s="114"/>
      <c r="AP480" s="114"/>
      <c r="AQ480" s="114"/>
      <c r="AR480" s="114"/>
      <c r="AS480" s="114"/>
      <c r="AT480" s="114"/>
      <c r="AU480" s="114"/>
      <c r="AV480" s="114"/>
      <c r="AW480" s="626"/>
      <c r="AX480" s="626"/>
      <c r="AY480" s="626"/>
      <c r="AZ480" s="626"/>
      <c r="BA480" s="620"/>
    </row>
    <row r="481" spans="1:53" ht="15.75" hidden="1" customHeight="1" x14ac:dyDescent="0.25">
      <c r="A481" s="2597"/>
      <c r="B481" s="476" t="s">
        <v>363</v>
      </c>
      <c r="C481" s="2611"/>
      <c r="D481" s="2597"/>
      <c r="E481" s="755" t="s">
        <v>570</v>
      </c>
      <c r="F481" s="755" t="s">
        <v>569</v>
      </c>
      <c r="G481" s="756">
        <v>0</v>
      </c>
      <c r="H481" s="756">
        <v>4</v>
      </c>
      <c r="I481" s="753">
        <v>1</v>
      </c>
      <c r="J481" s="476"/>
      <c r="K481" s="114"/>
      <c r="L481" s="114"/>
      <c r="M481" s="114"/>
      <c r="N481" s="631"/>
      <c r="O481" s="114"/>
      <c r="P481" s="114"/>
      <c r="Q481" s="114"/>
      <c r="R481" s="114"/>
      <c r="S481" s="114"/>
      <c r="T481" s="114"/>
      <c r="U481" s="114"/>
      <c r="V481" s="114"/>
      <c r="W481" s="114"/>
      <c r="X481" s="114"/>
      <c r="Y481" s="114"/>
      <c r="Z481" s="630"/>
      <c r="AA481" s="630"/>
      <c r="AB481" s="629"/>
      <c r="AC481" s="627"/>
      <c r="AD481" s="628"/>
      <c r="AE481" s="628"/>
      <c r="AF481" s="628"/>
      <c r="AG481" s="628"/>
      <c r="AH481" s="628"/>
      <c r="AI481" s="627"/>
      <c r="AJ481" s="114"/>
      <c r="AK481" s="114"/>
      <c r="AL481" s="114"/>
      <c r="AM481" s="114"/>
      <c r="AN481" s="114"/>
      <c r="AO481" s="114"/>
      <c r="AP481" s="114"/>
      <c r="AQ481" s="114"/>
      <c r="AR481" s="114"/>
      <c r="AS481" s="114"/>
      <c r="AT481" s="114"/>
      <c r="AU481" s="114"/>
      <c r="AV481" s="114"/>
      <c r="AW481" s="626"/>
      <c r="AX481" s="626"/>
      <c r="AY481" s="626"/>
      <c r="AZ481" s="626"/>
      <c r="BA481" s="620"/>
    </row>
    <row r="482" spans="1:53" ht="15.75" hidden="1" customHeight="1" thickBot="1" x14ac:dyDescent="0.3">
      <c r="A482" s="2597"/>
      <c r="B482" s="476" t="s">
        <v>363</v>
      </c>
      <c r="C482" s="2667"/>
      <c r="D482" s="2664"/>
      <c r="E482" s="755" t="s">
        <v>568</v>
      </c>
      <c r="F482" s="755" t="s">
        <v>129</v>
      </c>
      <c r="G482" s="754">
        <v>0</v>
      </c>
      <c r="H482" s="754">
        <v>1</v>
      </c>
      <c r="I482" s="753">
        <v>0.1</v>
      </c>
      <c r="J482" s="476"/>
      <c r="K482" s="114"/>
      <c r="L482" s="114"/>
      <c r="M482" s="114"/>
      <c r="N482" s="631"/>
      <c r="O482" s="114"/>
      <c r="P482" s="114"/>
      <c r="Q482" s="114"/>
      <c r="R482" s="114"/>
      <c r="S482" s="114"/>
      <c r="T482" s="114"/>
      <c r="U482" s="114"/>
      <c r="V482" s="114"/>
      <c r="W482" s="114"/>
      <c r="X482" s="114"/>
      <c r="Y482" s="114"/>
      <c r="Z482" s="630"/>
      <c r="AA482" s="630"/>
      <c r="AB482" s="629"/>
      <c r="AC482" s="627"/>
      <c r="AD482" s="628"/>
      <c r="AE482" s="628"/>
      <c r="AF482" s="628"/>
      <c r="AG482" s="628"/>
      <c r="AH482" s="628"/>
      <c r="AI482" s="627"/>
      <c r="AJ482" s="114"/>
      <c r="AK482" s="114"/>
      <c r="AL482" s="114"/>
      <c r="AM482" s="114"/>
      <c r="AN482" s="114"/>
      <c r="AO482" s="114"/>
      <c r="AP482" s="114"/>
      <c r="AQ482" s="114"/>
      <c r="AR482" s="114"/>
      <c r="AS482" s="114"/>
      <c r="AT482" s="114"/>
      <c r="AU482" s="114"/>
      <c r="AV482" s="114"/>
      <c r="AW482" s="626"/>
      <c r="AX482" s="626"/>
      <c r="AY482" s="626"/>
      <c r="AZ482" s="626"/>
      <c r="BA482" s="620"/>
    </row>
    <row r="483" spans="1:53" ht="25.5" hidden="1" customHeight="1" x14ac:dyDescent="0.25">
      <c r="A483" s="2597"/>
      <c r="B483" s="476" t="s">
        <v>363</v>
      </c>
      <c r="C483" s="2698" t="s">
        <v>1130</v>
      </c>
      <c r="D483" s="2702" t="s">
        <v>1129</v>
      </c>
      <c r="E483" s="746" t="s">
        <v>567</v>
      </c>
      <c r="F483" s="748" t="s">
        <v>129</v>
      </c>
      <c r="G483" s="748">
        <v>0</v>
      </c>
      <c r="H483" s="752">
        <v>1</v>
      </c>
      <c r="I483" s="751">
        <v>0.2</v>
      </c>
      <c r="J483" s="476"/>
      <c r="K483" s="114"/>
      <c r="L483" s="114"/>
      <c r="M483" s="114"/>
      <c r="N483" s="631"/>
      <c r="O483" s="114"/>
      <c r="P483" s="114"/>
      <c r="Q483" s="114"/>
      <c r="R483" s="114"/>
      <c r="S483" s="114"/>
      <c r="T483" s="114"/>
      <c r="U483" s="114"/>
      <c r="V483" s="114"/>
      <c r="W483" s="114"/>
      <c r="X483" s="114"/>
      <c r="Y483" s="114"/>
      <c r="Z483" s="630"/>
      <c r="AA483" s="630"/>
      <c r="AB483" s="629"/>
      <c r="AC483" s="627"/>
      <c r="AD483" s="628"/>
      <c r="AE483" s="628"/>
      <c r="AF483" s="628"/>
      <c r="AG483" s="628"/>
      <c r="AH483" s="628"/>
      <c r="AI483" s="627"/>
      <c r="AJ483" s="114"/>
      <c r="AK483" s="114"/>
      <c r="AL483" s="114"/>
      <c r="AM483" s="114"/>
      <c r="AN483" s="114"/>
      <c r="AO483" s="114"/>
      <c r="AP483" s="114"/>
      <c r="AQ483" s="114"/>
      <c r="AR483" s="114"/>
      <c r="AS483" s="114"/>
      <c r="AT483" s="114"/>
      <c r="AU483" s="114"/>
      <c r="AV483" s="114"/>
      <c r="AW483" s="626"/>
      <c r="AX483" s="626"/>
      <c r="AY483" s="626"/>
      <c r="AZ483" s="626"/>
      <c r="BA483" s="620"/>
    </row>
    <row r="484" spans="1:53" ht="15.75" hidden="1" customHeight="1" x14ac:dyDescent="0.25">
      <c r="A484" s="2597"/>
      <c r="B484" s="476" t="s">
        <v>363</v>
      </c>
      <c r="C484" s="2611"/>
      <c r="D484" s="2597"/>
      <c r="E484" s="746" t="s">
        <v>566</v>
      </c>
      <c r="F484" s="745" t="s">
        <v>565</v>
      </c>
      <c r="G484" s="745">
        <v>0</v>
      </c>
      <c r="H484" s="745">
        <v>150</v>
      </c>
      <c r="I484" s="747">
        <v>20</v>
      </c>
      <c r="J484" s="476"/>
      <c r="K484" s="114"/>
      <c r="L484" s="114"/>
      <c r="M484" s="114"/>
      <c r="N484" s="631"/>
      <c r="O484" s="114"/>
      <c r="P484" s="114"/>
      <c r="Q484" s="114"/>
      <c r="R484" s="114"/>
      <c r="S484" s="114"/>
      <c r="T484" s="114"/>
      <c r="U484" s="114"/>
      <c r="V484" s="114"/>
      <c r="W484" s="114"/>
      <c r="X484" s="114"/>
      <c r="Y484" s="114"/>
      <c r="Z484" s="630"/>
      <c r="AA484" s="630"/>
      <c r="AB484" s="629"/>
      <c r="AC484" s="627"/>
      <c r="AD484" s="628"/>
      <c r="AE484" s="628"/>
      <c r="AF484" s="628"/>
      <c r="AG484" s="628"/>
      <c r="AH484" s="628"/>
      <c r="AI484" s="627"/>
      <c r="AJ484" s="114"/>
      <c r="AK484" s="114"/>
      <c r="AL484" s="114"/>
      <c r="AM484" s="114"/>
      <c r="AN484" s="114"/>
      <c r="AO484" s="114"/>
      <c r="AP484" s="114"/>
      <c r="AQ484" s="114"/>
      <c r="AR484" s="114"/>
      <c r="AS484" s="114"/>
      <c r="AT484" s="114"/>
      <c r="AU484" s="114"/>
      <c r="AV484" s="114"/>
      <c r="AW484" s="626"/>
      <c r="AX484" s="626"/>
      <c r="AY484" s="626"/>
      <c r="AZ484" s="626"/>
      <c r="BA484" s="620"/>
    </row>
    <row r="485" spans="1:53" ht="15.75" hidden="1" customHeight="1" x14ac:dyDescent="0.25">
      <c r="A485" s="2597"/>
      <c r="B485" s="476" t="s">
        <v>363</v>
      </c>
      <c r="C485" s="2611"/>
      <c r="D485" s="2597"/>
      <c r="E485" s="746" t="s">
        <v>564</v>
      </c>
      <c r="F485" s="745" t="s">
        <v>563</v>
      </c>
      <c r="G485" s="745">
        <v>0</v>
      </c>
      <c r="H485" s="750">
        <v>4</v>
      </c>
      <c r="I485" s="749">
        <v>0.15</v>
      </c>
      <c r="J485" s="476"/>
      <c r="K485" s="114"/>
      <c r="L485" s="114"/>
      <c r="M485" s="114"/>
      <c r="N485" s="631"/>
      <c r="O485" s="114"/>
      <c r="P485" s="114"/>
      <c r="Q485" s="114"/>
      <c r="R485" s="114"/>
      <c r="S485" s="114"/>
      <c r="T485" s="114"/>
      <c r="U485" s="114"/>
      <c r="V485" s="114"/>
      <c r="W485" s="114"/>
      <c r="X485" s="114"/>
      <c r="Y485" s="114"/>
      <c r="Z485" s="630"/>
      <c r="AA485" s="630"/>
      <c r="AB485" s="629"/>
      <c r="AC485" s="627"/>
      <c r="AD485" s="628"/>
      <c r="AE485" s="628"/>
      <c r="AF485" s="628"/>
      <c r="AG485" s="628"/>
      <c r="AH485" s="628"/>
      <c r="AI485" s="627"/>
      <c r="AJ485" s="114"/>
      <c r="AK485" s="114"/>
      <c r="AL485" s="114"/>
      <c r="AM485" s="114"/>
      <c r="AN485" s="114"/>
      <c r="AO485" s="114"/>
      <c r="AP485" s="114"/>
      <c r="AQ485" s="114"/>
      <c r="AR485" s="114"/>
      <c r="AS485" s="114"/>
      <c r="AT485" s="114"/>
      <c r="AU485" s="114"/>
      <c r="AV485" s="114"/>
      <c r="AW485" s="626"/>
      <c r="AX485" s="626"/>
      <c r="AY485" s="626"/>
      <c r="AZ485" s="626"/>
      <c r="BA485" s="620"/>
    </row>
    <row r="486" spans="1:53" ht="15.75" hidden="1" customHeight="1" x14ac:dyDescent="0.25">
      <c r="A486" s="2597"/>
      <c r="B486" s="476" t="s">
        <v>363</v>
      </c>
      <c r="C486" s="2611"/>
      <c r="D486" s="2597"/>
      <c r="E486" s="746" t="s">
        <v>562</v>
      </c>
      <c r="F486" s="745" t="s">
        <v>561</v>
      </c>
      <c r="G486" s="745">
        <v>0</v>
      </c>
      <c r="H486" s="745">
        <v>20</v>
      </c>
      <c r="I486" s="747">
        <v>3</v>
      </c>
      <c r="J486" s="476"/>
      <c r="K486" s="114"/>
      <c r="L486" s="114"/>
      <c r="M486" s="114"/>
      <c r="N486" s="631"/>
      <c r="O486" s="114"/>
      <c r="P486" s="114"/>
      <c r="Q486" s="114"/>
      <c r="R486" s="114"/>
      <c r="S486" s="114"/>
      <c r="T486" s="114"/>
      <c r="U486" s="114"/>
      <c r="V486" s="114"/>
      <c r="W486" s="114"/>
      <c r="X486" s="114"/>
      <c r="Y486" s="114"/>
      <c r="Z486" s="630"/>
      <c r="AA486" s="630"/>
      <c r="AB486" s="629"/>
      <c r="AC486" s="627"/>
      <c r="AD486" s="628"/>
      <c r="AE486" s="628"/>
      <c r="AF486" s="628"/>
      <c r="AG486" s="628"/>
      <c r="AH486" s="628"/>
      <c r="AI486" s="627"/>
      <c r="AJ486" s="114"/>
      <c r="AK486" s="114"/>
      <c r="AL486" s="114"/>
      <c r="AM486" s="114"/>
      <c r="AN486" s="114"/>
      <c r="AO486" s="114"/>
      <c r="AP486" s="114"/>
      <c r="AQ486" s="114"/>
      <c r="AR486" s="114"/>
      <c r="AS486" s="114"/>
      <c r="AT486" s="114"/>
      <c r="AU486" s="114"/>
      <c r="AV486" s="114"/>
      <c r="AW486" s="626"/>
      <c r="AX486" s="626"/>
      <c r="AY486" s="626"/>
      <c r="AZ486" s="626"/>
      <c r="BA486" s="620"/>
    </row>
    <row r="487" spans="1:53" ht="15.75" hidden="1" customHeight="1" x14ac:dyDescent="0.25">
      <c r="A487" s="2597"/>
      <c r="B487" s="476" t="s">
        <v>363</v>
      </c>
      <c r="C487" s="2611"/>
      <c r="D487" s="2597"/>
      <c r="E487" s="746" t="s">
        <v>560</v>
      </c>
      <c r="F487" s="748" t="s">
        <v>559</v>
      </c>
      <c r="G487" s="748">
        <v>0</v>
      </c>
      <c r="H487" s="748">
        <v>15</v>
      </c>
      <c r="I487" s="747">
        <v>1</v>
      </c>
      <c r="J487" s="476"/>
      <c r="K487" s="114"/>
      <c r="L487" s="114"/>
      <c r="M487" s="114"/>
      <c r="N487" s="631"/>
      <c r="O487" s="114"/>
      <c r="P487" s="114"/>
      <c r="Q487" s="114"/>
      <c r="R487" s="114"/>
      <c r="S487" s="114"/>
      <c r="T487" s="114"/>
      <c r="U487" s="114"/>
      <c r="V487" s="114"/>
      <c r="W487" s="114"/>
      <c r="X487" s="114"/>
      <c r="Y487" s="114"/>
      <c r="Z487" s="630"/>
      <c r="AA487" s="630"/>
      <c r="AB487" s="629"/>
      <c r="AC487" s="627"/>
      <c r="AD487" s="628"/>
      <c r="AE487" s="628"/>
      <c r="AF487" s="628"/>
      <c r="AG487" s="628"/>
      <c r="AH487" s="628"/>
      <c r="AI487" s="627"/>
      <c r="AJ487" s="114"/>
      <c r="AK487" s="114"/>
      <c r="AL487" s="114"/>
      <c r="AM487" s="114"/>
      <c r="AN487" s="114"/>
      <c r="AO487" s="114"/>
      <c r="AP487" s="114"/>
      <c r="AQ487" s="114"/>
      <c r="AR487" s="114"/>
      <c r="AS487" s="114"/>
      <c r="AT487" s="114"/>
      <c r="AU487" s="114"/>
      <c r="AV487" s="114"/>
      <c r="AW487" s="626"/>
      <c r="AX487" s="626"/>
      <c r="AY487" s="626"/>
      <c r="AZ487" s="626"/>
      <c r="BA487" s="620"/>
    </row>
    <row r="488" spans="1:53" ht="15.75" hidden="1" customHeight="1" x14ac:dyDescent="0.25">
      <c r="A488" s="2597"/>
      <c r="B488" s="476" t="s">
        <v>363</v>
      </c>
      <c r="C488" s="2611"/>
      <c r="D488" s="2597"/>
      <c r="E488" s="746" t="s">
        <v>558</v>
      </c>
      <c r="F488" s="745" t="s">
        <v>557</v>
      </c>
      <c r="G488" s="745">
        <v>0</v>
      </c>
      <c r="H488" s="745">
        <v>1</v>
      </c>
      <c r="I488" s="747">
        <v>0</v>
      </c>
      <c r="J488" s="476"/>
      <c r="K488" s="114"/>
      <c r="L488" s="114"/>
      <c r="M488" s="114"/>
      <c r="N488" s="631"/>
      <c r="O488" s="114"/>
      <c r="P488" s="114"/>
      <c r="Q488" s="114"/>
      <c r="R488" s="114"/>
      <c r="S488" s="114"/>
      <c r="T488" s="114"/>
      <c r="U488" s="114"/>
      <c r="V488" s="114"/>
      <c r="W488" s="114"/>
      <c r="X488" s="114"/>
      <c r="Y488" s="114"/>
      <c r="Z488" s="630"/>
      <c r="AA488" s="630"/>
      <c r="AB488" s="629"/>
      <c r="AC488" s="627"/>
      <c r="AD488" s="628"/>
      <c r="AE488" s="628"/>
      <c r="AF488" s="628"/>
      <c r="AG488" s="628"/>
      <c r="AH488" s="628"/>
      <c r="AI488" s="627"/>
      <c r="AJ488" s="114"/>
      <c r="AK488" s="114"/>
      <c r="AL488" s="114"/>
      <c r="AM488" s="114"/>
      <c r="AN488" s="114"/>
      <c r="AO488" s="114"/>
      <c r="AP488" s="114"/>
      <c r="AQ488" s="114"/>
      <c r="AR488" s="114"/>
      <c r="AS488" s="114"/>
      <c r="AT488" s="114"/>
      <c r="AU488" s="114"/>
      <c r="AV488" s="114"/>
      <c r="AW488" s="626"/>
      <c r="AX488" s="626"/>
      <c r="AY488" s="626"/>
      <c r="AZ488" s="626"/>
      <c r="BA488" s="620"/>
    </row>
    <row r="489" spans="1:53" ht="15.75" hidden="1" customHeight="1" x14ac:dyDescent="0.25">
      <c r="A489" s="2597"/>
      <c r="B489" s="476" t="s">
        <v>363</v>
      </c>
      <c r="C489" s="2611"/>
      <c r="D489" s="2597"/>
      <c r="E489" s="746" t="s">
        <v>556</v>
      </c>
      <c r="F489" s="745" t="s">
        <v>555</v>
      </c>
      <c r="G489" s="745">
        <v>0</v>
      </c>
      <c r="H489" s="745">
        <v>1</v>
      </c>
      <c r="I489" s="747">
        <v>0</v>
      </c>
      <c r="J489" s="476"/>
      <c r="K489" s="114"/>
      <c r="L489" s="114"/>
      <c r="M489" s="114"/>
      <c r="N489" s="631"/>
      <c r="O489" s="114"/>
      <c r="P489" s="114"/>
      <c r="Q489" s="114"/>
      <c r="R489" s="114"/>
      <c r="S489" s="114"/>
      <c r="T489" s="114"/>
      <c r="U489" s="114"/>
      <c r="V489" s="114"/>
      <c r="W489" s="114"/>
      <c r="X489" s="114"/>
      <c r="Y489" s="114"/>
      <c r="Z489" s="630"/>
      <c r="AA489" s="630"/>
      <c r="AB489" s="629"/>
      <c r="AC489" s="627"/>
      <c r="AD489" s="628"/>
      <c r="AE489" s="628"/>
      <c r="AF489" s="628"/>
      <c r="AG489" s="628"/>
      <c r="AH489" s="628"/>
      <c r="AI489" s="627"/>
      <c r="AJ489" s="114"/>
      <c r="AK489" s="114"/>
      <c r="AL489" s="114"/>
      <c r="AM489" s="114"/>
      <c r="AN489" s="114"/>
      <c r="AO489" s="114"/>
      <c r="AP489" s="114"/>
      <c r="AQ489" s="114"/>
      <c r="AR489" s="114"/>
      <c r="AS489" s="114"/>
      <c r="AT489" s="114"/>
      <c r="AU489" s="114"/>
      <c r="AV489" s="114"/>
      <c r="AW489" s="626"/>
      <c r="AX489" s="626"/>
      <c r="AY489" s="626"/>
      <c r="AZ489" s="626"/>
      <c r="BA489" s="620"/>
    </row>
    <row r="490" spans="1:53" ht="15.75" hidden="1" customHeight="1" thickBot="1" x14ac:dyDescent="0.3">
      <c r="A490" s="2598"/>
      <c r="B490" s="476" t="s">
        <v>363</v>
      </c>
      <c r="C490" s="2667"/>
      <c r="D490" s="2664"/>
      <c r="E490" s="746" t="s">
        <v>554</v>
      </c>
      <c r="F490" s="745" t="s">
        <v>470</v>
      </c>
      <c r="G490" s="745">
        <v>0</v>
      </c>
      <c r="H490" s="744">
        <v>1</v>
      </c>
      <c r="I490" s="743">
        <v>0.2</v>
      </c>
      <c r="J490" s="476"/>
      <c r="K490" s="114"/>
      <c r="L490" s="114"/>
      <c r="M490" s="114"/>
      <c r="N490" s="631"/>
      <c r="O490" s="114"/>
      <c r="P490" s="114"/>
      <c r="Q490" s="114"/>
      <c r="R490" s="114"/>
      <c r="S490" s="114"/>
      <c r="T490" s="114"/>
      <c r="U490" s="114"/>
      <c r="V490" s="114"/>
      <c r="W490" s="114"/>
      <c r="X490" s="114"/>
      <c r="Y490" s="114"/>
      <c r="Z490" s="630"/>
      <c r="AA490" s="630"/>
      <c r="AB490" s="629"/>
      <c r="AC490" s="627"/>
      <c r="AD490" s="628"/>
      <c r="AE490" s="628"/>
      <c r="AF490" s="628"/>
      <c r="AG490" s="628"/>
      <c r="AH490" s="628"/>
      <c r="AI490" s="627"/>
      <c r="AJ490" s="114"/>
      <c r="AK490" s="114"/>
      <c r="AL490" s="114"/>
      <c r="AM490" s="114"/>
      <c r="AN490" s="114"/>
      <c r="AO490" s="114"/>
      <c r="AP490" s="114"/>
      <c r="AQ490" s="114"/>
      <c r="AR490" s="114"/>
      <c r="AS490" s="114"/>
      <c r="AT490" s="114"/>
      <c r="AU490" s="114"/>
      <c r="AV490" s="114"/>
      <c r="AW490" s="626"/>
      <c r="AX490" s="626"/>
      <c r="AY490" s="626"/>
      <c r="AZ490" s="626"/>
      <c r="BA490" s="620"/>
    </row>
    <row r="491" spans="1:53" ht="15.75" hidden="1" customHeight="1" thickBot="1" x14ac:dyDescent="0.3">
      <c r="A491" s="2678" t="s">
        <v>553</v>
      </c>
      <c r="B491" s="105" t="s">
        <v>1122</v>
      </c>
      <c r="C491" s="2679" t="s">
        <v>1128</v>
      </c>
      <c r="D491" s="2703" t="s">
        <v>1127</v>
      </c>
      <c r="E491" s="742" t="s">
        <v>552</v>
      </c>
      <c r="F491" s="734" t="s">
        <v>551</v>
      </c>
      <c r="G491" s="741">
        <v>0.55000000000000004</v>
      </c>
      <c r="H491" s="740">
        <v>0.75</v>
      </c>
      <c r="I491" s="736">
        <v>0.2</v>
      </c>
      <c r="J491" s="105"/>
      <c r="K491" s="114"/>
      <c r="L491" s="114"/>
      <c r="M491" s="114"/>
      <c r="N491" s="631"/>
      <c r="O491" s="114"/>
      <c r="P491" s="114"/>
      <c r="Q491" s="114"/>
      <c r="R491" s="114"/>
      <c r="S491" s="114"/>
      <c r="T491" s="114"/>
      <c r="U491" s="114"/>
      <c r="V491" s="114"/>
      <c r="W491" s="114"/>
      <c r="X491" s="114"/>
      <c r="Y491" s="114"/>
      <c r="Z491" s="630"/>
      <c r="AA491" s="630"/>
      <c r="AB491" s="629"/>
      <c r="AC491" s="627"/>
      <c r="AD491" s="628"/>
      <c r="AE491" s="628"/>
      <c r="AF491" s="628"/>
      <c r="AG491" s="628"/>
      <c r="AH491" s="628"/>
      <c r="AI491" s="627"/>
      <c r="AJ491" s="114"/>
      <c r="AK491" s="114"/>
      <c r="AL491" s="114"/>
      <c r="AM491" s="114"/>
      <c r="AN491" s="114"/>
      <c r="AO491" s="114"/>
      <c r="AP491" s="114"/>
      <c r="AQ491" s="114"/>
      <c r="AR491" s="114"/>
      <c r="AS491" s="114"/>
      <c r="AT491" s="114"/>
      <c r="AU491" s="114"/>
      <c r="AV491" s="114"/>
      <c r="AW491" s="626"/>
      <c r="AX491" s="626"/>
      <c r="AY491" s="626"/>
      <c r="AZ491" s="626"/>
      <c r="BA491" s="620"/>
    </row>
    <row r="492" spans="1:53" ht="15.75" hidden="1" customHeight="1" thickBot="1" x14ac:dyDescent="0.3">
      <c r="A492" s="2597"/>
      <c r="B492" s="105" t="s">
        <v>1122</v>
      </c>
      <c r="C492" s="2597"/>
      <c r="D492" s="2597"/>
      <c r="E492" s="739" t="s">
        <v>550</v>
      </c>
      <c r="F492" s="734" t="s">
        <v>549</v>
      </c>
      <c r="G492" s="738">
        <v>0.25</v>
      </c>
      <c r="H492" s="737">
        <v>0.5</v>
      </c>
      <c r="I492" s="736">
        <v>0.3</v>
      </c>
      <c r="J492" s="105"/>
      <c r="K492" s="114"/>
      <c r="L492" s="114"/>
      <c r="M492" s="114"/>
      <c r="N492" s="631"/>
      <c r="O492" s="114"/>
      <c r="P492" s="114"/>
      <c r="Q492" s="114"/>
      <c r="R492" s="114"/>
      <c r="S492" s="114"/>
      <c r="T492" s="114"/>
      <c r="U492" s="114"/>
      <c r="V492" s="114"/>
      <c r="W492" s="114"/>
      <c r="X492" s="114"/>
      <c r="Y492" s="114"/>
      <c r="Z492" s="630"/>
      <c r="AA492" s="630"/>
      <c r="AB492" s="629"/>
      <c r="AC492" s="627"/>
      <c r="AD492" s="628"/>
      <c r="AE492" s="628"/>
      <c r="AF492" s="628"/>
      <c r="AG492" s="628"/>
      <c r="AH492" s="628"/>
      <c r="AI492" s="627"/>
      <c r="AJ492" s="114"/>
      <c r="AK492" s="114"/>
      <c r="AL492" s="114"/>
      <c r="AM492" s="114"/>
      <c r="AN492" s="114"/>
      <c r="AO492" s="114"/>
      <c r="AP492" s="114"/>
      <c r="AQ492" s="114"/>
      <c r="AR492" s="114"/>
      <c r="AS492" s="114"/>
      <c r="AT492" s="114"/>
      <c r="AU492" s="114"/>
      <c r="AV492" s="114"/>
      <c r="AW492" s="626"/>
      <c r="AX492" s="626"/>
      <c r="AY492" s="626"/>
      <c r="AZ492" s="626"/>
      <c r="BA492" s="620"/>
    </row>
    <row r="493" spans="1:53" ht="15.75" hidden="1" customHeight="1" thickBot="1" x14ac:dyDescent="0.3">
      <c r="A493" s="2597"/>
      <c r="B493" s="105" t="s">
        <v>1122</v>
      </c>
      <c r="C493" s="2598"/>
      <c r="D493" s="2664"/>
      <c r="E493" s="735" t="s">
        <v>548</v>
      </c>
      <c r="F493" s="734" t="s">
        <v>547</v>
      </c>
      <c r="G493" s="733">
        <v>12</v>
      </c>
      <c r="H493" s="729">
        <v>28</v>
      </c>
      <c r="I493" s="728">
        <v>13</v>
      </c>
      <c r="J493" s="105"/>
      <c r="K493" s="114"/>
      <c r="L493" s="114"/>
      <c r="M493" s="114"/>
      <c r="N493" s="631"/>
      <c r="O493" s="114"/>
      <c r="P493" s="114"/>
      <c r="Q493" s="114"/>
      <c r="R493" s="114"/>
      <c r="S493" s="114"/>
      <c r="T493" s="114"/>
      <c r="U493" s="114"/>
      <c r="V493" s="114"/>
      <c r="W493" s="114"/>
      <c r="X493" s="114"/>
      <c r="Y493" s="114"/>
      <c r="Z493" s="630"/>
      <c r="AA493" s="630"/>
      <c r="AB493" s="629"/>
      <c r="AC493" s="627"/>
      <c r="AD493" s="628"/>
      <c r="AE493" s="628"/>
      <c r="AF493" s="628"/>
      <c r="AG493" s="628"/>
      <c r="AH493" s="628"/>
      <c r="AI493" s="627"/>
      <c r="AJ493" s="114"/>
      <c r="AK493" s="114"/>
      <c r="AL493" s="114"/>
      <c r="AM493" s="114"/>
      <c r="AN493" s="114"/>
      <c r="AO493" s="114"/>
      <c r="AP493" s="114"/>
      <c r="AQ493" s="114"/>
      <c r="AR493" s="114"/>
      <c r="AS493" s="114"/>
      <c r="AT493" s="114"/>
      <c r="AU493" s="114"/>
      <c r="AV493" s="114"/>
      <c r="AW493" s="626"/>
      <c r="AX493" s="626"/>
      <c r="AY493" s="626"/>
      <c r="AZ493" s="626"/>
      <c r="BA493" s="620"/>
    </row>
    <row r="494" spans="1:53" ht="15.75" hidden="1" customHeight="1" thickBot="1" x14ac:dyDescent="0.3">
      <c r="A494" s="2597"/>
      <c r="B494" s="105" t="s">
        <v>1122</v>
      </c>
      <c r="C494" s="2680" t="s">
        <v>1126</v>
      </c>
      <c r="D494" s="2703" t="s">
        <v>1125</v>
      </c>
      <c r="E494" s="735" t="s">
        <v>546</v>
      </c>
      <c r="F494" s="734" t="s">
        <v>545</v>
      </c>
      <c r="G494" s="733">
        <v>50</v>
      </c>
      <c r="H494" s="729">
        <v>70</v>
      </c>
      <c r="I494" s="728">
        <v>5</v>
      </c>
      <c r="J494" s="105"/>
      <c r="K494" s="114"/>
      <c r="L494" s="114"/>
      <c r="M494" s="114"/>
      <c r="N494" s="631"/>
      <c r="O494" s="114"/>
      <c r="P494" s="114"/>
      <c r="Q494" s="114"/>
      <c r="R494" s="114"/>
      <c r="S494" s="114"/>
      <c r="T494" s="114"/>
      <c r="U494" s="114"/>
      <c r="V494" s="114"/>
      <c r="W494" s="114"/>
      <c r="X494" s="114"/>
      <c r="Y494" s="114"/>
      <c r="Z494" s="630"/>
      <c r="AA494" s="630"/>
      <c r="AB494" s="629"/>
      <c r="AC494" s="627"/>
      <c r="AD494" s="628"/>
      <c r="AE494" s="628"/>
      <c r="AF494" s="628"/>
      <c r="AG494" s="628"/>
      <c r="AH494" s="628"/>
      <c r="AI494" s="627"/>
      <c r="AJ494" s="114"/>
      <c r="AK494" s="114"/>
      <c r="AL494" s="114"/>
      <c r="AM494" s="114"/>
      <c r="AN494" s="114"/>
      <c r="AO494" s="114"/>
      <c r="AP494" s="114"/>
      <c r="AQ494" s="114"/>
      <c r="AR494" s="114"/>
      <c r="AS494" s="114"/>
      <c r="AT494" s="114"/>
      <c r="AU494" s="114"/>
      <c r="AV494" s="114"/>
      <c r="AW494" s="626"/>
      <c r="AX494" s="626"/>
      <c r="AY494" s="626"/>
      <c r="AZ494" s="626"/>
      <c r="BA494" s="620"/>
    </row>
    <row r="495" spans="1:53" ht="15.75" hidden="1" customHeight="1" thickBot="1" x14ac:dyDescent="0.3">
      <c r="A495" s="2597"/>
      <c r="B495" s="105" t="s">
        <v>1122</v>
      </c>
      <c r="C495" s="2597"/>
      <c r="D495" s="2597"/>
      <c r="E495" s="735" t="s">
        <v>544</v>
      </c>
      <c r="F495" s="734" t="s">
        <v>543</v>
      </c>
      <c r="G495" s="733">
        <v>50</v>
      </c>
      <c r="H495" s="729">
        <v>100</v>
      </c>
      <c r="I495" s="728">
        <v>20</v>
      </c>
      <c r="J495" s="105"/>
      <c r="K495" s="114"/>
      <c r="L495" s="114"/>
      <c r="M495" s="114"/>
      <c r="N495" s="631"/>
      <c r="O495" s="114"/>
      <c r="P495" s="114"/>
      <c r="Q495" s="114"/>
      <c r="R495" s="114"/>
      <c r="S495" s="114"/>
      <c r="T495" s="114"/>
      <c r="U495" s="114"/>
      <c r="V495" s="114"/>
      <c r="W495" s="114"/>
      <c r="X495" s="114"/>
      <c r="Y495" s="114"/>
      <c r="Z495" s="630"/>
      <c r="AA495" s="630"/>
      <c r="AB495" s="629"/>
      <c r="AC495" s="627"/>
      <c r="AD495" s="628"/>
      <c r="AE495" s="628"/>
      <c r="AF495" s="628"/>
      <c r="AG495" s="628"/>
      <c r="AH495" s="628"/>
      <c r="AI495" s="627"/>
      <c r="AJ495" s="114"/>
      <c r="AK495" s="114"/>
      <c r="AL495" s="114"/>
      <c r="AM495" s="114"/>
      <c r="AN495" s="114"/>
      <c r="AO495" s="114"/>
      <c r="AP495" s="114"/>
      <c r="AQ495" s="114"/>
      <c r="AR495" s="114"/>
      <c r="AS495" s="114"/>
      <c r="AT495" s="114"/>
      <c r="AU495" s="114"/>
      <c r="AV495" s="114"/>
      <c r="AW495" s="626"/>
      <c r="AX495" s="626"/>
      <c r="AY495" s="626"/>
      <c r="AZ495" s="626"/>
      <c r="BA495" s="620"/>
    </row>
    <row r="496" spans="1:53" ht="15.75" hidden="1" customHeight="1" thickBot="1" x14ac:dyDescent="0.3">
      <c r="A496" s="2597"/>
      <c r="B496" s="105" t="s">
        <v>1122</v>
      </c>
      <c r="C496" s="2597"/>
      <c r="D496" s="2664"/>
      <c r="E496" s="735" t="s">
        <v>542</v>
      </c>
      <c r="F496" s="734" t="s">
        <v>541</v>
      </c>
      <c r="G496" s="733">
        <v>0</v>
      </c>
      <c r="H496" s="729">
        <v>4</v>
      </c>
      <c r="I496" s="728">
        <v>1</v>
      </c>
      <c r="J496" s="105"/>
      <c r="K496" s="114"/>
      <c r="L496" s="114"/>
      <c r="M496" s="114"/>
      <c r="N496" s="631"/>
      <c r="O496" s="114"/>
      <c r="P496" s="114"/>
      <c r="Q496" s="114"/>
      <c r="R496" s="114"/>
      <c r="S496" s="114"/>
      <c r="T496" s="114"/>
      <c r="U496" s="114"/>
      <c r="V496" s="114"/>
      <c r="W496" s="114"/>
      <c r="X496" s="114"/>
      <c r="Y496" s="114"/>
      <c r="Z496" s="630"/>
      <c r="AA496" s="630"/>
      <c r="AB496" s="629"/>
      <c r="AC496" s="627"/>
      <c r="AD496" s="628"/>
      <c r="AE496" s="628"/>
      <c r="AF496" s="628"/>
      <c r="AG496" s="628"/>
      <c r="AH496" s="628"/>
      <c r="AI496" s="627"/>
      <c r="AJ496" s="114"/>
      <c r="AK496" s="114"/>
      <c r="AL496" s="114"/>
      <c r="AM496" s="114"/>
      <c r="AN496" s="114"/>
      <c r="AO496" s="114"/>
      <c r="AP496" s="114"/>
      <c r="AQ496" s="114"/>
      <c r="AR496" s="114"/>
      <c r="AS496" s="114"/>
      <c r="AT496" s="114"/>
      <c r="AU496" s="114"/>
      <c r="AV496" s="114"/>
      <c r="AW496" s="626"/>
      <c r="AX496" s="626"/>
      <c r="AY496" s="626"/>
      <c r="AZ496" s="626"/>
      <c r="BA496" s="620"/>
    </row>
    <row r="497" spans="1:53" ht="15.75" hidden="1" customHeight="1" x14ac:dyDescent="0.25">
      <c r="A497" s="2597"/>
      <c r="B497" s="105" t="s">
        <v>1122</v>
      </c>
      <c r="C497" s="2680" t="s">
        <v>1124</v>
      </c>
      <c r="D497" s="2703" t="s">
        <v>1123</v>
      </c>
      <c r="E497" s="732" t="s">
        <v>540</v>
      </c>
      <c r="F497" s="731" t="s">
        <v>539</v>
      </c>
      <c r="G497" s="730">
        <v>1</v>
      </c>
      <c r="H497" s="729">
        <v>60</v>
      </c>
      <c r="I497" s="728">
        <v>15</v>
      </c>
      <c r="J497" s="105"/>
      <c r="K497" s="114"/>
      <c r="L497" s="114"/>
      <c r="M497" s="114"/>
      <c r="N497" s="631"/>
      <c r="O497" s="114"/>
      <c r="P497" s="114"/>
      <c r="Q497" s="114"/>
      <c r="R497" s="114"/>
      <c r="S497" s="114"/>
      <c r="T497" s="114"/>
      <c r="U497" s="114"/>
      <c r="V497" s="114"/>
      <c r="W497" s="114"/>
      <c r="X497" s="114"/>
      <c r="Y497" s="114"/>
      <c r="Z497" s="630"/>
      <c r="AA497" s="630"/>
      <c r="AB497" s="629"/>
      <c r="AC497" s="627"/>
      <c r="AD497" s="628"/>
      <c r="AE497" s="628"/>
      <c r="AF497" s="628"/>
      <c r="AG497" s="628"/>
      <c r="AH497" s="628"/>
      <c r="AI497" s="627"/>
      <c r="AJ497" s="114"/>
      <c r="AK497" s="114"/>
      <c r="AL497" s="114"/>
      <c r="AM497" s="114"/>
      <c r="AN497" s="114"/>
      <c r="AO497" s="114"/>
      <c r="AP497" s="114"/>
      <c r="AQ497" s="114"/>
      <c r="AR497" s="114"/>
      <c r="AS497" s="114"/>
      <c r="AT497" s="114"/>
      <c r="AU497" s="114"/>
      <c r="AV497" s="114"/>
      <c r="AW497" s="626"/>
      <c r="AX497" s="626"/>
      <c r="AY497" s="626"/>
      <c r="AZ497" s="626"/>
      <c r="BA497" s="620"/>
    </row>
    <row r="498" spans="1:53" ht="15" hidden="1" customHeight="1" x14ac:dyDescent="0.25">
      <c r="A498" s="2597"/>
      <c r="B498" s="105" t="s">
        <v>1122</v>
      </c>
      <c r="C498" s="2597"/>
      <c r="D498" s="2597"/>
      <c r="E498" s="2696" t="s">
        <v>538</v>
      </c>
      <c r="F498" s="2697" t="s">
        <v>537</v>
      </c>
      <c r="G498" s="2697">
        <v>1</v>
      </c>
      <c r="H498" s="2697">
        <v>4</v>
      </c>
      <c r="I498" s="2721">
        <v>1</v>
      </c>
      <c r="J498" s="105"/>
      <c r="K498" s="114"/>
      <c r="L498" s="114"/>
      <c r="M498" s="114"/>
      <c r="N498" s="631"/>
      <c r="O498" s="114"/>
      <c r="P498" s="114"/>
      <c r="Q498" s="114"/>
      <c r="R498" s="114"/>
      <c r="S498" s="114"/>
      <c r="T498" s="114"/>
      <c r="U498" s="114"/>
      <c r="V498" s="114"/>
      <c r="W498" s="114"/>
      <c r="X498" s="114"/>
      <c r="Y498" s="114"/>
      <c r="Z498" s="630"/>
      <c r="AA498" s="630"/>
      <c r="AB498" s="629"/>
      <c r="AC498" s="627"/>
      <c r="AD498" s="628"/>
      <c r="AE498" s="628"/>
      <c r="AF498" s="628"/>
      <c r="AG498" s="628"/>
      <c r="AH498" s="628"/>
      <c r="AI498" s="627"/>
      <c r="AJ498" s="114"/>
      <c r="AK498" s="114"/>
      <c r="AL498" s="114"/>
      <c r="AM498" s="114"/>
      <c r="AN498" s="114"/>
      <c r="AO498" s="114"/>
      <c r="AP498" s="114"/>
      <c r="AQ498" s="114"/>
      <c r="AR498" s="114"/>
      <c r="AS498" s="114"/>
      <c r="AT498" s="114"/>
      <c r="AU498" s="114"/>
      <c r="AV498" s="114"/>
      <c r="AW498" s="626"/>
      <c r="AX498" s="626"/>
      <c r="AY498" s="626"/>
      <c r="AZ498" s="626"/>
      <c r="BA498" s="620"/>
    </row>
    <row r="499" spans="1:53" ht="15" hidden="1" customHeight="1" x14ac:dyDescent="0.25">
      <c r="A499" s="2597"/>
      <c r="B499" s="105" t="s">
        <v>1122</v>
      </c>
      <c r="C499" s="2597"/>
      <c r="D499" s="2597"/>
      <c r="E499" s="2648"/>
      <c r="F499" s="2598"/>
      <c r="G499" s="2598"/>
      <c r="H499" s="2598"/>
      <c r="I499" s="2647"/>
      <c r="J499" s="105"/>
      <c r="K499" s="114"/>
      <c r="L499" s="114"/>
      <c r="M499" s="114"/>
      <c r="N499" s="631"/>
      <c r="O499" s="114"/>
      <c r="P499" s="114"/>
      <c r="Q499" s="114"/>
      <c r="R499" s="114"/>
      <c r="S499" s="114"/>
      <c r="T499" s="114"/>
      <c r="U499" s="114"/>
      <c r="V499" s="114"/>
      <c r="W499" s="114"/>
      <c r="X499" s="114"/>
      <c r="Y499" s="114"/>
      <c r="Z499" s="630"/>
      <c r="AA499" s="630"/>
      <c r="AB499" s="629"/>
      <c r="AC499" s="627"/>
      <c r="AD499" s="628"/>
      <c r="AE499" s="628"/>
      <c r="AF499" s="628"/>
      <c r="AG499" s="628"/>
      <c r="AH499" s="628"/>
      <c r="AI499" s="627"/>
      <c r="AJ499" s="114"/>
      <c r="AK499" s="114"/>
      <c r="AL499" s="114"/>
      <c r="AM499" s="114"/>
      <c r="AN499" s="114"/>
      <c r="AO499" s="114"/>
      <c r="AP499" s="114"/>
      <c r="AQ499" s="114"/>
      <c r="AR499" s="114"/>
      <c r="AS499" s="114"/>
      <c r="AT499" s="114"/>
      <c r="AU499" s="114"/>
      <c r="AV499" s="114"/>
      <c r="AW499" s="626"/>
      <c r="AX499" s="626"/>
      <c r="AY499" s="626"/>
      <c r="AZ499" s="626"/>
      <c r="BA499" s="620"/>
    </row>
    <row r="500" spans="1:53" ht="15" hidden="1" customHeight="1" x14ac:dyDescent="0.25">
      <c r="A500" s="2597"/>
      <c r="B500" s="105" t="s">
        <v>1122</v>
      </c>
      <c r="C500" s="2597"/>
      <c r="D500" s="2597"/>
      <c r="E500" s="2696" t="s">
        <v>536</v>
      </c>
      <c r="F500" s="2712" t="s">
        <v>535</v>
      </c>
      <c r="G500" s="2705">
        <v>0.4</v>
      </c>
      <c r="H500" s="2705">
        <v>0.75</v>
      </c>
      <c r="I500" s="2720">
        <v>0.75</v>
      </c>
      <c r="J500" s="105"/>
      <c r="K500" s="114"/>
      <c r="L500" s="114"/>
      <c r="M500" s="114"/>
      <c r="N500" s="631"/>
      <c r="O500" s="114"/>
      <c r="P500" s="114"/>
      <c r="Q500" s="114"/>
      <c r="R500" s="114"/>
      <c r="S500" s="114"/>
      <c r="T500" s="114"/>
      <c r="U500" s="114"/>
      <c r="V500" s="114"/>
      <c r="W500" s="114"/>
      <c r="X500" s="114"/>
      <c r="Y500" s="114"/>
      <c r="Z500" s="630"/>
      <c r="AA500" s="630"/>
      <c r="AB500" s="629"/>
      <c r="AC500" s="627"/>
      <c r="AD500" s="628"/>
      <c r="AE500" s="628"/>
      <c r="AF500" s="628"/>
      <c r="AG500" s="628"/>
      <c r="AH500" s="628"/>
      <c r="AI500" s="627"/>
      <c r="AJ500" s="114"/>
      <c r="AK500" s="114"/>
      <c r="AL500" s="114"/>
      <c r="AM500" s="114"/>
      <c r="AN500" s="114"/>
      <c r="AO500" s="114"/>
      <c r="AP500" s="114"/>
      <c r="AQ500" s="114"/>
      <c r="AR500" s="114"/>
      <c r="AS500" s="114"/>
      <c r="AT500" s="114"/>
      <c r="AU500" s="114"/>
      <c r="AV500" s="114"/>
      <c r="AW500" s="626"/>
      <c r="AX500" s="626"/>
      <c r="AY500" s="626"/>
      <c r="AZ500" s="626"/>
      <c r="BA500" s="620"/>
    </row>
    <row r="501" spans="1:53" ht="15" hidden="1" customHeight="1" x14ac:dyDescent="0.25">
      <c r="A501" s="2597"/>
      <c r="B501" s="105" t="s">
        <v>1122</v>
      </c>
      <c r="C501" s="2597"/>
      <c r="D501" s="2597"/>
      <c r="E501" s="2710"/>
      <c r="F501" s="2597"/>
      <c r="G501" s="2597"/>
      <c r="H501" s="2597"/>
      <c r="I501" s="2611"/>
      <c r="J501" s="105"/>
      <c r="K501" s="114"/>
      <c r="L501" s="114"/>
      <c r="M501" s="114"/>
      <c r="N501" s="631"/>
      <c r="O501" s="114"/>
      <c r="P501" s="114"/>
      <c r="Q501" s="114"/>
      <c r="R501" s="114"/>
      <c r="S501" s="114"/>
      <c r="T501" s="114"/>
      <c r="U501" s="114"/>
      <c r="V501" s="114"/>
      <c r="W501" s="114"/>
      <c r="X501" s="114"/>
      <c r="Y501" s="114"/>
      <c r="Z501" s="630"/>
      <c r="AA501" s="630"/>
      <c r="AB501" s="629"/>
      <c r="AC501" s="627"/>
      <c r="AD501" s="628"/>
      <c r="AE501" s="628"/>
      <c r="AF501" s="628"/>
      <c r="AG501" s="628"/>
      <c r="AH501" s="628"/>
      <c r="AI501" s="627"/>
      <c r="AJ501" s="114"/>
      <c r="AK501" s="114"/>
      <c r="AL501" s="114"/>
      <c r="AM501" s="114"/>
      <c r="AN501" s="114"/>
      <c r="AO501" s="114"/>
      <c r="AP501" s="114"/>
      <c r="AQ501" s="114"/>
      <c r="AR501" s="114"/>
      <c r="AS501" s="114"/>
      <c r="AT501" s="114"/>
      <c r="AU501" s="114"/>
      <c r="AV501" s="114"/>
      <c r="AW501" s="626"/>
      <c r="AX501" s="626"/>
      <c r="AY501" s="626"/>
      <c r="AZ501" s="626"/>
      <c r="BA501" s="620"/>
    </row>
    <row r="502" spans="1:53" ht="15" hidden="1" customHeight="1" x14ac:dyDescent="0.25">
      <c r="A502" s="2597"/>
      <c r="B502" s="105" t="s">
        <v>1122</v>
      </c>
      <c r="C502" s="2597"/>
      <c r="D502" s="2597"/>
      <c r="E502" s="2710"/>
      <c r="F502" s="2597"/>
      <c r="G502" s="2597"/>
      <c r="H502" s="2597"/>
      <c r="I502" s="2611"/>
      <c r="J502" s="105"/>
      <c r="K502" s="114"/>
      <c r="L502" s="114"/>
      <c r="M502" s="114"/>
      <c r="N502" s="631"/>
      <c r="O502" s="114"/>
      <c r="P502" s="114"/>
      <c r="Q502" s="114"/>
      <c r="R502" s="114"/>
      <c r="S502" s="114"/>
      <c r="T502" s="114"/>
      <c r="U502" s="114"/>
      <c r="V502" s="114"/>
      <c r="W502" s="114"/>
      <c r="X502" s="114"/>
      <c r="Y502" s="114"/>
      <c r="Z502" s="630"/>
      <c r="AA502" s="630"/>
      <c r="AB502" s="629"/>
      <c r="AC502" s="627"/>
      <c r="AD502" s="628"/>
      <c r="AE502" s="628"/>
      <c r="AF502" s="628"/>
      <c r="AG502" s="628"/>
      <c r="AH502" s="628"/>
      <c r="AI502" s="627"/>
      <c r="AJ502" s="114"/>
      <c r="AK502" s="114"/>
      <c r="AL502" s="114"/>
      <c r="AM502" s="114"/>
      <c r="AN502" s="114"/>
      <c r="AO502" s="114"/>
      <c r="AP502" s="114"/>
      <c r="AQ502" s="114"/>
      <c r="AR502" s="114"/>
      <c r="AS502" s="114"/>
      <c r="AT502" s="114"/>
      <c r="AU502" s="114"/>
      <c r="AV502" s="114"/>
      <c r="AW502" s="626"/>
      <c r="AX502" s="626"/>
      <c r="AY502" s="626"/>
      <c r="AZ502" s="626"/>
      <c r="BA502" s="620"/>
    </row>
    <row r="503" spans="1:53" ht="15.75" hidden="1" customHeight="1" thickBot="1" x14ac:dyDescent="0.3">
      <c r="A503" s="2597"/>
      <c r="B503" s="105" t="s">
        <v>1122</v>
      </c>
      <c r="C503" s="2598"/>
      <c r="D503" s="2664"/>
      <c r="E503" s="2711"/>
      <c r="F503" s="2664"/>
      <c r="G503" s="2664"/>
      <c r="H503" s="2664"/>
      <c r="I503" s="2647"/>
      <c r="J503" s="105"/>
      <c r="K503" s="114"/>
      <c r="L503" s="114"/>
      <c r="M503" s="114"/>
      <c r="N503" s="631"/>
      <c r="O503" s="114"/>
      <c r="P503" s="114"/>
      <c r="Q503" s="114"/>
      <c r="R503" s="114"/>
      <c r="S503" s="114"/>
      <c r="T503" s="114"/>
      <c r="U503" s="114"/>
      <c r="V503" s="114"/>
      <c r="W503" s="114"/>
      <c r="X503" s="114"/>
      <c r="Y503" s="114"/>
      <c r="Z503" s="630"/>
      <c r="AA503" s="630"/>
      <c r="AB503" s="629"/>
      <c r="AC503" s="627"/>
      <c r="AD503" s="628"/>
      <c r="AE503" s="628"/>
      <c r="AF503" s="628"/>
      <c r="AG503" s="628"/>
      <c r="AH503" s="628"/>
      <c r="AI503" s="627"/>
      <c r="AJ503" s="114"/>
      <c r="AK503" s="114"/>
      <c r="AL503" s="114"/>
      <c r="AM503" s="114"/>
      <c r="AN503" s="114"/>
      <c r="AO503" s="114"/>
      <c r="AP503" s="114"/>
      <c r="AQ503" s="114"/>
      <c r="AR503" s="114"/>
      <c r="AS503" s="114"/>
      <c r="AT503" s="114"/>
      <c r="AU503" s="114"/>
      <c r="AV503" s="114"/>
      <c r="AW503" s="626"/>
      <c r="AX503" s="626"/>
      <c r="AY503" s="626"/>
      <c r="AZ503" s="626"/>
      <c r="BA503" s="620"/>
    </row>
    <row r="504" spans="1:53" ht="15.75" hidden="1" customHeight="1" x14ac:dyDescent="0.25">
      <c r="A504" s="2597"/>
      <c r="B504" s="476" t="s">
        <v>363</v>
      </c>
      <c r="C504" s="2690" t="s">
        <v>1121</v>
      </c>
      <c r="D504" s="2716" t="s">
        <v>1120</v>
      </c>
      <c r="E504" s="719" t="s">
        <v>534</v>
      </c>
      <c r="F504" s="722" t="s">
        <v>51</v>
      </c>
      <c r="G504" s="722" t="s">
        <v>124</v>
      </c>
      <c r="H504" s="722">
        <v>60</v>
      </c>
      <c r="I504" s="702">
        <v>15</v>
      </c>
      <c r="J504" s="476"/>
      <c r="K504" s="114"/>
      <c r="L504" s="114"/>
      <c r="M504" s="114"/>
      <c r="N504" s="631"/>
      <c r="O504" s="114"/>
      <c r="P504" s="114"/>
      <c r="Q504" s="114"/>
      <c r="R504" s="114"/>
      <c r="S504" s="114"/>
      <c r="T504" s="114"/>
      <c r="U504" s="114"/>
      <c r="V504" s="114"/>
      <c r="W504" s="114"/>
      <c r="X504" s="114"/>
      <c r="Y504" s="114"/>
      <c r="Z504" s="630"/>
      <c r="AA504" s="630"/>
      <c r="AB504" s="629"/>
      <c r="AC504" s="627"/>
      <c r="AD504" s="628"/>
      <c r="AE504" s="628"/>
      <c r="AF504" s="628"/>
      <c r="AG504" s="628"/>
      <c r="AH504" s="628"/>
      <c r="AI504" s="627"/>
      <c r="AJ504" s="114"/>
      <c r="AK504" s="114"/>
      <c r="AL504" s="114"/>
      <c r="AM504" s="114"/>
      <c r="AN504" s="114"/>
      <c r="AO504" s="114"/>
      <c r="AP504" s="114"/>
      <c r="AQ504" s="114"/>
      <c r="AR504" s="114"/>
      <c r="AS504" s="114"/>
      <c r="AT504" s="114"/>
      <c r="AU504" s="114"/>
      <c r="AV504" s="114"/>
      <c r="AW504" s="626"/>
      <c r="AX504" s="626"/>
      <c r="AY504" s="626"/>
      <c r="AZ504" s="626"/>
      <c r="BA504" s="620"/>
    </row>
    <row r="505" spans="1:53" ht="15.75" hidden="1" customHeight="1" x14ac:dyDescent="0.25">
      <c r="A505" s="2597"/>
      <c r="B505" s="476" t="s">
        <v>363</v>
      </c>
      <c r="C505" s="2611"/>
      <c r="D505" s="2597"/>
      <c r="E505" s="719" t="s">
        <v>533</v>
      </c>
      <c r="F505" s="476" t="s">
        <v>227</v>
      </c>
      <c r="G505" s="476" t="s">
        <v>124</v>
      </c>
      <c r="H505" s="727">
        <v>1</v>
      </c>
      <c r="I505" s="726">
        <v>0.6</v>
      </c>
      <c r="J505" s="476"/>
      <c r="K505" s="114"/>
      <c r="L505" s="114"/>
      <c r="M505" s="114"/>
      <c r="N505" s="631"/>
      <c r="O505" s="114"/>
      <c r="P505" s="114"/>
      <c r="Q505" s="114"/>
      <c r="R505" s="114"/>
      <c r="S505" s="114"/>
      <c r="T505" s="114"/>
      <c r="U505" s="114"/>
      <c r="V505" s="114"/>
      <c r="W505" s="114"/>
      <c r="X505" s="114"/>
      <c r="Y505" s="114"/>
      <c r="Z505" s="630"/>
      <c r="AA505" s="630"/>
      <c r="AB505" s="629"/>
      <c r="AC505" s="627"/>
      <c r="AD505" s="628"/>
      <c r="AE505" s="628"/>
      <c r="AF505" s="628"/>
      <c r="AG505" s="628"/>
      <c r="AH505" s="628"/>
      <c r="AI505" s="627"/>
      <c r="AJ505" s="114"/>
      <c r="AK505" s="114"/>
      <c r="AL505" s="114"/>
      <c r="AM505" s="114"/>
      <c r="AN505" s="114"/>
      <c r="AO505" s="114"/>
      <c r="AP505" s="114"/>
      <c r="AQ505" s="114"/>
      <c r="AR505" s="114"/>
      <c r="AS505" s="114"/>
      <c r="AT505" s="114"/>
      <c r="AU505" s="114"/>
      <c r="AV505" s="114"/>
      <c r="AW505" s="626"/>
      <c r="AX505" s="626"/>
      <c r="AY505" s="626"/>
      <c r="AZ505" s="626"/>
      <c r="BA505" s="620"/>
    </row>
    <row r="506" spans="1:53" ht="15.75" hidden="1" customHeight="1" x14ac:dyDescent="0.25">
      <c r="A506" s="2597"/>
      <c r="B506" s="476" t="s">
        <v>363</v>
      </c>
      <c r="C506" s="2611"/>
      <c r="D506" s="2597"/>
      <c r="E506" s="719" t="s">
        <v>532</v>
      </c>
      <c r="F506" s="476" t="s">
        <v>531</v>
      </c>
      <c r="G506" s="476" t="s">
        <v>124</v>
      </c>
      <c r="H506" s="476">
        <v>4000</v>
      </c>
      <c r="I506" s="702">
        <v>1000</v>
      </c>
      <c r="J506" s="476"/>
      <c r="K506" s="114"/>
      <c r="L506" s="114"/>
      <c r="M506" s="114"/>
      <c r="N506" s="631"/>
      <c r="O506" s="114"/>
      <c r="P506" s="114"/>
      <c r="Q506" s="114"/>
      <c r="R506" s="114"/>
      <c r="S506" s="114"/>
      <c r="T506" s="114"/>
      <c r="U506" s="114"/>
      <c r="V506" s="114"/>
      <c r="W506" s="114"/>
      <c r="X506" s="114"/>
      <c r="Y506" s="114"/>
      <c r="Z506" s="630"/>
      <c r="AA506" s="630"/>
      <c r="AB506" s="629"/>
      <c r="AC506" s="627"/>
      <c r="AD506" s="628"/>
      <c r="AE506" s="628"/>
      <c r="AF506" s="628"/>
      <c r="AG506" s="628"/>
      <c r="AH506" s="628"/>
      <c r="AI506" s="627"/>
      <c r="AJ506" s="114"/>
      <c r="AK506" s="114"/>
      <c r="AL506" s="114"/>
      <c r="AM506" s="114"/>
      <c r="AN506" s="114"/>
      <c r="AO506" s="114"/>
      <c r="AP506" s="114"/>
      <c r="AQ506" s="114"/>
      <c r="AR506" s="114"/>
      <c r="AS506" s="114"/>
      <c r="AT506" s="114"/>
      <c r="AU506" s="114"/>
      <c r="AV506" s="114"/>
      <c r="AW506" s="626"/>
      <c r="AX506" s="626"/>
      <c r="AY506" s="626"/>
      <c r="AZ506" s="626"/>
      <c r="BA506" s="620"/>
    </row>
    <row r="507" spans="1:53" ht="15.75" hidden="1" customHeight="1" x14ac:dyDescent="0.25">
      <c r="A507" s="2597"/>
      <c r="B507" s="476" t="s">
        <v>363</v>
      </c>
      <c r="C507" s="2682" t="s">
        <v>1119</v>
      </c>
      <c r="D507" s="2597"/>
      <c r="E507" s="719" t="s">
        <v>530</v>
      </c>
      <c r="F507" s="722" t="s">
        <v>227</v>
      </c>
      <c r="G507" s="725">
        <v>0.25</v>
      </c>
      <c r="H507" s="725">
        <v>0.6</v>
      </c>
      <c r="I507" s="724">
        <f>0.35/4</f>
        <v>8.7499999999999994E-2</v>
      </c>
      <c r="J507" s="476"/>
      <c r="K507" s="114"/>
      <c r="L507" s="114"/>
      <c r="M507" s="114"/>
      <c r="N507" s="631"/>
      <c r="O507" s="114"/>
      <c r="P507" s="114"/>
      <c r="Q507" s="114"/>
      <c r="R507" s="114"/>
      <c r="S507" s="114"/>
      <c r="T507" s="114"/>
      <c r="U507" s="114"/>
      <c r="V507" s="114"/>
      <c r="W507" s="114"/>
      <c r="X507" s="114"/>
      <c r="Y507" s="114"/>
      <c r="Z507" s="630"/>
      <c r="AA507" s="630"/>
      <c r="AB507" s="629"/>
      <c r="AC507" s="627"/>
      <c r="AD507" s="628"/>
      <c r="AE507" s="628"/>
      <c r="AF507" s="628"/>
      <c r="AG507" s="628"/>
      <c r="AH507" s="628"/>
      <c r="AI507" s="627"/>
      <c r="AJ507" s="114"/>
      <c r="AK507" s="114"/>
      <c r="AL507" s="114"/>
      <c r="AM507" s="114"/>
      <c r="AN507" s="114"/>
      <c r="AO507" s="114"/>
      <c r="AP507" s="114"/>
      <c r="AQ507" s="114"/>
      <c r="AR507" s="114"/>
      <c r="AS507" s="114"/>
      <c r="AT507" s="114"/>
      <c r="AU507" s="114"/>
      <c r="AV507" s="114"/>
      <c r="AW507" s="626"/>
      <c r="AX507" s="626"/>
      <c r="AY507" s="626"/>
      <c r="AZ507" s="626"/>
      <c r="BA507" s="620"/>
    </row>
    <row r="508" spans="1:53" ht="15.75" hidden="1" customHeight="1" x14ac:dyDescent="0.25">
      <c r="A508" s="2597"/>
      <c r="B508" s="476" t="s">
        <v>363</v>
      </c>
      <c r="C508" s="2611"/>
      <c r="D508" s="2597"/>
      <c r="E508" s="719" t="s">
        <v>529</v>
      </c>
      <c r="F508" s="476" t="s">
        <v>51</v>
      </c>
      <c r="G508" s="476" t="s">
        <v>124</v>
      </c>
      <c r="H508" s="476">
        <v>24</v>
      </c>
      <c r="I508" s="702">
        <v>6</v>
      </c>
      <c r="J508" s="476"/>
      <c r="K508" s="114"/>
      <c r="L508" s="114"/>
      <c r="M508" s="114"/>
      <c r="N508" s="631"/>
      <c r="O508" s="114"/>
      <c r="P508" s="114"/>
      <c r="Q508" s="114"/>
      <c r="R508" s="114"/>
      <c r="S508" s="114"/>
      <c r="T508" s="114"/>
      <c r="U508" s="114"/>
      <c r="V508" s="114"/>
      <c r="W508" s="114"/>
      <c r="X508" s="114"/>
      <c r="Y508" s="114"/>
      <c r="Z508" s="630"/>
      <c r="AA508" s="630"/>
      <c r="AB508" s="629"/>
      <c r="AC508" s="627"/>
      <c r="AD508" s="628"/>
      <c r="AE508" s="628"/>
      <c r="AF508" s="628"/>
      <c r="AG508" s="628"/>
      <c r="AH508" s="628"/>
      <c r="AI508" s="627"/>
      <c r="AJ508" s="114"/>
      <c r="AK508" s="114"/>
      <c r="AL508" s="114"/>
      <c r="AM508" s="114"/>
      <c r="AN508" s="114"/>
      <c r="AO508" s="114"/>
      <c r="AP508" s="114"/>
      <c r="AQ508" s="114"/>
      <c r="AR508" s="114"/>
      <c r="AS508" s="114"/>
      <c r="AT508" s="114"/>
      <c r="AU508" s="114"/>
      <c r="AV508" s="114"/>
      <c r="AW508" s="626"/>
      <c r="AX508" s="626"/>
      <c r="AY508" s="626"/>
      <c r="AZ508" s="626"/>
      <c r="BA508" s="620"/>
    </row>
    <row r="509" spans="1:53" ht="15.75" hidden="1" customHeight="1" x14ac:dyDescent="0.25">
      <c r="A509" s="2597"/>
      <c r="B509" s="476" t="s">
        <v>363</v>
      </c>
      <c r="C509" s="2611"/>
      <c r="D509" s="2597"/>
      <c r="E509" s="719" t="s">
        <v>528</v>
      </c>
      <c r="F509" s="476" t="s">
        <v>526</v>
      </c>
      <c r="G509" s="476" t="s">
        <v>124</v>
      </c>
      <c r="H509" s="723">
        <v>7500</v>
      </c>
      <c r="I509" s="702">
        <v>120</v>
      </c>
      <c r="J509" s="476"/>
      <c r="K509" s="114"/>
      <c r="L509" s="114"/>
      <c r="M509" s="114"/>
      <c r="N509" s="631"/>
      <c r="O509" s="114"/>
      <c r="P509" s="114"/>
      <c r="Q509" s="114"/>
      <c r="R509" s="114"/>
      <c r="S509" s="114"/>
      <c r="T509" s="114"/>
      <c r="U509" s="114"/>
      <c r="V509" s="114"/>
      <c r="W509" s="114"/>
      <c r="X509" s="114"/>
      <c r="Y509" s="114"/>
      <c r="Z509" s="630"/>
      <c r="AA509" s="630"/>
      <c r="AB509" s="629"/>
      <c r="AC509" s="627"/>
      <c r="AD509" s="628"/>
      <c r="AE509" s="628"/>
      <c r="AF509" s="628"/>
      <c r="AG509" s="628"/>
      <c r="AH509" s="628"/>
      <c r="AI509" s="627"/>
      <c r="AJ509" s="114"/>
      <c r="AK509" s="114"/>
      <c r="AL509" s="114"/>
      <c r="AM509" s="114"/>
      <c r="AN509" s="114"/>
      <c r="AO509" s="114"/>
      <c r="AP509" s="114"/>
      <c r="AQ509" s="114"/>
      <c r="AR509" s="114"/>
      <c r="AS509" s="114"/>
      <c r="AT509" s="114"/>
      <c r="AU509" s="114"/>
      <c r="AV509" s="114"/>
      <c r="AW509" s="626"/>
      <c r="AX509" s="626"/>
      <c r="AY509" s="626"/>
      <c r="AZ509" s="626"/>
      <c r="BA509" s="620"/>
    </row>
    <row r="510" spans="1:53" ht="15.75" hidden="1" customHeight="1" x14ac:dyDescent="0.25">
      <c r="A510" s="2597"/>
      <c r="B510" s="476" t="s">
        <v>363</v>
      </c>
      <c r="C510" s="2647"/>
      <c r="D510" s="2597"/>
      <c r="E510" s="719" t="s">
        <v>527</v>
      </c>
      <c r="F510" s="476" t="s">
        <v>526</v>
      </c>
      <c r="G510" s="476" t="s">
        <v>124</v>
      </c>
      <c r="H510" s="723">
        <v>3000</v>
      </c>
      <c r="I510" s="702">
        <v>120</v>
      </c>
      <c r="J510" s="476"/>
      <c r="K510" s="114"/>
      <c r="L510" s="114"/>
      <c r="M510" s="114"/>
      <c r="N510" s="631"/>
      <c r="O510" s="114"/>
      <c r="P510" s="114"/>
      <c r="Q510" s="114"/>
      <c r="R510" s="114"/>
      <c r="S510" s="114"/>
      <c r="T510" s="114"/>
      <c r="U510" s="114"/>
      <c r="V510" s="114"/>
      <c r="W510" s="114"/>
      <c r="X510" s="114"/>
      <c r="Y510" s="114"/>
      <c r="Z510" s="630"/>
      <c r="AA510" s="630"/>
      <c r="AB510" s="629"/>
      <c r="AC510" s="627"/>
      <c r="AD510" s="628"/>
      <c r="AE510" s="628"/>
      <c r="AF510" s="628"/>
      <c r="AG510" s="628"/>
      <c r="AH510" s="628"/>
      <c r="AI510" s="627"/>
      <c r="AJ510" s="114"/>
      <c r="AK510" s="114"/>
      <c r="AL510" s="114"/>
      <c r="AM510" s="114"/>
      <c r="AN510" s="114"/>
      <c r="AO510" s="114"/>
      <c r="AP510" s="114"/>
      <c r="AQ510" s="114"/>
      <c r="AR510" s="114"/>
      <c r="AS510" s="114"/>
      <c r="AT510" s="114"/>
      <c r="AU510" s="114"/>
      <c r="AV510" s="114"/>
      <c r="AW510" s="626"/>
      <c r="AX510" s="626"/>
      <c r="AY510" s="626"/>
      <c r="AZ510" s="626"/>
      <c r="BA510" s="620"/>
    </row>
    <row r="511" spans="1:53" ht="25.5" hidden="1" customHeight="1" x14ac:dyDescent="0.25">
      <c r="A511" s="2597"/>
      <c r="B511" s="476" t="s">
        <v>363</v>
      </c>
      <c r="C511" s="2707" t="s">
        <v>1118</v>
      </c>
      <c r="D511" s="2597"/>
      <c r="E511" s="719" t="s">
        <v>525</v>
      </c>
      <c r="F511" s="722" t="s">
        <v>103</v>
      </c>
      <c r="G511" s="722">
        <v>552</v>
      </c>
      <c r="H511" s="722">
        <v>652</v>
      </c>
      <c r="I511" s="702">
        <v>25</v>
      </c>
      <c r="J511" s="476"/>
      <c r="K511" s="114"/>
      <c r="L511" s="114"/>
      <c r="M511" s="114"/>
      <c r="N511" s="631"/>
      <c r="O511" s="114"/>
      <c r="P511" s="114"/>
      <c r="Q511" s="114"/>
      <c r="R511" s="114"/>
      <c r="S511" s="114"/>
      <c r="T511" s="114"/>
      <c r="U511" s="114"/>
      <c r="V511" s="114"/>
      <c r="W511" s="114"/>
      <c r="X511" s="114"/>
      <c r="Y511" s="114"/>
      <c r="Z511" s="630"/>
      <c r="AA511" s="630"/>
      <c r="AB511" s="629"/>
      <c r="AC511" s="627"/>
      <c r="AD511" s="628"/>
      <c r="AE511" s="628"/>
      <c r="AF511" s="628"/>
      <c r="AG511" s="628"/>
      <c r="AH511" s="628"/>
      <c r="AI511" s="627"/>
      <c r="AJ511" s="114"/>
      <c r="AK511" s="114"/>
      <c r="AL511" s="114"/>
      <c r="AM511" s="114"/>
      <c r="AN511" s="114"/>
      <c r="AO511" s="114"/>
      <c r="AP511" s="114"/>
      <c r="AQ511" s="114"/>
      <c r="AR511" s="114"/>
      <c r="AS511" s="114"/>
      <c r="AT511" s="114"/>
      <c r="AU511" s="114"/>
      <c r="AV511" s="114"/>
      <c r="AW511" s="626"/>
      <c r="AX511" s="626"/>
      <c r="AY511" s="626"/>
      <c r="AZ511" s="626"/>
      <c r="BA511" s="620"/>
    </row>
    <row r="512" spans="1:53" ht="15.75" hidden="1" customHeight="1" x14ac:dyDescent="0.25">
      <c r="A512" s="2597"/>
      <c r="B512" s="476" t="s">
        <v>363</v>
      </c>
      <c r="C512" s="2647"/>
      <c r="D512" s="2597"/>
      <c r="E512" s="719" t="s">
        <v>524</v>
      </c>
      <c r="F512" s="476" t="s">
        <v>51</v>
      </c>
      <c r="G512" s="476" t="s">
        <v>124</v>
      </c>
      <c r="H512" s="476">
        <v>400</v>
      </c>
      <c r="I512" s="702">
        <v>100</v>
      </c>
      <c r="J512" s="476"/>
      <c r="K512" s="114"/>
      <c r="L512" s="114"/>
      <c r="M512" s="114"/>
      <c r="N512" s="631"/>
      <c r="O512" s="114"/>
      <c r="P512" s="114"/>
      <c r="Q512" s="114"/>
      <c r="R512" s="114"/>
      <c r="S512" s="114"/>
      <c r="T512" s="114"/>
      <c r="U512" s="114"/>
      <c r="V512" s="114"/>
      <c r="W512" s="114"/>
      <c r="X512" s="114"/>
      <c r="Y512" s="114"/>
      <c r="Z512" s="630"/>
      <c r="AA512" s="630"/>
      <c r="AB512" s="629"/>
      <c r="AC512" s="627"/>
      <c r="AD512" s="628"/>
      <c r="AE512" s="628"/>
      <c r="AF512" s="628"/>
      <c r="AG512" s="628"/>
      <c r="AH512" s="628"/>
      <c r="AI512" s="627"/>
      <c r="AJ512" s="114"/>
      <c r="AK512" s="114"/>
      <c r="AL512" s="114"/>
      <c r="AM512" s="114"/>
      <c r="AN512" s="114"/>
      <c r="AO512" s="114"/>
      <c r="AP512" s="114"/>
      <c r="AQ512" s="114"/>
      <c r="AR512" s="114"/>
      <c r="AS512" s="114"/>
      <c r="AT512" s="114"/>
      <c r="AU512" s="114"/>
      <c r="AV512" s="114"/>
      <c r="AW512" s="626"/>
      <c r="AX512" s="626"/>
      <c r="AY512" s="626"/>
      <c r="AZ512" s="626"/>
      <c r="BA512" s="620"/>
    </row>
    <row r="513" spans="1:53" ht="15.75" hidden="1" customHeight="1" x14ac:dyDescent="0.25">
      <c r="A513" s="2597"/>
      <c r="B513" s="476" t="s">
        <v>363</v>
      </c>
      <c r="C513" s="2708" t="s">
        <v>1117</v>
      </c>
      <c r="D513" s="2597"/>
      <c r="E513" s="719" t="s">
        <v>523</v>
      </c>
      <c r="F513" s="722" t="s">
        <v>103</v>
      </c>
      <c r="G513" s="722">
        <v>0</v>
      </c>
      <c r="H513" s="721">
        <v>1</v>
      </c>
      <c r="I513" s="702"/>
      <c r="J513" s="476"/>
      <c r="K513" s="114"/>
      <c r="L513" s="114"/>
      <c r="M513" s="114"/>
      <c r="N513" s="631"/>
      <c r="O513" s="114"/>
      <c r="P513" s="114"/>
      <c r="Q513" s="114"/>
      <c r="R513" s="114"/>
      <c r="S513" s="114"/>
      <c r="T513" s="114"/>
      <c r="U513" s="114"/>
      <c r="V513" s="114"/>
      <c r="W513" s="114"/>
      <c r="X513" s="114"/>
      <c r="Y513" s="114"/>
      <c r="Z513" s="630"/>
      <c r="AA513" s="630"/>
      <c r="AB513" s="629"/>
      <c r="AC513" s="627"/>
      <c r="AD513" s="628"/>
      <c r="AE513" s="628"/>
      <c r="AF513" s="628"/>
      <c r="AG513" s="628"/>
      <c r="AH513" s="628"/>
      <c r="AI513" s="627"/>
      <c r="AJ513" s="114"/>
      <c r="AK513" s="114"/>
      <c r="AL513" s="114"/>
      <c r="AM513" s="114"/>
      <c r="AN513" s="114"/>
      <c r="AO513" s="114"/>
      <c r="AP513" s="114"/>
      <c r="AQ513" s="114"/>
      <c r="AR513" s="114"/>
      <c r="AS513" s="114"/>
      <c r="AT513" s="114"/>
      <c r="AU513" s="114"/>
      <c r="AV513" s="114"/>
      <c r="AW513" s="626"/>
      <c r="AX513" s="626"/>
      <c r="AY513" s="626"/>
      <c r="AZ513" s="626"/>
      <c r="BA513" s="620"/>
    </row>
    <row r="514" spans="1:53" ht="15.75" hidden="1" customHeight="1" x14ac:dyDescent="0.25">
      <c r="A514" s="2597"/>
      <c r="B514" s="476" t="s">
        <v>363</v>
      </c>
      <c r="C514" s="2611"/>
      <c r="D514" s="2597"/>
      <c r="E514" s="719" t="s">
        <v>522</v>
      </c>
      <c r="F514" s="476" t="s">
        <v>521</v>
      </c>
      <c r="G514" s="476">
        <v>2</v>
      </c>
      <c r="H514" s="720">
        <v>9</v>
      </c>
      <c r="I514" s="702">
        <v>1</v>
      </c>
      <c r="J514" s="476"/>
      <c r="K514" s="114"/>
      <c r="L514" s="114"/>
      <c r="M514" s="114"/>
      <c r="N514" s="631"/>
      <c r="O514" s="114"/>
      <c r="P514" s="114"/>
      <c r="Q514" s="114"/>
      <c r="R514" s="114"/>
      <c r="S514" s="114"/>
      <c r="T514" s="114"/>
      <c r="U514" s="114"/>
      <c r="V514" s="114"/>
      <c r="W514" s="114"/>
      <c r="X514" s="114"/>
      <c r="Y514" s="114"/>
      <c r="Z514" s="630"/>
      <c r="AA514" s="630"/>
      <c r="AB514" s="629"/>
      <c r="AC514" s="627"/>
      <c r="AD514" s="628"/>
      <c r="AE514" s="628"/>
      <c r="AF514" s="628"/>
      <c r="AG514" s="628"/>
      <c r="AH514" s="628"/>
      <c r="AI514" s="627"/>
      <c r="AJ514" s="114"/>
      <c r="AK514" s="114"/>
      <c r="AL514" s="114"/>
      <c r="AM514" s="114"/>
      <c r="AN514" s="114"/>
      <c r="AO514" s="114"/>
      <c r="AP514" s="114"/>
      <c r="AQ514" s="114"/>
      <c r="AR514" s="114"/>
      <c r="AS514" s="114"/>
      <c r="AT514" s="114"/>
      <c r="AU514" s="114"/>
      <c r="AV514" s="114"/>
      <c r="AW514" s="626"/>
      <c r="AX514" s="626"/>
      <c r="AY514" s="626"/>
      <c r="AZ514" s="626"/>
      <c r="BA514" s="620"/>
    </row>
    <row r="515" spans="1:53" ht="15.75" hidden="1" customHeight="1" x14ac:dyDescent="0.25">
      <c r="A515" s="2597"/>
      <c r="B515" s="476" t="s">
        <v>363</v>
      </c>
      <c r="C515" s="2611"/>
      <c r="D515" s="2597"/>
      <c r="E515" s="719" t="s">
        <v>520</v>
      </c>
      <c r="F515" s="476" t="s">
        <v>51</v>
      </c>
      <c r="G515" s="476" t="s">
        <v>124</v>
      </c>
      <c r="H515" s="476">
        <v>190000</v>
      </c>
      <c r="I515" s="702">
        <v>47500</v>
      </c>
      <c r="J515" s="476"/>
      <c r="K515" s="114"/>
      <c r="L515" s="114"/>
      <c r="M515" s="114"/>
      <c r="N515" s="631"/>
      <c r="O515" s="114"/>
      <c r="P515" s="114"/>
      <c r="Q515" s="114"/>
      <c r="R515" s="114"/>
      <c r="S515" s="114"/>
      <c r="T515" s="114"/>
      <c r="U515" s="114"/>
      <c r="V515" s="114"/>
      <c r="W515" s="114"/>
      <c r="X515" s="114"/>
      <c r="Y515" s="114"/>
      <c r="Z515" s="630"/>
      <c r="AA515" s="630"/>
      <c r="AB515" s="629"/>
      <c r="AC515" s="627"/>
      <c r="AD515" s="628"/>
      <c r="AE515" s="628"/>
      <c r="AF515" s="628"/>
      <c r="AG515" s="628"/>
      <c r="AH515" s="628"/>
      <c r="AI515" s="627"/>
      <c r="AJ515" s="114"/>
      <c r="AK515" s="114"/>
      <c r="AL515" s="114"/>
      <c r="AM515" s="114"/>
      <c r="AN515" s="114"/>
      <c r="AO515" s="114"/>
      <c r="AP515" s="114"/>
      <c r="AQ515" s="114"/>
      <c r="AR515" s="114"/>
      <c r="AS515" s="114"/>
      <c r="AT515" s="114"/>
      <c r="AU515" s="114"/>
      <c r="AV515" s="114"/>
      <c r="AW515" s="626"/>
      <c r="AX515" s="626"/>
      <c r="AY515" s="626"/>
      <c r="AZ515" s="626"/>
      <c r="BA515" s="620"/>
    </row>
    <row r="516" spans="1:53" ht="15.75" hidden="1" customHeight="1" x14ac:dyDescent="0.25">
      <c r="A516" s="2597"/>
      <c r="B516" s="476" t="s">
        <v>363</v>
      </c>
      <c r="C516" s="2647"/>
      <c r="D516" s="2597"/>
      <c r="E516" s="719" t="s">
        <v>519</v>
      </c>
      <c r="F516" s="476" t="s">
        <v>51</v>
      </c>
      <c r="G516" s="476" t="s">
        <v>124</v>
      </c>
      <c r="H516" s="476">
        <v>10000</v>
      </c>
      <c r="I516" s="702">
        <v>2500</v>
      </c>
      <c r="J516" s="476"/>
      <c r="K516" s="114"/>
      <c r="L516" s="114"/>
      <c r="M516" s="114"/>
      <c r="N516" s="631"/>
      <c r="O516" s="114"/>
      <c r="P516" s="114"/>
      <c r="Q516" s="114"/>
      <c r="R516" s="114"/>
      <c r="S516" s="114"/>
      <c r="T516" s="114"/>
      <c r="U516" s="114"/>
      <c r="V516" s="114"/>
      <c r="W516" s="114"/>
      <c r="X516" s="114"/>
      <c r="Y516" s="114"/>
      <c r="Z516" s="630"/>
      <c r="AA516" s="630"/>
      <c r="AB516" s="629"/>
      <c r="AC516" s="627"/>
      <c r="AD516" s="628"/>
      <c r="AE516" s="628"/>
      <c r="AF516" s="628"/>
      <c r="AG516" s="628"/>
      <c r="AH516" s="628"/>
      <c r="AI516" s="627"/>
      <c r="AJ516" s="114"/>
      <c r="AK516" s="114"/>
      <c r="AL516" s="114"/>
      <c r="AM516" s="114"/>
      <c r="AN516" s="114"/>
      <c r="AO516" s="114"/>
      <c r="AP516" s="114"/>
      <c r="AQ516" s="114"/>
      <c r="AR516" s="114"/>
      <c r="AS516" s="114"/>
      <c r="AT516" s="114"/>
      <c r="AU516" s="114"/>
      <c r="AV516" s="114"/>
      <c r="AW516" s="626"/>
      <c r="AX516" s="626"/>
      <c r="AY516" s="626"/>
      <c r="AZ516" s="626"/>
      <c r="BA516" s="620"/>
    </row>
    <row r="517" spans="1:53" ht="15.75" hidden="1" customHeight="1" x14ac:dyDescent="0.25">
      <c r="A517" s="2597"/>
      <c r="B517" s="476" t="s">
        <v>1115</v>
      </c>
      <c r="C517" s="718" t="s">
        <v>1116</v>
      </c>
      <c r="D517" s="2598"/>
      <c r="E517" s="717" t="s">
        <v>518</v>
      </c>
      <c r="F517" s="716" t="s">
        <v>227</v>
      </c>
      <c r="G517" s="715">
        <v>0.1</v>
      </c>
      <c r="H517" s="715">
        <v>0.4</v>
      </c>
      <c r="I517" s="714">
        <v>0.05</v>
      </c>
      <c r="J517" s="476"/>
      <c r="K517" s="114"/>
      <c r="L517" s="114"/>
      <c r="M517" s="114"/>
      <c r="N517" s="631"/>
      <c r="O517" s="114"/>
      <c r="P517" s="114"/>
      <c r="Q517" s="114"/>
      <c r="R517" s="114"/>
      <c r="S517" s="114"/>
      <c r="T517" s="114"/>
      <c r="U517" s="114"/>
      <c r="V517" s="114"/>
      <c r="W517" s="114"/>
      <c r="X517" s="114"/>
      <c r="Y517" s="114"/>
      <c r="Z517" s="630"/>
      <c r="AA517" s="630"/>
      <c r="AB517" s="629"/>
      <c r="AC517" s="627"/>
      <c r="AD517" s="628"/>
      <c r="AE517" s="628"/>
      <c r="AF517" s="628"/>
      <c r="AG517" s="628"/>
      <c r="AH517" s="628"/>
      <c r="AI517" s="627"/>
      <c r="AJ517" s="114"/>
      <c r="AK517" s="114"/>
      <c r="AL517" s="114"/>
      <c r="AM517" s="114"/>
      <c r="AN517" s="114"/>
      <c r="AO517" s="114"/>
      <c r="AP517" s="114"/>
      <c r="AQ517" s="114"/>
      <c r="AR517" s="114"/>
      <c r="AS517" s="114"/>
      <c r="AT517" s="114"/>
      <c r="AU517" s="114"/>
      <c r="AV517" s="114"/>
      <c r="AW517" s="626"/>
      <c r="AX517" s="626"/>
      <c r="AY517" s="626"/>
      <c r="AZ517" s="626"/>
      <c r="BA517" s="620"/>
    </row>
    <row r="518" spans="1:53" ht="15.75" hidden="1" customHeight="1" x14ac:dyDescent="0.25">
      <c r="A518" s="2597"/>
      <c r="B518" s="476" t="s">
        <v>1115</v>
      </c>
      <c r="C518" s="713" t="s">
        <v>1114</v>
      </c>
      <c r="D518" s="712" t="s">
        <v>1113</v>
      </c>
      <c r="E518" s="711" t="s">
        <v>517</v>
      </c>
      <c r="F518" s="710" t="s">
        <v>129</v>
      </c>
      <c r="G518" s="709">
        <v>0</v>
      </c>
      <c r="H518" s="709">
        <v>1</v>
      </c>
      <c r="I518" s="708">
        <v>0.2</v>
      </c>
      <c r="J518" s="476"/>
      <c r="K518" s="114"/>
      <c r="L518" s="114"/>
      <c r="M518" s="114"/>
      <c r="N518" s="631"/>
      <c r="O518" s="114"/>
      <c r="P518" s="114"/>
      <c r="Q518" s="114"/>
      <c r="R518" s="114"/>
      <c r="S518" s="114"/>
      <c r="T518" s="114"/>
      <c r="U518" s="114"/>
      <c r="V518" s="114"/>
      <c r="W518" s="114"/>
      <c r="X518" s="114"/>
      <c r="Y518" s="114"/>
      <c r="Z518" s="630"/>
      <c r="AA518" s="630"/>
      <c r="AB518" s="629"/>
      <c r="AC518" s="627"/>
      <c r="AD518" s="628"/>
      <c r="AE518" s="628"/>
      <c r="AF518" s="628"/>
      <c r="AG518" s="628"/>
      <c r="AH518" s="628"/>
      <c r="AI518" s="627"/>
      <c r="AJ518" s="114"/>
      <c r="AK518" s="114"/>
      <c r="AL518" s="114"/>
      <c r="AM518" s="114"/>
      <c r="AN518" s="114"/>
      <c r="AO518" s="114"/>
      <c r="AP518" s="114"/>
      <c r="AQ518" s="114"/>
      <c r="AR518" s="114"/>
      <c r="AS518" s="114"/>
      <c r="AT518" s="114"/>
      <c r="AU518" s="114"/>
      <c r="AV518" s="114"/>
      <c r="AW518" s="626"/>
      <c r="AX518" s="626"/>
      <c r="AY518" s="626"/>
      <c r="AZ518" s="626"/>
      <c r="BA518" s="620"/>
    </row>
    <row r="519" spans="1:53" ht="15.75" hidden="1" customHeight="1" thickBot="1" x14ac:dyDescent="0.3">
      <c r="A519" s="2598"/>
      <c r="B519" s="476" t="s">
        <v>363</v>
      </c>
      <c r="C519" s="707" t="s">
        <v>1112</v>
      </c>
      <c r="D519" s="707" t="s">
        <v>1111</v>
      </c>
      <c r="E519" s="706" t="s">
        <v>516</v>
      </c>
      <c r="F519" s="705" t="s">
        <v>515</v>
      </c>
      <c r="G519" s="704" t="s">
        <v>124</v>
      </c>
      <c r="H519" s="703">
        <v>4</v>
      </c>
      <c r="I519" s="702">
        <v>1</v>
      </c>
      <c r="J519" s="476"/>
      <c r="K519" s="114"/>
      <c r="L519" s="114"/>
      <c r="M519" s="114"/>
      <c r="N519" s="631"/>
      <c r="O519" s="114"/>
      <c r="P519" s="114"/>
      <c r="Q519" s="114"/>
      <c r="R519" s="114"/>
      <c r="S519" s="114"/>
      <c r="T519" s="114"/>
      <c r="U519" s="114"/>
      <c r="V519" s="114"/>
      <c r="W519" s="114"/>
      <c r="X519" s="114"/>
      <c r="Y519" s="114"/>
      <c r="Z519" s="630"/>
      <c r="AA519" s="630"/>
      <c r="AB519" s="629"/>
      <c r="AC519" s="627"/>
      <c r="AD519" s="628"/>
      <c r="AE519" s="628"/>
      <c r="AF519" s="628"/>
      <c r="AG519" s="628"/>
      <c r="AH519" s="628"/>
      <c r="AI519" s="627"/>
      <c r="AJ519" s="114"/>
      <c r="AK519" s="114"/>
      <c r="AL519" s="114"/>
      <c r="AM519" s="114"/>
      <c r="AN519" s="114"/>
      <c r="AO519" s="114"/>
      <c r="AP519" s="114"/>
      <c r="AQ519" s="114"/>
      <c r="AR519" s="114"/>
      <c r="AS519" s="114"/>
      <c r="AT519" s="114"/>
      <c r="AU519" s="114"/>
      <c r="AV519" s="114"/>
      <c r="AW519" s="626"/>
      <c r="AX519" s="626"/>
      <c r="AY519" s="626"/>
      <c r="AZ519" s="626"/>
      <c r="BA519" s="620"/>
    </row>
    <row r="520" spans="1:53" ht="54" hidden="1" customHeight="1" x14ac:dyDescent="0.25">
      <c r="A520" s="2691" t="s">
        <v>508</v>
      </c>
      <c r="B520" s="677" t="s">
        <v>431</v>
      </c>
      <c r="C520" s="2685" t="s">
        <v>507</v>
      </c>
      <c r="D520" s="2674" t="s">
        <v>506</v>
      </c>
      <c r="E520" s="676" t="s">
        <v>505</v>
      </c>
      <c r="F520" s="676" t="s">
        <v>504</v>
      </c>
      <c r="G520" s="701">
        <v>167975</v>
      </c>
      <c r="H520" s="683" t="s">
        <v>503</v>
      </c>
      <c r="I520" s="684">
        <v>1</v>
      </c>
      <c r="J520" s="681" t="s">
        <v>441</v>
      </c>
      <c r="K520" s="681" t="s">
        <v>440</v>
      </c>
      <c r="L520" s="679">
        <v>2232</v>
      </c>
      <c r="M520" s="679">
        <v>1</v>
      </c>
      <c r="N520" s="686" t="s">
        <v>502</v>
      </c>
      <c r="O520" s="679"/>
      <c r="P520" s="681" t="s">
        <v>438</v>
      </c>
      <c r="Q520" s="679" t="s">
        <v>0</v>
      </c>
      <c r="R520" s="679" t="s">
        <v>0</v>
      </c>
      <c r="S520" s="679" t="s">
        <v>0</v>
      </c>
      <c r="T520" s="679" t="s">
        <v>0</v>
      </c>
      <c r="U520" s="679" t="s">
        <v>0</v>
      </c>
      <c r="V520" s="679" t="s">
        <v>0</v>
      </c>
      <c r="W520" s="679" t="s">
        <v>0</v>
      </c>
      <c r="X520" s="679" t="s">
        <v>0</v>
      </c>
      <c r="Y520" s="679" t="s">
        <v>0</v>
      </c>
      <c r="Z520" s="678"/>
      <c r="AA520" s="630"/>
      <c r="AB520" s="629"/>
      <c r="AC520" s="627">
        <v>15000000</v>
      </c>
      <c r="AD520" s="628">
        <v>25000000</v>
      </c>
      <c r="AE520" s="628"/>
      <c r="AF520" s="628"/>
      <c r="AG520" s="628"/>
      <c r="AH520" s="628"/>
      <c r="AI520" s="627"/>
      <c r="AJ520" s="114"/>
      <c r="AK520" s="114"/>
      <c r="AL520" s="114"/>
      <c r="AM520" s="114"/>
      <c r="AN520" s="114"/>
      <c r="AO520" s="114"/>
      <c r="AP520" s="114"/>
      <c r="AQ520" s="114"/>
      <c r="AR520" s="114"/>
      <c r="AS520" s="114"/>
      <c r="AT520" s="114"/>
      <c r="AU520" s="114"/>
      <c r="AV520" s="114"/>
      <c r="AW520" s="626"/>
      <c r="AX520" s="626"/>
      <c r="AY520" s="626"/>
      <c r="AZ520" s="626"/>
      <c r="BA520" s="620"/>
    </row>
    <row r="521" spans="1:53" ht="39.75" hidden="1" customHeight="1" x14ac:dyDescent="0.25">
      <c r="A521" s="2597"/>
      <c r="B521" s="677" t="s">
        <v>431</v>
      </c>
      <c r="C521" s="2647"/>
      <c r="D521" s="2598"/>
      <c r="E521" s="676" t="s">
        <v>501</v>
      </c>
      <c r="F521" s="675" t="s">
        <v>129</v>
      </c>
      <c r="G521" s="675">
        <v>0</v>
      </c>
      <c r="H521" s="683">
        <v>0.75</v>
      </c>
      <c r="I521" s="684">
        <v>0.15</v>
      </c>
      <c r="J521" s="105" t="s">
        <v>441</v>
      </c>
      <c r="K521" s="114" t="s">
        <v>440</v>
      </c>
      <c r="L521" s="114">
        <v>2232</v>
      </c>
      <c r="M521" s="114">
        <v>1</v>
      </c>
      <c r="N521" s="696" t="s">
        <v>500</v>
      </c>
      <c r="O521" s="114"/>
      <c r="P521" s="105" t="s">
        <v>438</v>
      </c>
      <c r="Q521" s="114" t="s">
        <v>0</v>
      </c>
      <c r="R521" s="114" t="s">
        <v>0</v>
      </c>
      <c r="S521" s="114" t="s">
        <v>0</v>
      </c>
      <c r="T521" s="114" t="s">
        <v>0</v>
      </c>
      <c r="U521" s="114" t="s">
        <v>0</v>
      </c>
      <c r="V521" s="114" t="s">
        <v>0</v>
      </c>
      <c r="W521" s="114" t="s">
        <v>0</v>
      </c>
      <c r="X521" s="114" t="s">
        <v>0</v>
      </c>
      <c r="Y521" s="114" t="s">
        <v>0</v>
      </c>
      <c r="Z521" s="630"/>
      <c r="AA521" s="630"/>
      <c r="AB521" s="629"/>
      <c r="AC521" s="627"/>
      <c r="AD521" s="628"/>
      <c r="AE521" s="628"/>
      <c r="AF521" s="628"/>
      <c r="AG521" s="628"/>
      <c r="AH521" s="628"/>
      <c r="AI521" s="627"/>
      <c r="AJ521" s="114"/>
      <c r="AK521" s="114"/>
      <c r="AL521" s="114"/>
      <c r="AM521" s="114"/>
      <c r="AN521" s="114"/>
      <c r="AO521" s="114"/>
      <c r="AP521" s="114"/>
      <c r="AQ521" s="114"/>
      <c r="AR521" s="114"/>
      <c r="AS521" s="114"/>
      <c r="AT521" s="114"/>
      <c r="AU521" s="114"/>
      <c r="AV521" s="114"/>
      <c r="AW521" s="626"/>
      <c r="AX521" s="626"/>
      <c r="AY521" s="626"/>
      <c r="AZ521" s="626"/>
      <c r="BA521" s="620"/>
    </row>
    <row r="522" spans="1:53" ht="34.5" hidden="1" customHeight="1" x14ac:dyDescent="0.25">
      <c r="A522" s="2597"/>
      <c r="B522" s="677" t="s">
        <v>431</v>
      </c>
      <c r="C522" s="2685" t="s">
        <v>499</v>
      </c>
      <c r="D522" s="2674" t="s">
        <v>498</v>
      </c>
      <c r="E522" s="2675" t="s">
        <v>497</v>
      </c>
      <c r="F522" s="2675" t="s">
        <v>129</v>
      </c>
      <c r="G522" s="2686">
        <v>0</v>
      </c>
      <c r="H522" s="2704">
        <v>1</v>
      </c>
      <c r="I522" s="2699">
        <v>0.25</v>
      </c>
      <c r="J522" s="681" t="s">
        <v>492</v>
      </c>
      <c r="K522" s="679" t="s">
        <v>491</v>
      </c>
      <c r="L522" s="679">
        <v>2233</v>
      </c>
      <c r="M522" s="679">
        <v>1</v>
      </c>
      <c r="N522" s="686" t="s">
        <v>496</v>
      </c>
      <c r="O522" s="679"/>
      <c r="P522" s="681" t="s">
        <v>438</v>
      </c>
      <c r="Q522" s="679" t="s">
        <v>0</v>
      </c>
      <c r="R522" s="679" t="s">
        <v>0</v>
      </c>
      <c r="S522" s="679" t="s">
        <v>0</v>
      </c>
      <c r="T522" s="679" t="s">
        <v>0</v>
      </c>
      <c r="U522" s="679" t="s">
        <v>0</v>
      </c>
      <c r="V522" s="679" t="s">
        <v>0</v>
      </c>
      <c r="W522" s="679" t="s">
        <v>0</v>
      </c>
      <c r="X522" s="679" t="s">
        <v>0</v>
      </c>
      <c r="Y522" s="679" t="s">
        <v>0</v>
      </c>
      <c r="Z522" s="678"/>
      <c r="AA522" s="630"/>
      <c r="AB522" s="629"/>
      <c r="AC522" s="627"/>
      <c r="AD522" s="628"/>
      <c r="AE522" s="628"/>
      <c r="AF522" s="628"/>
      <c r="AG522" s="628"/>
      <c r="AH522" s="628"/>
      <c r="AI522" s="627"/>
      <c r="AJ522" s="114"/>
      <c r="AK522" s="114"/>
      <c r="AL522" s="114"/>
      <c r="AM522" s="114"/>
      <c r="AN522" s="114"/>
      <c r="AO522" s="114"/>
      <c r="AP522" s="114"/>
      <c r="AQ522" s="114"/>
      <c r="AR522" s="114"/>
      <c r="AS522" s="114"/>
      <c r="AT522" s="114"/>
      <c r="AU522" s="114"/>
      <c r="AV522" s="114"/>
      <c r="AW522" s="626"/>
      <c r="AX522" s="626"/>
      <c r="AY522" s="626"/>
      <c r="AZ522" s="626"/>
      <c r="BA522" s="620"/>
    </row>
    <row r="523" spans="1:53" ht="42.75" hidden="1" customHeight="1" x14ac:dyDescent="0.25">
      <c r="A523" s="2597"/>
      <c r="B523" s="677" t="s">
        <v>431</v>
      </c>
      <c r="C523" s="2611"/>
      <c r="D523" s="2597"/>
      <c r="E523" s="2598"/>
      <c r="F523" s="2598"/>
      <c r="G523" s="2598"/>
      <c r="H523" s="2598"/>
      <c r="I523" s="2647"/>
      <c r="J523" s="681" t="s">
        <v>492</v>
      </c>
      <c r="K523" s="679" t="s">
        <v>491</v>
      </c>
      <c r="L523" s="679">
        <v>2233</v>
      </c>
      <c r="M523" s="679">
        <v>2</v>
      </c>
      <c r="N523" s="686" t="s">
        <v>495</v>
      </c>
      <c r="O523" s="679"/>
      <c r="P523" s="681" t="s">
        <v>438</v>
      </c>
      <c r="Q523" s="679" t="s">
        <v>0</v>
      </c>
      <c r="R523" s="679" t="s">
        <v>0</v>
      </c>
      <c r="S523" s="679" t="s">
        <v>0</v>
      </c>
      <c r="T523" s="679" t="s">
        <v>0</v>
      </c>
      <c r="U523" s="679" t="s">
        <v>0</v>
      </c>
      <c r="V523" s="679" t="s">
        <v>0</v>
      </c>
      <c r="W523" s="679" t="s">
        <v>0</v>
      </c>
      <c r="X523" s="679" t="s">
        <v>0</v>
      </c>
      <c r="Y523" s="679" t="s">
        <v>0</v>
      </c>
      <c r="Z523" s="678"/>
      <c r="AA523" s="630"/>
      <c r="AB523" s="629"/>
      <c r="AC523" s="627"/>
      <c r="AD523" s="628"/>
      <c r="AE523" s="628"/>
      <c r="AF523" s="628"/>
      <c r="AG523" s="628"/>
      <c r="AH523" s="628"/>
      <c r="AI523" s="627"/>
      <c r="AJ523" s="114"/>
      <c r="AK523" s="114"/>
      <c r="AL523" s="114"/>
      <c r="AM523" s="114"/>
      <c r="AN523" s="114"/>
      <c r="AO523" s="114"/>
      <c r="AP523" s="114"/>
      <c r="AQ523" s="114"/>
      <c r="AR523" s="114"/>
      <c r="AS523" s="114"/>
      <c r="AT523" s="114"/>
      <c r="AU523" s="114"/>
      <c r="AV523" s="114"/>
      <c r="AW523" s="626"/>
      <c r="AX523" s="626"/>
      <c r="AY523" s="626"/>
      <c r="AZ523" s="626"/>
      <c r="BA523" s="620"/>
    </row>
    <row r="524" spans="1:53" ht="65.25" hidden="1" customHeight="1" x14ac:dyDescent="0.25">
      <c r="A524" s="2597"/>
      <c r="B524" s="677" t="s">
        <v>431</v>
      </c>
      <c r="C524" s="2647"/>
      <c r="D524" s="2597"/>
      <c r="E524" s="676" t="s">
        <v>494</v>
      </c>
      <c r="F524" s="675" t="s">
        <v>493</v>
      </c>
      <c r="G524" s="675">
        <v>1</v>
      </c>
      <c r="H524" s="700">
        <v>3</v>
      </c>
      <c r="I524" s="682">
        <v>1</v>
      </c>
      <c r="J524" s="105" t="s">
        <v>492</v>
      </c>
      <c r="K524" s="114" t="s">
        <v>491</v>
      </c>
      <c r="L524" s="114">
        <v>2233</v>
      </c>
      <c r="M524" s="114">
        <v>1</v>
      </c>
      <c r="N524" s="685" t="s">
        <v>490</v>
      </c>
      <c r="O524" s="114"/>
      <c r="P524" s="105" t="s">
        <v>438</v>
      </c>
      <c r="Q524" s="114" t="s">
        <v>0</v>
      </c>
      <c r="R524" s="114" t="s">
        <v>0</v>
      </c>
      <c r="S524" s="114" t="s">
        <v>0</v>
      </c>
      <c r="T524" s="114" t="s">
        <v>0</v>
      </c>
      <c r="U524" s="114" t="s">
        <v>0</v>
      </c>
      <c r="V524" s="114" t="s">
        <v>0</v>
      </c>
      <c r="W524" s="114" t="s">
        <v>0</v>
      </c>
      <c r="X524" s="114" t="s">
        <v>0</v>
      </c>
      <c r="Y524" s="114" t="s">
        <v>0</v>
      </c>
      <c r="Z524" s="630"/>
      <c r="AA524" s="630"/>
      <c r="AB524" s="629"/>
      <c r="AC524" s="627"/>
      <c r="AD524" s="628"/>
      <c r="AE524" s="628"/>
      <c r="AF524" s="628"/>
      <c r="AG524" s="628"/>
      <c r="AH524" s="628"/>
      <c r="AI524" s="627"/>
      <c r="AJ524" s="114"/>
      <c r="AK524" s="114"/>
      <c r="AL524" s="114"/>
      <c r="AM524" s="114"/>
      <c r="AN524" s="114"/>
      <c r="AO524" s="114"/>
      <c r="AP524" s="114"/>
      <c r="AQ524" s="114"/>
      <c r="AR524" s="114"/>
      <c r="AS524" s="114"/>
      <c r="AT524" s="114"/>
      <c r="AU524" s="114"/>
      <c r="AV524" s="114"/>
      <c r="AW524" s="626"/>
      <c r="AX524" s="626"/>
      <c r="AY524" s="626"/>
      <c r="AZ524" s="626"/>
      <c r="BA524" s="620"/>
    </row>
    <row r="525" spans="1:53" ht="47.25" hidden="1" customHeight="1" x14ac:dyDescent="0.25">
      <c r="A525" s="2597"/>
      <c r="B525" s="677" t="s">
        <v>431</v>
      </c>
      <c r="C525" s="699" t="s">
        <v>489</v>
      </c>
      <c r="D525" s="688" t="s">
        <v>488</v>
      </c>
      <c r="E525" s="688" t="s">
        <v>487</v>
      </c>
      <c r="F525" s="675" t="s">
        <v>486</v>
      </c>
      <c r="G525" s="675">
        <v>0</v>
      </c>
      <c r="H525" s="675">
        <v>1</v>
      </c>
      <c r="I525" s="698"/>
      <c r="J525" s="681" t="s">
        <v>465</v>
      </c>
      <c r="K525" s="679" t="s">
        <v>464</v>
      </c>
      <c r="L525" s="679">
        <v>2231</v>
      </c>
      <c r="M525" s="679">
        <v>1</v>
      </c>
      <c r="N525" s="697" t="s">
        <v>485</v>
      </c>
      <c r="O525" s="679"/>
      <c r="P525" s="681" t="s">
        <v>438</v>
      </c>
      <c r="Q525" s="679"/>
      <c r="R525" s="679"/>
      <c r="S525" s="679"/>
      <c r="T525" s="679"/>
      <c r="U525" s="679"/>
      <c r="V525" s="679"/>
      <c r="W525" s="679"/>
      <c r="X525" s="679"/>
      <c r="Y525" s="679"/>
      <c r="Z525" s="678"/>
      <c r="AA525" s="630"/>
      <c r="AB525" s="629"/>
      <c r="AC525" s="627"/>
      <c r="AD525" s="628"/>
      <c r="AE525" s="628"/>
      <c r="AF525" s="628"/>
      <c r="AG525" s="628"/>
      <c r="AH525" s="628"/>
      <c r="AI525" s="627"/>
      <c r="AJ525" s="114"/>
      <c r="AK525" s="114"/>
      <c r="AL525" s="114"/>
      <c r="AM525" s="114"/>
      <c r="AN525" s="114"/>
      <c r="AO525" s="114"/>
      <c r="AP525" s="114"/>
      <c r="AQ525" s="114"/>
      <c r="AR525" s="114"/>
      <c r="AS525" s="114"/>
      <c r="AT525" s="114"/>
      <c r="AU525" s="114"/>
      <c r="AV525" s="114"/>
      <c r="AW525" s="626"/>
      <c r="AX525" s="626"/>
      <c r="AY525" s="626"/>
      <c r="AZ525" s="626"/>
      <c r="BA525" s="620"/>
    </row>
    <row r="526" spans="1:53" ht="30" hidden="1" customHeight="1" x14ac:dyDescent="0.25">
      <c r="A526" s="2597"/>
      <c r="B526" s="677" t="s">
        <v>431</v>
      </c>
      <c r="C526" s="2686" t="s">
        <v>484</v>
      </c>
      <c r="D526" s="2675" t="s">
        <v>483</v>
      </c>
      <c r="E526" s="2686" t="s">
        <v>482</v>
      </c>
      <c r="F526" s="2686" t="s">
        <v>129</v>
      </c>
      <c r="G526" s="2686">
        <v>0</v>
      </c>
      <c r="H526" s="2686">
        <v>1</v>
      </c>
      <c r="I526" s="2700">
        <v>0.4</v>
      </c>
      <c r="J526" s="105" t="s">
        <v>441</v>
      </c>
      <c r="K526" s="114" t="s">
        <v>440</v>
      </c>
      <c r="L526" s="114">
        <v>2232</v>
      </c>
      <c r="M526" s="114">
        <v>1</v>
      </c>
      <c r="N526" s="696" t="s">
        <v>481</v>
      </c>
      <c r="O526" s="2717" t="s">
        <v>480</v>
      </c>
      <c r="P526" s="105" t="s">
        <v>438</v>
      </c>
      <c r="Q526" s="114" t="s">
        <v>0</v>
      </c>
      <c r="R526" s="114" t="s">
        <v>0</v>
      </c>
      <c r="S526" s="114" t="s">
        <v>479</v>
      </c>
      <c r="T526" s="114"/>
      <c r="U526" s="114"/>
      <c r="V526" s="114"/>
      <c r="W526" s="114"/>
      <c r="X526" s="114"/>
      <c r="Y526" s="114"/>
      <c r="Z526" s="2719" t="s">
        <v>478</v>
      </c>
      <c r="AA526" s="630"/>
      <c r="AB526" s="629"/>
      <c r="AC526" s="627">
        <v>145000000</v>
      </c>
      <c r="AD526" s="628">
        <v>22800000</v>
      </c>
      <c r="AE526" s="628"/>
      <c r="AF526" s="628"/>
      <c r="AG526" s="628"/>
      <c r="AH526" s="628"/>
      <c r="AI526" s="627"/>
      <c r="AJ526" s="114"/>
      <c r="AK526" s="114"/>
      <c r="AL526" s="114"/>
      <c r="AM526" s="114"/>
      <c r="AN526" s="114"/>
      <c r="AO526" s="114"/>
      <c r="AP526" s="114"/>
      <c r="AQ526" s="114"/>
      <c r="AR526" s="114"/>
      <c r="AS526" s="114"/>
      <c r="AT526" s="114"/>
      <c r="AU526" s="114"/>
      <c r="AV526" s="114"/>
      <c r="AW526" s="626"/>
      <c r="AX526" s="626"/>
      <c r="AY526" s="626"/>
      <c r="AZ526" s="626"/>
      <c r="BA526" s="620"/>
    </row>
    <row r="527" spans="1:53" ht="57.75" hidden="1" customHeight="1" x14ac:dyDescent="0.25">
      <c r="A527" s="2597"/>
      <c r="B527" s="677" t="s">
        <v>431</v>
      </c>
      <c r="C527" s="2597"/>
      <c r="D527" s="2597"/>
      <c r="E527" s="2597"/>
      <c r="F527" s="2597"/>
      <c r="G527" s="2597"/>
      <c r="H527" s="2597"/>
      <c r="I527" s="2611"/>
      <c r="J527" s="105" t="s">
        <v>441</v>
      </c>
      <c r="K527" s="114" t="s">
        <v>440</v>
      </c>
      <c r="L527" s="114">
        <v>2232</v>
      </c>
      <c r="M527" s="114">
        <v>2</v>
      </c>
      <c r="N527" s="696" t="s">
        <v>477</v>
      </c>
      <c r="O527" s="2650"/>
      <c r="P527" s="105" t="s">
        <v>438</v>
      </c>
      <c r="Q527" s="114" t="s">
        <v>0</v>
      </c>
      <c r="R527" s="114" t="s">
        <v>0</v>
      </c>
      <c r="S527" s="114" t="s">
        <v>0</v>
      </c>
      <c r="T527" s="114" t="s">
        <v>0</v>
      </c>
      <c r="U527" s="114" t="s">
        <v>0</v>
      </c>
      <c r="V527" s="114" t="s">
        <v>0</v>
      </c>
      <c r="W527" s="114" t="s">
        <v>0</v>
      </c>
      <c r="X527" s="114" t="s">
        <v>0</v>
      </c>
      <c r="Y527" s="114" t="s">
        <v>0</v>
      </c>
      <c r="Z527" s="2597"/>
      <c r="AA527" s="630"/>
      <c r="AB527" s="629"/>
      <c r="AC527" s="627"/>
      <c r="AD527" s="628"/>
      <c r="AE527" s="628"/>
      <c r="AF527" s="628"/>
      <c r="AG527" s="628"/>
      <c r="AH527" s="628"/>
      <c r="AI527" s="627"/>
      <c r="AJ527" s="114"/>
      <c r="AK527" s="114"/>
      <c r="AL527" s="114"/>
      <c r="AM527" s="114"/>
      <c r="AN527" s="114"/>
      <c r="AO527" s="114"/>
      <c r="AP527" s="114"/>
      <c r="AQ527" s="114"/>
      <c r="AR527" s="114"/>
      <c r="AS527" s="114"/>
      <c r="AT527" s="114"/>
      <c r="AU527" s="114"/>
      <c r="AV527" s="114"/>
      <c r="AW527" s="626"/>
      <c r="AX527" s="626"/>
      <c r="AY527" s="626"/>
      <c r="AZ527" s="626"/>
      <c r="BA527" s="620"/>
    </row>
    <row r="528" spans="1:53" ht="36.75" hidden="1" customHeight="1" x14ac:dyDescent="0.25">
      <c r="A528" s="2597"/>
      <c r="B528" s="677" t="s">
        <v>431</v>
      </c>
      <c r="C528" s="2597"/>
      <c r="D528" s="2597"/>
      <c r="E528" s="2597"/>
      <c r="F528" s="2597"/>
      <c r="G528" s="2597"/>
      <c r="H528" s="2597"/>
      <c r="I528" s="2611"/>
      <c r="J528" s="105" t="s">
        <v>441</v>
      </c>
      <c r="K528" s="114" t="s">
        <v>440</v>
      </c>
      <c r="L528" s="114">
        <v>2232</v>
      </c>
      <c r="M528" s="114">
        <v>3</v>
      </c>
      <c r="N528" s="696" t="s">
        <v>476</v>
      </c>
      <c r="O528" s="2650"/>
      <c r="P528" s="105" t="s">
        <v>438</v>
      </c>
      <c r="Q528" s="114" t="s">
        <v>0</v>
      </c>
      <c r="R528" s="114" t="s">
        <v>0</v>
      </c>
      <c r="S528" s="114" t="s">
        <v>0</v>
      </c>
      <c r="T528" s="114" t="s">
        <v>0</v>
      </c>
      <c r="U528" s="114" t="s">
        <v>0</v>
      </c>
      <c r="V528" s="114" t="s">
        <v>0</v>
      </c>
      <c r="W528" s="114" t="s">
        <v>0</v>
      </c>
      <c r="X528" s="114" t="s">
        <v>0</v>
      </c>
      <c r="Y528" s="114" t="s">
        <v>0</v>
      </c>
      <c r="Z528" s="2597"/>
      <c r="AA528" s="630"/>
      <c r="AB528" s="629"/>
      <c r="AC528" s="627"/>
      <c r="AD528" s="628"/>
      <c r="AE528" s="628"/>
      <c r="AF528" s="628"/>
      <c r="AG528" s="628"/>
      <c r="AH528" s="628"/>
      <c r="AI528" s="627"/>
      <c r="AJ528" s="114"/>
      <c r="AK528" s="114"/>
      <c r="AL528" s="114"/>
      <c r="AM528" s="114"/>
      <c r="AN528" s="114"/>
      <c r="AO528" s="114"/>
      <c r="AP528" s="114"/>
      <c r="AQ528" s="114"/>
      <c r="AR528" s="114"/>
      <c r="AS528" s="114"/>
      <c r="AT528" s="114"/>
      <c r="AU528" s="114"/>
      <c r="AV528" s="114"/>
      <c r="AW528" s="626"/>
      <c r="AX528" s="626"/>
      <c r="AY528" s="626"/>
      <c r="AZ528" s="626"/>
      <c r="BA528" s="620"/>
    </row>
    <row r="529" spans="1:53" ht="29.25" hidden="1" customHeight="1" x14ac:dyDescent="0.25">
      <c r="A529" s="2597"/>
      <c r="B529" s="677" t="s">
        <v>431</v>
      </c>
      <c r="C529" s="2597"/>
      <c r="D529" s="2597"/>
      <c r="E529" s="2597"/>
      <c r="F529" s="2597"/>
      <c r="G529" s="2597"/>
      <c r="H529" s="2597"/>
      <c r="I529" s="2611"/>
      <c r="J529" s="105" t="s">
        <v>441</v>
      </c>
      <c r="K529" s="114" t="s">
        <v>440</v>
      </c>
      <c r="L529" s="114">
        <v>2232</v>
      </c>
      <c r="M529" s="114">
        <v>4</v>
      </c>
      <c r="N529" s="696" t="s">
        <v>475</v>
      </c>
      <c r="O529" s="2650"/>
      <c r="P529" s="105" t="s">
        <v>438</v>
      </c>
      <c r="Q529" s="114" t="s">
        <v>0</v>
      </c>
      <c r="R529" s="114" t="s">
        <v>0</v>
      </c>
      <c r="S529" s="114" t="s">
        <v>0</v>
      </c>
      <c r="T529" s="114" t="s">
        <v>0</v>
      </c>
      <c r="U529" s="114" t="s">
        <v>0</v>
      </c>
      <c r="V529" s="114" t="s">
        <v>0</v>
      </c>
      <c r="W529" s="114" t="s">
        <v>0</v>
      </c>
      <c r="X529" s="114" t="s">
        <v>0</v>
      </c>
      <c r="Y529" s="114" t="s">
        <v>0</v>
      </c>
      <c r="Z529" s="2597"/>
      <c r="AA529" s="630"/>
      <c r="AB529" s="629"/>
      <c r="AC529" s="627"/>
      <c r="AD529" s="628"/>
      <c r="AE529" s="628"/>
      <c r="AF529" s="628"/>
      <c r="AG529" s="628"/>
      <c r="AH529" s="628"/>
      <c r="AI529" s="627"/>
      <c r="AJ529" s="114"/>
      <c r="AK529" s="114"/>
      <c r="AL529" s="114"/>
      <c r="AM529" s="114"/>
      <c r="AN529" s="114"/>
      <c r="AO529" s="114"/>
      <c r="AP529" s="114"/>
      <c r="AQ529" s="114"/>
      <c r="AR529" s="114"/>
      <c r="AS529" s="114"/>
      <c r="AT529" s="114"/>
      <c r="AU529" s="114"/>
      <c r="AV529" s="114"/>
      <c r="AW529" s="626"/>
      <c r="AX529" s="626"/>
      <c r="AY529" s="626"/>
      <c r="AZ529" s="626"/>
      <c r="BA529" s="620"/>
    </row>
    <row r="530" spans="1:53" ht="32.25" hidden="1" customHeight="1" x14ac:dyDescent="0.25">
      <c r="A530" s="2597"/>
      <c r="B530" s="677" t="s">
        <v>431</v>
      </c>
      <c r="C530" s="2597"/>
      <c r="D530" s="2597"/>
      <c r="E530" s="2597"/>
      <c r="F530" s="2597"/>
      <c r="G530" s="2597"/>
      <c r="H530" s="2597"/>
      <c r="I530" s="2611"/>
      <c r="J530" s="105" t="s">
        <v>441</v>
      </c>
      <c r="K530" s="114" t="s">
        <v>440</v>
      </c>
      <c r="L530" s="114">
        <v>2232</v>
      </c>
      <c r="M530" s="114">
        <v>5</v>
      </c>
      <c r="N530" s="696" t="s">
        <v>474</v>
      </c>
      <c r="O530" s="2650"/>
      <c r="P530" s="105" t="s">
        <v>438</v>
      </c>
      <c r="Q530" s="114" t="s">
        <v>0</v>
      </c>
      <c r="R530" s="114" t="s">
        <v>0</v>
      </c>
      <c r="S530" s="114" t="s">
        <v>0</v>
      </c>
      <c r="T530" s="114" t="s">
        <v>0</v>
      </c>
      <c r="U530" s="114" t="s">
        <v>0</v>
      </c>
      <c r="V530" s="114" t="s">
        <v>0</v>
      </c>
      <c r="W530" s="114" t="s">
        <v>0</v>
      </c>
      <c r="X530" s="114" t="s">
        <v>0</v>
      </c>
      <c r="Y530" s="114" t="s">
        <v>0</v>
      </c>
      <c r="Z530" s="2597"/>
      <c r="AA530" s="630"/>
      <c r="AB530" s="629"/>
      <c r="AC530" s="627"/>
      <c r="AD530" s="628"/>
      <c r="AE530" s="628"/>
      <c r="AF530" s="628"/>
      <c r="AG530" s="628"/>
      <c r="AH530" s="628"/>
      <c r="AI530" s="627"/>
      <c r="AJ530" s="114"/>
      <c r="AK530" s="114"/>
      <c r="AL530" s="114"/>
      <c r="AM530" s="114"/>
      <c r="AN530" s="114"/>
      <c r="AO530" s="114"/>
      <c r="AP530" s="114"/>
      <c r="AQ530" s="114"/>
      <c r="AR530" s="114"/>
      <c r="AS530" s="114"/>
      <c r="AT530" s="114"/>
      <c r="AU530" s="114"/>
      <c r="AV530" s="114"/>
      <c r="AW530" s="626"/>
      <c r="AX530" s="626"/>
      <c r="AY530" s="626"/>
      <c r="AZ530" s="626"/>
      <c r="BA530" s="620"/>
    </row>
    <row r="531" spans="1:53" ht="31.5" hidden="1" customHeight="1" x14ac:dyDescent="0.25">
      <c r="A531" s="2597"/>
      <c r="B531" s="677" t="s">
        <v>431</v>
      </c>
      <c r="C531" s="2598"/>
      <c r="D531" s="2597"/>
      <c r="E531" s="2598"/>
      <c r="F531" s="2598"/>
      <c r="G531" s="2598"/>
      <c r="H531" s="2598"/>
      <c r="I531" s="2647"/>
      <c r="J531" s="105" t="s">
        <v>441</v>
      </c>
      <c r="K531" s="114" t="s">
        <v>440</v>
      </c>
      <c r="L531" s="114">
        <v>2232</v>
      </c>
      <c r="M531" s="114">
        <v>6</v>
      </c>
      <c r="N531" s="696" t="s">
        <v>473</v>
      </c>
      <c r="O531" s="2718"/>
      <c r="P531" s="105" t="s">
        <v>438</v>
      </c>
      <c r="Q531" s="114" t="s">
        <v>0</v>
      </c>
      <c r="R531" s="114" t="s">
        <v>0</v>
      </c>
      <c r="S531" s="114" t="s">
        <v>0</v>
      </c>
      <c r="T531" s="114" t="s">
        <v>0</v>
      </c>
      <c r="U531" s="114" t="s">
        <v>0</v>
      </c>
      <c r="V531" s="114" t="s">
        <v>0</v>
      </c>
      <c r="W531" s="114" t="s">
        <v>0</v>
      </c>
      <c r="X531" s="114" t="s">
        <v>0</v>
      </c>
      <c r="Y531" s="114" t="s">
        <v>0</v>
      </c>
      <c r="Z531" s="2598"/>
      <c r="AA531" s="630"/>
      <c r="AB531" s="629"/>
      <c r="AC531" s="627"/>
      <c r="AD531" s="628"/>
      <c r="AE531" s="628"/>
      <c r="AF531" s="628"/>
      <c r="AG531" s="628"/>
      <c r="AH531" s="628"/>
      <c r="AI531" s="627"/>
      <c r="AJ531" s="114"/>
      <c r="AK531" s="114"/>
      <c r="AL531" s="114"/>
      <c r="AM531" s="114"/>
      <c r="AN531" s="114"/>
      <c r="AO531" s="114"/>
      <c r="AP531" s="114"/>
      <c r="AQ531" s="114"/>
      <c r="AR531" s="114"/>
      <c r="AS531" s="114"/>
      <c r="AT531" s="114"/>
      <c r="AU531" s="114"/>
      <c r="AV531" s="114"/>
      <c r="AW531" s="626"/>
      <c r="AX531" s="626"/>
      <c r="AY531" s="626"/>
      <c r="AZ531" s="626"/>
      <c r="BA531" s="620"/>
    </row>
    <row r="532" spans="1:53" ht="28.5" hidden="1" customHeight="1" x14ac:dyDescent="0.25">
      <c r="A532" s="2597"/>
      <c r="B532" s="677" t="s">
        <v>431</v>
      </c>
      <c r="C532" s="2685" t="s">
        <v>472</v>
      </c>
      <c r="D532" s="2597"/>
      <c r="E532" s="676" t="s">
        <v>471</v>
      </c>
      <c r="F532" s="675" t="s">
        <v>470</v>
      </c>
      <c r="G532" s="683">
        <v>0</v>
      </c>
      <c r="H532" s="683">
        <v>1</v>
      </c>
      <c r="I532" s="684">
        <v>0.6</v>
      </c>
      <c r="J532" s="681" t="s">
        <v>441</v>
      </c>
      <c r="K532" s="679" t="s">
        <v>440</v>
      </c>
      <c r="L532" s="679">
        <v>2232</v>
      </c>
      <c r="M532" s="679">
        <v>1</v>
      </c>
      <c r="N532" s="686" t="s">
        <v>469</v>
      </c>
      <c r="O532" s="679"/>
      <c r="P532" s="681" t="s">
        <v>438</v>
      </c>
      <c r="Q532" s="679" t="s">
        <v>0</v>
      </c>
      <c r="R532" s="679" t="s">
        <v>0</v>
      </c>
      <c r="S532" s="679" t="s">
        <v>0</v>
      </c>
      <c r="T532" s="679" t="s">
        <v>0</v>
      </c>
      <c r="U532" s="679" t="s">
        <v>0</v>
      </c>
      <c r="V532" s="679" t="s">
        <v>0</v>
      </c>
      <c r="W532" s="679" t="s">
        <v>0</v>
      </c>
      <c r="X532" s="679" t="s">
        <v>0</v>
      </c>
      <c r="Y532" s="679" t="s">
        <v>0</v>
      </c>
      <c r="Z532" s="678"/>
      <c r="AA532" s="630"/>
      <c r="AB532" s="629"/>
      <c r="AC532" s="627"/>
      <c r="AD532" s="628"/>
      <c r="AE532" s="628"/>
      <c r="AF532" s="628"/>
      <c r="AG532" s="628"/>
      <c r="AH532" s="628"/>
      <c r="AI532" s="627"/>
      <c r="AJ532" s="114"/>
      <c r="AK532" s="114"/>
      <c r="AL532" s="114"/>
      <c r="AM532" s="114"/>
      <c r="AN532" s="114"/>
      <c r="AO532" s="114"/>
      <c r="AP532" s="114"/>
      <c r="AQ532" s="114"/>
      <c r="AR532" s="114"/>
      <c r="AS532" s="114"/>
      <c r="AT532" s="114"/>
      <c r="AU532" s="114"/>
      <c r="AV532" s="114"/>
      <c r="AW532" s="626"/>
      <c r="AX532" s="626"/>
      <c r="AY532" s="626"/>
      <c r="AZ532" s="626"/>
      <c r="BA532" s="620"/>
    </row>
    <row r="533" spans="1:53" ht="45" hidden="1" customHeight="1" x14ac:dyDescent="0.25">
      <c r="A533" s="2597"/>
      <c r="B533" s="677" t="s">
        <v>431</v>
      </c>
      <c r="C533" s="2611"/>
      <c r="D533" s="2597"/>
      <c r="E533" s="2686" t="s">
        <v>468</v>
      </c>
      <c r="F533" s="2686" t="s">
        <v>129</v>
      </c>
      <c r="G533" s="2686">
        <v>0</v>
      </c>
      <c r="H533" s="2704">
        <v>0.25</v>
      </c>
      <c r="I533" s="2699">
        <v>0.05</v>
      </c>
      <c r="J533" s="105" t="s">
        <v>465</v>
      </c>
      <c r="K533" s="114" t="s">
        <v>464</v>
      </c>
      <c r="L533" s="114">
        <v>2231</v>
      </c>
      <c r="M533" s="114">
        <v>1</v>
      </c>
      <c r="N533" s="696" t="s">
        <v>467</v>
      </c>
      <c r="O533" s="114"/>
      <c r="P533" s="105" t="s">
        <v>438</v>
      </c>
      <c r="Q533" s="114" t="s">
        <v>0</v>
      </c>
      <c r="R533" s="114" t="s">
        <v>0</v>
      </c>
      <c r="S533" s="114" t="s">
        <v>0</v>
      </c>
      <c r="T533" s="114" t="s">
        <v>0</v>
      </c>
      <c r="U533" s="114" t="s">
        <v>0</v>
      </c>
      <c r="V533" s="114" t="s">
        <v>0</v>
      </c>
      <c r="W533" s="114" t="s">
        <v>0</v>
      </c>
      <c r="X533" s="114" t="s">
        <v>0</v>
      </c>
      <c r="Y533" s="114" t="s">
        <v>0</v>
      </c>
      <c r="Z533" s="630"/>
      <c r="AA533" s="630"/>
      <c r="AB533" s="629"/>
      <c r="AC533" s="627"/>
      <c r="AD533" s="628"/>
      <c r="AE533" s="628"/>
      <c r="AF533" s="628"/>
      <c r="AG533" s="628"/>
      <c r="AH533" s="628"/>
      <c r="AI533" s="627"/>
      <c r="AJ533" s="114"/>
      <c r="AK533" s="114"/>
      <c r="AL533" s="114"/>
      <c r="AM533" s="114"/>
      <c r="AN533" s="114"/>
      <c r="AO533" s="114"/>
      <c r="AP533" s="114"/>
      <c r="AQ533" s="114"/>
      <c r="AR533" s="114"/>
      <c r="AS533" s="114"/>
      <c r="AT533" s="114"/>
      <c r="AU533" s="114"/>
      <c r="AV533" s="114"/>
      <c r="AW533" s="626"/>
      <c r="AX533" s="626"/>
      <c r="AY533" s="626"/>
      <c r="AZ533" s="626"/>
      <c r="BA533" s="620"/>
    </row>
    <row r="534" spans="1:53" ht="46.5" hidden="1" customHeight="1" x14ac:dyDescent="0.25">
      <c r="A534" s="2597"/>
      <c r="B534" s="677" t="s">
        <v>431</v>
      </c>
      <c r="C534" s="2611"/>
      <c r="D534" s="2597"/>
      <c r="E534" s="2597"/>
      <c r="F534" s="2597"/>
      <c r="G534" s="2597"/>
      <c r="H534" s="2597"/>
      <c r="I534" s="2611"/>
      <c r="J534" s="105" t="s">
        <v>465</v>
      </c>
      <c r="K534" s="114" t="s">
        <v>464</v>
      </c>
      <c r="L534" s="114">
        <v>2231</v>
      </c>
      <c r="M534" s="114">
        <v>2</v>
      </c>
      <c r="N534" s="696" t="s">
        <v>466</v>
      </c>
      <c r="O534" s="114"/>
      <c r="P534" s="105" t="s">
        <v>438</v>
      </c>
      <c r="Q534" s="114" t="s">
        <v>0</v>
      </c>
      <c r="R534" s="114" t="s">
        <v>0</v>
      </c>
      <c r="S534" s="114" t="s">
        <v>0</v>
      </c>
      <c r="T534" s="114" t="s">
        <v>0</v>
      </c>
      <c r="U534" s="114" t="s">
        <v>0</v>
      </c>
      <c r="V534" s="114" t="s">
        <v>0</v>
      </c>
      <c r="W534" s="114" t="s">
        <v>0</v>
      </c>
      <c r="X534" s="114" t="s">
        <v>0</v>
      </c>
      <c r="Y534" s="114" t="s">
        <v>0</v>
      </c>
      <c r="Z534" s="630"/>
      <c r="AA534" s="630"/>
      <c r="AB534" s="629"/>
      <c r="AC534" s="627"/>
      <c r="AD534" s="628"/>
      <c r="AE534" s="628"/>
      <c r="AF534" s="628"/>
      <c r="AG534" s="628"/>
      <c r="AH534" s="628"/>
      <c r="AI534" s="627"/>
      <c r="AJ534" s="114"/>
      <c r="AK534" s="114"/>
      <c r="AL534" s="114"/>
      <c r="AM534" s="114"/>
      <c r="AN534" s="114"/>
      <c r="AO534" s="114"/>
      <c r="AP534" s="114"/>
      <c r="AQ534" s="114"/>
      <c r="AR534" s="114"/>
      <c r="AS534" s="114"/>
      <c r="AT534" s="114"/>
      <c r="AU534" s="114"/>
      <c r="AV534" s="114"/>
      <c r="AW534" s="626"/>
      <c r="AX534" s="626"/>
      <c r="AY534" s="626"/>
      <c r="AZ534" s="626"/>
      <c r="BA534" s="620"/>
    </row>
    <row r="535" spans="1:53" ht="45" hidden="1" customHeight="1" x14ac:dyDescent="0.25">
      <c r="A535" s="2597"/>
      <c r="B535" s="677" t="s">
        <v>431</v>
      </c>
      <c r="C535" s="2611"/>
      <c r="D535" s="2597"/>
      <c r="E535" s="2598"/>
      <c r="F535" s="2598"/>
      <c r="G535" s="2598"/>
      <c r="H535" s="2598"/>
      <c r="I535" s="2647"/>
      <c r="J535" s="105" t="s">
        <v>465</v>
      </c>
      <c r="K535" s="114" t="s">
        <v>464</v>
      </c>
      <c r="L535" s="114">
        <v>2231</v>
      </c>
      <c r="M535" s="114">
        <v>3</v>
      </c>
      <c r="N535" s="696" t="s">
        <v>463</v>
      </c>
      <c r="O535" s="114"/>
      <c r="P535" s="105" t="s">
        <v>438</v>
      </c>
      <c r="Q535" s="114" t="s">
        <v>0</v>
      </c>
      <c r="R535" s="114" t="s">
        <v>0</v>
      </c>
      <c r="S535" s="114" t="s">
        <v>0</v>
      </c>
      <c r="T535" s="114" t="s">
        <v>0</v>
      </c>
      <c r="U535" s="114" t="s">
        <v>0</v>
      </c>
      <c r="V535" s="114" t="s">
        <v>0</v>
      </c>
      <c r="W535" s="114" t="s">
        <v>0</v>
      </c>
      <c r="X535" s="114" t="s">
        <v>0</v>
      </c>
      <c r="Y535" s="114" t="s">
        <v>0</v>
      </c>
      <c r="Z535" s="630"/>
      <c r="AA535" s="630"/>
      <c r="AB535" s="629"/>
      <c r="AC535" s="627"/>
      <c r="AD535" s="628"/>
      <c r="AE535" s="628"/>
      <c r="AF535" s="628"/>
      <c r="AG535" s="628"/>
      <c r="AH535" s="628"/>
      <c r="AI535" s="627"/>
      <c r="AJ535" s="114"/>
      <c r="AK535" s="114"/>
      <c r="AL535" s="114"/>
      <c r="AM535" s="114"/>
      <c r="AN535" s="114"/>
      <c r="AO535" s="114"/>
      <c r="AP535" s="114"/>
      <c r="AQ535" s="114"/>
      <c r="AR535" s="114"/>
      <c r="AS535" s="114"/>
      <c r="AT535" s="114"/>
      <c r="AU535" s="114"/>
      <c r="AV535" s="114"/>
      <c r="AW535" s="626"/>
      <c r="AX535" s="626"/>
      <c r="AY535" s="626"/>
      <c r="AZ535" s="626"/>
      <c r="BA535" s="620"/>
    </row>
    <row r="536" spans="1:53" ht="36.75" hidden="1" customHeight="1" x14ac:dyDescent="0.25">
      <c r="A536" s="2597"/>
      <c r="B536" s="677" t="s">
        <v>431</v>
      </c>
      <c r="C536" s="2647"/>
      <c r="D536" s="2597"/>
      <c r="E536" s="676" t="s">
        <v>462</v>
      </c>
      <c r="F536" s="675" t="s">
        <v>119</v>
      </c>
      <c r="G536" s="675">
        <v>5</v>
      </c>
      <c r="H536" s="675">
        <v>8</v>
      </c>
      <c r="I536" s="682"/>
      <c r="J536" s="681"/>
      <c r="K536" s="679"/>
      <c r="L536" s="679"/>
      <c r="M536" s="679">
        <v>1</v>
      </c>
      <c r="N536" s="680"/>
      <c r="O536" s="679"/>
      <c r="P536" s="679"/>
      <c r="Q536" s="679"/>
      <c r="R536" s="679"/>
      <c r="S536" s="679"/>
      <c r="T536" s="679"/>
      <c r="U536" s="679"/>
      <c r="V536" s="679"/>
      <c r="W536" s="679"/>
      <c r="X536" s="679"/>
      <c r="Y536" s="679"/>
      <c r="Z536" s="678"/>
      <c r="AA536" s="630"/>
      <c r="AB536" s="629"/>
      <c r="AC536" s="627"/>
      <c r="AD536" s="628"/>
      <c r="AE536" s="628"/>
      <c r="AF536" s="628"/>
      <c r="AG536" s="628"/>
      <c r="AH536" s="628"/>
      <c r="AI536" s="627"/>
      <c r="AJ536" s="114"/>
      <c r="AK536" s="114"/>
      <c r="AL536" s="114"/>
      <c r="AM536" s="114"/>
      <c r="AN536" s="114"/>
      <c r="AO536" s="114"/>
      <c r="AP536" s="114"/>
      <c r="AQ536" s="114"/>
      <c r="AR536" s="114"/>
      <c r="AS536" s="114"/>
      <c r="AT536" s="114"/>
      <c r="AU536" s="114"/>
      <c r="AV536" s="114"/>
      <c r="AW536" s="626"/>
      <c r="AX536" s="626"/>
      <c r="AY536" s="626"/>
      <c r="AZ536" s="626"/>
      <c r="BA536" s="620"/>
    </row>
    <row r="537" spans="1:53" ht="44.25" hidden="1" customHeight="1" x14ac:dyDescent="0.25">
      <c r="A537" s="2597"/>
      <c r="B537" s="677" t="s">
        <v>431</v>
      </c>
      <c r="C537" s="2686" t="s">
        <v>461</v>
      </c>
      <c r="D537" s="2597"/>
      <c r="E537" s="2686" t="s">
        <v>460</v>
      </c>
      <c r="F537" s="2686" t="s">
        <v>129</v>
      </c>
      <c r="G537" s="2701">
        <v>0</v>
      </c>
      <c r="H537" s="2701">
        <v>1</v>
      </c>
      <c r="I537" s="2699">
        <v>0.25</v>
      </c>
      <c r="J537" s="105" t="s">
        <v>441</v>
      </c>
      <c r="K537" s="114" t="s">
        <v>440</v>
      </c>
      <c r="L537" s="114">
        <v>2232</v>
      </c>
      <c r="M537" s="114">
        <v>1</v>
      </c>
      <c r="N537" s="696" t="s">
        <v>459</v>
      </c>
      <c r="O537" s="114"/>
      <c r="P537" s="105" t="s">
        <v>438</v>
      </c>
      <c r="Q537" s="114" t="s">
        <v>0</v>
      </c>
      <c r="R537" s="114" t="s">
        <v>0</v>
      </c>
      <c r="S537" s="114" t="s">
        <v>0</v>
      </c>
      <c r="T537" s="114" t="s">
        <v>0</v>
      </c>
      <c r="U537" s="114" t="s">
        <v>0</v>
      </c>
      <c r="V537" s="114" t="s">
        <v>0</v>
      </c>
      <c r="W537" s="114" t="s">
        <v>0</v>
      </c>
      <c r="X537" s="114" t="s">
        <v>0</v>
      </c>
      <c r="Y537" s="114" t="s">
        <v>0</v>
      </c>
      <c r="Z537" s="630"/>
      <c r="AA537" s="630"/>
      <c r="AB537" s="629"/>
      <c r="AC537" s="627"/>
      <c r="AD537" s="628"/>
      <c r="AE537" s="628"/>
      <c r="AF537" s="628"/>
      <c r="AG537" s="628"/>
      <c r="AH537" s="628"/>
      <c r="AI537" s="627"/>
      <c r="AJ537" s="114"/>
      <c r="AK537" s="114"/>
      <c r="AL537" s="114"/>
      <c r="AM537" s="114"/>
      <c r="AN537" s="114"/>
      <c r="AO537" s="114"/>
      <c r="AP537" s="114"/>
      <c r="AQ537" s="114"/>
      <c r="AR537" s="114"/>
      <c r="AS537" s="114"/>
      <c r="AT537" s="114"/>
      <c r="AU537" s="114"/>
      <c r="AV537" s="114"/>
      <c r="AW537" s="626"/>
      <c r="AX537" s="626"/>
      <c r="AY537" s="626"/>
      <c r="AZ537" s="626"/>
      <c r="BA537" s="620"/>
    </row>
    <row r="538" spans="1:53" ht="54" hidden="1" customHeight="1" x14ac:dyDescent="0.25">
      <c r="A538" s="2597"/>
      <c r="B538" s="677" t="s">
        <v>431</v>
      </c>
      <c r="C538" s="2598"/>
      <c r="D538" s="2597"/>
      <c r="E538" s="2598"/>
      <c r="F538" s="2598"/>
      <c r="G538" s="2598"/>
      <c r="H538" s="2598"/>
      <c r="I538" s="2647"/>
      <c r="J538" s="105" t="s">
        <v>441</v>
      </c>
      <c r="K538" s="114" t="s">
        <v>440</v>
      </c>
      <c r="L538" s="114">
        <v>2232</v>
      </c>
      <c r="M538" s="114">
        <v>2</v>
      </c>
      <c r="N538" s="696" t="s">
        <v>458</v>
      </c>
      <c r="O538" s="114"/>
      <c r="P538" s="105" t="s">
        <v>438</v>
      </c>
      <c r="Q538" s="114" t="s">
        <v>0</v>
      </c>
      <c r="R538" s="114" t="s">
        <v>0</v>
      </c>
      <c r="S538" s="114" t="s">
        <v>0</v>
      </c>
      <c r="T538" s="114" t="s">
        <v>0</v>
      </c>
      <c r="U538" s="114" t="s">
        <v>0</v>
      </c>
      <c r="V538" s="114" t="s">
        <v>0</v>
      </c>
      <c r="W538" s="114" t="s">
        <v>0</v>
      </c>
      <c r="X538" s="114" t="s">
        <v>0</v>
      </c>
      <c r="Y538" s="114" t="s">
        <v>0</v>
      </c>
      <c r="Z538" s="630"/>
      <c r="AA538" s="630"/>
      <c r="AB538" s="629"/>
      <c r="AC538" s="627"/>
      <c r="AD538" s="628"/>
      <c r="AE538" s="628"/>
      <c r="AF538" s="628"/>
      <c r="AG538" s="628"/>
      <c r="AH538" s="628"/>
      <c r="AI538" s="627"/>
      <c r="AJ538" s="114"/>
      <c r="AK538" s="114"/>
      <c r="AL538" s="114"/>
      <c r="AM538" s="114"/>
      <c r="AN538" s="114"/>
      <c r="AO538" s="114"/>
      <c r="AP538" s="114"/>
      <c r="AQ538" s="114"/>
      <c r="AR538" s="114"/>
      <c r="AS538" s="114"/>
      <c r="AT538" s="114"/>
      <c r="AU538" s="114"/>
      <c r="AV538" s="114"/>
      <c r="AW538" s="626"/>
      <c r="AX538" s="626"/>
      <c r="AY538" s="626"/>
      <c r="AZ538" s="626"/>
      <c r="BA538" s="620"/>
    </row>
    <row r="539" spans="1:53" ht="47.25" hidden="1" customHeight="1" x14ac:dyDescent="0.25">
      <c r="A539" s="2597"/>
      <c r="B539" s="677" t="s">
        <v>431</v>
      </c>
      <c r="C539" s="695" t="s">
        <v>457</v>
      </c>
      <c r="D539" s="2597"/>
      <c r="E539" s="688" t="s">
        <v>456</v>
      </c>
      <c r="F539" s="675" t="s">
        <v>455</v>
      </c>
      <c r="G539" s="694">
        <v>0</v>
      </c>
      <c r="H539" s="675">
        <v>5</v>
      </c>
      <c r="I539" s="684"/>
      <c r="J539" s="681"/>
      <c r="K539" s="679"/>
      <c r="L539" s="679"/>
      <c r="M539" s="679">
        <v>1</v>
      </c>
      <c r="N539" s="680"/>
      <c r="O539" s="679"/>
      <c r="P539" s="679"/>
      <c r="Q539" s="679"/>
      <c r="R539" s="679"/>
      <c r="S539" s="679"/>
      <c r="T539" s="679"/>
      <c r="U539" s="679"/>
      <c r="V539" s="679"/>
      <c r="W539" s="679"/>
      <c r="X539" s="679"/>
      <c r="Y539" s="679"/>
      <c r="Z539" s="678"/>
      <c r="AA539" s="630"/>
      <c r="AB539" s="629"/>
      <c r="AC539" s="627"/>
      <c r="AD539" s="628"/>
      <c r="AE539" s="628"/>
      <c r="AF539" s="628"/>
      <c r="AG539" s="628"/>
      <c r="AH539" s="628"/>
      <c r="AI539" s="627"/>
      <c r="AJ539" s="114"/>
      <c r="AK539" s="114"/>
      <c r="AL539" s="114"/>
      <c r="AM539" s="114"/>
      <c r="AN539" s="114"/>
      <c r="AO539" s="114"/>
      <c r="AP539" s="114"/>
      <c r="AQ539" s="114"/>
      <c r="AR539" s="114"/>
      <c r="AS539" s="114"/>
      <c r="AT539" s="114"/>
      <c r="AU539" s="114"/>
      <c r="AV539" s="114"/>
      <c r="AW539" s="626"/>
      <c r="AX539" s="626"/>
      <c r="AY539" s="626"/>
      <c r="AZ539" s="626"/>
      <c r="BA539" s="620"/>
    </row>
    <row r="540" spans="1:53" ht="65.25" hidden="1" customHeight="1" x14ac:dyDescent="0.25">
      <c r="A540" s="2597"/>
      <c r="B540" s="677" t="s">
        <v>431</v>
      </c>
      <c r="C540" s="689" t="s">
        <v>454</v>
      </c>
      <c r="D540" s="2597"/>
      <c r="E540" s="688" t="s">
        <v>453</v>
      </c>
      <c r="F540" s="675" t="s">
        <v>452</v>
      </c>
      <c r="G540" s="694">
        <v>0</v>
      </c>
      <c r="H540" s="694">
        <v>4</v>
      </c>
      <c r="I540" s="682"/>
      <c r="J540" s="471"/>
      <c r="K540" s="114"/>
      <c r="L540" s="114"/>
      <c r="M540" s="114">
        <v>1</v>
      </c>
      <c r="N540" s="631"/>
      <c r="O540" s="114"/>
      <c r="P540" s="114"/>
      <c r="Q540" s="114"/>
      <c r="R540" s="114"/>
      <c r="S540" s="114"/>
      <c r="T540" s="114"/>
      <c r="U540" s="114"/>
      <c r="V540" s="114"/>
      <c r="W540" s="114"/>
      <c r="X540" s="114"/>
      <c r="Y540" s="114"/>
      <c r="Z540" s="630"/>
      <c r="AA540" s="630"/>
      <c r="AB540" s="629"/>
      <c r="AC540" s="627"/>
      <c r="AD540" s="628"/>
      <c r="AE540" s="628"/>
      <c r="AF540" s="628"/>
      <c r="AG540" s="628"/>
      <c r="AH540" s="628"/>
      <c r="AI540" s="627"/>
      <c r="AJ540" s="114"/>
      <c r="AK540" s="114"/>
      <c r="AL540" s="114"/>
      <c r="AM540" s="114"/>
      <c r="AN540" s="114"/>
      <c r="AO540" s="114"/>
      <c r="AP540" s="114"/>
      <c r="AQ540" s="114"/>
      <c r="AR540" s="114"/>
      <c r="AS540" s="114"/>
      <c r="AT540" s="114"/>
      <c r="AU540" s="114"/>
      <c r="AV540" s="114"/>
      <c r="AW540" s="626"/>
      <c r="AX540" s="626"/>
      <c r="AY540" s="626"/>
      <c r="AZ540" s="626"/>
      <c r="BA540" s="620"/>
    </row>
    <row r="541" spans="1:53" ht="33.75" hidden="1" customHeight="1" x14ac:dyDescent="0.25">
      <c r="A541" s="2597"/>
      <c r="B541" s="677" t="s">
        <v>431</v>
      </c>
      <c r="C541" s="693" t="s">
        <v>451</v>
      </c>
      <c r="D541" s="2597"/>
      <c r="E541" s="693" t="s">
        <v>450</v>
      </c>
      <c r="F541" s="692" t="s">
        <v>11</v>
      </c>
      <c r="G541" s="691">
        <v>0</v>
      </c>
      <c r="H541" s="691">
        <v>1</v>
      </c>
      <c r="I541" s="690"/>
      <c r="J541" s="681"/>
      <c r="K541" s="679"/>
      <c r="L541" s="679"/>
      <c r="M541" s="679">
        <v>1</v>
      </c>
      <c r="N541" s="680"/>
      <c r="O541" s="679"/>
      <c r="P541" s="679"/>
      <c r="Q541" s="679"/>
      <c r="R541" s="679"/>
      <c r="S541" s="679"/>
      <c r="T541" s="679"/>
      <c r="U541" s="679"/>
      <c r="V541" s="679"/>
      <c r="W541" s="679"/>
      <c r="X541" s="679"/>
      <c r="Y541" s="679"/>
      <c r="Z541" s="678"/>
      <c r="AA541" s="630"/>
      <c r="AB541" s="629"/>
      <c r="AC541" s="627"/>
      <c r="AD541" s="628"/>
      <c r="AE541" s="628"/>
      <c r="AF541" s="628"/>
      <c r="AG541" s="628"/>
      <c r="AH541" s="628"/>
      <c r="AI541" s="627"/>
      <c r="AJ541" s="114"/>
      <c r="AK541" s="114"/>
      <c r="AL541" s="114"/>
      <c r="AM541" s="114"/>
      <c r="AN541" s="114"/>
      <c r="AO541" s="114"/>
      <c r="AP541" s="114"/>
      <c r="AQ541" s="114"/>
      <c r="AR541" s="114"/>
      <c r="AS541" s="114"/>
      <c r="AT541" s="114"/>
      <c r="AU541" s="114"/>
      <c r="AV541" s="114"/>
      <c r="AW541" s="626"/>
      <c r="AX541" s="626"/>
      <c r="AY541" s="626"/>
      <c r="AZ541" s="626"/>
      <c r="BA541" s="620"/>
    </row>
    <row r="542" spans="1:53" ht="75.75" hidden="1" customHeight="1" x14ac:dyDescent="0.25">
      <c r="A542" s="2597"/>
      <c r="B542" s="677" t="s">
        <v>431</v>
      </c>
      <c r="C542" s="689" t="s">
        <v>449</v>
      </c>
      <c r="D542" s="2675" t="s">
        <v>448</v>
      </c>
      <c r="E542" s="676" t="s">
        <v>447</v>
      </c>
      <c r="F542" s="675" t="s">
        <v>129</v>
      </c>
      <c r="G542" s="683">
        <v>0.2</v>
      </c>
      <c r="H542" s="683">
        <v>1</v>
      </c>
      <c r="I542" s="684">
        <f>0.1*0.8</f>
        <v>8.0000000000000016E-2</v>
      </c>
      <c r="J542" s="105" t="s">
        <v>441</v>
      </c>
      <c r="K542" s="105" t="s">
        <v>440</v>
      </c>
      <c r="L542" s="105">
        <v>2232</v>
      </c>
      <c r="M542" s="105">
        <v>1</v>
      </c>
      <c r="N542" s="685" t="s">
        <v>439</v>
      </c>
      <c r="O542" s="114"/>
      <c r="P542" s="105" t="s">
        <v>438</v>
      </c>
      <c r="Q542" s="114" t="s">
        <v>0</v>
      </c>
      <c r="R542" s="114" t="s">
        <v>0</v>
      </c>
      <c r="S542" s="114" t="s">
        <v>0</v>
      </c>
      <c r="T542" s="114" t="s">
        <v>0</v>
      </c>
      <c r="U542" s="114" t="s">
        <v>0</v>
      </c>
      <c r="V542" s="114" t="s">
        <v>0</v>
      </c>
      <c r="W542" s="114" t="s">
        <v>0</v>
      </c>
      <c r="X542" s="114" t="s">
        <v>0</v>
      </c>
      <c r="Y542" s="114" t="s">
        <v>0</v>
      </c>
      <c r="Z542" s="630"/>
      <c r="AA542" s="630"/>
      <c r="AB542" s="629"/>
      <c r="AC542" s="627"/>
      <c r="AD542" s="628"/>
      <c r="AE542" s="628"/>
      <c r="AF542" s="628"/>
      <c r="AG542" s="628"/>
      <c r="AH542" s="628"/>
      <c r="AI542" s="627"/>
      <c r="AJ542" s="114"/>
      <c r="AK542" s="114"/>
      <c r="AL542" s="114"/>
      <c r="AM542" s="114"/>
      <c r="AN542" s="114"/>
      <c r="AO542" s="114"/>
      <c r="AP542" s="114"/>
      <c r="AQ542" s="114"/>
      <c r="AR542" s="114"/>
      <c r="AS542" s="114"/>
      <c r="AT542" s="114"/>
      <c r="AU542" s="114"/>
      <c r="AV542" s="114"/>
      <c r="AW542" s="626"/>
      <c r="AX542" s="626"/>
      <c r="AY542" s="626"/>
      <c r="AZ542" s="626"/>
      <c r="BA542" s="620"/>
    </row>
    <row r="543" spans="1:53" ht="53.25" hidden="1" customHeight="1" x14ac:dyDescent="0.25">
      <c r="A543" s="2597"/>
      <c r="B543" s="677" t="s">
        <v>431</v>
      </c>
      <c r="C543" s="689" t="s">
        <v>446</v>
      </c>
      <c r="D543" s="2597"/>
      <c r="E543" s="688" t="s">
        <v>445</v>
      </c>
      <c r="F543" s="675" t="s">
        <v>236</v>
      </c>
      <c r="G543" s="687">
        <v>0</v>
      </c>
      <c r="H543" s="687">
        <v>1</v>
      </c>
      <c r="I543" s="684">
        <v>0.1</v>
      </c>
      <c r="J543" s="681" t="s">
        <v>441</v>
      </c>
      <c r="K543" s="681" t="s">
        <v>440</v>
      </c>
      <c r="L543" s="681">
        <v>2232</v>
      </c>
      <c r="M543" s="681">
        <v>1</v>
      </c>
      <c r="N543" s="686" t="s">
        <v>439</v>
      </c>
      <c r="O543" s="679"/>
      <c r="P543" s="681" t="s">
        <v>438</v>
      </c>
      <c r="Q543" s="679" t="s">
        <v>0</v>
      </c>
      <c r="R543" s="679" t="s">
        <v>0</v>
      </c>
      <c r="S543" s="679" t="s">
        <v>0</v>
      </c>
      <c r="T543" s="679" t="s">
        <v>0</v>
      </c>
      <c r="U543" s="679" t="s">
        <v>0</v>
      </c>
      <c r="V543" s="679" t="s">
        <v>0</v>
      </c>
      <c r="W543" s="679" t="s">
        <v>0</v>
      </c>
      <c r="X543" s="679" t="s">
        <v>0</v>
      </c>
      <c r="Y543" s="679" t="s">
        <v>0</v>
      </c>
      <c r="Z543" s="678"/>
      <c r="AA543" s="630"/>
      <c r="AB543" s="629"/>
      <c r="AC543" s="627"/>
      <c r="AD543" s="628"/>
      <c r="AE543" s="628"/>
      <c r="AF543" s="628"/>
      <c r="AG543" s="628"/>
      <c r="AH543" s="628"/>
      <c r="AI543" s="627"/>
      <c r="AJ543" s="114"/>
      <c r="AK543" s="114"/>
      <c r="AL543" s="114"/>
      <c r="AM543" s="114"/>
      <c r="AN543" s="114"/>
      <c r="AO543" s="114"/>
      <c r="AP543" s="114"/>
      <c r="AQ543" s="114"/>
      <c r="AR543" s="114"/>
      <c r="AS543" s="114"/>
      <c r="AT543" s="114"/>
      <c r="AU543" s="114"/>
      <c r="AV543" s="114"/>
      <c r="AW543" s="626"/>
      <c r="AX543" s="626"/>
      <c r="AY543" s="626"/>
      <c r="AZ543" s="626"/>
      <c r="BA543" s="620"/>
    </row>
    <row r="544" spans="1:53" ht="33.75" hidden="1" customHeight="1" x14ac:dyDescent="0.25">
      <c r="A544" s="2597"/>
      <c r="B544" s="677" t="s">
        <v>431</v>
      </c>
      <c r="C544" s="2685" t="s">
        <v>444</v>
      </c>
      <c r="D544" s="2597"/>
      <c r="E544" s="676" t="s">
        <v>443</v>
      </c>
      <c r="F544" s="675" t="s">
        <v>442</v>
      </c>
      <c r="G544" s="675">
        <v>0</v>
      </c>
      <c r="H544" s="675">
        <v>1</v>
      </c>
      <c r="I544" s="682">
        <v>0.2</v>
      </c>
      <c r="J544" s="105" t="s">
        <v>441</v>
      </c>
      <c r="K544" s="105" t="s">
        <v>440</v>
      </c>
      <c r="L544" s="105">
        <v>2232</v>
      </c>
      <c r="M544" s="105">
        <v>1</v>
      </c>
      <c r="N544" s="685" t="s">
        <v>439</v>
      </c>
      <c r="O544" s="114"/>
      <c r="P544" s="105" t="s">
        <v>438</v>
      </c>
      <c r="Q544" s="114"/>
      <c r="R544" s="114"/>
      <c r="S544" s="114"/>
      <c r="T544" s="114"/>
      <c r="U544" s="114"/>
      <c r="V544" s="114"/>
      <c r="W544" s="114" t="s">
        <v>0</v>
      </c>
      <c r="X544" s="114" t="s">
        <v>0</v>
      </c>
      <c r="Y544" s="114" t="s">
        <v>0</v>
      </c>
      <c r="Z544" s="630"/>
      <c r="AA544" s="630"/>
      <c r="AB544" s="629"/>
      <c r="AC544" s="627"/>
      <c r="AD544" s="628"/>
      <c r="AE544" s="628"/>
      <c r="AF544" s="628"/>
      <c r="AG544" s="628"/>
      <c r="AH544" s="628"/>
      <c r="AI544" s="627"/>
      <c r="AJ544" s="114"/>
      <c r="AK544" s="114"/>
      <c r="AL544" s="114"/>
      <c r="AM544" s="114"/>
      <c r="AN544" s="114"/>
      <c r="AO544" s="114"/>
      <c r="AP544" s="114"/>
      <c r="AQ544" s="114"/>
      <c r="AR544" s="114"/>
      <c r="AS544" s="114"/>
      <c r="AT544" s="114"/>
      <c r="AU544" s="114"/>
      <c r="AV544" s="114"/>
      <c r="AW544" s="626"/>
      <c r="AX544" s="626"/>
      <c r="AY544" s="626"/>
      <c r="AZ544" s="626"/>
      <c r="BA544" s="620"/>
    </row>
    <row r="545" spans="1:53" ht="30.75" hidden="1" customHeight="1" x14ac:dyDescent="0.25">
      <c r="A545" s="2597"/>
      <c r="B545" s="677" t="s">
        <v>431</v>
      </c>
      <c r="C545" s="2647"/>
      <c r="D545" s="2598"/>
      <c r="E545" s="676" t="s">
        <v>437</v>
      </c>
      <c r="F545" s="675" t="s">
        <v>129</v>
      </c>
      <c r="G545" s="683">
        <v>0</v>
      </c>
      <c r="H545" s="683">
        <v>1</v>
      </c>
      <c r="I545" s="684"/>
      <c r="J545" s="681"/>
      <c r="K545" s="679"/>
      <c r="L545" s="679"/>
      <c r="M545" s="679">
        <v>1</v>
      </c>
      <c r="N545" s="680"/>
      <c r="O545" s="679"/>
      <c r="P545" s="679"/>
      <c r="Q545" s="679"/>
      <c r="R545" s="679"/>
      <c r="S545" s="679"/>
      <c r="T545" s="679"/>
      <c r="U545" s="679"/>
      <c r="V545" s="679"/>
      <c r="W545" s="679"/>
      <c r="X545" s="679"/>
      <c r="Y545" s="679"/>
      <c r="Z545" s="678"/>
      <c r="AA545" s="630"/>
      <c r="AB545" s="629"/>
      <c r="AC545" s="627"/>
      <c r="AD545" s="628"/>
      <c r="AE545" s="628"/>
      <c r="AF545" s="628"/>
      <c r="AG545" s="628"/>
      <c r="AH545" s="628"/>
      <c r="AI545" s="627"/>
      <c r="AJ545" s="114"/>
      <c r="AK545" s="114"/>
      <c r="AL545" s="114"/>
      <c r="AM545" s="114"/>
      <c r="AN545" s="114"/>
      <c r="AO545" s="114"/>
      <c r="AP545" s="114"/>
      <c r="AQ545" s="114"/>
      <c r="AR545" s="114"/>
      <c r="AS545" s="114"/>
      <c r="AT545" s="114"/>
      <c r="AU545" s="114"/>
      <c r="AV545" s="114"/>
      <c r="AW545" s="626"/>
      <c r="AX545" s="626"/>
      <c r="AY545" s="626"/>
      <c r="AZ545" s="626"/>
      <c r="BA545" s="620"/>
    </row>
    <row r="546" spans="1:53" ht="26.25" hidden="1" customHeight="1" x14ac:dyDescent="0.25">
      <c r="A546" s="2597"/>
      <c r="B546" s="677" t="s">
        <v>431</v>
      </c>
      <c r="C546" s="2687" t="s">
        <v>436</v>
      </c>
      <c r="D546" s="2675" t="s">
        <v>435</v>
      </c>
      <c r="E546" s="676" t="s">
        <v>434</v>
      </c>
      <c r="F546" s="675" t="s">
        <v>129</v>
      </c>
      <c r="G546" s="683">
        <v>0</v>
      </c>
      <c r="H546" s="683">
        <v>0.3</v>
      </c>
      <c r="I546" s="682"/>
      <c r="J546" s="471"/>
      <c r="K546" s="114"/>
      <c r="L546" s="114"/>
      <c r="M546" s="114">
        <v>1</v>
      </c>
      <c r="N546" s="631"/>
      <c r="O546" s="114"/>
      <c r="P546" s="114"/>
      <c r="Q546" s="114"/>
      <c r="R546" s="114"/>
      <c r="S546" s="114"/>
      <c r="T546" s="114"/>
      <c r="U546" s="114"/>
      <c r="V546" s="114"/>
      <c r="W546" s="114"/>
      <c r="X546" s="114"/>
      <c r="Y546" s="114"/>
      <c r="Z546" s="630"/>
      <c r="AA546" s="630"/>
      <c r="AB546" s="629"/>
      <c r="AC546" s="627"/>
      <c r="AD546" s="628"/>
      <c r="AE546" s="628"/>
      <c r="AF546" s="628"/>
      <c r="AG546" s="628"/>
      <c r="AH546" s="628"/>
      <c r="AI546" s="627"/>
      <c r="AJ546" s="114"/>
      <c r="AK546" s="114"/>
      <c r="AL546" s="114"/>
      <c r="AM546" s="114"/>
      <c r="AN546" s="114"/>
      <c r="AO546" s="114"/>
      <c r="AP546" s="114"/>
      <c r="AQ546" s="114"/>
      <c r="AR546" s="114"/>
      <c r="AS546" s="114"/>
      <c r="AT546" s="114"/>
      <c r="AU546" s="114"/>
      <c r="AV546" s="114"/>
      <c r="AW546" s="626"/>
      <c r="AX546" s="626"/>
      <c r="AY546" s="626"/>
      <c r="AZ546" s="626"/>
      <c r="BA546" s="620"/>
    </row>
    <row r="547" spans="1:53" ht="30.75" hidden="1" customHeight="1" x14ac:dyDescent="0.25">
      <c r="A547" s="2597"/>
      <c r="B547" s="677" t="s">
        <v>431</v>
      </c>
      <c r="C547" s="2611"/>
      <c r="D547" s="2597"/>
      <c r="E547" s="676" t="s">
        <v>433</v>
      </c>
      <c r="F547" s="675" t="s">
        <v>432</v>
      </c>
      <c r="G547" s="675">
        <v>0</v>
      </c>
      <c r="H547" s="675">
        <v>1</v>
      </c>
      <c r="I547" s="682"/>
      <c r="J547" s="681"/>
      <c r="K547" s="679"/>
      <c r="L547" s="679"/>
      <c r="M547" s="679">
        <v>1</v>
      </c>
      <c r="N547" s="680"/>
      <c r="O547" s="679"/>
      <c r="P547" s="679"/>
      <c r="Q547" s="679"/>
      <c r="R547" s="679"/>
      <c r="S547" s="679"/>
      <c r="T547" s="679"/>
      <c r="U547" s="679"/>
      <c r="V547" s="679"/>
      <c r="W547" s="679"/>
      <c r="X547" s="679"/>
      <c r="Y547" s="679"/>
      <c r="Z547" s="678"/>
      <c r="AA547" s="630"/>
      <c r="AB547" s="629"/>
      <c r="AC547" s="627"/>
      <c r="AD547" s="628"/>
      <c r="AE547" s="628"/>
      <c r="AF547" s="628"/>
      <c r="AG547" s="628"/>
      <c r="AH547" s="628"/>
      <c r="AI547" s="627"/>
      <c r="AJ547" s="114"/>
      <c r="AK547" s="114"/>
      <c r="AL547" s="114"/>
      <c r="AM547" s="114"/>
      <c r="AN547" s="114"/>
      <c r="AO547" s="114"/>
      <c r="AP547" s="114"/>
      <c r="AQ547" s="114"/>
      <c r="AR547" s="114"/>
      <c r="AS547" s="114"/>
      <c r="AT547" s="114"/>
      <c r="AU547" s="114"/>
      <c r="AV547" s="114"/>
      <c r="AW547" s="626"/>
      <c r="AX547" s="626"/>
      <c r="AY547" s="626"/>
      <c r="AZ547" s="626"/>
      <c r="BA547" s="620"/>
    </row>
    <row r="548" spans="1:53" ht="15.75" hidden="1" customHeight="1" x14ac:dyDescent="0.25">
      <c r="A548" s="2598"/>
      <c r="B548" s="677" t="s">
        <v>431</v>
      </c>
      <c r="C548" s="2611"/>
      <c r="D548" s="2597"/>
      <c r="E548" s="676" t="s">
        <v>430</v>
      </c>
      <c r="F548" s="675" t="s">
        <v>429</v>
      </c>
      <c r="G548" s="675">
        <v>0</v>
      </c>
      <c r="H548" s="675">
        <v>4</v>
      </c>
      <c r="I548" s="674"/>
      <c r="J548" s="471"/>
      <c r="K548" s="114"/>
      <c r="L548" s="114"/>
      <c r="M548" s="114">
        <v>1</v>
      </c>
      <c r="N548" s="631"/>
      <c r="O548" s="114"/>
      <c r="P548" s="114"/>
      <c r="Q548" s="114"/>
      <c r="R548" s="114"/>
      <c r="S548" s="114"/>
      <c r="T548" s="114"/>
      <c r="U548" s="114"/>
      <c r="V548" s="114"/>
      <c r="W548" s="114"/>
      <c r="X548" s="114"/>
      <c r="Y548" s="114"/>
      <c r="Z548" s="630"/>
      <c r="AA548" s="630"/>
      <c r="AB548" s="629"/>
      <c r="AC548" s="627"/>
      <c r="AD548" s="628"/>
      <c r="AE548" s="628"/>
      <c r="AF548" s="628"/>
      <c r="AG548" s="628"/>
      <c r="AH548" s="628"/>
      <c r="AI548" s="627"/>
      <c r="AJ548" s="114"/>
      <c r="AK548" s="114"/>
      <c r="AL548" s="114"/>
      <c r="AM548" s="114"/>
      <c r="AN548" s="114"/>
      <c r="AO548" s="114"/>
      <c r="AP548" s="114"/>
      <c r="AQ548" s="114"/>
      <c r="AR548" s="114"/>
      <c r="AS548" s="114"/>
      <c r="AT548" s="114"/>
      <c r="AU548" s="114"/>
      <c r="AV548" s="114"/>
      <c r="AW548" s="626"/>
      <c r="AX548" s="626"/>
      <c r="AY548" s="626"/>
      <c r="AZ548" s="626"/>
      <c r="BA548" s="620"/>
    </row>
    <row r="549" spans="1:53" ht="15.75" hidden="1" customHeight="1" x14ac:dyDescent="0.25">
      <c r="A549" s="2692" t="s">
        <v>428</v>
      </c>
      <c r="B549" s="471" t="s">
        <v>398</v>
      </c>
      <c r="C549" s="483" t="s">
        <v>427</v>
      </c>
      <c r="D549" s="2676" t="s">
        <v>426</v>
      </c>
      <c r="E549" s="483" t="s">
        <v>425</v>
      </c>
      <c r="F549" s="660" t="s">
        <v>372</v>
      </c>
      <c r="G549" s="672">
        <v>0</v>
      </c>
      <c r="H549" s="672">
        <v>1</v>
      </c>
      <c r="I549" s="671">
        <v>0.15</v>
      </c>
      <c r="J549" s="105"/>
      <c r="K549" s="114"/>
      <c r="L549" s="114"/>
      <c r="M549" s="114"/>
      <c r="N549" s="631"/>
      <c r="O549" s="114"/>
      <c r="P549" s="114"/>
      <c r="Q549" s="114"/>
      <c r="R549" s="114"/>
      <c r="S549" s="114"/>
      <c r="T549" s="114"/>
      <c r="U549" s="114"/>
      <c r="V549" s="114"/>
      <c r="W549" s="114"/>
      <c r="X549" s="114"/>
      <c r="Y549" s="114"/>
      <c r="Z549" s="630"/>
      <c r="AA549" s="630"/>
      <c r="AB549" s="629"/>
      <c r="AC549" s="627"/>
      <c r="AD549" s="628"/>
      <c r="AE549" s="628"/>
      <c r="AF549" s="628"/>
      <c r="AG549" s="628"/>
      <c r="AH549" s="628"/>
      <c r="AI549" s="627"/>
      <c r="AJ549" s="114"/>
      <c r="AK549" s="114"/>
      <c r="AL549" s="114"/>
      <c r="AM549" s="114"/>
      <c r="AN549" s="114"/>
      <c r="AO549" s="114"/>
      <c r="AP549" s="114"/>
      <c r="AQ549" s="114"/>
      <c r="AR549" s="114"/>
      <c r="AS549" s="114"/>
      <c r="AT549" s="114"/>
      <c r="AU549" s="114"/>
      <c r="AV549" s="114"/>
      <c r="AW549" s="626"/>
      <c r="AX549" s="626"/>
      <c r="AY549" s="626"/>
      <c r="AZ549" s="626"/>
      <c r="BA549" s="620"/>
    </row>
    <row r="550" spans="1:53" ht="15.75" hidden="1" customHeight="1" x14ac:dyDescent="0.25">
      <c r="A550" s="2597"/>
      <c r="B550" s="471" t="s">
        <v>398</v>
      </c>
      <c r="C550" s="483" t="s">
        <v>1110</v>
      </c>
      <c r="D550" s="2597"/>
      <c r="E550" s="483" t="s">
        <v>423</v>
      </c>
      <c r="F550" s="660" t="s">
        <v>372</v>
      </c>
      <c r="G550" s="672">
        <v>0.57999999999999996</v>
      </c>
      <c r="H550" s="672">
        <v>0.9</v>
      </c>
      <c r="I550" s="671">
        <v>0.13</v>
      </c>
      <c r="J550" s="105"/>
      <c r="K550" s="114"/>
      <c r="L550" s="114"/>
      <c r="M550" s="114"/>
      <c r="N550" s="631"/>
      <c r="O550" s="114"/>
      <c r="P550" s="114"/>
      <c r="Q550" s="114"/>
      <c r="R550" s="114"/>
      <c r="S550" s="114"/>
      <c r="T550" s="114"/>
      <c r="U550" s="114"/>
      <c r="V550" s="114"/>
      <c r="W550" s="114"/>
      <c r="X550" s="114"/>
      <c r="Y550" s="114"/>
      <c r="Z550" s="630"/>
      <c r="AA550" s="630"/>
      <c r="AB550" s="629"/>
      <c r="AC550" s="627"/>
      <c r="AD550" s="628"/>
      <c r="AE550" s="628"/>
      <c r="AF550" s="628"/>
      <c r="AG550" s="628"/>
      <c r="AH550" s="628"/>
      <c r="AI550" s="627"/>
      <c r="AJ550" s="114"/>
      <c r="AK550" s="114"/>
      <c r="AL550" s="114"/>
      <c r="AM550" s="114"/>
      <c r="AN550" s="114"/>
      <c r="AO550" s="114"/>
      <c r="AP550" s="114"/>
      <c r="AQ550" s="114"/>
      <c r="AR550" s="114"/>
      <c r="AS550" s="114"/>
      <c r="AT550" s="114"/>
      <c r="AU550" s="114"/>
      <c r="AV550" s="114"/>
      <c r="AW550" s="626"/>
      <c r="AX550" s="626"/>
      <c r="AY550" s="626"/>
      <c r="AZ550" s="626"/>
      <c r="BA550" s="620"/>
    </row>
    <row r="551" spans="1:53" ht="15.75" hidden="1" customHeight="1" x14ac:dyDescent="0.25">
      <c r="A551" s="2597"/>
      <c r="B551" s="471" t="s">
        <v>398</v>
      </c>
      <c r="C551" s="656" t="s">
        <v>422</v>
      </c>
      <c r="D551" s="2597"/>
      <c r="E551" s="483" t="s">
        <v>421</v>
      </c>
      <c r="F551" s="660" t="s">
        <v>372</v>
      </c>
      <c r="G551" s="672">
        <v>0.4</v>
      </c>
      <c r="H551" s="672">
        <v>1</v>
      </c>
      <c r="I551" s="671">
        <v>0.1</v>
      </c>
      <c r="J551" s="105"/>
      <c r="K551" s="114"/>
      <c r="L551" s="114"/>
      <c r="M551" s="114"/>
      <c r="N551" s="631"/>
      <c r="O551" s="114"/>
      <c r="P551" s="114"/>
      <c r="Q551" s="114"/>
      <c r="R551" s="114"/>
      <c r="S551" s="114"/>
      <c r="T551" s="114"/>
      <c r="U551" s="114"/>
      <c r="V551" s="114"/>
      <c r="W551" s="114"/>
      <c r="X551" s="114"/>
      <c r="Y551" s="114"/>
      <c r="Z551" s="630"/>
      <c r="AA551" s="630"/>
      <c r="AB551" s="629"/>
      <c r="AC551" s="627"/>
      <c r="AD551" s="628"/>
      <c r="AE551" s="628"/>
      <c r="AF551" s="628"/>
      <c r="AG551" s="628"/>
      <c r="AH551" s="628"/>
      <c r="AI551" s="627"/>
      <c r="AJ551" s="114"/>
      <c r="AK551" s="114"/>
      <c r="AL551" s="114"/>
      <c r="AM551" s="114"/>
      <c r="AN551" s="114"/>
      <c r="AO551" s="114"/>
      <c r="AP551" s="114"/>
      <c r="AQ551" s="114"/>
      <c r="AR551" s="114"/>
      <c r="AS551" s="114"/>
      <c r="AT551" s="114"/>
      <c r="AU551" s="114"/>
      <c r="AV551" s="114"/>
      <c r="AW551" s="626"/>
      <c r="AX551" s="626"/>
      <c r="AY551" s="626"/>
      <c r="AZ551" s="626"/>
      <c r="BA551" s="620"/>
    </row>
    <row r="552" spans="1:53" ht="15.75" hidden="1" customHeight="1" x14ac:dyDescent="0.25">
      <c r="A552" s="2597"/>
      <c r="B552" s="471" t="s">
        <v>398</v>
      </c>
      <c r="C552" s="656" t="s">
        <v>420</v>
      </c>
      <c r="D552" s="2597"/>
      <c r="E552" s="483" t="s">
        <v>419</v>
      </c>
      <c r="F552" s="660" t="s">
        <v>372</v>
      </c>
      <c r="G552" s="672">
        <v>0.4</v>
      </c>
      <c r="H552" s="672">
        <v>1</v>
      </c>
      <c r="I552" s="671">
        <v>0.05</v>
      </c>
      <c r="J552" s="105"/>
      <c r="K552" s="114"/>
      <c r="L552" s="114"/>
      <c r="M552" s="114"/>
      <c r="N552" s="631"/>
      <c r="O552" s="114"/>
      <c r="P552" s="114"/>
      <c r="Q552" s="114"/>
      <c r="R552" s="114"/>
      <c r="S552" s="114"/>
      <c r="T552" s="114"/>
      <c r="U552" s="114"/>
      <c r="V552" s="114"/>
      <c r="W552" s="114"/>
      <c r="X552" s="114"/>
      <c r="Y552" s="114"/>
      <c r="Z552" s="630"/>
      <c r="AA552" s="630"/>
      <c r="AB552" s="629"/>
      <c r="AC552" s="627"/>
      <c r="AD552" s="628"/>
      <c r="AE552" s="628"/>
      <c r="AF552" s="628"/>
      <c r="AG552" s="628"/>
      <c r="AH552" s="628"/>
      <c r="AI552" s="627"/>
      <c r="AJ552" s="114"/>
      <c r="AK552" s="114"/>
      <c r="AL552" s="114"/>
      <c r="AM552" s="114"/>
      <c r="AN552" s="114"/>
      <c r="AO552" s="114"/>
      <c r="AP552" s="114"/>
      <c r="AQ552" s="114"/>
      <c r="AR552" s="114"/>
      <c r="AS552" s="114"/>
      <c r="AT552" s="114"/>
      <c r="AU552" s="114"/>
      <c r="AV552" s="114"/>
      <c r="AW552" s="626"/>
      <c r="AX552" s="626"/>
      <c r="AY552" s="626"/>
      <c r="AZ552" s="626"/>
      <c r="BA552" s="620"/>
    </row>
    <row r="553" spans="1:53" ht="15.75" hidden="1" customHeight="1" x14ac:dyDescent="0.25">
      <c r="A553" s="2597"/>
      <c r="B553" s="471" t="s">
        <v>398</v>
      </c>
      <c r="C553" s="656" t="s">
        <v>418</v>
      </c>
      <c r="D553" s="2597"/>
      <c r="E553" s="483" t="s">
        <v>417</v>
      </c>
      <c r="F553" s="660" t="s">
        <v>372</v>
      </c>
      <c r="G553" s="672">
        <v>0.5</v>
      </c>
      <c r="H553" s="672">
        <v>0.9</v>
      </c>
      <c r="I553" s="671">
        <v>0.05</v>
      </c>
      <c r="J553" s="105"/>
      <c r="K553" s="114"/>
      <c r="L553" s="114"/>
      <c r="M553" s="114"/>
      <c r="N553" s="631"/>
      <c r="O553" s="114"/>
      <c r="P553" s="114"/>
      <c r="Q553" s="114"/>
      <c r="R553" s="114"/>
      <c r="S553" s="114"/>
      <c r="T553" s="114"/>
      <c r="U553" s="114"/>
      <c r="V553" s="114"/>
      <c r="W553" s="114"/>
      <c r="X553" s="114"/>
      <c r="Y553" s="114"/>
      <c r="Z553" s="630"/>
      <c r="AA553" s="630"/>
      <c r="AB553" s="629"/>
      <c r="AC553" s="627"/>
      <c r="AD553" s="628"/>
      <c r="AE553" s="628"/>
      <c r="AF553" s="628"/>
      <c r="AG553" s="628"/>
      <c r="AH553" s="628"/>
      <c r="AI553" s="627"/>
      <c r="AJ553" s="114"/>
      <c r="AK553" s="114"/>
      <c r="AL553" s="114"/>
      <c r="AM553" s="114"/>
      <c r="AN553" s="114"/>
      <c r="AO553" s="114"/>
      <c r="AP553" s="114"/>
      <c r="AQ553" s="114"/>
      <c r="AR553" s="114"/>
      <c r="AS553" s="114"/>
      <c r="AT553" s="114"/>
      <c r="AU553" s="114"/>
      <c r="AV553" s="114"/>
      <c r="AW553" s="626"/>
      <c r="AX553" s="626"/>
      <c r="AY553" s="626"/>
      <c r="AZ553" s="626"/>
      <c r="BA553" s="620"/>
    </row>
    <row r="554" spans="1:53" ht="15.75" hidden="1" customHeight="1" x14ac:dyDescent="0.25">
      <c r="A554" s="2597"/>
      <c r="B554" s="471" t="s">
        <v>398</v>
      </c>
      <c r="C554" s="656" t="s">
        <v>416</v>
      </c>
      <c r="D554" s="2597"/>
      <c r="E554" s="483" t="s">
        <v>415</v>
      </c>
      <c r="F554" s="660" t="s">
        <v>372</v>
      </c>
      <c r="G554" s="672">
        <v>0</v>
      </c>
      <c r="H554" s="672">
        <v>1</v>
      </c>
      <c r="I554" s="671">
        <v>0.2</v>
      </c>
      <c r="J554" s="105"/>
      <c r="K554" s="114"/>
      <c r="L554" s="114"/>
      <c r="M554" s="114"/>
      <c r="N554" s="631"/>
      <c r="O554" s="114"/>
      <c r="P554" s="114"/>
      <c r="Q554" s="114"/>
      <c r="R554" s="114"/>
      <c r="S554" s="114"/>
      <c r="T554" s="114"/>
      <c r="U554" s="114"/>
      <c r="V554" s="114"/>
      <c r="W554" s="114"/>
      <c r="X554" s="114"/>
      <c r="Y554" s="114"/>
      <c r="Z554" s="630"/>
      <c r="AA554" s="630"/>
      <c r="AB554" s="629"/>
      <c r="AC554" s="627"/>
      <c r="AD554" s="628"/>
      <c r="AE554" s="628"/>
      <c r="AF554" s="628"/>
      <c r="AG554" s="628"/>
      <c r="AH554" s="628"/>
      <c r="AI554" s="627"/>
      <c r="AJ554" s="114"/>
      <c r="AK554" s="114"/>
      <c r="AL554" s="114"/>
      <c r="AM554" s="114"/>
      <c r="AN554" s="114"/>
      <c r="AO554" s="114"/>
      <c r="AP554" s="114"/>
      <c r="AQ554" s="114"/>
      <c r="AR554" s="114"/>
      <c r="AS554" s="114"/>
      <c r="AT554" s="114"/>
      <c r="AU554" s="114"/>
      <c r="AV554" s="114"/>
      <c r="AW554" s="626"/>
      <c r="AX554" s="626"/>
      <c r="AY554" s="626"/>
      <c r="AZ554" s="626"/>
      <c r="BA554" s="620"/>
    </row>
    <row r="555" spans="1:53" ht="15.75" hidden="1" customHeight="1" x14ac:dyDescent="0.25">
      <c r="A555" s="2597"/>
      <c r="B555" s="471" t="s">
        <v>410</v>
      </c>
      <c r="C555" s="2688" t="s">
        <v>414</v>
      </c>
      <c r="D555" s="2597"/>
      <c r="E555" s="656" t="s">
        <v>413</v>
      </c>
      <c r="F555" s="673" t="s">
        <v>411</v>
      </c>
      <c r="G555" s="672">
        <v>0</v>
      </c>
      <c r="H555" s="672">
        <v>1</v>
      </c>
      <c r="I555" s="671">
        <v>0.9</v>
      </c>
      <c r="J555" s="105"/>
      <c r="K555" s="114"/>
      <c r="L555" s="114"/>
      <c r="M555" s="114"/>
      <c r="N555" s="631"/>
      <c r="O555" s="114"/>
      <c r="P555" s="114"/>
      <c r="Q555" s="114"/>
      <c r="R555" s="114"/>
      <c r="S555" s="114"/>
      <c r="T555" s="114"/>
      <c r="U555" s="114"/>
      <c r="V555" s="114"/>
      <c r="W555" s="114"/>
      <c r="X555" s="114"/>
      <c r="Y555" s="114"/>
      <c r="Z555" s="630"/>
      <c r="AA555" s="630"/>
      <c r="AB555" s="629"/>
      <c r="AC555" s="627"/>
      <c r="AD555" s="628"/>
      <c r="AE555" s="628"/>
      <c r="AF555" s="628"/>
      <c r="AG555" s="628"/>
      <c r="AH555" s="628"/>
      <c r="AI555" s="627"/>
      <c r="AJ555" s="114"/>
      <c r="AK555" s="114"/>
      <c r="AL555" s="114"/>
      <c r="AM555" s="114"/>
      <c r="AN555" s="114"/>
      <c r="AO555" s="114"/>
      <c r="AP555" s="114"/>
      <c r="AQ555" s="114"/>
      <c r="AR555" s="114"/>
      <c r="AS555" s="114"/>
      <c r="AT555" s="114"/>
      <c r="AU555" s="114"/>
      <c r="AV555" s="114"/>
      <c r="AW555" s="626"/>
      <c r="AX555" s="626"/>
      <c r="AY555" s="626"/>
      <c r="AZ555" s="626"/>
      <c r="BA555" s="620"/>
    </row>
    <row r="556" spans="1:53" ht="15.75" hidden="1" customHeight="1" x14ac:dyDescent="0.25">
      <c r="A556" s="2597"/>
      <c r="B556" s="471" t="s">
        <v>410</v>
      </c>
      <c r="C556" s="2597"/>
      <c r="D556" s="2597"/>
      <c r="E556" s="656" t="s">
        <v>412</v>
      </c>
      <c r="F556" s="673" t="s">
        <v>411</v>
      </c>
      <c r="G556" s="672">
        <v>0</v>
      </c>
      <c r="H556" s="672">
        <v>1</v>
      </c>
      <c r="I556" s="671">
        <v>1</v>
      </c>
      <c r="J556" s="105"/>
      <c r="K556" s="114"/>
      <c r="L556" s="114"/>
      <c r="M556" s="114"/>
      <c r="N556" s="631"/>
      <c r="O556" s="114"/>
      <c r="P556" s="114"/>
      <c r="Q556" s="114"/>
      <c r="R556" s="114"/>
      <c r="S556" s="114"/>
      <c r="T556" s="114"/>
      <c r="U556" s="114"/>
      <c r="V556" s="114"/>
      <c r="W556" s="114"/>
      <c r="X556" s="114"/>
      <c r="Y556" s="114"/>
      <c r="Z556" s="630"/>
      <c r="AA556" s="630"/>
      <c r="AB556" s="629"/>
      <c r="AC556" s="627"/>
      <c r="AD556" s="628"/>
      <c r="AE556" s="628"/>
      <c r="AF556" s="628"/>
      <c r="AG556" s="628"/>
      <c r="AH556" s="628"/>
      <c r="AI556" s="627"/>
      <c r="AJ556" s="114"/>
      <c r="AK556" s="114"/>
      <c r="AL556" s="114"/>
      <c r="AM556" s="114"/>
      <c r="AN556" s="114"/>
      <c r="AO556" s="114"/>
      <c r="AP556" s="114"/>
      <c r="AQ556" s="114"/>
      <c r="AR556" s="114"/>
      <c r="AS556" s="114"/>
      <c r="AT556" s="114"/>
      <c r="AU556" s="114"/>
      <c r="AV556" s="114"/>
      <c r="AW556" s="626"/>
      <c r="AX556" s="626"/>
      <c r="AY556" s="626"/>
      <c r="AZ556" s="626"/>
      <c r="BA556" s="620"/>
    </row>
    <row r="557" spans="1:53" ht="15.75" hidden="1" customHeight="1" x14ac:dyDescent="0.25">
      <c r="A557" s="2597"/>
      <c r="B557" s="471" t="s">
        <v>410</v>
      </c>
      <c r="C557" s="2598"/>
      <c r="D557" s="2598"/>
      <c r="E557" s="656" t="s">
        <v>409</v>
      </c>
      <c r="F557" s="673" t="s">
        <v>327</v>
      </c>
      <c r="G557" s="672">
        <v>0</v>
      </c>
      <c r="H557" s="672">
        <v>1</v>
      </c>
      <c r="I557" s="671">
        <v>0.5</v>
      </c>
      <c r="J557" s="105"/>
      <c r="K557" s="114"/>
      <c r="L557" s="114"/>
      <c r="M557" s="114"/>
      <c r="N557" s="631"/>
      <c r="O557" s="114"/>
      <c r="P557" s="114"/>
      <c r="Q557" s="114"/>
      <c r="R557" s="114"/>
      <c r="S557" s="114"/>
      <c r="T557" s="114"/>
      <c r="U557" s="114"/>
      <c r="V557" s="114"/>
      <c r="W557" s="114"/>
      <c r="X557" s="114"/>
      <c r="Y557" s="114"/>
      <c r="Z557" s="630"/>
      <c r="AA557" s="630"/>
      <c r="AB557" s="629"/>
      <c r="AC557" s="627"/>
      <c r="AD557" s="628"/>
      <c r="AE557" s="628"/>
      <c r="AF557" s="628"/>
      <c r="AG557" s="628"/>
      <c r="AH557" s="628"/>
      <c r="AI557" s="627"/>
      <c r="AJ557" s="114"/>
      <c r="AK557" s="114"/>
      <c r="AL557" s="114"/>
      <c r="AM557" s="114"/>
      <c r="AN557" s="114"/>
      <c r="AO557" s="114"/>
      <c r="AP557" s="114"/>
      <c r="AQ557" s="114"/>
      <c r="AR557" s="114"/>
      <c r="AS557" s="114"/>
      <c r="AT557" s="114"/>
      <c r="AU557" s="114"/>
      <c r="AV557" s="114"/>
      <c r="AW557" s="626"/>
      <c r="AX557" s="626"/>
      <c r="AY557" s="626"/>
      <c r="AZ557" s="626"/>
      <c r="BA557" s="620"/>
    </row>
    <row r="558" spans="1:53" ht="25.5" hidden="1" customHeight="1" x14ac:dyDescent="0.25">
      <c r="A558" s="2597"/>
      <c r="B558" s="471" t="s">
        <v>398</v>
      </c>
      <c r="C558" s="2689" t="s">
        <v>408</v>
      </c>
      <c r="D558" s="2676" t="s">
        <v>407</v>
      </c>
      <c r="E558" s="483" t="s">
        <v>406</v>
      </c>
      <c r="F558" s="660" t="s">
        <v>405</v>
      </c>
      <c r="G558" s="668">
        <v>0</v>
      </c>
      <c r="H558" s="672">
        <v>0.3</v>
      </c>
      <c r="I558" s="667">
        <v>0</v>
      </c>
      <c r="J558" s="105"/>
      <c r="K558" s="114"/>
      <c r="L558" s="114"/>
      <c r="M558" s="114"/>
      <c r="N558" s="631"/>
      <c r="O558" s="114"/>
      <c r="P558" s="114"/>
      <c r="Q558" s="114"/>
      <c r="R558" s="114"/>
      <c r="S558" s="114"/>
      <c r="T558" s="114"/>
      <c r="U558" s="114"/>
      <c r="V558" s="114"/>
      <c r="W558" s="114"/>
      <c r="X558" s="114"/>
      <c r="Y558" s="114"/>
      <c r="Z558" s="630"/>
      <c r="AA558" s="630"/>
      <c r="AB558" s="629"/>
      <c r="AC558" s="627"/>
      <c r="AD558" s="628"/>
      <c r="AE558" s="628"/>
      <c r="AF558" s="628"/>
      <c r="AG558" s="628"/>
      <c r="AH558" s="628"/>
      <c r="AI558" s="627"/>
      <c r="AJ558" s="114"/>
      <c r="AK558" s="114"/>
      <c r="AL558" s="114"/>
      <c r="AM558" s="114"/>
      <c r="AN558" s="114"/>
      <c r="AO558" s="114"/>
      <c r="AP558" s="114"/>
      <c r="AQ558" s="114"/>
      <c r="AR558" s="114"/>
      <c r="AS558" s="114"/>
      <c r="AT558" s="114"/>
      <c r="AU558" s="114"/>
      <c r="AV558" s="114"/>
      <c r="AW558" s="626"/>
      <c r="AX558" s="626"/>
      <c r="AY558" s="626"/>
      <c r="AZ558" s="626"/>
      <c r="BA558" s="620"/>
    </row>
    <row r="559" spans="1:53" ht="15.75" hidden="1" customHeight="1" x14ac:dyDescent="0.25">
      <c r="A559" s="2597"/>
      <c r="B559" s="471" t="s">
        <v>398</v>
      </c>
      <c r="C559" s="2597"/>
      <c r="D559" s="2597"/>
      <c r="E559" s="483" t="s">
        <v>404</v>
      </c>
      <c r="F559" s="660" t="s">
        <v>403</v>
      </c>
      <c r="G559" s="668">
        <v>0</v>
      </c>
      <c r="H559" s="672">
        <v>1</v>
      </c>
      <c r="I559" s="671">
        <v>1</v>
      </c>
      <c r="J559" s="105"/>
      <c r="K559" s="114"/>
      <c r="L559" s="114"/>
      <c r="M559" s="114"/>
      <c r="N559" s="631"/>
      <c r="O559" s="114"/>
      <c r="P559" s="114"/>
      <c r="Q559" s="114"/>
      <c r="R559" s="114"/>
      <c r="S559" s="114"/>
      <c r="T559" s="114"/>
      <c r="U559" s="114"/>
      <c r="V559" s="114"/>
      <c r="W559" s="114"/>
      <c r="X559" s="114"/>
      <c r="Y559" s="114"/>
      <c r="Z559" s="630"/>
      <c r="AA559" s="630"/>
      <c r="AB559" s="629"/>
      <c r="AC559" s="627"/>
      <c r="AD559" s="628"/>
      <c r="AE559" s="628"/>
      <c r="AF559" s="628"/>
      <c r="AG559" s="628"/>
      <c r="AH559" s="628"/>
      <c r="AI559" s="627"/>
      <c r="AJ559" s="114"/>
      <c r="AK559" s="114"/>
      <c r="AL559" s="114"/>
      <c r="AM559" s="114"/>
      <c r="AN559" s="114"/>
      <c r="AO559" s="114"/>
      <c r="AP559" s="114"/>
      <c r="AQ559" s="114"/>
      <c r="AR559" s="114"/>
      <c r="AS559" s="114"/>
      <c r="AT559" s="114"/>
      <c r="AU559" s="114"/>
      <c r="AV559" s="114"/>
      <c r="AW559" s="626"/>
      <c r="AX559" s="626"/>
      <c r="AY559" s="626"/>
      <c r="AZ559" s="626"/>
      <c r="BA559" s="620"/>
    </row>
    <row r="560" spans="1:53" ht="15.75" hidden="1" customHeight="1" x14ac:dyDescent="0.25">
      <c r="A560" s="2597"/>
      <c r="B560" s="471" t="s">
        <v>398</v>
      </c>
      <c r="C560" s="2597"/>
      <c r="D560" s="2597"/>
      <c r="E560" s="483" t="s">
        <v>402</v>
      </c>
      <c r="F560" s="660" t="s">
        <v>401</v>
      </c>
      <c r="G560" s="670">
        <v>1067</v>
      </c>
      <c r="H560" s="669">
        <f>G560*1.1</f>
        <v>1173.7</v>
      </c>
      <c r="I560" s="667">
        <f>1067+18</f>
        <v>1085</v>
      </c>
      <c r="J560" s="105"/>
      <c r="K560" s="114"/>
      <c r="L560" s="114"/>
      <c r="M560" s="114"/>
      <c r="N560" s="631"/>
      <c r="O560" s="114"/>
      <c r="P560" s="114"/>
      <c r="Q560" s="114"/>
      <c r="R560" s="114"/>
      <c r="S560" s="114"/>
      <c r="T560" s="114"/>
      <c r="U560" s="114"/>
      <c r="V560" s="114"/>
      <c r="W560" s="114"/>
      <c r="X560" s="114"/>
      <c r="Y560" s="114"/>
      <c r="Z560" s="630"/>
      <c r="AA560" s="630"/>
      <c r="AB560" s="629"/>
      <c r="AC560" s="627"/>
      <c r="AD560" s="628"/>
      <c r="AE560" s="628"/>
      <c r="AF560" s="628"/>
      <c r="AG560" s="628"/>
      <c r="AH560" s="628"/>
      <c r="AI560" s="627"/>
      <c r="AJ560" s="114"/>
      <c r="AK560" s="114"/>
      <c r="AL560" s="114"/>
      <c r="AM560" s="114"/>
      <c r="AN560" s="114"/>
      <c r="AO560" s="114"/>
      <c r="AP560" s="114"/>
      <c r="AQ560" s="114"/>
      <c r="AR560" s="114"/>
      <c r="AS560" s="114"/>
      <c r="AT560" s="114"/>
      <c r="AU560" s="114"/>
      <c r="AV560" s="114"/>
      <c r="AW560" s="626"/>
      <c r="AX560" s="626"/>
      <c r="AY560" s="626"/>
      <c r="AZ560" s="626"/>
      <c r="BA560" s="620"/>
    </row>
    <row r="561" spans="1:53" ht="15.75" hidden="1" customHeight="1" x14ac:dyDescent="0.25">
      <c r="A561" s="2597"/>
      <c r="B561" s="471" t="s">
        <v>398</v>
      </c>
      <c r="C561" s="2598"/>
      <c r="D561" s="2597"/>
      <c r="E561" s="483" t="s">
        <v>400</v>
      </c>
      <c r="F561" s="660" t="s">
        <v>399</v>
      </c>
      <c r="G561" s="668">
        <v>1015</v>
      </c>
      <c r="H561" s="669">
        <f>G561*1.1</f>
        <v>1116.5</v>
      </c>
      <c r="I561" s="667">
        <f>1015+18</f>
        <v>1033</v>
      </c>
      <c r="J561" s="105"/>
      <c r="K561" s="114"/>
      <c r="L561" s="114"/>
      <c r="M561" s="114"/>
      <c r="N561" s="631"/>
      <c r="O561" s="114"/>
      <c r="P561" s="114"/>
      <c r="Q561" s="114"/>
      <c r="R561" s="114"/>
      <c r="S561" s="114"/>
      <c r="T561" s="114"/>
      <c r="U561" s="114"/>
      <c r="V561" s="114"/>
      <c r="W561" s="114"/>
      <c r="X561" s="114"/>
      <c r="Y561" s="114"/>
      <c r="Z561" s="630"/>
      <c r="AA561" s="630"/>
      <c r="AB561" s="629"/>
      <c r="AC561" s="627"/>
      <c r="AD561" s="628"/>
      <c r="AE561" s="628"/>
      <c r="AF561" s="628"/>
      <c r="AG561" s="628"/>
      <c r="AH561" s="628"/>
      <c r="AI561" s="627"/>
      <c r="AJ561" s="114"/>
      <c r="AK561" s="114"/>
      <c r="AL561" s="114"/>
      <c r="AM561" s="114"/>
      <c r="AN561" s="114"/>
      <c r="AO561" s="114"/>
      <c r="AP561" s="114"/>
      <c r="AQ561" s="114"/>
      <c r="AR561" s="114"/>
      <c r="AS561" s="114"/>
      <c r="AT561" s="114"/>
      <c r="AU561" s="114"/>
      <c r="AV561" s="114"/>
      <c r="AW561" s="626"/>
      <c r="AX561" s="626"/>
      <c r="AY561" s="626"/>
      <c r="AZ561" s="626"/>
      <c r="BA561" s="620"/>
    </row>
    <row r="562" spans="1:53" ht="15.75" hidden="1" customHeight="1" x14ac:dyDescent="0.25">
      <c r="A562" s="2597"/>
      <c r="B562" s="471" t="s">
        <v>398</v>
      </c>
      <c r="C562" s="656" t="s">
        <v>397</v>
      </c>
      <c r="D562" s="2598"/>
      <c r="E562" s="483" t="s">
        <v>396</v>
      </c>
      <c r="F562" s="660" t="s">
        <v>395</v>
      </c>
      <c r="G562" s="668">
        <v>0</v>
      </c>
      <c r="H562" s="668">
        <v>5</v>
      </c>
      <c r="I562" s="667">
        <v>5</v>
      </c>
      <c r="J562" s="105"/>
      <c r="K562" s="114"/>
      <c r="L562" s="114"/>
      <c r="M562" s="114"/>
      <c r="N562" s="631"/>
      <c r="O562" s="114"/>
      <c r="P562" s="114"/>
      <c r="Q562" s="114"/>
      <c r="R562" s="114"/>
      <c r="S562" s="114"/>
      <c r="T562" s="114"/>
      <c r="U562" s="114"/>
      <c r="V562" s="114"/>
      <c r="W562" s="114"/>
      <c r="X562" s="114"/>
      <c r="Y562" s="114"/>
      <c r="Z562" s="630"/>
      <c r="AA562" s="630"/>
      <c r="AB562" s="629"/>
      <c r="AC562" s="627"/>
      <c r="AD562" s="628"/>
      <c r="AE562" s="628"/>
      <c r="AF562" s="628"/>
      <c r="AG562" s="628"/>
      <c r="AH562" s="628"/>
      <c r="AI562" s="627"/>
      <c r="AJ562" s="114"/>
      <c r="AK562" s="114"/>
      <c r="AL562" s="114"/>
      <c r="AM562" s="114"/>
      <c r="AN562" s="114"/>
      <c r="AO562" s="114"/>
      <c r="AP562" s="114"/>
      <c r="AQ562" s="114"/>
      <c r="AR562" s="114"/>
      <c r="AS562" s="114"/>
      <c r="AT562" s="114"/>
      <c r="AU562" s="114"/>
      <c r="AV562" s="114"/>
      <c r="AW562" s="626"/>
      <c r="AX562" s="626"/>
      <c r="AY562" s="626"/>
      <c r="AZ562" s="626"/>
      <c r="BA562" s="620"/>
    </row>
    <row r="563" spans="1:53" ht="30" hidden="1" customHeight="1" x14ac:dyDescent="0.25">
      <c r="A563" s="2597"/>
      <c r="B563" s="471" t="s">
        <v>300</v>
      </c>
      <c r="C563" s="2689" t="s">
        <v>352</v>
      </c>
      <c r="D563" s="2677" t="s">
        <v>351</v>
      </c>
      <c r="E563" s="661" t="s">
        <v>350</v>
      </c>
      <c r="F563" s="660" t="s">
        <v>129</v>
      </c>
      <c r="G563" s="660" t="s">
        <v>349</v>
      </c>
      <c r="H563" s="663">
        <v>1</v>
      </c>
      <c r="I563" s="662">
        <v>0</v>
      </c>
      <c r="J563" s="105"/>
      <c r="K563" s="114"/>
      <c r="L563" s="114"/>
      <c r="M563" s="114"/>
      <c r="N563" s="631"/>
      <c r="O563" s="114"/>
      <c r="P563" s="114"/>
      <c r="Q563" s="114"/>
      <c r="R563" s="114"/>
      <c r="S563" s="114"/>
      <c r="T563" s="114"/>
      <c r="U563" s="114"/>
      <c r="V563" s="114"/>
      <c r="W563" s="114"/>
      <c r="X563" s="114"/>
      <c r="Y563" s="114"/>
      <c r="Z563" s="630"/>
      <c r="AA563" s="630"/>
      <c r="AB563" s="629"/>
      <c r="AC563" s="627"/>
      <c r="AD563" s="628"/>
      <c r="AE563" s="628"/>
      <c r="AF563" s="628"/>
      <c r="AG563" s="628"/>
      <c r="AH563" s="628"/>
      <c r="AI563" s="627"/>
      <c r="AJ563" s="114"/>
      <c r="AK563" s="114"/>
      <c r="AL563" s="114"/>
      <c r="AM563" s="114"/>
      <c r="AN563" s="114"/>
      <c r="AO563" s="114"/>
      <c r="AP563" s="114"/>
      <c r="AQ563" s="114"/>
      <c r="AR563" s="114"/>
      <c r="AS563" s="114"/>
      <c r="AT563" s="114"/>
      <c r="AU563" s="114"/>
      <c r="AV563" s="114"/>
      <c r="AW563" s="626"/>
      <c r="AX563" s="626"/>
      <c r="AY563" s="626"/>
      <c r="AZ563" s="626"/>
      <c r="BA563" s="620"/>
    </row>
    <row r="564" spans="1:53" ht="51" hidden="1" customHeight="1" x14ac:dyDescent="0.25">
      <c r="A564" s="2597"/>
      <c r="B564" s="471" t="s">
        <v>300</v>
      </c>
      <c r="C564" s="2597"/>
      <c r="D564" s="2597"/>
      <c r="E564" s="661" t="s">
        <v>348</v>
      </c>
      <c r="F564" s="660" t="s">
        <v>347</v>
      </c>
      <c r="G564" s="660" t="s">
        <v>346</v>
      </c>
      <c r="H564" s="666">
        <v>12000</v>
      </c>
      <c r="I564" s="665">
        <v>3000</v>
      </c>
      <c r="J564" s="105"/>
      <c r="K564" s="114"/>
      <c r="L564" s="114"/>
      <c r="M564" s="114"/>
      <c r="N564" s="631"/>
      <c r="O564" s="114"/>
      <c r="P564" s="114"/>
      <c r="Q564" s="114"/>
      <c r="R564" s="114"/>
      <c r="S564" s="114"/>
      <c r="T564" s="114"/>
      <c r="U564" s="114"/>
      <c r="V564" s="114"/>
      <c r="W564" s="114"/>
      <c r="X564" s="114"/>
      <c r="Y564" s="114"/>
      <c r="Z564" s="630"/>
      <c r="AA564" s="630"/>
      <c r="AB564" s="629"/>
      <c r="AC564" s="627"/>
      <c r="AD564" s="628"/>
      <c r="AE564" s="628"/>
      <c r="AF564" s="628"/>
      <c r="AG564" s="628"/>
      <c r="AH564" s="628"/>
      <c r="AI564" s="627"/>
      <c r="AJ564" s="114"/>
      <c r="AK564" s="114"/>
      <c r="AL564" s="114"/>
      <c r="AM564" s="114"/>
      <c r="AN564" s="114"/>
      <c r="AO564" s="114"/>
      <c r="AP564" s="114"/>
      <c r="AQ564" s="114"/>
      <c r="AR564" s="114"/>
      <c r="AS564" s="114"/>
      <c r="AT564" s="114"/>
      <c r="AU564" s="114"/>
      <c r="AV564" s="114"/>
      <c r="AW564" s="626"/>
      <c r="AX564" s="626"/>
      <c r="AY564" s="626"/>
      <c r="AZ564" s="626"/>
      <c r="BA564" s="620"/>
    </row>
    <row r="565" spans="1:53" ht="15.75" hidden="1" customHeight="1" x14ac:dyDescent="0.25">
      <c r="A565" s="2597"/>
      <c r="B565" s="471" t="s">
        <v>300</v>
      </c>
      <c r="C565" s="2597"/>
      <c r="D565" s="2597"/>
      <c r="E565" s="661" t="s">
        <v>340</v>
      </c>
      <c r="F565" s="660" t="s">
        <v>339</v>
      </c>
      <c r="G565" s="660" t="s">
        <v>338</v>
      </c>
      <c r="H565" s="663">
        <v>0.19</v>
      </c>
      <c r="I565" s="662">
        <v>0.1</v>
      </c>
      <c r="J565" s="105"/>
      <c r="K565" s="114"/>
      <c r="L565" s="114"/>
      <c r="M565" s="114"/>
      <c r="N565" s="631"/>
      <c r="O565" s="114"/>
      <c r="P565" s="114"/>
      <c r="Q565" s="114"/>
      <c r="R565" s="114"/>
      <c r="S565" s="114"/>
      <c r="T565" s="114"/>
      <c r="U565" s="114"/>
      <c r="V565" s="114"/>
      <c r="W565" s="114"/>
      <c r="X565" s="114"/>
      <c r="Y565" s="114"/>
      <c r="Z565" s="630"/>
      <c r="AA565" s="630"/>
      <c r="AB565" s="629"/>
      <c r="AC565" s="627"/>
      <c r="AD565" s="628"/>
      <c r="AE565" s="628"/>
      <c r="AF565" s="628"/>
      <c r="AG565" s="628"/>
      <c r="AH565" s="628"/>
      <c r="AI565" s="627"/>
      <c r="AJ565" s="114"/>
      <c r="AK565" s="114"/>
      <c r="AL565" s="114"/>
      <c r="AM565" s="114"/>
      <c r="AN565" s="114"/>
      <c r="AO565" s="114"/>
      <c r="AP565" s="114"/>
      <c r="AQ565" s="114"/>
      <c r="AR565" s="114"/>
      <c r="AS565" s="114"/>
      <c r="AT565" s="114"/>
      <c r="AU565" s="114"/>
      <c r="AV565" s="114"/>
      <c r="AW565" s="626"/>
      <c r="AX565" s="626"/>
      <c r="AY565" s="626"/>
      <c r="AZ565" s="626"/>
      <c r="BA565" s="620"/>
    </row>
    <row r="566" spans="1:53" ht="15.75" hidden="1" customHeight="1" x14ac:dyDescent="0.25">
      <c r="A566" s="2597"/>
      <c r="B566" s="471" t="s">
        <v>300</v>
      </c>
      <c r="C566" s="2597"/>
      <c r="D566" s="2597"/>
      <c r="E566" s="661" t="s">
        <v>336</v>
      </c>
      <c r="F566" s="660" t="s">
        <v>335</v>
      </c>
      <c r="G566" s="660" t="s">
        <v>334</v>
      </c>
      <c r="H566" s="663">
        <v>1.1000000000000001</v>
      </c>
      <c r="I566" s="664">
        <v>0.27500000000000002</v>
      </c>
      <c r="J566" s="105"/>
      <c r="K566" s="114"/>
      <c r="L566" s="114"/>
      <c r="M566" s="114"/>
      <c r="N566" s="631"/>
      <c r="O566" s="114"/>
      <c r="P566" s="114"/>
      <c r="Q566" s="114"/>
      <c r="R566" s="114"/>
      <c r="S566" s="114"/>
      <c r="T566" s="114"/>
      <c r="U566" s="114"/>
      <c r="V566" s="114"/>
      <c r="W566" s="114"/>
      <c r="X566" s="114"/>
      <c r="Y566" s="114"/>
      <c r="Z566" s="630"/>
      <c r="AA566" s="630"/>
      <c r="AB566" s="629"/>
      <c r="AC566" s="627"/>
      <c r="AD566" s="628"/>
      <c r="AE566" s="628"/>
      <c r="AF566" s="628"/>
      <c r="AG566" s="628"/>
      <c r="AH566" s="628"/>
      <c r="AI566" s="627"/>
      <c r="AJ566" s="114"/>
      <c r="AK566" s="114"/>
      <c r="AL566" s="114"/>
      <c r="AM566" s="114"/>
      <c r="AN566" s="114"/>
      <c r="AO566" s="114"/>
      <c r="AP566" s="114"/>
      <c r="AQ566" s="114"/>
      <c r="AR566" s="114"/>
      <c r="AS566" s="114"/>
      <c r="AT566" s="114"/>
      <c r="AU566" s="114"/>
      <c r="AV566" s="114"/>
      <c r="AW566" s="626"/>
      <c r="AX566" s="626"/>
      <c r="AY566" s="626"/>
      <c r="AZ566" s="626"/>
      <c r="BA566" s="620"/>
    </row>
    <row r="567" spans="1:53" ht="15.75" hidden="1" customHeight="1" x14ac:dyDescent="0.25">
      <c r="A567" s="2597"/>
      <c r="B567" s="471" t="s">
        <v>300</v>
      </c>
      <c r="C567" s="2597"/>
      <c r="D567" s="2597"/>
      <c r="E567" s="661" t="s">
        <v>331</v>
      </c>
      <c r="F567" s="660" t="s">
        <v>330</v>
      </c>
      <c r="G567" s="660" t="s">
        <v>329</v>
      </c>
      <c r="H567" s="663">
        <v>1</v>
      </c>
      <c r="I567" s="662">
        <v>0.25</v>
      </c>
      <c r="J567" s="105"/>
      <c r="K567" s="114"/>
      <c r="L567" s="114"/>
      <c r="M567" s="114"/>
      <c r="N567" s="631"/>
      <c r="O567" s="114"/>
      <c r="P567" s="114"/>
      <c r="Q567" s="114"/>
      <c r="R567" s="114"/>
      <c r="S567" s="114"/>
      <c r="T567" s="114"/>
      <c r="U567" s="114"/>
      <c r="V567" s="114"/>
      <c r="W567" s="114"/>
      <c r="X567" s="114"/>
      <c r="Y567" s="114"/>
      <c r="Z567" s="630"/>
      <c r="AA567" s="630"/>
      <c r="AB567" s="629"/>
      <c r="AC567" s="627"/>
      <c r="AD567" s="628"/>
      <c r="AE567" s="628"/>
      <c r="AF567" s="628"/>
      <c r="AG567" s="628"/>
      <c r="AH567" s="628"/>
      <c r="AI567" s="627"/>
      <c r="AJ567" s="114"/>
      <c r="AK567" s="114"/>
      <c r="AL567" s="114"/>
      <c r="AM567" s="114"/>
      <c r="AN567" s="114"/>
      <c r="AO567" s="114"/>
      <c r="AP567" s="114"/>
      <c r="AQ567" s="114"/>
      <c r="AR567" s="114"/>
      <c r="AS567" s="114"/>
      <c r="AT567" s="114"/>
      <c r="AU567" s="114"/>
      <c r="AV567" s="114"/>
      <c r="AW567" s="626"/>
      <c r="AX567" s="626"/>
      <c r="AY567" s="626"/>
      <c r="AZ567" s="626"/>
      <c r="BA567" s="620"/>
    </row>
    <row r="568" spans="1:53" ht="15.75" hidden="1" customHeight="1" x14ac:dyDescent="0.25">
      <c r="A568" s="2597"/>
      <c r="B568" s="471" t="s">
        <v>300</v>
      </c>
      <c r="C568" s="2597"/>
      <c r="D568" s="2597"/>
      <c r="E568" s="661" t="s">
        <v>325</v>
      </c>
      <c r="F568" s="660" t="s">
        <v>327</v>
      </c>
      <c r="G568" s="660" t="s">
        <v>326</v>
      </c>
      <c r="H568" s="660" t="s">
        <v>325</v>
      </c>
      <c r="I568" s="659">
        <v>1</v>
      </c>
      <c r="J568" s="105"/>
      <c r="K568" s="114"/>
      <c r="L568" s="114"/>
      <c r="M568" s="114"/>
      <c r="N568" s="631"/>
      <c r="O568" s="114"/>
      <c r="P568" s="114"/>
      <c r="Q568" s="114"/>
      <c r="R568" s="114"/>
      <c r="S568" s="114"/>
      <c r="T568" s="114"/>
      <c r="U568" s="114"/>
      <c r="V568" s="114"/>
      <c r="W568" s="114"/>
      <c r="X568" s="114"/>
      <c r="Y568" s="114"/>
      <c r="Z568" s="630"/>
      <c r="AA568" s="630"/>
      <c r="AB568" s="629"/>
      <c r="AC568" s="627"/>
      <c r="AD568" s="628"/>
      <c r="AE568" s="628"/>
      <c r="AF568" s="628"/>
      <c r="AG568" s="628"/>
      <c r="AH568" s="628"/>
      <c r="AI568" s="627"/>
      <c r="AJ568" s="114"/>
      <c r="AK568" s="114"/>
      <c r="AL568" s="114"/>
      <c r="AM568" s="114"/>
      <c r="AN568" s="114"/>
      <c r="AO568" s="114"/>
      <c r="AP568" s="114"/>
      <c r="AQ568" s="114"/>
      <c r="AR568" s="114"/>
      <c r="AS568" s="114"/>
      <c r="AT568" s="114"/>
      <c r="AU568" s="114"/>
      <c r="AV568" s="114"/>
      <c r="AW568" s="626"/>
      <c r="AX568" s="626"/>
      <c r="AY568" s="626"/>
      <c r="AZ568" s="626"/>
      <c r="BA568" s="620"/>
    </row>
    <row r="569" spans="1:53" ht="15.75" hidden="1" customHeight="1" x14ac:dyDescent="0.25">
      <c r="A569" s="2597"/>
      <c r="B569" s="471" t="s">
        <v>300</v>
      </c>
      <c r="C569" s="2598"/>
      <c r="D569" s="2598"/>
      <c r="E569" s="661" t="s">
        <v>319</v>
      </c>
      <c r="F569" s="660" t="s">
        <v>318</v>
      </c>
      <c r="G569" s="660">
        <v>0</v>
      </c>
      <c r="H569" s="660">
        <v>1</v>
      </c>
      <c r="I569" s="659">
        <v>1</v>
      </c>
      <c r="J569" s="105"/>
      <c r="K569" s="114"/>
      <c r="L569" s="114"/>
      <c r="M569" s="114"/>
      <c r="N569" s="631"/>
      <c r="O569" s="114"/>
      <c r="P569" s="114"/>
      <c r="Q569" s="114"/>
      <c r="R569" s="114"/>
      <c r="S569" s="114"/>
      <c r="T569" s="114"/>
      <c r="U569" s="114"/>
      <c r="V569" s="114"/>
      <c r="W569" s="114"/>
      <c r="X569" s="114"/>
      <c r="Y569" s="114"/>
      <c r="Z569" s="630"/>
      <c r="AA569" s="630"/>
      <c r="AB569" s="629"/>
      <c r="AC569" s="627"/>
      <c r="AD569" s="628"/>
      <c r="AE569" s="628"/>
      <c r="AF569" s="628"/>
      <c r="AG569" s="628"/>
      <c r="AH569" s="628"/>
      <c r="AI569" s="627"/>
      <c r="AJ569" s="114"/>
      <c r="AK569" s="114"/>
      <c r="AL569" s="114"/>
      <c r="AM569" s="114"/>
      <c r="AN569" s="114"/>
      <c r="AO569" s="114"/>
      <c r="AP569" s="114"/>
      <c r="AQ569" s="114"/>
      <c r="AR569" s="114"/>
      <c r="AS569" s="114"/>
      <c r="AT569" s="114"/>
      <c r="AU569" s="114"/>
      <c r="AV569" s="114"/>
      <c r="AW569" s="626"/>
      <c r="AX569" s="626"/>
      <c r="AY569" s="626"/>
      <c r="AZ569" s="626"/>
      <c r="BA569" s="620"/>
    </row>
    <row r="570" spans="1:53" ht="38.25" hidden="1" customHeight="1" x14ac:dyDescent="0.25">
      <c r="A570" s="2597"/>
      <c r="B570" s="471" t="s">
        <v>300</v>
      </c>
      <c r="C570" s="2676" t="s">
        <v>317</v>
      </c>
      <c r="D570" s="2677" t="s">
        <v>317</v>
      </c>
      <c r="E570" s="661" t="s">
        <v>316</v>
      </c>
      <c r="F570" s="660" t="s">
        <v>315</v>
      </c>
      <c r="G570" s="660">
        <v>0</v>
      </c>
      <c r="H570" s="660">
        <v>1</v>
      </c>
      <c r="I570" s="659" t="s">
        <v>312</v>
      </c>
      <c r="J570" s="105"/>
      <c r="K570" s="114"/>
      <c r="L570" s="114"/>
      <c r="M570" s="114"/>
      <c r="N570" s="631"/>
      <c r="O570" s="114"/>
      <c r="P570" s="114"/>
      <c r="Q570" s="114"/>
      <c r="R570" s="114"/>
      <c r="S570" s="114"/>
      <c r="T570" s="114"/>
      <c r="U570" s="114"/>
      <c r="V570" s="114"/>
      <c r="W570" s="114"/>
      <c r="X570" s="114"/>
      <c r="Y570" s="114"/>
      <c r="Z570" s="630"/>
      <c r="AA570" s="630"/>
      <c r="AB570" s="629"/>
      <c r="AC570" s="627"/>
      <c r="AD570" s="628"/>
      <c r="AE570" s="628"/>
      <c r="AF570" s="628"/>
      <c r="AG570" s="628"/>
      <c r="AH570" s="628"/>
      <c r="AI570" s="627"/>
      <c r="AJ570" s="114"/>
      <c r="AK570" s="114"/>
      <c r="AL570" s="114"/>
      <c r="AM570" s="114"/>
      <c r="AN570" s="114"/>
      <c r="AO570" s="114"/>
      <c r="AP570" s="114"/>
      <c r="AQ570" s="114"/>
      <c r="AR570" s="114"/>
      <c r="AS570" s="114"/>
      <c r="AT570" s="114"/>
      <c r="AU570" s="114"/>
      <c r="AV570" s="114"/>
      <c r="AW570" s="626"/>
      <c r="AX570" s="626"/>
      <c r="AY570" s="626"/>
      <c r="AZ570" s="626"/>
      <c r="BA570" s="620"/>
    </row>
    <row r="571" spans="1:53" ht="15.75" hidden="1" customHeight="1" x14ac:dyDescent="0.25">
      <c r="A571" s="2597"/>
      <c r="B571" s="471" t="s">
        <v>300</v>
      </c>
      <c r="C571" s="2597"/>
      <c r="D571" s="2597"/>
      <c r="E571" s="483" t="s">
        <v>314</v>
      </c>
      <c r="F571" s="660" t="s">
        <v>313</v>
      </c>
      <c r="G571" s="660">
        <v>0</v>
      </c>
      <c r="H571" s="660">
        <v>2</v>
      </c>
      <c r="I571" s="659" t="s">
        <v>312</v>
      </c>
      <c r="J571" s="105"/>
      <c r="K571" s="114"/>
      <c r="L571" s="114"/>
      <c r="M571" s="114"/>
      <c r="N571" s="631"/>
      <c r="O571" s="114"/>
      <c r="P571" s="114"/>
      <c r="Q571" s="114"/>
      <c r="R571" s="114"/>
      <c r="S571" s="114"/>
      <c r="T571" s="114"/>
      <c r="U571" s="114"/>
      <c r="V571" s="114"/>
      <c r="W571" s="114"/>
      <c r="X571" s="114"/>
      <c r="Y571" s="114"/>
      <c r="Z571" s="630"/>
      <c r="AA571" s="630"/>
      <c r="AB571" s="629"/>
      <c r="AC571" s="627"/>
      <c r="AD571" s="628"/>
      <c r="AE571" s="628"/>
      <c r="AF571" s="628"/>
      <c r="AG571" s="628"/>
      <c r="AH571" s="628"/>
      <c r="AI571" s="627"/>
      <c r="AJ571" s="114"/>
      <c r="AK571" s="114"/>
      <c r="AL571" s="114"/>
      <c r="AM571" s="114"/>
      <c r="AN571" s="114"/>
      <c r="AO571" s="114"/>
      <c r="AP571" s="114"/>
      <c r="AQ571" s="114"/>
      <c r="AR571" s="114"/>
      <c r="AS571" s="114"/>
      <c r="AT571" s="114"/>
      <c r="AU571" s="114"/>
      <c r="AV571" s="114"/>
      <c r="AW571" s="626"/>
      <c r="AX571" s="626"/>
      <c r="AY571" s="626"/>
      <c r="AZ571" s="626"/>
      <c r="BA571" s="620"/>
    </row>
    <row r="572" spans="1:53" ht="15.75" hidden="1" customHeight="1" x14ac:dyDescent="0.25">
      <c r="A572" s="2597"/>
      <c r="B572" s="471" t="s">
        <v>300</v>
      </c>
      <c r="C572" s="2597"/>
      <c r="D572" s="2597"/>
      <c r="E572" s="661" t="s">
        <v>307</v>
      </c>
      <c r="F572" s="660" t="s">
        <v>306</v>
      </c>
      <c r="G572" s="660">
        <v>0</v>
      </c>
      <c r="H572" s="660">
        <v>3</v>
      </c>
      <c r="I572" s="659">
        <v>2</v>
      </c>
      <c r="J572" s="105"/>
      <c r="K572" s="114"/>
      <c r="L572" s="114"/>
      <c r="M572" s="114"/>
      <c r="N572" s="631"/>
      <c r="O572" s="114"/>
      <c r="P572" s="114"/>
      <c r="Q572" s="114"/>
      <c r="R572" s="114"/>
      <c r="S572" s="114"/>
      <c r="T572" s="114"/>
      <c r="U572" s="114"/>
      <c r="V572" s="114"/>
      <c r="W572" s="114"/>
      <c r="X572" s="114"/>
      <c r="Y572" s="114"/>
      <c r="Z572" s="630"/>
      <c r="AA572" s="630"/>
      <c r="AB572" s="629"/>
      <c r="AC572" s="627"/>
      <c r="AD572" s="628"/>
      <c r="AE572" s="628"/>
      <c r="AF572" s="628"/>
      <c r="AG572" s="628"/>
      <c r="AH572" s="628"/>
      <c r="AI572" s="627"/>
      <c r="AJ572" s="114"/>
      <c r="AK572" s="114"/>
      <c r="AL572" s="114"/>
      <c r="AM572" s="114"/>
      <c r="AN572" s="114"/>
      <c r="AO572" s="114"/>
      <c r="AP572" s="114"/>
      <c r="AQ572" s="114"/>
      <c r="AR572" s="114"/>
      <c r="AS572" s="114"/>
      <c r="AT572" s="114"/>
      <c r="AU572" s="114"/>
      <c r="AV572" s="114"/>
      <c r="AW572" s="626"/>
      <c r="AX572" s="626"/>
      <c r="AY572" s="626"/>
      <c r="AZ572" s="626"/>
      <c r="BA572" s="620"/>
    </row>
    <row r="573" spans="1:53" ht="15.75" hidden="1" customHeight="1" x14ac:dyDescent="0.25">
      <c r="A573" s="2597"/>
      <c r="B573" s="471" t="s">
        <v>300</v>
      </c>
      <c r="C573" s="2597"/>
      <c r="D573" s="2597"/>
      <c r="E573" s="661" t="s">
        <v>305</v>
      </c>
      <c r="F573" s="660" t="s">
        <v>304</v>
      </c>
      <c r="G573" s="660">
        <v>32</v>
      </c>
      <c r="H573" s="660">
        <v>32</v>
      </c>
      <c r="I573" s="659">
        <v>32</v>
      </c>
      <c r="J573" s="105"/>
      <c r="K573" s="114"/>
      <c r="L573" s="114"/>
      <c r="M573" s="114"/>
      <c r="N573" s="631"/>
      <c r="O573" s="114"/>
      <c r="P573" s="114"/>
      <c r="Q573" s="114"/>
      <c r="R573" s="114"/>
      <c r="S573" s="114"/>
      <c r="T573" s="114"/>
      <c r="U573" s="114"/>
      <c r="V573" s="114"/>
      <c r="W573" s="114"/>
      <c r="X573" s="114"/>
      <c r="Y573" s="114"/>
      <c r="Z573" s="630"/>
      <c r="AA573" s="630"/>
      <c r="AB573" s="629"/>
      <c r="AC573" s="627"/>
      <c r="AD573" s="628"/>
      <c r="AE573" s="628"/>
      <c r="AF573" s="628"/>
      <c r="AG573" s="628"/>
      <c r="AH573" s="628"/>
      <c r="AI573" s="627"/>
      <c r="AJ573" s="114"/>
      <c r="AK573" s="114"/>
      <c r="AL573" s="114"/>
      <c r="AM573" s="114"/>
      <c r="AN573" s="114"/>
      <c r="AO573" s="114"/>
      <c r="AP573" s="114"/>
      <c r="AQ573" s="114"/>
      <c r="AR573" s="114"/>
      <c r="AS573" s="114"/>
      <c r="AT573" s="114"/>
      <c r="AU573" s="114"/>
      <c r="AV573" s="114"/>
      <c r="AW573" s="626"/>
      <c r="AX573" s="626"/>
      <c r="AY573" s="626"/>
      <c r="AZ573" s="626"/>
      <c r="BA573" s="620"/>
    </row>
    <row r="574" spans="1:53" ht="15.75" hidden="1" customHeight="1" x14ac:dyDescent="0.25">
      <c r="A574" s="2597"/>
      <c r="B574" s="471" t="s">
        <v>300</v>
      </c>
      <c r="C574" s="2598"/>
      <c r="D574" s="2598"/>
      <c r="E574" s="661" t="s">
        <v>299</v>
      </c>
      <c r="F574" s="660" t="s">
        <v>298</v>
      </c>
      <c r="G574" s="660">
        <v>4</v>
      </c>
      <c r="H574" s="660">
        <v>17</v>
      </c>
      <c r="I574" s="659">
        <v>2</v>
      </c>
      <c r="J574" s="105"/>
      <c r="K574" s="114"/>
      <c r="L574" s="114"/>
      <c r="M574" s="114"/>
      <c r="N574" s="631"/>
      <c r="O574" s="114"/>
      <c r="P574" s="114"/>
      <c r="Q574" s="114"/>
      <c r="R574" s="114"/>
      <c r="S574" s="114"/>
      <c r="T574" s="114"/>
      <c r="U574" s="114"/>
      <c r="V574" s="114"/>
      <c r="W574" s="114"/>
      <c r="X574" s="114"/>
      <c r="Y574" s="114"/>
      <c r="Z574" s="630"/>
      <c r="AA574" s="630"/>
      <c r="AB574" s="629"/>
      <c r="AC574" s="627"/>
      <c r="AD574" s="628"/>
      <c r="AE574" s="628"/>
      <c r="AF574" s="628"/>
      <c r="AG574" s="628"/>
      <c r="AH574" s="628"/>
      <c r="AI574" s="627"/>
      <c r="AJ574" s="114"/>
      <c r="AK574" s="114"/>
      <c r="AL574" s="114"/>
      <c r="AM574" s="114"/>
      <c r="AN574" s="114"/>
      <c r="AO574" s="114"/>
      <c r="AP574" s="114"/>
      <c r="AQ574" s="114"/>
      <c r="AR574" s="114"/>
      <c r="AS574" s="114"/>
      <c r="AT574" s="114"/>
      <c r="AU574" s="114"/>
      <c r="AV574" s="114"/>
      <c r="AW574" s="626"/>
      <c r="AX574" s="626"/>
      <c r="AY574" s="626"/>
      <c r="AZ574" s="626"/>
      <c r="BA574" s="620"/>
    </row>
    <row r="575" spans="1:53" ht="15.75" hidden="1" customHeight="1" x14ac:dyDescent="0.25">
      <c r="A575" s="2597"/>
      <c r="B575" s="471" t="s">
        <v>387</v>
      </c>
      <c r="C575" s="658" t="s">
        <v>394</v>
      </c>
      <c r="D575" s="2668" t="s">
        <v>393</v>
      </c>
      <c r="E575" s="656" t="s">
        <v>392</v>
      </c>
      <c r="F575" s="657" t="s">
        <v>391</v>
      </c>
      <c r="G575" s="655">
        <v>0</v>
      </c>
      <c r="H575" s="655">
        <v>0.2</v>
      </c>
      <c r="I575" s="654">
        <v>0.03</v>
      </c>
      <c r="J575" s="105"/>
      <c r="K575" s="114"/>
      <c r="L575" s="114"/>
      <c r="M575" s="114"/>
      <c r="N575" s="631"/>
      <c r="O575" s="114"/>
      <c r="P575" s="114"/>
      <c r="Q575" s="114"/>
      <c r="R575" s="114"/>
      <c r="S575" s="114"/>
      <c r="T575" s="114"/>
      <c r="U575" s="114"/>
      <c r="V575" s="114"/>
      <c r="W575" s="114"/>
      <c r="X575" s="114"/>
      <c r="Y575" s="114"/>
      <c r="Z575" s="630"/>
      <c r="AA575" s="630"/>
      <c r="AB575" s="629"/>
      <c r="AC575" s="627"/>
      <c r="AD575" s="628"/>
      <c r="AE575" s="628"/>
      <c r="AF575" s="628"/>
      <c r="AG575" s="628"/>
      <c r="AH575" s="628"/>
      <c r="AI575" s="627"/>
      <c r="AJ575" s="114"/>
      <c r="AK575" s="114"/>
      <c r="AL575" s="114"/>
      <c r="AM575" s="114"/>
      <c r="AN575" s="114"/>
      <c r="AO575" s="114"/>
      <c r="AP575" s="114"/>
      <c r="AQ575" s="114"/>
      <c r="AR575" s="114"/>
      <c r="AS575" s="114"/>
      <c r="AT575" s="114"/>
      <c r="AU575" s="114"/>
      <c r="AV575" s="114"/>
      <c r="AW575" s="626"/>
      <c r="AX575" s="626"/>
      <c r="AY575" s="626"/>
      <c r="AZ575" s="626"/>
      <c r="BA575" s="620"/>
    </row>
    <row r="576" spans="1:53" ht="15.75" hidden="1" customHeight="1" x14ac:dyDescent="0.25">
      <c r="A576" s="2597"/>
      <c r="B576" s="471" t="s">
        <v>387</v>
      </c>
      <c r="C576" s="653" t="s">
        <v>390</v>
      </c>
      <c r="D576" s="2597"/>
      <c r="E576" s="656" t="s">
        <v>389</v>
      </c>
      <c r="F576" s="650" t="s">
        <v>388</v>
      </c>
      <c r="G576" s="655">
        <v>0</v>
      </c>
      <c r="H576" s="655">
        <v>1</v>
      </c>
      <c r="I576" s="654">
        <v>0.2</v>
      </c>
      <c r="J576" s="105"/>
      <c r="K576" s="114"/>
      <c r="L576" s="114"/>
      <c r="M576" s="114"/>
      <c r="N576" s="631"/>
      <c r="O576" s="114"/>
      <c r="P576" s="114"/>
      <c r="Q576" s="114"/>
      <c r="R576" s="114"/>
      <c r="S576" s="114"/>
      <c r="T576" s="114"/>
      <c r="U576" s="114"/>
      <c r="V576" s="114"/>
      <c r="W576" s="114"/>
      <c r="X576" s="114"/>
      <c r="Y576" s="114"/>
      <c r="Z576" s="630"/>
      <c r="AA576" s="630"/>
      <c r="AB576" s="629"/>
      <c r="AC576" s="627"/>
      <c r="AD576" s="628"/>
      <c r="AE576" s="628"/>
      <c r="AF576" s="628"/>
      <c r="AG576" s="628"/>
      <c r="AH576" s="628"/>
      <c r="AI576" s="627"/>
      <c r="AJ576" s="114"/>
      <c r="AK576" s="114"/>
      <c r="AL576" s="114"/>
      <c r="AM576" s="114"/>
      <c r="AN576" s="114"/>
      <c r="AO576" s="114"/>
      <c r="AP576" s="114"/>
      <c r="AQ576" s="114"/>
      <c r="AR576" s="114"/>
      <c r="AS576" s="114"/>
      <c r="AT576" s="114"/>
      <c r="AU576" s="114"/>
      <c r="AV576" s="114"/>
      <c r="AW576" s="626"/>
      <c r="AX576" s="626"/>
      <c r="AY576" s="626"/>
      <c r="AZ576" s="626"/>
      <c r="BA576" s="620"/>
    </row>
    <row r="577" spans="1:53" ht="15.75" hidden="1" customHeight="1" x14ac:dyDescent="0.25">
      <c r="A577" s="2597"/>
      <c r="B577" s="471" t="s">
        <v>387</v>
      </c>
      <c r="C577" s="653" t="s">
        <v>386</v>
      </c>
      <c r="D577" s="2598"/>
      <c r="E577" s="652" t="s">
        <v>385</v>
      </c>
      <c r="F577" s="651" t="s">
        <v>384</v>
      </c>
      <c r="G577" s="650">
        <v>330</v>
      </c>
      <c r="H577" s="650">
        <v>10330</v>
      </c>
      <c r="I577" s="649">
        <v>1000</v>
      </c>
      <c r="J577" s="105"/>
      <c r="K577" s="114"/>
      <c r="L577" s="114"/>
      <c r="M577" s="114"/>
      <c r="N577" s="631"/>
      <c r="O577" s="114"/>
      <c r="P577" s="114"/>
      <c r="Q577" s="114"/>
      <c r="R577" s="114"/>
      <c r="S577" s="114"/>
      <c r="T577" s="114"/>
      <c r="U577" s="114"/>
      <c r="V577" s="114"/>
      <c r="W577" s="114"/>
      <c r="X577" s="114"/>
      <c r="Y577" s="114"/>
      <c r="Z577" s="630"/>
      <c r="AA577" s="630"/>
      <c r="AB577" s="629"/>
      <c r="AC577" s="627"/>
      <c r="AD577" s="628"/>
      <c r="AE577" s="628"/>
      <c r="AF577" s="628"/>
      <c r="AG577" s="628"/>
      <c r="AH577" s="628"/>
      <c r="AI577" s="627"/>
      <c r="AJ577" s="114"/>
      <c r="AK577" s="114"/>
      <c r="AL577" s="114"/>
      <c r="AM577" s="114"/>
      <c r="AN577" s="114"/>
      <c r="AO577" s="114"/>
      <c r="AP577" s="114"/>
      <c r="AQ577" s="114"/>
      <c r="AR577" s="114"/>
      <c r="AS577" s="114"/>
      <c r="AT577" s="114"/>
      <c r="AU577" s="114"/>
      <c r="AV577" s="114"/>
      <c r="AW577" s="626"/>
      <c r="AX577" s="626"/>
      <c r="AY577" s="626"/>
      <c r="AZ577" s="626"/>
      <c r="BA577" s="620"/>
    </row>
    <row r="578" spans="1:53" ht="15.75" hidden="1" customHeight="1" x14ac:dyDescent="0.25">
      <c r="A578" s="2597"/>
      <c r="B578" s="471" t="s">
        <v>380</v>
      </c>
      <c r="C578" s="2662" t="s">
        <v>383</v>
      </c>
      <c r="D578" s="2672" t="s">
        <v>382</v>
      </c>
      <c r="E578" s="645" t="s">
        <v>381</v>
      </c>
      <c r="F578" s="645" t="s">
        <v>378</v>
      </c>
      <c r="G578" s="648">
        <v>0</v>
      </c>
      <c r="H578" s="648">
        <v>1</v>
      </c>
      <c r="I578" s="647">
        <v>0.1</v>
      </c>
      <c r="J578" s="105"/>
      <c r="K578" s="114"/>
      <c r="L578" s="114"/>
      <c r="M578" s="114"/>
      <c r="N578" s="631"/>
      <c r="O578" s="114"/>
      <c r="P578" s="114"/>
      <c r="Q578" s="114"/>
      <c r="R578" s="114"/>
      <c r="S578" s="114"/>
      <c r="T578" s="114"/>
      <c r="U578" s="114"/>
      <c r="V578" s="114"/>
      <c r="W578" s="114"/>
      <c r="X578" s="114"/>
      <c r="Y578" s="114"/>
      <c r="Z578" s="630"/>
      <c r="AA578" s="630"/>
      <c r="AB578" s="629"/>
      <c r="AC578" s="627"/>
      <c r="AD578" s="628"/>
      <c r="AE578" s="628"/>
      <c r="AF578" s="628"/>
      <c r="AG578" s="628"/>
      <c r="AH578" s="628"/>
      <c r="AI578" s="627"/>
      <c r="AJ578" s="114"/>
      <c r="AK578" s="114"/>
      <c r="AL578" s="114"/>
      <c r="AM578" s="114"/>
      <c r="AN578" s="114"/>
      <c r="AO578" s="114"/>
      <c r="AP578" s="114"/>
      <c r="AQ578" s="114"/>
      <c r="AR578" s="114"/>
      <c r="AS578" s="114"/>
      <c r="AT578" s="114"/>
      <c r="AU578" s="114"/>
      <c r="AV578" s="114"/>
      <c r="AW578" s="626"/>
      <c r="AX578" s="626"/>
      <c r="AY578" s="626"/>
      <c r="AZ578" s="626"/>
      <c r="BA578" s="620"/>
    </row>
    <row r="579" spans="1:53" ht="15.75" hidden="1" customHeight="1" x14ac:dyDescent="0.25">
      <c r="A579" s="2597"/>
      <c r="B579" s="471" t="s">
        <v>380</v>
      </c>
      <c r="C579" s="2598"/>
      <c r="D579" s="2598"/>
      <c r="E579" s="645" t="s">
        <v>379</v>
      </c>
      <c r="F579" s="645" t="s">
        <v>378</v>
      </c>
      <c r="G579" s="648">
        <v>0</v>
      </c>
      <c r="H579" s="648">
        <v>1</v>
      </c>
      <c r="I579" s="647">
        <v>0.1</v>
      </c>
      <c r="J579" s="105"/>
      <c r="K579" s="114"/>
      <c r="L579" s="114"/>
      <c r="M579" s="114"/>
      <c r="N579" s="631"/>
      <c r="O579" s="114"/>
      <c r="P579" s="114"/>
      <c r="Q579" s="114"/>
      <c r="R579" s="114"/>
      <c r="S579" s="114"/>
      <c r="T579" s="114"/>
      <c r="U579" s="114"/>
      <c r="V579" s="114"/>
      <c r="W579" s="114"/>
      <c r="X579" s="114"/>
      <c r="Y579" s="114"/>
      <c r="Z579" s="630"/>
      <c r="AA579" s="630"/>
      <c r="AB579" s="629"/>
      <c r="AC579" s="627"/>
      <c r="AD579" s="628"/>
      <c r="AE579" s="628"/>
      <c r="AF579" s="628"/>
      <c r="AG579" s="628"/>
      <c r="AH579" s="628"/>
      <c r="AI579" s="627"/>
      <c r="AJ579" s="114"/>
      <c r="AK579" s="114"/>
      <c r="AL579" s="114"/>
      <c r="AM579" s="114"/>
      <c r="AN579" s="114"/>
      <c r="AO579" s="114"/>
      <c r="AP579" s="114"/>
      <c r="AQ579" s="114"/>
      <c r="AR579" s="114"/>
      <c r="AS579" s="114"/>
      <c r="AT579" s="114"/>
      <c r="AU579" s="114"/>
      <c r="AV579" s="114"/>
      <c r="AW579" s="626"/>
      <c r="AX579" s="626"/>
      <c r="AY579" s="626"/>
      <c r="AZ579" s="626"/>
      <c r="BA579" s="620"/>
    </row>
    <row r="580" spans="1:53" ht="45" hidden="1" customHeight="1" x14ac:dyDescent="0.25">
      <c r="A580" s="2597"/>
      <c r="B580" s="471" t="s">
        <v>371</v>
      </c>
      <c r="C580" s="2681" t="s">
        <v>377</v>
      </c>
      <c r="D580" s="2673" t="s">
        <v>376</v>
      </c>
      <c r="E580" s="646" t="s">
        <v>375</v>
      </c>
      <c r="F580" s="645" t="s">
        <v>374</v>
      </c>
      <c r="G580" s="644">
        <v>0</v>
      </c>
      <c r="H580" s="644">
        <v>1</v>
      </c>
      <c r="I580" s="638">
        <v>0.1</v>
      </c>
      <c r="J580" s="105"/>
      <c r="K580" s="114"/>
      <c r="L580" s="114"/>
      <c r="M580" s="114"/>
      <c r="N580" s="631"/>
      <c r="O580" s="114"/>
      <c r="P580" s="114"/>
      <c r="Q580" s="114"/>
      <c r="R580" s="114"/>
      <c r="S580" s="114"/>
      <c r="T580" s="114"/>
      <c r="U580" s="114"/>
      <c r="V580" s="114"/>
      <c r="W580" s="114"/>
      <c r="X580" s="114"/>
      <c r="Y580" s="114"/>
      <c r="Z580" s="630"/>
      <c r="AA580" s="630"/>
      <c r="AB580" s="629"/>
      <c r="AC580" s="627"/>
      <c r="AD580" s="628"/>
      <c r="AE580" s="628"/>
      <c r="AF580" s="628"/>
      <c r="AG580" s="628"/>
      <c r="AH580" s="628"/>
      <c r="AI580" s="627"/>
      <c r="AJ580" s="114"/>
      <c r="AK580" s="114"/>
      <c r="AL580" s="114"/>
      <c r="AM580" s="114"/>
      <c r="AN580" s="114"/>
      <c r="AO580" s="114"/>
      <c r="AP580" s="114"/>
      <c r="AQ580" s="114"/>
      <c r="AR580" s="114"/>
      <c r="AS580" s="114"/>
      <c r="AT580" s="114"/>
      <c r="AU580" s="114"/>
      <c r="AV580" s="114"/>
      <c r="AW580" s="626"/>
      <c r="AX580" s="626"/>
      <c r="AY580" s="626"/>
      <c r="AZ580" s="626"/>
      <c r="BA580" s="620"/>
    </row>
    <row r="581" spans="1:53" ht="15.75" hidden="1" customHeight="1" x14ac:dyDescent="0.25">
      <c r="A581" s="2597"/>
      <c r="B581" s="471" t="s">
        <v>371</v>
      </c>
      <c r="C581" s="2598"/>
      <c r="D581" s="2597"/>
      <c r="E581" s="641" t="s">
        <v>373</v>
      </c>
      <c r="F581" s="640" t="s">
        <v>372</v>
      </c>
      <c r="G581" s="643">
        <v>0.1</v>
      </c>
      <c r="H581" s="643">
        <v>1</v>
      </c>
      <c r="I581" s="642">
        <v>0.1</v>
      </c>
      <c r="J581" s="105"/>
      <c r="K581" s="114"/>
      <c r="L581" s="114"/>
      <c r="M581" s="114"/>
      <c r="N581" s="631"/>
      <c r="O581" s="114"/>
      <c r="P581" s="114"/>
      <c r="Q581" s="114"/>
      <c r="R581" s="114"/>
      <c r="S581" s="114"/>
      <c r="T581" s="114"/>
      <c r="U581" s="114"/>
      <c r="V581" s="114"/>
      <c r="W581" s="114"/>
      <c r="X581" s="114"/>
      <c r="Y581" s="114"/>
      <c r="Z581" s="630"/>
      <c r="AA581" s="630"/>
      <c r="AB581" s="629"/>
      <c r="AC581" s="627"/>
      <c r="AD581" s="628"/>
      <c r="AE581" s="628"/>
      <c r="AF581" s="628"/>
      <c r="AG581" s="628"/>
      <c r="AH581" s="628"/>
      <c r="AI581" s="627"/>
      <c r="AJ581" s="114"/>
      <c r="AK581" s="114"/>
      <c r="AL581" s="114"/>
      <c r="AM581" s="114"/>
      <c r="AN581" s="114"/>
      <c r="AO581" s="114"/>
      <c r="AP581" s="114"/>
      <c r="AQ581" s="114"/>
      <c r="AR581" s="114"/>
      <c r="AS581" s="114"/>
      <c r="AT581" s="114"/>
      <c r="AU581" s="114"/>
      <c r="AV581" s="114"/>
      <c r="AW581" s="626"/>
      <c r="AX581" s="626"/>
      <c r="AY581" s="626"/>
      <c r="AZ581" s="626"/>
      <c r="BA581" s="620"/>
    </row>
    <row r="582" spans="1:53" ht="15.75" hidden="1" customHeight="1" x14ac:dyDescent="0.25">
      <c r="A582" s="2597"/>
      <c r="B582" s="471" t="s">
        <v>371</v>
      </c>
      <c r="C582" s="641" t="s">
        <v>370</v>
      </c>
      <c r="D582" s="2598"/>
      <c r="E582" s="641" t="s">
        <v>369</v>
      </c>
      <c r="F582" s="640" t="s">
        <v>368</v>
      </c>
      <c r="G582" s="639">
        <v>0.2</v>
      </c>
      <c r="H582" s="639">
        <v>1</v>
      </c>
      <c r="I582" s="638">
        <v>0.05</v>
      </c>
      <c r="J582" s="105"/>
      <c r="K582" s="114"/>
      <c r="L582" s="114"/>
      <c r="M582" s="114"/>
      <c r="N582" s="631"/>
      <c r="O582" s="114"/>
      <c r="P582" s="114"/>
      <c r="Q582" s="114"/>
      <c r="R582" s="114"/>
      <c r="S582" s="114"/>
      <c r="T582" s="114"/>
      <c r="U582" s="114"/>
      <c r="V582" s="114"/>
      <c r="W582" s="114"/>
      <c r="X582" s="114"/>
      <c r="Y582" s="114"/>
      <c r="Z582" s="630"/>
      <c r="AA582" s="630"/>
      <c r="AB582" s="629"/>
      <c r="AC582" s="627"/>
      <c r="AD582" s="628"/>
      <c r="AE582" s="628"/>
      <c r="AF582" s="628"/>
      <c r="AG582" s="628"/>
      <c r="AH582" s="628"/>
      <c r="AI582" s="627"/>
      <c r="AJ582" s="114"/>
      <c r="AK582" s="114"/>
      <c r="AL582" s="114"/>
      <c r="AM582" s="114"/>
      <c r="AN582" s="114"/>
      <c r="AO582" s="114"/>
      <c r="AP582" s="114"/>
      <c r="AQ582" s="114"/>
      <c r="AR582" s="114"/>
      <c r="AS582" s="114"/>
      <c r="AT582" s="114"/>
      <c r="AU582" s="114"/>
      <c r="AV582" s="114"/>
      <c r="AW582" s="626"/>
      <c r="AX582" s="626"/>
      <c r="AY582" s="626"/>
      <c r="AZ582" s="626"/>
      <c r="BA582" s="620"/>
    </row>
    <row r="583" spans="1:53" ht="11.25" hidden="1" customHeight="1" x14ac:dyDescent="0.25">
      <c r="A583" s="2597"/>
      <c r="B583" s="471" t="s">
        <v>363</v>
      </c>
      <c r="C583" s="637" t="s">
        <v>367</v>
      </c>
      <c r="D583" s="636" t="s">
        <v>366</v>
      </c>
      <c r="E583" s="635" t="s">
        <v>365</v>
      </c>
      <c r="F583" s="634" t="s">
        <v>364</v>
      </c>
      <c r="G583" s="633">
        <v>0</v>
      </c>
      <c r="H583" s="633">
        <v>2</v>
      </c>
      <c r="I583" s="632">
        <v>2</v>
      </c>
      <c r="J583" s="476"/>
      <c r="K583" s="114"/>
      <c r="L583" s="114"/>
      <c r="M583" s="114"/>
      <c r="N583" s="631"/>
      <c r="O583" s="114"/>
      <c r="P583" s="114"/>
      <c r="Q583" s="114"/>
      <c r="R583" s="114"/>
      <c r="S583" s="114"/>
      <c r="T583" s="114"/>
      <c r="U583" s="114"/>
      <c r="V583" s="114"/>
      <c r="W583" s="114"/>
      <c r="X583" s="114"/>
      <c r="Y583" s="114"/>
      <c r="Z583" s="630"/>
      <c r="AA583" s="630"/>
      <c r="AB583" s="629"/>
      <c r="AC583" s="627"/>
      <c r="AD583" s="628"/>
      <c r="AE583" s="628"/>
      <c r="AF583" s="628"/>
      <c r="AG583" s="628"/>
      <c r="AH583" s="628"/>
      <c r="AI583" s="627"/>
      <c r="AJ583" s="114"/>
      <c r="AK583" s="114"/>
      <c r="AL583" s="114"/>
      <c r="AM583" s="114"/>
      <c r="AN583" s="114"/>
      <c r="AO583" s="114"/>
      <c r="AP583" s="114"/>
      <c r="AQ583" s="114"/>
      <c r="AR583" s="114"/>
      <c r="AS583" s="114"/>
      <c r="AT583" s="114"/>
      <c r="AU583" s="114"/>
      <c r="AV583" s="114"/>
      <c r="AW583" s="626"/>
      <c r="AX583" s="626"/>
      <c r="AY583" s="626"/>
      <c r="AZ583" s="626"/>
      <c r="BA583" s="620"/>
    </row>
    <row r="584" spans="1:53" ht="15.75" customHeight="1" x14ac:dyDescent="0.25">
      <c r="A584" s="620"/>
      <c r="B584" s="625"/>
      <c r="C584" s="620"/>
      <c r="D584" s="620"/>
      <c r="E584" s="620"/>
      <c r="F584" s="620"/>
      <c r="G584" s="620"/>
      <c r="H584" s="620"/>
      <c r="I584" s="620"/>
      <c r="J584" s="622"/>
      <c r="K584" s="622"/>
      <c r="L584" s="622"/>
      <c r="M584" s="622"/>
      <c r="N584" s="624"/>
      <c r="O584" s="622"/>
      <c r="P584" s="622"/>
      <c r="Q584" s="622"/>
      <c r="R584" s="622"/>
      <c r="S584" s="622"/>
      <c r="T584" s="622"/>
      <c r="U584" s="622"/>
      <c r="V584" s="622"/>
      <c r="W584" s="622"/>
      <c r="X584" s="622"/>
      <c r="Y584" s="622"/>
      <c r="Z584" s="620"/>
      <c r="AA584" s="620"/>
      <c r="AB584" s="620"/>
      <c r="AC584" s="623"/>
      <c r="AD584" s="622"/>
      <c r="AE584" s="622"/>
      <c r="AF584" s="622"/>
      <c r="AG584" s="622"/>
      <c r="AH584" s="622"/>
      <c r="AI584" s="623"/>
      <c r="AJ584" s="622"/>
      <c r="AK584" s="622"/>
      <c r="AL584" s="622"/>
      <c r="AM584" s="622"/>
      <c r="AN584" s="622"/>
      <c r="AO584" s="622"/>
      <c r="AP584" s="622"/>
      <c r="AQ584" s="622"/>
      <c r="AR584" s="622"/>
      <c r="AS584" s="622"/>
      <c r="AT584" s="622"/>
      <c r="AU584" s="622"/>
      <c r="AV584" s="622"/>
      <c r="AW584" s="621"/>
      <c r="AX584" s="621"/>
      <c r="AY584" s="621"/>
      <c r="AZ584" s="621"/>
      <c r="BA584" s="620"/>
    </row>
    <row r="585" spans="1:53" ht="15.75" customHeight="1" x14ac:dyDescent="0.25">
      <c r="A585" s="620"/>
      <c r="B585" s="625"/>
      <c r="C585" s="620"/>
      <c r="D585" s="620"/>
      <c r="E585" s="620"/>
      <c r="F585" s="620"/>
      <c r="G585" s="620"/>
      <c r="H585" s="620"/>
      <c r="I585" s="620"/>
      <c r="J585" s="622"/>
      <c r="K585" s="622"/>
      <c r="L585" s="622"/>
      <c r="M585" s="622"/>
      <c r="N585" s="624"/>
      <c r="O585" s="622"/>
      <c r="P585" s="622"/>
      <c r="Q585" s="622"/>
      <c r="R585" s="622"/>
      <c r="S585" s="622"/>
      <c r="T585" s="622"/>
      <c r="U585" s="622"/>
      <c r="V585" s="622"/>
      <c r="W585" s="622"/>
      <c r="X585" s="622"/>
      <c r="Y585" s="622"/>
      <c r="Z585" s="620"/>
      <c r="AA585" s="620"/>
      <c r="AB585" s="620"/>
      <c r="AC585" s="623"/>
      <c r="AD585" s="622"/>
      <c r="AE585" s="622"/>
      <c r="AF585" s="622"/>
      <c r="AG585" s="622"/>
      <c r="AH585" s="622"/>
      <c r="AI585" s="623"/>
      <c r="AJ585" s="622"/>
      <c r="AK585" s="622"/>
      <c r="AL585" s="622"/>
      <c r="AM585" s="622"/>
      <c r="AN585" s="622"/>
      <c r="AO585" s="622"/>
      <c r="AP585" s="622"/>
      <c r="AQ585" s="622"/>
      <c r="AR585" s="622"/>
      <c r="AS585" s="622"/>
      <c r="AT585" s="622"/>
      <c r="AU585" s="622"/>
      <c r="AV585" s="622"/>
      <c r="AW585" s="621"/>
      <c r="AX585" s="621"/>
      <c r="AY585" s="621"/>
      <c r="AZ585" s="621"/>
      <c r="BA585" s="620"/>
    </row>
    <row r="586" spans="1:53" ht="15.75" customHeight="1" x14ac:dyDescent="0.25">
      <c r="A586" s="620"/>
      <c r="B586" s="625"/>
      <c r="C586" s="620"/>
      <c r="D586" s="620"/>
      <c r="E586" s="620"/>
      <c r="F586" s="620"/>
      <c r="G586" s="620"/>
      <c r="H586" s="620"/>
      <c r="I586" s="620"/>
      <c r="J586" s="622"/>
      <c r="K586" s="622"/>
      <c r="L586" s="622"/>
      <c r="M586" s="622"/>
      <c r="N586" s="624"/>
      <c r="O586" s="622"/>
      <c r="P586" s="622"/>
      <c r="Q586" s="622"/>
      <c r="R586" s="622"/>
      <c r="S586" s="622"/>
      <c r="T586" s="622"/>
      <c r="U586" s="622"/>
      <c r="V586" s="622"/>
      <c r="W586" s="622"/>
      <c r="X586" s="622"/>
      <c r="Y586" s="622"/>
      <c r="Z586" s="620"/>
      <c r="AA586" s="620"/>
      <c r="AB586" s="620"/>
      <c r="AC586" s="623"/>
      <c r="AD586" s="622"/>
      <c r="AE586" s="622"/>
      <c r="AF586" s="622"/>
      <c r="AG586" s="622"/>
      <c r="AH586" s="622"/>
      <c r="AI586" s="623"/>
      <c r="AJ586" s="622"/>
      <c r="AK586" s="622"/>
      <c r="AL586" s="622"/>
      <c r="AM586" s="622"/>
      <c r="AN586" s="622"/>
      <c r="AO586" s="622"/>
      <c r="AP586" s="622"/>
      <c r="AQ586" s="622"/>
      <c r="AR586" s="622"/>
      <c r="AS586" s="622"/>
      <c r="AT586" s="622"/>
      <c r="AU586" s="622"/>
      <c r="AV586" s="622"/>
      <c r="AW586" s="621"/>
      <c r="AX586" s="621"/>
      <c r="AY586" s="621"/>
      <c r="AZ586" s="621"/>
      <c r="BA586" s="620"/>
    </row>
    <row r="587" spans="1:53" ht="15.75" customHeight="1" x14ac:dyDescent="0.25">
      <c r="A587" s="620"/>
      <c r="B587" s="625"/>
      <c r="C587" s="620"/>
      <c r="D587" s="620"/>
      <c r="E587" s="620"/>
      <c r="F587" s="620"/>
      <c r="G587" s="620"/>
      <c r="H587" s="620"/>
      <c r="I587" s="620"/>
      <c r="J587" s="622"/>
      <c r="K587" s="622"/>
      <c r="L587" s="622"/>
      <c r="M587" s="622"/>
      <c r="N587" s="624"/>
      <c r="O587" s="622"/>
      <c r="P587" s="622"/>
      <c r="Q587" s="622"/>
      <c r="R587" s="622"/>
      <c r="S587" s="622"/>
      <c r="T587" s="622"/>
      <c r="U587" s="622"/>
      <c r="V587" s="622"/>
      <c r="W587" s="622"/>
      <c r="X587" s="622"/>
      <c r="Y587" s="622"/>
      <c r="Z587" s="620"/>
      <c r="AA587" s="620"/>
      <c r="AB587" s="620"/>
      <c r="AC587" s="623"/>
      <c r="AD587" s="622"/>
      <c r="AE587" s="622"/>
      <c r="AF587" s="622"/>
      <c r="AG587" s="622"/>
      <c r="AH587" s="622"/>
      <c r="AI587" s="623"/>
      <c r="AJ587" s="622"/>
      <c r="AK587" s="622"/>
      <c r="AL587" s="622"/>
      <c r="AM587" s="622"/>
      <c r="AN587" s="622"/>
      <c r="AO587" s="622"/>
      <c r="AP587" s="622"/>
      <c r="AQ587" s="622"/>
      <c r="AR587" s="622"/>
      <c r="AS587" s="622"/>
      <c r="AT587" s="622"/>
      <c r="AU587" s="622"/>
      <c r="AV587" s="622"/>
      <c r="AW587" s="621"/>
      <c r="AX587" s="621"/>
      <c r="AY587" s="621"/>
      <c r="AZ587" s="621"/>
      <c r="BA587" s="620"/>
    </row>
    <row r="588" spans="1:53" ht="15.75" customHeight="1" x14ac:dyDescent="0.25">
      <c r="A588" s="620"/>
      <c r="B588" s="625"/>
      <c r="C588" s="620"/>
      <c r="D588" s="620"/>
      <c r="E588" s="620"/>
      <c r="F588" s="620"/>
      <c r="G588" s="620"/>
      <c r="H588" s="620"/>
      <c r="I588" s="620"/>
      <c r="J588" s="622"/>
      <c r="K588" s="622"/>
      <c r="L588" s="622"/>
      <c r="M588" s="622"/>
      <c r="N588" s="624"/>
      <c r="O588" s="622"/>
      <c r="P588" s="622"/>
      <c r="Q588" s="622"/>
      <c r="R588" s="622"/>
      <c r="S588" s="622"/>
      <c r="T588" s="622"/>
      <c r="U588" s="622"/>
      <c r="V588" s="622"/>
      <c r="W588" s="622"/>
      <c r="X588" s="622"/>
      <c r="Y588" s="622"/>
      <c r="Z588" s="620"/>
      <c r="AA588" s="620"/>
      <c r="AB588" s="620"/>
      <c r="AC588" s="623"/>
      <c r="AD588" s="622"/>
      <c r="AE588" s="622"/>
      <c r="AF588" s="622"/>
      <c r="AG588" s="622"/>
      <c r="AH588" s="622"/>
      <c r="AI588" s="623"/>
      <c r="AJ588" s="622"/>
      <c r="AK588" s="622"/>
      <c r="AL588" s="622"/>
      <c r="AM588" s="622"/>
      <c r="AN588" s="622"/>
      <c r="AO588" s="622"/>
      <c r="AP588" s="622"/>
      <c r="AQ588" s="622"/>
      <c r="AR588" s="622"/>
      <c r="AS588" s="622"/>
      <c r="AT588" s="622"/>
      <c r="AU588" s="622"/>
      <c r="AV588" s="622"/>
      <c r="AW588" s="621"/>
      <c r="AX588" s="621"/>
      <c r="AY588" s="621"/>
      <c r="AZ588" s="621"/>
      <c r="BA588" s="620"/>
    </row>
    <row r="589" spans="1:53" ht="15.75" customHeight="1" x14ac:dyDescent="0.25">
      <c r="A589" s="620"/>
      <c r="B589" s="625"/>
      <c r="C589" s="620"/>
      <c r="D589" s="620"/>
      <c r="E589" s="620"/>
      <c r="F589" s="620"/>
      <c r="G589" s="620"/>
      <c r="H589" s="620"/>
      <c r="I589" s="620"/>
      <c r="J589" s="622"/>
      <c r="K589" s="622"/>
      <c r="L589" s="622"/>
      <c r="M589" s="622"/>
      <c r="N589" s="624"/>
      <c r="O589" s="622"/>
      <c r="P589" s="622"/>
      <c r="Q589" s="622"/>
      <c r="R589" s="622"/>
      <c r="S589" s="622"/>
      <c r="T589" s="622"/>
      <c r="U589" s="622"/>
      <c r="V589" s="622"/>
      <c r="W589" s="622"/>
      <c r="X589" s="622"/>
      <c r="Y589" s="622"/>
      <c r="Z589" s="620"/>
      <c r="AA589" s="620"/>
      <c r="AB589" s="620"/>
      <c r="AC589" s="623"/>
      <c r="AD589" s="622"/>
      <c r="AE589" s="622"/>
      <c r="AF589" s="622"/>
      <c r="AG589" s="622"/>
      <c r="AH589" s="622"/>
      <c r="AI589" s="623"/>
      <c r="AJ589" s="622"/>
      <c r="AK589" s="622"/>
      <c r="AL589" s="622"/>
      <c r="AM589" s="622"/>
      <c r="AN589" s="622"/>
      <c r="AO589" s="622"/>
      <c r="AP589" s="622"/>
      <c r="AQ589" s="622"/>
      <c r="AR589" s="622"/>
      <c r="AS589" s="622"/>
      <c r="AT589" s="622"/>
      <c r="AU589" s="622"/>
      <c r="AV589" s="622"/>
      <c r="AW589" s="621"/>
      <c r="AX589" s="621"/>
      <c r="AY589" s="621"/>
      <c r="AZ589" s="621"/>
      <c r="BA589" s="620"/>
    </row>
    <row r="590" spans="1:53" ht="15.75" customHeight="1" x14ac:dyDescent="0.25">
      <c r="A590" s="620"/>
      <c r="B590" s="625"/>
      <c r="C590" s="620"/>
      <c r="D590" s="620"/>
      <c r="E590" s="620"/>
      <c r="F590" s="620"/>
      <c r="G590" s="620"/>
      <c r="H590" s="620"/>
      <c r="I590" s="620"/>
      <c r="J590" s="622"/>
      <c r="K590" s="622"/>
      <c r="L590" s="622"/>
      <c r="M590" s="622"/>
      <c r="N590" s="624"/>
      <c r="O590" s="622"/>
      <c r="P590" s="622"/>
      <c r="Q590" s="622"/>
      <c r="R590" s="622"/>
      <c r="S590" s="622"/>
      <c r="T590" s="622"/>
      <c r="U590" s="622"/>
      <c r="V590" s="622"/>
      <c r="W590" s="622"/>
      <c r="X590" s="622"/>
      <c r="Y590" s="622"/>
      <c r="Z590" s="620"/>
      <c r="AA590" s="620"/>
      <c r="AB590" s="620"/>
      <c r="AC590" s="623"/>
      <c r="AD590" s="622"/>
      <c r="AE590" s="622"/>
      <c r="AF590" s="622"/>
      <c r="AG590" s="622"/>
      <c r="AH590" s="622"/>
      <c r="AI590" s="623"/>
      <c r="AJ590" s="622"/>
      <c r="AK590" s="622"/>
      <c r="AL590" s="622"/>
      <c r="AM590" s="622"/>
      <c r="AN590" s="622"/>
      <c r="AO590" s="622"/>
      <c r="AP590" s="622"/>
      <c r="AQ590" s="622"/>
      <c r="AR590" s="622"/>
      <c r="AS590" s="622"/>
      <c r="AT590" s="622"/>
      <c r="AU590" s="622"/>
      <c r="AV590" s="622"/>
      <c r="AW590" s="621"/>
      <c r="AX590" s="621"/>
      <c r="AY590" s="621"/>
      <c r="AZ590" s="621"/>
      <c r="BA590" s="620"/>
    </row>
    <row r="591" spans="1:53" ht="15.75" customHeight="1" x14ac:dyDescent="0.25">
      <c r="A591" s="620"/>
      <c r="B591" s="625"/>
      <c r="C591" s="620"/>
      <c r="D591" s="620"/>
      <c r="E591" s="620"/>
      <c r="F591" s="620"/>
      <c r="G591" s="620"/>
      <c r="H591" s="620"/>
      <c r="I591" s="620"/>
      <c r="J591" s="622"/>
      <c r="K591" s="622"/>
      <c r="L591" s="622"/>
      <c r="M591" s="622"/>
      <c r="N591" s="624"/>
      <c r="O591" s="622"/>
      <c r="P591" s="622"/>
      <c r="Q591" s="622"/>
      <c r="R591" s="622"/>
      <c r="S591" s="622"/>
      <c r="T591" s="622"/>
      <c r="U591" s="622"/>
      <c r="V591" s="622"/>
      <c r="W591" s="622"/>
      <c r="X591" s="622"/>
      <c r="Y591" s="622"/>
      <c r="Z591" s="620"/>
      <c r="AA591" s="620"/>
      <c r="AB591" s="620"/>
      <c r="AC591" s="623"/>
      <c r="AD591" s="622"/>
      <c r="AE591" s="622"/>
      <c r="AF591" s="622"/>
      <c r="AG591" s="622"/>
      <c r="AH591" s="622"/>
      <c r="AI591" s="623"/>
      <c r="AJ591" s="622"/>
      <c r="AK591" s="622"/>
      <c r="AL591" s="622"/>
      <c r="AM591" s="622"/>
      <c r="AN591" s="622"/>
      <c r="AO591" s="622"/>
      <c r="AP591" s="622"/>
      <c r="AQ591" s="622"/>
      <c r="AR591" s="622"/>
      <c r="AS591" s="622"/>
      <c r="AT591" s="622"/>
      <c r="AU591" s="622"/>
      <c r="AV591" s="622"/>
      <c r="AW591" s="621"/>
      <c r="AX591" s="621"/>
      <c r="AY591" s="621"/>
      <c r="AZ591" s="621"/>
      <c r="BA591" s="620"/>
    </row>
    <row r="592" spans="1:53" ht="15.75" customHeight="1" x14ac:dyDescent="0.25">
      <c r="A592" s="620"/>
      <c r="B592" s="625"/>
      <c r="C592" s="620"/>
      <c r="D592" s="620"/>
      <c r="E592" s="620"/>
      <c r="F592" s="620"/>
      <c r="G592" s="620"/>
      <c r="H592" s="620"/>
      <c r="I592" s="620"/>
      <c r="J592" s="622"/>
      <c r="K592" s="622"/>
      <c r="L592" s="622"/>
      <c r="M592" s="622"/>
      <c r="N592" s="624"/>
      <c r="O592" s="622"/>
      <c r="P592" s="622"/>
      <c r="Q592" s="622"/>
      <c r="R592" s="622"/>
      <c r="S592" s="622"/>
      <c r="T592" s="622"/>
      <c r="U592" s="622"/>
      <c r="V592" s="622"/>
      <c r="W592" s="622"/>
      <c r="X592" s="622"/>
      <c r="Y592" s="622"/>
      <c r="Z592" s="620"/>
      <c r="AA592" s="620"/>
      <c r="AB592" s="620"/>
      <c r="AC592" s="623"/>
      <c r="AD592" s="622"/>
      <c r="AE592" s="622"/>
      <c r="AF592" s="622"/>
      <c r="AG592" s="622"/>
      <c r="AH592" s="622"/>
      <c r="AI592" s="623"/>
      <c r="AJ592" s="622"/>
      <c r="AK592" s="622"/>
      <c r="AL592" s="622"/>
      <c r="AM592" s="622"/>
      <c r="AN592" s="622"/>
      <c r="AO592" s="622"/>
      <c r="AP592" s="622"/>
      <c r="AQ592" s="622"/>
      <c r="AR592" s="622"/>
      <c r="AS592" s="622"/>
      <c r="AT592" s="622"/>
      <c r="AU592" s="622"/>
      <c r="AV592" s="622"/>
      <c r="AW592" s="621"/>
      <c r="AX592" s="621"/>
      <c r="AY592" s="621"/>
      <c r="AZ592" s="621"/>
      <c r="BA592" s="620"/>
    </row>
    <row r="593" spans="1:53" ht="15.75" customHeight="1" x14ac:dyDescent="0.25">
      <c r="A593" s="620"/>
      <c r="B593" s="625"/>
      <c r="C593" s="620"/>
      <c r="D593" s="620"/>
      <c r="E593" s="620"/>
      <c r="F593" s="620"/>
      <c r="G593" s="620"/>
      <c r="H593" s="620"/>
      <c r="I593" s="620"/>
      <c r="J593" s="622"/>
      <c r="K593" s="622"/>
      <c r="L593" s="622"/>
      <c r="M593" s="622"/>
      <c r="N593" s="624"/>
      <c r="O593" s="622"/>
      <c r="P593" s="622"/>
      <c r="Q593" s="622"/>
      <c r="R593" s="622"/>
      <c r="S593" s="622"/>
      <c r="T593" s="622"/>
      <c r="U593" s="622"/>
      <c r="V593" s="622"/>
      <c r="W593" s="622"/>
      <c r="X593" s="622"/>
      <c r="Y593" s="622"/>
      <c r="Z593" s="620"/>
      <c r="AA593" s="620"/>
      <c r="AB593" s="620"/>
      <c r="AC593" s="623"/>
      <c r="AD593" s="622"/>
      <c r="AE593" s="622"/>
      <c r="AF593" s="622"/>
      <c r="AG593" s="622"/>
      <c r="AH593" s="622"/>
      <c r="AI593" s="623"/>
      <c r="AJ593" s="622"/>
      <c r="AK593" s="622"/>
      <c r="AL593" s="622"/>
      <c r="AM593" s="622"/>
      <c r="AN593" s="622"/>
      <c r="AO593" s="622"/>
      <c r="AP593" s="622"/>
      <c r="AQ593" s="622"/>
      <c r="AR593" s="622"/>
      <c r="AS593" s="622"/>
      <c r="AT593" s="622"/>
      <c r="AU593" s="622"/>
      <c r="AV593" s="622"/>
      <c r="AW593" s="621"/>
      <c r="AX593" s="621"/>
      <c r="AY593" s="621"/>
      <c r="AZ593" s="621"/>
      <c r="BA593" s="620"/>
    </row>
    <row r="594" spans="1:53" ht="15.75" customHeight="1" x14ac:dyDescent="0.25">
      <c r="A594" s="620"/>
      <c r="B594" s="625"/>
      <c r="C594" s="620"/>
      <c r="D594" s="620"/>
      <c r="E594" s="620"/>
      <c r="F594" s="620"/>
      <c r="G594" s="620"/>
      <c r="H594" s="620"/>
      <c r="I594" s="620"/>
      <c r="J594" s="622"/>
      <c r="K594" s="622"/>
      <c r="L594" s="622"/>
      <c r="M594" s="622"/>
      <c r="N594" s="624"/>
      <c r="O594" s="622"/>
      <c r="P594" s="622"/>
      <c r="Q594" s="622"/>
      <c r="R594" s="622"/>
      <c r="S594" s="622"/>
      <c r="T594" s="622"/>
      <c r="U594" s="622"/>
      <c r="V594" s="622"/>
      <c r="W594" s="622"/>
      <c r="X594" s="622"/>
      <c r="Y594" s="622"/>
      <c r="Z594" s="620"/>
      <c r="AA594" s="620"/>
      <c r="AB594" s="620"/>
      <c r="AC594" s="623"/>
      <c r="AD594" s="622"/>
      <c r="AE594" s="622"/>
      <c r="AF594" s="622"/>
      <c r="AG594" s="622"/>
      <c r="AH594" s="622"/>
      <c r="AI594" s="623"/>
      <c r="AJ594" s="622"/>
      <c r="AK594" s="622"/>
      <c r="AL594" s="622"/>
      <c r="AM594" s="622"/>
      <c r="AN594" s="622"/>
      <c r="AO594" s="622"/>
      <c r="AP594" s="622"/>
      <c r="AQ594" s="622"/>
      <c r="AR594" s="622"/>
      <c r="AS594" s="622"/>
      <c r="AT594" s="622"/>
      <c r="AU594" s="622"/>
      <c r="AV594" s="622"/>
      <c r="AW594" s="621"/>
      <c r="AX594" s="621"/>
      <c r="AY594" s="621"/>
      <c r="AZ594" s="621"/>
      <c r="BA594" s="620"/>
    </row>
    <row r="595" spans="1:53" ht="15.75" customHeight="1" x14ac:dyDescent="0.25">
      <c r="A595" s="620"/>
      <c r="B595" s="625"/>
      <c r="C595" s="620"/>
      <c r="D595" s="620"/>
      <c r="E595" s="620"/>
      <c r="F595" s="620"/>
      <c r="G595" s="620"/>
      <c r="H595" s="620"/>
      <c r="I595" s="620"/>
      <c r="J595" s="622"/>
      <c r="K595" s="622"/>
      <c r="L595" s="622"/>
      <c r="M595" s="622"/>
      <c r="N595" s="624"/>
      <c r="O595" s="622"/>
      <c r="P595" s="622"/>
      <c r="Q595" s="622"/>
      <c r="R595" s="622"/>
      <c r="S595" s="622"/>
      <c r="T595" s="622"/>
      <c r="U595" s="622"/>
      <c r="V595" s="622"/>
      <c r="W595" s="622"/>
      <c r="X595" s="622"/>
      <c r="Y595" s="622"/>
      <c r="Z595" s="620"/>
      <c r="AA595" s="620"/>
      <c r="AB595" s="620"/>
      <c r="AC595" s="623"/>
      <c r="AD595" s="622"/>
      <c r="AE595" s="622"/>
      <c r="AF595" s="622"/>
      <c r="AG595" s="622"/>
      <c r="AH595" s="622"/>
      <c r="AI595" s="623"/>
      <c r="AJ595" s="622"/>
      <c r="AK595" s="622"/>
      <c r="AL595" s="622"/>
      <c r="AM595" s="622"/>
      <c r="AN595" s="622"/>
      <c r="AO595" s="622"/>
      <c r="AP595" s="622"/>
      <c r="AQ595" s="622"/>
      <c r="AR595" s="622"/>
      <c r="AS595" s="622"/>
      <c r="AT595" s="622"/>
      <c r="AU595" s="622"/>
      <c r="AV595" s="622"/>
      <c r="AW595" s="621"/>
      <c r="AX595" s="621"/>
      <c r="AY595" s="621"/>
      <c r="AZ595" s="621"/>
      <c r="BA595" s="620"/>
    </row>
    <row r="596" spans="1:53" ht="15.75" customHeight="1" x14ac:dyDescent="0.25">
      <c r="A596" s="620"/>
      <c r="B596" s="625"/>
      <c r="C596" s="620"/>
      <c r="D596" s="620"/>
      <c r="E596" s="620"/>
      <c r="F596" s="620"/>
      <c r="G596" s="620"/>
      <c r="H596" s="620"/>
      <c r="I596" s="620"/>
      <c r="J596" s="622"/>
      <c r="K596" s="622"/>
      <c r="L596" s="622"/>
      <c r="M596" s="622"/>
      <c r="N596" s="624"/>
      <c r="O596" s="622"/>
      <c r="P596" s="622"/>
      <c r="Q596" s="622"/>
      <c r="R596" s="622"/>
      <c r="S596" s="622"/>
      <c r="T596" s="622"/>
      <c r="U596" s="622"/>
      <c r="V596" s="622"/>
      <c r="W596" s="622"/>
      <c r="X596" s="622"/>
      <c r="Y596" s="622"/>
      <c r="Z596" s="620"/>
      <c r="AA596" s="620"/>
      <c r="AB596" s="620"/>
      <c r="AC596" s="623"/>
      <c r="AD596" s="622"/>
      <c r="AE596" s="622"/>
      <c r="AF596" s="622"/>
      <c r="AG596" s="622"/>
      <c r="AH596" s="622"/>
      <c r="AI596" s="623"/>
      <c r="AJ596" s="622"/>
      <c r="AK596" s="622"/>
      <c r="AL596" s="622"/>
      <c r="AM596" s="622"/>
      <c r="AN596" s="622"/>
      <c r="AO596" s="622"/>
      <c r="AP596" s="622"/>
      <c r="AQ596" s="622"/>
      <c r="AR596" s="622"/>
      <c r="AS596" s="622"/>
      <c r="AT596" s="622"/>
      <c r="AU596" s="622"/>
      <c r="AV596" s="622"/>
      <c r="AW596" s="621"/>
      <c r="AX596" s="621"/>
      <c r="AY596" s="621"/>
      <c r="AZ596" s="621"/>
      <c r="BA596" s="620"/>
    </row>
    <row r="597" spans="1:53" ht="15.75" customHeight="1" x14ac:dyDescent="0.25">
      <c r="A597" s="620"/>
      <c r="B597" s="625"/>
      <c r="C597" s="620"/>
      <c r="D597" s="620"/>
      <c r="E597" s="620"/>
      <c r="F597" s="620"/>
      <c r="G597" s="620"/>
      <c r="H597" s="620"/>
      <c r="I597" s="620"/>
      <c r="J597" s="622"/>
      <c r="K597" s="622"/>
      <c r="L597" s="622"/>
      <c r="M597" s="622"/>
      <c r="N597" s="624"/>
      <c r="O597" s="622"/>
      <c r="P597" s="622"/>
      <c r="Q597" s="622"/>
      <c r="R597" s="622"/>
      <c r="S597" s="622"/>
      <c r="T597" s="622"/>
      <c r="U597" s="622"/>
      <c r="V597" s="622"/>
      <c r="W597" s="622"/>
      <c r="X597" s="622"/>
      <c r="Y597" s="622"/>
      <c r="Z597" s="620"/>
      <c r="AA597" s="620"/>
      <c r="AB597" s="620"/>
      <c r="AC597" s="623"/>
      <c r="AD597" s="622"/>
      <c r="AE597" s="622"/>
      <c r="AF597" s="622"/>
      <c r="AG597" s="622"/>
      <c r="AH597" s="622"/>
      <c r="AI597" s="623"/>
      <c r="AJ597" s="622"/>
      <c r="AK597" s="622"/>
      <c r="AL597" s="622"/>
      <c r="AM597" s="622"/>
      <c r="AN597" s="622"/>
      <c r="AO597" s="622"/>
      <c r="AP597" s="622"/>
      <c r="AQ597" s="622"/>
      <c r="AR597" s="622"/>
      <c r="AS597" s="622"/>
      <c r="AT597" s="622"/>
      <c r="AU597" s="622"/>
      <c r="AV597" s="622"/>
      <c r="AW597" s="621"/>
      <c r="AX597" s="621"/>
      <c r="AY597" s="621"/>
      <c r="AZ597" s="621"/>
      <c r="BA597" s="620"/>
    </row>
    <row r="598" spans="1:53" ht="15.75" customHeight="1" x14ac:dyDescent="0.25">
      <c r="A598" s="620"/>
      <c r="B598" s="625"/>
      <c r="C598" s="620"/>
      <c r="D598" s="620"/>
      <c r="E598" s="620"/>
      <c r="F598" s="620"/>
      <c r="G598" s="620"/>
      <c r="H598" s="620"/>
      <c r="I598" s="620"/>
      <c r="J598" s="622"/>
      <c r="K598" s="622"/>
      <c r="L598" s="622"/>
      <c r="M598" s="622"/>
      <c r="N598" s="624"/>
      <c r="O598" s="622"/>
      <c r="P598" s="622"/>
      <c r="Q598" s="622"/>
      <c r="R598" s="622"/>
      <c r="S598" s="622"/>
      <c r="T598" s="622"/>
      <c r="U598" s="622"/>
      <c r="V598" s="622"/>
      <c r="W598" s="622"/>
      <c r="X598" s="622"/>
      <c r="Y598" s="622"/>
      <c r="Z598" s="620"/>
      <c r="AA598" s="620"/>
      <c r="AB598" s="620"/>
      <c r="AC598" s="623"/>
      <c r="AD598" s="622"/>
      <c r="AE598" s="622"/>
      <c r="AF598" s="622"/>
      <c r="AG598" s="622"/>
      <c r="AH598" s="622"/>
      <c r="AI598" s="623"/>
      <c r="AJ598" s="622"/>
      <c r="AK598" s="622"/>
      <c r="AL598" s="622"/>
      <c r="AM598" s="622"/>
      <c r="AN598" s="622"/>
      <c r="AO598" s="622"/>
      <c r="AP598" s="622"/>
      <c r="AQ598" s="622"/>
      <c r="AR598" s="622"/>
      <c r="AS598" s="622"/>
      <c r="AT598" s="622"/>
      <c r="AU598" s="622"/>
      <c r="AV598" s="622"/>
      <c r="AW598" s="621"/>
      <c r="AX598" s="621"/>
      <c r="AY598" s="621"/>
      <c r="AZ598" s="621"/>
      <c r="BA598" s="620"/>
    </row>
    <row r="599" spans="1:53" ht="15.75" customHeight="1" x14ac:dyDescent="0.25">
      <c r="A599" s="620"/>
      <c r="B599" s="625"/>
      <c r="C599" s="620"/>
      <c r="D599" s="620"/>
      <c r="E599" s="620"/>
      <c r="F599" s="620"/>
      <c r="G599" s="620"/>
      <c r="H599" s="620"/>
      <c r="I599" s="620"/>
      <c r="J599" s="622"/>
      <c r="K599" s="622"/>
      <c r="L599" s="622"/>
      <c r="M599" s="622"/>
      <c r="N599" s="624"/>
      <c r="O599" s="622"/>
      <c r="P599" s="622"/>
      <c r="Q599" s="622"/>
      <c r="R599" s="622"/>
      <c r="S599" s="622"/>
      <c r="T599" s="622"/>
      <c r="U599" s="622"/>
      <c r="V599" s="622"/>
      <c r="W599" s="622"/>
      <c r="X599" s="622"/>
      <c r="Y599" s="622"/>
      <c r="Z599" s="620"/>
      <c r="AA599" s="620"/>
      <c r="AB599" s="620"/>
      <c r="AC599" s="623"/>
      <c r="AD599" s="622"/>
      <c r="AE599" s="622"/>
      <c r="AF599" s="622"/>
      <c r="AG599" s="622"/>
      <c r="AH599" s="622"/>
      <c r="AI599" s="623"/>
      <c r="AJ599" s="622"/>
      <c r="AK599" s="622"/>
      <c r="AL599" s="622"/>
      <c r="AM599" s="622"/>
      <c r="AN599" s="622"/>
      <c r="AO599" s="622"/>
      <c r="AP599" s="622"/>
      <c r="AQ599" s="622"/>
      <c r="AR599" s="622"/>
      <c r="AS599" s="622"/>
      <c r="AT599" s="622"/>
      <c r="AU599" s="622"/>
      <c r="AV599" s="622"/>
      <c r="AW599" s="621"/>
      <c r="AX599" s="621"/>
      <c r="AY599" s="621"/>
      <c r="AZ599" s="621"/>
      <c r="BA599" s="620"/>
    </row>
    <row r="600" spans="1:53" ht="15.75" customHeight="1" x14ac:dyDescent="0.25">
      <c r="A600" s="620"/>
      <c r="B600" s="625"/>
      <c r="C600" s="620"/>
      <c r="D600" s="620"/>
      <c r="E600" s="620"/>
      <c r="F600" s="620"/>
      <c r="G600" s="620"/>
      <c r="H600" s="620"/>
      <c r="I600" s="620"/>
      <c r="J600" s="622"/>
      <c r="K600" s="622"/>
      <c r="L600" s="622"/>
      <c r="M600" s="622"/>
      <c r="N600" s="624"/>
      <c r="O600" s="622"/>
      <c r="P600" s="622"/>
      <c r="Q600" s="622"/>
      <c r="R600" s="622"/>
      <c r="S600" s="622"/>
      <c r="T600" s="622"/>
      <c r="U600" s="622"/>
      <c r="V600" s="622"/>
      <c r="W600" s="622"/>
      <c r="X600" s="622"/>
      <c r="Y600" s="622"/>
      <c r="Z600" s="620"/>
      <c r="AA600" s="620"/>
      <c r="AB600" s="620"/>
      <c r="AC600" s="623"/>
      <c r="AD600" s="622"/>
      <c r="AE600" s="622"/>
      <c r="AF600" s="622"/>
      <c r="AG600" s="622"/>
      <c r="AH600" s="622"/>
      <c r="AI600" s="623"/>
      <c r="AJ600" s="622"/>
      <c r="AK600" s="622"/>
      <c r="AL600" s="622"/>
      <c r="AM600" s="622"/>
      <c r="AN600" s="622"/>
      <c r="AO600" s="622"/>
      <c r="AP600" s="622"/>
      <c r="AQ600" s="622"/>
      <c r="AR600" s="622"/>
      <c r="AS600" s="622"/>
      <c r="AT600" s="622"/>
      <c r="AU600" s="622"/>
      <c r="AV600" s="622"/>
      <c r="AW600" s="621"/>
      <c r="AX600" s="621"/>
      <c r="AY600" s="621"/>
      <c r="AZ600" s="621"/>
      <c r="BA600" s="620"/>
    </row>
    <row r="601" spans="1:53" ht="15.75" customHeight="1" x14ac:dyDescent="0.25">
      <c r="A601" s="620"/>
      <c r="B601" s="625"/>
      <c r="C601" s="620"/>
      <c r="D601" s="620"/>
      <c r="E601" s="620"/>
      <c r="F601" s="620"/>
      <c r="G601" s="620"/>
      <c r="H601" s="620"/>
      <c r="I601" s="620"/>
      <c r="J601" s="622"/>
      <c r="K601" s="622"/>
      <c r="L601" s="622"/>
      <c r="M601" s="622"/>
      <c r="N601" s="624"/>
      <c r="O601" s="622"/>
      <c r="P601" s="622"/>
      <c r="Q601" s="622"/>
      <c r="R601" s="622"/>
      <c r="S601" s="622"/>
      <c r="T601" s="622"/>
      <c r="U601" s="622"/>
      <c r="V601" s="622"/>
      <c r="W601" s="622"/>
      <c r="X601" s="622"/>
      <c r="Y601" s="622"/>
      <c r="Z601" s="620"/>
      <c r="AA601" s="620"/>
      <c r="AB601" s="620"/>
      <c r="AC601" s="623"/>
      <c r="AD601" s="622"/>
      <c r="AE601" s="622"/>
      <c r="AF601" s="622"/>
      <c r="AG601" s="622"/>
      <c r="AH601" s="622"/>
      <c r="AI601" s="623"/>
      <c r="AJ601" s="622"/>
      <c r="AK601" s="622"/>
      <c r="AL601" s="622"/>
      <c r="AM601" s="622"/>
      <c r="AN601" s="622"/>
      <c r="AO601" s="622"/>
      <c r="AP601" s="622"/>
      <c r="AQ601" s="622"/>
      <c r="AR601" s="622"/>
      <c r="AS601" s="622"/>
      <c r="AT601" s="622"/>
      <c r="AU601" s="622"/>
      <c r="AV601" s="622"/>
      <c r="AW601" s="621"/>
      <c r="AX601" s="621"/>
      <c r="AY601" s="621"/>
      <c r="AZ601" s="621"/>
      <c r="BA601" s="620"/>
    </row>
    <row r="602" spans="1:53" ht="15.75" customHeight="1" x14ac:dyDescent="0.25">
      <c r="A602" s="620"/>
      <c r="B602" s="625"/>
      <c r="C602" s="620"/>
      <c r="D602" s="620"/>
      <c r="E602" s="620"/>
      <c r="F602" s="620"/>
      <c r="G602" s="620"/>
      <c r="H602" s="620"/>
      <c r="I602" s="620"/>
      <c r="J602" s="622"/>
      <c r="K602" s="622"/>
      <c r="L602" s="622"/>
      <c r="M602" s="622"/>
      <c r="N602" s="624"/>
      <c r="O602" s="622"/>
      <c r="P602" s="622"/>
      <c r="Q602" s="622"/>
      <c r="R602" s="622"/>
      <c r="S602" s="622"/>
      <c r="T602" s="622"/>
      <c r="U602" s="622"/>
      <c r="V602" s="622"/>
      <c r="W602" s="622"/>
      <c r="X602" s="622"/>
      <c r="Y602" s="622"/>
      <c r="Z602" s="620"/>
      <c r="AA602" s="620"/>
      <c r="AB602" s="620"/>
      <c r="AC602" s="623"/>
      <c r="AD602" s="622"/>
      <c r="AE602" s="622"/>
      <c r="AF602" s="622"/>
      <c r="AG602" s="622"/>
      <c r="AH602" s="622"/>
      <c r="AI602" s="623"/>
      <c r="AJ602" s="622"/>
      <c r="AK602" s="622"/>
      <c r="AL602" s="622"/>
      <c r="AM602" s="622"/>
      <c r="AN602" s="622"/>
      <c r="AO602" s="622"/>
      <c r="AP602" s="622"/>
      <c r="AQ602" s="622"/>
      <c r="AR602" s="622"/>
      <c r="AS602" s="622"/>
      <c r="AT602" s="622"/>
      <c r="AU602" s="622"/>
      <c r="AV602" s="622"/>
      <c r="AW602" s="621"/>
      <c r="AX602" s="621"/>
      <c r="AY602" s="621"/>
      <c r="AZ602" s="621"/>
      <c r="BA602" s="620"/>
    </row>
    <row r="603" spans="1:53" ht="15.75" customHeight="1" x14ac:dyDescent="0.25">
      <c r="A603" s="620"/>
      <c r="B603" s="625"/>
      <c r="C603" s="620"/>
      <c r="D603" s="620"/>
      <c r="E603" s="620"/>
      <c r="F603" s="620"/>
      <c r="G603" s="620"/>
      <c r="H603" s="620"/>
      <c r="I603" s="620"/>
      <c r="J603" s="622"/>
      <c r="K603" s="622"/>
      <c r="L603" s="622"/>
      <c r="M603" s="622"/>
      <c r="N603" s="624"/>
      <c r="O603" s="622"/>
      <c r="P603" s="622"/>
      <c r="Q603" s="622"/>
      <c r="R603" s="622"/>
      <c r="S603" s="622"/>
      <c r="T603" s="622"/>
      <c r="U603" s="622"/>
      <c r="V603" s="622"/>
      <c r="W603" s="622"/>
      <c r="X603" s="622"/>
      <c r="Y603" s="622"/>
      <c r="Z603" s="620"/>
      <c r="AA603" s="620"/>
      <c r="AB603" s="620"/>
      <c r="AC603" s="623"/>
      <c r="AD603" s="622"/>
      <c r="AE603" s="622"/>
      <c r="AF603" s="622"/>
      <c r="AG603" s="622"/>
      <c r="AH603" s="622"/>
      <c r="AI603" s="623"/>
      <c r="AJ603" s="622"/>
      <c r="AK603" s="622"/>
      <c r="AL603" s="622"/>
      <c r="AM603" s="622"/>
      <c r="AN603" s="622"/>
      <c r="AO603" s="622"/>
      <c r="AP603" s="622"/>
      <c r="AQ603" s="622"/>
      <c r="AR603" s="622"/>
      <c r="AS603" s="622"/>
      <c r="AT603" s="622"/>
      <c r="AU603" s="622"/>
      <c r="AV603" s="622"/>
      <c r="AW603" s="621"/>
      <c r="AX603" s="621"/>
      <c r="AY603" s="621"/>
      <c r="AZ603" s="621"/>
      <c r="BA603" s="620"/>
    </row>
    <row r="604" spans="1:53" ht="15.75" customHeight="1" x14ac:dyDescent="0.25">
      <c r="A604" s="620"/>
      <c r="B604" s="625"/>
      <c r="C604" s="620"/>
      <c r="D604" s="620"/>
      <c r="E604" s="620"/>
      <c r="F604" s="620"/>
      <c r="G604" s="620"/>
      <c r="H604" s="620"/>
      <c r="I604" s="620"/>
      <c r="J604" s="622"/>
      <c r="K604" s="622"/>
      <c r="L604" s="622"/>
      <c r="M604" s="622"/>
      <c r="N604" s="624"/>
      <c r="O604" s="622"/>
      <c r="P604" s="622"/>
      <c r="Q604" s="622"/>
      <c r="R604" s="622"/>
      <c r="S604" s="622"/>
      <c r="T604" s="622"/>
      <c r="U604" s="622"/>
      <c r="V604" s="622"/>
      <c r="W604" s="622"/>
      <c r="X604" s="622"/>
      <c r="Y604" s="622"/>
      <c r="Z604" s="620"/>
      <c r="AA604" s="620"/>
      <c r="AB604" s="620"/>
      <c r="AC604" s="623"/>
      <c r="AD604" s="622"/>
      <c r="AE604" s="622"/>
      <c r="AF604" s="622"/>
      <c r="AG604" s="622"/>
      <c r="AH604" s="622"/>
      <c r="AI604" s="623"/>
      <c r="AJ604" s="622"/>
      <c r="AK604" s="622"/>
      <c r="AL604" s="622"/>
      <c r="AM604" s="622"/>
      <c r="AN604" s="622"/>
      <c r="AO604" s="622"/>
      <c r="AP604" s="622"/>
      <c r="AQ604" s="622"/>
      <c r="AR604" s="622"/>
      <c r="AS604" s="622"/>
      <c r="AT604" s="622"/>
      <c r="AU604" s="622"/>
      <c r="AV604" s="622"/>
      <c r="AW604" s="621"/>
      <c r="AX604" s="621"/>
      <c r="AY604" s="621"/>
      <c r="AZ604" s="621"/>
      <c r="BA604" s="620"/>
    </row>
    <row r="605" spans="1:53" ht="15.75" customHeight="1" x14ac:dyDescent="0.25">
      <c r="A605" s="620"/>
      <c r="B605" s="625"/>
      <c r="C605" s="620"/>
      <c r="D605" s="620"/>
      <c r="E605" s="620"/>
      <c r="F605" s="620"/>
      <c r="G605" s="620"/>
      <c r="H605" s="620"/>
      <c r="I605" s="620"/>
      <c r="J605" s="622"/>
      <c r="K605" s="622"/>
      <c r="L605" s="622"/>
      <c r="M605" s="622"/>
      <c r="N605" s="624"/>
      <c r="O605" s="622"/>
      <c r="P605" s="622"/>
      <c r="Q605" s="622"/>
      <c r="R605" s="622"/>
      <c r="S605" s="622"/>
      <c r="T605" s="622"/>
      <c r="U605" s="622"/>
      <c r="V605" s="622"/>
      <c r="W605" s="622"/>
      <c r="X605" s="622"/>
      <c r="Y605" s="622"/>
      <c r="Z605" s="620"/>
      <c r="AA605" s="620"/>
      <c r="AB605" s="620"/>
      <c r="AC605" s="623"/>
      <c r="AD605" s="622"/>
      <c r="AE605" s="622"/>
      <c r="AF605" s="622"/>
      <c r="AG605" s="622"/>
      <c r="AH605" s="622"/>
      <c r="AI605" s="623"/>
      <c r="AJ605" s="622"/>
      <c r="AK605" s="622"/>
      <c r="AL605" s="622"/>
      <c r="AM605" s="622"/>
      <c r="AN605" s="622"/>
      <c r="AO605" s="622"/>
      <c r="AP605" s="622"/>
      <c r="AQ605" s="622"/>
      <c r="AR605" s="622"/>
      <c r="AS605" s="622"/>
      <c r="AT605" s="622"/>
      <c r="AU605" s="622"/>
      <c r="AV605" s="622"/>
      <c r="AW605" s="621"/>
      <c r="AX605" s="621"/>
      <c r="AY605" s="621"/>
      <c r="AZ605" s="621"/>
      <c r="BA605" s="620"/>
    </row>
    <row r="606" spans="1:53" ht="15.75" customHeight="1" x14ac:dyDescent="0.25">
      <c r="A606" s="620"/>
      <c r="B606" s="625"/>
      <c r="C606" s="620"/>
      <c r="D606" s="620"/>
      <c r="E606" s="620"/>
      <c r="F606" s="620"/>
      <c r="G606" s="620"/>
      <c r="H606" s="620"/>
      <c r="I606" s="620"/>
      <c r="J606" s="622"/>
      <c r="K606" s="622"/>
      <c r="L606" s="622"/>
      <c r="M606" s="622"/>
      <c r="N606" s="624"/>
      <c r="O606" s="622"/>
      <c r="P606" s="622"/>
      <c r="Q606" s="622"/>
      <c r="R606" s="622"/>
      <c r="S606" s="622"/>
      <c r="T606" s="622"/>
      <c r="U606" s="622"/>
      <c r="V606" s="622"/>
      <c r="W606" s="622"/>
      <c r="X606" s="622"/>
      <c r="Y606" s="622"/>
      <c r="Z606" s="620"/>
      <c r="AA606" s="620"/>
      <c r="AB606" s="620"/>
      <c r="AC606" s="623"/>
      <c r="AD606" s="622"/>
      <c r="AE606" s="622"/>
      <c r="AF606" s="622"/>
      <c r="AG606" s="622"/>
      <c r="AH606" s="622"/>
      <c r="AI606" s="623"/>
      <c r="AJ606" s="622"/>
      <c r="AK606" s="622"/>
      <c r="AL606" s="622"/>
      <c r="AM606" s="622"/>
      <c r="AN606" s="622"/>
      <c r="AO606" s="622"/>
      <c r="AP606" s="622"/>
      <c r="AQ606" s="622"/>
      <c r="AR606" s="622"/>
      <c r="AS606" s="622"/>
      <c r="AT606" s="622"/>
      <c r="AU606" s="622"/>
      <c r="AV606" s="622"/>
      <c r="AW606" s="621"/>
      <c r="AX606" s="621"/>
      <c r="AY606" s="621"/>
      <c r="AZ606" s="621"/>
      <c r="BA606" s="620"/>
    </row>
    <row r="607" spans="1:53" ht="15.75" customHeight="1" x14ac:dyDescent="0.25">
      <c r="A607" s="620"/>
      <c r="B607" s="625"/>
      <c r="C607" s="620"/>
      <c r="D607" s="620"/>
      <c r="E607" s="620"/>
      <c r="F607" s="620"/>
      <c r="G607" s="620"/>
      <c r="H607" s="620"/>
      <c r="I607" s="620"/>
      <c r="J607" s="622"/>
      <c r="K607" s="622"/>
      <c r="L607" s="622"/>
      <c r="M607" s="622"/>
      <c r="N607" s="624"/>
      <c r="O607" s="622"/>
      <c r="P607" s="622"/>
      <c r="Q607" s="622"/>
      <c r="R607" s="622"/>
      <c r="S607" s="622"/>
      <c r="T607" s="622"/>
      <c r="U607" s="622"/>
      <c r="V607" s="622"/>
      <c r="W607" s="622"/>
      <c r="X607" s="622"/>
      <c r="Y607" s="622"/>
      <c r="Z607" s="620"/>
      <c r="AA607" s="620"/>
      <c r="AB607" s="620"/>
      <c r="AC607" s="623"/>
      <c r="AD607" s="622"/>
      <c r="AE607" s="622"/>
      <c r="AF607" s="622"/>
      <c r="AG607" s="622"/>
      <c r="AH607" s="622"/>
      <c r="AI607" s="623"/>
      <c r="AJ607" s="622"/>
      <c r="AK607" s="622"/>
      <c r="AL607" s="622"/>
      <c r="AM607" s="622"/>
      <c r="AN607" s="622"/>
      <c r="AO607" s="622"/>
      <c r="AP607" s="622"/>
      <c r="AQ607" s="622"/>
      <c r="AR607" s="622"/>
      <c r="AS607" s="622"/>
      <c r="AT607" s="622"/>
      <c r="AU607" s="622"/>
      <c r="AV607" s="622"/>
      <c r="AW607" s="621"/>
      <c r="AX607" s="621"/>
      <c r="AY607" s="621"/>
      <c r="AZ607" s="621"/>
      <c r="BA607" s="620"/>
    </row>
    <row r="608" spans="1:53" ht="15.75" customHeight="1" x14ac:dyDescent="0.25">
      <c r="A608" s="620"/>
      <c r="B608" s="625"/>
      <c r="C608" s="620"/>
      <c r="D608" s="620"/>
      <c r="E608" s="620"/>
      <c r="F608" s="620"/>
      <c r="G608" s="620"/>
      <c r="H608" s="620"/>
      <c r="I608" s="620"/>
      <c r="J608" s="622"/>
      <c r="K608" s="622"/>
      <c r="L608" s="622"/>
      <c r="M608" s="622"/>
      <c r="N608" s="624"/>
      <c r="O608" s="622"/>
      <c r="P608" s="622"/>
      <c r="Q608" s="622"/>
      <c r="R608" s="622"/>
      <c r="S608" s="622"/>
      <c r="T608" s="622"/>
      <c r="U608" s="622"/>
      <c r="V608" s="622"/>
      <c r="W608" s="622"/>
      <c r="X608" s="622"/>
      <c r="Y608" s="622"/>
      <c r="Z608" s="620"/>
      <c r="AA608" s="620"/>
      <c r="AB608" s="620"/>
      <c r="AC608" s="623"/>
      <c r="AD608" s="622"/>
      <c r="AE608" s="622"/>
      <c r="AF608" s="622"/>
      <c r="AG608" s="622"/>
      <c r="AH608" s="622"/>
      <c r="AI608" s="623"/>
      <c r="AJ608" s="622"/>
      <c r="AK608" s="622"/>
      <c r="AL608" s="622"/>
      <c r="AM608" s="622"/>
      <c r="AN608" s="622"/>
      <c r="AO608" s="622"/>
      <c r="AP608" s="622"/>
      <c r="AQ608" s="622"/>
      <c r="AR608" s="622"/>
      <c r="AS608" s="622"/>
      <c r="AT608" s="622"/>
      <c r="AU608" s="622"/>
      <c r="AV608" s="622"/>
      <c r="AW608" s="621"/>
      <c r="AX608" s="621"/>
      <c r="AY608" s="621"/>
      <c r="AZ608" s="621"/>
      <c r="BA608" s="620"/>
    </row>
    <row r="609" spans="1:53" ht="15.75" customHeight="1" x14ac:dyDescent="0.25">
      <c r="A609" s="620"/>
      <c r="B609" s="625"/>
      <c r="C609" s="620"/>
      <c r="D609" s="620"/>
      <c r="E609" s="620"/>
      <c r="F609" s="620"/>
      <c r="G609" s="620"/>
      <c r="H609" s="620"/>
      <c r="I609" s="620"/>
      <c r="J609" s="622"/>
      <c r="K609" s="622"/>
      <c r="L609" s="622"/>
      <c r="M609" s="622"/>
      <c r="N609" s="624"/>
      <c r="O609" s="622"/>
      <c r="P609" s="622"/>
      <c r="Q609" s="622"/>
      <c r="R609" s="622"/>
      <c r="S609" s="622"/>
      <c r="T609" s="622"/>
      <c r="U609" s="622"/>
      <c r="V609" s="622"/>
      <c r="W609" s="622"/>
      <c r="X609" s="622"/>
      <c r="Y609" s="622"/>
      <c r="Z609" s="620"/>
      <c r="AA609" s="620"/>
      <c r="AB609" s="620"/>
      <c r="AC609" s="623"/>
      <c r="AD609" s="622"/>
      <c r="AE609" s="622"/>
      <c r="AF609" s="622"/>
      <c r="AG609" s="622"/>
      <c r="AH609" s="622"/>
      <c r="AI609" s="623"/>
      <c r="AJ609" s="622"/>
      <c r="AK609" s="622"/>
      <c r="AL609" s="622"/>
      <c r="AM609" s="622"/>
      <c r="AN609" s="622"/>
      <c r="AO609" s="622"/>
      <c r="AP609" s="622"/>
      <c r="AQ609" s="622"/>
      <c r="AR609" s="622"/>
      <c r="AS609" s="622"/>
      <c r="AT609" s="622"/>
      <c r="AU609" s="622"/>
      <c r="AV609" s="622"/>
      <c r="AW609" s="621"/>
      <c r="AX609" s="621"/>
      <c r="AY609" s="621"/>
      <c r="AZ609" s="621"/>
      <c r="BA609" s="620"/>
    </row>
    <row r="610" spans="1:53" ht="15.75" customHeight="1" x14ac:dyDescent="0.25">
      <c r="A610" s="620"/>
      <c r="B610" s="625"/>
      <c r="C610" s="620"/>
      <c r="D610" s="620"/>
      <c r="E610" s="620"/>
      <c r="F610" s="620"/>
      <c r="G610" s="620"/>
      <c r="H610" s="620"/>
      <c r="I610" s="620"/>
      <c r="J610" s="622"/>
      <c r="K610" s="622"/>
      <c r="L610" s="622"/>
      <c r="M610" s="622"/>
      <c r="N610" s="624"/>
      <c r="O610" s="622"/>
      <c r="P610" s="622"/>
      <c r="Q610" s="622"/>
      <c r="R610" s="622"/>
      <c r="S610" s="622"/>
      <c r="T610" s="622"/>
      <c r="U610" s="622"/>
      <c r="V610" s="622"/>
      <c r="W610" s="622"/>
      <c r="X610" s="622"/>
      <c r="Y610" s="622"/>
      <c r="Z610" s="620"/>
      <c r="AA610" s="620"/>
      <c r="AB610" s="620"/>
      <c r="AC610" s="623"/>
      <c r="AD610" s="622"/>
      <c r="AE610" s="622"/>
      <c r="AF610" s="622"/>
      <c r="AG610" s="622"/>
      <c r="AH610" s="622"/>
      <c r="AI610" s="623"/>
      <c r="AJ610" s="622"/>
      <c r="AK610" s="622"/>
      <c r="AL610" s="622"/>
      <c r="AM610" s="622"/>
      <c r="AN610" s="622"/>
      <c r="AO610" s="622"/>
      <c r="AP610" s="622"/>
      <c r="AQ610" s="622"/>
      <c r="AR610" s="622"/>
      <c r="AS610" s="622"/>
      <c r="AT610" s="622"/>
      <c r="AU610" s="622"/>
      <c r="AV610" s="622"/>
      <c r="AW610" s="621"/>
      <c r="AX610" s="621"/>
      <c r="AY610" s="621"/>
      <c r="AZ610" s="621"/>
      <c r="BA610" s="620"/>
    </row>
    <row r="611" spans="1:53" ht="15.75" customHeight="1" x14ac:dyDescent="0.25">
      <c r="A611" s="620"/>
      <c r="B611" s="625"/>
      <c r="C611" s="620"/>
      <c r="D611" s="620"/>
      <c r="E611" s="620"/>
      <c r="F611" s="620"/>
      <c r="G611" s="620"/>
      <c r="H611" s="620"/>
      <c r="I611" s="620"/>
      <c r="J611" s="622"/>
      <c r="K611" s="622"/>
      <c r="L611" s="622"/>
      <c r="M611" s="622"/>
      <c r="N611" s="624"/>
      <c r="O611" s="622"/>
      <c r="P611" s="622"/>
      <c r="Q611" s="622"/>
      <c r="R611" s="622"/>
      <c r="S611" s="622"/>
      <c r="T611" s="622"/>
      <c r="U611" s="622"/>
      <c r="V611" s="622"/>
      <c r="W611" s="622"/>
      <c r="X611" s="622"/>
      <c r="Y611" s="622"/>
      <c r="Z611" s="620"/>
      <c r="AA611" s="620"/>
      <c r="AB611" s="620"/>
      <c r="AC611" s="623"/>
      <c r="AD611" s="622"/>
      <c r="AE611" s="622"/>
      <c r="AF611" s="622"/>
      <c r="AG611" s="622"/>
      <c r="AH611" s="622"/>
      <c r="AI611" s="623"/>
      <c r="AJ611" s="622"/>
      <c r="AK611" s="622"/>
      <c r="AL611" s="622"/>
      <c r="AM611" s="622"/>
      <c r="AN611" s="622"/>
      <c r="AO611" s="622"/>
      <c r="AP611" s="622"/>
      <c r="AQ611" s="622"/>
      <c r="AR611" s="622"/>
      <c r="AS611" s="622"/>
      <c r="AT611" s="622"/>
      <c r="AU611" s="622"/>
      <c r="AV611" s="622"/>
      <c r="AW611" s="621"/>
      <c r="AX611" s="621"/>
      <c r="AY611" s="621"/>
      <c r="AZ611" s="621"/>
      <c r="BA611" s="620"/>
    </row>
    <row r="612" spans="1:53" ht="15.75" customHeight="1" x14ac:dyDescent="0.25">
      <c r="A612" s="620"/>
      <c r="B612" s="625"/>
      <c r="C612" s="620"/>
      <c r="D612" s="620"/>
      <c r="E612" s="620"/>
      <c r="F612" s="620"/>
      <c r="G612" s="620"/>
      <c r="H612" s="620"/>
      <c r="I612" s="620"/>
      <c r="J612" s="622"/>
      <c r="K612" s="622"/>
      <c r="L612" s="622"/>
      <c r="M612" s="622"/>
      <c r="N612" s="624"/>
      <c r="O612" s="622"/>
      <c r="P612" s="622"/>
      <c r="Q612" s="622"/>
      <c r="R612" s="622"/>
      <c r="S612" s="622"/>
      <c r="T612" s="622"/>
      <c r="U612" s="622"/>
      <c r="V612" s="622"/>
      <c r="W612" s="622"/>
      <c r="X612" s="622"/>
      <c r="Y612" s="622"/>
      <c r="Z612" s="620"/>
      <c r="AA612" s="620"/>
      <c r="AB612" s="620"/>
      <c r="AC612" s="623"/>
      <c r="AD612" s="622"/>
      <c r="AE612" s="622"/>
      <c r="AF612" s="622"/>
      <c r="AG612" s="622"/>
      <c r="AH612" s="622"/>
      <c r="AI612" s="623"/>
      <c r="AJ612" s="622"/>
      <c r="AK612" s="622"/>
      <c r="AL612" s="622"/>
      <c r="AM612" s="622"/>
      <c r="AN612" s="622"/>
      <c r="AO612" s="622"/>
      <c r="AP612" s="622"/>
      <c r="AQ612" s="622"/>
      <c r="AR612" s="622"/>
      <c r="AS612" s="622"/>
      <c r="AT612" s="622"/>
      <c r="AU612" s="622"/>
      <c r="AV612" s="622"/>
      <c r="AW612" s="621"/>
      <c r="AX612" s="621"/>
      <c r="AY612" s="621"/>
      <c r="AZ612" s="621"/>
      <c r="BA612" s="620"/>
    </row>
    <row r="613" spans="1:53" ht="15.75" customHeight="1" x14ac:dyDescent="0.25">
      <c r="A613" s="620"/>
      <c r="B613" s="625"/>
      <c r="C613" s="620"/>
      <c r="D613" s="620"/>
      <c r="E613" s="620"/>
      <c r="F613" s="620"/>
      <c r="G613" s="620"/>
      <c r="H613" s="620"/>
      <c r="I613" s="620"/>
      <c r="J613" s="622"/>
      <c r="K613" s="622"/>
      <c r="L613" s="622"/>
      <c r="M613" s="622"/>
      <c r="N613" s="624"/>
      <c r="O613" s="622"/>
      <c r="P613" s="622"/>
      <c r="Q613" s="622"/>
      <c r="R613" s="622"/>
      <c r="S613" s="622"/>
      <c r="T613" s="622"/>
      <c r="U613" s="622"/>
      <c r="V613" s="622"/>
      <c r="W613" s="622"/>
      <c r="X613" s="622"/>
      <c r="Y613" s="622"/>
      <c r="Z613" s="620"/>
      <c r="AA613" s="620"/>
      <c r="AB613" s="620"/>
      <c r="AC613" s="623"/>
      <c r="AD613" s="622"/>
      <c r="AE613" s="622"/>
      <c r="AF613" s="622"/>
      <c r="AG613" s="622"/>
      <c r="AH613" s="622"/>
      <c r="AI613" s="623"/>
      <c r="AJ613" s="622"/>
      <c r="AK613" s="622"/>
      <c r="AL613" s="622"/>
      <c r="AM613" s="622"/>
      <c r="AN613" s="622"/>
      <c r="AO613" s="622"/>
      <c r="AP613" s="622"/>
      <c r="AQ613" s="622"/>
      <c r="AR613" s="622"/>
      <c r="AS613" s="622"/>
      <c r="AT613" s="622"/>
      <c r="AU613" s="622"/>
      <c r="AV613" s="622"/>
      <c r="AW613" s="621"/>
      <c r="AX613" s="621"/>
      <c r="AY613" s="621"/>
      <c r="AZ613" s="621"/>
      <c r="BA613" s="620"/>
    </row>
    <row r="614" spans="1:53" ht="15.75" customHeight="1" x14ac:dyDescent="0.25">
      <c r="A614" s="620"/>
      <c r="B614" s="625"/>
      <c r="C614" s="620"/>
      <c r="D614" s="620"/>
      <c r="E614" s="620"/>
      <c r="F614" s="620"/>
      <c r="G614" s="620"/>
      <c r="H614" s="620"/>
      <c r="I614" s="620"/>
      <c r="J614" s="622"/>
      <c r="K614" s="622"/>
      <c r="L614" s="622"/>
      <c r="M614" s="622"/>
      <c r="N614" s="624"/>
      <c r="O614" s="622"/>
      <c r="P614" s="622"/>
      <c r="Q614" s="622"/>
      <c r="R614" s="622"/>
      <c r="S614" s="622"/>
      <c r="T614" s="622"/>
      <c r="U614" s="622"/>
      <c r="V614" s="622"/>
      <c r="W614" s="622"/>
      <c r="X614" s="622"/>
      <c r="Y614" s="622"/>
      <c r="Z614" s="620"/>
      <c r="AA614" s="620"/>
      <c r="AB614" s="620"/>
      <c r="AC614" s="623"/>
      <c r="AD614" s="622"/>
      <c r="AE614" s="622"/>
      <c r="AF614" s="622"/>
      <c r="AG614" s="622"/>
      <c r="AH614" s="622"/>
      <c r="AI614" s="623"/>
      <c r="AJ614" s="622"/>
      <c r="AK614" s="622"/>
      <c r="AL614" s="622"/>
      <c r="AM614" s="622"/>
      <c r="AN614" s="622"/>
      <c r="AO614" s="622"/>
      <c r="AP614" s="622"/>
      <c r="AQ614" s="622"/>
      <c r="AR614" s="622"/>
      <c r="AS614" s="622"/>
      <c r="AT614" s="622"/>
      <c r="AU614" s="622"/>
      <c r="AV614" s="622"/>
      <c r="AW614" s="621"/>
      <c r="AX614" s="621"/>
      <c r="AY614" s="621"/>
      <c r="AZ614" s="621"/>
      <c r="BA614" s="620"/>
    </row>
    <row r="615" spans="1:53" ht="15.75" customHeight="1" x14ac:dyDescent="0.25">
      <c r="A615" s="620"/>
      <c r="B615" s="625"/>
      <c r="C615" s="620"/>
      <c r="D615" s="620"/>
      <c r="E615" s="620"/>
      <c r="F615" s="620"/>
      <c r="G615" s="620"/>
      <c r="H615" s="620"/>
      <c r="I615" s="620"/>
      <c r="J615" s="622"/>
      <c r="K615" s="622"/>
      <c r="L615" s="622"/>
      <c r="M615" s="622"/>
      <c r="N615" s="624"/>
      <c r="O615" s="622"/>
      <c r="P615" s="622"/>
      <c r="Q615" s="622"/>
      <c r="R615" s="622"/>
      <c r="S615" s="622"/>
      <c r="T615" s="622"/>
      <c r="U615" s="622"/>
      <c r="V615" s="622"/>
      <c r="W615" s="622"/>
      <c r="X615" s="622"/>
      <c r="Y615" s="622"/>
      <c r="Z615" s="620"/>
      <c r="AA615" s="620"/>
      <c r="AB615" s="620"/>
      <c r="AC615" s="623"/>
      <c r="AD615" s="622"/>
      <c r="AE615" s="622"/>
      <c r="AF615" s="622"/>
      <c r="AG615" s="622"/>
      <c r="AH615" s="622"/>
      <c r="AI615" s="623"/>
      <c r="AJ615" s="622"/>
      <c r="AK615" s="622"/>
      <c r="AL615" s="622"/>
      <c r="AM615" s="622"/>
      <c r="AN615" s="622"/>
      <c r="AO615" s="622"/>
      <c r="AP615" s="622"/>
      <c r="AQ615" s="622"/>
      <c r="AR615" s="622"/>
      <c r="AS615" s="622"/>
      <c r="AT615" s="622"/>
      <c r="AU615" s="622"/>
      <c r="AV615" s="622"/>
      <c r="AW615" s="621"/>
      <c r="AX615" s="621"/>
      <c r="AY615" s="621"/>
      <c r="AZ615" s="621"/>
      <c r="BA615" s="620"/>
    </row>
    <row r="616" spans="1:53" ht="15.75" customHeight="1" x14ac:dyDescent="0.25">
      <c r="A616" s="620"/>
      <c r="B616" s="625"/>
      <c r="C616" s="620"/>
      <c r="D616" s="620"/>
      <c r="E616" s="620"/>
      <c r="F616" s="620"/>
      <c r="G616" s="620"/>
      <c r="H616" s="620"/>
      <c r="I616" s="620"/>
      <c r="J616" s="622"/>
      <c r="K616" s="622"/>
      <c r="L616" s="622"/>
      <c r="M616" s="622"/>
      <c r="N616" s="624"/>
      <c r="O616" s="622"/>
      <c r="P616" s="622"/>
      <c r="Q616" s="622"/>
      <c r="R616" s="622"/>
      <c r="S616" s="622"/>
      <c r="T616" s="622"/>
      <c r="U616" s="622"/>
      <c r="V616" s="622"/>
      <c r="W616" s="622"/>
      <c r="X616" s="622"/>
      <c r="Y616" s="622"/>
      <c r="Z616" s="620"/>
      <c r="AA616" s="620"/>
      <c r="AB616" s="620"/>
      <c r="AC616" s="623"/>
      <c r="AD616" s="622"/>
      <c r="AE616" s="622"/>
      <c r="AF616" s="622"/>
      <c r="AG616" s="622"/>
      <c r="AH616" s="622"/>
      <c r="AI616" s="623"/>
      <c r="AJ616" s="622"/>
      <c r="AK616" s="622"/>
      <c r="AL616" s="622"/>
      <c r="AM616" s="622"/>
      <c r="AN616" s="622"/>
      <c r="AO616" s="622"/>
      <c r="AP616" s="622"/>
      <c r="AQ616" s="622"/>
      <c r="AR616" s="622"/>
      <c r="AS616" s="622"/>
      <c r="AT616" s="622"/>
      <c r="AU616" s="622"/>
      <c r="AV616" s="622"/>
      <c r="AW616" s="621"/>
      <c r="AX616" s="621"/>
      <c r="AY616" s="621"/>
      <c r="AZ616" s="621"/>
      <c r="BA616" s="620"/>
    </row>
    <row r="617" spans="1:53" ht="15.75" customHeight="1" x14ac:dyDescent="0.25">
      <c r="A617" s="620"/>
      <c r="B617" s="625"/>
      <c r="C617" s="620"/>
      <c r="D617" s="620"/>
      <c r="E617" s="620"/>
      <c r="F617" s="620"/>
      <c r="G617" s="620"/>
      <c r="H617" s="620"/>
      <c r="I617" s="620"/>
      <c r="J617" s="622"/>
      <c r="K617" s="622"/>
      <c r="L617" s="622"/>
      <c r="M617" s="622"/>
      <c r="N617" s="624"/>
      <c r="O617" s="622"/>
      <c r="P617" s="622"/>
      <c r="Q617" s="622"/>
      <c r="R617" s="622"/>
      <c r="S617" s="622"/>
      <c r="T617" s="622"/>
      <c r="U617" s="622"/>
      <c r="V617" s="622"/>
      <c r="W617" s="622"/>
      <c r="X617" s="622"/>
      <c r="Y617" s="622"/>
      <c r="Z617" s="620"/>
      <c r="AA617" s="620"/>
      <c r="AB617" s="620"/>
      <c r="AC617" s="623"/>
      <c r="AD617" s="622"/>
      <c r="AE617" s="622"/>
      <c r="AF617" s="622"/>
      <c r="AG617" s="622"/>
      <c r="AH617" s="622"/>
      <c r="AI617" s="623"/>
      <c r="AJ617" s="622"/>
      <c r="AK617" s="622"/>
      <c r="AL617" s="622"/>
      <c r="AM617" s="622"/>
      <c r="AN617" s="622"/>
      <c r="AO617" s="622"/>
      <c r="AP617" s="622"/>
      <c r="AQ617" s="622"/>
      <c r="AR617" s="622"/>
      <c r="AS617" s="622"/>
      <c r="AT617" s="622"/>
      <c r="AU617" s="622"/>
      <c r="AV617" s="622"/>
      <c r="AW617" s="621"/>
      <c r="AX617" s="621"/>
      <c r="AY617" s="621"/>
      <c r="AZ617" s="621"/>
      <c r="BA617" s="620"/>
    </row>
    <row r="618" spans="1:53" ht="15.75" customHeight="1" x14ac:dyDescent="0.25">
      <c r="A618" s="620"/>
      <c r="B618" s="625"/>
      <c r="C618" s="620"/>
      <c r="D618" s="620"/>
      <c r="E618" s="620"/>
      <c r="F618" s="620"/>
      <c r="G618" s="620"/>
      <c r="H618" s="620"/>
      <c r="I618" s="620"/>
      <c r="J618" s="622"/>
      <c r="K618" s="622"/>
      <c r="L618" s="622"/>
      <c r="M618" s="622"/>
      <c r="N618" s="624"/>
      <c r="O618" s="622"/>
      <c r="P618" s="622"/>
      <c r="Q618" s="622"/>
      <c r="R618" s="622"/>
      <c r="S618" s="622"/>
      <c r="T618" s="622"/>
      <c r="U618" s="622"/>
      <c r="V618" s="622"/>
      <c r="W618" s="622"/>
      <c r="X618" s="622"/>
      <c r="Y618" s="622"/>
      <c r="Z618" s="620"/>
      <c r="AA618" s="620"/>
      <c r="AB618" s="620"/>
      <c r="AC618" s="623"/>
      <c r="AD618" s="622"/>
      <c r="AE618" s="622"/>
      <c r="AF618" s="622"/>
      <c r="AG618" s="622"/>
      <c r="AH618" s="622"/>
      <c r="AI618" s="623"/>
      <c r="AJ618" s="622"/>
      <c r="AK618" s="622"/>
      <c r="AL618" s="622"/>
      <c r="AM618" s="622"/>
      <c r="AN618" s="622"/>
      <c r="AO618" s="622"/>
      <c r="AP618" s="622"/>
      <c r="AQ618" s="622"/>
      <c r="AR618" s="622"/>
      <c r="AS618" s="622"/>
      <c r="AT618" s="622"/>
      <c r="AU618" s="622"/>
      <c r="AV618" s="622"/>
      <c r="AW618" s="621"/>
      <c r="AX618" s="621"/>
      <c r="AY618" s="621"/>
      <c r="AZ618" s="621"/>
      <c r="BA618" s="620"/>
    </row>
    <row r="619" spans="1:53" ht="15.75" customHeight="1" x14ac:dyDescent="0.25">
      <c r="A619" s="620"/>
      <c r="B619" s="625"/>
      <c r="C619" s="620"/>
      <c r="D619" s="620"/>
      <c r="E619" s="620"/>
      <c r="F619" s="620"/>
      <c r="G619" s="620"/>
      <c r="H619" s="620"/>
      <c r="I619" s="620"/>
      <c r="J619" s="622"/>
      <c r="K619" s="622"/>
      <c r="L619" s="622"/>
      <c r="M619" s="622"/>
      <c r="N619" s="624"/>
      <c r="O619" s="622"/>
      <c r="P619" s="622"/>
      <c r="Q619" s="622"/>
      <c r="R619" s="622"/>
      <c r="S619" s="622"/>
      <c r="T619" s="622"/>
      <c r="U619" s="622"/>
      <c r="V619" s="622"/>
      <c r="W619" s="622"/>
      <c r="X619" s="622"/>
      <c r="Y619" s="622"/>
      <c r="Z619" s="620"/>
      <c r="AA619" s="620"/>
      <c r="AB619" s="620"/>
      <c r="AC619" s="623"/>
      <c r="AD619" s="622"/>
      <c r="AE619" s="622"/>
      <c r="AF619" s="622"/>
      <c r="AG619" s="622"/>
      <c r="AH619" s="622"/>
      <c r="AI619" s="623"/>
      <c r="AJ619" s="622"/>
      <c r="AK619" s="622"/>
      <c r="AL619" s="622"/>
      <c r="AM619" s="622"/>
      <c r="AN619" s="622"/>
      <c r="AO619" s="622"/>
      <c r="AP619" s="622"/>
      <c r="AQ619" s="622"/>
      <c r="AR619" s="622"/>
      <c r="AS619" s="622"/>
      <c r="AT619" s="622"/>
      <c r="AU619" s="622"/>
      <c r="AV619" s="622"/>
      <c r="AW619" s="621"/>
      <c r="AX619" s="621"/>
      <c r="AY619" s="621"/>
      <c r="AZ619" s="621"/>
      <c r="BA619" s="620"/>
    </row>
    <row r="620" spans="1:53" ht="15.75" customHeight="1" x14ac:dyDescent="0.25">
      <c r="A620" s="620"/>
      <c r="B620" s="625"/>
      <c r="C620" s="620"/>
      <c r="D620" s="620"/>
      <c r="E620" s="620"/>
      <c r="F620" s="620"/>
      <c r="G620" s="620"/>
      <c r="H620" s="620"/>
      <c r="I620" s="620"/>
      <c r="J620" s="622"/>
      <c r="K620" s="622"/>
      <c r="L620" s="622"/>
      <c r="M620" s="622"/>
      <c r="N620" s="624"/>
      <c r="O620" s="622"/>
      <c r="P620" s="622"/>
      <c r="Q620" s="622"/>
      <c r="R620" s="622"/>
      <c r="S620" s="622"/>
      <c r="T620" s="622"/>
      <c r="U620" s="622"/>
      <c r="V620" s="622"/>
      <c r="W620" s="622"/>
      <c r="X620" s="622"/>
      <c r="Y620" s="622"/>
      <c r="Z620" s="620"/>
      <c r="AA620" s="620"/>
      <c r="AB620" s="620"/>
      <c r="AC620" s="623"/>
      <c r="AD620" s="622"/>
      <c r="AE620" s="622"/>
      <c r="AF620" s="622"/>
      <c r="AG620" s="622"/>
      <c r="AH620" s="622"/>
      <c r="AI620" s="623"/>
      <c r="AJ620" s="622"/>
      <c r="AK620" s="622"/>
      <c r="AL620" s="622"/>
      <c r="AM620" s="622"/>
      <c r="AN620" s="622"/>
      <c r="AO620" s="622"/>
      <c r="AP620" s="622"/>
      <c r="AQ620" s="622"/>
      <c r="AR620" s="622"/>
      <c r="AS620" s="622"/>
      <c r="AT620" s="622"/>
      <c r="AU620" s="622"/>
      <c r="AV620" s="622"/>
      <c r="AW620" s="621"/>
      <c r="AX620" s="621"/>
      <c r="AY620" s="621"/>
      <c r="AZ620" s="621"/>
      <c r="BA620" s="620"/>
    </row>
    <row r="621" spans="1:53" ht="15.75" customHeight="1" x14ac:dyDescent="0.25">
      <c r="A621" s="620"/>
      <c r="B621" s="625"/>
      <c r="C621" s="620"/>
      <c r="D621" s="620"/>
      <c r="E621" s="620"/>
      <c r="F621" s="620"/>
      <c r="G621" s="620"/>
      <c r="H621" s="620"/>
      <c r="I621" s="620"/>
      <c r="J621" s="622"/>
      <c r="K621" s="622"/>
      <c r="L621" s="622"/>
      <c r="M621" s="622"/>
      <c r="N621" s="624"/>
      <c r="O621" s="622"/>
      <c r="P621" s="622"/>
      <c r="Q621" s="622"/>
      <c r="R621" s="622"/>
      <c r="S621" s="622"/>
      <c r="T621" s="622"/>
      <c r="U621" s="622"/>
      <c r="V621" s="622"/>
      <c r="W621" s="622"/>
      <c r="X621" s="622"/>
      <c r="Y621" s="622"/>
      <c r="Z621" s="620"/>
      <c r="AA621" s="620"/>
      <c r="AB621" s="620"/>
      <c r="AC621" s="623"/>
      <c r="AD621" s="622"/>
      <c r="AE621" s="622"/>
      <c r="AF621" s="622"/>
      <c r="AG621" s="622"/>
      <c r="AH621" s="622"/>
      <c r="AI621" s="623"/>
      <c r="AJ621" s="622"/>
      <c r="AK621" s="622"/>
      <c r="AL621" s="622"/>
      <c r="AM621" s="622"/>
      <c r="AN621" s="622"/>
      <c r="AO621" s="622"/>
      <c r="AP621" s="622"/>
      <c r="AQ621" s="622"/>
      <c r="AR621" s="622"/>
      <c r="AS621" s="622"/>
      <c r="AT621" s="622"/>
      <c r="AU621" s="622"/>
      <c r="AV621" s="622"/>
      <c r="AW621" s="621"/>
      <c r="AX621" s="621"/>
      <c r="AY621" s="621"/>
      <c r="AZ621" s="621"/>
      <c r="BA621" s="620"/>
    </row>
    <row r="622" spans="1:53" ht="15.75" customHeight="1" x14ac:dyDescent="0.25">
      <c r="A622" s="620"/>
      <c r="B622" s="625"/>
      <c r="C622" s="620"/>
      <c r="D622" s="620"/>
      <c r="E622" s="620"/>
      <c r="F622" s="620"/>
      <c r="G622" s="620"/>
      <c r="H622" s="620"/>
      <c r="I622" s="620"/>
      <c r="J622" s="622"/>
      <c r="K622" s="622"/>
      <c r="L622" s="622"/>
      <c r="M622" s="622"/>
      <c r="N622" s="624"/>
      <c r="O622" s="622"/>
      <c r="P622" s="622"/>
      <c r="Q622" s="622"/>
      <c r="R622" s="622"/>
      <c r="S622" s="622"/>
      <c r="T622" s="622"/>
      <c r="U622" s="622"/>
      <c r="V622" s="622"/>
      <c r="W622" s="622"/>
      <c r="X622" s="622"/>
      <c r="Y622" s="622"/>
      <c r="Z622" s="620"/>
      <c r="AA622" s="620"/>
      <c r="AB622" s="620"/>
      <c r="AC622" s="623"/>
      <c r="AD622" s="622"/>
      <c r="AE622" s="622"/>
      <c r="AF622" s="622"/>
      <c r="AG622" s="622"/>
      <c r="AH622" s="622"/>
      <c r="AI622" s="623"/>
      <c r="AJ622" s="622"/>
      <c r="AK622" s="622"/>
      <c r="AL622" s="622"/>
      <c r="AM622" s="622"/>
      <c r="AN622" s="622"/>
      <c r="AO622" s="622"/>
      <c r="AP622" s="622"/>
      <c r="AQ622" s="622"/>
      <c r="AR622" s="622"/>
      <c r="AS622" s="622"/>
      <c r="AT622" s="622"/>
      <c r="AU622" s="622"/>
      <c r="AV622" s="622"/>
      <c r="AW622" s="621"/>
      <c r="AX622" s="621"/>
      <c r="AY622" s="621"/>
      <c r="AZ622" s="621"/>
      <c r="BA622" s="620"/>
    </row>
    <row r="623" spans="1:53" ht="15.75" customHeight="1" x14ac:dyDescent="0.25">
      <c r="A623" s="620"/>
      <c r="B623" s="625"/>
      <c r="C623" s="620"/>
      <c r="D623" s="620"/>
      <c r="E623" s="620"/>
      <c r="F623" s="620"/>
      <c r="G623" s="620"/>
      <c r="H623" s="620"/>
      <c r="I623" s="620"/>
      <c r="J623" s="622"/>
      <c r="K623" s="622"/>
      <c r="L623" s="622"/>
      <c r="M623" s="622"/>
      <c r="N623" s="624"/>
      <c r="O623" s="622"/>
      <c r="P623" s="622"/>
      <c r="Q623" s="622"/>
      <c r="R623" s="622"/>
      <c r="S623" s="622"/>
      <c r="T623" s="622"/>
      <c r="U623" s="622"/>
      <c r="V623" s="622"/>
      <c r="W623" s="622"/>
      <c r="X623" s="622"/>
      <c r="Y623" s="622"/>
      <c r="Z623" s="620"/>
      <c r="AA623" s="620"/>
      <c r="AB623" s="620"/>
      <c r="AC623" s="623"/>
      <c r="AD623" s="622"/>
      <c r="AE623" s="622"/>
      <c r="AF623" s="622"/>
      <c r="AG623" s="622"/>
      <c r="AH623" s="622"/>
      <c r="AI623" s="623"/>
      <c r="AJ623" s="622"/>
      <c r="AK623" s="622"/>
      <c r="AL623" s="622"/>
      <c r="AM623" s="622"/>
      <c r="AN623" s="622"/>
      <c r="AO623" s="622"/>
      <c r="AP623" s="622"/>
      <c r="AQ623" s="622"/>
      <c r="AR623" s="622"/>
      <c r="AS623" s="622"/>
      <c r="AT623" s="622"/>
      <c r="AU623" s="622"/>
      <c r="AV623" s="622"/>
      <c r="AW623" s="621"/>
      <c r="AX623" s="621"/>
      <c r="AY623" s="621"/>
      <c r="AZ623" s="621"/>
      <c r="BA623" s="620"/>
    </row>
    <row r="624" spans="1:53" ht="15.75" customHeight="1" x14ac:dyDescent="0.25">
      <c r="A624" s="620"/>
      <c r="B624" s="625"/>
      <c r="C624" s="620"/>
      <c r="D624" s="620"/>
      <c r="E624" s="620"/>
      <c r="F624" s="620"/>
      <c r="G624" s="620"/>
      <c r="H624" s="620"/>
      <c r="I624" s="620"/>
      <c r="J624" s="622"/>
      <c r="K624" s="622"/>
      <c r="L624" s="622"/>
      <c r="M624" s="622"/>
      <c r="N624" s="624"/>
      <c r="O624" s="622"/>
      <c r="P624" s="622"/>
      <c r="Q624" s="622"/>
      <c r="R624" s="622"/>
      <c r="S624" s="622"/>
      <c r="T624" s="622"/>
      <c r="U624" s="622"/>
      <c r="V624" s="622"/>
      <c r="W624" s="622"/>
      <c r="X624" s="622"/>
      <c r="Y624" s="622"/>
      <c r="Z624" s="620"/>
      <c r="AA624" s="620"/>
      <c r="AB624" s="620"/>
      <c r="AC624" s="623"/>
      <c r="AD624" s="622"/>
      <c r="AE624" s="622"/>
      <c r="AF624" s="622"/>
      <c r="AG624" s="622"/>
      <c r="AH624" s="622"/>
      <c r="AI624" s="623"/>
      <c r="AJ624" s="622"/>
      <c r="AK624" s="622"/>
      <c r="AL624" s="622"/>
      <c r="AM624" s="622"/>
      <c r="AN624" s="622"/>
      <c r="AO624" s="622"/>
      <c r="AP624" s="622"/>
      <c r="AQ624" s="622"/>
      <c r="AR624" s="622"/>
      <c r="AS624" s="622"/>
      <c r="AT624" s="622"/>
      <c r="AU624" s="622"/>
      <c r="AV624" s="622"/>
      <c r="AW624" s="621"/>
      <c r="AX624" s="621"/>
      <c r="AY624" s="621"/>
      <c r="AZ624" s="621"/>
      <c r="BA624" s="620"/>
    </row>
    <row r="625" spans="1:53" ht="15.75" customHeight="1" x14ac:dyDescent="0.25">
      <c r="A625" s="620"/>
      <c r="B625" s="625"/>
      <c r="C625" s="620"/>
      <c r="D625" s="620"/>
      <c r="E625" s="620"/>
      <c r="F625" s="620"/>
      <c r="G625" s="620"/>
      <c r="H625" s="620"/>
      <c r="I625" s="620"/>
      <c r="J625" s="622"/>
      <c r="K625" s="622"/>
      <c r="L625" s="622"/>
      <c r="M625" s="622"/>
      <c r="N625" s="624"/>
      <c r="O625" s="622"/>
      <c r="P625" s="622"/>
      <c r="Q625" s="622"/>
      <c r="R625" s="622"/>
      <c r="S625" s="622"/>
      <c r="T625" s="622"/>
      <c r="U625" s="622"/>
      <c r="V625" s="622"/>
      <c r="W625" s="622"/>
      <c r="X625" s="622"/>
      <c r="Y625" s="622"/>
      <c r="Z625" s="620"/>
      <c r="AA625" s="620"/>
      <c r="AB625" s="620"/>
      <c r="AC625" s="623"/>
      <c r="AD625" s="622"/>
      <c r="AE625" s="622"/>
      <c r="AF625" s="622"/>
      <c r="AG625" s="622"/>
      <c r="AH625" s="622"/>
      <c r="AI625" s="623"/>
      <c r="AJ625" s="622"/>
      <c r="AK625" s="622"/>
      <c r="AL625" s="622"/>
      <c r="AM625" s="622"/>
      <c r="AN625" s="622"/>
      <c r="AO625" s="622"/>
      <c r="AP625" s="622"/>
      <c r="AQ625" s="622"/>
      <c r="AR625" s="622"/>
      <c r="AS625" s="622"/>
      <c r="AT625" s="622"/>
      <c r="AU625" s="622"/>
      <c r="AV625" s="622"/>
      <c r="AW625" s="621"/>
      <c r="AX625" s="621"/>
      <c r="AY625" s="621"/>
      <c r="AZ625" s="621"/>
      <c r="BA625" s="620"/>
    </row>
    <row r="626" spans="1:53" ht="15.75" customHeight="1" x14ac:dyDescent="0.25">
      <c r="A626" s="620"/>
      <c r="B626" s="625"/>
      <c r="C626" s="620"/>
      <c r="D626" s="620"/>
      <c r="E626" s="620"/>
      <c r="F626" s="620"/>
      <c r="G626" s="620"/>
      <c r="H626" s="620"/>
      <c r="I626" s="620"/>
      <c r="J626" s="622"/>
      <c r="K626" s="622"/>
      <c r="L626" s="622"/>
      <c r="M626" s="622"/>
      <c r="N626" s="624"/>
      <c r="O626" s="622"/>
      <c r="P626" s="622"/>
      <c r="Q626" s="622"/>
      <c r="R626" s="622"/>
      <c r="S626" s="622"/>
      <c r="T626" s="622"/>
      <c r="U626" s="622"/>
      <c r="V626" s="622"/>
      <c r="W626" s="622"/>
      <c r="X626" s="622"/>
      <c r="Y626" s="622"/>
      <c r="Z626" s="620"/>
      <c r="AA626" s="620"/>
      <c r="AB626" s="620"/>
      <c r="AC626" s="623"/>
      <c r="AD626" s="622"/>
      <c r="AE626" s="622"/>
      <c r="AF626" s="622"/>
      <c r="AG626" s="622"/>
      <c r="AH626" s="622"/>
      <c r="AI626" s="623"/>
      <c r="AJ626" s="622"/>
      <c r="AK626" s="622"/>
      <c r="AL626" s="622"/>
      <c r="AM626" s="622"/>
      <c r="AN626" s="622"/>
      <c r="AO626" s="622"/>
      <c r="AP626" s="622"/>
      <c r="AQ626" s="622"/>
      <c r="AR626" s="622"/>
      <c r="AS626" s="622"/>
      <c r="AT626" s="622"/>
      <c r="AU626" s="622"/>
      <c r="AV626" s="622"/>
      <c r="AW626" s="621"/>
      <c r="AX626" s="621"/>
      <c r="AY626" s="621"/>
      <c r="AZ626" s="621"/>
      <c r="BA626" s="620"/>
    </row>
    <row r="627" spans="1:53" ht="15.75" customHeight="1" x14ac:dyDescent="0.25">
      <c r="A627" s="620"/>
      <c r="B627" s="625"/>
      <c r="C627" s="620"/>
      <c r="D627" s="620"/>
      <c r="E627" s="620"/>
      <c r="F627" s="620"/>
      <c r="G627" s="620"/>
      <c r="H627" s="620"/>
      <c r="I627" s="620"/>
      <c r="J627" s="622"/>
      <c r="K627" s="622"/>
      <c r="L627" s="622"/>
      <c r="M627" s="622"/>
      <c r="N627" s="624"/>
      <c r="O627" s="622"/>
      <c r="P627" s="622"/>
      <c r="Q627" s="622"/>
      <c r="R627" s="622"/>
      <c r="S627" s="622"/>
      <c r="T627" s="622"/>
      <c r="U627" s="622"/>
      <c r="V627" s="622"/>
      <c r="W627" s="622"/>
      <c r="X627" s="622"/>
      <c r="Y627" s="622"/>
      <c r="Z627" s="620"/>
      <c r="AA627" s="620"/>
      <c r="AB627" s="620"/>
      <c r="AC627" s="623"/>
      <c r="AD627" s="622"/>
      <c r="AE627" s="622"/>
      <c r="AF627" s="622"/>
      <c r="AG627" s="622"/>
      <c r="AH627" s="622"/>
      <c r="AI627" s="623"/>
      <c r="AJ627" s="622"/>
      <c r="AK627" s="622"/>
      <c r="AL627" s="622"/>
      <c r="AM627" s="622"/>
      <c r="AN627" s="622"/>
      <c r="AO627" s="622"/>
      <c r="AP627" s="622"/>
      <c r="AQ627" s="622"/>
      <c r="AR627" s="622"/>
      <c r="AS627" s="622"/>
      <c r="AT627" s="622"/>
      <c r="AU627" s="622"/>
      <c r="AV627" s="622"/>
      <c r="AW627" s="621"/>
      <c r="AX627" s="621"/>
      <c r="AY627" s="621"/>
      <c r="AZ627" s="621"/>
      <c r="BA627" s="620"/>
    </row>
    <row r="628" spans="1:53" ht="15.75" customHeight="1" x14ac:dyDescent="0.25">
      <c r="A628" s="620"/>
      <c r="B628" s="625"/>
      <c r="C628" s="620"/>
      <c r="D628" s="620"/>
      <c r="E628" s="620"/>
      <c r="F628" s="620"/>
      <c r="G628" s="620"/>
      <c r="H628" s="620"/>
      <c r="I628" s="620"/>
      <c r="J628" s="622"/>
      <c r="K628" s="622"/>
      <c r="L628" s="622"/>
      <c r="M628" s="622"/>
      <c r="N628" s="624"/>
      <c r="O628" s="622"/>
      <c r="P628" s="622"/>
      <c r="Q628" s="622"/>
      <c r="R628" s="622"/>
      <c r="S628" s="622"/>
      <c r="T628" s="622"/>
      <c r="U628" s="622"/>
      <c r="V628" s="622"/>
      <c r="W628" s="622"/>
      <c r="X628" s="622"/>
      <c r="Y628" s="622"/>
      <c r="Z628" s="620"/>
      <c r="AA628" s="620"/>
      <c r="AB628" s="620"/>
      <c r="AC628" s="623"/>
      <c r="AD628" s="622"/>
      <c r="AE628" s="622"/>
      <c r="AF628" s="622"/>
      <c r="AG628" s="622"/>
      <c r="AH628" s="622"/>
      <c r="AI628" s="623"/>
      <c r="AJ628" s="622"/>
      <c r="AK628" s="622"/>
      <c r="AL628" s="622"/>
      <c r="AM628" s="622"/>
      <c r="AN628" s="622"/>
      <c r="AO628" s="622"/>
      <c r="AP628" s="622"/>
      <c r="AQ628" s="622"/>
      <c r="AR628" s="622"/>
      <c r="AS628" s="622"/>
      <c r="AT628" s="622"/>
      <c r="AU628" s="622"/>
      <c r="AV628" s="622"/>
      <c r="AW628" s="621"/>
      <c r="AX628" s="621"/>
      <c r="AY628" s="621"/>
      <c r="AZ628" s="621"/>
      <c r="BA628" s="620"/>
    </row>
    <row r="629" spans="1:53" ht="15.75" customHeight="1" x14ac:dyDescent="0.25">
      <c r="A629" s="620"/>
      <c r="B629" s="625"/>
      <c r="C629" s="620"/>
      <c r="D629" s="620"/>
      <c r="E629" s="620"/>
      <c r="F629" s="620"/>
      <c r="G629" s="620"/>
      <c r="H629" s="620"/>
      <c r="I629" s="620"/>
      <c r="J629" s="622"/>
      <c r="K629" s="622"/>
      <c r="L629" s="622"/>
      <c r="M629" s="622"/>
      <c r="N629" s="624"/>
      <c r="O629" s="622"/>
      <c r="P629" s="622"/>
      <c r="Q629" s="622"/>
      <c r="R629" s="622"/>
      <c r="S629" s="622"/>
      <c r="T629" s="622"/>
      <c r="U629" s="622"/>
      <c r="V629" s="622"/>
      <c r="W629" s="622"/>
      <c r="X629" s="622"/>
      <c r="Y629" s="622"/>
      <c r="Z629" s="620"/>
      <c r="AA629" s="620"/>
      <c r="AB629" s="620"/>
      <c r="AC629" s="623"/>
      <c r="AD629" s="622"/>
      <c r="AE629" s="622"/>
      <c r="AF629" s="622"/>
      <c r="AG629" s="622"/>
      <c r="AH629" s="622"/>
      <c r="AI629" s="623"/>
      <c r="AJ629" s="622"/>
      <c r="AK629" s="622"/>
      <c r="AL629" s="622"/>
      <c r="AM629" s="622"/>
      <c r="AN629" s="622"/>
      <c r="AO629" s="622"/>
      <c r="AP629" s="622"/>
      <c r="AQ629" s="622"/>
      <c r="AR629" s="622"/>
      <c r="AS629" s="622"/>
      <c r="AT629" s="622"/>
      <c r="AU629" s="622"/>
      <c r="AV629" s="622"/>
      <c r="AW629" s="621"/>
      <c r="AX629" s="621"/>
      <c r="AY629" s="621"/>
      <c r="AZ629" s="621"/>
      <c r="BA629" s="620"/>
    </row>
    <row r="630" spans="1:53" ht="15.75" customHeight="1" x14ac:dyDescent="0.25">
      <c r="A630" s="620"/>
      <c r="B630" s="625"/>
      <c r="C630" s="620"/>
      <c r="D630" s="620"/>
      <c r="E630" s="620"/>
      <c r="F630" s="620"/>
      <c r="G630" s="620"/>
      <c r="H630" s="620"/>
      <c r="I630" s="620"/>
      <c r="J630" s="622"/>
      <c r="K630" s="622"/>
      <c r="L630" s="622"/>
      <c r="M630" s="622"/>
      <c r="N630" s="624"/>
      <c r="O630" s="622"/>
      <c r="P630" s="622"/>
      <c r="Q630" s="622"/>
      <c r="R630" s="622"/>
      <c r="S630" s="622"/>
      <c r="T630" s="622"/>
      <c r="U630" s="622"/>
      <c r="V630" s="622"/>
      <c r="W630" s="622"/>
      <c r="X630" s="622"/>
      <c r="Y630" s="622"/>
      <c r="Z630" s="620"/>
      <c r="AA630" s="620"/>
      <c r="AB630" s="620"/>
      <c r="AC630" s="623"/>
      <c r="AD630" s="622"/>
      <c r="AE630" s="622"/>
      <c r="AF630" s="622"/>
      <c r="AG630" s="622"/>
      <c r="AH630" s="622"/>
      <c r="AI630" s="623"/>
      <c r="AJ630" s="622"/>
      <c r="AK630" s="622"/>
      <c r="AL630" s="622"/>
      <c r="AM630" s="622"/>
      <c r="AN630" s="622"/>
      <c r="AO630" s="622"/>
      <c r="AP630" s="622"/>
      <c r="AQ630" s="622"/>
      <c r="AR630" s="622"/>
      <c r="AS630" s="622"/>
      <c r="AT630" s="622"/>
      <c r="AU630" s="622"/>
      <c r="AV630" s="622"/>
      <c r="AW630" s="621"/>
      <c r="AX630" s="621"/>
      <c r="AY630" s="621"/>
      <c r="AZ630" s="621"/>
      <c r="BA630" s="620"/>
    </row>
    <row r="631" spans="1:53" ht="15.75" customHeight="1" x14ac:dyDescent="0.25">
      <c r="A631" s="620"/>
      <c r="B631" s="625"/>
      <c r="C631" s="620"/>
      <c r="D631" s="620"/>
      <c r="E631" s="620"/>
      <c r="F631" s="620"/>
      <c r="G631" s="620"/>
      <c r="H631" s="620"/>
      <c r="I631" s="620"/>
      <c r="J631" s="622"/>
      <c r="K631" s="622"/>
      <c r="L631" s="622"/>
      <c r="M631" s="622"/>
      <c r="N631" s="624"/>
      <c r="O631" s="622"/>
      <c r="P631" s="622"/>
      <c r="Q631" s="622"/>
      <c r="R631" s="622"/>
      <c r="S631" s="622"/>
      <c r="T631" s="622"/>
      <c r="U631" s="622"/>
      <c r="V631" s="622"/>
      <c r="W631" s="622"/>
      <c r="X631" s="622"/>
      <c r="Y631" s="622"/>
      <c r="Z631" s="620"/>
      <c r="AA631" s="620"/>
      <c r="AB631" s="620"/>
      <c r="AC631" s="623"/>
      <c r="AD631" s="622"/>
      <c r="AE631" s="622"/>
      <c r="AF631" s="622"/>
      <c r="AG631" s="622"/>
      <c r="AH631" s="622"/>
      <c r="AI631" s="623"/>
      <c r="AJ631" s="622"/>
      <c r="AK631" s="622"/>
      <c r="AL631" s="622"/>
      <c r="AM631" s="622"/>
      <c r="AN631" s="622"/>
      <c r="AO631" s="622"/>
      <c r="AP631" s="622"/>
      <c r="AQ631" s="622"/>
      <c r="AR631" s="622"/>
      <c r="AS631" s="622"/>
      <c r="AT631" s="622"/>
      <c r="AU631" s="622"/>
      <c r="AV631" s="622"/>
      <c r="AW631" s="621"/>
      <c r="AX631" s="621"/>
      <c r="AY631" s="621"/>
      <c r="AZ631" s="621"/>
      <c r="BA631" s="620"/>
    </row>
    <row r="632" spans="1:53" ht="15.75" customHeight="1" x14ac:dyDescent="0.25">
      <c r="A632" s="620"/>
      <c r="B632" s="625"/>
      <c r="C632" s="620"/>
      <c r="D632" s="620"/>
      <c r="E632" s="620"/>
      <c r="F632" s="620"/>
      <c r="G632" s="620"/>
      <c r="H632" s="620"/>
      <c r="I632" s="620"/>
      <c r="J632" s="622"/>
      <c r="K632" s="622"/>
      <c r="L632" s="622"/>
      <c r="M632" s="622"/>
      <c r="N632" s="624"/>
      <c r="O632" s="622"/>
      <c r="P632" s="622"/>
      <c r="Q632" s="622"/>
      <c r="R632" s="622"/>
      <c r="S632" s="622"/>
      <c r="T632" s="622"/>
      <c r="U632" s="622"/>
      <c r="V632" s="622"/>
      <c r="W632" s="622"/>
      <c r="X632" s="622"/>
      <c r="Y632" s="622"/>
      <c r="Z632" s="620"/>
      <c r="AA632" s="620"/>
      <c r="AB632" s="620"/>
      <c r="AC632" s="623"/>
      <c r="AD632" s="622"/>
      <c r="AE632" s="622"/>
      <c r="AF632" s="622"/>
      <c r="AG632" s="622"/>
      <c r="AH632" s="622"/>
      <c r="AI632" s="623"/>
      <c r="AJ632" s="622"/>
      <c r="AK632" s="622"/>
      <c r="AL632" s="622"/>
      <c r="AM632" s="622"/>
      <c r="AN632" s="622"/>
      <c r="AO632" s="622"/>
      <c r="AP632" s="622"/>
      <c r="AQ632" s="622"/>
      <c r="AR632" s="622"/>
      <c r="AS632" s="622"/>
      <c r="AT632" s="622"/>
      <c r="AU632" s="622"/>
      <c r="AV632" s="622"/>
      <c r="AW632" s="621"/>
      <c r="AX632" s="621"/>
      <c r="AY632" s="621"/>
      <c r="AZ632" s="621"/>
      <c r="BA632" s="620"/>
    </row>
    <row r="633" spans="1:53" ht="15.75" customHeight="1" x14ac:dyDescent="0.25">
      <c r="A633" s="620"/>
      <c r="B633" s="625"/>
      <c r="C633" s="620"/>
      <c r="D633" s="620"/>
      <c r="E633" s="620"/>
      <c r="F633" s="620"/>
      <c r="G633" s="620"/>
      <c r="H633" s="620"/>
      <c r="I633" s="620"/>
      <c r="J633" s="622"/>
      <c r="K633" s="622"/>
      <c r="L633" s="622"/>
      <c r="M633" s="622"/>
      <c r="N633" s="624"/>
      <c r="O633" s="622"/>
      <c r="P633" s="622"/>
      <c r="Q633" s="622"/>
      <c r="R633" s="622"/>
      <c r="S633" s="622"/>
      <c r="T633" s="622"/>
      <c r="U633" s="622"/>
      <c r="V633" s="622"/>
      <c r="W633" s="622"/>
      <c r="X633" s="622"/>
      <c r="Y633" s="622"/>
      <c r="Z633" s="620"/>
      <c r="AA633" s="620"/>
      <c r="AB633" s="620"/>
      <c r="AC633" s="623"/>
      <c r="AD633" s="622"/>
      <c r="AE633" s="622"/>
      <c r="AF633" s="622"/>
      <c r="AG633" s="622"/>
      <c r="AH633" s="622"/>
      <c r="AI633" s="623"/>
      <c r="AJ633" s="622"/>
      <c r="AK633" s="622"/>
      <c r="AL633" s="622"/>
      <c r="AM633" s="622"/>
      <c r="AN633" s="622"/>
      <c r="AO633" s="622"/>
      <c r="AP633" s="622"/>
      <c r="AQ633" s="622"/>
      <c r="AR633" s="622"/>
      <c r="AS633" s="622"/>
      <c r="AT633" s="622"/>
      <c r="AU633" s="622"/>
      <c r="AV633" s="622"/>
      <c r="AW633" s="621"/>
      <c r="AX633" s="621"/>
      <c r="AY633" s="621"/>
      <c r="AZ633" s="621"/>
      <c r="BA633" s="620"/>
    </row>
    <row r="634" spans="1:53" ht="15.75" customHeight="1" x14ac:dyDescent="0.25">
      <c r="A634" s="620"/>
      <c r="B634" s="625"/>
      <c r="C634" s="620"/>
      <c r="D634" s="620"/>
      <c r="E634" s="620"/>
      <c r="F634" s="620"/>
      <c r="G634" s="620"/>
      <c r="H634" s="620"/>
      <c r="I634" s="620"/>
      <c r="J634" s="622"/>
      <c r="K634" s="622"/>
      <c r="L634" s="622"/>
      <c r="M634" s="622"/>
      <c r="N634" s="624"/>
      <c r="O634" s="622"/>
      <c r="P634" s="622"/>
      <c r="Q634" s="622"/>
      <c r="R634" s="622"/>
      <c r="S634" s="622"/>
      <c r="T634" s="622"/>
      <c r="U634" s="622"/>
      <c r="V634" s="622"/>
      <c r="W634" s="622"/>
      <c r="X634" s="622"/>
      <c r="Y634" s="622"/>
      <c r="Z634" s="620"/>
      <c r="AA634" s="620"/>
      <c r="AB634" s="620"/>
      <c r="AC634" s="623"/>
      <c r="AD634" s="622"/>
      <c r="AE634" s="622"/>
      <c r="AF634" s="622"/>
      <c r="AG634" s="622"/>
      <c r="AH634" s="622"/>
      <c r="AI634" s="623"/>
      <c r="AJ634" s="622"/>
      <c r="AK634" s="622"/>
      <c r="AL634" s="622"/>
      <c r="AM634" s="622"/>
      <c r="AN634" s="622"/>
      <c r="AO634" s="622"/>
      <c r="AP634" s="622"/>
      <c r="AQ634" s="622"/>
      <c r="AR634" s="622"/>
      <c r="AS634" s="622"/>
      <c r="AT634" s="622"/>
      <c r="AU634" s="622"/>
      <c r="AV634" s="622"/>
      <c r="AW634" s="621"/>
      <c r="AX634" s="621"/>
      <c r="AY634" s="621"/>
      <c r="AZ634" s="621"/>
      <c r="BA634" s="620"/>
    </row>
    <row r="635" spans="1:53" ht="15.75" customHeight="1" x14ac:dyDescent="0.25">
      <c r="A635" s="620"/>
      <c r="B635" s="625"/>
      <c r="C635" s="620"/>
      <c r="D635" s="620"/>
      <c r="E635" s="620"/>
      <c r="F635" s="620"/>
      <c r="G635" s="620"/>
      <c r="H635" s="620"/>
      <c r="I635" s="620"/>
      <c r="J635" s="622"/>
      <c r="K635" s="622"/>
      <c r="L635" s="622"/>
      <c r="M635" s="622"/>
      <c r="N635" s="624"/>
      <c r="O635" s="622"/>
      <c r="P635" s="622"/>
      <c r="Q635" s="622"/>
      <c r="R635" s="622"/>
      <c r="S635" s="622"/>
      <c r="T635" s="622"/>
      <c r="U635" s="622"/>
      <c r="V635" s="622"/>
      <c r="W635" s="622"/>
      <c r="X635" s="622"/>
      <c r="Y635" s="622"/>
      <c r="Z635" s="620"/>
      <c r="AA635" s="620"/>
      <c r="AB635" s="620"/>
      <c r="AC635" s="623"/>
      <c r="AD635" s="622"/>
      <c r="AE635" s="622"/>
      <c r="AF635" s="622"/>
      <c r="AG635" s="622"/>
      <c r="AH635" s="622"/>
      <c r="AI635" s="623"/>
      <c r="AJ635" s="622"/>
      <c r="AK635" s="622"/>
      <c r="AL635" s="622"/>
      <c r="AM635" s="622"/>
      <c r="AN635" s="622"/>
      <c r="AO635" s="622"/>
      <c r="AP635" s="622"/>
      <c r="AQ635" s="622"/>
      <c r="AR635" s="622"/>
      <c r="AS635" s="622"/>
      <c r="AT635" s="622"/>
      <c r="AU635" s="622"/>
      <c r="AV635" s="622"/>
      <c r="AW635" s="621"/>
      <c r="AX635" s="621"/>
      <c r="AY635" s="621"/>
      <c r="AZ635" s="621"/>
      <c r="BA635" s="620"/>
    </row>
    <row r="636" spans="1:53" ht="15.75" customHeight="1" x14ac:dyDescent="0.25">
      <c r="A636" s="620"/>
      <c r="B636" s="625"/>
      <c r="C636" s="620"/>
      <c r="D636" s="620"/>
      <c r="E636" s="620"/>
      <c r="F636" s="620"/>
      <c r="G636" s="620"/>
      <c r="H636" s="620"/>
      <c r="I636" s="620"/>
      <c r="J636" s="622"/>
      <c r="K636" s="622"/>
      <c r="L636" s="622"/>
      <c r="M636" s="622"/>
      <c r="N636" s="624"/>
      <c r="O636" s="622"/>
      <c r="P636" s="622"/>
      <c r="Q636" s="622"/>
      <c r="R636" s="622"/>
      <c r="S636" s="622"/>
      <c r="T636" s="622"/>
      <c r="U636" s="622"/>
      <c r="V636" s="622"/>
      <c r="W636" s="622"/>
      <c r="X636" s="622"/>
      <c r="Y636" s="622"/>
      <c r="Z636" s="620"/>
      <c r="AA636" s="620"/>
      <c r="AB636" s="620"/>
      <c r="AC636" s="623"/>
      <c r="AD636" s="622"/>
      <c r="AE636" s="622"/>
      <c r="AF636" s="622"/>
      <c r="AG636" s="622"/>
      <c r="AH636" s="622"/>
      <c r="AI636" s="623"/>
      <c r="AJ636" s="622"/>
      <c r="AK636" s="622"/>
      <c r="AL636" s="622"/>
      <c r="AM636" s="622"/>
      <c r="AN636" s="622"/>
      <c r="AO636" s="622"/>
      <c r="AP636" s="622"/>
      <c r="AQ636" s="622"/>
      <c r="AR636" s="622"/>
      <c r="AS636" s="622"/>
      <c r="AT636" s="622"/>
      <c r="AU636" s="622"/>
      <c r="AV636" s="622"/>
      <c r="AW636" s="621"/>
      <c r="AX636" s="621"/>
      <c r="AY636" s="621"/>
      <c r="AZ636" s="621"/>
      <c r="BA636" s="620"/>
    </row>
    <row r="637" spans="1:53" ht="15.75" customHeight="1" x14ac:dyDescent="0.25">
      <c r="A637" s="620"/>
      <c r="B637" s="625"/>
      <c r="C637" s="620"/>
      <c r="D637" s="620"/>
      <c r="E637" s="620"/>
      <c r="F637" s="620"/>
      <c r="G637" s="620"/>
      <c r="H637" s="620"/>
      <c r="I637" s="620"/>
      <c r="J637" s="622"/>
      <c r="K637" s="622"/>
      <c r="L637" s="622"/>
      <c r="M637" s="622"/>
      <c r="N637" s="624"/>
      <c r="O637" s="622"/>
      <c r="P637" s="622"/>
      <c r="Q637" s="622"/>
      <c r="R637" s="622"/>
      <c r="S637" s="622"/>
      <c r="T637" s="622"/>
      <c r="U637" s="622"/>
      <c r="V637" s="622"/>
      <c r="W637" s="622"/>
      <c r="X637" s="622"/>
      <c r="Y637" s="622"/>
      <c r="Z637" s="620"/>
      <c r="AA637" s="620"/>
      <c r="AB637" s="620"/>
      <c r="AC637" s="623"/>
      <c r="AD637" s="622"/>
      <c r="AE637" s="622"/>
      <c r="AF637" s="622"/>
      <c r="AG637" s="622"/>
      <c r="AH637" s="622"/>
      <c r="AI637" s="623"/>
      <c r="AJ637" s="622"/>
      <c r="AK637" s="622"/>
      <c r="AL637" s="622"/>
      <c r="AM637" s="622"/>
      <c r="AN637" s="622"/>
      <c r="AO637" s="622"/>
      <c r="AP637" s="622"/>
      <c r="AQ637" s="622"/>
      <c r="AR637" s="622"/>
      <c r="AS637" s="622"/>
      <c r="AT637" s="622"/>
      <c r="AU637" s="622"/>
      <c r="AV637" s="622"/>
      <c r="AW637" s="621"/>
      <c r="AX637" s="621"/>
      <c r="AY637" s="621"/>
      <c r="AZ637" s="621"/>
      <c r="BA637" s="620"/>
    </row>
    <row r="638" spans="1:53" ht="15.75" customHeight="1" x14ac:dyDescent="0.25">
      <c r="A638" s="620"/>
      <c r="B638" s="625"/>
      <c r="C638" s="620"/>
      <c r="D638" s="620"/>
      <c r="E638" s="620"/>
      <c r="F638" s="620"/>
      <c r="G638" s="620"/>
      <c r="H638" s="620"/>
      <c r="I638" s="620"/>
      <c r="J638" s="622"/>
      <c r="K638" s="622"/>
      <c r="L638" s="622"/>
      <c r="M638" s="622"/>
      <c r="N638" s="624"/>
      <c r="O638" s="622"/>
      <c r="P638" s="622"/>
      <c r="Q638" s="622"/>
      <c r="R638" s="622"/>
      <c r="S638" s="622"/>
      <c r="T638" s="622"/>
      <c r="U638" s="622"/>
      <c r="V638" s="622"/>
      <c r="W638" s="622"/>
      <c r="X638" s="622"/>
      <c r="Y638" s="622"/>
      <c r="Z638" s="620"/>
      <c r="AA638" s="620"/>
      <c r="AB638" s="620"/>
      <c r="AC638" s="623"/>
      <c r="AD638" s="622"/>
      <c r="AE638" s="622"/>
      <c r="AF638" s="622"/>
      <c r="AG638" s="622"/>
      <c r="AH638" s="622"/>
      <c r="AI638" s="623"/>
      <c r="AJ638" s="622"/>
      <c r="AK638" s="622"/>
      <c r="AL638" s="622"/>
      <c r="AM638" s="622"/>
      <c r="AN638" s="622"/>
      <c r="AO638" s="622"/>
      <c r="AP638" s="622"/>
      <c r="AQ638" s="622"/>
      <c r="AR638" s="622"/>
      <c r="AS638" s="622"/>
      <c r="AT638" s="622"/>
      <c r="AU638" s="622"/>
      <c r="AV638" s="622"/>
      <c r="AW638" s="621"/>
      <c r="AX638" s="621"/>
      <c r="AY638" s="621"/>
      <c r="AZ638" s="621"/>
      <c r="BA638" s="620"/>
    </row>
    <row r="639" spans="1:53" ht="15.75" customHeight="1" x14ac:dyDescent="0.25">
      <c r="A639" s="620"/>
      <c r="B639" s="625"/>
      <c r="C639" s="620"/>
      <c r="D639" s="620"/>
      <c r="E639" s="620"/>
      <c r="F639" s="620"/>
      <c r="G639" s="620"/>
      <c r="H639" s="620"/>
      <c r="I639" s="620"/>
      <c r="J639" s="622"/>
      <c r="K639" s="622"/>
      <c r="L639" s="622"/>
      <c r="M639" s="622"/>
      <c r="N639" s="624"/>
      <c r="O639" s="622"/>
      <c r="P639" s="622"/>
      <c r="Q639" s="622"/>
      <c r="R639" s="622"/>
      <c r="S639" s="622"/>
      <c r="T639" s="622"/>
      <c r="U639" s="622"/>
      <c r="V639" s="622"/>
      <c r="W639" s="622"/>
      <c r="X639" s="622"/>
      <c r="Y639" s="622"/>
      <c r="Z639" s="620"/>
      <c r="AA639" s="620"/>
      <c r="AB639" s="620"/>
      <c r="AC639" s="623"/>
      <c r="AD639" s="622"/>
      <c r="AE639" s="622"/>
      <c r="AF639" s="622"/>
      <c r="AG639" s="622"/>
      <c r="AH639" s="622"/>
      <c r="AI639" s="623"/>
      <c r="AJ639" s="622"/>
      <c r="AK639" s="622"/>
      <c r="AL639" s="622"/>
      <c r="AM639" s="622"/>
      <c r="AN639" s="622"/>
      <c r="AO639" s="622"/>
      <c r="AP639" s="622"/>
      <c r="AQ639" s="622"/>
      <c r="AR639" s="622"/>
      <c r="AS639" s="622"/>
      <c r="AT639" s="622"/>
      <c r="AU639" s="622"/>
      <c r="AV639" s="622"/>
      <c r="AW639" s="621"/>
      <c r="AX639" s="621"/>
      <c r="AY639" s="621"/>
      <c r="AZ639" s="621"/>
      <c r="BA639" s="620"/>
    </row>
    <row r="640" spans="1:53" ht="15.75" customHeight="1" x14ac:dyDescent="0.25">
      <c r="A640" s="620"/>
      <c r="B640" s="625"/>
      <c r="C640" s="620"/>
      <c r="D640" s="620"/>
      <c r="E640" s="620"/>
      <c r="F640" s="620"/>
      <c r="G640" s="620"/>
      <c r="H640" s="620"/>
      <c r="I640" s="620"/>
      <c r="J640" s="622"/>
      <c r="K640" s="622"/>
      <c r="L640" s="622"/>
      <c r="M640" s="622"/>
      <c r="N640" s="624"/>
      <c r="O640" s="622"/>
      <c r="P640" s="622"/>
      <c r="Q640" s="622"/>
      <c r="R640" s="622"/>
      <c r="S640" s="622"/>
      <c r="T640" s="622"/>
      <c r="U640" s="622"/>
      <c r="V640" s="622"/>
      <c r="W640" s="622"/>
      <c r="X640" s="622"/>
      <c r="Y640" s="622"/>
      <c r="Z640" s="620"/>
      <c r="AA640" s="620"/>
      <c r="AB640" s="620"/>
      <c r="AC640" s="623"/>
      <c r="AD640" s="622"/>
      <c r="AE640" s="622"/>
      <c r="AF640" s="622"/>
      <c r="AG640" s="622"/>
      <c r="AH640" s="622"/>
      <c r="AI640" s="623"/>
      <c r="AJ640" s="622"/>
      <c r="AK640" s="622"/>
      <c r="AL640" s="622"/>
      <c r="AM640" s="622"/>
      <c r="AN640" s="622"/>
      <c r="AO640" s="622"/>
      <c r="AP640" s="622"/>
      <c r="AQ640" s="622"/>
      <c r="AR640" s="622"/>
      <c r="AS640" s="622"/>
      <c r="AT640" s="622"/>
      <c r="AU640" s="622"/>
      <c r="AV640" s="622"/>
      <c r="AW640" s="621"/>
      <c r="AX640" s="621"/>
      <c r="AY640" s="621"/>
      <c r="AZ640" s="621"/>
      <c r="BA640" s="620"/>
    </row>
    <row r="641" spans="1:53" ht="15.75" customHeight="1" x14ac:dyDescent="0.25">
      <c r="A641" s="620"/>
      <c r="B641" s="625"/>
      <c r="C641" s="620"/>
      <c r="D641" s="620"/>
      <c r="E641" s="620"/>
      <c r="F641" s="620"/>
      <c r="G641" s="620"/>
      <c r="H641" s="620"/>
      <c r="I641" s="620"/>
      <c r="J641" s="622"/>
      <c r="K641" s="622"/>
      <c r="L641" s="622"/>
      <c r="M641" s="622"/>
      <c r="N641" s="624"/>
      <c r="O641" s="622"/>
      <c r="P641" s="622"/>
      <c r="Q641" s="622"/>
      <c r="R641" s="622"/>
      <c r="S641" s="622"/>
      <c r="T641" s="622"/>
      <c r="U641" s="622"/>
      <c r="V641" s="622"/>
      <c r="W641" s="622"/>
      <c r="X641" s="622"/>
      <c r="Y641" s="622"/>
      <c r="Z641" s="620"/>
      <c r="AA641" s="620"/>
      <c r="AB641" s="620"/>
      <c r="AC641" s="623"/>
      <c r="AD641" s="622"/>
      <c r="AE641" s="622"/>
      <c r="AF641" s="622"/>
      <c r="AG641" s="622"/>
      <c r="AH641" s="622"/>
      <c r="AI641" s="623"/>
      <c r="AJ641" s="622"/>
      <c r="AK641" s="622"/>
      <c r="AL641" s="622"/>
      <c r="AM641" s="622"/>
      <c r="AN641" s="622"/>
      <c r="AO641" s="622"/>
      <c r="AP641" s="622"/>
      <c r="AQ641" s="622"/>
      <c r="AR641" s="622"/>
      <c r="AS641" s="622"/>
      <c r="AT641" s="622"/>
      <c r="AU641" s="622"/>
      <c r="AV641" s="622"/>
      <c r="AW641" s="621"/>
      <c r="AX641" s="621"/>
      <c r="AY641" s="621"/>
      <c r="AZ641" s="621"/>
      <c r="BA641" s="620"/>
    </row>
    <row r="642" spans="1:53" ht="15.75" customHeight="1" x14ac:dyDescent="0.25">
      <c r="A642" s="620"/>
      <c r="B642" s="625"/>
      <c r="C642" s="620"/>
      <c r="D642" s="620"/>
      <c r="E642" s="620"/>
      <c r="F642" s="620"/>
      <c r="G642" s="620"/>
      <c r="H642" s="620"/>
      <c r="I642" s="620"/>
      <c r="J642" s="622"/>
      <c r="K642" s="622"/>
      <c r="L642" s="622"/>
      <c r="M642" s="622"/>
      <c r="N642" s="624"/>
      <c r="O642" s="622"/>
      <c r="P642" s="622"/>
      <c r="Q642" s="622"/>
      <c r="R642" s="622"/>
      <c r="S642" s="622"/>
      <c r="T642" s="622"/>
      <c r="U642" s="622"/>
      <c r="V642" s="622"/>
      <c r="W642" s="622"/>
      <c r="X642" s="622"/>
      <c r="Y642" s="622"/>
      <c r="Z642" s="620"/>
      <c r="AA642" s="620"/>
      <c r="AB642" s="620"/>
      <c r="AC642" s="623"/>
      <c r="AD642" s="622"/>
      <c r="AE642" s="622"/>
      <c r="AF642" s="622"/>
      <c r="AG642" s="622"/>
      <c r="AH642" s="622"/>
      <c r="AI642" s="623"/>
      <c r="AJ642" s="622"/>
      <c r="AK642" s="622"/>
      <c r="AL642" s="622"/>
      <c r="AM642" s="622"/>
      <c r="AN642" s="622"/>
      <c r="AO642" s="622"/>
      <c r="AP642" s="622"/>
      <c r="AQ642" s="622"/>
      <c r="AR642" s="622"/>
      <c r="AS642" s="622"/>
      <c r="AT642" s="622"/>
      <c r="AU642" s="622"/>
      <c r="AV642" s="622"/>
      <c r="AW642" s="621"/>
      <c r="AX642" s="621"/>
      <c r="AY642" s="621"/>
      <c r="AZ642" s="621"/>
      <c r="BA642" s="620"/>
    </row>
    <row r="643" spans="1:53" ht="15.75" customHeight="1" x14ac:dyDescent="0.25">
      <c r="A643" s="620"/>
      <c r="B643" s="625"/>
      <c r="C643" s="620"/>
      <c r="D643" s="620"/>
      <c r="E643" s="620"/>
      <c r="F643" s="620"/>
      <c r="G643" s="620"/>
      <c r="H643" s="620"/>
      <c r="I643" s="620"/>
      <c r="J643" s="622"/>
      <c r="K643" s="622"/>
      <c r="L643" s="622"/>
      <c r="M643" s="622"/>
      <c r="N643" s="624"/>
      <c r="O643" s="622"/>
      <c r="P643" s="622"/>
      <c r="Q643" s="622"/>
      <c r="R643" s="622"/>
      <c r="S643" s="622"/>
      <c r="T643" s="622"/>
      <c r="U643" s="622"/>
      <c r="V643" s="622"/>
      <c r="W643" s="622"/>
      <c r="X643" s="622"/>
      <c r="Y643" s="622"/>
      <c r="Z643" s="620"/>
      <c r="AA643" s="620"/>
      <c r="AB643" s="620"/>
      <c r="AC643" s="623"/>
      <c r="AD643" s="622"/>
      <c r="AE643" s="622"/>
      <c r="AF643" s="622"/>
      <c r="AG643" s="622"/>
      <c r="AH643" s="622"/>
      <c r="AI643" s="623"/>
      <c r="AJ643" s="622"/>
      <c r="AK643" s="622"/>
      <c r="AL643" s="622"/>
      <c r="AM643" s="622"/>
      <c r="AN643" s="622"/>
      <c r="AO643" s="622"/>
      <c r="AP643" s="622"/>
      <c r="AQ643" s="622"/>
      <c r="AR643" s="622"/>
      <c r="AS643" s="622"/>
      <c r="AT643" s="622"/>
      <c r="AU643" s="622"/>
      <c r="AV643" s="622"/>
      <c r="AW643" s="621"/>
      <c r="AX643" s="621"/>
      <c r="AY643" s="621"/>
      <c r="AZ643" s="621"/>
      <c r="BA643" s="620"/>
    </row>
    <row r="644" spans="1:53" ht="15.75" customHeight="1" x14ac:dyDescent="0.25">
      <c r="A644" s="620"/>
      <c r="B644" s="625"/>
      <c r="C644" s="620"/>
      <c r="D644" s="620"/>
      <c r="E644" s="620"/>
      <c r="F644" s="620"/>
      <c r="G644" s="620"/>
      <c r="H644" s="620"/>
      <c r="I644" s="620"/>
      <c r="J644" s="622"/>
      <c r="K644" s="622"/>
      <c r="L644" s="622"/>
      <c r="M644" s="622"/>
      <c r="N644" s="624"/>
      <c r="O644" s="622"/>
      <c r="P644" s="622"/>
      <c r="Q644" s="622"/>
      <c r="R644" s="622"/>
      <c r="S644" s="622"/>
      <c r="T644" s="622"/>
      <c r="U644" s="622"/>
      <c r="V644" s="622"/>
      <c r="W644" s="622"/>
      <c r="X644" s="622"/>
      <c r="Y644" s="622"/>
      <c r="Z644" s="620"/>
      <c r="AA644" s="620"/>
      <c r="AB644" s="620"/>
      <c r="AC644" s="623"/>
      <c r="AD644" s="622"/>
      <c r="AE644" s="622"/>
      <c r="AF644" s="622"/>
      <c r="AG644" s="622"/>
      <c r="AH644" s="622"/>
      <c r="AI644" s="623"/>
      <c r="AJ644" s="622"/>
      <c r="AK644" s="622"/>
      <c r="AL644" s="622"/>
      <c r="AM644" s="622"/>
      <c r="AN644" s="622"/>
      <c r="AO644" s="622"/>
      <c r="AP644" s="622"/>
      <c r="AQ644" s="622"/>
      <c r="AR644" s="622"/>
      <c r="AS644" s="622"/>
      <c r="AT644" s="622"/>
      <c r="AU644" s="622"/>
      <c r="AV644" s="622"/>
      <c r="AW644" s="621"/>
      <c r="AX644" s="621"/>
      <c r="AY644" s="621"/>
      <c r="AZ644" s="621"/>
      <c r="BA644" s="620"/>
    </row>
    <row r="645" spans="1:53" ht="15.75" customHeight="1" x14ac:dyDescent="0.25">
      <c r="A645" s="620"/>
      <c r="B645" s="625"/>
      <c r="C645" s="620"/>
      <c r="D645" s="620"/>
      <c r="E645" s="620"/>
      <c r="F645" s="620"/>
      <c r="G645" s="620"/>
      <c r="H645" s="620"/>
      <c r="I645" s="620"/>
      <c r="J645" s="622"/>
      <c r="K645" s="622"/>
      <c r="L645" s="622"/>
      <c r="M645" s="622"/>
      <c r="N645" s="624"/>
      <c r="O645" s="622"/>
      <c r="P645" s="622"/>
      <c r="Q645" s="622"/>
      <c r="R645" s="622"/>
      <c r="S645" s="622"/>
      <c r="T645" s="622"/>
      <c r="U645" s="622"/>
      <c r="V645" s="622"/>
      <c r="W645" s="622"/>
      <c r="X645" s="622"/>
      <c r="Y645" s="622"/>
      <c r="Z645" s="620"/>
      <c r="AA645" s="620"/>
      <c r="AB645" s="620"/>
      <c r="AC645" s="623"/>
      <c r="AD645" s="622"/>
      <c r="AE645" s="622"/>
      <c r="AF645" s="622"/>
      <c r="AG645" s="622"/>
      <c r="AH645" s="622"/>
      <c r="AI645" s="623"/>
      <c r="AJ645" s="622"/>
      <c r="AK645" s="622"/>
      <c r="AL645" s="622"/>
      <c r="AM645" s="622"/>
      <c r="AN645" s="622"/>
      <c r="AO645" s="622"/>
      <c r="AP645" s="622"/>
      <c r="AQ645" s="622"/>
      <c r="AR645" s="622"/>
      <c r="AS645" s="622"/>
      <c r="AT645" s="622"/>
      <c r="AU645" s="622"/>
      <c r="AV645" s="622"/>
      <c r="AW645" s="621"/>
      <c r="AX645" s="621"/>
      <c r="AY645" s="621"/>
      <c r="AZ645" s="621"/>
      <c r="BA645" s="620"/>
    </row>
    <row r="646" spans="1:53" ht="15.75" customHeight="1" x14ac:dyDescent="0.25">
      <c r="A646" s="620"/>
      <c r="B646" s="625"/>
      <c r="C646" s="620"/>
      <c r="D646" s="620"/>
      <c r="E646" s="620"/>
      <c r="F646" s="620"/>
      <c r="G646" s="620"/>
      <c r="H646" s="620"/>
      <c r="I646" s="620"/>
      <c r="J646" s="622"/>
      <c r="K646" s="622"/>
      <c r="L646" s="622"/>
      <c r="M646" s="622"/>
      <c r="N646" s="624"/>
      <c r="O646" s="622"/>
      <c r="P646" s="622"/>
      <c r="Q646" s="622"/>
      <c r="R646" s="622"/>
      <c r="S646" s="622"/>
      <c r="T646" s="622"/>
      <c r="U646" s="622"/>
      <c r="V646" s="622"/>
      <c r="W646" s="622"/>
      <c r="X646" s="622"/>
      <c r="Y646" s="622"/>
      <c r="Z646" s="620"/>
      <c r="AA646" s="620"/>
      <c r="AB646" s="620"/>
      <c r="AC646" s="623"/>
      <c r="AD646" s="622"/>
      <c r="AE646" s="622"/>
      <c r="AF646" s="622"/>
      <c r="AG646" s="622"/>
      <c r="AH646" s="622"/>
      <c r="AI646" s="623"/>
      <c r="AJ646" s="622"/>
      <c r="AK646" s="622"/>
      <c r="AL646" s="622"/>
      <c r="AM646" s="622"/>
      <c r="AN646" s="622"/>
      <c r="AO646" s="622"/>
      <c r="AP646" s="622"/>
      <c r="AQ646" s="622"/>
      <c r="AR646" s="622"/>
      <c r="AS646" s="622"/>
      <c r="AT646" s="622"/>
      <c r="AU646" s="622"/>
      <c r="AV646" s="622"/>
      <c r="AW646" s="621"/>
      <c r="AX646" s="621"/>
      <c r="AY646" s="621"/>
      <c r="AZ646" s="621"/>
      <c r="BA646" s="620"/>
    </row>
    <row r="647" spans="1:53" ht="15.75" customHeight="1" x14ac:dyDescent="0.25">
      <c r="A647" s="620"/>
      <c r="B647" s="625"/>
      <c r="C647" s="620"/>
      <c r="D647" s="620"/>
      <c r="E647" s="620"/>
      <c r="F647" s="620"/>
      <c r="G647" s="620"/>
      <c r="H647" s="620"/>
      <c r="I647" s="620"/>
      <c r="J647" s="622"/>
      <c r="K647" s="622"/>
      <c r="L647" s="622"/>
      <c r="M647" s="622"/>
      <c r="N647" s="624"/>
      <c r="O647" s="622"/>
      <c r="P647" s="622"/>
      <c r="Q647" s="622"/>
      <c r="R647" s="622"/>
      <c r="S647" s="622"/>
      <c r="T647" s="622"/>
      <c r="U647" s="622"/>
      <c r="V647" s="622"/>
      <c r="W647" s="622"/>
      <c r="X647" s="622"/>
      <c r="Y647" s="622"/>
      <c r="Z647" s="620"/>
      <c r="AA647" s="620"/>
      <c r="AB647" s="620"/>
      <c r="AC647" s="623"/>
      <c r="AD647" s="622"/>
      <c r="AE647" s="622"/>
      <c r="AF647" s="622"/>
      <c r="AG647" s="622"/>
      <c r="AH647" s="622"/>
      <c r="AI647" s="623"/>
      <c r="AJ647" s="622"/>
      <c r="AK647" s="622"/>
      <c r="AL647" s="622"/>
      <c r="AM647" s="622"/>
      <c r="AN647" s="622"/>
      <c r="AO647" s="622"/>
      <c r="AP647" s="622"/>
      <c r="AQ647" s="622"/>
      <c r="AR647" s="622"/>
      <c r="AS647" s="622"/>
      <c r="AT647" s="622"/>
      <c r="AU647" s="622"/>
      <c r="AV647" s="622"/>
      <c r="AW647" s="621"/>
      <c r="AX647" s="621"/>
      <c r="AY647" s="621"/>
      <c r="AZ647" s="621"/>
      <c r="BA647" s="620"/>
    </row>
    <row r="648" spans="1:53" ht="15.75" customHeight="1" x14ac:dyDescent="0.25">
      <c r="A648" s="620"/>
      <c r="B648" s="625"/>
      <c r="C648" s="620"/>
      <c r="D648" s="620"/>
      <c r="E648" s="620"/>
      <c r="F648" s="620"/>
      <c r="G648" s="620"/>
      <c r="H648" s="620"/>
      <c r="I648" s="620"/>
      <c r="J648" s="622"/>
      <c r="K648" s="622"/>
      <c r="L648" s="622"/>
      <c r="M648" s="622"/>
      <c r="N648" s="624"/>
      <c r="O648" s="622"/>
      <c r="P648" s="622"/>
      <c r="Q648" s="622"/>
      <c r="R648" s="622"/>
      <c r="S648" s="622"/>
      <c r="T648" s="622"/>
      <c r="U648" s="622"/>
      <c r="V648" s="622"/>
      <c r="W648" s="622"/>
      <c r="X648" s="622"/>
      <c r="Y648" s="622"/>
      <c r="Z648" s="620"/>
      <c r="AA648" s="620"/>
      <c r="AB648" s="620"/>
      <c r="AC648" s="623"/>
      <c r="AD648" s="622"/>
      <c r="AE648" s="622"/>
      <c r="AF648" s="622"/>
      <c r="AG648" s="622"/>
      <c r="AH648" s="622"/>
      <c r="AI648" s="623"/>
      <c r="AJ648" s="622"/>
      <c r="AK648" s="622"/>
      <c r="AL648" s="622"/>
      <c r="AM648" s="622"/>
      <c r="AN648" s="622"/>
      <c r="AO648" s="622"/>
      <c r="AP648" s="622"/>
      <c r="AQ648" s="622"/>
      <c r="AR648" s="622"/>
      <c r="AS648" s="622"/>
      <c r="AT648" s="622"/>
      <c r="AU648" s="622"/>
      <c r="AV648" s="622"/>
      <c r="AW648" s="621"/>
      <c r="AX648" s="621"/>
      <c r="AY648" s="621"/>
      <c r="AZ648" s="621"/>
      <c r="BA648" s="620"/>
    </row>
    <row r="649" spans="1:53" ht="15.75" customHeight="1" x14ac:dyDescent="0.25">
      <c r="A649" s="620"/>
      <c r="B649" s="625"/>
      <c r="C649" s="620"/>
      <c r="D649" s="620"/>
      <c r="E649" s="620"/>
      <c r="F649" s="620"/>
      <c r="G649" s="620"/>
      <c r="H649" s="620"/>
      <c r="I649" s="620"/>
      <c r="J649" s="622"/>
      <c r="K649" s="622"/>
      <c r="L649" s="622"/>
      <c r="M649" s="622"/>
      <c r="N649" s="624"/>
      <c r="O649" s="622"/>
      <c r="P649" s="622"/>
      <c r="Q649" s="622"/>
      <c r="R649" s="622"/>
      <c r="S649" s="622"/>
      <c r="T649" s="622"/>
      <c r="U649" s="622"/>
      <c r="V649" s="622"/>
      <c r="W649" s="622"/>
      <c r="X649" s="622"/>
      <c r="Y649" s="622"/>
      <c r="Z649" s="620"/>
      <c r="AA649" s="620"/>
      <c r="AB649" s="620"/>
      <c r="AC649" s="623"/>
      <c r="AD649" s="622"/>
      <c r="AE649" s="622"/>
      <c r="AF649" s="622"/>
      <c r="AG649" s="622"/>
      <c r="AH649" s="622"/>
      <c r="AI649" s="623"/>
      <c r="AJ649" s="622"/>
      <c r="AK649" s="622"/>
      <c r="AL649" s="622"/>
      <c r="AM649" s="622"/>
      <c r="AN649" s="622"/>
      <c r="AO649" s="622"/>
      <c r="AP649" s="622"/>
      <c r="AQ649" s="622"/>
      <c r="AR649" s="622"/>
      <c r="AS649" s="622"/>
      <c r="AT649" s="622"/>
      <c r="AU649" s="622"/>
      <c r="AV649" s="622"/>
      <c r="AW649" s="621"/>
      <c r="AX649" s="621"/>
      <c r="AY649" s="621"/>
      <c r="AZ649" s="621"/>
      <c r="BA649" s="620"/>
    </row>
    <row r="650" spans="1:53" ht="15.75" customHeight="1" x14ac:dyDescent="0.25">
      <c r="A650" s="620"/>
      <c r="B650" s="625"/>
      <c r="C650" s="620"/>
      <c r="D650" s="620"/>
      <c r="E650" s="620"/>
      <c r="F650" s="620"/>
      <c r="G650" s="620"/>
      <c r="H650" s="620"/>
      <c r="I650" s="620"/>
      <c r="J650" s="622"/>
      <c r="K650" s="622"/>
      <c r="L650" s="622"/>
      <c r="M650" s="622"/>
      <c r="N650" s="624"/>
      <c r="O650" s="622"/>
      <c r="P650" s="622"/>
      <c r="Q650" s="622"/>
      <c r="R650" s="622"/>
      <c r="S650" s="622"/>
      <c r="T650" s="622"/>
      <c r="U650" s="622"/>
      <c r="V650" s="622"/>
      <c r="W650" s="622"/>
      <c r="X650" s="622"/>
      <c r="Y650" s="622"/>
      <c r="Z650" s="620"/>
      <c r="AA650" s="620"/>
      <c r="AB650" s="620"/>
      <c r="AC650" s="623"/>
      <c r="AD650" s="622"/>
      <c r="AE650" s="622"/>
      <c r="AF650" s="622"/>
      <c r="AG650" s="622"/>
      <c r="AH650" s="622"/>
      <c r="AI650" s="623"/>
      <c r="AJ650" s="622"/>
      <c r="AK650" s="622"/>
      <c r="AL650" s="622"/>
      <c r="AM650" s="622"/>
      <c r="AN650" s="622"/>
      <c r="AO650" s="622"/>
      <c r="AP650" s="622"/>
      <c r="AQ650" s="622"/>
      <c r="AR650" s="622"/>
      <c r="AS650" s="622"/>
      <c r="AT650" s="622"/>
      <c r="AU650" s="622"/>
      <c r="AV650" s="622"/>
      <c r="AW650" s="621"/>
      <c r="AX650" s="621"/>
      <c r="AY650" s="621"/>
      <c r="AZ650" s="621"/>
      <c r="BA650" s="620"/>
    </row>
    <row r="651" spans="1:53" ht="15.75" customHeight="1" x14ac:dyDescent="0.25">
      <c r="A651" s="620"/>
      <c r="B651" s="625"/>
      <c r="C651" s="620"/>
      <c r="D651" s="620"/>
      <c r="E651" s="620"/>
      <c r="F651" s="620"/>
      <c r="G651" s="620"/>
      <c r="H651" s="620"/>
      <c r="I651" s="620"/>
      <c r="J651" s="622"/>
      <c r="K651" s="622"/>
      <c r="L651" s="622"/>
      <c r="M651" s="622"/>
      <c r="N651" s="624"/>
      <c r="O651" s="622"/>
      <c r="P651" s="622"/>
      <c r="Q651" s="622"/>
      <c r="R651" s="622"/>
      <c r="S651" s="622"/>
      <c r="T651" s="622"/>
      <c r="U651" s="622"/>
      <c r="V651" s="622"/>
      <c r="W651" s="622"/>
      <c r="X651" s="622"/>
      <c r="Y651" s="622"/>
      <c r="Z651" s="620"/>
      <c r="AA651" s="620"/>
      <c r="AB651" s="620"/>
      <c r="AC651" s="623"/>
      <c r="AD651" s="622"/>
      <c r="AE651" s="622"/>
      <c r="AF651" s="622"/>
      <c r="AG651" s="622"/>
      <c r="AH651" s="622"/>
      <c r="AI651" s="623"/>
      <c r="AJ651" s="622"/>
      <c r="AK651" s="622"/>
      <c r="AL651" s="622"/>
      <c r="AM651" s="622"/>
      <c r="AN651" s="622"/>
      <c r="AO651" s="622"/>
      <c r="AP651" s="622"/>
      <c r="AQ651" s="622"/>
      <c r="AR651" s="622"/>
      <c r="AS651" s="622"/>
      <c r="AT651" s="622"/>
      <c r="AU651" s="622"/>
      <c r="AV651" s="622"/>
      <c r="AW651" s="621"/>
      <c r="AX651" s="621"/>
      <c r="AY651" s="621"/>
      <c r="AZ651" s="621"/>
      <c r="BA651" s="620"/>
    </row>
    <row r="652" spans="1:53" ht="15.75" customHeight="1" x14ac:dyDescent="0.25">
      <c r="A652" s="620"/>
      <c r="B652" s="625"/>
      <c r="C652" s="620"/>
      <c r="D652" s="620"/>
      <c r="E652" s="620"/>
      <c r="F652" s="620"/>
      <c r="G652" s="620"/>
      <c r="H652" s="620"/>
      <c r="I652" s="620"/>
      <c r="J652" s="622"/>
      <c r="K652" s="622"/>
      <c r="L652" s="622"/>
      <c r="M652" s="622"/>
      <c r="N652" s="624"/>
      <c r="O652" s="622"/>
      <c r="P652" s="622"/>
      <c r="Q652" s="622"/>
      <c r="R652" s="622"/>
      <c r="S652" s="622"/>
      <c r="T652" s="622"/>
      <c r="U652" s="622"/>
      <c r="V652" s="622"/>
      <c r="W652" s="622"/>
      <c r="X652" s="622"/>
      <c r="Y652" s="622"/>
      <c r="Z652" s="620"/>
      <c r="AA652" s="620"/>
      <c r="AB652" s="620"/>
      <c r="AC652" s="623"/>
      <c r="AD652" s="622"/>
      <c r="AE652" s="622"/>
      <c r="AF652" s="622"/>
      <c r="AG652" s="622"/>
      <c r="AH652" s="622"/>
      <c r="AI652" s="623"/>
      <c r="AJ652" s="622"/>
      <c r="AK652" s="622"/>
      <c r="AL652" s="622"/>
      <c r="AM652" s="622"/>
      <c r="AN652" s="622"/>
      <c r="AO652" s="622"/>
      <c r="AP652" s="622"/>
      <c r="AQ652" s="622"/>
      <c r="AR652" s="622"/>
      <c r="AS652" s="622"/>
      <c r="AT652" s="622"/>
      <c r="AU652" s="622"/>
      <c r="AV652" s="622"/>
      <c r="AW652" s="621"/>
      <c r="AX652" s="621"/>
      <c r="AY652" s="621"/>
      <c r="AZ652" s="621"/>
      <c r="BA652" s="620"/>
    </row>
    <row r="653" spans="1:53" ht="15.75" customHeight="1" x14ac:dyDescent="0.25">
      <c r="A653" s="620"/>
      <c r="B653" s="625"/>
      <c r="C653" s="620"/>
      <c r="D653" s="620"/>
      <c r="E653" s="620"/>
      <c r="F653" s="620"/>
      <c r="G653" s="620"/>
      <c r="H653" s="620"/>
      <c r="I653" s="620"/>
      <c r="J653" s="622"/>
      <c r="K653" s="622"/>
      <c r="L653" s="622"/>
      <c r="M653" s="622"/>
      <c r="N653" s="624"/>
      <c r="O653" s="622"/>
      <c r="P653" s="622"/>
      <c r="Q653" s="622"/>
      <c r="R653" s="622"/>
      <c r="S653" s="622"/>
      <c r="T653" s="622"/>
      <c r="U653" s="622"/>
      <c r="V653" s="622"/>
      <c r="W653" s="622"/>
      <c r="X653" s="622"/>
      <c r="Y653" s="622"/>
      <c r="Z653" s="620"/>
      <c r="AA653" s="620"/>
      <c r="AB653" s="620"/>
      <c r="AC653" s="623"/>
      <c r="AD653" s="622"/>
      <c r="AE653" s="622"/>
      <c r="AF653" s="622"/>
      <c r="AG653" s="622"/>
      <c r="AH653" s="622"/>
      <c r="AI653" s="623"/>
      <c r="AJ653" s="622"/>
      <c r="AK653" s="622"/>
      <c r="AL653" s="622"/>
      <c r="AM653" s="622"/>
      <c r="AN653" s="622"/>
      <c r="AO653" s="622"/>
      <c r="AP653" s="622"/>
      <c r="AQ653" s="622"/>
      <c r="AR653" s="622"/>
      <c r="AS653" s="622"/>
      <c r="AT653" s="622"/>
      <c r="AU653" s="622"/>
      <c r="AV653" s="622"/>
      <c r="AW653" s="621"/>
      <c r="AX653" s="621"/>
      <c r="AY653" s="621"/>
      <c r="AZ653" s="621"/>
      <c r="BA653" s="620"/>
    </row>
    <row r="654" spans="1:53" ht="15.75" customHeight="1" x14ac:dyDescent="0.25">
      <c r="A654" s="620"/>
      <c r="B654" s="625"/>
      <c r="C654" s="620"/>
      <c r="D654" s="620"/>
      <c r="E654" s="620"/>
      <c r="F654" s="620"/>
      <c r="G654" s="620"/>
      <c r="H654" s="620"/>
      <c r="I654" s="620"/>
      <c r="J654" s="622"/>
      <c r="K654" s="622"/>
      <c r="L654" s="622"/>
      <c r="M654" s="622"/>
      <c r="N654" s="624"/>
      <c r="O654" s="622"/>
      <c r="P654" s="622"/>
      <c r="Q654" s="622"/>
      <c r="R654" s="622"/>
      <c r="S654" s="622"/>
      <c r="T654" s="622"/>
      <c r="U654" s="622"/>
      <c r="V654" s="622"/>
      <c r="W654" s="622"/>
      <c r="X654" s="622"/>
      <c r="Y654" s="622"/>
      <c r="Z654" s="620"/>
      <c r="AA654" s="620"/>
      <c r="AB654" s="620"/>
      <c r="AC654" s="623"/>
      <c r="AD654" s="622"/>
      <c r="AE654" s="622"/>
      <c r="AF654" s="622"/>
      <c r="AG654" s="622"/>
      <c r="AH654" s="622"/>
      <c r="AI654" s="623"/>
      <c r="AJ654" s="622"/>
      <c r="AK654" s="622"/>
      <c r="AL654" s="622"/>
      <c r="AM654" s="622"/>
      <c r="AN654" s="622"/>
      <c r="AO654" s="622"/>
      <c r="AP654" s="622"/>
      <c r="AQ654" s="622"/>
      <c r="AR654" s="622"/>
      <c r="AS654" s="622"/>
      <c r="AT654" s="622"/>
      <c r="AU654" s="622"/>
      <c r="AV654" s="622"/>
      <c r="AW654" s="621"/>
      <c r="AX654" s="621"/>
      <c r="AY654" s="621"/>
      <c r="AZ654" s="621"/>
      <c r="BA654" s="620"/>
    </row>
    <row r="655" spans="1:53" ht="15.75" customHeight="1" x14ac:dyDescent="0.25">
      <c r="A655" s="620"/>
      <c r="B655" s="625"/>
      <c r="C655" s="620"/>
      <c r="D655" s="620"/>
      <c r="E655" s="620"/>
      <c r="F655" s="620"/>
      <c r="G655" s="620"/>
      <c r="H655" s="620"/>
      <c r="I655" s="620"/>
      <c r="J655" s="622"/>
      <c r="K655" s="622"/>
      <c r="L655" s="622"/>
      <c r="M655" s="622"/>
      <c r="N655" s="624"/>
      <c r="O655" s="622"/>
      <c r="P655" s="622"/>
      <c r="Q655" s="622"/>
      <c r="R655" s="622"/>
      <c r="S655" s="622"/>
      <c r="T655" s="622"/>
      <c r="U655" s="622"/>
      <c r="V655" s="622"/>
      <c r="W655" s="622"/>
      <c r="X655" s="622"/>
      <c r="Y655" s="622"/>
      <c r="Z655" s="620"/>
      <c r="AA655" s="620"/>
      <c r="AB655" s="620"/>
      <c r="AC655" s="623"/>
      <c r="AD655" s="622"/>
      <c r="AE655" s="622"/>
      <c r="AF655" s="622"/>
      <c r="AG655" s="622"/>
      <c r="AH655" s="622"/>
      <c r="AI655" s="623"/>
      <c r="AJ655" s="622"/>
      <c r="AK655" s="622"/>
      <c r="AL655" s="622"/>
      <c r="AM655" s="622"/>
      <c r="AN655" s="622"/>
      <c r="AO655" s="622"/>
      <c r="AP655" s="622"/>
      <c r="AQ655" s="622"/>
      <c r="AR655" s="622"/>
      <c r="AS655" s="622"/>
      <c r="AT655" s="622"/>
      <c r="AU655" s="622"/>
      <c r="AV655" s="622"/>
      <c r="AW655" s="621"/>
      <c r="AX655" s="621"/>
      <c r="AY655" s="621"/>
      <c r="AZ655" s="621"/>
      <c r="BA655" s="620"/>
    </row>
    <row r="656" spans="1:53" ht="15.75" customHeight="1" x14ac:dyDescent="0.25">
      <c r="A656" s="620"/>
      <c r="B656" s="625"/>
      <c r="C656" s="620"/>
      <c r="D656" s="620"/>
      <c r="E656" s="620"/>
      <c r="F656" s="620"/>
      <c r="G656" s="620"/>
      <c r="H656" s="620"/>
      <c r="I656" s="620"/>
      <c r="J656" s="622"/>
      <c r="K656" s="622"/>
      <c r="L656" s="622"/>
      <c r="M656" s="622"/>
      <c r="N656" s="624"/>
      <c r="O656" s="622"/>
      <c r="P656" s="622"/>
      <c r="Q656" s="622"/>
      <c r="R656" s="622"/>
      <c r="S656" s="622"/>
      <c r="T656" s="622"/>
      <c r="U656" s="622"/>
      <c r="V656" s="622"/>
      <c r="W656" s="622"/>
      <c r="X656" s="622"/>
      <c r="Y656" s="622"/>
      <c r="Z656" s="620"/>
      <c r="AA656" s="620"/>
      <c r="AB656" s="620"/>
      <c r="AC656" s="623"/>
      <c r="AD656" s="622"/>
      <c r="AE656" s="622"/>
      <c r="AF656" s="622"/>
      <c r="AG656" s="622"/>
      <c r="AH656" s="622"/>
      <c r="AI656" s="623"/>
      <c r="AJ656" s="622"/>
      <c r="AK656" s="622"/>
      <c r="AL656" s="622"/>
      <c r="AM656" s="622"/>
      <c r="AN656" s="622"/>
      <c r="AO656" s="622"/>
      <c r="AP656" s="622"/>
      <c r="AQ656" s="622"/>
      <c r="AR656" s="622"/>
      <c r="AS656" s="622"/>
      <c r="AT656" s="622"/>
      <c r="AU656" s="622"/>
      <c r="AV656" s="622"/>
      <c r="AW656" s="621"/>
      <c r="AX656" s="621"/>
      <c r="AY656" s="621"/>
      <c r="AZ656" s="621"/>
      <c r="BA656" s="620"/>
    </row>
    <row r="657" spans="1:53" ht="15.75" customHeight="1" x14ac:dyDescent="0.25">
      <c r="A657" s="620"/>
      <c r="B657" s="625"/>
      <c r="C657" s="620"/>
      <c r="D657" s="620"/>
      <c r="E657" s="620"/>
      <c r="F657" s="620"/>
      <c r="G657" s="620"/>
      <c r="H657" s="620"/>
      <c r="I657" s="620"/>
      <c r="J657" s="622"/>
      <c r="K657" s="622"/>
      <c r="L657" s="622"/>
      <c r="M657" s="622"/>
      <c r="N657" s="624"/>
      <c r="O657" s="622"/>
      <c r="P657" s="622"/>
      <c r="Q657" s="622"/>
      <c r="R657" s="622"/>
      <c r="S657" s="622"/>
      <c r="T657" s="622"/>
      <c r="U657" s="622"/>
      <c r="V657" s="622"/>
      <c r="W657" s="622"/>
      <c r="X657" s="622"/>
      <c r="Y657" s="622"/>
      <c r="Z657" s="620"/>
      <c r="AA657" s="620"/>
      <c r="AB657" s="620"/>
      <c r="AC657" s="623"/>
      <c r="AD657" s="622"/>
      <c r="AE657" s="622"/>
      <c r="AF657" s="622"/>
      <c r="AG657" s="622"/>
      <c r="AH657" s="622"/>
      <c r="AI657" s="623"/>
      <c r="AJ657" s="622"/>
      <c r="AK657" s="622"/>
      <c r="AL657" s="622"/>
      <c r="AM657" s="622"/>
      <c r="AN657" s="622"/>
      <c r="AO657" s="622"/>
      <c r="AP657" s="622"/>
      <c r="AQ657" s="622"/>
      <c r="AR657" s="622"/>
      <c r="AS657" s="622"/>
      <c r="AT657" s="622"/>
      <c r="AU657" s="622"/>
      <c r="AV657" s="622"/>
      <c r="AW657" s="621"/>
      <c r="AX657" s="621"/>
      <c r="AY657" s="621"/>
      <c r="AZ657" s="621"/>
      <c r="BA657" s="620"/>
    </row>
    <row r="658" spans="1:53" ht="15.75" customHeight="1" x14ac:dyDescent="0.25">
      <c r="A658" s="620"/>
      <c r="B658" s="625"/>
      <c r="C658" s="620"/>
      <c r="D658" s="620"/>
      <c r="E658" s="620"/>
      <c r="F658" s="620"/>
      <c r="G658" s="620"/>
      <c r="H658" s="620"/>
      <c r="I658" s="620"/>
      <c r="J658" s="622"/>
      <c r="K658" s="622"/>
      <c r="L658" s="622"/>
      <c r="M658" s="622"/>
      <c r="N658" s="624"/>
      <c r="O658" s="622"/>
      <c r="P658" s="622"/>
      <c r="Q658" s="622"/>
      <c r="R658" s="622"/>
      <c r="S658" s="622"/>
      <c r="T658" s="622"/>
      <c r="U658" s="622"/>
      <c r="V658" s="622"/>
      <c r="W658" s="622"/>
      <c r="X658" s="622"/>
      <c r="Y658" s="622"/>
      <c r="Z658" s="620"/>
      <c r="AA658" s="620"/>
      <c r="AB658" s="620"/>
      <c r="AC658" s="623"/>
      <c r="AD658" s="622"/>
      <c r="AE658" s="622"/>
      <c r="AF658" s="622"/>
      <c r="AG658" s="622"/>
      <c r="AH658" s="622"/>
      <c r="AI658" s="623"/>
      <c r="AJ658" s="622"/>
      <c r="AK658" s="622"/>
      <c r="AL658" s="622"/>
      <c r="AM658" s="622"/>
      <c r="AN658" s="622"/>
      <c r="AO658" s="622"/>
      <c r="AP658" s="622"/>
      <c r="AQ658" s="622"/>
      <c r="AR658" s="622"/>
      <c r="AS658" s="622"/>
      <c r="AT658" s="622"/>
      <c r="AU658" s="622"/>
      <c r="AV658" s="622"/>
      <c r="AW658" s="621"/>
      <c r="AX658" s="621"/>
      <c r="AY658" s="621"/>
      <c r="AZ658" s="621"/>
      <c r="BA658" s="620"/>
    </row>
    <row r="659" spans="1:53" ht="15.75" customHeight="1" x14ac:dyDescent="0.25">
      <c r="A659" s="620"/>
      <c r="B659" s="625"/>
      <c r="C659" s="620"/>
      <c r="D659" s="620"/>
      <c r="E659" s="620"/>
      <c r="F659" s="620"/>
      <c r="G659" s="620"/>
      <c r="H659" s="620"/>
      <c r="I659" s="620"/>
      <c r="J659" s="622"/>
      <c r="K659" s="622"/>
      <c r="L659" s="622"/>
      <c r="M659" s="622"/>
      <c r="N659" s="624"/>
      <c r="O659" s="622"/>
      <c r="P659" s="622"/>
      <c r="Q659" s="622"/>
      <c r="R659" s="622"/>
      <c r="S659" s="622"/>
      <c r="T659" s="622"/>
      <c r="U659" s="622"/>
      <c r="V659" s="622"/>
      <c r="W659" s="622"/>
      <c r="X659" s="622"/>
      <c r="Y659" s="622"/>
      <c r="Z659" s="620"/>
      <c r="AA659" s="620"/>
      <c r="AB659" s="620"/>
      <c r="AC659" s="623"/>
      <c r="AD659" s="622"/>
      <c r="AE659" s="622"/>
      <c r="AF659" s="622"/>
      <c r="AG659" s="622"/>
      <c r="AH659" s="622"/>
      <c r="AI659" s="623"/>
      <c r="AJ659" s="622"/>
      <c r="AK659" s="622"/>
      <c r="AL659" s="622"/>
      <c r="AM659" s="622"/>
      <c r="AN659" s="622"/>
      <c r="AO659" s="622"/>
      <c r="AP659" s="622"/>
      <c r="AQ659" s="622"/>
      <c r="AR659" s="622"/>
      <c r="AS659" s="622"/>
      <c r="AT659" s="622"/>
      <c r="AU659" s="622"/>
      <c r="AV659" s="622"/>
      <c r="AW659" s="621"/>
      <c r="AX659" s="621"/>
      <c r="AY659" s="621"/>
      <c r="AZ659" s="621"/>
      <c r="BA659" s="620"/>
    </row>
    <row r="660" spans="1:53" ht="15.75" customHeight="1" x14ac:dyDescent="0.25">
      <c r="A660" s="620"/>
      <c r="B660" s="625"/>
      <c r="C660" s="620"/>
      <c r="D660" s="620"/>
      <c r="E660" s="620"/>
      <c r="F660" s="620"/>
      <c r="G660" s="620"/>
      <c r="H660" s="620"/>
      <c r="I660" s="620"/>
      <c r="J660" s="622"/>
      <c r="K660" s="622"/>
      <c r="L660" s="622"/>
      <c r="M660" s="622"/>
      <c r="N660" s="624"/>
      <c r="O660" s="622"/>
      <c r="P660" s="622"/>
      <c r="Q660" s="622"/>
      <c r="R660" s="622"/>
      <c r="S660" s="622"/>
      <c r="T660" s="622"/>
      <c r="U660" s="622"/>
      <c r="V660" s="622"/>
      <c r="W660" s="622"/>
      <c r="X660" s="622"/>
      <c r="Y660" s="622"/>
      <c r="Z660" s="620"/>
      <c r="AA660" s="620"/>
      <c r="AB660" s="620"/>
      <c r="AC660" s="623"/>
      <c r="AD660" s="622"/>
      <c r="AE660" s="622"/>
      <c r="AF660" s="622"/>
      <c r="AG660" s="622"/>
      <c r="AH660" s="622"/>
      <c r="AI660" s="623"/>
      <c r="AJ660" s="622"/>
      <c r="AK660" s="622"/>
      <c r="AL660" s="622"/>
      <c r="AM660" s="622"/>
      <c r="AN660" s="622"/>
      <c r="AO660" s="622"/>
      <c r="AP660" s="622"/>
      <c r="AQ660" s="622"/>
      <c r="AR660" s="622"/>
      <c r="AS660" s="622"/>
      <c r="AT660" s="622"/>
      <c r="AU660" s="622"/>
      <c r="AV660" s="622"/>
      <c r="AW660" s="621"/>
      <c r="AX660" s="621"/>
      <c r="AY660" s="621"/>
      <c r="AZ660" s="621"/>
      <c r="BA660" s="620"/>
    </row>
    <row r="661" spans="1:53" ht="15.75" customHeight="1" x14ac:dyDescent="0.25">
      <c r="A661" s="620"/>
      <c r="B661" s="625"/>
      <c r="C661" s="620"/>
      <c r="D661" s="620"/>
      <c r="E661" s="620"/>
      <c r="F661" s="620"/>
      <c r="G661" s="620"/>
      <c r="H661" s="620"/>
      <c r="I661" s="620"/>
      <c r="J661" s="622"/>
      <c r="K661" s="622"/>
      <c r="L661" s="622"/>
      <c r="M661" s="622"/>
      <c r="N661" s="624"/>
      <c r="O661" s="622"/>
      <c r="P661" s="622"/>
      <c r="Q661" s="622"/>
      <c r="R661" s="622"/>
      <c r="S661" s="622"/>
      <c r="T661" s="622"/>
      <c r="U661" s="622"/>
      <c r="V661" s="622"/>
      <c r="W661" s="622"/>
      <c r="X661" s="622"/>
      <c r="Y661" s="622"/>
      <c r="Z661" s="620"/>
      <c r="AA661" s="620"/>
      <c r="AB661" s="620"/>
      <c r="AC661" s="623"/>
      <c r="AD661" s="622"/>
      <c r="AE661" s="622"/>
      <c r="AF661" s="622"/>
      <c r="AG661" s="622"/>
      <c r="AH661" s="622"/>
      <c r="AI661" s="623"/>
      <c r="AJ661" s="622"/>
      <c r="AK661" s="622"/>
      <c r="AL661" s="622"/>
      <c r="AM661" s="622"/>
      <c r="AN661" s="622"/>
      <c r="AO661" s="622"/>
      <c r="AP661" s="622"/>
      <c r="AQ661" s="622"/>
      <c r="AR661" s="622"/>
      <c r="AS661" s="622"/>
      <c r="AT661" s="622"/>
      <c r="AU661" s="622"/>
      <c r="AV661" s="622"/>
      <c r="AW661" s="621"/>
      <c r="AX661" s="621"/>
      <c r="AY661" s="621"/>
      <c r="AZ661" s="621"/>
      <c r="BA661" s="620"/>
    </row>
    <row r="662" spans="1:53" ht="15.75" customHeight="1" x14ac:dyDescent="0.25">
      <c r="A662" s="620"/>
      <c r="B662" s="625"/>
      <c r="C662" s="620"/>
      <c r="D662" s="620"/>
      <c r="E662" s="620"/>
      <c r="F662" s="620"/>
      <c r="G662" s="620"/>
      <c r="H662" s="620"/>
      <c r="I662" s="620"/>
      <c r="J662" s="622"/>
      <c r="K662" s="622"/>
      <c r="L662" s="622"/>
      <c r="M662" s="622"/>
      <c r="N662" s="624"/>
      <c r="O662" s="622"/>
      <c r="P662" s="622"/>
      <c r="Q662" s="622"/>
      <c r="R662" s="622"/>
      <c r="S662" s="622"/>
      <c r="T662" s="622"/>
      <c r="U662" s="622"/>
      <c r="V662" s="622"/>
      <c r="W662" s="622"/>
      <c r="X662" s="622"/>
      <c r="Y662" s="622"/>
      <c r="Z662" s="620"/>
      <c r="AA662" s="620"/>
      <c r="AB662" s="620"/>
      <c r="AC662" s="623"/>
      <c r="AD662" s="622"/>
      <c r="AE662" s="622"/>
      <c r="AF662" s="622"/>
      <c r="AG662" s="622"/>
      <c r="AH662" s="622"/>
      <c r="AI662" s="623"/>
      <c r="AJ662" s="622"/>
      <c r="AK662" s="622"/>
      <c r="AL662" s="622"/>
      <c r="AM662" s="622"/>
      <c r="AN662" s="622"/>
      <c r="AO662" s="622"/>
      <c r="AP662" s="622"/>
      <c r="AQ662" s="622"/>
      <c r="AR662" s="622"/>
      <c r="AS662" s="622"/>
      <c r="AT662" s="622"/>
      <c r="AU662" s="622"/>
      <c r="AV662" s="622"/>
      <c r="AW662" s="621"/>
      <c r="AX662" s="621"/>
      <c r="AY662" s="621"/>
      <c r="AZ662" s="621"/>
      <c r="BA662" s="620"/>
    </row>
    <row r="663" spans="1:53" ht="15.75" customHeight="1" x14ac:dyDescent="0.25">
      <c r="A663" s="620"/>
      <c r="B663" s="625"/>
      <c r="C663" s="620"/>
      <c r="D663" s="620"/>
      <c r="E663" s="620"/>
      <c r="F663" s="620"/>
      <c r="G663" s="620"/>
      <c r="H663" s="620"/>
      <c r="I663" s="620"/>
      <c r="J663" s="622"/>
      <c r="K663" s="622"/>
      <c r="L663" s="622"/>
      <c r="M663" s="622"/>
      <c r="N663" s="624"/>
      <c r="O663" s="622"/>
      <c r="P663" s="622"/>
      <c r="Q663" s="622"/>
      <c r="R663" s="622"/>
      <c r="S663" s="622"/>
      <c r="T663" s="622"/>
      <c r="U663" s="622"/>
      <c r="V663" s="622"/>
      <c r="W663" s="622"/>
      <c r="X663" s="622"/>
      <c r="Y663" s="622"/>
      <c r="Z663" s="620"/>
      <c r="AA663" s="620"/>
      <c r="AB663" s="620"/>
      <c r="AC663" s="623"/>
      <c r="AD663" s="622"/>
      <c r="AE663" s="622"/>
      <c r="AF663" s="622"/>
      <c r="AG663" s="622"/>
      <c r="AH663" s="622"/>
      <c r="AI663" s="623"/>
      <c r="AJ663" s="622"/>
      <c r="AK663" s="622"/>
      <c r="AL663" s="622"/>
      <c r="AM663" s="622"/>
      <c r="AN663" s="622"/>
      <c r="AO663" s="622"/>
      <c r="AP663" s="622"/>
      <c r="AQ663" s="622"/>
      <c r="AR663" s="622"/>
      <c r="AS663" s="622"/>
      <c r="AT663" s="622"/>
      <c r="AU663" s="622"/>
      <c r="AV663" s="622"/>
      <c r="AW663" s="621"/>
      <c r="AX663" s="621"/>
      <c r="AY663" s="621"/>
      <c r="AZ663" s="621"/>
      <c r="BA663" s="620"/>
    </row>
    <row r="664" spans="1:53" ht="15.75" customHeight="1" x14ac:dyDescent="0.25">
      <c r="A664" s="620"/>
      <c r="B664" s="625"/>
      <c r="C664" s="620"/>
      <c r="D664" s="620"/>
      <c r="E664" s="620"/>
      <c r="F664" s="620"/>
      <c r="G664" s="620"/>
      <c r="H664" s="620"/>
      <c r="I664" s="620"/>
      <c r="J664" s="622"/>
      <c r="K664" s="622"/>
      <c r="L664" s="622"/>
      <c r="M664" s="622"/>
      <c r="N664" s="624"/>
      <c r="O664" s="622"/>
      <c r="P664" s="622"/>
      <c r="Q664" s="622"/>
      <c r="R664" s="622"/>
      <c r="S664" s="622"/>
      <c r="T664" s="622"/>
      <c r="U664" s="622"/>
      <c r="V664" s="622"/>
      <c r="W664" s="622"/>
      <c r="X664" s="622"/>
      <c r="Y664" s="622"/>
      <c r="Z664" s="620"/>
      <c r="AA664" s="620"/>
      <c r="AB664" s="620"/>
      <c r="AC664" s="623"/>
      <c r="AD664" s="622"/>
      <c r="AE664" s="622"/>
      <c r="AF664" s="622"/>
      <c r="AG664" s="622"/>
      <c r="AH664" s="622"/>
      <c r="AI664" s="623"/>
      <c r="AJ664" s="622"/>
      <c r="AK664" s="622"/>
      <c r="AL664" s="622"/>
      <c r="AM664" s="622"/>
      <c r="AN664" s="622"/>
      <c r="AO664" s="622"/>
      <c r="AP664" s="622"/>
      <c r="AQ664" s="622"/>
      <c r="AR664" s="622"/>
      <c r="AS664" s="622"/>
      <c r="AT664" s="622"/>
      <c r="AU664" s="622"/>
      <c r="AV664" s="622"/>
      <c r="AW664" s="621"/>
      <c r="AX664" s="621"/>
      <c r="AY664" s="621"/>
      <c r="AZ664" s="621"/>
      <c r="BA664" s="620"/>
    </row>
    <row r="665" spans="1:53" ht="15.75" customHeight="1" x14ac:dyDescent="0.25">
      <c r="A665" s="620"/>
      <c r="B665" s="625"/>
      <c r="C665" s="620"/>
      <c r="D665" s="620"/>
      <c r="E665" s="620"/>
      <c r="F665" s="620"/>
      <c r="G665" s="620"/>
      <c r="H665" s="620"/>
      <c r="I665" s="620"/>
      <c r="J665" s="622"/>
      <c r="K665" s="622"/>
      <c r="L665" s="622"/>
      <c r="M665" s="622"/>
      <c r="N665" s="624"/>
      <c r="O665" s="622"/>
      <c r="P665" s="622"/>
      <c r="Q665" s="622"/>
      <c r="R665" s="622"/>
      <c r="S665" s="622"/>
      <c r="T665" s="622"/>
      <c r="U665" s="622"/>
      <c r="V665" s="622"/>
      <c r="W665" s="622"/>
      <c r="X665" s="622"/>
      <c r="Y665" s="622"/>
      <c r="Z665" s="620"/>
      <c r="AA665" s="620"/>
      <c r="AB665" s="620"/>
      <c r="AC665" s="623"/>
      <c r="AD665" s="622"/>
      <c r="AE665" s="622"/>
      <c r="AF665" s="622"/>
      <c r="AG665" s="622"/>
      <c r="AH665" s="622"/>
      <c r="AI665" s="623"/>
      <c r="AJ665" s="622"/>
      <c r="AK665" s="622"/>
      <c r="AL665" s="622"/>
      <c r="AM665" s="622"/>
      <c r="AN665" s="622"/>
      <c r="AO665" s="622"/>
      <c r="AP665" s="622"/>
      <c r="AQ665" s="622"/>
      <c r="AR665" s="622"/>
      <c r="AS665" s="622"/>
      <c r="AT665" s="622"/>
      <c r="AU665" s="622"/>
      <c r="AV665" s="622"/>
      <c r="AW665" s="621"/>
      <c r="AX665" s="621"/>
      <c r="AY665" s="621"/>
      <c r="AZ665" s="621"/>
      <c r="BA665" s="620"/>
    </row>
    <row r="666" spans="1:53" ht="15.75" customHeight="1" x14ac:dyDescent="0.25">
      <c r="A666" s="620"/>
      <c r="B666" s="625"/>
      <c r="C666" s="620"/>
      <c r="D666" s="620"/>
      <c r="E666" s="620"/>
      <c r="F666" s="620"/>
      <c r="G666" s="620"/>
      <c r="H666" s="620"/>
      <c r="I666" s="620"/>
      <c r="J666" s="622"/>
      <c r="K666" s="622"/>
      <c r="L666" s="622"/>
      <c r="M666" s="622"/>
      <c r="N666" s="624"/>
      <c r="O666" s="622"/>
      <c r="P666" s="622"/>
      <c r="Q666" s="622"/>
      <c r="R666" s="622"/>
      <c r="S666" s="622"/>
      <c r="T666" s="622"/>
      <c r="U666" s="622"/>
      <c r="V666" s="622"/>
      <c r="W666" s="622"/>
      <c r="X666" s="622"/>
      <c r="Y666" s="622"/>
      <c r="Z666" s="620"/>
      <c r="AA666" s="620"/>
      <c r="AB666" s="620"/>
      <c r="AC666" s="623"/>
      <c r="AD666" s="622"/>
      <c r="AE666" s="622"/>
      <c r="AF666" s="622"/>
      <c r="AG666" s="622"/>
      <c r="AH666" s="622"/>
      <c r="AI666" s="623"/>
      <c r="AJ666" s="622"/>
      <c r="AK666" s="622"/>
      <c r="AL666" s="622"/>
      <c r="AM666" s="622"/>
      <c r="AN666" s="622"/>
      <c r="AO666" s="622"/>
      <c r="AP666" s="622"/>
      <c r="AQ666" s="622"/>
      <c r="AR666" s="622"/>
      <c r="AS666" s="622"/>
      <c r="AT666" s="622"/>
      <c r="AU666" s="622"/>
      <c r="AV666" s="622"/>
      <c r="AW666" s="621"/>
      <c r="AX666" s="621"/>
      <c r="AY666" s="621"/>
      <c r="AZ666" s="621"/>
      <c r="BA666" s="620"/>
    </row>
    <row r="667" spans="1:53" ht="15.75" customHeight="1" x14ac:dyDescent="0.25">
      <c r="A667" s="620"/>
      <c r="B667" s="625"/>
      <c r="C667" s="620"/>
      <c r="D667" s="620"/>
      <c r="E667" s="620"/>
      <c r="F667" s="620"/>
      <c r="G667" s="620"/>
      <c r="H667" s="620"/>
      <c r="I667" s="620"/>
      <c r="J667" s="622"/>
      <c r="K667" s="622"/>
      <c r="L667" s="622"/>
      <c r="M667" s="622"/>
      <c r="N667" s="624"/>
      <c r="O667" s="622"/>
      <c r="P667" s="622"/>
      <c r="Q667" s="622"/>
      <c r="R667" s="622"/>
      <c r="S667" s="622"/>
      <c r="T667" s="622"/>
      <c r="U667" s="622"/>
      <c r="V667" s="622"/>
      <c r="W667" s="622"/>
      <c r="X667" s="622"/>
      <c r="Y667" s="622"/>
      <c r="Z667" s="620"/>
      <c r="AA667" s="620"/>
      <c r="AB667" s="620"/>
      <c r="AC667" s="623"/>
      <c r="AD667" s="622"/>
      <c r="AE667" s="622"/>
      <c r="AF667" s="622"/>
      <c r="AG667" s="622"/>
      <c r="AH667" s="622"/>
      <c r="AI667" s="623"/>
      <c r="AJ667" s="622"/>
      <c r="AK667" s="622"/>
      <c r="AL667" s="622"/>
      <c r="AM667" s="622"/>
      <c r="AN667" s="622"/>
      <c r="AO667" s="622"/>
      <c r="AP667" s="622"/>
      <c r="AQ667" s="622"/>
      <c r="AR667" s="622"/>
      <c r="AS667" s="622"/>
      <c r="AT667" s="622"/>
      <c r="AU667" s="622"/>
      <c r="AV667" s="622"/>
      <c r="AW667" s="621"/>
      <c r="AX667" s="621"/>
      <c r="AY667" s="621"/>
      <c r="AZ667" s="621"/>
      <c r="BA667" s="620"/>
    </row>
    <row r="668" spans="1:53" ht="15.75" customHeight="1" x14ac:dyDescent="0.25">
      <c r="A668" s="620"/>
      <c r="B668" s="625"/>
      <c r="C668" s="620"/>
      <c r="D668" s="620"/>
      <c r="E668" s="620"/>
      <c r="F668" s="620"/>
      <c r="G668" s="620"/>
      <c r="H668" s="620"/>
      <c r="I668" s="620"/>
      <c r="J668" s="622"/>
      <c r="K668" s="622"/>
      <c r="L668" s="622"/>
      <c r="M668" s="622"/>
      <c r="N668" s="624"/>
      <c r="O668" s="622"/>
      <c r="P668" s="622"/>
      <c r="Q668" s="622"/>
      <c r="R668" s="622"/>
      <c r="S668" s="622"/>
      <c r="T668" s="622"/>
      <c r="U668" s="622"/>
      <c r="V668" s="622"/>
      <c r="W668" s="622"/>
      <c r="X668" s="622"/>
      <c r="Y668" s="622"/>
      <c r="Z668" s="620"/>
      <c r="AA668" s="620"/>
      <c r="AB668" s="620"/>
      <c r="AC668" s="623"/>
      <c r="AD668" s="622"/>
      <c r="AE668" s="622"/>
      <c r="AF668" s="622"/>
      <c r="AG668" s="622"/>
      <c r="AH668" s="622"/>
      <c r="AI668" s="623"/>
      <c r="AJ668" s="622"/>
      <c r="AK668" s="622"/>
      <c r="AL668" s="622"/>
      <c r="AM668" s="622"/>
      <c r="AN668" s="622"/>
      <c r="AO668" s="622"/>
      <c r="AP668" s="622"/>
      <c r="AQ668" s="622"/>
      <c r="AR668" s="622"/>
      <c r="AS668" s="622"/>
      <c r="AT668" s="622"/>
      <c r="AU668" s="622"/>
      <c r="AV668" s="622"/>
      <c r="AW668" s="621"/>
      <c r="AX668" s="621"/>
      <c r="AY668" s="621"/>
      <c r="AZ668" s="621"/>
      <c r="BA668" s="620"/>
    </row>
    <row r="669" spans="1:53" ht="15.75" customHeight="1" x14ac:dyDescent="0.25">
      <c r="A669" s="620"/>
      <c r="B669" s="625"/>
      <c r="C669" s="620"/>
      <c r="D669" s="620"/>
      <c r="E669" s="620"/>
      <c r="F669" s="620"/>
      <c r="G669" s="620"/>
      <c r="H669" s="620"/>
      <c r="I669" s="620"/>
      <c r="J669" s="622"/>
      <c r="K669" s="622"/>
      <c r="L669" s="622"/>
      <c r="M669" s="622"/>
      <c r="N669" s="624"/>
      <c r="O669" s="622"/>
      <c r="P669" s="622"/>
      <c r="Q669" s="622"/>
      <c r="R669" s="622"/>
      <c r="S669" s="622"/>
      <c r="T669" s="622"/>
      <c r="U669" s="622"/>
      <c r="V669" s="622"/>
      <c r="W669" s="622"/>
      <c r="X669" s="622"/>
      <c r="Y669" s="622"/>
      <c r="Z669" s="620"/>
      <c r="AA669" s="620"/>
      <c r="AB669" s="620"/>
      <c r="AC669" s="623"/>
      <c r="AD669" s="622"/>
      <c r="AE669" s="622"/>
      <c r="AF669" s="622"/>
      <c r="AG669" s="622"/>
      <c r="AH669" s="622"/>
      <c r="AI669" s="623"/>
      <c r="AJ669" s="622"/>
      <c r="AK669" s="622"/>
      <c r="AL669" s="622"/>
      <c r="AM669" s="622"/>
      <c r="AN669" s="622"/>
      <c r="AO669" s="622"/>
      <c r="AP669" s="622"/>
      <c r="AQ669" s="622"/>
      <c r="AR669" s="622"/>
      <c r="AS669" s="622"/>
      <c r="AT669" s="622"/>
      <c r="AU669" s="622"/>
      <c r="AV669" s="622"/>
      <c r="AW669" s="621"/>
      <c r="AX669" s="621"/>
      <c r="AY669" s="621"/>
      <c r="AZ669" s="621"/>
      <c r="BA669" s="620"/>
    </row>
    <row r="670" spans="1:53" ht="15.75" customHeight="1" x14ac:dyDescent="0.25">
      <c r="A670" s="620"/>
      <c r="B670" s="625"/>
      <c r="C670" s="620"/>
      <c r="D670" s="620"/>
      <c r="E670" s="620"/>
      <c r="F670" s="620"/>
      <c r="G670" s="620"/>
      <c r="H670" s="620"/>
      <c r="I670" s="620"/>
      <c r="J670" s="622"/>
      <c r="K670" s="622"/>
      <c r="L670" s="622"/>
      <c r="M670" s="622"/>
      <c r="N670" s="624"/>
      <c r="O670" s="622"/>
      <c r="P670" s="622"/>
      <c r="Q670" s="622"/>
      <c r="R670" s="622"/>
      <c r="S670" s="622"/>
      <c r="T670" s="622"/>
      <c r="U670" s="622"/>
      <c r="V670" s="622"/>
      <c r="W670" s="622"/>
      <c r="X670" s="622"/>
      <c r="Y670" s="622"/>
      <c r="Z670" s="620"/>
      <c r="AA670" s="620"/>
      <c r="AB670" s="620"/>
      <c r="AC670" s="623"/>
      <c r="AD670" s="622"/>
      <c r="AE670" s="622"/>
      <c r="AF670" s="622"/>
      <c r="AG670" s="622"/>
      <c r="AH670" s="622"/>
      <c r="AI670" s="623"/>
      <c r="AJ670" s="622"/>
      <c r="AK670" s="622"/>
      <c r="AL670" s="622"/>
      <c r="AM670" s="622"/>
      <c r="AN670" s="622"/>
      <c r="AO670" s="622"/>
      <c r="AP670" s="622"/>
      <c r="AQ670" s="622"/>
      <c r="AR670" s="622"/>
      <c r="AS670" s="622"/>
      <c r="AT670" s="622"/>
      <c r="AU670" s="622"/>
      <c r="AV670" s="622"/>
      <c r="AW670" s="621"/>
      <c r="AX670" s="621"/>
      <c r="AY670" s="621"/>
      <c r="AZ670" s="621"/>
      <c r="BA670" s="620"/>
    </row>
    <row r="671" spans="1:53" ht="15.75" customHeight="1" x14ac:dyDescent="0.25">
      <c r="A671" s="620"/>
      <c r="B671" s="625"/>
      <c r="C671" s="620"/>
      <c r="D671" s="620"/>
      <c r="E671" s="620"/>
      <c r="F671" s="620"/>
      <c r="G671" s="620"/>
      <c r="H671" s="620"/>
      <c r="I671" s="620"/>
      <c r="J671" s="622"/>
      <c r="K671" s="622"/>
      <c r="L671" s="622"/>
      <c r="M671" s="622"/>
      <c r="N671" s="624"/>
      <c r="O671" s="622"/>
      <c r="P671" s="622"/>
      <c r="Q671" s="622"/>
      <c r="R671" s="622"/>
      <c r="S671" s="622"/>
      <c r="T671" s="622"/>
      <c r="U671" s="622"/>
      <c r="V671" s="622"/>
      <c r="W671" s="622"/>
      <c r="X671" s="622"/>
      <c r="Y671" s="622"/>
      <c r="Z671" s="620"/>
      <c r="AA671" s="620"/>
      <c r="AB671" s="620"/>
      <c r="AC671" s="623"/>
      <c r="AD671" s="622"/>
      <c r="AE671" s="622"/>
      <c r="AF671" s="622"/>
      <c r="AG671" s="622"/>
      <c r="AH671" s="622"/>
      <c r="AI671" s="623"/>
      <c r="AJ671" s="622"/>
      <c r="AK671" s="622"/>
      <c r="AL671" s="622"/>
      <c r="AM671" s="622"/>
      <c r="AN671" s="622"/>
      <c r="AO671" s="622"/>
      <c r="AP671" s="622"/>
      <c r="AQ671" s="622"/>
      <c r="AR671" s="622"/>
      <c r="AS671" s="622"/>
      <c r="AT671" s="622"/>
      <c r="AU671" s="622"/>
      <c r="AV671" s="622"/>
      <c r="AW671" s="621"/>
      <c r="AX671" s="621"/>
      <c r="AY671" s="621"/>
      <c r="AZ671" s="621"/>
      <c r="BA671" s="620"/>
    </row>
    <row r="672" spans="1:53" ht="15.75" customHeight="1" x14ac:dyDescent="0.25">
      <c r="A672" s="620"/>
      <c r="B672" s="625"/>
      <c r="C672" s="620"/>
      <c r="D672" s="620"/>
      <c r="E672" s="620"/>
      <c r="F672" s="620"/>
      <c r="G672" s="620"/>
      <c r="H672" s="620"/>
      <c r="I672" s="620"/>
      <c r="J672" s="622"/>
      <c r="K672" s="622"/>
      <c r="L672" s="622"/>
      <c r="M672" s="622"/>
      <c r="N672" s="624"/>
      <c r="O672" s="622"/>
      <c r="P672" s="622"/>
      <c r="Q672" s="622"/>
      <c r="R672" s="622"/>
      <c r="S672" s="622"/>
      <c r="T672" s="622"/>
      <c r="U672" s="622"/>
      <c r="V672" s="622"/>
      <c r="W672" s="622"/>
      <c r="X672" s="622"/>
      <c r="Y672" s="622"/>
      <c r="Z672" s="620"/>
      <c r="AA672" s="620"/>
      <c r="AB672" s="620"/>
      <c r="AC672" s="623"/>
      <c r="AD672" s="622"/>
      <c r="AE672" s="622"/>
      <c r="AF672" s="622"/>
      <c r="AG672" s="622"/>
      <c r="AH672" s="622"/>
      <c r="AI672" s="623"/>
      <c r="AJ672" s="622"/>
      <c r="AK672" s="622"/>
      <c r="AL672" s="622"/>
      <c r="AM672" s="622"/>
      <c r="AN672" s="622"/>
      <c r="AO672" s="622"/>
      <c r="AP672" s="622"/>
      <c r="AQ672" s="622"/>
      <c r="AR672" s="622"/>
      <c r="AS672" s="622"/>
      <c r="AT672" s="622"/>
      <c r="AU672" s="622"/>
      <c r="AV672" s="622"/>
      <c r="AW672" s="621"/>
      <c r="AX672" s="621"/>
      <c r="AY672" s="621"/>
      <c r="AZ672" s="621"/>
      <c r="BA672" s="620"/>
    </row>
    <row r="673" spans="1:53" ht="15.75" customHeight="1" x14ac:dyDescent="0.25">
      <c r="A673" s="620"/>
      <c r="B673" s="625"/>
      <c r="C673" s="620"/>
      <c r="D673" s="620"/>
      <c r="E673" s="620"/>
      <c r="F673" s="620"/>
      <c r="G673" s="620"/>
      <c r="H673" s="620"/>
      <c r="I673" s="620"/>
      <c r="J673" s="622"/>
      <c r="K673" s="622"/>
      <c r="L673" s="622"/>
      <c r="M673" s="622"/>
      <c r="N673" s="624"/>
      <c r="O673" s="622"/>
      <c r="P673" s="622"/>
      <c r="Q673" s="622"/>
      <c r="R673" s="622"/>
      <c r="S673" s="622"/>
      <c r="T673" s="622"/>
      <c r="U673" s="622"/>
      <c r="V673" s="622"/>
      <c r="W673" s="622"/>
      <c r="X673" s="622"/>
      <c r="Y673" s="622"/>
      <c r="Z673" s="620"/>
      <c r="AA673" s="620"/>
      <c r="AB673" s="620"/>
      <c r="AC673" s="623"/>
      <c r="AD673" s="622"/>
      <c r="AE673" s="622"/>
      <c r="AF673" s="622"/>
      <c r="AG673" s="622"/>
      <c r="AH673" s="622"/>
      <c r="AI673" s="623"/>
      <c r="AJ673" s="622"/>
      <c r="AK673" s="622"/>
      <c r="AL673" s="622"/>
      <c r="AM673" s="622"/>
      <c r="AN673" s="622"/>
      <c r="AO673" s="622"/>
      <c r="AP673" s="622"/>
      <c r="AQ673" s="622"/>
      <c r="AR673" s="622"/>
      <c r="AS673" s="622"/>
      <c r="AT673" s="622"/>
      <c r="AU673" s="622"/>
      <c r="AV673" s="622"/>
      <c r="AW673" s="621"/>
      <c r="AX673" s="621"/>
      <c r="AY673" s="621"/>
      <c r="AZ673" s="621"/>
      <c r="BA673" s="620"/>
    </row>
    <row r="674" spans="1:53" ht="15.75" customHeight="1" x14ac:dyDescent="0.25">
      <c r="A674" s="620"/>
      <c r="B674" s="625"/>
      <c r="C674" s="620"/>
      <c r="D674" s="620"/>
      <c r="E674" s="620"/>
      <c r="F674" s="620"/>
      <c r="G674" s="620"/>
      <c r="H674" s="620"/>
      <c r="I674" s="620"/>
      <c r="J674" s="622"/>
      <c r="K674" s="622"/>
      <c r="L674" s="622"/>
      <c r="M674" s="622"/>
      <c r="N674" s="624"/>
      <c r="O674" s="622"/>
      <c r="P674" s="622"/>
      <c r="Q674" s="622"/>
      <c r="R674" s="622"/>
      <c r="S674" s="622"/>
      <c r="T674" s="622"/>
      <c r="U674" s="622"/>
      <c r="V674" s="622"/>
      <c r="W674" s="622"/>
      <c r="X674" s="622"/>
      <c r="Y674" s="622"/>
      <c r="Z674" s="620"/>
      <c r="AA674" s="620"/>
      <c r="AB674" s="620"/>
      <c r="AC674" s="623"/>
      <c r="AD674" s="622"/>
      <c r="AE674" s="622"/>
      <c r="AF674" s="622"/>
      <c r="AG674" s="622"/>
      <c r="AH674" s="622"/>
      <c r="AI674" s="623"/>
      <c r="AJ674" s="622"/>
      <c r="AK674" s="622"/>
      <c r="AL674" s="622"/>
      <c r="AM674" s="622"/>
      <c r="AN674" s="622"/>
      <c r="AO674" s="622"/>
      <c r="AP674" s="622"/>
      <c r="AQ674" s="622"/>
      <c r="AR674" s="622"/>
      <c r="AS674" s="622"/>
      <c r="AT674" s="622"/>
      <c r="AU674" s="622"/>
      <c r="AV674" s="622"/>
      <c r="AW674" s="621"/>
      <c r="AX674" s="621"/>
      <c r="AY674" s="621"/>
      <c r="AZ674" s="621"/>
      <c r="BA674" s="620"/>
    </row>
    <row r="675" spans="1:53" ht="15.75" customHeight="1" x14ac:dyDescent="0.25">
      <c r="A675" s="620"/>
      <c r="B675" s="625"/>
      <c r="C675" s="620"/>
      <c r="D675" s="620"/>
      <c r="E675" s="620"/>
      <c r="F675" s="620"/>
      <c r="G675" s="620"/>
      <c r="H675" s="620"/>
      <c r="I675" s="620"/>
      <c r="J675" s="622"/>
      <c r="K675" s="622"/>
      <c r="L675" s="622"/>
      <c r="M675" s="622"/>
      <c r="N675" s="624"/>
      <c r="O675" s="622"/>
      <c r="P675" s="622"/>
      <c r="Q675" s="622"/>
      <c r="R675" s="622"/>
      <c r="S675" s="622"/>
      <c r="T675" s="622"/>
      <c r="U675" s="622"/>
      <c r="V675" s="622"/>
      <c r="W675" s="622"/>
      <c r="X675" s="622"/>
      <c r="Y675" s="622"/>
      <c r="Z675" s="620"/>
      <c r="AA675" s="620"/>
      <c r="AB675" s="620"/>
      <c r="AC675" s="623"/>
      <c r="AD675" s="622"/>
      <c r="AE675" s="622"/>
      <c r="AF675" s="622"/>
      <c r="AG675" s="622"/>
      <c r="AH675" s="622"/>
      <c r="AI675" s="623"/>
      <c r="AJ675" s="622"/>
      <c r="AK675" s="622"/>
      <c r="AL675" s="622"/>
      <c r="AM675" s="622"/>
      <c r="AN675" s="622"/>
      <c r="AO675" s="622"/>
      <c r="AP675" s="622"/>
      <c r="AQ675" s="622"/>
      <c r="AR675" s="622"/>
      <c r="AS675" s="622"/>
      <c r="AT675" s="622"/>
      <c r="AU675" s="622"/>
      <c r="AV675" s="622"/>
      <c r="AW675" s="621"/>
      <c r="AX675" s="621"/>
      <c r="AY675" s="621"/>
      <c r="AZ675" s="621"/>
      <c r="BA675" s="620"/>
    </row>
    <row r="676" spans="1:53" ht="15.75" customHeight="1" x14ac:dyDescent="0.25">
      <c r="A676" s="620"/>
      <c r="B676" s="625"/>
      <c r="C676" s="620"/>
      <c r="D676" s="620"/>
      <c r="E676" s="620"/>
      <c r="F676" s="620"/>
      <c r="G676" s="620"/>
      <c r="H676" s="620"/>
      <c r="I676" s="620"/>
      <c r="J676" s="622"/>
      <c r="K676" s="622"/>
      <c r="L676" s="622"/>
      <c r="M676" s="622"/>
      <c r="N676" s="624"/>
      <c r="O676" s="622"/>
      <c r="P676" s="622"/>
      <c r="Q676" s="622"/>
      <c r="R676" s="622"/>
      <c r="S676" s="622"/>
      <c r="T676" s="622"/>
      <c r="U676" s="622"/>
      <c r="V676" s="622"/>
      <c r="W676" s="622"/>
      <c r="X676" s="622"/>
      <c r="Y676" s="622"/>
      <c r="Z676" s="620"/>
      <c r="AA676" s="620"/>
      <c r="AB676" s="620"/>
      <c r="AC676" s="623"/>
      <c r="AD676" s="622"/>
      <c r="AE676" s="622"/>
      <c r="AF676" s="622"/>
      <c r="AG676" s="622"/>
      <c r="AH676" s="622"/>
      <c r="AI676" s="623"/>
      <c r="AJ676" s="622"/>
      <c r="AK676" s="622"/>
      <c r="AL676" s="622"/>
      <c r="AM676" s="622"/>
      <c r="AN676" s="622"/>
      <c r="AO676" s="622"/>
      <c r="AP676" s="622"/>
      <c r="AQ676" s="622"/>
      <c r="AR676" s="622"/>
      <c r="AS676" s="622"/>
      <c r="AT676" s="622"/>
      <c r="AU676" s="622"/>
      <c r="AV676" s="622"/>
      <c r="AW676" s="621"/>
      <c r="AX676" s="621"/>
      <c r="AY676" s="621"/>
      <c r="AZ676" s="621"/>
      <c r="BA676" s="620"/>
    </row>
    <row r="677" spans="1:53" ht="15.75" customHeight="1" x14ac:dyDescent="0.25">
      <c r="A677" s="620"/>
      <c r="B677" s="625"/>
      <c r="C677" s="620"/>
      <c r="D677" s="620"/>
      <c r="E677" s="620"/>
      <c r="F677" s="620"/>
      <c r="G677" s="620"/>
      <c r="H677" s="620"/>
      <c r="I677" s="620"/>
      <c r="J677" s="622"/>
      <c r="K677" s="622"/>
      <c r="L677" s="622"/>
      <c r="M677" s="622"/>
      <c r="N677" s="624"/>
      <c r="O677" s="622"/>
      <c r="P677" s="622"/>
      <c r="Q677" s="622"/>
      <c r="R677" s="622"/>
      <c r="S677" s="622"/>
      <c r="T677" s="622"/>
      <c r="U677" s="622"/>
      <c r="V677" s="622"/>
      <c r="W677" s="622"/>
      <c r="X677" s="622"/>
      <c r="Y677" s="622"/>
      <c r="Z677" s="620"/>
      <c r="AA677" s="620"/>
      <c r="AB677" s="620"/>
      <c r="AC677" s="623"/>
      <c r="AD677" s="622"/>
      <c r="AE677" s="622"/>
      <c r="AF677" s="622"/>
      <c r="AG677" s="622"/>
      <c r="AH677" s="622"/>
      <c r="AI677" s="623"/>
      <c r="AJ677" s="622"/>
      <c r="AK677" s="622"/>
      <c r="AL677" s="622"/>
      <c r="AM677" s="622"/>
      <c r="AN677" s="622"/>
      <c r="AO677" s="622"/>
      <c r="AP677" s="622"/>
      <c r="AQ677" s="622"/>
      <c r="AR677" s="622"/>
      <c r="AS677" s="622"/>
      <c r="AT677" s="622"/>
      <c r="AU677" s="622"/>
      <c r="AV677" s="622"/>
      <c r="AW677" s="621"/>
      <c r="AX677" s="621"/>
      <c r="AY677" s="621"/>
      <c r="AZ677" s="621"/>
      <c r="BA677" s="620"/>
    </row>
    <row r="678" spans="1:53" ht="15.75" customHeight="1" x14ac:dyDescent="0.25">
      <c r="A678" s="620"/>
      <c r="B678" s="625"/>
      <c r="C678" s="620"/>
      <c r="D678" s="620"/>
      <c r="E678" s="620"/>
      <c r="F678" s="620"/>
      <c r="G678" s="620"/>
      <c r="H678" s="620"/>
      <c r="I678" s="620"/>
      <c r="J678" s="622"/>
      <c r="K678" s="622"/>
      <c r="L678" s="622"/>
      <c r="M678" s="622"/>
      <c r="N678" s="624"/>
      <c r="O678" s="622"/>
      <c r="P678" s="622"/>
      <c r="Q678" s="622"/>
      <c r="R678" s="622"/>
      <c r="S678" s="622"/>
      <c r="T678" s="622"/>
      <c r="U678" s="622"/>
      <c r="V678" s="622"/>
      <c r="W678" s="622"/>
      <c r="X678" s="622"/>
      <c r="Y678" s="622"/>
      <c r="Z678" s="620"/>
      <c r="AA678" s="620"/>
      <c r="AB678" s="620"/>
      <c r="AC678" s="623"/>
      <c r="AD678" s="622"/>
      <c r="AE678" s="622"/>
      <c r="AF678" s="622"/>
      <c r="AG678" s="622"/>
      <c r="AH678" s="622"/>
      <c r="AI678" s="623"/>
      <c r="AJ678" s="622"/>
      <c r="AK678" s="622"/>
      <c r="AL678" s="622"/>
      <c r="AM678" s="622"/>
      <c r="AN678" s="622"/>
      <c r="AO678" s="622"/>
      <c r="AP678" s="622"/>
      <c r="AQ678" s="622"/>
      <c r="AR678" s="622"/>
      <c r="AS678" s="622"/>
      <c r="AT678" s="622"/>
      <c r="AU678" s="622"/>
      <c r="AV678" s="622"/>
      <c r="AW678" s="621"/>
      <c r="AX678" s="621"/>
      <c r="AY678" s="621"/>
      <c r="AZ678" s="621"/>
      <c r="BA678" s="620"/>
    </row>
    <row r="679" spans="1:53" ht="15.75" customHeight="1" x14ac:dyDescent="0.25">
      <c r="A679" s="620"/>
      <c r="B679" s="625"/>
      <c r="C679" s="620"/>
      <c r="D679" s="620"/>
      <c r="E679" s="620"/>
      <c r="F679" s="620"/>
      <c r="G679" s="620"/>
      <c r="H679" s="620"/>
      <c r="I679" s="620"/>
      <c r="J679" s="622"/>
      <c r="K679" s="622"/>
      <c r="L679" s="622"/>
      <c r="M679" s="622"/>
      <c r="N679" s="624"/>
      <c r="O679" s="622"/>
      <c r="P679" s="622"/>
      <c r="Q679" s="622"/>
      <c r="R679" s="622"/>
      <c r="S679" s="622"/>
      <c r="T679" s="622"/>
      <c r="U679" s="622"/>
      <c r="V679" s="622"/>
      <c r="W679" s="622"/>
      <c r="X679" s="622"/>
      <c r="Y679" s="622"/>
      <c r="Z679" s="620"/>
      <c r="AA679" s="620"/>
      <c r="AB679" s="620"/>
      <c r="AC679" s="623"/>
      <c r="AD679" s="622"/>
      <c r="AE679" s="622"/>
      <c r="AF679" s="622"/>
      <c r="AG679" s="622"/>
      <c r="AH679" s="622"/>
      <c r="AI679" s="623"/>
      <c r="AJ679" s="622"/>
      <c r="AK679" s="622"/>
      <c r="AL679" s="622"/>
      <c r="AM679" s="622"/>
      <c r="AN679" s="622"/>
      <c r="AO679" s="622"/>
      <c r="AP679" s="622"/>
      <c r="AQ679" s="622"/>
      <c r="AR679" s="622"/>
      <c r="AS679" s="622"/>
      <c r="AT679" s="622"/>
      <c r="AU679" s="622"/>
      <c r="AV679" s="622"/>
      <c r="AW679" s="621"/>
      <c r="AX679" s="621"/>
      <c r="AY679" s="621"/>
      <c r="AZ679" s="621"/>
      <c r="BA679" s="620"/>
    </row>
    <row r="680" spans="1:53" ht="15.75" customHeight="1" x14ac:dyDescent="0.25">
      <c r="A680" s="620"/>
      <c r="B680" s="625"/>
      <c r="C680" s="620"/>
      <c r="D680" s="620"/>
      <c r="E680" s="620"/>
      <c r="F680" s="620"/>
      <c r="G680" s="620"/>
      <c r="H680" s="620"/>
      <c r="I680" s="620"/>
      <c r="J680" s="622"/>
      <c r="K680" s="622"/>
      <c r="L680" s="622"/>
      <c r="M680" s="622"/>
      <c r="N680" s="624"/>
      <c r="O680" s="622"/>
      <c r="P680" s="622"/>
      <c r="Q680" s="622"/>
      <c r="R680" s="622"/>
      <c r="S680" s="622"/>
      <c r="T680" s="622"/>
      <c r="U680" s="622"/>
      <c r="V680" s="622"/>
      <c r="W680" s="622"/>
      <c r="X680" s="622"/>
      <c r="Y680" s="622"/>
      <c r="Z680" s="620"/>
      <c r="AA680" s="620"/>
      <c r="AB680" s="620"/>
      <c r="AC680" s="623"/>
      <c r="AD680" s="622"/>
      <c r="AE680" s="622"/>
      <c r="AF680" s="622"/>
      <c r="AG680" s="622"/>
      <c r="AH680" s="622"/>
      <c r="AI680" s="623"/>
      <c r="AJ680" s="622"/>
      <c r="AK680" s="622"/>
      <c r="AL680" s="622"/>
      <c r="AM680" s="622"/>
      <c r="AN680" s="622"/>
      <c r="AO680" s="622"/>
      <c r="AP680" s="622"/>
      <c r="AQ680" s="622"/>
      <c r="AR680" s="622"/>
      <c r="AS680" s="622"/>
      <c r="AT680" s="622"/>
      <c r="AU680" s="622"/>
      <c r="AV680" s="622"/>
      <c r="AW680" s="621"/>
      <c r="AX680" s="621"/>
      <c r="AY680" s="621"/>
      <c r="AZ680" s="621"/>
      <c r="BA680" s="620"/>
    </row>
    <row r="681" spans="1:53" ht="15.75" customHeight="1" x14ac:dyDescent="0.25">
      <c r="A681" s="620"/>
      <c r="B681" s="625"/>
      <c r="C681" s="620"/>
      <c r="D681" s="620"/>
      <c r="E681" s="620"/>
      <c r="F681" s="620"/>
      <c r="G681" s="620"/>
      <c r="H681" s="620"/>
      <c r="I681" s="620"/>
      <c r="J681" s="622"/>
      <c r="K681" s="622"/>
      <c r="L681" s="622"/>
      <c r="M681" s="622"/>
      <c r="N681" s="624"/>
      <c r="O681" s="622"/>
      <c r="P681" s="622"/>
      <c r="Q681" s="622"/>
      <c r="R681" s="622"/>
      <c r="S681" s="622"/>
      <c r="T681" s="622"/>
      <c r="U681" s="622"/>
      <c r="V681" s="622"/>
      <c r="W681" s="622"/>
      <c r="X681" s="622"/>
      <c r="Y681" s="622"/>
      <c r="Z681" s="620"/>
      <c r="AA681" s="620"/>
      <c r="AB681" s="620"/>
      <c r="AC681" s="623"/>
      <c r="AD681" s="622"/>
      <c r="AE681" s="622"/>
      <c r="AF681" s="622"/>
      <c r="AG681" s="622"/>
      <c r="AH681" s="622"/>
      <c r="AI681" s="623"/>
      <c r="AJ681" s="622"/>
      <c r="AK681" s="622"/>
      <c r="AL681" s="622"/>
      <c r="AM681" s="622"/>
      <c r="AN681" s="622"/>
      <c r="AO681" s="622"/>
      <c r="AP681" s="622"/>
      <c r="AQ681" s="622"/>
      <c r="AR681" s="622"/>
      <c r="AS681" s="622"/>
      <c r="AT681" s="622"/>
      <c r="AU681" s="622"/>
      <c r="AV681" s="622"/>
      <c r="AW681" s="621"/>
      <c r="AX681" s="621"/>
      <c r="AY681" s="621"/>
      <c r="AZ681" s="621"/>
      <c r="BA681" s="620"/>
    </row>
    <row r="682" spans="1:53" ht="15.75" customHeight="1" x14ac:dyDescent="0.25">
      <c r="A682" s="620"/>
      <c r="B682" s="625"/>
      <c r="C682" s="620"/>
      <c r="D682" s="620"/>
      <c r="E682" s="620"/>
      <c r="F682" s="620"/>
      <c r="G682" s="620"/>
      <c r="H682" s="620"/>
      <c r="I682" s="620"/>
      <c r="J682" s="622"/>
      <c r="K682" s="622"/>
      <c r="L682" s="622"/>
      <c r="M682" s="622"/>
      <c r="N682" s="624"/>
      <c r="O682" s="622"/>
      <c r="P682" s="622"/>
      <c r="Q682" s="622"/>
      <c r="R682" s="622"/>
      <c r="S682" s="622"/>
      <c r="T682" s="622"/>
      <c r="U682" s="622"/>
      <c r="V682" s="622"/>
      <c r="W682" s="622"/>
      <c r="X682" s="622"/>
      <c r="Y682" s="622"/>
      <c r="Z682" s="620"/>
      <c r="AA682" s="620"/>
      <c r="AB682" s="620"/>
      <c r="AC682" s="623"/>
      <c r="AD682" s="622"/>
      <c r="AE682" s="622"/>
      <c r="AF682" s="622"/>
      <c r="AG682" s="622"/>
      <c r="AH682" s="622"/>
      <c r="AI682" s="623"/>
      <c r="AJ682" s="622"/>
      <c r="AK682" s="622"/>
      <c r="AL682" s="622"/>
      <c r="AM682" s="622"/>
      <c r="AN682" s="622"/>
      <c r="AO682" s="622"/>
      <c r="AP682" s="622"/>
      <c r="AQ682" s="622"/>
      <c r="AR682" s="622"/>
      <c r="AS682" s="622"/>
      <c r="AT682" s="622"/>
      <c r="AU682" s="622"/>
      <c r="AV682" s="622"/>
      <c r="AW682" s="621"/>
      <c r="AX682" s="621"/>
      <c r="AY682" s="621"/>
      <c r="AZ682" s="621"/>
      <c r="BA682" s="620"/>
    </row>
    <row r="683" spans="1:53" ht="15.75" customHeight="1" x14ac:dyDescent="0.25">
      <c r="A683" s="620"/>
      <c r="B683" s="625"/>
      <c r="C683" s="620"/>
      <c r="D683" s="620"/>
      <c r="E683" s="620"/>
      <c r="F683" s="620"/>
      <c r="G683" s="620"/>
      <c r="H683" s="620"/>
      <c r="I683" s="620"/>
      <c r="J683" s="622"/>
      <c r="K683" s="622"/>
      <c r="L683" s="622"/>
      <c r="M683" s="622"/>
      <c r="N683" s="624"/>
      <c r="O683" s="622"/>
      <c r="P683" s="622"/>
      <c r="Q683" s="622"/>
      <c r="R683" s="622"/>
      <c r="S683" s="622"/>
      <c r="T683" s="622"/>
      <c r="U683" s="622"/>
      <c r="V683" s="622"/>
      <c r="W683" s="622"/>
      <c r="X683" s="622"/>
      <c r="Y683" s="622"/>
      <c r="Z683" s="620"/>
      <c r="AA683" s="620"/>
      <c r="AB683" s="620"/>
      <c r="AC683" s="623"/>
      <c r="AD683" s="622"/>
      <c r="AE683" s="622"/>
      <c r="AF683" s="622"/>
      <c r="AG683" s="622"/>
      <c r="AH683" s="622"/>
      <c r="AI683" s="623"/>
      <c r="AJ683" s="622"/>
      <c r="AK683" s="622"/>
      <c r="AL683" s="622"/>
      <c r="AM683" s="622"/>
      <c r="AN683" s="622"/>
      <c r="AO683" s="622"/>
      <c r="AP683" s="622"/>
      <c r="AQ683" s="622"/>
      <c r="AR683" s="622"/>
      <c r="AS683" s="622"/>
      <c r="AT683" s="622"/>
      <c r="AU683" s="622"/>
      <c r="AV683" s="622"/>
      <c r="AW683" s="621"/>
      <c r="AX683" s="621"/>
      <c r="AY683" s="621"/>
      <c r="AZ683" s="621"/>
      <c r="BA683" s="620"/>
    </row>
    <row r="684" spans="1:53" ht="15.75" customHeight="1" x14ac:dyDescent="0.25">
      <c r="A684" s="620"/>
      <c r="B684" s="625"/>
      <c r="C684" s="620"/>
      <c r="D684" s="620"/>
      <c r="E684" s="620"/>
      <c r="F684" s="620"/>
      <c r="G684" s="620"/>
      <c r="H684" s="620"/>
      <c r="I684" s="620"/>
      <c r="J684" s="622"/>
      <c r="K684" s="622"/>
      <c r="L684" s="622"/>
      <c r="M684" s="622"/>
      <c r="N684" s="624"/>
      <c r="O684" s="622"/>
      <c r="P684" s="622"/>
      <c r="Q684" s="622"/>
      <c r="R684" s="622"/>
      <c r="S684" s="622"/>
      <c r="T684" s="622"/>
      <c r="U684" s="622"/>
      <c r="V684" s="622"/>
      <c r="W684" s="622"/>
      <c r="X684" s="622"/>
      <c r="Y684" s="622"/>
      <c r="Z684" s="620"/>
      <c r="AA684" s="620"/>
      <c r="AB684" s="620"/>
      <c r="AC684" s="623"/>
      <c r="AD684" s="622"/>
      <c r="AE684" s="622"/>
      <c r="AF684" s="622"/>
      <c r="AG684" s="622"/>
      <c r="AH684" s="622"/>
      <c r="AI684" s="623"/>
      <c r="AJ684" s="622"/>
      <c r="AK684" s="622"/>
      <c r="AL684" s="622"/>
      <c r="AM684" s="622"/>
      <c r="AN684" s="622"/>
      <c r="AO684" s="622"/>
      <c r="AP684" s="622"/>
      <c r="AQ684" s="622"/>
      <c r="AR684" s="622"/>
      <c r="AS684" s="622"/>
      <c r="AT684" s="622"/>
      <c r="AU684" s="622"/>
      <c r="AV684" s="622"/>
      <c r="AW684" s="621"/>
      <c r="AX684" s="621"/>
      <c r="AY684" s="621"/>
      <c r="AZ684" s="621"/>
      <c r="BA684" s="620"/>
    </row>
    <row r="685" spans="1:53" ht="15.75" customHeight="1" x14ac:dyDescent="0.25">
      <c r="A685" s="620"/>
      <c r="B685" s="625"/>
      <c r="C685" s="620"/>
      <c r="D685" s="620"/>
      <c r="E685" s="620"/>
      <c r="F685" s="620"/>
      <c r="G685" s="620"/>
      <c r="H685" s="620"/>
      <c r="I685" s="620"/>
      <c r="J685" s="622"/>
      <c r="K685" s="622"/>
      <c r="L685" s="622"/>
      <c r="M685" s="622"/>
      <c r="N685" s="624"/>
      <c r="O685" s="622"/>
      <c r="P685" s="622"/>
      <c r="Q685" s="622"/>
      <c r="R685" s="622"/>
      <c r="S685" s="622"/>
      <c r="T685" s="622"/>
      <c r="U685" s="622"/>
      <c r="V685" s="622"/>
      <c r="W685" s="622"/>
      <c r="X685" s="622"/>
      <c r="Y685" s="622"/>
      <c r="Z685" s="620"/>
      <c r="AA685" s="620"/>
      <c r="AB685" s="620"/>
      <c r="AC685" s="623"/>
      <c r="AD685" s="622"/>
      <c r="AE685" s="622"/>
      <c r="AF685" s="622"/>
      <c r="AG685" s="622"/>
      <c r="AH685" s="622"/>
      <c r="AI685" s="623"/>
      <c r="AJ685" s="622"/>
      <c r="AK685" s="622"/>
      <c r="AL685" s="622"/>
      <c r="AM685" s="622"/>
      <c r="AN685" s="622"/>
      <c r="AO685" s="622"/>
      <c r="AP685" s="622"/>
      <c r="AQ685" s="622"/>
      <c r="AR685" s="622"/>
      <c r="AS685" s="622"/>
      <c r="AT685" s="622"/>
      <c r="AU685" s="622"/>
      <c r="AV685" s="622"/>
      <c r="AW685" s="621"/>
      <c r="AX685" s="621"/>
      <c r="AY685" s="621"/>
      <c r="AZ685" s="621"/>
      <c r="BA685" s="620"/>
    </row>
    <row r="686" spans="1:53" ht="15.75" customHeight="1" x14ac:dyDescent="0.25">
      <c r="A686" s="620"/>
      <c r="B686" s="625"/>
      <c r="C686" s="620"/>
      <c r="D686" s="620"/>
      <c r="E686" s="620"/>
      <c r="F686" s="620"/>
      <c r="G686" s="620"/>
      <c r="H686" s="620"/>
      <c r="I686" s="620"/>
      <c r="J686" s="622"/>
      <c r="K686" s="622"/>
      <c r="L686" s="622"/>
      <c r="M686" s="622"/>
      <c r="N686" s="624"/>
      <c r="O686" s="622"/>
      <c r="P686" s="622"/>
      <c r="Q686" s="622"/>
      <c r="R686" s="622"/>
      <c r="S686" s="622"/>
      <c r="T686" s="622"/>
      <c r="U686" s="622"/>
      <c r="V686" s="622"/>
      <c r="W686" s="622"/>
      <c r="X686" s="622"/>
      <c r="Y686" s="622"/>
      <c r="Z686" s="620"/>
      <c r="AA686" s="620"/>
      <c r="AB686" s="620"/>
      <c r="AC686" s="623"/>
      <c r="AD686" s="622"/>
      <c r="AE686" s="622"/>
      <c r="AF686" s="622"/>
      <c r="AG686" s="622"/>
      <c r="AH686" s="622"/>
      <c r="AI686" s="623"/>
      <c r="AJ686" s="622"/>
      <c r="AK686" s="622"/>
      <c r="AL686" s="622"/>
      <c r="AM686" s="622"/>
      <c r="AN686" s="622"/>
      <c r="AO686" s="622"/>
      <c r="AP686" s="622"/>
      <c r="AQ686" s="622"/>
      <c r="AR686" s="622"/>
      <c r="AS686" s="622"/>
      <c r="AT686" s="622"/>
      <c r="AU686" s="622"/>
      <c r="AV686" s="622"/>
      <c r="AW686" s="621"/>
      <c r="AX686" s="621"/>
      <c r="AY686" s="621"/>
      <c r="AZ686" s="621"/>
      <c r="BA686" s="620"/>
    </row>
    <row r="687" spans="1:53" ht="15.75" customHeight="1" x14ac:dyDescent="0.25">
      <c r="A687" s="620"/>
      <c r="B687" s="625"/>
      <c r="C687" s="620"/>
      <c r="D687" s="620"/>
      <c r="E687" s="620"/>
      <c r="F687" s="620"/>
      <c r="G687" s="620"/>
      <c r="H687" s="620"/>
      <c r="I687" s="620"/>
      <c r="J687" s="622"/>
      <c r="K687" s="622"/>
      <c r="L687" s="622"/>
      <c r="M687" s="622"/>
      <c r="N687" s="624"/>
      <c r="O687" s="622"/>
      <c r="P687" s="622"/>
      <c r="Q687" s="622"/>
      <c r="R687" s="622"/>
      <c r="S687" s="622"/>
      <c r="T687" s="622"/>
      <c r="U687" s="622"/>
      <c r="V687" s="622"/>
      <c r="W687" s="622"/>
      <c r="X687" s="622"/>
      <c r="Y687" s="622"/>
      <c r="Z687" s="620"/>
      <c r="AA687" s="620"/>
      <c r="AB687" s="620"/>
      <c r="AC687" s="623"/>
      <c r="AD687" s="622"/>
      <c r="AE687" s="622"/>
      <c r="AF687" s="622"/>
      <c r="AG687" s="622"/>
      <c r="AH687" s="622"/>
      <c r="AI687" s="623"/>
      <c r="AJ687" s="622"/>
      <c r="AK687" s="622"/>
      <c r="AL687" s="622"/>
      <c r="AM687" s="622"/>
      <c r="AN687" s="622"/>
      <c r="AO687" s="622"/>
      <c r="AP687" s="622"/>
      <c r="AQ687" s="622"/>
      <c r="AR687" s="622"/>
      <c r="AS687" s="622"/>
      <c r="AT687" s="622"/>
      <c r="AU687" s="622"/>
      <c r="AV687" s="622"/>
      <c r="AW687" s="621"/>
      <c r="AX687" s="621"/>
      <c r="AY687" s="621"/>
      <c r="AZ687" s="621"/>
      <c r="BA687" s="620"/>
    </row>
    <row r="688" spans="1:53" ht="15.75" customHeight="1" x14ac:dyDescent="0.25">
      <c r="A688" s="620"/>
      <c r="B688" s="625"/>
      <c r="C688" s="620"/>
      <c r="D688" s="620"/>
      <c r="E688" s="620"/>
      <c r="F688" s="620"/>
      <c r="G688" s="620"/>
      <c r="H688" s="620"/>
      <c r="I688" s="620"/>
      <c r="J688" s="622"/>
      <c r="K688" s="622"/>
      <c r="L688" s="622"/>
      <c r="M688" s="622"/>
      <c r="N688" s="624"/>
      <c r="O688" s="622"/>
      <c r="P688" s="622"/>
      <c r="Q688" s="622"/>
      <c r="R688" s="622"/>
      <c r="S688" s="622"/>
      <c r="T688" s="622"/>
      <c r="U688" s="622"/>
      <c r="V688" s="622"/>
      <c r="W688" s="622"/>
      <c r="X688" s="622"/>
      <c r="Y688" s="622"/>
      <c r="Z688" s="620"/>
      <c r="AA688" s="620"/>
      <c r="AB688" s="620"/>
      <c r="AC688" s="623"/>
      <c r="AD688" s="622"/>
      <c r="AE688" s="622"/>
      <c r="AF688" s="622"/>
      <c r="AG688" s="622"/>
      <c r="AH688" s="622"/>
      <c r="AI688" s="623"/>
      <c r="AJ688" s="622"/>
      <c r="AK688" s="622"/>
      <c r="AL688" s="622"/>
      <c r="AM688" s="622"/>
      <c r="AN688" s="622"/>
      <c r="AO688" s="622"/>
      <c r="AP688" s="622"/>
      <c r="AQ688" s="622"/>
      <c r="AR688" s="622"/>
      <c r="AS688" s="622"/>
      <c r="AT688" s="622"/>
      <c r="AU688" s="622"/>
      <c r="AV688" s="622"/>
      <c r="AW688" s="621"/>
      <c r="AX688" s="621"/>
      <c r="AY688" s="621"/>
      <c r="AZ688" s="621"/>
      <c r="BA688" s="620"/>
    </row>
    <row r="689" spans="1:53" ht="15.75" customHeight="1" x14ac:dyDescent="0.25">
      <c r="A689" s="620"/>
      <c r="B689" s="625"/>
      <c r="C689" s="620"/>
      <c r="D689" s="620"/>
      <c r="E689" s="620"/>
      <c r="F689" s="620"/>
      <c r="G689" s="620"/>
      <c r="H689" s="620"/>
      <c r="I689" s="620"/>
      <c r="J689" s="622"/>
      <c r="K689" s="622"/>
      <c r="L689" s="622"/>
      <c r="M689" s="622"/>
      <c r="N689" s="624"/>
      <c r="O689" s="622"/>
      <c r="P689" s="622"/>
      <c r="Q689" s="622"/>
      <c r="R689" s="622"/>
      <c r="S689" s="622"/>
      <c r="T689" s="622"/>
      <c r="U689" s="622"/>
      <c r="V689" s="622"/>
      <c r="W689" s="622"/>
      <c r="X689" s="622"/>
      <c r="Y689" s="622"/>
      <c r="Z689" s="620"/>
      <c r="AA689" s="620"/>
      <c r="AB689" s="620"/>
      <c r="AC689" s="623"/>
      <c r="AD689" s="622"/>
      <c r="AE689" s="622"/>
      <c r="AF689" s="622"/>
      <c r="AG689" s="622"/>
      <c r="AH689" s="622"/>
      <c r="AI689" s="623"/>
      <c r="AJ689" s="622"/>
      <c r="AK689" s="622"/>
      <c r="AL689" s="622"/>
      <c r="AM689" s="622"/>
      <c r="AN689" s="622"/>
      <c r="AO689" s="622"/>
      <c r="AP689" s="622"/>
      <c r="AQ689" s="622"/>
      <c r="AR689" s="622"/>
      <c r="AS689" s="622"/>
      <c r="AT689" s="622"/>
      <c r="AU689" s="622"/>
      <c r="AV689" s="622"/>
      <c r="AW689" s="621"/>
      <c r="AX689" s="621"/>
      <c r="AY689" s="621"/>
      <c r="AZ689" s="621"/>
      <c r="BA689" s="620"/>
    </row>
    <row r="690" spans="1:53" ht="15.75" customHeight="1" x14ac:dyDescent="0.25">
      <c r="A690" s="620"/>
      <c r="B690" s="625"/>
      <c r="C690" s="620"/>
      <c r="D690" s="620"/>
      <c r="E690" s="620"/>
      <c r="F690" s="620"/>
      <c r="G690" s="620"/>
      <c r="H690" s="620"/>
      <c r="I690" s="620"/>
      <c r="J690" s="622"/>
      <c r="K690" s="622"/>
      <c r="L690" s="622"/>
      <c r="M690" s="622"/>
      <c r="N690" s="624"/>
      <c r="O690" s="622"/>
      <c r="P690" s="622"/>
      <c r="Q690" s="622"/>
      <c r="R690" s="622"/>
      <c r="S690" s="622"/>
      <c r="T690" s="622"/>
      <c r="U690" s="622"/>
      <c r="V690" s="622"/>
      <c r="W690" s="622"/>
      <c r="X690" s="622"/>
      <c r="Y690" s="622"/>
      <c r="Z690" s="620"/>
      <c r="AA690" s="620"/>
      <c r="AB690" s="620"/>
      <c r="AC690" s="623"/>
      <c r="AD690" s="622"/>
      <c r="AE690" s="622"/>
      <c r="AF690" s="622"/>
      <c r="AG690" s="622"/>
      <c r="AH690" s="622"/>
      <c r="AI690" s="623"/>
      <c r="AJ690" s="622"/>
      <c r="AK690" s="622"/>
      <c r="AL690" s="622"/>
      <c r="AM690" s="622"/>
      <c r="AN690" s="622"/>
      <c r="AO690" s="622"/>
      <c r="AP690" s="622"/>
      <c r="AQ690" s="622"/>
      <c r="AR690" s="622"/>
      <c r="AS690" s="622"/>
      <c r="AT690" s="622"/>
      <c r="AU690" s="622"/>
      <c r="AV690" s="622"/>
      <c r="AW690" s="621"/>
      <c r="AX690" s="621"/>
      <c r="AY690" s="621"/>
      <c r="AZ690" s="621"/>
      <c r="BA690" s="620"/>
    </row>
    <row r="691" spans="1:53" ht="15.75" customHeight="1" x14ac:dyDescent="0.25">
      <c r="A691" s="620"/>
      <c r="B691" s="625"/>
      <c r="C691" s="620"/>
      <c r="D691" s="620"/>
      <c r="E691" s="620"/>
      <c r="F691" s="620"/>
      <c r="G691" s="620"/>
      <c r="H691" s="620"/>
      <c r="I691" s="620"/>
      <c r="J691" s="622"/>
      <c r="K691" s="622"/>
      <c r="L691" s="622"/>
      <c r="M691" s="622"/>
      <c r="N691" s="624"/>
      <c r="O691" s="622"/>
      <c r="P691" s="622"/>
      <c r="Q691" s="622"/>
      <c r="R691" s="622"/>
      <c r="S691" s="622"/>
      <c r="T691" s="622"/>
      <c r="U691" s="622"/>
      <c r="V691" s="622"/>
      <c r="W691" s="622"/>
      <c r="X691" s="622"/>
      <c r="Y691" s="622"/>
      <c r="Z691" s="620"/>
      <c r="AA691" s="620"/>
      <c r="AB691" s="620"/>
      <c r="AC691" s="623"/>
      <c r="AD691" s="622"/>
      <c r="AE691" s="622"/>
      <c r="AF691" s="622"/>
      <c r="AG691" s="622"/>
      <c r="AH691" s="622"/>
      <c r="AI691" s="623"/>
      <c r="AJ691" s="622"/>
      <c r="AK691" s="622"/>
      <c r="AL691" s="622"/>
      <c r="AM691" s="622"/>
      <c r="AN691" s="622"/>
      <c r="AO691" s="622"/>
      <c r="AP691" s="622"/>
      <c r="AQ691" s="622"/>
      <c r="AR691" s="622"/>
      <c r="AS691" s="622"/>
      <c r="AT691" s="622"/>
      <c r="AU691" s="622"/>
      <c r="AV691" s="622"/>
      <c r="AW691" s="621"/>
      <c r="AX691" s="621"/>
      <c r="AY691" s="621"/>
      <c r="AZ691" s="621"/>
      <c r="BA691" s="620"/>
    </row>
    <row r="692" spans="1:53" ht="15.75" customHeight="1" x14ac:dyDescent="0.25">
      <c r="A692" s="620"/>
      <c r="B692" s="625"/>
      <c r="C692" s="620"/>
      <c r="D692" s="620"/>
      <c r="E692" s="620"/>
      <c r="F692" s="620"/>
      <c r="G692" s="620"/>
      <c r="H692" s="620"/>
      <c r="I692" s="620"/>
      <c r="J692" s="622"/>
      <c r="K692" s="622"/>
      <c r="L692" s="622"/>
      <c r="M692" s="622"/>
      <c r="N692" s="624"/>
      <c r="O692" s="622"/>
      <c r="P692" s="622"/>
      <c r="Q692" s="622"/>
      <c r="R692" s="622"/>
      <c r="S692" s="622"/>
      <c r="T692" s="622"/>
      <c r="U692" s="622"/>
      <c r="V692" s="622"/>
      <c r="W692" s="622"/>
      <c r="X692" s="622"/>
      <c r="Y692" s="622"/>
      <c r="Z692" s="620"/>
      <c r="AA692" s="620"/>
      <c r="AB692" s="620"/>
      <c r="AC692" s="623"/>
      <c r="AD692" s="622"/>
      <c r="AE692" s="622"/>
      <c r="AF692" s="622"/>
      <c r="AG692" s="622"/>
      <c r="AH692" s="622"/>
      <c r="AI692" s="623"/>
      <c r="AJ692" s="622"/>
      <c r="AK692" s="622"/>
      <c r="AL692" s="622"/>
      <c r="AM692" s="622"/>
      <c r="AN692" s="622"/>
      <c r="AO692" s="622"/>
      <c r="AP692" s="622"/>
      <c r="AQ692" s="622"/>
      <c r="AR692" s="622"/>
      <c r="AS692" s="622"/>
      <c r="AT692" s="622"/>
      <c r="AU692" s="622"/>
      <c r="AV692" s="622"/>
      <c r="AW692" s="621"/>
      <c r="AX692" s="621"/>
      <c r="AY692" s="621"/>
      <c r="AZ692" s="621"/>
      <c r="BA692" s="620"/>
    </row>
    <row r="693" spans="1:53" ht="15.75" customHeight="1" x14ac:dyDescent="0.25">
      <c r="A693" s="620"/>
      <c r="B693" s="625"/>
      <c r="C693" s="620"/>
      <c r="D693" s="620"/>
      <c r="E693" s="620"/>
      <c r="F693" s="620"/>
      <c r="G693" s="620"/>
      <c r="H693" s="620"/>
      <c r="I693" s="620"/>
      <c r="J693" s="622"/>
      <c r="K693" s="622"/>
      <c r="L693" s="622"/>
      <c r="M693" s="622"/>
      <c r="N693" s="624"/>
      <c r="O693" s="622"/>
      <c r="P693" s="622"/>
      <c r="Q693" s="622"/>
      <c r="R693" s="622"/>
      <c r="S693" s="622"/>
      <c r="T693" s="622"/>
      <c r="U693" s="622"/>
      <c r="V693" s="622"/>
      <c r="W693" s="622"/>
      <c r="X693" s="622"/>
      <c r="Y693" s="622"/>
      <c r="Z693" s="620"/>
      <c r="AA693" s="620"/>
      <c r="AB693" s="620"/>
      <c r="AC693" s="623"/>
      <c r="AD693" s="622"/>
      <c r="AE693" s="622"/>
      <c r="AF693" s="622"/>
      <c r="AG693" s="622"/>
      <c r="AH693" s="622"/>
      <c r="AI693" s="623"/>
      <c r="AJ693" s="622"/>
      <c r="AK693" s="622"/>
      <c r="AL693" s="622"/>
      <c r="AM693" s="622"/>
      <c r="AN693" s="622"/>
      <c r="AO693" s="622"/>
      <c r="AP693" s="622"/>
      <c r="AQ693" s="622"/>
      <c r="AR693" s="622"/>
      <c r="AS693" s="622"/>
      <c r="AT693" s="622"/>
      <c r="AU693" s="622"/>
      <c r="AV693" s="622"/>
      <c r="AW693" s="621"/>
      <c r="AX693" s="621"/>
      <c r="AY693" s="621"/>
      <c r="AZ693" s="621"/>
      <c r="BA693" s="620"/>
    </row>
    <row r="694" spans="1:53" ht="15.75" customHeight="1" x14ac:dyDescent="0.25">
      <c r="A694" s="620"/>
      <c r="B694" s="625"/>
      <c r="C694" s="620"/>
      <c r="D694" s="620"/>
      <c r="E694" s="620"/>
      <c r="F694" s="620"/>
      <c r="G694" s="620"/>
      <c r="H694" s="620"/>
      <c r="I694" s="620"/>
      <c r="J694" s="622"/>
      <c r="K694" s="622"/>
      <c r="L694" s="622"/>
      <c r="M694" s="622"/>
      <c r="N694" s="624"/>
      <c r="O694" s="622"/>
      <c r="P694" s="622"/>
      <c r="Q694" s="622"/>
      <c r="R694" s="622"/>
      <c r="S694" s="622"/>
      <c r="T694" s="622"/>
      <c r="U694" s="622"/>
      <c r="V694" s="622"/>
      <c r="W694" s="622"/>
      <c r="X694" s="622"/>
      <c r="Y694" s="622"/>
      <c r="Z694" s="620"/>
      <c r="AA694" s="620"/>
      <c r="AB694" s="620"/>
      <c r="AC694" s="623"/>
      <c r="AD694" s="622"/>
      <c r="AE694" s="622"/>
      <c r="AF694" s="622"/>
      <c r="AG694" s="622"/>
      <c r="AH694" s="622"/>
      <c r="AI694" s="623"/>
      <c r="AJ694" s="622"/>
      <c r="AK694" s="622"/>
      <c r="AL694" s="622"/>
      <c r="AM694" s="622"/>
      <c r="AN694" s="622"/>
      <c r="AO694" s="622"/>
      <c r="AP694" s="622"/>
      <c r="AQ694" s="622"/>
      <c r="AR694" s="622"/>
      <c r="AS694" s="622"/>
      <c r="AT694" s="622"/>
      <c r="AU694" s="622"/>
      <c r="AV694" s="622"/>
      <c r="AW694" s="621"/>
      <c r="AX694" s="621"/>
      <c r="AY694" s="621"/>
      <c r="AZ694" s="621"/>
      <c r="BA694" s="620"/>
    </row>
    <row r="695" spans="1:53" ht="15.75" customHeight="1" x14ac:dyDescent="0.25">
      <c r="A695" s="620"/>
      <c r="B695" s="625"/>
      <c r="C695" s="620"/>
      <c r="D695" s="620"/>
      <c r="E695" s="620"/>
      <c r="F695" s="620"/>
      <c r="G695" s="620"/>
      <c r="H695" s="620"/>
      <c r="I695" s="620"/>
      <c r="J695" s="622"/>
      <c r="K695" s="622"/>
      <c r="L695" s="622"/>
      <c r="M695" s="622"/>
      <c r="N695" s="624"/>
      <c r="O695" s="622"/>
      <c r="P695" s="622"/>
      <c r="Q695" s="622"/>
      <c r="R695" s="622"/>
      <c r="S695" s="622"/>
      <c r="T695" s="622"/>
      <c r="U695" s="622"/>
      <c r="V695" s="622"/>
      <c r="W695" s="622"/>
      <c r="X695" s="622"/>
      <c r="Y695" s="622"/>
      <c r="Z695" s="620"/>
      <c r="AA695" s="620"/>
      <c r="AB695" s="620"/>
      <c r="AC695" s="623"/>
      <c r="AD695" s="622"/>
      <c r="AE695" s="622"/>
      <c r="AF695" s="622"/>
      <c r="AG695" s="622"/>
      <c r="AH695" s="622"/>
      <c r="AI695" s="623"/>
      <c r="AJ695" s="622"/>
      <c r="AK695" s="622"/>
      <c r="AL695" s="622"/>
      <c r="AM695" s="622"/>
      <c r="AN695" s="622"/>
      <c r="AO695" s="622"/>
      <c r="AP695" s="622"/>
      <c r="AQ695" s="622"/>
      <c r="AR695" s="622"/>
      <c r="AS695" s="622"/>
      <c r="AT695" s="622"/>
      <c r="AU695" s="622"/>
      <c r="AV695" s="622"/>
      <c r="AW695" s="621"/>
      <c r="AX695" s="621"/>
      <c r="AY695" s="621"/>
      <c r="AZ695" s="621"/>
      <c r="BA695" s="620"/>
    </row>
    <row r="696" spans="1:53" ht="15.75" customHeight="1" x14ac:dyDescent="0.25">
      <c r="A696" s="620"/>
      <c r="B696" s="625"/>
      <c r="C696" s="620"/>
      <c r="D696" s="620"/>
      <c r="E696" s="620"/>
      <c r="F696" s="620"/>
      <c r="G696" s="620"/>
      <c r="H696" s="620"/>
      <c r="I696" s="620"/>
      <c r="J696" s="622"/>
      <c r="K696" s="622"/>
      <c r="L696" s="622"/>
      <c r="M696" s="622"/>
      <c r="N696" s="624"/>
      <c r="O696" s="622"/>
      <c r="P696" s="622"/>
      <c r="Q696" s="622"/>
      <c r="R696" s="622"/>
      <c r="S696" s="622"/>
      <c r="T696" s="622"/>
      <c r="U696" s="622"/>
      <c r="V696" s="622"/>
      <c r="W696" s="622"/>
      <c r="X696" s="622"/>
      <c r="Y696" s="622"/>
      <c r="Z696" s="620"/>
      <c r="AA696" s="620"/>
      <c r="AB696" s="620"/>
      <c r="AC696" s="623"/>
      <c r="AD696" s="622"/>
      <c r="AE696" s="622"/>
      <c r="AF696" s="622"/>
      <c r="AG696" s="622"/>
      <c r="AH696" s="622"/>
      <c r="AI696" s="623"/>
      <c r="AJ696" s="622"/>
      <c r="AK696" s="622"/>
      <c r="AL696" s="622"/>
      <c r="AM696" s="622"/>
      <c r="AN696" s="622"/>
      <c r="AO696" s="622"/>
      <c r="AP696" s="622"/>
      <c r="AQ696" s="622"/>
      <c r="AR696" s="622"/>
      <c r="AS696" s="622"/>
      <c r="AT696" s="622"/>
      <c r="AU696" s="622"/>
      <c r="AV696" s="622"/>
      <c r="AW696" s="621"/>
      <c r="AX696" s="621"/>
      <c r="AY696" s="621"/>
      <c r="AZ696" s="621"/>
      <c r="BA696" s="620"/>
    </row>
    <row r="697" spans="1:53" ht="15.75" customHeight="1" x14ac:dyDescent="0.25">
      <c r="A697" s="620"/>
      <c r="B697" s="625"/>
      <c r="C697" s="620"/>
      <c r="D697" s="620"/>
      <c r="E697" s="620"/>
      <c r="F697" s="620"/>
      <c r="G697" s="620"/>
      <c r="H697" s="620"/>
      <c r="I697" s="620"/>
      <c r="J697" s="622"/>
      <c r="K697" s="622"/>
      <c r="L697" s="622"/>
      <c r="M697" s="622"/>
      <c r="N697" s="624"/>
      <c r="O697" s="622"/>
      <c r="P697" s="622"/>
      <c r="Q697" s="622"/>
      <c r="R697" s="622"/>
      <c r="S697" s="622"/>
      <c r="T697" s="622"/>
      <c r="U697" s="622"/>
      <c r="V697" s="622"/>
      <c r="W697" s="622"/>
      <c r="X697" s="622"/>
      <c r="Y697" s="622"/>
      <c r="Z697" s="620"/>
      <c r="AA697" s="620"/>
      <c r="AB697" s="620"/>
      <c r="AC697" s="623"/>
      <c r="AD697" s="622"/>
      <c r="AE697" s="622"/>
      <c r="AF697" s="622"/>
      <c r="AG697" s="622"/>
      <c r="AH697" s="622"/>
      <c r="AI697" s="623"/>
      <c r="AJ697" s="622"/>
      <c r="AK697" s="622"/>
      <c r="AL697" s="622"/>
      <c r="AM697" s="622"/>
      <c r="AN697" s="622"/>
      <c r="AO697" s="622"/>
      <c r="AP697" s="622"/>
      <c r="AQ697" s="622"/>
      <c r="AR697" s="622"/>
      <c r="AS697" s="622"/>
      <c r="AT697" s="622"/>
      <c r="AU697" s="622"/>
      <c r="AV697" s="622"/>
      <c r="AW697" s="621"/>
      <c r="AX697" s="621"/>
      <c r="AY697" s="621"/>
      <c r="AZ697" s="621"/>
      <c r="BA697" s="620"/>
    </row>
    <row r="698" spans="1:53" ht="15.75" customHeight="1" x14ac:dyDescent="0.25">
      <c r="A698" s="620"/>
      <c r="B698" s="625"/>
      <c r="C698" s="620"/>
      <c r="D698" s="620"/>
      <c r="E698" s="620"/>
      <c r="F698" s="620"/>
      <c r="G698" s="620"/>
      <c r="H698" s="620"/>
      <c r="I698" s="620"/>
      <c r="J698" s="622"/>
      <c r="K698" s="622"/>
      <c r="L698" s="622"/>
      <c r="M698" s="622"/>
      <c r="N698" s="624"/>
      <c r="O698" s="622"/>
      <c r="P698" s="622"/>
      <c r="Q698" s="622"/>
      <c r="R698" s="622"/>
      <c r="S698" s="622"/>
      <c r="T698" s="622"/>
      <c r="U698" s="622"/>
      <c r="V698" s="622"/>
      <c r="W698" s="622"/>
      <c r="X698" s="622"/>
      <c r="Y698" s="622"/>
      <c r="Z698" s="620"/>
      <c r="AA698" s="620"/>
      <c r="AB698" s="620"/>
      <c r="AC698" s="623"/>
      <c r="AD698" s="622"/>
      <c r="AE698" s="622"/>
      <c r="AF698" s="622"/>
      <c r="AG698" s="622"/>
      <c r="AH698" s="622"/>
      <c r="AI698" s="623"/>
      <c r="AJ698" s="622"/>
      <c r="AK698" s="622"/>
      <c r="AL698" s="622"/>
      <c r="AM698" s="622"/>
      <c r="AN698" s="622"/>
      <c r="AO698" s="622"/>
      <c r="AP698" s="622"/>
      <c r="AQ698" s="622"/>
      <c r="AR698" s="622"/>
      <c r="AS698" s="622"/>
      <c r="AT698" s="622"/>
      <c r="AU698" s="622"/>
      <c r="AV698" s="622"/>
      <c r="AW698" s="621"/>
      <c r="AX698" s="621"/>
      <c r="AY698" s="621"/>
      <c r="AZ698" s="621"/>
      <c r="BA698" s="620"/>
    </row>
    <row r="699" spans="1:53" ht="15.75" customHeight="1" x14ac:dyDescent="0.25">
      <c r="A699" s="620"/>
      <c r="B699" s="625"/>
      <c r="C699" s="620"/>
      <c r="D699" s="620"/>
      <c r="E699" s="620"/>
      <c r="F699" s="620"/>
      <c r="G699" s="620"/>
      <c r="H699" s="620"/>
      <c r="I699" s="620"/>
      <c r="J699" s="622"/>
      <c r="K699" s="622"/>
      <c r="L699" s="622"/>
      <c r="M699" s="622"/>
      <c r="N699" s="624"/>
      <c r="O699" s="622"/>
      <c r="P699" s="622"/>
      <c r="Q699" s="622"/>
      <c r="R699" s="622"/>
      <c r="S699" s="622"/>
      <c r="T699" s="622"/>
      <c r="U699" s="622"/>
      <c r="V699" s="622"/>
      <c r="W699" s="622"/>
      <c r="X699" s="622"/>
      <c r="Y699" s="622"/>
      <c r="Z699" s="620"/>
      <c r="AA699" s="620"/>
      <c r="AB699" s="620"/>
      <c r="AC699" s="623"/>
      <c r="AD699" s="622"/>
      <c r="AE699" s="622"/>
      <c r="AF699" s="622"/>
      <c r="AG699" s="622"/>
      <c r="AH699" s="622"/>
      <c r="AI699" s="623"/>
      <c r="AJ699" s="622"/>
      <c r="AK699" s="622"/>
      <c r="AL699" s="622"/>
      <c r="AM699" s="622"/>
      <c r="AN699" s="622"/>
      <c r="AO699" s="622"/>
      <c r="AP699" s="622"/>
      <c r="AQ699" s="622"/>
      <c r="AR699" s="622"/>
      <c r="AS699" s="622"/>
      <c r="AT699" s="622"/>
      <c r="AU699" s="622"/>
      <c r="AV699" s="622"/>
      <c r="AW699" s="621"/>
      <c r="AX699" s="621"/>
      <c r="AY699" s="621"/>
      <c r="AZ699" s="621"/>
      <c r="BA699" s="620"/>
    </row>
    <row r="700" spans="1:53" ht="15.75" customHeight="1" x14ac:dyDescent="0.25">
      <c r="A700" s="620"/>
      <c r="B700" s="625"/>
      <c r="C700" s="620"/>
      <c r="D700" s="620"/>
      <c r="E700" s="620"/>
      <c r="F700" s="620"/>
      <c r="G700" s="620"/>
      <c r="H700" s="620"/>
      <c r="I700" s="620"/>
      <c r="J700" s="622"/>
      <c r="K700" s="622"/>
      <c r="L700" s="622"/>
      <c r="M700" s="622"/>
      <c r="N700" s="624"/>
      <c r="O700" s="622"/>
      <c r="P700" s="622"/>
      <c r="Q700" s="622"/>
      <c r="R700" s="622"/>
      <c r="S700" s="622"/>
      <c r="T700" s="622"/>
      <c r="U700" s="622"/>
      <c r="V700" s="622"/>
      <c r="W700" s="622"/>
      <c r="X700" s="622"/>
      <c r="Y700" s="622"/>
      <c r="Z700" s="620"/>
      <c r="AA700" s="620"/>
      <c r="AB700" s="620"/>
      <c r="AC700" s="623"/>
      <c r="AD700" s="622"/>
      <c r="AE700" s="622"/>
      <c r="AF700" s="622"/>
      <c r="AG700" s="622"/>
      <c r="AH700" s="622"/>
      <c r="AI700" s="623"/>
      <c r="AJ700" s="622"/>
      <c r="AK700" s="622"/>
      <c r="AL700" s="622"/>
      <c r="AM700" s="622"/>
      <c r="AN700" s="622"/>
      <c r="AO700" s="622"/>
      <c r="AP700" s="622"/>
      <c r="AQ700" s="622"/>
      <c r="AR700" s="622"/>
      <c r="AS700" s="622"/>
      <c r="AT700" s="622"/>
      <c r="AU700" s="622"/>
      <c r="AV700" s="622"/>
      <c r="AW700" s="621"/>
      <c r="AX700" s="621"/>
      <c r="AY700" s="621"/>
      <c r="AZ700" s="621"/>
      <c r="BA700" s="620"/>
    </row>
    <row r="701" spans="1:53" ht="15.75" customHeight="1" x14ac:dyDescent="0.25">
      <c r="A701" s="620"/>
      <c r="B701" s="625"/>
      <c r="C701" s="620"/>
      <c r="D701" s="620"/>
      <c r="E701" s="620"/>
      <c r="F701" s="620"/>
      <c r="G701" s="620"/>
      <c r="H701" s="620"/>
      <c r="I701" s="620"/>
      <c r="J701" s="622"/>
      <c r="K701" s="622"/>
      <c r="L701" s="622"/>
      <c r="M701" s="622"/>
      <c r="N701" s="624"/>
      <c r="O701" s="622"/>
      <c r="P701" s="622"/>
      <c r="Q701" s="622"/>
      <c r="R701" s="622"/>
      <c r="S701" s="622"/>
      <c r="T701" s="622"/>
      <c r="U701" s="622"/>
      <c r="V701" s="622"/>
      <c r="W701" s="622"/>
      <c r="X701" s="622"/>
      <c r="Y701" s="622"/>
      <c r="Z701" s="620"/>
      <c r="AA701" s="620"/>
      <c r="AB701" s="620"/>
      <c r="AC701" s="623"/>
      <c r="AD701" s="622"/>
      <c r="AE701" s="622"/>
      <c r="AF701" s="622"/>
      <c r="AG701" s="622"/>
      <c r="AH701" s="622"/>
      <c r="AI701" s="623"/>
      <c r="AJ701" s="622"/>
      <c r="AK701" s="622"/>
      <c r="AL701" s="622"/>
      <c r="AM701" s="622"/>
      <c r="AN701" s="622"/>
      <c r="AO701" s="622"/>
      <c r="AP701" s="622"/>
      <c r="AQ701" s="622"/>
      <c r="AR701" s="622"/>
      <c r="AS701" s="622"/>
      <c r="AT701" s="622"/>
      <c r="AU701" s="622"/>
      <c r="AV701" s="622"/>
      <c r="AW701" s="621"/>
      <c r="AX701" s="621"/>
      <c r="AY701" s="621"/>
      <c r="AZ701" s="621"/>
      <c r="BA701" s="620"/>
    </row>
    <row r="702" spans="1:53" ht="15.75" customHeight="1" x14ac:dyDescent="0.25">
      <c r="A702" s="620"/>
      <c r="B702" s="625"/>
      <c r="C702" s="620"/>
      <c r="D702" s="620"/>
      <c r="E702" s="620"/>
      <c r="F702" s="620"/>
      <c r="G702" s="620"/>
      <c r="H702" s="620"/>
      <c r="I702" s="620"/>
      <c r="J702" s="622"/>
      <c r="K702" s="622"/>
      <c r="L702" s="622"/>
      <c r="M702" s="622"/>
      <c r="N702" s="624"/>
      <c r="O702" s="622"/>
      <c r="P702" s="622"/>
      <c r="Q702" s="622"/>
      <c r="R702" s="622"/>
      <c r="S702" s="622"/>
      <c r="T702" s="622"/>
      <c r="U702" s="622"/>
      <c r="V702" s="622"/>
      <c r="W702" s="622"/>
      <c r="X702" s="622"/>
      <c r="Y702" s="622"/>
      <c r="Z702" s="620"/>
      <c r="AA702" s="620"/>
      <c r="AB702" s="620"/>
      <c r="AC702" s="623"/>
      <c r="AD702" s="622"/>
      <c r="AE702" s="622"/>
      <c r="AF702" s="622"/>
      <c r="AG702" s="622"/>
      <c r="AH702" s="622"/>
      <c r="AI702" s="623"/>
      <c r="AJ702" s="622"/>
      <c r="AK702" s="622"/>
      <c r="AL702" s="622"/>
      <c r="AM702" s="622"/>
      <c r="AN702" s="622"/>
      <c r="AO702" s="622"/>
      <c r="AP702" s="622"/>
      <c r="AQ702" s="622"/>
      <c r="AR702" s="622"/>
      <c r="AS702" s="622"/>
      <c r="AT702" s="622"/>
      <c r="AU702" s="622"/>
      <c r="AV702" s="622"/>
      <c r="AW702" s="621"/>
      <c r="AX702" s="621"/>
      <c r="AY702" s="621"/>
      <c r="AZ702" s="621"/>
      <c r="BA702" s="620"/>
    </row>
    <row r="703" spans="1:53" ht="15.75" customHeight="1" x14ac:dyDescent="0.25">
      <c r="A703" s="620"/>
      <c r="B703" s="625"/>
      <c r="C703" s="620"/>
      <c r="D703" s="620"/>
      <c r="E703" s="620"/>
      <c r="F703" s="620"/>
      <c r="G703" s="620"/>
      <c r="H703" s="620"/>
      <c r="I703" s="620"/>
      <c r="J703" s="622"/>
      <c r="K703" s="622"/>
      <c r="L703" s="622"/>
      <c r="M703" s="622"/>
      <c r="N703" s="624"/>
      <c r="O703" s="622"/>
      <c r="P703" s="622"/>
      <c r="Q703" s="622"/>
      <c r="R703" s="622"/>
      <c r="S703" s="622"/>
      <c r="T703" s="622"/>
      <c r="U703" s="622"/>
      <c r="V703" s="622"/>
      <c r="W703" s="622"/>
      <c r="X703" s="622"/>
      <c r="Y703" s="622"/>
      <c r="Z703" s="620"/>
      <c r="AA703" s="620"/>
      <c r="AB703" s="620"/>
      <c r="AC703" s="623"/>
      <c r="AD703" s="622"/>
      <c r="AE703" s="622"/>
      <c r="AF703" s="622"/>
      <c r="AG703" s="622"/>
      <c r="AH703" s="622"/>
      <c r="AI703" s="623"/>
      <c r="AJ703" s="622"/>
      <c r="AK703" s="622"/>
      <c r="AL703" s="622"/>
      <c r="AM703" s="622"/>
      <c r="AN703" s="622"/>
      <c r="AO703" s="622"/>
      <c r="AP703" s="622"/>
      <c r="AQ703" s="622"/>
      <c r="AR703" s="622"/>
      <c r="AS703" s="622"/>
      <c r="AT703" s="622"/>
      <c r="AU703" s="622"/>
      <c r="AV703" s="622"/>
      <c r="AW703" s="621"/>
      <c r="AX703" s="621"/>
      <c r="AY703" s="621"/>
      <c r="AZ703" s="621"/>
      <c r="BA703" s="620"/>
    </row>
    <row r="704" spans="1:53" ht="15.75" customHeight="1" x14ac:dyDescent="0.25">
      <c r="A704" s="620"/>
      <c r="B704" s="625"/>
      <c r="C704" s="620"/>
      <c r="D704" s="620"/>
      <c r="E704" s="620"/>
      <c r="F704" s="620"/>
      <c r="G704" s="620"/>
      <c r="H704" s="620"/>
      <c r="I704" s="620"/>
      <c r="J704" s="622"/>
      <c r="K704" s="622"/>
      <c r="L704" s="622"/>
      <c r="M704" s="622"/>
      <c r="N704" s="624"/>
      <c r="O704" s="622"/>
      <c r="P704" s="622"/>
      <c r="Q704" s="622"/>
      <c r="R704" s="622"/>
      <c r="S704" s="622"/>
      <c r="T704" s="622"/>
      <c r="U704" s="622"/>
      <c r="V704" s="622"/>
      <c r="W704" s="622"/>
      <c r="X704" s="622"/>
      <c r="Y704" s="622"/>
      <c r="Z704" s="620"/>
      <c r="AA704" s="620"/>
      <c r="AB704" s="620"/>
      <c r="AC704" s="623"/>
      <c r="AD704" s="622"/>
      <c r="AE704" s="622"/>
      <c r="AF704" s="622"/>
      <c r="AG704" s="622"/>
      <c r="AH704" s="622"/>
      <c r="AI704" s="623"/>
      <c r="AJ704" s="622"/>
      <c r="AK704" s="622"/>
      <c r="AL704" s="622"/>
      <c r="AM704" s="622"/>
      <c r="AN704" s="622"/>
      <c r="AO704" s="622"/>
      <c r="AP704" s="622"/>
      <c r="AQ704" s="622"/>
      <c r="AR704" s="622"/>
      <c r="AS704" s="622"/>
      <c r="AT704" s="622"/>
      <c r="AU704" s="622"/>
      <c r="AV704" s="622"/>
      <c r="AW704" s="621"/>
      <c r="AX704" s="621"/>
      <c r="AY704" s="621"/>
      <c r="AZ704" s="621"/>
      <c r="BA704" s="620"/>
    </row>
    <row r="705" spans="1:53" ht="15.75" customHeight="1" x14ac:dyDescent="0.25">
      <c r="A705" s="620"/>
      <c r="B705" s="625"/>
      <c r="C705" s="620"/>
      <c r="D705" s="620"/>
      <c r="E705" s="620"/>
      <c r="F705" s="620"/>
      <c r="G705" s="620"/>
      <c r="H705" s="620"/>
      <c r="I705" s="620"/>
      <c r="J705" s="622"/>
      <c r="K705" s="622"/>
      <c r="L705" s="622"/>
      <c r="M705" s="622"/>
      <c r="N705" s="624"/>
      <c r="O705" s="622"/>
      <c r="P705" s="622"/>
      <c r="Q705" s="622"/>
      <c r="R705" s="622"/>
      <c r="S705" s="622"/>
      <c r="T705" s="622"/>
      <c r="U705" s="622"/>
      <c r="V705" s="622"/>
      <c r="W705" s="622"/>
      <c r="X705" s="622"/>
      <c r="Y705" s="622"/>
      <c r="Z705" s="620"/>
      <c r="AA705" s="620"/>
      <c r="AB705" s="620"/>
      <c r="AC705" s="623"/>
      <c r="AD705" s="622"/>
      <c r="AE705" s="622"/>
      <c r="AF705" s="622"/>
      <c r="AG705" s="622"/>
      <c r="AH705" s="622"/>
      <c r="AI705" s="623"/>
      <c r="AJ705" s="622"/>
      <c r="AK705" s="622"/>
      <c r="AL705" s="622"/>
      <c r="AM705" s="622"/>
      <c r="AN705" s="622"/>
      <c r="AO705" s="622"/>
      <c r="AP705" s="622"/>
      <c r="AQ705" s="622"/>
      <c r="AR705" s="622"/>
      <c r="AS705" s="622"/>
      <c r="AT705" s="622"/>
      <c r="AU705" s="622"/>
      <c r="AV705" s="622"/>
      <c r="AW705" s="621"/>
      <c r="AX705" s="621"/>
      <c r="AY705" s="621"/>
      <c r="AZ705" s="621"/>
      <c r="BA705" s="620"/>
    </row>
    <row r="706" spans="1:53" ht="15.75" customHeight="1" x14ac:dyDescent="0.25">
      <c r="A706" s="620"/>
      <c r="B706" s="625"/>
      <c r="C706" s="620"/>
      <c r="D706" s="620"/>
      <c r="E706" s="620"/>
      <c r="F706" s="620"/>
      <c r="G706" s="620"/>
      <c r="H706" s="620"/>
      <c r="I706" s="620"/>
      <c r="J706" s="622"/>
      <c r="K706" s="622"/>
      <c r="L706" s="622"/>
      <c r="M706" s="622"/>
      <c r="N706" s="624"/>
      <c r="O706" s="622"/>
      <c r="P706" s="622"/>
      <c r="Q706" s="622"/>
      <c r="R706" s="622"/>
      <c r="S706" s="622"/>
      <c r="T706" s="622"/>
      <c r="U706" s="622"/>
      <c r="V706" s="622"/>
      <c r="W706" s="622"/>
      <c r="X706" s="622"/>
      <c r="Y706" s="622"/>
      <c r="Z706" s="620"/>
      <c r="AA706" s="620"/>
      <c r="AB706" s="620"/>
      <c r="AC706" s="623"/>
      <c r="AD706" s="622"/>
      <c r="AE706" s="622"/>
      <c r="AF706" s="622"/>
      <c r="AG706" s="622"/>
      <c r="AH706" s="622"/>
      <c r="AI706" s="623"/>
      <c r="AJ706" s="622"/>
      <c r="AK706" s="622"/>
      <c r="AL706" s="622"/>
      <c r="AM706" s="622"/>
      <c r="AN706" s="622"/>
      <c r="AO706" s="622"/>
      <c r="AP706" s="622"/>
      <c r="AQ706" s="622"/>
      <c r="AR706" s="622"/>
      <c r="AS706" s="622"/>
      <c r="AT706" s="622"/>
      <c r="AU706" s="622"/>
      <c r="AV706" s="622"/>
      <c r="AW706" s="621"/>
      <c r="AX706" s="621"/>
      <c r="AY706" s="621"/>
      <c r="AZ706" s="621"/>
      <c r="BA706" s="620"/>
    </row>
    <row r="707" spans="1:53" ht="15.75" customHeight="1" x14ac:dyDescent="0.25">
      <c r="A707" s="620"/>
      <c r="B707" s="625"/>
      <c r="C707" s="620"/>
      <c r="D707" s="620"/>
      <c r="E707" s="620"/>
      <c r="F707" s="620"/>
      <c r="G707" s="620"/>
      <c r="H707" s="620"/>
      <c r="I707" s="620"/>
      <c r="J707" s="622"/>
      <c r="K707" s="622"/>
      <c r="L707" s="622"/>
      <c r="M707" s="622"/>
      <c r="N707" s="624"/>
      <c r="O707" s="622"/>
      <c r="P707" s="622"/>
      <c r="Q707" s="622"/>
      <c r="R707" s="622"/>
      <c r="S707" s="622"/>
      <c r="T707" s="622"/>
      <c r="U707" s="622"/>
      <c r="V707" s="622"/>
      <c r="W707" s="622"/>
      <c r="X707" s="622"/>
      <c r="Y707" s="622"/>
      <c r="Z707" s="620"/>
      <c r="AA707" s="620"/>
      <c r="AB707" s="620"/>
      <c r="AC707" s="623"/>
      <c r="AD707" s="622"/>
      <c r="AE707" s="622"/>
      <c r="AF707" s="622"/>
      <c r="AG707" s="622"/>
      <c r="AH707" s="622"/>
      <c r="AI707" s="623"/>
      <c r="AJ707" s="622"/>
      <c r="AK707" s="622"/>
      <c r="AL707" s="622"/>
      <c r="AM707" s="622"/>
      <c r="AN707" s="622"/>
      <c r="AO707" s="622"/>
      <c r="AP707" s="622"/>
      <c r="AQ707" s="622"/>
      <c r="AR707" s="622"/>
      <c r="AS707" s="622"/>
      <c r="AT707" s="622"/>
      <c r="AU707" s="622"/>
      <c r="AV707" s="622"/>
      <c r="AW707" s="621"/>
      <c r="AX707" s="621"/>
      <c r="AY707" s="621"/>
      <c r="AZ707" s="621"/>
      <c r="BA707" s="620"/>
    </row>
    <row r="708" spans="1:53" ht="15.75" customHeight="1" x14ac:dyDescent="0.25">
      <c r="A708" s="620"/>
      <c r="B708" s="625"/>
      <c r="C708" s="620"/>
      <c r="D708" s="620"/>
      <c r="E708" s="620"/>
      <c r="F708" s="620"/>
      <c r="G708" s="620"/>
      <c r="H708" s="620"/>
      <c r="I708" s="620"/>
      <c r="J708" s="622"/>
      <c r="K708" s="622"/>
      <c r="L708" s="622"/>
      <c r="M708" s="622"/>
      <c r="N708" s="624"/>
      <c r="O708" s="622"/>
      <c r="P708" s="622"/>
      <c r="Q708" s="622"/>
      <c r="R708" s="622"/>
      <c r="S708" s="622"/>
      <c r="T708" s="622"/>
      <c r="U708" s="622"/>
      <c r="V708" s="622"/>
      <c r="W708" s="622"/>
      <c r="X708" s="622"/>
      <c r="Y708" s="622"/>
      <c r="Z708" s="620"/>
      <c r="AA708" s="620"/>
      <c r="AB708" s="620"/>
      <c r="AC708" s="623"/>
      <c r="AD708" s="622"/>
      <c r="AE708" s="622"/>
      <c r="AF708" s="622"/>
      <c r="AG708" s="622"/>
      <c r="AH708" s="622"/>
      <c r="AI708" s="623"/>
      <c r="AJ708" s="622"/>
      <c r="AK708" s="622"/>
      <c r="AL708" s="622"/>
      <c r="AM708" s="622"/>
      <c r="AN708" s="622"/>
      <c r="AO708" s="622"/>
      <c r="AP708" s="622"/>
      <c r="AQ708" s="622"/>
      <c r="AR708" s="622"/>
      <c r="AS708" s="622"/>
      <c r="AT708" s="622"/>
      <c r="AU708" s="622"/>
      <c r="AV708" s="622"/>
      <c r="AW708" s="621"/>
      <c r="AX708" s="621"/>
      <c r="AY708" s="621"/>
      <c r="AZ708" s="621"/>
      <c r="BA708" s="620"/>
    </row>
    <row r="709" spans="1:53" ht="15.75" customHeight="1" x14ac:dyDescent="0.25">
      <c r="A709" s="620"/>
      <c r="B709" s="625"/>
      <c r="C709" s="620"/>
      <c r="D709" s="620"/>
      <c r="E709" s="620"/>
      <c r="F709" s="620"/>
      <c r="G709" s="620"/>
      <c r="H709" s="620"/>
      <c r="I709" s="620"/>
      <c r="J709" s="622"/>
      <c r="K709" s="622"/>
      <c r="L709" s="622"/>
      <c r="M709" s="622"/>
      <c r="N709" s="624"/>
      <c r="O709" s="622"/>
      <c r="P709" s="622"/>
      <c r="Q709" s="622"/>
      <c r="R709" s="622"/>
      <c r="S709" s="622"/>
      <c r="T709" s="622"/>
      <c r="U709" s="622"/>
      <c r="V709" s="622"/>
      <c r="W709" s="622"/>
      <c r="X709" s="622"/>
      <c r="Y709" s="622"/>
      <c r="Z709" s="620"/>
      <c r="AA709" s="620"/>
      <c r="AB709" s="620"/>
      <c r="AC709" s="623"/>
      <c r="AD709" s="622"/>
      <c r="AE709" s="622"/>
      <c r="AF709" s="622"/>
      <c r="AG709" s="622"/>
      <c r="AH709" s="622"/>
      <c r="AI709" s="623"/>
      <c r="AJ709" s="622"/>
      <c r="AK709" s="622"/>
      <c r="AL709" s="622"/>
      <c r="AM709" s="622"/>
      <c r="AN709" s="622"/>
      <c r="AO709" s="622"/>
      <c r="AP709" s="622"/>
      <c r="AQ709" s="622"/>
      <c r="AR709" s="622"/>
      <c r="AS709" s="622"/>
      <c r="AT709" s="622"/>
      <c r="AU709" s="622"/>
      <c r="AV709" s="622"/>
      <c r="AW709" s="621"/>
      <c r="AX709" s="621"/>
      <c r="AY709" s="621"/>
      <c r="AZ709" s="621"/>
      <c r="BA709" s="620"/>
    </row>
    <row r="710" spans="1:53" ht="15.75" customHeight="1" x14ac:dyDescent="0.25">
      <c r="A710" s="620"/>
      <c r="B710" s="625"/>
      <c r="C710" s="620"/>
      <c r="D710" s="620"/>
      <c r="E710" s="620"/>
      <c r="F710" s="620"/>
      <c r="G710" s="620"/>
      <c r="H710" s="620"/>
      <c r="I710" s="620"/>
      <c r="J710" s="622"/>
      <c r="K710" s="622"/>
      <c r="L710" s="622"/>
      <c r="M710" s="622"/>
      <c r="N710" s="624"/>
      <c r="O710" s="622"/>
      <c r="P710" s="622"/>
      <c r="Q710" s="622"/>
      <c r="R710" s="622"/>
      <c r="S710" s="622"/>
      <c r="T710" s="622"/>
      <c r="U710" s="622"/>
      <c r="V710" s="622"/>
      <c r="W710" s="622"/>
      <c r="X710" s="622"/>
      <c r="Y710" s="622"/>
      <c r="Z710" s="620"/>
      <c r="AA710" s="620"/>
      <c r="AB710" s="620"/>
      <c r="AC710" s="623"/>
      <c r="AD710" s="622"/>
      <c r="AE710" s="622"/>
      <c r="AF710" s="622"/>
      <c r="AG710" s="622"/>
      <c r="AH710" s="622"/>
      <c r="AI710" s="623"/>
      <c r="AJ710" s="622"/>
      <c r="AK710" s="622"/>
      <c r="AL710" s="622"/>
      <c r="AM710" s="622"/>
      <c r="AN710" s="622"/>
      <c r="AO710" s="622"/>
      <c r="AP710" s="622"/>
      <c r="AQ710" s="622"/>
      <c r="AR710" s="622"/>
      <c r="AS710" s="622"/>
      <c r="AT710" s="622"/>
      <c r="AU710" s="622"/>
      <c r="AV710" s="622"/>
      <c r="AW710" s="621"/>
      <c r="AX710" s="621"/>
      <c r="AY710" s="621"/>
      <c r="AZ710" s="621"/>
      <c r="BA710" s="620"/>
    </row>
    <row r="711" spans="1:53" ht="15.75" customHeight="1" x14ac:dyDescent="0.25">
      <c r="A711" s="620"/>
      <c r="B711" s="625"/>
      <c r="C711" s="620"/>
      <c r="D711" s="620"/>
      <c r="E711" s="620"/>
      <c r="F711" s="620"/>
      <c r="G711" s="620"/>
      <c r="H711" s="620"/>
      <c r="I711" s="620"/>
      <c r="J711" s="622"/>
      <c r="K711" s="622"/>
      <c r="L711" s="622"/>
      <c r="M711" s="622"/>
      <c r="N711" s="624"/>
      <c r="O711" s="622"/>
      <c r="P711" s="622"/>
      <c r="Q711" s="622"/>
      <c r="R711" s="622"/>
      <c r="S711" s="622"/>
      <c r="T711" s="622"/>
      <c r="U711" s="622"/>
      <c r="V711" s="622"/>
      <c r="W711" s="622"/>
      <c r="X711" s="622"/>
      <c r="Y711" s="622"/>
      <c r="Z711" s="620"/>
      <c r="AA711" s="620"/>
      <c r="AB711" s="620"/>
      <c r="AC711" s="623"/>
      <c r="AD711" s="622"/>
      <c r="AE711" s="622"/>
      <c r="AF711" s="622"/>
      <c r="AG711" s="622"/>
      <c r="AH711" s="622"/>
      <c r="AI711" s="623"/>
      <c r="AJ711" s="622"/>
      <c r="AK711" s="622"/>
      <c r="AL711" s="622"/>
      <c r="AM711" s="622"/>
      <c r="AN711" s="622"/>
      <c r="AO711" s="622"/>
      <c r="AP711" s="622"/>
      <c r="AQ711" s="622"/>
      <c r="AR711" s="622"/>
      <c r="AS711" s="622"/>
      <c r="AT711" s="622"/>
      <c r="AU711" s="622"/>
      <c r="AV711" s="622"/>
      <c r="AW711" s="621"/>
      <c r="AX711" s="621"/>
      <c r="AY711" s="621"/>
      <c r="AZ711" s="621"/>
      <c r="BA711" s="620"/>
    </row>
    <row r="712" spans="1:53" ht="15.75" customHeight="1" x14ac:dyDescent="0.25">
      <c r="A712" s="620"/>
      <c r="B712" s="625"/>
      <c r="C712" s="620"/>
      <c r="D712" s="620"/>
      <c r="E712" s="620"/>
      <c r="F712" s="620"/>
      <c r="G712" s="620"/>
      <c r="H712" s="620"/>
      <c r="I712" s="620"/>
      <c r="J712" s="622"/>
      <c r="K712" s="622"/>
      <c r="L712" s="622"/>
      <c r="M712" s="622"/>
      <c r="N712" s="624"/>
      <c r="O712" s="622"/>
      <c r="P712" s="622"/>
      <c r="Q712" s="622"/>
      <c r="R712" s="622"/>
      <c r="S712" s="622"/>
      <c r="T712" s="622"/>
      <c r="U712" s="622"/>
      <c r="V712" s="622"/>
      <c r="W712" s="622"/>
      <c r="X712" s="622"/>
      <c r="Y712" s="622"/>
      <c r="Z712" s="620"/>
      <c r="AA712" s="620"/>
      <c r="AB712" s="620"/>
      <c r="AC712" s="623"/>
      <c r="AD712" s="622"/>
      <c r="AE712" s="622"/>
      <c r="AF712" s="622"/>
      <c r="AG712" s="622"/>
      <c r="AH712" s="622"/>
      <c r="AI712" s="623"/>
      <c r="AJ712" s="622"/>
      <c r="AK712" s="622"/>
      <c r="AL712" s="622"/>
      <c r="AM712" s="622"/>
      <c r="AN712" s="622"/>
      <c r="AO712" s="622"/>
      <c r="AP712" s="622"/>
      <c r="AQ712" s="622"/>
      <c r="AR712" s="622"/>
      <c r="AS712" s="622"/>
      <c r="AT712" s="622"/>
      <c r="AU712" s="622"/>
      <c r="AV712" s="622"/>
      <c r="AW712" s="621"/>
      <c r="AX712" s="621"/>
      <c r="AY712" s="621"/>
      <c r="AZ712" s="621"/>
      <c r="BA712" s="620"/>
    </row>
    <row r="713" spans="1:53" ht="15.75" customHeight="1" x14ac:dyDescent="0.25">
      <c r="A713" s="620"/>
      <c r="B713" s="625"/>
      <c r="C713" s="620"/>
      <c r="D713" s="620"/>
      <c r="E713" s="620"/>
      <c r="F713" s="620"/>
      <c r="G713" s="620"/>
      <c r="H713" s="620"/>
      <c r="I713" s="620"/>
      <c r="J713" s="622"/>
      <c r="K713" s="622"/>
      <c r="L713" s="622"/>
      <c r="M713" s="622"/>
      <c r="N713" s="624"/>
      <c r="O713" s="622"/>
      <c r="P713" s="622"/>
      <c r="Q713" s="622"/>
      <c r="R713" s="622"/>
      <c r="S713" s="622"/>
      <c r="T713" s="622"/>
      <c r="U713" s="622"/>
      <c r="V713" s="622"/>
      <c r="W713" s="622"/>
      <c r="X713" s="622"/>
      <c r="Y713" s="622"/>
      <c r="Z713" s="620"/>
      <c r="AA713" s="620"/>
      <c r="AB713" s="620"/>
      <c r="AC713" s="623"/>
      <c r="AD713" s="622"/>
      <c r="AE713" s="622"/>
      <c r="AF713" s="622"/>
      <c r="AG713" s="622"/>
      <c r="AH713" s="622"/>
      <c r="AI713" s="623"/>
      <c r="AJ713" s="622"/>
      <c r="AK713" s="622"/>
      <c r="AL713" s="622"/>
      <c r="AM713" s="622"/>
      <c r="AN713" s="622"/>
      <c r="AO713" s="622"/>
      <c r="AP713" s="622"/>
      <c r="AQ713" s="622"/>
      <c r="AR713" s="622"/>
      <c r="AS713" s="622"/>
      <c r="AT713" s="622"/>
      <c r="AU713" s="622"/>
      <c r="AV713" s="622"/>
      <c r="AW713" s="621"/>
      <c r="AX713" s="621"/>
      <c r="AY713" s="621"/>
      <c r="AZ713" s="621"/>
      <c r="BA713" s="620"/>
    </row>
    <row r="714" spans="1:53" ht="15.75" customHeight="1" x14ac:dyDescent="0.25">
      <c r="A714" s="620"/>
      <c r="B714" s="625"/>
      <c r="C714" s="620"/>
      <c r="D714" s="620"/>
      <c r="E714" s="620"/>
      <c r="F714" s="620"/>
      <c r="G714" s="620"/>
      <c r="H714" s="620"/>
      <c r="I714" s="620"/>
      <c r="J714" s="622"/>
      <c r="K714" s="622"/>
      <c r="L714" s="622"/>
      <c r="M714" s="622"/>
      <c r="N714" s="624"/>
      <c r="O714" s="622"/>
      <c r="P714" s="622"/>
      <c r="Q714" s="622"/>
      <c r="R714" s="622"/>
      <c r="S714" s="622"/>
      <c r="T714" s="622"/>
      <c r="U714" s="622"/>
      <c r="V714" s="622"/>
      <c r="W714" s="622"/>
      <c r="X714" s="622"/>
      <c r="Y714" s="622"/>
      <c r="Z714" s="620"/>
      <c r="AA714" s="620"/>
      <c r="AB714" s="620"/>
      <c r="AC714" s="623"/>
      <c r="AD714" s="622"/>
      <c r="AE714" s="622"/>
      <c r="AF714" s="622"/>
      <c r="AG714" s="622"/>
      <c r="AH714" s="622"/>
      <c r="AI714" s="623"/>
      <c r="AJ714" s="622"/>
      <c r="AK714" s="622"/>
      <c r="AL714" s="622"/>
      <c r="AM714" s="622"/>
      <c r="AN714" s="622"/>
      <c r="AO714" s="622"/>
      <c r="AP714" s="622"/>
      <c r="AQ714" s="622"/>
      <c r="AR714" s="622"/>
      <c r="AS714" s="622"/>
      <c r="AT714" s="622"/>
      <c r="AU714" s="622"/>
      <c r="AV714" s="622"/>
      <c r="AW714" s="621"/>
      <c r="AX714" s="621"/>
      <c r="AY714" s="621"/>
      <c r="AZ714" s="621"/>
      <c r="BA714" s="620"/>
    </row>
    <row r="715" spans="1:53" ht="15.75" customHeight="1" x14ac:dyDescent="0.25">
      <c r="A715" s="620"/>
      <c r="B715" s="625"/>
      <c r="C715" s="620"/>
      <c r="D715" s="620"/>
      <c r="E715" s="620"/>
      <c r="F715" s="620"/>
      <c r="G715" s="620"/>
      <c r="H715" s="620"/>
      <c r="I715" s="620"/>
      <c r="J715" s="622"/>
      <c r="K715" s="622"/>
      <c r="L715" s="622"/>
      <c r="M715" s="622"/>
      <c r="N715" s="624"/>
      <c r="O715" s="622"/>
      <c r="P715" s="622"/>
      <c r="Q715" s="622"/>
      <c r="R715" s="622"/>
      <c r="S715" s="622"/>
      <c r="T715" s="622"/>
      <c r="U715" s="622"/>
      <c r="V715" s="622"/>
      <c r="W715" s="622"/>
      <c r="X715" s="622"/>
      <c r="Y715" s="622"/>
      <c r="Z715" s="620"/>
      <c r="AA715" s="620"/>
      <c r="AB715" s="620"/>
      <c r="AC715" s="623"/>
      <c r="AD715" s="622"/>
      <c r="AE715" s="622"/>
      <c r="AF715" s="622"/>
      <c r="AG715" s="622"/>
      <c r="AH715" s="622"/>
      <c r="AI715" s="623"/>
      <c r="AJ715" s="622"/>
      <c r="AK715" s="622"/>
      <c r="AL715" s="622"/>
      <c r="AM715" s="622"/>
      <c r="AN715" s="622"/>
      <c r="AO715" s="622"/>
      <c r="AP715" s="622"/>
      <c r="AQ715" s="622"/>
      <c r="AR715" s="622"/>
      <c r="AS715" s="622"/>
      <c r="AT715" s="622"/>
      <c r="AU715" s="622"/>
      <c r="AV715" s="622"/>
      <c r="AW715" s="621"/>
      <c r="AX715" s="621"/>
      <c r="AY715" s="621"/>
      <c r="AZ715" s="621"/>
      <c r="BA715" s="620"/>
    </row>
    <row r="716" spans="1:53" ht="15.75" customHeight="1" x14ac:dyDescent="0.25">
      <c r="A716" s="620"/>
      <c r="B716" s="625"/>
      <c r="C716" s="620"/>
      <c r="D716" s="620"/>
      <c r="E716" s="620"/>
      <c r="F716" s="620"/>
      <c r="G716" s="620"/>
      <c r="H716" s="620"/>
      <c r="I716" s="620"/>
      <c r="J716" s="622"/>
      <c r="K716" s="622"/>
      <c r="L716" s="622"/>
      <c r="M716" s="622"/>
      <c r="N716" s="624"/>
      <c r="O716" s="622"/>
      <c r="P716" s="622"/>
      <c r="Q716" s="622"/>
      <c r="R716" s="622"/>
      <c r="S716" s="622"/>
      <c r="T716" s="622"/>
      <c r="U716" s="622"/>
      <c r="V716" s="622"/>
      <c r="W716" s="622"/>
      <c r="X716" s="622"/>
      <c r="Y716" s="622"/>
      <c r="Z716" s="620"/>
      <c r="AA716" s="620"/>
      <c r="AB716" s="620"/>
      <c r="AC716" s="623"/>
      <c r="AD716" s="622"/>
      <c r="AE716" s="622"/>
      <c r="AF716" s="622"/>
      <c r="AG716" s="622"/>
      <c r="AH716" s="622"/>
      <c r="AI716" s="623"/>
      <c r="AJ716" s="622"/>
      <c r="AK716" s="622"/>
      <c r="AL716" s="622"/>
      <c r="AM716" s="622"/>
      <c r="AN716" s="622"/>
      <c r="AO716" s="622"/>
      <c r="AP716" s="622"/>
      <c r="AQ716" s="622"/>
      <c r="AR716" s="622"/>
      <c r="AS716" s="622"/>
      <c r="AT716" s="622"/>
      <c r="AU716" s="622"/>
      <c r="AV716" s="622"/>
      <c r="AW716" s="621"/>
      <c r="AX716" s="621"/>
      <c r="AY716" s="621"/>
      <c r="AZ716" s="621"/>
      <c r="BA716" s="620"/>
    </row>
    <row r="717" spans="1:53" ht="15.75" customHeight="1" x14ac:dyDescent="0.25">
      <c r="A717" s="620"/>
      <c r="B717" s="625"/>
      <c r="C717" s="620"/>
      <c r="D717" s="620"/>
      <c r="E717" s="620"/>
      <c r="F717" s="620"/>
      <c r="G717" s="620"/>
      <c r="H717" s="620"/>
      <c r="I717" s="620"/>
      <c r="J717" s="622"/>
      <c r="K717" s="622"/>
      <c r="L717" s="622"/>
      <c r="M717" s="622"/>
      <c r="N717" s="624"/>
      <c r="O717" s="622"/>
      <c r="P717" s="622"/>
      <c r="Q717" s="622"/>
      <c r="R717" s="622"/>
      <c r="S717" s="622"/>
      <c r="T717" s="622"/>
      <c r="U717" s="622"/>
      <c r="V717" s="622"/>
      <c r="W717" s="622"/>
      <c r="X717" s="622"/>
      <c r="Y717" s="622"/>
      <c r="Z717" s="620"/>
      <c r="AA717" s="620"/>
      <c r="AB717" s="620"/>
      <c r="AC717" s="623"/>
      <c r="AD717" s="622"/>
      <c r="AE717" s="622"/>
      <c r="AF717" s="622"/>
      <c r="AG717" s="622"/>
      <c r="AH717" s="622"/>
      <c r="AI717" s="623"/>
      <c r="AJ717" s="622"/>
      <c r="AK717" s="622"/>
      <c r="AL717" s="622"/>
      <c r="AM717" s="622"/>
      <c r="AN717" s="622"/>
      <c r="AO717" s="622"/>
      <c r="AP717" s="622"/>
      <c r="AQ717" s="622"/>
      <c r="AR717" s="622"/>
      <c r="AS717" s="622"/>
      <c r="AT717" s="622"/>
      <c r="AU717" s="622"/>
      <c r="AV717" s="622"/>
      <c r="AW717" s="621"/>
      <c r="AX717" s="621"/>
      <c r="AY717" s="621"/>
      <c r="AZ717" s="621"/>
      <c r="BA717" s="620"/>
    </row>
    <row r="718" spans="1:53" ht="15.75" customHeight="1" x14ac:dyDescent="0.25">
      <c r="A718" s="620"/>
      <c r="B718" s="625"/>
      <c r="C718" s="620"/>
      <c r="D718" s="620"/>
      <c r="E718" s="620"/>
      <c r="F718" s="620"/>
      <c r="G718" s="620"/>
      <c r="H718" s="620"/>
      <c r="I718" s="620"/>
      <c r="J718" s="622"/>
      <c r="K718" s="622"/>
      <c r="L718" s="622"/>
      <c r="M718" s="622"/>
      <c r="N718" s="624"/>
      <c r="O718" s="622"/>
      <c r="P718" s="622"/>
      <c r="Q718" s="622"/>
      <c r="R718" s="622"/>
      <c r="S718" s="622"/>
      <c r="T718" s="622"/>
      <c r="U718" s="622"/>
      <c r="V718" s="622"/>
      <c r="W718" s="622"/>
      <c r="X718" s="622"/>
      <c r="Y718" s="622"/>
      <c r="Z718" s="620"/>
      <c r="AA718" s="620"/>
      <c r="AB718" s="620"/>
      <c r="AC718" s="623"/>
      <c r="AD718" s="622"/>
      <c r="AE718" s="622"/>
      <c r="AF718" s="622"/>
      <c r="AG718" s="622"/>
      <c r="AH718" s="622"/>
      <c r="AI718" s="623"/>
      <c r="AJ718" s="622"/>
      <c r="AK718" s="622"/>
      <c r="AL718" s="622"/>
      <c r="AM718" s="622"/>
      <c r="AN718" s="622"/>
      <c r="AO718" s="622"/>
      <c r="AP718" s="622"/>
      <c r="AQ718" s="622"/>
      <c r="AR718" s="622"/>
      <c r="AS718" s="622"/>
      <c r="AT718" s="622"/>
      <c r="AU718" s="622"/>
      <c r="AV718" s="622"/>
      <c r="AW718" s="621"/>
      <c r="AX718" s="621"/>
      <c r="AY718" s="621"/>
      <c r="AZ718" s="621"/>
      <c r="BA718" s="620"/>
    </row>
    <row r="719" spans="1:53" ht="15.75" customHeight="1" x14ac:dyDescent="0.25">
      <c r="A719" s="620"/>
      <c r="B719" s="625"/>
      <c r="C719" s="620"/>
      <c r="D719" s="620"/>
      <c r="E719" s="620"/>
      <c r="F719" s="620"/>
      <c r="G719" s="620"/>
      <c r="H719" s="620"/>
      <c r="I719" s="620"/>
      <c r="J719" s="622"/>
      <c r="K719" s="622"/>
      <c r="L719" s="622"/>
      <c r="M719" s="622"/>
      <c r="N719" s="624"/>
      <c r="O719" s="622"/>
      <c r="P719" s="622"/>
      <c r="Q719" s="622"/>
      <c r="R719" s="622"/>
      <c r="S719" s="622"/>
      <c r="T719" s="622"/>
      <c r="U719" s="622"/>
      <c r="V719" s="622"/>
      <c r="W719" s="622"/>
      <c r="X719" s="622"/>
      <c r="Y719" s="622"/>
      <c r="Z719" s="620"/>
      <c r="AA719" s="620"/>
      <c r="AB719" s="620"/>
      <c r="AC719" s="623"/>
      <c r="AD719" s="622"/>
      <c r="AE719" s="622"/>
      <c r="AF719" s="622"/>
      <c r="AG719" s="622"/>
      <c r="AH719" s="622"/>
      <c r="AI719" s="623"/>
      <c r="AJ719" s="622"/>
      <c r="AK719" s="622"/>
      <c r="AL719" s="622"/>
      <c r="AM719" s="622"/>
      <c r="AN719" s="622"/>
      <c r="AO719" s="622"/>
      <c r="AP719" s="622"/>
      <c r="AQ719" s="622"/>
      <c r="AR719" s="622"/>
      <c r="AS719" s="622"/>
      <c r="AT719" s="622"/>
      <c r="AU719" s="622"/>
      <c r="AV719" s="622"/>
      <c r="AW719" s="621"/>
      <c r="AX719" s="621"/>
      <c r="AY719" s="621"/>
      <c r="AZ719" s="621"/>
      <c r="BA719" s="620"/>
    </row>
    <row r="720" spans="1:53" ht="15.75" customHeight="1" x14ac:dyDescent="0.25">
      <c r="A720" s="620"/>
      <c r="B720" s="625"/>
      <c r="C720" s="620"/>
      <c r="D720" s="620"/>
      <c r="E720" s="620"/>
      <c r="F720" s="620"/>
      <c r="G720" s="620"/>
      <c r="H720" s="620"/>
      <c r="I720" s="620"/>
      <c r="J720" s="622"/>
      <c r="K720" s="622"/>
      <c r="L720" s="622"/>
      <c r="M720" s="622"/>
      <c r="N720" s="624"/>
      <c r="O720" s="622"/>
      <c r="P720" s="622"/>
      <c r="Q720" s="622"/>
      <c r="R720" s="622"/>
      <c r="S720" s="622"/>
      <c r="T720" s="622"/>
      <c r="U720" s="622"/>
      <c r="V720" s="622"/>
      <c r="W720" s="622"/>
      <c r="X720" s="622"/>
      <c r="Y720" s="622"/>
      <c r="Z720" s="620"/>
      <c r="AA720" s="620"/>
      <c r="AB720" s="620"/>
      <c r="AC720" s="623"/>
      <c r="AD720" s="622"/>
      <c r="AE720" s="622"/>
      <c r="AF720" s="622"/>
      <c r="AG720" s="622"/>
      <c r="AH720" s="622"/>
      <c r="AI720" s="623"/>
      <c r="AJ720" s="622"/>
      <c r="AK720" s="622"/>
      <c r="AL720" s="622"/>
      <c r="AM720" s="622"/>
      <c r="AN720" s="622"/>
      <c r="AO720" s="622"/>
      <c r="AP720" s="622"/>
      <c r="AQ720" s="622"/>
      <c r="AR720" s="622"/>
      <c r="AS720" s="622"/>
      <c r="AT720" s="622"/>
      <c r="AU720" s="622"/>
      <c r="AV720" s="622"/>
      <c r="AW720" s="621"/>
      <c r="AX720" s="621"/>
      <c r="AY720" s="621"/>
      <c r="AZ720" s="621"/>
      <c r="BA720" s="620"/>
    </row>
    <row r="721" spans="1:53" ht="15.75" customHeight="1" x14ac:dyDescent="0.25">
      <c r="A721" s="620"/>
      <c r="B721" s="625"/>
      <c r="C721" s="620"/>
      <c r="D721" s="620"/>
      <c r="E721" s="620"/>
      <c r="F721" s="620"/>
      <c r="G721" s="620"/>
      <c r="H721" s="620"/>
      <c r="I721" s="620"/>
      <c r="J721" s="622"/>
      <c r="K721" s="622"/>
      <c r="L721" s="622"/>
      <c r="M721" s="622"/>
      <c r="N721" s="624"/>
      <c r="O721" s="622"/>
      <c r="P721" s="622"/>
      <c r="Q721" s="622"/>
      <c r="R721" s="622"/>
      <c r="S721" s="622"/>
      <c r="T721" s="622"/>
      <c r="U721" s="622"/>
      <c r="V721" s="622"/>
      <c r="W721" s="622"/>
      <c r="X721" s="622"/>
      <c r="Y721" s="622"/>
      <c r="Z721" s="620"/>
      <c r="AA721" s="620"/>
      <c r="AB721" s="620"/>
      <c r="AC721" s="623"/>
      <c r="AD721" s="622"/>
      <c r="AE721" s="622"/>
      <c r="AF721" s="622"/>
      <c r="AG721" s="622"/>
      <c r="AH721" s="622"/>
      <c r="AI721" s="623"/>
      <c r="AJ721" s="622"/>
      <c r="AK721" s="622"/>
      <c r="AL721" s="622"/>
      <c r="AM721" s="622"/>
      <c r="AN721" s="622"/>
      <c r="AO721" s="622"/>
      <c r="AP721" s="622"/>
      <c r="AQ721" s="622"/>
      <c r="AR721" s="622"/>
      <c r="AS721" s="622"/>
      <c r="AT721" s="622"/>
      <c r="AU721" s="622"/>
      <c r="AV721" s="622"/>
      <c r="AW721" s="621"/>
      <c r="AX721" s="621"/>
      <c r="AY721" s="621"/>
      <c r="AZ721" s="621"/>
      <c r="BA721" s="620"/>
    </row>
    <row r="722" spans="1:53" ht="15.75" customHeight="1" x14ac:dyDescent="0.25">
      <c r="A722" s="620"/>
      <c r="B722" s="625"/>
      <c r="C722" s="620"/>
      <c r="D722" s="620"/>
      <c r="E722" s="620"/>
      <c r="F722" s="620"/>
      <c r="G722" s="620"/>
      <c r="H722" s="620"/>
      <c r="I722" s="620"/>
      <c r="J722" s="622"/>
      <c r="K722" s="622"/>
      <c r="L722" s="622"/>
      <c r="M722" s="622"/>
      <c r="N722" s="624"/>
      <c r="O722" s="622"/>
      <c r="P722" s="622"/>
      <c r="Q722" s="622"/>
      <c r="R722" s="622"/>
      <c r="S722" s="622"/>
      <c r="T722" s="622"/>
      <c r="U722" s="622"/>
      <c r="V722" s="622"/>
      <c r="W722" s="622"/>
      <c r="X722" s="622"/>
      <c r="Y722" s="622"/>
      <c r="Z722" s="620"/>
      <c r="AA722" s="620"/>
      <c r="AB722" s="620"/>
      <c r="AC722" s="623"/>
      <c r="AD722" s="622"/>
      <c r="AE722" s="622"/>
      <c r="AF722" s="622"/>
      <c r="AG722" s="622"/>
      <c r="AH722" s="622"/>
      <c r="AI722" s="623"/>
      <c r="AJ722" s="622"/>
      <c r="AK722" s="622"/>
      <c r="AL722" s="622"/>
      <c r="AM722" s="622"/>
      <c r="AN722" s="622"/>
      <c r="AO722" s="622"/>
      <c r="AP722" s="622"/>
      <c r="AQ722" s="622"/>
      <c r="AR722" s="622"/>
      <c r="AS722" s="622"/>
      <c r="AT722" s="622"/>
      <c r="AU722" s="622"/>
      <c r="AV722" s="622"/>
      <c r="AW722" s="621"/>
      <c r="AX722" s="621"/>
      <c r="AY722" s="621"/>
      <c r="AZ722" s="621"/>
      <c r="BA722" s="620"/>
    </row>
    <row r="723" spans="1:53" ht="15.75" customHeight="1" x14ac:dyDescent="0.25">
      <c r="A723" s="620"/>
      <c r="B723" s="625"/>
      <c r="C723" s="620"/>
      <c r="D723" s="620"/>
      <c r="E723" s="620"/>
      <c r="F723" s="620"/>
      <c r="G723" s="620"/>
      <c r="H723" s="620"/>
      <c r="I723" s="620"/>
      <c r="J723" s="622"/>
      <c r="K723" s="622"/>
      <c r="L723" s="622"/>
      <c r="M723" s="622"/>
      <c r="N723" s="624"/>
      <c r="O723" s="622"/>
      <c r="P723" s="622"/>
      <c r="Q723" s="622"/>
      <c r="R723" s="622"/>
      <c r="S723" s="622"/>
      <c r="T723" s="622"/>
      <c r="U723" s="622"/>
      <c r="V723" s="622"/>
      <c r="W723" s="622"/>
      <c r="X723" s="622"/>
      <c r="Y723" s="622"/>
      <c r="Z723" s="620"/>
      <c r="AA723" s="620"/>
      <c r="AB723" s="620"/>
      <c r="AC723" s="623"/>
      <c r="AD723" s="622"/>
      <c r="AE723" s="622"/>
      <c r="AF723" s="622"/>
      <c r="AG723" s="622"/>
      <c r="AH723" s="622"/>
      <c r="AI723" s="623"/>
      <c r="AJ723" s="622"/>
      <c r="AK723" s="622"/>
      <c r="AL723" s="622"/>
      <c r="AM723" s="622"/>
      <c r="AN723" s="622"/>
      <c r="AO723" s="622"/>
      <c r="AP723" s="622"/>
      <c r="AQ723" s="622"/>
      <c r="AR723" s="622"/>
      <c r="AS723" s="622"/>
      <c r="AT723" s="622"/>
      <c r="AU723" s="622"/>
      <c r="AV723" s="622"/>
      <c r="AW723" s="621"/>
      <c r="AX723" s="621"/>
      <c r="AY723" s="621"/>
      <c r="AZ723" s="621"/>
      <c r="BA723" s="620"/>
    </row>
    <row r="724" spans="1:53" ht="15.75" customHeight="1" x14ac:dyDescent="0.25">
      <c r="A724" s="620"/>
      <c r="B724" s="625"/>
      <c r="C724" s="620"/>
      <c r="D724" s="620"/>
      <c r="E724" s="620"/>
      <c r="F724" s="620"/>
      <c r="G724" s="620"/>
      <c r="H724" s="620"/>
      <c r="I724" s="620"/>
      <c r="J724" s="622"/>
      <c r="K724" s="622"/>
      <c r="L724" s="622"/>
      <c r="M724" s="622"/>
      <c r="N724" s="624"/>
      <c r="O724" s="622"/>
      <c r="P724" s="622"/>
      <c r="Q724" s="622"/>
      <c r="R724" s="622"/>
      <c r="S724" s="622"/>
      <c r="T724" s="622"/>
      <c r="U724" s="622"/>
      <c r="V724" s="622"/>
      <c r="W724" s="622"/>
      <c r="X724" s="622"/>
      <c r="Y724" s="622"/>
      <c r="Z724" s="620"/>
      <c r="AA724" s="620"/>
      <c r="AB724" s="620"/>
      <c r="AC724" s="623"/>
      <c r="AD724" s="622"/>
      <c r="AE724" s="622"/>
      <c r="AF724" s="622"/>
      <c r="AG724" s="622"/>
      <c r="AH724" s="622"/>
      <c r="AI724" s="623"/>
      <c r="AJ724" s="622"/>
      <c r="AK724" s="622"/>
      <c r="AL724" s="622"/>
      <c r="AM724" s="622"/>
      <c r="AN724" s="622"/>
      <c r="AO724" s="622"/>
      <c r="AP724" s="622"/>
      <c r="AQ724" s="622"/>
      <c r="AR724" s="622"/>
      <c r="AS724" s="622"/>
      <c r="AT724" s="622"/>
      <c r="AU724" s="622"/>
      <c r="AV724" s="622"/>
      <c r="AW724" s="621"/>
      <c r="AX724" s="621"/>
      <c r="AY724" s="621"/>
      <c r="AZ724" s="621"/>
      <c r="BA724" s="620"/>
    </row>
    <row r="725" spans="1:53" ht="15.75" customHeight="1" x14ac:dyDescent="0.25">
      <c r="A725" s="620"/>
      <c r="B725" s="625"/>
      <c r="C725" s="620"/>
      <c r="D725" s="620"/>
      <c r="E725" s="620"/>
      <c r="F725" s="620"/>
      <c r="G725" s="620"/>
      <c r="H725" s="620"/>
      <c r="I725" s="620"/>
      <c r="J725" s="622"/>
      <c r="K725" s="622"/>
      <c r="L725" s="622"/>
      <c r="M725" s="622"/>
      <c r="N725" s="624"/>
      <c r="O725" s="622"/>
      <c r="P725" s="622"/>
      <c r="Q725" s="622"/>
      <c r="R725" s="622"/>
      <c r="S725" s="622"/>
      <c r="T725" s="622"/>
      <c r="U725" s="622"/>
      <c r="V725" s="622"/>
      <c r="W725" s="622"/>
      <c r="X725" s="622"/>
      <c r="Y725" s="622"/>
      <c r="Z725" s="620"/>
      <c r="AA725" s="620"/>
      <c r="AB725" s="620"/>
      <c r="AC725" s="623"/>
      <c r="AD725" s="622"/>
      <c r="AE725" s="622"/>
      <c r="AF725" s="622"/>
      <c r="AG725" s="622"/>
      <c r="AH725" s="622"/>
      <c r="AI725" s="623"/>
      <c r="AJ725" s="622"/>
      <c r="AK725" s="622"/>
      <c r="AL725" s="622"/>
      <c r="AM725" s="622"/>
      <c r="AN725" s="622"/>
      <c r="AO725" s="622"/>
      <c r="AP725" s="622"/>
      <c r="AQ725" s="622"/>
      <c r="AR725" s="622"/>
      <c r="AS725" s="622"/>
      <c r="AT725" s="622"/>
      <c r="AU725" s="622"/>
      <c r="AV725" s="622"/>
      <c r="AW725" s="621"/>
      <c r="AX725" s="621"/>
      <c r="AY725" s="621"/>
      <c r="AZ725" s="621"/>
      <c r="BA725" s="620"/>
    </row>
    <row r="726" spans="1:53" ht="15.75" customHeight="1" x14ac:dyDescent="0.25">
      <c r="A726" s="620"/>
      <c r="B726" s="625"/>
      <c r="C726" s="620"/>
      <c r="D726" s="620"/>
      <c r="E726" s="620"/>
      <c r="F726" s="620"/>
      <c r="G726" s="620"/>
      <c r="H726" s="620"/>
      <c r="I726" s="620"/>
      <c r="J726" s="622"/>
      <c r="K726" s="622"/>
      <c r="L726" s="622"/>
      <c r="M726" s="622"/>
      <c r="N726" s="624"/>
      <c r="O726" s="622"/>
      <c r="P726" s="622"/>
      <c r="Q726" s="622"/>
      <c r="R726" s="622"/>
      <c r="S726" s="622"/>
      <c r="T726" s="622"/>
      <c r="U726" s="622"/>
      <c r="V726" s="622"/>
      <c r="W726" s="622"/>
      <c r="X726" s="622"/>
      <c r="Y726" s="622"/>
      <c r="Z726" s="620"/>
      <c r="AA726" s="620"/>
      <c r="AB726" s="620"/>
      <c r="AC726" s="623"/>
      <c r="AD726" s="622"/>
      <c r="AE726" s="622"/>
      <c r="AF726" s="622"/>
      <c r="AG726" s="622"/>
      <c r="AH726" s="622"/>
      <c r="AI726" s="623"/>
      <c r="AJ726" s="622"/>
      <c r="AK726" s="622"/>
      <c r="AL726" s="622"/>
      <c r="AM726" s="622"/>
      <c r="AN726" s="622"/>
      <c r="AO726" s="622"/>
      <c r="AP726" s="622"/>
      <c r="AQ726" s="622"/>
      <c r="AR726" s="622"/>
      <c r="AS726" s="622"/>
      <c r="AT726" s="622"/>
      <c r="AU726" s="622"/>
      <c r="AV726" s="622"/>
      <c r="AW726" s="621"/>
      <c r="AX726" s="621"/>
      <c r="AY726" s="621"/>
      <c r="AZ726" s="621"/>
      <c r="BA726" s="620"/>
    </row>
    <row r="727" spans="1:53" ht="15.75" customHeight="1" x14ac:dyDescent="0.25">
      <c r="A727" s="620"/>
      <c r="B727" s="625"/>
      <c r="C727" s="620"/>
      <c r="D727" s="620"/>
      <c r="E727" s="620"/>
      <c r="F727" s="620"/>
      <c r="G727" s="620"/>
      <c r="H727" s="620"/>
      <c r="I727" s="620"/>
      <c r="J727" s="622"/>
      <c r="K727" s="622"/>
      <c r="L727" s="622"/>
      <c r="M727" s="622"/>
      <c r="N727" s="624"/>
      <c r="O727" s="622"/>
      <c r="P727" s="622"/>
      <c r="Q727" s="622"/>
      <c r="R727" s="622"/>
      <c r="S727" s="622"/>
      <c r="T727" s="622"/>
      <c r="U727" s="622"/>
      <c r="V727" s="622"/>
      <c r="W727" s="622"/>
      <c r="X727" s="622"/>
      <c r="Y727" s="622"/>
      <c r="Z727" s="620"/>
      <c r="AA727" s="620"/>
      <c r="AB727" s="620"/>
      <c r="AC727" s="623"/>
      <c r="AD727" s="622"/>
      <c r="AE727" s="622"/>
      <c r="AF727" s="622"/>
      <c r="AG727" s="622"/>
      <c r="AH727" s="622"/>
      <c r="AI727" s="623"/>
      <c r="AJ727" s="622"/>
      <c r="AK727" s="622"/>
      <c r="AL727" s="622"/>
      <c r="AM727" s="622"/>
      <c r="AN727" s="622"/>
      <c r="AO727" s="622"/>
      <c r="AP727" s="622"/>
      <c r="AQ727" s="622"/>
      <c r="AR727" s="622"/>
      <c r="AS727" s="622"/>
      <c r="AT727" s="622"/>
      <c r="AU727" s="622"/>
      <c r="AV727" s="622"/>
      <c r="AW727" s="621"/>
      <c r="AX727" s="621"/>
      <c r="AY727" s="621"/>
      <c r="AZ727" s="621"/>
      <c r="BA727" s="620"/>
    </row>
    <row r="728" spans="1:53" ht="15.75" customHeight="1" x14ac:dyDescent="0.25">
      <c r="A728" s="620"/>
      <c r="B728" s="625"/>
      <c r="C728" s="620"/>
      <c r="D728" s="620"/>
      <c r="E728" s="620"/>
      <c r="F728" s="620"/>
      <c r="G728" s="620"/>
      <c r="H728" s="620"/>
      <c r="I728" s="620"/>
      <c r="J728" s="622"/>
      <c r="K728" s="622"/>
      <c r="L728" s="622"/>
      <c r="M728" s="622"/>
      <c r="N728" s="624"/>
      <c r="O728" s="622"/>
      <c r="P728" s="622"/>
      <c r="Q728" s="622"/>
      <c r="R728" s="622"/>
      <c r="S728" s="622"/>
      <c r="T728" s="622"/>
      <c r="U728" s="622"/>
      <c r="V728" s="622"/>
      <c r="W728" s="622"/>
      <c r="X728" s="622"/>
      <c r="Y728" s="622"/>
      <c r="Z728" s="620"/>
      <c r="AA728" s="620"/>
      <c r="AB728" s="620"/>
      <c r="AC728" s="623"/>
      <c r="AD728" s="622"/>
      <c r="AE728" s="622"/>
      <c r="AF728" s="622"/>
      <c r="AG728" s="622"/>
      <c r="AH728" s="622"/>
      <c r="AI728" s="623"/>
      <c r="AJ728" s="622"/>
      <c r="AK728" s="622"/>
      <c r="AL728" s="622"/>
      <c r="AM728" s="622"/>
      <c r="AN728" s="622"/>
      <c r="AO728" s="622"/>
      <c r="AP728" s="622"/>
      <c r="AQ728" s="622"/>
      <c r="AR728" s="622"/>
      <c r="AS728" s="622"/>
      <c r="AT728" s="622"/>
      <c r="AU728" s="622"/>
      <c r="AV728" s="622"/>
      <c r="AW728" s="621"/>
      <c r="AX728" s="621"/>
      <c r="AY728" s="621"/>
      <c r="AZ728" s="621"/>
      <c r="BA728" s="620"/>
    </row>
    <row r="729" spans="1:53" ht="15.75" customHeight="1" x14ac:dyDescent="0.25">
      <c r="A729" s="620"/>
      <c r="B729" s="625"/>
      <c r="C729" s="620"/>
      <c r="D729" s="620"/>
      <c r="E729" s="620"/>
      <c r="F729" s="620"/>
      <c r="G729" s="620"/>
      <c r="H729" s="620"/>
      <c r="I729" s="620"/>
      <c r="J729" s="622"/>
      <c r="K729" s="622"/>
      <c r="L729" s="622"/>
      <c r="M729" s="622"/>
      <c r="N729" s="624"/>
      <c r="O729" s="622"/>
      <c r="P729" s="622"/>
      <c r="Q729" s="622"/>
      <c r="R729" s="622"/>
      <c r="S729" s="622"/>
      <c r="T729" s="622"/>
      <c r="U729" s="622"/>
      <c r="V729" s="622"/>
      <c r="W729" s="622"/>
      <c r="X729" s="622"/>
      <c r="Y729" s="622"/>
      <c r="Z729" s="620"/>
      <c r="AA729" s="620"/>
      <c r="AB729" s="620"/>
      <c r="AC729" s="623"/>
      <c r="AD729" s="622"/>
      <c r="AE729" s="622"/>
      <c r="AF729" s="622"/>
      <c r="AG729" s="622"/>
      <c r="AH729" s="622"/>
      <c r="AI729" s="623"/>
      <c r="AJ729" s="622"/>
      <c r="AK729" s="622"/>
      <c r="AL729" s="622"/>
      <c r="AM729" s="622"/>
      <c r="AN729" s="622"/>
      <c r="AO729" s="622"/>
      <c r="AP729" s="622"/>
      <c r="AQ729" s="622"/>
      <c r="AR729" s="622"/>
      <c r="AS729" s="622"/>
      <c r="AT729" s="622"/>
      <c r="AU729" s="622"/>
      <c r="AV729" s="622"/>
      <c r="AW729" s="621"/>
      <c r="AX729" s="621"/>
      <c r="AY729" s="621"/>
      <c r="AZ729" s="621"/>
      <c r="BA729" s="620"/>
    </row>
    <row r="730" spans="1:53" ht="15.75" customHeight="1" x14ac:dyDescent="0.25">
      <c r="A730" s="620"/>
      <c r="B730" s="625"/>
      <c r="C730" s="620"/>
      <c r="D730" s="620"/>
      <c r="E730" s="620"/>
      <c r="F730" s="620"/>
      <c r="G730" s="620"/>
      <c r="H730" s="620"/>
      <c r="I730" s="620"/>
      <c r="J730" s="622"/>
      <c r="K730" s="622"/>
      <c r="L730" s="622"/>
      <c r="M730" s="622"/>
      <c r="N730" s="624"/>
      <c r="O730" s="622"/>
      <c r="P730" s="622"/>
      <c r="Q730" s="622"/>
      <c r="R730" s="622"/>
      <c r="S730" s="622"/>
      <c r="T730" s="622"/>
      <c r="U730" s="622"/>
      <c r="V730" s="622"/>
      <c r="W730" s="622"/>
      <c r="X730" s="622"/>
      <c r="Y730" s="622"/>
      <c r="Z730" s="620"/>
      <c r="AA730" s="620"/>
      <c r="AB730" s="620"/>
      <c r="AC730" s="623"/>
      <c r="AD730" s="622"/>
      <c r="AE730" s="622"/>
      <c r="AF730" s="622"/>
      <c r="AG730" s="622"/>
      <c r="AH730" s="622"/>
      <c r="AI730" s="623"/>
      <c r="AJ730" s="622"/>
      <c r="AK730" s="622"/>
      <c r="AL730" s="622"/>
      <c r="AM730" s="622"/>
      <c r="AN730" s="622"/>
      <c r="AO730" s="622"/>
      <c r="AP730" s="622"/>
      <c r="AQ730" s="622"/>
      <c r="AR730" s="622"/>
      <c r="AS730" s="622"/>
      <c r="AT730" s="622"/>
      <c r="AU730" s="622"/>
      <c r="AV730" s="622"/>
      <c r="AW730" s="621"/>
      <c r="AX730" s="621"/>
      <c r="AY730" s="621"/>
      <c r="AZ730" s="621"/>
      <c r="BA730" s="620"/>
    </row>
    <row r="731" spans="1:53" ht="15.75" customHeight="1" x14ac:dyDescent="0.25">
      <c r="A731" s="620"/>
      <c r="B731" s="625"/>
      <c r="C731" s="620"/>
      <c r="D731" s="620"/>
      <c r="E731" s="620"/>
      <c r="F731" s="620"/>
      <c r="G731" s="620"/>
      <c r="H731" s="620"/>
      <c r="I731" s="620"/>
      <c r="J731" s="622"/>
      <c r="K731" s="622"/>
      <c r="L731" s="622"/>
      <c r="M731" s="622"/>
      <c r="N731" s="624"/>
      <c r="O731" s="622"/>
      <c r="P731" s="622"/>
      <c r="Q731" s="622"/>
      <c r="R731" s="622"/>
      <c r="S731" s="622"/>
      <c r="T731" s="622"/>
      <c r="U731" s="622"/>
      <c r="V731" s="622"/>
      <c r="W731" s="622"/>
      <c r="X731" s="622"/>
      <c r="Y731" s="622"/>
      <c r="Z731" s="620"/>
      <c r="AA731" s="620"/>
      <c r="AB731" s="620"/>
      <c r="AC731" s="623"/>
      <c r="AD731" s="622"/>
      <c r="AE731" s="622"/>
      <c r="AF731" s="622"/>
      <c r="AG731" s="622"/>
      <c r="AH731" s="622"/>
      <c r="AI731" s="623"/>
      <c r="AJ731" s="622"/>
      <c r="AK731" s="622"/>
      <c r="AL731" s="622"/>
      <c r="AM731" s="622"/>
      <c r="AN731" s="622"/>
      <c r="AO731" s="622"/>
      <c r="AP731" s="622"/>
      <c r="AQ731" s="622"/>
      <c r="AR731" s="622"/>
      <c r="AS731" s="622"/>
      <c r="AT731" s="622"/>
      <c r="AU731" s="622"/>
      <c r="AV731" s="622"/>
      <c r="AW731" s="621"/>
      <c r="AX731" s="621"/>
      <c r="AY731" s="621"/>
      <c r="AZ731" s="621"/>
      <c r="BA731" s="620"/>
    </row>
    <row r="732" spans="1:53" ht="15.75" customHeight="1" x14ac:dyDescent="0.25">
      <c r="A732" s="620"/>
      <c r="B732" s="625"/>
      <c r="C732" s="620"/>
      <c r="D732" s="620"/>
      <c r="E732" s="620"/>
      <c r="F732" s="620"/>
      <c r="G732" s="620"/>
      <c r="H732" s="620"/>
      <c r="I732" s="620"/>
      <c r="J732" s="622"/>
      <c r="K732" s="622"/>
      <c r="L732" s="622"/>
      <c r="M732" s="622"/>
      <c r="N732" s="624"/>
      <c r="O732" s="622"/>
      <c r="P732" s="622"/>
      <c r="Q732" s="622"/>
      <c r="R732" s="622"/>
      <c r="S732" s="622"/>
      <c r="T732" s="622"/>
      <c r="U732" s="622"/>
      <c r="V732" s="622"/>
      <c r="W732" s="622"/>
      <c r="X732" s="622"/>
      <c r="Y732" s="622"/>
      <c r="Z732" s="620"/>
      <c r="AA732" s="620"/>
      <c r="AB732" s="620"/>
      <c r="AC732" s="623"/>
      <c r="AD732" s="622"/>
      <c r="AE732" s="622"/>
      <c r="AF732" s="622"/>
      <c r="AG732" s="622"/>
      <c r="AH732" s="622"/>
      <c r="AI732" s="623"/>
      <c r="AJ732" s="622"/>
      <c r="AK732" s="622"/>
      <c r="AL732" s="622"/>
      <c r="AM732" s="622"/>
      <c r="AN732" s="622"/>
      <c r="AO732" s="622"/>
      <c r="AP732" s="622"/>
      <c r="AQ732" s="622"/>
      <c r="AR732" s="622"/>
      <c r="AS732" s="622"/>
      <c r="AT732" s="622"/>
      <c r="AU732" s="622"/>
      <c r="AV732" s="622"/>
      <c r="AW732" s="621"/>
      <c r="AX732" s="621"/>
      <c r="AY732" s="621"/>
      <c r="AZ732" s="621"/>
      <c r="BA732" s="620"/>
    </row>
    <row r="733" spans="1:53" ht="15.75" customHeight="1" x14ac:dyDescent="0.25">
      <c r="A733" s="620"/>
      <c r="B733" s="625"/>
      <c r="C733" s="620"/>
      <c r="D733" s="620"/>
      <c r="E733" s="620"/>
      <c r="F733" s="620"/>
      <c r="G733" s="620"/>
      <c r="H733" s="620"/>
      <c r="I733" s="620"/>
      <c r="J733" s="622"/>
      <c r="K733" s="622"/>
      <c r="L733" s="622"/>
      <c r="M733" s="622"/>
      <c r="N733" s="624"/>
      <c r="O733" s="622"/>
      <c r="P733" s="622"/>
      <c r="Q733" s="622"/>
      <c r="R733" s="622"/>
      <c r="S733" s="622"/>
      <c r="T733" s="622"/>
      <c r="U733" s="622"/>
      <c r="V733" s="622"/>
      <c r="W733" s="622"/>
      <c r="X733" s="622"/>
      <c r="Y733" s="622"/>
      <c r="Z733" s="620"/>
      <c r="AA733" s="620"/>
      <c r="AB733" s="620"/>
      <c r="AC733" s="623"/>
      <c r="AD733" s="622"/>
      <c r="AE733" s="622"/>
      <c r="AF733" s="622"/>
      <c r="AG733" s="622"/>
      <c r="AH733" s="622"/>
      <c r="AI733" s="623"/>
      <c r="AJ733" s="622"/>
      <c r="AK733" s="622"/>
      <c r="AL733" s="622"/>
      <c r="AM733" s="622"/>
      <c r="AN733" s="622"/>
      <c r="AO733" s="622"/>
      <c r="AP733" s="622"/>
      <c r="AQ733" s="622"/>
      <c r="AR733" s="622"/>
      <c r="AS733" s="622"/>
      <c r="AT733" s="622"/>
      <c r="AU733" s="622"/>
      <c r="AV733" s="622"/>
      <c r="AW733" s="621"/>
      <c r="AX733" s="621"/>
      <c r="AY733" s="621"/>
      <c r="AZ733" s="621"/>
      <c r="BA733" s="620"/>
    </row>
    <row r="734" spans="1:53" ht="15.75" customHeight="1" x14ac:dyDescent="0.25">
      <c r="A734" s="620"/>
      <c r="B734" s="625"/>
      <c r="C734" s="620"/>
      <c r="D734" s="620"/>
      <c r="E734" s="620"/>
      <c r="F734" s="620"/>
      <c r="G734" s="620"/>
      <c r="H734" s="620"/>
      <c r="I734" s="620"/>
      <c r="J734" s="622"/>
      <c r="K734" s="622"/>
      <c r="L734" s="622"/>
      <c r="M734" s="622"/>
      <c r="N734" s="624"/>
      <c r="O734" s="622"/>
      <c r="P734" s="622"/>
      <c r="Q734" s="622"/>
      <c r="R734" s="622"/>
      <c r="S734" s="622"/>
      <c r="T734" s="622"/>
      <c r="U734" s="622"/>
      <c r="V734" s="622"/>
      <c r="W734" s="622"/>
      <c r="X734" s="622"/>
      <c r="Y734" s="622"/>
      <c r="Z734" s="620"/>
      <c r="AA734" s="620"/>
      <c r="AB734" s="620"/>
      <c r="AC734" s="623"/>
      <c r="AD734" s="622"/>
      <c r="AE734" s="622"/>
      <c r="AF734" s="622"/>
      <c r="AG734" s="622"/>
      <c r="AH734" s="622"/>
      <c r="AI734" s="623"/>
      <c r="AJ734" s="622"/>
      <c r="AK734" s="622"/>
      <c r="AL734" s="622"/>
      <c r="AM734" s="622"/>
      <c r="AN734" s="622"/>
      <c r="AO734" s="622"/>
      <c r="AP734" s="622"/>
      <c r="AQ734" s="622"/>
      <c r="AR734" s="622"/>
      <c r="AS734" s="622"/>
      <c r="AT734" s="622"/>
      <c r="AU734" s="622"/>
      <c r="AV734" s="622"/>
      <c r="AW734" s="621"/>
      <c r="AX734" s="621"/>
      <c r="AY734" s="621"/>
      <c r="AZ734" s="621"/>
      <c r="BA734" s="620"/>
    </row>
    <row r="735" spans="1:53" ht="15.75" customHeight="1" x14ac:dyDescent="0.25">
      <c r="A735" s="620"/>
      <c r="B735" s="625"/>
      <c r="C735" s="620"/>
      <c r="D735" s="620"/>
      <c r="E735" s="620"/>
      <c r="F735" s="620"/>
      <c r="G735" s="620"/>
      <c r="H735" s="620"/>
      <c r="I735" s="620"/>
      <c r="J735" s="622"/>
      <c r="K735" s="622"/>
      <c r="L735" s="622"/>
      <c r="M735" s="622"/>
      <c r="N735" s="624"/>
      <c r="O735" s="622"/>
      <c r="P735" s="622"/>
      <c r="Q735" s="622"/>
      <c r="R735" s="622"/>
      <c r="S735" s="622"/>
      <c r="T735" s="622"/>
      <c r="U735" s="622"/>
      <c r="V735" s="622"/>
      <c r="W735" s="622"/>
      <c r="X735" s="622"/>
      <c r="Y735" s="622"/>
      <c r="Z735" s="620"/>
      <c r="AA735" s="620"/>
      <c r="AB735" s="620"/>
      <c r="AC735" s="623"/>
      <c r="AD735" s="622"/>
      <c r="AE735" s="622"/>
      <c r="AF735" s="622"/>
      <c r="AG735" s="622"/>
      <c r="AH735" s="622"/>
      <c r="AI735" s="623"/>
      <c r="AJ735" s="622"/>
      <c r="AK735" s="622"/>
      <c r="AL735" s="622"/>
      <c r="AM735" s="622"/>
      <c r="AN735" s="622"/>
      <c r="AO735" s="622"/>
      <c r="AP735" s="622"/>
      <c r="AQ735" s="622"/>
      <c r="AR735" s="622"/>
      <c r="AS735" s="622"/>
      <c r="AT735" s="622"/>
      <c r="AU735" s="622"/>
      <c r="AV735" s="622"/>
      <c r="AW735" s="621"/>
      <c r="AX735" s="621"/>
      <c r="AY735" s="621"/>
      <c r="AZ735" s="621"/>
      <c r="BA735" s="620"/>
    </row>
    <row r="736" spans="1:53" ht="15.75" customHeight="1" x14ac:dyDescent="0.25">
      <c r="A736" s="620"/>
      <c r="B736" s="625"/>
      <c r="C736" s="620"/>
      <c r="D736" s="620"/>
      <c r="E736" s="620"/>
      <c r="F736" s="620"/>
      <c r="G736" s="620"/>
      <c r="H736" s="620"/>
      <c r="I736" s="620"/>
      <c r="J736" s="622"/>
      <c r="K736" s="622"/>
      <c r="L736" s="622"/>
      <c r="M736" s="622"/>
      <c r="N736" s="624"/>
      <c r="O736" s="622"/>
      <c r="P736" s="622"/>
      <c r="Q736" s="622"/>
      <c r="R736" s="622"/>
      <c r="S736" s="622"/>
      <c r="T736" s="622"/>
      <c r="U736" s="622"/>
      <c r="V736" s="622"/>
      <c r="W736" s="622"/>
      <c r="X736" s="622"/>
      <c r="Y736" s="622"/>
      <c r="Z736" s="620"/>
      <c r="AA736" s="620"/>
      <c r="AB736" s="620"/>
      <c r="AC736" s="623"/>
      <c r="AD736" s="622"/>
      <c r="AE736" s="622"/>
      <c r="AF736" s="622"/>
      <c r="AG736" s="622"/>
      <c r="AH736" s="622"/>
      <c r="AI736" s="623"/>
      <c r="AJ736" s="622"/>
      <c r="AK736" s="622"/>
      <c r="AL736" s="622"/>
      <c r="AM736" s="622"/>
      <c r="AN736" s="622"/>
      <c r="AO736" s="622"/>
      <c r="AP736" s="622"/>
      <c r="AQ736" s="622"/>
      <c r="AR736" s="622"/>
      <c r="AS736" s="622"/>
      <c r="AT736" s="622"/>
      <c r="AU736" s="622"/>
      <c r="AV736" s="622"/>
      <c r="AW736" s="621"/>
      <c r="AX736" s="621"/>
      <c r="AY736" s="621"/>
      <c r="AZ736" s="621"/>
      <c r="BA736" s="620"/>
    </row>
    <row r="737" spans="1:53" ht="15.75" customHeight="1" x14ac:dyDescent="0.25">
      <c r="A737" s="620"/>
      <c r="B737" s="625"/>
      <c r="C737" s="620"/>
      <c r="D737" s="620"/>
      <c r="E737" s="620"/>
      <c r="F737" s="620"/>
      <c r="G737" s="620"/>
      <c r="H737" s="620"/>
      <c r="I737" s="620"/>
      <c r="J737" s="622"/>
      <c r="K737" s="622"/>
      <c r="L737" s="622"/>
      <c r="M737" s="622"/>
      <c r="N737" s="624"/>
      <c r="O737" s="622"/>
      <c r="P737" s="622"/>
      <c r="Q737" s="622"/>
      <c r="R737" s="622"/>
      <c r="S737" s="622"/>
      <c r="T737" s="622"/>
      <c r="U737" s="622"/>
      <c r="V737" s="622"/>
      <c r="W737" s="622"/>
      <c r="X737" s="622"/>
      <c r="Y737" s="622"/>
      <c r="Z737" s="620"/>
      <c r="AA737" s="620"/>
      <c r="AB737" s="620"/>
      <c r="AC737" s="623"/>
      <c r="AD737" s="622"/>
      <c r="AE737" s="622"/>
      <c r="AF737" s="622"/>
      <c r="AG737" s="622"/>
      <c r="AH737" s="622"/>
      <c r="AI737" s="623"/>
      <c r="AJ737" s="622"/>
      <c r="AK737" s="622"/>
      <c r="AL737" s="622"/>
      <c r="AM737" s="622"/>
      <c r="AN737" s="622"/>
      <c r="AO737" s="622"/>
      <c r="AP737" s="622"/>
      <c r="AQ737" s="622"/>
      <c r="AR737" s="622"/>
      <c r="AS737" s="622"/>
      <c r="AT737" s="622"/>
      <c r="AU737" s="622"/>
      <c r="AV737" s="622"/>
      <c r="AW737" s="621"/>
      <c r="AX737" s="621"/>
      <c r="AY737" s="621"/>
      <c r="AZ737" s="621"/>
      <c r="BA737" s="620"/>
    </row>
    <row r="738" spans="1:53" ht="15.75" customHeight="1" x14ac:dyDescent="0.25">
      <c r="A738" s="620"/>
      <c r="B738" s="625"/>
      <c r="C738" s="620"/>
      <c r="D738" s="620"/>
      <c r="E738" s="620"/>
      <c r="F738" s="620"/>
      <c r="G738" s="620"/>
      <c r="H738" s="620"/>
      <c r="I738" s="620"/>
      <c r="J738" s="622"/>
      <c r="K738" s="622"/>
      <c r="L738" s="622"/>
      <c r="M738" s="622"/>
      <c r="N738" s="624"/>
      <c r="O738" s="622"/>
      <c r="P738" s="622"/>
      <c r="Q738" s="622"/>
      <c r="R738" s="622"/>
      <c r="S738" s="622"/>
      <c r="T738" s="622"/>
      <c r="U738" s="622"/>
      <c r="V738" s="622"/>
      <c r="W738" s="622"/>
      <c r="X738" s="622"/>
      <c r="Y738" s="622"/>
      <c r="Z738" s="620"/>
      <c r="AA738" s="620"/>
      <c r="AB738" s="620"/>
      <c r="AC738" s="623"/>
      <c r="AD738" s="622"/>
      <c r="AE738" s="622"/>
      <c r="AF738" s="622"/>
      <c r="AG738" s="622"/>
      <c r="AH738" s="622"/>
      <c r="AI738" s="623"/>
      <c r="AJ738" s="622"/>
      <c r="AK738" s="622"/>
      <c r="AL738" s="622"/>
      <c r="AM738" s="622"/>
      <c r="AN738" s="622"/>
      <c r="AO738" s="622"/>
      <c r="AP738" s="622"/>
      <c r="AQ738" s="622"/>
      <c r="AR738" s="622"/>
      <c r="AS738" s="622"/>
      <c r="AT738" s="622"/>
      <c r="AU738" s="622"/>
      <c r="AV738" s="622"/>
      <c r="AW738" s="621"/>
      <c r="AX738" s="621"/>
      <c r="AY738" s="621"/>
      <c r="AZ738" s="621"/>
      <c r="BA738" s="620"/>
    </row>
    <row r="739" spans="1:53" ht="15.75" customHeight="1" x14ac:dyDescent="0.25">
      <c r="A739" s="620"/>
      <c r="B739" s="625"/>
      <c r="C739" s="620"/>
      <c r="D739" s="620"/>
      <c r="E739" s="620"/>
      <c r="F739" s="620"/>
      <c r="G739" s="620"/>
      <c r="H739" s="620"/>
      <c r="I739" s="620"/>
      <c r="J739" s="622"/>
      <c r="K739" s="622"/>
      <c r="L739" s="622"/>
      <c r="M739" s="622"/>
      <c r="N739" s="624"/>
      <c r="O739" s="622"/>
      <c r="P739" s="622"/>
      <c r="Q739" s="622"/>
      <c r="R739" s="622"/>
      <c r="S739" s="622"/>
      <c r="T739" s="622"/>
      <c r="U739" s="622"/>
      <c r="V739" s="622"/>
      <c r="W739" s="622"/>
      <c r="X739" s="622"/>
      <c r="Y739" s="622"/>
      <c r="Z739" s="620"/>
      <c r="AA739" s="620"/>
      <c r="AB739" s="620"/>
      <c r="AC739" s="623"/>
      <c r="AD739" s="622"/>
      <c r="AE739" s="622"/>
      <c r="AF739" s="622"/>
      <c r="AG739" s="622"/>
      <c r="AH739" s="622"/>
      <c r="AI739" s="623"/>
      <c r="AJ739" s="622"/>
      <c r="AK739" s="622"/>
      <c r="AL739" s="622"/>
      <c r="AM739" s="622"/>
      <c r="AN739" s="622"/>
      <c r="AO739" s="622"/>
      <c r="AP739" s="622"/>
      <c r="AQ739" s="622"/>
      <c r="AR739" s="622"/>
      <c r="AS739" s="622"/>
      <c r="AT739" s="622"/>
      <c r="AU739" s="622"/>
      <c r="AV739" s="622"/>
      <c r="AW739" s="621"/>
      <c r="AX739" s="621"/>
      <c r="AY739" s="621"/>
      <c r="AZ739" s="621"/>
      <c r="BA739" s="620"/>
    </row>
    <row r="740" spans="1:53" ht="15.75" customHeight="1" x14ac:dyDescent="0.25">
      <c r="A740" s="620"/>
      <c r="B740" s="625"/>
      <c r="C740" s="620"/>
      <c r="D740" s="620"/>
      <c r="E740" s="620"/>
      <c r="F740" s="620"/>
      <c r="G740" s="620"/>
      <c r="H740" s="620"/>
      <c r="I740" s="620"/>
      <c r="J740" s="622"/>
      <c r="K740" s="622"/>
      <c r="L740" s="622"/>
      <c r="M740" s="622"/>
      <c r="N740" s="624"/>
      <c r="O740" s="622"/>
      <c r="P740" s="622"/>
      <c r="Q740" s="622"/>
      <c r="R740" s="622"/>
      <c r="S740" s="622"/>
      <c r="T740" s="622"/>
      <c r="U740" s="622"/>
      <c r="V740" s="622"/>
      <c r="W740" s="622"/>
      <c r="X740" s="622"/>
      <c r="Y740" s="622"/>
      <c r="Z740" s="620"/>
      <c r="AA740" s="620"/>
      <c r="AB740" s="620"/>
      <c r="AC740" s="623"/>
      <c r="AD740" s="622"/>
      <c r="AE740" s="622"/>
      <c r="AF740" s="622"/>
      <c r="AG740" s="622"/>
      <c r="AH740" s="622"/>
      <c r="AI740" s="623"/>
      <c r="AJ740" s="622"/>
      <c r="AK740" s="622"/>
      <c r="AL740" s="622"/>
      <c r="AM740" s="622"/>
      <c r="AN740" s="622"/>
      <c r="AO740" s="622"/>
      <c r="AP740" s="622"/>
      <c r="AQ740" s="622"/>
      <c r="AR740" s="622"/>
      <c r="AS740" s="622"/>
      <c r="AT740" s="622"/>
      <c r="AU740" s="622"/>
      <c r="AV740" s="622"/>
      <c r="AW740" s="621"/>
      <c r="AX740" s="621"/>
      <c r="AY740" s="621"/>
      <c r="AZ740" s="621"/>
      <c r="BA740" s="620"/>
    </row>
    <row r="741" spans="1:53" ht="15.75" customHeight="1" x14ac:dyDescent="0.25">
      <c r="A741" s="620"/>
      <c r="B741" s="625"/>
      <c r="C741" s="620"/>
      <c r="D741" s="620"/>
      <c r="E741" s="620"/>
      <c r="F741" s="620"/>
      <c r="G741" s="620"/>
      <c r="H741" s="620"/>
      <c r="I741" s="620"/>
      <c r="J741" s="622"/>
      <c r="K741" s="622"/>
      <c r="L741" s="622"/>
      <c r="M741" s="622"/>
      <c r="N741" s="624"/>
      <c r="O741" s="622"/>
      <c r="P741" s="622"/>
      <c r="Q741" s="622"/>
      <c r="R741" s="622"/>
      <c r="S741" s="622"/>
      <c r="T741" s="622"/>
      <c r="U741" s="622"/>
      <c r="V741" s="622"/>
      <c r="W741" s="622"/>
      <c r="X741" s="622"/>
      <c r="Y741" s="622"/>
      <c r="Z741" s="620"/>
      <c r="AA741" s="620"/>
      <c r="AB741" s="620"/>
      <c r="AC741" s="623"/>
      <c r="AD741" s="622"/>
      <c r="AE741" s="622"/>
      <c r="AF741" s="622"/>
      <c r="AG741" s="622"/>
      <c r="AH741" s="622"/>
      <c r="AI741" s="623"/>
      <c r="AJ741" s="622"/>
      <c r="AK741" s="622"/>
      <c r="AL741" s="622"/>
      <c r="AM741" s="622"/>
      <c r="AN741" s="622"/>
      <c r="AO741" s="622"/>
      <c r="AP741" s="622"/>
      <c r="AQ741" s="622"/>
      <c r="AR741" s="622"/>
      <c r="AS741" s="622"/>
      <c r="AT741" s="622"/>
      <c r="AU741" s="622"/>
      <c r="AV741" s="622"/>
      <c r="AW741" s="621"/>
      <c r="AX741" s="621"/>
      <c r="AY741" s="621"/>
      <c r="AZ741" s="621"/>
      <c r="BA741" s="620"/>
    </row>
    <row r="742" spans="1:53" ht="15.75" customHeight="1" x14ac:dyDescent="0.25">
      <c r="A742" s="620"/>
      <c r="B742" s="625"/>
      <c r="C742" s="620"/>
      <c r="D742" s="620"/>
      <c r="E742" s="620"/>
      <c r="F742" s="620"/>
      <c r="G742" s="620"/>
      <c r="H742" s="620"/>
      <c r="I742" s="620"/>
      <c r="J742" s="622"/>
      <c r="K742" s="622"/>
      <c r="L742" s="622"/>
      <c r="M742" s="622"/>
      <c r="N742" s="624"/>
      <c r="O742" s="622"/>
      <c r="P742" s="622"/>
      <c r="Q742" s="622"/>
      <c r="R742" s="622"/>
      <c r="S742" s="622"/>
      <c r="T742" s="622"/>
      <c r="U742" s="622"/>
      <c r="V742" s="622"/>
      <c r="W742" s="622"/>
      <c r="X742" s="622"/>
      <c r="Y742" s="622"/>
      <c r="Z742" s="620"/>
      <c r="AA742" s="620"/>
      <c r="AB742" s="620"/>
      <c r="AC742" s="623"/>
      <c r="AD742" s="622"/>
      <c r="AE742" s="622"/>
      <c r="AF742" s="622"/>
      <c r="AG742" s="622"/>
      <c r="AH742" s="622"/>
      <c r="AI742" s="623"/>
      <c r="AJ742" s="622"/>
      <c r="AK742" s="622"/>
      <c r="AL742" s="622"/>
      <c r="AM742" s="622"/>
      <c r="AN742" s="622"/>
      <c r="AO742" s="622"/>
      <c r="AP742" s="622"/>
      <c r="AQ742" s="622"/>
      <c r="AR742" s="622"/>
      <c r="AS742" s="622"/>
      <c r="AT742" s="622"/>
      <c r="AU742" s="622"/>
      <c r="AV742" s="622"/>
      <c r="AW742" s="621"/>
      <c r="AX742" s="621"/>
      <c r="AY742" s="621"/>
      <c r="AZ742" s="621"/>
      <c r="BA742" s="620"/>
    </row>
    <row r="743" spans="1:53" ht="15.75" customHeight="1" x14ac:dyDescent="0.25">
      <c r="A743" s="620"/>
      <c r="B743" s="625"/>
      <c r="C743" s="620"/>
      <c r="D743" s="620"/>
      <c r="E743" s="620"/>
      <c r="F743" s="620"/>
      <c r="G743" s="620"/>
      <c r="H743" s="620"/>
      <c r="I743" s="620"/>
      <c r="J743" s="622"/>
      <c r="K743" s="622"/>
      <c r="L743" s="622"/>
      <c r="M743" s="622"/>
      <c r="N743" s="624"/>
      <c r="O743" s="622"/>
      <c r="P743" s="622"/>
      <c r="Q743" s="622"/>
      <c r="R743" s="622"/>
      <c r="S743" s="622"/>
      <c r="T743" s="622"/>
      <c r="U743" s="622"/>
      <c r="V743" s="622"/>
      <c r="W743" s="622"/>
      <c r="X743" s="622"/>
      <c r="Y743" s="622"/>
      <c r="Z743" s="620"/>
      <c r="AA743" s="620"/>
      <c r="AB743" s="620"/>
      <c r="AC743" s="623"/>
      <c r="AD743" s="622"/>
      <c r="AE743" s="622"/>
      <c r="AF743" s="622"/>
      <c r="AG743" s="622"/>
      <c r="AH743" s="622"/>
      <c r="AI743" s="623"/>
      <c r="AJ743" s="622"/>
      <c r="AK743" s="622"/>
      <c r="AL743" s="622"/>
      <c r="AM743" s="622"/>
      <c r="AN743" s="622"/>
      <c r="AO743" s="622"/>
      <c r="AP743" s="622"/>
      <c r="AQ743" s="622"/>
      <c r="AR743" s="622"/>
      <c r="AS743" s="622"/>
      <c r="AT743" s="622"/>
      <c r="AU743" s="622"/>
      <c r="AV743" s="622"/>
      <c r="AW743" s="621"/>
      <c r="AX743" s="621"/>
      <c r="AY743" s="621"/>
      <c r="AZ743" s="621"/>
      <c r="BA743" s="620"/>
    </row>
    <row r="744" spans="1:53" ht="15.75" customHeight="1" x14ac:dyDescent="0.25">
      <c r="A744" s="620"/>
      <c r="B744" s="625"/>
      <c r="C744" s="620"/>
      <c r="D744" s="620"/>
      <c r="E744" s="620"/>
      <c r="F744" s="620"/>
      <c r="G744" s="620"/>
      <c r="H744" s="620"/>
      <c r="I744" s="620"/>
      <c r="J744" s="622"/>
      <c r="K744" s="622"/>
      <c r="L744" s="622"/>
      <c r="M744" s="622"/>
      <c r="N744" s="624"/>
      <c r="O744" s="622"/>
      <c r="P744" s="622"/>
      <c r="Q744" s="622"/>
      <c r="R744" s="622"/>
      <c r="S744" s="622"/>
      <c r="T744" s="622"/>
      <c r="U744" s="622"/>
      <c r="V744" s="622"/>
      <c r="W744" s="622"/>
      <c r="X744" s="622"/>
      <c r="Y744" s="622"/>
      <c r="Z744" s="620"/>
      <c r="AA744" s="620"/>
      <c r="AB744" s="620"/>
      <c r="AC744" s="623"/>
      <c r="AD744" s="622"/>
      <c r="AE744" s="622"/>
      <c r="AF744" s="622"/>
      <c r="AG744" s="622"/>
      <c r="AH744" s="622"/>
      <c r="AI744" s="623"/>
      <c r="AJ744" s="622"/>
      <c r="AK744" s="622"/>
      <c r="AL744" s="622"/>
      <c r="AM744" s="622"/>
      <c r="AN744" s="622"/>
      <c r="AO744" s="622"/>
      <c r="AP744" s="622"/>
      <c r="AQ744" s="622"/>
      <c r="AR744" s="622"/>
      <c r="AS744" s="622"/>
      <c r="AT744" s="622"/>
      <c r="AU744" s="622"/>
      <c r="AV744" s="622"/>
      <c r="AW744" s="621"/>
      <c r="AX744" s="621"/>
      <c r="AY744" s="621"/>
      <c r="AZ744" s="621"/>
      <c r="BA744" s="620"/>
    </row>
    <row r="745" spans="1:53" ht="15.75" customHeight="1" x14ac:dyDescent="0.25">
      <c r="A745" s="620"/>
      <c r="B745" s="625"/>
      <c r="C745" s="620"/>
      <c r="D745" s="620"/>
      <c r="E745" s="620"/>
      <c r="F745" s="620"/>
      <c r="G745" s="620"/>
      <c r="H745" s="620"/>
      <c r="I745" s="620"/>
      <c r="J745" s="622"/>
      <c r="K745" s="622"/>
      <c r="L745" s="622"/>
      <c r="M745" s="622"/>
      <c r="N745" s="624"/>
      <c r="O745" s="622"/>
      <c r="P745" s="622"/>
      <c r="Q745" s="622"/>
      <c r="R745" s="622"/>
      <c r="S745" s="622"/>
      <c r="T745" s="622"/>
      <c r="U745" s="622"/>
      <c r="V745" s="622"/>
      <c r="W745" s="622"/>
      <c r="X745" s="622"/>
      <c r="Y745" s="622"/>
      <c r="Z745" s="620"/>
      <c r="AA745" s="620"/>
      <c r="AB745" s="620"/>
      <c r="AC745" s="623"/>
      <c r="AD745" s="622"/>
      <c r="AE745" s="622"/>
      <c r="AF745" s="622"/>
      <c r="AG745" s="622"/>
      <c r="AH745" s="622"/>
      <c r="AI745" s="623"/>
      <c r="AJ745" s="622"/>
      <c r="AK745" s="622"/>
      <c r="AL745" s="622"/>
      <c r="AM745" s="622"/>
      <c r="AN745" s="622"/>
      <c r="AO745" s="622"/>
      <c r="AP745" s="622"/>
      <c r="AQ745" s="622"/>
      <c r="AR745" s="622"/>
      <c r="AS745" s="622"/>
      <c r="AT745" s="622"/>
      <c r="AU745" s="622"/>
      <c r="AV745" s="622"/>
      <c r="AW745" s="621"/>
      <c r="AX745" s="621"/>
      <c r="AY745" s="621"/>
      <c r="AZ745" s="621"/>
      <c r="BA745" s="620"/>
    </row>
    <row r="746" spans="1:53" ht="15.75" customHeight="1" x14ac:dyDescent="0.25">
      <c r="A746" s="620"/>
      <c r="B746" s="625"/>
      <c r="C746" s="620"/>
      <c r="D746" s="620"/>
      <c r="E746" s="620"/>
      <c r="F746" s="620"/>
      <c r="G746" s="620"/>
      <c r="H746" s="620"/>
      <c r="I746" s="620"/>
      <c r="J746" s="622"/>
      <c r="K746" s="622"/>
      <c r="L746" s="622"/>
      <c r="M746" s="622"/>
      <c r="N746" s="624"/>
      <c r="O746" s="622"/>
      <c r="P746" s="622"/>
      <c r="Q746" s="622"/>
      <c r="R746" s="622"/>
      <c r="S746" s="622"/>
      <c r="T746" s="622"/>
      <c r="U746" s="622"/>
      <c r="V746" s="622"/>
      <c r="W746" s="622"/>
      <c r="X746" s="622"/>
      <c r="Y746" s="622"/>
      <c r="Z746" s="620"/>
      <c r="AA746" s="620"/>
      <c r="AB746" s="620"/>
      <c r="AC746" s="623"/>
      <c r="AD746" s="622"/>
      <c r="AE746" s="622"/>
      <c r="AF746" s="622"/>
      <c r="AG746" s="622"/>
      <c r="AH746" s="622"/>
      <c r="AI746" s="623"/>
      <c r="AJ746" s="622"/>
      <c r="AK746" s="622"/>
      <c r="AL746" s="622"/>
      <c r="AM746" s="622"/>
      <c r="AN746" s="622"/>
      <c r="AO746" s="622"/>
      <c r="AP746" s="622"/>
      <c r="AQ746" s="622"/>
      <c r="AR746" s="622"/>
      <c r="AS746" s="622"/>
      <c r="AT746" s="622"/>
      <c r="AU746" s="622"/>
      <c r="AV746" s="622"/>
      <c r="AW746" s="621"/>
      <c r="AX746" s="621"/>
      <c r="AY746" s="621"/>
      <c r="AZ746" s="621"/>
      <c r="BA746" s="620"/>
    </row>
    <row r="747" spans="1:53" ht="15.75" customHeight="1" x14ac:dyDescent="0.25">
      <c r="A747" s="620"/>
      <c r="B747" s="625"/>
      <c r="C747" s="620"/>
      <c r="D747" s="620"/>
      <c r="E747" s="620"/>
      <c r="F747" s="620"/>
      <c r="G747" s="620"/>
      <c r="H747" s="620"/>
      <c r="I747" s="620"/>
      <c r="J747" s="622"/>
      <c r="K747" s="622"/>
      <c r="L747" s="622"/>
      <c r="M747" s="622"/>
      <c r="N747" s="624"/>
      <c r="O747" s="622"/>
      <c r="P747" s="622"/>
      <c r="Q747" s="622"/>
      <c r="R747" s="622"/>
      <c r="S747" s="622"/>
      <c r="T747" s="622"/>
      <c r="U747" s="622"/>
      <c r="V747" s="622"/>
      <c r="W747" s="622"/>
      <c r="X747" s="622"/>
      <c r="Y747" s="622"/>
      <c r="Z747" s="620"/>
      <c r="AA747" s="620"/>
      <c r="AB747" s="620"/>
      <c r="AC747" s="623"/>
      <c r="AD747" s="622"/>
      <c r="AE747" s="622"/>
      <c r="AF747" s="622"/>
      <c r="AG747" s="622"/>
      <c r="AH747" s="622"/>
      <c r="AI747" s="623"/>
      <c r="AJ747" s="622"/>
      <c r="AK747" s="622"/>
      <c r="AL747" s="622"/>
      <c r="AM747" s="622"/>
      <c r="AN747" s="622"/>
      <c r="AO747" s="622"/>
      <c r="AP747" s="622"/>
      <c r="AQ747" s="622"/>
      <c r="AR747" s="622"/>
      <c r="AS747" s="622"/>
      <c r="AT747" s="622"/>
      <c r="AU747" s="622"/>
      <c r="AV747" s="622"/>
      <c r="AW747" s="621"/>
      <c r="AX747" s="621"/>
      <c r="AY747" s="621"/>
      <c r="AZ747" s="621"/>
      <c r="BA747" s="620"/>
    </row>
    <row r="748" spans="1:53" ht="15.75" customHeight="1" x14ac:dyDescent="0.25">
      <c r="A748" s="620"/>
      <c r="B748" s="625"/>
      <c r="C748" s="620"/>
      <c r="D748" s="620"/>
      <c r="E748" s="620"/>
      <c r="F748" s="620"/>
      <c r="G748" s="620"/>
      <c r="H748" s="620"/>
      <c r="I748" s="620"/>
      <c r="J748" s="622"/>
      <c r="K748" s="622"/>
      <c r="L748" s="622"/>
      <c r="M748" s="622"/>
      <c r="N748" s="624"/>
      <c r="O748" s="622"/>
      <c r="P748" s="622"/>
      <c r="Q748" s="622"/>
      <c r="R748" s="622"/>
      <c r="S748" s="622"/>
      <c r="T748" s="622"/>
      <c r="U748" s="622"/>
      <c r="V748" s="622"/>
      <c r="W748" s="622"/>
      <c r="X748" s="622"/>
      <c r="Y748" s="622"/>
      <c r="Z748" s="620"/>
      <c r="AA748" s="620"/>
      <c r="AB748" s="620"/>
      <c r="AC748" s="623"/>
      <c r="AD748" s="622"/>
      <c r="AE748" s="622"/>
      <c r="AF748" s="622"/>
      <c r="AG748" s="622"/>
      <c r="AH748" s="622"/>
      <c r="AI748" s="623"/>
      <c r="AJ748" s="622"/>
      <c r="AK748" s="622"/>
      <c r="AL748" s="622"/>
      <c r="AM748" s="622"/>
      <c r="AN748" s="622"/>
      <c r="AO748" s="622"/>
      <c r="AP748" s="622"/>
      <c r="AQ748" s="622"/>
      <c r="AR748" s="622"/>
      <c r="AS748" s="622"/>
      <c r="AT748" s="622"/>
      <c r="AU748" s="622"/>
      <c r="AV748" s="622"/>
      <c r="AW748" s="621"/>
      <c r="AX748" s="621"/>
      <c r="AY748" s="621"/>
      <c r="AZ748" s="621"/>
      <c r="BA748" s="620"/>
    </row>
    <row r="749" spans="1:53" ht="15.75" customHeight="1" x14ac:dyDescent="0.25">
      <c r="A749" s="620"/>
      <c r="B749" s="625"/>
      <c r="C749" s="620"/>
      <c r="D749" s="620"/>
      <c r="E749" s="620"/>
      <c r="F749" s="620"/>
      <c r="G749" s="620"/>
      <c r="H749" s="620"/>
      <c r="I749" s="620"/>
      <c r="J749" s="622"/>
      <c r="K749" s="622"/>
      <c r="L749" s="622"/>
      <c r="M749" s="622"/>
      <c r="N749" s="624"/>
      <c r="O749" s="622"/>
      <c r="P749" s="622"/>
      <c r="Q749" s="622"/>
      <c r="R749" s="622"/>
      <c r="S749" s="622"/>
      <c r="T749" s="622"/>
      <c r="U749" s="622"/>
      <c r="V749" s="622"/>
      <c r="W749" s="622"/>
      <c r="X749" s="622"/>
      <c r="Y749" s="622"/>
      <c r="Z749" s="620"/>
      <c r="AA749" s="620"/>
      <c r="AB749" s="620"/>
      <c r="AC749" s="623"/>
      <c r="AD749" s="622"/>
      <c r="AE749" s="622"/>
      <c r="AF749" s="622"/>
      <c r="AG749" s="622"/>
      <c r="AH749" s="622"/>
      <c r="AI749" s="623"/>
      <c r="AJ749" s="622"/>
      <c r="AK749" s="622"/>
      <c r="AL749" s="622"/>
      <c r="AM749" s="622"/>
      <c r="AN749" s="622"/>
      <c r="AO749" s="622"/>
      <c r="AP749" s="622"/>
      <c r="AQ749" s="622"/>
      <c r="AR749" s="622"/>
      <c r="AS749" s="622"/>
      <c r="AT749" s="622"/>
      <c r="AU749" s="622"/>
      <c r="AV749" s="622"/>
      <c r="AW749" s="621"/>
      <c r="AX749" s="621"/>
      <c r="AY749" s="621"/>
      <c r="AZ749" s="621"/>
      <c r="BA749" s="620"/>
    </row>
    <row r="750" spans="1:53" ht="15.75" customHeight="1" x14ac:dyDescent="0.25">
      <c r="A750" s="620"/>
      <c r="B750" s="625"/>
      <c r="C750" s="620"/>
      <c r="D750" s="620"/>
      <c r="E750" s="620"/>
      <c r="F750" s="620"/>
      <c r="G750" s="620"/>
      <c r="H750" s="620"/>
      <c r="I750" s="620"/>
      <c r="J750" s="622"/>
      <c r="K750" s="622"/>
      <c r="L750" s="622"/>
      <c r="M750" s="622"/>
      <c r="N750" s="624"/>
      <c r="O750" s="622"/>
      <c r="P750" s="622"/>
      <c r="Q750" s="622"/>
      <c r="R750" s="622"/>
      <c r="S750" s="622"/>
      <c r="T750" s="622"/>
      <c r="U750" s="622"/>
      <c r="V750" s="622"/>
      <c r="W750" s="622"/>
      <c r="X750" s="622"/>
      <c r="Y750" s="622"/>
      <c r="Z750" s="620"/>
      <c r="AA750" s="620"/>
      <c r="AB750" s="620"/>
      <c r="AC750" s="623"/>
      <c r="AD750" s="622"/>
      <c r="AE750" s="622"/>
      <c r="AF750" s="622"/>
      <c r="AG750" s="622"/>
      <c r="AH750" s="622"/>
      <c r="AI750" s="623"/>
      <c r="AJ750" s="622"/>
      <c r="AK750" s="622"/>
      <c r="AL750" s="622"/>
      <c r="AM750" s="622"/>
      <c r="AN750" s="622"/>
      <c r="AO750" s="622"/>
      <c r="AP750" s="622"/>
      <c r="AQ750" s="622"/>
      <c r="AR750" s="622"/>
      <c r="AS750" s="622"/>
      <c r="AT750" s="622"/>
      <c r="AU750" s="622"/>
      <c r="AV750" s="622"/>
      <c r="AW750" s="621"/>
      <c r="AX750" s="621"/>
      <c r="AY750" s="621"/>
      <c r="AZ750" s="621"/>
      <c r="BA750" s="620"/>
    </row>
    <row r="751" spans="1:53" ht="15.75" customHeight="1" x14ac:dyDescent="0.25">
      <c r="A751" s="620"/>
      <c r="B751" s="625"/>
      <c r="C751" s="620"/>
      <c r="D751" s="620"/>
      <c r="E751" s="620"/>
      <c r="F751" s="620"/>
      <c r="G751" s="620"/>
      <c r="H751" s="620"/>
      <c r="I751" s="620"/>
      <c r="J751" s="622"/>
      <c r="K751" s="622"/>
      <c r="L751" s="622"/>
      <c r="M751" s="622"/>
      <c r="N751" s="624"/>
      <c r="O751" s="622"/>
      <c r="P751" s="622"/>
      <c r="Q751" s="622"/>
      <c r="R751" s="622"/>
      <c r="S751" s="622"/>
      <c r="T751" s="622"/>
      <c r="U751" s="622"/>
      <c r="V751" s="622"/>
      <c r="W751" s="622"/>
      <c r="X751" s="622"/>
      <c r="Y751" s="622"/>
      <c r="Z751" s="620"/>
      <c r="AA751" s="620"/>
      <c r="AB751" s="620"/>
      <c r="AC751" s="623"/>
      <c r="AD751" s="622"/>
      <c r="AE751" s="622"/>
      <c r="AF751" s="622"/>
      <c r="AG751" s="622"/>
      <c r="AH751" s="622"/>
      <c r="AI751" s="623"/>
      <c r="AJ751" s="622"/>
      <c r="AK751" s="622"/>
      <c r="AL751" s="622"/>
      <c r="AM751" s="622"/>
      <c r="AN751" s="622"/>
      <c r="AO751" s="622"/>
      <c r="AP751" s="622"/>
      <c r="AQ751" s="622"/>
      <c r="AR751" s="622"/>
      <c r="AS751" s="622"/>
      <c r="AT751" s="622"/>
      <c r="AU751" s="622"/>
      <c r="AV751" s="622"/>
      <c r="AW751" s="621"/>
      <c r="AX751" s="621"/>
      <c r="AY751" s="621"/>
      <c r="AZ751" s="621"/>
      <c r="BA751" s="620"/>
    </row>
    <row r="752" spans="1:53" ht="15.75" customHeight="1" x14ac:dyDescent="0.25">
      <c r="A752" s="620"/>
      <c r="B752" s="625"/>
      <c r="C752" s="620"/>
      <c r="D752" s="620"/>
      <c r="E752" s="620"/>
      <c r="F752" s="620"/>
      <c r="G752" s="620"/>
      <c r="H752" s="620"/>
      <c r="I752" s="620"/>
      <c r="J752" s="622"/>
      <c r="K752" s="622"/>
      <c r="L752" s="622"/>
      <c r="M752" s="622"/>
      <c r="N752" s="624"/>
      <c r="O752" s="622"/>
      <c r="P752" s="622"/>
      <c r="Q752" s="622"/>
      <c r="R752" s="622"/>
      <c r="S752" s="622"/>
      <c r="T752" s="622"/>
      <c r="U752" s="622"/>
      <c r="V752" s="622"/>
      <c r="W752" s="622"/>
      <c r="X752" s="622"/>
      <c r="Y752" s="622"/>
      <c r="Z752" s="620"/>
      <c r="AA752" s="620"/>
      <c r="AB752" s="620"/>
      <c r="AC752" s="623"/>
      <c r="AD752" s="622"/>
      <c r="AE752" s="622"/>
      <c r="AF752" s="622"/>
      <c r="AG752" s="622"/>
      <c r="AH752" s="622"/>
      <c r="AI752" s="623"/>
      <c r="AJ752" s="622"/>
      <c r="AK752" s="622"/>
      <c r="AL752" s="622"/>
      <c r="AM752" s="622"/>
      <c r="AN752" s="622"/>
      <c r="AO752" s="622"/>
      <c r="AP752" s="622"/>
      <c r="AQ752" s="622"/>
      <c r="AR752" s="622"/>
      <c r="AS752" s="622"/>
      <c r="AT752" s="622"/>
      <c r="AU752" s="622"/>
      <c r="AV752" s="622"/>
      <c r="AW752" s="621"/>
      <c r="AX752" s="621"/>
      <c r="AY752" s="621"/>
      <c r="AZ752" s="621"/>
      <c r="BA752" s="620"/>
    </row>
    <row r="753" spans="1:53" ht="15.75" customHeight="1" x14ac:dyDescent="0.25">
      <c r="A753" s="620"/>
      <c r="B753" s="625"/>
      <c r="C753" s="620"/>
      <c r="D753" s="620"/>
      <c r="E753" s="620"/>
      <c r="F753" s="620"/>
      <c r="G753" s="620"/>
      <c r="H753" s="620"/>
      <c r="I753" s="620"/>
      <c r="J753" s="622"/>
      <c r="K753" s="622"/>
      <c r="L753" s="622"/>
      <c r="M753" s="622"/>
      <c r="N753" s="624"/>
      <c r="O753" s="622"/>
      <c r="P753" s="622"/>
      <c r="Q753" s="622"/>
      <c r="R753" s="622"/>
      <c r="S753" s="622"/>
      <c r="T753" s="622"/>
      <c r="U753" s="622"/>
      <c r="V753" s="622"/>
      <c r="W753" s="622"/>
      <c r="X753" s="622"/>
      <c r="Y753" s="622"/>
      <c r="Z753" s="620"/>
      <c r="AA753" s="620"/>
      <c r="AB753" s="620"/>
      <c r="AC753" s="623"/>
      <c r="AD753" s="622"/>
      <c r="AE753" s="622"/>
      <c r="AF753" s="622"/>
      <c r="AG753" s="622"/>
      <c r="AH753" s="622"/>
      <c r="AI753" s="623"/>
      <c r="AJ753" s="622"/>
      <c r="AK753" s="622"/>
      <c r="AL753" s="622"/>
      <c r="AM753" s="622"/>
      <c r="AN753" s="622"/>
      <c r="AO753" s="622"/>
      <c r="AP753" s="622"/>
      <c r="AQ753" s="622"/>
      <c r="AR753" s="622"/>
      <c r="AS753" s="622"/>
      <c r="AT753" s="622"/>
      <c r="AU753" s="622"/>
      <c r="AV753" s="622"/>
      <c r="AW753" s="621"/>
      <c r="AX753" s="621"/>
      <c r="AY753" s="621"/>
      <c r="AZ753" s="621"/>
      <c r="BA753" s="620"/>
    </row>
    <row r="754" spans="1:53" ht="15.75" customHeight="1" x14ac:dyDescent="0.25">
      <c r="A754" s="620"/>
      <c r="B754" s="625"/>
      <c r="C754" s="620"/>
      <c r="D754" s="620"/>
      <c r="E754" s="620"/>
      <c r="F754" s="620"/>
      <c r="G754" s="620"/>
      <c r="H754" s="620"/>
      <c r="I754" s="620"/>
      <c r="J754" s="622"/>
      <c r="K754" s="622"/>
      <c r="L754" s="622"/>
      <c r="M754" s="622"/>
      <c r="N754" s="624"/>
      <c r="O754" s="622"/>
      <c r="P754" s="622"/>
      <c r="Q754" s="622"/>
      <c r="R754" s="622"/>
      <c r="S754" s="622"/>
      <c r="T754" s="622"/>
      <c r="U754" s="622"/>
      <c r="V754" s="622"/>
      <c r="W754" s="622"/>
      <c r="X754" s="622"/>
      <c r="Y754" s="622"/>
      <c r="Z754" s="620"/>
      <c r="AA754" s="620"/>
      <c r="AB754" s="620"/>
      <c r="AC754" s="623"/>
      <c r="AD754" s="622"/>
      <c r="AE754" s="622"/>
      <c r="AF754" s="622"/>
      <c r="AG754" s="622"/>
      <c r="AH754" s="622"/>
      <c r="AI754" s="623"/>
      <c r="AJ754" s="622"/>
      <c r="AK754" s="622"/>
      <c r="AL754" s="622"/>
      <c r="AM754" s="622"/>
      <c r="AN754" s="622"/>
      <c r="AO754" s="622"/>
      <c r="AP754" s="622"/>
      <c r="AQ754" s="622"/>
      <c r="AR754" s="622"/>
      <c r="AS754" s="622"/>
      <c r="AT754" s="622"/>
      <c r="AU754" s="622"/>
      <c r="AV754" s="622"/>
      <c r="AW754" s="621"/>
      <c r="AX754" s="621"/>
      <c r="AY754" s="621"/>
      <c r="AZ754" s="621"/>
      <c r="BA754" s="620"/>
    </row>
    <row r="755" spans="1:53" ht="15.75" customHeight="1" x14ac:dyDescent="0.25">
      <c r="A755" s="620"/>
      <c r="B755" s="625"/>
      <c r="C755" s="620"/>
      <c r="D755" s="620"/>
      <c r="E755" s="620"/>
      <c r="F755" s="620"/>
      <c r="G755" s="620"/>
      <c r="H755" s="620"/>
      <c r="I755" s="620"/>
      <c r="J755" s="622"/>
      <c r="K755" s="622"/>
      <c r="L755" s="622"/>
      <c r="M755" s="622"/>
      <c r="N755" s="624"/>
      <c r="O755" s="622"/>
      <c r="P755" s="622"/>
      <c r="Q755" s="622"/>
      <c r="R755" s="622"/>
      <c r="S755" s="622"/>
      <c r="T755" s="622"/>
      <c r="U755" s="622"/>
      <c r="V755" s="622"/>
      <c r="W755" s="622"/>
      <c r="X755" s="622"/>
      <c r="Y755" s="622"/>
      <c r="Z755" s="620"/>
      <c r="AA755" s="620"/>
      <c r="AB755" s="620"/>
      <c r="AC755" s="623"/>
      <c r="AD755" s="622"/>
      <c r="AE755" s="622"/>
      <c r="AF755" s="622"/>
      <c r="AG755" s="622"/>
      <c r="AH755" s="622"/>
      <c r="AI755" s="623"/>
      <c r="AJ755" s="622"/>
      <c r="AK755" s="622"/>
      <c r="AL755" s="622"/>
      <c r="AM755" s="622"/>
      <c r="AN755" s="622"/>
      <c r="AO755" s="622"/>
      <c r="AP755" s="622"/>
      <c r="AQ755" s="622"/>
      <c r="AR755" s="622"/>
      <c r="AS755" s="622"/>
      <c r="AT755" s="622"/>
      <c r="AU755" s="622"/>
      <c r="AV755" s="622"/>
      <c r="AW755" s="621"/>
      <c r="AX755" s="621"/>
      <c r="AY755" s="621"/>
      <c r="AZ755" s="621"/>
      <c r="BA755" s="620"/>
    </row>
    <row r="756" spans="1:53" ht="15.75" customHeight="1" x14ac:dyDescent="0.25">
      <c r="A756" s="620"/>
      <c r="B756" s="625"/>
      <c r="C756" s="620"/>
      <c r="D756" s="620"/>
      <c r="E756" s="620"/>
      <c r="F756" s="620"/>
      <c r="G756" s="620"/>
      <c r="H756" s="620"/>
      <c r="I756" s="620"/>
      <c r="J756" s="622"/>
      <c r="K756" s="622"/>
      <c r="L756" s="622"/>
      <c r="M756" s="622"/>
      <c r="N756" s="624"/>
      <c r="O756" s="622"/>
      <c r="P756" s="622"/>
      <c r="Q756" s="622"/>
      <c r="R756" s="622"/>
      <c r="S756" s="622"/>
      <c r="T756" s="622"/>
      <c r="U756" s="622"/>
      <c r="V756" s="622"/>
      <c r="W756" s="622"/>
      <c r="X756" s="622"/>
      <c r="Y756" s="622"/>
      <c r="Z756" s="620"/>
      <c r="AA756" s="620"/>
      <c r="AB756" s="620"/>
      <c r="AC756" s="623"/>
      <c r="AD756" s="622"/>
      <c r="AE756" s="622"/>
      <c r="AF756" s="622"/>
      <c r="AG756" s="622"/>
      <c r="AH756" s="622"/>
      <c r="AI756" s="623"/>
      <c r="AJ756" s="622"/>
      <c r="AK756" s="622"/>
      <c r="AL756" s="622"/>
      <c r="AM756" s="622"/>
      <c r="AN756" s="622"/>
      <c r="AO756" s="622"/>
      <c r="AP756" s="622"/>
      <c r="AQ756" s="622"/>
      <c r="AR756" s="622"/>
      <c r="AS756" s="622"/>
      <c r="AT756" s="622"/>
      <c r="AU756" s="622"/>
      <c r="AV756" s="622"/>
      <c r="AW756" s="621"/>
      <c r="AX756" s="621"/>
      <c r="AY756" s="621"/>
      <c r="AZ756" s="621"/>
      <c r="BA756" s="620"/>
    </row>
    <row r="757" spans="1:53" ht="15.75" customHeight="1" x14ac:dyDescent="0.25">
      <c r="A757" s="620"/>
      <c r="B757" s="625"/>
      <c r="C757" s="620"/>
      <c r="D757" s="620"/>
      <c r="E757" s="620"/>
      <c r="F757" s="620"/>
      <c r="G757" s="620"/>
      <c r="H757" s="620"/>
      <c r="I757" s="620"/>
      <c r="J757" s="622"/>
      <c r="K757" s="622"/>
      <c r="L757" s="622"/>
      <c r="M757" s="622"/>
      <c r="N757" s="624"/>
      <c r="O757" s="622"/>
      <c r="P757" s="622"/>
      <c r="Q757" s="622"/>
      <c r="R757" s="622"/>
      <c r="S757" s="622"/>
      <c r="T757" s="622"/>
      <c r="U757" s="622"/>
      <c r="V757" s="622"/>
      <c r="W757" s="622"/>
      <c r="X757" s="622"/>
      <c r="Y757" s="622"/>
      <c r="Z757" s="620"/>
      <c r="AA757" s="620"/>
      <c r="AB757" s="620"/>
      <c r="AC757" s="623"/>
      <c r="AD757" s="622"/>
      <c r="AE757" s="622"/>
      <c r="AF757" s="622"/>
      <c r="AG757" s="622"/>
      <c r="AH757" s="622"/>
      <c r="AI757" s="623"/>
      <c r="AJ757" s="622"/>
      <c r="AK757" s="622"/>
      <c r="AL757" s="622"/>
      <c r="AM757" s="622"/>
      <c r="AN757" s="622"/>
      <c r="AO757" s="622"/>
      <c r="AP757" s="622"/>
      <c r="AQ757" s="622"/>
      <c r="AR757" s="622"/>
      <c r="AS757" s="622"/>
      <c r="AT757" s="622"/>
      <c r="AU757" s="622"/>
      <c r="AV757" s="622"/>
      <c r="AW757" s="621"/>
      <c r="AX757" s="621"/>
      <c r="AY757" s="621"/>
      <c r="AZ757" s="621"/>
      <c r="BA757" s="620"/>
    </row>
    <row r="758" spans="1:53" ht="15.75" customHeight="1" x14ac:dyDescent="0.25">
      <c r="A758" s="620"/>
      <c r="B758" s="625"/>
      <c r="C758" s="620"/>
      <c r="D758" s="620"/>
      <c r="E758" s="620"/>
      <c r="F758" s="620"/>
      <c r="G758" s="620"/>
      <c r="H758" s="620"/>
      <c r="I758" s="620"/>
      <c r="J758" s="622"/>
      <c r="K758" s="622"/>
      <c r="L758" s="622"/>
      <c r="M758" s="622"/>
      <c r="N758" s="624"/>
      <c r="O758" s="622"/>
      <c r="P758" s="622"/>
      <c r="Q758" s="622"/>
      <c r="R758" s="622"/>
      <c r="S758" s="622"/>
      <c r="T758" s="622"/>
      <c r="U758" s="622"/>
      <c r="V758" s="622"/>
      <c r="W758" s="622"/>
      <c r="X758" s="622"/>
      <c r="Y758" s="622"/>
      <c r="Z758" s="620"/>
      <c r="AA758" s="620"/>
      <c r="AB758" s="620"/>
      <c r="AC758" s="623"/>
      <c r="AD758" s="622"/>
      <c r="AE758" s="622"/>
      <c r="AF758" s="622"/>
      <c r="AG758" s="622"/>
      <c r="AH758" s="622"/>
      <c r="AI758" s="623"/>
      <c r="AJ758" s="622"/>
      <c r="AK758" s="622"/>
      <c r="AL758" s="622"/>
      <c r="AM758" s="622"/>
      <c r="AN758" s="622"/>
      <c r="AO758" s="622"/>
      <c r="AP758" s="622"/>
      <c r="AQ758" s="622"/>
      <c r="AR758" s="622"/>
      <c r="AS758" s="622"/>
      <c r="AT758" s="622"/>
      <c r="AU758" s="622"/>
      <c r="AV758" s="622"/>
      <c r="AW758" s="621"/>
      <c r="AX758" s="621"/>
      <c r="AY758" s="621"/>
      <c r="AZ758" s="621"/>
      <c r="BA758" s="620"/>
    </row>
    <row r="759" spans="1:53" ht="15.75" customHeight="1" x14ac:dyDescent="0.25">
      <c r="A759" s="620"/>
      <c r="B759" s="625"/>
      <c r="C759" s="620"/>
      <c r="D759" s="620"/>
      <c r="E759" s="620"/>
      <c r="F759" s="620"/>
      <c r="G759" s="620"/>
      <c r="H759" s="620"/>
      <c r="I759" s="620"/>
      <c r="J759" s="622"/>
      <c r="K759" s="622"/>
      <c r="L759" s="622"/>
      <c r="M759" s="622"/>
      <c r="N759" s="624"/>
      <c r="O759" s="622"/>
      <c r="P759" s="622"/>
      <c r="Q759" s="622"/>
      <c r="R759" s="622"/>
      <c r="S759" s="622"/>
      <c r="T759" s="622"/>
      <c r="U759" s="622"/>
      <c r="V759" s="622"/>
      <c r="W759" s="622"/>
      <c r="X759" s="622"/>
      <c r="Y759" s="622"/>
      <c r="Z759" s="620"/>
      <c r="AA759" s="620"/>
      <c r="AB759" s="620"/>
      <c r="AC759" s="623"/>
      <c r="AD759" s="622"/>
      <c r="AE759" s="622"/>
      <c r="AF759" s="622"/>
      <c r="AG759" s="622"/>
      <c r="AH759" s="622"/>
      <c r="AI759" s="623"/>
      <c r="AJ759" s="622"/>
      <c r="AK759" s="622"/>
      <c r="AL759" s="622"/>
      <c r="AM759" s="622"/>
      <c r="AN759" s="622"/>
      <c r="AO759" s="622"/>
      <c r="AP759" s="622"/>
      <c r="AQ759" s="622"/>
      <c r="AR759" s="622"/>
      <c r="AS759" s="622"/>
      <c r="AT759" s="622"/>
      <c r="AU759" s="622"/>
      <c r="AV759" s="622"/>
      <c r="AW759" s="621"/>
      <c r="AX759" s="621"/>
      <c r="AY759" s="621"/>
      <c r="AZ759" s="621"/>
      <c r="BA759" s="620"/>
    </row>
    <row r="760" spans="1:53" ht="15.75" customHeight="1" x14ac:dyDescent="0.25">
      <c r="A760" s="620"/>
      <c r="B760" s="625"/>
      <c r="C760" s="620"/>
      <c r="D760" s="620"/>
      <c r="E760" s="620"/>
      <c r="F760" s="620"/>
      <c r="G760" s="620"/>
      <c r="H760" s="620"/>
      <c r="I760" s="620"/>
      <c r="J760" s="622"/>
      <c r="K760" s="622"/>
      <c r="L760" s="622"/>
      <c r="M760" s="622"/>
      <c r="N760" s="624"/>
      <c r="O760" s="622"/>
      <c r="P760" s="622"/>
      <c r="Q760" s="622"/>
      <c r="R760" s="622"/>
      <c r="S760" s="622"/>
      <c r="T760" s="622"/>
      <c r="U760" s="622"/>
      <c r="V760" s="622"/>
      <c r="W760" s="622"/>
      <c r="X760" s="622"/>
      <c r="Y760" s="622"/>
      <c r="Z760" s="620"/>
      <c r="AA760" s="620"/>
      <c r="AB760" s="620"/>
      <c r="AC760" s="623"/>
      <c r="AD760" s="622"/>
      <c r="AE760" s="622"/>
      <c r="AF760" s="622"/>
      <c r="AG760" s="622"/>
      <c r="AH760" s="622"/>
      <c r="AI760" s="623"/>
      <c r="AJ760" s="622"/>
      <c r="AK760" s="622"/>
      <c r="AL760" s="622"/>
      <c r="AM760" s="622"/>
      <c r="AN760" s="622"/>
      <c r="AO760" s="622"/>
      <c r="AP760" s="622"/>
      <c r="AQ760" s="622"/>
      <c r="AR760" s="622"/>
      <c r="AS760" s="622"/>
      <c r="AT760" s="622"/>
      <c r="AU760" s="622"/>
      <c r="AV760" s="622"/>
      <c r="AW760" s="621"/>
      <c r="AX760" s="621"/>
      <c r="AY760" s="621"/>
      <c r="AZ760" s="621"/>
      <c r="BA760" s="620"/>
    </row>
    <row r="761" spans="1:53" ht="15.75" customHeight="1" x14ac:dyDescent="0.25">
      <c r="A761" s="620"/>
      <c r="B761" s="625"/>
      <c r="C761" s="620"/>
      <c r="D761" s="620"/>
      <c r="E761" s="620"/>
      <c r="F761" s="620"/>
      <c r="G761" s="620"/>
      <c r="H761" s="620"/>
      <c r="I761" s="620"/>
      <c r="J761" s="622"/>
      <c r="K761" s="622"/>
      <c r="L761" s="622"/>
      <c r="M761" s="622"/>
      <c r="N761" s="624"/>
      <c r="O761" s="622"/>
      <c r="P761" s="622"/>
      <c r="Q761" s="622"/>
      <c r="R761" s="622"/>
      <c r="S761" s="622"/>
      <c r="T761" s="622"/>
      <c r="U761" s="622"/>
      <c r="V761" s="622"/>
      <c r="W761" s="622"/>
      <c r="X761" s="622"/>
      <c r="Y761" s="622"/>
      <c r="Z761" s="620"/>
      <c r="AA761" s="620"/>
      <c r="AB761" s="620"/>
      <c r="AC761" s="623"/>
      <c r="AD761" s="622"/>
      <c r="AE761" s="622"/>
      <c r="AF761" s="622"/>
      <c r="AG761" s="622"/>
      <c r="AH761" s="622"/>
      <c r="AI761" s="623"/>
      <c r="AJ761" s="622"/>
      <c r="AK761" s="622"/>
      <c r="AL761" s="622"/>
      <c r="AM761" s="622"/>
      <c r="AN761" s="622"/>
      <c r="AO761" s="622"/>
      <c r="AP761" s="622"/>
      <c r="AQ761" s="622"/>
      <c r="AR761" s="622"/>
      <c r="AS761" s="622"/>
      <c r="AT761" s="622"/>
      <c r="AU761" s="622"/>
      <c r="AV761" s="622"/>
      <c r="AW761" s="621"/>
      <c r="AX761" s="621"/>
      <c r="AY761" s="621"/>
      <c r="AZ761" s="621"/>
      <c r="BA761" s="620"/>
    </row>
    <row r="762" spans="1:53" ht="15.75" customHeight="1" x14ac:dyDescent="0.25">
      <c r="A762" s="620"/>
      <c r="B762" s="625"/>
      <c r="C762" s="620"/>
      <c r="D762" s="620"/>
      <c r="E762" s="620"/>
      <c r="F762" s="620"/>
      <c r="G762" s="620"/>
      <c r="H762" s="620"/>
      <c r="I762" s="620"/>
      <c r="J762" s="622"/>
      <c r="K762" s="622"/>
      <c r="L762" s="622"/>
      <c r="M762" s="622"/>
      <c r="N762" s="624"/>
      <c r="O762" s="622"/>
      <c r="P762" s="622"/>
      <c r="Q762" s="622"/>
      <c r="R762" s="622"/>
      <c r="S762" s="622"/>
      <c r="T762" s="622"/>
      <c r="U762" s="622"/>
      <c r="V762" s="622"/>
      <c r="W762" s="622"/>
      <c r="X762" s="622"/>
      <c r="Y762" s="622"/>
      <c r="Z762" s="620"/>
      <c r="AA762" s="620"/>
      <c r="AB762" s="620"/>
      <c r="AC762" s="623"/>
      <c r="AD762" s="622"/>
      <c r="AE762" s="622"/>
      <c r="AF762" s="622"/>
      <c r="AG762" s="622"/>
      <c r="AH762" s="622"/>
      <c r="AI762" s="623"/>
      <c r="AJ762" s="622"/>
      <c r="AK762" s="622"/>
      <c r="AL762" s="622"/>
      <c r="AM762" s="622"/>
      <c r="AN762" s="622"/>
      <c r="AO762" s="622"/>
      <c r="AP762" s="622"/>
      <c r="AQ762" s="622"/>
      <c r="AR762" s="622"/>
      <c r="AS762" s="622"/>
      <c r="AT762" s="622"/>
      <c r="AU762" s="622"/>
      <c r="AV762" s="622"/>
      <c r="AW762" s="621"/>
      <c r="AX762" s="621"/>
      <c r="AY762" s="621"/>
      <c r="AZ762" s="621"/>
      <c r="BA762" s="620"/>
    </row>
    <row r="763" spans="1:53" ht="15.75" customHeight="1" x14ac:dyDescent="0.25">
      <c r="A763" s="620"/>
      <c r="B763" s="625"/>
      <c r="C763" s="620"/>
      <c r="D763" s="620"/>
      <c r="E763" s="620"/>
      <c r="F763" s="620"/>
      <c r="G763" s="620"/>
      <c r="H763" s="620"/>
      <c r="I763" s="620"/>
      <c r="J763" s="622"/>
      <c r="K763" s="622"/>
      <c r="L763" s="622"/>
      <c r="M763" s="622"/>
      <c r="N763" s="624"/>
      <c r="O763" s="622"/>
      <c r="P763" s="622"/>
      <c r="Q763" s="622"/>
      <c r="R763" s="622"/>
      <c r="S763" s="622"/>
      <c r="T763" s="622"/>
      <c r="U763" s="622"/>
      <c r="V763" s="622"/>
      <c r="W763" s="622"/>
      <c r="X763" s="622"/>
      <c r="Y763" s="622"/>
      <c r="Z763" s="620"/>
      <c r="AA763" s="620"/>
      <c r="AB763" s="620"/>
      <c r="AC763" s="623"/>
      <c r="AD763" s="622"/>
      <c r="AE763" s="622"/>
      <c r="AF763" s="622"/>
      <c r="AG763" s="622"/>
      <c r="AH763" s="622"/>
      <c r="AI763" s="623"/>
      <c r="AJ763" s="622"/>
      <c r="AK763" s="622"/>
      <c r="AL763" s="622"/>
      <c r="AM763" s="622"/>
      <c r="AN763" s="622"/>
      <c r="AO763" s="622"/>
      <c r="AP763" s="622"/>
      <c r="AQ763" s="622"/>
      <c r="AR763" s="622"/>
      <c r="AS763" s="622"/>
      <c r="AT763" s="622"/>
      <c r="AU763" s="622"/>
      <c r="AV763" s="622"/>
      <c r="AW763" s="621"/>
      <c r="AX763" s="621"/>
      <c r="AY763" s="621"/>
      <c r="AZ763" s="621"/>
      <c r="BA763" s="620"/>
    </row>
    <row r="764" spans="1:53" ht="15.75" customHeight="1" x14ac:dyDescent="0.25">
      <c r="A764" s="620"/>
      <c r="B764" s="625"/>
      <c r="C764" s="620"/>
      <c r="D764" s="620"/>
      <c r="E764" s="620"/>
      <c r="F764" s="620"/>
      <c r="G764" s="620"/>
      <c r="H764" s="620"/>
      <c r="I764" s="620"/>
      <c r="J764" s="622"/>
      <c r="K764" s="622"/>
      <c r="L764" s="622"/>
      <c r="M764" s="622"/>
      <c r="N764" s="624"/>
      <c r="O764" s="622"/>
      <c r="P764" s="622"/>
      <c r="Q764" s="622"/>
      <c r="R764" s="622"/>
      <c r="S764" s="622"/>
      <c r="T764" s="622"/>
      <c r="U764" s="622"/>
      <c r="V764" s="622"/>
      <c r="W764" s="622"/>
      <c r="X764" s="622"/>
      <c r="Y764" s="622"/>
      <c r="Z764" s="620"/>
      <c r="AA764" s="620"/>
      <c r="AB764" s="620"/>
      <c r="AC764" s="623"/>
      <c r="AD764" s="622"/>
      <c r="AE764" s="622"/>
      <c r="AF764" s="622"/>
      <c r="AG764" s="622"/>
      <c r="AH764" s="622"/>
      <c r="AI764" s="623"/>
      <c r="AJ764" s="622"/>
      <c r="AK764" s="622"/>
      <c r="AL764" s="622"/>
      <c r="AM764" s="622"/>
      <c r="AN764" s="622"/>
      <c r="AO764" s="622"/>
      <c r="AP764" s="622"/>
      <c r="AQ764" s="622"/>
      <c r="AR764" s="622"/>
      <c r="AS764" s="622"/>
      <c r="AT764" s="622"/>
      <c r="AU764" s="622"/>
      <c r="AV764" s="622"/>
      <c r="AW764" s="621"/>
      <c r="AX764" s="621"/>
      <c r="AY764" s="621"/>
      <c r="AZ764" s="621"/>
      <c r="BA764" s="620"/>
    </row>
    <row r="765" spans="1:53" ht="15.75" customHeight="1" x14ac:dyDescent="0.25">
      <c r="A765" s="620"/>
      <c r="B765" s="625"/>
      <c r="C765" s="620"/>
      <c r="D765" s="620"/>
      <c r="E765" s="620"/>
      <c r="F765" s="620"/>
      <c r="G765" s="620"/>
      <c r="H765" s="620"/>
      <c r="I765" s="620"/>
      <c r="J765" s="622"/>
      <c r="K765" s="622"/>
      <c r="L765" s="622"/>
      <c r="M765" s="622"/>
      <c r="N765" s="624"/>
      <c r="O765" s="622"/>
      <c r="P765" s="622"/>
      <c r="Q765" s="622"/>
      <c r="R765" s="622"/>
      <c r="S765" s="622"/>
      <c r="T765" s="622"/>
      <c r="U765" s="622"/>
      <c r="V765" s="622"/>
      <c r="W765" s="622"/>
      <c r="X765" s="622"/>
      <c r="Y765" s="622"/>
      <c r="Z765" s="620"/>
      <c r="AA765" s="620"/>
      <c r="AB765" s="620"/>
      <c r="AC765" s="623"/>
      <c r="AD765" s="622"/>
      <c r="AE765" s="622"/>
      <c r="AF765" s="622"/>
      <c r="AG765" s="622"/>
      <c r="AH765" s="622"/>
      <c r="AI765" s="623"/>
      <c r="AJ765" s="622"/>
      <c r="AK765" s="622"/>
      <c r="AL765" s="622"/>
      <c r="AM765" s="622"/>
      <c r="AN765" s="622"/>
      <c r="AO765" s="622"/>
      <c r="AP765" s="622"/>
      <c r="AQ765" s="622"/>
      <c r="AR765" s="622"/>
      <c r="AS765" s="622"/>
      <c r="AT765" s="622"/>
      <c r="AU765" s="622"/>
      <c r="AV765" s="622"/>
      <c r="AW765" s="621"/>
      <c r="AX765" s="621"/>
      <c r="AY765" s="621"/>
      <c r="AZ765" s="621"/>
      <c r="BA765" s="620"/>
    </row>
    <row r="766" spans="1:53" ht="15.75" customHeight="1" x14ac:dyDescent="0.25">
      <c r="A766" s="620"/>
      <c r="B766" s="625"/>
      <c r="C766" s="620"/>
      <c r="D766" s="620"/>
      <c r="E766" s="620"/>
      <c r="F766" s="620"/>
      <c r="G766" s="620"/>
      <c r="H766" s="620"/>
      <c r="I766" s="620"/>
      <c r="J766" s="622"/>
      <c r="K766" s="622"/>
      <c r="L766" s="622"/>
      <c r="M766" s="622"/>
      <c r="N766" s="624"/>
      <c r="O766" s="622"/>
      <c r="P766" s="622"/>
      <c r="Q766" s="622"/>
      <c r="R766" s="622"/>
      <c r="S766" s="622"/>
      <c r="T766" s="622"/>
      <c r="U766" s="622"/>
      <c r="V766" s="622"/>
      <c r="W766" s="622"/>
      <c r="X766" s="622"/>
      <c r="Y766" s="622"/>
      <c r="Z766" s="620"/>
      <c r="AA766" s="620"/>
      <c r="AB766" s="620"/>
      <c r="AC766" s="623"/>
      <c r="AD766" s="622"/>
      <c r="AE766" s="622"/>
      <c r="AF766" s="622"/>
      <c r="AG766" s="622"/>
      <c r="AH766" s="622"/>
      <c r="AI766" s="623"/>
      <c r="AJ766" s="622"/>
      <c r="AK766" s="622"/>
      <c r="AL766" s="622"/>
      <c r="AM766" s="622"/>
      <c r="AN766" s="622"/>
      <c r="AO766" s="622"/>
      <c r="AP766" s="622"/>
      <c r="AQ766" s="622"/>
      <c r="AR766" s="622"/>
      <c r="AS766" s="622"/>
      <c r="AT766" s="622"/>
      <c r="AU766" s="622"/>
      <c r="AV766" s="622"/>
      <c r="AW766" s="621"/>
      <c r="AX766" s="621"/>
      <c r="AY766" s="621"/>
      <c r="AZ766" s="621"/>
      <c r="BA766" s="620"/>
    </row>
    <row r="767" spans="1:53" ht="15.75" customHeight="1" x14ac:dyDescent="0.25">
      <c r="A767" s="620"/>
      <c r="B767" s="625"/>
      <c r="C767" s="620"/>
      <c r="D767" s="620"/>
      <c r="E767" s="620"/>
      <c r="F767" s="620"/>
      <c r="G767" s="620"/>
      <c r="H767" s="620"/>
      <c r="I767" s="620"/>
      <c r="J767" s="622"/>
      <c r="K767" s="622"/>
      <c r="L767" s="622"/>
      <c r="M767" s="622"/>
      <c r="N767" s="624"/>
      <c r="O767" s="622"/>
      <c r="P767" s="622"/>
      <c r="Q767" s="622"/>
      <c r="R767" s="622"/>
      <c r="S767" s="622"/>
      <c r="T767" s="622"/>
      <c r="U767" s="622"/>
      <c r="V767" s="622"/>
      <c r="W767" s="622"/>
      <c r="X767" s="622"/>
      <c r="Y767" s="622"/>
      <c r="Z767" s="620"/>
      <c r="AA767" s="620"/>
      <c r="AB767" s="620"/>
      <c r="AC767" s="623"/>
      <c r="AD767" s="622"/>
      <c r="AE767" s="622"/>
      <c r="AF767" s="622"/>
      <c r="AG767" s="622"/>
      <c r="AH767" s="622"/>
      <c r="AI767" s="623"/>
      <c r="AJ767" s="622"/>
      <c r="AK767" s="622"/>
      <c r="AL767" s="622"/>
      <c r="AM767" s="622"/>
      <c r="AN767" s="622"/>
      <c r="AO767" s="622"/>
      <c r="AP767" s="622"/>
      <c r="AQ767" s="622"/>
      <c r="AR767" s="622"/>
      <c r="AS767" s="622"/>
      <c r="AT767" s="622"/>
      <c r="AU767" s="622"/>
      <c r="AV767" s="622"/>
      <c r="AW767" s="621"/>
      <c r="AX767" s="621"/>
      <c r="AY767" s="621"/>
      <c r="AZ767" s="621"/>
      <c r="BA767" s="620"/>
    </row>
    <row r="768" spans="1:53" ht="15.75" customHeight="1" x14ac:dyDescent="0.25">
      <c r="A768" s="620"/>
      <c r="B768" s="625"/>
      <c r="C768" s="620"/>
      <c r="D768" s="620"/>
      <c r="E768" s="620"/>
      <c r="F768" s="620"/>
      <c r="G768" s="620"/>
      <c r="H768" s="620"/>
      <c r="I768" s="620"/>
      <c r="J768" s="622"/>
      <c r="K768" s="622"/>
      <c r="L768" s="622"/>
      <c r="M768" s="622"/>
      <c r="N768" s="624"/>
      <c r="O768" s="622"/>
      <c r="P768" s="622"/>
      <c r="Q768" s="622"/>
      <c r="R768" s="622"/>
      <c r="S768" s="622"/>
      <c r="T768" s="622"/>
      <c r="U768" s="622"/>
      <c r="V768" s="622"/>
      <c r="W768" s="622"/>
      <c r="X768" s="622"/>
      <c r="Y768" s="622"/>
      <c r="Z768" s="620"/>
      <c r="AA768" s="620"/>
      <c r="AB768" s="620"/>
      <c r="AC768" s="623"/>
      <c r="AD768" s="622"/>
      <c r="AE768" s="622"/>
      <c r="AF768" s="622"/>
      <c r="AG768" s="622"/>
      <c r="AH768" s="622"/>
      <c r="AI768" s="623"/>
      <c r="AJ768" s="622"/>
      <c r="AK768" s="622"/>
      <c r="AL768" s="622"/>
      <c r="AM768" s="622"/>
      <c r="AN768" s="622"/>
      <c r="AO768" s="622"/>
      <c r="AP768" s="622"/>
      <c r="AQ768" s="622"/>
      <c r="AR768" s="622"/>
      <c r="AS768" s="622"/>
      <c r="AT768" s="622"/>
      <c r="AU768" s="622"/>
      <c r="AV768" s="622"/>
      <c r="AW768" s="621"/>
      <c r="AX768" s="621"/>
      <c r="AY768" s="621"/>
      <c r="AZ768" s="621"/>
      <c r="BA768" s="620"/>
    </row>
    <row r="769" spans="1:53" ht="15.75" customHeight="1" x14ac:dyDescent="0.25">
      <c r="A769" s="620"/>
      <c r="B769" s="625"/>
      <c r="C769" s="620"/>
      <c r="D769" s="620"/>
      <c r="E769" s="620"/>
      <c r="F769" s="620"/>
      <c r="G769" s="620"/>
      <c r="H769" s="620"/>
      <c r="I769" s="620"/>
      <c r="J769" s="622"/>
      <c r="K769" s="622"/>
      <c r="L769" s="622"/>
      <c r="M769" s="622"/>
      <c r="N769" s="624"/>
      <c r="O769" s="622"/>
      <c r="P769" s="622"/>
      <c r="Q769" s="622"/>
      <c r="R769" s="622"/>
      <c r="S769" s="622"/>
      <c r="T769" s="622"/>
      <c r="U769" s="622"/>
      <c r="V769" s="622"/>
      <c r="W769" s="622"/>
      <c r="X769" s="622"/>
      <c r="Y769" s="622"/>
      <c r="Z769" s="620"/>
      <c r="AA769" s="620"/>
      <c r="AB769" s="620"/>
      <c r="AC769" s="623"/>
      <c r="AD769" s="622"/>
      <c r="AE769" s="622"/>
      <c r="AF769" s="622"/>
      <c r="AG769" s="622"/>
      <c r="AH769" s="622"/>
      <c r="AI769" s="623"/>
      <c r="AJ769" s="622"/>
      <c r="AK769" s="622"/>
      <c r="AL769" s="622"/>
      <c r="AM769" s="622"/>
      <c r="AN769" s="622"/>
      <c r="AO769" s="622"/>
      <c r="AP769" s="622"/>
      <c r="AQ769" s="622"/>
      <c r="AR769" s="622"/>
      <c r="AS769" s="622"/>
      <c r="AT769" s="622"/>
      <c r="AU769" s="622"/>
      <c r="AV769" s="622"/>
      <c r="AW769" s="621"/>
      <c r="AX769" s="621"/>
      <c r="AY769" s="621"/>
      <c r="AZ769" s="621"/>
      <c r="BA769" s="620"/>
    </row>
    <row r="770" spans="1:53" ht="15.75" customHeight="1" x14ac:dyDescent="0.25">
      <c r="A770" s="620"/>
      <c r="B770" s="625"/>
      <c r="C770" s="620"/>
      <c r="D770" s="620"/>
      <c r="E770" s="620"/>
      <c r="F770" s="620"/>
      <c r="G770" s="620"/>
      <c r="H770" s="620"/>
      <c r="I770" s="620"/>
      <c r="J770" s="622"/>
      <c r="K770" s="622"/>
      <c r="L770" s="622"/>
      <c r="M770" s="622"/>
      <c r="N770" s="624"/>
      <c r="O770" s="622"/>
      <c r="P770" s="622"/>
      <c r="Q770" s="622"/>
      <c r="R770" s="622"/>
      <c r="S770" s="622"/>
      <c r="T770" s="622"/>
      <c r="U770" s="622"/>
      <c r="V770" s="622"/>
      <c r="W770" s="622"/>
      <c r="X770" s="622"/>
      <c r="Y770" s="622"/>
      <c r="Z770" s="620"/>
      <c r="AA770" s="620"/>
      <c r="AB770" s="620"/>
      <c r="AC770" s="623"/>
      <c r="AD770" s="622"/>
      <c r="AE770" s="622"/>
      <c r="AF770" s="622"/>
      <c r="AG770" s="622"/>
      <c r="AH770" s="622"/>
      <c r="AI770" s="623"/>
      <c r="AJ770" s="622"/>
      <c r="AK770" s="622"/>
      <c r="AL770" s="622"/>
      <c r="AM770" s="622"/>
      <c r="AN770" s="622"/>
      <c r="AO770" s="622"/>
      <c r="AP770" s="622"/>
      <c r="AQ770" s="622"/>
      <c r="AR770" s="622"/>
      <c r="AS770" s="622"/>
      <c r="AT770" s="622"/>
      <c r="AU770" s="622"/>
      <c r="AV770" s="622"/>
      <c r="AW770" s="621"/>
      <c r="AX770" s="621"/>
      <c r="AY770" s="621"/>
      <c r="AZ770" s="621"/>
      <c r="BA770" s="620"/>
    </row>
    <row r="771" spans="1:53" ht="15.75" customHeight="1" x14ac:dyDescent="0.25">
      <c r="A771" s="620"/>
      <c r="B771" s="625"/>
      <c r="C771" s="620"/>
      <c r="D771" s="620"/>
      <c r="E771" s="620"/>
      <c r="F771" s="620"/>
      <c r="G771" s="620"/>
      <c r="H771" s="620"/>
      <c r="I771" s="620"/>
      <c r="J771" s="622"/>
      <c r="K771" s="622"/>
      <c r="L771" s="622"/>
      <c r="M771" s="622"/>
      <c r="N771" s="624"/>
      <c r="O771" s="622"/>
      <c r="P771" s="622"/>
      <c r="Q771" s="622"/>
      <c r="R771" s="622"/>
      <c r="S771" s="622"/>
      <c r="T771" s="622"/>
      <c r="U771" s="622"/>
      <c r="V771" s="622"/>
      <c r="W771" s="622"/>
      <c r="X771" s="622"/>
      <c r="Y771" s="622"/>
      <c r="Z771" s="620"/>
      <c r="AA771" s="620"/>
      <c r="AB771" s="620"/>
      <c r="AC771" s="623"/>
      <c r="AD771" s="622"/>
      <c r="AE771" s="622"/>
      <c r="AF771" s="622"/>
      <c r="AG771" s="622"/>
      <c r="AH771" s="622"/>
      <c r="AI771" s="623"/>
      <c r="AJ771" s="622"/>
      <c r="AK771" s="622"/>
      <c r="AL771" s="622"/>
      <c r="AM771" s="622"/>
      <c r="AN771" s="622"/>
      <c r="AO771" s="622"/>
      <c r="AP771" s="622"/>
      <c r="AQ771" s="622"/>
      <c r="AR771" s="622"/>
      <c r="AS771" s="622"/>
      <c r="AT771" s="622"/>
      <c r="AU771" s="622"/>
      <c r="AV771" s="622"/>
      <c r="AW771" s="621"/>
      <c r="AX771" s="621"/>
      <c r="AY771" s="621"/>
      <c r="AZ771" s="621"/>
      <c r="BA771" s="620"/>
    </row>
    <row r="772" spans="1:53" ht="15.75" customHeight="1" x14ac:dyDescent="0.25">
      <c r="A772" s="620"/>
      <c r="B772" s="625"/>
      <c r="C772" s="620"/>
      <c r="D772" s="620"/>
      <c r="E772" s="620"/>
      <c r="F772" s="620"/>
      <c r="G772" s="620"/>
      <c r="H772" s="620"/>
      <c r="I772" s="620"/>
      <c r="J772" s="622"/>
      <c r="K772" s="622"/>
      <c r="L772" s="622"/>
      <c r="M772" s="622"/>
      <c r="N772" s="624"/>
      <c r="O772" s="622"/>
      <c r="P772" s="622"/>
      <c r="Q772" s="622"/>
      <c r="R772" s="622"/>
      <c r="S772" s="622"/>
      <c r="T772" s="622"/>
      <c r="U772" s="622"/>
      <c r="V772" s="622"/>
      <c r="W772" s="622"/>
      <c r="X772" s="622"/>
      <c r="Y772" s="622"/>
      <c r="Z772" s="620"/>
      <c r="AA772" s="620"/>
      <c r="AB772" s="620"/>
      <c r="AC772" s="623"/>
      <c r="AD772" s="622"/>
      <c r="AE772" s="622"/>
      <c r="AF772" s="622"/>
      <c r="AG772" s="622"/>
      <c r="AH772" s="622"/>
      <c r="AI772" s="623"/>
      <c r="AJ772" s="622"/>
      <c r="AK772" s="622"/>
      <c r="AL772" s="622"/>
      <c r="AM772" s="622"/>
      <c r="AN772" s="622"/>
      <c r="AO772" s="622"/>
      <c r="AP772" s="622"/>
      <c r="AQ772" s="622"/>
      <c r="AR772" s="622"/>
      <c r="AS772" s="622"/>
      <c r="AT772" s="622"/>
      <c r="AU772" s="622"/>
      <c r="AV772" s="622"/>
      <c r="AW772" s="621"/>
      <c r="AX772" s="621"/>
      <c r="AY772" s="621"/>
      <c r="AZ772" s="621"/>
      <c r="BA772" s="620"/>
    </row>
    <row r="773" spans="1:53" ht="15.75" customHeight="1" x14ac:dyDescent="0.25">
      <c r="A773" s="620"/>
      <c r="B773" s="625"/>
      <c r="C773" s="620"/>
      <c r="D773" s="620"/>
      <c r="E773" s="620"/>
      <c r="F773" s="620"/>
      <c r="G773" s="620"/>
      <c r="H773" s="620"/>
      <c r="I773" s="620"/>
      <c r="J773" s="622"/>
      <c r="K773" s="622"/>
      <c r="L773" s="622"/>
      <c r="M773" s="622"/>
      <c r="N773" s="624"/>
      <c r="O773" s="622"/>
      <c r="P773" s="622"/>
      <c r="Q773" s="622"/>
      <c r="R773" s="622"/>
      <c r="S773" s="622"/>
      <c r="T773" s="622"/>
      <c r="U773" s="622"/>
      <c r="V773" s="622"/>
      <c r="W773" s="622"/>
      <c r="X773" s="622"/>
      <c r="Y773" s="622"/>
      <c r="Z773" s="620"/>
      <c r="AA773" s="620"/>
      <c r="AB773" s="620"/>
      <c r="AC773" s="623"/>
      <c r="AD773" s="622"/>
      <c r="AE773" s="622"/>
      <c r="AF773" s="622"/>
      <c r="AG773" s="622"/>
      <c r="AH773" s="622"/>
      <c r="AI773" s="623"/>
      <c r="AJ773" s="622"/>
      <c r="AK773" s="622"/>
      <c r="AL773" s="622"/>
      <c r="AM773" s="622"/>
      <c r="AN773" s="622"/>
      <c r="AO773" s="622"/>
      <c r="AP773" s="622"/>
      <c r="AQ773" s="622"/>
      <c r="AR773" s="622"/>
      <c r="AS773" s="622"/>
      <c r="AT773" s="622"/>
      <c r="AU773" s="622"/>
      <c r="AV773" s="622"/>
      <c r="AW773" s="621"/>
      <c r="AX773" s="621"/>
      <c r="AY773" s="621"/>
      <c r="AZ773" s="621"/>
      <c r="BA773" s="620"/>
    </row>
    <row r="774" spans="1:53" ht="15.75" customHeight="1" x14ac:dyDescent="0.25">
      <c r="A774" s="620"/>
      <c r="B774" s="625"/>
      <c r="C774" s="620"/>
      <c r="D774" s="620"/>
      <c r="E774" s="620"/>
      <c r="F774" s="620"/>
      <c r="G774" s="620"/>
      <c r="H774" s="620"/>
      <c r="I774" s="620"/>
      <c r="J774" s="622"/>
      <c r="K774" s="622"/>
      <c r="L774" s="622"/>
      <c r="M774" s="622"/>
      <c r="N774" s="624"/>
      <c r="O774" s="622"/>
      <c r="P774" s="622"/>
      <c r="Q774" s="622"/>
      <c r="R774" s="622"/>
      <c r="S774" s="622"/>
      <c r="T774" s="622"/>
      <c r="U774" s="622"/>
      <c r="V774" s="622"/>
      <c r="W774" s="622"/>
      <c r="X774" s="622"/>
      <c r="Y774" s="622"/>
      <c r="Z774" s="620"/>
      <c r="AA774" s="620"/>
      <c r="AB774" s="620"/>
      <c r="AC774" s="623"/>
      <c r="AD774" s="622"/>
      <c r="AE774" s="622"/>
      <c r="AF774" s="622"/>
      <c r="AG774" s="622"/>
      <c r="AH774" s="622"/>
      <c r="AI774" s="623"/>
      <c r="AJ774" s="622"/>
      <c r="AK774" s="622"/>
      <c r="AL774" s="622"/>
      <c r="AM774" s="622"/>
      <c r="AN774" s="622"/>
      <c r="AO774" s="622"/>
      <c r="AP774" s="622"/>
      <c r="AQ774" s="622"/>
      <c r="AR774" s="622"/>
      <c r="AS774" s="622"/>
      <c r="AT774" s="622"/>
      <c r="AU774" s="622"/>
      <c r="AV774" s="622"/>
      <c r="AW774" s="621"/>
      <c r="AX774" s="621"/>
      <c r="AY774" s="621"/>
      <c r="AZ774" s="621"/>
      <c r="BA774" s="620"/>
    </row>
    <row r="775" spans="1:53" ht="15.75" customHeight="1" x14ac:dyDescent="0.25">
      <c r="A775" s="620"/>
      <c r="B775" s="625"/>
      <c r="C775" s="620"/>
      <c r="D775" s="620"/>
      <c r="E775" s="620"/>
      <c r="F775" s="620"/>
      <c r="G775" s="620"/>
      <c r="H775" s="620"/>
      <c r="I775" s="620"/>
      <c r="J775" s="622"/>
      <c r="K775" s="622"/>
      <c r="L775" s="622"/>
      <c r="M775" s="622"/>
      <c r="N775" s="624"/>
      <c r="O775" s="622"/>
      <c r="P775" s="622"/>
      <c r="Q775" s="622"/>
      <c r="R775" s="622"/>
      <c r="S775" s="622"/>
      <c r="T775" s="622"/>
      <c r="U775" s="622"/>
      <c r="V775" s="622"/>
      <c r="W775" s="622"/>
      <c r="X775" s="622"/>
      <c r="Y775" s="622"/>
      <c r="Z775" s="620"/>
      <c r="AA775" s="620"/>
      <c r="AB775" s="620"/>
      <c r="AC775" s="623"/>
      <c r="AD775" s="622"/>
      <c r="AE775" s="622"/>
      <c r="AF775" s="622"/>
      <c r="AG775" s="622"/>
      <c r="AH775" s="622"/>
      <c r="AI775" s="623"/>
      <c r="AJ775" s="622"/>
      <c r="AK775" s="622"/>
      <c r="AL775" s="622"/>
      <c r="AM775" s="622"/>
      <c r="AN775" s="622"/>
      <c r="AO775" s="622"/>
      <c r="AP775" s="622"/>
      <c r="AQ775" s="622"/>
      <c r="AR775" s="622"/>
      <c r="AS775" s="622"/>
      <c r="AT775" s="622"/>
      <c r="AU775" s="622"/>
      <c r="AV775" s="622"/>
      <c r="AW775" s="621"/>
      <c r="AX775" s="621"/>
      <c r="AY775" s="621"/>
      <c r="AZ775" s="621"/>
      <c r="BA775" s="620"/>
    </row>
    <row r="776" spans="1:53" ht="15.75" customHeight="1" x14ac:dyDescent="0.25">
      <c r="A776" s="620"/>
      <c r="B776" s="625"/>
      <c r="C776" s="620"/>
      <c r="D776" s="620"/>
      <c r="E776" s="620"/>
      <c r="F776" s="620"/>
      <c r="G776" s="620"/>
      <c r="H776" s="620"/>
      <c r="I776" s="620"/>
      <c r="J776" s="622"/>
      <c r="K776" s="622"/>
      <c r="L776" s="622"/>
      <c r="M776" s="622"/>
      <c r="N776" s="624"/>
      <c r="O776" s="622"/>
      <c r="P776" s="622"/>
      <c r="Q776" s="622"/>
      <c r="R776" s="622"/>
      <c r="S776" s="622"/>
      <c r="T776" s="622"/>
      <c r="U776" s="622"/>
      <c r="V776" s="622"/>
      <c r="W776" s="622"/>
      <c r="X776" s="622"/>
      <c r="Y776" s="622"/>
      <c r="Z776" s="620"/>
      <c r="AA776" s="620"/>
      <c r="AB776" s="620"/>
      <c r="AC776" s="623"/>
      <c r="AD776" s="622"/>
      <c r="AE776" s="622"/>
      <c r="AF776" s="622"/>
      <c r="AG776" s="622"/>
      <c r="AH776" s="622"/>
      <c r="AI776" s="623"/>
      <c r="AJ776" s="622"/>
      <c r="AK776" s="622"/>
      <c r="AL776" s="622"/>
      <c r="AM776" s="622"/>
      <c r="AN776" s="622"/>
      <c r="AO776" s="622"/>
      <c r="AP776" s="622"/>
      <c r="AQ776" s="622"/>
      <c r="AR776" s="622"/>
      <c r="AS776" s="622"/>
      <c r="AT776" s="622"/>
      <c r="AU776" s="622"/>
      <c r="AV776" s="622"/>
      <c r="AW776" s="621"/>
      <c r="AX776" s="621"/>
      <c r="AY776" s="621"/>
      <c r="AZ776" s="621"/>
      <c r="BA776" s="620"/>
    </row>
    <row r="777" spans="1:53" ht="15.75" customHeight="1" x14ac:dyDescent="0.25">
      <c r="A777" s="620"/>
      <c r="B777" s="625"/>
      <c r="C777" s="620"/>
      <c r="D777" s="620"/>
      <c r="E777" s="620"/>
      <c r="F777" s="620"/>
      <c r="G777" s="620"/>
      <c r="H777" s="620"/>
      <c r="I777" s="620"/>
      <c r="J777" s="622"/>
      <c r="K777" s="622"/>
      <c r="L777" s="622"/>
      <c r="M777" s="622"/>
      <c r="N777" s="624"/>
      <c r="O777" s="622"/>
      <c r="P777" s="622"/>
      <c r="Q777" s="622"/>
      <c r="R777" s="622"/>
      <c r="S777" s="622"/>
      <c r="T777" s="622"/>
      <c r="U777" s="622"/>
      <c r="V777" s="622"/>
      <c r="W777" s="622"/>
      <c r="X777" s="622"/>
      <c r="Y777" s="622"/>
      <c r="Z777" s="620"/>
      <c r="AA777" s="620"/>
      <c r="AB777" s="620"/>
      <c r="AC777" s="623"/>
      <c r="AD777" s="622"/>
      <c r="AE777" s="622"/>
      <c r="AF777" s="622"/>
      <c r="AG777" s="622"/>
      <c r="AH777" s="622"/>
      <c r="AI777" s="623"/>
      <c r="AJ777" s="622"/>
      <c r="AK777" s="622"/>
      <c r="AL777" s="622"/>
      <c r="AM777" s="622"/>
      <c r="AN777" s="622"/>
      <c r="AO777" s="622"/>
      <c r="AP777" s="622"/>
      <c r="AQ777" s="622"/>
      <c r="AR777" s="622"/>
      <c r="AS777" s="622"/>
      <c r="AT777" s="622"/>
      <c r="AU777" s="622"/>
      <c r="AV777" s="622"/>
      <c r="AW777" s="621"/>
      <c r="AX777" s="621"/>
      <c r="AY777" s="621"/>
      <c r="AZ777" s="621"/>
      <c r="BA777" s="620"/>
    </row>
    <row r="778" spans="1:53" ht="15.75" customHeight="1" x14ac:dyDescent="0.25">
      <c r="A778" s="620"/>
      <c r="B778" s="625"/>
      <c r="C778" s="620"/>
      <c r="D778" s="620"/>
      <c r="E778" s="620"/>
      <c r="F778" s="620"/>
      <c r="G778" s="620"/>
      <c r="H778" s="620"/>
      <c r="I778" s="620"/>
      <c r="J778" s="622"/>
      <c r="K778" s="622"/>
      <c r="L778" s="622"/>
      <c r="M778" s="622"/>
      <c r="N778" s="624"/>
      <c r="O778" s="622"/>
      <c r="P778" s="622"/>
      <c r="Q778" s="622"/>
      <c r="R778" s="622"/>
      <c r="S778" s="622"/>
      <c r="T778" s="622"/>
      <c r="U778" s="622"/>
      <c r="V778" s="622"/>
      <c r="W778" s="622"/>
      <c r="X778" s="622"/>
      <c r="Y778" s="622"/>
      <c r="Z778" s="620"/>
      <c r="AA778" s="620"/>
      <c r="AB778" s="620"/>
      <c r="AC778" s="623"/>
      <c r="AD778" s="622"/>
      <c r="AE778" s="622"/>
      <c r="AF778" s="622"/>
      <c r="AG778" s="622"/>
      <c r="AH778" s="622"/>
      <c r="AI778" s="623"/>
      <c r="AJ778" s="622"/>
      <c r="AK778" s="622"/>
      <c r="AL778" s="622"/>
      <c r="AM778" s="622"/>
      <c r="AN778" s="622"/>
      <c r="AO778" s="622"/>
      <c r="AP778" s="622"/>
      <c r="AQ778" s="622"/>
      <c r="AR778" s="622"/>
      <c r="AS778" s="622"/>
      <c r="AT778" s="622"/>
      <c r="AU778" s="622"/>
      <c r="AV778" s="622"/>
      <c r="AW778" s="621"/>
      <c r="AX778" s="621"/>
      <c r="AY778" s="621"/>
      <c r="AZ778" s="621"/>
      <c r="BA778" s="620"/>
    </row>
    <row r="779" spans="1:53" ht="15.75" customHeight="1" x14ac:dyDescent="0.25">
      <c r="A779" s="620"/>
      <c r="B779" s="625"/>
      <c r="C779" s="620"/>
      <c r="D779" s="620"/>
      <c r="E779" s="620"/>
      <c r="F779" s="620"/>
      <c r="G779" s="620"/>
      <c r="H779" s="620"/>
      <c r="I779" s="620"/>
      <c r="J779" s="622"/>
      <c r="K779" s="622"/>
      <c r="L779" s="622"/>
      <c r="M779" s="622"/>
      <c r="N779" s="624"/>
      <c r="O779" s="622"/>
      <c r="P779" s="622"/>
      <c r="Q779" s="622"/>
      <c r="R779" s="622"/>
      <c r="S779" s="622"/>
      <c r="T779" s="622"/>
      <c r="U779" s="622"/>
      <c r="V779" s="622"/>
      <c r="W779" s="622"/>
      <c r="X779" s="622"/>
      <c r="Y779" s="622"/>
      <c r="Z779" s="620"/>
      <c r="AA779" s="620"/>
      <c r="AB779" s="620"/>
      <c r="AC779" s="623"/>
      <c r="AD779" s="622"/>
      <c r="AE779" s="622"/>
      <c r="AF779" s="622"/>
      <c r="AG779" s="622"/>
      <c r="AH779" s="622"/>
      <c r="AI779" s="623"/>
      <c r="AJ779" s="622"/>
      <c r="AK779" s="622"/>
      <c r="AL779" s="622"/>
      <c r="AM779" s="622"/>
      <c r="AN779" s="622"/>
      <c r="AO779" s="622"/>
      <c r="AP779" s="622"/>
      <c r="AQ779" s="622"/>
      <c r="AR779" s="622"/>
      <c r="AS779" s="622"/>
      <c r="AT779" s="622"/>
      <c r="AU779" s="622"/>
      <c r="AV779" s="622"/>
      <c r="AW779" s="621"/>
      <c r="AX779" s="621"/>
      <c r="AY779" s="621"/>
      <c r="AZ779" s="621"/>
      <c r="BA779" s="620"/>
    </row>
    <row r="780" spans="1:53" ht="15.75" customHeight="1" x14ac:dyDescent="0.25">
      <c r="A780" s="620"/>
      <c r="B780" s="625"/>
      <c r="C780" s="620"/>
      <c r="D780" s="620"/>
      <c r="E780" s="620"/>
      <c r="F780" s="620"/>
      <c r="G780" s="620"/>
      <c r="H780" s="620"/>
      <c r="I780" s="620"/>
      <c r="J780" s="622"/>
      <c r="K780" s="622"/>
      <c r="L780" s="622"/>
      <c r="M780" s="622"/>
      <c r="N780" s="624"/>
      <c r="O780" s="622"/>
      <c r="P780" s="622"/>
      <c r="Q780" s="622"/>
      <c r="R780" s="622"/>
      <c r="S780" s="622"/>
      <c r="T780" s="622"/>
      <c r="U780" s="622"/>
      <c r="V780" s="622"/>
      <c r="W780" s="622"/>
      <c r="X780" s="622"/>
      <c r="Y780" s="622"/>
      <c r="Z780" s="620"/>
      <c r="AA780" s="620"/>
      <c r="AB780" s="620"/>
      <c r="AC780" s="623"/>
      <c r="AD780" s="622"/>
      <c r="AE780" s="622"/>
      <c r="AF780" s="622"/>
      <c r="AG780" s="622"/>
      <c r="AH780" s="622"/>
      <c r="AI780" s="623"/>
      <c r="AJ780" s="622"/>
      <c r="AK780" s="622"/>
      <c r="AL780" s="622"/>
      <c r="AM780" s="622"/>
      <c r="AN780" s="622"/>
      <c r="AO780" s="622"/>
      <c r="AP780" s="622"/>
      <c r="AQ780" s="622"/>
      <c r="AR780" s="622"/>
      <c r="AS780" s="622"/>
      <c r="AT780" s="622"/>
      <c r="AU780" s="622"/>
      <c r="AV780" s="622"/>
      <c r="AW780" s="621"/>
      <c r="AX780" s="621"/>
      <c r="AY780" s="621"/>
      <c r="AZ780" s="621"/>
      <c r="BA780" s="620"/>
    </row>
    <row r="781" spans="1:53" ht="15.75" customHeight="1" x14ac:dyDescent="0.25">
      <c r="A781" s="620"/>
      <c r="B781" s="625"/>
      <c r="C781" s="620"/>
      <c r="D781" s="620"/>
      <c r="E781" s="620"/>
      <c r="F781" s="620"/>
      <c r="G781" s="620"/>
      <c r="H781" s="620"/>
      <c r="I781" s="620"/>
      <c r="J781" s="622"/>
      <c r="K781" s="622"/>
      <c r="L781" s="622"/>
      <c r="M781" s="622"/>
      <c r="N781" s="624"/>
      <c r="O781" s="622"/>
      <c r="P781" s="622"/>
      <c r="Q781" s="622"/>
      <c r="R781" s="622"/>
      <c r="S781" s="622"/>
      <c r="T781" s="622"/>
      <c r="U781" s="622"/>
      <c r="V781" s="622"/>
      <c r="W781" s="622"/>
      <c r="X781" s="622"/>
      <c r="Y781" s="622"/>
      <c r="Z781" s="620"/>
      <c r="AA781" s="620"/>
      <c r="AB781" s="620"/>
      <c r="AC781" s="623"/>
      <c r="AD781" s="622"/>
      <c r="AE781" s="622"/>
      <c r="AF781" s="622"/>
      <c r="AG781" s="622"/>
      <c r="AH781" s="622"/>
      <c r="AI781" s="623"/>
      <c r="AJ781" s="622"/>
      <c r="AK781" s="622"/>
      <c r="AL781" s="622"/>
      <c r="AM781" s="622"/>
      <c r="AN781" s="622"/>
      <c r="AO781" s="622"/>
      <c r="AP781" s="622"/>
      <c r="AQ781" s="622"/>
      <c r="AR781" s="622"/>
      <c r="AS781" s="622"/>
      <c r="AT781" s="622"/>
      <c r="AU781" s="622"/>
      <c r="AV781" s="622"/>
      <c r="AW781" s="621"/>
      <c r="AX781" s="621"/>
      <c r="AY781" s="621"/>
      <c r="AZ781" s="621"/>
      <c r="BA781" s="620"/>
    </row>
    <row r="782" spans="1:53" ht="15.75" customHeight="1" x14ac:dyDescent="0.25">
      <c r="A782" s="620"/>
      <c r="B782" s="625"/>
      <c r="C782" s="620"/>
      <c r="D782" s="620"/>
      <c r="E782" s="620"/>
      <c r="F782" s="620"/>
      <c r="G782" s="620"/>
      <c r="H782" s="620"/>
      <c r="I782" s="620"/>
      <c r="J782" s="622"/>
      <c r="K782" s="622"/>
      <c r="L782" s="622"/>
      <c r="M782" s="622"/>
      <c r="N782" s="624"/>
      <c r="O782" s="622"/>
      <c r="P782" s="622"/>
      <c r="Q782" s="622"/>
      <c r="R782" s="622"/>
      <c r="S782" s="622"/>
      <c r="T782" s="622"/>
      <c r="U782" s="622"/>
      <c r="V782" s="622"/>
      <c r="W782" s="622"/>
      <c r="X782" s="622"/>
      <c r="Y782" s="622"/>
      <c r="Z782" s="620"/>
      <c r="AA782" s="620"/>
      <c r="AB782" s="620"/>
      <c r="AC782" s="623"/>
      <c r="AD782" s="622"/>
      <c r="AE782" s="622"/>
      <c r="AF782" s="622"/>
      <c r="AG782" s="622"/>
      <c r="AH782" s="622"/>
      <c r="AI782" s="623"/>
      <c r="AJ782" s="622"/>
      <c r="AK782" s="622"/>
      <c r="AL782" s="622"/>
      <c r="AM782" s="622"/>
      <c r="AN782" s="622"/>
      <c r="AO782" s="622"/>
      <c r="AP782" s="622"/>
      <c r="AQ782" s="622"/>
      <c r="AR782" s="622"/>
      <c r="AS782" s="622"/>
      <c r="AT782" s="622"/>
      <c r="AU782" s="622"/>
      <c r="AV782" s="622"/>
      <c r="AW782" s="621"/>
      <c r="AX782" s="621"/>
      <c r="AY782" s="621"/>
      <c r="AZ782" s="621"/>
      <c r="BA782" s="620"/>
    </row>
    <row r="783" spans="1:53" ht="15.75" customHeight="1" x14ac:dyDescent="0.25">
      <c r="A783" s="620"/>
      <c r="B783" s="625"/>
      <c r="C783" s="620"/>
      <c r="D783" s="620"/>
      <c r="E783" s="620"/>
      <c r="F783" s="620"/>
      <c r="G783" s="620"/>
      <c r="H783" s="620"/>
      <c r="I783" s="620"/>
      <c r="J783" s="622"/>
      <c r="K783" s="622"/>
      <c r="L783" s="622"/>
      <c r="M783" s="622"/>
      <c r="N783" s="624"/>
      <c r="O783" s="622"/>
      <c r="P783" s="622"/>
      <c r="Q783" s="622"/>
      <c r="R783" s="622"/>
      <c r="S783" s="622"/>
      <c r="T783" s="622"/>
      <c r="U783" s="622"/>
      <c r="V783" s="622"/>
      <c r="W783" s="622"/>
      <c r="X783" s="622"/>
      <c r="Y783" s="622"/>
      <c r="Z783" s="620"/>
      <c r="AA783" s="620"/>
      <c r="AB783" s="620"/>
      <c r="AC783" s="623"/>
      <c r="AD783" s="622"/>
      <c r="AE783" s="622"/>
      <c r="AF783" s="622"/>
      <c r="AG783" s="622"/>
      <c r="AH783" s="622"/>
      <c r="AI783" s="623"/>
      <c r="AJ783" s="622"/>
      <c r="AK783" s="622"/>
      <c r="AL783" s="622"/>
      <c r="AM783" s="622"/>
      <c r="AN783" s="622"/>
      <c r="AO783" s="622"/>
      <c r="AP783" s="622"/>
      <c r="AQ783" s="622"/>
      <c r="AR783" s="622"/>
      <c r="AS783" s="622"/>
      <c r="AT783" s="622"/>
      <c r="AU783" s="622"/>
      <c r="AV783" s="622"/>
      <c r="AW783" s="621"/>
      <c r="AX783" s="621"/>
      <c r="AY783" s="621"/>
      <c r="AZ783" s="621"/>
      <c r="BA783" s="620"/>
    </row>
    <row r="784" spans="1:53" ht="15.75" customHeight="1" x14ac:dyDescent="0.25">
      <c r="A784" s="620"/>
      <c r="B784" s="625"/>
      <c r="C784" s="620"/>
      <c r="D784" s="620"/>
      <c r="E784" s="620"/>
      <c r="F784" s="620"/>
      <c r="G784" s="620"/>
      <c r="H784" s="620"/>
      <c r="I784" s="620"/>
      <c r="J784" s="622"/>
      <c r="K784" s="622"/>
      <c r="L784" s="622"/>
      <c r="M784" s="622"/>
      <c r="N784" s="624"/>
      <c r="O784" s="622"/>
      <c r="P784" s="622"/>
      <c r="Q784" s="622"/>
      <c r="R784" s="622"/>
      <c r="S784" s="622"/>
      <c r="T784" s="622"/>
      <c r="U784" s="622"/>
      <c r="V784" s="622"/>
      <c r="W784" s="622"/>
      <c r="X784" s="622"/>
      <c r="Y784" s="622"/>
      <c r="Z784" s="620"/>
      <c r="AA784" s="620"/>
      <c r="AB784" s="620"/>
      <c r="AC784" s="623"/>
      <c r="AD784" s="622"/>
      <c r="AE784" s="622"/>
      <c r="AF784" s="622"/>
      <c r="AG784" s="622"/>
      <c r="AH784" s="622"/>
      <c r="AI784" s="623"/>
      <c r="AJ784" s="622"/>
      <c r="AK784" s="622"/>
      <c r="AL784" s="622"/>
      <c r="AM784" s="622"/>
      <c r="AN784" s="622"/>
      <c r="AO784" s="622"/>
      <c r="AP784" s="622"/>
      <c r="AQ784" s="622"/>
      <c r="AR784" s="622"/>
      <c r="AS784" s="622"/>
      <c r="AT784" s="622"/>
      <c r="AU784" s="622"/>
      <c r="AV784" s="622"/>
      <c r="AW784" s="621"/>
      <c r="AX784" s="621"/>
      <c r="AY784" s="621"/>
      <c r="AZ784" s="621"/>
      <c r="BA784" s="620"/>
    </row>
    <row r="785" spans="1:53" ht="15.75" customHeight="1" x14ac:dyDescent="0.25">
      <c r="A785" s="620"/>
      <c r="B785" s="625"/>
      <c r="C785" s="620"/>
      <c r="D785" s="620"/>
      <c r="E785" s="620"/>
      <c r="F785" s="620"/>
      <c r="G785" s="620"/>
      <c r="H785" s="620"/>
      <c r="I785" s="620"/>
      <c r="J785" s="622"/>
      <c r="K785" s="622"/>
      <c r="L785" s="622"/>
      <c r="M785" s="622"/>
      <c r="N785" s="624"/>
      <c r="O785" s="622"/>
      <c r="P785" s="622"/>
      <c r="Q785" s="622"/>
      <c r="R785" s="622"/>
      <c r="S785" s="622"/>
      <c r="T785" s="622"/>
      <c r="U785" s="622"/>
      <c r="V785" s="622"/>
      <c r="W785" s="622"/>
      <c r="X785" s="622"/>
      <c r="Y785" s="622"/>
      <c r="Z785" s="620"/>
      <c r="AA785" s="620"/>
      <c r="AB785" s="620"/>
      <c r="AC785" s="623"/>
      <c r="AD785" s="622"/>
      <c r="AE785" s="622"/>
      <c r="AF785" s="622"/>
      <c r="AG785" s="622"/>
      <c r="AH785" s="622"/>
      <c r="AI785" s="623"/>
      <c r="AJ785" s="622"/>
      <c r="AK785" s="622"/>
      <c r="AL785" s="622"/>
      <c r="AM785" s="622"/>
      <c r="AN785" s="622"/>
      <c r="AO785" s="622"/>
      <c r="AP785" s="622"/>
      <c r="AQ785" s="622"/>
      <c r="AR785" s="622"/>
      <c r="AS785" s="622"/>
      <c r="AT785" s="622"/>
      <c r="AU785" s="622"/>
      <c r="AV785" s="622"/>
      <c r="AW785" s="621"/>
      <c r="AX785" s="621"/>
      <c r="AY785" s="621"/>
      <c r="AZ785" s="621"/>
      <c r="BA785" s="620"/>
    </row>
    <row r="786" spans="1:53" ht="15.75" customHeight="1" x14ac:dyDescent="0.25">
      <c r="A786" s="620"/>
      <c r="B786" s="625"/>
      <c r="C786" s="620"/>
      <c r="D786" s="620"/>
      <c r="E786" s="620"/>
      <c r="F786" s="620"/>
      <c r="G786" s="620"/>
      <c r="H786" s="620"/>
      <c r="I786" s="620"/>
      <c r="J786" s="622"/>
      <c r="K786" s="622"/>
      <c r="L786" s="622"/>
      <c r="M786" s="622"/>
      <c r="N786" s="624"/>
      <c r="O786" s="622"/>
      <c r="P786" s="622"/>
      <c r="Q786" s="622"/>
      <c r="R786" s="622"/>
      <c r="S786" s="622"/>
      <c r="T786" s="622"/>
      <c r="U786" s="622"/>
      <c r="V786" s="622"/>
      <c r="W786" s="622"/>
      <c r="X786" s="622"/>
      <c r="Y786" s="622"/>
      <c r="Z786" s="620"/>
      <c r="AA786" s="620"/>
      <c r="AB786" s="620"/>
      <c r="AC786" s="623"/>
      <c r="AD786" s="622"/>
      <c r="AE786" s="622"/>
      <c r="AF786" s="622"/>
      <c r="AG786" s="622"/>
      <c r="AH786" s="622"/>
      <c r="AI786" s="623"/>
      <c r="AJ786" s="622"/>
      <c r="AK786" s="622"/>
      <c r="AL786" s="622"/>
      <c r="AM786" s="622"/>
      <c r="AN786" s="622"/>
      <c r="AO786" s="622"/>
      <c r="AP786" s="622"/>
      <c r="AQ786" s="622"/>
      <c r="AR786" s="622"/>
      <c r="AS786" s="622"/>
      <c r="AT786" s="622"/>
      <c r="AU786" s="622"/>
      <c r="AV786" s="622"/>
      <c r="AW786" s="621"/>
      <c r="AX786" s="621"/>
      <c r="AY786" s="621"/>
      <c r="AZ786" s="621"/>
      <c r="BA786" s="620"/>
    </row>
    <row r="787" spans="1:53" ht="15.75" customHeight="1" x14ac:dyDescent="0.25">
      <c r="A787" s="620"/>
      <c r="B787" s="625"/>
      <c r="C787" s="620"/>
      <c r="D787" s="620"/>
      <c r="E787" s="620"/>
      <c r="F787" s="620"/>
      <c r="G787" s="620"/>
      <c r="H787" s="620"/>
      <c r="I787" s="620"/>
      <c r="J787" s="622"/>
      <c r="K787" s="622"/>
      <c r="L787" s="622"/>
      <c r="M787" s="622"/>
      <c r="N787" s="624"/>
      <c r="O787" s="622"/>
      <c r="P787" s="622"/>
      <c r="Q787" s="622"/>
      <c r="R787" s="622"/>
      <c r="S787" s="622"/>
      <c r="T787" s="622"/>
      <c r="U787" s="622"/>
      <c r="V787" s="622"/>
      <c r="W787" s="622"/>
      <c r="X787" s="622"/>
      <c r="Y787" s="622"/>
      <c r="Z787" s="620"/>
      <c r="AA787" s="620"/>
      <c r="AB787" s="620"/>
      <c r="AC787" s="623"/>
      <c r="AD787" s="622"/>
      <c r="AE787" s="622"/>
      <c r="AF787" s="622"/>
      <c r="AG787" s="622"/>
      <c r="AH787" s="622"/>
      <c r="AI787" s="623"/>
      <c r="AJ787" s="622"/>
      <c r="AK787" s="622"/>
      <c r="AL787" s="622"/>
      <c r="AM787" s="622"/>
      <c r="AN787" s="622"/>
      <c r="AO787" s="622"/>
      <c r="AP787" s="622"/>
      <c r="AQ787" s="622"/>
      <c r="AR787" s="622"/>
      <c r="AS787" s="622"/>
      <c r="AT787" s="622"/>
      <c r="AU787" s="622"/>
      <c r="AV787" s="622"/>
      <c r="AW787" s="621"/>
      <c r="AX787" s="621"/>
      <c r="AY787" s="621"/>
      <c r="AZ787" s="621"/>
      <c r="BA787" s="620"/>
    </row>
    <row r="788" spans="1:53" ht="15.75" customHeight="1" x14ac:dyDescent="0.25">
      <c r="A788" s="620"/>
      <c r="B788" s="625"/>
      <c r="C788" s="620"/>
      <c r="D788" s="620"/>
      <c r="E788" s="620"/>
      <c r="F788" s="620"/>
      <c r="G788" s="620"/>
      <c r="H788" s="620"/>
      <c r="I788" s="620"/>
      <c r="J788" s="622"/>
      <c r="K788" s="622"/>
      <c r="L788" s="622"/>
      <c r="M788" s="622"/>
      <c r="N788" s="624"/>
      <c r="O788" s="622"/>
      <c r="P788" s="622"/>
      <c r="Q788" s="622"/>
      <c r="R788" s="622"/>
      <c r="S788" s="622"/>
      <c r="T788" s="622"/>
      <c r="U788" s="622"/>
      <c r="V788" s="622"/>
      <c r="W788" s="622"/>
      <c r="X788" s="622"/>
      <c r="Y788" s="622"/>
      <c r="Z788" s="620"/>
      <c r="AA788" s="620"/>
      <c r="AB788" s="620"/>
      <c r="AC788" s="623"/>
      <c r="AD788" s="622"/>
      <c r="AE788" s="622"/>
      <c r="AF788" s="622"/>
      <c r="AG788" s="622"/>
      <c r="AH788" s="622"/>
      <c r="AI788" s="623"/>
      <c r="AJ788" s="622"/>
      <c r="AK788" s="622"/>
      <c r="AL788" s="622"/>
      <c r="AM788" s="622"/>
      <c r="AN788" s="622"/>
      <c r="AO788" s="622"/>
      <c r="AP788" s="622"/>
      <c r="AQ788" s="622"/>
      <c r="AR788" s="622"/>
      <c r="AS788" s="622"/>
      <c r="AT788" s="622"/>
      <c r="AU788" s="622"/>
      <c r="AV788" s="622"/>
      <c r="AW788" s="621"/>
      <c r="AX788" s="621"/>
      <c r="AY788" s="621"/>
      <c r="AZ788" s="621"/>
      <c r="BA788" s="620"/>
    </row>
    <row r="789" spans="1:53" ht="15.75" customHeight="1" x14ac:dyDescent="0.25">
      <c r="A789" s="620"/>
      <c r="B789" s="625"/>
      <c r="C789" s="620"/>
      <c r="D789" s="620"/>
      <c r="E789" s="620"/>
      <c r="F789" s="620"/>
      <c r="G789" s="620"/>
      <c r="H789" s="620"/>
      <c r="I789" s="620"/>
      <c r="J789" s="622"/>
      <c r="K789" s="622"/>
      <c r="L789" s="622"/>
      <c r="M789" s="622"/>
      <c r="N789" s="624"/>
      <c r="O789" s="622"/>
      <c r="P789" s="622"/>
      <c r="Q789" s="622"/>
      <c r="R789" s="622"/>
      <c r="S789" s="622"/>
      <c r="T789" s="622"/>
      <c r="U789" s="622"/>
      <c r="V789" s="622"/>
      <c r="W789" s="622"/>
      <c r="X789" s="622"/>
      <c r="Y789" s="622"/>
      <c r="Z789" s="620"/>
      <c r="AA789" s="620"/>
      <c r="AB789" s="620"/>
      <c r="AC789" s="623"/>
      <c r="AD789" s="622"/>
      <c r="AE789" s="622"/>
      <c r="AF789" s="622"/>
      <c r="AG789" s="622"/>
      <c r="AH789" s="622"/>
      <c r="AI789" s="623"/>
      <c r="AJ789" s="622"/>
      <c r="AK789" s="622"/>
      <c r="AL789" s="622"/>
      <c r="AM789" s="622"/>
      <c r="AN789" s="622"/>
      <c r="AO789" s="622"/>
      <c r="AP789" s="622"/>
      <c r="AQ789" s="622"/>
      <c r="AR789" s="622"/>
      <c r="AS789" s="622"/>
      <c r="AT789" s="622"/>
      <c r="AU789" s="622"/>
      <c r="AV789" s="622"/>
      <c r="AW789" s="621"/>
      <c r="AX789" s="621"/>
      <c r="AY789" s="621"/>
      <c r="AZ789" s="621"/>
      <c r="BA789" s="620"/>
    </row>
    <row r="790" spans="1:53" ht="15.75" customHeight="1" x14ac:dyDescent="0.25">
      <c r="A790" s="620"/>
      <c r="B790" s="625"/>
      <c r="C790" s="620"/>
      <c r="D790" s="620"/>
      <c r="E790" s="620"/>
      <c r="F790" s="620"/>
      <c r="G790" s="620"/>
      <c r="H790" s="620"/>
      <c r="I790" s="620"/>
      <c r="J790" s="622"/>
      <c r="K790" s="622"/>
      <c r="L790" s="622"/>
      <c r="M790" s="622"/>
      <c r="N790" s="624"/>
      <c r="O790" s="622"/>
      <c r="P790" s="622"/>
      <c r="Q790" s="622"/>
      <c r="R790" s="622"/>
      <c r="S790" s="622"/>
      <c r="T790" s="622"/>
      <c r="U790" s="622"/>
      <c r="V790" s="622"/>
      <c r="W790" s="622"/>
      <c r="X790" s="622"/>
      <c r="Y790" s="622"/>
      <c r="Z790" s="620"/>
      <c r="AA790" s="620"/>
      <c r="AB790" s="620"/>
      <c r="AC790" s="623"/>
      <c r="AD790" s="622"/>
      <c r="AE790" s="622"/>
      <c r="AF790" s="622"/>
      <c r="AG790" s="622"/>
      <c r="AH790" s="622"/>
      <c r="AI790" s="623"/>
      <c r="AJ790" s="622"/>
      <c r="AK790" s="622"/>
      <c r="AL790" s="622"/>
      <c r="AM790" s="622"/>
      <c r="AN790" s="622"/>
      <c r="AO790" s="622"/>
      <c r="AP790" s="622"/>
      <c r="AQ790" s="622"/>
      <c r="AR790" s="622"/>
      <c r="AS790" s="622"/>
      <c r="AT790" s="622"/>
      <c r="AU790" s="622"/>
      <c r="AV790" s="622"/>
      <c r="AW790" s="621"/>
      <c r="AX790" s="621"/>
      <c r="AY790" s="621"/>
      <c r="AZ790" s="621"/>
      <c r="BA790" s="620"/>
    </row>
    <row r="791" spans="1:53" ht="15.75" customHeight="1" x14ac:dyDescent="0.25">
      <c r="A791" s="620"/>
      <c r="B791" s="625"/>
      <c r="C791" s="620"/>
      <c r="D791" s="620"/>
      <c r="E791" s="620"/>
      <c r="F791" s="620"/>
      <c r="G791" s="620"/>
      <c r="H791" s="620"/>
      <c r="I791" s="620"/>
      <c r="J791" s="622"/>
      <c r="K791" s="622"/>
      <c r="L791" s="622"/>
      <c r="M791" s="622"/>
      <c r="N791" s="624"/>
      <c r="O791" s="622"/>
      <c r="P791" s="622"/>
      <c r="Q791" s="622"/>
      <c r="R791" s="622"/>
      <c r="S791" s="622"/>
      <c r="T791" s="622"/>
      <c r="U791" s="622"/>
      <c r="V791" s="622"/>
      <c r="W791" s="622"/>
      <c r="X791" s="622"/>
      <c r="Y791" s="622"/>
      <c r="Z791" s="620"/>
      <c r="AA791" s="620"/>
      <c r="AB791" s="620"/>
      <c r="AC791" s="623"/>
      <c r="AD791" s="622"/>
      <c r="AE791" s="622"/>
      <c r="AF791" s="622"/>
      <c r="AG791" s="622"/>
      <c r="AH791" s="622"/>
      <c r="AI791" s="623"/>
      <c r="AJ791" s="622"/>
      <c r="AK791" s="622"/>
      <c r="AL791" s="622"/>
      <c r="AM791" s="622"/>
      <c r="AN791" s="622"/>
      <c r="AO791" s="622"/>
      <c r="AP791" s="622"/>
      <c r="AQ791" s="622"/>
      <c r="AR791" s="622"/>
      <c r="AS791" s="622"/>
      <c r="AT791" s="622"/>
      <c r="AU791" s="622"/>
      <c r="AV791" s="622"/>
      <c r="AW791" s="621"/>
      <c r="AX791" s="621"/>
      <c r="AY791" s="621"/>
      <c r="AZ791" s="621"/>
      <c r="BA791" s="620"/>
    </row>
    <row r="792" spans="1:53" ht="15.75" customHeight="1" x14ac:dyDescent="0.25">
      <c r="A792" s="620"/>
      <c r="B792" s="625"/>
      <c r="C792" s="620"/>
      <c r="D792" s="620"/>
      <c r="E792" s="620"/>
      <c r="F792" s="620"/>
      <c r="G792" s="620"/>
      <c r="H792" s="620"/>
      <c r="I792" s="620"/>
      <c r="J792" s="622"/>
      <c r="K792" s="622"/>
      <c r="L792" s="622"/>
      <c r="M792" s="622"/>
      <c r="N792" s="624"/>
      <c r="O792" s="622"/>
      <c r="P792" s="622"/>
      <c r="Q792" s="622"/>
      <c r="R792" s="622"/>
      <c r="S792" s="622"/>
      <c r="T792" s="622"/>
      <c r="U792" s="622"/>
      <c r="V792" s="622"/>
      <c r="W792" s="622"/>
      <c r="X792" s="622"/>
      <c r="Y792" s="622"/>
      <c r="Z792" s="620"/>
      <c r="AA792" s="620"/>
      <c r="AB792" s="620"/>
      <c r="AC792" s="623"/>
      <c r="AD792" s="622"/>
      <c r="AE792" s="622"/>
      <c r="AF792" s="622"/>
      <c r="AG792" s="622"/>
      <c r="AH792" s="622"/>
      <c r="AI792" s="623"/>
      <c r="AJ792" s="622"/>
      <c r="AK792" s="622"/>
      <c r="AL792" s="622"/>
      <c r="AM792" s="622"/>
      <c r="AN792" s="622"/>
      <c r="AO792" s="622"/>
      <c r="AP792" s="622"/>
      <c r="AQ792" s="622"/>
      <c r="AR792" s="622"/>
      <c r="AS792" s="622"/>
      <c r="AT792" s="622"/>
      <c r="AU792" s="622"/>
      <c r="AV792" s="622"/>
      <c r="AW792" s="621"/>
      <c r="AX792" s="621"/>
      <c r="AY792" s="621"/>
      <c r="AZ792" s="621"/>
      <c r="BA792" s="620"/>
    </row>
    <row r="793" spans="1:53" ht="15.75" customHeight="1" x14ac:dyDescent="0.25">
      <c r="A793" s="620"/>
      <c r="B793" s="625"/>
      <c r="C793" s="620"/>
      <c r="D793" s="620"/>
      <c r="E793" s="620"/>
      <c r="F793" s="620"/>
      <c r="G793" s="620"/>
      <c r="H793" s="620"/>
      <c r="I793" s="620"/>
      <c r="J793" s="622"/>
      <c r="K793" s="622"/>
      <c r="L793" s="622"/>
      <c r="M793" s="622"/>
      <c r="N793" s="624"/>
      <c r="O793" s="622"/>
      <c r="P793" s="622"/>
      <c r="Q793" s="622"/>
      <c r="R793" s="622"/>
      <c r="S793" s="622"/>
      <c r="T793" s="622"/>
      <c r="U793" s="622"/>
      <c r="V793" s="622"/>
      <c r="W793" s="622"/>
      <c r="X793" s="622"/>
      <c r="Y793" s="622"/>
      <c r="Z793" s="620"/>
      <c r="AA793" s="620"/>
      <c r="AB793" s="620"/>
      <c r="AC793" s="623"/>
      <c r="AD793" s="622"/>
      <c r="AE793" s="622"/>
      <c r="AF793" s="622"/>
      <c r="AG793" s="622"/>
      <c r="AH793" s="622"/>
      <c r="AI793" s="623"/>
      <c r="AJ793" s="622"/>
      <c r="AK793" s="622"/>
      <c r="AL793" s="622"/>
      <c r="AM793" s="622"/>
      <c r="AN793" s="622"/>
      <c r="AO793" s="622"/>
      <c r="AP793" s="622"/>
      <c r="AQ793" s="622"/>
      <c r="AR793" s="622"/>
      <c r="AS793" s="622"/>
      <c r="AT793" s="622"/>
      <c r="AU793" s="622"/>
      <c r="AV793" s="622"/>
      <c r="AW793" s="621"/>
      <c r="AX793" s="621"/>
      <c r="AY793" s="621"/>
      <c r="AZ793" s="621"/>
      <c r="BA793" s="620"/>
    </row>
    <row r="794" spans="1:53" ht="15.75" customHeight="1" x14ac:dyDescent="0.25">
      <c r="A794" s="620"/>
      <c r="B794" s="625"/>
      <c r="C794" s="620"/>
      <c r="D794" s="620"/>
      <c r="E794" s="620"/>
      <c r="F794" s="620"/>
      <c r="G794" s="620"/>
      <c r="H794" s="620"/>
      <c r="I794" s="620"/>
      <c r="J794" s="622"/>
      <c r="K794" s="622"/>
      <c r="L794" s="622"/>
      <c r="M794" s="622"/>
      <c r="N794" s="624"/>
      <c r="O794" s="622"/>
      <c r="P794" s="622"/>
      <c r="Q794" s="622"/>
      <c r="R794" s="622"/>
      <c r="S794" s="622"/>
      <c r="T794" s="622"/>
      <c r="U794" s="622"/>
      <c r="V794" s="622"/>
      <c r="W794" s="622"/>
      <c r="X794" s="622"/>
      <c r="Y794" s="622"/>
      <c r="Z794" s="620"/>
      <c r="AA794" s="620"/>
      <c r="AB794" s="620"/>
      <c r="AC794" s="623"/>
      <c r="AD794" s="622"/>
      <c r="AE794" s="622"/>
      <c r="AF794" s="622"/>
      <c r="AG794" s="622"/>
      <c r="AH794" s="622"/>
      <c r="AI794" s="623"/>
      <c r="AJ794" s="622"/>
      <c r="AK794" s="622"/>
      <c r="AL794" s="622"/>
      <c r="AM794" s="622"/>
      <c r="AN794" s="622"/>
      <c r="AO794" s="622"/>
      <c r="AP794" s="622"/>
      <c r="AQ794" s="622"/>
      <c r="AR794" s="622"/>
      <c r="AS794" s="622"/>
      <c r="AT794" s="622"/>
      <c r="AU794" s="622"/>
      <c r="AV794" s="622"/>
      <c r="AW794" s="621"/>
      <c r="AX794" s="621"/>
      <c r="AY794" s="621"/>
      <c r="AZ794" s="621"/>
      <c r="BA794" s="620"/>
    </row>
    <row r="795" spans="1:53" ht="15.75" customHeight="1" x14ac:dyDescent="0.25">
      <c r="A795" s="620"/>
      <c r="B795" s="625"/>
      <c r="C795" s="620"/>
      <c r="D795" s="620"/>
      <c r="E795" s="620"/>
      <c r="F795" s="620"/>
      <c r="G795" s="620"/>
      <c r="H795" s="620"/>
      <c r="I795" s="620"/>
      <c r="J795" s="622"/>
      <c r="K795" s="622"/>
      <c r="L795" s="622"/>
      <c r="M795" s="622"/>
      <c r="N795" s="624"/>
      <c r="O795" s="622"/>
      <c r="P795" s="622"/>
      <c r="Q795" s="622"/>
      <c r="R795" s="622"/>
      <c r="S795" s="622"/>
      <c r="T795" s="622"/>
      <c r="U795" s="622"/>
      <c r="V795" s="622"/>
      <c r="W795" s="622"/>
      <c r="X795" s="622"/>
      <c r="Y795" s="622"/>
      <c r="Z795" s="620"/>
      <c r="AA795" s="620"/>
      <c r="AB795" s="620"/>
      <c r="AC795" s="623"/>
      <c r="AD795" s="622"/>
      <c r="AE795" s="622"/>
      <c r="AF795" s="622"/>
      <c r="AG795" s="622"/>
      <c r="AH795" s="622"/>
      <c r="AI795" s="623"/>
      <c r="AJ795" s="622"/>
      <c r="AK795" s="622"/>
      <c r="AL795" s="622"/>
      <c r="AM795" s="622"/>
      <c r="AN795" s="622"/>
      <c r="AO795" s="622"/>
      <c r="AP795" s="622"/>
      <c r="AQ795" s="622"/>
      <c r="AR795" s="622"/>
      <c r="AS795" s="622"/>
      <c r="AT795" s="622"/>
      <c r="AU795" s="622"/>
      <c r="AV795" s="622"/>
      <c r="AW795" s="621"/>
      <c r="AX795" s="621"/>
      <c r="AY795" s="621"/>
      <c r="AZ795" s="621"/>
      <c r="BA795" s="620"/>
    </row>
    <row r="796" spans="1:53" ht="15.75" customHeight="1" x14ac:dyDescent="0.25">
      <c r="A796" s="620"/>
      <c r="B796" s="625"/>
      <c r="C796" s="620"/>
      <c r="D796" s="620"/>
      <c r="E796" s="620"/>
      <c r="F796" s="620"/>
      <c r="G796" s="620"/>
      <c r="H796" s="620"/>
      <c r="I796" s="620"/>
      <c r="J796" s="622"/>
      <c r="K796" s="622"/>
      <c r="L796" s="622"/>
      <c r="M796" s="622"/>
      <c r="N796" s="624"/>
      <c r="O796" s="622"/>
      <c r="P796" s="622"/>
      <c r="Q796" s="622"/>
      <c r="R796" s="622"/>
      <c r="S796" s="622"/>
      <c r="T796" s="622"/>
      <c r="U796" s="622"/>
      <c r="V796" s="622"/>
      <c r="W796" s="622"/>
      <c r="X796" s="622"/>
      <c r="Y796" s="622"/>
      <c r="Z796" s="620"/>
      <c r="AA796" s="620"/>
      <c r="AB796" s="620"/>
      <c r="AC796" s="623"/>
      <c r="AD796" s="622"/>
      <c r="AE796" s="622"/>
      <c r="AF796" s="622"/>
      <c r="AG796" s="622"/>
      <c r="AH796" s="622"/>
      <c r="AI796" s="623"/>
      <c r="AJ796" s="622"/>
      <c r="AK796" s="622"/>
      <c r="AL796" s="622"/>
      <c r="AM796" s="622"/>
      <c r="AN796" s="622"/>
      <c r="AO796" s="622"/>
      <c r="AP796" s="622"/>
      <c r="AQ796" s="622"/>
      <c r="AR796" s="622"/>
      <c r="AS796" s="622"/>
      <c r="AT796" s="622"/>
      <c r="AU796" s="622"/>
      <c r="AV796" s="622"/>
      <c r="AW796" s="621"/>
      <c r="AX796" s="621"/>
      <c r="AY796" s="621"/>
      <c r="AZ796" s="621"/>
      <c r="BA796" s="620"/>
    </row>
    <row r="797" spans="1:53" ht="15.75" customHeight="1" x14ac:dyDescent="0.25">
      <c r="A797" s="620"/>
      <c r="B797" s="625"/>
      <c r="C797" s="620"/>
      <c r="D797" s="620"/>
      <c r="E797" s="620"/>
      <c r="F797" s="620"/>
      <c r="G797" s="620"/>
      <c r="H797" s="620"/>
      <c r="I797" s="620"/>
      <c r="J797" s="622"/>
      <c r="K797" s="622"/>
      <c r="L797" s="622"/>
      <c r="M797" s="622"/>
      <c r="N797" s="624"/>
      <c r="O797" s="622"/>
      <c r="P797" s="622"/>
      <c r="Q797" s="622"/>
      <c r="R797" s="622"/>
      <c r="S797" s="622"/>
      <c r="T797" s="622"/>
      <c r="U797" s="622"/>
      <c r="V797" s="622"/>
      <c r="W797" s="622"/>
      <c r="X797" s="622"/>
      <c r="Y797" s="622"/>
      <c r="Z797" s="620"/>
      <c r="AA797" s="620"/>
      <c r="AB797" s="620"/>
      <c r="AC797" s="623"/>
      <c r="AD797" s="622"/>
      <c r="AE797" s="622"/>
      <c r="AF797" s="622"/>
      <c r="AG797" s="622"/>
      <c r="AH797" s="622"/>
      <c r="AI797" s="623"/>
      <c r="AJ797" s="622"/>
      <c r="AK797" s="622"/>
      <c r="AL797" s="622"/>
      <c r="AM797" s="622"/>
      <c r="AN797" s="622"/>
      <c r="AO797" s="622"/>
      <c r="AP797" s="622"/>
      <c r="AQ797" s="622"/>
      <c r="AR797" s="622"/>
      <c r="AS797" s="622"/>
      <c r="AT797" s="622"/>
      <c r="AU797" s="622"/>
      <c r="AV797" s="622"/>
      <c r="AW797" s="621"/>
      <c r="AX797" s="621"/>
      <c r="AY797" s="621"/>
      <c r="AZ797" s="621"/>
      <c r="BA797" s="620"/>
    </row>
    <row r="798" spans="1:53" ht="15.75" customHeight="1" x14ac:dyDescent="0.25">
      <c r="A798" s="620"/>
      <c r="B798" s="625"/>
      <c r="C798" s="620"/>
      <c r="D798" s="620"/>
      <c r="E798" s="620"/>
      <c r="F798" s="620"/>
      <c r="G798" s="620"/>
      <c r="H798" s="620"/>
      <c r="I798" s="620"/>
      <c r="J798" s="622"/>
      <c r="K798" s="622"/>
      <c r="L798" s="622"/>
      <c r="M798" s="622"/>
      <c r="N798" s="624"/>
      <c r="O798" s="622"/>
      <c r="P798" s="622"/>
      <c r="Q798" s="622"/>
      <c r="R798" s="622"/>
      <c r="S798" s="622"/>
      <c r="T798" s="622"/>
      <c r="U798" s="622"/>
      <c r="V798" s="622"/>
      <c r="W798" s="622"/>
      <c r="X798" s="622"/>
      <c r="Y798" s="622"/>
      <c r="Z798" s="620"/>
      <c r="AA798" s="620"/>
      <c r="AB798" s="620"/>
      <c r="AC798" s="623"/>
      <c r="AD798" s="622"/>
      <c r="AE798" s="622"/>
      <c r="AF798" s="622"/>
      <c r="AG798" s="622"/>
      <c r="AH798" s="622"/>
      <c r="AI798" s="623"/>
      <c r="AJ798" s="622"/>
      <c r="AK798" s="622"/>
      <c r="AL798" s="622"/>
      <c r="AM798" s="622"/>
      <c r="AN798" s="622"/>
      <c r="AO798" s="622"/>
      <c r="AP798" s="622"/>
      <c r="AQ798" s="622"/>
      <c r="AR798" s="622"/>
      <c r="AS798" s="622"/>
      <c r="AT798" s="622"/>
      <c r="AU798" s="622"/>
      <c r="AV798" s="622"/>
      <c r="AW798" s="621"/>
      <c r="AX798" s="621"/>
      <c r="AY798" s="621"/>
      <c r="AZ798" s="621"/>
      <c r="BA798" s="620"/>
    </row>
    <row r="799" spans="1:53" ht="15.75" customHeight="1" x14ac:dyDescent="0.25">
      <c r="A799" s="620"/>
      <c r="B799" s="625"/>
      <c r="C799" s="620"/>
      <c r="D799" s="620"/>
      <c r="E799" s="620"/>
      <c r="F799" s="620"/>
      <c r="G799" s="620"/>
      <c r="H799" s="620"/>
      <c r="I799" s="620"/>
      <c r="J799" s="622"/>
      <c r="K799" s="622"/>
      <c r="L799" s="622"/>
      <c r="M799" s="622"/>
      <c r="N799" s="624"/>
      <c r="O799" s="622"/>
      <c r="P799" s="622"/>
      <c r="Q799" s="622"/>
      <c r="R799" s="622"/>
      <c r="S799" s="622"/>
      <c r="T799" s="622"/>
      <c r="U799" s="622"/>
      <c r="V799" s="622"/>
      <c r="W799" s="622"/>
      <c r="X799" s="622"/>
      <c r="Y799" s="622"/>
      <c r="Z799" s="620"/>
      <c r="AA799" s="620"/>
      <c r="AB799" s="620"/>
      <c r="AC799" s="623"/>
      <c r="AD799" s="622"/>
      <c r="AE799" s="622"/>
      <c r="AF799" s="622"/>
      <c r="AG799" s="622"/>
      <c r="AH799" s="622"/>
      <c r="AI799" s="623"/>
      <c r="AJ799" s="622"/>
      <c r="AK799" s="622"/>
      <c r="AL799" s="622"/>
      <c r="AM799" s="622"/>
      <c r="AN799" s="622"/>
      <c r="AO799" s="622"/>
      <c r="AP799" s="622"/>
      <c r="AQ799" s="622"/>
      <c r="AR799" s="622"/>
      <c r="AS799" s="622"/>
      <c r="AT799" s="622"/>
      <c r="AU799" s="622"/>
      <c r="AV799" s="622"/>
      <c r="AW799" s="621"/>
      <c r="AX799" s="621"/>
      <c r="AY799" s="621"/>
      <c r="AZ799" s="621"/>
      <c r="BA799" s="620"/>
    </row>
    <row r="800" spans="1:53" ht="15.75" customHeight="1" x14ac:dyDescent="0.25">
      <c r="A800" s="620"/>
      <c r="B800" s="625"/>
      <c r="C800" s="620"/>
      <c r="D800" s="620"/>
      <c r="E800" s="620"/>
      <c r="F800" s="620"/>
      <c r="G800" s="620"/>
      <c r="H800" s="620"/>
      <c r="I800" s="620"/>
      <c r="J800" s="622"/>
      <c r="K800" s="622"/>
      <c r="L800" s="622"/>
      <c r="M800" s="622"/>
      <c r="N800" s="624"/>
      <c r="O800" s="622"/>
      <c r="P800" s="622"/>
      <c r="Q800" s="622"/>
      <c r="R800" s="622"/>
      <c r="S800" s="622"/>
      <c r="T800" s="622"/>
      <c r="U800" s="622"/>
      <c r="V800" s="622"/>
      <c r="W800" s="622"/>
      <c r="X800" s="622"/>
      <c r="Y800" s="622"/>
      <c r="Z800" s="620"/>
      <c r="AA800" s="620"/>
      <c r="AB800" s="620"/>
      <c r="AC800" s="623"/>
      <c r="AD800" s="622"/>
      <c r="AE800" s="622"/>
      <c r="AF800" s="622"/>
      <c r="AG800" s="622"/>
      <c r="AH800" s="622"/>
      <c r="AI800" s="623"/>
      <c r="AJ800" s="622"/>
      <c r="AK800" s="622"/>
      <c r="AL800" s="622"/>
      <c r="AM800" s="622"/>
      <c r="AN800" s="622"/>
      <c r="AO800" s="622"/>
      <c r="AP800" s="622"/>
      <c r="AQ800" s="622"/>
      <c r="AR800" s="622"/>
      <c r="AS800" s="622"/>
      <c r="AT800" s="622"/>
      <c r="AU800" s="622"/>
      <c r="AV800" s="622"/>
      <c r="AW800" s="621"/>
      <c r="AX800" s="621"/>
      <c r="AY800" s="621"/>
      <c r="AZ800" s="621"/>
      <c r="BA800" s="620"/>
    </row>
    <row r="801" spans="1:53" ht="15.75" customHeight="1" x14ac:dyDescent="0.25">
      <c r="A801" s="620"/>
      <c r="B801" s="625"/>
      <c r="C801" s="620"/>
      <c r="D801" s="620"/>
      <c r="E801" s="620"/>
      <c r="F801" s="620"/>
      <c r="G801" s="620"/>
      <c r="H801" s="620"/>
      <c r="I801" s="620"/>
      <c r="J801" s="622"/>
      <c r="K801" s="622"/>
      <c r="L801" s="622"/>
      <c r="M801" s="622"/>
      <c r="N801" s="624"/>
      <c r="O801" s="622"/>
      <c r="P801" s="622"/>
      <c r="Q801" s="622"/>
      <c r="R801" s="622"/>
      <c r="S801" s="622"/>
      <c r="T801" s="622"/>
      <c r="U801" s="622"/>
      <c r="V801" s="622"/>
      <c r="W801" s="622"/>
      <c r="X801" s="622"/>
      <c r="Y801" s="622"/>
      <c r="Z801" s="620"/>
      <c r="AA801" s="620"/>
      <c r="AB801" s="620"/>
      <c r="AC801" s="623"/>
      <c r="AD801" s="622"/>
      <c r="AE801" s="622"/>
      <c r="AF801" s="622"/>
      <c r="AG801" s="622"/>
      <c r="AH801" s="622"/>
      <c r="AI801" s="623"/>
      <c r="AJ801" s="622"/>
      <c r="AK801" s="622"/>
      <c r="AL801" s="622"/>
      <c r="AM801" s="622"/>
      <c r="AN801" s="622"/>
      <c r="AO801" s="622"/>
      <c r="AP801" s="622"/>
      <c r="AQ801" s="622"/>
      <c r="AR801" s="622"/>
      <c r="AS801" s="622"/>
      <c r="AT801" s="622"/>
      <c r="AU801" s="622"/>
      <c r="AV801" s="622"/>
      <c r="AW801" s="621"/>
      <c r="AX801" s="621"/>
      <c r="AY801" s="621"/>
      <c r="AZ801" s="621"/>
      <c r="BA801" s="620"/>
    </row>
    <row r="802" spans="1:53" ht="15.75" customHeight="1" x14ac:dyDescent="0.25">
      <c r="A802" s="620"/>
      <c r="B802" s="625"/>
      <c r="C802" s="620"/>
      <c r="D802" s="620"/>
      <c r="E802" s="620"/>
      <c r="F802" s="620"/>
      <c r="G802" s="620"/>
      <c r="H802" s="620"/>
      <c r="I802" s="620"/>
      <c r="J802" s="622"/>
      <c r="K802" s="622"/>
      <c r="L802" s="622"/>
      <c r="M802" s="622"/>
      <c r="N802" s="624"/>
      <c r="O802" s="622"/>
      <c r="P802" s="622"/>
      <c r="Q802" s="622"/>
      <c r="R802" s="622"/>
      <c r="S802" s="622"/>
      <c r="T802" s="622"/>
      <c r="U802" s="622"/>
      <c r="V802" s="622"/>
      <c r="W802" s="622"/>
      <c r="X802" s="622"/>
      <c r="Y802" s="622"/>
      <c r="Z802" s="620"/>
      <c r="AA802" s="620"/>
      <c r="AB802" s="620"/>
      <c r="AC802" s="623"/>
      <c r="AD802" s="622"/>
      <c r="AE802" s="622"/>
      <c r="AF802" s="622"/>
      <c r="AG802" s="622"/>
      <c r="AH802" s="622"/>
      <c r="AI802" s="623"/>
      <c r="AJ802" s="622"/>
      <c r="AK802" s="622"/>
      <c r="AL802" s="622"/>
      <c r="AM802" s="622"/>
      <c r="AN802" s="622"/>
      <c r="AO802" s="622"/>
      <c r="AP802" s="622"/>
      <c r="AQ802" s="622"/>
      <c r="AR802" s="622"/>
      <c r="AS802" s="622"/>
      <c r="AT802" s="622"/>
      <c r="AU802" s="622"/>
      <c r="AV802" s="622"/>
      <c r="AW802" s="621"/>
      <c r="AX802" s="621"/>
      <c r="AY802" s="621"/>
      <c r="AZ802" s="621"/>
      <c r="BA802" s="620"/>
    </row>
    <row r="803" spans="1:53" ht="15.75" customHeight="1" x14ac:dyDescent="0.25">
      <c r="A803" s="620"/>
      <c r="B803" s="625"/>
      <c r="C803" s="620"/>
      <c r="D803" s="620"/>
      <c r="E803" s="620"/>
      <c r="F803" s="620"/>
      <c r="G803" s="620"/>
      <c r="H803" s="620"/>
      <c r="I803" s="620"/>
      <c r="J803" s="622"/>
      <c r="K803" s="622"/>
      <c r="L803" s="622"/>
      <c r="M803" s="622"/>
      <c r="N803" s="624"/>
      <c r="O803" s="622"/>
      <c r="P803" s="622"/>
      <c r="Q803" s="622"/>
      <c r="R803" s="622"/>
      <c r="S803" s="622"/>
      <c r="T803" s="622"/>
      <c r="U803" s="622"/>
      <c r="V803" s="622"/>
      <c r="W803" s="622"/>
      <c r="X803" s="622"/>
      <c r="Y803" s="622"/>
      <c r="Z803" s="620"/>
      <c r="AA803" s="620"/>
      <c r="AB803" s="620"/>
      <c r="AC803" s="623"/>
      <c r="AD803" s="622"/>
      <c r="AE803" s="622"/>
      <c r="AF803" s="622"/>
      <c r="AG803" s="622"/>
      <c r="AH803" s="622"/>
      <c r="AI803" s="623"/>
      <c r="AJ803" s="622"/>
      <c r="AK803" s="622"/>
      <c r="AL803" s="622"/>
      <c r="AM803" s="622"/>
      <c r="AN803" s="622"/>
      <c r="AO803" s="622"/>
      <c r="AP803" s="622"/>
      <c r="AQ803" s="622"/>
      <c r="AR803" s="622"/>
      <c r="AS803" s="622"/>
      <c r="AT803" s="622"/>
      <c r="AU803" s="622"/>
      <c r="AV803" s="622"/>
      <c r="AW803" s="621"/>
      <c r="AX803" s="621"/>
      <c r="AY803" s="621"/>
      <c r="AZ803" s="621"/>
      <c r="BA803" s="620"/>
    </row>
    <row r="804" spans="1:53" ht="15.75" customHeight="1" x14ac:dyDescent="0.25">
      <c r="A804" s="620"/>
      <c r="B804" s="625"/>
      <c r="C804" s="620"/>
      <c r="D804" s="620"/>
      <c r="E804" s="620"/>
      <c r="F804" s="620"/>
      <c r="G804" s="620"/>
      <c r="H804" s="620"/>
      <c r="I804" s="620"/>
      <c r="J804" s="622"/>
      <c r="K804" s="622"/>
      <c r="L804" s="622"/>
      <c r="M804" s="622"/>
      <c r="N804" s="624"/>
      <c r="O804" s="622"/>
      <c r="P804" s="622"/>
      <c r="Q804" s="622"/>
      <c r="R804" s="622"/>
      <c r="S804" s="622"/>
      <c r="T804" s="622"/>
      <c r="U804" s="622"/>
      <c r="V804" s="622"/>
      <c r="W804" s="622"/>
      <c r="X804" s="622"/>
      <c r="Y804" s="622"/>
      <c r="Z804" s="620"/>
      <c r="AA804" s="620"/>
      <c r="AB804" s="620"/>
      <c r="AC804" s="623"/>
      <c r="AD804" s="622"/>
      <c r="AE804" s="622"/>
      <c r="AF804" s="622"/>
      <c r="AG804" s="622"/>
      <c r="AH804" s="622"/>
      <c r="AI804" s="623"/>
      <c r="AJ804" s="622"/>
      <c r="AK804" s="622"/>
      <c r="AL804" s="622"/>
      <c r="AM804" s="622"/>
      <c r="AN804" s="622"/>
      <c r="AO804" s="622"/>
      <c r="AP804" s="622"/>
      <c r="AQ804" s="622"/>
      <c r="AR804" s="622"/>
      <c r="AS804" s="622"/>
      <c r="AT804" s="622"/>
      <c r="AU804" s="622"/>
      <c r="AV804" s="622"/>
      <c r="AW804" s="621"/>
      <c r="AX804" s="621"/>
      <c r="AY804" s="621"/>
      <c r="AZ804" s="621"/>
      <c r="BA804" s="620"/>
    </row>
    <row r="805" spans="1:53" ht="15.75" customHeight="1" x14ac:dyDescent="0.25">
      <c r="A805" s="620"/>
      <c r="B805" s="625"/>
      <c r="C805" s="620"/>
      <c r="D805" s="620"/>
      <c r="E805" s="620"/>
      <c r="F805" s="620"/>
      <c r="G805" s="620"/>
      <c r="H805" s="620"/>
      <c r="I805" s="620"/>
      <c r="J805" s="622"/>
      <c r="K805" s="622"/>
      <c r="L805" s="622"/>
      <c r="M805" s="622"/>
      <c r="N805" s="624"/>
      <c r="O805" s="622"/>
      <c r="P805" s="622"/>
      <c r="Q805" s="622"/>
      <c r="R805" s="622"/>
      <c r="S805" s="622"/>
      <c r="T805" s="622"/>
      <c r="U805" s="622"/>
      <c r="V805" s="622"/>
      <c r="W805" s="622"/>
      <c r="X805" s="622"/>
      <c r="Y805" s="622"/>
      <c r="Z805" s="620"/>
      <c r="AA805" s="620"/>
      <c r="AB805" s="620"/>
      <c r="AC805" s="623"/>
      <c r="AD805" s="622"/>
      <c r="AE805" s="622"/>
      <c r="AF805" s="622"/>
      <c r="AG805" s="622"/>
      <c r="AH805" s="622"/>
      <c r="AI805" s="623"/>
      <c r="AJ805" s="622"/>
      <c r="AK805" s="622"/>
      <c r="AL805" s="622"/>
      <c r="AM805" s="622"/>
      <c r="AN805" s="622"/>
      <c r="AO805" s="622"/>
      <c r="AP805" s="622"/>
      <c r="AQ805" s="622"/>
      <c r="AR805" s="622"/>
      <c r="AS805" s="622"/>
      <c r="AT805" s="622"/>
      <c r="AU805" s="622"/>
      <c r="AV805" s="622"/>
      <c r="AW805" s="621"/>
      <c r="AX805" s="621"/>
      <c r="AY805" s="621"/>
      <c r="AZ805" s="621"/>
      <c r="BA805" s="620"/>
    </row>
    <row r="806" spans="1:53" ht="15.75" customHeight="1" x14ac:dyDescent="0.25">
      <c r="A806" s="620"/>
      <c r="B806" s="625"/>
      <c r="C806" s="620"/>
      <c r="D806" s="620"/>
      <c r="E806" s="620"/>
      <c r="F806" s="620"/>
      <c r="G806" s="620"/>
      <c r="H806" s="620"/>
      <c r="I806" s="620"/>
      <c r="J806" s="622"/>
      <c r="K806" s="622"/>
      <c r="L806" s="622"/>
      <c r="M806" s="622"/>
      <c r="N806" s="624"/>
      <c r="O806" s="622"/>
      <c r="P806" s="622"/>
      <c r="Q806" s="622"/>
      <c r="R806" s="622"/>
      <c r="S806" s="622"/>
      <c r="T806" s="622"/>
      <c r="U806" s="622"/>
      <c r="V806" s="622"/>
      <c r="W806" s="622"/>
      <c r="X806" s="622"/>
      <c r="Y806" s="622"/>
      <c r="Z806" s="620"/>
      <c r="AA806" s="620"/>
      <c r="AB806" s="620"/>
      <c r="AC806" s="623"/>
      <c r="AD806" s="622"/>
      <c r="AE806" s="622"/>
      <c r="AF806" s="622"/>
      <c r="AG806" s="622"/>
      <c r="AH806" s="622"/>
      <c r="AI806" s="623"/>
      <c r="AJ806" s="622"/>
      <c r="AK806" s="622"/>
      <c r="AL806" s="622"/>
      <c r="AM806" s="622"/>
      <c r="AN806" s="622"/>
      <c r="AO806" s="622"/>
      <c r="AP806" s="622"/>
      <c r="AQ806" s="622"/>
      <c r="AR806" s="622"/>
      <c r="AS806" s="622"/>
      <c r="AT806" s="622"/>
      <c r="AU806" s="622"/>
      <c r="AV806" s="622"/>
      <c r="AW806" s="621"/>
      <c r="AX806" s="621"/>
      <c r="AY806" s="621"/>
      <c r="AZ806" s="621"/>
      <c r="BA806" s="620"/>
    </row>
    <row r="807" spans="1:53" ht="15.75" customHeight="1" x14ac:dyDescent="0.25">
      <c r="A807" s="620"/>
      <c r="B807" s="625"/>
      <c r="C807" s="620"/>
      <c r="D807" s="620"/>
      <c r="E807" s="620"/>
      <c r="F807" s="620"/>
      <c r="G807" s="620"/>
      <c r="H807" s="620"/>
      <c r="I807" s="620"/>
      <c r="J807" s="622"/>
      <c r="K807" s="622"/>
      <c r="L807" s="622"/>
      <c r="M807" s="622"/>
      <c r="N807" s="624"/>
      <c r="O807" s="622"/>
      <c r="P807" s="622"/>
      <c r="Q807" s="622"/>
      <c r="R807" s="622"/>
      <c r="S807" s="622"/>
      <c r="T807" s="622"/>
      <c r="U807" s="622"/>
      <c r="V807" s="622"/>
      <c r="W807" s="622"/>
      <c r="X807" s="622"/>
      <c r="Y807" s="622"/>
      <c r="Z807" s="620"/>
      <c r="AA807" s="620"/>
      <c r="AB807" s="620"/>
      <c r="AC807" s="623"/>
      <c r="AD807" s="622"/>
      <c r="AE807" s="622"/>
      <c r="AF807" s="622"/>
      <c r="AG807" s="622"/>
      <c r="AH807" s="622"/>
      <c r="AI807" s="623"/>
      <c r="AJ807" s="622"/>
      <c r="AK807" s="622"/>
      <c r="AL807" s="622"/>
      <c r="AM807" s="622"/>
      <c r="AN807" s="622"/>
      <c r="AO807" s="622"/>
      <c r="AP807" s="622"/>
      <c r="AQ807" s="622"/>
      <c r="AR807" s="622"/>
      <c r="AS807" s="622"/>
      <c r="AT807" s="622"/>
      <c r="AU807" s="622"/>
      <c r="AV807" s="622"/>
      <c r="AW807" s="621"/>
      <c r="AX807" s="621"/>
      <c r="AY807" s="621"/>
      <c r="AZ807" s="621"/>
      <c r="BA807" s="620"/>
    </row>
    <row r="808" spans="1:53" ht="15.75" customHeight="1" x14ac:dyDescent="0.25">
      <c r="A808" s="620"/>
      <c r="B808" s="625"/>
      <c r="C808" s="620"/>
      <c r="D808" s="620"/>
      <c r="E808" s="620"/>
      <c r="F808" s="620"/>
      <c r="G808" s="620"/>
      <c r="H808" s="620"/>
      <c r="I808" s="620"/>
      <c r="J808" s="622"/>
      <c r="K808" s="622"/>
      <c r="L808" s="622"/>
      <c r="M808" s="622"/>
      <c r="N808" s="624"/>
      <c r="O808" s="622"/>
      <c r="P808" s="622"/>
      <c r="Q808" s="622"/>
      <c r="R808" s="622"/>
      <c r="S808" s="622"/>
      <c r="T808" s="622"/>
      <c r="U808" s="622"/>
      <c r="V808" s="622"/>
      <c r="W808" s="622"/>
      <c r="X808" s="622"/>
      <c r="Y808" s="622"/>
      <c r="Z808" s="620"/>
      <c r="AA808" s="620"/>
      <c r="AB808" s="620"/>
      <c r="AC808" s="623"/>
      <c r="AD808" s="622"/>
      <c r="AE808" s="622"/>
      <c r="AF808" s="622"/>
      <c r="AG808" s="622"/>
      <c r="AH808" s="622"/>
      <c r="AI808" s="623"/>
      <c r="AJ808" s="622"/>
      <c r="AK808" s="622"/>
      <c r="AL808" s="622"/>
      <c r="AM808" s="622"/>
      <c r="AN808" s="622"/>
      <c r="AO808" s="622"/>
      <c r="AP808" s="622"/>
      <c r="AQ808" s="622"/>
      <c r="AR808" s="622"/>
      <c r="AS808" s="622"/>
      <c r="AT808" s="622"/>
      <c r="AU808" s="622"/>
      <c r="AV808" s="622"/>
      <c r="AW808" s="621"/>
      <c r="AX808" s="621"/>
      <c r="AY808" s="621"/>
      <c r="AZ808" s="621"/>
      <c r="BA808" s="620"/>
    </row>
    <row r="809" spans="1:53" ht="15.75" customHeight="1" x14ac:dyDescent="0.25">
      <c r="A809" s="620"/>
      <c r="B809" s="625"/>
      <c r="C809" s="620"/>
      <c r="D809" s="620"/>
      <c r="E809" s="620"/>
      <c r="F809" s="620"/>
      <c r="G809" s="620"/>
      <c r="H809" s="620"/>
      <c r="I809" s="620"/>
      <c r="J809" s="622"/>
      <c r="K809" s="622"/>
      <c r="L809" s="622"/>
      <c r="M809" s="622"/>
      <c r="N809" s="624"/>
      <c r="O809" s="622"/>
      <c r="P809" s="622"/>
      <c r="Q809" s="622"/>
      <c r="R809" s="622"/>
      <c r="S809" s="622"/>
      <c r="T809" s="622"/>
      <c r="U809" s="622"/>
      <c r="V809" s="622"/>
      <c r="W809" s="622"/>
      <c r="X809" s="622"/>
      <c r="Y809" s="622"/>
      <c r="Z809" s="620"/>
      <c r="AA809" s="620"/>
      <c r="AB809" s="620"/>
      <c r="AC809" s="623"/>
      <c r="AD809" s="622"/>
      <c r="AE809" s="622"/>
      <c r="AF809" s="622"/>
      <c r="AG809" s="622"/>
      <c r="AH809" s="622"/>
      <c r="AI809" s="623"/>
      <c r="AJ809" s="622"/>
      <c r="AK809" s="622"/>
      <c r="AL809" s="622"/>
      <c r="AM809" s="622"/>
      <c r="AN809" s="622"/>
      <c r="AO809" s="622"/>
      <c r="AP809" s="622"/>
      <c r="AQ809" s="622"/>
      <c r="AR809" s="622"/>
      <c r="AS809" s="622"/>
      <c r="AT809" s="622"/>
      <c r="AU809" s="622"/>
      <c r="AV809" s="622"/>
      <c r="AW809" s="621"/>
      <c r="AX809" s="621"/>
      <c r="AY809" s="621"/>
      <c r="AZ809" s="621"/>
      <c r="BA809" s="620"/>
    </row>
    <row r="810" spans="1:53" ht="15.75" customHeight="1" x14ac:dyDescent="0.25">
      <c r="A810" s="620"/>
      <c r="B810" s="625"/>
      <c r="C810" s="620"/>
      <c r="D810" s="620"/>
      <c r="E810" s="620"/>
      <c r="F810" s="620"/>
      <c r="G810" s="620"/>
      <c r="H810" s="620"/>
      <c r="I810" s="620"/>
      <c r="J810" s="622"/>
      <c r="K810" s="622"/>
      <c r="L810" s="622"/>
      <c r="M810" s="622"/>
      <c r="N810" s="624"/>
      <c r="O810" s="622"/>
      <c r="P810" s="622"/>
      <c r="Q810" s="622"/>
      <c r="R810" s="622"/>
      <c r="S810" s="622"/>
      <c r="T810" s="622"/>
      <c r="U810" s="622"/>
      <c r="V810" s="622"/>
      <c r="W810" s="622"/>
      <c r="X810" s="622"/>
      <c r="Y810" s="622"/>
      <c r="Z810" s="620"/>
      <c r="AA810" s="620"/>
      <c r="AB810" s="620"/>
      <c r="AC810" s="623"/>
      <c r="AD810" s="622"/>
      <c r="AE810" s="622"/>
      <c r="AF810" s="622"/>
      <c r="AG810" s="622"/>
      <c r="AH810" s="622"/>
      <c r="AI810" s="623"/>
      <c r="AJ810" s="622"/>
      <c r="AK810" s="622"/>
      <c r="AL810" s="622"/>
      <c r="AM810" s="622"/>
      <c r="AN810" s="622"/>
      <c r="AO810" s="622"/>
      <c r="AP810" s="622"/>
      <c r="AQ810" s="622"/>
      <c r="AR810" s="622"/>
      <c r="AS810" s="622"/>
      <c r="AT810" s="622"/>
      <c r="AU810" s="622"/>
      <c r="AV810" s="622"/>
      <c r="AW810" s="621"/>
      <c r="AX810" s="621"/>
      <c r="AY810" s="621"/>
      <c r="AZ810" s="621"/>
      <c r="BA810" s="620"/>
    </row>
    <row r="811" spans="1:53" ht="15.75" customHeight="1" x14ac:dyDescent="0.25">
      <c r="A811" s="620"/>
      <c r="B811" s="625"/>
      <c r="C811" s="620"/>
      <c r="D811" s="620"/>
      <c r="E811" s="620"/>
      <c r="F811" s="620"/>
      <c r="G811" s="620"/>
      <c r="H811" s="620"/>
      <c r="I811" s="620"/>
      <c r="J811" s="622"/>
      <c r="K811" s="622"/>
      <c r="L811" s="622"/>
      <c r="M811" s="622"/>
      <c r="N811" s="624"/>
      <c r="O811" s="622"/>
      <c r="P811" s="622"/>
      <c r="Q811" s="622"/>
      <c r="R811" s="622"/>
      <c r="S811" s="622"/>
      <c r="T811" s="622"/>
      <c r="U811" s="622"/>
      <c r="V811" s="622"/>
      <c r="W811" s="622"/>
      <c r="X811" s="622"/>
      <c r="Y811" s="622"/>
      <c r="Z811" s="620"/>
      <c r="AA811" s="620"/>
      <c r="AB811" s="620"/>
      <c r="AC811" s="623"/>
      <c r="AD811" s="622"/>
      <c r="AE811" s="622"/>
      <c r="AF811" s="622"/>
      <c r="AG811" s="622"/>
      <c r="AH811" s="622"/>
      <c r="AI811" s="623"/>
      <c r="AJ811" s="622"/>
      <c r="AK811" s="622"/>
      <c r="AL811" s="622"/>
      <c r="AM811" s="622"/>
      <c r="AN811" s="622"/>
      <c r="AO811" s="622"/>
      <c r="AP811" s="622"/>
      <c r="AQ811" s="622"/>
      <c r="AR811" s="622"/>
      <c r="AS811" s="622"/>
      <c r="AT811" s="622"/>
      <c r="AU811" s="622"/>
      <c r="AV811" s="622"/>
      <c r="AW811" s="621"/>
      <c r="AX811" s="621"/>
      <c r="AY811" s="621"/>
      <c r="AZ811" s="621"/>
      <c r="BA811" s="620"/>
    </row>
    <row r="812" spans="1:53" ht="15.75" customHeight="1" x14ac:dyDescent="0.25">
      <c r="A812" s="620"/>
      <c r="B812" s="625"/>
      <c r="C812" s="620"/>
      <c r="D812" s="620"/>
      <c r="E812" s="620"/>
      <c r="F812" s="620"/>
      <c r="G812" s="620"/>
      <c r="H812" s="620"/>
      <c r="I812" s="620"/>
      <c r="J812" s="622"/>
      <c r="K812" s="622"/>
      <c r="L812" s="622"/>
      <c r="M812" s="622"/>
      <c r="N812" s="624"/>
      <c r="O812" s="622"/>
      <c r="P812" s="622"/>
      <c r="Q812" s="622"/>
      <c r="R812" s="622"/>
      <c r="S812" s="622"/>
      <c r="T812" s="622"/>
      <c r="U812" s="622"/>
      <c r="V812" s="622"/>
      <c r="W812" s="622"/>
      <c r="X812" s="622"/>
      <c r="Y812" s="622"/>
      <c r="Z812" s="620"/>
      <c r="AA812" s="620"/>
      <c r="AB812" s="620"/>
      <c r="AC812" s="623"/>
      <c r="AD812" s="622"/>
      <c r="AE812" s="622"/>
      <c r="AF812" s="622"/>
      <c r="AG812" s="622"/>
      <c r="AH812" s="622"/>
      <c r="AI812" s="623"/>
      <c r="AJ812" s="622"/>
      <c r="AK812" s="622"/>
      <c r="AL812" s="622"/>
      <c r="AM812" s="622"/>
      <c r="AN812" s="622"/>
      <c r="AO812" s="622"/>
      <c r="AP812" s="622"/>
      <c r="AQ812" s="622"/>
      <c r="AR812" s="622"/>
      <c r="AS812" s="622"/>
      <c r="AT812" s="622"/>
      <c r="AU812" s="622"/>
      <c r="AV812" s="622"/>
      <c r="AW812" s="621"/>
      <c r="AX812" s="621"/>
      <c r="AY812" s="621"/>
      <c r="AZ812" s="621"/>
      <c r="BA812" s="620"/>
    </row>
    <row r="813" spans="1:53" ht="15.75" customHeight="1" x14ac:dyDescent="0.25">
      <c r="A813" s="620"/>
      <c r="B813" s="625"/>
      <c r="C813" s="620"/>
      <c r="D813" s="620"/>
      <c r="E813" s="620"/>
      <c r="F813" s="620"/>
      <c r="G813" s="620"/>
      <c r="H813" s="620"/>
      <c r="I813" s="620"/>
      <c r="J813" s="622"/>
      <c r="K813" s="622"/>
      <c r="L813" s="622"/>
      <c r="M813" s="622"/>
      <c r="N813" s="624"/>
      <c r="O813" s="622"/>
      <c r="P813" s="622"/>
      <c r="Q813" s="622"/>
      <c r="R813" s="622"/>
      <c r="S813" s="622"/>
      <c r="T813" s="622"/>
      <c r="U813" s="622"/>
      <c r="V813" s="622"/>
      <c r="W813" s="622"/>
      <c r="X813" s="622"/>
      <c r="Y813" s="622"/>
      <c r="Z813" s="620"/>
      <c r="AA813" s="620"/>
      <c r="AB813" s="620"/>
      <c r="AC813" s="623"/>
      <c r="AD813" s="622"/>
      <c r="AE813" s="622"/>
      <c r="AF813" s="622"/>
      <c r="AG813" s="622"/>
      <c r="AH813" s="622"/>
      <c r="AI813" s="623"/>
      <c r="AJ813" s="622"/>
      <c r="AK813" s="622"/>
      <c r="AL813" s="622"/>
      <c r="AM813" s="622"/>
      <c r="AN813" s="622"/>
      <c r="AO813" s="622"/>
      <c r="AP813" s="622"/>
      <c r="AQ813" s="622"/>
      <c r="AR813" s="622"/>
      <c r="AS813" s="622"/>
      <c r="AT813" s="622"/>
      <c r="AU813" s="622"/>
      <c r="AV813" s="622"/>
      <c r="AW813" s="621"/>
      <c r="AX813" s="621"/>
      <c r="AY813" s="621"/>
      <c r="AZ813" s="621"/>
      <c r="BA813" s="620"/>
    </row>
    <row r="814" spans="1:53" ht="15.75" customHeight="1" x14ac:dyDescent="0.25">
      <c r="A814" s="620"/>
      <c r="B814" s="625"/>
      <c r="C814" s="620"/>
      <c r="D814" s="620"/>
      <c r="E814" s="620"/>
      <c r="F814" s="620"/>
      <c r="G814" s="620"/>
      <c r="H814" s="620"/>
      <c r="I814" s="620"/>
      <c r="J814" s="622"/>
      <c r="K814" s="622"/>
      <c r="L814" s="622"/>
      <c r="M814" s="622"/>
      <c r="N814" s="624"/>
      <c r="O814" s="622"/>
      <c r="P814" s="622"/>
      <c r="Q814" s="622"/>
      <c r="R814" s="622"/>
      <c r="S814" s="622"/>
      <c r="T814" s="622"/>
      <c r="U814" s="622"/>
      <c r="V814" s="622"/>
      <c r="W814" s="622"/>
      <c r="X814" s="622"/>
      <c r="Y814" s="622"/>
      <c r="Z814" s="620"/>
      <c r="AA814" s="620"/>
      <c r="AB814" s="620"/>
      <c r="AC814" s="623"/>
      <c r="AD814" s="622"/>
      <c r="AE814" s="622"/>
      <c r="AF814" s="622"/>
      <c r="AG814" s="622"/>
      <c r="AH814" s="622"/>
      <c r="AI814" s="623"/>
      <c r="AJ814" s="622"/>
      <c r="AK814" s="622"/>
      <c r="AL814" s="622"/>
      <c r="AM814" s="622"/>
      <c r="AN814" s="622"/>
      <c r="AO814" s="622"/>
      <c r="AP814" s="622"/>
      <c r="AQ814" s="622"/>
      <c r="AR814" s="622"/>
      <c r="AS814" s="622"/>
      <c r="AT814" s="622"/>
      <c r="AU814" s="622"/>
      <c r="AV814" s="622"/>
      <c r="AW814" s="621"/>
      <c r="AX814" s="621"/>
      <c r="AY814" s="621"/>
      <c r="AZ814" s="621"/>
      <c r="BA814" s="620"/>
    </row>
    <row r="815" spans="1:53" ht="15.75" customHeight="1" x14ac:dyDescent="0.25">
      <c r="A815" s="620"/>
      <c r="B815" s="625"/>
      <c r="C815" s="620"/>
      <c r="D815" s="620"/>
      <c r="E815" s="620"/>
      <c r="F815" s="620"/>
      <c r="G815" s="620"/>
      <c r="H815" s="620"/>
      <c r="I815" s="620"/>
      <c r="J815" s="622"/>
      <c r="K815" s="622"/>
      <c r="L815" s="622"/>
      <c r="M815" s="622"/>
      <c r="N815" s="624"/>
      <c r="O815" s="622"/>
      <c r="P815" s="622"/>
      <c r="Q815" s="622"/>
      <c r="R815" s="622"/>
      <c r="S815" s="622"/>
      <c r="T815" s="622"/>
      <c r="U815" s="622"/>
      <c r="V815" s="622"/>
      <c r="W815" s="622"/>
      <c r="X815" s="622"/>
      <c r="Y815" s="622"/>
      <c r="Z815" s="620"/>
      <c r="AA815" s="620"/>
      <c r="AB815" s="620"/>
      <c r="AC815" s="623"/>
      <c r="AD815" s="622"/>
      <c r="AE815" s="622"/>
      <c r="AF815" s="622"/>
      <c r="AG815" s="622"/>
      <c r="AH815" s="622"/>
      <c r="AI815" s="623"/>
      <c r="AJ815" s="622"/>
      <c r="AK815" s="622"/>
      <c r="AL815" s="622"/>
      <c r="AM815" s="622"/>
      <c r="AN815" s="622"/>
      <c r="AO815" s="622"/>
      <c r="AP815" s="622"/>
      <c r="AQ815" s="622"/>
      <c r="AR815" s="622"/>
      <c r="AS815" s="622"/>
      <c r="AT815" s="622"/>
      <c r="AU815" s="622"/>
      <c r="AV815" s="622"/>
      <c r="AW815" s="621"/>
      <c r="AX815" s="621"/>
      <c r="AY815" s="621"/>
      <c r="AZ815" s="621"/>
      <c r="BA815" s="620"/>
    </row>
    <row r="816" spans="1:53" ht="15.75" customHeight="1" x14ac:dyDescent="0.25">
      <c r="A816" s="620"/>
      <c r="B816" s="625"/>
      <c r="C816" s="620"/>
      <c r="D816" s="620"/>
      <c r="E816" s="620"/>
      <c r="F816" s="620"/>
      <c r="G816" s="620"/>
      <c r="H816" s="620"/>
      <c r="I816" s="620"/>
      <c r="J816" s="622"/>
      <c r="K816" s="622"/>
      <c r="L816" s="622"/>
      <c r="M816" s="622"/>
      <c r="N816" s="624"/>
      <c r="O816" s="622"/>
      <c r="P816" s="622"/>
      <c r="Q816" s="622"/>
      <c r="R816" s="622"/>
      <c r="S816" s="622"/>
      <c r="T816" s="622"/>
      <c r="U816" s="622"/>
      <c r="V816" s="622"/>
      <c r="W816" s="622"/>
      <c r="X816" s="622"/>
      <c r="Y816" s="622"/>
      <c r="Z816" s="620"/>
      <c r="AA816" s="620"/>
      <c r="AB816" s="620"/>
      <c r="AC816" s="623"/>
      <c r="AD816" s="622"/>
      <c r="AE816" s="622"/>
      <c r="AF816" s="622"/>
      <c r="AG816" s="622"/>
      <c r="AH816" s="622"/>
      <c r="AI816" s="623"/>
      <c r="AJ816" s="622"/>
      <c r="AK816" s="622"/>
      <c r="AL816" s="622"/>
      <c r="AM816" s="622"/>
      <c r="AN816" s="622"/>
      <c r="AO816" s="622"/>
      <c r="AP816" s="622"/>
      <c r="AQ816" s="622"/>
      <c r="AR816" s="622"/>
      <c r="AS816" s="622"/>
      <c r="AT816" s="622"/>
      <c r="AU816" s="622"/>
      <c r="AV816" s="622"/>
      <c r="AW816" s="621"/>
      <c r="AX816" s="621"/>
      <c r="AY816" s="621"/>
      <c r="AZ816" s="621"/>
      <c r="BA816" s="620"/>
    </row>
    <row r="817" spans="1:53" ht="15.75" customHeight="1" x14ac:dyDescent="0.25">
      <c r="A817" s="620"/>
      <c r="B817" s="625"/>
      <c r="C817" s="620"/>
      <c r="D817" s="620"/>
      <c r="E817" s="620"/>
      <c r="F817" s="620"/>
      <c r="G817" s="620"/>
      <c r="H817" s="620"/>
      <c r="I817" s="620"/>
      <c r="J817" s="622"/>
      <c r="K817" s="622"/>
      <c r="L817" s="622"/>
      <c r="M817" s="622"/>
      <c r="N817" s="624"/>
      <c r="O817" s="622"/>
      <c r="P817" s="622"/>
      <c r="Q817" s="622"/>
      <c r="R817" s="622"/>
      <c r="S817" s="622"/>
      <c r="T817" s="622"/>
      <c r="U817" s="622"/>
      <c r="V817" s="622"/>
      <c r="W817" s="622"/>
      <c r="X817" s="622"/>
      <c r="Y817" s="622"/>
      <c r="Z817" s="620"/>
      <c r="AA817" s="620"/>
      <c r="AB817" s="620"/>
      <c r="AC817" s="623"/>
      <c r="AD817" s="622"/>
      <c r="AE817" s="622"/>
      <c r="AF817" s="622"/>
      <c r="AG817" s="622"/>
      <c r="AH817" s="622"/>
      <c r="AI817" s="623"/>
      <c r="AJ817" s="622"/>
      <c r="AK817" s="622"/>
      <c r="AL817" s="622"/>
      <c r="AM817" s="622"/>
      <c r="AN817" s="622"/>
      <c r="AO817" s="622"/>
      <c r="AP817" s="622"/>
      <c r="AQ817" s="622"/>
      <c r="AR817" s="622"/>
      <c r="AS817" s="622"/>
      <c r="AT817" s="622"/>
      <c r="AU817" s="622"/>
      <c r="AV817" s="622"/>
      <c r="AW817" s="621"/>
      <c r="AX817" s="621"/>
      <c r="AY817" s="621"/>
      <c r="AZ817" s="621"/>
      <c r="BA817" s="620"/>
    </row>
    <row r="818" spans="1:53" ht="15.75" customHeight="1" x14ac:dyDescent="0.25">
      <c r="A818" s="620"/>
      <c r="B818" s="625"/>
      <c r="C818" s="620"/>
      <c r="D818" s="620"/>
      <c r="E818" s="620"/>
      <c r="F818" s="620"/>
      <c r="G818" s="620"/>
      <c r="H818" s="620"/>
      <c r="I818" s="620"/>
      <c r="J818" s="622"/>
      <c r="K818" s="622"/>
      <c r="L818" s="622"/>
      <c r="M818" s="622"/>
      <c r="N818" s="624"/>
      <c r="O818" s="622"/>
      <c r="P818" s="622"/>
      <c r="Q818" s="622"/>
      <c r="R818" s="622"/>
      <c r="S818" s="622"/>
      <c r="T818" s="622"/>
      <c r="U818" s="622"/>
      <c r="V818" s="622"/>
      <c r="W818" s="622"/>
      <c r="X818" s="622"/>
      <c r="Y818" s="622"/>
      <c r="Z818" s="620"/>
      <c r="AA818" s="620"/>
      <c r="AB818" s="620"/>
      <c r="AC818" s="623"/>
      <c r="AD818" s="622"/>
      <c r="AE818" s="622"/>
      <c r="AF818" s="622"/>
      <c r="AG818" s="622"/>
      <c r="AH818" s="622"/>
      <c r="AI818" s="623"/>
      <c r="AJ818" s="622"/>
      <c r="AK818" s="622"/>
      <c r="AL818" s="622"/>
      <c r="AM818" s="622"/>
      <c r="AN818" s="622"/>
      <c r="AO818" s="622"/>
      <c r="AP818" s="622"/>
      <c r="AQ818" s="622"/>
      <c r="AR818" s="622"/>
      <c r="AS818" s="622"/>
      <c r="AT818" s="622"/>
      <c r="AU818" s="622"/>
      <c r="AV818" s="622"/>
      <c r="AW818" s="621"/>
      <c r="AX818" s="621"/>
      <c r="AY818" s="621"/>
      <c r="AZ818" s="621"/>
      <c r="BA818" s="620"/>
    </row>
    <row r="819" spans="1:53" ht="15.75" customHeight="1" x14ac:dyDescent="0.25">
      <c r="A819" s="620"/>
      <c r="B819" s="625"/>
      <c r="C819" s="620"/>
      <c r="D819" s="620"/>
      <c r="E819" s="620"/>
      <c r="F819" s="620"/>
      <c r="G819" s="620"/>
      <c r="H819" s="620"/>
      <c r="I819" s="620"/>
      <c r="J819" s="622"/>
      <c r="K819" s="622"/>
      <c r="L819" s="622"/>
      <c r="M819" s="622"/>
      <c r="N819" s="624"/>
      <c r="O819" s="622"/>
      <c r="P819" s="622"/>
      <c r="Q819" s="622"/>
      <c r="R819" s="622"/>
      <c r="S819" s="622"/>
      <c r="T819" s="622"/>
      <c r="U819" s="622"/>
      <c r="V819" s="622"/>
      <c r="W819" s="622"/>
      <c r="X819" s="622"/>
      <c r="Y819" s="622"/>
      <c r="Z819" s="620"/>
      <c r="AA819" s="620"/>
      <c r="AB819" s="620"/>
      <c r="AC819" s="623"/>
      <c r="AD819" s="622"/>
      <c r="AE819" s="622"/>
      <c r="AF819" s="622"/>
      <c r="AG819" s="622"/>
      <c r="AH819" s="622"/>
      <c r="AI819" s="623"/>
      <c r="AJ819" s="622"/>
      <c r="AK819" s="622"/>
      <c r="AL819" s="622"/>
      <c r="AM819" s="622"/>
      <c r="AN819" s="622"/>
      <c r="AO819" s="622"/>
      <c r="AP819" s="622"/>
      <c r="AQ819" s="622"/>
      <c r="AR819" s="622"/>
      <c r="AS819" s="622"/>
      <c r="AT819" s="622"/>
      <c r="AU819" s="622"/>
      <c r="AV819" s="622"/>
      <c r="AW819" s="621"/>
      <c r="AX819" s="621"/>
      <c r="AY819" s="621"/>
      <c r="AZ819" s="621"/>
      <c r="BA819" s="620"/>
    </row>
    <row r="820" spans="1:53" ht="15.75" customHeight="1" x14ac:dyDescent="0.25">
      <c r="A820" s="620"/>
      <c r="B820" s="625"/>
      <c r="C820" s="620"/>
      <c r="D820" s="620"/>
      <c r="E820" s="620"/>
      <c r="F820" s="620"/>
      <c r="G820" s="620"/>
      <c r="H820" s="620"/>
      <c r="I820" s="620"/>
      <c r="J820" s="622"/>
      <c r="K820" s="622"/>
      <c r="L820" s="622"/>
      <c r="M820" s="622"/>
      <c r="N820" s="624"/>
      <c r="O820" s="622"/>
      <c r="P820" s="622"/>
      <c r="Q820" s="622"/>
      <c r="R820" s="622"/>
      <c r="S820" s="622"/>
      <c r="T820" s="622"/>
      <c r="U820" s="622"/>
      <c r="V820" s="622"/>
      <c r="W820" s="622"/>
      <c r="X820" s="622"/>
      <c r="Y820" s="622"/>
      <c r="Z820" s="620"/>
      <c r="AA820" s="620"/>
      <c r="AB820" s="620"/>
      <c r="AC820" s="623"/>
      <c r="AD820" s="622"/>
      <c r="AE820" s="622"/>
      <c r="AF820" s="622"/>
      <c r="AG820" s="622"/>
      <c r="AH820" s="622"/>
      <c r="AI820" s="623"/>
      <c r="AJ820" s="622"/>
      <c r="AK820" s="622"/>
      <c r="AL820" s="622"/>
      <c r="AM820" s="622"/>
      <c r="AN820" s="622"/>
      <c r="AO820" s="622"/>
      <c r="AP820" s="622"/>
      <c r="AQ820" s="622"/>
      <c r="AR820" s="622"/>
      <c r="AS820" s="622"/>
      <c r="AT820" s="622"/>
      <c r="AU820" s="622"/>
      <c r="AV820" s="622"/>
      <c r="AW820" s="621"/>
      <c r="AX820" s="621"/>
      <c r="AY820" s="621"/>
      <c r="AZ820" s="621"/>
      <c r="BA820" s="620"/>
    </row>
    <row r="821" spans="1:53" ht="15.75" customHeight="1" x14ac:dyDescent="0.25">
      <c r="A821" s="620"/>
      <c r="B821" s="625"/>
      <c r="C821" s="620"/>
      <c r="D821" s="620"/>
      <c r="E821" s="620"/>
      <c r="F821" s="620"/>
      <c r="G821" s="620"/>
      <c r="H821" s="620"/>
      <c r="I821" s="620"/>
      <c r="J821" s="622"/>
      <c r="K821" s="622"/>
      <c r="L821" s="622"/>
      <c r="M821" s="622"/>
      <c r="N821" s="624"/>
      <c r="O821" s="622"/>
      <c r="P821" s="622"/>
      <c r="Q821" s="622"/>
      <c r="R821" s="622"/>
      <c r="S821" s="622"/>
      <c r="T821" s="622"/>
      <c r="U821" s="622"/>
      <c r="V821" s="622"/>
      <c r="W821" s="622"/>
      <c r="X821" s="622"/>
      <c r="Y821" s="622"/>
      <c r="Z821" s="620"/>
      <c r="AA821" s="620"/>
      <c r="AB821" s="620"/>
      <c r="AC821" s="623"/>
      <c r="AD821" s="622"/>
      <c r="AE821" s="622"/>
      <c r="AF821" s="622"/>
      <c r="AG821" s="622"/>
      <c r="AH821" s="622"/>
      <c r="AI821" s="623"/>
      <c r="AJ821" s="622"/>
      <c r="AK821" s="622"/>
      <c r="AL821" s="622"/>
      <c r="AM821" s="622"/>
      <c r="AN821" s="622"/>
      <c r="AO821" s="622"/>
      <c r="AP821" s="622"/>
      <c r="AQ821" s="622"/>
      <c r="AR821" s="622"/>
      <c r="AS821" s="622"/>
      <c r="AT821" s="622"/>
      <c r="AU821" s="622"/>
      <c r="AV821" s="622"/>
      <c r="AW821" s="621"/>
      <c r="AX821" s="621"/>
      <c r="AY821" s="621"/>
      <c r="AZ821" s="621"/>
      <c r="BA821" s="620"/>
    </row>
    <row r="822" spans="1:53" ht="15.75" customHeight="1" x14ac:dyDescent="0.25">
      <c r="A822" s="620"/>
      <c r="B822" s="625"/>
      <c r="C822" s="620"/>
      <c r="D822" s="620"/>
      <c r="E822" s="620"/>
      <c r="F822" s="620"/>
      <c r="G822" s="620"/>
      <c r="H822" s="620"/>
      <c r="I822" s="620"/>
      <c r="J822" s="622"/>
      <c r="K822" s="622"/>
      <c r="L822" s="622"/>
      <c r="M822" s="622"/>
      <c r="N822" s="624"/>
      <c r="O822" s="622"/>
      <c r="P822" s="622"/>
      <c r="Q822" s="622"/>
      <c r="R822" s="622"/>
      <c r="S822" s="622"/>
      <c r="T822" s="622"/>
      <c r="U822" s="622"/>
      <c r="V822" s="622"/>
      <c r="W822" s="622"/>
      <c r="X822" s="622"/>
      <c r="Y822" s="622"/>
      <c r="Z822" s="620"/>
      <c r="AA822" s="620"/>
      <c r="AB822" s="620"/>
      <c r="AC822" s="623"/>
      <c r="AD822" s="622"/>
      <c r="AE822" s="622"/>
      <c r="AF822" s="622"/>
      <c r="AG822" s="622"/>
      <c r="AH822" s="622"/>
      <c r="AI822" s="623"/>
      <c r="AJ822" s="622"/>
      <c r="AK822" s="622"/>
      <c r="AL822" s="622"/>
      <c r="AM822" s="622"/>
      <c r="AN822" s="622"/>
      <c r="AO822" s="622"/>
      <c r="AP822" s="622"/>
      <c r="AQ822" s="622"/>
      <c r="AR822" s="622"/>
      <c r="AS822" s="622"/>
      <c r="AT822" s="622"/>
      <c r="AU822" s="622"/>
      <c r="AV822" s="622"/>
      <c r="AW822" s="621"/>
      <c r="AX822" s="621"/>
      <c r="AY822" s="621"/>
      <c r="AZ822" s="621"/>
      <c r="BA822" s="620"/>
    </row>
    <row r="823" spans="1:53" ht="15.75" customHeight="1" x14ac:dyDescent="0.25">
      <c r="A823" s="620"/>
      <c r="B823" s="625"/>
      <c r="C823" s="620"/>
      <c r="D823" s="620"/>
      <c r="E823" s="620"/>
      <c r="F823" s="620"/>
      <c r="G823" s="620"/>
      <c r="H823" s="620"/>
      <c r="I823" s="620"/>
      <c r="J823" s="622"/>
      <c r="K823" s="622"/>
      <c r="L823" s="622"/>
      <c r="M823" s="622"/>
      <c r="N823" s="624"/>
      <c r="O823" s="622"/>
      <c r="P823" s="622"/>
      <c r="Q823" s="622"/>
      <c r="R823" s="622"/>
      <c r="S823" s="622"/>
      <c r="T823" s="622"/>
      <c r="U823" s="622"/>
      <c r="V823" s="622"/>
      <c r="W823" s="622"/>
      <c r="X823" s="622"/>
      <c r="Y823" s="622"/>
      <c r="Z823" s="620"/>
      <c r="AA823" s="620"/>
      <c r="AB823" s="620"/>
      <c r="AC823" s="623"/>
      <c r="AD823" s="622"/>
      <c r="AE823" s="622"/>
      <c r="AF823" s="622"/>
      <c r="AG823" s="622"/>
      <c r="AH823" s="622"/>
      <c r="AI823" s="623"/>
      <c r="AJ823" s="622"/>
      <c r="AK823" s="622"/>
      <c r="AL823" s="622"/>
      <c r="AM823" s="622"/>
      <c r="AN823" s="622"/>
      <c r="AO823" s="622"/>
      <c r="AP823" s="622"/>
      <c r="AQ823" s="622"/>
      <c r="AR823" s="622"/>
      <c r="AS823" s="622"/>
      <c r="AT823" s="622"/>
      <c r="AU823" s="622"/>
      <c r="AV823" s="622"/>
      <c r="AW823" s="621"/>
      <c r="AX823" s="621"/>
      <c r="AY823" s="621"/>
      <c r="AZ823" s="621"/>
      <c r="BA823" s="620"/>
    </row>
    <row r="824" spans="1:53" ht="15.75" customHeight="1" x14ac:dyDescent="0.25">
      <c r="A824" s="620"/>
      <c r="B824" s="625"/>
      <c r="C824" s="620"/>
      <c r="D824" s="620"/>
      <c r="E824" s="620"/>
      <c r="F824" s="620"/>
      <c r="G824" s="620"/>
      <c r="H824" s="620"/>
      <c r="I824" s="620"/>
      <c r="J824" s="622"/>
      <c r="K824" s="622"/>
      <c r="L824" s="622"/>
      <c r="M824" s="622"/>
      <c r="N824" s="624"/>
      <c r="O824" s="622"/>
      <c r="P824" s="622"/>
      <c r="Q824" s="622"/>
      <c r="R824" s="622"/>
      <c r="S824" s="622"/>
      <c r="T824" s="622"/>
      <c r="U824" s="622"/>
      <c r="V824" s="622"/>
      <c r="W824" s="622"/>
      <c r="X824" s="622"/>
      <c r="Y824" s="622"/>
      <c r="Z824" s="620"/>
      <c r="AA824" s="620"/>
      <c r="AB824" s="620"/>
      <c r="AC824" s="623"/>
      <c r="AD824" s="622"/>
      <c r="AE824" s="622"/>
      <c r="AF824" s="622"/>
      <c r="AG824" s="622"/>
      <c r="AH824" s="622"/>
      <c r="AI824" s="623"/>
      <c r="AJ824" s="622"/>
      <c r="AK824" s="622"/>
      <c r="AL824" s="622"/>
      <c r="AM824" s="622"/>
      <c r="AN824" s="622"/>
      <c r="AO824" s="622"/>
      <c r="AP824" s="622"/>
      <c r="AQ824" s="622"/>
      <c r="AR824" s="622"/>
      <c r="AS824" s="622"/>
      <c r="AT824" s="622"/>
      <c r="AU824" s="622"/>
      <c r="AV824" s="622"/>
      <c r="AW824" s="621"/>
      <c r="AX824" s="621"/>
      <c r="AY824" s="621"/>
      <c r="AZ824" s="621"/>
      <c r="BA824" s="620"/>
    </row>
    <row r="825" spans="1:53" ht="15.75" customHeight="1" x14ac:dyDescent="0.25">
      <c r="A825" s="620"/>
      <c r="B825" s="625"/>
      <c r="C825" s="620"/>
      <c r="D825" s="620"/>
      <c r="E825" s="620"/>
      <c r="F825" s="620"/>
      <c r="G825" s="620"/>
      <c r="H825" s="620"/>
      <c r="I825" s="620"/>
      <c r="J825" s="622"/>
      <c r="K825" s="622"/>
      <c r="L825" s="622"/>
      <c r="M825" s="622"/>
      <c r="N825" s="624"/>
      <c r="O825" s="622"/>
      <c r="P825" s="622"/>
      <c r="Q825" s="622"/>
      <c r="R825" s="622"/>
      <c r="S825" s="622"/>
      <c r="T825" s="622"/>
      <c r="U825" s="622"/>
      <c r="V825" s="622"/>
      <c r="W825" s="622"/>
      <c r="X825" s="622"/>
      <c r="Y825" s="622"/>
      <c r="Z825" s="620"/>
      <c r="AA825" s="620"/>
      <c r="AB825" s="620"/>
      <c r="AC825" s="623"/>
      <c r="AD825" s="622"/>
      <c r="AE825" s="622"/>
      <c r="AF825" s="622"/>
      <c r="AG825" s="622"/>
      <c r="AH825" s="622"/>
      <c r="AI825" s="623"/>
      <c r="AJ825" s="622"/>
      <c r="AK825" s="622"/>
      <c r="AL825" s="622"/>
      <c r="AM825" s="622"/>
      <c r="AN825" s="622"/>
      <c r="AO825" s="622"/>
      <c r="AP825" s="622"/>
      <c r="AQ825" s="622"/>
      <c r="AR825" s="622"/>
      <c r="AS825" s="622"/>
      <c r="AT825" s="622"/>
      <c r="AU825" s="622"/>
      <c r="AV825" s="622"/>
      <c r="AW825" s="621"/>
      <c r="AX825" s="621"/>
      <c r="AY825" s="621"/>
      <c r="AZ825" s="621"/>
      <c r="BA825" s="620"/>
    </row>
    <row r="826" spans="1:53" ht="15.75" customHeight="1" x14ac:dyDescent="0.25">
      <c r="A826" s="620"/>
      <c r="B826" s="625"/>
      <c r="C826" s="620"/>
      <c r="D826" s="620"/>
      <c r="E826" s="620"/>
      <c r="F826" s="620"/>
      <c r="G826" s="620"/>
      <c r="H826" s="620"/>
      <c r="I826" s="620"/>
      <c r="J826" s="622"/>
      <c r="K826" s="622"/>
      <c r="L826" s="622"/>
      <c r="M826" s="622"/>
      <c r="N826" s="624"/>
      <c r="O826" s="622"/>
      <c r="P826" s="622"/>
      <c r="Q826" s="622"/>
      <c r="R826" s="622"/>
      <c r="S826" s="622"/>
      <c r="T826" s="622"/>
      <c r="U826" s="622"/>
      <c r="V826" s="622"/>
      <c r="W826" s="622"/>
      <c r="X826" s="622"/>
      <c r="Y826" s="622"/>
      <c r="Z826" s="620"/>
      <c r="AA826" s="620"/>
      <c r="AB826" s="620"/>
      <c r="AC826" s="623"/>
      <c r="AD826" s="622"/>
      <c r="AE826" s="622"/>
      <c r="AF826" s="622"/>
      <c r="AG826" s="622"/>
      <c r="AH826" s="622"/>
      <c r="AI826" s="623"/>
      <c r="AJ826" s="622"/>
      <c r="AK826" s="622"/>
      <c r="AL826" s="622"/>
      <c r="AM826" s="622"/>
      <c r="AN826" s="622"/>
      <c r="AO826" s="622"/>
      <c r="AP826" s="622"/>
      <c r="AQ826" s="622"/>
      <c r="AR826" s="622"/>
      <c r="AS826" s="622"/>
      <c r="AT826" s="622"/>
      <c r="AU826" s="622"/>
      <c r="AV826" s="622"/>
      <c r="AW826" s="621"/>
      <c r="AX826" s="621"/>
      <c r="AY826" s="621"/>
      <c r="AZ826" s="621"/>
      <c r="BA826" s="620"/>
    </row>
    <row r="827" spans="1:53" ht="15.75" customHeight="1" x14ac:dyDescent="0.25">
      <c r="A827" s="620"/>
      <c r="B827" s="625"/>
      <c r="C827" s="620"/>
      <c r="D827" s="620"/>
      <c r="E827" s="620"/>
      <c r="F827" s="620"/>
      <c r="G827" s="620"/>
      <c r="H827" s="620"/>
      <c r="I827" s="620"/>
      <c r="J827" s="622"/>
      <c r="K827" s="622"/>
      <c r="L827" s="622"/>
      <c r="M827" s="622"/>
      <c r="N827" s="624"/>
      <c r="O827" s="622"/>
      <c r="P827" s="622"/>
      <c r="Q827" s="622"/>
      <c r="R827" s="622"/>
      <c r="S827" s="622"/>
      <c r="T827" s="622"/>
      <c r="U827" s="622"/>
      <c r="V827" s="622"/>
      <c r="W827" s="622"/>
      <c r="X827" s="622"/>
      <c r="Y827" s="622"/>
      <c r="Z827" s="620"/>
      <c r="AA827" s="620"/>
      <c r="AB827" s="620"/>
      <c r="AC827" s="623"/>
      <c r="AD827" s="622"/>
      <c r="AE827" s="622"/>
      <c r="AF827" s="622"/>
      <c r="AG827" s="622"/>
      <c r="AH827" s="622"/>
      <c r="AI827" s="623"/>
      <c r="AJ827" s="622"/>
      <c r="AK827" s="622"/>
      <c r="AL827" s="622"/>
      <c r="AM827" s="622"/>
      <c r="AN827" s="622"/>
      <c r="AO827" s="622"/>
      <c r="AP827" s="622"/>
      <c r="AQ827" s="622"/>
      <c r="AR827" s="622"/>
      <c r="AS827" s="622"/>
      <c r="AT827" s="622"/>
      <c r="AU827" s="622"/>
      <c r="AV827" s="622"/>
      <c r="AW827" s="621"/>
      <c r="AX827" s="621"/>
      <c r="AY827" s="621"/>
      <c r="AZ827" s="621"/>
      <c r="BA827" s="620"/>
    </row>
    <row r="828" spans="1:53" ht="15.75" customHeight="1" x14ac:dyDescent="0.25">
      <c r="A828" s="620"/>
      <c r="B828" s="625"/>
      <c r="C828" s="620"/>
      <c r="D828" s="620"/>
      <c r="E828" s="620"/>
      <c r="F828" s="620"/>
      <c r="G828" s="620"/>
      <c r="H828" s="620"/>
      <c r="I828" s="620"/>
      <c r="J828" s="622"/>
      <c r="K828" s="622"/>
      <c r="L828" s="622"/>
      <c r="M828" s="622"/>
      <c r="N828" s="624"/>
      <c r="O828" s="622"/>
      <c r="P828" s="622"/>
      <c r="Q828" s="622"/>
      <c r="R828" s="622"/>
      <c r="S828" s="622"/>
      <c r="T828" s="622"/>
      <c r="U828" s="622"/>
      <c r="V828" s="622"/>
      <c r="W828" s="622"/>
      <c r="X828" s="622"/>
      <c r="Y828" s="622"/>
      <c r="Z828" s="620"/>
      <c r="AA828" s="620"/>
      <c r="AB828" s="620"/>
      <c r="AC828" s="623"/>
      <c r="AD828" s="622"/>
      <c r="AE828" s="622"/>
      <c r="AF828" s="622"/>
      <c r="AG828" s="622"/>
      <c r="AH828" s="622"/>
      <c r="AI828" s="623"/>
      <c r="AJ828" s="622"/>
      <c r="AK828" s="622"/>
      <c r="AL828" s="622"/>
      <c r="AM828" s="622"/>
      <c r="AN828" s="622"/>
      <c r="AO828" s="622"/>
      <c r="AP828" s="622"/>
      <c r="AQ828" s="622"/>
      <c r="AR828" s="622"/>
      <c r="AS828" s="622"/>
      <c r="AT828" s="622"/>
      <c r="AU828" s="622"/>
      <c r="AV828" s="622"/>
      <c r="AW828" s="621"/>
      <c r="AX828" s="621"/>
      <c r="AY828" s="621"/>
      <c r="AZ828" s="621"/>
      <c r="BA828" s="620"/>
    </row>
    <row r="829" spans="1:53" ht="15.75" customHeight="1" x14ac:dyDescent="0.25">
      <c r="A829" s="620"/>
      <c r="B829" s="625"/>
      <c r="C829" s="620"/>
      <c r="D829" s="620"/>
      <c r="E829" s="620"/>
      <c r="F829" s="620"/>
      <c r="G829" s="620"/>
      <c r="H829" s="620"/>
      <c r="I829" s="620"/>
      <c r="J829" s="622"/>
      <c r="K829" s="622"/>
      <c r="L829" s="622"/>
      <c r="M829" s="622"/>
      <c r="N829" s="624"/>
      <c r="O829" s="622"/>
      <c r="P829" s="622"/>
      <c r="Q829" s="622"/>
      <c r="R829" s="622"/>
      <c r="S829" s="622"/>
      <c r="T829" s="622"/>
      <c r="U829" s="622"/>
      <c r="V829" s="622"/>
      <c r="W829" s="622"/>
      <c r="X829" s="622"/>
      <c r="Y829" s="622"/>
      <c r="Z829" s="620"/>
      <c r="AA829" s="620"/>
      <c r="AB829" s="620"/>
      <c r="AC829" s="623"/>
      <c r="AD829" s="622"/>
      <c r="AE829" s="622"/>
      <c r="AF829" s="622"/>
      <c r="AG829" s="622"/>
      <c r="AH829" s="622"/>
      <c r="AI829" s="623"/>
      <c r="AJ829" s="622"/>
      <c r="AK829" s="622"/>
      <c r="AL829" s="622"/>
      <c r="AM829" s="622"/>
      <c r="AN829" s="622"/>
      <c r="AO829" s="622"/>
      <c r="AP829" s="622"/>
      <c r="AQ829" s="622"/>
      <c r="AR829" s="622"/>
      <c r="AS829" s="622"/>
      <c r="AT829" s="622"/>
      <c r="AU829" s="622"/>
      <c r="AV829" s="622"/>
      <c r="AW829" s="621"/>
      <c r="AX829" s="621"/>
      <c r="AY829" s="621"/>
      <c r="AZ829" s="621"/>
      <c r="BA829" s="620"/>
    </row>
    <row r="830" spans="1:53" ht="15.75" customHeight="1" x14ac:dyDescent="0.25">
      <c r="A830" s="620"/>
      <c r="B830" s="625"/>
      <c r="C830" s="620"/>
      <c r="D830" s="620"/>
      <c r="E830" s="620"/>
      <c r="F830" s="620"/>
      <c r="G830" s="620"/>
      <c r="H830" s="620"/>
      <c r="I830" s="620"/>
      <c r="J830" s="622"/>
      <c r="K830" s="622"/>
      <c r="L830" s="622"/>
      <c r="M830" s="622"/>
      <c r="N830" s="624"/>
      <c r="O830" s="622"/>
      <c r="P830" s="622"/>
      <c r="Q830" s="622"/>
      <c r="R830" s="622"/>
      <c r="S830" s="622"/>
      <c r="T830" s="622"/>
      <c r="U830" s="622"/>
      <c r="V830" s="622"/>
      <c r="W830" s="622"/>
      <c r="X830" s="622"/>
      <c r="Y830" s="622"/>
      <c r="Z830" s="620"/>
      <c r="AA830" s="620"/>
      <c r="AB830" s="620"/>
      <c r="AC830" s="623"/>
      <c r="AD830" s="622"/>
      <c r="AE830" s="622"/>
      <c r="AF830" s="622"/>
      <c r="AG830" s="622"/>
      <c r="AH830" s="622"/>
      <c r="AI830" s="623"/>
      <c r="AJ830" s="622"/>
      <c r="AK830" s="622"/>
      <c r="AL830" s="622"/>
      <c r="AM830" s="622"/>
      <c r="AN830" s="622"/>
      <c r="AO830" s="622"/>
      <c r="AP830" s="622"/>
      <c r="AQ830" s="622"/>
      <c r="AR830" s="622"/>
      <c r="AS830" s="622"/>
      <c r="AT830" s="622"/>
      <c r="AU830" s="622"/>
      <c r="AV830" s="622"/>
      <c r="AW830" s="621"/>
      <c r="AX830" s="621"/>
      <c r="AY830" s="621"/>
      <c r="AZ830" s="621"/>
      <c r="BA830" s="620"/>
    </row>
    <row r="831" spans="1:53" ht="15.75" customHeight="1" x14ac:dyDescent="0.25">
      <c r="A831" s="620"/>
      <c r="B831" s="625"/>
      <c r="C831" s="620"/>
      <c r="D831" s="620"/>
      <c r="E831" s="620"/>
      <c r="F831" s="620"/>
      <c r="G831" s="620"/>
      <c r="H831" s="620"/>
      <c r="I831" s="620"/>
      <c r="J831" s="622"/>
      <c r="K831" s="622"/>
      <c r="L831" s="622"/>
      <c r="M831" s="622"/>
      <c r="N831" s="624"/>
      <c r="O831" s="622"/>
      <c r="P831" s="622"/>
      <c r="Q831" s="622"/>
      <c r="R831" s="622"/>
      <c r="S831" s="622"/>
      <c r="T831" s="622"/>
      <c r="U831" s="622"/>
      <c r="V831" s="622"/>
      <c r="W831" s="622"/>
      <c r="X831" s="622"/>
      <c r="Y831" s="622"/>
      <c r="Z831" s="620"/>
      <c r="AA831" s="620"/>
      <c r="AB831" s="620"/>
      <c r="AC831" s="623"/>
      <c r="AD831" s="622"/>
      <c r="AE831" s="622"/>
      <c r="AF831" s="622"/>
      <c r="AG831" s="622"/>
      <c r="AH831" s="622"/>
      <c r="AI831" s="623"/>
      <c r="AJ831" s="622"/>
      <c r="AK831" s="622"/>
      <c r="AL831" s="622"/>
      <c r="AM831" s="622"/>
      <c r="AN831" s="622"/>
      <c r="AO831" s="622"/>
      <c r="AP831" s="622"/>
      <c r="AQ831" s="622"/>
      <c r="AR831" s="622"/>
      <c r="AS831" s="622"/>
      <c r="AT831" s="622"/>
      <c r="AU831" s="622"/>
      <c r="AV831" s="622"/>
      <c r="AW831" s="621"/>
      <c r="AX831" s="621"/>
      <c r="AY831" s="621"/>
      <c r="AZ831" s="621"/>
      <c r="BA831" s="620"/>
    </row>
    <row r="832" spans="1:53" ht="15.75" customHeight="1" x14ac:dyDescent="0.25">
      <c r="A832" s="620"/>
      <c r="B832" s="625"/>
      <c r="C832" s="620"/>
      <c r="D832" s="620"/>
      <c r="E832" s="620"/>
      <c r="F832" s="620"/>
      <c r="G832" s="620"/>
      <c r="H832" s="620"/>
      <c r="I832" s="620"/>
      <c r="J832" s="622"/>
      <c r="K832" s="622"/>
      <c r="L832" s="622"/>
      <c r="M832" s="622"/>
      <c r="N832" s="624"/>
      <c r="O832" s="622"/>
      <c r="P832" s="622"/>
      <c r="Q832" s="622"/>
      <c r="R832" s="622"/>
      <c r="S832" s="622"/>
      <c r="T832" s="622"/>
      <c r="U832" s="622"/>
      <c r="V832" s="622"/>
      <c r="W832" s="622"/>
      <c r="X832" s="622"/>
      <c r="Y832" s="622"/>
      <c r="Z832" s="620"/>
      <c r="AA832" s="620"/>
      <c r="AB832" s="620"/>
      <c r="AC832" s="623"/>
      <c r="AD832" s="622"/>
      <c r="AE832" s="622"/>
      <c r="AF832" s="622"/>
      <c r="AG832" s="622"/>
      <c r="AH832" s="622"/>
      <c r="AI832" s="623"/>
      <c r="AJ832" s="622"/>
      <c r="AK832" s="622"/>
      <c r="AL832" s="622"/>
      <c r="AM832" s="622"/>
      <c r="AN832" s="622"/>
      <c r="AO832" s="622"/>
      <c r="AP832" s="622"/>
      <c r="AQ832" s="622"/>
      <c r="AR832" s="622"/>
      <c r="AS832" s="622"/>
      <c r="AT832" s="622"/>
      <c r="AU832" s="622"/>
      <c r="AV832" s="622"/>
      <c r="AW832" s="621"/>
      <c r="AX832" s="621"/>
      <c r="AY832" s="621"/>
      <c r="AZ832" s="621"/>
      <c r="BA832" s="620"/>
    </row>
    <row r="833" spans="1:53" ht="15.75" customHeight="1" x14ac:dyDescent="0.25">
      <c r="A833" s="620"/>
      <c r="B833" s="625"/>
      <c r="C833" s="620"/>
      <c r="D833" s="620"/>
      <c r="E833" s="620"/>
      <c r="F833" s="620"/>
      <c r="G833" s="620"/>
      <c r="H833" s="620"/>
      <c r="I833" s="620"/>
      <c r="J833" s="622"/>
      <c r="K833" s="622"/>
      <c r="L833" s="622"/>
      <c r="M833" s="622"/>
      <c r="N833" s="624"/>
      <c r="O833" s="622"/>
      <c r="P833" s="622"/>
      <c r="Q833" s="622"/>
      <c r="R833" s="622"/>
      <c r="S833" s="622"/>
      <c r="T833" s="622"/>
      <c r="U833" s="622"/>
      <c r="V833" s="622"/>
      <c r="W833" s="622"/>
      <c r="X833" s="622"/>
      <c r="Y833" s="622"/>
      <c r="Z833" s="620"/>
      <c r="AA833" s="620"/>
      <c r="AB833" s="620"/>
      <c r="AC833" s="623"/>
      <c r="AD833" s="622"/>
      <c r="AE833" s="622"/>
      <c r="AF833" s="622"/>
      <c r="AG833" s="622"/>
      <c r="AH833" s="622"/>
      <c r="AI833" s="623"/>
      <c r="AJ833" s="622"/>
      <c r="AK833" s="622"/>
      <c r="AL833" s="622"/>
      <c r="AM833" s="622"/>
      <c r="AN833" s="622"/>
      <c r="AO833" s="622"/>
      <c r="AP833" s="622"/>
      <c r="AQ833" s="622"/>
      <c r="AR833" s="622"/>
      <c r="AS833" s="622"/>
      <c r="AT833" s="622"/>
      <c r="AU833" s="622"/>
      <c r="AV833" s="622"/>
      <c r="AW833" s="621"/>
      <c r="AX833" s="621"/>
      <c r="AY833" s="621"/>
      <c r="AZ833" s="621"/>
      <c r="BA833" s="620"/>
    </row>
    <row r="834" spans="1:53" ht="15.75" customHeight="1" x14ac:dyDescent="0.25">
      <c r="A834" s="620"/>
      <c r="B834" s="625"/>
      <c r="C834" s="620"/>
      <c r="D834" s="620"/>
      <c r="E834" s="620"/>
      <c r="F834" s="620"/>
      <c r="G834" s="620"/>
      <c r="H834" s="620"/>
      <c r="I834" s="620"/>
      <c r="J834" s="622"/>
      <c r="K834" s="622"/>
      <c r="L834" s="622"/>
      <c r="M834" s="622"/>
      <c r="N834" s="624"/>
      <c r="O834" s="622"/>
      <c r="P834" s="622"/>
      <c r="Q834" s="622"/>
      <c r="R834" s="622"/>
      <c r="S834" s="622"/>
      <c r="T834" s="622"/>
      <c r="U834" s="622"/>
      <c r="V834" s="622"/>
      <c r="W834" s="622"/>
      <c r="X834" s="622"/>
      <c r="Y834" s="622"/>
      <c r="Z834" s="620"/>
      <c r="AA834" s="620"/>
      <c r="AB834" s="620"/>
      <c r="AC834" s="623"/>
      <c r="AD834" s="622"/>
      <c r="AE834" s="622"/>
      <c r="AF834" s="622"/>
      <c r="AG834" s="622"/>
      <c r="AH834" s="622"/>
      <c r="AI834" s="623"/>
      <c r="AJ834" s="622"/>
      <c r="AK834" s="622"/>
      <c r="AL834" s="622"/>
      <c r="AM834" s="622"/>
      <c r="AN834" s="622"/>
      <c r="AO834" s="622"/>
      <c r="AP834" s="622"/>
      <c r="AQ834" s="622"/>
      <c r="AR834" s="622"/>
      <c r="AS834" s="622"/>
      <c r="AT834" s="622"/>
      <c r="AU834" s="622"/>
      <c r="AV834" s="622"/>
      <c r="AW834" s="621"/>
      <c r="AX834" s="621"/>
      <c r="AY834" s="621"/>
      <c r="AZ834" s="621"/>
      <c r="BA834" s="620"/>
    </row>
    <row r="835" spans="1:53" ht="15.75" customHeight="1" x14ac:dyDescent="0.25">
      <c r="A835" s="620"/>
      <c r="B835" s="625"/>
      <c r="C835" s="620"/>
      <c r="D835" s="620"/>
      <c r="E835" s="620"/>
      <c r="F835" s="620"/>
      <c r="G835" s="620"/>
      <c r="H835" s="620"/>
      <c r="I835" s="620"/>
      <c r="J835" s="622"/>
      <c r="K835" s="622"/>
      <c r="L835" s="622"/>
      <c r="M835" s="622"/>
      <c r="N835" s="624"/>
      <c r="O835" s="622"/>
      <c r="P835" s="622"/>
      <c r="Q835" s="622"/>
      <c r="R835" s="622"/>
      <c r="S835" s="622"/>
      <c r="T835" s="622"/>
      <c r="U835" s="622"/>
      <c r="V835" s="622"/>
      <c r="W835" s="622"/>
      <c r="X835" s="622"/>
      <c r="Y835" s="622"/>
      <c r="Z835" s="620"/>
      <c r="AA835" s="620"/>
      <c r="AB835" s="620"/>
      <c r="AC835" s="623"/>
      <c r="AD835" s="622"/>
      <c r="AE835" s="622"/>
      <c r="AF835" s="622"/>
      <c r="AG835" s="622"/>
      <c r="AH835" s="622"/>
      <c r="AI835" s="623"/>
      <c r="AJ835" s="622"/>
      <c r="AK835" s="622"/>
      <c r="AL835" s="622"/>
      <c r="AM835" s="622"/>
      <c r="AN835" s="622"/>
      <c r="AO835" s="622"/>
      <c r="AP835" s="622"/>
      <c r="AQ835" s="622"/>
      <c r="AR835" s="622"/>
      <c r="AS835" s="622"/>
      <c r="AT835" s="622"/>
      <c r="AU835" s="622"/>
      <c r="AV835" s="622"/>
      <c r="AW835" s="621"/>
      <c r="AX835" s="621"/>
      <c r="AY835" s="621"/>
      <c r="AZ835" s="621"/>
      <c r="BA835" s="620"/>
    </row>
    <row r="836" spans="1:53" ht="15.75" customHeight="1" x14ac:dyDescent="0.25">
      <c r="A836" s="620"/>
      <c r="B836" s="625"/>
      <c r="C836" s="620"/>
      <c r="D836" s="620"/>
      <c r="E836" s="620"/>
      <c r="F836" s="620"/>
      <c r="G836" s="620"/>
      <c r="H836" s="620"/>
      <c r="I836" s="620"/>
      <c r="J836" s="622"/>
      <c r="K836" s="622"/>
      <c r="L836" s="622"/>
      <c r="M836" s="622"/>
      <c r="N836" s="624"/>
      <c r="O836" s="622"/>
      <c r="P836" s="622"/>
      <c r="Q836" s="622"/>
      <c r="R836" s="622"/>
      <c r="S836" s="622"/>
      <c r="T836" s="622"/>
      <c r="U836" s="622"/>
      <c r="V836" s="622"/>
      <c r="W836" s="622"/>
      <c r="X836" s="622"/>
      <c r="Y836" s="622"/>
      <c r="Z836" s="620"/>
      <c r="AA836" s="620"/>
      <c r="AB836" s="620"/>
      <c r="AC836" s="623"/>
      <c r="AD836" s="622"/>
      <c r="AE836" s="622"/>
      <c r="AF836" s="622"/>
      <c r="AG836" s="622"/>
      <c r="AH836" s="622"/>
      <c r="AI836" s="623"/>
      <c r="AJ836" s="622"/>
      <c r="AK836" s="622"/>
      <c r="AL836" s="622"/>
      <c r="AM836" s="622"/>
      <c r="AN836" s="622"/>
      <c r="AO836" s="622"/>
      <c r="AP836" s="622"/>
      <c r="AQ836" s="622"/>
      <c r="AR836" s="622"/>
      <c r="AS836" s="622"/>
      <c r="AT836" s="622"/>
      <c r="AU836" s="622"/>
      <c r="AV836" s="622"/>
      <c r="AW836" s="621"/>
      <c r="AX836" s="621"/>
      <c r="AY836" s="621"/>
      <c r="AZ836" s="621"/>
      <c r="BA836" s="620"/>
    </row>
    <row r="837" spans="1:53" ht="15.75" customHeight="1" x14ac:dyDescent="0.25">
      <c r="A837" s="620"/>
      <c r="B837" s="625"/>
      <c r="C837" s="620"/>
      <c r="D837" s="620"/>
      <c r="E837" s="620"/>
      <c r="F837" s="620"/>
      <c r="G837" s="620"/>
      <c r="H837" s="620"/>
      <c r="I837" s="620"/>
      <c r="J837" s="622"/>
      <c r="K837" s="622"/>
      <c r="L837" s="622"/>
      <c r="M837" s="622"/>
      <c r="N837" s="624"/>
      <c r="O837" s="622"/>
      <c r="P837" s="622"/>
      <c r="Q837" s="622"/>
      <c r="R837" s="622"/>
      <c r="S837" s="622"/>
      <c r="T837" s="622"/>
      <c r="U837" s="622"/>
      <c r="V837" s="622"/>
      <c r="W837" s="622"/>
      <c r="X837" s="622"/>
      <c r="Y837" s="622"/>
      <c r="Z837" s="620"/>
      <c r="AA837" s="620"/>
      <c r="AB837" s="620"/>
      <c r="AC837" s="623"/>
      <c r="AD837" s="622"/>
      <c r="AE837" s="622"/>
      <c r="AF837" s="622"/>
      <c r="AG837" s="622"/>
      <c r="AH837" s="622"/>
      <c r="AI837" s="623"/>
      <c r="AJ837" s="622"/>
      <c r="AK837" s="622"/>
      <c r="AL837" s="622"/>
      <c r="AM837" s="622"/>
      <c r="AN837" s="622"/>
      <c r="AO837" s="622"/>
      <c r="AP837" s="622"/>
      <c r="AQ837" s="622"/>
      <c r="AR837" s="622"/>
      <c r="AS837" s="622"/>
      <c r="AT837" s="622"/>
      <c r="AU837" s="622"/>
      <c r="AV837" s="622"/>
      <c r="AW837" s="621"/>
      <c r="AX837" s="621"/>
      <c r="AY837" s="621"/>
      <c r="AZ837" s="621"/>
      <c r="BA837" s="620"/>
    </row>
    <row r="838" spans="1:53" ht="15.75" customHeight="1" x14ac:dyDescent="0.25">
      <c r="A838" s="620"/>
      <c r="B838" s="625"/>
      <c r="C838" s="620"/>
      <c r="D838" s="620"/>
      <c r="E838" s="620"/>
      <c r="F838" s="620"/>
      <c r="G838" s="620"/>
      <c r="H838" s="620"/>
      <c r="I838" s="620"/>
      <c r="J838" s="622"/>
      <c r="K838" s="622"/>
      <c r="L838" s="622"/>
      <c r="M838" s="622"/>
      <c r="N838" s="624"/>
      <c r="O838" s="622"/>
      <c r="P838" s="622"/>
      <c r="Q838" s="622"/>
      <c r="R838" s="622"/>
      <c r="S838" s="622"/>
      <c r="T838" s="622"/>
      <c r="U838" s="622"/>
      <c r="V838" s="622"/>
      <c r="W838" s="622"/>
      <c r="X838" s="622"/>
      <c r="Y838" s="622"/>
      <c r="Z838" s="620"/>
      <c r="AA838" s="620"/>
      <c r="AB838" s="620"/>
      <c r="AC838" s="623"/>
      <c r="AD838" s="622"/>
      <c r="AE838" s="622"/>
      <c r="AF838" s="622"/>
      <c r="AG838" s="622"/>
      <c r="AH838" s="622"/>
      <c r="AI838" s="623"/>
      <c r="AJ838" s="622"/>
      <c r="AK838" s="622"/>
      <c r="AL838" s="622"/>
      <c r="AM838" s="622"/>
      <c r="AN838" s="622"/>
      <c r="AO838" s="622"/>
      <c r="AP838" s="622"/>
      <c r="AQ838" s="622"/>
      <c r="AR838" s="622"/>
      <c r="AS838" s="622"/>
      <c r="AT838" s="622"/>
      <c r="AU838" s="622"/>
      <c r="AV838" s="622"/>
      <c r="AW838" s="621"/>
      <c r="AX838" s="621"/>
      <c r="AY838" s="621"/>
      <c r="AZ838" s="621"/>
      <c r="BA838" s="620"/>
    </row>
    <row r="839" spans="1:53" ht="15.75" customHeight="1" x14ac:dyDescent="0.25">
      <c r="A839" s="620"/>
      <c r="B839" s="625"/>
      <c r="C839" s="620"/>
      <c r="D839" s="620"/>
      <c r="E839" s="620"/>
      <c r="F839" s="620"/>
      <c r="G839" s="620"/>
      <c r="H839" s="620"/>
      <c r="I839" s="620"/>
      <c r="J839" s="622"/>
      <c r="K839" s="622"/>
      <c r="L839" s="622"/>
      <c r="M839" s="622"/>
      <c r="N839" s="624"/>
      <c r="O839" s="622"/>
      <c r="P839" s="622"/>
      <c r="Q839" s="622"/>
      <c r="R839" s="622"/>
      <c r="S839" s="622"/>
      <c r="T839" s="622"/>
      <c r="U839" s="622"/>
      <c r="V839" s="622"/>
      <c r="W839" s="622"/>
      <c r="X839" s="622"/>
      <c r="Y839" s="622"/>
      <c r="Z839" s="620"/>
      <c r="AA839" s="620"/>
      <c r="AB839" s="620"/>
      <c r="AC839" s="623"/>
      <c r="AD839" s="622"/>
      <c r="AE839" s="622"/>
      <c r="AF839" s="622"/>
      <c r="AG839" s="622"/>
      <c r="AH839" s="622"/>
      <c r="AI839" s="623"/>
      <c r="AJ839" s="622"/>
      <c r="AK839" s="622"/>
      <c r="AL839" s="622"/>
      <c r="AM839" s="622"/>
      <c r="AN839" s="622"/>
      <c r="AO839" s="622"/>
      <c r="AP839" s="622"/>
      <c r="AQ839" s="622"/>
      <c r="AR839" s="622"/>
      <c r="AS839" s="622"/>
      <c r="AT839" s="622"/>
      <c r="AU839" s="622"/>
      <c r="AV839" s="622"/>
      <c r="AW839" s="621"/>
      <c r="AX839" s="621"/>
      <c r="AY839" s="621"/>
      <c r="AZ839" s="621"/>
      <c r="BA839" s="620"/>
    </row>
    <row r="840" spans="1:53" ht="15.75" customHeight="1" x14ac:dyDescent="0.25">
      <c r="A840" s="620"/>
      <c r="B840" s="625"/>
      <c r="C840" s="620"/>
      <c r="D840" s="620"/>
      <c r="E840" s="620"/>
      <c r="F840" s="620"/>
      <c r="G840" s="620"/>
      <c r="H840" s="620"/>
      <c r="I840" s="620"/>
      <c r="J840" s="622"/>
      <c r="K840" s="622"/>
      <c r="L840" s="622"/>
      <c r="M840" s="622"/>
      <c r="N840" s="624"/>
      <c r="O840" s="622"/>
      <c r="P840" s="622"/>
      <c r="Q840" s="622"/>
      <c r="R840" s="622"/>
      <c r="S840" s="622"/>
      <c r="T840" s="622"/>
      <c r="U840" s="622"/>
      <c r="V840" s="622"/>
      <c r="W840" s="622"/>
      <c r="X840" s="622"/>
      <c r="Y840" s="622"/>
      <c r="Z840" s="620"/>
      <c r="AA840" s="620"/>
      <c r="AB840" s="620"/>
      <c r="AC840" s="623"/>
      <c r="AD840" s="622"/>
      <c r="AE840" s="622"/>
      <c r="AF840" s="622"/>
      <c r="AG840" s="622"/>
      <c r="AH840" s="622"/>
      <c r="AI840" s="623"/>
      <c r="AJ840" s="622"/>
      <c r="AK840" s="622"/>
      <c r="AL840" s="622"/>
      <c r="AM840" s="622"/>
      <c r="AN840" s="622"/>
      <c r="AO840" s="622"/>
      <c r="AP840" s="622"/>
      <c r="AQ840" s="622"/>
      <c r="AR840" s="622"/>
      <c r="AS840" s="622"/>
      <c r="AT840" s="622"/>
      <c r="AU840" s="622"/>
      <c r="AV840" s="622"/>
      <c r="AW840" s="621"/>
      <c r="AX840" s="621"/>
      <c r="AY840" s="621"/>
      <c r="AZ840" s="621"/>
      <c r="BA840" s="620"/>
    </row>
    <row r="841" spans="1:53" ht="15.75" customHeight="1" x14ac:dyDescent="0.25">
      <c r="A841" s="620"/>
      <c r="B841" s="625"/>
      <c r="C841" s="620"/>
      <c r="D841" s="620"/>
      <c r="E841" s="620"/>
      <c r="F841" s="620"/>
      <c r="G841" s="620"/>
      <c r="H841" s="620"/>
      <c r="I841" s="620"/>
      <c r="J841" s="622"/>
      <c r="K841" s="622"/>
      <c r="L841" s="622"/>
      <c r="M841" s="622"/>
      <c r="N841" s="624"/>
      <c r="O841" s="622"/>
      <c r="P841" s="622"/>
      <c r="Q841" s="622"/>
      <c r="R841" s="622"/>
      <c r="S841" s="622"/>
      <c r="T841" s="622"/>
      <c r="U841" s="622"/>
      <c r="V841" s="622"/>
      <c r="W841" s="622"/>
      <c r="X841" s="622"/>
      <c r="Y841" s="622"/>
      <c r="Z841" s="620"/>
      <c r="AA841" s="620"/>
      <c r="AB841" s="620"/>
      <c r="AC841" s="623"/>
      <c r="AD841" s="622"/>
      <c r="AE841" s="622"/>
      <c r="AF841" s="622"/>
      <c r="AG841" s="622"/>
      <c r="AH841" s="622"/>
      <c r="AI841" s="623"/>
      <c r="AJ841" s="622"/>
      <c r="AK841" s="622"/>
      <c r="AL841" s="622"/>
      <c r="AM841" s="622"/>
      <c r="AN841" s="622"/>
      <c r="AO841" s="622"/>
      <c r="AP841" s="622"/>
      <c r="AQ841" s="622"/>
      <c r="AR841" s="622"/>
      <c r="AS841" s="622"/>
      <c r="AT841" s="622"/>
      <c r="AU841" s="622"/>
      <c r="AV841" s="622"/>
      <c r="AW841" s="621"/>
      <c r="AX841" s="621"/>
      <c r="AY841" s="621"/>
      <c r="AZ841" s="621"/>
      <c r="BA841" s="620"/>
    </row>
    <row r="842" spans="1:53" ht="15.75" customHeight="1" x14ac:dyDescent="0.25">
      <c r="A842" s="620"/>
      <c r="B842" s="625"/>
      <c r="C842" s="620"/>
      <c r="D842" s="620"/>
      <c r="E842" s="620"/>
      <c r="F842" s="620"/>
      <c r="G842" s="620"/>
      <c r="H842" s="620"/>
      <c r="I842" s="620"/>
      <c r="J842" s="622"/>
      <c r="K842" s="622"/>
      <c r="L842" s="622"/>
      <c r="M842" s="622"/>
      <c r="N842" s="624"/>
      <c r="O842" s="622"/>
      <c r="P842" s="622"/>
      <c r="Q842" s="622"/>
      <c r="R842" s="622"/>
      <c r="S842" s="622"/>
      <c r="T842" s="622"/>
      <c r="U842" s="622"/>
      <c r="V842" s="622"/>
      <c r="W842" s="622"/>
      <c r="X842" s="622"/>
      <c r="Y842" s="622"/>
      <c r="Z842" s="620"/>
      <c r="AA842" s="620"/>
      <c r="AB842" s="620"/>
      <c r="AC842" s="623"/>
      <c r="AD842" s="622"/>
      <c r="AE842" s="622"/>
      <c r="AF842" s="622"/>
      <c r="AG842" s="622"/>
      <c r="AH842" s="622"/>
      <c r="AI842" s="623"/>
      <c r="AJ842" s="622"/>
      <c r="AK842" s="622"/>
      <c r="AL842" s="622"/>
      <c r="AM842" s="622"/>
      <c r="AN842" s="622"/>
      <c r="AO842" s="622"/>
      <c r="AP842" s="622"/>
      <c r="AQ842" s="622"/>
      <c r="AR842" s="622"/>
      <c r="AS842" s="622"/>
      <c r="AT842" s="622"/>
      <c r="AU842" s="622"/>
      <c r="AV842" s="622"/>
      <c r="AW842" s="621"/>
      <c r="AX842" s="621"/>
      <c r="AY842" s="621"/>
      <c r="AZ842" s="621"/>
      <c r="BA842" s="620"/>
    </row>
    <row r="843" spans="1:53" ht="15.75" customHeight="1" x14ac:dyDescent="0.25">
      <c r="A843" s="620"/>
      <c r="B843" s="625"/>
      <c r="C843" s="620"/>
      <c r="D843" s="620"/>
      <c r="E843" s="620"/>
      <c r="F843" s="620"/>
      <c r="G843" s="620"/>
      <c r="H843" s="620"/>
      <c r="I843" s="620"/>
      <c r="J843" s="622"/>
      <c r="K843" s="622"/>
      <c r="L843" s="622"/>
      <c r="M843" s="622"/>
      <c r="N843" s="624"/>
      <c r="O843" s="622"/>
      <c r="P843" s="622"/>
      <c r="Q843" s="622"/>
      <c r="R843" s="622"/>
      <c r="S843" s="622"/>
      <c r="T843" s="622"/>
      <c r="U843" s="622"/>
      <c r="V843" s="622"/>
      <c r="W843" s="622"/>
      <c r="X843" s="622"/>
      <c r="Y843" s="622"/>
      <c r="Z843" s="620"/>
      <c r="AA843" s="620"/>
      <c r="AB843" s="620"/>
      <c r="AC843" s="623"/>
      <c r="AD843" s="622"/>
      <c r="AE843" s="622"/>
      <c r="AF843" s="622"/>
      <c r="AG843" s="622"/>
      <c r="AH843" s="622"/>
      <c r="AI843" s="623"/>
      <c r="AJ843" s="622"/>
      <c r="AK843" s="622"/>
      <c r="AL843" s="622"/>
      <c r="AM843" s="622"/>
      <c r="AN843" s="622"/>
      <c r="AO843" s="622"/>
      <c r="AP843" s="622"/>
      <c r="AQ843" s="622"/>
      <c r="AR843" s="622"/>
      <c r="AS843" s="622"/>
      <c r="AT843" s="622"/>
      <c r="AU843" s="622"/>
      <c r="AV843" s="622"/>
      <c r="AW843" s="621"/>
      <c r="AX843" s="621"/>
      <c r="AY843" s="621"/>
      <c r="AZ843" s="621"/>
      <c r="BA843" s="620"/>
    </row>
    <row r="844" spans="1:53" ht="15.75" customHeight="1" x14ac:dyDescent="0.25">
      <c r="A844" s="620"/>
      <c r="B844" s="625"/>
      <c r="C844" s="620"/>
      <c r="D844" s="620"/>
      <c r="E844" s="620"/>
      <c r="F844" s="620"/>
      <c r="G844" s="620"/>
      <c r="H844" s="620"/>
      <c r="I844" s="620"/>
      <c r="J844" s="622"/>
      <c r="K844" s="622"/>
      <c r="L844" s="622"/>
      <c r="M844" s="622"/>
      <c r="N844" s="624"/>
      <c r="O844" s="622"/>
      <c r="P844" s="622"/>
      <c r="Q844" s="622"/>
      <c r="R844" s="622"/>
      <c r="S844" s="622"/>
      <c r="T844" s="622"/>
      <c r="U844" s="622"/>
      <c r="V844" s="622"/>
      <c r="W844" s="622"/>
      <c r="X844" s="622"/>
      <c r="Y844" s="622"/>
      <c r="Z844" s="620"/>
      <c r="AA844" s="620"/>
      <c r="AB844" s="620"/>
      <c r="AC844" s="623"/>
      <c r="AD844" s="622"/>
      <c r="AE844" s="622"/>
      <c r="AF844" s="622"/>
      <c r="AG844" s="622"/>
      <c r="AH844" s="622"/>
      <c r="AI844" s="623"/>
      <c r="AJ844" s="622"/>
      <c r="AK844" s="622"/>
      <c r="AL844" s="622"/>
      <c r="AM844" s="622"/>
      <c r="AN844" s="622"/>
      <c r="AO844" s="622"/>
      <c r="AP844" s="622"/>
      <c r="AQ844" s="622"/>
      <c r="AR844" s="622"/>
      <c r="AS844" s="622"/>
      <c r="AT844" s="622"/>
      <c r="AU844" s="622"/>
      <c r="AV844" s="622"/>
      <c r="AW844" s="621"/>
      <c r="AX844" s="621"/>
      <c r="AY844" s="621"/>
      <c r="AZ844" s="621"/>
      <c r="BA844" s="620"/>
    </row>
    <row r="845" spans="1:53" ht="15.75" customHeight="1" x14ac:dyDescent="0.25">
      <c r="A845" s="620"/>
      <c r="B845" s="625"/>
      <c r="C845" s="620"/>
      <c r="D845" s="620"/>
      <c r="E845" s="620"/>
      <c r="F845" s="620"/>
      <c r="G845" s="620"/>
      <c r="H845" s="620"/>
      <c r="I845" s="620"/>
      <c r="J845" s="622"/>
      <c r="K845" s="622"/>
      <c r="L845" s="622"/>
      <c r="M845" s="622"/>
      <c r="N845" s="624"/>
      <c r="O845" s="622"/>
      <c r="P845" s="622"/>
      <c r="Q845" s="622"/>
      <c r="R845" s="622"/>
      <c r="S845" s="622"/>
      <c r="T845" s="622"/>
      <c r="U845" s="622"/>
      <c r="V845" s="622"/>
      <c r="W845" s="622"/>
      <c r="X845" s="622"/>
      <c r="Y845" s="622"/>
      <c r="Z845" s="620"/>
      <c r="AA845" s="620"/>
      <c r="AB845" s="620"/>
      <c r="AC845" s="623"/>
      <c r="AD845" s="622"/>
      <c r="AE845" s="622"/>
      <c r="AF845" s="622"/>
      <c r="AG845" s="622"/>
      <c r="AH845" s="622"/>
      <c r="AI845" s="623"/>
      <c r="AJ845" s="622"/>
      <c r="AK845" s="622"/>
      <c r="AL845" s="622"/>
      <c r="AM845" s="622"/>
      <c r="AN845" s="622"/>
      <c r="AO845" s="622"/>
      <c r="AP845" s="622"/>
      <c r="AQ845" s="622"/>
      <c r="AR845" s="622"/>
      <c r="AS845" s="622"/>
      <c r="AT845" s="622"/>
      <c r="AU845" s="622"/>
      <c r="AV845" s="622"/>
      <c r="AW845" s="621"/>
      <c r="AX845" s="621"/>
      <c r="AY845" s="621"/>
      <c r="AZ845" s="621"/>
      <c r="BA845" s="620"/>
    </row>
    <row r="846" spans="1:53" ht="15.75" customHeight="1" x14ac:dyDescent="0.25">
      <c r="A846" s="620"/>
      <c r="B846" s="625"/>
      <c r="C846" s="620"/>
      <c r="D846" s="620"/>
      <c r="E846" s="620"/>
      <c r="F846" s="620"/>
      <c r="G846" s="620"/>
      <c r="H846" s="620"/>
      <c r="I846" s="620"/>
      <c r="J846" s="622"/>
      <c r="K846" s="622"/>
      <c r="L846" s="622"/>
      <c r="M846" s="622"/>
      <c r="N846" s="624"/>
      <c r="O846" s="622"/>
      <c r="P846" s="622"/>
      <c r="Q846" s="622"/>
      <c r="R846" s="622"/>
      <c r="S846" s="622"/>
      <c r="T846" s="622"/>
      <c r="U846" s="622"/>
      <c r="V846" s="622"/>
      <c r="W846" s="622"/>
      <c r="X846" s="622"/>
      <c r="Y846" s="622"/>
      <c r="Z846" s="620"/>
      <c r="AA846" s="620"/>
      <c r="AB846" s="620"/>
      <c r="AC846" s="623"/>
      <c r="AD846" s="622"/>
      <c r="AE846" s="622"/>
      <c r="AF846" s="622"/>
      <c r="AG846" s="622"/>
      <c r="AH846" s="622"/>
      <c r="AI846" s="623"/>
      <c r="AJ846" s="622"/>
      <c r="AK846" s="622"/>
      <c r="AL846" s="622"/>
      <c r="AM846" s="622"/>
      <c r="AN846" s="622"/>
      <c r="AO846" s="622"/>
      <c r="AP846" s="622"/>
      <c r="AQ846" s="622"/>
      <c r="AR846" s="622"/>
      <c r="AS846" s="622"/>
      <c r="AT846" s="622"/>
      <c r="AU846" s="622"/>
      <c r="AV846" s="622"/>
      <c r="AW846" s="621"/>
      <c r="AX846" s="621"/>
      <c r="AY846" s="621"/>
      <c r="AZ846" s="621"/>
      <c r="BA846" s="620"/>
    </row>
    <row r="847" spans="1:53" ht="15.75" customHeight="1" x14ac:dyDescent="0.25">
      <c r="A847" s="620"/>
      <c r="B847" s="625"/>
      <c r="C847" s="620"/>
      <c r="D847" s="620"/>
      <c r="E847" s="620"/>
      <c r="F847" s="620"/>
      <c r="G847" s="620"/>
      <c r="H847" s="620"/>
      <c r="I847" s="620"/>
      <c r="J847" s="622"/>
      <c r="K847" s="622"/>
      <c r="L847" s="622"/>
      <c r="M847" s="622"/>
      <c r="N847" s="624"/>
      <c r="O847" s="622"/>
      <c r="P847" s="622"/>
      <c r="Q847" s="622"/>
      <c r="R847" s="622"/>
      <c r="S847" s="622"/>
      <c r="T847" s="622"/>
      <c r="U847" s="622"/>
      <c r="V847" s="622"/>
      <c r="W847" s="622"/>
      <c r="X847" s="622"/>
      <c r="Y847" s="622"/>
      <c r="Z847" s="620"/>
      <c r="AA847" s="620"/>
      <c r="AB847" s="620"/>
      <c r="AC847" s="623"/>
      <c r="AD847" s="622"/>
      <c r="AE847" s="622"/>
      <c r="AF847" s="622"/>
      <c r="AG847" s="622"/>
      <c r="AH847" s="622"/>
      <c r="AI847" s="623"/>
      <c r="AJ847" s="622"/>
      <c r="AK847" s="622"/>
      <c r="AL847" s="622"/>
      <c r="AM847" s="622"/>
      <c r="AN847" s="622"/>
      <c r="AO847" s="622"/>
      <c r="AP847" s="622"/>
      <c r="AQ847" s="622"/>
      <c r="AR847" s="622"/>
      <c r="AS847" s="622"/>
      <c r="AT847" s="622"/>
      <c r="AU847" s="622"/>
      <c r="AV847" s="622"/>
      <c r="AW847" s="621"/>
      <c r="AX847" s="621"/>
      <c r="AY847" s="621"/>
      <c r="AZ847" s="621"/>
      <c r="BA847" s="620"/>
    </row>
    <row r="848" spans="1:53" ht="15.75" customHeight="1" x14ac:dyDescent="0.25">
      <c r="A848" s="620"/>
      <c r="B848" s="625"/>
      <c r="C848" s="620"/>
      <c r="D848" s="620"/>
      <c r="E848" s="620"/>
      <c r="F848" s="620"/>
      <c r="G848" s="620"/>
      <c r="H848" s="620"/>
      <c r="I848" s="620"/>
      <c r="J848" s="622"/>
      <c r="K848" s="622"/>
      <c r="L848" s="622"/>
      <c r="M848" s="622"/>
      <c r="N848" s="624"/>
      <c r="O848" s="622"/>
      <c r="P848" s="622"/>
      <c r="Q848" s="622"/>
      <c r="R848" s="622"/>
      <c r="S848" s="622"/>
      <c r="T848" s="622"/>
      <c r="U848" s="622"/>
      <c r="V848" s="622"/>
      <c r="W848" s="622"/>
      <c r="X848" s="622"/>
      <c r="Y848" s="622"/>
      <c r="Z848" s="620"/>
      <c r="AA848" s="620"/>
      <c r="AB848" s="620"/>
      <c r="AC848" s="623"/>
      <c r="AD848" s="622"/>
      <c r="AE848" s="622"/>
      <c r="AF848" s="622"/>
      <c r="AG848" s="622"/>
      <c r="AH848" s="622"/>
      <c r="AI848" s="623"/>
      <c r="AJ848" s="622"/>
      <c r="AK848" s="622"/>
      <c r="AL848" s="622"/>
      <c r="AM848" s="622"/>
      <c r="AN848" s="622"/>
      <c r="AO848" s="622"/>
      <c r="AP848" s="622"/>
      <c r="AQ848" s="622"/>
      <c r="AR848" s="622"/>
      <c r="AS848" s="622"/>
      <c r="AT848" s="622"/>
      <c r="AU848" s="622"/>
      <c r="AV848" s="622"/>
      <c r="AW848" s="621"/>
      <c r="AX848" s="621"/>
      <c r="AY848" s="621"/>
      <c r="AZ848" s="621"/>
      <c r="BA848" s="620"/>
    </row>
    <row r="849" spans="1:53" ht="15.75" customHeight="1" x14ac:dyDescent="0.25">
      <c r="A849" s="620"/>
      <c r="B849" s="625"/>
      <c r="C849" s="620"/>
      <c r="D849" s="620"/>
      <c r="E849" s="620"/>
      <c r="F849" s="620"/>
      <c r="G849" s="620"/>
      <c r="H849" s="620"/>
      <c r="I849" s="620"/>
      <c r="J849" s="622"/>
      <c r="K849" s="622"/>
      <c r="L849" s="622"/>
      <c r="M849" s="622"/>
      <c r="N849" s="624"/>
      <c r="O849" s="622"/>
      <c r="P849" s="622"/>
      <c r="Q849" s="622"/>
      <c r="R849" s="622"/>
      <c r="S849" s="622"/>
      <c r="T849" s="622"/>
      <c r="U849" s="622"/>
      <c r="V849" s="622"/>
      <c r="W849" s="622"/>
      <c r="X849" s="622"/>
      <c r="Y849" s="622"/>
      <c r="Z849" s="620"/>
      <c r="AA849" s="620"/>
      <c r="AB849" s="620"/>
      <c r="AC849" s="623"/>
      <c r="AD849" s="622"/>
      <c r="AE849" s="622"/>
      <c r="AF849" s="622"/>
      <c r="AG849" s="622"/>
      <c r="AH849" s="622"/>
      <c r="AI849" s="623"/>
      <c r="AJ849" s="622"/>
      <c r="AK849" s="622"/>
      <c r="AL849" s="622"/>
      <c r="AM849" s="622"/>
      <c r="AN849" s="622"/>
      <c r="AO849" s="622"/>
      <c r="AP849" s="622"/>
      <c r="AQ849" s="622"/>
      <c r="AR849" s="622"/>
      <c r="AS849" s="622"/>
      <c r="AT849" s="622"/>
      <c r="AU849" s="622"/>
      <c r="AV849" s="622"/>
      <c r="AW849" s="621"/>
      <c r="AX849" s="621"/>
      <c r="AY849" s="621"/>
      <c r="AZ849" s="621"/>
      <c r="BA849" s="620"/>
    </row>
    <row r="850" spans="1:53" ht="15.75" customHeight="1" x14ac:dyDescent="0.25">
      <c r="A850" s="620"/>
      <c r="B850" s="625"/>
      <c r="C850" s="620"/>
      <c r="D850" s="620"/>
      <c r="E850" s="620"/>
      <c r="F850" s="620"/>
      <c r="G850" s="620"/>
      <c r="H850" s="620"/>
      <c r="I850" s="620"/>
      <c r="J850" s="622"/>
      <c r="K850" s="622"/>
      <c r="L850" s="622"/>
      <c r="M850" s="622"/>
      <c r="N850" s="624"/>
      <c r="O850" s="622"/>
      <c r="P850" s="622"/>
      <c r="Q850" s="622"/>
      <c r="R850" s="622"/>
      <c r="S850" s="622"/>
      <c r="T850" s="622"/>
      <c r="U850" s="622"/>
      <c r="V850" s="622"/>
      <c r="W850" s="622"/>
      <c r="X850" s="622"/>
      <c r="Y850" s="622"/>
      <c r="Z850" s="620"/>
      <c r="AA850" s="620"/>
      <c r="AB850" s="620"/>
      <c r="AC850" s="623"/>
      <c r="AD850" s="622"/>
      <c r="AE850" s="622"/>
      <c r="AF850" s="622"/>
      <c r="AG850" s="622"/>
      <c r="AH850" s="622"/>
      <c r="AI850" s="623"/>
      <c r="AJ850" s="622"/>
      <c r="AK850" s="622"/>
      <c r="AL850" s="622"/>
      <c r="AM850" s="622"/>
      <c r="AN850" s="622"/>
      <c r="AO850" s="622"/>
      <c r="AP850" s="622"/>
      <c r="AQ850" s="622"/>
      <c r="AR850" s="622"/>
      <c r="AS850" s="622"/>
      <c r="AT850" s="622"/>
      <c r="AU850" s="622"/>
      <c r="AV850" s="622"/>
      <c r="AW850" s="621"/>
      <c r="AX850" s="621"/>
      <c r="AY850" s="621"/>
      <c r="AZ850" s="621"/>
      <c r="BA850" s="620"/>
    </row>
    <row r="851" spans="1:53" ht="15.75" customHeight="1" x14ac:dyDescent="0.25">
      <c r="A851" s="620"/>
      <c r="B851" s="625"/>
      <c r="C851" s="620"/>
      <c r="D851" s="620"/>
      <c r="E851" s="620"/>
      <c r="F851" s="620"/>
      <c r="G851" s="620"/>
      <c r="H851" s="620"/>
      <c r="I851" s="620"/>
      <c r="J851" s="622"/>
      <c r="K851" s="622"/>
      <c r="L851" s="622"/>
      <c r="M851" s="622"/>
      <c r="N851" s="624"/>
      <c r="O851" s="622"/>
      <c r="P851" s="622"/>
      <c r="Q851" s="622"/>
      <c r="R851" s="622"/>
      <c r="S851" s="622"/>
      <c r="T851" s="622"/>
      <c r="U851" s="622"/>
      <c r="V851" s="622"/>
      <c r="W851" s="622"/>
      <c r="X851" s="622"/>
      <c r="Y851" s="622"/>
      <c r="Z851" s="620"/>
      <c r="AA851" s="620"/>
      <c r="AB851" s="620"/>
      <c r="AC851" s="623"/>
      <c r="AD851" s="622"/>
      <c r="AE851" s="622"/>
      <c r="AF851" s="622"/>
      <c r="AG851" s="622"/>
      <c r="AH851" s="622"/>
      <c r="AI851" s="623"/>
      <c r="AJ851" s="622"/>
      <c r="AK851" s="622"/>
      <c r="AL851" s="622"/>
      <c r="AM851" s="622"/>
      <c r="AN851" s="622"/>
      <c r="AO851" s="622"/>
      <c r="AP851" s="622"/>
      <c r="AQ851" s="622"/>
      <c r="AR851" s="622"/>
      <c r="AS851" s="622"/>
      <c r="AT851" s="622"/>
      <c r="AU851" s="622"/>
      <c r="AV851" s="622"/>
      <c r="AW851" s="621"/>
      <c r="AX851" s="621"/>
      <c r="AY851" s="621"/>
      <c r="AZ851" s="621"/>
      <c r="BA851" s="620"/>
    </row>
    <row r="852" spans="1:53" ht="15.75" customHeight="1" x14ac:dyDescent="0.25">
      <c r="A852" s="620"/>
      <c r="B852" s="625"/>
      <c r="C852" s="620"/>
      <c r="D852" s="620"/>
      <c r="E852" s="620"/>
      <c r="F852" s="620"/>
      <c r="G852" s="620"/>
      <c r="H852" s="620"/>
      <c r="I852" s="620"/>
      <c r="J852" s="622"/>
      <c r="K852" s="622"/>
      <c r="L852" s="622"/>
      <c r="M852" s="622"/>
      <c r="N852" s="624"/>
      <c r="O852" s="622"/>
      <c r="P852" s="622"/>
      <c r="Q852" s="622"/>
      <c r="R852" s="622"/>
      <c r="S852" s="622"/>
      <c r="T852" s="622"/>
      <c r="U852" s="622"/>
      <c r="V852" s="622"/>
      <c r="W852" s="622"/>
      <c r="X852" s="622"/>
      <c r="Y852" s="622"/>
      <c r="Z852" s="620"/>
      <c r="AA852" s="620"/>
      <c r="AB852" s="620"/>
      <c r="AC852" s="623"/>
      <c r="AD852" s="622"/>
      <c r="AE852" s="622"/>
      <c r="AF852" s="622"/>
      <c r="AG852" s="622"/>
      <c r="AH852" s="622"/>
      <c r="AI852" s="623"/>
      <c r="AJ852" s="622"/>
      <c r="AK852" s="622"/>
      <c r="AL852" s="622"/>
      <c r="AM852" s="622"/>
      <c r="AN852" s="622"/>
      <c r="AO852" s="622"/>
      <c r="AP852" s="622"/>
      <c r="AQ852" s="622"/>
      <c r="AR852" s="622"/>
      <c r="AS852" s="622"/>
      <c r="AT852" s="622"/>
      <c r="AU852" s="622"/>
      <c r="AV852" s="622"/>
      <c r="AW852" s="621"/>
      <c r="AX852" s="621"/>
      <c r="AY852" s="621"/>
      <c r="AZ852" s="621"/>
      <c r="BA852" s="620"/>
    </row>
    <row r="853" spans="1:53" ht="15.75" customHeight="1" x14ac:dyDescent="0.25">
      <c r="A853" s="620"/>
      <c r="B853" s="625"/>
      <c r="C853" s="620"/>
      <c r="D853" s="620"/>
      <c r="E853" s="620"/>
      <c r="F853" s="620"/>
      <c r="G853" s="620"/>
      <c r="H853" s="620"/>
      <c r="I853" s="620"/>
      <c r="J853" s="622"/>
      <c r="K853" s="622"/>
      <c r="L853" s="622"/>
      <c r="M853" s="622"/>
      <c r="N853" s="624"/>
      <c r="O853" s="622"/>
      <c r="P853" s="622"/>
      <c r="Q853" s="622"/>
      <c r="R853" s="622"/>
      <c r="S853" s="622"/>
      <c r="T853" s="622"/>
      <c r="U853" s="622"/>
      <c r="V853" s="622"/>
      <c r="W853" s="622"/>
      <c r="X853" s="622"/>
      <c r="Y853" s="622"/>
      <c r="Z853" s="620"/>
      <c r="AA853" s="620"/>
      <c r="AB853" s="620"/>
      <c r="AC853" s="623"/>
      <c r="AD853" s="622"/>
      <c r="AE853" s="622"/>
      <c r="AF853" s="622"/>
      <c r="AG853" s="622"/>
      <c r="AH853" s="622"/>
      <c r="AI853" s="623"/>
      <c r="AJ853" s="622"/>
      <c r="AK853" s="622"/>
      <c r="AL853" s="622"/>
      <c r="AM853" s="622"/>
      <c r="AN853" s="622"/>
      <c r="AO853" s="622"/>
      <c r="AP853" s="622"/>
      <c r="AQ853" s="622"/>
      <c r="AR853" s="622"/>
      <c r="AS853" s="622"/>
      <c r="AT853" s="622"/>
      <c r="AU853" s="622"/>
      <c r="AV853" s="622"/>
      <c r="AW853" s="621"/>
      <c r="AX853" s="621"/>
      <c r="AY853" s="621"/>
      <c r="AZ853" s="621"/>
      <c r="BA853" s="620"/>
    </row>
    <row r="854" spans="1:53" ht="15.75" customHeight="1" x14ac:dyDescent="0.25">
      <c r="A854" s="620"/>
      <c r="B854" s="625"/>
      <c r="C854" s="620"/>
      <c r="D854" s="620"/>
      <c r="E854" s="620"/>
      <c r="F854" s="620"/>
      <c r="G854" s="620"/>
      <c r="H854" s="620"/>
      <c r="I854" s="620"/>
      <c r="J854" s="622"/>
      <c r="K854" s="622"/>
      <c r="L854" s="622"/>
      <c r="M854" s="622"/>
      <c r="N854" s="624"/>
      <c r="O854" s="622"/>
      <c r="P854" s="622"/>
      <c r="Q854" s="622"/>
      <c r="R854" s="622"/>
      <c r="S854" s="622"/>
      <c r="T854" s="622"/>
      <c r="U854" s="622"/>
      <c r="V854" s="622"/>
      <c r="W854" s="622"/>
      <c r="X854" s="622"/>
      <c r="Y854" s="622"/>
      <c r="Z854" s="620"/>
      <c r="AA854" s="620"/>
      <c r="AB854" s="620"/>
      <c r="AC854" s="623"/>
      <c r="AD854" s="622"/>
      <c r="AE854" s="622"/>
      <c r="AF854" s="622"/>
      <c r="AG854" s="622"/>
      <c r="AH854" s="622"/>
      <c r="AI854" s="623"/>
      <c r="AJ854" s="622"/>
      <c r="AK854" s="622"/>
      <c r="AL854" s="622"/>
      <c r="AM854" s="622"/>
      <c r="AN854" s="622"/>
      <c r="AO854" s="622"/>
      <c r="AP854" s="622"/>
      <c r="AQ854" s="622"/>
      <c r="AR854" s="622"/>
      <c r="AS854" s="622"/>
      <c r="AT854" s="622"/>
      <c r="AU854" s="622"/>
      <c r="AV854" s="622"/>
      <c r="AW854" s="621"/>
      <c r="AX854" s="621"/>
      <c r="AY854" s="621"/>
      <c r="AZ854" s="621"/>
      <c r="BA854" s="620"/>
    </row>
    <row r="855" spans="1:53" ht="15.75" customHeight="1" x14ac:dyDescent="0.25">
      <c r="A855" s="620"/>
      <c r="B855" s="625"/>
      <c r="C855" s="620"/>
      <c r="D855" s="620"/>
      <c r="E855" s="620"/>
      <c r="F855" s="620"/>
      <c r="G855" s="620"/>
      <c r="H855" s="620"/>
      <c r="I855" s="620"/>
      <c r="J855" s="622"/>
      <c r="K855" s="622"/>
      <c r="L855" s="622"/>
      <c r="M855" s="622"/>
      <c r="N855" s="624"/>
      <c r="O855" s="622"/>
      <c r="P855" s="622"/>
      <c r="Q855" s="622"/>
      <c r="R855" s="622"/>
      <c r="S855" s="622"/>
      <c r="T855" s="622"/>
      <c r="U855" s="622"/>
      <c r="V855" s="622"/>
      <c r="W855" s="622"/>
      <c r="X855" s="622"/>
      <c r="Y855" s="622"/>
      <c r="Z855" s="620"/>
      <c r="AA855" s="620"/>
      <c r="AB855" s="620"/>
      <c r="AC855" s="623"/>
      <c r="AD855" s="622"/>
      <c r="AE855" s="622"/>
      <c r="AF855" s="622"/>
      <c r="AG855" s="622"/>
      <c r="AH855" s="622"/>
      <c r="AI855" s="623"/>
      <c r="AJ855" s="622"/>
      <c r="AK855" s="622"/>
      <c r="AL855" s="622"/>
      <c r="AM855" s="622"/>
      <c r="AN855" s="622"/>
      <c r="AO855" s="622"/>
      <c r="AP855" s="622"/>
      <c r="AQ855" s="622"/>
      <c r="AR855" s="622"/>
      <c r="AS855" s="622"/>
      <c r="AT855" s="622"/>
      <c r="AU855" s="622"/>
      <c r="AV855" s="622"/>
      <c r="AW855" s="621"/>
      <c r="AX855" s="621"/>
      <c r="AY855" s="621"/>
      <c r="AZ855" s="621"/>
      <c r="BA855" s="620"/>
    </row>
    <row r="856" spans="1:53" ht="15.75" customHeight="1" x14ac:dyDescent="0.25">
      <c r="A856" s="620"/>
      <c r="B856" s="625"/>
      <c r="C856" s="620"/>
      <c r="D856" s="620"/>
      <c r="E856" s="620"/>
      <c r="F856" s="620"/>
      <c r="G856" s="620"/>
      <c r="H856" s="620"/>
      <c r="I856" s="620"/>
      <c r="J856" s="622"/>
      <c r="K856" s="622"/>
      <c r="L856" s="622"/>
      <c r="M856" s="622"/>
      <c r="N856" s="624"/>
      <c r="O856" s="622"/>
      <c r="P856" s="622"/>
      <c r="Q856" s="622"/>
      <c r="R856" s="622"/>
      <c r="S856" s="622"/>
      <c r="T856" s="622"/>
      <c r="U856" s="622"/>
      <c r="V856" s="622"/>
      <c r="W856" s="622"/>
      <c r="X856" s="622"/>
      <c r="Y856" s="622"/>
      <c r="Z856" s="620"/>
      <c r="AA856" s="620"/>
      <c r="AB856" s="620"/>
      <c r="AC856" s="623"/>
      <c r="AD856" s="622"/>
      <c r="AE856" s="622"/>
      <c r="AF856" s="622"/>
      <c r="AG856" s="622"/>
      <c r="AH856" s="622"/>
      <c r="AI856" s="623"/>
      <c r="AJ856" s="622"/>
      <c r="AK856" s="622"/>
      <c r="AL856" s="622"/>
      <c r="AM856" s="622"/>
      <c r="AN856" s="622"/>
      <c r="AO856" s="622"/>
      <c r="AP856" s="622"/>
      <c r="AQ856" s="622"/>
      <c r="AR856" s="622"/>
      <c r="AS856" s="622"/>
      <c r="AT856" s="622"/>
      <c r="AU856" s="622"/>
      <c r="AV856" s="622"/>
      <c r="AW856" s="621"/>
      <c r="AX856" s="621"/>
      <c r="AY856" s="621"/>
      <c r="AZ856" s="621"/>
      <c r="BA856" s="620"/>
    </row>
    <row r="857" spans="1:53" ht="15.75" customHeight="1" x14ac:dyDescent="0.25">
      <c r="A857" s="620"/>
      <c r="B857" s="625"/>
      <c r="C857" s="620"/>
      <c r="D857" s="620"/>
      <c r="E857" s="620"/>
      <c r="F857" s="620"/>
      <c r="G857" s="620"/>
      <c r="H857" s="620"/>
      <c r="I857" s="620"/>
      <c r="J857" s="622"/>
      <c r="K857" s="622"/>
      <c r="L857" s="622"/>
      <c r="M857" s="622"/>
      <c r="N857" s="624"/>
      <c r="O857" s="622"/>
      <c r="P857" s="622"/>
      <c r="Q857" s="622"/>
      <c r="R857" s="622"/>
      <c r="S857" s="622"/>
      <c r="T857" s="622"/>
      <c r="U857" s="622"/>
      <c r="V857" s="622"/>
      <c r="W857" s="622"/>
      <c r="X857" s="622"/>
      <c r="Y857" s="622"/>
      <c r="Z857" s="620"/>
      <c r="AA857" s="620"/>
      <c r="AB857" s="620"/>
      <c r="AC857" s="623"/>
      <c r="AD857" s="622"/>
      <c r="AE857" s="622"/>
      <c r="AF857" s="622"/>
      <c r="AG857" s="622"/>
      <c r="AH857" s="622"/>
      <c r="AI857" s="623"/>
      <c r="AJ857" s="622"/>
      <c r="AK857" s="622"/>
      <c r="AL857" s="622"/>
      <c r="AM857" s="622"/>
      <c r="AN857" s="622"/>
      <c r="AO857" s="622"/>
      <c r="AP857" s="622"/>
      <c r="AQ857" s="622"/>
      <c r="AR857" s="622"/>
      <c r="AS857" s="622"/>
      <c r="AT857" s="622"/>
      <c r="AU857" s="622"/>
      <c r="AV857" s="622"/>
      <c r="AW857" s="621"/>
      <c r="AX857" s="621"/>
      <c r="AY857" s="621"/>
      <c r="AZ857" s="621"/>
      <c r="BA857" s="620"/>
    </row>
    <row r="858" spans="1:53" ht="15.75" customHeight="1" x14ac:dyDescent="0.25">
      <c r="A858" s="620"/>
      <c r="B858" s="625"/>
      <c r="C858" s="620"/>
      <c r="D858" s="620"/>
      <c r="E858" s="620"/>
      <c r="F858" s="620"/>
      <c r="G858" s="620"/>
      <c r="H858" s="620"/>
      <c r="I858" s="620"/>
      <c r="J858" s="622"/>
      <c r="K858" s="622"/>
      <c r="L858" s="622"/>
      <c r="M858" s="622"/>
      <c r="N858" s="624"/>
      <c r="O858" s="622"/>
      <c r="P858" s="622"/>
      <c r="Q858" s="622"/>
      <c r="R858" s="622"/>
      <c r="S858" s="622"/>
      <c r="T858" s="622"/>
      <c r="U858" s="622"/>
      <c r="V858" s="622"/>
      <c r="W858" s="622"/>
      <c r="X858" s="622"/>
      <c r="Y858" s="622"/>
      <c r="Z858" s="620"/>
      <c r="AA858" s="620"/>
      <c r="AB858" s="620"/>
      <c r="AC858" s="623"/>
      <c r="AD858" s="622"/>
      <c r="AE858" s="622"/>
      <c r="AF858" s="622"/>
      <c r="AG858" s="622"/>
      <c r="AH858" s="622"/>
      <c r="AI858" s="623"/>
      <c r="AJ858" s="622"/>
      <c r="AK858" s="622"/>
      <c r="AL858" s="622"/>
      <c r="AM858" s="622"/>
      <c r="AN858" s="622"/>
      <c r="AO858" s="622"/>
      <c r="AP858" s="622"/>
      <c r="AQ858" s="622"/>
      <c r="AR858" s="622"/>
      <c r="AS858" s="622"/>
      <c r="AT858" s="622"/>
      <c r="AU858" s="622"/>
      <c r="AV858" s="622"/>
      <c r="AW858" s="621"/>
      <c r="AX858" s="621"/>
      <c r="AY858" s="621"/>
      <c r="AZ858" s="621"/>
      <c r="BA858" s="620"/>
    </row>
    <row r="859" spans="1:53" ht="15.75" customHeight="1" x14ac:dyDescent="0.25">
      <c r="A859" s="620"/>
      <c r="B859" s="625"/>
      <c r="C859" s="620"/>
      <c r="D859" s="620"/>
      <c r="E859" s="620"/>
      <c r="F859" s="620"/>
      <c r="G859" s="620"/>
      <c r="H859" s="620"/>
      <c r="I859" s="620"/>
      <c r="J859" s="622"/>
      <c r="K859" s="622"/>
      <c r="L859" s="622"/>
      <c r="M859" s="622"/>
      <c r="N859" s="624"/>
      <c r="O859" s="622"/>
      <c r="P859" s="622"/>
      <c r="Q859" s="622"/>
      <c r="R859" s="622"/>
      <c r="S859" s="622"/>
      <c r="T859" s="622"/>
      <c r="U859" s="622"/>
      <c r="V859" s="622"/>
      <c r="W859" s="622"/>
      <c r="X859" s="622"/>
      <c r="Y859" s="622"/>
      <c r="Z859" s="620"/>
      <c r="AA859" s="620"/>
      <c r="AB859" s="620"/>
      <c r="AC859" s="623"/>
      <c r="AD859" s="622"/>
      <c r="AE859" s="622"/>
      <c r="AF859" s="622"/>
      <c r="AG859" s="622"/>
      <c r="AH859" s="622"/>
      <c r="AI859" s="623"/>
      <c r="AJ859" s="622"/>
      <c r="AK859" s="622"/>
      <c r="AL859" s="622"/>
      <c r="AM859" s="622"/>
      <c r="AN859" s="622"/>
      <c r="AO859" s="622"/>
      <c r="AP859" s="622"/>
      <c r="AQ859" s="622"/>
      <c r="AR859" s="622"/>
      <c r="AS859" s="622"/>
      <c r="AT859" s="622"/>
      <c r="AU859" s="622"/>
      <c r="AV859" s="622"/>
      <c r="AW859" s="621"/>
      <c r="AX859" s="621"/>
      <c r="AY859" s="621"/>
      <c r="AZ859" s="621"/>
      <c r="BA859" s="620"/>
    </row>
    <row r="860" spans="1:53" ht="15.75" customHeight="1" x14ac:dyDescent="0.25">
      <c r="A860" s="620"/>
      <c r="B860" s="625"/>
      <c r="C860" s="620"/>
      <c r="D860" s="620"/>
      <c r="E860" s="620"/>
      <c r="F860" s="620"/>
      <c r="G860" s="620"/>
      <c r="H860" s="620"/>
      <c r="I860" s="620"/>
      <c r="J860" s="622"/>
      <c r="K860" s="622"/>
      <c r="L860" s="622"/>
      <c r="M860" s="622"/>
      <c r="N860" s="624"/>
      <c r="O860" s="622"/>
      <c r="P860" s="622"/>
      <c r="Q860" s="622"/>
      <c r="R860" s="622"/>
      <c r="S860" s="622"/>
      <c r="T860" s="622"/>
      <c r="U860" s="622"/>
      <c r="V860" s="622"/>
      <c r="W860" s="622"/>
      <c r="X860" s="622"/>
      <c r="Y860" s="622"/>
      <c r="Z860" s="620"/>
      <c r="AA860" s="620"/>
      <c r="AB860" s="620"/>
      <c r="AC860" s="623"/>
      <c r="AD860" s="622"/>
      <c r="AE860" s="622"/>
      <c r="AF860" s="622"/>
      <c r="AG860" s="622"/>
      <c r="AH860" s="622"/>
      <c r="AI860" s="623"/>
      <c r="AJ860" s="622"/>
      <c r="AK860" s="622"/>
      <c r="AL860" s="622"/>
      <c r="AM860" s="622"/>
      <c r="AN860" s="622"/>
      <c r="AO860" s="622"/>
      <c r="AP860" s="622"/>
      <c r="AQ860" s="622"/>
      <c r="AR860" s="622"/>
      <c r="AS860" s="622"/>
      <c r="AT860" s="622"/>
      <c r="AU860" s="622"/>
      <c r="AV860" s="622"/>
      <c r="AW860" s="621"/>
      <c r="AX860" s="621"/>
      <c r="AY860" s="621"/>
      <c r="AZ860" s="621"/>
      <c r="BA860" s="620"/>
    </row>
    <row r="861" spans="1:53" ht="15.75" customHeight="1" x14ac:dyDescent="0.25">
      <c r="A861" s="620"/>
      <c r="B861" s="625"/>
      <c r="C861" s="620"/>
      <c r="D861" s="620"/>
      <c r="E861" s="620"/>
      <c r="F861" s="620"/>
      <c r="G861" s="620"/>
      <c r="H861" s="620"/>
      <c r="I861" s="620"/>
      <c r="J861" s="622"/>
      <c r="K861" s="622"/>
      <c r="L861" s="622"/>
      <c r="M861" s="622"/>
      <c r="N861" s="624"/>
      <c r="O861" s="622"/>
      <c r="P861" s="622"/>
      <c r="Q861" s="622"/>
      <c r="R861" s="622"/>
      <c r="S861" s="622"/>
      <c r="T861" s="622"/>
      <c r="U861" s="622"/>
      <c r="V861" s="622"/>
      <c r="W861" s="622"/>
      <c r="X861" s="622"/>
      <c r="Y861" s="622"/>
      <c r="Z861" s="620"/>
      <c r="AA861" s="620"/>
      <c r="AB861" s="620"/>
      <c r="AC861" s="623"/>
      <c r="AD861" s="622"/>
      <c r="AE861" s="622"/>
      <c r="AF861" s="622"/>
      <c r="AG861" s="622"/>
      <c r="AH861" s="622"/>
      <c r="AI861" s="623"/>
      <c r="AJ861" s="622"/>
      <c r="AK861" s="622"/>
      <c r="AL861" s="622"/>
      <c r="AM861" s="622"/>
      <c r="AN861" s="622"/>
      <c r="AO861" s="622"/>
      <c r="AP861" s="622"/>
      <c r="AQ861" s="622"/>
      <c r="AR861" s="622"/>
      <c r="AS861" s="622"/>
      <c r="AT861" s="622"/>
      <c r="AU861" s="622"/>
      <c r="AV861" s="622"/>
      <c r="AW861" s="621"/>
      <c r="AX861" s="621"/>
      <c r="AY861" s="621"/>
      <c r="AZ861" s="621"/>
      <c r="BA861" s="620"/>
    </row>
    <row r="862" spans="1:53" ht="15.75" customHeight="1" x14ac:dyDescent="0.25">
      <c r="A862" s="620"/>
      <c r="B862" s="625"/>
      <c r="C862" s="620"/>
      <c r="D862" s="620"/>
      <c r="E862" s="620"/>
      <c r="F862" s="620"/>
      <c r="G862" s="620"/>
      <c r="H862" s="620"/>
      <c r="I862" s="620"/>
      <c r="J862" s="622"/>
      <c r="K862" s="622"/>
      <c r="L862" s="622"/>
      <c r="M862" s="622"/>
      <c r="N862" s="624"/>
      <c r="O862" s="622"/>
      <c r="P862" s="622"/>
      <c r="Q862" s="622"/>
      <c r="R862" s="622"/>
      <c r="S862" s="622"/>
      <c r="T862" s="622"/>
      <c r="U862" s="622"/>
      <c r="V862" s="622"/>
      <c r="W862" s="622"/>
      <c r="X862" s="622"/>
      <c r="Y862" s="622"/>
      <c r="Z862" s="620"/>
      <c r="AA862" s="620"/>
      <c r="AB862" s="620"/>
      <c r="AC862" s="623"/>
      <c r="AD862" s="622"/>
      <c r="AE862" s="622"/>
      <c r="AF862" s="622"/>
      <c r="AG862" s="622"/>
      <c r="AH862" s="622"/>
      <c r="AI862" s="623"/>
      <c r="AJ862" s="622"/>
      <c r="AK862" s="622"/>
      <c r="AL862" s="622"/>
      <c r="AM862" s="622"/>
      <c r="AN862" s="622"/>
      <c r="AO862" s="622"/>
      <c r="AP862" s="622"/>
      <c r="AQ862" s="622"/>
      <c r="AR862" s="622"/>
      <c r="AS862" s="622"/>
      <c r="AT862" s="622"/>
      <c r="AU862" s="622"/>
      <c r="AV862" s="622"/>
      <c r="AW862" s="621"/>
      <c r="AX862" s="621"/>
      <c r="AY862" s="621"/>
      <c r="AZ862" s="621"/>
      <c r="BA862" s="620"/>
    </row>
    <row r="863" spans="1:53" ht="15.75" customHeight="1" x14ac:dyDescent="0.25">
      <c r="A863" s="620"/>
      <c r="B863" s="625"/>
      <c r="C863" s="620"/>
      <c r="D863" s="620"/>
      <c r="E863" s="620"/>
      <c r="F863" s="620"/>
      <c r="G863" s="620"/>
      <c r="H863" s="620"/>
      <c r="I863" s="620"/>
      <c r="J863" s="622"/>
      <c r="K863" s="622"/>
      <c r="L863" s="622"/>
      <c r="M863" s="622"/>
      <c r="N863" s="624"/>
      <c r="O863" s="622"/>
      <c r="P863" s="622"/>
      <c r="Q863" s="622"/>
      <c r="R863" s="622"/>
      <c r="S863" s="622"/>
      <c r="T863" s="622"/>
      <c r="U863" s="622"/>
      <c r="V863" s="622"/>
      <c r="W863" s="622"/>
      <c r="X863" s="622"/>
      <c r="Y863" s="622"/>
      <c r="Z863" s="620"/>
      <c r="AA863" s="620"/>
      <c r="AB863" s="620"/>
      <c r="AC863" s="623"/>
      <c r="AD863" s="622"/>
      <c r="AE863" s="622"/>
      <c r="AF863" s="622"/>
      <c r="AG863" s="622"/>
      <c r="AH863" s="622"/>
      <c r="AI863" s="623"/>
      <c r="AJ863" s="622"/>
      <c r="AK863" s="622"/>
      <c r="AL863" s="622"/>
      <c r="AM863" s="622"/>
      <c r="AN863" s="622"/>
      <c r="AO863" s="622"/>
      <c r="AP863" s="622"/>
      <c r="AQ863" s="622"/>
      <c r="AR863" s="622"/>
      <c r="AS863" s="622"/>
      <c r="AT863" s="622"/>
      <c r="AU863" s="622"/>
      <c r="AV863" s="622"/>
      <c r="AW863" s="621"/>
      <c r="AX863" s="621"/>
      <c r="AY863" s="621"/>
      <c r="AZ863" s="621"/>
      <c r="BA863" s="620"/>
    </row>
    <row r="864" spans="1:53" ht="15.75" customHeight="1" x14ac:dyDescent="0.25">
      <c r="A864" s="620"/>
      <c r="B864" s="625"/>
      <c r="C864" s="620"/>
      <c r="D864" s="620"/>
      <c r="E864" s="620"/>
      <c r="F864" s="620"/>
      <c r="G864" s="620"/>
      <c r="H864" s="620"/>
      <c r="I864" s="620"/>
      <c r="J864" s="622"/>
      <c r="K864" s="622"/>
      <c r="L864" s="622"/>
      <c r="M864" s="622"/>
      <c r="N864" s="624"/>
      <c r="O864" s="622"/>
      <c r="P864" s="622"/>
      <c r="Q864" s="622"/>
      <c r="R864" s="622"/>
      <c r="S864" s="622"/>
      <c r="T864" s="622"/>
      <c r="U864" s="622"/>
      <c r="V864" s="622"/>
      <c r="W864" s="622"/>
      <c r="X864" s="622"/>
      <c r="Y864" s="622"/>
      <c r="Z864" s="620"/>
      <c r="AA864" s="620"/>
      <c r="AB864" s="620"/>
      <c r="AC864" s="623"/>
      <c r="AD864" s="622"/>
      <c r="AE864" s="622"/>
      <c r="AF864" s="622"/>
      <c r="AG864" s="622"/>
      <c r="AH864" s="622"/>
      <c r="AI864" s="623"/>
      <c r="AJ864" s="622"/>
      <c r="AK864" s="622"/>
      <c r="AL864" s="622"/>
      <c r="AM864" s="622"/>
      <c r="AN864" s="622"/>
      <c r="AO864" s="622"/>
      <c r="AP864" s="622"/>
      <c r="AQ864" s="622"/>
      <c r="AR864" s="622"/>
      <c r="AS864" s="622"/>
      <c r="AT864" s="622"/>
      <c r="AU864" s="622"/>
      <c r="AV864" s="622"/>
      <c r="AW864" s="621"/>
      <c r="AX864" s="621"/>
      <c r="AY864" s="621"/>
      <c r="AZ864" s="621"/>
      <c r="BA864" s="620"/>
    </row>
    <row r="865" spans="1:53" ht="15.75" customHeight="1" x14ac:dyDescent="0.25">
      <c r="A865" s="620"/>
      <c r="B865" s="625"/>
      <c r="C865" s="620"/>
      <c r="D865" s="620"/>
      <c r="E865" s="620"/>
      <c r="F865" s="620"/>
      <c r="G865" s="620"/>
      <c r="H865" s="620"/>
      <c r="I865" s="620"/>
      <c r="J865" s="622"/>
      <c r="K865" s="622"/>
      <c r="L865" s="622"/>
      <c r="M865" s="622"/>
      <c r="N865" s="624"/>
      <c r="O865" s="622"/>
      <c r="P865" s="622"/>
      <c r="Q865" s="622"/>
      <c r="R865" s="622"/>
      <c r="S865" s="622"/>
      <c r="T865" s="622"/>
      <c r="U865" s="622"/>
      <c r="V865" s="622"/>
      <c r="W865" s="622"/>
      <c r="X865" s="622"/>
      <c r="Y865" s="622"/>
      <c r="Z865" s="620"/>
      <c r="AA865" s="620"/>
      <c r="AB865" s="620"/>
      <c r="AC865" s="623"/>
      <c r="AD865" s="622"/>
      <c r="AE865" s="622"/>
      <c r="AF865" s="622"/>
      <c r="AG865" s="622"/>
      <c r="AH865" s="622"/>
      <c r="AI865" s="623"/>
      <c r="AJ865" s="622"/>
      <c r="AK865" s="622"/>
      <c r="AL865" s="622"/>
      <c r="AM865" s="622"/>
      <c r="AN865" s="622"/>
      <c r="AO865" s="622"/>
      <c r="AP865" s="622"/>
      <c r="AQ865" s="622"/>
      <c r="AR865" s="622"/>
      <c r="AS865" s="622"/>
      <c r="AT865" s="622"/>
      <c r="AU865" s="622"/>
      <c r="AV865" s="622"/>
      <c r="AW865" s="621"/>
      <c r="AX865" s="621"/>
      <c r="AY865" s="621"/>
      <c r="AZ865" s="621"/>
      <c r="BA865" s="620"/>
    </row>
    <row r="866" spans="1:53" ht="15.75" customHeight="1" x14ac:dyDescent="0.25">
      <c r="A866" s="620"/>
      <c r="B866" s="625"/>
      <c r="C866" s="620"/>
      <c r="D866" s="620"/>
      <c r="E866" s="620"/>
      <c r="F866" s="620"/>
      <c r="G866" s="620"/>
      <c r="H866" s="620"/>
      <c r="I866" s="620"/>
      <c r="J866" s="622"/>
      <c r="K866" s="622"/>
      <c r="L866" s="622"/>
      <c r="M866" s="622"/>
      <c r="N866" s="624"/>
      <c r="O866" s="622"/>
      <c r="P866" s="622"/>
      <c r="Q866" s="622"/>
      <c r="R866" s="622"/>
      <c r="S866" s="622"/>
      <c r="T866" s="622"/>
      <c r="U866" s="622"/>
      <c r="V866" s="622"/>
      <c r="W866" s="622"/>
      <c r="X866" s="622"/>
      <c r="Y866" s="622"/>
      <c r="Z866" s="620"/>
      <c r="AA866" s="620"/>
      <c r="AB866" s="620"/>
      <c r="AC866" s="623"/>
      <c r="AD866" s="622"/>
      <c r="AE866" s="622"/>
      <c r="AF866" s="622"/>
      <c r="AG866" s="622"/>
      <c r="AH866" s="622"/>
      <c r="AI866" s="623"/>
      <c r="AJ866" s="622"/>
      <c r="AK866" s="622"/>
      <c r="AL866" s="622"/>
      <c r="AM866" s="622"/>
      <c r="AN866" s="622"/>
      <c r="AO866" s="622"/>
      <c r="AP866" s="622"/>
      <c r="AQ866" s="622"/>
      <c r="AR866" s="622"/>
      <c r="AS866" s="622"/>
      <c r="AT866" s="622"/>
      <c r="AU866" s="622"/>
      <c r="AV866" s="622"/>
      <c r="AW866" s="621"/>
      <c r="AX866" s="621"/>
      <c r="AY866" s="621"/>
      <c r="AZ866" s="621"/>
      <c r="BA866" s="620"/>
    </row>
    <row r="867" spans="1:53" ht="15.75" customHeight="1" x14ac:dyDescent="0.25">
      <c r="A867" s="620"/>
      <c r="B867" s="625"/>
      <c r="C867" s="620"/>
      <c r="D867" s="620"/>
      <c r="E867" s="620"/>
      <c r="F867" s="620"/>
      <c r="G867" s="620"/>
      <c r="H867" s="620"/>
      <c r="I867" s="620"/>
      <c r="J867" s="622"/>
      <c r="K867" s="622"/>
      <c r="L867" s="622"/>
      <c r="M867" s="622"/>
      <c r="N867" s="624"/>
      <c r="O867" s="622"/>
      <c r="P867" s="622"/>
      <c r="Q867" s="622"/>
      <c r="R867" s="622"/>
      <c r="S867" s="622"/>
      <c r="T867" s="622"/>
      <c r="U867" s="622"/>
      <c r="V867" s="622"/>
      <c r="W867" s="622"/>
      <c r="X867" s="622"/>
      <c r="Y867" s="622"/>
      <c r="Z867" s="620"/>
      <c r="AA867" s="620"/>
      <c r="AB867" s="620"/>
      <c r="AC867" s="623"/>
      <c r="AD867" s="622"/>
      <c r="AE867" s="622"/>
      <c r="AF867" s="622"/>
      <c r="AG867" s="622"/>
      <c r="AH867" s="622"/>
      <c r="AI867" s="623"/>
      <c r="AJ867" s="622"/>
      <c r="AK867" s="622"/>
      <c r="AL867" s="622"/>
      <c r="AM867" s="622"/>
      <c r="AN867" s="622"/>
      <c r="AO867" s="622"/>
      <c r="AP867" s="622"/>
      <c r="AQ867" s="622"/>
      <c r="AR867" s="622"/>
      <c r="AS867" s="622"/>
      <c r="AT867" s="622"/>
      <c r="AU867" s="622"/>
      <c r="AV867" s="622"/>
      <c r="AW867" s="621"/>
      <c r="AX867" s="621"/>
      <c r="AY867" s="621"/>
      <c r="AZ867" s="621"/>
      <c r="BA867" s="620"/>
    </row>
    <row r="868" spans="1:53" ht="15.75" customHeight="1" x14ac:dyDescent="0.25">
      <c r="A868" s="620"/>
      <c r="B868" s="625"/>
      <c r="C868" s="620"/>
      <c r="D868" s="620"/>
      <c r="E868" s="620"/>
      <c r="F868" s="620"/>
      <c r="G868" s="620"/>
      <c r="H868" s="620"/>
      <c r="I868" s="620"/>
      <c r="J868" s="622"/>
      <c r="K868" s="622"/>
      <c r="L868" s="622"/>
      <c r="M868" s="622"/>
      <c r="N868" s="624"/>
      <c r="O868" s="622"/>
      <c r="P868" s="622"/>
      <c r="Q868" s="622"/>
      <c r="R868" s="622"/>
      <c r="S868" s="622"/>
      <c r="T868" s="622"/>
      <c r="U868" s="622"/>
      <c r="V868" s="622"/>
      <c r="W868" s="622"/>
      <c r="X868" s="622"/>
      <c r="Y868" s="622"/>
      <c r="Z868" s="620"/>
      <c r="AA868" s="620"/>
      <c r="AB868" s="620"/>
      <c r="AC868" s="623"/>
      <c r="AD868" s="622"/>
      <c r="AE868" s="622"/>
      <c r="AF868" s="622"/>
      <c r="AG868" s="622"/>
      <c r="AH868" s="622"/>
      <c r="AI868" s="623"/>
      <c r="AJ868" s="622"/>
      <c r="AK868" s="622"/>
      <c r="AL868" s="622"/>
      <c r="AM868" s="622"/>
      <c r="AN868" s="622"/>
      <c r="AO868" s="622"/>
      <c r="AP868" s="622"/>
      <c r="AQ868" s="622"/>
      <c r="AR868" s="622"/>
      <c r="AS868" s="622"/>
      <c r="AT868" s="622"/>
      <c r="AU868" s="622"/>
      <c r="AV868" s="622"/>
      <c r="AW868" s="621"/>
      <c r="AX868" s="621"/>
      <c r="AY868" s="621"/>
      <c r="AZ868" s="621"/>
      <c r="BA868" s="620"/>
    </row>
    <row r="869" spans="1:53" ht="15.75" customHeight="1" x14ac:dyDescent="0.25">
      <c r="A869" s="620"/>
      <c r="B869" s="625"/>
      <c r="C869" s="620"/>
      <c r="D869" s="620"/>
      <c r="E869" s="620"/>
      <c r="F869" s="620"/>
      <c r="G869" s="620"/>
      <c r="H869" s="620"/>
      <c r="I869" s="620"/>
      <c r="J869" s="622"/>
      <c r="K869" s="622"/>
      <c r="L869" s="622"/>
      <c r="M869" s="622"/>
      <c r="N869" s="624"/>
      <c r="O869" s="622"/>
      <c r="P869" s="622"/>
      <c r="Q869" s="622"/>
      <c r="R869" s="622"/>
      <c r="S869" s="622"/>
      <c r="T869" s="622"/>
      <c r="U869" s="622"/>
      <c r="V869" s="622"/>
      <c r="W869" s="622"/>
      <c r="X869" s="622"/>
      <c r="Y869" s="622"/>
      <c r="Z869" s="620"/>
      <c r="AA869" s="620"/>
      <c r="AB869" s="620"/>
      <c r="AC869" s="623"/>
      <c r="AD869" s="622"/>
      <c r="AE869" s="622"/>
      <c r="AF869" s="622"/>
      <c r="AG869" s="622"/>
      <c r="AH869" s="622"/>
      <c r="AI869" s="623"/>
      <c r="AJ869" s="622"/>
      <c r="AK869" s="622"/>
      <c r="AL869" s="622"/>
      <c r="AM869" s="622"/>
      <c r="AN869" s="622"/>
      <c r="AO869" s="622"/>
      <c r="AP869" s="622"/>
      <c r="AQ869" s="622"/>
      <c r="AR869" s="622"/>
      <c r="AS869" s="622"/>
      <c r="AT869" s="622"/>
      <c r="AU869" s="622"/>
      <c r="AV869" s="622"/>
      <c r="AW869" s="621"/>
      <c r="AX869" s="621"/>
      <c r="AY869" s="621"/>
      <c r="AZ869" s="621"/>
      <c r="BA869" s="620"/>
    </row>
    <row r="870" spans="1:53" ht="15.75" customHeight="1" x14ac:dyDescent="0.25">
      <c r="A870" s="620"/>
      <c r="B870" s="625"/>
      <c r="C870" s="620"/>
      <c r="D870" s="620"/>
      <c r="E870" s="620"/>
      <c r="F870" s="620"/>
      <c r="G870" s="620"/>
      <c r="H870" s="620"/>
      <c r="I870" s="620"/>
      <c r="J870" s="622"/>
      <c r="K870" s="622"/>
      <c r="L870" s="622"/>
      <c r="M870" s="622"/>
      <c r="N870" s="624"/>
      <c r="O870" s="622"/>
      <c r="P870" s="622"/>
      <c r="Q870" s="622"/>
      <c r="R870" s="622"/>
      <c r="S870" s="622"/>
      <c r="T870" s="622"/>
      <c r="U870" s="622"/>
      <c r="V870" s="622"/>
      <c r="W870" s="622"/>
      <c r="X870" s="622"/>
      <c r="Y870" s="622"/>
      <c r="Z870" s="620"/>
      <c r="AA870" s="620"/>
      <c r="AB870" s="620"/>
      <c r="AC870" s="623"/>
      <c r="AD870" s="622"/>
      <c r="AE870" s="622"/>
      <c r="AF870" s="622"/>
      <c r="AG870" s="622"/>
      <c r="AH870" s="622"/>
      <c r="AI870" s="623"/>
      <c r="AJ870" s="622"/>
      <c r="AK870" s="622"/>
      <c r="AL870" s="622"/>
      <c r="AM870" s="622"/>
      <c r="AN870" s="622"/>
      <c r="AO870" s="622"/>
      <c r="AP870" s="622"/>
      <c r="AQ870" s="622"/>
      <c r="AR870" s="622"/>
      <c r="AS870" s="622"/>
      <c r="AT870" s="622"/>
      <c r="AU870" s="622"/>
      <c r="AV870" s="622"/>
      <c r="AW870" s="621"/>
      <c r="AX870" s="621"/>
      <c r="AY870" s="621"/>
      <c r="AZ870" s="621"/>
      <c r="BA870" s="620"/>
    </row>
    <row r="871" spans="1:53" ht="15.75" customHeight="1" x14ac:dyDescent="0.25">
      <c r="A871" s="620"/>
      <c r="B871" s="625"/>
      <c r="C871" s="620"/>
      <c r="D871" s="620"/>
      <c r="E871" s="620"/>
      <c r="F871" s="620"/>
      <c r="G871" s="620"/>
      <c r="H871" s="620"/>
      <c r="I871" s="620"/>
      <c r="J871" s="622"/>
      <c r="K871" s="622"/>
      <c r="L871" s="622"/>
      <c r="M871" s="622"/>
      <c r="N871" s="624"/>
      <c r="O871" s="622"/>
      <c r="P871" s="622"/>
      <c r="Q871" s="622"/>
      <c r="R871" s="622"/>
      <c r="S871" s="622"/>
      <c r="T871" s="622"/>
      <c r="U871" s="622"/>
      <c r="V871" s="622"/>
      <c r="W871" s="622"/>
      <c r="X871" s="622"/>
      <c r="Y871" s="622"/>
      <c r="Z871" s="620"/>
      <c r="AA871" s="620"/>
      <c r="AB871" s="620"/>
      <c r="AC871" s="623"/>
      <c r="AD871" s="622"/>
      <c r="AE871" s="622"/>
      <c r="AF871" s="622"/>
      <c r="AG871" s="622"/>
      <c r="AH871" s="622"/>
      <c r="AI871" s="623"/>
      <c r="AJ871" s="622"/>
      <c r="AK871" s="622"/>
      <c r="AL871" s="622"/>
      <c r="AM871" s="622"/>
      <c r="AN871" s="622"/>
      <c r="AO871" s="622"/>
      <c r="AP871" s="622"/>
      <c r="AQ871" s="622"/>
      <c r="AR871" s="622"/>
      <c r="AS871" s="622"/>
      <c r="AT871" s="622"/>
      <c r="AU871" s="622"/>
      <c r="AV871" s="622"/>
      <c r="AW871" s="621"/>
      <c r="AX871" s="621"/>
      <c r="AY871" s="621"/>
      <c r="AZ871" s="621"/>
      <c r="BA871" s="620"/>
    </row>
    <row r="872" spans="1:53" ht="15.75" customHeight="1" x14ac:dyDescent="0.25">
      <c r="A872" s="620"/>
      <c r="B872" s="625"/>
      <c r="C872" s="620"/>
      <c r="D872" s="620"/>
      <c r="E872" s="620"/>
      <c r="F872" s="620"/>
      <c r="G872" s="620"/>
      <c r="H872" s="620"/>
      <c r="I872" s="620"/>
      <c r="J872" s="622"/>
      <c r="K872" s="622"/>
      <c r="L872" s="622"/>
      <c r="M872" s="622"/>
      <c r="N872" s="624"/>
      <c r="O872" s="622"/>
      <c r="P872" s="622"/>
      <c r="Q872" s="622"/>
      <c r="R872" s="622"/>
      <c r="S872" s="622"/>
      <c r="T872" s="622"/>
      <c r="U872" s="622"/>
      <c r="V872" s="622"/>
      <c r="W872" s="622"/>
      <c r="X872" s="622"/>
      <c r="Y872" s="622"/>
      <c r="Z872" s="620"/>
      <c r="AA872" s="620"/>
      <c r="AB872" s="620"/>
      <c r="AC872" s="623"/>
      <c r="AD872" s="622"/>
      <c r="AE872" s="622"/>
      <c r="AF872" s="622"/>
      <c r="AG872" s="622"/>
      <c r="AH872" s="622"/>
      <c r="AI872" s="623"/>
      <c r="AJ872" s="622"/>
      <c r="AK872" s="622"/>
      <c r="AL872" s="622"/>
      <c r="AM872" s="622"/>
      <c r="AN872" s="622"/>
      <c r="AO872" s="622"/>
      <c r="AP872" s="622"/>
      <c r="AQ872" s="622"/>
      <c r="AR872" s="622"/>
      <c r="AS872" s="622"/>
      <c r="AT872" s="622"/>
      <c r="AU872" s="622"/>
      <c r="AV872" s="622"/>
      <c r="AW872" s="621"/>
      <c r="AX872" s="621"/>
      <c r="AY872" s="621"/>
      <c r="AZ872" s="621"/>
      <c r="BA872" s="620"/>
    </row>
    <row r="873" spans="1:53" ht="15.75" customHeight="1" x14ac:dyDescent="0.25">
      <c r="A873" s="620"/>
      <c r="B873" s="625"/>
      <c r="C873" s="620"/>
      <c r="D873" s="620"/>
      <c r="E873" s="620"/>
      <c r="F873" s="620"/>
      <c r="G873" s="620"/>
      <c r="H873" s="620"/>
      <c r="I873" s="620"/>
      <c r="J873" s="622"/>
      <c r="K873" s="622"/>
      <c r="L873" s="622"/>
      <c r="M873" s="622"/>
      <c r="N873" s="624"/>
      <c r="O873" s="622"/>
      <c r="P873" s="622"/>
      <c r="Q873" s="622"/>
      <c r="R873" s="622"/>
      <c r="S873" s="622"/>
      <c r="T873" s="622"/>
      <c r="U873" s="622"/>
      <c r="V873" s="622"/>
      <c r="W873" s="622"/>
      <c r="X873" s="622"/>
      <c r="Y873" s="622"/>
      <c r="Z873" s="620"/>
      <c r="AA873" s="620"/>
      <c r="AB873" s="620"/>
      <c r="AC873" s="623"/>
      <c r="AD873" s="622"/>
      <c r="AE873" s="622"/>
      <c r="AF873" s="622"/>
      <c r="AG873" s="622"/>
      <c r="AH873" s="622"/>
      <c r="AI873" s="623"/>
      <c r="AJ873" s="622"/>
      <c r="AK873" s="622"/>
      <c r="AL873" s="622"/>
      <c r="AM873" s="622"/>
      <c r="AN873" s="622"/>
      <c r="AO873" s="622"/>
      <c r="AP873" s="622"/>
      <c r="AQ873" s="622"/>
      <c r="AR873" s="622"/>
      <c r="AS873" s="622"/>
      <c r="AT873" s="622"/>
      <c r="AU873" s="622"/>
      <c r="AV873" s="622"/>
      <c r="AW873" s="621"/>
      <c r="AX873" s="621"/>
      <c r="AY873" s="621"/>
      <c r="AZ873" s="621"/>
      <c r="BA873" s="620"/>
    </row>
    <row r="874" spans="1:53" ht="15.75" customHeight="1" x14ac:dyDescent="0.25">
      <c r="A874" s="620"/>
      <c r="B874" s="625"/>
      <c r="C874" s="620"/>
      <c r="D874" s="620"/>
      <c r="E874" s="620"/>
      <c r="F874" s="620"/>
      <c r="G874" s="620"/>
      <c r="H874" s="620"/>
      <c r="I874" s="620"/>
      <c r="J874" s="622"/>
      <c r="K874" s="622"/>
      <c r="L874" s="622"/>
      <c r="M874" s="622"/>
      <c r="N874" s="624"/>
      <c r="O874" s="622"/>
      <c r="P874" s="622"/>
      <c r="Q874" s="622"/>
      <c r="R874" s="622"/>
      <c r="S874" s="622"/>
      <c r="T874" s="622"/>
      <c r="U874" s="622"/>
      <c r="V874" s="622"/>
      <c r="W874" s="622"/>
      <c r="X874" s="622"/>
      <c r="Y874" s="622"/>
      <c r="Z874" s="620"/>
      <c r="AA874" s="620"/>
      <c r="AB874" s="620"/>
      <c r="AC874" s="623"/>
      <c r="AD874" s="622"/>
      <c r="AE874" s="622"/>
      <c r="AF874" s="622"/>
      <c r="AG874" s="622"/>
      <c r="AH874" s="622"/>
      <c r="AI874" s="623"/>
      <c r="AJ874" s="622"/>
      <c r="AK874" s="622"/>
      <c r="AL874" s="622"/>
      <c r="AM874" s="622"/>
      <c r="AN874" s="622"/>
      <c r="AO874" s="622"/>
      <c r="AP874" s="622"/>
      <c r="AQ874" s="622"/>
      <c r="AR874" s="622"/>
      <c r="AS874" s="622"/>
      <c r="AT874" s="622"/>
      <c r="AU874" s="622"/>
      <c r="AV874" s="622"/>
      <c r="AW874" s="621"/>
      <c r="AX874" s="621"/>
      <c r="AY874" s="621"/>
      <c r="AZ874" s="621"/>
      <c r="BA874" s="620"/>
    </row>
    <row r="875" spans="1:53" ht="15.75" customHeight="1" x14ac:dyDescent="0.25">
      <c r="A875" s="620"/>
      <c r="B875" s="625"/>
      <c r="C875" s="620"/>
      <c r="D875" s="620"/>
      <c r="E875" s="620"/>
      <c r="F875" s="620"/>
      <c r="G875" s="620"/>
      <c r="H875" s="620"/>
      <c r="I875" s="620"/>
      <c r="J875" s="622"/>
      <c r="K875" s="622"/>
      <c r="L875" s="622"/>
      <c r="M875" s="622"/>
      <c r="N875" s="624"/>
      <c r="O875" s="622"/>
      <c r="P875" s="622"/>
      <c r="Q875" s="622"/>
      <c r="R875" s="622"/>
      <c r="S875" s="622"/>
      <c r="T875" s="622"/>
      <c r="U875" s="622"/>
      <c r="V875" s="622"/>
      <c r="W875" s="622"/>
      <c r="X875" s="622"/>
      <c r="Y875" s="622"/>
      <c r="Z875" s="620"/>
      <c r="AA875" s="620"/>
      <c r="AB875" s="620"/>
      <c r="AC875" s="623"/>
      <c r="AD875" s="622"/>
      <c r="AE875" s="622"/>
      <c r="AF875" s="622"/>
      <c r="AG875" s="622"/>
      <c r="AH875" s="622"/>
      <c r="AI875" s="623"/>
      <c r="AJ875" s="622"/>
      <c r="AK875" s="622"/>
      <c r="AL875" s="622"/>
      <c r="AM875" s="622"/>
      <c r="AN875" s="622"/>
      <c r="AO875" s="622"/>
      <c r="AP875" s="622"/>
      <c r="AQ875" s="622"/>
      <c r="AR875" s="622"/>
      <c r="AS875" s="622"/>
      <c r="AT875" s="622"/>
      <c r="AU875" s="622"/>
      <c r="AV875" s="622"/>
      <c r="AW875" s="621"/>
      <c r="AX875" s="621"/>
      <c r="AY875" s="621"/>
      <c r="AZ875" s="621"/>
      <c r="BA875" s="620"/>
    </row>
    <row r="876" spans="1:53" ht="15.75" customHeight="1" x14ac:dyDescent="0.25">
      <c r="A876" s="620"/>
      <c r="B876" s="625"/>
      <c r="C876" s="620"/>
      <c r="D876" s="620"/>
      <c r="E876" s="620"/>
      <c r="F876" s="620"/>
      <c r="G876" s="620"/>
      <c r="H876" s="620"/>
      <c r="I876" s="620"/>
      <c r="J876" s="622"/>
      <c r="K876" s="622"/>
      <c r="L876" s="622"/>
      <c r="M876" s="622"/>
      <c r="N876" s="624"/>
      <c r="O876" s="622"/>
      <c r="P876" s="622"/>
      <c r="Q876" s="622"/>
      <c r="R876" s="622"/>
      <c r="S876" s="622"/>
      <c r="T876" s="622"/>
      <c r="U876" s="622"/>
      <c r="V876" s="622"/>
      <c r="W876" s="622"/>
      <c r="X876" s="622"/>
      <c r="Y876" s="622"/>
      <c r="Z876" s="620"/>
      <c r="AA876" s="620"/>
      <c r="AB876" s="620"/>
      <c r="AC876" s="623"/>
      <c r="AD876" s="622"/>
      <c r="AE876" s="622"/>
      <c r="AF876" s="622"/>
      <c r="AG876" s="622"/>
      <c r="AH876" s="622"/>
      <c r="AI876" s="623"/>
      <c r="AJ876" s="622"/>
      <c r="AK876" s="622"/>
      <c r="AL876" s="622"/>
      <c r="AM876" s="622"/>
      <c r="AN876" s="622"/>
      <c r="AO876" s="622"/>
      <c r="AP876" s="622"/>
      <c r="AQ876" s="622"/>
      <c r="AR876" s="622"/>
      <c r="AS876" s="622"/>
      <c r="AT876" s="622"/>
      <c r="AU876" s="622"/>
      <c r="AV876" s="622"/>
      <c r="AW876" s="621"/>
      <c r="AX876" s="621"/>
      <c r="AY876" s="621"/>
      <c r="AZ876" s="621"/>
      <c r="BA876" s="620"/>
    </row>
    <row r="877" spans="1:53" ht="15.75" customHeight="1" x14ac:dyDescent="0.25">
      <c r="A877" s="620"/>
      <c r="B877" s="625"/>
      <c r="C877" s="620"/>
      <c r="D877" s="620"/>
      <c r="E877" s="620"/>
      <c r="F877" s="620"/>
      <c r="G877" s="620"/>
      <c r="H877" s="620"/>
      <c r="I877" s="620"/>
      <c r="J877" s="622"/>
      <c r="K877" s="622"/>
      <c r="L877" s="622"/>
      <c r="M877" s="622"/>
      <c r="N877" s="624"/>
      <c r="O877" s="622"/>
      <c r="P877" s="622"/>
      <c r="Q877" s="622"/>
      <c r="R877" s="622"/>
      <c r="S877" s="622"/>
      <c r="T877" s="622"/>
      <c r="U877" s="622"/>
      <c r="V877" s="622"/>
      <c r="W877" s="622"/>
      <c r="X877" s="622"/>
      <c r="Y877" s="622"/>
      <c r="Z877" s="620"/>
      <c r="AA877" s="620"/>
      <c r="AB877" s="620"/>
      <c r="AC877" s="623"/>
      <c r="AD877" s="622"/>
      <c r="AE877" s="622"/>
      <c r="AF877" s="622"/>
      <c r="AG877" s="622"/>
      <c r="AH877" s="622"/>
      <c r="AI877" s="623"/>
      <c r="AJ877" s="622"/>
      <c r="AK877" s="622"/>
      <c r="AL877" s="622"/>
      <c r="AM877" s="622"/>
      <c r="AN877" s="622"/>
      <c r="AO877" s="622"/>
      <c r="AP877" s="622"/>
      <c r="AQ877" s="622"/>
      <c r="AR877" s="622"/>
      <c r="AS877" s="622"/>
      <c r="AT877" s="622"/>
      <c r="AU877" s="622"/>
      <c r="AV877" s="622"/>
      <c r="AW877" s="621"/>
      <c r="AX877" s="621"/>
      <c r="AY877" s="621"/>
      <c r="AZ877" s="621"/>
      <c r="BA877" s="620"/>
    </row>
    <row r="878" spans="1:53" ht="15.75" customHeight="1" x14ac:dyDescent="0.25">
      <c r="A878" s="620"/>
      <c r="B878" s="625"/>
      <c r="C878" s="620"/>
      <c r="D878" s="620"/>
      <c r="E878" s="620"/>
      <c r="F878" s="620"/>
      <c r="G878" s="620"/>
      <c r="H878" s="620"/>
      <c r="I878" s="620"/>
      <c r="J878" s="622"/>
      <c r="K878" s="622"/>
      <c r="L878" s="622"/>
      <c r="M878" s="622"/>
      <c r="N878" s="624"/>
      <c r="O878" s="622"/>
      <c r="P878" s="622"/>
      <c r="Q878" s="622"/>
      <c r="R878" s="622"/>
      <c r="S878" s="622"/>
      <c r="T878" s="622"/>
      <c r="U878" s="622"/>
      <c r="V878" s="622"/>
      <c r="W878" s="622"/>
      <c r="X878" s="622"/>
      <c r="Y878" s="622"/>
      <c r="Z878" s="620"/>
      <c r="AA878" s="620"/>
      <c r="AB878" s="620"/>
      <c r="AC878" s="623"/>
      <c r="AD878" s="622"/>
      <c r="AE878" s="622"/>
      <c r="AF878" s="622"/>
      <c r="AG878" s="622"/>
      <c r="AH878" s="622"/>
      <c r="AI878" s="623"/>
      <c r="AJ878" s="622"/>
      <c r="AK878" s="622"/>
      <c r="AL878" s="622"/>
      <c r="AM878" s="622"/>
      <c r="AN878" s="622"/>
      <c r="AO878" s="622"/>
      <c r="AP878" s="622"/>
      <c r="AQ878" s="622"/>
      <c r="AR878" s="622"/>
      <c r="AS878" s="622"/>
      <c r="AT878" s="622"/>
      <c r="AU878" s="622"/>
      <c r="AV878" s="622"/>
      <c r="AW878" s="621"/>
      <c r="AX878" s="621"/>
      <c r="AY878" s="621"/>
      <c r="AZ878" s="621"/>
      <c r="BA878" s="620"/>
    </row>
    <row r="879" spans="1:53" ht="15.75" customHeight="1" x14ac:dyDescent="0.25">
      <c r="A879" s="620"/>
      <c r="B879" s="625"/>
      <c r="C879" s="620"/>
      <c r="D879" s="620"/>
      <c r="E879" s="620"/>
      <c r="F879" s="620"/>
      <c r="G879" s="620"/>
      <c r="H879" s="620"/>
      <c r="I879" s="620"/>
      <c r="J879" s="622"/>
      <c r="K879" s="622"/>
      <c r="L879" s="622"/>
      <c r="M879" s="622"/>
      <c r="N879" s="624"/>
      <c r="O879" s="622"/>
      <c r="P879" s="622"/>
      <c r="Q879" s="622"/>
      <c r="R879" s="622"/>
      <c r="S879" s="622"/>
      <c r="T879" s="622"/>
      <c r="U879" s="622"/>
      <c r="V879" s="622"/>
      <c r="W879" s="622"/>
      <c r="X879" s="622"/>
      <c r="Y879" s="622"/>
      <c r="Z879" s="620"/>
      <c r="AA879" s="620"/>
      <c r="AB879" s="620"/>
      <c r="AC879" s="623"/>
      <c r="AD879" s="622"/>
      <c r="AE879" s="622"/>
      <c r="AF879" s="622"/>
      <c r="AG879" s="622"/>
      <c r="AH879" s="622"/>
      <c r="AI879" s="623"/>
      <c r="AJ879" s="622"/>
      <c r="AK879" s="622"/>
      <c r="AL879" s="622"/>
      <c r="AM879" s="622"/>
      <c r="AN879" s="622"/>
      <c r="AO879" s="622"/>
      <c r="AP879" s="622"/>
      <c r="AQ879" s="622"/>
      <c r="AR879" s="622"/>
      <c r="AS879" s="622"/>
      <c r="AT879" s="622"/>
      <c r="AU879" s="622"/>
      <c r="AV879" s="622"/>
      <c r="AW879" s="621"/>
      <c r="AX879" s="621"/>
      <c r="AY879" s="621"/>
      <c r="AZ879" s="621"/>
      <c r="BA879" s="620"/>
    </row>
    <row r="880" spans="1:53" ht="15.75" customHeight="1" x14ac:dyDescent="0.25">
      <c r="A880" s="620"/>
      <c r="B880" s="625"/>
      <c r="C880" s="620"/>
      <c r="D880" s="620"/>
      <c r="E880" s="620"/>
      <c r="F880" s="620"/>
      <c r="G880" s="620"/>
      <c r="H880" s="620"/>
      <c r="I880" s="620"/>
      <c r="J880" s="622"/>
      <c r="K880" s="622"/>
      <c r="L880" s="622"/>
      <c r="M880" s="622"/>
      <c r="N880" s="624"/>
      <c r="O880" s="622"/>
      <c r="P880" s="622"/>
      <c r="Q880" s="622"/>
      <c r="R880" s="622"/>
      <c r="S880" s="622"/>
      <c r="T880" s="622"/>
      <c r="U880" s="622"/>
      <c r="V880" s="622"/>
      <c r="W880" s="622"/>
      <c r="X880" s="622"/>
      <c r="Y880" s="622"/>
      <c r="Z880" s="620"/>
      <c r="AA880" s="620"/>
      <c r="AB880" s="620"/>
      <c r="AC880" s="623"/>
      <c r="AD880" s="622"/>
      <c r="AE880" s="622"/>
      <c r="AF880" s="622"/>
      <c r="AG880" s="622"/>
      <c r="AH880" s="622"/>
      <c r="AI880" s="623"/>
      <c r="AJ880" s="622"/>
      <c r="AK880" s="622"/>
      <c r="AL880" s="622"/>
      <c r="AM880" s="622"/>
      <c r="AN880" s="622"/>
      <c r="AO880" s="622"/>
      <c r="AP880" s="622"/>
      <c r="AQ880" s="622"/>
      <c r="AR880" s="622"/>
      <c r="AS880" s="622"/>
      <c r="AT880" s="622"/>
      <c r="AU880" s="622"/>
      <c r="AV880" s="622"/>
      <c r="AW880" s="621"/>
      <c r="AX880" s="621"/>
      <c r="AY880" s="621"/>
      <c r="AZ880" s="621"/>
      <c r="BA880" s="620"/>
    </row>
    <row r="881" spans="1:53" ht="15.75" customHeight="1" x14ac:dyDescent="0.25">
      <c r="A881" s="620"/>
      <c r="B881" s="625"/>
      <c r="C881" s="620"/>
      <c r="D881" s="620"/>
      <c r="E881" s="620"/>
      <c r="F881" s="620"/>
      <c r="G881" s="620"/>
      <c r="H881" s="620"/>
      <c r="I881" s="620"/>
      <c r="J881" s="622"/>
      <c r="K881" s="622"/>
      <c r="L881" s="622"/>
      <c r="M881" s="622"/>
      <c r="N881" s="624"/>
      <c r="O881" s="622"/>
      <c r="P881" s="622"/>
      <c r="Q881" s="622"/>
      <c r="R881" s="622"/>
      <c r="S881" s="622"/>
      <c r="T881" s="622"/>
      <c r="U881" s="622"/>
      <c r="V881" s="622"/>
      <c r="W881" s="622"/>
      <c r="X881" s="622"/>
      <c r="Y881" s="622"/>
      <c r="Z881" s="620"/>
      <c r="AA881" s="620"/>
      <c r="AB881" s="620"/>
      <c r="AC881" s="623"/>
      <c r="AD881" s="622"/>
      <c r="AE881" s="622"/>
      <c r="AF881" s="622"/>
      <c r="AG881" s="622"/>
      <c r="AH881" s="622"/>
      <c r="AI881" s="623"/>
      <c r="AJ881" s="622"/>
      <c r="AK881" s="622"/>
      <c r="AL881" s="622"/>
      <c r="AM881" s="622"/>
      <c r="AN881" s="622"/>
      <c r="AO881" s="622"/>
      <c r="AP881" s="622"/>
      <c r="AQ881" s="622"/>
      <c r="AR881" s="622"/>
      <c r="AS881" s="622"/>
      <c r="AT881" s="622"/>
      <c r="AU881" s="622"/>
      <c r="AV881" s="622"/>
      <c r="AW881" s="621"/>
      <c r="AX881" s="621"/>
      <c r="AY881" s="621"/>
      <c r="AZ881" s="621"/>
      <c r="BA881" s="620"/>
    </row>
    <row r="882" spans="1:53" ht="15.75" customHeight="1" x14ac:dyDescent="0.25">
      <c r="A882" s="620"/>
      <c r="B882" s="625"/>
      <c r="C882" s="620"/>
      <c r="D882" s="620"/>
      <c r="E882" s="620"/>
      <c r="F882" s="620"/>
      <c r="G882" s="620"/>
      <c r="H882" s="620"/>
      <c r="I882" s="620"/>
      <c r="J882" s="622"/>
      <c r="K882" s="622"/>
      <c r="L882" s="622"/>
      <c r="M882" s="622"/>
      <c r="N882" s="624"/>
      <c r="O882" s="622"/>
      <c r="P882" s="622"/>
      <c r="Q882" s="622"/>
      <c r="R882" s="622"/>
      <c r="S882" s="622"/>
      <c r="T882" s="622"/>
      <c r="U882" s="622"/>
      <c r="V882" s="622"/>
      <c r="W882" s="622"/>
      <c r="X882" s="622"/>
      <c r="Y882" s="622"/>
      <c r="Z882" s="620"/>
      <c r="AA882" s="620"/>
      <c r="AB882" s="620"/>
      <c r="AC882" s="623"/>
      <c r="AD882" s="622"/>
      <c r="AE882" s="622"/>
      <c r="AF882" s="622"/>
      <c r="AG882" s="622"/>
      <c r="AH882" s="622"/>
      <c r="AI882" s="623"/>
      <c r="AJ882" s="622"/>
      <c r="AK882" s="622"/>
      <c r="AL882" s="622"/>
      <c r="AM882" s="622"/>
      <c r="AN882" s="622"/>
      <c r="AO882" s="622"/>
      <c r="AP882" s="622"/>
      <c r="AQ882" s="622"/>
      <c r="AR882" s="622"/>
      <c r="AS882" s="622"/>
      <c r="AT882" s="622"/>
      <c r="AU882" s="622"/>
      <c r="AV882" s="622"/>
      <c r="AW882" s="621"/>
      <c r="AX882" s="621"/>
      <c r="AY882" s="621"/>
      <c r="AZ882" s="621"/>
      <c r="BA882" s="620"/>
    </row>
    <row r="883" spans="1:53" ht="15.75" customHeight="1" x14ac:dyDescent="0.25">
      <c r="A883" s="620"/>
      <c r="B883" s="625"/>
      <c r="C883" s="620"/>
      <c r="D883" s="620"/>
      <c r="E883" s="620"/>
      <c r="F883" s="620"/>
      <c r="G883" s="620"/>
      <c r="H883" s="620"/>
      <c r="I883" s="620"/>
      <c r="J883" s="622"/>
      <c r="K883" s="622"/>
      <c r="L883" s="622"/>
      <c r="M883" s="622"/>
      <c r="N883" s="624"/>
      <c r="O883" s="622"/>
      <c r="P883" s="622"/>
      <c r="Q883" s="622"/>
      <c r="R883" s="622"/>
      <c r="S883" s="622"/>
      <c r="T883" s="622"/>
      <c r="U883" s="622"/>
      <c r="V883" s="622"/>
      <c r="W883" s="622"/>
      <c r="X883" s="622"/>
      <c r="Y883" s="622"/>
      <c r="Z883" s="620"/>
      <c r="AA883" s="620"/>
      <c r="AB883" s="620"/>
      <c r="AC883" s="623"/>
      <c r="AD883" s="622"/>
      <c r="AE883" s="622"/>
      <c r="AF883" s="622"/>
      <c r="AG883" s="622"/>
      <c r="AH883" s="622"/>
      <c r="AI883" s="623"/>
      <c r="AJ883" s="622"/>
      <c r="AK883" s="622"/>
      <c r="AL883" s="622"/>
      <c r="AM883" s="622"/>
      <c r="AN883" s="622"/>
      <c r="AO883" s="622"/>
      <c r="AP883" s="622"/>
      <c r="AQ883" s="622"/>
      <c r="AR883" s="622"/>
      <c r="AS883" s="622"/>
      <c r="AT883" s="622"/>
      <c r="AU883" s="622"/>
      <c r="AV883" s="622"/>
      <c r="AW883" s="621"/>
      <c r="AX883" s="621"/>
      <c r="AY883" s="621"/>
      <c r="AZ883" s="621"/>
      <c r="BA883" s="620"/>
    </row>
    <row r="884" spans="1:53" ht="15.75" customHeight="1" x14ac:dyDescent="0.25">
      <c r="A884" s="620"/>
      <c r="B884" s="625"/>
      <c r="C884" s="620"/>
      <c r="D884" s="620"/>
      <c r="E884" s="620"/>
      <c r="F884" s="620"/>
      <c r="G884" s="620"/>
      <c r="H884" s="620"/>
      <c r="I884" s="620"/>
      <c r="J884" s="622"/>
      <c r="K884" s="622"/>
      <c r="L884" s="622"/>
      <c r="M884" s="622"/>
      <c r="N884" s="624"/>
      <c r="O884" s="622"/>
      <c r="P884" s="622"/>
      <c r="Q884" s="622"/>
      <c r="R884" s="622"/>
      <c r="S884" s="622"/>
      <c r="T884" s="622"/>
      <c r="U884" s="622"/>
      <c r="V884" s="622"/>
      <c r="W884" s="622"/>
      <c r="X884" s="622"/>
      <c r="Y884" s="622"/>
      <c r="Z884" s="620"/>
      <c r="AA884" s="620"/>
      <c r="AB884" s="620"/>
      <c r="AC884" s="623"/>
      <c r="AD884" s="622"/>
      <c r="AE884" s="622"/>
      <c r="AF884" s="622"/>
      <c r="AG884" s="622"/>
      <c r="AH884" s="622"/>
      <c r="AI884" s="623"/>
      <c r="AJ884" s="622"/>
      <c r="AK884" s="622"/>
      <c r="AL884" s="622"/>
      <c r="AM884" s="622"/>
      <c r="AN884" s="622"/>
      <c r="AO884" s="622"/>
      <c r="AP884" s="622"/>
      <c r="AQ884" s="622"/>
      <c r="AR884" s="622"/>
      <c r="AS884" s="622"/>
      <c r="AT884" s="622"/>
      <c r="AU884" s="622"/>
      <c r="AV884" s="622"/>
      <c r="AW884" s="621"/>
      <c r="AX884" s="621"/>
      <c r="AY884" s="621"/>
      <c r="AZ884" s="621"/>
      <c r="BA884" s="620"/>
    </row>
    <row r="885" spans="1:53" ht="15.75" customHeight="1" x14ac:dyDescent="0.25">
      <c r="A885" s="620"/>
      <c r="B885" s="625"/>
      <c r="C885" s="620"/>
      <c r="D885" s="620"/>
      <c r="E885" s="620"/>
      <c r="F885" s="620"/>
      <c r="G885" s="620"/>
      <c r="H885" s="620"/>
      <c r="I885" s="620"/>
      <c r="J885" s="622"/>
      <c r="K885" s="622"/>
      <c r="L885" s="622"/>
      <c r="M885" s="622"/>
      <c r="N885" s="624"/>
      <c r="O885" s="622"/>
      <c r="P885" s="622"/>
      <c r="Q885" s="622"/>
      <c r="R885" s="622"/>
      <c r="S885" s="622"/>
      <c r="T885" s="622"/>
      <c r="U885" s="622"/>
      <c r="V885" s="622"/>
      <c r="W885" s="622"/>
      <c r="X885" s="622"/>
      <c r="Y885" s="622"/>
      <c r="Z885" s="620"/>
      <c r="AA885" s="620"/>
      <c r="AB885" s="620"/>
      <c r="AC885" s="623"/>
      <c r="AD885" s="622"/>
      <c r="AE885" s="622"/>
      <c r="AF885" s="622"/>
      <c r="AG885" s="622"/>
      <c r="AH885" s="622"/>
      <c r="AI885" s="623"/>
      <c r="AJ885" s="622"/>
      <c r="AK885" s="622"/>
      <c r="AL885" s="622"/>
      <c r="AM885" s="622"/>
      <c r="AN885" s="622"/>
      <c r="AO885" s="622"/>
      <c r="AP885" s="622"/>
      <c r="AQ885" s="622"/>
      <c r="AR885" s="622"/>
      <c r="AS885" s="622"/>
      <c r="AT885" s="622"/>
      <c r="AU885" s="622"/>
      <c r="AV885" s="622"/>
      <c r="AW885" s="621"/>
      <c r="AX885" s="621"/>
      <c r="AY885" s="621"/>
      <c r="AZ885" s="621"/>
      <c r="BA885" s="620"/>
    </row>
    <row r="886" spans="1:53" ht="15.75" customHeight="1" x14ac:dyDescent="0.25">
      <c r="A886" s="620"/>
      <c r="B886" s="625"/>
      <c r="C886" s="620"/>
      <c r="D886" s="620"/>
      <c r="E886" s="620"/>
      <c r="F886" s="620"/>
      <c r="G886" s="620"/>
      <c r="H886" s="620"/>
      <c r="I886" s="620"/>
      <c r="J886" s="622"/>
      <c r="K886" s="622"/>
      <c r="L886" s="622"/>
      <c r="M886" s="622"/>
      <c r="N886" s="624"/>
      <c r="O886" s="622"/>
      <c r="P886" s="622"/>
      <c r="Q886" s="622"/>
      <c r="R886" s="622"/>
      <c r="S886" s="622"/>
      <c r="T886" s="622"/>
      <c r="U886" s="622"/>
      <c r="V886" s="622"/>
      <c r="W886" s="622"/>
      <c r="X886" s="622"/>
      <c r="Y886" s="622"/>
      <c r="Z886" s="620"/>
      <c r="AA886" s="620"/>
      <c r="AB886" s="620"/>
      <c r="AC886" s="623"/>
      <c r="AD886" s="622"/>
      <c r="AE886" s="622"/>
      <c r="AF886" s="622"/>
      <c r="AG886" s="622"/>
      <c r="AH886" s="622"/>
      <c r="AI886" s="623"/>
      <c r="AJ886" s="622"/>
      <c r="AK886" s="622"/>
      <c r="AL886" s="622"/>
      <c r="AM886" s="622"/>
      <c r="AN886" s="622"/>
      <c r="AO886" s="622"/>
      <c r="AP886" s="622"/>
      <c r="AQ886" s="622"/>
      <c r="AR886" s="622"/>
      <c r="AS886" s="622"/>
      <c r="AT886" s="622"/>
      <c r="AU886" s="622"/>
      <c r="AV886" s="622"/>
      <c r="AW886" s="621"/>
      <c r="AX886" s="621"/>
      <c r="AY886" s="621"/>
      <c r="AZ886" s="621"/>
      <c r="BA886" s="620"/>
    </row>
    <row r="887" spans="1:53" ht="15.75" customHeight="1" x14ac:dyDescent="0.25">
      <c r="A887" s="620"/>
      <c r="B887" s="625"/>
      <c r="C887" s="620"/>
      <c r="D887" s="620"/>
      <c r="E887" s="620"/>
      <c r="F887" s="620"/>
      <c r="G887" s="620"/>
      <c r="H887" s="620"/>
      <c r="I887" s="620"/>
      <c r="J887" s="622"/>
      <c r="K887" s="622"/>
      <c r="L887" s="622"/>
      <c r="M887" s="622"/>
      <c r="N887" s="624"/>
      <c r="O887" s="622"/>
      <c r="P887" s="622"/>
      <c r="Q887" s="622"/>
      <c r="R887" s="622"/>
      <c r="S887" s="622"/>
      <c r="T887" s="622"/>
      <c r="U887" s="622"/>
      <c r="V887" s="622"/>
      <c r="W887" s="622"/>
      <c r="X887" s="622"/>
      <c r="Y887" s="622"/>
      <c r="Z887" s="620"/>
      <c r="AA887" s="620"/>
      <c r="AB887" s="620"/>
      <c r="AC887" s="623"/>
      <c r="AD887" s="622"/>
      <c r="AE887" s="622"/>
      <c r="AF887" s="622"/>
      <c r="AG887" s="622"/>
      <c r="AH887" s="622"/>
      <c r="AI887" s="623"/>
      <c r="AJ887" s="622"/>
      <c r="AK887" s="622"/>
      <c r="AL887" s="622"/>
      <c r="AM887" s="622"/>
      <c r="AN887" s="622"/>
      <c r="AO887" s="622"/>
      <c r="AP887" s="622"/>
      <c r="AQ887" s="622"/>
      <c r="AR887" s="622"/>
      <c r="AS887" s="622"/>
      <c r="AT887" s="622"/>
      <c r="AU887" s="622"/>
      <c r="AV887" s="622"/>
      <c r="AW887" s="621"/>
      <c r="AX887" s="621"/>
      <c r="AY887" s="621"/>
      <c r="AZ887" s="621"/>
      <c r="BA887" s="620"/>
    </row>
    <row r="888" spans="1:53" ht="15.75" customHeight="1" x14ac:dyDescent="0.25">
      <c r="A888" s="620"/>
      <c r="B888" s="625"/>
      <c r="C888" s="620"/>
      <c r="D888" s="620"/>
      <c r="E888" s="620"/>
      <c r="F888" s="620"/>
      <c r="G888" s="620"/>
      <c r="H888" s="620"/>
      <c r="I888" s="620"/>
      <c r="J888" s="622"/>
      <c r="K888" s="622"/>
      <c r="L888" s="622"/>
      <c r="M888" s="622"/>
      <c r="N888" s="624"/>
      <c r="O888" s="622"/>
      <c r="P888" s="622"/>
      <c r="Q888" s="622"/>
      <c r="R888" s="622"/>
      <c r="S888" s="622"/>
      <c r="T888" s="622"/>
      <c r="U888" s="622"/>
      <c r="V888" s="622"/>
      <c r="W888" s="622"/>
      <c r="X888" s="622"/>
      <c r="Y888" s="622"/>
      <c r="Z888" s="620"/>
      <c r="AA888" s="620"/>
      <c r="AB888" s="620"/>
      <c r="AC888" s="623"/>
      <c r="AD888" s="622"/>
      <c r="AE888" s="622"/>
      <c r="AF888" s="622"/>
      <c r="AG888" s="622"/>
      <c r="AH888" s="622"/>
      <c r="AI888" s="623"/>
      <c r="AJ888" s="622"/>
      <c r="AK888" s="622"/>
      <c r="AL888" s="622"/>
      <c r="AM888" s="622"/>
      <c r="AN888" s="622"/>
      <c r="AO888" s="622"/>
      <c r="AP888" s="622"/>
      <c r="AQ888" s="622"/>
      <c r="AR888" s="622"/>
      <c r="AS888" s="622"/>
      <c r="AT888" s="622"/>
      <c r="AU888" s="622"/>
      <c r="AV888" s="622"/>
      <c r="AW888" s="621"/>
      <c r="AX888" s="621"/>
      <c r="AY888" s="621"/>
      <c r="AZ888" s="621"/>
      <c r="BA888" s="620"/>
    </row>
    <row r="889" spans="1:53" ht="15.75" customHeight="1" x14ac:dyDescent="0.25">
      <c r="A889" s="620"/>
      <c r="B889" s="625"/>
      <c r="C889" s="620"/>
      <c r="D889" s="620"/>
      <c r="E889" s="620"/>
      <c r="F889" s="620"/>
      <c r="G889" s="620"/>
      <c r="H889" s="620"/>
      <c r="I889" s="620"/>
      <c r="J889" s="622"/>
      <c r="K889" s="622"/>
      <c r="L889" s="622"/>
      <c r="M889" s="622"/>
      <c r="N889" s="624"/>
      <c r="O889" s="622"/>
      <c r="P889" s="622"/>
      <c r="Q889" s="622"/>
      <c r="R889" s="622"/>
      <c r="S889" s="622"/>
      <c r="T889" s="622"/>
      <c r="U889" s="622"/>
      <c r="V889" s="622"/>
      <c r="W889" s="622"/>
      <c r="X889" s="622"/>
      <c r="Y889" s="622"/>
      <c r="Z889" s="620"/>
      <c r="AA889" s="620"/>
      <c r="AB889" s="620"/>
      <c r="AC889" s="623"/>
      <c r="AD889" s="622"/>
      <c r="AE889" s="622"/>
      <c r="AF889" s="622"/>
      <c r="AG889" s="622"/>
      <c r="AH889" s="622"/>
      <c r="AI889" s="623"/>
      <c r="AJ889" s="622"/>
      <c r="AK889" s="622"/>
      <c r="AL889" s="622"/>
      <c r="AM889" s="622"/>
      <c r="AN889" s="622"/>
      <c r="AO889" s="622"/>
      <c r="AP889" s="622"/>
      <c r="AQ889" s="622"/>
      <c r="AR889" s="622"/>
      <c r="AS889" s="622"/>
      <c r="AT889" s="622"/>
      <c r="AU889" s="622"/>
      <c r="AV889" s="622"/>
      <c r="AW889" s="621"/>
      <c r="AX889" s="621"/>
      <c r="AY889" s="621"/>
      <c r="AZ889" s="621"/>
      <c r="BA889" s="620"/>
    </row>
    <row r="890" spans="1:53" ht="15.75" customHeight="1" x14ac:dyDescent="0.25">
      <c r="A890" s="620"/>
      <c r="B890" s="625"/>
      <c r="C890" s="620"/>
      <c r="D890" s="620"/>
      <c r="E890" s="620"/>
      <c r="F890" s="620"/>
      <c r="G890" s="620"/>
      <c r="H890" s="620"/>
      <c r="I890" s="620"/>
      <c r="J890" s="622"/>
      <c r="K890" s="622"/>
      <c r="L890" s="622"/>
      <c r="M890" s="622"/>
      <c r="N890" s="624"/>
      <c r="O890" s="622"/>
      <c r="P890" s="622"/>
      <c r="Q890" s="622"/>
      <c r="R890" s="622"/>
      <c r="S890" s="622"/>
      <c r="T890" s="622"/>
      <c r="U890" s="622"/>
      <c r="V890" s="622"/>
      <c r="W890" s="622"/>
      <c r="X890" s="622"/>
      <c r="Y890" s="622"/>
      <c r="Z890" s="620"/>
      <c r="AA890" s="620"/>
      <c r="AB890" s="620"/>
      <c r="AC890" s="623"/>
      <c r="AD890" s="622"/>
      <c r="AE890" s="622"/>
      <c r="AF890" s="622"/>
      <c r="AG890" s="622"/>
      <c r="AH890" s="622"/>
      <c r="AI890" s="623"/>
      <c r="AJ890" s="622"/>
      <c r="AK890" s="622"/>
      <c r="AL890" s="622"/>
      <c r="AM890" s="622"/>
      <c r="AN890" s="622"/>
      <c r="AO890" s="622"/>
      <c r="AP890" s="622"/>
      <c r="AQ890" s="622"/>
      <c r="AR890" s="622"/>
      <c r="AS890" s="622"/>
      <c r="AT890" s="622"/>
      <c r="AU890" s="622"/>
      <c r="AV890" s="622"/>
      <c r="AW890" s="621"/>
      <c r="AX890" s="621"/>
      <c r="AY890" s="621"/>
      <c r="AZ890" s="621"/>
      <c r="BA890" s="620"/>
    </row>
    <row r="891" spans="1:53" ht="15.75" customHeight="1" x14ac:dyDescent="0.25">
      <c r="A891" s="620"/>
      <c r="B891" s="625"/>
      <c r="C891" s="620"/>
      <c r="D891" s="620"/>
      <c r="E891" s="620"/>
      <c r="F891" s="620"/>
      <c r="G891" s="620"/>
      <c r="H891" s="620"/>
      <c r="I891" s="620"/>
      <c r="J891" s="622"/>
      <c r="K891" s="622"/>
      <c r="L891" s="622"/>
      <c r="M891" s="622"/>
      <c r="N891" s="624"/>
      <c r="O891" s="622"/>
      <c r="P891" s="622"/>
      <c r="Q891" s="622"/>
      <c r="R891" s="622"/>
      <c r="S891" s="622"/>
      <c r="T891" s="622"/>
      <c r="U891" s="622"/>
      <c r="V891" s="622"/>
      <c r="W891" s="622"/>
      <c r="X891" s="622"/>
      <c r="Y891" s="622"/>
      <c r="Z891" s="620"/>
      <c r="AA891" s="620"/>
      <c r="AB891" s="620"/>
      <c r="AC891" s="623"/>
      <c r="AD891" s="622"/>
      <c r="AE891" s="622"/>
      <c r="AF891" s="622"/>
      <c r="AG891" s="622"/>
      <c r="AH891" s="622"/>
      <c r="AI891" s="623"/>
      <c r="AJ891" s="622"/>
      <c r="AK891" s="622"/>
      <c r="AL891" s="622"/>
      <c r="AM891" s="622"/>
      <c r="AN891" s="622"/>
      <c r="AO891" s="622"/>
      <c r="AP891" s="622"/>
      <c r="AQ891" s="622"/>
      <c r="AR891" s="622"/>
      <c r="AS891" s="622"/>
      <c r="AT891" s="622"/>
      <c r="AU891" s="622"/>
      <c r="AV891" s="622"/>
      <c r="AW891" s="621"/>
      <c r="AX891" s="621"/>
      <c r="AY891" s="621"/>
      <c r="AZ891" s="621"/>
      <c r="BA891" s="620"/>
    </row>
    <row r="892" spans="1:53" ht="15.75" customHeight="1" x14ac:dyDescent="0.25">
      <c r="A892" s="620"/>
      <c r="B892" s="625"/>
      <c r="C892" s="620"/>
      <c r="D892" s="620"/>
      <c r="E892" s="620"/>
      <c r="F892" s="620"/>
      <c r="G892" s="620"/>
      <c r="H892" s="620"/>
      <c r="I892" s="620"/>
      <c r="J892" s="622"/>
      <c r="K892" s="622"/>
      <c r="L892" s="622"/>
      <c r="M892" s="622"/>
      <c r="N892" s="624"/>
      <c r="O892" s="622"/>
      <c r="P892" s="622"/>
      <c r="Q892" s="622"/>
      <c r="R892" s="622"/>
      <c r="S892" s="622"/>
      <c r="T892" s="622"/>
      <c r="U892" s="622"/>
      <c r="V892" s="622"/>
      <c r="W892" s="622"/>
      <c r="X892" s="622"/>
      <c r="Y892" s="622"/>
      <c r="Z892" s="620"/>
      <c r="AA892" s="620"/>
      <c r="AB892" s="620"/>
      <c r="AC892" s="623"/>
      <c r="AD892" s="622"/>
      <c r="AE892" s="622"/>
      <c r="AF892" s="622"/>
      <c r="AG892" s="622"/>
      <c r="AH892" s="622"/>
      <c r="AI892" s="623"/>
      <c r="AJ892" s="622"/>
      <c r="AK892" s="622"/>
      <c r="AL892" s="622"/>
      <c r="AM892" s="622"/>
      <c r="AN892" s="622"/>
      <c r="AO892" s="622"/>
      <c r="AP892" s="622"/>
      <c r="AQ892" s="622"/>
      <c r="AR892" s="622"/>
      <c r="AS892" s="622"/>
      <c r="AT892" s="622"/>
      <c r="AU892" s="622"/>
      <c r="AV892" s="622"/>
      <c r="AW892" s="621"/>
      <c r="AX892" s="621"/>
      <c r="AY892" s="621"/>
      <c r="AZ892" s="621"/>
      <c r="BA892" s="620"/>
    </row>
    <row r="893" spans="1:53" ht="15.75" customHeight="1" x14ac:dyDescent="0.25">
      <c r="A893" s="620"/>
      <c r="B893" s="625"/>
      <c r="C893" s="620"/>
      <c r="D893" s="620"/>
      <c r="E893" s="620"/>
      <c r="F893" s="620"/>
      <c r="G893" s="620"/>
      <c r="H893" s="620"/>
      <c r="I893" s="620"/>
      <c r="J893" s="622"/>
      <c r="K893" s="622"/>
      <c r="L893" s="622"/>
      <c r="M893" s="622"/>
      <c r="N893" s="624"/>
      <c r="O893" s="622"/>
      <c r="P893" s="622"/>
      <c r="Q893" s="622"/>
      <c r="R893" s="622"/>
      <c r="S893" s="622"/>
      <c r="T893" s="622"/>
      <c r="U893" s="622"/>
      <c r="V893" s="622"/>
      <c r="W893" s="622"/>
      <c r="X893" s="622"/>
      <c r="Y893" s="622"/>
      <c r="Z893" s="620"/>
      <c r="AA893" s="620"/>
      <c r="AB893" s="620"/>
      <c r="AC893" s="623"/>
      <c r="AD893" s="622"/>
      <c r="AE893" s="622"/>
      <c r="AF893" s="622"/>
      <c r="AG893" s="622"/>
      <c r="AH893" s="622"/>
      <c r="AI893" s="623"/>
      <c r="AJ893" s="622"/>
      <c r="AK893" s="622"/>
      <c r="AL893" s="622"/>
      <c r="AM893" s="622"/>
      <c r="AN893" s="622"/>
      <c r="AO893" s="622"/>
      <c r="AP893" s="622"/>
      <c r="AQ893" s="622"/>
      <c r="AR893" s="622"/>
      <c r="AS893" s="622"/>
      <c r="AT893" s="622"/>
      <c r="AU893" s="622"/>
      <c r="AV893" s="622"/>
      <c r="AW893" s="621"/>
      <c r="AX893" s="621"/>
      <c r="AY893" s="621"/>
      <c r="AZ893" s="621"/>
      <c r="BA893" s="620"/>
    </row>
    <row r="894" spans="1:53" ht="15.75" customHeight="1" x14ac:dyDescent="0.25">
      <c r="A894" s="620"/>
      <c r="B894" s="625"/>
      <c r="C894" s="620"/>
      <c r="D894" s="620"/>
      <c r="E894" s="620"/>
      <c r="F894" s="620"/>
      <c r="G894" s="620"/>
      <c r="H894" s="620"/>
      <c r="I894" s="620"/>
      <c r="J894" s="622"/>
      <c r="K894" s="622"/>
      <c r="L894" s="622"/>
      <c r="M894" s="622"/>
      <c r="N894" s="624"/>
      <c r="O894" s="622"/>
      <c r="P894" s="622"/>
      <c r="Q894" s="622"/>
      <c r="R894" s="622"/>
      <c r="S894" s="622"/>
      <c r="T894" s="622"/>
      <c r="U894" s="622"/>
      <c r="V894" s="622"/>
      <c r="W894" s="622"/>
      <c r="X894" s="622"/>
      <c r="Y894" s="622"/>
      <c r="Z894" s="620"/>
      <c r="AA894" s="620"/>
      <c r="AB894" s="620"/>
      <c r="AC894" s="623"/>
      <c r="AD894" s="622"/>
      <c r="AE894" s="622"/>
      <c r="AF894" s="622"/>
      <c r="AG894" s="622"/>
      <c r="AH894" s="622"/>
      <c r="AI894" s="623"/>
      <c r="AJ894" s="622"/>
      <c r="AK894" s="622"/>
      <c r="AL894" s="622"/>
      <c r="AM894" s="622"/>
      <c r="AN894" s="622"/>
      <c r="AO894" s="622"/>
      <c r="AP894" s="622"/>
      <c r="AQ894" s="622"/>
      <c r="AR894" s="622"/>
      <c r="AS894" s="622"/>
      <c r="AT894" s="622"/>
      <c r="AU894" s="622"/>
      <c r="AV894" s="622"/>
      <c r="AW894" s="621"/>
      <c r="AX894" s="621"/>
      <c r="AY894" s="621"/>
      <c r="AZ894" s="621"/>
      <c r="BA894" s="620"/>
    </row>
    <row r="895" spans="1:53" ht="15.75" customHeight="1" x14ac:dyDescent="0.25">
      <c r="A895" s="620"/>
      <c r="B895" s="625"/>
      <c r="C895" s="620"/>
      <c r="D895" s="620"/>
      <c r="E895" s="620"/>
      <c r="F895" s="620"/>
      <c r="G895" s="620"/>
      <c r="H895" s="620"/>
      <c r="I895" s="620"/>
      <c r="J895" s="622"/>
      <c r="K895" s="622"/>
      <c r="L895" s="622"/>
      <c r="M895" s="622"/>
      <c r="N895" s="624"/>
      <c r="O895" s="622"/>
      <c r="P895" s="622"/>
      <c r="Q895" s="622"/>
      <c r="R895" s="622"/>
      <c r="S895" s="622"/>
      <c r="T895" s="622"/>
      <c r="U895" s="622"/>
      <c r="V895" s="622"/>
      <c r="W895" s="622"/>
      <c r="X895" s="622"/>
      <c r="Y895" s="622"/>
      <c r="Z895" s="620"/>
      <c r="AA895" s="620"/>
      <c r="AB895" s="620"/>
      <c r="AC895" s="623"/>
      <c r="AD895" s="622"/>
      <c r="AE895" s="622"/>
      <c r="AF895" s="622"/>
      <c r="AG895" s="622"/>
      <c r="AH895" s="622"/>
      <c r="AI895" s="623"/>
      <c r="AJ895" s="622"/>
      <c r="AK895" s="622"/>
      <c r="AL895" s="622"/>
      <c r="AM895" s="622"/>
      <c r="AN895" s="622"/>
      <c r="AO895" s="622"/>
      <c r="AP895" s="622"/>
      <c r="AQ895" s="622"/>
      <c r="AR895" s="622"/>
      <c r="AS895" s="622"/>
      <c r="AT895" s="622"/>
      <c r="AU895" s="622"/>
      <c r="AV895" s="622"/>
      <c r="AW895" s="621"/>
      <c r="AX895" s="621"/>
      <c r="AY895" s="621"/>
      <c r="AZ895" s="621"/>
      <c r="BA895" s="620"/>
    </row>
    <row r="896" spans="1:53" ht="15.75" customHeight="1" x14ac:dyDescent="0.25">
      <c r="A896" s="620"/>
      <c r="B896" s="625"/>
      <c r="C896" s="620"/>
      <c r="D896" s="620"/>
      <c r="E896" s="620"/>
      <c r="F896" s="620"/>
      <c r="G896" s="620"/>
      <c r="H896" s="620"/>
      <c r="I896" s="620"/>
      <c r="J896" s="622"/>
      <c r="K896" s="622"/>
      <c r="L896" s="622"/>
      <c r="M896" s="622"/>
      <c r="N896" s="624"/>
      <c r="O896" s="622"/>
      <c r="P896" s="622"/>
      <c r="Q896" s="622"/>
      <c r="R896" s="622"/>
      <c r="S896" s="622"/>
      <c r="T896" s="622"/>
      <c r="U896" s="622"/>
      <c r="V896" s="622"/>
      <c r="W896" s="622"/>
      <c r="X896" s="622"/>
      <c r="Y896" s="622"/>
      <c r="Z896" s="620"/>
      <c r="AA896" s="620"/>
      <c r="AB896" s="620"/>
      <c r="AC896" s="623"/>
      <c r="AD896" s="622"/>
      <c r="AE896" s="622"/>
      <c r="AF896" s="622"/>
      <c r="AG896" s="622"/>
      <c r="AH896" s="622"/>
      <c r="AI896" s="623"/>
      <c r="AJ896" s="622"/>
      <c r="AK896" s="622"/>
      <c r="AL896" s="622"/>
      <c r="AM896" s="622"/>
      <c r="AN896" s="622"/>
      <c r="AO896" s="622"/>
      <c r="AP896" s="622"/>
      <c r="AQ896" s="622"/>
      <c r="AR896" s="622"/>
      <c r="AS896" s="622"/>
      <c r="AT896" s="622"/>
      <c r="AU896" s="622"/>
      <c r="AV896" s="622"/>
      <c r="AW896" s="621"/>
      <c r="AX896" s="621"/>
      <c r="AY896" s="621"/>
      <c r="AZ896" s="621"/>
      <c r="BA896" s="620"/>
    </row>
    <row r="897" spans="1:53" ht="15.75" customHeight="1" x14ac:dyDescent="0.25">
      <c r="A897" s="620"/>
      <c r="B897" s="625"/>
      <c r="C897" s="620"/>
      <c r="D897" s="620"/>
      <c r="E897" s="620"/>
      <c r="F897" s="620"/>
      <c r="G897" s="620"/>
      <c r="H897" s="620"/>
      <c r="I897" s="620"/>
      <c r="J897" s="622"/>
      <c r="K897" s="622"/>
      <c r="L897" s="622"/>
      <c r="M897" s="622"/>
      <c r="N897" s="624"/>
      <c r="O897" s="622"/>
      <c r="P897" s="622"/>
      <c r="Q897" s="622"/>
      <c r="R897" s="622"/>
      <c r="S897" s="622"/>
      <c r="T897" s="622"/>
      <c r="U897" s="622"/>
      <c r="V897" s="622"/>
      <c r="W897" s="622"/>
      <c r="X897" s="622"/>
      <c r="Y897" s="622"/>
      <c r="Z897" s="620"/>
      <c r="AA897" s="620"/>
      <c r="AB897" s="620"/>
      <c r="AC897" s="623"/>
      <c r="AD897" s="622"/>
      <c r="AE897" s="622"/>
      <c r="AF897" s="622"/>
      <c r="AG897" s="622"/>
      <c r="AH897" s="622"/>
      <c r="AI897" s="623"/>
      <c r="AJ897" s="622"/>
      <c r="AK897" s="622"/>
      <c r="AL897" s="622"/>
      <c r="AM897" s="622"/>
      <c r="AN897" s="622"/>
      <c r="AO897" s="622"/>
      <c r="AP897" s="622"/>
      <c r="AQ897" s="622"/>
      <c r="AR897" s="622"/>
      <c r="AS897" s="622"/>
      <c r="AT897" s="622"/>
      <c r="AU897" s="622"/>
      <c r="AV897" s="622"/>
      <c r="AW897" s="621"/>
      <c r="AX897" s="621"/>
      <c r="AY897" s="621"/>
      <c r="AZ897" s="621"/>
      <c r="BA897" s="620"/>
    </row>
    <row r="898" spans="1:53" ht="15.75" customHeight="1" x14ac:dyDescent="0.25">
      <c r="A898" s="620"/>
      <c r="B898" s="625"/>
      <c r="C898" s="620"/>
      <c r="D898" s="620"/>
      <c r="E898" s="620"/>
      <c r="F898" s="620"/>
      <c r="G898" s="620"/>
      <c r="H898" s="620"/>
      <c r="I898" s="620"/>
      <c r="J898" s="622"/>
      <c r="K898" s="622"/>
      <c r="L898" s="622"/>
      <c r="M898" s="622"/>
      <c r="N898" s="624"/>
      <c r="O898" s="622"/>
      <c r="P898" s="622"/>
      <c r="Q898" s="622"/>
      <c r="R898" s="622"/>
      <c r="S898" s="622"/>
      <c r="T898" s="622"/>
      <c r="U898" s="622"/>
      <c r="V898" s="622"/>
      <c r="W898" s="622"/>
      <c r="X898" s="622"/>
      <c r="Y898" s="622"/>
      <c r="Z898" s="620"/>
      <c r="AA898" s="620"/>
      <c r="AB898" s="620"/>
      <c r="AC898" s="623"/>
      <c r="AD898" s="622"/>
      <c r="AE898" s="622"/>
      <c r="AF898" s="622"/>
      <c r="AG898" s="622"/>
      <c r="AH898" s="622"/>
      <c r="AI898" s="623"/>
      <c r="AJ898" s="622"/>
      <c r="AK898" s="622"/>
      <c r="AL898" s="622"/>
      <c r="AM898" s="622"/>
      <c r="AN898" s="622"/>
      <c r="AO898" s="622"/>
      <c r="AP898" s="622"/>
      <c r="AQ898" s="622"/>
      <c r="AR898" s="622"/>
      <c r="AS898" s="622"/>
      <c r="AT898" s="622"/>
      <c r="AU898" s="622"/>
      <c r="AV898" s="622"/>
      <c r="AW898" s="621"/>
      <c r="AX898" s="621"/>
      <c r="AY898" s="621"/>
      <c r="AZ898" s="621"/>
      <c r="BA898" s="620"/>
    </row>
    <row r="899" spans="1:53" ht="15.75" customHeight="1" x14ac:dyDescent="0.25">
      <c r="A899" s="620"/>
      <c r="B899" s="625"/>
      <c r="C899" s="620"/>
      <c r="D899" s="620"/>
      <c r="E899" s="620"/>
      <c r="F899" s="620"/>
      <c r="G899" s="620"/>
      <c r="H899" s="620"/>
      <c r="I899" s="620"/>
      <c r="J899" s="622"/>
      <c r="K899" s="622"/>
      <c r="L899" s="622"/>
      <c r="M899" s="622"/>
      <c r="N899" s="624"/>
      <c r="O899" s="622"/>
      <c r="P899" s="622"/>
      <c r="Q899" s="622"/>
      <c r="R899" s="622"/>
      <c r="S899" s="622"/>
      <c r="T899" s="622"/>
      <c r="U899" s="622"/>
      <c r="V899" s="622"/>
      <c r="W899" s="622"/>
      <c r="X899" s="622"/>
      <c r="Y899" s="622"/>
      <c r="Z899" s="620"/>
      <c r="AA899" s="620"/>
      <c r="AB899" s="620"/>
      <c r="AC899" s="623"/>
      <c r="AD899" s="622"/>
      <c r="AE899" s="622"/>
      <c r="AF899" s="622"/>
      <c r="AG899" s="622"/>
      <c r="AH899" s="622"/>
      <c r="AI899" s="623"/>
      <c r="AJ899" s="622"/>
      <c r="AK899" s="622"/>
      <c r="AL899" s="622"/>
      <c r="AM899" s="622"/>
      <c r="AN899" s="622"/>
      <c r="AO899" s="622"/>
      <c r="AP899" s="622"/>
      <c r="AQ899" s="622"/>
      <c r="AR899" s="622"/>
      <c r="AS899" s="622"/>
      <c r="AT899" s="622"/>
      <c r="AU899" s="622"/>
      <c r="AV899" s="622"/>
      <c r="AW899" s="621"/>
      <c r="AX899" s="621"/>
      <c r="AY899" s="621"/>
      <c r="AZ899" s="621"/>
      <c r="BA899" s="620"/>
    </row>
    <row r="900" spans="1:53" ht="15.75" customHeight="1" x14ac:dyDescent="0.25">
      <c r="A900" s="620"/>
      <c r="B900" s="625"/>
      <c r="C900" s="620"/>
      <c r="D900" s="620"/>
      <c r="E900" s="620"/>
      <c r="F900" s="620"/>
      <c r="G900" s="620"/>
      <c r="H900" s="620"/>
      <c r="I900" s="620"/>
      <c r="J900" s="622"/>
      <c r="K900" s="622"/>
      <c r="L900" s="622"/>
      <c r="M900" s="622"/>
      <c r="N900" s="624"/>
      <c r="O900" s="622"/>
      <c r="P900" s="622"/>
      <c r="Q900" s="622"/>
      <c r="R900" s="622"/>
      <c r="S900" s="622"/>
      <c r="T900" s="622"/>
      <c r="U900" s="622"/>
      <c r="V900" s="622"/>
      <c r="W900" s="622"/>
      <c r="X900" s="622"/>
      <c r="Y900" s="622"/>
      <c r="Z900" s="620"/>
      <c r="AA900" s="620"/>
      <c r="AB900" s="620"/>
      <c r="AC900" s="623"/>
      <c r="AD900" s="622"/>
      <c r="AE900" s="622"/>
      <c r="AF900" s="622"/>
      <c r="AG900" s="622"/>
      <c r="AH900" s="622"/>
      <c r="AI900" s="623"/>
      <c r="AJ900" s="622"/>
      <c r="AK900" s="622"/>
      <c r="AL900" s="622"/>
      <c r="AM900" s="622"/>
      <c r="AN900" s="622"/>
      <c r="AO900" s="622"/>
      <c r="AP900" s="622"/>
      <c r="AQ900" s="622"/>
      <c r="AR900" s="622"/>
      <c r="AS900" s="622"/>
      <c r="AT900" s="622"/>
      <c r="AU900" s="622"/>
      <c r="AV900" s="622"/>
      <c r="AW900" s="621"/>
      <c r="AX900" s="621"/>
      <c r="AY900" s="621"/>
      <c r="AZ900" s="621"/>
      <c r="BA900" s="620"/>
    </row>
    <row r="901" spans="1:53" ht="15.75" customHeight="1" x14ac:dyDescent="0.25">
      <c r="A901" s="620"/>
      <c r="B901" s="625"/>
      <c r="C901" s="620"/>
      <c r="D901" s="620"/>
      <c r="E901" s="620"/>
      <c r="F901" s="620"/>
      <c r="G901" s="620"/>
      <c r="H901" s="620"/>
      <c r="I901" s="620"/>
      <c r="J901" s="622"/>
      <c r="K901" s="622"/>
      <c r="L901" s="622"/>
      <c r="M901" s="622"/>
      <c r="N901" s="624"/>
      <c r="O901" s="622"/>
      <c r="P901" s="622"/>
      <c r="Q901" s="622"/>
      <c r="R901" s="622"/>
      <c r="S901" s="622"/>
      <c r="T901" s="622"/>
      <c r="U901" s="622"/>
      <c r="V901" s="622"/>
      <c r="W901" s="622"/>
      <c r="X901" s="622"/>
      <c r="Y901" s="622"/>
      <c r="Z901" s="620"/>
      <c r="AA901" s="620"/>
      <c r="AB901" s="620"/>
      <c r="AC901" s="623"/>
      <c r="AD901" s="622"/>
      <c r="AE901" s="622"/>
      <c r="AF901" s="622"/>
      <c r="AG901" s="622"/>
      <c r="AH901" s="622"/>
      <c r="AI901" s="623"/>
      <c r="AJ901" s="622"/>
      <c r="AK901" s="622"/>
      <c r="AL901" s="622"/>
      <c r="AM901" s="622"/>
      <c r="AN901" s="622"/>
      <c r="AO901" s="622"/>
      <c r="AP901" s="622"/>
      <c r="AQ901" s="622"/>
      <c r="AR901" s="622"/>
      <c r="AS901" s="622"/>
      <c r="AT901" s="622"/>
      <c r="AU901" s="622"/>
      <c r="AV901" s="622"/>
      <c r="AW901" s="621"/>
      <c r="AX901" s="621"/>
      <c r="AY901" s="621"/>
      <c r="AZ901" s="621"/>
      <c r="BA901" s="620"/>
    </row>
    <row r="902" spans="1:53" ht="15.75" customHeight="1" x14ac:dyDescent="0.25">
      <c r="A902" s="620"/>
      <c r="B902" s="625"/>
      <c r="C902" s="620"/>
      <c r="D902" s="620"/>
      <c r="E902" s="620"/>
      <c r="F902" s="620"/>
      <c r="G902" s="620"/>
      <c r="H902" s="620"/>
      <c r="I902" s="620"/>
      <c r="J902" s="622"/>
      <c r="K902" s="622"/>
      <c r="L902" s="622"/>
      <c r="M902" s="622"/>
      <c r="N902" s="624"/>
      <c r="O902" s="622"/>
      <c r="P902" s="622"/>
      <c r="Q902" s="622"/>
      <c r="R902" s="622"/>
      <c r="S902" s="622"/>
      <c r="T902" s="622"/>
      <c r="U902" s="622"/>
      <c r="V902" s="622"/>
      <c r="W902" s="622"/>
      <c r="X902" s="622"/>
      <c r="Y902" s="622"/>
      <c r="Z902" s="620"/>
      <c r="AA902" s="620"/>
      <c r="AB902" s="620"/>
      <c r="AC902" s="623"/>
      <c r="AD902" s="622"/>
      <c r="AE902" s="622"/>
      <c r="AF902" s="622"/>
      <c r="AG902" s="622"/>
      <c r="AH902" s="622"/>
      <c r="AI902" s="623"/>
      <c r="AJ902" s="622"/>
      <c r="AK902" s="622"/>
      <c r="AL902" s="622"/>
      <c r="AM902" s="622"/>
      <c r="AN902" s="622"/>
      <c r="AO902" s="622"/>
      <c r="AP902" s="622"/>
      <c r="AQ902" s="622"/>
      <c r="AR902" s="622"/>
      <c r="AS902" s="622"/>
      <c r="AT902" s="622"/>
      <c r="AU902" s="622"/>
      <c r="AV902" s="622"/>
      <c r="AW902" s="621"/>
      <c r="AX902" s="621"/>
      <c r="AY902" s="621"/>
      <c r="AZ902" s="621"/>
      <c r="BA902" s="620"/>
    </row>
    <row r="903" spans="1:53" ht="15.75" customHeight="1" x14ac:dyDescent="0.25">
      <c r="A903" s="620"/>
      <c r="B903" s="625"/>
      <c r="C903" s="620"/>
      <c r="D903" s="620"/>
      <c r="E903" s="620"/>
      <c r="F903" s="620"/>
      <c r="G903" s="620"/>
      <c r="H903" s="620"/>
      <c r="I903" s="620"/>
      <c r="J903" s="622"/>
      <c r="K903" s="622"/>
      <c r="L903" s="622"/>
      <c r="M903" s="622"/>
      <c r="N903" s="624"/>
      <c r="O903" s="622"/>
      <c r="P903" s="622"/>
      <c r="Q903" s="622"/>
      <c r="R903" s="622"/>
      <c r="S903" s="622"/>
      <c r="T903" s="622"/>
      <c r="U903" s="622"/>
      <c r="V903" s="622"/>
      <c r="W903" s="622"/>
      <c r="X903" s="622"/>
      <c r="Y903" s="622"/>
      <c r="Z903" s="620"/>
      <c r="AA903" s="620"/>
      <c r="AB903" s="620"/>
      <c r="AC903" s="623"/>
      <c r="AD903" s="622"/>
      <c r="AE903" s="622"/>
      <c r="AF903" s="622"/>
      <c r="AG903" s="622"/>
      <c r="AH903" s="622"/>
      <c r="AI903" s="623"/>
      <c r="AJ903" s="622"/>
      <c r="AK903" s="622"/>
      <c r="AL903" s="622"/>
      <c r="AM903" s="622"/>
      <c r="AN903" s="622"/>
      <c r="AO903" s="622"/>
      <c r="AP903" s="622"/>
      <c r="AQ903" s="622"/>
      <c r="AR903" s="622"/>
      <c r="AS903" s="622"/>
      <c r="AT903" s="622"/>
      <c r="AU903" s="622"/>
      <c r="AV903" s="622"/>
      <c r="AW903" s="621"/>
      <c r="AX903" s="621"/>
      <c r="AY903" s="621"/>
      <c r="AZ903" s="621"/>
      <c r="BA903" s="620"/>
    </row>
    <row r="904" spans="1:53" ht="15.75" customHeight="1" x14ac:dyDescent="0.25">
      <c r="A904" s="620"/>
      <c r="B904" s="625"/>
      <c r="C904" s="620"/>
      <c r="D904" s="620"/>
      <c r="E904" s="620"/>
      <c r="F904" s="620"/>
      <c r="G904" s="620"/>
      <c r="H904" s="620"/>
      <c r="I904" s="620"/>
      <c r="J904" s="622"/>
      <c r="K904" s="622"/>
      <c r="L904" s="622"/>
      <c r="M904" s="622"/>
      <c r="N904" s="624"/>
      <c r="O904" s="622"/>
      <c r="P904" s="622"/>
      <c r="Q904" s="622"/>
      <c r="R904" s="622"/>
      <c r="S904" s="622"/>
      <c r="T904" s="622"/>
      <c r="U904" s="622"/>
      <c r="V904" s="622"/>
      <c r="W904" s="622"/>
      <c r="X904" s="622"/>
      <c r="Y904" s="622"/>
      <c r="Z904" s="620"/>
      <c r="AA904" s="620"/>
      <c r="AB904" s="620"/>
      <c r="AC904" s="623"/>
      <c r="AD904" s="622"/>
      <c r="AE904" s="622"/>
      <c r="AF904" s="622"/>
      <c r="AG904" s="622"/>
      <c r="AH904" s="622"/>
      <c r="AI904" s="623"/>
      <c r="AJ904" s="622"/>
      <c r="AK904" s="622"/>
      <c r="AL904" s="622"/>
      <c r="AM904" s="622"/>
      <c r="AN904" s="622"/>
      <c r="AO904" s="622"/>
      <c r="AP904" s="622"/>
      <c r="AQ904" s="622"/>
      <c r="AR904" s="622"/>
      <c r="AS904" s="622"/>
      <c r="AT904" s="622"/>
      <c r="AU904" s="622"/>
      <c r="AV904" s="622"/>
      <c r="AW904" s="621"/>
      <c r="AX904" s="621"/>
      <c r="AY904" s="621"/>
      <c r="AZ904" s="621"/>
      <c r="BA904" s="620"/>
    </row>
    <row r="905" spans="1:53" ht="15.75" customHeight="1" x14ac:dyDescent="0.25">
      <c r="A905" s="620"/>
      <c r="B905" s="625"/>
      <c r="C905" s="620"/>
      <c r="D905" s="620"/>
      <c r="E905" s="620"/>
      <c r="F905" s="620"/>
      <c r="G905" s="620"/>
      <c r="H905" s="620"/>
      <c r="I905" s="620"/>
      <c r="J905" s="622"/>
      <c r="K905" s="622"/>
      <c r="L905" s="622"/>
      <c r="M905" s="622"/>
      <c r="N905" s="624"/>
      <c r="O905" s="622"/>
      <c r="P905" s="622"/>
      <c r="Q905" s="622"/>
      <c r="R905" s="622"/>
      <c r="S905" s="622"/>
      <c r="T905" s="622"/>
      <c r="U905" s="622"/>
      <c r="V905" s="622"/>
      <c r="W905" s="622"/>
      <c r="X905" s="622"/>
      <c r="Y905" s="622"/>
      <c r="Z905" s="620"/>
      <c r="AA905" s="620"/>
      <c r="AB905" s="620"/>
      <c r="AC905" s="623"/>
      <c r="AD905" s="622"/>
      <c r="AE905" s="622"/>
      <c r="AF905" s="622"/>
      <c r="AG905" s="622"/>
      <c r="AH905" s="622"/>
      <c r="AI905" s="623"/>
      <c r="AJ905" s="622"/>
      <c r="AK905" s="622"/>
      <c r="AL905" s="622"/>
      <c r="AM905" s="622"/>
      <c r="AN905" s="622"/>
      <c r="AO905" s="622"/>
      <c r="AP905" s="622"/>
      <c r="AQ905" s="622"/>
      <c r="AR905" s="622"/>
      <c r="AS905" s="622"/>
      <c r="AT905" s="622"/>
      <c r="AU905" s="622"/>
      <c r="AV905" s="622"/>
      <c r="AW905" s="621"/>
      <c r="AX905" s="621"/>
      <c r="AY905" s="621"/>
      <c r="AZ905" s="621"/>
      <c r="BA905" s="620"/>
    </row>
    <row r="906" spans="1:53" ht="15.75" customHeight="1" x14ac:dyDescent="0.25">
      <c r="A906" s="620"/>
      <c r="B906" s="625"/>
      <c r="C906" s="620"/>
      <c r="D906" s="620"/>
      <c r="E906" s="620"/>
      <c r="F906" s="620"/>
      <c r="G906" s="620"/>
      <c r="H906" s="620"/>
      <c r="I906" s="620"/>
      <c r="J906" s="622"/>
      <c r="K906" s="622"/>
      <c r="L906" s="622"/>
      <c r="M906" s="622"/>
      <c r="N906" s="624"/>
      <c r="O906" s="622"/>
      <c r="P906" s="622"/>
      <c r="Q906" s="622"/>
      <c r="R906" s="622"/>
      <c r="S906" s="622"/>
      <c r="T906" s="622"/>
      <c r="U906" s="622"/>
      <c r="V906" s="622"/>
      <c r="W906" s="622"/>
      <c r="X906" s="622"/>
      <c r="Y906" s="622"/>
      <c r="Z906" s="620"/>
      <c r="AA906" s="620"/>
      <c r="AB906" s="620"/>
      <c r="AC906" s="623"/>
      <c r="AD906" s="622"/>
      <c r="AE906" s="622"/>
      <c r="AF906" s="622"/>
      <c r="AG906" s="622"/>
      <c r="AH906" s="622"/>
      <c r="AI906" s="623"/>
      <c r="AJ906" s="622"/>
      <c r="AK906" s="622"/>
      <c r="AL906" s="622"/>
      <c r="AM906" s="622"/>
      <c r="AN906" s="622"/>
      <c r="AO906" s="622"/>
      <c r="AP906" s="622"/>
      <c r="AQ906" s="622"/>
      <c r="AR906" s="622"/>
      <c r="AS906" s="622"/>
      <c r="AT906" s="622"/>
      <c r="AU906" s="622"/>
      <c r="AV906" s="622"/>
      <c r="AW906" s="621"/>
      <c r="AX906" s="621"/>
      <c r="AY906" s="621"/>
      <c r="AZ906" s="621"/>
      <c r="BA906" s="620"/>
    </row>
    <row r="907" spans="1:53" ht="15.75" customHeight="1" x14ac:dyDescent="0.25">
      <c r="A907" s="620"/>
      <c r="B907" s="625"/>
      <c r="C907" s="620"/>
      <c r="D907" s="620"/>
      <c r="E907" s="620"/>
      <c r="F907" s="620"/>
      <c r="G907" s="620"/>
      <c r="H907" s="620"/>
      <c r="I907" s="620"/>
      <c r="J907" s="622"/>
      <c r="K907" s="622"/>
      <c r="L907" s="622"/>
      <c r="M907" s="622"/>
      <c r="N907" s="624"/>
      <c r="O907" s="622"/>
      <c r="P907" s="622"/>
      <c r="Q907" s="622"/>
      <c r="R907" s="622"/>
      <c r="S907" s="622"/>
      <c r="T907" s="622"/>
      <c r="U907" s="622"/>
      <c r="V907" s="622"/>
      <c r="W907" s="622"/>
      <c r="X907" s="622"/>
      <c r="Y907" s="622"/>
      <c r="Z907" s="620"/>
      <c r="AA907" s="620"/>
      <c r="AB907" s="620"/>
      <c r="AC907" s="623"/>
      <c r="AD907" s="622"/>
      <c r="AE907" s="622"/>
      <c r="AF907" s="622"/>
      <c r="AG907" s="622"/>
      <c r="AH907" s="622"/>
      <c r="AI907" s="623"/>
      <c r="AJ907" s="622"/>
      <c r="AK907" s="622"/>
      <c r="AL907" s="622"/>
      <c r="AM907" s="622"/>
      <c r="AN907" s="622"/>
      <c r="AO907" s="622"/>
      <c r="AP907" s="622"/>
      <c r="AQ907" s="622"/>
      <c r="AR907" s="622"/>
      <c r="AS907" s="622"/>
      <c r="AT907" s="622"/>
      <c r="AU907" s="622"/>
      <c r="AV907" s="622"/>
      <c r="AW907" s="621"/>
      <c r="AX907" s="621"/>
      <c r="AY907" s="621"/>
      <c r="AZ907" s="621"/>
      <c r="BA907" s="620"/>
    </row>
    <row r="908" spans="1:53" ht="15.75" customHeight="1" x14ac:dyDescent="0.25">
      <c r="A908" s="620"/>
      <c r="B908" s="625"/>
      <c r="C908" s="620"/>
      <c r="D908" s="620"/>
      <c r="E908" s="620"/>
      <c r="F908" s="620"/>
      <c r="G908" s="620"/>
      <c r="H908" s="620"/>
      <c r="I908" s="620"/>
      <c r="J908" s="622"/>
      <c r="K908" s="622"/>
      <c r="L908" s="622"/>
      <c r="M908" s="622"/>
      <c r="N908" s="624"/>
      <c r="O908" s="622"/>
      <c r="P908" s="622"/>
      <c r="Q908" s="622"/>
      <c r="R908" s="622"/>
      <c r="S908" s="622"/>
      <c r="T908" s="622"/>
      <c r="U908" s="622"/>
      <c r="V908" s="622"/>
      <c r="W908" s="622"/>
      <c r="X908" s="622"/>
      <c r="Y908" s="622"/>
      <c r="Z908" s="620"/>
      <c r="AA908" s="620"/>
      <c r="AB908" s="620"/>
      <c r="AC908" s="623"/>
      <c r="AD908" s="622"/>
      <c r="AE908" s="622"/>
      <c r="AF908" s="622"/>
      <c r="AG908" s="622"/>
      <c r="AH908" s="622"/>
      <c r="AI908" s="623"/>
      <c r="AJ908" s="622"/>
      <c r="AK908" s="622"/>
      <c r="AL908" s="622"/>
      <c r="AM908" s="622"/>
      <c r="AN908" s="622"/>
      <c r="AO908" s="622"/>
      <c r="AP908" s="622"/>
      <c r="AQ908" s="622"/>
      <c r="AR908" s="622"/>
      <c r="AS908" s="622"/>
      <c r="AT908" s="622"/>
      <c r="AU908" s="622"/>
      <c r="AV908" s="622"/>
      <c r="AW908" s="621"/>
      <c r="AX908" s="621"/>
      <c r="AY908" s="621"/>
      <c r="AZ908" s="621"/>
      <c r="BA908" s="620"/>
    </row>
    <row r="909" spans="1:53" ht="15.75" customHeight="1" x14ac:dyDescent="0.25">
      <c r="A909" s="620"/>
      <c r="B909" s="625"/>
      <c r="C909" s="620"/>
      <c r="D909" s="620"/>
      <c r="E909" s="620"/>
      <c r="F909" s="620"/>
      <c r="G909" s="620"/>
      <c r="H909" s="620"/>
      <c r="I909" s="620"/>
      <c r="J909" s="622"/>
      <c r="K909" s="622"/>
      <c r="L909" s="622"/>
      <c r="M909" s="622"/>
      <c r="N909" s="624"/>
      <c r="O909" s="622"/>
      <c r="P909" s="622"/>
      <c r="Q909" s="622"/>
      <c r="R909" s="622"/>
      <c r="S909" s="622"/>
      <c r="T909" s="622"/>
      <c r="U909" s="622"/>
      <c r="V909" s="622"/>
      <c r="W909" s="622"/>
      <c r="X909" s="622"/>
      <c r="Y909" s="622"/>
      <c r="Z909" s="620"/>
      <c r="AA909" s="620"/>
      <c r="AB909" s="620"/>
      <c r="AC909" s="623"/>
      <c r="AD909" s="622"/>
      <c r="AE909" s="622"/>
      <c r="AF909" s="622"/>
      <c r="AG909" s="622"/>
      <c r="AH909" s="622"/>
      <c r="AI909" s="623"/>
      <c r="AJ909" s="622"/>
      <c r="AK909" s="622"/>
      <c r="AL909" s="622"/>
      <c r="AM909" s="622"/>
      <c r="AN909" s="622"/>
      <c r="AO909" s="622"/>
      <c r="AP909" s="622"/>
      <c r="AQ909" s="622"/>
      <c r="AR909" s="622"/>
      <c r="AS909" s="622"/>
      <c r="AT909" s="622"/>
      <c r="AU909" s="622"/>
      <c r="AV909" s="622"/>
      <c r="AW909" s="621"/>
      <c r="AX909" s="621"/>
      <c r="AY909" s="621"/>
      <c r="AZ909" s="621"/>
      <c r="BA909" s="620"/>
    </row>
    <row r="910" spans="1:53" ht="15.75" customHeight="1" x14ac:dyDescent="0.25">
      <c r="A910" s="620"/>
      <c r="B910" s="625"/>
      <c r="C910" s="620"/>
      <c r="D910" s="620"/>
      <c r="E910" s="620"/>
      <c r="F910" s="620"/>
      <c r="G910" s="620"/>
      <c r="H910" s="620"/>
      <c r="I910" s="620"/>
      <c r="J910" s="622"/>
      <c r="K910" s="622"/>
      <c r="L910" s="622"/>
      <c r="M910" s="622"/>
      <c r="N910" s="624"/>
      <c r="O910" s="622"/>
      <c r="P910" s="622"/>
      <c r="Q910" s="622"/>
      <c r="R910" s="622"/>
      <c r="S910" s="622"/>
      <c r="T910" s="622"/>
      <c r="U910" s="622"/>
      <c r="V910" s="622"/>
      <c r="W910" s="622"/>
      <c r="X910" s="622"/>
      <c r="Y910" s="622"/>
      <c r="Z910" s="620"/>
      <c r="AA910" s="620"/>
      <c r="AB910" s="620"/>
      <c r="AC910" s="623"/>
      <c r="AD910" s="622"/>
      <c r="AE910" s="622"/>
      <c r="AF910" s="622"/>
      <c r="AG910" s="622"/>
      <c r="AH910" s="622"/>
      <c r="AI910" s="623"/>
      <c r="AJ910" s="622"/>
      <c r="AK910" s="622"/>
      <c r="AL910" s="622"/>
      <c r="AM910" s="622"/>
      <c r="AN910" s="622"/>
      <c r="AO910" s="622"/>
      <c r="AP910" s="622"/>
      <c r="AQ910" s="622"/>
      <c r="AR910" s="622"/>
      <c r="AS910" s="622"/>
      <c r="AT910" s="622"/>
      <c r="AU910" s="622"/>
      <c r="AV910" s="622"/>
      <c r="AW910" s="621"/>
      <c r="AX910" s="621"/>
      <c r="AY910" s="621"/>
      <c r="AZ910" s="621"/>
      <c r="BA910" s="620"/>
    </row>
    <row r="911" spans="1:53" ht="15.75" customHeight="1" x14ac:dyDescent="0.25">
      <c r="A911" s="620"/>
      <c r="B911" s="625"/>
      <c r="C911" s="620"/>
      <c r="D911" s="620"/>
      <c r="E911" s="620"/>
      <c r="F911" s="620"/>
      <c r="G911" s="620"/>
      <c r="H911" s="620"/>
      <c r="I911" s="620"/>
      <c r="J911" s="622"/>
      <c r="K911" s="622"/>
      <c r="L911" s="622"/>
      <c r="M911" s="622"/>
      <c r="N911" s="624"/>
      <c r="O911" s="622"/>
      <c r="P911" s="622"/>
      <c r="Q911" s="622"/>
      <c r="R911" s="622"/>
      <c r="S911" s="622"/>
      <c r="T911" s="622"/>
      <c r="U911" s="622"/>
      <c r="V911" s="622"/>
      <c r="W911" s="622"/>
      <c r="X911" s="622"/>
      <c r="Y911" s="622"/>
      <c r="Z911" s="620"/>
      <c r="AA911" s="620"/>
      <c r="AB911" s="620"/>
      <c r="AC911" s="623"/>
      <c r="AD911" s="622"/>
      <c r="AE911" s="622"/>
      <c r="AF911" s="622"/>
      <c r="AG911" s="622"/>
      <c r="AH911" s="622"/>
      <c r="AI911" s="623"/>
      <c r="AJ911" s="622"/>
      <c r="AK911" s="622"/>
      <c r="AL911" s="622"/>
      <c r="AM911" s="622"/>
      <c r="AN911" s="622"/>
      <c r="AO911" s="622"/>
      <c r="AP911" s="622"/>
      <c r="AQ911" s="622"/>
      <c r="AR911" s="622"/>
      <c r="AS911" s="622"/>
      <c r="AT911" s="622"/>
      <c r="AU911" s="622"/>
      <c r="AV911" s="622"/>
      <c r="AW911" s="621"/>
      <c r="AX911" s="621"/>
      <c r="AY911" s="621"/>
      <c r="AZ911" s="621"/>
      <c r="BA911" s="620"/>
    </row>
    <row r="912" spans="1:53" ht="15.75" customHeight="1" x14ac:dyDescent="0.25">
      <c r="A912" s="620"/>
      <c r="B912" s="625"/>
      <c r="C912" s="620"/>
      <c r="D912" s="620"/>
      <c r="E912" s="620"/>
      <c r="F912" s="620"/>
      <c r="G912" s="620"/>
      <c r="H912" s="620"/>
      <c r="I912" s="620"/>
      <c r="J912" s="622"/>
      <c r="K912" s="622"/>
      <c r="L912" s="622"/>
      <c r="M912" s="622"/>
      <c r="N912" s="624"/>
      <c r="O912" s="622"/>
      <c r="P912" s="622"/>
      <c r="Q912" s="622"/>
      <c r="R912" s="622"/>
      <c r="S912" s="622"/>
      <c r="T912" s="622"/>
      <c r="U912" s="622"/>
      <c r="V912" s="622"/>
      <c r="W912" s="622"/>
      <c r="X912" s="622"/>
      <c r="Y912" s="622"/>
      <c r="Z912" s="620"/>
      <c r="AA912" s="620"/>
      <c r="AB912" s="620"/>
      <c r="AC912" s="623"/>
      <c r="AD912" s="622"/>
      <c r="AE912" s="622"/>
      <c r="AF912" s="622"/>
      <c r="AG912" s="622"/>
      <c r="AH912" s="622"/>
      <c r="AI912" s="623"/>
      <c r="AJ912" s="622"/>
      <c r="AK912" s="622"/>
      <c r="AL912" s="622"/>
      <c r="AM912" s="622"/>
      <c r="AN912" s="622"/>
      <c r="AO912" s="622"/>
      <c r="AP912" s="622"/>
      <c r="AQ912" s="622"/>
      <c r="AR912" s="622"/>
      <c r="AS912" s="622"/>
      <c r="AT912" s="622"/>
      <c r="AU912" s="622"/>
      <c r="AV912" s="622"/>
      <c r="AW912" s="621"/>
      <c r="AX912" s="621"/>
      <c r="AY912" s="621"/>
      <c r="AZ912" s="621"/>
      <c r="BA912" s="620"/>
    </row>
    <row r="913" spans="1:53" ht="15.75" customHeight="1" x14ac:dyDescent="0.25">
      <c r="A913" s="620"/>
      <c r="B913" s="625"/>
      <c r="C913" s="620"/>
      <c r="D913" s="620"/>
      <c r="E913" s="620"/>
      <c r="F913" s="620"/>
      <c r="G913" s="620"/>
      <c r="H913" s="620"/>
      <c r="I913" s="620"/>
      <c r="J913" s="622"/>
      <c r="K913" s="622"/>
      <c r="L913" s="622"/>
      <c r="M913" s="622"/>
      <c r="N913" s="624"/>
      <c r="O913" s="622"/>
      <c r="P913" s="622"/>
      <c r="Q913" s="622"/>
      <c r="R913" s="622"/>
      <c r="S913" s="622"/>
      <c r="T913" s="622"/>
      <c r="U913" s="622"/>
      <c r="V913" s="622"/>
      <c r="W913" s="622"/>
      <c r="X913" s="622"/>
      <c r="Y913" s="622"/>
      <c r="Z913" s="620"/>
      <c r="AA913" s="620"/>
      <c r="AB913" s="620"/>
      <c r="AC913" s="623"/>
      <c r="AD913" s="622"/>
      <c r="AE913" s="622"/>
      <c r="AF913" s="622"/>
      <c r="AG913" s="622"/>
      <c r="AH913" s="622"/>
      <c r="AI913" s="623"/>
      <c r="AJ913" s="622"/>
      <c r="AK913" s="622"/>
      <c r="AL913" s="622"/>
      <c r="AM913" s="622"/>
      <c r="AN913" s="622"/>
      <c r="AO913" s="622"/>
      <c r="AP913" s="622"/>
      <c r="AQ913" s="622"/>
      <c r="AR913" s="622"/>
      <c r="AS913" s="622"/>
      <c r="AT913" s="622"/>
      <c r="AU913" s="622"/>
      <c r="AV913" s="622"/>
      <c r="AW913" s="621"/>
      <c r="AX913" s="621"/>
      <c r="AY913" s="621"/>
      <c r="AZ913" s="621"/>
      <c r="BA913" s="620"/>
    </row>
    <row r="914" spans="1:53" ht="15.75" customHeight="1" x14ac:dyDescent="0.25">
      <c r="A914" s="620"/>
      <c r="B914" s="625"/>
      <c r="C914" s="620"/>
      <c r="D914" s="620"/>
      <c r="E914" s="620"/>
      <c r="F914" s="620"/>
      <c r="G914" s="620"/>
      <c r="H914" s="620"/>
      <c r="I914" s="620"/>
      <c r="J914" s="622"/>
      <c r="K914" s="622"/>
      <c r="L914" s="622"/>
      <c r="M914" s="622"/>
      <c r="N914" s="624"/>
      <c r="O914" s="622"/>
      <c r="P914" s="622"/>
      <c r="Q914" s="622"/>
      <c r="R914" s="622"/>
      <c r="S914" s="622"/>
      <c r="T914" s="622"/>
      <c r="U914" s="622"/>
      <c r="V914" s="622"/>
      <c r="W914" s="622"/>
      <c r="X914" s="622"/>
      <c r="Y914" s="622"/>
      <c r="Z914" s="620"/>
      <c r="AA914" s="620"/>
      <c r="AB914" s="620"/>
      <c r="AC914" s="623"/>
      <c r="AD914" s="622"/>
      <c r="AE914" s="622"/>
      <c r="AF914" s="622"/>
      <c r="AG914" s="622"/>
      <c r="AH914" s="622"/>
      <c r="AI914" s="623"/>
      <c r="AJ914" s="622"/>
      <c r="AK914" s="622"/>
      <c r="AL914" s="622"/>
      <c r="AM914" s="622"/>
      <c r="AN914" s="622"/>
      <c r="AO914" s="622"/>
      <c r="AP914" s="622"/>
      <c r="AQ914" s="622"/>
      <c r="AR914" s="622"/>
      <c r="AS914" s="622"/>
      <c r="AT914" s="622"/>
      <c r="AU914" s="622"/>
      <c r="AV914" s="622"/>
      <c r="AW914" s="621"/>
      <c r="AX914" s="621"/>
      <c r="AY914" s="621"/>
      <c r="AZ914" s="621"/>
      <c r="BA914" s="620"/>
    </row>
    <row r="915" spans="1:53" ht="15.75" customHeight="1" x14ac:dyDescent="0.25">
      <c r="A915" s="620"/>
      <c r="B915" s="625"/>
      <c r="C915" s="620"/>
      <c r="D915" s="620"/>
      <c r="E915" s="620"/>
      <c r="F915" s="620"/>
      <c r="G915" s="620"/>
      <c r="H915" s="620"/>
      <c r="I915" s="620"/>
      <c r="J915" s="622"/>
      <c r="K915" s="622"/>
      <c r="L915" s="622"/>
      <c r="M915" s="622"/>
      <c r="N915" s="624"/>
      <c r="O915" s="622"/>
      <c r="P915" s="622"/>
      <c r="Q915" s="622"/>
      <c r="R915" s="622"/>
      <c r="S915" s="622"/>
      <c r="T915" s="622"/>
      <c r="U915" s="622"/>
      <c r="V915" s="622"/>
      <c r="W915" s="622"/>
      <c r="X915" s="622"/>
      <c r="Y915" s="622"/>
      <c r="Z915" s="620"/>
      <c r="AA915" s="620"/>
      <c r="AB915" s="620"/>
      <c r="AC915" s="623"/>
      <c r="AD915" s="622"/>
      <c r="AE915" s="622"/>
      <c r="AF915" s="622"/>
      <c r="AG915" s="622"/>
      <c r="AH915" s="622"/>
      <c r="AI915" s="623"/>
      <c r="AJ915" s="622"/>
      <c r="AK915" s="622"/>
      <c r="AL915" s="622"/>
      <c r="AM915" s="622"/>
      <c r="AN915" s="622"/>
      <c r="AO915" s="622"/>
      <c r="AP915" s="622"/>
      <c r="AQ915" s="622"/>
      <c r="AR915" s="622"/>
      <c r="AS915" s="622"/>
      <c r="AT915" s="622"/>
      <c r="AU915" s="622"/>
      <c r="AV915" s="622"/>
      <c r="AW915" s="621"/>
      <c r="AX915" s="621"/>
      <c r="AY915" s="621"/>
      <c r="AZ915" s="621"/>
      <c r="BA915" s="620"/>
    </row>
    <row r="916" spans="1:53" ht="15.75" customHeight="1" x14ac:dyDescent="0.25">
      <c r="A916" s="620"/>
      <c r="B916" s="625"/>
      <c r="C916" s="620"/>
      <c r="D916" s="620"/>
      <c r="E916" s="620"/>
      <c r="F916" s="620"/>
      <c r="G916" s="620"/>
      <c r="H916" s="620"/>
      <c r="I916" s="620"/>
      <c r="J916" s="622"/>
      <c r="K916" s="622"/>
      <c r="L916" s="622"/>
      <c r="M916" s="622"/>
      <c r="N916" s="624"/>
      <c r="O916" s="622"/>
      <c r="P916" s="622"/>
      <c r="Q916" s="622"/>
      <c r="R916" s="622"/>
      <c r="S916" s="622"/>
      <c r="T916" s="622"/>
      <c r="U916" s="622"/>
      <c r="V916" s="622"/>
      <c r="W916" s="622"/>
      <c r="X916" s="622"/>
      <c r="Y916" s="622"/>
      <c r="Z916" s="620"/>
      <c r="AA916" s="620"/>
      <c r="AB916" s="620"/>
      <c r="AC916" s="623"/>
      <c r="AD916" s="622"/>
      <c r="AE916" s="622"/>
      <c r="AF916" s="622"/>
      <c r="AG916" s="622"/>
      <c r="AH916" s="622"/>
      <c r="AI916" s="623"/>
      <c r="AJ916" s="622"/>
      <c r="AK916" s="622"/>
      <c r="AL916" s="622"/>
      <c r="AM916" s="622"/>
      <c r="AN916" s="622"/>
      <c r="AO916" s="622"/>
      <c r="AP916" s="622"/>
      <c r="AQ916" s="622"/>
      <c r="AR916" s="622"/>
      <c r="AS916" s="622"/>
      <c r="AT916" s="622"/>
      <c r="AU916" s="622"/>
      <c r="AV916" s="622"/>
      <c r="AW916" s="621"/>
      <c r="AX916" s="621"/>
      <c r="AY916" s="621"/>
      <c r="AZ916" s="621"/>
      <c r="BA916" s="620"/>
    </row>
    <row r="917" spans="1:53" ht="15.75" customHeight="1" x14ac:dyDescent="0.25">
      <c r="A917" s="620"/>
      <c r="B917" s="625"/>
      <c r="C917" s="620"/>
      <c r="D917" s="620"/>
      <c r="E917" s="620"/>
      <c r="F917" s="620"/>
      <c r="G917" s="620"/>
      <c r="H917" s="620"/>
      <c r="I917" s="620"/>
      <c r="J917" s="622"/>
      <c r="K917" s="622"/>
      <c r="L917" s="622"/>
      <c r="M917" s="622"/>
      <c r="N917" s="624"/>
      <c r="O917" s="622"/>
      <c r="P917" s="622"/>
      <c r="Q917" s="622"/>
      <c r="R917" s="622"/>
      <c r="S917" s="622"/>
      <c r="T917" s="622"/>
      <c r="U917" s="622"/>
      <c r="V917" s="622"/>
      <c r="W917" s="622"/>
      <c r="X917" s="622"/>
      <c r="Y917" s="622"/>
      <c r="Z917" s="620"/>
      <c r="AA917" s="620"/>
      <c r="AB917" s="620"/>
      <c r="AC917" s="623"/>
      <c r="AD917" s="622"/>
      <c r="AE917" s="622"/>
      <c r="AF917" s="622"/>
      <c r="AG917" s="622"/>
      <c r="AH917" s="622"/>
      <c r="AI917" s="623"/>
      <c r="AJ917" s="622"/>
      <c r="AK917" s="622"/>
      <c r="AL917" s="622"/>
      <c r="AM917" s="622"/>
      <c r="AN917" s="622"/>
      <c r="AO917" s="622"/>
      <c r="AP917" s="622"/>
      <c r="AQ917" s="622"/>
      <c r="AR917" s="622"/>
      <c r="AS917" s="622"/>
      <c r="AT917" s="622"/>
      <c r="AU917" s="622"/>
      <c r="AV917" s="622"/>
      <c r="AW917" s="621"/>
      <c r="AX917" s="621"/>
      <c r="AY917" s="621"/>
      <c r="AZ917" s="621"/>
      <c r="BA917" s="620"/>
    </row>
    <row r="918" spans="1:53" ht="15.75" customHeight="1" x14ac:dyDescent="0.25">
      <c r="A918" s="620"/>
      <c r="B918" s="625"/>
      <c r="C918" s="620"/>
      <c r="D918" s="620"/>
      <c r="E918" s="620"/>
      <c r="F918" s="620"/>
      <c r="G918" s="620"/>
      <c r="H918" s="620"/>
      <c r="I918" s="620"/>
      <c r="J918" s="622"/>
      <c r="K918" s="622"/>
      <c r="L918" s="622"/>
      <c r="M918" s="622"/>
      <c r="N918" s="624"/>
      <c r="O918" s="622"/>
      <c r="P918" s="622"/>
      <c r="Q918" s="622"/>
      <c r="R918" s="622"/>
      <c r="S918" s="622"/>
      <c r="T918" s="622"/>
      <c r="U918" s="622"/>
      <c r="V918" s="622"/>
      <c r="W918" s="622"/>
      <c r="X918" s="622"/>
      <c r="Y918" s="622"/>
      <c r="Z918" s="620"/>
      <c r="AA918" s="620"/>
      <c r="AB918" s="620"/>
      <c r="AC918" s="623"/>
      <c r="AD918" s="622"/>
      <c r="AE918" s="622"/>
      <c r="AF918" s="622"/>
      <c r="AG918" s="622"/>
      <c r="AH918" s="622"/>
      <c r="AI918" s="623"/>
      <c r="AJ918" s="622"/>
      <c r="AK918" s="622"/>
      <c r="AL918" s="622"/>
      <c r="AM918" s="622"/>
      <c r="AN918" s="622"/>
      <c r="AO918" s="622"/>
      <c r="AP918" s="622"/>
      <c r="AQ918" s="622"/>
      <c r="AR918" s="622"/>
      <c r="AS918" s="622"/>
      <c r="AT918" s="622"/>
      <c r="AU918" s="622"/>
      <c r="AV918" s="622"/>
      <c r="AW918" s="621"/>
      <c r="AX918" s="621"/>
      <c r="AY918" s="621"/>
      <c r="AZ918" s="621"/>
      <c r="BA918" s="620"/>
    </row>
    <row r="919" spans="1:53" ht="15.75" customHeight="1" x14ac:dyDescent="0.25">
      <c r="A919" s="620"/>
      <c r="B919" s="625"/>
      <c r="C919" s="620"/>
      <c r="D919" s="620"/>
      <c r="E919" s="620"/>
      <c r="F919" s="620"/>
      <c r="G919" s="620"/>
      <c r="H919" s="620"/>
      <c r="I919" s="620"/>
      <c r="J919" s="622"/>
      <c r="K919" s="622"/>
      <c r="L919" s="622"/>
      <c r="M919" s="622"/>
      <c r="N919" s="624"/>
      <c r="O919" s="622"/>
      <c r="P919" s="622"/>
      <c r="Q919" s="622"/>
      <c r="R919" s="622"/>
      <c r="S919" s="622"/>
      <c r="T919" s="622"/>
      <c r="U919" s="622"/>
      <c r="V919" s="622"/>
      <c r="W919" s="622"/>
      <c r="X919" s="622"/>
      <c r="Y919" s="622"/>
      <c r="Z919" s="620"/>
      <c r="AA919" s="620"/>
      <c r="AB919" s="620"/>
      <c r="AC919" s="623"/>
      <c r="AD919" s="622"/>
      <c r="AE919" s="622"/>
      <c r="AF919" s="622"/>
      <c r="AG919" s="622"/>
      <c r="AH919" s="622"/>
      <c r="AI919" s="623"/>
      <c r="AJ919" s="622"/>
      <c r="AK919" s="622"/>
      <c r="AL919" s="622"/>
      <c r="AM919" s="622"/>
      <c r="AN919" s="622"/>
      <c r="AO919" s="622"/>
      <c r="AP919" s="622"/>
      <c r="AQ919" s="622"/>
      <c r="AR919" s="622"/>
      <c r="AS919" s="622"/>
      <c r="AT919" s="622"/>
      <c r="AU919" s="622"/>
      <c r="AV919" s="622"/>
      <c r="AW919" s="621"/>
      <c r="AX919" s="621"/>
      <c r="AY919" s="621"/>
      <c r="AZ919" s="621"/>
      <c r="BA919" s="620"/>
    </row>
    <row r="920" spans="1:53" ht="15.75" customHeight="1" x14ac:dyDescent="0.25">
      <c r="A920" s="620"/>
      <c r="B920" s="625"/>
      <c r="C920" s="620"/>
      <c r="D920" s="620"/>
      <c r="E920" s="620"/>
      <c r="F920" s="620"/>
      <c r="G920" s="620"/>
      <c r="H920" s="620"/>
      <c r="I920" s="620"/>
      <c r="J920" s="622"/>
      <c r="K920" s="622"/>
      <c r="L920" s="622"/>
      <c r="M920" s="622"/>
      <c r="N920" s="624"/>
      <c r="O920" s="622"/>
      <c r="P920" s="622"/>
      <c r="Q920" s="622"/>
      <c r="R920" s="622"/>
      <c r="S920" s="622"/>
      <c r="T920" s="622"/>
      <c r="U920" s="622"/>
      <c r="V920" s="622"/>
      <c r="W920" s="622"/>
      <c r="X920" s="622"/>
      <c r="Y920" s="622"/>
      <c r="Z920" s="620"/>
      <c r="AA920" s="620"/>
      <c r="AB920" s="620"/>
      <c r="AC920" s="623"/>
      <c r="AD920" s="622"/>
      <c r="AE920" s="622"/>
      <c r="AF920" s="622"/>
      <c r="AG920" s="622"/>
      <c r="AH920" s="622"/>
      <c r="AI920" s="623"/>
      <c r="AJ920" s="622"/>
      <c r="AK920" s="622"/>
      <c r="AL920" s="622"/>
      <c r="AM920" s="622"/>
      <c r="AN920" s="622"/>
      <c r="AO920" s="622"/>
      <c r="AP920" s="622"/>
      <c r="AQ920" s="622"/>
      <c r="AR920" s="622"/>
      <c r="AS920" s="622"/>
      <c r="AT920" s="622"/>
      <c r="AU920" s="622"/>
      <c r="AV920" s="622"/>
      <c r="AW920" s="621"/>
      <c r="AX920" s="621"/>
      <c r="AY920" s="621"/>
      <c r="AZ920" s="621"/>
      <c r="BA920" s="620"/>
    </row>
    <row r="921" spans="1:53" ht="15.75" customHeight="1" x14ac:dyDescent="0.25">
      <c r="A921" s="620"/>
      <c r="B921" s="625"/>
      <c r="C921" s="620"/>
      <c r="D921" s="620"/>
      <c r="E921" s="620"/>
      <c r="F921" s="620"/>
      <c r="G921" s="620"/>
      <c r="H921" s="620"/>
      <c r="I921" s="620"/>
      <c r="J921" s="622"/>
      <c r="K921" s="622"/>
      <c r="L921" s="622"/>
      <c r="M921" s="622"/>
      <c r="N921" s="624"/>
      <c r="O921" s="622"/>
      <c r="P921" s="622"/>
      <c r="Q921" s="622"/>
      <c r="R921" s="622"/>
      <c r="S921" s="622"/>
      <c r="T921" s="622"/>
      <c r="U921" s="622"/>
      <c r="V921" s="622"/>
      <c r="W921" s="622"/>
      <c r="X921" s="622"/>
      <c r="Y921" s="622"/>
      <c r="Z921" s="620"/>
      <c r="AA921" s="620"/>
      <c r="AB921" s="620"/>
      <c r="AC921" s="623"/>
      <c r="AD921" s="622"/>
      <c r="AE921" s="622"/>
      <c r="AF921" s="622"/>
      <c r="AG921" s="622"/>
      <c r="AH921" s="622"/>
      <c r="AI921" s="623"/>
      <c r="AJ921" s="622"/>
      <c r="AK921" s="622"/>
      <c r="AL921" s="622"/>
      <c r="AM921" s="622"/>
      <c r="AN921" s="622"/>
      <c r="AO921" s="622"/>
      <c r="AP921" s="622"/>
      <c r="AQ921" s="622"/>
      <c r="AR921" s="622"/>
      <c r="AS921" s="622"/>
      <c r="AT921" s="622"/>
      <c r="AU921" s="622"/>
      <c r="AV921" s="622"/>
      <c r="AW921" s="621"/>
      <c r="AX921" s="621"/>
      <c r="AY921" s="621"/>
      <c r="AZ921" s="621"/>
      <c r="BA921" s="620"/>
    </row>
    <row r="922" spans="1:53" ht="15.75" customHeight="1" x14ac:dyDescent="0.25">
      <c r="A922" s="620"/>
      <c r="B922" s="625"/>
      <c r="C922" s="620"/>
      <c r="D922" s="620"/>
      <c r="E922" s="620"/>
      <c r="F922" s="620"/>
      <c r="G922" s="620"/>
      <c r="H922" s="620"/>
      <c r="I922" s="620"/>
      <c r="J922" s="622"/>
      <c r="K922" s="622"/>
      <c r="L922" s="622"/>
      <c r="M922" s="622"/>
      <c r="N922" s="624"/>
      <c r="O922" s="622"/>
      <c r="P922" s="622"/>
      <c r="Q922" s="622"/>
      <c r="R922" s="622"/>
      <c r="S922" s="622"/>
      <c r="T922" s="622"/>
      <c r="U922" s="622"/>
      <c r="V922" s="622"/>
      <c r="W922" s="622"/>
      <c r="X922" s="622"/>
      <c r="Y922" s="622"/>
      <c r="Z922" s="620"/>
      <c r="AA922" s="620"/>
      <c r="AB922" s="620"/>
      <c r="AC922" s="623"/>
      <c r="AD922" s="622"/>
      <c r="AE922" s="622"/>
      <c r="AF922" s="622"/>
      <c r="AG922" s="622"/>
      <c r="AH922" s="622"/>
      <c r="AI922" s="623"/>
      <c r="AJ922" s="622"/>
      <c r="AK922" s="622"/>
      <c r="AL922" s="622"/>
      <c r="AM922" s="622"/>
      <c r="AN922" s="622"/>
      <c r="AO922" s="622"/>
      <c r="AP922" s="622"/>
      <c r="AQ922" s="622"/>
      <c r="AR922" s="622"/>
      <c r="AS922" s="622"/>
      <c r="AT922" s="622"/>
      <c r="AU922" s="622"/>
      <c r="AV922" s="622"/>
      <c r="AW922" s="621"/>
      <c r="AX922" s="621"/>
      <c r="AY922" s="621"/>
      <c r="AZ922" s="621"/>
      <c r="BA922" s="620"/>
    </row>
    <row r="923" spans="1:53" ht="15.75" customHeight="1" x14ac:dyDescent="0.25">
      <c r="A923" s="620"/>
      <c r="B923" s="625"/>
      <c r="C923" s="620"/>
      <c r="D923" s="620"/>
      <c r="E923" s="620"/>
      <c r="F923" s="620"/>
      <c r="G923" s="620"/>
      <c r="H923" s="620"/>
      <c r="I923" s="620"/>
      <c r="J923" s="622"/>
      <c r="K923" s="622"/>
      <c r="L923" s="622"/>
      <c r="M923" s="622"/>
      <c r="N923" s="624"/>
      <c r="O923" s="622"/>
      <c r="P923" s="622"/>
      <c r="Q923" s="622"/>
      <c r="R923" s="622"/>
      <c r="S923" s="622"/>
      <c r="T923" s="622"/>
      <c r="U923" s="622"/>
      <c r="V923" s="622"/>
      <c r="W923" s="622"/>
      <c r="X923" s="622"/>
      <c r="Y923" s="622"/>
      <c r="Z923" s="620"/>
      <c r="AA923" s="620"/>
      <c r="AB923" s="620"/>
      <c r="AC923" s="623"/>
      <c r="AD923" s="622"/>
      <c r="AE923" s="622"/>
      <c r="AF923" s="622"/>
      <c r="AG923" s="622"/>
      <c r="AH923" s="622"/>
      <c r="AI923" s="623"/>
      <c r="AJ923" s="622"/>
      <c r="AK923" s="622"/>
      <c r="AL923" s="622"/>
      <c r="AM923" s="622"/>
      <c r="AN923" s="622"/>
      <c r="AO923" s="622"/>
      <c r="AP923" s="622"/>
      <c r="AQ923" s="622"/>
      <c r="AR923" s="622"/>
      <c r="AS923" s="622"/>
      <c r="AT923" s="622"/>
      <c r="AU923" s="622"/>
      <c r="AV923" s="622"/>
      <c r="AW923" s="621"/>
      <c r="AX923" s="621"/>
      <c r="AY923" s="621"/>
      <c r="AZ923" s="621"/>
      <c r="BA923" s="620"/>
    </row>
    <row r="924" spans="1:53" ht="15.75" customHeight="1" x14ac:dyDescent="0.25">
      <c r="A924" s="620"/>
      <c r="B924" s="625"/>
      <c r="C924" s="620"/>
      <c r="D924" s="620"/>
      <c r="E924" s="620"/>
      <c r="F924" s="620"/>
      <c r="G924" s="620"/>
      <c r="H924" s="620"/>
      <c r="I924" s="620"/>
      <c r="J924" s="622"/>
      <c r="K924" s="622"/>
      <c r="L924" s="622"/>
      <c r="M924" s="622"/>
      <c r="N924" s="624"/>
      <c r="O924" s="622"/>
      <c r="P924" s="622"/>
      <c r="Q924" s="622"/>
      <c r="R924" s="622"/>
      <c r="S924" s="622"/>
      <c r="T924" s="622"/>
      <c r="U924" s="622"/>
      <c r="V924" s="622"/>
      <c r="W924" s="622"/>
      <c r="X924" s="622"/>
      <c r="Y924" s="622"/>
      <c r="Z924" s="620"/>
      <c r="AA924" s="620"/>
      <c r="AB924" s="620"/>
      <c r="AC924" s="623"/>
      <c r="AD924" s="622"/>
      <c r="AE924" s="622"/>
      <c r="AF924" s="622"/>
      <c r="AG924" s="622"/>
      <c r="AH924" s="622"/>
      <c r="AI924" s="623"/>
      <c r="AJ924" s="622"/>
      <c r="AK924" s="622"/>
      <c r="AL924" s="622"/>
      <c r="AM924" s="622"/>
      <c r="AN924" s="622"/>
      <c r="AO924" s="622"/>
      <c r="AP924" s="622"/>
      <c r="AQ924" s="622"/>
      <c r="AR924" s="622"/>
      <c r="AS924" s="622"/>
      <c r="AT924" s="622"/>
      <c r="AU924" s="622"/>
      <c r="AV924" s="622"/>
      <c r="AW924" s="621"/>
      <c r="AX924" s="621"/>
      <c r="AY924" s="621"/>
      <c r="AZ924" s="621"/>
      <c r="BA924" s="620"/>
    </row>
    <row r="925" spans="1:53" ht="15.75" customHeight="1" x14ac:dyDescent="0.25">
      <c r="A925" s="620"/>
      <c r="B925" s="625"/>
      <c r="C925" s="620"/>
      <c r="D925" s="620"/>
      <c r="E925" s="620"/>
      <c r="F925" s="620"/>
      <c r="G925" s="620"/>
      <c r="H925" s="620"/>
      <c r="I925" s="620"/>
      <c r="J925" s="622"/>
      <c r="K925" s="622"/>
      <c r="L925" s="622"/>
      <c r="M925" s="622"/>
      <c r="N925" s="624"/>
      <c r="O925" s="622"/>
      <c r="P925" s="622"/>
      <c r="Q925" s="622"/>
      <c r="R925" s="622"/>
      <c r="S925" s="622"/>
      <c r="T925" s="622"/>
      <c r="U925" s="622"/>
      <c r="V925" s="622"/>
      <c r="W925" s="622"/>
      <c r="X925" s="622"/>
      <c r="Y925" s="622"/>
      <c r="Z925" s="620"/>
      <c r="AA925" s="620"/>
      <c r="AB925" s="620"/>
      <c r="AC925" s="623"/>
      <c r="AD925" s="622"/>
      <c r="AE925" s="622"/>
      <c r="AF925" s="622"/>
      <c r="AG925" s="622"/>
      <c r="AH925" s="622"/>
      <c r="AI925" s="623"/>
      <c r="AJ925" s="622"/>
      <c r="AK925" s="622"/>
      <c r="AL925" s="622"/>
      <c r="AM925" s="622"/>
      <c r="AN925" s="622"/>
      <c r="AO925" s="622"/>
      <c r="AP925" s="622"/>
      <c r="AQ925" s="622"/>
      <c r="AR925" s="622"/>
      <c r="AS925" s="622"/>
      <c r="AT925" s="622"/>
      <c r="AU925" s="622"/>
      <c r="AV925" s="622"/>
      <c r="AW925" s="621"/>
      <c r="AX925" s="621"/>
      <c r="AY925" s="621"/>
      <c r="AZ925" s="621"/>
      <c r="BA925" s="620"/>
    </row>
    <row r="926" spans="1:53" ht="15.75" customHeight="1" x14ac:dyDescent="0.25">
      <c r="A926" s="620"/>
      <c r="B926" s="625"/>
      <c r="C926" s="620"/>
      <c r="D926" s="620"/>
      <c r="E926" s="620"/>
      <c r="F926" s="620"/>
      <c r="G926" s="620"/>
      <c r="H926" s="620"/>
      <c r="I926" s="620"/>
      <c r="J926" s="622"/>
      <c r="K926" s="622"/>
      <c r="L926" s="622"/>
      <c r="M926" s="622"/>
      <c r="N926" s="624"/>
      <c r="O926" s="622"/>
      <c r="P926" s="622"/>
      <c r="Q926" s="622"/>
      <c r="R926" s="622"/>
      <c r="S926" s="622"/>
      <c r="T926" s="622"/>
      <c r="U926" s="622"/>
      <c r="V926" s="622"/>
      <c r="W926" s="622"/>
      <c r="X926" s="622"/>
      <c r="Y926" s="622"/>
      <c r="Z926" s="620"/>
      <c r="AA926" s="620"/>
      <c r="AB926" s="620"/>
      <c r="AC926" s="623"/>
      <c r="AD926" s="622"/>
      <c r="AE926" s="622"/>
      <c r="AF926" s="622"/>
      <c r="AG926" s="622"/>
      <c r="AH926" s="622"/>
      <c r="AI926" s="623"/>
      <c r="AJ926" s="622"/>
      <c r="AK926" s="622"/>
      <c r="AL926" s="622"/>
      <c r="AM926" s="622"/>
      <c r="AN926" s="622"/>
      <c r="AO926" s="622"/>
      <c r="AP926" s="622"/>
      <c r="AQ926" s="622"/>
      <c r="AR926" s="622"/>
      <c r="AS926" s="622"/>
      <c r="AT926" s="622"/>
      <c r="AU926" s="622"/>
      <c r="AV926" s="622"/>
      <c r="AW926" s="621"/>
      <c r="AX926" s="621"/>
      <c r="AY926" s="621"/>
      <c r="AZ926" s="621"/>
      <c r="BA926" s="620"/>
    </row>
    <row r="927" spans="1:53" ht="15.75" customHeight="1" x14ac:dyDescent="0.25">
      <c r="A927" s="620"/>
      <c r="B927" s="625"/>
      <c r="C927" s="620"/>
      <c r="D927" s="620"/>
      <c r="E927" s="620"/>
      <c r="F927" s="620"/>
      <c r="G927" s="620"/>
      <c r="H927" s="620"/>
      <c r="I927" s="620"/>
      <c r="J927" s="622"/>
      <c r="K927" s="622"/>
      <c r="L927" s="622"/>
      <c r="M927" s="622"/>
      <c r="N927" s="624"/>
      <c r="O927" s="622"/>
      <c r="P927" s="622"/>
      <c r="Q927" s="622"/>
      <c r="R927" s="622"/>
      <c r="S927" s="622"/>
      <c r="T927" s="622"/>
      <c r="U927" s="622"/>
      <c r="V927" s="622"/>
      <c r="W927" s="622"/>
      <c r="X927" s="622"/>
      <c r="Y927" s="622"/>
      <c r="Z927" s="620"/>
      <c r="AA927" s="620"/>
      <c r="AB927" s="620"/>
      <c r="AC927" s="623"/>
      <c r="AD927" s="622"/>
      <c r="AE927" s="622"/>
      <c r="AF927" s="622"/>
      <c r="AG927" s="622"/>
      <c r="AH927" s="622"/>
      <c r="AI927" s="623"/>
      <c r="AJ927" s="622"/>
      <c r="AK927" s="622"/>
      <c r="AL927" s="622"/>
      <c r="AM927" s="622"/>
      <c r="AN927" s="622"/>
      <c r="AO927" s="622"/>
      <c r="AP927" s="622"/>
      <c r="AQ927" s="622"/>
      <c r="AR927" s="622"/>
      <c r="AS927" s="622"/>
      <c r="AT927" s="622"/>
      <c r="AU927" s="622"/>
      <c r="AV927" s="622"/>
      <c r="AW927" s="621"/>
      <c r="AX927" s="621"/>
      <c r="AY927" s="621"/>
      <c r="AZ927" s="621"/>
      <c r="BA927" s="620"/>
    </row>
    <row r="928" spans="1:53" ht="15.75" customHeight="1" x14ac:dyDescent="0.25">
      <c r="A928" s="620"/>
      <c r="B928" s="625"/>
      <c r="C928" s="620"/>
      <c r="D928" s="620"/>
      <c r="E928" s="620"/>
      <c r="F928" s="620"/>
      <c r="G928" s="620"/>
      <c r="H928" s="620"/>
      <c r="I928" s="620"/>
      <c r="J928" s="622"/>
      <c r="K928" s="622"/>
      <c r="L928" s="622"/>
      <c r="M928" s="622"/>
      <c r="N928" s="624"/>
      <c r="O928" s="622"/>
      <c r="P928" s="622"/>
      <c r="Q928" s="622"/>
      <c r="R928" s="622"/>
      <c r="S928" s="622"/>
      <c r="T928" s="622"/>
      <c r="U928" s="622"/>
      <c r="V928" s="622"/>
      <c r="W928" s="622"/>
      <c r="X928" s="622"/>
      <c r="Y928" s="622"/>
      <c r="Z928" s="620"/>
      <c r="AA928" s="620"/>
      <c r="AB928" s="620"/>
      <c r="AC928" s="623"/>
      <c r="AD928" s="622"/>
      <c r="AE928" s="622"/>
      <c r="AF928" s="622"/>
      <c r="AG928" s="622"/>
      <c r="AH928" s="622"/>
      <c r="AI928" s="623"/>
      <c r="AJ928" s="622"/>
      <c r="AK928" s="622"/>
      <c r="AL928" s="622"/>
      <c r="AM928" s="622"/>
      <c r="AN928" s="622"/>
      <c r="AO928" s="622"/>
      <c r="AP928" s="622"/>
      <c r="AQ928" s="622"/>
      <c r="AR928" s="622"/>
      <c r="AS928" s="622"/>
      <c r="AT928" s="622"/>
      <c r="AU928" s="622"/>
      <c r="AV928" s="622"/>
      <c r="AW928" s="621"/>
      <c r="AX928" s="621"/>
      <c r="AY928" s="621"/>
      <c r="AZ928" s="621"/>
      <c r="BA928" s="620"/>
    </row>
    <row r="929" spans="1:53" ht="15.75" customHeight="1" x14ac:dyDescent="0.25">
      <c r="A929" s="620"/>
      <c r="B929" s="625"/>
      <c r="C929" s="620"/>
      <c r="D929" s="620"/>
      <c r="E929" s="620"/>
      <c r="F929" s="620"/>
      <c r="G929" s="620"/>
      <c r="H929" s="620"/>
      <c r="I929" s="620"/>
      <c r="J929" s="622"/>
      <c r="K929" s="622"/>
      <c r="L929" s="622"/>
      <c r="M929" s="622"/>
      <c r="N929" s="624"/>
      <c r="O929" s="622"/>
      <c r="P929" s="622"/>
      <c r="Q929" s="622"/>
      <c r="R929" s="622"/>
      <c r="S929" s="622"/>
      <c r="T929" s="622"/>
      <c r="U929" s="622"/>
      <c r="V929" s="622"/>
      <c r="W929" s="622"/>
      <c r="X929" s="622"/>
      <c r="Y929" s="622"/>
      <c r="Z929" s="620"/>
      <c r="AA929" s="620"/>
      <c r="AB929" s="620"/>
      <c r="AC929" s="623"/>
      <c r="AD929" s="622"/>
      <c r="AE929" s="622"/>
      <c r="AF929" s="622"/>
      <c r="AG929" s="622"/>
      <c r="AH929" s="622"/>
      <c r="AI929" s="623"/>
      <c r="AJ929" s="622"/>
      <c r="AK929" s="622"/>
      <c r="AL929" s="622"/>
      <c r="AM929" s="622"/>
      <c r="AN929" s="622"/>
      <c r="AO929" s="622"/>
      <c r="AP929" s="622"/>
      <c r="AQ929" s="622"/>
      <c r="AR929" s="622"/>
      <c r="AS929" s="622"/>
      <c r="AT929" s="622"/>
      <c r="AU929" s="622"/>
      <c r="AV929" s="622"/>
      <c r="AW929" s="621"/>
      <c r="AX929" s="621"/>
      <c r="AY929" s="621"/>
      <c r="AZ929" s="621"/>
      <c r="BA929" s="620"/>
    </row>
    <row r="930" spans="1:53" ht="15.75" customHeight="1" x14ac:dyDescent="0.25">
      <c r="A930" s="620"/>
      <c r="B930" s="625"/>
      <c r="C930" s="620"/>
      <c r="D930" s="620"/>
      <c r="E930" s="620"/>
      <c r="F930" s="620"/>
      <c r="G930" s="620"/>
      <c r="H930" s="620"/>
      <c r="I930" s="620"/>
      <c r="J930" s="622"/>
      <c r="K930" s="622"/>
      <c r="L930" s="622"/>
      <c r="M930" s="622"/>
      <c r="N930" s="624"/>
      <c r="O930" s="622"/>
      <c r="P930" s="622"/>
      <c r="Q930" s="622"/>
      <c r="R930" s="622"/>
      <c r="S930" s="622"/>
      <c r="T930" s="622"/>
      <c r="U930" s="622"/>
      <c r="V930" s="622"/>
      <c r="W930" s="622"/>
      <c r="X930" s="622"/>
      <c r="Y930" s="622"/>
      <c r="Z930" s="620"/>
      <c r="AA930" s="620"/>
      <c r="AB930" s="620"/>
      <c r="AC930" s="623"/>
      <c r="AD930" s="622"/>
      <c r="AE930" s="622"/>
      <c r="AF930" s="622"/>
      <c r="AG930" s="622"/>
      <c r="AH930" s="622"/>
      <c r="AI930" s="623"/>
      <c r="AJ930" s="622"/>
      <c r="AK930" s="622"/>
      <c r="AL930" s="622"/>
      <c r="AM930" s="622"/>
      <c r="AN930" s="622"/>
      <c r="AO930" s="622"/>
      <c r="AP930" s="622"/>
      <c r="AQ930" s="622"/>
      <c r="AR930" s="622"/>
      <c r="AS930" s="622"/>
      <c r="AT930" s="622"/>
      <c r="AU930" s="622"/>
      <c r="AV930" s="622"/>
      <c r="AW930" s="621"/>
      <c r="AX930" s="621"/>
      <c r="AY930" s="621"/>
      <c r="AZ930" s="621"/>
      <c r="BA930" s="620"/>
    </row>
    <row r="931" spans="1:53" ht="15.75" customHeight="1" x14ac:dyDescent="0.25">
      <c r="A931" s="620"/>
      <c r="B931" s="625"/>
      <c r="C931" s="620"/>
      <c r="D931" s="620"/>
      <c r="E931" s="620"/>
      <c r="F931" s="620"/>
      <c r="G931" s="620"/>
      <c r="H931" s="620"/>
      <c r="I931" s="620"/>
      <c r="J931" s="622"/>
      <c r="K931" s="622"/>
      <c r="L931" s="622"/>
      <c r="M931" s="622"/>
      <c r="N931" s="624"/>
      <c r="O931" s="622"/>
      <c r="P931" s="622"/>
      <c r="Q931" s="622"/>
      <c r="R931" s="622"/>
      <c r="S931" s="622"/>
      <c r="T931" s="622"/>
      <c r="U931" s="622"/>
      <c r="V931" s="622"/>
      <c r="W931" s="622"/>
      <c r="X931" s="622"/>
      <c r="Y931" s="622"/>
      <c r="Z931" s="620"/>
      <c r="AA931" s="620"/>
      <c r="AB931" s="620"/>
      <c r="AC931" s="623"/>
      <c r="AD931" s="622"/>
      <c r="AE931" s="622"/>
      <c r="AF931" s="622"/>
      <c r="AG931" s="622"/>
      <c r="AH931" s="622"/>
      <c r="AI931" s="623"/>
      <c r="AJ931" s="622"/>
      <c r="AK931" s="622"/>
      <c r="AL931" s="622"/>
      <c r="AM931" s="622"/>
      <c r="AN931" s="622"/>
      <c r="AO931" s="622"/>
      <c r="AP931" s="622"/>
      <c r="AQ931" s="622"/>
      <c r="AR931" s="622"/>
      <c r="AS931" s="622"/>
      <c r="AT931" s="622"/>
      <c r="AU931" s="622"/>
      <c r="AV931" s="622"/>
      <c r="AW931" s="621"/>
      <c r="AX931" s="621"/>
      <c r="AY931" s="621"/>
      <c r="AZ931" s="621"/>
      <c r="BA931" s="620"/>
    </row>
    <row r="932" spans="1:53" ht="15.75" customHeight="1" x14ac:dyDescent="0.25">
      <c r="A932" s="620"/>
      <c r="B932" s="625"/>
      <c r="C932" s="620"/>
      <c r="D932" s="620"/>
      <c r="E932" s="620"/>
      <c r="F932" s="620"/>
      <c r="G932" s="620"/>
      <c r="H932" s="620"/>
      <c r="I932" s="620"/>
      <c r="J932" s="622"/>
      <c r="K932" s="622"/>
      <c r="L932" s="622"/>
      <c r="M932" s="622"/>
      <c r="N932" s="624"/>
      <c r="O932" s="622"/>
      <c r="P932" s="622"/>
      <c r="Q932" s="622"/>
      <c r="R932" s="622"/>
      <c r="S932" s="622"/>
      <c r="T932" s="622"/>
      <c r="U932" s="622"/>
      <c r="V932" s="622"/>
      <c r="W932" s="622"/>
      <c r="X932" s="622"/>
      <c r="Y932" s="622"/>
      <c r="Z932" s="620"/>
      <c r="AA932" s="620"/>
      <c r="AB932" s="620"/>
      <c r="AC932" s="623"/>
      <c r="AD932" s="622"/>
      <c r="AE932" s="622"/>
      <c r="AF932" s="622"/>
      <c r="AG932" s="622"/>
      <c r="AH932" s="622"/>
      <c r="AI932" s="623"/>
      <c r="AJ932" s="622"/>
      <c r="AK932" s="622"/>
      <c r="AL932" s="622"/>
      <c r="AM932" s="622"/>
      <c r="AN932" s="622"/>
      <c r="AO932" s="622"/>
      <c r="AP932" s="622"/>
      <c r="AQ932" s="622"/>
      <c r="AR932" s="622"/>
      <c r="AS932" s="622"/>
      <c r="AT932" s="622"/>
      <c r="AU932" s="622"/>
      <c r="AV932" s="622"/>
      <c r="AW932" s="621"/>
      <c r="AX932" s="621"/>
      <c r="AY932" s="621"/>
      <c r="AZ932" s="621"/>
      <c r="BA932" s="620"/>
    </row>
    <row r="933" spans="1:53" ht="15.75" customHeight="1" x14ac:dyDescent="0.25">
      <c r="A933" s="620"/>
      <c r="B933" s="625"/>
      <c r="C933" s="620"/>
      <c r="D933" s="620"/>
      <c r="E933" s="620"/>
      <c r="F933" s="620"/>
      <c r="G933" s="620"/>
      <c r="H933" s="620"/>
      <c r="I933" s="620"/>
      <c r="J933" s="622"/>
      <c r="K933" s="622"/>
      <c r="L933" s="622"/>
      <c r="M933" s="622"/>
      <c r="N933" s="624"/>
      <c r="O933" s="622"/>
      <c r="P933" s="622"/>
      <c r="Q933" s="622"/>
      <c r="R933" s="622"/>
      <c r="S933" s="622"/>
      <c r="T933" s="622"/>
      <c r="U933" s="622"/>
      <c r="V933" s="622"/>
      <c r="W933" s="622"/>
      <c r="X933" s="622"/>
      <c r="Y933" s="622"/>
      <c r="Z933" s="620"/>
      <c r="AA933" s="620"/>
      <c r="AB933" s="620"/>
      <c r="AC933" s="623"/>
      <c r="AD933" s="622"/>
      <c r="AE933" s="622"/>
      <c r="AF933" s="622"/>
      <c r="AG933" s="622"/>
      <c r="AH933" s="622"/>
      <c r="AI933" s="623"/>
      <c r="AJ933" s="622"/>
      <c r="AK933" s="622"/>
      <c r="AL933" s="622"/>
      <c r="AM933" s="622"/>
      <c r="AN933" s="622"/>
      <c r="AO933" s="622"/>
      <c r="AP933" s="622"/>
      <c r="AQ933" s="622"/>
      <c r="AR933" s="622"/>
      <c r="AS933" s="622"/>
      <c r="AT933" s="622"/>
      <c r="AU933" s="622"/>
      <c r="AV933" s="622"/>
      <c r="AW933" s="621"/>
      <c r="AX933" s="621"/>
      <c r="AY933" s="621"/>
      <c r="AZ933" s="621"/>
      <c r="BA933" s="620"/>
    </row>
    <row r="934" spans="1:53" ht="15.75" customHeight="1" x14ac:dyDescent="0.25">
      <c r="A934" s="620"/>
      <c r="B934" s="625"/>
      <c r="C934" s="620"/>
      <c r="D934" s="620"/>
      <c r="E934" s="620"/>
      <c r="F934" s="620"/>
      <c r="G934" s="620"/>
      <c r="H934" s="620"/>
      <c r="I934" s="620"/>
      <c r="J934" s="622"/>
      <c r="K934" s="622"/>
      <c r="L934" s="622"/>
      <c r="M934" s="622"/>
      <c r="N934" s="624"/>
      <c r="O934" s="622"/>
      <c r="P934" s="622"/>
      <c r="Q934" s="622"/>
      <c r="R934" s="622"/>
      <c r="S934" s="622"/>
      <c r="T934" s="622"/>
      <c r="U934" s="622"/>
      <c r="V934" s="622"/>
      <c r="W934" s="622"/>
      <c r="X934" s="622"/>
      <c r="Y934" s="622"/>
      <c r="Z934" s="620"/>
      <c r="AA934" s="620"/>
      <c r="AB934" s="620"/>
      <c r="AC934" s="623"/>
      <c r="AD934" s="622"/>
      <c r="AE934" s="622"/>
      <c r="AF934" s="622"/>
      <c r="AG934" s="622"/>
      <c r="AH934" s="622"/>
      <c r="AI934" s="623"/>
      <c r="AJ934" s="622"/>
      <c r="AK934" s="622"/>
      <c r="AL934" s="622"/>
      <c r="AM934" s="622"/>
      <c r="AN934" s="622"/>
      <c r="AO934" s="622"/>
      <c r="AP934" s="622"/>
      <c r="AQ934" s="622"/>
      <c r="AR934" s="622"/>
      <c r="AS934" s="622"/>
      <c r="AT934" s="622"/>
      <c r="AU934" s="622"/>
      <c r="AV934" s="622"/>
      <c r="AW934" s="621"/>
      <c r="AX934" s="621"/>
      <c r="AY934" s="621"/>
      <c r="AZ934" s="621"/>
      <c r="BA934" s="620"/>
    </row>
    <row r="935" spans="1:53" ht="15.75" customHeight="1" x14ac:dyDescent="0.25">
      <c r="A935" s="620"/>
      <c r="B935" s="625"/>
      <c r="C935" s="620"/>
      <c r="D935" s="620"/>
      <c r="E935" s="620"/>
      <c r="F935" s="620"/>
      <c r="G935" s="620"/>
      <c r="H935" s="620"/>
      <c r="I935" s="620"/>
      <c r="J935" s="622"/>
      <c r="K935" s="622"/>
      <c r="L935" s="622"/>
      <c r="M935" s="622"/>
      <c r="N935" s="624"/>
      <c r="O935" s="622"/>
      <c r="P935" s="622"/>
      <c r="Q935" s="622"/>
      <c r="R935" s="622"/>
      <c r="S935" s="622"/>
      <c r="T935" s="622"/>
      <c r="U935" s="622"/>
      <c r="V935" s="622"/>
      <c r="W935" s="622"/>
      <c r="X935" s="622"/>
      <c r="Y935" s="622"/>
      <c r="Z935" s="620"/>
      <c r="AA935" s="620"/>
      <c r="AB935" s="620"/>
      <c r="AC935" s="623"/>
      <c r="AD935" s="622"/>
      <c r="AE935" s="622"/>
      <c r="AF935" s="622"/>
      <c r="AG935" s="622"/>
      <c r="AH935" s="622"/>
      <c r="AI935" s="623"/>
      <c r="AJ935" s="622"/>
      <c r="AK935" s="622"/>
      <c r="AL935" s="622"/>
      <c r="AM935" s="622"/>
      <c r="AN935" s="622"/>
      <c r="AO935" s="622"/>
      <c r="AP935" s="622"/>
      <c r="AQ935" s="622"/>
      <c r="AR935" s="622"/>
      <c r="AS935" s="622"/>
      <c r="AT935" s="622"/>
      <c r="AU935" s="622"/>
      <c r="AV935" s="622"/>
      <c r="AW935" s="621"/>
      <c r="AX935" s="621"/>
      <c r="AY935" s="621"/>
      <c r="AZ935" s="621"/>
      <c r="BA935" s="620"/>
    </row>
    <row r="936" spans="1:53" ht="15.75" customHeight="1" x14ac:dyDescent="0.25">
      <c r="A936" s="620"/>
      <c r="B936" s="625"/>
      <c r="C936" s="620"/>
      <c r="D936" s="620"/>
      <c r="E936" s="620"/>
      <c r="F936" s="620"/>
      <c r="G936" s="620"/>
      <c r="H936" s="620"/>
      <c r="I936" s="620"/>
      <c r="J936" s="622"/>
      <c r="K936" s="622"/>
      <c r="L936" s="622"/>
      <c r="M936" s="622"/>
      <c r="N936" s="624"/>
      <c r="O936" s="622"/>
      <c r="P936" s="622"/>
      <c r="Q936" s="622"/>
      <c r="R936" s="622"/>
      <c r="S936" s="622"/>
      <c r="T936" s="622"/>
      <c r="U936" s="622"/>
      <c r="V936" s="622"/>
      <c r="W936" s="622"/>
      <c r="X936" s="622"/>
      <c r="Y936" s="622"/>
      <c r="Z936" s="620"/>
      <c r="AA936" s="620"/>
      <c r="AB936" s="620"/>
      <c r="AC936" s="623"/>
      <c r="AD936" s="622"/>
      <c r="AE936" s="622"/>
      <c r="AF936" s="622"/>
      <c r="AG936" s="622"/>
      <c r="AH936" s="622"/>
      <c r="AI936" s="623"/>
      <c r="AJ936" s="622"/>
      <c r="AK936" s="622"/>
      <c r="AL936" s="622"/>
      <c r="AM936" s="622"/>
      <c r="AN936" s="622"/>
      <c r="AO936" s="622"/>
      <c r="AP936" s="622"/>
      <c r="AQ936" s="622"/>
      <c r="AR936" s="622"/>
      <c r="AS936" s="622"/>
      <c r="AT936" s="622"/>
      <c r="AU936" s="622"/>
      <c r="AV936" s="622"/>
      <c r="AW936" s="621"/>
      <c r="AX936" s="621"/>
      <c r="AY936" s="621"/>
      <c r="AZ936" s="621"/>
      <c r="BA936" s="620"/>
    </row>
    <row r="937" spans="1:53" ht="15.75" customHeight="1" x14ac:dyDescent="0.25">
      <c r="A937" s="620"/>
      <c r="B937" s="625"/>
      <c r="C937" s="620"/>
      <c r="D937" s="620"/>
      <c r="E937" s="620"/>
      <c r="F937" s="620"/>
      <c r="G937" s="620"/>
      <c r="H937" s="620"/>
      <c r="I937" s="620"/>
      <c r="J937" s="622"/>
      <c r="K937" s="622"/>
      <c r="L937" s="622"/>
      <c r="M937" s="622"/>
      <c r="N937" s="624"/>
      <c r="O937" s="622"/>
      <c r="P937" s="622"/>
      <c r="Q937" s="622"/>
      <c r="R937" s="622"/>
      <c r="S937" s="622"/>
      <c r="T937" s="622"/>
      <c r="U937" s="622"/>
      <c r="V937" s="622"/>
      <c r="W937" s="622"/>
      <c r="X937" s="622"/>
      <c r="Y937" s="622"/>
      <c r="Z937" s="620"/>
      <c r="AA937" s="620"/>
      <c r="AB937" s="620"/>
      <c r="AC937" s="623"/>
      <c r="AD937" s="622"/>
      <c r="AE937" s="622"/>
      <c r="AF937" s="622"/>
      <c r="AG937" s="622"/>
      <c r="AH937" s="622"/>
      <c r="AI937" s="623"/>
      <c r="AJ937" s="622"/>
      <c r="AK937" s="622"/>
      <c r="AL937" s="622"/>
      <c r="AM937" s="622"/>
      <c r="AN937" s="622"/>
      <c r="AO937" s="622"/>
      <c r="AP937" s="622"/>
      <c r="AQ937" s="622"/>
      <c r="AR937" s="622"/>
      <c r="AS937" s="622"/>
      <c r="AT937" s="622"/>
      <c r="AU937" s="622"/>
      <c r="AV937" s="622"/>
      <c r="AW937" s="621"/>
      <c r="AX937" s="621"/>
      <c r="AY937" s="621"/>
      <c r="AZ937" s="621"/>
      <c r="BA937" s="620"/>
    </row>
    <row r="938" spans="1:53" ht="15.75" customHeight="1" x14ac:dyDescent="0.25">
      <c r="A938" s="620"/>
      <c r="B938" s="625"/>
      <c r="C938" s="620"/>
      <c r="D938" s="620"/>
      <c r="E938" s="620"/>
      <c r="F938" s="620"/>
      <c r="G938" s="620"/>
      <c r="H938" s="620"/>
      <c r="I938" s="620"/>
      <c r="J938" s="622"/>
      <c r="K938" s="622"/>
      <c r="L938" s="622"/>
      <c r="M938" s="622"/>
      <c r="N938" s="624"/>
      <c r="O938" s="622"/>
      <c r="P938" s="622"/>
      <c r="Q938" s="622"/>
      <c r="R938" s="622"/>
      <c r="S938" s="622"/>
      <c r="T938" s="622"/>
      <c r="U938" s="622"/>
      <c r="V938" s="622"/>
      <c r="W938" s="622"/>
      <c r="X938" s="622"/>
      <c r="Y938" s="622"/>
      <c r="Z938" s="620"/>
      <c r="AA938" s="620"/>
      <c r="AB938" s="620"/>
      <c r="AC938" s="623"/>
      <c r="AD938" s="622"/>
      <c r="AE938" s="622"/>
      <c r="AF938" s="622"/>
      <c r="AG938" s="622"/>
      <c r="AH938" s="622"/>
      <c r="AI938" s="623"/>
      <c r="AJ938" s="622"/>
      <c r="AK938" s="622"/>
      <c r="AL938" s="622"/>
      <c r="AM938" s="622"/>
      <c r="AN938" s="622"/>
      <c r="AO938" s="622"/>
      <c r="AP938" s="622"/>
      <c r="AQ938" s="622"/>
      <c r="AR938" s="622"/>
      <c r="AS938" s="622"/>
      <c r="AT938" s="622"/>
      <c r="AU938" s="622"/>
      <c r="AV938" s="622"/>
      <c r="AW938" s="621"/>
      <c r="AX938" s="621"/>
      <c r="AY938" s="621"/>
      <c r="AZ938" s="621"/>
      <c r="BA938" s="620"/>
    </row>
    <row r="939" spans="1:53" ht="15.75" customHeight="1" x14ac:dyDescent="0.25">
      <c r="A939" s="620"/>
      <c r="B939" s="625"/>
      <c r="C939" s="620"/>
      <c r="D939" s="620"/>
      <c r="E939" s="620"/>
      <c r="F939" s="620"/>
      <c r="G939" s="620"/>
      <c r="H939" s="620"/>
      <c r="I939" s="620"/>
      <c r="J939" s="622"/>
      <c r="K939" s="622"/>
      <c r="L939" s="622"/>
      <c r="M939" s="622"/>
      <c r="N939" s="624"/>
      <c r="O939" s="622"/>
      <c r="P939" s="622"/>
      <c r="Q939" s="622"/>
      <c r="R939" s="622"/>
      <c r="S939" s="622"/>
      <c r="T939" s="622"/>
      <c r="U939" s="622"/>
      <c r="V939" s="622"/>
      <c r="W939" s="622"/>
      <c r="X939" s="622"/>
      <c r="Y939" s="622"/>
      <c r="Z939" s="620"/>
      <c r="AA939" s="620"/>
      <c r="AB939" s="620"/>
      <c r="AC939" s="623"/>
      <c r="AD939" s="622"/>
      <c r="AE939" s="622"/>
      <c r="AF939" s="622"/>
      <c r="AG939" s="622"/>
      <c r="AH939" s="622"/>
      <c r="AI939" s="623"/>
      <c r="AJ939" s="622"/>
      <c r="AK939" s="622"/>
      <c r="AL939" s="622"/>
      <c r="AM939" s="622"/>
      <c r="AN939" s="622"/>
      <c r="AO939" s="622"/>
      <c r="AP939" s="622"/>
      <c r="AQ939" s="622"/>
      <c r="AR939" s="622"/>
      <c r="AS939" s="622"/>
      <c r="AT939" s="622"/>
      <c r="AU939" s="622"/>
      <c r="AV939" s="622"/>
      <c r="AW939" s="621"/>
      <c r="AX939" s="621"/>
      <c r="AY939" s="621"/>
      <c r="AZ939" s="621"/>
      <c r="BA939" s="620"/>
    </row>
    <row r="940" spans="1:53" ht="15.75" customHeight="1" x14ac:dyDescent="0.25">
      <c r="A940" s="620"/>
      <c r="B940" s="625"/>
      <c r="C940" s="620"/>
      <c r="D940" s="620"/>
      <c r="E940" s="620"/>
      <c r="F940" s="620"/>
      <c r="G940" s="620"/>
      <c r="H940" s="620"/>
      <c r="I940" s="620"/>
      <c r="J940" s="622"/>
      <c r="K940" s="622"/>
      <c r="L940" s="622"/>
      <c r="M940" s="622"/>
      <c r="N940" s="624"/>
      <c r="O940" s="622"/>
      <c r="P940" s="622"/>
      <c r="Q940" s="622"/>
      <c r="R940" s="622"/>
      <c r="S940" s="622"/>
      <c r="T940" s="622"/>
      <c r="U940" s="622"/>
      <c r="V940" s="622"/>
      <c r="W940" s="622"/>
      <c r="X940" s="622"/>
      <c r="Y940" s="622"/>
      <c r="Z940" s="620"/>
      <c r="AA940" s="620"/>
      <c r="AB940" s="620"/>
      <c r="AC940" s="623"/>
      <c r="AD940" s="622"/>
      <c r="AE940" s="622"/>
      <c r="AF940" s="622"/>
      <c r="AG940" s="622"/>
      <c r="AH940" s="622"/>
      <c r="AI940" s="623"/>
      <c r="AJ940" s="622"/>
      <c r="AK940" s="622"/>
      <c r="AL940" s="622"/>
      <c r="AM940" s="622"/>
      <c r="AN940" s="622"/>
      <c r="AO940" s="622"/>
      <c r="AP940" s="622"/>
      <c r="AQ940" s="622"/>
      <c r="AR940" s="622"/>
      <c r="AS940" s="622"/>
      <c r="AT940" s="622"/>
      <c r="AU940" s="622"/>
      <c r="AV940" s="622"/>
      <c r="AW940" s="621"/>
      <c r="AX940" s="621"/>
      <c r="AY940" s="621"/>
      <c r="AZ940" s="621"/>
      <c r="BA940" s="620"/>
    </row>
    <row r="941" spans="1:53" ht="15.75" customHeight="1" x14ac:dyDescent="0.25">
      <c r="A941" s="620"/>
      <c r="B941" s="625"/>
      <c r="C941" s="620"/>
      <c r="D941" s="620"/>
      <c r="E941" s="620"/>
      <c r="F941" s="620"/>
      <c r="G941" s="620"/>
      <c r="H941" s="620"/>
      <c r="I941" s="620"/>
      <c r="J941" s="622"/>
      <c r="K941" s="622"/>
      <c r="L941" s="622"/>
      <c r="M941" s="622"/>
      <c r="N941" s="624"/>
      <c r="O941" s="622"/>
      <c r="P941" s="622"/>
      <c r="Q941" s="622"/>
      <c r="R941" s="622"/>
      <c r="S941" s="622"/>
      <c r="T941" s="622"/>
      <c r="U941" s="622"/>
      <c r="V941" s="622"/>
      <c r="W941" s="622"/>
      <c r="X941" s="622"/>
      <c r="Y941" s="622"/>
      <c r="Z941" s="620"/>
      <c r="AA941" s="620"/>
      <c r="AB941" s="620"/>
      <c r="AC941" s="623"/>
      <c r="AD941" s="622"/>
      <c r="AE941" s="622"/>
      <c r="AF941" s="622"/>
      <c r="AG941" s="622"/>
      <c r="AH941" s="622"/>
      <c r="AI941" s="623"/>
      <c r="AJ941" s="622"/>
      <c r="AK941" s="622"/>
      <c r="AL941" s="622"/>
      <c r="AM941" s="622"/>
      <c r="AN941" s="622"/>
      <c r="AO941" s="622"/>
      <c r="AP941" s="622"/>
      <c r="AQ941" s="622"/>
      <c r="AR941" s="622"/>
      <c r="AS941" s="622"/>
      <c r="AT941" s="622"/>
      <c r="AU941" s="622"/>
      <c r="AV941" s="622"/>
      <c r="AW941" s="621"/>
      <c r="AX941" s="621"/>
      <c r="AY941" s="621"/>
      <c r="AZ941" s="621"/>
      <c r="BA941" s="620"/>
    </row>
    <row r="942" spans="1:53" ht="15.75" customHeight="1" x14ac:dyDescent="0.25">
      <c r="A942" s="620"/>
      <c r="B942" s="625"/>
      <c r="C942" s="620"/>
      <c r="D942" s="620"/>
      <c r="E942" s="620"/>
      <c r="F942" s="620"/>
      <c r="G942" s="620"/>
      <c r="H942" s="620"/>
      <c r="I942" s="620"/>
      <c r="J942" s="622"/>
      <c r="K942" s="622"/>
      <c r="L942" s="622"/>
      <c r="M942" s="622"/>
      <c r="N942" s="624"/>
      <c r="O942" s="622"/>
      <c r="P942" s="622"/>
      <c r="Q942" s="622"/>
      <c r="R942" s="622"/>
      <c r="S942" s="622"/>
      <c r="T942" s="622"/>
      <c r="U942" s="622"/>
      <c r="V942" s="622"/>
      <c r="W942" s="622"/>
      <c r="X942" s="622"/>
      <c r="Y942" s="622"/>
      <c r="Z942" s="620"/>
      <c r="AA942" s="620"/>
      <c r="AB942" s="620"/>
      <c r="AC942" s="623"/>
      <c r="AD942" s="622"/>
      <c r="AE942" s="622"/>
      <c r="AF942" s="622"/>
      <c r="AG942" s="622"/>
      <c r="AH942" s="622"/>
      <c r="AI942" s="623"/>
      <c r="AJ942" s="622"/>
      <c r="AK942" s="622"/>
      <c r="AL942" s="622"/>
      <c r="AM942" s="622"/>
      <c r="AN942" s="622"/>
      <c r="AO942" s="622"/>
      <c r="AP942" s="622"/>
      <c r="AQ942" s="622"/>
      <c r="AR942" s="622"/>
      <c r="AS942" s="622"/>
      <c r="AT942" s="622"/>
      <c r="AU942" s="622"/>
      <c r="AV942" s="622"/>
      <c r="AW942" s="621"/>
      <c r="AX942" s="621"/>
      <c r="AY942" s="621"/>
      <c r="AZ942" s="621"/>
      <c r="BA942" s="620"/>
    </row>
    <row r="943" spans="1:53" ht="15.75" customHeight="1" x14ac:dyDescent="0.25">
      <c r="A943" s="620"/>
      <c r="B943" s="625"/>
      <c r="C943" s="620"/>
      <c r="D943" s="620"/>
      <c r="E943" s="620"/>
      <c r="F943" s="620"/>
      <c r="G943" s="620"/>
      <c r="H943" s="620"/>
      <c r="I943" s="620"/>
      <c r="J943" s="622"/>
      <c r="K943" s="622"/>
      <c r="L943" s="622"/>
      <c r="M943" s="622"/>
      <c r="N943" s="624"/>
      <c r="O943" s="622"/>
      <c r="P943" s="622"/>
      <c r="Q943" s="622"/>
      <c r="R943" s="622"/>
      <c r="S943" s="622"/>
      <c r="T943" s="622"/>
      <c r="U943" s="622"/>
      <c r="V943" s="622"/>
      <c r="W943" s="622"/>
      <c r="X943" s="622"/>
      <c r="Y943" s="622"/>
      <c r="Z943" s="620"/>
      <c r="AA943" s="620"/>
      <c r="AB943" s="620"/>
      <c r="AC943" s="623"/>
      <c r="AD943" s="622"/>
      <c r="AE943" s="622"/>
      <c r="AF943" s="622"/>
      <c r="AG943" s="622"/>
      <c r="AH943" s="622"/>
      <c r="AI943" s="623"/>
      <c r="AJ943" s="622"/>
      <c r="AK943" s="622"/>
      <c r="AL943" s="622"/>
      <c r="AM943" s="622"/>
      <c r="AN943" s="622"/>
      <c r="AO943" s="622"/>
      <c r="AP943" s="622"/>
      <c r="AQ943" s="622"/>
      <c r="AR943" s="622"/>
      <c r="AS943" s="622"/>
      <c r="AT943" s="622"/>
      <c r="AU943" s="622"/>
      <c r="AV943" s="622"/>
      <c r="AW943" s="621"/>
      <c r="AX943" s="621"/>
      <c r="AY943" s="621"/>
      <c r="AZ943" s="621"/>
      <c r="BA943" s="620"/>
    </row>
    <row r="944" spans="1:53" ht="15.75" customHeight="1" x14ac:dyDescent="0.25">
      <c r="A944" s="620"/>
      <c r="B944" s="625"/>
      <c r="C944" s="620"/>
      <c r="D944" s="620"/>
      <c r="E944" s="620"/>
      <c r="F944" s="620"/>
      <c r="G944" s="620"/>
      <c r="H944" s="620"/>
      <c r="I944" s="620"/>
      <c r="J944" s="622"/>
      <c r="K944" s="622"/>
      <c r="L944" s="622"/>
      <c r="M944" s="622"/>
      <c r="N944" s="624"/>
      <c r="O944" s="622"/>
      <c r="P944" s="622"/>
      <c r="Q944" s="622"/>
      <c r="R944" s="622"/>
      <c r="S944" s="622"/>
      <c r="T944" s="622"/>
      <c r="U944" s="622"/>
      <c r="V944" s="622"/>
      <c r="W944" s="622"/>
      <c r="X944" s="622"/>
      <c r="Y944" s="622"/>
      <c r="Z944" s="620"/>
      <c r="AA944" s="620"/>
      <c r="AB944" s="620"/>
      <c r="AC944" s="623"/>
      <c r="AD944" s="622"/>
      <c r="AE944" s="622"/>
      <c r="AF944" s="622"/>
      <c r="AG944" s="622"/>
      <c r="AH944" s="622"/>
      <c r="AI944" s="623"/>
      <c r="AJ944" s="622"/>
      <c r="AK944" s="622"/>
      <c r="AL944" s="622"/>
      <c r="AM944" s="622"/>
      <c r="AN944" s="622"/>
      <c r="AO944" s="622"/>
      <c r="AP944" s="622"/>
      <c r="AQ944" s="622"/>
      <c r="AR944" s="622"/>
      <c r="AS944" s="622"/>
      <c r="AT944" s="622"/>
      <c r="AU944" s="622"/>
      <c r="AV944" s="622"/>
      <c r="AW944" s="621"/>
      <c r="AX944" s="621"/>
      <c r="AY944" s="621"/>
      <c r="AZ944" s="621"/>
      <c r="BA944" s="620"/>
    </row>
    <row r="945" spans="1:53" ht="15.75" customHeight="1" x14ac:dyDescent="0.25">
      <c r="A945" s="620"/>
      <c r="B945" s="625"/>
      <c r="C945" s="620"/>
      <c r="D945" s="620"/>
      <c r="E945" s="620"/>
      <c r="F945" s="620"/>
      <c r="G945" s="620"/>
      <c r="H945" s="620"/>
      <c r="I945" s="620"/>
      <c r="J945" s="622"/>
      <c r="K945" s="622"/>
      <c r="L945" s="622"/>
      <c r="M945" s="622"/>
      <c r="N945" s="624"/>
      <c r="O945" s="622"/>
      <c r="P945" s="622"/>
      <c r="Q945" s="622"/>
      <c r="R945" s="622"/>
      <c r="S945" s="622"/>
      <c r="T945" s="622"/>
      <c r="U945" s="622"/>
      <c r="V945" s="622"/>
      <c r="W945" s="622"/>
      <c r="X945" s="622"/>
      <c r="Y945" s="622"/>
      <c r="Z945" s="620"/>
      <c r="AA945" s="620"/>
      <c r="AB945" s="620"/>
      <c r="AC945" s="623"/>
      <c r="AD945" s="622"/>
      <c r="AE945" s="622"/>
      <c r="AF945" s="622"/>
      <c r="AG945" s="622"/>
      <c r="AH945" s="622"/>
      <c r="AI945" s="623"/>
      <c r="AJ945" s="622"/>
      <c r="AK945" s="622"/>
      <c r="AL945" s="622"/>
      <c r="AM945" s="622"/>
      <c r="AN945" s="622"/>
      <c r="AO945" s="622"/>
      <c r="AP945" s="622"/>
      <c r="AQ945" s="622"/>
      <c r="AR945" s="622"/>
      <c r="AS945" s="622"/>
      <c r="AT945" s="622"/>
      <c r="AU945" s="622"/>
      <c r="AV945" s="622"/>
      <c r="AW945" s="621"/>
      <c r="AX945" s="621"/>
      <c r="AY945" s="621"/>
      <c r="AZ945" s="621"/>
      <c r="BA945" s="620"/>
    </row>
    <row r="946" spans="1:53" ht="15.75" customHeight="1" x14ac:dyDescent="0.25">
      <c r="A946" s="620"/>
      <c r="B946" s="625"/>
      <c r="C946" s="620"/>
      <c r="D946" s="620"/>
      <c r="E946" s="620"/>
      <c r="F946" s="620"/>
      <c r="G946" s="620"/>
      <c r="H946" s="620"/>
      <c r="I946" s="620"/>
      <c r="J946" s="622"/>
      <c r="K946" s="622"/>
      <c r="L946" s="622"/>
      <c r="M946" s="622"/>
      <c r="N946" s="624"/>
      <c r="O946" s="622"/>
      <c r="P946" s="622"/>
      <c r="Q946" s="622"/>
      <c r="R946" s="622"/>
      <c r="S946" s="622"/>
      <c r="T946" s="622"/>
      <c r="U946" s="622"/>
      <c r="V946" s="622"/>
      <c r="W946" s="622"/>
      <c r="X946" s="622"/>
      <c r="Y946" s="622"/>
      <c r="Z946" s="620"/>
      <c r="AA946" s="620"/>
      <c r="AB946" s="620"/>
      <c r="AC946" s="623"/>
      <c r="AD946" s="622"/>
      <c r="AE946" s="622"/>
      <c r="AF946" s="622"/>
      <c r="AG946" s="622"/>
      <c r="AH946" s="622"/>
      <c r="AI946" s="623"/>
      <c r="AJ946" s="622"/>
      <c r="AK946" s="622"/>
      <c r="AL946" s="622"/>
      <c r="AM946" s="622"/>
      <c r="AN946" s="622"/>
      <c r="AO946" s="622"/>
      <c r="AP946" s="622"/>
      <c r="AQ946" s="622"/>
      <c r="AR946" s="622"/>
      <c r="AS946" s="622"/>
      <c r="AT946" s="622"/>
      <c r="AU946" s="622"/>
      <c r="AV946" s="622"/>
      <c r="AW946" s="621"/>
      <c r="AX946" s="621"/>
      <c r="AY946" s="621"/>
      <c r="AZ946" s="621"/>
      <c r="BA946" s="620"/>
    </row>
    <row r="947" spans="1:53" ht="15.75" customHeight="1" x14ac:dyDescent="0.25">
      <c r="A947" s="620"/>
      <c r="B947" s="625"/>
      <c r="C947" s="620"/>
      <c r="D947" s="620"/>
      <c r="E947" s="620"/>
      <c r="F947" s="620"/>
      <c r="G947" s="620"/>
      <c r="H947" s="620"/>
      <c r="I947" s="620"/>
      <c r="J947" s="622"/>
      <c r="K947" s="622"/>
      <c r="L947" s="622"/>
      <c r="M947" s="622"/>
      <c r="N947" s="624"/>
      <c r="O947" s="622"/>
      <c r="P947" s="622"/>
      <c r="Q947" s="622"/>
      <c r="R947" s="622"/>
      <c r="S947" s="622"/>
      <c r="T947" s="622"/>
      <c r="U947" s="622"/>
      <c r="V947" s="622"/>
      <c r="W947" s="622"/>
      <c r="X947" s="622"/>
      <c r="Y947" s="622"/>
      <c r="Z947" s="620"/>
      <c r="AA947" s="620"/>
      <c r="AB947" s="620"/>
      <c r="AC947" s="623"/>
      <c r="AD947" s="622"/>
      <c r="AE947" s="622"/>
      <c r="AF947" s="622"/>
      <c r="AG947" s="622"/>
      <c r="AH947" s="622"/>
      <c r="AI947" s="623"/>
      <c r="AJ947" s="622"/>
      <c r="AK947" s="622"/>
      <c r="AL947" s="622"/>
      <c r="AM947" s="622"/>
      <c r="AN947" s="622"/>
      <c r="AO947" s="622"/>
      <c r="AP947" s="622"/>
      <c r="AQ947" s="622"/>
      <c r="AR947" s="622"/>
      <c r="AS947" s="622"/>
      <c r="AT947" s="622"/>
      <c r="AU947" s="622"/>
      <c r="AV947" s="622"/>
      <c r="AW947" s="621"/>
      <c r="AX947" s="621"/>
      <c r="AY947" s="621"/>
      <c r="AZ947" s="621"/>
      <c r="BA947" s="620"/>
    </row>
    <row r="948" spans="1:53" ht="15.75" customHeight="1" x14ac:dyDescent="0.25">
      <c r="A948" s="620"/>
      <c r="B948" s="625"/>
      <c r="C948" s="620"/>
      <c r="D948" s="620"/>
      <c r="E948" s="620"/>
      <c r="F948" s="620"/>
      <c r="G948" s="620"/>
      <c r="H948" s="620"/>
      <c r="I948" s="620"/>
      <c r="J948" s="622"/>
      <c r="K948" s="622"/>
      <c r="L948" s="622"/>
      <c r="M948" s="622"/>
      <c r="N948" s="624"/>
      <c r="O948" s="622"/>
      <c r="P948" s="622"/>
      <c r="Q948" s="622"/>
      <c r="R948" s="622"/>
      <c r="S948" s="622"/>
      <c r="T948" s="622"/>
      <c r="U948" s="622"/>
      <c r="V948" s="622"/>
      <c r="W948" s="622"/>
      <c r="X948" s="622"/>
      <c r="Y948" s="622"/>
      <c r="Z948" s="620"/>
      <c r="AA948" s="620"/>
      <c r="AB948" s="620"/>
      <c r="AC948" s="623"/>
      <c r="AD948" s="622"/>
      <c r="AE948" s="622"/>
      <c r="AF948" s="622"/>
      <c r="AG948" s="622"/>
      <c r="AH948" s="622"/>
      <c r="AI948" s="623"/>
      <c r="AJ948" s="622"/>
      <c r="AK948" s="622"/>
      <c r="AL948" s="622"/>
      <c r="AM948" s="622"/>
      <c r="AN948" s="622"/>
      <c r="AO948" s="622"/>
      <c r="AP948" s="622"/>
      <c r="AQ948" s="622"/>
      <c r="AR948" s="622"/>
      <c r="AS948" s="622"/>
      <c r="AT948" s="622"/>
      <c r="AU948" s="622"/>
      <c r="AV948" s="622"/>
      <c r="AW948" s="621"/>
      <c r="AX948" s="621"/>
      <c r="AY948" s="621"/>
      <c r="AZ948" s="621"/>
      <c r="BA948" s="620"/>
    </row>
    <row r="949" spans="1:53" ht="15.75" customHeight="1" x14ac:dyDescent="0.25">
      <c r="A949" s="620"/>
      <c r="B949" s="625"/>
      <c r="C949" s="620"/>
      <c r="D949" s="620"/>
      <c r="E949" s="620"/>
      <c r="F949" s="620"/>
      <c r="G949" s="620"/>
      <c r="H949" s="620"/>
      <c r="I949" s="620"/>
      <c r="J949" s="622"/>
      <c r="K949" s="622"/>
      <c r="L949" s="622"/>
      <c r="M949" s="622"/>
      <c r="N949" s="624"/>
      <c r="O949" s="622"/>
      <c r="P949" s="622"/>
      <c r="Q949" s="622"/>
      <c r="R949" s="622"/>
      <c r="S949" s="622"/>
      <c r="T949" s="622"/>
      <c r="U949" s="622"/>
      <c r="V949" s="622"/>
      <c r="W949" s="622"/>
      <c r="X949" s="622"/>
      <c r="Y949" s="622"/>
      <c r="Z949" s="620"/>
      <c r="AA949" s="620"/>
      <c r="AB949" s="620"/>
      <c r="AC949" s="623"/>
      <c r="AD949" s="622"/>
      <c r="AE949" s="622"/>
      <c r="AF949" s="622"/>
      <c r="AG949" s="622"/>
      <c r="AH949" s="622"/>
      <c r="AI949" s="623"/>
      <c r="AJ949" s="622"/>
      <c r="AK949" s="622"/>
      <c r="AL949" s="622"/>
      <c r="AM949" s="622"/>
      <c r="AN949" s="622"/>
      <c r="AO949" s="622"/>
      <c r="AP949" s="622"/>
      <c r="AQ949" s="622"/>
      <c r="AR949" s="622"/>
      <c r="AS949" s="622"/>
      <c r="AT949" s="622"/>
      <c r="AU949" s="622"/>
      <c r="AV949" s="622"/>
      <c r="AW949" s="621"/>
      <c r="AX949" s="621"/>
      <c r="AY949" s="621"/>
      <c r="AZ949" s="621"/>
      <c r="BA949" s="620"/>
    </row>
    <row r="950" spans="1:53" ht="15.75" customHeight="1" x14ac:dyDescent="0.25">
      <c r="A950" s="620"/>
      <c r="B950" s="625"/>
      <c r="C950" s="620"/>
      <c r="D950" s="620"/>
      <c r="E950" s="620"/>
      <c r="F950" s="620"/>
      <c r="G950" s="620"/>
      <c r="H950" s="620"/>
      <c r="I950" s="620"/>
      <c r="J950" s="622"/>
      <c r="K950" s="622"/>
      <c r="L950" s="622"/>
      <c r="M950" s="622"/>
      <c r="N950" s="624"/>
      <c r="O950" s="622"/>
      <c r="P950" s="622"/>
      <c r="Q950" s="622"/>
      <c r="R950" s="622"/>
      <c r="S950" s="622"/>
      <c r="T950" s="622"/>
      <c r="U950" s="622"/>
      <c r="V950" s="622"/>
      <c r="W950" s="622"/>
      <c r="X950" s="622"/>
      <c r="Y950" s="622"/>
      <c r="Z950" s="620"/>
      <c r="AA950" s="620"/>
      <c r="AB950" s="620"/>
      <c r="AC950" s="623"/>
      <c r="AD950" s="622"/>
      <c r="AE950" s="622"/>
      <c r="AF950" s="622"/>
      <c r="AG950" s="622"/>
      <c r="AH950" s="622"/>
      <c r="AI950" s="623"/>
      <c r="AJ950" s="622"/>
      <c r="AK950" s="622"/>
      <c r="AL950" s="622"/>
      <c r="AM950" s="622"/>
      <c r="AN950" s="622"/>
      <c r="AO950" s="622"/>
      <c r="AP950" s="622"/>
      <c r="AQ950" s="622"/>
      <c r="AR950" s="622"/>
      <c r="AS950" s="622"/>
      <c r="AT950" s="622"/>
      <c r="AU950" s="622"/>
      <c r="AV950" s="622"/>
      <c r="AW950" s="621"/>
      <c r="AX950" s="621"/>
      <c r="AY950" s="621"/>
      <c r="AZ950" s="621"/>
      <c r="BA950" s="620"/>
    </row>
    <row r="951" spans="1:53" ht="15.75" customHeight="1" x14ac:dyDescent="0.25">
      <c r="A951" s="620"/>
      <c r="B951" s="625"/>
      <c r="C951" s="620"/>
      <c r="D951" s="620"/>
      <c r="E951" s="620"/>
      <c r="F951" s="620"/>
      <c r="G951" s="620"/>
      <c r="H951" s="620"/>
      <c r="I951" s="620"/>
      <c r="J951" s="622"/>
      <c r="K951" s="622"/>
      <c r="L951" s="622"/>
      <c r="M951" s="622"/>
      <c r="N951" s="624"/>
      <c r="O951" s="622"/>
      <c r="P951" s="622"/>
      <c r="Q951" s="622"/>
      <c r="R951" s="622"/>
      <c r="S951" s="622"/>
      <c r="T951" s="622"/>
      <c r="U951" s="622"/>
      <c r="V951" s="622"/>
      <c r="W951" s="622"/>
      <c r="X951" s="622"/>
      <c r="Y951" s="622"/>
      <c r="Z951" s="620"/>
      <c r="AA951" s="620"/>
      <c r="AB951" s="620"/>
      <c r="AC951" s="623"/>
      <c r="AD951" s="622"/>
      <c r="AE951" s="622"/>
      <c r="AF951" s="622"/>
      <c r="AG951" s="622"/>
      <c r="AH951" s="622"/>
      <c r="AI951" s="623"/>
      <c r="AJ951" s="622"/>
      <c r="AK951" s="622"/>
      <c r="AL951" s="622"/>
      <c r="AM951" s="622"/>
      <c r="AN951" s="622"/>
      <c r="AO951" s="622"/>
      <c r="AP951" s="622"/>
      <c r="AQ951" s="622"/>
      <c r="AR951" s="622"/>
      <c r="AS951" s="622"/>
      <c r="AT951" s="622"/>
      <c r="AU951" s="622"/>
      <c r="AV951" s="622"/>
      <c r="AW951" s="621"/>
      <c r="AX951" s="621"/>
      <c r="AY951" s="621"/>
      <c r="AZ951" s="621"/>
      <c r="BA951" s="620"/>
    </row>
    <row r="952" spans="1:53" ht="15.75" customHeight="1" x14ac:dyDescent="0.25">
      <c r="A952" s="620"/>
      <c r="B952" s="625"/>
      <c r="C952" s="620"/>
      <c r="D952" s="620"/>
      <c r="E952" s="620"/>
      <c r="F952" s="620"/>
      <c r="G952" s="620"/>
      <c r="H952" s="620"/>
      <c r="I952" s="620"/>
      <c r="J952" s="622"/>
      <c r="K952" s="622"/>
      <c r="L952" s="622"/>
      <c r="M952" s="622"/>
      <c r="N952" s="624"/>
      <c r="O952" s="622"/>
      <c r="P952" s="622"/>
      <c r="Q952" s="622"/>
      <c r="R952" s="622"/>
      <c r="S952" s="622"/>
      <c r="T952" s="622"/>
      <c r="U952" s="622"/>
      <c r="V952" s="622"/>
      <c r="W952" s="622"/>
      <c r="X952" s="622"/>
      <c r="Y952" s="622"/>
      <c r="Z952" s="620"/>
      <c r="AA952" s="620"/>
      <c r="AB952" s="620"/>
      <c r="AC952" s="623"/>
      <c r="AD952" s="622"/>
      <c r="AE952" s="622"/>
      <c r="AF952" s="622"/>
      <c r="AG952" s="622"/>
      <c r="AH952" s="622"/>
      <c r="AI952" s="623"/>
      <c r="AJ952" s="622"/>
      <c r="AK952" s="622"/>
      <c r="AL952" s="622"/>
      <c r="AM952" s="622"/>
      <c r="AN952" s="622"/>
      <c r="AO952" s="622"/>
      <c r="AP952" s="622"/>
      <c r="AQ952" s="622"/>
      <c r="AR952" s="622"/>
      <c r="AS952" s="622"/>
      <c r="AT952" s="622"/>
      <c r="AU952" s="622"/>
      <c r="AV952" s="622"/>
      <c r="AW952" s="621"/>
      <c r="AX952" s="621"/>
      <c r="AY952" s="621"/>
      <c r="AZ952" s="621"/>
      <c r="BA952" s="620"/>
    </row>
    <row r="953" spans="1:53" ht="15.75" customHeight="1" x14ac:dyDescent="0.25">
      <c r="A953" s="620"/>
      <c r="B953" s="625"/>
      <c r="C953" s="620"/>
      <c r="D953" s="620"/>
      <c r="E953" s="620"/>
      <c r="F953" s="620"/>
      <c r="G953" s="620"/>
      <c r="H953" s="620"/>
      <c r="I953" s="620"/>
      <c r="J953" s="622"/>
      <c r="K953" s="622"/>
      <c r="L953" s="622"/>
      <c r="M953" s="622"/>
      <c r="N953" s="624"/>
      <c r="O953" s="622"/>
      <c r="P953" s="622"/>
      <c r="Q953" s="622"/>
      <c r="R953" s="622"/>
      <c r="S953" s="622"/>
      <c r="T953" s="622"/>
      <c r="U953" s="622"/>
      <c r="V953" s="622"/>
      <c r="W953" s="622"/>
      <c r="X953" s="622"/>
      <c r="Y953" s="622"/>
      <c r="Z953" s="620"/>
      <c r="AA953" s="620"/>
      <c r="AB953" s="620"/>
      <c r="AC953" s="623"/>
      <c r="AD953" s="622"/>
      <c r="AE953" s="622"/>
      <c r="AF953" s="622"/>
      <c r="AG953" s="622"/>
      <c r="AH953" s="622"/>
      <c r="AI953" s="623"/>
      <c r="AJ953" s="622"/>
      <c r="AK953" s="622"/>
      <c r="AL953" s="622"/>
      <c r="AM953" s="622"/>
      <c r="AN953" s="622"/>
      <c r="AO953" s="622"/>
      <c r="AP953" s="622"/>
      <c r="AQ953" s="622"/>
      <c r="AR953" s="622"/>
      <c r="AS953" s="622"/>
      <c r="AT953" s="622"/>
      <c r="AU953" s="622"/>
      <c r="AV953" s="622"/>
      <c r="AW953" s="621"/>
      <c r="AX953" s="621"/>
      <c r="AY953" s="621"/>
      <c r="AZ953" s="621"/>
      <c r="BA953" s="620"/>
    </row>
    <row r="954" spans="1:53" ht="15.75" customHeight="1" x14ac:dyDescent="0.25">
      <c r="A954" s="620"/>
      <c r="B954" s="625"/>
      <c r="C954" s="620"/>
      <c r="D954" s="620"/>
      <c r="E954" s="620"/>
      <c r="F954" s="620"/>
      <c r="G954" s="620"/>
      <c r="H954" s="620"/>
      <c r="I954" s="620"/>
      <c r="J954" s="622"/>
      <c r="K954" s="622"/>
      <c r="L954" s="622"/>
      <c r="M954" s="622"/>
      <c r="N954" s="624"/>
      <c r="O954" s="622"/>
      <c r="P954" s="622"/>
      <c r="Q954" s="622"/>
      <c r="R954" s="622"/>
      <c r="S954" s="622"/>
      <c r="T954" s="622"/>
      <c r="U954" s="622"/>
      <c r="V954" s="622"/>
      <c r="W954" s="622"/>
      <c r="X954" s="622"/>
      <c r="Y954" s="622"/>
      <c r="Z954" s="620"/>
      <c r="AA954" s="620"/>
      <c r="AB954" s="620"/>
      <c r="AC954" s="623"/>
      <c r="AD954" s="622"/>
      <c r="AE954" s="622"/>
      <c r="AF954" s="622"/>
      <c r="AG954" s="622"/>
      <c r="AH954" s="622"/>
      <c r="AI954" s="623"/>
      <c r="AJ954" s="622"/>
      <c r="AK954" s="622"/>
      <c r="AL954" s="622"/>
      <c r="AM954" s="622"/>
      <c r="AN954" s="622"/>
      <c r="AO954" s="622"/>
      <c r="AP954" s="622"/>
      <c r="AQ954" s="622"/>
      <c r="AR954" s="622"/>
      <c r="AS954" s="622"/>
      <c r="AT954" s="622"/>
      <c r="AU954" s="622"/>
      <c r="AV954" s="622"/>
      <c r="AW954" s="621"/>
      <c r="AX954" s="621"/>
      <c r="AY954" s="621"/>
      <c r="AZ954" s="621"/>
      <c r="BA954" s="620"/>
    </row>
    <row r="955" spans="1:53" ht="15.75" customHeight="1" x14ac:dyDescent="0.25">
      <c r="A955" s="620"/>
      <c r="B955" s="625"/>
      <c r="C955" s="620"/>
      <c r="D955" s="620"/>
      <c r="E955" s="620"/>
      <c r="F955" s="620"/>
      <c r="G955" s="620"/>
      <c r="H955" s="620"/>
      <c r="I955" s="620"/>
      <c r="J955" s="622"/>
      <c r="K955" s="622"/>
      <c r="L955" s="622"/>
      <c r="M955" s="622"/>
      <c r="N955" s="624"/>
      <c r="O955" s="622"/>
      <c r="P955" s="622"/>
      <c r="Q955" s="622"/>
      <c r="R955" s="622"/>
      <c r="S955" s="622"/>
      <c r="T955" s="622"/>
      <c r="U955" s="622"/>
      <c r="V955" s="622"/>
      <c r="W955" s="622"/>
      <c r="X955" s="622"/>
      <c r="Y955" s="622"/>
      <c r="Z955" s="620"/>
      <c r="AA955" s="620"/>
      <c r="AB955" s="620"/>
      <c r="AC955" s="623"/>
      <c r="AD955" s="622"/>
      <c r="AE955" s="622"/>
      <c r="AF955" s="622"/>
      <c r="AG955" s="622"/>
      <c r="AH955" s="622"/>
      <c r="AI955" s="623"/>
      <c r="AJ955" s="622"/>
      <c r="AK955" s="622"/>
      <c r="AL955" s="622"/>
      <c r="AM955" s="622"/>
      <c r="AN955" s="622"/>
      <c r="AO955" s="622"/>
      <c r="AP955" s="622"/>
      <c r="AQ955" s="622"/>
      <c r="AR955" s="622"/>
      <c r="AS955" s="622"/>
      <c r="AT955" s="622"/>
      <c r="AU955" s="622"/>
      <c r="AV955" s="622"/>
      <c r="AW955" s="621"/>
      <c r="AX955" s="621"/>
      <c r="AY955" s="621"/>
      <c r="AZ955" s="621"/>
      <c r="BA955" s="620"/>
    </row>
    <row r="956" spans="1:53" ht="15.75" customHeight="1" x14ac:dyDescent="0.25">
      <c r="A956" s="620"/>
      <c r="B956" s="625"/>
      <c r="C956" s="620"/>
      <c r="D956" s="620"/>
      <c r="E956" s="620"/>
      <c r="F956" s="620"/>
      <c r="G956" s="620"/>
      <c r="H956" s="620"/>
      <c r="I956" s="620"/>
      <c r="J956" s="622"/>
      <c r="K956" s="622"/>
      <c r="L956" s="622"/>
      <c r="M956" s="622"/>
      <c r="N956" s="624"/>
      <c r="O956" s="622"/>
      <c r="P956" s="622"/>
      <c r="Q956" s="622"/>
      <c r="R956" s="622"/>
      <c r="S956" s="622"/>
      <c r="T956" s="622"/>
      <c r="U956" s="622"/>
      <c r="V956" s="622"/>
      <c r="W956" s="622"/>
      <c r="X956" s="622"/>
      <c r="Y956" s="622"/>
      <c r="Z956" s="620"/>
      <c r="AA956" s="620"/>
      <c r="AB956" s="620"/>
      <c r="AC956" s="623"/>
      <c r="AD956" s="622"/>
      <c r="AE956" s="622"/>
      <c r="AF956" s="622"/>
      <c r="AG956" s="622"/>
      <c r="AH956" s="622"/>
      <c r="AI956" s="623"/>
      <c r="AJ956" s="622"/>
      <c r="AK956" s="622"/>
      <c r="AL956" s="622"/>
      <c r="AM956" s="622"/>
      <c r="AN956" s="622"/>
      <c r="AO956" s="622"/>
      <c r="AP956" s="622"/>
      <c r="AQ956" s="622"/>
      <c r="AR956" s="622"/>
      <c r="AS956" s="622"/>
      <c r="AT956" s="622"/>
      <c r="AU956" s="622"/>
      <c r="AV956" s="622"/>
      <c r="AW956" s="621"/>
      <c r="AX956" s="621"/>
      <c r="AY956" s="621"/>
      <c r="AZ956" s="621"/>
      <c r="BA956" s="620"/>
    </row>
    <row r="957" spans="1:53" ht="15.75" customHeight="1" x14ac:dyDescent="0.25">
      <c r="A957" s="620"/>
      <c r="B957" s="625"/>
      <c r="C957" s="620"/>
      <c r="D957" s="620"/>
      <c r="E957" s="620"/>
      <c r="F957" s="620"/>
      <c r="G957" s="620"/>
      <c r="H957" s="620"/>
      <c r="I957" s="620"/>
      <c r="J957" s="622"/>
      <c r="K957" s="622"/>
      <c r="L957" s="622"/>
      <c r="M957" s="622"/>
      <c r="N957" s="624"/>
      <c r="O957" s="622"/>
      <c r="P957" s="622"/>
      <c r="Q957" s="622"/>
      <c r="R957" s="622"/>
      <c r="S957" s="622"/>
      <c r="T957" s="622"/>
      <c r="U957" s="622"/>
      <c r="V957" s="622"/>
      <c r="W957" s="622"/>
      <c r="X957" s="622"/>
      <c r="Y957" s="622"/>
      <c r="Z957" s="620"/>
      <c r="AA957" s="620"/>
      <c r="AB957" s="620"/>
      <c r="AC957" s="623"/>
      <c r="AD957" s="622"/>
      <c r="AE957" s="622"/>
      <c r="AF957" s="622"/>
      <c r="AG957" s="622"/>
      <c r="AH957" s="622"/>
      <c r="AI957" s="623"/>
      <c r="AJ957" s="622"/>
      <c r="AK957" s="622"/>
      <c r="AL957" s="622"/>
      <c r="AM957" s="622"/>
      <c r="AN957" s="622"/>
      <c r="AO957" s="622"/>
      <c r="AP957" s="622"/>
      <c r="AQ957" s="622"/>
      <c r="AR957" s="622"/>
      <c r="AS957" s="622"/>
      <c r="AT957" s="622"/>
      <c r="AU957" s="622"/>
      <c r="AV957" s="622"/>
      <c r="AW957" s="621"/>
      <c r="AX957" s="621"/>
      <c r="AY957" s="621"/>
      <c r="AZ957" s="621"/>
      <c r="BA957" s="620"/>
    </row>
    <row r="958" spans="1:53" ht="15.75" customHeight="1" x14ac:dyDescent="0.25">
      <c r="A958" s="620"/>
      <c r="B958" s="625"/>
      <c r="C958" s="620"/>
      <c r="D958" s="620"/>
      <c r="E958" s="620"/>
      <c r="F958" s="620"/>
      <c r="G958" s="620"/>
      <c r="H958" s="620"/>
      <c r="I958" s="620"/>
      <c r="J958" s="622"/>
      <c r="K958" s="622"/>
      <c r="L958" s="622"/>
      <c r="M958" s="622"/>
      <c r="N958" s="624"/>
      <c r="O958" s="622"/>
      <c r="P958" s="622"/>
      <c r="Q958" s="622"/>
      <c r="R958" s="622"/>
      <c r="S958" s="622"/>
      <c r="T958" s="622"/>
      <c r="U958" s="622"/>
      <c r="V958" s="622"/>
      <c r="W958" s="622"/>
      <c r="X958" s="622"/>
      <c r="Y958" s="622"/>
      <c r="Z958" s="620"/>
      <c r="AA958" s="620"/>
      <c r="AB958" s="620"/>
      <c r="AC958" s="623"/>
      <c r="AD958" s="622"/>
      <c r="AE958" s="622"/>
      <c r="AF958" s="622"/>
      <c r="AG958" s="622"/>
      <c r="AH958" s="622"/>
      <c r="AI958" s="623"/>
      <c r="AJ958" s="622"/>
      <c r="AK958" s="622"/>
      <c r="AL958" s="622"/>
      <c r="AM958" s="622"/>
      <c r="AN958" s="622"/>
      <c r="AO958" s="622"/>
      <c r="AP958" s="622"/>
      <c r="AQ958" s="622"/>
      <c r="AR958" s="622"/>
      <c r="AS958" s="622"/>
      <c r="AT958" s="622"/>
      <c r="AU958" s="622"/>
      <c r="AV958" s="622"/>
      <c r="AW958" s="621"/>
      <c r="AX958" s="621"/>
      <c r="AY958" s="621"/>
      <c r="AZ958" s="621"/>
      <c r="BA958" s="620"/>
    </row>
    <row r="959" spans="1:53" ht="15.75" customHeight="1" x14ac:dyDescent="0.25">
      <c r="A959" s="620"/>
      <c r="B959" s="625"/>
      <c r="C959" s="620"/>
      <c r="D959" s="620"/>
      <c r="E959" s="620"/>
      <c r="F959" s="620"/>
      <c r="G959" s="620"/>
      <c r="H959" s="620"/>
      <c r="I959" s="620"/>
      <c r="J959" s="622"/>
      <c r="K959" s="622"/>
      <c r="L959" s="622"/>
      <c r="M959" s="622"/>
      <c r="N959" s="624"/>
      <c r="O959" s="622"/>
      <c r="P959" s="622"/>
      <c r="Q959" s="622"/>
      <c r="R959" s="622"/>
      <c r="S959" s="622"/>
      <c r="T959" s="622"/>
      <c r="U959" s="622"/>
      <c r="V959" s="622"/>
      <c r="W959" s="622"/>
      <c r="X959" s="622"/>
      <c r="Y959" s="622"/>
      <c r="Z959" s="620"/>
      <c r="AA959" s="620"/>
      <c r="AB959" s="620"/>
      <c r="AC959" s="623"/>
      <c r="AD959" s="622"/>
      <c r="AE959" s="622"/>
      <c r="AF959" s="622"/>
      <c r="AG959" s="622"/>
      <c r="AH959" s="622"/>
      <c r="AI959" s="623"/>
      <c r="AJ959" s="622"/>
      <c r="AK959" s="622"/>
      <c r="AL959" s="622"/>
      <c r="AM959" s="622"/>
      <c r="AN959" s="622"/>
      <c r="AO959" s="622"/>
      <c r="AP959" s="622"/>
      <c r="AQ959" s="622"/>
      <c r="AR959" s="622"/>
      <c r="AS959" s="622"/>
      <c r="AT959" s="622"/>
      <c r="AU959" s="622"/>
      <c r="AV959" s="622"/>
      <c r="AW959" s="621"/>
      <c r="AX959" s="621"/>
      <c r="AY959" s="621"/>
      <c r="AZ959" s="621"/>
      <c r="BA959" s="620"/>
    </row>
    <row r="960" spans="1:53" ht="15.75" customHeight="1" x14ac:dyDescent="0.25">
      <c r="A960" s="620"/>
      <c r="B960" s="625"/>
      <c r="C960" s="620"/>
      <c r="D960" s="620"/>
      <c r="E960" s="620"/>
      <c r="F960" s="620"/>
      <c r="G960" s="620"/>
      <c r="H960" s="620"/>
      <c r="I960" s="620"/>
      <c r="J960" s="622"/>
      <c r="K960" s="622"/>
      <c r="L960" s="622"/>
      <c r="M960" s="622"/>
      <c r="N960" s="624"/>
      <c r="O960" s="622"/>
      <c r="P960" s="622"/>
      <c r="Q960" s="622"/>
      <c r="R960" s="622"/>
      <c r="S960" s="622"/>
      <c r="T960" s="622"/>
      <c r="U960" s="622"/>
      <c r="V960" s="622"/>
      <c r="W960" s="622"/>
      <c r="X960" s="622"/>
      <c r="Y960" s="622"/>
      <c r="Z960" s="620"/>
      <c r="AA960" s="620"/>
      <c r="AB960" s="620"/>
      <c r="AC960" s="623"/>
      <c r="AD960" s="622"/>
      <c r="AE960" s="622"/>
      <c r="AF960" s="622"/>
      <c r="AG960" s="622"/>
      <c r="AH960" s="622"/>
      <c r="AI960" s="623"/>
      <c r="AJ960" s="622"/>
      <c r="AK960" s="622"/>
      <c r="AL960" s="622"/>
      <c r="AM960" s="622"/>
      <c r="AN960" s="622"/>
      <c r="AO960" s="622"/>
      <c r="AP960" s="622"/>
      <c r="AQ960" s="622"/>
      <c r="AR960" s="622"/>
      <c r="AS960" s="622"/>
      <c r="AT960" s="622"/>
      <c r="AU960" s="622"/>
      <c r="AV960" s="622"/>
      <c r="AW960" s="621"/>
      <c r="AX960" s="621"/>
      <c r="AY960" s="621"/>
      <c r="AZ960" s="621"/>
      <c r="BA960" s="620"/>
    </row>
    <row r="961" spans="1:53" ht="15.75" customHeight="1" x14ac:dyDescent="0.25">
      <c r="A961" s="620"/>
      <c r="B961" s="625"/>
      <c r="C961" s="620"/>
      <c r="D961" s="620"/>
      <c r="E961" s="620"/>
      <c r="F961" s="620"/>
      <c r="G961" s="620"/>
      <c r="H961" s="620"/>
      <c r="I961" s="620"/>
      <c r="J961" s="622"/>
      <c r="K961" s="622"/>
      <c r="L961" s="622"/>
      <c r="M961" s="622"/>
      <c r="N961" s="624"/>
      <c r="O961" s="622"/>
      <c r="P961" s="622"/>
      <c r="Q961" s="622"/>
      <c r="R961" s="622"/>
      <c r="S961" s="622"/>
      <c r="T961" s="622"/>
      <c r="U961" s="622"/>
      <c r="V961" s="622"/>
      <c r="W961" s="622"/>
      <c r="X961" s="622"/>
      <c r="Y961" s="622"/>
      <c r="Z961" s="620"/>
      <c r="AA961" s="620"/>
      <c r="AB961" s="620"/>
      <c r="AC961" s="623"/>
      <c r="AD961" s="622"/>
      <c r="AE961" s="622"/>
      <c r="AF961" s="622"/>
      <c r="AG961" s="622"/>
      <c r="AH961" s="622"/>
      <c r="AI961" s="623"/>
      <c r="AJ961" s="622"/>
      <c r="AK961" s="622"/>
      <c r="AL961" s="622"/>
      <c r="AM961" s="622"/>
      <c r="AN961" s="622"/>
      <c r="AO961" s="622"/>
      <c r="AP961" s="622"/>
      <c r="AQ961" s="622"/>
      <c r="AR961" s="622"/>
      <c r="AS961" s="622"/>
      <c r="AT961" s="622"/>
      <c r="AU961" s="622"/>
      <c r="AV961" s="622"/>
      <c r="AW961" s="621"/>
      <c r="AX961" s="621"/>
      <c r="AY961" s="621"/>
      <c r="AZ961" s="621"/>
      <c r="BA961" s="620"/>
    </row>
    <row r="962" spans="1:53" ht="15.75" customHeight="1" x14ac:dyDescent="0.25">
      <c r="A962" s="620"/>
      <c r="B962" s="625"/>
      <c r="C962" s="620"/>
      <c r="D962" s="620"/>
      <c r="E962" s="620"/>
      <c r="F962" s="620"/>
      <c r="G962" s="620"/>
      <c r="H962" s="620"/>
      <c r="I962" s="620"/>
      <c r="J962" s="622"/>
      <c r="K962" s="622"/>
      <c r="L962" s="622"/>
      <c r="M962" s="622"/>
      <c r="N962" s="624"/>
      <c r="O962" s="622"/>
      <c r="P962" s="622"/>
      <c r="Q962" s="622"/>
      <c r="R962" s="622"/>
      <c r="S962" s="622"/>
      <c r="T962" s="622"/>
      <c r="U962" s="622"/>
      <c r="V962" s="622"/>
      <c r="W962" s="622"/>
      <c r="X962" s="622"/>
      <c r="Y962" s="622"/>
      <c r="Z962" s="620"/>
      <c r="AA962" s="620"/>
      <c r="AB962" s="620"/>
      <c r="AC962" s="623"/>
      <c r="AD962" s="622"/>
      <c r="AE962" s="622"/>
      <c r="AF962" s="622"/>
      <c r="AG962" s="622"/>
      <c r="AH962" s="622"/>
      <c r="AI962" s="623"/>
      <c r="AJ962" s="622"/>
      <c r="AK962" s="622"/>
      <c r="AL962" s="622"/>
      <c r="AM962" s="622"/>
      <c r="AN962" s="622"/>
      <c r="AO962" s="622"/>
      <c r="AP962" s="622"/>
      <c r="AQ962" s="622"/>
      <c r="AR962" s="622"/>
      <c r="AS962" s="622"/>
      <c r="AT962" s="622"/>
      <c r="AU962" s="622"/>
      <c r="AV962" s="622"/>
      <c r="AW962" s="621"/>
      <c r="AX962" s="621"/>
      <c r="AY962" s="621"/>
      <c r="AZ962" s="621"/>
      <c r="BA962" s="620"/>
    </row>
    <row r="963" spans="1:53" ht="15.75" customHeight="1" x14ac:dyDescent="0.25">
      <c r="A963" s="620"/>
      <c r="B963" s="625"/>
      <c r="C963" s="620"/>
      <c r="D963" s="620"/>
      <c r="E963" s="620"/>
      <c r="F963" s="620"/>
      <c r="G963" s="620"/>
      <c r="H963" s="620"/>
      <c r="I963" s="620"/>
      <c r="J963" s="622"/>
      <c r="K963" s="622"/>
      <c r="L963" s="622"/>
      <c r="M963" s="622"/>
      <c r="N963" s="624"/>
      <c r="O963" s="622"/>
      <c r="P963" s="622"/>
      <c r="Q963" s="622"/>
      <c r="R963" s="622"/>
      <c r="S963" s="622"/>
      <c r="T963" s="622"/>
      <c r="U963" s="622"/>
      <c r="V963" s="622"/>
      <c r="W963" s="622"/>
      <c r="X963" s="622"/>
      <c r="Y963" s="622"/>
      <c r="Z963" s="620"/>
      <c r="AA963" s="620"/>
      <c r="AB963" s="620"/>
      <c r="AC963" s="623"/>
      <c r="AD963" s="622"/>
      <c r="AE963" s="622"/>
      <c r="AF963" s="622"/>
      <c r="AG963" s="622"/>
      <c r="AH963" s="622"/>
      <c r="AI963" s="623"/>
      <c r="AJ963" s="622"/>
      <c r="AK963" s="622"/>
      <c r="AL963" s="622"/>
      <c r="AM963" s="622"/>
      <c r="AN963" s="622"/>
      <c r="AO963" s="622"/>
      <c r="AP963" s="622"/>
      <c r="AQ963" s="622"/>
      <c r="AR963" s="622"/>
      <c r="AS963" s="622"/>
      <c r="AT963" s="622"/>
      <c r="AU963" s="622"/>
      <c r="AV963" s="622"/>
      <c r="AW963" s="621"/>
      <c r="AX963" s="621"/>
      <c r="AY963" s="621"/>
      <c r="AZ963" s="621"/>
      <c r="BA963" s="620"/>
    </row>
    <row r="964" spans="1:53" ht="15.75" customHeight="1" x14ac:dyDescent="0.25">
      <c r="A964" s="620"/>
      <c r="B964" s="625"/>
      <c r="C964" s="620"/>
      <c r="D964" s="620"/>
      <c r="E964" s="620"/>
      <c r="F964" s="620"/>
      <c r="G964" s="620"/>
      <c r="H964" s="620"/>
      <c r="I964" s="620"/>
      <c r="J964" s="622"/>
      <c r="K964" s="622"/>
      <c r="L964" s="622"/>
      <c r="M964" s="622"/>
      <c r="N964" s="624"/>
      <c r="O964" s="622"/>
      <c r="P964" s="622"/>
      <c r="Q964" s="622"/>
      <c r="R964" s="622"/>
      <c r="S964" s="622"/>
      <c r="T964" s="622"/>
      <c r="U964" s="622"/>
      <c r="V964" s="622"/>
      <c r="W964" s="622"/>
      <c r="X964" s="622"/>
      <c r="Y964" s="622"/>
      <c r="Z964" s="620"/>
      <c r="AA964" s="620"/>
      <c r="AB964" s="620"/>
      <c r="AC964" s="623"/>
      <c r="AD964" s="622"/>
      <c r="AE964" s="622"/>
      <c r="AF964" s="622"/>
      <c r="AG964" s="622"/>
      <c r="AH964" s="622"/>
      <c r="AI964" s="623"/>
      <c r="AJ964" s="622"/>
      <c r="AK964" s="622"/>
      <c r="AL964" s="622"/>
      <c r="AM964" s="622"/>
      <c r="AN964" s="622"/>
      <c r="AO964" s="622"/>
      <c r="AP964" s="622"/>
      <c r="AQ964" s="622"/>
      <c r="AR964" s="622"/>
      <c r="AS964" s="622"/>
      <c r="AT964" s="622"/>
      <c r="AU964" s="622"/>
      <c r="AV964" s="622"/>
      <c r="AW964" s="621"/>
      <c r="AX964" s="621"/>
      <c r="AY964" s="621"/>
      <c r="AZ964" s="621"/>
      <c r="BA964" s="620"/>
    </row>
    <row r="965" spans="1:53" ht="15.75" customHeight="1" x14ac:dyDescent="0.25">
      <c r="A965" s="620"/>
      <c r="B965" s="625"/>
      <c r="C965" s="620"/>
      <c r="D965" s="620"/>
      <c r="E965" s="620"/>
      <c r="F965" s="620"/>
      <c r="G965" s="620"/>
      <c r="H965" s="620"/>
      <c r="I965" s="620"/>
      <c r="J965" s="622"/>
      <c r="K965" s="622"/>
      <c r="L965" s="622"/>
      <c r="M965" s="622"/>
      <c r="N965" s="624"/>
      <c r="O965" s="622"/>
      <c r="P965" s="622"/>
      <c r="Q965" s="622"/>
      <c r="R965" s="622"/>
      <c r="S965" s="622"/>
      <c r="T965" s="622"/>
      <c r="U965" s="622"/>
      <c r="V965" s="622"/>
      <c r="W965" s="622"/>
      <c r="X965" s="622"/>
      <c r="Y965" s="622"/>
      <c r="Z965" s="620"/>
      <c r="AA965" s="620"/>
      <c r="AB965" s="620"/>
      <c r="AC965" s="623"/>
      <c r="AD965" s="622"/>
      <c r="AE965" s="622"/>
      <c r="AF965" s="622"/>
      <c r="AG965" s="622"/>
      <c r="AH965" s="622"/>
      <c r="AI965" s="623"/>
      <c r="AJ965" s="622"/>
      <c r="AK965" s="622"/>
      <c r="AL965" s="622"/>
      <c r="AM965" s="622"/>
      <c r="AN965" s="622"/>
      <c r="AO965" s="622"/>
      <c r="AP965" s="622"/>
      <c r="AQ965" s="622"/>
      <c r="AR965" s="622"/>
      <c r="AS965" s="622"/>
      <c r="AT965" s="622"/>
      <c r="AU965" s="622"/>
      <c r="AV965" s="622"/>
      <c r="AW965" s="621"/>
      <c r="AX965" s="621"/>
      <c r="AY965" s="621"/>
      <c r="AZ965" s="621"/>
      <c r="BA965" s="620"/>
    </row>
    <row r="966" spans="1:53" ht="15.75" customHeight="1" x14ac:dyDescent="0.25">
      <c r="A966" s="620"/>
      <c r="B966" s="625"/>
      <c r="C966" s="620"/>
      <c r="D966" s="620"/>
      <c r="E966" s="620"/>
      <c r="F966" s="620"/>
      <c r="G966" s="620"/>
      <c r="H966" s="620"/>
      <c r="I966" s="620"/>
      <c r="J966" s="622"/>
      <c r="K966" s="622"/>
      <c r="L966" s="622"/>
      <c r="M966" s="622"/>
      <c r="N966" s="624"/>
      <c r="O966" s="622"/>
      <c r="P966" s="622"/>
      <c r="Q966" s="622"/>
      <c r="R966" s="622"/>
      <c r="S966" s="622"/>
      <c r="T966" s="622"/>
      <c r="U966" s="622"/>
      <c r="V966" s="622"/>
      <c r="W966" s="622"/>
      <c r="X966" s="622"/>
      <c r="Y966" s="622"/>
      <c r="Z966" s="620"/>
      <c r="AA966" s="620"/>
      <c r="AB966" s="620"/>
      <c r="AC966" s="623"/>
      <c r="AD966" s="622"/>
      <c r="AE966" s="622"/>
      <c r="AF966" s="622"/>
      <c r="AG966" s="622"/>
      <c r="AH966" s="622"/>
      <c r="AI966" s="623"/>
      <c r="AJ966" s="622"/>
      <c r="AK966" s="622"/>
      <c r="AL966" s="622"/>
      <c r="AM966" s="622"/>
      <c r="AN966" s="622"/>
      <c r="AO966" s="622"/>
      <c r="AP966" s="622"/>
      <c r="AQ966" s="622"/>
      <c r="AR966" s="622"/>
      <c r="AS966" s="622"/>
      <c r="AT966" s="622"/>
      <c r="AU966" s="622"/>
      <c r="AV966" s="622"/>
      <c r="AW966" s="621"/>
      <c r="AX966" s="621"/>
      <c r="AY966" s="621"/>
      <c r="AZ966" s="621"/>
      <c r="BA966" s="620"/>
    </row>
    <row r="967" spans="1:53" ht="15.75" customHeight="1" x14ac:dyDescent="0.25">
      <c r="A967" s="620"/>
      <c r="B967" s="625"/>
      <c r="C967" s="620"/>
      <c r="D967" s="620"/>
      <c r="E967" s="620"/>
      <c r="F967" s="620"/>
      <c r="G967" s="620"/>
      <c r="H967" s="620"/>
      <c r="I967" s="620"/>
      <c r="J967" s="622"/>
      <c r="K967" s="622"/>
      <c r="L967" s="622"/>
      <c r="M967" s="622"/>
      <c r="N967" s="624"/>
      <c r="O967" s="622"/>
      <c r="P967" s="622"/>
      <c r="Q967" s="622"/>
      <c r="R967" s="622"/>
      <c r="S967" s="622"/>
      <c r="T967" s="622"/>
      <c r="U967" s="622"/>
      <c r="V967" s="622"/>
      <c r="W967" s="622"/>
      <c r="X967" s="622"/>
      <c r="Y967" s="622"/>
      <c r="Z967" s="620"/>
      <c r="AA967" s="620"/>
      <c r="AB967" s="620"/>
      <c r="AC967" s="623"/>
      <c r="AD967" s="622"/>
      <c r="AE967" s="622"/>
      <c r="AF967" s="622"/>
      <c r="AG967" s="622"/>
      <c r="AH967" s="622"/>
      <c r="AI967" s="623"/>
      <c r="AJ967" s="622"/>
      <c r="AK967" s="622"/>
      <c r="AL967" s="622"/>
      <c r="AM967" s="622"/>
      <c r="AN967" s="622"/>
      <c r="AO967" s="622"/>
      <c r="AP967" s="622"/>
      <c r="AQ967" s="622"/>
      <c r="AR967" s="622"/>
      <c r="AS967" s="622"/>
      <c r="AT967" s="622"/>
      <c r="AU967" s="622"/>
      <c r="AV967" s="622"/>
      <c r="AW967" s="621"/>
      <c r="AX967" s="621"/>
      <c r="AY967" s="621"/>
      <c r="AZ967" s="621"/>
      <c r="BA967" s="620"/>
    </row>
    <row r="968" spans="1:53" ht="15.75" customHeight="1" x14ac:dyDescent="0.25">
      <c r="A968" s="620"/>
      <c r="B968" s="625"/>
      <c r="C968" s="620"/>
      <c r="D968" s="620"/>
      <c r="E968" s="620"/>
      <c r="F968" s="620"/>
      <c r="G968" s="620"/>
      <c r="H968" s="620"/>
      <c r="I968" s="620"/>
      <c r="J968" s="622"/>
      <c r="K968" s="622"/>
      <c r="L968" s="622"/>
      <c r="M968" s="622"/>
      <c r="N968" s="624"/>
      <c r="O968" s="622"/>
      <c r="P968" s="622"/>
      <c r="Q968" s="622"/>
      <c r="R968" s="622"/>
      <c r="S968" s="622"/>
      <c r="T968" s="622"/>
      <c r="U968" s="622"/>
      <c r="V968" s="622"/>
      <c r="W968" s="622"/>
      <c r="X968" s="622"/>
      <c r="Y968" s="622"/>
      <c r="Z968" s="620"/>
      <c r="AA968" s="620"/>
      <c r="AB968" s="620"/>
      <c r="AC968" s="623"/>
      <c r="AD968" s="622"/>
      <c r="AE968" s="622"/>
      <c r="AF968" s="622"/>
      <c r="AG968" s="622"/>
      <c r="AH968" s="622"/>
      <c r="AI968" s="623"/>
      <c r="AJ968" s="622"/>
      <c r="AK968" s="622"/>
      <c r="AL968" s="622"/>
      <c r="AM968" s="622"/>
      <c r="AN968" s="622"/>
      <c r="AO968" s="622"/>
      <c r="AP968" s="622"/>
      <c r="AQ968" s="622"/>
      <c r="AR968" s="622"/>
      <c r="AS968" s="622"/>
      <c r="AT968" s="622"/>
      <c r="AU968" s="622"/>
      <c r="AV968" s="622"/>
      <c r="AW968" s="621"/>
      <c r="AX968" s="621"/>
      <c r="AY968" s="621"/>
      <c r="AZ968" s="621"/>
      <c r="BA968" s="620"/>
    </row>
    <row r="969" spans="1:53" ht="15.75" customHeight="1" x14ac:dyDescent="0.25">
      <c r="A969" s="620"/>
      <c r="B969" s="625"/>
      <c r="C969" s="620"/>
      <c r="D969" s="620"/>
      <c r="E969" s="620"/>
      <c r="F969" s="620"/>
      <c r="G969" s="620"/>
      <c r="H969" s="620"/>
      <c r="I969" s="620"/>
      <c r="J969" s="622"/>
      <c r="K969" s="622"/>
      <c r="L969" s="622"/>
      <c r="M969" s="622"/>
      <c r="N969" s="624"/>
      <c r="O969" s="622"/>
      <c r="P969" s="622"/>
      <c r="Q969" s="622"/>
      <c r="R969" s="622"/>
      <c r="S969" s="622"/>
      <c r="T969" s="622"/>
      <c r="U969" s="622"/>
      <c r="V969" s="622"/>
      <c r="W969" s="622"/>
      <c r="X969" s="622"/>
      <c r="Y969" s="622"/>
      <c r="Z969" s="620"/>
      <c r="AA969" s="620"/>
      <c r="AB969" s="620"/>
      <c r="AC969" s="623"/>
      <c r="AD969" s="622"/>
      <c r="AE969" s="622"/>
      <c r="AF969" s="622"/>
      <c r="AG969" s="622"/>
      <c r="AH969" s="622"/>
      <c r="AI969" s="623"/>
      <c r="AJ969" s="622"/>
      <c r="AK969" s="622"/>
      <c r="AL969" s="622"/>
      <c r="AM969" s="622"/>
      <c r="AN969" s="622"/>
      <c r="AO969" s="622"/>
      <c r="AP969" s="622"/>
      <c r="AQ969" s="622"/>
      <c r="AR969" s="622"/>
      <c r="AS969" s="622"/>
      <c r="AT969" s="622"/>
      <c r="AU969" s="622"/>
      <c r="AV969" s="622"/>
      <c r="AW969" s="621"/>
      <c r="AX969" s="621"/>
      <c r="AY969" s="621"/>
      <c r="AZ969" s="621"/>
      <c r="BA969" s="620"/>
    </row>
    <row r="970" spans="1:53" ht="15.75" customHeight="1" x14ac:dyDescent="0.25">
      <c r="A970" s="620"/>
      <c r="B970" s="625"/>
      <c r="C970" s="620"/>
      <c r="D970" s="620"/>
      <c r="E970" s="620"/>
      <c r="F970" s="620"/>
      <c r="G970" s="620"/>
      <c r="H970" s="620"/>
      <c r="I970" s="620"/>
      <c r="J970" s="622"/>
      <c r="K970" s="622"/>
      <c r="L970" s="622"/>
      <c r="M970" s="622"/>
      <c r="N970" s="624"/>
      <c r="O970" s="622"/>
      <c r="P970" s="622"/>
      <c r="Q970" s="622"/>
      <c r="R970" s="622"/>
      <c r="S970" s="622"/>
      <c r="T970" s="622"/>
      <c r="U970" s="622"/>
      <c r="V970" s="622"/>
      <c r="W970" s="622"/>
      <c r="X970" s="622"/>
      <c r="Y970" s="622"/>
      <c r="Z970" s="620"/>
      <c r="AA970" s="620"/>
      <c r="AB970" s="620"/>
      <c r="AC970" s="623"/>
      <c r="AD970" s="622"/>
      <c r="AE970" s="622"/>
      <c r="AF970" s="622"/>
      <c r="AG970" s="622"/>
      <c r="AH970" s="622"/>
      <c r="AI970" s="623"/>
      <c r="AJ970" s="622"/>
      <c r="AK970" s="622"/>
      <c r="AL970" s="622"/>
      <c r="AM970" s="622"/>
      <c r="AN970" s="622"/>
      <c r="AO970" s="622"/>
      <c r="AP970" s="622"/>
      <c r="AQ970" s="622"/>
      <c r="AR970" s="622"/>
      <c r="AS970" s="622"/>
      <c r="AT970" s="622"/>
      <c r="AU970" s="622"/>
      <c r="AV970" s="622"/>
      <c r="AW970" s="621"/>
      <c r="AX970" s="621"/>
      <c r="AY970" s="621"/>
      <c r="AZ970" s="621"/>
      <c r="BA970" s="620"/>
    </row>
    <row r="971" spans="1:53" ht="15.75" customHeight="1" x14ac:dyDescent="0.25">
      <c r="A971" s="620"/>
      <c r="B971" s="625"/>
      <c r="C971" s="620"/>
      <c r="D971" s="620"/>
      <c r="E971" s="620"/>
      <c r="F971" s="620"/>
      <c r="G971" s="620"/>
      <c r="H971" s="620"/>
      <c r="I971" s="620"/>
      <c r="J971" s="622"/>
      <c r="K971" s="622"/>
      <c r="L971" s="622"/>
      <c r="M971" s="622"/>
      <c r="N971" s="624"/>
      <c r="O971" s="622"/>
      <c r="P971" s="622"/>
      <c r="Q971" s="622"/>
      <c r="R971" s="622"/>
      <c r="S971" s="622"/>
      <c r="T971" s="622"/>
      <c r="U971" s="622"/>
      <c r="V971" s="622"/>
      <c r="W971" s="622"/>
      <c r="X971" s="622"/>
      <c r="Y971" s="622"/>
      <c r="Z971" s="620"/>
      <c r="AA971" s="620"/>
      <c r="AB971" s="620"/>
      <c r="AC971" s="623"/>
      <c r="AD971" s="622"/>
      <c r="AE971" s="622"/>
      <c r="AF971" s="622"/>
      <c r="AG971" s="622"/>
      <c r="AH971" s="622"/>
      <c r="AI971" s="623"/>
      <c r="AJ971" s="622"/>
      <c r="AK971" s="622"/>
      <c r="AL971" s="622"/>
      <c r="AM971" s="622"/>
      <c r="AN971" s="622"/>
      <c r="AO971" s="622"/>
      <c r="AP971" s="622"/>
      <c r="AQ971" s="622"/>
      <c r="AR971" s="622"/>
      <c r="AS971" s="622"/>
      <c r="AT971" s="622"/>
      <c r="AU971" s="622"/>
      <c r="AV971" s="622"/>
      <c r="AW971" s="621"/>
      <c r="AX971" s="621"/>
      <c r="AY971" s="621"/>
      <c r="AZ971" s="621"/>
      <c r="BA971" s="620"/>
    </row>
    <row r="972" spans="1:53" ht="15.75" customHeight="1" x14ac:dyDescent="0.25">
      <c r="A972" s="620"/>
      <c r="B972" s="625"/>
      <c r="C972" s="620"/>
      <c r="D972" s="620"/>
      <c r="E972" s="620"/>
      <c r="F972" s="620"/>
      <c r="G972" s="620"/>
      <c r="H972" s="620"/>
      <c r="I972" s="620"/>
      <c r="J972" s="622"/>
      <c r="K972" s="622"/>
      <c r="L972" s="622"/>
      <c r="M972" s="622"/>
      <c r="N972" s="624"/>
      <c r="O972" s="622"/>
      <c r="P972" s="622"/>
      <c r="Q972" s="622"/>
      <c r="R972" s="622"/>
      <c r="S972" s="622"/>
      <c r="T972" s="622"/>
      <c r="U972" s="622"/>
      <c r="V972" s="622"/>
      <c r="W972" s="622"/>
      <c r="X972" s="622"/>
      <c r="Y972" s="622"/>
      <c r="Z972" s="620"/>
      <c r="AA972" s="620"/>
      <c r="AB972" s="620"/>
      <c r="AC972" s="623"/>
      <c r="AD972" s="622"/>
      <c r="AE972" s="622"/>
      <c r="AF972" s="622"/>
      <c r="AG972" s="622"/>
      <c r="AH972" s="622"/>
      <c r="AI972" s="623"/>
      <c r="AJ972" s="622"/>
      <c r="AK972" s="622"/>
      <c r="AL972" s="622"/>
      <c r="AM972" s="622"/>
      <c r="AN972" s="622"/>
      <c r="AO972" s="622"/>
      <c r="AP972" s="622"/>
      <c r="AQ972" s="622"/>
      <c r="AR972" s="622"/>
      <c r="AS972" s="622"/>
      <c r="AT972" s="622"/>
      <c r="AU972" s="622"/>
      <c r="AV972" s="622"/>
      <c r="AW972" s="621"/>
      <c r="AX972" s="621"/>
      <c r="AY972" s="621"/>
      <c r="AZ972" s="621"/>
      <c r="BA972" s="620"/>
    </row>
    <row r="973" spans="1:53" ht="15.75" customHeight="1" x14ac:dyDescent="0.25">
      <c r="A973" s="620"/>
      <c r="B973" s="625"/>
      <c r="C973" s="620"/>
      <c r="D973" s="620"/>
      <c r="E973" s="620"/>
      <c r="F973" s="620"/>
      <c r="G973" s="620"/>
      <c r="H973" s="620"/>
      <c r="I973" s="620"/>
      <c r="J973" s="622"/>
      <c r="K973" s="622"/>
      <c r="L973" s="622"/>
      <c r="M973" s="622"/>
      <c r="N973" s="624"/>
      <c r="O973" s="622"/>
      <c r="P973" s="622"/>
      <c r="Q973" s="622"/>
      <c r="R973" s="622"/>
      <c r="S973" s="622"/>
      <c r="T973" s="622"/>
      <c r="U973" s="622"/>
      <c r="V973" s="622"/>
      <c r="W973" s="622"/>
      <c r="X973" s="622"/>
      <c r="Y973" s="622"/>
      <c r="Z973" s="620"/>
      <c r="AA973" s="620"/>
      <c r="AB973" s="620"/>
      <c r="AC973" s="623"/>
      <c r="AD973" s="622"/>
      <c r="AE973" s="622"/>
      <c r="AF973" s="622"/>
      <c r="AG973" s="622"/>
      <c r="AH973" s="622"/>
      <c r="AI973" s="623"/>
      <c r="AJ973" s="622"/>
      <c r="AK973" s="622"/>
      <c r="AL973" s="622"/>
      <c r="AM973" s="622"/>
      <c r="AN973" s="622"/>
      <c r="AO973" s="622"/>
      <c r="AP973" s="622"/>
      <c r="AQ973" s="622"/>
      <c r="AR973" s="622"/>
      <c r="AS973" s="622"/>
      <c r="AT973" s="622"/>
      <c r="AU973" s="622"/>
      <c r="AV973" s="622"/>
      <c r="AW973" s="621"/>
      <c r="AX973" s="621"/>
      <c r="AY973" s="621"/>
      <c r="AZ973" s="621"/>
      <c r="BA973" s="620"/>
    </row>
    <row r="974" spans="1:53" ht="15.75" customHeight="1" x14ac:dyDescent="0.25">
      <c r="A974" s="620"/>
      <c r="B974" s="625"/>
      <c r="C974" s="620"/>
      <c r="D974" s="620"/>
      <c r="E974" s="620"/>
      <c r="F974" s="620"/>
      <c r="G974" s="620"/>
      <c r="H974" s="620"/>
      <c r="I974" s="620"/>
      <c r="J974" s="622"/>
      <c r="K974" s="622"/>
      <c r="L974" s="622"/>
      <c r="M974" s="622"/>
      <c r="N974" s="624"/>
      <c r="O974" s="622"/>
      <c r="P974" s="622"/>
      <c r="Q974" s="622"/>
      <c r="R974" s="622"/>
      <c r="S974" s="622"/>
      <c r="T974" s="622"/>
      <c r="U974" s="622"/>
      <c r="V974" s="622"/>
      <c r="W974" s="622"/>
      <c r="X974" s="622"/>
      <c r="Y974" s="622"/>
      <c r="Z974" s="620"/>
      <c r="AA974" s="620"/>
      <c r="AB974" s="620"/>
      <c r="AC974" s="623"/>
      <c r="AD974" s="622"/>
      <c r="AE974" s="622"/>
      <c r="AF974" s="622"/>
      <c r="AG974" s="622"/>
      <c r="AH974" s="622"/>
      <c r="AI974" s="623"/>
      <c r="AJ974" s="622"/>
      <c r="AK974" s="622"/>
      <c r="AL974" s="622"/>
      <c r="AM974" s="622"/>
      <c r="AN974" s="622"/>
      <c r="AO974" s="622"/>
      <c r="AP974" s="622"/>
      <c r="AQ974" s="622"/>
      <c r="AR974" s="622"/>
      <c r="AS974" s="622"/>
      <c r="AT974" s="622"/>
      <c r="AU974" s="622"/>
      <c r="AV974" s="622"/>
      <c r="AW974" s="621"/>
      <c r="AX974" s="621"/>
      <c r="AY974" s="621"/>
      <c r="AZ974" s="621"/>
      <c r="BA974" s="620"/>
    </row>
    <row r="975" spans="1:53" ht="15.75" customHeight="1" x14ac:dyDescent="0.25">
      <c r="A975" s="620"/>
      <c r="B975" s="625"/>
      <c r="C975" s="620"/>
      <c r="D975" s="620"/>
      <c r="E975" s="620"/>
      <c r="F975" s="620"/>
      <c r="G975" s="620"/>
      <c r="H975" s="620"/>
      <c r="I975" s="620"/>
      <c r="J975" s="622"/>
      <c r="K975" s="622"/>
      <c r="L975" s="622"/>
      <c r="M975" s="622"/>
      <c r="N975" s="624"/>
      <c r="O975" s="622"/>
      <c r="P975" s="622"/>
      <c r="Q975" s="622"/>
      <c r="R975" s="622"/>
      <c r="S975" s="622"/>
      <c r="T975" s="622"/>
      <c r="U975" s="622"/>
      <c r="V975" s="622"/>
      <c r="W975" s="622"/>
      <c r="X975" s="622"/>
      <c r="Y975" s="622"/>
      <c r="Z975" s="620"/>
      <c r="AA975" s="620"/>
      <c r="AB975" s="620"/>
      <c r="AC975" s="623"/>
      <c r="AD975" s="622"/>
      <c r="AE975" s="622"/>
      <c r="AF975" s="622"/>
      <c r="AG975" s="622"/>
      <c r="AH975" s="622"/>
      <c r="AI975" s="623"/>
      <c r="AJ975" s="622"/>
      <c r="AK975" s="622"/>
      <c r="AL975" s="622"/>
      <c r="AM975" s="622"/>
      <c r="AN975" s="622"/>
      <c r="AO975" s="622"/>
      <c r="AP975" s="622"/>
      <c r="AQ975" s="622"/>
      <c r="AR975" s="622"/>
      <c r="AS975" s="622"/>
      <c r="AT975" s="622"/>
      <c r="AU975" s="622"/>
      <c r="AV975" s="622"/>
      <c r="AW975" s="621"/>
      <c r="AX975" s="621"/>
      <c r="AY975" s="621"/>
      <c r="AZ975" s="621"/>
      <c r="BA975" s="620"/>
    </row>
    <row r="976" spans="1:53" ht="15.75" customHeight="1" x14ac:dyDescent="0.25">
      <c r="A976" s="620"/>
      <c r="B976" s="625"/>
      <c r="C976" s="620"/>
      <c r="D976" s="620"/>
      <c r="E976" s="620"/>
      <c r="F976" s="620"/>
      <c r="G976" s="620"/>
      <c r="H976" s="620"/>
      <c r="I976" s="620"/>
      <c r="J976" s="622"/>
      <c r="K976" s="622"/>
      <c r="L976" s="622"/>
      <c r="M976" s="622"/>
      <c r="N976" s="624"/>
      <c r="O976" s="622"/>
      <c r="P976" s="622"/>
      <c r="Q976" s="622"/>
      <c r="R976" s="622"/>
      <c r="S976" s="622"/>
      <c r="T976" s="622"/>
      <c r="U976" s="622"/>
      <c r="V976" s="622"/>
      <c r="W976" s="622"/>
      <c r="X976" s="622"/>
      <c r="Y976" s="622"/>
      <c r="Z976" s="620"/>
      <c r="AA976" s="620"/>
      <c r="AB976" s="620"/>
      <c r="AC976" s="623"/>
      <c r="AD976" s="622"/>
      <c r="AE976" s="622"/>
      <c r="AF976" s="622"/>
      <c r="AG976" s="622"/>
      <c r="AH976" s="622"/>
      <c r="AI976" s="623"/>
      <c r="AJ976" s="622"/>
      <c r="AK976" s="622"/>
      <c r="AL976" s="622"/>
      <c r="AM976" s="622"/>
      <c r="AN976" s="622"/>
      <c r="AO976" s="622"/>
      <c r="AP976" s="622"/>
      <c r="AQ976" s="622"/>
      <c r="AR976" s="622"/>
      <c r="AS976" s="622"/>
      <c r="AT976" s="622"/>
      <c r="AU976" s="622"/>
      <c r="AV976" s="622"/>
      <c r="AW976" s="621"/>
      <c r="AX976" s="621"/>
      <c r="AY976" s="621"/>
      <c r="AZ976" s="621"/>
      <c r="BA976" s="620"/>
    </row>
    <row r="977" spans="1:53" ht="15.75" customHeight="1" x14ac:dyDescent="0.25">
      <c r="A977" s="620"/>
      <c r="B977" s="625"/>
      <c r="C977" s="620"/>
      <c r="D977" s="620"/>
      <c r="E977" s="620"/>
      <c r="F977" s="620"/>
      <c r="G977" s="620"/>
      <c r="H977" s="620"/>
      <c r="I977" s="620"/>
      <c r="J977" s="622"/>
      <c r="K977" s="622"/>
      <c r="L977" s="622"/>
      <c r="M977" s="622"/>
      <c r="N977" s="624"/>
      <c r="O977" s="622"/>
      <c r="P977" s="622"/>
      <c r="Q977" s="622"/>
      <c r="R977" s="622"/>
      <c r="S977" s="622"/>
      <c r="T977" s="622"/>
      <c r="U977" s="622"/>
      <c r="V977" s="622"/>
      <c r="W977" s="622"/>
      <c r="X977" s="622"/>
      <c r="Y977" s="622"/>
      <c r="Z977" s="620"/>
      <c r="AA977" s="620"/>
      <c r="AB977" s="620"/>
      <c r="AC977" s="623"/>
      <c r="AD977" s="622"/>
      <c r="AE977" s="622"/>
      <c r="AF977" s="622"/>
      <c r="AG977" s="622"/>
      <c r="AH977" s="622"/>
      <c r="AI977" s="623"/>
      <c r="AJ977" s="622"/>
      <c r="AK977" s="622"/>
      <c r="AL977" s="622"/>
      <c r="AM977" s="622"/>
      <c r="AN977" s="622"/>
      <c r="AO977" s="622"/>
      <c r="AP977" s="622"/>
      <c r="AQ977" s="622"/>
      <c r="AR977" s="622"/>
      <c r="AS977" s="622"/>
      <c r="AT977" s="622"/>
      <c r="AU977" s="622"/>
      <c r="AV977" s="622"/>
      <c r="AW977" s="621"/>
      <c r="AX977" s="621"/>
      <c r="AY977" s="621"/>
      <c r="AZ977" s="621"/>
      <c r="BA977" s="620"/>
    </row>
    <row r="978" spans="1:53" ht="15.75" customHeight="1" x14ac:dyDescent="0.25">
      <c r="A978" s="620"/>
      <c r="B978" s="625"/>
      <c r="C978" s="620"/>
      <c r="D978" s="620"/>
      <c r="E978" s="620"/>
      <c r="F978" s="620"/>
      <c r="G978" s="620"/>
      <c r="H978" s="620"/>
      <c r="I978" s="620"/>
      <c r="J978" s="622"/>
      <c r="K978" s="622"/>
      <c r="L978" s="622"/>
      <c r="M978" s="622"/>
      <c r="N978" s="624"/>
      <c r="O978" s="622"/>
      <c r="P978" s="622"/>
      <c r="Q978" s="622"/>
      <c r="R978" s="622"/>
      <c r="S978" s="622"/>
      <c r="T978" s="622"/>
      <c r="U978" s="622"/>
      <c r="V978" s="622"/>
      <c r="W978" s="622"/>
      <c r="X978" s="622"/>
      <c r="Y978" s="622"/>
      <c r="Z978" s="620"/>
      <c r="AA978" s="620"/>
      <c r="AB978" s="620"/>
      <c r="AC978" s="623"/>
      <c r="AD978" s="622"/>
      <c r="AE978" s="622"/>
      <c r="AF978" s="622"/>
      <c r="AG978" s="622"/>
      <c r="AH978" s="622"/>
      <c r="AI978" s="623"/>
      <c r="AJ978" s="622"/>
      <c r="AK978" s="622"/>
      <c r="AL978" s="622"/>
      <c r="AM978" s="622"/>
      <c r="AN978" s="622"/>
      <c r="AO978" s="622"/>
      <c r="AP978" s="622"/>
      <c r="AQ978" s="622"/>
      <c r="AR978" s="622"/>
      <c r="AS978" s="622"/>
      <c r="AT978" s="622"/>
      <c r="AU978" s="622"/>
      <c r="AV978" s="622"/>
      <c r="AW978" s="621"/>
      <c r="AX978" s="621"/>
      <c r="AY978" s="621"/>
      <c r="AZ978" s="621"/>
      <c r="BA978" s="620"/>
    </row>
    <row r="979" spans="1:53" ht="15.75" customHeight="1" x14ac:dyDescent="0.25">
      <c r="A979" s="620"/>
      <c r="B979" s="625"/>
      <c r="C979" s="620"/>
      <c r="D979" s="620"/>
      <c r="E979" s="620"/>
      <c r="F979" s="620"/>
      <c r="G979" s="620"/>
      <c r="H979" s="620"/>
      <c r="I979" s="620"/>
      <c r="J979" s="622"/>
      <c r="K979" s="622"/>
      <c r="L979" s="622"/>
      <c r="M979" s="622"/>
      <c r="N979" s="624"/>
      <c r="O979" s="622"/>
      <c r="P979" s="622"/>
      <c r="Q979" s="622"/>
      <c r="R979" s="622"/>
      <c r="S979" s="622"/>
      <c r="T979" s="622"/>
      <c r="U979" s="622"/>
      <c r="V979" s="622"/>
      <c r="W979" s="622"/>
      <c r="X979" s="622"/>
      <c r="Y979" s="622"/>
      <c r="Z979" s="620"/>
      <c r="AA979" s="620"/>
      <c r="AB979" s="620"/>
      <c r="AC979" s="623"/>
      <c r="AD979" s="622"/>
      <c r="AE979" s="622"/>
      <c r="AF979" s="622"/>
      <c r="AG979" s="622"/>
      <c r="AH979" s="622"/>
      <c r="AI979" s="623"/>
      <c r="AJ979" s="622"/>
      <c r="AK979" s="622"/>
      <c r="AL979" s="622"/>
      <c r="AM979" s="622"/>
      <c r="AN979" s="622"/>
      <c r="AO979" s="622"/>
      <c r="AP979" s="622"/>
      <c r="AQ979" s="622"/>
      <c r="AR979" s="622"/>
      <c r="AS979" s="622"/>
      <c r="AT979" s="622"/>
      <c r="AU979" s="622"/>
      <c r="AV979" s="622"/>
      <c r="AW979" s="621"/>
      <c r="AX979" s="621"/>
      <c r="AY979" s="621"/>
      <c r="AZ979" s="621"/>
      <c r="BA979" s="620"/>
    </row>
    <row r="980" spans="1:53" ht="15.75" customHeight="1" x14ac:dyDescent="0.25">
      <c r="A980" s="620"/>
      <c r="B980" s="625"/>
      <c r="C980" s="620"/>
      <c r="D980" s="620"/>
      <c r="E980" s="620"/>
      <c r="F980" s="620"/>
      <c r="G980" s="620"/>
      <c r="H980" s="620"/>
      <c r="I980" s="620"/>
      <c r="J980" s="622"/>
      <c r="K980" s="622"/>
      <c r="L980" s="622"/>
      <c r="M980" s="622"/>
      <c r="N980" s="624"/>
      <c r="O980" s="622"/>
      <c r="P980" s="622"/>
      <c r="Q980" s="622"/>
      <c r="R980" s="622"/>
      <c r="S980" s="622"/>
      <c r="T980" s="622"/>
      <c r="U980" s="622"/>
      <c r="V980" s="622"/>
      <c r="W980" s="622"/>
      <c r="X980" s="622"/>
      <c r="Y980" s="622"/>
      <c r="Z980" s="620"/>
      <c r="AA980" s="620"/>
      <c r="AB980" s="620"/>
      <c r="AC980" s="623"/>
      <c r="AD980" s="622"/>
      <c r="AE980" s="622"/>
      <c r="AF980" s="622"/>
      <c r="AG980" s="622"/>
      <c r="AH980" s="622"/>
      <c r="AI980" s="623"/>
      <c r="AJ980" s="622"/>
      <c r="AK980" s="622"/>
      <c r="AL980" s="622"/>
      <c r="AM980" s="622"/>
      <c r="AN980" s="622"/>
      <c r="AO980" s="622"/>
      <c r="AP980" s="622"/>
      <c r="AQ980" s="622"/>
      <c r="AR980" s="622"/>
      <c r="AS980" s="622"/>
      <c r="AT980" s="622"/>
      <c r="AU980" s="622"/>
      <c r="AV980" s="622"/>
      <c r="AW980" s="621"/>
      <c r="AX980" s="621"/>
      <c r="AY980" s="621"/>
      <c r="AZ980" s="621"/>
      <c r="BA980" s="620"/>
    </row>
    <row r="981" spans="1:53" ht="15.75" customHeight="1" x14ac:dyDescent="0.25">
      <c r="A981" s="620"/>
      <c r="B981" s="625"/>
      <c r="C981" s="620"/>
      <c r="D981" s="620"/>
      <c r="E981" s="620"/>
      <c r="F981" s="620"/>
      <c r="G981" s="620"/>
      <c r="H981" s="620"/>
      <c r="I981" s="620"/>
      <c r="J981" s="622"/>
      <c r="K981" s="622"/>
      <c r="L981" s="622"/>
      <c r="M981" s="622"/>
      <c r="N981" s="624"/>
      <c r="O981" s="622"/>
      <c r="P981" s="622"/>
      <c r="Q981" s="622"/>
      <c r="R981" s="622"/>
      <c r="S981" s="622"/>
      <c r="T981" s="622"/>
      <c r="U981" s="622"/>
      <c r="V981" s="622"/>
      <c r="W981" s="622"/>
      <c r="X981" s="622"/>
      <c r="Y981" s="622"/>
      <c r="Z981" s="620"/>
      <c r="AA981" s="620"/>
      <c r="AB981" s="620"/>
      <c r="AC981" s="623"/>
      <c r="AD981" s="622"/>
      <c r="AE981" s="622"/>
      <c r="AF981" s="622"/>
      <c r="AG981" s="622"/>
      <c r="AH981" s="622"/>
      <c r="AI981" s="623"/>
      <c r="AJ981" s="622"/>
      <c r="AK981" s="622"/>
      <c r="AL981" s="622"/>
      <c r="AM981" s="622"/>
      <c r="AN981" s="622"/>
      <c r="AO981" s="622"/>
      <c r="AP981" s="622"/>
      <c r="AQ981" s="622"/>
      <c r="AR981" s="622"/>
      <c r="AS981" s="622"/>
      <c r="AT981" s="622"/>
      <c r="AU981" s="622"/>
      <c r="AV981" s="622"/>
      <c r="AW981" s="621"/>
      <c r="AX981" s="621"/>
      <c r="AY981" s="621"/>
      <c r="AZ981" s="621"/>
      <c r="BA981" s="620"/>
    </row>
    <row r="982" spans="1:53" ht="15.75" customHeight="1" x14ac:dyDescent="0.25">
      <c r="A982" s="620"/>
      <c r="B982" s="625"/>
      <c r="C982" s="620"/>
      <c r="D982" s="620"/>
      <c r="E982" s="620"/>
      <c r="F982" s="620"/>
      <c r="G982" s="620"/>
      <c r="H982" s="620"/>
      <c r="I982" s="620"/>
      <c r="J982" s="622"/>
      <c r="K982" s="622"/>
      <c r="L982" s="622"/>
      <c r="M982" s="622"/>
      <c r="N982" s="624"/>
      <c r="O982" s="622"/>
      <c r="P982" s="622"/>
      <c r="Q982" s="622"/>
      <c r="R982" s="622"/>
      <c r="S982" s="622"/>
      <c r="T982" s="622"/>
      <c r="U982" s="622"/>
      <c r="V982" s="622"/>
      <c r="W982" s="622"/>
      <c r="X982" s="622"/>
      <c r="Y982" s="622"/>
      <c r="Z982" s="620"/>
      <c r="AA982" s="620"/>
      <c r="AB982" s="620"/>
      <c r="AC982" s="623"/>
      <c r="AD982" s="622"/>
      <c r="AE982" s="622"/>
      <c r="AF982" s="622"/>
      <c r="AG982" s="622"/>
      <c r="AH982" s="622"/>
      <c r="AI982" s="623"/>
      <c r="AJ982" s="622"/>
      <c r="AK982" s="622"/>
      <c r="AL982" s="622"/>
      <c r="AM982" s="622"/>
      <c r="AN982" s="622"/>
      <c r="AO982" s="622"/>
      <c r="AP982" s="622"/>
      <c r="AQ982" s="622"/>
      <c r="AR982" s="622"/>
      <c r="AS982" s="622"/>
      <c r="AT982" s="622"/>
      <c r="AU982" s="622"/>
      <c r="AV982" s="622"/>
      <c r="AW982" s="621"/>
      <c r="AX982" s="621"/>
      <c r="AY982" s="621"/>
      <c r="AZ982" s="621"/>
      <c r="BA982" s="620"/>
    </row>
    <row r="983" spans="1:53" ht="15.75" customHeight="1" x14ac:dyDescent="0.25">
      <c r="A983" s="620"/>
      <c r="B983" s="625"/>
      <c r="C983" s="620"/>
      <c r="D983" s="620"/>
      <c r="E983" s="620"/>
      <c r="F983" s="620"/>
      <c r="G983" s="620"/>
      <c r="H983" s="620"/>
      <c r="I983" s="620"/>
      <c r="J983" s="622"/>
      <c r="K983" s="622"/>
      <c r="L983" s="622"/>
      <c r="M983" s="622"/>
      <c r="N983" s="624"/>
      <c r="O983" s="622"/>
      <c r="P983" s="622"/>
      <c r="Q983" s="622"/>
      <c r="R983" s="622"/>
      <c r="S983" s="622"/>
      <c r="T983" s="622"/>
      <c r="U983" s="622"/>
      <c r="V983" s="622"/>
      <c r="W983" s="622"/>
      <c r="X983" s="622"/>
      <c r="Y983" s="622"/>
      <c r="Z983" s="620"/>
      <c r="AA983" s="620"/>
      <c r="AB983" s="620"/>
      <c r="AC983" s="623"/>
      <c r="AD983" s="622"/>
      <c r="AE983" s="622"/>
      <c r="AF983" s="622"/>
      <c r="AG983" s="622"/>
      <c r="AH983" s="622"/>
      <c r="AI983" s="623"/>
      <c r="AJ983" s="622"/>
      <c r="AK983" s="622"/>
      <c r="AL983" s="622"/>
      <c r="AM983" s="622"/>
      <c r="AN983" s="622"/>
      <c r="AO983" s="622"/>
      <c r="AP983" s="622"/>
      <c r="AQ983" s="622"/>
      <c r="AR983" s="622"/>
      <c r="AS983" s="622"/>
      <c r="AT983" s="622"/>
      <c r="AU983" s="622"/>
      <c r="AV983" s="622"/>
      <c r="AW983" s="621"/>
      <c r="AX983" s="621"/>
      <c r="AY983" s="621"/>
      <c r="AZ983" s="621"/>
      <c r="BA983" s="620"/>
    </row>
    <row r="984" spans="1:53" ht="15.75" customHeight="1" x14ac:dyDescent="0.25">
      <c r="A984" s="620"/>
      <c r="B984" s="625"/>
      <c r="C984" s="620"/>
      <c r="D984" s="620"/>
      <c r="E984" s="620"/>
      <c r="F984" s="620"/>
      <c r="G984" s="620"/>
      <c r="H984" s="620"/>
      <c r="I984" s="620"/>
      <c r="J984" s="622"/>
      <c r="K984" s="622"/>
      <c r="L984" s="622"/>
      <c r="M984" s="622"/>
      <c r="N984" s="624"/>
      <c r="O984" s="622"/>
      <c r="P984" s="622"/>
      <c r="Q984" s="622"/>
      <c r="R984" s="622"/>
      <c r="S984" s="622"/>
      <c r="T984" s="622"/>
      <c r="U984" s="622"/>
      <c r="V984" s="622"/>
      <c r="W984" s="622"/>
      <c r="X984" s="622"/>
      <c r="Y984" s="622"/>
      <c r="Z984" s="620"/>
      <c r="AA984" s="620"/>
      <c r="AB984" s="620"/>
      <c r="AC984" s="623"/>
      <c r="AD984" s="622"/>
      <c r="AE984" s="622"/>
      <c r="AF984" s="622"/>
      <c r="AG984" s="622"/>
      <c r="AH984" s="622"/>
      <c r="AI984" s="623"/>
      <c r="AJ984" s="622"/>
      <c r="AK984" s="622"/>
      <c r="AL984" s="622"/>
      <c r="AM984" s="622"/>
      <c r="AN984" s="622"/>
      <c r="AO984" s="622"/>
      <c r="AP984" s="622"/>
      <c r="AQ984" s="622"/>
      <c r="AR984" s="622"/>
      <c r="AS984" s="622"/>
      <c r="AT984" s="622"/>
      <c r="AU984" s="622"/>
      <c r="AV984" s="622"/>
      <c r="AW984" s="621"/>
      <c r="AX984" s="621"/>
      <c r="AY984" s="621"/>
      <c r="AZ984" s="621"/>
      <c r="BA984" s="620"/>
    </row>
    <row r="985" spans="1:53" ht="15.75" customHeight="1" x14ac:dyDescent="0.25">
      <c r="A985" s="620"/>
      <c r="B985" s="625"/>
      <c r="C985" s="620"/>
      <c r="D985" s="620"/>
      <c r="E985" s="620"/>
      <c r="F985" s="620"/>
      <c r="G985" s="620"/>
      <c r="H985" s="620"/>
      <c r="I985" s="620"/>
      <c r="J985" s="622"/>
      <c r="K985" s="622"/>
      <c r="L985" s="622"/>
      <c r="M985" s="622"/>
      <c r="N985" s="624"/>
      <c r="O985" s="622"/>
      <c r="P985" s="622"/>
      <c r="Q985" s="622"/>
      <c r="R985" s="622"/>
      <c r="S985" s="622"/>
      <c r="T985" s="622"/>
      <c r="U985" s="622"/>
      <c r="V985" s="622"/>
      <c r="W985" s="622"/>
      <c r="X985" s="622"/>
      <c r="Y985" s="622"/>
      <c r="Z985" s="620"/>
      <c r="AA985" s="620"/>
      <c r="AB985" s="620"/>
      <c r="AC985" s="623"/>
      <c r="AD985" s="622"/>
      <c r="AE985" s="622"/>
      <c r="AF985" s="622"/>
      <c r="AG985" s="622"/>
      <c r="AH985" s="622"/>
      <c r="AI985" s="623"/>
      <c r="AJ985" s="622"/>
      <c r="AK985" s="622"/>
      <c r="AL985" s="622"/>
      <c r="AM985" s="622"/>
      <c r="AN985" s="622"/>
      <c r="AO985" s="622"/>
      <c r="AP985" s="622"/>
      <c r="AQ985" s="622"/>
      <c r="AR985" s="622"/>
      <c r="AS985" s="622"/>
      <c r="AT985" s="622"/>
      <c r="AU985" s="622"/>
      <c r="AV985" s="622"/>
      <c r="AW985" s="621"/>
      <c r="AX985" s="621"/>
      <c r="AY985" s="621"/>
      <c r="AZ985" s="621"/>
      <c r="BA985" s="620"/>
    </row>
    <row r="986" spans="1:53" ht="15.75" customHeight="1" x14ac:dyDescent="0.25">
      <c r="A986" s="620"/>
      <c r="B986" s="625"/>
      <c r="C986" s="620"/>
      <c r="D986" s="620"/>
      <c r="E986" s="620"/>
      <c r="F986" s="620"/>
      <c r="G986" s="620"/>
      <c r="H986" s="620"/>
      <c r="I986" s="620"/>
      <c r="J986" s="622"/>
      <c r="K986" s="622"/>
      <c r="L986" s="622"/>
      <c r="M986" s="622"/>
      <c r="N986" s="624"/>
      <c r="O986" s="622"/>
      <c r="P986" s="622"/>
      <c r="Q986" s="622"/>
      <c r="R986" s="622"/>
      <c r="S986" s="622"/>
      <c r="T986" s="622"/>
      <c r="U986" s="622"/>
      <c r="V986" s="622"/>
      <c r="W986" s="622"/>
      <c r="X986" s="622"/>
      <c r="Y986" s="622"/>
      <c r="Z986" s="620"/>
      <c r="AA986" s="620"/>
      <c r="AB986" s="620"/>
      <c r="AC986" s="623"/>
      <c r="AD986" s="622"/>
      <c r="AE986" s="622"/>
      <c r="AF986" s="622"/>
      <c r="AG986" s="622"/>
      <c r="AH986" s="622"/>
      <c r="AI986" s="623"/>
      <c r="AJ986" s="622"/>
      <c r="AK986" s="622"/>
      <c r="AL986" s="622"/>
      <c r="AM986" s="622"/>
      <c r="AN986" s="622"/>
      <c r="AO986" s="622"/>
      <c r="AP986" s="622"/>
      <c r="AQ986" s="622"/>
      <c r="AR986" s="622"/>
      <c r="AS986" s="622"/>
      <c r="AT986" s="622"/>
      <c r="AU986" s="622"/>
      <c r="AV986" s="622"/>
      <c r="AW986" s="621"/>
      <c r="AX986" s="621"/>
      <c r="AY986" s="621"/>
      <c r="AZ986" s="621"/>
      <c r="BA986" s="620"/>
    </row>
    <row r="987" spans="1:53" ht="15.75" customHeight="1" x14ac:dyDescent="0.25">
      <c r="A987" s="620"/>
      <c r="B987" s="625"/>
      <c r="C987" s="620"/>
      <c r="D987" s="620"/>
      <c r="E987" s="620"/>
      <c r="F987" s="620"/>
      <c r="G987" s="620"/>
      <c r="H987" s="620"/>
      <c r="I987" s="620"/>
      <c r="J987" s="622"/>
      <c r="K987" s="622"/>
      <c r="L987" s="622"/>
      <c r="M987" s="622"/>
      <c r="N987" s="624"/>
      <c r="O987" s="622"/>
      <c r="P987" s="622"/>
      <c r="Q987" s="622"/>
      <c r="R987" s="622"/>
      <c r="S987" s="622"/>
      <c r="T987" s="622"/>
      <c r="U987" s="622"/>
      <c r="V987" s="622"/>
      <c r="W987" s="622"/>
      <c r="X987" s="622"/>
      <c r="Y987" s="622"/>
      <c r="Z987" s="620"/>
      <c r="AA987" s="620"/>
      <c r="AB987" s="620"/>
      <c r="AC987" s="623"/>
      <c r="AD987" s="622"/>
      <c r="AE987" s="622"/>
      <c r="AF987" s="622"/>
      <c r="AG987" s="622"/>
      <c r="AH987" s="622"/>
      <c r="AI987" s="623"/>
      <c r="AJ987" s="622"/>
      <c r="AK987" s="622"/>
      <c r="AL987" s="622"/>
      <c r="AM987" s="622"/>
      <c r="AN987" s="622"/>
      <c r="AO987" s="622"/>
      <c r="AP987" s="622"/>
      <c r="AQ987" s="622"/>
      <c r="AR987" s="622"/>
      <c r="AS987" s="622"/>
      <c r="AT987" s="622"/>
      <c r="AU987" s="622"/>
      <c r="AV987" s="622"/>
      <c r="AW987" s="621"/>
      <c r="AX987" s="621"/>
      <c r="AY987" s="621"/>
      <c r="AZ987" s="621"/>
      <c r="BA987" s="620"/>
    </row>
    <row r="988" spans="1:53" ht="15.75" customHeight="1" x14ac:dyDescent="0.25">
      <c r="A988" s="620"/>
      <c r="B988" s="625"/>
      <c r="C988" s="620"/>
      <c r="D988" s="620"/>
      <c r="E988" s="620"/>
      <c r="F988" s="620"/>
      <c r="G988" s="620"/>
      <c r="H988" s="620"/>
      <c r="I988" s="620"/>
      <c r="J988" s="622"/>
      <c r="K988" s="622"/>
      <c r="L988" s="622"/>
      <c r="M988" s="622"/>
      <c r="N988" s="624"/>
      <c r="O988" s="622"/>
      <c r="P988" s="622"/>
      <c r="Q988" s="622"/>
      <c r="R988" s="622"/>
      <c r="S988" s="622"/>
      <c r="T988" s="622"/>
      <c r="U988" s="622"/>
      <c r="V988" s="622"/>
      <c r="W988" s="622"/>
      <c r="X988" s="622"/>
      <c r="Y988" s="622"/>
      <c r="Z988" s="620"/>
      <c r="AA988" s="620"/>
      <c r="AB988" s="620"/>
      <c r="AC988" s="623"/>
      <c r="AD988" s="622"/>
      <c r="AE988" s="622"/>
      <c r="AF988" s="622"/>
      <c r="AG988" s="622"/>
      <c r="AH988" s="622"/>
      <c r="AI988" s="623"/>
      <c r="AJ988" s="622"/>
      <c r="AK988" s="622"/>
      <c r="AL988" s="622"/>
      <c r="AM988" s="622"/>
      <c r="AN988" s="622"/>
      <c r="AO988" s="622"/>
      <c r="AP988" s="622"/>
      <c r="AQ988" s="622"/>
      <c r="AR988" s="622"/>
      <c r="AS988" s="622"/>
      <c r="AT988" s="622"/>
      <c r="AU988" s="622"/>
      <c r="AV988" s="622"/>
      <c r="AW988" s="621"/>
      <c r="AX988" s="621"/>
      <c r="AY988" s="621"/>
      <c r="AZ988" s="621"/>
      <c r="BA988" s="620"/>
    </row>
    <row r="989" spans="1:53" ht="15.75" customHeight="1" x14ac:dyDescent="0.25">
      <c r="A989" s="620"/>
      <c r="B989" s="625"/>
      <c r="C989" s="620"/>
      <c r="D989" s="620"/>
      <c r="E989" s="620"/>
      <c r="F989" s="620"/>
      <c r="G989" s="620"/>
      <c r="H989" s="620"/>
      <c r="I989" s="620"/>
      <c r="J989" s="622"/>
      <c r="K989" s="622"/>
      <c r="L989" s="622"/>
      <c r="M989" s="622"/>
      <c r="N989" s="624"/>
      <c r="O989" s="622"/>
      <c r="P989" s="622"/>
      <c r="Q989" s="622"/>
      <c r="R989" s="622"/>
      <c r="S989" s="622"/>
      <c r="T989" s="622"/>
      <c r="U989" s="622"/>
      <c r="V989" s="622"/>
      <c r="W989" s="622"/>
      <c r="X989" s="622"/>
      <c r="Y989" s="622"/>
      <c r="Z989" s="620"/>
      <c r="AA989" s="620"/>
      <c r="AB989" s="620"/>
      <c r="AC989" s="623"/>
      <c r="AD989" s="622"/>
      <c r="AE989" s="622"/>
      <c r="AF989" s="622"/>
      <c r="AG989" s="622"/>
      <c r="AH989" s="622"/>
      <c r="AI989" s="623"/>
      <c r="AJ989" s="622"/>
      <c r="AK989" s="622"/>
      <c r="AL989" s="622"/>
      <c r="AM989" s="622"/>
      <c r="AN989" s="622"/>
      <c r="AO989" s="622"/>
      <c r="AP989" s="622"/>
      <c r="AQ989" s="622"/>
      <c r="AR989" s="622"/>
      <c r="AS989" s="622"/>
      <c r="AT989" s="622"/>
      <c r="AU989" s="622"/>
      <c r="AV989" s="622"/>
      <c r="AW989" s="621"/>
      <c r="AX989" s="621"/>
      <c r="AY989" s="621"/>
      <c r="AZ989" s="621"/>
      <c r="BA989" s="620"/>
    </row>
    <row r="990" spans="1:53" ht="15.75" customHeight="1" x14ac:dyDescent="0.25">
      <c r="A990" s="620"/>
      <c r="B990" s="625"/>
      <c r="C990" s="620"/>
      <c r="D990" s="620"/>
      <c r="E990" s="620"/>
      <c r="F990" s="620"/>
      <c r="G990" s="620"/>
      <c r="H990" s="620"/>
      <c r="I990" s="620"/>
      <c r="J990" s="622"/>
      <c r="K990" s="622"/>
      <c r="L990" s="622"/>
      <c r="M990" s="622"/>
      <c r="N990" s="624"/>
      <c r="O990" s="622"/>
      <c r="P990" s="622"/>
      <c r="Q990" s="622"/>
      <c r="R990" s="622"/>
      <c r="S990" s="622"/>
      <c r="T990" s="622"/>
      <c r="U990" s="622"/>
      <c r="V990" s="622"/>
      <c r="W990" s="622"/>
      <c r="X990" s="622"/>
      <c r="Y990" s="622"/>
      <c r="Z990" s="620"/>
      <c r="AA990" s="620"/>
      <c r="AB990" s="620"/>
      <c r="AC990" s="623"/>
      <c r="AD990" s="622"/>
      <c r="AE990" s="622"/>
      <c r="AF990" s="622"/>
      <c r="AG990" s="622"/>
      <c r="AH990" s="622"/>
      <c r="AI990" s="623"/>
      <c r="AJ990" s="622"/>
      <c r="AK990" s="622"/>
      <c r="AL990" s="622"/>
      <c r="AM990" s="622"/>
      <c r="AN990" s="622"/>
      <c r="AO990" s="622"/>
      <c r="AP990" s="622"/>
      <c r="AQ990" s="622"/>
      <c r="AR990" s="622"/>
      <c r="AS990" s="622"/>
      <c r="AT990" s="622"/>
      <c r="AU990" s="622"/>
      <c r="AV990" s="622"/>
      <c r="AW990" s="621"/>
      <c r="AX990" s="621"/>
      <c r="AY990" s="621"/>
      <c r="AZ990" s="621"/>
      <c r="BA990" s="620"/>
    </row>
    <row r="991" spans="1:53" ht="15.75" customHeight="1" x14ac:dyDescent="0.25">
      <c r="A991" s="620"/>
      <c r="B991" s="625"/>
      <c r="C991" s="620"/>
      <c r="D991" s="620"/>
      <c r="E991" s="620"/>
      <c r="F991" s="620"/>
      <c r="G991" s="620"/>
      <c r="H991" s="620"/>
      <c r="I991" s="620"/>
      <c r="J991" s="622"/>
      <c r="K991" s="622"/>
      <c r="L991" s="622"/>
      <c r="M991" s="622"/>
      <c r="N991" s="624"/>
      <c r="O991" s="622"/>
      <c r="P991" s="622"/>
      <c r="Q991" s="622"/>
      <c r="R991" s="622"/>
      <c r="S991" s="622"/>
      <c r="T991" s="622"/>
      <c r="U991" s="622"/>
      <c r="V991" s="622"/>
      <c r="W991" s="622"/>
      <c r="X991" s="622"/>
      <c r="Y991" s="622"/>
      <c r="Z991" s="620"/>
      <c r="AA991" s="620"/>
      <c r="AB991" s="620"/>
      <c r="AC991" s="623"/>
      <c r="AD991" s="622"/>
      <c r="AE991" s="622"/>
      <c r="AF991" s="622"/>
      <c r="AG991" s="622"/>
      <c r="AH991" s="622"/>
      <c r="AI991" s="623"/>
      <c r="AJ991" s="622"/>
      <c r="AK991" s="622"/>
      <c r="AL991" s="622"/>
      <c r="AM991" s="622"/>
      <c r="AN991" s="622"/>
      <c r="AO991" s="622"/>
      <c r="AP991" s="622"/>
      <c r="AQ991" s="622"/>
      <c r="AR991" s="622"/>
      <c r="AS991" s="622"/>
      <c r="AT991" s="622"/>
      <c r="AU991" s="622"/>
      <c r="AV991" s="622"/>
      <c r="AW991" s="621"/>
      <c r="AX991" s="621"/>
      <c r="AY991" s="621"/>
      <c r="AZ991" s="621"/>
      <c r="BA991" s="620"/>
    </row>
    <row r="992" spans="1:53" ht="15.75" customHeight="1" x14ac:dyDescent="0.25">
      <c r="A992" s="620"/>
      <c r="B992" s="625"/>
      <c r="C992" s="620"/>
      <c r="D992" s="620"/>
      <c r="E992" s="620"/>
      <c r="F992" s="620"/>
      <c r="G992" s="620"/>
      <c r="H992" s="620"/>
      <c r="I992" s="620"/>
      <c r="J992" s="622"/>
      <c r="K992" s="622"/>
      <c r="L992" s="622"/>
      <c r="M992" s="622"/>
      <c r="N992" s="624"/>
      <c r="O992" s="622"/>
      <c r="P992" s="622"/>
      <c r="Q992" s="622"/>
      <c r="R992" s="622"/>
      <c r="S992" s="622"/>
      <c r="T992" s="622"/>
      <c r="U992" s="622"/>
      <c r="V992" s="622"/>
      <c r="W992" s="622"/>
      <c r="X992" s="622"/>
      <c r="Y992" s="622"/>
      <c r="Z992" s="620"/>
      <c r="AA992" s="620"/>
      <c r="AB992" s="620"/>
      <c r="AC992" s="623"/>
      <c r="AD992" s="622"/>
      <c r="AE992" s="622"/>
      <c r="AF992" s="622"/>
      <c r="AG992" s="622"/>
      <c r="AH992" s="622"/>
      <c r="AI992" s="623"/>
      <c r="AJ992" s="622"/>
      <c r="AK992" s="622"/>
      <c r="AL992" s="622"/>
      <c r="AM992" s="622"/>
      <c r="AN992" s="622"/>
      <c r="AO992" s="622"/>
      <c r="AP992" s="622"/>
      <c r="AQ992" s="622"/>
      <c r="AR992" s="622"/>
      <c r="AS992" s="622"/>
      <c r="AT992" s="622"/>
      <c r="AU992" s="622"/>
      <c r="AV992" s="622"/>
      <c r="AW992" s="621"/>
      <c r="AX992" s="621"/>
      <c r="AY992" s="621"/>
      <c r="AZ992" s="621"/>
      <c r="BA992" s="620"/>
    </row>
    <row r="993" spans="1:53" ht="15.75" customHeight="1" x14ac:dyDescent="0.25">
      <c r="A993" s="620"/>
      <c r="B993" s="625"/>
      <c r="C993" s="620"/>
      <c r="D993" s="620"/>
      <c r="E993" s="620"/>
      <c r="F993" s="620"/>
      <c r="G993" s="620"/>
      <c r="H993" s="620"/>
      <c r="I993" s="620"/>
      <c r="J993" s="622"/>
      <c r="K993" s="622"/>
      <c r="L993" s="622"/>
      <c r="M993" s="622"/>
      <c r="N993" s="624"/>
      <c r="O993" s="622"/>
      <c r="P993" s="622"/>
      <c r="Q993" s="622"/>
      <c r="R993" s="622"/>
      <c r="S993" s="622"/>
      <c r="T993" s="622"/>
      <c r="U993" s="622"/>
      <c r="V993" s="622"/>
      <c r="W993" s="622"/>
      <c r="X993" s="622"/>
      <c r="Y993" s="622"/>
      <c r="Z993" s="620"/>
      <c r="AA993" s="620"/>
      <c r="AB993" s="620"/>
      <c r="AC993" s="623"/>
      <c r="AD993" s="622"/>
      <c r="AE993" s="622"/>
      <c r="AF993" s="622"/>
      <c r="AG993" s="622"/>
      <c r="AH993" s="622"/>
      <c r="AI993" s="623"/>
      <c r="AJ993" s="622"/>
      <c r="AK993" s="622"/>
      <c r="AL993" s="622"/>
      <c r="AM993" s="622"/>
      <c r="AN993" s="622"/>
      <c r="AO993" s="622"/>
      <c r="AP993" s="622"/>
      <c r="AQ993" s="622"/>
      <c r="AR993" s="622"/>
      <c r="AS993" s="622"/>
      <c r="AT993" s="622"/>
      <c r="AU993" s="622"/>
      <c r="AV993" s="622"/>
      <c r="AW993" s="621"/>
      <c r="AX993" s="621"/>
      <c r="AY993" s="621"/>
      <c r="AZ993" s="621"/>
      <c r="BA993" s="620"/>
    </row>
    <row r="994" spans="1:53" ht="15.75" customHeight="1" x14ac:dyDescent="0.25">
      <c r="A994" s="620"/>
      <c r="B994" s="625"/>
      <c r="C994" s="620"/>
      <c r="D994" s="620"/>
      <c r="E994" s="620"/>
      <c r="F994" s="620"/>
      <c r="G994" s="620"/>
      <c r="H994" s="620"/>
      <c r="I994" s="620"/>
      <c r="J994" s="622"/>
      <c r="K994" s="622"/>
      <c r="L994" s="622"/>
      <c r="M994" s="622"/>
      <c r="N994" s="624"/>
      <c r="O994" s="622"/>
      <c r="P994" s="622"/>
      <c r="Q994" s="622"/>
      <c r="R994" s="622"/>
      <c r="S994" s="622"/>
      <c r="T994" s="622"/>
      <c r="U994" s="622"/>
      <c r="V994" s="622"/>
      <c r="W994" s="622"/>
      <c r="X994" s="622"/>
      <c r="Y994" s="622"/>
      <c r="Z994" s="620"/>
      <c r="AA994" s="620"/>
      <c r="AB994" s="620"/>
      <c r="AC994" s="623"/>
      <c r="AD994" s="622"/>
      <c r="AE994" s="622"/>
      <c r="AF994" s="622"/>
      <c r="AG994" s="622"/>
      <c r="AH994" s="622"/>
      <c r="AI994" s="623"/>
      <c r="AJ994" s="622"/>
      <c r="AK994" s="622"/>
      <c r="AL994" s="622"/>
      <c r="AM994" s="622"/>
      <c r="AN994" s="622"/>
      <c r="AO994" s="622"/>
      <c r="AP994" s="622"/>
      <c r="AQ994" s="622"/>
      <c r="AR994" s="622"/>
      <c r="AS994" s="622"/>
      <c r="AT994" s="622"/>
      <c r="AU994" s="622"/>
      <c r="AV994" s="622"/>
      <c r="AW994" s="621"/>
      <c r="AX994" s="621"/>
      <c r="AY994" s="621"/>
      <c r="AZ994" s="621"/>
      <c r="BA994" s="620"/>
    </row>
    <row r="995" spans="1:53" ht="15.75" customHeight="1" x14ac:dyDescent="0.25">
      <c r="A995" s="620"/>
      <c r="B995" s="625"/>
      <c r="C995" s="620"/>
      <c r="D995" s="620"/>
      <c r="E995" s="620"/>
      <c r="F995" s="620"/>
      <c r="G995" s="620"/>
      <c r="H995" s="620"/>
      <c r="I995" s="620"/>
      <c r="J995" s="622"/>
      <c r="K995" s="622"/>
      <c r="L995" s="622"/>
      <c r="M995" s="622"/>
      <c r="N995" s="624"/>
      <c r="O995" s="622"/>
      <c r="P995" s="622"/>
      <c r="Q995" s="622"/>
      <c r="R995" s="622"/>
      <c r="S995" s="622"/>
      <c r="T995" s="622"/>
      <c r="U995" s="622"/>
      <c r="V995" s="622"/>
      <c r="W995" s="622"/>
      <c r="X995" s="622"/>
      <c r="Y995" s="622"/>
      <c r="Z995" s="620"/>
      <c r="AA995" s="620"/>
      <c r="AB995" s="620"/>
      <c r="AC995" s="623"/>
      <c r="AD995" s="622"/>
      <c r="AE995" s="622"/>
      <c r="AF995" s="622"/>
      <c r="AG995" s="622"/>
      <c r="AH995" s="622"/>
      <c r="AI995" s="623"/>
      <c r="AJ995" s="622"/>
      <c r="AK995" s="622"/>
      <c r="AL995" s="622"/>
      <c r="AM995" s="622"/>
      <c r="AN995" s="622"/>
      <c r="AO995" s="622"/>
      <c r="AP995" s="622"/>
      <c r="AQ995" s="622"/>
      <c r="AR995" s="622"/>
      <c r="AS995" s="622"/>
      <c r="AT995" s="622"/>
      <c r="AU995" s="622"/>
      <c r="AV995" s="622"/>
      <c r="AW995" s="621"/>
      <c r="AX995" s="621"/>
      <c r="AY995" s="621"/>
      <c r="AZ995" s="621"/>
      <c r="BA995" s="620"/>
    </row>
    <row r="996" spans="1:53" ht="15.75" customHeight="1" x14ac:dyDescent="0.25">
      <c r="A996" s="620"/>
      <c r="B996" s="625"/>
      <c r="C996" s="620"/>
      <c r="D996" s="620"/>
      <c r="E996" s="620"/>
      <c r="F996" s="620"/>
      <c r="G996" s="620"/>
      <c r="H996" s="620"/>
      <c r="I996" s="620"/>
      <c r="J996" s="622"/>
      <c r="K996" s="622"/>
      <c r="L996" s="622"/>
      <c r="M996" s="622"/>
      <c r="N996" s="624"/>
      <c r="O996" s="622"/>
      <c r="P996" s="622"/>
      <c r="Q996" s="622"/>
      <c r="R996" s="622"/>
      <c r="S996" s="622"/>
      <c r="T996" s="622"/>
      <c r="U996" s="622"/>
      <c r="V996" s="622"/>
      <c r="W996" s="622"/>
      <c r="X996" s="622"/>
      <c r="Y996" s="622"/>
      <c r="Z996" s="620"/>
      <c r="AA996" s="620"/>
      <c r="AB996" s="620"/>
      <c r="AC996" s="623"/>
      <c r="AD996" s="622"/>
      <c r="AE996" s="622"/>
      <c r="AF996" s="622"/>
      <c r="AG996" s="622"/>
      <c r="AH996" s="622"/>
      <c r="AI996" s="623"/>
      <c r="AJ996" s="622"/>
      <c r="AK996" s="622"/>
      <c r="AL996" s="622"/>
      <c r="AM996" s="622"/>
      <c r="AN996" s="622"/>
      <c r="AO996" s="622"/>
      <c r="AP996" s="622"/>
      <c r="AQ996" s="622"/>
      <c r="AR996" s="622"/>
      <c r="AS996" s="622"/>
      <c r="AT996" s="622"/>
      <c r="AU996" s="622"/>
      <c r="AV996" s="622"/>
      <c r="AW996" s="621"/>
      <c r="AX996" s="621"/>
      <c r="AY996" s="621"/>
      <c r="AZ996" s="621"/>
      <c r="BA996" s="620"/>
    </row>
    <row r="997" spans="1:53" ht="15.75" customHeight="1" x14ac:dyDescent="0.25">
      <c r="A997" s="620"/>
      <c r="B997" s="625"/>
      <c r="C997" s="620"/>
      <c r="D997" s="620"/>
      <c r="E997" s="620"/>
      <c r="F997" s="620"/>
      <c r="G997" s="620"/>
      <c r="H997" s="620"/>
      <c r="I997" s="620"/>
      <c r="J997" s="622"/>
      <c r="K997" s="622"/>
      <c r="L997" s="622"/>
      <c r="M997" s="622"/>
      <c r="N997" s="624"/>
      <c r="O997" s="622"/>
      <c r="P997" s="622"/>
      <c r="Q997" s="622"/>
      <c r="R997" s="622"/>
      <c r="S997" s="622"/>
      <c r="T997" s="622"/>
      <c r="U997" s="622"/>
      <c r="V997" s="622"/>
      <c r="W997" s="622"/>
      <c r="X997" s="622"/>
      <c r="Y997" s="622"/>
      <c r="Z997" s="620"/>
      <c r="AA997" s="620"/>
      <c r="AB997" s="620"/>
      <c r="AC997" s="623"/>
      <c r="AD997" s="622"/>
      <c r="AE997" s="622"/>
      <c r="AF997" s="622"/>
      <c r="AG997" s="622"/>
      <c r="AH997" s="622"/>
      <c r="AI997" s="623"/>
      <c r="AJ997" s="622"/>
      <c r="AK997" s="622"/>
      <c r="AL997" s="622"/>
      <c r="AM997" s="622"/>
      <c r="AN997" s="622"/>
      <c r="AO997" s="622"/>
      <c r="AP997" s="622"/>
      <c r="AQ997" s="622"/>
      <c r="AR997" s="622"/>
      <c r="AS997" s="622"/>
      <c r="AT997" s="622"/>
      <c r="AU997" s="622"/>
      <c r="AV997" s="622"/>
      <c r="AW997" s="621"/>
      <c r="AX997" s="621"/>
      <c r="AY997" s="621"/>
      <c r="AZ997" s="621"/>
      <c r="BA997" s="620"/>
    </row>
    <row r="998" spans="1:53" ht="15.75" customHeight="1" x14ac:dyDescent="0.25">
      <c r="A998" s="620"/>
      <c r="B998" s="625"/>
      <c r="C998" s="620"/>
      <c r="D998" s="620"/>
      <c r="E998" s="620"/>
      <c r="F998" s="620"/>
      <c r="G998" s="620"/>
      <c r="H998" s="620"/>
      <c r="I998" s="620"/>
      <c r="J998" s="622"/>
      <c r="K998" s="622"/>
      <c r="L998" s="622"/>
      <c r="M998" s="622"/>
      <c r="N998" s="624"/>
      <c r="O998" s="622"/>
      <c r="P998" s="622"/>
      <c r="Q998" s="622"/>
      <c r="R998" s="622"/>
      <c r="S998" s="622"/>
      <c r="T998" s="622"/>
      <c r="U998" s="622"/>
      <c r="V998" s="622"/>
      <c r="W998" s="622"/>
      <c r="X998" s="622"/>
      <c r="Y998" s="622"/>
      <c r="Z998" s="620"/>
      <c r="AA998" s="620"/>
      <c r="AB998" s="620"/>
      <c r="AC998" s="623"/>
      <c r="AD998" s="622"/>
      <c r="AE998" s="622"/>
      <c r="AF998" s="622"/>
      <c r="AG998" s="622"/>
      <c r="AH998" s="622"/>
      <c r="AI998" s="623"/>
      <c r="AJ998" s="622"/>
      <c r="AK998" s="622"/>
      <c r="AL998" s="622"/>
      <c r="AM998" s="622"/>
      <c r="AN998" s="622"/>
      <c r="AO998" s="622"/>
      <c r="AP998" s="622"/>
      <c r="AQ998" s="622"/>
      <c r="AR998" s="622"/>
      <c r="AS998" s="622"/>
      <c r="AT998" s="622"/>
      <c r="AU998" s="622"/>
      <c r="AV998" s="622"/>
      <c r="AW998" s="621"/>
      <c r="AX998" s="621"/>
      <c r="AY998" s="621"/>
      <c r="AZ998" s="621"/>
      <c r="BA998" s="620"/>
    </row>
    <row r="999" spans="1:53" ht="15.75" customHeight="1" x14ac:dyDescent="0.25">
      <c r="A999" s="620"/>
      <c r="B999" s="625"/>
      <c r="C999" s="620"/>
      <c r="D999" s="620"/>
      <c r="E999" s="620"/>
      <c r="F999" s="620"/>
      <c r="G999" s="620"/>
      <c r="H999" s="620"/>
      <c r="I999" s="620"/>
      <c r="J999" s="622"/>
      <c r="K999" s="622"/>
      <c r="L999" s="622"/>
      <c r="M999" s="622"/>
      <c r="N999" s="624"/>
      <c r="O999" s="622"/>
      <c r="P999" s="622"/>
      <c r="Q999" s="622"/>
      <c r="R999" s="622"/>
      <c r="S999" s="622"/>
      <c r="T999" s="622"/>
      <c r="U999" s="622"/>
      <c r="V999" s="622"/>
      <c r="W999" s="622"/>
      <c r="X999" s="622"/>
      <c r="Y999" s="622"/>
      <c r="Z999" s="620"/>
      <c r="AA999" s="620"/>
      <c r="AB999" s="620"/>
      <c r="AC999" s="623"/>
      <c r="AD999" s="622"/>
      <c r="AE999" s="622"/>
      <c r="AF999" s="622"/>
      <c r="AG999" s="622"/>
      <c r="AH999" s="622"/>
      <c r="AI999" s="623"/>
      <c r="AJ999" s="622"/>
      <c r="AK999" s="622"/>
      <c r="AL999" s="622"/>
      <c r="AM999" s="622"/>
      <c r="AN999" s="622"/>
      <c r="AO999" s="622"/>
      <c r="AP999" s="622"/>
      <c r="AQ999" s="622"/>
      <c r="AR999" s="622"/>
      <c r="AS999" s="622"/>
      <c r="AT999" s="622"/>
      <c r="AU999" s="622"/>
      <c r="AV999" s="622"/>
      <c r="AW999" s="621"/>
      <c r="AX999" s="621"/>
      <c r="AY999" s="621"/>
      <c r="AZ999" s="621"/>
      <c r="BA999" s="620"/>
    </row>
    <row r="1000" spans="1:53" ht="15.75" customHeight="1" x14ac:dyDescent="0.25">
      <c r="A1000" s="620"/>
      <c r="B1000" s="625"/>
      <c r="C1000" s="620"/>
      <c r="D1000" s="620"/>
      <c r="E1000" s="620"/>
      <c r="F1000" s="620"/>
      <c r="G1000" s="620"/>
      <c r="H1000" s="620"/>
      <c r="I1000" s="620"/>
      <c r="J1000" s="622"/>
      <c r="K1000" s="622"/>
      <c r="L1000" s="622"/>
      <c r="M1000" s="622"/>
      <c r="N1000" s="624"/>
      <c r="O1000" s="622"/>
      <c r="P1000" s="622"/>
      <c r="Q1000" s="622"/>
      <c r="R1000" s="622"/>
      <c r="S1000" s="622"/>
      <c r="T1000" s="622"/>
      <c r="U1000" s="622"/>
      <c r="V1000" s="622"/>
      <c r="W1000" s="622"/>
      <c r="X1000" s="622"/>
      <c r="Y1000" s="622"/>
      <c r="Z1000" s="620"/>
      <c r="AA1000" s="620"/>
      <c r="AB1000" s="620"/>
      <c r="AC1000" s="623"/>
      <c r="AD1000" s="622"/>
      <c r="AE1000" s="622"/>
      <c r="AF1000" s="622"/>
      <c r="AG1000" s="622"/>
      <c r="AH1000" s="622"/>
      <c r="AI1000" s="623"/>
      <c r="AJ1000" s="622"/>
      <c r="AK1000" s="622"/>
      <c r="AL1000" s="622"/>
      <c r="AM1000" s="622"/>
      <c r="AN1000" s="622"/>
      <c r="AO1000" s="622"/>
      <c r="AP1000" s="622"/>
      <c r="AQ1000" s="622"/>
      <c r="AR1000" s="622"/>
      <c r="AS1000" s="622"/>
      <c r="AT1000" s="622"/>
      <c r="AU1000" s="622"/>
      <c r="AV1000" s="622"/>
      <c r="AW1000" s="621"/>
      <c r="AX1000" s="621"/>
      <c r="AY1000" s="621"/>
      <c r="AZ1000" s="621"/>
      <c r="BA1000" s="620"/>
    </row>
    <row r="1001" spans="1:53" ht="15.75" customHeight="1" x14ac:dyDescent="0.25">
      <c r="A1001" s="620"/>
      <c r="B1001" s="625"/>
      <c r="C1001" s="620"/>
      <c r="D1001" s="620"/>
      <c r="E1001" s="620"/>
      <c r="F1001" s="620"/>
      <c r="G1001" s="620"/>
      <c r="H1001" s="620"/>
      <c r="I1001" s="620"/>
      <c r="J1001" s="622"/>
      <c r="K1001" s="622"/>
      <c r="L1001" s="622"/>
      <c r="M1001" s="622"/>
      <c r="N1001" s="624"/>
      <c r="O1001" s="622"/>
      <c r="P1001" s="622"/>
      <c r="Q1001" s="622"/>
      <c r="R1001" s="622"/>
      <c r="S1001" s="622"/>
      <c r="T1001" s="622"/>
      <c r="U1001" s="622"/>
      <c r="V1001" s="622"/>
      <c r="W1001" s="622"/>
      <c r="X1001" s="622"/>
      <c r="Y1001" s="622"/>
      <c r="Z1001" s="620"/>
      <c r="AA1001" s="620"/>
      <c r="AB1001" s="620"/>
      <c r="AC1001" s="623"/>
      <c r="AD1001" s="622"/>
      <c r="AE1001" s="622"/>
      <c r="AF1001" s="622"/>
      <c r="AG1001" s="622"/>
      <c r="AH1001" s="622"/>
      <c r="AI1001" s="623"/>
      <c r="AJ1001" s="622"/>
      <c r="AK1001" s="622"/>
      <c r="AL1001" s="622"/>
      <c r="AM1001" s="622"/>
      <c r="AN1001" s="622"/>
      <c r="AO1001" s="622"/>
      <c r="AP1001" s="622"/>
      <c r="AQ1001" s="622"/>
      <c r="AR1001" s="622"/>
      <c r="AS1001" s="622"/>
      <c r="AT1001" s="622"/>
      <c r="AU1001" s="622"/>
      <c r="AV1001" s="622"/>
      <c r="AW1001" s="621"/>
      <c r="AX1001" s="621"/>
      <c r="AY1001" s="621"/>
      <c r="AZ1001" s="621"/>
      <c r="BA1001" s="620"/>
    </row>
    <row r="1002" spans="1:53" ht="15.75" customHeight="1" x14ac:dyDescent="0.25">
      <c r="A1002" s="620"/>
      <c r="B1002" s="625"/>
      <c r="C1002" s="620"/>
      <c r="D1002" s="620"/>
      <c r="E1002" s="620"/>
      <c r="F1002" s="620"/>
      <c r="G1002" s="620"/>
      <c r="H1002" s="620"/>
      <c r="I1002" s="620"/>
      <c r="J1002" s="622"/>
      <c r="K1002" s="622"/>
      <c r="L1002" s="622"/>
      <c r="M1002" s="622"/>
      <c r="N1002" s="624"/>
      <c r="O1002" s="622"/>
      <c r="P1002" s="622"/>
      <c r="Q1002" s="622"/>
      <c r="R1002" s="622"/>
      <c r="S1002" s="622"/>
      <c r="T1002" s="622"/>
      <c r="U1002" s="622"/>
      <c r="V1002" s="622"/>
      <c r="W1002" s="622"/>
      <c r="X1002" s="622"/>
      <c r="Y1002" s="622"/>
      <c r="Z1002" s="620"/>
      <c r="AA1002" s="620"/>
      <c r="AB1002" s="620"/>
      <c r="AC1002" s="623"/>
      <c r="AD1002" s="622"/>
      <c r="AE1002" s="622"/>
      <c r="AF1002" s="622"/>
      <c r="AG1002" s="622"/>
      <c r="AH1002" s="622"/>
      <c r="AI1002" s="623"/>
      <c r="AJ1002" s="622"/>
      <c r="AK1002" s="622"/>
      <c r="AL1002" s="622"/>
      <c r="AM1002" s="622"/>
      <c r="AN1002" s="622"/>
      <c r="AO1002" s="622"/>
      <c r="AP1002" s="622"/>
      <c r="AQ1002" s="622"/>
      <c r="AR1002" s="622"/>
      <c r="AS1002" s="622"/>
      <c r="AT1002" s="622"/>
      <c r="AU1002" s="622"/>
      <c r="AV1002" s="622"/>
      <c r="AW1002" s="621"/>
      <c r="AX1002" s="621"/>
      <c r="AY1002" s="621"/>
      <c r="AZ1002" s="621"/>
      <c r="BA1002" s="620"/>
    </row>
    <row r="1003" spans="1:53" ht="15.75" customHeight="1" x14ac:dyDescent="0.25">
      <c r="A1003" s="620"/>
      <c r="B1003" s="625"/>
      <c r="C1003" s="620"/>
      <c r="D1003" s="620"/>
      <c r="E1003" s="620"/>
      <c r="F1003" s="620"/>
      <c r="G1003" s="620"/>
      <c r="H1003" s="620"/>
      <c r="I1003" s="620"/>
      <c r="J1003" s="622"/>
      <c r="K1003" s="622"/>
      <c r="L1003" s="622"/>
      <c r="M1003" s="622"/>
      <c r="N1003" s="624"/>
      <c r="O1003" s="622"/>
      <c r="P1003" s="622"/>
      <c r="Q1003" s="622"/>
      <c r="R1003" s="622"/>
      <c r="S1003" s="622"/>
      <c r="T1003" s="622"/>
      <c r="U1003" s="622"/>
      <c r="V1003" s="622"/>
      <c r="W1003" s="622"/>
      <c r="X1003" s="622"/>
      <c r="Y1003" s="622"/>
      <c r="Z1003" s="620"/>
      <c r="AA1003" s="620"/>
      <c r="AB1003" s="620"/>
      <c r="AC1003" s="623"/>
      <c r="AD1003" s="622"/>
      <c r="AE1003" s="622"/>
      <c r="AF1003" s="622"/>
      <c r="AG1003" s="622"/>
      <c r="AH1003" s="622"/>
      <c r="AI1003" s="623"/>
      <c r="AJ1003" s="622"/>
      <c r="AK1003" s="622"/>
      <c r="AL1003" s="622"/>
      <c r="AM1003" s="622"/>
      <c r="AN1003" s="622"/>
      <c r="AO1003" s="622"/>
      <c r="AP1003" s="622"/>
      <c r="AQ1003" s="622"/>
      <c r="AR1003" s="622"/>
      <c r="AS1003" s="622"/>
      <c r="AT1003" s="622"/>
      <c r="AU1003" s="622"/>
      <c r="AV1003" s="622"/>
      <c r="AW1003" s="621"/>
      <c r="AX1003" s="621"/>
      <c r="AY1003" s="621"/>
      <c r="AZ1003" s="621"/>
      <c r="BA1003" s="620"/>
    </row>
    <row r="1004" spans="1:53" ht="15.75" customHeight="1" x14ac:dyDescent="0.25">
      <c r="A1004" s="620"/>
      <c r="B1004" s="625"/>
      <c r="C1004" s="620"/>
      <c r="D1004" s="620"/>
      <c r="E1004" s="620"/>
      <c r="F1004" s="620"/>
      <c r="G1004" s="620"/>
      <c r="H1004" s="620"/>
      <c r="I1004" s="620"/>
      <c r="J1004" s="622"/>
      <c r="K1004" s="622"/>
      <c r="L1004" s="622"/>
      <c r="M1004" s="622"/>
      <c r="N1004" s="624"/>
      <c r="O1004" s="622"/>
      <c r="P1004" s="622"/>
      <c r="Q1004" s="622"/>
      <c r="R1004" s="622"/>
      <c r="S1004" s="622"/>
      <c r="T1004" s="622"/>
      <c r="U1004" s="622"/>
      <c r="V1004" s="622"/>
      <c r="W1004" s="622"/>
      <c r="X1004" s="622"/>
      <c r="Y1004" s="622"/>
      <c r="Z1004" s="620"/>
      <c r="AA1004" s="620"/>
      <c r="AB1004" s="620"/>
      <c r="AC1004" s="623"/>
      <c r="AD1004" s="622"/>
      <c r="AE1004" s="622"/>
      <c r="AF1004" s="622"/>
      <c r="AG1004" s="622"/>
      <c r="AH1004" s="622"/>
      <c r="AI1004" s="623"/>
      <c r="AJ1004" s="622"/>
      <c r="AK1004" s="622"/>
      <c r="AL1004" s="622"/>
      <c r="AM1004" s="622"/>
      <c r="AN1004" s="622"/>
      <c r="AO1004" s="622"/>
      <c r="AP1004" s="622"/>
      <c r="AQ1004" s="622"/>
      <c r="AR1004" s="622"/>
      <c r="AS1004" s="622"/>
      <c r="AT1004" s="622"/>
      <c r="AU1004" s="622"/>
      <c r="AV1004" s="622"/>
      <c r="AW1004" s="621"/>
      <c r="AX1004" s="621"/>
      <c r="AY1004" s="621"/>
      <c r="AZ1004" s="621"/>
      <c r="BA1004" s="620"/>
    </row>
    <row r="1005" spans="1:53" ht="15.75" customHeight="1" x14ac:dyDescent="0.25">
      <c r="A1005" s="620"/>
      <c r="B1005" s="625"/>
      <c r="C1005" s="620"/>
      <c r="D1005" s="620"/>
      <c r="E1005" s="620"/>
      <c r="F1005" s="620"/>
      <c r="G1005" s="620"/>
      <c r="H1005" s="620"/>
      <c r="I1005" s="620"/>
      <c r="J1005" s="622"/>
      <c r="K1005" s="622"/>
      <c r="L1005" s="622"/>
      <c r="M1005" s="622"/>
      <c r="N1005" s="624"/>
      <c r="O1005" s="622"/>
      <c r="P1005" s="622"/>
      <c r="Q1005" s="622"/>
      <c r="R1005" s="622"/>
      <c r="S1005" s="622"/>
      <c r="T1005" s="622"/>
      <c r="U1005" s="622"/>
      <c r="V1005" s="622"/>
      <c r="W1005" s="622"/>
      <c r="X1005" s="622"/>
      <c r="Y1005" s="622"/>
      <c r="Z1005" s="620"/>
      <c r="AA1005" s="620"/>
      <c r="AB1005" s="620"/>
      <c r="AC1005" s="623"/>
      <c r="AD1005" s="622"/>
      <c r="AE1005" s="622"/>
      <c r="AF1005" s="622"/>
      <c r="AG1005" s="622"/>
      <c r="AH1005" s="622"/>
      <c r="AI1005" s="623"/>
      <c r="AJ1005" s="622"/>
      <c r="AK1005" s="622"/>
      <c r="AL1005" s="622"/>
      <c r="AM1005" s="622"/>
      <c r="AN1005" s="622"/>
      <c r="AO1005" s="622"/>
      <c r="AP1005" s="622"/>
      <c r="AQ1005" s="622"/>
      <c r="AR1005" s="622"/>
      <c r="AS1005" s="622"/>
      <c r="AT1005" s="622"/>
      <c r="AU1005" s="622"/>
      <c r="AV1005" s="622"/>
      <c r="AW1005" s="621"/>
      <c r="AX1005" s="621"/>
      <c r="AY1005" s="621"/>
      <c r="AZ1005" s="621"/>
      <c r="BA1005" s="620"/>
    </row>
    <row r="1006" spans="1:53" ht="15.75" customHeight="1" x14ac:dyDescent="0.25">
      <c r="A1006" s="620"/>
      <c r="B1006" s="625"/>
      <c r="C1006" s="620"/>
      <c r="D1006" s="620"/>
      <c r="E1006" s="620"/>
      <c r="F1006" s="620"/>
      <c r="G1006" s="620"/>
      <c r="H1006" s="620"/>
      <c r="I1006" s="620"/>
      <c r="J1006" s="622"/>
      <c r="K1006" s="622"/>
      <c r="L1006" s="622"/>
      <c r="M1006" s="622"/>
      <c r="N1006" s="624"/>
      <c r="O1006" s="622"/>
      <c r="P1006" s="622"/>
      <c r="Q1006" s="622"/>
      <c r="R1006" s="622"/>
      <c r="S1006" s="622"/>
      <c r="T1006" s="622"/>
      <c r="U1006" s="622"/>
      <c r="V1006" s="622"/>
      <c r="W1006" s="622"/>
      <c r="X1006" s="622"/>
      <c r="Y1006" s="622"/>
      <c r="Z1006" s="620"/>
      <c r="AA1006" s="620"/>
      <c r="AB1006" s="620"/>
      <c r="AC1006" s="623"/>
      <c r="AD1006" s="622"/>
      <c r="AE1006" s="622"/>
      <c r="AF1006" s="622"/>
      <c r="AG1006" s="622"/>
      <c r="AH1006" s="622"/>
      <c r="AI1006" s="623"/>
      <c r="AJ1006" s="622"/>
      <c r="AK1006" s="622"/>
      <c r="AL1006" s="622"/>
      <c r="AM1006" s="622"/>
      <c r="AN1006" s="622"/>
      <c r="AO1006" s="622"/>
      <c r="AP1006" s="622"/>
      <c r="AQ1006" s="622"/>
      <c r="AR1006" s="622"/>
      <c r="AS1006" s="622"/>
      <c r="AT1006" s="622"/>
      <c r="AU1006" s="622"/>
      <c r="AV1006" s="622"/>
      <c r="AW1006" s="621"/>
      <c r="AX1006" s="621"/>
      <c r="AY1006" s="621"/>
      <c r="AZ1006" s="621"/>
      <c r="BA1006" s="620"/>
    </row>
    <row r="1007" spans="1:53" ht="15.75" customHeight="1" x14ac:dyDescent="0.25">
      <c r="A1007" s="620"/>
      <c r="B1007" s="625"/>
      <c r="C1007" s="620"/>
      <c r="D1007" s="620"/>
      <c r="E1007" s="620"/>
      <c r="F1007" s="620"/>
      <c r="G1007" s="620"/>
      <c r="H1007" s="620"/>
      <c r="I1007" s="620"/>
      <c r="J1007" s="622"/>
      <c r="K1007" s="622"/>
      <c r="L1007" s="622"/>
      <c r="M1007" s="622"/>
      <c r="N1007" s="624"/>
      <c r="O1007" s="622"/>
      <c r="P1007" s="622"/>
      <c r="Q1007" s="622"/>
      <c r="R1007" s="622"/>
      <c r="S1007" s="622"/>
      <c r="T1007" s="622"/>
      <c r="U1007" s="622"/>
      <c r="V1007" s="622"/>
      <c r="W1007" s="622"/>
      <c r="X1007" s="622"/>
      <c r="Y1007" s="622"/>
      <c r="Z1007" s="620"/>
      <c r="AA1007" s="620"/>
      <c r="AB1007" s="620"/>
      <c r="AC1007" s="623"/>
      <c r="AD1007" s="622"/>
      <c r="AE1007" s="622"/>
      <c r="AF1007" s="622"/>
      <c r="AG1007" s="622"/>
      <c r="AH1007" s="622"/>
      <c r="AI1007" s="623"/>
      <c r="AJ1007" s="622"/>
      <c r="AK1007" s="622"/>
      <c r="AL1007" s="622"/>
      <c r="AM1007" s="622"/>
      <c r="AN1007" s="622"/>
      <c r="AO1007" s="622"/>
      <c r="AP1007" s="622"/>
      <c r="AQ1007" s="622"/>
      <c r="AR1007" s="622"/>
      <c r="AS1007" s="622"/>
      <c r="AT1007" s="622"/>
      <c r="AU1007" s="622"/>
      <c r="AV1007" s="622"/>
      <c r="AW1007" s="621"/>
      <c r="AX1007" s="621"/>
      <c r="AY1007" s="621"/>
      <c r="AZ1007" s="621"/>
      <c r="BA1007" s="620"/>
    </row>
    <row r="1008" spans="1:53" ht="15.75" customHeight="1" x14ac:dyDescent="0.25">
      <c r="A1008" s="620"/>
      <c r="B1008" s="625"/>
      <c r="C1008" s="620"/>
      <c r="D1008" s="620"/>
      <c r="E1008" s="620"/>
      <c r="F1008" s="620"/>
      <c r="G1008" s="620"/>
      <c r="H1008" s="620"/>
      <c r="I1008" s="620"/>
      <c r="J1008" s="622"/>
      <c r="K1008" s="622"/>
      <c r="L1008" s="622"/>
      <c r="M1008" s="622"/>
      <c r="N1008" s="624"/>
      <c r="O1008" s="622"/>
      <c r="P1008" s="622"/>
      <c r="Q1008" s="622"/>
      <c r="R1008" s="622"/>
      <c r="S1008" s="622"/>
      <c r="T1008" s="622"/>
      <c r="U1008" s="622"/>
      <c r="V1008" s="622"/>
      <c r="W1008" s="622"/>
      <c r="X1008" s="622"/>
      <c r="Y1008" s="622"/>
      <c r="Z1008" s="620"/>
      <c r="AA1008" s="620"/>
      <c r="AB1008" s="620"/>
      <c r="AC1008" s="623"/>
      <c r="AD1008" s="622"/>
      <c r="AE1008" s="622"/>
      <c r="AF1008" s="622"/>
      <c r="AG1008" s="622"/>
      <c r="AH1008" s="622"/>
      <c r="AI1008" s="623"/>
      <c r="AJ1008" s="622"/>
      <c r="AK1008" s="622"/>
      <c r="AL1008" s="622"/>
      <c r="AM1008" s="622"/>
      <c r="AN1008" s="622"/>
      <c r="AO1008" s="622"/>
      <c r="AP1008" s="622"/>
      <c r="AQ1008" s="622"/>
      <c r="AR1008" s="622"/>
      <c r="AS1008" s="622"/>
      <c r="AT1008" s="622"/>
      <c r="AU1008" s="622"/>
      <c r="AV1008" s="622"/>
      <c r="AW1008" s="621"/>
      <c r="AX1008" s="621"/>
      <c r="AY1008" s="621"/>
      <c r="AZ1008" s="621"/>
      <c r="BA1008" s="620"/>
    </row>
    <row r="1009" spans="1:53" ht="15.75" customHeight="1" x14ac:dyDescent="0.25">
      <c r="A1009" s="620"/>
      <c r="B1009" s="625"/>
      <c r="C1009" s="620"/>
      <c r="D1009" s="620"/>
      <c r="E1009" s="620"/>
      <c r="F1009" s="620"/>
      <c r="G1009" s="620"/>
      <c r="H1009" s="620"/>
      <c r="I1009" s="620"/>
      <c r="J1009" s="622"/>
      <c r="K1009" s="622"/>
      <c r="L1009" s="622"/>
      <c r="M1009" s="622"/>
      <c r="N1009" s="624"/>
      <c r="O1009" s="622"/>
      <c r="P1009" s="622"/>
      <c r="Q1009" s="622"/>
      <c r="R1009" s="622"/>
      <c r="S1009" s="622"/>
      <c r="T1009" s="622"/>
      <c r="U1009" s="622"/>
      <c r="V1009" s="622"/>
      <c r="W1009" s="622"/>
      <c r="X1009" s="622"/>
      <c r="Y1009" s="622"/>
      <c r="Z1009" s="620"/>
      <c r="AA1009" s="620"/>
      <c r="AB1009" s="620"/>
      <c r="AC1009" s="623"/>
      <c r="AD1009" s="622"/>
      <c r="AE1009" s="622"/>
      <c r="AF1009" s="622"/>
      <c r="AG1009" s="622"/>
      <c r="AH1009" s="622"/>
      <c r="AI1009" s="623"/>
      <c r="AJ1009" s="622"/>
      <c r="AK1009" s="622"/>
      <c r="AL1009" s="622"/>
      <c r="AM1009" s="622"/>
      <c r="AN1009" s="622"/>
      <c r="AO1009" s="622"/>
      <c r="AP1009" s="622"/>
      <c r="AQ1009" s="622"/>
      <c r="AR1009" s="622"/>
      <c r="AS1009" s="622"/>
      <c r="AT1009" s="622"/>
      <c r="AU1009" s="622"/>
      <c r="AV1009" s="622"/>
      <c r="AW1009" s="621"/>
      <c r="AX1009" s="621"/>
      <c r="AY1009" s="621"/>
      <c r="AZ1009" s="621"/>
      <c r="BA1009" s="620"/>
    </row>
    <row r="1010" spans="1:53" ht="15.75" customHeight="1" x14ac:dyDescent="0.25">
      <c r="A1010" s="620"/>
      <c r="B1010" s="625"/>
      <c r="C1010" s="620"/>
      <c r="D1010" s="620"/>
      <c r="E1010" s="620"/>
      <c r="F1010" s="620"/>
      <c r="G1010" s="620"/>
      <c r="H1010" s="620"/>
      <c r="I1010" s="620"/>
      <c r="J1010" s="622"/>
      <c r="K1010" s="622"/>
      <c r="L1010" s="622"/>
      <c r="M1010" s="622"/>
      <c r="N1010" s="624"/>
      <c r="O1010" s="622"/>
      <c r="P1010" s="622"/>
      <c r="Q1010" s="622"/>
      <c r="R1010" s="622"/>
      <c r="S1010" s="622"/>
      <c r="T1010" s="622"/>
      <c r="U1010" s="622"/>
      <c r="V1010" s="622"/>
      <c r="W1010" s="622"/>
      <c r="X1010" s="622"/>
      <c r="Y1010" s="622"/>
      <c r="Z1010" s="620"/>
      <c r="AA1010" s="620"/>
      <c r="AB1010" s="620"/>
      <c r="AC1010" s="623"/>
      <c r="AD1010" s="622"/>
      <c r="AE1010" s="622"/>
      <c r="AF1010" s="622"/>
      <c r="AG1010" s="622"/>
      <c r="AH1010" s="622"/>
      <c r="AI1010" s="623"/>
      <c r="AJ1010" s="622"/>
      <c r="AK1010" s="622"/>
      <c r="AL1010" s="622"/>
      <c r="AM1010" s="622"/>
      <c r="AN1010" s="622"/>
      <c r="AO1010" s="622"/>
      <c r="AP1010" s="622"/>
      <c r="AQ1010" s="622"/>
      <c r="AR1010" s="622"/>
      <c r="AS1010" s="622"/>
      <c r="AT1010" s="622"/>
      <c r="AU1010" s="622"/>
      <c r="AV1010" s="622"/>
      <c r="AW1010" s="621"/>
      <c r="AX1010" s="621"/>
      <c r="AY1010" s="621"/>
      <c r="AZ1010" s="621"/>
      <c r="BA1010" s="620"/>
    </row>
    <row r="1011" spans="1:53" ht="15.75" customHeight="1" x14ac:dyDescent="0.25">
      <c r="A1011" s="620"/>
      <c r="B1011" s="625"/>
      <c r="C1011" s="620"/>
      <c r="D1011" s="620"/>
      <c r="E1011" s="620"/>
      <c r="F1011" s="620"/>
      <c r="G1011" s="620"/>
      <c r="H1011" s="620"/>
      <c r="I1011" s="620"/>
      <c r="J1011" s="622"/>
      <c r="K1011" s="622"/>
      <c r="L1011" s="622"/>
      <c r="M1011" s="622"/>
      <c r="N1011" s="624"/>
      <c r="O1011" s="622"/>
      <c r="P1011" s="622"/>
      <c r="Q1011" s="622"/>
      <c r="R1011" s="622"/>
      <c r="S1011" s="622"/>
      <c r="T1011" s="622"/>
      <c r="U1011" s="622"/>
      <c r="V1011" s="622"/>
      <c r="W1011" s="622"/>
      <c r="X1011" s="622"/>
      <c r="Y1011" s="622"/>
      <c r="Z1011" s="620"/>
      <c r="AA1011" s="620"/>
      <c r="AB1011" s="620"/>
      <c r="AC1011" s="623"/>
      <c r="AD1011" s="622"/>
      <c r="AE1011" s="622"/>
      <c r="AF1011" s="622"/>
      <c r="AG1011" s="622"/>
      <c r="AH1011" s="622"/>
      <c r="AI1011" s="623"/>
      <c r="AJ1011" s="622"/>
      <c r="AK1011" s="622"/>
      <c r="AL1011" s="622"/>
      <c r="AM1011" s="622"/>
      <c r="AN1011" s="622"/>
      <c r="AO1011" s="622"/>
      <c r="AP1011" s="622"/>
      <c r="AQ1011" s="622"/>
      <c r="AR1011" s="622"/>
      <c r="AS1011" s="622"/>
      <c r="AT1011" s="622"/>
      <c r="AU1011" s="622"/>
      <c r="AV1011" s="622"/>
      <c r="AW1011" s="621"/>
      <c r="AX1011" s="621"/>
      <c r="AY1011" s="621"/>
      <c r="AZ1011" s="621"/>
      <c r="BA1011" s="620"/>
    </row>
    <row r="1012" spans="1:53" ht="15.75" customHeight="1" x14ac:dyDescent="0.25">
      <c r="A1012" s="620"/>
      <c r="B1012" s="625"/>
      <c r="C1012" s="620"/>
      <c r="D1012" s="620"/>
      <c r="E1012" s="620"/>
      <c r="F1012" s="620"/>
      <c r="G1012" s="620"/>
      <c r="H1012" s="620"/>
      <c r="I1012" s="620"/>
      <c r="J1012" s="622"/>
      <c r="K1012" s="622"/>
      <c r="L1012" s="622"/>
      <c r="M1012" s="622"/>
      <c r="N1012" s="624"/>
      <c r="O1012" s="622"/>
      <c r="P1012" s="622"/>
      <c r="Q1012" s="622"/>
      <c r="R1012" s="622"/>
      <c r="S1012" s="622"/>
      <c r="T1012" s="622"/>
      <c r="U1012" s="622"/>
      <c r="V1012" s="622"/>
      <c r="W1012" s="622"/>
      <c r="X1012" s="622"/>
      <c r="Y1012" s="622"/>
      <c r="Z1012" s="620"/>
      <c r="AA1012" s="620"/>
      <c r="AB1012" s="620"/>
      <c r="AC1012" s="623"/>
      <c r="AD1012" s="622"/>
      <c r="AE1012" s="622"/>
      <c r="AF1012" s="622"/>
      <c r="AG1012" s="622"/>
      <c r="AH1012" s="622"/>
      <c r="AI1012" s="623"/>
      <c r="AJ1012" s="622"/>
      <c r="AK1012" s="622"/>
      <c r="AL1012" s="622"/>
      <c r="AM1012" s="622"/>
      <c r="AN1012" s="622"/>
      <c r="AO1012" s="622"/>
      <c r="AP1012" s="622"/>
      <c r="AQ1012" s="622"/>
      <c r="AR1012" s="622"/>
      <c r="AS1012" s="622"/>
      <c r="AT1012" s="622"/>
      <c r="AU1012" s="622"/>
      <c r="AV1012" s="622"/>
      <c r="AW1012" s="621"/>
      <c r="AX1012" s="621"/>
      <c r="AY1012" s="621"/>
      <c r="AZ1012" s="621"/>
      <c r="BA1012" s="620"/>
    </row>
    <row r="1013" spans="1:53" ht="15.75" customHeight="1" x14ac:dyDescent="0.25">
      <c r="A1013" s="620"/>
      <c r="B1013" s="625"/>
      <c r="C1013" s="620"/>
      <c r="D1013" s="620"/>
      <c r="E1013" s="620"/>
      <c r="F1013" s="620"/>
      <c r="G1013" s="620"/>
      <c r="H1013" s="620"/>
      <c r="I1013" s="620"/>
      <c r="J1013" s="622"/>
      <c r="K1013" s="622"/>
      <c r="L1013" s="622"/>
      <c r="M1013" s="622"/>
      <c r="N1013" s="624"/>
      <c r="O1013" s="622"/>
      <c r="P1013" s="622"/>
      <c r="Q1013" s="622"/>
      <c r="R1013" s="622"/>
      <c r="S1013" s="622"/>
      <c r="T1013" s="622"/>
      <c r="U1013" s="622"/>
      <c r="V1013" s="622"/>
      <c r="W1013" s="622"/>
      <c r="X1013" s="622"/>
      <c r="Y1013" s="622"/>
      <c r="Z1013" s="620"/>
      <c r="AA1013" s="620"/>
      <c r="AB1013" s="620"/>
      <c r="AC1013" s="623"/>
      <c r="AD1013" s="622"/>
      <c r="AE1013" s="622"/>
      <c r="AF1013" s="622"/>
      <c r="AG1013" s="622"/>
      <c r="AH1013" s="622"/>
      <c r="AI1013" s="623"/>
      <c r="AJ1013" s="622"/>
      <c r="AK1013" s="622"/>
      <c r="AL1013" s="622"/>
      <c r="AM1013" s="622"/>
      <c r="AN1013" s="622"/>
      <c r="AO1013" s="622"/>
      <c r="AP1013" s="622"/>
      <c r="AQ1013" s="622"/>
      <c r="AR1013" s="622"/>
      <c r="AS1013" s="622"/>
      <c r="AT1013" s="622"/>
      <c r="AU1013" s="622"/>
      <c r="AV1013" s="622"/>
      <c r="AW1013" s="621"/>
      <c r="AX1013" s="621"/>
      <c r="AY1013" s="621"/>
      <c r="AZ1013" s="621"/>
      <c r="BA1013" s="620"/>
    </row>
    <row r="1014" spans="1:53" ht="15.75" customHeight="1" x14ac:dyDescent="0.25">
      <c r="A1014" s="620"/>
      <c r="B1014" s="625"/>
      <c r="C1014" s="620"/>
      <c r="D1014" s="620"/>
      <c r="E1014" s="620"/>
      <c r="F1014" s="620"/>
      <c r="G1014" s="620"/>
      <c r="H1014" s="620"/>
      <c r="I1014" s="620"/>
      <c r="J1014" s="622"/>
      <c r="K1014" s="622"/>
      <c r="L1014" s="622"/>
      <c r="M1014" s="622"/>
      <c r="N1014" s="624"/>
      <c r="O1014" s="622"/>
      <c r="P1014" s="622"/>
      <c r="Q1014" s="622"/>
      <c r="R1014" s="622"/>
      <c r="S1014" s="622"/>
      <c r="T1014" s="622"/>
      <c r="U1014" s="622"/>
      <c r="V1014" s="622"/>
      <c r="W1014" s="622"/>
      <c r="X1014" s="622"/>
      <c r="Y1014" s="622"/>
      <c r="Z1014" s="620"/>
      <c r="AA1014" s="620"/>
      <c r="AB1014" s="620"/>
      <c r="AC1014" s="623"/>
      <c r="AD1014" s="622"/>
      <c r="AE1014" s="622"/>
      <c r="AF1014" s="622"/>
      <c r="AG1014" s="622"/>
      <c r="AH1014" s="622"/>
      <c r="AI1014" s="623"/>
      <c r="AJ1014" s="622"/>
      <c r="AK1014" s="622"/>
      <c r="AL1014" s="622"/>
      <c r="AM1014" s="622"/>
      <c r="AN1014" s="622"/>
      <c r="AO1014" s="622"/>
      <c r="AP1014" s="622"/>
      <c r="AQ1014" s="622"/>
      <c r="AR1014" s="622"/>
      <c r="AS1014" s="622"/>
      <c r="AT1014" s="622"/>
      <c r="AU1014" s="622"/>
      <c r="AV1014" s="622"/>
      <c r="AW1014" s="621"/>
      <c r="AX1014" s="621"/>
      <c r="AY1014" s="621"/>
      <c r="AZ1014" s="621"/>
      <c r="BA1014" s="620"/>
    </row>
    <row r="1015" spans="1:53" ht="15.75" customHeight="1" x14ac:dyDescent="0.25">
      <c r="A1015" s="620"/>
      <c r="B1015" s="625"/>
      <c r="C1015" s="620"/>
      <c r="D1015" s="620"/>
      <c r="E1015" s="620"/>
      <c r="F1015" s="620"/>
      <c r="G1015" s="620"/>
      <c r="H1015" s="620"/>
      <c r="I1015" s="620"/>
      <c r="J1015" s="622"/>
      <c r="K1015" s="622"/>
      <c r="L1015" s="622"/>
      <c r="M1015" s="622"/>
      <c r="N1015" s="624"/>
      <c r="O1015" s="622"/>
      <c r="P1015" s="622"/>
      <c r="Q1015" s="622"/>
      <c r="R1015" s="622"/>
      <c r="S1015" s="622"/>
      <c r="T1015" s="622"/>
      <c r="U1015" s="622"/>
      <c r="V1015" s="622"/>
      <c r="W1015" s="622"/>
      <c r="X1015" s="622"/>
      <c r="Y1015" s="622"/>
      <c r="Z1015" s="620"/>
      <c r="AA1015" s="620"/>
      <c r="AB1015" s="620"/>
      <c r="AC1015" s="623"/>
      <c r="AD1015" s="622"/>
      <c r="AE1015" s="622"/>
      <c r="AF1015" s="622"/>
      <c r="AG1015" s="622"/>
      <c r="AH1015" s="622"/>
      <c r="AI1015" s="623"/>
      <c r="AJ1015" s="622"/>
      <c r="AK1015" s="622"/>
      <c r="AL1015" s="622"/>
      <c r="AM1015" s="622"/>
      <c r="AN1015" s="622"/>
      <c r="AO1015" s="622"/>
      <c r="AP1015" s="622"/>
      <c r="AQ1015" s="622"/>
      <c r="AR1015" s="622"/>
      <c r="AS1015" s="622"/>
      <c r="AT1015" s="622"/>
      <c r="AU1015" s="622"/>
      <c r="AV1015" s="622"/>
      <c r="AW1015" s="621"/>
      <c r="AX1015" s="621"/>
      <c r="AY1015" s="621"/>
      <c r="AZ1015" s="621"/>
      <c r="BA1015" s="620"/>
    </row>
    <row r="1016" spans="1:53" ht="15.75" customHeight="1" x14ac:dyDescent="0.25">
      <c r="A1016" s="620"/>
      <c r="B1016" s="625"/>
      <c r="C1016" s="620"/>
      <c r="D1016" s="620"/>
      <c r="E1016" s="620"/>
      <c r="F1016" s="620"/>
      <c r="G1016" s="620"/>
      <c r="H1016" s="620"/>
      <c r="I1016" s="620"/>
      <c r="J1016" s="622"/>
      <c r="K1016" s="622"/>
      <c r="L1016" s="622"/>
      <c r="M1016" s="622"/>
      <c r="N1016" s="624"/>
      <c r="O1016" s="622"/>
      <c r="P1016" s="622"/>
      <c r="Q1016" s="622"/>
      <c r="R1016" s="622"/>
      <c r="S1016" s="622"/>
      <c r="T1016" s="622"/>
      <c r="U1016" s="622"/>
      <c r="V1016" s="622"/>
      <c r="W1016" s="622"/>
      <c r="X1016" s="622"/>
      <c r="Y1016" s="622"/>
      <c r="Z1016" s="620"/>
      <c r="AA1016" s="620"/>
      <c r="AB1016" s="620"/>
      <c r="AC1016" s="623"/>
      <c r="AD1016" s="622"/>
      <c r="AE1016" s="622"/>
      <c r="AF1016" s="622"/>
      <c r="AG1016" s="622"/>
      <c r="AH1016" s="622"/>
      <c r="AI1016" s="623"/>
      <c r="AJ1016" s="622"/>
      <c r="AK1016" s="622"/>
      <c r="AL1016" s="622"/>
      <c r="AM1016" s="622"/>
      <c r="AN1016" s="622"/>
      <c r="AO1016" s="622"/>
      <c r="AP1016" s="622"/>
      <c r="AQ1016" s="622"/>
      <c r="AR1016" s="622"/>
      <c r="AS1016" s="622"/>
      <c r="AT1016" s="622"/>
      <c r="AU1016" s="622"/>
      <c r="AV1016" s="622"/>
      <c r="AW1016" s="621"/>
      <c r="AX1016" s="621"/>
      <c r="AY1016" s="621"/>
      <c r="AZ1016" s="621"/>
      <c r="BA1016" s="620"/>
    </row>
    <row r="1017" spans="1:53" ht="15.75" customHeight="1" x14ac:dyDescent="0.25">
      <c r="A1017" s="620"/>
      <c r="B1017" s="625"/>
      <c r="C1017" s="620"/>
      <c r="D1017" s="620"/>
      <c r="E1017" s="620"/>
      <c r="F1017" s="620"/>
      <c r="G1017" s="620"/>
      <c r="H1017" s="620"/>
      <c r="I1017" s="620"/>
      <c r="J1017" s="622"/>
      <c r="K1017" s="622"/>
      <c r="L1017" s="622"/>
      <c r="M1017" s="622"/>
      <c r="N1017" s="624"/>
      <c r="O1017" s="622"/>
      <c r="P1017" s="622"/>
      <c r="Q1017" s="622"/>
      <c r="R1017" s="622"/>
      <c r="S1017" s="622"/>
      <c r="T1017" s="622"/>
      <c r="U1017" s="622"/>
      <c r="V1017" s="622"/>
      <c r="W1017" s="622"/>
      <c r="X1017" s="622"/>
      <c r="Y1017" s="622"/>
      <c r="Z1017" s="620"/>
      <c r="AA1017" s="620"/>
      <c r="AB1017" s="620"/>
      <c r="AC1017" s="623"/>
      <c r="AD1017" s="622"/>
      <c r="AE1017" s="622"/>
      <c r="AF1017" s="622"/>
      <c r="AG1017" s="622"/>
      <c r="AH1017" s="622"/>
      <c r="AI1017" s="623"/>
      <c r="AJ1017" s="622"/>
      <c r="AK1017" s="622"/>
      <c r="AL1017" s="622"/>
      <c r="AM1017" s="622"/>
      <c r="AN1017" s="622"/>
      <c r="AO1017" s="622"/>
      <c r="AP1017" s="622"/>
      <c r="AQ1017" s="622"/>
      <c r="AR1017" s="622"/>
      <c r="AS1017" s="622"/>
      <c r="AT1017" s="622"/>
      <c r="AU1017" s="622"/>
      <c r="AV1017" s="622"/>
      <c r="AW1017" s="621"/>
      <c r="AX1017" s="621"/>
      <c r="AY1017" s="621"/>
      <c r="AZ1017" s="621"/>
      <c r="BA1017" s="620"/>
    </row>
    <row r="1018" spans="1:53" ht="15.75" customHeight="1" x14ac:dyDescent="0.25">
      <c r="A1018" s="620"/>
      <c r="B1018" s="625"/>
      <c r="C1018" s="620"/>
      <c r="D1018" s="620"/>
      <c r="E1018" s="620"/>
      <c r="F1018" s="620"/>
      <c r="G1018" s="620"/>
      <c r="H1018" s="620"/>
      <c r="I1018" s="620"/>
      <c r="J1018" s="622"/>
      <c r="K1018" s="622"/>
      <c r="L1018" s="622"/>
      <c r="M1018" s="622"/>
      <c r="N1018" s="624"/>
      <c r="O1018" s="622"/>
      <c r="P1018" s="622"/>
      <c r="Q1018" s="622"/>
      <c r="R1018" s="622"/>
      <c r="S1018" s="622"/>
      <c r="T1018" s="622"/>
      <c r="U1018" s="622"/>
      <c r="V1018" s="622"/>
      <c r="W1018" s="622"/>
      <c r="X1018" s="622"/>
      <c r="Y1018" s="622"/>
      <c r="Z1018" s="620"/>
      <c r="AA1018" s="620"/>
      <c r="AB1018" s="620"/>
      <c r="AC1018" s="623"/>
      <c r="AD1018" s="622"/>
      <c r="AE1018" s="622"/>
      <c r="AF1018" s="622"/>
      <c r="AG1018" s="622"/>
      <c r="AH1018" s="622"/>
      <c r="AI1018" s="623"/>
      <c r="AJ1018" s="622"/>
      <c r="AK1018" s="622"/>
      <c r="AL1018" s="622"/>
      <c r="AM1018" s="622"/>
      <c r="AN1018" s="622"/>
      <c r="AO1018" s="622"/>
      <c r="AP1018" s="622"/>
      <c r="AQ1018" s="622"/>
      <c r="AR1018" s="622"/>
      <c r="AS1018" s="622"/>
      <c r="AT1018" s="622"/>
      <c r="AU1018" s="622"/>
      <c r="AV1018" s="622"/>
      <c r="AW1018" s="621"/>
      <c r="AX1018" s="621"/>
      <c r="AY1018" s="621"/>
      <c r="AZ1018" s="621"/>
      <c r="BA1018" s="620"/>
    </row>
    <row r="1019" spans="1:53" ht="15.75" customHeight="1" x14ac:dyDescent="0.25">
      <c r="A1019" s="620"/>
      <c r="B1019" s="625"/>
      <c r="C1019" s="620"/>
      <c r="D1019" s="620"/>
      <c r="E1019" s="620"/>
      <c r="F1019" s="620"/>
      <c r="G1019" s="620"/>
      <c r="H1019" s="620"/>
      <c r="I1019" s="620"/>
      <c r="J1019" s="622"/>
      <c r="K1019" s="622"/>
      <c r="L1019" s="622"/>
      <c r="M1019" s="622"/>
      <c r="N1019" s="624"/>
      <c r="O1019" s="622"/>
      <c r="P1019" s="622"/>
      <c r="Q1019" s="622"/>
      <c r="R1019" s="622"/>
      <c r="S1019" s="622"/>
      <c r="T1019" s="622"/>
      <c r="U1019" s="622"/>
      <c r="V1019" s="622"/>
      <c r="W1019" s="622"/>
      <c r="X1019" s="622"/>
      <c r="Y1019" s="622"/>
      <c r="Z1019" s="620"/>
      <c r="AA1019" s="620"/>
      <c r="AB1019" s="620"/>
      <c r="AC1019" s="623"/>
      <c r="AD1019" s="622"/>
      <c r="AE1019" s="622"/>
      <c r="AF1019" s="622"/>
      <c r="AG1019" s="622"/>
      <c r="AH1019" s="622"/>
      <c r="AI1019" s="623"/>
      <c r="AJ1019" s="622"/>
      <c r="AK1019" s="622"/>
      <c r="AL1019" s="622"/>
      <c r="AM1019" s="622"/>
      <c r="AN1019" s="622"/>
      <c r="AO1019" s="622"/>
      <c r="AP1019" s="622"/>
      <c r="AQ1019" s="622"/>
      <c r="AR1019" s="622"/>
      <c r="AS1019" s="622"/>
      <c r="AT1019" s="622"/>
      <c r="AU1019" s="622"/>
      <c r="AV1019" s="622"/>
      <c r="AW1019" s="621"/>
      <c r="AX1019" s="621"/>
      <c r="AY1019" s="621"/>
      <c r="AZ1019" s="621"/>
      <c r="BA1019" s="620"/>
    </row>
    <row r="1020" spans="1:53" ht="15.75" customHeight="1" x14ac:dyDescent="0.25">
      <c r="A1020" s="620"/>
      <c r="B1020" s="625"/>
      <c r="C1020" s="620"/>
      <c r="D1020" s="620"/>
      <c r="E1020" s="620"/>
      <c r="F1020" s="620"/>
      <c r="G1020" s="620"/>
      <c r="H1020" s="620"/>
      <c r="I1020" s="620"/>
      <c r="J1020" s="622"/>
      <c r="K1020" s="622"/>
      <c r="L1020" s="622"/>
      <c r="M1020" s="622"/>
      <c r="N1020" s="624"/>
      <c r="O1020" s="622"/>
      <c r="P1020" s="622"/>
      <c r="Q1020" s="622"/>
      <c r="R1020" s="622"/>
      <c r="S1020" s="622"/>
      <c r="T1020" s="622"/>
      <c r="U1020" s="622"/>
      <c r="V1020" s="622"/>
      <c r="W1020" s="622"/>
      <c r="X1020" s="622"/>
      <c r="Y1020" s="622"/>
      <c r="Z1020" s="620"/>
      <c r="AA1020" s="620"/>
      <c r="AB1020" s="620"/>
      <c r="AC1020" s="623"/>
      <c r="AD1020" s="622"/>
      <c r="AE1020" s="622"/>
      <c r="AF1020" s="622"/>
      <c r="AG1020" s="622"/>
      <c r="AH1020" s="622"/>
      <c r="AI1020" s="623"/>
      <c r="AJ1020" s="622"/>
      <c r="AK1020" s="622"/>
      <c r="AL1020" s="622"/>
      <c r="AM1020" s="622"/>
      <c r="AN1020" s="622"/>
      <c r="AO1020" s="622"/>
      <c r="AP1020" s="622"/>
      <c r="AQ1020" s="622"/>
      <c r="AR1020" s="622"/>
      <c r="AS1020" s="622"/>
      <c r="AT1020" s="622"/>
      <c r="AU1020" s="622"/>
      <c r="AV1020" s="622"/>
      <c r="AW1020" s="621"/>
      <c r="AX1020" s="621"/>
      <c r="AY1020" s="621"/>
      <c r="AZ1020" s="621"/>
      <c r="BA1020" s="620"/>
    </row>
    <row r="1021" spans="1:53" ht="15.75" customHeight="1" x14ac:dyDescent="0.25">
      <c r="A1021" s="620"/>
      <c r="B1021" s="625"/>
      <c r="C1021" s="620"/>
      <c r="D1021" s="620"/>
      <c r="E1021" s="620"/>
      <c r="F1021" s="620"/>
      <c r="G1021" s="620"/>
      <c r="H1021" s="620"/>
      <c r="I1021" s="620"/>
      <c r="J1021" s="622"/>
      <c r="K1021" s="622"/>
      <c r="L1021" s="622"/>
      <c r="M1021" s="622"/>
      <c r="N1021" s="624"/>
      <c r="O1021" s="622"/>
      <c r="P1021" s="622"/>
      <c r="Q1021" s="622"/>
      <c r="R1021" s="622"/>
      <c r="S1021" s="622"/>
      <c r="T1021" s="622"/>
      <c r="U1021" s="622"/>
      <c r="V1021" s="622"/>
      <c r="W1021" s="622"/>
      <c r="X1021" s="622"/>
      <c r="Y1021" s="622"/>
      <c r="Z1021" s="620"/>
      <c r="AA1021" s="620"/>
      <c r="AB1021" s="620"/>
      <c r="AC1021" s="623"/>
      <c r="AD1021" s="622"/>
      <c r="AE1021" s="622"/>
      <c r="AF1021" s="622"/>
      <c r="AG1021" s="622"/>
      <c r="AH1021" s="622"/>
      <c r="AI1021" s="623"/>
      <c r="AJ1021" s="622"/>
      <c r="AK1021" s="622"/>
      <c r="AL1021" s="622"/>
      <c r="AM1021" s="622"/>
      <c r="AN1021" s="622"/>
      <c r="AO1021" s="622"/>
      <c r="AP1021" s="622"/>
      <c r="AQ1021" s="622"/>
      <c r="AR1021" s="622"/>
      <c r="AS1021" s="622"/>
      <c r="AT1021" s="622"/>
      <c r="AU1021" s="622"/>
      <c r="AV1021" s="622"/>
      <c r="AW1021" s="621"/>
      <c r="AX1021" s="621"/>
      <c r="AY1021" s="621"/>
      <c r="AZ1021" s="621"/>
      <c r="BA1021" s="620"/>
    </row>
    <row r="1022" spans="1:53" ht="15.75" customHeight="1" x14ac:dyDescent="0.25">
      <c r="A1022" s="620"/>
      <c r="B1022" s="625"/>
      <c r="C1022" s="620"/>
      <c r="D1022" s="620"/>
      <c r="E1022" s="620"/>
      <c r="F1022" s="620"/>
      <c r="G1022" s="620"/>
      <c r="H1022" s="620"/>
      <c r="I1022" s="620"/>
      <c r="J1022" s="622"/>
      <c r="K1022" s="622"/>
      <c r="L1022" s="622"/>
      <c r="M1022" s="622"/>
      <c r="N1022" s="624"/>
      <c r="O1022" s="622"/>
      <c r="P1022" s="622"/>
      <c r="Q1022" s="622"/>
      <c r="R1022" s="622"/>
      <c r="S1022" s="622"/>
      <c r="T1022" s="622"/>
      <c r="U1022" s="622"/>
      <c r="V1022" s="622"/>
      <c r="W1022" s="622"/>
      <c r="X1022" s="622"/>
      <c r="Y1022" s="622"/>
      <c r="Z1022" s="620"/>
      <c r="AA1022" s="620"/>
      <c r="AB1022" s="620"/>
      <c r="AC1022" s="623"/>
      <c r="AD1022" s="622"/>
      <c r="AE1022" s="622"/>
      <c r="AF1022" s="622"/>
      <c r="AG1022" s="622"/>
      <c r="AH1022" s="622"/>
      <c r="AI1022" s="623"/>
      <c r="AJ1022" s="622"/>
      <c r="AK1022" s="622"/>
      <c r="AL1022" s="622"/>
      <c r="AM1022" s="622"/>
      <c r="AN1022" s="622"/>
      <c r="AO1022" s="622"/>
      <c r="AP1022" s="622"/>
      <c r="AQ1022" s="622"/>
      <c r="AR1022" s="622"/>
      <c r="AS1022" s="622"/>
      <c r="AT1022" s="622"/>
      <c r="AU1022" s="622"/>
      <c r="AV1022" s="622"/>
      <c r="AW1022" s="621"/>
      <c r="AX1022" s="621"/>
      <c r="AY1022" s="621"/>
      <c r="AZ1022" s="621"/>
      <c r="BA1022" s="620"/>
    </row>
    <row r="1023" spans="1:53" ht="15.75" customHeight="1" x14ac:dyDescent="0.25">
      <c r="A1023" s="620"/>
      <c r="B1023" s="625"/>
      <c r="C1023" s="620"/>
      <c r="D1023" s="620"/>
      <c r="E1023" s="620"/>
      <c r="F1023" s="620"/>
      <c r="G1023" s="620"/>
      <c r="H1023" s="620"/>
      <c r="I1023" s="620"/>
      <c r="J1023" s="622"/>
      <c r="K1023" s="622"/>
      <c r="L1023" s="622"/>
      <c r="M1023" s="622"/>
      <c r="N1023" s="624"/>
      <c r="O1023" s="622"/>
      <c r="P1023" s="622"/>
      <c r="Q1023" s="622"/>
      <c r="R1023" s="622"/>
      <c r="S1023" s="622"/>
      <c r="T1023" s="622"/>
      <c r="U1023" s="622"/>
      <c r="V1023" s="622"/>
      <c r="W1023" s="622"/>
      <c r="X1023" s="622"/>
      <c r="Y1023" s="622"/>
      <c r="Z1023" s="620"/>
      <c r="AA1023" s="620"/>
      <c r="AB1023" s="620"/>
      <c r="AC1023" s="623"/>
      <c r="AD1023" s="622"/>
      <c r="AE1023" s="622"/>
      <c r="AF1023" s="622"/>
      <c r="AG1023" s="622"/>
      <c r="AH1023" s="622"/>
      <c r="AI1023" s="623"/>
      <c r="AJ1023" s="622"/>
      <c r="AK1023" s="622"/>
      <c r="AL1023" s="622"/>
      <c r="AM1023" s="622"/>
      <c r="AN1023" s="622"/>
      <c r="AO1023" s="622"/>
      <c r="AP1023" s="622"/>
      <c r="AQ1023" s="622"/>
      <c r="AR1023" s="622"/>
      <c r="AS1023" s="622"/>
      <c r="AT1023" s="622"/>
      <c r="AU1023" s="622"/>
      <c r="AV1023" s="622"/>
      <c r="AW1023" s="621"/>
      <c r="AX1023" s="621"/>
      <c r="AY1023" s="621"/>
      <c r="AZ1023" s="621"/>
      <c r="BA1023" s="620"/>
    </row>
    <row r="1024" spans="1:53" ht="15.75" customHeight="1" x14ac:dyDescent="0.25">
      <c r="A1024" s="620"/>
      <c r="B1024" s="625"/>
      <c r="C1024" s="620"/>
      <c r="D1024" s="620"/>
      <c r="E1024" s="620"/>
      <c r="F1024" s="620"/>
      <c r="G1024" s="620"/>
      <c r="H1024" s="620"/>
      <c r="I1024" s="620"/>
      <c r="J1024" s="622"/>
      <c r="K1024" s="622"/>
      <c r="L1024" s="622"/>
      <c r="M1024" s="622"/>
      <c r="N1024" s="624"/>
      <c r="O1024" s="622"/>
      <c r="P1024" s="622"/>
      <c r="Q1024" s="622"/>
      <c r="R1024" s="622"/>
      <c r="S1024" s="622"/>
      <c r="T1024" s="622"/>
      <c r="U1024" s="622"/>
      <c r="V1024" s="622"/>
      <c r="W1024" s="622"/>
      <c r="X1024" s="622"/>
      <c r="Y1024" s="622"/>
      <c r="Z1024" s="620"/>
      <c r="AA1024" s="620"/>
      <c r="AB1024" s="620"/>
      <c r="AC1024" s="623"/>
      <c r="AD1024" s="622"/>
      <c r="AE1024" s="622"/>
      <c r="AF1024" s="622"/>
      <c r="AG1024" s="622"/>
      <c r="AH1024" s="622"/>
      <c r="AI1024" s="623"/>
      <c r="AJ1024" s="622"/>
      <c r="AK1024" s="622"/>
      <c r="AL1024" s="622"/>
      <c r="AM1024" s="622"/>
      <c r="AN1024" s="622"/>
      <c r="AO1024" s="622"/>
      <c r="AP1024" s="622"/>
      <c r="AQ1024" s="622"/>
      <c r="AR1024" s="622"/>
      <c r="AS1024" s="622"/>
      <c r="AT1024" s="622"/>
      <c r="AU1024" s="622"/>
      <c r="AV1024" s="622"/>
      <c r="AW1024" s="621"/>
      <c r="AX1024" s="621"/>
      <c r="AY1024" s="621"/>
      <c r="AZ1024" s="621"/>
      <c r="BA1024" s="620"/>
    </row>
    <row r="1025" spans="1:53" ht="15.75" customHeight="1" x14ac:dyDescent="0.25">
      <c r="A1025" s="620"/>
      <c r="B1025" s="625"/>
      <c r="C1025" s="620"/>
      <c r="D1025" s="620"/>
      <c r="E1025" s="620"/>
      <c r="F1025" s="620"/>
      <c r="G1025" s="620"/>
      <c r="H1025" s="620"/>
      <c r="I1025" s="620"/>
      <c r="J1025" s="622"/>
      <c r="K1025" s="622"/>
      <c r="L1025" s="622"/>
      <c r="M1025" s="622"/>
      <c r="N1025" s="624"/>
      <c r="O1025" s="622"/>
      <c r="P1025" s="622"/>
      <c r="Q1025" s="622"/>
      <c r="R1025" s="622"/>
      <c r="S1025" s="622"/>
      <c r="T1025" s="622"/>
      <c r="U1025" s="622"/>
      <c r="V1025" s="622"/>
      <c r="W1025" s="622"/>
      <c r="X1025" s="622"/>
      <c r="Y1025" s="622"/>
      <c r="Z1025" s="620"/>
      <c r="AA1025" s="620"/>
      <c r="AB1025" s="620"/>
      <c r="AC1025" s="623"/>
      <c r="AD1025" s="622"/>
      <c r="AE1025" s="622"/>
      <c r="AF1025" s="622"/>
      <c r="AG1025" s="622"/>
      <c r="AH1025" s="622"/>
      <c r="AI1025" s="623"/>
      <c r="AJ1025" s="622"/>
      <c r="AK1025" s="622"/>
      <c r="AL1025" s="622"/>
      <c r="AM1025" s="622"/>
      <c r="AN1025" s="622"/>
      <c r="AO1025" s="622"/>
      <c r="AP1025" s="622"/>
      <c r="AQ1025" s="622"/>
      <c r="AR1025" s="622"/>
      <c r="AS1025" s="622"/>
      <c r="AT1025" s="622"/>
      <c r="AU1025" s="622"/>
      <c r="AV1025" s="622"/>
      <c r="AW1025" s="621"/>
      <c r="AX1025" s="621"/>
      <c r="AY1025" s="621"/>
      <c r="AZ1025" s="621"/>
      <c r="BA1025" s="620"/>
    </row>
    <row r="1026" spans="1:53" ht="15.75" customHeight="1" x14ac:dyDescent="0.25">
      <c r="A1026" s="620"/>
      <c r="B1026" s="625"/>
      <c r="C1026" s="620"/>
      <c r="D1026" s="620"/>
      <c r="E1026" s="620"/>
      <c r="F1026" s="620"/>
      <c r="G1026" s="620"/>
      <c r="H1026" s="620"/>
      <c r="I1026" s="620"/>
      <c r="J1026" s="622"/>
      <c r="K1026" s="622"/>
      <c r="L1026" s="622"/>
      <c r="M1026" s="622"/>
      <c r="N1026" s="624"/>
      <c r="O1026" s="622"/>
      <c r="P1026" s="622"/>
      <c r="Q1026" s="622"/>
      <c r="R1026" s="622"/>
      <c r="S1026" s="622"/>
      <c r="T1026" s="622"/>
      <c r="U1026" s="622"/>
      <c r="V1026" s="622"/>
      <c r="W1026" s="622"/>
      <c r="X1026" s="622"/>
      <c r="Y1026" s="622"/>
      <c r="Z1026" s="620"/>
      <c r="AA1026" s="620"/>
      <c r="AB1026" s="620"/>
      <c r="AC1026" s="623"/>
      <c r="AD1026" s="622"/>
      <c r="AE1026" s="622"/>
      <c r="AF1026" s="622"/>
      <c r="AG1026" s="622"/>
      <c r="AH1026" s="622"/>
      <c r="AI1026" s="623"/>
      <c r="AJ1026" s="622"/>
      <c r="AK1026" s="622"/>
      <c r="AL1026" s="622"/>
      <c r="AM1026" s="622"/>
      <c r="AN1026" s="622"/>
      <c r="AO1026" s="622"/>
      <c r="AP1026" s="622"/>
      <c r="AQ1026" s="622"/>
      <c r="AR1026" s="622"/>
      <c r="AS1026" s="622"/>
      <c r="AT1026" s="622"/>
      <c r="AU1026" s="622"/>
      <c r="AV1026" s="622"/>
      <c r="AW1026" s="621"/>
      <c r="AX1026" s="621"/>
      <c r="AY1026" s="621"/>
      <c r="AZ1026" s="621"/>
      <c r="BA1026" s="620"/>
    </row>
    <row r="1027" spans="1:53" ht="15.75" customHeight="1" x14ac:dyDescent="0.25">
      <c r="A1027" s="620"/>
      <c r="B1027" s="625"/>
      <c r="C1027" s="620"/>
      <c r="D1027" s="620"/>
      <c r="E1027" s="620"/>
      <c r="F1027" s="620"/>
      <c r="G1027" s="620"/>
      <c r="H1027" s="620"/>
      <c r="I1027" s="620"/>
      <c r="J1027" s="622"/>
      <c r="K1027" s="622"/>
      <c r="L1027" s="622"/>
      <c r="M1027" s="622"/>
      <c r="N1027" s="624"/>
      <c r="O1027" s="622"/>
      <c r="P1027" s="622"/>
      <c r="Q1027" s="622"/>
      <c r="R1027" s="622"/>
      <c r="S1027" s="622"/>
      <c r="T1027" s="622"/>
      <c r="U1027" s="622"/>
      <c r="V1027" s="622"/>
      <c r="W1027" s="622"/>
      <c r="X1027" s="622"/>
      <c r="Y1027" s="622"/>
      <c r="Z1027" s="620"/>
      <c r="AA1027" s="620"/>
      <c r="AB1027" s="620"/>
      <c r="AC1027" s="623"/>
      <c r="AD1027" s="622"/>
      <c r="AE1027" s="622"/>
      <c r="AF1027" s="622"/>
      <c r="AG1027" s="622"/>
      <c r="AH1027" s="622"/>
      <c r="AI1027" s="623"/>
      <c r="AJ1027" s="622"/>
      <c r="AK1027" s="622"/>
      <c r="AL1027" s="622"/>
      <c r="AM1027" s="622"/>
      <c r="AN1027" s="622"/>
      <c r="AO1027" s="622"/>
      <c r="AP1027" s="622"/>
      <c r="AQ1027" s="622"/>
      <c r="AR1027" s="622"/>
      <c r="AS1027" s="622"/>
      <c r="AT1027" s="622"/>
      <c r="AU1027" s="622"/>
      <c r="AV1027" s="622"/>
      <c r="AW1027" s="621"/>
      <c r="AX1027" s="621"/>
      <c r="AY1027" s="621"/>
      <c r="AZ1027" s="621"/>
      <c r="BA1027" s="620"/>
    </row>
    <row r="1028" spans="1:53" ht="15.75" customHeight="1" x14ac:dyDescent="0.25">
      <c r="A1028" s="620"/>
      <c r="B1028" s="625"/>
      <c r="C1028" s="620"/>
      <c r="D1028" s="620"/>
      <c r="E1028" s="620"/>
      <c r="F1028" s="620"/>
      <c r="G1028" s="620"/>
      <c r="H1028" s="620"/>
      <c r="I1028" s="620"/>
      <c r="J1028" s="622"/>
      <c r="K1028" s="622"/>
      <c r="L1028" s="622"/>
      <c r="M1028" s="622"/>
      <c r="N1028" s="624"/>
      <c r="O1028" s="622"/>
      <c r="P1028" s="622"/>
      <c r="Q1028" s="622"/>
      <c r="R1028" s="622"/>
      <c r="S1028" s="622"/>
      <c r="T1028" s="622"/>
      <c r="U1028" s="622"/>
      <c r="V1028" s="622"/>
      <c r="W1028" s="622"/>
      <c r="X1028" s="622"/>
      <c r="Y1028" s="622"/>
      <c r="Z1028" s="620"/>
      <c r="AA1028" s="620"/>
      <c r="AB1028" s="620"/>
      <c r="AC1028" s="623"/>
      <c r="AD1028" s="622"/>
      <c r="AE1028" s="622"/>
      <c r="AF1028" s="622"/>
      <c r="AG1028" s="622"/>
      <c r="AH1028" s="622"/>
      <c r="AI1028" s="623"/>
      <c r="AJ1028" s="622"/>
      <c r="AK1028" s="622"/>
      <c r="AL1028" s="622"/>
      <c r="AM1028" s="622"/>
      <c r="AN1028" s="622"/>
      <c r="AO1028" s="622"/>
      <c r="AP1028" s="622"/>
      <c r="AQ1028" s="622"/>
      <c r="AR1028" s="622"/>
      <c r="AS1028" s="622"/>
      <c r="AT1028" s="622"/>
      <c r="AU1028" s="622"/>
      <c r="AV1028" s="622"/>
      <c r="AW1028" s="621"/>
      <c r="AX1028" s="621"/>
      <c r="AY1028" s="621"/>
      <c r="AZ1028" s="621"/>
      <c r="BA1028" s="620"/>
    </row>
    <row r="1029" spans="1:53" ht="15.75" customHeight="1" x14ac:dyDescent="0.25">
      <c r="A1029" s="620"/>
      <c r="B1029" s="625"/>
      <c r="C1029" s="620"/>
      <c r="D1029" s="620"/>
      <c r="E1029" s="620"/>
      <c r="F1029" s="620"/>
      <c r="G1029" s="620"/>
      <c r="H1029" s="620"/>
      <c r="I1029" s="620"/>
      <c r="J1029" s="622"/>
      <c r="K1029" s="622"/>
      <c r="L1029" s="622"/>
      <c r="M1029" s="622"/>
      <c r="N1029" s="624"/>
      <c r="O1029" s="622"/>
      <c r="P1029" s="622"/>
      <c r="Q1029" s="622"/>
      <c r="R1029" s="622"/>
      <c r="S1029" s="622"/>
      <c r="T1029" s="622"/>
      <c r="U1029" s="622"/>
      <c r="V1029" s="622"/>
      <c r="W1029" s="622"/>
      <c r="X1029" s="622"/>
      <c r="Y1029" s="622"/>
      <c r="Z1029" s="620"/>
      <c r="AA1029" s="620"/>
      <c r="AB1029" s="620"/>
      <c r="AC1029" s="623"/>
      <c r="AD1029" s="622"/>
      <c r="AE1029" s="622"/>
      <c r="AF1029" s="622"/>
      <c r="AG1029" s="622"/>
      <c r="AH1029" s="622"/>
      <c r="AI1029" s="623"/>
      <c r="AJ1029" s="622"/>
      <c r="AK1029" s="622"/>
      <c r="AL1029" s="622"/>
      <c r="AM1029" s="622"/>
      <c r="AN1029" s="622"/>
      <c r="AO1029" s="622"/>
      <c r="AP1029" s="622"/>
      <c r="AQ1029" s="622"/>
      <c r="AR1029" s="622"/>
      <c r="AS1029" s="622"/>
      <c r="AT1029" s="622"/>
      <c r="AU1029" s="622"/>
      <c r="AV1029" s="622"/>
      <c r="AW1029" s="621"/>
      <c r="AX1029" s="621"/>
      <c r="AY1029" s="621"/>
      <c r="AZ1029" s="621"/>
      <c r="BA1029" s="620"/>
    </row>
    <row r="1030" spans="1:53" ht="15.75" customHeight="1" x14ac:dyDescent="0.25">
      <c r="A1030" s="620"/>
      <c r="B1030" s="625"/>
      <c r="C1030" s="620"/>
      <c r="D1030" s="620"/>
      <c r="E1030" s="620"/>
      <c r="F1030" s="620"/>
      <c r="G1030" s="620"/>
      <c r="H1030" s="620"/>
      <c r="I1030" s="620"/>
      <c r="J1030" s="622"/>
      <c r="K1030" s="622"/>
      <c r="L1030" s="622"/>
      <c r="M1030" s="622"/>
      <c r="N1030" s="624"/>
      <c r="O1030" s="622"/>
      <c r="P1030" s="622"/>
      <c r="Q1030" s="622"/>
      <c r="R1030" s="622"/>
      <c r="S1030" s="622"/>
      <c r="T1030" s="622"/>
      <c r="U1030" s="622"/>
      <c r="V1030" s="622"/>
      <c r="W1030" s="622"/>
      <c r="X1030" s="622"/>
      <c r="Y1030" s="622"/>
      <c r="Z1030" s="620"/>
      <c r="AA1030" s="620"/>
      <c r="AB1030" s="620"/>
      <c r="AC1030" s="623"/>
      <c r="AD1030" s="622"/>
      <c r="AE1030" s="622"/>
      <c r="AF1030" s="622"/>
      <c r="AG1030" s="622"/>
      <c r="AH1030" s="622"/>
      <c r="AI1030" s="623"/>
      <c r="AJ1030" s="622"/>
      <c r="AK1030" s="622"/>
      <c r="AL1030" s="622"/>
      <c r="AM1030" s="622"/>
      <c r="AN1030" s="622"/>
      <c r="AO1030" s="622"/>
      <c r="AP1030" s="622"/>
      <c r="AQ1030" s="622"/>
      <c r="AR1030" s="622"/>
      <c r="AS1030" s="622"/>
      <c r="AT1030" s="622"/>
      <c r="AU1030" s="622"/>
      <c r="AV1030" s="622"/>
      <c r="AW1030" s="621"/>
      <c r="AX1030" s="621"/>
      <c r="AY1030" s="621"/>
      <c r="AZ1030" s="621"/>
      <c r="BA1030" s="620"/>
    </row>
    <row r="1031" spans="1:53" ht="15.75" customHeight="1" x14ac:dyDescent="0.25">
      <c r="A1031" s="620"/>
      <c r="B1031" s="625"/>
      <c r="C1031" s="620"/>
      <c r="D1031" s="620"/>
      <c r="E1031" s="620"/>
      <c r="F1031" s="620"/>
      <c r="G1031" s="620"/>
      <c r="H1031" s="620"/>
      <c r="I1031" s="620"/>
      <c r="J1031" s="622"/>
      <c r="K1031" s="622"/>
      <c r="L1031" s="622"/>
      <c r="M1031" s="622"/>
      <c r="N1031" s="624"/>
      <c r="O1031" s="622"/>
      <c r="P1031" s="622"/>
      <c r="Q1031" s="622"/>
      <c r="R1031" s="622"/>
      <c r="S1031" s="622"/>
      <c r="T1031" s="622"/>
      <c r="U1031" s="622"/>
      <c r="V1031" s="622"/>
      <c r="W1031" s="622"/>
      <c r="X1031" s="622"/>
      <c r="Y1031" s="622"/>
      <c r="Z1031" s="620"/>
      <c r="AA1031" s="620"/>
      <c r="AB1031" s="620"/>
      <c r="AC1031" s="623"/>
      <c r="AD1031" s="622"/>
      <c r="AE1031" s="622"/>
      <c r="AF1031" s="622"/>
      <c r="AG1031" s="622"/>
      <c r="AH1031" s="622"/>
      <c r="AI1031" s="623"/>
      <c r="AJ1031" s="622"/>
      <c r="AK1031" s="622"/>
      <c r="AL1031" s="622"/>
      <c r="AM1031" s="622"/>
      <c r="AN1031" s="622"/>
      <c r="AO1031" s="622"/>
      <c r="AP1031" s="622"/>
      <c r="AQ1031" s="622"/>
      <c r="AR1031" s="622"/>
      <c r="AS1031" s="622"/>
      <c r="AT1031" s="622"/>
      <c r="AU1031" s="622"/>
      <c r="AV1031" s="622"/>
      <c r="AW1031" s="621"/>
      <c r="AX1031" s="621"/>
      <c r="AY1031" s="621"/>
      <c r="AZ1031" s="621"/>
      <c r="BA1031" s="620"/>
    </row>
    <row r="1032" spans="1:53" ht="15.75" customHeight="1" x14ac:dyDescent="0.25">
      <c r="A1032" s="620"/>
      <c r="B1032" s="625"/>
      <c r="C1032" s="620"/>
      <c r="D1032" s="620"/>
      <c r="E1032" s="620"/>
      <c r="F1032" s="620"/>
      <c r="G1032" s="620"/>
      <c r="H1032" s="620"/>
      <c r="I1032" s="620"/>
      <c r="J1032" s="622"/>
      <c r="K1032" s="622"/>
      <c r="L1032" s="622"/>
      <c r="M1032" s="622"/>
      <c r="N1032" s="624"/>
      <c r="O1032" s="622"/>
      <c r="P1032" s="622"/>
      <c r="Q1032" s="622"/>
      <c r="R1032" s="622"/>
      <c r="S1032" s="622"/>
      <c r="T1032" s="622"/>
      <c r="U1032" s="622"/>
      <c r="V1032" s="622"/>
      <c r="W1032" s="622"/>
      <c r="X1032" s="622"/>
      <c r="Y1032" s="622"/>
      <c r="Z1032" s="620"/>
      <c r="AA1032" s="620"/>
      <c r="AB1032" s="620"/>
      <c r="AC1032" s="623"/>
      <c r="AD1032" s="622"/>
      <c r="AE1032" s="622"/>
      <c r="AF1032" s="622"/>
      <c r="AG1032" s="622"/>
      <c r="AH1032" s="622"/>
      <c r="AI1032" s="623"/>
      <c r="AJ1032" s="622"/>
      <c r="AK1032" s="622"/>
      <c r="AL1032" s="622"/>
      <c r="AM1032" s="622"/>
      <c r="AN1032" s="622"/>
      <c r="AO1032" s="622"/>
      <c r="AP1032" s="622"/>
      <c r="AQ1032" s="622"/>
      <c r="AR1032" s="622"/>
      <c r="AS1032" s="622"/>
      <c r="AT1032" s="622"/>
      <c r="AU1032" s="622"/>
      <c r="AV1032" s="622"/>
      <c r="AW1032" s="621"/>
      <c r="AX1032" s="621"/>
      <c r="AY1032" s="621"/>
      <c r="AZ1032" s="621"/>
      <c r="BA1032" s="620"/>
    </row>
    <row r="1033" spans="1:53" ht="15.75" customHeight="1" x14ac:dyDescent="0.25">
      <c r="A1033" s="620"/>
      <c r="B1033" s="625"/>
      <c r="C1033" s="620"/>
      <c r="D1033" s="620"/>
      <c r="E1033" s="620"/>
      <c r="F1033" s="620"/>
      <c r="G1033" s="620"/>
      <c r="H1033" s="620"/>
      <c r="I1033" s="620"/>
      <c r="J1033" s="622"/>
      <c r="K1033" s="622"/>
      <c r="L1033" s="622"/>
      <c r="M1033" s="622"/>
      <c r="N1033" s="624"/>
      <c r="O1033" s="622"/>
      <c r="P1033" s="622"/>
      <c r="Q1033" s="622"/>
      <c r="R1033" s="622"/>
      <c r="S1033" s="622"/>
      <c r="T1033" s="622"/>
      <c r="U1033" s="622"/>
      <c r="V1033" s="622"/>
      <c r="W1033" s="622"/>
      <c r="X1033" s="622"/>
      <c r="Y1033" s="622"/>
      <c r="Z1033" s="620"/>
      <c r="AA1033" s="620"/>
      <c r="AB1033" s="620"/>
      <c r="AC1033" s="623"/>
      <c r="AD1033" s="622"/>
      <c r="AE1033" s="622"/>
      <c r="AF1033" s="622"/>
      <c r="AG1033" s="622"/>
      <c r="AH1033" s="622"/>
      <c r="AI1033" s="623"/>
      <c r="AJ1033" s="622"/>
      <c r="AK1033" s="622"/>
      <c r="AL1033" s="622"/>
      <c r="AM1033" s="622"/>
      <c r="AN1033" s="622"/>
      <c r="AO1033" s="622"/>
      <c r="AP1033" s="622"/>
      <c r="AQ1033" s="622"/>
      <c r="AR1033" s="622"/>
      <c r="AS1033" s="622"/>
      <c r="AT1033" s="622"/>
      <c r="AU1033" s="622"/>
      <c r="AV1033" s="622"/>
      <c r="AW1033" s="621"/>
      <c r="AX1033" s="621"/>
      <c r="AY1033" s="621"/>
      <c r="AZ1033" s="621"/>
      <c r="BA1033" s="620"/>
    </row>
    <row r="1034" spans="1:53" ht="15.75" customHeight="1" x14ac:dyDescent="0.25">
      <c r="A1034" s="620"/>
      <c r="B1034" s="625"/>
      <c r="C1034" s="620"/>
      <c r="D1034" s="620"/>
      <c r="E1034" s="620"/>
      <c r="F1034" s="620"/>
      <c r="G1034" s="620"/>
      <c r="H1034" s="620"/>
      <c r="I1034" s="620"/>
      <c r="J1034" s="622"/>
      <c r="K1034" s="622"/>
      <c r="L1034" s="622"/>
      <c r="M1034" s="622"/>
      <c r="N1034" s="624"/>
      <c r="O1034" s="622"/>
      <c r="P1034" s="622"/>
      <c r="Q1034" s="622"/>
      <c r="R1034" s="622"/>
      <c r="S1034" s="622"/>
      <c r="T1034" s="622"/>
      <c r="U1034" s="622"/>
      <c r="V1034" s="622"/>
      <c r="W1034" s="622"/>
      <c r="X1034" s="622"/>
      <c r="Y1034" s="622"/>
      <c r="Z1034" s="620"/>
      <c r="AA1034" s="620"/>
      <c r="AB1034" s="620"/>
      <c r="AC1034" s="623"/>
      <c r="AD1034" s="622"/>
      <c r="AE1034" s="622"/>
      <c r="AF1034" s="622"/>
      <c r="AG1034" s="622"/>
      <c r="AH1034" s="622"/>
      <c r="AI1034" s="623"/>
      <c r="AJ1034" s="622"/>
      <c r="AK1034" s="622"/>
      <c r="AL1034" s="622"/>
      <c r="AM1034" s="622"/>
      <c r="AN1034" s="622"/>
      <c r="AO1034" s="622"/>
      <c r="AP1034" s="622"/>
      <c r="AQ1034" s="622"/>
      <c r="AR1034" s="622"/>
      <c r="AS1034" s="622"/>
      <c r="AT1034" s="622"/>
      <c r="AU1034" s="622"/>
      <c r="AV1034" s="622"/>
      <c r="AW1034" s="621"/>
      <c r="AX1034" s="621"/>
      <c r="AY1034" s="621"/>
      <c r="AZ1034" s="621"/>
      <c r="BA1034" s="620"/>
    </row>
    <row r="1035" spans="1:53" ht="15.75" customHeight="1" x14ac:dyDescent="0.25">
      <c r="A1035" s="620"/>
      <c r="B1035" s="625"/>
      <c r="C1035" s="620"/>
      <c r="D1035" s="620"/>
      <c r="E1035" s="620"/>
      <c r="F1035" s="620"/>
      <c r="G1035" s="620"/>
      <c r="H1035" s="620"/>
      <c r="I1035" s="620"/>
      <c r="J1035" s="622"/>
      <c r="K1035" s="622"/>
      <c r="L1035" s="622"/>
      <c r="M1035" s="622"/>
      <c r="N1035" s="624"/>
      <c r="O1035" s="622"/>
      <c r="P1035" s="622"/>
      <c r="Q1035" s="622"/>
      <c r="R1035" s="622"/>
      <c r="S1035" s="622"/>
      <c r="T1035" s="622"/>
      <c r="U1035" s="622"/>
      <c r="V1035" s="622"/>
      <c r="W1035" s="622"/>
      <c r="X1035" s="622"/>
      <c r="Y1035" s="622"/>
      <c r="Z1035" s="620"/>
      <c r="AA1035" s="620"/>
      <c r="AB1035" s="620"/>
      <c r="AC1035" s="623"/>
      <c r="AD1035" s="622"/>
      <c r="AE1035" s="622"/>
      <c r="AF1035" s="622"/>
      <c r="AG1035" s="622"/>
      <c r="AH1035" s="622"/>
      <c r="AI1035" s="623"/>
      <c r="AJ1035" s="622"/>
      <c r="AK1035" s="622"/>
      <c r="AL1035" s="622"/>
      <c r="AM1035" s="622"/>
      <c r="AN1035" s="622"/>
      <c r="AO1035" s="622"/>
      <c r="AP1035" s="622"/>
      <c r="AQ1035" s="622"/>
      <c r="AR1035" s="622"/>
      <c r="AS1035" s="622"/>
      <c r="AT1035" s="622"/>
      <c r="AU1035" s="622"/>
      <c r="AV1035" s="622"/>
      <c r="AW1035" s="621"/>
      <c r="AX1035" s="621"/>
      <c r="AY1035" s="621"/>
      <c r="AZ1035" s="621"/>
      <c r="BA1035" s="620"/>
    </row>
    <row r="1036" spans="1:53" ht="15.75" customHeight="1" x14ac:dyDescent="0.25">
      <c r="A1036" s="620"/>
      <c r="B1036" s="625"/>
      <c r="C1036" s="620"/>
      <c r="D1036" s="620"/>
      <c r="E1036" s="620"/>
      <c r="F1036" s="620"/>
      <c r="G1036" s="620"/>
      <c r="H1036" s="620"/>
      <c r="I1036" s="620"/>
      <c r="J1036" s="622"/>
      <c r="K1036" s="622"/>
      <c r="L1036" s="622"/>
      <c r="M1036" s="622"/>
      <c r="N1036" s="624"/>
      <c r="O1036" s="622"/>
      <c r="P1036" s="622"/>
      <c r="Q1036" s="622"/>
      <c r="R1036" s="622"/>
      <c r="S1036" s="622"/>
      <c r="T1036" s="622"/>
      <c r="U1036" s="622"/>
      <c r="V1036" s="622"/>
      <c r="W1036" s="622"/>
      <c r="X1036" s="622"/>
      <c r="Y1036" s="622"/>
      <c r="Z1036" s="620"/>
      <c r="AA1036" s="620"/>
      <c r="AB1036" s="620"/>
      <c r="AC1036" s="623"/>
      <c r="AD1036" s="622"/>
      <c r="AE1036" s="622"/>
      <c r="AF1036" s="622"/>
      <c r="AG1036" s="622"/>
      <c r="AH1036" s="622"/>
      <c r="AI1036" s="623"/>
      <c r="AJ1036" s="622"/>
      <c r="AK1036" s="622"/>
      <c r="AL1036" s="622"/>
      <c r="AM1036" s="622"/>
      <c r="AN1036" s="622"/>
      <c r="AO1036" s="622"/>
      <c r="AP1036" s="622"/>
      <c r="AQ1036" s="622"/>
      <c r="AR1036" s="622"/>
      <c r="AS1036" s="622"/>
      <c r="AT1036" s="622"/>
      <c r="AU1036" s="622"/>
      <c r="AV1036" s="622"/>
      <c r="AW1036" s="621"/>
      <c r="AX1036" s="621"/>
      <c r="AY1036" s="621"/>
      <c r="AZ1036" s="621"/>
      <c r="BA1036" s="620"/>
    </row>
    <row r="1037" spans="1:53" ht="15.75" customHeight="1" x14ac:dyDescent="0.25">
      <c r="A1037" s="620"/>
      <c r="B1037" s="625"/>
      <c r="C1037" s="620"/>
      <c r="D1037" s="620"/>
      <c r="E1037" s="620"/>
      <c r="F1037" s="620"/>
      <c r="G1037" s="620"/>
      <c r="H1037" s="620"/>
      <c r="I1037" s="620"/>
      <c r="J1037" s="622"/>
      <c r="K1037" s="622"/>
      <c r="L1037" s="622"/>
      <c r="M1037" s="622"/>
      <c r="N1037" s="624"/>
      <c r="O1037" s="622"/>
      <c r="P1037" s="622"/>
      <c r="Q1037" s="622"/>
      <c r="R1037" s="622"/>
      <c r="S1037" s="622"/>
      <c r="T1037" s="622"/>
      <c r="U1037" s="622"/>
      <c r="V1037" s="622"/>
      <c r="W1037" s="622"/>
      <c r="X1037" s="622"/>
      <c r="Y1037" s="622"/>
      <c r="Z1037" s="620"/>
      <c r="AA1037" s="620"/>
      <c r="AB1037" s="620"/>
      <c r="AC1037" s="623"/>
      <c r="AD1037" s="622"/>
      <c r="AE1037" s="622"/>
      <c r="AF1037" s="622"/>
      <c r="AG1037" s="622"/>
      <c r="AH1037" s="622"/>
      <c r="AI1037" s="623"/>
      <c r="AJ1037" s="622"/>
      <c r="AK1037" s="622"/>
      <c r="AL1037" s="622"/>
      <c r="AM1037" s="622"/>
      <c r="AN1037" s="622"/>
      <c r="AO1037" s="622"/>
      <c r="AP1037" s="622"/>
      <c r="AQ1037" s="622"/>
      <c r="AR1037" s="622"/>
      <c r="AS1037" s="622"/>
      <c r="AT1037" s="622"/>
      <c r="AU1037" s="622"/>
      <c r="AV1037" s="622"/>
      <c r="AW1037" s="621"/>
      <c r="AX1037" s="621"/>
      <c r="AY1037" s="621"/>
      <c r="AZ1037" s="621"/>
      <c r="BA1037" s="620"/>
    </row>
    <row r="1038" spans="1:53" ht="15.75" customHeight="1" x14ac:dyDescent="0.25">
      <c r="A1038" s="620"/>
      <c r="B1038" s="625"/>
      <c r="C1038" s="620"/>
      <c r="D1038" s="620"/>
      <c r="E1038" s="620"/>
      <c r="F1038" s="620"/>
      <c r="G1038" s="620"/>
      <c r="H1038" s="620"/>
      <c r="I1038" s="620"/>
      <c r="J1038" s="622"/>
      <c r="K1038" s="622"/>
      <c r="L1038" s="622"/>
      <c r="M1038" s="622"/>
      <c r="N1038" s="624"/>
      <c r="O1038" s="622"/>
      <c r="P1038" s="622"/>
      <c r="Q1038" s="622"/>
      <c r="R1038" s="622"/>
      <c r="S1038" s="622"/>
      <c r="T1038" s="622"/>
      <c r="U1038" s="622"/>
      <c r="V1038" s="622"/>
      <c r="W1038" s="622"/>
      <c r="X1038" s="622"/>
      <c r="Y1038" s="622"/>
      <c r="Z1038" s="620"/>
      <c r="AA1038" s="620"/>
      <c r="AB1038" s="620"/>
      <c r="AC1038" s="623"/>
      <c r="AD1038" s="622"/>
      <c r="AE1038" s="622"/>
      <c r="AF1038" s="622"/>
      <c r="AG1038" s="622"/>
      <c r="AH1038" s="622"/>
      <c r="AI1038" s="623"/>
      <c r="AJ1038" s="622"/>
      <c r="AK1038" s="622"/>
      <c r="AL1038" s="622"/>
      <c r="AM1038" s="622"/>
      <c r="AN1038" s="622"/>
      <c r="AO1038" s="622"/>
      <c r="AP1038" s="622"/>
      <c r="AQ1038" s="622"/>
      <c r="AR1038" s="622"/>
      <c r="AS1038" s="622"/>
      <c r="AT1038" s="622"/>
      <c r="AU1038" s="622"/>
      <c r="AV1038" s="622"/>
      <c r="AW1038" s="621"/>
      <c r="AX1038" s="621"/>
      <c r="AY1038" s="621"/>
      <c r="AZ1038" s="621"/>
      <c r="BA1038" s="620"/>
    </row>
    <row r="1039" spans="1:53" ht="15.75" customHeight="1" x14ac:dyDescent="0.25">
      <c r="A1039" s="620"/>
      <c r="B1039" s="625"/>
      <c r="C1039" s="620"/>
      <c r="D1039" s="620"/>
      <c r="E1039" s="620"/>
      <c r="F1039" s="620"/>
      <c r="G1039" s="620"/>
      <c r="H1039" s="620"/>
      <c r="I1039" s="620"/>
      <c r="J1039" s="622"/>
      <c r="K1039" s="622"/>
      <c r="L1039" s="622"/>
      <c r="M1039" s="622"/>
      <c r="N1039" s="624"/>
      <c r="O1039" s="622"/>
      <c r="P1039" s="622"/>
      <c r="Q1039" s="622"/>
      <c r="R1039" s="622"/>
      <c r="S1039" s="622"/>
      <c r="T1039" s="622"/>
      <c r="U1039" s="622"/>
      <c r="V1039" s="622"/>
      <c r="W1039" s="622"/>
      <c r="X1039" s="622"/>
      <c r="Y1039" s="622"/>
      <c r="Z1039" s="620"/>
      <c r="AA1039" s="620"/>
      <c r="AB1039" s="620"/>
      <c r="AC1039" s="623"/>
      <c r="AD1039" s="622"/>
      <c r="AE1039" s="622"/>
      <c r="AF1039" s="622"/>
      <c r="AG1039" s="622"/>
      <c r="AH1039" s="622"/>
      <c r="AI1039" s="623"/>
      <c r="AJ1039" s="622"/>
      <c r="AK1039" s="622"/>
      <c r="AL1039" s="622"/>
      <c r="AM1039" s="622"/>
      <c r="AN1039" s="622"/>
      <c r="AO1039" s="622"/>
      <c r="AP1039" s="622"/>
      <c r="AQ1039" s="622"/>
      <c r="AR1039" s="622"/>
      <c r="AS1039" s="622"/>
      <c r="AT1039" s="622"/>
      <c r="AU1039" s="622"/>
      <c r="AV1039" s="622"/>
      <c r="AW1039" s="621"/>
      <c r="AX1039" s="621"/>
      <c r="AY1039" s="621"/>
      <c r="AZ1039" s="621"/>
      <c r="BA1039" s="620"/>
    </row>
    <row r="1040" spans="1:53" ht="15.75" customHeight="1" x14ac:dyDescent="0.25">
      <c r="A1040" s="620"/>
      <c r="B1040" s="625"/>
      <c r="C1040" s="620"/>
      <c r="D1040" s="620"/>
      <c r="E1040" s="620"/>
      <c r="F1040" s="620"/>
      <c r="G1040" s="620"/>
      <c r="H1040" s="620"/>
      <c r="I1040" s="620"/>
      <c r="J1040" s="622"/>
      <c r="K1040" s="622"/>
      <c r="L1040" s="622"/>
      <c r="M1040" s="622"/>
      <c r="N1040" s="624"/>
      <c r="O1040" s="622"/>
      <c r="P1040" s="622"/>
      <c r="Q1040" s="622"/>
      <c r="R1040" s="622"/>
      <c r="S1040" s="622"/>
      <c r="T1040" s="622"/>
      <c r="U1040" s="622"/>
      <c r="V1040" s="622"/>
      <c r="W1040" s="622"/>
      <c r="X1040" s="622"/>
      <c r="Y1040" s="622"/>
      <c r="Z1040" s="620"/>
      <c r="AA1040" s="620"/>
      <c r="AB1040" s="620"/>
      <c r="AC1040" s="623"/>
      <c r="AD1040" s="622"/>
      <c r="AE1040" s="622"/>
      <c r="AF1040" s="622"/>
      <c r="AG1040" s="622"/>
      <c r="AH1040" s="622"/>
      <c r="AI1040" s="623"/>
      <c r="AJ1040" s="622"/>
      <c r="AK1040" s="622"/>
      <c r="AL1040" s="622"/>
      <c r="AM1040" s="622"/>
      <c r="AN1040" s="622"/>
      <c r="AO1040" s="622"/>
      <c r="AP1040" s="622"/>
      <c r="AQ1040" s="622"/>
      <c r="AR1040" s="622"/>
      <c r="AS1040" s="622"/>
      <c r="AT1040" s="622"/>
      <c r="AU1040" s="622"/>
      <c r="AV1040" s="622"/>
      <c r="AW1040" s="621"/>
      <c r="AX1040" s="621"/>
      <c r="AY1040" s="621"/>
      <c r="AZ1040" s="621"/>
      <c r="BA1040" s="620"/>
    </row>
    <row r="1041" spans="1:53" ht="15.75" customHeight="1" x14ac:dyDescent="0.25">
      <c r="A1041" s="620"/>
      <c r="B1041" s="625"/>
      <c r="C1041" s="620"/>
      <c r="D1041" s="620"/>
      <c r="E1041" s="620"/>
      <c r="F1041" s="620"/>
      <c r="G1041" s="620"/>
      <c r="H1041" s="620"/>
      <c r="I1041" s="620"/>
      <c r="J1041" s="622"/>
      <c r="K1041" s="622"/>
      <c r="L1041" s="622"/>
      <c r="M1041" s="622"/>
      <c r="N1041" s="624"/>
      <c r="O1041" s="622"/>
      <c r="P1041" s="622"/>
      <c r="Q1041" s="622"/>
      <c r="R1041" s="622"/>
      <c r="S1041" s="622"/>
      <c r="T1041" s="622"/>
      <c r="U1041" s="622"/>
      <c r="V1041" s="622"/>
      <c r="W1041" s="622"/>
      <c r="X1041" s="622"/>
      <c r="Y1041" s="622"/>
      <c r="Z1041" s="620"/>
      <c r="AA1041" s="620"/>
      <c r="AB1041" s="620"/>
      <c r="AC1041" s="623"/>
      <c r="AD1041" s="622"/>
      <c r="AE1041" s="622"/>
      <c r="AF1041" s="622"/>
      <c r="AG1041" s="622"/>
      <c r="AH1041" s="622"/>
      <c r="AI1041" s="623"/>
      <c r="AJ1041" s="622"/>
      <c r="AK1041" s="622"/>
      <c r="AL1041" s="622"/>
      <c r="AM1041" s="622"/>
      <c r="AN1041" s="622"/>
      <c r="AO1041" s="622"/>
      <c r="AP1041" s="622"/>
      <c r="AQ1041" s="622"/>
      <c r="AR1041" s="622"/>
      <c r="AS1041" s="622"/>
      <c r="AT1041" s="622"/>
      <c r="AU1041" s="622"/>
      <c r="AV1041" s="622"/>
      <c r="AW1041" s="621"/>
      <c r="AX1041" s="621"/>
      <c r="AY1041" s="621"/>
      <c r="AZ1041" s="621"/>
      <c r="BA1041" s="620"/>
    </row>
    <row r="1042" spans="1:53" ht="15.75" customHeight="1" x14ac:dyDescent="0.25">
      <c r="A1042" s="620"/>
      <c r="B1042" s="625"/>
      <c r="C1042" s="620"/>
      <c r="D1042" s="620"/>
      <c r="E1042" s="620"/>
      <c r="F1042" s="620"/>
      <c r="G1042" s="620"/>
      <c r="H1042" s="620"/>
      <c r="I1042" s="620"/>
      <c r="J1042" s="622"/>
      <c r="K1042" s="622"/>
      <c r="L1042" s="622"/>
      <c r="M1042" s="622"/>
      <c r="N1042" s="624"/>
      <c r="O1042" s="622"/>
      <c r="P1042" s="622"/>
      <c r="Q1042" s="622"/>
      <c r="R1042" s="622"/>
      <c r="S1042" s="622"/>
      <c r="T1042" s="622"/>
      <c r="U1042" s="622"/>
      <c r="V1042" s="622"/>
      <c r="W1042" s="622"/>
      <c r="X1042" s="622"/>
      <c r="Y1042" s="622"/>
      <c r="Z1042" s="620"/>
      <c r="AA1042" s="620"/>
      <c r="AB1042" s="620"/>
      <c r="AC1042" s="623"/>
      <c r="AD1042" s="622"/>
      <c r="AE1042" s="622"/>
      <c r="AF1042" s="622"/>
      <c r="AG1042" s="622"/>
      <c r="AH1042" s="622"/>
      <c r="AI1042" s="623"/>
      <c r="AJ1042" s="622"/>
      <c r="AK1042" s="622"/>
      <c r="AL1042" s="622"/>
      <c r="AM1042" s="622"/>
      <c r="AN1042" s="622"/>
      <c r="AO1042" s="622"/>
      <c r="AP1042" s="622"/>
      <c r="AQ1042" s="622"/>
      <c r="AR1042" s="622"/>
      <c r="AS1042" s="622"/>
      <c r="AT1042" s="622"/>
      <c r="AU1042" s="622"/>
      <c r="AV1042" s="622"/>
      <c r="AW1042" s="621"/>
      <c r="AX1042" s="621"/>
      <c r="AY1042" s="621"/>
      <c r="AZ1042" s="621"/>
      <c r="BA1042" s="620"/>
    </row>
    <row r="1043" spans="1:53" ht="15.75" customHeight="1" x14ac:dyDescent="0.25">
      <c r="A1043" s="620"/>
      <c r="B1043" s="625"/>
      <c r="C1043" s="620"/>
      <c r="D1043" s="620"/>
      <c r="E1043" s="620"/>
      <c r="F1043" s="620"/>
      <c r="G1043" s="620"/>
      <c r="H1043" s="620"/>
      <c r="I1043" s="620"/>
      <c r="J1043" s="622"/>
      <c r="K1043" s="622"/>
      <c r="L1043" s="622"/>
      <c r="M1043" s="622"/>
      <c r="N1043" s="624"/>
      <c r="O1043" s="622"/>
      <c r="P1043" s="622"/>
      <c r="Q1043" s="622"/>
      <c r="R1043" s="622"/>
      <c r="S1043" s="622"/>
      <c r="T1043" s="622"/>
      <c r="U1043" s="622"/>
      <c r="V1043" s="622"/>
      <c r="W1043" s="622"/>
      <c r="X1043" s="622"/>
      <c r="Y1043" s="622"/>
      <c r="Z1043" s="620"/>
      <c r="AA1043" s="620"/>
      <c r="AB1043" s="620"/>
      <c r="AC1043" s="623"/>
      <c r="AD1043" s="622"/>
      <c r="AE1043" s="622"/>
      <c r="AF1043" s="622"/>
      <c r="AG1043" s="622"/>
      <c r="AH1043" s="622"/>
      <c r="AI1043" s="623"/>
      <c r="AJ1043" s="622"/>
      <c r="AK1043" s="622"/>
      <c r="AL1043" s="622"/>
      <c r="AM1043" s="622"/>
      <c r="AN1043" s="622"/>
      <c r="AO1043" s="622"/>
      <c r="AP1043" s="622"/>
      <c r="AQ1043" s="622"/>
      <c r="AR1043" s="622"/>
      <c r="AS1043" s="622"/>
      <c r="AT1043" s="622"/>
      <c r="AU1043" s="622"/>
      <c r="AV1043" s="622"/>
      <c r="AW1043" s="621"/>
      <c r="AX1043" s="621"/>
      <c r="AY1043" s="621"/>
      <c r="AZ1043" s="621"/>
      <c r="BA1043" s="620"/>
    </row>
    <row r="1044" spans="1:53" ht="15.75" customHeight="1" x14ac:dyDescent="0.25">
      <c r="A1044" s="620"/>
      <c r="B1044" s="625"/>
      <c r="C1044" s="620"/>
      <c r="D1044" s="620"/>
      <c r="E1044" s="620"/>
      <c r="F1044" s="620"/>
      <c r="G1044" s="620"/>
      <c r="H1044" s="620"/>
      <c r="I1044" s="620"/>
      <c r="J1044" s="622"/>
      <c r="K1044" s="622"/>
      <c r="L1044" s="622"/>
      <c r="M1044" s="622"/>
      <c r="N1044" s="624"/>
      <c r="O1044" s="622"/>
      <c r="P1044" s="622"/>
      <c r="Q1044" s="622"/>
      <c r="R1044" s="622"/>
      <c r="S1044" s="622"/>
      <c r="T1044" s="622"/>
      <c r="U1044" s="622"/>
      <c r="V1044" s="622"/>
      <c r="W1044" s="622"/>
      <c r="X1044" s="622"/>
      <c r="Y1044" s="622"/>
      <c r="Z1044" s="620"/>
      <c r="AA1044" s="620"/>
      <c r="AB1044" s="620"/>
      <c r="AC1044" s="623"/>
      <c r="AD1044" s="622"/>
      <c r="AE1044" s="622"/>
      <c r="AF1044" s="622"/>
      <c r="AG1044" s="622"/>
      <c r="AH1044" s="622"/>
      <c r="AI1044" s="623"/>
      <c r="AJ1044" s="622"/>
      <c r="AK1044" s="622"/>
      <c r="AL1044" s="622"/>
      <c r="AM1044" s="622"/>
      <c r="AN1044" s="622"/>
      <c r="AO1044" s="622"/>
      <c r="AP1044" s="622"/>
      <c r="AQ1044" s="622"/>
      <c r="AR1044" s="622"/>
      <c r="AS1044" s="622"/>
      <c r="AT1044" s="622"/>
      <c r="AU1044" s="622"/>
      <c r="AV1044" s="622"/>
      <c r="AW1044" s="621"/>
      <c r="AX1044" s="621"/>
      <c r="AY1044" s="621"/>
      <c r="AZ1044" s="621"/>
      <c r="BA1044" s="620"/>
    </row>
    <row r="1045" spans="1:53" ht="15.75" customHeight="1" x14ac:dyDescent="0.25">
      <c r="A1045" s="620"/>
      <c r="B1045" s="625"/>
      <c r="C1045" s="620"/>
      <c r="D1045" s="620"/>
      <c r="E1045" s="620"/>
      <c r="F1045" s="620"/>
      <c r="G1045" s="620"/>
      <c r="H1045" s="620"/>
      <c r="I1045" s="620"/>
      <c r="J1045" s="622"/>
      <c r="K1045" s="622"/>
      <c r="L1045" s="622"/>
      <c r="M1045" s="622"/>
      <c r="N1045" s="624"/>
      <c r="O1045" s="622"/>
      <c r="P1045" s="622"/>
      <c r="Q1045" s="622"/>
      <c r="R1045" s="622"/>
      <c r="S1045" s="622"/>
      <c r="T1045" s="622"/>
      <c r="U1045" s="622"/>
      <c r="V1045" s="622"/>
      <c r="W1045" s="622"/>
      <c r="X1045" s="622"/>
      <c r="Y1045" s="622"/>
      <c r="Z1045" s="620"/>
      <c r="AA1045" s="620"/>
      <c r="AB1045" s="620"/>
      <c r="AC1045" s="623"/>
      <c r="AD1045" s="622"/>
      <c r="AE1045" s="622"/>
      <c r="AF1045" s="622"/>
      <c r="AG1045" s="622"/>
      <c r="AH1045" s="622"/>
      <c r="AI1045" s="623"/>
      <c r="AJ1045" s="622"/>
      <c r="AK1045" s="622"/>
      <c r="AL1045" s="622"/>
      <c r="AM1045" s="622"/>
      <c r="AN1045" s="622"/>
      <c r="AO1045" s="622"/>
      <c r="AP1045" s="622"/>
      <c r="AQ1045" s="622"/>
      <c r="AR1045" s="622"/>
      <c r="AS1045" s="622"/>
      <c r="AT1045" s="622"/>
      <c r="AU1045" s="622"/>
      <c r="AV1045" s="622"/>
      <c r="AW1045" s="621"/>
      <c r="AX1045" s="621"/>
      <c r="AY1045" s="621"/>
      <c r="AZ1045" s="621"/>
      <c r="BA1045" s="620"/>
    </row>
    <row r="1046" spans="1:53" ht="15.75" customHeight="1" x14ac:dyDescent="0.25">
      <c r="A1046" s="620"/>
      <c r="B1046" s="625"/>
      <c r="C1046" s="620"/>
      <c r="D1046" s="620"/>
      <c r="E1046" s="620"/>
      <c r="F1046" s="620"/>
      <c r="G1046" s="620"/>
      <c r="H1046" s="620"/>
      <c r="I1046" s="620"/>
      <c r="J1046" s="622"/>
      <c r="K1046" s="622"/>
      <c r="L1046" s="622"/>
      <c r="M1046" s="622"/>
      <c r="N1046" s="624"/>
      <c r="O1046" s="622"/>
      <c r="P1046" s="622"/>
      <c r="Q1046" s="622"/>
      <c r="R1046" s="622"/>
      <c r="S1046" s="622"/>
      <c r="T1046" s="622"/>
      <c r="U1046" s="622"/>
      <c r="V1046" s="622"/>
      <c r="W1046" s="622"/>
      <c r="X1046" s="622"/>
      <c r="Y1046" s="622"/>
      <c r="Z1046" s="620"/>
      <c r="AA1046" s="620"/>
      <c r="AB1046" s="620"/>
      <c r="AC1046" s="623"/>
      <c r="AD1046" s="622"/>
      <c r="AE1046" s="622"/>
      <c r="AF1046" s="622"/>
      <c r="AG1046" s="622"/>
      <c r="AH1046" s="622"/>
      <c r="AI1046" s="623"/>
      <c r="AJ1046" s="622"/>
      <c r="AK1046" s="622"/>
      <c r="AL1046" s="622"/>
      <c r="AM1046" s="622"/>
      <c r="AN1046" s="622"/>
      <c r="AO1046" s="622"/>
      <c r="AP1046" s="622"/>
      <c r="AQ1046" s="622"/>
      <c r="AR1046" s="622"/>
      <c r="AS1046" s="622"/>
      <c r="AT1046" s="622"/>
      <c r="AU1046" s="622"/>
      <c r="AV1046" s="622"/>
      <c r="AW1046" s="621"/>
      <c r="AX1046" s="621"/>
      <c r="AY1046" s="621"/>
      <c r="AZ1046" s="621"/>
      <c r="BA1046" s="620"/>
    </row>
    <row r="1047" spans="1:53" ht="15.75" customHeight="1" x14ac:dyDescent="0.25">
      <c r="A1047" s="620"/>
      <c r="B1047" s="625"/>
      <c r="C1047" s="620"/>
      <c r="D1047" s="620"/>
      <c r="E1047" s="620"/>
      <c r="F1047" s="620"/>
      <c r="G1047" s="620"/>
      <c r="H1047" s="620"/>
      <c r="I1047" s="620"/>
      <c r="J1047" s="622"/>
      <c r="K1047" s="622"/>
      <c r="L1047" s="622"/>
      <c r="M1047" s="622"/>
      <c r="N1047" s="624"/>
      <c r="O1047" s="622"/>
      <c r="P1047" s="622"/>
      <c r="Q1047" s="622"/>
      <c r="R1047" s="622"/>
      <c r="S1047" s="622"/>
      <c r="T1047" s="622"/>
      <c r="U1047" s="622"/>
      <c r="V1047" s="622"/>
      <c r="W1047" s="622"/>
      <c r="X1047" s="622"/>
      <c r="Y1047" s="622"/>
      <c r="Z1047" s="620"/>
      <c r="AA1047" s="620"/>
      <c r="AB1047" s="620"/>
      <c r="AC1047" s="623"/>
      <c r="AD1047" s="622"/>
      <c r="AE1047" s="622"/>
      <c r="AF1047" s="622"/>
      <c r="AG1047" s="622"/>
      <c r="AH1047" s="622"/>
      <c r="AI1047" s="623"/>
      <c r="AJ1047" s="622"/>
      <c r="AK1047" s="622"/>
      <c r="AL1047" s="622"/>
      <c r="AM1047" s="622"/>
      <c r="AN1047" s="622"/>
      <c r="AO1047" s="622"/>
      <c r="AP1047" s="622"/>
      <c r="AQ1047" s="622"/>
      <c r="AR1047" s="622"/>
      <c r="AS1047" s="622"/>
      <c r="AT1047" s="622"/>
      <c r="AU1047" s="622"/>
      <c r="AV1047" s="622"/>
      <c r="AW1047" s="621"/>
      <c r="AX1047" s="621"/>
      <c r="AY1047" s="621"/>
      <c r="AZ1047" s="621"/>
      <c r="BA1047" s="620"/>
    </row>
    <row r="1048" spans="1:53" ht="15.75" customHeight="1" x14ac:dyDescent="0.25">
      <c r="A1048" s="620"/>
      <c r="B1048" s="625"/>
      <c r="C1048" s="620"/>
      <c r="D1048" s="620"/>
      <c r="E1048" s="620"/>
      <c r="F1048" s="620"/>
      <c r="G1048" s="620"/>
      <c r="H1048" s="620"/>
      <c r="I1048" s="620"/>
      <c r="J1048" s="622"/>
      <c r="K1048" s="622"/>
      <c r="L1048" s="622"/>
      <c r="M1048" s="622"/>
      <c r="N1048" s="624"/>
      <c r="O1048" s="622"/>
      <c r="P1048" s="622"/>
      <c r="Q1048" s="622"/>
      <c r="R1048" s="622"/>
      <c r="S1048" s="622"/>
      <c r="T1048" s="622"/>
      <c r="U1048" s="622"/>
      <c r="V1048" s="622"/>
      <c r="W1048" s="622"/>
      <c r="X1048" s="622"/>
      <c r="Y1048" s="622"/>
      <c r="Z1048" s="620"/>
      <c r="AA1048" s="620"/>
      <c r="AB1048" s="620"/>
      <c r="AC1048" s="623"/>
      <c r="AD1048" s="622"/>
      <c r="AE1048" s="622"/>
      <c r="AF1048" s="622"/>
      <c r="AG1048" s="622"/>
      <c r="AH1048" s="622"/>
      <c r="AI1048" s="623"/>
      <c r="AJ1048" s="622"/>
      <c r="AK1048" s="622"/>
      <c r="AL1048" s="622"/>
      <c r="AM1048" s="622"/>
      <c r="AN1048" s="622"/>
      <c r="AO1048" s="622"/>
      <c r="AP1048" s="622"/>
      <c r="AQ1048" s="622"/>
      <c r="AR1048" s="622"/>
      <c r="AS1048" s="622"/>
      <c r="AT1048" s="622"/>
      <c r="AU1048" s="622"/>
      <c r="AV1048" s="622"/>
      <c r="AW1048" s="621"/>
      <c r="AX1048" s="621"/>
      <c r="AY1048" s="621"/>
      <c r="AZ1048" s="621"/>
      <c r="BA1048" s="620"/>
    </row>
    <row r="1049" spans="1:53" ht="15.75" customHeight="1" x14ac:dyDescent="0.25">
      <c r="A1049" s="620"/>
      <c r="B1049" s="625"/>
      <c r="C1049" s="620"/>
      <c r="D1049" s="620"/>
      <c r="E1049" s="620"/>
      <c r="F1049" s="620"/>
      <c r="G1049" s="620"/>
      <c r="H1049" s="620"/>
      <c r="I1049" s="620"/>
      <c r="J1049" s="622"/>
      <c r="K1049" s="622"/>
      <c r="L1049" s="622"/>
      <c r="M1049" s="622"/>
      <c r="N1049" s="624"/>
      <c r="O1049" s="622"/>
      <c r="P1049" s="622"/>
      <c r="Q1049" s="622"/>
      <c r="R1049" s="622"/>
      <c r="S1049" s="622"/>
      <c r="T1049" s="622"/>
      <c r="U1049" s="622"/>
      <c r="V1049" s="622"/>
      <c r="W1049" s="622"/>
      <c r="X1049" s="622"/>
      <c r="Y1049" s="622"/>
      <c r="Z1049" s="620"/>
      <c r="AA1049" s="620"/>
      <c r="AB1049" s="620"/>
      <c r="AC1049" s="623"/>
      <c r="AD1049" s="622"/>
      <c r="AE1049" s="622"/>
      <c r="AF1049" s="622"/>
      <c r="AG1049" s="622"/>
      <c r="AH1049" s="622"/>
      <c r="AI1049" s="623"/>
      <c r="AJ1049" s="622"/>
      <c r="AK1049" s="622"/>
      <c r="AL1049" s="622"/>
      <c r="AM1049" s="622"/>
      <c r="AN1049" s="622"/>
      <c r="AO1049" s="622"/>
      <c r="AP1049" s="622"/>
      <c r="AQ1049" s="622"/>
      <c r="AR1049" s="622"/>
      <c r="AS1049" s="622"/>
      <c r="AT1049" s="622"/>
      <c r="AU1049" s="622"/>
      <c r="AV1049" s="622"/>
      <c r="AW1049" s="621"/>
      <c r="AX1049" s="621"/>
      <c r="AY1049" s="621"/>
      <c r="AZ1049" s="621"/>
      <c r="BA1049" s="620"/>
    </row>
    <row r="1050" spans="1:53" ht="15.75" customHeight="1" x14ac:dyDescent="0.25">
      <c r="A1050" s="620"/>
      <c r="B1050" s="625"/>
      <c r="C1050" s="620"/>
      <c r="D1050" s="620"/>
      <c r="E1050" s="620"/>
      <c r="F1050" s="620"/>
      <c r="G1050" s="620"/>
      <c r="H1050" s="620"/>
      <c r="I1050" s="620"/>
      <c r="J1050" s="622"/>
      <c r="K1050" s="622"/>
      <c r="L1050" s="622"/>
      <c r="M1050" s="622"/>
      <c r="N1050" s="624"/>
      <c r="O1050" s="622"/>
      <c r="P1050" s="622"/>
      <c r="Q1050" s="622"/>
      <c r="R1050" s="622"/>
      <c r="S1050" s="622"/>
      <c r="T1050" s="622"/>
      <c r="U1050" s="622"/>
      <c r="V1050" s="622"/>
      <c r="W1050" s="622"/>
      <c r="X1050" s="622"/>
      <c r="Y1050" s="622"/>
      <c r="Z1050" s="620"/>
      <c r="AA1050" s="620"/>
      <c r="AB1050" s="620"/>
      <c r="AC1050" s="623"/>
      <c r="AD1050" s="622"/>
      <c r="AE1050" s="622"/>
      <c r="AF1050" s="622"/>
      <c r="AG1050" s="622"/>
      <c r="AH1050" s="622"/>
      <c r="AI1050" s="623"/>
      <c r="AJ1050" s="622"/>
      <c r="AK1050" s="622"/>
      <c r="AL1050" s="622"/>
      <c r="AM1050" s="622"/>
      <c r="AN1050" s="622"/>
      <c r="AO1050" s="622"/>
      <c r="AP1050" s="622"/>
      <c r="AQ1050" s="622"/>
      <c r="AR1050" s="622"/>
      <c r="AS1050" s="622"/>
      <c r="AT1050" s="622"/>
      <c r="AU1050" s="622"/>
      <c r="AV1050" s="622"/>
      <c r="AW1050" s="621"/>
      <c r="AX1050" s="621"/>
      <c r="AY1050" s="621"/>
      <c r="AZ1050" s="621"/>
      <c r="BA1050" s="620"/>
    </row>
    <row r="1051" spans="1:53" ht="15.75" customHeight="1" x14ac:dyDescent="0.25">
      <c r="A1051" s="620"/>
      <c r="B1051" s="625"/>
      <c r="C1051" s="620"/>
      <c r="D1051" s="620"/>
      <c r="E1051" s="620"/>
      <c r="F1051" s="620"/>
      <c r="G1051" s="620"/>
      <c r="H1051" s="620"/>
      <c r="I1051" s="620"/>
      <c r="J1051" s="622"/>
      <c r="K1051" s="622"/>
      <c r="L1051" s="622"/>
      <c r="M1051" s="622"/>
      <c r="N1051" s="624"/>
      <c r="O1051" s="622"/>
      <c r="P1051" s="622"/>
      <c r="Q1051" s="622"/>
      <c r="R1051" s="622"/>
      <c r="S1051" s="622"/>
      <c r="T1051" s="622"/>
      <c r="U1051" s="622"/>
      <c r="V1051" s="622"/>
      <c r="W1051" s="622"/>
      <c r="X1051" s="622"/>
      <c r="Y1051" s="622"/>
      <c r="Z1051" s="620"/>
      <c r="AA1051" s="620"/>
      <c r="AB1051" s="620"/>
      <c r="AC1051" s="623"/>
      <c r="AD1051" s="622"/>
      <c r="AE1051" s="622"/>
      <c r="AF1051" s="622"/>
      <c r="AG1051" s="622"/>
      <c r="AH1051" s="622"/>
      <c r="AI1051" s="623"/>
      <c r="AJ1051" s="622"/>
      <c r="AK1051" s="622"/>
      <c r="AL1051" s="622"/>
      <c r="AM1051" s="622"/>
      <c r="AN1051" s="622"/>
      <c r="AO1051" s="622"/>
      <c r="AP1051" s="622"/>
      <c r="AQ1051" s="622"/>
      <c r="AR1051" s="622"/>
      <c r="AS1051" s="622"/>
      <c r="AT1051" s="622"/>
      <c r="AU1051" s="622"/>
      <c r="AV1051" s="622"/>
      <c r="AW1051" s="621"/>
      <c r="AX1051" s="621"/>
      <c r="AY1051" s="621"/>
      <c r="AZ1051" s="621"/>
      <c r="BA1051" s="620"/>
    </row>
    <row r="1052" spans="1:53" ht="15.75" customHeight="1" x14ac:dyDescent="0.25">
      <c r="A1052" s="620"/>
      <c r="B1052" s="625"/>
      <c r="C1052" s="620"/>
      <c r="D1052" s="620"/>
      <c r="E1052" s="620"/>
      <c r="F1052" s="620"/>
      <c r="G1052" s="620"/>
      <c r="H1052" s="620"/>
      <c r="I1052" s="620"/>
      <c r="J1052" s="622"/>
      <c r="K1052" s="622"/>
      <c r="L1052" s="622"/>
      <c r="M1052" s="622"/>
      <c r="N1052" s="624"/>
      <c r="O1052" s="622"/>
      <c r="P1052" s="622"/>
      <c r="Q1052" s="622"/>
      <c r="R1052" s="622"/>
      <c r="S1052" s="622"/>
      <c r="T1052" s="622"/>
      <c r="U1052" s="622"/>
      <c r="V1052" s="622"/>
      <c r="W1052" s="622"/>
      <c r="X1052" s="622"/>
      <c r="Y1052" s="622"/>
      <c r="Z1052" s="620"/>
      <c r="AA1052" s="620"/>
      <c r="AB1052" s="620"/>
      <c r="AC1052" s="623"/>
      <c r="AD1052" s="622"/>
      <c r="AE1052" s="622"/>
      <c r="AF1052" s="622"/>
      <c r="AG1052" s="622"/>
      <c r="AH1052" s="622"/>
      <c r="AI1052" s="623"/>
      <c r="AJ1052" s="622"/>
      <c r="AK1052" s="622"/>
      <c r="AL1052" s="622"/>
      <c r="AM1052" s="622"/>
      <c r="AN1052" s="622"/>
      <c r="AO1052" s="622"/>
      <c r="AP1052" s="622"/>
      <c r="AQ1052" s="622"/>
      <c r="AR1052" s="622"/>
      <c r="AS1052" s="622"/>
      <c r="AT1052" s="622"/>
      <c r="AU1052" s="622"/>
      <c r="AV1052" s="622"/>
      <c r="AW1052" s="621"/>
      <c r="AX1052" s="621"/>
      <c r="AY1052" s="621"/>
      <c r="AZ1052" s="621"/>
      <c r="BA1052" s="620"/>
    </row>
    <row r="1053" spans="1:53" ht="15.75" customHeight="1" x14ac:dyDescent="0.25">
      <c r="A1053" s="620"/>
      <c r="B1053" s="625"/>
      <c r="C1053" s="620"/>
      <c r="D1053" s="620"/>
      <c r="E1053" s="620"/>
      <c r="F1053" s="620"/>
      <c r="G1053" s="620"/>
      <c r="H1053" s="620"/>
      <c r="I1053" s="620"/>
      <c r="J1053" s="622"/>
      <c r="K1053" s="622"/>
      <c r="L1053" s="622"/>
      <c r="M1053" s="622"/>
      <c r="N1053" s="624"/>
      <c r="O1053" s="622"/>
      <c r="P1053" s="622"/>
      <c r="Q1053" s="622"/>
      <c r="R1053" s="622"/>
      <c r="S1053" s="622"/>
      <c r="T1053" s="622"/>
      <c r="U1053" s="622"/>
      <c r="V1053" s="622"/>
      <c r="W1053" s="622"/>
      <c r="X1053" s="622"/>
      <c r="Y1053" s="622"/>
      <c r="Z1053" s="620"/>
      <c r="AA1053" s="620"/>
      <c r="AB1053" s="620"/>
      <c r="AC1053" s="623"/>
      <c r="AD1053" s="622"/>
      <c r="AE1053" s="622"/>
      <c r="AF1053" s="622"/>
      <c r="AG1053" s="622"/>
      <c r="AH1053" s="622"/>
      <c r="AI1053" s="623"/>
      <c r="AJ1053" s="622"/>
      <c r="AK1053" s="622"/>
      <c r="AL1053" s="622"/>
      <c r="AM1053" s="622"/>
      <c r="AN1053" s="622"/>
      <c r="AO1053" s="622"/>
      <c r="AP1053" s="622"/>
      <c r="AQ1053" s="622"/>
      <c r="AR1053" s="622"/>
      <c r="AS1053" s="622"/>
      <c r="AT1053" s="622"/>
      <c r="AU1053" s="622"/>
      <c r="AV1053" s="622"/>
      <c r="AW1053" s="621"/>
      <c r="AX1053" s="621"/>
      <c r="AY1053" s="621"/>
      <c r="AZ1053" s="621"/>
      <c r="BA1053" s="620"/>
    </row>
    <row r="1054" spans="1:53" ht="15.75" customHeight="1" x14ac:dyDescent="0.25">
      <c r="A1054" s="620"/>
      <c r="B1054" s="625"/>
      <c r="C1054" s="620"/>
      <c r="D1054" s="620"/>
      <c r="E1054" s="620"/>
      <c r="F1054" s="620"/>
      <c r="G1054" s="620"/>
      <c r="H1054" s="620"/>
      <c r="I1054" s="620"/>
      <c r="J1054" s="622"/>
      <c r="K1054" s="622"/>
      <c r="L1054" s="622"/>
      <c r="M1054" s="622"/>
      <c r="N1054" s="624"/>
      <c r="O1054" s="622"/>
      <c r="P1054" s="622"/>
      <c r="Q1054" s="622"/>
      <c r="R1054" s="622"/>
      <c r="S1054" s="622"/>
      <c r="T1054" s="622"/>
      <c r="U1054" s="622"/>
      <c r="V1054" s="622"/>
      <c r="W1054" s="622"/>
      <c r="X1054" s="622"/>
      <c r="Y1054" s="622"/>
      <c r="Z1054" s="620"/>
      <c r="AA1054" s="620"/>
      <c r="AB1054" s="620"/>
      <c r="AC1054" s="623"/>
      <c r="AD1054" s="622"/>
      <c r="AE1054" s="622"/>
      <c r="AF1054" s="622"/>
      <c r="AG1054" s="622"/>
      <c r="AH1054" s="622"/>
      <c r="AI1054" s="623"/>
      <c r="AJ1054" s="622"/>
      <c r="AK1054" s="622"/>
      <c r="AL1054" s="622"/>
      <c r="AM1054" s="622"/>
      <c r="AN1054" s="622"/>
      <c r="AO1054" s="622"/>
      <c r="AP1054" s="622"/>
      <c r="AQ1054" s="622"/>
      <c r="AR1054" s="622"/>
      <c r="AS1054" s="622"/>
      <c r="AT1054" s="622"/>
      <c r="AU1054" s="622"/>
      <c r="AV1054" s="622"/>
      <c r="AW1054" s="621"/>
      <c r="AX1054" s="621"/>
      <c r="AY1054" s="621"/>
      <c r="AZ1054" s="621"/>
      <c r="BA1054" s="620"/>
    </row>
    <row r="1055" spans="1:53" ht="15.75" customHeight="1" x14ac:dyDescent="0.25">
      <c r="A1055" s="620"/>
      <c r="B1055" s="625"/>
      <c r="C1055" s="620"/>
      <c r="D1055" s="620"/>
      <c r="E1055" s="620"/>
      <c r="F1055" s="620"/>
      <c r="G1055" s="620"/>
      <c r="H1055" s="620"/>
      <c r="I1055" s="620"/>
      <c r="J1055" s="622"/>
      <c r="K1055" s="622"/>
      <c r="L1055" s="622"/>
      <c r="M1055" s="622"/>
      <c r="N1055" s="624"/>
      <c r="O1055" s="622"/>
      <c r="P1055" s="622"/>
      <c r="Q1055" s="622"/>
      <c r="R1055" s="622"/>
      <c r="S1055" s="622"/>
      <c r="T1055" s="622"/>
      <c r="U1055" s="622"/>
      <c r="V1055" s="622"/>
      <c r="W1055" s="622"/>
      <c r="X1055" s="622"/>
      <c r="Y1055" s="622"/>
      <c r="Z1055" s="620"/>
      <c r="AA1055" s="620"/>
      <c r="AB1055" s="620"/>
      <c r="AC1055" s="623"/>
      <c r="AD1055" s="622"/>
      <c r="AE1055" s="622"/>
      <c r="AF1055" s="622"/>
      <c r="AG1055" s="622"/>
      <c r="AH1055" s="622"/>
      <c r="AI1055" s="623"/>
      <c r="AJ1055" s="622"/>
      <c r="AK1055" s="622"/>
      <c r="AL1055" s="622"/>
      <c r="AM1055" s="622"/>
      <c r="AN1055" s="622"/>
      <c r="AO1055" s="622"/>
      <c r="AP1055" s="622"/>
      <c r="AQ1055" s="622"/>
      <c r="AR1055" s="622"/>
      <c r="AS1055" s="622"/>
      <c r="AT1055" s="622"/>
      <c r="AU1055" s="622"/>
      <c r="AV1055" s="622"/>
      <c r="AW1055" s="621"/>
      <c r="AX1055" s="621"/>
      <c r="AY1055" s="621"/>
      <c r="AZ1055" s="621"/>
      <c r="BA1055" s="620"/>
    </row>
    <row r="1056" spans="1:53" ht="15.75" customHeight="1" x14ac:dyDescent="0.25">
      <c r="A1056" s="620"/>
      <c r="B1056" s="625"/>
      <c r="C1056" s="620"/>
      <c r="D1056" s="620"/>
      <c r="E1056" s="620"/>
      <c r="F1056" s="620"/>
      <c r="G1056" s="620"/>
      <c r="H1056" s="620"/>
      <c r="I1056" s="620"/>
      <c r="J1056" s="622"/>
      <c r="K1056" s="622"/>
      <c r="L1056" s="622"/>
      <c r="M1056" s="622"/>
      <c r="N1056" s="624"/>
      <c r="O1056" s="622"/>
      <c r="P1056" s="622"/>
      <c r="Q1056" s="622"/>
      <c r="R1056" s="622"/>
      <c r="S1056" s="622"/>
      <c r="T1056" s="622"/>
      <c r="U1056" s="622"/>
      <c r="V1056" s="622"/>
      <c r="W1056" s="622"/>
      <c r="X1056" s="622"/>
      <c r="Y1056" s="622"/>
      <c r="Z1056" s="620"/>
      <c r="AA1056" s="620"/>
      <c r="AB1056" s="620"/>
      <c r="AC1056" s="623"/>
      <c r="AD1056" s="622"/>
      <c r="AE1056" s="622"/>
      <c r="AF1056" s="622"/>
      <c r="AG1056" s="622"/>
      <c r="AH1056" s="622"/>
      <c r="AI1056" s="623"/>
      <c r="AJ1056" s="622"/>
      <c r="AK1056" s="622"/>
      <c r="AL1056" s="622"/>
      <c r="AM1056" s="622"/>
      <c r="AN1056" s="622"/>
      <c r="AO1056" s="622"/>
      <c r="AP1056" s="622"/>
      <c r="AQ1056" s="622"/>
      <c r="AR1056" s="622"/>
      <c r="AS1056" s="622"/>
      <c r="AT1056" s="622"/>
      <c r="AU1056" s="622"/>
      <c r="AV1056" s="622"/>
      <c r="AW1056" s="621"/>
      <c r="AX1056" s="621"/>
      <c r="AY1056" s="621"/>
      <c r="AZ1056" s="621"/>
      <c r="BA1056" s="620"/>
    </row>
    <row r="1057" spans="1:53" ht="15.75" customHeight="1" x14ac:dyDescent="0.25">
      <c r="A1057" s="620"/>
      <c r="B1057" s="625"/>
      <c r="C1057" s="620"/>
      <c r="D1057" s="620"/>
      <c r="E1057" s="620"/>
      <c r="F1057" s="620"/>
      <c r="G1057" s="620"/>
      <c r="H1057" s="620"/>
      <c r="I1057" s="620"/>
      <c r="J1057" s="622"/>
      <c r="K1057" s="622"/>
      <c r="L1057" s="622"/>
      <c r="M1057" s="622"/>
      <c r="N1057" s="624"/>
      <c r="O1057" s="622"/>
      <c r="P1057" s="622"/>
      <c r="Q1057" s="622"/>
      <c r="R1057" s="622"/>
      <c r="S1057" s="622"/>
      <c r="T1057" s="622"/>
      <c r="U1057" s="622"/>
      <c r="V1057" s="622"/>
      <c r="W1057" s="622"/>
      <c r="X1057" s="622"/>
      <c r="Y1057" s="622"/>
      <c r="Z1057" s="620"/>
      <c r="AA1057" s="620"/>
      <c r="AB1057" s="620"/>
      <c r="AC1057" s="623"/>
      <c r="AD1057" s="622"/>
      <c r="AE1057" s="622"/>
      <c r="AF1057" s="622"/>
      <c r="AG1057" s="622"/>
      <c r="AH1057" s="622"/>
      <c r="AI1057" s="623"/>
      <c r="AJ1057" s="622"/>
      <c r="AK1057" s="622"/>
      <c r="AL1057" s="622"/>
      <c r="AM1057" s="622"/>
      <c r="AN1057" s="622"/>
      <c r="AO1057" s="622"/>
      <c r="AP1057" s="622"/>
      <c r="AQ1057" s="622"/>
      <c r="AR1057" s="622"/>
      <c r="AS1057" s="622"/>
      <c r="AT1057" s="622"/>
      <c r="AU1057" s="622"/>
      <c r="AV1057" s="622"/>
      <c r="AW1057" s="621"/>
      <c r="AX1057" s="621"/>
      <c r="AY1057" s="621"/>
      <c r="AZ1057" s="621"/>
      <c r="BA1057" s="620"/>
    </row>
    <row r="1058" spans="1:53" ht="15.75" customHeight="1" x14ac:dyDescent="0.25">
      <c r="A1058" s="620"/>
      <c r="B1058" s="625"/>
      <c r="C1058" s="620"/>
      <c r="D1058" s="620"/>
      <c r="E1058" s="620"/>
      <c r="F1058" s="620"/>
      <c r="G1058" s="620"/>
      <c r="H1058" s="620"/>
      <c r="I1058" s="620"/>
      <c r="J1058" s="622"/>
      <c r="K1058" s="622"/>
      <c r="L1058" s="622"/>
      <c r="M1058" s="622"/>
      <c r="N1058" s="624"/>
      <c r="O1058" s="622"/>
      <c r="P1058" s="622"/>
      <c r="Q1058" s="622"/>
      <c r="R1058" s="622"/>
      <c r="S1058" s="622"/>
      <c r="T1058" s="622"/>
      <c r="U1058" s="622"/>
      <c r="V1058" s="622"/>
      <c r="W1058" s="622"/>
      <c r="X1058" s="622"/>
      <c r="Y1058" s="622"/>
      <c r="Z1058" s="620"/>
      <c r="AA1058" s="620"/>
      <c r="AB1058" s="620"/>
      <c r="AC1058" s="623"/>
      <c r="AD1058" s="622"/>
      <c r="AE1058" s="622"/>
      <c r="AF1058" s="622"/>
      <c r="AG1058" s="622"/>
      <c r="AH1058" s="622"/>
      <c r="AI1058" s="623"/>
      <c r="AJ1058" s="622"/>
      <c r="AK1058" s="622"/>
      <c r="AL1058" s="622"/>
      <c r="AM1058" s="622"/>
      <c r="AN1058" s="622"/>
      <c r="AO1058" s="622"/>
      <c r="AP1058" s="622"/>
      <c r="AQ1058" s="622"/>
      <c r="AR1058" s="622"/>
      <c r="AS1058" s="622"/>
      <c r="AT1058" s="622"/>
      <c r="AU1058" s="622"/>
      <c r="AV1058" s="622"/>
      <c r="AW1058" s="621"/>
      <c r="AX1058" s="621"/>
      <c r="AY1058" s="621"/>
      <c r="AZ1058" s="621"/>
      <c r="BA1058" s="620"/>
    </row>
    <row r="1059" spans="1:53" ht="15.75" customHeight="1" x14ac:dyDescent="0.25">
      <c r="A1059" s="620"/>
      <c r="B1059" s="625"/>
      <c r="C1059" s="620"/>
      <c r="D1059" s="620"/>
      <c r="E1059" s="620"/>
      <c r="F1059" s="620"/>
      <c r="G1059" s="620"/>
      <c r="H1059" s="620"/>
      <c r="I1059" s="620"/>
      <c r="J1059" s="622"/>
      <c r="K1059" s="622"/>
      <c r="L1059" s="622"/>
      <c r="M1059" s="622"/>
      <c r="N1059" s="624"/>
      <c r="O1059" s="622"/>
      <c r="P1059" s="622"/>
      <c r="Q1059" s="622"/>
      <c r="R1059" s="622"/>
      <c r="S1059" s="622"/>
      <c r="T1059" s="622"/>
      <c r="U1059" s="622"/>
      <c r="V1059" s="622"/>
      <c r="W1059" s="622"/>
      <c r="X1059" s="622"/>
      <c r="Y1059" s="622"/>
      <c r="Z1059" s="620"/>
      <c r="AA1059" s="620"/>
      <c r="AB1059" s="620"/>
      <c r="AC1059" s="623"/>
      <c r="AD1059" s="622"/>
      <c r="AE1059" s="622"/>
      <c r="AF1059" s="622"/>
      <c r="AG1059" s="622"/>
      <c r="AH1059" s="622"/>
      <c r="AI1059" s="623"/>
      <c r="AJ1059" s="622"/>
      <c r="AK1059" s="622"/>
      <c r="AL1059" s="622"/>
      <c r="AM1059" s="622"/>
      <c r="AN1059" s="622"/>
      <c r="AO1059" s="622"/>
      <c r="AP1059" s="622"/>
      <c r="AQ1059" s="622"/>
      <c r="AR1059" s="622"/>
      <c r="AS1059" s="622"/>
      <c r="AT1059" s="622"/>
      <c r="AU1059" s="622"/>
      <c r="AV1059" s="622"/>
      <c r="AW1059" s="621"/>
      <c r="AX1059" s="621"/>
      <c r="AY1059" s="621"/>
      <c r="AZ1059" s="621"/>
      <c r="BA1059" s="620"/>
    </row>
    <row r="1060" spans="1:53" ht="15.75" customHeight="1" x14ac:dyDescent="0.25">
      <c r="A1060" s="620"/>
      <c r="B1060" s="625"/>
      <c r="C1060" s="620"/>
      <c r="D1060" s="620"/>
      <c r="E1060" s="620"/>
      <c r="F1060" s="620"/>
      <c r="G1060" s="620"/>
      <c r="H1060" s="620"/>
      <c r="I1060" s="620"/>
      <c r="J1060" s="622"/>
      <c r="K1060" s="622"/>
      <c r="L1060" s="622"/>
      <c r="M1060" s="622"/>
      <c r="N1060" s="624"/>
      <c r="O1060" s="622"/>
      <c r="P1060" s="622"/>
      <c r="Q1060" s="622"/>
      <c r="R1060" s="622"/>
      <c r="S1060" s="622"/>
      <c r="T1060" s="622"/>
      <c r="U1060" s="622"/>
      <c r="V1060" s="622"/>
      <c r="W1060" s="622"/>
      <c r="X1060" s="622"/>
      <c r="Y1060" s="622"/>
      <c r="Z1060" s="620"/>
      <c r="AA1060" s="620"/>
      <c r="AB1060" s="620"/>
      <c r="AC1060" s="623"/>
      <c r="AD1060" s="622"/>
      <c r="AE1060" s="622"/>
      <c r="AF1060" s="622"/>
      <c r="AG1060" s="622"/>
      <c r="AH1060" s="622"/>
      <c r="AI1060" s="623"/>
      <c r="AJ1060" s="622"/>
      <c r="AK1060" s="622"/>
      <c r="AL1060" s="622"/>
      <c r="AM1060" s="622"/>
      <c r="AN1060" s="622"/>
      <c r="AO1060" s="622"/>
      <c r="AP1060" s="622"/>
      <c r="AQ1060" s="622"/>
      <c r="AR1060" s="622"/>
      <c r="AS1060" s="622"/>
      <c r="AT1060" s="622"/>
      <c r="AU1060" s="622"/>
      <c r="AV1060" s="622"/>
      <c r="AW1060" s="621"/>
      <c r="AX1060" s="621"/>
      <c r="AY1060" s="621"/>
      <c r="AZ1060" s="621"/>
      <c r="BA1060" s="620"/>
    </row>
    <row r="1061" spans="1:53" ht="15.75" customHeight="1" x14ac:dyDescent="0.25">
      <c r="A1061" s="620"/>
      <c r="B1061" s="625"/>
      <c r="C1061" s="620"/>
      <c r="D1061" s="620"/>
      <c r="E1061" s="620"/>
      <c r="F1061" s="620"/>
      <c r="G1061" s="620"/>
      <c r="H1061" s="620"/>
      <c r="I1061" s="620"/>
      <c r="J1061" s="622"/>
      <c r="K1061" s="622"/>
      <c r="L1061" s="622"/>
      <c r="M1061" s="622"/>
      <c r="N1061" s="624"/>
      <c r="O1061" s="622"/>
      <c r="P1061" s="622"/>
      <c r="Q1061" s="622"/>
      <c r="R1061" s="622"/>
      <c r="S1061" s="622"/>
      <c r="T1061" s="622"/>
      <c r="U1061" s="622"/>
      <c r="V1061" s="622"/>
      <c r="W1061" s="622"/>
      <c r="X1061" s="622"/>
      <c r="Y1061" s="622"/>
      <c r="Z1061" s="620"/>
      <c r="AA1061" s="620"/>
      <c r="AB1061" s="620"/>
      <c r="AC1061" s="623"/>
      <c r="AD1061" s="622"/>
      <c r="AE1061" s="622"/>
      <c r="AF1061" s="622"/>
      <c r="AG1061" s="622"/>
      <c r="AH1061" s="622"/>
      <c r="AI1061" s="623"/>
      <c r="AJ1061" s="622"/>
      <c r="AK1061" s="622"/>
      <c r="AL1061" s="622"/>
      <c r="AM1061" s="622"/>
      <c r="AN1061" s="622"/>
      <c r="AO1061" s="622"/>
      <c r="AP1061" s="622"/>
      <c r="AQ1061" s="622"/>
      <c r="AR1061" s="622"/>
      <c r="AS1061" s="622"/>
      <c r="AT1061" s="622"/>
      <c r="AU1061" s="622"/>
      <c r="AV1061" s="622"/>
      <c r="AW1061" s="621"/>
      <c r="AX1061" s="621"/>
      <c r="AY1061" s="621"/>
      <c r="AZ1061" s="621"/>
      <c r="BA1061" s="620"/>
    </row>
    <row r="1062" spans="1:53" ht="15.75" customHeight="1" x14ac:dyDescent="0.25">
      <c r="A1062" s="620"/>
      <c r="B1062" s="625"/>
      <c r="C1062" s="620"/>
      <c r="D1062" s="620"/>
      <c r="E1062" s="620"/>
      <c r="F1062" s="620"/>
      <c r="G1062" s="620"/>
      <c r="H1062" s="620"/>
      <c r="I1062" s="620"/>
      <c r="J1062" s="622"/>
      <c r="K1062" s="622"/>
      <c r="L1062" s="622"/>
      <c r="M1062" s="622"/>
      <c r="N1062" s="624"/>
      <c r="O1062" s="622"/>
      <c r="P1062" s="622"/>
      <c r="Q1062" s="622"/>
      <c r="R1062" s="622"/>
      <c r="S1062" s="622"/>
      <c r="T1062" s="622"/>
      <c r="U1062" s="622"/>
      <c r="V1062" s="622"/>
      <c r="W1062" s="622"/>
      <c r="X1062" s="622"/>
      <c r="Y1062" s="622"/>
      <c r="Z1062" s="620"/>
      <c r="AA1062" s="620"/>
      <c r="AB1062" s="620"/>
      <c r="AC1062" s="623"/>
      <c r="AD1062" s="622"/>
      <c r="AE1062" s="622"/>
      <c r="AF1062" s="622"/>
      <c r="AG1062" s="622"/>
      <c r="AH1062" s="622"/>
      <c r="AI1062" s="623"/>
      <c r="AJ1062" s="622"/>
      <c r="AK1062" s="622"/>
      <c r="AL1062" s="622"/>
      <c r="AM1062" s="622"/>
      <c r="AN1062" s="622"/>
      <c r="AO1062" s="622"/>
      <c r="AP1062" s="622"/>
      <c r="AQ1062" s="622"/>
      <c r="AR1062" s="622"/>
      <c r="AS1062" s="622"/>
      <c r="AT1062" s="622"/>
      <c r="AU1062" s="622"/>
      <c r="AV1062" s="622"/>
      <c r="AW1062" s="621"/>
      <c r="AX1062" s="621"/>
      <c r="AY1062" s="621"/>
      <c r="AZ1062" s="621"/>
      <c r="BA1062" s="620"/>
    </row>
    <row r="1063" spans="1:53" ht="15.75" customHeight="1" x14ac:dyDescent="0.25">
      <c r="A1063" s="620"/>
      <c r="B1063" s="625"/>
      <c r="C1063" s="620"/>
      <c r="D1063" s="620"/>
      <c r="E1063" s="620"/>
      <c r="F1063" s="620"/>
      <c r="G1063" s="620"/>
      <c r="H1063" s="620"/>
      <c r="I1063" s="620"/>
      <c r="J1063" s="622"/>
      <c r="K1063" s="622"/>
      <c r="L1063" s="622"/>
      <c r="M1063" s="622"/>
      <c r="N1063" s="624"/>
      <c r="O1063" s="622"/>
      <c r="P1063" s="622"/>
      <c r="Q1063" s="622"/>
      <c r="R1063" s="622"/>
      <c r="S1063" s="622"/>
      <c r="T1063" s="622"/>
      <c r="U1063" s="622"/>
      <c r="V1063" s="622"/>
      <c r="W1063" s="622"/>
      <c r="X1063" s="622"/>
      <c r="Y1063" s="622"/>
      <c r="Z1063" s="620"/>
      <c r="AA1063" s="620"/>
      <c r="AB1063" s="620"/>
      <c r="AC1063" s="623"/>
      <c r="AD1063" s="622"/>
      <c r="AE1063" s="622"/>
      <c r="AF1063" s="622"/>
      <c r="AG1063" s="622"/>
      <c r="AH1063" s="622"/>
      <c r="AI1063" s="623"/>
      <c r="AJ1063" s="622"/>
      <c r="AK1063" s="622"/>
      <c r="AL1063" s="622"/>
      <c r="AM1063" s="622"/>
      <c r="AN1063" s="622"/>
      <c r="AO1063" s="622"/>
      <c r="AP1063" s="622"/>
      <c r="AQ1063" s="622"/>
      <c r="AR1063" s="622"/>
      <c r="AS1063" s="622"/>
      <c r="AT1063" s="622"/>
      <c r="AU1063" s="622"/>
      <c r="AV1063" s="622"/>
      <c r="AW1063" s="621"/>
      <c r="AX1063" s="621"/>
      <c r="AY1063" s="621"/>
      <c r="AZ1063" s="621"/>
      <c r="BA1063" s="620"/>
    </row>
    <row r="1064" spans="1:53" ht="15.75" customHeight="1" x14ac:dyDescent="0.25">
      <c r="A1064" s="620"/>
      <c r="B1064" s="625"/>
      <c r="C1064" s="620"/>
      <c r="D1064" s="620"/>
      <c r="E1064" s="620"/>
      <c r="F1064" s="620"/>
      <c r="G1064" s="620"/>
      <c r="H1064" s="620"/>
      <c r="I1064" s="620"/>
      <c r="J1064" s="622"/>
      <c r="K1064" s="622"/>
      <c r="L1064" s="622"/>
      <c r="M1064" s="622"/>
      <c r="N1064" s="624"/>
      <c r="O1064" s="622"/>
      <c r="P1064" s="622"/>
      <c r="Q1064" s="622"/>
      <c r="R1064" s="622"/>
      <c r="S1064" s="622"/>
      <c r="T1064" s="622"/>
      <c r="U1064" s="622"/>
      <c r="V1064" s="622"/>
      <c r="W1064" s="622"/>
      <c r="X1064" s="622"/>
      <c r="Y1064" s="622"/>
      <c r="Z1064" s="620"/>
      <c r="AA1064" s="620"/>
      <c r="AB1064" s="620"/>
      <c r="AC1064" s="623"/>
      <c r="AD1064" s="622"/>
      <c r="AE1064" s="622"/>
      <c r="AF1064" s="622"/>
      <c r="AG1064" s="622"/>
      <c r="AH1064" s="622"/>
      <c r="AI1064" s="623"/>
      <c r="AJ1064" s="622"/>
      <c r="AK1064" s="622"/>
      <c r="AL1064" s="622"/>
      <c r="AM1064" s="622"/>
      <c r="AN1064" s="622"/>
      <c r="AO1064" s="622"/>
      <c r="AP1064" s="622"/>
      <c r="AQ1064" s="622"/>
      <c r="AR1064" s="622"/>
      <c r="AS1064" s="622"/>
      <c r="AT1064" s="622"/>
      <c r="AU1064" s="622"/>
      <c r="AV1064" s="622"/>
      <c r="AW1064" s="621"/>
      <c r="AX1064" s="621"/>
      <c r="AY1064" s="621"/>
      <c r="AZ1064" s="621"/>
      <c r="BA1064" s="620"/>
    </row>
    <row r="1065" spans="1:53" ht="15.75" customHeight="1" x14ac:dyDescent="0.25">
      <c r="A1065" s="620"/>
      <c r="B1065" s="625"/>
      <c r="C1065" s="620"/>
      <c r="D1065" s="620"/>
      <c r="E1065" s="620"/>
      <c r="F1065" s="620"/>
      <c r="G1065" s="620"/>
      <c r="H1065" s="620"/>
      <c r="I1065" s="620"/>
      <c r="J1065" s="622"/>
      <c r="K1065" s="622"/>
      <c r="L1065" s="622"/>
      <c r="M1065" s="622"/>
      <c r="N1065" s="624"/>
      <c r="O1065" s="622"/>
      <c r="P1065" s="622"/>
      <c r="Q1065" s="622"/>
      <c r="R1065" s="622"/>
      <c r="S1065" s="622"/>
      <c r="T1065" s="622"/>
      <c r="U1065" s="622"/>
      <c r="V1065" s="622"/>
      <c r="W1065" s="622"/>
      <c r="X1065" s="622"/>
      <c r="Y1065" s="622"/>
      <c r="Z1065" s="620"/>
      <c r="AA1065" s="620"/>
      <c r="AB1065" s="620"/>
      <c r="AC1065" s="623"/>
      <c r="AD1065" s="622"/>
      <c r="AE1065" s="622"/>
      <c r="AF1065" s="622"/>
      <c r="AG1065" s="622"/>
      <c r="AH1065" s="622"/>
      <c r="AI1065" s="623"/>
      <c r="AJ1065" s="622"/>
      <c r="AK1065" s="622"/>
      <c r="AL1065" s="622"/>
      <c r="AM1065" s="622"/>
      <c r="AN1065" s="622"/>
      <c r="AO1065" s="622"/>
      <c r="AP1065" s="622"/>
      <c r="AQ1065" s="622"/>
      <c r="AR1065" s="622"/>
      <c r="AS1065" s="622"/>
      <c r="AT1065" s="622"/>
      <c r="AU1065" s="622"/>
      <c r="AV1065" s="622"/>
      <c r="AW1065" s="621"/>
      <c r="AX1065" s="621"/>
      <c r="AY1065" s="621"/>
      <c r="AZ1065" s="621"/>
      <c r="BA1065" s="620"/>
    </row>
    <row r="1066" spans="1:53" ht="15.75" customHeight="1" x14ac:dyDescent="0.25">
      <c r="A1066" s="620"/>
      <c r="B1066" s="625"/>
      <c r="C1066" s="620"/>
      <c r="D1066" s="620"/>
      <c r="E1066" s="620"/>
      <c r="F1066" s="620"/>
      <c r="G1066" s="620"/>
      <c r="H1066" s="620"/>
      <c r="I1066" s="620"/>
      <c r="J1066" s="622"/>
      <c r="K1066" s="622"/>
      <c r="L1066" s="622"/>
      <c r="M1066" s="622"/>
      <c r="N1066" s="624"/>
      <c r="O1066" s="622"/>
      <c r="P1066" s="622"/>
      <c r="Q1066" s="622"/>
      <c r="R1066" s="622"/>
      <c r="S1066" s="622"/>
      <c r="T1066" s="622"/>
      <c r="U1066" s="622"/>
      <c r="V1066" s="622"/>
      <c r="W1066" s="622"/>
      <c r="X1066" s="622"/>
      <c r="Y1066" s="622"/>
      <c r="Z1066" s="620"/>
      <c r="AA1066" s="620"/>
      <c r="AB1066" s="620"/>
      <c r="AC1066" s="623"/>
      <c r="AD1066" s="622"/>
      <c r="AE1066" s="622"/>
      <c r="AF1066" s="622"/>
      <c r="AG1066" s="622"/>
      <c r="AH1066" s="622"/>
      <c r="AI1066" s="623"/>
      <c r="AJ1066" s="622"/>
      <c r="AK1066" s="622"/>
      <c r="AL1066" s="622"/>
      <c r="AM1066" s="622"/>
      <c r="AN1066" s="622"/>
      <c r="AO1066" s="622"/>
      <c r="AP1066" s="622"/>
      <c r="AQ1066" s="622"/>
      <c r="AR1066" s="622"/>
      <c r="AS1066" s="622"/>
      <c r="AT1066" s="622"/>
      <c r="AU1066" s="622"/>
      <c r="AV1066" s="622"/>
      <c r="AW1066" s="621"/>
      <c r="AX1066" s="621"/>
      <c r="AY1066" s="621"/>
      <c r="AZ1066" s="621"/>
      <c r="BA1066" s="620"/>
    </row>
    <row r="1067" spans="1:53" ht="15.75" customHeight="1" x14ac:dyDescent="0.25">
      <c r="A1067" s="620"/>
      <c r="B1067" s="625"/>
      <c r="C1067" s="620"/>
      <c r="D1067" s="620"/>
      <c r="E1067" s="620"/>
      <c r="F1067" s="620"/>
      <c r="G1067" s="620"/>
      <c r="H1067" s="620"/>
      <c r="I1067" s="620"/>
      <c r="J1067" s="622"/>
      <c r="K1067" s="622"/>
      <c r="L1067" s="622"/>
      <c r="M1067" s="622"/>
      <c r="N1067" s="624"/>
      <c r="O1067" s="622"/>
      <c r="P1067" s="622"/>
      <c r="Q1067" s="622"/>
      <c r="R1067" s="622"/>
      <c r="S1067" s="622"/>
      <c r="T1067" s="622"/>
      <c r="U1067" s="622"/>
      <c r="V1067" s="622"/>
      <c r="W1067" s="622"/>
      <c r="X1067" s="622"/>
      <c r="Y1067" s="622"/>
      <c r="Z1067" s="620"/>
      <c r="AA1067" s="620"/>
      <c r="AB1067" s="620"/>
      <c r="AC1067" s="623"/>
      <c r="AD1067" s="622"/>
      <c r="AE1067" s="622"/>
      <c r="AF1067" s="622"/>
      <c r="AG1067" s="622"/>
      <c r="AH1067" s="622"/>
      <c r="AI1067" s="623"/>
      <c r="AJ1067" s="622"/>
      <c r="AK1067" s="622"/>
      <c r="AL1067" s="622"/>
      <c r="AM1067" s="622"/>
      <c r="AN1067" s="622"/>
      <c r="AO1067" s="622"/>
      <c r="AP1067" s="622"/>
      <c r="AQ1067" s="622"/>
      <c r="AR1067" s="622"/>
      <c r="AS1067" s="622"/>
      <c r="AT1067" s="622"/>
      <c r="AU1067" s="622"/>
      <c r="AV1067" s="622"/>
      <c r="AW1067" s="621"/>
      <c r="AX1067" s="621"/>
      <c r="AY1067" s="621"/>
      <c r="AZ1067" s="621"/>
      <c r="BA1067" s="620"/>
    </row>
    <row r="1068" spans="1:53" ht="15.75" customHeight="1" x14ac:dyDescent="0.25">
      <c r="A1068" s="620"/>
      <c r="B1068" s="625"/>
      <c r="C1068" s="620"/>
      <c r="D1068" s="620"/>
      <c r="E1068" s="620"/>
      <c r="F1068" s="620"/>
      <c r="G1068" s="620"/>
      <c r="H1068" s="620"/>
      <c r="I1068" s="620"/>
      <c r="J1068" s="622"/>
      <c r="K1068" s="622"/>
      <c r="L1068" s="622"/>
      <c r="M1068" s="622"/>
      <c r="N1068" s="624"/>
      <c r="O1068" s="622"/>
      <c r="P1068" s="622"/>
      <c r="Q1068" s="622"/>
      <c r="R1068" s="622"/>
      <c r="S1068" s="622"/>
      <c r="T1068" s="622"/>
      <c r="U1068" s="622"/>
      <c r="V1068" s="622"/>
      <c r="W1068" s="622"/>
      <c r="X1068" s="622"/>
      <c r="Y1068" s="622"/>
      <c r="Z1068" s="620"/>
      <c r="AA1068" s="620"/>
      <c r="AB1068" s="620"/>
      <c r="AC1068" s="623"/>
      <c r="AD1068" s="622"/>
      <c r="AE1068" s="622"/>
      <c r="AF1068" s="622"/>
      <c r="AG1068" s="622"/>
      <c r="AH1068" s="622"/>
      <c r="AI1068" s="623"/>
      <c r="AJ1068" s="622"/>
      <c r="AK1068" s="622"/>
      <c r="AL1068" s="622"/>
      <c r="AM1068" s="622"/>
      <c r="AN1068" s="622"/>
      <c r="AO1068" s="622"/>
      <c r="AP1068" s="622"/>
      <c r="AQ1068" s="622"/>
      <c r="AR1068" s="622"/>
      <c r="AS1068" s="622"/>
      <c r="AT1068" s="622"/>
      <c r="AU1068" s="622"/>
      <c r="AV1068" s="622"/>
      <c r="AW1068" s="621"/>
      <c r="AX1068" s="621"/>
      <c r="AY1068" s="621"/>
      <c r="AZ1068" s="621"/>
      <c r="BA1068" s="620"/>
    </row>
    <row r="1069" spans="1:53" ht="15.75" customHeight="1" x14ac:dyDescent="0.25">
      <c r="A1069" s="620"/>
      <c r="B1069" s="625"/>
      <c r="C1069" s="620"/>
      <c r="D1069" s="620"/>
      <c r="E1069" s="620"/>
      <c r="F1069" s="620"/>
      <c r="G1069" s="620"/>
      <c r="H1069" s="620"/>
      <c r="I1069" s="620"/>
      <c r="J1069" s="622"/>
      <c r="K1069" s="622"/>
      <c r="L1069" s="622"/>
      <c r="M1069" s="622"/>
      <c r="N1069" s="624"/>
      <c r="O1069" s="622"/>
      <c r="P1069" s="622"/>
      <c r="Q1069" s="622"/>
      <c r="R1069" s="622"/>
      <c r="S1069" s="622"/>
      <c r="T1069" s="622"/>
      <c r="U1069" s="622"/>
      <c r="V1069" s="622"/>
      <c r="W1069" s="622"/>
      <c r="X1069" s="622"/>
      <c r="Y1069" s="622"/>
      <c r="Z1069" s="620"/>
      <c r="AA1069" s="620"/>
      <c r="AB1069" s="620"/>
      <c r="AC1069" s="623"/>
      <c r="AD1069" s="622"/>
      <c r="AE1069" s="622"/>
      <c r="AF1069" s="622"/>
      <c r="AG1069" s="622"/>
      <c r="AH1069" s="622"/>
      <c r="AI1069" s="623"/>
      <c r="AJ1069" s="622"/>
      <c r="AK1069" s="622"/>
      <c r="AL1069" s="622"/>
      <c r="AM1069" s="622"/>
      <c r="AN1069" s="622"/>
      <c r="AO1069" s="622"/>
      <c r="AP1069" s="622"/>
      <c r="AQ1069" s="622"/>
      <c r="AR1069" s="622"/>
      <c r="AS1069" s="622"/>
      <c r="AT1069" s="622"/>
      <c r="AU1069" s="622"/>
      <c r="AV1069" s="622"/>
      <c r="AW1069" s="621"/>
      <c r="AX1069" s="621"/>
      <c r="AY1069" s="621"/>
      <c r="AZ1069" s="621"/>
      <c r="BA1069" s="620"/>
    </row>
    <row r="1070" spans="1:53" ht="15.75" customHeight="1" x14ac:dyDescent="0.25">
      <c r="A1070" s="620"/>
      <c r="B1070" s="625"/>
      <c r="C1070" s="620"/>
      <c r="D1070" s="620"/>
      <c r="E1070" s="620"/>
      <c r="F1070" s="620"/>
      <c r="G1070" s="620"/>
      <c r="H1070" s="620"/>
      <c r="I1070" s="620"/>
      <c r="J1070" s="622"/>
      <c r="K1070" s="622"/>
      <c r="L1070" s="622"/>
      <c r="M1070" s="622"/>
      <c r="N1070" s="624"/>
      <c r="O1070" s="622"/>
      <c r="P1070" s="622"/>
      <c r="Q1070" s="622"/>
      <c r="R1070" s="622"/>
      <c r="S1070" s="622"/>
      <c r="T1070" s="622"/>
      <c r="U1070" s="622"/>
      <c r="V1070" s="622"/>
      <c r="W1070" s="622"/>
      <c r="X1070" s="622"/>
      <c r="Y1070" s="622"/>
      <c r="Z1070" s="620"/>
      <c r="AA1070" s="620"/>
      <c r="AB1070" s="620"/>
      <c r="AC1070" s="623"/>
      <c r="AD1070" s="622"/>
      <c r="AE1070" s="622"/>
      <c r="AF1070" s="622"/>
      <c r="AG1070" s="622"/>
      <c r="AH1070" s="622"/>
      <c r="AI1070" s="623"/>
      <c r="AJ1070" s="622"/>
      <c r="AK1070" s="622"/>
      <c r="AL1070" s="622"/>
      <c r="AM1070" s="622"/>
      <c r="AN1070" s="622"/>
      <c r="AO1070" s="622"/>
      <c r="AP1070" s="622"/>
      <c r="AQ1070" s="622"/>
      <c r="AR1070" s="622"/>
      <c r="AS1070" s="622"/>
      <c r="AT1070" s="622"/>
      <c r="AU1070" s="622"/>
      <c r="AV1070" s="622"/>
      <c r="AW1070" s="621"/>
      <c r="AX1070" s="621"/>
      <c r="AY1070" s="621"/>
      <c r="AZ1070" s="621"/>
      <c r="BA1070" s="620"/>
    </row>
    <row r="1071" spans="1:53" ht="15.75" customHeight="1" x14ac:dyDescent="0.25">
      <c r="A1071" s="620"/>
      <c r="B1071" s="625"/>
      <c r="C1071" s="620"/>
      <c r="D1071" s="620"/>
      <c r="E1071" s="620"/>
      <c r="F1071" s="620"/>
      <c r="G1071" s="620"/>
      <c r="H1071" s="620"/>
      <c r="I1071" s="620"/>
      <c r="J1071" s="622"/>
      <c r="K1071" s="622"/>
      <c r="L1071" s="622"/>
      <c r="M1071" s="622"/>
      <c r="N1071" s="624"/>
      <c r="O1071" s="622"/>
      <c r="P1071" s="622"/>
      <c r="Q1071" s="622"/>
      <c r="R1071" s="622"/>
      <c r="S1071" s="622"/>
      <c r="T1071" s="622"/>
      <c r="U1071" s="622"/>
      <c r="V1071" s="622"/>
      <c r="W1071" s="622"/>
      <c r="X1071" s="622"/>
      <c r="Y1071" s="622"/>
      <c r="Z1071" s="620"/>
      <c r="AA1071" s="620"/>
      <c r="AB1071" s="620"/>
      <c r="AC1071" s="623"/>
      <c r="AD1071" s="622"/>
      <c r="AE1071" s="622"/>
      <c r="AF1071" s="622"/>
      <c r="AG1071" s="622"/>
      <c r="AH1071" s="622"/>
      <c r="AI1071" s="623"/>
      <c r="AJ1071" s="622"/>
      <c r="AK1071" s="622"/>
      <c r="AL1071" s="622"/>
      <c r="AM1071" s="622"/>
      <c r="AN1071" s="622"/>
      <c r="AO1071" s="622"/>
      <c r="AP1071" s="622"/>
      <c r="AQ1071" s="622"/>
      <c r="AR1071" s="622"/>
      <c r="AS1071" s="622"/>
      <c r="AT1071" s="622"/>
      <c r="AU1071" s="622"/>
      <c r="AV1071" s="622"/>
      <c r="AW1071" s="621"/>
      <c r="AX1071" s="621"/>
      <c r="AY1071" s="621"/>
      <c r="AZ1071" s="621"/>
      <c r="BA1071" s="620"/>
    </row>
    <row r="1072" spans="1:53" ht="15.75" customHeight="1" x14ac:dyDescent="0.25">
      <c r="A1072" s="620"/>
      <c r="B1072" s="625"/>
      <c r="C1072" s="620"/>
      <c r="D1072" s="620"/>
      <c r="E1072" s="620"/>
      <c r="F1072" s="620"/>
      <c r="G1072" s="620"/>
      <c r="H1072" s="620"/>
      <c r="I1072" s="620"/>
      <c r="J1072" s="622"/>
      <c r="K1072" s="622"/>
      <c r="L1072" s="622"/>
      <c r="M1072" s="622"/>
      <c r="N1072" s="624"/>
      <c r="O1072" s="622"/>
      <c r="P1072" s="622"/>
      <c r="Q1072" s="622"/>
      <c r="R1072" s="622"/>
      <c r="S1072" s="622"/>
      <c r="T1072" s="622"/>
      <c r="U1072" s="622"/>
      <c r="V1072" s="622"/>
      <c r="W1072" s="622"/>
      <c r="X1072" s="622"/>
      <c r="Y1072" s="622"/>
      <c r="Z1072" s="620"/>
      <c r="AA1072" s="620"/>
      <c r="AB1072" s="620"/>
      <c r="AC1072" s="623"/>
      <c r="AD1072" s="622"/>
      <c r="AE1072" s="622"/>
      <c r="AF1072" s="622"/>
      <c r="AG1072" s="622"/>
      <c r="AH1072" s="622"/>
      <c r="AI1072" s="623"/>
      <c r="AJ1072" s="622"/>
      <c r="AK1072" s="622"/>
      <c r="AL1072" s="622"/>
      <c r="AM1072" s="622"/>
      <c r="AN1072" s="622"/>
      <c r="AO1072" s="622"/>
      <c r="AP1072" s="622"/>
      <c r="AQ1072" s="622"/>
      <c r="AR1072" s="622"/>
      <c r="AS1072" s="622"/>
      <c r="AT1072" s="622"/>
      <c r="AU1072" s="622"/>
      <c r="AV1072" s="622"/>
      <c r="AW1072" s="621"/>
      <c r="AX1072" s="621"/>
      <c r="AY1072" s="621"/>
      <c r="AZ1072" s="621"/>
      <c r="BA1072" s="620"/>
    </row>
    <row r="1073" spans="1:53" ht="15.75" customHeight="1" x14ac:dyDescent="0.25">
      <c r="A1073" s="620"/>
      <c r="B1073" s="625"/>
      <c r="C1073" s="620"/>
      <c r="D1073" s="620"/>
      <c r="E1073" s="620"/>
      <c r="F1073" s="620"/>
      <c r="G1073" s="620"/>
      <c r="H1073" s="620"/>
      <c r="I1073" s="620"/>
      <c r="J1073" s="622"/>
      <c r="K1073" s="622"/>
      <c r="L1073" s="622"/>
      <c r="M1073" s="622"/>
      <c r="N1073" s="624"/>
      <c r="O1073" s="622"/>
      <c r="P1073" s="622"/>
      <c r="Q1073" s="622"/>
      <c r="R1073" s="622"/>
      <c r="S1073" s="622"/>
      <c r="T1073" s="622"/>
      <c r="U1073" s="622"/>
      <c r="V1073" s="622"/>
      <c r="W1073" s="622"/>
      <c r="X1073" s="622"/>
      <c r="Y1073" s="622"/>
      <c r="Z1073" s="620"/>
      <c r="AA1073" s="620"/>
      <c r="AB1073" s="620"/>
      <c r="AC1073" s="623"/>
      <c r="AD1073" s="622"/>
      <c r="AE1073" s="622"/>
      <c r="AF1073" s="622"/>
      <c r="AG1073" s="622"/>
      <c r="AH1073" s="622"/>
      <c r="AI1073" s="623"/>
      <c r="AJ1073" s="622"/>
      <c r="AK1073" s="622"/>
      <c r="AL1073" s="622"/>
      <c r="AM1073" s="622"/>
      <c r="AN1073" s="622"/>
      <c r="AO1073" s="622"/>
      <c r="AP1073" s="622"/>
      <c r="AQ1073" s="622"/>
      <c r="AR1073" s="622"/>
      <c r="AS1073" s="622"/>
      <c r="AT1073" s="622"/>
      <c r="AU1073" s="622"/>
      <c r="AV1073" s="622"/>
      <c r="AW1073" s="621"/>
      <c r="AX1073" s="621"/>
      <c r="AY1073" s="621"/>
      <c r="AZ1073" s="621"/>
      <c r="BA1073" s="620"/>
    </row>
    <row r="1074" spans="1:53" ht="15.75" customHeight="1" x14ac:dyDescent="0.25">
      <c r="A1074" s="620"/>
      <c r="B1074" s="625"/>
      <c r="C1074" s="620"/>
      <c r="D1074" s="620"/>
      <c r="E1074" s="620"/>
      <c r="F1074" s="620"/>
      <c r="G1074" s="620"/>
      <c r="H1074" s="620"/>
      <c r="I1074" s="620"/>
      <c r="J1074" s="622"/>
      <c r="K1074" s="622"/>
      <c r="L1074" s="622"/>
      <c r="M1074" s="622"/>
      <c r="N1074" s="624"/>
      <c r="O1074" s="622"/>
      <c r="P1074" s="622"/>
      <c r="Q1074" s="622"/>
      <c r="R1074" s="622"/>
      <c r="S1074" s="622"/>
      <c r="T1074" s="622"/>
      <c r="U1074" s="622"/>
      <c r="V1074" s="622"/>
      <c r="W1074" s="622"/>
      <c r="X1074" s="622"/>
      <c r="Y1074" s="622"/>
      <c r="Z1074" s="620"/>
      <c r="AA1074" s="620"/>
      <c r="AB1074" s="620"/>
      <c r="AC1074" s="623"/>
      <c r="AD1074" s="622"/>
      <c r="AE1074" s="622"/>
      <c r="AF1074" s="622"/>
      <c r="AG1074" s="622"/>
      <c r="AH1074" s="622"/>
      <c r="AI1074" s="623"/>
      <c r="AJ1074" s="622"/>
      <c r="AK1074" s="622"/>
      <c r="AL1074" s="622"/>
      <c r="AM1074" s="622"/>
      <c r="AN1074" s="622"/>
      <c r="AO1074" s="622"/>
      <c r="AP1074" s="622"/>
      <c r="AQ1074" s="622"/>
      <c r="AR1074" s="622"/>
      <c r="AS1074" s="622"/>
      <c r="AT1074" s="622"/>
      <c r="AU1074" s="622"/>
      <c r="AV1074" s="622"/>
      <c r="AW1074" s="621"/>
      <c r="AX1074" s="621"/>
      <c r="AY1074" s="621"/>
      <c r="AZ1074" s="621"/>
      <c r="BA1074" s="620"/>
    </row>
    <row r="1075" spans="1:53" ht="15.75" customHeight="1" x14ac:dyDescent="0.25">
      <c r="A1075" s="620"/>
      <c r="B1075" s="625"/>
      <c r="C1075" s="620"/>
      <c r="D1075" s="620"/>
      <c r="E1075" s="620"/>
      <c r="F1075" s="620"/>
      <c r="G1075" s="620"/>
      <c r="H1075" s="620"/>
      <c r="I1075" s="620"/>
      <c r="J1075" s="622"/>
      <c r="K1075" s="622"/>
      <c r="L1075" s="622"/>
      <c r="M1075" s="622"/>
      <c r="N1075" s="624"/>
      <c r="O1075" s="622"/>
      <c r="P1075" s="622"/>
      <c r="Q1075" s="622"/>
      <c r="R1075" s="622"/>
      <c r="S1075" s="622"/>
      <c r="T1075" s="622"/>
      <c r="U1075" s="622"/>
      <c r="V1075" s="622"/>
      <c r="W1075" s="622"/>
      <c r="X1075" s="622"/>
      <c r="Y1075" s="622"/>
      <c r="Z1075" s="620"/>
      <c r="AA1075" s="620"/>
      <c r="AB1075" s="620"/>
      <c r="AC1075" s="623"/>
      <c r="AD1075" s="622"/>
      <c r="AE1075" s="622"/>
      <c r="AF1075" s="622"/>
      <c r="AG1075" s="622"/>
      <c r="AH1075" s="622"/>
      <c r="AI1075" s="623"/>
      <c r="AJ1075" s="622"/>
      <c r="AK1075" s="622"/>
      <c r="AL1075" s="622"/>
      <c r="AM1075" s="622"/>
      <c r="AN1075" s="622"/>
      <c r="AO1075" s="622"/>
      <c r="AP1075" s="622"/>
      <c r="AQ1075" s="622"/>
      <c r="AR1075" s="622"/>
      <c r="AS1075" s="622"/>
      <c r="AT1075" s="622"/>
      <c r="AU1075" s="622"/>
      <c r="AV1075" s="622"/>
      <c r="AW1075" s="621"/>
      <c r="AX1075" s="621"/>
      <c r="AY1075" s="621"/>
      <c r="AZ1075" s="621"/>
      <c r="BA1075" s="620"/>
    </row>
    <row r="1076" spans="1:53" ht="15.75" customHeight="1" x14ac:dyDescent="0.25">
      <c r="A1076" s="620"/>
      <c r="B1076" s="625"/>
      <c r="C1076" s="620"/>
      <c r="D1076" s="620"/>
      <c r="E1076" s="620"/>
      <c r="F1076" s="620"/>
      <c r="G1076" s="620"/>
      <c r="H1076" s="620"/>
      <c r="I1076" s="620"/>
      <c r="J1076" s="622"/>
      <c r="K1076" s="622"/>
      <c r="L1076" s="622"/>
      <c r="M1076" s="622"/>
      <c r="N1076" s="624"/>
      <c r="O1076" s="622"/>
      <c r="P1076" s="622"/>
      <c r="Q1076" s="622"/>
      <c r="R1076" s="622"/>
      <c r="S1076" s="622"/>
      <c r="T1076" s="622"/>
      <c r="U1076" s="622"/>
      <c r="V1076" s="622"/>
      <c r="W1076" s="622"/>
      <c r="X1076" s="622"/>
      <c r="Y1076" s="622"/>
      <c r="Z1076" s="620"/>
      <c r="AA1076" s="620"/>
      <c r="AB1076" s="620"/>
      <c r="AC1076" s="623"/>
      <c r="AD1076" s="622"/>
      <c r="AE1076" s="622"/>
      <c r="AF1076" s="622"/>
      <c r="AG1076" s="622"/>
      <c r="AH1076" s="622"/>
      <c r="AI1076" s="623"/>
      <c r="AJ1076" s="622"/>
      <c r="AK1076" s="622"/>
      <c r="AL1076" s="622"/>
      <c r="AM1076" s="622"/>
      <c r="AN1076" s="622"/>
      <c r="AO1076" s="622"/>
      <c r="AP1076" s="622"/>
      <c r="AQ1076" s="622"/>
      <c r="AR1076" s="622"/>
      <c r="AS1076" s="622"/>
      <c r="AT1076" s="622"/>
      <c r="AU1076" s="622"/>
      <c r="AV1076" s="622"/>
      <c r="AW1076" s="621"/>
      <c r="AX1076" s="621"/>
      <c r="AY1076" s="621"/>
      <c r="AZ1076" s="621"/>
      <c r="BA1076" s="620"/>
    </row>
    <row r="1077" spans="1:53" ht="15.75" customHeight="1" x14ac:dyDescent="0.25">
      <c r="A1077" s="620"/>
      <c r="B1077" s="625"/>
      <c r="C1077" s="620"/>
      <c r="D1077" s="620"/>
      <c r="E1077" s="620"/>
      <c r="F1077" s="620"/>
      <c r="G1077" s="620"/>
      <c r="H1077" s="620"/>
      <c r="I1077" s="620"/>
      <c r="J1077" s="622"/>
      <c r="K1077" s="622"/>
      <c r="L1077" s="622"/>
      <c r="M1077" s="622"/>
      <c r="N1077" s="624"/>
      <c r="O1077" s="622"/>
      <c r="P1077" s="622"/>
      <c r="Q1077" s="622"/>
      <c r="R1077" s="622"/>
      <c r="S1077" s="622"/>
      <c r="T1077" s="622"/>
      <c r="U1077" s="622"/>
      <c r="V1077" s="622"/>
      <c r="W1077" s="622"/>
      <c r="X1077" s="622"/>
      <c r="Y1077" s="622"/>
      <c r="Z1077" s="620"/>
      <c r="AA1077" s="620"/>
      <c r="AB1077" s="620"/>
      <c r="AC1077" s="623"/>
      <c r="AD1077" s="622"/>
      <c r="AE1077" s="622"/>
      <c r="AF1077" s="622"/>
      <c r="AG1077" s="622"/>
      <c r="AH1077" s="622"/>
      <c r="AI1077" s="623"/>
      <c r="AJ1077" s="622"/>
      <c r="AK1077" s="622"/>
      <c r="AL1077" s="622"/>
      <c r="AM1077" s="622"/>
      <c r="AN1077" s="622"/>
      <c r="AO1077" s="622"/>
      <c r="AP1077" s="622"/>
      <c r="AQ1077" s="622"/>
      <c r="AR1077" s="622"/>
      <c r="AS1077" s="622"/>
      <c r="AT1077" s="622"/>
      <c r="AU1077" s="622"/>
      <c r="AV1077" s="622"/>
      <c r="AW1077" s="621"/>
      <c r="AX1077" s="621"/>
      <c r="AY1077" s="621"/>
      <c r="AZ1077" s="621"/>
      <c r="BA1077" s="620"/>
    </row>
    <row r="1078" spans="1:53" ht="15.75" customHeight="1" x14ac:dyDescent="0.25">
      <c r="A1078" s="620"/>
      <c r="B1078" s="625"/>
      <c r="C1078" s="620"/>
      <c r="D1078" s="620"/>
      <c r="E1078" s="620"/>
      <c r="F1078" s="620"/>
      <c r="G1078" s="620"/>
      <c r="H1078" s="620"/>
      <c r="I1078" s="620"/>
      <c r="J1078" s="622"/>
      <c r="K1078" s="622"/>
      <c r="L1078" s="622"/>
      <c r="M1078" s="622"/>
      <c r="N1078" s="624"/>
      <c r="O1078" s="622"/>
      <c r="P1078" s="622"/>
      <c r="Q1078" s="622"/>
      <c r="R1078" s="622"/>
      <c r="S1078" s="622"/>
      <c r="T1078" s="622"/>
      <c r="U1078" s="622"/>
      <c r="V1078" s="622"/>
      <c r="W1078" s="622"/>
      <c r="X1078" s="622"/>
      <c r="Y1078" s="622"/>
      <c r="Z1078" s="620"/>
      <c r="AA1078" s="620"/>
      <c r="AB1078" s="620"/>
      <c r="AC1078" s="623"/>
      <c r="AD1078" s="622"/>
      <c r="AE1078" s="622"/>
      <c r="AF1078" s="622"/>
      <c r="AG1078" s="622"/>
      <c r="AH1078" s="622"/>
      <c r="AI1078" s="623"/>
      <c r="AJ1078" s="622"/>
      <c r="AK1078" s="622"/>
      <c r="AL1078" s="622"/>
      <c r="AM1078" s="622"/>
      <c r="AN1078" s="622"/>
      <c r="AO1078" s="622"/>
      <c r="AP1078" s="622"/>
      <c r="AQ1078" s="622"/>
      <c r="AR1078" s="622"/>
      <c r="AS1078" s="622"/>
      <c r="AT1078" s="622"/>
      <c r="AU1078" s="622"/>
      <c r="AV1078" s="622"/>
      <c r="AW1078" s="621"/>
      <c r="AX1078" s="621"/>
      <c r="AY1078" s="621"/>
      <c r="AZ1078" s="621"/>
      <c r="BA1078" s="620"/>
    </row>
    <row r="1079" spans="1:53" ht="15.75" customHeight="1" x14ac:dyDescent="0.25">
      <c r="A1079" s="620"/>
      <c r="B1079" s="625"/>
      <c r="C1079" s="620"/>
      <c r="D1079" s="620"/>
      <c r="E1079" s="620"/>
      <c r="F1079" s="620"/>
      <c r="G1079" s="620"/>
      <c r="H1079" s="620"/>
      <c r="I1079" s="620"/>
      <c r="J1079" s="622"/>
      <c r="K1079" s="622"/>
      <c r="L1079" s="622"/>
      <c r="M1079" s="622"/>
      <c r="N1079" s="624"/>
      <c r="O1079" s="622"/>
      <c r="P1079" s="622"/>
      <c r="Q1079" s="622"/>
      <c r="R1079" s="622"/>
      <c r="S1079" s="622"/>
      <c r="T1079" s="622"/>
      <c r="U1079" s="622"/>
      <c r="V1079" s="622"/>
      <c r="W1079" s="622"/>
      <c r="X1079" s="622"/>
      <c r="Y1079" s="622"/>
      <c r="Z1079" s="620"/>
      <c r="AA1079" s="620"/>
      <c r="AB1079" s="620"/>
      <c r="AC1079" s="623"/>
      <c r="AD1079" s="622"/>
      <c r="AE1079" s="622"/>
      <c r="AF1079" s="622"/>
      <c r="AG1079" s="622"/>
      <c r="AH1079" s="622"/>
      <c r="AI1079" s="623"/>
      <c r="AJ1079" s="622"/>
      <c r="AK1079" s="622"/>
      <c r="AL1079" s="622"/>
      <c r="AM1079" s="622"/>
      <c r="AN1079" s="622"/>
      <c r="AO1079" s="622"/>
      <c r="AP1079" s="622"/>
      <c r="AQ1079" s="622"/>
      <c r="AR1079" s="622"/>
      <c r="AS1079" s="622"/>
      <c r="AT1079" s="622"/>
      <c r="AU1079" s="622"/>
      <c r="AV1079" s="622"/>
      <c r="AW1079" s="621"/>
      <c r="AX1079" s="621"/>
      <c r="AY1079" s="621"/>
      <c r="AZ1079" s="621"/>
      <c r="BA1079" s="620"/>
    </row>
    <row r="1080" spans="1:53" ht="15.75" customHeight="1" x14ac:dyDescent="0.25">
      <c r="A1080" s="620"/>
      <c r="B1080" s="625"/>
      <c r="C1080" s="620"/>
      <c r="D1080" s="620"/>
      <c r="E1080" s="620"/>
      <c r="F1080" s="620"/>
      <c r="G1080" s="620"/>
      <c r="H1080" s="620"/>
      <c r="I1080" s="620"/>
      <c r="J1080" s="622"/>
      <c r="K1080" s="622"/>
      <c r="L1080" s="622"/>
      <c r="M1080" s="622"/>
      <c r="N1080" s="624"/>
      <c r="O1080" s="622"/>
      <c r="P1080" s="622"/>
      <c r="Q1080" s="622"/>
      <c r="R1080" s="622"/>
      <c r="S1080" s="622"/>
      <c r="T1080" s="622"/>
      <c r="U1080" s="622"/>
      <c r="V1080" s="622"/>
      <c r="W1080" s="622"/>
      <c r="X1080" s="622"/>
      <c r="Y1080" s="622"/>
      <c r="Z1080" s="620"/>
      <c r="AA1080" s="620"/>
      <c r="AB1080" s="620"/>
      <c r="AC1080" s="623"/>
      <c r="AD1080" s="622"/>
      <c r="AE1080" s="622"/>
      <c r="AF1080" s="622"/>
      <c r="AG1080" s="622"/>
      <c r="AH1080" s="622"/>
      <c r="AI1080" s="623"/>
      <c r="AJ1080" s="622"/>
      <c r="AK1080" s="622"/>
      <c r="AL1080" s="622"/>
      <c r="AM1080" s="622"/>
      <c r="AN1080" s="622"/>
      <c r="AO1080" s="622"/>
      <c r="AP1080" s="622"/>
      <c r="AQ1080" s="622"/>
      <c r="AR1080" s="622"/>
      <c r="AS1080" s="622"/>
      <c r="AT1080" s="622"/>
      <c r="AU1080" s="622"/>
      <c r="AV1080" s="622"/>
      <c r="AW1080" s="621"/>
      <c r="AX1080" s="621"/>
      <c r="AY1080" s="621"/>
      <c r="AZ1080" s="621"/>
      <c r="BA1080" s="620"/>
    </row>
    <row r="1081" spans="1:53" ht="15.75" customHeight="1" x14ac:dyDescent="0.25">
      <c r="A1081" s="620"/>
      <c r="B1081" s="625"/>
      <c r="C1081" s="620"/>
      <c r="D1081" s="620"/>
      <c r="E1081" s="620"/>
      <c r="F1081" s="620"/>
      <c r="G1081" s="620"/>
      <c r="H1081" s="620"/>
      <c r="I1081" s="620"/>
      <c r="J1081" s="622"/>
      <c r="K1081" s="622"/>
      <c r="L1081" s="622"/>
      <c r="M1081" s="622"/>
      <c r="N1081" s="624"/>
      <c r="O1081" s="622"/>
      <c r="P1081" s="622"/>
      <c r="Q1081" s="622"/>
      <c r="R1081" s="622"/>
      <c r="S1081" s="622"/>
      <c r="T1081" s="622"/>
      <c r="U1081" s="622"/>
      <c r="V1081" s="622"/>
      <c r="W1081" s="622"/>
      <c r="X1081" s="622"/>
      <c r="Y1081" s="622"/>
      <c r="Z1081" s="620"/>
      <c r="AA1081" s="620"/>
      <c r="AB1081" s="620"/>
      <c r="AC1081" s="623"/>
      <c r="AD1081" s="622"/>
      <c r="AE1081" s="622"/>
      <c r="AF1081" s="622"/>
      <c r="AG1081" s="622"/>
      <c r="AH1081" s="622"/>
      <c r="AI1081" s="623"/>
      <c r="AJ1081" s="622"/>
      <c r="AK1081" s="622"/>
      <c r="AL1081" s="622"/>
      <c r="AM1081" s="622"/>
      <c r="AN1081" s="622"/>
      <c r="AO1081" s="622"/>
      <c r="AP1081" s="622"/>
      <c r="AQ1081" s="622"/>
      <c r="AR1081" s="622"/>
      <c r="AS1081" s="622"/>
      <c r="AT1081" s="622"/>
      <c r="AU1081" s="622"/>
      <c r="AV1081" s="622"/>
      <c r="AW1081" s="621"/>
      <c r="AX1081" s="621"/>
      <c r="AY1081" s="621"/>
      <c r="AZ1081" s="621"/>
      <c r="BA1081" s="620"/>
    </row>
    <row r="1082" spans="1:53" ht="15.75" customHeight="1" x14ac:dyDescent="0.25">
      <c r="A1082" s="620"/>
      <c r="B1082" s="625"/>
      <c r="C1082" s="620"/>
      <c r="D1082" s="620"/>
      <c r="E1082" s="620"/>
      <c r="F1082" s="620"/>
      <c r="G1082" s="620"/>
      <c r="H1082" s="620"/>
      <c r="I1082" s="620"/>
      <c r="J1082" s="622"/>
      <c r="K1082" s="622"/>
      <c r="L1082" s="622"/>
      <c r="M1082" s="622"/>
      <c r="N1082" s="624"/>
      <c r="O1082" s="622"/>
      <c r="P1082" s="622"/>
      <c r="Q1082" s="622"/>
      <c r="R1082" s="622"/>
      <c r="S1082" s="622"/>
      <c r="T1082" s="622"/>
      <c r="U1082" s="622"/>
      <c r="V1082" s="622"/>
      <c r="W1082" s="622"/>
      <c r="X1082" s="622"/>
      <c r="Y1082" s="622"/>
      <c r="Z1082" s="620"/>
      <c r="AA1082" s="620"/>
      <c r="AB1082" s="620"/>
      <c r="AC1082" s="623"/>
      <c r="AD1082" s="622"/>
      <c r="AE1082" s="622"/>
      <c r="AF1082" s="622"/>
      <c r="AG1082" s="622"/>
      <c r="AH1082" s="622"/>
      <c r="AI1082" s="623"/>
      <c r="AJ1082" s="622"/>
      <c r="AK1082" s="622"/>
      <c r="AL1082" s="622"/>
      <c r="AM1082" s="622"/>
      <c r="AN1082" s="622"/>
      <c r="AO1082" s="622"/>
      <c r="AP1082" s="622"/>
      <c r="AQ1082" s="622"/>
      <c r="AR1082" s="622"/>
      <c r="AS1082" s="622"/>
      <c r="AT1082" s="622"/>
      <c r="AU1082" s="622"/>
      <c r="AV1082" s="622"/>
      <c r="AW1082" s="621"/>
      <c r="AX1082" s="621"/>
      <c r="AY1082" s="621"/>
      <c r="AZ1082" s="621"/>
      <c r="BA1082" s="620"/>
    </row>
    <row r="1083" spans="1:53" ht="15.75" customHeight="1" x14ac:dyDescent="0.25">
      <c r="A1083" s="620"/>
      <c r="B1083" s="625"/>
      <c r="C1083" s="620"/>
      <c r="D1083" s="620"/>
      <c r="E1083" s="620"/>
      <c r="F1083" s="620"/>
      <c r="G1083" s="620"/>
      <c r="H1083" s="620"/>
      <c r="I1083" s="620"/>
      <c r="J1083" s="622"/>
      <c r="K1083" s="622"/>
      <c r="L1083" s="622"/>
      <c r="M1083" s="622"/>
      <c r="N1083" s="624"/>
      <c r="O1083" s="622"/>
      <c r="P1083" s="622"/>
      <c r="Q1083" s="622"/>
      <c r="R1083" s="622"/>
      <c r="S1083" s="622"/>
      <c r="T1083" s="622"/>
      <c r="U1083" s="622"/>
      <c r="V1083" s="622"/>
      <c r="W1083" s="622"/>
      <c r="X1083" s="622"/>
      <c r="Y1083" s="622"/>
      <c r="Z1083" s="620"/>
      <c r="AA1083" s="620"/>
      <c r="AB1083" s="620"/>
      <c r="AC1083" s="623"/>
      <c r="AD1083" s="622"/>
      <c r="AE1083" s="622"/>
      <c r="AF1083" s="622"/>
      <c r="AG1083" s="622"/>
      <c r="AH1083" s="622"/>
      <c r="AI1083" s="623"/>
      <c r="AJ1083" s="622"/>
      <c r="AK1083" s="622"/>
      <c r="AL1083" s="622"/>
      <c r="AM1083" s="622"/>
      <c r="AN1083" s="622"/>
      <c r="AO1083" s="622"/>
      <c r="AP1083" s="622"/>
      <c r="AQ1083" s="622"/>
      <c r="AR1083" s="622"/>
      <c r="AS1083" s="622"/>
      <c r="AT1083" s="622"/>
      <c r="AU1083" s="622"/>
      <c r="AV1083" s="622"/>
      <c r="AW1083" s="621"/>
      <c r="AX1083" s="621"/>
      <c r="AY1083" s="621"/>
      <c r="AZ1083" s="621"/>
      <c r="BA1083" s="620"/>
    </row>
    <row r="1084" spans="1:53" ht="15.75" customHeight="1" x14ac:dyDescent="0.25">
      <c r="A1084" s="620"/>
      <c r="B1084" s="625"/>
      <c r="C1084" s="620"/>
      <c r="D1084" s="620"/>
      <c r="E1084" s="620"/>
      <c r="F1084" s="620"/>
      <c r="G1084" s="620"/>
      <c r="H1084" s="620"/>
      <c r="I1084" s="620"/>
      <c r="J1084" s="622"/>
      <c r="K1084" s="622"/>
      <c r="L1084" s="622"/>
      <c r="M1084" s="622"/>
      <c r="N1084" s="624"/>
      <c r="O1084" s="622"/>
      <c r="P1084" s="622"/>
      <c r="Q1084" s="622"/>
      <c r="R1084" s="622"/>
      <c r="S1084" s="622"/>
      <c r="T1084" s="622"/>
      <c r="U1084" s="622"/>
      <c r="V1084" s="622"/>
      <c r="W1084" s="622"/>
      <c r="X1084" s="622"/>
      <c r="Y1084" s="622"/>
      <c r="Z1084" s="620"/>
      <c r="AA1084" s="620"/>
      <c r="AB1084" s="620"/>
      <c r="AC1084" s="623"/>
      <c r="AD1084" s="622"/>
      <c r="AE1084" s="622"/>
      <c r="AF1084" s="622"/>
      <c r="AG1084" s="622"/>
      <c r="AH1084" s="622"/>
      <c r="AI1084" s="623"/>
      <c r="AJ1084" s="622"/>
      <c r="AK1084" s="622"/>
      <c r="AL1084" s="622"/>
      <c r="AM1084" s="622"/>
      <c r="AN1084" s="622"/>
      <c r="AO1084" s="622"/>
      <c r="AP1084" s="622"/>
      <c r="AQ1084" s="622"/>
      <c r="AR1084" s="622"/>
      <c r="AS1084" s="622"/>
      <c r="AT1084" s="622"/>
      <c r="AU1084" s="622"/>
      <c r="AV1084" s="622"/>
      <c r="AW1084" s="621"/>
      <c r="AX1084" s="621"/>
      <c r="AY1084" s="621"/>
      <c r="AZ1084" s="621"/>
      <c r="BA1084" s="620"/>
    </row>
    <row r="1085" spans="1:53" ht="15.75" customHeight="1" x14ac:dyDescent="0.25">
      <c r="A1085" s="620"/>
      <c r="B1085" s="625"/>
      <c r="C1085" s="620"/>
      <c r="D1085" s="620"/>
      <c r="E1085" s="620"/>
      <c r="F1085" s="620"/>
      <c r="G1085" s="620"/>
      <c r="H1085" s="620"/>
      <c r="I1085" s="620"/>
      <c r="J1085" s="622"/>
      <c r="K1085" s="622"/>
      <c r="L1085" s="622"/>
      <c r="M1085" s="622"/>
      <c r="N1085" s="624"/>
      <c r="O1085" s="622"/>
      <c r="P1085" s="622"/>
      <c r="Q1085" s="622"/>
      <c r="R1085" s="622"/>
      <c r="S1085" s="622"/>
      <c r="T1085" s="622"/>
      <c r="U1085" s="622"/>
      <c r="V1085" s="622"/>
      <c r="W1085" s="622"/>
      <c r="X1085" s="622"/>
      <c r="Y1085" s="622"/>
      <c r="Z1085" s="620"/>
      <c r="AA1085" s="620"/>
      <c r="AB1085" s="620"/>
      <c r="AC1085" s="623"/>
      <c r="AD1085" s="622"/>
      <c r="AE1085" s="622"/>
      <c r="AF1085" s="622"/>
      <c r="AG1085" s="622"/>
      <c r="AH1085" s="622"/>
      <c r="AI1085" s="623"/>
      <c r="AJ1085" s="622"/>
      <c r="AK1085" s="622"/>
      <c r="AL1085" s="622"/>
      <c r="AM1085" s="622"/>
      <c r="AN1085" s="622"/>
      <c r="AO1085" s="622"/>
      <c r="AP1085" s="622"/>
      <c r="AQ1085" s="622"/>
      <c r="AR1085" s="622"/>
      <c r="AS1085" s="622"/>
      <c r="AT1085" s="622"/>
      <c r="AU1085" s="622"/>
      <c r="AV1085" s="622"/>
      <c r="AW1085" s="621"/>
      <c r="AX1085" s="621"/>
      <c r="AY1085" s="621"/>
      <c r="AZ1085" s="621"/>
      <c r="BA1085" s="620"/>
    </row>
    <row r="1086" spans="1:53" ht="15.75" customHeight="1" x14ac:dyDescent="0.25">
      <c r="A1086" s="620"/>
      <c r="B1086" s="625"/>
      <c r="C1086" s="620"/>
      <c r="D1086" s="620"/>
      <c r="E1086" s="620"/>
      <c r="F1086" s="620"/>
      <c r="G1086" s="620"/>
      <c r="H1086" s="620"/>
      <c r="I1086" s="620"/>
      <c r="J1086" s="622"/>
      <c r="K1086" s="622"/>
      <c r="L1086" s="622"/>
      <c r="M1086" s="622"/>
      <c r="N1086" s="624"/>
      <c r="O1086" s="622"/>
      <c r="P1086" s="622"/>
      <c r="Q1086" s="622"/>
      <c r="R1086" s="622"/>
      <c r="S1086" s="622"/>
      <c r="T1086" s="622"/>
      <c r="U1086" s="622"/>
      <c r="V1086" s="622"/>
      <c r="W1086" s="622"/>
      <c r="X1086" s="622"/>
      <c r="Y1086" s="622"/>
      <c r="Z1086" s="620"/>
      <c r="AA1086" s="620"/>
      <c r="AB1086" s="620"/>
      <c r="AC1086" s="623"/>
      <c r="AD1086" s="622"/>
      <c r="AE1086" s="622"/>
      <c r="AF1086" s="622"/>
      <c r="AG1086" s="622"/>
      <c r="AH1086" s="622"/>
      <c r="AI1086" s="623"/>
      <c r="AJ1086" s="622"/>
      <c r="AK1086" s="622"/>
      <c r="AL1086" s="622"/>
      <c r="AM1086" s="622"/>
      <c r="AN1086" s="622"/>
      <c r="AO1086" s="622"/>
      <c r="AP1086" s="622"/>
      <c r="AQ1086" s="622"/>
      <c r="AR1086" s="622"/>
      <c r="AS1086" s="622"/>
      <c r="AT1086" s="622"/>
      <c r="AU1086" s="622"/>
      <c r="AV1086" s="622"/>
      <c r="AW1086" s="621"/>
      <c r="AX1086" s="621"/>
      <c r="AY1086" s="621"/>
      <c r="AZ1086" s="621"/>
      <c r="BA1086" s="620"/>
    </row>
    <row r="1087" spans="1:53" ht="15.75" customHeight="1" x14ac:dyDescent="0.25">
      <c r="A1087" s="620"/>
      <c r="B1087" s="625"/>
      <c r="C1087" s="620"/>
      <c r="D1087" s="620"/>
      <c r="E1087" s="620"/>
      <c r="F1087" s="620"/>
      <c r="G1087" s="620"/>
      <c r="H1087" s="620"/>
      <c r="I1087" s="620"/>
      <c r="J1087" s="622"/>
      <c r="K1087" s="622"/>
      <c r="L1087" s="622"/>
      <c r="M1087" s="622"/>
      <c r="N1087" s="624"/>
      <c r="O1087" s="622"/>
      <c r="P1087" s="622"/>
      <c r="Q1087" s="622"/>
      <c r="R1087" s="622"/>
      <c r="S1087" s="622"/>
      <c r="T1087" s="622"/>
      <c r="U1087" s="622"/>
      <c r="V1087" s="622"/>
      <c r="W1087" s="622"/>
      <c r="X1087" s="622"/>
      <c r="Y1087" s="622"/>
      <c r="Z1087" s="620"/>
      <c r="AA1087" s="620"/>
      <c r="AB1087" s="620"/>
      <c r="AC1087" s="623"/>
      <c r="AD1087" s="622"/>
      <c r="AE1087" s="622"/>
      <c r="AF1087" s="622"/>
      <c r="AG1087" s="622"/>
      <c r="AH1087" s="622"/>
      <c r="AI1087" s="623"/>
      <c r="AJ1087" s="622"/>
      <c r="AK1087" s="622"/>
      <c r="AL1087" s="622"/>
      <c r="AM1087" s="622"/>
      <c r="AN1087" s="622"/>
      <c r="AO1087" s="622"/>
      <c r="AP1087" s="622"/>
      <c r="AQ1087" s="622"/>
      <c r="AR1087" s="622"/>
      <c r="AS1087" s="622"/>
      <c r="AT1087" s="622"/>
      <c r="AU1087" s="622"/>
      <c r="AV1087" s="622"/>
      <c r="AW1087" s="621"/>
      <c r="AX1087" s="621"/>
      <c r="AY1087" s="621"/>
      <c r="AZ1087" s="621"/>
      <c r="BA1087" s="620"/>
    </row>
    <row r="1088" spans="1:53" ht="15.75" customHeight="1" x14ac:dyDescent="0.25">
      <c r="A1088" s="620"/>
      <c r="B1088" s="625"/>
      <c r="C1088" s="620"/>
      <c r="D1088" s="620"/>
      <c r="E1088" s="620"/>
      <c r="F1088" s="620"/>
      <c r="G1088" s="620"/>
      <c r="H1088" s="620"/>
      <c r="I1088" s="620"/>
      <c r="J1088" s="622"/>
      <c r="K1088" s="622"/>
      <c r="L1088" s="622"/>
      <c r="M1088" s="622"/>
      <c r="N1088" s="624"/>
      <c r="O1088" s="622"/>
      <c r="P1088" s="622"/>
      <c r="Q1088" s="622"/>
      <c r="R1088" s="622"/>
      <c r="S1088" s="622"/>
      <c r="T1088" s="622"/>
      <c r="U1088" s="622"/>
      <c r="V1088" s="622"/>
      <c r="W1088" s="622"/>
      <c r="X1088" s="622"/>
      <c r="Y1088" s="622"/>
      <c r="Z1088" s="620"/>
      <c r="AA1088" s="620"/>
      <c r="AB1088" s="620"/>
      <c r="AC1088" s="623"/>
      <c r="AD1088" s="622"/>
      <c r="AE1088" s="622"/>
      <c r="AF1088" s="622"/>
      <c r="AG1088" s="622"/>
      <c r="AH1088" s="622"/>
      <c r="AI1088" s="623"/>
      <c r="AJ1088" s="622"/>
      <c r="AK1088" s="622"/>
      <c r="AL1088" s="622"/>
      <c r="AM1088" s="622"/>
      <c r="AN1088" s="622"/>
      <c r="AO1088" s="622"/>
      <c r="AP1088" s="622"/>
      <c r="AQ1088" s="622"/>
      <c r="AR1088" s="622"/>
      <c r="AS1088" s="622"/>
      <c r="AT1088" s="622"/>
      <c r="AU1088" s="622"/>
      <c r="AV1088" s="622"/>
      <c r="AW1088" s="621"/>
      <c r="AX1088" s="621"/>
      <c r="AY1088" s="621"/>
      <c r="AZ1088" s="621"/>
      <c r="BA1088" s="620"/>
    </row>
    <row r="1089" spans="1:53" ht="15.75" customHeight="1" x14ac:dyDescent="0.25">
      <c r="A1089" s="620"/>
      <c r="B1089" s="625"/>
      <c r="C1089" s="620"/>
      <c r="D1089" s="620"/>
      <c r="E1089" s="620"/>
      <c r="F1089" s="620"/>
      <c r="G1089" s="620"/>
      <c r="H1089" s="620"/>
      <c r="I1089" s="620"/>
      <c r="J1089" s="622"/>
      <c r="K1089" s="622"/>
      <c r="L1089" s="622"/>
      <c r="M1089" s="622"/>
      <c r="N1089" s="624"/>
      <c r="O1089" s="622"/>
      <c r="P1089" s="622"/>
      <c r="Q1089" s="622"/>
      <c r="R1089" s="622"/>
      <c r="S1089" s="622"/>
      <c r="T1089" s="622"/>
      <c r="U1089" s="622"/>
      <c r="V1089" s="622"/>
      <c r="W1089" s="622"/>
      <c r="X1089" s="622"/>
      <c r="Y1089" s="622"/>
      <c r="Z1089" s="620"/>
      <c r="AA1089" s="620"/>
      <c r="AB1089" s="620"/>
      <c r="AC1089" s="623"/>
      <c r="AD1089" s="622"/>
      <c r="AE1089" s="622"/>
      <c r="AF1089" s="622"/>
      <c r="AG1089" s="622"/>
      <c r="AH1089" s="622"/>
      <c r="AI1089" s="623"/>
      <c r="AJ1089" s="622"/>
      <c r="AK1089" s="622"/>
      <c r="AL1089" s="622"/>
      <c r="AM1089" s="622"/>
      <c r="AN1089" s="622"/>
      <c r="AO1089" s="622"/>
      <c r="AP1089" s="622"/>
      <c r="AQ1089" s="622"/>
      <c r="AR1089" s="622"/>
      <c r="AS1089" s="622"/>
      <c r="AT1089" s="622"/>
      <c r="AU1089" s="622"/>
      <c r="AV1089" s="622"/>
      <c r="AW1089" s="621"/>
      <c r="AX1089" s="621"/>
      <c r="AY1089" s="621"/>
      <c r="AZ1089" s="621"/>
      <c r="BA1089" s="620"/>
    </row>
    <row r="1090" spans="1:53" ht="15.75" customHeight="1" x14ac:dyDescent="0.25">
      <c r="A1090" s="620"/>
      <c r="B1090" s="625"/>
      <c r="C1090" s="620"/>
      <c r="D1090" s="620"/>
      <c r="E1090" s="620"/>
      <c r="F1090" s="620"/>
      <c r="G1090" s="620"/>
      <c r="H1090" s="620"/>
      <c r="I1090" s="620"/>
      <c r="J1090" s="622"/>
      <c r="K1090" s="622"/>
      <c r="L1090" s="622"/>
      <c r="M1090" s="622"/>
      <c r="N1090" s="624"/>
      <c r="O1090" s="622"/>
      <c r="P1090" s="622"/>
      <c r="Q1090" s="622"/>
      <c r="R1090" s="622"/>
      <c r="S1090" s="622"/>
      <c r="T1090" s="622"/>
      <c r="U1090" s="622"/>
      <c r="V1090" s="622"/>
      <c r="W1090" s="622"/>
      <c r="X1090" s="622"/>
      <c r="Y1090" s="622"/>
      <c r="Z1090" s="620"/>
      <c r="AA1090" s="620"/>
      <c r="AB1090" s="620"/>
      <c r="AC1090" s="623"/>
      <c r="AD1090" s="622"/>
      <c r="AE1090" s="622"/>
      <c r="AF1090" s="622"/>
      <c r="AG1090" s="622"/>
      <c r="AH1090" s="622"/>
      <c r="AI1090" s="623"/>
      <c r="AJ1090" s="622"/>
      <c r="AK1090" s="622"/>
      <c r="AL1090" s="622"/>
      <c r="AM1090" s="622"/>
      <c r="AN1090" s="622"/>
      <c r="AO1090" s="622"/>
      <c r="AP1090" s="622"/>
      <c r="AQ1090" s="622"/>
      <c r="AR1090" s="622"/>
      <c r="AS1090" s="622"/>
      <c r="AT1090" s="622"/>
      <c r="AU1090" s="622"/>
      <c r="AV1090" s="622"/>
      <c r="AW1090" s="621"/>
      <c r="AX1090" s="621"/>
      <c r="AY1090" s="621"/>
      <c r="AZ1090" s="621"/>
      <c r="BA1090" s="620"/>
    </row>
    <row r="1091" spans="1:53" ht="15.75" customHeight="1" x14ac:dyDescent="0.25">
      <c r="A1091" s="620"/>
      <c r="B1091" s="625"/>
      <c r="C1091" s="620"/>
      <c r="D1091" s="620"/>
      <c r="E1091" s="620"/>
      <c r="F1091" s="620"/>
      <c r="G1091" s="620"/>
      <c r="H1091" s="620"/>
      <c r="I1091" s="620"/>
      <c r="J1091" s="622"/>
      <c r="K1091" s="622"/>
      <c r="L1091" s="622"/>
      <c r="M1091" s="622"/>
      <c r="N1091" s="624"/>
      <c r="O1091" s="622"/>
      <c r="P1091" s="622"/>
      <c r="Q1091" s="622"/>
      <c r="R1091" s="622"/>
      <c r="S1091" s="622"/>
      <c r="T1091" s="622"/>
      <c r="U1091" s="622"/>
      <c r="V1091" s="622"/>
      <c r="W1091" s="622"/>
      <c r="X1091" s="622"/>
      <c r="Y1091" s="622"/>
      <c r="Z1091" s="620"/>
      <c r="AA1091" s="620"/>
      <c r="AB1091" s="620"/>
      <c r="AC1091" s="623"/>
      <c r="AD1091" s="622"/>
      <c r="AE1091" s="622"/>
      <c r="AF1091" s="622"/>
      <c r="AG1091" s="622"/>
      <c r="AH1091" s="622"/>
      <c r="AI1091" s="623"/>
      <c r="AJ1091" s="622"/>
      <c r="AK1091" s="622"/>
      <c r="AL1091" s="622"/>
      <c r="AM1091" s="622"/>
      <c r="AN1091" s="622"/>
      <c r="AO1091" s="622"/>
      <c r="AP1091" s="622"/>
      <c r="AQ1091" s="622"/>
      <c r="AR1091" s="622"/>
      <c r="AS1091" s="622"/>
      <c r="AT1091" s="622"/>
      <c r="AU1091" s="622"/>
      <c r="AV1091" s="622"/>
      <c r="AW1091" s="621"/>
      <c r="AX1091" s="621"/>
      <c r="AY1091" s="621"/>
      <c r="AZ1091" s="621"/>
      <c r="BA1091" s="620"/>
    </row>
    <row r="1092" spans="1:53" ht="15.75" customHeight="1" x14ac:dyDescent="0.25">
      <c r="A1092" s="620"/>
      <c r="B1092" s="625"/>
      <c r="C1092" s="620"/>
      <c r="D1092" s="620"/>
      <c r="E1092" s="620"/>
      <c r="F1092" s="620"/>
      <c r="G1092" s="620"/>
      <c r="H1092" s="620"/>
      <c r="I1092" s="620"/>
      <c r="J1092" s="622"/>
      <c r="K1092" s="622"/>
      <c r="L1092" s="622"/>
      <c r="M1092" s="622"/>
      <c r="N1092" s="624"/>
      <c r="O1092" s="622"/>
      <c r="P1092" s="622"/>
      <c r="Q1092" s="622"/>
      <c r="R1092" s="622"/>
      <c r="S1092" s="622"/>
      <c r="T1092" s="622"/>
      <c r="U1092" s="622"/>
      <c r="V1092" s="622"/>
      <c r="W1092" s="622"/>
      <c r="X1092" s="622"/>
      <c r="Y1092" s="622"/>
      <c r="Z1092" s="620"/>
      <c r="AA1092" s="620"/>
      <c r="AB1092" s="620"/>
      <c r="AC1092" s="623"/>
      <c r="AD1092" s="622"/>
      <c r="AE1092" s="622"/>
      <c r="AF1092" s="622"/>
      <c r="AG1092" s="622"/>
      <c r="AH1092" s="622"/>
      <c r="AI1092" s="623"/>
      <c r="AJ1092" s="622"/>
      <c r="AK1092" s="622"/>
      <c r="AL1092" s="622"/>
      <c r="AM1092" s="622"/>
      <c r="AN1092" s="622"/>
      <c r="AO1092" s="622"/>
      <c r="AP1092" s="622"/>
      <c r="AQ1092" s="622"/>
      <c r="AR1092" s="622"/>
      <c r="AS1092" s="622"/>
      <c r="AT1092" s="622"/>
      <c r="AU1092" s="622"/>
      <c r="AV1092" s="622"/>
      <c r="AW1092" s="621"/>
      <c r="AX1092" s="621"/>
      <c r="AY1092" s="621"/>
      <c r="AZ1092" s="621"/>
      <c r="BA1092" s="620"/>
    </row>
    <row r="1093" spans="1:53" ht="15.75" customHeight="1" x14ac:dyDescent="0.25">
      <c r="A1093" s="620"/>
      <c r="B1093" s="625"/>
      <c r="C1093" s="620"/>
      <c r="D1093" s="620"/>
      <c r="E1093" s="620"/>
      <c r="F1093" s="620"/>
      <c r="G1093" s="620"/>
      <c r="H1093" s="620"/>
      <c r="I1093" s="620"/>
      <c r="J1093" s="622"/>
      <c r="K1093" s="622"/>
      <c r="L1093" s="622"/>
      <c r="M1093" s="622"/>
      <c r="N1093" s="624"/>
      <c r="O1093" s="622"/>
      <c r="P1093" s="622"/>
      <c r="Q1093" s="622"/>
      <c r="R1093" s="622"/>
      <c r="S1093" s="622"/>
      <c r="T1093" s="622"/>
      <c r="U1093" s="622"/>
      <c r="V1093" s="622"/>
      <c r="W1093" s="622"/>
      <c r="X1093" s="622"/>
      <c r="Y1093" s="622"/>
      <c r="Z1093" s="620"/>
      <c r="AA1093" s="620"/>
      <c r="AB1093" s="620"/>
      <c r="AC1093" s="623"/>
      <c r="AD1093" s="622"/>
      <c r="AE1093" s="622"/>
      <c r="AF1093" s="622"/>
      <c r="AG1093" s="622"/>
      <c r="AH1093" s="622"/>
      <c r="AI1093" s="623"/>
      <c r="AJ1093" s="622"/>
      <c r="AK1093" s="622"/>
      <c r="AL1093" s="622"/>
      <c r="AM1093" s="622"/>
      <c r="AN1093" s="622"/>
      <c r="AO1093" s="622"/>
      <c r="AP1093" s="622"/>
      <c r="AQ1093" s="622"/>
      <c r="AR1093" s="622"/>
      <c r="AS1093" s="622"/>
      <c r="AT1093" s="622"/>
      <c r="AU1093" s="622"/>
      <c r="AV1093" s="622"/>
      <c r="AW1093" s="621"/>
      <c r="AX1093" s="621"/>
      <c r="AY1093" s="621"/>
      <c r="AZ1093" s="621"/>
      <c r="BA1093" s="620"/>
    </row>
    <row r="1094" spans="1:53" ht="15.75" customHeight="1" x14ac:dyDescent="0.25">
      <c r="A1094" s="620"/>
      <c r="B1094" s="625"/>
      <c r="C1094" s="620"/>
      <c r="D1094" s="620"/>
      <c r="E1094" s="620"/>
      <c r="F1094" s="620"/>
      <c r="G1094" s="620"/>
      <c r="H1094" s="620"/>
      <c r="I1094" s="620"/>
      <c r="J1094" s="622"/>
      <c r="K1094" s="622"/>
      <c r="L1094" s="622"/>
      <c r="M1094" s="622"/>
      <c r="N1094" s="624"/>
      <c r="O1094" s="622"/>
      <c r="P1094" s="622"/>
      <c r="Q1094" s="622"/>
      <c r="R1094" s="622"/>
      <c r="S1094" s="622"/>
      <c r="T1094" s="622"/>
      <c r="U1094" s="622"/>
      <c r="V1094" s="622"/>
      <c r="W1094" s="622"/>
      <c r="X1094" s="622"/>
      <c r="Y1094" s="622"/>
      <c r="Z1094" s="620"/>
      <c r="AA1094" s="620"/>
      <c r="AB1094" s="620"/>
      <c r="AC1094" s="623"/>
      <c r="AD1094" s="622"/>
      <c r="AE1094" s="622"/>
      <c r="AF1094" s="622"/>
      <c r="AG1094" s="622"/>
      <c r="AH1094" s="622"/>
      <c r="AI1094" s="623"/>
      <c r="AJ1094" s="622"/>
      <c r="AK1094" s="622"/>
      <c r="AL1094" s="622"/>
      <c r="AM1094" s="622"/>
      <c r="AN1094" s="622"/>
      <c r="AO1094" s="622"/>
      <c r="AP1094" s="622"/>
      <c r="AQ1094" s="622"/>
      <c r="AR1094" s="622"/>
      <c r="AS1094" s="622"/>
      <c r="AT1094" s="622"/>
      <c r="AU1094" s="622"/>
      <c r="AV1094" s="622"/>
      <c r="AW1094" s="621"/>
      <c r="AX1094" s="621"/>
      <c r="AY1094" s="621"/>
      <c r="AZ1094" s="621"/>
      <c r="BA1094" s="620"/>
    </row>
    <row r="1095" spans="1:53" ht="15.75" customHeight="1" x14ac:dyDescent="0.25">
      <c r="A1095" s="620"/>
      <c r="B1095" s="625"/>
      <c r="C1095" s="620"/>
      <c r="D1095" s="620"/>
      <c r="E1095" s="620"/>
      <c r="F1095" s="620"/>
      <c r="G1095" s="620"/>
      <c r="H1095" s="620"/>
      <c r="I1095" s="620"/>
      <c r="J1095" s="622"/>
      <c r="K1095" s="622"/>
      <c r="L1095" s="622"/>
      <c r="M1095" s="622"/>
      <c r="N1095" s="624"/>
      <c r="O1095" s="622"/>
      <c r="P1095" s="622"/>
      <c r="Q1095" s="622"/>
      <c r="R1095" s="622"/>
      <c r="S1095" s="622"/>
      <c r="T1095" s="622"/>
      <c r="U1095" s="622"/>
      <c r="V1095" s="622"/>
      <c r="W1095" s="622"/>
      <c r="X1095" s="622"/>
      <c r="Y1095" s="622"/>
      <c r="Z1095" s="620"/>
      <c r="AA1095" s="620"/>
      <c r="AB1095" s="620"/>
      <c r="AC1095" s="623"/>
      <c r="AD1095" s="622"/>
      <c r="AE1095" s="622"/>
      <c r="AF1095" s="622"/>
      <c r="AG1095" s="622"/>
      <c r="AH1095" s="622"/>
      <c r="AI1095" s="623"/>
      <c r="AJ1095" s="622"/>
      <c r="AK1095" s="622"/>
      <c r="AL1095" s="622"/>
      <c r="AM1095" s="622"/>
      <c r="AN1095" s="622"/>
      <c r="AO1095" s="622"/>
      <c r="AP1095" s="622"/>
      <c r="AQ1095" s="622"/>
      <c r="AR1095" s="622"/>
      <c r="AS1095" s="622"/>
      <c r="AT1095" s="622"/>
      <c r="AU1095" s="622"/>
      <c r="AV1095" s="622"/>
      <c r="AW1095" s="621"/>
      <c r="AX1095" s="621"/>
      <c r="AY1095" s="621"/>
      <c r="AZ1095" s="621"/>
      <c r="BA1095" s="620"/>
    </row>
    <row r="1096" spans="1:53" ht="15.75" customHeight="1" x14ac:dyDescent="0.25">
      <c r="A1096" s="620"/>
      <c r="B1096" s="625"/>
      <c r="C1096" s="620"/>
      <c r="D1096" s="620"/>
      <c r="E1096" s="620"/>
      <c r="F1096" s="620"/>
      <c r="G1096" s="620"/>
      <c r="H1096" s="620"/>
      <c r="I1096" s="620"/>
      <c r="J1096" s="622"/>
      <c r="K1096" s="622"/>
      <c r="L1096" s="622"/>
      <c r="M1096" s="622"/>
      <c r="N1096" s="624"/>
      <c r="O1096" s="622"/>
      <c r="P1096" s="622"/>
      <c r="Q1096" s="622"/>
      <c r="R1096" s="622"/>
      <c r="S1096" s="622"/>
      <c r="T1096" s="622"/>
      <c r="U1096" s="622"/>
      <c r="V1096" s="622"/>
      <c r="W1096" s="622"/>
      <c r="X1096" s="622"/>
      <c r="Y1096" s="622"/>
      <c r="Z1096" s="620"/>
      <c r="AA1096" s="620"/>
      <c r="AB1096" s="620"/>
      <c r="AC1096" s="623"/>
      <c r="AD1096" s="622"/>
      <c r="AE1096" s="622"/>
      <c r="AF1096" s="622"/>
      <c r="AG1096" s="622"/>
      <c r="AH1096" s="622"/>
      <c r="AI1096" s="623"/>
      <c r="AJ1096" s="622"/>
      <c r="AK1096" s="622"/>
      <c r="AL1096" s="622"/>
      <c r="AM1096" s="622"/>
      <c r="AN1096" s="622"/>
      <c r="AO1096" s="622"/>
      <c r="AP1096" s="622"/>
      <c r="AQ1096" s="622"/>
      <c r="AR1096" s="622"/>
      <c r="AS1096" s="622"/>
      <c r="AT1096" s="622"/>
      <c r="AU1096" s="622"/>
      <c r="AV1096" s="622"/>
      <c r="AW1096" s="621"/>
      <c r="AX1096" s="621"/>
      <c r="AY1096" s="621"/>
      <c r="AZ1096" s="621"/>
      <c r="BA1096" s="620"/>
    </row>
    <row r="1097" spans="1:53" ht="15.75" customHeight="1" x14ac:dyDescent="0.25">
      <c r="A1097" s="620"/>
      <c r="B1097" s="625"/>
      <c r="C1097" s="620"/>
      <c r="D1097" s="620"/>
      <c r="E1097" s="620"/>
      <c r="F1097" s="620"/>
      <c r="G1097" s="620"/>
      <c r="H1097" s="620"/>
      <c r="I1097" s="620"/>
      <c r="J1097" s="622"/>
      <c r="K1097" s="622"/>
      <c r="L1097" s="622"/>
      <c r="M1097" s="622"/>
      <c r="N1097" s="624"/>
      <c r="O1097" s="622"/>
      <c r="P1097" s="622"/>
      <c r="Q1097" s="622"/>
      <c r="R1097" s="622"/>
      <c r="S1097" s="622"/>
      <c r="T1097" s="622"/>
      <c r="U1097" s="622"/>
      <c r="V1097" s="622"/>
      <c r="W1097" s="622"/>
      <c r="X1097" s="622"/>
      <c r="Y1097" s="622"/>
      <c r="Z1097" s="620"/>
      <c r="AA1097" s="620"/>
      <c r="AB1097" s="620"/>
      <c r="AC1097" s="623"/>
      <c r="AD1097" s="622"/>
      <c r="AE1097" s="622"/>
      <c r="AF1097" s="622"/>
      <c r="AG1097" s="622"/>
      <c r="AH1097" s="622"/>
      <c r="AI1097" s="623"/>
      <c r="AJ1097" s="622"/>
      <c r="AK1097" s="622"/>
      <c r="AL1097" s="622"/>
      <c r="AM1097" s="622"/>
      <c r="AN1097" s="622"/>
      <c r="AO1097" s="622"/>
      <c r="AP1097" s="622"/>
      <c r="AQ1097" s="622"/>
      <c r="AR1097" s="622"/>
      <c r="AS1097" s="622"/>
      <c r="AT1097" s="622"/>
      <c r="AU1097" s="622"/>
      <c r="AV1097" s="622"/>
      <c r="AW1097" s="621"/>
      <c r="AX1097" s="621"/>
      <c r="AY1097" s="621"/>
      <c r="AZ1097" s="621"/>
      <c r="BA1097" s="620"/>
    </row>
    <row r="1098" spans="1:53" ht="15.75" customHeight="1" x14ac:dyDescent="0.25">
      <c r="A1098" s="620"/>
      <c r="B1098" s="625"/>
      <c r="C1098" s="620"/>
      <c r="D1098" s="620"/>
      <c r="E1098" s="620"/>
      <c r="F1098" s="620"/>
      <c r="G1098" s="620"/>
      <c r="H1098" s="620"/>
      <c r="I1098" s="620"/>
      <c r="J1098" s="622"/>
      <c r="K1098" s="622"/>
      <c r="L1098" s="622"/>
      <c r="M1098" s="622"/>
      <c r="N1098" s="624"/>
      <c r="O1098" s="622"/>
      <c r="P1098" s="622"/>
      <c r="Q1098" s="622"/>
      <c r="R1098" s="622"/>
      <c r="S1098" s="622"/>
      <c r="T1098" s="622"/>
      <c r="U1098" s="622"/>
      <c r="V1098" s="622"/>
      <c r="W1098" s="622"/>
      <c r="X1098" s="622"/>
      <c r="Y1098" s="622"/>
      <c r="Z1098" s="620"/>
      <c r="AA1098" s="620"/>
      <c r="AB1098" s="620"/>
      <c r="AC1098" s="623"/>
      <c r="AD1098" s="622"/>
      <c r="AE1098" s="622"/>
      <c r="AF1098" s="622"/>
      <c r="AG1098" s="622"/>
      <c r="AH1098" s="622"/>
      <c r="AI1098" s="623"/>
      <c r="AJ1098" s="622"/>
      <c r="AK1098" s="622"/>
      <c r="AL1098" s="622"/>
      <c r="AM1098" s="622"/>
      <c r="AN1098" s="622"/>
      <c r="AO1098" s="622"/>
      <c r="AP1098" s="622"/>
      <c r="AQ1098" s="622"/>
      <c r="AR1098" s="622"/>
      <c r="AS1098" s="622"/>
      <c r="AT1098" s="622"/>
      <c r="AU1098" s="622"/>
      <c r="AV1098" s="622"/>
      <c r="AW1098" s="621"/>
      <c r="AX1098" s="621"/>
      <c r="AY1098" s="621"/>
      <c r="AZ1098" s="621"/>
      <c r="BA1098" s="620"/>
    </row>
    <row r="1099" spans="1:53" ht="15.75" customHeight="1" x14ac:dyDescent="0.25">
      <c r="A1099" s="620"/>
      <c r="B1099" s="625"/>
      <c r="C1099" s="620"/>
      <c r="D1099" s="620"/>
      <c r="E1099" s="620"/>
      <c r="F1099" s="620"/>
      <c r="G1099" s="620"/>
      <c r="H1099" s="620"/>
      <c r="I1099" s="620"/>
      <c r="J1099" s="622"/>
      <c r="K1099" s="622"/>
      <c r="L1099" s="622"/>
      <c r="M1099" s="622"/>
      <c r="N1099" s="624"/>
      <c r="O1099" s="622"/>
      <c r="P1099" s="622"/>
      <c r="Q1099" s="622"/>
      <c r="R1099" s="622"/>
      <c r="S1099" s="622"/>
      <c r="T1099" s="622"/>
      <c r="U1099" s="622"/>
      <c r="V1099" s="622"/>
      <c r="W1099" s="622"/>
      <c r="X1099" s="622"/>
      <c r="Y1099" s="622"/>
      <c r="Z1099" s="620"/>
      <c r="AA1099" s="620"/>
      <c r="AB1099" s="620"/>
      <c r="AC1099" s="623"/>
      <c r="AD1099" s="622"/>
      <c r="AE1099" s="622"/>
      <c r="AF1099" s="622"/>
      <c r="AG1099" s="622"/>
      <c r="AH1099" s="622"/>
      <c r="AI1099" s="623"/>
      <c r="AJ1099" s="622"/>
      <c r="AK1099" s="622"/>
      <c r="AL1099" s="622"/>
      <c r="AM1099" s="622"/>
      <c r="AN1099" s="622"/>
      <c r="AO1099" s="622"/>
      <c r="AP1099" s="622"/>
      <c r="AQ1099" s="622"/>
      <c r="AR1099" s="622"/>
      <c r="AS1099" s="622"/>
      <c r="AT1099" s="622"/>
      <c r="AU1099" s="622"/>
      <c r="AV1099" s="622"/>
      <c r="AW1099" s="621"/>
      <c r="AX1099" s="621"/>
      <c r="AY1099" s="621"/>
      <c r="AZ1099" s="621"/>
      <c r="BA1099" s="620"/>
    </row>
    <row r="1100" spans="1:53" ht="15.75" customHeight="1" x14ac:dyDescent="0.25">
      <c r="A1100" s="620"/>
      <c r="B1100" s="625"/>
      <c r="C1100" s="620"/>
      <c r="D1100" s="620"/>
      <c r="E1100" s="620"/>
      <c r="F1100" s="620"/>
      <c r="G1100" s="620"/>
      <c r="H1100" s="620"/>
      <c r="I1100" s="620"/>
      <c r="J1100" s="622"/>
      <c r="K1100" s="622"/>
      <c r="L1100" s="622"/>
      <c r="M1100" s="622"/>
      <c r="N1100" s="624"/>
      <c r="O1100" s="622"/>
      <c r="P1100" s="622"/>
      <c r="Q1100" s="622"/>
      <c r="R1100" s="622"/>
      <c r="S1100" s="622"/>
      <c r="T1100" s="622"/>
      <c r="U1100" s="622"/>
      <c r="V1100" s="622"/>
      <c r="W1100" s="622"/>
      <c r="X1100" s="622"/>
      <c r="Y1100" s="622"/>
      <c r="Z1100" s="620"/>
      <c r="AA1100" s="620"/>
      <c r="AB1100" s="620"/>
      <c r="AC1100" s="623"/>
      <c r="AD1100" s="622"/>
      <c r="AE1100" s="622"/>
      <c r="AF1100" s="622"/>
      <c r="AG1100" s="622"/>
      <c r="AH1100" s="622"/>
      <c r="AI1100" s="623"/>
      <c r="AJ1100" s="622"/>
      <c r="AK1100" s="622"/>
      <c r="AL1100" s="622"/>
      <c r="AM1100" s="622"/>
      <c r="AN1100" s="622"/>
      <c r="AO1100" s="622"/>
      <c r="AP1100" s="622"/>
      <c r="AQ1100" s="622"/>
      <c r="AR1100" s="622"/>
      <c r="AS1100" s="622"/>
      <c r="AT1100" s="622"/>
      <c r="AU1100" s="622"/>
      <c r="AV1100" s="622"/>
      <c r="AW1100" s="621"/>
      <c r="AX1100" s="621"/>
      <c r="AY1100" s="621"/>
      <c r="AZ1100" s="621"/>
      <c r="BA1100" s="620"/>
    </row>
    <row r="1101" spans="1:53" ht="15.75" customHeight="1" x14ac:dyDescent="0.25">
      <c r="A1101" s="620"/>
      <c r="B1101" s="625"/>
      <c r="C1101" s="620"/>
      <c r="D1101" s="620"/>
      <c r="E1101" s="620"/>
      <c r="F1101" s="620"/>
      <c r="G1101" s="620"/>
      <c r="H1101" s="620"/>
      <c r="I1101" s="620"/>
      <c r="J1101" s="622"/>
      <c r="K1101" s="622"/>
      <c r="L1101" s="622"/>
      <c r="M1101" s="622"/>
      <c r="N1101" s="624"/>
      <c r="O1101" s="622"/>
      <c r="P1101" s="622"/>
      <c r="Q1101" s="622"/>
      <c r="R1101" s="622"/>
      <c r="S1101" s="622"/>
      <c r="T1101" s="622"/>
      <c r="U1101" s="622"/>
      <c r="V1101" s="622"/>
      <c r="W1101" s="622"/>
      <c r="X1101" s="622"/>
      <c r="Y1101" s="622"/>
      <c r="Z1101" s="620"/>
      <c r="AA1101" s="620"/>
      <c r="AB1101" s="620"/>
      <c r="AC1101" s="623"/>
      <c r="AD1101" s="622"/>
      <c r="AE1101" s="622"/>
      <c r="AF1101" s="622"/>
      <c r="AG1101" s="622"/>
      <c r="AH1101" s="622"/>
      <c r="AI1101" s="623"/>
      <c r="AJ1101" s="622"/>
      <c r="AK1101" s="622"/>
      <c r="AL1101" s="622"/>
      <c r="AM1101" s="622"/>
      <c r="AN1101" s="622"/>
      <c r="AO1101" s="622"/>
      <c r="AP1101" s="622"/>
      <c r="AQ1101" s="622"/>
      <c r="AR1101" s="622"/>
      <c r="AS1101" s="622"/>
      <c r="AT1101" s="622"/>
      <c r="AU1101" s="622"/>
      <c r="AV1101" s="622"/>
      <c r="AW1101" s="621"/>
      <c r="AX1101" s="621"/>
      <c r="AY1101" s="621"/>
      <c r="AZ1101" s="621"/>
      <c r="BA1101" s="620"/>
    </row>
    <row r="1102" spans="1:53" ht="15.75" customHeight="1" x14ac:dyDescent="0.25">
      <c r="A1102" s="620"/>
      <c r="B1102" s="625"/>
      <c r="C1102" s="620"/>
      <c r="D1102" s="620"/>
      <c r="E1102" s="620"/>
      <c r="F1102" s="620"/>
      <c r="G1102" s="620"/>
      <c r="H1102" s="620"/>
      <c r="I1102" s="620"/>
      <c r="J1102" s="622"/>
      <c r="K1102" s="622"/>
      <c r="L1102" s="622"/>
      <c r="M1102" s="622"/>
      <c r="N1102" s="624"/>
      <c r="O1102" s="622"/>
      <c r="P1102" s="622"/>
      <c r="Q1102" s="622"/>
      <c r="R1102" s="622"/>
      <c r="S1102" s="622"/>
      <c r="T1102" s="622"/>
      <c r="U1102" s="622"/>
      <c r="V1102" s="622"/>
      <c r="W1102" s="622"/>
      <c r="X1102" s="622"/>
      <c r="Y1102" s="622"/>
      <c r="Z1102" s="620"/>
      <c r="AA1102" s="620"/>
      <c r="AB1102" s="620"/>
      <c r="AC1102" s="623"/>
      <c r="AD1102" s="622"/>
      <c r="AE1102" s="622"/>
      <c r="AF1102" s="622"/>
      <c r="AG1102" s="622"/>
      <c r="AH1102" s="622"/>
      <c r="AI1102" s="623"/>
      <c r="AJ1102" s="622"/>
      <c r="AK1102" s="622"/>
      <c r="AL1102" s="622"/>
      <c r="AM1102" s="622"/>
      <c r="AN1102" s="622"/>
      <c r="AO1102" s="622"/>
      <c r="AP1102" s="622"/>
      <c r="AQ1102" s="622"/>
      <c r="AR1102" s="622"/>
      <c r="AS1102" s="622"/>
      <c r="AT1102" s="622"/>
      <c r="AU1102" s="622"/>
      <c r="AV1102" s="622"/>
      <c r="AW1102" s="621"/>
      <c r="AX1102" s="621"/>
      <c r="AY1102" s="621"/>
      <c r="AZ1102" s="621"/>
      <c r="BA1102" s="620"/>
    </row>
    <row r="1103" spans="1:53" ht="15.75" customHeight="1" x14ac:dyDescent="0.25">
      <c r="A1103" s="620"/>
      <c r="B1103" s="625"/>
      <c r="C1103" s="620"/>
      <c r="D1103" s="620"/>
      <c r="E1103" s="620"/>
      <c r="F1103" s="620"/>
      <c r="G1103" s="620"/>
      <c r="H1103" s="620"/>
      <c r="I1103" s="620"/>
      <c r="J1103" s="622"/>
      <c r="K1103" s="622"/>
      <c r="L1103" s="622"/>
      <c r="M1103" s="622"/>
      <c r="N1103" s="624"/>
      <c r="O1103" s="622"/>
      <c r="P1103" s="622"/>
      <c r="Q1103" s="622"/>
      <c r="R1103" s="622"/>
      <c r="S1103" s="622"/>
      <c r="T1103" s="622"/>
      <c r="U1103" s="622"/>
      <c r="V1103" s="622"/>
      <c r="W1103" s="622"/>
      <c r="X1103" s="622"/>
      <c r="Y1103" s="622"/>
      <c r="Z1103" s="620"/>
      <c r="AA1103" s="620"/>
      <c r="AB1103" s="620"/>
      <c r="AC1103" s="623"/>
      <c r="AD1103" s="622"/>
      <c r="AE1103" s="622"/>
      <c r="AF1103" s="622"/>
      <c r="AG1103" s="622"/>
      <c r="AH1103" s="622"/>
      <c r="AI1103" s="623"/>
      <c r="AJ1103" s="622"/>
      <c r="AK1103" s="622"/>
      <c r="AL1103" s="622"/>
      <c r="AM1103" s="622"/>
      <c r="AN1103" s="622"/>
      <c r="AO1103" s="622"/>
      <c r="AP1103" s="622"/>
      <c r="AQ1103" s="622"/>
      <c r="AR1103" s="622"/>
      <c r="AS1103" s="622"/>
      <c r="AT1103" s="622"/>
      <c r="AU1103" s="622"/>
      <c r="AV1103" s="622"/>
      <c r="AW1103" s="621"/>
      <c r="AX1103" s="621"/>
      <c r="AY1103" s="621"/>
      <c r="AZ1103" s="621"/>
      <c r="BA1103" s="620"/>
    </row>
    <row r="1104" spans="1:53" ht="15.75" customHeight="1" x14ac:dyDescent="0.25">
      <c r="A1104" s="620"/>
      <c r="B1104" s="625"/>
      <c r="C1104" s="620"/>
      <c r="D1104" s="620"/>
      <c r="E1104" s="620"/>
      <c r="F1104" s="620"/>
      <c r="G1104" s="620"/>
      <c r="H1104" s="620"/>
      <c r="I1104" s="620"/>
      <c r="J1104" s="622"/>
      <c r="K1104" s="622"/>
      <c r="L1104" s="622"/>
      <c r="M1104" s="622"/>
      <c r="N1104" s="624"/>
      <c r="O1104" s="622"/>
      <c r="P1104" s="622"/>
      <c r="Q1104" s="622"/>
      <c r="R1104" s="622"/>
      <c r="S1104" s="622"/>
      <c r="T1104" s="622"/>
      <c r="U1104" s="622"/>
      <c r="V1104" s="622"/>
      <c r="W1104" s="622"/>
      <c r="X1104" s="622"/>
      <c r="Y1104" s="622"/>
      <c r="Z1104" s="620"/>
      <c r="AA1104" s="620"/>
      <c r="AB1104" s="620"/>
      <c r="AC1104" s="623"/>
      <c r="AD1104" s="622"/>
      <c r="AE1104" s="622"/>
      <c r="AF1104" s="622"/>
      <c r="AG1104" s="622"/>
      <c r="AH1104" s="622"/>
      <c r="AI1104" s="623"/>
      <c r="AJ1104" s="622"/>
      <c r="AK1104" s="622"/>
      <c r="AL1104" s="622"/>
      <c r="AM1104" s="622"/>
      <c r="AN1104" s="622"/>
      <c r="AO1104" s="622"/>
      <c r="AP1104" s="622"/>
      <c r="AQ1104" s="622"/>
      <c r="AR1104" s="622"/>
      <c r="AS1104" s="622"/>
      <c r="AT1104" s="622"/>
      <c r="AU1104" s="622"/>
      <c r="AV1104" s="622"/>
      <c r="AW1104" s="621"/>
      <c r="AX1104" s="621"/>
      <c r="AY1104" s="621"/>
      <c r="AZ1104" s="621"/>
      <c r="BA1104" s="620"/>
    </row>
    <row r="1105" spans="1:53" ht="15.75" customHeight="1" x14ac:dyDescent="0.25">
      <c r="A1105" s="620"/>
      <c r="B1105" s="625"/>
      <c r="C1105" s="620"/>
      <c r="D1105" s="620"/>
      <c r="E1105" s="620"/>
      <c r="F1105" s="620"/>
      <c r="G1105" s="620"/>
      <c r="H1105" s="620"/>
      <c r="I1105" s="620"/>
      <c r="J1105" s="622"/>
      <c r="K1105" s="622"/>
      <c r="L1105" s="622"/>
      <c r="M1105" s="622"/>
      <c r="N1105" s="624"/>
      <c r="O1105" s="622"/>
      <c r="P1105" s="622"/>
      <c r="Q1105" s="622"/>
      <c r="R1105" s="622"/>
      <c r="S1105" s="622"/>
      <c r="T1105" s="622"/>
      <c r="U1105" s="622"/>
      <c r="V1105" s="622"/>
      <c r="W1105" s="622"/>
      <c r="X1105" s="622"/>
      <c r="Y1105" s="622"/>
      <c r="Z1105" s="620"/>
      <c r="AA1105" s="620"/>
      <c r="AB1105" s="620"/>
      <c r="AC1105" s="623"/>
      <c r="AD1105" s="622"/>
      <c r="AE1105" s="622"/>
      <c r="AF1105" s="622"/>
      <c r="AG1105" s="622"/>
      <c r="AH1105" s="622"/>
      <c r="AI1105" s="623"/>
      <c r="AJ1105" s="622"/>
      <c r="AK1105" s="622"/>
      <c r="AL1105" s="622"/>
      <c r="AM1105" s="622"/>
      <c r="AN1105" s="622"/>
      <c r="AO1105" s="622"/>
      <c r="AP1105" s="622"/>
      <c r="AQ1105" s="622"/>
      <c r="AR1105" s="622"/>
      <c r="AS1105" s="622"/>
      <c r="AT1105" s="622"/>
      <c r="AU1105" s="622"/>
      <c r="AV1105" s="622"/>
      <c r="AW1105" s="621"/>
      <c r="AX1105" s="621"/>
      <c r="AY1105" s="621"/>
      <c r="AZ1105" s="621"/>
      <c r="BA1105" s="620"/>
    </row>
    <row r="1106" spans="1:53" ht="15.75" customHeight="1" x14ac:dyDescent="0.25">
      <c r="A1106" s="620"/>
      <c r="B1106" s="625"/>
      <c r="C1106" s="620"/>
      <c r="D1106" s="620"/>
      <c r="E1106" s="620"/>
      <c r="F1106" s="620"/>
      <c r="G1106" s="620"/>
      <c r="H1106" s="620"/>
      <c r="I1106" s="620"/>
      <c r="J1106" s="622"/>
      <c r="K1106" s="622"/>
      <c r="L1106" s="622"/>
      <c r="M1106" s="622"/>
      <c r="N1106" s="624"/>
      <c r="O1106" s="622"/>
      <c r="P1106" s="622"/>
      <c r="Q1106" s="622"/>
      <c r="R1106" s="622"/>
      <c r="S1106" s="622"/>
      <c r="T1106" s="622"/>
      <c r="U1106" s="622"/>
      <c r="V1106" s="622"/>
      <c r="W1106" s="622"/>
      <c r="X1106" s="622"/>
      <c r="Y1106" s="622"/>
      <c r="Z1106" s="620"/>
      <c r="AA1106" s="620"/>
      <c r="AB1106" s="620"/>
      <c r="AC1106" s="623"/>
      <c r="AD1106" s="622"/>
      <c r="AE1106" s="622"/>
      <c r="AF1106" s="622"/>
      <c r="AG1106" s="622"/>
      <c r="AH1106" s="622"/>
      <c r="AI1106" s="623"/>
      <c r="AJ1106" s="622"/>
      <c r="AK1106" s="622"/>
      <c r="AL1106" s="622"/>
      <c r="AM1106" s="622"/>
      <c r="AN1106" s="622"/>
      <c r="AO1106" s="622"/>
      <c r="AP1106" s="622"/>
      <c r="AQ1106" s="622"/>
      <c r="AR1106" s="622"/>
      <c r="AS1106" s="622"/>
      <c r="AT1106" s="622"/>
      <c r="AU1106" s="622"/>
      <c r="AV1106" s="622"/>
      <c r="AW1106" s="621"/>
      <c r="AX1106" s="621"/>
      <c r="AY1106" s="621"/>
      <c r="AZ1106" s="621"/>
      <c r="BA1106" s="620"/>
    </row>
    <row r="1107" spans="1:53" ht="15.75" customHeight="1" x14ac:dyDescent="0.25">
      <c r="A1107" s="620"/>
      <c r="B1107" s="625"/>
      <c r="C1107" s="620"/>
      <c r="D1107" s="620"/>
      <c r="E1107" s="620"/>
      <c r="F1107" s="620"/>
      <c r="G1107" s="620"/>
      <c r="H1107" s="620"/>
      <c r="I1107" s="620"/>
      <c r="J1107" s="622"/>
      <c r="K1107" s="622"/>
      <c r="L1107" s="622"/>
      <c r="M1107" s="622"/>
      <c r="N1107" s="624"/>
      <c r="O1107" s="622"/>
      <c r="P1107" s="622"/>
      <c r="Q1107" s="622"/>
      <c r="R1107" s="622"/>
      <c r="S1107" s="622"/>
      <c r="T1107" s="622"/>
      <c r="U1107" s="622"/>
      <c r="V1107" s="622"/>
      <c r="W1107" s="622"/>
      <c r="X1107" s="622"/>
      <c r="Y1107" s="622"/>
      <c r="Z1107" s="620"/>
      <c r="AA1107" s="620"/>
      <c r="AB1107" s="620"/>
      <c r="AC1107" s="623"/>
      <c r="AD1107" s="622"/>
      <c r="AE1107" s="622"/>
      <c r="AF1107" s="622"/>
      <c r="AG1107" s="622"/>
      <c r="AH1107" s="622"/>
      <c r="AI1107" s="623"/>
      <c r="AJ1107" s="622"/>
      <c r="AK1107" s="622"/>
      <c r="AL1107" s="622"/>
      <c r="AM1107" s="622"/>
      <c r="AN1107" s="622"/>
      <c r="AO1107" s="622"/>
      <c r="AP1107" s="622"/>
      <c r="AQ1107" s="622"/>
      <c r="AR1107" s="622"/>
      <c r="AS1107" s="622"/>
      <c r="AT1107" s="622"/>
      <c r="AU1107" s="622"/>
      <c r="AV1107" s="622"/>
      <c r="AW1107" s="621"/>
      <c r="AX1107" s="621"/>
      <c r="AY1107" s="621"/>
      <c r="AZ1107" s="621"/>
      <c r="BA1107" s="620"/>
    </row>
    <row r="1108" spans="1:53" ht="15.75" customHeight="1" x14ac:dyDescent="0.25">
      <c r="A1108" s="620"/>
      <c r="B1108" s="625"/>
      <c r="C1108" s="620"/>
      <c r="D1108" s="620"/>
      <c r="E1108" s="620"/>
      <c r="F1108" s="620"/>
      <c r="G1108" s="620"/>
      <c r="H1108" s="620"/>
      <c r="I1108" s="620"/>
      <c r="J1108" s="622"/>
      <c r="K1108" s="622"/>
      <c r="L1108" s="622"/>
      <c r="M1108" s="622"/>
      <c r="N1108" s="624"/>
      <c r="O1108" s="622"/>
      <c r="P1108" s="622"/>
      <c r="Q1108" s="622"/>
      <c r="R1108" s="622"/>
      <c r="S1108" s="622"/>
      <c r="T1108" s="622"/>
      <c r="U1108" s="622"/>
      <c r="V1108" s="622"/>
      <c r="W1108" s="622"/>
      <c r="X1108" s="622"/>
      <c r="Y1108" s="622"/>
      <c r="Z1108" s="620"/>
      <c r="AA1108" s="620"/>
      <c r="AB1108" s="620"/>
      <c r="AC1108" s="623"/>
      <c r="AD1108" s="622"/>
      <c r="AE1108" s="622"/>
      <c r="AF1108" s="622"/>
      <c r="AG1108" s="622"/>
      <c r="AH1108" s="622"/>
      <c r="AI1108" s="623"/>
      <c r="AJ1108" s="622"/>
      <c r="AK1108" s="622"/>
      <c r="AL1108" s="622"/>
      <c r="AM1108" s="622"/>
      <c r="AN1108" s="622"/>
      <c r="AO1108" s="622"/>
      <c r="AP1108" s="622"/>
      <c r="AQ1108" s="622"/>
      <c r="AR1108" s="622"/>
      <c r="AS1108" s="622"/>
      <c r="AT1108" s="622"/>
      <c r="AU1108" s="622"/>
      <c r="AV1108" s="622"/>
      <c r="AW1108" s="621"/>
      <c r="AX1108" s="621"/>
      <c r="AY1108" s="621"/>
      <c r="AZ1108" s="621"/>
      <c r="BA1108" s="620"/>
    </row>
    <row r="1109" spans="1:53" ht="15.75" customHeight="1" x14ac:dyDescent="0.25">
      <c r="A1109" s="620"/>
      <c r="B1109" s="625"/>
      <c r="C1109" s="620"/>
      <c r="D1109" s="620"/>
      <c r="E1109" s="620"/>
      <c r="F1109" s="620"/>
      <c r="G1109" s="620"/>
      <c r="H1109" s="620"/>
      <c r="I1109" s="620"/>
      <c r="J1109" s="622"/>
      <c r="K1109" s="622"/>
      <c r="L1109" s="622"/>
      <c r="M1109" s="622"/>
      <c r="N1109" s="624"/>
      <c r="O1109" s="622"/>
      <c r="P1109" s="622"/>
      <c r="Q1109" s="622"/>
      <c r="R1109" s="622"/>
      <c r="S1109" s="622"/>
      <c r="T1109" s="622"/>
      <c r="U1109" s="622"/>
      <c r="V1109" s="622"/>
      <c r="W1109" s="622"/>
      <c r="X1109" s="622"/>
      <c r="Y1109" s="622"/>
      <c r="Z1109" s="620"/>
      <c r="AA1109" s="620"/>
      <c r="AB1109" s="620"/>
      <c r="AC1109" s="623"/>
      <c r="AD1109" s="622"/>
      <c r="AE1109" s="622"/>
      <c r="AF1109" s="622"/>
      <c r="AG1109" s="622"/>
      <c r="AH1109" s="622"/>
      <c r="AI1109" s="623"/>
      <c r="AJ1109" s="622"/>
      <c r="AK1109" s="622"/>
      <c r="AL1109" s="622"/>
      <c r="AM1109" s="622"/>
      <c r="AN1109" s="622"/>
      <c r="AO1109" s="622"/>
      <c r="AP1109" s="622"/>
      <c r="AQ1109" s="622"/>
      <c r="AR1109" s="622"/>
      <c r="AS1109" s="622"/>
      <c r="AT1109" s="622"/>
      <c r="AU1109" s="622"/>
      <c r="AV1109" s="622"/>
      <c r="AW1109" s="621"/>
      <c r="AX1109" s="621"/>
      <c r="AY1109" s="621"/>
      <c r="AZ1109" s="621"/>
      <c r="BA1109" s="620"/>
    </row>
    <row r="1110" spans="1:53" ht="15.75" customHeight="1" x14ac:dyDescent="0.25">
      <c r="A1110" s="620"/>
      <c r="B1110" s="625"/>
      <c r="C1110" s="620"/>
      <c r="D1110" s="620"/>
      <c r="E1110" s="620"/>
      <c r="F1110" s="620"/>
      <c r="G1110" s="620"/>
      <c r="H1110" s="620"/>
      <c r="I1110" s="620"/>
      <c r="J1110" s="622"/>
      <c r="K1110" s="622"/>
      <c r="L1110" s="622"/>
      <c r="M1110" s="622"/>
      <c r="N1110" s="624"/>
      <c r="O1110" s="622"/>
      <c r="P1110" s="622"/>
      <c r="Q1110" s="622"/>
      <c r="R1110" s="622"/>
      <c r="S1110" s="622"/>
      <c r="T1110" s="622"/>
      <c r="U1110" s="622"/>
      <c r="V1110" s="622"/>
      <c r="W1110" s="622"/>
      <c r="X1110" s="622"/>
      <c r="Y1110" s="622"/>
      <c r="Z1110" s="620"/>
      <c r="AA1110" s="620"/>
      <c r="AB1110" s="620"/>
      <c r="AC1110" s="623"/>
      <c r="AD1110" s="622"/>
      <c r="AE1110" s="622"/>
      <c r="AF1110" s="622"/>
      <c r="AG1110" s="622"/>
      <c r="AH1110" s="622"/>
      <c r="AI1110" s="623"/>
      <c r="AJ1110" s="622"/>
      <c r="AK1110" s="622"/>
      <c r="AL1110" s="622"/>
      <c r="AM1110" s="622"/>
      <c r="AN1110" s="622"/>
      <c r="AO1110" s="622"/>
      <c r="AP1110" s="622"/>
      <c r="AQ1110" s="622"/>
      <c r="AR1110" s="622"/>
      <c r="AS1110" s="622"/>
      <c r="AT1110" s="622"/>
      <c r="AU1110" s="622"/>
      <c r="AV1110" s="622"/>
      <c r="AW1110" s="621"/>
      <c r="AX1110" s="621"/>
      <c r="AY1110" s="621"/>
      <c r="AZ1110" s="621"/>
      <c r="BA1110" s="620"/>
    </row>
    <row r="1111" spans="1:53" ht="15.75" customHeight="1" x14ac:dyDescent="0.25">
      <c r="A1111" s="620"/>
      <c r="B1111" s="625"/>
      <c r="C1111" s="620"/>
      <c r="D1111" s="620"/>
      <c r="E1111" s="620"/>
      <c r="F1111" s="620"/>
      <c r="G1111" s="620"/>
      <c r="H1111" s="620"/>
      <c r="I1111" s="620"/>
      <c r="J1111" s="622"/>
      <c r="K1111" s="622"/>
      <c r="L1111" s="622"/>
      <c r="M1111" s="622"/>
      <c r="N1111" s="624"/>
      <c r="O1111" s="622"/>
      <c r="P1111" s="622"/>
      <c r="Q1111" s="622"/>
      <c r="R1111" s="622"/>
      <c r="S1111" s="622"/>
      <c r="T1111" s="622"/>
      <c r="U1111" s="622"/>
      <c r="V1111" s="622"/>
      <c r="W1111" s="622"/>
      <c r="X1111" s="622"/>
      <c r="Y1111" s="622"/>
      <c r="Z1111" s="620"/>
      <c r="AA1111" s="620"/>
      <c r="AB1111" s="620"/>
      <c r="AC1111" s="623"/>
      <c r="AD1111" s="622"/>
      <c r="AE1111" s="622"/>
      <c r="AF1111" s="622"/>
      <c r="AG1111" s="622"/>
      <c r="AH1111" s="622"/>
      <c r="AI1111" s="623"/>
      <c r="AJ1111" s="622"/>
      <c r="AK1111" s="622"/>
      <c r="AL1111" s="622"/>
      <c r="AM1111" s="622"/>
      <c r="AN1111" s="622"/>
      <c r="AO1111" s="622"/>
      <c r="AP1111" s="622"/>
      <c r="AQ1111" s="622"/>
      <c r="AR1111" s="622"/>
      <c r="AS1111" s="622"/>
      <c r="AT1111" s="622"/>
      <c r="AU1111" s="622"/>
      <c r="AV1111" s="622"/>
      <c r="AW1111" s="621"/>
      <c r="AX1111" s="621"/>
      <c r="AY1111" s="621"/>
      <c r="AZ1111" s="621"/>
      <c r="BA1111" s="620"/>
    </row>
    <row r="1112" spans="1:53" ht="15.75" customHeight="1" x14ac:dyDescent="0.25">
      <c r="A1112" s="620"/>
      <c r="B1112" s="625"/>
      <c r="C1112" s="620"/>
      <c r="D1112" s="620"/>
      <c r="E1112" s="620"/>
      <c r="F1112" s="620"/>
      <c r="G1112" s="620"/>
      <c r="H1112" s="620"/>
      <c r="I1112" s="620"/>
      <c r="J1112" s="622"/>
      <c r="K1112" s="622"/>
      <c r="L1112" s="622"/>
      <c r="M1112" s="622"/>
      <c r="N1112" s="624"/>
      <c r="O1112" s="622"/>
      <c r="P1112" s="622"/>
      <c r="Q1112" s="622"/>
      <c r="R1112" s="622"/>
      <c r="S1112" s="622"/>
      <c r="T1112" s="622"/>
      <c r="U1112" s="622"/>
      <c r="V1112" s="622"/>
      <c r="W1112" s="622"/>
      <c r="X1112" s="622"/>
      <c r="Y1112" s="622"/>
      <c r="Z1112" s="620"/>
      <c r="AA1112" s="620"/>
      <c r="AB1112" s="620"/>
      <c r="AC1112" s="623"/>
      <c r="AD1112" s="622"/>
      <c r="AE1112" s="622"/>
      <c r="AF1112" s="622"/>
      <c r="AG1112" s="622"/>
      <c r="AH1112" s="622"/>
      <c r="AI1112" s="623"/>
      <c r="AJ1112" s="622"/>
      <c r="AK1112" s="622"/>
      <c r="AL1112" s="622"/>
      <c r="AM1112" s="622"/>
      <c r="AN1112" s="622"/>
      <c r="AO1112" s="622"/>
      <c r="AP1112" s="622"/>
      <c r="AQ1112" s="622"/>
      <c r="AR1112" s="622"/>
      <c r="AS1112" s="622"/>
      <c r="AT1112" s="622"/>
      <c r="AU1112" s="622"/>
      <c r="AV1112" s="622"/>
      <c r="AW1112" s="621"/>
      <c r="AX1112" s="621"/>
      <c r="AY1112" s="621"/>
      <c r="AZ1112" s="621"/>
      <c r="BA1112" s="620"/>
    </row>
    <row r="1113" spans="1:53" ht="15.75" customHeight="1" x14ac:dyDescent="0.25">
      <c r="A1113" s="620"/>
      <c r="B1113" s="625"/>
      <c r="C1113" s="620"/>
      <c r="D1113" s="620"/>
      <c r="E1113" s="620"/>
      <c r="F1113" s="620"/>
      <c r="G1113" s="620"/>
      <c r="H1113" s="620"/>
      <c r="I1113" s="620"/>
      <c r="J1113" s="622"/>
      <c r="K1113" s="622"/>
      <c r="L1113" s="622"/>
      <c r="M1113" s="622"/>
      <c r="N1113" s="624"/>
      <c r="O1113" s="622"/>
      <c r="P1113" s="622"/>
      <c r="Q1113" s="622"/>
      <c r="R1113" s="622"/>
      <c r="S1113" s="622"/>
      <c r="T1113" s="622"/>
      <c r="U1113" s="622"/>
      <c r="V1113" s="622"/>
      <c r="W1113" s="622"/>
      <c r="X1113" s="622"/>
      <c r="Y1113" s="622"/>
      <c r="Z1113" s="620"/>
      <c r="AA1113" s="620"/>
      <c r="AB1113" s="620"/>
      <c r="AC1113" s="623"/>
      <c r="AD1113" s="622"/>
      <c r="AE1113" s="622"/>
      <c r="AF1113" s="622"/>
      <c r="AG1113" s="622"/>
      <c r="AH1113" s="622"/>
      <c r="AI1113" s="623"/>
      <c r="AJ1113" s="622"/>
      <c r="AK1113" s="622"/>
      <c r="AL1113" s="622"/>
      <c r="AM1113" s="622"/>
      <c r="AN1113" s="622"/>
      <c r="AO1113" s="622"/>
      <c r="AP1113" s="622"/>
      <c r="AQ1113" s="622"/>
      <c r="AR1113" s="622"/>
      <c r="AS1113" s="622"/>
      <c r="AT1113" s="622"/>
      <c r="AU1113" s="622"/>
      <c r="AV1113" s="622"/>
      <c r="AW1113" s="621"/>
      <c r="AX1113" s="621"/>
      <c r="AY1113" s="621"/>
      <c r="AZ1113" s="621"/>
      <c r="BA1113" s="620"/>
    </row>
    <row r="1114" spans="1:53" ht="15.75" customHeight="1" x14ac:dyDescent="0.25">
      <c r="A1114" s="620"/>
      <c r="B1114" s="625"/>
      <c r="C1114" s="620"/>
      <c r="D1114" s="620"/>
      <c r="E1114" s="620"/>
      <c r="F1114" s="620"/>
      <c r="G1114" s="620"/>
      <c r="H1114" s="620"/>
      <c r="I1114" s="620"/>
      <c r="J1114" s="622"/>
      <c r="K1114" s="622"/>
      <c r="L1114" s="622"/>
      <c r="M1114" s="622"/>
      <c r="N1114" s="624"/>
      <c r="O1114" s="622"/>
      <c r="P1114" s="622"/>
      <c r="Q1114" s="622"/>
      <c r="R1114" s="622"/>
      <c r="S1114" s="622"/>
      <c r="T1114" s="622"/>
      <c r="U1114" s="622"/>
      <c r="V1114" s="622"/>
      <c r="W1114" s="622"/>
      <c r="X1114" s="622"/>
      <c r="Y1114" s="622"/>
      <c r="Z1114" s="620"/>
      <c r="AA1114" s="620"/>
      <c r="AB1114" s="620"/>
      <c r="AC1114" s="623"/>
      <c r="AD1114" s="622"/>
      <c r="AE1114" s="622"/>
      <c r="AF1114" s="622"/>
      <c r="AG1114" s="622"/>
      <c r="AH1114" s="622"/>
      <c r="AI1114" s="623"/>
      <c r="AJ1114" s="622"/>
      <c r="AK1114" s="622"/>
      <c r="AL1114" s="622"/>
      <c r="AM1114" s="622"/>
      <c r="AN1114" s="622"/>
      <c r="AO1114" s="622"/>
      <c r="AP1114" s="622"/>
      <c r="AQ1114" s="622"/>
      <c r="AR1114" s="622"/>
      <c r="AS1114" s="622"/>
      <c r="AT1114" s="622"/>
      <c r="AU1114" s="622"/>
      <c r="AV1114" s="622"/>
      <c r="AW1114" s="621"/>
      <c r="AX1114" s="621"/>
      <c r="AY1114" s="621"/>
      <c r="AZ1114" s="621"/>
      <c r="BA1114" s="620"/>
    </row>
    <row r="1115" spans="1:53" ht="15.75" customHeight="1" x14ac:dyDescent="0.25">
      <c r="A1115" s="620"/>
      <c r="B1115" s="625"/>
      <c r="C1115" s="620"/>
      <c r="D1115" s="620"/>
      <c r="E1115" s="620"/>
      <c r="F1115" s="620"/>
      <c r="G1115" s="620"/>
      <c r="H1115" s="620"/>
      <c r="I1115" s="620"/>
      <c r="J1115" s="622"/>
      <c r="K1115" s="622"/>
      <c r="L1115" s="622"/>
      <c r="M1115" s="622"/>
      <c r="N1115" s="624"/>
      <c r="O1115" s="622"/>
      <c r="P1115" s="622"/>
      <c r="Q1115" s="622"/>
      <c r="R1115" s="622"/>
      <c r="S1115" s="622"/>
      <c r="T1115" s="622"/>
      <c r="U1115" s="622"/>
      <c r="V1115" s="622"/>
      <c r="W1115" s="622"/>
      <c r="X1115" s="622"/>
      <c r="Y1115" s="622"/>
      <c r="Z1115" s="620"/>
      <c r="AA1115" s="620"/>
      <c r="AB1115" s="620"/>
      <c r="AC1115" s="623"/>
      <c r="AD1115" s="622"/>
      <c r="AE1115" s="622"/>
      <c r="AF1115" s="622"/>
      <c r="AG1115" s="622"/>
      <c r="AH1115" s="622"/>
      <c r="AI1115" s="623"/>
      <c r="AJ1115" s="622"/>
      <c r="AK1115" s="622"/>
      <c r="AL1115" s="622"/>
      <c r="AM1115" s="622"/>
      <c r="AN1115" s="622"/>
      <c r="AO1115" s="622"/>
      <c r="AP1115" s="622"/>
      <c r="AQ1115" s="622"/>
      <c r="AR1115" s="622"/>
      <c r="AS1115" s="622"/>
      <c r="AT1115" s="622"/>
      <c r="AU1115" s="622"/>
      <c r="AV1115" s="622"/>
      <c r="AW1115" s="621"/>
      <c r="AX1115" s="621"/>
      <c r="AY1115" s="621"/>
      <c r="AZ1115" s="621"/>
      <c r="BA1115" s="620"/>
    </row>
    <row r="1116" spans="1:53" ht="15.75" customHeight="1" x14ac:dyDescent="0.25">
      <c r="A1116" s="620"/>
      <c r="B1116" s="625"/>
      <c r="C1116" s="620"/>
      <c r="D1116" s="620"/>
      <c r="E1116" s="620"/>
      <c r="F1116" s="620"/>
      <c r="G1116" s="620"/>
      <c r="H1116" s="620"/>
      <c r="I1116" s="620"/>
      <c r="J1116" s="622"/>
      <c r="K1116" s="622"/>
      <c r="L1116" s="622"/>
      <c r="M1116" s="622"/>
      <c r="N1116" s="624"/>
      <c r="O1116" s="622"/>
      <c r="P1116" s="622"/>
      <c r="Q1116" s="622"/>
      <c r="R1116" s="622"/>
      <c r="S1116" s="622"/>
      <c r="T1116" s="622"/>
      <c r="U1116" s="622"/>
      <c r="V1116" s="622"/>
      <c r="W1116" s="622"/>
      <c r="X1116" s="622"/>
      <c r="Y1116" s="622"/>
      <c r="Z1116" s="620"/>
      <c r="AA1116" s="620"/>
      <c r="AB1116" s="620"/>
      <c r="AC1116" s="623"/>
      <c r="AD1116" s="622"/>
      <c r="AE1116" s="622"/>
      <c r="AF1116" s="622"/>
      <c r="AG1116" s="622"/>
      <c r="AH1116" s="622"/>
      <c r="AI1116" s="623"/>
      <c r="AJ1116" s="622"/>
      <c r="AK1116" s="622"/>
      <c r="AL1116" s="622"/>
      <c r="AM1116" s="622"/>
      <c r="AN1116" s="622"/>
      <c r="AO1116" s="622"/>
      <c r="AP1116" s="622"/>
      <c r="AQ1116" s="622"/>
      <c r="AR1116" s="622"/>
      <c r="AS1116" s="622"/>
      <c r="AT1116" s="622"/>
      <c r="AU1116" s="622"/>
      <c r="AV1116" s="622"/>
      <c r="AW1116" s="621"/>
      <c r="AX1116" s="621"/>
      <c r="AY1116" s="621"/>
      <c r="AZ1116" s="621"/>
      <c r="BA1116" s="620"/>
    </row>
    <row r="1117" spans="1:53" ht="15.75" customHeight="1" x14ac:dyDescent="0.25">
      <c r="A1117" s="620"/>
      <c r="B1117" s="625"/>
      <c r="C1117" s="620"/>
      <c r="D1117" s="620"/>
      <c r="E1117" s="620"/>
      <c r="F1117" s="620"/>
      <c r="G1117" s="620"/>
      <c r="H1117" s="620"/>
      <c r="I1117" s="620"/>
      <c r="J1117" s="622"/>
      <c r="K1117" s="622"/>
      <c r="L1117" s="622"/>
      <c r="M1117" s="622"/>
      <c r="N1117" s="624"/>
      <c r="O1117" s="622"/>
      <c r="P1117" s="622"/>
      <c r="Q1117" s="622"/>
      <c r="R1117" s="622"/>
      <c r="S1117" s="622"/>
      <c r="T1117" s="622"/>
      <c r="U1117" s="622"/>
      <c r="V1117" s="622"/>
      <c r="W1117" s="622"/>
      <c r="X1117" s="622"/>
      <c r="Y1117" s="622"/>
      <c r="Z1117" s="620"/>
      <c r="AA1117" s="620"/>
      <c r="AB1117" s="620"/>
      <c r="AC1117" s="623"/>
      <c r="AD1117" s="622"/>
      <c r="AE1117" s="622"/>
      <c r="AF1117" s="622"/>
      <c r="AG1117" s="622"/>
      <c r="AH1117" s="622"/>
      <c r="AI1117" s="623"/>
      <c r="AJ1117" s="622"/>
      <c r="AK1117" s="622"/>
      <c r="AL1117" s="622"/>
      <c r="AM1117" s="622"/>
      <c r="AN1117" s="622"/>
      <c r="AO1117" s="622"/>
      <c r="AP1117" s="622"/>
      <c r="AQ1117" s="622"/>
      <c r="AR1117" s="622"/>
      <c r="AS1117" s="622"/>
      <c r="AT1117" s="622"/>
      <c r="AU1117" s="622"/>
      <c r="AV1117" s="622"/>
      <c r="AW1117" s="621"/>
      <c r="AX1117" s="621"/>
      <c r="AY1117" s="621"/>
      <c r="AZ1117" s="621"/>
      <c r="BA1117" s="620"/>
    </row>
    <row r="1118" spans="1:53" ht="15.75" customHeight="1" x14ac:dyDescent="0.25">
      <c r="A1118" s="620"/>
      <c r="B1118" s="625"/>
      <c r="C1118" s="620"/>
      <c r="D1118" s="620"/>
      <c r="E1118" s="620"/>
      <c r="F1118" s="620"/>
      <c r="G1118" s="620"/>
      <c r="H1118" s="620"/>
      <c r="I1118" s="620"/>
      <c r="J1118" s="622"/>
      <c r="K1118" s="622"/>
      <c r="L1118" s="622"/>
      <c r="M1118" s="622"/>
      <c r="N1118" s="624"/>
      <c r="O1118" s="622"/>
      <c r="P1118" s="622"/>
      <c r="Q1118" s="622"/>
      <c r="R1118" s="622"/>
      <c r="S1118" s="622"/>
      <c r="T1118" s="622"/>
      <c r="U1118" s="622"/>
      <c r="V1118" s="622"/>
      <c r="W1118" s="622"/>
      <c r="X1118" s="622"/>
      <c r="Y1118" s="622"/>
      <c r="Z1118" s="620"/>
      <c r="AA1118" s="620"/>
      <c r="AB1118" s="620"/>
      <c r="AC1118" s="623"/>
      <c r="AD1118" s="622"/>
      <c r="AE1118" s="622"/>
      <c r="AF1118" s="622"/>
      <c r="AG1118" s="622"/>
      <c r="AH1118" s="622"/>
      <c r="AI1118" s="623"/>
      <c r="AJ1118" s="622"/>
      <c r="AK1118" s="622"/>
      <c r="AL1118" s="622"/>
      <c r="AM1118" s="622"/>
      <c r="AN1118" s="622"/>
      <c r="AO1118" s="622"/>
      <c r="AP1118" s="622"/>
      <c r="AQ1118" s="622"/>
      <c r="AR1118" s="622"/>
      <c r="AS1118" s="622"/>
      <c r="AT1118" s="622"/>
      <c r="AU1118" s="622"/>
      <c r="AV1118" s="622"/>
      <c r="AW1118" s="621"/>
      <c r="AX1118" s="621"/>
      <c r="AY1118" s="621"/>
      <c r="AZ1118" s="621"/>
      <c r="BA1118" s="620"/>
    </row>
    <row r="1119" spans="1:53" ht="15.75" customHeight="1" x14ac:dyDescent="0.25">
      <c r="A1119" s="620"/>
      <c r="B1119" s="625"/>
      <c r="C1119" s="620"/>
      <c r="D1119" s="620"/>
      <c r="E1119" s="620"/>
      <c r="F1119" s="620"/>
      <c r="G1119" s="620"/>
      <c r="H1119" s="620"/>
      <c r="I1119" s="620"/>
      <c r="J1119" s="622"/>
      <c r="K1119" s="622"/>
      <c r="L1119" s="622"/>
      <c r="M1119" s="622"/>
      <c r="N1119" s="624"/>
      <c r="O1119" s="622"/>
      <c r="P1119" s="622"/>
      <c r="Q1119" s="622"/>
      <c r="R1119" s="622"/>
      <c r="S1119" s="622"/>
      <c r="T1119" s="622"/>
      <c r="U1119" s="622"/>
      <c r="V1119" s="622"/>
      <c r="W1119" s="622"/>
      <c r="X1119" s="622"/>
      <c r="Y1119" s="622"/>
      <c r="Z1119" s="620"/>
      <c r="AA1119" s="620"/>
      <c r="AB1119" s="620"/>
      <c r="AC1119" s="623"/>
      <c r="AD1119" s="622"/>
      <c r="AE1119" s="622"/>
      <c r="AF1119" s="622"/>
      <c r="AG1119" s="622"/>
      <c r="AH1119" s="622"/>
      <c r="AI1119" s="623"/>
      <c r="AJ1119" s="622"/>
      <c r="AK1119" s="622"/>
      <c r="AL1119" s="622"/>
      <c r="AM1119" s="622"/>
      <c r="AN1119" s="622"/>
      <c r="AO1119" s="622"/>
      <c r="AP1119" s="622"/>
      <c r="AQ1119" s="622"/>
      <c r="AR1119" s="622"/>
      <c r="AS1119" s="622"/>
      <c r="AT1119" s="622"/>
      <c r="AU1119" s="622"/>
      <c r="AV1119" s="622"/>
      <c r="AW1119" s="621"/>
      <c r="AX1119" s="621"/>
      <c r="AY1119" s="621"/>
      <c r="AZ1119" s="621"/>
      <c r="BA1119" s="620"/>
    </row>
    <row r="1120" spans="1:53" ht="15.75" customHeight="1" x14ac:dyDescent="0.25">
      <c r="A1120" s="620"/>
      <c r="B1120" s="625"/>
      <c r="C1120" s="620"/>
      <c r="D1120" s="620"/>
      <c r="E1120" s="620"/>
      <c r="F1120" s="620"/>
      <c r="G1120" s="620"/>
      <c r="H1120" s="620"/>
      <c r="I1120" s="620"/>
      <c r="J1120" s="622"/>
      <c r="K1120" s="622"/>
      <c r="L1120" s="622"/>
      <c r="M1120" s="622"/>
      <c r="N1120" s="624"/>
      <c r="O1120" s="622"/>
      <c r="P1120" s="622"/>
      <c r="Q1120" s="622"/>
      <c r="R1120" s="622"/>
      <c r="S1120" s="622"/>
      <c r="T1120" s="622"/>
      <c r="U1120" s="622"/>
      <c r="V1120" s="622"/>
      <c r="W1120" s="622"/>
      <c r="X1120" s="622"/>
      <c r="Y1120" s="622"/>
      <c r="Z1120" s="620"/>
      <c r="AA1120" s="620"/>
      <c r="AB1120" s="620"/>
      <c r="AC1120" s="623"/>
      <c r="AD1120" s="622"/>
      <c r="AE1120" s="622"/>
      <c r="AF1120" s="622"/>
      <c r="AG1120" s="622"/>
      <c r="AH1120" s="622"/>
      <c r="AI1120" s="623"/>
      <c r="AJ1120" s="622"/>
      <c r="AK1120" s="622"/>
      <c r="AL1120" s="622"/>
      <c r="AM1120" s="622"/>
      <c r="AN1120" s="622"/>
      <c r="AO1120" s="622"/>
      <c r="AP1120" s="622"/>
      <c r="AQ1120" s="622"/>
      <c r="AR1120" s="622"/>
      <c r="AS1120" s="622"/>
      <c r="AT1120" s="622"/>
      <c r="AU1120" s="622"/>
      <c r="AV1120" s="622"/>
      <c r="AW1120" s="621"/>
      <c r="AX1120" s="621"/>
      <c r="AY1120" s="621"/>
      <c r="AZ1120" s="621"/>
      <c r="BA1120" s="620"/>
    </row>
    <row r="1121" spans="1:53" ht="15.75" customHeight="1" x14ac:dyDescent="0.25">
      <c r="A1121" s="620"/>
      <c r="B1121" s="625"/>
      <c r="C1121" s="620"/>
      <c r="D1121" s="620"/>
      <c r="E1121" s="620"/>
      <c r="F1121" s="620"/>
      <c r="G1121" s="620"/>
      <c r="H1121" s="620"/>
      <c r="I1121" s="620"/>
      <c r="J1121" s="622"/>
      <c r="K1121" s="622"/>
      <c r="L1121" s="622"/>
      <c r="M1121" s="622"/>
      <c r="N1121" s="624"/>
      <c r="O1121" s="622"/>
      <c r="P1121" s="622"/>
      <c r="Q1121" s="622"/>
      <c r="R1121" s="622"/>
      <c r="S1121" s="622"/>
      <c r="T1121" s="622"/>
      <c r="U1121" s="622"/>
      <c r="V1121" s="622"/>
      <c r="W1121" s="622"/>
      <c r="X1121" s="622"/>
      <c r="Y1121" s="622"/>
      <c r="Z1121" s="620"/>
      <c r="AA1121" s="620"/>
      <c r="AB1121" s="620"/>
      <c r="AC1121" s="623"/>
      <c r="AD1121" s="622"/>
      <c r="AE1121" s="622"/>
      <c r="AF1121" s="622"/>
      <c r="AG1121" s="622"/>
      <c r="AH1121" s="622"/>
      <c r="AI1121" s="623"/>
      <c r="AJ1121" s="622"/>
      <c r="AK1121" s="622"/>
      <c r="AL1121" s="622"/>
      <c r="AM1121" s="622"/>
      <c r="AN1121" s="622"/>
      <c r="AO1121" s="622"/>
      <c r="AP1121" s="622"/>
      <c r="AQ1121" s="622"/>
      <c r="AR1121" s="622"/>
      <c r="AS1121" s="622"/>
      <c r="AT1121" s="622"/>
      <c r="AU1121" s="622"/>
      <c r="AV1121" s="622"/>
      <c r="AW1121" s="621"/>
      <c r="AX1121" s="621"/>
      <c r="AY1121" s="621"/>
      <c r="AZ1121" s="621"/>
      <c r="BA1121" s="620"/>
    </row>
    <row r="1122" spans="1:53" ht="15.75" customHeight="1" x14ac:dyDescent="0.25">
      <c r="A1122" s="620"/>
      <c r="B1122" s="625"/>
      <c r="C1122" s="620"/>
      <c r="D1122" s="620"/>
      <c r="E1122" s="620"/>
      <c r="F1122" s="620"/>
      <c r="G1122" s="620"/>
      <c r="H1122" s="620"/>
      <c r="I1122" s="620"/>
      <c r="J1122" s="622"/>
      <c r="K1122" s="622"/>
      <c r="L1122" s="622"/>
      <c r="M1122" s="622"/>
      <c r="N1122" s="624"/>
      <c r="O1122" s="622"/>
      <c r="P1122" s="622"/>
      <c r="Q1122" s="622"/>
      <c r="R1122" s="622"/>
      <c r="S1122" s="622"/>
      <c r="T1122" s="622"/>
      <c r="U1122" s="622"/>
      <c r="V1122" s="622"/>
      <c r="W1122" s="622"/>
      <c r="X1122" s="622"/>
      <c r="Y1122" s="622"/>
      <c r="Z1122" s="620"/>
      <c r="AA1122" s="620"/>
      <c r="AB1122" s="620"/>
      <c r="AC1122" s="623"/>
      <c r="AD1122" s="622"/>
      <c r="AE1122" s="622"/>
      <c r="AF1122" s="622"/>
      <c r="AG1122" s="622"/>
      <c r="AH1122" s="622"/>
      <c r="AI1122" s="623"/>
      <c r="AJ1122" s="622"/>
      <c r="AK1122" s="622"/>
      <c r="AL1122" s="622"/>
      <c r="AM1122" s="622"/>
      <c r="AN1122" s="622"/>
      <c r="AO1122" s="622"/>
      <c r="AP1122" s="622"/>
      <c r="AQ1122" s="622"/>
      <c r="AR1122" s="622"/>
      <c r="AS1122" s="622"/>
      <c r="AT1122" s="622"/>
      <c r="AU1122" s="622"/>
      <c r="AV1122" s="622"/>
      <c r="AW1122" s="621"/>
      <c r="AX1122" s="621"/>
      <c r="AY1122" s="621"/>
      <c r="AZ1122" s="621"/>
      <c r="BA1122" s="620"/>
    </row>
    <row r="1123" spans="1:53" ht="15.75" customHeight="1" x14ac:dyDescent="0.25">
      <c r="A1123" s="620"/>
      <c r="B1123" s="625"/>
      <c r="C1123" s="620"/>
      <c r="D1123" s="620"/>
      <c r="E1123" s="620"/>
      <c r="F1123" s="620"/>
      <c r="G1123" s="620"/>
      <c r="H1123" s="620"/>
      <c r="I1123" s="620"/>
      <c r="J1123" s="622"/>
      <c r="K1123" s="622"/>
      <c r="L1123" s="622"/>
      <c r="M1123" s="622"/>
      <c r="N1123" s="624"/>
      <c r="O1123" s="622"/>
      <c r="P1123" s="622"/>
      <c r="Q1123" s="622"/>
      <c r="R1123" s="622"/>
      <c r="S1123" s="622"/>
      <c r="T1123" s="622"/>
      <c r="U1123" s="622"/>
      <c r="V1123" s="622"/>
      <c r="W1123" s="622"/>
      <c r="X1123" s="622"/>
      <c r="Y1123" s="622"/>
      <c r="Z1123" s="620"/>
      <c r="AA1123" s="620"/>
      <c r="AB1123" s="620"/>
      <c r="AC1123" s="623"/>
      <c r="AD1123" s="622"/>
      <c r="AE1123" s="622"/>
      <c r="AF1123" s="622"/>
      <c r="AG1123" s="622"/>
      <c r="AH1123" s="622"/>
      <c r="AI1123" s="623"/>
      <c r="AJ1123" s="622"/>
      <c r="AK1123" s="622"/>
      <c r="AL1123" s="622"/>
      <c r="AM1123" s="622"/>
      <c r="AN1123" s="622"/>
      <c r="AO1123" s="622"/>
      <c r="AP1123" s="622"/>
      <c r="AQ1123" s="622"/>
      <c r="AR1123" s="622"/>
      <c r="AS1123" s="622"/>
      <c r="AT1123" s="622"/>
      <c r="AU1123" s="622"/>
      <c r="AV1123" s="622"/>
      <c r="AW1123" s="621"/>
      <c r="AX1123" s="621"/>
      <c r="AY1123" s="621"/>
      <c r="AZ1123" s="621"/>
      <c r="BA1123" s="620"/>
    </row>
    <row r="1124" spans="1:53" ht="15.75" customHeight="1" x14ac:dyDescent="0.25">
      <c r="A1124" s="620"/>
      <c r="B1124" s="625"/>
      <c r="C1124" s="620"/>
      <c r="D1124" s="620"/>
      <c r="E1124" s="620"/>
      <c r="F1124" s="620"/>
      <c r="G1124" s="620"/>
      <c r="H1124" s="620"/>
      <c r="I1124" s="620"/>
      <c r="J1124" s="622"/>
      <c r="K1124" s="622"/>
      <c r="L1124" s="622"/>
      <c r="M1124" s="622"/>
      <c r="N1124" s="624"/>
      <c r="O1124" s="622"/>
      <c r="P1124" s="622"/>
      <c r="Q1124" s="622"/>
      <c r="R1124" s="622"/>
      <c r="S1124" s="622"/>
      <c r="T1124" s="622"/>
      <c r="U1124" s="622"/>
      <c r="V1124" s="622"/>
      <c r="W1124" s="622"/>
      <c r="X1124" s="622"/>
      <c r="Y1124" s="622"/>
      <c r="Z1124" s="620"/>
      <c r="AA1124" s="620"/>
      <c r="AB1124" s="620"/>
      <c r="AC1124" s="623"/>
      <c r="AD1124" s="622"/>
      <c r="AE1124" s="622"/>
      <c r="AF1124" s="622"/>
      <c r="AG1124" s="622"/>
      <c r="AH1124" s="622"/>
      <c r="AI1124" s="623"/>
      <c r="AJ1124" s="622"/>
      <c r="AK1124" s="622"/>
      <c r="AL1124" s="622"/>
      <c r="AM1124" s="622"/>
      <c r="AN1124" s="622"/>
      <c r="AO1124" s="622"/>
      <c r="AP1124" s="622"/>
      <c r="AQ1124" s="622"/>
      <c r="AR1124" s="622"/>
      <c r="AS1124" s="622"/>
      <c r="AT1124" s="622"/>
      <c r="AU1124" s="622"/>
      <c r="AV1124" s="622"/>
      <c r="AW1124" s="621"/>
      <c r="AX1124" s="621"/>
      <c r="AY1124" s="621"/>
      <c r="AZ1124" s="621"/>
      <c r="BA1124" s="620"/>
    </row>
    <row r="1125" spans="1:53" ht="15.75" customHeight="1" x14ac:dyDescent="0.25">
      <c r="A1125" s="620"/>
      <c r="B1125" s="625"/>
      <c r="C1125" s="620"/>
      <c r="D1125" s="620"/>
      <c r="E1125" s="620"/>
      <c r="F1125" s="620"/>
      <c r="G1125" s="620"/>
      <c r="H1125" s="620"/>
      <c r="I1125" s="620"/>
      <c r="J1125" s="622"/>
      <c r="K1125" s="622"/>
      <c r="L1125" s="622"/>
      <c r="M1125" s="622"/>
      <c r="N1125" s="624"/>
      <c r="O1125" s="622"/>
      <c r="P1125" s="622"/>
      <c r="Q1125" s="622"/>
      <c r="R1125" s="622"/>
      <c r="S1125" s="622"/>
      <c r="T1125" s="622"/>
      <c r="U1125" s="622"/>
      <c r="V1125" s="622"/>
      <c r="W1125" s="622"/>
      <c r="X1125" s="622"/>
      <c r="Y1125" s="622"/>
      <c r="Z1125" s="620"/>
      <c r="AA1125" s="620"/>
      <c r="AB1125" s="620"/>
      <c r="AC1125" s="623"/>
      <c r="AD1125" s="622"/>
      <c r="AE1125" s="622"/>
      <c r="AF1125" s="622"/>
      <c r="AG1125" s="622"/>
      <c r="AH1125" s="622"/>
      <c r="AI1125" s="623"/>
      <c r="AJ1125" s="622"/>
      <c r="AK1125" s="622"/>
      <c r="AL1125" s="622"/>
      <c r="AM1125" s="622"/>
      <c r="AN1125" s="622"/>
      <c r="AO1125" s="622"/>
      <c r="AP1125" s="622"/>
      <c r="AQ1125" s="622"/>
      <c r="AR1125" s="622"/>
      <c r="AS1125" s="622"/>
      <c r="AT1125" s="622"/>
      <c r="AU1125" s="622"/>
      <c r="AV1125" s="622"/>
      <c r="AW1125" s="621"/>
      <c r="AX1125" s="621"/>
      <c r="AY1125" s="621"/>
      <c r="AZ1125" s="621"/>
      <c r="BA1125" s="620"/>
    </row>
    <row r="1126" spans="1:53" ht="15.75" customHeight="1" x14ac:dyDescent="0.25">
      <c r="A1126" s="620"/>
      <c r="B1126" s="625"/>
      <c r="C1126" s="620"/>
      <c r="D1126" s="620"/>
      <c r="E1126" s="620"/>
      <c r="F1126" s="620"/>
      <c r="G1126" s="620"/>
      <c r="H1126" s="620"/>
      <c r="I1126" s="620"/>
      <c r="J1126" s="622"/>
      <c r="K1126" s="622"/>
      <c r="L1126" s="622"/>
      <c r="M1126" s="622"/>
      <c r="N1126" s="624"/>
      <c r="O1126" s="622"/>
      <c r="P1126" s="622"/>
      <c r="Q1126" s="622"/>
      <c r="R1126" s="622"/>
      <c r="S1126" s="622"/>
      <c r="T1126" s="622"/>
      <c r="U1126" s="622"/>
      <c r="V1126" s="622"/>
      <c r="W1126" s="622"/>
      <c r="X1126" s="622"/>
      <c r="Y1126" s="622"/>
      <c r="Z1126" s="620"/>
      <c r="AA1126" s="620"/>
      <c r="AB1126" s="620"/>
      <c r="AC1126" s="623"/>
      <c r="AD1126" s="622"/>
      <c r="AE1126" s="622"/>
      <c r="AF1126" s="622"/>
      <c r="AG1126" s="622"/>
      <c r="AH1126" s="622"/>
      <c r="AI1126" s="623"/>
      <c r="AJ1126" s="622"/>
      <c r="AK1126" s="622"/>
      <c r="AL1126" s="622"/>
      <c r="AM1126" s="622"/>
      <c r="AN1126" s="622"/>
      <c r="AO1126" s="622"/>
      <c r="AP1126" s="622"/>
      <c r="AQ1126" s="622"/>
      <c r="AR1126" s="622"/>
      <c r="AS1126" s="622"/>
      <c r="AT1126" s="622"/>
      <c r="AU1126" s="622"/>
      <c r="AV1126" s="622"/>
      <c r="AW1126" s="621"/>
      <c r="AX1126" s="621"/>
      <c r="AY1126" s="621"/>
      <c r="AZ1126" s="621"/>
      <c r="BA1126" s="620"/>
    </row>
    <row r="1127" spans="1:53" ht="15.75" customHeight="1" x14ac:dyDescent="0.25">
      <c r="A1127" s="620"/>
      <c r="B1127" s="625"/>
      <c r="C1127" s="620"/>
      <c r="D1127" s="620"/>
      <c r="E1127" s="620"/>
      <c r="F1127" s="620"/>
      <c r="G1127" s="620"/>
      <c r="H1127" s="620"/>
      <c r="I1127" s="620"/>
      <c r="J1127" s="622"/>
      <c r="K1127" s="622"/>
      <c r="L1127" s="622"/>
      <c r="M1127" s="622"/>
      <c r="N1127" s="624"/>
      <c r="O1127" s="622"/>
      <c r="P1127" s="622"/>
      <c r="Q1127" s="622"/>
      <c r="R1127" s="622"/>
      <c r="S1127" s="622"/>
      <c r="T1127" s="622"/>
      <c r="U1127" s="622"/>
      <c r="V1127" s="622"/>
      <c r="W1127" s="622"/>
      <c r="X1127" s="622"/>
      <c r="Y1127" s="622"/>
      <c r="Z1127" s="620"/>
      <c r="AA1127" s="620"/>
      <c r="AB1127" s="620"/>
      <c r="AC1127" s="623"/>
      <c r="AD1127" s="622"/>
      <c r="AE1127" s="622"/>
      <c r="AF1127" s="622"/>
      <c r="AG1127" s="622"/>
      <c r="AH1127" s="622"/>
      <c r="AI1127" s="623"/>
      <c r="AJ1127" s="622"/>
      <c r="AK1127" s="622"/>
      <c r="AL1127" s="622"/>
      <c r="AM1127" s="622"/>
      <c r="AN1127" s="622"/>
      <c r="AO1127" s="622"/>
      <c r="AP1127" s="622"/>
      <c r="AQ1127" s="622"/>
      <c r="AR1127" s="622"/>
      <c r="AS1127" s="622"/>
      <c r="AT1127" s="622"/>
      <c r="AU1127" s="622"/>
      <c r="AV1127" s="622"/>
      <c r="AW1127" s="621"/>
      <c r="AX1127" s="621"/>
      <c r="AY1127" s="621"/>
      <c r="AZ1127" s="621"/>
      <c r="BA1127" s="620"/>
    </row>
    <row r="1128" spans="1:53" ht="15.75" customHeight="1" x14ac:dyDescent="0.25">
      <c r="A1128" s="620"/>
      <c r="B1128" s="625"/>
      <c r="C1128" s="620"/>
      <c r="D1128" s="620"/>
      <c r="E1128" s="620"/>
      <c r="F1128" s="620"/>
      <c r="G1128" s="620"/>
      <c r="H1128" s="620"/>
      <c r="I1128" s="620"/>
      <c r="J1128" s="622"/>
      <c r="K1128" s="622"/>
      <c r="L1128" s="622"/>
      <c r="M1128" s="622"/>
      <c r="N1128" s="624"/>
      <c r="O1128" s="622"/>
      <c r="P1128" s="622"/>
      <c r="Q1128" s="622"/>
      <c r="R1128" s="622"/>
      <c r="S1128" s="622"/>
      <c r="T1128" s="622"/>
      <c r="U1128" s="622"/>
      <c r="V1128" s="622"/>
      <c r="W1128" s="622"/>
      <c r="X1128" s="622"/>
      <c r="Y1128" s="622"/>
      <c r="Z1128" s="620"/>
      <c r="AA1128" s="620"/>
      <c r="AB1128" s="620"/>
      <c r="AC1128" s="623"/>
      <c r="AD1128" s="622"/>
      <c r="AE1128" s="622"/>
      <c r="AF1128" s="622"/>
      <c r="AG1128" s="622"/>
      <c r="AH1128" s="622"/>
      <c r="AI1128" s="623"/>
      <c r="AJ1128" s="622"/>
      <c r="AK1128" s="622"/>
      <c r="AL1128" s="622"/>
      <c r="AM1128" s="622"/>
      <c r="AN1128" s="622"/>
      <c r="AO1128" s="622"/>
      <c r="AP1128" s="622"/>
      <c r="AQ1128" s="622"/>
      <c r="AR1128" s="622"/>
      <c r="AS1128" s="622"/>
      <c r="AT1128" s="622"/>
      <c r="AU1128" s="622"/>
      <c r="AV1128" s="622"/>
      <c r="AW1128" s="621"/>
      <c r="AX1128" s="621"/>
      <c r="AY1128" s="621"/>
      <c r="AZ1128" s="621"/>
      <c r="BA1128" s="620"/>
    </row>
    <row r="1129" spans="1:53" ht="15.75" customHeight="1" x14ac:dyDescent="0.25">
      <c r="A1129" s="620"/>
      <c r="B1129" s="625"/>
      <c r="C1129" s="620"/>
      <c r="D1129" s="620"/>
      <c r="E1129" s="620"/>
      <c r="F1129" s="620"/>
      <c r="G1129" s="620"/>
      <c r="H1129" s="620"/>
      <c r="I1129" s="620"/>
      <c r="J1129" s="622"/>
      <c r="K1129" s="622"/>
      <c r="L1129" s="622"/>
      <c r="M1129" s="622"/>
      <c r="N1129" s="624"/>
      <c r="O1129" s="622"/>
      <c r="P1129" s="622"/>
      <c r="Q1129" s="622"/>
      <c r="R1129" s="622"/>
      <c r="S1129" s="622"/>
      <c r="T1129" s="622"/>
      <c r="U1129" s="622"/>
      <c r="V1129" s="622"/>
      <c r="W1129" s="622"/>
      <c r="X1129" s="622"/>
      <c r="Y1129" s="622"/>
      <c r="Z1129" s="620"/>
      <c r="AA1129" s="620"/>
      <c r="AB1129" s="620"/>
      <c r="AC1129" s="623"/>
      <c r="AD1129" s="622"/>
      <c r="AE1129" s="622"/>
      <c r="AF1129" s="622"/>
      <c r="AG1129" s="622"/>
      <c r="AH1129" s="622"/>
      <c r="AI1129" s="623"/>
      <c r="AJ1129" s="622"/>
      <c r="AK1129" s="622"/>
      <c r="AL1129" s="622"/>
      <c r="AM1129" s="622"/>
      <c r="AN1129" s="622"/>
      <c r="AO1129" s="622"/>
      <c r="AP1129" s="622"/>
      <c r="AQ1129" s="622"/>
      <c r="AR1129" s="622"/>
      <c r="AS1129" s="622"/>
      <c r="AT1129" s="622"/>
      <c r="AU1129" s="622"/>
      <c r="AV1129" s="622"/>
      <c r="AW1129" s="621"/>
      <c r="AX1129" s="621"/>
      <c r="AY1129" s="621"/>
      <c r="AZ1129" s="621"/>
      <c r="BA1129" s="620"/>
    </row>
    <row r="1130" spans="1:53" ht="15.75" customHeight="1" x14ac:dyDescent="0.25">
      <c r="A1130" s="620"/>
      <c r="B1130" s="625"/>
      <c r="C1130" s="620"/>
      <c r="D1130" s="620"/>
      <c r="E1130" s="620"/>
      <c r="F1130" s="620"/>
      <c r="G1130" s="620"/>
      <c r="H1130" s="620"/>
      <c r="I1130" s="620"/>
      <c r="J1130" s="622"/>
      <c r="K1130" s="622"/>
      <c r="L1130" s="622"/>
      <c r="M1130" s="622"/>
      <c r="N1130" s="624"/>
      <c r="O1130" s="622"/>
      <c r="P1130" s="622"/>
      <c r="Q1130" s="622"/>
      <c r="R1130" s="622"/>
      <c r="S1130" s="622"/>
      <c r="T1130" s="622"/>
      <c r="U1130" s="622"/>
      <c r="V1130" s="622"/>
      <c r="W1130" s="622"/>
      <c r="X1130" s="622"/>
      <c r="Y1130" s="622"/>
      <c r="Z1130" s="620"/>
      <c r="AA1130" s="620"/>
      <c r="AB1130" s="620"/>
      <c r="AC1130" s="623"/>
      <c r="AD1130" s="622"/>
      <c r="AE1130" s="622"/>
      <c r="AF1130" s="622"/>
      <c r="AG1130" s="622"/>
      <c r="AH1130" s="622"/>
      <c r="AI1130" s="623"/>
      <c r="AJ1130" s="622"/>
      <c r="AK1130" s="622"/>
      <c r="AL1130" s="622"/>
      <c r="AM1130" s="622"/>
      <c r="AN1130" s="622"/>
      <c r="AO1130" s="622"/>
      <c r="AP1130" s="622"/>
      <c r="AQ1130" s="622"/>
      <c r="AR1130" s="622"/>
      <c r="AS1130" s="622"/>
      <c r="AT1130" s="622"/>
      <c r="AU1130" s="622"/>
      <c r="AV1130" s="622"/>
      <c r="AW1130" s="621"/>
      <c r="AX1130" s="621"/>
      <c r="AY1130" s="621"/>
      <c r="AZ1130" s="621"/>
      <c r="BA1130" s="620"/>
    </row>
    <row r="1131" spans="1:53" ht="15.75" customHeight="1" x14ac:dyDescent="0.25">
      <c r="A1131" s="620"/>
      <c r="B1131" s="625"/>
      <c r="C1131" s="620"/>
      <c r="D1131" s="620"/>
      <c r="E1131" s="620"/>
      <c r="F1131" s="620"/>
      <c r="G1131" s="620"/>
      <c r="H1131" s="620"/>
      <c r="I1131" s="620"/>
      <c r="J1131" s="622"/>
      <c r="K1131" s="622"/>
      <c r="L1131" s="622"/>
      <c r="M1131" s="622"/>
      <c r="N1131" s="624"/>
      <c r="O1131" s="622"/>
      <c r="P1131" s="622"/>
      <c r="Q1131" s="622"/>
      <c r="R1131" s="622"/>
      <c r="S1131" s="622"/>
      <c r="T1131" s="622"/>
      <c r="U1131" s="622"/>
      <c r="V1131" s="622"/>
      <c r="W1131" s="622"/>
      <c r="X1131" s="622"/>
      <c r="Y1131" s="622"/>
      <c r="Z1131" s="620"/>
      <c r="AA1131" s="620"/>
      <c r="AB1131" s="620"/>
      <c r="AC1131" s="623"/>
      <c r="AD1131" s="622"/>
      <c r="AE1131" s="622"/>
      <c r="AF1131" s="622"/>
      <c r="AG1131" s="622"/>
      <c r="AH1131" s="622"/>
      <c r="AI1131" s="623"/>
      <c r="AJ1131" s="622"/>
      <c r="AK1131" s="622"/>
      <c r="AL1131" s="622"/>
      <c r="AM1131" s="622"/>
      <c r="AN1131" s="622"/>
      <c r="AO1131" s="622"/>
      <c r="AP1131" s="622"/>
      <c r="AQ1131" s="622"/>
      <c r="AR1131" s="622"/>
      <c r="AS1131" s="622"/>
      <c r="AT1131" s="622"/>
      <c r="AU1131" s="622"/>
      <c r="AV1131" s="622"/>
      <c r="AW1131" s="621"/>
      <c r="AX1131" s="621"/>
      <c r="AY1131" s="621"/>
      <c r="AZ1131" s="621"/>
      <c r="BA1131" s="620"/>
    </row>
    <row r="1132" spans="1:53" ht="15.75" customHeight="1" x14ac:dyDescent="0.25">
      <c r="A1132" s="620"/>
      <c r="B1132" s="625"/>
      <c r="C1132" s="620"/>
      <c r="D1132" s="620"/>
      <c r="E1132" s="620"/>
      <c r="F1132" s="620"/>
      <c r="G1132" s="620"/>
      <c r="H1132" s="620"/>
      <c r="I1132" s="620"/>
      <c r="J1132" s="622"/>
      <c r="K1132" s="622"/>
      <c r="L1132" s="622"/>
      <c r="M1132" s="622"/>
      <c r="N1132" s="624"/>
      <c r="O1132" s="622"/>
      <c r="P1132" s="622"/>
      <c r="Q1132" s="622"/>
      <c r="R1132" s="622"/>
      <c r="S1132" s="622"/>
      <c r="T1132" s="622"/>
      <c r="U1132" s="622"/>
      <c r="V1132" s="622"/>
      <c r="W1132" s="622"/>
      <c r="X1132" s="622"/>
      <c r="Y1132" s="622"/>
      <c r="Z1132" s="620"/>
      <c r="AA1132" s="620"/>
      <c r="AB1132" s="620"/>
      <c r="AC1132" s="623"/>
      <c r="AD1132" s="622"/>
      <c r="AE1132" s="622"/>
      <c r="AF1132" s="622"/>
      <c r="AG1132" s="622"/>
      <c r="AH1132" s="622"/>
      <c r="AI1132" s="623"/>
      <c r="AJ1132" s="622"/>
      <c r="AK1132" s="622"/>
      <c r="AL1132" s="622"/>
      <c r="AM1132" s="622"/>
      <c r="AN1132" s="622"/>
      <c r="AO1132" s="622"/>
      <c r="AP1132" s="622"/>
      <c r="AQ1132" s="622"/>
      <c r="AR1132" s="622"/>
      <c r="AS1132" s="622"/>
      <c r="AT1132" s="622"/>
      <c r="AU1132" s="622"/>
      <c r="AV1132" s="622"/>
      <c r="AW1132" s="621"/>
      <c r="AX1132" s="621"/>
      <c r="AY1132" s="621"/>
      <c r="AZ1132" s="621"/>
      <c r="BA1132" s="620"/>
    </row>
    <row r="1133" spans="1:53" ht="15.75" customHeight="1" x14ac:dyDescent="0.25">
      <c r="A1133" s="620"/>
      <c r="B1133" s="625"/>
      <c r="C1133" s="620"/>
      <c r="D1133" s="620"/>
      <c r="E1133" s="620"/>
      <c r="F1133" s="620"/>
      <c r="G1133" s="620"/>
      <c r="H1133" s="620"/>
      <c r="I1133" s="620"/>
      <c r="J1133" s="622"/>
      <c r="K1133" s="622"/>
      <c r="L1133" s="622"/>
      <c r="M1133" s="622"/>
      <c r="N1133" s="624"/>
      <c r="O1133" s="622"/>
      <c r="P1133" s="622"/>
      <c r="Q1133" s="622"/>
      <c r="R1133" s="622"/>
      <c r="S1133" s="622"/>
      <c r="T1133" s="622"/>
      <c r="U1133" s="622"/>
      <c r="V1133" s="622"/>
      <c r="W1133" s="622"/>
      <c r="X1133" s="622"/>
      <c r="Y1133" s="622"/>
      <c r="Z1133" s="620"/>
      <c r="AA1133" s="620"/>
      <c r="AB1133" s="620"/>
      <c r="AC1133" s="623"/>
      <c r="AD1133" s="622"/>
      <c r="AE1133" s="622"/>
      <c r="AF1133" s="622"/>
      <c r="AG1133" s="622"/>
      <c r="AH1133" s="622"/>
      <c r="AI1133" s="623"/>
      <c r="AJ1133" s="622"/>
      <c r="AK1133" s="622"/>
      <c r="AL1133" s="622"/>
      <c r="AM1133" s="622"/>
      <c r="AN1133" s="622"/>
      <c r="AO1133" s="622"/>
      <c r="AP1133" s="622"/>
      <c r="AQ1133" s="622"/>
      <c r="AR1133" s="622"/>
      <c r="AS1133" s="622"/>
      <c r="AT1133" s="622"/>
      <c r="AU1133" s="622"/>
      <c r="AV1133" s="622"/>
      <c r="AW1133" s="621"/>
      <c r="AX1133" s="621"/>
      <c r="AY1133" s="621"/>
      <c r="AZ1133" s="621"/>
      <c r="BA1133" s="620"/>
    </row>
    <row r="1134" spans="1:53" ht="15.75" customHeight="1" x14ac:dyDescent="0.25">
      <c r="A1134" s="620"/>
      <c r="B1134" s="625"/>
      <c r="C1134" s="620"/>
      <c r="D1134" s="620"/>
      <c r="E1134" s="620"/>
      <c r="F1134" s="620"/>
      <c r="G1134" s="620"/>
      <c r="H1134" s="620"/>
      <c r="I1134" s="620"/>
      <c r="J1134" s="622"/>
      <c r="K1134" s="622"/>
      <c r="L1134" s="622"/>
      <c r="M1134" s="622"/>
      <c r="N1134" s="624"/>
      <c r="O1134" s="622"/>
      <c r="P1134" s="622"/>
      <c r="Q1134" s="622"/>
      <c r="R1134" s="622"/>
      <c r="S1134" s="622"/>
      <c r="T1134" s="622"/>
      <c r="U1134" s="622"/>
      <c r="V1134" s="622"/>
      <c r="W1134" s="622"/>
      <c r="X1134" s="622"/>
      <c r="Y1134" s="622"/>
      <c r="Z1134" s="620"/>
      <c r="AA1134" s="620"/>
      <c r="AB1134" s="620"/>
      <c r="AC1134" s="623"/>
      <c r="AD1134" s="622"/>
      <c r="AE1134" s="622"/>
      <c r="AF1134" s="622"/>
      <c r="AG1134" s="622"/>
      <c r="AH1134" s="622"/>
      <c r="AI1134" s="623"/>
      <c r="AJ1134" s="622"/>
      <c r="AK1134" s="622"/>
      <c r="AL1134" s="622"/>
      <c r="AM1134" s="622"/>
      <c r="AN1134" s="622"/>
      <c r="AO1134" s="622"/>
      <c r="AP1134" s="622"/>
      <c r="AQ1134" s="622"/>
      <c r="AR1134" s="622"/>
      <c r="AS1134" s="622"/>
      <c r="AT1134" s="622"/>
      <c r="AU1134" s="622"/>
      <c r="AV1134" s="622"/>
      <c r="AW1134" s="621"/>
      <c r="AX1134" s="621"/>
      <c r="AY1134" s="621"/>
      <c r="AZ1134" s="621"/>
      <c r="BA1134" s="620"/>
    </row>
    <row r="1135" spans="1:53" ht="15.75" customHeight="1" x14ac:dyDescent="0.25">
      <c r="A1135" s="620"/>
      <c r="B1135" s="625"/>
      <c r="C1135" s="620"/>
      <c r="D1135" s="620"/>
      <c r="E1135" s="620"/>
      <c r="F1135" s="620"/>
      <c r="G1135" s="620"/>
      <c r="H1135" s="620"/>
      <c r="I1135" s="620"/>
      <c r="J1135" s="622"/>
      <c r="K1135" s="622"/>
      <c r="L1135" s="622"/>
      <c r="M1135" s="622"/>
      <c r="N1135" s="624"/>
      <c r="O1135" s="622"/>
      <c r="P1135" s="622"/>
      <c r="Q1135" s="622"/>
      <c r="R1135" s="622"/>
      <c r="S1135" s="622"/>
      <c r="T1135" s="622"/>
      <c r="U1135" s="622"/>
      <c r="V1135" s="622"/>
      <c r="W1135" s="622"/>
      <c r="X1135" s="622"/>
      <c r="Y1135" s="622"/>
      <c r="Z1135" s="620"/>
      <c r="AA1135" s="620"/>
      <c r="AB1135" s="620"/>
      <c r="AC1135" s="623"/>
      <c r="AD1135" s="622"/>
      <c r="AE1135" s="622"/>
      <c r="AF1135" s="622"/>
      <c r="AG1135" s="622"/>
      <c r="AH1135" s="622"/>
      <c r="AI1135" s="623"/>
      <c r="AJ1135" s="622"/>
      <c r="AK1135" s="622"/>
      <c r="AL1135" s="622"/>
      <c r="AM1135" s="622"/>
      <c r="AN1135" s="622"/>
      <c r="AO1135" s="622"/>
      <c r="AP1135" s="622"/>
      <c r="AQ1135" s="622"/>
      <c r="AR1135" s="622"/>
      <c r="AS1135" s="622"/>
      <c r="AT1135" s="622"/>
      <c r="AU1135" s="622"/>
      <c r="AV1135" s="622"/>
      <c r="AW1135" s="621"/>
      <c r="AX1135" s="621"/>
      <c r="AY1135" s="621"/>
      <c r="AZ1135" s="621"/>
      <c r="BA1135" s="620"/>
    </row>
    <row r="1136" spans="1:53" ht="15.75" customHeight="1" x14ac:dyDescent="0.25">
      <c r="A1136" s="620"/>
      <c r="B1136" s="625"/>
      <c r="C1136" s="620"/>
      <c r="D1136" s="620"/>
      <c r="E1136" s="620"/>
      <c r="F1136" s="620"/>
      <c r="G1136" s="620"/>
      <c r="H1136" s="620"/>
      <c r="I1136" s="620"/>
      <c r="J1136" s="622"/>
      <c r="K1136" s="622"/>
      <c r="L1136" s="622"/>
      <c r="M1136" s="622"/>
      <c r="N1136" s="624"/>
      <c r="O1136" s="622"/>
      <c r="P1136" s="622"/>
      <c r="Q1136" s="622"/>
      <c r="R1136" s="622"/>
      <c r="S1136" s="622"/>
      <c r="T1136" s="622"/>
      <c r="U1136" s="622"/>
      <c r="V1136" s="622"/>
      <c r="W1136" s="622"/>
      <c r="X1136" s="622"/>
      <c r="Y1136" s="622"/>
      <c r="Z1136" s="620"/>
      <c r="AA1136" s="620"/>
      <c r="AB1136" s="620"/>
      <c r="AC1136" s="623"/>
      <c r="AD1136" s="622"/>
      <c r="AE1136" s="622"/>
      <c r="AF1136" s="622"/>
      <c r="AG1136" s="622"/>
      <c r="AH1136" s="622"/>
      <c r="AI1136" s="623"/>
      <c r="AJ1136" s="622"/>
      <c r="AK1136" s="622"/>
      <c r="AL1136" s="622"/>
      <c r="AM1136" s="622"/>
      <c r="AN1136" s="622"/>
      <c r="AO1136" s="622"/>
      <c r="AP1136" s="622"/>
      <c r="AQ1136" s="622"/>
      <c r="AR1136" s="622"/>
      <c r="AS1136" s="622"/>
      <c r="AT1136" s="622"/>
      <c r="AU1136" s="622"/>
      <c r="AV1136" s="622"/>
      <c r="AW1136" s="621"/>
      <c r="AX1136" s="621"/>
      <c r="AY1136" s="621"/>
      <c r="AZ1136" s="621"/>
      <c r="BA1136" s="620"/>
    </row>
    <row r="1137" spans="1:53" ht="15.75" customHeight="1" x14ac:dyDescent="0.25">
      <c r="A1137" s="620"/>
      <c r="B1137" s="625"/>
      <c r="C1137" s="620"/>
      <c r="D1137" s="620"/>
      <c r="E1137" s="620"/>
      <c r="F1137" s="620"/>
      <c r="G1137" s="620"/>
      <c r="H1137" s="620"/>
      <c r="I1137" s="620"/>
      <c r="J1137" s="622"/>
      <c r="K1137" s="622"/>
      <c r="L1137" s="622"/>
      <c r="M1137" s="622"/>
      <c r="N1137" s="624"/>
      <c r="O1137" s="622"/>
      <c r="P1137" s="622"/>
      <c r="Q1137" s="622"/>
      <c r="R1137" s="622"/>
      <c r="S1137" s="622"/>
      <c r="T1137" s="622"/>
      <c r="U1137" s="622"/>
      <c r="V1137" s="622"/>
      <c r="W1137" s="622"/>
      <c r="X1137" s="622"/>
      <c r="Y1137" s="622"/>
      <c r="Z1137" s="620"/>
      <c r="AA1137" s="620"/>
      <c r="AB1137" s="620"/>
      <c r="AC1137" s="623"/>
      <c r="AD1137" s="622"/>
      <c r="AE1137" s="622"/>
      <c r="AF1137" s="622"/>
      <c r="AG1137" s="622"/>
      <c r="AH1137" s="622"/>
      <c r="AI1137" s="623"/>
      <c r="AJ1137" s="622"/>
      <c r="AK1137" s="622"/>
      <c r="AL1137" s="622"/>
      <c r="AM1137" s="622"/>
      <c r="AN1137" s="622"/>
      <c r="AO1137" s="622"/>
      <c r="AP1137" s="622"/>
      <c r="AQ1137" s="622"/>
      <c r="AR1137" s="622"/>
      <c r="AS1137" s="622"/>
      <c r="AT1137" s="622"/>
      <c r="AU1137" s="622"/>
      <c r="AV1137" s="622"/>
      <c r="AW1137" s="621"/>
      <c r="AX1137" s="621"/>
      <c r="AY1137" s="621"/>
      <c r="AZ1137" s="621"/>
      <c r="BA1137" s="620"/>
    </row>
    <row r="1138" spans="1:53" ht="15.75" customHeight="1" x14ac:dyDescent="0.25">
      <c r="A1138" s="620"/>
      <c r="B1138" s="625"/>
      <c r="C1138" s="620"/>
      <c r="D1138" s="620"/>
      <c r="E1138" s="620"/>
      <c r="F1138" s="620"/>
      <c r="G1138" s="620"/>
      <c r="H1138" s="620"/>
      <c r="I1138" s="620"/>
      <c r="J1138" s="622"/>
      <c r="K1138" s="622"/>
      <c r="L1138" s="622"/>
      <c r="M1138" s="622"/>
      <c r="N1138" s="624"/>
      <c r="O1138" s="622"/>
      <c r="P1138" s="622"/>
      <c r="Q1138" s="622"/>
      <c r="R1138" s="622"/>
      <c r="S1138" s="622"/>
      <c r="T1138" s="622"/>
      <c r="U1138" s="622"/>
      <c r="V1138" s="622"/>
      <c r="W1138" s="622"/>
      <c r="X1138" s="622"/>
      <c r="Y1138" s="622"/>
      <c r="Z1138" s="620"/>
      <c r="AA1138" s="620"/>
      <c r="AB1138" s="620"/>
      <c r="AC1138" s="623"/>
      <c r="AD1138" s="622"/>
      <c r="AE1138" s="622"/>
      <c r="AF1138" s="622"/>
      <c r="AG1138" s="622"/>
      <c r="AH1138" s="622"/>
      <c r="AI1138" s="623"/>
      <c r="AJ1138" s="622"/>
      <c r="AK1138" s="622"/>
      <c r="AL1138" s="622"/>
      <c r="AM1138" s="622"/>
      <c r="AN1138" s="622"/>
      <c r="AO1138" s="622"/>
      <c r="AP1138" s="622"/>
      <c r="AQ1138" s="622"/>
      <c r="AR1138" s="622"/>
      <c r="AS1138" s="622"/>
      <c r="AT1138" s="622"/>
      <c r="AU1138" s="622"/>
      <c r="AV1138" s="622"/>
      <c r="AW1138" s="621"/>
      <c r="AX1138" s="621"/>
      <c r="AY1138" s="621"/>
      <c r="AZ1138" s="621"/>
      <c r="BA1138" s="620"/>
    </row>
    <row r="1139" spans="1:53" ht="15.75" customHeight="1" x14ac:dyDescent="0.25">
      <c r="A1139" s="620"/>
      <c r="B1139" s="625"/>
      <c r="C1139" s="620"/>
      <c r="D1139" s="620"/>
      <c r="E1139" s="620"/>
      <c r="F1139" s="620"/>
      <c r="G1139" s="620"/>
      <c r="H1139" s="620"/>
      <c r="I1139" s="620"/>
      <c r="J1139" s="622"/>
      <c r="K1139" s="622"/>
      <c r="L1139" s="622"/>
      <c r="M1139" s="622"/>
      <c r="N1139" s="624"/>
      <c r="O1139" s="622"/>
      <c r="P1139" s="622"/>
      <c r="Q1139" s="622"/>
      <c r="R1139" s="622"/>
      <c r="S1139" s="622"/>
      <c r="T1139" s="622"/>
      <c r="U1139" s="622"/>
      <c r="V1139" s="622"/>
      <c r="W1139" s="622"/>
      <c r="X1139" s="622"/>
      <c r="Y1139" s="622"/>
      <c r="Z1139" s="620"/>
      <c r="AA1139" s="620"/>
      <c r="AB1139" s="620"/>
      <c r="AC1139" s="623"/>
      <c r="AD1139" s="622"/>
      <c r="AE1139" s="622"/>
      <c r="AF1139" s="622"/>
      <c r="AG1139" s="622"/>
      <c r="AH1139" s="622"/>
      <c r="AI1139" s="623"/>
      <c r="AJ1139" s="622"/>
      <c r="AK1139" s="622"/>
      <c r="AL1139" s="622"/>
      <c r="AM1139" s="622"/>
      <c r="AN1139" s="622"/>
      <c r="AO1139" s="622"/>
      <c r="AP1139" s="622"/>
      <c r="AQ1139" s="622"/>
      <c r="AR1139" s="622"/>
      <c r="AS1139" s="622"/>
      <c r="AT1139" s="622"/>
      <c r="AU1139" s="622"/>
      <c r="AV1139" s="622"/>
      <c r="AW1139" s="621"/>
      <c r="AX1139" s="621"/>
      <c r="AY1139" s="621"/>
      <c r="AZ1139" s="621"/>
      <c r="BA1139" s="620"/>
    </row>
    <row r="1140" spans="1:53" ht="15.75" customHeight="1" x14ac:dyDescent="0.25">
      <c r="A1140" s="620"/>
      <c r="B1140" s="625"/>
      <c r="C1140" s="620"/>
      <c r="D1140" s="620"/>
      <c r="E1140" s="620"/>
      <c r="F1140" s="620"/>
      <c r="G1140" s="620"/>
      <c r="H1140" s="620"/>
      <c r="I1140" s="620"/>
      <c r="J1140" s="622"/>
      <c r="K1140" s="622"/>
      <c r="L1140" s="622"/>
      <c r="M1140" s="622"/>
      <c r="N1140" s="624"/>
      <c r="O1140" s="622"/>
      <c r="P1140" s="622"/>
      <c r="Q1140" s="622"/>
      <c r="R1140" s="622"/>
      <c r="S1140" s="622"/>
      <c r="T1140" s="622"/>
      <c r="U1140" s="622"/>
      <c r="V1140" s="622"/>
      <c r="W1140" s="622"/>
      <c r="X1140" s="622"/>
      <c r="Y1140" s="622"/>
      <c r="Z1140" s="620"/>
      <c r="AA1140" s="620"/>
      <c r="AB1140" s="620"/>
      <c r="AC1140" s="623"/>
      <c r="AD1140" s="622"/>
      <c r="AE1140" s="622"/>
      <c r="AF1140" s="622"/>
      <c r="AG1140" s="622"/>
      <c r="AH1140" s="622"/>
      <c r="AI1140" s="623"/>
      <c r="AJ1140" s="622"/>
      <c r="AK1140" s="622"/>
      <c r="AL1140" s="622"/>
      <c r="AM1140" s="622"/>
      <c r="AN1140" s="622"/>
      <c r="AO1140" s="622"/>
      <c r="AP1140" s="622"/>
      <c r="AQ1140" s="622"/>
      <c r="AR1140" s="622"/>
      <c r="AS1140" s="622"/>
      <c r="AT1140" s="622"/>
      <c r="AU1140" s="622"/>
      <c r="AV1140" s="622"/>
      <c r="AW1140" s="621"/>
      <c r="AX1140" s="621"/>
      <c r="AY1140" s="621"/>
      <c r="AZ1140" s="621"/>
      <c r="BA1140" s="620"/>
    </row>
    <row r="1141" spans="1:53" ht="15.75" customHeight="1" x14ac:dyDescent="0.25">
      <c r="A1141" s="620"/>
      <c r="B1141" s="625"/>
      <c r="C1141" s="620"/>
      <c r="D1141" s="620"/>
      <c r="E1141" s="620"/>
      <c r="F1141" s="620"/>
      <c r="G1141" s="620"/>
      <c r="H1141" s="620"/>
      <c r="I1141" s="620"/>
      <c r="J1141" s="622"/>
      <c r="K1141" s="622"/>
      <c r="L1141" s="622"/>
      <c r="M1141" s="622"/>
      <c r="N1141" s="624"/>
      <c r="O1141" s="622"/>
      <c r="P1141" s="622"/>
      <c r="Q1141" s="622"/>
      <c r="R1141" s="622"/>
      <c r="S1141" s="622"/>
      <c r="T1141" s="622"/>
      <c r="U1141" s="622"/>
      <c r="V1141" s="622"/>
      <c r="W1141" s="622"/>
      <c r="X1141" s="622"/>
      <c r="Y1141" s="622"/>
      <c r="Z1141" s="620"/>
      <c r="AA1141" s="620"/>
      <c r="AB1141" s="620"/>
      <c r="AC1141" s="623"/>
      <c r="AD1141" s="622"/>
      <c r="AE1141" s="622"/>
      <c r="AF1141" s="622"/>
      <c r="AG1141" s="622"/>
      <c r="AH1141" s="622"/>
      <c r="AI1141" s="623"/>
      <c r="AJ1141" s="622"/>
      <c r="AK1141" s="622"/>
      <c r="AL1141" s="622"/>
      <c r="AM1141" s="622"/>
      <c r="AN1141" s="622"/>
      <c r="AO1141" s="622"/>
      <c r="AP1141" s="622"/>
      <c r="AQ1141" s="622"/>
      <c r="AR1141" s="622"/>
      <c r="AS1141" s="622"/>
      <c r="AT1141" s="622"/>
      <c r="AU1141" s="622"/>
      <c r="AV1141" s="622"/>
      <c r="AW1141" s="621"/>
      <c r="AX1141" s="621"/>
      <c r="AY1141" s="621"/>
      <c r="AZ1141" s="621"/>
      <c r="BA1141" s="620"/>
    </row>
    <row r="1142" spans="1:53" ht="15.75" customHeight="1" x14ac:dyDescent="0.25">
      <c r="A1142" s="620"/>
      <c r="B1142" s="625"/>
      <c r="C1142" s="620"/>
      <c r="D1142" s="620"/>
      <c r="E1142" s="620"/>
      <c r="F1142" s="620"/>
      <c r="G1142" s="620"/>
      <c r="H1142" s="620"/>
      <c r="I1142" s="620"/>
      <c r="J1142" s="622"/>
      <c r="K1142" s="622"/>
      <c r="L1142" s="622"/>
      <c r="M1142" s="622"/>
      <c r="N1142" s="624"/>
      <c r="O1142" s="622"/>
      <c r="P1142" s="622"/>
      <c r="Q1142" s="622"/>
      <c r="R1142" s="622"/>
      <c r="S1142" s="622"/>
      <c r="T1142" s="622"/>
      <c r="U1142" s="622"/>
      <c r="V1142" s="622"/>
      <c r="W1142" s="622"/>
      <c r="X1142" s="622"/>
      <c r="Y1142" s="622"/>
      <c r="Z1142" s="620"/>
      <c r="AA1142" s="620"/>
      <c r="AB1142" s="620"/>
      <c r="AC1142" s="623"/>
      <c r="AD1142" s="622"/>
      <c r="AE1142" s="622"/>
      <c r="AF1142" s="622"/>
      <c r="AG1142" s="622"/>
      <c r="AH1142" s="622"/>
      <c r="AI1142" s="623"/>
      <c r="AJ1142" s="622"/>
      <c r="AK1142" s="622"/>
      <c r="AL1142" s="622"/>
      <c r="AM1142" s="622"/>
      <c r="AN1142" s="622"/>
      <c r="AO1142" s="622"/>
      <c r="AP1142" s="622"/>
      <c r="AQ1142" s="622"/>
      <c r="AR1142" s="622"/>
      <c r="AS1142" s="622"/>
      <c r="AT1142" s="622"/>
      <c r="AU1142" s="622"/>
      <c r="AV1142" s="622"/>
      <c r="AW1142" s="621"/>
      <c r="AX1142" s="621"/>
      <c r="AY1142" s="621"/>
      <c r="AZ1142" s="621"/>
      <c r="BA1142" s="620"/>
    </row>
    <row r="1143" spans="1:53" ht="15.75" customHeight="1" x14ac:dyDescent="0.25">
      <c r="A1143" s="620"/>
      <c r="B1143" s="625"/>
      <c r="C1143" s="620"/>
      <c r="D1143" s="620"/>
      <c r="E1143" s="620"/>
      <c r="F1143" s="620"/>
      <c r="G1143" s="620"/>
      <c r="H1143" s="620"/>
      <c r="I1143" s="620"/>
      <c r="J1143" s="622"/>
      <c r="K1143" s="622"/>
      <c r="L1143" s="622"/>
      <c r="M1143" s="622"/>
      <c r="N1143" s="624"/>
      <c r="O1143" s="622"/>
      <c r="P1143" s="622"/>
      <c r="Q1143" s="622"/>
      <c r="R1143" s="622"/>
      <c r="S1143" s="622"/>
      <c r="T1143" s="622"/>
      <c r="U1143" s="622"/>
      <c r="V1143" s="622"/>
      <c r="W1143" s="622"/>
      <c r="X1143" s="622"/>
      <c r="Y1143" s="622"/>
      <c r="Z1143" s="620"/>
      <c r="AA1143" s="620"/>
      <c r="AB1143" s="620"/>
      <c r="AC1143" s="623"/>
      <c r="AD1143" s="622"/>
      <c r="AE1143" s="622"/>
      <c r="AF1143" s="622"/>
      <c r="AG1143" s="622"/>
      <c r="AH1143" s="622"/>
      <c r="AI1143" s="623"/>
      <c r="AJ1143" s="622"/>
      <c r="AK1143" s="622"/>
      <c r="AL1143" s="622"/>
      <c r="AM1143" s="622"/>
      <c r="AN1143" s="622"/>
      <c r="AO1143" s="622"/>
      <c r="AP1143" s="622"/>
      <c r="AQ1143" s="622"/>
      <c r="AR1143" s="622"/>
      <c r="AS1143" s="622"/>
      <c r="AT1143" s="622"/>
      <c r="AU1143" s="622"/>
      <c r="AV1143" s="622"/>
      <c r="AW1143" s="621"/>
      <c r="AX1143" s="621"/>
      <c r="AY1143" s="621"/>
      <c r="AZ1143" s="621"/>
      <c r="BA1143" s="620"/>
    </row>
    <row r="1144" spans="1:53" ht="15.75" customHeight="1" x14ac:dyDescent="0.25">
      <c r="A1144" s="620"/>
      <c r="B1144" s="625"/>
      <c r="C1144" s="620"/>
      <c r="D1144" s="620"/>
      <c r="E1144" s="620"/>
      <c r="F1144" s="620"/>
      <c r="G1144" s="620"/>
      <c r="H1144" s="620"/>
      <c r="I1144" s="620"/>
      <c r="J1144" s="622"/>
      <c r="K1144" s="622"/>
      <c r="L1144" s="622"/>
      <c r="M1144" s="622"/>
      <c r="N1144" s="624"/>
      <c r="O1144" s="622"/>
      <c r="P1144" s="622"/>
      <c r="Q1144" s="622"/>
      <c r="R1144" s="622"/>
      <c r="S1144" s="622"/>
      <c r="T1144" s="622"/>
      <c r="U1144" s="622"/>
      <c r="V1144" s="622"/>
      <c r="W1144" s="622"/>
      <c r="X1144" s="622"/>
      <c r="Y1144" s="622"/>
      <c r="Z1144" s="620"/>
      <c r="AA1144" s="620"/>
      <c r="AB1144" s="620"/>
      <c r="AC1144" s="623"/>
      <c r="AD1144" s="622"/>
      <c r="AE1144" s="622"/>
      <c r="AF1144" s="622"/>
      <c r="AG1144" s="622"/>
      <c r="AH1144" s="622"/>
      <c r="AI1144" s="623"/>
      <c r="AJ1144" s="622"/>
      <c r="AK1144" s="622"/>
      <c r="AL1144" s="622"/>
      <c r="AM1144" s="622"/>
      <c r="AN1144" s="622"/>
      <c r="AO1144" s="622"/>
      <c r="AP1144" s="622"/>
      <c r="AQ1144" s="622"/>
      <c r="AR1144" s="622"/>
      <c r="AS1144" s="622"/>
      <c r="AT1144" s="622"/>
      <c r="AU1144" s="622"/>
      <c r="AV1144" s="622"/>
      <c r="AW1144" s="621"/>
      <c r="AX1144" s="621"/>
      <c r="AY1144" s="621"/>
      <c r="AZ1144" s="621"/>
      <c r="BA1144" s="620"/>
    </row>
    <row r="1145" spans="1:53" ht="15.75" customHeight="1" x14ac:dyDescent="0.25">
      <c r="A1145" s="620"/>
      <c r="B1145" s="625"/>
      <c r="C1145" s="620"/>
      <c r="D1145" s="620"/>
      <c r="E1145" s="620"/>
      <c r="F1145" s="620"/>
      <c r="G1145" s="620"/>
      <c r="H1145" s="620"/>
      <c r="I1145" s="620"/>
      <c r="J1145" s="622"/>
      <c r="K1145" s="622"/>
      <c r="L1145" s="622"/>
      <c r="M1145" s="622"/>
      <c r="N1145" s="624"/>
      <c r="O1145" s="622"/>
      <c r="P1145" s="622"/>
      <c r="Q1145" s="622"/>
      <c r="R1145" s="622"/>
      <c r="S1145" s="622"/>
      <c r="T1145" s="622"/>
      <c r="U1145" s="622"/>
      <c r="V1145" s="622"/>
      <c r="W1145" s="622"/>
      <c r="X1145" s="622"/>
      <c r="Y1145" s="622"/>
      <c r="Z1145" s="620"/>
      <c r="AA1145" s="620"/>
      <c r="AB1145" s="620"/>
      <c r="AC1145" s="623"/>
      <c r="AD1145" s="622"/>
      <c r="AE1145" s="622"/>
      <c r="AF1145" s="622"/>
      <c r="AG1145" s="622"/>
      <c r="AH1145" s="622"/>
      <c r="AI1145" s="623"/>
      <c r="AJ1145" s="622"/>
      <c r="AK1145" s="622"/>
      <c r="AL1145" s="622"/>
      <c r="AM1145" s="622"/>
      <c r="AN1145" s="622"/>
      <c r="AO1145" s="622"/>
      <c r="AP1145" s="622"/>
      <c r="AQ1145" s="622"/>
      <c r="AR1145" s="622"/>
      <c r="AS1145" s="622"/>
      <c r="AT1145" s="622"/>
      <c r="AU1145" s="622"/>
      <c r="AV1145" s="622"/>
      <c r="AW1145" s="621"/>
      <c r="AX1145" s="621"/>
      <c r="AY1145" s="621"/>
      <c r="AZ1145" s="621"/>
      <c r="BA1145" s="620"/>
    </row>
    <row r="1146" spans="1:53" ht="15.75" customHeight="1" x14ac:dyDescent="0.25">
      <c r="A1146" s="620"/>
      <c r="B1146" s="625"/>
      <c r="C1146" s="620"/>
      <c r="D1146" s="620"/>
      <c r="E1146" s="620"/>
      <c r="F1146" s="620"/>
      <c r="G1146" s="620"/>
      <c r="H1146" s="620"/>
      <c r="I1146" s="620"/>
      <c r="J1146" s="622"/>
      <c r="K1146" s="622"/>
      <c r="L1146" s="622"/>
      <c r="M1146" s="622"/>
      <c r="N1146" s="624"/>
      <c r="O1146" s="622"/>
      <c r="P1146" s="622"/>
      <c r="Q1146" s="622"/>
      <c r="R1146" s="622"/>
      <c r="S1146" s="622"/>
      <c r="T1146" s="622"/>
      <c r="U1146" s="622"/>
      <c r="V1146" s="622"/>
      <c r="W1146" s="622"/>
      <c r="X1146" s="622"/>
      <c r="Y1146" s="622"/>
      <c r="Z1146" s="620"/>
      <c r="AA1146" s="620"/>
      <c r="AB1146" s="620"/>
      <c r="AC1146" s="623"/>
      <c r="AD1146" s="622"/>
      <c r="AE1146" s="622"/>
      <c r="AF1146" s="622"/>
      <c r="AG1146" s="622"/>
      <c r="AH1146" s="622"/>
      <c r="AI1146" s="623"/>
      <c r="AJ1146" s="622"/>
      <c r="AK1146" s="622"/>
      <c r="AL1146" s="622"/>
      <c r="AM1146" s="622"/>
      <c r="AN1146" s="622"/>
      <c r="AO1146" s="622"/>
      <c r="AP1146" s="622"/>
      <c r="AQ1146" s="622"/>
      <c r="AR1146" s="622"/>
      <c r="AS1146" s="622"/>
      <c r="AT1146" s="622"/>
      <c r="AU1146" s="622"/>
      <c r="AV1146" s="622"/>
      <c r="AW1146" s="621"/>
      <c r="AX1146" s="621"/>
      <c r="AY1146" s="621"/>
      <c r="AZ1146" s="621"/>
      <c r="BA1146" s="620"/>
    </row>
    <row r="1147" spans="1:53" ht="15.75" customHeight="1" x14ac:dyDescent="0.25">
      <c r="A1147" s="620"/>
      <c r="B1147" s="625"/>
      <c r="C1147" s="620"/>
      <c r="D1147" s="620"/>
      <c r="E1147" s="620"/>
      <c r="F1147" s="620"/>
      <c r="G1147" s="620"/>
      <c r="H1147" s="620"/>
      <c r="I1147" s="620"/>
      <c r="J1147" s="622"/>
      <c r="K1147" s="622"/>
      <c r="L1147" s="622"/>
      <c r="M1147" s="622"/>
      <c r="N1147" s="624"/>
      <c r="O1147" s="622"/>
      <c r="P1147" s="622"/>
      <c r="Q1147" s="622"/>
      <c r="R1147" s="622"/>
      <c r="S1147" s="622"/>
      <c r="T1147" s="622"/>
      <c r="U1147" s="622"/>
      <c r="V1147" s="622"/>
      <c r="W1147" s="622"/>
      <c r="X1147" s="622"/>
      <c r="Y1147" s="622"/>
      <c r="Z1147" s="620"/>
      <c r="AA1147" s="620"/>
      <c r="AB1147" s="620"/>
      <c r="AC1147" s="623"/>
      <c r="AD1147" s="622"/>
      <c r="AE1147" s="622"/>
      <c r="AF1147" s="622"/>
      <c r="AG1147" s="622"/>
      <c r="AH1147" s="622"/>
      <c r="AI1147" s="623"/>
      <c r="AJ1147" s="622"/>
      <c r="AK1147" s="622"/>
      <c r="AL1147" s="622"/>
      <c r="AM1147" s="622"/>
      <c r="AN1147" s="622"/>
      <c r="AO1147" s="622"/>
      <c r="AP1147" s="622"/>
      <c r="AQ1147" s="622"/>
      <c r="AR1147" s="622"/>
      <c r="AS1147" s="622"/>
      <c r="AT1147" s="622"/>
      <c r="AU1147" s="622"/>
      <c r="AV1147" s="622"/>
      <c r="AW1147" s="621"/>
      <c r="AX1147" s="621"/>
      <c r="AY1147" s="621"/>
      <c r="AZ1147" s="621"/>
      <c r="BA1147" s="620"/>
    </row>
    <row r="1148" spans="1:53" ht="15.75" customHeight="1" x14ac:dyDescent="0.25">
      <c r="A1148" s="620"/>
      <c r="B1148" s="625"/>
      <c r="C1148" s="620"/>
      <c r="D1148" s="620"/>
      <c r="E1148" s="620"/>
      <c r="F1148" s="620"/>
      <c r="G1148" s="620"/>
      <c r="H1148" s="620"/>
      <c r="I1148" s="620"/>
      <c r="J1148" s="622"/>
      <c r="K1148" s="622"/>
      <c r="L1148" s="622"/>
      <c r="M1148" s="622"/>
      <c r="N1148" s="624"/>
      <c r="O1148" s="622"/>
      <c r="P1148" s="622"/>
      <c r="Q1148" s="622"/>
      <c r="R1148" s="622"/>
      <c r="S1148" s="622"/>
      <c r="T1148" s="622"/>
      <c r="U1148" s="622"/>
      <c r="V1148" s="622"/>
      <c r="W1148" s="622"/>
      <c r="X1148" s="622"/>
      <c r="Y1148" s="622"/>
      <c r="Z1148" s="620"/>
      <c r="AA1148" s="620"/>
      <c r="AB1148" s="620"/>
      <c r="AC1148" s="623"/>
      <c r="AD1148" s="622"/>
      <c r="AE1148" s="622"/>
      <c r="AF1148" s="622"/>
      <c r="AG1148" s="622"/>
      <c r="AH1148" s="622"/>
      <c r="AI1148" s="623"/>
      <c r="AJ1148" s="622"/>
      <c r="AK1148" s="622"/>
      <c r="AL1148" s="622"/>
      <c r="AM1148" s="622"/>
      <c r="AN1148" s="622"/>
      <c r="AO1148" s="622"/>
      <c r="AP1148" s="622"/>
      <c r="AQ1148" s="622"/>
      <c r="AR1148" s="622"/>
      <c r="AS1148" s="622"/>
      <c r="AT1148" s="622"/>
      <c r="AU1148" s="622"/>
      <c r="AV1148" s="622"/>
      <c r="AW1148" s="621"/>
      <c r="AX1148" s="621"/>
      <c r="AY1148" s="621"/>
      <c r="AZ1148" s="621"/>
      <c r="BA1148" s="620"/>
    </row>
    <row r="1149" spans="1:53" ht="15.75" customHeight="1" x14ac:dyDescent="0.25">
      <c r="A1149" s="620"/>
      <c r="B1149" s="625"/>
      <c r="C1149" s="620"/>
      <c r="D1149" s="620"/>
      <c r="E1149" s="620"/>
      <c r="F1149" s="620"/>
      <c r="G1149" s="620"/>
      <c r="H1149" s="620"/>
      <c r="I1149" s="620"/>
      <c r="J1149" s="622"/>
      <c r="K1149" s="622"/>
      <c r="L1149" s="622"/>
      <c r="M1149" s="622"/>
      <c r="N1149" s="624"/>
      <c r="O1149" s="622"/>
      <c r="P1149" s="622"/>
      <c r="Q1149" s="622"/>
      <c r="R1149" s="622"/>
      <c r="S1149" s="622"/>
      <c r="T1149" s="622"/>
      <c r="U1149" s="622"/>
      <c r="V1149" s="622"/>
      <c r="W1149" s="622"/>
      <c r="X1149" s="622"/>
      <c r="Y1149" s="622"/>
      <c r="Z1149" s="620"/>
      <c r="AA1149" s="620"/>
      <c r="AB1149" s="620"/>
      <c r="AC1149" s="623"/>
      <c r="AD1149" s="622"/>
      <c r="AE1149" s="622"/>
      <c r="AF1149" s="622"/>
      <c r="AG1149" s="622"/>
      <c r="AH1149" s="622"/>
      <c r="AI1149" s="623"/>
      <c r="AJ1149" s="622"/>
      <c r="AK1149" s="622"/>
      <c r="AL1149" s="622"/>
      <c r="AM1149" s="622"/>
      <c r="AN1149" s="622"/>
      <c r="AO1149" s="622"/>
      <c r="AP1149" s="622"/>
      <c r="AQ1149" s="622"/>
      <c r="AR1149" s="622"/>
      <c r="AS1149" s="622"/>
      <c r="AT1149" s="622"/>
      <c r="AU1149" s="622"/>
      <c r="AV1149" s="622"/>
      <c r="AW1149" s="621"/>
      <c r="AX1149" s="621"/>
      <c r="AY1149" s="621"/>
      <c r="AZ1149" s="621"/>
      <c r="BA1149" s="620"/>
    </row>
    <row r="1150" spans="1:53" ht="15.75" customHeight="1" x14ac:dyDescent="0.25">
      <c r="A1150" s="620"/>
      <c r="B1150" s="625"/>
      <c r="C1150" s="620"/>
      <c r="D1150" s="620"/>
      <c r="E1150" s="620"/>
      <c r="F1150" s="620"/>
      <c r="G1150" s="620"/>
      <c r="H1150" s="620"/>
      <c r="I1150" s="620"/>
      <c r="J1150" s="622"/>
      <c r="K1150" s="622"/>
      <c r="L1150" s="622"/>
      <c r="M1150" s="622"/>
      <c r="N1150" s="624"/>
      <c r="O1150" s="622"/>
      <c r="P1150" s="622"/>
      <c r="Q1150" s="622"/>
      <c r="R1150" s="622"/>
      <c r="S1150" s="622"/>
      <c r="T1150" s="622"/>
      <c r="U1150" s="622"/>
      <c r="V1150" s="622"/>
      <c r="W1150" s="622"/>
      <c r="X1150" s="622"/>
      <c r="Y1150" s="622"/>
      <c r="Z1150" s="620"/>
      <c r="AA1150" s="620"/>
      <c r="AB1150" s="620"/>
      <c r="AC1150" s="623"/>
      <c r="AD1150" s="622"/>
      <c r="AE1150" s="622"/>
      <c r="AF1150" s="622"/>
      <c r="AG1150" s="622"/>
      <c r="AH1150" s="622"/>
      <c r="AI1150" s="623"/>
      <c r="AJ1150" s="622"/>
      <c r="AK1150" s="622"/>
      <c r="AL1150" s="622"/>
      <c r="AM1150" s="622"/>
      <c r="AN1150" s="622"/>
      <c r="AO1150" s="622"/>
      <c r="AP1150" s="622"/>
      <c r="AQ1150" s="622"/>
      <c r="AR1150" s="622"/>
      <c r="AS1150" s="622"/>
      <c r="AT1150" s="622"/>
      <c r="AU1150" s="622"/>
      <c r="AV1150" s="622"/>
      <c r="AW1150" s="621"/>
      <c r="AX1150" s="621"/>
      <c r="AY1150" s="621"/>
      <c r="AZ1150" s="621"/>
      <c r="BA1150" s="620"/>
    </row>
    <row r="1151" spans="1:53" ht="15.75" customHeight="1" x14ac:dyDescent="0.25">
      <c r="A1151" s="620"/>
      <c r="B1151" s="625"/>
      <c r="C1151" s="620"/>
      <c r="D1151" s="620"/>
      <c r="E1151" s="620"/>
      <c r="F1151" s="620"/>
      <c r="G1151" s="620"/>
      <c r="H1151" s="620"/>
      <c r="I1151" s="620"/>
      <c r="J1151" s="622"/>
      <c r="K1151" s="622"/>
      <c r="L1151" s="622"/>
      <c r="M1151" s="622"/>
      <c r="N1151" s="624"/>
      <c r="O1151" s="622"/>
      <c r="P1151" s="622"/>
      <c r="Q1151" s="622"/>
      <c r="R1151" s="622"/>
      <c r="S1151" s="622"/>
      <c r="T1151" s="622"/>
      <c r="U1151" s="622"/>
      <c r="V1151" s="622"/>
      <c r="W1151" s="622"/>
      <c r="X1151" s="622"/>
      <c r="Y1151" s="622"/>
      <c r="Z1151" s="620"/>
      <c r="AA1151" s="620"/>
      <c r="AB1151" s="620"/>
      <c r="AC1151" s="623"/>
      <c r="AD1151" s="622"/>
      <c r="AE1151" s="622"/>
      <c r="AF1151" s="622"/>
      <c r="AG1151" s="622"/>
      <c r="AH1151" s="622"/>
      <c r="AI1151" s="623"/>
      <c r="AJ1151" s="622"/>
      <c r="AK1151" s="622"/>
      <c r="AL1151" s="622"/>
      <c r="AM1151" s="622"/>
      <c r="AN1151" s="622"/>
      <c r="AO1151" s="622"/>
      <c r="AP1151" s="622"/>
      <c r="AQ1151" s="622"/>
      <c r="AR1151" s="622"/>
      <c r="AS1151" s="622"/>
      <c r="AT1151" s="622"/>
      <c r="AU1151" s="622"/>
      <c r="AV1151" s="622"/>
      <c r="AW1151" s="621"/>
      <c r="AX1151" s="621"/>
      <c r="AY1151" s="621"/>
      <c r="AZ1151" s="621"/>
      <c r="BA1151" s="620"/>
    </row>
    <row r="1152" spans="1:53" ht="15.75" customHeight="1" x14ac:dyDescent="0.25">
      <c r="A1152" s="620"/>
      <c r="B1152" s="625"/>
      <c r="C1152" s="620"/>
      <c r="D1152" s="620"/>
      <c r="E1152" s="620"/>
      <c r="F1152" s="620"/>
      <c r="G1152" s="620"/>
      <c r="H1152" s="620"/>
      <c r="I1152" s="620"/>
      <c r="J1152" s="622"/>
      <c r="K1152" s="622"/>
      <c r="L1152" s="622"/>
      <c r="M1152" s="622"/>
      <c r="N1152" s="624"/>
      <c r="O1152" s="622"/>
      <c r="P1152" s="622"/>
      <c r="Q1152" s="622"/>
      <c r="R1152" s="622"/>
      <c r="S1152" s="622"/>
      <c r="T1152" s="622"/>
      <c r="U1152" s="622"/>
      <c r="V1152" s="622"/>
      <c r="W1152" s="622"/>
      <c r="X1152" s="622"/>
      <c r="Y1152" s="622"/>
      <c r="Z1152" s="620"/>
      <c r="AA1152" s="620"/>
      <c r="AB1152" s="620"/>
      <c r="AC1152" s="623"/>
      <c r="AD1152" s="622"/>
      <c r="AE1152" s="622"/>
      <c r="AF1152" s="622"/>
      <c r="AG1152" s="622"/>
      <c r="AH1152" s="622"/>
      <c r="AI1152" s="623"/>
      <c r="AJ1152" s="622"/>
      <c r="AK1152" s="622"/>
      <c r="AL1152" s="622"/>
      <c r="AM1152" s="622"/>
      <c r="AN1152" s="622"/>
      <c r="AO1152" s="622"/>
      <c r="AP1152" s="622"/>
      <c r="AQ1152" s="622"/>
      <c r="AR1152" s="622"/>
      <c r="AS1152" s="622"/>
      <c r="AT1152" s="622"/>
      <c r="AU1152" s="622"/>
      <c r="AV1152" s="622"/>
      <c r="AW1152" s="621"/>
      <c r="AX1152" s="621"/>
      <c r="AY1152" s="621"/>
      <c r="AZ1152" s="621"/>
      <c r="BA1152" s="620"/>
    </row>
    <row r="1153" spans="1:53" ht="15.75" customHeight="1" x14ac:dyDescent="0.25">
      <c r="A1153" s="620"/>
      <c r="B1153" s="625"/>
      <c r="C1153" s="620"/>
      <c r="D1153" s="620"/>
      <c r="E1153" s="620"/>
      <c r="F1153" s="620"/>
      <c r="G1153" s="620"/>
      <c r="H1153" s="620"/>
      <c r="I1153" s="620"/>
      <c r="J1153" s="622"/>
      <c r="K1153" s="622"/>
      <c r="L1153" s="622"/>
      <c r="M1153" s="622"/>
      <c r="N1153" s="624"/>
      <c r="O1153" s="622"/>
      <c r="P1153" s="622"/>
      <c r="Q1153" s="622"/>
      <c r="R1153" s="622"/>
      <c r="S1153" s="622"/>
      <c r="T1153" s="622"/>
      <c r="U1153" s="622"/>
      <c r="V1153" s="622"/>
      <c r="W1153" s="622"/>
      <c r="X1153" s="622"/>
      <c r="Y1153" s="622"/>
      <c r="Z1153" s="620"/>
      <c r="AA1153" s="620"/>
      <c r="AB1153" s="620"/>
      <c r="AC1153" s="623"/>
      <c r="AD1153" s="622"/>
      <c r="AE1153" s="622"/>
      <c r="AF1153" s="622"/>
      <c r="AG1153" s="622"/>
      <c r="AH1153" s="622"/>
      <c r="AI1153" s="623"/>
      <c r="AJ1153" s="622"/>
      <c r="AK1153" s="622"/>
      <c r="AL1153" s="622"/>
      <c r="AM1153" s="622"/>
      <c r="AN1153" s="622"/>
      <c r="AO1153" s="622"/>
      <c r="AP1153" s="622"/>
      <c r="AQ1153" s="622"/>
      <c r="AR1153" s="622"/>
      <c r="AS1153" s="622"/>
      <c r="AT1153" s="622"/>
      <c r="AU1153" s="622"/>
      <c r="AV1153" s="622"/>
      <c r="AW1153" s="621"/>
      <c r="AX1153" s="621"/>
      <c r="AY1153" s="621"/>
      <c r="AZ1153" s="621"/>
      <c r="BA1153" s="620"/>
    </row>
    <row r="1154" spans="1:53" ht="15.75" customHeight="1" x14ac:dyDescent="0.25">
      <c r="A1154" s="620"/>
      <c r="B1154" s="625"/>
      <c r="C1154" s="620"/>
      <c r="D1154" s="620"/>
      <c r="E1154" s="620"/>
      <c r="F1154" s="620"/>
      <c r="G1154" s="620"/>
      <c r="H1154" s="620"/>
      <c r="I1154" s="620"/>
      <c r="J1154" s="622"/>
      <c r="K1154" s="622"/>
      <c r="L1154" s="622"/>
      <c r="M1154" s="622"/>
      <c r="N1154" s="624"/>
      <c r="O1154" s="622"/>
      <c r="P1154" s="622"/>
      <c r="Q1154" s="622"/>
      <c r="R1154" s="622"/>
      <c r="S1154" s="622"/>
      <c r="T1154" s="622"/>
      <c r="U1154" s="622"/>
      <c r="V1154" s="622"/>
      <c r="W1154" s="622"/>
      <c r="X1154" s="622"/>
      <c r="Y1154" s="622"/>
      <c r="Z1154" s="620"/>
      <c r="AA1154" s="620"/>
      <c r="AB1154" s="620"/>
      <c r="AC1154" s="623"/>
      <c r="AD1154" s="622"/>
      <c r="AE1154" s="622"/>
      <c r="AF1154" s="622"/>
      <c r="AG1154" s="622"/>
      <c r="AH1154" s="622"/>
      <c r="AI1154" s="623"/>
      <c r="AJ1154" s="622"/>
      <c r="AK1154" s="622"/>
      <c r="AL1154" s="622"/>
      <c r="AM1154" s="622"/>
      <c r="AN1154" s="622"/>
      <c r="AO1154" s="622"/>
      <c r="AP1154" s="622"/>
      <c r="AQ1154" s="622"/>
      <c r="AR1154" s="622"/>
      <c r="AS1154" s="622"/>
      <c r="AT1154" s="622"/>
      <c r="AU1154" s="622"/>
      <c r="AV1154" s="622"/>
      <c r="AW1154" s="621"/>
      <c r="AX1154" s="621"/>
      <c r="AY1154" s="621"/>
      <c r="AZ1154" s="621"/>
      <c r="BA1154" s="620"/>
    </row>
    <row r="1155" spans="1:53" ht="15.75" customHeight="1" x14ac:dyDescent="0.25">
      <c r="A1155" s="620"/>
      <c r="B1155" s="625"/>
      <c r="C1155" s="620"/>
      <c r="D1155" s="620"/>
      <c r="E1155" s="620"/>
      <c r="F1155" s="620"/>
      <c r="G1155" s="620"/>
      <c r="H1155" s="620"/>
      <c r="I1155" s="620"/>
      <c r="J1155" s="622"/>
      <c r="K1155" s="622"/>
      <c r="L1155" s="622"/>
      <c r="M1155" s="622"/>
      <c r="N1155" s="624"/>
      <c r="O1155" s="622"/>
      <c r="P1155" s="622"/>
      <c r="Q1155" s="622"/>
      <c r="R1155" s="622"/>
      <c r="S1155" s="622"/>
      <c r="T1155" s="622"/>
      <c r="U1155" s="622"/>
      <c r="V1155" s="622"/>
      <c r="W1155" s="622"/>
      <c r="X1155" s="622"/>
      <c r="Y1155" s="622"/>
      <c r="Z1155" s="620"/>
      <c r="AA1155" s="620"/>
      <c r="AB1155" s="620"/>
      <c r="AC1155" s="623"/>
      <c r="AD1155" s="622"/>
      <c r="AE1155" s="622"/>
      <c r="AF1155" s="622"/>
      <c r="AG1155" s="622"/>
      <c r="AH1155" s="622"/>
      <c r="AI1155" s="623"/>
      <c r="AJ1155" s="622"/>
      <c r="AK1155" s="622"/>
      <c r="AL1155" s="622"/>
      <c r="AM1155" s="622"/>
      <c r="AN1155" s="622"/>
      <c r="AO1155" s="622"/>
      <c r="AP1155" s="622"/>
      <c r="AQ1155" s="622"/>
      <c r="AR1155" s="622"/>
      <c r="AS1155" s="622"/>
      <c r="AT1155" s="622"/>
      <c r="AU1155" s="622"/>
      <c r="AV1155" s="622"/>
      <c r="AW1155" s="621"/>
      <c r="AX1155" s="621"/>
      <c r="AY1155" s="621"/>
      <c r="AZ1155" s="621"/>
      <c r="BA1155" s="620"/>
    </row>
    <row r="1156" spans="1:53" ht="15.75" customHeight="1" x14ac:dyDescent="0.25">
      <c r="A1156" s="620"/>
      <c r="B1156" s="625"/>
      <c r="C1156" s="620"/>
      <c r="D1156" s="620"/>
      <c r="E1156" s="620"/>
      <c r="F1156" s="620"/>
      <c r="G1156" s="620"/>
      <c r="H1156" s="620"/>
      <c r="I1156" s="620"/>
      <c r="J1156" s="622"/>
      <c r="K1156" s="622"/>
      <c r="L1156" s="622"/>
      <c r="M1156" s="622"/>
      <c r="N1156" s="624"/>
      <c r="O1156" s="622"/>
      <c r="P1156" s="622"/>
      <c r="Q1156" s="622"/>
      <c r="R1156" s="622"/>
      <c r="S1156" s="622"/>
      <c r="T1156" s="622"/>
      <c r="U1156" s="622"/>
      <c r="V1156" s="622"/>
      <c r="W1156" s="622"/>
      <c r="X1156" s="622"/>
      <c r="Y1156" s="622"/>
      <c r="Z1156" s="620"/>
      <c r="AA1156" s="620"/>
      <c r="AB1156" s="620"/>
      <c r="AC1156" s="623"/>
      <c r="AD1156" s="622"/>
      <c r="AE1156" s="622"/>
      <c r="AF1156" s="622"/>
      <c r="AG1156" s="622"/>
      <c r="AH1156" s="622"/>
      <c r="AI1156" s="623"/>
      <c r="AJ1156" s="622"/>
      <c r="AK1156" s="622"/>
      <c r="AL1156" s="622"/>
      <c r="AM1156" s="622"/>
      <c r="AN1156" s="622"/>
      <c r="AO1156" s="622"/>
      <c r="AP1156" s="622"/>
      <c r="AQ1156" s="622"/>
      <c r="AR1156" s="622"/>
      <c r="AS1156" s="622"/>
      <c r="AT1156" s="622"/>
      <c r="AU1156" s="622"/>
      <c r="AV1156" s="622"/>
      <c r="AW1156" s="621"/>
      <c r="AX1156" s="621"/>
      <c r="AY1156" s="621"/>
      <c r="AZ1156" s="621"/>
      <c r="BA1156" s="620"/>
    </row>
    <row r="1157" spans="1:53" ht="15.75" customHeight="1" x14ac:dyDescent="0.25">
      <c r="A1157" s="620"/>
      <c r="B1157" s="625"/>
      <c r="C1157" s="620"/>
      <c r="D1157" s="620"/>
      <c r="E1157" s="620"/>
      <c r="F1157" s="620"/>
      <c r="G1157" s="620"/>
      <c r="H1157" s="620"/>
      <c r="I1157" s="620"/>
      <c r="J1157" s="622"/>
      <c r="K1157" s="622"/>
      <c r="L1157" s="622"/>
      <c r="M1157" s="622"/>
      <c r="N1157" s="624"/>
      <c r="O1157" s="622"/>
      <c r="P1157" s="622"/>
      <c r="Q1157" s="622"/>
      <c r="R1157" s="622"/>
      <c r="S1157" s="622"/>
      <c r="T1157" s="622"/>
      <c r="U1157" s="622"/>
      <c r="V1157" s="622"/>
      <c r="W1157" s="622"/>
      <c r="X1157" s="622"/>
      <c r="Y1157" s="622"/>
      <c r="Z1157" s="620"/>
      <c r="AA1157" s="620"/>
      <c r="AB1157" s="620"/>
      <c r="AC1157" s="623"/>
      <c r="AD1157" s="622"/>
      <c r="AE1157" s="622"/>
      <c r="AF1157" s="622"/>
      <c r="AG1157" s="622"/>
      <c r="AH1157" s="622"/>
      <c r="AI1157" s="623"/>
      <c r="AJ1157" s="622"/>
      <c r="AK1157" s="622"/>
      <c r="AL1157" s="622"/>
      <c r="AM1157" s="622"/>
      <c r="AN1157" s="622"/>
      <c r="AO1157" s="622"/>
      <c r="AP1157" s="622"/>
      <c r="AQ1157" s="622"/>
      <c r="AR1157" s="622"/>
      <c r="AS1157" s="622"/>
      <c r="AT1157" s="622"/>
      <c r="AU1157" s="622"/>
      <c r="AV1157" s="622"/>
      <c r="AW1157" s="621"/>
      <c r="AX1157" s="621"/>
      <c r="AY1157" s="621"/>
      <c r="AZ1157" s="621"/>
      <c r="BA1157" s="620"/>
    </row>
    <row r="1158" spans="1:53" ht="15.75" customHeight="1" x14ac:dyDescent="0.25">
      <c r="A1158" s="620"/>
      <c r="B1158" s="625"/>
      <c r="C1158" s="620"/>
      <c r="D1158" s="620"/>
      <c r="E1158" s="620"/>
      <c r="F1158" s="620"/>
      <c r="G1158" s="620"/>
      <c r="H1158" s="620"/>
      <c r="I1158" s="620"/>
      <c r="J1158" s="622"/>
      <c r="K1158" s="622"/>
      <c r="L1158" s="622"/>
      <c r="M1158" s="622"/>
      <c r="N1158" s="624"/>
      <c r="O1158" s="622"/>
      <c r="P1158" s="622"/>
      <c r="Q1158" s="622"/>
      <c r="R1158" s="622"/>
      <c r="S1158" s="622"/>
      <c r="T1158" s="622"/>
      <c r="U1158" s="622"/>
      <c r="V1158" s="622"/>
      <c r="W1158" s="622"/>
      <c r="X1158" s="622"/>
      <c r="Y1158" s="622"/>
      <c r="Z1158" s="620"/>
      <c r="AA1158" s="620"/>
      <c r="AB1158" s="620"/>
      <c r="AC1158" s="623"/>
      <c r="AD1158" s="622"/>
      <c r="AE1158" s="622"/>
      <c r="AF1158" s="622"/>
      <c r="AG1158" s="622"/>
      <c r="AH1158" s="622"/>
      <c r="AI1158" s="623"/>
      <c r="AJ1158" s="622"/>
      <c r="AK1158" s="622"/>
      <c r="AL1158" s="622"/>
      <c r="AM1158" s="622"/>
      <c r="AN1158" s="622"/>
      <c r="AO1158" s="622"/>
      <c r="AP1158" s="622"/>
      <c r="AQ1158" s="622"/>
      <c r="AR1158" s="622"/>
      <c r="AS1158" s="622"/>
      <c r="AT1158" s="622"/>
      <c r="AU1158" s="622"/>
      <c r="AV1158" s="622"/>
      <c r="AW1158" s="621"/>
      <c r="AX1158" s="621"/>
      <c r="AY1158" s="621"/>
      <c r="AZ1158" s="621"/>
      <c r="BA1158" s="620"/>
    </row>
    <row r="1159" spans="1:53" ht="15.75" customHeight="1" x14ac:dyDescent="0.25">
      <c r="A1159" s="620"/>
      <c r="B1159" s="625"/>
      <c r="C1159" s="620"/>
      <c r="D1159" s="620"/>
      <c r="E1159" s="620"/>
      <c r="F1159" s="620"/>
      <c r="G1159" s="620"/>
      <c r="H1159" s="620"/>
      <c r="I1159" s="620"/>
      <c r="J1159" s="622"/>
      <c r="K1159" s="622"/>
      <c r="L1159" s="622"/>
      <c r="M1159" s="622"/>
      <c r="N1159" s="624"/>
      <c r="O1159" s="622"/>
      <c r="P1159" s="622"/>
      <c r="Q1159" s="622"/>
      <c r="R1159" s="622"/>
      <c r="S1159" s="622"/>
      <c r="T1159" s="622"/>
      <c r="U1159" s="622"/>
      <c r="V1159" s="622"/>
      <c r="W1159" s="622"/>
      <c r="X1159" s="622"/>
      <c r="Y1159" s="622"/>
      <c r="Z1159" s="620"/>
      <c r="AA1159" s="620"/>
      <c r="AB1159" s="620"/>
      <c r="AC1159" s="623"/>
      <c r="AD1159" s="622"/>
      <c r="AE1159" s="622"/>
      <c r="AF1159" s="622"/>
      <c r="AG1159" s="622"/>
      <c r="AH1159" s="622"/>
      <c r="AI1159" s="623"/>
      <c r="AJ1159" s="622"/>
      <c r="AK1159" s="622"/>
      <c r="AL1159" s="622"/>
      <c r="AM1159" s="622"/>
      <c r="AN1159" s="622"/>
      <c r="AO1159" s="622"/>
      <c r="AP1159" s="622"/>
      <c r="AQ1159" s="622"/>
      <c r="AR1159" s="622"/>
      <c r="AS1159" s="622"/>
      <c r="AT1159" s="622"/>
      <c r="AU1159" s="622"/>
      <c r="AV1159" s="622"/>
      <c r="AW1159" s="621"/>
      <c r="AX1159" s="621"/>
      <c r="AY1159" s="621"/>
      <c r="AZ1159" s="621"/>
      <c r="BA1159" s="620"/>
    </row>
    <row r="1160" spans="1:53" ht="15.75" customHeight="1" x14ac:dyDescent="0.25">
      <c r="A1160" s="620"/>
      <c r="B1160" s="625"/>
      <c r="C1160" s="620"/>
      <c r="D1160" s="620"/>
      <c r="E1160" s="620"/>
      <c r="F1160" s="620"/>
      <c r="G1160" s="620"/>
      <c r="H1160" s="620"/>
      <c r="I1160" s="620"/>
      <c r="J1160" s="622"/>
      <c r="K1160" s="622"/>
      <c r="L1160" s="622"/>
      <c r="M1160" s="622"/>
      <c r="N1160" s="624"/>
      <c r="O1160" s="622"/>
      <c r="P1160" s="622"/>
      <c r="Q1160" s="622"/>
      <c r="R1160" s="622"/>
      <c r="S1160" s="622"/>
      <c r="T1160" s="622"/>
      <c r="U1160" s="622"/>
      <c r="V1160" s="622"/>
      <c r="W1160" s="622"/>
      <c r="X1160" s="622"/>
      <c r="Y1160" s="622"/>
      <c r="Z1160" s="620"/>
      <c r="AA1160" s="620"/>
      <c r="AB1160" s="620"/>
      <c r="AC1160" s="623"/>
      <c r="AD1160" s="622"/>
      <c r="AE1160" s="622"/>
      <c r="AF1160" s="622"/>
      <c r="AG1160" s="622"/>
      <c r="AH1160" s="622"/>
      <c r="AI1160" s="623"/>
      <c r="AJ1160" s="622"/>
      <c r="AK1160" s="622"/>
      <c r="AL1160" s="622"/>
      <c r="AM1160" s="622"/>
      <c r="AN1160" s="622"/>
      <c r="AO1160" s="622"/>
      <c r="AP1160" s="622"/>
      <c r="AQ1160" s="622"/>
      <c r="AR1160" s="622"/>
      <c r="AS1160" s="622"/>
      <c r="AT1160" s="622"/>
      <c r="AU1160" s="622"/>
      <c r="AV1160" s="622"/>
      <c r="AW1160" s="621"/>
      <c r="AX1160" s="621"/>
      <c r="AY1160" s="621"/>
      <c r="AZ1160" s="621"/>
      <c r="BA1160" s="620"/>
    </row>
    <row r="1161" spans="1:53" ht="15.75" customHeight="1" x14ac:dyDescent="0.25">
      <c r="A1161" s="620"/>
      <c r="B1161" s="625"/>
      <c r="C1161" s="620"/>
      <c r="D1161" s="620"/>
      <c r="E1161" s="620"/>
      <c r="F1161" s="620"/>
      <c r="G1161" s="620"/>
      <c r="H1161" s="620"/>
      <c r="I1161" s="620"/>
      <c r="J1161" s="622"/>
      <c r="K1161" s="622"/>
      <c r="L1161" s="622"/>
      <c r="M1161" s="622"/>
      <c r="N1161" s="624"/>
      <c r="O1161" s="622"/>
      <c r="P1161" s="622"/>
      <c r="Q1161" s="622"/>
      <c r="R1161" s="622"/>
      <c r="S1161" s="622"/>
      <c r="T1161" s="622"/>
      <c r="U1161" s="622"/>
      <c r="V1161" s="622"/>
      <c r="W1161" s="622"/>
      <c r="X1161" s="622"/>
      <c r="Y1161" s="622"/>
      <c r="Z1161" s="620"/>
      <c r="AA1161" s="620"/>
      <c r="AB1161" s="620"/>
      <c r="AC1161" s="623"/>
      <c r="AD1161" s="622"/>
      <c r="AE1161" s="622"/>
      <c r="AF1161" s="622"/>
      <c r="AG1161" s="622"/>
      <c r="AH1161" s="622"/>
      <c r="AI1161" s="623"/>
      <c r="AJ1161" s="622"/>
      <c r="AK1161" s="622"/>
      <c r="AL1161" s="622"/>
      <c r="AM1161" s="622"/>
      <c r="AN1161" s="622"/>
      <c r="AO1161" s="622"/>
      <c r="AP1161" s="622"/>
      <c r="AQ1161" s="622"/>
      <c r="AR1161" s="622"/>
      <c r="AS1161" s="622"/>
      <c r="AT1161" s="622"/>
      <c r="AU1161" s="622"/>
      <c r="AV1161" s="622"/>
      <c r="AW1161" s="621"/>
      <c r="AX1161" s="621"/>
      <c r="AY1161" s="621"/>
      <c r="AZ1161" s="621"/>
      <c r="BA1161" s="620"/>
    </row>
    <row r="1162" spans="1:53" ht="15.75" customHeight="1" x14ac:dyDescent="0.25">
      <c r="A1162" s="620"/>
      <c r="B1162" s="625"/>
      <c r="C1162" s="620"/>
      <c r="D1162" s="620"/>
      <c r="E1162" s="620"/>
      <c r="F1162" s="620"/>
      <c r="G1162" s="620"/>
      <c r="H1162" s="620"/>
      <c r="I1162" s="620"/>
      <c r="J1162" s="622"/>
      <c r="K1162" s="622"/>
      <c r="L1162" s="622"/>
      <c r="M1162" s="622"/>
      <c r="N1162" s="624"/>
      <c r="O1162" s="622"/>
      <c r="P1162" s="622"/>
      <c r="Q1162" s="622"/>
      <c r="R1162" s="622"/>
      <c r="S1162" s="622"/>
      <c r="T1162" s="622"/>
      <c r="U1162" s="622"/>
      <c r="V1162" s="622"/>
      <c r="W1162" s="622"/>
      <c r="X1162" s="622"/>
      <c r="Y1162" s="622"/>
      <c r="Z1162" s="620"/>
      <c r="AA1162" s="620"/>
      <c r="AB1162" s="620"/>
      <c r="AC1162" s="623"/>
      <c r="AD1162" s="622"/>
      <c r="AE1162" s="622"/>
      <c r="AF1162" s="622"/>
      <c r="AG1162" s="622"/>
      <c r="AH1162" s="622"/>
      <c r="AI1162" s="623"/>
      <c r="AJ1162" s="622"/>
      <c r="AK1162" s="622"/>
      <c r="AL1162" s="622"/>
      <c r="AM1162" s="622"/>
      <c r="AN1162" s="622"/>
      <c r="AO1162" s="622"/>
      <c r="AP1162" s="622"/>
      <c r="AQ1162" s="622"/>
      <c r="AR1162" s="622"/>
      <c r="AS1162" s="622"/>
      <c r="AT1162" s="622"/>
      <c r="AU1162" s="622"/>
      <c r="AV1162" s="622"/>
      <c r="AW1162" s="621"/>
      <c r="AX1162" s="621"/>
      <c r="AY1162" s="621"/>
      <c r="AZ1162" s="621"/>
      <c r="BA1162" s="620"/>
    </row>
    <row r="1163" spans="1:53" ht="15.75" customHeight="1" x14ac:dyDescent="0.25">
      <c r="A1163" s="620"/>
      <c r="B1163" s="625"/>
      <c r="C1163" s="620"/>
      <c r="D1163" s="620"/>
      <c r="E1163" s="620"/>
      <c r="F1163" s="620"/>
      <c r="G1163" s="620"/>
      <c r="H1163" s="620"/>
      <c r="I1163" s="620"/>
      <c r="J1163" s="622"/>
      <c r="K1163" s="622"/>
      <c r="L1163" s="622"/>
      <c r="M1163" s="622"/>
      <c r="N1163" s="624"/>
      <c r="O1163" s="622"/>
      <c r="P1163" s="622"/>
      <c r="Q1163" s="622"/>
      <c r="R1163" s="622"/>
      <c r="S1163" s="622"/>
      <c r="T1163" s="622"/>
      <c r="U1163" s="622"/>
      <c r="V1163" s="622"/>
      <c r="W1163" s="622"/>
      <c r="X1163" s="622"/>
      <c r="Y1163" s="622"/>
      <c r="Z1163" s="620"/>
      <c r="AA1163" s="620"/>
      <c r="AB1163" s="620"/>
      <c r="AC1163" s="623"/>
      <c r="AD1163" s="622"/>
      <c r="AE1163" s="622"/>
      <c r="AF1163" s="622"/>
      <c r="AG1163" s="622"/>
      <c r="AH1163" s="622"/>
      <c r="AI1163" s="623"/>
      <c r="AJ1163" s="622"/>
      <c r="AK1163" s="622"/>
      <c r="AL1163" s="622"/>
      <c r="AM1163" s="622"/>
      <c r="AN1163" s="622"/>
      <c r="AO1163" s="622"/>
      <c r="AP1163" s="622"/>
      <c r="AQ1163" s="622"/>
      <c r="AR1163" s="622"/>
      <c r="AS1163" s="622"/>
      <c r="AT1163" s="622"/>
      <c r="AU1163" s="622"/>
      <c r="AV1163" s="622"/>
      <c r="AW1163" s="621"/>
      <c r="AX1163" s="621"/>
      <c r="AY1163" s="621"/>
      <c r="AZ1163" s="621"/>
      <c r="BA1163" s="620"/>
    </row>
    <row r="1164" spans="1:53" ht="15.75" customHeight="1" x14ac:dyDescent="0.25">
      <c r="A1164" s="620"/>
      <c r="B1164" s="625"/>
      <c r="C1164" s="620"/>
      <c r="D1164" s="620"/>
      <c r="E1164" s="620"/>
      <c r="F1164" s="620"/>
      <c r="G1164" s="620"/>
      <c r="H1164" s="620"/>
      <c r="I1164" s="620"/>
      <c r="J1164" s="622"/>
      <c r="K1164" s="622"/>
      <c r="L1164" s="622"/>
      <c r="M1164" s="622"/>
      <c r="N1164" s="624"/>
      <c r="O1164" s="622"/>
      <c r="P1164" s="622"/>
      <c r="Q1164" s="622"/>
      <c r="R1164" s="622"/>
      <c r="S1164" s="622"/>
      <c r="T1164" s="622"/>
      <c r="U1164" s="622"/>
      <c r="V1164" s="622"/>
      <c r="W1164" s="622"/>
      <c r="X1164" s="622"/>
      <c r="Y1164" s="622"/>
      <c r="Z1164" s="620"/>
      <c r="AA1164" s="620"/>
      <c r="AB1164" s="620"/>
      <c r="AC1164" s="623"/>
      <c r="AD1164" s="622"/>
      <c r="AE1164" s="622"/>
      <c r="AF1164" s="622"/>
      <c r="AG1164" s="622"/>
      <c r="AH1164" s="622"/>
      <c r="AI1164" s="623"/>
      <c r="AJ1164" s="622"/>
      <c r="AK1164" s="622"/>
      <c r="AL1164" s="622"/>
      <c r="AM1164" s="622"/>
      <c r="AN1164" s="622"/>
      <c r="AO1164" s="622"/>
      <c r="AP1164" s="622"/>
      <c r="AQ1164" s="622"/>
      <c r="AR1164" s="622"/>
      <c r="AS1164" s="622"/>
      <c r="AT1164" s="622"/>
      <c r="AU1164" s="622"/>
      <c r="AV1164" s="622"/>
      <c r="AW1164" s="621"/>
      <c r="AX1164" s="621"/>
      <c r="AY1164" s="621"/>
      <c r="AZ1164" s="621"/>
      <c r="BA1164" s="620"/>
    </row>
    <row r="1165" spans="1:53" ht="15.75" customHeight="1" x14ac:dyDescent="0.25">
      <c r="A1165" s="620"/>
      <c r="B1165" s="625"/>
      <c r="C1165" s="620"/>
      <c r="D1165" s="620"/>
      <c r="E1165" s="620"/>
      <c r="F1165" s="620"/>
      <c r="G1165" s="620"/>
      <c r="H1165" s="620"/>
      <c r="I1165" s="620"/>
      <c r="J1165" s="622"/>
      <c r="K1165" s="622"/>
      <c r="L1165" s="622"/>
      <c r="M1165" s="622"/>
      <c r="N1165" s="624"/>
      <c r="O1165" s="622"/>
      <c r="P1165" s="622"/>
      <c r="Q1165" s="622"/>
      <c r="R1165" s="622"/>
      <c r="S1165" s="622"/>
      <c r="T1165" s="622"/>
      <c r="U1165" s="622"/>
      <c r="V1165" s="622"/>
      <c r="W1165" s="622"/>
      <c r="X1165" s="622"/>
      <c r="Y1165" s="622"/>
      <c r="Z1165" s="620"/>
      <c r="AA1165" s="620"/>
      <c r="AB1165" s="620"/>
      <c r="AC1165" s="623"/>
      <c r="AD1165" s="622"/>
      <c r="AE1165" s="622"/>
      <c r="AF1165" s="622"/>
      <c r="AG1165" s="622"/>
      <c r="AH1165" s="622"/>
      <c r="AI1165" s="623"/>
      <c r="AJ1165" s="622"/>
      <c r="AK1165" s="622"/>
      <c r="AL1165" s="622"/>
      <c r="AM1165" s="622"/>
      <c r="AN1165" s="622"/>
      <c r="AO1165" s="622"/>
      <c r="AP1165" s="622"/>
      <c r="AQ1165" s="622"/>
      <c r="AR1165" s="622"/>
      <c r="AS1165" s="622"/>
      <c r="AT1165" s="622"/>
      <c r="AU1165" s="622"/>
      <c r="AV1165" s="622"/>
      <c r="AW1165" s="621"/>
      <c r="AX1165" s="621"/>
      <c r="AY1165" s="621"/>
      <c r="AZ1165" s="621"/>
      <c r="BA1165" s="620"/>
    </row>
    <row r="1166" spans="1:53" ht="15.75" customHeight="1" x14ac:dyDescent="0.25">
      <c r="A1166" s="620"/>
      <c r="B1166" s="625"/>
      <c r="C1166" s="620"/>
      <c r="D1166" s="620"/>
      <c r="E1166" s="620"/>
      <c r="F1166" s="620"/>
      <c r="G1166" s="620"/>
      <c r="H1166" s="620"/>
      <c r="I1166" s="620"/>
      <c r="J1166" s="622"/>
      <c r="K1166" s="622"/>
      <c r="L1166" s="622"/>
      <c r="M1166" s="622"/>
      <c r="N1166" s="624"/>
      <c r="O1166" s="622"/>
      <c r="P1166" s="622"/>
      <c r="Q1166" s="622"/>
      <c r="R1166" s="622"/>
      <c r="S1166" s="622"/>
      <c r="T1166" s="622"/>
      <c r="U1166" s="622"/>
      <c r="V1166" s="622"/>
      <c r="W1166" s="622"/>
      <c r="X1166" s="622"/>
      <c r="Y1166" s="622"/>
      <c r="Z1166" s="620"/>
      <c r="AA1166" s="620"/>
      <c r="AB1166" s="620"/>
      <c r="AC1166" s="623"/>
      <c r="AD1166" s="622"/>
      <c r="AE1166" s="622"/>
      <c r="AF1166" s="622"/>
      <c r="AG1166" s="622"/>
      <c r="AH1166" s="622"/>
      <c r="AI1166" s="623"/>
      <c r="AJ1166" s="622"/>
      <c r="AK1166" s="622"/>
      <c r="AL1166" s="622"/>
      <c r="AM1166" s="622"/>
      <c r="AN1166" s="622"/>
      <c r="AO1166" s="622"/>
      <c r="AP1166" s="622"/>
      <c r="AQ1166" s="622"/>
      <c r="AR1166" s="622"/>
      <c r="AS1166" s="622"/>
      <c r="AT1166" s="622"/>
      <c r="AU1166" s="622"/>
      <c r="AV1166" s="622"/>
      <c r="AW1166" s="621"/>
      <c r="AX1166" s="621"/>
      <c r="AY1166" s="621"/>
      <c r="AZ1166" s="621"/>
      <c r="BA1166" s="620"/>
    </row>
    <row r="1167" spans="1:53" ht="15.75" customHeight="1" x14ac:dyDescent="0.25">
      <c r="A1167" s="620"/>
      <c r="B1167" s="625"/>
      <c r="C1167" s="620"/>
      <c r="D1167" s="620"/>
      <c r="E1167" s="620"/>
      <c r="F1167" s="620"/>
      <c r="G1167" s="620"/>
      <c r="H1167" s="620"/>
      <c r="I1167" s="620"/>
      <c r="J1167" s="622"/>
      <c r="K1167" s="622"/>
      <c r="L1167" s="622"/>
      <c r="M1167" s="622"/>
      <c r="N1167" s="624"/>
      <c r="O1167" s="622"/>
      <c r="P1167" s="622"/>
      <c r="Q1167" s="622"/>
      <c r="R1167" s="622"/>
      <c r="S1167" s="622"/>
      <c r="T1167" s="622"/>
      <c r="U1167" s="622"/>
      <c r="V1167" s="622"/>
      <c r="W1167" s="622"/>
      <c r="X1167" s="622"/>
      <c r="Y1167" s="622"/>
      <c r="Z1167" s="620"/>
      <c r="AA1167" s="620"/>
      <c r="AB1167" s="620"/>
      <c r="AC1167" s="623"/>
      <c r="AD1167" s="622"/>
      <c r="AE1167" s="622"/>
      <c r="AF1167" s="622"/>
      <c r="AG1167" s="622"/>
      <c r="AH1167" s="622"/>
      <c r="AI1167" s="623"/>
      <c r="AJ1167" s="622"/>
      <c r="AK1167" s="622"/>
      <c r="AL1167" s="622"/>
      <c r="AM1167" s="622"/>
      <c r="AN1167" s="622"/>
      <c r="AO1167" s="622"/>
      <c r="AP1167" s="622"/>
      <c r="AQ1167" s="622"/>
      <c r="AR1167" s="622"/>
      <c r="AS1167" s="622"/>
      <c r="AT1167" s="622"/>
      <c r="AU1167" s="622"/>
      <c r="AV1167" s="622"/>
      <c r="AW1167" s="621"/>
      <c r="AX1167" s="621"/>
      <c r="AY1167" s="621"/>
      <c r="AZ1167" s="621"/>
      <c r="BA1167" s="620"/>
    </row>
    <row r="1168" spans="1:53" ht="15.75" customHeight="1" x14ac:dyDescent="0.25">
      <c r="A1168" s="620"/>
      <c r="B1168" s="625"/>
      <c r="C1168" s="620"/>
      <c r="D1168" s="620"/>
      <c r="E1168" s="620"/>
      <c r="F1168" s="620"/>
      <c r="G1168" s="620"/>
      <c r="H1168" s="620"/>
      <c r="I1168" s="620"/>
      <c r="J1168" s="622"/>
      <c r="K1168" s="622"/>
      <c r="L1168" s="622"/>
      <c r="M1168" s="622"/>
      <c r="N1168" s="624"/>
      <c r="O1168" s="622"/>
      <c r="P1168" s="622"/>
      <c r="Q1168" s="622"/>
      <c r="R1168" s="622"/>
      <c r="S1168" s="622"/>
      <c r="T1168" s="622"/>
      <c r="U1168" s="622"/>
      <c r="V1168" s="622"/>
      <c r="W1168" s="622"/>
      <c r="X1168" s="622"/>
      <c r="Y1168" s="622"/>
      <c r="Z1168" s="620"/>
      <c r="AA1168" s="620"/>
      <c r="AB1168" s="620"/>
      <c r="AC1168" s="623"/>
      <c r="AD1168" s="622"/>
      <c r="AE1168" s="622"/>
      <c r="AF1168" s="622"/>
      <c r="AG1168" s="622"/>
      <c r="AH1168" s="622"/>
      <c r="AI1168" s="623"/>
      <c r="AJ1168" s="622"/>
      <c r="AK1168" s="622"/>
      <c r="AL1168" s="622"/>
      <c r="AM1168" s="622"/>
      <c r="AN1168" s="622"/>
      <c r="AO1168" s="622"/>
      <c r="AP1168" s="622"/>
      <c r="AQ1168" s="622"/>
      <c r="AR1168" s="622"/>
      <c r="AS1168" s="622"/>
      <c r="AT1168" s="622"/>
      <c r="AU1168" s="622"/>
      <c r="AV1168" s="622"/>
      <c r="AW1168" s="621"/>
      <c r="AX1168" s="621"/>
      <c r="AY1168" s="621"/>
      <c r="AZ1168" s="621"/>
      <c r="BA1168" s="620"/>
    </row>
    <row r="1169" spans="1:53" ht="15.75" customHeight="1" x14ac:dyDescent="0.25">
      <c r="A1169" s="620"/>
      <c r="B1169" s="625"/>
      <c r="C1169" s="620"/>
      <c r="D1169" s="620"/>
      <c r="E1169" s="620"/>
      <c r="F1169" s="620"/>
      <c r="G1169" s="620"/>
      <c r="H1169" s="620"/>
      <c r="I1169" s="620"/>
      <c r="J1169" s="622"/>
      <c r="K1169" s="622"/>
      <c r="L1169" s="622"/>
      <c r="M1169" s="622"/>
      <c r="N1169" s="624"/>
      <c r="O1169" s="622"/>
      <c r="P1169" s="622"/>
      <c r="Q1169" s="622"/>
      <c r="R1169" s="622"/>
      <c r="S1169" s="622"/>
      <c r="T1169" s="622"/>
      <c r="U1169" s="622"/>
      <c r="V1169" s="622"/>
      <c r="W1169" s="622"/>
      <c r="X1169" s="622"/>
      <c r="Y1169" s="622"/>
      <c r="Z1169" s="620"/>
      <c r="AA1169" s="620"/>
      <c r="AB1169" s="620"/>
      <c r="AC1169" s="623"/>
      <c r="AD1169" s="622"/>
      <c r="AE1169" s="622"/>
      <c r="AF1169" s="622"/>
      <c r="AG1169" s="622"/>
      <c r="AH1169" s="622"/>
      <c r="AI1169" s="623"/>
      <c r="AJ1169" s="622"/>
      <c r="AK1169" s="622"/>
      <c r="AL1169" s="622"/>
      <c r="AM1169" s="622"/>
      <c r="AN1169" s="622"/>
      <c r="AO1169" s="622"/>
      <c r="AP1169" s="622"/>
      <c r="AQ1169" s="622"/>
      <c r="AR1169" s="622"/>
      <c r="AS1169" s="622"/>
      <c r="AT1169" s="622"/>
      <c r="AU1169" s="622"/>
      <c r="AV1169" s="622"/>
      <c r="AW1169" s="621"/>
      <c r="AX1169" s="621"/>
      <c r="AY1169" s="621"/>
      <c r="AZ1169" s="621"/>
      <c r="BA1169" s="620"/>
    </row>
    <row r="1170" spans="1:53" ht="15.75" customHeight="1" x14ac:dyDescent="0.25">
      <c r="A1170" s="620"/>
      <c r="B1170" s="625"/>
      <c r="C1170" s="620"/>
      <c r="D1170" s="620"/>
      <c r="E1170" s="620"/>
      <c r="F1170" s="620"/>
      <c r="G1170" s="620"/>
      <c r="H1170" s="620"/>
      <c r="I1170" s="620"/>
      <c r="J1170" s="622"/>
      <c r="K1170" s="622"/>
      <c r="L1170" s="622"/>
      <c r="M1170" s="622"/>
      <c r="N1170" s="624"/>
      <c r="O1170" s="622"/>
      <c r="P1170" s="622"/>
      <c r="Q1170" s="622"/>
      <c r="R1170" s="622"/>
      <c r="S1170" s="622"/>
      <c r="T1170" s="622"/>
      <c r="U1170" s="622"/>
      <c r="V1170" s="622"/>
      <c r="W1170" s="622"/>
      <c r="X1170" s="622"/>
      <c r="Y1170" s="622"/>
      <c r="Z1170" s="620"/>
      <c r="AA1170" s="620"/>
      <c r="AB1170" s="620"/>
      <c r="AC1170" s="623"/>
      <c r="AD1170" s="622"/>
      <c r="AE1170" s="622"/>
      <c r="AF1170" s="622"/>
      <c r="AG1170" s="622"/>
      <c r="AH1170" s="622"/>
      <c r="AI1170" s="623"/>
      <c r="AJ1170" s="622"/>
      <c r="AK1170" s="622"/>
      <c r="AL1170" s="622"/>
      <c r="AM1170" s="622"/>
      <c r="AN1170" s="622"/>
      <c r="AO1170" s="622"/>
      <c r="AP1170" s="622"/>
      <c r="AQ1170" s="622"/>
      <c r="AR1170" s="622"/>
      <c r="AS1170" s="622"/>
      <c r="AT1170" s="622"/>
      <c r="AU1170" s="622"/>
      <c r="AV1170" s="622"/>
      <c r="AW1170" s="621"/>
      <c r="AX1170" s="621"/>
      <c r="AY1170" s="621"/>
      <c r="AZ1170" s="621"/>
      <c r="BA1170" s="620"/>
    </row>
    <row r="1171" spans="1:53" ht="15.75" customHeight="1" x14ac:dyDescent="0.25">
      <c r="A1171" s="620"/>
      <c r="B1171" s="625"/>
      <c r="C1171" s="620"/>
      <c r="D1171" s="620"/>
      <c r="E1171" s="620"/>
      <c r="F1171" s="620"/>
      <c r="G1171" s="620"/>
      <c r="H1171" s="620"/>
      <c r="I1171" s="620"/>
      <c r="J1171" s="622"/>
      <c r="K1171" s="622"/>
      <c r="L1171" s="622"/>
      <c r="M1171" s="622"/>
      <c r="N1171" s="624"/>
      <c r="O1171" s="622"/>
      <c r="P1171" s="622"/>
      <c r="Q1171" s="622"/>
      <c r="R1171" s="622"/>
      <c r="S1171" s="622"/>
      <c r="T1171" s="622"/>
      <c r="U1171" s="622"/>
      <c r="V1171" s="622"/>
      <c r="W1171" s="622"/>
      <c r="X1171" s="622"/>
      <c r="Y1171" s="622"/>
      <c r="Z1171" s="620"/>
      <c r="AA1171" s="620"/>
      <c r="AB1171" s="620"/>
      <c r="AC1171" s="623"/>
      <c r="AD1171" s="622"/>
      <c r="AE1171" s="622"/>
      <c r="AF1171" s="622"/>
      <c r="AG1171" s="622"/>
      <c r="AH1171" s="622"/>
      <c r="AI1171" s="623"/>
      <c r="AJ1171" s="622"/>
      <c r="AK1171" s="622"/>
      <c r="AL1171" s="622"/>
      <c r="AM1171" s="622"/>
      <c r="AN1171" s="622"/>
      <c r="AO1171" s="622"/>
      <c r="AP1171" s="622"/>
      <c r="AQ1171" s="622"/>
      <c r="AR1171" s="622"/>
      <c r="AS1171" s="622"/>
      <c r="AT1171" s="622"/>
      <c r="AU1171" s="622"/>
      <c r="AV1171" s="622"/>
      <c r="AW1171" s="621"/>
      <c r="AX1171" s="621"/>
      <c r="AY1171" s="621"/>
      <c r="AZ1171" s="621"/>
      <c r="BA1171" s="620"/>
    </row>
  </sheetData>
  <sheetProtection algorithmName="SHA-512" hashValue="adWqhQe1HyCq3FdLiOanZAlr86gD9qtmakLRCVmrnkMGphWtR0e3dKbbHUM5m0nH93T0AB1kL72qYTl4e2ANXg==" saltValue="4vbxPdAXbHTU+SlTpIxeNQ==" spinCount="100000" sheet="1" objects="1" scenarios="1"/>
  <autoFilter ref="J98:AZ583"/>
  <mergeCells count="617">
    <mergeCell ref="Y43:Y45"/>
    <mergeCell ref="X43:X45"/>
    <mergeCell ref="W43:W45"/>
    <mergeCell ref="M27:M28"/>
    <mergeCell ref="E31:E35"/>
    <mergeCell ref="F31:F35"/>
    <mergeCell ref="G31:G35"/>
    <mergeCell ref="H31:H35"/>
    <mergeCell ref="I31:I35"/>
    <mergeCell ref="K31:K34"/>
    <mergeCell ref="N27:N28"/>
    <mergeCell ref="O27:O28"/>
    <mergeCell ref="O29:O30"/>
    <mergeCell ref="L31:L34"/>
    <mergeCell ref="O31:O34"/>
    <mergeCell ref="V11:V12"/>
    <mergeCell ref="U11:U12"/>
    <mergeCell ref="U27:U28"/>
    <mergeCell ref="V27:V28"/>
    <mergeCell ref="Y14:Y17"/>
    <mergeCell ref="X14:X17"/>
    <mergeCell ref="W14:W17"/>
    <mergeCell ref="V14:V17"/>
    <mergeCell ref="U14:U17"/>
    <mergeCell ref="W27:W28"/>
    <mergeCell ref="Z40:Z42"/>
    <mergeCell ref="S36:S37"/>
    <mergeCell ref="T36:T37"/>
    <mergeCell ref="Z51:Z52"/>
    <mergeCell ref="Y53:Y54"/>
    <mergeCell ref="Y40:Y42"/>
    <mergeCell ref="X40:X42"/>
    <mergeCell ref="T53:T54"/>
    <mergeCell ref="Z43:Z45"/>
    <mergeCell ref="U36:U37"/>
    <mergeCell ref="V36:V37"/>
    <mergeCell ref="U51:U52"/>
    <mergeCell ref="Y51:Y52"/>
    <mergeCell ref="X51:X52"/>
    <mergeCell ref="W51:W52"/>
    <mergeCell ref="V51:V52"/>
    <mergeCell ref="W36:W37"/>
    <mergeCell ref="X36:X37"/>
    <mergeCell ref="Y36:Y37"/>
    <mergeCell ref="S40:S42"/>
    <mergeCell ref="T40:T42"/>
    <mergeCell ref="U43:U45"/>
    <mergeCell ref="V43:V45"/>
    <mergeCell ref="Z58:Z59"/>
    <mergeCell ref="Y58:Y59"/>
    <mergeCell ref="X58:X59"/>
    <mergeCell ref="W58:W59"/>
    <mergeCell ref="V58:V59"/>
    <mergeCell ref="V55:V56"/>
    <mergeCell ref="W55:W56"/>
    <mergeCell ref="U53:U54"/>
    <mergeCell ref="V53:V54"/>
    <mergeCell ref="W53:W54"/>
    <mergeCell ref="X53:X54"/>
    <mergeCell ref="Z55:Z56"/>
    <mergeCell ref="Y55:Y56"/>
    <mergeCell ref="X55:X56"/>
    <mergeCell ref="Z53:Z54"/>
    <mergeCell ref="P27:P28"/>
    <mergeCell ref="S29:S30"/>
    <mergeCell ref="T29:T30"/>
    <mergeCell ref="U29:U30"/>
    <mergeCell ref="O36:O37"/>
    <mergeCell ref="O14:O17"/>
    <mergeCell ref="Z36:Z37"/>
    <mergeCell ref="Q27:Q28"/>
    <mergeCell ref="R27:R28"/>
    <mergeCell ref="S27:S28"/>
    <mergeCell ref="T27:T28"/>
    <mergeCell ref="T14:T17"/>
    <mergeCell ref="P29:P30"/>
    <mergeCell ref="Q29:Q30"/>
    <mergeCell ref="R29:R30"/>
    <mergeCell ref="Y29:Y30"/>
    <mergeCell ref="X29:X30"/>
    <mergeCell ref="W29:W30"/>
    <mergeCell ref="V29:V30"/>
    <mergeCell ref="R36:R37"/>
    <mergeCell ref="P36:P37"/>
    <mergeCell ref="Z27:Z28"/>
    <mergeCell ref="Y27:Y28"/>
    <mergeCell ref="X27:X28"/>
    <mergeCell ref="Z95:Z97"/>
    <mergeCell ref="N81:N82"/>
    <mergeCell ref="M81:M82"/>
    <mergeCell ref="P81:P82"/>
    <mergeCell ref="Q81:Q82"/>
    <mergeCell ref="S95:S97"/>
    <mergeCell ref="T95:T97"/>
    <mergeCell ref="Q95:Q97"/>
    <mergeCell ref="R95:R97"/>
    <mergeCell ref="Y95:Y97"/>
    <mergeCell ref="U95:U97"/>
    <mergeCell ref="V95:V97"/>
    <mergeCell ref="W95:W97"/>
    <mergeCell ref="X95:X97"/>
    <mergeCell ref="Y87:Y88"/>
    <mergeCell ref="V87:V88"/>
    <mergeCell ref="W87:W88"/>
    <mergeCell ref="P85:P86"/>
    <mergeCell ref="P87:P88"/>
    <mergeCell ref="Q87:Q88"/>
    <mergeCell ref="R87:R88"/>
    <mergeCell ref="S87:S88"/>
    <mergeCell ref="T87:T88"/>
    <mergeCell ref="X87:X88"/>
    <mergeCell ref="Y81:Y82"/>
    <mergeCell ref="K27:K28"/>
    <mergeCell ref="L27:L28"/>
    <mergeCell ref="K29:K30"/>
    <mergeCell ref="L29:L30"/>
    <mergeCell ref="O81:O88"/>
    <mergeCell ref="U55:U56"/>
    <mergeCell ref="U87:U88"/>
    <mergeCell ref="R81:R82"/>
    <mergeCell ref="S81:S82"/>
    <mergeCell ref="U81:U82"/>
    <mergeCell ref="V81:V82"/>
    <mergeCell ref="W81:W82"/>
    <mergeCell ref="X81:X82"/>
    <mergeCell ref="V40:V42"/>
    <mergeCell ref="U58:U59"/>
    <mergeCell ref="R55:R56"/>
    <mergeCell ref="U40:U42"/>
    <mergeCell ref="M29:M30"/>
    <mergeCell ref="N29:N30"/>
    <mergeCell ref="T55:T56"/>
    <mergeCell ref="P51:P52"/>
    <mergeCell ref="Q43:Q45"/>
    <mergeCell ref="R43:R45"/>
    <mergeCell ref="N58:N59"/>
    <mergeCell ref="P43:P45"/>
    <mergeCell ref="P58:P59"/>
    <mergeCell ref="Q58:Q59"/>
    <mergeCell ref="R58:R59"/>
    <mergeCell ref="S58:S59"/>
    <mergeCell ref="T58:T59"/>
    <mergeCell ref="S55:S56"/>
    <mergeCell ref="N55:N56"/>
    <mergeCell ref="O55:O56"/>
    <mergeCell ref="P55:P56"/>
    <mergeCell ref="Q55:Q56"/>
    <mergeCell ref="S43:S45"/>
    <mergeCell ref="T43:T45"/>
    <mergeCell ref="R51:R52"/>
    <mergeCell ref="S51:S52"/>
    <mergeCell ref="T51:T52"/>
    <mergeCell ref="T81:T82"/>
    <mergeCell ref="W40:W42"/>
    <mergeCell ref="R53:R54"/>
    <mergeCell ref="S53:S54"/>
    <mergeCell ref="L221:L223"/>
    <mergeCell ref="I89:I92"/>
    <mergeCell ref="K89:K92"/>
    <mergeCell ref="I95:I97"/>
    <mergeCell ref="M212:M215"/>
    <mergeCell ref="N212:N215"/>
    <mergeCell ref="N99:N211"/>
    <mergeCell ref="O93:O94"/>
    <mergeCell ref="O95:O97"/>
    <mergeCell ref="K95:K97"/>
    <mergeCell ref="O221:O223"/>
    <mergeCell ref="N95:N97"/>
    <mergeCell ref="M95:M97"/>
    <mergeCell ref="I93:I94"/>
    <mergeCell ref="K93:K94"/>
    <mergeCell ref="R40:R42"/>
    <mergeCell ref="O58:O60"/>
    <mergeCell ref="O49:O50"/>
    <mergeCell ref="M43:M45"/>
    <mergeCell ref="L38:L46"/>
    <mergeCell ref="B93:B94"/>
    <mergeCell ref="C93:C94"/>
    <mergeCell ref="D93:D94"/>
    <mergeCell ref="E93:E94"/>
    <mergeCell ref="D61:D80"/>
    <mergeCell ref="E89:E92"/>
    <mergeCell ref="K221:K223"/>
    <mergeCell ref="E95:E97"/>
    <mergeCell ref="D81:D92"/>
    <mergeCell ref="E87:E88"/>
    <mergeCell ref="F61:F80"/>
    <mergeCell ref="E61:E80"/>
    <mergeCell ref="F93:F94"/>
    <mergeCell ref="F89:F92"/>
    <mergeCell ref="G89:G92"/>
    <mergeCell ref="H89:H92"/>
    <mergeCell ref="F81:F84"/>
    <mergeCell ref="G81:G84"/>
    <mergeCell ref="H81:H84"/>
    <mergeCell ref="F85:F86"/>
    <mergeCell ref="H222:H223"/>
    <mergeCell ref="I222:I223"/>
    <mergeCell ref="B87:B88"/>
    <mergeCell ref="J61:J68"/>
    <mergeCell ref="B89:B92"/>
    <mergeCell ref="E81:E84"/>
    <mergeCell ref="B81:B84"/>
    <mergeCell ref="B85:B86"/>
    <mergeCell ref="C81:C92"/>
    <mergeCell ref="C49:C50"/>
    <mergeCell ref="D49:D50"/>
    <mergeCell ref="L89:L92"/>
    <mergeCell ref="B51:B52"/>
    <mergeCell ref="B53:B54"/>
    <mergeCell ref="C51:C54"/>
    <mergeCell ref="K81:K88"/>
    <mergeCell ref="L81:L88"/>
    <mergeCell ref="K49:K50"/>
    <mergeCell ref="L49:L50"/>
    <mergeCell ref="I61:I80"/>
    <mergeCell ref="E53:E54"/>
    <mergeCell ref="B61:B80"/>
    <mergeCell ref="K61:K80"/>
    <mergeCell ref="L61:L80"/>
    <mergeCell ref="J73:J80"/>
    <mergeCell ref="J69:J70"/>
    <mergeCell ref="D51:D54"/>
    <mergeCell ref="E51:E52"/>
    <mergeCell ref="F51:F52"/>
    <mergeCell ref="Q36:Q37"/>
    <mergeCell ref="M51:M52"/>
    <mergeCell ref="N51:N52"/>
    <mergeCell ref="M36:M37"/>
    <mergeCell ref="N36:N37"/>
    <mergeCell ref="N53:N54"/>
    <mergeCell ref="M53:M54"/>
    <mergeCell ref="P53:P54"/>
    <mergeCell ref="Q53:Q54"/>
    <mergeCell ref="O51:O52"/>
    <mergeCell ref="G53:G54"/>
    <mergeCell ref="H53:H54"/>
    <mergeCell ref="I53:I54"/>
    <mergeCell ref="P40:P42"/>
    <mergeCell ref="Q40:Q42"/>
    <mergeCell ref="Q51:Q52"/>
    <mergeCell ref="L36:L37"/>
    <mergeCell ref="N40:N42"/>
    <mergeCell ref="M40:M42"/>
    <mergeCell ref="E38:E46"/>
    <mergeCell ref="F38:F46"/>
    <mergeCell ref="G38:G46"/>
    <mergeCell ref="P99:P211"/>
    <mergeCell ref="M55:M56"/>
    <mergeCell ref="D318:D320"/>
    <mergeCell ref="C321:C325"/>
    <mergeCell ref="D323:D325"/>
    <mergeCell ref="C61:C80"/>
    <mergeCell ref="G261:G262"/>
    <mergeCell ref="C99:C223"/>
    <mergeCell ref="F244:F245"/>
    <mergeCell ref="G244:G245"/>
    <mergeCell ref="F250:F252"/>
    <mergeCell ref="G250:G252"/>
    <mergeCell ref="P216:P219"/>
    <mergeCell ref="P212:P215"/>
    <mergeCell ref="M99:M211"/>
    <mergeCell ref="L99:L220"/>
    <mergeCell ref="K99:K220"/>
    <mergeCell ref="P95:P97"/>
    <mergeCell ref="L93:L94"/>
    <mergeCell ref="L95:L97"/>
    <mergeCell ref="M216:M220"/>
    <mergeCell ref="N216:N220"/>
    <mergeCell ref="O99:O220"/>
    <mergeCell ref="F222:F223"/>
    <mergeCell ref="H38:H46"/>
    <mergeCell ref="F36:F37"/>
    <mergeCell ref="G36:G37"/>
    <mergeCell ref="L53:L54"/>
    <mergeCell ref="O53:O54"/>
    <mergeCell ref="H87:H88"/>
    <mergeCell ref="I87:I88"/>
    <mergeCell ref="G85:G86"/>
    <mergeCell ref="H85:H86"/>
    <mergeCell ref="K58:K60"/>
    <mergeCell ref="L58:L60"/>
    <mergeCell ref="J59:J60"/>
    <mergeCell ref="F53:F54"/>
    <mergeCell ref="G87:G88"/>
    <mergeCell ref="F87:F88"/>
    <mergeCell ref="N85:N86"/>
    <mergeCell ref="M85:M86"/>
    <mergeCell ref="M87:M88"/>
    <mergeCell ref="N87:N88"/>
    <mergeCell ref="H36:H37"/>
    <mergeCell ref="I36:I37"/>
    <mergeCell ref="O61:O80"/>
    <mergeCell ref="C402:C404"/>
    <mergeCell ref="D402:D404"/>
    <mergeCell ref="D398:D401"/>
    <mergeCell ref="C386:C388"/>
    <mergeCell ref="D386:D388"/>
    <mergeCell ref="C389:C393"/>
    <mergeCell ref="C412:C413"/>
    <mergeCell ref="D412:D413"/>
    <mergeCell ref="C405:C407"/>
    <mergeCell ref="D405:D407"/>
    <mergeCell ref="D408:D411"/>
    <mergeCell ref="D389:D393"/>
    <mergeCell ref="C394:C397"/>
    <mergeCell ref="E399:E400"/>
    <mergeCell ref="I227:I230"/>
    <mergeCell ref="C232:C234"/>
    <mergeCell ref="E233:E234"/>
    <mergeCell ref="F233:F234"/>
    <mergeCell ref="G233:G234"/>
    <mergeCell ref="H233:H234"/>
    <mergeCell ref="I233:I234"/>
    <mergeCell ref="C300:C301"/>
    <mergeCell ref="D332:D335"/>
    <mergeCell ref="C437:C438"/>
    <mergeCell ref="D437:D438"/>
    <mergeCell ref="C439:C443"/>
    <mergeCell ref="D439:D443"/>
    <mergeCell ref="M9:M10"/>
    <mergeCell ref="D415:D417"/>
    <mergeCell ref="D418:D419"/>
    <mergeCell ref="D420:D424"/>
    <mergeCell ref="D425:D427"/>
    <mergeCell ref="C337:C338"/>
    <mergeCell ref="D337:D338"/>
    <mergeCell ref="C339:C341"/>
    <mergeCell ref="D339:D341"/>
    <mergeCell ref="C302:C304"/>
    <mergeCell ref="D302:D304"/>
    <mergeCell ref="C305:C311"/>
    <mergeCell ref="D305:D316"/>
    <mergeCell ref="C312:C316"/>
    <mergeCell ref="C318:C320"/>
    <mergeCell ref="C247:C257"/>
    <mergeCell ref="D348:D351"/>
    <mergeCell ref="C286:C287"/>
    <mergeCell ref="D286:D287"/>
    <mergeCell ref="C288:C289"/>
    <mergeCell ref="C265:C271"/>
    <mergeCell ref="E265:E266"/>
    <mergeCell ref="F265:F266"/>
    <mergeCell ref="C380:C384"/>
    <mergeCell ref="E434:E436"/>
    <mergeCell ref="D288:D289"/>
    <mergeCell ref="C290:C291"/>
    <mergeCell ref="D290:D297"/>
    <mergeCell ref="C298:C299"/>
    <mergeCell ref="D298:D301"/>
    <mergeCell ref="C272:C280"/>
    <mergeCell ref="D272:D279"/>
    <mergeCell ref="C281:C284"/>
    <mergeCell ref="D281:D283"/>
    <mergeCell ref="C332:C335"/>
    <mergeCell ref="D394:D397"/>
    <mergeCell ref="C369:C370"/>
    <mergeCell ref="D369:D372"/>
    <mergeCell ref="A11:A414"/>
    <mergeCell ref="C11:C12"/>
    <mergeCell ref="D11:D12"/>
    <mergeCell ref="D14:D17"/>
    <mergeCell ref="I244:I245"/>
    <mergeCell ref="C373:C374"/>
    <mergeCell ref="D373:D374"/>
    <mergeCell ref="C375:C377"/>
    <mergeCell ref="D376:D377"/>
    <mergeCell ref="D379:D384"/>
    <mergeCell ref="C224:C225"/>
    <mergeCell ref="D224:D225"/>
    <mergeCell ref="E18:E22"/>
    <mergeCell ref="D18:D22"/>
    <mergeCell ref="F18:F22"/>
    <mergeCell ref="G18:G22"/>
    <mergeCell ref="C95:C97"/>
    <mergeCell ref="D95:D97"/>
    <mergeCell ref="F99:F220"/>
    <mergeCell ref="G99:G220"/>
    <mergeCell ref="C55:C56"/>
    <mergeCell ref="D55:D56"/>
    <mergeCell ref="C58:C60"/>
    <mergeCell ref="D58:D60"/>
    <mergeCell ref="G227:G230"/>
    <mergeCell ref="G265:G266"/>
    <mergeCell ref="F261:F262"/>
    <mergeCell ref="O526:O531"/>
    <mergeCell ref="Z526:Z531"/>
    <mergeCell ref="I522:I523"/>
    <mergeCell ref="I500:I503"/>
    <mergeCell ref="I498:I499"/>
    <mergeCell ref="C352:C354"/>
    <mergeCell ref="D352:D354"/>
    <mergeCell ref="D355:D363"/>
    <mergeCell ref="D364:D368"/>
    <mergeCell ref="C326:C328"/>
    <mergeCell ref="D326:D328"/>
    <mergeCell ref="C330:C331"/>
    <mergeCell ref="D330:D331"/>
    <mergeCell ref="C342:C347"/>
    <mergeCell ref="C348:C351"/>
    <mergeCell ref="D434:D436"/>
    <mergeCell ref="C420:C424"/>
    <mergeCell ref="C429:C430"/>
    <mergeCell ref="C226:C231"/>
    <mergeCell ref="E227:E230"/>
    <mergeCell ref="F227:F230"/>
    <mergeCell ref="H533:H535"/>
    <mergeCell ref="H500:H503"/>
    <mergeCell ref="D454:D458"/>
    <mergeCell ref="C511:C512"/>
    <mergeCell ref="C513:C516"/>
    <mergeCell ref="E522:E523"/>
    <mergeCell ref="F522:F523"/>
    <mergeCell ref="G522:G523"/>
    <mergeCell ref="H522:H523"/>
    <mergeCell ref="C522:C524"/>
    <mergeCell ref="D463:D464"/>
    <mergeCell ref="E500:E503"/>
    <mergeCell ref="F500:F503"/>
    <mergeCell ref="G500:G503"/>
    <mergeCell ref="D465:D469"/>
    <mergeCell ref="D470:D476"/>
    <mergeCell ref="D477:D482"/>
    <mergeCell ref="D504:D517"/>
    <mergeCell ref="A415:A453"/>
    <mergeCell ref="C544:C545"/>
    <mergeCell ref="D460:D462"/>
    <mergeCell ref="E498:E499"/>
    <mergeCell ref="F498:F499"/>
    <mergeCell ref="G498:G499"/>
    <mergeCell ref="H498:H499"/>
    <mergeCell ref="C483:C490"/>
    <mergeCell ref="I533:I535"/>
    <mergeCell ref="E537:E538"/>
    <mergeCell ref="F537:F538"/>
    <mergeCell ref="I537:I538"/>
    <mergeCell ref="E526:E531"/>
    <mergeCell ref="F526:F531"/>
    <mergeCell ref="G526:G531"/>
    <mergeCell ref="H526:H531"/>
    <mergeCell ref="I526:I531"/>
    <mergeCell ref="C526:C531"/>
    <mergeCell ref="C434:C436"/>
    <mergeCell ref="G537:G538"/>
    <mergeCell ref="H537:H538"/>
    <mergeCell ref="E533:E535"/>
    <mergeCell ref="F533:F535"/>
    <mergeCell ref="G533:G535"/>
    <mergeCell ref="A491:A519"/>
    <mergeCell ref="C491:C493"/>
    <mergeCell ref="C494:C496"/>
    <mergeCell ref="C497:C503"/>
    <mergeCell ref="B222:B223"/>
    <mergeCell ref="C235:C238"/>
    <mergeCell ref="C578:C579"/>
    <mergeCell ref="C580:C581"/>
    <mergeCell ref="C507:C510"/>
    <mergeCell ref="C408:C411"/>
    <mergeCell ref="A454:A490"/>
    <mergeCell ref="C532:C536"/>
    <mergeCell ref="C537:C538"/>
    <mergeCell ref="C546:C548"/>
    <mergeCell ref="C520:C521"/>
    <mergeCell ref="C555:C557"/>
    <mergeCell ref="C558:C561"/>
    <mergeCell ref="C563:C569"/>
    <mergeCell ref="C570:C574"/>
    <mergeCell ref="C504:C506"/>
    <mergeCell ref="A520:A548"/>
    <mergeCell ref="A549:A583"/>
    <mergeCell ref="C398:C401"/>
    <mergeCell ref="C454:C462"/>
    <mergeCell ref="D578:D579"/>
    <mergeCell ref="D580:D582"/>
    <mergeCell ref="D520:D521"/>
    <mergeCell ref="D522:D524"/>
    <mergeCell ref="D526:D541"/>
    <mergeCell ref="D542:D545"/>
    <mergeCell ref="D546:D548"/>
    <mergeCell ref="D549:D557"/>
    <mergeCell ref="D558:D562"/>
    <mergeCell ref="D563:D569"/>
    <mergeCell ref="D570:D574"/>
    <mergeCell ref="D444:D445"/>
    <mergeCell ref="D447:D448"/>
    <mergeCell ref="C449:C453"/>
    <mergeCell ref="D449:D453"/>
    <mergeCell ref="C463:C464"/>
    <mergeCell ref="D575:D577"/>
    <mergeCell ref="C465:C468"/>
    <mergeCell ref="C470:C476"/>
    <mergeCell ref="C477:C482"/>
    <mergeCell ref="D483:D490"/>
    <mergeCell ref="D491:D493"/>
    <mergeCell ref="D494:D496"/>
    <mergeCell ref="D497:D503"/>
    <mergeCell ref="AO9:AT9"/>
    <mergeCell ref="AW9:BA9"/>
    <mergeCell ref="K9:K10"/>
    <mergeCell ref="C23:C26"/>
    <mergeCell ref="D23:D26"/>
    <mergeCell ref="N9:N10"/>
    <mergeCell ref="O9:O10"/>
    <mergeCell ref="P9:P10"/>
    <mergeCell ref="Q9:Y9"/>
    <mergeCell ref="Z9:Z10"/>
    <mergeCell ref="C18:C22"/>
    <mergeCell ref="L9:L10"/>
    <mergeCell ref="H18:H22"/>
    <mergeCell ref="I18:I22"/>
    <mergeCell ref="K18:K22"/>
    <mergeCell ref="O23:O26"/>
    <mergeCell ref="K23:K25"/>
    <mergeCell ref="L23:L25"/>
    <mergeCell ref="M11:M12"/>
    <mergeCell ref="O11:O12"/>
    <mergeCell ref="N11:N12"/>
    <mergeCell ref="Z14:Z17"/>
    <mergeCell ref="P11:P12"/>
    <mergeCell ref="Q11:Q12"/>
    <mergeCell ref="AA9:AA10"/>
    <mergeCell ref="AB9:AB10"/>
    <mergeCell ref="AC9:AH9"/>
    <mergeCell ref="AI9:AN9"/>
    <mergeCell ref="C14:C17"/>
    <mergeCell ref="J16:J17"/>
    <mergeCell ref="K14:K17"/>
    <mergeCell ref="L14:L17"/>
    <mergeCell ref="J11:J12"/>
    <mergeCell ref="K11:K12"/>
    <mergeCell ref="R11:R12"/>
    <mergeCell ref="S11:S12"/>
    <mergeCell ref="T11:T12"/>
    <mergeCell ref="L11:L12"/>
    <mergeCell ref="M14:M17"/>
    <mergeCell ref="N14:N17"/>
    <mergeCell ref="P14:P17"/>
    <mergeCell ref="Q14:Q17"/>
    <mergeCell ref="R14:R17"/>
    <mergeCell ref="S14:S17"/>
    <mergeCell ref="Z11:Z12"/>
    <mergeCell ref="Y11:Y12"/>
    <mergeCell ref="X11:X12"/>
    <mergeCell ref="W11:W12"/>
    <mergeCell ref="J23:J24"/>
    <mergeCell ref="L18:L22"/>
    <mergeCell ref="O18:O22"/>
    <mergeCell ref="H265:H266"/>
    <mergeCell ref="I265:I266"/>
    <mergeCell ref="I250:I252"/>
    <mergeCell ref="H261:H262"/>
    <mergeCell ref="H227:H230"/>
    <mergeCell ref="H99:H220"/>
    <mergeCell ref="I81:I84"/>
    <mergeCell ref="I85:I86"/>
    <mergeCell ref="O38:O46"/>
    <mergeCell ref="N43:N45"/>
    <mergeCell ref="I99:I220"/>
    <mergeCell ref="I261:I262"/>
    <mergeCell ref="K36:K37"/>
    <mergeCell ref="I38:I46"/>
    <mergeCell ref="K38:K46"/>
    <mergeCell ref="K53:K54"/>
    <mergeCell ref="H51:H52"/>
    <mergeCell ref="I51:I52"/>
    <mergeCell ref="K51:K52"/>
    <mergeCell ref="L51:L52"/>
    <mergeCell ref="M58:M59"/>
    <mergeCell ref="B99:B220"/>
    <mergeCell ref="D99:D223"/>
    <mergeCell ref="E99:E220"/>
    <mergeCell ref="E261:E262"/>
    <mergeCell ref="D253:D254"/>
    <mergeCell ref="D256:D257"/>
    <mergeCell ref="C258:C260"/>
    <mergeCell ref="D259:D260"/>
    <mergeCell ref="C239:C246"/>
    <mergeCell ref="D242:D243"/>
    <mergeCell ref="D247:D250"/>
    <mergeCell ref="E250:E252"/>
    <mergeCell ref="D237:D238"/>
    <mergeCell ref="E222:E223"/>
    <mergeCell ref="E244:E245"/>
    <mergeCell ref="B95:B97"/>
    <mergeCell ref="C261:C264"/>
    <mergeCell ref="B7:C7"/>
    <mergeCell ref="E7:F7"/>
    <mergeCell ref="G7:I7"/>
    <mergeCell ref="F95:F97"/>
    <mergeCell ref="G95:G97"/>
    <mergeCell ref="H95:H97"/>
    <mergeCell ref="H61:H80"/>
    <mergeCell ref="G61:G80"/>
    <mergeCell ref="G93:G94"/>
    <mergeCell ref="H93:H94"/>
    <mergeCell ref="H244:H245"/>
    <mergeCell ref="H250:H252"/>
    <mergeCell ref="B18:B22"/>
    <mergeCell ref="C27:C35"/>
    <mergeCell ref="D27:D35"/>
    <mergeCell ref="G51:G52"/>
    <mergeCell ref="B38:B47"/>
    <mergeCell ref="B36:B37"/>
    <mergeCell ref="D36:D48"/>
    <mergeCell ref="E36:E37"/>
    <mergeCell ref="C36:C47"/>
    <mergeCell ref="G222:G223"/>
    <mergeCell ref="B6:C6"/>
    <mergeCell ref="E6:F6"/>
    <mergeCell ref="G6:I6"/>
    <mergeCell ref="B1:C3"/>
    <mergeCell ref="D1:I1"/>
    <mergeCell ref="D2:I3"/>
    <mergeCell ref="B4:C5"/>
    <mergeCell ref="D4:D5"/>
    <mergeCell ref="E4:F5"/>
    <mergeCell ref="G4:I5"/>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[1]Hoja2!#REF!</xm:f>
          </x14:formula1>
          <xm:sqref>AB11:AB583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A1007"/>
  <sheetViews>
    <sheetView topLeftCell="B1" zoomScale="55" zoomScaleNormal="55" workbookViewId="0">
      <selection activeCell="B1" sqref="B1"/>
    </sheetView>
  </sheetViews>
  <sheetFormatPr baseColWidth="10" defaultColWidth="14.42578125" defaultRowHeight="15" customHeight="1" x14ac:dyDescent="0.2"/>
  <cols>
    <col min="1" max="1" width="18.140625" style="98" customWidth="1"/>
    <col min="2" max="2" width="14.85546875" style="98" customWidth="1"/>
    <col min="3" max="3" width="21.2851562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21" style="156" customWidth="1"/>
    <col min="11" max="11" width="19.85546875" style="156" customWidth="1"/>
    <col min="12" max="12" width="17.28515625" style="156" customWidth="1"/>
    <col min="13" max="13" width="5.5703125" style="156" customWidth="1"/>
    <col min="14" max="14" width="65.42578125" style="98" customWidth="1"/>
    <col min="15" max="15" width="21.28515625" style="98" customWidth="1"/>
    <col min="16" max="16" width="20.85546875" style="98" customWidth="1"/>
    <col min="17" max="17" width="7.42578125" style="98" hidden="1" customWidth="1"/>
    <col min="18" max="18" width="7.85546875" style="98" hidden="1" customWidth="1"/>
    <col min="19" max="19" width="7.140625" style="98" hidden="1" customWidth="1"/>
    <col min="20" max="20" width="5.28515625" style="98" customWidth="1"/>
    <col min="21" max="22" width="5.5703125" style="98" customWidth="1"/>
    <col min="23" max="23" width="5.7109375" style="98" customWidth="1"/>
    <col min="24" max="24" width="5" style="98" customWidth="1"/>
    <col min="25" max="25" width="5.85546875" style="98" customWidth="1"/>
    <col min="26" max="26" width="38.85546875" style="155" hidden="1" customWidth="1"/>
    <col min="27" max="27" width="15" style="98" hidden="1" customWidth="1"/>
    <col min="28" max="28" width="15" style="154" hidden="1" customWidth="1"/>
    <col min="29" max="29" width="15.42578125" style="153" hidden="1" customWidth="1"/>
    <col min="30" max="30" width="13.42578125" style="98" hidden="1" customWidth="1"/>
    <col min="31" max="31" width="15.28515625" style="98" hidden="1" customWidth="1"/>
    <col min="32" max="33" width="10.7109375" style="98" hidden="1" customWidth="1"/>
    <col min="34" max="34" width="21.85546875" style="98" customWidth="1"/>
    <col min="35" max="35" width="16.28515625" style="152" hidden="1" customWidth="1"/>
    <col min="36" max="36" width="13.42578125" style="98" hidden="1" customWidth="1"/>
    <col min="37" max="37" width="14.85546875" style="98" hidden="1" customWidth="1"/>
    <col min="38" max="39" width="10.7109375" style="98" hidden="1" customWidth="1"/>
    <col min="40" max="40" width="20.140625" style="156" customWidth="1"/>
    <col min="41" max="41" width="16.28515625" style="98" hidden="1" customWidth="1"/>
    <col min="42" max="42" width="17" style="98" hidden="1" customWidth="1"/>
    <col min="43" max="43" width="18.28515625" style="98" hidden="1" customWidth="1"/>
    <col min="44" max="44" width="16.42578125" style="98" hidden="1" customWidth="1"/>
    <col min="45" max="45" width="18.28515625" style="98" hidden="1" customWidth="1"/>
    <col min="46" max="46" width="10.7109375" style="98" hidden="1" customWidth="1"/>
    <col min="47" max="47" width="15.7109375" style="98" hidden="1" customWidth="1"/>
    <col min="48" max="48" width="10.7109375" style="98" hidden="1" customWidth="1"/>
    <col min="49" max="49" width="15.140625" style="152" hidden="1" customWidth="1"/>
    <col min="50" max="50" width="13.42578125" style="98" hidden="1" customWidth="1"/>
    <col min="51" max="51" width="11.42578125" style="98" hidden="1" customWidth="1"/>
    <col min="52" max="52" width="17" style="98" hidden="1" customWidth="1"/>
    <col min="53" max="53" width="16.42578125" style="98" hidden="1" customWidth="1"/>
    <col min="54" max="54" width="0" style="98" hidden="1" customWidth="1"/>
    <col min="55" max="16384" width="14.42578125" style="98"/>
  </cols>
  <sheetData>
    <row r="2" spans="1:53" ht="15" customHeight="1" x14ac:dyDescent="0.2">
      <c r="A2" s="2583"/>
      <c r="B2" s="2583"/>
      <c r="C2" s="2584" t="s">
        <v>292</v>
      </c>
      <c r="D2" s="2585"/>
      <c r="E2" s="2585"/>
      <c r="F2" s="2585"/>
      <c r="G2" s="2585"/>
      <c r="H2" s="2585"/>
      <c r="I2" s="150" t="s">
        <v>291</v>
      </c>
    </row>
    <row r="3" spans="1:53" ht="15" customHeight="1" x14ac:dyDescent="0.2">
      <c r="A3" s="2583"/>
      <c r="B3" s="2583"/>
      <c r="C3" s="2586" t="s">
        <v>290</v>
      </c>
      <c r="D3" s="2586"/>
      <c r="E3" s="2586"/>
      <c r="F3" s="2586"/>
      <c r="G3" s="2586"/>
      <c r="H3" s="2587"/>
      <c r="I3" s="150" t="s">
        <v>289</v>
      </c>
    </row>
    <row r="4" spans="1:53" x14ac:dyDescent="0.25">
      <c r="A4" s="2583"/>
      <c r="B4" s="2583"/>
      <c r="C4" s="2588"/>
      <c r="D4" s="2588"/>
      <c r="E4" s="2588"/>
      <c r="F4" s="2588"/>
      <c r="G4" s="2588"/>
      <c r="H4" s="2589"/>
      <c r="I4" s="149" t="s">
        <v>288</v>
      </c>
      <c r="J4" s="161"/>
      <c r="K4" s="161"/>
      <c r="L4" s="161"/>
      <c r="M4" s="161"/>
      <c r="N4" s="99"/>
      <c r="O4" s="99"/>
      <c r="P4" s="99"/>
      <c r="Q4" s="99"/>
      <c r="R4" s="99"/>
      <c r="S4" s="99"/>
      <c r="T4" s="99"/>
      <c r="U4" s="99"/>
      <c r="V4" s="99"/>
      <c r="W4" s="99"/>
      <c r="X4" s="99"/>
      <c r="Y4" s="99"/>
      <c r="Z4" s="160"/>
      <c r="AA4" s="99"/>
      <c r="AB4" s="159"/>
      <c r="AC4" s="158"/>
      <c r="AD4" s="99"/>
      <c r="AE4" s="99"/>
      <c r="AF4" s="99"/>
      <c r="AG4" s="99"/>
      <c r="AH4" s="99"/>
      <c r="AI4" s="157"/>
      <c r="AJ4" s="99"/>
      <c r="AK4" s="99"/>
      <c r="AL4" s="99"/>
      <c r="AM4" s="99"/>
      <c r="AN4" s="161"/>
      <c r="AO4" s="99"/>
      <c r="AP4" s="99"/>
      <c r="AQ4" s="99"/>
      <c r="AR4" s="99"/>
      <c r="AS4" s="99"/>
      <c r="AT4" s="99"/>
      <c r="AU4" s="99"/>
      <c r="AV4" s="99"/>
      <c r="AW4" s="157"/>
      <c r="AX4" s="99"/>
      <c r="AY4" s="99"/>
      <c r="AZ4" s="99"/>
      <c r="BA4" s="99"/>
    </row>
    <row r="5" spans="1:53" ht="15.75" customHeight="1" x14ac:dyDescent="0.25">
      <c r="A5" s="2590" t="s">
        <v>287</v>
      </c>
      <c r="B5" s="2590"/>
      <c r="C5" s="2582" t="s">
        <v>286</v>
      </c>
      <c r="D5" s="2591" t="s">
        <v>285</v>
      </c>
      <c r="E5" s="2591"/>
      <c r="F5" s="2812" t="s">
        <v>3075</v>
      </c>
      <c r="G5" s="2813"/>
      <c r="H5" s="2814"/>
      <c r="I5" s="148"/>
      <c r="J5" s="161"/>
      <c r="K5" s="161"/>
      <c r="L5" s="161"/>
      <c r="M5" s="161"/>
      <c r="N5" s="99"/>
      <c r="O5" s="99"/>
      <c r="P5" s="99"/>
      <c r="Q5" s="99"/>
      <c r="R5" s="99"/>
      <c r="S5" s="99"/>
      <c r="T5" s="99"/>
      <c r="U5" s="99"/>
      <c r="V5" s="99"/>
      <c r="W5" s="99"/>
      <c r="X5" s="99"/>
      <c r="Y5" s="99"/>
      <c r="Z5" s="160"/>
      <c r="AA5" s="99"/>
      <c r="AB5" s="159"/>
      <c r="AC5" s="158"/>
      <c r="AD5" s="99"/>
      <c r="AE5" s="99"/>
      <c r="AF5" s="99"/>
      <c r="AG5" s="99"/>
      <c r="AH5" s="99"/>
      <c r="AI5" s="157"/>
      <c r="AJ5" s="99"/>
      <c r="AK5" s="99"/>
      <c r="AL5" s="99"/>
      <c r="AM5" s="99"/>
      <c r="AN5" s="161"/>
      <c r="AO5" s="99"/>
      <c r="AP5" s="99"/>
      <c r="AQ5" s="99"/>
      <c r="AR5" s="99"/>
      <c r="AS5" s="99"/>
      <c r="AT5" s="99"/>
      <c r="AU5" s="99"/>
      <c r="AV5" s="99"/>
      <c r="AW5" s="157"/>
      <c r="AX5" s="99"/>
      <c r="AY5" s="99"/>
      <c r="AZ5" s="99"/>
      <c r="BA5" s="99"/>
    </row>
    <row r="6" spans="1:53" ht="15" customHeight="1" x14ac:dyDescent="0.25">
      <c r="A6" s="2590"/>
      <c r="B6" s="2590"/>
      <c r="C6" s="2582"/>
      <c r="D6" s="2591"/>
      <c r="E6" s="2591"/>
      <c r="F6" s="2815"/>
      <c r="G6" s="2816"/>
      <c r="H6" s="2817"/>
      <c r="I6" s="143"/>
      <c r="J6" s="161"/>
      <c r="K6" s="161"/>
      <c r="L6" s="161"/>
      <c r="M6" s="161"/>
      <c r="N6" s="99"/>
      <c r="O6" s="99"/>
      <c r="P6" s="99"/>
      <c r="Q6" s="99"/>
      <c r="R6" s="99"/>
      <c r="S6" s="99"/>
      <c r="T6" s="99"/>
      <c r="U6" s="99"/>
      <c r="V6" s="99"/>
      <c r="W6" s="99"/>
      <c r="X6" s="99"/>
      <c r="Y6" s="99"/>
      <c r="Z6" s="160"/>
      <c r="AA6" s="99"/>
      <c r="AB6" s="159"/>
      <c r="AC6" s="158"/>
      <c r="AD6" s="99"/>
      <c r="AE6" s="99"/>
      <c r="AF6" s="99"/>
      <c r="AG6" s="99"/>
      <c r="AH6" s="99"/>
      <c r="AI6" s="157"/>
      <c r="AJ6" s="99"/>
      <c r="AK6" s="99"/>
      <c r="AL6" s="99"/>
      <c r="AM6" s="99"/>
      <c r="AN6" s="161"/>
      <c r="AO6" s="99"/>
      <c r="AP6" s="99"/>
      <c r="AQ6" s="99"/>
      <c r="AR6" s="99"/>
      <c r="AS6" s="99"/>
      <c r="AT6" s="99"/>
      <c r="AU6" s="99"/>
      <c r="AV6" s="99"/>
      <c r="AW6" s="157"/>
      <c r="AX6" s="99"/>
      <c r="AY6" s="99"/>
      <c r="AZ6" s="99"/>
      <c r="BA6" s="99"/>
    </row>
    <row r="7" spans="1:53" ht="19.5" customHeight="1" x14ac:dyDescent="0.25">
      <c r="A7" s="2579" t="s">
        <v>284</v>
      </c>
      <c r="B7" s="2579"/>
      <c r="C7" s="147">
        <v>2020</v>
      </c>
      <c r="D7" s="2580" t="s">
        <v>283</v>
      </c>
      <c r="E7" s="2581"/>
      <c r="F7" s="2811" t="s">
        <v>3076</v>
      </c>
      <c r="G7" s="2811"/>
      <c r="H7" s="2811"/>
      <c r="I7" s="143"/>
      <c r="J7" s="161"/>
      <c r="K7" s="161"/>
      <c r="L7" s="161"/>
      <c r="M7" s="161"/>
      <c r="N7" s="99"/>
      <c r="O7" s="99"/>
      <c r="P7" s="99"/>
      <c r="Q7" s="99"/>
      <c r="R7" s="99"/>
      <c r="S7" s="99"/>
      <c r="T7" s="99"/>
      <c r="U7" s="99"/>
      <c r="V7" s="99"/>
      <c r="W7" s="99"/>
      <c r="X7" s="99"/>
      <c r="Y7" s="99"/>
      <c r="Z7" s="160"/>
      <c r="AA7" s="99"/>
      <c r="AB7" s="159"/>
      <c r="AW7" s="2861" t="s">
        <v>357</v>
      </c>
      <c r="AX7" s="2862"/>
      <c r="AY7" s="2862"/>
      <c r="AZ7" s="2862"/>
      <c r="BA7" s="2863"/>
    </row>
    <row r="8" spans="1:53" ht="22.5" customHeight="1" x14ac:dyDescent="0.2">
      <c r="A8" s="2591" t="s">
        <v>282</v>
      </c>
      <c r="B8" s="2591"/>
      <c r="C8" s="144">
        <v>44042</v>
      </c>
      <c r="D8" s="2580" t="s">
        <v>281</v>
      </c>
      <c r="E8" s="2581"/>
      <c r="F8" s="2582"/>
      <c r="G8" s="2582"/>
      <c r="H8" s="2582"/>
      <c r="I8" s="143"/>
      <c r="J8" s="98"/>
      <c r="K8" s="98"/>
      <c r="L8" s="98"/>
      <c r="M8" s="98"/>
      <c r="T8" s="2407"/>
      <c r="U8" s="2407"/>
      <c r="V8" s="2407"/>
      <c r="W8" s="2407"/>
      <c r="X8" s="2407"/>
      <c r="Y8" s="2407"/>
      <c r="Z8" s="2347" t="s">
        <v>272</v>
      </c>
      <c r="AA8" s="2352" t="s">
        <v>271</v>
      </c>
      <c r="AB8" s="2352" t="s">
        <v>270</v>
      </c>
      <c r="AC8" s="98"/>
      <c r="AI8" s="98"/>
      <c r="AN8" s="98"/>
      <c r="AW8" s="2864"/>
      <c r="AX8" s="2827"/>
      <c r="AY8" s="2827"/>
      <c r="AZ8" s="2827"/>
      <c r="BA8" s="2865"/>
    </row>
    <row r="9" spans="1:53" s="2358" customFormat="1" ht="22.5" customHeight="1" x14ac:dyDescent="0.2">
      <c r="A9" s="2382"/>
      <c r="B9" s="2382"/>
      <c r="C9" s="2384"/>
      <c r="D9" s="2383"/>
      <c r="E9" s="2383"/>
      <c r="F9" s="2382"/>
      <c r="G9" s="2382"/>
      <c r="H9" s="2382"/>
      <c r="I9" s="2401"/>
      <c r="J9" s="2403"/>
      <c r="K9" s="2403"/>
      <c r="L9" s="2403"/>
      <c r="M9" s="2403"/>
      <c r="N9" s="2403"/>
      <c r="O9" s="2404"/>
      <c r="P9" s="2403"/>
      <c r="Q9" s="2385"/>
      <c r="R9" s="2355"/>
      <c r="S9" s="2355"/>
      <c r="T9" s="2348"/>
      <c r="U9" s="2348"/>
      <c r="V9" s="2348"/>
      <c r="W9" s="2348"/>
      <c r="X9" s="2348"/>
      <c r="Y9" s="2357"/>
      <c r="Z9" s="2394"/>
      <c r="AA9" s="2395"/>
      <c r="AB9" s="2395"/>
      <c r="AC9" s="2354"/>
      <c r="AD9" s="2355"/>
      <c r="AE9" s="2355"/>
      <c r="AF9" s="2355"/>
      <c r="AG9" s="2355"/>
      <c r="AH9" s="2858" t="s">
        <v>358</v>
      </c>
      <c r="AI9" s="2859"/>
      <c r="AJ9" s="2859"/>
      <c r="AK9" s="2859"/>
      <c r="AL9" s="2859"/>
      <c r="AM9" s="2859"/>
      <c r="AN9" s="2859"/>
      <c r="AO9" s="2859"/>
      <c r="AP9" s="2859"/>
      <c r="AQ9" s="2859"/>
      <c r="AR9" s="2859"/>
      <c r="AS9" s="2859"/>
      <c r="AT9" s="2859"/>
      <c r="AU9" s="2859"/>
      <c r="AV9" s="2859"/>
      <c r="AW9" s="2859"/>
      <c r="AX9" s="2859"/>
      <c r="AY9" s="2859"/>
      <c r="AZ9" s="2859"/>
      <c r="BA9" s="2860"/>
    </row>
    <row r="10" spans="1:53" s="2358" customFormat="1" ht="22.5" customHeight="1" x14ac:dyDescent="0.2">
      <c r="A10" s="2382"/>
      <c r="B10" s="2382"/>
      <c r="C10" s="2384"/>
      <c r="D10" s="2383"/>
      <c r="E10" s="2383"/>
      <c r="F10" s="2382"/>
      <c r="G10" s="2382"/>
      <c r="H10" s="2382"/>
      <c r="I10" s="2402"/>
      <c r="J10" s="2405"/>
      <c r="K10" s="2405"/>
      <c r="L10" s="2405"/>
      <c r="M10" s="2405"/>
      <c r="N10" s="2405"/>
      <c r="O10" s="2406"/>
      <c r="P10" s="2405"/>
      <c r="Q10" s="2385"/>
      <c r="R10" s="2355"/>
      <c r="S10" s="2355"/>
      <c r="T10" s="2866" t="s">
        <v>273</v>
      </c>
      <c r="U10" s="2867"/>
      <c r="V10" s="2867"/>
      <c r="W10" s="2867"/>
      <c r="X10" s="2867"/>
      <c r="Y10" s="2868"/>
      <c r="Z10" s="2349"/>
      <c r="AA10" s="2349"/>
      <c r="AB10" s="2350"/>
      <c r="AC10" s="2354"/>
      <c r="AD10" s="2355"/>
      <c r="AE10" s="2355"/>
      <c r="AF10" s="2355"/>
      <c r="AG10" s="2355"/>
      <c r="AH10" s="2858" t="s">
        <v>269</v>
      </c>
      <c r="AI10" s="2859"/>
      <c r="AJ10" s="2859"/>
      <c r="AK10" s="2859"/>
      <c r="AL10" s="2859"/>
      <c r="AM10" s="2860"/>
      <c r="AN10" s="2858" t="s">
        <v>245</v>
      </c>
      <c r="AO10" s="2859"/>
      <c r="AP10" s="2859"/>
      <c r="AQ10" s="2859"/>
      <c r="AR10" s="2859"/>
      <c r="AS10" s="2860"/>
      <c r="AT10" s="2858" t="s">
        <v>244</v>
      </c>
      <c r="AU10" s="2859"/>
      <c r="AV10" s="2859"/>
      <c r="AW10" s="2859"/>
      <c r="AX10" s="2859"/>
      <c r="AY10" s="2860"/>
      <c r="AZ10" s="616" t="s">
        <v>243</v>
      </c>
      <c r="BA10" s="615"/>
    </row>
    <row r="11" spans="1:53" ht="65.25" customHeight="1" thickBot="1" x14ac:dyDescent="0.25">
      <c r="A11" s="2391" t="s">
        <v>356</v>
      </c>
      <c r="B11" s="2392" t="s">
        <v>268</v>
      </c>
      <c r="C11" s="2393" t="s">
        <v>267</v>
      </c>
      <c r="D11" s="2391" t="s">
        <v>266</v>
      </c>
      <c r="E11" s="2391" t="s">
        <v>265</v>
      </c>
      <c r="F11" s="2391" t="s">
        <v>264</v>
      </c>
      <c r="G11" s="2391" t="s">
        <v>263</v>
      </c>
      <c r="H11" s="2393" t="s">
        <v>262</v>
      </c>
      <c r="I11" s="2399" t="s">
        <v>261</v>
      </c>
      <c r="J11" s="132" t="s">
        <v>279</v>
      </c>
      <c r="K11" s="2396" t="s">
        <v>278</v>
      </c>
      <c r="L11" s="2400" t="s">
        <v>277</v>
      </c>
      <c r="M11" s="2397" t="s">
        <v>103</v>
      </c>
      <c r="N11" s="132" t="s">
        <v>276</v>
      </c>
      <c r="O11" s="2398" t="s">
        <v>275</v>
      </c>
      <c r="P11" s="132" t="s">
        <v>274</v>
      </c>
      <c r="Q11" s="2377" t="s">
        <v>260</v>
      </c>
      <c r="R11" s="2377" t="s">
        <v>259</v>
      </c>
      <c r="S11" s="2377" t="s">
        <v>258</v>
      </c>
      <c r="T11" s="128" t="s">
        <v>257</v>
      </c>
      <c r="U11" s="128" t="s">
        <v>256</v>
      </c>
      <c r="V11" s="128" t="s">
        <v>255</v>
      </c>
      <c r="W11" s="128" t="s">
        <v>254</v>
      </c>
      <c r="X11" s="128" t="s">
        <v>253</v>
      </c>
      <c r="Y11" s="128" t="s">
        <v>252</v>
      </c>
      <c r="Z11" s="2351"/>
      <c r="AA11" s="2346"/>
      <c r="AB11" s="2351"/>
      <c r="AC11" s="613" t="s">
        <v>251</v>
      </c>
      <c r="AD11" s="127" t="s">
        <v>249</v>
      </c>
      <c r="AE11" s="127" t="s">
        <v>248</v>
      </c>
      <c r="AF11" s="127" t="s">
        <v>355</v>
      </c>
      <c r="AG11" s="127" t="s">
        <v>354</v>
      </c>
      <c r="AH11" s="126" t="s">
        <v>247</v>
      </c>
      <c r="AI11" s="612" t="s">
        <v>251</v>
      </c>
      <c r="AJ11" s="127" t="s">
        <v>249</v>
      </c>
      <c r="AK11" s="127" t="s">
        <v>248</v>
      </c>
      <c r="AL11" s="127" t="s">
        <v>355</v>
      </c>
      <c r="AM11" s="127" t="s">
        <v>354</v>
      </c>
      <c r="AN11" s="126" t="s">
        <v>247</v>
      </c>
      <c r="AO11" s="127" t="s">
        <v>250</v>
      </c>
      <c r="AP11" s="127" t="s">
        <v>249</v>
      </c>
      <c r="AQ11" s="127" t="s">
        <v>248</v>
      </c>
      <c r="AR11" s="127" t="s">
        <v>355</v>
      </c>
      <c r="AS11" s="127" t="s">
        <v>354</v>
      </c>
      <c r="AT11" s="126" t="s">
        <v>247</v>
      </c>
      <c r="AU11" s="127" t="s">
        <v>247</v>
      </c>
      <c r="AV11" s="126" t="s">
        <v>353</v>
      </c>
      <c r="AW11" s="612" t="s">
        <v>246</v>
      </c>
      <c r="AX11" s="127" t="s">
        <v>245</v>
      </c>
      <c r="AY11" s="127" t="s">
        <v>244</v>
      </c>
      <c r="AZ11" s="127" t="s">
        <v>243</v>
      </c>
      <c r="BA11" s="126" t="s">
        <v>353</v>
      </c>
    </row>
    <row r="12" spans="1:53" ht="25.5" hidden="1" customHeight="1" x14ac:dyDescent="0.2">
      <c r="A12" s="2888" t="s">
        <v>1109</v>
      </c>
      <c r="B12" s="2386" t="s">
        <v>1013</v>
      </c>
      <c r="C12" s="2852" t="s">
        <v>1105</v>
      </c>
      <c r="D12" s="2852" t="s">
        <v>1108</v>
      </c>
      <c r="E12" s="2387" t="s">
        <v>1107</v>
      </c>
      <c r="F12" s="2388" t="s">
        <v>1106</v>
      </c>
      <c r="G12" s="2389">
        <v>0.2</v>
      </c>
      <c r="H12" s="2389">
        <v>1</v>
      </c>
      <c r="I12" s="2390">
        <v>1</v>
      </c>
      <c r="J12" s="590"/>
      <c r="K12" s="589"/>
      <c r="L12" s="611"/>
      <c r="M12" s="589"/>
      <c r="N12" s="103"/>
      <c r="O12" s="103"/>
      <c r="P12" s="103"/>
      <c r="Q12" s="103"/>
      <c r="R12" s="103"/>
      <c r="S12" s="103"/>
      <c r="T12" s="103"/>
      <c r="U12" s="103"/>
      <c r="V12" s="103"/>
      <c r="W12" s="103"/>
      <c r="X12" s="103"/>
      <c r="Y12" s="103"/>
      <c r="Z12" s="588"/>
      <c r="AA12" s="103"/>
      <c r="AB12" s="169"/>
      <c r="AC12" s="587"/>
      <c r="AD12" s="103"/>
      <c r="AE12" s="103"/>
      <c r="AF12" s="103"/>
      <c r="AG12" s="103"/>
      <c r="AH12" s="103"/>
      <c r="AI12" s="586"/>
      <c r="AJ12" s="103"/>
      <c r="AK12" s="103"/>
      <c r="AL12" s="103"/>
      <c r="AM12" s="103"/>
      <c r="AN12" s="589"/>
      <c r="AO12" s="103"/>
      <c r="AP12" s="103"/>
      <c r="AQ12" s="103"/>
      <c r="AR12" s="103"/>
      <c r="AS12" s="103"/>
      <c r="AT12" s="103"/>
      <c r="AU12" s="103"/>
      <c r="AV12" s="103"/>
      <c r="AW12" s="586"/>
      <c r="AX12" s="103"/>
      <c r="AY12" s="103"/>
      <c r="AZ12" s="103"/>
      <c r="BA12" s="585"/>
    </row>
    <row r="13" spans="1:53" ht="26.25" hidden="1" thickBot="1" x14ac:dyDescent="0.25">
      <c r="A13" s="2878"/>
      <c r="B13" s="590" t="s">
        <v>1013</v>
      </c>
      <c r="C13" s="2836"/>
      <c r="D13" s="2836"/>
      <c r="E13" s="595" t="s">
        <v>1105</v>
      </c>
      <c r="F13" s="594" t="s">
        <v>1104</v>
      </c>
      <c r="G13" s="594">
        <v>0</v>
      </c>
      <c r="H13" s="592">
        <v>1</v>
      </c>
      <c r="I13" s="591">
        <v>0.4</v>
      </c>
      <c r="J13" s="590"/>
      <c r="K13" s="589"/>
      <c r="L13" s="589"/>
      <c r="M13" s="589"/>
      <c r="N13" s="103"/>
      <c r="O13" s="103"/>
      <c r="P13" s="103"/>
      <c r="Q13" s="103"/>
      <c r="R13" s="103"/>
      <c r="S13" s="103"/>
      <c r="T13" s="103"/>
      <c r="U13" s="103"/>
      <c r="V13" s="103"/>
      <c r="W13" s="103"/>
      <c r="X13" s="103"/>
      <c r="Y13" s="103"/>
      <c r="Z13" s="588"/>
      <c r="AA13" s="103"/>
      <c r="AB13" s="169"/>
      <c r="AC13" s="587"/>
      <c r="AD13" s="103"/>
      <c r="AE13" s="103"/>
      <c r="AF13" s="103"/>
      <c r="AG13" s="103"/>
      <c r="AH13" s="103"/>
      <c r="AI13" s="586"/>
      <c r="AJ13" s="103"/>
      <c r="AK13" s="103"/>
      <c r="AL13" s="103"/>
      <c r="AM13" s="103"/>
      <c r="AN13" s="589"/>
      <c r="AO13" s="103"/>
      <c r="AP13" s="103"/>
      <c r="AQ13" s="103"/>
      <c r="AR13" s="103"/>
      <c r="AS13" s="103"/>
      <c r="AT13" s="103"/>
      <c r="AU13" s="103"/>
      <c r="AV13" s="103"/>
      <c r="AW13" s="586"/>
      <c r="AX13" s="103"/>
      <c r="AY13" s="103"/>
      <c r="AZ13" s="103"/>
      <c r="BA13" s="585"/>
    </row>
    <row r="14" spans="1:53" ht="64.5" hidden="1" thickBot="1" x14ac:dyDescent="0.25">
      <c r="A14" s="2878"/>
      <c r="B14" s="590" t="s">
        <v>1013</v>
      </c>
      <c r="C14" s="610" t="s">
        <v>1103</v>
      </c>
      <c r="D14" s="595" t="s">
        <v>1102</v>
      </c>
      <c r="E14" s="593" t="s">
        <v>1101</v>
      </c>
      <c r="F14" s="594" t="s">
        <v>1097</v>
      </c>
      <c r="G14" s="594">
        <v>4</v>
      </c>
      <c r="H14" s="594">
        <v>10</v>
      </c>
      <c r="I14" s="596">
        <v>4</v>
      </c>
      <c r="J14" s="590"/>
      <c r="K14" s="589"/>
      <c r="L14" s="589"/>
      <c r="M14" s="589"/>
      <c r="N14" s="103"/>
      <c r="O14" s="103"/>
      <c r="P14" s="103"/>
      <c r="Q14" s="103"/>
      <c r="R14" s="103"/>
      <c r="S14" s="103"/>
      <c r="T14" s="103"/>
      <c r="U14" s="103"/>
      <c r="V14" s="103"/>
      <c r="W14" s="103"/>
      <c r="X14" s="103"/>
      <c r="Y14" s="103"/>
      <c r="Z14" s="588"/>
      <c r="AA14" s="103"/>
      <c r="AB14" s="169"/>
      <c r="AC14" s="587"/>
      <c r="AD14" s="103"/>
      <c r="AE14" s="103"/>
      <c r="AF14" s="103"/>
      <c r="AG14" s="103"/>
      <c r="AH14" s="103"/>
      <c r="AI14" s="586"/>
      <c r="AJ14" s="103"/>
      <c r="AK14" s="103"/>
      <c r="AL14" s="103"/>
      <c r="AM14" s="103"/>
      <c r="AN14" s="589"/>
      <c r="AO14" s="103"/>
      <c r="AP14" s="103"/>
      <c r="AQ14" s="103"/>
      <c r="AR14" s="103"/>
      <c r="AS14" s="103"/>
      <c r="AT14" s="103"/>
      <c r="AU14" s="103"/>
      <c r="AV14" s="103"/>
      <c r="AW14" s="586"/>
      <c r="AX14" s="103"/>
      <c r="AY14" s="103"/>
      <c r="AZ14" s="103"/>
      <c r="BA14" s="585"/>
    </row>
    <row r="15" spans="1:53" ht="77.25" hidden="1" thickBot="1" x14ac:dyDescent="0.25">
      <c r="A15" s="2878"/>
      <c r="B15" s="590" t="s">
        <v>1013</v>
      </c>
      <c r="C15" s="2853" t="s">
        <v>1100</v>
      </c>
      <c r="D15" s="2853" t="s">
        <v>1099</v>
      </c>
      <c r="E15" s="595" t="s">
        <v>1098</v>
      </c>
      <c r="F15" s="594" t="s">
        <v>1097</v>
      </c>
      <c r="G15" s="594">
        <v>41</v>
      </c>
      <c r="H15" s="594">
        <v>41</v>
      </c>
      <c r="I15" s="596">
        <v>41</v>
      </c>
      <c r="J15" s="590"/>
      <c r="K15" s="589"/>
      <c r="L15" s="589"/>
      <c r="M15" s="589"/>
      <c r="N15" s="103"/>
      <c r="O15" s="103"/>
      <c r="P15" s="103"/>
      <c r="Q15" s="103"/>
      <c r="R15" s="103"/>
      <c r="S15" s="103"/>
      <c r="T15" s="103"/>
      <c r="U15" s="103"/>
      <c r="V15" s="103"/>
      <c r="W15" s="103"/>
      <c r="X15" s="103"/>
      <c r="Y15" s="103"/>
      <c r="Z15" s="588"/>
      <c r="AA15" s="103"/>
      <c r="AB15" s="169"/>
      <c r="AC15" s="587"/>
      <c r="AD15" s="103"/>
      <c r="AE15" s="103"/>
      <c r="AF15" s="103"/>
      <c r="AG15" s="103"/>
      <c r="AH15" s="103"/>
      <c r="AI15" s="586"/>
      <c r="AJ15" s="103"/>
      <c r="AK15" s="103"/>
      <c r="AL15" s="103"/>
      <c r="AM15" s="103"/>
      <c r="AN15" s="589"/>
      <c r="AO15" s="103"/>
      <c r="AP15" s="103"/>
      <c r="AQ15" s="103"/>
      <c r="AR15" s="103"/>
      <c r="AS15" s="103"/>
      <c r="AT15" s="103"/>
      <c r="AU15" s="103"/>
      <c r="AV15" s="103"/>
      <c r="AW15" s="586"/>
      <c r="AX15" s="103"/>
      <c r="AY15" s="103"/>
      <c r="AZ15" s="103"/>
      <c r="BA15" s="585"/>
    </row>
    <row r="16" spans="1:53" ht="38.25" hidden="1" customHeight="1" x14ac:dyDescent="0.2">
      <c r="A16" s="2878"/>
      <c r="B16" s="590" t="s">
        <v>1013</v>
      </c>
      <c r="C16" s="2835"/>
      <c r="D16" s="2835"/>
      <c r="E16" s="595" t="s">
        <v>1096</v>
      </c>
      <c r="F16" s="594" t="s">
        <v>1095</v>
      </c>
      <c r="G16" s="594" t="s">
        <v>124</v>
      </c>
      <c r="H16" s="592">
        <v>1</v>
      </c>
      <c r="I16" s="591">
        <v>0.4</v>
      </c>
      <c r="J16" s="590"/>
      <c r="K16" s="589"/>
      <c r="L16" s="589"/>
      <c r="M16" s="589"/>
      <c r="N16" s="103"/>
      <c r="O16" s="103"/>
      <c r="P16" s="103"/>
      <c r="Q16" s="103"/>
      <c r="R16" s="103"/>
      <c r="S16" s="103"/>
      <c r="T16" s="103"/>
      <c r="U16" s="103"/>
      <c r="V16" s="103"/>
      <c r="W16" s="103"/>
      <c r="X16" s="103"/>
      <c r="Y16" s="103"/>
      <c r="Z16" s="588"/>
      <c r="AA16" s="103"/>
      <c r="AB16" s="169"/>
      <c r="AC16" s="587"/>
      <c r="AD16" s="103"/>
      <c r="AE16" s="103"/>
      <c r="AF16" s="103"/>
      <c r="AG16" s="103"/>
      <c r="AH16" s="103"/>
      <c r="AI16" s="586"/>
      <c r="AJ16" s="103"/>
      <c r="AK16" s="103"/>
      <c r="AL16" s="103"/>
      <c r="AM16" s="103"/>
      <c r="AN16" s="589"/>
      <c r="AO16" s="103"/>
      <c r="AP16" s="103"/>
      <c r="AQ16" s="103"/>
      <c r="AR16" s="103"/>
      <c r="AS16" s="103"/>
      <c r="AT16" s="103"/>
      <c r="AU16" s="103"/>
      <c r="AV16" s="103"/>
      <c r="AW16" s="586"/>
      <c r="AX16" s="103"/>
      <c r="AY16" s="103"/>
      <c r="AZ16" s="103"/>
      <c r="BA16" s="585"/>
    </row>
    <row r="17" spans="1:53" ht="26.25" hidden="1" thickBot="1" x14ac:dyDescent="0.25">
      <c r="A17" s="2878"/>
      <c r="B17" s="590" t="s">
        <v>1013</v>
      </c>
      <c r="C17" s="2835"/>
      <c r="D17" s="2835"/>
      <c r="E17" s="593" t="s">
        <v>1094</v>
      </c>
      <c r="F17" s="594" t="s">
        <v>1093</v>
      </c>
      <c r="G17" s="594">
        <v>1</v>
      </c>
      <c r="H17" s="594">
        <v>4</v>
      </c>
      <c r="I17" s="596">
        <v>1</v>
      </c>
      <c r="J17" s="590"/>
      <c r="K17" s="589"/>
      <c r="L17" s="589"/>
      <c r="M17" s="589"/>
      <c r="N17" s="103"/>
      <c r="O17" s="103"/>
      <c r="P17" s="103"/>
      <c r="Q17" s="103"/>
      <c r="R17" s="103"/>
      <c r="S17" s="103"/>
      <c r="T17" s="103"/>
      <c r="U17" s="103"/>
      <c r="V17" s="103"/>
      <c r="W17" s="103"/>
      <c r="X17" s="103"/>
      <c r="Y17" s="103"/>
      <c r="Z17" s="588"/>
      <c r="AA17" s="103"/>
      <c r="AB17" s="169"/>
      <c r="AC17" s="587"/>
      <c r="AD17" s="103"/>
      <c r="AE17" s="103"/>
      <c r="AF17" s="103"/>
      <c r="AG17" s="103"/>
      <c r="AH17" s="103"/>
      <c r="AI17" s="586"/>
      <c r="AJ17" s="103"/>
      <c r="AK17" s="103"/>
      <c r="AL17" s="103"/>
      <c r="AM17" s="103"/>
      <c r="AN17" s="589"/>
      <c r="AO17" s="103"/>
      <c r="AP17" s="103"/>
      <c r="AQ17" s="103"/>
      <c r="AR17" s="103"/>
      <c r="AS17" s="103"/>
      <c r="AT17" s="103"/>
      <c r="AU17" s="103"/>
      <c r="AV17" s="103"/>
      <c r="AW17" s="586"/>
      <c r="AX17" s="103"/>
      <c r="AY17" s="103"/>
      <c r="AZ17" s="103"/>
      <c r="BA17" s="585"/>
    </row>
    <row r="18" spans="1:53" ht="26.25" hidden="1" thickBot="1" x14ac:dyDescent="0.25">
      <c r="A18" s="2878"/>
      <c r="B18" s="590" t="s">
        <v>1013</v>
      </c>
      <c r="C18" s="2836"/>
      <c r="D18" s="2836"/>
      <c r="E18" s="595" t="s">
        <v>1092</v>
      </c>
      <c r="F18" s="594" t="s">
        <v>129</v>
      </c>
      <c r="G18" s="592" t="s">
        <v>124</v>
      </c>
      <c r="H18" s="592">
        <v>1</v>
      </c>
      <c r="I18" s="591">
        <v>0.25</v>
      </c>
      <c r="J18" s="590"/>
      <c r="K18" s="589"/>
      <c r="L18" s="589"/>
      <c r="M18" s="589"/>
      <c r="N18" s="103"/>
      <c r="O18" s="103"/>
      <c r="P18" s="103"/>
      <c r="Q18" s="103"/>
      <c r="R18" s="103"/>
      <c r="S18" s="103"/>
      <c r="T18" s="103"/>
      <c r="U18" s="103"/>
      <c r="V18" s="103"/>
      <c r="W18" s="103"/>
      <c r="X18" s="103"/>
      <c r="Y18" s="103"/>
      <c r="Z18" s="588"/>
      <c r="AA18" s="103"/>
      <c r="AB18" s="169"/>
      <c r="AC18" s="587"/>
      <c r="AD18" s="103"/>
      <c r="AE18" s="103"/>
      <c r="AF18" s="103"/>
      <c r="AG18" s="103"/>
      <c r="AH18" s="103"/>
      <c r="AI18" s="586"/>
      <c r="AJ18" s="103"/>
      <c r="AK18" s="103"/>
      <c r="AL18" s="103"/>
      <c r="AM18" s="103"/>
      <c r="AN18" s="589"/>
      <c r="AO18" s="103"/>
      <c r="AP18" s="103"/>
      <c r="AQ18" s="103"/>
      <c r="AR18" s="103"/>
      <c r="AS18" s="103"/>
      <c r="AT18" s="103"/>
      <c r="AU18" s="103"/>
      <c r="AV18" s="103"/>
      <c r="AW18" s="586"/>
      <c r="AX18" s="103"/>
      <c r="AY18" s="103"/>
      <c r="AZ18" s="103"/>
      <c r="BA18" s="585"/>
    </row>
    <row r="19" spans="1:53" ht="77.25" hidden="1" thickBot="1" x14ac:dyDescent="0.25">
      <c r="A19" s="2878"/>
      <c r="B19" s="590" t="s">
        <v>1013</v>
      </c>
      <c r="C19" s="609" t="s">
        <v>1091</v>
      </c>
      <c r="D19" s="595" t="s">
        <v>1090</v>
      </c>
      <c r="E19" s="595" t="s">
        <v>1089</v>
      </c>
      <c r="F19" s="592" t="s">
        <v>1049</v>
      </c>
      <c r="G19" s="594">
        <v>21</v>
      </c>
      <c r="H19" s="594">
        <v>25</v>
      </c>
      <c r="I19" s="596">
        <v>21</v>
      </c>
      <c r="J19" s="590"/>
      <c r="K19" s="589"/>
      <c r="L19" s="589"/>
      <c r="M19" s="589"/>
      <c r="N19" s="103"/>
      <c r="O19" s="103"/>
      <c r="P19" s="103"/>
      <c r="Q19" s="103"/>
      <c r="R19" s="103"/>
      <c r="S19" s="103"/>
      <c r="T19" s="103"/>
      <c r="U19" s="103"/>
      <c r="V19" s="103"/>
      <c r="W19" s="103"/>
      <c r="X19" s="103"/>
      <c r="Y19" s="103"/>
      <c r="Z19" s="588"/>
      <c r="AA19" s="103"/>
      <c r="AB19" s="169"/>
      <c r="AC19" s="587"/>
      <c r="AD19" s="103"/>
      <c r="AE19" s="103"/>
      <c r="AF19" s="103"/>
      <c r="AG19" s="103"/>
      <c r="AH19" s="103"/>
      <c r="AI19" s="586"/>
      <c r="AJ19" s="103"/>
      <c r="AK19" s="103"/>
      <c r="AL19" s="103"/>
      <c r="AM19" s="103"/>
      <c r="AN19" s="589"/>
      <c r="AO19" s="103"/>
      <c r="AP19" s="103"/>
      <c r="AQ19" s="103"/>
      <c r="AR19" s="103"/>
      <c r="AS19" s="103"/>
      <c r="AT19" s="103"/>
      <c r="AU19" s="103"/>
      <c r="AV19" s="103"/>
      <c r="AW19" s="586"/>
      <c r="AX19" s="103"/>
      <c r="AY19" s="103"/>
      <c r="AZ19" s="103"/>
      <c r="BA19" s="585"/>
    </row>
    <row r="20" spans="1:53" ht="51" hidden="1" customHeight="1" x14ac:dyDescent="0.2">
      <c r="A20" s="2878"/>
      <c r="B20" s="590" t="s">
        <v>1013</v>
      </c>
      <c r="C20" s="2856" t="s">
        <v>1088</v>
      </c>
      <c r="D20" s="2853" t="s">
        <v>1087</v>
      </c>
      <c r="E20" s="595" t="s">
        <v>1086</v>
      </c>
      <c r="F20" s="594" t="s">
        <v>1085</v>
      </c>
      <c r="G20" s="594">
        <v>26</v>
      </c>
      <c r="H20" s="594">
        <v>26</v>
      </c>
      <c r="I20" s="596">
        <v>26</v>
      </c>
      <c r="J20" s="590"/>
      <c r="K20" s="589"/>
      <c r="L20" s="589"/>
      <c r="M20" s="589"/>
      <c r="N20" s="103"/>
      <c r="O20" s="103"/>
      <c r="P20" s="103"/>
      <c r="Q20" s="103"/>
      <c r="R20" s="103"/>
      <c r="S20" s="103"/>
      <c r="T20" s="103"/>
      <c r="U20" s="103"/>
      <c r="V20" s="103"/>
      <c r="W20" s="103"/>
      <c r="X20" s="103"/>
      <c r="Y20" s="103"/>
      <c r="Z20" s="588"/>
      <c r="AA20" s="103"/>
      <c r="AB20" s="169"/>
      <c r="AC20" s="587"/>
      <c r="AD20" s="103"/>
      <c r="AE20" s="103"/>
      <c r="AF20" s="103"/>
      <c r="AG20" s="103"/>
      <c r="AH20" s="103"/>
      <c r="AI20" s="586"/>
      <c r="AJ20" s="103"/>
      <c r="AK20" s="103"/>
      <c r="AL20" s="103"/>
      <c r="AM20" s="103"/>
      <c r="AN20" s="589"/>
      <c r="AO20" s="103"/>
      <c r="AP20" s="103"/>
      <c r="AQ20" s="103"/>
      <c r="AR20" s="103"/>
      <c r="AS20" s="103"/>
      <c r="AT20" s="103"/>
      <c r="AU20" s="103"/>
      <c r="AV20" s="103"/>
      <c r="AW20" s="586"/>
      <c r="AX20" s="103"/>
      <c r="AY20" s="103"/>
      <c r="AZ20" s="103"/>
      <c r="BA20" s="585"/>
    </row>
    <row r="21" spans="1:53" ht="26.25" hidden="1" thickBot="1" x14ac:dyDescent="0.25">
      <c r="A21" s="2878"/>
      <c r="B21" s="590" t="s">
        <v>1013</v>
      </c>
      <c r="C21" s="2835"/>
      <c r="D21" s="2835"/>
      <c r="E21" s="595" t="s">
        <v>1084</v>
      </c>
      <c r="F21" s="594" t="s">
        <v>1049</v>
      </c>
      <c r="G21" s="594">
        <v>41</v>
      </c>
      <c r="H21" s="594">
        <v>41</v>
      </c>
      <c r="I21" s="596">
        <v>41</v>
      </c>
      <c r="J21" s="590"/>
      <c r="K21" s="589"/>
      <c r="L21" s="589"/>
      <c r="M21" s="589"/>
      <c r="N21" s="103"/>
      <c r="O21" s="103"/>
      <c r="P21" s="103"/>
      <c r="Q21" s="103"/>
      <c r="R21" s="103"/>
      <c r="S21" s="103"/>
      <c r="T21" s="103"/>
      <c r="U21" s="103"/>
      <c r="V21" s="103"/>
      <c r="W21" s="103"/>
      <c r="X21" s="103"/>
      <c r="Y21" s="103"/>
      <c r="Z21" s="588"/>
      <c r="AA21" s="103"/>
      <c r="AB21" s="169"/>
      <c r="AC21" s="587"/>
      <c r="AD21" s="103"/>
      <c r="AE21" s="103"/>
      <c r="AF21" s="103"/>
      <c r="AG21" s="103"/>
      <c r="AH21" s="103"/>
      <c r="AI21" s="586"/>
      <c r="AJ21" s="103"/>
      <c r="AK21" s="103"/>
      <c r="AL21" s="103"/>
      <c r="AM21" s="103"/>
      <c r="AN21" s="589"/>
      <c r="AO21" s="103"/>
      <c r="AP21" s="103"/>
      <c r="AQ21" s="103"/>
      <c r="AR21" s="103"/>
      <c r="AS21" s="103"/>
      <c r="AT21" s="103"/>
      <c r="AU21" s="103"/>
      <c r="AV21" s="103"/>
      <c r="AW21" s="586"/>
      <c r="AX21" s="103"/>
      <c r="AY21" s="103"/>
      <c r="AZ21" s="103"/>
      <c r="BA21" s="585"/>
    </row>
    <row r="22" spans="1:53" ht="26.25" hidden="1" thickBot="1" x14ac:dyDescent="0.25">
      <c r="A22" s="2878"/>
      <c r="B22" s="590" t="s">
        <v>1013</v>
      </c>
      <c r="C22" s="2835"/>
      <c r="D22" s="2835"/>
      <c r="E22" s="595" t="s">
        <v>1083</v>
      </c>
      <c r="F22" s="594" t="s">
        <v>1082</v>
      </c>
      <c r="G22" s="594">
        <v>3</v>
      </c>
      <c r="H22" s="594">
        <v>3</v>
      </c>
      <c r="I22" s="596">
        <v>3</v>
      </c>
      <c r="J22" s="590"/>
      <c r="K22" s="589"/>
      <c r="L22" s="589"/>
      <c r="M22" s="589"/>
      <c r="N22" s="103"/>
      <c r="O22" s="103"/>
      <c r="P22" s="103"/>
      <c r="Q22" s="103"/>
      <c r="R22" s="103"/>
      <c r="S22" s="103"/>
      <c r="T22" s="103"/>
      <c r="U22" s="103"/>
      <c r="V22" s="103"/>
      <c r="W22" s="103"/>
      <c r="X22" s="103"/>
      <c r="Y22" s="103"/>
      <c r="Z22" s="588"/>
      <c r="AA22" s="103"/>
      <c r="AB22" s="169"/>
      <c r="AC22" s="587"/>
      <c r="AD22" s="103"/>
      <c r="AE22" s="103"/>
      <c r="AF22" s="103"/>
      <c r="AG22" s="103"/>
      <c r="AH22" s="103"/>
      <c r="AI22" s="586"/>
      <c r="AJ22" s="103"/>
      <c r="AK22" s="103"/>
      <c r="AL22" s="103"/>
      <c r="AM22" s="103"/>
      <c r="AN22" s="589"/>
      <c r="AO22" s="103"/>
      <c r="AP22" s="103"/>
      <c r="AQ22" s="103"/>
      <c r="AR22" s="103"/>
      <c r="AS22" s="103"/>
      <c r="AT22" s="103"/>
      <c r="AU22" s="103"/>
      <c r="AV22" s="103"/>
      <c r="AW22" s="586"/>
      <c r="AX22" s="103"/>
      <c r="AY22" s="103"/>
      <c r="AZ22" s="103"/>
      <c r="BA22" s="585"/>
    </row>
    <row r="23" spans="1:53" ht="26.25" hidden="1" thickBot="1" x14ac:dyDescent="0.25">
      <c r="A23" s="2878"/>
      <c r="B23" s="590" t="s">
        <v>1013</v>
      </c>
      <c r="C23" s="2836"/>
      <c r="D23" s="2836"/>
      <c r="E23" s="595" t="s">
        <v>1081</v>
      </c>
      <c r="F23" s="594" t="s">
        <v>1049</v>
      </c>
      <c r="G23" s="594">
        <v>41</v>
      </c>
      <c r="H23" s="594">
        <v>41</v>
      </c>
      <c r="I23" s="596">
        <v>41</v>
      </c>
      <c r="J23" s="590"/>
      <c r="K23" s="589"/>
      <c r="L23" s="589"/>
      <c r="M23" s="589"/>
      <c r="N23" s="103"/>
      <c r="O23" s="103"/>
      <c r="P23" s="103"/>
      <c r="Q23" s="103"/>
      <c r="R23" s="103"/>
      <c r="S23" s="103"/>
      <c r="T23" s="103"/>
      <c r="U23" s="103"/>
      <c r="V23" s="103"/>
      <c r="W23" s="103"/>
      <c r="X23" s="103"/>
      <c r="Y23" s="103"/>
      <c r="Z23" s="588"/>
      <c r="AA23" s="103"/>
      <c r="AB23" s="169"/>
      <c r="AC23" s="587"/>
      <c r="AD23" s="103"/>
      <c r="AE23" s="103"/>
      <c r="AF23" s="103"/>
      <c r="AG23" s="103"/>
      <c r="AH23" s="103"/>
      <c r="AI23" s="586"/>
      <c r="AJ23" s="103"/>
      <c r="AK23" s="103"/>
      <c r="AL23" s="103"/>
      <c r="AM23" s="103"/>
      <c r="AN23" s="589"/>
      <c r="AO23" s="103"/>
      <c r="AP23" s="103"/>
      <c r="AQ23" s="103"/>
      <c r="AR23" s="103"/>
      <c r="AS23" s="103"/>
      <c r="AT23" s="103"/>
      <c r="AU23" s="103"/>
      <c r="AV23" s="103"/>
      <c r="AW23" s="586"/>
      <c r="AX23" s="103"/>
      <c r="AY23" s="103"/>
      <c r="AZ23" s="103"/>
      <c r="BA23" s="585"/>
    </row>
    <row r="24" spans="1:53" ht="51.75" hidden="1" thickBot="1" x14ac:dyDescent="0.25">
      <c r="A24" s="2878"/>
      <c r="B24" s="590" t="s">
        <v>1013</v>
      </c>
      <c r="C24" s="2857" t="s">
        <v>1080</v>
      </c>
      <c r="D24" s="2857" t="s">
        <v>1079</v>
      </c>
      <c r="E24" s="593" t="s">
        <v>1078</v>
      </c>
      <c r="F24" s="594" t="s">
        <v>1049</v>
      </c>
      <c r="G24" s="594">
        <v>30</v>
      </c>
      <c r="H24" s="594">
        <v>30</v>
      </c>
      <c r="I24" s="596">
        <v>30</v>
      </c>
      <c r="J24" s="590"/>
      <c r="K24" s="589"/>
      <c r="L24" s="589"/>
      <c r="M24" s="589"/>
      <c r="N24" s="103"/>
      <c r="O24" s="103"/>
      <c r="P24" s="103"/>
      <c r="Q24" s="103"/>
      <c r="R24" s="103"/>
      <c r="S24" s="103"/>
      <c r="T24" s="103"/>
      <c r="U24" s="103"/>
      <c r="V24" s="103"/>
      <c r="W24" s="103"/>
      <c r="X24" s="103"/>
      <c r="Y24" s="103"/>
      <c r="Z24" s="588"/>
      <c r="AA24" s="103"/>
      <c r="AB24" s="169"/>
      <c r="AC24" s="587"/>
      <c r="AD24" s="103"/>
      <c r="AE24" s="103"/>
      <c r="AF24" s="103"/>
      <c r="AG24" s="103"/>
      <c r="AH24" s="103"/>
      <c r="AI24" s="586"/>
      <c r="AJ24" s="103"/>
      <c r="AK24" s="103"/>
      <c r="AL24" s="103"/>
      <c r="AM24" s="103"/>
      <c r="AN24" s="589"/>
      <c r="AO24" s="103"/>
      <c r="AP24" s="103"/>
      <c r="AQ24" s="103"/>
      <c r="AR24" s="103"/>
      <c r="AS24" s="103"/>
      <c r="AT24" s="103"/>
      <c r="AU24" s="103"/>
      <c r="AV24" s="103"/>
      <c r="AW24" s="586"/>
      <c r="AX24" s="103"/>
      <c r="AY24" s="103"/>
      <c r="AZ24" s="103"/>
      <c r="BA24" s="585"/>
    </row>
    <row r="25" spans="1:53" ht="51.75" hidden="1" thickBot="1" x14ac:dyDescent="0.25">
      <c r="A25" s="2878"/>
      <c r="B25" s="590" t="s">
        <v>1013</v>
      </c>
      <c r="C25" s="2835"/>
      <c r="D25" s="2835"/>
      <c r="E25" s="593" t="s">
        <v>1077</v>
      </c>
      <c r="F25" s="594" t="s">
        <v>1049</v>
      </c>
      <c r="G25" s="594">
        <v>11</v>
      </c>
      <c r="H25" s="594">
        <v>11</v>
      </c>
      <c r="I25" s="596">
        <v>11</v>
      </c>
      <c r="J25" s="590"/>
      <c r="K25" s="589"/>
      <c r="L25" s="589"/>
      <c r="M25" s="589"/>
      <c r="N25" s="103"/>
      <c r="O25" s="103"/>
      <c r="P25" s="103"/>
      <c r="Q25" s="103"/>
      <c r="R25" s="103"/>
      <c r="S25" s="103"/>
      <c r="T25" s="103"/>
      <c r="U25" s="103"/>
      <c r="V25" s="103"/>
      <c r="W25" s="103"/>
      <c r="X25" s="103"/>
      <c r="Y25" s="103"/>
      <c r="Z25" s="588"/>
      <c r="AA25" s="103"/>
      <c r="AB25" s="169"/>
      <c r="AC25" s="587"/>
      <c r="AD25" s="103"/>
      <c r="AE25" s="103"/>
      <c r="AF25" s="103"/>
      <c r="AG25" s="103"/>
      <c r="AH25" s="103"/>
      <c r="AI25" s="586"/>
      <c r="AJ25" s="103"/>
      <c r="AK25" s="103"/>
      <c r="AL25" s="103"/>
      <c r="AM25" s="103"/>
      <c r="AN25" s="589"/>
      <c r="AO25" s="103"/>
      <c r="AP25" s="103"/>
      <c r="AQ25" s="103"/>
      <c r="AR25" s="103"/>
      <c r="AS25" s="103"/>
      <c r="AT25" s="103"/>
      <c r="AU25" s="103"/>
      <c r="AV25" s="103"/>
      <c r="AW25" s="586"/>
      <c r="AX25" s="103"/>
      <c r="AY25" s="103"/>
      <c r="AZ25" s="103"/>
      <c r="BA25" s="585"/>
    </row>
    <row r="26" spans="1:53" ht="15.75" hidden="1" customHeight="1" x14ac:dyDescent="0.2">
      <c r="A26" s="2878"/>
      <c r="B26" s="590" t="s">
        <v>1013</v>
      </c>
      <c r="C26" s="2835"/>
      <c r="D26" s="2835"/>
      <c r="E26" s="593" t="s">
        <v>1076</v>
      </c>
      <c r="F26" s="594" t="s">
        <v>1075</v>
      </c>
      <c r="G26" s="594" t="s">
        <v>124</v>
      </c>
      <c r="H26" s="594">
        <v>41</v>
      </c>
      <c r="I26" s="596">
        <v>41</v>
      </c>
      <c r="J26" s="590"/>
      <c r="K26" s="589"/>
      <c r="L26" s="589"/>
      <c r="M26" s="589"/>
      <c r="N26" s="103"/>
      <c r="O26" s="103"/>
      <c r="P26" s="103"/>
      <c r="Q26" s="103"/>
      <c r="R26" s="103"/>
      <c r="S26" s="103"/>
      <c r="T26" s="103"/>
      <c r="U26" s="103"/>
      <c r="V26" s="103"/>
      <c r="W26" s="103"/>
      <c r="X26" s="103"/>
      <c r="Y26" s="103"/>
      <c r="Z26" s="588"/>
      <c r="AA26" s="103"/>
      <c r="AB26" s="169"/>
      <c r="AC26" s="587"/>
      <c r="AD26" s="103"/>
      <c r="AE26" s="103"/>
      <c r="AF26" s="103"/>
      <c r="AG26" s="103"/>
      <c r="AH26" s="103"/>
      <c r="AI26" s="586"/>
      <c r="AJ26" s="103"/>
      <c r="AK26" s="103"/>
      <c r="AL26" s="103"/>
      <c r="AM26" s="103"/>
      <c r="AN26" s="589"/>
      <c r="AO26" s="103"/>
      <c r="AP26" s="103"/>
      <c r="AQ26" s="103"/>
      <c r="AR26" s="103"/>
      <c r="AS26" s="103"/>
      <c r="AT26" s="103"/>
      <c r="AU26" s="103"/>
      <c r="AV26" s="103"/>
      <c r="AW26" s="586"/>
      <c r="AX26" s="103"/>
      <c r="AY26" s="103"/>
      <c r="AZ26" s="103"/>
      <c r="BA26" s="585"/>
    </row>
    <row r="27" spans="1:53" ht="15.75" hidden="1" customHeight="1" x14ac:dyDescent="0.2">
      <c r="A27" s="2878"/>
      <c r="B27" s="590" t="s">
        <v>1013</v>
      </c>
      <c r="C27" s="2835"/>
      <c r="D27" s="2835"/>
      <c r="E27" s="593" t="s">
        <v>1074</v>
      </c>
      <c r="F27" s="594" t="s">
        <v>1073</v>
      </c>
      <c r="G27" s="594">
        <v>15</v>
      </c>
      <c r="H27" s="594">
        <v>15</v>
      </c>
      <c r="I27" s="596">
        <v>15</v>
      </c>
      <c r="J27" s="590"/>
      <c r="K27" s="589"/>
      <c r="L27" s="589"/>
      <c r="M27" s="589"/>
      <c r="N27" s="103"/>
      <c r="O27" s="103"/>
      <c r="P27" s="103"/>
      <c r="Q27" s="103"/>
      <c r="R27" s="103"/>
      <c r="S27" s="103"/>
      <c r="T27" s="103"/>
      <c r="U27" s="103"/>
      <c r="V27" s="103"/>
      <c r="W27" s="103"/>
      <c r="X27" s="103"/>
      <c r="Y27" s="103"/>
      <c r="Z27" s="588"/>
      <c r="AA27" s="103"/>
      <c r="AB27" s="169"/>
      <c r="AC27" s="587"/>
      <c r="AD27" s="103"/>
      <c r="AE27" s="103"/>
      <c r="AF27" s="103"/>
      <c r="AG27" s="103"/>
      <c r="AH27" s="103"/>
      <c r="AI27" s="586"/>
      <c r="AJ27" s="103"/>
      <c r="AK27" s="103"/>
      <c r="AL27" s="103"/>
      <c r="AM27" s="103"/>
      <c r="AN27" s="589"/>
      <c r="AO27" s="103"/>
      <c r="AP27" s="103"/>
      <c r="AQ27" s="103"/>
      <c r="AR27" s="103"/>
      <c r="AS27" s="103"/>
      <c r="AT27" s="103"/>
      <c r="AU27" s="103"/>
      <c r="AV27" s="103"/>
      <c r="AW27" s="586"/>
      <c r="AX27" s="103"/>
      <c r="AY27" s="103"/>
      <c r="AZ27" s="103"/>
      <c r="BA27" s="585"/>
    </row>
    <row r="28" spans="1:53" ht="15.75" hidden="1" customHeight="1" x14ac:dyDescent="0.2">
      <c r="A28" s="2878"/>
      <c r="B28" s="590" t="s">
        <v>1013</v>
      </c>
      <c r="C28" s="2836"/>
      <c r="D28" s="2836"/>
      <c r="E28" s="595" t="s">
        <v>1072</v>
      </c>
      <c r="F28" s="594" t="s">
        <v>1021</v>
      </c>
      <c r="G28" s="594">
        <v>1076</v>
      </c>
      <c r="H28" s="594">
        <v>1076</v>
      </c>
      <c r="I28" s="596">
        <v>1076</v>
      </c>
      <c r="J28" s="590"/>
      <c r="K28" s="589"/>
      <c r="L28" s="589"/>
      <c r="M28" s="589"/>
      <c r="N28" s="103"/>
      <c r="O28" s="103"/>
      <c r="P28" s="103"/>
      <c r="Q28" s="103"/>
      <c r="R28" s="103"/>
      <c r="S28" s="103"/>
      <c r="T28" s="103"/>
      <c r="U28" s="103"/>
      <c r="V28" s="103"/>
      <c r="W28" s="103"/>
      <c r="X28" s="103"/>
      <c r="Y28" s="103"/>
      <c r="Z28" s="588"/>
      <c r="AA28" s="103"/>
      <c r="AB28" s="169"/>
      <c r="AC28" s="587"/>
      <c r="AD28" s="103"/>
      <c r="AE28" s="103"/>
      <c r="AF28" s="103"/>
      <c r="AG28" s="103"/>
      <c r="AH28" s="103"/>
      <c r="AI28" s="586"/>
      <c r="AJ28" s="103"/>
      <c r="AK28" s="103"/>
      <c r="AL28" s="103"/>
      <c r="AM28" s="103"/>
      <c r="AN28" s="589"/>
      <c r="AO28" s="103"/>
      <c r="AP28" s="103"/>
      <c r="AQ28" s="103"/>
      <c r="AR28" s="103"/>
      <c r="AS28" s="103"/>
      <c r="AT28" s="103"/>
      <c r="AU28" s="103"/>
      <c r="AV28" s="103"/>
      <c r="AW28" s="586"/>
      <c r="AX28" s="103"/>
      <c r="AY28" s="103"/>
      <c r="AZ28" s="103"/>
      <c r="BA28" s="585"/>
    </row>
    <row r="29" spans="1:53" ht="38.25" hidden="1" customHeight="1" x14ac:dyDescent="0.2">
      <c r="A29" s="2878"/>
      <c r="B29" s="590" t="s">
        <v>1013</v>
      </c>
      <c r="C29" s="2890" t="s">
        <v>1071</v>
      </c>
      <c r="D29" s="2857" t="s">
        <v>1070</v>
      </c>
      <c r="E29" s="595" t="s">
        <v>1069</v>
      </c>
      <c r="F29" s="594" t="s">
        <v>129</v>
      </c>
      <c r="G29" s="594">
        <v>0</v>
      </c>
      <c r="H29" s="592">
        <v>1</v>
      </c>
      <c r="I29" s="591">
        <v>0.4</v>
      </c>
      <c r="J29" s="590"/>
      <c r="K29" s="589"/>
      <c r="L29" s="589"/>
      <c r="M29" s="589"/>
      <c r="N29" s="103"/>
      <c r="O29" s="103"/>
      <c r="P29" s="103"/>
      <c r="Q29" s="103"/>
      <c r="R29" s="103"/>
      <c r="S29" s="103"/>
      <c r="T29" s="103"/>
      <c r="U29" s="103"/>
      <c r="V29" s="103"/>
      <c r="W29" s="103"/>
      <c r="X29" s="103"/>
      <c r="Y29" s="103"/>
      <c r="Z29" s="588"/>
      <c r="AA29" s="103"/>
      <c r="AB29" s="169"/>
      <c r="AC29" s="587"/>
      <c r="AD29" s="103"/>
      <c r="AE29" s="103"/>
      <c r="AF29" s="103"/>
      <c r="AG29" s="103"/>
      <c r="AH29" s="103"/>
      <c r="AI29" s="586"/>
      <c r="AJ29" s="103"/>
      <c r="AK29" s="103"/>
      <c r="AL29" s="103"/>
      <c r="AM29" s="103"/>
      <c r="AN29" s="589"/>
      <c r="AO29" s="103"/>
      <c r="AP29" s="103"/>
      <c r="AQ29" s="103"/>
      <c r="AR29" s="103"/>
      <c r="AS29" s="103"/>
      <c r="AT29" s="103"/>
      <c r="AU29" s="103"/>
      <c r="AV29" s="103"/>
      <c r="AW29" s="586"/>
      <c r="AX29" s="103"/>
      <c r="AY29" s="103"/>
      <c r="AZ29" s="103"/>
      <c r="BA29" s="585"/>
    </row>
    <row r="30" spans="1:53" ht="15.75" hidden="1" customHeight="1" x14ac:dyDescent="0.2">
      <c r="A30" s="2878"/>
      <c r="B30" s="590" t="s">
        <v>1013</v>
      </c>
      <c r="C30" s="2835"/>
      <c r="D30" s="2835"/>
      <c r="E30" s="593" t="s">
        <v>1068</v>
      </c>
      <c r="F30" s="594" t="s">
        <v>1049</v>
      </c>
      <c r="G30" s="594">
        <v>41</v>
      </c>
      <c r="H30" s="594">
        <v>41</v>
      </c>
      <c r="I30" s="596">
        <v>41</v>
      </c>
      <c r="J30" s="590"/>
      <c r="K30" s="589"/>
      <c r="L30" s="589"/>
      <c r="M30" s="589"/>
      <c r="N30" s="103"/>
      <c r="O30" s="103"/>
      <c r="P30" s="103"/>
      <c r="Q30" s="103"/>
      <c r="R30" s="103"/>
      <c r="S30" s="103"/>
      <c r="T30" s="103"/>
      <c r="U30" s="103"/>
      <c r="V30" s="103"/>
      <c r="W30" s="103"/>
      <c r="X30" s="103"/>
      <c r="Y30" s="103"/>
      <c r="Z30" s="588"/>
      <c r="AA30" s="103"/>
      <c r="AB30" s="169"/>
      <c r="AC30" s="587"/>
      <c r="AD30" s="103"/>
      <c r="AE30" s="103"/>
      <c r="AF30" s="103"/>
      <c r="AG30" s="103"/>
      <c r="AH30" s="103"/>
      <c r="AI30" s="586"/>
      <c r="AJ30" s="103"/>
      <c r="AK30" s="103"/>
      <c r="AL30" s="103"/>
      <c r="AM30" s="103"/>
      <c r="AN30" s="589"/>
      <c r="AO30" s="103"/>
      <c r="AP30" s="103"/>
      <c r="AQ30" s="103"/>
      <c r="AR30" s="103"/>
      <c r="AS30" s="103"/>
      <c r="AT30" s="103"/>
      <c r="AU30" s="103"/>
      <c r="AV30" s="103"/>
      <c r="AW30" s="586"/>
      <c r="AX30" s="103"/>
      <c r="AY30" s="103"/>
      <c r="AZ30" s="103"/>
      <c r="BA30" s="585"/>
    </row>
    <row r="31" spans="1:53" ht="15.75" hidden="1" customHeight="1" x14ac:dyDescent="0.2">
      <c r="A31" s="2878"/>
      <c r="B31" s="590" t="s">
        <v>1013</v>
      </c>
      <c r="C31" s="2836"/>
      <c r="D31" s="2835"/>
      <c r="E31" s="595" t="s">
        <v>1067</v>
      </c>
      <c r="F31" s="604" t="s">
        <v>1066</v>
      </c>
      <c r="G31" s="594">
        <v>3</v>
      </c>
      <c r="H31" s="594">
        <v>12</v>
      </c>
      <c r="I31" s="596">
        <v>3</v>
      </c>
      <c r="J31" s="590"/>
      <c r="K31" s="589"/>
      <c r="L31" s="589"/>
      <c r="M31" s="589"/>
      <c r="N31" s="103"/>
      <c r="O31" s="103"/>
      <c r="P31" s="103"/>
      <c r="Q31" s="103"/>
      <c r="R31" s="103"/>
      <c r="S31" s="103"/>
      <c r="T31" s="103"/>
      <c r="U31" s="103"/>
      <c r="V31" s="103"/>
      <c r="W31" s="103"/>
      <c r="X31" s="103"/>
      <c r="Y31" s="103"/>
      <c r="Z31" s="588"/>
      <c r="AA31" s="103"/>
      <c r="AB31" s="169"/>
      <c r="AC31" s="587"/>
      <c r="AD31" s="103"/>
      <c r="AE31" s="103"/>
      <c r="AF31" s="103"/>
      <c r="AG31" s="103"/>
      <c r="AH31" s="103"/>
      <c r="AI31" s="586"/>
      <c r="AJ31" s="103"/>
      <c r="AK31" s="103"/>
      <c r="AL31" s="103"/>
      <c r="AM31" s="103"/>
      <c r="AN31" s="589"/>
      <c r="AO31" s="103"/>
      <c r="AP31" s="103"/>
      <c r="AQ31" s="103"/>
      <c r="AR31" s="103"/>
      <c r="AS31" s="103"/>
      <c r="AT31" s="103"/>
      <c r="AU31" s="103"/>
      <c r="AV31" s="103"/>
      <c r="AW31" s="586"/>
      <c r="AX31" s="103"/>
      <c r="AY31" s="103"/>
      <c r="AZ31" s="103"/>
      <c r="BA31" s="585"/>
    </row>
    <row r="32" spans="1:53" ht="15.75" hidden="1" customHeight="1" x14ac:dyDescent="0.2">
      <c r="A32" s="2878"/>
      <c r="B32" s="590" t="s">
        <v>1013</v>
      </c>
      <c r="C32" s="608" t="s">
        <v>1065</v>
      </c>
      <c r="D32" s="2836"/>
      <c r="E32" s="605" t="s">
        <v>1064</v>
      </c>
      <c r="F32" s="594" t="s">
        <v>1063</v>
      </c>
      <c r="G32" s="594">
        <v>41</v>
      </c>
      <c r="H32" s="594">
        <v>41</v>
      </c>
      <c r="I32" s="596">
        <v>41</v>
      </c>
      <c r="J32" s="590"/>
      <c r="K32" s="589"/>
      <c r="L32" s="589"/>
      <c r="M32" s="589"/>
      <c r="N32" s="103"/>
      <c r="O32" s="103"/>
      <c r="P32" s="103"/>
      <c r="Q32" s="103"/>
      <c r="R32" s="103"/>
      <c r="S32" s="103"/>
      <c r="T32" s="103"/>
      <c r="U32" s="103"/>
      <c r="V32" s="103"/>
      <c r="W32" s="103"/>
      <c r="X32" s="103"/>
      <c r="Y32" s="103"/>
      <c r="Z32" s="588"/>
      <c r="AA32" s="103"/>
      <c r="AB32" s="169"/>
      <c r="AC32" s="587"/>
      <c r="AD32" s="103"/>
      <c r="AE32" s="103"/>
      <c r="AF32" s="103"/>
      <c r="AG32" s="103"/>
      <c r="AH32" s="103"/>
      <c r="AI32" s="586"/>
      <c r="AJ32" s="103"/>
      <c r="AK32" s="103"/>
      <c r="AL32" s="103"/>
      <c r="AM32" s="103"/>
      <c r="AN32" s="589"/>
      <c r="AO32" s="103"/>
      <c r="AP32" s="103"/>
      <c r="AQ32" s="103"/>
      <c r="AR32" s="103"/>
      <c r="AS32" s="103"/>
      <c r="AT32" s="103"/>
      <c r="AU32" s="103"/>
      <c r="AV32" s="103"/>
      <c r="AW32" s="586"/>
      <c r="AX32" s="103"/>
      <c r="AY32" s="103"/>
      <c r="AZ32" s="103"/>
      <c r="BA32" s="585"/>
    </row>
    <row r="33" spans="1:53" ht="25.5" hidden="1" customHeight="1" x14ac:dyDescent="0.2">
      <c r="A33" s="2878"/>
      <c r="B33" s="590" t="s">
        <v>1013</v>
      </c>
      <c r="C33" s="2891" t="s">
        <v>1062</v>
      </c>
      <c r="D33" s="2853" t="s">
        <v>1061</v>
      </c>
      <c r="E33" s="595" t="s">
        <v>1060</v>
      </c>
      <c r="F33" s="594" t="s">
        <v>116</v>
      </c>
      <c r="G33" s="592">
        <v>0.1</v>
      </c>
      <c r="H33" s="592">
        <v>1</v>
      </c>
      <c r="I33" s="607">
        <v>0.9</v>
      </c>
      <c r="J33" s="590"/>
      <c r="K33" s="589"/>
      <c r="L33" s="589"/>
      <c r="M33" s="589"/>
      <c r="N33" s="103"/>
      <c r="O33" s="103"/>
      <c r="P33" s="103"/>
      <c r="Q33" s="103"/>
      <c r="R33" s="103"/>
      <c r="S33" s="103"/>
      <c r="T33" s="103"/>
      <c r="U33" s="103"/>
      <c r="V33" s="103"/>
      <c r="W33" s="103"/>
      <c r="X33" s="103"/>
      <c r="Y33" s="103"/>
      <c r="Z33" s="588"/>
      <c r="AA33" s="103"/>
      <c r="AB33" s="169"/>
      <c r="AC33" s="587"/>
      <c r="AD33" s="103"/>
      <c r="AE33" s="103"/>
      <c r="AF33" s="103"/>
      <c r="AG33" s="103"/>
      <c r="AH33" s="103"/>
      <c r="AI33" s="586"/>
      <c r="AJ33" s="103"/>
      <c r="AK33" s="103"/>
      <c r="AL33" s="103"/>
      <c r="AM33" s="103"/>
      <c r="AN33" s="589"/>
      <c r="AO33" s="103"/>
      <c r="AP33" s="103"/>
      <c r="AQ33" s="103"/>
      <c r="AR33" s="103"/>
      <c r="AS33" s="103"/>
      <c r="AT33" s="103"/>
      <c r="AU33" s="103"/>
      <c r="AV33" s="103"/>
      <c r="AW33" s="586"/>
      <c r="AX33" s="103"/>
      <c r="AY33" s="103"/>
      <c r="AZ33" s="103"/>
      <c r="BA33" s="585"/>
    </row>
    <row r="34" spans="1:53" ht="15.75" hidden="1" customHeight="1" x14ac:dyDescent="0.2">
      <c r="A34" s="2878"/>
      <c r="B34" s="590" t="s">
        <v>1013</v>
      </c>
      <c r="C34" s="2836"/>
      <c r="D34" s="2836"/>
      <c r="E34" s="595" t="s">
        <v>1059</v>
      </c>
      <c r="F34" s="594" t="s">
        <v>129</v>
      </c>
      <c r="G34" s="592">
        <v>0</v>
      </c>
      <c r="H34" s="592">
        <v>1</v>
      </c>
      <c r="I34" s="607">
        <v>0.25</v>
      </c>
      <c r="J34" s="590"/>
      <c r="K34" s="589"/>
      <c r="L34" s="589"/>
      <c r="M34" s="589"/>
      <c r="N34" s="103"/>
      <c r="O34" s="103"/>
      <c r="P34" s="103"/>
      <c r="Q34" s="103"/>
      <c r="R34" s="103"/>
      <c r="S34" s="103"/>
      <c r="T34" s="103"/>
      <c r="U34" s="103"/>
      <c r="V34" s="103"/>
      <c r="W34" s="103"/>
      <c r="X34" s="103"/>
      <c r="Y34" s="103"/>
      <c r="Z34" s="588"/>
      <c r="AA34" s="103"/>
      <c r="AB34" s="169"/>
      <c r="AC34" s="587"/>
      <c r="AD34" s="103"/>
      <c r="AE34" s="103"/>
      <c r="AF34" s="103"/>
      <c r="AG34" s="103"/>
      <c r="AH34" s="103"/>
      <c r="AI34" s="586"/>
      <c r="AJ34" s="103"/>
      <c r="AK34" s="103"/>
      <c r="AL34" s="103"/>
      <c r="AM34" s="103"/>
      <c r="AN34" s="589"/>
      <c r="AO34" s="103"/>
      <c r="AP34" s="103"/>
      <c r="AQ34" s="103"/>
      <c r="AR34" s="103"/>
      <c r="AS34" s="103"/>
      <c r="AT34" s="103"/>
      <c r="AU34" s="103"/>
      <c r="AV34" s="103"/>
      <c r="AW34" s="586"/>
      <c r="AX34" s="103"/>
      <c r="AY34" s="103"/>
      <c r="AZ34" s="103"/>
      <c r="BA34" s="585"/>
    </row>
    <row r="35" spans="1:53" ht="25.5" hidden="1" customHeight="1" x14ac:dyDescent="0.2">
      <c r="A35" s="2878"/>
      <c r="B35" s="590" t="s">
        <v>1013</v>
      </c>
      <c r="C35" s="2856" t="s">
        <v>1058</v>
      </c>
      <c r="D35" s="2853" t="s">
        <v>1057</v>
      </c>
      <c r="E35" s="595" t="s">
        <v>1056</v>
      </c>
      <c r="F35" s="594" t="s">
        <v>1049</v>
      </c>
      <c r="G35" s="594">
        <v>8</v>
      </c>
      <c r="H35" s="594">
        <v>33</v>
      </c>
      <c r="I35" s="596">
        <v>8</v>
      </c>
      <c r="J35" s="590"/>
      <c r="K35" s="589"/>
      <c r="L35" s="589"/>
      <c r="M35" s="589"/>
      <c r="N35" s="103"/>
      <c r="O35" s="103"/>
      <c r="P35" s="103"/>
      <c r="Q35" s="103"/>
      <c r="R35" s="103"/>
      <c r="S35" s="103"/>
      <c r="T35" s="103"/>
      <c r="U35" s="103"/>
      <c r="V35" s="103"/>
      <c r="W35" s="103"/>
      <c r="X35" s="103"/>
      <c r="Y35" s="103"/>
      <c r="Z35" s="588"/>
      <c r="AA35" s="103"/>
      <c r="AB35" s="169"/>
      <c r="AC35" s="587"/>
      <c r="AD35" s="103"/>
      <c r="AE35" s="103"/>
      <c r="AF35" s="103"/>
      <c r="AG35" s="103"/>
      <c r="AH35" s="103"/>
      <c r="AI35" s="586"/>
      <c r="AJ35" s="103"/>
      <c r="AK35" s="103"/>
      <c r="AL35" s="103"/>
      <c r="AM35" s="103"/>
      <c r="AN35" s="589"/>
      <c r="AO35" s="103"/>
      <c r="AP35" s="103"/>
      <c r="AQ35" s="103"/>
      <c r="AR35" s="103"/>
      <c r="AS35" s="103"/>
      <c r="AT35" s="103"/>
      <c r="AU35" s="103"/>
      <c r="AV35" s="103"/>
      <c r="AW35" s="586"/>
      <c r="AX35" s="103"/>
      <c r="AY35" s="103"/>
      <c r="AZ35" s="103"/>
      <c r="BA35" s="585"/>
    </row>
    <row r="36" spans="1:53" ht="15.75" hidden="1" customHeight="1" x14ac:dyDescent="0.2">
      <c r="A36" s="2878"/>
      <c r="B36" s="590" t="s">
        <v>1013</v>
      </c>
      <c r="C36" s="2836"/>
      <c r="D36" s="2836"/>
      <c r="E36" s="595" t="s">
        <v>1055</v>
      </c>
      <c r="F36" s="594" t="s">
        <v>1049</v>
      </c>
      <c r="G36" s="594">
        <v>41</v>
      </c>
      <c r="H36" s="594">
        <v>41</v>
      </c>
      <c r="I36" s="596">
        <v>41</v>
      </c>
      <c r="J36" s="590"/>
      <c r="K36" s="589"/>
      <c r="L36" s="589"/>
      <c r="M36" s="589"/>
      <c r="N36" s="103"/>
      <c r="O36" s="103"/>
      <c r="P36" s="103"/>
      <c r="Q36" s="103"/>
      <c r="R36" s="103"/>
      <c r="S36" s="103"/>
      <c r="T36" s="103"/>
      <c r="U36" s="103"/>
      <c r="V36" s="103"/>
      <c r="W36" s="103"/>
      <c r="X36" s="103"/>
      <c r="Y36" s="103"/>
      <c r="Z36" s="588"/>
      <c r="AA36" s="103"/>
      <c r="AB36" s="169"/>
      <c r="AC36" s="587"/>
      <c r="AD36" s="103"/>
      <c r="AE36" s="103"/>
      <c r="AF36" s="103"/>
      <c r="AG36" s="103"/>
      <c r="AH36" s="103"/>
      <c r="AI36" s="586"/>
      <c r="AJ36" s="103"/>
      <c r="AK36" s="103"/>
      <c r="AL36" s="103"/>
      <c r="AM36" s="103"/>
      <c r="AN36" s="589"/>
      <c r="AO36" s="103"/>
      <c r="AP36" s="103"/>
      <c r="AQ36" s="103"/>
      <c r="AR36" s="103"/>
      <c r="AS36" s="103"/>
      <c r="AT36" s="103"/>
      <c r="AU36" s="103"/>
      <c r="AV36" s="103"/>
      <c r="AW36" s="586"/>
      <c r="AX36" s="103"/>
      <c r="AY36" s="103"/>
      <c r="AZ36" s="103"/>
      <c r="BA36" s="585"/>
    </row>
    <row r="37" spans="1:53" ht="15.75" hidden="1" customHeight="1" x14ac:dyDescent="0.2">
      <c r="A37" s="2878"/>
      <c r="B37" s="590" t="s">
        <v>1013</v>
      </c>
      <c r="C37" s="2856" t="s">
        <v>1054</v>
      </c>
      <c r="D37" s="2853" t="s">
        <v>1053</v>
      </c>
      <c r="E37" s="595" t="s">
        <v>1052</v>
      </c>
      <c r="F37" s="594" t="s">
        <v>1051</v>
      </c>
      <c r="G37" s="594">
        <v>0</v>
      </c>
      <c r="H37" s="594">
        <v>4</v>
      </c>
      <c r="I37" s="596">
        <v>1</v>
      </c>
      <c r="J37" s="590"/>
      <c r="K37" s="589"/>
      <c r="L37" s="589"/>
      <c r="M37" s="589"/>
      <c r="N37" s="103"/>
      <c r="O37" s="103"/>
      <c r="P37" s="103"/>
      <c r="Q37" s="103"/>
      <c r="R37" s="103"/>
      <c r="S37" s="103"/>
      <c r="T37" s="103"/>
      <c r="U37" s="103"/>
      <c r="V37" s="103"/>
      <c r="W37" s="103"/>
      <c r="X37" s="103"/>
      <c r="Y37" s="103"/>
      <c r="Z37" s="588"/>
      <c r="AA37" s="103"/>
      <c r="AB37" s="169"/>
      <c r="AC37" s="587"/>
      <c r="AD37" s="103"/>
      <c r="AE37" s="103"/>
      <c r="AF37" s="103"/>
      <c r="AG37" s="103"/>
      <c r="AH37" s="103"/>
      <c r="AI37" s="586"/>
      <c r="AJ37" s="103"/>
      <c r="AK37" s="103"/>
      <c r="AL37" s="103"/>
      <c r="AM37" s="103"/>
      <c r="AN37" s="589"/>
      <c r="AO37" s="103"/>
      <c r="AP37" s="103"/>
      <c r="AQ37" s="103"/>
      <c r="AR37" s="103"/>
      <c r="AS37" s="103"/>
      <c r="AT37" s="103"/>
      <c r="AU37" s="103"/>
      <c r="AV37" s="103"/>
      <c r="AW37" s="586"/>
      <c r="AX37" s="103"/>
      <c r="AY37" s="103"/>
      <c r="AZ37" s="103"/>
      <c r="BA37" s="585"/>
    </row>
    <row r="38" spans="1:53" ht="15.75" hidden="1" customHeight="1" x14ac:dyDescent="0.2">
      <c r="A38" s="2878"/>
      <c r="B38" s="590" t="s">
        <v>1013</v>
      </c>
      <c r="C38" s="2836"/>
      <c r="D38" s="2836"/>
      <c r="E38" s="605" t="s">
        <v>1050</v>
      </c>
      <c r="F38" s="604" t="s">
        <v>1049</v>
      </c>
      <c r="G38" s="594">
        <v>41</v>
      </c>
      <c r="H38" s="594">
        <v>41</v>
      </c>
      <c r="I38" s="596">
        <v>41</v>
      </c>
      <c r="J38" s="590"/>
      <c r="K38" s="589"/>
      <c r="L38" s="589"/>
      <c r="M38" s="589"/>
      <c r="N38" s="103"/>
      <c r="O38" s="103"/>
      <c r="P38" s="103"/>
      <c r="Q38" s="103"/>
      <c r="R38" s="103"/>
      <c r="S38" s="103"/>
      <c r="T38" s="103"/>
      <c r="U38" s="103"/>
      <c r="V38" s="103"/>
      <c r="W38" s="103"/>
      <c r="X38" s="103"/>
      <c r="Y38" s="103"/>
      <c r="Z38" s="588"/>
      <c r="AA38" s="103"/>
      <c r="AB38" s="169"/>
      <c r="AC38" s="587"/>
      <c r="AD38" s="103"/>
      <c r="AE38" s="103"/>
      <c r="AF38" s="103"/>
      <c r="AG38" s="103"/>
      <c r="AH38" s="103"/>
      <c r="AI38" s="586"/>
      <c r="AJ38" s="103"/>
      <c r="AK38" s="103"/>
      <c r="AL38" s="103"/>
      <c r="AM38" s="103"/>
      <c r="AN38" s="589"/>
      <c r="AO38" s="103"/>
      <c r="AP38" s="103"/>
      <c r="AQ38" s="103"/>
      <c r="AR38" s="103"/>
      <c r="AS38" s="103"/>
      <c r="AT38" s="103"/>
      <c r="AU38" s="103"/>
      <c r="AV38" s="103"/>
      <c r="AW38" s="586"/>
      <c r="AX38" s="103"/>
      <c r="AY38" s="103"/>
      <c r="AZ38" s="103"/>
      <c r="BA38" s="585"/>
    </row>
    <row r="39" spans="1:53" ht="15.75" hidden="1" customHeight="1" x14ac:dyDescent="0.2">
      <c r="A39" s="2878"/>
      <c r="B39" s="590" t="s">
        <v>1013</v>
      </c>
      <c r="C39" s="606" t="s">
        <v>1048</v>
      </c>
      <c r="D39" s="595" t="s">
        <v>1047</v>
      </c>
      <c r="E39" s="605" t="s">
        <v>1046</v>
      </c>
      <c r="F39" s="592" t="s">
        <v>1045</v>
      </c>
      <c r="G39" s="594">
        <v>13</v>
      </c>
      <c r="H39" s="594">
        <v>16</v>
      </c>
      <c r="I39" s="596">
        <v>4</v>
      </c>
      <c r="J39" s="590"/>
      <c r="K39" s="589"/>
      <c r="L39" s="589"/>
      <c r="M39" s="589"/>
      <c r="N39" s="103"/>
      <c r="O39" s="103"/>
      <c r="P39" s="103"/>
      <c r="Q39" s="103"/>
      <c r="R39" s="103"/>
      <c r="S39" s="103"/>
      <c r="T39" s="103"/>
      <c r="U39" s="103"/>
      <c r="V39" s="103"/>
      <c r="W39" s="103"/>
      <c r="X39" s="103"/>
      <c r="Y39" s="103"/>
      <c r="Z39" s="588"/>
      <c r="AA39" s="103"/>
      <c r="AB39" s="169"/>
      <c r="AC39" s="587"/>
      <c r="AD39" s="103"/>
      <c r="AE39" s="103"/>
      <c r="AF39" s="103"/>
      <c r="AG39" s="103"/>
      <c r="AH39" s="103"/>
      <c r="AI39" s="586"/>
      <c r="AJ39" s="103"/>
      <c r="AK39" s="103"/>
      <c r="AL39" s="103"/>
      <c r="AM39" s="103"/>
      <c r="AN39" s="589"/>
      <c r="AO39" s="103"/>
      <c r="AP39" s="103"/>
      <c r="AQ39" s="103"/>
      <c r="AR39" s="103"/>
      <c r="AS39" s="103"/>
      <c r="AT39" s="103"/>
      <c r="AU39" s="103"/>
      <c r="AV39" s="103"/>
      <c r="AW39" s="586"/>
      <c r="AX39" s="103"/>
      <c r="AY39" s="103"/>
      <c r="AZ39" s="103"/>
      <c r="BA39" s="585"/>
    </row>
    <row r="40" spans="1:53" ht="25.5" hidden="1" customHeight="1" x14ac:dyDescent="0.2">
      <c r="A40" s="2878"/>
      <c r="B40" s="590" t="s">
        <v>1013</v>
      </c>
      <c r="C40" s="2853" t="s">
        <v>1044</v>
      </c>
      <c r="D40" s="2853" t="s">
        <v>1043</v>
      </c>
      <c r="E40" s="595" t="s">
        <v>1042</v>
      </c>
      <c r="F40" s="594" t="s">
        <v>129</v>
      </c>
      <c r="G40" s="594" t="s">
        <v>124</v>
      </c>
      <c r="H40" s="592">
        <v>1</v>
      </c>
      <c r="I40" s="591">
        <v>0.25</v>
      </c>
      <c r="J40" s="590"/>
      <c r="K40" s="589"/>
      <c r="L40" s="589"/>
      <c r="M40" s="589"/>
      <c r="N40" s="103"/>
      <c r="O40" s="103"/>
      <c r="P40" s="103"/>
      <c r="Q40" s="103"/>
      <c r="R40" s="103"/>
      <c r="S40" s="103"/>
      <c r="T40" s="103"/>
      <c r="U40" s="103"/>
      <c r="V40" s="103"/>
      <c r="W40" s="103"/>
      <c r="X40" s="103"/>
      <c r="Y40" s="103"/>
      <c r="Z40" s="588"/>
      <c r="AA40" s="103"/>
      <c r="AB40" s="169"/>
      <c r="AC40" s="587"/>
      <c r="AD40" s="103"/>
      <c r="AE40" s="103"/>
      <c r="AF40" s="103"/>
      <c r="AG40" s="103"/>
      <c r="AH40" s="103"/>
      <c r="AI40" s="586"/>
      <c r="AJ40" s="103"/>
      <c r="AK40" s="103"/>
      <c r="AL40" s="103"/>
      <c r="AM40" s="103"/>
      <c r="AN40" s="589"/>
      <c r="AO40" s="103"/>
      <c r="AP40" s="103"/>
      <c r="AQ40" s="103"/>
      <c r="AR40" s="103"/>
      <c r="AS40" s="103"/>
      <c r="AT40" s="103"/>
      <c r="AU40" s="103"/>
      <c r="AV40" s="103"/>
      <c r="AW40" s="586"/>
      <c r="AX40" s="103"/>
      <c r="AY40" s="103"/>
      <c r="AZ40" s="103"/>
      <c r="BA40" s="585"/>
    </row>
    <row r="41" spans="1:53" ht="15.75" hidden="1" customHeight="1" x14ac:dyDescent="0.2">
      <c r="A41" s="2878"/>
      <c r="B41" s="590" t="s">
        <v>1013</v>
      </c>
      <c r="C41" s="2835"/>
      <c r="D41" s="2835"/>
      <c r="E41" s="595" t="s">
        <v>1041</v>
      </c>
      <c r="F41" s="604" t="s">
        <v>1040</v>
      </c>
      <c r="G41" s="594">
        <v>0</v>
      </c>
      <c r="H41" s="594">
        <v>4</v>
      </c>
      <c r="I41" s="596">
        <v>1</v>
      </c>
      <c r="J41" s="590"/>
      <c r="K41" s="589"/>
      <c r="L41" s="589"/>
      <c r="M41" s="589"/>
      <c r="N41" s="103"/>
      <c r="O41" s="103"/>
      <c r="P41" s="103"/>
      <c r="Q41" s="103"/>
      <c r="R41" s="103"/>
      <c r="S41" s="103"/>
      <c r="T41" s="103"/>
      <c r="U41" s="103"/>
      <c r="V41" s="103"/>
      <c r="W41" s="103"/>
      <c r="X41" s="103"/>
      <c r="Y41" s="103"/>
      <c r="Z41" s="588"/>
      <c r="AA41" s="103"/>
      <c r="AB41" s="169"/>
      <c r="AC41" s="587"/>
      <c r="AD41" s="103"/>
      <c r="AE41" s="103"/>
      <c r="AF41" s="103"/>
      <c r="AG41" s="103"/>
      <c r="AH41" s="103"/>
      <c r="AI41" s="586"/>
      <c r="AJ41" s="103"/>
      <c r="AK41" s="103"/>
      <c r="AL41" s="103"/>
      <c r="AM41" s="103"/>
      <c r="AN41" s="589"/>
      <c r="AO41" s="103"/>
      <c r="AP41" s="103"/>
      <c r="AQ41" s="103"/>
      <c r="AR41" s="103"/>
      <c r="AS41" s="103"/>
      <c r="AT41" s="103"/>
      <c r="AU41" s="103"/>
      <c r="AV41" s="103"/>
      <c r="AW41" s="586"/>
      <c r="AX41" s="103"/>
      <c r="AY41" s="103"/>
      <c r="AZ41" s="103"/>
      <c r="BA41" s="585"/>
    </row>
    <row r="42" spans="1:53" ht="15.75" hidden="1" customHeight="1" x14ac:dyDescent="0.2">
      <c r="A42" s="2878"/>
      <c r="B42" s="590" t="s">
        <v>1013</v>
      </c>
      <c r="C42" s="2836"/>
      <c r="D42" s="2836"/>
      <c r="E42" s="595" t="s">
        <v>1039</v>
      </c>
      <c r="F42" s="594" t="s">
        <v>1038</v>
      </c>
      <c r="G42" s="594">
        <v>0</v>
      </c>
      <c r="H42" s="594">
        <v>13</v>
      </c>
      <c r="I42" s="596">
        <v>13</v>
      </c>
      <c r="J42" s="590"/>
      <c r="K42" s="589"/>
      <c r="L42" s="589"/>
      <c r="M42" s="589"/>
      <c r="N42" s="103"/>
      <c r="O42" s="103"/>
      <c r="P42" s="103"/>
      <c r="Q42" s="103"/>
      <c r="R42" s="103"/>
      <c r="S42" s="103"/>
      <c r="T42" s="103"/>
      <c r="U42" s="103"/>
      <c r="V42" s="103"/>
      <c r="W42" s="103"/>
      <c r="X42" s="103"/>
      <c r="Y42" s="103"/>
      <c r="Z42" s="588"/>
      <c r="AA42" s="103"/>
      <c r="AB42" s="169"/>
      <c r="AC42" s="587"/>
      <c r="AD42" s="103"/>
      <c r="AE42" s="103"/>
      <c r="AF42" s="103"/>
      <c r="AG42" s="103"/>
      <c r="AH42" s="103"/>
      <c r="AI42" s="586"/>
      <c r="AJ42" s="103"/>
      <c r="AK42" s="103"/>
      <c r="AL42" s="103"/>
      <c r="AM42" s="103"/>
      <c r="AN42" s="589"/>
      <c r="AO42" s="103"/>
      <c r="AP42" s="103"/>
      <c r="AQ42" s="103"/>
      <c r="AR42" s="103"/>
      <c r="AS42" s="103"/>
      <c r="AT42" s="103"/>
      <c r="AU42" s="103"/>
      <c r="AV42" s="103"/>
      <c r="AW42" s="586"/>
      <c r="AX42" s="103"/>
      <c r="AY42" s="103"/>
      <c r="AZ42" s="103"/>
      <c r="BA42" s="585"/>
    </row>
    <row r="43" spans="1:53" ht="15.75" hidden="1" customHeight="1" x14ac:dyDescent="0.2">
      <c r="A43" s="2878"/>
      <c r="B43" s="590" t="s">
        <v>1013</v>
      </c>
      <c r="C43" s="595" t="s">
        <v>1037</v>
      </c>
      <c r="D43" s="595" t="s">
        <v>1036</v>
      </c>
      <c r="E43" s="595" t="s">
        <v>1035</v>
      </c>
      <c r="F43" s="594" t="s">
        <v>1034</v>
      </c>
      <c r="G43" s="592">
        <v>1</v>
      </c>
      <c r="H43" s="592">
        <v>1</v>
      </c>
      <c r="I43" s="591">
        <v>0.25</v>
      </c>
      <c r="J43" s="590"/>
      <c r="K43" s="589"/>
      <c r="L43" s="589"/>
      <c r="M43" s="589"/>
      <c r="N43" s="103"/>
      <c r="O43" s="103"/>
      <c r="P43" s="103"/>
      <c r="Q43" s="103"/>
      <c r="R43" s="103"/>
      <c r="S43" s="103"/>
      <c r="T43" s="103"/>
      <c r="U43" s="103"/>
      <c r="V43" s="103"/>
      <c r="W43" s="103"/>
      <c r="X43" s="103"/>
      <c r="Y43" s="103"/>
      <c r="Z43" s="588"/>
      <c r="AA43" s="103"/>
      <c r="AB43" s="169"/>
      <c r="AC43" s="587"/>
      <c r="AD43" s="103"/>
      <c r="AE43" s="103"/>
      <c r="AF43" s="103"/>
      <c r="AG43" s="103"/>
      <c r="AH43" s="103"/>
      <c r="AI43" s="586"/>
      <c r="AJ43" s="103"/>
      <c r="AK43" s="103"/>
      <c r="AL43" s="103"/>
      <c r="AM43" s="103"/>
      <c r="AN43" s="589"/>
      <c r="AO43" s="103"/>
      <c r="AP43" s="103"/>
      <c r="AQ43" s="103"/>
      <c r="AR43" s="103"/>
      <c r="AS43" s="103"/>
      <c r="AT43" s="103"/>
      <c r="AU43" s="103"/>
      <c r="AV43" s="103"/>
      <c r="AW43" s="586"/>
      <c r="AX43" s="103"/>
      <c r="AY43" s="103"/>
      <c r="AZ43" s="103"/>
      <c r="BA43" s="585"/>
    </row>
    <row r="44" spans="1:53" ht="15.75" hidden="1" customHeight="1" x14ac:dyDescent="0.2">
      <c r="A44" s="2878"/>
      <c r="B44" s="590" t="s">
        <v>1013</v>
      </c>
      <c r="C44" s="2856" t="s">
        <v>1033</v>
      </c>
      <c r="D44" s="2853" t="s">
        <v>1032</v>
      </c>
      <c r="E44" s="595" t="s">
        <v>1031</v>
      </c>
      <c r="F44" s="594" t="s">
        <v>1029</v>
      </c>
      <c r="G44" s="594">
        <v>14209</v>
      </c>
      <c r="H44" s="594">
        <v>18333</v>
      </c>
      <c r="I44" s="603">
        <v>16777</v>
      </c>
      <c r="J44" s="590"/>
      <c r="K44" s="589"/>
      <c r="L44" s="589"/>
      <c r="M44" s="589"/>
      <c r="N44" s="103"/>
      <c r="O44" s="103"/>
      <c r="P44" s="103"/>
      <c r="Q44" s="103"/>
      <c r="R44" s="103"/>
      <c r="S44" s="103"/>
      <c r="T44" s="103"/>
      <c r="U44" s="103"/>
      <c r="V44" s="103"/>
      <c r="W44" s="103"/>
      <c r="X44" s="103"/>
      <c r="Y44" s="103"/>
      <c r="Z44" s="588"/>
      <c r="AA44" s="103"/>
      <c r="AB44" s="169"/>
      <c r="AC44" s="587"/>
      <c r="AD44" s="103"/>
      <c r="AE44" s="103"/>
      <c r="AF44" s="103"/>
      <c r="AG44" s="103"/>
      <c r="AH44" s="103"/>
      <c r="AI44" s="586"/>
      <c r="AJ44" s="103"/>
      <c r="AK44" s="103"/>
      <c r="AL44" s="103"/>
      <c r="AM44" s="103"/>
      <c r="AN44" s="589"/>
      <c r="AO44" s="103"/>
      <c r="AP44" s="103"/>
      <c r="AQ44" s="103"/>
      <c r="AR44" s="103"/>
      <c r="AS44" s="103"/>
      <c r="AT44" s="103"/>
      <c r="AU44" s="103"/>
      <c r="AV44" s="103"/>
      <c r="AW44" s="586"/>
      <c r="AX44" s="103"/>
      <c r="AY44" s="103"/>
      <c r="AZ44" s="103"/>
      <c r="BA44" s="585"/>
    </row>
    <row r="45" spans="1:53" ht="15.75" hidden="1" customHeight="1" x14ac:dyDescent="0.2">
      <c r="A45" s="2878"/>
      <c r="B45" s="590" t="s">
        <v>1013</v>
      </c>
      <c r="C45" s="2835"/>
      <c r="D45" s="2835"/>
      <c r="E45" s="595" t="s">
        <v>1030</v>
      </c>
      <c r="F45" s="594" t="s">
        <v>1029</v>
      </c>
      <c r="G45" s="594">
        <v>4792</v>
      </c>
      <c r="H45" s="594">
        <v>5920</v>
      </c>
      <c r="I45" s="603">
        <v>5418</v>
      </c>
      <c r="J45" s="590"/>
      <c r="K45" s="589"/>
      <c r="L45" s="589"/>
      <c r="M45" s="589"/>
      <c r="N45" s="103"/>
      <c r="O45" s="103"/>
      <c r="P45" s="103"/>
      <c r="Q45" s="103"/>
      <c r="R45" s="103"/>
      <c r="S45" s="103"/>
      <c r="T45" s="103"/>
      <c r="U45" s="103"/>
      <c r="V45" s="103"/>
      <c r="W45" s="103"/>
      <c r="X45" s="103"/>
      <c r="Y45" s="103"/>
      <c r="Z45" s="588"/>
      <c r="AA45" s="103"/>
      <c r="AB45" s="169"/>
      <c r="AC45" s="587"/>
      <c r="AD45" s="103"/>
      <c r="AE45" s="103"/>
      <c r="AF45" s="103"/>
      <c r="AG45" s="103"/>
      <c r="AH45" s="103"/>
      <c r="AI45" s="586"/>
      <c r="AJ45" s="103"/>
      <c r="AK45" s="103"/>
      <c r="AL45" s="103"/>
      <c r="AM45" s="103"/>
      <c r="AN45" s="589"/>
      <c r="AO45" s="103"/>
      <c r="AP45" s="103"/>
      <c r="AQ45" s="103"/>
      <c r="AR45" s="103"/>
      <c r="AS45" s="103"/>
      <c r="AT45" s="103"/>
      <c r="AU45" s="103"/>
      <c r="AV45" s="103"/>
      <c r="AW45" s="586"/>
      <c r="AX45" s="103"/>
      <c r="AY45" s="103"/>
      <c r="AZ45" s="103"/>
      <c r="BA45" s="585"/>
    </row>
    <row r="46" spans="1:53" ht="15.75" hidden="1" customHeight="1" x14ac:dyDescent="0.2">
      <c r="A46" s="2878"/>
      <c r="B46" s="590" t="s">
        <v>1013</v>
      </c>
      <c r="C46" s="2835"/>
      <c r="D46" s="2835"/>
      <c r="E46" s="595" t="s">
        <v>1028</v>
      </c>
      <c r="F46" s="594" t="s">
        <v>1027</v>
      </c>
      <c r="G46" s="594">
        <v>1070</v>
      </c>
      <c r="H46" s="594">
        <v>1170</v>
      </c>
      <c r="I46" s="596">
        <v>1070</v>
      </c>
      <c r="J46" s="590"/>
      <c r="K46" s="589"/>
      <c r="L46" s="589"/>
      <c r="M46" s="589"/>
      <c r="N46" s="103"/>
      <c r="O46" s="103"/>
      <c r="P46" s="103"/>
      <c r="Q46" s="103"/>
      <c r="R46" s="103"/>
      <c r="S46" s="103"/>
      <c r="T46" s="103"/>
      <c r="U46" s="103"/>
      <c r="V46" s="103"/>
      <c r="W46" s="103"/>
      <c r="X46" s="103"/>
      <c r="Y46" s="103"/>
      <c r="Z46" s="588"/>
      <c r="AA46" s="103"/>
      <c r="AB46" s="169"/>
      <c r="AC46" s="587"/>
      <c r="AD46" s="103"/>
      <c r="AE46" s="103"/>
      <c r="AF46" s="103"/>
      <c r="AG46" s="103"/>
      <c r="AH46" s="103"/>
      <c r="AI46" s="586"/>
      <c r="AJ46" s="103"/>
      <c r="AK46" s="103"/>
      <c r="AL46" s="103"/>
      <c r="AM46" s="103"/>
      <c r="AN46" s="589"/>
      <c r="AO46" s="103"/>
      <c r="AP46" s="103"/>
      <c r="AQ46" s="103"/>
      <c r="AR46" s="103"/>
      <c r="AS46" s="103"/>
      <c r="AT46" s="103"/>
      <c r="AU46" s="103"/>
      <c r="AV46" s="103"/>
      <c r="AW46" s="586"/>
      <c r="AX46" s="103"/>
      <c r="AY46" s="103"/>
      <c r="AZ46" s="103"/>
      <c r="BA46" s="585"/>
    </row>
    <row r="47" spans="1:53" ht="15.75" hidden="1" customHeight="1" x14ac:dyDescent="0.2">
      <c r="A47" s="2878"/>
      <c r="B47" s="590" t="s">
        <v>1013</v>
      </c>
      <c r="C47" s="2836"/>
      <c r="D47" s="2836"/>
      <c r="E47" s="595" t="s">
        <v>1026</v>
      </c>
      <c r="F47" s="594" t="s">
        <v>1025</v>
      </c>
      <c r="G47" s="594">
        <v>27</v>
      </c>
      <c r="H47" s="594">
        <v>36</v>
      </c>
      <c r="I47" s="596">
        <v>9</v>
      </c>
      <c r="J47" s="590"/>
      <c r="K47" s="589"/>
      <c r="L47" s="589"/>
      <c r="M47" s="589"/>
      <c r="N47" s="103"/>
      <c r="O47" s="103"/>
      <c r="P47" s="103"/>
      <c r="Q47" s="103"/>
      <c r="R47" s="103"/>
      <c r="S47" s="103"/>
      <c r="T47" s="103"/>
      <c r="U47" s="103"/>
      <c r="V47" s="103"/>
      <c r="W47" s="103"/>
      <c r="X47" s="103"/>
      <c r="Y47" s="103"/>
      <c r="Z47" s="588"/>
      <c r="AA47" s="103"/>
      <c r="AB47" s="169"/>
      <c r="AC47" s="587"/>
      <c r="AD47" s="103"/>
      <c r="AE47" s="103"/>
      <c r="AF47" s="103"/>
      <c r="AG47" s="103"/>
      <c r="AH47" s="103"/>
      <c r="AI47" s="586"/>
      <c r="AJ47" s="103"/>
      <c r="AK47" s="103"/>
      <c r="AL47" s="103"/>
      <c r="AM47" s="103"/>
      <c r="AN47" s="589"/>
      <c r="AO47" s="103"/>
      <c r="AP47" s="103"/>
      <c r="AQ47" s="103"/>
      <c r="AR47" s="103"/>
      <c r="AS47" s="103"/>
      <c r="AT47" s="103"/>
      <c r="AU47" s="103"/>
      <c r="AV47" s="103"/>
      <c r="AW47" s="586"/>
      <c r="AX47" s="103"/>
      <c r="AY47" s="103"/>
      <c r="AZ47" s="103"/>
      <c r="BA47" s="585"/>
    </row>
    <row r="48" spans="1:53" ht="15.75" hidden="1" customHeight="1" x14ac:dyDescent="0.2">
      <c r="A48" s="2878"/>
      <c r="B48" s="590" t="s">
        <v>1013</v>
      </c>
      <c r="C48" s="602" t="s">
        <v>1024</v>
      </c>
      <c r="D48" s="601" t="s">
        <v>1023</v>
      </c>
      <c r="E48" s="595" t="s">
        <v>1022</v>
      </c>
      <c r="F48" s="594" t="s">
        <v>1021</v>
      </c>
      <c r="G48" s="594">
        <v>734</v>
      </c>
      <c r="H48" s="594">
        <v>750</v>
      </c>
      <c r="I48" s="600">
        <v>750</v>
      </c>
      <c r="J48" s="590"/>
      <c r="K48" s="589"/>
      <c r="L48" s="589"/>
      <c r="M48" s="589"/>
      <c r="N48" s="103"/>
      <c r="O48" s="103"/>
      <c r="P48" s="103"/>
      <c r="Q48" s="103"/>
      <c r="R48" s="103"/>
      <c r="S48" s="103"/>
      <c r="T48" s="103"/>
      <c r="U48" s="103"/>
      <c r="V48" s="103"/>
      <c r="W48" s="103"/>
      <c r="X48" s="103"/>
      <c r="Y48" s="103"/>
      <c r="Z48" s="588"/>
      <c r="AA48" s="103"/>
      <c r="AB48" s="169"/>
      <c r="AC48" s="587"/>
      <c r="AD48" s="103"/>
      <c r="AE48" s="103"/>
      <c r="AF48" s="103"/>
      <c r="AG48" s="103"/>
      <c r="AH48" s="103"/>
      <c r="AI48" s="586"/>
      <c r="AJ48" s="103"/>
      <c r="AK48" s="103"/>
      <c r="AL48" s="103"/>
      <c r="AM48" s="103"/>
      <c r="AN48" s="589"/>
      <c r="AO48" s="103"/>
      <c r="AP48" s="103"/>
      <c r="AQ48" s="103"/>
      <c r="AR48" s="103"/>
      <c r="AS48" s="103"/>
      <c r="AT48" s="103"/>
      <c r="AU48" s="103"/>
      <c r="AV48" s="103"/>
      <c r="AW48" s="586"/>
      <c r="AX48" s="103"/>
      <c r="AY48" s="103"/>
      <c r="AZ48" s="103"/>
      <c r="BA48" s="585"/>
    </row>
    <row r="49" spans="1:53" ht="15.75" hidden="1" customHeight="1" x14ac:dyDescent="0.2">
      <c r="A49" s="2878"/>
      <c r="B49" s="590" t="s">
        <v>1013</v>
      </c>
      <c r="C49" s="599" t="s">
        <v>1020</v>
      </c>
      <c r="D49" s="598" t="s">
        <v>1019</v>
      </c>
      <c r="E49" s="595" t="s">
        <v>1018</v>
      </c>
      <c r="F49" s="597" t="s">
        <v>1017</v>
      </c>
      <c r="G49" s="594">
        <v>5</v>
      </c>
      <c r="H49" s="594">
        <v>20</v>
      </c>
      <c r="I49" s="596">
        <v>5</v>
      </c>
      <c r="J49" s="590"/>
      <c r="K49" s="589"/>
      <c r="L49" s="589"/>
      <c r="M49" s="589"/>
      <c r="N49" s="103"/>
      <c r="O49" s="103"/>
      <c r="P49" s="103"/>
      <c r="Q49" s="103"/>
      <c r="R49" s="103"/>
      <c r="S49" s="103"/>
      <c r="T49" s="103"/>
      <c r="U49" s="103"/>
      <c r="V49" s="103"/>
      <c r="W49" s="103"/>
      <c r="X49" s="103"/>
      <c r="Y49" s="103"/>
      <c r="Z49" s="588"/>
      <c r="AA49" s="103"/>
      <c r="AB49" s="169"/>
      <c r="AC49" s="587"/>
      <c r="AD49" s="103"/>
      <c r="AE49" s="103"/>
      <c r="AF49" s="103"/>
      <c r="AG49" s="103"/>
      <c r="AH49" s="103"/>
      <c r="AI49" s="586"/>
      <c r="AJ49" s="103"/>
      <c r="AK49" s="103"/>
      <c r="AL49" s="103"/>
      <c r="AM49" s="103"/>
      <c r="AN49" s="589"/>
      <c r="AO49" s="103"/>
      <c r="AP49" s="103"/>
      <c r="AQ49" s="103"/>
      <c r="AR49" s="103"/>
      <c r="AS49" s="103"/>
      <c r="AT49" s="103"/>
      <c r="AU49" s="103"/>
      <c r="AV49" s="103"/>
      <c r="AW49" s="586"/>
      <c r="AX49" s="103"/>
      <c r="AY49" s="103"/>
      <c r="AZ49" s="103"/>
      <c r="BA49" s="585"/>
    </row>
    <row r="50" spans="1:53" ht="15.75" hidden="1" customHeight="1" x14ac:dyDescent="0.2">
      <c r="A50" s="2878"/>
      <c r="B50" s="590" t="s">
        <v>1013</v>
      </c>
      <c r="C50" s="2856" t="s">
        <v>1016</v>
      </c>
      <c r="D50" s="2853" t="s">
        <v>1016</v>
      </c>
      <c r="E50" s="595" t="s">
        <v>1015</v>
      </c>
      <c r="F50" s="594" t="s">
        <v>634</v>
      </c>
      <c r="G50" s="592">
        <v>1</v>
      </c>
      <c r="H50" s="592">
        <v>1</v>
      </c>
      <c r="I50" s="591">
        <v>1</v>
      </c>
      <c r="J50" s="590"/>
      <c r="K50" s="589"/>
      <c r="L50" s="589"/>
      <c r="M50" s="589"/>
      <c r="N50" s="103"/>
      <c r="O50" s="103"/>
      <c r="P50" s="103"/>
      <c r="Q50" s="103"/>
      <c r="R50" s="103"/>
      <c r="S50" s="103"/>
      <c r="T50" s="103"/>
      <c r="U50" s="103"/>
      <c r="V50" s="103"/>
      <c r="W50" s="103"/>
      <c r="X50" s="103"/>
      <c r="Y50" s="103"/>
      <c r="Z50" s="588"/>
      <c r="AA50" s="103"/>
      <c r="AB50" s="169"/>
      <c r="AC50" s="587"/>
      <c r="AD50" s="103"/>
      <c r="AE50" s="103"/>
      <c r="AF50" s="103"/>
      <c r="AG50" s="103"/>
      <c r="AH50" s="103"/>
      <c r="AI50" s="586"/>
      <c r="AJ50" s="103"/>
      <c r="AK50" s="103"/>
      <c r="AL50" s="103"/>
      <c r="AM50" s="103"/>
      <c r="AN50" s="589"/>
      <c r="AO50" s="103"/>
      <c r="AP50" s="103"/>
      <c r="AQ50" s="103"/>
      <c r="AR50" s="103"/>
      <c r="AS50" s="103"/>
      <c r="AT50" s="103"/>
      <c r="AU50" s="103"/>
      <c r="AV50" s="103"/>
      <c r="AW50" s="586"/>
      <c r="AX50" s="103"/>
      <c r="AY50" s="103"/>
      <c r="AZ50" s="103"/>
      <c r="BA50" s="585"/>
    </row>
    <row r="51" spans="1:53" ht="15.75" hidden="1" customHeight="1" x14ac:dyDescent="0.2">
      <c r="A51" s="2878"/>
      <c r="B51" s="590" t="s">
        <v>1013</v>
      </c>
      <c r="C51" s="2835"/>
      <c r="D51" s="2835"/>
      <c r="E51" s="593" t="s">
        <v>1014</v>
      </c>
      <c r="F51" s="592" t="s">
        <v>129</v>
      </c>
      <c r="G51" s="594">
        <v>0</v>
      </c>
      <c r="H51" s="592">
        <v>1</v>
      </c>
      <c r="I51" s="591">
        <v>0.25</v>
      </c>
      <c r="J51" s="590"/>
      <c r="K51" s="589"/>
      <c r="L51" s="589"/>
      <c r="M51" s="589"/>
      <c r="N51" s="103"/>
      <c r="O51" s="103"/>
      <c r="P51" s="103"/>
      <c r="Q51" s="103"/>
      <c r="R51" s="103"/>
      <c r="S51" s="103"/>
      <c r="T51" s="103"/>
      <c r="U51" s="103"/>
      <c r="V51" s="103"/>
      <c r="W51" s="103"/>
      <c r="X51" s="103"/>
      <c r="Y51" s="103"/>
      <c r="Z51" s="588"/>
      <c r="AA51" s="103"/>
      <c r="AB51" s="169"/>
      <c r="AC51" s="587"/>
      <c r="AD51" s="103"/>
      <c r="AE51" s="103"/>
      <c r="AF51" s="103"/>
      <c r="AG51" s="103"/>
      <c r="AH51" s="103"/>
      <c r="AI51" s="586"/>
      <c r="AJ51" s="103"/>
      <c r="AK51" s="103"/>
      <c r="AL51" s="103"/>
      <c r="AM51" s="103"/>
      <c r="AN51" s="589"/>
      <c r="AO51" s="103"/>
      <c r="AP51" s="103"/>
      <c r="AQ51" s="103"/>
      <c r="AR51" s="103"/>
      <c r="AS51" s="103"/>
      <c r="AT51" s="103"/>
      <c r="AU51" s="103"/>
      <c r="AV51" s="103"/>
      <c r="AW51" s="586"/>
      <c r="AX51" s="103"/>
      <c r="AY51" s="103"/>
      <c r="AZ51" s="103"/>
      <c r="BA51" s="585"/>
    </row>
    <row r="52" spans="1:53" ht="15.75" hidden="1" customHeight="1" x14ac:dyDescent="0.2">
      <c r="A52" s="2878"/>
      <c r="B52" s="590" t="s">
        <v>1013</v>
      </c>
      <c r="C52" s="2836"/>
      <c r="D52" s="2836"/>
      <c r="E52" s="593" t="s">
        <v>1012</v>
      </c>
      <c r="F52" s="592" t="s">
        <v>129</v>
      </c>
      <c r="G52" s="592">
        <v>0.2</v>
      </c>
      <c r="H52" s="592">
        <v>1</v>
      </c>
      <c r="I52" s="591">
        <v>0.2</v>
      </c>
      <c r="J52" s="590"/>
      <c r="K52" s="589"/>
      <c r="L52" s="589"/>
      <c r="M52" s="589"/>
      <c r="N52" s="103"/>
      <c r="O52" s="103"/>
      <c r="P52" s="103"/>
      <c r="Q52" s="103"/>
      <c r="R52" s="103"/>
      <c r="S52" s="103"/>
      <c r="T52" s="103"/>
      <c r="U52" s="103"/>
      <c r="V52" s="103"/>
      <c r="W52" s="103"/>
      <c r="X52" s="103"/>
      <c r="Y52" s="103"/>
      <c r="Z52" s="588"/>
      <c r="AA52" s="103"/>
      <c r="AB52" s="169"/>
      <c r="AC52" s="587"/>
      <c r="AD52" s="103"/>
      <c r="AE52" s="103"/>
      <c r="AF52" s="103"/>
      <c r="AG52" s="103"/>
      <c r="AH52" s="103"/>
      <c r="AI52" s="586"/>
      <c r="AJ52" s="103"/>
      <c r="AK52" s="103"/>
      <c r="AL52" s="103"/>
      <c r="AM52" s="103"/>
      <c r="AN52" s="589"/>
      <c r="AO52" s="103"/>
      <c r="AP52" s="103"/>
      <c r="AQ52" s="103"/>
      <c r="AR52" s="103"/>
      <c r="AS52" s="103"/>
      <c r="AT52" s="103"/>
      <c r="AU52" s="103"/>
      <c r="AV52" s="103"/>
      <c r="AW52" s="586"/>
      <c r="AX52" s="103"/>
      <c r="AY52" s="103"/>
      <c r="AZ52" s="103"/>
      <c r="BA52" s="585"/>
    </row>
    <row r="53" spans="1:53" ht="26.25" hidden="1" customHeight="1" x14ac:dyDescent="0.25">
      <c r="A53" s="2878"/>
      <c r="B53" s="334" t="s">
        <v>885</v>
      </c>
      <c r="C53" s="2889" t="s">
        <v>1011</v>
      </c>
      <c r="D53" s="2882" t="s">
        <v>1010</v>
      </c>
      <c r="E53" s="333" t="s">
        <v>1009</v>
      </c>
      <c r="F53" s="561" t="s">
        <v>129</v>
      </c>
      <c r="G53" s="561" t="s">
        <v>124</v>
      </c>
      <c r="H53" s="564">
        <v>1</v>
      </c>
      <c r="I53" s="567">
        <v>0.15</v>
      </c>
      <c r="J53" s="171"/>
      <c r="K53" s="102"/>
      <c r="L53" s="102"/>
      <c r="M53" s="102"/>
      <c r="N53" s="101"/>
      <c r="O53" s="101"/>
      <c r="P53" s="101"/>
      <c r="Q53" s="101"/>
      <c r="R53" s="101"/>
      <c r="S53" s="101"/>
      <c r="T53" s="101"/>
      <c r="U53" s="101"/>
      <c r="V53" s="101"/>
      <c r="W53" s="101"/>
      <c r="X53" s="101"/>
      <c r="Y53" s="101"/>
      <c r="Z53" s="170"/>
      <c r="AA53" s="101"/>
      <c r="AB53" s="169"/>
      <c r="AC53" s="168"/>
      <c r="AD53" s="101"/>
      <c r="AE53" s="101"/>
      <c r="AF53" s="101"/>
      <c r="AG53" s="101"/>
      <c r="AH53" s="101"/>
      <c r="AI53" s="167"/>
      <c r="AJ53" s="101"/>
      <c r="AK53" s="101"/>
      <c r="AL53" s="101"/>
      <c r="AM53" s="101"/>
      <c r="AN53" s="102"/>
      <c r="AO53" s="101"/>
      <c r="AP53" s="101"/>
      <c r="AQ53" s="101"/>
      <c r="AR53" s="101"/>
      <c r="AS53" s="101"/>
      <c r="AT53" s="101"/>
      <c r="AU53" s="101"/>
      <c r="AV53" s="101"/>
      <c r="AW53" s="167"/>
      <c r="AX53" s="101"/>
      <c r="AY53" s="101"/>
      <c r="AZ53" s="101"/>
      <c r="BA53" s="99"/>
    </row>
    <row r="54" spans="1:53" ht="15.75" hidden="1" customHeight="1" x14ac:dyDescent="0.25">
      <c r="A54" s="2878"/>
      <c r="B54" s="334" t="s">
        <v>885</v>
      </c>
      <c r="C54" s="2836"/>
      <c r="D54" s="2836"/>
      <c r="E54" s="333" t="s">
        <v>1008</v>
      </c>
      <c r="F54" s="334" t="s">
        <v>129</v>
      </c>
      <c r="G54" s="334" t="s">
        <v>124</v>
      </c>
      <c r="H54" s="558">
        <v>1</v>
      </c>
      <c r="I54" s="567">
        <v>0.15</v>
      </c>
      <c r="J54" s="171"/>
      <c r="K54" s="102"/>
      <c r="L54" s="102"/>
      <c r="M54" s="102"/>
      <c r="N54" s="101"/>
      <c r="O54" s="101"/>
      <c r="P54" s="101"/>
      <c r="Q54" s="101"/>
      <c r="R54" s="101"/>
      <c r="S54" s="101"/>
      <c r="T54" s="101"/>
      <c r="U54" s="101"/>
      <c r="V54" s="101"/>
      <c r="W54" s="101"/>
      <c r="X54" s="101"/>
      <c r="Y54" s="101"/>
      <c r="Z54" s="170"/>
      <c r="AA54" s="101"/>
      <c r="AB54" s="169"/>
      <c r="AC54" s="168"/>
      <c r="AD54" s="101"/>
      <c r="AE54" s="101"/>
      <c r="AF54" s="101"/>
      <c r="AG54" s="101"/>
      <c r="AH54" s="101"/>
      <c r="AI54" s="167"/>
      <c r="AJ54" s="101"/>
      <c r="AK54" s="101"/>
      <c r="AL54" s="101"/>
      <c r="AM54" s="101"/>
      <c r="AN54" s="102"/>
      <c r="AO54" s="101"/>
      <c r="AP54" s="101"/>
      <c r="AQ54" s="101"/>
      <c r="AR54" s="101"/>
      <c r="AS54" s="101"/>
      <c r="AT54" s="101"/>
      <c r="AU54" s="101"/>
      <c r="AV54" s="101"/>
      <c r="AW54" s="167"/>
      <c r="AX54" s="101"/>
      <c r="AY54" s="101"/>
      <c r="AZ54" s="101"/>
      <c r="BA54" s="99"/>
    </row>
    <row r="55" spans="1:53" ht="15.75" hidden="1" customHeight="1" x14ac:dyDescent="0.25">
      <c r="A55" s="2878"/>
      <c r="B55" s="334" t="s">
        <v>885</v>
      </c>
      <c r="C55" s="2834" t="s">
        <v>1007</v>
      </c>
      <c r="D55" s="333" t="s">
        <v>1006</v>
      </c>
      <c r="E55" s="562" t="s">
        <v>1005</v>
      </c>
      <c r="F55" s="570" t="s">
        <v>1004</v>
      </c>
      <c r="G55" s="570" t="s">
        <v>124</v>
      </c>
      <c r="H55" s="570">
        <v>20</v>
      </c>
      <c r="I55" s="572">
        <v>1</v>
      </c>
      <c r="J55" s="171"/>
      <c r="K55" s="102"/>
      <c r="L55" s="102"/>
      <c r="M55" s="102"/>
      <c r="N55" s="101"/>
      <c r="O55" s="101"/>
      <c r="P55" s="101"/>
      <c r="Q55" s="101"/>
      <c r="R55" s="101"/>
      <c r="S55" s="101"/>
      <c r="T55" s="101"/>
      <c r="U55" s="101"/>
      <c r="V55" s="101"/>
      <c r="W55" s="101"/>
      <c r="X55" s="101"/>
      <c r="Y55" s="101"/>
      <c r="Z55" s="170"/>
      <c r="AA55" s="101"/>
      <c r="AB55" s="169"/>
      <c r="AC55" s="168"/>
      <c r="AD55" s="101"/>
      <c r="AE55" s="101"/>
      <c r="AF55" s="101"/>
      <c r="AG55" s="101"/>
      <c r="AH55" s="101"/>
      <c r="AI55" s="167"/>
      <c r="AJ55" s="101"/>
      <c r="AK55" s="101"/>
      <c r="AL55" s="101"/>
      <c r="AM55" s="101"/>
      <c r="AN55" s="102"/>
      <c r="AO55" s="101"/>
      <c r="AP55" s="101"/>
      <c r="AQ55" s="101"/>
      <c r="AR55" s="101"/>
      <c r="AS55" s="101"/>
      <c r="AT55" s="101"/>
      <c r="AU55" s="101"/>
      <c r="AV55" s="101"/>
      <c r="AW55" s="167"/>
      <c r="AX55" s="101"/>
      <c r="AY55" s="101"/>
      <c r="AZ55" s="101"/>
      <c r="BA55" s="99"/>
    </row>
    <row r="56" spans="1:53" ht="38.25" hidden="1" customHeight="1" x14ac:dyDescent="0.25">
      <c r="A56" s="2878"/>
      <c r="B56" s="334" t="s">
        <v>885</v>
      </c>
      <c r="C56" s="2835"/>
      <c r="D56" s="333" t="s">
        <v>1003</v>
      </c>
      <c r="E56" s="2834" t="s">
        <v>1002</v>
      </c>
      <c r="F56" s="2837" t="s">
        <v>1001</v>
      </c>
      <c r="G56" s="2837" t="s">
        <v>124</v>
      </c>
      <c r="H56" s="2837">
        <v>20</v>
      </c>
      <c r="I56" s="2854">
        <v>1</v>
      </c>
      <c r="J56" s="171"/>
      <c r="K56" s="102"/>
      <c r="L56" s="102"/>
      <c r="M56" s="102"/>
      <c r="N56" s="101"/>
      <c r="O56" s="101"/>
      <c r="P56" s="101"/>
      <c r="Q56" s="101"/>
      <c r="R56" s="101"/>
      <c r="S56" s="101"/>
      <c r="T56" s="101"/>
      <c r="U56" s="101"/>
      <c r="V56" s="101"/>
      <c r="W56" s="101"/>
      <c r="X56" s="101"/>
      <c r="Y56" s="101"/>
      <c r="Z56" s="170"/>
      <c r="AA56" s="101"/>
      <c r="AB56" s="169"/>
      <c r="AC56" s="168"/>
      <c r="AD56" s="101"/>
      <c r="AE56" s="101"/>
      <c r="AF56" s="101"/>
      <c r="AG56" s="101"/>
      <c r="AH56" s="101"/>
      <c r="AI56" s="167"/>
      <c r="AJ56" s="101"/>
      <c r="AK56" s="101"/>
      <c r="AL56" s="101"/>
      <c r="AM56" s="101"/>
      <c r="AN56" s="102"/>
      <c r="AO56" s="101"/>
      <c r="AP56" s="101"/>
      <c r="AQ56" s="101"/>
      <c r="AR56" s="101"/>
      <c r="AS56" s="101"/>
      <c r="AT56" s="101"/>
      <c r="AU56" s="101"/>
      <c r="AV56" s="101"/>
      <c r="AW56" s="167"/>
      <c r="AX56" s="101"/>
      <c r="AY56" s="101"/>
      <c r="AZ56" s="101"/>
      <c r="BA56" s="99"/>
    </row>
    <row r="57" spans="1:53" ht="25.5" hidden="1" customHeight="1" x14ac:dyDescent="0.25">
      <c r="A57" s="2878"/>
      <c r="B57" s="334" t="s">
        <v>885</v>
      </c>
      <c r="C57" s="2835"/>
      <c r="D57" s="333" t="s">
        <v>1000</v>
      </c>
      <c r="E57" s="2835"/>
      <c r="F57" s="2835"/>
      <c r="G57" s="2835"/>
      <c r="H57" s="2835"/>
      <c r="I57" s="2855"/>
      <c r="J57" s="171"/>
      <c r="K57" s="102"/>
      <c r="L57" s="102"/>
      <c r="M57" s="102"/>
      <c r="N57" s="101"/>
      <c r="O57" s="101"/>
      <c r="P57" s="101"/>
      <c r="Q57" s="101"/>
      <c r="R57" s="101"/>
      <c r="S57" s="101"/>
      <c r="T57" s="101"/>
      <c r="U57" s="101"/>
      <c r="V57" s="101"/>
      <c r="W57" s="101"/>
      <c r="X57" s="101"/>
      <c r="Y57" s="101"/>
      <c r="Z57" s="170"/>
      <c r="AA57" s="101"/>
      <c r="AB57" s="169"/>
      <c r="AC57" s="168"/>
      <c r="AD57" s="101"/>
      <c r="AE57" s="101"/>
      <c r="AF57" s="101"/>
      <c r="AG57" s="101"/>
      <c r="AH57" s="101"/>
      <c r="AI57" s="167"/>
      <c r="AJ57" s="101"/>
      <c r="AK57" s="101"/>
      <c r="AL57" s="101"/>
      <c r="AM57" s="101"/>
      <c r="AN57" s="102"/>
      <c r="AO57" s="101"/>
      <c r="AP57" s="101"/>
      <c r="AQ57" s="101"/>
      <c r="AR57" s="101"/>
      <c r="AS57" s="101"/>
      <c r="AT57" s="101"/>
      <c r="AU57" s="101"/>
      <c r="AV57" s="101"/>
      <c r="AW57" s="167"/>
      <c r="AX57" s="101"/>
      <c r="AY57" s="101"/>
      <c r="AZ57" s="101"/>
      <c r="BA57" s="99"/>
    </row>
    <row r="58" spans="1:53" ht="26.25" hidden="1" customHeight="1" x14ac:dyDescent="0.25">
      <c r="A58" s="2878"/>
      <c r="B58" s="334" t="s">
        <v>885</v>
      </c>
      <c r="C58" s="2835"/>
      <c r="D58" s="584" t="s">
        <v>999</v>
      </c>
      <c r="E58" s="2835"/>
      <c r="F58" s="2835"/>
      <c r="G58" s="2835"/>
      <c r="H58" s="2835"/>
      <c r="I58" s="2855"/>
      <c r="J58" s="171"/>
      <c r="K58" s="102"/>
      <c r="L58" s="102"/>
      <c r="M58" s="102"/>
      <c r="N58" s="101"/>
      <c r="O58" s="101"/>
      <c r="P58" s="101"/>
      <c r="Q58" s="101"/>
      <c r="R58" s="101"/>
      <c r="S58" s="101"/>
      <c r="T58" s="101"/>
      <c r="U58" s="101"/>
      <c r="V58" s="101"/>
      <c r="W58" s="101"/>
      <c r="X58" s="101"/>
      <c r="Y58" s="101"/>
      <c r="Z58" s="170"/>
      <c r="AA58" s="101"/>
      <c r="AB58" s="169"/>
      <c r="AC58" s="168"/>
      <c r="AD58" s="101"/>
      <c r="AE58" s="101"/>
      <c r="AF58" s="101"/>
      <c r="AG58" s="101"/>
      <c r="AH58" s="101"/>
      <c r="AI58" s="167"/>
      <c r="AJ58" s="101"/>
      <c r="AK58" s="101"/>
      <c r="AL58" s="101"/>
      <c r="AM58" s="101"/>
      <c r="AN58" s="102"/>
      <c r="AO58" s="101"/>
      <c r="AP58" s="101"/>
      <c r="AQ58" s="101"/>
      <c r="AR58" s="101"/>
      <c r="AS58" s="101"/>
      <c r="AT58" s="101"/>
      <c r="AU58" s="101"/>
      <c r="AV58" s="101"/>
      <c r="AW58" s="167"/>
      <c r="AX58" s="101"/>
      <c r="AY58" s="101"/>
      <c r="AZ58" s="101"/>
      <c r="BA58" s="99"/>
    </row>
    <row r="59" spans="1:53" ht="25.5" hidden="1" customHeight="1" x14ac:dyDescent="0.25">
      <c r="A59" s="2878"/>
      <c r="B59" s="334" t="s">
        <v>885</v>
      </c>
      <c r="C59" s="2835"/>
      <c r="D59" s="584" t="s">
        <v>998</v>
      </c>
      <c r="E59" s="2836"/>
      <c r="F59" s="2836"/>
      <c r="G59" s="2836"/>
      <c r="H59" s="2836"/>
      <c r="I59" s="2827"/>
      <c r="J59" s="171"/>
      <c r="K59" s="102"/>
      <c r="L59" s="102"/>
      <c r="M59" s="102"/>
      <c r="N59" s="101"/>
      <c r="O59" s="101"/>
      <c r="P59" s="101"/>
      <c r="Q59" s="101"/>
      <c r="R59" s="101"/>
      <c r="S59" s="101"/>
      <c r="T59" s="101"/>
      <c r="U59" s="101"/>
      <c r="V59" s="101"/>
      <c r="W59" s="101"/>
      <c r="X59" s="101"/>
      <c r="Y59" s="101"/>
      <c r="Z59" s="170"/>
      <c r="AA59" s="101"/>
      <c r="AB59" s="169"/>
      <c r="AC59" s="168"/>
      <c r="AD59" s="101"/>
      <c r="AE59" s="101"/>
      <c r="AF59" s="101"/>
      <c r="AG59" s="101"/>
      <c r="AH59" s="101"/>
      <c r="AI59" s="167"/>
      <c r="AJ59" s="101"/>
      <c r="AK59" s="101"/>
      <c r="AL59" s="101"/>
      <c r="AM59" s="101"/>
      <c r="AN59" s="102"/>
      <c r="AO59" s="101"/>
      <c r="AP59" s="101"/>
      <c r="AQ59" s="101"/>
      <c r="AR59" s="101"/>
      <c r="AS59" s="101"/>
      <c r="AT59" s="101"/>
      <c r="AU59" s="101"/>
      <c r="AV59" s="101"/>
      <c r="AW59" s="167"/>
      <c r="AX59" s="101"/>
      <c r="AY59" s="101"/>
      <c r="AZ59" s="101"/>
      <c r="BA59" s="99"/>
    </row>
    <row r="60" spans="1:53" ht="15.75" hidden="1" customHeight="1" x14ac:dyDescent="0.25">
      <c r="A60" s="2878"/>
      <c r="B60" s="334" t="s">
        <v>885</v>
      </c>
      <c r="C60" s="2836"/>
      <c r="D60" s="584" t="s">
        <v>997</v>
      </c>
      <c r="E60" s="333" t="s">
        <v>996</v>
      </c>
      <c r="F60" s="334" t="s">
        <v>129</v>
      </c>
      <c r="G60" s="334" t="s">
        <v>124</v>
      </c>
      <c r="H60" s="558">
        <v>1</v>
      </c>
      <c r="I60" s="565">
        <v>0.05</v>
      </c>
      <c r="J60" s="171"/>
      <c r="K60" s="102"/>
      <c r="L60" s="102"/>
      <c r="M60" s="102"/>
      <c r="N60" s="101"/>
      <c r="O60" s="101"/>
      <c r="P60" s="101"/>
      <c r="Q60" s="101"/>
      <c r="R60" s="101"/>
      <c r="S60" s="101"/>
      <c r="T60" s="101"/>
      <c r="U60" s="101"/>
      <c r="V60" s="101"/>
      <c r="W60" s="101"/>
      <c r="X60" s="101"/>
      <c r="Y60" s="101"/>
      <c r="Z60" s="170"/>
      <c r="AA60" s="101"/>
      <c r="AB60" s="169"/>
      <c r="AC60" s="168"/>
      <c r="AD60" s="101"/>
      <c r="AE60" s="101"/>
      <c r="AF60" s="101"/>
      <c r="AG60" s="101"/>
      <c r="AH60" s="101"/>
      <c r="AI60" s="167"/>
      <c r="AJ60" s="101"/>
      <c r="AK60" s="101"/>
      <c r="AL60" s="101"/>
      <c r="AM60" s="101"/>
      <c r="AN60" s="102"/>
      <c r="AO60" s="101"/>
      <c r="AP60" s="101"/>
      <c r="AQ60" s="101"/>
      <c r="AR60" s="101"/>
      <c r="AS60" s="101"/>
      <c r="AT60" s="101"/>
      <c r="AU60" s="101"/>
      <c r="AV60" s="101"/>
      <c r="AW60" s="167"/>
      <c r="AX60" s="101"/>
      <c r="AY60" s="101"/>
      <c r="AZ60" s="101"/>
      <c r="BA60" s="99"/>
    </row>
    <row r="61" spans="1:53" ht="15.75" hidden="1" customHeight="1" x14ac:dyDescent="0.25">
      <c r="A61" s="2878"/>
      <c r="B61" s="334" t="s">
        <v>885</v>
      </c>
      <c r="C61" s="2834" t="s">
        <v>995</v>
      </c>
      <c r="D61" s="573" t="s">
        <v>994</v>
      </c>
      <c r="E61" s="333" t="s">
        <v>993</v>
      </c>
      <c r="F61" s="334" t="s">
        <v>129</v>
      </c>
      <c r="G61" s="334">
        <v>0</v>
      </c>
      <c r="H61" s="558">
        <f>80%</f>
        <v>0.8</v>
      </c>
      <c r="I61" s="565">
        <v>0.1</v>
      </c>
      <c r="J61" s="171"/>
      <c r="K61" s="102"/>
      <c r="L61" s="102"/>
      <c r="M61" s="102"/>
      <c r="N61" s="101"/>
      <c r="O61" s="101"/>
      <c r="P61" s="101"/>
      <c r="Q61" s="101"/>
      <c r="R61" s="101"/>
      <c r="S61" s="101"/>
      <c r="T61" s="101"/>
      <c r="U61" s="101"/>
      <c r="V61" s="101"/>
      <c r="W61" s="101"/>
      <c r="X61" s="101"/>
      <c r="Y61" s="101"/>
      <c r="Z61" s="170"/>
      <c r="AA61" s="101"/>
      <c r="AB61" s="169"/>
      <c r="AC61" s="168"/>
      <c r="AD61" s="101"/>
      <c r="AE61" s="101"/>
      <c r="AF61" s="101"/>
      <c r="AG61" s="101"/>
      <c r="AH61" s="101"/>
      <c r="AI61" s="167"/>
      <c r="AJ61" s="101"/>
      <c r="AK61" s="101"/>
      <c r="AL61" s="101"/>
      <c r="AM61" s="101"/>
      <c r="AN61" s="102"/>
      <c r="AO61" s="101"/>
      <c r="AP61" s="101"/>
      <c r="AQ61" s="101"/>
      <c r="AR61" s="101"/>
      <c r="AS61" s="101"/>
      <c r="AT61" s="101"/>
      <c r="AU61" s="101"/>
      <c r="AV61" s="101"/>
      <c r="AW61" s="167"/>
      <c r="AX61" s="101"/>
      <c r="AY61" s="101"/>
      <c r="AZ61" s="101"/>
      <c r="BA61" s="99"/>
    </row>
    <row r="62" spans="1:53" ht="25.5" hidden="1" customHeight="1" x14ac:dyDescent="0.25">
      <c r="A62" s="2878"/>
      <c r="B62" s="334" t="s">
        <v>885</v>
      </c>
      <c r="C62" s="2835"/>
      <c r="D62" s="573" t="s">
        <v>992</v>
      </c>
      <c r="E62" s="2834" t="s">
        <v>991</v>
      </c>
      <c r="F62" s="2837" t="s">
        <v>129</v>
      </c>
      <c r="G62" s="2837" t="s">
        <v>124</v>
      </c>
      <c r="H62" s="2838">
        <v>0.8</v>
      </c>
      <c r="I62" s="2826">
        <v>0.1</v>
      </c>
      <c r="J62" s="171"/>
      <c r="K62" s="102"/>
      <c r="L62" s="102"/>
      <c r="M62" s="102"/>
      <c r="N62" s="101"/>
      <c r="O62" s="101"/>
      <c r="P62" s="101"/>
      <c r="Q62" s="101"/>
      <c r="R62" s="101"/>
      <c r="S62" s="101"/>
      <c r="T62" s="101"/>
      <c r="U62" s="101"/>
      <c r="V62" s="101"/>
      <c r="W62" s="101"/>
      <c r="X62" s="101"/>
      <c r="Y62" s="101"/>
      <c r="Z62" s="170"/>
      <c r="AA62" s="101"/>
      <c r="AB62" s="169"/>
      <c r="AC62" s="168"/>
      <c r="AD62" s="101"/>
      <c r="AE62" s="101"/>
      <c r="AF62" s="101"/>
      <c r="AG62" s="101"/>
      <c r="AH62" s="101"/>
      <c r="AI62" s="167"/>
      <c r="AJ62" s="101"/>
      <c r="AK62" s="101"/>
      <c r="AL62" s="101"/>
      <c r="AM62" s="101"/>
      <c r="AN62" s="102"/>
      <c r="AO62" s="101"/>
      <c r="AP62" s="101"/>
      <c r="AQ62" s="101"/>
      <c r="AR62" s="101"/>
      <c r="AS62" s="101"/>
      <c r="AT62" s="101"/>
      <c r="AU62" s="101"/>
      <c r="AV62" s="101"/>
      <c r="AW62" s="167"/>
      <c r="AX62" s="101"/>
      <c r="AY62" s="101"/>
      <c r="AZ62" s="101"/>
      <c r="BA62" s="99"/>
    </row>
    <row r="63" spans="1:53" ht="51" hidden="1" customHeight="1" x14ac:dyDescent="0.25">
      <c r="A63" s="2878"/>
      <c r="B63" s="334" t="s">
        <v>885</v>
      </c>
      <c r="C63" s="2836"/>
      <c r="D63" s="583" t="s">
        <v>990</v>
      </c>
      <c r="E63" s="2836"/>
      <c r="F63" s="2836"/>
      <c r="G63" s="2836"/>
      <c r="H63" s="2836"/>
      <c r="I63" s="2827"/>
      <c r="J63" s="171"/>
      <c r="K63" s="102"/>
      <c r="L63" s="102"/>
      <c r="M63" s="102"/>
      <c r="N63" s="101"/>
      <c r="O63" s="101"/>
      <c r="P63" s="101"/>
      <c r="Q63" s="101"/>
      <c r="R63" s="101"/>
      <c r="S63" s="101"/>
      <c r="T63" s="101"/>
      <c r="U63" s="101"/>
      <c r="V63" s="101"/>
      <c r="W63" s="101"/>
      <c r="X63" s="101"/>
      <c r="Y63" s="101"/>
      <c r="Z63" s="170"/>
      <c r="AA63" s="101"/>
      <c r="AB63" s="169"/>
      <c r="AC63" s="168"/>
      <c r="AD63" s="101"/>
      <c r="AE63" s="101"/>
      <c r="AF63" s="101"/>
      <c r="AG63" s="101"/>
      <c r="AH63" s="101"/>
      <c r="AI63" s="167"/>
      <c r="AJ63" s="101"/>
      <c r="AK63" s="101"/>
      <c r="AL63" s="101"/>
      <c r="AM63" s="101"/>
      <c r="AN63" s="102"/>
      <c r="AO63" s="101"/>
      <c r="AP63" s="101"/>
      <c r="AQ63" s="101"/>
      <c r="AR63" s="101"/>
      <c r="AS63" s="101"/>
      <c r="AT63" s="101"/>
      <c r="AU63" s="101"/>
      <c r="AV63" s="101"/>
      <c r="AW63" s="167"/>
      <c r="AX63" s="101"/>
      <c r="AY63" s="101"/>
      <c r="AZ63" s="101"/>
      <c r="BA63" s="99"/>
    </row>
    <row r="64" spans="1:53" ht="15.75" hidden="1" customHeight="1" x14ac:dyDescent="0.25">
      <c r="A64" s="2878"/>
      <c r="B64" s="334" t="s">
        <v>885</v>
      </c>
      <c r="C64" s="2834" t="s">
        <v>989</v>
      </c>
      <c r="D64" s="333" t="s">
        <v>988</v>
      </c>
      <c r="E64" s="571" t="s">
        <v>987</v>
      </c>
      <c r="F64" s="570" t="s">
        <v>374</v>
      </c>
      <c r="G64" s="570" t="s">
        <v>124</v>
      </c>
      <c r="H64" s="570">
        <v>4</v>
      </c>
      <c r="I64" s="572">
        <v>1</v>
      </c>
      <c r="J64" s="171"/>
      <c r="K64" s="102"/>
      <c r="L64" s="102"/>
      <c r="M64" s="102"/>
      <c r="N64" s="101"/>
      <c r="O64" s="101"/>
      <c r="P64" s="101"/>
      <c r="Q64" s="101"/>
      <c r="R64" s="101"/>
      <c r="S64" s="101"/>
      <c r="T64" s="101"/>
      <c r="U64" s="101"/>
      <c r="V64" s="101"/>
      <c r="W64" s="101"/>
      <c r="X64" s="101"/>
      <c r="Y64" s="101"/>
      <c r="Z64" s="170"/>
      <c r="AA64" s="101"/>
      <c r="AB64" s="169"/>
      <c r="AC64" s="168"/>
      <c r="AD64" s="101"/>
      <c r="AE64" s="101"/>
      <c r="AF64" s="101"/>
      <c r="AG64" s="101"/>
      <c r="AH64" s="101"/>
      <c r="AI64" s="167"/>
      <c r="AJ64" s="101"/>
      <c r="AK64" s="101"/>
      <c r="AL64" s="101"/>
      <c r="AM64" s="101"/>
      <c r="AN64" s="102"/>
      <c r="AO64" s="101"/>
      <c r="AP64" s="101"/>
      <c r="AQ64" s="101"/>
      <c r="AR64" s="101"/>
      <c r="AS64" s="101"/>
      <c r="AT64" s="101"/>
      <c r="AU64" s="101"/>
      <c r="AV64" s="101"/>
      <c r="AW64" s="167"/>
      <c r="AX64" s="101"/>
      <c r="AY64" s="101"/>
      <c r="AZ64" s="101"/>
      <c r="BA64" s="99"/>
    </row>
    <row r="65" spans="1:53" ht="15.75" hidden="1" customHeight="1" x14ac:dyDescent="0.25">
      <c r="A65" s="2878"/>
      <c r="B65" s="334" t="s">
        <v>885</v>
      </c>
      <c r="C65" s="2835"/>
      <c r="D65" s="573" t="s">
        <v>986</v>
      </c>
      <c r="E65" s="562" t="s">
        <v>985</v>
      </c>
      <c r="F65" s="561" t="s">
        <v>129</v>
      </c>
      <c r="G65" s="561" t="s">
        <v>124</v>
      </c>
      <c r="H65" s="564">
        <v>1</v>
      </c>
      <c r="I65" s="565">
        <v>0.25</v>
      </c>
      <c r="J65" s="171"/>
      <c r="K65" s="102"/>
      <c r="L65" s="102"/>
      <c r="M65" s="102"/>
      <c r="N65" s="101"/>
      <c r="O65" s="101"/>
      <c r="P65" s="101"/>
      <c r="Q65" s="101"/>
      <c r="R65" s="101"/>
      <c r="S65" s="101"/>
      <c r="T65" s="101"/>
      <c r="U65" s="101"/>
      <c r="V65" s="101"/>
      <c r="W65" s="101"/>
      <c r="X65" s="101"/>
      <c r="Y65" s="101"/>
      <c r="Z65" s="170"/>
      <c r="AA65" s="101"/>
      <c r="AB65" s="169"/>
      <c r="AC65" s="168"/>
      <c r="AD65" s="101"/>
      <c r="AE65" s="101"/>
      <c r="AF65" s="101"/>
      <c r="AG65" s="101"/>
      <c r="AH65" s="101"/>
      <c r="AI65" s="167"/>
      <c r="AJ65" s="101"/>
      <c r="AK65" s="101"/>
      <c r="AL65" s="101"/>
      <c r="AM65" s="101"/>
      <c r="AN65" s="102"/>
      <c r="AO65" s="101"/>
      <c r="AP65" s="101"/>
      <c r="AQ65" s="101"/>
      <c r="AR65" s="101"/>
      <c r="AS65" s="101"/>
      <c r="AT65" s="101"/>
      <c r="AU65" s="101"/>
      <c r="AV65" s="101"/>
      <c r="AW65" s="167"/>
      <c r="AX65" s="101"/>
      <c r="AY65" s="101"/>
      <c r="AZ65" s="101"/>
      <c r="BA65" s="99"/>
    </row>
    <row r="66" spans="1:53" ht="15.75" hidden="1" customHeight="1" x14ac:dyDescent="0.25">
      <c r="A66" s="2878"/>
      <c r="B66" s="334" t="s">
        <v>885</v>
      </c>
      <c r="C66" s="2835"/>
      <c r="D66" s="2921" t="s">
        <v>984</v>
      </c>
      <c r="E66" s="562" t="s">
        <v>983</v>
      </c>
      <c r="F66" s="561" t="s">
        <v>982</v>
      </c>
      <c r="G66" s="561">
        <v>5004</v>
      </c>
      <c r="H66" s="561">
        <v>5153</v>
      </c>
      <c r="I66" s="572">
        <v>1271</v>
      </c>
      <c r="J66" s="171"/>
      <c r="K66" s="102"/>
      <c r="L66" s="102"/>
      <c r="M66" s="102"/>
      <c r="N66" s="101"/>
      <c r="O66" s="101"/>
      <c r="P66" s="101"/>
      <c r="Q66" s="101"/>
      <c r="R66" s="101"/>
      <c r="S66" s="101"/>
      <c r="T66" s="101"/>
      <c r="U66" s="101"/>
      <c r="V66" s="101"/>
      <c r="W66" s="101"/>
      <c r="X66" s="101"/>
      <c r="Y66" s="101"/>
      <c r="Z66" s="170"/>
      <c r="AA66" s="101"/>
      <c r="AB66" s="169"/>
      <c r="AC66" s="168"/>
      <c r="AD66" s="101"/>
      <c r="AE66" s="101"/>
      <c r="AF66" s="101"/>
      <c r="AG66" s="101"/>
      <c r="AH66" s="101"/>
      <c r="AI66" s="167"/>
      <c r="AJ66" s="101"/>
      <c r="AK66" s="101"/>
      <c r="AL66" s="101"/>
      <c r="AM66" s="101"/>
      <c r="AN66" s="102"/>
      <c r="AO66" s="101"/>
      <c r="AP66" s="101"/>
      <c r="AQ66" s="101"/>
      <c r="AR66" s="101"/>
      <c r="AS66" s="101"/>
      <c r="AT66" s="101"/>
      <c r="AU66" s="101"/>
      <c r="AV66" s="101"/>
      <c r="AW66" s="167"/>
      <c r="AX66" s="101"/>
      <c r="AY66" s="101"/>
      <c r="AZ66" s="101"/>
      <c r="BA66" s="99"/>
    </row>
    <row r="67" spans="1:53" ht="15.75" hidden="1" customHeight="1" x14ac:dyDescent="0.25">
      <c r="A67" s="2878"/>
      <c r="B67" s="334" t="s">
        <v>885</v>
      </c>
      <c r="C67" s="2836"/>
      <c r="D67" s="2878"/>
      <c r="E67" s="562" t="s">
        <v>981</v>
      </c>
      <c r="F67" s="561" t="s">
        <v>129</v>
      </c>
      <c r="G67" s="564">
        <v>0</v>
      </c>
      <c r="H67" s="564">
        <v>1</v>
      </c>
      <c r="I67" s="565">
        <v>0.25</v>
      </c>
      <c r="J67" s="171"/>
      <c r="K67" s="102"/>
      <c r="L67" s="102"/>
      <c r="M67" s="102"/>
      <c r="N67" s="101"/>
      <c r="O67" s="101"/>
      <c r="P67" s="101"/>
      <c r="Q67" s="101"/>
      <c r="R67" s="101"/>
      <c r="S67" s="101"/>
      <c r="T67" s="101"/>
      <c r="U67" s="101"/>
      <c r="V67" s="101"/>
      <c r="W67" s="101"/>
      <c r="X67" s="101"/>
      <c r="Y67" s="101"/>
      <c r="Z67" s="170"/>
      <c r="AA67" s="101"/>
      <c r="AB67" s="169"/>
      <c r="AC67" s="168"/>
      <c r="AD67" s="101"/>
      <c r="AE67" s="101"/>
      <c r="AF67" s="101"/>
      <c r="AG67" s="101"/>
      <c r="AH67" s="101"/>
      <c r="AI67" s="167"/>
      <c r="AJ67" s="101"/>
      <c r="AK67" s="101"/>
      <c r="AL67" s="101"/>
      <c r="AM67" s="101"/>
      <c r="AN67" s="102"/>
      <c r="AO67" s="101"/>
      <c r="AP67" s="101"/>
      <c r="AQ67" s="101"/>
      <c r="AR67" s="101"/>
      <c r="AS67" s="101"/>
      <c r="AT67" s="101"/>
      <c r="AU67" s="101"/>
      <c r="AV67" s="101"/>
      <c r="AW67" s="167"/>
      <c r="AX67" s="101"/>
      <c r="AY67" s="101"/>
      <c r="AZ67" s="101"/>
      <c r="BA67" s="99"/>
    </row>
    <row r="68" spans="1:53" ht="15.75" hidden="1" customHeight="1" x14ac:dyDescent="0.25">
      <c r="A68" s="2878"/>
      <c r="B68" s="334" t="s">
        <v>885</v>
      </c>
      <c r="C68" s="2834" t="s">
        <v>980</v>
      </c>
      <c r="D68" s="333" t="s">
        <v>979</v>
      </c>
      <c r="E68" s="571" t="s">
        <v>978</v>
      </c>
      <c r="F68" s="570" t="s">
        <v>129</v>
      </c>
      <c r="G68" s="569">
        <v>0</v>
      </c>
      <c r="H68" s="569">
        <v>1</v>
      </c>
      <c r="I68" s="565">
        <v>0.25</v>
      </c>
      <c r="J68" s="171"/>
      <c r="K68" s="102"/>
      <c r="L68" s="102"/>
      <c r="M68" s="102"/>
      <c r="N68" s="101"/>
      <c r="O68" s="101"/>
      <c r="P68" s="101"/>
      <c r="Q68" s="101"/>
      <c r="R68" s="101"/>
      <c r="S68" s="101"/>
      <c r="T68" s="101"/>
      <c r="U68" s="101"/>
      <c r="V68" s="101"/>
      <c r="W68" s="101"/>
      <c r="X68" s="101"/>
      <c r="Y68" s="101"/>
      <c r="Z68" s="170"/>
      <c r="AA68" s="101"/>
      <c r="AB68" s="169"/>
      <c r="AC68" s="168"/>
      <c r="AD68" s="101"/>
      <c r="AE68" s="101"/>
      <c r="AF68" s="101"/>
      <c r="AG68" s="101"/>
      <c r="AH68" s="101"/>
      <c r="AI68" s="167"/>
      <c r="AJ68" s="101"/>
      <c r="AK68" s="101"/>
      <c r="AL68" s="101"/>
      <c r="AM68" s="101"/>
      <c r="AN68" s="102"/>
      <c r="AO68" s="101"/>
      <c r="AP68" s="101"/>
      <c r="AQ68" s="101"/>
      <c r="AR68" s="101"/>
      <c r="AS68" s="101"/>
      <c r="AT68" s="101"/>
      <c r="AU68" s="101"/>
      <c r="AV68" s="101"/>
      <c r="AW68" s="167"/>
      <c r="AX68" s="101"/>
      <c r="AY68" s="101"/>
      <c r="AZ68" s="101"/>
      <c r="BA68" s="99"/>
    </row>
    <row r="69" spans="1:53" ht="15.75" hidden="1" customHeight="1" x14ac:dyDescent="0.25">
      <c r="A69" s="2878"/>
      <c r="B69" s="334" t="s">
        <v>885</v>
      </c>
      <c r="C69" s="2835"/>
      <c r="D69" s="333" t="s">
        <v>977</v>
      </c>
      <c r="E69" s="562" t="s">
        <v>976</v>
      </c>
      <c r="F69" s="561" t="s">
        <v>129</v>
      </c>
      <c r="G69" s="564">
        <v>0</v>
      </c>
      <c r="H69" s="564">
        <v>1</v>
      </c>
      <c r="I69" s="565">
        <v>0.25</v>
      </c>
      <c r="J69" s="171"/>
      <c r="K69" s="102"/>
      <c r="L69" s="102"/>
      <c r="M69" s="102"/>
      <c r="N69" s="101"/>
      <c r="O69" s="101"/>
      <c r="P69" s="101"/>
      <c r="Q69" s="101"/>
      <c r="R69" s="101"/>
      <c r="S69" s="101"/>
      <c r="T69" s="101"/>
      <c r="U69" s="101"/>
      <c r="V69" s="101"/>
      <c r="W69" s="101"/>
      <c r="X69" s="101"/>
      <c r="Y69" s="101"/>
      <c r="Z69" s="170"/>
      <c r="AA69" s="101"/>
      <c r="AB69" s="169"/>
      <c r="AC69" s="168"/>
      <c r="AD69" s="101"/>
      <c r="AE69" s="101"/>
      <c r="AF69" s="101"/>
      <c r="AG69" s="101"/>
      <c r="AH69" s="101"/>
      <c r="AI69" s="167"/>
      <c r="AJ69" s="101"/>
      <c r="AK69" s="101"/>
      <c r="AL69" s="101"/>
      <c r="AM69" s="101"/>
      <c r="AN69" s="102"/>
      <c r="AO69" s="101"/>
      <c r="AP69" s="101"/>
      <c r="AQ69" s="101"/>
      <c r="AR69" s="101"/>
      <c r="AS69" s="101"/>
      <c r="AT69" s="101"/>
      <c r="AU69" s="101"/>
      <c r="AV69" s="101"/>
      <c r="AW69" s="167"/>
      <c r="AX69" s="101"/>
      <c r="AY69" s="101"/>
      <c r="AZ69" s="101"/>
      <c r="BA69" s="99"/>
    </row>
    <row r="70" spans="1:53" ht="15.75" hidden="1" customHeight="1" x14ac:dyDescent="0.25">
      <c r="A70" s="2878"/>
      <c r="B70" s="334" t="s">
        <v>885</v>
      </c>
      <c r="C70" s="2835"/>
      <c r="D70" s="333" t="s">
        <v>975</v>
      </c>
      <c r="E70" s="562" t="s">
        <v>974</v>
      </c>
      <c r="F70" s="561" t="s">
        <v>129</v>
      </c>
      <c r="G70" s="561">
        <v>0</v>
      </c>
      <c r="H70" s="564">
        <v>1</v>
      </c>
      <c r="I70" s="565">
        <v>0.15</v>
      </c>
      <c r="J70" s="171"/>
      <c r="K70" s="102"/>
      <c r="L70" s="102"/>
      <c r="M70" s="102"/>
      <c r="N70" s="101"/>
      <c r="O70" s="101"/>
      <c r="P70" s="101"/>
      <c r="Q70" s="101"/>
      <c r="R70" s="101"/>
      <c r="S70" s="101"/>
      <c r="T70" s="101"/>
      <c r="U70" s="101"/>
      <c r="V70" s="101"/>
      <c r="W70" s="101"/>
      <c r="X70" s="101"/>
      <c r="Y70" s="101"/>
      <c r="Z70" s="170"/>
      <c r="AA70" s="101"/>
      <c r="AB70" s="169"/>
      <c r="AC70" s="168"/>
      <c r="AD70" s="101"/>
      <c r="AE70" s="101"/>
      <c r="AF70" s="101"/>
      <c r="AG70" s="101"/>
      <c r="AH70" s="101"/>
      <c r="AI70" s="167"/>
      <c r="AJ70" s="101"/>
      <c r="AK70" s="101"/>
      <c r="AL70" s="101"/>
      <c r="AM70" s="101"/>
      <c r="AN70" s="102"/>
      <c r="AO70" s="101"/>
      <c r="AP70" s="101"/>
      <c r="AQ70" s="101"/>
      <c r="AR70" s="101"/>
      <c r="AS70" s="101"/>
      <c r="AT70" s="101"/>
      <c r="AU70" s="101"/>
      <c r="AV70" s="101"/>
      <c r="AW70" s="167"/>
      <c r="AX70" s="101"/>
      <c r="AY70" s="101"/>
      <c r="AZ70" s="101"/>
      <c r="BA70" s="99"/>
    </row>
    <row r="71" spans="1:53" ht="15.75" hidden="1" customHeight="1" x14ac:dyDescent="0.25">
      <c r="A71" s="2878"/>
      <c r="B71" s="334" t="s">
        <v>885</v>
      </c>
      <c r="C71" s="2835"/>
      <c r="D71" s="2834" t="s">
        <v>973</v>
      </c>
      <c r="E71" s="333" t="s">
        <v>972</v>
      </c>
      <c r="F71" s="577" t="s">
        <v>129</v>
      </c>
      <c r="G71" s="578">
        <v>0</v>
      </c>
      <c r="H71" s="578">
        <v>1</v>
      </c>
      <c r="I71" s="565">
        <v>0.1</v>
      </c>
      <c r="J71" s="171"/>
      <c r="K71" s="102"/>
      <c r="L71" s="102"/>
      <c r="M71" s="102"/>
      <c r="N71" s="101"/>
      <c r="O71" s="101"/>
      <c r="P71" s="101"/>
      <c r="Q71" s="101"/>
      <c r="R71" s="101"/>
      <c r="S71" s="101"/>
      <c r="T71" s="101"/>
      <c r="U71" s="101"/>
      <c r="V71" s="101"/>
      <c r="W71" s="101"/>
      <c r="X71" s="101"/>
      <c r="Y71" s="101"/>
      <c r="Z71" s="170"/>
      <c r="AA71" s="101"/>
      <c r="AB71" s="169"/>
      <c r="AC71" s="168"/>
      <c r="AD71" s="101"/>
      <c r="AE71" s="101"/>
      <c r="AF71" s="101"/>
      <c r="AG71" s="101"/>
      <c r="AH71" s="101"/>
      <c r="AI71" s="167"/>
      <c r="AJ71" s="101"/>
      <c r="AK71" s="101"/>
      <c r="AL71" s="101"/>
      <c r="AM71" s="101"/>
      <c r="AN71" s="102"/>
      <c r="AO71" s="101"/>
      <c r="AP71" s="101"/>
      <c r="AQ71" s="101"/>
      <c r="AR71" s="101"/>
      <c r="AS71" s="101"/>
      <c r="AT71" s="101"/>
      <c r="AU71" s="101"/>
      <c r="AV71" s="101"/>
      <c r="AW71" s="167"/>
      <c r="AX71" s="101"/>
      <c r="AY71" s="101"/>
      <c r="AZ71" s="101"/>
      <c r="BA71" s="99"/>
    </row>
    <row r="72" spans="1:53" ht="15.75" hidden="1" customHeight="1" x14ac:dyDescent="0.25">
      <c r="A72" s="2878"/>
      <c r="B72" s="334" t="s">
        <v>885</v>
      </c>
      <c r="C72" s="2835"/>
      <c r="D72" s="2836"/>
      <c r="E72" s="333" t="s">
        <v>971</v>
      </c>
      <c r="F72" s="577" t="s">
        <v>129</v>
      </c>
      <c r="G72" s="578">
        <v>0</v>
      </c>
      <c r="H72" s="578">
        <v>1</v>
      </c>
      <c r="I72" s="565">
        <v>0.15</v>
      </c>
      <c r="J72" s="171"/>
      <c r="K72" s="102"/>
      <c r="L72" s="102"/>
      <c r="M72" s="102"/>
      <c r="N72" s="101"/>
      <c r="O72" s="101"/>
      <c r="P72" s="101"/>
      <c r="Q72" s="101"/>
      <c r="R72" s="101"/>
      <c r="S72" s="101"/>
      <c r="T72" s="101"/>
      <c r="U72" s="101"/>
      <c r="V72" s="101"/>
      <c r="W72" s="101"/>
      <c r="X72" s="101"/>
      <c r="Y72" s="101"/>
      <c r="Z72" s="170"/>
      <c r="AA72" s="101"/>
      <c r="AB72" s="169"/>
      <c r="AC72" s="168"/>
      <c r="AD72" s="101"/>
      <c r="AE72" s="101"/>
      <c r="AF72" s="101"/>
      <c r="AG72" s="101"/>
      <c r="AH72" s="101"/>
      <c r="AI72" s="167"/>
      <c r="AJ72" s="101"/>
      <c r="AK72" s="101"/>
      <c r="AL72" s="101"/>
      <c r="AM72" s="101"/>
      <c r="AN72" s="102"/>
      <c r="AO72" s="101"/>
      <c r="AP72" s="101"/>
      <c r="AQ72" s="101"/>
      <c r="AR72" s="101"/>
      <c r="AS72" s="101"/>
      <c r="AT72" s="101"/>
      <c r="AU72" s="101"/>
      <c r="AV72" s="101"/>
      <c r="AW72" s="167"/>
      <c r="AX72" s="101"/>
      <c r="AY72" s="101"/>
      <c r="AZ72" s="101"/>
      <c r="BA72" s="99"/>
    </row>
    <row r="73" spans="1:53" ht="25.5" hidden="1" customHeight="1" x14ac:dyDescent="0.25">
      <c r="A73" s="2878"/>
      <c r="B73" s="334" t="s">
        <v>885</v>
      </c>
      <c r="C73" s="2835"/>
      <c r="D73" s="333" t="s">
        <v>970</v>
      </c>
      <c r="E73" s="2834" t="s">
        <v>969</v>
      </c>
      <c r="F73" s="2837" t="s">
        <v>129</v>
      </c>
      <c r="G73" s="2838">
        <v>0</v>
      </c>
      <c r="H73" s="2838">
        <v>1</v>
      </c>
      <c r="I73" s="2826">
        <v>0.15</v>
      </c>
      <c r="J73" s="574"/>
      <c r="K73" s="102"/>
      <c r="L73" s="102"/>
      <c r="M73" s="102"/>
      <c r="N73" s="101"/>
      <c r="O73" s="101"/>
      <c r="P73" s="101"/>
      <c r="Q73" s="101"/>
      <c r="R73" s="101"/>
      <c r="S73" s="101"/>
      <c r="T73" s="101"/>
      <c r="U73" s="101"/>
      <c r="V73" s="101"/>
      <c r="W73" s="101"/>
      <c r="X73" s="101"/>
      <c r="Y73" s="101"/>
      <c r="Z73" s="170"/>
      <c r="AA73" s="101"/>
      <c r="AB73" s="169"/>
      <c r="AC73" s="168"/>
      <c r="AD73" s="101"/>
      <c r="AE73" s="101"/>
      <c r="AF73" s="101"/>
      <c r="AG73" s="101"/>
      <c r="AH73" s="101"/>
      <c r="AI73" s="167"/>
      <c r="AJ73" s="101"/>
      <c r="AK73" s="101"/>
      <c r="AL73" s="101"/>
      <c r="AM73" s="101"/>
      <c r="AN73" s="102"/>
      <c r="AO73" s="101"/>
      <c r="AP73" s="101"/>
      <c r="AQ73" s="101"/>
      <c r="AR73" s="101"/>
      <c r="AS73" s="101"/>
      <c r="AT73" s="101"/>
      <c r="AU73" s="101"/>
      <c r="AV73" s="101"/>
      <c r="AW73" s="167"/>
      <c r="AX73" s="101"/>
      <c r="AY73" s="101"/>
      <c r="AZ73" s="101"/>
      <c r="BA73" s="99"/>
    </row>
    <row r="74" spans="1:53" ht="25.5" hidden="1" customHeight="1" x14ac:dyDescent="0.25">
      <c r="A74" s="2878"/>
      <c r="B74" s="334" t="s">
        <v>885</v>
      </c>
      <c r="C74" s="2835"/>
      <c r="D74" s="333" t="s">
        <v>968</v>
      </c>
      <c r="E74" s="2836"/>
      <c r="F74" s="2836"/>
      <c r="G74" s="2836"/>
      <c r="H74" s="2836"/>
      <c r="I74" s="2827"/>
      <c r="J74" s="574"/>
      <c r="K74" s="102"/>
      <c r="L74" s="102"/>
      <c r="M74" s="102"/>
      <c r="N74" s="101"/>
      <c r="O74" s="101"/>
      <c r="P74" s="101"/>
      <c r="Q74" s="101"/>
      <c r="R74" s="101"/>
      <c r="S74" s="101"/>
      <c r="T74" s="101"/>
      <c r="U74" s="101"/>
      <c r="V74" s="101"/>
      <c r="W74" s="101"/>
      <c r="X74" s="101"/>
      <c r="Y74" s="101"/>
      <c r="Z74" s="170"/>
      <c r="AA74" s="101"/>
      <c r="AB74" s="169"/>
      <c r="AC74" s="168"/>
      <c r="AD74" s="101"/>
      <c r="AE74" s="101"/>
      <c r="AF74" s="101"/>
      <c r="AG74" s="101"/>
      <c r="AH74" s="101"/>
      <c r="AI74" s="167"/>
      <c r="AJ74" s="101"/>
      <c r="AK74" s="101"/>
      <c r="AL74" s="101"/>
      <c r="AM74" s="101"/>
      <c r="AN74" s="102"/>
      <c r="AO74" s="101"/>
      <c r="AP74" s="101"/>
      <c r="AQ74" s="101"/>
      <c r="AR74" s="101"/>
      <c r="AS74" s="101"/>
      <c r="AT74" s="101"/>
      <c r="AU74" s="101"/>
      <c r="AV74" s="101"/>
      <c r="AW74" s="167"/>
      <c r="AX74" s="101"/>
      <c r="AY74" s="101"/>
      <c r="AZ74" s="101"/>
      <c r="BA74" s="99"/>
    </row>
    <row r="75" spans="1:53" ht="15.75" hidden="1" customHeight="1" x14ac:dyDescent="0.25">
      <c r="A75" s="2878"/>
      <c r="B75" s="334" t="s">
        <v>885</v>
      </c>
      <c r="C75" s="2836"/>
      <c r="D75" s="573" t="s">
        <v>967</v>
      </c>
      <c r="E75" s="333" t="s">
        <v>966</v>
      </c>
      <c r="F75" s="577" t="s">
        <v>129</v>
      </c>
      <c r="G75" s="578">
        <v>0</v>
      </c>
      <c r="H75" s="578">
        <v>1</v>
      </c>
      <c r="I75" s="565">
        <v>0.15</v>
      </c>
      <c r="J75" s="574"/>
      <c r="K75" s="102"/>
      <c r="L75" s="102"/>
      <c r="M75" s="102"/>
      <c r="N75" s="101"/>
      <c r="O75" s="101"/>
      <c r="P75" s="101"/>
      <c r="Q75" s="101"/>
      <c r="R75" s="101"/>
      <c r="S75" s="101"/>
      <c r="T75" s="101"/>
      <c r="U75" s="101"/>
      <c r="V75" s="101"/>
      <c r="W75" s="101"/>
      <c r="X75" s="101"/>
      <c r="Y75" s="101"/>
      <c r="Z75" s="170"/>
      <c r="AA75" s="101"/>
      <c r="AB75" s="169"/>
      <c r="AC75" s="168"/>
      <c r="AD75" s="101"/>
      <c r="AE75" s="101"/>
      <c r="AF75" s="101"/>
      <c r="AG75" s="101"/>
      <c r="AH75" s="101"/>
      <c r="AI75" s="167"/>
      <c r="AJ75" s="101"/>
      <c r="AK75" s="101"/>
      <c r="AL75" s="101"/>
      <c r="AM75" s="101"/>
      <c r="AN75" s="102"/>
      <c r="AO75" s="101"/>
      <c r="AP75" s="101"/>
      <c r="AQ75" s="101"/>
      <c r="AR75" s="101"/>
      <c r="AS75" s="101"/>
      <c r="AT75" s="101"/>
      <c r="AU75" s="101"/>
      <c r="AV75" s="101"/>
      <c r="AW75" s="167"/>
      <c r="AX75" s="101"/>
      <c r="AY75" s="101"/>
      <c r="AZ75" s="101"/>
      <c r="BA75" s="99"/>
    </row>
    <row r="76" spans="1:53" ht="15.75" hidden="1" customHeight="1" x14ac:dyDescent="0.25">
      <c r="A76" s="2878"/>
      <c r="B76" s="334" t="s">
        <v>885</v>
      </c>
      <c r="C76" s="2837" t="s">
        <v>965</v>
      </c>
      <c r="D76" s="2834" t="s">
        <v>964</v>
      </c>
      <c r="E76" s="333" t="s">
        <v>963</v>
      </c>
      <c r="F76" s="577" t="s">
        <v>374</v>
      </c>
      <c r="G76" s="577" t="s">
        <v>124</v>
      </c>
      <c r="H76" s="577">
        <v>4</v>
      </c>
      <c r="I76" s="572">
        <v>1</v>
      </c>
      <c r="J76" s="574"/>
      <c r="K76" s="102"/>
      <c r="L76" s="102"/>
      <c r="M76" s="102"/>
      <c r="N76" s="101"/>
      <c r="O76" s="101"/>
      <c r="P76" s="101"/>
      <c r="Q76" s="101"/>
      <c r="R76" s="101"/>
      <c r="S76" s="101"/>
      <c r="T76" s="101"/>
      <c r="U76" s="101"/>
      <c r="V76" s="101"/>
      <c r="W76" s="101"/>
      <c r="X76" s="101"/>
      <c r="Y76" s="101"/>
      <c r="Z76" s="170"/>
      <c r="AA76" s="101"/>
      <c r="AB76" s="169"/>
      <c r="AC76" s="168"/>
      <c r="AD76" s="101"/>
      <c r="AE76" s="101"/>
      <c r="AF76" s="101"/>
      <c r="AG76" s="101"/>
      <c r="AH76" s="101"/>
      <c r="AI76" s="167"/>
      <c r="AJ76" s="101"/>
      <c r="AK76" s="101"/>
      <c r="AL76" s="101"/>
      <c r="AM76" s="101"/>
      <c r="AN76" s="102"/>
      <c r="AO76" s="101"/>
      <c r="AP76" s="101"/>
      <c r="AQ76" s="101"/>
      <c r="AR76" s="101"/>
      <c r="AS76" s="101"/>
      <c r="AT76" s="101"/>
      <c r="AU76" s="101"/>
      <c r="AV76" s="101"/>
      <c r="AW76" s="167"/>
      <c r="AX76" s="101"/>
      <c r="AY76" s="101"/>
      <c r="AZ76" s="101"/>
      <c r="BA76" s="99"/>
    </row>
    <row r="77" spans="1:53" ht="15.75" hidden="1" customHeight="1" x14ac:dyDescent="0.25">
      <c r="A77" s="2878"/>
      <c r="B77" s="334" t="s">
        <v>885</v>
      </c>
      <c r="C77" s="2835"/>
      <c r="D77" s="2835"/>
      <c r="E77" s="333" t="s">
        <v>962</v>
      </c>
      <c r="F77" s="561" t="s">
        <v>374</v>
      </c>
      <c r="G77" s="561" t="s">
        <v>124</v>
      </c>
      <c r="H77" s="561">
        <v>1900</v>
      </c>
      <c r="I77" s="330">
        <v>100</v>
      </c>
      <c r="J77" s="574"/>
      <c r="K77" s="102"/>
      <c r="L77" s="102"/>
      <c r="M77" s="102"/>
      <c r="N77" s="101"/>
      <c r="O77" s="101"/>
      <c r="P77" s="101"/>
      <c r="Q77" s="101"/>
      <c r="R77" s="101"/>
      <c r="S77" s="101"/>
      <c r="T77" s="101"/>
      <c r="U77" s="101"/>
      <c r="V77" s="101"/>
      <c r="W77" s="101"/>
      <c r="X77" s="101"/>
      <c r="Y77" s="101"/>
      <c r="Z77" s="170"/>
      <c r="AA77" s="101"/>
      <c r="AB77" s="169"/>
      <c r="AC77" s="168"/>
      <c r="AD77" s="101"/>
      <c r="AE77" s="101"/>
      <c r="AF77" s="101"/>
      <c r="AG77" s="101"/>
      <c r="AH77" s="101"/>
      <c r="AI77" s="167"/>
      <c r="AJ77" s="101"/>
      <c r="AK77" s="101"/>
      <c r="AL77" s="101"/>
      <c r="AM77" s="101"/>
      <c r="AN77" s="102"/>
      <c r="AO77" s="101"/>
      <c r="AP77" s="101"/>
      <c r="AQ77" s="101"/>
      <c r="AR77" s="101"/>
      <c r="AS77" s="101"/>
      <c r="AT77" s="101"/>
      <c r="AU77" s="101"/>
      <c r="AV77" s="101"/>
      <c r="AW77" s="167"/>
      <c r="AX77" s="101"/>
      <c r="AY77" s="101"/>
      <c r="AZ77" s="101"/>
      <c r="BA77" s="99"/>
    </row>
    <row r="78" spans="1:53" ht="15.75" hidden="1" customHeight="1" x14ac:dyDescent="0.25">
      <c r="A78" s="2878"/>
      <c r="B78" s="334" t="s">
        <v>885</v>
      </c>
      <c r="C78" s="2835"/>
      <c r="D78" s="2835"/>
      <c r="E78" s="333" t="s">
        <v>961</v>
      </c>
      <c r="F78" s="576" t="s">
        <v>374</v>
      </c>
      <c r="G78" s="576" t="s">
        <v>124</v>
      </c>
      <c r="H78" s="576">
        <v>4</v>
      </c>
      <c r="I78" s="572">
        <v>1</v>
      </c>
      <c r="J78" s="574"/>
      <c r="K78" s="102"/>
      <c r="L78" s="102"/>
      <c r="M78" s="102"/>
      <c r="N78" s="101"/>
      <c r="O78" s="101"/>
      <c r="P78" s="101"/>
      <c r="Q78" s="101"/>
      <c r="R78" s="101"/>
      <c r="S78" s="101"/>
      <c r="T78" s="101"/>
      <c r="U78" s="101"/>
      <c r="V78" s="101"/>
      <c r="W78" s="101"/>
      <c r="X78" s="101"/>
      <c r="Y78" s="101"/>
      <c r="Z78" s="170"/>
      <c r="AA78" s="101"/>
      <c r="AB78" s="169"/>
      <c r="AC78" s="168"/>
      <c r="AD78" s="101"/>
      <c r="AE78" s="101"/>
      <c r="AF78" s="101"/>
      <c r="AG78" s="101"/>
      <c r="AH78" s="101"/>
      <c r="AI78" s="167"/>
      <c r="AJ78" s="101"/>
      <c r="AK78" s="101"/>
      <c r="AL78" s="101"/>
      <c r="AM78" s="101"/>
      <c r="AN78" s="102"/>
      <c r="AO78" s="101"/>
      <c r="AP78" s="101"/>
      <c r="AQ78" s="101"/>
      <c r="AR78" s="101"/>
      <c r="AS78" s="101"/>
      <c r="AT78" s="101"/>
      <c r="AU78" s="101"/>
      <c r="AV78" s="101"/>
      <c r="AW78" s="167"/>
      <c r="AX78" s="101"/>
      <c r="AY78" s="101"/>
      <c r="AZ78" s="101"/>
      <c r="BA78" s="99"/>
    </row>
    <row r="79" spans="1:53" ht="25.5" hidden="1" customHeight="1" x14ac:dyDescent="0.25">
      <c r="A79" s="2878"/>
      <c r="B79" s="334" t="s">
        <v>885</v>
      </c>
      <c r="C79" s="2835"/>
      <c r="D79" s="2836"/>
      <c r="E79" s="2834" t="s">
        <v>960</v>
      </c>
      <c r="F79" s="2837" t="s">
        <v>129</v>
      </c>
      <c r="G79" s="2837">
        <v>0</v>
      </c>
      <c r="H79" s="2838">
        <v>1</v>
      </c>
      <c r="I79" s="2826">
        <v>0.15</v>
      </c>
      <c r="J79" s="574"/>
      <c r="K79" s="102"/>
      <c r="L79" s="102"/>
      <c r="M79" s="102"/>
      <c r="N79" s="101"/>
      <c r="O79" s="101"/>
      <c r="P79" s="101"/>
      <c r="Q79" s="101"/>
      <c r="R79" s="101"/>
      <c r="S79" s="101"/>
      <c r="T79" s="101"/>
      <c r="U79" s="101"/>
      <c r="V79" s="101"/>
      <c r="W79" s="101"/>
      <c r="X79" s="101"/>
      <c r="Y79" s="101"/>
      <c r="Z79" s="170"/>
      <c r="AA79" s="101"/>
      <c r="AB79" s="169"/>
      <c r="AC79" s="168"/>
      <c r="AD79" s="101"/>
      <c r="AE79" s="101"/>
      <c r="AF79" s="101"/>
      <c r="AG79" s="101"/>
      <c r="AH79" s="101"/>
      <c r="AI79" s="167"/>
      <c r="AJ79" s="101"/>
      <c r="AK79" s="101"/>
      <c r="AL79" s="101"/>
      <c r="AM79" s="101"/>
      <c r="AN79" s="102"/>
      <c r="AO79" s="101"/>
      <c r="AP79" s="101"/>
      <c r="AQ79" s="101"/>
      <c r="AR79" s="101"/>
      <c r="AS79" s="101"/>
      <c r="AT79" s="101"/>
      <c r="AU79" s="101"/>
      <c r="AV79" s="101"/>
      <c r="AW79" s="167"/>
      <c r="AX79" s="101"/>
      <c r="AY79" s="101"/>
      <c r="AZ79" s="101"/>
      <c r="BA79" s="99"/>
    </row>
    <row r="80" spans="1:53" ht="38.25" hidden="1" customHeight="1" x14ac:dyDescent="0.25">
      <c r="A80" s="2878"/>
      <c r="B80" s="334" t="s">
        <v>885</v>
      </c>
      <c r="C80" s="2835"/>
      <c r="D80" s="566" t="s">
        <v>959</v>
      </c>
      <c r="E80" s="2835"/>
      <c r="F80" s="2835"/>
      <c r="G80" s="2835"/>
      <c r="H80" s="2835"/>
      <c r="I80" s="2855"/>
      <c r="J80" s="574"/>
      <c r="K80" s="102"/>
      <c r="L80" s="102"/>
      <c r="M80" s="102"/>
      <c r="N80" s="101"/>
      <c r="O80" s="101"/>
      <c r="P80" s="101"/>
      <c r="Q80" s="101"/>
      <c r="R80" s="101"/>
      <c r="S80" s="101"/>
      <c r="T80" s="101"/>
      <c r="U80" s="101"/>
      <c r="V80" s="101"/>
      <c r="W80" s="101"/>
      <c r="X80" s="101"/>
      <c r="Y80" s="101"/>
      <c r="Z80" s="170"/>
      <c r="AA80" s="101"/>
      <c r="AB80" s="169"/>
      <c r="AC80" s="168"/>
      <c r="AD80" s="101"/>
      <c r="AE80" s="101"/>
      <c r="AF80" s="101"/>
      <c r="AG80" s="101"/>
      <c r="AH80" s="101"/>
      <c r="AI80" s="167"/>
      <c r="AJ80" s="101"/>
      <c r="AK80" s="101"/>
      <c r="AL80" s="101"/>
      <c r="AM80" s="101"/>
      <c r="AN80" s="102"/>
      <c r="AO80" s="101"/>
      <c r="AP80" s="101"/>
      <c r="AQ80" s="101"/>
      <c r="AR80" s="101"/>
      <c r="AS80" s="101"/>
      <c r="AT80" s="101"/>
      <c r="AU80" s="101"/>
      <c r="AV80" s="101"/>
      <c r="AW80" s="167"/>
      <c r="AX80" s="101"/>
      <c r="AY80" s="101"/>
      <c r="AZ80" s="101"/>
      <c r="BA80" s="99"/>
    </row>
    <row r="81" spans="1:53" ht="39" hidden="1" customHeight="1" x14ac:dyDescent="0.25">
      <c r="A81" s="2878"/>
      <c r="B81" s="334" t="s">
        <v>885</v>
      </c>
      <c r="C81" s="2835"/>
      <c r="D81" s="582" t="s">
        <v>958</v>
      </c>
      <c r="E81" s="2836"/>
      <c r="F81" s="2836"/>
      <c r="G81" s="2836"/>
      <c r="H81" s="2836"/>
      <c r="I81" s="2827"/>
      <c r="J81" s="574"/>
      <c r="K81" s="102"/>
      <c r="L81" s="102"/>
      <c r="M81" s="102"/>
      <c r="N81" s="101"/>
      <c r="O81" s="101"/>
      <c r="P81" s="101"/>
      <c r="Q81" s="101"/>
      <c r="R81" s="101"/>
      <c r="S81" s="101"/>
      <c r="T81" s="101"/>
      <c r="U81" s="101"/>
      <c r="V81" s="101"/>
      <c r="W81" s="101"/>
      <c r="X81" s="101"/>
      <c r="Y81" s="101"/>
      <c r="Z81" s="170"/>
      <c r="AA81" s="101"/>
      <c r="AB81" s="169"/>
      <c r="AC81" s="168"/>
      <c r="AD81" s="101"/>
      <c r="AE81" s="101"/>
      <c r="AF81" s="101"/>
      <c r="AG81" s="101"/>
      <c r="AH81" s="101"/>
      <c r="AI81" s="167"/>
      <c r="AJ81" s="101"/>
      <c r="AK81" s="101"/>
      <c r="AL81" s="101"/>
      <c r="AM81" s="101"/>
      <c r="AN81" s="102"/>
      <c r="AO81" s="101"/>
      <c r="AP81" s="101"/>
      <c r="AQ81" s="101"/>
      <c r="AR81" s="101"/>
      <c r="AS81" s="101"/>
      <c r="AT81" s="101"/>
      <c r="AU81" s="101"/>
      <c r="AV81" s="101"/>
      <c r="AW81" s="167"/>
      <c r="AX81" s="101"/>
      <c r="AY81" s="101"/>
      <c r="AZ81" s="101"/>
      <c r="BA81" s="99"/>
    </row>
    <row r="82" spans="1:53" ht="15.75" hidden="1" customHeight="1" x14ac:dyDescent="0.25">
      <c r="A82" s="2878"/>
      <c r="B82" s="334" t="s">
        <v>885</v>
      </c>
      <c r="C82" s="2835"/>
      <c r="D82" s="2834" t="s">
        <v>957</v>
      </c>
      <c r="E82" s="333" t="s">
        <v>956</v>
      </c>
      <c r="F82" s="558" t="s">
        <v>129</v>
      </c>
      <c r="G82" s="558">
        <v>0</v>
      </c>
      <c r="H82" s="558">
        <v>1</v>
      </c>
      <c r="I82" s="565">
        <v>0.25</v>
      </c>
      <c r="J82" s="574"/>
      <c r="K82" s="102"/>
      <c r="L82" s="102"/>
      <c r="M82" s="102"/>
      <c r="N82" s="101"/>
      <c r="O82" s="101"/>
      <c r="P82" s="101"/>
      <c r="Q82" s="101"/>
      <c r="R82" s="101"/>
      <c r="S82" s="101"/>
      <c r="T82" s="101"/>
      <c r="U82" s="101"/>
      <c r="V82" s="101"/>
      <c r="W82" s="101"/>
      <c r="X82" s="101"/>
      <c r="Y82" s="101"/>
      <c r="Z82" s="170"/>
      <c r="AA82" s="101"/>
      <c r="AB82" s="169"/>
      <c r="AC82" s="168"/>
      <c r="AD82" s="101"/>
      <c r="AE82" s="101"/>
      <c r="AF82" s="101"/>
      <c r="AG82" s="101"/>
      <c r="AH82" s="101"/>
      <c r="AI82" s="167"/>
      <c r="AJ82" s="101"/>
      <c r="AK82" s="101"/>
      <c r="AL82" s="101"/>
      <c r="AM82" s="101"/>
      <c r="AN82" s="102"/>
      <c r="AO82" s="101"/>
      <c r="AP82" s="101"/>
      <c r="AQ82" s="101"/>
      <c r="AR82" s="101"/>
      <c r="AS82" s="101"/>
      <c r="AT82" s="101"/>
      <c r="AU82" s="101"/>
      <c r="AV82" s="101"/>
      <c r="AW82" s="167"/>
      <c r="AX82" s="101"/>
      <c r="AY82" s="101"/>
      <c r="AZ82" s="101"/>
      <c r="BA82" s="99"/>
    </row>
    <row r="83" spans="1:53" ht="15.75" hidden="1" customHeight="1" x14ac:dyDescent="0.25">
      <c r="A83" s="2878"/>
      <c r="B83" s="334" t="s">
        <v>885</v>
      </c>
      <c r="C83" s="2835"/>
      <c r="D83" s="2836"/>
      <c r="E83" s="333" t="s">
        <v>955</v>
      </c>
      <c r="F83" s="558" t="s">
        <v>129</v>
      </c>
      <c r="G83" s="558">
        <v>0</v>
      </c>
      <c r="H83" s="558">
        <v>1</v>
      </c>
      <c r="I83" s="565">
        <v>0.25</v>
      </c>
      <c r="J83" s="574"/>
      <c r="K83" s="102"/>
      <c r="L83" s="102"/>
      <c r="M83" s="102"/>
      <c r="N83" s="101"/>
      <c r="O83" s="101"/>
      <c r="P83" s="101"/>
      <c r="Q83" s="101"/>
      <c r="R83" s="101"/>
      <c r="S83" s="101"/>
      <c r="T83" s="101"/>
      <c r="U83" s="101"/>
      <c r="V83" s="101"/>
      <c r="W83" s="101"/>
      <c r="X83" s="101"/>
      <c r="Y83" s="101"/>
      <c r="Z83" s="170"/>
      <c r="AA83" s="101"/>
      <c r="AB83" s="169"/>
      <c r="AC83" s="168"/>
      <c r="AD83" s="101"/>
      <c r="AE83" s="101"/>
      <c r="AF83" s="101"/>
      <c r="AG83" s="101"/>
      <c r="AH83" s="101"/>
      <c r="AI83" s="167"/>
      <c r="AJ83" s="101"/>
      <c r="AK83" s="101"/>
      <c r="AL83" s="101"/>
      <c r="AM83" s="101"/>
      <c r="AN83" s="102"/>
      <c r="AO83" s="101"/>
      <c r="AP83" s="101"/>
      <c r="AQ83" s="101"/>
      <c r="AR83" s="101"/>
      <c r="AS83" s="101"/>
      <c r="AT83" s="101"/>
      <c r="AU83" s="101"/>
      <c r="AV83" s="101"/>
      <c r="AW83" s="167"/>
      <c r="AX83" s="101"/>
      <c r="AY83" s="101"/>
      <c r="AZ83" s="101"/>
      <c r="BA83" s="99"/>
    </row>
    <row r="84" spans="1:53" ht="15.75" hidden="1" customHeight="1" x14ac:dyDescent="0.25">
      <c r="A84" s="2878"/>
      <c r="B84" s="334" t="s">
        <v>885</v>
      </c>
      <c r="C84" s="2835"/>
      <c r="D84" s="581" t="s">
        <v>954</v>
      </c>
      <c r="E84" s="333" t="s">
        <v>953</v>
      </c>
      <c r="F84" s="334" t="s">
        <v>129</v>
      </c>
      <c r="G84" s="334" t="s">
        <v>124</v>
      </c>
      <c r="H84" s="558">
        <v>1</v>
      </c>
      <c r="I84" s="565">
        <v>0.2</v>
      </c>
      <c r="J84" s="574"/>
      <c r="K84" s="102"/>
      <c r="L84" s="102"/>
      <c r="M84" s="102"/>
      <c r="N84" s="101"/>
      <c r="O84" s="101"/>
      <c r="P84" s="101"/>
      <c r="Q84" s="101"/>
      <c r="R84" s="101"/>
      <c r="S84" s="101"/>
      <c r="T84" s="101"/>
      <c r="U84" s="101"/>
      <c r="V84" s="101"/>
      <c r="W84" s="101"/>
      <c r="X84" s="101"/>
      <c r="Y84" s="101"/>
      <c r="Z84" s="170"/>
      <c r="AA84" s="101"/>
      <c r="AB84" s="169"/>
      <c r="AC84" s="168"/>
      <c r="AD84" s="101"/>
      <c r="AE84" s="101"/>
      <c r="AF84" s="101"/>
      <c r="AG84" s="101"/>
      <c r="AH84" s="101"/>
      <c r="AI84" s="167"/>
      <c r="AJ84" s="101"/>
      <c r="AK84" s="101"/>
      <c r="AL84" s="101"/>
      <c r="AM84" s="101"/>
      <c r="AN84" s="102"/>
      <c r="AO84" s="101"/>
      <c r="AP84" s="101"/>
      <c r="AQ84" s="101"/>
      <c r="AR84" s="101"/>
      <c r="AS84" s="101"/>
      <c r="AT84" s="101"/>
      <c r="AU84" s="101"/>
      <c r="AV84" s="101"/>
      <c r="AW84" s="167"/>
      <c r="AX84" s="101"/>
      <c r="AY84" s="101"/>
      <c r="AZ84" s="101"/>
      <c r="BA84" s="99"/>
    </row>
    <row r="85" spans="1:53" ht="15.75" hidden="1" customHeight="1" x14ac:dyDescent="0.25">
      <c r="A85" s="2878"/>
      <c r="B85" s="334" t="s">
        <v>885</v>
      </c>
      <c r="C85" s="2835"/>
      <c r="D85" s="2834" t="s">
        <v>952</v>
      </c>
      <c r="E85" s="333" t="s">
        <v>951</v>
      </c>
      <c r="F85" s="334" t="s">
        <v>129</v>
      </c>
      <c r="G85" s="334">
        <v>0</v>
      </c>
      <c r="H85" s="558">
        <v>1</v>
      </c>
      <c r="I85" s="565">
        <v>0.25</v>
      </c>
      <c r="J85" s="574"/>
      <c r="K85" s="102"/>
      <c r="L85" s="102"/>
      <c r="M85" s="102"/>
      <c r="N85" s="101"/>
      <c r="O85" s="101"/>
      <c r="P85" s="101"/>
      <c r="Q85" s="101"/>
      <c r="R85" s="101"/>
      <c r="S85" s="101"/>
      <c r="T85" s="101"/>
      <c r="U85" s="101"/>
      <c r="V85" s="101"/>
      <c r="W85" s="101"/>
      <c r="X85" s="101"/>
      <c r="Y85" s="101"/>
      <c r="Z85" s="170"/>
      <c r="AA85" s="101"/>
      <c r="AB85" s="169"/>
      <c r="AC85" s="168"/>
      <c r="AD85" s="101"/>
      <c r="AE85" s="101"/>
      <c r="AF85" s="101"/>
      <c r="AG85" s="101"/>
      <c r="AH85" s="101"/>
      <c r="AI85" s="167"/>
      <c r="AJ85" s="101"/>
      <c r="AK85" s="101"/>
      <c r="AL85" s="101"/>
      <c r="AM85" s="101"/>
      <c r="AN85" s="102"/>
      <c r="AO85" s="101"/>
      <c r="AP85" s="101"/>
      <c r="AQ85" s="101"/>
      <c r="AR85" s="101"/>
      <c r="AS85" s="101"/>
      <c r="AT85" s="101"/>
      <c r="AU85" s="101"/>
      <c r="AV85" s="101"/>
      <c r="AW85" s="167"/>
      <c r="AX85" s="101"/>
      <c r="AY85" s="101"/>
      <c r="AZ85" s="101"/>
      <c r="BA85" s="99"/>
    </row>
    <row r="86" spans="1:53" ht="51" hidden="1" customHeight="1" x14ac:dyDescent="0.25">
      <c r="A86" s="2878"/>
      <c r="B86" s="334" t="s">
        <v>885</v>
      </c>
      <c r="C86" s="2836"/>
      <c r="D86" s="2836"/>
      <c r="E86" s="333" t="s">
        <v>950</v>
      </c>
      <c r="F86" s="334" t="s">
        <v>577</v>
      </c>
      <c r="G86" s="334" t="s">
        <v>124</v>
      </c>
      <c r="H86" s="580">
        <v>16</v>
      </c>
      <c r="I86" s="572">
        <v>4</v>
      </c>
      <c r="J86" s="171"/>
      <c r="K86" s="102"/>
      <c r="L86" s="102"/>
      <c r="M86" s="102"/>
      <c r="N86" s="101"/>
      <c r="O86" s="101"/>
      <c r="P86" s="101"/>
      <c r="Q86" s="101"/>
      <c r="R86" s="101"/>
      <c r="S86" s="101"/>
      <c r="T86" s="101"/>
      <c r="U86" s="101"/>
      <c r="V86" s="101"/>
      <c r="W86" s="101"/>
      <c r="X86" s="101"/>
      <c r="Y86" s="101"/>
      <c r="Z86" s="170"/>
      <c r="AA86" s="101"/>
      <c r="AB86" s="169"/>
      <c r="AC86" s="168"/>
      <c r="AD86" s="101"/>
      <c r="AE86" s="101"/>
      <c r="AF86" s="101"/>
      <c r="AG86" s="101"/>
      <c r="AH86" s="101"/>
      <c r="AI86" s="167"/>
      <c r="AJ86" s="101"/>
      <c r="AK86" s="101"/>
      <c r="AL86" s="101"/>
      <c r="AM86" s="101"/>
      <c r="AN86" s="102"/>
      <c r="AO86" s="101"/>
      <c r="AP86" s="101"/>
      <c r="AQ86" s="101"/>
      <c r="AR86" s="101"/>
      <c r="AS86" s="101"/>
      <c r="AT86" s="101"/>
      <c r="AU86" s="101"/>
      <c r="AV86" s="101"/>
      <c r="AW86" s="167"/>
      <c r="AX86" s="101"/>
      <c r="AY86" s="101"/>
      <c r="AZ86" s="101"/>
      <c r="BA86" s="99"/>
    </row>
    <row r="87" spans="1:53" ht="15.75" hidden="1" customHeight="1" x14ac:dyDescent="0.25">
      <c r="A87" s="2878"/>
      <c r="B87" s="334" t="s">
        <v>885</v>
      </c>
      <c r="C87" s="2834" t="s">
        <v>949</v>
      </c>
      <c r="D87" s="333" t="s">
        <v>948</v>
      </c>
      <c r="E87" s="571" t="s">
        <v>947</v>
      </c>
      <c r="F87" s="570" t="s">
        <v>946</v>
      </c>
      <c r="G87" s="570" t="s">
        <v>124</v>
      </c>
      <c r="H87" s="570">
        <v>5</v>
      </c>
      <c r="I87" s="572">
        <v>1</v>
      </c>
      <c r="J87" s="171"/>
      <c r="K87" s="102"/>
      <c r="L87" s="102"/>
      <c r="M87" s="102"/>
      <c r="N87" s="101"/>
      <c r="O87" s="101"/>
      <c r="P87" s="101"/>
      <c r="Q87" s="101"/>
      <c r="R87" s="101"/>
      <c r="S87" s="101"/>
      <c r="T87" s="101"/>
      <c r="U87" s="101"/>
      <c r="V87" s="101"/>
      <c r="W87" s="101"/>
      <c r="X87" s="101"/>
      <c r="Y87" s="101"/>
      <c r="Z87" s="170"/>
      <c r="AA87" s="101"/>
      <c r="AB87" s="169"/>
      <c r="AC87" s="168"/>
      <c r="AD87" s="101"/>
      <c r="AE87" s="101"/>
      <c r="AF87" s="101"/>
      <c r="AG87" s="101"/>
      <c r="AH87" s="101"/>
      <c r="AI87" s="167"/>
      <c r="AJ87" s="101"/>
      <c r="AK87" s="101"/>
      <c r="AL87" s="101"/>
      <c r="AM87" s="101"/>
      <c r="AN87" s="102"/>
      <c r="AO87" s="101"/>
      <c r="AP87" s="101"/>
      <c r="AQ87" s="101"/>
      <c r="AR87" s="101"/>
      <c r="AS87" s="101"/>
      <c r="AT87" s="101"/>
      <c r="AU87" s="101"/>
      <c r="AV87" s="101"/>
      <c r="AW87" s="167"/>
      <c r="AX87" s="101"/>
      <c r="AY87" s="101"/>
      <c r="AZ87" s="101"/>
      <c r="BA87" s="99"/>
    </row>
    <row r="88" spans="1:53" ht="15.75" hidden="1" customHeight="1" x14ac:dyDescent="0.25">
      <c r="A88" s="2878"/>
      <c r="B88" s="334" t="s">
        <v>885</v>
      </c>
      <c r="C88" s="2835"/>
      <c r="D88" s="2834" t="s">
        <v>945</v>
      </c>
      <c r="E88" s="562" t="s">
        <v>944</v>
      </c>
      <c r="F88" s="561" t="s">
        <v>129</v>
      </c>
      <c r="G88" s="561" t="s">
        <v>124</v>
      </c>
      <c r="H88" s="564">
        <v>1</v>
      </c>
      <c r="I88" s="565">
        <v>0.25</v>
      </c>
      <c r="J88" s="171"/>
      <c r="K88" s="102"/>
      <c r="L88" s="102"/>
      <c r="M88" s="102"/>
      <c r="N88" s="101"/>
      <c r="O88" s="101"/>
      <c r="P88" s="101"/>
      <c r="Q88" s="101"/>
      <c r="R88" s="101"/>
      <c r="S88" s="101"/>
      <c r="T88" s="101"/>
      <c r="U88" s="101"/>
      <c r="V88" s="101"/>
      <c r="W88" s="101"/>
      <c r="X88" s="101"/>
      <c r="Y88" s="101"/>
      <c r="Z88" s="170"/>
      <c r="AA88" s="101"/>
      <c r="AB88" s="169"/>
      <c r="AC88" s="168"/>
      <c r="AD88" s="101"/>
      <c r="AE88" s="101"/>
      <c r="AF88" s="101"/>
      <c r="AG88" s="101"/>
      <c r="AH88" s="101"/>
      <c r="AI88" s="167"/>
      <c r="AJ88" s="101"/>
      <c r="AK88" s="101"/>
      <c r="AL88" s="101"/>
      <c r="AM88" s="101"/>
      <c r="AN88" s="102"/>
      <c r="AO88" s="101"/>
      <c r="AP88" s="101"/>
      <c r="AQ88" s="101"/>
      <c r="AR88" s="101"/>
      <c r="AS88" s="101"/>
      <c r="AT88" s="101"/>
      <c r="AU88" s="101"/>
      <c r="AV88" s="101"/>
      <c r="AW88" s="167"/>
      <c r="AX88" s="101"/>
      <c r="AY88" s="101"/>
      <c r="AZ88" s="101"/>
      <c r="BA88" s="99"/>
    </row>
    <row r="89" spans="1:53" ht="15.75" hidden="1" customHeight="1" x14ac:dyDescent="0.25">
      <c r="A89" s="2878"/>
      <c r="B89" s="334" t="s">
        <v>885</v>
      </c>
      <c r="C89" s="2836"/>
      <c r="D89" s="2836"/>
      <c r="E89" s="562" t="s">
        <v>943</v>
      </c>
      <c r="F89" s="561" t="s">
        <v>374</v>
      </c>
      <c r="G89" s="561" t="s">
        <v>124</v>
      </c>
      <c r="H89" s="561">
        <v>10</v>
      </c>
      <c r="I89" s="572">
        <v>1</v>
      </c>
      <c r="J89" s="171"/>
      <c r="K89" s="102"/>
      <c r="L89" s="102"/>
      <c r="M89" s="102"/>
      <c r="N89" s="101"/>
      <c r="O89" s="101"/>
      <c r="P89" s="101"/>
      <c r="Q89" s="101"/>
      <c r="R89" s="101"/>
      <c r="S89" s="101"/>
      <c r="T89" s="101"/>
      <c r="U89" s="101"/>
      <c r="V89" s="101"/>
      <c r="W89" s="101"/>
      <c r="X89" s="101"/>
      <c r="Y89" s="101"/>
      <c r="Z89" s="170"/>
      <c r="AA89" s="101"/>
      <c r="AB89" s="169"/>
      <c r="AC89" s="168"/>
      <c r="AD89" s="101"/>
      <c r="AE89" s="101"/>
      <c r="AF89" s="101"/>
      <c r="AG89" s="101"/>
      <c r="AH89" s="101"/>
      <c r="AI89" s="167"/>
      <c r="AJ89" s="101"/>
      <c r="AK89" s="101"/>
      <c r="AL89" s="101"/>
      <c r="AM89" s="101"/>
      <c r="AN89" s="102"/>
      <c r="AO89" s="101"/>
      <c r="AP89" s="101"/>
      <c r="AQ89" s="101"/>
      <c r="AR89" s="101"/>
      <c r="AS89" s="101"/>
      <c r="AT89" s="101"/>
      <c r="AU89" s="101"/>
      <c r="AV89" s="101"/>
      <c r="AW89" s="167"/>
      <c r="AX89" s="101"/>
      <c r="AY89" s="101"/>
      <c r="AZ89" s="101"/>
      <c r="BA89" s="99"/>
    </row>
    <row r="90" spans="1:53" ht="38.25" hidden="1" customHeight="1" x14ac:dyDescent="0.25">
      <c r="A90" s="2878"/>
      <c r="B90" s="334" t="s">
        <v>885</v>
      </c>
      <c r="C90" s="2834" t="s">
        <v>942</v>
      </c>
      <c r="D90" s="333" t="s">
        <v>941</v>
      </c>
      <c r="E90" s="2834" t="s">
        <v>940</v>
      </c>
      <c r="F90" s="2837" t="s">
        <v>939</v>
      </c>
      <c r="G90" s="2837">
        <v>3</v>
      </c>
      <c r="H90" s="2837">
        <v>12</v>
      </c>
      <c r="I90" s="2839">
        <v>3</v>
      </c>
      <c r="J90" s="171"/>
      <c r="K90" s="102"/>
      <c r="L90" s="102"/>
      <c r="M90" s="102"/>
      <c r="N90" s="101"/>
      <c r="O90" s="101"/>
      <c r="P90" s="101"/>
      <c r="Q90" s="101"/>
      <c r="R90" s="101"/>
      <c r="S90" s="101"/>
      <c r="T90" s="101"/>
      <c r="U90" s="101"/>
      <c r="V90" s="101"/>
      <c r="W90" s="101"/>
      <c r="X90" s="101"/>
      <c r="Y90" s="101"/>
      <c r="Z90" s="170"/>
      <c r="AA90" s="101"/>
      <c r="AB90" s="169"/>
      <c r="AC90" s="168"/>
      <c r="AD90" s="101"/>
      <c r="AE90" s="101"/>
      <c r="AF90" s="101"/>
      <c r="AG90" s="101"/>
      <c r="AH90" s="101"/>
      <c r="AI90" s="167"/>
      <c r="AJ90" s="101"/>
      <c r="AK90" s="101"/>
      <c r="AL90" s="101"/>
      <c r="AM90" s="101"/>
      <c r="AN90" s="102"/>
      <c r="AO90" s="101"/>
      <c r="AP90" s="101"/>
      <c r="AQ90" s="101"/>
      <c r="AR90" s="101"/>
      <c r="AS90" s="101"/>
      <c r="AT90" s="101"/>
      <c r="AU90" s="101"/>
      <c r="AV90" s="101"/>
      <c r="AW90" s="167"/>
      <c r="AX90" s="101"/>
      <c r="AY90" s="101"/>
      <c r="AZ90" s="101"/>
      <c r="BA90" s="99"/>
    </row>
    <row r="91" spans="1:53" ht="38.25" hidden="1" customHeight="1" x14ac:dyDescent="0.25">
      <c r="A91" s="2878"/>
      <c r="B91" s="334" t="s">
        <v>885</v>
      </c>
      <c r="C91" s="2835"/>
      <c r="D91" s="333" t="s">
        <v>938</v>
      </c>
      <c r="E91" s="2836"/>
      <c r="F91" s="2836"/>
      <c r="G91" s="2836"/>
      <c r="H91" s="2836"/>
      <c r="I91" s="2827"/>
      <c r="J91" s="171"/>
      <c r="K91" s="102"/>
      <c r="L91" s="102"/>
      <c r="M91" s="102"/>
      <c r="N91" s="101"/>
      <c r="O91" s="101"/>
      <c r="P91" s="101"/>
      <c r="Q91" s="101"/>
      <c r="R91" s="101"/>
      <c r="S91" s="101"/>
      <c r="T91" s="101"/>
      <c r="U91" s="101"/>
      <c r="V91" s="101"/>
      <c r="W91" s="101"/>
      <c r="X91" s="101"/>
      <c r="Y91" s="101"/>
      <c r="Z91" s="170"/>
      <c r="AA91" s="101"/>
      <c r="AB91" s="169"/>
      <c r="AC91" s="168"/>
      <c r="AD91" s="101"/>
      <c r="AE91" s="101"/>
      <c r="AF91" s="101"/>
      <c r="AG91" s="101"/>
      <c r="AH91" s="101"/>
      <c r="AI91" s="167"/>
      <c r="AJ91" s="101"/>
      <c r="AK91" s="101"/>
      <c r="AL91" s="101"/>
      <c r="AM91" s="101"/>
      <c r="AN91" s="102"/>
      <c r="AO91" s="101"/>
      <c r="AP91" s="101"/>
      <c r="AQ91" s="101"/>
      <c r="AR91" s="101"/>
      <c r="AS91" s="101"/>
      <c r="AT91" s="101"/>
      <c r="AU91" s="101"/>
      <c r="AV91" s="101"/>
      <c r="AW91" s="167"/>
      <c r="AX91" s="101"/>
      <c r="AY91" s="101"/>
      <c r="AZ91" s="101"/>
      <c r="BA91" s="99"/>
    </row>
    <row r="92" spans="1:53" ht="15.75" hidden="1" customHeight="1" x14ac:dyDescent="0.25">
      <c r="A92" s="2878"/>
      <c r="B92" s="334" t="s">
        <v>885</v>
      </c>
      <c r="C92" s="2835"/>
      <c r="D92" s="573" t="s">
        <v>937</v>
      </c>
      <c r="E92" s="566" t="s">
        <v>936</v>
      </c>
      <c r="F92" s="334" t="s">
        <v>935</v>
      </c>
      <c r="G92" s="334">
        <v>1000</v>
      </c>
      <c r="H92" s="334">
        <v>3000</v>
      </c>
      <c r="I92" s="572">
        <v>50</v>
      </c>
      <c r="J92" s="171"/>
      <c r="K92" s="102"/>
      <c r="L92" s="102"/>
      <c r="M92" s="102"/>
      <c r="N92" s="101"/>
      <c r="O92" s="101"/>
      <c r="P92" s="101"/>
      <c r="Q92" s="101"/>
      <c r="R92" s="101"/>
      <c r="S92" s="101"/>
      <c r="T92" s="101"/>
      <c r="U92" s="101"/>
      <c r="V92" s="101"/>
      <c r="W92" s="101"/>
      <c r="X92" s="101"/>
      <c r="Y92" s="101"/>
      <c r="Z92" s="170"/>
      <c r="AA92" s="101"/>
      <c r="AB92" s="169"/>
      <c r="AC92" s="168"/>
      <c r="AD92" s="101"/>
      <c r="AE92" s="101"/>
      <c r="AF92" s="101"/>
      <c r="AG92" s="101"/>
      <c r="AH92" s="101"/>
      <c r="AI92" s="167"/>
      <c r="AJ92" s="101"/>
      <c r="AK92" s="101"/>
      <c r="AL92" s="101"/>
      <c r="AM92" s="101"/>
      <c r="AN92" s="102"/>
      <c r="AO92" s="101"/>
      <c r="AP92" s="101"/>
      <c r="AQ92" s="101"/>
      <c r="AR92" s="101"/>
      <c r="AS92" s="101"/>
      <c r="AT92" s="101"/>
      <c r="AU92" s="101"/>
      <c r="AV92" s="101"/>
      <c r="AW92" s="167"/>
      <c r="AX92" s="101"/>
      <c r="AY92" s="101"/>
      <c r="AZ92" s="101"/>
      <c r="BA92" s="99"/>
    </row>
    <row r="93" spans="1:53" ht="15.75" hidden="1" customHeight="1" x14ac:dyDescent="0.25">
      <c r="A93" s="2878"/>
      <c r="B93" s="334" t="s">
        <v>885</v>
      </c>
      <c r="C93" s="2836"/>
      <c r="D93" s="579"/>
      <c r="E93" s="571" t="s">
        <v>934</v>
      </c>
      <c r="F93" s="577" t="s">
        <v>129</v>
      </c>
      <c r="G93" s="577">
        <v>0</v>
      </c>
      <c r="H93" s="578">
        <v>1</v>
      </c>
      <c r="I93" s="572">
        <v>1</v>
      </c>
      <c r="J93" s="171"/>
      <c r="K93" s="102"/>
      <c r="L93" s="102"/>
      <c r="M93" s="102"/>
      <c r="N93" s="101"/>
      <c r="O93" s="101"/>
      <c r="P93" s="101"/>
      <c r="Q93" s="101"/>
      <c r="R93" s="101"/>
      <c r="S93" s="101"/>
      <c r="T93" s="101"/>
      <c r="U93" s="101"/>
      <c r="V93" s="101"/>
      <c r="W93" s="101"/>
      <c r="X93" s="101"/>
      <c r="Y93" s="101"/>
      <c r="Z93" s="170"/>
      <c r="AA93" s="101"/>
      <c r="AB93" s="169"/>
      <c r="AC93" s="168"/>
      <c r="AD93" s="101"/>
      <c r="AE93" s="101"/>
      <c r="AF93" s="101"/>
      <c r="AG93" s="101"/>
      <c r="AH93" s="101"/>
      <c r="AI93" s="167"/>
      <c r="AJ93" s="101"/>
      <c r="AK93" s="101"/>
      <c r="AL93" s="101"/>
      <c r="AM93" s="101"/>
      <c r="AN93" s="102"/>
      <c r="AO93" s="101"/>
      <c r="AP93" s="101"/>
      <c r="AQ93" s="101"/>
      <c r="AR93" s="101"/>
      <c r="AS93" s="101"/>
      <c r="AT93" s="101"/>
      <c r="AU93" s="101"/>
      <c r="AV93" s="101"/>
      <c r="AW93" s="167"/>
      <c r="AX93" s="101"/>
      <c r="AY93" s="101"/>
      <c r="AZ93" s="101"/>
      <c r="BA93" s="99"/>
    </row>
    <row r="94" spans="1:53" ht="38.25" hidden="1" customHeight="1" x14ac:dyDescent="0.25">
      <c r="A94" s="2878"/>
      <c r="B94" s="334" t="s">
        <v>885</v>
      </c>
      <c r="C94" s="2834" t="s">
        <v>933</v>
      </c>
      <c r="D94" s="333" t="s">
        <v>932</v>
      </c>
      <c r="E94" s="2834" t="s">
        <v>931</v>
      </c>
      <c r="F94" s="2837" t="s">
        <v>129</v>
      </c>
      <c r="G94" s="2837" t="s">
        <v>124</v>
      </c>
      <c r="H94" s="2838">
        <v>1</v>
      </c>
      <c r="I94" s="2826">
        <v>0.25</v>
      </c>
      <c r="J94" s="171"/>
      <c r="K94" s="102"/>
      <c r="L94" s="102"/>
      <c r="M94" s="102"/>
      <c r="N94" s="101"/>
      <c r="O94" s="101"/>
      <c r="P94" s="101"/>
      <c r="Q94" s="101"/>
      <c r="R94" s="101"/>
      <c r="S94" s="101"/>
      <c r="T94" s="101"/>
      <c r="U94" s="101"/>
      <c r="V94" s="101"/>
      <c r="W94" s="101"/>
      <c r="X94" s="101"/>
      <c r="Y94" s="101"/>
      <c r="Z94" s="170"/>
      <c r="AA94" s="101"/>
      <c r="AB94" s="169"/>
      <c r="AC94" s="168"/>
      <c r="AD94" s="101"/>
      <c r="AE94" s="101"/>
      <c r="AF94" s="101"/>
      <c r="AG94" s="101"/>
      <c r="AH94" s="101"/>
      <c r="AI94" s="167"/>
      <c r="AJ94" s="101"/>
      <c r="AK94" s="101"/>
      <c r="AL94" s="101"/>
      <c r="AM94" s="101"/>
      <c r="AN94" s="102"/>
      <c r="AO94" s="101"/>
      <c r="AP94" s="101"/>
      <c r="AQ94" s="101"/>
      <c r="AR94" s="101"/>
      <c r="AS94" s="101"/>
      <c r="AT94" s="101"/>
      <c r="AU94" s="101"/>
      <c r="AV94" s="101"/>
      <c r="AW94" s="167"/>
      <c r="AX94" s="101"/>
      <c r="AY94" s="101"/>
      <c r="AZ94" s="101"/>
      <c r="BA94" s="99"/>
    </row>
    <row r="95" spans="1:53" ht="38.25" hidden="1" customHeight="1" x14ac:dyDescent="0.25">
      <c r="A95" s="2878"/>
      <c r="B95" s="334" t="s">
        <v>885</v>
      </c>
      <c r="C95" s="2835"/>
      <c r="D95" s="333" t="s">
        <v>930</v>
      </c>
      <c r="E95" s="2836"/>
      <c r="F95" s="2836"/>
      <c r="G95" s="2836"/>
      <c r="H95" s="2836"/>
      <c r="I95" s="2827"/>
      <c r="J95" s="171"/>
      <c r="K95" s="102"/>
      <c r="L95" s="102"/>
      <c r="M95" s="102"/>
      <c r="N95" s="101"/>
      <c r="O95" s="101"/>
      <c r="P95" s="101"/>
      <c r="Q95" s="101"/>
      <c r="R95" s="101"/>
      <c r="S95" s="101"/>
      <c r="T95" s="101"/>
      <c r="U95" s="101"/>
      <c r="V95" s="101"/>
      <c r="W95" s="101"/>
      <c r="X95" s="101"/>
      <c r="Y95" s="101"/>
      <c r="Z95" s="170"/>
      <c r="AA95" s="101"/>
      <c r="AB95" s="169"/>
      <c r="AC95" s="168"/>
      <c r="AD95" s="101"/>
      <c r="AE95" s="101"/>
      <c r="AF95" s="101"/>
      <c r="AG95" s="101"/>
      <c r="AH95" s="101"/>
      <c r="AI95" s="167"/>
      <c r="AJ95" s="101"/>
      <c r="AK95" s="101"/>
      <c r="AL95" s="101"/>
      <c r="AM95" s="101"/>
      <c r="AN95" s="102"/>
      <c r="AO95" s="101"/>
      <c r="AP95" s="101"/>
      <c r="AQ95" s="101"/>
      <c r="AR95" s="101"/>
      <c r="AS95" s="101"/>
      <c r="AT95" s="101"/>
      <c r="AU95" s="101"/>
      <c r="AV95" s="101"/>
      <c r="AW95" s="167"/>
      <c r="AX95" s="101"/>
      <c r="AY95" s="101"/>
      <c r="AZ95" s="101"/>
      <c r="BA95" s="99"/>
    </row>
    <row r="96" spans="1:53" ht="15.75" hidden="1" customHeight="1" x14ac:dyDescent="0.25">
      <c r="A96" s="2878"/>
      <c r="B96" s="334" t="s">
        <v>885</v>
      </c>
      <c r="C96" s="2835"/>
      <c r="D96" s="573" t="s">
        <v>929</v>
      </c>
      <c r="E96" s="571" t="s">
        <v>928</v>
      </c>
      <c r="F96" s="577" t="s">
        <v>927</v>
      </c>
      <c r="G96" s="577" t="s">
        <v>124</v>
      </c>
      <c r="H96" s="577">
        <v>1200</v>
      </c>
      <c r="I96" s="572">
        <v>300</v>
      </c>
      <c r="J96" s="171"/>
      <c r="K96" s="102"/>
      <c r="L96" s="102"/>
      <c r="M96" s="102"/>
      <c r="N96" s="101"/>
      <c r="O96" s="101"/>
      <c r="P96" s="101"/>
      <c r="Q96" s="101"/>
      <c r="R96" s="101"/>
      <c r="S96" s="101"/>
      <c r="T96" s="101"/>
      <c r="U96" s="101"/>
      <c r="V96" s="101"/>
      <c r="W96" s="101"/>
      <c r="X96" s="101"/>
      <c r="Y96" s="101"/>
      <c r="Z96" s="170"/>
      <c r="AA96" s="101"/>
      <c r="AB96" s="169"/>
      <c r="AC96" s="168"/>
      <c r="AD96" s="101"/>
      <c r="AE96" s="101"/>
      <c r="AF96" s="101"/>
      <c r="AG96" s="101"/>
      <c r="AH96" s="101"/>
      <c r="AI96" s="167"/>
      <c r="AJ96" s="101"/>
      <c r="AK96" s="101"/>
      <c r="AL96" s="101"/>
      <c r="AM96" s="101"/>
      <c r="AN96" s="102"/>
      <c r="AO96" s="101"/>
      <c r="AP96" s="101"/>
      <c r="AQ96" s="101"/>
      <c r="AR96" s="101"/>
      <c r="AS96" s="101"/>
      <c r="AT96" s="101"/>
      <c r="AU96" s="101"/>
      <c r="AV96" s="101"/>
      <c r="AW96" s="167"/>
      <c r="AX96" s="101"/>
      <c r="AY96" s="101"/>
      <c r="AZ96" s="101"/>
      <c r="BA96" s="99"/>
    </row>
    <row r="97" spans="1:53" ht="15.75" hidden="1" customHeight="1" x14ac:dyDescent="0.25">
      <c r="A97" s="2878"/>
      <c r="B97" s="334" t="s">
        <v>885</v>
      </c>
      <c r="C97" s="2835"/>
      <c r="D97" s="333" t="s">
        <v>926</v>
      </c>
      <c r="E97" s="562" t="s">
        <v>925</v>
      </c>
      <c r="F97" s="561" t="s">
        <v>924</v>
      </c>
      <c r="G97" s="561">
        <v>0</v>
      </c>
      <c r="H97" s="561">
        <v>6</v>
      </c>
      <c r="I97" s="572">
        <v>1</v>
      </c>
      <c r="J97" s="171"/>
      <c r="K97" s="102"/>
      <c r="L97" s="102"/>
      <c r="M97" s="102"/>
      <c r="N97" s="101"/>
      <c r="O97" s="101"/>
      <c r="P97" s="101"/>
      <c r="Q97" s="101"/>
      <c r="R97" s="101"/>
      <c r="S97" s="101"/>
      <c r="T97" s="101"/>
      <c r="U97" s="101"/>
      <c r="V97" s="101"/>
      <c r="W97" s="101"/>
      <c r="X97" s="101"/>
      <c r="Y97" s="101"/>
      <c r="Z97" s="170"/>
      <c r="AA97" s="101"/>
      <c r="AB97" s="169"/>
      <c r="AC97" s="168"/>
      <c r="AD97" s="101"/>
      <c r="AE97" s="101"/>
      <c r="AF97" s="101"/>
      <c r="AG97" s="101"/>
      <c r="AH97" s="101"/>
      <c r="AI97" s="167"/>
      <c r="AJ97" s="101"/>
      <c r="AK97" s="101"/>
      <c r="AL97" s="101"/>
      <c r="AM97" s="101"/>
      <c r="AN97" s="102"/>
      <c r="AO97" s="101"/>
      <c r="AP97" s="101"/>
      <c r="AQ97" s="101"/>
      <c r="AR97" s="101"/>
      <c r="AS97" s="101"/>
      <c r="AT97" s="101"/>
      <c r="AU97" s="101"/>
      <c r="AV97" s="101"/>
      <c r="AW97" s="167"/>
      <c r="AX97" s="101"/>
      <c r="AY97" s="101"/>
      <c r="AZ97" s="101"/>
      <c r="BA97" s="99"/>
    </row>
    <row r="98" spans="1:53" ht="15.75" hidden="1" customHeight="1" x14ac:dyDescent="0.25">
      <c r="A98" s="2878"/>
      <c r="B98" s="334" t="s">
        <v>885</v>
      </c>
      <c r="C98" s="2835"/>
      <c r="D98" s="333" t="s">
        <v>923</v>
      </c>
      <c r="E98" s="571" t="s">
        <v>922</v>
      </c>
      <c r="F98" s="576" t="s">
        <v>129</v>
      </c>
      <c r="G98" s="576">
        <v>0</v>
      </c>
      <c r="H98" s="575">
        <v>0.5</v>
      </c>
      <c r="I98" s="565">
        <v>0.1</v>
      </c>
      <c r="J98" s="171"/>
      <c r="K98" s="102"/>
      <c r="L98" s="102"/>
      <c r="M98" s="102"/>
      <c r="N98" s="101"/>
      <c r="O98" s="101"/>
      <c r="P98" s="101"/>
      <c r="Q98" s="101"/>
      <c r="R98" s="101"/>
      <c r="S98" s="101"/>
      <c r="T98" s="101"/>
      <c r="U98" s="101"/>
      <c r="V98" s="101"/>
      <c r="W98" s="101"/>
      <c r="X98" s="101"/>
      <c r="Y98" s="101"/>
      <c r="Z98" s="170"/>
      <c r="AA98" s="101"/>
      <c r="AB98" s="169"/>
      <c r="AC98" s="168"/>
      <c r="AD98" s="101"/>
      <c r="AE98" s="101"/>
      <c r="AF98" s="101"/>
      <c r="AG98" s="101"/>
      <c r="AH98" s="101"/>
      <c r="AI98" s="167"/>
      <c r="AJ98" s="101"/>
      <c r="AK98" s="101"/>
      <c r="AL98" s="101"/>
      <c r="AM98" s="101"/>
      <c r="AN98" s="102"/>
      <c r="AO98" s="101"/>
      <c r="AP98" s="101"/>
      <c r="AQ98" s="101"/>
      <c r="AR98" s="101"/>
      <c r="AS98" s="101"/>
      <c r="AT98" s="101"/>
      <c r="AU98" s="101"/>
      <c r="AV98" s="101"/>
      <c r="AW98" s="167"/>
      <c r="AX98" s="101"/>
      <c r="AY98" s="101"/>
      <c r="AZ98" s="101"/>
      <c r="BA98" s="99"/>
    </row>
    <row r="99" spans="1:53" ht="15.75" hidden="1" customHeight="1" x14ac:dyDescent="0.25">
      <c r="A99" s="2878"/>
      <c r="B99" s="334" t="s">
        <v>885</v>
      </c>
      <c r="C99" s="2835"/>
      <c r="D99" s="333" t="s">
        <v>921</v>
      </c>
      <c r="E99" s="562" t="s">
        <v>920</v>
      </c>
      <c r="F99" s="561" t="s">
        <v>919</v>
      </c>
      <c r="G99" s="561">
        <v>0</v>
      </c>
      <c r="H99" s="561">
        <v>8</v>
      </c>
      <c r="I99" s="572">
        <v>1</v>
      </c>
      <c r="J99" s="171"/>
      <c r="K99" s="102"/>
      <c r="L99" s="102"/>
      <c r="M99" s="102"/>
      <c r="N99" s="101"/>
      <c r="O99" s="101"/>
      <c r="P99" s="101"/>
      <c r="Q99" s="101"/>
      <c r="R99" s="101"/>
      <c r="S99" s="101"/>
      <c r="T99" s="101"/>
      <c r="U99" s="101"/>
      <c r="V99" s="101"/>
      <c r="W99" s="101"/>
      <c r="X99" s="101"/>
      <c r="Y99" s="101"/>
      <c r="Z99" s="170"/>
      <c r="AA99" s="101"/>
      <c r="AB99" s="169"/>
      <c r="AC99" s="168"/>
      <c r="AD99" s="101"/>
      <c r="AE99" s="101"/>
      <c r="AF99" s="101"/>
      <c r="AG99" s="101"/>
      <c r="AH99" s="101"/>
      <c r="AI99" s="167"/>
      <c r="AJ99" s="101"/>
      <c r="AK99" s="101"/>
      <c r="AL99" s="101"/>
      <c r="AM99" s="101"/>
      <c r="AN99" s="102"/>
      <c r="AO99" s="101"/>
      <c r="AP99" s="101"/>
      <c r="AQ99" s="101"/>
      <c r="AR99" s="101"/>
      <c r="AS99" s="101"/>
      <c r="AT99" s="101"/>
      <c r="AU99" s="101"/>
      <c r="AV99" s="101"/>
      <c r="AW99" s="167"/>
      <c r="AX99" s="101"/>
      <c r="AY99" s="101"/>
      <c r="AZ99" s="101"/>
      <c r="BA99" s="99"/>
    </row>
    <row r="100" spans="1:53" ht="15.75" hidden="1" customHeight="1" x14ac:dyDescent="0.25">
      <c r="A100" s="2878"/>
      <c r="B100" s="334" t="s">
        <v>885</v>
      </c>
      <c r="C100" s="2836"/>
      <c r="D100" s="333" t="s">
        <v>918</v>
      </c>
      <c r="E100" s="571" t="s">
        <v>917</v>
      </c>
      <c r="F100" s="576" t="s">
        <v>129</v>
      </c>
      <c r="G100" s="576">
        <v>0</v>
      </c>
      <c r="H100" s="575">
        <v>0.4</v>
      </c>
      <c r="I100" s="565">
        <v>0.1</v>
      </c>
      <c r="J100" s="171"/>
      <c r="K100" s="102"/>
      <c r="L100" s="102"/>
      <c r="M100" s="102"/>
      <c r="N100" s="101"/>
      <c r="O100" s="101"/>
      <c r="P100" s="101"/>
      <c r="Q100" s="101"/>
      <c r="R100" s="101"/>
      <c r="S100" s="101"/>
      <c r="T100" s="101"/>
      <c r="U100" s="101"/>
      <c r="V100" s="101"/>
      <c r="W100" s="101"/>
      <c r="X100" s="101"/>
      <c r="Y100" s="101"/>
      <c r="Z100" s="170"/>
      <c r="AA100" s="101"/>
      <c r="AB100" s="169"/>
      <c r="AC100" s="168"/>
      <c r="AD100" s="101"/>
      <c r="AE100" s="101"/>
      <c r="AF100" s="101"/>
      <c r="AG100" s="101"/>
      <c r="AH100" s="101"/>
      <c r="AI100" s="167"/>
      <c r="AJ100" s="101"/>
      <c r="AK100" s="101"/>
      <c r="AL100" s="101"/>
      <c r="AM100" s="101"/>
      <c r="AN100" s="102"/>
      <c r="AO100" s="101"/>
      <c r="AP100" s="101"/>
      <c r="AQ100" s="101"/>
      <c r="AR100" s="101"/>
      <c r="AS100" s="101"/>
      <c r="AT100" s="101"/>
      <c r="AU100" s="101"/>
      <c r="AV100" s="101"/>
      <c r="AW100" s="167"/>
      <c r="AX100" s="101"/>
      <c r="AY100" s="101"/>
      <c r="AZ100" s="101"/>
      <c r="BA100" s="99"/>
    </row>
    <row r="101" spans="1:53" ht="15.75" hidden="1" customHeight="1" x14ac:dyDescent="0.25">
      <c r="A101" s="2878"/>
      <c r="B101" s="334" t="s">
        <v>885</v>
      </c>
      <c r="C101" s="2837" t="s">
        <v>916</v>
      </c>
      <c r="D101" s="2929" t="s">
        <v>915</v>
      </c>
      <c r="E101" s="571" t="s">
        <v>914</v>
      </c>
      <c r="F101" s="570" t="s">
        <v>634</v>
      </c>
      <c r="G101" s="570">
        <v>0</v>
      </c>
      <c r="H101" s="569">
        <v>0.8</v>
      </c>
      <c r="I101" s="565">
        <v>0.8</v>
      </c>
      <c r="J101" s="171"/>
      <c r="K101" s="102"/>
      <c r="L101" s="102"/>
      <c r="M101" s="102"/>
      <c r="N101" s="101"/>
      <c r="O101" s="101"/>
      <c r="P101" s="101"/>
      <c r="Q101" s="101"/>
      <c r="R101" s="101"/>
      <c r="S101" s="101"/>
      <c r="T101" s="101"/>
      <c r="U101" s="101"/>
      <c r="V101" s="101"/>
      <c r="W101" s="101"/>
      <c r="X101" s="101"/>
      <c r="Y101" s="101"/>
      <c r="Z101" s="170"/>
      <c r="AA101" s="101"/>
      <c r="AB101" s="169"/>
      <c r="AC101" s="168"/>
      <c r="AD101" s="101"/>
      <c r="AE101" s="101"/>
      <c r="AF101" s="101"/>
      <c r="AG101" s="101"/>
      <c r="AH101" s="101"/>
      <c r="AI101" s="167"/>
      <c r="AJ101" s="101"/>
      <c r="AK101" s="101"/>
      <c r="AL101" s="101"/>
      <c r="AM101" s="101"/>
      <c r="AN101" s="102"/>
      <c r="AO101" s="101"/>
      <c r="AP101" s="101"/>
      <c r="AQ101" s="101"/>
      <c r="AR101" s="101"/>
      <c r="AS101" s="101"/>
      <c r="AT101" s="101"/>
      <c r="AU101" s="101"/>
      <c r="AV101" s="101"/>
      <c r="AW101" s="167"/>
      <c r="AX101" s="101"/>
      <c r="AY101" s="101"/>
      <c r="AZ101" s="101"/>
      <c r="BA101" s="99"/>
    </row>
    <row r="102" spans="1:53" ht="15.75" hidden="1" customHeight="1" x14ac:dyDescent="0.25">
      <c r="A102" s="2878"/>
      <c r="B102" s="334" t="s">
        <v>885</v>
      </c>
      <c r="C102" s="2835"/>
      <c r="D102" s="2835"/>
      <c r="E102" s="562" t="s">
        <v>913</v>
      </c>
      <c r="F102" s="561" t="s">
        <v>129</v>
      </c>
      <c r="G102" s="561">
        <v>0</v>
      </c>
      <c r="H102" s="564">
        <v>1</v>
      </c>
      <c r="I102" s="565">
        <v>0.1</v>
      </c>
      <c r="J102" s="171"/>
      <c r="K102" s="102"/>
      <c r="L102" s="102"/>
      <c r="M102" s="102"/>
      <c r="N102" s="101"/>
      <c r="O102" s="101"/>
      <c r="P102" s="101"/>
      <c r="Q102" s="101"/>
      <c r="R102" s="101"/>
      <c r="S102" s="101"/>
      <c r="T102" s="101"/>
      <c r="U102" s="101"/>
      <c r="V102" s="101"/>
      <c r="W102" s="101"/>
      <c r="X102" s="101"/>
      <c r="Y102" s="101"/>
      <c r="Z102" s="170"/>
      <c r="AA102" s="101"/>
      <c r="AB102" s="169"/>
      <c r="AC102" s="168"/>
      <c r="AD102" s="101"/>
      <c r="AE102" s="101"/>
      <c r="AF102" s="101"/>
      <c r="AG102" s="101"/>
      <c r="AH102" s="101"/>
      <c r="AI102" s="167"/>
      <c r="AJ102" s="101"/>
      <c r="AK102" s="101"/>
      <c r="AL102" s="101"/>
      <c r="AM102" s="101"/>
      <c r="AN102" s="102"/>
      <c r="AO102" s="101"/>
      <c r="AP102" s="101"/>
      <c r="AQ102" s="101"/>
      <c r="AR102" s="101"/>
      <c r="AS102" s="101"/>
      <c r="AT102" s="101"/>
      <c r="AU102" s="101"/>
      <c r="AV102" s="101"/>
      <c r="AW102" s="167"/>
      <c r="AX102" s="101"/>
      <c r="AY102" s="101"/>
      <c r="AZ102" s="101"/>
      <c r="BA102" s="99"/>
    </row>
    <row r="103" spans="1:53" ht="15.75" hidden="1" customHeight="1" x14ac:dyDescent="0.25">
      <c r="A103" s="2878"/>
      <c r="B103" s="334" t="s">
        <v>885</v>
      </c>
      <c r="C103" s="2835"/>
      <c r="D103" s="2835"/>
      <c r="E103" s="562" t="s">
        <v>912</v>
      </c>
      <c r="F103" s="561" t="s">
        <v>634</v>
      </c>
      <c r="G103" s="564">
        <v>0.89</v>
      </c>
      <c r="H103" s="564">
        <v>0.9</v>
      </c>
      <c r="I103" s="565">
        <v>0.9</v>
      </c>
      <c r="J103" s="574"/>
      <c r="K103" s="102"/>
      <c r="L103" s="102"/>
      <c r="M103" s="102"/>
      <c r="N103" s="101"/>
      <c r="O103" s="101"/>
      <c r="P103" s="101"/>
      <c r="Q103" s="101"/>
      <c r="R103" s="101"/>
      <c r="S103" s="101"/>
      <c r="T103" s="101"/>
      <c r="U103" s="101"/>
      <c r="V103" s="101"/>
      <c r="W103" s="101"/>
      <c r="X103" s="101"/>
      <c r="Y103" s="101"/>
      <c r="Z103" s="170"/>
      <c r="AA103" s="101"/>
      <c r="AB103" s="169"/>
      <c r="AC103" s="168"/>
      <c r="AD103" s="101"/>
      <c r="AE103" s="101"/>
      <c r="AF103" s="101"/>
      <c r="AG103" s="101"/>
      <c r="AH103" s="101"/>
      <c r="AI103" s="167"/>
      <c r="AJ103" s="101"/>
      <c r="AK103" s="101"/>
      <c r="AL103" s="101"/>
      <c r="AM103" s="101"/>
      <c r="AN103" s="102"/>
      <c r="AO103" s="101"/>
      <c r="AP103" s="101"/>
      <c r="AQ103" s="101"/>
      <c r="AR103" s="101"/>
      <c r="AS103" s="101"/>
      <c r="AT103" s="101"/>
      <c r="AU103" s="101"/>
      <c r="AV103" s="101"/>
      <c r="AW103" s="167"/>
      <c r="AX103" s="101"/>
      <c r="AY103" s="101"/>
      <c r="AZ103" s="101"/>
      <c r="BA103" s="99"/>
    </row>
    <row r="104" spans="1:53" ht="15.75" hidden="1" customHeight="1" x14ac:dyDescent="0.25">
      <c r="A104" s="2878"/>
      <c r="B104" s="334" t="s">
        <v>885</v>
      </c>
      <c r="C104" s="2835"/>
      <c r="D104" s="2835"/>
      <c r="E104" s="562" t="s">
        <v>911</v>
      </c>
      <c r="F104" s="561" t="s">
        <v>374</v>
      </c>
      <c r="G104" s="561">
        <v>1</v>
      </c>
      <c r="H104" s="561">
        <v>4</v>
      </c>
      <c r="I104" s="572">
        <v>1</v>
      </c>
      <c r="J104" s="574"/>
      <c r="K104" s="102"/>
      <c r="L104" s="102"/>
      <c r="M104" s="102"/>
      <c r="N104" s="101"/>
      <c r="O104" s="101"/>
      <c r="P104" s="101"/>
      <c r="Q104" s="101"/>
      <c r="R104" s="101"/>
      <c r="S104" s="101"/>
      <c r="T104" s="101"/>
      <c r="U104" s="101"/>
      <c r="V104" s="101"/>
      <c r="W104" s="101"/>
      <c r="X104" s="101"/>
      <c r="Y104" s="101"/>
      <c r="Z104" s="170"/>
      <c r="AA104" s="101"/>
      <c r="AB104" s="169"/>
      <c r="AC104" s="168"/>
      <c r="AD104" s="101"/>
      <c r="AE104" s="101"/>
      <c r="AF104" s="101"/>
      <c r="AG104" s="101"/>
      <c r="AH104" s="101"/>
      <c r="AI104" s="167"/>
      <c r="AJ104" s="101"/>
      <c r="AK104" s="101"/>
      <c r="AL104" s="101"/>
      <c r="AM104" s="101"/>
      <c r="AN104" s="102"/>
      <c r="AO104" s="101"/>
      <c r="AP104" s="101"/>
      <c r="AQ104" s="101"/>
      <c r="AR104" s="101"/>
      <c r="AS104" s="101"/>
      <c r="AT104" s="101"/>
      <c r="AU104" s="101"/>
      <c r="AV104" s="101"/>
      <c r="AW104" s="167"/>
      <c r="AX104" s="101"/>
      <c r="AY104" s="101"/>
      <c r="AZ104" s="101"/>
      <c r="BA104" s="99"/>
    </row>
    <row r="105" spans="1:53" ht="15.75" hidden="1" customHeight="1" x14ac:dyDescent="0.25">
      <c r="A105" s="2878"/>
      <c r="B105" s="334" t="s">
        <v>885</v>
      </c>
      <c r="C105" s="2835"/>
      <c r="D105" s="2835"/>
      <c r="E105" s="562" t="s">
        <v>910</v>
      </c>
      <c r="F105" s="561" t="s">
        <v>898</v>
      </c>
      <c r="G105" s="561" t="s">
        <v>124</v>
      </c>
      <c r="H105" s="564">
        <v>0.8</v>
      </c>
      <c r="I105" s="565">
        <v>0.1</v>
      </c>
      <c r="J105" s="574"/>
      <c r="K105" s="102"/>
      <c r="L105" s="102"/>
      <c r="M105" s="102"/>
      <c r="N105" s="101"/>
      <c r="O105" s="101"/>
      <c r="P105" s="101"/>
      <c r="Q105" s="101"/>
      <c r="R105" s="101"/>
      <c r="S105" s="101"/>
      <c r="T105" s="101"/>
      <c r="U105" s="101"/>
      <c r="V105" s="101"/>
      <c r="W105" s="101"/>
      <c r="X105" s="101"/>
      <c r="Y105" s="101"/>
      <c r="Z105" s="170"/>
      <c r="AA105" s="101"/>
      <c r="AB105" s="169"/>
      <c r="AC105" s="168"/>
      <c r="AD105" s="101"/>
      <c r="AE105" s="101"/>
      <c r="AF105" s="101"/>
      <c r="AG105" s="101"/>
      <c r="AH105" s="101"/>
      <c r="AI105" s="167"/>
      <c r="AJ105" s="101"/>
      <c r="AK105" s="101"/>
      <c r="AL105" s="101"/>
      <c r="AM105" s="101"/>
      <c r="AN105" s="102"/>
      <c r="AO105" s="101"/>
      <c r="AP105" s="101"/>
      <c r="AQ105" s="101"/>
      <c r="AR105" s="101"/>
      <c r="AS105" s="101"/>
      <c r="AT105" s="101"/>
      <c r="AU105" s="101"/>
      <c r="AV105" s="101"/>
      <c r="AW105" s="167"/>
      <c r="AX105" s="101"/>
      <c r="AY105" s="101"/>
      <c r="AZ105" s="101"/>
      <c r="BA105" s="99"/>
    </row>
    <row r="106" spans="1:53" ht="15.75" hidden="1" customHeight="1" x14ac:dyDescent="0.25">
      <c r="A106" s="2878"/>
      <c r="B106" s="334" t="s">
        <v>885</v>
      </c>
      <c r="C106" s="2835"/>
      <c r="D106" s="2835"/>
      <c r="E106" s="562" t="s">
        <v>909</v>
      </c>
      <c r="F106" s="561" t="s">
        <v>634</v>
      </c>
      <c r="G106" s="561" t="s">
        <v>124</v>
      </c>
      <c r="H106" s="564">
        <v>0.8</v>
      </c>
      <c r="I106" s="565">
        <v>0.8</v>
      </c>
      <c r="J106" s="574"/>
      <c r="K106" s="102"/>
      <c r="L106" s="102"/>
      <c r="M106" s="102"/>
      <c r="N106" s="101"/>
      <c r="O106" s="101"/>
      <c r="P106" s="101"/>
      <c r="Q106" s="101"/>
      <c r="R106" s="101"/>
      <c r="S106" s="101"/>
      <c r="T106" s="101"/>
      <c r="U106" s="101"/>
      <c r="V106" s="101"/>
      <c r="W106" s="101"/>
      <c r="X106" s="101"/>
      <c r="Y106" s="101"/>
      <c r="Z106" s="170"/>
      <c r="AA106" s="101"/>
      <c r="AB106" s="169"/>
      <c r="AC106" s="168"/>
      <c r="AD106" s="101"/>
      <c r="AE106" s="101"/>
      <c r="AF106" s="101"/>
      <c r="AG106" s="101"/>
      <c r="AH106" s="101"/>
      <c r="AI106" s="167"/>
      <c r="AJ106" s="101"/>
      <c r="AK106" s="101"/>
      <c r="AL106" s="101"/>
      <c r="AM106" s="101"/>
      <c r="AN106" s="102"/>
      <c r="AO106" s="101"/>
      <c r="AP106" s="101"/>
      <c r="AQ106" s="101"/>
      <c r="AR106" s="101"/>
      <c r="AS106" s="101"/>
      <c r="AT106" s="101"/>
      <c r="AU106" s="101"/>
      <c r="AV106" s="101"/>
      <c r="AW106" s="167"/>
      <c r="AX106" s="101"/>
      <c r="AY106" s="101"/>
      <c r="AZ106" s="101"/>
      <c r="BA106" s="99"/>
    </row>
    <row r="107" spans="1:53" ht="15.75" hidden="1" customHeight="1" x14ac:dyDescent="0.25">
      <c r="A107" s="2878"/>
      <c r="B107" s="334" t="s">
        <v>885</v>
      </c>
      <c r="C107" s="2835"/>
      <c r="D107" s="2835"/>
      <c r="E107" s="562" t="s">
        <v>908</v>
      </c>
      <c r="F107" s="561" t="s">
        <v>634</v>
      </c>
      <c r="G107" s="561" t="s">
        <v>124</v>
      </c>
      <c r="H107" s="564">
        <v>0.8</v>
      </c>
      <c r="I107" s="565">
        <v>0.8</v>
      </c>
      <c r="J107" s="574"/>
      <c r="K107" s="102"/>
      <c r="L107" s="102"/>
      <c r="M107" s="102"/>
      <c r="N107" s="101"/>
      <c r="O107" s="101"/>
      <c r="P107" s="101"/>
      <c r="Q107" s="101"/>
      <c r="R107" s="101"/>
      <c r="S107" s="101"/>
      <c r="T107" s="101"/>
      <c r="U107" s="101"/>
      <c r="V107" s="101"/>
      <c r="W107" s="101"/>
      <c r="X107" s="101"/>
      <c r="Y107" s="101"/>
      <c r="Z107" s="170"/>
      <c r="AA107" s="101"/>
      <c r="AB107" s="169"/>
      <c r="AC107" s="168"/>
      <c r="AD107" s="101"/>
      <c r="AE107" s="101"/>
      <c r="AF107" s="101"/>
      <c r="AG107" s="101"/>
      <c r="AH107" s="101"/>
      <c r="AI107" s="167"/>
      <c r="AJ107" s="101"/>
      <c r="AK107" s="101"/>
      <c r="AL107" s="101"/>
      <c r="AM107" s="101"/>
      <c r="AN107" s="102"/>
      <c r="AO107" s="101"/>
      <c r="AP107" s="101"/>
      <c r="AQ107" s="101"/>
      <c r="AR107" s="101"/>
      <c r="AS107" s="101"/>
      <c r="AT107" s="101"/>
      <c r="AU107" s="101"/>
      <c r="AV107" s="101"/>
      <c r="AW107" s="167"/>
      <c r="AX107" s="101"/>
      <c r="AY107" s="101"/>
      <c r="AZ107" s="101"/>
      <c r="BA107" s="99"/>
    </row>
    <row r="108" spans="1:53" ht="15.75" hidden="1" customHeight="1" x14ac:dyDescent="0.25">
      <c r="A108" s="2878"/>
      <c r="B108" s="334" t="s">
        <v>885</v>
      </c>
      <c r="C108" s="2835"/>
      <c r="D108" s="2835"/>
      <c r="E108" s="562" t="s">
        <v>907</v>
      </c>
      <c r="F108" s="561" t="s">
        <v>898</v>
      </c>
      <c r="G108" s="561" t="s">
        <v>124</v>
      </c>
      <c r="H108" s="564">
        <v>1</v>
      </c>
      <c r="I108" s="565">
        <v>0.25</v>
      </c>
      <c r="J108" s="574"/>
      <c r="K108" s="102"/>
      <c r="L108" s="102"/>
      <c r="M108" s="102"/>
      <c r="N108" s="101"/>
      <c r="O108" s="101"/>
      <c r="P108" s="101"/>
      <c r="Q108" s="101"/>
      <c r="R108" s="101"/>
      <c r="S108" s="101"/>
      <c r="T108" s="101"/>
      <c r="U108" s="101"/>
      <c r="V108" s="101"/>
      <c r="W108" s="101"/>
      <c r="X108" s="101"/>
      <c r="Y108" s="101"/>
      <c r="Z108" s="170"/>
      <c r="AA108" s="101"/>
      <c r="AB108" s="169"/>
      <c r="AC108" s="168"/>
      <c r="AD108" s="101"/>
      <c r="AE108" s="101"/>
      <c r="AF108" s="101"/>
      <c r="AG108" s="101"/>
      <c r="AH108" s="101"/>
      <c r="AI108" s="167"/>
      <c r="AJ108" s="101"/>
      <c r="AK108" s="101"/>
      <c r="AL108" s="101"/>
      <c r="AM108" s="101"/>
      <c r="AN108" s="102"/>
      <c r="AO108" s="101"/>
      <c r="AP108" s="101"/>
      <c r="AQ108" s="101"/>
      <c r="AR108" s="101"/>
      <c r="AS108" s="101"/>
      <c r="AT108" s="101"/>
      <c r="AU108" s="101"/>
      <c r="AV108" s="101"/>
      <c r="AW108" s="167"/>
      <c r="AX108" s="101"/>
      <c r="AY108" s="101"/>
      <c r="AZ108" s="101"/>
      <c r="BA108" s="99"/>
    </row>
    <row r="109" spans="1:53" ht="15.75" hidden="1" customHeight="1" x14ac:dyDescent="0.25">
      <c r="A109" s="2878"/>
      <c r="B109" s="334" t="s">
        <v>885</v>
      </c>
      <c r="C109" s="2836"/>
      <c r="D109" s="573" t="s">
        <v>906</v>
      </c>
      <c r="E109" s="562" t="s">
        <v>905</v>
      </c>
      <c r="F109" s="561" t="s">
        <v>904</v>
      </c>
      <c r="G109" s="561" t="s">
        <v>124</v>
      </c>
      <c r="H109" s="561">
        <v>6400</v>
      </c>
      <c r="I109" s="572">
        <v>1600</v>
      </c>
      <c r="J109" s="171"/>
      <c r="K109" s="102"/>
      <c r="L109" s="102"/>
      <c r="M109" s="102"/>
      <c r="N109" s="101"/>
      <c r="O109" s="101"/>
      <c r="P109" s="101"/>
      <c r="Q109" s="101"/>
      <c r="R109" s="101"/>
      <c r="S109" s="101"/>
      <c r="T109" s="101"/>
      <c r="U109" s="101"/>
      <c r="V109" s="101"/>
      <c r="W109" s="101"/>
      <c r="X109" s="101"/>
      <c r="Y109" s="101"/>
      <c r="Z109" s="170"/>
      <c r="AA109" s="101"/>
      <c r="AB109" s="169"/>
      <c r="AC109" s="168"/>
      <c r="AD109" s="101"/>
      <c r="AE109" s="101"/>
      <c r="AF109" s="101"/>
      <c r="AG109" s="101"/>
      <c r="AH109" s="101"/>
      <c r="AI109" s="167"/>
      <c r="AJ109" s="101"/>
      <c r="AK109" s="101"/>
      <c r="AL109" s="101"/>
      <c r="AM109" s="101"/>
      <c r="AN109" s="102"/>
      <c r="AO109" s="101"/>
      <c r="AP109" s="101"/>
      <c r="AQ109" s="101"/>
      <c r="AR109" s="101"/>
      <c r="AS109" s="101"/>
      <c r="AT109" s="101"/>
      <c r="AU109" s="101"/>
      <c r="AV109" s="101"/>
      <c r="AW109" s="167"/>
      <c r="AX109" s="101"/>
      <c r="AY109" s="101"/>
      <c r="AZ109" s="101"/>
      <c r="BA109" s="99"/>
    </row>
    <row r="110" spans="1:53" ht="15.75" hidden="1" customHeight="1" x14ac:dyDescent="0.25">
      <c r="A110" s="2878"/>
      <c r="B110" s="334" t="s">
        <v>885</v>
      </c>
      <c r="C110" s="2834" t="s">
        <v>903</v>
      </c>
      <c r="D110" s="2834" t="s">
        <v>902</v>
      </c>
      <c r="E110" s="571" t="s">
        <v>901</v>
      </c>
      <c r="F110" s="570" t="s">
        <v>898</v>
      </c>
      <c r="G110" s="569">
        <v>0</v>
      </c>
      <c r="H110" s="569">
        <v>1</v>
      </c>
      <c r="I110" s="565">
        <v>0.1</v>
      </c>
      <c r="J110" s="171"/>
      <c r="K110" s="102"/>
      <c r="L110" s="102"/>
      <c r="M110" s="102"/>
      <c r="N110" s="101"/>
      <c r="O110" s="101"/>
      <c r="P110" s="101"/>
      <c r="Q110" s="101"/>
      <c r="R110" s="101"/>
      <c r="S110" s="101"/>
      <c r="T110" s="101"/>
      <c r="U110" s="101"/>
      <c r="V110" s="101"/>
      <c r="W110" s="101"/>
      <c r="X110" s="101"/>
      <c r="Y110" s="101"/>
      <c r="Z110" s="170"/>
      <c r="AA110" s="101"/>
      <c r="AB110" s="169"/>
      <c r="AC110" s="168"/>
      <c r="AD110" s="101"/>
      <c r="AE110" s="101"/>
      <c r="AF110" s="101"/>
      <c r="AG110" s="101"/>
      <c r="AH110" s="101"/>
      <c r="AI110" s="167"/>
      <c r="AJ110" s="101"/>
      <c r="AK110" s="101"/>
      <c r="AL110" s="101"/>
      <c r="AM110" s="101"/>
      <c r="AN110" s="102"/>
      <c r="AO110" s="101"/>
      <c r="AP110" s="101"/>
      <c r="AQ110" s="101"/>
      <c r="AR110" s="101"/>
      <c r="AS110" s="101"/>
      <c r="AT110" s="101"/>
      <c r="AU110" s="101"/>
      <c r="AV110" s="101"/>
      <c r="AW110" s="167"/>
      <c r="AX110" s="101"/>
      <c r="AY110" s="101"/>
      <c r="AZ110" s="101"/>
      <c r="BA110" s="99"/>
    </row>
    <row r="111" spans="1:53" ht="15.75" hidden="1" customHeight="1" x14ac:dyDescent="0.25">
      <c r="A111" s="2878"/>
      <c r="B111" s="334" t="s">
        <v>885</v>
      </c>
      <c r="C111" s="2835"/>
      <c r="D111" s="2835"/>
      <c r="E111" s="562" t="s">
        <v>900</v>
      </c>
      <c r="F111" s="561" t="s">
        <v>898</v>
      </c>
      <c r="G111" s="564">
        <v>0</v>
      </c>
      <c r="H111" s="564">
        <v>0.5</v>
      </c>
      <c r="I111" s="565">
        <v>0.1</v>
      </c>
      <c r="J111" s="171"/>
      <c r="K111" s="102"/>
      <c r="L111" s="102"/>
      <c r="M111" s="102"/>
      <c r="N111" s="101"/>
      <c r="O111" s="101"/>
      <c r="P111" s="101"/>
      <c r="Q111" s="101"/>
      <c r="R111" s="101"/>
      <c r="S111" s="101"/>
      <c r="T111" s="101"/>
      <c r="U111" s="101"/>
      <c r="V111" s="101"/>
      <c r="W111" s="101"/>
      <c r="X111" s="101"/>
      <c r="Y111" s="101"/>
      <c r="Z111" s="170"/>
      <c r="AA111" s="101"/>
      <c r="AB111" s="169"/>
      <c r="AC111" s="168"/>
      <c r="AD111" s="101"/>
      <c r="AE111" s="101"/>
      <c r="AF111" s="101"/>
      <c r="AG111" s="101"/>
      <c r="AH111" s="101"/>
      <c r="AI111" s="167"/>
      <c r="AJ111" s="101"/>
      <c r="AK111" s="101"/>
      <c r="AL111" s="101"/>
      <c r="AM111" s="101"/>
      <c r="AN111" s="102"/>
      <c r="AO111" s="101"/>
      <c r="AP111" s="101"/>
      <c r="AQ111" s="101"/>
      <c r="AR111" s="101"/>
      <c r="AS111" s="101"/>
      <c r="AT111" s="101"/>
      <c r="AU111" s="101"/>
      <c r="AV111" s="101"/>
      <c r="AW111" s="167"/>
      <c r="AX111" s="101"/>
      <c r="AY111" s="101"/>
      <c r="AZ111" s="101"/>
      <c r="BA111" s="99"/>
    </row>
    <row r="112" spans="1:53" ht="15.75" hidden="1" customHeight="1" x14ac:dyDescent="0.25">
      <c r="A112" s="2878"/>
      <c r="B112" s="334" t="s">
        <v>885</v>
      </c>
      <c r="C112" s="2835"/>
      <c r="D112" s="2836"/>
      <c r="E112" s="562" t="s">
        <v>899</v>
      </c>
      <c r="F112" s="561" t="s">
        <v>898</v>
      </c>
      <c r="G112" s="564">
        <v>0</v>
      </c>
      <c r="H112" s="564">
        <v>0.8</v>
      </c>
      <c r="I112" s="565">
        <v>0.1</v>
      </c>
      <c r="J112" s="171"/>
      <c r="K112" s="102"/>
      <c r="L112" s="102"/>
      <c r="M112" s="102"/>
      <c r="N112" s="101"/>
      <c r="O112" s="101"/>
      <c r="P112" s="101"/>
      <c r="Q112" s="101"/>
      <c r="R112" s="101"/>
      <c r="S112" s="101"/>
      <c r="T112" s="101"/>
      <c r="U112" s="101"/>
      <c r="V112" s="101"/>
      <c r="W112" s="101"/>
      <c r="X112" s="101"/>
      <c r="Y112" s="101"/>
      <c r="Z112" s="170"/>
      <c r="AA112" s="101"/>
      <c r="AB112" s="169"/>
      <c r="AC112" s="168"/>
      <c r="AD112" s="101"/>
      <c r="AE112" s="101"/>
      <c r="AF112" s="101"/>
      <c r="AG112" s="101"/>
      <c r="AH112" s="101"/>
      <c r="AI112" s="167"/>
      <c r="AJ112" s="101"/>
      <c r="AK112" s="101"/>
      <c r="AL112" s="101"/>
      <c r="AM112" s="101"/>
      <c r="AN112" s="102"/>
      <c r="AO112" s="101"/>
      <c r="AP112" s="101"/>
      <c r="AQ112" s="101"/>
      <c r="AR112" s="101"/>
      <c r="AS112" s="101"/>
      <c r="AT112" s="101"/>
      <c r="AU112" s="101"/>
      <c r="AV112" s="101"/>
      <c r="AW112" s="167"/>
      <c r="AX112" s="101"/>
      <c r="AY112" s="101"/>
      <c r="AZ112" s="101"/>
      <c r="BA112" s="99"/>
    </row>
    <row r="113" spans="1:53" ht="15.75" hidden="1" customHeight="1" x14ac:dyDescent="0.25">
      <c r="A113" s="2878"/>
      <c r="B113" s="334" t="s">
        <v>885</v>
      </c>
      <c r="C113" s="2836"/>
      <c r="D113" s="333" t="s">
        <v>897</v>
      </c>
      <c r="E113" s="562" t="s">
        <v>896</v>
      </c>
      <c r="F113" s="561" t="s">
        <v>129</v>
      </c>
      <c r="G113" s="568">
        <v>0</v>
      </c>
      <c r="H113" s="568">
        <v>1</v>
      </c>
      <c r="I113" s="567">
        <v>1</v>
      </c>
      <c r="J113" s="171"/>
      <c r="K113" s="102"/>
      <c r="L113" s="102"/>
      <c r="M113" s="102"/>
      <c r="N113" s="101"/>
      <c r="O113" s="101"/>
      <c r="P113" s="101"/>
      <c r="Q113" s="101"/>
      <c r="R113" s="101"/>
      <c r="S113" s="101"/>
      <c r="T113" s="101"/>
      <c r="U113" s="101"/>
      <c r="V113" s="101"/>
      <c r="W113" s="101"/>
      <c r="X113" s="101"/>
      <c r="Y113" s="101"/>
      <c r="Z113" s="170"/>
      <c r="AA113" s="101"/>
      <c r="AB113" s="169"/>
      <c r="AC113" s="168"/>
      <c r="AD113" s="101"/>
      <c r="AE113" s="101"/>
      <c r="AF113" s="101"/>
      <c r="AG113" s="101"/>
      <c r="AH113" s="101"/>
      <c r="AI113" s="167"/>
      <c r="AJ113" s="101"/>
      <c r="AK113" s="101"/>
      <c r="AL113" s="101"/>
      <c r="AM113" s="101"/>
      <c r="AN113" s="102"/>
      <c r="AO113" s="101"/>
      <c r="AP113" s="101"/>
      <c r="AQ113" s="101"/>
      <c r="AR113" s="101"/>
      <c r="AS113" s="101"/>
      <c r="AT113" s="101"/>
      <c r="AU113" s="101"/>
      <c r="AV113" s="101"/>
      <c r="AW113" s="167"/>
      <c r="AX113" s="101"/>
      <c r="AY113" s="101"/>
      <c r="AZ113" s="101"/>
      <c r="BA113" s="99"/>
    </row>
    <row r="114" spans="1:53" ht="15.75" hidden="1" customHeight="1" x14ac:dyDescent="0.25">
      <c r="A114" s="2878"/>
      <c r="B114" s="334" t="s">
        <v>885</v>
      </c>
      <c r="C114" s="566" t="s">
        <v>895</v>
      </c>
      <c r="D114" s="333" t="s">
        <v>894</v>
      </c>
      <c r="E114" s="333" t="s">
        <v>893</v>
      </c>
      <c r="F114" s="561" t="s">
        <v>129</v>
      </c>
      <c r="G114" s="558">
        <v>0</v>
      </c>
      <c r="H114" s="558">
        <v>0.8</v>
      </c>
      <c r="I114" s="565">
        <v>0.8</v>
      </c>
      <c r="J114" s="171"/>
      <c r="K114" s="102"/>
      <c r="L114" s="102"/>
      <c r="M114" s="102"/>
      <c r="N114" s="101"/>
      <c r="O114" s="101"/>
      <c r="P114" s="101"/>
      <c r="Q114" s="101"/>
      <c r="R114" s="101"/>
      <c r="S114" s="101"/>
      <c r="T114" s="101"/>
      <c r="U114" s="101"/>
      <c r="V114" s="101"/>
      <c r="W114" s="101"/>
      <c r="X114" s="101"/>
      <c r="Y114" s="101"/>
      <c r="Z114" s="170"/>
      <c r="AA114" s="101"/>
      <c r="AB114" s="169"/>
      <c r="AC114" s="168"/>
      <c r="AD114" s="101"/>
      <c r="AE114" s="101"/>
      <c r="AF114" s="101"/>
      <c r="AG114" s="101"/>
      <c r="AH114" s="101"/>
      <c r="AI114" s="167"/>
      <c r="AJ114" s="101"/>
      <c r="AK114" s="101"/>
      <c r="AL114" s="101"/>
      <c r="AM114" s="101"/>
      <c r="AN114" s="102"/>
      <c r="AO114" s="101"/>
      <c r="AP114" s="101"/>
      <c r="AQ114" s="101"/>
      <c r="AR114" s="101"/>
      <c r="AS114" s="101"/>
      <c r="AT114" s="101"/>
      <c r="AU114" s="101"/>
      <c r="AV114" s="101"/>
      <c r="AW114" s="167"/>
      <c r="AX114" s="101"/>
      <c r="AY114" s="101"/>
      <c r="AZ114" s="101"/>
      <c r="BA114" s="99"/>
    </row>
    <row r="115" spans="1:53" ht="15.75" hidden="1" customHeight="1" x14ac:dyDescent="0.25">
      <c r="A115" s="2878"/>
      <c r="B115" s="334" t="s">
        <v>885</v>
      </c>
      <c r="C115" s="2834" t="s">
        <v>892</v>
      </c>
      <c r="D115" s="2834" t="s">
        <v>891</v>
      </c>
      <c r="E115" s="562" t="s">
        <v>890</v>
      </c>
      <c r="F115" s="561" t="s">
        <v>129</v>
      </c>
      <c r="G115" s="564">
        <v>0</v>
      </c>
      <c r="H115" s="564">
        <v>0.8</v>
      </c>
      <c r="I115" s="563">
        <v>0.8</v>
      </c>
      <c r="J115" s="171"/>
      <c r="K115" s="102"/>
      <c r="L115" s="102"/>
      <c r="M115" s="102"/>
      <c r="N115" s="101"/>
      <c r="O115" s="101"/>
      <c r="P115" s="101"/>
      <c r="Q115" s="101"/>
      <c r="R115" s="101"/>
      <c r="S115" s="101"/>
      <c r="T115" s="101"/>
      <c r="U115" s="101"/>
      <c r="V115" s="101"/>
      <c r="W115" s="101"/>
      <c r="X115" s="101"/>
      <c r="Y115" s="101"/>
      <c r="Z115" s="170"/>
      <c r="AA115" s="101"/>
      <c r="AB115" s="169"/>
      <c r="AC115" s="168"/>
      <c r="AD115" s="101"/>
      <c r="AE115" s="101"/>
      <c r="AF115" s="101"/>
      <c r="AG115" s="101"/>
      <c r="AH115" s="101"/>
      <c r="AI115" s="167"/>
      <c r="AJ115" s="101"/>
      <c r="AK115" s="101"/>
      <c r="AL115" s="101"/>
      <c r="AM115" s="101"/>
      <c r="AN115" s="102"/>
      <c r="AO115" s="101"/>
      <c r="AP115" s="101"/>
      <c r="AQ115" s="101"/>
      <c r="AR115" s="101"/>
      <c r="AS115" s="101"/>
      <c r="AT115" s="101"/>
      <c r="AU115" s="101"/>
      <c r="AV115" s="101"/>
      <c r="AW115" s="167"/>
      <c r="AX115" s="101"/>
      <c r="AY115" s="101"/>
      <c r="AZ115" s="101"/>
      <c r="BA115" s="99"/>
    </row>
    <row r="116" spans="1:53" ht="15.75" hidden="1" customHeight="1" x14ac:dyDescent="0.25">
      <c r="A116" s="2878"/>
      <c r="B116" s="334" t="s">
        <v>885</v>
      </c>
      <c r="C116" s="2836"/>
      <c r="D116" s="2836"/>
      <c r="E116" s="562" t="s">
        <v>889</v>
      </c>
      <c r="F116" s="561" t="s">
        <v>129</v>
      </c>
      <c r="G116" s="560">
        <v>0</v>
      </c>
      <c r="H116" s="560">
        <v>0.8</v>
      </c>
      <c r="I116" s="557">
        <v>0.1</v>
      </c>
      <c r="J116" s="171"/>
      <c r="K116" s="102"/>
      <c r="L116" s="102"/>
      <c r="M116" s="102"/>
      <c r="N116" s="101"/>
      <c r="O116" s="101"/>
      <c r="P116" s="101"/>
      <c r="Q116" s="101"/>
      <c r="R116" s="101"/>
      <c r="S116" s="101"/>
      <c r="T116" s="101"/>
      <c r="U116" s="101"/>
      <c r="V116" s="101"/>
      <c r="W116" s="101"/>
      <c r="X116" s="101"/>
      <c r="Y116" s="101"/>
      <c r="Z116" s="170"/>
      <c r="AA116" s="101"/>
      <c r="AB116" s="169"/>
      <c r="AC116" s="168"/>
      <c r="AD116" s="101"/>
      <c r="AE116" s="101"/>
      <c r="AF116" s="101"/>
      <c r="AG116" s="101"/>
      <c r="AH116" s="101"/>
      <c r="AI116" s="167"/>
      <c r="AJ116" s="101"/>
      <c r="AK116" s="101"/>
      <c r="AL116" s="101"/>
      <c r="AM116" s="101"/>
      <c r="AN116" s="102"/>
      <c r="AO116" s="101"/>
      <c r="AP116" s="101"/>
      <c r="AQ116" s="101"/>
      <c r="AR116" s="101"/>
      <c r="AS116" s="101"/>
      <c r="AT116" s="101"/>
      <c r="AU116" s="101"/>
      <c r="AV116" s="101"/>
      <c r="AW116" s="167"/>
      <c r="AX116" s="101"/>
      <c r="AY116" s="101"/>
      <c r="AZ116" s="101"/>
      <c r="BA116" s="99"/>
    </row>
    <row r="117" spans="1:53" ht="15.75" hidden="1" customHeight="1" x14ac:dyDescent="0.25">
      <c r="A117" s="2878"/>
      <c r="B117" s="334" t="s">
        <v>885</v>
      </c>
      <c r="C117" s="2834" t="s">
        <v>888</v>
      </c>
      <c r="D117" s="2834" t="s">
        <v>887</v>
      </c>
      <c r="E117" s="333" t="s">
        <v>886</v>
      </c>
      <c r="F117" s="334" t="s">
        <v>236</v>
      </c>
      <c r="G117" s="559">
        <v>0</v>
      </c>
      <c r="H117" s="559">
        <v>1</v>
      </c>
      <c r="I117" s="557">
        <v>0.25</v>
      </c>
      <c r="J117" s="171"/>
      <c r="K117" s="102"/>
      <c r="L117" s="102"/>
      <c r="M117" s="102"/>
      <c r="N117" s="101"/>
      <c r="O117" s="101"/>
      <c r="P117" s="101"/>
      <c r="Q117" s="101"/>
      <c r="R117" s="101"/>
      <c r="S117" s="101"/>
      <c r="T117" s="101"/>
      <c r="U117" s="101"/>
      <c r="V117" s="101"/>
      <c r="W117" s="101"/>
      <c r="X117" s="101"/>
      <c r="Y117" s="101"/>
      <c r="Z117" s="170"/>
      <c r="AA117" s="101"/>
      <c r="AB117" s="169"/>
      <c r="AC117" s="168"/>
      <c r="AD117" s="101"/>
      <c r="AE117" s="101"/>
      <c r="AF117" s="101"/>
      <c r="AG117" s="101"/>
      <c r="AH117" s="101"/>
      <c r="AI117" s="167"/>
      <c r="AJ117" s="101"/>
      <c r="AK117" s="101"/>
      <c r="AL117" s="101"/>
      <c r="AM117" s="101"/>
      <c r="AN117" s="102"/>
      <c r="AO117" s="101"/>
      <c r="AP117" s="101"/>
      <c r="AQ117" s="101"/>
      <c r="AR117" s="101"/>
      <c r="AS117" s="101"/>
      <c r="AT117" s="101"/>
      <c r="AU117" s="101"/>
      <c r="AV117" s="101"/>
      <c r="AW117" s="167"/>
      <c r="AX117" s="101"/>
      <c r="AY117" s="101"/>
      <c r="AZ117" s="101"/>
      <c r="BA117" s="99"/>
    </row>
    <row r="118" spans="1:53" ht="15.75" hidden="1" customHeight="1" x14ac:dyDescent="0.25">
      <c r="A118" s="2878"/>
      <c r="B118" s="334" t="s">
        <v>885</v>
      </c>
      <c r="C118" s="2836"/>
      <c r="D118" s="2914"/>
      <c r="E118" s="333" t="s">
        <v>884</v>
      </c>
      <c r="F118" s="334" t="s">
        <v>129</v>
      </c>
      <c r="G118" s="558">
        <v>0</v>
      </c>
      <c r="H118" s="558">
        <v>1</v>
      </c>
      <c r="I118" s="557">
        <v>0.25</v>
      </c>
      <c r="J118" s="171"/>
      <c r="K118" s="102"/>
      <c r="L118" s="552"/>
      <c r="M118" s="102"/>
      <c r="N118" s="101"/>
      <c r="O118" s="101"/>
      <c r="P118" s="101"/>
      <c r="Q118" s="101"/>
      <c r="R118" s="101"/>
      <c r="S118" s="101"/>
      <c r="T118" s="101"/>
      <c r="U118" s="101"/>
      <c r="V118" s="101"/>
      <c r="W118" s="101"/>
      <c r="X118" s="101"/>
      <c r="Y118" s="101"/>
      <c r="Z118" s="170"/>
      <c r="AA118" s="101"/>
      <c r="AB118" s="169"/>
      <c r="AC118" s="168"/>
      <c r="AD118" s="101"/>
      <c r="AE118" s="101"/>
      <c r="AF118" s="101"/>
      <c r="AG118" s="101"/>
      <c r="AH118" s="101"/>
      <c r="AI118" s="167"/>
      <c r="AJ118" s="101"/>
      <c r="AK118" s="101"/>
      <c r="AL118" s="101"/>
      <c r="AM118" s="101"/>
      <c r="AN118" s="102"/>
      <c r="AO118" s="101"/>
      <c r="AP118" s="101"/>
      <c r="AQ118" s="101"/>
      <c r="AR118" s="101"/>
      <c r="AS118" s="101"/>
      <c r="AT118" s="101"/>
      <c r="AU118" s="101"/>
      <c r="AV118" s="101"/>
      <c r="AW118" s="167"/>
      <c r="AX118" s="101"/>
      <c r="AY118" s="101"/>
      <c r="AZ118" s="101"/>
      <c r="BA118" s="99"/>
    </row>
    <row r="119" spans="1:53" ht="38.25" customHeight="1" x14ac:dyDescent="0.25">
      <c r="A119" s="2878"/>
      <c r="B119" s="479" t="s">
        <v>752</v>
      </c>
      <c r="C119" s="2892" t="s">
        <v>883</v>
      </c>
      <c r="D119" s="2920" t="s">
        <v>882</v>
      </c>
      <c r="E119" s="319" t="s">
        <v>881</v>
      </c>
      <c r="F119" s="323" t="s">
        <v>103</v>
      </c>
      <c r="G119" s="556">
        <v>0</v>
      </c>
      <c r="H119" s="556">
        <v>1</v>
      </c>
      <c r="I119" s="395">
        <v>0</v>
      </c>
      <c r="J119" s="171"/>
      <c r="K119" s="555" t="s">
        <v>822</v>
      </c>
      <c r="L119" s="261">
        <v>2186</v>
      </c>
      <c r="M119" s="468">
        <v>1</v>
      </c>
      <c r="N119" s="486" t="s">
        <v>764</v>
      </c>
      <c r="O119" s="101"/>
      <c r="P119" s="101"/>
      <c r="Q119" s="101"/>
      <c r="R119" s="101"/>
      <c r="S119" s="101"/>
      <c r="T119" s="101"/>
      <c r="U119" s="101"/>
      <c r="V119" s="101"/>
      <c r="W119" s="101"/>
      <c r="X119" s="101"/>
      <c r="Y119" s="101"/>
      <c r="Z119" s="170"/>
      <c r="AA119" s="101"/>
      <c r="AB119" s="169"/>
      <c r="AC119" s="168"/>
      <c r="AD119" s="101"/>
      <c r="AE119" s="101"/>
      <c r="AF119" s="101"/>
      <c r="AG119" s="101"/>
      <c r="AH119" s="543">
        <f>AC119+AD119-AE119</f>
        <v>0</v>
      </c>
      <c r="AI119" s="167"/>
      <c r="AJ119" s="101"/>
      <c r="AK119" s="101"/>
      <c r="AL119" s="101"/>
      <c r="AM119" s="101"/>
      <c r="AN119" s="2281">
        <f>AI119+AJ119-AK119</f>
        <v>0</v>
      </c>
      <c r="AO119" s="101"/>
      <c r="AP119" s="101"/>
      <c r="AQ119" s="101"/>
      <c r="AR119" s="101"/>
      <c r="AS119" s="101"/>
      <c r="AT119" s="101"/>
      <c r="AU119" s="101"/>
      <c r="AV119" s="101"/>
      <c r="AW119" s="167"/>
      <c r="AX119" s="101"/>
      <c r="AY119" s="101"/>
      <c r="AZ119" s="101"/>
      <c r="BA119" s="99"/>
    </row>
    <row r="120" spans="1:53" ht="38.25" x14ac:dyDescent="0.25">
      <c r="A120" s="2878"/>
      <c r="B120" s="479" t="s">
        <v>752</v>
      </c>
      <c r="C120" s="2836"/>
      <c r="D120" s="2835"/>
      <c r="E120" s="319" t="s">
        <v>880</v>
      </c>
      <c r="F120" s="323" t="s">
        <v>227</v>
      </c>
      <c r="G120" s="554">
        <v>0</v>
      </c>
      <c r="H120" s="554">
        <v>0.3</v>
      </c>
      <c r="I120" s="395"/>
      <c r="J120" s="171"/>
      <c r="K120" s="552" t="s">
        <v>822</v>
      </c>
      <c r="L120" s="553">
        <v>2186</v>
      </c>
      <c r="M120" s="552">
        <v>1</v>
      </c>
      <c r="N120" s="486" t="s">
        <v>764</v>
      </c>
      <c r="O120" s="101"/>
      <c r="P120" s="549"/>
      <c r="Q120" s="549"/>
      <c r="R120" s="101"/>
      <c r="S120" s="101"/>
      <c r="T120" s="101"/>
      <c r="U120" s="101"/>
      <c r="V120" s="101"/>
      <c r="W120" s="101"/>
      <c r="X120" s="101"/>
      <c r="Y120" s="101"/>
      <c r="Z120" s="170"/>
      <c r="AA120" s="101"/>
      <c r="AB120" s="169"/>
      <c r="AC120" s="551"/>
      <c r="AD120" s="549"/>
      <c r="AE120" s="549"/>
      <c r="AF120" s="549"/>
      <c r="AG120" s="549"/>
      <c r="AH120" s="543">
        <f t="shared" ref="AH120:AH183" si="0">AC120+AD120-AE120</f>
        <v>0</v>
      </c>
      <c r="AI120" s="550"/>
      <c r="AJ120" s="549"/>
      <c r="AK120" s="549"/>
      <c r="AL120" s="549"/>
      <c r="AM120" s="549"/>
      <c r="AN120" s="2281">
        <f t="shared" ref="AN120:AN183" si="1">AI120+AJ120-AK120</f>
        <v>0</v>
      </c>
      <c r="AO120" s="549"/>
      <c r="AP120" s="549"/>
      <c r="AQ120" s="101"/>
      <c r="AR120" s="101"/>
      <c r="AS120" s="101"/>
      <c r="AT120" s="101"/>
      <c r="AU120" s="101"/>
      <c r="AV120" s="101"/>
      <c r="AW120" s="167"/>
      <c r="AX120" s="101"/>
      <c r="AY120" s="101"/>
      <c r="AZ120" s="101"/>
      <c r="BA120" s="99"/>
    </row>
    <row r="121" spans="1:53" ht="108" customHeight="1" x14ac:dyDescent="0.25">
      <c r="A121" s="2878"/>
      <c r="B121" s="479" t="s">
        <v>752</v>
      </c>
      <c r="C121" s="319" t="s">
        <v>879</v>
      </c>
      <c r="D121" s="2835"/>
      <c r="E121" s="319" t="s">
        <v>878</v>
      </c>
      <c r="F121" s="522" t="s">
        <v>877</v>
      </c>
      <c r="G121" s="323">
        <v>12</v>
      </c>
      <c r="H121" s="323">
        <v>14</v>
      </c>
      <c r="I121" s="317">
        <v>8</v>
      </c>
      <c r="J121" s="521" t="s">
        <v>876</v>
      </c>
      <c r="K121" s="260" t="s">
        <v>822</v>
      </c>
      <c r="L121" s="261">
        <v>2186</v>
      </c>
      <c r="M121" s="260">
        <v>1</v>
      </c>
      <c r="N121" s="529" t="s">
        <v>875</v>
      </c>
      <c r="O121" s="528" t="s">
        <v>874</v>
      </c>
      <c r="P121" s="469" t="s">
        <v>873</v>
      </c>
      <c r="Q121" s="548" t="s">
        <v>479</v>
      </c>
      <c r="R121" s="475" t="s">
        <v>479</v>
      </c>
      <c r="S121" s="114" t="s">
        <v>479</v>
      </c>
      <c r="T121" s="114" t="s">
        <v>479</v>
      </c>
      <c r="U121" s="114" t="s">
        <v>479</v>
      </c>
      <c r="V121" s="114" t="s">
        <v>479</v>
      </c>
      <c r="W121" s="114" t="s">
        <v>479</v>
      </c>
      <c r="X121" s="114" t="s">
        <v>479</v>
      </c>
      <c r="Y121" s="114" t="s">
        <v>479</v>
      </c>
      <c r="Z121" s="541" t="s">
        <v>872</v>
      </c>
      <c r="AA121" s="537">
        <v>44022</v>
      </c>
      <c r="AB121" s="547" t="s">
        <v>509</v>
      </c>
      <c r="AC121" s="546"/>
      <c r="AD121" s="464">
        <f>64000000+15000000</f>
        <v>79000000</v>
      </c>
      <c r="AE121" s="466"/>
      <c r="AF121" s="466"/>
      <c r="AG121" s="466"/>
      <c r="AH121" s="543">
        <f t="shared" si="0"/>
        <v>79000000</v>
      </c>
      <c r="AI121" s="465">
        <v>430000000</v>
      </c>
      <c r="AJ121" s="543"/>
      <c r="AK121" s="543">
        <f>AI121-363000000</f>
        <v>67000000</v>
      </c>
      <c r="AL121" s="466"/>
      <c r="AM121" s="466"/>
      <c r="AN121" s="2281">
        <f t="shared" si="1"/>
        <v>363000000</v>
      </c>
      <c r="AO121" s="466"/>
      <c r="AP121" s="466"/>
      <c r="AQ121" s="525"/>
      <c r="AR121" s="520"/>
      <c r="AS121" s="520"/>
      <c r="AT121" s="520"/>
      <c r="AU121" s="520"/>
      <c r="AV121" s="520"/>
      <c r="AW121" s="523"/>
      <c r="AX121" s="543">
        <v>99184000</v>
      </c>
      <c r="AY121" s="520"/>
      <c r="AZ121" s="520"/>
      <c r="BA121" s="99"/>
    </row>
    <row r="122" spans="1:53" ht="63.75" x14ac:dyDescent="0.25">
      <c r="A122" s="2878"/>
      <c r="B122" s="479" t="s">
        <v>752</v>
      </c>
      <c r="C122" s="319" t="s">
        <v>871</v>
      </c>
      <c r="D122" s="2835"/>
      <c r="E122" s="319" t="s">
        <v>870</v>
      </c>
      <c r="F122" s="323" t="s">
        <v>869</v>
      </c>
      <c r="G122" s="323">
        <v>256</v>
      </c>
      <c r="H122" s="323">
        <v>320</v>
      </c>
      <c r="I122" s="317">
        <v>280</v>
      </c>
      <c r="J122" s="521" t="s">
        <v>868</v>
      </c>
      <c r="K122" s="260" t="s">
        <v>822</v>
      </c>
      <c r="L122" s="261">
        <v>2186</v>
      </c>
      <c r="M122" s="260">
        <v>1</v>
      </c>
      <c r="N122" s="529" t="s">
        <v>867</v>
      </c>
      <c r="O122" s="528" t="s">
        <v>866</v>
      </c>
      <c r="P122" s="469" t="s">
        <v>865</v>
      </c>
      <c r="Q122" s="545"/>
      <c r="R122" s="102"/>
      <c r="S122" s="102"/>
      <c r="T122" s="102"/>
      <c r="U122" s="114" t="s">
        <v>479</v>
      </c>
      <c r="V122" s="114" t="s">
        <v>479</v>
      </c>
      <c r="W122" s="114" t="s">
        <v>479</v>
      </c>
      <c r="X122" s="114" t="s">
        <v>479</v>
      </c>
      <c r="Y122" s="114" t="s">
        <v>479</v>
      </c>
      <c r="Z122" s="541" t="s">
        <v>864</v>
      </c>
      <c r="AA122" s="537">
        <v>44022</v>
      </c>
      <c r="AB122" s="531" t="s">
        <v>509</v>
      </c>
      <c r="AC122" s="251">
        <v>150000000</v>
      </c>
      <c r="AD122" s="250">
        <v>100000000</v>
      </c>
      <c r="AE122" s="250">
        <v>60813172</v>
      </c>
      <c r="AF122" s="544"/>
      <c r="AG122" s="544"/>
      <c r="AH122" s="543">
        <f t="shared" si="0"/>
        <v>189186828</v>
      </c>
      <c r="AI122" s="248">
        <v>130821091</v>
      </c>
      <c r="AJ122" s="543"/>
      <c r="AK122" s="464">
        <v>73421091</v>
      </c>
      <c r="AL122" s="538"/>
      <c r="AM122" s="534"/>
      <c r="AN122" s="2281">
        <f t="shared" si="1"/>
        <v>57400000</v>
      </c>
      <c r="AO122" s="534"/>
      <c r="AP122" s="534"/>
      <c r="AQ122" s="520"/>
      <c r="AR122" s="520"/>
      <c r="AS122" s="520"/>
      <c r="AT122" s="520"/>
      <c r="AU122" s="520"/>
      <c r="AV122" s="520"/>
      <c r="AW122" s="542">
        <v>24586828</v>
      </c>
      <c r="AY122" s="520"/>
      <c r="AZ122" s="520"/>
      <c r="BA122" s="99"/>
    </row>
    <row r="123" spans="1:53" ht="76.5" x14ac:dyDescent="0.25">
      <c r="A123" s="2878"/>
      <c r="B123" s="479" t="s">
        <v>752</v>
      </c>
      <c r="C123" s="319" t="s">
        <v>863</v>
      </c>
      <c r="D123" s="2835"/>
      <c r="E123" s="319" t="s">
        <v>862</v>
      </c>
      <c r="F123" s="323" t="s">
        <v>861</v>
      </c>
      <c r="G123" s="323">
        <v>12</v>
      </c>
      <c r="H123" s="323">
        <v>20</v>
      </c>
      <c r="I123" s="317">
        <v>1</v>
      </c>
      <c r="J123" s="521" t="s">
        <v>860</v>
      </c>
      <c r="K123" s="260" t="s">
        <v>822</v>
      </c>
      <c r="L123" s="261">
        <v>2186</v>
      </c>
      <c r="M123" s="260">
        <v>1</v>
      </c>
      <c r="N123" s="529" t="s">
        <v>859</v>
      </c>
      <c r="O123" s="528" t="s">
        <v>858</v>
      </c>
      <c r="P123" s="469" t="s">
        <v>857</v>
      </c>
      <c r="Q123" s="468"/>
      <c r="R123" s="102"/>
      <c r="S123" s="102"/>
      <c r="T123" s="102"/>
      <c r="U123" s="102"/>
      <c r="V123" s="114" t="s">
        <v>479</v>
      </c>
      <c r="W123" s="114" t="s">
        <v>479</v>
      </c>
      <c r="X123" s="114" t="s">
        <v>479</v>
      </c>
      <c r="Y123" s="114" t="s">
        <v>479</v>
      </c>
      <c r="Z123" s="541" t="s">
        <v>856</v>
      </c>
      <c r="AA123" s="540">
        <v>44022</v>
      </c>
      <c r="AB123" s="252" t="s">
        <v>509</v>
      </c>
      <c r="AC123" s="467">
        <v>380000000</v>
      </c>
      <c r="AD123" s="539"/>
      <c r="AE123" s="539">
        <f>AC123-121950000</f>
        <v>258050000</v>
      </c>
      <c r="AF123" s="466"/>
      <c r="AG123" s="466"/>
      <c r="AH123" s="543">
        <f t="shared" si="0"/>
        <v>121950000</v>
      </c>
      <c r="AI123" s="465">
        <v>40000000</v>
      </c>
      <c r="AJ123" s="538"/>
      <c r="AK123" s="534"/>
      <c r="AL123" s="520"/>
      <c r="AM123" s="520"/>
      <c r="AN123" s="2281">
        <f t="shared" si="1"/>
        <v>40000000</v>
      </c>
      <c r="AO123" s="520"/>
      <c r="AP123" s="520"/>
      <c r="AQ123" s="520"/>
      <c r="AR123" s="520"/>
      <c r="AS123" s="520"/>
      <c r="AT123" s="520"/>
      <c r="AU123" s="520"/>
      <c r="AV123" s="520"/>
      <c r="AW123" s="523"/>
      <c r="AX123" s="520"/>
      <c r="AY123" s="520"/>
      <c r="AZ123" s="520"/>
      <c r="BA123" s="99"/>
    </row>
    <row r="124" spans="1:53" ht="63.75" x14ac:dyDescent="0.25">
      <c r="A124" s="2878"/>
      <c r="B124" s="479" t="s">
        <v>752</v>
      </c>
      <c r="C124" s="319" t="s">
        <v>855</v>
      </c>
      <c r="D124" s="2835"/>
      <c r="E124" s="319" t="s">
        <v>854</v>
      </c>
      <c r="F124" s="323" t="s">
        <v>853</v>
      </c>
      <c r="G124" s="323">
        <v>3</v>
      </c>
      <c r="H124" s="323">
        <v>7</v>
      </c>
      <c r="I124" s="317">
        <v>1</v>
      </c>
      <c r="J124" s="521" t="s">
        <v>823</v>
      </c>
      <c r="K124" s="260" t="s">
        <v>822</v>
      </c>
      <c r="L124" s="261">
        <v>2186</v>
      </c>
      <c r="M124" s="260">
        <v>1</v>
      </c>
      <c r="N124" s="529" t="s">
        <v>852</v>
      </c>
      <c r="O124" s="528" t="s">
        <v>851</v>
      </c>
      <c r="P124" s="469" t="s">
        <v>438</v>
      </c>
      <c r="Q124" s="102"/>
      <c r="R124" s="102"/>
      <c r="S124" s="102"/>
      <c r="T124" s="102"/>
      <c r="U124" s="114" t="s">
        <v>479</v>
      </c>
      <c r="V124" s="114" t="s">
        <v>479</v>
      </c>
      <c r="W124" s="114" t="s">
        <v>479</v>
      </c>
      <c r="X124" s="114" t="s">
        <v>479</v>
      </c>
      <c r="Y124" s="114" t="s">
        <v>479</v>
      </c>
      <c r="Z124" s="527" t="s">
        <v>850</v>
      </c>
      <c r="AA124" s="537">
        <v>44022</v>
      </c>
      <c r="AB124" s="536" t="s">
        <v>509</v>
      </c>
      <c r="AC124" s="535"/>
      <c r="AD124" s="534"/>
      <c r="AE124" s="534"/>
      <c r="AF124" s="534"/>
      <c r="AG124" s="534"/>
      <c r="AH124" s="543">
        <f t="shared" si="0"/>
        <v>0</v>
      </c>
      <c r="AI124" s="533"/>
      <c r="AJ124" s="464">
        <v>23338000</v>
      </c>
      <c r="AK124" s="520"/>
      <c r="AL124" s="520"/>
      <c r="AM124" s="520"/>
      <c r="AN124" s="2281">
        <f t="shared" si="1"/>
        <v>23338000</v>
      </c>
      <c r="AO124" s="520"/>
      <c r="AP124" s="520"/>
      <c r="AQ124" s="520"/>
      <c r="AR124" s="520"/>
      <c r="AS124" s="520"/>
      <c r="AT124" s="520"/>
      <c r="AU124" s="520"/>
      <c r="AV124" s="520"/>
      <c r="AW124" s="523"/>
      <c r="AX124" s="464">
        <v>23338000</v>
      </c>
      <c r="AY124" s="520"/>
      <c r="AZ124" s="520"/>
      <c r="BA124" s="99"/>
    </row>
    <row r="125" spans="1:53" ht="76.5" x14ac:dyDescent="0.25">
      <c r="A125" s="2878"/>
      <c r="B125" s="479" t="s">
        <v>752</v>
      </c>
      <c r="C125" s="319" t="s">
        <v>849</v>
      </c>
      <c r="D125" s="2835"/>
      <c r="E125" s="319" t="s">
        <v>848</v>
      </c>
      <c r="F125" s="323" t="s">
        <v>847</v>
      </c>
      <c r="G125" s="323">
        <v>1</v>
      </c>
      <c r="H125" s="323">
        <v>11</v>
      </c>
      <c r="I125" s="317">
        <v>2</v>
      </c>
      <c r="J125" s="521" t="s">
        <v>823</v>
      </c>
      <c r="K125" s="260" t="s">
        <v>822</v>
      </c>
      <c r="L125" s="261">
        <v>2186</v>
      </c>
      <c r="M125" s="260">
        <v>1</v>
      </c>
      <c r="N125" s="529" t="s">
        <v>846</v>
      </c>
      <c r="O125" s="528" t="s">
        <v>845</v>
      </c>
      <c r="P125" s="469" t="s">
        <v>844</v>
      </c>
      <c r="Q125" s="102"/>
      <c r="R125" s="102"/>
      <c r="S125" s="102"/>
      <c r="T125" s="102"/>
      <c r="U125" s="102"/>
      <c r="V125" s="102"/>
      <c r="W125" s="102"/>
      <c r="X125" s="102"/>
      <c r="Y125" s="102"/>
      <c r="Z125" s="527" t="s">
        <v>825</v>
      </c>
      <c r="AA125" s="532">
        <v>44022</v>
      </c>
      <c r="AB125" s="531" t="s">
        <v>509</v>
      </c>
      <c r="AC125" s="530"/>
      <c r="AD125" s="250">
        <v>20000000</v>
      </c>
      <c r="AE125" s="249"/>
      <c r="AF125" s="520"/>
      <c r="AG125" s="520"/>
      <c r="AH125" s="543">
        <f t="shared" si="0"/>
        <v>20000000</v>
      </c>
      <c r="AI125" s="523"/>
      <c r="AJ125" s="464">
        <f>1473000*5.5</f>
        <v>8101500</v>
      </c>
      <c r="AK125" s="520"/>
      <c r="AL125" s="520"/>
      <c r="AM125" s="520"/>
      <c r="AN125" s="2281">
        <f t="shared" si="1"/>
        <v>8101500</v>
      </c>
      <c r="AO125" s="520"/>
      <c r="AP125" s="520"/>
      <c r="AQ125" s="520"/>
      <c r="AR125" s="520"/>
      <c r="AS125" s="520"/>
      <c r="AT125" s="520"/>
      <c r="AU125" s="520"/>
      <c r="AV125" s="520"/>
      <c r="AW125" s="523"/>
      <c r="AX125" s="520"/>
      <c r="AY125" s="520"/>
      <c r="AZ125" s="520"/>
      <c r="BA125" s="99"/>
    </row>
    <row r="126" spans="1:53" ht="51.75" x14ac:dyDescent="0.25">
      <c r="A126" s="2878"/>
      <c r="B126" s="479" t="s">
        <v>752</v>
      </c>
      <c r="C126" s="402" t="s">
        <v>843</v>
      </c>
      <c r="D126" s="2836"/>
      <c r="E126" s="319" t="s">
        <v>842</v>
      </c>
      <c r="F126" s="522" t="s">
        <v>841</v>
      </c>
      <c r="G126" s="323">
        <v>20</v>
      </c>
      <c r="H126" s="323">
        <v>43</v>
      </c>
      <c r="I126" s="317">
        <v>2</v>
      </c>
      <c r="J126" s="521" t="s">
        <v>840</v>
      </c>
      <c r="K126" s="260" t="s">
        <v>822</v>
      </c>
      <c r="L126" s="261">
        <v>2186</v>
      </c>
      <c r="M126" s="260">
        <v>1</v>
      </c>
      <c r="N126" s="529" t="s">
        <v>839</v>
      </c>
      <c r="O126" s="528" t="s">
        <v>838</v>
      </c>
      <c r="P126" s="469" t="s">
        <v>837</v>
      </c>
      <c r="Q126" s="102"/>
      <c r="R126" s="102"/>
      <c r="S126" s="102"/>
      <c r="T126" s="102"/>
      <c r="U126" s="114" t="s">
        <v>479</v>
      </c>
      <c r="V126" s="114" t="s">
        <v>479</v>
      </c>
      <c r="W126" s="114" t="s">
        <v>479</v>
      </c>
      <c r="X126" s="114" t="s">
        <v>479</v>
      </c>
      <c r="Y126" s="114" t="s">
        <v>479</v>
      </c>
      <c r="Z126" s="527" t="s">
        <v>825</v>
      </c>
      <c r="AA126" s="526">
        <v>44022</v>
      </c>
      <c r="AB126" s="252" t="s">
        <v>509</v>
      </c>
      <c r="AC126" s="243"/>
      <c r="AD126" s="464">
        <f>110000000+59000000</f>
        <v>169000000</v>
      </c>
      <c r="AE126" s="242"/>
      <c r="AF126" s="525"/>
      <c r="AG126" s="520"/>
      <c r="AH126" s="543">
        <f t="shared" si="0"/>
        <v>169000000</v>
      </c>
      <c r="AI126" s="465">
        <v>195000000</v>
      </c>
      <c r="AJ126" s="464">
        <v>468421091</v>
      </c>
      <c r="AK126" s="524">
        <v>45000000</v>
      </c>
      <c r="AL126" s="520"/>
      <c r="AM126" s="520"/>
      <c r="AN126" s="2281">
        <f t="shared" si="1"/>
        <v>618421091</v>
      </c>
      <c r="AO126" s="520"/>
      <c r="AP126" s="520"/>
      <c r="AQ126" s="520"/>
      <c r="AR126" s="520"/>
      <c r="AS126" s="520"/>
      <c r="AT126" s="520"/>
      <c r="AU126" s="520"/>
      <c r="AV126" s="520"/>
      <c r="AW126" s="523"/>
      <c r="AX126" s="520"/>
      <c r="AY126" s="520"/>
      <c r="AZ126" s="520"/>
      <c r="BA126" s="99"/>
    </row>
    <row r="127" spans="1:53" ht="51" customHeight="1" x14ac:dyDescent="0.25">
      <c r="A127" s="2878"/>
      <c r="B127" s="479" t="s">
        <v>752</v>
      </c>
      <c r="C127" s="2892" t="s">
        <v>836</v>
      </c>
      <c r="D127" s="2910" t="s">
        <v>835</v>
      </c>
      <c r="E127" s="319" t="s">
        <v>834</v>
      </c>
      <c r="F127" s="522" t="s">
        <v>833</v>
      </c>
      <c r="G127" s="323">
        <v>8</v>
      </c>
      <c r="H127" s="323">
        <v>12</v>
      </c>
      <c r="I127" s="317">
        <v>1</v>
      </c>
      <c r="J127" s="521" t="s">
        <v>823</v>
      </c>
      <c r="K127" s="260" t="s">
        <v>822</v>
      </c>
      <c r="L127" s="261">
        <v>2186</v>
      </c>
      <c r="M127" s="260">
        <v>1</v>
      </c>
      <c r="N127" s="2828" t="s">
        <v>832</v>
      </c>
      <c r="O127" s="2830" t="s">
        <v>827</v>
      </c>
      <c r="P127" s="2832" t="s">
        <v>826</v>
      </c>
      <c r="Q127" s="2824"/>
      <c r="R127" s="2824"/>
      <c r="S127" s="2824"/>
      <c r="T127" s="2824"/>
      <c r="U127" s="2818" t="s">
        <v>479</v>
      </c>
      <c r="V127" s="2818" t="s">
        <v>479</v>
      </c>
      <c r="W127" s="2818" t="s">
        <v>479</v>
      </c>
      <c r="X127" s="2818" t="s">
        <v>479</v>
      </c>
      <c r="Y127" s="2820" t="s">
        <v>479</v>
      </c>
      <c r="Z127" s="2822" t="s">
        <v>825</v>
      </c>
      <c r="AA127" s="2848">
        <v>44022</v>
      </c>
      <c r="AB127" s="2850" t="s">
        <v>509</v>
      </c>
      <c r="AC127" s="2922"/>
      <c r="AD127" s="2932">
        <v>9500000</v>
      </c>
      <c r="AE127" s="2934"/>
      <c r="AF127" s="520"/>
      <c r="AG127" s="520"/>
      <c r="AH127" s="543">
        <f t="shared" si="0"/>
        <v>9500000</v>
      </c>
      <c r="AI127" s="2930"/>
      <c r="AJ127" s="2932">
        <v>145000000</v>
      </c>
      <c r="AK127" s="2824"/>
      <c r="AL127" s="520"/>
      <c r="AM127" s="520"/>
      <c r="AN127" s="2281">
        <f t="shared" si="1"/>
        <v>145000000</v>
      </c>
      <c r="AO127" s="2824"/>
      <c r="AP127" s="2824"/>
      <c r="AQ127" s="2824"/>
      <c r="AR127" s="520"/>
      <c r="AS127" s="520"/>
      <c r="AT127" s="520"/>
      <c r="AU127" s="2824"/>
      <c r="AV127" s="520"/>
      <c r="AW127" s="2930"/>
      <c r="AX127" s="2824"/>
      <c r="AY127" s="2824"/>
      <c r="AZ127" s="2824"/>
      <c r="BA127" s="99"/>
    </row>
    <row r="128" spans="1:53" ht="38.25" customHeight="1" x14ac:dyDescent="0.25">
      <c r="A128" s="2878"/>
      <c r="B128" s="479" t="s">
        <v>752</v>
      </c>
      <c r="C128" s="2836"/>
      <c r="D128" s="2927"/>
      <c r="E128" s="319" t="s">
        <v>831</v>
      </c>
      <c r="F128" s="319" t="s">
        <v>129</v>
      </c>
      <c r="G128" s="320" t="s">
        <v>124</v>
      </c>
      <c r="H128" s="318">
        <v>1</v>
      </c>
      <c r="I128" s="317">
        <v>0.15</v>
      </c>
      <c r="J128" s="521" t="s">
        <v>823</v>
      </c>
      <c r="K128" s="260" t="s">
        <v>822</v>
      </c>
      <c r="L128" s="261">
        <v>2186</v>
      </c>
      <c r="M128" s="260">
        <v>1</v>
      </c>
      <c r="N128" s="2829"/>
      <c r="O128" s="2831"/>
      <c r="P128" s="2833"/>
      <c r="Q128" s="2819"/>
      <c r="R128" s="2819"/>
      <c r="S128" s="2819"/>
      <c r="T128" s="2819"/>
      <c r="U128" s="2819"/>
      <c r="V128" s="2819"/>
      <c r="W128" s="2819"/>
      <c r="X128" s="2819"/>
      <c r="Y128" s="2821"/>
      <c r="Z128" s="2823"/>
      <c r="AA128" s="2849"/>
      <c r="AB128" s="2851"/>
      <c r="AC128" s="2923"/>
      <c r="AD128" s="2933"/>
      <c r="AE128" s="2825"/>
      <c r="AF128" s="520"/>
      <c r="AG128" s="520"/>
      <c r="AH128" s="543">
        <f t="shared" si="0"/>
        <v>0</v>
      </c>
      <c r="AI128" s="2935"/>
      <c r="AJ128" s="2933"/>
      <c r="AK128" s="2825"/>
      <c r="AL128" s="520"/>
      <c r="AM128" s="520"/>
      <c r="AN128" s="2281">
        <f t="shared" si="1"/>
        <v>0</v>
      </c>
      <c r="AO128" s="2825"/>
      <c r="AP128" s="2825"/>
      <c r="AQ128" s="2825"/>
      <c r="AR128" s="520"/>
      <c r="AS128" s="520"/>
      <c r="AT128" s="520"/>
      <c r="AU128" s="2825"/>
      <c r="AV128" s="520"/>
      <c r="AW128" s="2935"/>
      <c r="AX128" s="2825"/>
      <c r="AY128" s="2825"/>
      <c r="AZ128" s="2825"/>
      <c r="BA128" s="99"/>
    </row>
    <row r="129" spans="1:53" ht="38.25" x14ac:dyDescent="0.25">
      <c r="A129" s="2878"/>
      <c r="B129" s="479" t="s">
        <v>752</v>
      </c>
      <c r="C129" s="2892" t="s">
        <v>830</v>
      </c>
      <c r="D129" s="2927"/>
      <c r="E129" s="319" t="s">
        <v>829</v>
      </c>
      <c r="F129" s="323" t="s">
        <v>531</v>
      </c>
      <c r="G129" s="323" t="s">
        <v>124</v>
      </c>
      <c r="H129" s="323">
        <v>6200</v>
      </c>
      <c r="I129" s="317">
        <v>200</v>
      </c>
      <c r="J129" s="521" t="s">
        <v>823</v>
      </c>
      <c r="K129" s="260" t="s">
        <v>822</v>
      </c>
      <c r="L129" s="261">
        <v>2186</v>
      </c>
      <c r="M129" s="260">
        <v>1</v>
      </c>
      <c r="N129" s="2828" t="s">
        <v>828</v>
      </c>
      <c r="O129" s="2830" t="s">
        <v>827</v>
      </c>
      <c r="P129" s="2840" t="s">
        <v>826</v>
      </c>
      <c r="Q129" s="2842"/>
      <c r="R129" s="2842"/>
      <c r="S129" s="2842"/>
      <c r="T129" s="2842"/>
      <c r="U129" s="2842"/>
      <c r="V129" s="2842"/>
      <c r="W129" s="2842"/>
      <c r="X129" s="2842"/>
      <c r="Y129" s="2842"/>
      <c r="Z129" s="2843" t="s">
        <v>825</v>
      </c>
      <c r="AA129" s="2844">
        <v>44022</v>
      </c>
      <c r="AB129" s="2845" t="s">
        <v>509</v>
      </c>
      <c r="AC129" s="2846"/>
      <c r="AD129" s="2932">
        <v>45000000</v>
      </c>
      <c r="AE129" s="2824"/>
      <c r="AF129" s="520"/>
      <c r="AG129" s="520"/>
      <c r="AH129" s="543">
        <f t="shared" si="0"/>
        <v>45000000</v>
      </c>
      <c r="AI129" s="2930"/>
      <c r="AJ129" s="2824"/>
      <c r="AK129" s="2824"/>
      <c r="AL129" s="520"/>
      <c r="AM129" s="520"/>
      <c r="AN129" s="2281">
        <f t="shared" si="1"/>
        <v>0</v>
      </c>
      <c r="AO129" s="2824"/>
      <c r="AP129" s="2824"/>
      <c r="AQ129" s="2824"/>
      <c r="AR129" s="520"/>
      <c r="AS129" s="520"/>
      <c r="AT129" s="520"/>
      <c r="AU129" s="2824"/>
      <c r="AV129" s="520"/>
      <c r="AW129" s="2930"/>
      <c r="AX129" s="2824"/>
      <c r="AY129" s="2824"/>
      <c r="AZ129" s="2824"/>
      <c r="BA129" s="99"/>
    </row>
    <row r="130" spans="1:53" ht="38.25" x14ac:dyDescent="0.25">
      <c r="A130" s="2878"/>
      <c r="B130" s="479" t="s">
        <v>752</v>
      </c>
      <c r="C130" s="2893"/>
      <c r="D130" s="2927"/>
      <c r="E130" s="319" t="s">
        <v>824</v>
      </c>
      <c r="F130" s="320" t="s">
        <v>531</v>
      </c>
      <c r="G130" s="320" t="s">
        <v>124</v>
      </c>
      <c r="H130" s="320">
        <v>1280</v>
      </c>
      <c r="I130" s="317">
        <v>80</v>
      </c>
      <c r="J130" s="521" t="s">
        <v>823</v>
      </c>
      <c r="K130" s="260" t="s">
        <v>822</v>
      </c>
      <c r="L130" s="261">
        <v>2186</v>
      </c>
      <c r="M130" s="260">
        <v>1</v>
      </c>
      <c r="N130" s="2829"/>
      <c r="O130" s="2831"/>
      <c r="P130" s="2841"/>
      <c r="Q130" s="2842"/>
      <c r="R130" s="2842"/>
      <c r="S130" s="2842"/>
      <c r="T130" s="2842"/>
      <c r="U130" s="2842"/>
      <c r="V130" s="2842"/>
      <c r="W130" s="2842"/>
      <c r="X130" s="2842"/>
      <c r="Y130" s="2842"/>
      <c r="Z130" s="2843"/>
      <c r="AA130" s="2844"/>
      <c r="AB130" s="2845"/>
      <c r="AC130" s="2847"/>
      <c r="AD130" s="2933"/>
      <c r="AE130" s="2936"/>
      <c r="AF130" s="520"/>
      <c r="AG130" s="520"/>
      <c r="AH130" s="543">
        <f t="shared" si="0"/>
        <v>0</v>
      </c>
      <c r="AI130" s="2931"/>
      <c r="AJ130" s="2936"/>
      <c r="AK130" s="2825"/>
      <c r="AL130" s="520"/>
      <c r="AM130" s="520"/>
      <c r="AN130" s="2281">
        <f t="shared" si="1"/>
        <v>0</v>
      </c>
      <c r="AO130" s="2825"/>
      <c r="AP130" s="2825"/>
      <c r="AQ130" s="2825"/>
      <c r="AR130" s="520"/>
      <c r="AS130" s="520"/>
      <c r="AT130" s="520"/>
      <c r="AU130" s="2825"/>
      <c r="AV130" s="520"/>
      <c r="AW130" s="2931"/>
      <c r="AX130" s="2825"/>
      <c r="AY130" s="2825"/>
      <c r="AZ130" s="2825"/>
      <c r="BA130" s="99"/>
    </row>
    <row r="131" spans="1:53" ht="62.25" customHeight="1" thickBot="1" x14ac:dyDescent="0.3">
      <c r="A131" s="2878"/>
      <c r="B131" s="479" t="s">
        <v>752</v>
      </c>
      <c r="C131" s="2894"/>
      <c r="D131" s="2928"/>
      <c r="E131" s="519"/>
      <c r="F131" s="518"/>
      <c r="G131" s="518"/>
      <c r="H131" s="518"/>
      <c r="I131" s="395"/>
      <c r="J131" s="517" t="s">
        <v>823</v>
      </c>
      <c r="K131" s="515" t="s">
        <v>822</v>
      </c>
      <c r="L131" s="516">
        <v>2186</v>
      </c>
      <c r="M131" s="515">
        <v>1</v>
      </c>
      <c r="N131" s="259" t="s">
        <v>821</v>
      </c>
      <c r="O131" s="258" t="s">
        <v>511</v>
      </c>
      <c r="P131" s="257" t="s">
        <v>438</v>
      </c>
      <c r="Q131" s="256" t="s">
        <v>479</v>
      </c>
      <c r="R131" s="256" t="s">
        <v>479</v>
      </c>
      <c r="S131" s="256" t="s">
        <v>479</v>
      </c>
      <c r="T131" s="256" t="s">
        <v>479</v>
      </c>
      <c r="U131" s="256" t="s">
        <v>479</v>
      </c>
      <c r="V131" s="256" t="s">
        <v>479</v>
      </c>
      <c r="W131" s="256" t="s">
        <v>479</v>
      </c>
      <c r="X131" s="256" t="s">
        <v>479</v>
      </c>
      <c r="Y131" s="255" t="s">
        <v>479</v>
      </c>
      <c r="Z131" s="514" t="s">
        <v>510</v>
      </c>
      <c r="AA131" s="513">
        <v>44022</v>
      </c>
      <c r="AB131" s="512" t="s">
        <v>509</v>
      </c>
      <c r="AC131" s="251">
        <v>30000000</v>
      </c>
      <c r="AD131" s="250">
        <v>76074828</v>
      </c>
      <c r="AE131" s="250"/>
      <c r="AF131" s="250"/>
      <c r="AG131" s="250"/>
      <c r="AH131" s="543">
        <f t="shared" si="0"/>
        <v>106074828</v>
      </c>
      <c r="AI131" s="248">
        <v>21750000</v>
      </c>
      <c r="AJ131" s="250">
        <v>11800000</v>
      </c>
      <c r="AK131" s="249"/>
      <c r="AL131" s="249"/>
      <c r="AM131" s="249"/>
      <c r="AN131" s="2281">
        <f t="shared" si="1"/>
        <v>33550000</v>
      </c>
      <c r="AO131" s="249"/>
      <c r="AP131" s="249"/>
      <c r="AQ131" s="249"/>
      <c r="AR131" s="249"/>
      <c r="AS131" s="249"/>
      <c r="AT131" s="249"/>
      <c r="AU131" s="249"/>
      <c r="AV131" s="249"/>
      <c r="AW131" s="248">
        <f>AC131+40000000</f>
        <v>70000000</v>
      </c>
      <c r="AX131" s="249"/>
      <c r="AY131" s="249"/>
      <c r="AZ131" s="249"/>
      <c r="BA131" s="99"/>
    </row>
    <row r="132" spans="1:53" ht="38.25" x14ac:dyDescent="0.25">
      <c r="A132" s="2878"/>
      <c r="B132" s="479" t="s">
        <v>752</v>
      </c>
      <c r="C132" s="2925" t="s">
        <v>820</v>
      </c>
      <c r="D132" s="2926" t="s">
        <v>819</v>
      </c>
      <c r="E132" s="511" t="s">
        <v>818</v>
      </c>
      <c r="F132" s="511" t="s">
        <v>129</v>
      </c>
      <c r="G132" s="510">
        <v>1</v>
      </c>
      <c r="H132" s="510">
        <v>1</v>
      </c>
      <c r="I132" s="509">
        <v>0.1</v>
      </c>
      <c r="J132" s="508" t="s">
        <v>813</v>
      </c>
      <c r="K132" s="506" t="s">
        <v>513</v>
      </c>
      <c r="L132" s="507">
        <v>2185</v>
      </c>
      <c r="M132" s="506">
        <v>2</v>
      </c>
      <c r="N132" s="501" t="s">
        <v>812</v>
      </c>
      <c r="O132" s="500" t="s">
        <v>817</v>
      </c>
      <c r="P132" s="500" t="s">
        <v>816</v>
      </c>
      <c r="Q132" s="505"/>
      <c r="R132" s="505"/>
      <c r="S132" s="505"/>
      <c r="T132" s="505"/>
      <c r="U132" s="505"/>
      <c r="V132" s="504" t="s">
        <v>479</v>
      </c>
      <c r="W132" s="504" t="s">
        <v>479</v>
      </c>
      <c r="X132" s="504" t="s">
        <v>479</v>
      </c>
      <c r="Y132" s="503" t="s">
        <v>479</v>
      </c>
      <c r="Z132" s="502" t="s">
        <v>809</v>
      </c>
      <c r="AA132" s="253">
        <v>44028</v>
      </c>
      <c r="AB132" s="252" t="s">
        <v>509</v>
      </c>
      <c r="AC132" s="490"/>
      <c r="AD132" s="466"/>
      <c r="AE132" s="466"/>
      <c r="AF132" s="466"/>
      <c r="AG132" s="466"/>
      <c r="AH132" s="543">
        <f t="shared" si="0"/>
        <v>0</v>
      </c>
      <c r="AI132" s="465">
        <v>22095000</v>
      </c>
      <c r="AJ132" s="464">
        <v>27370818</v>
      </c>
      <c r="AK132" s="466"/>
      <c r="AL132" s="466"/>
      <c r="AM132" s="466"/>
      <c r="AN132" s="2281">
        <f t="shared" si="1"/>
        <v>49465818</v>
      </c>
      <c r="AO132" s="466"/>
      <c r="AP132" s="466"/>
      <c r="AQ132" s="466"/>
      <c r="AR132" s="466"/>
      <c r="AS132" s="466"/>
      <c r="AT132" s="466"/>
      <c r="AU132" s="466"/>
      <c r="AV132" s="466"/>
      <c r="AW132" s="487"/>
      <c r="AX132" s="466"/>
      <c r="AY132" s="466"/>
      <c r="AZ132" s="466"/>
      <c r="BA132" s="99"/>
    </row>
    <row r="133" spans="1:53" ht="38.25" x14ac:dyDescent="0.25">
      <c r="A133" s="2878"/>
      <c r="B133" s="479" t="s">
        <v>752</v>
      </c>
      <c r="C133" s="2835"/>
      <c r="D133" s="2835"/>
      <c r="E133" s="198" t="s">
        <v>815</v>
      </c>
      <c r="F133" s="198" t="s">
        <v>814</v>
      </c>
      <c r="G133" s="108">
        <v>1</v>
      </c>
      <c r="H133" s="108">
        <v>3</v>
      </c>
      <c r="I133" s="477">
        <v>1</v>
      </c>
      <c r="J133" s="476" t="s">
        <v>813</v>
      </c>
      <c r="K133" s="260" t="s">
        <v>513</v>
      </c>
      <c r="L133" s="261">
        <v>2185</v>
      </c>
      <c r="M133" s="260">
        <v>2</v>
      </c>
      <c r="N133" s="501" t="s">
        <v>812</v>
      </c>
      <c r="O133" s="496" t="s">
        <v>811</v>
      </c>
      <c r="P133" s="500" t="s">
        <v>810</v>
      </c>
      <c r="Q133" s="102"/>
      <c r="R133" s="102"/>
      <c r="S133" s="102"/>
      <c r="T133" s="102"/>
      <c r="U133" s="102"/>
      <c r="V133" s="114" t="s">
        <v>479</v>
      </c>
      <c r="W133" s="114" t="s">
        <v>479</v>
      </c>
      <c r="X133" s="114" t="s">
        <v>479</v>
      </c>
      <c r="Y133" s="499" t="s">
        <v>479</v>
      </c>
      <c r="Z133" s="498" t="s">
        <v>809</v>
      </c>
      <c r="AA133" s="253">
        <v>44028</v>
      </c>
      <c r="AB133" s="252" t="s">
        <v>509</v>
      </c>
      <c r="AC133" s="490"/>
      <c r="AD133" s="464">
        <v>41600000</v>
      </c>
      <c r="AE133" s="466"/>
      <c r="AF133" s="466"/>
      <c r="AG133" s="466"/>
      <c r="AH133" s="543">
        <f t="shared" si="0"/>
        <v>41600000</v>
      </c>
      <c r="AI133" s="487"/>
      <c r="AJ133" s="464">
        <v>46900000</v>
      </c>
      <c r="AK133" s="466"/>
      <c r="AL133" s="466"/>
      <c r="AM133" s="466"/>
      <c r="AN133" s="2281">
        <f t="shared" si="1"/>
        <v>46900000</v>
      </c>
      <c r="AO133" s="466"/>
      <c r="AP133" s="466"/>
      <c r="AQ133" s="466"/>
      <c r="AR133" s="466"/>
      <c r="AS133" s="466"/>
      <c r="AT133" s="466"/>
      <c r="AU133" s="466"/>
      <c r="AV133" s="466"/>
      <c r="AW133" s="487"/>
      <c r="AX133" s="466"/>
      <c r="AY133" s="466"/>
      <c r="AZ133" s="466"/>
      <c r="BA133" s="99"/>
    </row>
    <row r="134" spans="1:53" ht="38.25" x14ac:dyDescent="0.25">
      <c r="A134" s="2878"/>
      <c r="B134" s="479" t="s">
        <v>752</v>
      </c>
      <c r="C134" s="2836"/>
      <c r="D134" s="2836"/>
      <c r="E134" s="198" t="s">
        <v>808</v>
      </c>
      <c r="F134" s="198" t="s">
        <v>807</v>
      </c>
      <c r="G134" s="108">
        <v>0</v>
      </c>
      <c r="H134" s="108">
        <v>2</v>
      </c>
      <c r="I134" s="477"/>
      <c r="J134" s="171"/>
      <c r="K134" s="102"/>
      <c r="L134" s="102"/>
      <c r="M134" s="102"/>
      <c r="N134" s="486" t="s">
        <v>764</v>
      </c>
      <c r="P134" s="101"/>
      <c r="Q134" s="102"/>
      <c r="R134" s="102"/>
      <c r="S134" s="102"/>
      <c r="T134" s="102"/>
      <c r="U134" s="102"/>
      <c r="V134" s="102"/>
      <c r="W134" s="102"/>
      <c r="X134" s="102"/>
      <c r="Y134" s="102"/>
      <c r="Z134" s="497"/>
      <c r="AA134" s="466"/>
      <c r="AB134" s="252"/>
      <c r="AC134" s="490"/>
      <c r="AD134" s="466"/>
      <c r="AE134" s="466"/>
      <c r="AF134" s="466"/>
      <c r="AG134" s="466"/>
      <c r="AH134" s="543">
        <f t="shared" si="0"/>
        <v>0</v>
      </c>
      <c r="AI134" s="487"/>
      <c r="AJ134" s="466"/>
      <c r="AK134" s="466"/>
      <c r="AL134" s="466"/>
      <c r="AM134" s="466"/>
      <c r="AN134" s="2281">
        <f t="shared" si="1"/>
        <v>0</v>
      </c>
      <c r="AO134" s="466"/>
      <c r="AP134" s="466"/>
      <c r="AQ134" s="466"/>
      <c r="AR134" s="466"/>
      <c r="AS134" s="466"/>
      <c r="AT134" s="466"/>
      <c r="AU134" s="466"/>
      <c r="AV134" s="466"/>
      <c r="AW134" s="487"/>
      <c r="AX134" s="466"/>
      <c r="AY134" s="466"/>
      <c r="AZ134" s="466"/>
      <c r="BA134" s="99"/>
    </row>
    <row r="135" spans="1:53" ht="58.5" customHeight="1" x14ac:dyDescent="0.25">
      <c r="A135" s="2878"/>
      <c r="B135" s="479" t="s">
        <v>752</v>
      </c>
      <c r="C135" s="2873" t="s">
        <v>806</v>
      </c>
      <c r="D135" s="2873" t="s">
        <v>805</v>
      </c>
      <c r="E135" s="198" t="s">
        <v>804</v>
      </c>
      <c r="F135" s="108" t="s">
        <v>803</v>
      </c>
      <c r="G135" s="108">
        <v>120</v>
      </c>
      <c r="H135" s="108">
        <v>180</v>
      </c>
      <c r="I135" s="477">
        <v>30</v>
      </c>
      <c r="J135" s="171"/>
      <c r="K135" s="260" t="s">
        <v>513</v>
      </c>
      <c r="L135" s="261">
        <v>2185</v>
      </c>
      <c r="M135" s="260">
        <v>2</v>
      </c>
      <c r="N135" s="225" t="s">
        <v>802</v>
      </c>
      <c r="O135" s="496" t="s">
        <v>801</v>
      </c>
      <c r="P135" s="495" t="s">
        <v>800</v>
      </c>
      <c r="Q135" s="102"/>
      <c r="R135" s="102"/>
      <c r="S135" s="102"/>
      <c r="T135" s="102"/>
      <c r="U135" s="102"/>
      <c r="V135" s="114" t="s">
        <v>479</v>
      </c>
      <c r="W135" s="114" t="s">
        <v>479</v>
      </c>
      <c r="X135" s="114" t="s">
        <v>479</v>
      </c>
      <c r="Y135" s="114" t="s">
        <v>479</v>
      </c>
      <c r="Z135" s="494" t="s">
        <v>799</v>
      </c>
      <c r="AA135" s="253">
        <v>44028</v>
      </c>
      <c r="AB135" s="252" t="s">
        <v>509</v>
      </c>
      <c r="AC135" s="467">
        <v>110684974</v>
      </c>
      <c r="AD135" s="464">
        <v>75000000</v>
      </c>
      <c r="AE135" s="466"/>
      <c r="AF135" s="466"/>
      <c r="AG135" s="466"/>
      <c r="AH135" s="543">
        <f t="shared" si="0"/>
        <v>185684974</v>
      </c>
      <c r="AI135" s="487"/>
      <c r="AJ135" s="466"/>
      <c r="AK135" s="466"/>
      <c r="AL135" s="466"/>
      <c r="AM135" s="466"/>
      <c r="AN135" s="2281">
        <f t="shared" si="1"/>
        <v>0</v>
      </c>
      <c r="AO135" s="466"/>
      <c r="AP135" s="466"/>
      <c r="AQ135" s="466"/>
      <c r="AR135" s="466"/>
      <c r="AS135" s="466"/>
      <c r="AT135" s="466"/>
      <c r="AU135" s="466"/>
      <c r="AV135" s="466"/>
      <c r="AW135" s="487"/>
      <c r="AX135" s="466"/>
      <c r="AY135" s="466"/>
      <c r="AZ135" s="466"/>
      <c r="BA135" s="99"/>
    </row>
    <row r="136" spans="1:53" ht="38.25" x14ac:dyDescent="0.25">
      <c r="A136" s="2878"/>
      <c r="B136" s="479" t="s">
        <v>752</v>
      </c>
      <c r="C136" s="2835"/>
      <c r="D136" s="2835"/>
      <c r="E136" s="198" t="s">
        <v>798</v>
      </c>
      <c r="F136" s="108" t="s">
        <v>797</v>
      </c>
      <c r="G136" s="108" t="s">
        <v>124</v>
      </c>
      <c r="H136" s="108">
        <v>1</v>
      </c>
      <c r="I136" s="477">
        <v>0</v>
      </c>
      <c r="J136" s="476" t="s">
        <v>796</v>
      </c>
      <c r="K136" s="102"/>
      <c r="L136" s="102"/>
      <c r="M136" s="102"/>
      <c r="N136" s="486" t="s">
        <v>764</v>
      </c>
      <c r="O136" s="101"/>
      <c r="P136" s="101"/>
      <c r="Q136" s="102"/>
      <c r="R136" s="102"/>
      <c r="S136" s="102"/>
      <c r="T136" s="102"/>
      <c r="U136" s="102"/>
      <c r="V136" s="102"/>
      <c r="W136" s="102"/>
      <c r="X136" s="102"/>
      <c r="Y136" s="102"/>
      <c r="Z136" s="268"/>
      <c r="AA136" s="466"/>
      <c r="AB136" s="252"/>
      <c r="AC136" s="490"/>
      <c r="AD136" s="493">
        <v>15000000</v>
      </c>
      <c r="AE136" s="466"/>
      <c r="AF136" s="466"/>
      <c r="AG136" s="466"/>
      <c r="AH136" s="543">
        <f t="shared" si="0"/>
        <v>15000000</v>
      </c>
      <c r="AI136" s="493">
        <f>193000000-34600+26000000</f>
        <v>218965400</v>
      </c>
      <c r="AJ136" s="466"/>
      <c r="AK136" s="466"/>
      <c r="AL136" s="466"/>
      <c r="AM136" s="466"/>
      <c r="AN136" s="2281">
        <f t="shared" si="1"/>
        <v>218965400</v>
      </c>
      <c r="AO136" s="466"/>
      <c r="AP136" s="466"/>
      <c r="AQ136" s="466"/>
      <c r="AR136" s="466"/>
      <c r="AS136" s="466"/>
      <c r="AT136" s="466"/>
      <c r="AU136" s="466"/>
      <c r="AV136" s="466"/>
      <c r="AW136" s="487"/>
      <c r="AX136" s="466"/>
      <c r="AY136" s="466"/>
      <c r="AZ136" s="466"/>
      <c r="BA136" s="99"/>
    </row>
    <row r="137" spans="1:53" ht="38.25" x14ac:dyDescent="0.25">
      <c r="A137" s="2878"/>
      <c r="B137" s="479" t="s">
        <v>752</v>
      </c>
      <c r="C137" s="2835"/>
      <c r="D137" s="2835"/>
      <c r="E137" s="198" t="s">
        <v>795</v>
      </c>
      <c r="F137" s="108" t="s">
        <v>470</v>
      </c>
      <c r="G137" s="492">
        <v>0</v>
      </c>
      <c r="H137" s="492">
        <v>1</v>
      </c>
      <c r="I137" s="491">
        <v>0.3</v>
      </c>
      <c r="J137" s="171"/>
      <c r="K137" s="102"/>
      <c r="L137" s="102"/>
      <c r="M137" s="102"/>
      <c r="N137" s="486" t="s">
        <v>764</v>
      </c>
      <c r="O137" s="101"/>
      <c r="P137" s="101"/>
      <c r="Q137" s="102"/>
      <c r="R137" s="102"/>
      <c r="S137" s="102"/>
      <c r="T137" s="102"/>
      <c r="U137" s="102"/>
      <c r="V137" s="102"/>
      <c r="W137" s="102"/>
      <c r="X137" s="102"/>
      <c r="Y137" s="102"/>
      <c r="Z137" s="268"/>
      <c r="AA137" s="466"/>
      <c r="AB137" s="252"/>
      <c r="AC137" s="490"/>
      <c r="AD137" s="466"/>
      <c r="AE137" s="466"/>
      <c r="AF137" s="466"/>
      <c r="AG137" s="466"/>
      <c r="AH137" s="543">
        <f t="shared" si="0"/>
        <v>0</v>
      </c>
      <c r="AI137" s="487"/>
      <c r="AJ137" s="466"/>
      <c r="AK137" s="466"/>
      <c r="AL137" s="466"/>
      <c r="AM137" s="466"/>
      <c r="AN137" s="2281">
        <f t="shared" si="1"/>
        <v>0</v>
      </c>
      <c r="AO137" s="466"/>
      <c r="AP137" s="466"/>
      <c r="AQ137" s="466"/>
      <c r="AR137" s="466"/>
      <c r="AS137" s="466"/>
      <c r="AT137" s="466"/>
      <c r="AU137" s="466"/>
      <c r="AV137" s="466"/>
      <c r="AW137" s="487"/>
      <c r="AX137" s="466"/>
      <c r="AY137" s="466"/>
      <c r="AZ137" s="466"/>
      <c r="BA137" s="99"/>
    </row>
    <row r="138" spans="1:53" ht="38.25" x14ac:dyDescent="0.25">
      <c r="A138" s="2878"/>
      <c r="B138" s="479" t="s">
        <v>752</v>
      </c>
      <c r="C138" s="2835"/>
      <c r="D138" s="2835"/>
      <c r="E138" s="198" t="s">
        <v>794</v>
      </c>
      <c r="F138" s="108" t="s">
        <v>129</v>
      </c>
      <c r="G138" s="120">
        <v>0</v>
      </c>
      <c r="H138" s="120">
        <v>0.2</v>
      </c>
      <c r="I138" s="436">
        <v>0</v>
      </c>
      <c r="J138" s="171"/>
      <c r="K138" s="102"/>
      <c r="L138" s="102"/>
      <c r="M138" s="102"/>
      <c r="N138" s="486" t="s">
        <v>764</v>
      </c>
      <c r="O138" s="101"/>
      <c r="P138" s="101"/>
      <c r="Q138" s="102"/>
      <c r="R138" s="102"/>
      <c r="S138" s="102"/>
      <c r="T138" s="102"/>
      <c r="U138" s="102"/>
      <c r="V138" s="102"/>
      <c r="W138" s="102"/>
      <c r="X138" s="102"/>
      <c r="Y138" s="102"/>
      <c r="Z138" s="268"/>
      <c r="AA138" s="466"/>
      <c r="AB138" s="252"/>
      <c r="AC138" s="490"/>
      <c r="AD138" s="466"/>
      <c r="AE138" s="466"/>
      <c r="AF138" s="466"/>
      <c r="AG138" s="466"/>
      <c r="AH138" s="543">
        <f t="shared" si="0"/>
        <v>0</v>
      </c>
      <c r="AI138" s="487"/>
      <c r="AJ138" s="466"/>
      <c r="AK138" s="466"/>
      <c r="AL138" s="466"/>
      <c r="AM138" s="466"/>
      <c r="AN138" s="2281">
        <f t="shared" si="1"/>
        <v>0</v>
      </c>
      <c r="AO138" s="466"/>
      <c r="AP138" s="466"/>
      <c r="AQ138" s="466"/>
      <c r="AR138" s="466"/>
      <c r="AS138" s="466"/>
      <c r="AT138" s="466"/>
      <c r="AU138" s="466"/>
      <c r="AV138" s="466"/>
      <c r="AW138" s="487"/>
      <c r="AX138" s="466"/>
      <c r="AY138" s="466"/>
      <c r="AZ138" s="466"/>
      <c r="BA138" s="99"/>
    </row>
    <row r="139" spans="1:53" ht="84" customHeight="1" thickBot="1" x14ac:dyDescent="0.3">
      <c r="A139" s="2878"/>
      <c r="B139" s="479" t="s">
        <v>752</v>
      </c>
      <c r="C139" s="2835"/>
      <c r="D139" s="2835"/>
      <c r="E139" s="198" t="s">
        <v>793</v>
      </c>
      <c r="F139" s="108" t="s">
        <v>792</v>
      </c>
      <c r="G139" s="108">
        <v>1</v>
      </c>
      <c r="H139" s="108">
        <v>4</v>
      </c>
      <c r="I139" s="107">
        <v>1</v>
      </c>
      <c r="J139" s="476" t="s">
        <v>791</v>
      </c>
      <c r="K139" s="260" t="s">
        <v>513</v>
      </c>
      <c r="L139" s="261">
        <v>2185</v>
      </c>
      <c r="M139" s="260">
        <v>2</v>
      </c>
      <c r="N139" s="123" t="s">
        <v>746</v>
      </c>
      <c r="O139" s="489" t="s">
        <v>790</v>
      </c>
      <c r="P139" s="489" t="s">
        <v>789</v>
      </c>
      <c r="Q139" s="102"/>
      <c r="R139" s="102"/>
      <c r="S139" s="102"/>
      <c r="T139" s="102"/>
      <c r="U139" s="102"/>
      <c r="V139" s="102"/>
      <c r="W139" s="114" t="s">
        <v>479</v>
      </c>
      <c r="X139" s="114" t="s">
        <v>479</v>
      </c>
      <c r="Y139" s="114" t="s">
        <v>479</v>
      </c>
      <c r="Z139" s="254" t="s">
        <v>788</v>
      </c>
      <c r="AA139" s="253">
        <v>44028</v>
      </c>
      <c r="AB139" s="252" t="s">
        <v>509</v>
      </c>
      <c r="AC139" s="243"/>
      <c r="AD139" s="242"/>
      <c r="AE139" s="242"/>
      <c r="AF139" s="242"/>
      <c r="AG139" s="242"/>
      <c r="AH139" s="543">
        <f t="shared" si="0"/>
        <v>0</v>
      </c>
      <c r="AI139" s="465">
        <v>106214163</v>
      </c>
      <c r="AJ139" s="242"/>
      <c r="AK139" s="242"/>
      <c r="AL139" s="242"/>
      <c r="AM139" s="242"/>
      <c r="AN139" s="2281">
        <f t="shared" si="1"/>
        <v>106214163</v>
      </c>
      <c r="AO139" s="242"/>
      <c r="AP139" s="242"/>
      <c r="AQ139" s="242"/>
      <c r="AR139" s="242"/>
      <c r="AS139" s="242"/>
      <c r="AT139" s="242"/>
      <c r="AU139" s="242"/>
      <c r="AV139" s="242"/>
      <c r="AW139" s="474"/>
      <c r="AX139" s="242"/>
      <c r="AY139" s="466"/>
      <c r="AZ139" s="466"/>
      <c r="BA139" s="99"/>
    </row>
    <row r="140" spans="1:53" ht="76.5" x14ac:dyDescent="0.25">
      <c r="A140" s="2878"/>
      <c r="B140" s="479" t="s">
        <v>752</v>
      </c>
      <c r="C140" s="2835"/>
      <c r="D140" s="2835"/>
      <c r="E140" s="198" t="s">
        <v>787</v>
      </c>
      <c r="F140" s="108" t="s">
        <v>786</v>
      </c>
      <c r="G140" s="108">
        <v>5</v>
      </c>
      <c r="H140" s="108">
        <v>7</v>
      </c>
      <c r="I140" s="477">
        <v>7</v>
      </c>
      <c r="J140" s="476" t="s">
        <v>785</v>
      </c>
      <c r="K140" s="260" t="s">
        <v>513</v>
      </c>
      <c r="L140" s="261">
        <v>2185</v>
      </c>
      <c r="M140" s="260">
        <v>2</v>
      </c>
      <c r="N140" s="470" t="s">
        <v>784</v>
      </c>
      <c r="O140" s="469" t="s">
        <v>783</v>
      </c>
      <c r="P140" s="469" t="s">
        <v>782</v>
      </c>
      <c r="Q140" s="475" t="s">
        <v>479</v>
      </c>
      <c r="R140" s="114" t="s">
        <v>479</v>
      </c>
      <c r="S140" s="114" t="s">
        <v>479</v>
      </c>
      <c r="T140" s="114" t="s">
        <v>479</v>
      </c>
      <c r="U140" s="114" t="s">
        <v>479</v>
      </c>
      <c r="V140" s="114" t="s">
        <v>479</v>
      </c>
      <c r="W140" s="114" t="s">
        <v>479</v>
      </c>
      <c r="X140" s="114" t="s">
        <v>479</v>
      </c>
      <c r="Y140" s="114" t="s">
        <v>479</v>
      </c>
      <c r="Z140" s="268"/>
      <c r="AA140" s="253">
        <v>44028</v>
      </c>
      <c r="AB140" s="252" t="s">
        <v>509</v>
      </c>
      <c r="AC140" s="243"/>
      <c r="AD140" s="242"/>
      <c r="AE140" s="242"/>
      <c r="AF140" s="242"/>
      <c r="AG140" s="242"/>
      <c r="AH140" s="543">
        <f t="shared" si="0"/>
        <v>0</v>
      </c>
      <c r="AI140" s="465">
        <v>264785837</v>
      </c>
      <c r="AJ140" s="242"/>
      <c r="AK140" s="466"/>
      <c r="AL140" s="466"/>
      <c r="AM140" s="466"/>
      <c r="AN140" s="2281">
        <f t="shared" si="1"/>
        <v>264785837</v>
      </c>
      <c r="AO140" s="466"/>
      <c r="AP140" s="466"/>
      <c r="AQ140" s="466"/>
      <c r="AR140" s="466"/>
      <c r="AS140" s="466"/>
      <c r="AT140" s="466"/>
      <c r="AU140" s="466"/>
      <c r="AV140" s="466"/>
      <c r="AW140" s="487"/>
      <c r="AX140" s="464">
        <v>142885000</v>
      </c>
      <c r="AY140" s="466"/>
      <c r="AZ140" s="466"/>
      <c r="BA140" s="99"/>
    </row>
    <row r="141" spans="1:53" ht="39" thickBot="1" x14ac:dyDescent="0.3">
      <c r="A141" s="2878"/>
      <c r="B141" s="479" t="s">
        <v>752</v>
      </c>
      <c r="C141" s="2836"/>
      <c r="D141" s="2835"/>
      <c r="E141" s="198" t="s">
        <v>781</v>
      </c>
      <c r="F141" s="108" t="s">
        <v>780</v>
      </c>
      <c r="G141" s="108" t="s">
        <v>124</v>
      </c>
      <c r="H141" s="108">
        <v>1</v>
      </c>
      <c r="I141" s="477">
        <v>0</v>
      </c>
      <c r="J141" s="476" t="s">
        <v>779</v>
      </c>
      <c r="K141" s="260" t="s">
        <v>513</v>
      </c>
      <c r="L141" s="261">
        <v>2185</v>
      </c>
      <c r="M141" s="260">
        <v>2</v>
      </c>
      <c r="N141" s="488" t="s">
        <v>755</v>
      </c>
      <c r="O141" s="469" t="s">
        <v>778</v>
      </c>
      <c r="P141" s="469" t="s">
        <v>438</v>
      </c>
      <c r="Q141" s="468"/>
      <c r="R141" s="102"/>
      <c r="S141" s="102"/>
      <c r="T141" s="102"/>
      <c r="U141" s="102"/>
      <c r="V141" s="114" t="s">
        <v>479</v>
      </c>
      <c r="W141" s="114" t="s">
        <v>479</v>
      </c>
      <c r="X141" s="114" t="s">
        <v>479</v>
      </c>
      <c r="Y141" s="114" t="s">
        <v>479</v>
      </c>
      <c r="Z141" s="254" t="s">
        <v>777</v>
      </c>
      <c r="AA141" s="253">
        <v>44028</v>
      </c>
      <c r="AB141" s="252" t="s">
        <v>509</v>
      </c>
      <c r="AC141" s="467">
        <v>17500000</v>
      </c>
      <c r="AD141" s="466"/>
      <c r="AE141" s="466"/>
      <c r="AF141" s="466"/>
      <c r="AG141" s="466"/>
      <c r="AH141" s="543">
        <f t="shared" si="0"/>
        <v>17500000</v>
      </c>
      <c r="AI141" s="487"/>
      <c r="AJ141" s="466"/>
      <c r="AK141" s="466"/>
      <c r="AL141" s="466"/>
      <c r="AM141" s="466"/>
      <c r="AN141" s="2281">
        <f t="shared" si="1"/>
        <v>0</v>
      </c>
      <c r="AO141" s="466"/>
      <c r="AP141" s="466"/>
      <c r="AQ141" s="466"/>
      <c r="AR141" s="466"/>
      <c r="AS141" s="466"/>
      <c r="AT141" s="466"/>
      <c r="AU141" s="466"/>
      <c r="AV141" s="466"/>
      <c r="AW141" s="487"/>
      <c r="AX141" s="466"/>
      <c r="AY141" s="466"/>
      <c r="AZ141" s="466"/>
      <c r="BA141" s="99"/>
    </row>
    <row r="142" spans="1:53" ht="38.25" customHeight="1" x14ac:dyDescent="0.25">
      <c r="A142" s="2878"/>
      <c r="B142" s="479" t="s">
        <v>752</v>
      </c>
      <c r="C142" s="2873" t="s">
        <v>776</v>
      </c>
      <c r="D142" s="2835"/>
      <c r="E142" s="198" t="s">
        <v>775</v>
      </c>
      <c r="F142" s="108" t="s">
        <v>774</v>
      </c>
      <c r="G142" s="108" t="s">
        <v>124</v>
      </c>
      <c r="H142" s="108">
        <v>18</v>
      </c>
      <c r="I142" s="477">
        <v>0</v>
      </c>
      <c r="J142" s="171"/>
      <c r="K142" s="102"/>
      <c r="L142" s="102"/>
      <c r="M142" s="102"/>
      <c r="N142" s="486" t="s">
        <v>764</v>
      </c>
      <c r="P142" s="242"/>
      <c r="Q142" s="468"/>
      <c r="R142" s="102"/>
      <c r="S142" s="102"/>
      <c r="T142" s="102"/>
      <c r="U142" s="102"/>
      <c r="V142" s="102"/>
      <c r="W142" s="102"/>
      <c r="X142" s="102"/>
      <c r="Y142" s="102"/>
      <c r="Z142" s="268"/>
      <c r="AA142" s="234"/>
      <c r="AB142" s="234"/>
      <c r="AC142" s="243"/>
      <c r="AD142" s="234"/>
      <c r="AE142" s="234"/>
      <c r="AF142" s="234"/>
      <c r="AG142" s="234"/>
      <c r="AH142" s="543">
        <f t="shared" si="0"/>
        <v>0</v>
      </c>
      <c r="AI142" s="235"/>
      <c r="AJ142" s="234"/>
      <c r="AK142" s="234"/>
      <c r="AL142" s="234"/>
      <c r="AM142" s="234"/>
      <c r="AN142" s="2281">
        <f t="shared" si="1"/>
        <v>0</v>
      </c>
      <c r="AO142" s="234"/>
      <c r="AP142" s="234"/>
      <c r="AQ142" s="234"/>
      <c r="AR142" s="234"/>
      <c r="AS142" s="234"/>
      <c r="AT142" s="234"/>
      <c r="AU142" s="234"/>
      <c r="AV142" s="234"/>
      <c r="AW142" s="235"/>
      <c r="AX142" s="234"/>
      <c r="AY142" s="234"/>
      <c r="AZ142" s="234"/>
      <c r="BA142" s="99"/>
    </row>
    <row r="143" spans="1:53" ht="77.25" thickBot="1" x14ac:dyDescent="0.3">
      <c r="A143" s="2878"/>
      <c r="B143" s="479" t="s">
        <v>752</v>
      </c>
      <c r="C143" s="2835"/>
      <c r="D143" s="2835"/>
      <c r="E143" s="198" t="s">
        <v>773</v>
      </c>
      <c r="F143" s="108" t="s">
        <v>772</v>
      </c>
      <c r="G143" s="108">
        <v>20</v>
      </c>
      <c r="H143" s="108">
        <v>24</v>
      </c>
      <c r="I143" s="477">
        <v>1</v>
      </c>
      <c r="J143" s="476" t="s">
        <v>771</v>
      </c>
      <c r="K143" s="260" t="s">
        <v>513</v>
      </c>
      <c r="L143" s="261">
        <v>2185</v>
      </c>
      <c r="M143" s="260">
        <v>2</v>
      </c>
      <c r="N143" s="485" t="s">
        <v>770</v>
      </c>
      <c r="O143" s="469" t="s">
        <v>769</v>
      </c>
      <c r="P143" s="481" t="s">
        <v>768</v>
      </c>
      <c r="Q143" s="475" t="s">
        <v>479</v>
      </c>
      <c r="R143" s="102"/>
      <c r="S143" s="102"/>
      <c r="T143" s="102"/>
      <c r="U143" s="102"/>
      <c r="V143" s="114" t="s">
        <v>479</v>
      </c>
      <c r="W143" s="114" t="s">
        <v>479</v>
      </c>
      <c r="X143" s="114" t="s">
        <v>479</v>
      </c>
      <c r="Y143" s="114" t="s">
        <v>479</v>
      </c>
      <c r="Z143" s="254" t="s">
        <v>767</v>
      </c>
      <c r="AA143" s="253">
        <v>44028</v>
      </c>
      <c r="AB143" s="252" t="s">
        <v>509</v>
      </c>
      <c r="AC143" s="467">
        <v>656641000</v>
      </c>
      <c r="AD143" s="464">
        <v>51900000</v>
      </c>
      <c r="AE143" s="234"/>
      <c r="AF143" s="234"/>
      <c r="AG143" s="234"/>
      <c r="AH143" s="543">
        <f t="shared" si="0"/>
        <v>708541000</v>
      </c>
      <c r="AI143" s="235"/>
      <c r="AJ143" s="464">
        <v>18100000</v>
      </c>
      <c r="AK143" s="234"/>
      <c r="AL143" s="234"/>
      <c r="AM143" s="234"/>
      <c r="AN143" s="2281">
        <f t="shared" si="1"/>
        <v>18100000</v>
      </c>
      <c r="AO143" s="234"/>
      <c r="AP143" s="234"/>
      <c r="AQ143" s="234"/>
      <c r="AR143" s="234"/>
      <c r="AS143" s="234"/>
      <c r="AT143" s="234"/>
      <c r="AU143" s="234"/>
      <c r="AV143" s="234"/>
      <c r="AW143" s="465">
        <v>656641000</v>
      </c>
      <c r="AX143" s="234"/>
      <c r="AY143" s="234"/>
      <c r="AZ143" s="234"/>
      <c r="BA143" s="99"/>
    </row>
    <row r="144" spans="1:53" ht="38.25" x14ac:dyDescent="0.25">
      <c r="A144" s="2878"/>
      <c r="B144" s="479" t="s">
        <v>752</v>
      </c>
      <c r="C144" s="2835"/>
      <c r="D144" s="2835"/>
      <c r="E144" s="198" t="s">
        <v>766</v>
      </c>
      <c r="F144" s="108" t="s">
        <v>765</v>
      </c>
      <c r="G144" s="120">
        <v>0.6</v>
      </c>
      <c r="H144" s="120">
        <v>1</v>
      </c>
      <c r="I144" s="477">
        <v>0</v>
      </c>
      <c r="J144" s="171"/>
      <c r="K144" s="102"/>
      <c r="L144" s="102"/>
      <c r="M144" s="102"/>
      <c r="N144" s="484" t="s">
        <v>764</v>
      </c>
      <c r="O144" s="242"/>
      <c r="P144" s="242"/>
      <c r="Q144" s="468"/>
      <c r="R144" s="102"/>
      <c r="S144" s="102"/>
      <c r="T144" s="102"/>
      <c r="U144" s="102"/>
      <c r="V144" s="102"/>
      <c r="W144" s="102"/>
      <c r="X144" s="102"/>
      <c r="Y144" s="102"/>
      <c r="Z144" s="268"/>
      <c r="AA144" s="234"/>
      <c r="AB144" s="234"/>
      <c r="AC144" s="236"/>
      <c r="AD144" s="234"/>
      <c r="AE144" s="234"/>
      <c r="AF144" s="234"/>
      <c r="AG144" s="234"/>
      <c r="AH144" s="543">
        <f t="shared" si="0"/>
        <v>0</v>
      </c>
      <c r="AI144" s="235"/>
      <c r="AJ144" s="234"/>
      <c r="AK144" s="234"/>
      <c r="AL144" s="234"/>
      <c r="AM144" s="234"/>
      <c r="AN144" s="2281">
        <f t="shared" si="1"/>
        <v>0</v>
      </c>
      <c r="AO144" s="234"/>
      <c r="AP144" s="234"/>
      <c r="AQ144" s="234"/>
      <c r="AR144" s="234"/>
      <c r="AS144" s="234"/>
      <c r="AT144" s="234"/>
      <c r="AU144" s="234"/>
      <c r="AV144" s="234"/>
      <c r="AW144" s="235"/>
      <c r="AX144" s="234"/>
      <c r="AY144" s="234"/>
      <c r="AZ144" s="234"/>
      <c r="BA144" s="99"/>
    </row>
    <row r="145" spans="1:53" ht="51" x14ac:dyDescent="0.25">
      <c r="A145" s="2878"/>
      <c r="B145" s="479" t="s">
        <v>752</v>
      </c>
      <c r="C145" s="2835"/>
      <c r="D145" s="2835"/>
      <c r="E145" s="483" t="s">
        <v>763</v>
      </c>
      <c r="F145" s="198" t="s">
        <v>762</v>
      </c>
      <c r="G145" s="482">
        <v>9</v>
      </c>
      <c r="H145" s="482">
        <v>15</v>
      </c>
      <c r="I145" s="477">
        <v>1</v>
      </c>
      <c r="J145" s="476" t="s">
        <v>761</v>
      </c>
      <c r="K145" s="260" t="s">
        <v>513</v>
      </c>
      <c r="L145" s="261">
        <v>2185</v>
      </c>
      <c r="M145" s="260">
        <v>2</v>
      </c>
      <c r="N145" s="470" t="s">
        <v>760</v>
      </c>
      <c r="O145" s="469" t="s">
        <v>759</v>
      </c>
      <c r="P145" s="481" t="s">
        <v>758</v>
      </c>
      <c r="Q145" s="475" t="s">
        <v>479</v>
      </c>
      <c r="R145" s="102"/>
      <c r="S145" s="102"/>
      <c r="T145" s="102"/>
      <c r="U145" s="114"/>
      <c r="V145" s="114" t="s">
        <v>479</v>
      </c>
      <c r="W145" s="114" t="s">
        <v>479</v>
      </c>
      <c r="X145" s="114" t="s">
        <v>479</v>
      </c>
      <c r="Y145" s="114" t="s">
        <v>479</v>
      </c>
      <c r="Z145" s="268"/>
      <c r="AA145" s="253">
        <v>44028</v>
      </c>
      <c r="AB145" s="252" t="s">
        <v>509</v>
      </c>
      <c r="AC145" s="467">
        <v>132498560</v>
      </c>
      <c r="AD145" s="464">
        <v>75000000</v>
      </c>
      <c r="AE145" s="234"/>
      <c r="AF145" s="234"/>
      <c r="AG145" s="234"/>
      <c r="AH145" s="543">
        <f t="shared" si="0"/>
        <v>207498560</v>
      </c>
      <c r="AI145" s="235"/>
      <c r="AJ145" s="464">
        <v>80000000</v>
      </c>
      <c r="AK145" s="234"/>
      <c r="AL145" s="234"/>
      <c r="AM145" s="234"/>
      <c r="AN145" s="2281">
        <f t="shared" si="1"/>
        <v>80000000</v>
      </c>
      <c r="AO145" s="234"/>
      <c r="AP145" s="234"/>
      <c r="AQ145" s="234"/>
      <c r="AR145" s="234"/>
      <c r="AS145" s="234"/>
      <c r="AT145" s="234"/>
      <c r="AU145" s="234"/>
      <c r="AV145" s="234"/>
      <c r="AW145" s="480">
        <v>65749000</v>
      </c>
      <c r="AX145" s="234"/>
      <c r="AY145" s="234"/>
      <c r="AZ145" s="234"/>
      <c r="BA145" s="99"/>
    </row>
    <row r="146" spans="1:53" ht="77.25" thickBot="1" x14ac:dyDescent="0.3">
      <c r="A146" s="2878"/>
      <c r="B146" s="479" t="s">
        <v>752</v>
      </c>
      <c r="C146" s="2836"/>
      <c r="D146" s="2836"/>
      <c r="E146" s="198" t="s">
        <v>757</v>
      </c>
      <c r="F146" s="473" t="s">
        <v>129</v>
      </c>
      <c r="G146" s="478">
        <v>0.7</v>
      </c>
      <c r="H146" s="478">
        <v>1</v>
      </c>
      <c r="I146" s="477">
        <v>0.1</v>
      </c>
      <c r="J146" s="476" t="s">
        <v>756</v>
      </c>
      <c r="K146" s="260" t="s">
        <v>513</v>
      </c>
      <c r="L146" s="261">
        <v>2185</v>
      </c>
      <c r="M146" s="260">
        <v>2</v>
      </c>
      <c r="N146" s="470" t="s">
        <v>755</v>
      </c>
      <c r="O146" s="469" t="s">
        <v>754</v>
      </c>
      <c r="P146" s="257" t="s">
        <v>753</v>
      </c>
      <c r="Q146" s="475" t="s">
        <v>479</v>
      </c>
      <c r="R146" s="114" t="s">
        <v>479</v>
      </c>
      <c r="S146" s="114" t="s">
        <v>479</v>
      </c>
      <c r="T146" s="114" t="s">
        <v>479</v>
      </c>
      <c r="U146" s="114" t="s">
        <v>479</v>
      </c>
      <c r="V146" s="114" t="s">
        <v>479</v>
      </c>
      <c r="W146" s="114" t="s">
        <v>479</v>
      </c>
      <c r="X146" s="114" t="s">
        <v>479</v>
      </c>
      <c r="Y146" s="114" t="s">
        <v>479</v>
      </c>
      <c r="Z146" s="268"/>
      <c r="AA146" s="253">
        <v>44028</v>
      </c>
      <c r="AB146" s="252" t="s">
        <v>509</v>
      </c>
      <c r="AC146" s="467">
        <v>55561588.609999999</v>
      </c>
      <c r="AD146" s="464">
        <v>333795679</v>
      </c>
      <c r="AE146" s="242"/>
      <c r="AF146" s="242"/>
      <c r="AG146" s="242"/>
      <c r="AH146" s="543">
        <f t="shared" si="0"/>
        <v>389357267.61000001</v>
      </c>
      <c r="AI146" s="474"/>
      <c r="AJ146" s="242"/>
      <c r="AK146" s="242"/>
      <c r="AL146" s="242"/>
      <c r="AM146" s="242"/>
      <c r="AN146" s="2281">
        <f t="shared" si="1"/>
        <v>0</v>
      </c>
      <c r="AO146" s="242"/>
      <c r="AP146" s="242"/>
      <c r="AQ146" s="242"/>
      <c r="AR146" s="242"/>
      <c r="AS146" s="242"/>
      <c r="AT146" s="242"/>
      <c r="AU146" s="242"/>
      <c r="AV146" s="242"/>
      <c r="AW146" s="474"/>
      <c r="AX146" s="234"/>
      <c r="AY146" s="234"/>
      <c r="AZ146" s="234"/>
      <c r="BA146" s="99"/>
    </row>
    <row r="147" spans="1:53" ht="51.75" customHeight="1" thickBot="1" x14ac:dyDescent="0.3">
      <c r="A147" s="2878"/>
      <c r="B147" s="2907" t="s">
        <v>752</v>
      </c>
      <c r="C147" s="2885" t="s">
        <v>751</v>
      </c>
      <c r="D147" s="2885" t="s">
        <v>750</v>
      </c>
      <c r="E147" s="473" t="s">
        <v>749</v>
      </c>
      <c r="F147" s="108" t="s">
        <v>748</v>
      </c>
      <c r="G147" s="108">
        <v>1</v>
      </c>
      <c r="H147" s="108">
        <v>5</v>
      </c>
      <c r="I147" s="472">
        <v>0</v>
      </c>
      <c r="J147" s="471" t="s">
        <v>747</v>
      </c>
      <c r="K147" s="260" t="s">
        <v>513</v>
      </c>
      <c r="L147" s="261">
        <v>2185</v>
      </c>
      <c r="M147" s="260">
        <v>2</v>
      </c>
      <c r="N147" s="470" t="s">
        <v>746</v>
      </c>
      <c r="O147" s="469" t="s">
        <v>745</v>
      </c>
      <c r="P147" s="257" t="s">
        <v>744</v>
      </c>
      <c r="Q147" s="468"/>
      <c r="R147" s="102"/>
      <c r="S147" s="102"/>
      <c r="T147" s="114" t="s">
        <v>479</v>
      </c>
      <c r="U147" s="114" t="s">
        <v>479</v>
      </c>
      <c r="V147" s="114" t="s">
        <v>479</v>
      </c>
      <c r="W147" s="114" t="s">
        <v>479</v>
      </c>
      <c r="X147" s="114" t="s">
        <v>479</v>
      </c>
      <c r="Y147" s="114" t="s">
        <v>479</v>
      </c>
      <c r="Z147" s="268"/>
      <c r="AA147" s="253">
        <v>44028</v>
      </c>
      <c r="AB147" s="252" t="s">
        <v>509</v>
      </c>
      <c r="AC147" s="467">
        <f>222865960+20000000</f>
        <v>242865960</v>
      </c>
      <c r="AD147" s="466"/>
      <c r="AE147" s="466"/>
      <c r="AF147" s="466"/>
      <c r="AG147" s="466"/>
      <c r="AH147" s="543">
        <f t="shared" si="0"/>
        <v>242865960</v>
      </c>
      <c r="AI147" s="465">
        <v>90000000</v>
      </c>
      <c r="AJ147" s="464">
        <v>192876170</v>
      </c>
      <c r="AK147" s="234"/>
      <c r="AL147" s="234"/>
      <c r="AM147" s="234"/>
      <c r="AN147" s="2281">
        <f t="shared" si="1"/>
        <v>282876170</v>
      </c>
      <c r="AO147" s="234"/>
      <c r="AP147" s="234"/>
      <c r="AQ147" s="234"/>
      <c r="AR147" s="234"/>
      <c r="AS147" s="234"/>
      <c r="AT147" s="234"/>
      <c r="AU147" s="234"/>
      <c r="AV147" s="234"/>
      <c r="AW147" s="235"/>
      <c r="AX147" s="234"/>
      <c r="AY147" s="234"/>
      <c r="AZ147" s="234"/>
      <c r="BA147" s="99"/>
    </row>
    <row r="148" spans="1:53" ht="25.5" hidden="1" customHeight="1" x14ac:dyDescent="0.25">
      <c r="A148" s="2878"/>
      <c r="B148" s="2908"/>
      <c r="C148" s="2886"/>
      <c r="D148" s="2886"/>
      <c r="E148" s="450" t="s">
        <v>743</v>
      </c>
      <c r="F148" s="449" t="s">
        <v>659</v>
      </c>
      <c r="G148" s="455">
        <v>0.3</v>
      </c>
      <c r="H148" s="455">
        <v>1</v>
      </c>
      <c r="I148" s="440">
        <v>0</v>
      </c>
      <c r="J148" s="102"/>
      <c r="K148" s="102"/>
      <c r="L148" s="102"/>
      <c r="M148" s="102"/>
      <c r="N148" s="101"/>
      <c r="O148" s="230"/>
      <c r="P148" s="230"/>
      <c r="Q148" s="101"/>
      <c r="R148" s="101"/>
      <c r="S148" s="101"/>
      <c r="T148" s="101"/>
      <c r="U148" s="101"/>
      <c r="V148" s="101"/>
      <c r="W148" s="101"/>
      <c r="X148" s="101"/>
      <c r="Y148" s="101"/>
      <c r="Z148" s="268"/>
      <c r="AA148" s="234"/>
      <c r="AB148" s="237"/>
      <c r="AC148" s="236"/>
      <c r="AD148" s="234"/>
      <c r="AE148" s="234"/>
      <c r="AF148" s="234"/>
      <c r="AG148" s="234"/>
      <c r="AH148" s="543">
        <f t="shared" si="0"/>
        <v>0</v>
      </c>
      <c r="AI148" s="235"/>
      <c r="AJ148" s="234"/>
      <c r="AK148" s="234"/>
      <c r="AL148" s="234"/>
      <c r="AM148" s="234"/>
      <c r="AN148" s="2281">
        <f t="shared" si="1"/>
        <v>0</v>
      </c>
      <c r="AO148" s="234"/>
      <c r="AP148" s="234"/>
      <c r="AQ148" s="234"/>
      <c r="AR148" s="234"/>
      <c r="AS148" s="234"/>
      <c r="AT148" s="234"/>
      <c r="AU148" s="234"/>
      <c r="AV148" s="234"/>
      <c r="AW148" s="235"/>
      <c r="AX148" s="234"/>
      <c r="AY148" s="234"/>
      <c r="AZ148" s="234"/>
      <c r="BA148" s="99"/>
    </row>
    <row r="149" spans="1:53" ht="15.75" hidden="1" customHeight="1" x14ac:dyDescent="0.25">
      <c r="A149" s="2878"/>
      <c r="B149" s="2908"/>
      <c r="C149" s="2886"/>
      <c r="D149" s="2886"/>
      <c r="E149" s="450" t="s">
        <v>742</v>
      </c>
      <c r="F149" s="449" t="s">
        <v>129</v>
      </c>
      <c r="G149" s="456" t="s">
        <v>124</v>
      </c>
      <c r="H149" s="455">
        <v>1</v>
      </c>
      <c r="I149" s="440">
        <v>0.2</v>
      </c>
      <c r="J149" s="176"/>
      <c r="K149" s="102"/>
      <c r="L149" s="102"/>
      <c r="M149" s="102"/>
      <c r="N149" s="101"/>
      <c r="O149" s="101"/>
      <c r="P149" s="101"/>
      <c r="Q149" s="101"/>
      <c r="R149" s="101"/>
      <c r="S149" s="101"/>
      <c r="T149" s="101"/>
      <c r="U149" s="101"/>
      <c r="V149" s="101"/>
      <c r="W149" s="101"/>
      <c r="X149" s="101"/>
      <c r="Y149" s="101"/>
      <c r="Z149" s="268"/>
      <c r="AA149" s="234"/>
      <c r="AB149" s="237"/>
      <c r="AC149" s="236"/>
      <c r="AD149" s="234"/>
      <c r="AE149" s="234"/>
      <c r="AF149" s="234"/>
      <c r="AG149" s="234"/>
      <c r="AH149" s="543">
        <f t="shared" si="0"/>
        <v>0</v>
      </c>
      <c r="AI149" s="235"/>
      <c r="AJ149" s="234"/>
      <c r="AK149" s="234"/>
      <c r="AL149" s="234"/>
      <c r="AM149" s="234"/>
      <c r="AN149" s="2281">
        <f t="shared" si="1"/>
        <v>0</v>
      </c>
      <c r="AO149" s="234"/>
      <c r="AP149" s="234"/>
      <c r="AQ149" s="234"/>
      <c r="AR149" s="234"/>
      <c r="AS149" s="234"/>
      <c r="AT149" s="234"/>
      <c r="AU149" s="234"/>
      <c r="AV149" s="234"/>
      <c r="AW149" s="235"/>
      <c r="AX149" s="234"/>
      <c r="AY149" s="234"/>
      <c r="AZ149" s="234"/>
      <c r="BA149" s="99"/>
    </row>
    <row r="150" spans="1:53" ht="15.75" hidden="1" customHeight="1" x14ac:dyDescent="0.25">
      <c r="A150" s="2878"/>
      <c r="B150" s="2908"/>
      <c r="C150" s="2886"/>
      <c r="D150" s="2886"/>
      <c r="E150" s="450" t="s">
        <v>741</v>
      </c>
      <c r="F150" s="449" t="s">
        <v>129</v>
      </c>
      <c r="G150" s="456" t="s">
        <v>124</v>
      </c>
      <c r="H150" s="455">
        <v>1</v>
      </c>
      <c r="I150" s="440">
        <v>0.2</v>
      </c>
      <c r="J150" s="176"/>
      <c r="K150" s="102"/>
      <c r="L150" s="102"/>
      <c r="M150" s="102"/>
      <c r="N150" s="101"/>
      <c r="O150" s="101"/>
      <c r="P150" s="101"/>
      <c r="Q150" s="101"/>
      <c r="R150" s="101"/>
      <c r="S150" s="101"/>
      <c r="T150" s="101"/>
      <c r="U150" s="101"/>
      <c r="V150" s="101"/>
      <c r="W150" s="101"/>
      <c r="X150" s="101"/>
      <c r="Y150" s="101"/>
      <c r="Z150" s="268"/>
      <c r="AA150" s="234"/>
      <c r="AB150" s="237"/>
      <c r="AC150" s="236"/>
      <c r="AD150" s="234"/>
      <c r="AE150" s="234"/>
      <c r="AF150" s="234"/>
      <c r="AG150" s="234"/>
      <c r="AH150" s="543">
        <f t="shared" si="0"/>
        <v>0</v>
      </c>
      <c r="AI150" s="235"/>
      <c r="AJ150" s="234"/>
      <c r="AK150" s="234"/>
      <c r="AL150" s="234"/>
      <c r="AM150" s="234"/>
      <c r="AN150" s="2281">
        <f t="shared" si="1"/>
        <v>0</v>
      </c>
      <c r="AO150" s="234"/>
      <c r="AP150" s="234"/>
      <c r="AQ150" s="234"/>
      <c r="AR150" s="234"/>
      <c r="AS150" s="234"/>
      <c r="AT150" s="234"/>
      <c r="AU150" s="234"/>
      <c r="AV150" s="234"/>
      <c r="AW150" s="235"/>
      <c r="AX150" s="234"/>
      <c r="AY150" s="234"/>
      <c r="AZ150" s="234"/>
      <c r="BA150" s="99"/>
    </row>
    <row r="151" spans="1:53" ht="15.75" hidden="1" customHeight="1" x14ac:dyDescent="0.25">
      <c r="A151" s="2878"/>
      <c r="B151" s="2908"/>
      <c r="C151" s="2886"/>
      <c r="D151" s="2886"/>
      <c r="E151" s="450" t="s">
        <v>740</v>
      </c>
      <c r="F151" s="449" t="s">
        <v>739</v>
      </c>
      <c r="G151" s="456" t="s">
        <v>124</v>
      </c>
      <c r="H151" s="455">
        <v>1</v>
      </c>
      <c r="I151" s="440">
        <v>0.1</v>
      </c>
      <c r="J151" s="176"/>
      <c r="K151" s="102"/>
      <c r="L151" s="102"/>
      <c r="M151" s="102"/>
      <c r="N151" s="101"/>
      <c r="O151" s="101"/>
      <c r="P151" s="101"/>
      <c r="Q151" s="101"/>
      <c r="R151" s="101"/>
      <c r="S151" s="101"/>
      <c r="T151" s="101"/>
      <c r="U151" s="101"/>
      <c r="V151" s="101"/>
      <c r="W151" s="101"/>
      <c r="X151" s="101"/>
      <c r="Y151" s="101"/>
      <c r="Z151" s="268"/>
      <c r="AA151" s="234"/>
      <c r="AB151" s="237"/>
      <c r="AC151" s="236"/>
      <c r="AD151" s="234"/>
      <c r="AE151" s="234"/>
      <c r="AF151" s="234"/>
      <c r="AG151" s="234"/>
      <c r="AH151" s="543">
        <f t="shared" si="0"/>
        <v>0</v>
      </c>
      <c r="AI151" s="235"/>
      <c r="AJ151" s="234"/>
      <c r="AK151" s="234"/>
      <c r="AL151" s="234"/>
      <c r="AM151" s="234"/>
      <c r="AN151" s="2281">
        <f t="shared" si="1"/>
        <v>0</v>
      </c>
      <c r="AO151" s="234"/>
      <c r="AP151" s="234"/>
      <c r="AQ151" s="234"/>
      <c r="AR151" s="234"/>
      <c r="AS151" s="234"/>
      <c r="AT151" s="234"/>
      <c r="AU151" s="234"/>
      <c r="AV151" s="234"/>
      <c r="AW151" s="235"/>
      <c r="AX151" s="234"/>
      <c r="AY151" s="234"/>
      <c r="AZ151" s="234"/>
      <c r="BA151" s="99"/>
    </row>
    <row r="152" spans="1:53" ht="102" hidden="1" customHeight="1" x14ac:dyDescent="0.25">
      <c r="A152" s="2878"/>
      <c r="B152" s="2908"/>
      <c r="C152" s="2886"/>
      <c r="D152" s="2886"/>
      <c r="E152" s="450" t="s">
        <v>738</v>
      </c>
      <c r="F152" s="449" t="s">
        <v>737</v>
      </c>
      <c r="G152" s="449">
        <v>1</v>
      </c>
      <c r="H152" s="441">
        <v>10</v>
      </c>
      <c r="I152" s="440">
        <v>1</v>
      </c>
      <c r="J152" s="176"/>
      <c r="K152" s="102"/>
      <c r="L152" s="102"/>
      <c r="M152" s="102"/>
      <c r="N152" s="101"/>
      <c r="O152" s="101"/>
      <c r="P152" s="101"/>
      <c r="Q152" s="101"/>
      <c r="R152" s="101"/>
      <c r="S152" s="101"/>
      <c r="T152" s="101"/>
      <c r="U152" s="101"/>
      <c r="V152" s="101"/>
      <c r="W152" s="101"/>
      <c r="X152" s="101"/>
      <c r="Y152" s="101"/>
      <c r="Z152" s="268"/>
      <c r="AA152" s="234"/>
      <c r="AB152" s="237"/>
      <c r="AC152" s="236"/>
      <c r="AD152" s="234"/>
      <c r="AE152" s="234"/>
      <c r="AF152" s="234"/>
      <c r="AG152" s="234"/>
      <c r="AH152" s="543">
        <f t="shared" si="0"/>
        <v>0</v>
      </c>
      <c r="AI152" s="235"/>
      <c r="AJ152" s="234"/>
      <c r="AK152" s="234"/>
      <c r="AL152" s="234"/>
      <c r="AM152" s="234"/>
      <c r="AN152" s="2281">
        <f t="shared" si="1"/>
        <v>0</v>
      </c>
      <c r="AO152" s="234"/>
      <c r="AP152" s="234"/>
      <c r="AQ152" s="234"/>
      <c r="AR152" s="234"/>
      <c r="AS152" s="234"/>
      <c r="AT152" s="234"/>
      <c r="AU152" s="234"/>
      <c r="AV152" s="234"/>
      <c r="AW152" s="235"/>
      <c r="AX152" s="234"/>
      <c r="AY152" s="234"/>
      <c r="AZ152" s="234"/>
      <c r="BA152" s="99"/>
    </row>
    <row r="153" spans="1:53" ht="15.75" hidden="1" customHeight="1" x14ac:dyDescent="0.25">
      <c r="A153" s="2878"/>
      <c r="B153" s="2908"/>
      <c r="C153" s="2886"/>
      <c r="D153" s="2886"/>
      <c r="E153" s="450" t="s">
        <v>736</v>
      </c>
      <c r="F153" s="449" t="s">
        <v>129</v>
      </c>
      <c r="G153" s="456" t="s">
        <v>124</v>
      </c>
      <c r="H153" s="455">
        <v>1</v>
      </c>
      <c r="I153" s="440">
        <v>0.2</v>
      </c>
      <c r="J153" s="176"/>
      <c r="K153" s="102"/>
      <c r="L153" s="102"/>
      <c r="M153" s="102"/>
      <c r="N153" s="101"/>
      <c r="O153" s="101"/>
      <c r="P153" s="101"/>
      <c r="Q153" s="101"/>
      <c r="R153" s="101"/>
      <c r="S153" s="101"/>
      <c r="T153" s="101"/>
      <c r="U153" s="101"/>
      <c r="V153" s="101"/>
      <c r="W153" s="101"/>
      <c r="X153" s="101"/>
      <c r="Y153" s="101"/>
      <c r="Z153" s="268"/>
      <c r="AA153" s="234"/>
      <c r="AB153" s="237"/>
      <c r="AC153" s="236"/>
      <c r="AD153" s="234"/>
      <c r="AE153" s="234"/>
      <c r="AF153" s="234"/>
      <c r="AG153" s="234"/>
      <c r="AH153" s="543">
        <f t="shared" si="0"/>
        <v>0</v>
      </c>
      <c r="AI153" s="235"/>
      <c r="AJ153" s="234"/>
      <c r="AK153" s="234"/>
      <c r="AL153" s="234"/>
      <c r="AM153" s="234"/>
      <c r="AN153" s="2281">
        <f t="shared" si="1"/>
        <v>0</v>
      </c>
      <c r="AO153" s="234"/>
      <c r="AP153" s="234"/>
      <c r="AQ153" s="234"/>
      <c r="AR153" s="234"/>
      <c r="AS153" s="234"/>
      <c r="AT153" s="234"/>
      <c r="AU153" s="234"/>
      <c r="AV153" s="234"/>
      <c r="AW153" s="235"/>
      <c r="AX153" s="234"/>
      <c r="AY153" s="234"/>
      <c r="AZ153" s="234"/>
      <c r="BA153" s="99"/>
    </row>
    <row r="154" spans="1:53" ht="15.75" hidden="1" customHeight="1" x14ac:dyDescent="0.25">
      <c r="A154" s="2878"/>
      <c r="B154" s="2908"/>
      <c r="C154" s="2886"/>
      <c r="D154" s="2886"/>
      <c r="E154" s="450" t="s">
        <v>735</v>
      </c>
      <c r="F154" s="449" t="s">
        <v>129</v>
      </c>
      <c r="G154" s="456" t="s">
        <v>124</v>
      </c>
      <c r="H154" s="455">
        <v>1</v>
      </c>
      <c r="I154" s="440">
        <v>0.15</v>
      </c>
      <c r="J154" s="176"/>
      <c r="K154" s="102"/>
      <c r="L154" s="102"/>
      <c r="M154" s="102"/>
      <c r="N154" s="101"/>
      <c r="O154" s="101"/>
      <c r="P154" s="101"/>
      <c r="Q154" s="101"/>
      <c r="R154" s="101"/>
      <c r="S154" s="101"/>
      <c r="T154" s="101"/>
      <c r="U154" s="101"/>
      <c r="V154" s="101"/>
      <c r="W154" s="101"/>
      <c r="X154" s="101"/>
      <c r="Y154" s="101"/>
      <c r="Z154" s="268"/>
      <c r="AA154" s="234"/>
      <c r="AB154" s="237"/>
      <c r="AC154" s="236"/>
      <c r="AD154" s="234"/>
      <c r="AE154" s="234"/>
      <c r="AF154" s="234"/>
      <c r="AG154" s="234"/>
      <c r="AH154" s="543">
        <f t="shared" si="0"/>
        <v>0</v>
      </c>
      <c r="AI154" s="235"/>
      <c r="AJ154" s="234"/>
      <c r="AK154" s="234"/>
      <c r="AL154" s="234"/>
      <c r="AM154" s="234"/>
      <c r="AN154" s="2281">
        <f t="shared" si="1"/>
        <v>0</v>
      </c>
      <c r="AO154" s="234"/>
      <c r="AP154" s="234"/>
      <c r="AQ154" s="234"/>
      <c r="AR154" s="234"/>
      <c r="AS154" s="234"/>
      <c r="AT154" s="234"/>
      <c r="AU154" s="234"/>
      <c r="AV154" s="234"/>
      <c r="AW154" s="235"/>
      <c r="AX154" s="234"/>
      <c r="AY154" s="234"/>
      <c r="AZ154" s="234"/>
      <c r="BA154" s="99"/>
    </row>
    <row r="155" spans="1:53" ht="15.75" hidden="1" customHeight="1" x14ac:dyDescent="0.25">
      <c r="A155" s="2878"/>
      <c r="B155" s="2908"/>
      <c r="C155" s="2886"/>
      <c r="D155" s="2886"/>
      <c r="E155" s="450" t="s">
        <v>734</v>
      </c>
      <c r="F155" s="449" t="s">
        <v>571</v>
      </c>
      <c r="G155" s="456">
        <v>20</v>
      </c>
      <c r="H155" s="463">
        <v>100</v>
      </c>
      <c r="I155" s="440">
        <v>25</v>
      </c>
      <c r="J155" s="176"/>
      <c r="K155" s="102"/>
      <c r="L155" s="102"/>
      <c r="M155" s="102"/>
      <c r="N155" s="101"/>
      <c r="O155" s="101"/>
      <c r="P155" s="101"/>
      <c r="Q155" s="101"/>
      <c r="R155" s="101"/>
      <c r="S155" s="101"/>
      <c r="T155" s="101"/>
      <c r="U155" s="101"/>
      <c r="V155" s="101"/>
      <c r="W155" s="101"/>
      <c r="X155" s="101"/>
      <c r="Y155" s="101"/>
      <c r="Z155" s="268"/>
      <c r="AA155" s="234"/>
      <c r="AB155" s="237"/>
      <c r="AC155" s="236"/>
      <c r="AD155" s="234"/>
      <c r="AE155" s="234"/>
      <c r="AF155" s="234"/>
      <c r="AG155" s="234"/>
      <c r="AH155" s="543">
        <f t="shared" si="0"/>
        <v>0</v>
      </c>
      <c r="AI155" s="235"/>
      <c r="AJ155" s="234"/>
      <c r="AK155" s="234"/>
      <c r="AL155" s="234"/>
      <c r="AM155" s="234"/>
      <c r="AN155" s="2281">
        <f t="shared" si="1"/>
        <v>0</v>
      </c>
      <c r="AO155" s="234"/>
      <c r="AP155" s="234"/>
      <c r="AQ155" s="234"/>
      <c r="AR155" s="234"/>
      <c r="AS155" s="234"/>
      <c r="AT155" s="234"/>
      <c r="AU155" s="234"/>
      <c r="AV155" s="234"/>
      <c r="AW155" s="235"/>
      <c r="AX155" s="234"/>
      <c r="AY155" s="234"/>
      <c r="AZ155" s="234"/>
      <c r="BA155" s="99"/>
    </row>
    <row r="156" spans="1:53" ht="15.75" hidden="1" customHeight="1" x14ac:dyDescent="0.25">
      <c r="A156" s="2878"/>
      <c r="B156" s="2908"/>
      <c r="C156" s="2886"/>
      <c r="D156" s="2886"/>
      <c r="E156" s="460" t="s">
        <v>733</v>
      </c>
      <c r="F156" s="449" t="s">
        <v>470</v>
      </c>
      <c r="G156" s="462" t="s">
        <v>124</v>
      </c>
      <c r="H156" s="462">
        <v>1</v>
      </c>
      <c r="I156" s="443">
        <v>0</v>
      </c>
      <c r="J156" s="176"/>
      <c r="K156" s="102"/>
      <c r="L156" s="102"/>
      <c r="M156" s="102"/>
      <c r="N156" s="101"/>
      <c r="O156" s="101"/>
      <c r="P156" s="101"/>
      <c r="Q156" s="101"/>
      <c r="R156" s="101"/>
      <c r="S156" s="101"/>
      <c r="T156" s="101"/>
      <c r="U156" s="101"/>
      <c r="V156" s="101"/>
      <c r="W156" s="101"/>
      <c r="X156" s="101"/>
      <c r="Y156" s="101"/>
      <c r="Z156" s="268"/>
      <c r="AA156" s="234"/>
      <c r="AB156" s="237"/>
      <c r="AC156" s="236"/>
      <c r="AD156" s="234"/>
      <c r="AE156" s="234"/>
      <c r="AF156" s="234"/>
      <c r="AG156" s="234"/>
      <c r="AH156" s="543">
        <f t="shared" si="0"/>
        <v>0</v>
      </c>
      <c r="AI156" s="235"/>
      <c r="AJ156" s="234"/>
      <c r="AK156" s="234"/>
      <c r="AL156" s="234"/>
      <c r="AM156" s="234"/>
      <c r="AN156" s="2281">
        <f t="shared" si="1"/>
        <v>0</v>
      </c>
      <c r="AO156" s="234"/>
      <c r="AP156" s="234"/>
      <c r="AQ156" s="234"/>
      <c r="AR156" s="234"/>
      <c r="AS156" s="234"/>
      <c r="AT156" s="234"/>
      <c r="AU156" s="234"/>
      <c r="AV156" s="234"/>
      <c r="AW156" s="235"/>
      <c r="AX156" s="234"/>
      <c r="AY156" s="234"/>
      <c r="AZ156" s="234"/>
      <c r="BA156" s="99"/>
    </row>
    <row r="157" spans="1:53" ht="15.75" hidden="1" customHeight="1" x14ac:dyDescent="0.25">
      <c r="A157" s="2878"/>
      <c r="B157" s="2908"/>
      <c r="C157" s="2886"/>
      <c r="D157" s="2886"/>
      <c r="E157" s="450" t="s">
        <v>732</v>
      </c>
      <c r="F157" s="449" t="s">
        <v>129</v>
      </c>
      <c r="G157" s="456" t="s">
        <v>124</v>
      </c>
      <c r="H157" s="455">
        <v>1</v>
      </c>
      <c r="I157" s="440">
        <v>0.25</v>
      </c>
      <c r="J157" s="176"/>
      <c r="K157" s="102"/>
      <c r="L157" s="102"/>
      <c r="M157" s="102"/>
      <c r="N157" s="101"/>
      <c r="O157" s="101"/>
      <c r="P157" s="101"/>
      <c r="Q157" s="101"/>
      <c r="R157" s="101"/>
      <c r="S157" s="101"/>
      <c r="T157" s="101"/>
      <c r="U157" s="101"/>
      <c r="V157" s="101"/>
      <c r="W157" s="101"/>
      <c r="X157" s="101"/>
      <c r="Y157" s="101"/>
      <c r="Z157" s="268"/>
      <c r="AA157" s="234"/>
      <c r="AB157" s="237"/>
      <c r="AC157" s="236"/>
      <c r="AD157" s="234"/>
      <c r="AE157" s="234"/>
      <c r="AF157" s="234"/>
      <c r="AG157" s="234"/>
      <c r="AH157" s="543">
        <f t="shared" si="0"/>
        <v>0</v>
      </c>
      <c r="AI157" s="235"/>
      <c r="AJ157" s="234"/>
      <c r="AK157" s="234"/>
      <c r="AL157" s="234"/>
      <c r="AM157" s="234"/>
      <c r="AN157" s="2281">
        <f t="shared" si="1"/>
        <v>0</v>
      </c>
      <c r="AO157" s="234"/>
      <c r="AP157" s="234"/>
      <c r="AQ157" s="234"/>
      <c r="AR157" s="234"/>
      <c r="AS157" s="234"/>
      <c r="AT157" s="234"/>
      <c r="AU157" s="234"/>
      <c r="AV157" s="234"/>
      <c r="AW157" s="235"/>
      <c r="AX157" s="234"/>
      <c r="AY157" s="234"/>
      <c r="AZ157" s="234"/>
      <c r="BA157" s="99"/>
    </row>
    <row r="158" spans="1:53" ht="15.75" hidden="1" customHeight="1" x14ac:dyDescent="0.25">
      <c r="A158" s="2878"/>
      <c r="B158" s="2908"/>
      <c r="C158" s="2886"/>
      <c r="D158" s="2886"/>
      <c r="E158" s="450" t="s">
        <v>731</v>
      </c>
      <c r="F158" s="449" t="s">
        <v>129</v>
      </c>
      <c r="G158" s="456" t="s">
        <v>124</v>
      </c>
      <c r="H158" s="455">
        <v>1</v>
      </c>
      <c r="I158" s="443">
        <v>0.52</v>
      </c>
      <c r="J158" s="176"/>
      <c r="K158" s="102"/>
      <c r="L158" s="102"/>
      <c r="M158" s="102"/>
      <c r="N158" s="101"/>
      <c r="O158" s="101"/>
      <c r="P158" s="101"/>
      <c r="Q158" s="101"/>
      <c r="R158" s="101"/>
      <c r="S158" s="101"/>
      <c r="T158" s="101"/>
      <c r="U158" s="101"/>
      <c r="V158" s="101"/>
      <c r="W158" s="101"/>
      <c r="X158" s="101"/>
      <c r="Y158" s="101"/>
      <c r="Z158" s="268"/>
      <c r="AA158" s="234"/>
      <c r="AB158" s="237"/>
      <c r="AC158" s="236"/>
      <c r="AD158" s="234"/>
      <c r="AE158" s="234"/>
      <c r="AF158" s="234"/>
      <c r="AG158" s="234"/>
      <c r="AH158" s="543">
        <f t="shared" si="0"/>
        <v>0</v>
      </c>
      <c r="AI158" s="235"/>
      <c r="AJ158" s="234"/>
      <c r="AK158" s="234"/>
      <c r="AL158" s="234"/>
      <c r="AM158" s="234"/>
      <c r="AN158" s="2281">
        <f t="shared" si="1"/>
        <v>0</v>
      </c>
      <c r="AO158" s="234"/>
      <c r="AP158" s="234"/>
      <c r="AQ158" s="234"/>
      <c r="AR158" s="234"/>
      <c r="AS158" s="234"/>
      <c r="AT158" s="234"/>
      <c r="AU158" s="234"/>
      <c r="AV158" s="234"/>
      <c r="AW158" s="235"/>
      <c r="AX158" s="234"/>
      <c r="AY158" s="234"/>
      <c r="AZ158" s="234"/>
      <c r="BA158" s="99"/>
    </row>
    <row r="159" spans="1:53" ht="15.75" hidden="1" customHeight="1" x14ac:dyDescent="0.25">
      <c r="A159" s="2878"/>
      <c r="B159" s="2908"/>
      <c r="C159" s="2886"/>
      <c r="D159" s="2886"/>
      <c r="E159" s="450" t="s">
        <v>730</v>
      </c>
      <c r="F159" s="449" t="s">
        <v>729</v>
      </c>
      <c r="G159" s="461">
        <v>23000</v>
      </c>
      <c r="H159" s="461">
        <v>23000</v>
      </c>
      <c r="I159" s="440">
        <v>23000</v>
      </c>
      <c r="J159" s="176"/>
      <c r="K159" s="102"/>
      <c r="L159" s="102"/>
      <c r="M159" s="102"/>
      <c r="N159" s="101"/>
      <c r="O159" s="101"/>
      <c r="P159" s="101"/>
      <c r="Q159" s="101"/>
      <c r="R159" s="101"/>
      <c r="S159" s="101"/>
      <c r="T159" s="101"/>
      <c r="U159" s="101"/>
      <c r="V159" s="101"/>
      <c r="W159" s="101"/>
      <c r="X159" s="101"/>
      <c r="Y159" s="101"/>
      <c r="Z159" s="268"/>
      <c r="AA159" s="234"/>
      <c r="AB159" s="237"/>
      <c r="AC159" s="236"/>
      <c r="AD159" s="234"/>
      <c r="AE159" s="234"/>
      <c r="AF159" s="234"/>
      <c r="AG159" s="234"/>
      <c r="AH159" s="543">
        <f t="shared" si="0"/>
        <v>0</v>
      </c>
      <c r="AI159" s="235"/>
      <c r="AJ159" s="234"/>
      <c r="AK159" s="234"/>
      <c r="AL159" s="234"/>
      <c r="AM159" s="234"/>
      <c r="AN159" s="2281">
        <f t="shared" si="1"/>
        <v>0</v>
      </c>
      <c r="AO159" s="234"/>
      <c r="AP159" s="234"/>
      <c r="AQ159" s="234"/>
      <c r="AR159" s="234"/>
      <c r="AS159" s="234"/>
      <c r="AT159" s="234"/>
      <c r="AU159" s="234"/>
      <c r="AV159" s="234"/>
      <c r="AW159" s="235"/>
      <c r="AX159" s="234"/>
      <c r="AY159" s="234"/>
      <c r="AZ159" s="234"/>
      <c r="BA159" s="99"/>
    </row>
    <row r="160" spans="1:53" ht="15.75" hidden="1" customHeight="1" x14ac:dyDescent="0.25">
      <c r="A160" s="2878"/>
      <c r="B160" s="2908"/>
      <c r="C160" s="2886"/>
      <c r="D160" s="2886"/>
      <c r="E160" s="450" t="s">
        <v>728</v>
      </c>
      <c r="F160" s="449" t="s">
        <v>669</v>
      </c>
      <c r="G160" s="455" t="s">
        <v>124</v>
      </c>
      <c r="H160" s="455">
        <v>1</v>
      </c>
      <c r="I160" s="443">
        <v>0.25</v>
      </c>
      <c r="J160" s="176"/>
      <c r="K160" s="102"/>
      <c r="L160" s="102"/>
      <c r="M160" s="102"/>
      <c r="N160" s="101"/>
      <c r="O160" s="101"/>
      <c r="P160" s="101"/>
      <c r="Q160" s="101"/>
      <c r="R160" s="101"/>
      <c r="S160" s="101"/>
      <c r="T160" s="101"/>
      <c r="U160" s="101"/>
      <c r="V160" s="101"/>
      <c r="W160" s="101"/>
      <c r="X160" s="101"/>
      <c r="Y160" s="101"/>
      <c r="Z160" s="268"/>
      <c r="AA160" s="234"/>
      <c r="AB160" s="237"/>
      <c r="AC160" s="236"/>
      <c r="AD160" s="234"/>
      <c r="AE160" s="234"/>
      <c r="AF160" s="234"/>
      <c r="AG160" s="234"/>
      <c r="AH160" s="543">
        <f t="shared" si="0"/>
        <v>0</v>
      </c>
      <c r="AI160" s="235"/>
      <c r="AJ160" s="234"/>
      <c r="AK160" s="234"/>
      <c r="AL160" s="234"/>
      <c r="AM160" s="234"/>
      <c r="AN160" s="2281">
        <f t="shared" si="1"/>
        <v>0</v>
      </c>
      <c r="AO160" s="234"/>
      <c r="AP160" s="234"/>
      <c r="AQ160" s="234"/>
      <c r="AR160" s="234"/>
      <c r="AS160" s="234"/>
      <c r="AT160" s="234"/>
      <c r="AU160" s="234"/>
      <c r="AV160" s="234"/>
      <c r="AW160" s="235"/>
      <c r="AX160" s="234"/>
      <c r="AY160" s="234"/>
      <c r="AZ160" s="234"/>
      <c r="BA160" s="99"/>
    </row>
    <row r="161" spans="1:53" ht="15.75" hidden="1" customHeight="1" x14ac:dyDescent="0.25">
      <c r="A161" s="2878"/>
      <c r="B161" s="2908"/>
      <c r="C161" s="2886"/>
      <c r="D161" s="2886"/>
      <c r="E161" s="460" t="s">
        <v>727</v>
      </c>
      <c r="F161" s="449" t="s">
        <v>470</v>
      </c>
      <c r="G161" s="455">
        <v>0.1</v>
      </c>
      <c r="H161" s="455">
        <v>1</v>
      </c>
      <c r="I161" s="443">
        <v>0</v>
      </c>
      <c r="J161" s="176"/>
      <c r="K161" s="102"/>
      <c r="L161" s="102"/>
      <c r="M161" s="102"/>
      <c r="N161" s="101"/>
      <c r="O161" s="101"/>
      <c r="P161" s="101"/>
      <c r="Q161" s="101"/>
      <c r="R161" s="101"/>
      <c r="S161" s="101"/>
      <c r="T161" s="101"/>
      <c r="U161" s="101"/>
      <c r="V161" s="101"/>
      <c r="W161" s="101"/>
      <c r="X161" s="101"/>
      <c r="Y161" s="101"/>
      <c r="Z161" s="268"/>
      <c r="AA161" s="234"/>
      <c r="AB161" s="237"/>
      <c r="AC161" s="236"/>
      <c r="AD161" s="234"/>
      <c r="AE161" s="234"/>
      <c r="AF161" s="234"/>
      <c r="AG161" s="234"/>
      <c r="AH161" s="543">
        <f t="shared" si="0"/>
        <v>0</v>
      </c>
      <c r="AI161" s="235"/>
      <c r="AJ161" s="234"/>
      <c r="AK161" s="234"/>
      <c r="AL161" s="234"/>
      <c r="AM161" s="234"/>
      <c r="AN161" s="2281">
        <f t="shared" si="1"/>
        <v>0</v>
      </c>
      <c r="AO161" s="234"/>
      <c r="AP161" s="234"/>
      <c r="AQ161" s="234"/>
      <c r="AR161" s="234"/>
      <c r="AS161" s="234"/>
      <c r="AT161" s="234"/>
      <c r="AU161" s="234"/>
      <c r="AV161" s="234"/>
      <c r="AW161" s="235"/>
      <c r="AX161" s="234"/>
      <c r="AY161" s="234"/>
      <c r="AZ161" s="234"/>
      <c r="BA161" s="99"/>
    </row>
    <row r="162" spans="1:53" ht="25.5" hidden="1" customHeight="1" x14ac:dyDescent="0.25">
      <c r="A162" s="2878"/>
      <c r="B162" s="2908"/>
      <c r="C162" s="2886"/>
      <c r="D162" s="2886"/>
      <c r="E162" s="450" t="s">
        <v>726</v>
      </c>
      <c r="F162" s="458" t="s">
        <v>470</v>
      </c>
      <c r="G162" s="455">
        <v>0.3</v>
      </c>
      <c r="H162" s="455">
        <v>1</v>
      </c>
      <c r="I162" s="443">
        <v>0</v>
      </c>
      <c r="J162" s="176"/>
      <c r="K162" s="102"/>
      <c r="L162" s="102"/>
      <c r="M162" s="102"/>
      <c r="N162" s="101"/>
      <c r="O162" s="101"/>
      <c r="P162" s="101"/>
      <c r="Q162" s="101"/>
      <c r="R162" s="101"/>
      <c r="S162" s="101"/>
      <c r="T162" s="101"/>
      <c r="U162" s="101"/>
      <c r="V162" s="101"/>
      <c r="W162" s="101"/>
      <c r="X162" s="101"/>
      <c r="Y162" s="101"/>
      <c r="Z162" s="268"/>
      <c r="AA162" s="234"/>
      <c r="AB162" s="237"/>
      <c r="AC162" s="236"/>
      <c r="AD162" s="234"/>
      <c r="AE162" s="234"/>
      <c r="AF162" s="234"/>
      <c r="AG162" s="234"/>
      <c r="AH162" s="543">
        <f t="shared" si="0"/>
        <v>0</v>
      </c>
      <c r="AI162" s="235"/>
      <c r="AJ162" s="234"/>
      <c r="AK162" s="234"/>
      <c r="AL162" s="234"/>
      <c r="AM162" s="234"/>
      <c r="AN162" s="2281">
        <f t="shared" si="1"/>
        <v>0</v>
      </c>
      <c r="AO162" s="234"/>
      <c r="AP162" s="234"/>
      <c r="AQ162" s="234"/>
      <c r="AR162" s="234"/>
      <c r="AS162" s="234"/>
      <c r="AT162" s="234"/>
      <c r="AU162" s="234"/>
      <c r="AV162" s="234"/>
      <c r="AW162" s="235"/>
      <c r="AX162" s="234"/>
      <c r="AY162" s="234"/>
      <c r="AZ162" s="234"/>
      <c r="BA162" s="99"/>
    </row>
    <row r="163" spans="1:53" ht="15.75" hidden="1" customHeight="1" x14ac:dyDescent="0.25">
      <c r="A163" s="2878"/>
      <c r="B163" s="2908"/>
      <c r="C163" s="2886"/>
      <c r="D163" s="2886"/>
      <c r="E163" s="459" t="s">
        <v>725</v>
      </c>
      <c r="F163" s="458" t="s">
        <v>129</v>
      </c>
      <c r="G163" s="449" t="s">
        <v>124</v>
      </c>
      <c r="H163" s="455">
        <v>1</v>
      </c>
      <c r="I163" s="443">
        <v>0.25</v>
      </c>
      <c r="J163" s="176"/>
      <c r="K163" s="102"/>
      <c r="L163" s="102"/>
      <c r="M163" s="102"/>
      <c r="N163" s="101"/>
      <c r="O163" s="101"/>
      <c r="P163" s="101"/>
      <c r="Q163" s="101"/>
      <c r="R163" s="101"/>
      <c r="S163" s="101"/>
      <c r="T163" s="101"/>
      <c r="U163" s="101"/>
      <c r="V163" s="101"/>
      <c r="W163" s="101"/>
      <c r="X163" s="101"/>
      <c r="Y163" s="101"/>
      <c r="Z163" s="268"/>
      <c r="AA163" s="234"/>
      <c r="AB163" s="237"/>
      <c r="AC163" s="236"/>
      <c r="AD163" s="234"/>
      <c r="AE163" s="234"/>
      <c r="AF163" s="234"/>
      <c r="AG163" s="234"/>
      <c r="AH163" s="543">
        <f t="shared" si="0"/>
        <v>0</v>
      </c>
      <c r="AI163" s="235"/>
      <c r="AJ163" s="234"/>
      <c r="AK163" s="234"/>
      <c r="AL163" s="234"/>
      <c r="AM163" s="234"/>
      <c r="AN163" s="2281">
        <f t="shared" si="1"/>
        <v>0</v>
      </c>
      <c r="AO163" s="234"/>
      <c r="AP163" s="234"/>
      <c r="AQ163" s="234"/>
      <c r="AR163" s="234"/>
      <c r="AS163" s="234"/>
      <c r="AT163" s="234"/>
      <c r="AU163" s="234"/>
      <c r="AV163" s="234"/>
      <c r="AW163" s="235"/>
      <c r="AX163" s="234"/>
      <c r="AY163" s="234"/>
      <c r="AZ163" s="234"/>
      <c r="BA163" s="99"/>
    </row>
    <row r="164" spans="1:53" ht="15.75" hidden="1" customHeight="1" x14ac:dyDescent="0.25">
      <c r="A164" s="2878"/>
      <c r="B164" s="2908"/>
      <c r="C164" s="2886"/>
      <c r="D164" s="2886"/>
      <c r="E164" s="457" t="s">
        <v>724</v>
      </c>
      <c r="F164" s="449" t="s">
        <v>129</v>
      </c>
      <c r="G164" s="456" t="s">
        <v>124</v>
      </c>
      <c r="H164" s="455">
        <v>1</v>
      </c>
      <c r="I164" s="443">
        <v>0.25</v>
      </c>
      <c r="J164" s="176"/>
      <c r="K164" s="102"/>
      <c r="L164" s="102"/>
      <c r="M164" s="102"/>
      <c r="N164" s="101"/>
      <c r="O164" s="101"/>
      <c r="P164" s="101"/>
      <c r="Q164" s="101"/>
      <c r="R164" s="101"/>
      <c r="S164" s="101"/>
      <c r="T164" s="101"/>
      <c r="U164" s="101"/>
      <c r="V164" s="101"/>
      <c r="W164" s="101"/>
      <c r="X164" s="101"/>
      <c r="Y164" s="101"/>
      <c r="Z164" s="268"/>
      <c r="AA164" s="234"/>
      <c r="AB164" s="237"/>
      <c r="AC164" s="236"/>
      <c r="AD164" s="234"/>
      <c r="AE164" s="234"/>
      <c r="AF164" s="234"/>
      <c r="AG164" s="234"/>
      <c r="AH164" s="543">
        <f t="shared" si="0"/>
        <v>0</v>
      </c>
      <c r="AI164" s="235"/>
      <c r="AJ164" s="234"/>
      <c r="AK164" s="234"/>
      <c r="AL164" s="234"/>
      <c r="AM164" s="234"/>
      <c r="AN164" s="2281">
        <f t="shared" si="1"/>
        <v>0</v>
      </c>
      <c r="AO164" s="234"/>
      <c r="AP164" s="234"/>
      <c r="AQ164" s="234"/>
      <c r="AR164" s="234"/>
      <c r="AS164" s="234"/>
      <c r="AT164" s="234"/>
      <c r="AU164" s="234"/>
      <c r="AV164" s="234"/>
      <c r="AW164" s="235"/>
      <c r="AX164" s="234"/>
      <c r="AY164" s="234"/>
      <c r="AZ164" s="234"/>
      <c r="BA164" s="99"/>
    </row>
    <row r="165" spans="1:53" ht="15.75" hidden="1" customHeight="1" x14ac:dyDescent="0.25">
      <c r="A165" s="2878"/>
      <c r="B165" s="2908"/>
      <c r="C165" s="2886"/>
      <c r="D165" s="2886"/>
      <c r="E165" s="454" t="s">
        <v>723</v>
      </c>
      <c r="F165" s="453" t="s">
        <v>129</v>
      </c>
      <c r="G165" s="452" t="s">
        <v>124</v>
      </c>
      <c r="H165" s="451">
        <v>0.25</v>
      </c>
      <c r="I165" s="443">
        <v>0.05</v>
      </c>
      <c r="J165" s="176"/>
      <c r="K165" s="102"/>
      <c r="L165" s="102"/>
      <c r="M165" s="102"/>
      <c r="N165" s="101"/>
      <c r="O165" s="101"/>
      <c r="P165" s="101"/>
      <c r="Q165" s="101"/>
      <c r="R165" s="101"/>
      <c r="S165" s="101"/>
      <c r="T165" s="101"/>
      <c r="U165" s="101"/>
      <c r="V165" s="101"/>
      <c r="W165" s="101"/>
      <c r="X165" s="101"/>
      <c r="Y165" s="101"/>
      <c r="Z165" s="268"/>
      <c r="AA165" s="234"/>
      <c r="AB165" s="237"/>
      <c r="AC165" s="236"/>
      <c r="AD165" s="234"/>
      <c r="AE165" s="234"/>
      <c r="AF165" s="234"/>
      <c r="AG165" s="234"/>
      <c r="AH165" s="543">
        <f t="shared" si="0"/>
        <v>0</v>
      </c>
      <c r="AI165" s="235"/>
      <c r="AJ165" s="234"/>
      <c r="AK165" s="234"/>
      <c r="AL165" s="234"/>
      <c r="AM165" s="234"/>
      <c r="AN165" s="2281">
        <f t="shared" si="1"/>
        <v>0</v>
      </c>
      <c r="AO165" s="234"/>
      <c r="AP165" s="234"/>
      <c r="AQ165" s="234"/>
      <c r="AR165" s="234"/>
      <c r="AS165" s="234"/>
      <c r="AT165" s="234"/>
      <c r="AU165" s="234"/>
      <c r="AV165" s="234"/>
      <c r="AW165" s="235"/>
      <c r="AX165" s="234"/>
      <c r="AY165" s="234"/>
      <c r="AZ165" s="234"/>
      <c r="BA165" s="99"/>
    </row>
    <row r="166" spans="1:53" ht="15.75" hidden="1" customHeight="1" x14ac:dyDescent="0.25">
      <c r="A166" s="2878"/>
      <c r="B166" s="2908"/>
      <c r="C166" s="2886"/>
      <c r="D166" s="2886"/>
      <c r="E166" s="450" t="s">
        <v>722</v>
      </c>
      <c r="F166" s="449" t="s">
        <v>531</v>
      </c>
      <c r="G166" s="441" t="s">
        <v>124</v>
      </c>
      <c r="H166" s="449">
        <v>600</v>
      </c>
      <c r="I166" s="437">
        <v>100</v>
      </c>
      <c r="J166" s="176"/>
      <c r="K166" s="102"/>
      <c r="L166" s="102"/>
      <c r="M166" s="102"/>
      <c r="N166" s="101"/>
      <c r="O166" s="101"/>
      <c r="P166" s="101"/>
      <c r="Q166" s="101"/>
      <c r="R166" s="101"/>
      <c r="S166" s="101"/>
      <c r="T166" s="101"/>
      <c r="U166" s="101"/>
      <c r="V166" s="101"/>
      <c r="W166" s="101"/>
      <c r="X166" s="101"/>
      <c r="Y166" s="101"/>
      <c r="Z166" s="268"/>
      <c r="AA166" s="234"/>
      <c r="AB166" s="237"/>
      <c r="AC166" s="236"/>
      <c r="AD166" s="234"/>
      <c r="AE166" s="234"/>
      <c r="AF166" s="234"/>
      <c r="AG166" s="234"/>
      <c r="AH166" s="543">
        <f t="shared" si="0"/>
        <v>0</v>
      </c>
      <c r="AI166" s="235"/>
      <c r="AJ166" s="234"/>
      <c r="AK166" s="234"/>
      <c r="AL166" s="234"/>
      <c r="AM166" s="234"/>
      <c r="AN166" s="2281">
        <f t="shared" si="1"/>
        <v>0</v>
      </c>
      <c r="AO166" s="234"/>
      <c r="AP166" s="234"/>
      <c r="AQ166" s="234"/>
      <c r="AR166" s="234"/>
      <c r="AS166" s="234"/>
      <c r="AT166" s="234"/>
      <c r="AU166" s="234"/>
      <c r="AV166" s="234"/>
      <c r="AW166" s="235"/>
      <c r="AX166" s="234"/>
      <c r="AY166" s="234"/>
      <c r="AZ166" s="234"/>
      <c r="BA166" s="99"/>
    </row>
    <row r="167" spans="1:53" ht="15.75" hidden="1" customHeight="1" x14ac:dyDescent="0.25">
      <c r="A167" s="2878"/>
      <c r="B167" s="2908"/>
      <c r="C167" s="2886"/>
      <c r="D167" s="2886"/>
      <c r="E167" s="442" t="s">
        <v>721</v>
      </c>
      <c r="F167" s="448" t="s">
        <v>720</v>
      </c>
      <c r="G167" s="447">
        <v>0</v>
      </c>
      <c r="H167" s="446">
        <v>1</v>
      </c>
      <c r="I167" s="445">
        <v>1</v>
      </c>
      <c r="J167" s="176"/>
      <c r="K167" s="102"/>
      <c r="L167" s="102"/>
      <c r="M167" s="102"/>
      <c r="N167" s="101"/>
      <c r="O167" s="101"/>
      <c r="P167" s="101"/>
      <c r="Q167" s="101"/>
      <c r="R167" s="101"/>
      <c r="S167" s="101"/>
      <c r="T167" s="101"/>
      <c r="U167" s="101"/>
      <c r="V167" s="101"/>
      <c r="W167" s="101"/>
      <c r="X167" s="101"/>
      <c r="Y167" s="101"/>
      <c r="Z167" s="268"/>
      <c r="AA167" s="234"/>
      <c r="AB167" s="237"/>
      <c r="AC167" s="236"/>
      <c r="AD167" s="234"/>
      <c r="AE167" s="234"/>
      <c r="AF167" s="234"/>
      <c r="AG167" s="234"/>
      <c r="AH167" s="543">
        <f t="shared" si="0"/>
        <v>0</v>
      </c>
      <c r="AI167" s="235"/>
      <c r="AJ167" s="234"/>
      <c r="AK167" s="234"/>
      <c r="AL167" s="234"/>
      <c r="AM167" s="234"/>
      <c r="AN167" s="2281">
        <f t="shared" si="1"/>
        <v>0</v>
      </c>
      <c r="AO167" s="234"/>
      <c r="AP167" s="234"/>
      <c r="AQ167" s="234"/>
      <c r="AR167" s="234"/>
      <c r="AS167" s="234"/>
      <c r="AT167" s="234"/>
      <c r="AU167" s="234"/>
      <c r="AV167" s="234"/>
      <c r="AW167" s="235"/>
      <c r="AX167" s="234"/>
      <c r="AY167" s="234"/>
      <c r="AZ167" s="234"/>
      <c r="BA167" s="99"/>
    </row>
    <row r="168" spans="1:53" ht="15.75" hidden="1" customHeight="1" x14ac:dyDescent="0.25">
      <c r="A168" s="2878"/>
      <c r="B168" s="2908"/>
      <c r="C168" s="2886"/>
      <c r="D168" s="2886"/>
      <c r="E168" s="442" t="s">
        <v>719</v>
      </c>
      <c r="F168" s="441" t="s">
        <v>129</v>
      </c>
      <c r="G168" s="441" t="s">
        <v>124</v>
      </c>
      <c r="H168" s="444">
        <v>0.25</v>
      </c>
      <c r="I168" s="443">
        <v>0.05</v>
      </c>
      <c r="J168" s="176"/>
      <c r="K168" s="102"/>
      <c r="L168" s="102"/>
      <c r="M168" s="102"/>
      <c r="N168" s="101"/>
      <c r="O168" s="101"/>
      <c r="P168" s="101"/>
      <c r="Q168" s="101"/>
      <c r="R168" s="101"/>
      <c r="S168" s="101"/>
      <c r="T168" s="101"/>
      <c r="U168" s="101"/>
      <c r="V168" s="101"/>
      <c r="W168" s="101"/>
      <c r="X168" s="101"/>
      <c r="Y168" s="101"/>
      <c r="Z168" s="268"/>
      <c r="AA168" s="234"/>
      <c r="AB168" s="237"/>
      <c r="AC168" s="236"/>
      <c r="AD168" s="234"/>
      <c r="AE168" s="234"/>
      <c r="AF168" s="234"/>
      <c r="AG168" s="234"/>
      <c r="AH168" s="543">
        <f t="shared" si="0"/>
        <v>0</v>
      </c>
      <c r="AI168" s="235"/>
      <c r="AJ168" s="234"/>
      <c r="AK168" s="234"/>
      <c r="AL168" s="234"/>
      <c r="AM168" s="234"/>
      <c r="AN168" s="2281">
        <f t="shared" si="1"/>
        <v>0</v>
      </c>
      <c r="AO168" s="234"/>
      <c r="AP168" s="234"/>
      <c r="AQ168" s="234"/>
      <c r="AR168" s="234"/>
      <c r="AS168" s="234"/>
      <c r="AT168" s="234"/>
      <c r="AU168" s="234"/>
      <c r="AV168" s="234"/>
      <c r="AW168" s="235"/>
      <c r="AX168" s="234"/>
      <c r="AY168" s="234"/>
      <c r="AZ168" s="234"/>
      <c r="BA168" s="99"/>
    </row>
    <row r="169" spans="1:53" ht="15.75" hidden="1" customHeight="1" x14ac:dyDescent="0.25">
      <c r="A169" s="2878"/>
      <c r="B169" s="2908"/>
      <c r="C169" s="2886"/>
      <c r="D169" s="2886"/>
      <c r="E169" s="442" t="s">
        <v>718</v>
      </c>
      <c r="F169" s="441" t="s">
        <v>129</v>
      </c>
      <c r="G169" s="444">
        <v>0</v>
      </c>
      <c r="H169" s="444">
        <v>1</v>
      </c>
      <c r="I169" s="443">
        <v>0.5</v>
      </c>
      <c r="J169" s="176"/>
      <c r="K169" s="102"/>
      <c r="L169" s="102"/>
      <c r="M169" s="102"/>
      <c r="N169" s="101"/>
      <c r="O169" s="101"/>
      <c r="P169" s="101"/>
      <c r="Q169" s="101"/>
      <c r="R169" s="101"/>
      <c r="S169" s="101"/>
      <c r="T169" s="101"/>
      <c r="U169" s="101"/>
      <c r="V169" s="101"/>
      <c r="W169" s="101"/>
      <c r="X169" s="101"/>
      <c r="Y169" s="101"/>
      <c r="Z169" s="268"/>
      <c r="AA169" s="234"/>
      <c r="AB169" s="237"/>
      <c r="AC169" s="236"/>
      <c r="AD169" s="234"/>
      <c r="AE169" s="234"/>
      <c r="AF169" s="234"/>
      <c r="AG169" s="234"/>
      <c r="AH169" s="543">
        <f t="shared" si="0"/>
        <v>0</v>
      </c>
      <c r="AI169" s="235"/>
      <c r="AJ169" s="234"/>
      <c r="AK169" s="234"/>
      <c r="AL169" s="234"/>
      <c r="AM169" s="234"/>
      <c r="AN169" s="2281">
        <f t="shared" si="1"/>
        <v>0</v>
      </c>
      <c r="AO169" s="234"/>
      <c r="AP169" s="234"/>
      <c r="AQ169" s="234"/>
      <c r="AR169" s="234"/>
      <c r="AS169" s="234"/>
      <c r="AT169" s="234"/>
      <c r="AU169" s="234"/>
      <c r="AV169" s="234"/>
      <c r="AW169" s="235"/>
      <c r="AX169" s="234"/>
      <c r="AY169" s="234"/>
      <c r="AZ169" s="234"/>
      <c r="BA169" s="99"/>
    </row>
    <row r="170" spans="1:53" ht="15.75" hidden="1" customHeight="1" x14ac:dyDescent="0.25">
      <c r="A170" s="2878"/>
      <c r="B170" s="2908"/>
      <c r="C170" s="2886"/>
      <c r="D170" s="2886"/>
      <c r="E170" s="442" t="s">
        <v>717</v>
      </c>
      <c r="F170" s="441" t="s">
        <v>716</v>
      </c>
      <c r="G170" s="441">
        <v>2</v>
      </c>
      <c r="H170" s="441">
        <v>14</v>
      </c>
      <c r="I170" s="440">
        <v>2</v>
      </c>
      <c r="J170" s="176"/>
      <c r="K170" s="102"/>
      <c r="L170" s="102"/>
      <c r="M170" s="102"/>
      <c r="N170" s="101"/>
      <c r="O170" s="101"/>
      <c r="P170" s="101"/>
      <c r="Q170" s="101"/>
      <c r="R170" s="101"/>
      <c r="S170" s="101"/>
      <c r="T170" s="101"/>
      <c r="U170" s="101"/>
      <c r="V170" s="101"/>
      <c r="W170" s="101"/>
      <c r="X170" s="101"/>
      <c r="Y170" s="101"/>
      <c r="Z170" s="268"/>
      <c r="AA170" s="234"/>
      <c r="AB170" s="237"/>
      <c r="AC170" s="236"/>
      <c r="AD170" s="234"/>
      <c r="AE170" s="234"/>
      <c r="AF170" s="234"/>
      <c r="AG170" s="234"/>
      <c r="AH170" s="543">
        <f t="shared" si="0"/>
        <v>0</v>
      </c>
      <c r="AI170" s="235"/>
      <c r="AJ170" s="234"/>
      <c r="AK170" s="234"/>
      <c r="AL170" s="234"/>
      <c r="AM170" s="234"/>
      <c r="AN170" s="2281">
        <f t="shared" si="1"/>
        <v>0</v>
      </c>
      <c r="AO170" s="234"/>
      <c r="AP170" s="234"/>
      <c r="AQ170" s="234"/>
      <c r="AR170" s="234"/>
      <c r="AS170" s="234"/>
      <c r="AT170" s="234"/>
      <c r="AU170" s="234"/>
      <c r="AV170" s="234"/>
      <c r="AW170" s="235"/>
      <c r="AX170" s="234"/>
      <c r="AY170" s="234"/>
      <c r="AZ170" s="234"/>
      <c r="BA170" s="99"/>
    </row>
    <row r="171" spans="1:53" ht="15.75" hidden="1" customHeight="1" x14ac:dyDescent="0.25">
      <c r="A171" s="2878"/>
      <c r="B171" s="2908"/>
      <c r="C171" s="2886"/>
      <c r="D171" s="2886"/>
      <c r="E171" s="439" t="s">
        <v>715</v>
      </c>
      <c r="F171" s="438" t="s">
        <v>714</v>
      </c>
      <c r="G171" s="438">
        <v>2</v>
      </c>
      <c r="H171" s="438">
        <v>2</v>
      </c>
      <c r="I171" s="437">
        <v>2</v>
      </c>
      <c r="J171" s="176"/>
      <c r="K171" s="102"/>
      <c r="L171" s="102"/>
      <c r="M171" s="102"/>
      <c r="N171" s="101"/>
      <c r="O171" s="101"/>
      <c r="P171" s="101"/>
      <c r="Q171" s="101"/>
      <c r="R171" s="101"/>
      <c r="S171" s="101"/>
      <c r="T171" s="101"/>
      <c r="U171" s="101"/>
      <c r="V171" s="101"/>
      <c r="W171" s="101"/>
      <c r="X171" s="101"/>
      <c r="Y171" s="101"/>
      <c r="Z171" s="268"/>
      <c r="AA171" s="234"/>
      <c r="AB171" s="237"/>
      <c r="AC171" s="236"/>
      <c r="AD171" s="234"/>
      <c r="AE171" s="234"/>
      <c r="AF171" s="234"/>
      <c r="AG171" s="234"/>
      <c r="AH171" s="543">
        <f t="shared" si="0"/>
        <v>0</v>
      </c>
      <c r="AI171" s="235"/>
      <c r="AJ171" s="234"/>
      <c r="AK171" s="234"/>
      <c r="AL171" s="234"/>
      <c r="AM171" s="234"/>
      <c r="AN171" s="2281">
        <f t="shared" si="1"/>
        <v>0</v>
      </c>
      <c r="AO171" s="234"/>
      <c r="AP171" s="234"/>
      <c r="AQ171" s="234"/>
      <c r="AR171" s="234"/>
      <c r="AS171" s="234"/>
      <c r="AT171" s="234"/>
      <c r="AU171" s="234"/>
      <c r="AV171" s="234"/>
      <c r="AW171" s="235"/>
      <c r="AX171" s="234"/>
      <c r="AY171" s="234"/>
      <c r="AZ171" s="234"/>
      <c r="BA171" s="99"/>
    </row>
    <row r="172" spans="1:53" ht="38.25" hidden="1" customHeight="1" x14ac:dyDescent="0.25">
      <c r="A172" s="2878"/>
      <c r="B172" s="2908"/>
      <c r="C172" s="2886"/>
      <c r="D172" s="2886"/>
      <c r="E172" s="198" t="s">
        <v>713</v>
      </c>
      <c r="F172" s="108" t="s">
        <v>194</v>
      </c>
      <c r="G172" s="108">
        <v>0</v>
      </c>
      <c r="H172" s="108">
        <v>16</v>
      </c>
      <c r="I172" s="436">
        <v>2</v>
      </c>
      <c r="J172" s="104"/>
      <c r="K172" s="102"/>
      <c r="L172" s="102"/>
      <c r="M172" s="102"/>
      <c r="N172" s="101"/>
      <c r="O172" s="101"/>
      <c r="P172" s="101"/>
      <c r="Q172" s="101"/>
      <c r="R172" s="101"/>
      <c r="S172" s="101"/>
      <c r="T172" s="101"/>
      <c r="U172" s="101"/>
      <c r="V172" s="101"/>
      <c r="W172" s="101"/>
      <c r="X172" s="101"/>
      <c r="Y172" s="101"/>
      <c r="Z172" s="268"/>
      <c r="AA172" s="234"/>
      <c r="AB172" s="237"/>
      <c r="AC172" s="236"/>
      <c r="AD172" s="234"/>
      <c r="AE172" s="234"/>
      <c r="AF172" s="234"/>
      <c r="AG172" s="234"/>
      <c r="AH172" s="543">
        <f t="shared" si="0"/>
        <v>0</v>
      </c>
      <c r="AI172" s="235"/>
      <c r="AJ172" s="234"/>
      <c r="AK172" s="234"/>
      <c r="AL172" s="234"/>
      <c r="AM172" s="234"/>
      <c r="AN172" s="2281">
        <f t="shared" si="1"/>
        <v>0</v>
      </c>
      <c r="AO172" s="234"/>
      <c r="AP172" s="234"/>
      <c r="AQ172" s="234"/>
      <c r="AR172" s="234"/>
      <c r="AS172" s="234"/>
      <c r="AT172" s="234"/>
      <c r="AU172" s="234"/>
      <c r="AV172" s="234"/>
      <c r="AW172" s="235"/>
      <c r="AX172" s="234"/>
      <c r="AY172" s="234"/>
      <c r="AZ172" s="234"/>
      <c r="BA172" s="99"/>
    </row>
    <row r="173" spans="1:53" ht="15.75" hidden="1" customHeight="1" x14ac:dyDescent="0.25">
      <c r="A173" s="2878"/>
      <c r="B173" s="2908"/>
      <c r="C173" s="2886"/>
      <c r="D173" s="2886"/>
      <c r="E173" s="198" t="s">
        <v>712</v>
      </c>
      <c r="F173" s="108" t="s">
        <v>227</v>
      </c>
      <c r="G173" s="120">
        <v>0</v>
      </c>
      <c r="H173" s="120">
        <v>0.4</v>
      </c>
      <c r="I173" s="434">
        <v>0.1</v>
      </c>
      <c r="J173" s="104"/>
      <c r="K173" s="102"/>
      <c r="L173" s="102"/>
      <c r="M173" s="102"/>
      <c r="N173" s="101"/>
      <c r="O173" s="101"/>
      <c r="P173" s="101"/>
      <c r="Q173" s="101"/>
      <c r="R173" s="101"/>
      <c r="S173" s="101"/>
      <c r="T173" s="101"/>
      <c r="U173" s="101"/>
      <c r="V173" s="101"/>
      <c r="W173" s="101"/>
      <c r="X173" s="101"/>
      <c r="Y173" s="101"/>
      <c r="Z173" s="268"/>
      <c r="AA173" s="234"/>
      <c r="AB173" s="237"/>
      <c r="AC173" s="236"/>
      <c r="AD173" s="234"/>
      <c r="AE173" s="234"/>
      <c r="AF173" s="234"/>
      <c r="AG173" s="234"/>
      <c r="AH173" s="543">
        <f t="shared" si="0"/>
        <v>0</v>
      </c>
      <c r="AI173" s="235"/>
      <c r="AJ173" s="234"/>
      <c r="AK173" s="234"/>
      <c r="AL173" s="234"/>
      <c r="AM173" s="234"/>
      <c r="AN173" s="2281">
        <f t="shared" si="1"/>
        <v>0</v>
      </c>
      <c r="AO173" s="234"/>
      <c r="AP173" s="234"/>
      <c r="AQ173" s="234"/>
      <c r="AR173" s="234"/>
      <c r="AS173" s="234"/>
      <c r="AT173" s="234"/>
      <c r="AU173" s="234"/>
      <c r="AV173" s="234"/>
      <c r="AW173" s="235"/>
      <c r="AX173" s="234"/>
      <c r="AY173" s="234"/>
      <c r="AZ173" s="234"/>
      <c r="BA173" s="99"/>
    </row>
    <row r="174" spans="1:53" ht="15.75" hidden="1" customHeight="1" x14ac:dyDescent="0.25">
      <c r="A174" s="2878"/>
      <c r="B174" s="2908"/>
      <c r="C174" s="2886"/>
      <c r="D174" s="2886"/>
      <c r="E174" s="198" t="s">
        <v>711</v>
      </c>
      <c r="F174" s="108" t="s">
        <v>710</v>
      </c>
      <c r="G174" s="108" t="s">
        <v>709</v>
      </c>
      <c r="H174" s="108" t="s">
        <v>708</v>
      </c>
      <c r="I174" s="436">
        <v>250</v>
      </c>
      <c r="J174" s="104"/>
      <c r="K174" s="102"/>
      <c r="L174" s="102"/>
      <c r="M174" s="102"/>
      <c r="N174" s="101"/>
      <c r="O174" s="101"/>
      <c r="P174" s="101"/>
      <c r="Q174" s="101"/>
      <c r="R174" s="101"/>
      <c r="S174" s="101"/>
      <c r="T174" s="101"/>
      <c r="U174" s="101"/>
      <c r="V174" s="101"/>
      <c r="W174" s="101"/>
      <c r="X174" s="101"/>
      <c r="Y174" s="101"/>
      <c r="Z174" s="268"/>
      <c r="AA174" s="234"/>
      <c r="AB174" s="237"/>
      <c r="AC174" s="236"/>
      <c r="AD174" s="234"/>
      <c r="AE174" s="234"/>
      <c r="AF174" s="234"/>
      <c r="AG174" s="234"/>
      <c r="AH174" s="543">
        <f t="shared" si="0"/>
        <v>0</v>
      </c>
      <c r="AI174" s="235"/>
      <c r="AJ174" s="234"/>
      <c r="AK174" s="234"/>
      <c r="AL174" s="234"/>
      <c r="AM174" s="234"/>
      <c r="AN174" s="2281">
        <f t="shared" si="1"/>
        <v>0</v>
      </c>
      <c r="AO174" s="234"/>
      <c r="AP174" s="234"/>
      <c r="AQ174" s="234"/>
      <c r="AR174" s="234"/>
      <c r="AS174" s="234"/>
      <c r="AT174" s="234"/>
      <c r="AU174" s="234"/>
      <c r="AV174" s="234"/>
      <c r="AW174" s="235"/>
      <c r="AX174" s="234"/>
      <c r="AY174" s="234"/>
      <c r="AZ174" s="234"/>
      <c r="BA174" s="99"/>
    </row>
    <row r="175" spans="1:53" ht="15.75" hidden="1" customHeight="1" x14ac:dyDescent="0.25">
      <c r="A175" s="2878"/>
      <c r="B175" s="2908"/>
      <c r="C175" s="2886"/>
      <c r="D175" s="2886"/>
      <c r="E175" s="198" t="s">
        <v>707</v>
      </c>
      <c r="F175" s="108" t="s">
        <v>194</v>
      </c>
      <c r="G175" s="108">
        <v>0</v>
      </c>
      <c r="H175" s="108">
        <v>16</v>
      </c>
      <c r="I175" s="436">
        <v>2</v>
      </c>
      <c r="J175" s="104"/>
      <c r="K175" s="102"/>
      <c r="L175" s="102"/>
      <c r="M175" s="102"/>
      <c r="N175" s="101"/>
      <c r="O175" s="101"/>
      <c r="P175" s="101"/>
      <c r="Q175" s="101"/>
      <c r="R175" s="101"/>
      <c r="S175" s="101"/>
      <c r="T175" s="101"/>
      <c r="U175" s="101"/>
      <c r="V175" s="101"/>
      <c r="W175" s="101"/>
      <c r="X175" s="101"/>
      <c r="Y175" s="101"/>
      <c r="Z175" s="268"/>
      <c r="AA175" s="234"/>
      <c r="AB175" s="237"/>
      <c r="AC175" s="236"/>
      <c r="AD175" s="234"/>
      <c r="AE175" s="234"/>
      <c r="AF175" s="234"/>
      <c r="AG175" s="234"/>
      <c r="AH175" s="543">
        <f t="shared" si="0"/>
        <v>0</v>
      </c>
      <c r="AI175" s="235"/>
      <c r="AJ175" s="234"/>
      <c r="AK175" s="234"/>
      <c r="AL175" s="234"/>
      <c r="AM175" s="234"/>
      <c r="AN175" s="2281">
        <f t="shared" si="1"/>
        <v>0</v>
      </c>
      <c r="AO175" s="234"/>
      <c r="AP175" s="234"/>
      <c r="AQ175" s="234"/>
      <c r="AR175" s="234"/>
      <c r="AS175" s="234"/>
      <c r="AT175" s="234"/>
      <c r="AU175" s="234"/>
      <c r="AV175" s="234"/>
      <c r="AW175" s="235"/>
      <c r="AX175" s="234"/>
      <c r="AY175" s="234"/>
      <c r="AZ175" s="234"/>
      <c r="BA175" s="99"/>
    </row>
    <row r="176" spans="1:53" ht="15.75" hidden="1" customHeight="1" x14ac:dyDescent="0.25">
      <c r="A176" s="2878"/>
      <c r="B176" s="2908"/>
      <c r="C176" s="2886"/>
      <c r="D176" s="2886"/>
      <c r="E176" s="198" t="s">
        <v>706</v>
      </c>
      <c r="F176" s="108" t="s">
        <v>227</v>
      </c>
      <c r="G176" s="108">
        <v>0</v>
      </c>
      <c r="H176" s="120">
        <v>1</v>
      </c>
      <c r="I176" s="434">
        <v>0.1</v>
      </c>
      <c r="J176" s="104"/>
      <c r="K176" s="102"/>
      <c r="L176" s="102"/>
      <c r="M176" s="102"/>
      <c r="N176" s="101"/>
      <c r="O176" s="101"/>
      <c r="P176" s="101"/>
      <c r="Q176" s="101"/>
      <c r="R176" s="101"/>
      <c r="S176" s="101"/>
      <c r="T176" s="101"/>
      <c r="U176" s="101"/>
      <c r="V176" s="101"/>
      <c r="W176" s="101"/>
      <c r="X176" s="101"/>
      <c r="Y176" s="101"/>
      <c r="Z176" s="268"/>
      <c r="AA176" s="234"/>
      <c r="AB176" s="237"/>
      <c r="AC176" s="236"/>
      <c r="AD176" s="234"/>
      <c r="AE176" s="234"/>
      <c r="AF176" s="234"/>
      <c r="AG176" s="234"/>
      <c r="AH176" s="543">
        <f t="shared" si="0"/>
        <v>0</v>
      </c>
      <c r="AI176" s="235"/>
      <c r="AJ176" s="234"/>
      <c r="AK176" s="234"/>
      <c r="AL176" s="234"/>
      <c r="AM176" s="234"/>
      <c r="AN176" s="2281">
        <f t="shared" si="1"/>
        <v>0</v>
      </c>
      <c r="AO176" s="234"/>
      <c r="AP176" s="234"/>
      <c r="AQ176" s="234"/>
      <c r="AR176" s="234"/>
      <c r="AS176" s="234"/>
      <c r="AT176" s="234"/>
      <c r="AU176" s="234"/>
      <c r="AV176" s="234"/>
      <c r="AW176" s="235"/>
      <c r="AX176" s="234"/>
      <c r="AY176" s="234"/>
      <c r="AZ176" s="234"/>
      <c r="BA176" s="99"/>
    </row>
    <row r="177" spans="1:53" ht="15.75" hidden="1" customHeight="1" x14ac:dyDescent="0.25">
      <c r="A177" s="2878"/>
      <c r="B177" s="2908"/>
      <c r="C177" s="2886"/>
      <c r="D177" s="2886"/>
      <c r="E177" s="198" t="s">
        <v>705</v>
      </c>
      <c r="F177" s="108" t="s">
        <v>51</v>
      </c>
      <c r="G177" s="108" t="s">
        <v>704</v>
      </c>
      <c r="H177" s="108" t="s">
        <v>703</v>
      </c>
      <c r="I177" s="435" t="s">
        <v>703</v>
      </c>
      <c r="J177" s="104"/>
      <c r="K177" s="102"/>
      <c r="L177" s="102"/>
      <c r="M177" s="102"/>
      <c r="N177" s="101"/>
      <c r="O177" s="101"/>
      <c r="P177" s="101"/>
      <c r="Q177" s="101"/>
      <c r="R177" s="101"/>
      <c r="S177" s="101"/>
      <c r="T177" s="101"/>
      <c r="U177" s="101"/>
      <c r="V177" s="101"/>
      <c r="W177" s="101"/>
      <c r="X177" s="101"/>
      <c r="Y177" s="101"/>
      <c r="Z177" s="268"/>
      <c r="AA177" s="234"/>
      <c r="AB177" s="237"/>
      <c r="AC177" s="236"/>
      <c r="AD177" s="234"/>
      <c r="AE177" s="234"/>
      <c r="AF177" s="234"/>
      <c r="AG177" s="234"/>
      <c r="AH177" s="543">
        <f t="shared" si="0"/>
        <v>0</v>
      </c>
      <c r="AI177" s="235"/>
      <c r="AJ177" s="234"/>
      <c r="AK177" s="234"/>
      <c r="AL177" s="234"/>
      <c r="AM177" s="234"/>
      <c r="AN177" s="2281">
        <f t="shared" si="1"/>
        <v>0</v>
      </c>
      <c r="AO177" s="234"/>
      <c r="AP177" s="234"/>
      <c r="AQ177" s="234"/>
      <c r="AR177" s="234"/>
      <c r="AS177" s="234"/>
      <c r="AT177" s="234"/>
      <c r="AU177" s="234"/>
      <c r="AV177" s="234"/>
      <c r="AW177" s="235"/>
      <c r="AX177" s="234"/>
      <c r="AY177" s="234"/>
      <c r="AZ177" s="234"/>
      <c r="BA177" s="99"/>
    </row>
    <row r="178" spans="1:53" ht="30" hidden="1" customHeight="1" x14ac:dyDescent="0.25">
      <c r="A178" s="2878"/>
      <c r="B178" s="2908"/>
      <c r="C178" s="2886"/>
      <c r="D178" s="2886"/>
      <c r="E178" s="198" t="s">
        <v>702</v>
      </c>
      <c r="F178" s="108" t="s">
        <v>227</v>
      </c>
      <c r="G178" s="120">
        <v>0</v>
      </c>
      <c r="H178" s="120">
        <v>1</v>
      </c>
      <c r="I178" s="434">
        <v>1</v>
      </c>
      <c r="J178" s="104"/>
      <c r="K178" s="102"/>
      <c r="L178" s="102"/>
      <c r="M178" s="102"/>
      <c r="N178" s="101"/>
      <c r="O178" s="101"/>
      <c r="P178" s="101"/>
      <c r="Q178" s="101"/>
      <c r="R178" s="101"/>
      <c r="S178" s="101"/>
      <c r="T178" s="101"/>
      <c r="U178" s="101"/>
      <c r="V178" s="101"/>
      <c r="W178" s="101"/>
      <c r="X178" s="101"/>
      <c r="Y178" s="101"/>
      <c r="Z178" s="268"/>
      <c r="AA178" s="234"/>
      <c r="AB178" s="237"/>
      <c r="AC178" s="236"/>
      <c r="AD178" s="234"/>
      <c r="AE178" s="234"/>
      <c r="AF178" s="234"/>
      <c r="AG178" s="234"/>
      <c r="AH178" s="543">
        <f t="shared" si="0"/>
        <v>0</v>
      </c>
      <c r="AI178" s="235"/>
      <c r="AJ178" s="234"/>
      <c r="AK178" s="234"/>
      <c r="AL178" s="234"/>
      <c r="AM178" s="234"/>
      <c r="AN178" s="2281">
        <f t="shared" si="1"/>
        <v>0</v>
      </c>
      <c r="AO178" s="234"/>
      <c r="AP178" s="234"/>
      <c r="AQ178" s="234"/>
      <c r="AR178" s="234"/>
      <c r="AS178" s="234"/>
      <c r="AT178" s="234"/>
      <c r="AU178" s="234"/>
      <c r="AV178" s="234"/>
      <c r="AW178" s="235"/>
      <c r="AX178" s="234"/>
      <c r="AY178" s="234"/>
      <c r="AZ178" s="234"/>
      <c r="BA178" s="99"/>
    </row>
    <row r="179" spans="1:53" ht="15.75" hidden="1" customHeight="1" x14ac:dyDescent="0.25">
      <c r="A179" s="2878"/>
      <c r="B179" s="2908"/>
      <c r="C179" s="2886"/>
      <c r="D179" s="2886"/>
      <c r="E179" s="198" t="s">
        <v>701</v>
      </c>
      <c r="F179" s="108" t="s">
        <v>227</v>
      </c>
      <c r="G179" s="120">
        <v>0</v>
      </c>
      <c r="H179" s="120">
        <v>1</v>
      </c>
      <c r="I179" s="434">
        <v>0.8</v>
      </c>
      <c r="J179" s="104"/>
      <c r="K179" s="102"/>
      <c r="L179" s="102"/>
      <c r="M179" s="102"/>
      <c r="N179" s="101"/>
      <c r="O179" s="101"/>
      <c r="P179" s="101"/>
      <c r="Q179" s="101"/>
      <c r="R179" s="101"/>
      <c r="S179" s="101"/>
      <c r="T179" s="101"/>
      <c r="U179" s="101"/>
      <c r="V179" s="101"/>
      <c r="W179" s="101"/>
      <c r="X179" s="101"/>
      <c r="Y179" s="101"/>
      <c r="Z179" s="268"/>
      <c r="AA179" s="234"/>
      <c r="AB179" s="237"/>
      <c r="AC179" s="236"/>
      <c r="AD179" s="234"/>
      <c r="AE179" s="234"/>
      <c r="AF179" s="234"/>
      <c r="AG179" s="234"/>
      <c r="AH179" s="543">
        <f t="shared" si="0"/>
        <v>0</v>
      </c>
      <c r="AI179" s="235"/>
      <c r="AJ179" s="234"/>
      <c r="AK179" s="234"/>
      <c r="AL179" s="234"/>
      <c r="AM179" s="234"/>
      <c r="AN179" s="2281">
        <f t="shared" si="1"/>
        <v>0</v>
      </c>
      <c r="AO179" s="234"/>
      <c r="AP179" s="234"/>
      <c r="AQ179" s="234"/>
      <c r="AR179" s="234"/>
      <c r="AS179" s="234"/>
      <c r="AT179" s="234"/>
      <c r="AU179" s="234"/>
      <c r="AV179" s="234"/>
      <c r="AW179" s="235"/>
      <c r="AX179" s="234"/>
      <c r="AY179" s="234"/>
      <c r="AZ179" s="234"/>
      <c r="BA179" s="99"/>
    </row>
    <row r="180" spans="1:53" ht="15.75" hidden="1" customHeight="1" x14ac:dyDescent="0.25">
      <c r="A180" s="2878"/>
      <c r="B180" s="2908"/>
      <c r="C180" s="2886"/>
      <c r="D180" s="2886"/>
      <c r="E180" s="198" t="s">
        <v>700</v>
      </c>
      <c r="F180" s="108" t="s">
        <v>227</v>
      </c>
      <c r="G180" s="120">
        <v>0</v>
      </c>
      <c r="H180" s="120">
        <v>1</v>
      </c>
      <c r="I180" s="434">
        <v>1</v>
      </c>
      <c r="J180" s="104"/>
      <c r="K180" s="102"/>
      <c r="L180" s="102"/>
      <c r="M180" s="102"/>
      <c r="N180" s="101"/>
      <c r="O180" s="101"/>
      <c r="P180" s="101"/>
      <c r="Q180" s="101"/>
      <c r="R180" s="101"/>
      <c r="S180" s="101"/>
      <c r="T180" s="101"/>
      <c r="U180" s="101"/>
      <c r="V180" s="101"/>
      <c r="W180" s="101"/>
      <c r="X180" s="101"/>
      <c r="Y180" s="101"/>
      <c r="Z180" s="268"/>
      <c r="AA180" s="234"/>
      <c r="AB180" s="237"/>
      <c r="AC180" s="236"/>
      <c r="AD180" s="234"/>
      <c r="AE180" s="234"/>
      <c r="AF180" s="234"/>
      <c r="AG180" s="234"/>
      <c r="AH180" s="543">
        <f t="shared" si="0"/>
        <v>0</v>
      </c>
      <c r="AI180" s="235"/>
      <c r="AJ180" s="234"/>
      <c r="AK180" s="234"/>
      <c r="AL180" s="234"/>
      <c r="AM180" s="234"/>
      <c r="AN180" s="2281">
        <f t="shared" si="1"/>
        <v>0</v>
      </c>
      <c r="AO180" s="234"/>
      <c r="AP180" s="234"/>
      <c r="AQ180" s="234"/>
      <c r="AR180" s="234"/>
      <c r="AS180" s="234"/>
      <c r="AT180" s="234"/>
      <c r="AU180" s="234"/>
      <c r="AV180" s="234"/>
      <c r="AW180" s="235"/>
      <c r="AX180" s="234"/>
      <c r="AY180" s="234"/>
      <c r="AZ180" s="234"/>
      <c r="BA180" s="99"/>
    </row>
    <row r="181" spans="1:53" ht="15.75" hidden="1" customHeight="1" x14ac:dyDescent="0.25">
      <c r="A181" s="2878"/>
      <c r="B181" s="2908"/>
      <c r="C181" s="2886"/>
      <c r="D181" s="2886"/>
      <c r="E181" s="198" t="s">
        <v>699</v>
      </c>
      <c r="F181" s="108" t="s">
        <v>227</v>
      </c>
      <c r="G181" s="120">
        <v>0</v>
      </c>
      <c r="H181" s="120">
        <v>1</v>
      </c>
      <c r="I181" s="434"/>
      <c r="J181" s="104"/>
      <c r="K181" s="102"/>
      <c r="L181" s="102"/>
      <c r="M181" s="102"/>
      <c r="N181" s="101"/>
      <c r="O181" s="101"/>
      <c r="P181" s="101"/>
      <c r="Q181" s="101"/>
      <c r="R181" s="101"/>
      <c r="S181" s="101"/>
      <c r="T181" s="101"/>
      <c r="U181" s="101"/>
      <c r="V181" s="101"/>
      <c r="W181" s="101"/>
      <c r="X181" s="101"/>
      <c r="Y181" s="101"/>
      <c r="Z181" s="268"/>
      <c r="AA181" s="234"/>
      <c r="AB181" s="237"/>
      <c r="AC181" s="236"/>
      <c r="AD181" s="234"/>
      <c r="AE181" s="234"/>
      <c r="AF181" s="234"/>
      <c r="AG181" s="234"/>
      <c r="AH181" s="543">
        <f t="shared" si="0"/>
        <v>0</v>
      </c>
      <c r="AI181" s="235"/>
      <c r="AJ181" s="234"/>
      <c r="AK181" s="234"/>
      <c r="AL181" s="234"/>
      <c r="AM181" s="234"/>
      <c r="AN181" s="2281">
        <f t="shared" si="1"/>
        <v>0</v>
      </c>
      <c r="AO181" s="234"/>
      <c r="AP181" s="234"/>
      <c r="AQ181" s="234"/>
      <c r="AR181" s="234"/>
      <c r="AS181" s="234"/>
      <c r="AT181" s="234"/>
      <c r="AU181" s="234"/>
      <c r="AV181" s="234"/>
      <c r="AW181" s="235"/>
      <c r="AX181" s="234"/>
      <c r="AY181" s="234"/>
      <c r="AZ181" s="234"/>
      <c r="BA181" s="99"/>
    </row>
    <row r="182" spans="1:53" ht="30" hidden="1" customHeight="1" x14ac:dyDescent="0.25">
      <c r="A182" s="2878"/>
      <c r="B182" s="2908"/>
      <c r="C182" s="2886"/>
      <c r="D182" s="2886"/>
      <c r="E182" s="198" t="s">
        <v>698</v>
      </c>
      <c r="F182" s="108" t="s">
        <v>51</v>
      </c>
      <c r="G182" s="108">
        <v>0</v>
      </c>
      <c r="H182" s="125">
        <v>1</v>
      </c>
      <c r="I182" s="434">
        <v>0.3</v>
      </c>
      <c r="J182" s="104"/>
      <c r="K182" s="102"/>
      <c r="L182" s="102"/>
      <c r="M182" s="102"/>
      <c r="N182" s="101"/>
      <c r="O182" s="101"/>
      <c r="P182" s="101"/>
      <c r="Q182" s="101"/>
      <c r="R182" s="101"/>
      <c r="S182" s="101"/>
      <c r="T182" s="101"/>
      <c r="U182" s="101"/>
      <c r="V182" s="101"/>
      <c r="W182" s="101"/>
      <c r="X182" s="101"/>
      <c r="Y182" s="101"/>
      <c r="Z182" s="268"/>
      <c r="AA182" s="234"/>
      <c r="AB182" s="237"/>
      <c r="AC182" s="236"/>
      <c r="AD182" s="234"/>
      <c r="AE182" s="234"/>
      <c r="AF182" s="234"/>
      <c r="AG182" s="234"/>
      <c r="AH182" s="543">
        <f t="shared" si="0"/>
        <v>0</v>
      </c>
      <c r="AI182" s="235"/>
      <c r="AJ182" s="234"/>
      <c r="AK182" s="234"/>
      <c r="AL182" s="234"/>
      <c r="AM182" s="234"/>
      <c r="AN182" s="2281">
        <f t="shared" si="1"/>
        <v>0</v>
      </c>
      <c r="AO182" s="234"/>
      <c r="AP182" s="234"/>
      <c r="AQ182" s="234"/>
      <c r="AR182" s="234"/>
      <c r="AS182" s="234"/>
      <c r="AT182" s="234"/>
      <c r="AU182" s="234"/>
      <c r="AV182" s="234"/>
      <c r="AW182" s="235"/>
      <c r="AX182" s="234"/>
      <c r="AY182" s="234"/>
      <c r="AZ182" s="234"/>
      <c r="BA182" s="99"/>
    </row>
    <row r="183" spans="1:53" ht="15.75" hidden="1" customHeight="1" x14ac:dyDescent="0.25">
      <c r="A183" s="2878"/>
      <c r="B183" s="2908"/>
      <c r="C183" s="2886"/>
      <c r="D183" s="2886"/>
      <c r="E183" s="198" t="s">
        <v>697</v>
      </c>
      <c r="F183" s="108" t="s">
        <v>51</v>
      </c>
      <c r="G183" s="108">
        <v>0</v>
      </c>
      <c r="H183" s="125">
        <v>1</v>
      </c>
      <c r="I183" s="434">
        <v>0.2</v>
      </c>
      <c r="J183" s="104"/>
      <c r="K183" s="102"/>
      <c r="L183" s="102"/>
      <c r="M183" s="102"/>
      <c r="N183" s="101"/>
      <c r="O183" s="101"/>
      <c r="P183" s="101"/>
      <c r="Q183" s="101"/>
      <c r="R183" s="101"/>
      <c r="S183" s="101"/>
      <c r="T183" s="101"/>
      <c r="U183" s="101"/>
      <c r="V183" s="101"/>
      <c r="W183" s="101"/>
      <c r="X183" s="101"/>
      <c r="Y183" s="101"/>
      <c r="Z183" s="268"/>
      <c r="AA183" s="234"/>
      <c r="AB183" s="237"/>
      <c r="AC183" s="236"/>
      <c r="AD183" s="234"/>
      <c r="AE183" s="234"/>
      <c r="AF183" s="234"/>
      <c r="AG183" s="234"/>
      <c r="AH183" s="543">
        <f t="shared" si="0"/>
        <v>0</v>
      </c>
      <c r="AI183" s="235"/>
      <c r="AJ183" s="234"/>
      <c r="AK183" s="234"/>
      <c r="AL183" s="234"/>
      <c r="AM183" s="234"/>
      <c r="AN183" s="2281">
        <f t="shared" si="1"/>
        <v>0</v>
      </c>
      <c r="AO183" s="234"/>
      <c r="AP183" s="234"/>
      <c r="AQ183" s="234"/>
      <c r="AR183" s="234"/>
      <c r="AS183" s="234"/>
      <c r="AT183" s="234"/>
      <c r="AU183" s="234"/>
      <c r="AV183" s="234"/>
      <c r="AW183" s="235"/>
      <c r="AX183" s="234"/>
      <c r="AY183" s="234"/>
      <c r="AZ183" s="234"/>
      <c r="BA183" s="99"/>
    </row>
    <row r="184" spans="1:53" ht="15.75" hidden="1" customHeight="1" x14ac:dyDescent="0.25">
      <c r="A184" s="2878"/>
      <c r="B184" s="2908"/>
      <c r="C184" s="2886"/>
      <c r="D184" s="2886"/>
      <c r="E184" s="198" t="s">
        <v>696</v>
      </c>
      <c r="F184" s="108" t="s">
        <v>51</v>
      </c>
      <c r="G184" s="108">
        <v>0</v>
      </c>
      <c r="H184" s="125">
        <v>1</v>
      </c>
      <c r="I184" s="434">
        <v>0.3</v>
      </c>
      <c r="J184" s="104"/>
      <c r="K184" s="102"/>
      <c r="L184" s="102"/>
      <c r="M184" s="102"/>
      <c r="N184" s="101"/>
      <c r="O184" s="101"/>
      <c r="P184" s="101"/>
      <c r="Q184" s="101"/>
      <c r="R184" s="101"/>
      <c r="S184" s="101"/>
      <c r="T184" s="101"/>
      <c r="U184" s="101"/>
      <c r="V184" s="101"/>
      <c r="W184" s="101"/>
      <c r="X184" s="101"/>
      <c r="Y184" s="101"/>
      <c r="Z184" s="268"/>
      <c r="AA184" s="234"/>
      <c r="AB184" s="237"/>
      <c r="AC184" s="236"/>
      <c r="AD184" s="234"/>
      <c r="AE184" s="234"/>
      <c r="AF184" s="234"/>
      <c r="AG184" s="234"/>
      <c r="AH184" s="543">
        <f t="shared" ref="AH184:AH247" si="2">AC184+AD184-AE184</f>
        <v>0</v>
      </c>
      <c r="AI184" s="235"/>
      <c r="AJ184" s="234"/>
      <c r="AK184" s="234"/>
      <c r="AL184" s="234"/>
      <c r="AM184" s="234"/>
      <c r="AN184" s="2281">
        <f t="shared" ref="AN184:AN247" si="3">AI184+AJ184-AK184</f>
        <v>0</v>
      </c>
      <c r="AO184" s="234"/>
      <c r="AP184" s="234"/>
      <c r="AQ184" s="234"/>
      <c r="AR184" s="234"/>
      <c r="AS184" s="234"/>
      <c r="AT184" s="234"/>
      <c r="AU184" s="234"/>
      <c r="AV184" s="234"/>
      <c r="AW184" s="235"/>
      <c r="AX184" s="234"/>
      <c r="AY184" s="234"/>
      <c r="AZ184" s="234"/>
      <c r="BA184" s="99"/>
    </row>
    <row r="185" spans="1:53" ht="15.75" hidden="1" customHeight="1" x14ac:dyDescent="0.25">
      <c r="A185" s="2878"/>
      <c r="B185" s="2908"/>
      <c r="C185" s="2886"/>
      <c r="D185" s="2886"/>
      <c r="E185" s="424" t="s">
        <v>695</v>
      </c>
      <c r="F185" s="423" t="s">
        <v>14</v>
      </c>
      <c r="G185" s="423">
        <v>172</v>
      </c>
      <c r="H185" s="423">
        <v>656</v>
      </c>
      <c r="I185" s="433">
        <v>56</v>
      </c>
      <c r="J185" s="176"/>
      <c r="K185" s="102"/>
      <c r="L185" s="102"/>
      <c r="M185" s="102"/>
      <c r="N185" s="101"/>
      <c r="O185" s="101"/>
      <c r="P185" s="101"/>
      <c r="Q185" s="101"/>
      <c r="R185" s="101"/>
      <c r="S185" s="101"/>
      <c r="T185" s="101"/>
      <c r="U185" s="101"/>
      <c r="V185" s="101"/>
      <c r="W185" s="101"/>
      <c r="X185" s="101"/>
      <c r="Y185" s="101"/>
      <c r="Z185" s="268"/>
      <c r="AA185" s="234"/>
      <c r="AB185" s="237"/>
      <c r="AC185" s="236"/>
      <c r="AD185" s="234"/>
      <c r="AE185" s="234"/>
      <c r="AF185" s="234"/>
      <c r="AG185" s="234"/>
      <c r="AH185" s="543">
        <f t="shared" si="2"/>
        <v>0</v>
      </c>
      <c r="AI185" s="235"/>
      <c r="AJ185" s="234"/>
      <c r="AK185" s="234"/>
      <c r="AL185" s="234"/>
      <c r="AM185" s="234"/>
      <c r="AN185" s="2281">
        <f t="shared" si="3"/>
        <v>0</v>
      </c>
      <c r="AO185" s="234"/>
      <c r="AP185" s="234"/>
      <c r="AQ185" s="234"/>
      <c r="AR185" s="234"/>
      <c r="AS185" s="234"/>
      <c r="AT185" s="234"/>
      <c r="AU185" s="234"/>
      <c r="AV185" s="234"/>
      <c r="AW185" s="235"/>
      <c r="AX185" s="234"/>
      <c r="AY185" s="234"/>
      <c r="AZ185" s="234"/>
      <c r="BA185" s="99"/>
    </row>
    <row r="186" spans="1:53" ht="15.75" hidden="1" customHeight="1" x14ac:dyDescent="0.25">
      <c r="A186" s="2878"/>
      <c r="B186" s="2908"/>
      <c r="C186" s="2886"/>
      <c r="D186" s="2886"/>
      <c r="E186" s="424" t="s">
        <v>85</v>
      </c>
      <c r="F186" s="423" t="s">
        <v>14</v>
      </c>
      <c r="G186" s="423">
        <v>180</v>
      </c>
      <c r="H186" s="422">
        <v>8938</v>
      </c>
      <c r="I186" s="430">
        <v>0</v>
      </c>
      <c r="J186" s="176"/>
      <c r="K186" s="102"/>
      <c r="L186" s="102"/>
      <c r="M186" s="102"/>
      <c r="N186" s="101"/>
      <c r="O186" s="101"/>
      <c r="P186" s="101"/>
      <c r="Q186" s="101"/>
      <c r="R186" s="101"/>
      <c r="S186" s="101"/>
      <c r="T186" s="101"/>
      <c r="U186" s="101"/>
      <c r="V186" s="101"/>
      <c r="W186" s="101"/>
      <c r="X186" s="101"/>
      <c r="Y186" s="101"/>
      <c r="Z186" s="268"/>
      <c r="AA186" s="234"/>
      <c r="AB186" s="237"/>
      <c r="AC186" s="236"/>
      <c r="AD186" s="234"/>
      <c r="AE186" s="234"/>
      <c r="AF186" s="234"/>
      <c r="AG186" s="234"/>
      <c r="AH186" s="543">
        <f t="shared" si="2"/>
        <v>0</v>
      </c>
      <c r="AI186" s="235"/>
      <c r="AJ186" s="234"/>
      <c r="AK186" s="234"/>
      <c r="AL186" s="234"/>
      <c r="AM186" s="234"/>
      <c r="AN186" s="2281">
        <f t="shared" si="3"/>
        <v>0</v>
      </c>
      <c r="AO186" s="234"/>
      <c r="AP186" s="234"/>
      <c r="AQ186" s="234"/>
      <c r="AR186" s="234"/>
      <c r="AS186" s="234"/>
      <c r="AT186" s="234"/>
      <c r="AU186" s="234"/>
      <c r="AV186" s="234"/>
      <c r="AW186" s="235"/>
      <c r="AX186" s="234"/>
      <c r="AY186" s="234"/>
      <c r="AZ186" s="234"/>
      <c r="BA186" s="99"/>
    </row>
    <row r="187" spans="1:53" ht="15.75" hidden="1" customHeight="1" x14ac:dyDescent="0.25">
      <c r="A187" s="2878"/>
      <c r="B187" s="2908"/>
      <c r="C187" s="2886"/>
      <c r="D187" s="2886"/>
      <c r="E187" s="424" t="s">
        <v>81</v>
      </c>
      <c r="F187" s="423" t="s">
        <v>51</v>
      </c>
      <c r="G187" s="423">
        <v>0</v>
      </c>
      <c r="H187" s="423">
        <v>1</v>
      </c>
      <c r="I187" s="431">
        <v>0.1</v>
      </c>
      <c r="J187" s="176"/>
      <c r="K187" s="102"/>
      <c r="L187" s="102"/>
      <c r="M187" s="102"/>
      <c r="N187" s="101"/>
      <c r="O187" s="101"/>
      <c r="P187" s="101"/>
      <c r="Q187" s="101"/>
      <c r="R187" s="101"/>
      <c r="S187" s="101"/>
      <c r="T187" s="101"/>
      <c r="U187" s="101"/>
      <c r="V187" s="101"/>
      <c r="W187" s="101"/>
      <c r="X187" s="101"/>
      <c r="Y187" s="101"/>
      <c r="Z187" s="268"/>
      <c r="AA187" s="234"/>
      <c r="AB187" s="237"/>
      <c r="AC187" s="236"/>
      <c r="AD187" s="234"/>
      <c r="AE187" s="234"/>
      <c r="AF187" s="234"/>
      <c r="AG187" s="234"/>
      <c r="AH187" s="543">
        <f t="shared" si="2"/>
        <v>0</v>
      </c>
      <c r="AI187" s="235"/>
      <c r="AJ187" s="234"/>
      <c r="AK187" s="234"/>
      <c r="AL187" s="234"/>
      <c r="AM187" s="234"/>
      <c r="AN187" s="2281">
        <f t="shared" si="3"/>
        <v>0</v>
      </c>
      <c r="AO187" s="234"/>
      <c r="AP187" s="234"/>
      <c r="AQ187" s="234"/>
      <c r="AR187" s="234"/>
      <c r="AS187" s="234"/>
      <c r="AT187" s="234"/>
      <c r="AU187" s="234"/>
      <c r="AV187" s="234"/>
      <c r="AW187" s="235"/>
      <c r="AX187" s="234"/>
      <c r="AY187" s="234"/>
      <c r="AZ187" s="234"/>
      <c r="BA187" s="99"/>
    </row>
    <row r="188" spans="1:53" ht="15.75" hidden="1" customHeight="1" x14ac:dyDescent="0.25">
      <c r="A188" s="2878"/>
      <c r="B188" s="2908"/>
      <c r="C188" s="2886"/>
      <c r="D188" s="2886"/>
      <c r="E188" s="429" t="s">
        <v>75</v>
      </c>
      <c r="F188" s="423" t="s">
        <v>103</v>
      </c>
      <c r="G188" s="423">
        <v>0</v>
      </c>
      <c r="H188" s="423">
        <v>167</v>
      </c>
      <c r="I188" s="431">
        <v>0</v>
      </c>
      <c r="J188" s="176"/>
      <c r="K188" s="102"/>
      <c r="L188" s="102"/>
      <c r="M188" s="102"/>
      <c r="N188" s="101"/>
      <c r="O188" s="101"/>
      <c r="P188" s="101"/>
      <c r="Q188" s="101"/>
      <c r="R188" s="101"/>
      <c r="S188" s="101"/>
      <c r="T188" s="101"/>
      <c r="U188" s="101"/>
      <c r="V188" s="101"/>
      <c r="W188" s="101"/>
      <c r="X188" s="101"/>
      <c r="Y188" s="101"/>
      <c r="Z188" s="268"/>
      <c r="AA188" s="234"/>
      <c r="AB188" s="237"/>
      <c r="AC188" s="236"/>
      <c r="AD188" s="234"/>
      <c r="AE188" s="234"/>
      <c r="AF188" s="234"/>
      <c r="AG188" s="234"/>
      <c r="AH188" s="543">
        <f t="shared" si="2"/>
        <v>0</v>
      </c>
      <c r="AI188" s="235"/>
      <c r="AJ188" s="234"/>
      <c r="AK188" s="234"/>
      <c r="AL188" s="234"/>
      <c r="AM188" s="234"/>
      <c r="AN188" s="2281">
        <f t="shared" si="3"/>
        <v>0</v>
      </c>
      <c r="AO188" s="234"/>
      <c r="AP188" s="234"/>
      <c r="AQ188" s="234"/>
      <c r="AR188" s="234"/>
      <c r="AS188" s="234"/>
      <c r="AT188" s="234"/>
      <c r="AU188" s="234"/>
      <c r="AV188" s="234"/>
      <c r="AW188" s="235"/>
      <c r="AX188" s="234"/>
      <c r="AY188" s="234"/>
      <c r="AZ188" s="234"/>
      <c r="BA188" s="99"/>
    </row>
    <row r="189" spans="1:53" ht="15.75" hidden="1" customHeight="1" x14ac:dyDescent="0.25">
      <c r="A189" s="2878"/>
      <c r="B189" s="2908"/>
      <c r="C189" s="2886"/>
      <c r="D189" s="2886"/>
      <c r="E189" s="432" t="s">
        <v>71</v>
      </c>
      <c r="F189" s="423" t="s">
        <v>70</v>
      </c>
      <c r="G189" s="423">
        <v>0</v>
      </c>
      <c r="H189" s="423">
        <v>1</v>
      </c>
      <c r="I189" s="431" t="s">
        <v>694</v>
      </c>
      <c r="J189" s="176"/>
      <c r="K189" s="102"/>
      <c r="L189" s="102"/>
      <c r="M189" s="102"/>
      <c r="N189" s="101"/>
      <c r="O189" s="101"/>
      <c r="P189" s="101"/>
      <c r="Q189" s="101"/>
      <c r="R189" s="101"/>
      <c r="S189" s="101"/>
      <c r="T189" s="101"/>
      <c r="U189" s="101"/>
      <c r="V189" s="101"/>
      <c r="W189" s="101"/>
      <c r="X189" s="101"/>
      <c r="Y189" s="101"/>
      <c r="Z189" s="268"/>
      <c r="AA189" s="234"/>
      <c r="AB189" s="237"/>
      <c r="AC189" s="236"/>
      <c r="AD189" s="234"/>
      <c r="AE189" s="234"/>
      <c r="AF189" s="234"/>
      <c r="AG189" s="234"/>
      <c r="AH189" s="543">
        <f t="shared" si="2"/>
        <v>0</v>
      </c>
      <c r="AI189" s="235"/>
      <c r="AJ189" s="234"/>
      <c r="AK189" s="234"/>
      <c r="AL189" s="234"/>
      <c r="AM189" s="234"/>
      <c r="AN189" s="2281">
        <f t="shared" si="3"/>
        <v>0</v>
      </c>
      <c r="AO189" s="234"/>
      <c r="AP189" s="234"/>
      <c r="AQ189" s="234"/>
      <c r="AR189" s="234"/>
      <c r="AS189" s="234"/>
      <c r="AT189" s="234"/>
      <c r="AU189" s="234"/>
      <c r="AV189" s="234"/>
      <c r="AW189" s="235"/>
      <c r="AX189" s="234"/>
      <c r="AY189" s="234"/>
      <c r="AZ189" s="234"/>
      <c r="BA189" s="99"/>
    </row>
    <row r="190" spans="1:53" ht="15.75" hidden="1" customHeight="1" x14ac:dyDescent="0.25">
      <c r="A190" s="2878"/>
      <c r="B190" s="2908"/>
      <c r="C190" s="2886"/>
      <c r="D190" s="2886"/>
      <c r="E190" s="432" t="s">
        <v>64</v>
      </c>
      <c r="F190" s="423" t="s">
        <v>63</v>
      </c>
      <c r="G190" s="423">
        <v>0</v>
      </c>
      <c r="H190" s="423">
        <v>11</v>
      </c>
      <c r="I190" s="431">
        <v>0</v>
      </c>
      <c r="J190" s="176"/>
      <c r="K190" s="102"/>
      <c r="L190" s="102"/>
      <c r="M190" s="102"/>
      <c r="N190" s="101"/>
      <c r="O190" s="101"/>
      <c r="P190" s="101"/>
      <c r="Q190" s="101"/>
      <c r="R190" s="101"/>
      <c r="S190" s="101"/>
      <c r="T190" s="101"/>
      <c r="U190" s="101"/>
      <c r="V190" s="101"/>
      <c r="W190" s="101"/>
      <c r="X190" s="101"/>
      <c r="Y190" s="101"/>
      <c r="Z190" s="268"/>
      <c r="AA190" s="234"/>
      <c r="AB190" s="237"/>
      <c r="AC190" s="236"/>
      <c r="AD190" s="234"/>
      <c r="AE190" s="234"/>
      <c r="AF190" s="234"/>
      <c r="AG190" s="234"/>
      <c r="AH190" s="543">
        <f t="shared" si="2"/>
        <v>0</v>
      </c>
      <c r="AI190" s="235"/>
      <c r="AJ190" s="234"/>
      <c r="AK190" s="234"/>
      <c r="AL190" s="234"/>
      <c r="AM190" s="234"/>
      <c r="AN190" s="2281">
        <f t="shared" si="3"/>
        <v>0</v>
      </c>
      <c r="AO190" s="234"/>
      <c r="AP190" s="234"/>
      <c r="AQ190" s="234"/>
      <c r="AR190" s="234"/>
      <c r="AS190" s="234"/>
      <c r="AT190" s="234"/>
      <c r="AU190" s="234"/>
      <c r="AV190" s="234"/>
      <c r="AW190" s="235"/>
      <c r="AX190" s="234"/>
      <c r="AY190" s="234"/>
      <c r="AZ190" s="234"/>
      <c r="BA190" s="99"/>
    </row>
    <row r="191" spans="1:53" ht="15.75" hidden="1" customHeight="1" x14ac:dyDescent="0.25">
      <c r="A191" s="2878"/>
      <c r="B191" s="2908"/>
      <c r="C191" s="2886"/>
      <c r="D191" s="2886"/>
      <c r="E191" s="424" t="s">
        <v>58</v>
      </c>
      <c r="F191" s="423" t="s">
        <v>57</v>
      </c>
      <c r="G191" s="423">
        <v>0</v>
      </c>
      <c r="H191" s="423">
        <v>2</v>
      </c>
      <c r="I191" s="431">
        <v>0</v>
      </c>
      <c r="J191" s="176"/>
      <c r="K191" s="102"/>
      <c r="L191" s="102"/>
      <c r="M191" s="102"/>
      <c r="N191" s="101"/>
      <c r="O191" s="101"/>
      <c r="P191" s="101"/>
      <c r="Q191" s="101"/>
      <c r="R191" s="101"/>
      <c r="S191" s="101"/>
      <c r="T191" s="101"/>
      <c r="U191" s="101"/>
      <c r="V191" s="101"/>
      <c r="W191" s="101"/>
      <c r="X191" s="101"/>
      <c r="Y191" s="101"/>
      <c r="Z191" s="268"/>
      <c r="AA191" s="234"/>
      <c r="AB191" s="237"/>
      <c r="AC191" s="236"/>
      <c r="AD191" s="234"/>
      <c r="AE191" s="234"/>
      <c r="AF191" s="234"/>
      <c r="AG191" s="234"/>
      <c r="AH191" s="543">
        <f t="shared" si="2"/>
        <v>0</v>
      </c>
      <c r="AI191" s="235"/>
      <c r="AJ191" s="234"/>
      <c r="AK191" s="234"/>
      <c r="AL191" s="234"/>
      <c r="AM191" s="234"/>
      <c r="AN191" s="2281">
        <f t="shared" si="3"/>
        <v>0</v>
      </c>
      <c r="AO191" s="234"/>
      <c r="AP191" s="234"/>
      <c r="AQ191" s="234"/>
      <c r="AR191" s="234"/>
      <c r="AS191" s="234"/>
      <c r="AT191" s="234"/>
      <c r="AU191" s="234"/>
      <c r="AV191" s="234"/>
      <c r="AW191" s="235"/>
      <c r="AX191" s="234"/>
      <c r="AY191" s="234"/>
      <c r="AZ191" s="234"/>
      <c r="BA191" s="99"/>
    </row>
    <row r="192" spans="1:53" ht="15.75" hidden="1" customHeight="1" x14ac:dyDescent="0.25">
      <c r="A192" s="2878"/>
      <c r="B192" s="2908"/>
      <c r="C192" s="2886"/>
      <c r="D192" s="2886"/>
      <c r="E192" s="424" t="s">
        <v>52</v>
      </c>
      <c r="F192" s="423" t="s">
        <v>51</v>
      </c>
      <c r="G192" s="423">
        <v>0</v>
      </c>
      <c r="H192" s="423">
        <v>100</v>
      </c>
      <c r="I192" s="430" t="s">
        <v>694</v>
      </c>
      <c r="J192" s="176"/>
      <c r="K192" s="102"/>
      <c r="L192" s="102"/>
      <c r="M192" s="102"/>
      <c r="N192" s="101"/>
      <c r="O192" s="101"/>
      <c r="P192" s="101"/>
      <c r="Q192" s="101"/>
      <c r="R192" s="101"/>
      <c r="S192" s="101"/>
      <c r="T192" s="101"/>
      <c r="U192" s="101"/>
      <c r="V192" s="101"/>
      <c r="W192" s="101"/>
      <c r="X192" s="101"/>
      <c r="Y192" s="101"/>
      <c r="Z192" s="268"/>
      <c r="AA192" s="234"/>
      <c r="AB192" s="237"/>
      <c r="AC192" s="236"/>
      <c r="AD192" s="234"/>
      <c r="AE192" s="234"/>
      <c r="AF192" s="234"/>
      <c r="AG192" s="234"/>
      <c r="AH192" s="543">
        <f t="shared" si="2"/>
        <v>0</v>
      </c>
      <c r="AI192" s="235"/>
      <c r="AJ192" s="234"/>
      <c r="AK192" s="234"/>
      <c r="AL192" s="234"/>
      <c r="AM192" s="234"/>
      <c r="AN192" s="2281">
        <f t="shared" si="3"/>
        <v>0</v>
      </c>
      <c r="AO192" s="234"/>
      <c r="AP192" s="234"/>
      <c r="AQ192" s="234"/>
      <c r="AR192" s="234"/>
      <c r="AS192" s="234"/>
      <c r="AT192" s="234"/>
      <c r="AU192" s="234"/>
      <c r="AV192" s="234"/>
      <c r="AW192" s="235"/>
      <c r="AX192" s="234"/>
      <c r="AY192" s="234"/>
      <c r="AZ192" s="234"/>
      <c r="BA192" s="99"/>
    </row>
    <row r="193" spans="1:53" ht="15.75" hidden="1" customHeight="1" x14ac:dyDescent="0.25">
      <c r="A193" s="2878"/>
      <c r="B193" s="2908"/>
      <c r="C193" s="2886"/>
      <c r="D193" s="2886"/>
      <c r="E193" s="428" t="s">
        <v>46</v>
      </c>
      <c r="F193" s="423" t="s">
        <v>14</v>
      </c>
      <c r="G193" s="423">
        <v>642</v>
      </c>
      <c r="H193" s="422">
        <v>5356</v>
      </c>
      <c r="I193" s="425">
        <v>0</v>
      </c>
      <c r="J193" s="176"/>
      <c r="K193" s="102"/>
      <c r="L193" s="102"/>
      <c r="M193" s="102"/>
      <c r="N193" s="101"/>
      <c r="O193" s="101"/>
      <c r="P193" s="101"/>
      <c r="Q193" s="101"/>
      <c r="R193" s="101"/>
      <c r="S193" s="101"/>
      <c r="T193" s="101"/>
      <c r="U193" s="101"/>
      <c r="V193" s="101"/>
      <c r="W193" s="101"/>
      <c r="X193" s="101"/>
      <c r="Y193" s="101"/>
      <c r="Z193" s="268"/>
      <c r="AA193" s="234"/>
      <c r="AB193" s="237"/>
      <c r="AC193" s="236"/>
      <c r="AD193" s="234"/>
      <c r="AE193" s="234"/>
      <c r="AF193" s="234"/>
      <c r="AG193" s="234"/>
      <c r="AH193" s="543">
        <f t="shared" si="2"/>
        <v>0</v>
      </c>
      <c r="AI193" s="235"/>
      <c r="AJ193" s="234"/>
      <c r="AK193" s="234"/>
      <c r="AL193" s="234"/>
      <c r="AM193" s="234"/>
      <c r="AN193" s="2281">
        <f t="shared" si="3"/>
        <v>0</v>
      </c>
      <c r="AO193" s="234"/>
      <c r="AP193" s="234"/>
      <c r="AQ193" s="234"/>
      <c r="AR193" s="234"/>
      <c r="AS193" s="234"/>
      <c r="AT193" s="234"/>
      <c r="AU193" s="234"/>
      <c r="AV193" s="234"/>
      <c r="AW193" s="235"/>
      <c r="AX193" s="234"/>
      <c r="AY193" s="234"/>
      <c r="AZ193" s="234"/>
      <c r="BA193" s="99"/>
    </row>
    <row r="194" spans="1:53" ht="15.75" hidden="1" customHeight="1" x14ac:dyDescent="0.25">
      <c r="A194" s="2878"/>
      <c r="B194" s="2908"/>
      <c r="C194" s="2886"/>
      <c r="D194" s="2886"/>
      <c r="E194" s="424" t="s">
        <v>34</v>
      </c>
      <c r="F194" s="423" t="s">
        <v>14</v>
      </c>
      <c r="G194" s="423">
        <v>0</v>
      </c>
      <c r="H194" s="422">
        <v>2000</v>
      </c>
      <c r="I194" s="425">
        <v>0</v>
      </c>
      <c r="J194" s="176"/>
      <c r="K194" s="102"/>
      <c r="L194" s="102"/>
      <c r="M194" s="102"/>
      <c r="N194" s="101"/>
      <c r="O194" s="101"/>
      <c r="P194" s="101"/>
      <c r="Q194" s="101"/>
      <c r="R194" s="101"/>
      <c r="S194" s="101"/>
      <c r="T194" s="101"/>
      <c r="U194" s="101"/>
      <c r="V194" s="101"/>
      <c r="W194" s="101"/>
      <c r="X194" s="101"/>
      <c r="Y194" s="101"/>
      <c r="Z194" s="268"/>
      <c r="AA194" s="234"/>
      <c r="AB194" s="237"/>
      <c r="AC194" s="236"/>
      <c r="AD194" s="234"/>
      <c r="AE194" s="234"/>
      <c r="AF194" s="234"/>
      <c r="AG194" s="234"/>
      <c r="AH194" s="543">
        <f t="shared" si="2"/>
        <v>0</v>
      </c>
      <c r="AI194" s="235"/>
      <c r="AJ194" s="234"/>
      <c r="AK194" s="234"/>
      <c r="AL194" s="234"/>
      <c r="AM194" s="234"/>
      <c r="AN194" s="2281">
        <f t="shared" si="3"/>
        <v>0</v>
      </c>
      <c r="AO194" s="234"/>
      <c r="AP194" s="234"/>
      <c r="AQ194" s="234"/>
      <c r="AR194" s="234"/>
      <c r="AS194" s="234"/>
      <c r="AT194" s="234"/>
      <c r="AU194" s="234"/>
      <c r="AV194" s="234"/>
      <c r="AW194" s="235"/>
      <c r="AX194" s="234"/>
      <c r="AY194" s="234"/>
      <c r="AZ194" s="234"/>
      <c r="BA194" s="99"/>
    </row>
    <row r="195" spans="1:53" ht="15.75" hidden="1" customHeight="1" x14ac:dyDescent="0.25">
      <c r="A195" s="2878"/>
      <c r="B195" s="2908"/>
      <c r="C195" s="2886"/>
      <c r="D195" s="2886"/>
      <c r="E195" s="424" t="s">
        <v>34</v>
      </c>
      <c r="F195" s="428" t="s">
        <v>33</v>
      </c>
      <c r="G195" s="427">
        <v>0</v>
      </c>
      <c r="H195" s="426">
        <v>200</v>
      </c>
      <c r="I195" s="425">
        <v>0</v>
      </c>
      <c r="J195" s="176"/>
      <c r="K195" s="102"/>
      <c r="L195" s="102"/>
      <c r="M195" s="102"/>
      <c r="N195" s="101"/>
      <c r="O195" s="101"/>
      <c r="P195" s="101"/>
      <c r="Q195" s="101"/>
      <c r="R195" s="101"/>
      <c r="S195" s="101"/>
      <c r="T195" s="101"/>
      <c r="U195" s="101"/>
      <c r="V195" s="101"/>
      <c r="W195" s="101"/>
      <c r="X195" s="101"/>
      <c r="Y195" s="101"/>
      <c r="Z195" s="268"/>
      <c r="AA195" s="234"/>
      <c r="AB195" s="237"/>
      <c r="AC195" s="236"/>
      <c r="AD195" s="234"/>
      <c r="AE195" s="234"/>
      <c r="AF195" s="234"/>
      <c r="AG195" s="234"/>
      <c r="AH195" s="543">
        <f t="shared" si="2"/>
        <v>0</v>
      </c>
      <c r="AI195" s="235"/>
      <c r="AJ195" s="234"/>
      <c r="AK195" s="234"/>
      <c r="AL195" s="234"/>
      <c r="AM195" s="234"/>
      <c r="AN195" s="2281">
        <f t="shared" si="3"/>
        <v>0</v>
      </c>
      <c r="AO195" s="234"/>
      <c r="AP195" s="234"/>
      <c r="AQ195" s="234"/>
      <c r="AR195" s="234"/>
      <c r="AS195" s="234"/>
      <c r="AT195" s="234"/>
      <c r="AU195" s="234"/>
      <c r="AV195" s="234"/>
      <c r="AW195" s="235"/>
      <c r="AX195" s="234"/>
      <c r="AY195" s="234"/>
      <c r="AZ195" s="234"/>
      <c r="BA195" s="99"/>
    </row>
    <row r="196" spans="1:53" ht="15.75" hidden="1" customHeight="1" x14ac:dyDescent="0.25">
      <c r="A196" s="2878"/>
      <c r="B196" s="2908"/>
      <c r="C196" s="2886"/>
      <c r="D196" s="2886"/>
      <c r="E196" s="424" t="s">
        <v>34</v>
      </c>
      <c r="F196" s="428" t="s">
        <v>33</v>
      </c>
      <c r="G196" s="427">
        <v>0</v>
      </c>
      <c r="H196" s="426">
        <v>400</v>
      </c>
      <c r="I196" s="425">
        <v>0</v>
      </c>
      <c r="J196" s="176"/>
      <c r="K196" s="102"/>
      <c r="L196" s="102"/>
      <c r="M196" s="102"/>
      <c r="N196" s="101"/>
      <c r="O196" s="101"/>
      <c r="P196" s="101"/>
      <c r="Q196" s="101"/>
      <c r="R196" s="101"/>
      <c r="S196" s="101"/>
      <c r="T196" s="101"/>
      <c r="U196" s="101"/>
      <c r="V196" s="101"/>
      <c r="W196" s="101"/>
      <c r="X196" s="101"/>
      <c r="Y196" s="101"/>
      <c r="Z196" s="268"/>
      <c r="AA196" s="234"/>
      <c r="AB196" s="237"/>
      <c r="AC196" s="236"/>
      <c r="AD196" s="234"/>
      <c r="AE196" s="234"/>
      <c r="AF196" s="234"/>
      <c r="AG196" s="234"/>
      <c r="AH196" s="543">
        <f t="shared" si="2"/>
        <v>0</v>
      </c>
      <c r="AI196" s="235"/>
      <c r="AJ196" s="234"/>
      <c r="AK196" s="234"/>
      <c r="AL196" s="234"/>
      <c r="AM196" s="234"/>
      <c r="AN196" s="2281">
        <f t="shared" si="3"/>
        <v>0</v>
      </c>
      <c r="AO196" s="234"/>
      <c r="AP196" s="234"/>
      <c r="AQ196" s="234"/>
      <c r="AR196" s="234"/>
      <c r="AS196" s="234"/>
      <c r="AT196" s="234"/>
      <c r="AU196" s="234"/>
      <c r="AV196" s="234"/>
      <c r="AW196" s="235"/>
      <c r="AX196" s="234"/>
      <c r="AY196" s="234"/>
      <c r="AZ196" s="234"/>
      <c r="BA196" s="99"/>
    </row>
    <row r="197" spans="1:53" ht="15.75" hidden="1" customHeight="1" x14ac:dyDescent="0.25">
      <c r="A197" s="2878"/>
      <c r="B197" s="2908"/>
      <c r="C197" s="2886"/>
      <c r="D197" s="2886"/>
      <c r="E197" s="424" t="s">
        <v>27</v>
      </c>
      <c r="F197" s="428" t="s">
        <v>33</v>
      </c>
      <c r="G197" s="427">
        <v>38</v>
      </c>
      <c r="H197" s="427">
        <v>175</v>
      </c>
      <c r="I197" s="425">
        <v>5</v>
      </c>
      <c r="J197" s="176"/>
      <c r="K197" s="102"/>
      <c r="L197" s="102"/>
      <c r="M197" s="102"/>
      <c r="N197" s="101"/>
      <c r="O197" s="101"/>
      <c r="P197" s="101"/>
      <c r="Q197" s="101"/>
      <c r="R197" s="101"/>
      <c r="S197" s="101"/>
      <c r="T197" s="101"/>
      <c r="U197" s="101"/>
      <c r="V197" s="101"/>
      <c r="W197" s="101"/>
      <c r="X197" s="101"/>
      <c r="Y197" s="101"/>
      <c r="Z197" s="268"/>
      <c r="AA197" s="234"/>
      <c r="AB197" s="237"/>
      <c r="AC197" s="236"/>
      <c r="AD197" s="234"/>
      <c r="AE197" s="234"/>
      <c r="AF197" s="234"/>
      <c r="AG197" s="234"/>
      <c r="AH197" s="543">
        <f t="shared" si="2"/>
        <v>0</v>
      </c>
      <c r="AI197" s="235"/>
      <c r="AJ197" s="234"/>
      <c r="AK197" s="234"/>
      <c r="AL197" s="234"/>
      <c r="AM197" s="234"/>
      <c r="AN197" s="2281">
        <f t="shared" si="3"/>
        <v>0</v>
      </c>
      <c r="AO197" s="234"/>
      <c r="AP197" s="234"/>
      <c r="AQ197" s="234"/>
      <c r="AR197" s="234"/>
      <c r="AS197" s="234"/>
      <c r="AT197" s="234"/>
      <c r="AU197" s="234"/>
      <c r="AV197" s="234"/>
      <c r="AW197" s="235"/>
      <c r="AX197" s="234"/>
      <c r="AY197" s="234"/>
      <c r="AZ197" s="234"/>
      <c r="BA197" s="99"/>
    </row>
    <row r="198" spans="1:53" ht="15.75" hidden="1" customHeight="1" x14ac:dyDescent="0.25">
      <c r="A198" s="2878"/>
      <c r="B198" s="2908"/>
      <c r="C198" s="2886"/>
      <c r="D198" s="2886"/>
      <c r="E198" s="424" t="s">
        <v>23</v>
      </c>
      <c r="F198" s="428" t="s">
        <v>24</v>
      </c>
      <c r="G198" s="427">
        <v>842</v>
      </c>
      <c r="H198" s="426">
        <f>1155+1644</f>
        <v>2799</v>
      </c>
      <c r="I198" s="425">
        <v>800</v>
      </c>
      <c r="J198" s="176"/>
      <c r="K198" s="102"/>
      <c r="L198" s="102"/>
      <c r="M198" s="102"/>
      <c r="N198" s="101"/>
      <c r="O198" s="101"/>
      <c r="P198" s="101"/>
      <c r="Q198" s="101"/>
      <c r="R198" s="101"/>
      <c r="S198" s="101"/>
      <c r="T198" s="101"/>
      <c r="U198" s="101"/>
      <c r="V198" s="101"/>
      <c r="W198" s="101"/>
      <c r="X198" s="101"/>
      <c r="Y198" s="101"/>
      <c r="Z198" s="268"/>
      <c r="AA198" s="234"/>
      <c r="AB198" s="237"/>
      <c r="AC198" s="236"/>
      <c r="AD198" s="234"/>
      <c r="AE198" s="234"/>
      <c r="AF198" s="234"/>
      <c r="AG198" s="234"/>
      <c r="AH198" s="543">
        <f t="shared" si="2"/>
        <v>0</v>
      </c>
      <c r="AI198" s="235"/>
      <c r="AJ198" s="234"/>
      <c r="AK198" s="234"/>
      <c r="AL198" s="234"/>
      <c r="AM198" s="234"/>
      <c r="AN198" s="2281">
        <f t="shared" si="3"/>
        <v>0</v>
      </c>
      <c r="AO198" s="234"/>
      <c r="AP198" s="234"/>
      <c r="AQ198" s="234"/>
      <c r="AR198" s="234"/>
      <c r="AS198" s="234"/>
      <c r="AT198" s="234"/>
      <c r="AU198" s="234"/>
      <c r="AV198" s="234"/>
      <c r="AW198" s="235"/>
      <c r="AX198" s="234"/>
      <c r="AY198" s="234"/>
      <c r="AZ198" s="234"/>
      <c r="BA198" s="99"/>
    </row>
    <row r="199" spans="1:53" ht="15.75" hidden="1" customHeight="1" x14ac:dyDescent="0.25">
      <c r="A199" s="2878"/>
      <c r="B199" s="2908"/>
      <c r="C199" s="2886"/>
      <c r="D199" s="2886"/>
      <c r="E199" s="424" t="s">
        <v>18</v>
      </c>
      <c r="F199" s="429" t="s">
        <v>14</v>
      </c>
      <c r="G199" s="423">
        <v>259</v>
      </c>
      <c r="H199" s="423">
        <v>607</v>
      </c>
      <c r="I199" s="425">
        <v>15</v>
      </c>
      <c r="J199" s="176"/>
      <c r="K199" s="102"/>
      <c r="L199" s="102"/>
      <c r="M199" s="102"/>
      <c r="N199" s="101"/>
      <c r="O199" s="101"/>
      <c r="P199" s="101"/>
      <c r="Q199" s="101"/>
      <c r="R199" s="101"/>
      <c r="S199" s="101"/>
      <c r="T199" s="101"/>
      <c r="U199" s="101"/>
      <c r="V199" s="101"/>
      <c r="W199" s="101"/>
      <c r="X199" s="101"/>
      <c r="Y199" s="101"/>
      <c r="Z199" s="268"/>
      <c r="AA199" s="234"/>
      <c r="AB199" s="237"/>
      <c r="AC199" s="236"/>
      <c r="AD199" s="234"/>
      <c r="AE199" s="234"/>
      <c r="AF199" s="234"/>
      <c r="AG199" s="234"/>
      <c r="AH199" s="543">
        <f t="shared" si="2"/>
        <v>0</v>
      </c>
      <c r="AI199" s="235"/>
      <c r="AJ199" s="234"/>
      <c r="AK199" s="234"/>
      <c r="AL199" s="234"/>
      <c r="AM199" s="234"/>
      <c r="AN199" s="2281">
        <f t="shared" si="3"/>
        <v>0</v>
      </c>
      <c r="AO199" s="234"/>
      <c r="AP199" s="234"/>
      <c r="AQ199" s="234"/>
      <c r="AR199" s="234"/>
      <c r="AS199" s="234"/>
      <c r="AT199" s="234"/>
      <c r="AU199" s="234"/>
      <c r="AV199" s="234"/>
      <c r="AW199" s="235"/>
      <c r="AX199" s="234"/>
      <c r="AY199" s="234"/>
      <c r="AZ199" s="234"/>
      <c r="BA199" s="99"/>
    </row>
    <row r="200" spans="1:53" ht="15.75" hidden="1" customHeight="1" x14ac:dyDescent="0.25">
      <c r="A200" s="2878"/>
      <c r="B200" s="2908"/>
      <c r="C200" s="2886"/>
      <c r="D200" s="2886"/>
      <c r="E200" s="424" t="s">
        <v>16</v>
      </c>
      <c r="F200" s="424" t="s">
        <v>693</v>
      </c>
      <c r="G200" s="428">
        <v>0</v>
      </c>
      <c r="H200" s="428">
        <v>1</v>
      </c>
      <c r="I200" s="425">
        <f>0/366</f>
        <v>0</v>
      </c>
      <c r="J200" s="176"/>
      <c r="K200" s="102"/>
      <c r="L200" s="102"/>
      <c r="M200" s="102"/>
      <c r="N200" s="101"/>
      <c r="O200" s="101"/>
      <c r="P200" s="101"/>
      <c r="Q200" s="101"/>
      <c r="R200" s="101"/>
      <c r="S200" s="101"/>
      <c r="T200" s="101"/>
      <c r="U200" s="101"/>
      <c r="V200" s="101"/>
      <c r="W200" s="101"/>
      <c r="X200" s="101"/>
      <c r="Y200" s="101"/>
      <c r="Z200" s="268"/>
      <c r="AA200" s="234"/>
      <c r="AB200" s="237"/>
      <c r="AC200" s="236"/>
      <c r="AD200" s="234"/>
      <c r="AE200" s="234"/>
      <c r="AF200" s="234"/>
      <c r="AG200" s="234"/>
      <c r="AH200" s="543">
        <f t="shared" si="2"/>
        <v>0</v>
      </c>
      <c r="AI200" s="235"/>
      <c r="AJ200" s="234"/>
      <c r="AK200" s="234"/>
      <c r="AL200" s="234"/>
      <c r="AM200" s="234"/>
      <c r="AN200" s="2281">
        <f t="shared" si="3"/>
        <v>0</v>
      </c>
      <c r="AO200" s="234"/>
      <c r="AP200" s="234"/>
      <c r="AQ200" s="234"/>
      <c r="AR200" s="234"/>
      <c r="AS200" s="234"/>
      <c r="AT200" s="234"/>
      <c r="AU200" s="234"/>
      <c r="AV200" s="234"/>
      <c r="AW200" s="235"/>
      <c r="AX200" s="234"/>
      <c r="AY200" s="234"/>
      <c r="AZ200" s="234"/>
      <c r="BA200" s="99"/>
    </row>
    <row r="201" spans="1:53" ht="15.75" hidden="1" customHeight="1" x14ac:dyDescent="0.25">
      <c r="A201" s="2878"/>
      <c r="B201" s="2908"/>
      <c r="C201" s="2886"/>
      <c r="D201" s="2886"/>
      <c r="E201" s="424" t="s">
        <v>13</v>
      </c>
      <c r="F201" s="423" t="s">
        <v>14</v>
      </c>
      <c r="G201" s="423">
        <v>0</v>
      </c>
      <c r="H201" s="423">
        <v>20</v>
      </c>
      <c r="I201" s="425"/>
      <c r="J201" s="176"/>
      <c r="K201" s="102"/>
      <c r="L201" s="102"/>
      <c r="M201" s="102"/>
      <c r="N201" s="101"/>
      <c r="O201" s="101"/>
      <c r="P201" s="101"/>
      <c r="Q201" s="101"/>
      <c r="R201" s="101"/>
      <c r="S201" s="101"/>
      <c r="T201" s="101"/>
      <c r="U201" s="101"/>
      <c r="V201" s="101"/>
      <c r="W201" s="101"/>
      <c r="X201" s="101"/>
      <c r="Y201" s="101"/>
      <c r="Z201" s="268"/>
      <c r="AA201" s="234"/>
      <c r="AB201" s="237"/>
      <c r="AC201" s="236"/>
      <c r="AD201" s="234"/>
      <c r="AE201" s="234"/>
      <c r="AF201" s="234"/>
      <c r="AG201" s="234"/>
      <c r="AH201" s="543">
        <f t="shared" si="2"/>
        <v>0</v>
      </c>
      <c r="AI201" s="235"/>
      <c r="AJ201" s="234"/>
      <c r="AK201" s="234"/>
      <c r="AL201" s="234"/>
      <c r="AM201" s="234"/>
      <c r="AN201" s="2281">
        <f t="shared" si="3"/>
        <v>0</v>
      </c>
      <c r="AO201" s="234"/>
      <c r="AP201" s="234"/>
      <c r="AQ201" s="234"/>
      <c r="AR201" s="234"/>
      <c r="AS201" s="234"/>
      <c r="AT201" s="234"/>
      <c r="AU201" s="234"/>
      <c r="AV201" s="234"/>
      <c r="AW201" s="235"/>
      <c r="AX201" s="234"/>
      <c r="AY201" s="234"/>
      <c r="AZ201" s="234"/>
      <c r="BA201" s="99"/>
    </row>
    <row r="202" spans="1:53" ht="15.75" hidden="1" customHeight="1" x14ac:dyDescent="0.25">
      <c r="A202" s="2878"/>
      <c r="B202" s="2908"/>
      <c r="C202" s="2886"/>
      <c r="D202" s="2886"/>
      <c r="E202" s="424" t="s">
        <v>10</v>
      </c>
      <c r="F202" s="428" t="s">
        <v>11</v>
      </c>
      <c r="G202" s="427">
        <v>108</v>
      </c>
      <c r="H202" s="426">
        <v>300</v>
      </c>
      <c r="I202" s="425">
        <v>0</v>
      </c>
      <c r="J202" s="176"/>
      <c r="K202" s="102"/>
      <c r="L202" s="102"/>
      <c r="M202" s="102"/>
      <c r="N202" s="101"/>
      <c r="O202" s="101"/>
      <c r="P202" s="101"/>
      <c r="Q202" s="101"/>
      <c r="R202" s="101"/>
      <c r="S202" s="101"/>
      <c r="T202" s="101"/>
      <c r="U202" s="101"/>
      <c r="V202" s="101"/>
      <c r="W202" s="101"/>
      <c r="X202" s="101"/>
      <c r="Y202" s="101"/>
      <c r="Z202" s="268"/>
      <c r="AA202" s="234"/>
      <c r="AB202" s="237"/>
      <c r="AC202" s="236"/>
      <c r="AD202" s="234"/>
      <c r="AE202" s="234"/>
      <c r="AF202" s="234"/>
      <c r="AG202" s="234"/>
      <c r="AH202" s="543">
        <f t="shared" si="2"/>
        <v>0</v>
      </c>
      <c r="AI202" s="235"/>
      <c r="AJ202" s="234"/>
      <c r="AK202" s="234"/>
      <c r="AL202" s="234"/>
      <c r="AM202" s="234"/>
      <c r="AN202" s="2281">
        <f t="shared" si="3"/>
        <v>0</v>
      </c>
      <c r="AO202" s="234"/>
      <c r="AP202" s="234"/>
      <c r="AQ202" s="234"/>
      <c r="AR202" s="234"/>
      <c r="AS202" s="234"/>
      <c r="AT202" s="234"/>
      <c r="AU202" s="234"/>
      <c r="AV202" s="234"/>
      <c r="AW202" s="235"/>
      <c r="AX202" s="234"/>
      <c r="AY202" s="234"/>
      <c r="AZ202" s="234"/>
      <c r="BA202" s="99"/>
    </row>
    <row r="203" spans="1:53" ht="15.75" hidden="1" customHeight="1" x14ac:dyDescent="0.25">
      <c r="A203" s="2878"/>
      <c r="B203" s="2908"/>
      <c r="C203" s="2886"/>
      <c r="D203" s="2886"/>
      <c r="E203" s="424" t="s">
        <v>5</v>
      </c>
      <c r="F203" s="423" t="s">
        <v>6</v>
      </c>
      <c r="G203" s="422">
        <v>6000</v>
      </c>
      <c r="H203" s="422">
        <v>15000</v>
      </c>
      <c r="I203" s="421">
        <v>1000</v>
      </c>
      <c r="J203" s="176"/>
      <c r="K203" s="102"/>
      <c r="L203" s="102"/>
      <c r="M203" s="102"/>
      <c r="N203" s="101"/>
      <c r="O203" s="101"/>
      <c r="P203" s="101"/>
      <c r="Q203" s="101"/>
      <c r="R203" s="101"/>
      <c r="S203" s="101"/>
      <c r="T203" s="101"/>
      <c r="U203" s="101"/>
      <c r="V203" s="101"/>
      <c r="W203" s="101"/>
      <c r="X203" s="101"/>
      <c r="Y203" s="101"/>
      <c r="Z203" s="268"/>
      <c r="AA203" s="234"/>
      <c r="AB203" s="237"/>
      <c r="AC203" s="236"/>
      <c r="AD203" s="234"/>
      <c r="AE203" s="234"/>
      <c r="AF203" s="234"/>
      <c r="AG203" s="234"/>
      <c r="AH203" s="543">
        <f t="shared" si="2"/>
        <v>0</v>
      </c>
      <c r="AI203" s="235"/>
      <c r="AJ203" s="234"/>
      <c r="AK203" s="234"/>
      <c r="AL203" s="234"/>
      <c r="AM203" s="234"/>
      <c r="AN203" s="2281">
        <f t="shared" si="3"/>
        <v>0</v>
      </c>
      <c r="AO203" s="234"/>
      <c r="AP203" s="234"/>
      <c r="AQ203" s="234"/>
      <c r="AR203" s="234"/>
      <c r="AS203" s="234"/>
      <c r="AT203" s="234"/>
      <c r="AU203" s="234"/>
      <c r="AV203" s="234"/>
      <c r="AW203" s="235"/>
      <c r="AX203" s="234"/>
      <c r="AY203" s="234"/>
      <c r="AZ203" s="234"/>
      <c r="BA203" s="99"/>
    </row>
    <row r="204" spans="1:53" ht="15.75" hidden="1" customHeight="1" x14ac:dyDescent="0.25">
      <c r="A204" s="2878"/>
      <c r="B204" s="2908"/>
      <c r="C204" s="2886"/>
      <c r="D204" s="2886"/>
      <c r="E204" s="420" t="s">
        <v>2</v>
      </c>
      <c r="F204" s="419" t="s">
        <v>3</v>
      </c>
      <c r="G204" s="419">
        <v>0</v>
      </c>
      <c r="H204" s="419">
        <v>80</v>
      </c>
      <c r="I204" s="418">
        <v>5</v>
      </c>
      <c r="J204" s="176"/>
      <c r="K204" s="102"/>
      <c r="L204" s="102"/>
      <c r="M204" s="102"/>
      <c r="N204" s="101"/>
      <c r="O204" s="101"/>
      <c r="P204" s="101"/>
      <c r="Q204" s="101"/>
      <c r="R204" s="101"/>
      <c r="S204" s="101"/>
      <c r="T204" s="101"/>
      <c r="U204" s="101"/>
      <c r="V204" s="101"/>
      <c r="W204" s="101"/>
      <c r="X204" s="101"/>
      <c r="Y204" s="101"/>
      <c r="Z204" s="268"/>
      <c r="AA204" s="234"/>
      <c r="AB204" s="237"/>
      <c r="AC204" s="236"/>
      <c r="AD204" s="234"/>
      <c r="AE204" s="234"/>
      <c r="AF204" s="234"/>
      <c r="AG204" s="234"/>
      <c r="AH204" s="543">
        <f t="shared" si="2"/>
        <v>0</v>
      </c>
      <c r="AI204" s="235"/>
      <c r="AJ204" s="234"/>
      <c r="AK204" s="234"/>
      <c r="AL204" s="234"/>
      <c r="AM204" s="234"/>
      <c r="AN204" s="2281">
        <f t="shared" si="3"/>
        <v>0</v>
      </c>
      <c r="AO204" s="234"/>
      <c r="AP204" s="234"/>
      <c r="AQ204" s="234"/>
      <c r="AR204" s="234"/>
      <c r="AS204" s="234"/>
      <c r="AT204" s="234"/>
      <c r="AU204" s="234"/>
      <c r="AV204" s="234"/>
      <c r="AW204" s="235"/>
      <c r="AX204" s="234"/>
      <c r="AY204" s="234"/>
      <c r="AZ204" s="234"/>
      <c r="BA204" s="99"/>
    </row>
    <row r="205" spans="1:53" ht="15.75" hidden="1" customHeight="1" x14ac:dyDescent="0.25">
      <c r="A205" s="2878"/>
      <c r="B205" s="2908"/>
      <c r="C205" s="2886"/>
      <c r="D205" s="2886"/>
      <c r="E205" s="412" t="s">
        <v>692</v>
      </c>
      <c r="F205" s="416" t="s">
        <v>691</v>
      </c>
      <c r="G205" s="416" t="s">
        <v>124</v>
      </c>
      <c r="H205" s="416">
        <v>9</v>
      </c>
      <c r="I205" s="409">
        <v>1</v>
      </c>
      <c r="J205" s="171"/>
      <c r="K205" s="102"/>
      <c r="L205" s="102"/>
      <c r="M205" s="102"/>
      <c r="N205" s="101"/>
      <c r="O205" s="101"/>
      <c r="P205" s="101"/>
      <c r="Q205" s="101"/>
      <c r="R205" s="101"/>
      <c r="S205" s="101"/>
      <c r="T205" s="101"/>
      <c r="U205" s="101"/>
      <c r="V205" s="101"/>
      <c r="W205" s="101"/>
      <c r="X205" s="101"/>
      <c r="Y205" s="101"/>
      <c r="Z205" s="268"/>
      <c r="AA205" s="234"/>
      <c r="AB205" s="237"/>
      <c r="AC205" s="236"/>
      <c r="AD205" s="234"/>
      <c r="AE205" s="234"/>
      <c r="AF205" s="234"/>
      <c r="AG205" s="234"/>
      <c r="AH205" s="543">
        <f t="shared" si="2"/>
        <v>0</v>
      </c>
      <c r="AI205" s="235"/>
      <c r="AJ205" s="234"/>
      <c r="AK205" s="234"/>
      <c r="AL205" s="234"/>
      <c r="AM205" s="234"/>
      <c r="AN205" s="2281">
        <f t="shared" si="3"/>
        <v>0</v>
      </c>
      <c r="AO205" s="234"/>
      <c r="AP205" s="234"/>
      <c r="AQ205" s="234"/>
      <c r="AR205" s="234"/>
      <c r="AS205" s="234"/>
      <c r="AT205" s="234"/>
      <c r="AU205" s="234"/>
      <c r="AV205" s="234"/>
      <c r="AW205" s="235"/>
      <c r="AX205" s="234"/>
      <c r="AY205" s="234"/>
      <c r="AZ205" s="234"/>
      <c r="BA205" s="99"/>
    </row>
    <row r="206" spans="1:53" ht="15.75" hidden="1" customHeight="1" x14ac:dyDescent="0.25">
      <c r="A206" s="2878"/>
      <c r="B206" s="2908"/>
      <c r="C206" s="2886"/>
      <c r="D206" s="2886"/>
      <c r="E206" s="412" t="s">
        <v>690</v>
      </c>
      <c r="F206" s="411" t="s">
        <v>129</v>
      </c>
      <c r="G206" s="411" t="s">
        <v>124</v>
      </c>
      <c r="H206" s="414">
        <v>1</v>
      </c>
      <c r="I206" s="413">
        <v>0.1</v>
      </c>
      <c r="J206" s="171"/>
      <c r="K206" s="102"/>
      <c r="L206" s="102"/>
      <c r="M206" s="102"/>
      <c r="N206" s="101"/>
      <c r="O206" s="101"/>
      <c r="P206" s="101"/>
      <c r="Q206" s="101"/>
      <c r="R206" s="101"/>
      <c r="S206" s="101"/>
      <c r="T206" s="101"/>
      <c r="U206" s="101"/>
      <c r="V206" s="101"/>
      <c r="W206" s="101"/>
      <c r="X206" s="101"/>
      <c r="Y206" s="101"/>
      <c r="Z206" s="268"/>
      <c r="AA206" s="234"/>
      <c r="AB206" s="237"/>
      <c r="AC206" s="236"/>
      <c r="AD206" s="234"/>
      <c r="AE206" s="234"/>
      <c r="AF206" s="234"/>
      <c r="AG206" s="234"/>
      <c r="AH206" s="543">
        <f t="shared" si="2"/>
        <v>0</v>
      </c>
      <c r="AI206" s="235"/>
      <c r="AJ206" s="234"/>
      <c r="AK206" s="234"/>
      <c r="AL206" s="234"/>
      <c r="AM206" s="234"/>
      <c r="AN206" s="2281">
        <f t="shared" si="3"/>
        <v>0</v>
      </c>
      <c r="AO206" s="234"/>
      <c r="AP206" s="234"/>
      <c r="AQ206" s="234"/>
      <c r="AR206" s="234"/>
      <c r="AS206" s="234"/>
      <c r="AT206" s="234"/>
      <c r="AU206" s="234"/>
      <c r="AV206" s="234"/>
      <c r="AW206" s="235"/>
      <c r="AX206" s="234"/>
      <c r="AY206" s="234"/>
      <c r="AZ206" s="234"/>
      <c r="BA206" s="99"/>
    </row>
    <row r="207" spans="1:53" ht="15.75" hidden="1" customHeight="1" x14ac:dyDescent="0.25">
      <c r="A207" s="2878"/>
      <c r="B207" s="2908"/>
      <c r="C207" s="2886"/>
      <c r="D207" s="2886"/>
      <c r="E207" s="412" t="s">
        <v>689</v>
      </c>
      <c r="F207" s="411" t="s">
        <v>688</v>
      </c>
      <c r="G207" s="411" t="s">
        <v>124</v>
      </c>
      <c r="H207" s="411">
        <v>4000</v>
      </c>
      <c r="I207" s="409">
        <v>500</v>
      </c>
      <c r="J207" s="171"/>
      <c r="K207" s="102"/>
      <c r="L207" s="102"/>
      <c r="M207" s="102"/>
      <c r="N207" s="101"/>
      <c r="O207" s="101"/>
      <c r="P207" s="101"/>
      <c r="Q207" s="101"/>
      <c r="R207" s="101"/>
      <c r="S207" s="101"/>
      <c r="T207" s="101"/>
      <c r="U207" s="101"/>
      <c r="V207" s="101"/>
      <c r="W207" s="101"/>
      <c r="X207" s="101"/>
      <c r="Y207" s="101"/>
      <c r="Z207" s="268"/>
      <c r="AA207" s="234"/>
      <c r="AB207" s="237"/>
      <c r="AC207" s="236"/>
      <c r="AD207" s="234"/>
      <c r="AE207" s="234"/>
      <c r="AF207" s="234"/>
      <c r="AG207" s="234"/>
      <c r="AH207" s="543">
        <f t="shared" si="2"/>
        <v>0</v>
      </c>
      <c r="AI207" s="235"/>
      <c r="AJ207" s="234"/>
      <c r="AK207" s="234"/>
      <c r="AL207" s="234"/>
      <c r="AM207" s="234"/>
      <c r="AN207" s="2281">
        <f t="shared" si="3"/>
        <v>0</v>
      </c>
      <c r="AO207" s="234"/>
      <c r="AP207" s="234"/>
      <c r="AQ207" s="234"/>
      <c r="AR207" s="234"/>
      <c r="AS207" s="234"/>
      <c r="AT207" s="234"/>
      <c r="AU207" s="234"/>
      <c r="AV207" s="234"/>
      <c r="AW207" s="235"/>
      <c r="AX207" s="234"/>
      <c r="AY207" s="234"/>
      <c r="AZ207" s="234"/>
      <c r="BA207" s="99"/>
    </row>
    <row r="208" spans="1:53" ht="15.75" hidden="1" customHeight="1" x14ac:dyDescent="0.25">
      <c r="A208" s="2878"/>
      <c r="B208" s="2908"/>
      <c r="C208" s="2886"/>
      <c r="D208" s="2886"/>
      <c r="E208" s="412" t="s">
        <v>687</v>
      </c>
      <c r="F208" s="416" t="s">
        <v>686</v>
      </c>
      <c r="G208" s="416" t="s">
        <v>124</v>
      </c>
      <c r="H208" s="416">
        <v>1000</v>
      </c>
      <c r="I208" s="409"/>
      <c r="J208" s="171"/>
      <c r="K208" s="102"/>
      <c r="L208" s="102"/>
      <c r="M208" s="102"/>
      <c r="N208" s="101"/>
      <c r="O208" s="101"/>
      <c r="P208" s="101"/>
      <c r="Q208" s="101"/>
      <c r="R208" s="101"/>
      <c r="S208" s="101"/>
      <c r="T208" s="101"/>
      <c r="U208" s="101"/>
      <c r="V208" s="101"/>
      <c r="W208" s="101"/>
      <c r="X208" s="101"/>
      <c r="Y208" s="101"/>
      <c r="Z208" s="268"/>
      <c r="AA208" s="234"/>
      <c r="AB208" s="237"/>
      <c r="AC208" s="236"/>
      <c r="AD208" s="234"/>
      <c r="AE208" s="234"/>
      <c r="AF208" s="234"/>
      <c r="AG208" s="234"/>
      <c r="AH208" s="543">
        <f t="shared" si="2"/>
        <v>0</v>
      </c>
      <c r="AI208" s="235"/>
      <c r="AJ208" s="234"/>
      <c r="AK208" s="234"/>
      <c r="AL208" s="234"/>
      <c r="AM208" s="234"/>
      <c r="AN208" s="2281">
        <f t="shared" si="3"/>
        <v>0</v>
      </c>
      <c r="AO208" s="234"/>
      <c r="AP208" s="234"/>
      <c r="AQ208" s="234"/>
      <c r="AR208" s="234"/>
      <c r="AS208" s="234"/>
      <c r="AT208" s="234"/>
      <c r="AU208" s="234"/>
      <c r="AV208" s="234"/>
      <c r="AW208" s="235"/>
      <c r="AX208" s="234"/>
      <c r="AY208" s="234"/>
      <c r="AZ208" s="234"/>
      <c r="BA208" s="99"/>
    </row>
    <row r="209" spans="1:53" ht="15.75" hidden="1" customHeight="1" x14ac:dyDescent="0.25">
      <c r="A209" s="2878"/>
      <c r="B209" s="2908"/>
      <c r="C209" s="2886"/>
      <c r="D209" s="2886"/>
      <c r="E209" s="412" t="s">
        <v>685</v>
      </c>
      <c r="F209" s="416" t="s">
        <v>675</v>
      </c>
      <c r="G209" s="416" t="s">
        <v>124</v>
      </c>
      <c r="H209" s="416">
        <v>500</v>
      </c>
      <c r="I209" s="409">
        <v>125</v>
      </c>
      <c r="J209" s="171"/>
      <c r="K209" s="102"/>
      <c r="L209" s="102"/>
      <c r="M209" s="102"/>
      <c r="N209" s="101"/>
      <c r="O209" s="101"/>
      <c r="P209" s="101"/>
      <c r="Q209" s="101"/>
      <c r="R209" s="101"/>
      <c r="S209" s="101"/>
      <c r="T209" s="101"/>
      <c r="U209" s="101"/>
      <c r="V209" s="101"/>
      <c r="W209" s="101"/>
      <c r="X209" s="101"/>
      <c r="Y209" s="101"/>
      <c r="Z209" s="268"/>
      <c r="AA209" s="234"/>
      <c r="AB209" s="237"/>
      <c r="AC209" s="236"/>
      <c r="AD209" s="234"/>
      <c r="AE209" s="234"/>
      <c r="AF209" s="234"/>
      <c r="AG209" s="234"/>
      <c r="AH209" s="543">
        <f t="shared" si="2"/>
        <v>0</v>
      </c>
      <c r="AI209" s="235"/>
      <c r="AJ209" s="234"/>
      <c r="AK209" s="234"/>
      <c r="AL209" s="234"/>
      <c r="AM209" s="234"/>
      <c r="AN209" s="2281">
        <f t="shared" si="3"/>
        <v>0</v>
      </c>
      <c r="AO209" s="234"/>
      <c r="AP209" s="234"/>
      <c r="AQ209" s="234"/>
      <c r="AR209" s="234"/>
      <c r="AS209" s="234"/>
      <c r="AT209" s="234"/>
      <c r="AU209" s="234"/>
      <c r="AV209" s="234"/>
      <c r="AW209" s="235"/>
      <c r="AX209" s="234"/>
      <c r="AY209" s="234"/>
      <c r="AZ209" s="234"/>
      <c r="BA209" s="99"/>
    </row>
    <row r="210" spans="1:53" ht="15.75" hidden="1" customHeight="1" x14ac:dyDescent="0.25">
      <c r="A210" s="2878"/>
      <c r="B210" s="2908"/>
      <c r="C210" s="2886"/>
      <c r="D210" s="2886"/>
      <c r="E210" s="412" t="s">
        <v>684</v>
      </c>
      <c r="F210" s="416" t="s">
        <v>683</v>
      </c>
      <c r="G210" s="416">
        <v>0</v>
      </c>
      <c r="H210" s="416">
        <v>1</v>
      </c>
      <c r="I210" s="417">
        <v>1</v>
      </c>
      <c r="J210" s="171"/>
      <c r="K210" s="102"/>
      <c r="L210" s="102"/>
      <c r="M210" s="102"/>
      <c r="N210" s="101"/>
      <c r="O210" s="101"/>
      <c r="P210" s="101"/>
      <c r="Q210" s="101"/>
      <c r="R210" s="101"/>
      <c r="S210" s="101"/>
      <c r="T210" s="101"/>
      <c r="U210" s="101"/>
      <c r="V210" s="101"/>
      <c r="W210" s="101"/>
      <c r="X210" s="101"/>
      <c r="Y210" s="101"/>
      <c r="Z210" s="268"/>
      <c r="AA210" s="234"/>
      <c r="AB210" s="237"/>
      <c r="AC210" s="236"/>
      <c r="AD210" s="234"/>
      <c r="AE210" s="234"/>
      <c r="AF210" s="234"/>
      <c r="AG210" s="234"/>
      <c r="AH210" s="543">
        <f t="shared" si="2"/>
        <v>0</v>
      </c>
      <c r="AI210" s="235"/>
      <c r="AJ210" s="234"/>
      <c r="AK210" s="234"/>
      <c r="AL210" s="234"/>
      <c r="AM210" s="234"/>
      <c r="AN210" s="2281">
        <f t="shared" si="3"/>
        <v>0</v>
      </c>
      <c r="AO210" s="234"/>
      <c r="AP210" s="234"/>
      <c r="AQ210" s="234"/>
      <c r="AR210" s="234"/>
      <c r="AS210" s="234"/>
      <c r="AT210" s="234"/>
      <c r="AU210" s="234"/>
      <c r="AV210" s="234"/>
      <c r="AW210" s="235"/>
      <c r="AX210" s="234"/>
      <c r="AY210" s="234"/>
      <c r="AZ210" s="234"/>
      <c r="BA210" s="99"/>
    </row>
    <row r="211" spans="1:53" ht="15.75" hidden="1" customHeight="1" x14ac:dyDescent="0.25">
      <c r="A211" s="2878"/>
      <c r="B211" s="2908"/>
      <c r="C211" s="2886"/>
      <c r="D211" s="2886"/>
      <c r="E211" s="412" t="s">
        <v>682</v>
      </c>
      <c r="F211" s="416" t="s">
        <v>129</v>
      </c>
      <c r="G211" s="415">
        <v>0.2</v>
      </c>
      <c r="H211" s="415">
        <v>0.75</v>
      </c>
      <c r="I211" s="413">
        <v>0.05</v>
      </c>
      <c r="J211" s="171"/>
      <c r="K211" s="102"/>
      <c r="L211" s="102"/>
      <c r="M211" s="102"/>
      <c r="N211" s="101"/>
      <c r="O211" s="101"/>
      <c r="P211" s="101"/>
      <c r="Q211" s="101"/>
      <c r="R211" s="101"/>
      <c r="S211" s="101"/>
      <c r="T211" s="101"/>
      <c r="U211" s="101"/>
      <c r="V211" s="101"/>
      <c r="W211" s="101"/>
      <c r="X211" s="101"/>
      <c r="Y211" s="101"/>
      <c r="Z211" s="268"/>
      <c r="AA211" s="234"/>
      <c r="AB211" s="237"/>
      <c r="AC211" s="236"/>
      <c r="AD211" s="234"/>
      <c r="AE211" s="234"/>
      <c r="AF211" s="234"/>
      <c r="AG211" s="234"/>
      <c r="AH211" s="543">
        <f t="shared" si="2"/>
        <v>0</v>
      </c>
      <c r="AI211" s="235"/>
      <c r="AJ211" s="234"/>
      <c r="AK211" s="234"/>
      <c r="AL211" s="234"/>
      <c r="AM211" s="234"/>
      <c r="AN211" s="2281">
        <f t="shared" si="3"/>
        <v>0</v>
      </c>
      <c r="AO211" s="234"/>
      <c r="AP211" s="234"/>
      <c r="AQ211" s="234"/>
      <c r="AR211" s="234"/>
      <c r="AS211" s="234"/>
      <c r="AT211" s="234"/>
      <c r="AU211" s="234"/>
      <c r="AV211" s="234"/>
      <c r="AW211" s="235"/>
      <c r="AX211" s="234"/>
      <c r="AY211" s="234"/>
      <c r="AZ211" s="234"/>
      <c r="BA211" s="99"/>
    </row>
    <row r="212" spans="1:53" ht="15.75" hidden="1" customHeight="1" x14ac:dyDescent="0.25">
      <c r="A212" s="2878"/>
      <c r="B212" s="2908"/>
      <c r="C212" s="2886"/>
      <c r="D212" s="2886"/>
      <c r="E212" s="412" t="s">
        <v>681</v>
      </c>
      <c r="F212" s="411" t="s">
        <v>680</v>
      </c>
      <c r="G212" s="411" t="s">
        <v>124</v>
      </c>
      <c r="H212" s="411">
        <v>8</v>
      </c>
      <c r="I212" s="409"/>
      <c r="J212" s="171"/>
      <c r="K212" s="102"/>
      <c r="L212" s="102"/>
      <c r="M212" s="102"/>
      <c r="N212" s="101"/>
      <c r="O212" s="101"/>
      <c r="P212" s="101"/>
      <c r="Q212" s="101"/>
      <c r="R212" s="101"/>
      <c r="S212" s="101"/>
      <c r="T212" s="101"/>
      <c r="U212" s="101"/>
      <c r="V212" s="101"/>
      <c r="W212" s="101"/>
      <c r="X212" s="101"/>
      <c r="Y212" s="101"/>
      <c r="Z212" s="268"/>
      <c r="AA212" s="234"/>
      <c r="AB212" s="237"/>
      <c r="AC212" s="236"/>
      <c r="AD212" s="234"/>
      <c r="AE212" s="234"/>
      <c r="AF212" s="234"/>
      <c r="AG212" s="234"/>
      <c r="AH212" s="543">
        <f t="shared" si="2"/>
        <v>0</v>
      </c>
      <c r="AI212" s="235"/>
      <c r="AJ212" s="234"/>
      <c r="AK212" s="234"/>
      <c r="AL212" s="234"/>
      <c r="AM212" s="234"/>
      <c r="AN212" s="2281">
        <f t="shared" si="3"/>
        <v>0</v>
      </c>
      <c r="AO212" s="234"/>
      <c r="AP212" s="234"/>
      <c r="AQ212" s="234"/>
      <c r="AR212" s="234"/>
      <c r="AS212" s="234"/>
      <c r="AT212" s="234"/>
      <c r="AU212" s="234"/>
      <c r="AV212" s="234"/>
      <c r="AW212" s="235"/>
      <c r="AX212" s="234"/>
      <c r="AY212" s="234"/>
      <c r="AZ212" s="234"/>
      <c r="BA212" s="99"/>
    </row>
    <row r="213" spans="1:53" ht="15.75" hidden="1" customHeight="1" x14ac:dyDescent="0.25">
      <c r="A213" s="2878"/>
      <c r="B213" s="2908"/>
      <c r="C213" s="2886"/>
      <c r="D213" s="2886"/>
      <c r="E213" s="412" t="s">
        <v>679</v>
      </c>
      <c r="F213" s="411" t="s">
        <v>571</v>
      </c>
      <c r="G213" s="411" t="s">
        <v>124</v>
      </c>
      <c r="H213" s="411">
        <v>1000</v>
      </c>
      <c r="I213" s="409">
        <v>100</v>
      </c>
      <c r="J213" s="171"/>
      <c r="K213" s="102"/>
      <c r="L213" s="102"/>
      <c r="M213" s="102"/>
      <c r="N213" s="101"/>
      <c r="O213" s="101"/>
      <c r="P213" s="101"/>
      <c r="Q213" s="101"/>
      <c r="R213" s="101"/>
      <c r="S213" s="101"/>
      <c r="T213" s="101"/>
      <c r="U213" s="101"/>
      <c r="V213" s="101"/>
      <c r="W213" s="101"/>
      <c r="X213" s="101"/>
      <c r="Y213" s="101"/>
      <c r="Z213" s="268"/>
      <c r="AA213" s="234"/>
      <c r="AB213" s="237"/>
      <c r="AC213" s="236"/>
      <c r="AD213" s="234"/>
      <c r="AE213" s="234"/>
      <c r="AF213" s="234"/>
      <c r="AG213" s="234"/>
      <c r="AH213" s="543">
        <f t="shared" si="2"/>
        <v>0</v>
      </c>
      <c r="AI213" s="235"/>
      <c r="AJ213" s="234"/>
      <c r="AK213" s="234"/>
      <c r="AL213" s="234"/>
      <c r="AM213" s="234"/>
      <c r="AN213" s="2281">
        <f t="shared" si="3"/>
        <v>0</v>
      </c>
      <c r="AO213" s="234"/>
      <c r="AP213" s="234"/>
      <c r="AQ213" s="234"/>
      <c r="AR213" s="234"/>
      <c r="AS213" s="234"/>
      <c r="AT213" s="234"/>
      <c r="AU213" s="234"/>
      <c r="AV213" s="234"/>
      <c r="AW213" s="235"/>
      <c r="AX213" s="234"/>
      <c r="AY213" s="234"/>
      <c r="AZ213" s="234"/>
      <c r="BA213" s="99"/>
    </row>
    <row r="214" spans="1:53" ht="15.75" hidden="1" customHeight="1" x14ac:dyDescent="0.25">
      <c r="A214" s="2878"/>
      <c r="B214" s="2908"/>
      <c r="C214" s="2886"/>
      <c r="D214" s="2886"/>
      <c r="E214" s="412" t="s">
        <v>678</v>
      </c>
      <c r="F214" s="411" t="s">
        <v>677</v>
      </c>
      <c r="G214" s="411" t="s">
        <v>124</v>
      </c>
      <c r="H214" s="414">
        <v>0.5</v>
      </c>
      <c r="I214" s="413">
        <v>0.05</v>
      </c>
      <c r="J214" s="171"/>
      <c r="K214" s="102"/>
      <c r="L214" s="102"/>
      <c r="M214" s="102"/>
      <c r="N214" s="101"/>
      <c r="O214" s="101"/>
      <c r="P214" s="101"/>
      <c r="Q214" s="101"/>
      <c r="R214" s="101"/>
      <c r="S214" s="101"/>
      <c r="T214" s="101"/>
      <c r="U214" s="101"/>
      <c r="V214" s="101"/>
      <c r="W214" s="101"/>
      <c r="X214" s="101"/>
      <c r="Y214" s="101"/>
      <c r="Z214" s="268"/>
      <c r="AA214" s="234"/>
      <c r="AB214" s="237"/>
      <c r="AC214" s="236"/>
      <c r="AD214" s="234"/>
      <c r="AE214" s="234"/>
      <c r="AF214" s="234"/>
      <c r="AG214" s="234"/>
      <c r="AH214" s="543">
        <f t="shared" si="2"/>
        <v>0</v>
      </c>
      <c r="AI214" s="235"/>
      <c r="AJ214" s="234"/>
      <c r="AK214" s="234"/>
      <c r="AL214" s="234"/>
      <c r="AM214" s="234"/>
      <c r="AN214" s="2281">
        <f t="shared" si="3"/>
        <v>0</v>
      </c>
      <c r="AO214" s="234"/>
      <c r="AP214" s="234"/>
      <c r="AQ214" s="234"/>
      <c r="AR214" s="234"/>
      <c r="AS214" s="234"/>
      <c r="AT214" s="234"/>
      <c r="AU214" s="234"/>
      <c r="AV214" s="234"/>
      <c r="AW214" s="235"/>
      <c r="AX214" s="234"/>
      <c r="AY214" s="234"/>
      <c r="AZ214" s="234"/>
      <c r="BA214" s="99"/>
    </row>
    <row r="215" spans="1:53" ht="15.75" hidden="1" customHeight="1" x14ac:dyDescent="0.25">
      <c r="A215" s="2878"/>
      <c r="B215" s="2908"/>
      <c r="C215" s="2886"/>
      <c r="D215" s="2886"/>
      <c r="E215" s="412" t="s">
        <v>676</v>
      </c>
      <c r="F215" s="411" t="s">
        <v>675</v>
      </c>
      <c r="G215" s="410" t="s">
        <v>124</v>
      </c>
      <c r="H215" s="410">
        <v>1000</v>
      </c>
      <c r="I215" s="409">
        <v>200</v>
      </c>
      <c r="J215" s="171"/>
      <c r="K215" s="102"/>
      <c r="L215" s="102"/>
      <c r="M215" s="102"/>
      <c r="N215" s="101"/>
      <c r="O215" s="101"/>
      <c r="P215" s="101"/>
      <c r="Q215" s="101"/>
      <c r="R215" s="101"/>
      <c r="S215" s="101"/>
      <c r="T215" s="101"/>
      <c r="U215" s="101"/>
      <c r="V215" s="101"/>
      <c r="W215" s="101"/>
      <c r="X215" s="101"/>
      <c r="Y215" s="101"/>
      <c r="Z215" s="268"/>
      <c r="AA215" s="234"/>
      <c r="AB215" s="237"/>
      <c r="AC215" s="236"/>
      <c r="AD215" s="234"/>
      <c r="AE215" s="234"/>
      <c r="AF215" s="234"/>
      <c r="AG215" s="234"/>
      <c r="AH215" s="543">
        <f t="shared" si="2"/>
        <v>0</v>
      </c>
      <c r="AI215" s="235"/>
      <c r="AJ215" s="234"/>
      <c r="AK215" s="234"/>
      <c r="AL215" s="234"/>
      <c r="AM215" s="234"/>
      <c r="AN215" s="2281">
        <f t="shared" si="3"/>
        <v>0</v>
      </c>
      <c r="AO215" s="234"/>
      <c r="AP215" s="234"/>
      <c r="AQ215" s="234"/>
      <c r="AR215" s="234"/>
      <c r="AS215" s="234"/>
      <c r="AT215" s="234"/>
      <c r="AU215" s="234"/>
      <c r="AV215" s="234"/>
      <c r="AW215" s="235"/>
      <c r="AX215" s="234"/>
      <c r="AY215" s="234"/>
      <c r="AZ215" s="234"/>
      <c r="BA215" s="99"/>
    </row>
    <row r="216" spans="1:53" ht="15.75" hidden="1" customHeight="1" x14ac:dyDescent="0.25">
      <c r="A216" s="2878"/>
      <c r="B216" s="2908"/>
      <c r="C216" s="2886"/>
      <c r="D216" s="2886"/>
      <c r="E216" s="208" t="s">
        <v>674</v>
      </c>
      <c r="F216" s="207" t="s">
        <v>673</v>
      </c>
      <c r="G216" s="207" t="s">
        <v>124</v>
      </c>
      <c r="H216" s="223">
        <v>1</v>
      </c>
      <c r="I216" s="408">
        <v>0.25</v>
      </c>
      <c r="J216" s="176"/>
      <c r="K216" s="102"/>
      <c r="L216" s="102"/>
      <c r="M216" s="102"/>
      <c r="N216" s="101"/>
      <c r="O216" s="101"/>
      <c r="P216" s="101"/>
      <c r="Q216" s="101"/>
      <c r="R216" s="101"/>
      <c r="S216" s="101"/>
      <c r="T216" s="101"/>
      <c r="U216" s="101"/>
      <c r="V216" s="101"/>
      <c r="W216" s="101"/>
      <c r="X216" s="101"/>
      <c r="Y216" s="101"/>
      <c r="Z216" s="268"/>
      <c r="AA216" s="234"/>
      <c r="AB216" s="237"/>
      <c r="AC216" s="236"/>
      <c r="AD216" s="234"/>
      <c r="AE216" s="234"/>
      <c r="AF216" s="234"/>
      <c r="AG216" s="234"/>
      <c r="AH216" s="543">
        <f t="shared" si="2"/>
        <v>0</v>
      </c>
      <c r="AI216" s="235"/>
      <c r="AJ216" s="234"/>
      <c r="AK216" s="234"/>
      <c r="AL216" s="234"/>
      <c r="AM216" s="234"/>
      <c r="AN216" s="2281">
        <f t="shared" si="3"/>
        <v>0</v>
      </c>
      <c r="AO216" s="234"/>
      <c r="AP216" s="234"/>
      <c r="AQ216" s="234"/>
      <c r="AR216" s="234"/>
      <c r="AS216" s="234"/>
      <c r="AT216" s="234"/>
      <c r="AU216" s="234"/>
      <c r="AV216" s="234"/>
      <c r="AW216" s="235"/>
      <c r="AX216" s="234"/>
      <c r="AY216" s="234"/>
      <c r="AZ216" s="234"/>
      <c r="BA216" s="99"/>
    </row>
    <row r="217" spans="1:53" ht="15.75" hidden="1" customHeight="1" x14ac:dyDescent="0.25">
      <c r="A217" s="2878"/>
      <c r="B217" s="2908"/>
      <c r="C217" s="2886"/>
      <c r="D217" s="2886"/>
      <c r="E217" s="208" t="s">
        <v>672</v>
      </c>
      <c r="F217" s="207" t="s">
        <v>671</v>
      </c>
      <c r="G217" s="207">
        <v>40</v>
      </c>
      <c r="H217" s="407">
        <v>35</v>
      </c>
      <c r="I217" s="406">
        <v>5</v>
      </c>
      <c r="J217" s="176"/>
      <c r="K217" s="102"/>
      <c r="L217" s="102"/>
      <c r="M217" s="102"/>
      <c r="N217" s="101"/>
      <c r="O217" s="101"/>
      <c r="P217" s="101"/>
      <c r="Q217" s="101"/>
      <c r="R217" s="101"/>
      <c r="S217" s="101"/>
      <c r="T217" s="101"/>
      <c r="U217" s="101"/>
      <c r="V217" s="101"/>
      <c r="W217" s="101"/>
      <c r="X217" s="101"/>
      <c r="Y217" s="101"/>
      <c r="Z217" s="268"/>
      <c r="AA217" s="234"/>
      <c r="AB217" s="237"/>
      <c r="AC217" s="236"/>
      <c r="AD217" s="234"/>
      <c r="AE217" s="234"/>
      <c r="AF217" s="234"/>
      <c r="AG217" s="234"/>
      <c r="AH217" s="543">
        <f t="shared" si="2"/>
        <v>0</v>
      </c>
      <c r="AI217" s="235"/>
      <c r="AJ217" s="234"/>
      <c r="AK217" s="234"/>
      <c r="AL217" s="234"/>
      <c r="AM217" s="234"/>
      <c r="AN217" s="2281">
        <f t="shared" si="3"/>
        <v>0</v>
      </c>
      <c r="AO217" s="234"/>
      <c r="AP217" s="234"/>
      <c r="AQ217" s="234"/>
      <c r="AR217" s="234"/>
      <c r="AS217" s="234"/>
      <c r="AT217" s="234"/>
      <c r="AU217" s="234"/>
      <c r="AV217" s="234"/>
      <c r="AW217" s="235"/>
      <c r="AX217" s="234"/>
      <c r="AY217" s="234"/>
      <c r="AZ217" s="234"/>
      <c r="BA217" s="99"/>
    </row>
    <row r="218" spans="1:53" ht="15.75" hidden="1" customHeight="1" x14ac:dyDescent="0.25">
      <c r="A218" s="2878"/>
      <c r="B218" s="2908"/>
      <c r="C218" s="2886"/>
      <c r="D218" s="2886"/>
      <c r="E218" s="208" t="s">
        <v>670</v>
      </c>
      <c r="F218" s="207" t="s">
        <v>669</v>
      </c>
      <c r="G218" s="213">
        <v>0</v>
      </c>
      <c r="H218" s="216">
        <v>1</v>
      </c>
      <c r="I218" s="405">
        <v>0.25</v>
      </c>
      <c r="J218" s="176"/>
      <c r="K218" s="102"/>
      <c r="L218" s="102"/>
      <c r="M218" s="102"/>
      <c r="N218" s="101"/>
      <c r="O218" s="101"/>
      <c r="P218" s="101"/>
      <c r="Q218" s="101"/>
      <c r="R218" s="101"/>
      <c r="S218" s="101"/>
      <c r="T218" s="101"/>
      <c r="U218" s="101"/>
      <c r="V218" s="101"/>
      <c r="W218" s="101"/>
      <c r="X218" s="101"/>
      <c r="Y218" s="101"/>
      <c r="Z218" s="268"/>
      <c r="AA218" s="234"/>
      <c r="AB218" s="237"/>
      <c r="AC218" s="236"/>
      <c r="AD218" s="234"/>
      <c r="AE218" s="234"/>
      <c r="AF218" s="234"/>
      <c r="AG218" s="234"/>
      <c r="AH218" s="543">
        <f t="shared" si="2"/>
        <v>0</v>
      </c>
      <c r="AI218" s="235"/>
      <c r="AJ218" s="234"/>
      <c r="AK218" s="234"/>
      <c r="AL218" s="234"/>
      <c r="AM218" s="234"/>
      <c r="AN218" s="2281">
        <f t="shared" si="3"/>
        <v>0</v>
      </c>
      <c r="AO218" s="234"/>
      <c r="AP218" s="234"/>
      <c r="AQ218" s="234"/>
      <c r="AR218" s="234"/>
      <c r="AS218" s="234"/>
      <c r="AT218" s="234"/>
      <c r="AU218" s="234"/>
      <c r="AV218" s="234"/>
      <c r="AW218" s="235"/>
      <c r="AX218" s="234"/>
      <c r="AY218" s="234"/>
      <c r="AZ218" s="234"/>
      <c r="BA218" s="99"/>
    </row>
    <row r="219" spans="1:53" ht="15.75" hidden="1" customHeight="1" x14ac:dyDescent="0.25">
      <c r="A219" s="2878"/>
      <c r="B219" s="2908"/>
      <c r="C219" s="2886"/>
      <c r="D219" s="2886"/>
      <c r="E219" s="208" t="s">
        <v>668</v>
      </c>
      <c r="F219" s="207" t="s">
        <v>667</v>
      </c>
      <c r="G219" s="207" t="s">
        <v>124</v>
      </c>
      <c r="H219" s="223">
        <v>14</v>
      </c>
      <c r="I219" s="406">
        <v>2</v>
      </c>
      <c r="J219" s="176"/>
      <c r="K219" s="102"/>
      <c r="L219" s="102"/>
      <c r="M219" s="102"/>
      <c r="N219" s="101"/>
      <c r="O219" s="101"/>
      <c r="P219" s="101"/>
      <c r="Q219" s="101"/>
      <c r="R219" s="101"/>
      <c r="S219" s="101"/>
      <c r="T219" s="101"/>
      <c r="U219" s="101"/>
      <c r="V219" s="101"/>
      <c r="W219" s="101"/>
      <c r="X219" s="101"/>
      <c r="Y219" s="101"/>
      <c r="Z219" s="268"/>
      <c r="AA219" s="234"/>
      <c r="AB219" s="237"/>
      <c r="AC219" s="236"/>
      <c r="AD219" s="234"/>
      <c r="AE219" s="234"/>
      <c r="AF219" s="234"/>
      <c r="AG219" s="234"/>
      <c r="AH219" s="543">
        <f t="shared" si="2"/>
        <v>0</v>
      </c>
      <c r="AI219" s="235"/>
      <c r="AJ219" s="234"/>
      <c r="AK219" s="234"/>
      <c r="AL219" s="234"/>
      <c r="AM219" s="234"/>
      <c r="AN219" s="2281">
        <f t="shared" si="3"/>
        <v>0</v>
      </c>
      <c r="AO219" s="234"/>
      <c r="AP219" s="234"/>
      <c r="AQ219" s="234"/>
      <c r="AR219" s="234"/>
      <c r="AS219" s="234"/>
      <c r="AT219" s="234"/>
      <c r="AU219" s="234"/>
      <c r="AV219" s="234"/>
      <c r="AW219" s="235"/>
      <c r="AX219" s="234"/>
      <c r="AY219" s="234"/>
      <c r="AZ219" s="234"/>
      <c r="BA219" s="99"/>
    </row>
    <row r="220" spans="1:53" ht="15.75" hidden="1" customHeight="1" x14ac:dyDescent="0.25">
      <c r="A220" s="2878"/>
      <c r="B220" s="2908"/>
      <c r="C220" s="2886"/>
      <c r="D220" s="2886"/>
      <c r="E220" s="208" t="s">
        <v>666</v>
      </c>
      <c r="F220" s="207" t="s">
        <v>129</v>
      </c>
      <c r="G220" s="213">
        <v>0.1</v>
      </c>
      <c r="H220" s="216">
        <v>1</v>
      </c>
      <c r="I220" s="405">
        <v>0.2</v>
      </c>
      <c r="J220" s="176"/>
      <c r="K220" s="102"/>
      <c r="L220" s="102"/>
      <c r="M220" s="102"/>
      <c r="N220" s="101"/>
      <c r="O220" s="101"/>
      <c r="P220" s="101"/>
      <c r="Q220" s="101"/>
      <c r="R220" s="101"/>
      <c r="S220" s="101"/>
      <c r="T220" s="101"/>
      <c r="U220" s="101"/>
      <c r="V220" s="101"/>
      <c r="W220" s="101"/>
      <c r="X220" s="101"/>
      <c r="Y220" s="101"/>
      <c r="Z220" s="268"/>
      <c r="AA220" s="234"/>
      <c r="AB220" s="237"/>
      <c r="AC220" s="236"/>
      <c r="AD220" s="234"/>
      <c r="AE220" s="234"/>
      <c r="AF220" s="234"/>
      <c r="AG220" s="234"/>
      <c r="AH220" s="543">
        <f t="shared" si="2"/>
        <v>0</v>
      </c>
      <c r="AI220" s="235"/>
      <c r="AJ220" s="234"/>
      <c r="AK220" s="234"/>
      <c r="AL220" s="234"/>
      <c r="AM220" s="234"/>
      <c r="AN220" s="2281">
        <f t="shared" si="3"/>
        <v>0</v>
      </c>
      <c r="AO220" s="234"/>
      <c r="AP220" s="234"/>
      <c r="AQ220" s="234"/>
      <c r="AR220" s="234"/>
      <c r="AS220" s="234"/>
      <c r="AT220" s="234"/>
      <c r="AU220" s="234"/>
      <c r="AV220" s="234"/>
      <c r="AW220" s="235"/>
      <c r="AX220" s="234"/>
      <c r="AY220" s="234"/>
      <c r="AZ220" s="234"/>
      <c r="BA220" s="99"/>
    </row>
    <row r="221" spans="1:53" ht="15.75" hidden="1" customHeight="1" x14ac:dyDescent="0.25">
      <c r="A221" s="2878"/>
      <c r="B221" s="2908"/>
      <c r="C221" s="2886"/>
      <c r="D221" s="2886"/>
      <c r="E221" s="222" t="s">
        <v>665</v>
      </c>
      <c r="F221" s="207" t="s">
        <v>470</v>
      </c>
      <c r="G221" s="207" t="s">
        <v>124</v>
      </c>
      <c r="H221" s="223">
        <v>100</v>
      </c>
      <c r="I221" s="405">
        <v>0</v>
      </c>
      <c r="J221" s="176"/>
      <c r="K221" s="102"/>
      <c r="L221" s="102"/>
      <c r="M221" s="102"/>
      <c r="N221" s="101"/>
      <c r="O221" s="101"/>
      <c r="P221" s="101"/>
      <c r="Q221" s="101"/>
      <c r="R221" s="101"/>
      <c r="S221" s="101"/>
      <c r="T221" s="101"/>
      <c r="U221" s="101"/>
      <c r="V221" s="101"/>
      <c r="W221" s="101"/>
      <c r="X221" s="101"/>
      <c r="Y221" s="101"/>
      <c r="Z221" s="268"/>
      <c r="AA221" s="234"/>
      <c r="AB221" s="237"/>
      <c r="AC221" s="236"/>
      <c r="AD221" s="234"/>
      <c r="AE221" s="234"/>
      <c r="AF221" s="234"/>
      <c r="AG221" s="234"/>
      <c r="AH221" s="543">
        <f t="shared" si="2"/>
        <v>0</v>
      </c>
      <c r="AI221" s="235"/>
      <c r="AJ221" s="234"/>
      <c r="AK221" s="234"/>
      <c r="AL221" s="234"/>
      <c r="AM221" s="234"/>
      <c r="AN221" s="2281">
        <f t="shared" si="3"/>
        <v>0</v>
      </c>
      <c r="AO221" s="234"/>
      <c r="AP221" s="234"/>
      <c r="AQ221" s="234"/>
      <c r="AR221" s="234"/>
      <c r="AS221" s="234"/>
      <c r="AT221" s="234"/>
      <c r="AU221" s="234"/>
      <c r="AV221" s="234"/>
      <c r="AW221" s="235"/>
      <c r="AX221" s="234"/>
      <c r="AY221" s="234"/>
      <c r="AZ221" s="234"/>
      <c r="BA221" s="99"/>
    </row>
    <row r="222" spans="1:53" ht="15.75" hidden="1" customHeight="1" x14ac:dyDescent="0.25">
      <c r="A222" s="2878"/>
      <c r="B222" s="2908"/>
      <c r="C222" s="2886"/>
      <c r="D222" s="2886"/>
      <c r="E222" s="208" t="s">
        <v>664</v>
      </c>
      <c r="F222" s="207" t="s">
        <v>663</v>
      </c>
      <c r="G222" s="207">
        <v>357</v>
      </c>
      <c r="H222" s="223">
        <v>357</v>
      </c>
      <c r="I222" s="406">
        <v>57</v>
      </c>
      <c r="J222" s="176"/>
      <c r="K222" s="102"/>
      <c r="L222" s="102"/>
      <c r="M222" s="102"/>
      <c r="N222" s="101"/>
      <c r="O222" s="101"/>
      <c r="P222" s="101"/>
      <c r="Q222" s="101"/>
      <c r="R222" s="101"/>
      <c r="S222" s="101"/>
      <c r="T222" s="101"/>
      <c r="U222" s="101"/>
      <c r="V222" s="101"/>
      <c r="W222" s="101"/>
      <c r="X222" s="101"/>
      <c r="Y222" s="101"/>
      <c r="Z222" s="268"/>
      <c r="AA222" s="234"/>
      <c r="AB222" s="237"/>
      <c r="AC222" s="236"/>
      <c r="AD222" s="234"/>
      <c r="AE222" s="234"/>
      <c r="AF222" s="234"/>
      <c r="AG222" s="234"/>
      <c r="AH222" s="543">
        <f t="shared" si="2"/>
        <v>0</v>
      </c>
      <c r="AI222" s="235"/>
      <c r="AJ222" s="234"/>
      <c r="AK222" s="234"/>
      <c r="AL222" s="234"/>
      <c r="AM222" s="234"/>
      <c r="AN222" s="2281">
        <f t="shared" si="3"/>
        <v>0</v>
      </c>
      <c r="AO222" s="234"/>
      <c r="AP222" s="234"/>
      <c r="AQ222" s="234"/>
      <c r="AR222" s="234"/>
      <c r="AS222" s="234"/>
      <c r="AT222" s="234"/>
      <c r="AU222" s="234"/>
      <c r="AV222" s="234"/>
      <c r="AW222" s="235"/>
      <c r="AX222" s="234"/>
      <c r="AY222" s="234"/>
      <c r="AZ222" s="234"/>
      <c r="BA222" s="99"/>
    </row>
    <row r="223" spans="1:53" ht="15.75" hidden="1" customHeight="1" x14ac:dyDescent="0.25">
      <c r="A223" s="2878"/>
      <c r="B223" s="2908"/>
      <c r="C223" s="2886"/>
      <c r="D223" s="2886"/>
      <c r="E223" s="208" t="s">
        <v>662</v>
      </c>
      <c r="F223" s="207" t="s">
        <v>129</v>
      </c>
      <c r="G223" s="213">
        <v>1</v>
      </c>
      <c r="H223" s="216">
        <v>1</v>
      </c>
      <c r="I223" s="405">
        <v>0.2</v>
      </c>
      <c r="J223" s="176"/>
      <c r="K223" s="102"/>
      <c r="L223" s="102"/>
      <c r="M223" s="102"/>
      <c r="N223" s="101"/>
      <c r="O223" s="101"/>
      <c r="P223" s="101"/>
      <c r="Q223" s="101"/>
      <c r="R223" s="101"/>
      <c r="S223" s="101"/>
      <c r="T223" s="101"/>
      <c r="U223" s="101"/>
      <c r="V223" s="101"/>
      <c r="W223" s="101"/>
      <c r="X223" s="101"/>
      <c r="Y223" s="101"/>
      <c r="Z223" s="268"/>
      <c r="AA223" s="234"/>
      <c r="AB223" s="237"/>
      <c r="AC223" s="236"/>
      <c r="AD223" s="234"/>
      <c r="AE223" s="234"/>
      <c r="AF223" s="234"/>
      <c r="AG223" s="234"/>
      <c r="AH223" s="543">
        <f t="shared" si="2"/>
        <v>0</v>
      </c>
      <c r="AI223" s="235"/>
      <c r="AJ223" s="234"/>
      <c r="AK223" s="234"/>
      <c r="AL223" s="234"/>
      <c r="AM223" s="234"/>
      <c r="AN223" s="2281">
        <f t="shared" si="3"/>
        <v>0</v>
      </c>
      <c r="AO223" s="234"/>
      <c r="AP223" s="234"/>
      <c r="AQ223" s="234"/>
      <c r="AR223" s="234"/>
      <c r="AS223" s="234"/>
      <c r="AT223" s="234"/>
      <c r="AU223" s="234"/>
      <c r="AV223" s="234"/>
      <c r="AW223" s="235"/>
      <c r="AX223" s="234"/>
      <c r="AY223" s="234"/>
      <c r="AZ223" s="234"/>
      <c r="BA223" s="99"/>
    </row>
    <row r="224" spans="1:53" ht="15.75" hidden="1" customHeight="1" x14ac:dyDescent="0.25">
      <c r="A224" s="2878"/>
      <c r="B224" s="2908"/>
      <c r="C224" s="2886"/>
      <c r="D224" s="2886"/>
      <c r="E224" s="208" t="s">
        <v>661</v>
      </c>
      <c r="F224" s="207" t="s">
        <v>129</v>
      </c>
      <c r="G224" s="213">
        <v>0.8</v>
      </c>
      <c r="H224" s="216">
        <v>1</v>
      </c>
      <c r="I224" s="405">
        <v>0.2</v>
      </c>
      <c r="J224" s="176"/>
      <c r="K224" s="102"/>
      <c r="L224" s="102"/>
      <c r="M224" s="102"/>
      <c r="N224" s="101"/>
      <c r="O224" s="101"/>
      <c r="P224" s="101"/>
      <c r="Q224" s="101"/>
      <c r="R224" s="101"/>
      <c r="S224" s="101"/>
      <c r="T224" s="101"/>
      <c r="U224" s="101"/>
      <c r="V224" s="101"/>
      <c r="W224" s="101"/>
      <c r="X224" s="101"/>
      <c r="Y224" s="101"/>
      <c r="Z224" s="268"/>
      <c r="AA224" s="234"/>
      <c r="AB224" s="237"/>
      <c r="AC224" s="236"/>
      <c r="AD224" s="234"/>
      <c r="AE224" s="234"/>
      <c r="AF224" s="234"/>
      <c r="AG224" s="234"/>
      <c r="AH224" s="543">
        <f t="shared" si="2"/>
        <v>0</v>
      </c>
      <c r="AI224" s="235"/>
      <c r="AJ224" s="234"/>
      <c r="AK224" s="234"/>
      <c r="AL224" s="234"/>
      <c r="AM224" s="234"/>
      <c r="AN224" s="2281">
        <f t="shared" si="3"/>
        <v>0</v>
      </c>
      <c r="AO224" s="234"/>
      <c r="AP224" s="234"/>
      <c r="AQ224" s="234"/>
      <c r="AR224" s="234"/>
      <c r="AS224" s="234"/>
      <c r="AT224" s="234"/>
      <c r="AU224" s="234"/>
      <c r="AV224" s="234"/>
      <c r="AW224" s="235"/>
      <c r="AX224" s="234"/>
      <c r="AY224" s="234"/>
      <c r="AZ224" s="234"/>
      <c r="BA224" s="99"/>
    </row>
    <row r="225" spans="1:53" ht="15.75" hidden="1" customHeight="1" x14ac:dyDescent="0.25">
      <c r="A225" s="2878"/>
      <c r="B225" s="2908"/>
      <c r="C225" s="2886"/>
      <c r="D225" s="2886"/>
      <c r="E225" s="208" t="s">
        <v>660</v>
      </c>
      <c r="F225" s="207" t="s">
        <v>659</v>
      </c>
      <c r="G225" s="213">
        <v>0.5</v>
      </c>
      <c r="H225" s="216">
        <v>1</v>
      </c>
      <c r="I225" s="405">
        <v>0</v>
      </c>
      <c r="J225" s="176"/>
      <c r="K225" s="102"/>
      <c r="L225" s="102"/>
      <c r="M225" s="102"/>
      <c r="N225" s="101"/>
      <c r="O225" s="101"/>
      <c r="P225" s="101"/>
      <c r="Q225" s="101"/>
      <c r="R225" s="101"/>
      <c r="S225" s="101"/>
      <c r="T225" s="101"/>
      <c r="U225" s="101"/>
      <c r="V225" s="101"/>
      <c r="W225" s="101"/>
      <c r="X225" s="101"/>
      <c r="Y225" s="101"/>
      <c r="Z225" s="268"/>
      <c r="AA225" s="234"/>
      <c r="AB225" s="237"/>
      <c r="AC225" s="236"/>
      <c r="AD225" s="234"/>
      <c r="AE225" s="234"/>
      <c r="AF225" s="234"/>
      <c r="AG225" s="234"/>
      <c r="AH225" s="543">
        <f t="shared" si="2"/>
        <v>0</v>
      </c>
      <c r="AI225" s="235"/>
      <c r="AJ225" s="234"/>
      <c r="AK225" s="234"/>
      <c r="AL225" s="234"/>
      <c r="AM225" s="234"/>
      <c r="AN225" s="2281">
        <f t="shared" si="3"/>
        <v>0</v>
      </c>
      <c r="AO225" s="234"/>
      <c r="AP225" s="234"/>
      <c r="AQ225" s="234"/>
      <c r="AR225" s="234"/>
      <c r="AS225" s="234"/>
      <c r="AT225" s="234"/>
      <c r="AU225" s="234"/>
      <c r="AV225" s="234"/>
      <c r="AW225" s="235"/>
      <c r="AX225" s="234"/>
      <c r="AY225" s="234"/>
      <c r="AZ225" s="234"/>
      <c r="BA225" s="99"/>
    </row>
    <row r="226" spans="1:53" ht="15.75" hidden="1" customHeight="1" x14ac:dyDescent="0.25">
      <c r="A226" s="2878"/>
      <c r="B226" s="2908"/>
      <c r="C226" s="2886"/>
      <c r="D226" s="2886"/>
      <c r="E226" s="208" t="s">
        <v>658</v>
      </c>
      <c r="F226" s="207" t="s">
        <v>129</v>
      </c>
      <c r="G226" s="213">
        <v>0.85</v>
      </c>
      <c r="H226" s="216">
        <v>1</v>
      </c>
      <c r="I226" s="405">
        <v>0.1</v>
      </c>
      <c r="J226" s="176"/>
      <c r="K226" s="102"/>
      <c r="L226" s="102"/>
      <c r="M226" s="102"/>
      <c r="N226" s="101"/>
      <c r="O226" s="101"/>
      <c r="P226" s="101"/>
      <c r="Q226" s="101"/>
      <c r="R226" s="101"/>
      <c r="S226" s="101"/>
      <c r="T226" s="101"/>
      <c r="U226" s="101"/>
      <c r="V226" s="101"/>
      <c r="W226" s="101"/>
      <c r="X226" s="101"/>
      <c r="Y226" s="101"/>
      <c r="Z226" s="268"/>
      <c r="AA226" s="234"/>
      <c r="AB226" s="237"/>
      <c r="AC226" s="236"/>
      <c r="AD226" s="234"/>
      <c r="AE226" s="234"/>
      <c r="AF226" s="234"/>
      <c r="AG226" s="234"/>
      <c r="AH226" s="543">
        <f t="shared" si="2"/>
        <v>0</v>
      </c>
      <c r="AI226" s="235"/>
      <c r="AJ226" s="234"/>
      <c r="AK226" s="234"/>
      <c r="AL226" s="234"/>
      <c r="AM226" s="234"/>
      <c r="AN226" s="2281">
        <f t="shared" si="3"/>
        <v>0</v>
      </c>
      <c r="AO226" s="234"/>
      <c r="AP226" s="234"/>
      <c r="AQ226" s="234"/>
      <c r="AR226" s="234"/>
      <c r="AS226" s="234"/>
      <c r="AT226" s="234"/>
      <c r="AU226" s="234"/>
      <c r="AV226" s="234"/>
      <c r="AW226" s="235"/>
      <c r="AX226" s="234"/>
      <c r="AY226" s="234"/>
      <c r="AZ226" s="234"/>
      <c r="BA226" s="99"/>
    </row>
    <row r="227" spans="1:53" ht="15.75" hidden="1" customHeight="1" x14ac:dyDescent="0.25">
      <c r="A227" s="2878"/>
      <c r="B227" s="2908"/>
      <c r="C227" s="2886"/>
      <c r="D227" s="2886"/>
      <c r="E227" s="208" t="s">
        <v>657</v>
      </c>
      <c r="F227" s="207" t="s">
        <v>656</v>
      </c>
      <c r="G227" s="213">
        <v>0.8</v>
      </c>
      <c r="H227" s="216">
        <v>1</v>
      </c>
      <c r="I227" s="405">
        <v>0.1</v>
      </c>
      <c r="J227" s="176"/>
      <c r="K227" s="102"/>
      <c r="L227" s="102"/>
      <c r="M227" s="102"/>
      <c r="N227" s="101"/>
      <c r="O227" s="101"/>
      <c r="P227" s="101"/>
      <c r="Q227" s="101"/>
      <c r="R227" s="101"/>
      <c r="S227" s="101"/>
      <c r="T227" s="101"/>
      <c r="U227" s="101"/>
      <c r="V227" s="101"/>
      <c r="W227" s="101"/>
      <c r="X227" s="101"/>
      <c r="Y227" s="101"/>
      <c r="Z227" s="268"/>
      <c r="AA227" s="234"/>
      <c r="AB227" s="237"/>
      <c r="AC227" s="236"/>
      <c r="AD227" s="234"/>
      <c r="AE227" s="234"/>
      <c r="AF227" s="234"/>
      <c r="AG227" s="234"/>
      <c r="AH227" s="543">
        <f t="shared" si="2"/>
        <v>0</v>
      </c>
      <c r="AI227" s="235"/>
      <c r="AJ227" s="234"/>
      <c r="AK227" s="234"/>
      <c r="AL227" s="234"/>
      <c r="AM227" s="234"/>
      <c r="AN227" s="2281">
        <f t="shared" si="3"/>
        <v>0</v>
      </c>
      <c r="AO227" s="234"/>
      <c r="AP227" s="234"/>
      <c r="AQ227" s="234"/>
      <c r="AR227" s="234"/>
      <c r="AS227" s="234"/>
      <c r="AT227" s="234"/>
      <c r="AU227" s="234"/>
      <c r="AV227" s="234"/>
      <c r="AW227" s="235"/>
      <c r="AX227" s="234"/>
      <c r="AY227" s="234"/>
      <c r="AZ227" s="234"/>
      <c r="BA227" s="99"/>
    </row>
    <row r="228" spans="1:53" ht="15.75" hidden="1" customHeight="1" x14ac:dyDescent="0.25">
      <c r="A228" s="2878"/>
      <c r="B228" s="2908"/>
      <c r="C228" s="2886"/>
      <c r="D228" s="2886"/>
      <c r="E228" s="385" t="s">
        <v>655</v>
      </c>
      <c r="F228" s="392" t="s">
        <v>129</v>
      </c>
      <c r="G228" s="391">
        <v>0</v>
      </c>
      <c r="H228" s="391">
        <v>1</v>
      </c>
      <c r="I228" s="390">
        <v>0.25</v>
      </c>
      <c r="J228" s="176"/>
      <c r="K228" s="102"/>
      <c r="L228" s="102"/>
      <c r="M228" s="102"/>
      <c r="N228" s="101"/>
      <c r="O228" s="101"/>
      <c r="P228" s="101"/>
      <c r="Q228" s="101"/>
      <c r="R228" s="101"/>
      <c r="S228" s="101"/>
      <c r="T228" s="101"/>
      <c r="U228" s="101"/>
      <c r="V228" s="101"/>
      <c r="W228" s="101"/>
      <c r="X228" s="101"/>
      <c r="Y228" s="101"/>
      <c r="Z228" s="268"/>
      <c r="AA228" s="234"/>
      <c r="AB228" s="237"/>
      <c r="AC228" s="236"/>
      <c r="AD228" s="234"/>
      <c r="AE228" s="234"/>
      <c r="AF228" s="234"/>
      <c r="AG228" s="234"/>
      <c r="AH228" s="543">
        <f t="shared" si="2"/>
        <v>0</v>
      </c>
      <c r="AI228" s="235"/>
      <c r="AJ228" s="234"/>
      <c r="AK228" s="234"/>
      <c r="AL228" s="234"/>
      <c r="AM228" s="234"/>
      <c r="AN228" s="2281">
        <f t="shared" si="3"/>
        <v>0</v>
      </c>
      <c r="AO228" s="234"/>
      <c r="AP228" s="234"/>
      <c r="AQ228" s="234"/>
      <c r="AR228" s="234"/>
      <c r="AS228" s="234"/>
      <c r="AT228" s="234"/>
      <c r="AU228" s="234"/>
      <c r="AV228" s="234"/>
      <c r="AW228" s="235"/>
      <c r="AX228" s="234"/>
      <c r="AY228" s="234"/>
      <c r="AZ228" s="234"/>
      <c r="BA228" s="99"/>
    </row>
    <row r="229" spans="1:53" ht="15.75" hidden="1" customHeight="1" x14ac:dyDescent="0.25">
      <c r="A229" s="2878"/>
      <c r="B229" s="2908"/>
      <c r="C229" s="2886"/>
      <c r="D229" s="2886"/>
      <c r="E229" s="2910" t="s">
        <v>654</v>
      </c>
      <c r="F229" s="392" t="s">
        <v>653</v>
      </c>
      <c r="G229" s="391">
        <v>0</v>
      </c>
      <c r="H229" s="391">
        <v>1</v>
      </c>
      <c r="I229" s="390">
        <v>0.2</v>
      </c>
      <c r="J229" s="176"/>
      <c r="K229" s="102"/>
      <c r="L229" s="102"/>
      <c r="M229" s="102"/>
      <c r="N229" s="101"/>
      <c r="O229" s="101"/>
      <c r="P229" s="101"/>
      <c r="Q229" s="101"/>
      <c r="R229" s="101"/>
      <c r="S229" s="101"/>
      <c r="T229" s="101"/>
      <c r="U229" s="101"/>
      <c r="V229" s="101"/>
      <c r="W229" s="101"/>
      <c r="X229" s="101"/>
      <c r="Y229" s="101"/>
      <c r="Z229" s="268"/>
      <c r="AA229" s="234"/>
      <c r="AB229" s="237"/>
      <c r="AC229" s="236"/>
      <c r="AD229" s="234"/>
      <c r="AE229" s="234"/>
      <c r="AF229" s="234"/>
      <c r="AG229" s="234"/>
      <c r="AH229" s="543">
        <f t="shared" si="2"/>
        <v>0</v>
      </c>
      <c r="AI229" s="235"/>
      <c r="AJ229" s="234"/>
      <c r="AK229" s="234"/>
      <c r="AL229" s="234"/>
      <c r="AM229" s="234"/>
      <c r="AN229" s="2281">
        <f t="shared" si="3"/>
        <v>0</v>
      </c>
      <c r="AO229" s="234"/>
      <c r="AP229" s="234"/>
      <c r="AQ229" s="234"/>
      <c r="AR229" s="234"/>
      <c r="AS229" s="234"/>
      <c r="AT229" s="234"/>
      <c r="AU229" s="234"/>
      <c r="AV229" s="234"/>
      <c r="AW229" s="235"/>
      <c r="AX229" s="234"/>
      <c r="AY229" s="234"/>
      <c r="AZ229" s="234"/>
      <c r="BA229" s="99"/>
    </row>
    <row r="230" spans="1:53" ht="15.75" hidden="1" customHeight="1" x14ac:dyDescent="0.25">
      <c r="A230" s="2878"/>
      <c r="B230" s="2908"/>
      <c r="C230" s="2886"/>
      <c r="D230" s="2886"/>
      <c r="E230" s="2836"/>
      <c r="F230" s="392" t="s">
        <v>129</v>
      </c>
      <c r="G230" s="391">
        <v>0</v>
      </c>
      <c r="H230" s="391">
        <v>0.25</v>
      </c>
      <c r="I230" s="317">
        <v>0</v>
      </c>
      <c r="J230" s="176"/>
      <c r="K230" s="102"/>
      <c r="L230" s="102"/>
      <c r="M230" s="102"/>
      <c r="N230" s="101"/>
      <c r="O230" s="101"/>
      <c r="P230" s="101"/>
      <c r="Q230" s="101"/>
      <c r="R230" s="101"/>
      <c r="S230" s="101"/>
      <c r="T230" s="101"/>
      <c r="U230" s="101"/>
      <c r="V230" s="101"/>
      <c r="W230" s="101"/>
      <c r="X230" s="101"/>
      <c r="Y230" s="101"/>
      <c r="Z230" s="268"/>
      <c r="AA230" s="234"/>
      <c r="AB230" s="237"/>
      <c r="AC230" s="236"/>
      <c r="AD230" s="234"/>
      <c r="AE230" s="234"/>
      <c r="AF230" s="234"/>
      <c r="AG230" s="234"/>
      <c r="AH230" s="543">
        <f t="shared" si="2"/>
        <v>0</v>
      </c>
      <c r="AI230" s="235"/>
      <c r="AJ230" s="234"/>
      <c r="AK230" s="234"/>
      <c r="AL230" s="234"/>
      <c r="AM230" s="234"/>
      <c r="AN230" s="2281">
        <f t="shared" si="3"/>
        <v>0</v>
      </c>
      <c r="AO230" s="234"/>
      <c r="AP230" s="234"/>
      <c r="AQ230" s="234"/>
      <c r="AR230" s="234"/>
      <c r="AS230" s="234"/>
      <c r="AT230" s="234"/>
      <c r="AU230" s="234"/>
      <c r="AV230" s="234"/>
      <c r="AW230" s="235"/>
      <c r="AX230" s="234"/>
      <c r="AY230" s="234"/>
      <c r="AZ230" s="234"/>
      <c r="BA230" s="99"/>
    </row>
    <row r="231" spans="1:53" ht="15.75" hidden="1" customHeight="1" x14ac:dyDescent="0.25">
      <c r="A231" s="2878"/>
      <c r="B231" s="2908"/>
      <c r="C231" s="2886"/>
      <c r="D231" s="2886"/>
      <c r="E231" s="389" t="s">
        <v>652</v>
      </c>
      <c r="F231" s="388" t="s">
        <v>129</v>
      </c>
      <c r="G231" s="387">
        <v>0</v>
      </c>
      <c r="H231" s="387">
        <v>1</v>
      </c>
      <c r="I231" s="386">
        <v>0.1</v>
      </c>
      <c r="J231" s="176"/>
      <c r="K231" s="102"/>
      <c r="L231" s="102"/>
      <c r="M231" s="102"/>
      <c r="N231" s="101"/>
      <c r="O231" s="101"/>
      <c r="P231" s="101"/>
      <c r="Q231" s="101"/>
      <c r="R231" s="101"/>
      <c r="S231" s="101"/>
      <c r="T231" s="101"/>
      <c r="U231" s="101"/>
      <c r="V231" s="101"/>
      <c r="W231" s="101"/>
      <c r="X231" s="101"/>
      <c r="Y231" s="101"/>
      <c r="Z231" s="268"/>
      <c r="AA231" s="234"/>
      <c r="AB231" s="237"/>
      <c r="AC231" s="236"/>
      <c r="AD231" s="234"/>
      <c r="AE231" s="234"/>
      <c r="AF231" s="234"/>
      <c r="AG231" s="234"/>
      <c r="AH231" s="543">
        <f t="shared" si="2"/>
        <v>0</v>
      </c>
      <c r="AI231" s="235"/>
      <c r="AJ231" s="234"/>
      <c r="AK231" s="234"/>
      <c r="AL231" s="234"/>
      <c r="AM231" s="234"/>
      <c r="AN231" s="2281">
        <f t="shared" si="3"/>
        <v>0</v>
      </c>
      <c r="AO231" s="234"/>
      <c r="AP231" s="234"/>
      <c r="AQ231" s="234"/>
      <c r="AR231" s="234"/>
      <c r="AS231" s="234"/>
      <c r="AT231" s="234"/>
      <c r="AU231" s="234"/>
      <c r="AV231" s="234"/>
      <c r="AW231" s="235"/>
      <c r="AX231" s="234"/>
      <c r="AY231" s="234"/>
      <c r="AZ231" s="234"/>
      <c r="BA231" s="99"/>
    </row>
    <row r="232" spans="1:53" ht="15.75" hidden="1" customHeight="1" x14ac:dyDescent="0.25">
      <c r="A232" s="2878"/>
      <c r="B232" s="2908"/>
      <c r="C232" s="2886"/>
      <c r="D232" s="2886"/>
      <c r="E232" s="385" t="s">
        <v>651</v>
      </c>
      <c r="F232" s="385" t="s">
        <v>470</v>
      </c>
      <c r="G232" s="391">
        <v>0.3</v>
      </c>
      <c r="H232" s="391">
        <v>1</v>
      </c>
      <c r="I232" s="403">
        <v>0</v>
      </c>
      <c r="J232" s="176"/>
      <c r="K232" s="102"/>
      <c r="L232" s="102"/>
      <c r="M232" s="102"/>
      <c r="N232" s="101"/>
      <c r="O232" s="101"/>
      <c r="P232" s="101"/>
      <c r="Q232" s="101"/>
      <c r="R232" s="101"/>
      <c r="S232" s="101"/>
      <c r="T232" s="101"/>
      <c r="U232" s="101"/>
      <c r="V232" s="101"/>
      <c r="W232" s="101"/>
      <c r="X232" s="101"/>
      <c r="Y232" s="101"/>
      <c r="Z232" s="268"/>
      <c r="AA232" s="234"/>
      <c r="AB232" s="237"/>
      <c r="AC232" s="236"/>
      <c r="AD232" s="234"/>
      <c r="AE232" s="234"/>
      <c r="AF232" s="234"/>
      <c r="AG232" s="234"/>
      <c r="AH232" s="543">
        <f t="shared" si="2"/>
        <v>0</v>
      </c>
      <c r="AI232" s="235"/>
      <c r="AJ232" s="234"/>
      <c r="AK232" s="234"/>
      <c r="AL232" s="234"/>
      <c r="AM232" s="234"/>
      <c r="AN232" s="2281">
        <f t="shared" si="3"/>
        <v>0</v>
      </c>
      <c r="AO232" s="234"/>
      <c r="AP232" s="234"/>
      <c r="AQ232" s="234"/>
      <c r="AR232" s="234"/>
      <c r="AS232" s="234"/>
      <c r="AT232" s="234"/>
      <c r="AU232" s="234"/>
      <c r="AV232" s="234"/>
      <c r="AW232" s="235"/>
      <c r="AX232" s="234"/>
      <c r="AY232" s="234"/>
      <c r="AZ232" s="234"/>
      <c r="BA232" s="99"/>
    </row>
    <row r="233" spans="1:53" ht="15.75" hidden="1" customHeight="1" x14ac:dyDescent="0.25">
      <c r="A233" s="2878"/>
      <c r="B233" s="2908"/>
      <c r="C233" s="2886"/>
      <c r="D233" s="2886"/>
      <c r="E233" s="404" t="s">
        <v>650</v>
      </c>
      <c r="F233" s="385" t="s">
        <v>129</v>
      </c>
      <c r="G233" s="391">
        <v>0.2</v>
      </c>
      <c r="H233" s="391">
        <v>1</v>
      </c>
      <c r="I233" s="403">
        <v>0.25</v>
      </c>
      <c r="J233" s="176"/>
      <c r="K233" s="102"/>
      <c r="L233" s="102"/>
      <c r="M233" s="102"/>
      <c r="N233" s="101"/>
      <c r="O233" s="101"/>
      <c r="P233" s="101"/>
      <c r="Q233" s="101"/>
      <c r="R233" s="101"/>
      <c r="S233" s="101"/>
      <c r="T233" s="101"/>
      <c r="U233" s="101"/>
      <c r="V233" s="101"/>
      <c r="W233" s="101"/>
      <c r="X233" s="101"/>
      <c r="Y233" s="101"/>
      <c r="Z233" s="268"/>
      <c r="AA233" s="234"/>
      <c r="AB233" s="237"/>
      <c r="AC233" s="236"/>
      <c r="AD233" s="234"/>
      <c r="AE233" s="234"/>
      <c r="AF233" s="234"/>
      <c r="AG233" s="234"/>
      <c r="AH233" s="543">
        <f t="shared" si="2"/>
        <v>0</v>
      </c>
      <c r="AI233" s="235"/>
      <c r="AJ233" s="234"/>
      <c r="AK233" s="234"/>
      <c r="AL233" s="234"/>
      <c r="AM233" s="234"/>
      <c r="AN233" s="2281">
        <f t="shared" si="3"/>
        <v>0</v>
      </c>
      <c r="AO233" s="234"/>
      <c r="AP233" s="234"/>
      <c r="AQ233" s="234"/>
      <c r="AR233" s="234"/>
      <c r="AS233" s="234"/>
      <c r="AT233" s="234"/>
      <c r="AU233" s="234"/>
      <c r="AV233" s="234"/>
      <c r="AW233" s="235"/>
      <c r="AX233" s="234"/>
      <c r="AY233" s="234"/>
      <c r="AZ233" s="234"/>
      <c r="BA233" s="99"/>
    </row>
    <row r="234" spans="1:53" ht="15.75" hidden="1" customHeight="1" x14ac:dyDescent="0.25">
      <c r="A234" s="2878"/>
      <c r="B234" s="2908"/>
      <c r="C234" s="2886"/>
      <c r="D234" s="2886"/>
      <c r="E234" s="402" t="s">
        <v>649</v>
      </c>
      <c r="F234" s="385" t="s">
        <v>648</v>
      </c>
      <c r="G234" s="401">
        <v>2</v>
      </c>
      <c r="H234" s="401">
        <v>4</v>
      </c>
      <c r="I234" s="400">
        <v>1</v>
      </c>
      <c r="J234" s="176"/>
      <c r="K234" s="102"/>
      <c r="L234" s="102"/>
      <c r="M234" s="102"/>
      <c r="N234" s="101"/>
      <c r="O234" s="101"/>
      <c r="P234" s="101"/>
      <c r="Q234" s="101"/>
      <c r="R234" s="101"/>
      <c r="S234" s="101"/>
      <c r="T234" s="101"/>
      <c r="U234" s="101"/>
      <c r="V234" s="101"/>
      <c r="W234" s="101"/>
      <c r="X234" s="101"/>
      <c r="Y234" s="101"/>
      <c r="Z234" s="268"/>
      <c r="AA234" s="234"/>
      <c r="AB234" s="237"/>
      <c r="AC234" s="236"/>
      <c r="AD234" s="234"/>
      <c r="AE234" s="234"/>
      <c r="AF234" s="234"/>
      <c r="AG234" s="234"/>
      <c r="AH234" s="543">
        <f t="shared" si="2"/>
        <v>0</v>
      </c>
      <c r="AI234" s="235"/>
      <c r="AJ234" s="234"/>
      <c r="AK234" s="234"/>
      <c r="AL234" s="234"/>
      <c r="AM234" s="234"/>
      <c r="AN234" s="2281">
        <f t="shared" si="3"/>
        <v>0</v>
      </c>
      <c r="AO234" s="234"/>
      <c r="AP234" s="234"/>
      <c r="AQ234" s="234"/>
      <c r="AR234" s="234"/>
      <c r="AS234" s="234"/>
      <c r="AT234" s="234"/>
      <c r="AU234" s="234"/>
      <c r="AV234" s="234"/>
      <c r="AW234" s="235"/>
      <c r="AX234" s="234"/>
      <c r="AY234" s="234"/>
      <c r="AZ234" s="234"/>
      <c r="BA234" s="99"/>
    </row>
    <row r="235" spans="1:53" ht="15.75" hidden="1" customHeight="1" x14ac:dyDescent="0.25">
      <c r="A235" s="2878"/>
      <c r="B235" s="2908"/>
      <c r="C235" s="2886"/>
      <c r="D235" s="2886"/>
      <c r="E235" s="399" t="s">
        <v>647</v>
      </c>
      <c r="F235" s="398" t="s">
        <v>646</v>
      </c>
      <c r="G235" s="397">
        <v>8</v>
      </c>
      <c r="H235" s="396">
        <v>8</v>
      </c>
      <c r="I235" s="395">
        <v>8</v>
      </c>
      <c r="J235" s="176"/>
      <c r="K235" s="102"/>
      <c r="L235" s="102"/>
      <c r="M235" s="102"/>
      <c r="N235" s="101"/>
      <c r="O235" s="101"/>
      <c r="P235" s="101"/>
      <c r="Q235" s="101"/>
      <c r="R235" s="101"/>
      <c r="S235" s="101"/>
      <c r="T235" s="101"/>
      <c r="U235" s="101"/>
      <c r="V235" s="101"/>
      <c r="W235" s="101"/>
      <c r="X235" s="101"/>
      <c r="Y235" s="101"/>
      <c r="Z235" s="268"/>
      <c r="AA235" s="234"/>
      <c r="AB235" s="237"/>
      <c r="AC235" s="236"/>
      <c r="AD235" s="234"/>
      <c r="AE235" s="234"/>
      <c r="AF235" s="234"/>
      <c r="AG235" s="234"/>
      <c r="AH235" s="543">
        <f t="shared" si="2"/>
        <v>0</v>
      </c>
      <c r="AI235" s="235"/>
      <c r="AJ235" s="234"/>
      <c r="AK235" s="234"/>
      <c r="AL235" s="234"/>
      <c r="AM235" s="234"/>
      <c r="AN235" s="2281">
        <f t="shared" si="3"/>
        <v>0</v>
      </c>
      <c r="AO235" s="234"/>
      <c r="AP235" s="234"/>
      <c r="AQ235" s="234"/>
      <c r="AR235" s="234"/>
      <c r="AS235" s="234"/>
      <c r="AT235" s="234"/>
      <c r="AU235" s="234"/>
      <c r="AV235" s="234"/>
      <c r="AW235" s="235"/>
      <c r="AX235" s="234"/>
      <c r="AY235" s="234"/>
      <c r="AZ235" s="234"/>
      <c r="BA235" s="99"/>
    </row>
    <row r="236" spans="1:53" ht="15.75" hidden="1" customHeight="1" x14ac:dyDescent="0.25">
      <c r="A236" s="2878"/>
      <c r="B236" s="2908"/>
      <c r="C236" s="2886"/>
      <c r="D236" s="2886"/>
      <c r="E236" s="385" t="s">
        <v>645</v>
      </c>
      <c r="F236" s="392" t="s">
        <v>129</v>
      </c>
      <c r="G236" s="384" t="s">
        <v>124</v>
      </c>
      <c r="H236" s="391">
        <v>1</v>
      </c>
      <c r="I236" s="390">
        <v>0.2</v>
      </c>
      <c r="J236" s="176"/>
      <c r="K236" s="102"/>
      <c r="L236" s="102"/>
      <c r="M236" s="102"/>
      <c r="N236" s="101"/>
      <c r="O236" s="101"/>
      <c r="P236" s="101"/>
      <c r="Q236" s="101"/>
      <c r="R236" s="101"/>
      <c r="S236" s="101"/>
      <c r="T236" s="101"/>
      <c r="U236" s="101"/>
      <c r="V236" s="101"/>
      <c r="W236" s="101"/>
      <c r="X236" s="101"/>
      <c r="Y236" s="101"/>
      <c r="Z236" s="268"/>
      <c r="AA236" s="234"/>
      <c r="AB236" s="237"/>
      <c r="AC236" s="236"/>
      <c r="AD236" s="234"/>
      <c r="AE236" s="234"/>
      <c r="AF236" s="234"/>
      <c r="AG236" s="234"/>
      <c r="AH236" s="543">
        <f t="shared" si="2"/>
        <v>0</v>
      </c>
      <c r="AI236" s="235"/>
      <c r="AJ236" s="234"/>
      <c r="AK236" s="234"/>
      <c r="AL236" s="234"/>
      <c r="AM236" s="234"/>
      <c r="AN236" s="2281">
        <f t="shared" si="3"/>
        <v>0</v>
      </c>
      <c r="AO236" s="234"/>
      <c r="AP236" s="234"/>
      <c r="AQ236" s="234"/>
      <c r="AR236" s="234"/>
      <c r="AS236" s="234"/>
      <c r="AT236" s="234"/>
      <c r="AU236" s="234"/>
      <c r="AV236" s="234"/>
      <c r="AW236" s="235"/>
      <c r="AX236" s="234"/>
      <c r="AY236" s="234"/>
      <c r="AZ236" s="234"/>
      <c r="BA236" s="99"/>
    </row>
    <row r="237" spans="1:53" ht="15.75" hidden="1" customHeight="1" x14ac:dyDescent="0.25">
      <c r="A237" s="2878"/>
      <c r="B237" s="2908"/>
      <c r="C237" s="2886"/>
      <c r="D237" s="2886"/>
      <c r="E237" s="385" t="s">
        <v>644</v>
      </c>
      <c r="F237" s="392" t="s">
        <v>129</v>
      </c>
      <c r="G237" s="384" t="s">
        <v>124</v>
      </c>
      <c r="H237" s="391">
        <v>1</v>
      </c>
      <c r="I237" s="390">
        <v>0.2</v>
      </c>
      <c r="J237" s="176"/>
      <c r="K237" s="102"/>
      <c r="L237" s="102"/>
      <c r="M237" s="102"/>
      <c r="N237" s="101"/>
      <c r="O237" s="101"/>
      <c r="P237" s="101"/>
      <c r="Q237" s="101"/>
      <c r="R237" s="101"/>
      <c r="S237" s="101"/>
      <c r="T237" s="101"/>
      <c r="U237" s="101"/>
      <c r="V237" s="101"/>
      <c r="W237" s="101"/>
      <c r="X237" s="101"/>
      <c r="Y237" s="101"/>
      <c r="Z237" s="268"/>
      <c r="AA237" s="234"/>
      <c r="AB237" s="237"/>
      <c r="AC237" s="236"/>
      <c r="AD237" s="234"/>
      <c r="AE237" s="234"/>
      <c r="AF237" s="234"/>
      <c r="AG237" s="234"/>
      <c r="AH237" s="543">
        <f t="shared" si="2"/>
        <v>0</v>
      </c>
      <c r="AI237" s="235"/>
      <c r="AJ237" s="234"/>
      <c r="AK237" s="234"/>
      <c r="AL237" s="234"/>
      <c r="AM237" s="234"/>
      <c r="AN237" s="2281">
        <f t="shared" si="3"/>
        <v>0</v>
      </c>
      <c r="AO237" s="234"/>
      <c r="AP237" s="234"/>
      <c r="AQ237" s="234"/>
      <c r="AR237" s="234"/>
      <c r="AS237" s="234"/>
      <c r="AT237" s="234"/>
      <c r="AU237" s="234"/>
      <c r="AV237" s="234"/>
      <c r="AW237" s="235"/>
      <c r="AX237" s="234"/>
      <c r="AY237" s="234"/>
      <c r="AZ237" s="234"/>
      <c r="BA237" s="99"/>
    </row>
    <row r="238" spans="1:53" ht="15.75" hidden="1" customHeight="1" x14ac:dyDescent="0.25">
      <c r="A238" s="2878"/>
      <c r="B238" s="2908"/>
      <c r="C238" s="2886"/>
      <c r="D238" s="2886"/>
      <c r="E238" s="385" t="s">
        <v>643</v>
      </c>
      <c r="F238" s="392" t="s">
        <v>129</v>
      </c>
      <c r="G238" s="384">
        <v>0.3</v>
      </c>
      <c r="H238" s="391">
        <v>1</v>
      </c>
      <c r="I238" s="390">
        <v>0.25</v>
      </c>
      <c r="J238" s="176"/>
      <c r="K238" s="102"/>
      <c r="L238" s="102"/>
      <c r="M238" s="102"/>
      <c r="N238" s="101"/>
      <c r="O238" s="101"/>
      <c r="P238" s="101"/>
      <c r="Q238" s="101"/>
      <c r="R238" s="101"/>
      <c r="S238" s="101"/>
      <c r="T238" s="101"/>
      <c r="U238" s="101"/>
      <c r="V238" s="101"/>
      <c r="W238" s="101"/>
      <c r="X238" s="101"/>
      <c r="Y238" s="101"/>
      <c r="Z238" s="268"/>
      <c r="AA238" s="234"/>
      <c r="AB238" s="237"/>
      <c r="AC238" s="236"/>
      <c r="AD238" s="234"/>
      <c r="AE238" s="234"/>
      <c r="AF238" s="234"/>
      <c r="AG238" s="234"/>
      <c r="AH238" s="543">
        <f t="shared" si="2"/>
        <v>0</v>
      </c>
      <c r="AI238" s="235"/>
      <c r="AJ238" s="234"/>
      <c r="AK238" s="234"/>
      <c r="AL238" s="234"/>
      <c r="AM238" s="234"/>
      <c r="AN238" s="2281">
        <f t="shared" si="3"/>
        <v>0</v>
      </c>
      <c r="AO238" s="234"/>
      <c r="AP238" s="234"/>
      <c r="AQ238" s="234"/>
      <c r="AR238" s="234"/>
      <c r="AS238" s="234"/>
      <c r="AT238" s="234"/>
      <c r="AU238" s="234"/>
      <c r="AV238" s="234"/>
      <c r="AW238" s="235"/>
      <c r="AX238" s="234"/>
      <c r="AY238" s="234"/>
      <c r="AZ238" s="234"/>
      <c r="BA238" s="99"/>
    </row>
    <row r="239" spans="1:53" ht="15.75" hidden="1" customHeight="1" x14ac:dyDescent="0.25">
      <c r="A239" s="2878"/>
      <c r="B239" s="2908"/>
      <c r="C239" s="2886"/>
      <c r="D239" s="2886"/>
      <c r="E239" s="389" t="s">
        <v>642</v>
      </c>
      <c r="F239" s="392" t="s">
        <v>641</v>
      </c>
      <c r="G239" s="384">
        <v>0</v>
      </c>
      <c r="H239" s="391">
        <v>1</v>
      </c>
      <c r="I239" s="390">
        <v>0</v>
      </c>
      <c r="J239" s="176"/>
      <c r="K239" s="102"/>
      <c r="L239" s="102"/>
      <c r="M239" s="102"/>
      <c r="N239" s="101"/>
      <c r="O239" s="101"/>
      <c r="P239" s="101"/>
      <c r="Q239" s="101"/>
      <c r="R239" s="101"/>
      <c r="S239" s="101"/>
      <c r="T239" s="101"/>
      <c r="U239" s="101"/>
      <c r="V239" s="101"/>
      <c r="W239" s="101"/>
      <c r="X239" s="101"/>
      <c r="Y239" s="101"/>
      <c r="Z239" s="268"/>
      <c r="AA239" s="234"/>
      <c r="AB239" s="237"/>
      <c r="AC239" s="236"/>
      <c r="AD239" s="234"/>
      <c r="AE239" s="234"/>
      <c r="AF239" s="234"/>
      <c r="AG239" s="234"/>
      <c r="AH239" s="543">
        <f t="shared" si="2"/>
        <v>0</v>
      </c>
      <c r="AI239" s="235"/>
      <c r="AJ239" s="234"/>
      <c r="AK239" s="234"/>
      <c r="AL239" s="234"/>
      <c r="AM239" s="234"/>
      <c r="AN239" s="2281">
        <f t="shared" si="3"/>
        <v>0</v>
      </c>
      <c r="AO239" s="234"/>
      <c r="AP239" s="234"/>
      <c r="AQ239" s="234"/>
      <c r="AR239" s="234"/>
      <c r="AS239" s="234"/>
      <c r="AT239" s="234"/>
      <c r="AU239" s="234"/>
      <c r="AV239" s="234"/>
      <c r="AW239" s="235"/>
      <c r="AX239" s="234"/>
      <c r="AY239" s="234"/>
      <c r="AZ239" s="234"/>
      <c r="BA239" s="99"/>
    </row>
    <row r="240" spans="1:53" ht="15.75" hidden="1" customHeight="1" x14ac:dyDescent="0.25">
      <c r="A240" s="2878"/>
      <c r="B240" s="2908"/>
      <c r="C240" s="2886"/>
      <c r="D240" s="2886"/>
      <c r="E240" s="385" t="s">
        <v>640</v>
      </c>
      <c r="F240" s="385" t="s">
        <v>638</v>
      </c>
      <c r="G240" s="392">
        <v>0</v>
      </c>
      <c r="H240" s="394">
        <v>11</v>
      </c>
      <c r="I240" s="317">
        <v>0</v>
      </c>
      <c r="J240" s="176"/>
      <c r="K240" s="393"/>
      <c r="L240" s="102"/>
      <c r="M240" s="102"/>
      <c r="N240" s="101"/>
      <c r="O240" s="101"/>
      <c r="P240" s="101"/>
      <c r="Q240" s="101"/>
      <c r="R240" s="101"/>
      <c r="S240" s="101"/>
      <c r="T240" s="101"/>
      <c r="U240" s="101"/>
      <c r="V240" s="101"/>
      <c r="W240" s="101"/>
      <c r="X240" s="101"/>
      <c r="Y240" s="101"/>
      <c r="Z240" s="268"/>
      <c r="AA240" s="234"/>
      <c r="AB240" s="237"/>
      <c r="AC240" s="236"/>
      <c r="AD240" s="234"/>
      <c r="AE240" s="234"/>
      <c r="AF240" s="234"/>
      <c r="AG240" s="234"/>
      <c r="AH240" s="543">
        <f t="shared" si="2"/>
        <v>0</v>
      </c>
      <c r="AI240" s="235"/>
      <c r="AJ240" s="234"/>
      <c r="AK240" s="234"/>
      <c r="AL240" s="234"/>
      <c r="AM240" s="234"/>
      <c r="AN240" s="2281">
        <f t="shared" si="3"/>
        <v>0</v>
      </c>
      <c r="AO240" s="234"/>
      <c r="AP240" s="234"/>
      <c r="AQ240" s="234"/>
      <c r="AR240" s="234"/>
      <c r="AS240" s="234"/>
      <c r="AT240" s="234"/>
      <c r="AU240" s="234"/>
      <c r="AV240" s="234"/>
      <c r="AW240" s="235"/>
      <c r="AX240" s="234"/>
      <c r="AY240" s="234"/>
      <c r="AZ240" s="234"/>
      <c r="BA240" s="99"/>
    </row>
    <row r="241" spans="1:53" ht="15.75" hidden="1" customHeight="1" x14ac:dyDescent="0.25">
      <c r="A241" s="2878"/>
      <c r="B241" s="2908"/>
      <c r="C241" s="2886"/>
      <c r="D241" s="2886"/>
      <c r="E241" s="385" t="s">
        <v>639</v>
      </c>
      <c r="F241" s="385" t="s">
        <v>638</v>
      </c>
      <c r="G241" s="392">
        <v>0</v>
      </c>
      <c r="H241" s="394">
        <v>14</v>
      </c>
      <c r="I241" s="317">
        <v>2</v>
      </c>
      <c r="J241" s="176"/>
      <c r="K241" s="393"/>
      <c r="L241" s="102"/>
      <c r="M241" s="102"/>
      <c r="N241" s="101"/>
      <c r="O241" s="101"/>
      <c r="P241" s="101"/>
      <c r="Q241" s="101"/>
      <c r="R241" s="101"/>
      <c r="S241" s="101"/>
      <c r="T241" s="101"/>
      <c r="U241" s="101"/>
      <c r="V241" s="101"/>
      <c r="W241" s="101"/>
      <c r="X241" s="101"/>
      <c r="Y241" s="101"/>
      <c r="Z241" s="268"/>
      <c r="AA241" s="234"/>
      <c r="AB241" s="237"/>
      <c r="AC241" s="236"/>
      <c r="AD241" s="234"/>
      <c r="AE241" s="234"/>
      <c r="AF241" s="234"/>
      <c r="AG241" s="234"/>
      <c r="AH241" s="543">
        <f t="shared" si="2"/>
        <v>0</v>
      </c>
      <c r="AI241" s="235"/>
      <c r="AJ241" s="234"/>
      <c r="AK241" s="234"/>
      <c r="AL241" s="234"/>
      <c r="AM241" s="234"/>
      <c r="AN241" s="2281">
        <f t="shared" si="3"/>
        <v>0</v>
      </c>
      <c r="AO241" s="234"/>
      <c r="AP241" s="234"/>
      <c r="AQ241" s="234"/>
      <c r="AR241" s="234"/>
      <c r="AS241" s="234"/>
      <c r="AT241" s="234"/>
      <c r="AU241" s="234"/>
      <c r="AV241" s="234"/>
      <c r="AW241" s="235"/>
      <c r="AX241" s="234"/>
      <c r="AY241" s="234"/>
      <c r="AZ241" s="234"/>
      <c r="BA241" s="99"/>
    </row>
    <row r="242" spans="1:53" ht="15.75" hidden="1" customHeight="1" x14ac:dyDescent="0.25">
      <c r="A242" s="2878"/>
      <c r="B242" s="2908"/>
      <c r="C242" s="2886"/>
      <c r="D242" s="2886"/>
      <c r="E242" s="389" t="s">
        <v>637</v>
      </c>
      <c r="F242" s="392" t="s">
        <v>470</v>
      </c>
      <c r="G242" s="384">
        <v>0</v>
      </c>
      <c r="H242" s="391">
        <v>1</v>
      </c>
      <c r="I242" s="390">
        <v>0</v>
      </c>
      <c r="J242" s="176"/>
      <c r="K242" s="102"/>
      <c r="L242" s="102"/>
      <c r="M242" s="102"/>
      <c r="N242" s="101"/>
      <c r="O242" s="101"/>
      <c r="P242" s="101"/>
      <c r="Q242" s="101"/>
      <c r="R242" s="101"/>
      <c r="S242" s="101"/>
      <c r="T242" s="101"/>
      <c r="U242" s="101"/>
      <c r="V242" s="101"/>
      <c r="W242" s="101"/>
      <c r="X242" s="101"/>
      <c r="Y242" s="101"/>
      <c r="Z242" s="268"/>
      <c r="AA242" s="234"/>
      <c r="AB242" s="237"/>
      <c r="AC242" s="236"/>
      <c r="AD242" s="234"/>
      <c r="AE242" s="234"/>
      <c r="AF242" s="234"/>
      <c r="AG242" s="234"/>
      <c r="AH242" s="543">
        <f t="shared" si="2"/>
        <v>0</v>
      </c>
      <c r="AI242" s="235"/>
      <c r="AJ242" s="234"/>
      <c r="AK242" s="234"/>
      <c r="AL242" s="234"/>
      <c r="AM242" s="234"/>
      <c r="AN242" s="2281">
        <f t="shared" si="3"/>
        <v>0</v>
      </c>
      <c r="AO242" s="234"/>
      <c r="AP242" s="234"/>
      <c r="AQ242" s="234"/>
      <c r="AR242" s="234"/>
      <c r="AS242" s="234"/>
      <c r="AT242" s="234"/>
      <c r="AU242" s="234"/>
      <c r="AV242" s="234"/>
      <c r="AW242" s="235"/>
      <c r="AX242" s="234"/>
      <c r="AY242" s="234"/>
      <c r="AZ242" s="234"/>
      <c r="BA242" s="99"/>
    </row>
    <row r="243" spans="1:53" ht="15.75" hidden="1" customHeight="1" x14ac:dyDescent="0.25">
      <c r="A243" s="2878"/>
      <c r="B243" s="2908"/>
      <c r="C243" s="2886"/>
      <c r="D243" s="2886"/>
      <c r="E243" s="389" t="s">
        <v>636</v>
      </c>
      <c r="F243" s="388" t="s">
        <v>129</v>
      </c>
      <c r="G243" s="387">
        <v>0.2</v>
      </c>
      <c r="H243" s="387">
        <v>1</v>
      </c>
      <c r="I243" s="386">
        <v>0.2</v>
      </c>
      <c r="J243" s="176"/>
      <c r="K243" s="102"/>
      <c r="L243" s="102"/>
      <c r="M243" s="102"/>
      <c r="N243" s="101"/>
      <c r="O243" s="101"/>
      <c r="P243" s="101"/>
      <c r="Q243" s="101"/>
      <c r="R243" s="101"/>
      <c r="S243" s="101"/>
      <c r="T243" s="101"/>
      <c r="U243" s="101"/>
      <c r="V243" s="101"/>
      <c r="W243" s="101"/>
      <c r="X243" s="101"/>
      <c r="Y243" s="101"/>
      <c r="Z243" s="268"/>
      <c r="AA243" s="234"/>
      <c r="AB243" s="237"/>
      <c r="AC243" s="236"/>
      <c r="AD243" s="234"/>
      <c r="AE243" s="234"/>
      <c r="AF243" s="234"/>
      <c r="AG243" s="234"/>
      <c r="AH243" s="543">
        <f t="shared" si="2"/>
        <v>0</v>
      </c>
      <c r="AI243" s="235"/>
      <c r="AJ243" s="234"/>
      <c r="AK243" s="234"/>
      <c r="AL243" s="234"/>
      <c r="AM243" s="234"/>
      <c r="AN243" s="2281">
        <f t="shared" si="3"/>
        <v>0</v>
      </c>
      <c r="AO243" s="234"/>
      <c r="AP243" s="234"/>
      <c r="AQ243" s="234"/>
      <c r="AR243" s="234"/>
      <c r="AS243" s="234"/>
      <c r="AT243" s="234"/>
      <c r="AU243" s="234"/>
      <c r="AV243" s="234"/>
      <c r="AW243" s="235"/>
      <c r="AX243" s="234"/>
      <c r="AY243" s="234"/>
      <c r="AZ243" s="234"/>
      <c r="BA243" s="99"/>
    </row>
    <row r="244" spans="1:53" ht="15.75" hidden="1" customHeight="1" x14ac:dyDescent="0.25">
      <c r="A244" s="2864"/>
      <c r="B244" s="2908"/>
      <c r="C244" s="2886"/>
      <c r="D244" s="2886"/>
      <c r="E244" s="319" t="s">
        <v>635</v>
      </c>
      <c r="F244" s="385" t="s">
        <v>634</v>
      </c>
      <c r="G244" s="384" t="s">
        <v>124</v>
      </c>
      <c r="H244" s="384">
        <v>1</v>
      </c>
      <c r="I244" s="383">
        <v>1</v>
      </c>
      <c r="J244" s="176"/>
      <c r="K244" s="102"/>
      <c r="L244" s="102"/>
      <c r="M244" s="102"/>
      <c r="N244" s="101"/>
      <c r="O244" s="101"/>
      <c r="P244" s="101"/>
      <c r="Q244" s="101"/>
      <c r="R244" s="101"/>
      <c r="S244" s="101"/>
      <c r="T244" s="101"/>
      <c r="U244" s="101"/>
      <c r="V244" s="101"/>
      <c r="W244" s="101"/>
      <c r="X244" s="101"/>
      <c r="Y244" s="101"/>
      <c r="Z244" s="268"/>
      <c r="AA244" s="234"/>
      <c r="AB244" s="237"/>
      <c r="AC244" s="236"/>
      <c r="AD244" s="234"/>
      <c r="AE244" s="234"/>
      <c r="AF244" s="234"/>
      <c r="AG244" s="234"/>
      <c r="AH244" s="543">
        <f t="shared" si="2"/>
        <v>0</v>
      </c>
      <c r="AI244" s="235"/>
      <c r="AJ244" s="234"/>
      <c r="AK244" s="234"/>
      <c r="AL244" s="234"/>
      <c r="AM244" s="234"/>
      <c r="AN244" s="2281">
        <f t="shared" si="3"/>
        <v>0</v>
      </c>
      <c r="AO244" s="234"/>
      <c r="AP244" s="234"/>
      <c r="AQ244" s="234"/>
      <c r="AR244" s="234"/>
      <c r="AS244" s="234"/>
      <c r="AT244" s="234"/>
      <c r="AU244" s="234"/>
      <c r="AV244" s="234"/>
      <c r="AW244" s="235"/>
      <c r="AX244" s="234"/>
      <c r="AY244" s="234"/>
      <c r="AZ244" s="234"/>
      <c r="BA244" s="99"/>
    </row>
    <row r="245" spans="1:53" ht="15.75" hidden="1" customHeight="1" x14ac:dyDescent="0.25">
      <c r="A245" s="2883" t="s">
        <v>633</v>
      </c>
      <c r="B245" s="2908"/>
      <c r="C245" s="2886"/>
      <c r="D245" s="2886"/>
      <c r="E245" s="324" t="s">
        <v>240</v>
      </c>
      <c r="F245" s="241" t="s">
        <v>239</v>
      </c>
      <c r="G245" s="379">
        <v>0.03</v>
      </c>
      <c r="H245" s="379">
        <v>1</v>
      </c>
      <c r="I245" s="373"/>
      <c r="J245" s="171"/>
      <c r="K245" s="368"/>
      <c r="L245" s="102"/>
      <c r="M245" s="102"/>
      <c r="N245" s="101"/>
      <c r="O245" s="101"/>
      <c r="P245" s="101"/>
      <c r="Q245" s="101"/>
      <c r="R245" s="101"/>
      <c r="S245" s="101"/>
      <c r="T245" s="101"/>
      <c r="U245" s="101"/>
      <c r="V245" s="101"/>
      <c r="W245" s="101"/>
      <c r="X245" s="101"/>
      <c r="Y245" s="101"/>
      <c r="Z245" s="268"/>
      <c r="AA245" s="234"/>
      <c r="AB245" s="237"/>
      <c r="AC245" s="236"/>
      <c r="AD245" s="234"/>
      <c r="AE245" s="234"/>
      <c r="AF245" s="234"/>
      <c r="AG245" s="234"/>
      <c r="AH245" s="543">
        <f t="shared" si="2"/>
        <v>0</v>
      </c>
      <c r="AI245" s="235"/>
      <c r="AJ245" s="234"/>
      <c r="AK245" s="234"/>
      <c r="AL245" s="234"/>
      <c r="AM245" s="234"/>
      <c r="AN245" s="2281">
        <f t="shared" si="3"/>
        <v>0</v>
      </c>
      <c r="AO245" s="234"/>
      <c r="AP245" s="234"/>
      <c r="AQ245" s="234"/>
      <c r="AR245" s="234"/>
      <c r="AS245" s="234"/>
      <c r="AT245" s="234"/>
      <c r="AU245" s="234"/>
      <c r="AV245" s="234"/>
      <c r="AW245" s="235"/>
      <c r="AX245" s="234"/>
      <c r="AY245" s="234"/>
      <c r="AZ245" s="234"/>
      <c r="BA245" s="99"/>
    </row>
    <row r="246" spans="1:53" ht="15.75" hidden="1" customHeight="1" x14ac:dyDescent="0.25">
      <c r="A246" s="2835"/>
      <c r="B246" s="2908"/>
      <c r="C246" s="2886"/>
      <c r="D246" s="2886"/>
      <c r="E246" s="324" t="s">
        <v>237</v>
      </c>
      <c r="F246" s="241" t="s">
        <v>236</v>
      </c>
      <c r="G246" s="380">
        <v>0</v>
      </c>
      <c r="H246" s="379">
        <v>1</v>
      </c>
      <c r="I246" s="373">
        <v>0.1</v>
      </c>
      <c r="J246" s="171"/>
      <c r="K246" s="368"/>
      <c r="L246" s="102"/>
      <c r="M246" s="102"/>
      <c r="N246" s="101"/>
      <c r="O246" s="101"/>
      <c r="P246" s="101"/>
      <c r="Q246" s="101"/>
      <c r="R246" s="101"/>
      <c r="S246" s="101"/>
      <c r="T246" s="101"/>
      <c r="U246" s="101"/>
      <c r="V246" s="101"/>
      <c r="W246" s="101"/>
      <c r="X246" s="101"/>
      <c r="Y246" s="101"/>
      <c r="Z246" s="268"/>
      <c r="AA246" s="234"/>
      <c r="AB246" s="237"/>
      <c r="AC246" s="236"/>
      <c r="AD246" s="234"/>
      <c r="AE246" s="234"/>
      <c r="AF246" s="234"/>
      <c r="AG246" s="234"/>
      <c r="AH246" s="543">
        <f t="shared" si="2"/>
        <v>0</v>
      </c>
      <c r="AI246" s="235"/>
      <c r="AJ246" s="234"/>
      <c r="AK246" s="234"/>
      <c r="AL246" s="234"/>
      <c r="AM246" s="234"/>
      <c r="AN246" s="2281">
        <f t="shared" si="3"/>
        <v>0</v>
      </c>
      <c r="AO246" s="234"/>
      <c r="AP246" s="234"/>
      <c r="AQ246" s="234"/>
      <c r="AR246" s="234"/>
      <c r="AS246" s="234"/>
      <c r="AT246" s="234"/>
      <c r="AU246" s="234"/>
      <c r="AV246" s="234"/>
      <c r="AW246" s="235"/>
      <c r="AX246" s="234"/>
      <c r="AY246" s="234"/>
      <c r="AZ246" s="234"/>
      <c r="BA246" s="99"/>
    </row>
    <row r="247" spans="1:53" ht="15.75" hidden="1" customHeight="1" x14ac:dyDescent="0.25">
      <c r="A247" s="2835"/>
      <c r="B247" s="2908"/>
      <c r="C247" s="2886"/>
      <c r="D247" s="2886"/>
      <c r="E247" s="324" t="s">
        <v>231</v>
      </c>
      <c r="F247" s="241" t="s">
        <v>129</v>
      </c>
      <c r="G247" s="380">
        <v>0</v>
      </c>
      <c r="H247" s="379">
        <v>1</v>
      </c>
      <c r="I247" s="369"/>
      <c r="J247" s="171"/>
      <c r="K247" s="368"/>
      <c r="L247" s="102"/>
      <c r="M247" s="102"/>
      <c r="N247" s="101"/>
      <c r="O247" s="101"/>
      <c r="P247" s="101"/>
      <c r="Q247" s="101"/>
      <c r="R247" s="101"/>
      <c r="S247" s="101"/>
      <c r="T247" s="101"/>
      <c r="U247" s="101"/>
      <c r="V247" s="101"/>
      <c r="W247" s="101"/>
      <c r="X247" s="101"/>
      <c r="Y247" s="101"/>
      <c r="Z247" s="268"/>
      <c r="AA247" s="234"/>
      <c r="AB247" s="237"/>
      <c r="AC247" s="236"/>
      <c r="AD247" s="234"/>
      <c r="AE247" s="234"/>
      <c r="AF247" s="234"/>
      <c r="AG247" s="234"/>
      <c r="AH247" s="543">
        <f t="shared" si="2"/>
        <v>0</v>
      </c>
      <c r="AI247" s="235"/>
      <c r="AJ247" s="234"/>
      <c r="AK247" s="234"/>
      <c r="AL247" s="234"/>
      <c r="AM247" s="234"/>
      <c r="AN247" s="2281">
        <f t="shared" si="3"/>
        <v>0</v>
      </c>
      <c r="AO247" s="234"/>
      <c r="AP247" s="234"/>
      <c r="AQ247" s="234"/>
      <c r="AR247" s="234"/>
      <c r="AS247" s="234"/>
      <c r="AT247" s="234"/>
      <c r="AU247" s="234"/>
      <c r="AV247" s="234"/>
      <c r="AW247" s="235"/>
      <c r="AX247" s="234"/>
      <c r="AY247" s="234"/>
      <c r="AZ247" s="234"/>
      <c r="BA247" s="99"/>
    </row>
    <row r="248" spans="1:53" ht="15.75" hidden="1" customHeight="1" x14ac:dyDescent="0.25">
      <c r="A248" s="2835"/>
      <c r="B248" s="2908"/>
      <c r="C248" s="2886"/>
      <c r="D248" s="2886"/>
      <c r="E248" s="324" t="s">
        <v>228</v>
      </c>
      <c r="F248" s="241" t="s">
        <v>227</v>
      </c>
      <c r="G248" s="380">
        <v>0</v>
      </c>
      <c r="H248" s="379">
        <v>1</v>
      </c>
      <c r="I248" s="373">
        <v>0.2</v>
      </c>
      <c r="J248" s="171"/>
      <c r="K248" s="368"/>
      <c r="L248" s="102"/>
      <c r="M248" s="102"/>
      <c r="N248" s="101"/>
      <c r="O248" s="101"/>
      <c r="P248" s="101"/>
      <c r="Q248" s="101"/>
      <c r="R248" s="101"/>
      <c r="S248" s="101"/>
      <c r="T248" s="101"/>
      <c r="U248" s="101"/>
      <c r="V248" s="101"/>
      <c r="W248" s="101"/>
      <c r="X248" s="101"/>
      <c r="Y248" s="101"/>
      <c r="Z248" s="268"/>
      <c r="AA248" s="234"/>
      <c r="AB248" s="237"/>
      <c r="AC248" s="236"/>
      <c r="AD248" s="234"/>
      <c r="AE248" s="234"/>
      <c r="AF248" s="234"/>
      <c r="AG248" s="234"/>
      <c r="AH248" s="543">
        <f t="shared" ref="AH248:AH311" si="4">AC248+AD248-AE248</f>
        <v>0</v>
      </c>
      <c r="AI248" s="235"/>
      <c r="AJ248" s="234"/>
      <c r="AK248" s="234"/>
      <c r="AL248" s="234"/>
      <c r="AM248" s="234"/>
      <c r="AN248" s="2281">
        <f t="shared" ref="AN248:AN311" si="5">AI248+AJ248-AK248</f>
        <v>0</v>
      </c>
      <c r="AO248" s="234"/>
      <c r="AP248" s="234"/>
      <c r="AQ248" s="234"/>
      <c r="AR248" s="234"/>
      <c r="AS248" s="234"/>
      <c r="AT248" s="234"/>
      <c r="AU248" s="234"/>
      <c r="AV248" s="234"/>
      <c r="AW248" s="235"/>
      <c r="AX248" s="234"/>
      <c r="AY248" s="234"/>
      <c r="AZ248" s="234"/>
      <c r="BA248" s="99"/>
    </row>
    <row r="249" spans="1:53" ht="15.75" hidden="1" customHeight="1" x14ac:dyDescent="0.25">
      <c r="A249" s="2835"/>
      <c r="B249" s="2908"/>
      <c r="C249" s="2886"/>
      <c r="D249" s="2886"/>
      <c r="E249" s="324" t="s">
        <v>221</v>
      </c>
      <c r="F249" s="241" t="s">
        <v>129</v>
      </c>
      <c r="G249" s="380">
        <v>0</v>
      </c>
      <c r="H249" s="379">
        <v>1</v>
      </c>
      <c r="I249" s="373"/>
      <c r="J249" s="171"/>
      <c r="K249" s="368"/>
      <c r="L249" s="102"/>
      <c r="M249" s="102"/>
      <c r="N249" s="101"/>
      <c r="O249" s="101"/>
      <c r="P249" s="101"/>
      <c r="Q249" s="101"/>
      <c r="R249" s="101"/>
      <c r="S249" s="101"/>
      <c r="T249" s="101"/>
      <c r="U249" s="101"/>
      <c r="V249" s="101"/>
      <c r="W249" s="101"/>
      <c r="X249" s="101"/>
      <c r="Y249" s="101"/>
      <c r="Z249" s="268"/>
      <c r="AA249" s="234"/>
      <c r="AB249" s="237"/>
      <c r="AC249" s="236"/>
      <c r="AD249" s="234"/>
      <c r="AE249" s="234"/>
      <c r="AF249" s="234"/>
      <c r="AG249" s="234"/>
      <c r="AH249" s="543">
        <f t="shared" si="4"/>
        <v>0</v>
      </c>
      <c r="AI249" s="235"/>
      <c r="AJ249" s="234"/>
      <c r="AK249" s="234"/>
      <c r="AL249" s="234"/>
      <c r="AM249" s="234"/>
      <c r="AN249" s="2281">
        <f t="shared" si="5"/>
        <v>0</v>
      </c>
      <c r="AO249" s="234"/>
      <c r="AP249" s="234"/>
      <c r="AQ249" s="234"/>
      <c r="AR249" s="234"/>
      <c r="AS249" s="234"/>
      <c r="AT249" s="234"/>
      <c r="AU249" s="234"/>
      <c r="AV249" s="234"/>
      <c r="AW249" s="235"/>
      <c r="AX249" s="234"/>
      <c r="AY249" s="234"/>
      <c r="AZ249" s="234"/>
      <c r="BA249" s="99"/>
    </row>
    <row r="250" spans="1:53" ht="25.5" hidden="1" customHeight="1" x14ac:dyDescent="0.25">
      <c r="A250" s="2835"/>
      <c r="B250" s="2908"/>
      <c r="C250" s="2886"/>
      <c r="D250" s="2886"/>
      <c r="E250" s="324" t="s">
        <v>217</v>
      </c>
      <c r="F250" s="241" t="s">
        <v>6</v>
      </c>
      <c r="G250" s="380">
        <v>0</v>
      </c>
      <c r="H250" s="382">
        <v>12000</v>
      </c>
      <c r="I250" s="381">
        <v>2000</v>
      </c>
      <c r="J250" s="171"/>
      <c r="K250" s="368"/>
      <c r="L250" s="102"/>
      <c r="M250" s="102"/>
      <c r="N250" s="101"/>
      <c r="O250" s="101"/>
      <c r="P250" s="101"/>
      <c r="Q250" s="101"/>
      <c r="R250" s="101"/>
      <c r="S250" s="101"/>
      <c r="T250" s="101"/>
      <c r="U250" s="101"/>
      <c r="V250" s="101"/>
      <c r="W250" s="101"/>
      <c r="X250" s="101"/>
      <c r="Y250" s="101"/>
      <c r="Z250" s="268"/>
      <c r="AA250" s="234"/>
      <c r="AB250" s="237"/>
      <c r="AC250" s="236"/>
      <c r="AD250" s="234"/>
      <c r="AE250" s="234"/>
      <c r="AF250" s="234"/>
      <c r="AG250" s="234"/>
      <c r="AH250" s="543">
        <f t="shared" si="4"/>
        <v>0</v>
      </c>
      <c r="AI250" s="235"/>
      <c r="AJ250" s="234"/>
      <c r="AK250" s="234"/>
      <c r="AL250" s="234"/>
      <c r="AM250" s="234"/>
      <c r="AN250" s="2281">
        <f t="shared" si="5"/>
        <v>0</v>
      </c>
      <c r="AO250" s="234"/>
      <c r="AP250" s="234"/>
      <c r="AQ250" s="234"/>
      <c r="AR250" s="234"/>
      <c r="AS250" s="234"/>
      <c r="AT250" s="234"/>
      <c r="AU250" s="234"/>
      <c r="AV250" s="234"/>
      <c r="AW250" s="235"/>
      <c r="AX250" s="234"/>
      <c r="AY250" s="234"/>
      <c r="AZ250" s="234"/>
      <c r="BA250" s="99"/>
    </row>
    <row r="251" spans="1:53" ht="15.75" hidden="1" customHeight="1" x14ac:dyDescent="0.25">
      <c r="A251" s="2835"/>
      <c r="B251" s="2908"/>
      <c r="C251" s="2886"/>
      <c r="D251" s="2886"/>
      <c r="E251" s="324" t="s">
        <v>212</v>
      </c>
      <c r="F251" s="241" t="s">
        <v>103</v>
      </c>
      <c r="G251" s="380">
        <v>0</v>
      </c>
      <c r="H251" s="382">
        <v>12</v>
      </c>
      <c r="I251" s="381">
        <v>2</v>
      </c>
      <c r="J251" s="171"/>
      <c r="K251" s="368"/>
      <c r="L251" s="102"/>
      <c r="M251" s="102"/>
      <c r="N251" s="101"/>
      <c r="O251" s="101"/>
      <c r="P251" s="101"/>
      <c r="Q251" s="101"/>
      <c r="R251" s="101"/>
      <c r="S251" s="101"/>
      <c r="T251" s="101"/>
      <c r="U251" s="101"/>
      <c r="V251" s="101"/>
      <c r="W251" s="101"/>
      <c r="X251" s="101"/>
      <c r="Y251" s="101"/>
      <c r="Z251" s="268"/>
      <c r="AA251" s="234"/>
      <c r="AB251" s="237"/>
      <c r="AC251" s="236"/>
      <c r="AD251" s="234"/>
      <c r="AE251" s="234"/>
      <c r="AF251" s="234"/>
      <c r="AG251" s="234"/>
      <c r="AH251" s="543">
        <f t="shared" si="4"/>
        <v>0</v>
      </c>
      <c r="AI251" s="235"/>
      <c r="AJ251" s="234"/>
      <c r="AK251" s="234"/>
      <c r="AL251" s="234"/>
      <c r="AM251" s="234"/>
      <c r="AN251" s="2281">
        <f t="shared" si="5"/>
        <v>0</v>
      </c>
      <c r="AO251" s="234"/>
      <c r="AP251" s="234"/>
      <c r="AQ251" s="234"/>
      <c r="AR251" s="234"/>
      <c r="AS251" s="234"/>
      <c r="AT251" s="234"/>
      <c r="AU251" s="234"/>
      <c r="AV251" s="234"/>
      <c r="AW251" s="235"/>
      <c r="AX251" s="234"/>
      <c r="AY251" s="234"/>
      <c r="AZ251" s="234"/>
      <c r="BA251" s="99"/>
    </row>
    <row r="252" spans="1:53" ht="15.75" hidden="1" customHeight="1" x14ac:dyDescent="0.25">
      <c r="A252" s="2835"/>
      <c r="B252" s="2908"/>
      <c r="C252" s="2886"/>
      <c r="D252" s="2886"/>
      <c r="E252" s="324" t="s">
        <v>211</v>
      </c>
      <c r="F252" s="241" t="s">
        <v>194</v>
      </c>
      <c r="G252" s="380">
        <v>0</v>
      </c>
      <c r="H252" s="380">
        <v>40</v>
      </c>
      <c r="I252" s="369">
        <v>10</v>
      </c>
      <c r="J252" s="171"/>
      <c r="K252" s="368"/>
      <c r="L252" s="102"/>
      <c r="M252" s="102"/>
      <c r="N252" s="101"/>
      <c r="O252" s="101"/>
      <c r="P252" s="101"/>
      <c r="Q252" s="101"/>
      <c r="R252" s="101"/>
      <c r="S252" s="101"/>
      <c r="T252" s="101"/>
      <c r="U252" s="101"/>
      <c r="V252" s="101"/>
      <c r="W252" s="101"/>
      <c r="X252" s="101"/>
      <c r="Y252" s="101"/>
      <c r="Z252" s="268"/>
      <c r="AA252" s="234"/>
      <c r="AB252" s="237"/>
      <c r="AC252" s="236"/>
      <c r="AD252" s="234"/>
      <c r="AE252" s="234"/>
      <c r="AF252" s="234"/>
      <c r="AG252" s="234"/>
      <c r="AH252" s="543">
        <f t="shared" si="4"/>
        <v>0</v>
      </c>
      <c r="AI252" s="235"/>
      <c r="AJ252" s="234"/>
      <c r="AK252" s="234"/>
      <c r="AL252" s="234"/>
      <c r="AM252" s="234"/>
      <c r="AN252" s="2281">
        <f t="shared" si="5"/>
        <v>0</v>
      </c>
      <c r="AO252" s="234"/>
      <c r="AP252" s="234"/>
      <c r="AQ252" s="234"/>
      <c r="AR252" s="234"/>
      <c r="AS252" s="234"/>
      <c r="AT252" s="234"/>
      <c r="AU252" s="234"/>
      <c r="AV252" s="234"/>
      <c r="AW252" s="235"/>
      <c r="AX252" s="234"/>
      <c r="AY252" s="234"/>
      <c r="AZ252" s="234"/>
      <c r="BA252" s="99"/>
    </row>
    <row r="253" spans="1:53" ht="15.75" hidden="1" customHeight="1" x14ac:dyDescent="0.25">
      <c r="A253" s="2835"/>
      <c r="B253" s="2908"/>
      <c r="C253" s="2886"/>
      <c r="D253" s="2886"/>
      <c r="E253" s="324" t="s">
        <v>210</v>
      </c>
      <c r="F253" s="241" t="s">
        <v>113</v>
      </c>
      <c r="G253" s="380">
        <v>0</v>
      </c>
      <c r="H253" s="380">
        <v>5</v>
      </c>
      <c r="I253" s="369">
        <v>0</v>
      </c>
      <c r="J253" s="171"/>
      <c r="K253" s="368"/>
      <c r="L253" s="102"/>
      <c r="M253" s="102"/>
      <c r="N253" s="101"/>
      <c r="O253" s="101"/>
      <c r="P253" s="101"/>
      <c r="Q253" s="101"/>
      <c r="R253" s="101"/>
      <c r="S253" s="101"/>
      <c r="T253" s="101"/>
      <c r="U253" s="101"/>
      <c r="V253" s="101"/>
      <c r="W253" s="101"/>
      <c r="X253" s="101"/>
      <c r="Y253" s="101"/>
      <c r="Z253" s="268"/>
      <c r="AA253" s="234"/>
      <c r="AB253" s="237"/>
      <c r="AC253" s="236"/>
      <c r="AD253" s="234"/>
      <c r="AE253" s="234"/>
      <c r="AF253" s="234"/>
      <c r="AG253" s="234"/>
      <c r="AH253" s="543">
        <f t="shared" si="4"/>
        <v>0</v>
      </c>
      <c r="AI253" s="235"/>
      <c r="AJ253" s="234"/>
      <c r="AK253" s="234"/>
      <c r="AL253" s="234"/>
      <c r="AM253" s="234"/>
      <c r="AN253" s="2281">
        <f t="shared" si="5"/>
        <v>0</v>
      </c>
      <c r="AO253" s="234"/>
      <c r="AP253" s="234"/>
      <c r="AQ253" s="234"/>
      <c r="AR253" s="234"/>
      <c r="AS253" s="234"/>
      <c r="AT253" s="234"/>
      <c r="AU253" s="234"/>
      <c r="AV253" s="234"/>
      <c r="AW253" s="235"/>
      <c r="AX253" s="234"/>
      <c r="AY253" s="234"/>
      <c r="AZ253" s="234"/>
      <c r="BA253" s="99"/>
    </row>
    <row r="254" spans="1:53" ht="15.75" hidden="1" customHeight="1" x14ac:dyDescent="0.25">
      <c r="A254" s="2835"/>
      <c r="B254" s="2908"/>
      <c r="C254" s="2886"/>
      <c r="D254" s="2886"/>
      <c r="E254" s="324" t="s">
        <v>632</v>
      </c>
      <c r="F254" s="241" t="s">
        <v>113</v>
      </c>
      <c r="G254" s="380">
        <v>0</v>
      </c>
      <c r="H254" s="380">
        <v>2</v>
      </c>
      <c r="I254" s="369"/>
      <c r="J254" s="171"/>
      <c r="K254" s="368"/>
      <c r="L254" s="102"/>
      <c r="M254" s="102"/>
      <c r="N254" s="101"/>
      <c r="O254" s="101"/>
      <c r="P254" s="101"/>
      <c r="Q254" s="101"/>
      <c r="R254" s="101"/>
      <c r="S254" s="101"/>
      <c r="T254" s="101"/>
      <c r="U254" s="101"/>
      <c r="V254" s="101"/>
      <c r="W254" s="101"/>
      <c r="X254" s="101"/>
      <c r="Y254" s="101"/>
      <c r="Z254" s="268"/>
      <c r="AA254" s="234"/>
      <c r="AB254" s="237"/>
      <c r="AC254" s="236"/>
      <c r="AD254" s="234"/>
      <c r="AE254" s="234"/>
      <c r="AF254" s="234"/>
      <c r="AG254" s="234"/>
      <c r="AH254" s="543">
        <f t="shared" si="4"/>
        <v>0</v>
      </c>
      <c r="AI254" s="235"/>
      <c r="AJ254" s="234"/>
      <c r="AK254" s="234"/>
      <c r="AL254" s="234"/>
      <c r="AM254" s="234"/>
      <c r="AN254" s="2281">
        <f t="shared" si="5"/>
        <v>0</v>
      </c>
      <c r="AO254" s="234"/>
      <c r="AP254" s="234"/>
      <c r="AQ254" s="234"/>
      <c r="AR254" s="234"/>
      <c r="AS254" s="234"/>
      <c r="AT254" s="234"/>
      <c r="AU254" s="234"/>
      <c r="AV254" s="234"/>
      <c r="AW254" s="235"/>
      <c r="AX254" s="234"/>
      <c r="AY254" s="234"/>
      <c r="AZ254" s="234"/>
      <c r="BA254" s="99"/>
    </row>
    <row r="255" spans="1:53" ht="15.75" hidden="1" customHeight="1" x14ac:dyDescent="0.25">
      <c r="A255" s="2835"/>
      <c r="B255" s="2908"/>
      <c r="C255" s="2886"/>
      <c r="D255" s="2886"/>
      <c r="E255" s="324" t="s">
        <v>204</v>
      </c>
      <c r="F255" s="241" t="s">
        <v>194</v>
      </c>
      <c r="G255" s="380">
        <v>1.2</v>
      </c>
      <c r="H255" s="380">
        <v>12</v>
      </c>
      <c r="I255" s="369"/>
      <c r="J255" s="171"/>
      <c r="K255" s="368"/>
      <c r="L255" s="102"/>
      <c r="M255" s="102"/>
      <c r="N255" s="101"/>
      <c r="O255" s="101"/>
      <c r="P255" s="101"/>
      <c r="Q255" s="101"/>
      <c r="R255" s="101"/>
      <c r="S255" s="101"/>
      <c r="T255" s="101"/>
      <c r="U255" s="101"/>
      <c r="V255" s="101"/>
      <c r="W255" s="101"/>
      <c r="X255" s="101"/>
      <c r="Y255" s="101"/>
      <c r="Z255" s="268"/>
      <c r="AA255" s="234"/>
      <c r="AB255" s="237"/>
      <c r="AC255" s="236"/>
      <c r="AD255" s="234"/>
      <c r="AE255" s="234"/>
      <c r="AF255" s="234"/>
      <c r="AG255" s="234"/>
      <c r="AH255" s="543">
        <f t="shared" si="4"/>
        <v>0</v>
      </c>
      <c r="AI255" s="235"/>
      <c r="AJ255" s="234"/>
      <c r="AK255" s="234"/>
      <c r="AL255" s="234"/>
      <c r="AM255" s="234"/>
      <c r="AN255" s="2281">
        <f t="shared" si="5"/>
        <v>0</v>
      </c>
      <c r="AO255" s="234"/>
      <c r="AP255" s="234"/>
      <c r="AQ255" s="234"/>
      <c r="AR255" s="234"/>
      <c r="AS255" s="234"/>
      <c r="AT255" s="234"/>
      <c r="AU255" s="234"/>
      <c r="AV255" s="234"/>
      <c r="AW255" s="235"/>
      <c r="AX255" s="234"/>
      <c r="AY255" s="234"/>
      <c r="AZ255" s="234"/>
      <c r="BA255" s="99"/>
    </row>
    <row r="256" spans="1:53" ht="15.75" hidden="1" customHeight="1" x14ac:dyDescent="0.25">
      <c r="A256" s="2835"/>
      <c r="B256" s="2908"/>
      <c r="C256" s="2886"/>
      <c r="D256" s="2886"/>
      <c r="E256" s="324" t="s">
        <v>198</v>
      </c>
      <c r="F256" s="241" t="s">
        <v>194</v>
      </c>
      <c r="G256" s="380">
        <v>100</v>
      </c>
      <c r="H256" s="380">
        <v>1100</v>
      </c>
      <c r="I256" s="369">
        <v>100</v>
      </c>
      <c r="J256" s="171"/>
      <c r="K256" s="368"/>
      <c r="L256" s="102"/>
      <c r="M256" s="102"/>
      <c r="N256" s="101"/>
      <c r="O256" s="101"/>
      <c r="P256" s="101"/>
      <c r="Q256" s="101"/>
      <c r="R256" s="101"/>
      <c r="S256" s="101"/>
      <c r="T256" s="101"/>
      <c r="U256" s="101"/>
      <c r="V256" s="101"/>
      <c r="W256" s="101"/>
      <c r="X256" s="101"/>
      <c r="Y256" s="101"/>
      <c r="Z256" s="268"/>
      <c r="AA256" s="234"/>
      <c r="AB256" s="237"/>
      <c r="AC256" s="236"/>
      <c r="AD256" s="234"/>
      <c r="AE256" s="234"/>
      <c r="AF256" s="234"/>
      <c r="AG256" s="234"/>
      <c r="AH256" s="543">
        <f t="shared" si="4"/>
        <v>0</v>
      </c>
      <c r="AI256" s="235"/>
      <c r="AJ256" s="234"/>
      <c r="AK256" s="234"/>
      <c r="AL256" s="234"/>
      <c r="AM256" s="234"/>
      <c r="AN256" s="2281">
        <f t="shared" si="5"/>
        <v>0</v>
      </c>
      <c r="AO256" s="234"/>
      <c r="AP256" s="234"/>
      <c r="AQ256" s="234"/>
      <c r="AR256" s="234"/>
      <c r="AS256" s="234"/>
      <c r="AT256" s="234"/>
      <c r="AU256" s="234"/>
      <c r="AV256" s="234"/>
      <c r="AW256" s="235"/>
      <c r="AX256" s="234"/>
      <c r="AY256" s="234"/>
      <c r="AZ256" s="234"/>
      <c r="BA256" s="99"/>
    </row>
    <row r="257" spans="1:53" ht="15.75" hidden="1" customHeight="1" x14ac:dyDescent="0.25">
      <c r="A257" s="2835"/>
      <c r="B257" s="2908"/>
      <c r="C257" s="2886"/>
      <c r="D257" s="2886"/>
      <c r="E257" s="324" t="s">
        <v>195</v>
      </c>
      <c r="F257" s="241" t="s">
        <v>194</v>
      </c>
      <c r="G257" s="380">
        <v>30</v>
      </c>
      <c r="H257" s="380">
        <v>1000</v>
      </c>
      <c r="I257" s="369">
        <v>200</v>
      </c>
      <c r="J257" s="171"/>
      <c r="K257" s="368"/>
      <c r="L257" s="102"/>
      <c r="M257" s="102"/>
      <c r="N257" s="101"/>
      <c r="O257" s="101"/>
      <c r="P257" s="101"/>
      <c r="Q257" s="101"/>
      <c r="R257" s="101"/>
      <c r="S257" s="101"/>
      <c r="T257" s="101"/>
      <c r="U257" s="101"/>
      <c r="V257" s="101"/>
      <c r="W257" s="101"/>
      <c r="X257" s="101"/>
      <c r="Y257" s="101"/>
      <c r="Z257" s="268"/>
      <c r="AA257" s="234"/>
      <c r="AB257" s="237"/>
      <c r="AC257" s="236"/>
      <c r="AD257" s="234"/>
      <c r="AE257" s="234"/>
      <c r="AF257" s="234"/>
      <c r="AG257" s="234"/>
      <c r="AH257" s="543">
        <f t="shared" si="4"/>
        <v>0</v>
      </c>
      <c r="AI257" s="235"/>
      <c r="AJ257" s="234"/>
      <c r="AK257" s="234"/>
      <c r="AL257" s="234"/>
      <c r="AM257" s="234"/>
      <c r="AN257" s="2281">
        <f t="shared" si="5"/>
        <v>0</v>
      </c>
      <c r="AO257" s="234"/>
      <c r="AP257" s="234"/>
      <c r="AQ257" s="234"/>
      <c r="AR257" s="234"/>
      <c r="AS257" s="234"/>
      <c r="AT257" s="234"/>
      <c r="AU257" s="234"/>
      <c r="AV257" s="234"/>
      <c r="AW257" s="235"/>
      <c r="AX257" s="234"/>
      <c r="AY257" s="234"/>
      <c r="AZ257" s="234"/>
      <c r="BA257" s="99"/>
    </row>
    <row r="258" spans="1:53" ht="15.75" hidden="1" customHeight="1" x14ac:dyDescent="0.25">
      <c r="A258" s="2835"/>
      <c r="B258" s="2908"/>
      <c r="C258" s="2886"/>
      <c r="D258" s="2886"/>
      <c r="E258" s="324" t="s">
        <v>189</v>
      </c>
      <c r="F258" s="241" t="s">
        <v>129</v>
      </c>
      <c r="G258" s="380">
        <v>0</v>
      </c>
      <c r="H258" s="379">
        <v>1</v>
      </c>
      <c r="I258" s="373">
        <v>0.25</v>
      </c>
      <c r="J258" s="171"/>
      <c r="K258" s="368"/>
      <c r="L258" s="102"/>
      <c r="M258" s="102"/>
      <c r="N258" s="101"/>
      <c r="O258" s="101"/>
      <c r="P258" s="101"/>
      <c r="Q258" s="101"/>
      <c r="R258" s="101"/>
      <c r="S258" s="101"/>
      <c r="T258" s="101"/>
      <c r="U258" s="101"/>
      <c r="V258" s="101"/>
      <c r="W258" s="101"/>
      <c r="X258" s="101"/>
      <c r="Y258" s="101"/>
      <c r="Z258" s="268"/>
      <c r="AA258" s="234"/>
      <c r="AB258" s="237"/>
      <c r="AC258" s="236"/>
      <c r="AD258" s="234"/>
      <c r="AE258" s="234"/>
      <c r="AF258" s="234"/>
      <c r="AG258" s="234"/>
      <c r="AH258" s="543">
        <f t="shared" si="4"/>
        <v>0</v>
      </c>
      <c r="AI258" s="235"/>
      <c r="AJ258" s="234"/>
      <c r="AK258" s="234"/>
      <c r="AL258" s="234"/>
      <c r="AM258" s="234"/>
      <c r="AN258" s="2281">
        <f t="shared" si="5"/>
        <v>0</v>
      </c>
      <c r="AO258" s="234"/>
      <c r="AP258" s="234"/>
      <c r="AQ258" s="234"/>
      <c r="AR258" s="234"/>
      <c r="AS258" s="234"/>
      <c r="AT258" s="234"/>
      <c r="AU258" s="234"/>
      <c r="AV258" s="234"/>
      <c r="AW258" s="235"/>
      <c r="AX258" s="234"/>
      <c r="AY258" s="234"/>
      <c r="AZ258" s="234"/>
      <c r="BA258" s="99"/>
    </row>
    <row r="259" spans="1:53" ht="51" hidden="1" customHeight="1" x14ac:dyDescent="0.25">
      <c r="A259" s="2835"/>
      <c r="B259" s="2908"/>
      <c r="C259" s="2886"/>
      <c r="D259" s="2886"/>
      <c r="E259" s="324" t="s">
        <v>183</v>
      </c>
      <c r="F259" s="329" t="s">
        <v>129</v>
      </c>
      <c r="G259" s="375">
        <v>0</v>
      </c>
      <c r="H259" s="375">
        <v>0.9</v>
      </c>
      <c r="I259" s="373">
        <v>0.1</v>
      </c>
      <c r="J259" s="171"/>
      <c r="K259" s="368"/>
      <c r="L259" s="102"/>
      <c r="M259" s="102"/>
      <c r="N259" s="101"/>
      <c r="O259" s="101"/>
      <c r="P259" s="101"/>
      <c r="Q259" s="101"/>
      <c r="R259" s="101"/>
      <c r="S259" s="101"/>
      <c r="T259" s="101"/>
      <c r="U259" s="101"/>
      <c r="V259" s="101"/>
      <c r="W259" s="101"/>
      <c r="X259" s="101"/>
      <c r="Y259" s="101"/>
      <c r="Z259" s="268"/>
      <c r="AA259" s="234"/>
      <c r="AB259" s="237"/>
      <c r="AC259" s="236"/>
      <c r="AD259" s="234"/>
      <c r="AE259" s="234"/>
      <c r="AF259" s="234"/>
      <c r="AG259" s="234"/>
      <c r="AH259" s="543">
        <f t="shared" si="4"/>
        <v>0</v>
      </c>
      <c r="AI259" s="235"/>
      <c r="AJ259" s="234"/>
      <c r="AK259" s="234"/>
      <c r="AL259" s="234"/>
      <c r="AM259" s="234"/>
      <c r="AN259" s="2281">
        <f t="shared" si="5"/>
        <v>0</v>
      </c>
      <c r="AO259" s="234"/>
      <c r="AP259" s="234"/>
      <c r="AQ259" s="234"/>
      <c r="AR259" s="234"/>
      <c r="AS259" s="234"/>
      <c r="AT259" s="234"/>
      <c r="AU259" s="234"/>
      <c r="AV259" s="234"/>
      <c r="AW259" s="235"/>
      <c r="AX259" s="234"/>
      <c r="AY259" s="234"/>
      <c r="AZ259" s="234"/>
      <c r="BA259" s="99"/>
    </row>
    <row r="260" spans="1:53" ht="15.75" hidden="1" customHeight="1" x14ac:dyDescent="0.25">
      <c r="A260" s="2835"/>
      <c r="B260" s="2908"/>
      <c r="C260" s="2886"/>
      <c r="D260" s="2886"/>
      <c r="E260" s="324" t="s">
        <v>178</v>
      </c>
      <c r="F260" s="241" t="s">
        <v>129</v>
      </c>
      <c r="G260" s="326">
        <v>0</v>
      </c>
      <c r="H260" s="326">
        <v>0.9</v>
      </c>
      <c r="I260" s="373">
        <v>0.1</v>
      </c>
      <c r="J260" s="171"/>
      <c r="K260" s="368"/>
      <c r="L260" s="102"/>
      <c r="M260" s="102"/>
      <c r="N260" s="101"/>
      <c r="O260" s="101"/>
      <c r="P260" s="101"/>
      <c r="Q260" s="101"/>
      <c r="R260" s="101"/>
      <c r="S260" s="101"/>
      <c r="T260" s="101"/>
      <c r="U260" s="101"/>
      <c r="V260" s="101"/>
      <c r="W260" s="101"/>
      <c r="X260" s="101"/>
      <c r="Y260" s="101"/>
      <c r="Z260" s="268"/>
      <c r="AA260" s="234"/>
      <c r="AB260" s="237"/>
      <c r="AC260" s="236"/>
      <c r="AD260" s="234"/>
      <c r="AE260" s="234"/>
      <c r="AF260" s="234"/>
      <c r="AG260" s="234"/>
      <c r="AH260" s="543">
        <f t="shared" si="4"/>
        <v>0</v>
      </c>
      <c r="AI260" s="235"/>
      <c r="AJ260" s="234"/>
      <c r="AK260" s="234"/>
      <c r="AL260" s="234"/>
      <c r="AM260" s="234"/>
      <c r="AN260" s="2281">
        <f t="shared" si="5"/>
        <v>0</v>
      </c>
      <c r="AO260" s="234"/>
      <c r="AP260" s="234"/>
      <c r="AQ260" s="234"/>
      <c r="AR260" s="234"/>
      <c r="AS260" s="234"/>
      <c r="AT260" s="234"/>
      <c r="AU260" s="234"/>
      <c r="AV260" s="234"/>
      <c r="AW260" s="235"/>
      <c r="AX260" s="234"/>
      <c r="AY260" s="234"/>
      <c r="AZ260" s="234"/>
      <c r="BA260" s="99"/>
    </row>
    <row r="261" spans="1:53" ht="15.75" hidden="1" customHeight="1" x14ac:dyDescent="0.25">
      <c r="A261" s="2835"/>
      <c r="B261" s="2908"/>
      <c r="C261" s="2886"/>
      <c r="D261" s="2886"/>
      <c r="E261" s="324" t="s">
        <v>175</v>
      </c>
      <c r="F261" s="241" t="s">
        <v>174</v>
      </c>
      <c r="G261" s="379">
        <v>0</v>
      </c>
      <c r="H261" s="379">
        <v>0.5</v>
      </c>
      <c r="I261" s="373">
        <v>0.1</v>
      </c>
      <c r="J261" s="171"/>
      <c r="K261" s="368"/>
      <c r="L261" s="102"/>
      <c r="M261" s="102"/>
      <c r="N261" s="101"/>
      <c r="O261" s="101"/>
      <c r="P261" s="101"/>
      <c r="Q261" s="101"/>
      <c r="R261" s="101"/>
      <c r="S261" s="101"/>
      <c r="T261" s="101"/>
      <c r="U261" s="101"/>
      <c r="V261" s="101"/>
      <c r="W261" s="101"/>
      <c r="X261" s="101"/>
      <c r="Y261" s="101"/>
      <c r="Z261" s="268"/>
      <c r="AA261" s="234"/>
      <c r="AB261" s="237"/>
      <c r="AC261" s="236"/>
      <c r="AD261" s="234"/>
      <c r="AE261" s="234"/>
      <c r="AF261" s="234"/>
      <c r="AG261" s="234"/>
      <c r="AH261" s="543">
        <f t="shared" si="4"/>
        <v>0</v>
      </c>
      <c r="AI261" s="235"/>
      <c r="AJ261" s="234"/>
      <c r="AK261" s="234"/>
      <c r="AL261" s="234"/>
      <c r="AM261" s="234"/>
      <c r="AN261" s="2281">
        <f t="shared" si="5"/>
        <v>0</v>
      </c>
      <c r="AO261" s="234"/>
      <c r="AP261" s="234"/>
      <c r="AQ261" s="234"/>
      <c r="AR261" s="234"/>
      <c r="AS261" s="234"/>
      <c r="AT261" s="234"/>
      <c r="AU261" s="234"/>
      <c r="AV261" s="234"/>
      <c r="AW261" s="235"/>
      <c r="AX261" s="234"/>
      <c r="AY261" s="234"/>
      <c r="AZ261" s="234"/>
      <c r="BA261" s="99"/>
    </row>
    <row r="262" spans="1:53" ht="15.75" hidden="1" customHeight="1" x14ac:dyDescent="0.25">
      <c r="A262" s="2835"/>
      <c r="B262" s="2908"/>
      <c r="C262" s="2886"/>
      <c r="D262" s="2886"/>
      <c r="E262" s="241" t="s">
        <v>167</v>
      </c>
      <c r="F262" s="329" t="s">
        <v>166</v>
      </c>
      <c r="G262" s="377">
        <v>1500000000</v>
      </c>
      <c r="H262" s="377">
        <v>10000000000</v>
      </c>
      <c r="I262" s="378">
        <v>2500000000</v>
      </c>
      <c r="J262" s="171"/>
      <c r="K262" s="368"/>
      <c r="L262" s="102"/>
      <c r="M262" s="102"/>
      <c r="N262" s="101"/>
      <c r="O262" s="101"/>
      <c r="P262" s="101"/>
      <c r="Q262" s="101"/>
      <c r="R262" s="101"/>
      <c r="S262" s="101"/>
      <c r="T262" s="101"/>
      <c r="U262" s="101"/>
      <c r="V262" s="101"/>
      <c r="W262" s="101"/>
      <c r="X262" s="101"/>
      <c r="Y262" s="101"/>
      <c r="Z262" s="268"/>
      <c r="AA262" s="234"/>
      <c r="AB262" s="237"/>
      <c r="AC262" s="236"/>
      <c r="AD262" s="234"/>
      <c r="AE262" s="234"/>
      <c r="AF262" s="234"/>
      <c r="AG262" s="234"/>
      <c r="AH262" s="543">
        <f t="shared" si="4"/>
        <v>0</v>
      </c>
      <c r="AI262" s="235"/>
      <c r="AJ262" s="234"/>
      <c r="AK262" s="234"/>
      <c r="AL262" s="234"/>
      <c r="AM262" s="234"/>
      <c r="AN262" s="2281">
        <f t="shared" si="5"/>
        <v>0</v>
      </c>
      <c r="AO262" s="234"/>
      <c r="AP262" s="234"/>
      <c r="AQ262" s="234"/>
      <c r="AR262" s="234"/>
      <c r="AS262" s="234"/>
      <c r="AT262" s="234"/>
      <c r="AU262" s="234"/>
      <c r="AV262" s="234"/>
      <c r="AW262" s="235"/>
      <c r="AX262" s="234"/>
      <c r="AY262" s="234"/>
      <c r="AZ262" s="234"/>
      <c r="BA262" s="99"/>
    </row>
    <row r="263" spans="1:53" ht="15.75" hidden="1" customHeight="1" x14ac:dyDescent="0.25">
      <c r="A263" s="2835"/>
      <c r="B263" s="2908"/>
      <c r="C263" s="2886"/>
      <c r="D263" s="2886"/>
      <c r="E263" s="241" t="s">
        <v>162</v>
      </c>
      <c r="F263" s="329" t="s">
        <v>161</v>
      </c>
      <c r="G263" s="329" t="s">
        <v>124</v>
      </c>
      <c r="H263" s="377">
        <v>10500000000</v>
      </c>
      <c r="I263" s="378">
        <v>1500000000</v>
      </c>
      <c r="J263" s="171"/>
      <c r="K263" s="368"/>
      <c r="L263" s="102"/>
      <c r="M263" s="102"/>
      <c r="N263" s="101"/>
      <c r="O263" s="101"/>
      <c r="P263" s="101"/>
      <c r="Q263" s="101"/>
      <c r="R263" s="101"/>
      <c r="S263" s="101"/>
      <c r="T263" s="101"/>
      <c r="U263" s="101"/>
      <c r="V263" s="101"/>
      <c r="W263" s="101"/>
      <c r="X263" s="101"/>
      <c r="Y263" s="101"/>
      <c r="Z263" s="268"/>
      <c r="AA263" s="234"/>
      <c r="AB263" s="237"/>
      <c r="AC263" s="236"/>
      <c r="AD263" s="234"/>
      <c r="AE263" s="234"/>
      <c r="AF263" s="234"/>
      <c r="AG263" s="234"/>
      <c r="AH263" s="543">
        <f t="shared" si="4"/>
        <v>0</v>
      </c>
      <c r="AI263" s="235"/>
      <c r="AJ263" s="234"/>
      <c r="AK263" s="234"/>
      <c r="AL263" s="234"/>
      <c r="AM263" s="234"/>
      <c r="AN263" s="2281">
        <f t="shared" si="5"/>
        <v>0</v>
      </c>
      <c r="AO263" s="234"/>
      <c r="AP263" s="234"/>
      <c r="AQ263" s="234"/>
      <c r="AR263" s="234"/>
      <c r="AS263" s="234"/>
      <c r="AT263" s="234"/>
      <c r="AU263" s="234"/>
      <c r="AV263" s="234"/>
      <c r="AW263" s="235"/>
      <c r="AX263" s="234"/>
      <c r="AY263" s="234"/>
      <c r="AZ263" s="234"/>
      <c r="BA263" s="99"/>
    </row>
    <row r="264" spans="1:53" ht="15.75" hidden="1" customHeight="1" x14ac:dyDescent="0.25">
      <c r="A264" s="2835"/>
      <c r="B264" s="2908"/>
      <c r="C264" s="2886"/>
      <c r="D264" s="2886"/>
      <c r="E264" s="2924" t="s">
        <v>153</v>
      </c>
      <c r="F264" s="329" t="s">
        <v>152</v>
      </c>
      <c r="G264" s="377">
        <v>7894</v>
      </c>
      <c r="H264" s="377">
        <v>9524</v>
      </c>
      <c r="I264" s="369">
        <v>8724</v>
      </c>
      <c r="J264" s="171"/>
      <c r="K264" s="368"/>
      <c r="L264" s="102"/>
      <c r="M264" s="102"/>
      <c r="N264" s="101"/>
      <c r="O264" s="101"/>
      <c r="P264" s="101"/>
      <c r="Q264" s="101"/>
      <c r="R264" s="101"/>
      <c r="S264" s="101"/>
      <c r="T264" s="101"/>
      <c r="U264" s="101"/>
      <c r="V264" s="101"/>
      <c r="W264" s="101"/>
      <c r="X264" s="101"/>
      <c r="Y264" s="101"/>
      <c r="Z264" s="268"/>
      <c r="AA264" s="234"/>
      <c r="AB264" s="237"/>
      <c r="AC264" s="236"/>
      <c r="AD264" s="234"/>
      <c r="AE264" s="234"/>
      <c r="AF264" s="234"/>
      <c r="AG264" s="234"/>
      <c r="AH264" s="543">
        <f t="shared" si="4"/>
        <v>0</v>
      </c>
      <c r="AI264" s="235"/>
      <c r="AJ264" s="234"/>
      <c r="AK264" s="234"/>
      <c r="AL264" s="234"/>
      <c r="AM264" s="234"/>
      <c r="AN264" s="2281">
        <f t="shared" si="5"/>
        <v>0</v>
      </c>
      <c r="AO264" s="234"/>
      <c r="AP264" s="234"/>
      <c r="AQ264" s="234"/>
      <c r="AR264" s="234"/>
      <c r="AS264" s="234"/>
      <c r="AT264" s="234"/>
      <c r="AU264" s="234"/>
      <c r="AV264" s="234"/>
      <c r="AW264" s="235"/>
      <c r="AX264" s="234"/>
      <c r="AY264" s="234"/>
      <c r="AZ264" s="234"/>
      <c r="BA264" s="99"/>
    </row>
    <row r="265" spans="1:53" ht="15.75" hidden="1" customHeight="1" x14ac:dyDescent="0.25">
      <c r="A265" s="2835"/>
      <c r="B265" s="2908"/>
      <c r="C265" s="2886"/>
      <c r="D265" s="2886"/>
      <c r="E265" s="2835"/>
      <c r="F265" s="241" t="s">
        <v>147</v>
      </c>
      <c r="G265" s="376">
        <v>21966</v>
      </c>
      <c r="H265" s="376">
        <v>22410</v>
      </c>
      <c r="I265" s="369">
        <v>21980</v>
      </c>
      <c r="J265" s="171"/>
      <c r="K265" s="368"/>
      <c r="L265" s="102"/>
      <c r="M265" s="102"/>
      <c r="N265" s="101"/>
      <c r="O265" s="101"/>
      <c r="P265" s="101"/>
      <c r="Q265" s="101"/>
      <c r="R265" s="101"/>
      <c r="S265" s="101"/>
      <c r="T265" s="101"/>
      <c r="U265" s="101"/>
      <c r="V265" s="101"/>
      <c r="W265" s="101"/>
      <c r="X265" s="101"/>
      <c r="Y265" s="101"/>
      <c r="Z265" s="268"/>
      <c r="AA265" s="234"/>
      <c r="AB265" s="237"/>
      <c r="AC265" s="236"/>
      <c r="AD265" s="234"/>
      <c r="AE265" s="234"/>
      <c r="AF265" s="234"/>
      <c r="AG265" s="234"/>
      <c r="AH265" s="543">
        <f t="shared" si="4"/>
        <v>0</v>
      </c>
      <c r="AI265" s="235"/>
      <c r="AJ265" s="234"/>
      <c r="AK265" s="234"/>
      <c r="AL265" s="234"/>
      <c r="AM265" s="234"/>
      <c r="AN265" s="2281">
        <f t="shared" si="5"/>
        <v>0</v>
      </c>
      <c r="AO265" s="234"/>
      <c r="AP265" s="234"/>
      <c r="AQ265" s="234"/>
      <c r="AR265" s="234"/>
      <c r="AS265" s="234"/>
      <c r="AT265" s="234"/>
      <c r="AU265" s="234"/>
      <c r="AV265" s="234"/>
      <c r="AW265" s="235"/>
      <c r="AX265" s="234"/>
      <c r="AY265" s="234"/>
      <c r="AZ265" s="234"/>
      <c r="BA265" s="99"/>
    </row>
    <row r="266" spans="1:53" ht="15.75" hidden="1" customHeight="1" x14ac:dyDescent="0.25">
      <c r="A266" s="2835"/>
      <c r="B266" s="2908"/>
      <c r="C266" s="2886"/>
      <c r="D266" s="2886"/>
      <c r="E266" s="2836"/>
      <c r="F266" s="241" t="s">
        <v>144</v>
      </c>
      <c r="G266" s="241">
        <v>304</v>
      </c>
      <c r="H266" s="241">
        <v>360</v>
      </c>
      <c r="I266" s="369">
        <v>312</v>
      </c>
      <c r="J266" s="171"/>
      <c r="K266" s="368"/>
      <c r="L266" s="102"/>
      <c r="M266" s="102"/>
      <c r="N266" s="101"/>
      <c r="O266" s="101"/>
      <c r="P266" s="101"/>
      <c r="Q266" s="101"/>
      <c r="R266" s="101"/>
      <c r="S266" s="101"/>
      <c r="T266" s="101"/>
      <c r="U266" s="101"/>
      <c r="V266" s="101"/>
      <c r="W266" s="101"/>
      <c r="X266" s="101"/>
      <c r="Y266" s="101"/>
      <c r="Z266" s="268"/>
      <c r="AA266" s="234"/>
      <c r="AB266" s="237"/>
      <c r="AC266" s="236"/>
      <c r="AD266" s="234"/>
      <c r="AE266" s="234"/>
      <c r="AF266" s="234"/>
      <c r="AG266" s="234"/>
      <c r="AH266" s="543">
        <f t="shared" si="4"/>
        <v>0</v>
      </c>
      <c r="AI266" s="235"/>
      <c r="AJ266" s="234"/>
      <c r="AK266" s="234"/>
      <c r="AL266" s="234"/>
      <c r="AM266" s="234"/>
      <c r="AN266" s="2281">
        <f t="shared" si="5"/>
        <v>0</v>
      </c>
      <c r="AO266" s="234"/>
      <c r="AP266" s="234"/>
      <c r="AQ266" s="234"/>
      <c r="AR266" s="234"/>
      <c r="AS266" s="234"/>
      <c r="AT266" s="234"/>
      <c r="AU266" s="234"/>
      <c r="AV266" s="234"/>
      <c r="AW266" s="235"/>
      <c r="AX266" s="234"/>
      <c r="AY266" s="234"/>
      <c r="AZ266" s="234"/>
      <c r="BA266" s="99"/>
    </row>
    <row r="267" spans="1:53" ht="15.75" hidden="1" customHeight="1" x14ac:dyDescent="0.25">
      <c r="A267" s="2835"/>
      <c r="B267" s="2908"/>
      <c r="C267" s="2886"/>
      <c r="D267" s="2886"/>
      <c r="E267" s="324" t="s">
        <v>137</v>
      </c>
      <c r="F267" s="241" t="s">
        <v>103</v>
      </c>
      <c r="G267" s="241">
        <v>0</v>
      </c>
      <c r="H267" s="241">
        <v>1</v>
      </c>
      <c r="I267" s="369"/>
      <c r="J267" s="171"/>
      <c r="K267" s="368"/>
      <c r="L267" s="102"/>
      <c r="M267" s="102"/>
      <c r="N267" s="101"/>
      <c r="O267" s="101"/>
      <c r="P267" s="101"/>
      <c r="Q267" s="101"/>
      <c r="R267" s="101"/>
      <c r="S267" s="101"/>
      <c r="T267" s="101"/>
      <c r="U267" s="101"/>
      <c r="V267" s="101"/>
      <c r="W267" s="101"/>
      <c r="X267" s="101"/>
      <c r="Y267" s="101"/>
      <c r="Z267" s="268"/>
      <c r="AA267" s="234"/>
      <c r="AB267" s="237"/>
      <c r="AC267" s="236"/>
      <c r="AD267" s="234"/>
      <c r="AE267" s="234"/>
      <c r="AF267" s="234"/>
      <c r="AG267" s="234"/>
      <c r="AH267" s="543">
        <f t="shared" si="4"/>
        <v>0</v>
      </c>
      <c r="AI267" s="235"/>
      <c r="AJ267" s="234"/>
      <c r="AK267" s="234"/>
      <c r="AL267" s="234"/>
      <c r="AM267" s="234"/>
      <c r="AN267" s="2281">
        <f t="shared" si="5"/>
        <v>0</v>
      </c>
      <c r="AO267" s="234"/>
      <c r="AP267" s="234"/>
      <c r="AQ267" s="234"/>
      <c r="AR267" s="234"/>
      <c r="AS267" s="234"/>
      <c r="AT267" s="234"/>
      <c r="AU267" s="234"/>
      <c r="AV267" s="234"/>
      <c r="AW267" s="235"/>
      <c r="AX267" s="234"/>
      <c r="AY267" s="234"/>
      <c r="AZ267" s="234"/>
      <c r="BA267" s="99"/>
    </row>
    <row r="268" spans="1:53" ht="15.75" hidden="1" customHeight="1" x14ac:dyDescent="0.25">
      <c r="A268" s="2835"/>
      <c r="B268" s="2908"/>
      <c r="C268" s="2886"/>
      <c r="D268" s="2886"/>
      <c r="E268" s="324" t="s">
        <v>133</v>
      </c>
      <c r="F268" s="241" t="s">
        <v>103</v>
      </c>
      <c r="G268" s="241">
        <v>0</v>
      </c>
      <c r="H268" s="241">
        <v>4</v>
      </c>
      <c r="I268" s="369">
        <v>0</v>
      </c>
      <c r="J268" s="171"/>
      <c r="K268" s="368"/>
      <c r="L268" s="102"/>
      <c r="M268" s="102"/>
      <c r="N268" s="101"/>
      <c r="O268" s="101"/>
      <c r="P268" s="101"/>
      <c r="Q268" s="101"/>
      <c r="R268" s="101"/>
      <c r="S268" s="101"/>
      <c r="T268" s="101"/>
      <c r="U268" s="101"/>
      <c r="V268" s="101"/>
      <c r="W268" s="101"/>
      <c r="X268" s="101"/>
      <c r="Y268" s="101"/>
      <c r="Z268" s="268"/>
      <c r="AA268" s="234"/>
      <c r="AB268" s="237"/>
      <c r="AC268" s="236"/>
      <c r="AD268" s="234"/>
      <c r="AE268" s="234"/>
      <c r="AF268" s="234"/>
      <c r="AG268" s="234"/>
      <c r="AH268" s="543">
        <f t="shared" si="4"/>
        <v>0</v>
      </c>
      <c r="AI268" s="235"/>
      <c r="AJ268" s="234"/>
      <c r="AK268" s="234"/>
      <c r="AL268" s="234"/>
      <c r="AM268" s="234"/>
      <c r="AN268" s="2281">
        <f t="shared" si="5"/>
        <v>0</v>
      </c>
      <c r="AO268" s="234"/>
      <c r="AP268" s="234"/>
      <c r="AQ268" s="234"/>
      <c r="AR268" s="234"/>
      <c r="AS268" s="234"/>
      <c r="AT268" s="234"/>
      <c r="AU268" s="234"/>
      <c r="AV268" s="234"/>
      <c r="AW268" s="235"/>
      <c r="AX268" s="234"/>
      <c r="AY268" s="234"/>
      <c r="AZ268" s="234"/>
      <c r="BA268" s="99"/>
    </row>
    <row r="269" spans="1:53" ht="38.25" hidden="1" customHeight="1" x14ac:dyDescent="0.25">
      <c r="A269" s="2835"/>
      <c r="B269" s="2908"/>
      <c r="C269" s="2886"/>
      <c r="D269" s="2886"/>
      <c r="E269" s="324" t="s">
        <v>130</v>
      </c>
      <c r="F269" s="329" t="s">
        <v>129</v>
      </c>
      <c r="G269" s="375">
        <v>0</v>
      </c>
      <c r="H269" s="375">
        <v>1</v>
      </c>
      <c r="I269" s="373">
        <v>0.25</v>
      </c>
      <c r="J269" s="171"/>
      <c r="K269" s="368"/>
      <c r="L269" s="102"/>
      <c r="M269" s="102"/>
      <c r="N269" s="101"/>
      <c r="O269" s="101"/>
      <c r="P269" s="101"/>
      <c r="Q269" s="101"/>
      <c r="R269" s="101"/>
      <c r="S269" s="101"/>
      <c r="T269" s="101"/>
      <c r="U269" s="101"/>
      <c r="V269" s="101"/>
      <c r="W269" s="101"/>
      <c r="X269" s="101"/>
      <c r="Y269" s="101"/>
      <c r="Z269" s="268"/>
      <c r="AA269" s="234"/>
      <c r="AB269" s="237"/>
      <c r="AC269" s="236"/>
      <c r="AD269" s="234"/>
      <c r="AE269" s="234"/>
      <c r="AF269" s="234"/>
      <c r="AG269" s="234"/>
      <c r="AH269" s="543">
        <f t="shared" si="4"/>
        <v>0</v>
      </c>
      <c r="AI269" s="235"/>
      <c r="AJ269" s="234"/>
      <c r="AK269" s="234"/>
      <c r="AL269" s="234"/>
      <c r="AM269" s="234"/>
      <c r="AN269" s="2281">
        <f t="shared" si="5"/>
        <v>0</v>
      </c>
      <c r="AO269" s="234"/>
      <c r="AP269" s="234"/>
      <c r="AQ269" s="234"/>
      <c r="AR269" s="234"/>
      <c r="AS269" s="234"/>
      <c r="AT269" s="234"/>
      <c r="AU269" s="234"/>
      <c r="AV269" s="234"/>
      <c r="AW269" s="235"/>
      <c r="AX269" s="234"/>
      <c r="AY269" s="234"/>
      <c r="AZ269" s="234"/>
      <c r="BA269" s="99"/>
    </row>
    <row r="270" spans="1:53" ht="15.75" hidden="1" customHeight="1" x14ac:dyDescent="0.25">
      <c r="A270" s="2835"/>
      <c r="B270" s="2908"/>
      <c r="C270" s="2886"/>
      <c r="D270" s="2886"/>
      <c r="E270" s="324" t="s">
        <v>126</v>
      </c>
      <c r="F270" s="241" t="s">
        <v>125</v>
      </c>
      <c r="G270" s="241" t="s">
        <v>124</v>
      </c>
      <c r="H270" s="241">
        <v>29</v>
      </c>
      <c r="I270" s="374"/>
      <c r="J270" s="171"/>
      <c r="K270" s="368"/>
      <c r="L270" s="102"/>
      <c r="M270" s="102"/>
      <c r="N270" s="101"/>
      <c r="O270" s="101"/>
      <c r="P270" s="101"/>
      <c r="Q270" s="101"/>
      <c r="R270" s="101"/>
      <c r="S270" s="101"/>
      <c r="T270" s="101"/>
      <c r="U270" s="101"/>
      <c r="V270" s="101"/>
      <c r="W270" s="101"/>
      <c r="X270" s="101"/>
      <c r="Y270" s="101"/>
      <c r="Z270" s="268"/>
      <c r="AA270" s="234"/>
      <c r="AB270" s="237"/>
      <c r="AC270" s="236"/>
      <c r="AD270" s="234"/>
      <c r="AE270" s="234"/>
      <c r="AF270" s="234"/>
      <c r="AG270" s="234"/>
      <c r="AH270" s="543">
        <f t="shared" si="4"/>
        <v>0</v>
      </c>
      <c r="AI270" s="235"/>
      <c r="AJ270" s="234"/>
      <c r="AK270" s="234"/>
      <c r="AL270" s="234"/>
      <c r="AM270" s="234"/>
      <c r="AN270" s="2281">
        <f t="shared" si="5"/>
        <v>0</v>
      </c>
      <c r="AO270" s="234"/>
      <c r="AP270" s="234"/>
      <c r="AQ270" s="234"/>
      <c r="AR270" s="234"/>
      <c r="AS270" s="234"/>
      <c r="AT270" s="234"/>
      <c r="AU270" s="234"/>
      <c r="AV270" s="234"/>
      <c r="AW270" s="235"/>
      <c r="AX270" s="234"/>
      <c r="AY270" s="234"/>
      <c r="AZ270" s="234"/>
      <c r="BA270" s="99"/>
    </row>
    <row r="271" spans="1:53" ht="15.75" hidden="1" customHeight="1" x14ac:dyDescent="0.25">
      <c r="A271" s="2835"/>
      <c r="B271" s="2908"/>
      <c r="C271" s="2886"/>
      <c r="D271" s="2886"/>
      <c r="E271" s="324" t="s">
        <v>120</v>
      </c>
      <c r="F271" s="241" t="s">
        <v>119</v>
      </c>
      <c r="G271" s="241">
        <v>0</v>
      </c>
      <c r="H271" s="241">
        <v>5</v>
      </c>
      <c r="I271" s="328"/>
      <c r="J271" s="171"/>
      <c r="K271" s="368"/>
      <c r="L271" s="102"/>
      <c r="M271" s="102"/>
      <c r="N271" s="101"/>
      <c r="O271" s="101"/>
      <c r="P271" s="101"/>
      <c r="Q271" s="101"/>
      <c r="R271" s="101"/>
      <c r="S271" s="101"/>
      <c r="T271" s="101"/>
      <c r="U271" s="101"/>
      <c r="V271" s="101"/>
      <c r="W271" s="101"/>
      <c r="X271" s="101"/>
      <c r="Y271" s="101"/>
      <c r="Z271" s="268"/>
      <c r="AA271" s="234"/>
      <c r="AB271" s="237"/>
      <c r="AC271" s="236"/>
      <c r="AD271" s="234"/>
      <c r="AE271" s="234"/>
      <c r="AF271" s="234"/>
      <c r="AG271" s="234"/>
      <c r="AH271" s="543">
        <f t="shared" si="4"/>
        <v>0</v>
      </c>
      <c r="AI271" s="235"/>
      <c r="AJ271" s="234"/>
      <c r="AK271" s="234"/>
      <c r="AL271" s="234"/>
      <c r="AM271" s="234"/>
      <c r="AN271" s="2281">
        <f t="shared" si="5"/>
        <v>0</v>
      </c>
      <c r="AO271" s="234"/>
      <c r="AP271" s="234"/>
      <c r="AQ271" s="234"/>
      <c r="AR271" s="234"/>
      <c r="AS271" s="234"/>
      <c r="AT271" s="234"/>
      <c r="AU271" s="234"/>
      <c r="AV271" s="234"/>
      <c r="AW271" s="235"/>
      <c r="AX271" s="234"/>
      <c r="AY271" s="234"/>
      <c r="AZ271" s="234"/>
      <c r="BA271" s="99"/>
    </row>
    <row r="272" spans="1:53" ht="15.75" hidden="1" customHeight="1" x14ac:dyDescent="0.25">
      <c r="A272" s="2835"/>
      <c r="B272" s="2908"/>
      <c r="C272" s="2886"/>
      <c r="D272" s="2886"/>
      <c r="E272" s="324" t="s">
        <v>117</v>
      </c>
      <c r="F272" s="241" t="s">
        <v>116</v>
      </c>
      <c r="G272" s="326">
        <v>0</v>
      </c>
      <c r="H272" s="326">
        <v>1</v>
      </c>
      <c r="I272" s="373">
        <v>0.3</v>
      </c>
      <c r="J272" s="171"/>
      <c r="K272" s="368"/>
      <c r="L272" s="102"/>
      <c r="M272" s="102"/>
      <c r="N272" s="101"/>
      <c r="O272" s="101"/>
      <c r="P272" s="101"/>
      <c r="Q272" s="101"/>
      <c r="R272" s="101"/>
      <c r="S272" s="101"/>
      <c r="T272" s="101"/>
      <c r="U272" s="101"/>
      <c r="V272" s="101"/>
      <c r="W272" s="101"/>
      <c r="X272" s="101"/>
      <c r="Y272" s="101"/>
      <c r="Z272" s="268"/>
      <c r="AA272" s="234"/>
      <c r="AB272" s="237"/>
      <c r="AC272" s="236"/>
      <c r="AD272" s="234"/>
      <c r="AE272" s="234"/>
      <c r="AF272" s="234"/>
      <c r="AG272" s="234"/>
      <c r="AH272" s="543">
        <f t="shared" si="4"/>
        <v>0</v>
      </c>
      <c r="AI272" s="235"/>
      <c r="AJ272" s="234"/>
      <c r="AK272" s="234"/>
      <c r="AL272" s="234"/>
      <c r="AM272" s="234"/>
      <c r="AN272" s="2281">
        <f t="shared" si="5"/>
        <v>0</v>
      </c>
      <c r="AO272" s="234"/>
      <c r="AP272" s="234"/>
      <c r="AQ272" s="234"/>
      <c r="AR272" s="234"/>
      <c r="AS272" s="234"/>
      <c r="AT272" s="234"/>
      <c r="AU272" s="234"/>
      <c r="AV272" s="234"/>
      <c r="AW272" s="235"/>
      <c r="AX272" s="234"/>
      <c r="AY272" s="234"/>
      <c r="AZ272" s="234"/>
      <c r="BA272" s="99"/>
    </row>
    <row r="273" spans="1:53" ht="15.75" hidden="1" customHeight="1" x14ac:dyDescent="0.25">
      <c r="A273" s="2835"/>
      <c r="B273" s="2908"/>
      <c r="C273" s="2886"/>
      <c r="D273" s="2886"/>
      <c r="E273" s="324" t="s">
        <v>114</v>
      </c>
      <c r="F273" s="241" t="s">
        <v>113</v>
      </c>
      <c r="G273" s="241">
        <v>0</v>
      </c>
      <c r="H273" s="372">
        <v>1</v>
      </c>
      <c r="I273" s="371">
        <v>0.15</v>
      </c>
      <c r="J273" s="171"/>
      <c r="K273" s="368"/>
      <c r="L273" s="102"/>
      <c r="M273" s="102"/>
      <c r="N273" s="101"/>
      <c r="O273" s="101"/>
      <c r="P273" s="101"/>
      <c r="Q273" s="101"/>
      <c r="R273" s="101"/>
      <c r="S273" s="101"/>
      <c r="T273" s="101"/>
      <c r="U273" s="101"/>
      <c r="V273" s="101"/>
      <c r="W273" s="101"/>
      <c r="X273" s="101"/>
      <c r="Y273" s="101"/>
      <c r="Z273" s="268"/>
      <c r="AA273" s="234"/>
      <c r="AB273" s="237"/>
      <c r="AC273" s="236"/>
      <c r="AD273" s="234"/>
      <c r="AE273" s="234"/>
      <c r="AF273" s="234"/>
      <c r="AG273" s="234"/>
      <c r="AH273" s="543">
        <f t="shared" si="4"/>
        <v>0</v>
      </c>
      <c r="AI273" s="235"/>
      <c r="AJ273" s="234"/>
      <c r="AK273" s="234"/>
      <c r="AL273" s="234"/>
      <c r="AM273" s="234"/>
      <c r="AN273" s="2281">
        <f t="shared" si="5"/>
        <v>0</v>
      </c>
      <c r="AO273" s="234"/>
      <c r="AP273" s="234"/>
      <c r="AQ273" s="234"/>
      <c r="AR273" s="234"/>
      <c r="AS273" s="234"/>
      <c r="AT273" s="234"/>
      <c r="AU273" s="234"/>
      <c r="AV273" s="234"/>
      <c r="AW273" s="235"/>
      <c r="AX273" s="234"/>
      <c r="AY273" s="234"/>
      <c r="AZ273" s="234"/>
      <c r="BA273" s="99"/>
    </row>
    <row r="274" spans="1:53" ht="15.75" hidden="1" customHeight="1" x14ac:dyDescent="0.25">
      <c r="A274" s="2835"/>
      <c r="B274" s="2908"/>
      <c r="C274" s="2886"/>
      <c r="D274" s="2886"/>
      <c r="E274" s="324" t="s">
        <v>104</v>
      </c>
      <c r="F274" s="329" t="s">
        <v>103</v>
      </c>
      <c r="G274" s="241">
        <v>0</v>
      </c>
      <c r="H274" s="241">
        <v>2</v>
      </c>
      <c r="I274" s="328"/>
      <c r="J274" s="171"/>
      <c r="K274" s="370"/>
      <c r="L274" s="102"/>
      <c r="M274" s="102"/>
      <c r="N274" s="101"/>
      <c r="O274" s="101"/>
      <c r="P274" s="101"/>
      <c r="Q274" s="101"/>
      <c r="R274" s="101"/>
      <c r="S274" s="101"/>
      <c r="T274" s="101"/>
      <c r="U274" s="101"/>
      <c r="V274" s="101"/>
      <c r="W274" s="101"/>
      <c r="X274" s="101"/>
      <c r="Y274" s="101"/>
      <c r="Z274" s="268"/>
      <c r="AA274" s="234"/>
      <c r="AB274" s="237"/>
      <c r="AC274" s="236"/>
      <c r="AD274" s="234"/>
      <c r="AE274" s="234"/>
      <c r="AF274" s="234"/>
      <c r="AG274" s="234"/>
      <c r="AH274" s="543">
        <f t="shared" si="4"/>
        <v>0</v>
      </c>
      <c r="AI274" s="235"/>
      <c r="AJ274" s="234"/>
      <c r="AK274" s="234"/>
      <c r="AL274" s="234"/>
      <c r="AM274" s="234"/>
      <c r="AN274" s="2281">
        <f t="shared" si="5"/>
        <v>0</v>
      </c>
      <c r="AO274" s="234"/>
      <c r="AP274" s="234"/>
      <c r="AQ274" s="234"/>
      <c r="AR274" s="234"/>
      <c r="AS274" s="234"/>
      <c r="AT274" s="234"/>
      <c r="AU274" s="234"/>
      <c r="AV274" s="234"/>
      <c r="AW274" s="235"/>
      <c r="AX274" s="234"/>
      <c r="AY274" s="234"/>
      <c r="AZ274" s="234"/>
      <c r="BA274" s="99"/>
    </row>
    <row r="275" spans="1:53" ht="15.75" hidden="1" customHeight="1" x14ac:dyDescent="0.25">
      <c r="A275" s="2835"/>
      <c r="B275" s="2908"/>
      <c r="C275" s="2886"/>
      <c r="D275" s="2886"/>
      <c r="E275" s="241" t="s">
        <v>97</v>
      </c>
      <c r="F275" s="241" t="s">
        <v>96</v>
      </c>
      <c r="G275" s="241">
        <v>0</v>
      </c>
      <c r="H275" s="241">
        <v>16</v>
      </c>
      <c r="I275" s="369"/>
      <c r="J275" s="171"/>
      <c r="K275" s="368"/>
      <c r="L275" s="102"/>
      <c r="M275" s="102"/>
      <c r="N275" s="101"/>
      <c r="O275" s="101"/>
      <c r="P275" s="101"/>
      <c r="Q275" s="101"/>
      <c r="R275" s="101"/>
      <c r="S275" s="101"/>
      <c r="T275" s="101"/>
      <c r="U275" s="101"/>
      <c r="V275" s="101"/>
      <c r="W275" s="101"/>
      <c r="X275" s="101"/>
      <c r="Y275" s="101"/>
      <c r="Z275" s="268"/>
      <c r="AA275" s="234"/>
      <c r="AB275" s="237"/>
      <c r="AC275" s="236"/>
      <c r="AD275" s="234"/>
      <c r="AE275" s="234"/>
      <c r="AF275" s="234"/>
      <c r="AG275" s="234"/>
      <c r="AH275" s="543">
        <f t="shared" si="4"/>
        <v>0</v>
      </c>
      <c r="AI275" s="235"/>
      <c r="AJ275" s="234"/>
      <c r="AK275" s="234"/>
      <c r="AL275" s="234"/>
      <c r="AM275" s="234"/>
      <c r="AN275" s="2281">
        <f t="shared" si="5"/>
        <v>0</v>
      </c>
      <c r="AO275" s="234"/>
      <c r="AP275" s="234"/>
      <c r="AQ275" s="234"/>
      <c r="AR275" s="234"/>
      <c r="AS275" s="234"/>
      <c r="AT275" s="234"/>
      <c r="AU275" s="234"/>
      <c r="AV275" s="234"/>
      <c r="AW275" s="235"/>
      <c r="AX275" s="234"/>
      <c r="AY275" s="234"/>
      <c r="AZ275" s="234"/>
      <c r="BA275" s="99"/>
    </row>
    <row r="276" spans="1:53" ht="15.75" hidden="1" customHeight="1" x14ac:dyDescent="0.25">
      <c r="A276" s="2835"/>
      <c r="B276" s="2908"/>
      <c r="C276" s="2886"/>
      <c r="D276" s="2886"/>
      <c r="E276" s="180" t="s">
        <v>631</v>
      </c>
      <c r="F276" s="179" t="s">
        <v>129</v>
      </c>
      <c r="G276" s="365">
        <v>0</v>
      </c>
      <c r="H276" s="365">
        <v>0.9</v>
      </c>
      <c r="I276" s="364">
        <v>0.22500000000000001</v>
      </c>
      <c r="J276" s="171"/>
      <c r="K276" s="102"/>
      <c r="L276" s="102"/>
      <c r="M276" s="102"/>
      <c r="N276" s="101"/>
      <c r="O276" s="101"/>
      <c r="P276" s="101"/>
      <c r="Q276" s="101"/>
      <c r="R276" s="101"/>
      <c r="S276" s="101"/>
      <c r="T276" s="101"/>
      <c r="U276" s="101"/>
      <c r="V276" s="101"/>
      <c r="W276" s="101"/>
      <c r="X276" s="101"/>
      <c r="Y276" s="101"/>
      <c r="Z276" s="268"/>
      <c r="AA276" s="234"/>
      <c r="AB276" s="237"/>
      <c r="AC276" s="236"/>
      <c r="AD276" s="234"/>
      <c r="AE276" s="234"/>
      <c r="AF276" s="234"/>
      <c r="AG276" s="234"/>
      <c r="AH276" s="543">
        <f t="shared" si="4"/>
        <v>0</v>
      </c>
      <c r="AI276" s="235"/>
      <c r="AJ276" s="234"/>
      <c r="AK276" s="234"/>
      <c r="AL276" s="234"/>
      <c r="AM276" s="234"/>
      <c r="AN276" s="2281">
        <f t="shared" si="5"/>
        <v>0</v>
      </c>
      <c r="AO276" s="234"/>
      <c r="AP276" s="234"/>
      <c r="AQ276" s="234"/>
      <c r="AR276" s="234"/>
      <c r="AS276" s="234"/>
      <c r="AT276" s="234"/>
      <c r="AU276" s="234"/>
      <c r="AV276" s="234"/>
      <c r="AW276" s="235"/>
      <c r="AX276" s="234"/>
      <c r="AY276" s="234"/>
      <c r="AZ276" s="234"/>
      <c r="BA276" s="99"/>
    </row>
    <row r="277" spans="1:53" ht="15.75" hidden="1" customHeight="1" x14ac:dyDescent="0.25">
      <c r="A277" s="2835"/>
      <c r="B277" s="2908"/>
      <c r="C277" s="2886"/>
      <c r="D277" s="2886"/>
      <c r="E277" s="180" t="s">
        <v>630</v>
      </c>
      <c r="F277" s="179" t="s">
        <v>129</v>
      </c>
      <c r="G277" s="365" t="s">
        <v>124</v>
      </c>
      <c r="H277" s="365">
        <v>0.08</v>
      </c>
      <c r="I277" s="367">
        <v>0.02</v>
      </c>
      <c r="J277" s="309"/>
      <c r="K277" s="102"/>
      <c r="L277" s="102"/>
      <c r="M277" s="102"/>
      <c r="N277" s="101"/>
      <c r="O277" s="101"/>
      <c r="P277" s="101"/>
      <c r="Q277" s="101"/>
      <c r="R277" s="101"/>
      <c r="S277" s="101"/>
      <c r="T277" s="101"/>
      <c r="U277" s="101"/>
      <c r="V277" s="101"/>
      <c r="W277" s="101"/>
      <c r="X277" s="101"/>
      <c r="Y277" s="101"/>
      <c r="Z277" s="268"/>
      <c r="AA277" s="234"/>
      <c r="AB277" s="237"/>
      <c r="AC277" s="236"/>
      <c r="AD277" s="234"/>
      <c r="AE277" s="234"/>
      <c r="AF277" s="234"/>
      <c r="AG277" s="234"/>
      <c r="AH277" s="543">
        <f t="shared" si="4"/>
        <v>0</v>
      </c>
      <c r="AI277" s="235"/>
      <c r="AJ277" s="234"/>
      <c r="AK277" s="234"/>
      <c r="AL277" s="234"/>
      <c r="AM277" s="234"/>
      <c r="AN277" s="2281">
        <f t="shared" si="5"/>
        <v>0</v>
      </c>
      <c r="AO277" s="234"/>
      <c r="AP277" s="234"/>
      <c r="AQ277" s="234"/>
      <c r="AR277" s="234"/>
      <c r="AS277" s="234"/>
      <c r="AT277" s="234"/>
      <c r="AU277" s="234"/>
      <c r="AV277" s="234"/>
      <c r="AW277" s="235"/>
      <c r="AX277" s="234"/>
      <c r="AY277" s="234"/>
      <c r="AZ277" s="234"/>
      <c r="BA277" s="99"/>
    </row>
    <row r="278" spans="1:53" ht="15.75" hidden="1" customHeight="1" x14ac:dyDescent="0.25">
      <c r="A278" s="2835"/>
      <c r="B278" s="2908"/>
      <c r="C278" s="2886"/>
      <c r="D278" s="2886"/>
      <c r="E278" s="366" t="s">
        <v>629</v>
      </c>
      <c r="F278" s="179" t="s">
        <v>129</v>
      </c>
      <c r="G278" s="365">
        <v>0</v>
      </c>
      <c r="H278" s="365">
        <v>0.9</v>
      </c>
      <c r="I278" s="364">
        <v>0.22500000000000001</v>
      </c>
      <c r="J278" s="171"/>
      <c r="K278" s="102"/>
      <c r="L278" s="102"/>
      <c r="M278" s="102"/>
      <c r="N278" s="101"/>
      <c r="O278" s="101"/>
      <c r="P278" s="101"/>
      <c r="Q278" s="101"/>
      <c r="R278" s="101"/>
      <c r="S278" s="101"/>
      <c r="T278" s="101"/>
      <c r="U278" s="101"/>
      <c r="V278" s="101"/>
      <c r="W278" s="101"/>
      <c r="X278" s="101"/>
      <c r="Y278" s="101"/>
      <c r="Z278" s="268"/>
      <c r="AA278" s="234"/>
      <c r="AB278" s="237"/>
      <c r="AC278" s="236"/>
      <c r="AD278" s="234"/>
      <c r="AE278" s="234"/>
      <c r="AF278" s="234"/>
      <c r="AG278" s="234"/>
      <c r="AH278" s="543">
        <f t="shared" si="4"/>
        <v>0</v>
      </c>
      <c r="AI278" s="235"/>
      <c r="AJ278" s="234"/>
      <c r="AK278" s="234"/>
      <c r="AL278" s="234"/>
      <c r="AM278" s="234"/>
      <c r="AN278" s="2281">
        <f t="shared" si="5"/>
        <v>0</v>
      </c>
      <c r="AO278" s="234"/>
      <c r="AP278" s="234"/>
      <c r="AQ278" s="234"/>
      <c r="AR278" s="234"/>
      <c r="AS278" s="234"/>
      <c r="AT278" s="234"/>
      <c r="AU278" s="234"/>
      <c r="AV278" s="234"/>
      <c r="AW278" s="235"/>
      <c r="AX278" s="234"/>
      <c r="AY278" s="234"/>
      <c r="AZ278" s="234"/>
      <c r="BA278" s="99"/>
    </row>
    <row r="279" spans="1:53" ht="15.75" hidden="1" customHeight="1" x14ac:dyDescent="0.25">
      <c r="A279" s="2835"/>
      <c r="B279" s="2908"/>
      <c r="C279" s="2886"/>
      <c r="D279" s="2886"/>
      <c r="E279" s="363" t="s">
        <v>628</v>
      </c>
      <c r="F279" s="362" t="s">
        <v>129</v>
      </c>
      <c r="G279" s="361">
        <v>0</v>
      </c>
      <c r="H279" s="361">
        <v>1</v>
      </c>
      <c r="I279" s="351">
        <v>0.1</v>
      </c>
      <c r="J279" s="171"/>
      <c r="K279" s="102"/>
      <c r="L279" s="102"/>
      <c r="M279" s="102"/>
      <c r="N279" s="101"/>
      <c r="O279" s="101"/>
      <c r="P279" s="101"/>
      <c r="Q279" s="101"/>
      <c r="R279" s="101"/>
      <c r="S279" s="101"/>
      <c r="T279" s="101"/>
      <c r="U279" s="101"/>
      <c r="V279" s="101"/>
      <c r="W279" s="101"/>
      <c r="X279" s="101"/>
      <c r="Y279" s="101"/>
      <c r="Z279" s="268"/>
      <c r="AA279" s="234"/>
      <c r="AB279" s="237"/>
      <c r="AC279" s="236"/>
      <c r="AD279" s="234"/>
      <c r="AE279" s="234"/>
      <c r="AF279" s="234"/>
      <c r="AG279" s="234"/>
      <c r="AH279" s="543">
        <f t="shared" si="4"/>
        <v>0</v>
      </c>
      <c r="AI279" s="235"/>
      <c r="AJ279" s="234"/>
      <c r="AK279" s="234"/>
      <c r="AL279" s="234"/>
      <c r="AM279" s="234"/>
      <c r="AN279" s="2281">
        <f t="shared" si="5"/>
        <v>0</v>
      </c>
      <c r="AO279" s="234"/>
      <c r="AP279" s="234"/>
      <c r="AQ279" s="234"/>
      <c r="AR279" s="234"/>
      <c r="AS279" s="234"/>
      <c r="AT279" s="234"/>
      <c r="AU279" s="234"/>
      <c r="AV279" s="234"/>
      <c r="AW279" s="235"/>
      <c r="AX279" s="234"/>
      <c r="AY279" s="234"/>
      <c r="AZ279" s="234"/>
      <c r="BA279" s="99"/>
    </row>
    <row r="280" spans="1:53" ht="15.75" hidden="1" customHeight="1" x14ac:dyDescent="0.25">
      <c r="A280" s="2835"/>
      <c r="B280" s="2908"/>
      <c r="C280" s="2886"/>
      <c r="D280" s="2886"/>
      <c r="E280" s="357" t="s">
        <v>627</v>
      </c>
      <c r="F280" s="356" t="s">
        <v>626</v>
      </c>
      <c r="G280" s="359">
        <v>2</v>
      </c>
      <c r="H280" s="359">
        <v>8</v>
      </c>
      <c r="I280" s="360">
        <v>2</v>
      </c>
      <c r="J280" s="171"/>
      <c r="K280" s="102"/>
      <c r="L280" s="102"/>
      <c r="M280" s="102"/>
      <c r="N280" s="101"/>
      <c r="O280" s="101"/>
      <c r="P280" s="101"/>
      <c r="Q280" s="101"/>
      <c r="R280" s="101"/>
      <c r="S280" s="101"/>
      <c r="T280" s="101"/>
      <c r="U280" s="101"/>
      <c r="V280" s="101"/>
      <c r="W280" s="101"/>
      <c r="X280" s="101"/>
      <c r="Y280" s="101"/>
      <c r="Z280" s="268"/>
      <c r="AA280" s="234"/>
      <c r="AB280" s="237"/>
      <c r="AC280" s="236"/>
      <c r="AD280" s="234"/>
      <c r="AE280" s="234"/>
      <c r="AF280" s="234"/>
      <c r="AG280" s="234"/>
      <c r="AH280" s="543">
        <f t="shared" si="4"/>
        <v>0</v>
      </c>
      <c r="AI280" s="235"/>
      <c r="AJ280" s="234"/>
      <c r="AK280" s="234"/>
      <c r="AL280" s="234"/>
      <c r="AM280" s="234"/>
      <c r="AN280" s="2281">
        <f t="shared" si="5"/>
        <v>0</v>
      </c>
      <c r="AO280" s="234"/>
      <c r="AP280" s="234"/>
      <c r="AQ280" s="234"/>
      <c r="AR280" s="234"/>
      <c r="AS280" s="234"/>
      <c r="AT280" s="234"/>
      <c r="AU280" s="234"/>
      <c r="AV280" s="234"/>
      <c r="AW280" s="235"/>
      <c r="AX280" s="234"/>
      <c r="AY280" s="234"/>
      <c r="AZ280" s="234"/>
      <c r="BA280" s="99"/>
    </row>
    <row r="281" spans="1:53" ht="15.75" hidden="1" customHeight="1" x14ac:dyDescent="0.25">
      <c r="A281" s="2835"/>
      <c r="B281" s="2908"/>
      <c r="C281" s="2886"/>
      <c r="D281" s="2886"/>
      <c r="E281" s="357" t="s">
        <v>625</v>
      </c>
      <c r="F281" s="356" t="s">
        <v>624</v>
      </c>
      <c r="G281" s="359">
        <v>16</v>
      </c>
      <c r="H281" s="359">
        <v>27</v>
      </c>
      <c r="I281" s="358">
        <v>4</v>
      </c>
      <c r="J281" s="171"/>
      <c r="K281" s="102"/>
      <c r="L281" s="102"/>
      <c r="M281" s="102"/>
      <c r="N281" s="101"/>
      <c r="O281" s="101"/>
      <c r="P281" s="101"/>
      <c r="Q281" s="101"/>
      <c r="R281" s="101"/>
      <c r="S281" s="101"/>
      <c r="T281" s="101"/>
      <c r="U281" s="101"/>
      <c r="V281" s="101"/>
      <c r="W281" s="101"/>
      <c r="X281" s="101"/>
      <c r="Y281" s="101"/>
      <c r="Z281" s="268"/>
      <c r="AA281" s="234"/>
      <c r="AB281" s="237"/>
      <c r="AC281" s="236"/>
      <c r="AD281" s="234"/>
      <c r="AE281" s="234"/>
      <c r="AF281" s="234"/>
      <c r="AG281" s="234"/>
      <c r="AH281" s="543">
        <f t="shared" si="4"/>
        <v>0</v>
      </c>
      <c r="AI281" s="235"/>
      <c r="AJ281" s="234"/>
      <c r="AK281" s="234"/>
      <c r="AL281" s="234"/>
      <c r="AM281" s="234"/>
      <c r="AN281" s="2281">
        <f t="shared" si="5"/>
        <v>0</v>
      </c>
      <c r="AO281" s="234"/>
      <c r="AP281" s="234"/>
      <c r="AQ281" s="234"/>
      <c r="AR281" s="234"/>
      <c r="AS281" s="234"/>
      <c r="AT281" s="234"/>
      <c r="AU281" s="234"/>
      <c r="AV281" s="234"/>
      <c r="AW281" s="235"/>
      <c r="AX281" s="234"/>
      <c r="AY281" s="234"/>
      <c r="AZ281" s="234"/>
      <c r="BA281" s="99"/>
    </row>
    <row r="282" spans="1:53" ht="15.75" hidden="1" customHeight="1" x14ac:dyDescent="0.25">
      <c r="A282" s="2835"/>
      <c r="B282" s="2908"/>
      <c r="C282" s="2886"/>
      <c r="D282" s="2886"/>
      <c r="E282" s="357" t="s">
        <v>623</v>
      </c>
      <c r="F282" s="356" t="s">
        <v>129</v>
      </c>
      <c r="G282" s="355">
        <v>0</v>
      </c>
      <c r="H282" s="355">
        <v>0.9</v>
      </c>
      <c r="I282" s="351">
        <v>0.2</v>
      </c>
      <c r="J282" s="171"/>
      <c r="K282" s="102"/>
      <c r="L282" s="102"/>
      <c r="M282" s="102"/>
      <c r="N282" s="101"/>
      <c r="O282" s="101"/>
      <c r="P282" s="101"/>
      <c r="Q282" s="101"/>
      <c r="R282" s="101"/>
      <c r="S282" s="101"/>
      <c r="T282" s="101"/>
      <c r="U282" s="101"/>
      <c r="V282" s="101"/>
      <c r="W282" s="101"/>
      <c r="X282" s="101"/>
      <c r="Y282" s="101"/>
      <c r="Z282" s="268"/>
      <c r="AA282" s="234"/>
      <c r="AB282" s="237"/>
      <c r="AC282" s="236"/>
      <c r="AD282" s="234"/>
      <c r="AE282" s="234"/>
      <c r="AF282" s="234"/>
      <c r="AG282" s="234"/>
      <c r="AH282" s="543">
        <f t="shared" si="4"/>
        <v>0</v>
      </c>
      <c r="AI282" s="235"/>
      <c r="AJ282" s="234"/>
      <c r="AK282" s="234"/>
      <c r="AL282" s="234"/>
      <c r="AM282" s="234"/>
      <c r="AN282" s="2281">
        <f t="shared" si="5"/>
        <v>0</v>
      </c>
      <c r="AO282" s="234"/>
      <c r="AP282" s="234"/>
      <c r="AQ282" s="234"/>
      <c r="AR282" s="234"/>
      <c r="AS282" s="234"/>
      <c r="AT282" s="234"/>
      <c r="AU282" s="234"/>
      <c r="AV282" s="234"/>
      <c r="AW282" s="235"/>
      <c r="AX282" s="234"/>
      <c r="AY282" s="234"/>
      <c r="AZ282" s="234"/>
      <c r="BA282" s="99"/>
    </row>
    <row r="283" spans="1:53" ht="15.75" hidden="1" customHeight="1" x14ac:dyDescent="0.25">
      <c r="A283" s="2836"/>
      <c r="B283" s="2908"/>
      <c r="C283" s="2886"/>
      <c r="D283" s="2886"/>
      <c r="E283" s="354" t="s">
        <v>622</v>
      </c>
      <c r="F283" s="353" t="s">
        <v>129</v>
      </c>
      <c r="G283" s="352">
        <v>0</v>
      </c>
      <c r="H283" s="352">
        <v>0.9</v>
      </c>
      <c r="I283" s="351">
        <v>0.2</v>
      </c>
      <c r="J283" s="171"/>
      <c r="K283" s="102"/>
      <c r="L283" s="102"/>
      <c r="M283" s="102"/>
      <c r="N283" s="101"/>
      <c r="O283" s="101"/>
      <c r="P283" s="101"/>
      <c r="Q283" s="101"/>
      <c r="R283" s="101"/>
      <c r="S283" s="101"/>
      <c r="T283" s="101"/>
      <c r="U283" s="101"/>
      <c r="V283" s="101"/>
      <c r="W283" s="101"/>
      <c r="X283" s="101"/>
      <c r="Y283" s="101"/>
      <c r="Z283" s="268"/>
      <c r="AA283" s="234"/>
      <c r="AB283" s="237"/>
      <c r="AC283" s="236"/>
      <c r="AD283" s="234"/>
      <c r="AE283" s="234"/>
      <c r="AF283" s="234"/>
      <c r="AG283" s="234"/>
      <c r="AH283" s="543">
        <f t="shared" si="4"/>
        <v>0</v>
      </c>
      <c r="AI283" s="235"/>
      <c r="AJ283" s="234"/>
      <c r="AK283" s="234"/>
      <c r="AL283" s="234"/>
      <c r="AM283" s="234"/>
      <c r="AN283" s="2281">
        <f t="shared" si="5"/>
        <v>0</v>
      </c>
      <c r="AO283" s="234"/>
      <c r="AP283" s="234"/>
      <c r="AQ283" s="234"/>
      <c r="AR283" s="234"/>
      <c r="AS283" s="234"/>
      <c r="AT283" s="234"/>
      <c r="AU283" s="234"/>
      <c r="AV283" s="234"/>
      <c r="AW283" s="235"/>
      <c r="AX283" s="234"/>
      <c r="AY283" s="234"/>
      <c r="AZ283" s="234"/>
      <c r="BA283" s="99"/>
    </row>
    <row r="284" spans="1:53" ht="15.75" hidden="1" customHeight="1" x14ac:dyDescent="0.25">
      <c r="A284" s="2883" t="s">
        <v>621</v>
      </c>
      <c r="B284" s="2908"/>
      <c r="C284" s="2886"/>
      <c r="D284" s="2886"/>
      <c r="E284" s="342" t="s">
        <v>620</v>
      </c>
      <c r="F284" s="349" t="s">
        <v>618</v>
      </c>
      <c r="G284" s="349">
        <v>45</v>
      </c>
      <c r="H284" s="349">
        <v>60</v>
      </c>
      <c r="I284" s="345">
        <v>10</v>
      </c>
      <c r="J284" s="171"/>
      <c r="K284" s="102"/>
      <c r="L284" s="102"/>
      <c r="M284" s="102"/>
      <c r="N284" s="101"/>
      <c r="O284" s="101"/>
      <c r="P284" s="101"/>
      <c r="Q284" s="101"/>
      <c r="R284" s="101"/>
      <c r="S284" s="101"/>
      <c r="T284" s="101"/>
      <c r="U284" s="101"/>
      <c r="V284" s="101"/>
      <c r="W284" s="101"/>
      <c r="X284" s="101"/>
      <c r="Y284" s="101"/>
      <c r="Z284" s="268"/>
      <c r="AA284" s="234"/>
      <c r="AB284" s="237"/>
      <c r="AC284" s="236"/>
      <c r="AD284" s="234"/>
      <c r="AE284" s="234"/>
      <c r="AF284" s="234"/>
      <c r="AG284" s="234"/>
      <c r="AH284" s="543">
        <f t="shared" si="4"/>
        <v>0</v>
      </c>
      <c r="AI284" s="235"/>
      <c r="AJ284" s="234"/>
      <c r="AK284" s="234"/>
      <c r="AL284" s="234"/>
      <c r="AM284" s="234"/>
      <c r="AN284" s="2281">
        <f t="shared" si="5"/>
        <v>0</v>
      </c>
      <c r="AO284" s="234"/>
      <c r="AP284" s="234"/>
      <c r="AQ284" s="234"/>
      <c r="AR284" s="234"/>
      <c r="AS284" s="234"/>
      <c r="AT284" s="234"/>
      <c r="AU284" s="234"/>
      <c r="AV284" s="234"/>
      <c r="AW284" s="235"/>
      <c r="AX284" s="234"/>
      <c r="AY284" s="234"/>
      <c r="AZ284" s="234"/>
      <c r="BA284" s="99"/>
    </row>
    <row r="285" spans="1:53" ht="15.75" hidden="1" customHeight="1" x14ac:dyDescent="0.25">
      <c r="A285" s="2835"/>
      <c r="B285" s="2908"/>
      <c r="C285" s="2886"/>
      <c r="D285" s="2886"/>
      <c r="E285" s="348" t="s">
        <v>619</v>
      </c>
      <c r="F285" s="341" t="s">
        <v>618</v>
      </c>
      <c r="G285" s="341">
        <v>2000</v>
      </c>
      <c r="H285" s="350">
        <v>6000</v>
      </c>
      <c r="I285" s="345">
        <v>500</v>
      </c>
      <c r="J285" s="171"/>
      <c r="K285" s="102"/>
      <c r="L285" s="102"/>
      <c r="M285" s="102"/>
      <c r="N285" s="101"/>
      <c r="O285" s="101"/>
      <c r="P285" s="101"/>
      <c r="Q285" s="101"/>
      <c r="R285" s="101"/>
      <c r="S285" s="101"/>
      <c r="T285" s="101"/>
      <c r="U285" s="101"/>
      <c r="V285" s="101"/>
      <c r="W285" s="101"/>
      <c r="X285" s="101"/>
      <c r="Y285" s="101"/>
      <c r="Z285" s="268"/>
      <c r="AA285" s="234"/>
      <c r="AB285" s="237"/>
      <c r="AC285" s="236"/>
      <c r="AD285" s="234"/>
      <c r="AE285" s="234"/>
      <c r="AF285" s="234"/>
      <c r="AG285" s="234"/>
      <c r="AH285" s="543">
        <f t="shared" si="4"/>
        <v>0</v>
      </c>
      <c r="AI285" s="235"/>
      <c r="AJ285" s="234"/>
      <c r="AK285" s="234"/>
      <c r="AL285" s="234"/>
      <c r="AM285" s="234"/>
      <c r="AN285" s="2281">
        <f t="shared" si="5"/>
        <v>0</v>
      </c>
      <c r="AO285" s="234"/>
      <c r="AP285" s="234"/>
      <c r="AQ285" s="234"/>
      <c r="AR285" s="234"/>
      <c r="AS285" s="234"/>
      <c r="AT285" s="234"/>
      <c r="AU285" s="234"/>
      <c r="AV285" s="234"/>
      <c r="AW285" s="235"/>
      <c r="AX285" s="234"/>
      <c r="AY285" s="234"/>
      <c r="AZ285" s="234"/>
      <c r="BA285" s="99"/>
    </row>
    <row r="286" spans="1:53" ht="15.75" hidden="1" customHeight="1" x14ac:dyDescent="0.25">
      <c r="A286" s="2835"/>
      <c r="B286" s="2908"/>
      <c r="C286" s="2886"/>
      <c r="D286" s="2886"/>
      <c r="E286" s="348" t="s">
        <v>617</v>
      </c>
      <c r="F286" s="349" t="s">
        <v>616</v>
      </c>
      <c r="G286" s="349">
        <v>0</v>
      </c>
      <c r="H286" s="350">
        <v>6</v>
      </c>
      <c r="I286" s="345"/>
      <c r="J286" s="171"/>
      <c r="K286" s="102"/>
      <c r="L286" s="102"/>
      <c r="M286" s="102"/>
      <c r="N286" s="101"/>
      <c r="O286" s="101"/>
      <c r="P286" s="101"/>
      <c r="Q286" s="101"/>
      <c r="R286" s="101"/>
      <c r="S286" s="101"/>
      <c r="T286" s="101"/>
      <c r="U286" s="101"/>
      <c r="V286" s="101"/>
      <c r="W286" s="101"/>
      <c r="X286" s="101"/>
      <c r="Y286" s="101"/>
      <c r="Z286" s="268"/>
      <c r="AA286" s="234"/>
      <c r="AB286" s="237"/>
      <c r="AC286" s="236"/>
      <c r="AD286" s="234"/>
      <c r="AE286" s="234"/>
      <c r="AF286" s="234"/>
      <c r="AG286" s="234"/>
      <c r="AH286" s="543">
        <f t="shared" si="4"/>
        <v>0</v>
      </c>
      <c r="AI286" s="235"/>
      <c r="AJ286" s="234"/>
      <c r="AK286" s="234"/>
      <c r="AL286" s="234"/>
      <c r="AM286" s="234"/>
      <c r="AN286" s="2281">
        <f t="shared" si="5"/>
        <v>0</v>
      </c>
      <c r="AO286" s="234"/>
      <c r="AP286" s="234"/>
      <c r="AQ286" s="234"/>
      <c r="AR286" s="234"/>
      <c r="AS286" s="234"/>
      <c r="AT286" s="234"/>
      <c r="AU286" s="234"/>
      <c r="AV286" s="234"/>
      <c r="AW286" s="235"/>
      <c r="AX286" s="234"/>
      <c r="AY286" s="234"/>
      <c r="AZ286" s="234"/>
      <c r="BA286" s="99"/>
    </row>
    <row r="287" spans="1:53" ht="15.75" hidden="1" customHeight="1" x14ac:dyDescent="0.25">
      <c r="A287" s="2835"/>
      <c r="B287" s="2908"/>
      <c r="C287" s="2886"/>
      <c r="D287" s="2886"/>
      <c r="E287" s="348" t="s">
        <v>615</v>
      </c>
      <c r="F287" s="349" t="s">
        <v>614</v>
      </c>
      <c r="G287" s="349">
        <v>0</v>
      </c>
      <c r="H287" s="349">
        <v>4</v>
      </c>
      <c r="I287" s="345">
        <v>1</v>
      </c>
      <c r="J287" s="171"/>
      <c r="K287" s="102"/>
      <c r="L287" s="102"/>
      <c r="M287" s="102"/>
      <c r="N287" s="101"/>
      <c r="O287" s="101"/>
      <c r="P287" s="101"/>
      <c r="Q287" s="101"/>
      <c r="R287" s="101"/>
      <c r="S287" s="101"/>
      <c r="T287" s="101"/>
      <c r="U287" s="101"/>
      <c r="V287" s="101"/>
      <c r="W287" s="101"/>
      <c r="X287" s="101"/>
      <c r="Y287" s="101"/>
      <c r="Z287" s="268"/>
      <c r="AA287" s="234"/>
      <c r="AB287" s="237"/>
      <c r="AC287" s="236"/>
      <c r="AD287" s="234"/>
      <c r="AE287" s="234"/>
      <c r="AF287" s="234"/>
      <c r="AG287" s="234"/>
      <c r="AH287" s="543">
        <f t="shared" si="4"/>
        <v>0</v>
      </c>
      <c r="AI287" s="235"/>
      <c r="AJ287" s="234"/>
      <c r="AK287" s="234"/>
      <c r="AL287" s="234"/>
      <c r="AM287" s="234"/>
      <c r="AN287" s="2281">
        <f t="shared" si="5"/>
        <v>0</v>
      </c>
      <c r="AO287" s="234"/>
      <c r="AP287" s="234"/>
      <c r="AQ287" s="234"/>
      <c r="AR287" s="234"/>
      <c r="AS287" s="234"/>
      <c r="AT287" s="234"/>
      <c r="AU287" s="234"/>
      <c r="AV287" s="234"/>
      <c r="AW287" s="235"/>
      <c r="AX287" s="234"/>
      <c r="AY287" s="234"/>
      <c r="AZ287" s="234"/>
      <c r="BA287" s="99"/>
    </row>
    <row r="288" spans="1:53" ht="15.75" hidden="1" customHeight="1" x14ac:dyDescent="0.25">
      <c r="A288" s="2835"/>
      <c r="B288" s="2908"/>
      <c r="C288" s="2886"/>
      <c r="D288" s="2886"/>
      <c r="E288" s="348" t="s">
        <v>613</v>
      </c>
      <c r="F288" s="341" t="s">
        <v>612</v>
      </c>
      <c r="G288" s="341">
        <v>5</v>
      </c>
      <c r="H288" s="341">
        <v>7</v>
      </c>
      <c r="I288" s="345">
        <v>1</v>
      </c>
      <c r="J288" s="171"/>
      <c r="K288" s="102"/>
      <c r="L288" s="102"/>
      <c r="M288" s="102"/>
      <c r="N288" s="101"/>
      <c r="O288" s="101"/>
      <c r="P288" s="101"/>
      <c r="Q288" s="101"/>
      <c r="R288" s="101"/>
      <c r="S288" s="101"/>
      <c r="T288" s="101"/>
      <c r="U288" s="101"/>
      <c r="V288" s="101"/>
      <c r="W288" s="101"/>
      <c r="X288" s="101"/>
      <c r="Y288" s="101"/>
      <c r="Z288" s="268"/>
      <c r="AA288" s="234"/>
      <c r="AB288" s="237"/>
      <c r="AC288" s="236"/>
      <c r="AD288" s="234"/>
      <c r="AE288" s="234"/>
      <c r="AF288" s="234"/>
      <c r="AG288" s="234"/>
      <c r="AH288" s="543">
        <f t="shared" si="4"/>
        <v>0</v>
      </c>
      <c r="AI288" s="235"/>
      <c r="AJ288" s="234"/>
      <c r="AK288" s="234"/>
      <c r="AL288" s="234"/>
      <c r="AM288" s="234"/>
      <c r="AN288" s="2281">
        <f t="shared" si="5"/>
        <v>0</v>
      </c>
      <c r="AO288" s="234"/>
      <c r="AP288" s="234"/>
      <c r="AQ288" s="234"/>
      <c r="AR288" s="234"/>
      <c r="AS288" s="234"/>
      <c r="AT288" s="234"/>
      <c r="AU288" s="234"/>
      <c r="AV288" s="234"/>
      <c r="AW288" s="235"/>
      <c r="AX288" s="234"/>
      <c r="AY288" s="234"/>
      <c r="AZ288" s="234"/>
      <c r="BA288" s="99"/>
    </row>
    <row r="289" spans="1:53" ht="15.75" hidden="1" customHeight="1" x14ac:dyDescent="0.25">
      <c r="A289" s="2835"/>
      <c r="B289" s="2908"/>
      <c r="C289" s="2886"/>
      <c r="D289" s="2886"/>
      <c r="E289" s="348" t="s">
        <v>611</v>
      </c>
      <c r="F289" s="341" t="s">
        <v>610</v>
      </c>
      <c r="G289" s="346">
        <v>0</v>
      </c>
      <c r="H289" s="346">
        <v>20</v>
      </c>
      <c r="I289" s="347">
        <v>2</v>
      </c>
      <c r="J289" s="171"/>
      <c r="K289" s="102"/>
      <c r="L289" s="102"/>
      <c r="M289" s="102"/>
      <c r="N289" s="101"/>
      <c r="O289" s="101"/>
      <c r="P289" s="101"/>
      <c r="Q289" s="101"/>
      <c r="R289" s="101"/>
      <c r="S289" s="101"/>
      <c r="T289" s="101"/>
      <c r="U289" s="101"/>
      <c r="V289" s="101"/>
      <c r="W289" s="101"/>
      <c r="X289" s="101"/>
      <c r="Y289" s="101"/>
      <c r="Z289" s="268"/>
      <c r="AA289" s="234"/>
      <c r="AB289" s="237"/>
      <c r="AC289" s="236"/>
      <c r="AD289" s="234"/>
      <c r="AE289" s="234"/>
      <c r="AF289" s="234"/>
      <c r="AG289" s="234"/>
      <c r="AH289" s="543">
        <f t="shared" si="4"/>
        <v>0</v>
      </c>
      <c r="AI289" s="235"/>
      <c r="AJ289" s="234"/>
      <c r="AK289" s="234"/>
      <c r="AL289" s="234"/>
      <c r="AM289" s="234"/>
      <c r="AN289" s="2281">
        <f t="shared" si="5"/>
        <v>0</v>
      </c>
      <c r="AO289" s="234"/>
      <c r="AP289" s="234"/>
      <c r="AQ289" s="234"/>
      <c r="AR289" s="234"/>
      <c r="AS289" s="234"/>
      <c r="AT289" s="234"/>
      <c r="AU289" s="234"/>
      <c r="AV289" s="234"/>
      <c r="AW289" s="235"/>
      <c r="AX289" s="234"/>
      <c r="AY289" s="234"/>
      <c r="AZ289" s="234"/>
      <c r="BA289" s="99"/>
    </row>
    <row r="290" spans="1:53" ht="15.75" hidden="1" customHeight="1" x14ac:dyDescent="0.25">
      <c r="A290" s="2835"/>
      <c r="B290" s="2908"/>
      <c r="C290" s="2886"/>
      <c r="D290" s="2886"/>
      <c r="E290" s="342" t="s">
        <v>609</v>
      </c>
      <c r="F290" s="341" t="s">
        <v>608</v>
      </c>
      <c r="G290" s="346">
        <v>0</v>
      </c>
      <c r="H290" s="346">
        <v>7</v>
      </c>
      <c r="I290" s="345">
        <v>1</v>
      </c>
      <c r="J290" s="171"/>
      <c r="K290" s="102"/>
      <c r="L290" s="102"/>
      <c r="M290" s="102"/>
      <c r="N290" s="101"/>
      <c r="O290" s="101"/>
      <c r="P290" s="101"/>
      <c r="Q290" s="101"/>
      <c r="R290" s="101"/>
      <c r="S290" s="101"/>
      <c r="T290" s="101"/>
      <c r="U290" s="101"/>
      <c r="V290" s="101"/>
      <c r="W290" s="101"/>
      <c r="X290" s="101"/>
      <c r="Y290" s="101"/>
      <c r="Z290" s="268"/>
      <c r="AA290" s="234"/>
      <c r="AB290" s="237"/>
      <c r="AC290" s="236"/>
      <c r="AD290" s="234"/>
      <c r="AE290" s="234"/>
      <c r="AF290" s="234"/>
      <c r="AG290" s="234"/>
      <c r="AH290" s="543">
        <f t="shared" si="4"/>
        <v>0</v>
      </c>
      <c r="AI290" s="235"/>
      <c r="AJ290" s="234"/>
      <c r="AK290" s="234"/>
      <c r="AL290" s="234"/>
      <c r="AM290" s="234"/>
      <c r="AN290" s="2281">
        <f t="shared" si="5"/>
        <v>0</v>
      </c>
      <c r="AO290" s="234"/>
      <c r="AP290" s="234"/>
      <c r="AQ290" s="234"/>
      <c r="AR290" s="234"/>
      <c r="AS290" s="234"/>
      <c r="AT290" s="234"/>
      <c r="AU290" s="234"/>
      <c r="AV290" s="234"/>
      <c r="AW290" s="235"/>
      <c r="AX290" s="234"/>
      <c r="AY290" s="234"/>
      <c r="AZ290" s="234"/>
      <c r="BA290" s="99"/>
    </row>
    <row r="291" spans="1:53" ht="15.75" hidden="1" customHeight="1" x14ac:dyDescent="0.25">
      <c r="A291" s="2835"/>
      <c r="B291" s="2908"/>
      <c r="C291" s="2886"/>
      <c r="D291" s="2886"/>
      <c r="E291" s="342" t="s">
        <v>607</v>
      </c>
      <c r="F291" s="341" t="s">
        <v>606</v>
      </c>
      <c r="G291" s="344">
        <v>0</v>
      </c>
      <c r="H291" s="344">
        <v>20</v>
      </c>
      <c r="I291" s="343">
        <v>2</v>
      </c>
      <c r="J291" s="171"/>
      <c r="K291" s="102"/>
      <c r="L291" s="102"/>
      <c r="M291" s="102"/>
      <c r="N291" s="101"/>
      <c r="O291" s="101"/>
      <c r="P291" s="101"/>
      <c r="Q291" s="101"/>
      <c r="R291" s="101"/>
      <c r="S291" s="101"/>
      <c r="T291" s="101"/>
      <c r="U291" s="101"/>
      <c r="V291" s="101"/>
      <c r="W291" s="101"/>
      <c r="X291" s="101"/>
      <c r="Y291" s="101"/>
      <c r="Z291" s="268"/>
      <c r="AA291" s="234"/>
      <c r="AB291" s="237"/>
      <c r="AC291" s="236"/>
      <c r="AD291" s="234"/>
      <c r="AE291" s="234"/>
      <c r="AF291" s="234"/>
      <c r="AG291" s="234"/>
      <c r="AH291" s="543">
        <f t="shared" si="4"/>
        <v>0</v>
      </c>
      <c r="AI291" s="235"/>
      <c r="AJ291" s="234"/>
      <c r="AK291" s="234"/>
      <c r="AL291" s="234"/>
      <c r="AM291" s="234"/>
      <c r="AN291" s="2281">
        <f t="shared" si="5"/>
        <v>0</v>
      </c>
      <c r="AO291" s="234"/>
      <c r="AP291" s="234"/>
      <c r="AQ291" s="234"/>
      <c r="AR291" s="234"/>
      <c r="AS291" s="234"/>
      <c r="AT291" s="234"/>
      <c r="AU291" s="234"/>
      <c r="AV291" s="234"/>
      <c r="AW291" s="235"/>
      <c r="AX291" s="234"/>
      <c r="AY291" s="234"/>
      <c r="AZ291" s="234"/>
      <c r="BA291" s="99"/>
    </row>
    <row r="292" spans="1:53" ht="15.75" hidden="1" customHeight="1" x14ac:dyDescent="0.25">
      <c r="A292" s="2835"/>
      <c r="B292" s="2908"/>
      <c r="C292" s="2886"/>
      <c r="D292" s="2886"/>
      <c r="E292" s="342" t="s">
        <v>605</v>
      </c>
      <c r="F292" s="341" t="s">
        <v>604</v>
      </c>
      <c r="G292" s="340">
        <v>0</v>
      </c>
      <c r="H292" s="340">
        <v>1</v>
      </c>
      <c r="I292" s="339">
        <v>0.25</v>
      </c>
      <c r="J292" s="171"/>
      <c r="K292" s="102"/>
      <c r="L292" s="102"/>
      <c r="M292" s="102"/>
      <c r="N292" s="101"/>
      <c r="O292" s="101"/>
      <c r="P292" s="101"/>
      <c r="Q292" s="101"/>
      <c r="R292" s="101"/>
      <c r="S292" s="101"/>
      <c r="T292" s="101"/>
      <c r="U292" s="101"/>
      <c r="V292" s="101"/>
      <c r="W292" s="101"/>
      <c r="X292" s="101"/>
      <c r="Y292" s="101"/>
      <c r="Z292" s="268"/>
      <c r="AA292" s="234"/>
      <c r="AB292" s="237"/>
      <c r="AC292" s="236"/>
      <c r="AD292" s="234"/>
      <c r="AE292" s="234"/>
      <c r="AF292" s="234"/>
      <c r="AG292" s="234"/>
      <c r="AH292" s="543">
        <f t="shared" si="4"/>
        <v>0</v>
      </c>
      <c r="AI292" s="235"/>
      <c r="AJ292" s="234"/>
      <c r="AK292" s="234"/>
      <c r="AL292" s="234"/>
      <c r="AM292" s="234"/>
      <c r="AN292" s="2281">
        <f t="shared" si="5"/>
        <v>0</v>
      </c>
      <c r="AO292" s="234"/>
      <c r="AP292" s="234"/>
      <c r="AQ292" s="234"/>
      <c r="AR292" s="234"/>
      <c r="AS292" s="234"/>
      <c r="AT292" s="234"/>
      <c r="AU292" s="234"/>
      <c r="AV292" s="234"/>
      <c r="AW292" s="235"/>
      <c r="AX292" s="234"/>
      <c r="AY292" s="234"/>
      <c r="AZ292" s="234"/>
      <c r="BA292" s="99"/>
    </row>
    <row r="293" spans="1:53" ht="15.75" hidden="1" customHeight="1" x14ac:dyDescent="0.25">
      <c r="A293" s="2835"/>
      <c r="B293" s="2908"/>
      <c r="C293" s="2886"/>
      <c r="D293" s="2886"/>
      <c r="E293" s="338" t="s">
        <v>603</v>
      </c>
      <c r="F293" s="337" t="s">
        <v>602</v>
      </c>
      <c r="G293" s="337">
        <v>8</v>
      </c>
      <c r="H293" s="337">
        <v>16</v>
      </c>
      <c r="I293" s="336">
        <v>4</v>
      </c>
      <c r="J293" s="171"/>
      <c r="K293" s="102"/>
      <c r="L293" s="102"/>
      <c r="M293" s="102"/>
      <c r="N293" s="101"/>
      <c r="O293" s="101"/>
      <c r="P293" s="101"/>
      <c r="Q293" s="101"/>
      <c r="R293" s="101"/>
      <c r="S293" s="101"/>
      <c r="T293" s="101"/>
      <c r="U293" s="101"/>
      <c r="V293" s="101"/>
      <c r="W293" s="101"/>
      <c r="X293" s="101"/>
      <c r="Y293" s="101"/>
      <c r="Z293" s="268"/>
      <c r="AA293" s="234"/>
      <c r="AB293" s="237"/>
      <c r="AC293" s="236"/>
      <c r="AD293" s="234"/>
      <c r="AE293" s="234"/>
      <c r="AF293" s="234"/>
      <c r="AG293" s="234"/>
      <c r="AH293" s="543">
        <f t="shared" si="4"/>
        <v>0</v>
      </c>
      <c r="AI293" s="235"/>
      <c r="AJ293" s="234"/>
      <c r="AK293" s="234"/>
      <c r="AL293" s="234"/>
      <c r="AM293" s="234"/>
      <c r="AN293" s="2281">
        <f t="shared" si="5"/>
        <v>0</v>
      </c>
      <c r="AO293" s="234"/>
      <c r="AP293" s="234"/>
      <c r="AQ293" s="234"/>
      <c r="AR293" s="234"/>
      <c r="AS293" s="234"/>
      <c r="AT293" s="234"/>
      <c r="AU293" s="234"/>
      <c r="AV293" s="234"/>
      <c r="AW293" s="235"/>
      <c r="AX293" s="234"/>
      <c r="AY293" s="234"/>
      <c r="AZ293" s="234"/>
      <c r="BA293" s="99"/>
    </row>
    <row r="294" spans="1:53" ht="15.75" hidden="1" customHeight="1" x14ac:dyDescent="0.25">
      <c r="A294" s="2835"/>
      <c r="B294" s="2908"/>
      <c r="C294" s="2886"/>
      <c r="D294" s="2886"/>
      <c r="E294" s="338" t="s">
        <v>601</v>
      </c>
      <c r="F294" s="337" t="s">
        <v>600</v>
      </c>
      <c r="G294" s="337">
        <v>10</v>
      </c>
      <c r="H294" s="337">
        <v>1000</v>
      </c>
      <c r="I294" s="336">
        <v>250</v>
      </c>
      <c r="J294" s="171"/>
      <c r="K294" s="102"/>
      <c r="L294" s="102"/>
      <c r="M294" s="102"/>
      <c r="N294" s="101"/>
      <c r="O294" s="101"/>
      <c r="P294" s="101"/>
      <c r="Q294" s="101"/>
      <c r="R294" s="101"/>
      <c r="S294" s="101"/>
      <c r="T294" s="101"/>
      <c r="U294" s="101"/>
      <c r="V294" s="101"/>
      <c r="W294" s="101"/>
      <c r="X294" s="101"/>
      <c r="Y294" s="101"/>
      <c r="Z294" s="268"/>
      <c r="AA294" s="234"/>
      <c r="AB294" s="237"/>
      <c r="AC294" s="236"/>
      <c r="AD294" s="234"/>
      <c r="AE294" s="234"/>
      <c r="AF294" s="234"/>
      <c r="AG294" s="234"/>
      <c r="AH294" s="543">
        <f t="shared" si="4"/>
        <v>0</v>
      </c>
      <c r="AI294" s="235"/>
      <c r="AJ294" s="234"/>
      <c r="AK294" s="234"/>
      <c r="AL294" s="234"/>
      <c r="AM294" s="234"/>
      <c r="AN294" s="2281">
        <f t="shared" si="5"/>
        <v>0</v>
      </c>
      <c r="AO294" s="234"/>
      <c r="AP294" s="234"/>
      <c r="AQ294" s="234"/>
      <c r="AR294" s="234"/>
      <c r="AS294" s="234"/>
      <c r="AT294" s="234"/>
      <c r="AU294" s="234"/>
      <c r="AV294" s="234"/>
      <c r="AW294" s="235"/>
      <c r="AX294" s="234"/>
      <c r="AY294" s="234"/>
      <c r="AZ294" s="234"/>
      <c r="BA294" s="99"/>
    </row>
    <row r="295" spans="1:53" ht="25.5" hidden="1" customHeight="1" x14ac:dyDescent="0.25">
      <c r="A295" s="2835"/>
      <c r="B295" s="2908"/>
      <c r="C295" s="2886"/>
      <c r="D295" s="2886"/>
      <c r="E295" s="333" t="s">
        <v>599</v>
      </c>
      <c r="F295" s="335" t="s">
        <v>598</v>
      </c>
      <c r="G295" s="332">
        <v>0</v>
      </c>
      <c r="H295" s="332">
        <v>4</v>
      </c>
      <c r="I295" s="330">
        <v>1</v>
      </c>
      <c r="J295" s="171"/>
      <c r="K295" s="102"/>
      <c r="L295" s="102"/>
      <c r="M295" s="102"/>
      <c r="N295" s="101"/>
      <c r="O295" s="101"/>
      <c r="P295" s="101"/>
      <c r="Q295" s="101"/>
      <c r="R295" s="101"/>
      <c r="S295" s="101"/>
      <c r="T295" s="101"/>
      <c r="U295" s="101"/>
      <c r="V295" s="101"/>
      <c r="W295" s="101"/>
      <c r="X295" s="101"/>
      <c r="Y295" s="101"/>
      <c r="Z295" s="268"/>
      <c r="AA295" s="234"/>
      <c r="AB295" s="237"/>
      <c r="AC295" s="236"/>
      <c r="AD295" s="234"/>
      <c r="AE295" s="234"/>
      <c r="AF295" s="234"/>
      <c r="AG295" s="234"/>
      <c r="AH295" s="543">
        <f t="shared" si="4"/>
        <v>0</v>
      </c>
      <c r="AI295" s="235"/>
      <c r="AJ295" s="234"/>
      <c r="AK295" s="234"/>
      <c r="AL295" s="234"/>
      <c r="AM295" s="234"/>
      <c r="AN295" s="2281">
        <f t="shared" si="5"/>
        <v>0</v>
      </c>
      <c r="AO295" s="234"/>
      <c r="AP295" s="234"/>
      <c r="AQ295" s="234"/>
      <c r="AR295" s="234"/>
      <c r="AS295" s="234"/>
      <c r="AT295" s="234"/>
      <c r="AU295" s="234"/>
      <c r="AV295" s="234"/>
      <c r="AW295" s="235"/>
      <c r="AX295" s="234"/>
      <c r="AY295" s="234"/>
      <c r="AZ295" s="234"/>
      <c r="BA295" s="99"/>
    </row>
    <row r="296" spans="1:53" ht="15.75" hidden="1" customHeight="1" x14ac:dyDescent="0.25">
      <c r="A296" s="2835"/>
      <c r="B296" s="2908"/>
      <c r="C296" s="2886"/>
      <c r="D296" s="2886"/>
      <c r="E296" s="333" t="s">
        <v>597</v>
      </c>
      <c r="F296" s="333" t="s">
        <v>596</v>
      </c>
      <c r="G296" s="334">
        <v>0</v>
      </c>
      <c r="H296" s="334">
        <v>4</v>
      </c>
      <c r="I296" s="330">
        <v>1</v>
      </c>
      <c r="J296" s="171"/>
      <c r="K296" s="102"/>
      <c r="L296" s="102"/>
      <c r="M296" s="102"/>
      <c r="N296" s="101"/>
      <c r="O296" s="101"/>
      <c r="P296" s="101"/>
      <c r="Q296" s="101"/>
      <c r="R296" s="101"/>
      <c r="S296" s="101"/>
      <c r="T296" s="101"/>
      <c r="U296" s="101"/>
      <c r="V296" s="101"/>
      <c r="W296" s="101"/>
      <c r="X296" s="101"/>
      <c r="Y296" s="101"/>
      <c r="Z296" s="268"/>
      <c r="AA296" s="234"/>
      <c r="AB296" s="237"/>
      <c r="AC296" s="236"/>
      <c r="AD296" s="234"/>
      <c r="AE296" s="234"/>
      <c r="AF296" s="234"/>
      <c r="AG296" s="234"/>
      <c r="AH296" s="543">
        <f t="shared" si="4"/>
        <v>0</v>
      </c>
      <c r="AI296" s="235"/>
      <c r="AJ296" s="234"/>
      <c r="AK296" s="234"/>
      <c r="AL296" s="234"/>
      <c r="AM296" s="234"/>
      <c r="AN296" s="2281">
        <f t="shared" si="5"/>
        <v>0</v>
      </c>
      <c r="AO296" s="234"/>
      <c r="AP296" s="234"/>
      <c r="AQ296" s="234"/>
      <c r="AR296" s="234"/>
      <c r="AS296" s="234"/>
      <c r="AT296" s="234"/>
      <c r="AU296" s="234"/>
      <c r="AV296" s="234"/>
      <c r="AW296" s="235"/>
      <c r="AX296" s="234"/>
      <c r="AY296" s="234"/>
      <c r="AZ296" s="234"/>
      <c r="BA296" s="99"/>
    </row>
    <row r="297" spans="1:53" ht="15.75" hidden="1" customHeight="1" x14ac:dyDescent="0.25">
      <c r="A297" s="2835"/>
      <c r="B297" s="2908"/>
      <c r="C297" s="2886"/>
      <c r="D297" s="2886"/>
      <c r="E297" s="333" t="s">
        <v>595</v>
      </c>
      <c r="F297" s="334" t="s">
        <v>575</v>
      </c>
      <c r="G297" s="334">
        <v>0</v>
      </c>
      <c r="H297" s="334">
        <v>10</v>
      </c>
      <c r="I297" s="330">
        <v>2</v>
      </c>
      <c r="J297" s="171"/>
      <c r="K297" s="102"/>
      <c r="L297" s="102"/>
      <c r="M297" s="102"/>
      <c r="N297" s="101"/>
      <c r="O297" s="101"/>
      <c r="P297" s="101"/>
      <c r="Q297" s="101"/>
      <c r="R297" s="101"/>
      <c r="S297" s="101"/>
      <c r="T297" s="101"/>
      <c r="U297" s="101"/>
      <c r="V297" s="101"/>
      <c r="W297" s="101"/>
      <c r="X297" s="101"/>
      <c r="Y297" s="101"/>
      <c r="Z297" s="268"/>
      <c r="AA297" s="234"/>
      <c r="AB297" s="237"/>
      <c r="AC297" s="236"/>
      <c r="AD297" s="234"/>
      <c r="AE297" s="234"/>
      <c r="AF297" s="234"/>
      <c r="AG297" s="234"/>
      <c r="AH297" s="543">
        <f t="shared" si="4"/>
        <v>0</v>
      </c>
      <c r="AI297" s="235"/>
      <c r="AJ297" s="234"/>
      <c r="AK297" s="234"/>
      <c r="AL297" s="234"/>
      <c r="AM297" s="234"/>
      <c r="AN297" s="2281">
        <f t="shared" si="5"/>
        <v>0</v>
      </c>
      <c r="AO297" s="234"/>
      <c r="AP297" s="234"/>
      <c r="AQ297" s="234"/>
      <c r="AR297" s="234"/>
      <c r="AS297" s="234"/>
      <c r="AT297" s="234"/>
      <c r="AU297" s="234"/>
      <c r="AV297" s="234"/>
      <c r="AW297" s="235"/>
      <c r="AX297" s="234"/>
      <c r="AY297" s="234"/>
      <c r="AZ297" s="234"/>
      <c r="BA297" s="99"/>
    </row>
    <row r="298" spans="1:53" ht="15.75" hidden="1" customHeight="1" x14ac:dyDescent="0.25">
      <c r="A298" s="2835"/>
      <c r="B298" s="2908"/>
      <c r="C298" s="2886"/>
      <c r="D298" s="2886"/>
      <c r="E298" s="333" t="s">
        <v>594</v>
      </c>
      <c r="F298" s="333" t="s">
        <v>593</v>
      </c>
      <c r="G298" s="334">
        <v>0</v>
      </c>
      <c r="H298" s="334">
        <v>7</v>
      </c>
      <c r="I298" s="330">
        <v>1</v>
      </c>
      <c r="J298" s="171"/>
      <c r="K298" s="102"/>
      <c r="L298" s="102"/>
      <c r="M298" s="102"/>
      <c r="N298" s="101"/>
      <c r="O298" s="101"/>
      <c r="P298" s="101"/>
      <c r="Q298" s="101"/>
      <c r="R298" s="101"/>
      <c r="S298" s="101"/>
      <c r="T298" s="101"/>
      <c r="U298" s="101"/>
      <c r="V298" s="101"/>
      <c r="W298" s="101"/>
      <c r="X298" s="101"/>
      <c r="Y298" s="101"/>
      <c r="Z298" s="268"/>
      <c r="AA298" s="234"/>
      <c r="AB298" s="237"/>
      <c r="AC298" s="236"/>
      <c r="AD298" s="234"/>
      <c r="AE298" s="234"/>
      <c r="AF298" s="234"/>
      <c r="AG298" s="234"/>
      <c r="AH298" s="543">
        <f t="shared" si="4"/>
        <v>0</v>
      </c>
      <c r="AI298" s="235"/>
      <c r="AJ298" s="234"/>
      <c r="AK298" s="234"/>
      <c r="AL298" s="234"/>
      <c r="AM298" s="234"/>
      <c r="AN298" s="2281">
        <f t="shared" si="5"/>
        <v>0</v>
      </c>
      <c r="AO298" s="234"/>
      <c r="AP298" s="234"/>
      <c r="AQ298" s="234"/>
      <c r="AR298" s="234"/>
      <c r="AS298" s="234"/>
      <c r="AT298" s="234"/>
      <c r="AU298" s="234"/>
      <c r="AV298" s="234"/>
      <c r="AW298" s="235"/>
      <c r="AX298" s="234"/>
      <c r="AY298" s="234"/>
      <c r="AZ298" s="234"/>
      <c r="BA298" s="99"/>
    </row>
    <row r="299" spans="1:53" ht="15.75" hidden="1" customHeight="1" x14ac:dyDescent="0.25">
      <c r="A299" s="2835"/>
      <c r="B299" s="2908"/>
      <c r="C299" s="2886"/>
      <c r="D299" s="2886"/>
      <c r="E299" s="333" t="s">
        <v>592</v>
      </c>
      <c r="F299" s="332" t="s">
        <v>591</v>
      </c>
      <c r="G299" s="332">
        <v>0</v>
      </c>
      <c r="H299" s="331">
        <v>100</v>
      </c>
      <c r="I299" s="330">
        <v>25</v>
      </c>
      <c r="J299" s="171"/>
      <c r="K299" s="102"/>
      <c r="L299" s="102"/>
      <c r="M299" s="102"/>
      <c r="N299" s="101"/>
      <c r="O299" s="101"/>
      <c r="P299" s="101"/>
      <c r="Q299" s="101"/>
      <c r="R299" s="101"/>
      <c r="S299" s="101"/>
      <c r="T299" s="101"/>
      <c r="U299" s="101"/>
      <c r="V299" s="101"/>
      <c r="W299" s="101"/>
      <c r="X299" s="101"/>
      <c r="Y299" s="101"/>
      <c r="Z299" s="268"/>
      <c r="AA299" s="234"/>
      <c r="AB299" s="237"/>
      <c r="AC299" s="236"/>
      <c r="AD299" s="234"/>
      <c r="AE299" s="234"/>
      <c r="AF299" s="234"/>
      <c r="AG299" s="234"/>
      <c r="AH299" s="543">
        <f t="shared" si="4"/>
        <v>0</v>
      </c>
      <c r="AI299" s="235"/>
      <c r="AJ299" s="234"/>
      <c r="AK299" s="234"/>
      <c r="AL299" s="234"/>
      <c r="AM299" s="234"/>
      <c r="AN299" s="2281">
        <f t="shared" si="5"/>
        <v>0</v>
      </c>
      <c r="AO299" s="234"/>
      <c r="AP299" s="234"/>
      <c r="AQ299" s="234"/>
      <c r="AR299" s="234"/>
      <c r="AS299" s="234"/>
      <c r="AT299" s="234"/>
      <c r="AU299" s="234"/>
      <c r="AV299" s="234"/>
      <c r="AW299" s="235"/>
      <c r="AX299" s="234"/>
      <c r="AY299" s="234"/>
      <c r="AZ299" s="234"/>
      <c r="BA299" s="99"/>
    </row>
    <row r="300" spans="1:53" ht="25.5" hidden="1" customHeight="1" x14ac:dyDescent="0.25">
      <c r="A300" s="2835"/>
      <c r="B300" s="2908"/>
      <c r="C300" s="2886"/>
      <c r="D300" s="2886"/>
      <c r="E300" s="324" t="s">
        <v>590</v>
      </c>
      <c r="F300" s="329" t="s">
        <v>589</v>
      </c>
      <c r="G300" s="241">
        <v>0</v>
      </c>
      <c r="H300" s="241">
        <v>50</v>
      </c>
      <c r="I300" s="328">
        <v>10</v>
      </c>
      <c r="J300" s="171"/>
      <c r="K300" s="102"/>
      <c r="L300" s="102"/>
      <c r="M300" s="102"/>
      <c r="N300" s="101"/>
      <c r="O300" s="101"/>
      <c r="P300" s="101"/>
      <c r="Q300" s="101"/>
      <c r="R300" s="101"/>
      <c r="S300" s="101"/>
      <c r="T300" s="101"/>
      <c r="U300" s="101"/>
      <c r="V300" s="101"/>
      <c r="W300" s="101"/>
      <c r="X300" s="101"/>
      <c r="Y300" s="101"/>
      <c r="Z300" s="268"/>
      <c r="AA300" s="234"/>
      <c r="AB300" s="237"/>
      <c r="AC300" s="236"/>
      <c r="AD300" s="234"/>
      <c r="AE300" s="234"/>
      <c r="AF300" s="234"/>
      <c r="AG300" s="234"/>
      <c r="AH300" s="543">
        <f t="shared" si="4"/>
        <v>0</v>
      </c>
      <c r="AI300" s="235"/>
      <c r="AJ300" s="234"/>
      <c r="AK300" s="234"/>
      <c r="AL300" s="234"/>
      <c r="AM300" s="234"/>
      <c r="AN300" s="2281">
        <f t="shared" si="5"/>
        <v>0</v>
      </c>
      <c r="AO300" s="234"/>
      <c r="AP300" s="234"/>
      <c r="AQ300" s="234"/>
      <c r="AR300" s="234"/>
      <c r="AS300" s="234"/>
      <c r="AT300" s="234"/>
      <c r="AU300" s="234"/>
      <c r="AV300" s="234"/>
      <c r="AW300" s="235"/>
      <c r="AX300" s="234"/>
      <c r="AY300" s="234"/>
      <c r="AZ300" s="234"/>
      <c r="BA300" s="99"/>
    </row>
    <row r="301" spans="1:53" ht="15.75" hidden="1" customHeight="1" x14ac:dyDescent="0.25">
      <c r="A301" s="2835"/>
      <c r="B301" s="2908"/>
      <c r="C301" s="2886"/>
      <c r="D301" s="2886"/>
      <c r="E301" s="324" t="s">
        <v>588</v>
      </c>
      <c r="F301" s="241" t="s">
        <v>587</v>
      </c>
      <c r="G301" s="241">
        <v>0</v>
      </c>
      <c r="H301" s="241">
        <v>1</v>
      </c>
      <c r="I301" s="327">
        <v>1</v>
      </c>
      <c r="J301" s="171"/>
      <c r="K301" s="102"/>
      <c r="L301" s="102"/>
      <c r="M301" s="102"/>
      <c r="N301" s="101"/>
      <c r="O301" s="101"/>
      <c r="P301" s="101"/>
      <c r="Q301" s="101"/>
      <c r="R301" s="101"/>
      <c r="S301" s="101"/>
      <c r="T301" s="101"/>
      <c r="U301" s="101"/>
      <c r="V301" s="101"/>
      <c r="W301" s="101"/>
      <c r="X301" s="101"/>
      <c r="Y301" s="101"/>
      <c r="Z301" s="268"/>
      <c r="AA301" s="234"/>
      <c r="AB301" s="237"/>
      <c r="AC301" s="236"/>
      <c r="AD301" s="234"/>
      <c r="AE301" s="234"/>
      <c r="AF301" s="234"/>
      <c r="AG301" s="234"/>
      <c r="AH301" s="543">
        <f t="shared" si="4"/>
        <v>0</v>
      </c>
      <c r="AI301" s="235"/>
      <c r="AJ301" s="234"/>
      <c r="AK301" s="234"/>
      <c r="AL301" s="234"/>
      <c r="AM301" s="234"/>
      <c r="AN301" s="2281">
        <f t="shared" si="5"/>
        <v>0</v>
      </c>
      <c r="AO301" s="234"/>
      <c r="AP301" s="234"/>
      <c r="AQ301" s="234"/>
      <c r="AR301" s="234"/>
      <c r="AS301" s="234"/>
      <c r="AT301" s="234"/>
      <c r="AU301" s="234"/>
      <c r="AV301" s="234"/>
      <c r="AW301" s="235"/>
      <c r="AX301" s="234"/>
      <c r="AY301" s="234"/>
      <c r="AZ301" s="234"/>
      <c r="BA301" s="99"/>
    </row>
    <row r="302" spans="1:53" ht="15.75" hidden="1" customHeight="1" x14ac:dyDescent="0.25">
      <c r="A302" s="2835"/>
      <c r="B302" s="2908"/>
      <c r="C302" s="2886"/>
      <c r="D302" s="2886"/>
      <c r="E302" s="324" t="s">
        <v>586</v>
      </c>
      <c r="F302" s="241" t="s">
        <v>129</v>
      </c>
      <c r="G302" s="326">
        <v>0</v>
      </c>
      <c r="H302" s="326">
        <v>0.2</v>
      </c>
      <c r="I302" s="325">
        <v>0.05</v>
      </c>
      <c r="J302" s="171"/>
      <c r="K302" s="102"/>
      <c r="L302" s="102"/>
      <c r="M302" s="102"/>
      <c r="N302" s="101"/>
      <c r="O302" s="101"/>
      <c r="P302" s="101"/>
      <c r="Q302" s="101"/>
      <c r="R302" s="101"/>
      <c r="S302" s="101"/>
      <c r="T302" s="101"/>
      <c r="U302" s="101"/>
      <c r="V302" s="101"/>
      <c r="W302" s="101"/>
      <c r="X302" s="101"/>
      <c r="Y302" s="101"/>
      <c r="Z302" s="268"/>
      <c r="AA302" s="234"/>
      <c r="AB302" s="237"/>
      <c r="AC302" s="236"/>
      <c r="AD302" s="234"/>
      <c r="AE302" s="234"/>
      <c r="AF302" s="234"/>
      <c r="AG302" s="234"/>
      <c r="AH302" s="543">
        <f t="shared" si="4"/>
        <v>0</v>
      </c>
      <c r="AI302" s="235"/>
      <c r="AJ302" s="234"/>
      <c r="AK302" s="234"/>
      <c r="AL302" s="234"/>
      <c r="AM302" s="234"/>
      <c r="AN302" s="2281">
        <f t="shared" si="5"/>
        <v>0</v>
      </c>
      <c r="AO302" s="234"/>
      <c r="AP302" s="234"/>
      <c r="AQ302" s="234"/>
      <c r="AR302" s="234"/>
      <c r="AS302" s="234"/>
      <c r="AT302" s="234"/>
      <c r="AU302" s="234"/>
      <c r="AV302" s="234"/>
      <c r="AW302" s="235"/>
      <c r="AX302" s="234"/>
      <c r="AY302" s="234"/>
      <c r="AZ302" s="234"/>
      <c r="BA302" s="99"/>
    </row>
    <row r="303" spans="1:53" ht="38.25" hidden="1" customHeight="1" x14ac:dyDescent="0.25">
      <c r="A303" s="2835"/>
      <c r="B303" s="2908"/>
      <c r="C303" s="2886"/>
      <c r="D303" s="2886"/>
      <c r="E303" s="324" t="s">
        <v>585</v>
      </c>
      <c r="F303" s="324" t="s">
        <v>584</v>
      </c>
      <c r="G303" s="241">
        <v>0</v>
      </c>
      <c r="H303" s="241">
        <v>400</v>
      </c>
      <c r="I303" s="211">
        <v>50</v>
      </c>
      <c r="J303" s="171"/>
      <c r="K303" s="102"/>
      <c r="L303" s="102"/>
      <c r="M303" s="102"/>
      <c r="N303" s="101"/>
      <c r="O303" s="101"/>
      <c r="P303" s="101"/>
      <c r="Q303" s="101"/>
      <c r="R303" s="101"/>
      <c r="S303" s="101"/>
      <c r="T303" s="101"/>
      <c r="U303" s="101"/>
      <c r="V303" s="101"/>
      <c r="W303" s="101"/>
      <c r="X303" s="101"/>
      <c r="Y303" s="101"/>
      <c r="Z303" s="268"/>
      <c r="AA303" s="234"/>
      <c r="AB303" s="237"/>
      <c r="AC303" s="236"/>
      <c r="AD303" s="234"/>
      <c r="AE303" s="234"/>
      <c r="AF303" s="234"/>
      <c r="AG303" s="234"/>
      <c r="AH303" s="543">
        <f t="shared" si="4"/>
        <v>0</v>
      </c>
      <c r="AI303" s="235"/>
      <c r="AJ303" s="234"/>
      <c r="AK303" s="234"/>
      <c r="AL303" s="234"/>
      <c r="AM303" s="234"/>
      <c r="AN303" s="2281">
        <f t="shared" si="5"/>
        <v>0</v>
      </c>
      <c r="AO303" s="234"/>
      <c r="AP303" s="234"/>
      <c r="AQ303" s="234"/>
      <c r="AR303" s="234"/>
      <c r="AS303" s="234"/>
      <c r="AT303" s="234"/>
      <c r="AU303" s="234"/>
      <c r="AV303" s="234"/>
      <c r="AW303" s="235"/>
      <c r="AX303" s="234"/>
      <c r="AY303" s="234"/>
      <c r="AZ303" s="234"/>
      <c r="BA303" s="99"/>
    </row>
    <row r="304" spans="1:53" ht="15.75" hidden="1" customHeight="1" x14ac:dyDescent="0.25">
      <c r="A304" s="2835"/>
      <c r="B304" s="2908"/>
      <c r="C304" s="2886"/>
      <c r="D304" s="2886"/>
      <c r="E304" s="324" t="s">
        <v>583</v>
      </c>
      <c r="F304" s="324" t="s">
        <v>582</v>
      </c>
      <c r="G304" s="241">
        <v>0</v>
      </c>
      <c r="H304" s="241">
        <v>175</v>
      </c>
      <c r="I304" s="211">
        <v>25</v>
      </c>
      <c r="J304" s="171"/>
      <c r="K304" s="102"/>
      <c r="L304" s="102"/>
      <c r="M304" s="102"/>
      <c r="N304" s="101"/>
      <c r="O304" s="101"/>
      <c r="P304" s="101"/>
      <c r="Q304" s="101"/>
      <c r="R304" s="101"/>
      <c r="S304" s="101"/>
      <c r="T304" s="101"/>
      <c r="U304" s="101"/>
      <c r="V304" s="101"/>
      <c r="W304" s="101"/>
      <c r="X304" s="101"/>
      <c r="Y304" s="101"/>
      <c r="Z304" s="268"/>
      <c r="AA304" s="234"/>
      <c r="AB304" s="237"/>
      <c r="AC304" s="236"/>
      <c r="AD304" s="234"/>
      <c r="AE304" s="234"/>
      <c r="AF304" s="234"/>
      <c r="AG304" s="234"/>
      <c r="AH304" s="543">
        <f t="shared" si="4"/>
        <v>0</v>
      </c>
      <c r="AI304" s="235"/>
      <c r="AJ304" s="234"/>
      <c r="AK304" s="234"/>
      <c r="AL304" s="234"/>
      <c r="AM304" s="234"/>
      <c r="AN304" s="2281">
        <f t="shared" si="5"/>
        <v>0</v>
      </c>
      <c r="AO304" s="234"/>
      <c r="AP304" s="234"/>
      <c r="AQ304" s="234"/>
      <c r="AR304" s="234"/>
      <c r="AS304" s="234"/>
      <c r="AT304" s="234"/>
      <c r="AU304" s="234"/>
      <c r="AV304" s="234"/>
      <c r="AW304" s="235"/>
      <c r="AX304" s="234"/>
      <c r="AY304" s="234"/>
      <c r="AZ304" s="234"/>
      <c r="BA304" s="99"/>
    </row>
    <row r="305" spans="1:53" ht="15.75" hidden="1" customHeight="1" x14ac:dyDescent="0.25">
      <c r="A305" s="2835"/>
      <c r="B305" s="2908"/>
      <c r="C305" s="2886"/>
      <c r="D305" s="2886"/>
      <c r="E305" s="324" t="s">
        <v>581</v>
      </c>
      <c r="F305" s="324" t="s">
        <v>571</v>
      </c>
      <c r="G305" s="241">
        <v>0</v>
      </c>
      <c r="H305" s="241">
        <v>300</v>
      </c>
      <c r="I305" s="211">
        <v>50</v>
      </c>
      <c r="J305" s="171"/>
      <c r="K305" s="102"/>
      <c r="L305" s="102"/>
      <c r="M305" s="102"/>
      <c r="N305" s="101"/>
      <c r="O305" s="101"/>
      <c r="P305" s="101"/>
      <c r="Q305" s="101"/>
      <c r="R305" s="101"/>
      <c r="S305" s="101"/>
      <c r="T305" s="101"/>
      <c r="U305" s="101"/>
      <c r="V305" s="101"/>
      <c r="W305" s="101"/>
      <c r="X305" s="101"/>
      <c r="Y305" s="101"/>
      <c r="Z305" s="268"/>
      <c r="AA305" s="234"/>
      <c r="AB305" s="237"/>
      <c r="AC305" s="236"/>
      <c r="AD305" s="234"/>
      <c r="AE305" s="234"/>
      <c r="AF305" s="234"/>
      <c r="AG305" s="234"/>
      <c r="AH305" s="543">
        <f t="shared" si="4"/>
        <v>0</v>
      </c>
      <c r="AI305" s="235"/>
      <c r="AJ305" s="234"/>
      <c r="AK305" s="234"/>
      <c r="AL305" s="234"/>
      <c r="AM305" s="234"/>
      <c r="AN305" s="2281">
        <f t="shared" si="5"/>
        <v>0</v>
      </c>
      <c r="AO305" s="234"/>
      <c r="AP305" s="234"/>
      <c r="AQ305" s="234"/>
      <c r="AR305" s="234"/>
      <c r="AS305" s="234"/>
      <c r="AT305" s="234"/>
      <c r="AU305" s="234"/>
      <c r="AV305" s="234"/>
      <c r="AW305" s="235"/>
      <c r="AX305" s="234"/>
      <c r="AY305" s="234"/>
      <c r="AZ305" s="234"/>
      <c r="BA305" s="99"/>
    </row>
    <row r="306" spans="1:53" ht="15.75" hidden="1" customHeight="1" x14ac:dyDescent="0.25">
      <c r="A306" s="2835"/>
      <c r="B306" s="2908"/>
      <c r="C306" s="2886"/>
      <c r="D306" s="2886"/>
      <c r="E306" s="324" t="s">
        <v>580</v>
      </c>
      <c r="F306" s="324" t="s">
        <v>579</v>
      </c>
      <c r="G306" s="241">
        <v>0</v>
      </c>
      <c r="H306" s="241">
        <v>12</v>
      </c>
      <c r="I306" s="211">
        <v>3</v>
      </c>
      <c r="J306" s="171"/>
      <c r="K306" s="102"/>
      <c r="L306" s="102"/>
      <c r="M306" s="102"/>
      <c r="N306" s="101"/>
      <c r="O306" s="101"/>
      <c r="P306" s="101"/>
      <c r="Q306" s="101"/>
      <c r="R306" s="101"/>
      <c r="S306" s="101"/>
      <c r="T306" s="101"/>
      <c r="U306" s="101"/>
      <c r="V306" s="101"/>
      <c r="W306" s="101"/>
      <c r="X306" s="101"/>
      <c r="Y306" s="101"/>
      <c r="Z306" s="268"/>
      <c r="AA306" s="234"/>
      <c r="AB306" s="237"/>
      <c r="AC306" s="236"/>
      <c r="AD306" s="234"/>
      <c r="AE306" s="234"/>
      <c r="AF306" s="234"/>
      <c r="AG306" s="234"/>
      <c r="AH306" s="543">
        <f t="shared" si="4"/>
        <v>0</v>
      </c>
      <c r="AI306" s="235"/>
      <c r="AJ306" s="234"/>
      <c r="AK306" s="234"/>
      <c r="AL306" s="234"/>
      <c r="AM306" s="234"/>
      <c r="AN306" s="2281">
        <f t="shared" si="5"/>
        <v>0</v>
      </c>
      <c r="AO306" s="234"/>
      <c r="AP306" s="234"/>
      <c r="AQ306" s="234"/>
      <c r="AR306" s="234"/>
      <c r="AS306" s="234"/>
      <c r="AT306" s="234"/>
      <c r="AU306" s="234"/>
      <c r="AV306" s="234"/>
      <c r="AW306" s="235"/>
      <c r="AX306" s="234"/>
      <c r="AY306" s="234"/>
      <c r="AZ306" s="234"/>
      <c r="BA306" s="99"/>
    </row>
    <row r="307" spans="1:53" ht="38.25" hidden="1" customHeight="1" x14ac:dyDescent="0.25">
      <c r="A307" s="2835"/>
      <c r="B307" s="2908"/>
      <c r="C307" s="2886"/>
      <c r="D307" s="2886"/>
      <c r="E307" s="319" t="s">
        <v>578</v>
      </c>
      <c r="F307" s="323" t="s">
        <v>577</v>
      </c>
      <c r="G307" s="323">
        <v>0</v>
      </c>
      <c r="H307" s="322">
        <v>4</v>
      </c>
      <c r="I307" s="321">
        <v>1</v>
      </c>
      <c r="J307" s="171"/>
      <c r="K307" s="102"/>
      <c r="L307" s="102"/>
      <c r="M307" s="102"/>
      <c r="N307" s="101"/>
      <c r="O307" s="101"/>
      <c r="P307" s="101"/>
      <c r="Q307" s="101"/>
      <c r="R307" s="101"/>
      <c r="S307" s="101"/>
      <c r="T307" s="101"/>
      <c r="U307" s="101"/>
      <c r="V307" s="101"/>
      <c r="W307" s="101"/>
      <c r="X307" s="101"/>
      <c r="Y307" s="101"/>
      <c r="Z307" s="268"/>
      <c r="AA307" s="234"/>
      <c r="AB307" s="237"/>
      <c r="AC307" s="236"/>
      <c r="AD307" s="234"/>
      <c r="AE307" s="234"/>
      <c r="AF307" s="234"/>
      <c r="AG307" s="234"/>
      <c r="AH307" s="543">
        <f t="shared" si="4"/>
        <v>0</v>
      </c>
      <c r="AI307" s="235"/>
      <c r="AJ307" s="234"/>
      <c r="AK307" s="234"/>
      <c r="AL307" s="234"/>
      <c r="AM307" s="234"/>
      <c r="AN307" s="2281">
        <f t="shared" si="5"/>
        <v>0</v>
      </c>
      <c r="AO307" s="234"/>
      <c r="AP307" s="234"/>
      <c r="AQ307" s="234"/>
      <c r="AR307" s="234"/>
      <c r="AS307" s="234"/>
      <c r="AT307" s="234"/>
      <c r="AU307" s="234"/>
      <c r="AV307" s="234"/>
      <c r="AW307" s="235"/>
      <c r="AX307" s="234"/>
      <c r="AY307" s="234"/>
      <c r="AZ307" s="234"/>
      <c r="BA307" s="99"/>
    </row>
    <row r="308" spans="1:53" ht="15.75" hidden="1" customHeight="1" x14ac:dyDescent="0.25">
      <c r="A308" s="2835"/>
      <c r="B308" s="2908"/>
      <c r="C308" s="2886"/>
      <c r="D308" s="2886"/>
      <c r="E308" s="319" t="s">
        <v>576</v>
      </c>
      <c r="F308" s="319" t="s">
        <v>575</v>
      </c>
      <c r="G308" s="320">
        <v>0</v>
      </c>
      <c r="H308" s="320">
        <v>6</v>
      </c>
      <c r="I308" s="317">
        <v>1</v>
      </c>
      <c r="J308" s="171"/>
      <c r="K308" s="102"/>
      <c r="L308" s="102"/>
      <c r="M308" s="102"/>
      <c r="N308" s="101"/>
      <c r="O308" s="101"/>
      <c r="P308" s="101"/>
      <c r="Q308" s="101"/>
      <c r="R308" s="101"/>
      <c r="S308" s="101"/>
      <c r="T308" s="101"/>
      <c r="U308" s="101"/>
      <c r="V308" s="101"/>
      <c r="W308" s="101"/>
      <c r="X308" s="101"/>
      <c r="Y308" s="101"/>
      <c r="Z308" s="268"/>
      <c r="AA308" s="234"/>
      <c r="AB308" s="237"/>
      <c r="AC308" s="236"/>
      <c r="AD308" s="234"/>
      <c r="AE308" s="234"/>
      <c r="AF308" s="234"/>
      <c r="AG308" s="234"/>
      <c r="AH308" s="543">
        <f t="shared" si="4"/>
        <v>0</v>
      </c>
      <c r="AI308" s="235"/>
      <c r="AJ308" s="234"/>
      <c r="AK308" s="234"/>
      <c r="AL308" s="234"/>
      <c r="AM308" s="234"/>
      <c r="AN308" s="2281">
        <f t="shared" si="5"/>
        <v>0</v>
      </c>
      <c r="AO308" s="234"/>
      <c r="AP308" s="234"/>
      <c r="AQ308" s="234"/>
      <c r="AR308" s="234"/>
      <c r="AS308" s="234"/>
      <c r="AT308" s="234"/>
      <c r="AU308" s="234"/>
      <c r="AV308" s="234"/>
      <c r="AW308" s="235"/>
      <c r="AX308" s="234"/>
      <c r="AY308" s="234"/>
      <c r="AZ308" s="234"/>
      <c r="BA308" s="99"/>
    </row>
    <row r="309" spans="1:53" ht="15.75" hidden="1" customHeight="1" x14ac:dyDescent="0.25">
      <c r="A309" s="2835"/>
      <c r="B309" s="2908"/>
      <c r="C309" s="2886"/>
      <c r="D309" s="2886"/>
      <c r="E309" s="319" t="s">
        <v>574</v>
      </c>
      <c r="F309" s="319" t="s">
        <v>573</v>
      </c>
      <c r="G309" s="320">
        <v>0</v>
      </c>
      <c r="H309" s="320">
        <v>40</v>
      </c>
      <c r="I309" s="317">
        <v>10</v>
      </c>
      <c r="J309" s="171"/>
      <c r="K309" s="102"/>
      <c r="L309" s="102"/>
      <c r="M309" s="102"/>
      <c r="N309" s="101"/>
      <c r="O309" s="101"/>
      <c r="P309" s="101"/>
      <c r="Q309" s="101"/>
      <c r="R309" s="101"/>
      <c r="S309" s="101"/>
      <c r="T309" s="101"/>
      <c r="U309" s="101"/>
      <c r="V309" s="101"/>
      <c r="W309" s="101"/>
      <c r="X309" s="101"/>
      <c r="Y309" s="101"/>
      <c r="Z309" s="268"/>
      <c r="AA309" s="234"/>
      <c r="AB309" s="237"/>
      <c r="AC309" s="236"/>
      <c r="AD309" s="234"/>
      <c r="AE309" s="234"/>
      <c r="AF309" s="234"/>
      <c r="AG309" s="234"/>
      <c r="AH309" s="543">
        <f t="shared" si="4"/>
        <v>0</v>
      </c>
      <c r="AI309" s="235"/>
      <c r="AJ309" s="234"/>
      <c r="AK309" s="234"/>
      <c r="AL309" s="234"/>
      <c r="AM309" s="234"/>
      <c r="AN309" s="2281">
        <f t="shared" si="5"/>
        <v>0</v>
      </c>
      <c r="AO309" s="234"/>
      <c r="AP309" s="234"/>
      <c r="AQ309" s="234"/>
      <c r="AR309" s="234"/>
      <c r="AS309" s="234"/>
      <c r="AT309" s="234"/>
      <c r="AU309" s="234"/>
      <c r="AV309" s="234"/>
      <c r="AW309" s="235"/>
      <c r="AX309" s="234"/>
      <c r="AY309" s="234"/>
      <c r="AZ309" s="234"/>
      <c r="BA309" s="99"/>
    </row>
    <row r="310" spans="1:53" ht="15.75" hidden="1" customHeight="1" x14ac:dyDescent="0.25">
      <c r="A310" s="2835"/>
      <c r="B310" s="2908"/>
      <c r="C310" s="2886"/>
      <c r="D310" s="2886"/>
      <c r="E310" s="319" t="s">
        <v>572</v>
      </c>
      <c r="F310" s="319" t="s">
        <v>571</v>
      </c>
      <c r="G310" s="320">
        <v>0</v>
      </c>
      <c r="H310" s="320">
        <v>800</v>
      </c>
      <c r="I310" s="317">
        <v>50</v>
      </c>
      <c r="J310" s="171"/>
      <c r="K310" s="102"/>
      <c r="L310" s="102"/>
      <c r="M310" s="102"/>
      <c r="N310" s="101"/>
      <c r="O310" s="101"/>
      <c r="P310" s="101"/>
      <c r="Q310" s="101"/>
      <c r="R310" s="101"/>
      <c r="S310" s="101"/>
      <c r="T310" s="101"/>
      <c r="U310" s="101"/>
      <c r="V310" s="101"/>
      <c r="W310" s="101"/>
      <c r="X310" s="101"/>
      <c r="Y310" s="101"/>
      <c r="Z310" s="268"/>
      <c r="AA310" s="234"/>
      <c r="AB310" s="237"/>
      <c r="AC310" s="236"/>
      <c r="AD310" s="234"/>
      <c r="AE310" s="234"/>
      <c r="AF310" s="234"/>
      <c r="AG310" s="234"/>
      <c r="AH310" s="543">
        <f t="shared" si="4"/>
        <v>0</v>
      </c>
      <c r="AI310" s="235"/>
      <c r="AJ310" s="234"/>
      <c r="AK310" s="234"/>
      <c r="AL310" s="234"/>
      <c r="AM310" s="234"/>
      <c r="AN310" s="2281">
        <f t="shared" si="5"/>
        <v>0</v>
      </c>
      <c r="AO310" s="234"/>
      <c r="AP310" s="234"/>
      <c r="AQ310" s="234"/>
      <c r="AR310" s="234"/>
      <c r="AS310" s="234"/>
      <c r="AT310" s="234"/>
      <c r="AU310" s="234"/>
      <c r="AV310" s="234"/>
      <c r="AW310" s="235"/>
      <c r="AX310" s="234"/>
      <c r="AY310" s="234"/>
      <c r="AZ310" s="234"/>
      <c r="BA310" s="99"/>
    </row>
    <row r="311" spans="1:53" ht="15.75" hidden="1" customHeight="1" x14ac:dyDescent="0.25">
      <c r="A311" s="2835"/>
      <c r="B311" s="2908"/>
      <c r="C311" s="2886"/>
      <c r="D311" s="2886"/>
      <c r="E311" s="319" t="s">
        <v>570</v>
      </c>
      <c r="F311" s="319" t="s">
        <v>569</v>
      </c>
      <c r="G311" s="320">
        <v>0</v>
      </c>
      <c r="H311" s="320">
        <v>4</v>
      </c>
      <c r="I311" s="317">
        <v>1</v>
      </c>
      <c r="J311" s="171"/>
      <c r="K311" s="102"/>
      <c r="L311" s="102"/>
      <c r="M311" s="102"/>
      <c r="N311" s="101"/>
      <c r="O311" s="101"/>
      <c r="P311" s="101"/>
      <c r="Q311" s="101"/>
      <c r="R311" s="101"/>
      <c r="S311" s="101"/>
      <c r="T311" s="101"/>
      <c r="U311" s="101"/>
      <c r="V311" s="101"/>
      <c r="W311" s="101"/>
      <c r="X311" s="101"/>
      <c r="Y311" s="101"/>
      <c r="Z311" s="268"/>
      <c r="AA311" s="234"/>
      <c r="AB311" s="237"/>
      <c r="AC311" s="236"/>
      <c r="AD311" s="234"/>
      <c r="AE311" s="234"/>
      <c r="AF311" s="234"/>
      <c r="AG311" s="234"/>
      <c r="AH311" s="543">
        <f t="shared" si="4"/>
        <v>0</v>
      </c>
      <c r="AI311" s="235"/>
      <c r="AJ311" s="234"/>
      <c r="AK311" s="234"/>
      <c r="AL311" s="234"/>
      <c r="AM311" s="234"/>
      <c r="AN311" s="2281">
        <f t="shared" si="5"/>
        <v>0</v>
      </c>
      <c r="AO311" s="234"/>
      <c r="AP311" s="234"/>
      <c r="AQ311" s="234"/>
      <c r="AR311" s="234"/>
      <c r="AS311" s="234"/>
      <c r="AT311" s="234"/>
      <c r="AU311" s="234"/>
      <c r="AV311" s="234"/>
      <c r="AW311" s="235"/>
      <c r="AX311" s="234"/>
      <c r="AY311" s="234"/>
      <c r="AZ311" s="234"/>
      <c r="BA311" s="99"/>
    </row>
    <row r="312" spans="1:53" ht="15.75" hidden="1" customHeight="1" x14ac:dyDescent="0.25">
      <c r="A312" s="2835"/>
      <c r="B312" s="2908"/>
      <c r="C312" s="2886"/>
      <c r="D312" s="2886"/>
      <c r="E312" s="319" t="s">
        <v>568</v>
      </c>
      <c r="F312" s="319" t="s">
        <v>129</v>
      </c>
      <c r="G312" s="318">
        <v>0</v>
      </c>
      <c r="H312" s="318">
        <v>1</v>
      </c>
      <c r="I312" s="317">
        <v>0.1</v>
      </c>
      <c r="J312" s="171"/>
      <c r="K312" s="102"/>
      <c r="L312" s="102"/>
      <c r="M312" s="102"/>
      <c r="N312" s="101"/>
      <c r="O312" s="101"/>
      <c r="P312" s="101"/>
      <c r="Q312" s="101"/>
      <c r="R312" s="101"/>
      <c r="S312" s="101"/>
      <c r="T312" s="101"/>
      <c r="U312" s="101"/>
      <c r="V312" s="101"/>
      <c r="W312" s="101"/>
      <c r="X312" s="101"/>
      <c r="Y312" s="101"/>
      <c r="Z312" s="268"/>
      <c r="AA312" s="234"/>
      <c r="AB312" s="237"/>
      <c r="AC312" s="236"/>
      <c r="AD312" s="234"/>
      <c r="AE312" s="234"/>
      <c r="AF312" s="234"/>
      <c r="AG312" s="234"/>
      <c r="AH312" s="543">
        <f t="shared" ref="AH312:AH375" si="6">AC312+AD312-AE312</f>
        <v>0</v>
      </c>
      <c r="AI312" s="235"/>
      <c r="AJ312" s="234"/>
      <c r="AK312" s="234"/>
      <c r="AL312" s="234"/>
      <c r="AM312" s="234"/>
      <c r="AN312" s="2281">
        <f t="shared" ref="AN312:AN375" si="7">AI312+AJ312-AK312</f>
        <v>0</v>
      </c>
      <c r="AO312" s="234"/>
      <c r="AP312" s="234"/>
      <c r="AQ312" s="234"/>
      <c r="AR312" s="234"/>
      <c r="AS312" s="234"/>
      <c r="AT312" s="234"/>
      <c r="AU312" s="234"/>
      <c r="AV312" s="234"/>
      <c r="AW312" s="235"/>
      <c r="AX312" s="234"/>
      <c r="AY312" s="234"/>
      <c r="AZ312" s="234"/>
      <c r="BA312" s="99"/>
    </row>
    <row r="313" spans="1:53" ht="25.5" hidden="1" customHeight="1" x14ac:dyDescent="0.25">
      <c r="A313" s="2835"/>
      <c r="B313" s="2908"/>
      <c r="C313" s="2886"/>
      <c r="D313" s="2886"/>
      <c r="E313" s="310" t="s">
        <v>567</v>
      </c>
      <c r="F313" s="312" t="s">
        <v>129</v>
      </c>
      <c r="G313" s="312">
        <v>0</v>
      </c>
      <c r="H313" s="316">
        <v>1</v>
      </c>
      <c r="I313" s="315">
        <v>0.2</v>
      </c>
      <c r="J313" s="171"/>
      <c r="K313" s="102"/>
      <c r="L313" s="102"/>
      <c r="M313" s="102"/>
      <c r="N313" s="101"/>
      <c r="O313" s="101"/>
      <c r="P313" s="101"/>
      <c r="Q313" s="101"/>
      <c r="R313" s="101"/>
      <c r="S313" s="101"/>
      <c r="T313" s="101"/>
      <c r="U313" s="101"/>
      <c r="V313" s="101"/>
      <c r="W313" s="101"/>
      <c r="X313" s="101"/>
      <c r="Y313" s="101"/>
      <c r="Z313" s="268"/>
      <c r="AA313" s="234"/>
      <c r="AB313" s="237"/>
      <c r="AC313" s="236"/>
      <c r="AD313" s="234"/>
      <c r="AE313" s="234"/>
      <c r="AF313" s="234"/>
      <c r="AG313" s="234"/>
      <c r="AH313" s="543">
        <f t="shared" si="6"/>
        <v>0</v>
      </c>
      <c r="AI313" s="235"/>
      <c r="AJ313" s="234"/>
      <c r="AK313" s="234"/>
      <c r="AL313" s="234"/>
      <c r="AM313" s="234"/>
      <c r="AN313" s="2281">
        <f t="shared" si="7"/>
        <v>0</v>
      </c>
      <c r="AO313" s="234"/>
      <c r="AP313" s="234"/>
      <c r="AQ313" s="234"/>
      <c r="AR313" s="234"/>
      <c r="AS313" s="234"/>
      <c r="AT313" s="234"/>
      <c r="AU313" s="234"/>
      <c r="AV313" s="234"/>
      <c r="AW313" s="235"/>
      <c r="AX313" s="234"/>
      <c r="AY313" s="234"/>
      <c r="AZ313" s="234"/>
      <c r="BA313" s="99"/>
    </row>
    <row r="314" spans="1:53" ht="15.75" hidden="1" customHeight="1" x14ac:dyDescent="0.25">
      <c r="A314" s="2835"/>
      <c r="B314" s="2908"/>
      <c r="C314" s="2886"/>
      <c r="D314" s="2886"/>
      <c r="E314" s="310" t="s">
        <v>566</v>
      </c>
      <c r="F314" s="309" t="s">
        <v>565</v>
      </c>
      <c r="G314" s="309">
        <v>0</v>
      </c>
      <c r="H314" s="309">
        <v>150</v>
      </c>
      <c r="I314" s="311">
        <v>20</v>
      </c>
      <c r="J314" s="171"/>
      <c r="K314" s="102"/>
      <c r="L314" s="102"/>
      <c r="M314" s="102"/>
      <c r="N314" s="101"/>
      <c r="O314" s="101"/>
      <c r="P314" s="101"/>
      <c r="Q314" s="101"/>
      <c r="R314" s="101"/>
      <c r="S314" s="101"/>
      <c r="T314" s="101"/>
      <c r="U314" s="101"/>
      <c r="V314" s="101"/>
      <c r="W314" s="101"/>
      <c r="X314" s="101"/>
      <c r="Y314" s="101"/>
      <c r="Z314" s="268"/>
      <c r="AA314" s="234"/>
      <c r="AB314" s="237"/>
      <c r="AC314" s="236"/>
      <c r="AD314" s="234"/>
      <c r="AE314" s="234"/>
      <c r="AF314" s="234"/>
      <c r="AG314" s="234"/>
      <c r="AH314" s="543">
        <f t="shared" si="6"/>
        <v>0</v>
      </c>
      <c r="AI314" s="235"/>
      <c r="AJ314" s="234"/>
      <c r="AK314" s="234"/>
      <c r="AL314" s="234"/>
      <c r="AM314" s="234"/>
      <c r="AN314" s="2281">
        <f t="shared" si="7"/>
        <v>0</v>
      </c>
      <c r="AO314" s="234"/>
      <c r="AP314" s="234"/>
      <c r="AQ314" s="234"/>
      <c r="AR314" s="234"/>
      <c r="AS314" s="234"/>
      <c r="AT314" s="234"/>
      <c r="AU314" s="234"/>
      <c r="AV314" s="234"/>
      <c r="AW314" s="235"/>
      <c r="AX314" s="234"/>
      <c r="AY314" s="234"/>
      <c r="AZ314" s="234"/>
      <c r="BA314" s="99"/>
    </row>
    <row r="315" spans="1:53" ht="15.75" hidden="1" customHeight="1" x14ac:dyDescent="0.25">
      <c r="A315" s="2835"/>
      <c r="B315" s="2908"/>
      <c r="C315" s="2886"/>
      <c r="D315" s="2886"/>
      <c r="E315" s="310" t="s">
        <v>564</v>
      </c>
      <c r="F315" s="309" t="s">
        <v>563</v>
      </c>
      <c r="G315" s="309">
        <v>0</v>
      </c>
      <c r="H315" s="314">
        <v>4</v>
      </c>
      <c r="I315" s="313">
        <v>0.15</v>
      </c>
      <c r="J315" s="171"/>
      <c r="K315" s="102"/>
      <c r="L315" s="102"/>
      <c r="M315" s="102"/>
      <c r="N315" s="101"/>
      <c r="O315" s="101"/>
      <c r="P315" s="101"/>
      <c r="Q315" s="101"/>
      <c r="R315" s="101"/>
      <c r="S315" s="101"/>
      <c r="T315" s="101"/>
      <c r="U315" s="101"/>
      <c r="V315" s="101"/>
      <c r="W315" s="101"/>
      <c r="X315" s="101"/>
      <c r="Y315" s="101"/>
      <c r="Z315" s="268"/>
      <c r="AA315" s="234"/>
      <c r="AB315" s="237"/>
      <c r="AC315" s="236"/>
      <c r="AD315" s="234"/>
      <c r="AE315" s="234"/>
      <c r="AF315" s="234"/>
      <c r="AG315" s="234"/>
      <c r="AH315" s="543">
        <f t="shared" si="6"/>
        <v>0</v>
      </c>
      <c r="AI315" s="235"/>
      <c r="AJ315" s="234"/>
      <c r="AK315" s="234"/>
      <c r="AL315" s="234"/>
      <c r="AM315" s="234"/>
      <c r="AN315" s="2281">
        <f t="shared" si="7"/>
        <v>0</v>
      </c>
      <c r="AO315" s="234"/>
      <c r="AP315" s="234"/>
      <c r="AQ315" s="234"/>
      <c r="AR315" s="234"/>
      <c r="AS315" s="234"/>
      <c r="AT315" s="234"/>
      <c r="AU315" s="234"/>
      <c r="AV315" s="234"/>
      <c r="AW315" s="235"/>
      <c r="AX315" s="234"/>
      <c r="AY315" s="234"/>
      <c r="AZ315" s="234"/>
      <c r="BA315" s="99"/>
    </row>
    <row r="316" spans="1:53" ht="15.75" hidden="1" customHeight="1" x14ac:dyDescent="0.25">
      <c r="A316" s="2835"/>
      <c r="B316" s="2908"/>
      <c r="C316" s="2886"/>
      <c r="D316" s="2886"/>
      <c r="E316" s="310" t="s">
        <v>562</v>
      </c>
      <c r="F316" s="309" t="s">
        <v>561</v>
      </c>
      <c r="G316" s="309">
        <v>0</v>
      </c>
      <c r="H316" s="309">
        <v>20</v>
      </c>
      <c r="I316" s="311">
        <v>3</v>
      </c>
      <c r="J316" s="171"/>
      <c r="K316" s="102"/>
      <c r="L316" s="102"/>
      <c r="M316" s="102"/>
      <c r="N316" s="101"/>
      <c r="O316" s="101"/>
      <c r="P316" s="101"/>
      <c r="Q316" s="101"/>
      <c r="R316" s="101"/>
      <c r="S316" s="101"/>
      <c r="T316" s="101"/>
      <c r="U316" s="101"/>
      <c r="V316" s="101"/>
      <c r="W316" s="101"/>
      <c r="X316" s="101"/>
      <c r="Y316" s="101"/>
      <c r="Z316" s="268"/>
      <c r="AA316" s="234"/>
      <c r="AB316" s="237"/>
      <c r="AC316" s="236"/>
      <c r="AD316" s="234"/>
      <c r="AE316" s="234"/>
      <c r="AF316" s="234"/>
      <c r="AG316" s="234"/>
      <c r="AH316" s="543">
        <f t="shared" si="6"/>
        <v>0</v>
      </c>
      <c r="AI316" s="235"/>
      <c r="AJ316" s="234"/>
      <c r="AK316" s="234"/>
      <c r="AL316" s="234"/>
      <c r="AM316" s="234"/>
      <c r="AN316" s="2281">
        <f t="shared" si="7"/>
        <v>0</v>
      </c>
      <c r="AO316" s="234"/>
      <c r="AP316" s="234"/>
      <c r="AQ316" s="234"/>
      <c r="AR316" s="234"/>
      <c r="AS316" s="234"/>
      <c r="AT316" s="234"/>
      <c r="AU316" s="234"/>
      <c r="AV316" s="234"/>
      <c r="AW316" s="235"/>
      <c r="AX316" s="234"/>
      <c r="AY316" s="234"/>
      <c r="AZ316" s="234"/>
      <c r="BA316" s="99"/>
    </row>
    <row r="317" spans="1:53" ht="15.75" hidden="1" customHeight="1" x14ac:dyDescent="0.25">
      <c r="A317" s="2835"/>
      <c r="B317" s="2908"/>
      <c r="C317" s="2886"/>
      <c r="D317" s="2886"/>
      <c r="E317" s="310" t="s">
        <v>560</v>
      </c>
      <c r="F317" s="312" t="s">
        <v>559</v>
      </c>
      <c r="G317" s="312">
        <v>0</v>
      </c>
      <c r="H317" s="312">
        <v>15</v>
      </c>
      <c r="I317" s="311">
        <v>1</v>
      </c>
      <c r="J317" s="171"/>
      <c r="K317" s="102"/>
      <c r="L317" s="102"/>
      <c r="M317" s="102"/>
      <c r="N317" s="101"/>
      <c r="O317" s="101"/>
      <c r="P317" s="101"/>
      <c r="Q317" s="101"/>
      <c r="R317" s="101"/>
      <c r="S317" s="101"/>
      <c r="T317" s="101"/>
      <c r="U317" s="101"/>
      <c r="V317" s="101"/>
      <c r="W317" s="101"/>
      <c r="X317" s="101"/>
      <c r="Y317" s="101"/>
      <c r="Z317" s="268"/>
      <c r="AA317" s="234"/>
      <c r="AB317" s="237"/>
      <c r="AC317" s="236"/>
      <c r="AD317" s="234"/>
      <c r="AE317" s="234"/>
      <c r="AF317" s="234"/>
      <c r="AG317" s="234"/>
      <c r="AH317" s="543">
        <f t="shared" si="6"/>
        <v>0</v>
      </c>
      <c r="AI317" s="235"/>
      <c r="AJ317" s="234"/>
      <c r="AK317" s="234"/>
      <c r="AL317" s="234"/>
      <c r="AM317" s="234"/>
      <c r="AN317" s="2281">
        <f t="shared" si="7"/>
        <v>0</v>
      </c>
      <c r="AO317" s="234"/>
      <c r="AP317" s="234"/>
      <c r="AQ317" s="234"/>
      <c r="AR317" s="234"/>
      <c r="AS317" s="234"/>
      <c r="AT317" s="234"/>
      <c r="AU317" s="234"/>
      <c r="AV317" s="234"/>
      <c r="AW317" s="235"/>
      <c r="AX317" s="234"/>
      <c r="AY317" s="234"/>
      <c r="AZ317" s="234"/>
      <c r="BA317" s="99"/>
    </row>
    <row r="318" spans="1:53" ht="15.75" hidden="1" customHeight="1" x14ac:dyDescent="0.25">
      <c r="A318" s="2835"/>
      <c r="B318" s="2908"/>
      <c r="C318" s="2886"/>
      <c r="D318" s="2886"/>
      <c r="E318" s="310" t="s">
        <v>558</v>
      </c>
      <c r="F318" s="309" t="s">
        <v>557</v>
      </c>
      <c r="G318" s="309">
        <v>0</v>
      </c>
      <c r="H318" s="309">
        <v>1</v>
      </c>
      <c r="I318" s="311">
        <v>0</v>
      </c>
      <c r="J318" s="171"/>
      <c r="K318" s="102"/>
      <c r="L318" s="102"/>
      <c r="M318" s="102"/>
      <c r="N318" s="101"/>
      <c r="O318" s="101"/>
      <c r="P318" s="101"/>
      <c r="Q318" s="101"/>
      <c r="R318" s="101"/>
      <c r="S318" s="101"/>
      <c r="T318" s="101"/>
      <c r="U318" s="101"/>
      <c r="V318" s="101"/>
      <c r="W318" s="101"/>
      <c r="X318" s="101"/>
      <c r="Y318" s="101"/>
      <c r="Z318" s="268"/>
      <c r="AA318" s="234"/>
      <c r="AB318" s="237"/>
      <c r="AC318" s="236"/>
      <c r="AD318" s="234"/>
      <c r="AE318" s="234"/>
      <c r="AF318" s="234"/>
      <c r="AG318" s="234"/>
      <c r="AH318" s="543">
        <f t="shared" si="6"/>
        <v>0</v>
      </c>
      <c r="AI318" s="235"/>
      <c r="AJ318" s="234"/>
      <c r="AK318" s="234"/>
      <c r="AL318" s="234"/>
      <c r="AM318" s="234"/>
      <c r="AN318" s="2281">
        <f t="shared" si="7"/>
        <v>0</v>
      </c>
      <c r="AO318" s="234"/>
      <c r="AP318" s="234"/>
      <c r="AQ318" s="234"/>
      <c r="AR318" s="234"/>
      <c r="AS318" s="234"/>
      <c r="AT318" s="234"/>
      <c r="AU318" s="234"/>
      <c r="AV318" s="234"/>
      <c r="AW318" s="235"/>
      <c r="AX318" s="234"/>
      <c r="AY318" s="234"/>
      <c r="AZ318" s="234"/>
      <c r="BA318" s="99"/>
    </row>
    <row r="319" spans="1:53" ht="15.75" hidden="1" customHeight="1" x14ac:dyDescent="0.25">
      <c r="A319" s="2835"/>
      <c r="B319" s="2908"/>
      <c r="C319" s="2886"/>
      <c r="D319" s="2886"/>
      <c r="E319" s="310" t="s">
        <v>556</v>
      </c>
      <c r="F319" s="309" t="s">
        <v>555</v>
      </c>
      <c r="G319" s="309">
        <v>0</v>
      </c>
      <c r="H319" s="309">
        <v>1</v>
      </c>
      <c r="I319" s="311">
        <v>0</v>
      </c>
      <c r="J319" s="171"/>
      <c r="K319" s="102"/>
      <c r="L319" s="102"/>
      <c r="M319" s="102"/>
      <c r="N319" s="101"/>
      <c r="O319" s="101"/>
      <c r="P319" s="101"/>
      <c r="Q319" s="101"/>
      <c r="R319" s="101"/>
      <c r="S319" s="101"/>
      <c r="T319" s="101"/>
      <c r="U319" s="101"/>
      <c r="V319" s="101"/>
      <c r="W319" s="101"/>
      <c r="X319" s="101"/>
      <c r="Y319" s="101"/>
      <c r="Z319" s="268"/>
      <c r="AA319" s="234"/>
      <c r="AB319" s="237"/>
      <c r="AC319" s="236"/>
      <c r="AD319" s="234"/>
      <c r="AE319" s="234"/>
      <c r="AF319" s="234"/>
      <c r="AG319" s="234"/>
      <c r="AH319" s="543">
        <f t="shared" si="6"/>
        <v>0</v>
      </c>
      <c r="AI319" s="235"/>
      <c r="AJ319" s="234"/>
      <c r="AK319" s="234"/>
      <c r="AL319" s="234"/>
      <c r="AM319" s="234"/>
      <c r="AN319" s="2281">
        <f t="shared" si="7"/>
        <v>0</v>
      </c>
      <c r="AO319" s="234"/>
      <c r="AP319" s="234"/>
      <c r="AQ319" s="234"/>
      <c r="AR319" s="234"/>
      <c r="AS319" s="234"/>
      <c r="AT319" s="234"/>
      <c r="AU319" s="234"/>
      <c r="AV319" s="234"/>
      <c r="AW319" s="235"/>
      <c r="AX319" s="234"/>
      <c r="AY319" s="234"/>
      <c r="AZ319" s="234"/>
      <c r="BA319" s="99"/>
    </row>
    <row r="320" spans="1:53" ht="15.75" hidden="1" customHeight="1" x14ac:dyDescent="0.25">
      <c r="A320" s="2836"/>
      <c r="B320" s="2908"/>
      <c r="C320" s="2886"/>
      <c r="D320" s="2886"/>
      <c r="E320" s="310" t="s">
        <v>554</v>
      </c>
      <c r="F320" s="309" t="s">
        <v>470</v>
      </c>
      <c r="G320" s="309">
        <v>0</v>
      </c>
      <c r="H320" s="308">
        <v>1</v>
      </c>
      <c r="I320" s="307">
        <v>0.2</v>
      </c>
      <c r="J320" s="171"/>
      <c r="K320" s="102"/>
      <c r="L320" s="102"/>
      <c r="M320" s="102"/>
      <c r="N320" s="101"/>
      <c r="O320" s="101"/>
      <c r="P320" s="101"/>
      <c r="Q320" s="101"/>
      <c r="R320" s="101"/>
      <c r="S320" s="101"/>
      <c r="T320" s="101"/>
      <c r="U320" s="101"/>
      <c r="V320" s="101"/>
      <c r="W320" s="101"/>
      <c r="X320" s="101"/>
      <c r="Y320" s="101"/>
      <c r="Z320" s="268"/>
      <c r="AA320" s="234"/>
      <c r="AB320" s="237"/>
      <c r="AC320" s="236"/>
      <c r="AD320" s="234"/>
      <c r="AE320" s="234"/>
      <c r="AF320" s="234"/>
      <c r="AG320" s="234"/>
      <c r="AH320" s="543">
        <f t="shared" si="6"/>
        <v>0</v>
      </c>
      <c r="AI320" s="235"/>
      <c r="AJ320" s="234"/>
      <c r="AK320" s="234"/>
      <c r="AL320" s="234"/>
      <c r="AM320" s="234"/>
      <c r="AN320" s="2281">
        <f t="shared" si="7"/>
        <v>0</v>
      </c>
      <c r="AO320" s="234"/>
      <c r="AP320" s="234"/>
      <c r="AQ320" s="234"/>
      <c r="AR320" s="234"/>
      <c r="AS320" s="234"/>
      <c r="AT320" s="234"/>
      <c r="AU320" s="234"/>
      <c r="AV320" s="234"/>
      <c r="AW320" s="235"/>
      <c r="AX320" s="234"/>
      <c r="AY320" s="234"/>
      <c r="AZ320" s="234"/>
      <c r="BA320" s="99"/>
    </row>
    <row r="321" spans="1:53" ht="15.75" hidden="1" customHeight="1" x14ac:dyDescent="0.25">
      <c r="A321" s="2896" t="s">
        <v>553</v>
      </c>
      <c r="B321" s="2908"/>
      <c r="C321" s="2886"/>
      <c r="D321" s="2886"/>
      <c r="E321" s="306" t="s">
        <v>552</v>
      </c>
      <c r="F321" s="298" t="s">
        <v>551</v>
      </c>
      <c r="G321" s="305">
        <v>0.55000000000000004</v>
      </c>
      <c r="H321" s="304">
        <v>0.75</v>
      </c>
      <c r="I321" s="300">
        <v>0.2</v>
      </c>
      <c r="J321" s="104"/>
      <c r="K321" s="102"/>
      <c r="L321" s="102"/>
      <c r="M321" s="102"/>
      <c r="N321" s="101"/>
      <c r="O321" s="101"/>
      <c r="P321" s="101"/>
      <c r="Q321" s="101"/>
      <c r="R321" s="101"/>
      <c r="S321" s="101"/>
      <c r="T321" s="101"/>
      <c r="U321" s="101"/>
      <c r="V321" s="101"/>
      <c r="W321" s="101"/>
      <c r="X321" s="101"/>
      <c r="Y321" s="101"/>
      <c r="Z321" s="268"/>
      <c r="AA321" s="234"/>
      <c r="AB321" s="237"/>
      <c r="AC321" s="236"/>
      <c r="AD321" s="234"/>
      <c r="AE321" s="234"/>
      <c r="AF321" s="234"/>
      <c r="AG321" s="234"/>
      <c r="AH321" s="543">
        <f t="shared" si="6"/>
        <v>0</v>
      </c>
      <c r="AI321" s="235"/>
      <c r="AJ321" s="234"/>
      <c r="AK321" s="234"/>
      <c r="AL321" s="234"/>
      <c r="AM321" s="234"/>
      <c r="AN321" s="2281">
        <f t="shared" si="7"/>
        <v>0</v>
      </c>
      <c r="AO321" s="234"/>
      <c r="AP321" s="234"/>
      <c r="AQ321" s="234"/>
      <c r="AR321" s="234"/>
      <c r="AS321" s="234"/>
      <c r="AT321" s="234"/>
      <c r="AU321" s="234"/>
      <c r="AV321" s="234"/>
      <c r="AW321" s="235"/>
      <c r="AX321" s="234"/>
      <c r="AY321" s="234"/>
      <c r="AZ321" s="234"/>
      <c r="BA321" s="99"/>
    </row>
    <row r="322" spans="1:53" ht="15.75" hidden="1" customHeight="1" x14ac:dyDescent="0.25">
      <c r="A322" s="2835"/>
      <c r="B322" s="2908"/>
      <c r="C322" s="2886"/>
      <c r="D322" s="2886"/>
      <c r="E322" s="303" t="s">
        <v>550</v>
      </c>
      <c r="F322" s="298" t="s">
        <v>549</v>
      </c>
      <c r="G322" s="302">
        <v>0.25</v>
      </c>
      <c r="H322" s="301">
        <v>0.5</v>
      </c>
      <c r="I322" s="300">
        <v>0.3</v>
      </c>
      <c r="J322" s="104"/>
      <c r="K322" s="102"/>
      <c r="L322" s="102"/>
      <c r="M322" s="102"/>
      <c r="N322" s="101"/>
      <c r="O322" s="101"/>
      <c r="P322" s="101"/>
      <c r="Q322" s="101"/>
      <c r="R322" s="101"/>
      <c r="S322" s="101"/>
      <c r="T322" s="101"/>
      <c r="U322" s="101"/>
      <c r="V322" s="101"/>
      <c r="W322" s="101"/>
      <c r="X322" s="101"/>
      <c r="Y322" s="101"/>
      <c r="Z322" s="268"/>
      <c r="AA322" s="234"/>
      <c r="AB322" s="237"/>
      <c r="AC322" s="236"/>
      <c r="AD322" s="234"/>
      <c r="AE322" s="234"/>
      <c r="AF322" s="234"/>
      <c r="AG322" s="234"/>
      <c r="AH322" s="543">
        <f t="shared" si="6"/>
        <v>0</v>
      </c>
      <c r="AI322" s="235"/>
      <c r="AJ322" s="234"/>
      <c r="AK322" s="234"/>
      <c r="AL322" s="234"/>
      <c r="AM322" s="234"/>
      <c r="AN322" s="2281">
        <f t="shared" si="7"/>
        <v>0</v>
      </c>
      <c r="AO322" s="234"/>
      <c r="AP322" s="234"/>
      <c r="AQ322" s="234"/>
      <c r="AR322" s="234"/>
      <c r="AS322" s="234"/>
      <c r="AT322" s="234"/>
      <c r="AU322" s="234"/>
      <c r="AV322" s="234"/>
      <c r="AW322" s="235"/>
      <c r="AX322" s="234"/>
      <c r="AY322" s="234"/>
      <c r="AZ322" s="234"/>
      <c r="BA322" s="99"/>
    </row>
    <row r="323" spans="1:53" ht="15.75" hidden="1" customHeight="1" x14ac:dyDescent="0.25">
      <c r="A323" s="2835"/>
      <c r="B323" s="2908"/>
      <c r="C323" s="2886"/>
      <c r="D323" s="2886"/>
      <c r="E323" s="299" t="s">
        <v>548</v>
      </c>
      <c r="F323" s="298" t="s">
        <v>547</v>
      </c>
      <c r="G323" s="297">
        <v>12</v>
      </c>
      <c r="H323" s="293">
        <v>28</v>
      </c>
      <c r="I323" s="292">
        <v>13</v>
      </c>
      <c r="J323" s="104"/>
      <c r="K323" s="102"/>
      <c r="L323" s="102"/>
      <c r="M323" s="102"/>
      <c r="N323" s="101"/>
      <c r="O323" s="101"/>
      <c r="P323" s="101"/>
      <c r="Q323" s="101"/>
      <c r="R323" s="101"/>
      <c r="S323" s="101"/>
      <c r="T323" s="101"/>
      <c r="U323" s="101"/>
      <c r="V323" s="101"/>
      <c r="W323" s="101"/>
      <c r="X323" s="101"/>
      <c r="Y323" s="101"/>
      <c r="Z323" s="268"/>
      <c r="AA323" s="234"/>
      <c r="AB323" s="237"/>
      <c r="AC323" s="236"/>
      <c r="AD323" s="234"/>
      <c r="AE323" s="234"/>
      <c r="AF323" s="234"/>
      <c r="AG323" s="234"/>
      <c r="AH323" s="543">
        <f t="shared" si="6"/>
        <v>0</v>
      </c>
      <c r="AI323" s="235"/>
      <c r="AJ323" s="234"/>
      <c r="AK323" s="234"/>
      <c r="AL323" s="234"/>
      <c r="AM323" s="234"/>
      <c r="AN323" s="2281">
        <f t="shared" si="7"/>
        <v>0</v>
      </c>
      <c r="AO323" s="234"/>
      <c r="AP323" s="234"/>
      <c r="AQ323" s="234"/>
      <c r="AR323" s="234"/>
      <c r="AS323" s="234"/>
      <c r="AT323" s="234"/>
      <c r="AU323" s="234"/>
      <c r="AV323" s="234"/>
      <c r="AW323" s="235"/>
      <c r="AX323" s="234"/>
      <c r="AY323" s="234"/>
      <c r="AZ323" s="234"/>
      <c r="BA323" s="99"/>
    </row>
    <row r="324" spans="1:53" ht="15.75" hidden="1" customHeight="1" x14ac:dyDescent="0.25">
      <c r="A324" s="2835"/>
      <c r="B324" s="2908"/>
      <c r="C324" s="2886"/>
      <c r="D324" s="2886"/>
      <c r="E324" s="299" t="s">
        <v>546</v>
      </c>
      <c r="F324" s="298" t="s">
        <v>545</v>
      </c>
      <c r="G324" s="297">
        <v>50</v>
      </c>
      <c r="H324" s="293">
        <v>70</v>
      </c>
      <c r="I324" s="292">
        <v>5</v>
      </c>
      <c r="J324" s="104"/>
      <c r="K324" s="102"/>
      <c r="L324" s="102"/>
      <c r="M324" s="102"/>
      <c r="N324" s="101"/>
      <c r="O324" s="101"/>
      <c r="P324" s="101"/>
      <c r="Q324" s="101"/>
      <c r="R324" s="101"/>
      <c r="S324" s="101"/>
      <c r="T324" s="101"/>
      <c r="U324" s="101"/>
      <c r="V324" s="101"/>
      <c r="W324" s="101"/>
      <c r="X324" s="101"/>
      <c r="Y324" s="101"/>
      <c r="Z324" s="268"/>
      <c r="AA324" s="234"/>
      <c r="AB324" s="237"/>
      <c r="AC324" s="236"/>
      <c r="AD324" s="234"/>
      <c r="AE324" s="234"/>
      <c r="AF324" s="234"/>
      <c r="AG324" s="234"/>
      <c r="AH324" s="543">
        <f t="shared" si="6"/>
        <v>0</v>
      </c>
      <c r="AI324" s="235"/>
      <c r="AJ324" s="234"/>
      <c r="AK324" s="234"/>
      <c r="AL324" s="234"/>
      <c r="AM324" s="234"/>
      <c r="AN324" s="2281">
        <f t="shared" si="7"/>
        <v>0</v>
      </c>
      <c r="AO324" s="234"/>
      <c r="AP324" s="234"/>
      <c r="AQ324" s="234"/>
      <c r="AR324" s="234"/>
      <c r="AS324" s="234"/>
      <c r="AT324" s="234"/>
      <c r="AU324" s="234"/>
      <c r="AV324" s="234"/>
      <c r="AW324" s="235"/>
      <c r="AX324" s="234"/>
      <c r="AY324" s="234"/>
      <c r="AZ324" s="234"/>
      <c r="BA324" s="99"/>
    </row>
    <row r="325" spans="1:53" ht="15.75" hidden="1" customHeight="1" x14ac:dyDescent="0.25">
      <c r="A325" s="2835"/>
      <c r="B325" s="2908"/>
      <c r="C325" s="2886"/>
      <c r="D325" s="2886"/>
      <c r="E325" s="299" t="s">
        <v>544</v>
      </c>
      <c r="F325" s="298" t="s">
        <v>543</v>
      </c>
      <c r="G325" s="297">
        <v>50</v>
      </c>
      <c r="H325" s="293">
        <v>100</v>
      </c>
      <c r="I325" s="292">
        <v>20</v>
      </c>
      <c r="J325" s="104"/>
      <c r="K325" s="102"/>
      <c r="L325" s="102"/>
      <c r="M325" s="102"/>
      <c r="N325" s="101"/>
      <c r="O325" s="101"/>
      <c r="P325" s="101"/>
      <c r="Q325" s="101"/>
      <c r="R325" s="101"/>
      <c r="S325" s="101"/>
      <c r="T325" s="101"/>
      <c r="U325" s="101"/>
      <c r="V325" s="101"/>
      <c r="W325" s="101"/>
      <c r="X325" s="101"/>
      <c r="Y325" s="101"/>
      <c r="Z325" s="268"/>
      <c r="AA325" s="234"/>
      <c r="AB325" s="237"/>
      <c r="AC325" s="236"/>
      <c r="AD325" s="234"/>
      <c r="AE325" s="234"/>
      <c r="AF325" s="234"/>
      <c r="AG325" s="234"/>
      <c r="AH325" s="543">
        <f t="shared" si="6"/>
        <v>0</v>
      </c>
      <c r="AI325" s="235"/>
      <c r="AJ325" s="234"/>
      <c r="AK325" s="234"/>
      <c r="AL325" s="234"/>
      <c r="AM325" s="234"/>
      <c r="AN325" s="2281">
        <f t="shared" si="7"/>
        <v>0</v>
      </c>
      <c r="AO325" s="234"/>
      <c r="AP325" s="234"/>
      <c r="AQ325" s="234"/>
      <c r="AR325" s="234"/>
      <c r="AS325" s="234"/>
      <c r="AT325" s="234"/>
      <c r="AU325" s="234"/>
      <c r="AV325" s="234"/>
      <c r="AW325" s="235"/>
      <c r="AX325" s="234"/>
      <c r="AY325" s="234"/>
      <c r="AZ325" s="234"/>
      <c r="BA325" s="99"/>
    </row>
    <row r="326" spans="1:53" ht="15.75" hidden="1" customHeight="1" x14ac:dyDescent="0.25">
      <c r="A326" s="2835"/>
      <c r="B326" s="2908"/>
      <c r="C326" s="2886"/>
      <c r="D326" s="2886"/>
      <c r="E326" s="299" t="s">
        <v>542</v>
      </c>
      <c r="F326" s="298" t="s">
        <v>541</v>
      </c>
      <c r="G326" s="297">
        <v>0</v>
      </c>
      <c r="H326" s="293">
        <v>4</v>
      </c>
      <c r="I326" s="292">
        <v>1</v>
      </c>
      <c r="J326" s="104"/>
      <c r="K326" s="102"/>
      <c r="L326" s="102"/>
      <c r="M326" s="102"/>
      <c r="N326" s="101"/>
      <c r="O326" s="101"/>
      <c r="P326" s="101"/>
      <c r="Q326" s="101"/>
      <c r="R326" s="101"/>
      <c r="S326" s="101"/>
      <c r="T326" s="101"/>
      <c r="U326" s="101"/>
      <c r="V326" s="101"/>
      <c r="W326" s="101"/>
      <c r="X326" s="101"/>
      <c r="Y326" s="101"/>
      <c r="Z326" s="268"/>
      <c r="AA326" s="234"/>
      <c r="AB326" s="237"/>
      <c r="AC326" s="236"/>
      <c r="AD326" s="234"/>
      <c r="AE326" s="234"/>
      <c r="AF326" s="234"/>
      <c r="AG326" s="234"/>
      <c r="AH326" s="543">
        <f t="shared" si="6"/>
        <v>0</v>
      </c>
      <c r="AI326" s="235"/>
      <c r="AJ326" s="234"/>
      <c r="AK326" s="234"/>
      <c r="AL326" s="234"/>
      <c r="AM326" s="234"/>
      <c r="AN326" s="2281">
        <f t="shared" si="7"/>
        <v>0</v>
      </c>
      <c r="AO326" s="234"/>
      <c r="AP326" s="234"/>
      <c r="AQ326" s="234"/>
      <c r="AR326" s="234"/>
      <c r="AS326" s="234"/>
      <c r="AT326" s="234"/>
      <c r="AU326" s="234"/>
      <c r="AV326" s="234"/>
      <c r="AW326" s="235"/>
      <c r="AX326" s="234"/>
      <c r="AY326" s="234"/>
      <c r="AZ326" s="234"/>
      <c r="BA326" s="99"/>
    </row>
    <row r="327" spans="1:53" ht="15.75" hidden="1" customHeight="1" x14ac:dyDescent="0.25">
      <c r="A327" s="2835"/>
      <c r="B327" s="2908"/>
      <c r="C327" s="2886"/>
      <c r="D327" s="2886"/>
      <c r="E327" s="296" t="s">
        <v>540</v>
      </c>
      <c r="F327" s="295" t="s">
        <v>539</v>
      </c>
      <c r="G327" s="294">
        <v>1</v>
      </c>
      <c r="H327" s="293">
        <v>60</v>
      </c>
      <c r="I327" s="292">
        <v>15</v>
      </c>
      <c r="J327" s="104"/>
      <c r="K327" s="102"/>
      <c r="L327" s="102"/>
      <c r="M327" s="102"/>
      <c r="N327" s="101"/>
      <c r="O327" s="101"/>
      <c r="P327" s="101"/>
      <c r="Q327" s="101"/>
      <c r="R327" s="101"/>
      <c r="S327" s="101"/>
      <c r="T327" s="101"/>
      <c r="U327" s="101"/>
      <c r="V327" s="101"/>
      <c r="W327" s="101"/>
      <c r="X327" s="101"/>
      <c r="Y327" s="101"/>
      <c r="Z327" s="268"/>
      <c r="AA327" s="234"/>
      <c r="AB327" s="237"/>
      <c r="AC327" s="236"/>
      <c r="AD327" s="234"/>
      <c r="AE327" s="234"/>
      <c r="AF327" s="234"/>
      <c r="AG327" s="234"/>
      <c r="AH327" s="543">
        <f t="shared" si="6"/>
        <v>0</v>
      </c>
      <c r="AI327" s="235"/>
      <c r="AJ327" s="234"/>
      <c r="AK327" s="234"/>
      <c r="AL327" s="234"/>
      <c r="AM327" s="234"/>
      <c r="AN327" s="2281">
        <f t="shared" si="7"/>
        <v>0</v>
      </c>
      <c r="AO327" s="234"/>
      <c r="AP327" s="234"/>
      <c r="AQ327" s="234"/>
      <c r="AR327" s="234"/>
      <c r="AS327" s="234"/>
      <c r="AT327" s="234"/>
      <c r="AU327" s="234"/>
      <c r="AV327" s="234"/>
      <c r="AW327" s="235"/>
      <c r="AX327" s="234"/>
      <c r="AY327" s="234"/>
      <c r="AZ327" s="234"/>
      <c r="BA327" s="99"/>
    </row>
    <row r="328" spans="1:53" ht="15" hidden="1" customHeight="1" x14ac:dyDescent="0.25">
      <c r="A328" s="2835"/>
      <c r="B328" s="2908"/>
      <c r="C328" s="2886"/>
      <c r="D328" s="2886"/>
      <c r="E328" s="2901" t="s">
        <v>538</v>
      </c>
      <c r="F328" s="2902" t="s">
        <v>537</v>
      </c>
      <c r="G328" s="2902">
        <v>1</v>
      </c>
      <c r="H328" s="2902">
        <v>4</v>
      </c>
      <c r="I328" s="2881">
        <v>1</v>
      </c>
      <c r="J328" s="104"/>
      <c r="K328" s="102"/>
      <c r="L328" s="102"/>
      <c r="M328" s="102"/>
      <c r="N328" s="101"/>
      <c r="O328" s="101"/>
      <c r="P328" s="101"/>
      <c r="Q328" s="101"/>
      <c r="R328" s="101"/>
      <c r="S328" s="101"/>
      <c r="T328" s="101"/>
      <c r="U328" s="101"/>
      <c r="V328" s="101"/>
      <c r="W328" s="101"/>
      <c r="X328" s="101"/>
      <c r="Y328" s="101"/>
      <c r="Z328" s="268"/>
      <c r="AA328" s="234"/>
      <c r="AB328" s="237"/>
      <c r="AC328" s="236"/>
      <c r="AD328" s="234"/>
      <c r="AE328" s="234"/>
      <c r="AF328" s="234"/>
      <c r="AG328" s="234"/>
      <c r="AH328" s="543">
        <f t="shared" si="6"/>
        <v>0</v>
      </c>
      <c r="AI328" s="235"/>
      <c r="AJ328" s="234"/>
      <c r="AK328" s="234"/>
      <c r="AL328" s="234"/>
      <c r="AM328" s="234"/>
      <c r="AN328" s="2281">
        <f t="shared" si="7"/>
        <v>0</v>
      </c>
      <c r="AO328" s="234"/>
      <c r="AP328" s="234"/>
      <c r="AQ328" s="234"/>
      <c r="AR328" s="234"/>
      <c r="AS328" s="234"/>
      <c r="AT328" s="234"/>
      <c r="AU328" s="234"/>
      <c r="AV328" s="234"/>
      <c r="AW328" s="235"/>
      <c r="AX328" s="234"/>
      <c r="AY328" s="234"/>
      <c r="AZ328" s="234"/>
      <c r="BA328" s="99"/>
    </row>
    <row r="329" spans="1:53" ht="15" hidden="1" customHeight="1" x14ac:dyDescent="0.25">
      <c r="A329" s="2835"/>
      <c r="B329" s="2908"/>
      <c r="C329" s="2886"/>
      <c r="D329" s="2886"/>
      <c r="E329" s="2865"/>
      <c r="F329" s="2836"/>
      <c r="G329" s="2836"/>
      <c r="H329" s="2836"/>
      <c r="I329" s="2864"/>
      <c r="J329" s="104"/>
      <c r="K329" s="102"/>
      <c r="L329" s="102"/>
      <c r="M329" s="102"/>
      <c r="N329" s="101"/>
      <c r="O329" s="101"/>
      <c r="P329" s="101"/>
      <c r="Q329" s="101"/>
      <c r="R329" s="101"/>
      <c r="S329" s="101"/>
      <c r="T329" s="101"/>
      <c r="U329" s="101"/>
      <c r="V329" s="101"/>
      <c r="W329" s="101"/>
      <c r="X329" s="101"/>
      <c r="Y329" s="101"/>
      <c r="Z329" s="268"/>
      <c r="AA329" s="234"/>
      <c r="AB329" s="237"/>
      <c r="AC329" s="236"/>
      <c r="AD329" s="234"/>
      <c r="AE329" s="234"/>
      <c r="AF329" s="234"/>
      <c r="AG329" s="234"/>
      <c r="AH329" s="543">
        <f t="shared" si="6"/>
        <v>0</v>
      </c>
      <c r="AI329" s="235"/>
      <c r="AJ329" s="234"/>
      <c r="AK329" s="234"/>
      <c r="AL329" s="234"/>
      <c r="AM329" s="234"/>
      <c r="AN329" s="2281">
        <f t="shared" si="7"/>
        <v>0</v>
      </c>
      <c r="AO329" s="234"/>
      <c r="AP329" s="234"/>
      <c r="AQ329" s="234"/>
      <c r="AR329" s="234"/>
      <c r="AS329" s="234"/>
      <c r="AT329" s="234"/>
      <c r="AU329" s="234"/>
      <c r="AV329" s="234"/>
      <c r="AW329" s="235"/>
      <c r="AX329" s="234"/>
      <c r="AY329" s="234"/>
      <c r="AZ329" s="234"/>
      <c r="BA329" s="99"/>
    </row>
    <row r="330" spans="1:53" ht="15" hidden="1" customHeight="1" x14ac:dyDescent="0.25">
      <c r="A330" s="2835"/>
      <c r="B330" s="2908"/>
      <c r="C330" s="2886"/>
      <c r="D330" s="2886"/>
      <c r="E330" s="2901" t="s">
        <v>536</v>
      </c>
      <c r="F330" s="2919" t="s">
        <v>535</v>
      </c>
      <c r="G330" s="2913">
        <v>0.4</v>
      </c>
      <c r="H330" s="2913">
        <v>0.75</v>
      </c>
      <c r="I330" s="2916">
        <v>0.75</v>
      </c>
      <c r="J330" s="104"/>
      <c r="K330" s="102"/>
      <c r="L330" s="102"/>
      <c r="M330" s="102"/>
      <c r="N330" s="101"/>
      <c r="O330" s="101"/>
      <c r="P330" s="101"/>
      <c r="Q330" s="101"/>
      <c r="R330" s="101"/>
      <c r="S330" s="101"/>
      <c r="T330" s="101"/>
      <c r="U330" s="101"/>
      <c r="V330" s="101"/>
      <c r="W330" s="101"/>
      <c r="X330" s="101"/>
      <c r="Y330" s="101"/>
      <c r="Z330" s="268"/>
      <c r="AA330" s="234"/>
      <c r="AB330" s="237"/>
      <c r="AC330" s="236"/>
      <c r="AD330" s="234"/>
      <c r="AE330" s="234"/>
      <c r="AF330" s="234"/>
      <c r="AG330" s="234"/>
      <c r="AH330" s="543">
        <f t="shared" si="6"/>
        <v>0</v>
      </c>
      <c r="AI330" s="235"/>
      <c r="AJ330" s="234"/>
      <c r="AK330" s="234"/>
      <c r="AL330" s="234"/>
      <c r="AM330" s="234"/>
      <c r="AN330" s="2281">
        <f t="shared" si="7"/>
        <v>0</v>
      </c>
      <c r="AO330" s="234"/>
      <c r="AP330" s="234"/>
      <c r="AQ330" s="234"/>
      <c r="AR330" s="234"/>
      <c r="AS330" s="234"/>
      <c r="AT330" s="234"/>
      <c r="AU330" s="234"/>
      <c r="AV330" s="234"/>
      <c r="AW330" s="235"/>
      <c r="AX330" s="234"/>
      <c r="AY330" s="234"/>
      <c r="AZ330" s="234"/>
      <c r="BA330" s="99"/>
    </row>
    <row r="331" spans="1:53" ht="15" hidden="1" customHeight="1" x14ac:dyDescent="0.25">
      <c r="A331" s="2835"/>
      <c r="B331" s="2908"/>
      <c r="C331" s="2886"/>
      <c r="D331" s="2886"/>
      <c r="E331" s="2917"/>
      <c r="F331" s="2835"/>
      <c r="G331" s="2835"/>
      <c r="H331" s="2835"/>
      <c r="I331" s="2878"/>
      <c r="J331" s="104"/>
      <c r="K331" s="102"/>
      <c r="L331" s="102"/>
      <c r="M331" s="102"/>
      <c r="N331" s="101"/>
      <c r="O331" s="101"/>
      <c r="P331" s="101"/>
      <c r="Q331" s="101"/>
      <c r="R331" s="101"/>
      <c r="S331" s="101"/>
      <c r="T331" s="101"/>
      <c r="U331" s="101"/>
      <c r="V331" s="101"/>
      <c r="W331" s="101"/>
      <c r="X331" s="101"/>
      <c r="Y331" s="101"/>
      <c r="Z331" s="268"/>
      <c r="AA331" s="234"/>
      <c r="AB331" s="237"/>
      <c r="AC331" s="236"/>
      <c r="AD331" s="234"/>
      <c r="AE331" s="234"/>
      <c r="AF331" s="234"/>
      <c r="AG331" s="234"/>
      <c r="AH331" s="543">
        <f t="shared" si="6"/>
        <v>0</v>
      </c>
      <c r="AI331" s="235"/>
      <c r="AJ331" s="234"/>
      <c r="AK331" s="234"/>
      <c r="AL331" s="234"/>
      <c r="AM331" s="234"/>
      <c r="AN331" s="2281">
        <f t="shared" si="7"/>
        <v>0</v>
      </c>
      <c r="AO331" s="234"/>
      <c r="AP331" s="234"/>
      <c r="AQ331" s="234"/>
      <c r="AR331" s="234"/>
      <c r="AS331" s="234"/>
      <c r="AT331" s="234"/>
      <c r="AU331" s="234"/>
      <c r="AV331" s="234"/>
      <c r="AW331" s="235"/>
      <c r="AX331" s="234"/>
      <c r="AY331" s="234"/>
      <c r="AZ331" s="234"/>
      <c r="BA331" s="99"/>
    </row>
    <row r="332" spans="1:53" ht="15" hidden="1" customHeight="1" x14ac:dyDescent="0.25">
      <c r="A332" s="2835"/>
      <c r="B332" s="2908"/>
      <c r="C332" s="2886"/>
      <c r="D332" s="2886"/>
      <c r="E332" s="2917"/>
      <c r="F332" s="2835"/>
      <c r="G332" s="2835"/>
      <c r="H332" s="2835"/>
      <c r="I332" s="2878"/>
      <c r="J332" s="104"/>
      <c r="K332" s="102"/>
      <c r="L332" s="102"/>
      <c r="M332" s="102"/>
      <c r="N332" s="101"/>
      <c r="O332" s="101"/>
      <c r="P332" s="101"/>
      <c r="Q332" s="101"/>
      <c r="R332" s="101"/>
      <c r="S332" s="101"/>
      <c r="T332" s="101"/>
      <c r="U332" s="101"/>
      <c r="V332" s="101"/>
      <c r="W332" s="101"/>
      <c r="X332" s="101"/>
      <c r="Y332" s="101"/>
      <c r="Z332" s="268"/>
      <c r="AA332" s="234"/>
      <c r="AB332" s="237"/>
      <c r="AC332" s="236"/>
      <c r="AD332" s="234"/>
      <c r="AE332" s="234"/>
      <c r="AF332" s="234"/>
      <c r="AG332" s="234"/>
      <c r="AH332" s="543">
        <f t="shared" si="6"/>
        <v>0</v>
      </c>
      <c r="AI332" s="235"/>
      <c r="AJ332" s="234"/>
      <c r="AK332" s="234"/>
      <c r="AL332" s="234"/>
      <c r="AM332" s="234"/>
      <c r="AN332" s="2281">
        <f t="shared" si="7"/>
        <v>0</v>
      </c>
      <c r="AO332" s="234"/>
      <c r="AP332" s="234"/>
      <c r="AQ332" s="234"/>
      <c r="AR332" s="234"/>
      <c r="AS332" s="234"/>
      <c r="AT332" s="234"/>
      <c r="AU332" s="234"/>
      <c r="AV332" s="234"/>
      <c r="AW332" s="235"/>
      <c r="AX332" s="234"/>
      <c r="AY332" s="234"/>
      <c r="AZ332" s="234"/>
      <c r="BA332" s="99"/>
    </row>
    <row r="333" spans="1:53" ht="15.75" hidden="1" customHeight="1" x14ac:dyDescent="0.25">
      <c r="A333" s="2835"/>
      <c r="B333" s="2908"/>
      <c r="C333" s="2886"/>
      <c r="D333" s="2886"/>
      <c r="E333" s="2918"/>
      <c r="F333" s="2914"/>
      <c r="G333" s="2914"/>
      <c r="H333" s="2914"/>
      <c r="I333" s="2864"/>
      <c r="J333" s="104"/>
      <c r="K333" s="102"/>
      <c r="L333" s="102"/>
      <c r="M333" s="102"/>
      <c r="N333" s="101"/>
      <c r="O333" s="101"/>
      <c r="P333" s="101"/>
      <c r="Q333" s="101"/>
      <c r="R333" s="101"/>
      <c r="S333" s="101"/>
      <c r="T333" s="101"/>
      <c r="U333" s="101"/>
      <c r="V333" s="101"/>
      <c r="W333" s="101"/>
      <c r="X333" s="101"/>
      <c r="Y333" s="101"/>
      <c r="Z333" s="268"/>
      <c r="AA333" s="234"/>
      <c r="AB333" s="237"/>
      <c r="AC333" s="236"/>
      <c r="AD333" s="234"/>
      <c r="AE333" s="234"/>
      <c r="AF333" s="234"/>
      <c r="AG333" s="234"/>
      <c r="AH333" s="543">
        <f t="shared" si="6"/>
        <v>0</v>
      </c>
      <c r="AI333" s="235"/>
      <c r="AJ333" s="234"/>
      <c r="AK333" s="234"/>
      <c r="AL333" s="234"/>
      <c r="AM333" s="234"/>
      <c r="AN333" s="2281">
        <f t="shared" si="7"/>
        <v>0</v>
      </c>
      <c r="AO333" s="234"/>
      <c r="AP333" s="234"/>
      <c r="AQ333" s="234"/>
      <c r="AR333" s="234"/>
      <c r="AS333" s="234"/>
      <c r="AT333" s="234"/>
      <c r="AU333" s="234"/>
      <c r="AV333" s="234"/>
      <c r="AW333" s="235"/>
      <c r="AX333" s="234"/>
      <c r="AY333" s="234"/>
      <c r="AZ333" s="234"/>
      <c r="BA333" s="99"/>
    </row>
    <row r="334" spans="1:53" ht="15.75" hidden="1" customHeight="1" x14ac:dyDescent="0.25">
      <c r="A334" s="2835"/>
      <c r="B334" s="2908"/>
      <c r="C334" s="2886"/>
      <c r="D334" s="2886"/>
      <c r="E334" s="283" t="s">
        <v>534</v>
      </c>
      <c r="F334" s="286" t="s">
        <v>51</v>
      </c>
      <c r="G334" s="286" t="s">
        <v>124</v>
      </c>
      <c r="H334" s="286">
        <v>60</v>
      </c>
      <c r="I334" s="282">
        <v>15</v>
      </c>
      <c r="J334" s="171"/>
      <c r="K334" s="102"/>
      <c r="L334" s="102"/>
      <c r="M334" s="102"/>
      <c r="N334" s="101"/>
      <c r="O334" s="101"/>
      <c r="P334" s="101"/>
      <c r="Q334" s="101"/>
      <c r="R334" s="101"/>
      <c r="S334" s="101"/>
      <c r="T334" s="101"/>
      <c r="U334" s="101"/>
      <c r="V334" s="101"/>
      <c r="W334" s="101"/>
      <c r="X334" s="101"/>
      <c r="Y334" s="101"/>
      <c r="Z334" s="268"/>
      <c r="AA334" s="234"/>
      <c r="AB334" s="237"/>
      <c r="AC334" s="236"/>
      <c r="AD334" s="234"/>
      <c r="AE334" s="234"/>
      <c r="AF334" s="234"/>
      <c r="AG334" s="234"/>
      <c r="AH334" s="543">
        <f t="shared" si="6"/>
        <v>0</v>
      </c>
      <c r="AI334" s="235"/>
      <c r="AJ334" s="234"/>
      <c r="AK334" s="234"/>
      <c r="AL334" s="234"/>
      <c r="AM334" s="234"/>
      <c r="AN334" s="2281">
        <f t="shared" si="7"/>
        <v>0</v>
      </c>
      <c r="AO334" s="234"/>
      <c r="AP334" s="234"/>
      <c r="AQ334" s="234"/>
      <c r="AR334" s="234"/>
      <c r="AS334" s="234"/>
      <c r="AT334" s="234"/>
      <c r="AU334" s="234"/>
      <c r="AV334" s="234"/>
      <c r="AW334" s="235"/>
      <c r="AX334" s="234"/>
      <c r="AY334" s="234"/>
      <c r="AZ334" s="234"/>
      <c r="BA334" s="99"/>
    </row>
    <row r="335" spans="1:53" ht="15.75" hidden="1" customHeight="1" x14ac:dyDescent="0.25">
      <c r="A335" s="2835"/>
      <c r="B335" s="2908"/>
      <c r="C335" s="2886"/>
      <c r="D335" s="2886"/>
      <c r="E335" s="283" t="s">
        <v>533</v>
      </c>
      <c r="F335" s="171" t="s">
        <v>227</v>
      </c>
      <c r="G335" s="171" t="s">
        <v>124</v>
      </c>
      <c r="H335" s="291">
        <v>1</v>
      </c>
      <c r="I335" s="290">
        <v>0.6</v>
      </c>
      <c r="J335" s="171"/>
      <c r="K335" s="102"/>
      <c r="L335" s="102"/>
      <c r="M335" s="102"/>
      <c r="N335" s="101"/>
      <c r="O335" s="101"/>
      <c r="P335" s="101"/>
      <c r="Q335" s="101"/>
      <c r="R335" s="101"/>
      <c r="S335" s="101"/>
      <c r="T335" s="101"/>
      <c r="U335" s="101"/>
      <c r="V335" s="101"/>
      <c r="W335" s="101"/>
      <c r="X335" s="101"/>
      <c r="Y335" s="101"/>
      <c r="Z335" s="268"/>
      <c r="AA335" s="234"/>
      <c r="AB335" s="237"/>
      <c r="AC335" s="236"/>
      <c r="AD335" s="234"/>
      <c r="AE335" s="234"/>
      <c r="AF335" s="234"/>
      <c r="AG335" s="234"/>
      <c r="AH335" s="543">
        <f t="shared" si="6"/>
        <v>0</v>
      </c>
      <c r="AI335" s="235"/>
      <c r="AJ335" s="234"/>
      <c r="AK335" s="234"/>
      <c r="AL335" s="234"/>
      <c r="AM335" s="234"/>
      <c r="AN335" s="2281">
        <f t="shared" si="7"/>
        <v>0</v>
      </c>
      <c r="AO335" s="234"/>
      <c r="AP335" s="234"/>
      <c r="AQ335" s="234"/>
      <c r="AR335" s="234"/>
      <c r="AS335" s="234"/>
      <c r="AT335" s="234"/>
      <c r="AU335" s="234"/>
      <c r="AV335" s="234"/>
      <c r="AW335" s="235"/>
      <c r="AX335" s="234"/>
      <c r="AY335" s="234"/>
      <c r="AZ335" s="234"/>
      <c r="BA335" s="99"/>
    </row>
    <row r="336" spans="1:53" ht="15.75" hidden="1" customHeight="1" x14ac:dyDescent="0.25">
      <c r="A336" s="2835"/>
      <c r="B336" s="2908"/>
      <c r="C336" s="2886"/>
      <c r="D336" s="2886"/>
      <c r="E336" s="283" t="s">
        <v>532</v>
      </c>
      <c r="F336" s="171" t="s">
        <v>531</v>
      </c>
      <c r="G336" s="171" t="s">
        <v>124</v>
      </c>
      <c r="H336" s="171">
        <v>4000</v>
      </c>
      <c r="I336" s="282">
        <v>1000</v>
      </c>
      <c r="J336" s="171"/>
      <c r="K336" s="102"/>
      <c r="L336" s="102"/>
      <c r="M336" s="102"/>
      <c r="N336" s="101"/>
      <c r="O336" s="101"/>
      <c r="P336" s="101"/>
      <c r="Q336" s="101"/>
      <c r="R336" s="101"/>
      <c r="S336" s="101"/>
      <c r="T336" s="101"/>
      <c r="U336" s="101"/>
      <c r="V336" s="101"/>
      <c r="W336" s="101"/>
      <c r="X336" s="101"/>
      <c r="Y336" s="101"/>
      <c r="Z336" s="268"/>
      <c r="AA336" s="234"/>
      <c r="AB336" s="237"/>
      <c r="AC336" s="236"/>
      <c r="AD336" s="234"/>
      <c r="AE336" s="234"/>
      <c r="AF336" s="234"/>
      <c r="AG336" s="234"/>
      <c r="AH336" s="543">
        <f t="shared" si="6"/>
        <v>0</v>
      </c>
      <c r="AI336" s="235"/>
      <c r="AJ336" s="234"/>
      <c r="AK336" s="234"/>
      <c r="AL336" s="234"/>
      <c r="AM336" s="234"/>
      <c r="AN336" s="2281">
        <f t="shared" si="7"/>
        <v>0</v>
      </c>
      <c r="AO336" s="234"/>
      <c r="AP336" s="234"/>
      <c r="AQ336" s="234"/>
      <c r="AR336" s="234"/>
      <c r="AS336" s="234"/>
      <c r="AT336" s="234"/>
      <c r="AU336" s="234"/>
      <c r="AV336" s="234"/>
      <c r="AW336" s="235"/>
      <c r="AX336" s="234"/>
      <c r="AY336" s="234"/>
      <c r="AZ336" s="234"/>
      <c r="BA336" s="99"/>
    </row>
    <row r="337" spans="1:53" ht="15.75" hidden="1" customHeight="1" x14ac:dyDescent="0.25">
      <c r="A337" s="2835"/>
      <c r="B337" s="2908"/>
      <c r="C337" s="2886"/>
      <c r="D337" s="2886"/>
      <c r="E337" s="283" t="s">
        <v>530</v>
      </c>
      <c r="F337" s="286" t="s">
        <v>227</v>
      </c>
      <c r="G337" s="289">
        <v>0.25</v>
      </c>
      <c r="H337" s="289">
        <v>0.6</v>
      </c>
      <c r="I337" s="288">
        <f>0.35/4</f>
        <v>8.7499999999999994E-2</v>
      </c>
      <c r="J337" s="171"/>
      <c r="K337" s="102"/>
      <c r="L337" s="102"/>
      <c r="M337" s="102"/>
      <c r="N337" s="101"/>
      <c r="O337" s="101"/>
      <c r="P337" s="101"/>
      <c r="Q337" s="101"/>
      <c r="R337" s="101"/>
      <c r="S337" s="101"/>
      <c r="T337" s="101"/>
      <c r="U337" s="101"/>
      <c r="V337" s="101"/>
      <c r="W337" s="101"/>
      <c r="X337" s="101"/>
      <c r="Y337" s="101"/>
      <c r="Z337" s="268"/>
      <c r="AA337" s="234"/>
      <c r="AB337" s="237"/>
      <c r="AC337" s="236"/>
      <c r="AD337" s="234"/>
      <c r="AE337" s="234"/>
      <c r="AF337" s="234"/>
      <c r="AG337" s="234"/>
      <c r="AH337" s="543">
        <f t="shared" si="6"/>
        <v>0</v>
      </c>
      <c r="AI337" s="235"/>
      <c r="AJ337" s="234"/>
      <c r="AK337" s="234"/>
      <c r="AL337" s="234"/>
      <c r="AM337" s="234"/>
      <c r="AN337" s="2281">
        <f t="shared" si="7"/>
        <v>0</v>
      </c>
      <c r="AO337" s="234"/>
      <c r="AP337" s="234"/>
      <c r="AQ337" s="234"/>
      <c r="AR337" s="234"/>
      <c r="AS337" s="234"/>
      <c r="AT337" s="234"/>
      <c r="AU337" s="234"/>
      <c r="AV337" s="234"/>
      <c r="AW337" s="235"/>
      <c r="AX337" s="234"/>
      <c r="AY337" s="234"/>
      <c r="AZ337" s="234"/>
      <c r="BA337" s="99"/>
    </row>
    <row r="338" spans="1:53" ht="15.75" hidden="1" customHeight="1" x14ac:dyDescent="0.25">
      <c r="A338" s="2835"/>
      <c r="B338" s="2908"/>
      <c r="C338" s="2886"/>
      <c r="D338" s="2886"/>
      <c r="E338" s="283" t="s">
        <v>529</v>
      </c>
      <c r="F338" s="171" t="s">
        <v>51</v>
      </c>
      <c r="G338" s="171" t="s">
        <v>124</v>
      </c>
      <c r="H338" s="171">
        <v>24</v>
      </c>
      <c r="I338" s="282">
        <v>6</v>
      </c>
      <c r="J338" s="171"/>
      <c r="K338" s="102"/>
      <c r="L338" s="102"/>
      <c r="M338" s="102"/>
      <c r="N338" s="101"/>
      <c r="O338" s="101"/>
      <c r="P338" s="101"/>
      <c r="Q338" s="101"/>
      <c r="R338" s="101"/>
      <c r="S338" s="101"/>
      <c r="T338" s="101"/>
      <c r="U338" s="101"/>
      <c r="V338" s="101"/>
      <c r="W338" s="101"/>
      <c r="X338" s="101"/>
      <c r="Y338" s="101"/>
      <c r="Z338" s="268"/>
      <c r="AA338" s="234"/>
      <c r="AB338" s="237"/>
      <c r="AC338" s="236"/>
      <c r="AD338" s="234"/>
      <c r="AE338" s="234"/>
      <c r="AF338" s="234"/>
      <c r="AG338" s="234"/>
      <c r="AH338" s="543">
        <f t="shared" si="6"/>
        <v>0</v>
      </c>
      <c r="AI338" s="235"/>
      <c r="AJ338" s="234"/>
      <c r="AK338" s="234"/>
      <c r="AL338" s="234"/>
      <c r="AM338" s="234"/>
      <c r="AN338" s="2281">
        <f t="shared" si="7"/>
        <v>0</v>
      </c>
      <c r="AO338" s="234"/>
      <c r="AP338" s="234"/>
      <c r="AQ338" s="234"/>
      <c r="AR338" s="234"/>
      <c r="AS338" s="234"/>
      <c r="AT338" s="234"/>
      <c r="AU338" s="234"/>
      <c r="AV338" s="234"/>
      <c r="AW338" s="235"/>
      <c r="AX338" s="234"/>
      <c r="AY338" s="234"/>
      <c r="AZ338" s="234"/>
      <c r="BA338" s="99"/>
    </row>
    <row r="339" spans="1:53" ht="15.75" hidden="1" customHeight="1" x14ac:dyDescent="0.25">
      <c r="A339" s="2835"/>
      <c r="B339" s="2908"/>
      <c r="C339" s="2886"/>
      <c r="D339" s="2886"/>
      <c r="E339" s="283" t="s">
        <v>528</v>
      </c>
      <c r="F339" s="171" t="s">
        <v>526</v>
      </c>
      <c r="G339" s="171" t="s">
        <v>124</v>
      </c>
      <c r="H339" s="287">
        <v>7500</v>
      </c>
      <c r="I339" s="282">
        <v>120</v>
      </c>
      <c r="J339" s="171"/>
      <c r="K339" s="102"/>
      <c r="L339" s="102"/>
      <c r="M339" s="102"/>
      <c r="N339" s="101"/>
      <c r="O339" s="101"/>
      <c r="P339" s="101"/>
      <c r="Q339" s="101"/>
      <c r="R339" s="101"/>
      <c r="S339" s="101"/>
      <c r="T339" s="101"/>
      <c r="U339" s="101"/>
      <c r="V339" s="101"/>
      <c r="W339" s="101"/>
      <c r="X339" s="101"/>
      <c r="Y339" s="101"/>
      <c r="Z339" s="268"/>
      <c r="AA339" s="234"/>
      <c r="AB339" s="237"/>
      <c r="AC339" s="236"/>
      <c r="AD339" s="234"/>
      <c r="AE339" s="234"/>
      <c r="AF339" s="234"/>
      <c r="AG339" s="234"/>
      <c r="AH339" s="543">
        <f t="shared" si="6"/>
        <v>0</v>
      </c>
      <c r="AI339" s="235"/>
      <c r="AJ339" s="234"/>
      <c r="AK339" s="234"/>
      <c r="AL339" s="234"/>
      <c r="AM339" s="234"/>
      <c r="AN339" s="2281">
        <f t="shared" si="7"/>
        <v>0</v>
      </c>
      <c r="AO339" s="234"/>
      <c r="AP339" s="234"/>
      <c r="AQ339" s="234"/>
      <c r="AR339" s="234"/>
      <c r="AS339" s="234"/>
      <c r="AT339" s="234"/>
      <c r="AU339" s="234"/>
      <c r="AV339" s="234"/>
      <c r="AW339" s="235"/>
      <c r="AX339" s="234"/>
      <c r="AY339" s="234"/>
      <c r="AZ339" s="234"/>
      <c r="BA339" s="99"/>
    </row>
    <row r="340" spans="1:53" ht="15.75" hidden="1" customHeight="1" x14ac:dyDescent="0.25">
      <c r="A340" s="2835"/>
      <c r="B340" s="2908"/>
      <c r="C340" s="2886"/>
      <c r="D340" s="2886"/>
      <c r="E340" s="283" t="s">
        <v>527</v>
      </c>
      <c r="F340" s="171" t="s">
        <v>526</v>
      </c>
      <c r="G340" s="171" t="s">
        <v>124</v>
      </c>
      <c r="H340" s="287">
        <v>3000</v>
      </c>
      <c r="I340" s="282">
        <v>120</v>
      </c>
      <c r="J340" s="171"/>
      <c r="K340" s="102"/>
      <c r="L340" s="102"/>
      <c r="M340" s="102"/>
      <c r="N340" s="101"/>
      <c r="O340" s="101"/>
      <c r="P340" s="101"/>
      <c r="Q340" s="101"/>
      <c r="R340" s="101"/>
      <c r="S340" s="101"/>
      <c r="T340" s="101"/>
      <c r="U340" s="101"/>
      <c r="V340" s="101"/>
      <c r="W340" s="101"/>
      <c r="X340" s="101"/>
      <c r="Y340" s="101"/>
      <c r="Z340" s="268"/>
      <c r="AA340" s="234"/>
      <c r="AB340" s="237"/>
      <c r="AC340" s="236"/>
      <c r="AD340" s="234"/>
      <c r="AE340" s="234"/>
      <c r="AF340" s="234"/>
      <c r="AG340" s="234"/>
      <c r="AH340" s="543">
        <f t="shared" si="6"/>
        <v>0</v>
      </c>
      <c r="AI340" s="235"/>
      <c r="AJ340" s="234"/>
      <c r="AK340" s="234"/>
      <c r="AL340" s="234"/>
      <c r="AM340" s="234"/>
      <c r="AN340" s="2281">
        <f t="shared" si="7"/>
        <v>0</v>
      </c>
      <c r="AO340" s="234"/>
      <c r="AP340" s="234"/>
      <c r="AQ340" s="234"/>
      <c r="AR340" s="234"/>
      <c r="AS340" s="234"/>
      <c r="AT340" s="234"/>
      <c r="AU340" s="234"/>
      <c r="AV340" s="234"/>
      <c r="AW340" s="235"/>
      <c r="AX340" s="234"/>
      <c r="AY340" s="234"/>
      <c r="AZ340" s="234"/>
      <c r="BA340" s="99"/>
    </row>
    <row r="341" spans="1:53" ht="25.5" hidden="1" customHeight="1" x14ac:dyDescent="0.25">
      <c r="A341" s="2835"/>
      <c r="B341" s="2908"/>
      <c r="C341" s="2886"/>
      <c r="D341" s="2886"/>
      <c r="E341" s="283" t="s">
        <v>525</v>
      </c>
      <c r="F341" s="286" t="s">
        <v>103</v>
      </c>
      <c r="G341" s="286">
        <v>552</v>
      </c>
      <c r="H341" s="286">
        <v>652</v>
      </c>
      <c r="I341" s="282">
        <v>25</v>
      </c>
      <c r="J341" s="171"/>
      <c r="K341" s="102"/>
      <c r="L341" s="102"/>
      <c r="M341" s="102"/>
      <c r="N341" s="101"/>
      <c r="O341" s="101"/>
      <c r="P341" s="101"/>
      <c r="Q341" s="101"/>
      <c r="R341" s="101"/>
      <c r="S341" s="101"/>
      <c r="T341" s="101"/>
      <c r="U341" s="101"/>
      <c r="V341" s="101"/>
      <c r="W341" s="101"/>
      <c r="X341" s="101"/>
      <c r="Y341" s="101"/>
      <c r="Z341" s="268"/>
      <c r="AA341" s="234"/>
      <c r="AB341" s="237"/>
      <c r="AC341" s="236"/>
      <c r="AD341" s="234"/>
      <c r="AE341" s="234"/>
      <c r="AF341" s="234"/>
      <c r="AG341" s="234"/>
      <c r="AH341" s="543">
        <f t="shared" si="6"/>
        <v>0</v>
      </c>
      <c r="AI341" s="235"/>
      <c r="AJ341" s="234"/>
      <c r="AK341" s="234"/>
      <c r="AL341" s="234"/>
      <c r="AM341" s="234"/>
      <c r="AN341" s="2281">
        <f t="shared" si="7"/>
        <v>0</v>
      </c>
      <c r="AO341" s="234"/>
      <c r="AP341" s="234"/>
      <c r="AQ341" s="234"/>
      <c r="AR341" s="234"/>
      <c r="AS341" s="234"/>
      <c r="AT341" s="234"/>
      <c r="AU341" s="234"/>
      <c r="AV341" s="234"/>
      <c r="AW341" s="235"/>
      <c r="AX341" s="234"/>
      <c r="AY341" s="234"/>
      <c r="AZ341" s="234"/>
      <c r="BA341" s="99"/>
    </row>
    <row r="342" spans="1:53" ht="15.75" hidden="1" customHeight="1" x14ac:dyDescent="0.25">
      <c r="A342" s="2835"/>
      <c r="B342" s="2908"/>
      <c r="C342" s="2886"/>
      <c r="D342" s="2886"/>
      <c r="E342" s="283" t="s">
        <v>524</v>
      </c>
      <c r="F342" s="171" t="s">
        <v>51</v>
      </c>
      <c r="G342" s="171" t="s">
        <v>124</v>
      </c>
      <c r="H342" s="171">
        <v>400</v>
      </c>
      <c r="I342" s="282">
        <v>100</v>
      </c>
      <c r="J342" s="171"/>
      <c r="K342" s="102"/>
      <c r="L342" s="102"/>
      <c r="M342" s="102"/>
      <c r="N342" s="101"/>
      <c r="O342" s="101"/>
      <c r="P342" s="101"/>
      <c r="Q342" s="101"/>
      <c r="R342" s="101"/>
      <c r="S342" s="101"/>
      <c r="T342" s="101"/>
      <c r="U342" s="101"/>
      <c r="V342" s="101"/>
      <c r="W342" s="101"/>
      <c r="X342" s="101"/>
      <c r="Y342" s="101"/>
      <c r="Z342" s="268"/>
      <c r="AA342" s="234"/>
      <c r="AB342" s="237"/>
      <c r="AC342" s="236"/>
      <c r="AD342" s="234"/>
      <c r="AE342" s="234"/>
      <c r="AF342" s="234"/>
      <c r="AG342" s="234"/>
      <c r="AH342" s="543">
        <f t="shared" si="6"/>
        <v>0</v>
      </c>
      <c r="AI342" s="235"/>
      <c r="AJ342" s="234"/>
      <c r="AK342" s="234"/>
      <c r="AL342" s="234"/>
      <c r="AM342" s="234"/>
      <c r="AN342" s="2281">
        <f t="shared" si="7"/>
        <v>0</v>
      </c>
      <c r="AO342" s="234"/>
      <c r="AP342" s="234"/>
      <c r="AQ342" s="234"/>
      <c r="AR342" s="234"/>
      <c r="AS342" s="234"/>
      <c r="AT342" s="234"/>
      <c r="AU342" s="234"/>
      <c r="AV342" s="234"/>
      <c r="AW342" s="235"/>
      <c r="AX342" s="234"/>
      <c r="AY342" s="234"/>
      <c r="AZ342" s="234"/>
      <c r="BA342" s="99"/>
    </row>
    <row r="343" spans="1:53" ht="15.75" hidden="1" customHeight="1" x14ac:dyDescent="0.25">
      <c r="A343" s="2835"/>
      <c r="B343" s="2908"/>
      <c r="C343" s="2886"/>
      <c r="D343" s="2886"/>
      <c r="E343" s="283" t="s">
        <v>523</v>
      </c>
      <c r="F343" s="286" t="s">
        <v>103</v>
      </c>
      <c r="G343" s="286">
        <v>0</v>
      </c>
      <c r="H343" s="285">
        <v>1</v>
      </c>
      <c r="I343" s="282"/>
      <c r="J343" s="171"/>
      <c r="K343" s="102"/>
      <c r="L343" s="102"/>
      <c r="M343" s="102"/>
      <c r="N343" s="101"/>
      <c r="O343" s="101"/>
      <c r="P343" s="101"/>
      <c r="Q343" s="101"/>
      <c r="R343" s="101"/>
      <c r="S343" s="101"/>
      <c r="T343" s="101"/>
      <c r="U343" s="101"/>
      <c r="V343" s="101"/>
      <c r="W343" s="101"/>
      <c r="X343" s="101"/>
      <c r="Y343" s="101"/>
      <c r="Z343" s="268"/>
      <c r="AA343" s="234"/>
      <c r="AB343" s="237"/>
      <c r="AC343" s="236"/>
      <c r="AD343" s="234"/>
      <c r="AE343" s="234"/>
      <c r="AF343" s="234"/>
      <c r="AG343" s="234"/>
      <c r="AH343" s="543">
        <f t="shared" si="6"/>
        <v>0</v>
      </c>
      <c r="AI343" s="235"/>
      <c r="AJ343" s="234"/>
      <c r="AK343" s="234"/>
      <c r="AL343" s="234"/>
      <c r="AM343" s="234"/>
      <c r="AN343" s="2281">
        <f t="shared" si="7"/>
        <v>0</v>
      </c>
      <c r="AO343" s="234"/>
      <c r="AP343" s="234"/>
      <c r="AQ343" s="234"/>
      <c r="AR343" s="234"/>
      <c r="AS343" s="234"/>
      <c r="AT343" s="234"/>
      <c r="AU343" s="234"/>
      <c r="AV343" s="234"/>
      <c r="AW343" s="235"/>
      <c r="AX343" s="234"/>
      <c r="AY343" s="234"/>
      <c r="AZ343" s="234"/>
      <c r="BA343" s="99"/>
    </row>
    <row r="344" spans="1:53" ht="15.75" hidden="1" customHeight="1" x14ac:dyDescent="0.25">
      <c r="A344" s="2835"/>
      <c r="B344" s="2908"/>
      <c r="C344" s="2886"/>
      <c r="D344" s="2886"/>
      <c r="E344" s="283" t="s">
        <v>522</v>
      </c>
      <c r="F344" s="171" t="s">
        <v>521</v>
      </c>
      <c r="G344" s="171">
        <v>2</v>
      </c>
      <c r="H344" s="284">
        <v>9</v>
      </c>
      <c r="I344" s="282">
        <v>1</v>
      </c>
      <c r="J344" s="171"/>
      <c r="K344" s="102"/>
      <c r="L344" s="102"/>
      <c r="M344" s="102"/>
      <c r="N344" s="101"/>
      <c r="O344" s="101"/>
      <c r="P344" s="101"/>
      <c r="Q344" s="101"/>
      <c r="R344" s="101"/>
      <c r="S344" s="101"/>
      <c r="T344" s="101"/>
      <c r="U344" s="101"/>
      <c r="V344" s="101"/>
      <c r="W344" s="101"/>
      <c r="X344" s="101"/>
      <c r="Y344" s="101"/>
      <c r="Z344" s="268"/>
      <c r="AA344" s="234"/>
      <c r="AB344" s="237"/>
      <c r="AC344" s="236"/>
      <c r="AD344" s="234"/>
      <c r="AE344" s="234"/>
      <c r="AF344" s="234"/>
      <c r="AG344" s="234"/>
      <c r="AH344" s="543">
        <f t="shared" si="6"/>
        <v>0</v>
      </c>
      <c r="AI344" s="235"/>
      <c r="AJ344" s="234"/>
      <c r="AK344" s="234"/>
      <c r="AL344" s="234"/>
      <c r="AM344" s="234"/>
      <c r="AN344" s="2281">
        <f t="shared" si="7"/>
        <v>0</v>
      </c>
      <c r="AO344" s="234"/>
      <c r="AP344" s="234"/>
      <c r="AQ344" s="234"/>
      <c r="AR344" s="234"/>
      <c r="AS344" s="234"/>
      <c r="AT344" s="234"/>
      <c r="AU344" s="234"/>
      <c r="AV344" s="234"/>
      <c r="AW344" s="235"/>
      <c r="AX344" s="234"/>
      <c r="AY344" s="234"/>
      <c r="AZ344" s="234"/>
      <c r="BA344" s="99"/>
    </row>
    <row r="345" spans="1:53" ht="15.75" hidden="1" customHeight="1" x14ac:dyDescent="0.25">
      <c r="A345" s="2835"/>
      <c r="B345" s="2908"/>
      <c r="C345" s="2886"/>
      <c r="D345" s="2886"/>
      <c r="E345" s="283" t="s">
        <v>520</v>
      </c>
      <c r="F345" s="171" t="s">
        <v>51</v>
      </c>
      <c r="G345" s="171" t="s">
        <v>124</v>
      </c>
      <c r="H345" s="171">
        <v>190000</v>
      </c>
      <c r="I345" s="282">
        <v>47500</v>
      </c>
      <c r="J345" s="171"/>
      <c r="K345" s="102"/>
      <c r="L345" s="102"/>
      <c r="M345" s="102"/>
      <c r="N345" s="101"/>
      <c r="O345" s="101"/>
      <c r="P345" s="101"/>
      <c r="Q345" s="101"/>
      <c r="R345" s="101"/>
      <c r="S345" s="101"/>
      <c r="T345" s="101"/>
      <c r="U345" s="101"/>
      <c r="V345" s="101"/>
      <c r="W345" s="101"/>
      <c r="X345" s="101"/>
      <c r="Y345" s="101"/>
      <c r="Z345" s="268"/>
      <c r="AA345" s="234"/>
      <c r="AB345" s="237"/>
      <c r="AC345" s="236"/>
      <c r="AD345" s="234"/>
      <c r="AE345" s="234"/>
      <c r="AF345" s="234"/>
      <c r="AG345" s="234"/>
      <c r="AH345" s="543">
        <f t="shared" si="6"/>
        <v>0</v>
      </c>
      <c r="AI345" s="235"/>
      <c r="AJ345" s="234"/>
      <c r="AK345" s="234"/>
      <c r="AL345" s="234"/>
      <c r="AM345" s="234"/>
      <c r="AN345" s="2281">
        <f t="shared" si="7"/>
        <v>0</v>
      </c>
      <c r="AO345" s="234"/>
      <c r="AP345" s="234"/>
      <c r="AQ345" s="234"/>
      <c r="AR345" s="234"/>
      <c r="AS345" s="234"/>
      <c r="AT345" s="234"/>
      <c r="AU345" s="234"/>
      <c r="AV345" s="234"/>
      <c r="AW345" s="235"/>
      <c r="AX345" s="234"/>
      <c r="AY345" s="234"/>
      <c r="AZ345" s="234"/>
      <c r="BA345" s="99"/>
    </row>
    <row r="346" spans="1:53" ht="15.75" hidden="1" customHeight="1" x14ac:dyDescent="0.25">
      <c r="A346" s="2835"/>
      <c r="B346" s="2908"/>
      <c r="C346" s="2886"/>
      <c r="D346" s="2886"/>
      <c r="E346" s="283" t="s">
        <v>519</v>
      </c>
      <c r="F346" s="171" t="s">
        <v>51</v>
      </c>
      <c r="G346" s="171" t="s">
        <v>124</v>
      </c>
      <c r="H346" s="171">
        <v>10000</v>
      </c>
      <c r="I346" s="282">
        <v>2500</v>
      </c>
      <c r="J346" s="171"/>
      <c r="K346" s="102"/>
      <c r="L346" s="102"/>
      <c r="M346" s="102"/>
      <c r="N346" s="101"/>
      <c r="O346" s="101"/>
      <c r="P346" s="101"/>
      <c r="Q346" s="101"/>
      <c r="R346" s="101"/>
      <c r="S346" s="101"/>
      <c r="T346" s="101"/>
      <c r="U346" s="101"/>
      <c r="V346" s="101"/>
      <c r="W346" s="101"/>
      <c r="X346" s="101"/>
      <c r="Y346" s="101"/>
      <c r="Z346" s="268"/>
      <c r="AA346" s="234"/>
      <c r="AB346" s="237"/>
      <c r="AC346" s="236"/>
      <c r="AD346" s="234"/>
      <c r="AE346" s="234"/>
      <c r="AF346" s="234"/>
      <c r="AG346" s="234"/>
      <c r="AH346" s="543">
        <f t="shared" si="6"/>
        <v>0</v>
      </c>
      <c r="AI346" s="235"/>
      <c r="AJ346" s="234"/>
      <c r="AK346" s="234"/>
      <c r="AL346" s="234"/>
      <c r="AM346" s="234"/>
      <c r="AN346" s="2281">
        <f t="shared" si="7"/>
        <v>0</v>
      </c>
      <c r="AO346" s="234"/>
      <c r="AP346" s="234"/>
      <c r="AQ346" s="234"/>
      <c r="AR346" s="234"/>
      <c r="AS346" s="234"/>
      <c r="AT346" s="234"/>
      <c r="AU346" s="234"/>
      <c r="AV346" s="234"/>
      <c r="AW346" s="235"/>
      <c r="AX346" s="234"/>
      <c r="AY346" s="234"/>
      <c r="AZ346" s="234"/>
      <c r="BA346" s="99"/>
    </row>
    <row r="347" spans="1:53" ht="15.75" hidden="1" customHeight="1" x14ac:dyDescent="0.25">
      <c r="A347" s="2835"/>
      <c r="B347" s="2908"/>
      <c r="C347" s="2886"/>
      <c r="D347" s="2886"/>
      <c r="E347" s="281" t="s">
        <v>518</v>
      </c>
      <c r="F347" s="280" t="s">
        <v>227</v>
      </c>
      <c r="G347" s="279">
        <v>0.1</v>
      </c>
      <c r="H347" s="279">
        <v>0.4</v>
      </c>
      <c r="I347" s="278">
        <v>0.05</v>
      </c>
      <c r="J347" s="171"/>
      <c r="K347" s="102"/>
      <c r="L347" s="102"/>
      <c r="M347" s="102"/>
      <c r="N347" s="101"/>
      <c r="O347" s="101"/>
      <c r="P347" s="101"/>
      <c r="Q347" s="101"/>
      <c r="R347" s="101"/>
      <c r="S347" s="101"/>
      <c r="T347" s="101"/>
      <c r="U347" s="101"/>
      <c r="V347" s="101"/>
      <c r="W347" s="101"/>
      <c r="X347" s="101"/>
      <c r="Y347" s="101"/>
      <c r="Z347" s="268"/>
      <c r="AA347" s="234"/>
      <c r="AB347" s="237"/>
      <c r="AC347" s="236"/>
      <c r="AD347" s="234"/>
      <c r="AE347" s="234"/>
      <c r="AF347" s="234"/>
      <c r="AG347" s="234"/>
      <c r="AH347" s="543">
        <f t="shared" si="6"/>
        <v>0</v>
      </c>
      <c r="AI347" s="235"/>
      <c r="AJ347" s="234"/>
      <c r="AK347" s="234"/>
      <c r="AL347" s="234"/>
      <c r="AM347" s="234"/>
      <c r="AN347" s="2281">
        <f t="shared" si="7"/>
        <v>0</v>
      </c>
      <c r="AO347" s="234"/>
      <c r="AP347" s="234"/>
      <c r="AQ347" s="234"/>
      <c r="AR347" s="234"/>
      <c r="AS347" s="234"/>
      <c r="AT347" s="234"/>
      <c r="AU347" s="234"/>
      <c r="AV347" s="234"/>
      <c r="AW347" s="235"/>
      <c r="AX347" s="234"/>
      <c r="AY347" s="234"/>
      <c r="AZ347" s="234"/>
      <c r="BA347" s="99"/>
    </row>
    <row r="348" spans="1:53" ht="15.75" hidden="1" customHeight="1" x14ac:dyDescent="0.25">
      <c r="A348" s="2835"/>
      <c r="B348" s="2908"/>
      <c r="C348" s="2886"/>
      <c r="D348" s="2886"/>
      <c r="E348" s="277" t="s">
        <v>517</v>
      </c>
      <c r="F348" s="276" t="s">
        <v>129</v>
      </c>
      <c r="G348" s="275">
        <v>0</v>
      </c>
      <c r="H348" s="275">
        <v>1</v>
      </c>
      <c r="I348" s="274">
        <v>0.2</v>
      </c>
      <c r="J348" s="171"/>
      <c r="K348" s="102"/>
      <c r="L348" s="102"/>
      <c r="M348" s="102"/>
      <c r="N348" s="101"/>
      <c r="O348" s="101"/>
      <c r="P348" s="101"/>
      <c r="Q348" s="101"/>
      <c r="R348" s="101"/>
      <c r="S348" s="101"/>
      <c r="T348" s="101"/>
      <c r="U348" s="101"/>
      <c r="V348" s="101"/>
      <c r="W348" s="101"/>
      <c r="X348" s="101"/>
      <c r="Y348" s="101"/>
      <c r="Z348" s="268"/>
      <c r="AA348" s="234"/>
      <c r="AB348" s="237"/>
      <c r="AC348" s="236"/>
      <c r="AD348" s="234"/>
      <c r="AE348" s="234"/>
      <c r="AF348" s="234"/>
      <c r="AG348" s="234"/>
      <c r="AH348" s="543">
        <f t="shared" si="6"/>
        <v>0</v>
      </c>
      <c r="AI348" s="235"/>
      <c r="AJ348" s="234"/>
      <c r="AK348" s="234"/>
      <c r="AL348" s="234"/>
      <c r="AM348" s="234"/>
      <c r="AN348" s="2281">
        <f t="shared" si="7"/>
        <v>0</v>
      </c>
      <c r="AO348" s="234"/>
      <c r="AP348" s="234"/>
      <c r="AQ348" s="234"/>
      <c r="AR348" s="234"/>
      <c r="AS348" s="234"/>
      <c r="AT348" s="234"/>
      <c r="AU348" s="234"/>
      <c r="AV348" s="234"/>
      <c r="AW348" s="235"/>
      <c r="AX348" s="234"/>
      <c r="AY348" s="234"/>
      <c r="AZ348" s="234"/>
      <c r="BA348" s="99"/>
    </row>
    <row r="349" spans="1:53" ht="15.75" hidden="1" customHeight="1" x14ac:dyDescent="0.25">
      <c r="A349" s="2836"/>
      <c r="B349" s="2908"/>
      <c r="C349" s="2886"/>
      <c r="D349" s="2886"/>
      <c r="E349" s="273" t="s">
        <v>516</v>
      </c>
      <c r="F349" s="272" t="s">
        <v>515</v>
      </c>
      <c r="G349" s="271" t="s">
        <v>124</v>
      </c>
      <c r="H349" s="270">
        <v>4</v>
      </c>
      <c r="I349" s="269">
        <v>1</v>
      </c>
      <c r="J349" s="171"/>
      <c r="K349" s="102"/>
      <c r="L349" s="102"/>
      <c r="M349" s="102"/>
      <c r="N349" s="101"/>
      <c r="O349" s="101"/>
      <c r="P349" s="101"/>
      <c r="Q349" s="101"/>
      <c r="R349" s="101"/>
      <c r="S349" s="101"/>
      <c r="T349" s="101"/>
      <c r="U349" s="101"/>
      <c r="V349" s="101"/>
      <c r="W349" s="101"/>
      <c r="X349" s="101"/>
      <c r="Y349" s="101"/>
      <c r="Z349" s="268"/>
      <c r="AA349" s="234"/>
      <c r="AB349" s="237"/>
      <c r="AC349" s="236"/>
      <c r="AD349" s="234"/>
      <c r="AE349" s="234"/>
      <c r="AF349" s="234"/>
      <c r="AG349" s="234"/>
      <c r="AH349" s="543">
        <f t="shared" si="6"/>
        <v>0</v>
      </c>
      <c r="AI349" s="235"/>
      <c r="AJ349" s="234"/>
      <c r="AK349" s="234"/>
      <c r="AL349" s="234"/>
      <c r="AM349" s="234"/>
      <c r="AN349" s="2281">
        <f t="shared" si="7"/>
        <v>0</v>
      </c>
      <c r="AO349" s="234"/>
      <c r="AP349" s="234"/>
      <c r="AQ349" s="234"/>
      <c r="AR349" s="234"/>
      <c r="AS349" s="234"/>
      <c r="AT349" s="234"/>
      <c r="AU349" s="234"/>
      <c r="AV349" s="234"/>
      <c r="AW349" s="235"/>
      <c r="AX349" s="234"/>
      <c r="AY349" s="234"/>
      <c r="AZ349" s="234"/>
      <c r="BA349" s="99"/>
    </row>
    <row r="350" spans="1:53" ht="77.25" thickBot="1" x14ac:dyDescent="0.3">
      <c r="A350" s="267"/>
      <c r="B350" s="2909"/>
      <c r="C350" s="2887"/>
      <c r="D350" s="2886"/>
      <c r="E350" s="266"/>
      <c r="F350" s="265"/>
      <c r="G350" s="263"/>
      <c r="H350" s="264"/>
      <c r="I350" s="263"/>
      <c r="J350" s="262" t="s">
        <v>514</v>
      </c>
      <c r="K350" s="260" t="s">
        <v>513</v>
      </c>
      <c r="L350" s="261">
        <v>2185</v>
      </c>
      <c r="M350" s="260">
        <v>2</v>
      </c>
      <c r="N350" s="259" t="s">
        <v>512</v>
      </c>
      <c r="O350" s="258" t="s">
        <v>511</v>
      </c>
      <c r="P350" s="257" t="s">
        <v>438</v>
      </c>
      <c r="Q350" s="256" t="s">
        <v>479</v>
      </c>
      <c r="R350" s="256" t="s">
        <v>479</v>
      </c>
      <c r="S350" s="256" t="s">
        <v>479</v>
      </c>
      <c r="T350" s="256" t="s">
        <v>479</v>
      </c>
      <c r="U350" s="256" t="s">
        <v>479</v>
      </c>
      <c r="V350" s="256" t="s">
        <v>479</v>
      </c>
      <c r="W350" s="256" t="s">
        <v>479</v>
      </c>
      <c r="X350" s="256" t="s">
        <v>479</v>
      </c>
      <c r="Y350" s="255" t="s">
        <v>479</v>
      </c>
      <c r="Z350" s="254" t="s">
        <v>510</v>
      </c>
      <c r="AA350" s="253">
        <v>44028</v>
      </c>
      <c r="AB350" s="252" t="s">
        <v>509</v>
      </c>
      <c r="AC350" s="251">
        <v>30000000</v>
      </c>
      <c r="AD350" s="250">
        <v>69857000</v>
      </c>
      <c r="AE350" s="250"/>
      <c r="AF350" s="250"/>
      <c r="AG350" s="250"/>
      <c r="AH350" s="543">
        <f t="shared" si="6"/>
        <v>99857000</v>
      </c>
      <c r="AI350" s="248">
        <v>21750000</v>
      </c>
      <c r="AJ350" s="250">
        <v>20000000</v>
      </c>
      <c r="AK350" s="249"/>
      <c r="AL350" s="249"/>
      <c r="AM350" s="249"/>
      <c r="AN350" s="2281">
        <f t="shared" si="7"/>
        <v>41750000</v>
      </c>
      <c r="AO350" s="249"/>
      <c r="AP350" s="249"/>
      <c r="AQ350" s="249"/>
      <c r="AR350" s="249"/>
      <c r="AS350" s="249"/>
      <c r="AT350" s="249"/>
      <c r="AU350" s="249"/>
      <c r="AV350" s="249"/>
      <c r="AW350" s="248">
        <f>AC350+38000000</f>
        <v>68000000</v>
      </c>
      <c r="AX350" s="234"/>
      <c r="AY350" s="234"/>
      <c r="AZ350" s="234"/>
      <c r="BA350" s="99"/>
    </row>
    <row r="351" spans="1:53" ht="54" hidden="1" customHeight="1" x14ac:dyDescent="0.25">
      <c r="A351" s="2897" t="s">
        <v>508</v>
      </c>
      <c r="B351" s="209" t="s">
        <v>431</v>
      </c>
      <c r="C351" s="2884" t="s">
        <v>507</v>
      </c>
      <c r="D351" s="2871" t="s">
        <v>506</v>
      </c>
      <c r="E351" s="208" t="s">
        <v>505</v>
      </c>
      <c r="F351" s="247" t="s">
        <v>504</v>
      </c>
      <c r="G351" s="246">
        <v>167975</v>
      </c>
      <c r="H351" s="245" t="s">
        <v>503</v>
      </c>
      <c r="I351" s="244">
        <v>1</v>
      </c>
      <c r="J351" s="121" t="s">
        <v>441</v>
      </c>
      <c r="K351" s="121" t="s">
        <v>440</v>
      </c>
      <c r="L351" s="115">
        <v>2232</v>
      </c>
      <c r="M351" s="115">
        <v>1</v>
      </c>
      <c r="N351" s="215" t="s">
        <v>502</v>
      </c>
      <c r="O351" s="115"/>
      <c r="P351" s="215" t="s">
        <v>438</v>
      </c>
      <c r="Q351" s="115" t="s">
        <v>0</v>
      </c>
      <c r="R351" s="115" t="s">
        <v>0</v>
      </c>
      <c r="S351" s="115" t="s">
        <v>0</v>
      </c>
      <c r="T351" s="115" t="s">
        <v>0</v>
      </c>
      <c r="U351" s="115" t="s">
        <v>0</v>
      </c>
      <c r="V351" s="115" t="s">
        <v>0</v>
      </c>
      <c r="W351" s="115" t="s">
        <v>0</v>
      </c>
      <c r="X351" s="115" t="s">
        <v>0</v>
      </c>
      <c r="Y351" s="115" t="s">
        <v>0</v>
      </c>
      <c r="Z351" s="238"/>
      <c r="AA351" s="234"/>
      <c r="AB351" s="237"/>
      <c r="AC351" s="243"/>
      <c r="AD351" s="242"/>
      <c r="AE351" s="234"/>
      <c r="AF351" s="234"/>
      <c r="AG351" s="234"/>
      <c r="AH351" s="543">
        <f t="shared" si="6"/>
        <v>0</v>
      </c>
      <c r="AI351" s="235"/>
      <c r="AJ351" s="234"/>
      <c r="AK351" s="234"/>
      <c r="AL351" s="234"/>
      <c r="AM351" s="234"/>
      <c r="AN351" s="2281">
        <f t="shared" si="7"/>
        <v>0</v>
      </c>
      <c r="AO351" s="234"/>
      <c r="AP351" s="234"/>
      <c r="AQ351" s="234"/>
      <c r="AR351" s="234"/>
      <c r="AS351" s="234"/>
      <c r="AT351" s="234"/>
      <c r="AU351" s="234"/>
      <c r="AV351" s="234"/>
      <c r="AW351" s="235"/>
      <c r="AX351" s="234"/>
      <c r="AY351" s="234"/>
      <c r="AZ351" s="234"/>
      <c r="BA351" s="99"/>
    </row>
    <row r="352" spans="1:53" ht="39.75" hidden="1" customHeight="1" x14ac:dyDescent="0.25">
      <c r="A352" s="2835"/>
      <c r="B352" s="209" t="s">
        <v>431</v>
      </c>
      <c r="C352" s="2864"/>
      <c r="D352" s="2836"/>
      <c r="E352" s="208" t="s">
        <v>501</v>
      </c>
      <c r="F352" s="207" t="s">
        <v>129</v>
      </c>
      <c r="G352" s="207">
        <v>0</v>
      </c>
      <c r="H352" s="213">
        <v>0.75</v>
      </c>
      <c r="I352" s="214">
        <v>0.15</v>
      </c>
      <c r="J352" s="121" t="s">
        <v>441</v>
      </c>
      <c r="K352" s="115" t="s">
        <v>440</v>
      </c>
      <c r="L352" s="115">
        <v>2232</v>
      </c>
      <c r="M352" s="115">
        <v>1</v>
      </c>
      <c r="N352" s="228" t="s">
        <v>500</v>
      </c>
      <c r="O352" s="115"/>
      <c r="P352" s="215" t="s">
        <v>438</v>
      </c>
      <c r="Q352" s="115" t="s">
        <v>0</v>
      </c>
      <c r="R352" s="115" t="s">
        <v>0</v>
      </c>
      <c r="S352" s="115" t="s">
        <v>0</v>
      </c>
      <c r="T352" s="115" t="s">
        <v>0</v>
      </c>
      <c r="U352" s="115" t="s">
        <v>0</v>
      </c>
      <c r="V352" s="115" t="s">
        <v>0</v>
      </c>
      <c r="W352" s="115" t="s">
        <v>0</v>
      </c>
      <c r="X352" s="115" t="s">
        <v>0</v>
      </c>
      <c r="Y352" s="115" t="s">
        <v>0</v>
      </c>
      <c r="Z352" s="238"/>
      <c r="AA352" s="234"/>
      <c r="AB352" s="237"/>
      <c r="AC352" s="236"/>
      <c r="AD352" s="234"/>
      <c r="AE352" s="234"/>
      <c r="AF352" s="234"/>
      <c r="AG352" s="234"/>
      <c r="AH352" s="543">
        <f t="shared" si="6"/>
        <v>0</v>
      </c>
      <c r="AI352" s="235"/>
      <c r="AJ352" s="234"/>
      <c r="AK352" s="234"/>
      <c r="AL352" s="234"/>
      <c r="AM352" s="234"/>
      <c r="AN352" s="2281">
        <f t="shared" si="7"/>
        <v>0</v>
      </c>
      <c r="AO352" s="234"/>
      <c r="AP352" s="234"/>
      <c r="AQ352" s="234"/>
      <c r="AR352" s="234"/>
      <c r="AS352" s="234"/>
      <c r="AT352" s="234"/>
      <c r="AU352" s="234"/>
      <c r="AV352" s="234"/>
      <c r="AW352" s="235"/>
      <c r="AX352" s="234"/>
      <c r="AY352" s="234"/>
      <c r="AZ352" s="234"/>
      <c r="BA352" s="99"/>
    </row>
    <row r="353" spans="1:53" ht="34.5" hidden="1" customHeight="1" x14ac:dyDescent="0.25">
      <c r="A353" s="2835"/>
      <c r="B353" s="209" t="s">
        <v>431</v>
      </c>
      <c r="C353" s="2884" t="s">
        <v>499</v>
      </c>
      <c r="D353" s="2871" t="s">
        <v>498</v>
      </c>
      <c r="E353" s="2872" t="s">
        <v>497</v>
      </c>
      <c r="F353" s="2872" t="s">
        <v>129</v>
      </c>
      <c r="G353" s="2879">
        <v>0</v>
      </c>
      <c r="H353" s="2900">
        <v>1</v>
      </c>
      <c r="I353" s="2877">
        <v>0.25</v>
      </c>
      <c r="J353" s="121" t="s">
        <v>492</v>
      </c>
      <c r="K353" s="115" t="s">
        <v>491</v>
      </c>
      <c r="L353" s="115">
        <v>2233</v>
      </c>
      <c r="M353" s="115">
        <v>1</v>
      </c>
      <c r="N353" s="215" t="s">
        <v>496</v>
      </c>
      <c r="O353" s="115"/>
      <c r="P353" s="215" t="s">
        <v>438</v>
      </c>
      <c r="Q353" s="115" t="s">
        <v>0</v>
      </c>
      <c r="R353" s="115" t="s">
        <v>0</v>
      </c>
      <c r="S353" s="115" t="s">
        <v>0</v>
      </c>
      <c r="T353" s="115" t="s">
        <v>0</v>
      </c>
      <c r="U353" s="115" t="s">
        <v>0</v>
      </c>
      <c r="V353" s="115" t="s">
        <v>0</v>
      </c>
      <c r="W353" s="115" t="s">
        <v>0</v>
      </c>
      <c r="X353" s="115" t="s">
        <v>0</v>
      </c>
      <c r="Y353" s="115" t="s">
        <v>0</v>
      </c>
      <c r="Z353" s="238"/>
      <c r="AA353" s="234"/>
      <c r="AB353" s="237"/>
      <c r="AC353" s="236"/>
      <c r="AD353" s="234"/>
      <c r="AE353" s="234"/>
      <c r="AF353" s="234"/>
      <c r="AG353" s="234"/>
      <c r="AH353" s="543">
        <f t="shared" si="6"/>
        <v>0</v>
      </c>
      <c r="AI353" s="235"/>
      <c r="AJ353" s="234"/>
      <c r="AK353" s="234"/>
      <c r="AL353" s="234"/>
      <c r="AM353" s="234"/>
      <c r="AN353" s="2281">
        <f t="shared" si="7"/>
        <v>0</v>
      </c>
      <c r="AO353" s="234"/>
      <c r="AP353" s="234"/>
      <c r="AQ353" s="234"/>
      <c r="AR353" s="234"/>
      <c r="AS353" s="234"/>
      <c r="AT353" s="234"/>
      <c r="AU353" s="234"/>
      <c r="AV353" s="234"/>
      <c r="AW353" s="235"/>
      <c r="AX353" s="234"/>
      <c r="AY353" s="234"/>
      <c r="AZ353" s="234"/>
      <c r="BA353" s="99"/>
    </row>
    <row r="354" spans="1:53" ht="42.75" hidden="1" customHeight="1" x14ac:dyDescent="0.25">
      <c r="A354" s="2835"/>
      <c r="B354" s="209" t="s">
        <v>431</v>
      </c>
      <c r="C354" s="2878"/>
      <c r="D354" s="2835"/>
      <c r="E354" s="2836"/>
      <c r="F354" s="2836"/>
      <c r="G354" s="2836"/>
      <c r="H354" s="2836"/>
      <c r="I354" s="2864"/>
      <c r="J354" s="121" t="s">
        <v>492</v>
      </c>
      <c r="K354" s="115" t="s">
        <v>491</v>
      </c>
      <c r="L354" s="115">
        <v>2233</v>
      </c>
      <c r="M354" s="115">
        <v>2</v>
      </c>
      <c r="N354" s="215" t="s">
        <v>495</v>
      </c>
      <c r="O354" s="115"/>
      <c r="P354" s="215" t="s">
        <v>438</v>
      </c>
      <c r="Q354" s="115" t="s">
        <v>0</v>
      </c>
      <c r="R354" s="115" t="s">
        <v>0</v>
      </c>
      <c r="S354" s="115" t="s">
        <v>0</v>
      </c>
      <c r="T354" s="115" t="s">
        <v>0</v>
      </c>
      <c r="U354" s="115" t="s">
        <v>0</v>
      </c>
      <c r="V354" s="115" t="s">
        <v>0</v>
      </c>
      <c r="W354" s="115" t="s">
        <v>0</v>
      </c>
      <c r="X354" s="115" t="s">
        <v>0</v>
      </c>
      <c r="Y354" s="115" t="s">
        <v>0</v>
      </c>
      <c r="Z354" s="238"/>
      <c r="AA354" s="234"/>
      <c r="AB354" s="237"/>
      <c r="AC354" s="236"/>
      <c r="AD354" s="234"/>
      <c r="AE354" s="234"/>
      <c r="AF354" s="234"/>
      <c r="AG354" s="234"/>
      <c r="AH354" s="543">
        <f t="shared" si="6"/>
        <v>0</v>
      </c>
      <c r="AI354" s="235"/>
      <c r="AJ354" s="234"/>
      <c r="AK354" s="234"/>
      <c r="AL354" s="234"/>
      <c r="AM354" s="234"/>
      <c r="AN354" s="2281">
        <f t="shared" si="7"/>
        <v>0</v>
      </c>
      <c r="AO354" s="234"/>
      <c r="AP354" s="234"/>
      <c r="AQ354" s="234"/>
      <c r="AR354" s="234"/>
      <c r="AS354" s="234"/>
      <c r="AT354" s="234"/>
      <c r="AU354" s="234"/>
      <c r="AV354" s="234"/>
      <c r="AW354" s="235"/>
      <c r="AX354" s="234"/>
      <c r="AY354" s="234"/>
      <c r="AZ354" s="234"/>
      <c r="BA354" s="99"/>
    </row>
    <row r="355" spans="1:53" ht="65.25" hidden="1" customHeight="1" x14ac:dyDescent="0.25">
      <c r="A355" s="2835"/>
      <c r="B355" s="209" t="s">
        <v>431</v>
      </c>
      <c r="C355" s="2864"/>
      <c r="D355" s="2835"/>
      <c r="E355" s="208" t="s">
        <v>494</v>
      </c>
      <c r="F355" s="207" t="s">
        <v>493</v>
      </c>
      <c r="G355" s="207">
        <v>1</v>
      </c>
      <c r="H355" s="241">
        <v>3</v>
      </c>
      <c r="I355" s="211">
        <v>1</v>
      </c>
      <c r="J355" s="121" t="s">
        <v>492</v>
      </c>
      <c r="K355" s="115" t="s">
        <v>491</v>
      </c>
      <c r="L355" s="115">
        <v>2233</v>
      </c>
      <c r="M355" s="115">
        <v>1</v>
      </c>
      <c r="N355" s="215" t="s">
        <v>490</v>
      </c>
      <c r="O355" s="115"/>
      <c r="P355" s="215" t="s">
        <v>438</v>
      </c>
      <c r="Q355" s="115" t="s">
        <v>0</v>
      </c>
      <c r="R355" s="115" t="s">
        <v>0</v>
      </c>
      <c r="S355" s="115" t="s">
        <v>0</v>
      </c>
      <c r="T355" s="115" t="s">
        <v>0</v>
      </c>
      <c r="U355" s="115" t="s">
        <v>0</v>
      </c>
      <c r="V355" s="115" t="s">
        <v>0</v>
      </c>
      <c r="W355" s="115" t="s">
        <v>0</v>
      </c>
      <c r="X355" s="115" t="s">
        <v>0</v>
      </c>
      <c r="Y355" s="115" t="s">
        <v>0</v>
      </c>
      <c r="Z355" s="238"/>
      <c r="AA355" s="234"/>
      <c r="AB355" s="237"/>
      <c r="AC355" s="236"/>
      <c r="AD355" s="234"/>
      <c r="AE355" s="234"/>
      <c r="AF355" s="234"/>
      <c r="AG355" s="234"/>
      <c r="AH355" s="543">
        <f t="shared" si="6"/>
        <v>0</v>
      </c>
      <c r="AI355" s="235"/>
      <c r="AJ355" s="234"/>
      <c r="AK355" s="234"/>
      <c r="AL355" s="234"/>
      <c r="AM355" s="234"/>
      <c r="AN355" s="2281">
        <f t="shared" si="7"/>
        <v>0</v>
      </c>
      <c r="AO355" s="234"/>
      <c r="AP355" s="234"/>
      <c r="AQ355" s="234"/>
      <c r="AR355" s="234"/>
      <c r="AS355" s="234"/>
      <c r="AT355" s="234"/>
      <c r="AU355" s="234"/>
      <c r="AV355" s="234"/>
      <c r="AW355" s="235"/>
      <c r="AX355" s="234"/>
      <c r="AY355" s="234"/>
      <c r="AZ355" s="234"/>
      <c r="BA355" s="99"/>
    </row>
    <row r="356" spans="1:53" ht="47.25" hidden="1" customHeight="1" x14ac:dyDescent="0.25">
      <c r="A356" s="2835"/>
      <c r="B356" s="209" t="s">
        <v>431</v>
      </c>
      <c r="C356" s="240" t="s">
        <v>489</v>
      </c>
      <c r="D356" s="217" t="s">
        <v>488</v>
      </c>
      <c r="E356" s="217" t="s">
        <v>487</v>
      </c>
      <c r="F356" s="207" t="s">
        <v>486</v>
      </c>
      <c r="G356" s="207">
        <v>0</v>
      </c>
      <c r="H356" s="207">
        <v>1</v>
      </c>
      <c r="I356" s="239"/>
      <c r="J356" s="121" t="s">
        <v>465</v>
      </c>
      <c r="K356" s="115" t="s">
        <v>464</v>
      </c>
      <c r="L356" s="115">
        <v>2231</v>
      </c>
      <c r="M356" s="115">
        <v>1</v>
      </c>
      <c r="N356" s="228" t="s">
        <v>485</v>
      </c>
      <c r="O356" s="115"/>
      <c r="P356" s="215" t="s">
        <v>438</v>
      </c>
      <c r="Q356" s="167"/>
      <c r="R356" s="167"/>
      <c r="S356" s="167"/>
      <c r="T356" s="115"/>
      <c r="U356" s="115"/>
      <c r="V356" s="115"/>
      <c r="W356" s="115"/>
      <c r="X356" s="115"/>
      <c r="Y356" s="115"/>
      <c r="Z356" s="238"/>
      <c r="AA356" s="234"/>
      <c r="AB356" s="237"/>
      <c r="AC356" s="236"/>
      <c r="AD356" s="234"/>
      <c r="AE356" s="234"/>
      <c r="AF356" s="234"/>
      <c r="AG356" s="234"/>
      <c r="AH356" s="543">
        <f t="shared" si="6"/>
        <v>0</v>
      </c>
      <c r="AI356" s="235"/>
      <c r="AJ356" s="234"/>
      <c r="AK356" s="234"/>
      <c r="AL356" s="234"/>
      <c r="AM356" s="234"/>
      <c r="AN356" s="2281">
        <f t="shared" si="7"/>
        <v>0</v>
      </c>
      <c r="AO356" s="234"/>
      <c r="AP356" s="234"/>
      <c r="AQ356" s="234"/>
      <c r="AR356" s="234"/>
      <c r="AS356" s="234"/>
      <c r="AT356" s="234"/>
      <c r="AU356" s="234"/>
      <c r="AV356" s="234"/>
      <c r="AW356" s="235"/>
      <c r="AX356" s="234"/>
      <c r="AY356" s="234"/>
      <c r="AZ356" s="234"/>
      <c r="BA356" s="99"/>
    </row>
    <row r="357" spans="1:53" ht="30" hidden="1" customHeight="1" x14ac:dyDescent="0.25">
      <c r="A357" s="2835"/>
      <c r="B357" s="209" t="s">
        <v>431</v>
      </c>
      <c r="C357" s="2879" t="s">
        <v>484</v>
      </c>
      <c r="D357" s="2872" t="s">
        <v>483</v>
      </c>
      <c r="E357" s="2879" t="s">
        <v>482</v>
      </c>
      <c r="F357" s="2879" t="s">
        <v>129</v>
      </c>
      <c r="G357" s="2879">
        <v>0</v>
      </c>
      <c r="H357" s="2879">
        <v>1</v>
      </c>
      <c r="I357" s="2915">
        <v>0.4</v>
      </c>
      <c r="J357" s="104" t="s">
        <v>441</v>
      </c>
      <c r="K357" s="102" t="s">
        <v>440</v>
      </c>
      <c r="L357" s="102">
        <v>2232</v>
      </c>
      <c r="M357" s="102">
        <v>1</v>
      </c>
      <c r="N357" s="226" t="s">
        <v>481</v>
      </c>
      <c r="O357" s="2880" t="s">
        <v>480</v>
      </c>
      <c r="P357" s="225" t="s">
        <v>438</v>
      </c>
      <c r="Q357" s="102" t="s">
        <v>0</v>
      </c>
      <c r="R357" s="102" t="s">
        <v>0</v>
      </c>
      <c r="S357" s="102" t="s">
        <v>479</v>
      </c>
      <c r="T357" s="102"/>
      <c r="U357" s="102"/>
      <c r="V357" s="102"/>
      <c r="W357" s="102"/>
      <c r="X357" s="102"/>
      <c r="Y357" s="102"/>
      <c r="Z357" s="2880" t="s">
        <v>478</v>
      </c>
      <c r="AA357" s="230"/>
      <c r="AB357" s="233"/>
      <c r="AC357" s="232">
        <v>145000000</v>
      </c>
      <c r="AD357" s="230">
        <v>22800000</v>
      </c>
      <c r="AE357" s="230"/>
      <c r="AF357" s="230"/>
      <c r="AG357" s="230"/>
      <c r="AH357" s="543">
        <f t="shared" si="6"/>
        <v>167800000</v>
      </c>
      <c r="AI357" s="231"/>
      <c r="AJ357" s="230"/>
      <c r="AK357" s="230"/>
      <c r="AL357" s="230"/>
      <c r="AM357" s="230"/>
      <c r="AN357" s="2281">
        <f t="shared" si="7"/>
        <v>0</v>
      </c>
      <c r="AO357" s="230"/>
      <c r="AP357" s="230"/>
      <c r="AQ357" s="230"/>
      <c r="AR357" s="230"/>
      <c r="AS357" s="230"/>
      <c r="AT357" s="230"/>
      <c r="AU357" s="230"/>
      <c r="AV357" s="230"/>
      <c r="AW357" s="231"/>
      <c r="AX357" s="230"/>
      <c r="AY357" s="230"/>
      <c r="AZ357" s="230"/>
      <c r="BA357" s="99"/>
    </row>
    <row r="358" spans="1:53" ht="57.75" hidden="1" customHeight="1" x14ac:dyDescent="0.25">
      <c r="A358" s="2835"/>
      <c r="B358" s="209" t="s">
        <v>431</v>
      </c>
      <c r="C358" s="2835"/>
      <c r="D358" s="2835"/>
      <c r="E358" s="2835"/>
      <c r="F358" s="2835"/>
      <c r="G358" s="2835"/>
      <c r="H358" s="2835"/>
      <c r="I358" s="2878"/>
      <c r="J358" s="104" t="s">
        <v>441</v>
      </c>
      <c r="K358" s="102" t="s">
        <v>440</v>
      </c>
      <c r="L358" s="102">
        <v>2232</v>
      </c>
      <c r="M358" s="102">
        <v>2</v>
      </c>
      <c r="N358" s="226" t="s">
        <v>477</v>
      </c>
      <c r="O358" s="2835"/>
      <c r="P358" s="225" t="s">
        <v>438</v>
      </c>
      <c r="Q358" s="102" t="s">
        <v>0</v>
      </c>
      <c r="R358" s="102" t="s">
        <v>0</v>
      </c>
      <c r="S358" s="102" t="s">
        <v>0</v>
      </c>
      <c r="T358" s="102" t="s">
        <v>0</v>
      </c>
      <c r="U358" s="102" t="s">
        <v>0</v>
      </c>
      <c r="V358" s="102" t="s">
        <v>0</v>
      </c>
      <c r="W358" s="102" t="s">
        <v>0</v>
      </c>
      <c r="X358" s="102" t="s">
        <v>0</v>
      </c>
      <c r="Y358" s="102" t="s">
        <v>0</v>
      </c>
      <c r="Z358" s="2911"/>
      <c r="AA358" s="101"/>
      <c r="AB358" s="169"/>
      <c r="AC358" s="168"/>
      <c r="AD358" s="101"/>
      <c r="AE358" s="101"/>
      <c r="AF358" s="101"/>
      <c r="AG358" s="101"/>
      <c r="AH358" s="543">
        <f t="shared" si="6"/>
        <v>0</v>
      </c>
      <c r="AI358" s="167"/>
      <c r="AJ358" s="101"/>
      <c r="AK358" s="101"/>
      <c r="AL358" s="101"/>
      <c r="AM358" s="101"/>
      <c r="AN358" s="2281">
        <f t="shared" si="7"/>
        <v>0</v>
      </c>
      <c r="AO358" s="101"/>
      <c r="AP358" s="101"/>
      <c r="AQ358" s="101"/>
      <c r="AR358" s="101"/>
      <c r="AS358" s="101"/>
      <c r="AT358" s="101"/>
      <c r="AU358" s="101"/>
      <c r="AV358" s="101"/>
      <c r="AW358" s="167"/>
      <c r="AX358" s="101"/>
      <c r="AY358" s="101"/>
      <c r="AZ358" s="101"/>
      <c r="BA358" s="99"/>
    </row>
    <row r="359" spans="1:53" ht="36.75" hidden="1" customHeight="1" x14ac:dyDescent="0.25">
      <c r="A359" s="2835"/>
      <c r="B359" s="209" t="s">
        <v>431</v>
      </c>
      <c r="C359" s="2835"/>
      <c r="D359" s="2835"/>
      <c r="E359" s="2835"/>
      <c r="F359" s="2835"/>
      <c r="G359" s="2835"/>
      <c r="H359" s="2835"/>
      <c r="I359" s="2878"/>
      <c r="J359" s="104" t="s">
        <v>441</v>
      </c>
      <c r="K359" s="102" t="s">
        <v>440</v>
      </c>
      <c r="L359" s="102">
        <v>2232</v>
      </c>
      <c r="M359" s="102">
        <v>3</v>
      </c>
      <c r="N359" s="226" t="s">
        <v>476</v>
      </c>
      <c r="O359" s="2835"/>
      <c r="P359" s="225" t="s">
        <v>438</v>
      </c>
      <c r="Q359" s="102" t="s">
        <v>0</v>
      </c>
      <c r="R359" s="102" t="s">
        <v>0</v>
      </c>
      <c r="S359" s="102" t="s">
        <v>0</v>
      </c>
      <c r="T359" s="102" t="s">
        <v>0</v>
      </c>
      <c r="U359" s="102" t="s">
        <v>0</v>
      </c>
      <c r="V359" s="102" t="s">
        <v>0</v>
      </c>
      <c r="W359" s="102" t="s">
        <v>0</v>
      </c>
      <c r="X359" s="102" t="s">
        <v>0</v>
      </c>
      <c r="Y359" s="102" t="s">
        <v>0</v>
      </c>
      <c r="Z359" s="2911"/>
      <c r="AA359" s="101"/>
      <c r="AB359" s="169"/>
      <c r="AC359" s="168"/>
      <c r="AD359" s="101"/>
      <c r="AE359" s="101"/>
      <c r="AF359" s="101"/>
      <c r="AG359" s="101"/>
      <c r="AH359" s="543">
        <f t="shared" si="6"/>
        <v>0</v>
      </c>
      <c r="AI359" s="167"/>
      <c r="AJ359" s="101"/>
      <c r="AK359" s="101"/>
      <c r="AL359" s="101"/>
      <c r="AM359" s="101"/>
      <c r="AN359" s="2281">
        <f t="shared" si="7"/>
        <v>0</v>
      </c>
      <c r="AO359" s="101"/>
      <c r="AP359" s="101"/>
      <c r="AQ359" s="101"/>
      <c r="AR359" s="101"/>
      <c r="AS359" s="101"/>
      <c r="AT359" s="101"/>
      <c r="AU359" s="101"/>
      <c r="AV359" s="101"/>
      <c r="AW359" s="167"/>
      <c r="AX359" s="101"/>
      <c r="AY359" s="101"/>
      <c r="AZ359" s="101"/>
      <c r="BA359" s="99"/>
    </row>
    <row r="360" spans="1:53" ht="29.25" hidden="1" customHeight="1" x14ac:dyDescent="0.25">
      <c r="A360" s="2835"/>
      <c r="B360" s="209" t="s">
        <v>431</v>
      </c>
      <c r="C360" s="2835"/>
      <c r="D360" s="2835"/>
      <c r="E360" s="2835"/>
      <c r="F360" s="2835"/>
      <c r="G360" s="2835"/>
      <c r="H360" s="2835"/>
      <c r="I360" s="2878"/>
      <c r="J360" s="104" t="s">
        <v>441</v>
      </c>
      <c r="K360" s="102" t="s">
        <v>440</v>
      </c>
      <c r="L360" s="102">
        <v>2232</v>
      </c>
      <c r="M360" s="102">
        <v>4</v>
      </c>
      <c r="N360" s="226" t="s">
        <v>475</v>
      </c>
      <c r="O360" s="2835"/>
      <c r="P360" s="225" t="s">
        <v>438</v>
      </c>
      <c r="Q360" s="102" t="s">
        <v>0</v>
      </c>
      <c r="R360" s="102" t="s">
        <v>0</v>
      </c>
      <c r="S360" s="102" t="s">
        <v>0</v>
      </c>
      <c r="T360" s="102" t="s">
        <v>0</v>
      </c>
      <c r="U360" s="102" t="s">
        <v>0</v>
      </c>
      <c r="V360" s="102" t="s">
        <v>0</v>
      </c>
      <c r="W360" s="102" t="s">
        <v>0</v>
      </c>
      <c r="X360" s="102" t="s">
        <v>0</v>
      </c>
      <c r="Y360" s="102" t="s">
        <v>0</v>
      </c>
      <c r="Z360" s="2911"/>
      <c r="AA360" s="101"/>
      <c r="AB360" s="169"/>
      <c r="AC360" s="168"/>
      <c r="AD360" s="101"/>
      <c r="AE360" s="101"/>
      <c r="AF360" s="101"/>
      <c r="AG360" s="101"/>
      <c r="AH360" s="543">
        <f t="shared" si="6"/>
        <v>0</v>
      </c>
      <c r="AI360" s="167"/>
      <c r="AJ360" s="101"/>
      <c r="AK360" s="101"/>
      <c r="AL360" s="101"/>
      <c r="AM360" s="101"/>
      <c r="AN360" s="2281">
        <f t="shared" si="7"/>
        <v>0</v>
      </c>
      <c r="AO360" s="101"/>
      <c r="AP360" s="101"/>
      <c r="AQ360" s="101"/>
      <c r="AR360" s="101"/>
      <c r="AS360" s="101"/>
      <c r="AT360" s="101"/>
      <c r="AU360" s="101"/>
      <c r="AV360" s="101"/>
      <c r="AW360" s="167"/>
      <c r="AX360" s="101"/>
      <c r="AY360" s="101"/>
      <c r="AZ360" s="101"/>
      <c r="BA360" s="99"/>
    </row>
    <row r="361" spans="1:53" ht="32.25" hidden="1" customHeight="1" x14ac:dyDescent="0.25">
      <c r="A361" s="2835"/>
      <c r="B361" s="209" t="s">
        <v>431</v>
      </c>
      <c r="C361" s="2835"/>
      <c r="D361" s="2835"/>
      <c r="E361" s="2835"/>
      <c r="F361" s="2835"/>
      <c r="G361" s="2835"/>
      <c r="H361" s="2835"/>
      <c r="I361" s="2878"/>
      <c r="J361" s="104" t="s">
        <v>441</v>
      </c>
      <c r="K361" s="102" t="s">
        <v>440</v>
      </c>
      <c r="L361" s="102">
        <v>2232</v>
      </c>
      <c r="M361" s="102">
        <v>5</v>
      </c>
      <c r="N361" s="226" t="s">
        <v>474</v>
      </c>
      <c r="O361" s="2835"/>
      <c r="P361" s="225" t="s">
        <v>438</v>
      </c>
      <c r="Q361" s="102" t="s">
        <v>0</v>
      </c>
      <c r="R361" s="102" t="s">
        <v>0</v>
      </c>
      <c r="S361" s="102" t="s">
        <v>0</v>
      </c>
      <c r="T361" s="102" t="s">
        <v>0</v>
      </c>
      <c r="U361" s="102" t="s">
        <v>0</v>
      </c>
      <c r="V361" s="102" t="s">
        <v>0</v>
      </c>
      <c r="W361" s="102" t="s">
        <v>0</v>
      </c>
      <c r="X361" s="102" t="s">
        <v>0</v>
      </c>
      <c r="Y361" s="102" t="s">
        <v>0</v>
      </c>
      <c r="Z361" s="2911"/>
      <c r="AA361" s="101"/>
      <c r="AB361" s="169"/>
      <c r="AC361" s="168"/>
      <c r="AD361" s="101"/>
      <c r="AE361" s="101"/>
      <c r="AF361" s="101"/>
      <c r="AG361" s="101"/>
      <c r="AH361" s="543">
        <f t="shared" si="6"/>
        <v>0</v>
      </c>
      <c r="AI361" s="167"/>
      <c r="AJ361" s="101"/>
      <c r="AK361" s="101"/>
      <c r="AL361" s="101"/>
      <c r="AM361" s="101"/>
      <c r="AN361" s="2281">
        <f t="shared" si="7"/>
        <v>0</v>
      </c>
      <c r="AO361" s="101"/>
      <c r="AP361" s="101"/>
      <c r="AQ361" s="101"/>
      <c r="AR361" s="101"/>
      <c r="AS361" s="101"/>
      <c r="AT361" s="101"/>
      <c r="AU361" s="101"/>
      <c r="AV361" s="101"/>
      <c r="AW361" s="167"/>
      <c r="AX361" s="101"/>
      <c r="AY361" s="101"/>
      <c r="AZ361" s="101"/>
      <c r="BA361" s="99"/>
    </row>
    <row r="362" spans="1:53" ht="31.5" hidden="1" customHeight="1" x14ac:dyDescent="0.25">
      <c r="A362" s="2835"/>
      <c r="B362" s="209" t="s">
        <v>431</v>
      </c>
      <c r="C362" s="2836"/>
      <c r="D362" s="2835"/>
      <c r="E362" s="2836"/>
      <c r="F362" s="2836"/>
      <c r="G362" s="2836"/>
      <c r="H362" s="2836"/>
      <c r="I362" s="2864"/>
      <c r="J362" s="104" t="s">
        <v>441</v>
      </c>
      <c r="K362" s="102" t="s">
        <v>440</v>
      </c>
      <c r="L362" s="102">
        <v>2232</v>
      </c>
      <c r="M362" s="102">
        <v>6</v>
      </c>
      <c r="N362" s="226" t="s">
        <v>473</v>
      </c>
      <c r="O362" s="2836"/>
      <c r="P362" s="225" t="s">
        <v>438</v>
      </c>
      <c r="Q362" s="102" t="s">
        <v>0</v>
      </c>
      <c r="R362" s="102" t="s">
        <v>0</v>
      </c>
      <c r="S362" s="102" t="s">
        <v>0</v>
      </c>
      <c r="T362" s="102" t="s">
        <v>0</v>
      </c>
      <c r="U362" s="102" t="s">
        <v>0</v>
      </c>
      <c r="V362" s="102" t="s">
        <v>0</v>
      </c>
      <c r="W362" s="102" t="s">
        <v>0</v>
      </c>
      <c r="X362" s="102" t="s">
        <v>0</v>
      </c>
      <c r="Y362" s="102" t="s">
        <v>0</v>
      </c>
      <c r="Z362" s="2912"/>
      <c r="AA362" s="101"/>
      <c r="AB362" s="169"/>
      <c r="AC362" s="168"/>
      <c r="AD362" s="101"/>
      <c r="AE362" s="101"/>
      <c r="AF362" s="101"/>
      <c r="AG362" s="101"/>
      <c r="AH362" s="543">
        <f t="shared" si="6"/>
        <v>0</v>
      </c>
      <c r="AI362" s="167"/>
      <c r="AJ362" s="101"/>
      <c r="AK362" s="101"/>
      <c r="AL362" s="101"/>
      <c r="AM362" s="101"/>
      <c r="AN362" s="2281">
        <f t="shared" si="7"/>
        <v>0</v>
      </c>
      <c r="AO362" s="101"/>
      <c r="AP362" s="101"/>
      <c r="AQ362" s="101"/>
      <c r="AR362" s="101"/>
      <c r="AS362" s="101"/>
      <c r="AT362" s="101"/>
      <c r="AU362" s="101"/>
      <c r="AV362" s="101"/>
      <c r="AW362" s="167"/>
      <c r="AX362" s="101"/>
      <c r="AY362" s="101"/>
      <c r="AZ362" s="101"/>
      <c r="BA362" s="99"/>
    </row>
    <row r="363" spans="1:53" ht="28.5" hidden="1" customHeight="1" x14ac:dyDescent="0.25">
      <c r="A363" s="2835"/>
      <c r="B363" s="209" t="s">
        <v>431</v>
      </c>
      <c r="C363" s="2884" t="s">
        <v>472</v>
      </c>
      <c r="D363" s="2835"/>
      <c r="E363" s="208" t="s">
        <v>471</v>
      </c>
      <c r="F363" s="207" t="s">
        <v>470</v>
      </c>
      <c r="G363" s="213">
        <v>0</v>
      </c>
      <c r="H363" s="213">
        <v>1</v>
      </c>
      <c r="I363" s="214">
        <v>0.6</v>
      </c>
      <c r="J363" s="121" t="s">
        <v>441</v>
      </c>
      <c r="K363" s="115" t="s">
        <v>440</v>
      </c>
      <c r="L363" s="115">
        <v>2232</v>
      </c>
      <c r="M363" s="115">
        <v>1</v>
      </c>
      <c r="N363" s="229" t="s">
        <v>469</v>
      </c>
      <c r="O363" s="115"/>
      <c r="P363" s="215" t="s">
        <v>438</v>
      </c>
      <c r="Q363" s="115" t="s">
        <v>0</v>
      </c>
      <c r="R363" s="115" t="s">
        <v>0</v>
      </c>
      <c r="S363" s="115" t="s">
        <v>0</v>
      </c>
      <c r="T363" s="115" t="s">
        <v>0</v>
      </c>
      <c r="U363" s="115" t="s">
        <v>0</v>
      </c>
      <c r="V363" s="115" t="s">
        <v>0</v>
      </c>
      <c r="W363" s="115" t="s">
        <v>0</v>
      </c>
      <c r="X363" s="115" t="s">
        <v>0</v>
      </c>
      <c r="Y363" s="115" t="s">
        <v>0</v>
      </c>
      <c r="Z363" s="210"/>
      <c r="AA363" s="167"/>
      <c r="AB363" s="227"/>
      <c r="AC363" s="168"/>
      <c r="AD363" s="101"/>
      <c r="AE363" s="101"/>
      <c r="AF363" s="101"/>
      <c r="AG363" s="101"/>
      <c r="AH363" s="543">
        <f t="shared" si="6"/>
        <v>0</v>
      </c>
      <c r="AI363" s="167"/>
      <c r="AJ363" s="101"/>
      <c r="AK363" s="101"/>
      <c r="AL363" s="101"/>
      <c r="AM363" s="101"/>
      <c r="AN363" s="2281">
        <f t="shared" si="7"/>
        <v>0</v>
      </c>
      <c r="AO363" s="101"/>
      <c r="AP363" s="101"/>
      <c r="AQ363" s="101"/>
      <c r="AR363" s="101"/>
      <c r="AS363" s="101"/>
      <c r="AT363" s="101"/>
      <c r="AU363" s="101"/>
      <c r="AV363" s="101"/>
      <c r="AW363" s="167"/>
      <c r="AX363" s="101"/>
      <c r="AY363" s="101"/>
      <c r="AZ363" s="101"/>
      <c r="BA363" s="99"/>
    </row>
    <row r="364" spans="1:53" ht="45" hidden="1" customHeight="1" x14ac:dyDescent="0.25">
      <c r="A364" s="2835"/>
      <c r="B364" s="209" t="s">
        <v>431</v>
      </c>
      <c r="C364" s="2878"/>
      <c r="D364" s="2835"/>
      <c r="E364" s="2879" t="s">
        <v>468</v>
      </c>
      <c r="F364" s="2879" t="s">
        <v>129</v>
      </c>
      <c r="G364" s="2879">
        <v>0</v>
      </c>
      <c r="H364" s="2900">
        <v>0.25</v>
      </c>
      <c r="I364" s="2877">
        <v>0.05</v>
      </c>
      <c r="J364" s="121" t="s">
        <v>465</v>
      </c>
      <c r="K364" s="115" t="s">
        <v>464</v>
      </c>
      <c r="L364" s="115">
        <v>2231</v>
      </c>
      <c r="M364" s="115">
        <v>1</v>
      </c>
      <c r="N364" s="228" t="s">
        <v>467</v>
      </c>
      <c r="O364" s="115"/>
      <c r="P364" s="215" t="s">
        <v>438</v>
      </c>
      <c r="Q364" s="115" t="s">
        <v>0</v>
      </c>
      <c r="R364" s="115" t="s">
        <v>0</v>
      </c>
      <c r="S364" s="115" t="s">
        <v>0</v>
      </c>
      <c r="T364" s="115" t="s">
        <v>0</v>
      </c>
      <c r="U364" s="115" t="s">
        <v>0</v>
      </c>
      <c r="V364" s="115" t="s">
        <v>0</v>
      </c>
      <c r="W364" s="115" t="s">
        <v>0</v>
      </c>
      <c r="X364" s="115" t="s">
        <v>0</v>
      </c>
      <c r="Y364" s="115" t="s">
        <v>0</v>
      </c>
      <c r="Z364" s="210"/>
      <c r="AA364" s="167"/>
      <c r="AB364" s="227"/>
      <c r="AC364" s="168"/>
      <c r="AD364" s="101"/>
      <c r="AE364" s="101"/>
      <c r="AF364" s="101"/>
      <c r="AG364" s="101"/>
      <c r="AH364" s="543">
        <f t="shared" si="6"/>
        <v>0</v>
      </c>
      <c r="AI364" s="167"/>
      <c r="AJ364" s="101"/>
      <c r="AK364" s="101"/>
      <c r="AL364" s="101"/>
      <c r="AM364" s="101"/>
      <c r="AN364" s="2281">
        <f t="shared" si="7"/>
        <v>0</v>
      </c>
      <c r="AO364" s="101"/>
      <c r="AP364" s="101"/>
      <c r="AQ364" s="101"/>
      <c r="AR364" s="101"/>
      <c r="AS364" s="101"/>
      <c r="AT364" s="101"/>
      <c r="AU364" s="101"/>
      <c r="AV364" s="101"/>
      <c r="AW364" s="167"/>
      <c r="AX364" s="101"/>
      <c r="AY364" s="101"/>
      <c r="AZ364" s="101"/>
      <c r="BA364" s="99"/>
    </row>
    <row r="365" spans="1:53" ht="46.5" hidden="1" customHeight="1" x14ac:dyDescent="0.25">
      <c r="A365" s="2835"/>
      <c r="B365" s="209" t="s">
        <v>431</v>
      </c>
      <c r="C365" s="2878"/>
      <c r="D365" s="2835"/>
      <c r="E365" s="2835"/>
      <c r="F365" s="2835"/>
      <c r="G365" s="2835"/>
      <c r="H365" s="2835"/>
      <c r="I365" s="2878"/>
      <c r="J365" s="121" t="s">
        <v>465</v>
      </c>
      <c r="K365" s="115" t="s">
        <v>464</v>
      </c>
      <c r="L365" s="115">
        <v>2231</v>
      </c>
      <c r="M365" s="115">
        <v>2</v>
      </c>
      <c r="N365" s="228" t="s">
        <v>466</v>
      </c>
      <c r="O365" s="115"/>
      <c r="P365" s="215" t="s">
        <v>438</v>
      </c>
      <c r="Q365" s="115" t="s">
        <v>0</v>
      </c>
      <c r="R365" s="115" t="s">
        <v>0</v>
      </c>
      <c r="S365" s="115" t="s">
        <v>0</v>
      </c>
      <c r="T365" s="115" t="s">
        <v>0</v>
      </c>
      <c r="U365" s="115" t="s">
        <v>0</v>
      </c>
      <c r="V365" s="115" t="s">
        <v>0</v>
      </c>
      <c r="W365" s="115" t="s">
        <v>0</v>
      </c>
      <c r="X365" s="115" t="s">
        <v>0</v>
      </c>
      <c r="Y365" s="115" t="s">
        <v>0</v>
      </c>
      <c r="Z365" s="210"/>
      <c r="AA365" s="167"/>
      <c r="AB365" s="227"/>
      <c r="AC365" s="168"/>
      <c r="AD365" s="101"/>
      <c r="AE365" s="101"/>
      <c r="AF365" s="101"/>
      <c r="AG365" s="101"/>
      <c r="AH365" s="543">
        <f t="shared" si="6"/>
        <v>0</v>
      </c>
      <c r="AI365" s="167"/>
      <c r="AJ365" s="101"/>
      <c r="AK365" s="101"/>
      <c r="AL365" s="101"/>
      <c r="AM365" s="101"/>
      <c r="AN365" s="2281">
        <f t="shared" si="7"/>
        <v>0</v>
      </c>
      <c r="AO365" s="101"/>
      <c r="AP365" s="101"/>
      <c r="AQ365" s="101"/>
      <c r="AR365" s="101"/>
      <c r="AS365" s="101"/>
      <c r="AT365" s="101"/>
      <c r="AU365" s="101"/>
      <c r="AV365" s="101"/>
      <c r="AW365" s="167"/>
      <c r="AX365" s="101"/>
      <c r="AY365" s="101"/>
      <c r="AZ365" s="101"/>
      <c r="BA365" s="99"/>
    </row>
    <row r="366" spans="1:53" ht="45" hidden="1" customHeight="1" x14ac:dyDescent="0.25">
      <c r="A366" s="2835"/>
      <c r="B366" s="209" t="s">
        <v>431</v>
      </c>
      <c r="C366" s="2878"/>
      <c r="D366" s="2835"/>
      <c r="E366" s="2836"/>
      <c r="F366" s="2836"/>
      <c r="G366" s="2836"/>
      <c r="H366" s="2836"/>
      <c r="I366" s="2864"/>
      <c r="J366" s="121" t="s">
        <v>465</v>
      </c>
      <c r="K366" s="115" t="s">
        <v>464</v>
      </c>
      <c r="L366" s="115">
        <v>2231</v>
      </c>
      <c r="M366" s="115">
        <v>3</v>
      </c>
      <c r="N366" s="228" t="s">
        <v>463</v>
      </c>
      <c r="O366" s="115"/>
      <c r="P366" s="215" t="s">
        <v>438</v>
      </c>
      <c r="Q366" s="115" t="s">
        <v>0</v>
      </c>
      <c r="R366" s="115" t="s">
        <v>0</v>
      </c>
      <c r="S366" s="115" t="s">
        <v>0</v>
      </c>
      <c r="T366" s="115" t="s">
        <v>0</v>
      </c>
      <c r="U366" s="115" t="s">
        <v>0</v>
      </c>
      <c r="V366" s="115" t="s">
        <v>0</v>
      </c>
      <c r="W366" s="115" t="s">
        <v>0</v>
      </c>
      <c r="X366" s="115" t="s">
        <v>0</v>
      </c>
      <c r="Y366" s="115" t="s">
        <v>0</v>
      </c>
      <c r="Z366" s="210"/>
      <c r="AA366" s="167"/>
      <c r="AB366" s="227"/>
      <c r="AC366" s="168"/>
      <c r="AD366" s="101"/>
      <c r="AE366" s="101"/>
      <c r="AF366" s="101"/>
      <c r="AG366" s="101"/>
      <c r="AH366" s="543">
        <f t="shared" si="6"/>
        <v>0</v>
      </c>
      <c r="AI366" s="167"/>
      <c r="AJ366" s="101"/>
      <c r="AK366" s="101"/>
      <c r="AL366" s="101"/>
      <c r="AM366" s="101"/>
      <c r="AN366" s="2281">
        <f t="shared" si="7"/>
        <v>0</v>
      </c>
      <c r="AO366" s="101"/>
      <c r="AP366" s="101"/>
      <c r="AQ366" s="101"/>
      <c r="AR366" s="101"/>
      <c r="AS366" s="101"/>
      <c r="AT366" s="101"/>
      <c r="AU366" s="101"/>
      <c r="AV366" s="101"/>
      <c r="AW366" s="167"/>
      <c r="AX366" s="101"/>
      <c r="AY366" s="101"/>
      <c r="AZ366" s="101"/>
      <c r="BA366" s="99"/>
    </row>
    <row r="367" spans="1:53" ht="36.75" hidden="1" customHeight="1" x14ac:dyDescent="0.25">
      <c r="A367" s="2835"/>
      <c r="B367" s="209" t="s">
        <v>431</v>
      </c>
      <c r="C367" s="2864"/>
      <c r="D367" s="2835"/>
      <c r="E367" s="208" t="s">
        <v>462</v>
      </c>
      <c r="F367" s="207" t="s">
        <v>119</v>
      </c>
      <c r="G367" s="207">
        <v>5</v>
      </c>
      <c r="H367" s="207">
        <v>8</v>
      </c>
      <c r="I367" s="211"/>
      <c r="J367" s="121"/>
      <c r="K367" s="115"/>
      <c r="L367" s="115"/>
      <c r="M367" s="115">
        <v>1</v>
      </c>
      <c r="N367" s="167"/>
      <c r="O367" s="115"/>
      <c r="P367" s="167"/>
      <c r="Q367" s="167"/>
      <c r="R367" s="167"/>
      <c r="S367" s="167"/>
      <c r="T367" s="115"/>
      <c r="U367" s="115"/>
      <c r="V367" s="115"/>
      <c r="W367" s="115"/>
      <c r="X367" s="115"/>
      <c r="Y367" s="115"/>
      <c r="Z367" s="210"/>
      <c r="AA367" s="167"/>
      <c r="AB367" s="227"/>
      <c r="AC367" s="168"/>
      <c r="AD367" s="101"/>
      <c r="AE367" s="101"/>
      <c r="AF367" s="101"/>
      <c r="AG367" s="101"/>
      <c r="AH367" s="543">
        <f t="shared" si="6"/>
        <v>0</v>
      </c>
      <c r="AI367" s="167"/>
      <c r="AJ367" s="101"/>
      <c r="AK367" s="101"/>
      <c r="AL367" s="101"/>
      <c r="AM367" s="101"/>
      <c r="AN367" s="2281">
        <f t="shared" si="7"/>
        <v>0</v>
      </c>
      <c r="AO367" s="101"/>
      <c r="AP367" s="101"/>
      <c r="AQ367" s="101"/>
      <c r="AR367" s="101"/>
      <c r="AS367" s="101"/>
      <c r="AT367" s="101"/>
      <c r="AU367" s="101"/>
      <c r="AV367" s="101"/>
      <c r="AW367" s="167"/>
      <c r="AX367" s="101"/>
      <c r="AY367" s="101"/>
      <c r="AZ367" s="101"/>
      <c r="BA367" s="99"/>
    </row>
    <row r="368" spans="1:53" ht="44.25" hidden="1" customHeight="1" x14ac:dyDescent="0.25">
      <c r="A368" s="2835"/>
      <c r="B368" s="209" t="s">
        <v>431</v>
      </c>
      <c r="C368" s="2879" t="s">
        <v>461</v>
      </c>
      <c r="D368" s="2835"/>
      <c r="E368" s="2879" t="s">
        <v>460</v>
      </c>
      <c r="F368" s="2879" t="s">
        <v>129</v>
      </c>
      <c r="G368" s="2899">
        <v>0</v>
      </c>
      <c r="H368" s="2899">
        <v>1</v>
      </c>
      <c r="I368" s="2877">
        <v>0.25</v>
      </c>
      <c r="J368" s="104" t="s">
        <v>441</v>
      </c>
      <c r="K368" s="102" t="s">
        <v>440</v>
      </c>
      <c r="L368" s="102">
        <v>2232</v>
      </c>
      <c r="M368" s="102">
        <v>1</v>
      </c>
      <c r="N368" s="226" t="s">
        <v>459</v>
      </c>
      <c r="O368" s="102"/>
      <c r="P368" s="225" t="s">
        <v>438</v>
      </c>
      <c r="Q368" s="102" t="s">
        <v>0</v>
      </c>
      <c r="R368" s="102" t="s">
        <v>0</v>
      </c>
      <c r="S368" s="102" t="s">
        <v>0</v>
      </c>
      <c r="T368" s="102" t="s">
        <v>0</v>
      </c>
      <c r="U368" s="102" t="s">
        <v>0</v>
      </c>
      <c r="V368" s="102" t="s">
        <v>0</v>
      </c>
      <c r="W368" s="102" t="s">
        <v>0</v>
      </c>
      <c r="X368" s="102" t="s">
        <v>0</v>
      </c>
      <c r="Y368" s="102" t="s">
        <v>0</v>
      </c>
      <c r="Z368" s="170"/>
      <c r="AA368" s="101"/>
      <c r="AB368" s="169"/>
      <c r="AC368" s="168"/>
      <c r="AD368" s="101"/>
      <c r="AE368" s="101"/>
      <c r="AF368" s="101"/>
      <c r="AG368" s="101"/>
      <c r="AH368" s="543">
        <f t="shared" si="6"/>
        <v>0</v>
      </c>
      <c r="AI368" s="167"/>
      <c r="AJ368" s="101"/>
      <c r="AK368" s="101"/>
      <c r="AL368" s="101"/>
      <c r="AM368" s="101"/>
      <c r="AN368" s="2281">
        <f t="shared" si="7"/>
        <v>0</v>
      </c>
      <c r="AO368" s="101"/>
      <c r="AP368" s="101"/>
      <c r="AQ368" s="101"/>
      <c r="AR368" s="101"/>
      <c r="AS368" s="101"/>
      <c r="AT368" s="101"/>
      <c r="AU368" s="101"/>
      <c r="AV368" s="101"/>
      <c r="AW368" s="167"/>
      <c r="AX368" s="101"/>
      <c r="AY368" s="101"/>
      <c r="AZ368" s="101"/>
      <c r="BA368" s="99"/>
    </row>
    <row r="369" spans="1:53" ht="54" hidden="1" customHeight="1" x14ac:dyDescent="0.25">
      <c r="A369" s="2835"/>
      <c r="B369" s="209" t="s">
        <v>431</v>
      </c>
      <c r="C369" s="2836"/>
      <c r="D369" s="2835"/>
      <c r="E369" s="2836"/>
      <c r="F369" s="2836"/>
      <c r="G369" s="2836"/>
      <c r="H369" s="2836"/>
      <c r="I369" s="2864"/>
      <c r="J369" s="104" t="s">
        <v>441</v>
      </c>
      <c r="K369" s="102" t="s">
        <v>440</v>
      </c>
      <c r="L369" s="102">
        <v>2232</v>
      </c>
      <c r="M369" s="102">
        <v>2</v>
      </c>
      <c r="N369" s="226" t="s">
        <v>458</v>
      </c>
      <c r="O369" s="102"/>
      <c r="P369" s="225" t="s">
        <v>438</v>
      </c>
      <c r="Q369" s="102" t="s">
        <v>0</v>
      </c>
      <c r="R369" s="102" t="s">
        <v>0</v>
      </c>
      <c r="S369" s="102" t="s">
        <v>0</v>
      </c>
      <c r="T369" s="102" t="s">
        <v>0</v>
      </c>
      <c r="U369" s="102" t="s">
        <v>0</v>
      </c>
      <c r="V369" s="102" t="s">
        <v>0</v>
      </c>
      <c r="W369" s="102" t="s">
        <v>0</v>
      </c>
      <c r="X369" s="102" t="s">
        <v>0</v>
      </c>
      <c r="Y369" s="102" t="s">
        <v>0</v>
      </c>
      <c r="Z369" s="170"/>
      <c r="AA369" s="101"/>
      <c r="AB369" s="169"/>
      <c r="AC369" s="168"/>
      <c r="AD369" s="101"/>
      <c r="AE369" s="101"/>
      <c r="AF369" s="101"/>
      <c r="AG369" s="101"/>
      <c r="AH369" s="543">
        <f t="shared" si="6"/>
        <v>0</v>
      </c>
      <c r="AI369" s="167"/>
      <c r="AJ369" s="101"/>
      <c r="AK369" s="101"/>
      <c r="AL369" s="101"/>
      <c r="AM369" s="101"/>
      <c r="AN369" s="2281">
        <f t="shared" si="7"/>
        <v>0</v>
      </c>
      <c r="AO369" s="101"/>
      <c r="AP369" s="101"/>
      <c r="AQ369" s="101"/>
      <c r="AR369" s="101"/>
      <c r="AS369" s="101"/>
      <c r="AT369" s="101"/>
      <c r="AU369" s="101"/>
      <c r="AV369" s="101"/>
      <c r="AW369" s="167"/>
      <c r="AX369" s="101"/>
      <c r="AY369" s="101"/>
      <c r="AZ369" s="101"/>
      <c r="BA369" s="99"/>
    </row>
    <row r="370" spans="1:53" ht="47.25" hidden="1" customHeight="1" x14ac:dyDescent="0.25">
      <c r="A370" s="2835"/>
      <c r="B370" s="209" t="s">
        <v>431</v>
      </c>
      <c r="C370" s="224" t="s">
        <v>457</v>
      </c>
      <c r="D370" s="2835"/>
      <c r="E370" s="217" t="s">
        <v>456</v>
      </c>
      <c r="F370" s="207" t="s">
        <v>455</v>
      </c>
      <c r="G370" s="223">
        <v>0</v>
      </c>
      <c r="H370" s="207">
        <v>5</v>
      </c>
      <c r="I370" s="214"/>
      <c r="J370" s="121"/>
      <c r="K370" s="115"/>
      <c r="L370" s="115"/>
      <c r="M370" s="115">
        <v>1</v>
      </c>
      <c r="N370" s="167"/>
      <c r="O370" s="115"/>
      <c r="P370" s="167"/>
      <c r="Q370" s="167"/>
      <c r="R370" s="167"/>
      <c r="S370" s="167"/>
      <c r="T370" s="115"/>
      <c r="U370" s="115"/>
      <c r="V370" s="115"/>
      <c r="W370" s="115"/>
      <c r="X370" s="115"/>
      <c r="Y370" s="115"/>
      <c r="Z370" s="210"/>
      <c r="AA370" s="101"/>
      <c r="AB370" s="169"/>
      <c r="AC370" s="168"/>
      <c r="AD370" s="101"/>
      <c r="AE370" s="101"/>
      <c r="AF370" s="101"/>
      <c r="AG370" s="101"/>
      <c r="AH370" s="543">
        <f t="shared" si="6"/>
        <v>0</v>
      </c>
      <c r="AI370" s="167"/>
      <c r="AJ370" s="101"/>
      <c r="AK370" s="101"/>
      <c r="AL370" s="101"/>
      <c r="AM370" s="101"/>
      <c r="AN370" s="2281">
        <f t="shared" si="7"/>
        <v>0</v>
      </c>
      <c r="AO370" s="101"/>
      <c r="AP370" s="101"/>
      <c r="AQ370" s="101"/>
      <c r="AR370" s="101"/>
      <c r="AS370" s="101"/>
      <c r="AT370" s="101"/>
      <c r="AU370" s="101"/>
      <c r="AV370" s="101"/>
      <c r="AW370" s="167"/>
      <c r="AX370" s="101"/>
      <c r="AY370" s="101"/>
      <c r="AZ370" s="101"/>
      <c r="BA370" s="99"/>
    </row>
    <row r="371" spans="1:53" ht="65.25" hidden="1" customHeight="1" x14ac:dyDescent="0.25">
      <c r="A371" s="2835"/>
      <c r="B371" s="209" t="s">
        <v>431</v>
      </c>
      <c r="C371" s="218" t="s">
        <v>454</v>
      </c>
      <c r="D371" s="2835"/>
      <c r="E371" s="217" t="s">
        <v>453</v>
      </c>
      <c r="F371" s="207" t="s">
        <v>452</v>
      </c>
      <c r="G371" s="223">
        <v>0</v>
      </c>
      <c r="H371" s="223">
        <v>4</v>
      </c>
      <c r="I371" s="211"/>
      <c r="J371" s="176"/>
      <c r="K371" s="102"/>
      <c r="L371" s="102"/>
      <c r="M371" s="102">
        <v>1</v>
      </c>
      <c r="N371" s="101"/>
      <c r="O371" s="115"/>
      <c r="P371" s="167"/>
      <c r="Q371" s="167"/>
      <c r="R371" s="167"/>
      <c r="S371" s="167"/>
      <c r="T371" s="115"/>
      <c r="U371" s="115"/>
      <c r="V371" s="115"/>
      <c r="W371" s="115"/>
      <c r="X371" s="115"/>
      <c r="Y371" s="115"/>
      <c r="Z371" s="210"/>
      <c r="AA371" s="101"/>
      <c r="AB371" s="169"/>
      <c r="AC371" s="168"/>
      <c r="AD371" s="101"/>
      <c r="AE371" s="101"/>
      <c r="AF371" s="101"/>
      <c r="AG371" s="101"/>
      <c r="AH371" s="543">
        <f t="shared" si="6"/>
        <v>0</v>
      </c>
      <c r="AI371" s="167"/>
      <c r="AJ371" s="101"/>
      <c r="AK371" s="101"/>
      <c r="AL371" s="101"/>
      <c r="AM371" s="101"/>
      <c r="AN371" s="2281">
        <f t="shared" si="7"/>
        <v>0</v>
      </c>
      <c r="AO371" s="101"/>
      <c r="AP371" s="101"/>
      <c r="AQ371" s="101"/>
      <c r="AR371" s="101"/>
      <c r="AS371" s="101"/>
      <c r="AT371" s="101"/>
      <c r="AU371" s="101"/>
      <c r="AV371" s="101"/>
      <c r="AW371" s="167"/>
      <c r="AX371" s="101"/>
      <c r="AY371" s="101"/>
      <c r="AZ371" s="101"/>
      <c r="BA371" s="99"/>
    </row>
    <row r="372" spans="1:53" ht="33.75" hidden="1" customHeight="1" x14ac:dyDescent="0.25">
      <c r="A372" s="2835"/>
      <c r="B372" s="209" t="s">
        <v>431</v>
      </c>
      <c r="C372" s="222" t="s">
        <v>451</v>
      </c>
      <c r="D372" s="2835"/>
      <c r="E372" s="222" t="s">
        <v>450</v>
      </c>
      <c r="F372" s="221" t="s">
        <v>11</v>
      </c>
      <c r="G372" s="220">
        <v>0</v>
      </c>
      <c r="H372" s="220">
        <v>1</v>
      </c>
      <c r="I372" s="219"/>
      <c r="J372" s="121"/>
      <c r="K372" s="115"/>
      <c r="L372" s="115"/>
      <c r="M372" s="115">
        <v>1</v>
      </c>
      <c r="N372" s="167"/>
      <c r="O372" s="115"/>
      <c r="P372" s="167"/>
      <c r="Q372" s="167"/>
      <c r="R372" s="167"/>
      <c r="S372" s="167"/>
      <c r="T372" s="115"/>
      <c r="U372" s="115"/>
      <c r="V372" s="115"/>
      <c r="W372" s="115"/>
      <c r="X372" s="115"/>
      <c r="Y372" s="115"/>
      <c r="Z372" s="210"/>
      <c r="AA372" s="101"/>
      <c r="AB372" s="169"/>
      <c r="AC372" s="168"/>
      <c r="AD372" s="101"/>
      <c r="AE372" s="101"/>
      <c r="AF372" s="101"/>
      <c r="AG372" s="101"/>
      <c r="AH372" s="543">
        <f t="shared" si="6"/>
        <v>0</v>
      </c>
      <c r="AI372" s="167"/>
      <c r="AJ372" s="101"/>
      <c r="AK372" s="101"/>
      <c r="AL372" s="101"/>
      <c r="AM372" s="101"/>
      <c r="AN372" s="2281">
        <f t="shared" si="7"/>
        <v>0</v>
      </c>
      <c r="AO372" s="101"/>
      <c r="AP372" s="101"/>
      <c r="AQ372" s="101"/>
      <c r="AR372" s="101"/>
      <c r="AS372" s="101"/>
      <c r="AT372" s="101"/>
      <c r="AU372" s="101"/>
      <c r="AV372" s="101"/>
      <c r="AW372" s="167"/>
      <c r="AX372" s="101"/>
      <c r="AY372" s="101"/>
      <c r="AZ372" s="101"/>
      <c r="BA372" s="99"/>
    </row>
    <row r="373" spans="1:53" ht="75.75" hidden="1" customHeight="1" x14ac:dyDescent="0.25">
      <c r="A373" s="2835"/>
      <c r="B373" s="209" t="s">
        <v>431</v>
      </c>
      <c r="C373" s="218" t="s">
        <v>449</v>
      </c>
      <c r="D373" s="2872" t="s">
        <v>448</v>
      </c>
      <c r="E373" s="208" t="s">
        <v>447</v>
      </c>
      <c r="F373" s="207" t="s">
        <v>129</v>
      </c>
      <c r="G373" s="213">
        <v>0.2</v>
      </c>
      <c r="H373" s="213">
        <v>1</v>
      </c>
      <c r="I373" s="214">
        <f>0.1*0.8</f>
        <v>8.0000000000000016E-2</v>
      </c>
      <c r="J373" s="121" t="s">
        <v>441</v>
      </c>
      <c r="K373" s="121" t="s">
        <v>440</v>
      </c>
      <c r="L373" s="121">
        <v>2232</v>
      </c>
      <c r="M373" s="121">
        <v>1</v>
      </c>
      <c r="N373" s="215" t="s">
        <v>439</v>
      </c>
      <c r="O373" s="115"/>
      <c r="P373" s="215" t="s">
        <v>438</v>
      </c>
      <c r="Q373" s="115" t="s">
        <v>0</v>
      </c>
      <c r="R373" s="115" t="s">
        <v>0</v>
      </c>
      <c r="S373" s="115" t="s">
        <v>0</v>
      </c>
      <c r="T373" s="115" t="s">
        <v>0</v>
      </c>
      <c r="U373" s="115" t="s">
        <v>0</v>
      </c>
      <c r="V373" s="115" t="s">
        <v>0</v>
      </c>
      <c r="W373" s="115" t="s">
        <v>0</v>
      </c>
      <c r="X373" s="115" t="s">
        <v>0</v>
      </c>
      <c r="Y373" s="115" t="s">
        <v>0</v>
      </c>
      <c r="Z373" s="210"/>
      <c r="AA373" s="101"/>
      <c r="AB373" s="169"/>
      <c r="AC373" s="168"/>
      <c r="AD373" s="101"/>
      <c r="AE373" s="101"/>
      <c r="AF373" s="101"/>
      <c r="AG373" s="101"/>
      <c r="AH373" s="543">
        <f t="shared" si="6"/>
        <v>0</v>
      </c>
      <c r="AI373" s="167"/>
      <c r="AJ373" s="101"/>
      <c r="AK373" s="101"/>
      <c r="AL373" s="101"/>
      <c r="AM373" s="101"/>
      <c r="AN373" s="2281">
        <f t="shared" si="7"/>
        <v>0</v>
      </c>
      <c r="AO373" s="101"/>
      <c r="AP373" s="101"/>
      <c r="AQ373" s="101"/>
      <c r="AR373" s="101"/>
      <c r="AS373" s="101"/>
      <c r="AT373" s="101"/>
      <c r="AU373" s="101"/>
      <c r="AV373" s="101"/>
      <c r="AW373" s="167"/>
      <c r="AX373" s="101"/>
      <c r="AY373" s="101"/>
      <c r="AZ373" s="101"/>
      <c r="BA373" s="99"/>
    </row>
    <row r="374" spans="1:53" ht="53.25" hidden="1" customHeight="1" x14ac:dyDescent="0.25">
      <c r="A374" s="2835"/>
      <c r="B374" s="209" t="s">
        <v>431</v>
      </c>
      <c r="C374" s="218" t="s">
        <v>446</v>
      </c>
      <c r="D374" s="2835"/>
      <c r="E374" s="217" t="s">
        <v>445</v>
      </c>
      <c r="F374" s="207" t="s">
        <v>236</v>
      </c>
      <c r="G374" s="216">
        <v>0</v>
      </c>
      <c r="H374" s="216">
        <v>1</v>
      </c>
      <c r="I374" s="214">
        <v>0.1</v>
      </c>
      <c r="J374" s="121" t="s">
        <v>441</v>
      </c>
      <c r="K374" s="121" t="s">
        <v>440</v>
      </c>
      <c r="L374" s="121">
        <v>2232</v>
      </c>
      <c r="M374" s="121">
        <v>1</v>
      </c>
      <c r="N374" s="215" t="s">
        <v>439</v>
      </c>
      <c r="O374" s="115"/>
      <c r="P374" s="215" t="s">
        <v>438</v>
      </c>
      <c r="Q374" s="115" t="s">
        <v>0</v>
      </c>
      <c r="R374" s="115" t="s">
        <v>0</v>
      </c>
      <c r="S374" s="115" t="s">
        <v>0</v>
      </c>
      <c r="T374" s="115" t="s">
        <v>0</v>
      </c>
      <c r="U374" s="115" t="s">
        <v>0</v>
      </c>
      <c r="V374" s="115" t="s">
        <v>0</v>
      </c>
      <c r="W374" s="115" t="s">
        <v>0</v>
      </c>
      <c r="X374" s="115" t="s">
        <v>0</v>
      </c>
      <c r="Y374" s="115" t="s">
        <v>0</v>
      </c>
      <c r="Z374" s="210"/>
      <c r="AA374" s="101"/>
      <c r="AB374" s="169"/>
      <c r="AC374" s="168"/>
      <c r="AD374" s="101"/>
      <c r="AE374" s="101"/>
      <c r="AF374" s="101"/>
      <c r="AG374" s="101"/>
      <c r="AH374" s="543">
        <f t="shared" si="6"/>
        <v>0</v>
      </c>
      <c r="AI374" s="167"/>
      <c r="AJ374" s="101"/>
      <c r="AK374" s="101"/>
      <c r="AL374" s="101"/>
      <c r="AM374" s="101"/>
      <c r="AN374" s="2281">
        <f t="shared" si="7"/>
        <v>0</v>
      </c>
      <c r="AO374" s="101"/>
      <c r="AP374" s="101"/>
      <c r="AQ374" s="101"/>
      <c r="AR374" s="101"/>
      <c r="AS374" s="101"/>
      <c r="AT374" s="101"/>
      <c r="AU374" s="101"/>
      <c r="AV374" s="101"/>
      <c r="AW374" s="167"/>
      <c r="AX374" s="101"/>
      <c r="AY374" s="101"/>
      <c r="AZ374" s="101"/>
      <c r="BA374" s="99"/>
    </row>
    <row r="375" spans="1:53" ht="33.75" hidden="1" customHeight="1" x14ac:dyDescent="0.25">
      <c r="A375" s="2835"/>
      <c r="B375" s="209" t="s">
        <v>431</v>
      </c>
      <c r="C375" s="2884" t="s">
        <v>444</v>
      </c>
      <c r="D375" s="2835"/>
      <c r="E375" s="208" t="s">
        <v>443</v>
      </c>
      <c r="F375" s="207" t="s">
        <v>442</v>
      </c>
      <c r="G375" s="207">
        <v>0</v>
      </c>
      <c r="H375" s="207">
        <v>1</v>
      </c>
      <c r="I375" s="211">
        <v>0.2</v>
      </c>
      <c r="J375" s="121" t="s">
        <v>441</v>
      </c>
      <c r="K375" s="121" t="s">
        <v>440</v>
      </c>
      <c r="L375" s="121">
        <v>2232</v>
      </c>
      <c r="M375" s="121">
        <v>1</v>
      </c>
      <c r="N375" s="215" t="s">
        <v>439</v>
      </c>
      <c r="O375" s="115"/>
      <c r="P375" s="215" t="s">
        <v>438</v>
      </c>
      <c r="Q375" s="167"/>
      <c r="R375" s="167"/>
      <c r="S375" s="167"/>
      <c r="T375" s="115"/>
      <c r="U375" s="115"/>
      <c r="V375" s="115"/>
      <c r="W375" s="115" t="s">
        <v>0</v>
      </c>
      <c r="X375" s="115" t="s">
        <v>0</v>
      </c>
      <c r="Y375" s="115" t="s">
        <v>0</v>
      </c>
      <c r="Z375" s="210"/>
      <c r="AA375" s="101"/>
      <c r="AB375" s="169"/>
      <c r="AC375" s="168"/>
      <c r="AD375" s="101"/>
      <c r="AE375" s="101"/>
      <c r="AF375" s="101"/>
      <c r="AG375" s="101"/>
      <c r="AH375" s="543">
        <f t="shared" si="6"/>
        <v>0</v>
      </c>
      <c r="AI375" s="167"/>
      <c r="AJ375" s="101"/>
      <c r="AK375" s="101"/>
      <c r="AL375" s="101"/>
      <c r="AM375" s="101"/>
      <c r="AN375" s="2281">
        <f t="shared" si="7"/>
        <v>0</v>
      </c>
      <c r="AO375" s="101"/>
      <c r="AP375" s="101"/>
      <c r="AQ375" s="101"/>
      <c r="AR375" s="101"/>
      <c r="AS375" s="101"/>
      <c r="AT375" s="101"/>
      <c r="AU375" s="101"/>
      <c r="AV375" s="101"/>
      <c r="AW375" s="167"/>
      <c r="AX375" s="101"/>
      <c r="AY375" s="101"/>
      <c r="AZ375" s="101"/>
      <c r="BA375" s="99"/>
    </row>
    <row r="376" spans="1:53" ht="30.75" hidden="1" customHeight="1" x14ac:dyDescent="0.25">
      <c r="A376" s="2835"/>
      <c r="B376" s="209" t="s">
        <v>431</v>
      </c>
      <c r="C376" s="2864"/>
      <c r="D376" s="2836"/>
      <c r="E376" s="208" t="s">
        <v>437</v>
      </c>
      <c r="F376" s="207" t="s">
        <v>129</v>
      </c>
      <c r="G376" s="213">
        <v>0</v>
      </c>
      <c r="H376" s="213">
        <v>1</v>
      </c>
      <c r="I376" s="214"/>
      <c r="J376" s="121"/>
      <c r="K376" s="115"/>
      <c r="L376" s="115"/>
      <c r="M376" s="115">
        <v>1</v>
      </c>
      <c r="N376" s="167"/>
      <c r="O376" s="115"/>
      <c r="P376" s="167"/>
      <c r="Q376" s="167"/>
      <c r="R376" s="167"/>
      <c r="S376" s="167"/>
      <c r="T376" s="115"/>
      <c r="U376" s="115"/>
      <c r="V376" s="115"/>
      <c r="W376" s="115"/>
      <c r="X376" s="115"/>
      <c r="Y376" s="115"/>
      <c r="Z376" s="210"/>
      <c r="AA376" s="101"/>
      <c r="AB376" s="169"/>
      <c r="AC376" s="168"/>
      <c r="AD376" s="101"/>
      <c r="AE376" s="101"/>
      <c r="AF376" s="101"/>
      <c r="AG376" s="101"/>
      <c r="AH376" s="543">
        <f t="shared" ref="AH376:AH379" si="8">AC376+AD376-AE376</f>
        <v>0</v>
      </c>
      <c r="AI376" s="167"/>
      <c r="AJ376" s="101"/>
      <c r="AK376" s="101"/>
      <c r="AL376" s="101"/>
      <c r="AM376" s="101"/>
      <c r="AN376" s="2281">
        <f t="shared" ref="AN376:AN379" si="9">AI376+AJ376-AK376</f>
        <v>0</v>
      </c>
      <c r="AO376" s="101"/>
      <c r="AP376" s="101"/>
      <c r="AQ376" s="101"/>
      <c r="AR376" s="101"/>
      <c r="AS376" s="101"/>
      <c r="AT376" s="101"/>
      <c r="AU376" s="101"/>
      <c r="AV376" s="101"/>
      <c r="AW376" s="167"/>
      <c r="AX376" s="101"/>
      <c r="AY376" s="101"/>
      <c r="AZ376" s="101"/>
      <c r="BA376" s="99"/>
    </row>
    <row r="377" spans="1:53" ht="26.25" hidden="1" customHeight="1" x14ac:dyDescent="0.25">
      <c r="A377" s="2835"/>
      <c r="B377" s="209" t="s">
        <v>431</v>
      </c>
      <c r="C377" s="2905" t="s">
        <v>436</v>
      </c>
      <c r="D377" s="2872" t="s">
        <v>435</v>
      </c>
      <c r="E377" s="208" t="s">
        <v>434</v>
      </c>
      <c r="F377" s="207" t="s">
        <v>129</v>
      </c>
      <c r="G377" s="213">
        <v>0</v>
      </c>
      <c r="H377" s="213">
        <v>0.3</v>
      </c>
      <c r="I377" s="211"/>
      <c r="J377" s="212"/>
      <c r="K377" s="115"/>
      <c r="L377" s="115"/>
      <c r="M377" s="115">
        <v>1</v>
      </c>
      <c r="N377" s="167"/>
      <c r="O377" s="115"/>
      <c r="P377" s="167"/>
      <c r="Q377" s="167"/>
      <c r="R377" s="167"/>
      <c r="S377" s="167"/>
      <c r="T377" s="115"/>
      <c r="U377" s="115"/>
      <c r="V377" s="115"/>
      <c r="W377" s="115"/>
      <c r="X377" s="115"/>
      <c r="Y377" s="115"/>
      <c r="Z377" s="210"/>
      <c r="AA377" s="101"/>
      <c r="AB377" s="169"/>
      <c r="AC377" s="168"/>
      <c r="AD377" s="101"/>
      <c r="AE377" s="101"/>
      <c r="AF377" s="101"/>
      <c r="AG377" s="101"/>
      <c r="AH377" s="543">
        <f t="shared" si="8"/>
        <v>0</v>
      </c>
      <c r="AI377" s="167"/>
      <c r="AJ377" s="101"/>
      <c r="AK377" s="101"/>
      <c r="AL377" s="101"/>
      <c r="AM377" s="101"/>
      <c r="AN377" s="2281">
        <f t="shared" si="9"/>
        <v>0</v>
      </c>
      <c r="AO377" s="101"/>
      <c r="AP377" s="101"/>
      <c r="AQ377" s="101"/>
      <c r="AR377" s="101"/>
      <c r="AS377" s="101"/>
      <c r="AT377" s="101"/>
      <c r="AU377" s="101"/>
      <c r="AV377" s="101"/>
      <c r="AW377" s="167"/>
      <c r="AX377" s="101"/>
      <c r="AY377" s="101"/>
      <c r="AZ377" s="101"/>
      <c r="BA377" s="99"/>
    </row>
    <row r="378" spans="1:53" ht="30.75" hidden="1" customHeight="1" x14ac:dyDescent="0.25">
      <c r="A378" s="2835"/>
      <c r="B378" s="209" t="s">
        <v>431</v>
      </c>
      <c r="C378" s="2878"/>
      <c r="D378" s="2835"/>
      <c r="E378" s="208" t="s">
        <v>433</v>
      </c>
      <c r="F378" s="207" t="s">
        <v>432</v>
      </c>
      <c r="G378" s="207">
        <v>0</v>
      </c>
      <c r="H378" s="207">
        <v>1</v>
      </c>
      <c r="I378" s="211"/>
      <c r="J378" s="121"/>
      <c r="K378" s="115"/>
      <c r="L378" s="115"/>
      <c r="M378" s="115">
        <v>1</v>
      </c>
      <c r="N378" s="167"/>
      <c r="O378" s="115"/>
      <c r="P378" s="167"/>
      <c r="Q378" s="167"/>
      <c r="R378" s="167"/>
      <c r="S378" s="167"/>
      <c r="T378" s="115"/>
      <c r="U378" s="115"/>
      <c r="V378" s="115"/>
      <c r="W378" s="115"/>
      <c r="X378" s="115"/>
      <c r="Y378" s="115"/>
      <c r="Z378" s="210"/>
      <c r="AA378" s="101"/>
      <c r="AB378" s="169"/>
      <c r="AC378" s="168"/>
      <c r="AD378" s="101"/>
      <c r="AE378" s="101"/>
      <c r="AF378" s="101"/>
      <c r="AG378" s="101"/>
      <c r="AH378" s="543">
        <f t="shared" si="8"/>
        <v>0</v>
      </c>
      <c r="AI378" s="167"/>
      <c r="AJ378" s="101"/>
      <c r="AK378" s="101"/>
      <c r="AL378" s="101"/>
      <c r="AM378" s="101"/>
      <c r="AN378" s="2281">
        <f t="shared" si="9"/>
        <v>0</v>
      </c>
      <c r="AO378" s="101"/>
      <c r="AP378" s="101"/>
      <c r="AQ378" s="101"/>
      <c r="AR378" s="101"/>
      <c r="AS378" s="101"/>
      <c r="AT378" s="101"/>
      <c r="AU378" s="101"/>
      <c r="AV378" s="101"/>
      <c r="AW378" s="167"/>
      <c r="AX378" s="101"/>
      <c r="AY378" s="101"/>
      <c r="AZ378" s="101"/>
      <c r="BA378" s="99"/>
    </row>
    <row r="379" spans="1:53" ht="15.75" hidden="1" customHeight="1" x14ac:dyDescent="0.25">
      <c r="A379" s="2836"/>
      <c r="B379" s="209" t="s">
        <v>431</v>
      </c>
      <c r="C379" s="2878"/>
      <c r="D379" s="2835"/>
      <c r="E379" s="208" t="s">
        <v>430</v>
      </c>
      <c r="F379" s="207" t="s">
        <v>429</v>
      </c>
      <c r="G379" s="207">
        <v>0</v>
      </c>
      <c r="H379" s="207">
        <v>4</v>
      </c>
      <c r="I379" s="206"/>
      <c r="J379" s="176"/>
      <c r="K379" s="102"/>
      <c r="L379" s="102"/>
      <c r="M379" s="102">
        <v>1</v>
      </c>
      <c r="N379" s="101"/>
      <c r="O379" s="102"/>
      <c r="P379" s="101"/>
      <c r="Q379" s="101"/>
      <c r="R379" s="101"/>
      <c r="S379" s="101"/>
      <c r="T379" s="102"/>
      <c r="U379" s="102"/>
      <c r="V379" s="102"/>
      <c r="W379" s="102"/>
      <c r="X379" s="102"/>
      <c r="Y379" s="102"/>
      <c r="Z379" s="170"/>
      <c r="AA379" s="101"/>
      <c r="AB379" s="169"/>
      <c r="AC379" s="168"/>
      <c r="AD379" s="101"/>
      <c r="AE379" s="101"/>
      <c r="AF379" s="101"/>
      <c r="AG379" s="101"/>
      <c r="AH379" s="543">
        <f t="shared" si="8"/>
        <v>0</v>
      </c>
      <c r="AI379" s="167"/>
      <c r="AJ379" s="101"/>
      <c r="AK379" s="101"/>
      <c r="AL379" s="101"/>
      <c r="AM379" s="101"/>
      <c r="AN379" s="2281">
        <f t="shared" si="9"/>
        <v>0</v>
      </c>
      <c r="AO379" s="101"/>
      <c r="AP379" s="101"/>
      <c r="AQ379" s="101"/>
      <c r="AR379" s="101"/>
      <c r="AS379" s="101"/>
      <c r="AT379" s="101"/>
      <c r="AU379" s="101"/>
      <c r="AV379" s="101"/>
      <c r="AW379" s="167"/>
      <c r="AX379" s="101"/>
      <c r="AY379" s="101"/>
      <c r="AZ379" s="101"/>
      <c r="BA379" s="99"/>
    </row>
    <row r="380" spans="1:53" ht="15.75" hidden="1" customHeight="1" x14ac:dyDescent="0.25">
      <c r="A380" s="2898" t="s">
        <v>428</v>
      </c>
      <c r="B380" s="176" t="s">
        <v>398</v>
      </c>
      <c r="C380" s="198" t="s">
        <v>427</v>
      </c>
      <c r="D380" s="2873" t="s">
        <v>426</v>
      </c>
      <c r="E380" s="198" t="s">
        <v>425</v>
      </c>
      <c r="F380" s="108" t="s">
        <v>372</v>
      </c>
      <c r="G380" s="204">
        <v>0</v>
      </c>
      <c r="H380" s="204">
        <v>1</v>
      </c>
      <c r="I380" s="203">
        <v>0.15</v>
      </c>
      <c r="J380" s="104"/>
      <c r="K380" s="102"/>
      <c r="L380" s="102"/>
      <c r="M380" s="102"/>
      <c r="N380" s="101"/>
      <c r="O380" s="101"/>
      <c r="P380" s="101"/>
      <c r="Q380" s="101"/>
      <c r="R380" s="101"/>
      <c r="S380" s="101"/>
      <c r="T380" s="101"/>
      <c r="U380" s="101"/>
      <c r="V380" s="101"/>
      <c r="W380" s="101"/>
      <c r="X380" s="101"/>
      <c r="Y380" s="101"/>
      <c r="Z380" s="170"/>
      <c r="AA380" s="101"/>
      <c r="AB380" s="169"/>
      <c r="AC380" s="168"/>
      <c r="AD380" s="101"/>
      <c r="AE380" s="101"/>
      <c r="AF380" s="101"/>
      <c r="AG380" s="101"/>
      <c r="AH380" s="101"/>
      <c r="AI380" s="167"/>
      <c r="AJ380" s="101"/>
      <c r="AK380" s="101"/>
      <c r="AL380" s="101"/>
      <c r="AM380" s="101"/>
      <c r="AN380" s="102"/>
      <c r="AO380" s="101"/>
      <c r="AP380" s="101"/>
      <c r="AQ380" s="101"/>
      <c r="AR380" s="101"/>
      <c r="AS380" s="101"/>
      <c r="AT380" s="101"/>
      <c r="AU380" s="101"/>
      <c r="AV380" s="101"/>
      <c r="AW380" s="167"/>
      <c r="AX380" s="101"/>
      <c r="AY380" s="101"/>
      <c r="AZ380" s="101"/>
      <c r="BA380" s="99"/>
    </row>
    <row r="381" spans="1:53" ht="15.75" hidden="1" customHeight="1" x14ac:dyDescent="0.25">
      <c r="A381" s="2835"/>
      <c r="B381" s="176" t="s">
        <v>398</v>
      </c>
      <c r="C381" s="198" t="s">
        <v>424</v>
      </c>
      <c r="D381" s="2835"/>
      <c r="E381" s="198" t="s">
        <v>423</v>
      </c>
      <c r="F381" s="108" t="s">
        <v>372</v>
      </c>
      <c r="G381" s="204">
        <v>0.57999999999999996</v>
      </c>
      <c r="H381" s="204">
        <v>0.9</v>
      </c>
      <c r="I381" s="203">
        <v>0.13</v>
      </c>
      <c r="J381" s="104"/>
      <c r="K381" s="102"/>
      <c r="L381" s="102"/>
      <c r="M381" s="102"/>
      <c r="N381" s="101"/>
      <c r="O381" s="101"/>
      <c r="P381" s="101"/>
      <c r="Q381" s="101"/>
      <c r="R381" s="101"/>
      <c r="S381" s="101"/>
      <c r="T381" s="101"/>
      <c r="U381" s="101"/>
      <c r="V381" s="101"/>
      <c r="W381" s="101"/>
      <c r="X381" s="101"/>
      <c r="Y381" s="101"/>
      <c r="Z381" s="170"/>
      <c r="AA381" s="101"/>
      <c r="AB381" s="169"/>
      <c r="AC381" s="168"/>
      <c r="AD381" s="101"/>
      <c r="AE381" s="101"/>
      <c r="AF381" s="101"/>
      <c r="AG381" s="101"/>
      <c r="AH381" s="101"/>
      <c r="AI381" s="167"/>
      <c r="AJ381" s="101"/>
      <c r="AK381" s="101"/>
      <c r="AL381" s="101"/>
      <c r="AM381" s="101"/>
      <c r="AN381" s="102"/>
      <c r="AO381" s="101"/>
      <c r="AP381" s="101"/>
      <c r="AQ381" s="101"/>
      <c r="AR381" s="101"/>
      <c r="AS381" s="101"/>
      <c r="AT381" s="101"/>
      <c r="AU381" s="101"/>
      <c r="AV381" s="101"/>
      <c r="AW381" s="167"/>
      <c r="AX381" s="101"/>
      <c r="AY381" s="101"/>
      <c r="AZ381" s="101"/>
      <c r="BA381" s="99"/>
    </row>
    <row r="382" spans="1:53" ht="15.75" hidden="1" customHeight="1" x14ac:dyDescent="0.25">
      <c r="A382" s="2835"/>
      <c r="B382" s="176" t="s">
        <v>398</v>
      </c>
      <c r="C382" s="195" t="s">
        <v>422</v>
      </c>
      <c r="D382" s="2835"/>
      <c r="E382" s="198" t="s">
        <v>421</v>
      </c>
      <c r="F382" s="108" t="s">
        <v>372</v>
      </c>
      <c r="G382" s="204">
        <v>0.4</v>
      </c>
      <c r="H382" s="204">
        <v>1</v>
      </c>
      <c r="I382" s="203">
        <v>0.1</v>
      </c>
      <c r="J382" s="104"/>
      <c r="K382" s="102"/>
      <c r="L382" s="102"/>
      <c r="M382" s="102"/>
      <c r="N382" s="101"/>
      <c r="O382" s="101"/>
      <c r="P382" s="101"/>
      <c r="Q382" s="101"/>
      <c r="R382" s="101"/>
      <c r="S382" s="101"/>
      <c r="T382" s="101"/>
      <c r="U382" s="101"/>
      <c r="V382" s="101"/>
      <c r="W382" s="101"/>
      <c r="X382" s="101"/>
      <c r="Y382" s="101"/>
      <c r="Z382" s="170"/>
      <c r="AA382" s="101"/>
      <c r="AB382" s="169"/>
      <c r="AC382" s="168"/>
      <c r="AD382" s="101"/>
      <c r="AE382" s="101"/>
      <c r="AF382" s="101"/>
      <c r="AG382" s="101"/>
      <c r="AH382" s="101"/>
      <c r="AI382" s="167"/>
      <c r="AJ382" s="101"/>
      <c r="AK382" s="101"/>
      <c r="AL382" s="101"/>
      <c r="AM382" s="101"/>
      <c r="AN382" s="102"/>
      <c r="AO382" s="101"/>
      <c r="AP382" s="101"/>
      <c r="AQ382" s="101"/>
      <c r="AR382" s="101"/>
      <c r="AS382" s="101"/>
      <c r="AT382" s="101"/>
      <c r="AU382" s="101"/>
      <c r="AV382" s="101"/>
      <c r="AW382" s="167"/>
      <c r="AX382" s="101"/>
      <c r="AY382" s="101"/>
      <c r="AZ382" s="101"/>
      <c r="BA382" s="99"/>
    </row>
    <row r="383" spans="1:53" ht="15.75" hidden="1" customHeight="1" x14ac:dyDescent="0.25">
      <c r="A383" s="2835"/>
      <c r="B383" s="176" t="s">
        <v>398</v>
      </c>
      <c r="C383" s="195" t="s">
        <v>420</v>
      </c>
      <c r="D383" s="2835"/>
      <c r="E383" s="198" t="s">
        <v>419</v>
      </c>
      <c r="F383" s="108" t="s">
        <v>372</v>
      </c>
      <c r="G383" s="204">
        <v>0.4</v>
      </c>
      <c r="H383" s="204">
        <v>1</v>
      </c>
      <c r="I383" s="203">
        <v>0.05</v>
      </c>
      <c r="J383" s="104"/>
      <c r="K383" s="102"/>
      <c r="L383" s="102"/>
      <c r="M383" s="102"/>
      <c r="N383" s="101"/>
      <c r="O383" s="101"/>
      <c r="P383" s="101"/>
      <c r="Q383" s="101"/>
      <c r="R383" s="101"/>
      <c r="S383" s="101"/>
      <c r="T383" s="101"/>
      <c r="U383" s="101"/>
      <c r="V383" s="101"/>
      <c r="W383" s="101"/>
      <c r="X383" s="101"/>
      <c r="Y383" s="101"/>
      <c r="Z383" s="170"/>
      <c r="AA383" s="101"/>
      <c r="AB383" s="169"/>
      <c r="AC383" s="168"/>
      <c r="AD383" s="101"/>
      <c r="AE383" s="101"/>
      <c r="AF383" s="101"/>
      <c r="AG383" s="101"/>
      <c r="AH383" s="101"/>
      <c r="AI383" s="167"/>
      <c r="AJ383" s="101"/>
      <c r="AK383" s="101"/>
      <c r="AL383" s="101"/>
      <c r="AM383" s="101"/>
      <c r="AN383" s="102"/>
      <c r="AO383" s="101"/>
      <c r="AP383" s="101"/>
      <c r="AQ383" s="101"/>
      <c r="AR383" s="101"/>
      <c r="AS383" s="101"/>
      <c r="AT383" s="101"/>
      <c r="AU383" s="101"/>
      <c r="AV383" s="101"/>
      <c r="AW383" s="167"/>
      <c r="AX383" s="101"/>
      <c r="AY383" s="101"/>
      <c r="AZ383" s="101"/>
      <c r="BA383" s="99"/>
    </row>
    <row r="384" spans="1:53" ht="15.75" hidden="1" customHeight="1" x14ac:dyDescent="0.25">
      <c r="A384" s="2835"/>
      <c r="B384" s="176" t="s">
        <v>398</v>
      </c>
      <c r="C384" s="195" t="s">
        <v>418</v>
      </c>
      <c r="D384" s="2835"/>
      <c r="E384" s="198" t="s">
        <v>417</v>
      </c>
      <c r="F384" s="108" t="s">
        <v>372</v>
      </c>
      <c r="G384" s="204">
        <v>0.5</v>
      </c>
      <c r="H384" s="204">
        <v>0.9</v>
      </c>
      <c r="I384" s="203">
        <v>0.05</v>
      </c>
      <c r="J384" s="104"/>
      <c r="K384" s="102"/>
      <c r="L384" s="102"/>
      <c r="M384" s="102"/>
      <c r="N384" s="101"/>
      <c r="O384" s="101"/>
      <c r="P384" s="101"/>
      <c r="Q384" s="101"/>
      <c r="R384" s="101"/>
      <c r="S384" s="101"/>
      <c r="T384" s="101"/>
      <c r="U384" s="101"/>
      <c r="V384" s="101"/>
      <c r="W384" s="101"/>
      <c r="X384" s="101"/>
      <c r="Y384" s="101"/>
      <c r="Z384" s="170"/>
      <c r="AA384" s="101"/>
      <c r="AB384" s="169"/>
      <c r="AC384" s="168"/>
      <c r="AD384" s="101"/>
      <c r="AE384" s="101"/>
      <c r="AF384" s="101"/>
      <c r="AG384" s="101"/>
      <c r="AH384" s="101"/>
      <c r="AI384" s="167"/>
      <c r="AJ384" s="101"/>
      <c r="AK384" s="101"/>
      <c r="AL384" s="101"/>
      <c r="AM384" s="101"/>
      <c r="AN384" s="102"/>
      <c r="AO384" s="101"/>
      <c r="AP384" s="101"/>
      <c r="AQ384" s="101"/>
      <c r="AR384" s="101"/>
      <c r="AS384" s="101"/>
      <c r="AT384" s="101"/>
      <c r="AU384" s="101"/>
      <c r="AV384" s="101"/>
      <c r="AW384" s="167"/>
      <c r="AX384" s="101"/>
      <c r="AY384" s="101"/>
      <c r="AZ384" s="101"/>
      <c r="BA384" s="99"/>
    </row>
    <row r="385" spans="1:53" ht="15.75" hidden="1" customHeight="1" x14ac:dyDescent="0.25">
      <c r="A385" s="2835"/>
      <c r="B385" s="176" t="s">
        <v>398</v>
      </c>
      <c r="C385" s="195" t="s">
        <v>416</v>
      </c>
      <c r="D385" s="2835"/>
      <c r="E385" s="198" t="s">
        <v>415</v>
      </c>
      <c r="F385" s="108" t="s">
        <v>372</v>
      </c>
      <c r="G385" s="204">
        <v>0</v>
      </c>
      <c r="H385" s="204">
        <v>1</v>
      </c>
      <c r="I385" s="203">
        <v>0.2</v>
      </c>
      <c r="J385" s="104"/>
      <c r="K385" s="102"/>
      <c r="L385" s="102"/>
      <c r="M385" s="102"/>
      <c r="N385" s="101"/>
      <c r="O385" s="101"/>
      <c r="P385" s="101"/>
      <c r="Q385" s="101"/>
      <c r="R385" s="101"/>
      <c r="S385" s="101"/>
      <c r="T385" s="101"/>
      <c r="U385" s="101"/>
      <c r="V385" s="101"/>
      <c r="W385" s="101"/>
      <c r="X385" s="101"/>
      <c r="Y385" s="101"/>
      <c r="Z385" s="170"/>
      <c r="AA385" s="101"/>
      <c r="AB385" s="169"/>
      <c r="AC385" s="168"/>
      <c r="AD385" s="101"/>
      <c r="AE385" s="101"/>
      <c r="AF385" s="101"/>
      <c r="AG385" s="101"/>
      <c r="AH385" s="101"/>
      <c r="AI385" s="167"/>
      <c r="AJ385" s="101"/>
      <c r="AK385" s="101"/>
      <c r="AL385" s="101"/>
      <c r="AM385" s="101"/>
      <c r="AN385" s="102"/>
      <c r="AO385" s="101"/>
      <c r="AP385" s="101"/>
      <c r="AQ385" s="101"/>
      <c r="AR385" s="101"/>
      <c r="AS385" s="101"/>
      <c r="AT385" s="101"/>
      <c r="AU385" s="101"/>
      <c r="AV385" s="101"/>
      <c r="AW385" s="167"/>
      <c r="AX385" s="101"/>
      <c r="AY385" s="101"/>
      <c r="AZ385" s="101"/>
      <c r="BA385" s="99"/>
    </row>
    <row r="386" spans="1:53" ht="15.75" hidden="1" customHeight="1" x14ac:dyDescent="0.25">
      <c r="A386" s="2835"/>
      <c r="B386" s="176" t="s">
        <v>410</v>
      </c>
      <c r="C386" s="2906" t="s">
        <v>414</v>
      </c>
      <c r="D386" s="2835"/>
      <c r="E386" s="195" t="s">
        <v>413</v>
      </c>
      <c r="F386" s="205" t="s">
        <v>411</v>
      </c>
      <c r="G386" s="204">
        <v>0</v>
      </c>
      <c r="H386" s="204">
        <v>1</v>
      </c>
      <c r="I386" s="203">
        <v>0.9</v>
      </c>
      <c r="J386" s="104"/>
      <c r="K386" s="102"/>
      <c r="L386" s="102"/>
      <c r="M386" s="102"/>
      <c r="N386" s="101"/>
      <c r="O386" s="101"/>
      <c r="P386" s="101"/>
      <c r="Q386" s="101"/>
      <c r="R386" s="101"/>
      <c r="S386" s="101"/>
      <c r="T386" s="101"/>
      <c r="U386" s="101"/>
      <c r="V386" s="101"/>
      <c r="W386" s="101"/>
      <c r="X386" s="101"/>
      <c r="Y386" s="101"/>
      <c r="Z386" s="170"/>
      <c r="AA386" s="101"/>
      <c r="AB386" s="169"/>
      <c r="AC386" s="168"/>
      <c r="AD386" s="101"/>
      <c r="AE386" s="101"/>
      <c r="AF386" s="101"/>
      <c r="AG386" s="101"/>
      <c r="AH386" s="101"/>
      <c r="AI386" s="167"/>
      <c r="AJ386" s="101"/>
      <c r="AK386" s="101"/>
      <c r="AL386" s="101"/>
      <c r="AM386" s="101"/>
      <c r="AN386" s="102"/>
      <c r="AO386" s="101"/>
      <c r="AP386" s="101"/>
      <c r="AQ386" s="101"/>
      <c r="AR386" s="101"/>
      <c r="AS386" s="101"/>
      <c r="AT386" s="101"/>
      <c r="AU386" s="101"/>
      <c r="AV386" s="101"/>
      <c r="AW386" s="167"/>
      <c r="AX386" s="101"/>
      <c r="AY386" s="101"/>
      <c r="AZ386" s="101"/>
      <c r="BA386" s="99"/>
    </row>
    <row r="387" spans="1:53" ht="15.75" hidden="1" customHeight="1" x14ac:dyDescent="0.25">
      <c r="A387" s="2835"/>
      <c r="B387" s="176" t="s">
        <v>410</v>
      </c>
      <c r="C387" s="2835"/>
      <c r="D387" s="2835"/>
      <c r="E387" s="195" t="s">
        <v>412</v>
      </c>
      <c r="F387" s="205" t="s">
        <v>411</v>
      </c>
      <c r="G387" s="204">
        <v>0</v>
      </c>
      <c r="H387" s="204">
        <v>1</v>
      </c>
      <c r="I387" s="203">
        <v>1</v>
      </c>
      <c r="J387" s="104"/>
      <c r="K387" s="102"/>
      <c r="L387" s="102"/>
      <c r="M387" s="102"/>
      <c r="N387" s="101"/>
      <c r="O387" s="101"/>
      <c r="P387" s="101"/>
      <c r="Q387" s="101"/>
      <c r="R387" s="101"/>
      <c r="S387" s="101"/>
      <c r="T387" s="101"/>
      <c r="U387" s="101"/>
      <c r="V387" s="101"/>
      <c r="W387" s="101"/>
      <c r="X387" s="101"/>
      <c r="Y387" s="101"/>
      <c r="Z387" s="170"/>
      <c r="AA387" s="101"/>
      <c r="AB387" s="169"/>
      <c r="AC387" s="168"/>
      <c r="AD387" s="101"/>
      <c r="AE387" s="101"/>
      <c r="AF387" s="101"/>
      <c r="AG387" s="101"/>
      <c r="AH387" s="101"/>
      <c r="AI387" s="167"/>
      <c r="AJ387" s="101"/>
      <c r="AK387" s="101"/>
      <c r="AL387" s="101"/>
      <c r="AM387" s="101"/>
      <c r="AN387" s="102"/>
      <c r="AO387" s="101"/>
      <c r="AP387" s="101"/>
      <c r="AQ387" s="101"/>
      <c r="AR387" s="101"/>
      <c r="AS387" s="101"/>
      <c r="AT387" s="101"/>
      <c r="AU387" s="101"/>
      <c r="AV387" s="101"/>
      <c r="AW387" s="167"/>
      <c r="AX387" s="101"/>
      <c r="AY387" s="101"/>
      <c r="AZ387" s="101"/>
      <c r="BA387" s="99"/>
    </row>
    <row r="388" spans="1:53" ht="15.75" hidden="1" customHeight="1" x14ac:dyDescent="0.25">
      <c r="A388" s="2835"/>
      <c r="B388" s="176" t="s">
        <v>410</v>
      </c>
      <c r="C388" s="2836"/>
      <c r="D388" s="2836"/>
      <c r="E388" s="195" t="s">
        <v>409</v>
      </c>
      <c r="F388" s="205" t="s">
        <v>327</v>
      </c>
      <c r="G388" s="204">
        <v>0</v>
      </c>
      <c r="H388" s="204">
        <v>1</v>
      </c>
      <c r="I388" s="203">
        <v>0.5</v>
      </c>
      <c r="J388" s="104"/>
      <c r="K388" s="102"/>
      <c r="L388" s="102"/>
      <c r="M388" s="102"/>
      <c r="N388" s="101"/>
      <c r="O388" s="101"/>
      <c r="P388" s="101"/>
      <c r="Q388" s="101"/>
      <c r="R388" s="101"/>
      <c r="S388" s="101"/>
      <c r="T388" s="101"/>
      <c r="U388" s="101"/>
      <c r="V388" s="101"/>
      <c r="W388" s="101"/>
      <c r="X388" s="101"/>
      <c r="Y388" s="101"/>
      <c r="Z388" s="170"/>
      <c r="AA388" s="101"/>
      <c r="AB388" s="169"/>
      <c r="AC388" s="168"/>
      <c r="AD388" s="101"/>
      <c r="AE388" s="101"/>
      <c r="AF388" s="101"/>
      <c r="AG388" s="101"/>
      <c r="AH388" s="101"/>
      <c r="AI388" s="167"/>
      <c r="AJ388" s="101"/>
      <c r="AK388" s="101"/>
      <c r="AL388" s="101"/>
      <c r="AM388" s="101"/>
      <c r="AN388" s="102"/>
      <c r="AO388" s="101"/>
      <c r="AP388" s="101"/>
      <c r="AQ388" s="101"/>
      <c r="AR388" s="101"/>
      <c r="AS388" s="101"/>
      <c r="AT388" s="101"/>
      <c r="AU388" s="101"/>
      <c r="AV388" s="101"/>
      <c r="AW388" s="167"/>
      <c r="AX388" s="101"/>
      <c r="AY388" s="101"/>
      <c r="AZ388" s="101"/>
      <c r="BA388" s="99"/>
    </row>
    <row r="389" spans="1:53" ht="25.5" hidden="1" customHeight="1" x14ac:dyDescent="0.25">
      <c r="A389" s="2835"/>
      <c r="B389" s="176" t="s">
        <v>398</v>
      </c>
      <c r="C389" s="2885" t="s">
        <v>408</v>
      </c>
      <c r="D389" s="2873" t="s">
        <v>407</v>
      </c>
      <c r="E389" s="198" t="s">
        <v>406</v>
      </c>
      <c r="F389" s="108" t="s">
        <v>405</v>
      </c>
      <c r="G389" s="200">
        <v>0</v>
      </c>
      <c r="H389" s="204">
        <v>0.3</v>
      </c>
      <c r="I389" s="199">
        <v>0</v>
      </c>
      <c r="J389" s="104"/>
      <c r="K389" s="102"/>
      <c r="L389" s="102"/>
      <c r="M389" s="102"/>
      <c r="N389" s="101"/>
      <c r="O389" s="101"/>
      <c r="P389" s="101"/>
      <c r="Q389" s="101"/>
      <c r="R389" s="101"/>
      <c r="S389" s="101"/>
      <c r="T389" s="101"/>
      <c r="U389" s="101"/>
      <c r="V389" s="101"/>
      <c r="W389" s="101"/>
      <c r="X389" s="101"/>
      <c r="Y389" s="101"/>
      <c r="Z389" s="170"/>
      <c r="AA389" s="101"/>
      <c r="AB389" s="169"/>
      <c r="AC389" s="168"/>
      <c r="AD389" s="101"/>
      <c r="AE389" s="101"/>
      <c r="AF389" s="101"/>
      <c r="AG389" s="101"/>
      <c r="AH389" s="101"/>
      <c r="AI389" s="167"/>
      <c r="AJ389" s="101"/>
      <c r="AK389" s="101"/>
      <c r="AL389" s="101"/>
      <c r="AM389" s="101"/>
      <c r="AN389" s="102"/>
      <c r="AO389" s="101"/>
      <c r="AP389" s="101"/>
      <c r="AQ389" s="101"/>
      <c r="AR389" s="101"/>
      <c r="AS389" s="101"/>
      <c r="AT389" s="101"/>
      <c r="AU389" s="101"/>
      <c r="AV389" s="101"/>
      <c r="AW389" s="167"/>
      <c r="AX389" s="101"/>
      <c r="AY389" s="101"/>
      <c r="AZ389" s="101"/>
      <c r="BA389" s="99"/>
    </row>
    <row r="390" spans="1:53" ht="15.75" hidden="1" customHeight="1" x14ac:dyDescent="0.25">
      <c r="A390" s="2835"/>
      <c r="B390" s="176" t="s">
        <v>398</v>
      </c>
      <c r="C390" s="2835"/>
      <c r="D390" s="2835"/>
      <c r="E390" s="198" t="s">
        <v>404</v>
      </c>
      <c r="F390" s="108" t="s">
        <v>403</v>
      </c>
      <c r="G390" s="200">
        <v>0</v>
      </c>
      <c r="H390" s="204">
        <v>1</v>
      </c>
      <c r="I390" s="203">
        <v>1</v>
      </c>
      <c r="J390" s="104"/>
      <c r="K390" s="102"/>
      <c r="L390" s="102"/>
      <c r="M390" s="102"/>
      <c r="N390" s="101"/>
      <c r="O390" s="101"/>
      <c r="P390" s="101"/>
      <c r="Q390" s="101"/>
      <c r="R390" s="101"/>
      <c r="S390" s="101"/>
      <c r="T390" s="101"/>
      <c r="U390" s="101"/>
      <c r="V390" s="101"/>
      <c r="W390" s="101"/>
      <c r="X390" s="101"/>
      <c r="Y390" s="101"/>
      <c r="Z390" s="170"/>
      <c r="AA390" s="101"/>
      <c r="AB390" s="169"/>
      <c r="AC390" s="168"/>
      <c r="AD390" s="101"/>
      <c r="AE390" s="101"/>
      <c r="AF390" s="101"/>
      <c r="AG390" s="101"/>
      <c r="AH390" s="101"/>
      <c r="AI390" s="167"/>
      <c r="AJ390" s="101"/>
      <c r="AK390" s="101"/>
      <c r="AL390" s="101"/>
      <c r="AM390" s="101"/>
      <c r="AN390" s="102"/>
      <c r="AO390" s="101"/>
      <c r="AP390" s="101"/>
      <c r="AQ390" s="101"/>
      <c r="AR390" s="101"/>
      <c r="AS390" s="101"/>
      <c r="AT390" s="101"/>
      <c r="AU390" s="101"/>
      <c r="AV390" s="101"/>
      <c r="AW390" s="167"/>
      <c r="AX390" s="101"/>
      <c r="AY390" s="101"/>
      <c r="AZ390" s="101"/>
      <c r="BA390" s="99"/>
    </row>
    <row r="391" spans="1:53" ht="15.75" hidden="1" customHeight="1" x14ac:dyDescent="0.25">
      <c r="A391" s="2835"/>
      <c r="B391" s="176" t="s">
        <v>398</v>
      </c>
      <c r="C391" s="2835"/>
      <c r="D391" s="2835"/>
      <c r="E391" s="198" t="s">
        <v>402</v>
      </c>
      <c r="F391" s="108" t="s">
        <v>401</v>
      </c>
      <c r="G391" s="202">
        <v>1067</v>
      </c>
      <c r="H391" s="201">
        <f>G391*1.1</f>
        <v>1173.7</v>
      </c>
      <c r="I391" s="199">
        <f>1067+18</f>
        <v>1085</v>
      </c>
      <c r="J391" s="104"/>
      <c r="K391" s="102"/>
      <c r="L391" s="102"/>
      <c r="M391" s="102"/>
      <c r="N391" s="101"/>
      <c r="O391" s="101"/>
      <c r="P391" s="101"/>
      <c r="Q391" s="101"/>
      <c r="R391" s="101"/>
      <c r="S391" s="101"/>
      <c r="T391" s="101"/>
      <c r="U391" s="101"/>
      <c r="V391" s="101"/>
      <c r="W391" s="101"/>
      <c r="X391" s="101"/>
      <c r="Y391" s="101"/>
      <c r="Z391" s="170"/>
      <c r="AA391" s="101"/>
      <c r="AB391" s="169"/>
      <c r="AC391" s="168"/>
      <c r="AD391" s="101"/>
      <c r="AE391" s="101"/>
      <c r="AF391" s="101"/>
      <c r="AG391" s="101"/>
      <c r="AH391" s="101"/>
      <c r="AI391" s="167"/>
      <c r="AJ391" s="101"/>
      <c r="AK391" s="101"/>
      <c r="AL391" s="101"/>
      <c r="AM391" s="101"/>
      <c r="AN391" s="102"/>
      <c r="AO391" s="101"/>
      <c r="AP391" s="101"/>
      <c r="AQ391" s="101"/>
      <c r="AR391" s="101"/>
      <c r="AS391" s="101"/>
      <c r="AT391" s="101"/>
      <c r="AU391" s="101"/>
      <c r="AV391" s="101"/>
      <c r="AW391" s="167"/>
      <c r="AX391" s="101"/>
      <c r="AY391" s="101"/>
      <c r="AZ391" s="101"/>
      <c r="BA391" s="99"/>
    </row>
    <row r="392" spans="1:53" ht="15.75" hidden="1" customHeight="1" x14ac:dyDescent="0.25">
      <c r="A392" s="2835"/>
      <c r="B392" s="176" t="s">
        <v>398</v>
      </c>
      <c r="C392" s="2836"/>
      <c r="D392" s="2835"/>
      <c r="E392" s="198" t="s">
        <v>400</v>
      </c>
      <c r="F392" s="108" t="s">
        <v>399</v>
      </c>
      <c r="G392" s="200">
        <v>1015</v>
      </c>
      <c r="H392" s="201">
        <f>G392*1.1</f>
        <v>1116.5</v>
      </c>
      <c r="I392" s="199">
        <f>1015+18</f>
        <v>1033</v>
      </c>
      <c r="J392" s="104"/>
      <c r="K392" s="102"/>
      <c r="L392" s="102"/>
      <c r="M392" s="102"/>
      <c r="N392" s="101"/>
      <c r="O392" s="101"/>
      <c r="P392" s="101"/>
      <c r="Q392" s="101"/>
      <c r="R392" s="101"/>
      <c r="S392" s="101"/>
      <c r="T392" s="101"/>
      <c r="U392" s="101"/>
      <c r="V392" s="101"/>
      <c r="W392" s="101"/>
      <c r="X392" s="101"/>
      <c r="Y392" s="101"/>
      <c r="Z392" s="170"/>
      <c r="AA392" s="101"/>
      <c r="AB392" s="169"/>
      <c r="AC392" s="168"/>
      <c r="AD392" s="101"/>
      <c r="AE392" s="101"/>
      <c r="AF392" s="101"/>
      <c r="AG392" s="101"/>
      <c r="AH392" s="101"/>
      <c r="AI392" s="167"/>
      <c r="AJ392" s="101"/>
      <c r="AK392" s="101"/>
      <c r="AL392" s="101"/>
      <c r="AM392" s="101"/>
      <c r="AN392" s="102"/>
      <c r="AO392" s="101"/>
      <c r="AP392" s="101"/>
      <c r="AQ392" s="101"/>
      <c r="AR392" s="101"/>
      <c r="AS392" s="101"/>
      <c r="AT392" s="101"/>
      <c r="AU392" s="101"/>
      <c r="AV392" s="101"/>
      <c r="AW392" s="167"/>
      <c r="AX392" s="101"/>
      <c r="AY392" s="101"/>
      <c r="AZ392" s="101"/>
      <c r="BA392" s="99"/>
    </row>
    <row r="393" spans="1:53" ht="15.75" hidden="1" customHeight="1" x14ac:dyDescent="0.25">
      <c r="A393" s="2835"/>
      <c r="B393" s="176" t="s">
        <v>398</v>
      </c>
      <c r="C393" s="195" t="s">
        <v>397</v>
      </c>
      <c r="D393" s="2836"/>
      <c r="E393" s="198" t="s">
        <v>396</v>
      </c>
      <c r="F393" s="108" t="s">
        <v>395</v>
      </c>
      <c r="G393" s="200">
        <v>0</v>
      </c>
      <c r="H393" s="200">
        <v>5</v>
      </c>
      <c r="I393" s="199">
        <v>5</v>
      </c>
      <c r="J393" s="104"/>
      <c r="K393" s="102"/>
      <c r="L393" s="102"/>
      <c r="M393" s="102"/>
      <c r="N393" s="101"/>
      <c r="O393" s="101"/>
      <c r="P393" s="101"/>
      <c r="Q393" s="101"/>
      <c r="R393" s="101"/>
      <c r="S393" s="101"/>
      <c r="T393" s="101"/>
      <c r="U393" s="101"/>
      <c r="V393" s="101"/>
      <c r="W393" s="101"/>
      <c r="X393" s="101"/>
      <c r="Y393" s="101"/>
      <c r="Z393" s="170"/>
      <c r="AA393" s="101"/>
      <c r="AB393" s="169"/>
      <c r="AC393" s="168"/>
      <c r="AD393" s="101"/>
      <c r="AE393" s="101"/>
      <c r="AF393" s="101"/>
      <c r="AG393" s="101"/>
      <c r="AH393" s="101"/>
      <c r="AI393" s="167"/>
      <c r="AJ393" s="101"/>
      <c r="AK393" s="101"/>
      <c r="AL393" s="101"/>
      <c r="AM393" s="101"/>
      <c r="AN393" s="102"/>
      <c r="AO393" s="101"/>
      <c r="AP393" s="101"/>
      <c r="AQ393" s="101"/>
      <c r="AR393" s="101"/>
      <c r="AS393" s="101"/>
      <c r="AT393" s="101"/>
      <c r="AU393" s="101"/>
      <c r="AV393" s="101"/>
      <c r="AW393" s="167"/>
      <c r="AX393" s="101"/>
      <c r="AY393" s="101"/>
      <c r="AZ393" s="101"/>
      <c r="BA393" s="99"/>
    </row>
    <row r="394" spans="1:53" ht="30" hidden="1" customHeight="1" x14ac:dyDescent="0.25">
      <c r="A394" s="2835"/>
      <c r="B394" s="176" t="s">
        <v>300</v>
      </c>
      <c r="C394" s="2885" t="s">
        <v>352</v>
      </c>
      <c r="D394" s="2874" t="s">
        <v>351</v>
      </c>
      <c r="E394" s="113" t="s">
        <v>350</v>
      </c>
      <c r="F394" s="108" t="s">
        <v>129</v>
      </c>
      <c r="G394" s="108" t="s">
        <v>349</v>
      </c>
      <c r="H394" s="120">
        <v>1</v>
      </c>
      <c r="I394" s="119">
        <v>0</v>
      </c>
      <c r="J394" s="104"/>
      <c r="K394" s="102"/>
      <c r="L394" s="102"/>
      <c r="M394" s="102"/>
      <c r="N394" s="101"/>
      <c r="O394" s="101"/>
      <c r="P394" s="101"/>
      <c r="Q394" s="101"/>
      <c r="R394" s="101"/>
      <c r="S394" s="101"/>
      <c r="T394" s="101"/>
      <c r="U394" s="101"/>
      <c r="V394" s="101"/>
      <c r="W394" s="101"/>
      <c r="X394" s="101"/>
      <c r="Y394" s="101"/>
      <c r="Z394" s="170"/>
      <c r="AA394" s="101"/>
      <c r="AB394" s="169"/>
      <c r="AC394" s="168"/>
      <c r="AD394" s="101"/>
      <c r="AE394" s="101"/>
      <c r="AF394" s="101"/>
      <c r="AG394" s="101"/>
      <c r="AH394" s="101"/>
      <c r="AI394" s="167"/>
      <c r="AJ394" s="101"/>
      <c r="AK394" s="101"/>
      <c r="AL394" s="101"/>
      <c r="AM394" s="101"/>
      <c r="AN394" s="102"/>
      <c r="AO394" s="101"/>
      <c r="AP394" s="101"/>
      <c r="AQ394" s="101"/>
      <c r="AR394" s="101"/>
      <c r="AS394" s="101"/>
      <c r="AT394" s="101"/>
      <c r="AU394" s="101"/>
      <c r="AV394" s="101"/>
      <c r="AW394" s="167"/>
      <c r="AX394" s="101"/>
      <c r="AY394" s="101"/>
      <c r="AZ394" s="101"/>
      <c r="BA394" s="99"/>
    </row>
    <row r="395" spans="1:53" ht="51" hidden="1" customHeight="1" x14ac:dyDescent="0.25">
      <c r="A395" s="2835"/>
      <c r="B395" s="176" t="s">
        <v>300</v>
      </c>
      <c r="C395" s="2835"/>
      <c r="D395" s="2835"/>
      <c r="E395" s="113" t="s">
        <v>348</v>
      </c>
      <c r="F395" s="108" t="s">
        <v>347</v>
      </c>
      <c r="G395" s="108" t="s">
        <v>346</v>
      </c>
      <c r="H395" s="125">
        <v>12000</v>
      </c>
      <c r="I395" s="124">
        <v>3000</v>
      </c>
      <c r="J395" s="104"/>
      <c r="K395" s="102"/>
      <c r="L395" s="102"/>
      <c r="M395" s="102"/>
      <c r="N395" s="101"/>
      <c r="O395" s="101"/>
      <c r="P395" s="101"/>
      <c r="Q395" s="101"/>
      <c r="R395" s="101"/>
      <c r="S395" s="101"/>
      <c r="T395" s="101"/>
      <c r="U395" s="101"/>
      <c r="V395" s="101"/>
      <c r="W395" s="101"/>
      <c r="X395" s="101"/>
      <c r="Y395" s="101"/>
      <c r="Z395" s="170"/>
      <c r="AA395" s="101"/>
      <c r="AB395" s="169"/>
      <c r="AC395" s="168"/>
      <c r="AD395" s="101"/>
      <c r="AE395" s="101"/>
      <c r="AF395" s="101"/>
      <c r="AG395" s="101"/>
      <c r="AH395" s="101"/>
      <c r="AI395" s="167"/>
      <c r="AJ395" s="101"/>
      <c r="AK395" s="101"/>
      <c r="AL395" s="101"/>
      <c r="AM395" s="101"/>
      <c r="AN395" s="102"/>
      <c r="AO395" s="101"/>
      <c r="AP395" s="101"/>
      <c r="AQ395" s="101"/>
      <c r="AR395" s="101"/>
      <c r="AS395" s="101"/>
      <c r="AT395" s="101"/>
      <c r="AU395" s="101"/>
      <c r="AV395" s="101"/>
      <c r="AW395" s="167"/>
      <c r="AX395" s="101"/>
      <c r="AY395" s="101"/>
      <c r="AZ395" s="101"/>
      <c r="BA395" s="99"/>
    </row>
    <row r="396" spans="1:53" ht="15.75" hidden="1" customHeight="1" x14ac:dyDescent="0.25">
      <c r="A396" s="2835"/>
      <c r="B396" s="176" t="s">
        <v>300</v>
      </c>
      <c r="C396" s="2835"/>
      <c r="D396" s="2835"/>
      <c r="E396" s="113" t="s">
        <v>340</v>
      </c>
      <c r="F396" s="108" t="s">
        <v>339</v>
      </c>
      <c r="G396" s="108" t="s">
        <v>338</v>
      </c>
      <c r="H396" s="120">
        <v>0.19</v>
      </c>
      <c r="I396" s="119">
        <v>0.1</v>
      </c>
      <c r="J396" s="104"/>
      <c r="K396" s="102"/>
      <c r="L396" s="102"/>
      <c r="M396" s="102"/>
      <c r="N396" s="101"/>
      <c r="O396" s="101"/>
      <c r="P396" s="101"/>
      <c r="Q396" s="101"/>
      <c r="R396" s="101"/>
      <c r="S396" s="101"/>
      <c r="T396" s="101"/>
      <c r="U396" s="101"/>
      <c r="V396" s="101"/>
      <c r="W396" s="101"/>
      <c r="X396" s="101"/>
      <c r="Y396" s="101"/>
      <c r="Z396" s="170"/>
      <c r="AA396" s="101"/>
      <c r="AB396" s="169"/>
      <c r="AC396" s="168"/>
      <c r="AD396" s="101"/>
      <c r="AE396" s="101"/>
      <c r="AF396" s="101"/>
      <c r="AG396" s="101"/>
      <c r="AH396" s="101"/>
      <c r="AI396" s="167"/>
      <c r="AJ396" s="101"/>
      <c r="AK396" s="101"/>
      <c r="AL396" s="101"/>
      <c r="AM396" s="101"/>
      <c r="AN396" s="102"/>
      <c r="AO396" s="101"/>
      <c r="AP396" s="101"/>
      <c r="AQ396" s="101"/>
      <c r="AR396" s="101"/>
      <c r="AS396" s="101"/>
      <c r="AT396" s="101"/>
      <c r="AU396" s="101"/>
      <c r="AV396" s="101"/>
      <c r="AW396" s="167"/>
      <c r="AX396" s="101"/>
      <c r="AY396" s="101"/>
      <c r="AZ396" s="101"/>
      <c r="BA396" s="99"/>
    </row>
    <row r="397" spans="1:53" ht="15.75" hidden="1" customHeight="1" x14ac:dyDescent="0.25">
      <c r="A397" s="2835"/>
      <c r="B397" s="176" t="s">
        <v>300</v>
      </c>
      <c r="C397" s="2835"/>
      <c r="D397" s="2835"/>
      <c r="E397" s="113" t="s">
        <v>336</v>
      </c>
      <c r="F397" s="108" t="s">
        <v>335</v>
      </c>
      <c r="G397" s="108" t="s">
        <v>334</v>
      </c>
      <c r="H397" s="120">
        <v>1.1000000000000001</v>
      </c>
      <c r="I397" s="122">
        <v>0.27500000000000002</v>
      </c>
      <c r="J397" s="104"/>
      <c r="K397" s="102"/>
      <c r="L397" s="102"/>
      <c r="M397" s="102"/>
      <c r="N397" s="101"/>
      <c r="O397" s="101"/>
      <c r="P397" s="101"/>
      <c r="Q397" s="101"/>
      <c r="R397" s="101"/>
      <c r="S397" s="101"/>
      <c r="T397" s="101"/>
      <c r="U397" s="101"/>
      <c r="V397" s="101"/>
      <c r="W397" s="101"/>
      <c r="X397" s="101"/>
      <c r="Y397" s="101"/>
      <c r="Z397" s="170"/>
      <c r="AA397" s="101"/>
      <c r="AB397" s="169"/>
      <c r="AC397" s="168"/>
      <c r="AD397" s="101"/>
      <c r="AE397" s="101"/>
      <c r="AF397" s="101"/>
      <c r="AG397" s="101"/>
      <c r="AH397" s="101"/>
      <c r="AI397" s="167"/>
      <c r="AJ397" s="101"/>
      <c r="AK397" s="101"/>
      <c r="AL397" s="101"/>
      <c r="AM397" s="101"/>
      <c r="AN397" s="102"/>
      <c r="AO397" s="101"/>
      <c r="AP397" s="101"/>
      <c r="AQ397" s="101"/>
      <c r="AR397" s="101"/>
      <c r="AS397" s="101"/>
      <c r="AT397" s="101"/>
      <c r="AU397" s="101"/>
      <c r="AV397" s="101"/>
      <c r="AW397" s="167"/>
      <c r="AX397" s="101"/>
      <c r="AY397" s="101"/>
      <c r="AZ397" s="101"/>
      <c r="BA397" s="99"/>
    </row>
    <row r="398" spans="1:53" ht="15.75" hidden="1" customHeight="1" x14ac:dyDescent="0.25">
      <c r="A398" s="2835"/>
      <c r="B398" s="176" t="s">
        <v>300</v>
      </c>
      <c r="C398" s="2835"/>
      <c r="D398" s="2835"/>
      <c r="E398" s="113" t="s">
        <v>331</v>
      </c>
      <c r="F398" s="108" t="s">
        <v>330</v>
      </c>
      <c r="G398" s="108" t="s">
        <v>329</v>
      </c>
      <c r="H398" s="120">
        <v>1</v>
      </c>
      <c r="I398" s="119">
        <v>0.25</v>
      </c>
      <c r="J398" s="104"/>
      <c r="K398" s="102"/>
      <c r="L398" s="102"/>
      <c r="M398" s="102"/>
      <c r="N398" s="101"/>
      <c r="O398" s="101"/>
      <c r="P398" s="101"/>
      <c r="Q398" s="101"/>
      <c r="R398" s="101"/>
      <c r="S398" s="101"/>
      <c r="T398" s="101"/>
      <c r="U398" s="101"/>
      <c r="V398" s="101"/>
      <c r="W398" s="101"/>
      <c r="X398" s="101"/>
      <c r="Y398" s="101"/>
      <c r="Z398" s="170"/>
      <c r="AA398" s="101"/>
      <c r="AB398" s="169"/>
      <c r="AC398" s="168"/>
      <c r="AD398" s="101"/>
      <c r="AE398" s="101"/>
      <c r="AF398" s="101"/>
      <c r="AG398" s="101"/>
      <c r="AH398" s="101"/>
      <c r="AI398" s="167"/>
      <c r="AJ398" s="101"/>
      <c r="AK398" s="101"/>
      <c r="AL398" s="101"/>
      <c r="AM398" s="101"/>
      <c r="AN398" s="102"/>
      <c r="AO398" s="101"/>
      <c r="AP398" s="101"/>
      <c r="AQ398" s="101"/>
      <c r="AR398" s="101"/>
      <c r="AS398" s="101"/>
      <c r="AT398" s="101"/>
      <c r="AU398" s="101"/>
      <c r="AV398" s="101"/>
      <c r="AW398" s="167"/>
      <c r="AX398" s="101"/>
      <c r="AY398" s="101"/>
      <c r="AZ398" s="101"/>
      <c r="BA398" s="99"/>
    </row>
    <row r="399" spans="1:53" ht="15.75" hidden="1" customHeight="1" x14ac:dyDescent="0.25">
      <c r="A399" s="2835"/>
      <c r="B399" s="176" t="s">
        <v>300</v>
      </c>
      <c r="C399" s="2835"/>
      <c r="D399" s="2835"/>
      <c r="E399" s="113" t="s">
        <v>325</v>
      </c>
      <c r="F399" s="108" t="s">
        <v>327</v>
      </c>
      <c r="G399" s="108" t="s">
        <v>326</v>
      </c>
      <c r="H399" s="108" t="s">
        <v>325</v>
      </c>
      <c r="I399" s="107">
        <v>1</v>
      </c>
      <c r="J399" s="104"/>
      <c r="K399" s="102"/>
      <c r="L399" s="102"/>
      <c r="M399" s="102"/>
      <c r="N399" s="101"/>
      <c r="O399" s="101"/>
      <c r="P399" s="101"/>
      <c r="Q399" s="101"/>
      <c r="R399" s="101"/>
      <c r="S399" s="101"/>
      <c r="T399" s="101"/>
      <c r="U399" s="101"/>
      <c r="V399" s="101"/>
      <c r="W399" s="101"/>
      <c r="X399" s="101"/>
      <c r="Y399" s="101"/>
      <c r="Z399" s="170"/>
      <c r="AA399" s="101"/>
      <c r="AB399" s="169"/>
      <c r="AC399" s="168"/>
      <c r="AD399" s="101"/>
      <c r="AE399" s="101"/>
      <c r="AF399" s="101"/>
      <c r="AG399" s="101"/>
      <c r="AH399" s="101"/>
      <c r="AI399" s="167"/>
      <c r="AJ399" s="101"/>
      <c r="AK399" s="101"/>
      <c r="AL399" s="101"/>
      <c r="AM399" s="101"/>
      <c r="AN399" s="102"/>
      <c r="AO399" s="101"/>
      <c r="AP399" s="101"/>
      <c r="AQ399" s="101"/>
      <c r="AR399" s="101"/>
      <c r="AS399" s="101"/>
      <c r="AT399" s="101"/>
      <c r="AU399" s="101"/>
      <c r="AV399" s="101"/>
      <c r="AW399" s="167"/>
      <c r="AX399" s="101"/>
      <c r="AY399" s="101"/>
      <c r="AZ399" s="101"/>
      <c r="BA399" s="99"/>
    </row>
    <row r="400" spans="1:53" ht="15.75" hidden="1" customHeight="1" x14ac:dyDescent="0.25">
      <c r="A400" s="2835"/>
      <c r="B400" s="176" t="s">
        <v>300</v>
      </c>
      <c r="C400" s="2836"/>
      <c r="D400" s="2836"/>
      <c r="E400" s="113" t="s">
        <v>319</v>
      </c>
      <c r="F400" s="108" t="s">
        <v>318</v>
      </c>
      <c r="G400" s="108">
        <v>0</v>
      </c>
      <c r="H400" s="108">
        <v>1</v>
      </c>
      <c r="I400" s="107">
        <v>1</v>
      </c>
      <c r="J400" s="104"/>
      <c r="K400" s="102"/>
      <c r="L400" s="102"/>
      <c r="M400" s="102"/>
      <c r="N400" s="101"/>
      <c r="O400" s="101"/>
      <c r="P400" s="101"/>
      <c r="Q400" s="101"/>
      <c r="R400" s="101"/>
      <c r="S400" s="101"/>
      <c r="T400" s="101"/>
      <c r="U400" s="101"/>
      <c r="V400" s="101"/>
      <c r="W400" s="101"/>
      <c r="X400" s="101"/>
      <c r="Y400" s="101"/>
      <c r="Z400" s="170"/>
      <c r="AA400" s="101"/>
      <c r="AB400" s="169"/>
      <c r="AC400" s="168"/>
      <c r="AD400" s="101"/>
      <c r="AE400" s="101"/>
      <c r="AF400" s="101"/>
      <c r="AG400" s="101"/>
      <c r="AH400" s="101"/>
      <c r="AI400" s="167"/>
      <c r="AJ400" s="101"/>
      <c r="AK400" s="101"/>
      <c r="AL400" s="101"/>
      <c r="AM400" s="101"/>
      <c r="AN400" s="102"/>
      <c r="AO400" s="101"/>
      <c r="AP400" s="101"/>
      <c r="AQ400" s="101"/>
      <c r="AR400" s="101"/>
      <c r="AS400" s="101"/>
      <c r="AT400" s="101"/>
      <c r="AU400" s="101"/>
      <c r="AV400" s="101"/>
      <c r="AW400" s="167"/>
      <c r="AX400" s="101"/>
      <c r="AY400" s="101"/>
      <c r="AZ400" s="101"/>
      <c r="BA400" s="99"/>
    </row>
    <row r="401" spans="1:53" ht="38.25" hidden="1" customHeight="1" x14ac:dyDescent="0.25">
      <c r="A401" s="2835"/>
      <c r="B401" s="176" t="s">
        <v>300</v>
      </c>
      <c r="C401" s="2873" t="s">
        <v>317</v>
      </c>
      <c r="D401" s="2874" t="s">
        <v>317</v>
      </c>
      <c r="E401" s="113" t="s">
        <v>316</v>
      </c>
      <c r="F401" s="108" t="s">
        <v>315</v>
      </c>
      <c r="G401" s="108">
        <v>0</v>
      </c>
      <c r="H401" s="108">
        <v>1</v>
      </c>
      <c r="I401" s="107" t="s">
        <v>312</v>
      </c>
      <c r="J401" s="104"/>
      <c r="K401" s="102"/>
      <c r="L401" s="102"/>
      <c r="M401" s="102"/>
      <c r="N401" s="101"/>
      <c r="O401" s="101"/>
      <c r="P401" s="101"/>
      <c r="Q401" s="101"/>
      <c r="R401" s="101"/>
      <c r="S401" s="101"/>
      <c r="T401" s="101"/>
      <c r="U401" s="101"/>
      <c r="V401" s="101"/>
      <c r="W401" s="101"/>
      <c r="X401" s="101"/>
      <c r="Y401" s="101"/>
      <c r="Z401" s="170"/>
      <c r="AA401" s="101"/>
      <c r="AB401" s="169"/>
      <c r="AC401" s="168"/>
      <c r="AD401" s="101"/>
      <c r="AE401" s="101"/>
      <c r="AF401" s="101"/>
      <c r="AG401" s="101"/>
      <c r="AH401" s="101"/>
      <c r="AI401" s="167"/>
      <c r="AJ401" s="101"/>
      <c r="AK401" s="101"/>
      <c r="AL401" s="101"/>
      <c r="AM401" s="101"/>
      <c r="AN401" s="102"/>
      <c r="AO401" s="101"/>
      <c r="AP401" s="101"/>
      <c r="AQ401" s="101"/>
      <c r="AR401" s="101"/>
      <c r="AS401" s="101"/>
      <c r="AT401" s="101"/>
      <c r="AU401" s="101"/>
      <c r="AV401" s="101"/>
      <c r="AW401" s="167"/>
      <c r="AX401" s="101"/>
      <c r="AY401" s="101"/>
      <c r="AZ401" s="101"/>
      <c r="BA401" s="99"/>
    </row>
    <row r="402" spans="1:53" ht="15.75" hidden="1" customHeight="1" x14ac:dyDescent="0.25">
      <c r="A402" s="2835"/>
      <c r="B402" s="176" t="s">
        <v>300</v>
      </c>
      <c r="C402" s="2835"/>
      <c r="D402" s="2835"/>
      <c r="E402" s="198" t="s">
        <v>314</v>
      </c>
      <c r="F402" s="108" t="s">
        <v>313</v>
      </c>
      <c r="G402" s="108">
        <v>0</v>
      </c>
      <c r="H402" s="108">
        <v>2</v>
      </c>
      <c r="I402" s="107" t="s">
        <v>312</v>
      </c>
      <c r="J402" s="104"/>
      <c r="K402" s="102"/>
      <c r="L402" s="102"/>
      <c r="M402" s="102"/>
      <c r="N402" s="101"/>
      <c r="O402" s="101"/>
      <c r="P402" s="101"/>
      <c r="Q402" s="101"/>
      <c r="R402" s="101"/>
      <c r="S402" s="101"/>
      <c r="T402" s="101"/>
      <c r="U402" s="101"/>
      <c r="V402" s="101"/>
      <c r="W402" s="101"/>
      <c r="X402" s="101"/>
      <c r="Y402" s="101"/>
      <c r="Z402" s="170"/>
      <c r="AA402" s="101"/>
      <c r="AB402" s="169"/>
      <c r="AC402" s="168"/>
      <c r="AD402" s="101"/>
      <c r="AE402" s="101"/>
      <c r="AF402" s="101"/>
      <c r="AG402" s="101"/>
      <c r="AH402" s="101"/>
      <c r="AI402" s="167"/>
      <c r="AJ402" s="101"/>
      <c r="AK402" s="101"/>
      <c r="AL402" s="101"/>
      <c r="AM402" s="101"/>
      <c r="AN402" s="102"/>
      <c r="AO402" s="101"/>
      <c r="AP402" s="101"/>
      <c r="AQ402" s="101"/>
      <c r="AR402" s="101"/>
      <c r="AS402" s="101"/>
      <c r="AT402" s="101"/>
      <c r="AU402" s="101"/>
      <c r="AV402" s="101"/>
      <c r="AW402" s="167"/>
      <c r="AX402" s="101"/>
      <c r="AY402" s="101"/>
      <c r="AZ402" s="101"/>
      <c r="BA402" s="99"/>
    </row>
    <row r="403" spans="1:53" ht="15.75" hidden="1" customHeight="1" x14ac:dyDescent="0.25">
      <c r="A403" s="2835"/>
      <c r="B403" s="176" t="s">
        <v>300</v>
      </c>
      <c r="C403" s="2835"/>
      <c r="D403" s="2835"/>
      <c r="E403" s="113" t="s">
        <v>307</v>
      </c>
      <c r="F403" s="108" t="s">
        <v>306</v>
      </c>
      <c r="G403" s="108">
        <v>0</v>
      </c>
      <c r="H403" s="108">
        <v>3</v>
      </c>
      <c r="I403" s="107">
        <v>2</v>
      </c>
      <c r="J403" s="104"/>
      <c r="K403" s="102"/>
      <c r="L403" s="102"/>
      <c r="M403" s="102"/>
      <c r="N403" s="101"/>
      <c r="O403" s="101"/>
      <c r="P403" s="101"/>
      <c r="Q403" s="101"/>
      <c r="R403" s="101"/>
      <c r="S403" s="101"/>
      <c r="T403" s="101"/>
      <c r="U403" s="101"/>
      <c r="V403" s="101"/>
      <c r="W403" s="101"/>
      <c r="X403" s="101"/>
      <c r="Y403" s="101"/>
      <c r="Z403" s="170"/>
      <c r="AA403" s="101"/>
      <c r="AB403" s="169"/>
      <c r="AC403" s="168"/>
      <c r="AD403" s="101"/>
      <c r="AE403" s="101"/>
      <c r="AF403" s="101"/>
      <c r="AG403" s="101"/>
      <c r="AH403" s="101"/>
      <c r="AI403" s="167"/>
      <c r="AJ403" s="101"/>
      <c r="AK403" s="101"/>
      <c r="AL403" s="101"/>
      <c r="AM403" s="101"/>
      <c r="AN403" s="102"/>
      <c r="AO403" s="101"/>
      <c r="AP403" s="101"/>
      <c r="AQ403" s="101"/>
      <c r="AR403" s="101"/>
      <c r="AS403" s="101"/>
      <c r="AT403" s="101"/>
      <c r="AU403" s="101"/>
      <c r="AV403" s="101"/>
      <c r="AW403" s="167"/>
      <c r="AX403" s="101"/>
      <c r="AY403" s="101"/>
      <c r="AZ403" s="101"/>
      <c r="BA403" s="99"/>
    </row>
    <row r="404" spans="1:53" ht="15.75" hidden="1" customHeight="1" x14ac:dyDescent="0.25">
      <c r="A404" s="2835"/>
      <c r="B404" s="176" t="s">
        <v>300</v>
      </c>
      <c r="C404" s="2835"/>
      <c r="D404" s="2835"/>
      <c r="E404" s="113" t="s">
        <v>305</v>
      </c>
      <c r="F404" s="108" t="s">
        <v>304</v>
      </c>
      <c r="G404" s="108">
        <v>32</v>
      </c>
      <c r="H404" s="108">
        <v>32</v>
      </c>
      <c r="I404" s="107">
        <v>32</v>
      </c>
      <c r="J404" s="104"/>
      <c r="K404" s="102"/>
      <c r="L404" s="102"/>
      <c r="M404" s="102"/>
      <c r="N404" s="101"/>
      <c r="O404" s="101"/>
      <c r="P404" s="101"/>
      <c r="Q404" s="101"/>
      <c r="R404" s="101"/>
      <c r="S404" s="101"/>
      <c r="T404" s="101"/>
      <c r="U404" s="101"/>
      <c r="V404" s="101"/>
      <c r="W404" s="101"/>
      <c r="X404" s="101"/>
      <c r="Y404" s="101"/>
      <c r="Z404" s="170"/>
      <c r="AA404" s="101"/>
      <c r="AB404" s="169"/>
      <c r="AC404" s="168"/>
      <c r="AD404" s="101"/>
      <c r="AE404" s="101"/>
      <c r="AF404" s="101"/>
      <c r="AG404" s="101"/>
      <c r="AH404" s="101"/>
      <c r="AI404" s="167"/>
      <c r="AJ404" s="101"/>
      <c r="AK404" s="101"/>
      <c r="AL404" s="101"/>
      <c r="AM404" s="101"/>
      <c r="AN404" s="102"/>
      <c r="AO404" s="101"/>
      <c r="AP404" s="101"/>
      <c r="AQ404" s="101"/>
      <c r="AR404" s="101"/>
      <c r="AS404" s="101"/>
      <c r="AT404" s="101"/>
      <c r="AU404" s="101"/>
      <c r="AV404" s="101"/>
      <c r="AW404" s="167"/>
      <c r="AX404" s="101"/>
      <c r="AY404" s="101"/>
      <c r="AZ404" s="101"/>
      <c r="BA404" s="99"/>
    </row>
    <row r="405" spans="1:53" ht="15.75" hidden="1" customHeight="1" x14ac:dyDescent="0.25">
      <c r="A405" s="2835"/>
      <c r="B405" s="176" t="s">
        <v>300</v>
      </c>
      <c r="C405" s="2836"/>
      <c r="D405" s="2836"/>
      <c r="E405" s="113" t="s">
        <v>299</v>
      </c>
      <c r="F405" s="108" t="s">
        <v>298</v>
      </c>
      <c r="G405" s="108">
        <v>4</v>
      </c>
      <c r="H405" s="108">
        <v>17</v>
      </c>
      <c r="I405" s="107">
        <v>2</v>
      </c>
      <c r="J405" s="104"/>
      <c r="K405" s="102"/>
      <c r="L405" s="102"/>
      <c r="M405" s="102"/>
      <c r="N405" s="101"/>
      <c r="O405" s="101"/>
      <c r="P405" s="101"/>
      <c r="Q405" s="101"/>
      <c r="R405" s="101"/>
      <c r="S405" s="101"/>
      <c r="T405" s="101"/>
      <c r="U405" s="101"/>
      <c r="V405" s="101"/>
      <c r="W405" s="101"/>
      <c r="X405" s="101"/>
      <c r="Y405" s="101"/>
      <c r="Z405" s="170"/>
      <c r="AA405" s="101"/>
      <c r="AB405" s="169"/>
      <c r="AC405" s="168"/>
      <c r="AD405" s="101"/>
      <c r="AE405" s="101"/>
      <c r="AF405" s="101"/>
      <c r="AG405" s="101"/>
      <c r="AH405" s="101"/>
      <c r="AI405" s="167"/>
      <c r="AJ405" s="101"/>
      <c r="AK405" s="101"/>
      <c r="AL405" s="101"/>
      <c r="AM405" s="101"/>
      <c r="AN405" s="102"/>
      <c r="AO405" s="101"/>
      <c r="AP405" s="101"/>
      <c r="AQ405" s="101"/>
      <c r="AR405" s="101"/>
      <c r="AS405" s="101"/>
      <c r="AT405" s="101"/>
      <c r="AU405" s="101"/>
      <c r="AV405" s="101"/>
      <c r="AW405" s="167"/>
      <c r="AX405" s="101"/>
      <c r="AY405" s="101"/>
      <c r="AZ405" s="101"/>
      <c r="BA405" s="99"/>
    </row>
    <row r="406" spans="1:53" ht="15.75" hidden="1" customHeight="1" x14ac:dyDescent="0.25">
      <c r="A406" s="2835"/>
      <c r="B406" s="176" t="s">
        <v>387</v>
      </c>
      <c r="C406" s="197" t="s">
        <v>394</v>
      </c>
      <c r="D406" s="2875" t="s">
        <v>393</v>
      </c>
      <c r="E406" s="195" t="s">
        <v>392</v>
      </c>
      <c r="F406" s="196" t="s">
        <v>391</v>
      </c>
      <c r="G406" s="194">
        <v>0</v>
      </c>
      <c r="H406" s="194">
        <v>0.2</v>
      </c>
      <c r="I406" s="193">
        <v>0.03</v>
      </c>
      <c r="J406" s="104"/>
      <c r="K406" s="102"/>
      <c r="L406" s="102"/>
      <c r="M406" s="102"/>
      <c r="N406" s="101"/>
      <c r="O406" s="101"/>
      <c r="P406" s="101"/>
      <c r="Q406" s="101"/>
      <c r="R406" s="101"/>
      <c r="S406" s="101"/>
      <c r="T406" s="101"/>
      <c r="U406" s="101"/>
      <c r="V406" s="101"/>
      <c r="W406" s="101"/>
      <c r="X406" s="101"/>
      <c r="Y406" s="101"/>
      <c r="Z406" s="170"/>
      <c r="AA406" s="101"/>
      <c r="AB406" s="169"/>
      <c r="AC406" s="168"/>
      <c r="AD406" s="101"/>
      <c r="AE406" s="101"/>
      <c r="AF406" s="101"/>
      <c r="AG406" s="101"/>
      <c r="AH406" s="101"/>
      <c r="AI406" s="167"/>
      <c r="AJ406" s="101"/>
      <c r="AK406" s="101"/>
      <c r="AL406" s="101"/>
      <c r="AM406" s="101"/>
      <c r="AN406" s="102"/>
      <c r="AO406" s="101"/>
      <c r="AP406" s="101"/>
      <c r="AQ406" s="101"/>
      <c r="AR406" s="101"/>
      <c r="AS406" s="101"/>
      <c r="AT406" s="101"/>
      <c r="AU406" s="101"/>
      <c r="AV406" s="101"/>
      <c r="AW406" s="167"/>
      <c r="AX406" s="101"/>
      <c r="AY406" s="101"/>
      <c r="AZ406" s="101"/>
      <c r="BA406" s="99"/>
    </row>
    <row r="407" spans="1:53" ht="15.75" hidden="1" customHeight="1" x14ac:dyDescent="0.25">
      <c r="A407" s="2835"/>
      <c r="B407" s="176" t="s">
        <v>387</v>
      </c>
      <c r="C407" s="192" t="s">
        <v>390</v>
      </c>
      <c r="D407" s="2835"/>
      <c r="E407" s="195" t="s">
        <v>389</v>
      </c>
      <c r="F407" s="189" t="s">
        <v>388</v>
      </c>
      <c r="G407" s="194">
        <v>0</v>
      </c>
      <c r="H407" s="194">
        <v>1</v>
      </c>
      <c r="I407" s="193">
        <v>0.2</v>
      </c>
      <c r="J407" s="104"/>
      <c r="K407" s="102"/>
      <c r="L407" s="102"/>
      <c r="M407" s="102"/>
      <c r="N407" s="101"/>
      <c r="O407" s="101"/>
      <c r="P407" s="101"/>
      <c r="Q407" s="101"/>
      <c r="R407" s="101"/>
      <c r="S407" s="101"/>
      <c r="T407" s="101"/>
      <c r="U407" s="101"/>
      <c r="V407" s="101"/>
      <c r="W407" s="101"/>
      <c r="X407" s="101"/>
      <c r="Y407" s="101"/>
      <c r="Z407" s="170"/>
      <c r="AA407" s="101"/>
      <c r="AB407" s="169"/>
      <c r="AC407" s="168"/>
      <c r="AD407" s="101"/>
      <c r="AE407" s="101"/>
      <c r="AF407" s="101"/>
      <c r="AG407" s="101"/>
      <c r="AH407" s="101"/>
      <c r="AI407" s="167"/>
      <c r="AJ407" s="101"/>
      <c r="AK407" s="101"/>
      <c r="AL407" s="101"/>
      <c r="AM407" s="101"/>
      <c r="AN407" s="102"/>
      <c r="AO407" s="101"/>
      <c r="AP407" s="101"/>
      <c r="AQ407" s="101"/>
      <c r="AR407" s="101"/>
      <c r="AS407" s="101"/>
      <c r="AT407" s="101"/>
      <c r="AU407" s="101"/>
      <c r="AV407" s="101"/>
      <c r="AW407" s="167"/>
      <c r="AX407" s="101"/>
      <c r="AY407" s="101"/>
      <c r="AZ407" s="101"/>
      <c r="BA407" s="99"/>
    </row>
    <row r="408" spans="1:53" ht="15.75" hidden="1" customHeight="1" x14ac:dyDescent="0.25">
      <c r="A408" s="2835"/>
      <c r="B408" s="176" t="s">
        <v>387</v>
      </c>
      <c r="C408" s="192" t="s">
        <v>386</v>
      </c>
      <c r="D408" s="2836"/>
      <c r="E408" s="191" t="s">
        <v>385</v>
      </c>
      <c r="F408" s="190" t="s">
        <v>384</v>
      </c>
      <c r="G408" s="189">
        <v>330</v>
      </c>
      <c r="H408" s="189">
        <v>10330</v>
      </c>
      <c r="I408" s="188">
        <v>1000</v>
      </c>
      <c r="J408" s="104"/>
      <c r="K408" s="102"/>
      <c r="L408" s="102"/>
      <c r="M408" s="102"/>
      <c r="N408" s="101"/>
      <c r="O408" s="101"/>
      <c r="P408" s="101"/>
      <c r="Q408" s="101"/>
      <c r="R408" s="101"/>
      <c r="S408" s="101"/>
      <c r="T408" s="101"/>
      <c r="U408" s="101"/>
      <c r="V408" s="101"/>
      <c r="W408" s="101"/>
      <c r="X408" s="101"/>
      <c r="Y408" s="101"/>
      <c r="Z408" s="170"/>
      <c r="AA408" s="101"/>
      <c r="AB408" s="169"/>
      <c r="AC408" s="168"/>
      <c r="AD408" s="101"/>
      <c r="AE408" s="101"/>
      <c r="AF408" s="101"/>
      <c r="AG408" s="101"/>
      <c r="AH408" s="101"/>
      <c r="AI408" s="167"/>
      <c r="AJ408" s="101"/>
      <c r="AK408" s="101"/>
      <c r="AL408" s="101"/>
      <c r="AM408" s="101"/>
      <c r="AN408" s="102"/>
      <c r="AO408" s="101"/>
      <c r="AP408" s="101"/>
      <c r="AQ408" s="101"/>
      <c r="AR408" s="101"/>
      <c r="AS408" s="101"/>
      <c r="AT408" s="101"/>
      <c r="AU408" s="101"/>
      <c r="AV408" s="101"/>
      <c r="AW408" s="167"/>
      <c r="AX408" s="101"/>
      <c r="AY408" s="101"/>
      <c r="AZ408" s="101"/>
      <c r="BA408" s="99"/>
    </row>
    <row r="409" spans="1:53" ht="15.75" hidden="1" customHeight="1" x14ac:dyDescent="0.25">
      <c r="A409" s="2835"/>
      <c r="B409" s="176" t="s">
        <v>380</v>
      </c>
      <c r="C409" s="2903" t="s">
        <v>383</v>
      </c>
      <c r="D409" s="2876" t="s">
        <v>382</v>
      </c>
      <c r="E409" s="184" t="s">
        <v>381</v>
      </c>
      <c r="F409" s="184" t="s">
        <v>378</v>
      </c>
      <c r="G409" s="187">
        <v>0</v>
      </c>
      <c r="H409" s="187">
        <v>1</v>
      </c>
      <c r="I409" s="186">
        <v>0.1</v>
      </c>
      <c r="J409" s="104"/>
      <c r="K409" s="102"/>
      <c r="L409" s="102"/>
      <c r="M409" s="102"/>
      <c r="N409" s="101"/>
      <c r="O409" s="101"/>
      <c r="P409" s="101"/>
      <c r="Q409" s="101"/>
      <c r="R409" s="101"/>
      <c r="S409" s="101"/>
      <c r="T409" s="101"/>
      <c r="U409" s="101"/>
      <c r="V409" s="101"/>
      <c r="W409" s="101"/>
      <c r="X409" s="101"/>
      <c r="Y409" s="101"/>
      <c r="Z409" s="170"/>
      <c r="AA409" s="101"/>
      <c r="AB409" s="169"/>
      <c r="AC409" s="168"/>
      <c r="AD409" s="101"/>
      <c r="AE409" s="101"/>
      <c r="AF409" s="101"/>
      <c r="AG409" s="101"/>
      <c r="AH409" s="101"/>
      <c r="AI409" s="167"/>
      <c r="AJ409" s="101"/>
      <c r="AK409" s="101"/>
      <c r="AL409" s="101"/>
      <c r="AM409" s="101"/>
      <c r="AN409" s="102"/>
      <c r="AO409" s="101"/>
      <c r="AP409" s="101"/>
      <c r="AQ409" s="101"/>
      <c r="AR409" s="101"/>
      <c r="AS409" s="101"/>
      <c r="AT409" s="101"/>
      <c r="AU409" s="101"/>
      <c r="AV409" s="101"/>
      <c r="AW409" s="167"/>
      <c r="AX409" s="101"/>
      <c r="AY409" s="101"/>
      <c r="AZ409" s="101"/>
      <c r="BA409" s="99"/>
    </row>
    <row r="410" spans="1:53" ht="15.75" hidden="1" customHeight="1" x14ac:dyDescent="0.25">
      <c r="A410" s="2835"/>
      <c r="B410" s="176" t="s">
        <v>380</v>
      </c>
      <c r="C410" s="2836"/>
      <c r="D410" s="2836"/>
      <c r="E410" s="184" t="s">
        <v>379</v>
      </c>
      <c r="F410" s="184" t="s">
        <v>378</v>
      </c>
      <c r="G410" s="187">
        <v>0</v>
      </c>
      <c r="H410" s="187">
        <v>1</v>
      </c>
      <c r="I410" s="186">
        <v>0.1</v>
      </c>
      <c r="J410" s="104"/>
      <c r="K410" s="102"/>
      <c r="L410" s="102"/>
      <c r="M410" s="102"/>
      <c r="N410" s="101"/>
      <c r="O410" s="101"/>
      <c r="P410" s="101"/>
      <c r="Q410" s="101"/>
      <c r="R410" s="101"/>
      <c r="S410" s="101"/>
      <c r="T410" s="101"/>
      <c r="U410" s="101"/>
      <c r="V410" s="101"/>
      <c r="W410" s="101"/>
      <c r="X410" s="101"/>
      <c r="Y410" s="101"/>
      <c r="Z410" s="170"/>
      <c r="AA410" s="101"/>
      <c r="AB410" s="169"/>
      <c r="AC410" s="168"/>
      <c r="AD410" s="101"/>
      <c r="AE410" s="101"/>
      <c r="AF410" s="101"/>
      <c r="AG410" s="101"/>
      <c r="AH410" s="101"/>
      <c r="AI410" s="167"/>
      <c r="AJ410" s="101"/>
      <c r="AK410" s="101"/>
      <c r="AL410" s="101"/>
      <c r="AM410" s="101"/>
      <c r="AN410" s="102"/>
      <c r="AO410" s="101"/>
      <c r="AP410" s="101"/>
      <c r="AQ410" s="101"/>
      <c r="AR410" s="101"/>
      <c r="AS410" s="101"/>
      <c r="AT410" s="101"/>
      <c r="AU410" s="101"/>
      <c r="AV410" s="101"/>
      <c r="AW410" s="167"/>
      <c r="AX410" s="101"/>
      <c r="AY410" s="101"/>
      <c r="AZ410" s="101"/>
      <c r="BA410" s="99"/>
    </row>
    <row r="411" spans="1:53" ht="45" hidden="1" customHeight="1" x14ac:dyDescent="0.25">
      <c r="A411" s="2835"/>
      <c r="B411" s="176" t="s">
        <v>371</v>
      </c>
      <c r="C411" s="2904" t="s">
        <v>377</v>
      </c>
      <c r="D411" s="2869" t="s">
        <v>376</v>
      </c>
      <c r="E411" s="185" t="s">
        <v>375</v>
      </c>
      <c r="F411" s="184" t="s">
        <v>374</v>
      </c>
      <c r="G411" s="183">
        <v>0</v>
      </c>
      <c r="H411" s="183">
        <v>1</v>
      </c>
      <c r="I411" s="177">
        <v>0.1</v>
      </c>
      <c r="J411" s="104"/>
      <c r="K411" s="102"/>
      <c r="L411" s="102"/>
      <c r="M411" s="102"/>
      <c r="N411" s="101"/>
      <c r="O411" s="101"/>
      <c r="P411" s="101"/>
      <c r="Q411" s="101"/>
      <c r="R411" s="101"/>
      <c r="S411" s="101"/>
      <c r="T411" s="101"/>
      <c r="U411" s="101"/>
      <c r="V411" s="101"/>
      <c r="W411" s="101"/>
      <c r="X411" s="101"/>
      <c r="Y411" s="101"/>
      <c r="Z411" s="170"/>
      <c r="AA411" s="101"/>
      <c r="AB411" s="169"/>
      <c r="AC411" s="168"/>
      <c r="AD411" s="101"/>
      <c r="AE411" s="101"/>
      <c r="AF411" s="101"/>
      <c r="AG411" s="101"/>
      <c r="AH411" s="101"/>
      <c r="AI411" s="167"/>
      <c r="AJ411" s="101"/>
      <c r="AK411" s="101"/>
      <c r="AL411" s="101"/>
      <c r="AM411" s="101"/>
      <c r="AN411" s="102"/>
      <c r="AO411" s="101"/>
      <c r="AP411" s="101"/>
      <c r="AQ411" s="101"/>
      <c r="AR411" s="101"/>
      <c r="AS411" s="101"/>
      <c r="AT411" s="101"/>
      <c r="AU411" s="101"/>
      <c r="AV411" s="101"/>
      <c r="AW411" s="167"/>
      <c r="AX411" s="101"/>
      <c r="AY411" s="101"/>
      <c r="AZ411" s="101"/>
      <c r="BA411" s="99"/>
    </row>
    <row r="412" spans="1:53" ht="15.75" hidden="1" customHeight="1" x14ac:dyDescent="0.25">
      <c r="A412" s="2835"/>
      <c r="B412" s="176" t="s">
        <v>371</v>
      </c>
      <c r="C412" s="2836"/>
      <c r="D412" s="2835"/>
      <c r="E412" s="180" t="s">
        <v>373</v>
      </c>
      <c r="F412" s="179" t="s">
        <v>372</v>
      </c>
      <c r="G412" s="182">
        <v>0.1</v>
      </c>
      <c r="H412" s="182">
        <v>1</v>
      </c>
      <c r="I412" s="181">
        <v>0.1</v>
      </c>
      <c r="J412" s="104"/>
      <c r="K412" s="102"/>
      <c r="L412" s="102"/>
      <c r="M412" s="102"/>
      <c r="N412" s="101"/>
      <c r="O412" s="101"/>
      <c r="P412" s="101"/>
      <c r="Q412" s="101"/>
      <c r="R412" s="101"/>
      <c r="S412" s="101"/>
      <c r="T412" s="101"/>
      <c r="U412" s="101"/>
      <c r="V412" s="101"/>
      <c r="W412" s="101"/>
      <c r="X412" s="101"/>
      <c r="Y412" s="101"/>
      <c r="Z412" s="170"/>
      <c r="AA412" s="101"/>
      <c r="AB412" s="169"/>
      <c r="AC412" s="168"/>
      <c r="AD412" s="101"/>
      <c r="AE412" s="101"/>
      <c r="AF412" s="101"/>
      <c r="AG412" s="101"/>
      <c r="AH412" s="101"/>
      <c r="AI412" s="167"/>
      <c r="AJ412" s="101"/>
      <c r="AK412" s="101"/>
      <c r="AL412" s="101"/>
      <c r="AM412" s="101"/>
      <c r="AN412" s="102"/>
      <c r="AO412" s="101"/>
      <c r="AP412" s="101"/>
      <c r="AQ412" s="101"/>
      <c r="AR412" s="101"/>
      <c r="AS412" s="101"/>
      <c r="AT412" s="101"/>
      <c r="AU412" s="101"/>
      <c r="AV412" s="101"/>
      <c r="AW412" s="167"/>
      <c r="AX412" s="101"/>
      <c r="AY412" s="101"/>
      <c r="AZ412" s="101"/>
      <c r="BA412" s="99"/>
    </row>
    <row r="413" spans="1:53" ht="15.75" hidden="1" customHeight="1" x14ac:dyDescent="0.25">
      <c r="A413" s="2835"/>
      <c r="B413" s="176" t="s">
        <v>371</v>
      </c>
      <c r="C413" s="180" t="s">
        <v>370</v>
      </c>
      <c r="D413" s="2836"/>
      <c r="E413" s="180" t="s">
        <v>369</v>
      </c>
      <c r="F413" s="179" t="s">
        <v>368</v>
      </c>
      <c r="G413" s="178">
        <v>0.2</v>
      </c>
      <c r="H413" s="178">
        <v>1</v>
      </c>
      <c r="I413" s="177">
        <v>0.05</v>
      </c>
      <c r="J413" s="104"/>
      <c r="K413" s="102"/>
      <c r="L413" s="102"/>
      <c r="M413" s="102"/>
      <c r="N413" s="101"/>
      <c r="O413" s="101"/>
      <c r="P413" s="101"/>
      <c r="Q413" s="101"/>
      <c r="R413" s="101"/>
      <c r="S413" s="101"/>
      <c r="T413" s="101"/>
      <c r="U413" s="101"/>
      <c r="V413" s="101"/>
      <c r="W413" s="101"/>
      <c r="X413" s="101"/>
      <c r="Y413" s="101"/>
      <c r="Z413" s="170"/>
      <c r="AA413" s="101"/>
      <c r="AB413" s="169"/>
      <c r="AC413" s="168"/>
      <c r="AD413" s="101"/>
      <c r="AE413" s="101"/>
      <c r="AF413" s="101"/>
      <c r="AG413" s="101"/>
      <c r="AH413" s="101"/>
      <c r="AI413" s="167"/>
      <c r="AJ413" s="101"/>
      <c r="AK413" s="101"/>
      <c r="AL413" s="101"/>
      <c r="AM413" s="101"/>
      <c r="AN413" s="102"/>
      <c r="AO413" s="101"/>
      <c r="AP413" s="101"/>
      <c r="AQ413" s="101"/>
      <c r="AR413" s="101"/>
      <c r="AS413" s="101"/>
      <c r="AT413" s="101"/>
      <c r="AU413" s="101"/>
      <c r="AV413" s="101"/>
      <c r="AW413" s="167"/>
      <c r="AX413" s="101"/>
      <c r="AY413" s="101"/>
      <c r="AZ413" s="101"/>
      <c r="BA413" s="99"/>
    </row>
    <row r="414" spans="1:53" ht="15.75" hidden="1" customHeight="1" x14ac:dyDescent="0.25">
      <c r="A414" s="2835"/>
      <c r="B414" s="176" t="s">
        <v>363</v>
      </c>
      <c r="C414" s="2895" t="s">
        <v>367</v>
      </c>
      <c r="D414" s="2870" t="s">
        <v>366</v>
      </c>
      <c r="E414" s="175" t="s">
        <v>365</v>
      </c>
      <c r="F414" s="174" t="s">
        <v>364</v>
      </c>
      <c r="G414" s="173">
        <v>0</v>
      </c>
      <c r="H414" s="173">
        <v>2</v>
      </c>
      <c r="I414" s="172">
        <v>2</v>
      </c>
      <c r="J414" s="171"/>
      <c r="K414" s="102"/>
      <c r="L414" s="102"/>
      <c r="M414" s="102"/>
      <c r="N414" s="101"/>
      <c r="O414" s="101"/>
      <c r="P414" s="101"/>
      <c r="Q414" s="101"/>
      <c r="R414" s="101"/>
      <c r="S414" s="101"/>
      <c r="T414" s="101"/>
      <c r="U414" s="101"/>
      <c r="V414" s="101"/>
      <c r="W414" s="101"/>
      <c r="X414" s="101"/>
      <c r="Y414" s="101"/>
      <c r="Z414" s="170"/>
      <c r="AA414" s="101"/>
      <c r="AB414" s="169"/>
      <c r="AC414" s="168"/>
      <c r="AD414" s="101"/>
      <c r="AE414" s="101"/>
      <c r="AF414" s="101"/>
      <c r="AG414" s="101"/>
      <c r="AH414" s="101"/>
      <c r="AI414" s="167"/>
      <c r="AJ414" s="101"/>
      <c r="AK414" s="101"/>
      <c r="AL414" s="101"/>
      <c r="AM414" s="101"/>
      <c r="AN414" s="102"/>
      <c r="AO414" s="101"/>
      <c r="AP414" s="101"/>
      <c r="AQ414" s="101"/>
      <c r="AR414" s="101"/>
      <c r="AS414" s="101"/>
      <c r="AT414" s="101"/>
      <c r="AU414" s="101"/>
      <c r="AV414" s="101"/>
      <c r="AW414" s="167"/>
      <c r="AX414" s="101"/>
      <c r="AY414" s="101"/>
      <c r="AZ414" s="101"/>
      <c r="BA414" s="99"/>
    </row>
    <row r="415" spans="1:53" ht="15.75" hidden="1" customHeight="1" x14ac:dyDescent="0.25">
      <c r="A415" s="2836"/>
      <c r="B415" s="176" t="s">
        <v>363</v>
      </c>
      <c r="C415" s="2864"/>
      <c r="D415" s="2836"/>
      <c r="E415" s="175" t="s">
        <v>362</v>
      </c>
      <c r="F415" s="174" t="s">
        <v>361</v>
      </c>
      <c r="G415" s="173">
        <v>0</v>
      </c>
      <c r="H415" s="173">
        <v>40</v>
      </c>
      <c r="I415" s="172">
        <v>10</v>
      </c>
      <c r="J415" s="171"/>
      <c r="K415" s="102"/>
      <c r="L415" s="102"/>
      <c r="M415" s="102"/>
      <c r="N415" s="101"/>
      <c r="O415" s="101"/>
      <c r="P415" s="101"/>
      <c r="Q415" s="101"/>
      <c r="R415" s="101"/>
      <c r="S415" s="101"/>
      <c r="T415" s="101"/>
      <c r="U415" s="101"/>
      <c r="V415" s="101"/>
      <c r="W415" s="101"/>
      <c r="X415" s="101"/>
      <c r="Y415" s="101"/>
      <c r="Z415" s="170"/>
      <c r="AA415" s="101"/>
      <c r="AB415" s="169"/>
      <c r="AC415" s="168"/>
      <c r="AD415" s="101"/>
      <c r="AE415" s="101"/>
      <c r="AF415" s="101"/>
      <c r="AG415" s="101"/>
      <c r="AH415" s="101"/>
      <c r="AI415" s="167"/>
      <c r="AJ415" s="101"/>
      <c r="AK415" s="101"/>
      <c r="AL415" s="101"/>
      <c r="AM415" s="101"/>
      <c r="AN415" s="102"/>
      <c r="AO415" s="101"/>
      <c r="AP415" s="101"/>
      <c r="AQ415" s="101"/>
      <c r="AR415" s="101"/>
      <c r="AS415" s="101"/>
      <c r="AT415" s="101"/>
      <c r="AU415" s="101"/>
      <c r="AV415" s="101"/>
      <c r="AW415" s="167"/>
      <c r="AX415" s="101"/>
      <c r="AY415" s="101"/>
      <c r="AZ415" s="101"/>
      <c r="BA415" s="99"/>
    </row>
    <row r="416" spans="1:53" ht="15.75" hidden="1" customHeight="1" x14ac:dyDescent="0.25">
      <c r="A416" s="165"/>
      <c r="B416" s="166"/>
      <c r="C416" s="165"/>
      <c r="D416" s="99"/>
      <c r="E416" s="165"/>
      <c r="F416" s="165"/>
      <c r="G416" s="165">
        <v>0</v>
      </c>
      <c r="H416" s="165">
        <v>2</v>
      </c>
      <c r="I416" s="165"/>
      <c r="J416" s="164"/>
      <c r="K416" s="161"/>
      <c r="L416" s="161"/>
      <c r="M416" s="161"/>
      <c r="N416" s="99"/>
      <c r="O416" s="99"/>
      <c r="P416" s="99"/>
      <c r="Q416" s="99"/>
      <c r="R416" s="99"/>
      <c r="S416" s="99"/>
      <c r="T416" s="99"/>
      <c r="U416" s="99"/>
      <c r="V416" s="99"/>
      <c r="W416" s="99"/>
      <c r="X416" s="99"/>
      <c r="Y416" s="99"/>
      <c r="Z416" s="160"/>
      <c r="AA416" s="99"/>
      <c r="AB416" s="159"/>
      <c r="AC416" s="158"/>
      <c r="AD416" s="99"/>
      <c r="AE416" s="99"/>
      <c r="AF416" s="99"/>
      <c r="AG416" s="99"/>
      <c r="AH416" s="99"/>
      <c r="AI416" s="157"/>
      <c r="AJ416" s="99"/>
      <c r="AK416" s="99"/>
      <c r="AL416" s="99"/>
      <c r="AM416" s="99"/>
      <c r="AN416" s="161"/>
      <c r="AO416" s="99"/>
      <c r="AP416" s="99"/>
      <c r="AQ416" s="99"/>
      <c r="AR416" s="99"/>
      <c r="AS416" s="99"/>
      <c r="AT416" s="99"/>
      <c r="AU416" s="99"/>
      <c r="AV416" s="99"/>
      <c r="AW416" s="157"/>
      <c r="AX416" s="99"/>
      <c r="AY416" s="99"/>
      <c r="AZ416" s="99"/>
      <c r="BA416" s="99"/>
    </row>
    <row r="417" spans="1:53" ht="15.75" hidden="1" customHeight="1" x14ac:dyDescent="0.25">
      <c r="A417" s="99"/>
      <c r="B417" s="100"/>
      <c r="C417" s="99"/>
      <c r="D417" s="99"/>
      <c r="E417" s="163"/>
      <c r="F417" s="162"/>
      <c r="G417" s="99"/>
      <c r="H417" s="99"/>
      <c r="I417" s="99"/>
      <c r="J417" s="161"/>
      <c r="K417" s="161"/>
      <c r="L417" s="161"/>
      <c r="M417" s="161"/>
      <c r="N417" s="99"/>
      <c r="O417" s="99"/>
      <c r="P417" s="99"/>
      <c r="Q417" s="99"/>
      <c r="R417" s="99"/>
      <c r="S417" s="99"/>
      <c r="T417" s="99"/>
      <c r="U417" s="99"/>
      <c r="V417" s="99"/>
      <c r="W417" s="99"/>
      <c r="X417" s="99"/>
      <c r="Y417" s="99"/>
      <c r="Z417" s="160"/>
      <c r="AA417" s="99"/>
      <c r="AB417" s="159"/>
      <c r="AC417" s="158"/>
      <c r="AD417" s="99"/>
      <c r="AE417" s="99"/>
      <c r="AF417" s="99"/>
      <c r="AG417" s="99"/>
      <c r="AH417" s="99"/>
      <c r="AI417" s="157"/>
      <c r="AJ417" s="99"/>
      <c r="AK417" s="99"/>
      <c r="AL417" s="99"/>
      <c r="AM417" s="99"/>
      <c r="AN417" s="161"/>
      <c r="AO417" s="99"/>
      <c r="AP417" s="99"/>
      <c r="AQ417" s="99"/>
      <c r="AR417" s="99"/>
      <c r="AS417" s="99"/>
      <c r="AT417" s="99"/>
      <c r="AU417" s="99"/>
      <c r="AV417" s="99"/>
      <c r="AW417" s="157"/>
      <c r="AX417" s="99"/>
      <c r="AY417" s="99"/>
      <c r="AZ417" s="99"/>
      <c r="BA417" s="99"/>
    </row>
    <row r="418" spans="1:53" ht="15.75" hidden="1" customHeight="1" x14ac:dyDescent="0.25">
      <c r="A418" s="99"/>
      <c r="B418" s="100"/>
      <c r="C418" s="99"/>
      <c r="D418" s="99"/>
      <c r="E418" s="99"/>
      <c r="F418" s="99"/>
      <c r="G418" s="99"/>
      <c r="H418" s="99"/>
      <c r="I418" s="99"/>
      <c r="J418" s="161"/>
      <c r="K418" s="161"/>
      <c r="L418" s="161"/>
      <c r="M418" s="161"/>
      <c r="N418" s="99"/>
      <c r="O418" s="99"/>
      <c r="P418" s="99"/>
      <c r="Q418" s="99"/>
      <c r="R418" s="99"/>
      <c r="S418" s="99"/>
      <c r="T418" s="99"/>
      <c r="U418" s="99"/>
      <c r="V418" s="99"/>
      <c r="W418" s="99"/>
      <c r="X418" s="99"/>
      <c r="Y418" s="99"/>
      <c r="Z418" s="160"/>
      <c r="AA418" s="99"/>
      <c r="AB418" s="159"/>
      <c r="AC418" s="158"/>
      <c r="AD418" s="99"/>
      <c r="AE418" s="99"/>
      <c r="AF418" s="99"/>
      <c r="AG418" s="99"/>
      <c r="AH418" s="99"/>
      <c r="AI418" s="157"/>
      <c r="AJ418" s="99"/>
      <c r="AK418" s="99"/>
      <c r="AL418" s="99"/>
      <c r="AM418" s="99"/>
      <c r="AN418" s="161"/>
      <c r="AO418" s="99"/>
      <c r="AP418" s="99"/>
      <c r="AQ418" s="99"/>
      <c r="AR418" s="99"/>
      <c r="AS418" s="99"/>
      <c r="AT418" s="99"/>
      <c r="AU418" s="99"/>
      <c r="AV418" s="99"/>
      <c r="AW418" s="157"/>
      <c r="AX418" s="99"/>
      <c r="AY418" s="99"/>
      <c r="AZ418" s="99"/>
      <c r="BA418" s="99"/>
    </row>
    <row r="419" spans="1:53" ht="15.75" customHeight="1" x14ac:dyDescent="0.25">
      <c r="A419" s="99"/>
      <c r="B419" s="100"/>
      <c r="C419" s="99"/>
      <c r="D419" s="99"/>
      <c r="E419" s="99"/>
      <c r="F419" s="99"/>
      <c r="G419" s="99"/>
      <c r="H419" s="99"/>
      <c r="I419" s="99"/>
      <c r="J419" s="161"/>
      <c r="K419" s="161"/>
      <c r="L419" s="161"/>
      <c r="M419" s="161"/>
      <c r="N419" s="99"/>
      <c r="O419" s="99"/>
      <c r="P419" s="99"/>
      <c r="Q419" s="99"/>
      <c r="R419" s="99"/>
      <c r="S419" s="99"/>
      <c r="T419" s="99"/>
      <c r="U419" s="99"/>
      <c r="V419" s="99"/>
      <c r="W419" s="99"/>
      <c r="X419" s="99"/>
      <c r="Y419" s="99"/>
      <c r="Z419" s="160"/>
      <c r="AA419" s="99"/>
      <c r="AB419" s="159"/>
      <c r="AC419" s="158"/>
      <c r="AD419" s="99"/>
      <c r="AE419" s="99"/>
      <c r="AF419" s="99"/>
      <c r="AG419" s="99"/>
      <c r="AH419" s="99"/>
      <c r="AI419" s="157"/>
      <c r="AJ419" s="99"/>
      <c r="AK419" s="99"/>
      <c r="AL419" s="99"/>
      <c r="AM419" s="99"/>
      <c r="AN419" s="161"/>
      <c r="AO419" s="99"/>
      <c r="AP419" s="99"/>
      <c r="AQ419" s="99"/>
      <c r="AR419" s="99"/>
      <c r="AS419" s="99"/>
      <c r="AT419" s="99"/>
      <c r="AU419" s="99"/>
      <c r="AV419" s="99"/>
      <c r="AW419" s="157"/>
      <c r="AX419" s="99"/>
      <c r="AY419" s="99"/>
      <c r="AZ419" s="99"/>
      <c r="BA419" s="99"/>
    </row>
    <row r="420" spans="1:53" ht="15.75" customHeight="1" x14ac:dyDescent="0.25">
      <c r="A420" s="99"/>
      <c r="B420" s="100"/>
      <c r="C420" s="99"/>
      <c r="D420" s="99"/>
      <c r="E420" s="99"/>
      <c r="F420" s="99"/>
      <c r="G420" s="99"/>
      <c r="H420" s="99"/>
      <c r="I420" s="99"/>
      <c r="J420" s="161"/>
      <c r="K420" s="161"/>
      <c r="L420" s="161"/>
      <c r="M420" s="161"/>
      <c r="N420" s="99"/>
      <c r="O420" s="99"/>
      <c r="P420" s="99"/>
      <c r="Q420" s="99"/>
      <c r="R420" s="99"/>
      <c r="S420" s="99"/>
      <c r="T420" s="99"/>
      <c r="U420" s="99"/>
      <c r="V420" s="99"/>
      <c r="W420" s="99"/>
      <c r="X420" s="99"/>
      <c r="Y420" s="99"/>
      <c r="Z420" s="160"/>
      <c r="AA420" s="99"/>
      <c r="AB420" s="159"/>
      <c r="AC420" s="158"/>
      <c r="AD420" s="99"/>
      <c r="AE420" s="99"/>
      <c r="AF420" s="99"/>
      <c r="AG420" s="99"/>
      <c r="AH420" s="99"/>
      <c r="AI420" s="157"/>
      <c r="AJ420" s="99"/>
      <c r="AK420" s="99"/>
      <c r="AL420" s="99"/>
      <c r="AM420" s="99"/>
      <c r="AN420" s="161"/>
      <c r="AO420" s="99"/>
      <c r="AP420" s="99"/>
      <c r="AQ420" s="99"/>
      <c r="AR420" s="99"/>
      <c r="AS420" s="99"/>
      <c r="AT420" s="99"/>
      <c r="AU420" s="99"/>
      <c r="AV420" s="99"/>
      <c r="AW420" s="157"/>
      <c r="AX420" s="99"/>
      <c r="AY420" s="99"/>
      <c r="AZ420" s="99"/>
      <c r="BA420" s="99"/>
    </row>
    <row r="421" spans="1:53" ht="15.75" customHeight="1" x14ac:dyDescent="0.25">
      <c r="A421" s="99"/>
      <c r="B421" s="100"/>
      <c r="C421" s="99"/>
      <c r="D421" s="99"/>
      <c r="E421" s="99"/>
      <c r="F421" s="99"/>
      <c r="G421" s="99"/>
      <c r="H421" s="99"/>
      <c r="I421" s="99"/>
      <c r="J421" s="161"/>
      <c r="K421" s="161"/>
      <c r="L421" s="161"/>
      <c r="M421" s="161"/>
      <c r="N421" s="99"/>
      <c r="O421" s="99"/>
      <c r="P421" s="99"/>
      <c r="Q421" s="99"/>
      <c r="R421" s="99"/>
      <c r="S421" s="99"/>
      <c r="T421" s="99"/>
      <c r="U421" s="99"/>
      <c r="V421" s="99"/>
      <c r="W421" s="99"/>
      <c r="X421" s="99"/>
      <c r="Y421" s="99"/>
      <c r="Z421" s="160"/>
      <c r="AA421" s="99"/>
      <c r="AB421" s="159"/>
      <c r="AC421" s="158"/>
      <c r="AD421" s="99"/>
      <c r="AE421" s="99"/>
      <c r="AF421" s="99"/>
      <c r="AG421" s="99"/>
      <c r="AH421" s="99"/>
      <c r="AI421" s="157"/>
      <c r="AJ421" s="99"/>
      <c r="AK421" s="99"/>
      <c r="AL421" s="99"/>
      <c r="AM421" s="99"/>
      <c r="AN421" s="161"/>
      <c r="AO421" s="99"/>
      <c r="AP421" s="99"/>
      <c r="AQ421" s="99"/>
      <c r="AR421" s="99"/>
      <c r="AS421" s="99"/>
      <c r="AT421" s="99"/>
      <c r="AU421" s="99"/>
      <c r="AV421" s="99"/>
      <c r="AW421" s="157"/>
      <c r="AX421" s="99"/>
      <c r="AY421" s="99"/>
      <c r="AZ421" s="99"/>
      <c r="BA421" s="99"/>
    </row>
    <row r="422" spans="1:53" ht="15.75" customHeight="1" x14ac:dyDescent="0.25">
      <c r="A422" s="99"/>
      <c r="B422" s="100"/>
      <c r="C422" s="99"/>
      <c r="D422" s="99"/>
      <c r="E422" s="99"/>
      <c r="F422" s="99"/>
      <c r="G422" s="99"/>
      <c r="H422" s="99"/>
      <c r="I422" s="99"/>
      <c r="J422" s="161"/>
      <c r="K422" s="161"/>
      <c r="L422" s="161"/>
      <c r="M422" s="161"/>
      <c r="N422" s="99"/>
      <c r="O422" s="99"/>
      <c r="P422" s="99"/>
      <c r="Q422" s="99"/>
      <c r="R422" s="99"/>
      <c r="S422" s="99"/>
      <c r="T422" s="99"/>
      <c r="U422" s="99"/>
      <c r="V422" s="99"/>
      <c r="W422" s="99"/>
      <c r="X422" s="99"/>
      <c r="Y422" s="99"/>
      <c r="Z422" s="160"/>
      <c r="AA422" s="99"/>
      <c r="AB422" s="159"/>
      <c r="AC422" s="158"/>
      <c r="AD422" s="99"/>
      <c r="AE422" s="99"/>
      <c r="AF422" s="99"/>
      <c r="AG422" s="99"/>
      <c r="AH422" s="99"/>
      <c r="AI422" s="157"/>
      <c r="AJ422" s="99"/>
      <c r="AK422" s="99"/>
      <c r="AL422" s="99"/>
      <c r="AM422" s="99"/>
      <c r="AN422" s="161"/>
      <c r="AO422" s="99"/>
      <c r="AP422" s="99"/>
      <c r="AQ422" s="99"/>
      <c r="AR422" s="99"/>
      <c r="AS422" s="99"/>
      <c r="AT422" s="99"/>
      <c r="AU422" s="99"/>
      <c r="AV422" s="99"/>
      <c r="AW422" s="157"/>
      <c r="AX422" s="99"/>
      <c r="AY422" s="99"/>
      <c r="AZ422" s="99"/>
      <c r="BA422" s="99"/>
    </row>
    <row r="423" spans="1:53" ht="15.75" customHeight="1" x14ac:dyDescent="0.25">
      <c r="A423" s="99"/>
      <c r="B423" s="100"/>
      <c r="C423" s="99"/>
      <c r="D423" s="99"/>
      <c r="E423" s="99"/>
      <c r="F423" s="99"/>
      <c r="G423" s="99"/>
      <c r="H423" s="99"/>
      <c r="I423" s="99"/>
      <c r="J423" s="161"/>
      <c r="K423" s="161"/>
      <c r="L423" s="161"/>
      <c r="M423" s="161"/>
      <c r="N423" s="99"/>
      <c r="O423" s="99"/>
      <c r="P423" s="99"/>
      <c r="Q423" s="99"/>
      <c r="R423" s="99"/>
      <c r="S423" s="99"/>
      <c r="T423" s="99"/>
      <c r="U423" s="99"/>
      <c r="V423" s="99"/>
      <c r="W423" s="99"/>
      <c r="X423" s="99"/>
      <c r="Y423" s="99"/>
      <c r="Z423" s="160"/>
      <c r="AA423" s="99"/>
      <c r="AB423" s="159"/>
      <c r="AC423" s="158"/>
      <c r="AD423" s="99"/>
      <c r="AE423" s="99"/>
      <c r="AF423" s="99"/>
      <c r="AG423" s="99"/>
      <c r="AH423" s="99"/>
      <c r="AI423" s="157"/>
      <c r="AJ423" s="99"/>
      <c r="AK423" s="99"/>
      <c r="AL423" s="99"/>
      <c r="AM423" s="99"/>
      <c r="AN423" s="161"/>
      <c r="AO423" s="99"/>
      <c r="AP423" s="99"/>
      <c r="AQ423" s="99"/>
      <c r="AR423" s="99"/>
      <c r="AS423" s="99"/>
      <c r="AT423" s="99"/>
      <c r="AU423" s="99"/>
      <c r="AV423" s="99"/>
      <c r="AW423" s="157"/>
      <c r="AX423" s="99"/>
      <c r="AY423" s="99"/>
      <c r="AZ423" s="99"/>
      <c r="BA423" s="99"/>
    </row>
    <row r="424" spans="1:53" ht="15.75" customHeight="1" x14ac:dyDescent="0.25">
      <c r="A424" s="99"/>
      <c r="B424" s="100"/>
      <c r="C424" s="99"/>
      <c r="D424" s="99"/>
      <c r="E424" s="99"/>
      <c r="F424" s="99"/>
      <c r="G424" s="99"/>
      <c r="H424" s="99"/>
      <c r="I424" s="99"/>
      <c r="J424" s="161"/>
      <c r="K424" s="161"/>
      <c r="L424" s="161"/>
      <c r="M424" s="161"/>
      <c r="N424" s="99"/>
      <c r="O424" s="99"/>
      <c r="P424" s="99"/>
      <c r="Q424" s="99"/>
      <c r="R424" s="99"/>
      <c r="S424" s="99"/>
      <c r="T424" s="99"/>
      <c r="U424" s="99"/>
      <c r="V424" s="99"/>
      <c r="W424" s="99"/>
      <c r="X424" s="99"/>
      <c r="Y424" s="99"/>
      <c r="Z424" s="160"/>
      <c r="AA424" s="99"/>
      <c r="AB424" s="159"/>
      <c r="AC424" s="158"/>
      <c r="AD424" s="99"/>
      <c r="AE424" s="99"/>
      <c r="AF424" s="99"/>
      <c r="AG424" s="99"/>
      <c r="AH424" s="99"/>
      <c r="AI424" s="157"/>
      <c r="AJ424" s="99"/>
      <c r="AK424" s="99"/>
      <c r="AL424" s="99"/>
      <c r="AM424" s="99"/>
      <c r="AN424" s="161"/>
      <c r="AO424" s="99"/>
      <c r="AP424" s="99"/>
      <c r="AQ424" s="99"/>
      <c r="AR424" s="99"/>
      <c r="AS424" s="99"/>
      <c r="AT424" s="99"/>
      <c r="AU424" s="99"/>
      <c r="AV424" s="99"/>
      <c r="AW424" s="157"/>
      <c r="AX424" s="99"/>
      <c r="AY424" s="99"/>
      <c r="AZ424" s="99"/>
      <c r="BA424" s="99"/>
    </row>
    <row r="425" spans="1:53" ht="15.75" customHeight="1" x14ac:dyDescent="0.25">
      <c r="A425" s="99"/>
      <c r="B425" s="100"/>
      <c r="C425" s="99"/>
      <c r="D425" s="99"/>
      <c r="E425" s="99"/>
      <c r="F425" s="99"/>
      <c r="G425" s="99"/>
      <c r="H425" s="99"/>
      <c r="I425" s="99"/>
      <c r="J425" s="161"/>
      <c r="K425" s="161"/>
      <c r="L425" s="161"/>
      <c r="M425" s="161"/>
      <c r="N425" s="99"/>
      <c r="O425" s="99"/>
      <c r="P425" s="99"/>
      <c r="Q425" s="99"/>
      <c r="R425" s="99"/>
      <c r="S425" s="99"/>
      <c r="T425" s="99"/>
      <c r="U425" s="99"/>
      <c r="V425" s="99"/>
      <c r="W425" s="99"/>
      <c r="X425" s="99"/>
      <c r="Y425" s="99"/>
      <c r="Z425" s="160"/>
      <c r="AA425" s="99"/>
      <c r="AB425" s="159"/>
      <c r="AC425" s="158"/>
      <c r="AD425" s="99"/>
      <c r="AE425" s="99"/>
      <c r="AF425" s="99"/>
      <c r="AG425" s="99"/>
      <c r="AH425" s="99"/>
      <c r="AI425" s="157"/>
      <c r="AJ425" s="99"/>
      <c r="AK425" s="99"/>
      <c r="AL425" s="99"/>
      <c r="AM425" s="99"/>
      <c r="AN425" s="161"/>
      <c r="AO425" s="99"/>
      <c r="AP425" s="99"/>
      <c r="AQ425" s="99"/>
      <c r="AR425" s="99"/>
      <c r="AS425" s="99"/>
      <c r="AT425" s="99"/>
      <c r="AU425" s="99"/>
      <c r="AV425" s="99"/>
      <c r="AW425" s="157"/>
      <c r="AX425" s="99"/>
      <c r="AY425" s="99"/>
      <c r="AZ425" s="99"/>
      <c r="BA425" s="99"/>
    </row>
    <row r="426" spans="1:53" ht="15.75" customHeight="1" x14ac:dyDescent="0.25">
      <c r="A426" s="99"/>
      <c r="B426" s="100"/>
      <c r="C426" s="99"/>
      <c r="D426" s="99"/>
      <c r="E426" s="99"/>
      <c r="F426" s="99"/>
      <c r="G426" s="99"/>
      <c r="H426" s="99"/>
      <c r="I426" s="99"/>
      <c r="J426" s="161"/>
      <c r="K426" s="161"/>
      <c r="L426" s="161"/>
      <c r="M426" s="161"/>
      <c r="N426" s="99"/>
      <c r="O426" s="99"/>
      <c r="P426" s="99"/>
      <c r="Q426" s="99"/>
      <c r="R426" s="99"/>
      <c r="S426" s="99"/>
      <c r="T426" s="99"/>
      <c r="U426" s="99"/>
      <c r="V426" s="99"/>
      <c r="W426" s="99"/>
      <c r="X426" s="99"/>
      <c r="Y426" s="99"/>
      <c r="Z426" s="160"/>
      <c r="AA426" s="99"/>
      <c r="AB426" s="159"/>
      <c r="AC426" s="158"/>
      <c r="AD426" s="99"/>
      <c r="AE426" s="99"/>
      <c r="AF426" s="99"/>
      <c r="AG426" s="99"/>
      <c r="AH426" s="99"/>
      <c r="AI426" s="157"/>
      <c r="AJ426" s="99"/>
      <c r="AK426" s="99"/>
      <c r="AL426" s="99"/>
      <c r="AM426" s="99"/>
      <c r="AN426" s="161"/>
      <c r="AO426" s="99"/>
      <c r="AP426" s="99"/>
      <c r="AQ426" s="99"/>
      <c r="AR426" s="99"/>
      <c r="AS426" s="99"/>
      <c r="AT426" s="99"/>
      <c r="AU426" s="99"/>
      <c r="AV426" s="99"/>
      <c r="AW426" s="157"/>
      <c r="AX426" s="99"/>
      <c r="AY426" s="99"/>
      <c r="AZ426" s="99"/>
      <c r="BA426" s="99"/>
    </row>
    <row r="427" spans="1:53" ht="15.75" customHeight="1" x14ac:dyDescent="0.25">
      <c r="A427" s="99"/>
      <c r="B427" s="100"/>
      <c r="C427" s="99"/>
      <c r="D427" s="99"/>
      <c r="E427" s="99"/>
      <c r="F427" s="99"/>
      <c r="G427" s="99"/>
      <c r="H427" s="99"/>
      <c r="I427" s="99"/>
      <c r="J427" s="161"/>
      <c r="K427" s="161"/>
      <c r="L427" s="161"/>
      <c r="M427" s="161"/>
      <c r="N427" s="99"/>
      <c r="O427" s="99"/>
      <c r="P427" s="99"/>
      <c r="Q427" s="99"/>
      <c r="R427" s="99"/>
      <c r="S427" s="99"/>
      <c r="T427" s="99"/>
      <c r="U427" s="99"/>
      <c r="V427" s="99"/>
      <c r="W427" s="99"/>
      <c r="X427" s="99"/>
      <c r="Y427" s="99"/>
      <c r="Z427" s="160"/>
      <c r="AA427" s="99"/>
      <c r="AB427" s="159"/>
      <c r="AC427" s="158"/>
      <c r="AD427" s="99"/>
      <c r="AE427" s="99"/>
      <c r="AF427" s="99"/>
      <c r="AG427" s="99"/>
      <c r="AH427" s="99"/>
      <c r="AI427" s="157"/>
      <c r="AJ427" s="99"/>
      <c r="AK427" s="99"/>
      <c r="AL427" s="99"/>
      <c r="AM427" s="99"/>
      <c r="AN427" s="161"/>
      <c r="AO427" s="99"/>
      <c r="AP427" s="99"/>
      <c r="AQ427" s="99"/>
      <c r="AR427" s="99"/>
      <c r="AS427" s="99"/>
      <c r="AT427" s="99"/>
      <c r="AU427" s="99"/>
      <c r="AV427" s="99"/>
      <c r="AW427" s="157"/>
      <c r="AX427" s="99"/>
      <c r="AY427" s="99"/>
      <c r="AZ427" s="99"/>
      <c r="BA427" s="99"/>
    </row>
    <row r="428" spans="1:53" ht="15.75" customHeight="1" x14ac:dyDescent="0.25">
      <c r="A428" s="99"/>
      <c r="B428" s="100"/>
      <c r="C428" s="99"/>
      <c r="D428" s="99"/>
      <c r="E428" s="99"/>
      <c r="F428" s="99"/>
      <c r="G428" s="99"/>
      <c r="H428" s="99"/>
      <c r="I428" s="99"/>
      <c r="J428" s="161"/>
      <c r="K428" s="161"/>
      <c r="L428" s="161"/>
      <c r="M428" s="161"/>
      <c r="N428" s="99"/>
      <c r="O428" s="99"/>
      <c r="P428" s="99"/>
      <c r="Q428" s="99"/>
      <c r="R428" s="99"/>
      <c r="S428" s="99"/>
      <c r="T428" s="99"/>
      <c r="U428" s="99"/>
      <c r="V428" s="99"/>
      <c r="W428" s="99"/>
      <c r="X428" s="99"/>
      <c r="Y428" s="99"/>
      <c r="Z428" s="160"/>
      <c r="AA428" s="99"/>
      <c r="AB428" s="159"/>
      <c r="AC428" s="158"/>
      <c r="AD428" s="99"/>
      <c r="AE428" s="99"/>
      <c r="AF428" s="99"/>
      <c r="AG428" s="99"/>
      <c r="AH428" s="99"/>
      <c r="AI428" s="157"/>
      <c r="AJ428" s="99"/>
      <c r="AK428" s="99"/>
      <c r="AL428" s="99"/>
      <c r="AM428" s="99"/>
      <c r="AN428" s="161"/>
      <c r="AO428" s="99"/>
      <c r="AP428" s="99"/>
      <c r="AQ428" s="99"/>
      <c r="AR428" s="99"/>
      <c r="AS428" s="99"/>
      <c r="AT428" s="99"/>
      <c r="AU428" s="99"/>
      <c r="AV428" s="99"/>
      <c r="AW428" s="157"/>
      <c r="AX428" s="99"/>
      <c r="AY428" s="99"/>
      <c r="AZ428" s="99"/>
      <c r="BA428" s="99"/>
    </row>
    <row r="429" spans="1:53" ht="15.75" customHeight="1" x14ac:dyDescent="0.25">
      <c r="A429" s="99"/>
      <c r="B429" s="100"/>
      <c r="C429" s="99"/>
      <c r="D429" s="99"/>
      <c r="E429" s="99"/>
      <c r="F429" s="99"/>
      <c r="G429" s="99"/>
      <c r="H429" s="99"/>
      <c r="I429" s="99"/>
      <c r="J429" s="161"/>
      <c r="K429" s="161"/>
      <c r="L429" s="161"/>
      <c r="M429" s="161"/>
      <c r="N429" s="99"/>
      <c r="O429" s="99"/>
      <c r="P429" s="99"/>
      <c r="Q429" s="99"/>
      <c r="R429" s="99"/>
      <c r="S429" s="99"/>
      <c r="T429" s="99"/>
      <c r="U429" s="99"/>
      <c r="V429" s="99"/>
      <c r="W429" s="99"/>
      <c r="X429" s="99"/>
      <c r="Y429" s="99"/>
      <c r="Z429" s="160"/>
      <c r="AA429" s="99"/>
      <c r="AB429" s="159"/>
      <c r="AC429" s="158"/>
      <c r="AD429" s="99"/>
      <c r="AE429" s="99"/>
      <c r="AF429" s="99"/>
      <c r="AG429" s="99"/>
      <c r="AH429" s="99"/>
      <c r="AI429" s="157"/>
      <c r="AJ429" s="99"/>
      <c r="AK429" s="99"/>
      <c r="AL429" s="99"/>
      <c r="AM429" s="99"/>
      <c r="AN429" s="161"/>
      <c r="AO429" s="99"/>
      <c r="AP429" s="99"/>
      <c r="AQ429" s="99"/>
      <c r="AR429" s="99"/>
      <c r="AS429" s="99"/>
      <c r="AT429" s="99"/>
      <c r="AU429" s="99"/>
      <c r="AV429" s="99"/>
      <c r="AW429" s="157"/>
      <c r="AX429" s="99"/>
      <c r="AY429" s="99"/>
      <c r="AZ429" s="99"/>
      <c r="BA429" s="99"/>
    </row>
    <row r="430" spans="1:53" ht="15.75" customHeight="1" x14ac:dyDescent="0.25">
      <c r="A430" s="99"/>
      <c r="B430" s="100"/>
      <c r="C430" s="99"/>
      <c r="D430" s="99"/>
      <c r="E430" s="99"/>
      <c r="F430" s="99"/>
      <c r="G430" s="99"/>
      <c r="H430" s="99"/>
      <c r="I430" s="99"/>
      <c r="J430" s="161"/>
      <c r="K430" s="161"/>
      <c r="L430" s="161"/>
      <c r="M430" s="161"/>
      <c r="N430" s="99"/>
      <c r="O430" s="99"/>
      <c r="P430" s="99"/>
      <c r="Q430" s="99"/>
      <c r="R430" s="99"/>
      <c r="S430" s="99"/>
      <c r="T430" s="99"/>
      <c r="U430" s="99"/>
      <c r="V430" s="99"/>
      <c r="W430" s="99"/>
      <c r="X430" s="99"/>
      <c r="Y430" s="99"/>
      <c r="Z430" s="160"/>
      <c r="AA430" s="99"/>
      <c r="AB430" s="159"/>
      <c r="AC430" s="158"/>
      <c r="AD430" s="99"/>
      <c r="AE430" s="99"/>
      <c r="AF430" s="99"/>
      <c r="AG430" s="99"/>
      <c r="AH430" s="99"/>
      <c r="AI430" s="157"/>
      <c r="AJ430" s="99"/>
      <c r="AK430" s="99"/>
      <c r="AL430" s="99"/>
      <c r="AM430" s="99"/>
      <c r="AN430" s="161"/>
      <c r="AO430" s="99"/>
      <c r="AP430" s="99"/>
      <c r="AQ430" s="99"/>
      <c r="AR430" s="99"/>
      <c r="AS430" s="99"/>
      <c r="AT430" s="99"/>
      <c r="AU430" s="99"/>
      <c r="AV430" s="99"/>
      <c r="AW430" s="157"/>
      <c r="AX430" s="99"/>
      <c r="AY430" s="99"/>
      <c r="AZ430" s="99"/>
      <c r="BA430" s="99"/>
    </row>
    <row r="431" spans="1:53" ht="15.75" customHeight="1" x14ac:dyDescent="0.25">
      <c r="A431" s="99"/>
      <c r="B431" s="100"/>
      <c r="C431" s="99"/>
      <c r="D431" s="99"/>
      <c r="E431" s="99"/>
      <c r="F431" s="99"/>
      <c r="G431" s="99"/>
      <c r="H431" s="99"/>
      <c r="I431" s="99"/>
      <c r="J431" s="161"/>
      <c r="K431" s="161"/>
      <c r="L431" s="161"/>
      <c r="M431" s="161"/>
      <c r="N431" s="99"/>
      <c r="O431" s="99"/>
      <c r="P431" s="99"/>
      <c r="Q431" s="99"/>
      <c r="R431" s="99"/>
      <c r="S431" s="99"/>
      <c r="T431" s="99"/>
      <c r="U431" s="99"/>
      <c r="V431" s="99"/>
      <c r="W431" s="99"/>
      <c r="X431" s="99"/>
      <c r="Y431" s="99"/>
      <c r="Z431" s="160"/>
      <c r="AA431" s="99"/>
      <c r="AB431" s="159"/>
      <c r="AC431" s="158"/>
      <c r="AD431" s="99"/>
      <c r="AE431" s="99"/>
      <c r="AF431" s="99"/>
      <c r="AG431" s="99"/>
      <c r="AH431" s="99"/>
      <c r="AI431" s="157"/>
      <c r="AJ431" s="99"/>
      <c r="AK431" s="99"/>
      <c r="AL431" s="99"/>
      <c r="AM431" s="99"/>
      <c r="AN431" s="161"/>
      <c r="AO431" s="99"/>
      <c r="AP431" s="99"/>
      <c r="AQ431" s="99"/>
      <c r="AR431" s="99"/>
      <c r="AS431" s="99"/>
      <c r="AT431" s="99"/>
      <c r="AU431" s="99"/>
      <c r="AV431" s="99"/>
      <c r="AW431" s="157"/>
      <c r="AX431" s="99"/>
      <c r="AY431" s="99"/>
      <c r="AZ431" s="99"/>
      <c r="BA431" s="99"/>
    </row>
    <row r="432" spans="1:53" ht="15.75" customHeight="1" x14ac:dyDescent="0.25">
      <c r="A432" s="99"/>
      <c r="B432" s="100"/>
      <c r="C432" s="99"/>
      <c r="D432" s="99"/>
      <c r="E432" s="99"/>
      <c r="F432" s="99"/>
      <c r="G432" s="99"/>
      <c r="H432" s="99"/>
      <c r="I432" s="99"/>
      <c r="J432" s="161"/>
      <c r="K432" s="161"/>
      <c r="L432" s="161"/>
      <c r="M432" s="161"/>
      <c r="N432" s="99"/>
      <c r="O432" s="99"/>
      <c r="P432" s="99"/>
      <c r="Q432" s="99"/>
      <c r="R432" s="99"/>
      <c r="S432" s="99"/>
      <c r="T432" s="99"/>
      <c r="U432" s="99"/>
      <c r="V432" s="99"/>
      <c r="W432" s="99"/>
      <c r="X432" s="99"/>
      <c r="Y432" s="99"/>
      <c r="Z432" s="160"/>
      <c r="AA432" s="99"/>
      <c r="AB432" s="159"/>
      <c r="AC432" s="158"/>
      <c r="AD432" s="99"/>
      <c r="AE432" s="99"/>
      <c r="AF432" s="99"/>
      <c r="AG432" s="99"/>
      <c r="AH432" s="99"/>
      <c r="AI432" s="157"/>
      <c r="AJ432" s="99"/>
      <c r="AK432" s="99"/>
      <c r="AL432" s="99"/>
      <c r="AM432" s="99"/>
      <c r="AN432" s="161"/>
      <c r="AO432" s="99"/>
      <c r="AP432" s="99"/>
      <c r="AQ432" s="99"/>
      <c r="AR432" s="99"/>
      <c r="AS432" s="99"/>
      <c r="AT432" s="99"/>
      <c r="AU432" s="99"/>
      <c r="AV432" s="99"/>
      <c r="AW432" s="157"/>
      <c r="AX432" s="99"/>
      <c r="AY432" s="99"/>
      <c r="AZ432" s="99"/>
      <c r="BA432" s="99"/>
    </row>
    <row r="433" spans="1:53" ht="15.75" customHeight="1" x14ac:dyDescent="0.25">
      <c r="A433" s="99"/>
      <c r="B433" s="100"/>
      <c r="C433" s="99"/>
      <c r="D433" s="99"/>
      <c r="E433" s="99"/>
      <c r="F433" s="99"/>
      <c r="G433" s="99"/>
      <c r="H433" s="99"/>
      <c r="I433" s="99"/>
      <c r="J433" s="161"/>
      <c r="K433" s="161"/>
      <c r="L433" s="161"/>
      <c r="M433" s="161"/>
      <c r="N433" s="99"/>
      <c r="O433" s="99"/>
      <c r="P433" s="99"/>
      <c r="Q433" s="99"/>
      <c r="R433" s="99"/>
      <c r="S433" s="99"/>
      <c r="T433" s="99"/>
      <c r="U433" s="99"/>
      <c r="V433" s="99"/>
      <c r="W433" s="99"/>
      <c r="X433" s="99"/>
      <c r="Y433" s="99"/>
      <c r="Z433" s="160"/>
      <c r="AA433" s="99"/>
      <c r="AB433" s="159"/>
      <c r="AC433" s="158"/>
      <c r="AD433" s="99"/>
      <c r="AE433" s="99"/>
      <c r="AF433" s="99"/>
      <c r="AG433" s="99"/>
      <c r="AH433" s="99"/>
      <c r="AI433" s="157"/>
      <c r="AJ433" s="99"/>
      <c r="AK433" s="99"/>
      <c r="AL433" s="99"/>
      <c r="AM433" s="99"/>
      <c r="AN433" s="161"/>
      <c r="AO433" s="99"/>
      <c r="AP433" s="99"/>
      <c r="AQ433" s="99"/>
      <c r="AR433" s="99"/>
      <c r="AS433" s="99"/>
      <c r="AT433" s="99"/>
      <c r="AU433" s="99"/>
      <c r="AV433" s="99"/>
      <c r="AW433" s="157"/>
      <c r="AX433" s="99"/>
      <c r="AY433" s="99"/>
      <c r="AZ433" s="99"/>
      <c r="BA433" s="99"/>
    </row>
    <row r="434" spans="1:53" ht="15.75" customHeight="1" x14ac:dyDescent="0.25">
      <c r="A434" s="99"/>
      <c r="B434" s="100"/>
      <c r="C434" s="99"/>
      <c r="D434" s="99"/>
      <c r="E434" s="99"/>
      <c r="F434" s="99"/>
      <c r="G434" s="99"/>
      <c r="H434" s="99"/>
      <c r="I434" s="99"/>
      <c r="J434" s="161"/>
      <c r="K434" s="161"/>
      <c r="L434" s="161"/>
      <c r="M434" s="161"/>
      <c r="N434" s="99"/>
      <c r="O434" s="99"/>
      <c r="P434" s="99"/>
      <c r="Q434" s="99"/>
      <c r="R434" s="99"/>
      <c r="S434" s="99"/>
      <c r="T434" s="99"/>
      <c r="U434" s="99"/>
      <c r="V434" s="99"/>
      <c r="W434" s="99"/>
      <c r="X434" s="99"/>
      <c r="Y434" s="99"/>
      <c r="Z434" s="160"/>
      <c r="AA434" s="99"/>
      <c r="AB434" s="159"/>
      <c r="AC434" s="158"/>
      <c r="AD434" s="99"/>
      <c r="AE434" s="99"/>
      <c r="AF434" s="99"/>
      <c r="AG434" s="99"/>
      <c r="AH434" s="99"/>
      <c r="AI434" s="157"/>
      <c r="AJ434" s="99"/>
      <c r="AK434" s="99"/>
      <c r="AL434" s="99"/>
      <c r="AM434" s="99"/>
      <c r="AN434" s="161"/>
      <c r="AO434" s="99"/>
      <c r="AP434" s="99"/>
      <c r="AQ434" s="99"/>
      <c r="AR434" s="99"/>
      <c r="AS434" s="99"/>
      <c r="AT434" s="99"/>
      <c r="AU434" s="99"/>
      <c r="AV434" s="99"/>
      <c r="AW434" s="157"/>
      <c r="AX434" s="99"/>
      <c r="AY434" s="99"/>
      <c r="AZ434" s="99"/>
      <c r="BA434" s="99"/>
    </row>
    <row r="435" spans="1:53" ht="15.75" customHeight="1" x14ac:dyDescent="0.25">
      <c r="A435" s="99"/>
      <c r="B435" s="100"/>
      <c r="C435" s="99"/>
      <c r="D435" s="99"/>
      <c r="E435" s="99"/>
      <c r="F435" s="99"/>
      <c r="G435" s="99"/>
      <c r="H435" s="99"/>
      <c r="I435" s="99"/>
      <c r="J435" s="161"/>
      <c r="K435" s="161"/>
      <c r="L435" s="161"/>
      <c r="M435" s="161"/>
      <c r="N435" s="99"/>
      <c r="O435" s="99"/>
      <c r="P435" s="99"/>
      <c r="Q435" s="99"/>
      <c r="R435" s="99"/>
      <c r="S435" s="99"/>
      <c r="T435" s="99"/>
      <c r="U435" s="99"/>
      <c r="V435" s="99"/>
      <c r="W435" s="99"/>
      <c r="X435" s="99"/>
      <c r="Y435" s="99"/>
      <c r="Z435" s="160"/>
      <c r="AA435" s="99"/>
      <c r="AB435" s="159"/>
      <c r="AC435" s="158"/>
      <c r="AD435" s="99"/>
      <c r="AE435" s="99"/>
      <c r="AF435" s="99"/>
      <c r="AG435" s="99"/>
      <c r="AH435" s="99"/>
      <c r="AI435" s="157"/>
      <c r="AJ435" s="99"/>
      <c r="AK435" s="99"/>
      <c r="AL435" s="99"/>
      <c r="AM435" s="99"/>
      <c r="AN435" s="161"/>
      <c r="AO435" s="99"/>
      <c r="AP435" s="99"/>
      <c r="AQ435" s="99"/>
      <c r="AR435" s="99"/>
      <c r="AS435" s="99"/>
      <c r="AT435" s="99"/>
      <c r="AU435" s="99"/>
      <c r="AV435" s="99"/>
      <c r="AW435" s="157"/>
      <c r="AX435" s="99"/>
      <c r="AY435" s="99"/>
      <c r="AZ435" s="99"/>
      <c r="BA435" s="99"/>
    </row>
    <row r="436" spans="1:53" ht="15.75" customHeight="1" x14ac:dyDescent="0.25">
      <c r="A436" s="99"/>
      <c r="B436" s="100"/>
      <c r="C436" s="99"/>
      <c r="D436" s="99"/>
      <c r="E436" s="99"/>
      <c r="F436" s="99"/>
      <c r="G436" s="99"/>
      <c r="H436" s="99"/>
      <c r="I436" s="99"/>
      <c r="J436" s="161"/>
      <c r="K436" s="161"/>
      <c r="L436" s="161"/>
      <c r="M436" s="161"/>
      <c r="N436" s="99"/>
      <c r="O436" s="99"/>
      <c r="P436" s="99"/>
      <c r="Q436" s="99"/>
      <c r="R436" s="99"/>
      <c r="S436" s="99"/>
      <c r="T436" s="99"/>
      <c r="U436" s="99"/>
      <c r="V436" s="99"/>
      <c r="W436" s="99"/>
      <c r="X436" s="99"/>
      <c r="Y436" s="99"/>
      <c r="Z436" s="160"/>
      <c r="AA436" s="99"/>
      <c r="AB436" s="159"/>
      <c r="AC436" s="158"/>
      <c r="AD436" s="99"/>
      <c r="AE436" s="99"/>
      <c r="AF436" s="99"/>
      <c r="AG436" s="99"/>
      <c r="AH436" s="99"/>
      <c r="AI436" s="157"/>
      <c r="AJ436" s="99"/>
      <c r="AK436" s="99"/>
      <c r="AL436" s="99"/>
      <c r="AM436" s="99"/>
      <c r="AN436" s="161"/>
      <c r="AO436" s="99"/>
      <c r="AP436" s="99"/>
      <c r="AQ436" s="99"/>
      <c r="AR436" s="99"/>
      <c r="AS436" s="99"/>
      <c r="AT436" s="99"/>
      <c r="AU436" s="99"/>
      <c r="AV436" s="99"/>
      <c r="AW436" s="157"/>
      <c r="AX436" s="99"/>
      <c r="AY436" s="99"/>
      <c r="AZ436" s="99"/>
      <c r="BA436" s="99"/>
    </row>
    <row r="437" spans="1:53" ht="15.75" customHeight="1" x14ac:dyDescent="0.25">
      <c r="A437" s="99"/>
      <c r="B437" s="100"/>
      <c r="C437" s="99"/>
      <c r="D437" s="99"/>
      <c r="E437" s="99"/>
      <c r="F437" s="99"/>
      <c r="G437" s="99"/>
      <c r="H437" s="99"/>
      <c r="I437" s="99"/>
      <c r="J437" s="161"/>
      <c r="K437" s="161"/>
      <c r="L437" s="161"/>
      <c r="M437" s="161"/>
      <c r="N437" s="99"/>
      <c r="O437" s="99"/>
      <c r="P437" s="99"/>
      <c r="Q437" s="99"/>
      <c r="R437" s="99"/>
      <c r="S437" s="99"/>
      <c r="T437" s="99"/>
      <c r="U437" s="99"/>
      <c r="V437" s="99"/>
      <c r="W437" s="99"/>
      <c r="X437" s="99"/>
      <c r="Y437" s="99"/>
      <c r="Z437" s="160"/>
      <c r="AA437" s="99"/>
      <c r="AB437" s="159"/>
      <c r="AC437" s="158"/>
      <c r="AD437" s="99"/>
      <c r="AE437" s="99"/>
      <c r="AF437" s="99"/>
      <c r="AG437" s="99"/>
      <c r="AH437" s="99"/>
      <c r="AI437" s="157"/>
      <c r="AJ437" s="99"/>
      <c r="AK437" s="99"/>
      <c r="AL437" s="99"/>
      <c r="AM437" s="99"/>
      <c r="AN437" s="161"/>
      <c r="AO437" s="99"/>
      <c r="AP437" s="99"/>
      <c r="AQ437" s="99"/>
      <c r="AR437" s="99"/>
      <c r="AS437" s="99"/>
      <c r="AT437" s="99"/>
      <c r="AU437" s="99"/>
      <c r="AV437" s="99"/>
      <c r="AW437" s="157"/>
      <c r="AX437" s="99"/>
      <c r="AY437" s="99"/>
      <c r="AZ437" s="99"/>
      <c r="BA437" s="99"/>
    </row>
    <row r="438" spans="1:53" ht="15.75" customHeight="1" x14ac:dyDescent="0.25">
      <c r="A438" s="99"/>
      <c r="B438" s="100"/>
      <c r="C438" s="99"/>
      <c r="D438" s="99"/>
      <c r="E438" s="99"/>
      <c r="F438" s="99"/>
      <c r="G438" s="99"/>
      <c r="H438" s="99"/>
      <c r="I438" s="99"/>
      <c r="J438" s="161"/>
      <c r="K438" s="161"/>
      <c r="L438" s="161"/>
      <c r="M438" s="161"/>
      <c r="N438" s="99"/>
      <c r="O438" s="99"/>
      <c r="P438" s="99"/>
      <c r="Q438" s="99"/>
      <c r="R438" s="99"/>
      <c r="S438" s="99"/>
      <c r="T438" s="99"/>
      <c r="U438" s="99"/>
      <c r="V438" s="99"/>
      <c r="W438" s="99"/>
      <c r="X438" s="99"/>
      <c r="Y438" s="99"/>
      <c r="Z438" s="160"/>
      <c r="AA438" s="99"/>
      <c r="AB438" s="159"/>
      <c r="AC438" s="158"/>
      <c r="AD438" s="99"/>
      <c r="AE438" s="99"/>
      <c r="AF438" s="99"/>
      <c r="AG438" s="99"/>
      <c r="AH438" s="99"/>
      <c r="AI438" s="157"/>
      <c r="AJ438" s="99"/>
      <c r="AK438" s="99"/>
      <c r="AL438" s="99"/>
      <c r="AM438" s="99"/>
      <c r="AN438" s="161"/>
      <c r="AO438" s="99"/>
      <c r="AP438" s="99"/>
      <c r="AQ438" s="99"/>
      <c r="AR438" s="99"/>
      <c r="AS438" s="99"/>
      <c r="AT438" s="99"/>
      <c r="AU438" s="99"/>
      <c r="AV438" s="99"/>
      <c r="AW438" s="157"/>
      <c r="AX438" s="99"/>
      <c r="AY438" s="99"/>
      <c r="AZ438" s="99"/>
      <c r="BA438" s="99"/>
    </row>
    <row r="439" spans="1:53" ht="15.75" customHeight="1" x14ac:dyDescent="0.25">
      <c r="A439" s="99"/>
      <c r="B439" s="100"/>
      <c r="C439" s="99"/>
      <c r="D439" s="99"/>
      <c r="E439" s="99"/>
      <c r="F439" s="99"/>
      <c r="G439" s="99"/>
      <c r="H439" s="99"/>
      <c r="I439" s="99"/>
      <c r="J439" s="161"/>
      <c r="K439" s="161"/>
      <c r="L439" s="161"/>
      <c r="M439" s="161"/>
      <c r="N439" s="99"/>
      <c r="O439" s="99"/>
      <c r="P439" s="99"/>
      <c r="Q439" s="99"/>
      <c r="R439" s="99"/>
      <c r="S439" s="99"/>
      <c r="T439" s="99"/>
      <c r="U439" s="99"/>
      <c r="V439" s="99"/>
      <c r="W439" s="99"/>
      <c r="X439" s="99"/>
      <c r="Y439" s="99"/>
      <c r="Z439" s="160"/>
      <c r="AA439" s="99"/>
      <c r="AB439" s="159"/>
      <c r="AC439" s="158"/>
      <c r="AD439" s="99"/>
      <c r="AE439" s="99"/>
      <c r="AF439" s="99"/>
      <c r="AG439" s="99"/>
      <c r="AH439" s="99"/>
      <c r="AI439" s="157"/>
      <c r="AJ439" s="99"/>
      <c r="AK439" s="99"/>
      <c r="AL439" s="99"/>
      <c r="AM439" s="99"/>
      <c r="AN439" s="161"/>
      <c r="AO439" s="99"/>
      <c r="AP439" s="99"/>
      <c r="AQ439" s="99"/>
      <c r="AR439" s="99"/>
      <c r="AS439" s="99"/>
      <c r="AT439" s="99"/>
      <c r="AU439" s="99"/>
      <c r="AV439" s="99"/>
      <c r="AW439" s="157"/>
      <c r="AX439" s="99"/>
      <c r="AY439" s="99"/>
      <c r="AZ439" s="99"/>
      <c r="BA439" s="99"/>
    </row>
    <row r="440" spans="1:53" ht="15.75" customHeight="1" x14ac:dyDescent="0.25">
      <c r="A440" s="99"/>
      <c r="B440" s="100"/>
      <c r="C440" s="99"/>
      <c r="D440" s="99"/>
      <c r="E440" s="99"/>
      <c r="F440" s="99"/>
      <c r="G440" s="99"/>
      <c r="H440" s="99"/>
      <c r="I440" s="99"/>
      <c r="J440" s="161"/>
      <c r="K440" s="161"/>
      <c r="L440" s="161"/>
      <c r="M440" s="161"/>
      <c r="N440" s="99"/>
      <c r="O440" s="99"/>
      <c r="P440" s="99"/>
      <c r="Q440" s="99"/>
      <c r="R440" s="99"/>
      <c r="S440" s="99"/>
      <c r="T440" s="99"/>
      <c r="U440" s="99"/>
      <c r="V440" s="99"/>
      <c r="W440" s="99"/>
      <c r="X440" s="99"/>
      <c r="Y440" s="99"/>
      <c r="Z440" s="160"/>
      <c r="AA440" s="99"/>
      <c r="AB440" s="159"/>
      <c r="AC440" s="158"/>
      <c r="AD440" s="99"/>
      <c r="AE440" s="99"/>
      <c r="AF440" s="99"/>
      <c r="AG440" s="99"/>
      <c r="AH440" s="99"/>
      <c r="AI440" s="157"/>
      <c r="AJ440" s="99"/>
      <c r="AK440" s="99"/>
      <c r="AL440" s="99"/>
      <c r="AM440" s="99"/>
      <c r="AN440" s="161"/>
      <c r="AO440" s="99"/>
      <c r="AP440" s="99"/>
      <c r="AQ440" s="99"/>
      <c r="AR440" s="99"/>
      <c r="AS440" s="99"/>
      <c r="AT440" s="99"/>
      <c r="AU440" s="99"/>
      <c r="AV440" s="99"/>
      <c r="AW440" s="157"/>
      <c r="AX440" s="99"/>
      <c r="AY440" s="99"/>
      <c r="AZ440" s="99"/>
      <c r="BA440" s="99"/>
    </row>
    <row r="441" spans="1:53" ht="15.75" customHeight="1" x14ac:dyDescent="0.25">
      <c r="A441" s="99"/>
      <c r="B441" s="100"/>
      <c r="C441" s="99"/>
      <c r="D441" s="99"/>
      <c r="E441" s="99"/>
      <c r="F441" s="99"/>
      <c r="G441" s="99"/>
      <c r="H441" s="99"/>
      <c r="I441" s="99"/>
      <c r="J441" s="161"/>
      <c r="K441" s="161"/>
      <c r="L441" s="161"/>
      <c r="M441" s="161"/>
      <c r="N441" s="99"/>
      <c r="O441" s="99"/>
      <c r="P441" s="99"/>
      <c r="Q441" s="99"/>
      <c r="R441" s="99"/>
      <c r="S441" s="99"/>
      <c r="T441" s="99"/>
      <c r="U441" s="99"/>
      <c r="V441" s="99"/>
      <c r="W441" s="99"/>
      <c r="X441" s="99"/>
      <c r="Y441" s="99"/>
      <c r="Z441" s="160"/>
      <c r="AA441" s="99"/>
      <c r="AB441" s="159"/>
      <c r="AC441" s="158"/>
      <c r="AD441" s="99"/>
      <c r="AE441" s="99"/>
      <c r="AF441" s="99"/>
      <c r="AG441" s="99"/>
      <c r="AH441" s="99"/>
      <c r="AI441" s="157"/>
      <c r="AJ441" s="99"/>
      <c r="AK441" s="99"/>
      <c r="AL441" s="99"/>
      <c r="AM441" s="99"/>
      <c r="AN441" s="161"/>
      <c r="AO441" s="99"/>
      <c r="AP441" s="99"/>
      <c r="AQ441" s="99"/>
      <c r="AR441" s="99"/>
      <c r="AS441" s="99"/>
      <c r="AT441" s="99"/>
      <c r="AU441" s="99"/>
      <c r="AV441" s="99"/>
      <c r="AW441" s="157"/>
      <c r="AX441" s="99"/>
      <c r="AY441" s="99"/>
      <c r="AZ441" s="99"/>
      <c r="BA441" s="99"/>
    </row>
    <row r="442" spans="1:53" ht="15.75" customHeight="1" x14ac:dyDescent="0.25">
      <c r="A442" s="99"/>
      <c r="B442" s="100"/>
      <c r="C442" s="99"/>
      <c r="D442" s="99"/>
      <c r="E442" s="99"/>
      <c r="F442" s="99"/>
      <c r="G442" s="99"/>
      <c r="H442" s="99"/>
      <c r="I442" s="99"/>
      <c r="J442" s="161"/>
      <c r="K442" s="161"/>
      <c r="L442" s="161"/>
      <c r="M442" s="161"/>
      <c r="N442" s="99"/>
      <c r="O442" s="99"/>
      <c r="P442" s="99"/>
      <c r="Q442" s="99"/>
      <c r="R442" s="99"/>
      <c r="S442" s="99"/>
      <c r="T442" s="99"/>
      <c r="U442" s="99"/>
      <c r="V442" s="99"/>
      <c r="W442" s="99"/>
      <c r="X442" s="99"/>
      <c r="Y442" s="99"/>
      <c r="Z442" s="160"/>
      <c r="AA442" s="99"/>
      <c r="AB442" s="159"/>
      <c r="AC442" s="158"/>
      <c r="AD442" s="99"/>
      <c r="AE442" s="99"/>
      <c r="AF442" s="99"/>
      <c r="AG442" s="99"/>
      <c r="AH442" s="99"/>
      <c r="AI442" s="157"/>
      <c r="AJ442" s="99"/>
      <c r="AK442" s="99"/>
      <c r="AL442" s="99"/>
      <c r="AM442" s="99"/>
      <c r="AN442" s="161"/>
      <c r="AO442" s="99"/>
      <c r="AP442" s="99"/>
      <c r="AQ442" s="99"/>
      <c r="AR442" s="99"/>
      <c r="AS442" s="99"/>
      <c r="AT442" s="99"/>
      <c r="AU442" s="99"/>
      <c r="AV442" s="99"/>
      <c r="AW442" s="157"/>
      <c r="AX442" s="99"/>
      <c r="AY442" s="99"/>
      <c r="AZ442" s="99"/>
      <c r="BA442" s="99"/>
    </row>
    <row r="443" spans="1:53" ht="15.75" customHeight="1" x14ac:dyDescent="0.25">
      <c r="A443" s="99"/>
      <c r="B443" s="100"/>
      <c r="C443" s="99"/>
      <c r="D443" s="99"/>
      <c r="E443" s="99"/>
      <c r="F443" s="99"/>
      <c r="G443" s="99"/>
      <c r="H443" s="99"/>
      <c r="I443" s="99"/>
      <c r="J443" s="161"/>
      <c r="K443" s="161"/>
      <c r="L443" s="161"/>
      <c r="M443" s="161"/>
      <c r="N443" s="99"/>
      <c r="O443" s="99"/>
      <c r="P443" s="99"/>
      <c r="Q443" s="99"/>
      <c r="R443" s="99"/>
      <c r="S443" s="99"/>
      <c r="T443" s="99"/>
      <c r="U443" s="99"/>
      <c r="V443" s="99"/>
      <c r="W443" s="99"/>
      <c r="X443" s="99"/>
      <c r="Y443" s="99"/>
      <c r="Z443" s="160"/>
      <c r="AA443" s="99"/>
      <c r="AB443" s="159"/>
      <c r="AC443" s="158"/>
      <c r="AD443" s="99"/>
      <c r="AE443" s="99"/>
      <c r="AF443" s="99"/>
      <c r="AG443" s="99"/>
      <c r="AH443" s="99"/>
      <c r="AI443" s="157"/>
      <c r="AJ443" s="99"/>
      <c r="AK443" s="99"/>
      <c r="AL443" s="99"/>
      <c r="AM443" s="99"/>
      <c r="AN443" s="161"/>
      <c r="AO443" s="99"/>
      <c r="AP443" s="99"/>
      <c r="AQ443" s="99"/>
      <c r="AR443" s="99"/>
      <c r="AS443" s="99"/>
      <c r="AT443" s="99"/>
      <c r="AU443" s="99"/>
      <c r="AV443" s="99"/>
      <c r="AW443" s="157"/>
      <c r="AX443" s="99"/>
      <c r="AY443" s="99"/>
      <c r="AZ443" s="99"/>
      <c r="BA443" s="99"/>
    </row>
    <row r="444" spans="1:53" ht="15.75" customHeight="1" x14ac:dyDescent="0.25">
      <c r="A444" s="99"/>
      <c r="B444" s="100"/>
      <c r="C444" s="99"/>
      <c r="D444" s="99"/>
      <c r="E444" s="99"/>
      <c r="F444" s="99"/>
      <c r="G444" s="99"/>
      <c r="H444" s="99"/>
      <c r="I444" s="99"/>
      <c r="J444" s="161"/>
      <c r="K444" s="161"/>
      <c r="L444" s="161"/>
      <c r="M444" s="161"/>
      <c r="N444" s="99"/>
      <c r="O444" s="99"/>
      <c r="P444" s="99"/>
      <c r="Q444" s="99"/>
      <c r="R444" s="99"/>
      <c r="S444" s="99"/>
      <c r="T444" s="99"/>
      <c r="U444" s="99"/>
      <c r="V444" s="99"/>
      <c r="W444" s="99"/>
      <c r="X444" s="99"/>
      <c r="Y444" s="99"/>
      <c r="Z444" s="160"/>
      <c r="AA444" s="99"/>
      <c r="AB444" s="159"/>
      <c r="AC444" s="158"/>
      <c r="AD444" s="99"/>
      <c r="AE444" s="99"/>
      <c r="AF444" s="99"/>
      <c r="AG444" s="99"/>
      <c r="AH444" s="99"/>
      <c r="AI444" s="157"/>
      <c r="AJ444" s="99"/>
      <c r="AK444" s="99"/>
      <c r="AL444" s="99"/>
      <c r="AM444" s="99"/>
      <c r="AN444" s="161"/>
      <c r="AO444" s="99"/>
      <c r="AP444" s="99"/>
      <c r="AQ444" s="99"/>
      <c r="AR444" s="99"/>
      <c r="AS444" s="99"/>
      <c r="AT444" s="99"/>
      <c r="AU444" s="99"/>
      <c r="AV444" s="99"/>
      <c r="AW444" s="157"/>
      <c r="AX444" s="99"/>
      <c r="AY444" s="99"/>
      <c r="AZ444" s="99"/>
      <c r="BA444" s="99"/>
    </row>
    <row r="445" spans="1:53" ht="15.75" customHeight="1" x14ac:dyDescent="0.25">
      <c r="A445" s="99"/>
      <c r="B445" s="100"/>
      <c r="C445" s="99"/>
      <c r="D445" s="99"/>
      <c r="E445" s="99"/>
      <c r="F445" s="99"/>
      <c r="G445" s="99"/>
      <c r="H445" s="99"/>
      <c r="I445" s="99"/>
      <c r="J445" s="161"/>
      <c r="K445" s="161"/>
      <c r="L445" s="161"/>
      <c r="M445" s="161"/>
      <c r="N445" s="99"/>
      <c r="O445" s="99"/>
      <c r="P445" s="99"/>
      <c r="Q445" s="99"/>
      <c r="R445" s="99"/>
      <c r="S445" s="99"/>
      <c r="T445" s="99"/>
      <c r="U445" s="99"/>
      <c r="V445" s="99"/>
      <c r="W445" s="99"/>
      <c r="X445" s="99"/>
      <c r="Y445" s="99"/>
      <c r="Z445" s="160"/>
      <c r="AA445" s="99"/>
      <c r="AB445" s="159"/>
      <c r="AC445" s="158"/>
      <c r="AD445" s="99"/>
      <c r="AE445" s="99"/>
      <c r="AF445" s="99"/>
      <c r="AG445" s="99"/>
      <c r="AH445" s="99"/>
      <c r="AI445" s="157"/>
      <c r="AJ445" s="99"/>
      <c r="AK445" s="99"/>
      <c r="AL445" s="99"/>
      <c r="AM445" s="99"/>
      <c r="AN445" s="161"/>
      <c r="AO445" s="99"/>
      <c r="AP445" s="99"/>
      <c r="AQ445" s="99"/>
      <c r="AR445" s="99"/>
      <c r="AS445" s="99"/>
      <c r="AT445" s="99"/>
      <c r="AU445" s="99"/>
      <c r="AV445" s="99"/>
      <c r="AW445" s="157"/>
      <c r="AX445" s="99"/>
      <c r="AY445" s="99"/>
      <c r="AZ445" s="99"/>
      <c r="BA445" s="99"/>
    </row>
    <row r="446" spans="1:53" ht="15.75" customHeight="1" x14ac:dyDescent="0.25">
      <c r="A446" s="99"/>
      <c r="B446" s="100"/>
      <c r="C446" s="99"/>
      <c r="D446" s="99"/>
      <c r="E446" s="99"/>
      <c r="F446" s="99"/>
      <c r="G446" s="99"/>
      <c r="H446" s="99"/>
      <c r="I446" s="99"/>
      <c r="J446" s="161"/>
      <c r="K446" s="161"/>
      <c r="L446" s="161"/>
      <c r="M446" s="161"/>
      <c r="N446" s="99"/>
      <c r="O446" s="99"/>
      <c r="P446" s="99"/>
      <c r="Q446" s="99"/>
      <c r="R446" s="99"/>
      <c r="S446" s="99"/>
      <c r="T446" s="99"/>
      <c r="U446" s="99"/>
      <c r="V446" s="99"/>
      <c r="W446" s="99"/>
      <c r="X446" s="99"/>
      <c r="Y446" s="99"/>
      <c r="Z446" s="160"/>
      <c r="AA446" s="99"/>
      <c r="AB446" s="159"/>
      <c r="AC446" s="158"/>
      <c r="AD446" s="99"/>
      <c r="AE446" s="99"/>
      <c r="AF446" s="99"/>
      <c r="AG446" s="99"/>
      <c r="AH446" s="99"/>
      <c r="AI446" s="157"/>
      <c r="AJ446" s="99"/>
      <c r="AK446" s="99"/>
      <c r="AL446" s="99"/>
      <c r="AM446" s="99"/>
      <c r="AN446" s="161"/>
      <c r="AO446" s="99"/>
      <c r="AP446" s="99"/>
      <c r="AQ446" s="99"/>
      <c r="AR446" s="99"/>
      <c r="AS446" s="99"/>
      <c r="AT446" s="99"/>
      <c r="AU446" s="99"/>
      <c r="AV446" s="99"/>
      <c r="AW446" s="157"/>
      <c r="AX446" s="99"/>
      <c r="AY446" s="99"/>
      <c r="AZ446" s="99"/>
      <c r="BA446" s="99"/>
    </row>
    <row r="447" spans="1:53" ht="15.75" customHeight="1" x14ac:dyDescent="0.25">
      <c r="A447" s="99"/>
      <c r="B447" s="100"/>
      <c r="C447" s="99"/>
      <c r="D447" s="99"/>
      <c r="E447" s="99"/>
      <c r="F447" s="99"/>
      <c r="G447" s="99"/>
      <c r="H447" s="99"/>
      <c r="I447" s="99"/>
      <c r="J447" s="161"/>
      <c r="K447" s="161"/>
      <c r="L447" s="161"/>
      <c r="M447" s="161"/>
      <c r="N447" s="99"/>
      <c r="O447" s="99"/>
      <c r="P447" s="99"/>
      <c r="Q447" s="99"/>
      <c r="R447" s="99"/>
      <c r="S447" s="99"/>
      <c r="T447" s="99"/>
      <c r="U447" s="99"/>
      <c r="V447" s="99"/>
      <c r="W447" s="99"/>
      <c r="X447" s="99"/>
      <c r="Y447" s="99"/>
      <c r="Z447" s="160"/>
      <c r="AA447" s="99"/>
      <c r="AB447" s="159"/>
      <c r="AC447" s="158"/>
      <c r="AD447" s="99"/>
      <c r="AE447" s="99"/>
      <c r="AF447" s="99"/>
      <c r="AG447" s="99"/>
      <c r="AH447" s="99"/>
      <c r="AI447" s="157"/>
      <c r="AJ447" s="99"/>
      <c r="AK447" s="99"/>
      <c r="AL447" s="99"/>
      <c r="AM447" s="99"/>
      <c r="AN447" s="161"/>
      <c r="AO447" s="99"/>
      <c r="AP447" s="99"/>
      <c r="AQ447" s="99"/>
      <c r="AR447" s="99"/>
      <c r="AS447" s="99"/>
      <c r="AT447" s="99"/>
      <c r="AU447" s="99"/>
      <c r="AV447" s="99"/>
      <c r="AW447" s="157"/>
      <c r="AX447" s="99"/>
      <c r="AY447" s="99"/>
      <c r="AZ447" s="99"/>
      <c r="BA447" s="99"/>
    </row>
    <row r="448" spans="1:53" ht="15.75" customHeight="1" x14ac:dyDescent="0.25">
      <c r="A448" s="99"/>
      <c r="B448" s="100"/>
      <c r="C448" s="99"/>
      <c r="D448" s="99"/>
      <c r="E448" s="99"/>
      <c r="F448" s="99"/>
      <c r="G448" s="99"/>
      <c r="H448" s="99"/>
      <c r="I448" s="99"/>
      <c r="J448" s="161"/>
      <c r="K448" s="161"/>
      <c r="L448" s="161"/>
      <c r="M448" s="161"/>
      <c r="N448" s="99"/>
      <c r="O448" s="99"/>
      <c r="P448" s="99"/>
      <c r="Q448" s="99"/>
      <c r="R448" s="99"/>
      <c r="S448" s="99"/>
      <c r="T448" s="99"/>
      <c r="U448" s="99"/>
      <c r="V448" s="99"/>
      <c r="W448" s="99"/>
      <c r="X448" s="99"/>
      <c r="Y448" s="99"/>
      <c r="Z448" s="160"/>
      <c r="AA448" s="99"/>
      <c r="AB448" s="159"/>
      <c r="AC448" s="158"/>
      <c r="AD448" s="99"/>
      <c r="AE448" s="99"/>
      <c r="AF448" s="99"/>
      <c r="AG448" s="99"/>
      <c r="AH448" s="99"/>
      <c r="AI448" s="157"/>
      <c r="AJ448" s="99"/>
      <c r="AK448" s="99"/>
      <c r="AL448" s="99"/>
      <c r="AM448" s="99"/>
      <c r="AN448" s="161"/>
      <c r="AO448" s="99"/>
      <c r="AP448" s="99"/>
      <c r="AQ448" s="99"/>
      <c r="AR448" s="99"/>
      <c r="AS448" s="99"/>
      <c r="AT448" s="99"/>
      <c r="AU448" s="99"/>
      <c r="AV448" s="99"/>
      <c r="AW448" s="157"/>
      <c r="AX448" s="99"/>
      <c r="AY448" s="99"/>
      <c r="AZ448" s="99"/>
      <c r="BA448" s="99"/>
    </row>
    <row r="449" spans="1:53" ht="15.75" customHeight="1" x14ac:dyDescent="0.25">
      <c r="A449" s="99"/>
      <c r="B449" s="100"/>
      <c r="C449" s="99"/>
      <c r="D449" s="99"/>
      <c r="E449" s="99"/>
      <c r="F449" s="99"/>
      <c r="G449" s="99"/>
      <c r="H449" s="99"/>
      <c r="I449" s="99"/>
      <c r="J449" s="161"/>
      <c r="K449" s="161"/>
      <c r="L449" s="161"/>
      <c r="M449" s="161"/>
      <c r="N449" s="99"/>
      <c r="O449" s="99"/>
      <c r="P449" s="99"/>
      <c r="Q449" s="99"/>
      <c r="R449" s="99"/>
      <c r="S449" s="99"/>
      <c r="T449" s="99"/>
      <c r="U449" s="99"/>
      <c r="V449" s="99"/>
      <c r="W449" s="99"/>
      <c r="X449" s="99"/>
      <c r="Y449" s="99"/>
      <c r="Z449" s="160"/>
      <c r="AA449" s="99"/>
      <c r="AB449" s="159"/>
      <c r="AC449" s="158"/>
      <c r="AD449" s="99"/>
      <c r="AE449" s="99"/>
      <c r="AF449" s="99"/>
      <c r="AG449" s="99"/>
      <c r="AH449" s="99"/>
      <c r="AI449" s="157"/>
      <c r="AJ449" s="99"/>
      <c r="AK449" s="99"/>
      <c r="AL449" s="99"/>
      <c r="AM449" s="99"/>
      <c r="AN449" s="161"/>
      <c r="AO449" s="99"/>
      <c r="AP449" s="99"/>
      <c r="AQ449" s="99"/>
      <c r="AR449" s="99"/>
      <c r="AS449" s="99"/>
      <c r="AT449" s="99"/>
      <c r="AU449" s="99"/>
      <c r="AV449" s="99"/>
      <c r="AW449" s="157"/>
      <c r="AX449" s="99"/>
      <c r="AY449" s="99"/>
      <c r="AZ449" s="99"/>
      <c r="BA449" s="99"/>
    </row>
    <row r="450" spans="1:53" ht="15.75" customHeight="1" x14ac:dyDescent="0.25">
      <c r="A450" s="99"/>
      <c r="B450" s="100"/>
      <c r="C450" s="99"/>
      <c r="D450" s="99"/>
      <c r="E450" s="99"/>
      <c r="F450" s="99"/>
      <c r="G450" s="99"/>
      <c r="H450" s="99"/>
      <c r="I450" s="99"/>
      <c r="J450" s="161"/>
      <c r="K450" s="161"/>
      <c r="L450" s="161"/>
      <c r="M450" s="161"/>
      <c r="N450" s="99"/>
      <c r="O450" s="99"/>
      <c r="P450" s="99"/>
      <c r="Q450" s="99"/>
      <c r="R450" s="99"/>
      <c r="S450" s="99"/>
      <c r="T450" s="99"/>
      <c r="U450" s="99"/>
      <c r="V450" s="99"/>
      <c r="W450" s="99"/>
      <c r="X450" s="99"/>
      <c r="Y450" s="99"/>
      <c r="Z450" s="160"/>
      <c r="AA450" s="99"/>
      <c r="AB450" s="159"/>
      <c r="AC450" s="158"/>
      <c r="AD450" s="99"/>
      <c r="AE450" s="99"/>
      <c r="AF450" s="99"/>
      <c r="AG450" s="99"/>
      <c r="AH450" s="99"/>
      <c r="AI450" s="157"/>
      <c r="AJ450" s="99"/>
      <c r="AK450" s="99"/>
      <c r="AL450" s="99"/>
      <c r="AM450" s="99"/>
      <c r="AN450" s="161"/>
      <c r="AO450" s="99"/>
      <c r="AP450" s="99"/>
      <c r="AQ450" s="99"/>
      <c r="AR450" s="99"/>
      <c r="AS450" s="99"/>
      <c r="AT450" s="99"/>
      <c r="AU450" s="99"/>
      <c r="AV450" s="99"/>
      <c r="AW450" s="157"/>
      <c r="AX450" s="99"/>
      <c r="AY450" s="99"/>
      <c r="AZ450" s="99"/>
      <c r="BA450" s="99"/>
    </row>
    <row r="451" spans="1:53" ht="15.75" customHeight="1" x14ac:dyDescent="0.25">
      <c r="A451" s="99"/>
      <c r="B451" s="100"/>
      <c r="C451" s="99"/>
      <c r="D451" s="99"/>
      <c r="E451" s="99"/>
      <c r="F451" s="99"/>
      <c r="G451" s="99"/>
      <c r="H451" s="99"/>
      <c r="I451" s="99"/>
      <c r="J451" s="161"/>
      <c r="K451" s="161"/>
      <c r="L451" s="161"/>
      <c r="M451" s="161"/>
      <c r="N451" s="99"/>
      <c r="O451" s="99"/>
      <c r="P451" s="99"/>
      <c r="Q451" s="99"/>
      <c r="R451" s="99"/>
      <c r="S451" s="99"/>
      <c r="T451" s="99"/>
      <c r="U451" s="99"/>
      <c r="V451" s="99"/>
      <c r="W451" s="99"/>
      <c r="X451" s="99"/>
      <c r="Y451" s="99"/>
      <c r="Z451" s="160"/>
      <c r="AA451" s="99"/>
      <c r="AB451" s="159"/>
      <c r="AC451" s="158"/>
      <c r="AD451" s="99"/>
      <c r="AE451" s="99"/>
      <c r="AF451" s="99"/>
      <c r="AG451" s="99"/>
      <c r="AH451" s="99"/>
      <c r="AI451" s="157"/>
      <c r="AJ451" s="99"/>
      <c r="AK451" s="99"/>
      <c r="AL451" s="99"/>
      <c r="AM451" s="99"/>
      <c r="AN451" s="161"/>
      <c r="AO451" s="99"/>
      <c r="AP451" s="99"/>
      <c r="AQ451" s="99"/>
      <c r="AR451" s="99"/>
      <c r="AS451" s="99"/>
      <c r="AT451" s="99"/>
      <c r="AU451" s="99"/>
      <c r="AV451" s="99"/>
      <c r="AW451" s="157"/>
      <c r="AX451" s="99"/>
      <c r="AY451" s="99"/>
      <c r="AZ451" s="99"/>
      <c r="BA451" s="99"/>
    </row>
    <row r="452" spans="1:53" ht="15.75" customHeight="1" x14ac:dyDescent="0.25">
      <c r="A452" s="99"/>
      <c r="B452" s="100"/>
      <c r="C452" s="99"/>
      <c r="D452" s="99"/>
      <c r="E452" s="99"/>
      <c r="F452" s="99"/>
      <c r="G452" s="99"/>
      <c r="H452" s="99"/>
      <c r="I452" s="99"/>
      <c r="J452" s="161"/>
      <c r="K452" s="161"/>
      <c r="L452" s="161"/>
      <c r="M452" s="161"/>
      <c r="N452" s="99"/>
      <c r="O452" s="99"/>
      <c r="P452" s="99"/>
      <c r="Q452" s="99"/>
      <c r="R452" s="99"/>
      <c r="S452" s="99"/>
      <c r="T452" s="99"/>
      <c r="U452" s="99"/>
      <c r="V452" s="99"/>
      <c r="W452" s="99"/>
      <c r="X452" s="99"/>
      <c r="Y452" s="99"/>
      <c r="Z452" s="160"/>
      <c r="AA452" s="99"/>
      <c r="AB452" s="159"/>
      <c r="AC452" s="158"/>
      <c r="AD452" s="99"/>
      <c r="AE452" s="99"/>
      <c r="AF452" s="99"/>
      <c r="AG452" s="99"/>
      <c r="AH452" s="99"/>
      <c r="AI452" s="157"/>
      <c r="AJ452" s="99"/>
      <c r="AK452" s="99"/>
      <c r="AL452" s="99"/>
      <c r="AM452" s="99"/>
      <c r="AN452" s="161"/>
      <c r="AO452" s="99"/>
      <c r="AP452" s="99"/>
      <c r="AQ452" s="99"/>
      <c r="AR452" s="99"/>
      <c r="AS452" s="99"/>
      <c r="AT452" s="99"/>
      <c r="AU452" s="99"/>
      <c r="AV452" s="99"/>
      <c r="AW452" s="157"/>
      <c r="AX452" s="99"/>
      <c r="AY452" s="99"/>
      <c r="AZ452" s="99"/>
      <c r="BA452" s="99"/>
    </row>
    <row r="453" spans="1:53" ht="15.75" customHeight="1" x14ac:dyDescent="0.25">
      <c r="A453" s="99"/>
      <c r="B453" s="100"/>
      <c r="C453" s="99"/>
      <c r="D453" s="99"/>
      <c r="E453" s="99"/>
      <c r="F453" s="99"/>
      <c r="G453" s="99"/>
      <c r="H453" s="99"/>
      <c r="I453" s="99"/>
      <c r="J453" s="161"/>
      <c r="K453" s="161"/>
      <c r="L453" s="161"/>
      <c r="M453" s="161"/>
      <c r="N453" s="99"/>
      <c r="O453" s="99"/>
      <c r="P453" s="99"/>
      <c r="Q453" s="99"/>
      <c r="R453" s="99"/>
      <c r="S453" s="99"/>
      <c r="T453" s="99"/>
      <c r="U453" s="99"/>
      <c r="V453" s="99"/>
      <c r="W453" s="99"/>
      <c r="X453" s="99"/>
      <c r="Y453" s="99"/>
      <c r="Z453" s="160"/>
      <c r="AA453" s="99"/>
      <c r="AB453" s="159"/>
      <c r="AC453" s="158"/>
      <c r="AD453" s="99"/>
      <c r="AE453" s="99"/>
      <c r="AF453" s="99"/>
      <c r="AG453" s="99"/>
      <c r="AH453" s="99"/>
      <c r="AI453" s="157"/>
      <c r="AJ453" s="99"/>
      <c r="AK453" s="99"/>
      <c r="AL453" s="99"/>
      <c r="AM453" s="99"/>
      <c r="AN453" s="161"/>
      <c r="AO453" s="99"/>
      <c r="AP453" s="99"/>
      <c r="AQ453" s="99"/>
      <c r="AR453" s="99"/>
      <c r="AS453" s="99"/>
      <c r="AT453" s="99"/>
      <c r="AU453" s="99"/>
      <c r="AV453" s="99"/>
      <c r="AW453" s="157"/>
      <c r="AX453" s="99"/>
      <c r="AY453" s="99"/>
      <c r="AZ453" s="99"/>
      <c r="BA453" s="99"/>
    </row>
    <row r="454" spans="1:53" ht="15.75" customHeight="1" x14ac:dyDescent="0.25">
      <c r="A454" s="99"/>
      <c r="B454" s="100"/>
      <c r="C454" s="99"/>
      <c r="D454" s="99"/>
      <c r="E454" s="99"/>
      <c r="F454" s="99"/>
      <c r="G454" s="99"/>
      <c r="H454" s="99"/>
      <c r="I454" s="99"/>
      <c r="J454" s="161"/>
      <c r="K454" s="161"/>
      <c r="L454" s="161"/>
      <c r="M454" s="161"/>
      <c r="N454" s="99"/>
      <c r="O454" s="99"/>
      <c r="P454" s="99"/>
      <c r="Q454" s="99"/>
      <c r="R454" s="99"/>
      <c r="S454" s="99"/>
      <c r="T454" s="99"/>
      <c r="U454" s="99"/>
      <c r="V454" s="99"/>
      <c r="W454" s="99"/>
      <c r="X454" s="99"/>
      <c r="Y454" s="99"/>
      <c r="Z454" s="160"/>
      <c r="AA454" s="99"/>
      <c r="AB454" s="159"/>
      <c r="AC454" s="158"/>
      <c r="AD454" s="99"/>
      <c r="AE454" s="99"/>
      <c r="AF454" s="99"/>
      <c r="AG454" s="99"/>
      <c r="AH454" s="99"/>
      <c r="AI454" s="157"/>
      <c r="AJ454" s="99"/>
      <c r="AK454" s="99"/>
      <c r="AL454" s="99"/>
      <c r="AM454" s="99"/>
      <c r="AN454" s="161"/>
      <c r="AO454" s="99"/>
      <c r="AP454" s="99"/>
      <c r="AQ454" s="99"/>
      <c r="AR454" s="99"/>
      <c r="AS454" s="99"/>
      <c r="AT454" s="99"/>
      <c r="AU454" s="99"/>
      <c r="AV454" s="99"/>
      <c r="AW454" s="157"/>
      <c r="AX454" s="99"/>
      <c r="AY454" s="99"/>
      <c r="AZ454" s="99"/>
      <c r="BA454" s="99"/>
    </row>
    <row r="455" spans="1:53" ht="15.75" customHeight="1" x14ac:dyDescent="0.25">
      <c r="A455" s="99"/>
      <c r="B455" s="100"/>
      <c r="C455" s="99"/>
      <c r="D455" s="99"/>
      <c r="E455" s="99"/>
      <c r="F455" s="99"/>
      <c r="G455" s="99"/>
      <c r="H455" s="99"/>
      <c r="I455" s="99"/>
      <c r="J455" s="161"/>
      <c r="K455" s="161"/>
      <c r="L455" s="161"/>
      <c r="M455" s="161"/>
      <c r="N455" s="99"/>
      <c r="O455" s="99"/>
      <c r="P455" s="99"/>
      <c r="Q455" s="99"/>
      <c r="R455" s="99"/>
      <c r="S455" s="99"/>
      <c r="T455" s="99"/>
      <c r="U455" s="99"/>
      <c r="V455" s="99"/>
      <c r="W455" s="99"/>
      <c r="X455" s="99"/>
      <c r="Y455" s="99"/>
      <c r="Z455" s="160"/>
      <c r="AA455" s="99"/>
      <c r="AB455" s="159"/>
      <c r="AC455" s="158"/>
      <c r="AD455" s="99"/>
      <c r="AE455" s="99"/>
      <c r="AF455" s="99"/>
      <c r="AG455" s="99"/>
      <c r="AH455" s="99"/>
      <c r="AI455" s="157"/>
      <c r="AJ455" s="99"/>
      <c r="AK455" s="99"/>
      <c r="AL455" s="99"/>
      <c r="AM455" s="99"/>
      <c r="AN455" s="161"/>
      <c r="AO455" s="99"/>
      <c r="AP455" s="99"/>
      <c r="AQ455" s="99"/>
      <c r="AR455" s="99"/>
      <c r="AS455" s="99"/>
      <c r="AT455" s="99"/>
      <c r="AU455" s="99"/>
      <c r="AV455" s="99"/>
      <c r="AW455" s="157"/>
      <c r="AX455" s="99"/>
      <c r="AY455" s="99"/>
      <c r="AZ455" s="99"/>
      <c r="BA455" s="99"/>
    </row>
    <row r="456" spans="1:53" ht="15.75" customHeight="1" x14ac:dyDescent="0.25">
      <c r="A456" s="99"/>
      <c r="B456" s="100"/>
      <c r="C456" s="99"/>
      <c r="D456" s="99"/>
      <c r="E456" s="99"/>
      <c r="F456" s="99"/>
      <c r="G456" s="99"/>
      <c r="H456" s="99"/>
      <c r="I456" s="99"/>
      <c r="J456" s="161"/>
      <c r="K456" s="161"/>
      <c r="L456" s="161"/>
      <c r="M456" s="161"/>
      <c r="N456" s="99"/>
      <c r="O456" s="99"/>
      <c r="P456" s="99"/>
      <c r="Q456" s="99"/>
      <c r="R456" s="99"/>
      <c r="S456" s="99"/>
      <c r="T456" s="99"/>
      <c r="U456" s="99"/>
      <c r="V456" s="99"/>
      <c r="W456" s="99"/>
      <c r="X456" s="99"/>
      <c r="Y456" s="99"/>
      <c r="Z456" s="160"/>
      <c r="AA456" s="99"/>
      <c r="AB456" s="159"/>
      <c r="AC456" s="158"/>
      <c r="AD456" s="99"/>
      <c r="AE456" s="99"/>
      <c r="AF456" s="99"/>
      <c r="AG456" s="99"/>
      <c r="AH456" s="99"/>
      <c r="AI456" s="157"/>
      <c r="AJ456" s="99"/>
      <c r="AK456" s="99"/>
      <c r="AL456" s="99"/>
      <c r="AM456" s="99"/>
      <c r="AN456" s="161"/>
      <c r="AO456" s="99"/>
      <c r="AP456" s="99"/>
      <c r="AQ456" s="99"/>
      <c r="AR456" s="99"/>
      <c r="AS456" s="99"/>
      <c r="AT456" s="99"/>
      <c r="AU456" s="99"/>
      <c r="AV456" s="99"/>
      <c r="AW456" s="157"/>
      <c r="AX456" s="99"/>
      <c r="AY456" s="99"/>
      <c r="AZ456" s="99"/>
      <c r="BA456" s="99"/>
    </row>
    <row r="457" spans="1:53" ht="15.75" customHeight="1" x14ac:dyDescent="0.25">
      <c r="A457" s="99"/>
      <c r="B457" s="100"/>
      <c r="C457" s="99"/>
      <c r="D457" s="99"/>
      <c r="E457" s="99"/>
      <c r="F457" s="99"/>
      <c r="G457" s="99"/>
      <c r="H457" s="99"/>
      <c r="I457" s="99"/>
      <c r="J457" s="161"/>
      <c r="K457" s="161"/>
      <c r="L457" s="161"/>
      <c r="M457" s="161"/>
      <c r="N457" s="99"/>
      <c r="O457" s="99"/>
      <c r="P457" s="99"/>
      <c r="Q457" s="99"/>
      <c r="R457" s="99"/>
      <c r="S457" s="99"/>
      <c r="T457" s="99"/>
      <c r="U457" s="99"/>
      <c r="V457" s="99"/>
      <c r="W457" s="99"/>
      <c r="X457" s="99"/>
      <c r="Y457" s="99"/>
      <c r="Z457" s="160"/>
      <c r="AA457" s="99"/>
      <c r="AB457" s="159"/>
      <c r="AC457" s="158"/>
      <c r="AD457" s="99"/>
      <c r="AE457" s="99"/>
      <c r="AF457" s="99"/>
      <c r="AG457" s="99"/>
      <c r="AH457" s="99"/>
      <c r="AI457" s="157"/>
      <c r="AJ457" s="99"/>
      <c r="AK457" s="99"/>
      <c r="AL457" s="99"/>
      <c r="AM457" s="99"/>
      <c r="AN457" s="161"/>
      <c r="AO457" s="99"/>
      <c r="AP457" s="99"/>
      <c r="AQ457" s="99"/>
      <c r="AR457" s="99"/>
      <c r="AS457" s="99"/>
      <c r="AT457" s="99"/>
      <c r="AU457" s="99"/>
      <c r="AV457" s="99"/>
      <c r="AW457" s="157"/>
      <c r="AX457" s="99"/>
      <c r="AY457" s="99"/>
      <c r="AZ457" s="99"/>
      <c r="BA457" s="99"/>
    </row>
    <row r="458" spans="1:53" ht="15.75" customHeight="1" x14ac:dyDescent="0.25">
      <c r="A458" s="99"/>
      <c r="B458" s="100"/>
      <c r="C458" s="99"/>
      <c r="D458" s="99"/>
      <c r="E458" s="99"/>
      <c r="F458" s="99"/>
      <c r="G458" s="99"/>
      <c r="H458" s="99"/>
      <c r="I458" s="99"/>
      <c r="J458" s="161"/>
      <c r="K458" s="161"/>
      <c r="L458" s="161"/>
      <c r="M458" s="161"/>
      <c r="N458" s="99"/>
      <c r="O458" s="99"/>
      <c r="P458" s="99"/>
      <c r="Q458" s="99"/>
      <c r="R458" s="99"/>
      <c r="S458" s="99"/>
      <c r="T458" s="99"/>
      <c r="U458" s="99"/>
      <c r="V458" s="99"/>
      <c r="W458" s="99"/>
      <c r="X458" s="99"/>
      <c r="Y458" s="99"/>
      <c r="Z458" s="160"/>
      <c r="AA458" s="99"/>
      <c r="AB458" s="159"/>
      <c r="AC458" s="158"/>
      <c r="AD458" s="99"/>
      <c r="AE458" s="99"/>
      <c r="AF458" s="99"/>
      <c r="AG458" s="99"/>
      <c r="AH458" s="99"/>
      <c r="AI458" s="157"/>
      <c r="AJ458" s="99"/>
      <c r="AK458" s="99"/>
      <c r="AL458" s="99"/>
      <c r="AM458" s="99"/>
      <c r="AN458" s="161"/>
      <c r="AO458" s="99"/>
      <c r="AP458" s="99"/>
      <c r="AQ458" s="99"/>
      <c r="AR458" s="99"/>
      <c r="AS458" s="99"/>
      <c r="AT458" s="99"/>
      <c r="AU458" s="99"/>
      <c r="AV458" s="99"/>
      <c r="AW458" s="157"/>
      <c r="AX458" s="99"/>
      <c r="AY458" s="99"/>
      <c r="AZ458" s="99"/>
      <c r="BA458" s="99"/>
    </row>
    <row r="459" spans="1:53" ht="15.75" customHeight="1" x14ac:dyDescent="0.25">
      <c r="A459" s="99"/>
      <c r="B459" s="100"/>
      <c r="C459" s="99"/>
      <c r="D459" s="99"/>
      <c r="E459" s="99"/>
      <c r="F459" s="99"/>
      <c r="G459" s="99"/>
      <c r="H459" s="99"/>
      <c r="I459" s="99"/>
      <c r="J459" s="161"/>
      <c r="K459" s="161"/>
      <c r="L459" s="161"/>
      <c r="M459" s="161"/>
      <c r="N459" s="99"/>
      <c r="O459" s="99"/>
      <c r="P459" s="99"/>
      <c r="Q459" s="99"/>
      <c r="R459" s="99"/>
      <c r="S459" s="99"/>
      <c r="T459" s="99"/>
      <c r="U459" s="99"/>
      <c r="V459" s="99"/>
      <c r="W459" s="99"/>
      <c r="X459" s="99"/>
      <c r="Y459" s="99"/>
      <c r="Z459" s="160"/>
      <c r="AA459" s="99"/>
      <c r="AB459" s="159"/>
      <c r="AC459" s="158"/>
      <c r="AD459" s="99"/>
      <c r="AE459" s="99"/>
      <c r="AF459" s="99"/>
      <c r="AG459" s="99"/>
      <c r="AH459" s="99"/>
      <c r="AI459" s="157"/>
      <c r="AJ459" s="99"/>
      <c r="AK459" s="99"/>
      <c r="AL459" s="99"/>
      <c r="AM459" s="99"/>
      <c r="AN459" s="161"/>
      <c r="AO459" s="99"/>
      <c r="AP459" s="99"/>
      <c r="AQ459" s="99"/>
      <c r="AR459" s="99"/>
      <c r="AS459" s="99"/>
      <c r="AT459" s="99"/>
      <c r="AU459" s="99"/>
      <c r="AV459" s="99"/>
      <c r="AW459" s="157"/>
      <c r="AX459" s="99"/>
      <c r="AY459" s="99"/>
      <c r="AZ459" s="99"/>
      <c r="BA459" s="99"/>
    </row>
    <row r="460" spans="1:53" ht="15.75" customHeight="1" x14ac:dyDescent="0.25">
      <c r="A460" s="99"/>
      <c r="B460" s="100"/>
      <c r="C460" s="99"/>
      <c r="D460" s="99"/>
      <c r="E460" s="99"/>
      <c r="F460" s="99"/>
      <c r="G460" s="99"/>
      <c r="H460" s="99"/>
      <c r="I460" s="99"/>
      <c r="J460" s="161"/>
      <c r="K460" s="161"/>
      <c r="L460" s="161"/>
      <c r="M460" s="161"/>
      <c r="N460" s="99"/>
      <c r="O460" s="99"/>
      <c r="P460" s="99"/>
      <c r="Q460" s="99"/>
      <c r="R460" s="99"/>
      <c r="S460" s="99"/>
      <c r="T460" s="99"/>
      <c r="U460" s="99"/>
      <c r="V460" s="99"/>
      <c r="W460" s="99"/>
      <c r="X460" s="99"/>
      <c r="Y460" s="99"/>
      <c r="Z460" s="160"/>
      <c r="AA460" s="99"/>
      <c r="AB460" s="159"/>
      <c r="AC460" s="158"/>
      <c r="AD460" s="99"/>
      <c r="AE460" s="99"/>
      <c r="AF460" s="99"/>
      <c r="AG460" s="99"/>
      <c r="AH460" s="99"/>
      <c r="AI460" s="157"/>
      <c r="AJ460" s="99"/>
      <c r="AK460" s="99"/>
      <c r="AL460" s="99"/>
      <c r="AM460" s="99"/>
      <c r="AN460" s="161"/>
      <c r="AO460" s="99"/>
      <c r="AP460" s="99"/>
      <c r="AQ460" s="99"/>
      <c r="AR460" s="99"/>
      <c r="AS460" s="99"/>
      <c r="AT460" s="99"/>
      <c r="AU460" s="99"/>
      <c r="AV460" s="99"/>
      <c r="AW460" s="157"/>
      <c r="AX460" s="99"/>
      <c r="AY460" s="99"/>
      <c r="AZ460" s="99"/>
      <c r="BA460" s="99"/>
    </row>
    <row r="461" spans="1:53" ht="15.75" customHeight="1" x14ac:dyDescent="0.25">
      <c r="A461" s="99"/>
      <c r="B461" s="100"/>
      <c r="C461" s="99"/>
      <c r="D461" s="99"/>
      <c r="E461" s="99"/>
      <c r="F461" s="99"/>
      <c r="G461" s="99"/>
      <c r="H461" s="99"/>
      <c r="I461" s="99"/>
      <c r="J461" s="161"/>
      <c r="K461" s="161"/>
      <c r="L461" s="161"/>
      <c r="M461" s="161"/>
      <c r="N461" s="99"/>
      <c r="O461" s="99"/>
      <c r="P461" s="99"/>
      <c r="Q461" s="99"/>
      <c r="R461" s="99"/>
      <c r="S461" s="99"/>
      <c r="T461" s="99"/>
      <c r="U461" s="99"/>
      <c r="V461" s="99"/>
      <c r="W461" s="99"/>
      <c r="X461" s="99"/>
      <c r="Y461" s="99"/>
      <c r="Z461" s="160"/>
      <c r="AA461" s="99"/>
      <c r="AB461" s="159"/>
      <c r="AC461" s="158"/>
      <c r="AD461" s="99"/>
      <c r="AE461" s="99"/>
      <c r="AF461" s="99"/>
      <c r="AG461" s="99"/>
      <c r="AH461" s="99"/>
      <c r="AI461" s="157"/>
      <c r="AJ461" s="99"/>
      <c r="AK461" s="99"/>
      <c r="AL461" s="99"/>
      <c r="AM461" s="99"/>
      <c r="AN461" s="161"/>
      <c r="AO461" s="99"/>
      <c r="AP461" s="99"/>
      <c r="AQ461" s="99"/>
      <c r="AR461" s="99"/>
      <c r="AS461" s="99"/>
      <c r="AT461" s="99"/>
      <c r="AU461" s="99"/>
      <c r="AV461" s="99"/>
      <c r="AW461" s="157"/>
      <c r="AX461" s="99"/>
      <c r="AY461" s="99"/>
      <c r="AZ461" s="99"/>
      <c r="BA461" s="99"/>
    </row>
    <row r="462" spans="1:53" ht="15.75" customHeight="1" x14ac:dyDescent="0.25">
      <c r="A462" s="99"/>
      <c r="B462" s="100"/>
      <c r="C462" s="99"/>
      <c r="D462" s="99"/>
      <c r="E462" s="99"/>
      <c r="F462" s="99"/>
      <c r="G462" s="99"/>
      <c r="H462" s="99"/>
      <c r="I462" s="99"/>
      <c r="J462" s="161"/>
      <c r="K462" s="161"/>
      <c r="L462" s="161"/>
      <c r="M462" s="161"/>
      <c r="N462" s="99"/>
      <c r="O462" s="99"/>
      <c r="P462" s="99"/>
      <c r="Q462" s="99"/>
      <c r="R462" s="99"/>
      <c r="S462" s="99"/>
      <c r="T462" s="99"/>
      <c r="U462" s="99"/>
      <c r="V462" s="99"/>
      <c r="W462" s="99"/>
      <c r="X462" s="99"/>
      <c r="Y462" s="99"/>
      <c r="Z462" s="160"/>
      <c r="AA462" s="99"/>
      <c r="AB462" s="159"/>
      <c r="AC462" s="158"/>
      <c r="AD462" s="99"/>
      <c r="AE462" s="99"/>
      <c r="AF462" s="99"/>
      <c r="AG462" s="99"/>
      <c r="AH462" s="99"/>
      <c r="AI462" s="157"/>
      <c r="AJ462" s="99"/>
      <c r="AK462" s="99"/>
      <c r="AL462" s="99"/>
      <c r="AM462" s="99"/>
      <c r="AN462" s="161"/>
      <c r="AO462" s="99"/>
      <c r="AP462" s="99"/>
      <c r="AQ462" s="99"/>
      <c r="AR462" s="99"/>
      <c r="AS462" s="99"/>
      <c r="AT462" s="99"/>
      <c r="AU462" s="99"/>
      <c r="AV462" s="99"/>
      <c r="AW462" s="157"/>
      <c r="AX462" s="99"/>
      <c r="AY462" s="99"/>
      <c r="AZ462" s="99"/>
      <c r="BA462" s="99"/>
    </row>
    <row r="463" spans="1:53" ht="15.75" customHeight="1" x14ac:dyDescent="0.25">
      <c r="A463" s="99"/>
      <c r="B463" s="100"/>
      <c r="C463" s="99"/>
      <c r="D463" s="99"/>
      <c r="E463" s="99"/>
      <c r="F463" s="99"/>
      <c r="G463" s="99"/>
      <c r="H463" s="99"/>
      <c r="I463" s="99"/>
      <c r="J463" s="161"/>
      <c r="K463" s="161"/>
      <c r="L463" s="161"/>
      <c r="M463" s="161"/>
      <c r="N463" s="99"/>
      <c r="O463" s="99"/>
      <c r="P463" s="99"/>
      <c r="Q463" s="99"/>
      <c r="R463" s="99"/>
      <c r="S463" s="99"/>
      <c r="T463" s="99"/>
      <c r="U463" s="99"/>
      <c r="V463" s="99"/>
      <c r="W463" s="99"/>
      <c r="X463" s="99"/>
      <c r="Y463" s="99"/>
      <c r="Z463" s="160"/>
      <c r="AA463" s="99"/>
      <c r="AB463" s="159"/>
      <c r="AC463" s="158"/>
      <c r="AD463" s="99"/>
      <c r="AE463" s="99"/>
      <c r="AF463" s="99"/>
      <c r="AG463" s="99"/>
      <c r="AH463" s="99"/>
      <c r="AI463" s="157"/>
      <c r="AJ463" s="99"/>
      <c r="AK463" s="99"/>
      <c r="AL463" s="99"/>
      <c r="AM463" s="99"/>
      <c r="AN463" s="161"/>
      <c r="AO463" s="99"/>
      <c r="AP463" s="99"/>
      <c r="AQ463" s="99"/>
      <c r="AR463" s="99"/>
      <c r="AS463" s="99"/>
      <c r="AT463" s="99"/>
      <c r="AU463" s="99"/>
      <c r="AV463" s="99"/>
      <c r="AW463" s="157"/>
      <c r="AX463" s="99"/>
      <c r="AY463" s="99"/>
      <c r="AZ463" s="99"/>
      <c r="BA463" s="99"/>
    </row>
    <row r="464" spans="1:53" ht="15.75" customHeight="1" x14ac:dyDescent="0.25">
      <c r="A464" s="99"/>
      <c r="B464" s="100"/>
      <c r="C464" s="99"/>
      <c r="D464" s="99"/>
      <c r="E464" s="99"/>
      <c r="F464" s="99"/>
      <c r="G464" s="99"/>
      <c r="H464" s="99"/>
      <c r="I464" s="99"/>
      <c r="J464" s="161"/>
      <c r="K464" s="161"/>
      <c r="L464" s="161"/>
      <c r="M464" s="161"/>
      <c r="N464" s="99"/>
      <c r="O464" s="99"/>
      <c r="P464" s="99"/>
      <c r="Q464" s="99"/>
      <c r="R464" s="99"/>
      <c r="S464" s="99"/>
      <c r="T464" s="99"/>
      <c r="U464" s="99"/>
      <c r="V464" s="99"/>
      <c r="W464" s="99"/>
      <c r="X464" s="99"/>
      <c r="Y464" s="99"/>
      <c r="Z464" s="160"/>
      <c r="AA464" s="99"/>
      <c r="AB464" s="159"/>
      <c r="AC464" s="158"/>
      <c r="AD464" s="99"/>
      <c r="AE464" s="99"/>
      <c r="AF464" s="99"/>
      <c r="AG464" s="99"/>
      <c r="AH464" s="99"/>
      <c r="AI464" s="157"/>
      <c r="AJ464" s="99"/>
      <c r="AK464" s="99"/>
      <c r="AL464" s="99"/>
      <c r="AM464" s="99"/>
      <c r="AN464" s="161"/>
      <c r="AO464" s="99"/>
      <c r="AP464" s="99"/>
      <c r="AQ464" s="99"/>
      <c r="AR464" s="99"/>
      <c r="AS464" s="99"/>
      <c r="AT464" s="99"/>
      <c r="AU464" s="99"/>
      <c r="AV464" s="99"/>
      <c r="AW464" s="157"/>
      <c r="AX464" s="99"/>
      <c r="AY464" s="99"/>
      <c r="AZ464" s="99"/>
      <c r="BA464" s="99"/>
    </row>
    <row r="465" spans="1:53" ht="15.75" customHeight="1" x14ac:dyDescent="0.25">
      <c r="A465" s="99"/>
      <c r="B465" s="100"/>
      <c r="C465" s="99"/>
      <c r="D465" s="99"/>
      <c r="E465" s="99"/>
      <c r="F465" s="99"/>
      <c r="G465" s="99"/>
      <c r="H465" s="99"/>
      <c r="I465" s="99"/>
      <c r="J465" s="161"/>
      <c r="K465" s="161"/>
      <c r="L465" s="161"/>
      <c r="M465" s="161"/>
      <c r="N465" s="99"/>
      <c r="O465" s="99"/>
      <c r="P465" s="99"/>
      <c r="Q465" s="99"/>
      <c r="R465" s="99"/>
      <c r="S465" s="99"/>
      <c r="T465" s="99"/>
      <c r="U465" s="99"/>
      <c r="V465" s="99"/>
      <c r="W465" s="99"/>
      <c r="X465" s="99"/>
      <c r="Y465" s="99"/>
      <c r="Z465" s="160"/>
      <c r="AA465" s="99"/>
      <c r="AB465" s="159"/>
      <c r="AC465" s="158"/>
      <c r="AD465" s="99"/>
      <c r="AE465" s="99"/>
      <c r="AF465" s="99"/>
      <c r="AG465" s="99"/>
      <c r="AH465" s="99"/>
      <c r="AI465" s="157"/>
      <c r="AJ465" s="99"/>
      <c r="AK465" s="99"/>
      <c r="AL465" s="99"/>
      <c r="AM465" s="99"/>
      <c r="AN465" s="161"/>
      <c r="AO465" s="99"/>
      <c r="AP465" s="99"/>
      <c r="AQ465" s="99"/>
      <c r="AR465" s="99"/>
      <c r="AS465" s="99"/>
      <c r="AT465" s="99"/>
      <c r="AU465" s="99"/>
      <c r="AV465" s="99"/>
      <c r="AW465" s="157"/>
      <c r="AX465" s="99"/>
      <c r="AY465" s="99"/>
      <c r="AZ465" s="99"/>
      <c r="BA465" s="99"/>
    </row>
    <row r="466" spans="1:53" ht="15.75" customHeight="1" x14ac:dyDescent="0.25">
      <c r="A466" s="99"/>
      <c r="B466" s="100"/>
      <c r="C466" s="99"/>
      <c r="D466" s="99"/>
      <c r="E466" s="99"/>
      <c r="F466" s="99"/>
      <c r="G466" s="99"/>
      <c r="H466" s="99"/>
      <c r="I466" s="99"/>
      <c r="J466" s="161"/>
      <c r="K466" s="161"/>
      <c r="L466" s="161"/>
      <c r="M466" s="161"/>
      <c r="N466" s="99"/>
      <c r="O466" s="99"/>
      <c r="P466" s="99"/>
      <c r="Q466" s="99"/>
      <c r="R466" s="99"/>
      <c r="S466" s="99"/>
      <c r="T466" s="99"/>
      <c r="U466" s="99"/>
      <c r="V466" s="99"/>
      <c r="W466" s="99"/>
      <c r="X466" s="99"/>
      <c r="Y466" s="99"/>
      <c r="Z466" s="160"/>
      <c r="AA466" s="99"/>
      <c r="AB466" s="159"/>
      <c r="AC466" s="158"/>
      <c r="AD466" s="99"/>
      <c r="AE466" s="99"/>
      <c r="AF466" s="99"/>
      <c r="AG466" s="99"/>
      <c r="AH466" s="99"/>
      <c r="AI466" s="157"/>
      <c r="AJ466" s="99"/>
      <c r="AK466" s="99"/>
      <c r="AL466" s="99"/>
      <c r="AM466" s="99"/>
      <c r="AN466" s="161"/>
      <c r="AO466" s="99"/>
      <c r="AP466" s="99"/>
      <c r="AQ466" s="99"/>
      <c r="AR466" s="99"/>
      <c r="AS466" s="99"/>
      <c r="AT466" s="99"/>
      <c r="AU466" s="99"/>
      <c r="AV466" s="99"/>
      <c r="AW466" s="157"/>
      <c r="AX466" s="99"/>
      <c r="AY466" s="99"/>
      <c r="AZ466" s="99"/>
      <c r="BA466" s="99"/>
    </row>
    <row r="467" spans="1:53" ht="15.75" customHeight="1" x14ac:dyDescent="0.25">
      <c r="A467" s="99"/>
      <c r="B467" s="100"/>
      <c r="C467" s="99"/>
      <c r="D467" s="99"/>
      <c r="E467" s="99"/>
      <c r="F467" s="99"/>
      <c r="G467" s="99"/>
      <c r="H467" s="99"/>
      <c r="I467" s="99"/>
      <c r="J467" s="161"/>
      <c r="K467" s="161"/>
      <c r="L467" s="161"/>
      <c r="M467" s="161"/>
      <c r="N467" s="99"/>
      <c r="O467" s="99"/>
      <c r="P467" s="99"/>
      <c r="Q467" s="99"/>
      <c r="R467" s="99"/>
      <c r="S467" s="99"/>
      <c r="T467" s="99"/>
      <c r="U467" s="99"/>
      <c r="V467" s="99"/>
      <c r="W467" s="99"/>
      <c r="X467" s="99"/>
      <c r="Y467" s="99"/>
      <c r="Z467" s="160"/>
      <c r="AA467" s="99"/>
      <c r="AB467" s="159"/>
      <c r="AC467" s="158"/>
      <c r="AD467" s="99"/>
      <c r="AE467" s="99"/>
      <c r="AF467" s="99"/>
      <c r="AG467" s="99"/>
      <c r="AH467" s="99"/>
      <c r="AI467" s="157"/>
      <c r="AJ467" s="99"/>
      <c r="AK467" s="99"/>
      <c r="AL467" s="99"/>
      <c r="AM467" s="99"/>
      <c r="AN467" s="161"/>
      <c r="AO467" s="99"/>
      <c r="AP467" s="99"/>
      <c r="AQ467" s="99"/>
      <c r="AR467" s="99"/>
      <c r="AS467" s="99"/>
      <c r="AT467" s="99"/>
      <c r="AU467" s="99"/>
      <c r="AV467" s="99"/>
      <c r="AW467" s="157"/>
      <c r="AX467" s="99"/>
      <c r="AY467" s="99"/>
      <c r="AZ467" s="99"/>
      <c r="BA467" s="99"/>
    </row>
    <row r="468" spans="1:53" ht="15.75" customHeight="1" x14ac:dyDescent="0.25">
      <c r="A468" s="99"/>
      <c r="B468" s="100"/>
      <c r="C468" s="99"/>
      <c r="D468" s="99"/>
      <c r="E468" s="99"/>
      <c r="F468" s="99"/>
      <c r="G468" s="99"/>
      <c r="H468" s="99"/>
      <c r="I468" s="99"/>
      <c r="J468" s="161"/>
      <c r="K468" s="161"/>
      <c r="L468" s="161"/>
      <c r="M468" s="161"/>
      <c r="N468" s="99"/>
      <c r="O468" s="99"/>
      <c r="P468" s="99"/>
      <c r="Q468" s="99"/>
      <c r="R468" s="99"/>
      <c r="S468" s="99"/>
      <c r="T468" s="99"/>
      <c r="U468" s="99"/>
      <c r="V468" s="99"/>
      <c r="W468" s="99"/>
      <c r="X468" s="99"/>
      <c r="Y468" s="99"/>
      <c r="Z468" s="160"/>
      <c r="AA468" s="99"/>
      <c r="AB468" s="159"/>
      <c r="AC468" s="158"/>
      <c r="AD468" s="99"/>
      <c r="AE468" s="99"/>
      <c r="AF468" s="99"/>
      <c r="AG468" s="99"/>
      <c r="AH468" s="99"/>
      <c r="AI468" s="157"/>
      <c r="AJ468" s="99"/>
      <c r="AK468" s="99"/>
      <c r="AL468" s="99"/>
      <c r="AM468" s="99"/>
      <c r="AN468" s="161"/>
      <c r="AO468" s="99"/>
      <c r="AP468" s="99"/>
      <c r="AQ468" s="99"/>
      <c r="AR468" s="99"/>
      <c r="AS468" s="99"/>
      <c r="AT468" s="99"/>
      <c r="AU468" s="99"/>
      <c r="AV468" s="99"/>
      <c r="AW468" s="157"/>
      <c r="AX468" s="99"/>
      <c r="AY468" s="99"/>
      <c r="AZ468" s="99"/>
      <c r="BA468" s="99"/>
    </row>
    <row r="469" spans="1:53" ht="15.75" customHeight="1" x14ac:dyDescent="0.25">
      <c r="A469" s="99"/>
      <c r="B469" s="100"/>
      <c r="C469" s="99"/>
      <c r="D469" s="99"/>
      <c r="E469" s="99"/>
      <c r="F469" s="99"/>
      <c r="G469" s="99"/>
      <c r="H469" s="99"/>
      <c r="I469" s="99"/>
      <c r="J469" s="161"/>
      <c r="K469" s="161"/>
      <c r="L469" s="161"/>
      <c r="M469" s="161"/>
      <c r="N469" s="99"/>
      <c r="O469" s="99"/>
      <c r="P469" s="99"/>
      <c r="Q469" s="99"/>
      <c r="R469" s="99"/>
      <c r="S469" s="99"/>
      <c r="T469" s="99"/>
      <c r="U469" s="99"/>
      <c r="V469" s="99"/>
      <c r="W469" s="99"/>
      <c r="X469" s="99"/>
      <c r="Y469" s="99"/>
      <c r="Z469" s="160"/>
      <c r="AA469" s="99"/>
      <c r="AB469" s="159"/>
      <c r="AC469" s="158"/>
      <c r="AD469" s="99"/>
      <c r="AE469" s="99"/>
      <c r="AF469" s="99"/>
      <c r="AG469" s="99"/>
      <c r="AH469" s="99"/>
      <c r="AI469" s="157"/>
      <c r="AJ469" s="99"/>
      <c r="AK469" s="99"/>
      <c r="AL469" s="99"/>
      <c r="AM469" s="99"/>
      <c r="AN469" s="161"/>
      <c r="AO469" s="99"/>
      <c r="AP469" s="99"/>
      <c r="AQ469" s="99"/>
      <c r="AR469" s="99"/>
      <c r="AS469" s="99"/>
      <c r="AT469" s="99"/>
      <c r="AU469" s="99"/>
      <c r="AV469" s="99"/>
      <c r="AW469" s="157"/>
      <c r="AX469" s="99"/>
      <c r="AY469" s="99"/>
      <c r="AZ469" s="99"/>
      <c r="BA469" s="99"/>
    </row>
    <row r="470" spans="1:53" ht="15.75" customHeight="1" x14ac:dyDescent="0.25">
      <c r="A470" s="99"/>
      <c r="B470" s="100"/>
      <c r="C470" s="99"/>
      <c r="D470" s="99"/>
      <c r="E470" s="99"/>
      <c r="F470" s="99"/>
      <c r="G470" s="99"/>
      <c r="H470" s="99"/>
      <c r="I470" s="99"/>
      <c r="J470" s="161"/>
      <c r="K470" s="161"/>
      <c r="L470" s="161"/>
      <c r="M470" s="161"/>
      <c r="N470" s="99"/>
      <c r="O470" s="99"/>
      <c r="P470" s="99"/>
      <c r="Q470" s="99"/>
      <c r="R470" s="99"/>
      <c r="S470" s="99"/>
      <c r="T470" s="99"/>
      <c r="U470" s="99"/>
      <c r="V470" s="99"/>
      <c r="W470" s="99"/>
      <c r="X470" s="99"/>
      <c r="Y470" s="99"/>
      <c r="Z470" s="160"/>
      <c r="AA470" s="99"/>
      <c r="AB470" s="159"/>
      <c r="AC470" s="158"/>
      <c r="AD470" s="99"/>
      <c r="AE470" s="99"/>
      <c r="AF470" s="99"/>
      <c r="AG470" s="99"/>
      <c r="AH470" s="99"/>
      <c r="AI470" s="157"/>
      <c r="AJ470" s="99"/>
      <c r="AK470" s="99"/>
      <c r="AL470" s="99"/>
      <c r="AM470" s="99"/>
      <c r="AN470" s="161"/>
      <c r="AO470" s="99"/>
      <c r="AP470" s="99"/>
      <c r="AQ470" s="99"/>
      <c r="AR470" s="99"/>
      <c r="AS470" s="99"/>
      <c r="AT470" s="99"/>
      <c r="AU470" s="99"/>
      <c r="AV470" s="99"/>
      <c r="AW470" s="157"/>
      <c r="AX470" s="99"/>
      <c r="AY470" s="99"/>
      <c r="AZ470" s="99"/>
      <c r="BA470" s="99"/>
    </row>
    <row r="471" spans="1:53" ht="15.75" customHeight="1" x14ac:dyDescent="0.25">
      <c r="A471" s="99"/>
      <c r="B471" s="100"/>
      <c r="C471" s="99"/>
      <c r="D471" s="99"/>
      <c r="E471" s="99"/>
      <c r="F471" s="99"/>
      <c r="G471" s="99"/>
      <c r="H471" s="99"/>
      <c r="I471" s="99"/>
      <c r="J471" s="161"/>
      <c r="K471" s="161"/>
      <c r="L471" s="161"/>
      <c r="M471" s="161"/>
      <c r="N471" s="99"/>
      <c r="O471" s="99"/>
      <c r="P471" s="99"/>
      <c r="Q471" s="99"/>
      <c r="R471" s="99"/>
      <c r="S471" s="99"/>
      <c r="T471" s="99"/>
      <c r="U471" s="99"/>
      <c r="V471" s="99"/>
      <c r="W471" s="99"/>
      <c r="X471" s="99"/>
      <c r="Y471" s="99"/>
      <c r="Z471" s="160"/>
      <c r="AA471" s="99"/>
      <c r="AB471" s="159"/>
      <c r="AC471" s="158"/>
      <c r="AD471" s="99"/>
      <c r="AE471" s="99"/>
      <c r="AF471" s="99"/>
      <c r="AG471" s="99"/>
      <c r="AH471" s="99"/>
      <c r="AI471" s="157"/>
      <c r="AJ471" s="99"/>
      <c r="AK471" s="99"/>
      <c r="AL471" s="99"/>
      <c r="AM471" s="99"/>
      <c r="AN471" s="161"/>
      <c r="AO471" s="99"/>
      <c r="AP471" s="99"/>
      <c r="AQ471" s="99"/>
      <c r="AR471" s="99"/>
      <c r="AS471" s="99"/>
      <c r="AT471" s="99"/>
      <c r="AU471" s="99"/>
      <c r="AV471" s="99"/>
      <c r="AW471" s="157"/>
      <c r="AX471" s="99"/>
      <c r="AY471" s="99"/>
      <c r="AZ471" s="99"/>
      <c r="BA471" s="99"/>
    </row>
    <row r="472" spans="1:53" ht="15.75" customHeight="1" x14ac:dyDescent="0.25">
      <c r="A472" s="99"/>
      <c r="B472" s="100"/>
      <c r="C472" s="99"/>
      <c r="D472" s="99"/>
      <c r="E472" s="99"/>
      <c r="F472" s="99"/>
      <c r="G472" s="99"/>
      <c r="H472" s="99"/>
      <c r="I472" s="99"/>
      <c r="J472" s="161"/>
      <c r="K472" s="161"/>
      <c r="L472" s="161"/>
      <c r="M472" s="161"/>
      <c r="N472" s="99"/>
      <c r="O472" s="99"/>
      <c r="P472" s="99"/>
      <c r="Q472" s="99"/>
      <c r="R472" s="99"/>
      <c r="S472" s="99"/>
      <c r="T472" s="99"/>
      <c r="U472" s="99"/>
      <c r="V472" s="99"/>
      <c r="W472" s="99"/>
      <c r="X472" s="99"/>
      <c r="Y472" s="99"/>
      <c r="Z472" s="160"/>
      <c r="AA472" s="99"/>
      <c r="AB472" s="159"/>
      <c r="AC472" s="158"/>
      <c r="AD472" s="99"/>
      <c r="AE472" s="99"/>
      <c r="AF472" s="99"/>
      <c r="AG472" s="99"/>
      <c r="AH472" s="99"/>
      <c r="AI472" s="157"/>
      <c r="AJ472" s="99"/>
      <c r="AK472" s="99"/>
      <c r="AL472" s="99"/>
      <c r="AM472" s="99"/>
      <c r="AN472" s="161"/>
      <c r="AO472" s="99"/>
      <c r="AP472" s="99"/>
      <c r="AQ472" s="99"/>
      <c r="AR472" s="99"/>
      <c r="AS472" s="99"/>
      <c r="AT472" s="99"/>
      <c r="AU472" s="99"/>
      <c r="AV472" s="99"/>
      <c r="AW472" s="157"/>
      <c r="AX472" s="99"/>
      <c r="AY472" s="99"/>
      <c r="AZ472" s="99"/>
      <c r="BA472" s="99"/>
    </row>
    <row r="473" spans="1:53" ht="15.75" customHeight="1" x14ac:dyDescent="0.25">
      <c r="A473" s="99"/>
      <c r="B473" s="100"/>
      <c r="C473" s="99"/>
      <c r="D473" s="99"/>
      <c r="E473" s="99"/>
      <c r="F473" s="99"/>
      <c r="G473" s="99"/>
      <c r="H473" s="99"/>
      <c r="I473" s="99"/>
      <c r="J473" s="161"/>
      <c r="K473" s="161"/>
      <c r="L473" s="161"/>
      <c r="M473" s="161"/>
      <c r="N473" s="99"/>
      <c r="O473" s="99"/>
      <c r="P473" s="99"/>
      <c r="Q473" s="99"/>
      <c r="R473" s="99"/>
      <c r="S473" s="99"/>
      <c r="T473" s="99"/>
      <c r="U473" s="99"/>
      <c r="V473" s="99"/>
      <c r="W473" s="99"/>
      <c r="X473" s="99"/>
      <c r="Y473" s="99"/>
      <c r="Z473" s="160"/>
      <c r="AA473" s="99"/>
      <c r="AB473" s="159"/>
      <c r="AC473" s="158"/>
      <c r="AD473" s="99"/>
      <c r="AE473" s="99"/>
      <c r="AF473" s="99"/>
      <c r="AG473" s="99"/>
      <c r="AH473" s="99"/>
      <c r="AI473" s="157"/>
      <c r="AJ473" s="99"/>
      <c r="AK473" s="99"/>
      <c r="AL473" s="99"/>
      <c r="AM473" s="99"/>
      <c r="AN473" s="161"/>
      <c r="AO473" s="99"/>
      <c r="AP473" s="99"/>
      <c r="AQ473" s="99"/>
      <c r="AR473" s="99"/>
      <c r="AS473" s="99"/>
      <c r="AT473" s="99"/>
      <c r="AU473" s="99"/>
      <c r="AV473" s="99"/>
      <c r="AW473" s="157"/>
      <c r="AX473" s="99"/>
      <c r="AY473" s="99"/>
      <c r="AZ473" s="99"/>
      <c r="BA473" s="99"/>
    </row>
    <row r="474" spans="1:53" ht="15.75" customHeight="1" x14ac:dyDescent="0.25">
      <c r="A474" s="99"/>
      <c r="B474" s="100"/>
      <c r="C474" s="99"/>
      <c r="D474" s="99"/>
      <c r="E474" s="99"/>
      <c r="F474" s="99"/>
      <c r="G474" s="99"/>
      <c r="H474" s="99"/>
      <c r="I474" s="99"/>
      <c r="J474" s="161"/>
      <c r="K474" s="161"/>
      <c r="L474" s="161"/>
      <c r="M474" s="161"/>
      <c r="N474" s="99"/>
      <c r="O474" s="99"/>
      <c r="P474" s="99"/>
      <c r="Q474" s="99"/>
      <c r="R474" s="99"/>
      <c r="S474" s="99"/>
      <c r="T474" s="99"/>
      <c r="U474" s="99"/>
      <c r="V474" s="99"/>
      <c r="W474" s="99"/>
      <c r="X474" s="99"/>
      <c r="Y474" s="99"/>
      <c r="Z474" s="160"/>
      <c r="AA474" s="99"/>
      <c r="AB474" s="159"/>
      <c r="AC474" s="158"/>
      <c r="AD474" s="99"/>
      <c r="AE474" s="99"/>
      <c r="AF474" s="99"/>
      <c r="AG474" s="99"/>
      <c r="AH474" s="99"/>
      <c r="AI474" s="157"/>
      <c r="AJ474" s="99"/>
      <c r="AK474" s="99"/>
      <c r="AL474" s="99"/>
      <c r="AM474" s="99"/>
      <c r="AN474" s="161"/>
      <c r="AO474" s="99"/>
      <c r="AP474" s="99"/>
      <c r="AQ474" s="99"/>
      <c r="AR474" s="99"/>
      <c r="AS474" s="99"/>
      <c r="AT474" s="99"/>
      <c r="AU474" s="99"/>
      <c r="AV474" s="99"/>
      <c r="AW474" s="157"/>
      <c r="AX474" s="99"/>
      <c r="AY474" s="99"/>
      <c r="AZ474" s="99"/>
      <c r="BA474" s="99"/>
    </row>
    <row r="475" spans="1:53" ht="15.75" customHeight="1" x14ac:dyDescent="0.25">
      <c r="A475" s="99"/>
      <c r="B475" s="100"/>
      <c r="C475" s="99"/>
      <c r="D475" s="99"/>
      <c r="E475" s="99"/>
      <c r="F475" s="99"/>
      <c r="G475" s="99"/>
      <c r="H475" s="99"/>
      <c r="I475" s="99"/>
      <c r="J475" s="161"/>
      <c r="K475" s="161"/>
      <c r="L475" s="161"/>
      <c r="M475" s="161"/>
      <c r="N475" s="99"/>
      <c r="O475" s="99"/>
      <c r="P475" s="99"/>
      <c r="Q475" s="99"/>
      <c r="R475" s="99"/>
      <c r="S475" s="99"/>
      <c r="T475" s="99"/>
      <c r="U475" s="99"/>
      <c r="V475" s="99"/>
      <c r="W475" s="99"/>
      <c r="X475" s="99"/>
      <c r="Y475" s="99"/>
      <c r="Z475" s="160"/>
      <c r="AA475" s="99"/>
      <c r="AB475" s="159"/>
      <c r="AC475" s="158"/>
      <c r="AD475" s="99"/>
      <c r="AE475" s="99"/>
      <c r="AF475" s="99"/>
      <c r="AG475" s="99"/>
      <c r="AH475" s="99"/>
      <c r="AI475" s="157"/>
      <c r="AJ475" s="99"/>
      <c r="AK475" s="99"/>
      <c r="AL475" s="99"/>
      <c r="AM475" s="99"/>
      <c r="AN475" s="161"/>
      <c r="AO475" s="99"/>
      <c r="AP475" s="99"/>
      <c r="AQ475" s="99"/>
      <c r="AR475" s="99"/>
      <c r="AS475" s="99"/>
      <c r="AT475" s="99"/>
      <c r="AU475" s="99"/>
      <c r="AV475" s="99"/>
      <c r="AW475" s="157"/>
      <c r="AX475" s="99"/>
      <c r="AY475" s="99"/>
      <c r="AZ475" s="99"/>
      <c r="BA475" s="99"/>
    </row>
    <row r="476" spans="1:53" ht="15.75" customHeight="1" x14ac:dyDescent="0.25">
      <c r="A476" s="99"/>
      <c r="B476" s="100"/>
      <c r="C476" s="99"/>
      <c r="D476" s="99"/>
      <c r="E476" s="99"/>
      <c r="F476" s="99"/>
      <c r="G476" s="99"/>
      <c r="H476" s="99"/>
      <c r="I476" s="99"/>
      <c r="J476" s="161"/>
      <c r="K476" s="161"/>
      <c r="L476" s="161"/>
      <c r="M476" s="161"/>
      <c r="N476" s="99"/>
      <c r="O476" s="99"/>
      <c r="P476" s="99"/>
      <c r="Q476" s="99"/>
      <c r="R476" s="99"/>
      <c r="S476" s="99"/>
      <c r="T476" s="99"/>
      <c r="U476" s="99"/>
      <c r="V476" s="99"/>
      <c r="W476" s="99"/>
      <c r="X476" s="99"/>
      <c r="Y476" s="99"/>
      <c r="Z476" s="160"/>
      <c r="AA476" s="99"/>
      <c r="AB476" s="159"/>
      <c r="AC476" s="158"/>
      <c r="AD476" s="99"/>
      <c r="AE476" s="99"/>
      <c r="AF476" s="99"/>
      <c r="AG476" s="99"/>
      <c r="AH476" s="99"/>
      <c r="AI476" s="157"/>
      <c r="AJ476" s="99"/>
      <c r="AK476" s="99"/>
      <c r="AL476" s="99"/>
      <c r="AM476" s="99"/>
      <c r="AN476" s="161"/>
      <c r="AO476" s="99"/>
      <c r="AP476" s="99"/>
      <c r="AQ476" s="99"/>
      <c r="AR476" s="99"/>
      <c r="AS476" s="99"/>
      <c r="AT476" s="99"/>
      <c r="AU476" s="99"/>
      <c r="AV476" s="99"/>
      <c r="AW476" s="157"/>
      <c r="AX476" s="99"/>
      <c r="AY476" s="99"/>
      <c r="AZ476" s="99"/>
      <c r="BA476" s="99"/>
    </row>
    <row r="477" spans="1:53" ht="15.75" customHeight="1" x14ac:dyDescent="0.25">
      <c r="A477" s="99"/>
      <c r="B477" s="100"/>
      <c r="C477" s="99"/>
      <c r="D477" s="99"/>
      <c r="E477" s="99"/>
      <c r="F477" s="99"/>
      <c r="G477" s="99"/>
      <c r="H477" s="99"/>
      <c r="I477" s="99"/>
      <c r="J477" s="161"/>
      <c r="K477" s="161"/>
      <c r="L477" s="161"/>
      <c r="M477" s="161"/>
      <c r="N477" s="99"/>
      <c r="O477" s="99"/>
      <c r="P477" s="99"/>
      <c r="Q477" s="99"/>
      <c r="R477" s="99"/>
      <c r="S477" s="99"/>
      <c r="T477" s="99"/>
      <c r="U477" s="99"/>
      <c r="V477" s="99"/>
      <c r="W477" s="99"/>
      <c r="X477" s="99"/>
      <c r="Y477" s="99"/>
      <c r="Z477" s="160"/>
      <c r="AA477" s="99"/>
      <c r="AB477" s="159"/>
      <c r="AC477" s="158"/>
      <c r="AD477" s="99"/>
      <c r="AE477" s="99"/>
      <c r="AF477" s="99"/>
      <c r="AG477" s="99"/>
      <c r="AH477" s="99"/>
      <c r="AI477" s="157"/>
      <c r="AJ477" s="99"/>
      <c r="AK477" s="99"/>
      <c r="AL477" s="99"/>
      <c r="AM477" s="99"/>
      <c r="AN477" s="161"/>
      <c r="AO477" s="99"/>
      <c r="AP477" s="99"/>
      <c r="AQ477" s="99"/>
      <c r="AR477" s="99"/>
      <c r="AS477" s="99"/>
      <c r="AT477" s="99"/>
      <c r="AU477" s="99"/>
      <c r="AV477" s="99"/>
      <c r="AW477" s="157"/>
      <c r="AX477" s="99"/>
      <c r="AY477" s="99"/>
      <c r="AZ477" s="99"/>
      <c r="BA477" s="99"/>
    </row>
    <row r="478" spans="1:53" ht="15.75" customHeight="1" x14ac:dyDescent="0.25">
      <c r="A478" s="99"/>
      <c r="B478" s="100"/>
      <c r="C478" s="99"/>
      <c r="D478" s="99"/>
      <c r="E478" s="99"/>
      <c r="F478" s="99"/>
      <c r="G478" s="99"/>
      <c r="H478" s="99"/>
      <c r="I478" s="99"/>
      <c r="J478" s="161"/>
      <c r="K478" s="161"/>
      <c r="L478" s="161"/>
      <c r="M478" s="161"/>
      <c r="N478" s="99"/>
      <c r="O478" s="99"/>
      <c r="P478" s="99"/>
      <c r="Q478" s="99"/>
      <c r="R478" s="99"/>
      <c r="S478" s="99"/>
      <c r="T478" s="99"/>
      <c r="U478" s="99"/>
      <c r="V478" s="99"/>
      <c r="W478" s="99"/>
      <c r="X478" s="99"/>
      <c r="Y478" s="99"/>
      <c r="Z478" s="160"/>
      <c r="AA478" s="99"/>
      <c r="AB478" s="159"/>
      <c r="AC478" s="158"/>
      <c r="AD478" s="99"/>
      <c r="AE478" s="99"/>
      <c r="AF478" s="99"/>
      <c r="AG478" s="99"/>
      <c r="AH478" s="99"/>
      <c r="AI478" s="157"/>
      <c r="AJ478" s="99"/>
      <c r="AK478" s="99"/>
      <c r="AL478" s="99"/>
      <c r="AM478" s="99"/>
      <c r="AN478" s="161"/>
      <c r="AO478" s="99"/>
      <c r="AP478" s="99"/>
      <c r="AQ478" s="99"/>
      <c r="AR478" s="99"/>
      <c r="AS478" s="99"/>
      <c r="AT478" s="99"/>
      <c r="AU478" s="99"/>
      <c r="AV478" s="99"/>
      <c r="AW478" s="157"/>
      <c r="AX478" s="99"/>
      <c r="AY478" s="99"/>
      <c r="AZ478" s="99"/>
      <c r="BA478" s="99"/>
    </row>
    <row r="479" spans="1:53" ht="15.75" customHeight="1" x14ac:dyDescent="0.25">
      <c r="A479" s="99"/>
      <c r="B479" s="100"/>
      <c r="C479" s="99"/>
      <c r="D479" s="99"/>
      <c r="E479" s="99"/>
      <c r="F479" s="99"/>
      <c r="G479" s="99"/>
      <c r="H479" s="99"/>
      <c r="I479" s="99"/>
      <c r="J479" s="161"/>
      <c r="K479" s="161"/>
      <c r="L479" s="161"/>
      <c r="M479" s="161"/>
      <c r="N479" s="99"/>
      <c r="O479" s="99"/>
      <c r="P479" s="99"/>
      <c r="Q479" s="99"/>
      <c r="R479" s="99"/>
      <c r="S479" s="99"/>
      <c r="T479" s="99"/>
      <c r="U479" s="99"/>
      <c r="V479" s="99"/>
      <c r="W479" s="99"/>
      <c r="X479" s="99"/>
      <c r="Y479" s="99"/>
      <c r="Z479" s="160"/>
      <c r="AA479" s="99"/>
      <c r="AB479" s="159"/>
      <c r="AC479" s="158"/>
      <c r="AD479" s="99"/>
      <c r="AE479" s="99"/>
      <c r="AF479" s="99"/>
      <c r="AG479" s="99"/>
      <c r="AH479" s="99"/>
      <c r="AI479" s="157"/>
      <c r="AJ479" s="99"/>
      <c r="AK479" s="99"/>
      <c r="AL479" s="99"/>
      <c r="AM479" s="99"/>
      <c r="AN479" s="161"/>
      <c r="AO479" s="99"/>
      <c r="AP479" s="99"/>
      <c r="AQ479" s="99"/>
      <c r="AR479" s="99"/>
      <c r="AS479" s="99"/>
      <c r="AT479" s="99"/>
      <c r="AU479" s="99"/>
      <c r="AV479" s="99"/>
      <c r="AW479" s="157"/>
      <c r="AX479" s="99"/>
      <c r="AY479" s="99"/>
      <c r="AZ479" s="99"/>
      <c r="BA479" s="99"/>
    </row>
    <row r="480" spans="1:53" ht="15.75" customHeight="1" x14ac:dyDescent="0.25">
      <c r="A480" s="99"/>
      <c r="B480" s="100"/>
      <c r="C480" s="99"/>
      <c r="D480" s="99"/>
      <c r="E480" s="99"/>
      <c r="F480" s="99"/>
      <c r="G480" s="99"/>
      <c r="H480" s="99"/>
      <c r="I480" s="99"/>
      <c r="J480" s="161"/>
      <c r="K480" s="161"/>
      <c r="L480" s="161"/>
      <c r="M480" s="161"/>
      <c r="N480" s="99"/>
      <c r="O480" s="99"/>
      <c r="P480" s="99"/>
      <c r="Q480" s="99"/>
      <c r="R480" s="99"/>
      <c r="S480" s="99"/>
      <c r="T480" s="99"/>
      <c r="U480" s="99"/>
      <c r="V480" s="99"/>
      <c r="W480" s="99"/>
      <c r="X480" s="99"/>
      <c r="Y480" s="99"/>
      <c r="Z480" s="160"/>
      <c r="AA480" s="99"/>
      <c r="AB480" s="159"/>
      <c r="AC480" s="158"/>
      <c r="AD480" s="99"/>
      <c r="AE480" s="99"/>
      <c r="AF480" s="99"/>
      <c r="AG480" s="99"/>
      <c r="AH480" s="99"/>
      <c r="AI480" s="157"/>
      <c r="AJ480" s="99"/>
      <c r="AK480" s="99"/>
      <c r="AL480" s="99"/>
      <c r="AM480" s="99"/>
      <c r="AN480" s="161"/>
      <c r="AO480" s="99"/>
      <c r="AP480" s="99"/>
      <c r="AQ480" s="99"/>
      <c r="AR480" s="99"/>
      <c r="AS480" s="99"/>
      <c r="AT480" s="99"/>
      <c r="AU480" s="99"/>
      <c r="AV480" s="99"/>
      <c r="AW480" s="157"/>
      <c r="AX480" s="99"/>
      <c r="AY480" s="99"/>
      <c r="AZ480" s="99"/>
      <c r="BA480" s="99"/>
    </row>
    <row r="481" spans="1:53" ht="15.75" customHeight="1" x14ac:dyDescent="0.25">
      <c r="A481" s="99"/>
      <c r="B481" s="100"/>
      <c r="C481" s="99"/>
      <c r="D481" s="99"/>
      <c r="E481" s="99"/>
      <c r="F481" s="99"/>
      <c r="G481" s="99"/>
      <c r="H481" s="99"/>
      <c r="I481" s="99"/>
      <c r="J481" s="161"/>
      <c r="K481" s="161"/>
      <c r="L481" s="161"/>
      <c r="M481" s="161"/>
      <c r="N481" s="99"/>
      <c r="O481" s="99"/>
      <c r="P481" s="99"/>
      <c r="Q481" s="99"/>
      <c r="R481" s="99"/>
      <c r="S481" s="99"/>
      <c r="T481" s="99"/>
      <c r="U481" s="99"/>
      <c r="V481" s="99"/>
      <c r="W481" s="99"/>
      <c r="X481" s="99"/>
      <c r="Y481" s="99"/>
      <c r="Z481" s="160"/>
      <c r="AA481" s="99"/>
      <c r="AB481" s="159"/>
      <c r="AC481" s="158"/>
      <c r="AD481" s="99"/>
      <c r="AE481" s="99"/>
      <c r="AF481" s="99"/>
      <c r="AG481" s="99"/>
      <c r="AH481" s="99"/>
      <c r="AI481" s="157"/>
      <c r="AJ481" s="99"/>
      <c r="AK481" s="99"/>
      <c r="AL481" s="99"/>
      <c r="AM481" s="99"/>
      <c r="AN481" s="161"/>
      <c r="AO481" s="99"/>
      <c r="AP481" s="99"/>
      <c r="AQ481" s="99"/>
      <c r="AR481" s="99"/>
      <c r="AS481" s="99"/>
      <c r="AT481" s="99"/>
      <c r="AU481" s="99"/>
      <c r="AV481" s="99"/>
      <c r="AW481" s="157"/>
      <c r="AX481" s="99"/>
      <c r="AY481" s="99"/>
      <c r="AZ481" s="99"/>
      <c r="BA481" s="99"/>
    </row>
    <row r="482" spans="1:53" ht="15.75" customHeight="1" x14ac:dyDescent="0.25">
      <c r="A482" s="99"/>
      <c r="B482" s="100"/>
      <c r="C482" s="99"/>
      <c r="D482" s="99"/>
      <c r="E482" s="99"/>
      <c r="F482" s="99"/>
      <c r="G482" s="99"/>
      <c r="H482" s="99"/>
      <c r="I482" s="99"/>
      <c r="J482" s="161"/>
      <c r="K482" s="161"/>
      <c r="L482" s="161"/>
      <c r="M482" s="161"/>
      <c r="N482" s="99"/>
      <c r="O482" s="99"/>
      <c r="P482" s="99"/>
      <c r="Q482" s="99"/>
      <c r="R482" s="99"/>
      <c r="S482" s="99"/>
      <c r="T482" s="99"/>
      <c r="U482" s="99"/>
      <c r="V482" s="99"/>
      <c r="W482" s="99"/>
      <c r="X482" s="99"/>
      <c r="Y482" s="99"/>
      <c r="Z482" s="160"/>
      <c r="AA482" s="99"/>
      <c r="AB482" s="159"/>
      <c r="AC482" s="158"/>
      <c r="AD482" s="99"/>
      <c r="AE482" s="99"/>
      <c r="AF482" s="99"/>
      <c r="AG482" s="99"/>
      <c r="AH482" s="99"/>
      <c r="AI482" s="157"/>
      <c r="AJ482" s="99"/>
      <c r="AK482" s="99"/>
      <c r="AL482" s="99"/>
      <c r="AM482" s="99"/>
      <c r="AN482" s="161"/>
      <c r="AO482" s="99"/>
      <c r="AP482" s="99"/>
      <c r="AQ482" s="99"/>
      <c r="AR482" s="99"/>
      <c r="AS482" s="99"/>
      <c r="AT482" s="99"/>
      <c r="AU482" s="99"/>
      <c r="AV482" s="99"/>
      <c r="AW482" s="157"/>
      <c r="AX482" s="99"/>
      <c r="AY482" s="99"/>
      <c r="AZ482" s="99"/>
      <c r="BA482" s="99"/>
    </row>
    <row r="483" spans="1:53" ht="15.75" customHeight="1" x14ac:dyDescent="0.25">
      <c r="A483" s="99"/>
      <c r="B483" s="100"/>
      <c r="C483" s="99"/>
      <c r="D483" s="99"/>
      <c r="E483" s="99"/>
      <c r="F483" s="99"/>
      <c r="G483" s="99"/>
      <c r="H483" s="99"/>
      <c r="I483" s="99"/>
      <c r="J483" s="161"/>
      <c r="K483" s="161"/>
      <c r="L483" s="161"/>
      <c r="M483" s="161"/>
      <c r="N483" s="99"/>
      <c r="O483" s="99"/>
      <c r="P483" s="99"/>
      <c r="Q483" s="99"/>
      <c r="R483" s="99"/>
      <c r="S483" s="99"/>
      <c r="T483" s="99"/>
      <c r="U483" s="99"/>
      <c r="V483" s="99"/>
      <c r="W483" s="99"/>
      <c r="X483" s="99"/>
      <c r="Y483" s="99"/>
      <c r="Z483" s="160"/>
      <c r="AA483" s="99"/>
      <c r="AB483" s="159"/>
      <c r="AC483" s="158"/>
      <c r="AD483" s="99"/>
      <c r="AE483" s="99"/>
      <c r="AF483" s="99"/>
      <c r="AG483" s="99"/>
      <c r="AH483" s="99"/>
      <c r="AI483" s="157"/>
      <c r="AJ483" s="99"/>
      <c r="AK483" s="99"/>
      <c r="AL483" s="99"/>
      <c r="AM483" s="99"/>
      <c r="AN483" s="161"/>
      <c r="AO483" s="99"/>
      <c r="AP483" s="99"/>
      <c r="AQ483" s="99"/>
      <c r="AR483" s="99"/>
      <c r="AS483" s="99"/>
      <c r="AT483" s="99"/>
      <c r="AU483" s="99"/>
      <c r="AV483" s="99"/>
      <c r="AW483" s="157"/>
      <c r="AX483" s="99"/>
      <c r="AY483" s="99"/>
      <c r="AZ483" s="99"/>
      <c r="BA483" s="99"/>
    </row>
    <row r="484" spans="1:53" ht="15.75" customHeight="1" x14ac:dyDescent="0.25">
      <c r="A484" s="99"/>
      <c r="B484" s="100"/>
      <c r="C484" s="99"/>
      <c r="D484" s="99"/>
      <c r="E484" s="99"/>
      <c r="F484" s="99"/>
      <c r="G484" s="99"/>
      <c r="H484" s="99"/>
      <c r="I484" s="99"/>
      <c r="J484" s="161"/>
      <c r="K484" s="161"/>
      <c r="L484" s="161"/>
      <c r="M484" s="161"/>
      <c r="N484" s="99"/>
      <c r="O484" s="99"/>
      <c r="P484" s="99"/>
      <c r="Q484" s="99"/>
      <c r="R484" s="99"/>
      <c r="S484" s="99"/>
      <c r="T484" s="99"/>
      <c r="U484" s="99"/>
      <c r="V484" s="99"/>
      <c r="W484" s="99"/>
      <c r="X484" s="99"/>
      <c r="Y484" s="99"/>
      <c r="Z484" s="160"/>
      <c r="AA484" s="99"/>
      <c r="AB484" s="159"/>
      <c r="AC484" s="158"/>
      <c r="AD484" s="99"/>
      <c r="AE484" s="99"/>
      <c r="AF484" s="99"/>
      <c r="AG484" s="99"/>
      <c r="AH484" s="99"/>
      <c r="AI484" s="157"/>
      <c r="AJ484" s="99"/>
      <c r="AK484" s="99"/>
      <c r="AL484" s="99"/>
      <c r="AM484" s="99"/>
      <c r="AN484" s="161"/>
      <c r="AO484" s="99"/>
      <c r="AP484" s="99"/>
      <c r="AQ484" s="99"/>
      <c r="AR484" s="99"/>
      <c r="AS484" s="99"/>
      <c r="AT484" s="99"/>
      <c r="AU484" s="99"/>
      <c r="AV484" s="99"/>
      <c r="AW484" s="157"/>
      <c r="AX484" s="99"/>
      <c r="AY484" s="99"/>
      <c r="AZ484" s="99"/>
      <c r="BA484" s="99"/>
    </row>
    <row r="485" spans="1:53" ht="15.75" customHeight="1" x14ac:dyDescent="0.25">
      <c r="A485" s="99"/>
      <c r="B485" s="100"/>
      <c r="C485" s="99"/>
      <c r="D485" s="99"/>
      <c r="E485" s="99"/>
      <c r="F485" s="99"/>
      <c r="G485" s="99"/>
      <c r="H485" s="99"/>
      <c r="I485" s="99"/>
      <c r="J485" s="161"/>
      <c r="K485" s="161"/>
      <c r="L485" s="161"/>
      <c r="M485" s="161"/>
      <c r="N485" s="99"/>
      <c r="O485" s="99"/>
      <c r="P485" s="99"/>
      <c r="Q485" s="99"/>
      <c r="R485" s="99"/>
      <c r="S485" s="99"/>
      <c r="T485" s="99"/>
      <c r="U485" s="99"/>
      <c r="V485" s="99"/>
      <c r="W485" s="99"/>
      <c r="X485" s="99"/>
      <c r="Y485" s="99"/>
      <c r="Z485" s="160"/>
      <c r="AA485" s="99"/>
      <c r="AB485" s="159"/>
      <c r="AC485" s="158"/>
      <c r="AD485" s="99"/>
      <c r="AE485" s="99"/>
      <c r="AF485" s="99"/>
      <c r="AG485" s="99"/>
      <c r="AH485" s="99"/>
      <c r="AI485" s="157"/>
      <c r="AJ485" s="99"/>
      <c r="AK485" s="99"/>
      <c r="AL485" s="99"/>
      <c r="AM485" s="99"/>
      <c r="AN485" s="161"/>
      <c r="AO485" s="99"/>
      <c r="AP485" s="99"/>
      <c r="AQ485" s="99"/>
      <c r="AR485" s="99"/>
      <c r="AS485" s="99"/>
      <c r="AT485" s="99"/>
      <c r="AU485" s="99"/>
      <c r="AV485" s="99"/>
      <c r="AW485" s="157"/>
      <c r="AX485" s="99"/>
      <c r="AY485" s="99"/>
      <c r="AZ485" s="99"/>
      <c r="BA485" s="99"/>
    </row>
    <row r="486" spans="1:53" ht="15.75" customHeight="1" x14ac:dyDescent="0.25">
      <c r="A486" s="99"/>
      <c r="B486" s="100"/>
      <c r="C486" s="99"/>
      <c r="D486" s="99"/>
      <c r="E486" s="99"/>
      <c r="F486" s="99"/>
      <c r="G486" s="99"/>
      <c r="H486" s="99"/>
      <c r="I486" s="99"/>
      <c r="J486" s="161"/>
      <c r="K486" s="161"/>
      <c r="L486" s="161"/>
      <c r="M486" s="161"/>
      <c r="N486" s="99"/>
      <c r="O486" s="99"/>
      <c r="P486" s="99"/>
      <c r="Q486" s="99"/>
      <c r="R486" s="99"/>
      <c r="S486" s="99"/>
      <c r="T486" s="99"/>
      <c r="U486" s="99"/>
      <c r="V486" s="99"/>
      <c r="W486" s="99"/>
      <c r="X486" s="99"/>
      <c r="Y486" s="99"/>
      <c r="Z486" s="160"/>
      <c r="AA486" s="99"/>
      <c r="AB486" s="159"/>
      <c r="AC486" s="158"/>
      <c r="AD486" s="99"/>
      <c r="AE486" s="99"/>
      <c r="AF486" s="99"/>
      <c r="AG486" s="99"/>
      <c r="AH486" s="99"/>
      <c r="AI486" s="157"/>
      <c r="AJ486" s="99"/>
      <c r="AK486" s="99"/>
      <c r="AL486" s="99"/>
      <c r="AM486" s="99"/>
      <c r="AN486" s="161"/>
      <c r="AO486" s="99"/>
      <c r="AP486" s="99"/>
      <c r="AQ486" s="99"/>
      <c r="AR486" s="99"/>
      <c r="AS486" s="99"/>
      <c r="AT486" s="99"/>
      <c r="AU486" s="99"/>
      <c r="AV486" s="99"/>
      <c r="AW486" s="157"/>
      <c r="AX486" s="99"/>
      <c r="AY486" s="99"/>
      <c r="AZ486" s="99"/>
      <c r="BA486" s="99"/>
    </row>
    <row r="487" spans="1:53" ht="15.75" customHeight="1" x14ac:dyDescent="0.25">
      <c r="A487" s="99"/>
      <c r="B487" s="100"/>
      <c r="C487" s="99"/>
      <c r="D487" s="99"/>
      <c r="E487" s="99"/>
      <c r="F487" s="99"/>
      <c r="G487" s="99"/>
      <c r="H487" s="99"/>
      <c r="I487" s="99"/>
      <c r="J487" s="161"/>
      <c r="K487" s="161"/>
      <c r="L487" s="161"/>
      <c r="M487" s="161"/>
      <c r="N487" s="99"/>
      <c r="O487" s="99"/>
      <c r="P487" s="99"/>
      <c r="Q487" s="99"/>
      <c r="R487" s="99"/>
      <c r="S487" s="99"/>
      <c r="T487" s="99"/>
      <c r="U487" s="99"/>
      <c r="V487" s="99"/>
      <c r="W487" s="99"/>
      <c r="X487" s="99"/>
      <c r="Y487" s="99"/>
      <c r="Z487" s="160"/>
      <c r="AA487" s="99"/>
      <c r="AB487" s="159"/>
      <c r="AC487" s="158"/>
      <c r="AD487" s="99"/>
      <c r="AE487" s="99"/>
      <c r="AF487" s="99"/>
      <c r="AG487" s="99"/>
      <c r="AH487" s="99"/>
      <c r="AI487" s="157"/>
      <c r="AJ487" s="99"/>
      <c r="AK487" s="99"/>
      <c r="AL487" s="99"/>
      <c r="AM487" s="99"/>
      <c r="AN487" s="161"/>
      <c r="AO487" s="99"/>
      <c r="AP487" s="99"/>
      <c r="AQ487" s="99"/>
      <c r="AR487" s="99"/>
      <c r="AS487" s="99"/>
      <c r="AT487" s="99"/>
      <c r="AU487" s="99"/>
      <c r="AV487" s="99"/>
      <c r="AW487" s="157"/>
      <c r="AX487" s="99"/>
      <c r="AY487" s="99"/>
      <c r="AZ487" s="99"/>
      <c r="BA487" s="99"/>
    </row>
    <row r="488" spans="1:53" ht="15.75" customHeight="1" x14ac:dyDescent="0.25">
      <c r="A488" s="99"/>
      <c r="B488" s="100"/>
      <c r="C488" s="99"/>
      <c r="D488" s="99"/>
      <c r="E488" s="99"/>
      <c r="F488" s="99"/>
      <c r="G488" s="99"/>
      <c r="H488" s="99"/>
      <c r="I488" s="99"/>
      <c r="J488" s="161"/>
      <c r="K488" s="161"/>
      <c r="L488" s="161"/>
      <c r="M488" s="161"/>
      <c r="N488" s="99"/>
      <c r="O488" s="99"/>
      <c r="P488" s="99"/>
      <c r="Q488" s="99"/>
      <c r="R488" s="99"/>
      <c r="S488" s="99"/>
      <c r="T488" s="99"/>
      <c r="U488" s="99"/>
      <c r="V488" s="99"/>
      <c r="W488" s="99"/>
      <c r="X488" s="99"/>
      <c r="Y488" s="99"/>
      <c r="Z488" s="160"/>
      <c r="AA488" s="99"/>
      <c r="AB488" s="159"/>
      <c r="AC488" s="158"/>
      <c r="AD488" s="99"/>
      <c r="AE488" s="99"/>
      <c r="AF488" s="99"/>
      <c r="AG488" s="99"/>
      <c r="AH488" s="99"/>
      <c r="AI488" s="157"/>
      <c r="AJ488" s="99"/>
      <c r="AK488" s="99"/>
      <c r="AL488" s="99"/>
      <c r="AM488" s="99"/>
      <c r="AN488" s="161"/>
      <c r="AO488" s="99"/>
      <c r="AP488" s="99"/>
      <c r="AQ488" s="99"/>
      <c r="AR488" s="99"/>
      <c r="AS488" s="99"/>
      <c r="AT488" s="99"/>
      <c r="AU488" s="99"/>
      <c r="AV488" s="99"/>
      <c r="AW488" s="157"/>
      <c r="AX488" s="99"/>
      <c r="AY488" s="99"/>
      <c r="AZ488" s="99"/>
      <c r="BA488" s="99"/>
    </row>
    <row r="489" spans="1:53" ht="15.75" customHeight="1" x14ac:dyDescent="0.25">
      <c r="A489" s="99"/>
      <c r="B489" s="100"/>
      <c r="C489" s="99"/>
      <c r="D489" s="99"/>
      <c r="E489" s="99"/>
      <c r="F489" s="99"/>
      <c r="G489" s="99"/>
      <c r="H489" s="99"/>
      <c r="I489" s="99"/>
      <c r="J489" s="161"/>
      <c r="K489" s="161"/>
      <c r="L489" s="161"/>
      <c r="M489" s="161"/>
      <c r="N489" s="99"/>
      <c r="O489" s="99"/>
      <c r="P489" s="99"/>
      <c r="Q489" s="99"/>
      <c r="R489" s="99"/>
      <c r="S489" s="99"/>
      <c r="T489" s="99"/>
      <c r="U489" s="99"/>
      <c r="V489" s="99"/>
      <c r="W489" s="99"/>
      <c r="X489" s="99"/>
      <c r="Y489" s="99"/>
      <c r="Z489" s="160"/>
      <c r="AA489" s="99"/>
      <c r="AB489" s="159"/>
      <c r="AC489" s="158"/>
      <c r="AD489" s="99"/>
      <c r="AE489" s="99"/>
      <c r="AF489" s="99"/>
      <c r="AG489" s="99"/>
      <c r="AH489" s="99"/>
      <c r="AI489" s="157"/>
      <c r="AJ489" s="99"/>
      <c r="AK489" s="99"/>
      <c r="AL489" s="99"/>
      <c r="AM489" s="99"/>
      <c r="AN489" s="161"/>
      <c r="AO489" s="99"/>
      <c r="AP489" s="99"/>
      <c r="AQ489" s="99"/>
      <c r="AR489" s="99"/>
      <c r="AS489" s="99"/>
      <c r="AT489" s="99"/>
      <c r="AU489" s="99"/>
      <c r="AV489" s="99"/>
      <c r="AW489" s="157"/>
      <c r="AX489" s="99"/>
      <c r="AY489" s="99"/>
      <c r="AZ489" s="99"/>
      <c r="BA489" s="99"/>
    </row>
    <row r="490" spans="1:53" ht="15.75" customHeight="1" x14ac:dyDescent="0.25">
      <c r="A490" s="99"/>
      <c r="B490" s="100"/>
      <c r="C490" s="99"/>
      <c r="D490" s="99"/>
      <c r="E490" s="99"/>
      <c r="F490" s="99"/>
      <c r="G490" s="99"/>
      <c r="H490" s="99"/>
      <c r="I490" s="99"/>
      <c r="J490" s="161"/>
      <c r="K490" s="161"/>
      <c r="L490" s="161"/>
      <c r="M490" s="161"/>
      <c r="N490" s="99"/>
      <c r="O490" s="99"/>
      <c r="P490" s="99"/>
      <c r="Q490" s="99"/>
      <c r="R490" s="99"/>
      <c r="S490" s="99"/>
      <c r="T490" s="99"/>
      <c r="U490" s="99"/>
      <c r="V490" s="99"/>
      <c r="W490" s="99"/>
      <c r="X490" s="99"/>
      <c r="Y490" s="99"/>
      <c r="Z490" s="160"/>
      <c r="AA490" s="99"/>
      <c r="AB490" s="159"/>
      <c r="AC490" s="158"/>
      <c r="AD490" s="99"/>
      <c r="AE490" s="99"/>
      <c r="AF490" s="99"/>
      <c r="AG490" s="99"/>
      <c r="AH490" s="99"/>
      <c r="AI490" s="157"/>
      <c r="AJ490" s="99"/>
      <c r="AK490" s="99"/>
      <c r="AL490" s="99"/>
      <c r="AM490" s="99"/>
      <c r="AN490" s="161"/>
      <c r="AO490" s="99"/>
      <c r="AP490" s="99"/>
      <c r="AQ490" s="99"/>
      <c r="AR490" s="99"/>
      <c r="AS490" s="99"/>
      <c r="AT490" s="99"/>
      <c r="AU490" s="99"/>
      <c r="AV490" s="99"/>
      <c r="AW490" s="157"/>
      <c r="AX490" s="99"/>
      <c r="AY490" s="99"/>
      <c r="AZ490" s="99"/>
      <c r="BA490" s="99"/>
    </row>
    <row r="491" spans="1:53" ht="15.75" customHeight="1" x14ac:dyDescent="0.25">
      <c r="A491" s="99"/>
      <c r="B491" s="100"/>
      <c r="C491" s="99"/>
      <c r="D491" s="99"/>
      <c r="E491" s="99"/>
      <c r="F491" s="99"/>
      <c r="G491" s="99"/>
      <c r="H491" s="99"/>
      <c r="I491" s="99"/>
      <c r="J491" s="161"/>
      <c r="K491" s="161"/>
      <c r="L491" s="161"/>
      <c r="M491" s="161"/>
      <c r="N491" s="99"/>
      <c r="O491" s="99"/>
      <c r="P491" s="99"/>
      <c r="Q491" s="99"/>
      <c r="R491" s="99"/>
      <c r="S491" s="99"/>
      <c r="T491" s="99"/>
      <c r="U491" s="99"/>
      <c r="V491" s="99"/>
      <c r="W491" s="99"/>
      <c r="X491" s="99"/>
      <c r="Y491" s="99"/>
      <c r="Z491" s="160"/>
      <c r="AA491" s="99"/>
      <c r="AB491" s="159"/>
      <c r="AC491" s="158"/>
      <c r="AD491" s="99"/>
      <c r="AE491" s="99"/>
      <c r="AF491" s="99"/>
      <c r="AG491" s="99"/>
      <c r="AH491" s="99"/>
      <c r="AI491" s="157"/>
      <c r="AJ491" s="99"/>
      <c r="AK491" s="99"/>
      <c r="AL491" s="99"/>
      <c r="AM491" s="99"/>
      <c r="AN491" s="161"/>
      <c r="AO491" s="99"/>
      <c r="AP491" s="99"/>
      <c r="AQ491" s="99"/>
      <c r="AR491" s="99"/>
      <c r="AS491" s="99"/>
      <c r="AT491" s="99"/>
      <c r="AU491" s="99"/>
      <c r="AV491" s="99"/>
      <c r="AW491" s="157"/>
      <c r="AX491" s="99"/>
      <c r="AY491" s="99"/>
      <c r="AZ491" s="99"/>
      <c r="BA491" s="99"/>
    </row>
    <row r="492" spans="1:53" ht="15.75" customHeight="1" x14ac:dyDescent="0.25">
      <c r="A492" s="99"/>
      <c r="B492" s="100"/>
      <c r="C492" s="99"/>
      <c r="D492" s="99"/>
      <c r="E492" s="99"/>
      <c r="F492" s="99"/>
      <c r="G492" s="99"/>
      <c r="H492" s="99"/>
      <c r="I492" s="99"/>
      <c r="J492" s="161"/>
      <c r="K492" s="161"/>
      <c r="L492" s="161"/>
      <c r="M492" s="161"/>
      <c r="N492" s="99"/>
      <c r="O492" s="99"/>
      <c r="P492" s="99"/>
      <c r="Q492" s="99"/>
      <c r="R492" s="99"/>
      <c r="S492" s="99"/>
      <c r="T492" s="99"/>
      <c r="U492" s="99"/>
      <c r="V492" s="99"/>
      <c r="W492" s="99"/>
      <c r="X492" s="99"/>
      <c r="Y492" s="99"/>
      <c r="Z492" s="160"/>
      <c r="AA492" s="99"/>
      <c r="AB492" s="159"/>
      <c r="AC492" s="158"/>
      <c r="AD492" s="99"/>
      <c r="AE492" s="99"/>
      <c r="AF492" s="99"/>
      <c r="AG492" s="99"/>
      <c r="AH492" s="99"/>
      <c r="AI492" s="157"/>
      <c r="AJ492" s="99"/>
      <c r="AK492" s="99"/>
      <c r="AL492" s="99"/>
      <c r="AM492" s="99"/>
      <c r="AN492" s="161"/>
      <c r="AO492" s="99"/>
      <c r="AP492" s="99"/>
      <c r="AQ492" s="99"/>
      <c r="AR492" s="99"/>
      <c r="AS492" s="99"/>
      <c r="AT492" s="99"/>
      <c r="AU492" s="99"/>
      <c r="AV492" s="99"/>
      <c r="AW492" s="157"/>
      <c r="AX492" s="99"/>
      <c r="AY492" s="99"/>
      <c r="AZ492" s="99"/>
      <c r="BA492" s="99"/>
    </row>
    <row r="493" spans="1:53" ht="15.75" customHeight="1" x14ac:dyDescent="0.25">
      <c r="A493" s="99"/>
      <c r="B493" s="100"/>
      <c r="C493" s="99"/>
      <c r="D493" s="99"/>
      <c r="E493" s="99"/>
      <c r="F493" s="99"/>
      <c r="G493" s="99"/>
      <c r="H493" s="99"/>
      <c r="I493" s="99"/>
      <c r="J493" s="161"/>
      <c r="K493" s="161"/>
      <c r="L493" s="161"/>
      <c r="M493" s="161"/>
      <c r="N493" s="99"/>
      <c r="O493" s="99"/>
      <c r="P493" s="99"/>
      <c r="Q493" s="99"/>
      <c r="R493" s="99"/>
      <c r="S493" s="99"/>
      <c r="T493" s="99"/>
      <c r="U493" s="99"/>
      <c r="V493" s="99"/>
      <c r="W493" s="99"/>
      <c r="X493" s="99"/>
      <c r="Y493" s="99"/>
      <c r="Z493" s="160"/>
      <c r="AA493" s="99"/>
      <c r="AB493" s="159"/>
      <c r="AC493" s="158"/>
      <c r="AD493" s="99"/>
      <c r="AE493" s="99"/>
      <c r="AF493" s="99"/>
      <c r="AG493" s="99"/>
      <c r="AH493" s="99"/>
      <c r="AI493" s="157"/>
      <c r="AJ493" s="99"/>
      <c r="AK493" s="99"/>
      <c r="AL493" s="99"/>
      <c r="AM493" s="99"/>
      <c r="AN493" s="161"/>
      <c r="AO493" s="99"/>
      <c r="AP493" s="99"/>
      <c r="AQ493" s="99"/>
      <c r="AR493" s="99"/>
      <c r="AS493" s="99"/>
      <c r="AT493" s="99"/>
      <c r="AU493" s="99"/>
      <c r="AV493" s="99"/>
      <c r="AW493" s="157"/>
      <c r="AX493" s="99"/>
      <c r="AY493" s="99"/>
      <c r="AZ493" s="99"/>
      <c r="BA493" s="99"/>
    </row>
    <row r="494" spans="1:53" ht="15.75" customHeight="1" x14ac:dyDescent="0.25">
      <c r="A494" s="99"/>
      <c r="B494" s="100"/>
      <c r="C494" s="99"/>
      <c r="D494" s="99"/>
      <c r="E494" s="99"/>
      <c r="F494" s="99"/>
      <c r="G494" s="99"/>
      <c r="H494" s="99"/>
      <c r="I494" s="99"/>
      <c r="J494" s="161"/>
      <c r="K494" s="161"/>
      <c r="L494" s="161"/>
      <c r="M494" s="161"/>
      <c r="N494" s="99"/>
      <c r="O494" s="99"/>
      <c r="P494" s="99"/>
      <c r="Q494" s="99"/>
      <c r="R494" s="99"/>
      <c r="S494" s="99"/>
      <c r="T494" s="99"/>
      <c r="U494" s="99"/>
      <c r="V494" s="99"/>
      <c r="W494" s="99"/>
      <c r="X494" s="99"/>
      <c r="Y494" s="99"/>
      <c r="Z494" s="160"/>
      <c r="AA494" s="99"/>
      <c r="AB494" s="159"/>
      <c r="AC494" s="158"/>
      <c r="AD494" s="99"/>
      <c r="AE494" s="99"/>
      <c r="AF494" s="99"/>
      <c r="AG494" s="99"/>
      <c r="AH494" s="99"/>
      <c r="AI494" s="157"/>
      <c r="AJ494" s="99"/>
      <c r="AK494" s="99"/>
      <c r="AL494" s="99"/>
      <c r="AM494" s="99"/>
      <c r="AN494" s="161"/>
      <c r="AO494" s="99"/>
      <c r="AP494" s="99"/>
      <c r="AQ494" s="99"/>
      <c r="AR494" s="99"/>
      <c r="AS494" s="99"/>
      <c r="AT494" s="99"/>
      <c r="AU494" s="99"/>
      <c r="AV494" s="99"/>
      <c r="AW494" s="157"/>
      <c r="AX494" s="99"/>
      <c r="AY494" s="99"/>
      <c r="AZ494" s="99"/>
      <c r="BA494" s="99"/>
    </row>
    <row r="495" spans="1:53" ht="15.75" customHeight="1" x14ac:dyDescent="0.25">
      <c r="A495" s="99"/>
      <c r="B495" s="100"/>
      <c r="C495" s="99"/>
      <c r="D495" s="99"/>
      <c r="E495" s="99"/>
      <c r="F495" s="99"/>
      <c r="G495" s="99"/>
      <c r="H495" s="99"/>
      <c r="I495" s="99"/>
      <c r="J495" s="161"/>
      <c r="K495" s="161"/>
      <c r="L495" s="161"/>
      <c r="M495" s="161"/>
      <c r="N495" s="99"/>
      <c r="O495" s="99"/>
      <c r="P495" s="99"/>
      <c r="Q495" s="99"/>
      <c r="R495" s="99"/>
      <c r="S495" s="99"/>
      <c r="T495" s="99"/>
      <c r="U495" s="99"/>
      <c r="V495" s="99"/>
      <c r="W495" s="99"/>
      <c r="X495" s="99"/>
      <c r="Y495" s="99"/>
      <c r="Z495" s="160"/>
      <c r="AA495" s="99"/>
      <c r="AB495" s="159"/>
      <c r="AC495" s="158"/>
      <c r="AD495" s="99"/>
      <c r="AE495" s="99"/>
      <c r="AF495" s="99"/>
      <c r="AG495" s="99"/>
      <c r="AH495" s="99"/>
      <c r="AI495" s="157"/>
      <c r="AJ495" s="99"/>
      <c r="AK495" s="99"/>
      <c r="AL495" s="99"/>
      <c r="AM495" s="99"/>
      <c r="AN495" s="161"/>
      <c r="AO495" s="99"/>
      <c r="AP495" s="99"/>
      <c r="AQ495" s="99"/>
      <c r="AR495" s="99"/>
      <c r="AS495" s="99"/>
      <c r="AT495" s="99"/>
      <c r="AU495" s="99"/>
      <c r="AV495" s="99"/>
      <c r="AW495" s="157"/>
      <c r="AX495" s="99"/>
      <c r="AY495" s="99"/>
      <c r="AZ495" s="99"/>
      <c r="BA495" s="99"/>
    </row>
    <row r="496" spans="1:53" ht="15.75" customHeight="1" x14ac:dyDescent="0.25">
      <c r="A496" s="99"/>
      <c r="B496" s="100"/>
      <c r="C496" s="99"/>
      <c r="D496" s="99"/>
      <c r="E496" s="99"/>
      <c r="F496" s="99"/>
      <c r="G496" s="99"/>
      <c r="H496" s="99"/>
      <c r="I496" s="99"/>
      <c r="J496" s="161"/>
      <c r="K496" s="161"/>
      <c r="L496" s="161"/>
      <c r="M496" s="161"/>
      <c r="N496" s="99"/>
      <c r="O496" s="99"/>
      <c r="P496" s="99"/>
      <c r="Q496" s="99"/>
      <c r="R496" s="99"/>
      <c r="S496" s="99"/>
      <c r="T496" s="99"/>
      <c r="U496" s="99"/>
      <c r="V496" s="99"/>
      <c r="W496" s="99"/>
      <c r="X496" s="99"/>
      <c r="Y496" s="99"/>
      <c r="Z496" s="160"/>
      <c r="AA496" s="99"/>
      <c r="AB496" s="159"/>
      <c r="AC496" s="158"/>
      <c r="AD496" s="99"/>
      <c r="AE496" s="99"/>
      <c r="AF496" s="99"/>
      <c r="AG496" s="99"/>
      <c r="AH496" s="99"/>
      <c r="AI496" s="157"/>
      <c r="AJ496" s="99"/>
      <c r="AK496" s="99"/>
      <c r="AL496" s="99"/>
      <c r="AM496" s="99"/>
      <c r="AN496" s="161"/>
      <c r="AO496" s="99"/>
      <c r="AP496" s="99"/>
      <c r="AQ496" s="99"/>
      <c r="AR496" s="99"/>
      <c r="AS496" s="99"/>
      <c r="AT496" s="99"/>
      <c r="AU496" s="99"/>
      <c r="AV496" s="99"/>
      <c r="AW496" s="157"/>
      <c r="AX496" s="99"/>
      <c r="AY496" s="99"/>
      <c r="AZ496" s="99"/>
      <c r="BA496" s="99"/>
    </row>
    <row r="497" spans="1:53" ht="15.75" customHeight="1" x14ac:dyDescent="0.25">
      <c r="A497" s="99"/>
      <c r="B497" s="100"/>
      <c r="C497" s="99"/>
      <c r="D497" s="99"/>
      <c r="E497" s="99"/>
      <c r="F497" s="99"/>
      <c r="G497" s="99"/>
      <c r="H497" s="99"/>
      <c r="I497" s="99"/>
      <c r="J497" s="161"/>
      <c r="K497" s="161"/>
      <c r="L497" s="161"/>
      <c r="M497" s="161"/>
      <c r="N497" s="99"/>
      <c r="O497" s="99"/>
      <c r="P497" s="99"/>
      <c r="Q497" s="99"/>
      <c r="R497" s="99"/>
      <c r="S497" s="99"/>
      <c r="T497" s="99"/>
      <c r="U497" s="99"/>
      <c r="V497" s="99"/>
      <c r="W497" s="99"/>
      <c r="X497" s="99"/>
      <c r="Y497" s="99"/>
      <c r="Z497" s="160"/>
      <c r="AA497" s="99"/>
      <c r="AB497" s="159"/>
      <c r="AC497" s="158"/>
      <c r="AD497" s="99"/>
      <c r="AE497" s="99"/>
      <c r="AF497" s="99"/>
      <c r="AG497" s="99"/>
      <c r="AH497" s="99"/>
      <c r="AI497" s="157"/>
      <c r="AJ497" s="99"/>
      <c r="AK497" s="99"/>
      <c r="AL497" s="99"/>
      <c r="AM497" s="99"/>
      <c r="AN497" s="161"/>
      <c r="AO497" s="99"/>
      <c r="AP497" s="99"/>
      <c r="AQ497" s="99"/>
      <c r="AR497" s="99"/>
      <c r="AS497" s="99"/>
      <c r="AT497" s="99"/>
      <c r="AU497" s="99"/>
      <c r="AV497" s="99"/>
      <c r="AW497" s="157"/>
      <c r="AX497" s="99"/>
      <c r="AY497" s="99"/>
      <c r="AZ497" s="99"/>
      <c r="BA497" s="99"/>
    </row>
    <row r="498" spans="1:53" ht="15.75" customHeight="1" x14ac:dyDescent="0.25">
      <c r="A498" s="99"/>
      <c r="B498" s="100"/>
      <c r="C498" s="99"/>
      <c r="D498" s="99"/>
      <c r="E498" s="99"/>
      <c r="F498" s="99"/>
      <c r="G498" s="99"/>
      <c r="H498" s="99"/>
      <c r="I498" s="99"/>
      <c r="J498" s="161"/>
      <c r="K498" s="161"/>
      <c r="L498" s="161"/>
      <c r="M498" s="161"/>
      <c r="N498" s="99"/>
      <c r="O498" s="99"/>
      <c r="P498" s="99"/>
      <c r="Q498" s="99"/>
      <c r="R498" s="99"/>
      <c r="S498" s="99"/>
      <c r="T498" s="99"/>
      <c r="U498" s="99"/>
      <c r="V498" s="99"/>
      <c r="W498" s="99"/>
      <c r="X498" s="99"/>
      <c r="Y498" s="99"/>
      <c r="Z498" s="160"/>
      <c r="AA498" s="99"/>
      <c r="AB498" s="159"/>
      <c r="AC498" s="158"/>
      <c r="AD498" s="99"/>
      <c r="AE498" s="99"/>
      <c r="AF498" s="99"/>
      <c r="AG498" s="99"/>
      <c r="AH498" s="99"/>
      <c r="AI498" s="157"/>
      <c r="AJ498" s="99"/>
      <c r="AK498" s="99"/>
      <c r="AL498" s="99"/>
      <c r="AM498" s="99"/>
      <c r="AN498" s="161"/>
      <c r="AO498" s="99"/>
      <c r="AP498" s="99"/>
      <c r="AQ498" s="99"/>
      <c r="AR498" s="99"/>
      <c r="AS498" s="99"/>
      <c r="AT498" s="99"/>
      <c r="AU498" s="99"/>
      <c r="AV498" s="99"/>
      <c r="AW498" s="157"/>
      <c r="AX498" s="99"/>
      <c r="AY498" s="99"/>
      <c r="AZ498" s="99"/>
      <c r="BA498" s="99"/>
    </row>
    <row r="499" spans="1:53" ht="15.75" customHeight="1" x14ac:dyDescent="0.25">
      <c r="A499" s="99"/>
      <c r="B499" s="100"/>
      <c r="C499" s="99"/>
      <c r="D499" s="99"/>
      <c r="E499" s="99"/>
      <c r="F499" s="99"/>
      <c r="G499" s="99"/>
      <c r="H499" s="99"/>
      <c r="I499" s="99"/>
      <c r="J499" s="161"/>
      <c r="K499" s="161"/>
      <c r="L499" s="161"/>
      <c r="M499" s="161"/>
      <c r="N499" s="99"/>
      <c r="O499" s="99"/>
      <c r="P499" s="99"/>
      <c r="Q499" s="99"/>
      <c r="R499" s="99"/>
      <c r="S499" s="99"/>
      <c r="T499" s="99"/>
      <c r="U499" s="99"/>
      <c r="V499" s="99"/>
      <c r="W499" s="99"/>
      <c r="X499" s="99"/>
      <c r="Y499" s="99"/>
      <c r="Z499" s="160"/>
      <c r="AA499" s="99"/>
      <c r="AB499" s="159"/>
      <c r="AC499" s="158"/>
      <c r="AD499" s="99"/>
      <c r="AE499" s="99"/>
      <c r="AF499" s="99"/>
      <c r="AG499" s="99"/>
      <c r="AH499" s="99"/>
      <c r="AI499" s="157"/>
      <c r="AJ499" s="99"/>
      <c r="AK499" s="99"/>
      <c r="AL499" s="99"/>
      <c r="AM499" s="99"/>
      <c r="AN499" s="161"/>
      <c r="AO499" s="99"/>
      <c r="AP499" s="99"/>
      <c r="AQ499" s="99"/>
      <c r="AR499" s="99"/>
      <c r="AS499" s="99"/>
      <c r="AT499" s="99"/>
      <c r="AU499" s="99"/>
      <c r="AV499" s="99"/>
      <c r="AW499" s="157"/>
      <c r="AX499" s="99"/>
      <c r="AY499" s="99"/>
      <c r="AZ499" s="99"/>
      <c r="BA499" s="99"/>
    </row>
    <row r="500" spans="1:53" ht="15.75" customHeight="1" x14ac:dyDescent="0.25">
      <c r="A500" s="99"/>
      <c r="B500" s="100"/>
      <c r="C500" s="99"/>
      <c r="D500" s="99"/>
      <c r="E500" s="99"/>
      <c r="F500" s="99"/>
      <c r="G500" s="99"/>
      <c r="H500" s="99"/>
      <c r="I500" s="99"/>
      <c r="J500" s="161"/>
      <c r="K500" s="161"/>
      <c r="L500" s="161"/>
      <c r="M500" s="161"/>
      <c r="N500" s="99"/>
      <c r="O500" s="99"/>
      <c r="P500" s="99"/>
      <c r="Q500" s="99"/>
      <c r="R500" s="99"/>
      <c r="S500" s="99"/>
      <c r="T500" s="99"/>
      <c r="U500" s="99"/>
      <c r="V500" s="99"/>
      <c r="W500" s="99"/>
      <c r="X500" s="99"/>
      <c r="Y500" s="99"/>
      <c r="Z500" s="160"/>
      <c r="AA500" s="99"/>
      <c r="AB500" s="159"/>
      <c r="AC500" s="158"/>
      <c r="AD500" s="99"/>
      <c r="AE500" s="99"/>
      <c r="AF500" s="99"/>
      <c r="AG500" s="99"/>
      <c r="AH500" s="99"/>
      <c r="AI500" s="157"/>
      <c r="AJ500" s="99"/>
      <c r="AK500" s="99"/>
      <c r="AL500" s="99"/>
      <c r="AM500" s="99"/>
      <c r="AN500" s="161"/>
      <c r="AO500" s="99"/>
      <c r="AP500" s="99"/>
      <c r="AQ500" s="99"/>
      <c r="AR500" s="99"/>
      <c r="AS500" s="99"/>
      <c r="AT500" s="99"/>
      <c r="AU500" s="99"/>
      <c r="AV500" s="99"/>
      <c r="AW500" s="157"/>
      <c r="AX500" s="99"/>
      <c r="AY500" s="99"/>
      <c r="AZ500" s="99"/>
      <c r="BA500" s="99"/>
    </row>
    <row r="501" spans="1:53" ht="15.75" customHeight="1" x14ac:dyDescent="0.25">
      <c r="A501" s="99"/>
      <c r="B501" s="100"/>
      <c r="C501" s="99"/>
      <c r="D501" s="99"/>
      <c r="E501" s="99"/>
      <c r="F501" s="99"/>
      <c r="G501" s="99"/>
      <c r="H501" s="99"/>
      <c r="I501" s="99"/>
      <c r="J501" s="161"/>
      <c r="K501" s="161"/>
      <c r="L501" s="161"/>
      <c r="M501" s="161"/>
      <c r="N501" s="99"/>
      <c r="O501" s="99"/>
      <c r="P501" s="99"/>
      <c r="Q501" s="99"/>
      <c r="R501" s="99"/>
      <c r="S501" s="99"/>
      <c r="T501" s="99"/>
      <c r="U501" s="99"/>
      <c r="V501" s="99"/>
      <c r="W501" s="99"/>
      <c r="X501" s="99"/>
      <c r="Y501" s="99"/>
      <c r="Z501" s="160"/>
      <c r="AA501" s="99"/>
      <c r="AB501" s="159"/>
      <c r="AC501" s="158"/>
      <c r="AD501" s="99"/>
      <c r="AE501" s="99"/>
      <c r="AF501" s="99"/>
      <c r="AG501" s="99"/>
      <c r="AH501" s="99"/>
      <c r="AI501" s="157"/>
      <c r="AJ501" s="99"/>
      <c r="AK501" s="99"/>
      <c r="AL501" s="99"/>
      <c r="AM501" s="99"/>
      <c r="AN501" s="161"/>
      <c r="AO501" s="99"/>
      <c r="AP501" s="99"/>
      <c r="AQ501" s="99"/>
      <c r="AR501" s="99"/>
      <c r="AS501" s="99"/>
      <c r="AT501" s="99"/>
      <c r="AU501" s="99"/>
      <c r="AV501" s="99"/>
      <c r="AW501" s="157"/>
      <c r="AX501" s="99"/>
      <c r="AY501" s="99"/>
      <c r="AZ501" s="99"/>
      <c r="BA501" s="99"/>
    </row>
    <row r="502" spans="1:53" ht="15.75" customHeight="1" x14ac:dyDescent="0.25">
      <c r="A502" s="99"/>
      <c r="B502" s="100"/>
      <c r="C502" s="99"/>
      <c r="D502" s="99"/>
      <c r="E502" s="99"/>
      <c r="F502" s="99"/>
      <c r="G502" s="99"/>
      <c r="H502" s="99"/>
      <c r="I502" s="99"/>
      <c r="J502" s="161"/>
      <c r="K502" s="161"/>
      <c r="L502" s="161"/>
      <c r="M502" s="161"/>
      <c r="N502" s="99"/>
      <c r="O502" s="99"/>
      <c r="P502" s="99"/>
      <c r="Q502" s="99"/>
      <c r="R502" s="99"/>
      <c r="S502" s="99"/>
      <c r="T502" s="99"/>
      <c r="U502" s="99"/>
      <c r="V502" s="99"/>
      <c r="W502" s="99"/>
      <c r="X502" s="99"/>
      <c r="Y502" s="99"/>
      <c r="Z502" s="160"/>
      <c r="AA502" s="99"/>
      <c r="AB502" s="159"/>
      <c r="AC502" s="158"/>
      <c r="AD502" s="99"/>
      <c r="AE502" s="99"/>
      <c r="AF502" s="99"/>
      <c r="AG502" s="99"/>
      <c r="AH502" s="99"/>
      <c r="AI502" s="157"/>
      <c r="AJ502" s="99"/>
      <c r="AK502" s="99"/>
      <c r="AL502" s="99"/>
      <c r="AM502" s="99"/>
      <c r="AN502" s="161"/>
      <c r="AO502" s="99"/>
      <c r="AP502" s="99"/>
      <c r="AQ502" s="99"/>
      <c r="AR502" s="99"/>
      <c r="AS502" s="99"/>
      <c r="AT502" s="99"/>
      <c r="AU502" s="99"/>
      <c r="AV502" s="99"/>
      <c r="AW502" s="157"/>
      <c r="AX502" s="99"/>
      <c r="AY502" s="99"/>
      <c r="AZ502" s="99"/>
      <c r="BA502" s="99"/>
    </row>
    <row r="503" spans="1:53" ht="15.75" customHeight="1" x14ac:dyDescent="0.25">
      <c r="A503" s="99"/>
      <c r="B503" s="100"/>
      <c r="C503" s="99"/>
      <c r="D503" s="99"/>
      <c r="E503" s="99"/>
      <c r="F503" s="99"/>
      <c r="G503" s="99"/>
      <c r="H503" s="99"/>
      <c r="I503" s="99"/>
      <c r="J503" s="161"/>
      <c r="K503" s="161"/>
      <c r="L503" s="161"/>
      <c r="M503" s="161"/>
      <c r="N503" s="99"/>
      <c r="O503" s="99"/>
      <c r="P503" s="99"/>
      <c r="Q503" s="99"/>
      <c r="R503" s="99"/>
      <c r="S503" s="99"/>
      <c r="T503" s="99"/>
      <c r="U503" s="99"/>
      <c r="V503" s="99"/>
      <c r="W503" s="99"/>
      <c r="X503" s="99"/>
      <c r="Y503" s="99"/>
      <c r="Z503" s="160"/>
      <c r="AA503" s="99"/>
      <c r="AB503" s="159"/>
      <c r="AC503" s="158"/>
      <c r="AD503" s="99"/>
      <c r="AE503" s="99"/>
      <c r="AF503" s="99"/>
      <c r="AG503" s="99"/>
      <c r="AH503" s="99"/>
      <c r="AI503" s="157"/>
      <c r="AJ503" s="99"/>
      <c r="AK503" s="99"/>
      <c r="AL503" s="99"/>
      <c r="AM503" s="99"/>
      <c r="AN503" s="161"/>
      <c r="AO503" s="99"/>
      <c r="AP503" s="99"/>
      <c r="AQ503" s="99"/>
      <c r="AR503" s="99"/>
      <c r="AS503" s="99"/>
      <c r="AT503" s="99"/>
      <c r="AU503" s="99"/>
      <c r="AV503" s="99"/>
      <c r="AW503" s="157"/>
      <c r="AX503" s="99"/>
      <c r="AY503" s="99"/>
      <c r="AZ503" s="99"/>
      <c r="BA503" s="99"/>
    </row>
    <row r="504" spans="1:53" ht="15.75" customHeight="1" x14ac:dyDescent="0.25">
      <c r="A504" s="99"/>
      <c r="B504" s="100"/>
      <c r="C504" s="99"/>
      <c r="D504" s="99"/>
      <c r="E504" s="99"/>
      <c r="F504" s="99"/>
      <c r="G504" s="99"/>
      <c r="H504" s="99"/>
      <c r="I504" s="99"/>
      <c r="J504" s="161"/>
      <c r="K504" s="161"/>
      <c r="L504" s="161"/>
      <c r="M504" s="161"/>
      <c r="N504" s="99"/>
      <c r="O504" s="99"/>
      <c r="P504" s="99"/>
      <c r="Q504" s="99"/>
      <c r="R504" s="99"/>
      <c r="S504" s="99"/>
      <c r="T504" s="99"/>
      <c r="U504" s="99"/>
      <c r="V504" s="99"/>
      <c r="W504" s="99"/>
      <c r="X504" s="99"/>
      <c r="Y504" s="99"/>
      <c r="Z504" s="160"/>
      <c r="AA504" s="99"/>
      <c r="AB504" s="159"/>
      <c r="AC504" s="158"/>
      <c r="AD504" s="99"/>
      <c r="AE504" s="99"/>
      <c r="AF504" s="99"/>
      <c r="AG504" s="99"/>
      <c r="AH504" s="99"/>
      <c r="AI504" s="157"/>
      <c r="AJ504" s="99"/>
      <c r="AK504" s="99"/>
      <c r="AL504" s="99"/>
      <c r="AM504" s="99"/>
      <c r="AN504" s="161"/>
      <c r="AO504" s="99"/>
      <c r="AP504" s="99"/>
      <c r="AQ504" s="99"/>
      <c r="AR504" s="99"/>
      <c r="AS504" s="99"/>
      <c r="AT504" s="99"/>
      <c r="AU504" s="99"/>
      <c r="AV504" s="99"/>
      <c r="AW504" s="157"/>
      <c r="AX504" s="99"/>
      <c r="AY504" s="99"/>
      <c r="AZ504" s="99"/>
      <c r="BA504" s="99"/>
    </row>
    <row r="505" spans="1:53" ht="15.75" customHeight="1" x14ac:dyDescent="0.25">
      <c r="A505" s="99"/>
      <c r="B505" s="100"/>
      <c r="C505" s="99"/>
      <c r="D505" s="99"/>
      <c r="E505" s="99"/>
      <c r="F505" s="99"/>
      <c r="G505" s="99"/>
      <c r="H505" s="99"/>
      <c r="I505" s="99"/>
      <c r="J505" s="161"/>
      <c r="K505" s="161"/>
      <c r="L505" s="161"/>
      <c r="M505" s="161"/>
      <c r="N505" s="99"/>
      <c r="O505" s="99"/>
      <c r="P505" s="99"/>
      <c r="Q505" s="99"/>
      <c r="R505" s="99"/>
      <c r="S505" s="99"/>
      <c r="T505" s="99"/>
      <c r="U505" s="99"/>
      <c r="V505" s="99"/>
      <c r="W505" s="99"/>
      <c r="X505" s="99"/>
      <c r="Y505" s="99"/>
      <c r="Z505" s="160"/>
      <c r="AA505" s="99"/>
      <c r="AB505" s="159"/>
      <c r="AC505" s="158"/>
      <c r="AD505" s="99"/>
      <c r="AE505" s="99"/>
      <c r="AF505" s="99"/>
      <c r="AG505" s="99"/>
      <c r="AH505" s="99"/>
      <c r="AI505" s="157"/>
      <c r="AJ505" s="99"/>
      <c r="AK505" s="99"/>
      <c r="AL505" s="99"/>
      <c r="AM505" s="99"/>
      <c r="AN505" s="161"/>
      <c r="AO505" s="99"/>
      <c r="AP505" s="99"/>
      <c r="AQ505" s="99"/>
      <c r="AR505" s="99"/>
      <c r="AS505" s="99"/>
      <c r="AT505" s="99"/>
      <c r="AU505" s="99"/>
      <c r="AV505" s="99"/>
      <c r="AW505" s="157"/>
      <c r="AX505" s="99"/>
      <c r="AY505" s="99"/>
      <c r="AZ505" s="99"/>
      <c r="BA505" s="99"/>
    </row>
    <row r="506" spans="1:53" ht="15.75" customHeight="1" x14ac:dyDescent="0.25">
      <c r="A506" s="99"/>
      <c r="B506" s="100"/>
      <c r="C506" s="99"/>
      <c r="D506" s="99"/>
      <c r="E506" s="99"/>
      <c r="F506" s="99"/>
      <c r="G506" s="99"/>
      <c r="H506" s="99"/>
      <c r="I506" s="99"/>
      <c r="J506" s="161"/>
      <c r="K506" s="161"/>
      <c r="L506" s="161"/>
      <c r="M506" s="161"/>
      <c r="N506" s="99"/>
      <c r="O506" s="99"/>
      <c r="P506" s="99"/>
      <c r="Q506" s="99"/>
      <c r="R506" s="99"/>
      <c r="S506" s="99"/>
      <c r="T506" s="99"/>
      <c r="U506" s="99"/>
      <c r="V506" s="99"/>
      <c r="W506" s="99"/>
      <c r="X506" s="99"/>
      <c r="Y506" s="99"/>
      <c r="Z506" s="160"/>
      <c r="AA506" s="99"/>
      <c r="AB506" s="159"/>
      <c r="AC506" s="158"/>
      <c r="AD506" s="99"/>
      <c r="AE506" s="99"/>
      <c r="AF506" s="99"/>
      <c r="AG506" s="99"/>
      <c r="AH506" s="99"/>
      <c r="AI506" s="157"/>
      <c r="AJ506" s="99"/>
      <c r="AK506" s="99"/>
      <c r="AL506" s="99"/>
      <c r="AM506" s="99"/>
      <c r="AN506" s="161"/>
      <c r="AO506" s="99"/>
      <c r="AP506" s="99"/>
      <c r="AQ506" s="99"/>
      <c r="AR506" s="99"/>
      <c r="AS506" s="99"/>
      <c r="AT506" s="99"/>
      <c r="AU506" s="99"/>
      <c r="AV506" s="99"/>
      <c r="AW506" s="157"/>
      <c r="AX506" s="99"/>
      <c r="AY506" s="99"/>
      <c r="AZ506" s="99"/>
      <c r="BA506" s="99"/>
    </row>
    <row r="507" spans="1:53" ht="15.75" customHeight="1" x14ac:dyDescent="0.25">
      <c r="A507" s="99"/>
      <c r="B507" s="100"/>
      <c r="C507" s="99"/>
      <c r="D507" s="99"/>
      <c r="E507" s="99"/>
      <c r="F507" s="99"/>
      <c r="G507" s="99"/>
      <c r="H507" s="99"/>
      <c r="I507" s="99"/>
      <c r="J507" s="161"/>
      <c r="K507" s="161"/>
      <c r="L507" s="161"/>
      <c r="M507" s="161"/>
      <c r="N507" s="99"/>
      <c r="O507" s="99"/>
      <c r="P507" s="99"/>
      <c r="Q507" s="99"/>
      <c r="R507" s="99"/>
      <c r="S507" s="99"/>
      <c r="T507" s="99"/>
      <c r="U507" s="99"/>
      <c r="V507" s="99"/>
      <c r="W507" s="99"/>
      <c r="X507" s="99"/>
      <c r="Y507" s="99"/>
      <c r="Z507" s="160"/>
      <c r="AA507" s="99"/>
      <c r="AB507" s="159"/>
      <c r="AC507" s="158"/>
      <c r="AD507" s="99"/>
      <c r="AE507" s="99"/>
      <c r="AF507" s="99"/>
      <c r="AG507" s="99"/>
      <c r="AH507" s="99"/>
      <c r="AI507" s="157"/>
      <c r="AJ507" s="99"/>
      <c r="AK507" s="99"/>
      <c r="AL507" s="99"/>
      <c r="AM507" s="99"/>
      <c r="AN507" s="161"/>
      <c r="AO507" s="99"/>
      <c r="AP507" s="99"/>
      <c r="AQ507" s="99"/>
      <c r="AR507" s="99"/>
      <c r="AS507" s="99"/>
      <c r="AT507" s="99"/>
      <c r="AU507" s="99"/>
      <c r="AV507" s="99"/>
      <c r="AW507" s="157"/>
      <c r="AX507" s="99"/>
      <c r="AY507" s="99"/>
      <c r="AZ507" s="99"/>
      <c r="BA507" s="99"/>
    </row>
    <row r="508" spans="1:53" ht="15.75" customHeight="1" x14ac:dyDescent="0.25">
      <c r="A508" s="99"/>
      <c r="B508" s="100"/>
      <c r="C508" s="99"/>
      <c r="D508" s="99"/>
      <c r="E508" s="99"/>
      <c r="F508" s="99"/>
      <c r="G508" s="99"/>
      <c r="H508" s="99"/>
      <c r="I508" s="99"/>
      <c r="J508" s="161"/>
      <c r="K508" s="161"/>
      <c r="L508" s="161"/>
      <c r="M508" s="161"/>
      <c r="N508" s="99"/>
      <c r="O508" s="99"/>
      <c r="P508" s="99"/>
      <c r="Q508" s="99"/>
      <c r="R508" s="99"/>
      <c r="S508" s="99"/>
      <c r="T508" s="99"/>
      <c r="U508" s="99"/>
      <c r="V508" s="99"/>
      <c r="W508" s="99"/>
      <c r="X508" s="99"/>
      <c r="Y508" s="99"/>
      <c r="Z508" s="160"/>
      <c r="AA508" s="99"/>
      <c r="AB508" s="159"/>
      <c r="AC508" s="158"/>
      <c r="AD508" s="99"/>
      <c r="AE508" s="99"/>
      <c r="AF508" s="99"/>
      <c r="AG508" s="99"/>
      <c r="AH508" s="99"/>
      <c r="AI508" s="157"/>
      <c r="AJ508" s="99"/>
      <c r="AK508" s="99"/>
      <c r="AL508" s="99"/>
      <c r="AM508" s="99"/>
      <c r="AN508" s="161"/>
      <c r="AO508" s="99"/>
      <c r="AP508" s="99"/>
      <c r="AQ508" s="99"/>
      <c r="AR508" s="99"/>
      <c r="AS508" s="99"/>
      <c r="AT508" s="99"/>
      <c r="AU508" s="99"/>
      <c r="AV508" s="99"/>
      <c r="AW508" s="157"/>
      <c r="AX508" s="99"/>
      <c r="AY508" s="99"/>
      <c r="AZ508" s="99"/>
      <c r="BA508" s="99"/>
    </row>
    <row r="509" spans="1:53" ht="15.75" customHeight="1" x14ac:dyDescent="0.25">
      <c r="A509" s="99"/>
      <c r="B509" s="100"/>
      <c r="C509" s="99"/>
      <c r="D509" s="99"/>
      <c r="E509" s="99"/>
      <c r="F509" s="99"/>
      <c r="G509" s="99"/>
      <c r="H509" s="99"/>
      <c r="I509" s="99"/>
      <c r="J509" s="161"/>
      <c r="K509" s="161"/>
      <c r="L509" s="161"/>
      <c r="M509" s="161"/>
      <c r="N509" s="99"/>
      <c r="O509" s="99"/>
      <c r="P509" s="99"/>
      <c r="Q509" s="99"/>
      <c r="R509" s="99"/>
      <c r="S509" s="99"/>
      <c r="T509" s="99"/>
      <c r="U509" s="99"/>
      <c r="V509" s="99"/>
      <c r="W509" s="99"/>
      <c r="X509" s="99"/>
      <c r="Y509" s="99"/>
      <c r="Z509" s="160"/>
      <c r="AA509" s="99"/>
      <c r="AB509" s="159"/>
      <c r="AC509" s="158"/>
      <c r="AD509" s="99"/>
      <c r="AE509" s="99"/>
      <c r="AF509" s="99"/>
      <c r="AG509" s="99"/>
      <c r="AH509" s="99"/>
      <c r="AI509" s="157"/>
      <c r="AJ509" s="99"/>
      <c r="AK509" s="99"/>
      <c r="AL509" s="99"/>
      <c r="AM509" s="99"/>
      <c r="AN509" s="161"/>
      <c r="AO509" s="99"/>
      <c r="AP509" s="99"/>
      <c r="AQ509" s="99"/>
      <c r="AR509" s="99"/>
      <c r="AS509" s="99"/>
      <c r="AT509" s="99"/>
      <c r="AU509" s="99"/>
      <c r="AV509" s="99"/>
      <c r="AW509" s="157"/>
      <c r="AX509" s="99"/>
      <c r="AY509" s="99"/>
      <c r="AZ509" s="99"/>
      <c r="BA509" s="99"/>
    </row>
    <row r="510" spans="1:53" ht="15.75" customHeight="1" x14ac:dyDescent="0.25">
      <c r="A510" s="99"/>
      <c r="B510" s="100"/>
      <c r="C510" s="99"/>
      <c r="D510" s="99"/>
      <c r="E510" s="99"/>
      <c r="F510" s="99"/>
      <c r="G510" s="99"/>
      <c r="H510" s="99"/>
      <c r="I510" s="99"/>
      <c r="J510" s="161"/>
      <c r="K510" s="161"/>
      <c r="L510" s="161"/>
      <c r="M510" s="161"/>
      <c r="N510" s="99"/>
      <c r="O510" s="99"/>
      <c r="P510" s="99"/>
      <c r="Q510" s="99"/>
      <c r="R510" s="99"/>
      <c r="S510" s="99"/>
      <c r="T510" s="99"/>
      <c r="U510" s="99"/>
      <c r="V510" s="99"/>
      <c r="W510" s="99"/>
      <c r="X510" s="99"/>
      <c r="Y510" s="99"/>
      <c r="Z510" s="160"/>
      <c r="AA510" s="99"/>
      <c r="AB510" s="159"/>
      <c r="AC510" s="158"/>
      <c r="AD510" s="99"/>
      <c r="AE510" s="99"/>
      <c r="AF510" s="99"/>
      <c r="AG510" s="99"/>
      <c r="AH510" s="99"/>
      <c r="AI510" s="157"/>
      <c r="AJ510" s="99"/>
      <c r="AK510" s="99"/>
      <c r="AL510" s="99"/>
      <c r="AM510" s="99"/>
      <c r="AN510" s="161"/>
      <c r="AO510" s="99"/>
      <c r="AP510" s="99"/>
      <c r="AQ510" s="99"/>
      <c r="AR510" s="99"/>
      <c r="AS510" s="99"/>
      <c r="AT510" s="99"/>
      <c r="AU510" s="99"/>
      <c r="AV510" s="99"/>
      <c r="AW510" s="157"/>
      <c r="AX510" s="99"/>
      <c r="AY510" s="99"/>
      <c r="AZ510" s="99"/>
      <c r="BA510" s="99"/>
    </row>
    <row r="511" spans="1:53" ht="15.75" customHeight="1" x14ac:dyDescent="0.25">
      <c r="A511" s="99"/>
      <c r="B511" s="100"/>
      <c r="C511" s="99"/>
      <c r="D511" s="99"/>
      <c r="E511" s="99"/>
      <c r="F511" s="99"/>
      <c r="G511" s="99"/>
      <c r="H511" s="99"/>
      <c r="I511" s="99"/>
      <c r="J511" s="161"/>
      <c r="K511" s="161"/>
      <c r="L511" s="161"/>
      <c r="M511" s="161"/>
      <c r="N511" s="99"/>
      <c r="O511" s="99"/>
      <c r="P511" s="99"/>
      <c r="Q511" s="99"/>
      <c r="R511" s="99"/>
      <c r="S511" s="99"/>
      <c r="T511" s="99"/>
      <c r="U511" s="99"/>
      <c r="V511" s="99"/>
      <c r="W511" s="99"/>
      <c r="X511" s="99"/>
      <c r="Y511" s="99"/>
      <c r="Z511" s="160"/>
      <c r="AA511" s="99"/>
      <c r="AB511" s="159"/>
      <c r="AC511" s="158"/>
      <c r="AD511" s="99"/>
      <c r="AE511" s="99"/>
      <c r="AF511" s="99"/>
      <c r="AG511" s="99"/>
      <c r="AH511" s="99"/>
      <c r="AI511" s="157"/>
      <c r="AJ511" s="99"/>
      <c r="AK511" s="99"/>
      <c r="AL511" s="99"/>
      <c r="AM511" s="99"/>
      <c r="AN511" s="161"/>
      <c r="AO511" s="99"/>
      <c r="AP511" s="99"/>
      <c r="AQ511" s="99"/>
      <c r="AR511" s="99"/>
      <c r="AS511" s="99"/>
      <c r="AT511" s="99"/>
      <c r="AU511" s="99"/>
      <c r="AV511" s="99"/>
      <c r="AW511" s="157"/>
      <c r="AX511" s="99"/>
      <c r="AY511" s="99"/>
      <c r="AZ511" s="99"/>
      <c r="BA511" s="99"/>
    </row>
    <row r="512" spans="1:53" ht="15.75" customHeight="1" x14ac:dyDescent="0.25">
      <c r="A512" s="99"/>
      <c r="B512" s="100"/>
      <c r="C512" s="99"/>
      <c r="D512" s="99"/>
      <c r="E512" s="99"/>
      <c r="F512" s="99"/>
      <c r="G512" s="99"/>
      <c r="H512" s="99"/>
      <c r="I512" s="99"/>
      <c r="J512" s="161"/>
      <c r="K512" s="161"/>
      <c r="L512" s="161"/>
      <c r="M512" s="161"/>
      <c r="N512" s="99"/>
      <c r="O512" s="99"/>
      <c r="P512" s="99"/>
      <c r="Q512" s="99"/>
      <c r="R512" s="99"/>
      <c r="S512" s="99"/>
      <c r="T512" s="99"/>
      <c r="U512" s="99"/>
      <c r="V512" s="99"/>
      <c r="W512" s="99"/>
      <c r="X512" s="99"/>
      <c r="Y512" s="99"/>
      <c r="Z512" s="160"/>
      <c r="AA512" s="99"/>
      <c r="AB512" s="159"/>
      <c r="AC512" s="158"/>
      <c r="AD512" s="99"/>
      <c r="AE512" s="99"/>
      <c r="AF512" s="99"/>
      <c r="AG512" s="99"/>
      <c r="AH512" s="99"/>
      <c r="AI512" s="157"/>
      <c r="AJ512" s="99"/>
      <c r="AK512" s="99"/>
      <c r="AL512" s="99"/>
      <c r="AM512" s="99"/>
      <c r="AN512" s="161"/>
      <c r="AO512" s="99"/>
      <c r="AP512" s="99"/>
      <c r="AQ512" s="99"/>
      <c r="AR512" s="99"/>
      <c r="AS512" s="99"/>
      <c r="AT512" s="99"/>
      <c r="AU512" s="99"/>
      <c r="AV512" s="99"/>
      <c r="AW512" s="157"/>
      <c r="AX512" s="99"/>
      <c r="AY512" s="99"/>
      <c r="AZ512" s="99"/>
      <c r="BA512" s="99"/>
    </row>
    <row r="513" spans="1:53" ht="15.75" customHeight="1" x14ac:dyDescent="0.25">
      <c r="A513" s="99"/>
      <c r="B513" s="100"/>
      <c r="C513" s="99"/>
      <c r="D513" s="99"/>
      <c r="E513" s="99"/>
      <c r="F513" s="99"/>
      <c r="G513" s="99"/>
      <c r="H513" s="99"/>
      <c r="I513" s="99"/>
      <c r="J513" s="161"/>
      <c r="K513" s="161"/>
      <c r="L513" s="161"/>
      <c r="M513" s="161"/>
      <c r="N513" s="99"/>
      <c r="O513" s="99"/>
      <c r="P513" s="99"/>
      <c r="Q513" s="99"/>
      <c r="R513" s="99"/>
      <c r="S513" s="99"/>
      <c r="T513" s="99"/>
      <c r="U513" s="99"/>
      <c r="V513" s="99"/>
      <c r="W513" s="99"/>
      <c r="X513" s="99"/>
      <c r="Y513" s="99"/>
      <c r="Z513" s="160"/>
      <c r="AA513" s="99"/>
      <c r="AB513" s="159"/>
      <c r="AC513" s="158"/>
      <c r="AD513" s="99"/>
      <c r="AE513" s="99"/>
      <c r="AF513" s="99"/>
      <c r="AG513" s="99"/>
      <c r="AH513" s="99"/>
      <c r="AI513" s="157"/>
      <c r="AJ513" s="99"/>
      <c r="AK513" s="99"/>
      <c r="AL513" s="99"/>
      <c r="AM513" s="99"/>
      <c r="AN513" s="161"/>
      <c r="AO513" s="99"/>
      <c r="AP513" s="99"/>
      <c r="AQ513" s="99"/>
      <c r="AR513" s="99"/>
      <c r="AS513" s="99"/>
      <c r="AT513" s="99"/>
      <c r="AU513" s="99"/>
      <c r="AV513" s="99"/>
      <c r="AW513" s="157"/>
      <c r="AX513" s="99"/>
      <c r="AY513" s="99"/>
      <c r="AZ513" s="99"/>
      <c r="BA513" s="99"/>
    </row>
    <row r="514" spans="1:53" ht="15.75" customHeight="1" x14ac:dyDescent="0.25">
      <c r="A514" s="99"/>
      <c r="B514" s="100"/>
      <c r="C514" s="99"/>
      <c r="D514" s="99"/>
      <c r="E514" s="99"/>
      <c r="F514" s="99"/>
      <c r="G514" s="99"/>
      <c r="H514" s="99"/>
      <c r="I514" s="99"/>
      <c r="J514" s="161"/>
      <c r="K514" s="161"/>
      <c r="L514" s="161"/>
      <c r="M514" s="161"/>
      <c r="N514" s="99"/>
      <c r="O514" s="99"/>
      <c r="P514" s="99"/>
      <c r="Q514" s="99"/>
      <c r="R514" s="99"/>
      <c r="S514" s="99"/>
      <c r="T514" s="99"/>
      <c r="U514" s="99"/>
      <c r="V514" s="99"/>
      <c r="W514" s="99"/>
      <c r="X514" s="99"/>
      <c r="Y514" s="99"/>
      <c r="Z514" s="160"/>
      <c r="AA514" s="99"/>
      <c r="AB514" s="159"/>
      <c r="AC514" s="158"/>
      <c r="AD514" s="99"/>
      <c r="AE514" s="99"/>
      <c r="AF514" s="99"/>
      <c r="AG514" s="99"/>
      <c r="AH514" s="99"/>
      <c r="AI514" s="157"/>
      <c r="AJ514" s="99"/>
      <c r="AK514" s="99"/>
      <c r="AL514" s="99"/>
      <c r="AM514" s="99"/>
      <c r="AN514" s="161"/>
      <c r="AO514" s="99"/>
      <c r="AP514" s="99"/>
      <c r="AQ514" s="99"/>
      <c r="AR514" s="99"/>
      <c r="AS514" s="99"/>
      <c r="AT514" s="99"/>
      <c r="AU514" s="99"/>
      <c r="AV514" s="99"/>
      <c r="AW514" s="157"/>
      <c r="AX514" s="99"/>
      <c r="AY514" s="99"/>
      <c r="AZ514" s="99"/>
      <c r="BA514" s="99"/>
    </row>
    <row r="515" spans="1:53" ht="15.75" customHeight="1" x14ac:dyDescent="0.25">
      <c r="A515" s="99"/>
      <c r="B515" s="100"/>
      <c r="C515" s="99"/>
      <c r="D515" s="99"/>
      <c r="E515" s="99"/>
      <c r="F515" s="99"/>
      <c r="G515" s="99"/>
      <c r="H515" s="99"/>
      <c r="I515" s="99"/>
      <c r="J515" s="161"/>
      <c r="K515" s="161"/>
      <c r="L515" s="161"/>
      <c r="M515" s="161"/>
      <c r="N515" s="99"/>
      <c r="O515" s="99"/>
      <c r="P515" s="99"/>
      <c r="Q515" s="99"/>
      <c r="R515" s="99"/>
      <c r="S515" s="99"/>
      <c r="T515" s="99"/>
      <c r="U515" s="99"/>
      <c r="V515" s="99"/>
      <c r="W515" s="99"/>
      <c r="X515" s="99"/>
      <c r="Y515" s="99"/>
      <c r="Z515" s="160"/>
      <c r="AA515" s="99"/>
      <c r="AB515" s="159"/>
      <c r="AC515" s="158"/>
      <c r="AD515" s="99"/>
      <c r="AE515" s="99"/>
      <c r="AF515" s="99"/>
      <c r="AG515" s="99"/>
      <c r="AH515" s="99"/>
      <c r="AI515" s="157"/>
      <c r="AJ515" s="99"/>
      <c r="AK515" s="99"/>
      <c r="AL515" s="99"/>
      <c r="AM515" s="99"/>
      <c r="AN515" s="161"/>
      <c r="AO515" s="99"/>
      <c r="AP515" s="99"/>
      <c r="AQ515" s="99"/>
      <c r="AR515" s="99"/>
      <c r="AS515" s="99"/>
      <c r="AT515" s="99"/>
      <c r="AU515" s="99"/>
      <c r="AV515" s="99"/>
      <c r="AW515" s="157"/>
      <c r="AX515" s="99"/>
      <c r="AY515" s="99"/>
      <c r="AZ515" s="99"/>
      <c r="BA515" s="99"/>
    </row>
    <row r="516" spans="1:53" ht="15.75" customHeight="1" x14ac:dyDescent="0.25">
      <c r="A516" s="99"/>
      <c r="B516" s="100"/>
      <c r="C516" s="99"/>
      <c r="D516" s="99"/>
      <c r="E516" s="99"/>
      <c r="F516" s="99"/>
      <c r="G516" s="99"/>
      <c r="H516" s="99"/>
      <c r="I516" s="99"/>
      <c r="J516" s="161"/>
      <c r="K516" s="161"/>
      <c r="L516" s="161"/>
      <c r="M516" s="161"/>
      <c r="N516" s="99"/>
      <c r="O516" s="99"/>
      <c r="P516" s="99"/>
      <c r="Q516" s="99"/>
      <c r="R516" s="99"/>
      <c r="S516" s="99"/>
      <c r="T516" s="99"/>
      <c r="U516" s="99"/>
      <c r="V516" s="99"/>
      <c r="W516" s="99"/>
      <c r="X516" s="99"/>
      <c r="Y516" s="99"/>
      <c r="Z516" s="160"/>
      <c r="AA516" s="99"/>
      <c r="AB516" s="159"/>
      <c r="AC516" s="158"/>
      <c r="AD516" s="99"/>
      <c r="AE516" s="99"/>
      <c r="AF516" s="99"/>
      <c r="AG516" s="99"/>
      <c r="AH516" s="99"/>
      <c r="AI516" s="157"/>
      <c r="AJ516" s="99"/>
      <c r="AK516" s="99"/>
      <c r="AL516" s="99"/>
      <c r="AM516" s="99"/>
      <c r="AN516" s="161"/>
      <c r="AO516" s="99"/>
      <c r="AP516" s="99"/>
      <c r="AQ516" s="99"/>
      <c r="AR516" s="99"/>
      <c r="AS516" s="99"/>
      <c r="AT516" s="99"/>
      <c r="AU516" s="99"/>
      <c r="AV516" s="99"/>
      <c r="AW516" s="157"/>
      <c r="AX516" s="99"/>
      <c r="AY516" s="99"/>
      <c r="AZ516" s="99"/>
      <c r="BA516" s="99"/>
    </row>
    <row r="517" spans="1:53" ht="15.75" customHeight="1" x14ac:dyDescent="0.25">
      <c r="A517" s="99"/>
      <c r="B517" s="100"/>
      <c r="C517" s="99"/>
      <c r="D517" s="99"/>
      <c r="E517" s="99"/>
      <c r="F517" s="99"/>
      <c r="G517" s="99"/>
      <c r="H517" s="99"/>
      <c r="I517" s="99"/>
      <c r="J517" s="161"/>
      <c r="K517" s="161"/>
      <c r="L517" s="161"/>
      <c r="M517" s="161"/>
      <c r="N517" s="99"/>
      <c r="O517" s="99"/>
      <c r="P517" s="99"/>
      <c r="Q517" s="99"/>
      <c r="R517" s="99"/>
      <c r="S517" s="99"/>
      <c r="T517" s="99"/>
      <c r="U517" s="99"/>
      <c r="V517" s="99"/>
      <c r="W517" s="99"/>
      <c r="X517" s="99"/>
      <c r="Y517" s="99"/>
      <c r="Z517" s="160"/>
      <c r="AA517" s="99"/>
      <c r="AB517" s="159"/>
      <c r="AC517" s="158"/>
      <c r="AD517" s="99"/>
      <c r="AE517" s="99"/>
      <c r="AF517" s="99"/>
      <c r="AG517" s="99"/>
      <c r="AH517" s="99"/>
      <c r="AI517" s="157"/>
      <c r="AJ517" s="99"/>
      <c r="AK517" s="99"/>
      <c r="AL517" s="99"/>
      <c r="AM517" s="99"/>
      <c r="AN517" s="161"/>
      <c r="AO517" s="99"/>
      <c r="AP517" s="99"/>
      <c r="AQ517" s="99"/>
      <c r="AR517" s="99"/>
      <c r="AS517" s="99"/>
      <c r="AT517" s="99"/>
      <c r="AU517" s="99"/>
      <c r="AV517" s="99"/>
      <c r="AW517" s="157"/>
      <c r="AX517" s="99"/>
      <c r="AY517" s="99"/>
      <c r="AZ517" s="99"/>
      <c r="BA517" s="99"/>
    </row>
    <row r="518" spans="1:53" ht="15.75" customHeight="1" x14ac:dyDescent="0.25">
      <c r="A518" s="99"/>
      <c r="B518" s="100"/>
      <c r="C518" s="99"/>
      <c r="D518" s="99"/>
      <c r="E518" s="99"/>
      <c r="F518" s="99"/>
      <c r="G518" s="99"/>
      <c r="H518" s="99"/>
      <c r="I518" s="99"/>
      <c r="J518" s="161"/>
      <c r="K518" s="161"/>
      <c r="L518" s="161"/>
      <c r="M518" s="161"/>
      <c r="N518" s="99"/>
      <c r="O518" s="99"/>
      <c r="P518" s="99"/>
      <c r="Q518" s="99"/>
      <c r="R518" s="99"/>
      <c r="S518" s="99"/>
      <c r="T518" s="99"/>
      <c r="U518" s="99"/>
      <c r="V518" s="99"/>
      <c r="W518" s="99"/>
      <c r="X518" s="99"/>
      <c r="Y518" s="99"/>
      <c r="Z518" s="160"/>
      <c r="AA518" s="99"/>
      <c r="AB518" s="159"/>
      <c r="AC518" s="158"/>
      <c r="AD518" s="99"/>
      <c r="AE518" s="99"/>
      <c r="AF518" s="99"/>
      <c r="AG518" s="99"/>
      <c r="AH518" s="99"/>
      <c r="AI518" s="157"/>
      <c r="AJ518" s="99"/>
      <c r="AK518" s="99"/>
      <c r="AL518" s="99"/>
      <c r="AM518" s="99"/>
      <c r="AN518" s="161"/>
      <c r="AO518" s="99"/>
      <c r="AP518" s="99"/>
      <c r="AQ518" s="99"/>
      <c r="AR518" s="99"/>
      <c r="AS518" s="99"/>
      <c r="AT518" s="99"/>
      <c r="AU518" s="99"/>
      <c r="AV518" s="99"/>
      <c r="AW518" s="157"/>
      <c r="AX518" s="99"/>
      <c r="AY518" s="99"/>
      <c r="AZ518" s="99"/>
      <c r="BA518" s="99"/>
    </row>
    <row r="519" spans="1:53" ht="15.75" customHeight="1" x14ac:dyDescent="0.25">
      <c r="A519" s="99"/>
      <c r="B519" s="100"/>
      <c r="C519" s="99"/>
      <c r="D519" s="99"/>
      <c r="E519" s="99"/>
      <c r="F519" s="99"/>
      <c r="G519" s="99"/>
      <c r="H519" s="99"/>
      <c r="I519" s="99"/>
      <c r="J519" s="161"/>
      <c r="K519" s="161"/>
      <c r="L519" s="161"/>
      <c r="M519" s="161"/>
      <c r="N519" s="99"/>
      <c r="O519" s="99"/>
      <c r="P519" s="99"/>
      <c r="Q519" s="99"/>
      <c r="R519" s="99"/>
      <c r="S519" s="99"/>
      <c r="T519" s="99"/>
      <c r="U519" s="99"/>
      <c r="V519" s="99"/>
      <c r="W519" s="99"/>
      <c r="X519" s="99"/>
      <c r="Y519" s="99"/>
      <c r="Z519" s="160"/>
      <c r="AA519" s="99"/>
      <c r="AB519" s="159"/>
      <c r="AC519" s="158"/>
      <c r="AD519" s="99"/>
      <c r="AE519" s="99"/>
      <c r="AF519" s="99"/>
      <c r="AG519" s="99"/>
      <c r="AH519" s="99"/>
      <c r="AI519" s="157"/>
      <c r="AJ519" s="99"/>
      <c r="AK519" s="99"/>
      <c r="AL519" s="99"/>
      <c r="AM519" s="99"/>
      <c r="AN519" s="161"/>
      <c r="AO519" s="99"/>
      <c r="AP519" s="99"/>
      <c r="AQ519" s="99"/>
      <c r="AR519" s="99"/>
      <c r="AS519" s="99"/>
      <c r="AT519" s="99"/>
      <c r="AU519" s="99"/>
      <c r="AV519" s="99"/>
      <c r="AW519" s="157"/>
      <c r="AX519" s="99"/>
      <c r="AY519" s="99"/>
      <c r="AZ519" s="99"/>
      <c r="BA519" s="99"/>
    </row>
    <row r="520" spans="1:53" ht="15.75" customHeight="1" x14ac:dyDescent="0.25">
      <c r="A520" s="99"/>
      <c r="B520" s="100"/>
      <c r="C520" s="99"/>
      <c r="D520" s="99"/>
      <c r="E520" s="99"/>
      <c r="F520" s="99"/>
      <c r="G520" s="99"/>
      <c r="H520" s="99"/>
      <c r="I520" s="99"/>
      <c r="J520" s="161"/>
      <c r="K520" s="161"/>
      <c r="L520" s="161"/>
      <c r="M520" s="161"/>
      <c r="N520" s="99"/>
      <c r="O520" s="99"/>
      <c r="P520" s="99"/>
      <c r="Q520" s="99"/>
      <c r="R520" s="99"/>
      <c r="S520" s="99"/>
      <c r="T520" s="99"/>
      <c r="U520" s="99"/>
      <c r="V520" s="99"/>
      <c r="W520" s="99"/>
      <c r="X520" s="99"/>
      <c r="Y520" s="99"/>
      <c r="Z520" s="160"/>
      <c r="AA520" s="99"/>
      <c r="AB520" s="159"/>
      <c r="AC520" s="158"/>
      <c r="AD520" s="99"/>
      <c r="AE520" s="99"/>
      <c r="AF520" s="99"/>
      <c r="AG520" s="99"/>
      <c r="AH520" s="99"/>
      <c r="AI520" s="157"/>
      <c r="AJ520" s="99"/>
      <c r="AK520" s="99"/>
      <c r="AL520" s="99"/>
      <c r="AM520" s="99"/>
      <c r="AN520" s="161"/>
      <c r="AO520" s="99"/>
      <c r="AP520" s="99"/>
      <c r="AQ520" s="99"/>
      <c r="AR520" s="99"/>
      <c r="AS520" s="99"/>
      <c r="AT520" s="99"/>
      <c r="AU520" s="99"/>
      <c r="AV520" s="99"/>
      <c r="AW520" s="157"/>
      <c r="AX520" s="99"/>
      <c r="AY520" s="99"/>
      <c r="AZ520" s="99"/>
      <c r="BA520" s="99"/>
    </row>
    <row r="521" spans="1:53" ht="15.75" customHeight="1" x14ac:dyDescent="0.25">
      <c r="A521" s="99"/>
      <c r="B521" s="100"/>
      <c r="C521" s="99"/>
      <c r="D521" s="99"/>
      <c r="E521" s="99"/>
      <c r="F521" s="99"/>
      <c r="G521" s="99"/>
      <c r="H521" s="99"/>
      <c r="I521" s="99"/>
      <c r="J521" s="161"/>
      <c r="K521" s="161"/>
      <c r="L521" s="161"/>
      <c r="M521" s="161"/>
      <c r="N521" s="99"/>
      <c r="O521" s="99"/>
      <c r="P521" s="99"/>
      <c r="Q521" s="99"/>
      <c r="R521" s="99"/>
      <c r="S521" s="99"/>
      <c r="T521" s="99"/>
      <c r="U521" s="99"/>
      <c r="V521" s="99"/>
      <c r="W521" s="99"/>
      <c r="X521" s="99"/>
      <c r="Y521" s="99"/>
      <c r="Z521" s="160"/>
      <c r="AA521" s="99"/>
      <c r="AB521" s="159"/>
      <c r="AC521" s="158"/>
      <c r="AD521" s="99"/>
      <c r="AE521" s="99"/>
      <c r="AF521" s="99"/>
      <c r="AG521" s="99"/>
      <c r="AH521" s="99"/>
      <c r="AI521" s="157"/>
      <c r="AJ521" s="99"/>
      <c r="AK521" s="99"/>
      <c r="AL521" s="99"/>
      <c r="AM521" s="99"/>
      <c r="AN521" s="161"/>
      <c r="AO521" s="99"/>
      <c r="AP521" s="99"/>
      <c r="AQ521" s="99"/>
      <c r="AR521" s="99"/>
      <c r="AS521" s="99"/>
      <c r="AT521" s="99"/>
      <c r="AU521" s="99"/>
      <c r="AV521" s="99"/>
      <c r="AW521" s="157"/>
      <c r="AX521" s="99"/>
      <c r="AY521" s="99"/>
      <c r="AZ521" s="99"/>
      <c r="BA521" s="99"/>
    </row>
    <row r="522" spans="1:53" ht="15.75" customHeight="1" x14ac:dyDescent="0.25">
      <c r="A522" s="99"/>
      <c r="B522" s="100"/>
      <c r="C522" s="99"/>
      <c r="D522" s="99"/>
      <c r="E522" s="99"/>
      <c r="F522" s="99"/>
      <c r="G522" s="99"/>
      <c r="H522" s="99"/>
      <c r="I522" s="99"/>
      <c r="J522" s="161"/>
      <c r="K522" s="161"/>
      <c r="L522" s="161"/>
      <c r="M522" s="161"/>
      <c r="N522" s="99"/>
      <c r="O522" s="99"/>
      <c r="P522" s="99"/>
      <c r="Q522" s="99"/>
      <c r="R522" s="99"/>
      <c r="S522" s="99"/>
      <c r="T522" s="99"/>
      <c r="U522" s="99"/>
      <c r="V522" s="99"/>
      <c r="W522" s="99"/>
      <c r="X522" s="99"/>
      <c r="Y522" s="99"/>
      <c r="Z522" s="160"/>
      <c r="AA522" s="99"/>
      <c r="AB522" s="159"/>
      <c r="AC522" s="158"/>
      <c r="AD522" s="99"/>
      <c r="AE522" s="99"/>
      <c r="AF522" s="99"/>
      <c r="AG522" s="99"/>
      <c r="AH522" s="99"/>
      <c r="AI522" s="157"/>
      <c r="AJ522" s="99"/>
      <c r="AK522" s="99"/>
      <c r="AL522" s="99"/>
      <c r="AM522" s="99"/>
      <c r="AN522" s="161"/>
      <c r="AO522" s="99"/>
      <c r="AP522" s="99"/>
      <c r="AQ522" s="99"/>
      <c r="AR522" s="99"/>
      <c r="AS522" s="99"/>
      <c r="AT522" s="99"/>
      <c r="AU522" s="99"/>
      <c r="AV522" s="99"/>
      <c r="AW522" s="157"/>
      <c r="AX522" s="99"/>
      <c r="AY522" s="99"/>
      <c r="AZ522" s="99"/>
      <c r="BA522" s="99"/>
    </row>
    <row r="523" spans="1:53" ht="15.75" customHeight="1" x14ac:dyDescent="0.25">
      <c r="A523" s="99"/>
      <c r="B523" s="100"/>
      <c r="C523" s="99"/>
      <c r="D523" s="99"/>
      <c r="E523" s="99"/>
      <c r="F523" s="99"/>
      <c r="G523" s="99"/>
      <c r="H523" s="99"/>
      <c r="I523" s="99"/>
      <c r="J523" s="161"/>
      <c r="K523" s="161"/>
      <c r="L523" s="161"/>
      <c r="M523" s="161"/>
      <c r="N523" s="99"/>
      <c r="O523" s="99"/>
      <c r="P523" s="99"/>
      <c r="Q523" s="99"/>
      <c r="R523" s="99"/>
      <c r="S523" s="99"/>
      <c r="T523" s="99"/>
      <c r="U523" s="99"/>
      <c r="V523" s="99"/>
      <c r="W523" s="99"/>
      <c r="X523" s="99"/>
      <c r="Y523" s="99"/>
      <c r="Z523" s="160"/>
      <c r="AA523" s="99"/>
      <c r="AB523" s="159"/>
      <c r="AC523" s="158"/>
      <c r="AD523" s="99"/>
      <c r="AE523" s="99"/>
      <c r="AF523" s="99"/>
      <c r="AG523" s="99"/>
      <c r="AH523" s="99"/>
      <c r="AI523" s="157"/>
      <c r="AJ523" s="99"/>
      <c r="AK523" s="99"/>
      <c r="AL523" s="99"/>
      <c r="AM523" s="99"/>
      <c r="AN523" s="161"/>
      <c r="AO523" s="99"/>
      <c r="AP523" s="99"/>
      <c r="AQ523" s="99"/>
      <c r="AR523" s="99"/>
      <c r="AS523" s="99"/>
      <c r="AT523" s="99"/>
      <c r="AU523" s="99"/>
      <c r="AV523" s="99"/>
      <c r="AW523" s="157"/>
      <c r="AX523" s="99"/>
      <c r="AY523" s="99"/>
      <c r="AZ523" s="99"/>
      <c r="BA523" s="99"/>
    </row>
    <row r="524" spans="1:53" ht="15.75" customHeight="1" x14ac:dyDescent="0.25">
      <c r="A524" s="99"/>
      <c r="B524" s="100"/>
      <c r="C524" s="99"/>
      <c r="D524" s="99"/>
      <c r="E524" s="99"/>
      <c r="F524" s="99"/>
      <c r="G524" s="99"/>
      <c r="H524" s="99"/>
      <c r="I524" s="99"/>
      <c r="J524" s="161"/>
      <c r="K524" s="161"/>
      <c r="L524" s="161"/>
      <c r="M524" s="161"/>
      <c r="N524" s="99"/>
      <c r="O524" s="99"/>
      <c r="P524" s="99"/>
      <c r="Q524" s="99"/>
      <c r="R524" s="99"/>
      <c r="S524" s="99"/>
      <c r="T524" s="99"/>
      <c r="U524" s="99"/>
      <c r="V524" s="99"/>
      <c r="W524" s="99"/>
      <c r="X524" s="99"/>
      <c r="Y524" s="99"/>
      <c r="Z524" s="160"/>
      <c r="AA524" s="99"/>
      <c r="AB524" s="159"/>
      <c r="AC524" s="158"/>
      <c r="AD524" s="99"/>
      <c r="AE524" s="99"/>
      <c r="AF524" s="99"/>
      <c r="AG524" s="99"/>
      <c r="AH524" s="99"/>
      <c r="AI524" s="157"/>
      <c r="AJ524" s="99"/>
      <c r="AK524" s="99"/>
      <c r="AL524" s="99"/>
      <c r="AM524" s="99"/>
      <c r="AN524" s="161"/>
      <c r="AO524" s="99"/>
      <c r="AP524" s="99"/>
      <c r="AQ524" s="99"/>
      <c r="AR524" s="99"/>
      <c r="AS524" s="99"/>
      <c r="AT524" s="99"/>
      <c r="AU524" s="99"/>
      <c r="AV524" s="99"/>
      <c r="AW524" s="157"/>
      <c r="AX524" s="99"/>
      <c r="AY524" s="99"/>
      <c r="AZ524" s="99"/>
      <c r="BA524" s="99"/>
    </row>
    <row r="525" spans="1:53" ht="15.75" customHeight="1" x14ac:dyDescent="0.25">
      <c r="A525" s="99"/>
      <c r="B525" s="100"/>
      <c r="C525" s="99"/>
      <c r="D525" s="99"/>
      <c r="E525" s="99"/>
      <c r="F525" s="99"/>
      <c r="G525" s="99"/>
      <c r="H525" s="99"/>
      <c r="I525" s="99"/>
      <c r="J525" s="161"/>
      <c r="K525" s="161"/>
      <c r="L525" s="161"/>
      <c r="M525" s="161"/>
      <c r="N525" s="99"/>
      <c r="O525" s="99"/>
      <c r="P525" s="99"/>
      <c r="Q525" s="99"/>
      <c r="R525" s="99"/>
      <c r="S525" s="99"/>
      <c r="T525" s="99"/>
      <c r="U525" s="99"/>
      <c r="V525" s="99"/>
      <c r="W525" s="99"/>
      <c r="X525" s="99"/>
      <c r="Y525" s="99"/>
      <c r="Z525" s="160"/>
      <c r="AA525" s="99"/>
      <c r="AB525" s="159"/>
      <c r="AC525" s="158"/>
      <c r="AD525" s="99"/>
      <c r="AE525" s="99"/>
      <c r="AF525" s="99"/>
      <c r="AG525" s="99"/>
      <c r="AH525" s="99"/>
      <c r="AI525" s="157"/>
      <c r="AJ525" s="99"/>
      <c r="AK525" s="99"/>
      <c r="AL525" s="99"/>
      <c r="AM525" s="99"/>
      <c r="AN525" s="161"/>
      <c r="AO525" s="99"/>
      <c r="AP525" s="99"/>
      <c r="AQ525" s="99"/>
      <c r="AR525" s="99"/>
      <c r="AS525" s="99"/>
      <c r="AT525" s="99"/>
      <c r="AU525" s="99"/>
      <c r="AV525" s="99"/>
      <c r="AW525" s="157"/>
      <c r="AX525" s="99"/>
      <c r="AY525" s="99"/>
      <c r="AZ525" s="99"/>
      <c r="BA525" s="99"/>
    </row>
    <row r="526" spans="1:53" ht="15.75" customHeight="1" x14ac:dyDescent="0.25">
      <c r="A526" s="99"/>
      <c r="B526" s="100"/>
      <c r="C526" s="99"/>
      <c r="D526" s="99"/>
      <c r="E526" s="99"/>
      <c r="F526" s="99"/>
      <c r="G526" s="99"/>
      <c r="H526" s="99"/>
      <c r="I526" s="99"/>
      <c r="J526" s="161"/>
      <c r="K526" s="161"/>
      <c r="L526" s="161"/>
      <c r="M526" s="161"/>
      <c r="N526" s="99"/>
      <c r="O526" s="99"/>
      <c r="P526" s="99"/>
      <c r="Q526" s="99"/>
      <c r="R526" s="99"/>
      <c r="S526" s="99"/>
      <c r="T526" s="99"/>
      <c r="U526" s="99"/>
      <c r="V526" s="99"/>
      <c r="W526" s="99"/>
      <c r="X526" s="99"/>
      <c r="Y526" s="99"/>
      <c r="Z526" s="160"/>
      <c r="AA526" s="99"/>
      <c r="AB526" s="159"/>
      <c r="AC526" s="158"/>
      <c r="AD526" s="99"/>
      <c r="AE526" s="99"/>
      <c r="AF526" s="99"/>
      <c r="AG526" s="99"/>
      <c r="AH526" s="99"/>
      <c r="AI526" s="157"/>
      <c r="AJ526" s="99"/>
      <c r="AK526" s="99"/>
      <c r="AL526" s="99"/>
      <c r="AM526" s="99"/>
      <c r="AN526" s="161"/>
      <c r="AO526" s="99"/>
      <c r="AP526" s="99"/>
      <c r="AQ526" s="99"/>
      <c r="AR526" s="99"/>
      <c r="AS526" s="99"/>
      <c r="AT526" s="99"/>
      <c r="AU526" s="99"/>
      <c r="AV526" s="99"/>
      <c r="AW526" s="157"/>
      <c r="AX526" s="99"/>
      <c r="AY526" s="99"/>
      <c r="AZ526" s="99"/>
      <c r="BA526" s="99"/>
    </row>
    <row r="527" spans="1:53" ht="15.75" customHeight="1" x14ac:dyDescent="0.25">
      <c r="A527" s="99"/>
      <c r="B527" s="100"/>
      <c r="C527" s="99"/>
      <c r="D527" s="99"/>
      <c r="E527" s="99"/>
      <c r="F527" s="99"/>
      <c r="G527" s="99"/>
      <c r="H527" s="99"/>
      <c r="I527" s="99"/>
      <c r="J527" s="161"/>
      <c r="K527" s="161"/>
      <c r="L527" s="161"/>
      <c r="M527" s="161"/>
      <c r="N527" s="99"/>
      <c r="O527" s="99"/>
      <c r="P527" s="99"/>
      <c r="Q527" s="99"/>
      <c r="R527" s="99"/>
      <c r="S527" s="99"/>
      <c r="T527" s="99"/>
      <c r="U527" s="99"/>
      <c r="V527" s="99"/>
      <c r="W527" s="99"/>
      <c r="X527" s="99"/>
      <c r="Y527" s="99"/>
      <c r="Z527" s="160"/>
      <c r="AA527" s="99"/>
      <c r="AB527" s="159"/>
      <c r="AC527" s="158"/>
      <c r="AD527" s="99"/>
      <c r="AE527" s="99"/>
      <c r="AF527" s="99"/>
      <c r="AG527" s="99"/>
      <c r="AH527" s="99"/>
      <c r="AI527" s="157"/>
      <c r="AJ527" s="99"/>
      <c r="AK527" s="99"/>
      <c r="AL527" s="99"/>
      <c r="AM527" s="99"/>
      <c r="AN527" s="161"/>
      <c r="AO527" s="99"/>
      <c r="AP527" s="99"/>
      <c r="AQ527" s="99"/>
      <c r="AR527" s="99"/>
      <c r="AS527" s="99"/>
      <c r="AT527" s="99"/>
      <c r="AU527" s="99"/>
      <c r="AV527" s="99"/>
      <c r="AW527" s="157"/>
      <c r="AX527" s="99"/>
      <c r="AY527" s="99"/>
      <c r="AZ527" s="99"/>
      <c r="BA527" s="99"/>
    </row>
    <row r="528" spans="1:53" ht="15.75" customHeight="1" x14ac:dyDescent="0.25">
      <c r="A528" s="99"/>
      <c r="B528" s="100"/>
      <c r="C528" s="99"/>
      <c r="D528" s="99"/>
      <c r="E528" s="99"/>
      <c r="F528" s="99"/>
      <c r="G528" s="99"/>
      <c r="H528" s="99"/>
      <c r="I528" s="99"/>
      <c r="J528" s="161"/>
      <c r="K528" s="161"/>
      <c r="L528" s="161"/>
      <c r="M528" s="161"/>
      <c r="N528" s="99"/>
      <c r="O528" s="99"/>
      <c r="P528" s="99"/>
      <c r="Q528" s="99"/>
      <c r="R528" s="99"/>
      <c r="S528" s="99"/>
      <c r="T528" s="99"/>
      <c r="U528" s="99"/>
      <c r="V528" s="99"/>
      <c r="W528" s="99"/>
      <c r="X528" s="99"/>
      <c r="Y528" s="99"/>
      <c r="Z528" s="160"/>
      <c r="AA528" s="99"/>
      <c r="AB528" s="159"/>
      <c r="AC528" s="158"/>
      <c r="AD528" s="99"/>
      <c r="AE528" s="99"/>
      <c r="AF528" s="99"/>
      <c r="AG528" s="99"/>
      <c r="AH528" s="99"/>
      <c r="AI528" s="157"/>
      <c r="AJ528" s="99"/>
      <c r="AK528" s="99"/>
      <c r="AL528" s="99"/>
      <c r="AM528" s="99"/>
      <c r="AN528" s="161"/>
      <c r="AO528" s="99"/>
      <c r="AP528" s="99"/>
      <c r="AQ528" s="99"/>
      <c r="AR528" s="99"/>
      <c r="AS528" s="99"/>
      <c r="AT528" s="99"/>
      <c r="AU528" s="99"/>
      <c r="AV528" s="99"/>
      <c r="AW528" s="157"/>
      <c r="AX528" s="99"/>
      <c r="AY528" s="99"/>
      <c r="AZ528" s="99"/>
      <c r="BA528" s="99"/>
    </row>
    <row r="529" spans="1:53" ht="15.75" customHeight="1" x14ac:dyDescent="0.25">
      <c r="A529" s="99"/>
      <c r="B529" s="100"/>
      <c r="C529" s="99"/>
      <c r="D529" s="99"/>
      <c r="E529" s="99"/>
      <c r="F529" s="99"/>
      <c r="G529" s="99"/>
      <c r="H529" s="99"/>
      <c r="I529" s="99"/>
      <c r="J529" s="161"/>
      <c r="K529" s="161"/>
      <c r="L529" s="161"/>
      <c r="M529" s="161"/>
      <c r="N529" s="99"/>
      <c r="O529" s="99"/>
      <c r="P529" s="99"/>
      <c r="Q529" s="99"/>
      <c r="R529" s="99"/>
      <c r="S529" s="99"/>
      <c r="T529" s="99"/>
      <c r="U529" s="99"/>
      <c r="V529" s="99"/>
      <c r="W529" s="99"/>
      <c r="X529" s="99"/>
      <c r="Y529" s="99"/>
      <c r="Z529" s="160"/>
      <c r="AA529" s="99"/>
      <c r="AB529" s="159"/>
      <c r="AC529" s="158"/>
      <c r="AD529" s="99"/>
      <c r="AE529" s="99"/>
      <c r="AF529" s="99"/>
      <c r="AG529" s="99"/>
      <c r="AH529" s="99"/>
      <c r="AI529" s="157"/>
      <c r="AJ529" s="99"/>
      <c r="AK529" s="99"/>
      <c r="AL529" s="99"/>
      <c r="AM529" s="99"/>
      <c r="AN529" s="161"/>
      <c r="AO529" s="99"/>
      <c r="AP529" s="99"/>
      <c r="AQ529" s="99"/>
      <c r="AR529" s="99"/>
      <c r="AS529" s="99"/>
      <c r="AT529" s="99"/>
      <c r="AU529" s="99"/>
      <c r="AV529" s="99"/>
      <c r="AW529" s="157"/>
      <c r="AX529" s="99"/>
      <c r="AY529" s="99"/>
      <c r="AZ529" s="99"/>
      <c r="BA529" s="99"/>
    </row>
    <row r="530" spans="1:53" ht="15.75" customHeight="1" x14ac:dyDescent="0.25">
      <c r="A530" s="99"/>
      <c r="B530" s="100"/>
      <c r="C530" s="99"/>
      <c r="D530" s="99"/>
      <c r="E530" s="99"/>
      <c r="F530" s="99"/>
      <c r="G530" s="99"/>
      <c r="H530" s="99"/>
      <c r="I530" s="99"/>
      <c r="J530" s="161"/>
      <c r="K530" s="161"/>
      <c r="L530" s="161"/>
      <c r="M530" s="161"/>
      <c r="N530" s="99"/>
      <c r="O530" s="99"/>
      <c r="P530" s="99"/>
      <c r="Q530" s="99"/>
      <c r="R530" s="99"/>
      <c r="S530" s="99"/>
      <c r="T530" s="99"/>
      <c r="U530" s="99"/>
      <c r="V530" s="99"/>
      <c r="W530" s="99"/>
      <c r="X530" s="99"/>
      <c r="Y530" s="99"/>
      <c r="Z530" s="160"/>
      <c r="AA530" s="99"/>
      <c r="AB530" s="159"/>
      <c r="AC530" s="158"/>
      <c r="AD530" s="99"/>
      <c r="AE530" s="99"/>
      <c r="AF530" s="99"/>
      <c r="AG530" s="99"/>
      <c r="AH530" s="99"/>
      <c r="AI530" s="157"/>
      <c r="AJ530" s="99"/>
      <c r="AK530" s="99"/>
      <c r="AL530" s="99"/>
      <c r="AM530" s="99"/>
      <c r="AN530" s="161"/>
      <c r="AO530" s="99"/>
      <c r="AP530" s="99"/>
      <c r="AQ530" s="99"/>
      <c r="AR530" s="99"/>
      <c r="AS530" s="99"/>
      <c r="AT530" s="99"/>
      <c r="AU530" s="99"/>
      <c r="AV530" s="99"/>
      <c r="AW530" s="157"/>
      <c r="AX530" s="99"/>
      <c r="AY530" s="99"/>
      <c r="AZ530" s="99"/>
      <c r="BA530" s="99"/>
    </row>
    <row r="531" spans="1:53" ht="15.75" customHeight="1" x14ac:dyDescent="0.25">
      <c r="A531" s="99"/>
      <c r="B531" s="100"/>
      <c r="C531" s="99"/>
      <c r="D531" s="99"/>
      <c r="E531" s="99"/>
      <c r="F531" s="99"/>
      <c r="G531" s="99"/>
      <c r="H531" s="99"/>
      <c r="I531" s="99"/>
      <c r="J531" s="161"/>
      <c r="K531" s="161"/>
      <c r="L531" s="161"/>
      <c r="M531" s="161"/>
      <c r="N531" s="99"/>
      <c r="O531" s="99"/>
      <c r="P531" s="99"/>
      <c r="Q531" s="99"/>
      <c r="R531" s="99"/>
      <c r="S531" s="99"/>
      <c r="T531" s="99"/>
      <c r="U531" s="99"/>
      <c r="V531" s="99"/>
      <c r="W531" s="99"/>
      <c r="X531" s="99"/>
      <c r="Y531" s="99"/>
      <c r="Z531" s="160"/>
      <c r="AA531" s="99"/>
      <c r="AB531" s="159"/>
      <c r="AC531" s="158"/>
      <c r="AD531" s="99"/>
      <c r="AE531" s="99"/>
      <c r="AF531" s="99"/>
      <c r="AG531" s="99"/>
      <c r="AH531" s="99"/>
      <c r="AI531" s="157"/>
      <c r="AJ531" s="99"/>
      <c r="AK531" s="99"/>
      <c r="AL531" s="99"/>
      <c r="AM531" s="99"/>
      <c r="AN531" s="161"/>
      <c r="AO531" s="99"/>
      <c r="AP531" s="99"/>
      <c r="AQ531" s="99"/>
      <c r="AR531" s="99"/>
      <c r="AS531" s="99"/>
      <c r="AT531" s="99"/>
      <c r="AU531" s="99"/>
      <c r="AV531" s="99"/>
      <c r="AW531" s="157"/>
      <c r="AX531" s="99"/>
      <c r="AY531" s="99"/>
      <c r="AZ531" s="99"/>
      <c r="BA531" s="99"/>
    </row>
    <row r="532" spans="1:53" ht="15.75" customHeight="1" x14ac:dyDescent="0.25">
      <c r="A532" s="99"/>
      <c r="B532" s="100"/>
      <c r="C532" s="99"/>
      <c r="D532" s="99"/>
      <c r="E532" s="99"/>
      <c r="F532" s="99"/>
      <c r="G532" s="99"/>
      <c r="H532" s="99"/>
      <c r="I532" s="99"/>
      <c r="J532" s="161"/>
      <c r="K532" s="161"/>
      <c r="L532" s="161"/>
      <c r="M532" s="161"/>
      <c r="N532" s="99"/>
      <c r="O532" s="99"/>
      <c r="P532" s="99"/>
      <c r="Q532" s="99"/>
      <c r="R532" s="99"/>
      <c r="S532" s="99"/>
      <c r="T532" s="99"/>
      <c r="U532" s="99"/>
      <c r="V532" s="99"/>
      <c r="W532" s="99"/>
      <c r="X532" s="99"/>
      <c r="Y532" s="99"/>
      <c r="Z532" s="160"/>
      <c r="AA532" s="99"/>
      <c r="AB532" s="159"/>
      <c r="AC532" s="158"/>
      <c r="AD532" s="99"/>
      <c r="AE532" s="99"/>
      <c r="AF532" s="99"/>
      <c r="AG532" s="99"/>
      <c r="AH532" s="99"/>
      <c r="AI532" s="157"/>
      <c r="AJ532" s="99"/>
      <c r="AK532" s="99"/>
      <c r="AL532" s="99"/>
      <c r="AM532" s="99"/>
      <c r="AN532" s="161"/>
      <c r="AO532" s="99"/>
      <c r="AP532" s="99"/>
      <c r="AQ532" s="99"/>
      <c r="AR532" s="99"/>
      <c r="AS532" s="99"/>
      <c r="AT532" s="99"/>
      <c r="AU532" s="99"/>
      <c r="AV532" s="99"/>
      <c r="AW532" s="157"/>
      <c r="AX532" s="99"/>
      <c r="AY532" s="99"/>
      <c r="AZ532" s="99"/>
      <c r="BA532" s="99"/>
    </row>
    <row r="533" spans="1:53" ht="15.75" customHeight="1" x14ac:dyDescent="0.25">
      <c r="A533" s="99"/>
      <c r="B533" s="100"/>
      <c r="C533" s="99"/>
      <c r="D533" s="99"/>
      <c r="E533" s="99"/>
      <c r="F533" s="99"/>
      <c r="G533" s="99"/>
      <c r="H533" s="99"/>
      <c r="I533" s="99"/>
      <c r="J533" s="161"/>
      <c r="K533" s="161"/>
      <c r="L533" s="161"/>
      <c r="M533" s="161"/>
      <c r="N533" s="99"/>
      <c r="O533" s="99"/>
      <c r="P533" s="99"/>
      <c r="Q533" s="99"/>
      <c r="R533" s="99"/>
      <c r="S533" s="99"/>
      <c r="T533" s="99"/>
      <c r="U533" s="99"/>
      <c r="V533" s="99"/>
      <c r="W533" s="99"/>
      <c r="X533" s="99"/>
      <c r="Y533" s="99"/>
      <c r="Z533" s="160"/>
      <c r="AA533" s="99"/>
      <c r="AB533" s="159"/>
      <c r="AC533" s="158"/>
      <c r="AD533" s="99"/>
      <c r="AE533" s="99"/>
      <c r="AF533" s="99"/>
      <c r="AG533" s="99"/>
      <c r="AH533" s="99"/>
      <c r="AI533" s="157"/>
      <c r="AJ533" s="99"/>
      <c r="AK533" s="99"/>
      <c r="AL533" s="99"/>
      <c r="AM533" s="99"/>
      <c r="AN533" s="161"/>
      <c r="AO533" s="99"/>
      <c r="AP533" s="99"/>
      <c r="AQ533" s="99"/>
      <c r="AR533" s="99"/>
      <c r="AS533" s="99"/>
      <c r="AT533" s="99"/>
      <c r="AU533" s="99"/>
      <c r="AV533" s="99"/>
      <c r="AW533" s="157"/>
      <c r="AX533" s="99"/>
      <c r="AY533" s="99"/>
      <c r="AZ533" s="99"/>
      <c r="BA533" s="99"/>
    </row>
    <row r="534" spans="1:53" ht="15.75" customHeight="1" x14ac:dyDescent="0.25">
      <c r="A534" s="99"/>
      <c r="B534" s="100"/>
      <c r="C534" s="99"/>
      <c r="D534" s="99"/>
      <c r="E534" s="99"/>
      <c r="F534" s="99"/>
      <c r="G534" s="99"/>
      <c r="H534" s="99"/>
      <c r="I534" s="99"/>
      <c r="J534" s="161"/>
      <c r="K534" s="161"/>
      <c r="L534" s="161"/>
      <c r="M534" s="161"/>
      <c r="N534" s="99"/>
      <c r="O534" s="99"/>
      <c r="P534" s="99"/>
      <c r="Q534" s="99"/>
      <c r="R534" s="99"/>
      <c r="S534" s="99"/>
      <c r="T534" s="99"/>
      <c r="U534" s="99"/>
      <c r="V534" s="99"/>
      <c r="W534" s="99"/>
      <c r="X534" s="99"/>
      <c r="Y534" s="99"/>
      <c r="Z534" s="160"/>
      <c r="AA534" s="99"/>
      <c r="AB534" s="159"/>
      <c r="AC534" s="158"/>
      <c r="AD534" s="99"/>
      <c r="AE534" s="99"/>
      <c r="AF534" s="99"/>
      <c r="AG534" s="99"/>
      <c r="AH534" s="99"/>
      <c r="AI534" s="157"/>
      <c r="AJ534" s="99"/>
      <c r="AK534" s="99"/>
      <c r="AL534" s="99"/>
      <c r="AM534" s="99"/>
      <c r="AN534" s="161"/>
      <c r="AO534" s="99"/>
      <c r="AP534" s="99"/>
      <c r="AQ534" s="99"/>
      <c r="AR534" s="99"/>
      <c r="AS534" s="99"/>
      <c r="AT534" s="99"/>
      <c r="AU534" s="99"/>
      <c r="AV534" s="99"/>
      <c r="AW534" s="157"/>
      <c r="AX534" s="99"/>
      <c r="AY534" s="99"/>
      <c r="AZ534" s="99"/>
      <c r="BA534" s="99"/>
    </row>
    <row r="535" spans="1:53" ht="15.75" customHeight="1" x14ac:dyDescent="0.25">
      <c r="A535" s="99"/>
      <c r="B535" s="100"/>
      <c r="C535" s="99"/>
      <c r="D535" s="99"/>
      <c r="E535" s="99"/>
      <c r="F535" s="99"/>
      <c r="G535" s="99"/>
      <c r="H535" s="99"/>
      <c r="I535" s="99"/>
      <c r="J535" s="161"/>
      <c r="K535" s="161"/>
      <c r="L535" s="161"/>
      <c r="M535" s="161"/>
      <c r="N535" s="99"/>
      <c r="O535" s="99"/>
      <c r="P535" s="99"/>
      <c r="Q535" s="99"/>
      <c r="R535" s="99"/>
      <c r="S535" s="99"/>
      <c r="T535" s="99"/>
      <c r="U535" s="99"/>
      <c r="V535" s="99"/>
      <c r="W535" s="99"/>
      <c r="X535" s="99"/>
      <c r="Y535" s="99"/>
      <c r="Z535" s="160"/>
      <c r="AA535" s="99"/>
      <c r="AB535" s="159"/>
      <c r="AC535" s="158"/>
      <c r="AD535" s="99"/>
      <c r="AE535" s="99"/>
      <c r="AF535" s="99"/>
      <c r="AG535" s="99"/>
      <c r="AH535" s="99"/>
      <c r="AI535" s="157"/>
      <c r="AJ535" s="99"/>
      <c r="AK535" s="99"/>
      <c r="AL535" s="99"/>
      <c r="AM535" s="99"/>
      <c r="AN535" s="161"/>
      <c r="AO535" s="99"/>
      <c r="AP535" s="99"/>
      <c r="AQ535" s="99"/>
      <c r="AR535" s="99"/>
      <c r="AS535" s="99"/>
      <c r="AT535" s="99"/>
      <c r="AU535" s="99"/>
      <c r="AV535" s="99"/>
      <c r="AW535" s="157"/>
      <c r="AX535" s="99"/>
      <c r="AY535" s="99"/>
      <c r="AZ535" s="99"/>
      <c r="BA535" s="99"/>
    </row>
    <row r="536" spans="1:53" ht="15.75" customHeight="1" x14ac:dyDescent="0.25">
      <c r="A536" s="99"/>
      <c r="B536" s="100"/>
      <c r="C536" s="99"/>
      <c r="D536" s="99"/>
      <c r="E536" s="99"/>
      <c r="F536" s="99"/>
      <c r="G536" s="99"/>
      <c r="H536" s="99"/>
      <c r="I536" s="99"/>
      <c r="J536" s="161"/>
      <c r="K536" s="161"/>
      <c r="L536" s="161"/>
      <c r="M536" s="161"/>
      <c r="N536" s="99"/>
      <c r="O536" s="99"/>
      <c r="P536" s="99"/>
      <c r="Q536" s="99"/>
      <c r="R536" s="99"/>
      <c r="S536" s="99"/>
      <c r="T536" s="99"/>
      <c r="U536" s="99"/>
      <c r="V536" s="99"/>
      <c r="W536" s="99"/>
      <c r="X536" s="99"/>
      <c r="Y536" s="99"/>
      <c r="Z536" s="160"/>
      <c r="AA536" s="99"/>
      <c r="AB536" s="159"/>
      <c r="AC536" s="158"/>
      <c r="AD536" s="99"/>
      <c r="AE536" s="99"/>
      <c r="AF536" s="99"/>
      <c r="AG536" s="99"/>
      <c r="AH536" s="99"/>
      <c r="AI536" s="157"/>
      <c r="AJ536" s="99"/>
      <c r="AK536" s="99"/>
      <c r="AL536" s="99"/>
      <c r="AM536" s="99"/>
      <c r="AN536" s="161"/>
      <c r="AO536" s="99"/>
      <c r="AP536" s="99"/>
      <c r="AQ536" s="99"/>
      <c r="AR536" s="99"/>
      <c r="AS536" s="99"/>
      <c r="AT536" s="99"/>
      <c r="AU536" s="99"/>
      <c r="AV536" s="99"/>
      <c r="AW536" s="157"/>
      <c r="AX536" s="99"/>
      <c r="AY536" s="99"/>
      <c r="AZ536" s="99"/>
      <c r="BA536" s="99"/>
    </row>
    <row r="537" spans="1:53" ht="15.75" customHeight="1" x14ac:dyDescent="0.25">
      <c r="A537" s="99"/>
      <c r="B537" s="100"/>
      <c r="C537" s="99"/>
      <c r="D537" s="99"/>
      <c r="E537" s="99"/>
      <c r="F537" s="99"/>
      <c r="G537" s="99"/>
      <c r="H537" s="99"/>
      <c r="I537" s="99"/>
      <c r="J537" s="161"/>
      <c r="K537" s="161"/>
      <c r="L537" s="161"/>
      <c r="M537" s="161"/>
      <c r="N537" s="99"/>
      <c r="O537" s="99"/>
      <c r="P537" s="99"/>
      <c r="Q537" s="99"/>
      <c r="R537" s="99"/>
      <c r="S537" s="99"/>
      <c r="T537" s="99"/>
      <c r="U537" s="99"/>
      <c r="V537" s="99"/>
      <c r="W537" s="99"/>
      <c r="X537" s="99"/>
      <c r="Y537" s="99"/>
      <c r="Z537" s="160"/>
      <c r="AA537" s="99"/>
      <c r="AB537" s="159"/>
      <c r="AC537" s="158"/>
      <c r="AD537" s="99"/>
      <c r="AE537" s="99"/>
      <c r="AF537" s="99"/>
      <c r="AG537" s="99"/>
      <c r="AH537" s="99"/>
      <c r="AI537" s="157"/>
      <c r="AJ537" s="99"/>
      <c r="AK537" s="99"/>
      <c r="AL537" s="99"/>
      <c r="AM537" s="99"/>
      <c r="AN537" s="161"/>
      <c r="AO537" s="99"/>
      <c r="AP537" s="99"/>
      <c r="AQ537" s="99"/>
      <c r="AR537" s="99"/>
      <c r="AS537" s="99"/>
      <c r="AT537" s="99"/>
      <c r="AU537" s="99"/>
      <c r="AV537" s="99"/>
      <c r="AW537" s="157"/>
      <c r="AX537" s="99"/>
      <c r="AY537" s="99"/>
      <c r="AZ537" s="99"/>
      <c r="BA537" s="99"/>
    </row>
    <row r="538" spans="1:53" ht="15.75" customHeight="1" x14ac:dyDescent="0.25">
      <c r="A538" s="99"/>
      <c r="B538" s="100"/>
      <c r="C538" s="99"/>
      <c r="D538" s="99"/>
      <c r="E538" s="99"/>
      <c r="F538" s="99"/>
      <c r="G538" s="99"/>
      <c r="H538" s="99"/>
      <c r="I538" s="99"/>
      <c r="J538" s="161"/>
      <c r="K538" s="161"/>
      <c r="L538" s="161"/>
      <c r="M538" s="161"/>
      <c r="N538" s="99"/>
      <c r="O538" s="99"/>
      <c r="P538" s="99"/>
      <c r="Q538" s="99"/>
      <c r="R538" s="99"/>
      <c r="S538" s="99"/>
      <c r="T538" s="99"/>
      <c r="U538" s="99"/>
      <c r="V538" s="99"/>
      <c r="W538" s="99"/>
      <c r="X538" s="99"/>
      <c r="Y538" s="99"/>
      <c r="Z538" s="160"/>
      <c r="AA538" s="99"/>
      <c r="AB538" s="159"/>
      <c r="AC538" s="158"/>
      <c r="AD538" s="99"/>
      <c r="AE538" s="99"/>
      <c r="AF538" s="99"/>
      <c r="AG538" s="99"/>
      <c r="AH538" s="99"/>
      <c r="AI538" s="157"/>
      <c r="AJ538" s="99"/>
      <c r="AK538" s="99"/>
      <c r="AL538" s="99"/>
      <c r="AM538" s="99"/>
      <c r="AN538" s="161"/>
      <c r="AO538" s="99"/>
      <c r="AP538" s="99"/>
      <c r="AQ538" s="99"/>
      <c r="AR538" s="99"/>
      <c r="AS538" s="99"/>
      <c r="AT538" s="99"/>
      <c r="AU538" s="99"/>
      <c r="AV538" s="99"/>
      <c r="AW538" s="157"/>
      <c r="AX538" s="99"/>
      <c r="AY538" s="99"/>
      <c r="AZ538" s="99"/>
      <c r="BA538" s="99"/>
    </row>
    <row r="539" spans="1:53" ht="15.75" customHeight="1" x14ac:dyDescent="0.25">
      <c r="A539" s="99"/>
      <c r="B539" s="100"/>
      <c r="C539" s="99"/>
      <c r="D539" s="99"/>
      <c r="E539" s="99"/>
      <c r="F539" s="99"/>
      <c r="G539" s="99"/>
      <c r="H539" s="99"/>
      <c r="I539" s="99"/>
      <c r="J539" s="161"/>
      <c r="K539" s="161"/>
      <c r="L539" s="161"/>
      <c r="M539" s="161"/>
      <c r="N539" s="99"/>
      <c r="O539" s="99"/>
      <c r="P539" s="99"/>
      <c r="Q539" s="99"/>
      <c r="R539" s="99"/>
      <c r="S539" s="99"/>
      <c r="T539" s="99"/>
      <c r="U539" s="99"/>
      <c r="V539" s="99"/>
      <c r="W539" s="99"/>
      <c r="X539" s="99"/>
      <c r="Y539" s="99"/>
      <c r="Z539" s="160"/>
      <c r="AA539" s="99"/>
      <c r="AB539" s="159"/>
      <c r="AC539" s="158"/>
      <c r="AD539" s="99"/>
      <c r="AE539" s="99"/>
      <c r="AF539" s="99"/>
      <c r="AG539" s="99"/>
      <c r="AH539" s="99"/>
      <c r="AI539" s="157"/>
      <c r="AJ539" s="99"/>
      <c r="AK539" s="99"/>
      <c r="AL539" s="99"/>
      <c r="AM539" s="99"/>
      <c r="AN539" s="161"/>
      <c r="AO539" s="99"/>
      <c r="AP539" s="99"/>
      <c r="AQ539" s="99"/>
      <c r="AR539" s="99"/>
      <c r="AS539" s="99"/>
      <c r="AT539" s="99"/>
      <c r="AU539" s="99"/>
      <c r="AV539" s="99"/>
      <c r="AW539" s="157"/>
      <c r="AX539" s="99"/>
      <c r="AY539" s="99"/>
      <c r="AZ539" s="99"/>
      <c r="BA539" s="99"/>
    </row>
    <row r="540" spans="1:53" ht="15.75" customHeight="1" x14ac:dyDescent="0.25">
      <c r="A540" s="99"/>
      <c r="B540" s="100"/>
      <c r="C540" s="99"/>
      <c r="D540" s="99"/>
      <c r="E540" s="99"/>
      <c r="F540" s="99"/>
      <c r="G540" s="99"/>
      <c r="H540" s="99"/>
      <c r="I540" s="99"/>
      <c r="J540" s="161"/>
      <c r="K540" s="161"/>
      <c r="L540" s="161"/>
      <c r="M540" s="161"/>
      <c r="N540" s="99"/>
      <c r="O540" s="99"/>
      <c r="P540" s="99"/>
      <c r="Q540" s="99"/>
      <c r="R540" s="99"/>
      <c r="S540" s="99"/>
      <c r="T540" s="99"/>
      <c r="U540" s="99"/>
      <c r="V540" s="99"/>
      <c r="W540" s="99"/>
      <c r="X540" s="99"/>
      <c r="Y540" s="99"/>
      <c r="Z540" s="160"/>
      <c r="AA540" s="99"/>
      <c r="AB540" s="159"/>
      <c r="AC540" s="158"/>
      <c r="AD540" s="99"/>
      <c r="AE540" s="99"/>
      <c r="AF540" s="99"/>
      <c r="AG540" s="99"/>
      <c r="AH540" s="99"/>
      <c r="AI540" s="157"/>
      <c r="AJ540" s="99"/>
      <c r="AK540" s="99"/>
      <c r="AL540" s="99"/>
      <c r="AM540" s="99"/>
      <c r="AN540" s="161"/>
      <c r="AO540" s="99"/>
      <c r="AP540" s="99"/>
      <c r="AQ540" s="99"/>
      <c r="AR540" s="99"/>
      <c r="AS540" s="99"/>
      <c r="AT540" s="99"/>
      <c r="AU540" s="99"/>
      <c r="AV540" s="99"/>
      <c r="AW540" s="157"/>
      <c r="AX540" s="99"/>
      <c r="AY540" s="99"/>
      <c r="AZ540" s="99"/>
      <c r="BA540" s="99"/>
    </row>
    <row r="541" spans="1:53" ht="15.75" customHeight="1" x14ac:dyDescent="0.25">
      <c r="A541" s="99"/>
      <c r="B541" s="100"/>
      <c r="C541" s="99"/>
      <c r="D541" s="99"/>
      <c r="E541" s="99"/>
      <c r="F541" s="99"/>
      <c r="G541" s="99"/>
      <c r="H541" s="99"/>
      <c r="I541" s="99"/>
      <c r="J541" s="161"/>
      <c r="K541" s="161"/>
      <c r="L541" s="161"/>
      <c r="M541" s="161"/>
      <c r="N541" s="99"/>
      <c r="O541" s="99"/>
      <c r="P541" s="99"/>
      <c r="Q541" s="99"/>
      <c r="R541" s="99"/>
      <c r="S541" s="99"/>
      <c r="T541" s="99"/>
      <c r="U541" s="99"/>
      <c r="V541" s="99"/>
      <c r="W541" s="99"/>
      <c r="X541" s="99"/>
      <c r="Y541" s="99"/>
      <c r="Z541" s="160"/>
      <c r="AA541" s="99"/>
      <c r="AB541" s="159"/>
      <c r="AC541" s="158"/>
      <c r="AD541" s="99"/>
      <c r="AE541" s="99"/>
      <c r="AF541" s="99"/>
      <c r="AG541" s="99"/>
      <c r="AH541" s="99"/>
      <c r="AI541" s="157"/>
      <c r="AJ541" s="99"/>
      <c r="AK541" s="99"/>
      <c r="AL541" s="99"/>
      <c r="AM541" s="99"/>
      <c r="AN541" s="161"/>
      <c r="AO541" s="99"/>
      <c r="AP541" s="99"/>
      <c r="AQ541" s="99"/>
      <c r="AR541" s="99"/>
      <c r="AS541" s="99"/>
      <c r="AT541" s="99"/>
      <c r="AU541" s="99"/>
      <c r="AV541" s="99"/>
      <c r="AW541" s="157"/>
      <c r="AX541" s="99"/>
      <c r="AY541" s="99"/>
      <c r="AZ541" s="99"/>
      <c r="BA541" s="99"/>
    </row>
    <row r="542" spans="1:53" ht="15.75" customHeight="1" x14ac:dyDescent="0.25">
      <c r="A542" s="99"/>
      <c r="B542" s="100"/>
      <c r="C542" s="99"/>
      <c r="D542" s="99"/>
      <c r="E542" s="99"/>
      <c r="F542" s="99"/>
      <c r="G542" s="99"/>
      <c r="H542" s="99"/>
      <c r="I542" s="99"/>
      <c r="J542" s="161"/>
      <c r="K542" s="161"/>
      <c r="L542" s="161"/>
      <c r="M542" s="161"/>
      <c r="N542" s="99"/>
      <c r="O542" s="99"/>
      <c r="P542" s="99"/>
      <c r="Q542" s="99"/>
      <c r="R542" s="99"/>
      <c r="S542" s="99"/>
      <c r="T542" s="99"/>
      <c r="U542" s="99"/>
      <c r="V542" s="99"/>
      <c r="W542" s="99"/>
      <c r="X542" s="99"/>
      <c r="Y542" s="99"/>
      <c r="Z542" s="160"/>
      <c r="AA542" s="99"/>
      <c r="AB542" s="159"/>
      <c r="AC542" s="158"/>
      <c r="AD542" s="99"/>
      <c r="AE542" s="99"/>
      <c r="AF542" s="99"/>
      <c r="AG542" s="99"/>
      <c r="AH542" s="99"/>
      <c r="AI542" s="157"/>
      <c r="AJ542" s="99"/>
      <c r="AK542" s="99"/>
      <c r="AL542" s="99"/>
      <c r="AM542" s="99"/>
      <c r="AN542" s="161"/>
      <c r="AO542" s="99"/>
      <c r="AP542" s="99"/>
      <c r="AQ542" s="99"/>
      <c r="AR542" s="99"/>
      <c r="AS542" s="99"/>
      <c r="AT542" s="99"/>
      <c r="AU542" s="99"/>
      <c r="AV542" s="99"/>
      <c r="AW542" s="157"/>
      <c r="AX542" s="99"/>
      <c r="AY542" s="99"/>
      <c r="AZ542" s="99"/>
      <c r="BA542" s="99"/>
    </row>
    <row r="543" spans="1:53" ht="15.75" customHeight="1" x14ac:dyDescent="0.25">
      <c r="A543" s="99"/>
      <c r="B543" s="100"/>
      <c r="C543" s="99"/>
      <c r="D543" s="99"/>
      <c r="E543" s="99"/>
      <c r="F543" s="99"/>
      <c r="G543" s="99"/>
      <c r="H543" s="99"/>
      <c r="I543" s="99"/>
      <c r="J543" s="161"/>
      <c r="K543" s="161"/>
      <c r="L543" s="161"/>
      <c r="M543" s="161"/>
      <c r="N543" s="99"/>
      <c r="O543" s="99"/>
      <c r="P543" s="99"/>
      <c r="Q543" s="99"/>
      <c r="R543" s="99"/>
      <c r="S543" s="99"/>
      <c r="T543" s="99"/>
      <c r="U543" s="99"/>
      <c r="V543" s="99"/>
      <c r="W543" s="99"/>
      <c r="X543" s="99"/>
      <c r="Y543" s="99"/>
      <c r="Z543" s="160"/>
      <c r="AA543" s="99"/>
      <c r="AB543" s="159"/>
      <c r="AC543" s="158"/>
      <c r="AD543" s="99"/>
      <c r="AE543" s="99"/>
      <c r="AF543" s="99"/>
      <c r="AG543" s="99"/>
      <c r="AH543" s="99"/>
      <c r="AI543" s="157"/>
      <c r="AJ543" s="99"/>
      <c r="AK543" s="99"/>
      <c r="AL543" s="99"/>
      <c r="AM543" s="99"/>
      <c r="AN543" s="161"/>
      <c r="AO543" s="99"/>
      <c r="AP543" s="99"/>
      <c r="AQ543" s="99"/>
      <c r="AR543" s="99"/>
      <c r="AS543" s="99"/>
      <c r="AT543" s="99"/>
      <c r="AU543" s="99"/>
      <c r="AV543" s="99"/>
      <c r="AW543" s="157"/>
      <c r="AX543" s="99"/>
      <c r="AY543" s="99"/>
      <c r="AZ543" s="99"/>
      <c r="BA543" s="99"/>
    </row>
    <row r="544" spans="1:53" ht="15.75" customHeight="1" x14ac:dyDescent="0.25">
      <c r="A544" s="99"/>
      <c r="B544" s="100"/>
      <c r="C544" s="99"/>
      <c r="D544" s="99"/>
      <c r="E544" s="99"/>
      <c r="F544" s="99"/>
      <c r="G544" s="99"/>
      <c r="H544" s="99"/>
      <c r="I544" s="99"/>
      <c r="J544" s="161"/>
      <c r="K544" s="161"/>
      <c r="L544" s="161"/>
      <c r="M544" s="161"/>
      <c r="N544" s="99"/>
      <c r="O544" s="99"/>
      <c r="P544" s="99"/>
      <c r="Q544" s="99"/>
      <c r="R544" s="99"/>
      <c r="S544" s="99"/>
      <c r="T544" s="99"/>
      <c r="U544" s="99"/>
      <c r="V544" s="99"/>
      <c r="W544" s="99"/>
      <c r="X544" s="99"/>
      <c r="Y544" s="99"/>
      <c r="Z544" s="160"/>
      <c r="AA544" s="99"/>
      <c r="AB544" s="159"/>
      <c r="AC544" s="158"/>
      <c r="AD544" s="99"/>
      <c r="AE544" s="99"/>
      <c r="AF544" s="99"/>
      <c r="AG544" s="99"/>
      <c r="AH544" s="99"/>
      <c r="AI544" s="157"/>
      <c r="AJ544" s="99"/>
      <c r="AK544" s="99"/>
      <c r="AL544" s="99"/>
      <c r="AM544" s="99"/>
      <c r="AN544" s="161"/>
      <c r="AO544" s="99"/>
      <c r="AP544" s="99"/>
      <c r="AQ544" s="99"/>
      <c r="AR544" s="99"/>
      <c r="AS544" s="99"/>
      <c r="AT544" s="99"/>
      <c r="AU544" s="99"/>
      <c r="AV544" s="99"/>
      <c r="AW544" s="157"/>
      <c r="AX544" s="99"/>
      <c r="AY544" s="99"/>
      <c r="AZ544" s="99"/>
      <c r="BA544" s="99"/>
    </row>
    <row r="545" spans="1:53" ht="15.75" customHeight="1" x14ac:dyDescent="0.25">
      <c r="A545" s="99"/>
      <c r="B545" s="100"/>
      <c r="C545" s="99"/>
      <c r="D545" s="99"/>
      <c r="E545" s="99"/>
      <c r="F545" s="99"/>
      <c r="G545" s="99"/>
      <c r="H545" s="99"/>
      <c r="I545" s="99"/>
      <c r="J545" s="161"/>
      <c r="K545" s="161"/>
      <c r="L545" s="161"/>
      <c r="M545" s="161"/>
      <c r="N545" s="99"/>
      <c r="O545" s="99"/>
      <c r="P545" s="99"/>
      <c r="Q545" s="99"/>
      <c r="R545" s="99"/>
      <c r="S545" s="99"/>
      <c r="T545" s="99"/>
      <c r="U545" s="99"/>
      <c r="V545" s="99"/>
      <c r="W545" s="99"/>
      <c r="X545" s="99"/>
      <c r="Y545" s="99"/>
      <c r="Z545" s="160"/>
      <c r="AA545" s="99"/>
      <c r="AB545" s="159"/>
      <c r="AC545" s="158"/>
      <c r="AD545" s="99"/>
      <c r="AE545" s="99"/>
      <c r="AF545" s="99"/>
      <c r="AG545" s="99"/>
      <c r="AH545" s="99"/>
      <c r="AI545" s="157"/>
      <c r="AJ545" s="99"/>
      <c r="AK545" s="99"/>
      <c r="AL545" s="99"/>
      <c r="AM545" s="99"/>
      <c r="AN545" s="161"/>
      <c r="AO545" s="99"/>
      <c r="AP545" s="99"/>
      <c r="AQ545" s="99"/>
      <c r="AR545" s="99"/>
      <c r="AS545" s="99"/>
      <c r="AT545" s="99"/>
      <c r="AU545" s="99"/>
      <c r="AV545" s="99"/>
      <c r="AW545" s="157"/>
      <c r="AX545" s="99"/>
      <c r="AY545" s="99"/>
      <c r="AZ545" s="99"/>
      <c r="BA545" s="99"/>
    </row>
    <row r="546" spans="1:53" ht="15.75" customHeight="1" x14ac:dyDescent="0.25">
      <c r="A546" s="99"/>
      <c r="B546" s="100"/>
      <c r="C546" s="99"/>
      <c r="D546" s="99"/>
      <c r="E546" s="99"/>
      <c r="F546" s="99"/>
      <c r="G546" s="99"/>
      <c r="H546" s="99"/>
      <c r="I546" s="99"/>
      <c r="J546" s="161"/>
      <c r="K546" s="161"/>
      <c r="L546" s="161"/>
      <c r="M546" s="161"/>
      <c r="N546" s="99"/>
      <c r="O546" s="99"/>
      <c r="P546" s="99"/>
      <c r="Q546" s="99"/>
      <c r="R546" s="99"/>
      <c r="S546" s="99"/>
      <c r="T546" s="99"/>
      <c r="U546" s="99"/>
      <c r="V546" s="99"/>
      <c r="W546" s="99"/>
      <c r="X546" s="99"/>
      <c r="Y546" s="99"/>
      <c r="Z546" s="160"/>
      <c r="AA546" s="99"/>
      <c r="AB546" s="159"/>
      <c r="AC546" s="158"/>
      <c r="AD546" s="99"/>
      <c r="AE546" s="99"/>
      <c r="AF546" s="99"/>
      <c r="AG546" s="99"/>
      <c r="AH546" s="99"/>
      <c r="AI546" s="157"/>
      <c r="AJ546" s="99"/>
      <c r="AK546" s="99"/>
      <c r="AL546" s="99"/>
      <c r="AM546" s="99"/>
      <c r="AN546" s="161"/>
      <c r="AO546" s="99"/>
      <c r="AP546" s="99"/>
      <c r="AQ546" s="99"/>
      <c r="AR546" s="99"/>
      <c r="AS546" s="99"/>
      <c r="AT546" s="99"/>
      <c r="AU546" s="99"/>
      <c r="AV546" s="99"/>
      <c r="AW546" s="157"/>
      <c r="AX546" s="99"/>
      <c r="AY546" s="99"/>
      <c r="AZ546" s="99"/>
      <c r="BA546" s="99"/>
    </row>
    <row r="547" spans="1:53" ht="15.75" customHeight="1" x14ac:dyDescent="0.25">
      <c r="A547" s="99"/>
      <c r="B547" s="100"/>
      <c r="C547" s="99"/>
      <c r="D547" s="99"/>
      <c r="E547" s="99"/>
      <c r="F547" s="99"/>
      <c r="G547" s="99"/>
      <c r="H547" s="99"/>
      <c r="I547" s="99"/>
      <c r="J547" s="161"/>
      <c r="K547" s="161"/>
      <c r="L547" s="161"/>
      <c r="M547" s="161"/>
      <c r="N547" s="99"/>
      <c r="O547" s="99"/>
      <c r="P547" s="99"/>
      <c r="Q547" s="99"/>
      <c r="R547" s="99"/>
      <c r="S547" s="99"/>
      <c r="T547" s="99"/>
      <c r="U547" s="99"/>
      <c r="V547" s="99"/>
      <c r="W547" s="99"/>
      <c r="X547" s="99"/>
      <c r="Y547" s="99"/>
      <c r="Z547" s="160"/>
      <c r="AA547" s="99"/>
      <c r="AB547" s="159"/>
      <c r="AC547" s="158"/>
      <c r="AD547" s="99"/>
      <c r="AE547" s="99"/>
      <c r="AF547" s="99"/>
      <c r="AG547" s="99"/>
      <c r="AH547" s="99"/>
      <c r="AI547" s="157"/>
      <c r="AJ547" s="99"/>
      <c r="AK547" s="99"/>
      <c r="AL547" s="99"/>
      <c r="AM547" s="99"/>
      <c r="AN547" s="161"/>
      <c r="AO547" s="99"/>
      <c r="AP547" s="99"/>
      <c r="AQ547" s="99"/>
      <c r="AR547" s="99"/>
      <c r="AS547" s="99"/>
      <c r="AT547" s="99"/>
      <c r="AU547" s="99"/>
      <c r="AV547" s="99"/>
      <c r="AW547" s="157"/>
      <c r="AX547" s="99"/>
      <c r="AY547" s="99"/>
      <c r="AZ547" s="99"/>
      <c r="BA547" s="99"/>
    </row>
    <row r="548" spans="1:53" ht="15.75" customHeight="1" x14ac:dyDescent="0.25">
      <c r="A548" s="99"/>
      <c r="B548" s="100"/>
      <c r="C548" s="99"/>
      <c r="D548" s="99"/>
      <c r="E548" s="99"/>
      <c r="F548" s="99"/>
      <c r="G548" s="99"/>
      <c r="H548" s="99"/>
      <c r="I548" s="99"/>
      <c r="J548" s="161"/>
      <c r="K548" s="161"/>
      <c r="L548" s="161"/>
      <c r="M548" s="161"/>
      <c r="N548" s="99"/>
      <c r="O548" s="99"/>
      <c r="P548" s="99"/>
      <c r="Q548" s="99"/>
      <c r="R548" s="99"/>
      <c r="S548" s="99"/>
      <c r="T548" s="99"/>
      <c r="U548" s="99"/>
      <c r="V548" s="99"/>
      <c r="W548" s="99"/>
      <c r="X548" s="99"/>
      <c r="Y548" s="99"/>
      <c r="Z548" s="160"/>
      <c r="AA548" s="99"/>
      <c r="AB548" s="159"/>
      <c r="AC548" s="158"/>
      <c r="AD548" s="99"/>
      <c r="AE548" s="99"/>
      <c r="AF548" s="99"/>
      <c r="AG548" s="99"/>
      <c r="AH548" s="99"/>
      <c r="AI548" s="157"/>
      <c r="AJ548" s="99"/>
      <c r="AK548" s="99"/>
      <c r="AL548" s="99"/>
      <c r="AM548" s="99"/>
      <c r="AN548" s="161"/>
      <c r="AO548" s="99"/>
      <c r="AP548" s="99"/>
      <c r="AQ548" s="99"/>
      <c r="AR548" s="99"/>
      <c r="AS548" s="99"/>
      <c r="AT548" s="99"/>
      <c r="AU548" s="99"/>
      <c r="AV548" s="99"/>
      <c r="AW548" s="157"/>
      <c r="AX548" s="99"/>
      <c r="AY548" s="99"/>
      <c r="AZ548" s="99"/>
      <c r="BA548" s="99"/>
    </row>
    <row r="549" spans="1:53" ht="15.75" customHeight="1" x14ac:dyDescent="0.25">
      <c r="A549" s="99"/>
      <c r="B549" s="100"/>
      <c r="C549" s="99"/>
      <c r="D549" s="99"/>
      <c r="E549" s="99"/>
      <c r="F549" s="99"/>
      <c r="G549" s="99"/>
      <c r="H549" s="99"/>
      <c r="I549" s="99"/>
      <c r="J549" s="161"/>
      <c r="K549" s="161"/>
      <c r="L549" s="161"/>
      <c r="M549" s="161"/>
      <c r="N549" s="99"/>
      <c r="O549" s="99"/>
      <c r="P549" s="99"/>
      <c r="Q549" s="99"/>
      <c r="R549" s="99"/>
      <c r="S549" s="99"/>
      <c r="T549" s="99"/>
      <c r="U549" s="99"/>
      <c r="V549" s="99"/>
      <c r="W549" s="99"/>
      <c r="X549" s="99"/>
      <c r="Y549" s="99"/>
      <c r="Z549" s="160"/>
      <c r="AA549" s="99"/>
      <c r="AB549" s="159"/>
      <c r="AC549" s="158"/>
      <c r="AD549" s="99"/>
      <c r="AE549" s="99"/>
      <c r="AF549" s="99"/>
      <c r="AG549" s="99"/>
      <c r="AH549" s="99"/>
      <c r="AI549" s="157"/>
      <c r="AJ549" s="99"/>
      <c r="AK549" s="99"/>
      <c r="AL549" s="99"/>
      <c r="AM549" s="99"/>
      <c r="AN549" s="161"/>
      <c r="AO549" s="99"/>
      <c r="AP549" s="99"/>
      <c r="AQ549" s="99"/>
      <c r="AR549" s="99"/>
      <c r="AS549" s="99"/>
      <c r="AT549" s="99"/>
      <c r="AU549" s="99"/>
      <c r="AV549" s="99"/>
      <c r="AW549" s="157"/>
      <c r="AX549" s="99"/>
      <c r="AY549" s="99"/>
      <c r="AZ549" s="99"/>
      <c r="BA549" s="99"/>
    </row>
    <row r="550" spans="1:53" ht="15.75" customHeight="1" x14ac:dyDescent="0.25">
      <c r="A550" s="99"/>
      <c r="B550" s="100"/>
      <c r="C550" s="99"/>
      <c r="D550" s="99"/>
      <c r="E550" s="99"/>
      <c r="F550" s="99"/>
      <c r="G550" s="99"/>
      <c r="H550" s="99"/>
      <c r="I550" s="99"/>
      <c r="J550" s="161"/>
      <c r="K550" s="161"/>
      <c r="L550" s="161"/>
      <c r="M550" s="161"/>
      <c r="N550" s="99"/>
      <c r="O550" s="99"/>
      <c r="P550" s="99"/>
      <c r="Q550" s="99"/>
      <c r="R550" s="99"/>
      <c r="S550" s="99"/>
      <c r="T550" s="99"/>
      <c r="U550" s="99"/>
      <c r="V550" s="99"/>
      <c r="W550" s="99"/>
      <c r="X550" s="99"/>
      <c r="Y550" s="99"/>
      <c r="Z550" s="160"/>
      <c r="AA550" s="99"/>
      <c r="AB550" s="159"/>
      <c r="AC550" s="158"/>
      <c r="AD550" s="99"/>
      <c r="AE550" s="99"/>
      <c r="AF550" s="99"/>
      <c r="AG550" s="99"/>
      <c r="AH550" s="99"/>
      <c r="AI550" s="157"/>
      <c r="AJ550" s="99"/>
      <c r="AK550" s="99"/>
      <c r="AL550" s="99"/>
      <c r="AM550" s="99"/>
      <c r="AN550" s="161"/>
      <c r="AO550" s="99"/>
      <c r="AP550" s="99"/>
      <c r="AQ550" s="99"/>
      <c r="AR550" s="99"/>
      <c r="AS550" s="99"/>
      <c r="AT550" s="99"/>
      <c r="AU550" s="99"/>
      <c r="AV550" s="99"/>
      <c r="AW550" s="157"/>
      <c r="AX550" s="99"/>
      <c r="AY550" s="99"/>
      <c r="AZ550" s="99"/>
      <c r="BA550" s="99"/>
    </row>
    <row r="551" spans="1:53" ht="15.75" customHeight="1" x14ac:dyDescent="0.25">
      <c r="A551" s="99"/>
      <c r="B551" s="100"/>
      <c r="C551" s="99"/>
      <c r="D551" s="99"/>
      <c r="E551" s="99"/>
      <c r="F551" s="99"/>
      <c r="G551" s="99"/>
      <c r="H551" s="99"/>
      <c r="I551" s="99"/>
      <c r="J551" s="161"/>
      <c r="K551" s="161"/>
      <c r="L551" s="161"/>
      <c r="M551" s="161"/>
      <c r="N551" s="99"/>
      <c r="O551" s="99"/>
      <c r="P551" s="99"/>
      <c r="Q551" s="99"/>
      <c r="R551" s="99"/>
      <c r="S551" s="99"/>
      <c r="T551" s="99"/>
      <c r="U551" s="99"/>
      <c r="V551" s="99"/>
      <c r="W551" s="99"/>
      <c r="X551" s="99"/>
      <c r="Y551" s="99"/>
      <c r="Z551" s="160"/>
      <c r="AA551" s="99"/>
      <c r="AB551" s="159"/>
      <c r="AC551" s="158"/>
      <c r="AD551" s="99"/>
      <c r="AE551" s="99"/>
      <c r="AF551" s="99"/>
      <c r="AG551" s="99"/>
      <c r="AH551" s="99"/>
      <c r="AI551" s="157"/>
      <c r="AJ551" s="99"/>
      <c r="AK551" s="99"/>
      <c r="AL551" s="99"/>
      <c r="AM551" s="99"/>
      <c r="AN551" s="161"/>
      <c r="AO551" s="99"/>
      <c r="AP551" s="99"/>
      <c r="AQ551" s="99"/>
      <c r="AR551" s="99"/>
      <c r="AS551" s="99"/>
      <c r="AT551" s="99"/>
      <c r="AU551" s="99"/>
      <c r="AV551" s="99"/>
      <c r="AW551" s="157"/>
      <c r="AX551" s="99"/>
      <c r="AY551" s="99"/>
      <c r="AZ551" s="99"/>
      <c r="BA551" s="99"/>
    </row>
    <row r="552" spans="1:53" ht="15.75" customHeight="1" x14ac:dyDescent="0.25">
      <c r="A552" s="99"/>
      <c r="B552" s="100"/>
      <c r="C552" s="99"/>
      <c r="D552" s="99"/>
      <c r="E552" s="99"/>
      <c r="F552" s="99"/>
      <c r="G552" s="99"/>
      <c r="H552" s="99"/>
      <c r="I552" s="99"/>
      <c r="J552" s="161"/>
      <c r="K552" s="161"/>
      <c r="L552" s="161"/>
      <c r="M552" s="161"/>
      <c r="N552" s="99"/>
      <c r="O552" s="99"/>
      <c r="P552" s="99"/>
      <c r="Q552" s="99"/>
      <c r="R552" s="99"/>
      <c r="S552" s="99"/>
      <c r="T552" s="99"/>
      <c r="U552" s="99"/>
      <c r="V552" s="99"/>
      <c r="W552" s="99"/>
      <c r="X552" s="99"/>
      <c r="Y552" s="99"/>
      <c r="Z552" s="160"/>
      <c r="AA552" s="99"/>
      <c r="AB552" s="159"/>
      <c r="AC552" s="158"/>
      <c r="AD552" s="99"/>
      <c r="AE552" s="99"/>
      <c r="AF552" s="99"/>
      <c r="AG552" s="99"/>
      <c r="AH552" s="99"/>
      <c r="AI552" s="157"/>
      <c r="AJ552" s="99"/>
      <c r="AK552" s="99"/>
      <c r="AL552" s="99"/>
      <c r="AM552" s="99"/>
      <c r="AN552" s="161"/>
      <c r="AO552" s="99"/>
      <c r="AP552" s="99"/>
      <c r="AQ552" s="99"/>
      <c r="AR552" s="99"/>
      <c r="AS552" s="99"/>
      <c r="AT552" s="99"/>
      <c r="AU552" s="99"/>
      <c r="AV552" s="99"/>
      <c r="AW552" s="157"/>
      <c r="AX552" s="99"/>
      <c r="AY552" s="99"/>
      <c r="AZ552" s="99"/>
      <c r="BA552" s="99"/>
    </row>
    <row r="553" spans="1:53" ht="15.75" customHeight="1" x14ac:dyDescent="0.25">
      <c r="A553" s="99"/>
      <c r="B553" s="100"/>
      <c r="C553" s="99"/>
      <c r="D553" s="99"/>
      <c r="E553" s="99"/>
      <c r="F553" s="99"/>
      <c r="G553" s="99"/>
      <c r="H553" s="99"/>
      <c r="I553" s="99"/>
      <c r="J553" s="161"/>
      <c r="K553" s="161"/>
      <c r="L553" s="161"/>
      <c r="M553" s="161"/>
      <c r="N553" s="99"/>
      <c r="O553" s="99"/>
      <c r="P553" s="99"/>
      <c r="Q553" s="99"/>
      <c r="R553" s="99"/>
      <c r="S553" s="99"/>
      <c r="T553" s="99"/>
      <c r="U553" s="99"/>
      <c r="V553" s="99"/>
      <c r="W553" s="99"/>
      <c r="X553" s="99"/>
      <c r="Y553" s="99"/>
      <c r="Z553" s="160"/>
      <c r="AA553" s="99"/>
      <c r="AB553" s="159"/>
      <c r="AC553" s="158"/>
      <c r="AD553" s="99"/>
      <c r="AE553" s="99"/>
      <c r="AF553" s="99"/>
      <c r="AG553" s="99"/>
      <c r="AH553" s="99"/>
      <c r="AI553" s="157"/>
      <c r="AJ553" s="99"/>
      <c r="AK553" s="99"/>
      <c r="AL553" s="99"/>
      <c r="AM553" s="99"/>
      <c r="AN553" s="161"/>
      <c r="AO553" s="99"/>
      <c r="AP553" s="99"/>
      <c r="AQ553" s="99"/>
      <c r="AR553" s="99"/>
      <c r="AS553" s="99"/>
      <c r="AT553" s="99"/>
      <c r="AU553" s="99"/>
      <c r="AV553" s="99"/>
      <c r="AW553" s="157"/>
      <c r="AX553" s="99"/>
      <c r="AY553" s="99"/>
      <c r="AZ553" s="99"/>
      <c r="BA553" s="99"/>
    </row>
    <row r="554" spans="1:53" ht="15.75" customHeight="1" x14ac:dyDescent="0.25">
      <c r="A554" s="99"/>
      <c r="B554" s="100"/>
      <c r="C554" s="99"/>
      <c r="D554" s="99"/>
      <c r="E554" s="99"/>
      <c r="F554" s="99"/>
      <c r="G554" s="99"/>
      <c r="H554" s="99"/>
      <c r="I554" s="99"/>
      <c r="J554" s="161"/>
      <c r="K554" s="161"/>
      <c r="L554" s="161"/>
      <c r="M554" s="161"/>
      <c r="N554" s="99"/>
      <c r="O554" s="99"/>
      <c r="P554" s="99"/>
      <c r="Q554" s="99"/>
      <c r="R554" s="99"/>
      <c r="S554" s="99"/>
      <c r="T554" s="99"/>
      <c r="U554" s="99"/>
      <c r="V554" s="99"/>
      <c r="W554" s="99"/>
      <c r="X554" s="99"/>
      <c r="Y554" s="99"/>
      <c r="Z554" s="160"/>
      <c r="AA554" s="99"/>
      <c r="AB554" s="159"/>
      <c r="AC554" s="158"/>
      <c r="AD554" s="99"/>
      <c r="AE554" s="99"/>
      <c r="AF554" s="99"/>
      <c r="AG554" s="99"/>
      <c r="AH554" s="99"/>
      <c r="AI554" s="157"/>
      <c r="AJ554" s="99"/>
      <c r="AK554" s="99"/>
      <c r="AL554" s="99"/>
      <c r="AM554" s="99"/>
      <c r="AN554" s="161"/>
      <c r="AO554" s="99"/>
      <c r="AP554" s="99"/>
      <c r="AQ554" s="99"/>
      <c r="AR554" s="99"/>
      <c r="AS554" s="99"/>
      <c r="AT554" s="99"/>
      <c r="AU554" s="99"/>
      <c r="AV554" s="99"/>
      <c r="AW554" s="157"/>
      <c r="AX554" s="99"/>
      <c r="AY554" s="99"/>
      <c r="AZ554" s="99"/>
      <c r="BA554" s="99"/>
    </row>
    <row r="555" spans="1:53" ht="15.75" customHeight="1" x14ac:dyDescent="0.25">
      <c r="A555" s="99"/>
      <c r="B555" s="100"/>
      <c r="C555" s="99"/>
      <c r="D555" s="99"/>
      <c r="E555" s="99"/>
      <c r="F555" s="99"/>
      <c r="G555" s="99"/>
      <c r="H555" s="99"/>
      <c r="I555" s="99"/>
      <c r="J555" s="161"/>
      <c r="K555" s="161"/>
      <c r="L555" s="161"/>
      <c r="M555" s="161"/>
      <c r="N555" s="99"/>
      <c r="O555" s="99"/>
      <c r="P555" s="99"/>
      <c r="Q555" s="99"/>
      <c r="R555" s="99"/>
      <c r="S555" s="99"/>
      <c r="T555" s="99"/>
      <c r="U555" s="99"/>
      <c r="V555" s="99"/>
      <c r="W555" s="99"/>
      <c r="X555" s="99"/>
      <c r="Y555" s="99"/>
      <c r="Z555" s="160"/>
      <c r="AA555" s="99"/>
      <c r="AB555" s="159"/>
      <c r="AC555" s="158"/>
      <c r="AD555" s="99"/>
      <c r="AE555" s="99"/>
      <c r="AF555" s="99"/>
      <c r="AG555" s="99"/>
      <c r="AH555" s="99"/>
      <c r="AI555" s="157"/>
      <c r="AJ555" s="99"/>
      <c r="AK555" s="99"/>
      <c r="AL555" s="99"/>
      <c r="AM555" s="99"/>
      <c r="AN555" s="161"/>
      <c r="AO555" s="99"/>
      <c r="AP555" s="99"/>
      <c r="AQ555" s="99"/>
      <c r="AR555" s="99"/>
      <c r="AS555" s="99"/>
      <c r="AT555" s="99"/>
      <c r="AU555" s="99"/>
      <c r="AV555" s="99"/>
      <c r="AW555" s="157"/>
      <c r="AX555" s="99"/>
      <c r="AY555" s="99"/>
      <c r="AZ555" s="99"/>
      <c r="BA555" s="99"/>
    </row>
    <row r="556" spans="1:53" ht="15.75" customHeight="1" x14ac:dyDescent="0.25">
      <c r="A556" s="99"/>
      <c r="B556" s="100"/>
      <c r="C556" s="99"/>
      <c r="D556" s="99"/>
      <c r="E556" s="99"/>
      <c r="F556" s="99"/>
      <c r="G556" s="99"/>
      <c r="H556" s="99"/>
      <c r="I556" s="99"/>
      <c r="J556" s="161"/>
      <c r="K556" s="161"/>
      <c r="L556" s="161"/>
      <c r="M556" s="161"/>
      <c r="N556" s="99"/>
      <c r="O556" s="99"/>
      <c r="P556" s="99"/>
      <c r="Q556" s="99"/>
      <c r="R556" s="99"/>
      <c r="S556" s="99"/>
      <c r="T556" s="99"/>
      <c r="U556" s="99"/>
      <c r="V556" s="99"/>
      <c r="W556" s="99"/>
      <c r="X556" s="99"/>
      <c r="Y556" s="99"/>
      <c r="Z556" s="160"/>
      <c r="AA556" s="99"/>
      <c r="AB556" s="159"/>
      <c r="AC556" s="158"/>
      <c r="AD556" s="99"/>
      <c r="AE556" s="99"/>
      <c r="AF556" s="99"/>
      <c r="AG556" s="99"/>
      <c r="AH556" s="99"/>
      <c r="AI556" s="157"/>
      <c r="AJ556" s="99"/>
      <c r="AK556" s="99"/>
      <c r="AL556" s="99"/>
      <c r="AM556" s="99"/>
      <c r="AN556" s="161"/>
      <c r="AO556" s="99"/>
      <c r="AP556" s="99"/>
      <c r="AQ556" s="99"/>
      <c r="AR556" s="99"/>
      <c r="AS556" s="99"/>
      <c r="AT556" s="99"/>
      <c r="AU556" s="99"/>
      <c r="AV556" s="99"/>
      <c r="AW556" s="157"/>
      <c r="AX556" s="99"/>
      <c r="AY556" s="99"/>
      <c r="AZ556" s="99"/>
      <c r="BA556" s="99"/>
    </row>
    <row r="557" spans="1:53" ht="15.75" customHeight="1" x14ac:dyDescent="0.25">
      <c r="A557" s="99"/>
      <c r="B557" s="100"/>
      <c r="C557" s="99"/>
      <c r="D557" s="99"/>
      <c r="E557" s="99"/>
      <c r="F557" s="99"/>
      <c r="G557" s="99"/>
      <c r="H557" s="99"/>
      <c r="I557" s="99"/>
      <c r="J557" s="161"/>
      <c r="K557" s="161"/>
      <c r="L557" s="161"/>
      <c r="M557" s="161"/>
      <c r="N557" s="99"/>
      <c r="O557" s="99"/>
      <c r="P557" s="99"/>
      <c r="Q557" s="99"/>
      <c r="R557" s="99"/>
      <c r="S557" s="99"/>
      <c r="T557" s="99"/>
      <c r="U557" s="99"/>
      <c r="V557" s="99"/>
      <c r="W557" s="99"/>
      <c r="X557" s="99"/>
      <c r="Y557" s="99"/>
      <c r="Z557" s="160"/>
      <c r="AA557" s="99"/>
      <c r="AB557" s="159"/>
      <c r="AC557" s="158"/>
      <c r="AD557" s="99"/>
      <c r="AE557" s="99"/>
      <c r="AF557" s="99"/>
      <c r="AG557" s="99"/>
      <c r="AH557" s="99"/>
      <c r="AI557" s="157"/>
      <c r="AJ557" s="99"/>
      <c r="AK557" s="99"/>
      <c r="AL557" s="99"/>
      <c r="AM557" s="99"/>
      <c r="AN557" s="161"/>
      <c r="AO557" s="99"/>
      <c r="AP557" s="99"/>
      <c r="AQ557" s="99"/>
      <c r="AR557" s="99"/>
      <c r="AS557" s="99"/>
      <c r="AT557" s="99"/>
      <c r="AU557" s="99"/>
      <c r="AV557" s="99"/>
      <c r="AW557" s="157"/>
      <c r="AX557" s="99"/>
      <c r="AY557" s="99"/>
      <c r="AZ557" s="99"/>
      <c r="BA557" s="99"/>
    </row>
    <row r="558" spans="1:53" ht="15.75" customHeight="1" x14ac:dyDescent="0.25">
      <c r="A558" s="99"/>
      <c r="B558" s="100"/>
      <c r="C558" s="99"/>
      <c r="D558" s="99"/>
      <c r="E558" s="99"/>
      <c r="F558" s="99"/>
      <c r="G558" s="99"/>
      <c r="H558" s="99"/>
      <c r="I558" s="99"/>
      <c r="J558" s="161"/>
      <c r="K558" s="161"/>
      <c r="L558" s="161"/>
      <c r="M558" s="161"/>
      <c r="N558" s="99"/>
      <c r="O558" s="99"/>
      <c r="P558" s="99"/>
      <c r="Q558" s="99"/>
      <c r="R558" s="99"/>
      <c r="S558" s="99"/>
      <c r="T558" s="99"/>
      <c r="U558" s="99"/>
      <c r="V558" s="99"/>
      <c r="W558" s="99"/>
      <c r="X558" s="99"/>
      <c r="Y558" s="99"/>
      <c r="Z558" s="160"/>
      <c r="AA558" s="99"/>
      <c r="AB558" s="159"/>
      <c r="AC558" s="158"/>
      <c r="AD558" s="99"/>
      <c r="AE558" s="99"/>
      <c r="AF558" s="99"/>
      <c r="AG558" s="99"/>
      <c r="AH558" s="99"/>
      <c r="AI558" s="157"/>
      <c r="AJ558" s="99"/>
      <c r="AK558" s="99"/>
      <c r="AL558" s="99"/>
      <c r="AM558" s="99"/>
      <c r="AN558" s="161"/>
      <c r="AO558" s="99"/>
      <c r="AP558" s="99"/>
      <c r="AQ558" s="99"/>
      <c r="AR558" s="99"/>
      <c r="AS558" s="99"/>
      <c r="AT558" s="99"/>
      <c r="AU558" s="99"/>
      <c r="AV558" s="99"/>
      <c r="AW558" s="157"/>
      <c r="AX558" s="99"/>
      <c r="AY558" s="99"/>
      <c r="AZ558" s="99"/>
      <c r="BA558" s="99"/>
    </row>
    <row r="559" spans="1:53" ht="15.75" customHeight="1" x14ac:dyDescent="0.25">
      <c r="A559" s="99"/>
      <c r="B559" s="100"/>
      <c r="C559" s="99"/>
      <c r="D559" s="99"/>
      <c r="E559" s="99"/>
      <c r="F559" s="99"/>
      <c r="G559" s="99"/>
      <c r="H559" s="99"/>
      <c r="I559" s="99"/>
      <c r="J559" s="161"/>
      <c r="K559" s="161"/>
      <c r="L559" s="161"/>
      <c r="M559" s="161"/>
      <c r="N559" s="99"/>
      <c r="O559" s="99"/>
      <c r="P559" s="99"/>
      <c r="Q559" s="99"/>
      <c r="R559" s="99"/>
      <c r="S559" s="99"/>
      <c r="T559" s="99"/>
      <c r="U559" s="99"/>
      <c r="V559" s="99"/>
      <c r="W559" s="99"/>
      <c r="X559" s="99"/>
      <c r="Y559" s="99"/>
      <c r="Z559" s="160"/>
      <c r="AA559" s="99"/>
      <c r="AB559" s="159"/>
      <c r="AC559" s="158"/>
      <c r="AD559" s="99"/>
      <c r="AE559" s="99"/>
      <c r="AF559" s="99"/>
      <c r="AG559" s="99"/>
      <c r="AH559" s="99"/>
      <c r="AI559" s="157"/>
      <c r="AJ559" s="99"/>
      <c r="AK559" s="99"/>
      <c r="AL559" s="99"/>
      <c r="AM559" s="99"/>
      <c r="AN559" s="161"/>
      <c r="AO559" s="99"/>
      <c r="AP559" s="99"/>
      <c r="AQ559" s="99"/>
      <c r="AR559" s="99"/>
      <c r="AS559" s="99"/>
      <c r="AT559" s="99"/>
      <c r="AU559" s="99"/>
      <c r="AV559" s="99"/>
      <c r="AW559" s="157"/>
      <c r="AX559" s="99"/>
      <c r="AY559" s="99"/>
      <c r="AZ559" s="99"/>
      <c r="BA559" s="99"/>
    </row>
    <row r="560" spans="1:53" ht="15.75" customHeight="1" x14ac:dyDescent="0.25">
      <c r="A560" s="99"/>
      <c r="B560" s="100"/>
      <c r="C560" s="99"/>
      <c r="D560" s="99"/>
      <c r="E560" s="99"/>
      <c r="F560" s="99"/>
      <c r="G560" s="99"/>
      <c r="H560" s="99"/>
      <c r="I560" s="99"/>
      <c r="J560" s="161"/>
      <c r="K560" s="161"/>
      <c r="L560" s="161"/>
      <c r="M560" s="161"/>
      <c r="N560" s="99"/>
      <c r="O560" s="99"/>
      <c r="P560" s="99"/>
      <c r="Q560" s="99"/>
      <c r="R560" s="99"/>
      <c r="S560" s="99"/>
      <c r="T560" s="99"/>
      <c r="U560" s="99"/>
      <c r="V560" s="99"/>
      <c r="W560" s="99"/>
      <c r="X560" s="99"/>
      <c r="Y560" s="99"/>
      <c r="Z560" s="160"/>
      <c r="AA560" s="99"/>
      <c r="AB560" s="159"/>
      <c r="AC560" s="158"/>
      <c r="AD560" s="99"/>
      <c r="AE560" s="99"/>
      <c r="AF560" s="99"/>
      <c r="AG560" s="99"/>
      <c r="AH560" s="99"/>
      <c r="AI560" s="157"/>
      <c r="AJ560" s="99"/>
      <c r="AK560" s="99"/>
      <c r="AL560" s="99"/>
      <c r="AM560" s="99"/>
      <c r="AN560" s="161"/>
      <c r="AO560" s="99"/>
      <c r="AP560" s="99"/>
      <c r="AQ560" s="99"/>
      <c r="AR560" s="99"/>
      <c r="AS560" s="99"/>
      <c r="AT560" s="99"/>
      <c r="AU560" s="99"/>
      <c r="AV560" s="99"/>
      <c r="AW560" s="157"/>
      <c r="AX560" s="99"/>
      <c r="AY560" s="99"/>
      <c r="AZ560" s="99"/>
      <c r="BA560" s="99"/>
    </row>
    <row r="561" spans="1:53" ht="15.75" customHeight="1" x14ac:dyDescent="0.25">
      <c r="A561" s="99"/>
      <c r="B561" s="100"/>
      <c r="C561" s="99"/>
      <c r="D561" s="99"/>
      <c r="E561" s="99"/>
      <c r="F561" s="99"/>
      <c r="G561" s="99"/>
      <c r="H561" s="99"/>
      <c r="I561" s="99"/>
      <c r="J561" s="161"/>
      <c r="K561" s="161"/>
      <c r="L561" s="161"/>
      <c r="M561" s="161"/>
      <c r="N561" s="99"/>
      <c r="O561" s="99"/>
      <c r="P561" s="99"/>
      <c r="Q561" s="99"/>
      <c r="R561" s="99"/>
      <c r="S561" s="99"/>
      <c r="T561" s="99"/>
      <c r="U561" s="99"/>
      <c r="V561" s="99"/>
      <c r="W561" s="99"/>
      <c r="X561" s="99"/>
      <c r="Y561" s="99"/>
      <c r="Z561" s="160"/>
      <c r="AA561" s="99"/>
      <c r="AB561" s="159"/>
      <c r="AC561" s="158"/>
      <c r="AD561" s="99"/>
      <c r="AE561" s="99"/>
      <c r="AF561" s="99"/>
      <c r="AG561" s="99"/>
      <c r="AH561" s="99"/>
      <c r="AI561" s="157"/>
      <c r="AJ561" s="99"/>
      <c r="AK561" s="99"/>
      <c r="AL561" s="99"/>
      <c r="AM561" s="99"/>
      <c r="AN561" s="161"/>
      <c r="AO561" s="99"/>
      <c r="AP561" s="99"/>
      <c r="AQ561" s="99"/>
      <c r="AR561" s="99"/>
      <c r="AS561" s="99"/>
      <c r="AT561" s="99"/>
      <c r="AU561" s="99"/>
      <c r="AV561" s="99"/>
      <c r="AW561" s="157"/>
      <c r="AX561" s="99"/>
      <c r="AY561" s="99"/>
      <c r="AZ561" s="99"/>
      <c r="BA561" s="99"/>
    </row>
    <row r="562" spans="1:53" ht="15.75" customHeight="1" x14ac:dyDescent="0.25">
      <c r="A562" s="99"/>
      <c r="B562" s="100"/>
      <c r="C562" s="99"/>
      <c r="D562" s="99"/>
      <c r="E562" s="99"/>
      <c r="F562" s="99"/>
      <c r="G562" s="99"/>
      <c r="H562" s="99"/>
      <c r="I562" s="99"/>
      <c r="J562" s="161"/>
      <c r="K562" s="161"/>
      <c r="L562" s="161"/>
      <c r="M562" s="161"/>
      <c r="N562" s="99"/>
      <c r="O562" s="99"/>
      <c r="P562" s="99"/>
      <c r="Q562" s="99"/>
      <c r="R562" s="99"/>
      <c r="S562" s="99"/>
      <c r="T562" s="99"/>
      <c r="U562" s="99"/>
      <c r="V562" s="99"/>
      <c r="W562" s="99"/>
      <c r="X562" s="99"/>
      <c r="Y562" s="99"/>
      <c r="Z562" s="160"/>
      <c r="AA562" s="99"/>
      <c r="AB562" s="159"/>
      <c r="AC562" s="158"/>
      <c r="AD562" s="99"/>
      <c r="AE562" s="99"/>
      <c r="AF562" s="99"/>
      <c r="AG562" s="99"/>
      <c r="AH562" s="99"/>
      <c r="AI562" s="157"/>
      <c r="AJ562" s="99"/>
      <c r="AK562" s="99"/>
      <c r="AL562" s="99"/>
      <c r="AM562" s="99"/>
      <c r="AN562" s="161"/>
      <c r="AO562" s="99"/>
      <c r="AP562" s="99"/>
      <c r="AQ562" s="99"/>
      <c r="AR562" s="99"/>
      <c r="AS562" s="99"/>
      <c r="AT562" s="99"/>
      <c r="AU562" s="99"/>
      <c r="AV562" s="99"/>
      <c r="AW562" s="157"/>
      <c r="AX562" s="99"/>
      <c r="AY562" s="99"/>
      <c r="AZ562" s="99"/>
      <c r="BA562" s="99"/>
    </row>
    <row r="563" spans="1:53" ht="15.75" customHeight="1" x14ac:dyDescent="0.25">
      <c r="A563" s="99"/>
      <c r="B563" s="100"/>
      <c r="C563" s="99"/>
      <c r="D563" s="99"/>
      <c r="E563" s="99"/>
      <c r="F563" s="99"/>
      <c r="G563" s="99"/>
      <c r="H563" s="99"/>
      <c r="I563" s="99"/>
      <c r="J563" s="161"/>
      <c r="K563" s="161"/>
      <c r="L563" s="161"/>
      <c r="M563" s="161"/>
      <c r="N563" s="99"/>
      <c r="O563" s="99"/>
      <c r="P563" s="99"/>
      <c r="Q563" s="99"/>
      <c r="R563" s="99"/>
      <c r="S563" s="99"/>
      <c r="T563" s="99"/>
      <c r="U563" s="99"/>
      <c r="V563" s="99"/>
      <c r="W563" s="99"/>
      <c r="X563" s="99"/>
      <c r="Y563" s="99"/>
      <c r="Z563" s="160"/>
      <c r="AA563" s="99"/>
      <c r="AB563" s="159"/>
      <c r="AC563" s="158"/>
      <c r="AD563" s="99"/>
      <c r="AE563" s="99"/>
      <c r="AF563" s="99"/>
      <c r="AG563" s="99"/>
      <c r="AH563" s="99"/>
      <c r="AI563" s="157"/>
      <c r="AJ563" s="99"/>
      <c r="AK563" s="99"/>
      <c r="AL563" s="99"/>
      <c r="AM563" s="99"/>
      <c r="AN563" s="161"/>
      <c r="AO563" s="99"/>
      <c r="AP563" s="99"/>
      <c r="AQ563" s="99"/>
      <c r="AR563" s="99"/>
      <c r="AS563" s="99"/>
      <c r="AT563" s="99"/>
      <c r="AU563" s="99"/>
      <c r="AV563" s="99"/>
      <c r="AW563" s="157"/>
      <c r="AX563" s="99"/>
      <c r="AY563" s="99"/>
      <c r="AZ563" s="99"/>
      <c r="BA563" s="99"/>
    </row>
    <row r="564" spans="1:53" ht="15.75" customHeight="1" x14ac:dyDescent="0.25">
      <c r="A564" s="99"/>
      <c r="B564" s="100"/>
      <c r="C564" s="99"/>
      <c r="D564" s="99"/>
      <c r="E564" s="99"/>
      <c r="F564" s="99"/>
      <c r="G564" s="99"/>
      <c r="H564" s="99"/>
      <c r="I564" s="99"/>
      <c r="J564" s="161"/>
      <c r="K564" s="161"/>
      <c r="L564" s="161"/>
      <c r="M564" s="161"/>
      <c r="N564" s="99"/>
      <c r="O564" s="99"/>
      <c r="P564" s="99"/>
      <c r="Q564" s="99"/>
      <c r="R564" s="99"/>
      <c r="S564" s="99"/>
      <c r="T564" s="99"/>
      <c r="U564" s="99"/>
      <c r="V564" s="99"/>
      <c r="W564" s="99"/>
      <c r="X564" s="99"/>
      <c r="Y564" s="99"/>
      <c r="Z564" s="160"/>
      <c r="AA564" s="99"/>
      <c r="AB564" s="159"/>
      <c r="AC564" s="158"/>
      <c r="AD564" s="99"/>
      <c r="AE564" s="99"/>
      <c r="AF564" s="99"/>
      <c r="AG564" s="99"/>
      <c r="AH564" s="99"/>
      <c r="AI564" s="157"/>
      <c r="AJ564" s="99"/>
      <c r="AK564" s="99"/>
      <c r="AL564" s="99"/>
      <c r="AM564" s="99"/>
      <c r="AN564" s="161"/>
      <c r="AO564" s="99"/>
      <c r="AP564" s="99"/>
      <c r="AQ564" s="99"/>
      <c r="AR564" s="99"/>
      <c r="AS564" s="99"/>
      <c r="AT564" s="99"/>
      <c r="AU564" s="99"/>
      <c r="AV564" s="99"/>
      <c r="AW564" s="157"/>
      <c r="AX564" s="99"/>
      <c r="AY564" s="99"/>
      <c r="AZ564" s="99"/>
      <c r="BA564" s="99"/>
    </row>
    <row r="565" spans="1:53" ht="15.75" customHeight="1" x14ac:dyDescent="0.25">
      <c r="A565" s="99"/>
      <c r="B565" s="100"/>
      <c r="C565" s="99"/>
      <c r="D565" s="99"/>
      <c r="E565" s="99"/>
      <c r="F565" s="99"/>
      <c r="G565" s="99"/>
      <c r="H565" s="99"/>
      <c r="I565" s="99"/>
      <c r="J565" s="161"/>
      <c r="K565" s="161"/>
      <c r="L565" s="161"/>
      <c r="M565" s="161"/>
      <c r="N565" s="99"/>
      <c r="O565" s="99"/>
      <c r="P565" s="99"/>
      <c r="Q565" s="99"/>
      <c r="R565" s="99"/>
      <c r="S565" s="99"/>
      <c r="T565" s="99"/>
      <c r="U565" s="99"/>
      <c r="V565" s="99"/>
      <c r="W565" s="99"/>
      <c r="X565" s="99"/>
      <c r="Y565" s="99"/>
      <c r="Z565" s="160"/>
      <c r="AA565" s="99"/>
      <c r="AB565" s="159"/>
      <c r="AC565" s="158"/>
      <c r="AD565" s="99"/>
      <c r="AE565" s="99"/>
      <c r="AF565" s="99"/>
      <c r="AG565" s="99"/>
      <c r="AH565" s="99"/>
      <c r="AI565" s="157"/>
      <c r="AJ565" s="99"/>
      <c r="AK565" s="99"/>
      <c r="AL565" s="99"/>
      <c r="AM565" s="99"/>
      <c r="AN565" s="161"/>
      <c r="AO565" s="99"/>
      <c r="AP565" s="99"/>
      <c r="AQ565" s="99"/>
      <c r="AR565" s="99"/>
      <c r="AS565" s="99"/>
      <c r="AT565" s="99"/>
      <c r="AU565" s="99"/>
      <c r="AV565" s="99"/>
      <c r="AW565" s="157"/>
      <c r="AX565" s="99"/>
      <c r="AY565" s="99"/>
      <c r="AZ565" s="99"/>
      <c r="BA565" s="99"/>
    </row>
    <row r="566" spans="1:53" ht="15.75" customHeight="1" x14ac:dyDescent="0.25">
      <c r="A566" s="99"/>
      <c r="B566" s="100"/>
      <c r="C566" s="99"/>
      <c r="D566" s="99"/>
      <c r="E566" s="99"/>
      <c r="F566" s="99"/>
      <c r="G566" s="99"/>
      <c r="H566" s="99"/>
      <c r="I566" s="99"/>
      <c r="J566" s="161"/>
      <c r="K566" s="161"/>
      <c r="L566" s="161"/>
      <c r="M566" s="161"/>
      <c r="N566" s="99"/>
      <c r="O566" s="99"/>
      <c r="P566" s="99"/>
      <c r="Q566" s="99"/>
      <c r="R566" s="99"/>
      <c r="S566" s="99"/>
      <c r="T566" s="99"/>
      <c r="U566" s="99"/>
      <c r="V566" s="99"/>
      <c r="W566" s="99"/>
      <c r="X566" s="99"/>
      <c r="Y566" s="99"/>
      <c r="Z566" s="160"/>
      <c r="AA566" s="99"/>
      <c r="AB566" s="159"/>
      <c r="AC566" s="158"/>
      <c r="AD566" s="99"/>
      <c r="AE566" s="99"/>
      <c r="AF566" s="99"/>
      <c r="AG566" s="99"/>
      <c r="AH566" s="99"/>
      <c r="AI566" s="157"/>
      <c r="AJ566" s="99"/>
      <c r="AK566" s="99"/>
      <c r="AL566" s="99"/>
      <c r="AM566" s="99"/>
      <c r="AN566" s="161"/>
      <c r="AO566" s="99"/>
      <c r="AP566" s="99"/>
      <c r="AQ566" s="99"/>
      <c r="AR566" s="99"/>
      <c r="AS566" s="99"/>
      <c r="AT566" s="99"/>
      <c r="AU566" s="99"/>
      <c r="AV566" s="99"/>
      <c r="AW566" s="157"/>
      <c r="AX566" s="99"/>
      <c r="AY566" s="99"/>
      <c r="AZ566" s="99"/>
      <c r="BA566" s="99"/>
    </row>
    <row r="567" spans="1:53" ht="15.75" customHeight="1" x14ac:dyDescent="0.25">
      <c r="A567" s="99"/>
      <c r="B567" s="100"/>
      <c r="C567" s="99"/>
      <c r="D567" s="99"/>
      <c r="E567" s="99"/>
      <c r="F567" s="99"/>
      <c r="G567" s="99"/>
      <c r="H567" s="99"/>
      <c r="I567" s="99"/>
      <c r="J567" s="161"/>
      <c r="K567" s="161"/>
      <c r="L567" s="161"/>
      <c r="M567" s="161"/>
      <c r="N567" s="99"/>
      <c r="O567" s="99"/>
      <c r="P567" s="99"/>
      <c r="Q567" s="99"/>
      <c r="R567" s="99"/>
      <c r="S567" s="99"/>
      <c r="T567" s="99"/>
      <c r="U567" s="99"/>
      <c r="V567" s="99"/>
      <c r="W567" s="99"/>
      <c r="X567" s="99"/>
      <c r="Y567" s="99"/>
      <c r="Z567" s="160"/>
      <c r="AA567" s="99"/>
      <c r="AB567" s="159"/>
      <c r="AC567" s="158"/>
      <c r="AD567" s="99"/>
      <c r="AE567" s="99"/>
      <c r="AF567" s="99"/>
      <c r="AG567" s="99"/>
      <c r="AH567" s="99"/>
      <c r="AI567" s="157"/>
      <c r="AJ567" s="99"/>
      <c r="AK567" s="99"/>
      <c r="AL567" s="99"/>
      <c r="AM567" s="99"/>
      <c r="AN567" s="161"/>
      <c r="AO567" s="99"/>
      <c r="AP567" s="99"/>
      <c r="AQ567" s="99"/>
      <c r="AR567" s="99"/>
      <c r="AS567" s="99"/>
      <c r="AT567" s="99"/>
      <c r="AU567" s="99"/>
      <c r="AV567" s="99"/>
      <c r="AW567" s="157"/>
      <c r="AX567" s="99"/>
      <c r="AY567" s="99"/>
      <c r="AZ567" s="99"/>
      <c r="BA567" s="99"/>
    </row>
    <row r="568" spans="1:53" ht="15.75" customHeight="1" x14ac:dyDescent="0.25">
      <c r="A568" s="99"/>
      <c r="B568" s="100"/>
      <c r="C568" s="99"/>
      <c r="D568" s="99"/>
      <c r="E568" s="99"/>
      <c r="F568" s="99"/>
      <c r="G568" s="99"/>
      <c r="H568" s="99"/>
      <c r="I568" s="99"/>
      <c r="J568" s="161"/>
      <c r="K568" s="161"/>
      <c r="L568" s="161"/>
      <c r="M568" s="161"/>
      <c r="N568" s="99"/>
      <c r="O568" s="99"/>
      <c r="P568" s="99"/>
      <c r="Q568" s="99"/>
      <c r="R568" s="99"/>
      <c r="S568" s="99"/>
      <c r="T568" s="99"/>
      <c r="U568" s="99"/>
      <c r="V568" s="99"/>
      <c r="W568" s="99"/>
      <c r="X568" s="99"/>
      <c r="Y568" s="99"/>
      <c r="Z568" s="160"/>
      <c r="AA568" s="99"/>
      <c r="AB568" s="159"/>
      <c r="AC568" s="158"/>
      <c r="AD568" s="99"/>
      <c r="AE568" s="99"/>
      <c r="AF568" s="99"/>
      <c r="AG568" s="99"/>
      <c r="AH568" s="99"/>
      <c r="AI568" s="157"/>
      <c r="AJ568" s="99"/>
      <c r="AK568" s="99"/>
      <c r="AL568" s="99"/>
      <c r="AM568" s="99"/>
      <c r="AN568" s="161"/>
      <c r="AO568" s="99"/>
      <c r="AP568" s="99"/>
      <c r="AQ568" s="99"/>
      <c r="AR568" s="99"/>
      <c r="AS568" s="99"/>
      <c r="AT568" s="99"/>
      <c r="AU568" s="99"/>
      <c r="AV568" s="99"/>
      <c r="AW568" s="157"/>
      <c r="AX568" s="99"/>
      <c r="AY568" s="99"/>
      <c r="AZ568" s="99"/>
      <c r="BA568" s="99"/>
    </row>
    <row r="569" spans="1:53" ht="15.75" customHeight="1" x14ac:dyDescent="0.25">
      <c r="A569" s="99"/>
      <c r="B569" s="100"/>
      <c r="C569" s="99"/>
      <c r="D569" s="99"/>
      <c r="E569" s="99"/>
      <c r="F569" s="99"/>
      <c r="G569" s="99"/>
      <c r="H569" s="99"/>
      <c r="I569" s="99"/>
      <c r="J569" s="161"/>
      <c r="K569" s="161"/>
      <c r="L569" s="161"/>
      <c r="M569" s="161"/>
      <c r="N569" s="99"/>
      <c r="O569" s="99"/>
      <c r="P569" s="99"/>
      <c r="Q569" s="99"/>
      <c r="R569" s="99"/>
      <c r="S569" s="99"/>
      <c r="T569" s="99"/>
      <c r="U569" s="99"/>
      <c r="V569" s="99"/>
      <c r="W569" s="99"/>
      <c r="X569" s="99"/>
      <c r="Y569" s="99"/>
      <c r="Z569" s="160"/>
      <c r="AA569" s="99"/>
      <c r="AB569" s="159"/>
      <c r="AC569" s="158"/>
      <c r="AD569" s="99"/>
      <c r="AE569" s="99"/>
      <c r="AF569" s="99"/>
      <c r="AG569" s="99"/>
      <c r="AH569" s="99"/>
      <c r="AI569" s="157"/>
      <c r="AJ569" s="99"/>
      <c r="AK569" s="99"/>
      <c r="AL569" s="99"/>
      <c r="AM569" s="99"/>
      <c r="AN569" s="161"/>
      <c r="AO569" s="99"/>
      <c r="AP569" s="99"/>
      <c r="AQ569" s="99"/>
      <c r="AR569" s="99"/>
      <c r="AS569" s="99"/>
      <c r="AT569" s="99"/>
      <c r="AU569" s="99"/>
      <c r="AV569" s="99"/>
      <c r="AW569" s="157"/>
      <c r="AX569" s="99"/>
      <c r="AY569" s="99"/>
      <c r="AZ569" s="99"/>
      <c r="BA569" s="99"/>
    </row>
    <row r="570" spans="1:53" ht="15.75" customHeight="1" x14ac:dyDescent="0.25">
      <c r="A570" s="99"/>
      <c r="B570" s="100"/>
      <c r="C570" s="99"/>
      <c r="D570" s="99"/>
      <c r="E570" s="99"/>
      <c r="F570" s="99"/>
      <c r="G570" s="99"/>
      <c r="H570" s="99"/>
      <c r="I570" s="99"/>
      <c r="J570" s="161"/>
      <c r="K570" s="161"/>
      <c r="L570" s="161"/>
      <c r="M570" s="161"/>
      <c r="N570" s="99"/>
      <c r="O570" s="99"/>
      <c r="P570" s="99"/>
      <c r="Q570" s="99"/>
      <c r="R570" s="99"/>
      <c r="S570" s="99"/>
      <c r="T570" s="99"/>
      <c r="U570" s="99"/>
      <c r="V570" s="99"/>
      <c r="W570" s="99"/>
      <c r="X570" s="99"/>
      <c r="Y570" s="99"/>
      <c r="Z570" s="160"/>
      <c r="AA570" s="99"/>
      <c r="AB570" s="159"/>
      <c r="AC570" s="158"/>
      <c r="AD570" s="99"/>
      <c r="AE570" s="99"/>
      <c r="AF570" s="99"/>
      <c r="AG570" s="99"/>
      <c r="AH570" s="99"/>
      <c r="AI570" s="157"/>
      <c r="AJ570" s="99"/>
      <c r="AK570" s="99"/>
      <c r="AL570" s="99"/>
      <c r="AM570" s="99"/>
      <c r="AN570" s="161"/>
      <c r="AO570" s="99"/>
      <c r="AP570" s="99"/>
      <c r="AQ570" s="99"/>
      <c r="AR570" s="99"/>
      <c r="AS570" s="99"/>
      <c r="AT570" s="99"/>
      <c r="AU570" s="99"/>
      <c r="AV570" s="99"/>
      <c r="AW570" s="157"/>
      <c r="AX570" s="99"/>
      <c r="AY570" s="99"/>
      <c r="AZ570" s="99"/>
      <c r="BA570" s="99"/>
    </row>
    <row r="571" spans="1:53" ht="15.75" customHeight="1" x14ac:dyDescent="0.25">
      <c r="A571" s="99"/>
      <c r="B571" s="100"/>
      <c r="C571" s="99"/>
      <c r="D571" s="99"/>
      <c r="E571" s="99"/>
      <c r="F571" s="99"/>
      <c r="G571" s="99"/>
      <c r="H571" s="99"/>
      <c r="I571" s="99"/>
      <c r="J571" s="161"/>
      <c r="K571" s="161"/>
      <c r="L571" s="161"/>
      <c r="M571" s="161"/>
      <c r="N571" s="99"/>
      <c r="O571" s="99"/>
      <c r="P571" s="99"/>
      <c r="Q571" s="99"/>
      <c r="R571" s="99"/>
      <c r="S571" s="99"/>
      <c r="T571" s="99"/>
      <c r="U571" s="99"/>
      <c r="V571" s="99"/>
      <c r="W571" s="99"/>
      <c r="X571" s="99"/>
      <c r="Y571" s="99"/>
      <c r="Z571" s="160"/>
      <c r="AA571" s="99"/>
      <c r="AB571" s="159"/>
      <c r="AC571" s="158"/>
      <c r="AD571" s="99"/>
      <c r="AE571" s="99"/>
      <c r="AF571" s="99"/>
      <c r="AG571" s="99"/>
      <c r="AH571" s="99"/>
      <c r="AI571" s="157"/>
      <c r="AJ571" s="99"/>
      <c r="AK571" s="99"/>
      <c r="AL571" s="99"/>
      <c r="AM571" s="99"/>
      <c r="AN571" s="161"/>
      <c r="AO571" s="99"/>
      <c r="AP571" s="99"/>
      <c r="AQ571" s="99"/>
      <c r="AR571" s="99"/>
      <c r="AS571" s="99"/>
      <c r="AT571" s="99"/>
      <c r="AU571" s="99"/>
      <c r="AV571" s="99"/>
      <c r="AW571" s="157"/>
      <c r="AX571" s="99"/>
      <c r="AY571" s="99"/>
      <c r="AZ571" s="99"/>
      <c r="BA571" s="99"/>
    </row>
    <row r="572" spans="1:53" ht="15.75" customHeight="1" x14ac:dyDescent="0.25">
      <c r="A572" s="99"/>
      <c r="B572" s="100"/>
      <c r="C572" s="99"/>
      <c r="D572" s="99"/>
      <c r="E572" s="99"/>
      <c r="F572" s="99"/>
      <c r="G572" s="99"/>
      <c r="H572" s="99"/>
      <c r="I572" s="99"/>
      <c r="J572" s="161"/>
      <c r="K572" s="161"/>
      <c r="L572" s="161"/>
      <c r="M572" s="161"/>
      <c r="N572" s="99"/>
      <c r="O572" s="99"/>
      <c r="P572" s="99"/>
      <c r="Q572" s="99"/>
      <c r="R572" s="99"/>
      <c r="S572" s="99"/>
      <c r="T572" s="99"/>
      <c r="U572" s="99"/>
      <c r="V572" s="99"/>
      <c r="W572" s="99"/>
      <c r="X572" s="99"/>
      <c r="Y572" s="99"/>
      <c r="Z572" s="160"/>
      <c r="AA572" s="99"/>
      <c r="AB572" s="159"/>
      <c r="AC572" s="158"/>
      <c r="AD572" s="99"/>
      <c r="AE572" s="99"/>
      <c r="AF572" s="99"/>
      <c r="AG572" s="99"/>
      <c r="AH572" s="99"/>
      <c r="AI572" s="157"/>
      <c r="AJ572" s="99"/>
      <c r="AK572" s="99"/>
      <c r="AL572" s="99"/>
      <c r="AM572" s="99"/>
      <c r="AN572" s="161"/>
      <c r="AO572" s="99"/>
      <c r="AP572" s="99"/>
      <c r="AQ572" s="99"/>
      <c r="AR572" s="99"/>
      <c r="AS572" s="99"/>
      <c r="AT572" s="99"/>
      <c r="AU572" s="99"/>
      <c r="AV572" s="99"/>
      <c r="AW572" s="157"/>
      <c r="AX572" s="99"/>
      <c r="AY572" s="99"/>
      <c r="AZ572" s="99"/>
      <c r="BA572" s="99"/>
    </row>
    <row r="573" spans="1:53" ht="15.75" customHeight="1" x14ac:dyDescent="0.25">
      <c r="A573" s="99"/>
      <c r="B573" s="100"/>
      <c r="C573" s="99"/>
      <c r="D573" s="99"/>
      <c r="E573" s="99"/>
      <c r="F573" s="99"/>
      <c r="G573" s="99"/>
      <c r="H573" s="99"/>
      <c r="I573" s="99"/>
      <c r="J573" s="161"/>
      <c r="K573" s="161"/>
      <c r="L573" s="161"/>
      <c r="M573" s="161"/>
      <c r="N573" s="99"/>
      <c r="O573" s="99"/>
      <c r="P573" s="99"/>
      <c r="Q573" s="99"/>
      <c r="R573" s="99"/>
      <c r="S573" s="99"/>
      <c r="T573" s="99"/>
      <c r="U573" s="99"/>
      <c r="V573" s="99"/>
      <c r="W573" s="99"/>
      <c r="X573" s="99"/>
      <c r="Y573" s="99"/>
      <c r="Z573" s="160"/>
      <c r="AA573" s="99"/>
      <c r="AB573" s="159"/>
      <c r="AC573" s="158"/>
      <c r="AD573" s="99"/>
      <c r="AE573" s="99"/>
      <c r="AF573" s="99"/>
      <c r="AG573" s="99"/>
      <c r="AH573" s="99"/>
      <c r="AI573" s="157"/>
      <c r="AJ573" s="99"/>
      <c r="AK573" s="99"/>
      <c r="AL573" s="99"/>
      <c r="AM573" s="99"/>
      <c r="AN573" s="161"/>
      <c r="AO573" s="99"/>
      <c r="AP573" s="99"/>
      <c r="AQ573" s="99"/>
      <c r="AR573" s="99"/>
      <c r="AS573" s="99"/>
      <c r="AT573" s="99"/>
      <c r="AU573" s="99"/>
      <c r="AV573" s="99"/>
      <c r="AW573" s="157"/>
      <c r="AX573" s="99"/>
      <c r="AY573" s="99"/>
      <c r="AZ573" s="99"/>
      <c r="BA573" s="99"/>
    </row>
    <row r="574" spans="1:53" ht="15.75" customHeight="1" x14ac:dyDescent="0.25">
      <c r="A574" s="99"/>
      <c r="B574" s="100"/>
      <c r="C574" s="99"/>
      <c r="D574" s="99"/>
      <c r="E574" s="99"/>
      <c r="F574" s="99"/>
      <c r="G574" s="99"/>
      <c r="H574" s="99"/>
      <c r="I574" s="99"/>
      <c r="J574" s="161"/>
      <c r="K574" s="161"/>
      <c r="L574" s="161"/>
      <c r="M574" s="161"/>
      <c r="N574" s="99"/>
      <c r="O574" s="99"/>
      <c r="P574" s="99"/>
      <c r="Q574" s="99"/>
      <c r="R574" s="99"/>
      <c r="S574" s="99"/>
      <c r="T574" s="99"/>
      <c r="U574" s="99"/>
      <c r="V574" s="99"/>
      <c r="W574" s="99"/>
      <c r="X574" s="99"/>
      <c r="Y574" s="99"/>
      <c r="Z574" s="160"/>
      <c r="AA574" s="99"/>
      <c r="AB574" s="159"/>
      <c r="AC574" s="158"/>
      <c r="AD574" s="99"/>
      <c r="AE574" s="99"/>
      <c r="AF574" s="99"/>
      <c r="AG574" s="99"/>
      <c r="AH574" s="99"/>
      <c r="AI574" s="157"/>
      <c r="AJ574" s="99"/>
      <c r="AK574" s="99"/>
      <c r="AL574" s="99"/>
      <c r="AM574" s="99"/>
      <c r="AN574" s="161"/>
      <c r="AO574" s="99"/>
      <c r="AP574" s="99"/>
      <c r="AQ574" s="99"/>
      <c r="AR574" s="99"/>
      <c r="AS574" s="99"/>
      <c r="AT574" s="99"/>
      <c r="AU574" s="99"/>
      <c r="AV574" s="99"/>
      <c r="AW574" s="157"/>
      <c r="AX574" s="99"/>
      <c r="AY574" s="99"/>
      <c r="AZ574" s="99"/>
      <c r="BA574" s="99"/>
    </row>
    <row r="575" spans="1:53" ht="15.75" customHeight="1" x14ac:dyDescent="0.25">
      <c r="A575" s="99"/>
      <c r="B575" s="100"/>
      <c r="C575" s="99"/>
      <c r="D575" s="99"/>
      <c r="E575" s="99"/>
      <c r="F575" s="99"/>
      <c r="G575" s="99"/>
      <c r="H575" s="99"/>
      <c r="I575" s="99"/>
      <c r="J575" s="161"/>
      <c r="K575" s="161"/>
      <c r="L575" s="161"/>
      <c r="M575" s="161"/>
      <c r="N575" s="99"/>
      <c r="O575" s="99"/>
      <c r="P575" s="99"/>
      <c r="Q575" s="99"/>
      <c r="R575" s="99"/>
      <c r="S575" s="99"/>
      <c r="T575" s="99"/>
      <c r="U575" s="99"/>
      <c r="V575" s="99"/>
      <c r="W575" s="99"/>
      <c r="X575" s="99"/>
      <c r="Y575" s="99"/>
      <c r="Z575" s="160"/>
      <c r="AA575" s="99"/>
      <c r="AB575" s="159"/>
      <c r="AC575" s="158"/>
      <c r="AD575" s="99"/>
      <c r="AE575" s="99"/>
      <c r="AF575" s="99"/>
      <c r="AG575" s="99"/>
      <c r="AH575" s="99"/>
      <c r="AI575" s="157"/>
      <c r="AJ575" s="99"/>
      <c r="AK575" s="99"/>
      <c r="AL575" s="99"/>
      <c r="AM575" s="99"/>
      <c r="AN575" s="161"/>
      <c r="AO575" s="99"/>
      <c r="AP575" s="99"/>
      <c r="AQ575" s="99"/>
      <c r="AR575" s="99"/>
      <c r="AS575" s="99"/>
      <c r="AT575" s="99"/>
      <c r="AU575" s="99"/>
      <c r="AV575" s="99"/>
      <c r="AW575" s="157"/>
      <c r="AX575" s="99"/>
      <c r="AY575" s="99"/>
      <c r="AZ575" s="99"/>
      <c r="BA575" s="99"/>
    </row>
    <row r="576" spans="1:53" ht="15.75" customHeight="1" x14ac:dyDescent="0.25">
      <c r="A576" s="99"/>
      <c r="B576" s="100"/>
      <c r="C576" s="99"/>
      <c r="D576" s="99"/>
      <c r="E576" s="99"/>
      <c r="F576" s="99"/>
      <c r="G576" s="99"/>
      <c r="H576" s="99"/>
      <c r="I576" s="99"/>
      <c r="J576" s="161"/>
      <c r="K576" s="161"/>
      <c r="L576" s="161"/>
      <c r="M576" s="161"/>
      <c r="N576" s="99"/>
      <c r="O576" s="99"/>
      <c r="P576" s="99"/>
      <c r="Q576" s="99"/>
      <c r="R576" s="99"/>
      <c r="S576" s="99"/>
      <c r="T576" s="99"/>
      <c r="U576" s="99"/>
      <c r="V576" s="99"/>
      <c r="W576" s="99"/>
      <c r="X576" s="99"/>
      <c r="Y576" s="99"/>
      <c r="Z576" s="160"/>
      <c r="AA576" s="99"/>
      <c r="AB576" s="159"/>
      <c r="AC576" s="158"/>
      <c r="AD576" s="99"/>
      <c r="AE576" s="99"/>
      <c r="AF576" s="99"/>
      <c r="AG576" s="99"/>
      <c r="AH576" s="99"/>
      <c r="AI576" s="157"/>
      <c r="AJ576" s="99"/>
      <c r="AK576" s="99"/>
      <c r="AL576" s="99"/>
      <c r="AM576" s="99"/>
      <c r="AN576" s="161"/>
      <c r="AO576" s="99"/>
      <c r="AP576" s="99"/>
      <c r="AQ576" s="99"/>
      <c r="AR576" s="99"/>
      <c r="AS576" s="99"/>
      <c r="AT576" s="99"/>
      <c r="AU576" s="99"/>
      <c r="AV576" s="99"/>
      <c r="AW576" s="157"/>
      <c r="AX576" s="99"/>
      <c r="AY576" s="99"/>
      <c r="AZ576" s="99"/>
      <c r="BA576" s="99"/>
    </row>
    <row r="577" spans="1:53" ht="15.75" customHeight="1" x14ac:dyDescent="0.25">
      <c r="A577" s="99"/>
      <c r="B577" s="100"/>
      <c r="C577" s="99"/>
      <c r="D577" s="99"/>
      <c r="E577" s="99"/>
      <c r="F577" s="99"/>
      <c r="G577" s="99"/>
      <c r="H577" s="99"/>
      <c r="I577" s="99"/>
      <c r="J577" s="161"/>
      <c r="K577" s="161"/>
      <c r="L577" s="161"/>
      <c r="M577" s="161"/>
      <c r="N577" s="99"/>
      <c r="O577" s="99"/>
      <c r="P577" s="99"/>
      <c r="Q577" s="99"/>
      <c r="R577" s="99"/>
      <c r="S577" s="99"/>
      <c r="T577" s="99"/>
      <c r="U577" s="99"/>
      <c r="V577" s="99"/>
      <c r="W577" s="99"/>
      <c r="X577" s="99"/>
      <c r="Y577" s="99"/>
      <c r="Z577" s="160"/>
      <c r="AA577" s="99"/>
      <c r="AB577" s="159"/>
      <c r="AC577" s="158"/>
      <c r="AD577" s="99"/>
      <c r="AE577" s="99"/>
      <c r="AF577" s="99"/>
      <c r="AG577" s="99"/>
      <c r="AH577" s="99"/>
      <c r="AI577" s="157"/>
      <c r="AJ577" s="99"/>
      <c r="AK577" s="99"/>
      <c r="AL577" s="99"/>
      <c r="AM577" s="99"/>
      <c r="AN577" s="161"/>
      <c r="AO577" s="99"/>
      <c r="AP577" s="99"/>
      <c r="AQ577" s="99"/>
      <c r="AR577" s="99"/>
      <c r="AS577" s="99"/>
      <c r="AT577" s="99"/>
      <c r="AU577" s="99"/>
      <c r="AV577" s="99"/>
      <c r="AW577" s="157"/>
      <c r="AX577" s="99"/>
      <c r="AY577" s="99"/>
      <c r="AZ577" s="99"/>
      <c r="BA577" s="99"/>
    </row>
    <row r="578" spans="1:53" ht="15.75" customHeight="1" x14ac:dyDescent="0.25">
      <c r="A578" s="99"/>
      <c r="B578" s="100"/>
      <c r="C578" s="99"/>
      <c r="D578" s="99"/>
      <c r="E578" s="99"/>
      <c r="F578" s="99"/>
      <c r="G578" s="99"/>
      <c r="H578" s="99"/>
      <c r="I578" s="99"/>
      <c r="J578" s="161"/>
      <c r="K578" s="161"/>
      <c r="L578" s="161"/>
      <c r="M578" s="161"/>
      <c r="N578" s="99"/>
      <c r="O578" s="99"/>
      <c r="P578" s="99"/>
      <c r="Q578" s="99"/>
      <c r="R578" s="99"/>
      <c r="S578" s="99"/>
      <c r="T578" s="99"/>
      <c r="U578" s="99"/>
      <c r="V578" s="99"/>
      <c r="W578" s="99"/>
      <c r="X578" s="99"/>
      <c r="Y578" s="99"/>
      <c r="Z578" s="160"/>
      <c r="AA578" s="99"/>
      <c r="AB578" s="159"/>
      <c r="AC578" s="158"/>
      <c r="AD578" s="99"/>
      <c r="AE578" s="99"/>
      <c r="AF578" s="99"/>
      <c r="AG578" s="99"/>
      <c r="AH578" s="99"/>
      <c r="AI578" s="157"/>
      <c r="AJ578" s="99"/>
      <c r="AK578" s="99"/>
      <c r="AL578" s="99"/>
      <c r="AM578" s="99"/>
      <c r="AN578" s="161"/>
      <c r="AO578" s="99"/>
      <c r="AP578" s="99"/>
      <c r="AQ578" s="99"/>
      <c r="AR578" s="99"/>
      <c r="AS578" s="99"/>
      <c r="AT578" s="99"/>
      <c r="AU578" s="99"/>
      <c r="AV578" s="99"/>
      <c r="AW578" s="157"/>
      <c r="AX578" s="99"/>
      <c r="AY578" s="99"/>
      <c r="AZ578" s="99"/>
      <c r="BA578" s="99"/>
    </row>
    <row r="579" spans="1:53" ht="15.75" customHeight="1" x14ac:dyDescent="0.25">
      <c r="A579" s="99"/>
      <c r="B579" s="100"/>
      <c r="C579" s="99"/>
      <c r="D579" s="99"/>
      <c r="E579" s="99"/>
      <c r="F579" s="99"/>
      <c r="G579" s="99"/>
      <c r="H579" s="99"/>
      <c r="I579" s="99"/>
      <c r="J579" s="161"/>
      <c r="K579" s="161"/>
      <c r="L579" s="161"/>
      <c r="M579" s="161"/>
      <c r="N579" s="99"/>
      <c r="O579" s="99"/>
      <c r="P579" s="99"/>
      <c r="Q579" s="99"/>
      <c r="R579" s="99"/>
      <c r="S579" s="99"/>
      <c r="T579" s="99"/>
      <c r="U579" s="99"/>
      <c r="V579" s="99"/>
      <c r="W579" s="99"/>
      <c r="X579" s="99"/>
      <c r="Y579" s="99"/>
      <c r="Z579" s="160"/>
      <c r="AA579" s="99"/>
      <c r="AB579" s="159"/>
      <c r="AC579" s="158"/>
      <c r="AD579" s="99"/>
      <c r="AE579" s="99"/>
      <c r="AF579" s="99"/>
      <c r="AG579" s="99"/>
      <c r="AH579" s="99"/>
      <c r="AI579" s="157"/>
      <c r="AJ579" s="99"/>
      <c r="AK579" s="99"/>
      <c r="AL579" s="99"/>
      <c r="AM579" s="99"/>
      <c r="AN579" s="161"/>
      <c r="AO579" s="99"/>
      <c r="AP579" s="99"/>
      <c r="AQ579" s="99"/>
      <c r="AR579" s="99"/>
      <c r="AS579" s="99"/>
      <c r="AT579" s="99"/>
      <c r="AU579" s="99"/>
      <c r="AV579" s="99"/>
      <c r="AW579" s="157"/>
      <c r="AX579" s="99"/>
      <c r="AY579" s="99"/>
      <c r="AZ579" s="99"/>
      <c r="BA579" s="99"/>
    </row>
    <row r="580" spans="1:53" ht="15.75" customHeight="1" x14ac:dyDescent="0.25">
      <c r="A580" s="99"/>
      <c r="B580" s="100"/>
      <c r="C580" s="99"/>
      <c r="D580" s="99"/>
      <c r="E580" s="99"/>
      <c r="F580" s="99"/>
      <c r="G580" s="99"/>
      <c r="H580" s="99"/>
      <c r="I580" s="99"/>
      <c r="J580" s="161"/>
      <c r="K580" s="161"/>
      <c r="L580" s="161"/>
      <c r="M580" s="161"/>
      <c r="N580" s="99"/>
      <c r="O580" s="99"/>
      <c r="P580" s="99"/>
      <c r="Q580" s="99"/>
      <c r="R580" s="99"/>
      <c r="S580" s="99"/>
      <c r="T580" s="99"/>
      <c r="U580" s="99"/>
      <c r="V580" s="99"/>
      <c r="W580" s="99"/>
      <c r="X580" s="99"/>
      <c r="Y580" s="99"/>
      <c r="Z580" s="160"/>
      <c r="AA580" s="99"/>
      <c r="AB580" s="159"/>
      <c r="AC580" s="158"/>
      <c r="AD580" s="99"/>
      <c r="AE580" s="99"/>
      <c r="AF580" s="99"/>
      <c r="AG580" s="99"/>
      <c r="AH580" s="99"/>
      <c r="AI580" s="157"/>
      <c r="AJ580" s="99"/>
      <c r="AK580" s="99"/>
      <c r="AL580" s="99"/>
      <c r="AM580" s="99"/>
      <c r="AN580" s="161"/>
      <c r="AO580" s="99"/>
      <c r="AP580" s="99"/>
      <c r="AQ580" s="99"/>
      <c r="AR580" s="99"/>
      <c r="AS580" s="99"/>
      <c r="AT580" s="99"/>
      <c r="AU580" s="99"/>
      <c r="AV580" s="99"/>
      <c r="AW580" s="157"/>
      <c r="AX580" s="99"/>
      <c r="AY580" s="99"/>
      <c r="AZ580" s="99"/>
      <c r="BA580" s="99"/>
    </row>
    <row r="581" spans="1:53" ht="15.75" customHeight="1" x14ac:dyDescent="0.25">
      <c r="A581" s="99"/>
      <c r="B581" s="100"/>
      <c r="C581" s="99"/>
      <c r="D581" s="99"/>
      <c r="E581" s="99"/>
      <c r="F581" s="99"/>
      <c r="G581" s="99"/>
      <c r="H581" s="99"/>
      <c r="I581" s="99"/>
      <c r="J581" s="161"/>
      <c r="K581" s="161"/>
      <c r="L581" s="161"/>
      <c r="M581" s="161"/>
      <c r="N581" s="99"/>
      <c r="O581" s="99"/>
      <c r="P581" s="99"/>
      <c r="Q581" s="99"/>
      <c r="R581" s="99"/>
      <c r="S581" s="99"/>
      <c r="T581" s="99"/>
      <c r="U581" s="99"/>
      <c r="V581" s="99"/>
      <c r="W581" s="99"/>
      <c r="X581" s="99"/>
      <c r="Y581" s="99"/>
      <c r="Z581" s="160"/>
      <c r="AA581" s="99"/>
      <c r="AB581" s="159"/>
      <c r="AC581" s="158"/>
      <c r="AD581" s="99"/>
      <c r="AE581" s="99"/>
      <c r="AF581" s="99"/>
      <c r="AG581" s="99"/>
      <c r="AH581" s="99"/>
      <c r="AI581" s="157"/>
      <c r="AJ581" s="99"/>
      <c r="AK581" s="99"/>
      <c r="AL581" s="99"/>
      <c r="AM581" s="99"/>
      <c r="AN581" s="161"/>
      <c r="AO581" s="99"/>
      <c r="AP581" s="99"/>
      <c r="AQ581" s="99"/>
      <c r="AR581" s="99"/>
      <c r="AS581" s="99"/>
      <c r="AT581" s="99"/>
      <c r="AU581" s="99"/>
      <c r="AV581" s="99"/>
      <c r="AW581" s="157"/>
      <c r="AX581" s="99"/>
      <c r="AY581" s="99"/>
      <c r="AZ581" s="99"/>
      <c r="BA581" s="99"/>
    </row>
    <row r="582" spans="1:53" ht="15.75" customHeight="1" x14ac:dyDescent="0.25">
      <c r="A582" s="99"/>
      <c r="B582" s="100"/>
      <c r="C582" s="99"/>
      <c r="D582" s="99"/>
      <c r="E582" s="99"/>
      <c r="F582" s="99"/>
      <c r="G582" s="99"/>
      <c r="H582" s="99"/>
      <c r="I582" s="99"/>
      <c r="J582" s="161"/>
      <c r="K582" s="161"/>
      <c r="L582" s="161"/>
      <c r="M582" s="161"/>
      <c r="N582" s="99"/>
      <c r="O582" s="99"/>
      <c r="P582" s="99"/>
      <c r="Q582" s="99"/>
      <c r="R582" s="99"/>
      <c r="S582" s="99"/>
      <c r="T582" s="99"/>
      <c r="U582" s="99"/>
      <c r="V582" s="99"/>
      <c r="W582" s="99"/>
      <c r="X582" s="99"/>
      <c r="Y582" s="99"/>
      <c r="Z582" s="160"/>
      <c r="AA582" s="99"/>
      <c r="AB582" s="159"/>
      <c r="AC582" s="158"/>
      <c r="AD582" s="99"/>
      <c r="AE582" s="99"/>
      <c r="AF582" s="99"/>
      <c r="AG582" s="99"/>
      <c r="AH582" s="99"/>
      <c r="AI582" s="157"/>
      <c r="AJ582" s="99"/>
      <c r="AK582" s="99"/>
      <c r="AL582" s="99"/>
      <c r="AM582" s="99"/>
      <c r="AN582" s="161"/>
      <c r="AO582" s="99"/>
      <c r="AP582" s="99"/>
      <c r="AQ582" s="99"/>
      <c r="AR582" s="99"/>
      <c r="AS582" s="99"/>
      <c r="AT582" s="99"/>
      <c r="AU582" s="99"/>
      <c r="AV582" s="99"/>
      <c r="AW582" s="157"/>
      <c r="AX582" s="99"/>
      <c r="AY582" s="99"/>
      <c r="AZ582" s="99"/>
      <c r="BA582" s="99"/>
    </row>
    <row r="583" spans="1:53" ht="15.75" customHeight="1" x14ac:dyDescent="0.25">
      <c r="A583" s="99"/>
      <c r="B583" s="100"/>
      <c r="C583" s="99"/>
      <c r="D583" s="99"/>
      <c r="E583" s="99"/>
      <c r="F583" s="99"/>
      <c r="G583" s="99"/>
      <c r="H583" s="99"/>
      <c r="I583" s="99"/>
      <c r="J583" s="161"/>
      <c r="K583" s="161"/>
      <c r="L583" s="161"/>
      <c r="M583" s="161"/>
      <c r="N583" s="99"/>
      <c r="O583" s="99"/>
      <c r="P583" s="99"/>
      <c r="Q583" s="99"/>
      <c r="R583" s="99"/>
      <c r="S583" s="99"/>
      <c r="T583" s="99"/>
      <c r="U583" s="99"/>
      <c r="V583" s="99"/>
      <c r="W583" s="99"/>
      <c r="X583" s="99"/>
      <c r="Y583" s="99"/>
      <c r="Z583" s="160"/>
      <c r="AA583" s="99"/>
      <c r="AB583" s="159"/>
      <c r="AC583" s="158"/>
      <c r="AD583" s="99"/>
      <c r="AE583" s="99"/>
      <c r="AF583" s="99"/>
      <c r="AG583" s="99"/>
      <c r="AH583" s="99"/>
      <c r="AI583" s="157"/>
      <c r="AJ583" s="99"/>
      <c r="AK583" s="99"/>
      <c r="AL583" s="99"/>
      <c r="AM583" s="99"/>
      <c r="AN583" s="161"/>
      <c r="AO583" s="99"/>
      <c r="AP583" s="99"/>
      <c r="AQ583" s="99"/>
      <c r="AR583" s="99"/>
      <c r="AS583" s="99"/>
      <c r="AT583" s="99"/>
      <c r="AU583" s="99"/>
      <c r="AV583" s="99"/>
      <c r="AW583" s="157"/>
      <c r="AX583" s="99"/>
      <c r="AY583" s="99"/>
      <c r="AZ583" s="99"/>
      <c r="BA583" s="99"/>
    </row>
    <row r="584" spans="1:53" ht="15.75" customHeight="1" x14ac:dyDescent="0.25">
      <c r="A584" s="99"/>
      <c r="B584" s="100"/>
      <c r="C584" s="99"/>
      <c r="D584" s="99"/>
      <c r="E584" s="99"/>
      <c r="F584" s="99"/>
      <c r="G584" s="99"/>
      <c r="H584" s="99"/>
      <c r="I584" s="99"/>
      <c r="J584" s="161"/>
      <c r="K584" s="161"/>
      <c r="L584" s="161"/>
      <c r="M584" s="161"/>
      <c r="N584" s="99"/>
      <c r="O584" s="99"/>
      <c r="P584" s="99"/>
      <c r="Q584" s="99"/>
      <c r="R584" s="99"/>
      <c r="S584" s="99"/>
      <c r="T584" s="99"/>
      <c r="U584" s="99"/>
      <c r="V584" s="99"/>
      <c r="W584" s="99"/>
      <c r="X584" s="99"/>
      <c r="Y584" s="99"/>
      <c r="Z584" s="160"/>
      <c r="AA584" s="99"/>
      <c r="AB584" s="159"/>
      <c r="AC584" s="158"/>
      <c r="AD584" s="99"/>
      <c r="AE584" s="99"/>
      <c r="AF584" s="99"/>
      <c r="AG584" s="99"/>
      <c r="AH584" s="99"/>
      <c r="AI584" s="157"/>
      <c r="AJ584" s="99"/>
      <c r="AK584" s="99"/>
      <c r="AL584" s="99"/>
      <c r="AM584" s="99"/>
      <c r="AN584" s="161"/>
      <c r="AO584" s="99"/>
      <c r="AP584" s="99"/>
      <c r="AQ584" s="99"/>
      <c r="AR584" s="99"/>
      <c r="AS584" s="99"/>
      <c r="AT584" s="99"/>
      <c r="AU584" s="99"/>
      <c r="AV584" s="99"/>
      <c r="AW584" s="157"/>
      <c r="AX584" s="99"/>
      <c r="AY584" s="99"/>
      <c r="AZ584" s="99"/>
      <c r="BA584" s="99"/>
    </row>
    <row r="585" spans="1:53" ht="15.75" customHeight="1" x14ac:dyDescent="0.25">
      <c r="A585" s="99"/>
      <c r="B585" s="100"/>
      <c r="C585" s="99"/>
      <c r="D585" s="99"/>
      <c r="E585" s="99"/>
      <c r="F585" s="99"/>
      <c r="G585" s="99"/>
      <c r="H585" s="99"/>
      <c r="I585" s="99"/>
      <c r="J585" s="161"/>
      <c r="K585" s="161"/>
      <c r="L585" s="161"/>
      <c r="M585" s="161"/>
      <c r="N585" s="99"/>
      <c r="O585" s="99"/>
      <c r="P585" s="99"/>
      <c r="Q585" s="99"/>
      <c r="R585" s="99"/>
      <c r="S585" s="99"/>
      <c r="T585" s="99"/>
      <c r="U585" s="99"/>
      <c r="V585" s="99"/>
      <c r="W585" s="99"/>
      <c r="X585" s="99"/>
      <c r="Y585" s="99"/>
      <c r="Z585" s="160"/>
      <c r="AA585" s="99"/>
      <c r="AB585" s="159"/>
      <c r="AC585" s="158"/>
      <c r="AD585" s="99"/>
      <c r="AE585" s="99"/>
      <c r="AF585" s="99"/>
      <c r="AG585" s="99"/>
      <c r="AH585" s="99"/>
      <c r="AI585" s="157"/>
      <c r="AJ585" s="99"/>
      <c r="AK585" s="99"/>
      <c r="AL585" s="99"/>
      <c r="AM585" s="99"/>
      <c r="AN585" s="161"/>
      <c r="AO585" s="99"/>
      <c r="AP585" s="99"/>
      <c r="AQ585" s="99"/>
      <c r="AR585" s="99"/>
      <c r="AS585" s="99"/>
      <c r="AT585" s="99"/>
      <c r="AU585" s="99"/>
      <c r="AV585" s="99"/>
      <c r="AW585" s="157"/>
      <c r="AX585" s="99"/>
      <c r="AY585" s="99"/>
      <c r="AZ585" s="99"/>
      <c r="BA585" s="99"/>
    </row>
    <row r="586" spans="1:53" ht="15.75" customHeight="1" x14ac:dyDescent="0.25">
      <c r="A586" s="99"/>
      <c r="B586" s="100"/>
      <c r="C586" s="99"/>
      <c r="D586" s="99"/>
      <c r="E586" s="99"/>
      <c r="F586" s="99"/>
      <c r="G586" s="99"/>
      <c r="H586" s="99"/>
      <c r="I586" s="99"/>
      <c r="J586" s="161"/>
      <c r="K586" s="161"/>
      <c r="L586" s="161"/>
      <c r="M586" s="161"/>
      <c r="N586" s="99"/>
      <c r="O586" s="99"/>
      <c r="P586" s="99"/>
      <c r="Q586" s="99"/>
      <c r="R586" s="99"/>
      <c r="S586" s="99"/>
      <c r="T586" s="99"/>
      <c r="U586" s="99"/>
      <c r="V586" s="99"/>
      <c r="W586" s="99"/>
      <c r="X586" s="99"/>
      <c r="Y586" s="99"/>
      <c r="Z586" s="160"/>
      <c r="AA586" s="99"/>
      <c r="AB586" s="159"/>
      <c r="AC586" s="158"/>
      <c r="AD586" s="99"/>
      <c r="AE586" s="99"/>
      <c r="AF586" s="99"/>
      <c r="AG586" s="99"/>
      <c r="AH586" s="99"/>
      <c r="AI586" s="157"/>
      <c r="AJ586" s="99"/>
      <c r="AK586" s="99"/>
      <c r="AL586" s="99"/>
      <c r="AM586" s="99"/>
      <c r="AN586" s="161"/>
      <c r="AO586" s="99"/>
      <c r="AP586" s="99"/>
      <c r="AQ586" s="99"/>
      <c r="AR586" s="99"/>
      <c r="AS586" s="99"/>
      <c r="AT586" s="99"/>
      <c r="AU586" s="99"/>
      <c r="AV586" s="99"/>
      <c r="AW586" s="157"/>
      <c r="AX586" s="99"/>
      <c r="AY586" s="99"/>
      <c r="AZ586" s="99"/>
      <c r="BA586" s="99"/>
    </row>
    <row r="587" spans="1:53" ht="15.75" customHeight="1" x14ac:dyDescent="0.25">
      <c r="A587" s="99"/>
      <c r="B587" s="100"/>
      <c r="C587" s="99"/>
      <c r="D587" s="99"/>
      <c r="E587" s="99"/>
      <c r="F587" s="99"/>
      <c r="G587" s="99"/>
      <c r="H587" s="99"/>
      <c r="I587" s="99"/>
      <c r="J587" s="161"/>
      <c r="K587" s="161"/>
      <c r="L587" s="161"/>
      <c r="M587" s="161"/>
      <c r="N587" s="99"/>
      <c r="O587" s="99"/>
      <c r="P587" s="99"/>
      <c r="Q587" s="99"/>
      <c r="R587" s="99"/>
      <c r="S587" s="99"/>
      <c r="T587" s="99"/>
      <c r="U587" s="99"/>
      <c r="V587" s="99"/>
      <c r="W587" s="99"/>
      <c r="X587" s="99"/>
      <c r="Y587" s="99"/>
      <c r="Z587" s="160"/>
      <c r="AA587" s="99"/>
      <c r="AB587" s="159"/>
      <c r="AC587" s="158"/>
      <c r="AD587" s="99"/>
      <c r="AE587" s="99"/>
      <c r="AF587" s="99"/>
      <c r="AG587" s="99"/>
      <c r="AH587" s="99"/>
      <c r="AI587" s="157"/>
      <c r="AJ587" s="99"/>
      <c r="AK587" s="99"/>
      <c r="AL587" s="99"/>
      <c r="AM587" s="99"/>
      <c r="AN587" s="161"/>
      <c r="AO587" s="99"/>
      <c r="AP587" s="99"/>
      <c r="AQ587" s="99"/>
      <c r="AR587" s="99"/>
      <c r="AS587" s="99"/>
      <c r="AT587" s="99"/>
      <c r="AU587" s="99"/>
      <c r="AV587" s="99"/>
      <c r="AW587" s="157"/>
      <c r="AX587" s="99"/>
      <c r="AY587" s="99"/>
      <c r="AZ587" s="99"/>
      <c r="BA587" s="99"/>
    </row>
    <row r="588" spans="1:53" ht="15.75" customHeight="1" x14ac:dyDescent="0.25">
      <c r="A588" s="99"/>
      <c r="B588" s="100"/>
      <c r="C588" s="99"/>
      <c r="D588" s="99"/>
      <c r="E588" s="99"/>
      <c r="F588" s="99"/>
      <c r="G588" s="99"/>
      <c r="H588" s="99"/>
      <c r="I588" s="99"/>
      <c r="J588" s="161"/>
      <c r="K588" s="161"/>
      <c r="L588" s="161"/>
      <c r="M588" s="161"/>
      <c r="N588" s="99"/>
      <c r="O588" s="99"/>
      <c r="P588" s="99"/>
      <c r="Q588" s="99"/>
      <c r="R588" s="99"/>
      <c r="S588" s="99"/>
      <c r="T588" s="99"/>
      <c r="U588" s="99"/>
      <c r="V588" s="99"/>
      <c r="W588" s="99"/>
      <c r="X588" s="99"/>
      <c r="Y588" s="99"/>
      <c r="Z588" s="160"/>
      <c r="AA588" s="99"/>
      <c r="AB588" s="159"/>
      <c r="AC588" s="158"/>
      <c r="AD588" s="99"/>
      <c r="AE588" s="99"/>
      <c r="AF588" s="99"/>
      <c r="AG588" s="99"/>
      <c r="AH588" s="99"/>
      <c r="AI588" s="157"/>
      <c r="AJ588" s="99"/>
      <c r="AK588" s="99"/>
      <c r="AL588" s="99"/>
      <c r="AM588" s="99"/>
      <c r="AN588" s="161"/>
      <c r="AO588" s="99"/>
      <c r="AP588" s="99"/>
      <c r="AQ588" s="99"/>
      <c r="AR588" s="99"/>
      <c r="AS588" s="99"/>
      <c r="AT588" s="99"/>
      <c r="AU588" s="99"/>
      <c r="AV588" s="99"/>
      <c r="AW588" s="157"/>
      <c r="AX588" s="99"/>
      <c r="AY588" s="99"/>
      <c r="AZ588" s="99"/>
      <c r="BA588" s="99"/>
    </row>
    <row r="589" spans="1:53" ht="15.75" customHeight="1" x14ac:dyDescent="0.25">
      <c r="A589" s="99"/>
      <c r="B589" s="100"/>
      <c r="C589" s="99"/>
      <c r="D589" s="99"/>
      <c r="E589" s="99"/>
      <c r="F589" s="99"/>
      <c r="G589" s="99"/>
      <c r="H589" s="99"/>
      <c r="I589" s="99"/>
      <c r="J589" s="161"/>
      <c r="K589" s="161"/>
      <c r="L589" s="161"/>
      <c r="M589" s="161"/>
      <c r="N589" s="99"/>
      <c r="O589" s="99"/>
      <c r="P589" s="99"/>
      <c r="Q589" s="99"/>
      <c r="R589" s="99"/>
      <c r="S589" s="99"/>
      <c r="T589" s="99"/>
      <c r="U589" s="99"/>
      <c r="V589" s="99"/>
      <c r="W589" s="99"/>
      <c r="X589" s="99"/>
      <c r="Y589" s="99"/>
      <c r="Z589" s="160"/>
      <c r="AA589" s="99"/>
      <c r="AB589" s="159"/>
      <c r="AC589" s="158"/>
      <c r="AD589" s="99"/>
      <c r="AE589" s="99"/>
      <c r="AF589" s="99"/>
      <c r="AG589" s="99"/>
      <c r="AH589" s="99"/>
      <c r="AI589" s="157"/>
      <c r="AJ589" s="99"/>
      <c r="AK589" s="99"/>
      <c r="AL589" s="99"/>
      <c r="AM589" s="99"/>
      <c r="AN589" s="161"/>
      <c r="AO589" s="99"/>
      <c r="AP589" s="99"/>
      <c r="AQ589" s="99"/>
      <c r="AR589" s="99"/>
      <c r="AS589" s="99"/>
      <c r="AT589" s="99"/>
      <c r="AU589" s="99"/>
      <c r="AV589" s="99"/>
      <c r="AW589" s="157"/>
      <c r="AX589" s="99"/>
      <c r="AY589" s="99"/>
      <c r="AZ589" s="99"/>
      <c r="BA589" s="99"/>
    </row>
    <row r="590" spans="1:53" ht="15.75" customHeight="1" x14ac:dyDescent="0.25">
      <c r="A590" s="99"/>
      <c r="B590" s="100"/>
      <c r="C590" s="99"/>
      <c r="D590" s="99"/>
      <c r="E590" s="99"/>
      <c r="F590" s="99"/>
      <c r="G590" s="99"/>
      <c r="H590" s="99"/>
      <c r="I590" s="99"/>
      <c r="J590" s="161"/>
      <c r="K590" s="161"/>
      <c r="L590" s="161"/>
      <c r="M590" s="161"/>
      <c r="N590" s="99"/>
      <c r="O590" s="99"/>
      <c r="P590" s="99"/>
      <c r="Q590" s="99"/>
      <c r="R590" s="99"/>
      <c r="S590" s="99"/>
      <c r="T590" s="99"/>
      <c r="U590" s="99"/>
      <c r="V590" s="99"/>
      <c r="W590" s="99"/>
      <c r="X590" s="99"/>
      <c r="Y590" s="99"/>
      <c r="Z590" s="160"/>
      <c r="AA590" s="99"/>
      <c r="AB590" s="159"/>
      <c r="AC590" s="158"/>
      <c r="AD590" s="99"/>
      <c r="AE590" s="99"/>
      <c r="AF590" s="99"/>
      <c r="AG590" s="99"/>
      <c r="AH590" s="99"/>
      <c r="AI590" s="157"/>
      <c r="AJ590" s="99"/>
      <c r="AK590" s="99"/>
      <c r="AL590" s="99"/>
      <c r="AM590" s="99"/>
      <c r="AN590" s="161"/>
      <c r="AO590" s="99"/>
      <c r="AP590" s="99"/>
      <c r="AQ590" s="99"/>
      <c r="AR590" s="99"/>
      <c r="AS590" s="99"/>
      <c r="AT590" s="99"/>
      <c r="AU590" s="99"/>
      <c r="AV590" s="99"/>
      <c r="AW590" s="157"/>
      <c r="AX590" s="99"/>
      <c r="AY590" s="99"/>
      <c r="AZ590" s="99"/>
      <c r="BA590" s="99"/>
    </row>
    <row r="591" spans="1:53" ht="15.75" customHeight="1" x14ac:dyDescent="0.25">
      <c r="A591" s="99"/>
      <c r="B591" s="100"/>
      <c r="C591" s="99"/>
      <c r="D591" s="99"/>
      <c r="E591" s="99"/>
      <c r="F591" s="99"/>
      <c r="G591" s="99"/>
      <c r="H591" s="99"/>
      <c r="I591" s="99"/>
      <c r="J591" s="161"/>
      <c r="K591" s="161"/>
      <c r="L591" s="161"/>
      <c r="M591" s="161"/>
      <c r="N591" s="99"/>
      <c r="O591" s="99"/>
      <c r="P591" s="99"/>
      <c r="Q591" s="99"/>
      <c r="R591" s="99"/>
      <c r="S591" s="99"/>
      <c r="T591" s="99"/>
      <c r="U591" s="99"/>
      <c r="V591" s="99"/>
      <c r="W591" s="99"/>
      <c r="X591" s="99"/>
      <c r="Y591" s="99"/>
      <c r="Z591" s="160"/>
      <c r="AA591" s="99"/>
      <c r="AB591" s="159"/>
      <c r="AC591" s="158"/>
      <c r="AD591" s="99"/>
      <c r="AE591" s="99"/>
      <c r="AF591" s="99"/>
      <c r="AG591" s="99"/>
      <c r="AH591" s="99"/>
      <c r="AI591" s="157"/>
      <c r="AJ591" s="99"/>
      <c r="AK591" s="99"/>
      <c r="AL591" s="99"/>
      <c r="AM591" s="99"/>
      <c r="AN591" s="161"/>
      <c r="AO591" s="99"/>
      <c r="AP591" s="99"/>
      <c r="AQ591" s="99"/>
      <c r="AR591" s="99"/>
      <c r="AS591" s="99"/>
      <c r="AT591" s="99"/>
      <c r="AU591" s="99"/>
      <c r="AV591" s="99"/>
      <c r="AW591" s="157"/>
      <c r="AX591" s="99"/>
      <c r="AY591" s="99"/>
      <c r="AZ591" s="99"/>
      <c r="BA591" s="99"/>
    </row>
    <row r="592" spans="1:53" ht="15.75" customHeight="1" x14ac:dyDescent="0.25">
      <c r="A592" s="99"/>
      <c r="B592" s="100"/>
      <c r="C592" s="99"/>
      <c r="D592" s="99"/>
      <c r="E592" s="99"/>
      <c r="F592" s="99"/>
      <c r="G592" s="99"/>
      <c r="H592" s="99"/>
      <c r="I592" s="99"/>
      <c r="J592" s="161"/>
      <c r="K592" s="161"/>
      <c r="L592" s="161"/>
      <c r="M592" s="161"/>
      <c r="N592" s="99"/>
      <c r="O592" s="99"/>
      <c r="P592" s="99"/>
      <c r="Q592" s="99"/>
      <c r="R592" s="99"/>
      <c r="S592" s="99"/>
      <c r="T592" s="99"/>
      <c r="U592" s="99"/>
      <c r="V592" s="99"/>
      <c r="W592" s="99"/>
      <c r="X592" s="99"/>
      <c r="Y592" s="99"/>
      <c r="Z592" s="160"/>
      <c r="AA592" s="99"/>
      <c r="AB592" s="159"/>
      <c r="AC592" s="158"/>
      <c r="AD592" s="99"/>
      <c r="AE592" s="99"/>
      <c r="AF592" s="99"/>
      <c r="AG592" s="99"/>
      <c r="AH592" s="99"/>
      <c r="AI592" s="157"/>
      <c r="AJ592" s="99"/>
      <c r="AK592" s="99"/>
      <c r="AL592" s="99"/>
      <c r="AM592" s="99"/>
      <c r="AN592" s="161"/>
      <c r="AO592" s="99"/>
      <c r="AP592" s="99"/>
      <c r="AQ592" s="99"/>
      <c r="AR592" s="99"/>
      <c r="AS592" s="99"/>
      <c r="AT592" s="99"/>
      <c r="AU592" s="99"/>
      <c r="AV592" s="99"/>
      <c r="AW592" s="157"/>
      <c r="AX592" s="99"/>
      <c r="AY592" s="99"/>
      <c r="AZ592" s="99"/>
      <c r="BA592" s="99"/>
    </row>
    <row r="593" spans="1:53" ht="15.75" customHeight="1" x14ac:dyDescent="0.25">
      <c r="A593" s="99"/>
      <c r="B593" s="100"/>
      <c r="C593" s="99"/>
      <c r="D593" s="99"/>
      <c r="E593" s="99"/>
      <c r="F593" s="99"/>
      <c r="G593" s="99"/>
      <c r="H593" s="99"/>
      <c r="I593" s="99"/>
      <c r="J593" s="161"/>
      <c r="K593" s="161"/>
      <c r="L593" s="161"/>
      <c r="M593" s="161"/>
      <c r="N593" s="99"/>
      <c r="O593" s="99"/>
      <c r="P593" s="99"/>
      <c r="Q593" s="99"/>
      <c r="R593" s="99"/>
      <c r="S593" s="99"/>
      <c r="T593" s="99"/>
      <c r="U593" s="99"/>
      <c r="V593" s="99"/>
      <c r="W593" s="99"/>
      <c r="X593" s="99"/>
      <c r="Y593" s="99"/>
      <c r="Z593" s="160"/>
      <c r="AA593" s="99"/>
      <c r="AB593" s="159"/>
      <c r="AC593" s="158"/>
      <c r="AD593" s="99"/>
      <c r="AE593" s="99"/>
      <c r="AF593" s="99"/>
      <c r="AG593" s="99"/>
      <c r="AH593" s="99"/>
      <c r="AI593" s="157"/>
      <c r="AJ593" s="99"/>
      <c r="AK593" s="99"/>
      <c r="AL593" s="99"/>
      <c r="AM593" s="99"/>
      <c r="AN593" s="161"/>
      <c r="AO593" s="99"/>
      <c r="AP593" s="99"/>
      <c r="AQ593" s="99"/>
      <c r="AR593" s="99"/>
      <c r="AS593" s="99"/>
      <c r="AT593" s="99"/>
      <c r="AU593" s="99"/>
      <c r="AV593" s="99"/>
      <c r="AW593" s="157"/>
      <c r="AX593" s="99"/>
      <c r="AY593" s="99"/>
      <c r="AZ593" s="99"/>
      <c r="BA593" s="99"/>
    </row>
    <row r="594" spans="1:53" ht="15.75" customHeight="1" x14ac:dyDescent="0.25">
      <c r="A594" s="99"/>
      <c r="B594" s="100"/>
      <c r="C594" s="99"/>
      <c r="D594" s="99"/>
      <c r="E594" s="99"/>
      <c r="F594" s="99"/>
      <c r="G594" s="99"/>
      <c r="H594" s="99"/>
      <c r="I594" s="99"/>
      <c r="J594" s="161"/>
      <c r="K594" s="161"/>
      <c r="L594" s="161"/>
      <c r="M594" s="161"/>
      <c r="N594" s="99"/>
      <c r="O594" s="99"/>
      <c r="P594" s="99"/>
      <c r="Q594" s="99"/>
      <c r="R594" s="99"/>
      <c r="S594" s="99"/>
      <c r="T594" s="99"/>
      <c r="U594" s="99"/>
      <c r="V594" s="99"/>
      <c r="W594" s="99"/>
      <c r="X594" s="99"/>
      <c r="Y594" s="99"/>
      <c r="Z594" s="160"/>
      <c r="AA594" s="99"/>
      <c r="AB594" s="159"/>
      <c r="AC594" s="158"/>
      <c r="AD594" s="99"/>
      <c r="AE594" s="99"/>
      <c r="AF594" s="99"/>
      <c r="AG594" s="99"/>
      <c r="AH594" s="99"/>
      <c r="AI594" s="157"/>
      <c r="AJ594" s="99"/>
      <c r="AK594" s="99"/>
      <c r="AL594" s="99"/>
      <c r="AM594" s="99"/>
      <c r="AN594" s="161"/>
      <c r="AO594" s="99"/>
      <c r="AP594" s="99"/>
      <c r="AQ594" s="99"/>
      <c r="AR594" s="99"/>
      <c r="AS594" s="99"/>
      <c r="AT594" s="99"/>
      <c r="AU594" s="99"/>
      <c r="AV594" s="99"/>
      <c r="AW594" s="157"/>
      <c r="AX594" s="99"/>
      <c r="AY594" s="99"/>
      <c r="AZ594" s="99"/>
      <c r="BA594" s="99"/>
    </row>
    <row r="595" spans="1:53" ht="15.75" customHeight="1" x14ac:dyDescent="0.25">
      <c r="A595" s="99"/>
      <c r="B595" s="100"/>
      <c r="C595" s="99"/>
      <c r="D595" s="99"/>
      <c r="E595" s="99"/>
      <c r="F595" s="99"/>
      <c r="G595" s="99"/>
      <c r="H595" s="99"/>
      <c r="I595" s="99"/>
      <c r="J595" s="161"/>
      <c r="K595" s="161"/>
      <c r="L595" s="161"/>
      <c r="M595" s="161"/>
      <c r="N595" s="99"/>
      <c r="O595" s="99"/>
      <c r="P595" s="99"/>
      <c r="Q595" s="99"/>
      <c r="R595" s="99"/>
      <c r="S595" s="99"/>
      <c r="T595" s="99"/>
      <c r="U595" s="99"/>
      <c r="V595" s="99"/>
      <c r="W595" s="99"/>
      <c r="X595" s="99"/>
      <c r="Y595" s="99"/>
      <c r="Z595" s="160"/>
      <c r="AA595" s="99"/>
      <c r="AB595" s="159"/>
      <c r="AC595" s="158"/>
      <c r="AD595" s="99"/>
      <c r="AE595" s="99"/>
      <c r="AF595" s="99"/>
      <c r="AG595" s="99"/>
      <c r="AH595" s="99"/>
      <c r="AI595" s="157"/>
      <c r="AJ595" s="99"/>
      <c r="AK595" s="99"/>
      <c r="AL595" s="99"/>
      <c r="AM595" s="99"/>
      <c r="AN595" s="161"/>
      <c r="AO595" s="99"/>
      <c r="AP595" s="99"/>
      <c r="AQ595" s="99"/>
      <c r="AR595" s="99"/>
      <c r="AS595" s="99"/>
      <c r="AT595" s="99"/>
      <c r="AU595" s="99"/>
      <c r="AV595" s="99"/>
      <c r="AW595" s="157"/>
      <c r="AX595" s="99"/>
      <c r="AY595" s="99"/>
      <c r="AZ595" s="99"/>
      <c r="BA595" s="99"/>
    </row>
    <row r="596" spans="1:53" ht="15.75" customHeight="1" x14ac:dyDescent="0.25">
      <c r="A596" s="99"/>
      <c r="B596" s="100"/>
      <c r="C596" s="99"/>
      <c r="D596" s="99"/>
      <c r="E596" s="99"/>
      <c r="F596" s="99"/>
      <c r="G596" s="99"/>
      <c r="H596" s="99"/>
      <c r="I596" s="99"/>
      <c r="J596" s="161"/>
      <c r="K596" s="161"/>
      <c r="L596" s="161"/>
      <c r="M596" s="161"/>
      <c r="N596" s="99"/>
      <c r="O596" s="99"/>
      <c r="P596" s="99"/>
      <c r="Q596" s="99"/>
      <c r="R596" s="99"/>
      <c r="S596" s="99"/>
      <c r="T596" s="99"/>
      <c r="U596" s="99"/>
      <c r="V596" s="99"/>
      <c r="W596" s="99"/>
      <c r="X596" s="99"/>
      <c r="Y596" s="99"/>
      <c r="Z596" s="160"/>
      <c r="AA596" s="99"/>
      <c r="AB596" s="159"/>
      <c r="AC596" s="158"/>
      <c r="AD596" s="99"/>
      <c r="AE596" s="99"/>
      <c r="AF596" s="99"/>
      <c r="AG596" s="99"/>
      <c r="AH596" s="99"/>
      <c r="AI596" s="157"/>
      <c r="AJ596" s="99"/>
      <c r="AK596" s="99"/>
      <c r="AL596" s="99"/>
      <c r="AM596" s="99"/>
      <c r="AN596" s="161"/>
      <c r="AO596" s="99"/>
      <c r="AP596" s="99"/>
      <c r="AQ596" s="99"/>
      <c r="AR596" s="99"/>
      <c r="AS596" s="99"/>
      <c r="AT596" s="99"/>
      <c r="AU596" s="99"/>
      <c r="AV596" s="99"/>
      <c r="AW596" s="157"/>
      <c r="AX596" s="99"/>
      <c r="AY596" s="99"/>
      <c r="AZ596" s="99"/>
      <c r="BA596" s="99"/>
    </row>
    <row r="597" spans="1:53" ht="15.75" customHeight="1" x14ac:dyDescent="0.25">
      <c r="A597" s="99"/>
      <c r="B597" s="100"/>
      <c r="C597" s="99"/>
      <c r="D597" s="99"/>
      <c r="E597" s="99"/>
      <c r="F597" s="99"/>
      <c r="G597" s="99"/>
      <c r="H597" s="99"/>
      <c r="I597" s="99"/>
      <c r="J597" s="161"/>
      <c r="K597" s="161"/>
      <c r="L597" s="161"/>
      <c r="M597" s="161"/>
      <c r="N597" s="99"/>
      <c r="O597" s="99"/>
      <c r="P597" s="99"/>
      <c r="Q597" s="99"/>
      <c r="R597" s="99"/>
      <c r="S597" s="99"/>
      <c r="T597" s="99"/>
      <c r="U597" s="99"/>
      <c r="V597" s="99"/>
      <c r="W597" s="99"/>
      <c r="X597" s="99"/>
      <c r="Y597" s="99"/>
      <c r="Z597" s="160"/>
      <c r="AA597" s="99"/>
      <c r="AB597" s="159"/>
      <c r="AC597" s="158"/>
      <c r="AD597" s="99"/>
      <c r="AE597" s="99"/>
      <c r="AF597" s="99"/>
      <c r="AG597" s="99"/>
      <c r="AH597" s="99"/>
      <c r="AI597" s="157"/>
      <c r="AJ597" s="99"/>
      <c r="AK597" s="99"/>
      <c r="AL597" s="99"/>
      <c r="AM597" s="99"/>
      <c r="AN597" s="161"/>
      <c r="AO597" s="99"/>
      <c r="AP597" s="99"/>
      <c r="AQ597" s="99"/>
      <c r="AR597" s="99"/>
      <c r="AS597" s="99"/>
      <c r="AT597" s="99"/>
      <c r="AU597" s="99"/>
      <c r="AV597" s="99"/>
      <c r="AW597" s="157"/>
      <c r="AX597" s="99"/>
      <c r="AY597" s="99"/>
      <c r="AZ597" s="99"/>
      <c r="BA597" s="99"/>
    </row>
    <row r="598" spans="1:53" ht="15.75" customHeight="1" x14ac:dyDescent="0.25">
      <c r="A598" s="99"/>
      <c r="B598" s="100"/>
      <c r="C598" s="99"/>
      <c r="D598" s="99"/>
      <c r="E598" s="99"/>
      <c r="F598" s="99"/>
      <c r="G598" s="99"/>
      <c r="H598" s="99"/>
      <c r="I598" s="99"/>
      <c r="J598" s="161"/>
      <c r="K598" s="161"/>
      <c r="L598" s="161"/>
      <c r="M598" s="161"/>
      <c r="N598" s="99"/>
      <c r="O598" s="99"/>
      <c r="P598" s="99"/>
      <c r="Q598" s="99"/>
      <c r="R598" s="99"/>
      <c r="S598" s="99"/>
      <c r="T598" s="99"/>
      <c r="U598" s="99"/>
      <c r="V598" s="99"/>
      <c r="W598" s="99"/>
      <c r="X598" s="99"/>
      <c r="Y598" s="99"/>
      <c r="Z598" s="160"/>
      <c r="AA598" s="99"/>
      <c r="AB598" s="159"/>
      <c r="AC598" s="158"/>
      <c r="AD598" s="99"/>
      <c r="AE598" s="99"/>
      <c r="AF598" s="99"/>
      <c r="AG598" s="99"/>
      <c r="AH598" s="99"/>
      <c r="AI598" s="157"/>
      <c r="AJ598" s="99"/>
      <c r="AK598" s="99"/>
      <c r="AL598" s="99"/>
      <c r="AM598" s="99"/>
      <c r="AN598" s="161"/>
      <c r="AO598" s="99"/>
      <c r="AP598" s="99"/>
      <c r="AQ598" s="99"/>
      <c r="AR598" s="99"/>
      <c r="AS598" s="99"/>
      <c r="AT598" s="99"/>
      <c r="AU598" s="99"/>
      <c r="AV598" s="99"/>
      <c r="AW598" s="157"/>
      <c r="AX598" s="99"/>
      <c r="AY598" s="99"/>
      <c r="AZ598" s="99"/>
      <c r="BA598" s="99"/>
    </row>
    <row r="599" spans="1:53" ht="15.75" customHeight="1" x14ac:dyDescent="0.25">
      <c r="A599" s="99"/>
      <c r="B599" s="100"/>
      <c r="C599" s="99"/>
      <c r="D599" s="99"/>
      <c r="E599" s="99"/>
      <c r="F599" s="99"/>
      <c r="G599" s="99"/>
      <c r="H599" s="99"/>
      <c r="I599" s="99"/>
      <c r="J599" s="161"/>
      <c r="K599" s="161"/>
      <c r="L599" s="161"/>
      <c r="M599" s="161"/>
      <c r="N599" s="99"/>
      <c r="O599" s="99"/>
      <c r="P599" s="99"/>
      <c r="Q599" s="99"/>
      <c r="R599" s="99"/>
      <c r="S599" s="99"/>
      <c r="T599" s="99"/>
      <c r="U599" s="99"/>
      <c r="V599" s="99"/>
      <c r="W599" s="99"/>
      <c r="X599" s="99"/>
      <c r="Y599" s="99"/>
      <c r="Z599" s="160"/>
      <c r="AA599" s="99"/>
      <c r="AB599" s="159"/>
      <c r="AC599" s="158"/>
      <c r="AD599" s="99"/>
      <c r="AE599" s="99"/>
      <c r="AF599" s="99"/>
      <c r="AG599" s="99"/>
      <c r="AH599" s="99"/>
      <c r="AI599" s="157"/>
      <c r="AJ599" s="99"/>
      <c r="AK599" s="99"/>
      <c r="AL599" s="99"/>
      <c r="AM599" s="99"/>
      <c r="AN599" s="161"/>
      <c r="AO599" s="99"/>
      <c r="AP599" s="99"/>
      <c r="AQ599" s="99"/>
      <c r="AR599" s="99"/>
      <c r="AS599" s="99"/>
      <c r="AT599" s="99"/>
      <c r="AU599" s="99"/>
      <c r="AV599" s="99"/>
      <c r="AW599" s="157"/>
      <c r="AX599" s="99"/>
      <c r="AY599" s="99"/>
      <c r="AZ599" s="99"/>
      <c r="BA599" s="99"/>
    </row>
    <row r="600" spans="1:53" ht="15.75" customHeight="1" x14ac:dyDescent="0.25">
      <c r="A600" s="99"/>
      <c r="B600" s="100"/>
      <c r="C600" s="99"/>
      <c r="D600" s="99"/>
      <c r="E600" s="99"/>
      <c r="F600" s="99"/>
      <c r="G600" s="99"/>
      <c r="H600" s="99"/>
      <c r="I600" s="99"/>
      <c r="J600" s="161"/>
      <c r="K600" s="161"/>
      <c r="L600" s="161"/>
      <c r="M600" s="161"/>
      <c r="N600" s="99"/>
      <c r="O600" s="99"/>
      <c r="P600" s="99"/>
      <c r="Q600" s="99"/>
      <c r="R600" s="99"/>
      <c r="S600" s="99"/>
      <c r="T600" s="99"/>
      <c r="U600" s="99"/>
      <c r="V600" s="99"/>
      <c r="W600" s="99"/>
      <c r="X600" s="99"/>
      <c r="Y600" s="99"/>
      <c r="Z600" s="160"/>
      <c r="AA600" s="99"/>
      <c r="AB600" s="159"/>
      <c r="AC600" s="158"/>
      <c r="AD600" s="99"/>
      <c r="AE600" s="99"/>
      <c r="AF600" s="99"/>
      <c r="AG600" s="99"/>
      <c r="AH600" s="99"/>
      <c r="AI600" s="157"/>
      <c r="AJ600" s="99"/>
      <c r="AK600" s="99"/>
      <c r="AL600" s="99"/>
      <c r="AM600" s="99"/>
      <c r="AN600" s="161"/>
      <c r="AO600" s="99"/>
      <c r="AP600" s="99"/>
      <c r="AQ600" s="99"/>
      <c r="AR600" s="99"/>
      <c r="AS600" s="99"/>
      <c r="AT600" s="99"/>
      <c r="AU600" s="99"/>
      <c r="AV600" s="99"/>
      <c r="AW600" s="157"/>
      <c r="AX600" s="99"/>
      <c r="AY600" s="99"/>
      <c r="AZ600" s="99"/>
      <c r="BA600" s="99"/>
    </row>
    <row r="601" spans="1:53" ht="15.75" customHeight="1" x14ac:dyDescent="0.25">
      <c r="A601" s="99"/>
      <c r="B601" s="100"/>
      <c r="C601" s="99"/>
      <c r="D601" s="99"/>
      <c r="E601" s="99"/>
      <c r="F601" s="99"/>
      <c r="G601" s="99"/>
      <c r="H601" s="99"/>
      <c r="I601" s="99"/>
      <c r="J601" s="161"/>
      <c r="K601" s="161"/>
      <c r="L601" s="161"/>
      <c r="M601" s="161"/>
      <c r="N601" s="99"/>
      <c r="O601" s="99"/>
      <c r="P601" s="99"/>
      <c r="Q601" s="99"/>
      <c r="R601" s="99"/>
      <c r="S601" s="99"/>
      <c r="T601" s="99"/>
      <c r="U601" s="99"/>
      <c r="V601" s="99"/>
      <c r="W601" s="99"/>
      <c r="X601" s="99"/>
      <c r="Y601" s="99"/>
      <c r="Z601" s="160"/>
      <c r="AA601" s="99"/>
      <c r="AB601" s="159"/>
      <c r="AC601" s="158"/>
      <c r="AD601" s="99"/>
      <c r="AE601" s="99"/>
      <c r="AF601" s="99"/>
      <c r="AG601" s="99"/>
      <c r="AH601" s="99"/>
      <c r="AI601" s="157"/>
      <c r="AJ601" s="99"/>
      <c r="AK601" s="99"/>
      <c r="AL601" s="99"/>
      <c r="AM601" s="99"/>
      <c r="AN601" s="161"/>
      <c r="AO601" s="99"/>
      <c r="AP601" s="99"/>
      <c r="AQ601" s="99"/>
      <c r="AR601" s="99"/>
      <c r="AS601" s="99"/>
      <c r="AT601" s="99"/>
      <c r="AU601" s="99"/>
      <c r="AV601" s="99"/>
      <c r="AW601" s="157"/>
      <c r="AX601" s="99"/>
      <c r="AY601" s="99"/>
      <c r="AZ601" s="99"/>
      <c r="BA601" s="99"/>
    </row>
    <row r="602" spans="1:53" ht="15.75" customHeight="1" x14ac:dyDescent="0.25">
      <c r="A602" s="99"/>
      <c r="B602" s="100"/>
      <c r="C602" s="99"/>
      <c r="D602" s="99"/>
      <c r="E602" s="99"/>
      <c r="F602" s="99"/>
      <c r="G602" s="99"/>
      <c r="H602" s="99"/>
      <c r="I602" s="99"/>
      <c r="J602" s="161"/>
      <c r="K602" s="161"/>
      <c r="L602" s="161"/>
      <c r="M602" s="161"/>
      <c r="N602" s="99"/>
      <c r="O602" s="99"/>
      <c r="P602" s="99"/>
      <c r="Q602" s="99"/>
      <c r="R602" s="99"/>
      <c r="S602" s="99"/>
      <c r="T602" s="99"/>
      <c r="U602" s="99"/>
      <c r="V602" s="99"/>
      <c r="W602" s="99"/>
      <c r="X602" s="99"/>
      <c r="Y602" s="99"/>
      <c r="Z602" s="160"/>
      <c r="AA602" s="99"/>
      <c r="AB602" s="159"/>
      <c r="AC602" s="158"/>
      <c r="AD602" s="99"/>
      <c r="AE602" s="99"/>
      <c r="AF602" s="99"/>
      <c r="AG602" s="99"/>
      <c r="AH602" s="99"/>
      <c r="AI602" s="157"/>
      <c r="AJ602" s="99"/>
      <c r="AK602" s="99"/>
      <c r="AL602" s="99"/>
      <c r="AM602" s="99"/>
      <c r="AN602" s="161"/>
      <c r="AO602" s="99"/>
      <c r="AP602" s="99"/>
      <c r="AQ602" s="99"/>
      <c r="AR602" s="99"/>
      <c r="AS602" s="99"/>
      <c r="AT602" s="99"/>
      <c r="AU602" s="99"/>
      <c r="AV602" s="99"/>
      <c r="AW602" s="157"/>
      <c r="AX602" s="99"/>
      <c r="AY602" s="99"/>
      <c r="AZ602" s="99"/>
      <c r="BA602" s="99"/>
    </row>
    <row r="603" spans="1:53" ht="15.75" customHeight="1" x14ac:dyDescent="0.25">
      <c r="A603" s="99"/>
      <c r="B603" s="100"/>
      <c r="C603" s="99"/>
      <c r="D603" s="99"/>
      <c r="E603" s="99"/>
      <c r="F603" s="99"/>
      <c r="G603" s="99"/>
      <c r="H603" s="99"/>
      <c r="I603" s="99"/>
      <c r="J603" s="161"/>
      <c r="K603" s="161"/>
      <c r="L603" s="161"/>
      <c r="M603" s="161"/>
      <c r="N603" s="99"/>
      <c r="O603" s="99"/>
      <c r="P603" s="99"/>
      <c r="Q603" s="99"/>
      <c r="R603" s="99"/>
      <c r="S603" s="99"/>
      <c r="T603" s="99"/>
      <c r="U603" s="99"/>
      <c r="V603" s="99"/>
      <c r="W603" s="99"/>
      <c r="X603" s="99"/>
      <c r="Y603" s="99"/>
      <c r="Z603" s="160"/>
      <c r="AA603" s="99"/>
      <c r="AB603" s="159"/>
      <c r="AC603" s="158"/>
      <c r="AD603" s="99"/>
      <c r="AE603" s="99"/>
      <c r="AF603" s="99"/>
      <c r="AG603" s="99"/>
      <c r="AH603" s="99"/>
      <c r="AI603" s="157"/>
      <c r="AJ603" s="99"/>
      <c r="AK603" s="99"/>
      <c r="AL603" s="99"/>
      <c r="AM603" s="99"/>
      <c r="AN603" s="161"/>
      <c r="AO603" s="99"/>
      <c r="AP603" s="99"/>
      <c r="AQ603" s="99"/>
      <c r="AR603" s="99"/>
      <c r="AS603" s="99"/>
      <c r="AT603" s="99"/>
      <c r="AU603" s="99"/>
      <c r="AV603" s="99"/>
      <c r="AW603" s="157"/>
      <c r="AX603" s="99"/>
      <c r="AY603" s="99"/>
      <c r="AZ603" s="99"/>
      <c r="BA603" s="99"/>
    </row>
    <row r="604" spans="1:53" ht="15.75" customHeight="1" x14ac:dyDescent="0.25">
      <c r="A604" s="99"/>
      <c r="B604" s="100"/>
      <c r="C604" s="99"/>
      <c r="D604" s="99"/>
      <c r="E604" s="99"/>
      <c r="F604" s="99"/>
      <c r="G604" s="99"/>
      <c r="H604" s="99"/>
      <c r="I604" s="99"/>
      <c r="J604" s="161"/>
      <c r="K604" s="161"/>
      <c r="L604" s="161"/>
      <c r="M604" s="161"/>
      <c r="N604" s="99"/>
      <c r="O604" s="99"/>
      <c r="P604" s="99"/>
      <c r="Q604" s="99"/>
      <c r="R604" s="99"/>
      <c r="S604" s="99"/>
      <c r="T604" s="99"/>
      <c r="U604" s="99"/>
      <c r="V604" s="99"/>
      <c r="W604" s="99"/>
      <c r="X604" s="99"/>
      <c r="Y604" s="99"/>
      <c r="Z604" s="160"/>
      <c r="AA604" s="99"/>
      <c r="AB604" s="159"/>
      <c r="AC604" s="158"/>
      <c r="AD604" s="99"/>
      <c r="AE604" s="99"/>
      <c r="AF604" s="99"/>
      <c r="AG604" s="99"/>
      <c r="AH604" s="99"/>
      <c r="AI604" s="157"/>
      <c r="AJ604" s="99"/>
      <c r="AK604" s="99"/>
      <c r="AL604" s="99"/>
      <c r="AM604" s="99"/>
      <c r="AN604" s="161"/>
      <c r="AO604" s="99"/>
      <c r="AP604" s="99"/>
      <c r="AQ604" s="99"/>
      <c r="AR604" s="99"/>
      <c r="AS604" s="99"/>
      <c r="AT604" s="99"/>
      <c r="AU604" s="99"/>
      <c r="AV604" s="99"/>
      <c r="AW604" s="157"/>
      <c r="AX604" s="99"/>
      <c r="AY604" s="99"/>
      <c r="AZ604" s="99"/>
      <c r="BA604" s="99"/>
    </row>
    <row r="605" spans="1:53" ht="15.75" customHeight="1" x14ac:dyDescent="0.25">
      <c r="A605" s="99"/>
      <c r="B605" s="100"/>
      <c r="C605" s="99"/>
      <c r="D605" s="99"/>
      <c r="E605" s="99"/>
      <c r="F605" s="99"/>
      <c r="G605" s="99"/>
      <c r="H605" s="99"/>
      <c r="I605" s="99"/>
      <c r="J605" s="161"/>
      <c r="K605" s="161"/>
      <c r="L605" s="161"/>
      <c r="M605" s="161"/>
      <c r="N605" s="99"/>
      <c r="O605" s="99"/>
      <c r="P605" s="99"/>
      <c r="Q605" s="99"/>
      <c r="R605" s="99"/>
      <c r="S605" s="99"/>
      <c r="T605" s="99"/>
      <c r="U605" s="99"/>
      <c r="V605" s="99"/>
      <c r="W605" s="99"/>
      <c r="X605" s="99"/>
      <c r="Y605" s="99"/>
      <c r="Z605" s="160"/>
      <c r="AA605" s="99"/>
      <c r="AB605" s="159"/>
      <c r="AC605" s="158"/>
      <c r="AD605" s="99"/>
      <c r="AE605" s="99"/>
      <c r="AF605" s="99"/>
      <c r="AG605" s="99"/>
      <c r="AH605" s="99"/>
      <c r="AI605" s="157"/>
      <c r="AJ605" s="99"/>
      <c r="AK605" s="99"/>
      <c r="AL605" s="99"/>
      <c r="AM605" s="99"/>
      <c r="AN605" s="161"/>
      <c r="AO605" s="99"/>
      <c r="AP605" s="99"/>
      <c r="AQ605" s="99"/>
      <c r="AR605" s="99"/>
      <c r="AS605" s="99"/>
      <c r="AT605" s="99"/>
      <c r="AU605" s="99"/>
      <c r="AV605" s="99"/>
      <c r="AW605" s="157"/>
      <c r="AX605" s="99"/>
      <c r="AY605" s="99"/>
      <c r="AZ605" s="99"/>
      <c r="BA605" s="99"/>
    </row>
    <row r="606" spans="1:53" ht="15.75" customHeight="1" x14ac:dyDescent="0.25">
      <c r="A606" s="99"/>
      <c r="B606" s="100"/>
      <c r="C606" s="99"/>
      <c r="D606" s="99"/>
      <c r="E606" s="99"/>
      <c r="F606" s="99"/>
      <c r="G606" s="99"/>
      <c r="H606" s="99"/>
      <c r="I606" s="99"/>
      <c r="J606" s="161"/>
      <c r="K606" s="161"/>
      <c r="L606" s="161"/>
      <c r="M606" s="161"/>
      <c r="N606" s="99"/>
      <c r="O606" s="99"/>
      <c r="P606" s="99"/>
      <c r="Q606" s="99"/>
      <c r="R606" s="99"/>
      <c r="S606" s="99"/>
      <c r="T606" s="99"/>
      <c r="U606" s="99"/>
      <c r="V606" s="99"/>
      <c r="W606" s="99"/>
      <c r="X606" s="99"/>
      <c r="Y606" s="99"/>
      <c r="Z606" s="160"/>
      <c r="AA606" s="99"/>
      <c r="AB606" s="159"/>
      <c r="AC606" s="158"/>
      <c r="AD606" s="99"/>
      <c r="AE606" s="99"/>
      <c r="AF606" s="99"/>
      <c r="AG606" s="99"/>
      <c r="AH606" s="99"/>
      <c r="AI606" s="157"/>
      <c r="AJ606" s="99"/>
      <c r="AK606" s="99"/>
      <c r="AL606" s="99"/>
      <c r="AM606" s="99"/>
      <c r="AN606" s="161"/>
      <c r="AO606" s="99"/>
      <c r="AP606" s="99"/>
      <c r="AQ606" s="99"/>
      <c r="AR606" s="99"/>
      <c r="AS606" s="99"/>
      <c r="AT606" s="99"/>
      <c r="AU606" s="99"/>
      <c r="AV606" s="99"/>
      <c r="AW606" s="157"/>
      <c r="AX606" s="99"/>
      <c r="AY606" s="99"/>
      <c r="AZ606" s="99"/>
      <c r="BA606" s="99"/>
    </row>
    <row r="607" spans="1:53" ht="15.75" customHeight="1" x14ac:dyDescent="0.25">
      <c r="A607" s="99"/>
      <c r="B607" s="100"/>
      <c r="C607" s="99"/>
      <c r="D607" s="99"/>
      <c r="E607" s="99"/>
      <c r="F607" s="99"/>
      <c r="G607" s="99"/>
      <c r="H607" s="99"/>
      <c r="I607" s="99"/>
      <c r="J607" s="161"/>
      <c r="K607" s="161"/>
      <c r="L607" s="161"/>
      <c r="M607" s="161"/>
      <c r="N607" s="99"/>
      <c r="O607" s="99"/>
      <c r="P607" s="99"/>
      <c r="Q607" s="99"/>
      <c r="R607" s="99"/>
      <c r="S607" s="99"/>
      <c r="T607" s="99"/>
      <c r="U607" s="99"/>
      <c r="V607" s="99"/>
      <c r="W607" s="99"/>
      <c r="X607" s="99"/>
      <c r="Y607" s="99"/>
      <c r="Z607" s="160"/>
      <c r="AA607" s="99"/>
      <c r="AB607" s="159"/>
      <c r="AC607" s="158"/>
      <c r="AD607" s="99"/>
      <c r="AE607" s="99"/>
      <c r="AF607" s="99"/>
      <c r="AG607" s="99"/>
      <c r="AH607" s="99"/>
      <c r="AI607" s="157"/>
      <c r="AJ607" s="99"/>
      <c r="AK607" s="99"/>
      <c r="AL607" s="99"/>
      <c r="AM607" s="99"/>
      <c r="AN607" s="161"/>
      <c r="AO607" s="99"/>
      <c r="AP607" s="99"/>
      <c r="AQ607" s="99"/>
      <c r="AR607" s="99"/>
      <c r="AS607" s="99"/>
      <c r="AT607" s="99"/>
      <c r="AU607" s="99"/>
      <c r="AV607" s="99"/>
      <c r="AW607" s="157"/>
      <c r="AX607" s="99"/>
      <c r="AY607" s="99"/>
      <c r="AZ607" s="99"/>
      <c r="BA607" s="99"/>
    </row>
    <row r="608" spans="1:53" ht="15.75" customHeight="1" x14ac:dyDescent="0.25">
      <c r="A608" s="99"/>
      <c r="B608" s="100"/>
      <c r="C608" s="99"/>
      <c r="D608" s="99"/>
      <c r="E608" s="99"/>
      <c r="F608" s="99"/>
      <c r="G608" s="99"/>
      <c r="H608" s="99"/>
      <c r="I608" s="99"/>
      <c r="J608" s="161"/>
      <c r="K608" s="161"/>
      <c r="L608" s="161"/>
      <c r="M608" s="161"/>
      <c r="N608" s="99"/>
      <c r="O608" s="99"/>
      <c r="P608" s="99"/>
      <c r="Q608" s="99"/>
      <c r="R608" s="99"/>
      <c r="S608" s="99"/>
      <c r="T608" s="99"/>
      <c r="U608" s="99"/>
      <c r="V608" s="99"/>
      <c r="W608" s="99"/>
      <c r="X608" s="99"/>
      <c r="Y608" s="99"/>
      <c r="Z608" s="160"/>
      <c r="AA608" s="99"/>
      <c r="AB608" s="159"/>
      <c r="AC608" s="158"/>
      <c r="AD608" s="99"/>
      <c r="AE608" s="99"/>
      <c r="AF608" s="99"/>
      <c r="AG608" s="99"/>
      <c r="AH608" s="99"/>
      <c r="AI608" s="157"/>
      <c r="AJ608" s="99"/>
      <c r="AK608" s="99"/>
      <c r="AL608" s="99"/>
      <c r="AM608" s="99"/>
      <c r="AN608" s="161"/>
      <c r="AO608" s="99"/>
      <c r="AP608" s="99"/>
      <c r="AQ608" s="99"/>
      <c r="AR608" s="99"/>
      <c r="AS608" s="99"/>
      <c r="AT608" s="99"/>
      <c r="AU608" s="99"/>
      <c r="AV608" s="99"/>
      <c r="AW608" s="157"/>
      <c r="AX608" s="99"/>
      <c r="AY608" s="99"/>
      <c r="AZ608" s="99"/>
      <c r="BA608" s="99"/>
    </row>
    <row r="609" spans="1:53" ht="15.75" customHeight="1" x14ac:dyDescent="0.25">
      <c r="A609" s="99"/>
      <c r="B609" s="100"/>
      <c r="C609" s="99"/>
      <c r="D609" s="99"/>
      <c r="E609" s="99"/>
      <c r="F609" s="99"/>
      <c r="G609" s="99"/>
      <c r="H609" s="99"/>
      <c r="I609" s="99"/>
      <c r="J609" s="161"/>
      <c r="K609" s="161"/>
      <c r="L609" s="161"/>
      <c r="M609" s="161"/>
      <c r="N609" s="99"/>
      <c r="O609" s="99"/>
      <c r="P609" s="99"/>
      <c r="Q609" s="99"/>
      <c r="R609" s="99"/>
      <c r="S609" s="99"/>
      <c r="T609" s="99"/>
      <c r="U609" s="99"/>
      <c r="V609" s="99"/>
      <c r="W609" s="99"/>
      <c r="X609" s="99"/>
      <c r="Y609" s="99"/>
      <c r="Z609" s="160"/>
      <c r="AA609" s="99"/>
      <c r="AB609" s="159"/>
      <c r="AC609" s="158"/>
      <c r="AD609" s="99"/>
      <c r="AE609" s="99"/>
      <c r="AF609" s="99"/>
      <c r="AG609" s="99"/>
      <c r="AH609" s="99"/>
      <c r="AI609" s="157"/>
      <c r="AJ609" s="99"/>
      <c r="AK609" s="99"/>
      <c r="AL609" s="99"/>
      <c r="AM609" s="99"/>
      <c r="AN609" s="161"/>
      <c r="AO609" s="99"/>
      <c r="AP609" s="99"/>
      <c r="AQ609" s="99"/>
      <c r="AR609" s="99"/>
      <c r="AS609" s="99"/>
      <c r="AT609" s="99"/>
      <c r="AU609" s="99"/>
      <c r="AV609" s="99"/>
      <c r="AW609" s="157"/>
      <c r="AX609" s="99"/>
      <c r="AY609" s="99"/>
      <c r="AZ609" s="99"/>
      <c r="BA609" s="99"/>
    </row>
    <row r="610" spans="1:53" ht="15.75" customHeight="1" x14ac:dyDescent="0.25">
      <c r="A610" s="99"/>
      <c r="B610" s="100"/>
      <c r="C610" s="99"/>
      <c r="D610" s="99"/>
      <c r="E610" s="99"/>
      <c r="F610" s="99"/>
      <c r="G610" s="99"/>
      <c r="H610" s="99"/>
      <c r="I610" s="99"/>
      <c r="J610" s="161"/>
      <c r="K610" s="161"/>
      <c r="L610" s="161"/>
      <c r="M610" s="161"/>
      <c r="N610" s="99"/>
      <c r="O610" s="99"/>
      <c r="P610" s="99"/>
      <c r="Q610" s="99"/>
      <c r="R610" s="99"/>
      <c r="S610" s="99"/>
      <c r="T610" s="99"/>
      <c r="U610" s="99"/>
      <c r="V610" s="99"/>
      <c r="W610" s="99"/>
      <c r="X610" s="99"/>
      <c r="Y610" s="99"/>
      <c r="Z610" s="160"/>
      <c r="AA610" s="99"/>
      <c r="AB610" s="159"/>
      <c r="AC610" s="158"/>
      <c r="AD610" s="99"/>
      <c r="AE610" s="99"/>
      <c r="AF610" s="99"/>
      <c r="AG610" s="99"/>
      <c r="AH610" s="99"/>
      <c r="AI610" s="157"/>
      <c r="AJ610" s="99"/>
      <c r="AK610" s="99"/>
      <c r="AL610" s="99"/>
      <c r="AM610" s="99"/>
      <c r="AN610" s="161"/>
      <c r="AO610" s="99"/>
      <c r="AP610" s="99"/>
      <c r="AQ610" s="99"/>
      <c r="AR610" s="99"/>
      <c r="AS610" s="99"/>
      <c r="AT610" s="99"/>
      <c r="AU610" s="99"/>
      <c r="AV610" s="99"/>
      <c r="AW610" s="157"/>
      <c r="AX610" s="99"/>
      <c r="AY610" s="99"/>
      <c r="AZ610" s="99"/>
      <c r="BA610" s="99"/>
    </row>
    <row r="611" spans="1:53" ht="15.75" customHeight="1" x14ac:dyDescent="0.25">
      <c r="A611" s="99"/>
      <c r="B611" s="100"/>
      <c r="C611" s="99"/>
      <c r="D611" s="99"/>
      <c r="E611" s="99"/>
      <c r="F611" s="99"/>
      <c r="G611" s="99"/>
      <c r="H611" s="99"/>
      <c r="I611" s="99"/>
      <c r="J611" s="161"/>
      <c r="K611" s="161"/>
      <c r="L611" s="161"/>
      <c r="M611" s="161"/>
      <c r="N611" s="99"/>
      <c r="O611" s="99"/>
      <c r="P611" s="99"/>
      <c r="Q611" s="99"/>
      <c r="R611" s="99"/>
      <c r="S611" s="99"/>
      <c r="T611" s="99"/>
      <c r="U611" s="99"/>
      <c r="V611" s="99"/>
      <c r="W611" s="99"/>
      <c r="X611" s="99"/>
      <c r="Y611" s="99"/>
      <c r="Z611" s="160"/>
      <c r="AA611" s="99"/>
      <c r="AB611" s="159"/>
      <c r="AC611" s="158"/>
      <c r="AD611" s="99"/>
      <c r="AE611" s="99"/>
      <c r="AF611" s="99"/>
      <c r="AG611" s="99"/>
      <c r="AH611" s="99"/>
      <c r="AI611" s="157"/>
      <c r="AJ611" s="99"/>
      <c r="AK611" s="99"/>
      <c r="AL611" s="99"/>
      <c r="AM611" s="99"/>
      <c r="AN611" s="161"/>
      <c r="AO611" s="99"/>
      <c r="AP611" s="99"/>
      <c r="AQ611" s="99"/>
      <c r="AR611" s="99"/>
      <c r="AS611" s="99"/>
      <c r="AT611" s="99"/>
      <c r="AU611" s="99"/>
      <c r="AV611" s="99"/>
      <c r="AW611" s="157"/>
      <c r="AX611" s="99"/>
      <c r="AY611" s="99"/>
      <c r="AZ611" s="99"/>
      <c r="BA611" s="99"/>
    </row>
    <row r="612" spans="1:53" ht="15.75" customHeight="1" x14ac:dyDescent="0.25">
      <c r="A612" s="99"/>
      <c r="B612" s="100"/>
      <c r="C612" s="99"/>
      <c r="D612" s="99"/>
      <c r="E612" s="99"/>
      <c r="F612" s="99"/>
      <c r="G612" s="99"/>
      <c r="H612" s="99"/>
      <c r="I612" s="99"/>
      <c r="J612" s="161"/>
      <c r="K612" s="161"/>
      <c r="L612" s="161"/>
      <c r="M612" s="161"/>
      <c r="N612" s="99"/>
      <c r="O612" s="99"/>
      <c r="P612" s="99"/>
      <c r="Q612" s="99"/>
      <c r="R612" s="99"/>
      <c r="S612" s="99"/>
      <c r="T612" s="99"/>
      <c r="U612" s="99"/>
      <c r="V612" s="99"/>
      <c r="W612" s="99"/>
      <c r="X612" s="99"/>
      <c r="Y612" s="99"/>
      <c r="Z612" s="160"/>
      <c r="AA612" s="99"/>
      <c r="AB612" s="159"/>
      <c r="AC612" s="158"/>
      <c r="AD612" s="99"/>
      <c r="AE612" s="99"/>
      <c r="AF612" s="99"/>
      <c r="AG612" s="99"/>
      <c r="AH612" s="99"/>
      <c r="AI612" s="157"/>
      <c r="AJ612" s="99"/>
      <c r="AK612" s="99"/>
      <c r="AL612" s="99"/>
      <c r="AM612" s="99"/>
      <c r="AN612" s="161"/>
      <c r="AO612" s="99"/>
      <c r="AP612" s="99"/>
      <c r="AQ612" s="99"/>
      <c r="AR612" s="99"/>
      <c r="AS612" s="99"/>
      <c r="AT612" s="99"/>
      <c r="AU612" s="99"/>
      <c r="AV612" s="99"/>
      <c r="AW612" s="157"/>
      <c r="AX612" s="99"/>
      <c r="AY612" s="99"/>
      <c r="AZ612" s="99"/>
      <c r="BA612" s="99"/>
    </row>
    <row r="613" spans="1:53" ht="15.75" customHeight="1" x14ac:dyDescent="0.25">
      <c r="A613" s="99"/>
      <c r="B613" s="100"/>
      <c r="C613" s="99"/>
      <c r="D613" s="99"/>
      <c r="E613" s="99"/>
      <c r="F613" s="99"/>
      <c r="G613" s="99"/>
      <c r="H613" s="99"/>
      <c r="I613" s="99"/>
      <c r="J613" s="161"/>
      <c r="K613" s="161"/>
      <c r="L613" s="161"/>
      <c r="M613" s="161"/>
      <c r="N613" s="99"/>
      <c r="O613" s="99"/>
      <c r="P613" s="99"/>
      <c r="Q613" s="99"/>
      <c r="R613" s="99"/>
      <c r="S613" s="99"/>
      <c r="T613" s="99"/>
      <c r="U613" s="99"/>
      <c r="V613" s="99"/>
      <c r="W613" s="99"/>
      <c r="X613" s="99"/>
      <c r="Y613" s="99"/>
      <c r="Z613" s="160"/>
      <c r="AA613" s="99"/>
      <c r="AB613" s="159"/>
      <c r="AC613" s="158"/>
      <c r="AD613" s="99"/>
      <c r="AE613" s="99"/>
      <c r="AF613" s="99"/>
      <c r="AG613" s="99"/>
      <c r="AH613" s="99"/>
      <c r="AI613" s="157"/>
      <c r="AJ613" s="99"/>
      <c r="AK613" s="99"/>
      <c r="AL613" s="99"/>
      <c r="AM613" s="99"/>
      <c r="AN613" s="161"/>
      <c r="AO613" s="99"/>
      <c r="AP613" s="99"/>
      <c r="AQ613" s="99"/>
      <c r="AR613" s="99"/>
      <c r="AS613" s="99"/>
      <c r="AT613" s="99"/>
      <c r="AU613" s="99"/>
      <c r="AV613" s="99"/>
      <c r="AW613" s="157"/>
      <c r="AX613" s="99"/>
      <c r="AY613" s="99"/>
      <c r="AZ613" s="99"/>
      <c r="BA613" s="99"/>
    </row>
    <row r="614" spans="1:53" ht="15.75" customHeight="1" x14ac:dyDescent="0.25">
      <c r="A614" s="99"/>
      <c r="B614" s="100"/>
      <c r="C614" s="99"/>
      <c r="D614" s="99"/>
      <c r="E614" s="99"/>
      <c r="F614" s="99"/>
      <c r="G614" s="99"/>
      <c r="H614" s="99"/>
      <c r="I614" s="99"/>
      <c r="J614" s="161"/>
      <c r="K614" s="161"/>
      <c r="L614" s="161"/>
      <c r="M614" s="161"/>
      <c r="N614" s="99"/>
      <c r="O614" s="99"/>
      <c r="P614" s="99"/>
      <c r="Q614" s="99"/>
      <c r="R614" s="99"/>
      <c r="S614" s="99"/>
      <c r="T614" s="99"/>
      <c r="U614" s="99"/>
      <c r="V614" s="99"/>
      <c r="W614" s="99"/>
      <c r="X614" s="99"/>
      <c r="Y614" s="99"/>
      <c r="Z614" s="160"/>
      <c r="AA614" s="99"/>
      <c r="AB614" s="159"/>
      <c r="AC614" s="158"/>
      <c r="AD614" s="99"/>
      <c r="AE614" s="99"/>
      <c r="AF614" s="99"/>
      <c r="AG614" s="99"/>
      <c r="AH614" s="99"/>
      <c r="AI614" s="157"/>
      <c r="AJ614" s="99"/>
      <c r="AK614" s="99"/>
      <c r="AL614" s="99"/>
      <c r="AM614" s="99"/>
      <c r="AN614" s="161"/>
      <c r="AO614" s="99"/>
      <c r="AP614" s="99"/>
      <c r="AQ614" s="99"/>
      <c r="AR614" s="99"/>
      <c r="AS614" s="99"/>
      <c r="AT614" s="99"/>
      <c r="AU614" s="99"/>
      <c r="AV614" s="99"/>
      <c r="AW614" s="157"/>
      <c r="AX614" s="99"/>
      <c r="AY614" s="99"/>
      <c r="AZ614" s="99"/>
      <c r="BA614" s="99"/>
    </row>
    <row r="615" spans="1:53" ht="15.75" customHeight="1" x14ac:dyDescent="0.25">
      <c r="A615" s="99"/>
      <c r="B615" s="100"/>
      <c r="C615" s="99"/>
      <c r="D615" s="99"/>
      <c r="E615" s="99"/>
      <c r="F615" s="99"/>
      <c r="G615" s="99"/>
      <c r="H615" s="99"/>
      <c r="I615" s="99"/>
      <c r="J615" s="161"/>
      <c r="K615" s="161"/>
      <c r="L615" s="161"/>
      <c r="M615" s="161"/>
      <c r="N615" s="99"/>
      <c r="O615" s="99"/>
      <c r="P615" s="99"/>
      <c r="Q615" s="99"/>
      <c r="R615" s="99"/>
      <c r="S615" s="99"/>
      <c r="T615" s="99"/>
      <c r="U615" s="99"/>
      <c r="V615" s="99"/>
      <c r="W615" s="99"/>
      <c r="X615" s="99"/>
      <c r="Y615" s="99"/>
      <c r="Z615" s="160"/>
      <c r="AA615" s="99"/>
      <c r="AB615" s="159"/>
      <c r="AC615" s="158"/>
      <c r="AD615" s="99"/>
      <c r="AE615" s="99"/>
      <c r="AF615" s="99"/>
      <c r="AG615" s="99"/>
      <c r="AH615" s="99"/>
      <c r="AI615" s="157"/>
      <c r="AJ615" s="99"/>
      <c r="AK615" s="99"/>
      <c r="AL615" s="99"/>
      <c r="AM615" s="99"/>
      <c r="AN615" s="161"/>
      <c r="AO615" s="99"/>
      <c r="AP615" s="99"/>
      <c r="AQ615" s="99"/>
      <c r="AR615" s="99"/>
      <c r="AS615" s="99"/>
      <c r="AT615" s="99"/>
      <c r="AU615" s="99"/>
      <c r="AV615" s="99"/>
      <c r="AW615" s="157"/>
      <c r="AX615" s="99"/>
      <c r="AY615" s="99"/>
      <c r="AZ615" s="99"/>
      <c r="BA615" s="99"/>
    </row>
    <row r="616" spans="1:53" ht="15.75" customHeight="1" x14ac:dyDescent="0.25">
      <c r="A616" s="99"/>
      <c r="B616" s="100"/>
      <c r="C616" s="99"/>
      <c r="D616" s="99"/>
      <c r="E616" s="99"/>
      <c r="F616" s="99"/>
      <c r="G616" s="99"/>
      <c r="H616" s="99"/>
      <c r="I616" s="99"/>
      <c r="J616" s="161"/>
      <c r="K616" s="161"/>
      <c r="L616" s="161"/>
      <c r="M616" s="161"/>
      <c r="N616" s="99"/>
      <c r="O616" s="99"/>
      <c r="P616" s="99"/>
      <c r="Q616" s="99"/>
      <c r="R616" s="99"/>
      <c r="S616" s="99"/>
      <c r="T616" s="99"/>
      <c r="U616" s="99"/>
      <c r="V616" s="99"/>
      <c r="W616" s="99"/>
      <c r="X616" s="99"/>
      <c r="Y616" s="99"/>
      <c r="Z616" s="160"/>
      <c r="AA616" s="99"/>
      <c r="AB616" s="159"/>
      <c r="AC616" s="158"/>
      <c r="AD616" s="99"/>
      <c r="AE616" s="99"/>
      <c r="AF616" s="99"/>
      <c r="AG616" s="99"/>
      <c r="AH616" s="99"/>
      <c r="AI616" s="157"/>
      <c r="AJ616" s="99"/>
      <c r="AK616" s="99"/>
      <c r="AL616" s="99"/>
      <c r="AM616" s="99"/>
      <c r="AN616" s="161"/>
      <c r="AO616" s="99"/>
      <c r="AP616" s="99"/>
      <c r="AQ616" s="99"/>
      <c r="AR616" s="99"/>
      <c r="AS616" s="99"/>
      <c r="AT616" s="99"/>
      <c r="AU616" s="99"/>
      <c r="AV616" s="99"/>
      <c r="AW616" s="157"/>
      <c r="AX616" s="99"/>
      <c r="AY616" s="99"/>
      <c r="AZ616" s="99"/>
      <c r="BA616" s="99"/>
    </row>
    <row r="617" spans="1:53" ht="15.75" customHeight="1" x14ac:dyDescent="0.25">
      <c r="A617" s="99"/>
      <c r="B617" s="100"/>
      <c r="C617" s="99"/>
      <c r="D617" s="99"/>
      <c r="E617" s="99"/>
      <c r="F617" s="99"/>
      <c r="G617" s="99"/>
      <c r="H617" s="99"/>
      <c r="I617" s="99"/>
      <c r="J617" s="161"/>
      <c r="K617" s="161"/>
      <c r="L617" s="161"/>
      <c r="M617" s="161"/>
      <c r="N617" s="99"/>
      <c r="O617" s="99"/>
      <c r="P617" s="99"/>
      <c r="Q617" s="99"/>
      <c r="R617" s="99"/>
      <c r="S617" s="99"/>
      <c r="T617" s="99"/>
      <c r="U617" s="99"/>
      <c r="V617" s="99"/>
      <c r="W617" s="99"/>
      <c r="X617" s="99"/>
      <c r="Y617" s="99"/>
      <c r="Z617" s="160"/>
      <c r="AA617" s="99"/>
      <c r="AB617" s="159"/>
      <c r="AC617" s="158"/>
      <c r="AD617" s="99"/>
      <c r="AE617" s="99"/>
      <c r="AF617" s="99"/>
      <c r="AG617" s="99"/>
      <c r="AH617" s="99"/>
      <c r="AI617" s="157"/>
      <c r="AJ617" s="99"/>
      <c r="AK617" s="99"/>
      <c r="AL617" s="99"/>
      <c r="AM617" s="99"/>
      <c r="AN617" s="161"/>
      <c r="AO617" s="99"/>
      <c r="AP617" s="99"/>
      <c r="AQ617" s="99"/>
      <c r="AR617" s="99"/>
      <c r="AS617" s="99"/>
      <c r="AT617" s="99"/>
      <c r="AU617" s="99"/>
      <c r="AV617" s="99"/>
      <c r="AW617" s="157"/>
      <c r="AX617" s="99"/>
      <c r="AY617" s="99"/>
      <c r="AZ617" s="99"/>
      <c r="BA617" s="99"/>
    </row>
    <row r="618" spans="1:53" ht="15.75" customHeight="1" x14ac:dyDescent="0.25">
      <c r="A618" s="99"/>
      <c r="B618" s="100"/>
      <c r="C618" s="99"/>
      <c r="D618" s="99"/>
      <c r="E618" s="99"/>
      <c r="F618" s="99"/>
      <c r="G618" s="99"/>
      <c r="H618" s="99"/>
      <c r="I618" s="99"/>
      <c r="J618" s="161"/>
      <c r="K618" s="161"/>
      <c r="L618" s="161"/>
      <c r="M618" s="161"/>
      <c r="N618" s="99"/>
      <c r="O618" s="99"/>
      <c r="P618" s="99"/>
      <c r="Q618" s="99"/>
      <c r="R618" s="99"/>
      <c r="S618" s="99"/>
      <c r="T618" s="99"/>
      <c r="U618" s="99"/>
      <c r="V618" s="99"/>
      <c r="W618" s="99"/>
      <c r="X618" s="99"/>
      <c r="Y618" s="99"/>
      <c r="Z618" s="160"/>
      <c r="AA618" s="99"/>
      <c r="AB618" s="159"/>
      <c r="AC618" s="158"/>
      <c r="AD618" s="99"/>
      <c r="AE618" s="99"/>
      <c r="AF618" s="99"/>
      <c r="AG618" s="99"/>
      <c r="AH618" s="99"/>
      <c r="AI618" s="157"/>
      <c r="AJ618" s="99"/>
      <c r="AK618" s="99"/>
      <c r="AL618" s="99"/>
      <c r="AM618" s="99"/>
      <c r="AN618" s="161"/>
      <c r="AO618" s="99"/>
      <c r="AP618" s="99"/>
      <c r="AQ618" s="99"/>
      <c r="AR618" s="99"/>
      <c r="AS618" s="99"/>
      <c r="AT618" s="99"/>
      <c r="AU618" s="99"/>
      <c r="AV618" s="99"/>
      <c r="AW618" s="157"/>
      <c r="AX618" s="99"/>
      <c r="AY618" s="99"/>
      <c r="AZ618" s="99"/>
      <c r="BA618" s="99"/>
    </row>
    <row r="619" spans="1:53" ht="15.75" customHeight="1" x14ac:dyDescent="0.25">
      <c r="A619" s="99"/>
      <c r="B619" s="100"/>
      <c r="C619" s="99"/>
      <c r="D619" s="99"/>
      <c r="E619" s="99"/>
      <c r="F619" s="99"/>
      <c r="G619" s="99"/>
      <c r="H619" s="99"/>
      <c r="I619" s="99"/>
      <c r="J619" s="161"/>
      <c r="K619" s="161"/>
      <c r="L619" s="161"/>
      <c r="M619" s="161"/>
      <c r="N619" s="99"/>
      <c r="O619" s="99"/>
      <c r="P619" s="99"/>
      <c r="Q619" s="99"/>
      <c r="R619" s="99"/>
      <c r="S619" s="99"/>
      <c r="T619" s="99"/>
      <c r="U619" s="99"/>
      <c r="V619" s="99"/>
      <c r="W619" s="99"/>
      <c r="X619" s="99"/>
      <c r="Y619" s="99"/>
      <c r="Z619" s="160"/>
      <c r="AA619" s="99"/>
      <c r="AB619" s="159"/>
      <c r="AC619" s="158"/>
      <c r="AD619" s="99"/>
      <c r="AE619" s="99"/>
      <c r="AF619" s="99"/>
      <c r="AG619" s="99"/>
      <c r="AH619" s="99"/>
      <c r="AI619" s="157"/>
      <c r="AJ619" s="99"/>
      <c r="AK619" s="99"/>
      <c r="AL619" s="99"/>
      <c r="AM619" s="99"/>
      <c r="AN619" s="161"/>
      <c r="AO619" s="99"/>
      <c r="AP619" s="99"/>
      <c r="AQ619" s="99"/>
      <c r="AR619" s="99"/>
      <c r="AS619" s="99"/>
      <c r="AT619" s="99"/>
      <c r="AU619" s="99"/>
      <c r="AV619" s="99"/>
      <c r="AW619" s="157"/>
      <c r="AX619" s="99"/>
      <c r="AY619" s="99"/>
      <c r="AZ619" s="99"/>
      <c r="BA619" s="99"/>
    </row>
    <row r="620" spans="1:53" ht="15.75" customHeight="1" x14ac:dyDescent="0.25">
      <c r="A620" s="99"/>
      <c r="B620" s="100"/>
      <c r="C620" s="99"/>
      <c r="D620" s="99"/>
      <c r="E620" s="99"/>
      <c r="F620" s="99"/>
      <c r="G620" s="99"/>
      <c r="H620" s="99"/>
      <c r="I620" s="99"/>
      <c r="J620" s="161"/>
      <c r="K620" s="161"/>
      <c r="L620" s="161"/>
      <c r="M620" s="161"/>
      <c r="N620" s="99"/>
      <c r="O620" s="99"/>
      <c r="P620" s="99"/>
      <c r="Q620" s="99"/>
      <c r="R620" s="99"/>
      <c r="S620" s="99"/>
      <c r="T620" s="99"/>
      <c r="U620" s="99"/>
      <c r="V620" s="99"/>
      <c r="W620" s="99"/>
      <c r="X620" s="99"/>
      <c r="Y620" s="99"/>
      <c r="Z620" s="160"/>
      <c r="AA620" s="99"/>
      <c r="AB620" s="159"/>
      <c r="AC620" s="158"/>
      <c r="AD620" s="99"/>
      <c r="AE620" s="99"/>
      <c r="AF620" s="99"/>
      <c r="AG620" s="99"/>
      <c r="AH620" s="99"/>
      <c r="AI620" s="157"/>
      <c r="AJ620" s="99"/>
      <c r="AK620" s="99"/>
      <c r="AL620" s="99"/>
      <c r="AM620" s="99"/>
      <c r="AN620" s="161"/>
      <c r="AO620" s="99"/>
      <c r="AP620" s="99"/>
      <c r="AQ620" s="99"/>
      <c r="AR620" s="99"/>
      <c r="AS620" s="99"/>
      <c r="AT620" s="99"/>
      <c r="AU620" s="99"/>
      <c r="AV620" s="99"/>
      <c r="AW620" s="157"/>
      <c r="AX620" s="99"/>
      <c r="AY620" s="99"/>
      <c r="AZ620" s="99"/>
      <c r="BA620" s="99"/>
    </row>
    <row r="621" spans="1:53" ht="15.75" customHeight="1" x14ac:dyDescent="0.25">
      <c r="A621" s="99"/>
      <c r="B621" s="100"/>
      <c r="C621" s="99"/>
      <c r="D621" s="99"/>
      <c r="E621" s="99"/>
      <c r="F621" s="99"/>
      <c r="G621" s="99"/>
      <c r="H621" s="99"/>
      <c r="I621" s="99"/>
      <c r="J621" s="161"/>
      <c r="K621" s="161"/>
      <c r="L621" s="161"/>
      <c r="M621" s="161"/>
      <c r="N621" s="99"/>
      <c r="O621" s="99"/>
      <c r="P621" s="99"/>
      <c r="Q621" s="99"/>
      <c r="R621" s="99"/>
      <c r="S621" s="99"/>
      <c r="T621" s="99"/>
      <c r="U621" s="99"/>
      <c r="V621" s="99"/>
      <c r="W621" s="99"/>
      <c r="X621" s="99"/>
      <c r="Y621" s="99"/>
      <c r="Z621" s="160"/>
      <c r="AA621" s="99"/>
      <c r="AB621" s="159"/>
      <c r="AC621" s="158"/>
      <c r="AD621" s="99"/>
      <c r="AE621" s="99"/>
      <c r="AF621" s="99"/>
      <c r="AG621" s="99"/>
      <c r="AH621" s="99"/>
      <c r="AI621" s="157"/>
      <c r="AJ621" s="99"/>
      <c r="AK621" s="99"/>
      <c r="AL621" s="99"/>
      <c r="AM621" s="99"/>
      <c r="AN621" s="161"/>
      <c r="AO621" s="99"/>
      <c r="AP621" s="99"/>
      <c r="AQ621" s="99"/>
      <c r="AR621" s="99"/>
      <c r="AS621" s="99"/>
      <c r="AT621" s="99"/>
      <c r="AU621" s="99"/>
      <c r="AV621" s="99"/>
      <c r="AW621" s="157"/>
      <c r="AX621" s="99"/>
      <c r="AY621" s="99"/>
      <c r="AZ621" s="99"/>
      <c r="BA621" s="99"/>
    </row>
    <row r="622" spans="1:53" ht="15.75" customHeight="1" x14ac:dyDescent="0.25">
      <c r="A622" s="99"/>
      <c r="B622" s="100"/>
      <c r="C622" s="99"/>
      <c r="D622" s="99"/>
      <c r="E622" s="99"/>
      <c r="F622" s="99"/>
      <c r="G622" s="99"/>
      <c r="H622" s="99"/>
      <c r="I622" s="99"/>
      <c r="J622" s="161"/>
      <c r="K622" s="161"/>
      <c r="L622" s="161"/>
      <c r="M622" s="161"/>
      <c r="N622" s="99"/>
      <c r="O622" s="99"/>
      <c r="P622" s="99"/>
      <c r="Q622" s="99"/>
      <c r="R622" s="99"/>
      <c r="S622" s="99"/>
      <c r="T622" s="99"/>
      <c r="U622" s="99"/>
      <c r="V622" s="99"/>
      <c r="W622" s="99"/>
      <c r="X622" s="99"/>
      <c r="Y622" s="99"/>
      <c r="Z622" s="160"/>
      <c r="AA622" s="99"/>
      <c r="AB622" s="159"/>
      <c r="AC622" s="158"/>
      <c r="AD622" s="99"/>
      <c r="AE622" s="99"/>
      <c r="AF622" s="99"/>
      <c r="AG622" s="99"/>
      <c r="AH622" s="99"/>
      <c r="AI622" s="157"/>
      <c r="AJ622" s="99"/>
      <c r="AK622" s="99"/>
      <c r="AL622" s="99"/>
      <c r="AM622" s="99"/>
      <c r="AN622" s="161"/>
      <c r="AO622" s="99"/>
      <c r="AP622" s="99"/>
      <c r="AQ622" s="99"/>
      <c r="AR622" s="99"/>
      <c r="AS622" s="99"/>
      <c r="AT622" s="99"/>
      <c r="AU622" s="99"/>
      <c r="AV622" s="99"/>
      <c r="AW622" s="157"/>
      <c r="AX622" s="99"/>
      <c r="AY622" s="99"/>
      <c r="AZ622" s="99"/>
      <c r="BA622" s="99"/>
    </row>
    <row r="623" spans="1:53" ht="15.75" customHeight="1" x14ac:dyDescent="0.25">
      <c r="A623" s="99"/>
      <c r="B623" s="100"/>
      <c r="C623" s="99"/>
      <c r="D623" s="99"/>
      <c r="E623" s="99"/>
      <c r="F623" s="99"/>
      <c r="G623" s="99"/>
      <c r="H623" s="99"/>
      <c r="I623" s="99"/>
      <c r="J623" s="161"/>
      <c r="K623" s="161"/>
      <c r="L623" s="161"/>
      <c r="M623" s="161"/>
      <c r="N623" s="99"/>
      <c r="O623" s="99"/>
      <c r="P623" s="99"/>
      <c r="Q623" s="99"/>
      <c r="R623" s="99"/>
      <c r="S623" s="99"/>
      <c r="T623" s="99"/>
      <c r="U623" s="99"/>
      <c r="V623" s="99"/>
      <c r="W623" s="99"/>
      <c r="X623" s="99"/>
      <c r="Y623" s="99"/>
      <c r="Z623" s="160"/>
      <c r="AA623" s="99"/>
      <c r="AB623" s="159"/>
      <c r="AC623" s="158"/>
      <c r="AD623" s="99"/>
      <c r="AE623" s="99"/>
      <c r="AF623" s="99"/>
      <c r="AG623" s="99"/>
      <c r="AH623" s="99"/>
      <c r="AI623" s="157"/>
      <c r="AJ623" s="99"/>
      <c r="AK623" s="99"/>
      <c r="AL623" s="99"/>
      <c r="AM623" s="99"/>
      <c r="AN623" s="161"/>
      <c r="AO623" s="99"/>
      <c r="AP623" s="99"/>
      <c r="AQ623" s="99"/>
      <c r="AR623" s="99"/>
      <c r="AS623" s="99"/>
      <c r="AT623" s="99"/>
      <c r="AU623" s="99"/>
      <c r="AV623" s="99"/>
      <c r="AW623" s="157"/>
      <c r="AX623" s="99"/>
      <c r="AY623" s="99"/>
      <c r="AZ623" s="99"/>
      <c r="BA623" s="99"/>
    </row>
    <row r="624" spans="1:53" ht="15.75" customHeight="1" x14ac:dyDescent="0.25">
      <c r="A624" s="99"/>
      <c r="B624" s="100"/>
      <c r="C624" s="99"/>
      <c r="D624" s="99"/>
      <c r="E624" s="99"/>
      <c r="F624" s="99"/>
      <c r="G624" s="99"/>
      <c r="H624" s="99"/>
      <c r="I624" s="99"/>
      <c r="J624" s="161"/>
      <c r="K624" s="161"/>
      <c r="L624" s="161"/>
      <c r="M624" s="161"/>
      <c r="N624" s="99"/>
      <c r="O624" s="99"/>
      <c r="P624" s="99"/>
      <c r="Q624" s="99"/>
      <c r="R624" s="99"/>
      <c r="S624" s="99"/>
      <c r="T624" s="99"/>
      <c r="U624" s="99"/>
      <c r="V624" s="99"/>
      <c r="W624" s="99"/>
      <c r="X624" s="99"/>
      <c r="Y624" s="99"/>
      <c r="Z624" s="160"/>
      <c r="AA624" s="99"/>
      <c r="AB624" s="159"/>
      <c r="AC624" s="158"/>
      <c r="AD624" s="99"/>
      <c r="AE624" s="99"/>
      <c r="AF624" s="99"/>
      <c r="AG624" s="99"/>
      <c r="AH624" s="99"/>
      <c r="AI624" s="157"/>
      <c r="AJ624" s="99"/>
      <c r="AK624" s="99"/>
      <c r="AL624" s="99"/>
      <c r="AM624" s="99"/>
      <c r="AN624" s="161"/>
      <c r="AO624" s="99"/>
      <c r="AP624" s="99"/>
      <c r="AQ624" s="99"/>
      <c r="AR624" s="99"/>
      <c r="AS624" s="99"/>
      <c r="AT624" s="99"/>
      <c r="AU624" s="99"/>
      <c r="AV624" s="99"/>
      <c r="AW624" s="157"/>
      <c r="AX624" s="99"/>
      <c r="AY624" s="99"/>
      <c r="AZ624" s="99"/>
      <c r="BA624" s="99"/>
    </row>
    <row r="625" spans="1:53" ht="15.75" customHeight="1" x14ac:dyDescent="0.25">
      <c r="A625" s="99"/>
      <c r="B625" s="100"/>
      <c r="C625" s="99"/>
      <c r="D625" s="99"/>
      <c r="E625" s="99"/>
      <c r="F625" s="99"/>
      <c r="G625" s="99"/>
      <c r="H625" s="99"/>
      <c r="I625" s="99"/>
      <c r="J625" s="161"/>
      <c r="K625" s="161"/>
      <c r="L625" s="161"/>
      <c r="M625" s="161"/>
      <c r="N625" s="99"/>
      <c r="O625" s="99"/>
      <c r="P625" s="99"/>
      <c r="Q625" s="99"/>
      <c r="R625" s="99"/>
      <c r="S625" s="99"/>
      <c r="T625" s="99"/>
      <c r="U625" s="99"/>
      <c r="V625" s="99"/>
      <c r="W625" s="99"/>
      <c r="X625" s="99"/>
      <c r="Y625" s="99"/>
      <c r="Z625" s="160"/>
      <c r="AA625" s="99"/>
      <c r="AB625" s="159"/>
      <c r="AC625" s="158"/>
      <c r="AD625" s="99"/>
      <c r="AE625" s="99"/>
      <c r="AF625" s="99"/>
      <c r="AG625" s="99"/>
      <c r="AH625" s="99"/>
      <c r="AI625" s="157"/>
      <c r="AJ625" s="99"/>
      <c r="AK625" s="99"/>
      <c r="AL625" s="99"/>
      <c r="AM625" s="99"/>
      <c r="AN625" s="161"/>
      <c r="AO625" s="99"/>
      <c r="AP625" s="99"/>
      <c r="AQ625" s="99"/>
      <c r="AR625" s="99"/>
      <c r="AS625" s="99"/>
      <c r="AT625" s="99"/>
      <c r="AU625" s="99"/>
      <c r="AV625" s="99"/>
      <c r="AW625" s="157"/>
      <c r="AX625" s="99"/>
      <c r="AY625" s="99"/>
      <c r="AZ625" s="99"/>
      <c r="BA625" s="99"/>
    </row>
    <row r="626" spans="1:53" ht="15.75" customHeight="1" x14ac:dyDescent="0.25">
      <c r="A626" s="99"/>
      <c r="B626" s="100"/>
      <c r="C626" s="99"/>
      <c r="D626" s="99"/>
      <c r="E626" s="99"/>
      <c r="F626" s="99"/>
      <c r="G626" s="99"/>
      <c r="H626" s="99"/>
      <c r="I626" s="99"/>
      <c r="J626" s="161"/>
      <c r="K626" s="161"/>
      <c r="L626" s="161"/>
      <c r="M626" s="161"/>
      <c r="N626" s="99"/>
      <c r="O626" s="99"/>
      <c r="P626" s="99"/>
      <c r="Q626" s="99"/>
      <c r="R626" s="99"/>
      <c r="S626" s="99"/>
      <c r="T626" s="99"/>
      <c r="U626" s="99"/>
      <c r="V626" s="99"/>
      <c r="W626" s="99"/>
      <c r="X626" s="99"/>
      <c r="Y626" s="99"/>
      <c r="Z626" s="160"/>
      <c r="AA626" s="99"/>
      <c r="AB626" s="159"/>
      <c r="AC626" s="158"/>
      <c r="AD626" s="99"/>
      <c r="AE626" s="99"/>
      <c r="AF626" s="99"/>
      <c r="AG626" s="99"/>
      <c r="AH626" s="99"/>
      <c r="AI626" s="157"/>
      <c r="AJ626" s="99"/>
      <c r="AK626" s="99"/>
      <c r="AL626" s="99"/>
      <c r="AM626" s="99"/>
      <c r="AN626" s="161"/>
      <c r="AO626" s="99"/>
      <c r="AP626" s="99"/>
      <c r="AQ626" s="99"/>
      <c r="AR626" s="99"/>
      <c r="AS626" s="99"/>
      <c r="AT626" s="99"/>
      <c r="AU626" s="99"/>
      <c r="AV626" s="99"/>
      <c r="AW626" s="157"/>
      <c r="AX626" s="99"/>
      <c r="AY626" s="99"/>
      <c r="AZ626" s="99"/>
      <c r="BA626" s="99"/>
    </row>
    <row r="627" spans="1:53" ht="15.75" customHeight="1" x14ac:dyDescent="0.25">
      <c r="A627" s="99"/>
      <c r="B627" s="100"/>
      <c r="C627" s="99"/>
      <c r="D627" s="99"/>
      <c r="E627" s="99"/>
      <c r="F627" s="99"/>
      <c r="G627" s="99"/>
      <c r="H627" s="99"/>
      <c r="I627" s="99"/>
      <c r="J627" s="161"/>
      <c r="K627" s="161"/>
      <c r="L627" s="161"/>
      <c r="M627" s="161"/>
      <c r="N627" s="99"/>
      <c r="O627" s="99"/>
      <c r="P627" s="99"/>
      <c r="Q627" s="99"/>
      <c r="R627" s="99"/>
      <c r="S627" s="99"/>
      <c r="T627" s="99"/>
      <c r="U627" s="99"/>
      <c r="V627" s="99"/>
      <c r="W627" s="99"/>
      <c r="X627" s="99"/>
      <c r="Y627" s="99"/>
      <c r="Z627" s="160"/>
      <c r="AA627" s="99"/>
      <c r="AB627" s="159"/>
      <c r="AC627" s="158"/>
      <c r="AD627" s="99"/>
      <c r="AE627" s="99"/>
      <c r="AF627" s="99"/>
      <c r="AG627" s="99"/>
      <c r="AH627" s="99"/>
      <c r="AI627" s="157"/>
      <c r="AJ627" s="99"/>
      <c r="AK627" s="99"/>
      <c r="AL627" s="99"/>
      <c r="AM627" s="99"/>
      <c r="AN627" s="161"/>
      <c r="AO627" s="99"/>
      <c r="AP627" s="99"/>
      <c r="AQ627" s="99"/>
      <c r="AR627" s="99"/>
      <c r="AS627" s="99"/>
      <c r="AT627" s="99"/>
      <c r="AU627" s="99"/>
      <c r="AV627" s="99"/>
      <c r="AW627" s="157"/>
      <c r="AX627" s="99"/>
      <c r="AY627" s="99"/>
      <c r="AZ627" s="99"/>
      <c r="BA627" s="99"/>
    </row>
    <row r="628" spans="1:53" ht="15.75" customHeight="1" x14ac:dyDescent="0.25">
      <c r="A628" s="99"/>
      <c r="B628" s="100"/>
      <c r="C628" s="99"/>
      <c r="D628" s="99"/>
      <c r="E628" s="99"/>
      <c r="F628" s="99"/>
      <c r="G628" s="99"/>
      <c r="H628" s="99"/>
      <c r="I628" s="99"/>
      <c r="J628" s="161"/>
      <c r="K628" s="161"/>
      <c r="L628" s="161"/>
      <c r="M628" s="161"/>
      <c r="N628" s="99"/>
      <c r="O628" s="99"/>
      <c r="P628" s="99"/>
      <c r="Q628" s="99"/>
      <c r="R628" s="99"/>
      <c r="S628" s="99"/>
      <c r="T628" s="99"/>
      <c r="U628" s="99"/>
      <c r="V628" s="99"/>
      <c r="W628" s="99"/>
      <c r="X628" s="99"/>
      <c r="Y628" s="99"/>
      <c r="Z628" s="160"/>
      <c r="AA628" s="99"/>
      <c r="AB628" s="159"/>
      <c r="AC628" s="158"/>
      <c r="AD628" s="99"/>
      <c r="AE628" s="99"/>
      <c r="AF628" s="99"/>
      <c r="AG628" s="99"/>
      <c r="AH628" s="99"/>
      <c r="AI628" s="157"/>
      <c r="AJ628" s="99"/>
      <c r="AK628" s="99"/>
      <c r="AL628" s="99"/>
      <c r="AM628" s="99"/>
      <c r="AN628" s="161"/>
      <c r="AO628" s="99"/>
      <c r="AP628" s="99"/>
      <c r="AQ628" s="99"/>
      <c r="AR628" s="99"/>
      <c r="AS628" s="99"/>
      <c r="AT628" s="99"/>
      <c r="AU628" s="99"/>
      <c r="AV628" s="99"/>
      <c r="AW628" s="157"/>
      <c r="AX628" s="99"/>
      <c r="AY628" s="99"/>
      <c r="AZ628" s="99"/>
      <c r="BA628" s="99"/>
    </row>
    <row r="629" spans="1:53" ht="15.75" customHeight="1" x14ac:dyDescent="0.25">
      <c r="A629" s="99"/>
      <c r="B629" s="100"/>
      <c r="C629" s="99"/>
      <c r="D629" s="99"/>
      <c r="E629" s="99"/>
      <c r="F629" s="99"/>
      <c r="G629" s="99"/>
      <c r="H629" s="99"/>
      <c r="I629" s="99"/>
      <c r="J629" s="161"/>
      <c r="K629" s="161"/>
      <c r="L629" s="161"/>
      <c r="M629" s="161"/>
      <c r="N629" s="99"/>
      <c r="O629" s="99"/>
      <c r="P629" s="99"/>
      <c r="Q629" s="99"/>
      <c r="R629" s="99"/>
      <c r="S629" s="99"/>
      <c r="T629" s="99"/>
      <c r="U629" s="99"/>
      <c r="V629" s="99"/>
      <c r="W629" s="99"/>
      <c r="X629" s="99"/>
      <c r="Y629" s="99"/>
      <c r="Z629" s="160"/>
      <c r="AA629" s="99"/>
      <c r="AB629" s="159"/>
      <c r="AC629" s="158"/>
      <c r="AD629" s="99"/>
      <c r="AE629" s="99"/>
      <c r="AF629" s="99"/>
      <c r="AG629" s="99"/>
      <c r="AH629" s="99"/>
      <c r="AI629" s="157"/>
      <c r="AJ629" s="99"/>
      <c r="AK629" s="99"/>
      <c r="AL629" s="99"/>
      <c r="AM629" s="99"/>
      <c r="AN629" s="161"/>
      <c r="AO629" s="99"/>
      <c r="AP629" s="99"/>
      <c r="AQ629" s="99"/>
      <c r="AR629" s="99"/>
      <c r="AS629" s="99"/>
      <c r="AT629" s="99"/>
      <c r="AU629" s="99"/>
      <c r="AV629" s="99"/>
      <c r="AW629" s="157"/>
      <c r="AX629" s="99"/>
      <c r="AY629" s="99"/>
      <c r="AZ629" s="99"/>
      <c r="BA629" s="99"/>
    </row>
    <row r="630" spans="1:53" ht="15.75" customHeight="1" x14ac:dyDescent="0.25">
      <c r="A630" s="99"/>
      <c r="B630" s="100"/>
      <c r="C630" s="99"/>
      <c r="D630" s="99"/>
      <c r="E630" s="99"/>
      <c r="F630" s="99"/>
      <c r="G630" s="99"/>
      <c r="H630" s="99"/>
      <c r="I630" s="99"/>
      <c r="J630" s="161"/>
      <c r="K630" s="161"/>
      <c r="L630" s="161"/>
      <c r="M630" s="161"/>
      <c r="N630" s="99"/>
      <c r="O630" s="99"/>
      <c r="P630" s="99"/>
      <c r="Q630" s="99"/>
      <c r="R630" s="99"/>
      <c r="S630" s="99"/>
      <c r="T630" s="99"/>
      <c r="U630" s="99"/>
      <c r="V630" s="99"/>
      <c r="W630" s="99"/>
      <c r="X630" s="99"/>
      <c r="Y630" s="99"/>
      <c r="Z630" s="160"/>
      <c r="AA630" s="99"/>
      <c r="AB630" s="159"/>
      <c r="AC630" s="158"/>
      <c r="AD630" s="99"/>
      <c r="AE630" s="99"/>
      <c r="AF630" s="99"/>
      <c r="AG630" s="99"/>
      <c r="AH630" s="99"/>
      <c r="AI630" s="157"/>
      <c r="AJ630" s="99"/>
      <c r="AK630" s="99"/>
      <c r="AL630" s="99"/>
      <c r="AM630" s="99"/>
      <c r="AN630" s="161"/>
      <c r="AO630" s="99"/>
      <c r="AP630" s="99"/>
      <c r="AQ630" s="99"/>
      <c r="AR630" s="99"/>
      <c r="AS630" s="99"/>
      <c r="AT630" s="99"/>
      <c r="AU630" s="99"/>
      <c r="AV630" s="99"/>
      <c r="AW630" s="157"/>
      <c r="AX630" s="99"/>
      <c r="AY630" s="99"/>
      <c r="AZ630" s="99"/>
      <c r="BA630" s="99"/>
    </row>
    <row r="631" spans="1:53" ht="15.75" customHeight="1" x14ac:dyDescent="0.25">
      <c r="A631" s="99"/>
      <c r="B631" s="100"/>
      <c r="C631" s="99"/>
      <c r="D631" s="99"/>
      <c r="E631" s="99"/>
      <c r="F631" s="99"/>
      <c r="G631" s="99"/>
      <c r="H631" s="99"/>
      <c r="I631" s="99"/>
      <c r="J631" s="161"/>
      <c r="K631" s="161"/>
      <c r="L631" s="161"/>
      <c r="M631" s="161"/>
      <c r="N631" s="99"/>
      <c r="O631" s="99"/>
      <c r="P631" s="99"/>
      <c r="Q631" s="99"/>
      <c r="R631" s="99"/>
      <c r="S631" s="99"/>
      <c r="T631" s="99"/>
      <c r="U631" s="99"/>
      <c r="V631" s="99"/>
      <c r="W631" s="99"/>
      <c r="X631" s="99"/>
      <c r="Y631" s="99"/>
      <c r="Z631" s="160"/>
      <c r="AA631" s="99"/>
      <c r="AB631" s="159"/>
      <c r="AC631" s="158"/>
      <c r="AD631" s="99"/>
      <c r="AE631" s="99"/>
      <c r="AF631" s="99"/>
      <c r="AG631" s="99"/>
      <c r="AH631" s="99"/>
      <c r="AI631" s="157"/>
      <c r="AJ631" s="99"/>
      <c r="AK631" s="99"/>
      <c r="AL631" s="99"/>
      <c r="AM631" s="99"/>
      <c r="AN631" s="161"/>
      <c r="AO631" s="99"/>
      <c r="AP631" s="99"/>
      <c r="AQ631" s="99"/>
      <c r="AR631" s="99"/>
      <c r="AS631" s="99"/>
      <c r="AT631" s="99"/>
      <c r="AU631" s="99"/>
      <c r="AV631" s="99"/>
      <c r="AW631" s="157"/>
      <c r="AX631" s="99"/>
      <c r="AY631" s="99"/>
      <c r="AZ631" s="99"/>
      <c r="BA631" s="99"/>
    </row>
    <row r="632" spans="1:53" ht="15.75" customHeight="1" x14ac:dyDescent="0.25">
      <c r="A632" s="99"/>
      <c r="B632" s="100"/>
      <c r="C632" s="99"/>
      <c r="D632" s="99"/>
      <c r="E632" s="99"/>
      <c r="F632" s="99"/>
      <c r="G632" s="99"/>
      <c r="H632" s="99"/>
      <c r="I632" s="99"/>
      <c r="J632" s="161"/>
      <c r="K632" s="161"/>
      <c r="L632" s="161"/>
      <c r="M632" s="161"/>
      <c r="N632" s="99"/>
      <c r="O632" s="99"/>
      <c r="P632" s="99"/>
      <c r="Q632" s="99"/>
      <c r="R632" s="99"/>
      <c r="S632" s="99"/>
      <c r="T632" s="99"/>
      <c r="U632" s="99"/>
      <c r="V632" s="99"/>
      <c r="W632" s="99"/>
      <c r="X632" s="99"/>
      <c r="Y632" s="99"/>
      <c r="Z632" s="160"/>
      <c r="AA632" s="99"/>
      <c r="AB632" s="159"/>
      <c r="AC632" s="158"/>
      <c r="AD632" s="99"/>
      <c r="AE632" s="99"/>
      <c r="AF632" s="99"/>
      <c r="AG632" s="99"/>
      <c r="AH632" s="99"/>
      <c r="AI632" s="157"/>
      <c r="AJ632" s="99"/>
      <c r="AK632" s="99"/>
      <c r="AL632" s="99"/>
      <c r="AM632" s="99"/>
      <c r="AN632" s="161"/>
      <c r="AO632" s="99"/>
      <c r="AP632" s="99"/>
      <c r="AQ632" s="99"/>
      <c r="AR632" s="99"/>
      <c r="AS632" s="99"/>
      <c r="AT632" s="99"/>
      <c r="AU632" s="99"/>
      <c r="AV632" s="99"/>
      <c r="AW632" s="157"/>
      <c r="AX632" s="99"/>
      <c r="AY632" s="99"/>
      <c r="AZ632" s="99"/>
      <c r="BA632" s="99"/>
    </row>
    <row r="633" spans="1:53" ht="15.75" customHeight="1" x14ac:dyDescent="0.25">
      <c r="A633" s="99"/>
      <c r="B633" s="100"/>
      <c r="C633" s="99"/>
      <c r="D633" s="99"/>
      <c r="E633" s="99"/>
      <c r="F633" s="99"/>
      <c r="G633" s="99"/>
      <c r="H633" s="99"/>
      <c r="I633" s="99"/>
      <c r="J633" s="161"/>
      <c r="K633" s="161"/>
      <c r="L633" s="161"/>
      <c r="M633" s="161"/>
      <c r="N633" s="99"/>
      <c r="O633" s="99"/>
      <c r="P633" s="99"/>
      <c r="Q633" s="99"/>
      <c r="R633" s="99"/>
      <c r="S633" s="99"/>
      <c r="T633" s="99"/>
      <c r="U633" s="99"/>
      <c r="V633" s="99"/>
      <c r="W633" s="99"/>
      <c r="X633" s="99"/>
      <c r="Y633" s="99"/>
      <c r="Z633" s="160"/>
      <c r="AA633" s="99"/>
      <c r="AB633" s="159"/>
      <c r="AC633" s="158"/>
      <c r="AD633" s="99"/>
      <c r="AE633" s="99"/>
      <c r="AF633" s="99"/>
      <c r="AG633" s="99"/>
      <c r="AH633" s="99"/>
      <c r="AI633" s="157"/>
      <c r="AJ633" s="99"/>
      <c r="AK633" s="99"/>
      <c r="AL633" s="99"/>
      <c r="AM633" s="99"/>
      <c r="AN633" s="161"/>
      <c r="AO633" s="99"/>
      <c r="AP633" s="99"/>
      <c r="AQ633" s="99"/>
      <c r="AR633" s="99"/>
      <c r="AS633" s="99"/>
      <c r="AT633" s="99"/>
      <c r="AU633" s="99"/>
      <c r="AV633" s="99"/>
      <c r="AW633" s="157"/>
      <c r="AX633" s="99"/>
      <c r="AY633" s="99"/>
      <c r="AZ633" s="99"/>
      <c r="BA633" s="99"/>
    </row>
    <row r="634" spans="1:53" ht="15.75" customHeight="1" x14ac:dyDescent="0.25">
      <c r="A634" s="99"/>
      <c r="B634" s="100"/>
      <c r="C634" s="99"/>
      <c r="D634" s="99"/>
      <c r="E634" s="99"/>
      <c r="F634" s="99"/>
      <c r="G634" s="99"/>
      <c r="H634" s="99"/>
      <c r="I634" s="99"/>
      <c r="J634" s="161"/>
      <c r="K634" s="161"/>
      <c r="L634" s="161"/>
      <c r="M634" s="161"/>
      <c r="N634" s="99"/>
      <c r="O634" s="99"/>
      <c r="P634" s="99"/>
      <c r="Q634" s="99"/>
      <c r="R634" s="99"/>
      <c r="S634" s="99"/>
      <c r="T634" s="99"/>
      <c r="U634" s="99"/>
      <c r="V634" s="99"/>
      <c r="W634" s="99"/>
      <c r="X634" s="99"/>
      <c r="Y634" s="99"/>
      <c r="Z634" s="160"/>
      <c r="AA634" s="99"/>
      <c r="AB634" s="159"/>
      <c r="AC634" s="158"/>
      <c r="AD634" s="99"/>
      <c r="AE634" s="99"/>
      <c r="AF634" s="99"/>
      <c r="AG634" s="99"/>
      <c r="AH634" s="99"/>
      <c r="AI634" s="157"/>
      <c r="AJ634" s="99"/>
      <c r="AK634" s="99"/>
      <c r="AL634" s="99"/>
      <c r="AM634" s="99"/>
      <c r="AN634" s="161"/>
      <c r="AO634" s="99"/>
      <c r="AP634" s="99"/>
      <c r="AQ634" s="99"/>
      <c r="AR634" s="99"/>
      <c r="AS634" s="99"/>
      <c r="AT634" s="99"/>
      <c r="AU634" s="99"/>
      <c r="AV634" s="99"/>
      <c r="AW634" s="157"/>
      <c r="AX634" s="99"/>
      <c r="AY634" s="99"/>
      <c r="AZ634" s="99"/>
      <c r="BA634" s="99"/>
    </row>
    <row r="635" spans="1:53" ht="15.75" customHeight="1" x14ac:dyDescent="0.25">
      <c r="A635" s="99"/>
      <c r="B635" s="100"/>
      <c r="C635" s="99"/>
      <c r="D635" s="99"/>
      <c r="E635" s="99"/>
      <c r="F635" s="99"/>
      <c r="G635" s="99"/>
      <c r="H635" s="99"/>
      <c r="I635" s="99"/>
      <c r="J635" s="161"/>
      <c r="K635" s="161"/>
      <c r="L635" s="161"/>
      <c r="M635" s="161"/>
      <c r="N635" s="99"/>
      <c r="O635" s="99"/>
      <c r="P635" s="99"/>
      <c r="Q635" s="99"/>
      <c r="R635" s="99"/>
      <c r="S635" s="99"/>
      <c r="T635" s="99"/>
      <c r="U635" s="99"/>
      <c r="V635" s="99"/>
      <c r="W635" s="99"/>
      <c r="X635" s="99"/>
      <c r="Y635" s="99"/>
      <c r="Z635" s="160"/>
      <c r="AA635" s="99"/>
      <c r="AB635" s="159"/>
      <c r="AC635" s="158"/>
      <c r="AD635" s="99"/>
      <c r="AE635" s="99"/>
      <c r="AF635" s="99"/>
      <c r="AG635" s="99"/>
      <c r="AH635" s="99"/>
      <c r="AI635" s="157"/>
      <c r="AJ635" s="99"/>
      <c r="AK635" s="99"/>
      <c r="AL635" s="99"/>
      <c r="AM635" s="99"/>
      <c r="AN635" s="161"/>
      <c r="AO635" s="99"/>
      <c r="AP635" s="99"/>
      <c r="AQ635" s="99"/>
      <c r="AR635" s="99"/>
      <c r="AS635" s="99"/>
      <c r="AT635" s="99"/>
      <c r="AU635" s="99"/>
      <c r="AV635" s="99"/>
      <c r="AW635" s="157"/>
      <c r="AX635" s="99"/>
      <c r="AY635" s="99"/>
      <c r="AZ635" s="99"/>
      <c r="BA635" s="99"/>
    </row>
    <row r="636" spans="1:53" ht="15.75" customHeight="1" x14ac:dyDescent="0.25">
      <c r="A636" s="99"/>
      <c r="B636" s="100"/>
      <c r="C636" s="99"/>
      <c r="D636" s="99"/>
      <c r="E636" s="99"/>
      <c r="F636" s="99"/>
      <c r="G636" s="99"/>
      <c r="H636" s="99"/>
      <c r="I636" s="99"/>
      <c r="J636" s="161"/>
      <c r="K636" s="161"/>
      <c r="L636" s="161"/>
      <c r="M636" s="161"/>
      <c r="N636" s="99"/>
      <c r="O636" s="99"/>
      <c r="P636" s="99"/>
      <c r="Q636" s="99"/>
      <c r="R636" s="99"/>
      <c r="S636" s="99"/>
      <c r="T636" s="99"/>
      <c r="U636" s="99"/>
      <c r="V636" s="99"/>
      <c r="W636" s="99"/>
      <c r="X636" s="99"/>
      <c r="Y636" s="99"/>
      <c r="Z636" s="160"/>
      <c r="AA636" s="99"/>
      <c r="AB636" s="159"/>
      <c r="AC636" s="158"/>
      <c r="AD636" s="99"/>
      <c r="AE636" s="99"/>
      <c r="AF636" s="99"/>
      <c r="AG636" s="99"/>
      <c r="AH636" s="99"/>
      <c r="AI636" s="157"/>
      <c r="AJ636" s="99"/>
      <c r="AK636" s="99"/>
      <c r="AL636" s="99"/>
      <c r="AM636" s="99"/>
      <c r="AN636" s="161"/>
      <c r="AO636" s="99"/>
      <c r="AP636" s="99"/>
      <c r="AQ636" s="99"/>
      <c r="AR636" s="99"/>
      <c r="AS636" s="99"/>
      <c r="AT636" s="99"/>
      <c r="AU636" s="99"/>
      <c r="AV636" s="99"/>
      <c r="AW636" s="157"/>
      <c r="AX636" s="99"/>
      <c r="AY636" s="99"/>
      <c r="AZ636" s="99"/>
      <c r="BA636" s="99"/>
    </row>
    <row r="637" spans="1:53" ht="15.75" customHeight="1" x14ac:dyDescent="0.25">
      <c r="A637" s="99"/>
      <c r="B637" s="100"/>
      <c r="C637" s="99"/>
      <c r="D637" s="99"/>
      <c r="E637" s="99"/>
      <c r="F637" s="99"/>
      <c r="G637" s="99"/>
      <c r="H637" s="99"/>
      <c r="I637" s="99"/>
      <c r="J637" s="161"/>
      <c r="K637" s="161"/>
      <c r="L637" s="161"/>
      <c r="M637" s="161"/>
      <c r="N637" s="99"/>
      <c r="O637" s="99"/>
      <c r="P637" s="99"/>
      <c r="Q637" s="99"/>
      <c r="R637" s="99"/>
      <c r="S637" s="99"/>
      <c r="T637" s="99"/>
      <c r="U637" s="99"/>
      <c r="V637" s="99"/>
      <c r="W637" s="99"/>
      <c r="X637" s="99"/>
      <c r="Y637" s="99"/>
      <c r="Z637" s="160"/>
      <c r="AA637" s="99"/>
      <c r="AB637" s="159"/>
      <c r="AC637" s="158"/>
      <c r="AD637" s="99"/>
      <c r="AE637" s="99"/>
      <c r="AF637" s="99"/>
      <c r="AG637" s="99"/>
      <c r="AH637" s="99"/>
      <c r="AI637" s="157"/>
      <c r="AJ637" s="99"/>
      <c r="AK637" s="99"/>
      <c r="AL637" s="99"/>
      <c r="AM637" s="99"/>
      <c r="AN637" s="161"/>
      <c r="AO637" s="99"/>
      <c r="AP637" s="99"/>
      <c r="AQ637" s="99"/>
      <c r="AR637" s="99"/>
      <c r="AS637" s="99"/>
      <c r="AT637" s="99"/>
      <c r="AU637" s="99"/>
      <c r="AV637" s="99"/>
      <c r="AW637" s="157"/>
      <c r="AX637" s="99"/>
      <c r="AY637" s="99"/>
      <c r="AZ637" s="99"/>
      <c r="BA637" s="99"/>
    </row>
    <row r="638" spans="1:53" ht="15.75" customHeight="1" x14ac:dyDescent="0.25">
      <c r="A638" s="99"/>
      <c r="B638" s="100"/>
      <c r="C638" s="99"/>
      <c r="D638" s="99"/>
      <c r="E638" s="99"/>
      <c r="F638" s="99"/>
      <c r="G638" s="99"/>
      <c r="H638" s="99"/>
      <c r="I638" s="99"/>
      <c r="J638" s="161"/>
      <c r="K638" s="161"/>
      <c r="L638" s="161"/>
      <c r="M638" s="161"/>
      <c r="N638" s="99"/>
      <c r="O638" s="99"/>
      <c r="P638" s="99"/>
      <c r="Q638" s="99"/>
      <c r="R638" s="99"/>
      <c r="S638" s="99"/>
      <c r="T638" s="99"/>
      <c r="U638" s="99"/>
      <c r="V638" s="99"/>
      <c r="W638" s="99"/>
      <c r="X638" s="99"/>
      <c r="Y638" s="99"/>
      <c r="Z638" s="160"/>
      <c r="AA638" s="99"/>
      <c r="AB638" s="159"/>
      <c r="AC638" s="158"/>
      <c r="AD638" s="99"/>
      <c r="AE638" s="99"/>
      <c r="AF638" s="99"/>
      <c r="AG638" s="99"/>
      <c r="AH638" s="99"/>
      <c r="AI638" s="157"/>
      <c r="AJ638" s="99"/>
      <c r="AK638" s="99"/>
      <c r="AL638" s="99"/>
      <c r="AM638" s="99"/>
      <c r="AN638" s="161"/>
      <c r="AO638" s="99"/>
      <c r="AP638" s="99"/>
      <c r="AQ638" s="99"/>
      <c r="AR638" s="99"/>
      <c r="AS638" s="99"/>
      <c r="AT638" s="99"/>
      <c r="AU638" s="99"/>
      <c r="AV638" s="99"/>
      <c r="AW638" s="157"/>
      <c r="AX638" s="99"/>
      <c r="AY638" s="99"/>
      <c r="AZ638" s="99"/>
      <c r="BA638" s="99"/>
    </row>
    <row r="639" spans="1:53" ht="15.75" customHeight="1" x14ac:dyDescent="0.25">
      <c r="A639" s="99"/>
      <c r="B639" s="100"/>
      <c r="C639" s="99"/>
      <c r="D639" s="99"/>
      <c r="E639" s="99"/>
      <c r="F639" s="99"/>
      <c r="G639" s="99"/>
      <c r="H639" s="99"/>
      <c r="I639" s="99"/>
      <c r="J639" s="161"/>
      <c r="K639" s="161"/>
      <c r="L639" s="161"/>
      <c r="M639" s="161"/>
      <c r="N639" s="99"/>
      <c r="O639" s="99"/>
      <c r="P639" s="99"/>
      <c r="Q639" s="99"/>
      <c r="R639" s="99"/>
      <c r="S639" s="99"/>
      <c r="T639" s="99"/>
      <c r="U639" s="99"/>
      <c r="V639" s="99"/>
      <c r="W639" s="99"/>
      <c r="X639" s="99"/>
      <c r="Y639" s="99"/>
      <c r="Z639" s="160"/>
      <c r="AA639" s="99"/>
      <c r="AB639" s="159"/>
      <c r="AC639" s="158"/>
      <c r="AD639" s="99"/>
      <c r="AE639" s="99"/>
      <c r="AF639" s="99"/>
      <c r="AG639" s="99"/>
      <c r="AH639" s="99"/>
      <c r="AI639" s="157"/>
      <c r="AJ639" s="99"/>
      <c r="AK639" s="99"/>
      <c r="AL639" s="99"/>
      <c r="AM639" s="99"/>
      <c r="AN639" s="161"/>
      <c r="AO639" s="99"/>
      <c r="AP639" s="99"/>
      <c r="AQ639" s="99"/>
      <c r="AR639" s="99"/>
      <c r="AS639" s="99"/>
      <c r="AT639" s="99"/>
      <c r="AU639" s="99"/>
      <c r="AV639" s="99"/>
      <c r="AW639" s="157"/>
      <c r="AX639" s="99"/>
      <c r="AY639" s="99"/>
      <c r="AZ639" s="99"/>
      <c r="BA639" s="99"/>
    </row>
    <row r="640" spans="1:53" ht="15.75" customHeight="1" x14ac:dyDescent="0.25">
      <c r="A640" s="99"/>
      <c r="B640" s="100"/>
      <c r="C640" s="99"/>
      <c r="D640" s="99"/>
      <c r="E640" s="99"/>
      <c r="F640" s="99"/>
      <c r="G640" s="99"/>
      <c r="H640" s="99"/>
      <c r="I640" s="99"/>
      <c r="J640" s="161"/>
      <c r="K640" s="161"/>
      <c r="L640" s="161"/>
      <c r="M640" s="161"/>
      <c r="N640" s="99"/>
      <c r="O640" s="99"/>
      <c r="P640" s="99"/>
      <c r="Q640" s="99"/>
      <c r="R640" s="99"/>
      <c r="S640" s="99"/>
      <c r="T640" s="99"/>
      <c r="U640" s="99"/>
      <c r="V640" s="99"/>
      <c r="W640" s="99"/>
      <c r="X640" s="99"/>
      <c r="Y640" s="99"/>
      <c r="Z640" s="160"/>
      <c r="AA640" s="99"/>
      <c r="AB640" s="159"/>
      <c r="AC640" s="158"/>
      <c r="AD640" s="99"/>
      <c r="AE640" s="99"/>
      <c r="AF640" s="99"/>
      <c r="AG640" s="99"/>
      <c r="AH640" s="99"/>
      <c r="AI640" s="157"/>
      <c r="AJ640" s="99"/>
      <c r="AK640" s="99"/>
      <c r="AL640" s="99"/>
      <c r="AM640" s="99"/>
      <c r="AN640" s="161"/>
      <c r="AO640" s="99"/>
      <c r="AP640" s="99"/>
      <c r="AQ640" s="99"/>
      <c r="AR640" s="99"/>
      <c r="AS640" s="99"/>
      <c r="AT640" s="99"/>
      <c r="AU640" s="99"/>
      <c r="AV640" s="99"/>
      <c r="AW640" s="157"/>
      <c r="AX640" s="99"/>
      <c r="AY640" s="99"/>
      <c r="AZ640" s="99"/>
      <c r="BA640" s="99"/>
    </row>
    <row r="641" spans="1:53" ht="15.75" customHeight="1" x14ac:dyDescent="0.25">
      <c r="A641" s="99"/>
      <c r="B641" s="100"/>
      <c r="C641" s="99"/>
      <c r="D641" s="99"/>
      <c r="E641" s="99"/>
      <c r="F641" s="99"/>
      <c r="G641" s="99"/>
      <c r="H641" s="99"/>
      <c r="I641" s="99"/>
      <c r="J641" s="161"/>
      <c r="K641" s="161"/>
      <c r="L641" s="161"/>
      <c r="M641" s="161"/>
      <c r="N641" s="99"/>
      <c r="O641" s="99"/>
      <c r="P641" s="99"/>
      <c r="Q641" s="99"/>
      <c r="R641" s="99"/>
      <c r="S641" s="99"/>
      <c r="T641" s="99"/>
      <c r="U641" s="99"/>
      <c r="V641" s="99"/>
      <c r="W641" s="99"/>
      <c r="X641" s="99"/>
      <c r="Y641" s="99"/>
      <c r="Z641" s="160"/>
      <c r="AA641" s="99"/>
      <c r="AB641" s="159"/>
      <c r="AC641" s="158"/>
      <c r="AD641" s="99"/>
      <c r="AE641" s="99"/>
      <c r="AF641" s="99"/>
      <c r="AG641" s="99"/>
      <c r="AH641" s="99"/>
      <c r="AI641" s="157"/>
      <c r="AJ641" s="99"/>
      <c r="AK641" s="99"/>
      <c r="AL641" s="99"/>
      <c r="AM641" s="99"/>
      <c r="AN641" s="161"/>
      <c r="AO641" s="99"/>
      <c r="AP641" s="99"/>
      <c r="AQ641" s="99"/>
      <c r="AR641" s="99"/>
      <c r="AS641" s="99"/>
      <c r="AT641" s="99"/>
      <c r="AU641" s="99"/>
      <c r="AV641" s="99"/>
      <c r="AW641" s="157"/>
      <c r="AX641" s="99"/>
      <c r="AY641" s="99"/>
      <c r="AZ641" s="99"/>
      <c r="BA641" s="99"/>
    </row>
    <row r="642" spans="1:53" ht="15.75" customHeight="1" x14ac:dyDescent="0.25">
      <c r="A642" s="99"/>
      <c r="B642" s="100"/>
      <c r="C642" s="99"/>
      <c r="D642" s="99"/>
      <c r="E642" s="99"/>
      <c r="F642" s="99"/>
      <c r="G642" s="99"/>
      <c r="H642" s="99"/>
      <c r="I642" s="99"/>
      <c r="J642" s="161"/>
      <c r="K642" s="161"/>
      <c r="L642" s="161"/>
      <c r="M642" s="161"/>
      <c r="N642" s="99"/>
      <c r="O642" s="99"/>
      <c r="P642" s="99"/>
      <c r="Q642" s="99"/>
      <c r="R642" s="99"/>
      <c r="S642" s="99"/>
      <c r="T642" s="99"/>
      <c r="U642" s="99"/>
      <c r="V642" s="99"/>
      <c r="W642" s="99"/>
      <c r="X642" s="99"/>
      <c r="Y642" s="99"/>
      <c r="Z642" s="160"/>
      <c r="AA642" s="99"/>
      <c r="AB642" s="159"/>
      <c r="AC642" s="158"/>
      <c r="AD642" s="99"/>
      <c r="AE642" s="99"/>
      <c r="AF642" s="99"/>
      <c r="AG642" s="99"/>
      <c r="AH642" s="99"/>
      <c r="AI642" s="157"/>
      <c r="AJ642" s="99"/>
      <c r="AK642" s="99"/>
      <c r="AL642" s="99"/>
      <c r="AM642" s="99"/>
      <c r="AN642" s="161"/>
      <c r="AO642" s="99"/>
      <c r="AP642" s="99"/>
      <c r="AQ642" s="99"/>
      <c r="AR642" s="99"/>
      <c r="AS642" s="99"/>
      <c r="AT642" s="99"/>
      <c r="AU642" s="99"/>
      <c r="AV642" s="99"/>
      <c r="AW642" s="157"/>
      <c r="AX642" s="99"/>
      <c r="AY642" s="99"/>
      <c r="AZ642" s="99"/>
      <c r="BA642" s="99"/>
    </row>
    <row r="643" spans="1:53" ht="15.75" customHeight="1" x14ac:dyDescent="0.25">
      <c r="A643" s="99"/>
      <c r="B643" s="100"/>
      <c r="C643" s="99"/>
      <c r="D643" s="99"/>
      <c r="E643" s="99"/>
      <c r="F643" s="99"/>
      <c r="G643" s="99"/>
      <c r="H643" s="99"/>
      <c r="I643" s="99"/>
      <c r="J643" s="161"/>
      <c r="K643" s="161"/>
      <c r="L643" s="161"/>
      <c r="M643" s="161"/>
      <c r="N643" s="99"/>
      <c r="O643" s="99"/>
      <c r="P643" s="99"/>
      <c r="Q643" s="99"/>
      <c r="R643" s="99"/>
      <c r="S643" s="99"/>
      <c r="T643" s="99"/>
      <c r="U643" s="99"/>
      <c r="V643" s="99"/>
      <c r="W643" s="99"/>
      <c r="X643" s="99"/>
      <c r="Y643" s="99"/>
      <c r="Z643" s="160"/>
      <c r="AA643" s="99"/>
      <c r="AB643" s="159"/>
      <c r="AC643" s="158"/>
      <c r="AD643" s="99"/>
      <c r="AE643" s="99"/>
      <c r="AF643" s="99"/>
      <c r="AG643" s="99"/>
      <c r="AH643" s="99"/>
      <c r="AI643" s="157"/>
      <c r="AJ643" s="99"/>
      <c r="AK643" s="99"/>
      <c r="AL643" s="99"/>
      <c r="AM643" s="99"/>
      <c r="AN643" s="161"/>
      <c r="AO643" s="99"/>
      <c r="AP643" s="99"/>
      <c r="AQ643" s="99"/>
      <c r="AR643" s="99"/>
      <c r="AS643" s="99"/>
      <c r="AT643" s="99"/>
      <c r="AU643" s="99"/>
      <c r="AV643" s="99"/>
      <c r="AW643" s="157"/>
      <c r="AX643" s="99"/>
      <c r="AY643" s="99"/>
      <c r="AZ643" s="99"/>
      <c r="BA643" s="99"/>
    </row>
    <row r="644" spans="1:53" ht="15.75" customHeight="1" x14ac:dyDescent="0.25">
      <c r="A644" s="99"/>
      <c r="B644" s="100"/>
      <c r="C644" s="99"/>
      <c r="D644" s="99"/>
      <c r="E644" s="99"/>
      <c r="F644" s="99"/>
      <c r="G644" s="99"/>
      <c r="H644" s="99"/>
      <c r="I644" s="99"/>
      <c r="J644" s="161"/>
      <c r="K644" s="161"/>
      <c r="L644" s="161"/>
      <c r="M644" s="161"/>
      <c r="N644" s="99"/>
      <c r="O644" s="99"/>
      <c r="P644" s="99"/>
      <c r="Q644" s="99"/>
      <c r="R644" s="99"/>
      <c r="S644" s="99"/>
      <c r="T644" s="99"/>
      <c r="U644" s="99"/>
      <c r="V644" s="99"/>
      <c r="W644" s="99"/>
      <c r="X644" s="99"/>
      <c r="Y644" s="99"/>
      <c r="Z644" s="160"/>
      <c r="AA644" s="99"/>
      <c r="AB644" s="159"/>
      <c r="AC644" s="158"/>
      <c r="AD644" s="99"/>
      <c r="AE644" s="99"/>
      <c r="AF644" s="99"/>
      <c r="AG644" s="99"/>
      <c r="AH644" s="99"/>
      <c r="AI644" s="157"/>
      <c r="AJ644" s="99"/>
      <c r="AK644" s="99"/>
      <c r="AL644" s="99"/>
      <c r="AM644" s="99"/>
      <c r="AN644" s="161"/>
      <c r="AO644" s="99"/>
      <c r="AP644" s="99"/>
      <c r="AQ644" s="99"/>
      <c r="AR644" s="99"/>
      <c r="AS644" s="99"/>
      <c r="AT644" s="99"/>
      <c r="AU644" s="99"/>
      <c r="AV644" s="99"/>
      <c r="AW644" s="157"/>
      <c r="AX644" s="99"/>
      <c r="AY644" s="99"/>
      <c r="AZ644" s="99"/>
      <c r="BA644" s="99"/>
    </row>
    <row r="645" spans="1:53" ht="15.75" customHeight="1" x14ac:dyDescent="0.25">
      <c r="A645" s="99"/>
      <c r="B645" s="100"/>
      <c r="C645" s="99"/>
      <c r="D645" s="99"/>
      <c r="E645" s="99"/>
      <c r="F645" s="99"/>
      <c r="G645" s="99"/>
      <c r="H645" s="99"/>
      <c r="I645" s="99"/>
      <c r="J645" s="161"/>
      <c r="K645" s="161"/>
      <c r="L645" s="161"/>
      <c r="M645" s="161"/>
      <c r="N645" s="99"/>
      <c r="O645" s="99"/>
      <c r="P645" s="99"/>
      <c r="Q645" s="99"/>
      <c r="R645" s="99"/>
      <c r="S645" s="99"/>
      <c r="T645" s="99"/>
      <c r="U645" s="99"/>
      <c r="V645" s="99"/>
      <c r="W645" s="99"/>
      <c r="X645" s="99"/>
      <c r="Y645" s="99"/>
      <c r="Z645" s="160"/>
      <c r="AA645" s="99"/>
      <c r="AB645" s="159"/>
      <c r="AC645" s="158"/>
      <c r="AD645" s="99"/>
      <c r="AE645" s="99"/>
      <c r="AF645" s="99"/>
      <c r="AG645" s="99"/>
      <c r="AH645" s="99"/>
      <c r="AI645" s="157"/>
      <c r="AJ645" s="99"/>
      <c r="AK645" s="99"/>
      <c r="AL645" s="99"/>
      <c r="AM645" s="99"/>
      <c r="AN645" s="161"/>
      <c r="AO645" s="99"/>
      <c r="AP645" s="99"/>
      <c r="AQ645" s="99"/>
      <c r="AR645" s="99"/>
      <c r="AS645" s="99"/>
      <c r="AT645" s="99"/>
      <c r="AU645" s="99"/>
      <c r="AV645" s="99"/>
      <c r="AW645" s="157"/>
      <c r="AX645" s="99"/>
      <c r="AY645" s="99"/>
      <c r="AZ645" s="99"/>
      <c r="BA645" s="99"/>
    </row>
    <row r="646" spans="1:53" ht="15.75" customHeight="1" x14ac:dyDescent="0.25">
      <c r="A646" s="99"/>
      <c r="B646" s="100"/>
      <c r="C646" s="99"/>
      <c r="D646" s="99"/>
      <c r="E646" s="99"/>
      <c r="F646" s="99"/>
      <c r="G646" s="99"/>
      <c r="H646" s="99"/>
      <c r="I646" s="99"/>
      <c r="J646" s="161"/>
      <c r="K646" s="161"/>
      <c r="L646" s="161"/>
      <c r="M646" s="161"/>
      <c r="N646" s="99"/>
      <c r="O646" s="99"/>
      <c r="P646" s="99"/>
      <c r="Q646" s="99"/>
      <c r="R646" s="99"/>
      <c r="S646" s="99"/>
      <c r="T646" s="99"/>
      <c r="U646" s="99"/>
      <c r="V646" s="99"/>
      <c r="W646" s="99"/>
      <c r="X646" s="99"/>
      <c r="Y646" s="99"/>
      <c r="Z646" s="160"/>
      <c r="AA646" s="99"/>
      <c r="AB646" s="159"/>
      <c r="AC646" s="158"/>
      <c r="AD646" s="99"/>
      <c r="AE646" s="99"/>
      <c r="AF646" s="99"/>
      <c r="AG646" s="99"/>
      <c r="AH646" s="99"/>
      <c r="AI646" s="157"/>
      <c r="AJ646" s="99"/>
      <c r="AK646" s="99"/>
      <c r="AL646" s="99"/>
      <c r="AM646" s="99"/>
      <c r="AN646" s="161"/>
      <c r="AO646" s="99"/>
      <c r="AP646" s="99"/>
      <c r="AQ646" s="99"/>
      <c r="AR646" s="99"/>
      <c r="AS646" s="99"/>
      <c r="AT646" s="99"/>
      <c r="AU646" s="99"/>
      <c r="AV646" s="99"/>
      <c r="AW646" s="157"/>
      <c r="AX646" s="99"/>
      <c r="AY646" s="99"/>
      <c r="AZ646" s="99"/>
      <c r="BA646" s="99"/>
    </row>
    <row r="647" spans="1:53" ht="15.75" customHeight="1" x14ac:dyDescent="0.25">
      <c r="A647" s="99"/>
      <c r="B647" s="100"/>
      <c r="C647" s="99"/>
      <c r="D647" s="99"/>
      <c r="E647" s="99"/>
      <c r="F647" s="99"/>
      <c r="G647" s="99"/>
      <c r="H647" s="99"/>
      <c r="I647" s="99"/>
      <c r="J647" s="161"/>
      <c r="K647" s="161"/>
      <c r="L647" s="161"/>
      <c r="M647" s="161"/>
      <c r="N647" s="99"/>
      <c r="O647" s="99"/>
      <c r="P647" s="99"/>
      <c r="Q647" s="99"/>
      <c r="R647" s="99"/>
      <c r="S647" s="99"/>
      <c r="T647" s="99"/>
      <c r="U647" s="99"/>
      <c r="V647" s="99"/>
      <c r="W647" s="99"/>
      <c r="X647" s="99"/>
      <c r="Y647" s="99"/>
      <c r="Z647" s="160"/>
      <c r="AA647" s="99"/>
      <c r="AB647" s="159"/>
      <c r="AC647" s="158"/>
      <c r="AD647" s="99"/>
      <c r="AE647" s="99"/>
      <c r="AF647" s="99"/>
      <c r="AG647" s="99"/>
      <c r="AH647" s="99"/>
      <c r="AI647" s="157"/>
      <c r="AJ647" s="99"/>
      <c r="AK647" s="99"/>
      <c r="AL647" s="99"/>
      <c r="AM647" s="99"/>
      <c r="AN647" s="161"/>
      <c r="AO647" s="99"/>
      <c r="AP647" s="99"/>
      <c r="AQ647" s="99"/>
      <c r="AR647" s="99"/>
      <c r="AS647" s="99"/>
      <c r="AT647" s="99"/>
      <c r="AU647" s="99"/>
      <c r="AV647" s="99"/>
      <c r="AW647" s="157"/>
      <c r="AX647" s="99"/>
      <c r="AY647" s="99"/>
      <c r="AZ647" s="99"/>
      <c r="BA647" s="99"/>
    </row>
    <row r="648" spans="1:53" ht="15.75" customHeight="1" x14ac:dyDescent="0.25">
      <c r="A648" s="99"/>
      <c r="B648" s="100"/>
      <c r="C648" s="99"/>
      <c r="D648" s="99"/>
      <c r="E648" s="99"/>
      <c r="F648" s="99"/>
      <c r="G648" s="99"/>
      <c r="H648" s="99"/>
      <c r="I648" s="99"/>
      <c r="J648" s="161"/>
      <c r="K648" s="161"/>
      <c r="L648" s="161"/>
      <c r="M648" s="161"/>
      <c r="N648" s="99"/>
      <c r="O648" s="99"/>
      <c r="P648" s="99"/>
      <c r="Q648" s="99"/>
      <c r="R648" s="99"/>
      <c r="S648" s="99"/>
      <c r="T648" s="99"/>
      <c r="U648" s="99"/>
      <c r="V648" s="99"/>
      <c r="W648" s="99"/>
      <c r="X648" s="99"/>
      <c r="Y648" s="99"/>
      <c r="Z648" s="160"/>
      <c r="AA648" s="99"/>
      <c r="AB648" s="159"/>
      <c r="AC648" s="158"/>
      <c r="AD648" s="99"/>
      <c r="AE648" s="99"/>
      <c r="AF648" s="99"/>
      <c r="AG648" s="99"/>
      <c r="AH648" s="99"/>
      <c r="AI648" s="157"/>
      <c r="AJ648" s="99"/>
      <c r="AK648" s="99"/>
      <c r="AL648" s="99"/>
      <c r="AM648" s="99"/>
      <c r="AN648" s="161"/>
      <c r="AO648" s="99"/>
      <c r="AP648" s="99"/>
      <c r="AQ648" s="99"/>
      <c r="AR648" s="99"/>
      <c r="AS648" s="99"/>
      <c r="AT648" s="99"/>
      <c r="AU648" s="99"/>
      <c r="AV648" s="99"/>
      <c r="AW648" s="157"/>
      <c r="AX648" s="99"/>
      <c r="AY648" s="99"/>
      <c r="AZ648" s="99"/>
      <c r="BA648" s="99"/>
    </row>
    <row r="649" spans="1:53" ht="15.75" customHeight="1" x14ac:dyDescent="0.25">
      <c r="A649" s="99"/>
      <c r="B649" s="100"/>
      <c r="C649" s="99"/>
      <c r="D649" s="99"/>
      <c r="E649" s="99"/>
      <c r="F649" s="99"/>
      <c r="G649" s="99"/>
      <c r="H649" s="99"/>
      <c r="I649" s="99"/>
      <c r="J649" s="161"/>
      <c r="K649" s="161"/>
      <c r="L649" s="161"/>
      <c r="M649" s="161"/>
      <c r="N649" s="99"/>
      <c r="O649" s="99"/>
      <c r="P649" s="99"/>
      <c r="Q649" s="99"/>
      <c r="R649" s="99"/>
      <c r="S649" s="99"/>
      <c r="T649" s="99"/>
      <c r="U649" s="99"/>
      <c r="V649" s="99"/>
      <c r="W649" s="99"/>
      <c r="X649" s="99"/>
      <c r="Y649" s="99"/>
      <c r="Z649" s="160"/>
      <c r="AA649" s="99"/>
      <c r="AB649" s="159"/>
      <c r="AC649" s="158"/>
      <c r="AD649" s="99"/>
      <c r="AE649" s="99"/>
      <c r="AF649" s="99"/>
      <c r="AG649" s="99"/>
      <c r="AH649" s="99"/>
      <c r="AI649" s="157"/>
      <c r="AJ649" s="99"/>
      <c r="AK649" s="99"/>
      <c r="AL649" s="99"/>
      <c r="AM649" s="99"/>
      <c r="AN649" s="161"/>
      <c r="AO649" s="99"/>
      <c r="AP649" s="99"/>
      <c r="AQ649" s="99"/>
      <c r="AR649" s="99"/>
      <c r="AS649" s="99"/>
      <c r="AT649" s="99"/>
      <c r="AU649" s="99"/>
      <c r="AV649" s="99"/>
      <c r="AW649" s="157"/>
      <c r="AX649" s="99"/>
      <c r="AY649" s="99"/>
      <c r="AZ649" s="99"/>
      <c r="BA649" s="99"/>
    </row>
    <row r="650" spans="1:53" ht="15.75" customHeight="1" x14ac:dyDescent="0.25">
      <c r="A650" s="99"/>
      <c r="B650" s="100"/>
      <c r="C650" s="99"/>
      <c r="D650" s="99"/>
      <c r="E650" s="99"/>
      <c r="F650" s="99"/>
      <c r="G650" s="99"/>
      <c r="H650" s="99"/>
      <c r="I650" s="99"/>
      <c r="J650" s="161"/>
      <c r="K650" s="161"/>
      <c r="L650" s="161"/>
      <c r="M650" s="161"/>
      <c r="N650" s="99"/>
      <c r="O650" s="99"/>
      <c r="P650" s="99"/>
      <c r="Q650" s="99"/>
      <c r="R650" s="99"/>
      <c r="S650" s="99"/>
      <c r="T650" s="99"/>
      <c r="U650" s="99"/>
      <c r="V650" s="99"/>
      <c r="W650" s="99"/>
      <c r="X650" s="99"/>
      <c r="Y650" s="99"/>
      <c r="Z650" s="160"/>
      <c r="AA650" s="99"/>
      <c r="AB650" s="159"/>
      <c r="AC650" s="158"/>
      <c r="AD650" s="99"/>
      <c r="AE650" s="99"/>
      <c r="AF650" s="99"/>
      <c r="AG650" s="99"/>
      <c r="AH650" s="99"/>
      <c r="AI650" s="157"/>
      <c r="AJ650" s="99"/>
      <c r="AK650" s="99"/>
      <c r="AL650" s="99"/>
      <c r="AM650" s="99"/>
      <c r="AN650" s="161"/>
      <c r="AO650" s="99"/>
      <c r="AP650" s="99"/>
      <c r="AQ650" s="99"/>
      <c r="AR650" s="99"/>
      <c r="AS650" s="99"/>
      <c r="AT650" s="99"/>
      <c r="AU650" s="99"/>
      <c r="AV650" s="99"/>
      <c r="AW650" s="157"/>
      <c r="AX650" s="99"/>
      <c r="AY650" s="99"/>
      <c r="AZ650" s="99"/>
      <c r="BA650" s="99"/>
    </row>
    <row r="651" spans="1:53" ht="15.75" customHeight="1" x14ac:dyDescent="0.25">
      <c r="A651" s="99"/>
      <c r="B651" s="100"/>
      <c r="C651" s="99"/>
      <c r="D651" s="99"/>
      <c r="E651" s="99"/>
      <c r="F651" s="99"/>
      <c r="G651" s="99"/>
      <c r="H651" s="99"/>
      <c r="I651" s="99"/>
      <c r="J651" s="161"/>
      <c r="K651" s="161"/>
      <c r="L651" s="161"/>
      <c r="M651" s="161"/>
      <c r="N651" s="99"/>
      <c r="O651" s="99"/>
      <c r="P651" s="99"/>
      <c r="Q651" s="99"/>
      <c r="R651" s="99"/>
      <c r="S651" s="99"/>
      <c r="T651" s="99"/>
      <c r="U651" s="99"/>
      <c r="V651" s="99"/>
      <c r="W651" s="99"/>
      <c r="X651" s="99"/>
      <c r="Y651" s="99"/>
      <c r="Z651" s="160"/>
      <c r="AA651" s="99"/>
      <c r="AB651" s="159"/>
      <c r="AC651" s="158"/>
      <c r="AD651" s="99"/>
      <c r="AE651" s="99"/>
      <c r="AF651" s="99"/>
      <c r="AG651" s="99"/>
      <c r="AH651" s="99"/>
      <c r="AI651" s="157"/>
      <c r="AJ651" s="99"/>
      <c r="AK651" s="99"/>
      <c r="AL651" s="99"/>
      <c r="AM651" s="99"/>
      <c r="AN651" s="161"/>
      <c r="AO651" s="99"/>
      <c r="AP651" s="99"/>
      <c r="AQ651" s="99"/>
      <c r="AR651" s="99"/>
      <c r="AS651" s="99"/>
      <c r="AT651" s="99"/>
      <c r="AU651" s="99"/>
      <c r="AV651" s="99"/>
      <c r="AW651" s="157"/>
      <c r="AX651" s="99"/>
      <c r="AY651" s="99"/>
      <c r="AZ651" s="99"/>
      <c r="BA651" s="99"/>
    </row>
    <row r="652" spans="1:53" ht="15.75" customHeight="1" x14ac:dyDescent="0.25">
      <c r="A652" s="99"/>
      <c r="B652" s="100"/>
      <c r="C652" s="99"/>
      <c r="D652" s="99"/>
      <c r="E652" s="99"/>
      <c r="F652" s="99"/>
      <c r="G652" s="99"/>
      <c r="H652" s="99"/>
      <c r="I652" s="99"/>
      <c r="J652" s="161"/>
      <c r="K652" s="161"/>
      <c r="L652" s="161"/>
      <c r="M652" s="161"/>
      <c r="N652" s="99"/>
      <c r="O652" s="99"/>
      <c r="P652" s="99"/>
      <c r="Q652" s="99"/>
      <c r="R652" s="99"/>
      <c r="S652" s="99"/>
      <c r="T652" s="99"/>
      <c r="U652" s="99"/>
      <c r="V652" s="99"/>
      <c r="W652" s="99"/>
      <c r="X652" s="99"/>
      <c r="Y652" s="99"/>
      <c r="Z652" s="160"/>
      <c r="AA652" s="99"/>
      <c r="AB652" s="159"/>
      <c r="AC652" s="158"/>
      <c r="AD652" s="99"/>
      <c r="AE652" s="99"/>
      <c r="AF652" s="99"/>
      <c r="AG652" s="99"/>
      <c r="AH652" s="99"/>
      <c r="AI652" s="157"/>
      <c r="AJ652" s="99"/>
      <c r="AK652" s="99"/>
      <c r="AL652" s="99"/>
      <c r="AM652" s="99"/>
      <c r="AN652" s="161"/>
      <c r="AO652" s="99"/>
      <c r="AP652" s="99"/>
      <c r="AQ652" s="99"/>
      <c r="AR652" s="99"/>
      <c r="AS652" s="99"/>
      <c r="AT652" s="99"/>
      <c r="AU652" s="99"/>
      <c r="AV652" s="99"/>
      <c r="AW652" s="157"/>
      <c r="AX652" s="99"/>
      <c r="AY652" s="99"/>
      <c r="AZ652" s="99"/>
      <c r="BA652" s="99"/>
    </row>
    <row r="653" spans="1:53" ht="15.75" customHeight="1" x14ac:dyDescent="0.25">
      <c r="A653" s="99"/>
      <c r="B653" s="100"/>
      <c r="C653" s="99"/>
      <c r="D653" s="99"/>
      <c r="E653" s="99"/>
      <c r="F653" s="99"/>
      <c r="G653" s="99"/>
      <c r="H653" s="99"/>
      <c r="I653" s="99"/>
      <c r="J653" s="161"/>
      <c r="K653" s="161"/>
      <c r="L653" s="161"/>
      <c r="M653" s="161"/>
      <c r="N653" s="99"/>
      <c r="O653" s="99"/>
      <c r="P653" s="99"/>
      <c r="Q653" s="99"/>
      <c r="R653" s="99"/>
      <c r="S653" s="99"/>
      <c r="T653" s="99"/>
      <c r="U653" s="99"/>
      <c r="V653" s="99"/>
      <c r="W653" s="99"/>
      <c r="X653" s="99"/>
      <c r="Y653" s="99"/>
      <c r="Z653" s="160"/>
      <c r="AA653" s="99"/>
      <c r="AB653" s="159"/>
      <c r="AC653" s="158"/>
      <c r="AD653" s="99"/>
      <c r="AE653" s="99"/>
      <c r="AF653" s="99"/>
      <c r="AG653" s="99"/>
      <c r="AH653" s="99"/>
      <c r="AI653" s="157"/>
      <c r="AJ653" s="99"/>
      <c r="AK653" s="99"/>
      <c r="AL653" s="99"/>
      <c r="AM653" s="99"/>
      <c r="AN653" s="161"/>
      <c r="AO653" s="99"/>
      <c r="AP653" s="99"/>
      <c r="AQ653" s="99"/>
      <c r="AR653" s="99"/>
      <c r="AS653" s="99"/>
      <c r="AT653" s="99"/>
      <c r="AU653" s="99"/>
      <c r="AV653" s="99"/>
      <c r="AW653" s="157"/>
      <c r="AX653" s="99"/>
      <c r="AY653" s="99"/>
      <c r="AZ653" s="99"/>
      <c r="BA653" s="99"/>
    </row>
    <row r="654" spans="1:53" ht="15.75" customHeight="1" x14ac:dyDescent="0.25">
      <c r="A654" s="99"/>
      <c r="B654" s="100"/>
      <c r="C654" s="99"/>
      <c r="D654" s="99"/>
      <c r="E654" s="99"/>
      <c r="F654" s="99"/>
      <c r="G654" s="99"/>
      <c r="H654" s="99"/>
      <c r="I654" s="99"/>
      <c r="J654" s="161"/>
      <c r="K654" s="161"/>
      <c r="L654" s="161"/>
      <c r="M654" s="161"/>
      <c r="N654" s="99"/>
      <c r="O654" s="99"/>
      <c r="P654" s="99"/>
      <c r="Q654" s="99"/>
      <c r="R654" s="99"/>
      <c r="S654" s="99"/>
      <c r="T654" s="99"/>
      <c r="U654" s="99"/>
      <c r="V654" s="99"/>
      <c r="W654" s="99"/>
      <c r="X654" s="99"/>
      <c r="Y654" s="99"/>
      <c r="Z654" s="160"/>
      <c r="AA654" s="99"/>
      <c r="AB654" s="159"/>
      <c r="AC654" s="158"/>
      <c r="AD654" s="99"/>
      <c r="AE654" s="99"/>
      <c r="AF654" s="99"/>
      <c r="AG654" s="99"/>
      <c r="AH654" s="99"/>
      <c r="AI654" s="157"/>
      <c r="AJ654" s="99"/>
      <c r="AK654" s="99"/>
      <c r="AL654" s="99"/>
      <c r="AM654" s="99"/>
      <c r="AN654" s="161"/>
      <c r="AO654" s="99"/>
      <c r="AP654" s="99"/>
      <c r="AQ654" s="99"/>
      <c r="AR654" s="99"/>
      <c r="AS654" s="99"/>
      <c r="AT654" s="99"/>
      <c r="AU654" s="99"/>
      <c r="AV654" s="99"/>
      <c r="AW654" s="157"/>
      <c r="AX654" s="99"/>
      <c r="AY654" s="99"/>
      <c r="AZ654" s="99"/>
      <c r="BA654" s="99"/>
    </row>
    <row r="655" spans="1:53" ht="15.75" customHeight="1" x14ac:dyDescent="0.25">
      <c r="A655" s="99"/>
      <c r="B655" s="100"/>
      <c r="C655" s="99"/>
      <c r="D655" s="99"/>
      <c r="E655" s="99"/>
      <c r="F655" s="99"/>
      <c r="G655" s="99"/>
      <c r="H655" s="99"/>
      <c r="I655" s="99"/>
      <c r="J655" s="161"/>
      <c r="K655" s="161"/>
      <c r="L655" s="161"/>
      <c r="M655" s="161"/>
      <c r="N655" s="99"/>
      <c r="O655" s="99"/>
      <c r="P655" s="99"/>
      <c r="Q655" s="99"/>
      <c r="R655" s="99"/>
      <c r="S655" s="99"/>
      <c r="T655" s="99"/>
      <c r="U655" s="99"/>
      <c r="V655" s="99"/>
      <c r="W655" s="99"/>
      <c r="X655" s="99"/>
      <c r="Y655" s="99"/>
      <c r="Z655" s="160"/>
      <c r="AA655" s="99"/>
      <c r="AB655" s="159"/>
      <c r="AC655" s="158"/>
      <c r="AD655" s="99"/>
      <c r="AE655" s="99"/>
      <c r="AF655" s="99"/>
      <c r="AG655" s="99"/>
      <c r="AH655" s="99"/>
      <c r="AI655" s="157"/>
      <c r="AJ655" s="99"/>
      <c r="AK655" s="99"/>
      <c r="AL655" s="99"/>
      <c r="AM655" s="99"/>
      <c r="AN655" s="161"/>
      <c r="AO655" s="99"/>
      <c r="AP655" s="99"/>
      <c r="AQ655" s="99"/>
      <c r="AR655" s="99"/>
      <c r="AS655" s="99"/>
      <c r="AT655" s="99"/>
      <c r="AU655" s="99"/>
      <c r="AV655" s="99"/>
      <c r="AW655" s="157"/>
      <c r="AX655" s="99"/>
      <c r="AY655" s="99"/>
      <c r="AZ655" s="99"/>
      <c r="BA655" s="99"/>
    </row>
    <row r="656" spans="1:53" ht="15.75" customHeight="1" x14ac:dyDescent="0.25">
      <c r="A656" s="99"/>
      <c r="B656" s="100"/>
      <c r="C656" s="99"/>
      <c r="D656" s="99"/>
      <c r="E656" s="99"/>
      <c r="F656" s="99"/>
      <c r="G656" s="99"/>
      <c r="H656" s="99"/>
      <c r="I656" s="99"/>
      <c r="J656" s="161"/>
      <c r="K656" s="161"/>
      <c r="L656" s="161"/>
      <c r="M656" s="161"/>
      <c r="N656" s="99"/>
      <c r="O656" s="99"/>
      <c r="P656" s="99"/>
      <c r="Q656" s="99"/>
      <c r="R656" s="99"/>
      <c r="S656" s="99"/>
      <c r="T656" s="99"/>
      <c r="U656" s="99"/>
      <c r="V656" s="99"/>
      <c r="W656" s="99"/>
      <c r="X656" s="99"/>
      <c r="Y656" s="99"/>
      <c r="Z656" s="160"/>
      <c r="AA656" s="99"/>
      <c r="AB656" s="159"/>
      <c r="AC656" s="158"/>
      <c r="AD656" s="99"/>
      <c r="AE656" s="99"/>
      <c r="AF656" s="99"/>
      <c r="AG656" s="99"/>
      <c r="AH656" s="99"/>
      <c r="AI656" s="157"/>
      <c r="AJ656" s="99"/>
      <c r="AK656" s="99"/>
      <c r="AL656" s="99"/>
      <c r="AM656" s="99"/>
      <c r="AN656" s="161"/>
      <c r="AO656" s="99"/>
      <c r="AP656" s="99"/>
      <c r="AQ656" s="99"/>
      <c r="AR656" s="99"/>
      <c r="AS656" s="99"/>
      <c r="AT656" s="99"/>
      <c r="AU656" s="99"/>
      <c r="AV656" s="99"/>
      <c r="AW656" s="157"/>
      <c r="AX656" s="99"/>
      <c r="AY656" s="99"/>
      <c r="AZ656" s="99"/>
      <c r="BA656" s="99"/>
    </row>
    <row r="657" spans="1:53" ht="15.75" customHeight="1" x14ac:dyDescent="0.25">
      <c r="A657" s="99"/>
      <c r="B657" s="100"/>
      <c r="C657" s="99"/>
      <c r="D657" s="99"/>
      <c r="E657" s="99"/>
      <c r="F657" s="99"/>
      <c r="G657" s="99"/>
      <c r="H657" s="99"/>
      <c r="I657" s="99"/>
      <c r="J657" s="161"/>
      <c r="K657" s="161"/>
      <c r="L657" s="161"/>
      <c r="M657" s="161"/>
      <c r="N657" s="99"/>
      <c r="O657" s="99"/>
      <c r="P657" s="99"/>
      <c r="Q657" s="99"/>
      <c r="R657" s="99"/>
      <c r="S657" s="99"/>
      <c r="T657" s="99"/>
      <c r="U657" s="99"/>
      <c r="V657" s="99"/>
      <c r="W657" s="99"/>
      <c r="X657" s="99"/>
      <c r="Y657" s="99"/>
      <c r="Z657" s="160"/>
      <c r="AA657" s="99"/>
      <c r="AB657" s="159"/>
      <c r="AC657" s="158"/>
      <c r="AD657" s="99"/>
      <c r="AE657" s="99"/>
      <c r="AF657" s="99"/>
      <c r="AG657" s="99"/>
      <c r="AH657" s="99"/>
      <c r="AI657" s="157"/>
      <c r="AJ657" s="99"/>
      <c r="AK657" s="99"/>
      <c r="AL657" s="99"/>
      <c r="AM657" s="99"/>
      <c r="AN657" s="161"/>
      <c r="AO657" s="99"/>
      <c r="AP657" s="99"/>
      <c r="AQ657" s="99"/>
      <c r="AR657" s="99"/>
      <c r="AS657" s="99"/>
      <c r="AT657" s="99"/>
      <c r="AU657" s="99"/>
      <c r="AV657" s="99"/>
      <c r="AW657" s="157"/>
      <c r="AX657" s="99"/>
      <c r="AY657" s="99"/>
      <c r="AZ657" s="99"/>
      <c r="BA657" s="99"/>
    </row>
    <row r="658" spans="1:53" ht="15.75" customHeight="1" x14ac:dyDescent="0.25">
      <c r="A658" s="99"/>
      <c r="B658" s="100"/>
      <c r="C658" s="99"/>
      <c r="D658" s="99"/>
      <c r="E658" s="99"/>
      <c r="F658" s="99"/>
      <c r="G658" s="99"/>
      <c r="H658" s="99"/>
      <c r="I658" s="99"/>
      <c r="J658" s="161"/>
      <c r="K658" s="161"/>
      <c r="L658" s="161"/>
      <c r="M658" s="161"/>
      <c r="N658" s="99"/>
      <c r="O658" s="99"/>
      <c r="P658" s="99"/>
      <c r="Q658" s="99"/>
      <c r="R658" s="99"/>
      <c r="S658" s="99"/>
      <c r="T658" s="99"/>
      <c r="U658" s="99"/>
      <c r="V658" s="99"/>
      <c r="W658" s="99"/>
      <c r="X658" s="99"/>
      <c r="Y658" s="99"/>
      <c r="Z658" s="160"/>
      <c r="AA658" s="99"/>
      <c r="AB658" s="159"/>
      <c r="AC658" s="158"/>
      <c r="AD658" s="99"/>
      <c r="AE658" s="99"/>
      <c r="AF658" s="99"/>
      <c r="AG658" s="99"/>
      <c r="AH658" s="99"/>
      <c r="AI658" s="157"/>
      <c r="AJ658" s="99"/>
      <c r="AK658" s="99"/>
      <c r="AL658" s="99"/>
      <c r="AM658" s="99"/>
      <c r="AN658" s="161"/>
      <c r="AO658" s="99"/>
      <c r="AP658" s="99"/>
      <c r="AQ658" s="99"/>
      <c r="AR658" s="99"/>
      <c r="AS658" s="99"/>
      <c r="AT658" s="99"/>
      <c r="AU658" s="99"/>
      <c r="AV658" s="99"/>
      <c r="AW658" s="157"/>
      <c r="AX658" s="99"/>
      <c r="AY658" s="99"/>
      <c r="AZ658" s="99"/>
      <c r="BA658" s="99"/>
    </row>
    <row r="659" spans="1:53" ht="15.75" customHeight="1" x14ac:dyDescent="0.25">
      <c r="A659" s="99"/>
      <c r="B659" s="100"/>
      <c r="C659" s="99"/>
      <c r="D659" s="99"/>
      <c r="E659" s="99"/>
      <c r="F659" s="99"/>
      <c r="G659" s="99"/>
      <c r="H659" s="99"/>
      <c r="I659" s="99"/>
      <c r="J659" s="161"/>
      <c r="K659" s="161"/>
      <c r="L659" s="161"/>
      <c r="M659" s="161"/>
      <c r="N659" s="99"/>
      <c r="O659" s="99"/>
      <c r="P659" s="99"/>
      <c r="Q659" s="99"/>
      <c r="R659" s="99"/>
      <c r="S659" s="99"/>
      <c r="T659" s="99"/>
      <c r="U659" s="99"/>
      <c r="V659" s="99"/>
      <c r="W659" s="99"/>
      <c r="X659" s="99"/>
      <c r="Y659" s="99"/>
      <c r="Z659" s="160"/>
      <c r="AA659" s="99"/>
      <c r="AB659" s="159"/>
      <c r="AC659" s="158"/>
      <c r="AD659" s="99"/>
      <c r="AE659" s="99"/>
      <c r="AF659" s="99"/>
      <c r="AG659" s="99"/>
      <c r="AH659" s="99"/>
      <c r="AI659" s="157"/>
      <c r="AJ659" s="99"/>
      <c r="AK659" s="99"/>
      <c r="AL659" s="99"/>
      <c r="AM659" s="99"/>
      <c r="AN659" s="161"/>
      <c r="AO659" s="99"/>
      <c r="AP659" s="99"/>
      <c r="AQ659" s="99"/>
      <c r="AR659" s="99"/>
      <c r="AS659" s="99"/>
      <c r="AT659" s="99"/>
      <c r="AU659" s="99"/>
      <c r="AV659" s="99"/>
      <c r="AW659" s="157"/>
      <c r="AX659" s="99"/>
      <c r="AY659" s="99"/>
      <c r="AZ659" s="99"/>
      <c r="BA659" s="99"/>
    </row>
    <row r="660" spans="1:53" ht="15.75" customHeight="1" x14ac:dyDescent="0.25">
      <c r="A660" s="99"/>
      <c r="B660" s="100"/>
      <c r="C660" s="99"/>
      <c r="D660" s="99"/>
      <c r="E660" s="99"/>
      <c r="F660" s="99"/>
      <c r="G660" s="99"/>
      <c r="H660" s="99"/>
      <c r="I660" s="99"/>
      <c r="J660" s="161"/>
      <c r="K660" s="161"/>
      <c r="L660" s="161"/>
      <c r="M660" s="161"/>
      <c r="N660" s="99"/>
      <c r="O660" s="99"/>
      <c r="P660" s="99"/>
      <c r="Q660" s="99"/>
      <c r="R660" s="99"/>
      <c r="S660" s="99"/>
      <c r="T660" s="99"/>
      <c r="U660" s="99"/>
      <c r="V660" s="99"/>
      <c r="W660" s="99"/>
      <c r="X660" s="99"/>
      <c r="Y660" s="99"/>
      <c r="Z660" s="160"/>
      <c r="AA660" s="99"/>
      <c r="AB660" s="159"/>
      <c r="AC660" s="158"/>
      <c r="AD660" s="99"/>
      <c r="AE660" s="99"/>
      <c r="AF660" s="99"/>
      <c r="AG660" s="99"/>
      <c r="AH660" s="99"/>
      <c r="AI660" s="157"/>
      <c r="AJ660" s="99"/>
      <c r="AK660" s="99"/>
      <c r="AL660" s="99"/>
      <c r="AM660" s="99"/>
      <c r="AN660" s="161"/>
      <c r="AO660" s="99"/>
      <c r="AP660" s="99"/>
      <c r="AQ660" s="99"/>
      <c r="AR660" s="99"/>
      <c r="AS660" s="99"/>
      <c r="AT660" s="99"/>
      <c r="AU660" s="99"/>
      <c r="AV660" s="99"/>
      <c r="AW660" s="157"/>
      <c r="AX660" s="99"/>
      <c r="AY660" s="99"/>
      <c r="AZ660" s="99"/>
      <c r="BA660" s="99"/>
    </row>
    <row r="661" spans="1:53" ht="15.75" customHeight="1" x14ac:dyDescent="0.25">
      <c r="A661" s="99"/>
      <c r="B661" s="100"/>
      <c r="C661" s="99"/>
      <c r="D661" s="99"/>
      <c r="E661" s="99"/>
      <c r="F661" s="99"/>
      <c r="G661" s="99"/>
      <c r="H661" s="99"/>
      <c r="I661" s="99"/>
      <c r="J661" s="161"/>
      <c r="K661" s="161"/>
      <c r="L661" s="161"/>
      <c r="M661" s="161"/>
      <c r="N661" s="99"/>
      <c r="O661" s="99"/>
      <c r="P661" s="99"/>
      <c r="Q661" s="99"/>
      <c r="R661" s="99"/>
      <c r="S661" s="99"/>
      <c r="T661" s="99"/>
      <c r="U661" s="99"/>
      <c r="V661" s="99"/>
      <c r="W661" s="99"/>
      <c r="X661" s="99"/>
      <c r="Y661" s="99"/>
      <c r="Z661" s="160"/>
      <c r="AA661" s="99"/>
      <c r="AB661" s="159"/>
      <c r="AC661" s="158"/>
      <c r="AD661" s="99"/>
      <c r="AE661" s="99"/>
      <c r="AF661" s="99"/>
      <c r="AG661" s="99"/>
      <c r="AH661" s="99"/>
      <c r="AI661" s="157"/>
      <c r="AJ661" s="99"/>
      <c r="AK661" s="99"/>
      <c r="AL661" s="99"/>
      <c r="AM661" s="99"/>
      <c r="AN661" s="161"/>
      <c r="AO661" s="99"/>
      <c r="AP661" s="99"/>
      <c r="AQ661" s="99"/>
      <c r="AR661" s="99"/>
      <c r="AS661" s="99"/>
      <c r="AT661" s="99"/>
      <c r="AU661" s="99"/>
      <c r="AV661" s="99"/>
      <c r="AW661" s="157"/>
      <c r="AX661" s="99"/>
      <c r="AY661" s="99"/>
      <c r="AZ661" s="99"/>
      <c r="BA661" s="99"/>
    </row>
    <row r="662" spans="1:53" ht="15.75" customHeight="1" x14ac:dyDescent="0.25">
      <c r="A662" s="99"/>
      <c r="B662" s="100"/>
      <c r="C662" s="99"/>
      <c r="D662" s="99"/>
      <c r="E662" s="99"/>
      <c r="F662" s="99"/>
      <c r="G662" s="99"/>
      <c r="H662" s="99"/>
      <c r="I662" s="99"/>
      <c r="J662" s="161"/>
      <c r="K662" s="161"/>
      <c r="L662" s="161"/>
      <c r="M662" s="161"/>
      <c r="N662" s="99"/>
      <c r="O662" s="99"/>
      <c r="P662" s="99"/>
      <c r="Q662" s="99"/>
      <c r="R662" s="99"/>
      <c r="S662" s="99"/>
      <c r="T662" s="99"/>
      <c r="U662" s="99"/>
      <c r="V662" s="99"/>
      <c r="W662" s="99"/>
      <c r="X662" s="99"/>
      <c r="Y662" s="99"/>
      <c r="Z662" s="160"/>
      <c r="AA662" s="99"/>
      <c r="AB662" s="159"/>
      <c r="AC662" s="158"/>
      <c r="AD662" s="99"/>
      <c r="AE662" s="99"/>
      <c r="AF662" s="99"/>
      <c r="AG662" s="99"/>
      <c r="AH662" s="99"/>
      <c r="AI662" s="157"/>
      <c r="AJ662" s="99"/>
      <c r="AK662" s="99"/>
      <c r="AL662" s="99"/>
      <c r="AM662" s="99"/>
      <c r="AN662" s="161"/>
      <c r="AO662" s="99"/>
      <c r="AP662" s="99"/>
      <c r="AQ662" s="99"/>
      <c r="AR662" s="99"/>
      <c r="AS662" s="99"/>
      <c r="AT662" s="99"/>
      <c r="AU662" s="99"/>
      <c r="AV662" s="99"/>
      <c r="AW662" s="157"/>
      <c r="AX662" s="99"/>
      <c r="AY662" s="99"/>
      <c r="AZ662" s="99"/>
      <c r="BA662" s="99"/>
    </row>
    <row r="663" spans="1:53" ht="15.75" customHeight="1" x14ac:dyDescent="0.25">
      <c r="A663" s="99"/>
      <c r="B663" s="100"/>
      <c r="C663" s="99"/>
      <c r="D663" s="99"/>
      <c r="E663" s="99"/>
      <c r="F663" s="99"/>
      <c r="G663" s="99"/>
      <c r="H663" s="99"/>
      <c r="I663" s="99"/>
      <c r="J663" s="161"/>
      <c r="K663" s="161"/>
      <c r="L663" s="161"/>
      <c r="M663" s="161"/>
      <c r="N663" s="99"/>
      <c r="O663" s="99"/>
      <c r="P663" s="99"/>
      <c r="Q663" s="99"/>
      <c r="R663" s="99"/>
      <c r="S663" s="99"/>
      <c r="T663" s="99"/>
      <c r="U663" s="99"/>
      <c r="V663" s="99"/>
      <c r="W663" s="99"/>
      <c r="X663" s="99"/>
      <c r="Y663" s="99"/>
      <c r="Z663" s="160"/>
      <c r="AA663" s="99"/>
      <c r="AB663" s="159"/>
      <c r="AC663" s="158"/>
      <c r="AD663" s="99"/>
      <c r="AE663" s="99"/>
      <c r="AF663" s="99"/>
      <c r="AG663" s="99"/>
      <c r="AH663" s="99"/>
      <c r="AI663" s="157"/>
      <c r="AJ663" s="99"/>
      <c r="AK663" s="99"/>
      <c r="AL663" s="99"/>
      <c r="AM663" s="99"/>
      <c r="AN663" s="161"/>
      <c r="AO663" s="99"/>
      <c r="AP663" s="99"/>
      <c r="AQ663" s="99"/>
      <c r="AR663" s="99"/>
      <c r="AS663" s="99"/>
      <c r="AT663" s="99"/>
      <c r="AU663" s="99"/>
      <c r="AV663" s="99"/>
      <c r="AW663" s="157"/>
      <c r="AX663" s="99"/>
      <c r="AY663" s="99"/>
      <c r="AZ663" s="99"/>
      <c r="BA663" s="99"/>
    </row>
    <row r="664" spans="1:53" ht="15.75" customHeight="1" x14ac:dyDescent="0.25">
      <c r="A664" s="99"/>
      <c r="B664" s="100"/>
      <c r="C664" s="99"/>
      <c r="D664" s="99"/>
      <c r="E664" s="99"/>
      <c r="F664" s="99"/>
      <c r="G664" s="99"/>
      <c r="H664" s="99"/>
      <c r="I664" s="99"/>
      <c r="J664" s="161"/>
      <c r="K664" s="161"/>
      <c r="L664" s="161"/>
      <c r="M664" s="161"/>
      <c r="N664" s="99"/>
      <c r="O664" s="99"/>
      <c r="P664" s="99"/>
      <c r="Q664" s="99"/>
      <c r="R664" s="99"/>
      <c r="S664" s="99"/>
      <c r="T664" s="99"/>
      <c r="U664" s="99"/>
      <c r="V664" s="99"/>
      <c r="W664" s="99"/>
      <c r="X664" s="99"/>
      <c r="Y664" s="99"/>
      <c r="Z664" s="160"/>
      <c r="AA664" s="99"/>
      <c r="AB664" s="159"/>
      <c r="AC664" s="158"/>
      <c r="AD664" s="99"/>
      <c r="AE664" s="99"/>
      <c r="AF664" s="99"/>
      <c r="AG664" s="99"/>
      <c r="AH664" s="99"/>
      <c r="AI664" s="157"/>
      <c r="AJ664" s="99"/>
      <c r="AK664" s="99"/>
      <c r="AL664" s="99"/>
      <c r="AM664" s="99"/>
      <c r="AN664" s="161"/>
      <c r="AO664" s="99"/>
      <c r="AP664" s="99"/>
      <c r="AQ664" s="99"/>
      <c r="AR664" s="99"/>
      <c r="AS664" s="99"/>
      <c r="AT664" s="99"/>
      <c r="AU664" s="99"/>
      <c r="AV664" s="99"/>
      <c r="AW664" s="157"/>
      <c r="AX664" s="99"/>
      <c r="AY664" s="99"/>
      <c r="AZ664" s="99"/>
      <c r="BA664" s="99"/>
    </row>
    <row r="665" spans="1:53" ht="15.75" customHeight="1" x14ac:dyDescent="0.25">
      <c r="A665" s="99"/>
      <c r="B665" s="100"/>
      <c r="C665" s="99"/>
      <c r="D665" s="99"/>
      <c r="E665" s="99"/>
      <c r="F665" s="99"/>
      <c r="G665" s="99"/>
      <c r="H665" s="99"/>
      <c r="I665" s="99"/>
      <c r="J665" s="161"/>
      <c r="K665" s="161"/>
      <c r="L665" s="161"/>
      <c r="M665" s="161"/>
      <c r="N665" s="99"/>
      <c r="O665" s="99"/>
      <c r="P665" s="99"/>
      <c r="Q665" s="99"/>
      <c r="R665" s="99"/>
      <c r="S665" s="99"/>
      <c r="T665" s="99"/>
      <c r="U665" s="99"/>
      <c r="V665" s="99"/>
      <c r="W665" s="99"/>
      <c r="X665" s="99"/>
      <c r="Y665" s="99"/>
      <c r="Z665" s="160"/>
      <c r="AA665" s="99"/>
      <c r="AB665" s="159"/>
      <c r="AC665" s="158"/>
      <c r="AD665" s="99"/>
      <c r="AE665" s="99"/>
      <c r="AF665" s="99"/>
      <c r="AG665" s="99"/>
      <c r="AH665" s="99"/>
      <c r="AI665" s="157"/>
      <c r="AJ665" s="99"/>
      <c r="AK665" s="99"/>
      <c r="AL665" s="99"/>
      <c r="AM665" s="99"/>
      <c r="AN665" s="161"/>
      <c r="AO665" s="99"/>
      <c r="AP665" s="99"/>
      <c r="AQ665" s="99"/>
      <c r="AR665" s="99"/>
      <c r="AS665" s="99"/>
      <c r="AT665" s="99"/>
      <c r="AU665" s="99"/>
      <c r="AV665" s="99"/>
      <c r="AW665" s="157"/>
      <c r="AX665" s="99"/>
      <c r="AY665" s="99"/>
      <c r="AZ665" s="99"/>
      <c r="BA665" s="99"/>
    </row>
    <row r="666" spans="1:53" ht="15.75" customHeight="1" x14ac:dyDescent="0.25">
      <c r="A666" s="99"/>
      <c r="B666" s="100"/>
      <c r="C666" s="99"/>
      <c r="D666" s="99"/>
      <c r="E666" s="99"/>
      <c r="F666" s="99"/>
      <c r="G666" s="99"/>
      <c r="H666" s="99"/>
      <c r="I666" s="99"/>
      <c r="J666" s="161"/>
      <c r="K666" s="161"/>
      <c r="L666" s="161"/>
      <c r="M666" s="161"/>
      <c r="N666" s="99"/>
      <c r="O666" s="99"/>
      <c r="P666" s="99"/>
      <c r="Q666" s="99"/>
      <c r="R666" s="99"/>
      <c r="S666" s="99"/>
      <c r="T666" s="99"/>
      <c r="U666" s="99"/>
      <c r="V666" s="99"/>
      <c r="W666" s="99"/>
      <c r="X666" s="99"/>
      <c r="Y666" s="99"/>
      <c r="Z666" s="160"/>
      <c r="AA666" s="99"/>
      <c r="AB666" s="159"/>
      <c r="AC666" s="158"/>
      <c r="AD666" s="99"/>
      <c r="AE666" s="99"/>
      <c r="AF666" s="99"/>
      <c r="AG666" s="99"/>
      <c r="AH666" s="99"/>
      <c r="AI666" s="157"/>
      <c r="AJ666" s="99"/>
      <c r="AK666" s="99"/>
      <c r="AL666" s="99"/>
      <c r="AM666" s="99"/>
      <c r="AN666" s="161"/>
      <c r="AO666" s="99"/>
      <c r="AP666" s="99"/>
      <c r="AQ666" s="99"/>
      <c r="AR666" s="99"/>
      <c r="AS666" s="99"/>
      <c r="AT666" s="99"/>
      <c r="AU666" s="99"/>
      <c r="AV666" s="99"/>
      <c r="AW666" s="157"/>
      <c r="AX666" s="99"/>
      <c r="AY666" s="99"/>
      <c r="AZ666" s="99"/>
      <c r="BA666" s="99"/>
    </row>
    <row r="667" spans="1:53" ht="15.75" customHeight="1" x14ac:dyDescent="0.25">
      <c r="A667" s="99"/>
      <c r="B667" s="100"/>
      <c r="C667" s="99"/>
      <c r="D667" s="99"/>
      <c r="E667" s="99"/>
      <c r="F667" s="99"/>
      <c r="G667" s="99"/>
      <c r="H667" s="99"/>
      <c r="I667" s="99"/>
      <c r="J667" s="161"/>
      <c r="K667" s="161"/>
      <c r="L667" s="161"/>
      <c r="M667" s="161"/>
      <c r="N667" s="99"/>
      <c r="O667" s="99"/>
      <c r="P667" s="99"/>
      <c r="Q667" s="99"/>
      <c r="R667" s="99"/>
      <c r="S667" s="99"/>
      <c r="T667" s="99"/>
      <c r="U667" s="99"/>
      <c r="V667" s="99"/>
      <c r="W667" s="99"/>
      <c r="X667" s="99"/>
      <c r="Y667" s="99"/>
      <c r="Z667" s="160"/>
      <c r="AA667" s="99"/>
      <c r="AB667" s="159"/>
      <c r="AC667" s="158"/>
      <c r="AD667" s="99"/>
      <c r="AE667" s="99"/>
      <c r="AF667" s="99"/>
      <c r="AG667" s="99"/>
      <c r="AH667" s="99"/>
      <c r="AI667" s="157"/>
      <c r="AJ667" s="99"/>
      <c r="AK667" s="99"/>
      <c r="AL667" s="99"/>
      <c r="AM667" s="99"/>
      <c r="AN667" s="161"/>
      <c r="AO667" s="99"/>
      <c r="AP667" s="99"/>
      <c r="AQ667" s="99"/>
      <c r="AR667" s="99"/>
      <c r="AS667" s="99"/>
      <c r="AT667" s="99"/>
      <c r="AU667" s="99"/>
      <c r="AV667" s="99"/>
      <c r="AW667" s="157"/>
      <c r="AX667" s="99"/>
      <c r="AY667" s="99"/>
      <c r="AZ667" s="99"/>
      <c r="BA667" s="99"/>
    </row>
    <row r="668" spans="1:53" ht="15.75" customHeight="1" x14ac:dyDescent="0.25">
      <c r="A668" s="99"/>
      <c r="B668" s="100"/>
      <c r="C668" s="99"/>
      <c r="D668" s="99"/>
      <c r="E668" s="99"/>
      <c r="F668" s="99"/>
      <c r="G668" s="99"/>
      <c r="H668" s="99"/>
      <c r="I668" s="99"/>
      <c r="J668" s="161"/>
      <c r="K668" s="161"/>
      <c r="L668" s="161"/>
      <c r="M668" s="161"/>
      <c r="N668" s="99"/>
      <c r="O668" s="99"/>
      <c r="P668" s="99"/>
      <c r="Q668" s="99"/>
      <c r="R668" s="99"/>
      <c r="S668" s="99"/>
      <c r="T668" s="99"/>
      <c r="U668" s="99"/>
      <c r="V668" s="99"/>
      <c r="W668" s="99"/>
      <c r="X668" s="99"/>
      <c r="Y668" s="99"/>
      <c r="Z668" s="160"/>
      <c r="AA668" s="99"/>
      <c r="AB668" s="159"/>
      <c r="AC668" s="158"/>
      <c r="AD668" s="99"/>
      <c r="AE668" s="99"/>
      <c r="AF668" s="99"/>
      <c r="AG668" s="99"/>
      <c r="AH668" s="99"/>
      <c r="AI668" s="157"/>
      <c r="AJ668" s="99"/>
      <c r="AK668" s="99"/>
      <c r="AL668" s="99"/>
      <c r="AM668" s="99"/>
      <c r="AN668" s="161"/>
      <c r="AO668" s="99"/>
      <c r="AP668" s="99"/>
      <c r="AQ668" s="99"/>
      <c r="AR668" s="99"/>
      <c r="AS668" s="99"/>
      <c r="AT668" s="99"/>
      <c r="AU668" s="99"/>
      <c r="AV668" s="99"/>
      <c r="AW668" s="157"/>
      <c r="AX668" s="99"/>
      <c r="AY668" s="99"/>
      <c r="AZ668" s="99"/>
      <c r="BA668" s="99"/>
    </row>
    <row r="669" spans="1:53" ht="15.75" customHeight="1" x14ac:dyDescent="0.25">
      <c r="A669" s="99"/>
      <c r="B669" s="100"/>
      <c r="C669" s="99"/>
      <c r="D669" s="99"/>
      <c r="E669" s="99"/>
      <c r="F669" s="99"/>
      <c r="G669" s="99"/>
      <c r="H669" s="99"/>
      <c r="I669" s="99"/>
      <c r="J669" s="161"/>
      <c r="K669" s="161"/>
      <c r="L669" s="161"/>
      <c r="M669" s="161"/>
      <c r="N669" s="99"/>
      <c r="O669" s="99"/>
      <c r="P669" s="99"/>
      <c r="Q669" s="99"/>
      <c r="R669" s="99"/>
      <c r="S669" s="99"/>
      <c r="T669" s="99"/>
      <c r="U669" s="99"/>
      <c r="V669" s="99"/>
      <c r="W669" s="99"/>
      <c r="X669" s="99"/>
      <c r="Y669" s="99"/>
      <c r="Z669" s="160"/>
      <c r="AA669" s="99"/>
      <c r="AB669" s="159"/>
      <c r="AC669" s="158"/>
      <c r="AD669" s="99"/>
      <c r="AE669" s="99"/>
      <c r="AF669" s="99"/>
      <c r="AG669" s="99"/>
      <c r="AH669" s="99"/>
      <c r="AI669" s="157"/>
      <c r="AJ669" s="99"/>
      <c r="AK669" s="99"/>
      <c r="AL669" s="99"/>
      <c r="AM669" s="99"/>
      <c r="AN669" s="161"/>
      <c r="AO669" s="99"/>
      <c r="AP669" s="99"/>
      <c r="AQ669" s="99"/>
      <c r="AR669" s="99"/>
      <c r="AS669" s="99"/>
      <c r="AT669" s="99"/>
      <c r="AU669" s="99"/>
      <c r="AV669" s="99"/>
      <c r="AW669" s="157"/>
      <c r="AX669" s="99"/>
      <c r="AY669" s="99"/>
      <c r="AZ669" s="99"/>
      <c r="BA669" s="99"/>
    </row>
    <row r="670" spans="1:53" ht="15.75" customHeight="1" x14ac:dyDescent="0.25">
      <c r="A670" s="99"/>
      <c r="B670" s="100"/>
      <c r="C670" s="99"/>
      <c r="D670" s="99"/>
      <c r="E670" s="99"/>
      <c r="F670" s="99"/>
      <c r="G670" s="99"/>
      <c r="H670" s="99"/>
      <c r="I670" s="99"/>
      <c r="J670" s="161"/>
      <c r="K670" s="161"/>
      <c r="L670" s="161"/>
      <c r="M670" s="161"/>
      <c r="N670" s="99"/>
      <c r="O670" s="99"/>
      <c r="P670" s="99"/>
      <c r="Q670" s="99"/>
      <c r="R670" s="99"/>
      <c r="S670" s="99"/>
      <c r="T670" s="99"/>
      <c r="U670" s="99"/>
      <c r="V670" s="99"/>
      <c r="W670" s="99"/>
      <c r="X670" s="99"/>
      <c r="Y670" s="99"/>
      <c r="Z670" s="160"/>
      <c r="AA670" s="99"/>
      <c r="AB670" s="159"/>
      <c r="AC670" s="158"/>
      <c r="AD670" s="99"/>
      <c r="AE670" s="99"/>
      <c r="AF670" s="99"/>
      <c r="AG670" s="99"/>
      <c r="AH670" s="99"/>
      <c r="AI670" s="157"/>
      <c r="AJ670" s="99"/>
      <c r="AK670" s="99"/>
      <c r="AL670" s="99"/>
      <c r="AM670" s="99"/>
      <c r="AN670" s="161"/>
      <c r="AO670" s="99"/>
      <c r="AP670" s="99"/>
      <c r="AQ670" s="99"/>
      <c r="AR670" s="99"/>
      <c r="AS670" s="99"/>
      <c r="AT670" s="99"/>
      <c r="AU670" s="99"/>
      <c r="AV670" s="99"/>
      <c r="AW670" s="157"/>
      <c r="AX670" s="99"/>
      <c r="AY670" s="99"/>
      <c r="AZ670" s="99"/>
      <c r="BA670" s="99"/>
    </row>
    <row r="671" spans="1:53" ht="15.75" customHeight="1" x14ac:dyDescent="0.25">
      <c r="A671" s="99"/>
      <c r="B671" s="100"/>
      <c r="C671" s="99"/>
      <c r="D671" s="99"/>
      <c r="E671" s="99"/>
      <c r="F671" s="99"/>
      <c r="G671" s="99"/>
      <c r="H671" s="99"/>
      <c r="I671" s="99"/>
      <c r="J671" s="161"/>
      <c r="K671" s="161"/>
      <c r="L671" s="161"/>
      <c r="M671" s="161"/>
      <c r="N671" s="99"/>
      <c r="O671" s="99"/>
      <c r="P671" s="99"/>
      <c r="Q671" s="99"/>
      <c r="R671" s="99"/>
      <c r="S671" s="99"/>
      <c r="T671" s="99"/>
      <c r="U671" s="99"/>
      <c r="V671" s="99"/>
      <c r="W671" s="99"/>
      <c r="X671" s="99"/>
      <c r="Y671" s="99"/>
      <c r="Z671" s="160"/>
      <c r="AA671" s="99"/>
      <c r="AB671" s="159"/>
      <c r="AC671" s="158"/>
      <c r="AD671" s="99"/>
      <c r="AE671" s="99"/>
      <c r="AF671" s="99"/>
      <c r="AG671" s="99"/>
      <c r="AH671" s="99"/>
      <c r="AI671" s="157"/>
      <c r="AJ671" s="99"/>
      <c r="AK671" s="99"/>
      <c r="AL671" s="99"/>
      <c r="AM671" s="99"/>
      <c r="AN671" s="161"/>
      <c r="AO671" s="99"/>
      <c r="AP671" s="99"/>
      <c r="AQ671" s="99"/>
      <c r="AR671" s="99"/>
      <c r="AS671" s="99"/>
      <c r="AT671" s="99"/>
      <c r="AU671" s="99"/>
      <c r="AV671" s="99"/>
      <c r="AW671" s="157"/>
      <c r="AX671" s="99"/>
      <c r="AY671" s="99"/>
      <c r="AZ671" s="99"/>
      <c r="BA671" s="99"/>
    </row>
    <row r="672" spans="1:53" ht="15.75" customHeight="1" x14ac:dyDescent="0.25">
      <c r="A672" s="99"/>
      <c r="B672" s="100"/>
      <c r="C672" s="99"/>
      <c r="D672" s="99"/>
      <c r="E672" s="99"/>
      <c r="F672" s="99"/>
      <c r="G672" s="99"/>
      <c r="H672" s="99"/>
      <c r="I672" s="99"/>
      <c r="J672" s="161"/>
      <c r="K672" s="161"/>
      <c r="L672" s="161"/>
      <c r="M672" s="161"/>
      <c r="N672" s="99"/>
      <c r="O672" s="99"/>
      <c r="P672" s="99"/>
      <c r="Q672" s="99"/>
      <c r="R672" s="99"/>
      <c r="S672" s="99"/>
      <c r="T672" s="99"/>
      <c r="U672" s="99"/>
      <c r="V672" s="99"/>
      <c r="W672" s="99"/>
      <c r="X672" s="99"/>
      <c r="Y672" s="99"/>
      <c r="Z672" s="160"/>
      <c r="AA672" s="99"/>
      <c r="AB672" s="159"/>
      <c r="AC672" s="158"/>
      <c r="AD672" s="99"/>
      <c r="AE672" s="99"/>
      <c r="AF672" s="99"/>
      <c r="AG672" s="99"/>
      <c r="AH672" s="99"/>
      <c r="AI672" s="157"/>
      <c r="AJ672" s="99"/>
      <c r="AK672" s="99"/>
      <c r="AL672" s="99"/>
      <c r="AM672" s="99"/>
      <c r="AN672" s="161"/>
      <c r="AO672" s="99"/>
      <c r="AP672" s="99"/>
      <c r="AQ672" s="99"/>
      <c r="AR672" s="99"/>
      <c r="AS672" s="99"/>
      <c r="AT672" s="99"/>
      <c r="AU672" s="99"/>
      <c r="AV672" s="99"/>
      <c r="AW672" s="157"/>
      <c r="AX672" s="99"/>
      <c r="AY672" s="99"/>
      <c r="AZ672" s="99"/>
      <c r="BA672" s="99"/>
    </row>
    <row r="673" spans="1:53" ht="15.75" customHeight="1" x14ac:dyDescent="0.25">
      <c r="A673" s="99"/>
      <c r="B673" s="100"/>
      <c r="C673" s="99"/>
      <c r="D673" s="99"/>
      <c r="E673" s="99"/>
      <c r="F673" s="99"/>
      <c r="G673" s="99"/>
      <c r="H673" s="99"/>
      <c r="I673" s="99"/>
      <c r="J673" s="161"/>
      <c r="K673" s="161"/>
      <c r="L673" s="161"/>
      <c r="M673" s="161"/>
      <c r="N673" s="99"/>
      <c r="O673" s="99"/>
      <c r="P673" s="99"/>
      <c r="Q673" s="99"/>
      <c r="R673" s="99"/>
      <c r="S673" s="99"/>
      <c r="T673" s="99"/>
      <c r="U673" s="99"/>
      <c r="V673" s="99"/>
      <c r="W673" s="99"/>
      <c r="X673" s="99"/>
      <c r="Y673" s="99"/>
      <c r="Z673" s="160"/>
      <c r="AA673" s="99"/>
      <c r="AB673" s="159"/>
      <c r="AC673" s="158"/>
      <c r="AD673" s="99"/>
      <c r="AE673" s="99"/>
      <c r="AF673" s="99"/>
      <c r="AG673" s="99"/>
      <c r="AH673" s="99"/>
      <c r="AI673" s="157"/>
      <c r="AJ673" s="99"/>
      <c r="AK673" s="99"/>
      <c r="AL673" s="99"/>
      <c r="AM673" s="99"/>
      <c r="AN673" s="161"/>
      <c r="AO673" s="99"/>
      <c r="AP673" s="99"/>
      <c r="AQ673" s="99"/>
      <c r="AR673" s="99"/>
      <c r="AS673" s="99"/>
      <c r="AT673" s="99"/>
      <c r="AU673" s="99"/>
      <c r="AV673" s="99"/>
      <c r="AW673" s="157"/>
      <c r="AX673" s="99"/>
      <c r="AY673" s="99"/>
      <c r="AZ673" s="99"/>
      <c r="BA673" s="99"/>
    </row>
    <row r="674" spans="1:53" ht="15.75" customHeight="1" x14ac:dyDescent="0.25">
      <c r="A674" s="99"/>
      <c r="B674" s="100"/>
      <c r="C674" s="99"/>
      <c r="D674" s="99"/>
      <c r="E674" s="99"/>
      <c r="F674" s="99"/>
      <c r="G674" s="99"/>
      <c r="H674" s="99"/>
      <c r="I674" s="99"/>
      <c r="J674" s="161"/>
      <c r="K674" s="161"/>
      <c r="L674" s="161"/>
      <c r="M674" s="161"/>
      <c r="N674" s="99"/>
      <c r="O674" s="99"/>
      <c r="P674" s="99"/>
      <c r="Q674" s="99"/>
      <c r="R674" s="99"/>
      <c r="S674" s="99"/>
      <c r="T674" s="99"/>
      <c r="U674" s="99"/>
      <c r="V674" s="99"/>
      <c r="W674" s="99"/>
      <c r="X674" s="99"/>
      <c r="Y674" s="99"/>
      <c r="Z674" s="160"/>
      <c r="AA674" s="99"/>
      <c r="AB674" s="159"/>
      <c r="AC674" s="158"/>
      <c r="AD674" s="99"/>
      <c r="AE674" s="99"/>
      <c r="AF674" s="99"/>
      <c r="AG674" s="99"/>
      <c r="AH674" s="99"/>
      <c r="AI674" s="157"/>
      <c r="AJ674" s="99"/>
      <c r="AK674" s="99"/>
      <c r="AL674" s="99"/>
      <c r="AM674" s="99"/>
      <c r="AN674" s="161"/>
      <c r="AO674" s="99"/>
      <c r="AP674" s="99"/>
      <c r="AQ674" s="99"/>
      <c r="AR674" s="99"/>
      <c r="AS674" s="99"/>
      <c r="AT674" s="99"/>
      <c r="AU674" s="99"/>
      <c r="AV674" s="99"/>
      <c r="AW674" s="157"/>
      <c r="AX674" s="99"/>
      <c r="AY674" s="99"/>
      <c r="AZ674" s="99"/>
      <c r="BA674" s="99"/>
    </row>
    <row r="675" spans="1:53" ht="15.75" customHeight="1" x14ac:dyDescent="0.25">
      <c r="A675" s="99"/>
      <c r="B675" s="100"/>
      <c r="C675" s="99"/>
      <c r="D675" s="99"/>
      <c r="E675" s="99"/>
      <c r="F675" s="99"/>
      <c r="G675" s="99"/>
      <c r="H675" s="99"/>
      <c r="I675" s="99"/>
      <c r="J675" s="161"/>
      <c r="K675" s="161"/>
      <c r="L675" s="161"/>
      <c r="M675" s="161"/>
      <c r="N675" s="99"/>
      <c r="O675" s="99"/>
      <c r="P675" s="99"/>
      <c r="Q675" s="99"/>
      <c r="R675" s="99"/>
      <c r="S675" s="99"/>
      <c r="T675" s="99"/>
      <c r="U675" s="99"/>
      <c r="V675" s="99"/>
      <c r="W675" s="99"/>
      <c r="X675" s="99"/>
      <c r="Y675" s="99"/>
      <c r="Z675" s="160"/>
      <c r="AA675" s="99"/>
      <c r="AB675" s="159"/>
      <c r="AC675" s="158"/>
      <c r="AD675" s="99"/>
      <c r="AE675" s="99"/>
      <c r="AF675" s="99"/>
      <c r="AG675" s="99"/>
      <c r="AH675" s="99"/>
      <c r="AI675" s="157"/>
      <c r="AJ675" s="99"/>
      <c r="AK675" s="99"/>
      <c r="AL675" s="99"/>
      <c r="AM675" s="99"/>
      <c r="AN675" s="161"/>
      <c r="AO675" s="99"/>
      <c r="AP675" s="99"/>
      <c r="AQ675" s="99"/>
      <c r="AR675" s="99"/>
      <c r="AS675" s="99"/>
      <c r="AT675" s="99"/>
      <c r="AU675" s="99"/>
      <c r="AV675" s="99"/>
      <c r="AW675" s="157"/>
      <c r="AX675" s="99"/>
      <c r="AY675" s="99"/>
      <c r="AZ675" s="99"/>
      <c r="BA675" s="99"/>
    </row>
    <row r="676" spans="1:53" ht="15.75" customHeight="1" x14ac:dyDescent="0.25">
      <c r="A676" s="99"/>
      <c r="B676" s="100"/>
      <c r="C676" s="99"/>
      <c r="D676" s="99"/>
      <c r="E676" s="99"/>
      <c r="F676" s="99"/>
      <c r="G676" s="99"/>
      <c r="H676" s="99"/>
      <c r="I676" s="99"/>
      <c r="J676" s="161"/>
      <c r="K676" s="161"/>
      <c r="L676" s="161"/>
      <c r="M676" s="161"/>
      <c r="N676" s="99"/>
      <c r="O676" s="99"/>
      <c r="P676" s="99"/>
      <c r="Q676" s="99"/>
      <c r="R676" s="99"/>
      <c r="S676" s="99"/>
      <c r="T676" s="99"/>
      <c r="U676" s="99"/>
      <c r="V676" s="99"/>
      <c r="W676" s="99"/>
      <c r="X676" s="99"/>
      <c r="Y676" s="99"/>
      <c r="Z676" s="160"/>
      <c r="AA676" s="99"/>
      <c r="AB676" s="159"/>
      <c r="AC676" s="158"/>
      <c r="AD676" s="99"/>
      <c r="AE676" s="99"/>
      <c r="AF676" s="99"/>
      <c r="AG676" s="99"/>
      <c r="AH676" s="99"/>
      <c r="AI676" s="157"/>
      <c r="AJ676" s="99"/>
      <c r="AK676" s="99"/>
      <c r="AL676" s="99"/>
      <c r="AM676" s="99"/>
      <c r="AN676" s="161"/>
      <c r="AO676" s="99"/>
      <c r="AP676" s="99"/>
      <c r="AQ676" s="99"/>
      <c r="AR676" s="99"/>
      <c r="AS676" s="99"/>
      <c r="AT676" s="99"/>
      <c r="AU676" s="99"/>
      <c r="AV676" s="99"/>
      <c r="AW676" s="157"/>
      <c r="AX676" s="99"/>
      <c r="AY676" s="99"/>
      <c r="AZ676" s="99"/>
      <c r="BA676" s="99"/>
    </row>
    <row r="677" spans="1:53" ht="15.75" customHeight="1" x14ac:dyDescent="0.25">
      <c r="A677" s="99"/>
      <c r="B677" s="100"/>
      <c r="C677" s="99"/>
      <c r="D677" s="99"/>
      <c r="E677" s="99"/>
      <c r="F677" s="99"/>
      <c r="G677" s="99"/>
      <c r="H677" s="99"/>
      <c r="I677" s="99"/>
      <c r="J677" s="161"/>
      <c r="K677" s="161"/>
      <c r="L677" s="161"/>
      <c r="M677" s="161"/>
      <c r="N677" s="99"/>
      <c r="O677" s="99"/>
      <c r="P677" s="99"/>
      <c r="Q677" s="99"/>
      <c r="R677" s="99"/>
      <c r="S677" s="99"/>
      <c r="T677" s="99"/>
      <c r="U677" s="99"/>
      <c r="V677" s="99"/>
      <c r="W677" s="99"/>
      <c r="X677" s="99"/>
      <c r="Y677" s="99"/>
      <c r="Z677" s="160"/>
      <c r="AA677" s="99"/>
      <c r="AB677" s="159"/>
      <c r="AC677" s="158"/>
      <c r="AD677" s="99"/>
      <c r="AE677" s="99"/>
      <c r="AF677" s="99"/>
      <c r="AG677" s="99"/>
      <c r="AH677" s="99"/>
      <c r="AI677" s="157"/>
      <c r="AJ677" s="99"/>
      <c r="AK677" s="99"/>
      <c r="AL677" s="99"/>
      <c r="AM677" s="99"/>
      <c r="AN677" s="161"/>
      <c r="AO677" s="99"/>
      <c r="AP677" s="99"/>
      <c r="AQ677" s="99"/>
      <c r="AR677" s="99"/>
      <c r="AS677" s="99"/>
      <c r="AT677" s="99"/>
      <c r="AU677" s="99"/>
      <c r="AV677" s="99"/>
      <c r="AW677" s="157"/>
      <c r="AX677" s="99"/>
      <c r="AY677" s="99"/>
      <c r="AZ677" s="99"/>
      <c r="BA677" s="99"/>
    </row>
    <row r="678" spans="1:53" ht="15.75" customHeight="1" x14ac:dyDescent="0.25">
      <c r="A678" s="99"/>
      <c r="B678" s="100"/>
      <c r="C678" s="99"/>
      <c r="D678" s="99"/>
      <c r="E678" s="99"/>
      <c r="F678" s="99"/>
      <c r="G678" s="99"/>
      <c r="H678" s="99"/>
      <c r="I678" s="99"/>
      <c r="J678" s="161"/>
      <c r="K678" s="161"/>
      <c r="L678" s="161"/>
      <c r="M678" s="161"/>
      <c r="N678" s="99"/>
      <c r="O678" s="99"/>
      <c r="P678" s="99"/>
      <c r="Q678" s="99"/>
      <c r="R678" s="99"/>
      <c r="S678" s="99"/>
      <c r="T678" s="99"/>
      <c r="U678" s="99"/>
      <c r="V678" s="99"/>
      <c r="W678" s="99"/>
      <c r="X678" s="99"/>
      <c r="Y678" s="99"/>
      <c r="Z678" s="160"/>
      <c r="AA678" s="99"/>
      <c r="AB678" s="159"/>
      <c r="AC678" s="158"/>
      <c r="AD678" s="99"/>
      <c r="AE678" s="99"/>
      <c r="AF678" s="99"/>
      <c r="AG678" s="99"/>
      <c r="AH678" s="99"/>
      <c r="AI678" s="157"/>
      <c r="AJ678" s="99"/>
      <c r="AK678" s="99"/>
      <c r="AL678" s="99"/>
      <c r="AM678" s="99"/>
      <c r="AN678" s="161"/>
      <c r="AO678" s="99"/>
      <c r="AP678" s="99"/>
      <c r="AQ678" s="99"/>
      <c r="AR678" s="99"/>
      <c r="AS678" s="99"/>
      <c r="AT678" s="99"/>
      <c r="AU678" s="99"/>
      <c r="AV678" s="99"/>
      <c r="AW678" s="157"/>
      <c r="AX678" s="99"/>
      <c r="AY678" s="99"/>
      <c r="AZ678" s="99"/>
      <c r="BA678" s="99"/>
    </row>
    <row r="679" spans="1:53" ht="15.75" customHeight="1" x14ac:dyDescent="0.25">
      <c r="A679" s="99"/>
      <c r="B679" s="100"/>
      <c r="C679" s="99"/>
      <c r="D679" s="99"/>
      <c r="E679" s="99"/>
      <c r="F679" s="99"/>
      <c r="G679" s="99"/>
      <c r="H679" s="99"/>
      <c r="I679" s="99"/>
      <c r="J679" s="161"/>
      <c r="K679" s="161"/>
      <c r="L679" s="161"/>
      <c r="M679" s="161"/>
      <c r="N679" s="99"/>
      <c r="O679" s="99"/>
      <c r="P679" s="99"/>
      <c r="Q679" s="99"/>
      <c r="R679" s="99"/>
      <c r="S679" s="99"/>
      <c r="T679" s="99"/>
      <c r="U679" s="99"/>
      <c r="V679" s="99"/>
      <c r="W679" s="99"/>
      <c r="X679" s="99"/>
      <c r="Y679" s="99"/>
      <c r="Z679" s="160"/>
      <c r="AA679" s="99"/>
      <c r="AB679" s="159"/>
      <c r="AC679" s="158"/>
      <c r="AD679" s="99"/>
      <c r="AE679" s="99"/>
      <c r="AF679" s="99"/>
      <c r="AG679" s="99"/>
      <c r="AH679" s="99"/>
      <c r="AI679" s="157"/>
      <c r="AJ679" s="99"/>
      <c r="AK679" s="99"/>
      <c r="AL679" s="99"/>
      <c r="AM679" s="99"/>
      <c r="AN679" s="161"/>
      <c r="AO679" s="99"/>
      <c r="AP679" s="99"/>
      <c r="AQ679" s="99"/>
      <c r="AR679" s="99"/>
      <c r="AS679" s="99"/>
      <c r="AT679" s="99"/>
      <c r="AU679" s="99"/>
      <c r="AV679" s="99"/>
      <c r="AW679" s="157"/>
      <c r="AX679" s="99"/>
      <c r="AY679" s="99"/>
      <c r="AZ679" s="99"/>
      <c r="BA679" s="99"/>
    </row>
    <row r="680" spans="1:53" ht="15.75" customHeight="1" x14ac:dyDescent="0.25">
      <c r="A680" s="99"/>
      <c r="B680" s="100"/>
      <c r="C680" s="99"/>
      <c r="D680" s="99"/>
      <c r="E680" s="99"/>
      <c r="F680" s="99"/>
      <c r="G680" s="99"/>
      <c r="H680" s="99"/>
      <c r="I680" s="99"/>
      <c r="J680" s="161"/>
      <c r="K680" s="161"/>
      <c r="L680" s="161"/>
      <c r="M680" s="161"/>
      <c r="N680" s="99"/>
      <c r="O680" s="99"/>
      <c r="P680" s="99"/>
      <c r="Q680" s="99"/>
      <c r="R680" s="99"/>
      <c r="S680" s="99"/>
      <c r="T680" s="99"/>
      <c r="U680" s="99"/>
      <c r="V680" s="99"/>
      <c r="W680" s="99"/>
      <c r="X680" s="99"/>
      <c r="Y680" s="99"/>
      <c r="Z680" s="160"/>
      <c r="AA680" s="99"/>
      <c r="AB680" s="159"/>
      <c r="AC680" s="158"/>
      <c r="AD680" s="99"/>
      <c r="AE680" s="99"/>
      <c r="AF680" s="99"/>
      <c r="AG680" s="99"/>
      <c r="AH680" s="99"/>
      <c r="AI680" s="157"/>
      <c r="AJ680" s="99"/>
      <c r="AK680" s="99"/>
      <c r="AL680" s="99"/>
      <c r="AM680" s="99"/>
      <c r="AN680" s="161"/>
      <c r="AO680" s="99"/>
      <c r="AP680" s="99"/>
      <c r="AQ680" s="99"/>
      <c r="AR680" s="99"/>
      <c r="AS680" s="99"/>
      <c r="AT680" s="99"/>
      <c r="AU680" s="99"/>
      <c r="AV680" s="99"/>
      <c r="AW680" s="157"/>
      <c r="AX680" s="99"/>
      <c r="AY680" s="99"/>
      <c r="AZ680" s="99"/>
      <c r="BA680" s="99"/>
    </row>
    <row r="681" spans="1:53" ht="15.75" customHeight="1" x14ac:dyDescent="0.25">
      <c r="A681" s="99"/>
      <c r="B681" s="100"/>
      <c r="C681" s="99"/>
      <c r="D681" s="99"/>
      <c r="E681" s="99"/>
      <c r="F681" s="99"/>
      <c r="G681" s="99"/>
      <c r="H681" s="99"/>
      <c r="I681" s="99"/>
      <c r="J681" s="161"/>
      <c r="K681" s="161"/>
      <c r="L681" s="161"/>
      <c r="M681" s="161"/>
      <c r="N681" s="99"/>
      <c r="O681" s="99"/>
      <c r="P681" s="99"/>
      <c r="Q681" s="99"/>
      <c r="R681" s="99"/>
      <c r="S681" s="99"/>
      <c r="T681" s="99"/>
      <c r="U681" s="99"/>
      <c r="V681" s="99"/>
      <c r="W681" s="99"/>
      <c r="X681" s="99"/>
      <c r="Y681" s="99"/>
      <c r="Z681" s="160"/>
      <c r="AA681" s="99"/>
      <c r="AB681" s="159"/>
      <c r="AC681" s="158"/>
      <c r="AD681" s="99"/>
      <c r="AE681" s="99"/>
      <c r="AF681" s="99"/>
      <c r="AG681" s="99"/>
      <c r="AH681" s="99"/>
      <c r="AI681" s="157"/>
      <c r="AJ681" s="99"/>
      <c r="AK681" s="99"/>
      <c r="AL681" s="99"/>
      <c r="AM681" s="99"/>
      <c r="AN681" s="161"/>
      <c r="AO681" s="99"/>
      <c r="AP681" s="99"/>
      <c r="AQ681" s="99"/>
      <c r="AR681" s="99"/>
      <c r="AS681" s="99"/>
      <c r="AT681" s="99"/>
      <c r="AU681" s="99"/>
      <c r="AV681" s="99"/>
      <c r="AW681" s="157"/>
      <c r="AX681" s="99"/>
      <c r="AY681" s="99"/>
      <c r="AZ681" s="99"/>
      <c r="BA681" s="99"/>
    </row>
    <row r="682" spans="1:53" ht="15.75" customHeight="1" x14ac:dyDescent="0.25">
      <c r="A682" s="99"/>
      <c r="B682" s="100"/>
      <c r="C682" s="99"/>
      <c r="D682" s="99"/>
      <c r="E682" s="99"/>
      <c r="F682" s="99"/>
      <c r="G682" s="99"/>
      <c r="H682" s="99"/>
      <c r="I682" s="99"/>
      <c r="J682" s="161"/>
      <c r="K682" s="161"/>
      <c r="L682" s="161"/>
      <c r="M682" s="161"/>
      <c r="N682" s="99"/>
      <c r="O682" s="99"/>
      <c r="P682" s="99"/>
      <c r="Q682" s="99"/>
      <c r="R682" s="99"/>
      <c r="S682" s="99"/>
      <c r="T682" s="99"/>
      <c r="U682" s="99"/>
      <c r="V682" s="99"/>
      <c r="W682" s="99"/>
      <c r="X682" s="99"/>
      <c r="Y682" s="99"/>
      <c r="Z682" s="160"/>
      <c r="AA682" s="99"/>
      <c r="AB682" s="159"/>
      <c r="AC682" s="158"/>
      <c r="AD682" s="99"/>
      <c r="AE682" s="99"/>
      <c r="AF682" s="99"/>
      <c r="AG682" s="99"/>
      <c r="AH682" s="99"/>
      <c r="AI682" s="157"/>
      <c r="AJ682" s="99"/>
      <c r="AK682" s="99"/>
      <c r="AL682" s="99"/>
      <c r="AM682" s="99"/>
      <c r="AN682" s="161"/>
      <c r="AO682" s="99"/>
      <c r="AP682" s="99"/>
      <c r="AQ682" s="99"/>
      <c r="AR682" s="99"/>
      <c r="AS682" s="99"/>
      <c r="AT682" s="99"/>
      <c r="AU682" s="99"/>
      <c r="AV682" s="99"/>
      <c r="AW682" s="157"/>
      <c r="AX682" s="99"/>
      <c r="AY682" s="99"/>
      <c r="AZ682" s="99"/>
      <c r="BA682" s="99"/>
    </row>
    <row r="683" spans="1:53" ht="15.75" customHeight="1" x14ac:dyDescent="0.25">
      <c r="A683" s="99"/>
      <c r="B683" s="100"/>
      <c r="C683" s="99"/>
      <c r="D683" s="99"/>
      <c r="E683" s="99"/>
      <c r="F683" s="99"/>
      <c r="G683" s="99"/>
      <c r="H683" s="99"/>
      <c r="I683" s="99"/>
      <c r="J683" s="161"/>
      <c r="K683" s="161"/>
      <c r="L683" s="161"/>
      <c r="M683" s="161"/>
      <c r="N683" s="99"/>
      <c r="O683" s="99"/>
      <c r="P683" s="99"/>
      <c r="Q683" s="99"/>
      <c r="R683" s="99"/>
      <c r="S683" s="99"/>
      <c r="T683" s="99"/>
      <c r="U683" s="99"/>
      <c r="V683" s="99"/>
      <c r="W683" s="99"/>
      <c r="X683" s="99"/>
      <c r="Y683" s="99"/>
      <c r="Z683" s="160"/>
      <c r="AA683" s="99"/>
      <c r="AB683" s="159"/>
      <c r="AC683" s="158"/>
      <c r="AD683" s="99"/>
      <c r="AE683" s="99"/>
      <c r="AF683" s="99"/>
      <c r="AG683" s="99"/>
      <c r="AH683" s="99"/>
      <c r="AI683" s="157"/>
      <c r="AJ683" s="99"/>
      <c r="AK683" s="99"/>
      <c r="AL683" s="99"/>
      <c r="AM683" s="99"/>
      <c r="AN683" s="161"/>
      <c r="AO683" s="99"/>
      <c r="AP683" s="99"/>
      <c r="AQ683" s="99"/>
      <c r="AR683" s="99"/>
      <c r="AS683" s="99"/>
      <c r="AT683" s="99"/>
      <c r="AU683" s="99"/>
      <c r="AV683" s="99"/>
      <c r="AW683" s="157"/>
      <c r="AX683" s="99"/>
      <c r="AY683" s="99"/>
      <c r="AZ683" s="99"/>
      <c r="BA683" s="99"/>
    </row>
    <row r="684" spans="1:53" ht="15.75" customHeight="1" x14ac:dyDescent="0.25">
      <c r="A684" s="99"/>
      <c r="B684" s="100"/>
      <c r="C684" s="99"/>
      <c r="D684" s="99"/>
      <c r="E684" s="99"/>
      <c r="F684" s="99"/>
      <c r="G684" s="99"/>
      <c r="H684" s="99"/>
      <c r="I684" s="99"/>
      <c r="J684" s="161"/>
      <c r="K684" s="161"/>
      <c r="L684" s="161"/>
      <c r="M684" s="161"/>
      <c r="N684" s="99"/>
      <c r="O684" s="99"/>
      <c r="P684" s="99"/>
      <c r="Q684" s="99"/>
      <c r="R684" s="99"/>
      <c r="S684" s="99"/>
      <c r="T684" s="99"/>
      <c r="U684" s="99"/>
      <c r="V684" s="99"/>
      <c r="W684" s="99"/>
      <c r="X684" s="99"/>
      <c r="Y684" s="99"/>
      <c r="Z684" s="160"/>
      <c r="AA684" s="99"/>
      <c r="AB684" s="159"/>
      <c r="AC684" s="158"/>
      <c r="AD684" s="99"/>
      <c r="AE684" s="99"/>
      <c r="AF684" s="99"/>
      <c r="AG684" s="99"/>
      <c r="AH684" s="99"/>
      <c r="AI684" s="157"/>
      <c r="AJ684" s="99"/>
      <c r="AK684" s="99"/>
      <c r="AL684" s="99"/>
      <c r="AM684" s="99"/>
      <c r="AN684" s="161"/>
      <c r="AO684" s="99"/>
      <c r="AP684" s="99"/>
      <c r="AQ684" s="99"/>
      <c r="AR684" s="99"/>
      <c r="AS684" s="99"/>
      <c r="AT684" s="99"/>
      <c r="AU684" s="99"/>
      <c r="AV684" s="99"/>
      <c r="AW684" s="157"/>
      <c r="AX684" s="99"/>
      <c r="AY684" s="99"/>
      <c r="AZ684" s="99"/>
      <c r="BA684" s="99"/>
    </row>
    <row r="685" spans="1:53" ht="15.75" customHeight="1" x14ac:dyDescent="0.25">
      <c r="A685" s="99"/>
      <c r="B685" s="100"/>
      <c r="C685" s="99"/>
      <c r="D685" s="99"/>
      <c r="E685" s="99"/>
      <c r="F685" s="99"/>
      <c r="G685" s="99"/>
      <c r="H685" s="99"/>
      <c r="I685" s="99"/>
      <c r="J685" s="161"/>
      <c r="K685" s="161"/>
      <c r="L685" s="161"/>
      <c r="M685" s="161"/>
      <c r="N685" s="99"/>
      <c r="O685" s="99"/>
      <c r="P685" s="99"/>
      <c r="Q685" s="99"/>
      <c r="R685" s="99"/>
      <c r="S685" s="99"/>
      <c r="T685" s="99"/>
      <c r="U685" s="99"/>
      <c r="V685" s="99"/>
      <c r="W685" s="99"/>
      <c r="X685" s="99"/>
      <c r="Y685" s="99"/>
      <c r="Z685" s="160"/>
      <c r="AA685" s="99"/>
      <c r="AB685" s="159"/>
      <c r="AC685" s="158"/>
      <c r="AD685" s="99"/>
      <c r="AE685" s="99"/>
      <c r="AF685" s="99"/>
      <c r="AG685" s="99"/>
      <c r="AH685" s="99"/>
      <c r="AI685" s="157"/>
      <c r="AJ685" s="99"/>
      <c r="AK685" s="99"/>
      <c r="AL685" s="99"/>
      <c r="AM685" s="99"/>
      <c r="AN685" s="161"/>
      <c r="AO685" s="99"/>
      <c r="AP685" s="99"/>
      <c r="AQ685" s="99"/>
      <c r="AR685" s="99"/>
      <c r="AS685" s="99"/>
      <c r="AT685" s="99"/>
      <c r="AU685" s="99"/>
      <c r="AV685" s="99"/>
      <c r="AW685" s="157"/>
      <c r="AX685" s="99"/>
      <c r="AY685" s="99"/>
      <c r="AZ685" s="99"/>
      <c r="BA685" s="99"/>
    </row>
    <row r="686" spans="1:53" ht="15.75" customHeight="1" x14ac:dyDescent="0.25">
      <c r="A686" s="99"/>
      <c r="B686" s="100"/>
      <c r="C686" s="99"/>
      <c r="D686" s="99"/>
      <c r="E686" s="99"/>
      <c r="F686" s="99"/>
      <c r="G686" s="99"/>
      <c r="H686" s="99"/>
      <c r="I686" s="99"/>
      <c r="J686" s="161"/>
      <c r="K686" s="161"/>
      <c r="L686" s="161"/>
      <c r="M686" s="161"/>
      <c r="N686" s="99"/>
      <c r="O686" s="99"/>
      <c r="P686" s="99"/>
      <c r="Q686" s="99"/>
      <c r="R686" s="99"/>
      <c r="S686" s="99"/>
      <c r="T686" s="99"/>
      <c r="U686" s="99"/>
      <c r="V686" s="99"/>
      <c r="W686" s="99"/>
      <c r="X686" s="99"/>
      <c r="Y686" s="99"/>
      <c r="Z686" s="160"/>
      <c r="AA686" s="99"/>
      <c r="AB686" s="159"/>
      <c r="AC686" s="158"/>
      <c r="AD686" s="99"/>
      <c r="AE686" s="99"/>
      <c r="AF686" s="99"/>
      <c r="AG686" s="99"/>
      <c r="AH686" s="99"/>
      <c r="AI686" s="157"/>
      <c r="AJ686" s="99"/>
      <c r="AK686" s="99"/>
      <c r="AL686" s="99"/>
      <c r="AM686" s="99"/>
      <c r="AN686" s="161"/>
      <c r="AO686" s="99"/>
      <c r="AP686" s="99"/>
      <c r="AQ686" s="99"/>
      <c r="AR686" s="99"/>
      <c r="AS686" s="99"/>
      <c r="AT686" s="99"/>
      <c r="AU686" s="99"/>
      <c r="AV686" s="99"/>
      <c r="AW686" s="157"/>
      <c r="AX686" s="99"/>
      <c r="AY686" s="99"/>
      <c r="AZ686" s="99"/>
      <c r="BA686" s="99"/>
    </row>
    <row r="687" spans="1:53" ht="15.75" customHeight="1" x14ac:dyDescent="0.25">
      <c r="A687" s="99"/>
      <c r="B687" s="100"/>
      <c r="C687" s="99"/>
      <c r="D687" s="99"/>
      <c r="E687" s="99"/>
      <c r="F687" s="99"/>
      <c r="G687" s="99"/>
      <c r="H687" s="99"/>
      <c r="I687" s="99"/>
      <c r="J687" s="161"/>
      <c r="K687" s="161"/>
      <c r="L687" s="161"/>
      <c r="M687" s="161"/>
      <c r="N687" s="99"/>
      <c r="O687" s="99"/>
      <c r="P687" s="99"/>
      <c r="Q687" s="99"/>
      <c r="R687" s="99"/>
      <c r="S687" s="99"/>
      <c r="T687" s="99"/>
      <c r="U687" s="99"/>
      <c r="V687" s="99"/>
      <c r="W687" s="99"/>
      <c r="X687" s="99"/>
      <c r="Y687" s="99"/>
      <c r="Z687" s="160"/>
      <c r="AA687" s="99"/>
      <c r="AB687" s="159"/>
      <c r="AC687" s="158"/>
      <c r="AD687" s="99"/>
      <c r="AE687" s="99"/>
      <c r="AF687" s="99"/>
      <c r="AG687" s="99"/>
      <c r="AH687" s="99"/>
      <c r="AI687" s="157"/>
      <c r="AJ687" s="99"/>
      <c r="AK687" s="99"/>
      <c r="AL687" s="99"/>
      <c r="AM687" s="99"/>
      <c r="AN687" s="161"/>
      <c r="AO687" s="99"/>
      <c r="AP687" s="99"/>
      <c r="AQ687" s="99"/>
      <c r="AR687" s="99"/>
      <c r="AS687" s="99"/>
      <c r="AT687" s="99"/>
      <c r="AU687" s="99"/>
      <c r="AV687" s="99"/>
      <c r="AW687" s="157"/>
      <c r="AX687" s="99"/>
      <c r="AY687" s="99"/>
      <c r="AZ687" s="99"/>
      <c r="BA687" s="99"/>
    </row>
    <row r="688" spans="1:53" ht="15.75" customHeight="1" x14ac:dyDescent="0.25">
      <c r="A688" s="99"/>
      <c r="B688" s="100"/>
      <c r="C688" s="99"/>
      <c r="D688" s="99"/>
      <c r="E688" s="99"/>
      <c r="F688" s="99"/>
      <c r="G688" s="99"/>
      <c r="H688" s="99"/>
      <c r="I688" s="99"/>
      <c r="J688" s="161"/>
      <c r="K688" s="161"/>
      <c r="L688" s="161"/>
      <c r="M688" s="161"/>
      <c r="N688" s="99"/>
      <c r="O688" s="99"/>
      <c r="P688" s="99"/>
      <c r="Q688" s="99"/>
      <c r="R688" s="99"/>
      <c r="S688" s="99"/>
      <c r="T688" s="99"/>
      <c r="U688" s="99"/>
      <c r="V688" s="99"/>
      <c r="W688" s="99"/>
      <c r="X688" s="99"/>
      <c r="Y688" s="99"/>
      <c r="Z688" s="160"/>
      <c r="AA688" s="99"/>
      <c r="AB688" s="159"/>
      <c r="AC688" s="158"/>
      <c r="AD688" s="99"/>
      <c r="AE688" s="99"/>
      <c r="AF688" s="99"/>
      <c r="AG688" s="99"/>
      <c r="AH688" s="99"/>
      <c r="AI688" s="157"/>
      <c r="AJ688" s="99"/>
      <c r="AK688" s="99"/>
      <c r="AL688" s="99"/>
      <c r="AM688" s="99"/>
      <c r="AN688" s="161"/>
      <c r="AO688" s="99"/>
      <c r="AP688" s="99"/>
      <c r="AQ688" s="99"/>
      <c r="AR688" s="99"/>
      <c r="AS688" s="99"/>
      <c r="AT688" s="99"/>
      <c r="AU688" s="99"/>
      <c r="AV688" s="99"/>
      <c r="AW688" s="157"/>
      <c r="AX688" s="99"/>
      <c r="AY688" s="99"/>
      <c r="AZ688" s="99"/>
      <c r="BA688" s="99"/>
    </row>
    <row r="689" spans="1:53" ht="15.75" customHeight="1" x14ac:dyDescent="0.25">
      <c r="A689" s="99"/>
      <c r="B689" s="100"/>
      <c r="C689" s="99"/>
      <c r="D689" s="99"/>
      <c r="E689" s="99"/>
      <c r="F689" s="99"/>
      <c r="G689" s="99"/>
      <c r="H689" s="99"/>
      <c r="I689" s="99"/>
      <c r="J689" s="161"/>
      <c r="K689" s="161"/>
      <c r="L689" s="161"/>
      <c r="M689" s="161"/>
      <c r="N689" s="99"/>
      <c r="O689" s="99"/>
      <c r="P689" s="99"/>
      <c r="Q689" s="99"/>
      <c r="R689" s="99"/>
      <c r="S689" s="99"/>
      <c r="T689" s="99"/>
      <c r="U689" s="99"/>
      <c r="V689" s="99"/>
      <c r="W689" s="99"/>
      <c r="X689" s="99"/>
      <c r="Y689" s="99"/>
      <c r="Z689" s="160"/>
      <c r="AA689" s="99"/>
      <c r="AB689" s="159"/>
      <c r="AC689" s="158"/>
      <c r="AD689" s="99"/>
      <c r="AE689" s="99"/>
      <c r="AF689" s="99"/>
      <c r="AG689" s="99"/>
      <c r="AH689" s="99"/>
      <c r="AI689" s="157"/>
      <c r="AJ689" s="99"/>
      <c r="AK689" s="99"/>
      <c r="AL689" s="99"/>
      <c r="AM689" s="99"/>
      <c r="AN689" s="161"/>
      <c r="AO689" s="99"/>
      <c r="AP689" s="99"/>
      <c r="AQ689" s="99"/>
      <c r="AR689" s="99"/>
      <c r="AS689" s="99"/>
      <c r="AT689" s="99"/>
      <c r="AU689" s="99"/>
      <c r="AV689" s="99"/>
      <c r="AW689" s="157"/>
      <c r="AX689" s="99"/>
      <c r="AY689" s="99"/>
      <c r="AZ689" s="99"/>
      <c r="BA689" s="99"/>
    </row>
    <row r="690" spans="1:53" ht="15.75" customHeight="1" x14ac:dyDescent="0.25">
      <c r="A690" s="99"/>
      <c r="B690" s="100"/>
      <c r="C690" s="99"/>
      <c r="D690" s="99"/>
      <c r="E690" s="99"/>
      <c r="F690" s="99"/>
      <c r="G690" s="99"/>
      <c r="H690" s="99"/>
      <c r="I690" s="99"/>
      <c r="J690" s="161"/>
      <c r="K690" s="161"/>
      <c r="L690" s="161"/>
      <c r="M690" s="161"/>
      <c r="N690" s="99"/>
      <c r="O690" s="99"/>
      <c r="P690" s="99"/>
      <c r="Q690" s="99"/>
      <c r="R690" s="99"/>
      <c r="S690" s="99"/>
      <c r="T690" s="99"/>
      <c r="U690" s="99"/>
      <c r="V690" s="99"/>
      <c r="W690" s="99"/>
      <c r="X690" s="99"/>
      <c r="Y690" s="99"/>
      <c r="Z690" s="160"/>
      <c r="AA690" s="99"/>
      <c r="AB690" s="159"/>
      <c r="AC690" s="158"/>
      <c r="AD690" s="99"/>
      <c r="AE690" s="99"/>
      <c r="AF690" s="99"/>
      <c r="AG690" s="99"/>
      <c r="AH690" s="99"/>
      <c r="AI690" s="157"/>
      <c r="AJ690" s="99"/>
      <c r="AK690" s="99"/>
      <c r="AL690" s="99"/>
      <c r="AM690" s="99"/>
      <c r="AN690" s="161"/>
      <c r="AO690" s="99"/>
      <c r="AP690" s="99"/>
      <c r="AQ690" s="99"/>
      <c r="AR690" s="99"/>
      <c r="AS690" s="99"/>
      <c r="AT690" s="99"/>
      <c r="AU690" s="99"/>
      <c r="AV690" s="99"/>
      <c r="AW690" s="157"/>
      <c r="AX690" s="99"/>
      <c r="AY690" s="99"/>
      <c r="AZ690" s="99"/>
      <c r="BA690" s="99"/>
    </row>
    <row r="691" spans="1:53" ht="15.75" customHeight="1" x14ac:dyDescent="0.25">
      <c r="A691" s="99"/>
      <c r="B691" s="100"/>
      <c r="C691" s="99"/>
      <c r="D691" s="99"/>
      <c r="E691" s="99"/>
      <c r="F691" s="99"/>
      <c r="G691" s="99"/>
      <c r="H691" s="99"/>
      <c r="I691" s="99"/>
      <c r="J691" s="161"/>
      <c r="K691" s="161"/>
      <c r="L691" s="161"/>
      <c r="M691" s="161"/>
      <c r="N691" s="99"/>
      <c r="O691" s="99"/>
      <c r="P691" s="99"/>
      <c r="Q691" s="99"/>
      <c r="R691" s="99"/>
      <c r="S691" s="99"/>
      <c r="T691" s="99"/>
      <c r="U691" s="99"/>
      <c r="V691" s="99"/>
      <c r="W691" s="99"/>
      <c r="X691" s="99"/>
      <c r="Y691" s="99"/>
      <c r="Z691" s="160"/>
      <c r="AA691" s="99"/>
      <c r="AB691" s="159"/>
      <c r="AC691" s="158"/>
      <c r="AD691" s="99"/>
      <c r="AE691" s="99"/>
      <c r="AF691" s="99"/>
      <c r="AG691" s="99"/>
      <c r="AH691" s="99"/>
      <c r="AI691" s="157"/>
      <c r="AJ691" s="99"/>
      <c r="AK691" s="99"/>
      <c r="AL691" s="99"/>
      <c r="AM691" s="99"/>
      <c r="AN691" s="161"/>
      <c r="AO691" s="99"/>
      <c r="AP691" s="99"/>
      <c r="AQ691" s="99"/>
      <c r="AR691" s="99"/>
      <c r="AS691" s="99"/>
      <c r="AT691" s="99"/>
      <c r="AU691" s="99"/>
      <c r="AV691" s="99"/>
      <c r="AW691" s="157"/>
      <c r="AX691" s="99"/>
      <c r="AY691" s="99"/>
      <c r="AZ691" s="99"/>
      <c r="BA691" s="99"/>
    </row>
    <row r="692" spans="1:53" ht="15.75" customHeight="1" x14ac:dyDescent="0.25">
      <c r="A692" s="99"/>
      <c r="B692" s="100"/>
      <c r="C692" s="99"/>
      <c r="D692" s="99"/>
      <c r="E692" s="99"/>
      <c r="F692" s="99"/>
      <c r="G692" s="99"/>
      <c r="H692" s="99"/>
      <c r="I692" s="99"/>
      <c r="J692" s="161"/>
      <c r="K692" s="161"/>
      <c r="L692" s="161"/>
      <c r="M692" s="161"/>
      <c r="N692" s="99"/>
      <c r="O692" s="99"/>
      <c r="P692" s="99"/>
      <c r="Q692" s="99"/>
      <c r="R692" s="99"/>
      <c r="S692" s="99"/>
      <c r="T692" s="99"/>
      <c r="U692" s="99"/>
      <c r="V692" s="99"/>
      <c r="W692" s="99"/>
      <c r="X692" s="99"/>
      <c r="Y692" s="99"/>
      <c r="Z692" s="160"/>
      <c r="AA692" s="99"/>
      <c r="AB692" s="159"/>
      <c r="AC692" s="158"/>
      <c r="AD692" s="99"/>
      <c r="AE692" s="99"/>
      <c r="AF692" s="99"/>
      <c r="AG692" s="99"/>
      <c r="AH692" s="99"/>
      <c r="AI692" s="157"/>
      <c r="AJ692" s="99"/>
      <c r="AK692" s="99"/>
      <c r="AL692" s="99"/>
      <c r="AM692" s="99"/>
      <c r="AN692" s="161"/>
      <c r="AO692" s="99"/>
      <c r="AP692" s="99"/>
      <c r="AQ692" s="99"/>
      <c r="AR692" s="99"/>
      <c r="AS692" s="99"/>
      <c r="AT692" s="99"/>
      <c r="AU692" s="99"/>
      <c r="AV692" s="99"/>
      <c r="AW692" s="157"/>
      <c r="AX692" s="99"/>
      <c r="AY692" s="99"/>
      <c r="AZ692" s="99"/>
      <c r="BA692" s="99"/>
    </row>
    <row r="693" spans="1:53" ht="15.75" customHeight="1" x14ac:dyDescent="0.25">
      <c r="A693" s="99"/>
      <c r="B693" s="100"/>
      <c r="C693" s="99"/>
      <c r="D693" s="99"/>
      <c r="E693" s="99"/>
      <c r="F693" s="99"/>
      <c r="G693" s="99"/>
      <c r="H693" s="99"/>
      <c r="I693" s="99"/>
      <c r="J693" s="161"/>
      <c r="K693" s="161"/>
      <c r="L693" s="161"/>
      <c r="M693" s="161"/>
      <c r="N693" s="99"/>
      <c r="O693" s="99"/>
      <c r="P693" s="99"/>
      <c r="Q693" s="99"/>
      <c r="R693" s="99"/>
      <c r="S693" s="99"/>
      <c r="T693" s="99"/>
      <c r="U693" s="99"/>
      <c r="V693" s="99"/>
      <c r="W693" s="99"/>
      <c r="X693" s="99"/>
      <c r="Y693" s="99"/>
      <c r="Z693" s="160"/>
      <c r="AA693" s="99"/>
      <c r="AB693" s="159"/>
      <c r="AC693" s="158"/>
      <c r="AD693" s="99"/>
      <c r="AE693" s="99"/>
      <c r="AF693" s="99"/>
      <c r="AG693" s="99"/>
      <c r="AH693" s="99"/>
      <c r="AI693" s="157"/>
      <c r="AJ693" s="99"/>
      <c r="AK693" s="99"/>
      <c r="AL693" s="99"/>
      <c r="AM693" s="99"/>
      <c r="AN693" s="161"/>
      <c r="AO693" s="99"/>
      <c r="AP693" s="99"/>
      <c r="AQ693" s="99"/>
      <c r="AR693" s="99"/>
      <c r="AS693" s="99"/>
      <c r="AT693" s="99"/>
      <c r="AU693" s="99"/>
      <c r="AV693" s="99"/>
      <c r="AW693" s="157"/>
      <c r="AX693" s="99"/>
      <c r="AY693" s="99"/>
      <c r="AZ693" s="99"/>
      <c r="BA693" s="99"/>
    </row>
    <row r="694" spans="1:53" ht="15.75" customHeight="1" x14ac:dyDescent="0.25">
      <c r="A694" s="99"/>
      <c r="B694" s="100"/>
      <c r="C694" s="99"/>
      <c r="D694" s="99"/>
      <c r="E694" s="99"/>
      <c r="F694" s="99"/>
      <c r="G694" s="99"/>
      <c r="H694" s="99"/>
      <c r="I694" s="99"/>
      <c r="J694" s="161"/>
      <c r="K694" s="161"/>
      <c r="L694" s="161"/>
      <c r="M694" s="161"/>
      <c r="N694" s="99"/>
      <c r="O694" s="99"/>
      <c r="P694" s="99"/>
      <c r="Q694" s="99"/>
      <c r="R694" s="99"/>
      <c r="S694" s="99"/>
      <c r="T694" s="99"/>
      <c r="U694" s="99"/>
      <c r="V694" s="99"/>
      <c r="W694" s="99"/>
      <c r="X694" s="99"/>
      <c r="Y694" s="99"/>
      <c r="Z694" s="160"/>
      <c r="AA694" s="99"/>
      <c r="AB694" s="159"/>
      <c r="AC694" s="158"/>
      <c r="AD694" s="99"/>
      <c r="AE694" s="99"/>
      <c r="AF694" s="99"/>
      <c r="AG694" s="99"/>
      <c r="AH694" s="99"/>
      <c r="AI694" s="157"/>
      <c r="AJ694" s="99"/>
      <c r="AK694" s="99"/>
      <c r="AL694" s="99"/>
      <c r="AM694" s="99"/>
      <c r="AN694" s="161"/>
      <c r="AO694" s="99"/>
      <c r="AP694" s="99"/>
      <c r="AQ694" s="99"/>
      <c r="AR694" s="99"/>
      <c r="AS694" s="99"/>
      <c r="AT694" s="99"/>
      <c r="AU694" s="99"/>
      <c r="AV694" s="99"/>
      <c r="AW694" s="157"/>
      <c r="AX694" s="99"/>
      <c r="AY694" s="99"/>
      <c r="AZ694" s="99"/>
      <c r="BA694" s="99"/>
    </row>
    <row r="695" spans="1:53" ht="15.75" customHeight="1" x14ac:dyDescent="0.25">
      <c r="A695" s="99"/>
      <c r="B695" s="100"/>
      <c r="C695" s="99"/>
      <c r="D695" s="99"/>
      <c r="E695" s="99"/>
      <c r="F695" s="99"/>
      <c r="G695" s="99"/>
      <c r="H695" s="99"/>
      <c r="I695" s="99"/>
      <c r="J695" s="161"/>
      <c r="K695" s="161"/>
      <c r="L695" s="161"/>
      <c r="M695" s="161"/>
      <c r="N695" s="99"/>
      <c r="O695" s="99"/>
      <c r="P695" s="99"/>
      <c r="Q695" s="99"/>
      <c r="R695" s="99"/>
      <c r="S695" s="99"/>
      <c r="T695" s="99"/>
      <c r="U695" s="99"/>
      <c r="V695" s="99"/>
      <c r="W695" s="99"/>
      <c r="X695" s="99"/>
      <c r="Y695" s="99"/>
      <c r="Z695" s="160"/>
      <c r="AA695" s="99"/>
      <c r="AB695" s="159"/>
      <c r="AC695" s="158"/>
      <c r="AD695" s="99"/>
      <c r="AE695" s="99"/>
      <c r="AF695" s="99"/>
      <c r="AG695" s="99"/>
      <c r="AH695" s="99"/>
      <c r="AI695" s="157"/>
      <c r="AJ695" s="99"/>
      <c r="AK695" s="99"/>
      <c r="AL695" s="99"/>
      <c r="AM695" s="99"/>
      <c r="AN695" s="161"/>
      <c r="AO695" s="99"/>
      <c r="AP695" s="99"/>
      <c r="AQ695" s="99"/>
      <c r="AR695" s="99"/>
      <c r="AS695" s="99"/>
      <c r="AT695" s="99"/>
      <c r="AU695" s="99"/>
      <c r="AV695" s="99"/>
      <c r="AW695" s="157"/>
      <c r="AX695" s="99"/>
      <c r="AY695" s="99"/>
      <c r="AZ695" s="99"/>
      <c r="BA695" s="99"/>
    </row>
    <row r="696" spans="1:53" ht="15.75" customHeight="1" x14ac:dyDescent="0.25">
      <c r="A696" s="99"/>
      <c r="B696" s="100"/>
      <c r="C696" s="99"/>
      <c r="D696" s="99"/>
      <c r="E696" s="99"/>
      <c r="F696" s="99"/>
      <c r="G696" s="99"/>
      <c r="H696" s="99"/>
      <c r="I696" s="99"/>
      <c r="J696" s="161"/>
      <c r="K696" s="161"/>
      <c r="L696" s="161"/>
      <c r="M696" s="161"/>
      <c r="N696" s="99"/>
      <c r="O696" s="99"/>
      <c r="P696" s="99"/>
      <c r="Q696" s="99"/>
      <c r="R696" s="99"/>
      <c r="S696" s="99"/>
      <c r="T696" s="99"/>
      <c r="U696" s="99"/>
      <c r="V696" s="99"/>
      <c r="W696" s="99"/>
      <c r="X696" s="99"/>
      <c r="Y696" s="99"/>
      <c r="Z696" s="160"/>
      <c r="AA696" s="99"/>
      <c r="AB696" s="159"/>
      <c r="AC696" s="158"/>
      <c r="AD696" s="99"/>
      <c r="AE696" s="99"/>
      <c r="AF696" s="99"/>
      <c r="AG696" s="99"/>
      <c r="AH696" s="99"/>
      <c r="AI696" s="157"/>
      <c r="AJ696" s="99"/>
      <c r="AK696" s="99"/>
      <c r="AL696" s="99"/>
      <c r="AM696" s="99"/>
      <c r="AN696" s="161"/>
      <c r="AO696" s="99"/>
      <c r="AP696" s="99"/>
      <c r="AQ696" s="99"/>
      <c r="AR696" s="99"/>
      <c r="AS696" s="99"/>
      <c r="AT696" s="99"/>
      <c r="AU696" s="99"/>
      <c r="AV696" s="99"/>
      <c r="AW696" s="157"/>
      <c r="AX696" s="99"/>
      <c r="AY696" s="99"/>
      <c r="AZ696" s="99"/>
      <c r="BA696" s="99"/>
    </row>
    <row r="697" spans="1:53" ht="15.75" customHeight="1" x14ac:dyDescent="0.25">
      <c r="A697" s="99"/>
      <c r="B697" s="100"/>
      <c r="C697" s="99"/>
      <c r="D697" s="99"/>
      <c r="E697" s="99"/>
      <c r="F697" s="99"/>
      <c r="G697" s="99"/>
      <c r="H697" s="99"/>
      <c r="I697" s="99"/>
      <c r="J697" s="161"/>
      <c r="K697" s="161"/>
      <c r="L697" s="161"/>
      <c r="M697" s="161"/>
      <c r="N697" s="99"/>
      <c r="O697" s="99"/>
      <c r="P697" s="99"/>
      <c r="Q697" s="99"/>
      <c r="R697" s="99"/>
      <c r="S697" s="99"/>
      <c r="T697" s="99"/>
      <c r="U697" s="99"/>
      <c r="V697" s="99"/>
      <c r="W697" s="99"/>
      <c r="X697" s="99"/>
      <c r="Y697" s="99"/>
      <c r="Z697" s="160"/>
      <c r="AA697" s="99"/>
      <c r="AB697" s="159"/>
      <c r="AC697" s="158"/>
      <c r="AD697" s="99"/>
      <c r="AE697" s="99"/>
      <c r="AF697" s="99"/>
      <c r="AG697" s="99"/>
      <c r="AH697" s="99"/>
      <c r="AI697" s="157"/>
      <c r="AJ697" s="99"/>
      <c r="AK697" s="99"/>
      <c r="AL697" s="99"/>
      <c r="AM697" s="99"/>
      <c r="AN697" s="161"/>
      <c r="AO697" s="99"/>
      <c r="AP697" s="99"/>
      <c r="AQ697" s="99"/>
      <c r="AR697" s="99"/>
      <c r="AS697" s="99"/>
      <c r="AT697" s="99"/>
      <c r="AU697" s="99"/>
      <c r="AV697" s="99"/>
      <c r="AW697" s="157"/>
      <c r="AX697" s="99"/>
      <c r="AY697" s="99"/>
      <c r="AZ697" s="99"/>
      <c r="BA697" s="99"/>
    </row>
    <row r="698" spans="1:53" ht="15.75" customHeight="1" x14ac:dyDescent="0.25">
      <c r="A698" s="99"/>
      <c r="B698" s="100"/>
      <c r="C698" s="99"/>
      <c r="D698" s="99"/>
      <c r="E698" s="99"/>
      <c r="F698" s="99"/>
      <c r="G698" s="99"/>
      <c r="H698" s="99"/>
      <c r="I698" s="99"/>
      <c r="J698" s="161"/>
      <c r="K698" s="161"/>
      <c r="L698" s="161"/>
      <c r="M698" s="161"/>
      <c r="N698" s="99"/>
      <c r="O698" s="99"/>
      <c r="P698" s="99"/>
      <c r="Q698" s="99"/>
      <c r="R698" s="99"/>
      <c r="S698" s="99"/>
      <c r="T698" s="99"/>
      <c r="U698" s="99"/>
      <c r="V698" s="99"/>
      <c r="W698" s="99"/>
      <c r="X698" s="99"/>
      <c r="Y698" s="99"/>
      <c r="Z698" s="160"/>
      <c r="AA698" s="99"/>
      <c r="AB698" s="159"/>
      <c r="AC698" s="158"/>
      <c r="AD698" s="99"/>
      <c r="AE698" s="99"/>
      <c r="AF698" s="99"/>
      <c r="AG698" s="99"/>
      <c r="AH698" s="99"/>
      <c r="AI698" s="157"/>
      <c r="AJ698" s="99"/>
      <c r="AK698" s="99"/>
      <c r="AL698" s="99"/>
      <c r="AM698" s="99"/>
      <c r="AN698" s="161"/>
      <c r="AO698" s="99"/>
      <c r="AP698" s="99"/>
      <c r="AQ698" s="99"/>
      <c r="AR698" s="99"/>
      <c r="AS698" s="99"/>
      <c r="AT698" s="99"/>
      <c r="AU698" s="99"/>
      <c r="AV698" s="99"/>
      <c r="AW698" s="157"/>
      <c r="AX698" s="99"/>
      <c r="AY698" s="99"/>
      <c r="AZ698" s="99"/>
      <c r="BA698" s="99"/>
    </row>
    <row r="699" spans="1:53" ht="15.75" customHeight="1" x14ac:dyDescent="0.25">
      <c r="A699" s="99"/>
      <c r="B699" s="100"/>
      <c r="C699" s="99"/>
      <c r="D699" s="99"/>
      <c r="E699" s="99"/>
      <c r="F699" s="99"/>
      <c r="G699" s="99"/>
      <c r="H699" s="99"/>
      <c r="I699" s="99"/>
      <c r="J699" s="161"/>
      <c r="K699" s="161"/>
      <c r="L699" s="161"/>
      <c r="M699" s="161"/>
      <c r="N699" s="99"/>
      <c r="O699" s="99"/>
      <c r="P699" s="99"/>
      <c r="Q699" s="99"/>
      <c r="R699" s="99"/>
      <c r="S699" s="99"/>
      <c r="T699" s="99"/>
      <c r="U699" s="99"/>
      <c r="V699" s="99"/>
      <c r="W699" s="99"/>
      <c r="X699" s="99"/>
      <c r="Y699" s="99"/>
      <c r="Z699" s="160"/>
      <c r="AA699" s="99"/>
      <c r="AB699" s="159"/>
      <c r="AC699" s="158"/>
      <c r="AD699" s="99"/>
      <c r="AE699" s="99"/>
      <c r="AF699" s="99"/>
      <c r="AG699" s="99"/>
      <c r="AH699" s="99"/>
      <c r="AI699" s="157"/>
      <c r="AJ699" s="99"/>
      <c r="AK699" s="99"/>
      <c r="AL699" s="99"/>
      <c r="AM699" s="99"/>
      <c r="AN699" s="161"/>
      <c r="AO699" s="99"/>
      <c r="AP699" s="99"/>
      <c r="AQ699" s="99"/>
      <c r="AR699" s="99"/>
      <c r="AS699" s="99"/>
      <c r="AT699" s="99"/>
      <c r="AU699" s="99"/>
      <c r="AV699" s="99"/>
      <c r="AW699" s="157"/>
      <c r="AX699" s="99"/>
      <c r="AY699" s="99"/>
      <c r="AZ699" s="99"/>
      <c r="BA699" s="99"/>
    </row>
    <row r="700" spans="1:53" ht="15.75" customHeight="1" x14ac:dyDescent="0.25">
      <c r="A700" s="99"/>
      <c r="B700" s="100"/>
      <c r="C700" s="99"/>
      <c r="D700" s="99"/>
      <c r="E700" s="99"/>
      <c r="F700" s="99"/>
      <c r="G700" s="99"/>
      <c r="H700" s="99"/>
      <c r="I700" s="99"/>
      <c r="J700" s="161"/>
      <c r="K700" s="161"/>
      <c r="L700" s="161"/>
      <c r="M700" s="161"/>
      <c r="N700" s="99"/>
      <c r="O700" s="99"/>
      <c r="P700" s="99"/>
      <c r="Q700" s="99"/>
      <c r="R700" s="99"/>
      <c r="S700" s="99"/>
      <c r="T700" s="99"/>
      <c r="U700" s="99"/>
      <c r="V700" s="99"/>
      <c r="W700" s="99"/>
      <c r="X700" s="99"/>
      <c r="Y700" s="99"/>
      <c r="Z700" s="160"/>
      <c r="AA700" s="99"/>
      <c r="AB700" s="159"/>
      <c r="AC700" s="158"/>
      <c r="AD700" s="99"/>
      <c r="AE700" s="99"/>
      <c r="AF700" s="99"/>
      <c r="AG700" s="99"/>
      <c r="AH700" s="99"/>
      <c r="AI700" s="157"/>
      <c r="AJ700" s="99"/>
      <c r="AK700" s="99"/>
      <c r="AL700" s="99"/>
      <c r="AM700" s="99"/>
      <c r="AN700" s="161"/>
      <c r="AO700" s="99"/>
      <c r="AP700" s="99"/>
      <c r="AQ700" s="99"/>
      <c r="AR700" s="99"/>
      <c r="AS700" s="99"/>
      <c r="AT700" s="99"/>
      <c r="AU700" s="99"/>
      <c r="AV700" s="99"/>
      <c r="AW700" s="157"/>
      <c r="AX700" s="99"/>
      <c r="AY700" s="99"/>
      <c r="AZ700" s="99"/>
      <c r="BA700" s="99"/>
    </row>
    <row r="701" spans="1:53" ht="15.75" customHeight="1" x14ac:dyDescent="0.25">
      <c r="A701" s="99"/>
      <c r="B701" s="100"/>
      <c r="C701" s="99"/>
      <c r="D701" s="99"/>
      <c r="E701" s="99"/>
      <c r="F701" s="99"/>
      <c r="G701" s="99"/>
      <c r="H701" s="99"/>
      <c r="I701" s="99"/>
      <c r="J701" s="161"/>
      <c r="K701" s="161"/>
      <c r="L701" s="161"/>
      <c r="M701" s="161"/>
      <c r="N701" s="99"/>
      <c r="O701" s="99"/>
      <c r="P701" s="99"/>
      <c r="Q701" s="99"/>
      <c r="R701" s="99"/>
      <c r="S701" s="99"/>
      <c r="T701" s="99"/>
      <c r="U701" s="99"/>
      <c r="V701" s="99"/>
      <c r="W701" s="99"/>
      <c r="X701" s="99"/>
      <c r="Y701" s="99"/>
      <c r="Z701" s="160"/>
      <c r="AA701" s="99"/>
      <c r="AB701" s="159"/>
      <c r="AC701" s="158"/>
      <c r="AD701" s="99"/>
      <c r="AE701" s="99"/>
      <c r="AF701" s="99"/>
      <c r="AG701" s="99"/>
      <c r="AH701" s="99"/>
      <c r="AI701" s="157"/>
      <c r="AJ701" s="99"/>
      <c r="AK701" s="99"/>
      <c r="AL701" s="99"/>
      <c r="AM701" s="99"/>
      <c r="AN701" s="161"/>
      <c r="AO701" s="99"/>
      <c r="AP701" s="99"/>
      <c r="AQ701" s="99"/>
      <c r="AR701" s="99"/>
      <c r="AS701" s="99"/>
      <c r="AT701" s="99"/>
      <c r="AU701" s="99"/>
      <c r="AV701" s="99"/>
      <c r="AW701" s="157"/>
      <c r="AX701" s="99"/>
      <c r="AY701" s="99"/>
      <c r="AZ701" s="99"/>
      <c r="BA701" s="99"/>
    </row>
    <row r="702" spans="1:53" ht="15.75" customHeight="1" x14ac:dyDescent="0.25">
      <c r="A702" s="99"/>
      <c r="B702" s="100"/>
      <c r="C702" s="99"/>
      <c r="D702" s="99"/>
      <c r="E702" s="99"/>
      <c r="F702" s="99"/>
      <c r="G702" s="99"/>
      <c r="H702" s="99"/>
      <c r="I702" s="99"/>
      <c r="J702" s="161"/>
      <c r="K702" s="161"/>
      <c r="L702" s="161"/>
      <c r="M702" s="161"/>
      <c r="N702" s="99"/>
      <c r="O702" s="99"/>
      <c r="P702" s="99"/>
      <c r="Q702" s="99"/>
      <c r="R702" s="99"/>
      <c r="S702" s="99"/>
      <c r="T702" s="99"/>
      <c r="U702" s="99"/>
      <c r="V702" s="99"/>
      <c r="W702" s="99"/>
      <c r="X702" s="99"/>
      <c r="Y702" s="99"/>
      <c r="Z702" s="160"/>
      <c r="AA702" s="99"/>
      <c r="AB702" s="159"/>
      <c r="AC702" s="158"/>
      <c r="AD702" s="99"/>
      <c r="AE702" s="99"/>
      <c r="AF702" s="99"/>
      <c r="AG702" s="99"/>
      <c r="AH702" s="99"/>
      <c r="AI702" s="157"/>
      <c r="AJ702" s="99"/>
      <c r="AK702" s="99"/>
      <c r="AL702" s="99"/>
      <c r="AM702" s="99"/>
      <c r="AN702" s="161"/>
      <c r="AO702" s="99"/>
      <c r="AP702" s="99"/>
      <c r="AQ702" s="99"/>
      <c r="AR702" s="99"/>
      <c r="AS702" s="99"/>
      <c r="AT702" s="99"/>
      <c r="AU702" s="99"/>
      <c r="AV702" s="99"/>
      <c r="AW702" s="157"/>
      <c r="AX702" s="99"/>
      <c r="AY702" s="99"/>
      <c r="AZ702" s="99"/>
      <c r="BA702" s="99"/>
    </row>
    <row r="703" spans="1:53" ht="15.75" customHeight="1" x14ac:dyDescent="0.25">
      <c r="A703" s="99"/>
      <c r="B703" s="100"/>
      <c r="C703" s="99"/>
      <c r="D703" s="99"/>
      <c r="E703" s="99"/>
      <c r="F703" s="99"/>
      <c r="G703" s="99"/>
      <c r="H703" s="99"/>
      <c r="I703" s="99"/>
      <c r="J703" s="161"/>
      <c r="K703" s="161"/>
      <c r="L703" s="161"/>
      <c r="M703" s="161"/>
      <c r="N703" s="99"/>
      <c r="O703" s="99"/>
      <c r="P703" s="99"/>
      <c r="Q703" s="99"/>
      <c r="R703" s="99"/>
      <c r="S703" s="99"/>
      <c r="T703" s="99"/>
      <c r="U703" s="99"/>
      <c r="V703" s="99"/>
      <c r="W703" s="99"/>
      <c r="X703" s="99"/>
      <c r="Y703" s="99"/>
      <c r="Z703" s="160"/>
      <c r="AA703" s="99"/>
      <c r="AB703" s="159"/>
      <c r="AC703" s="158"/>
      <c r="AD703" s="99"/>
      <c r="AE703" s="99"/>
      <c r="AF703" s="99"/>
      <c r="AG703" s="99"/>
      <c r="AH703" s="99"/>
      <c r="AI703" s="157"/>
      <c r="AJ703" s="99"/>
      <c r="AK703" s="99"/>
      <c r="AL703" s="99"/>
      <c r="AM703" s="99"/>
      <c r="AN703" s="161"/>
      <c r="AO703" s="99"/>
      <c r="AP703" s="99"/>
      <c r="AQ703" s="99"/>
      <c r="AR703" s="99"/>
      <c r="AS703" s="99"/>
      <c r="AT703" s="99"/>
      <c r="AU703" s="99"/>
      <c r="AV703" s="99"/>
      <c r="AW703" s="157"/>
      <c r="AX703" s="99"/>
      <c r="AY703" s="99"/>
      <c r="AZ703" s="99"/>
      <c r="BA703" s="99"/>
    </row>
    <row r="704" spans="1:53" ht="15.75" customHeight="1" x14ac:dyDescent="0.25">
      <c r="A704" s="99"/>
      <c r="B704" s="100"/>
      <c r="C704" s="99"/>
      <c r="D704" s="99"/>
      <c r="E704" s="99"/>
      <c r="F704" s="99"/>
      <c r="G704" s="99"/>
      <c r="H704" s="99"/>
      <c r="I704" s="99"/>
      <c r="J704" s="161"/>
      <c r="K704" s="161"/>
      <c r="L704" s="161"/>
      <c r="M704" s="161"/>
      <c r="N704" s="99"/>
      <c r="O704" s="99"/>
      <c r="P704" s="99"/>
      <c r="Q704" s="99"/>
      <c r="R704" s="99"/>
      <c r="S704" s="99"/>
      <c r="T704" s="99"/>
      <c r="U704" s="99"/>
      <c r="V704" s="99"/>
      <c r="W704" s="99"/>
      <c r="X704" s="99"/>
      <c r="Y704" s="99"/>
      <c r="Z704" s="160"/>
      <c r="AA704" s="99"/>
      <c r="AB704" s="159"/>
      <c r="AC704" s="158"/>
      <c r="AD704" s="99"/>
      <c r="AE704" s="99"/>
      <c r="AF704" s="99"/>
      <c r="AG704" s="99"/>
      <c r="AH704" s="99"/>
      <c r="AI704" s="157"/>
      <c r="AJ704" s="99"/>
      <c r="AK704" s="99"/>
      <c r="AL704" s="99"/>
      <c r="AM704" s="99"/>
      <c r="AN704" s="161"/>
      <c r="AO704" s="99"/>
      <c r="AP704" s="99"/>
      <c r="AQ704" s="99"/>
      <c r="AR704" s="99"/>
      <c r="AS704" s="99"/>
      <c r="AT704" s="99"/>
      <c r="AU704" s="99"/>
      <c r="AV704" s="99"/>
      <c r="AW704" s="157"/>
      <c r="AX704" s="99"/>
      <c r="AY704" s="99"/>
      <c r="AZ704" s="99"/>
      <c r="BA704" s="99"/>
    </row>
    <row r="705" spans="1:53" ht="15.75" customHeight="1" x14ac:dyDescent="0.25">
      <c r="A705" s="99"/>
      <c r="B705" s="100"/>
      <c r="C705" s="99"/>
      <c r="D705" s="99"/>
      <c r="E705" s="99"/>
      <c r="F705" s="99"/>
      <c r="G705" s="99"/>
      <c r="H705" s="99"/>
      <c r="I705" s="99"/>
      <c r="J705" s="161"/>
      <c r="K705" s="161"/>
      <c r="L705" s="161"/>
      <c r="M705" s="161"/>
      <c r="N705" s="99"/>
      <c r="O705" s="99"/>
      <c r="P705" s="99"/>
      <c r="Q705" s="99"/>
      <c r="R705" s="99"/>
      <c r="S705" s="99"/>
      <c r="T705" s="99"/>
      <c r="U705" s="99"/>
      <c r="V705" s="99"/>
      <c r="W705" s="99"/>
      <c r="X705" s="99"/>
      <c r="Y705" s="99"/>
      <c r="Z705" s="160"/>
      <c r="AA705" s="99"/>
      <c r="AB705" s="159"/>
      <c r="AC705" s="158"/>
      <c r="AD705" s="99"/>
      <c r="AE705" s="99"/>
      <c r="AF705" s="99"/>
      <c r="AG705" s="99"/>
      <c r="AH705" s="99"/>
      <c r="AI705" s="157"/>
      <c r="AJ705" s="99"/>
      <c r="AK705" s="99"/>
      <c r="AL705" s="99"/>
      <c r="AM705" s="99"/>
      <c r="AN705" s="161"/>
      <c r="AO705" s="99"/>
      <c r="AP705" s="99"/>
      <c r="AQ705" s="99"/>
      <c r="AR705" s="99"/>
      <c r="AS705" s="99"/>
      <c r="AT705" s="99"/>
      <c r="AU705" s="99"/>
      <c r="AV705" s="99"/>
      <c r="AW705" s="157"/>
      <c r="AX705" s="99"/>
      <c r="AY705" s="99"/>
      <c r="AZ705" s="99"/>
      <c r="BA705" s="99"/>
    </row>
    <row r="706" spans="1:53" ht="15.75" customHeight="1" x14ac:dyDescent="0.25">
      <c r="A706" s="99"/>
      <c r="B706" s="100"/>
      <c r="C706" s="99"/>
      <c r="D706" s="99"/>
      <c r="E706" s="99"/>
      <c r="F706" s="99"/>
      <c r="G706" s="99"/>
      <c r="H706" s="99"/>
      <c r="I706" s="99"/>
      <c r="J706" s="161"/>
      <c r="K706" s="161"/>
      <c r="L706" s="161"/>
      <c r="M706" s="161"/>
      <c r="N706" s="99"/>
      <c r="O706" s="99"/>
      <c r="P706" s="99"/>
      <c r="Q706" s="99"/>
      <c r="R706" s="99"/>
      <c r="S706" s="99"/>
      <c r="T706" s="99"/>
      <c r="U706" s="99"/>
      <c r="V706" s="99"/>
      <c r="W706" s="99"/>
      <c r="X706" s="99"/>
      <c r="Y706" s="99"/>
      <c r="Z706" s="160"/>
      <c r="AA706" s="99"/>
      <c r="AB706" s="159"/>
      <c r="AC706" s="158"/>
      <c r="AD706" s="99"/>
      <c r="AE706" s="99"/>
      <c r="AF706" s="99"/>
      <c r="AG706" s="99"/>
      <c r="AH706" s="99"/>
      <c r="AI706" s="157"/>
      <c r="AJ706" s="99"/>
      <c r="AK706" s="99"/>
      <c r="AL706" s="99"/>
      <c r="AM706" s="99"/>
      <c r="AN706" s="161"/>
      <c r="AO706" s="99"/>
      <c r="AP706" s="99"/>
      <c r="AQ706" s="99"/>
      <c r="AR706" s="99"/>
      <c r="AS706" s="99"/>
      <c r="AT706" s="99"/>
      <c r="AU706" s="99"/>
      <c r="AV706" s="99"/>
      <c r="AW706" s="157"/>
      <c r="AX706" s="99"/>
      <c r="AY706" s="99"/>
      <c r="AZ706" s="99"/>
      <c r="BA706" s="99"/>
    </row>
    <row r="707" spans="1:53" ht="15.75" customHeight="1" x14ac:dyDescent="0.25">
      <c r="A707" s="99"/>
      <c r="B707" s="100"/>
      <c r="C707" s="99"/>
      <c r="D707" s="99"/>
      <c r="E707" s="99"/>
      <c r="F707" s="99"/>
      <c r="G707" s="99"/>
      <c r="H707" s="99"/>
      <c r="I707" s="99"/>
      <c r="J707" s="161"/>
      <c r="K707" s="161"/>
      <c r="L707" s="161"/>
      <c r="M707" s="161"/>
      <c r="N707" s="99"/>
      <c r="O707" s="99"/>
      <c r="P707" s="99"/>
      <c r="Q707" s="99"/>
      <c r="R707" s="99"/>
      <c r="S707" s="99"/>
      <c r="T707" s="99"/>
      <c r="U707" s="99"/>
      <c r="V707" s="99"/>
      <c r="W707" s="99"/>
      <c r="X707" s="99"/>
      <c r="Y707" s="99"/>
      <c r="Z707" s="160"/>
      <c r="AA707" s="99"/>
      <c r="AB707" s="159"/>
      <c r="AC707" s="158"/>
      <c r="AD707" s="99"/>
      <c r="AE707" s="99"/>
      <c r="AF707" s="99"/>
      <c r="AG707" s="99"/>
      <c r="AH707" s="99"/>
      <c r="AI707" s="157"/>
      <c r="AJ707" s="99"/>
      <c r="AK707" s="99"/>
      <c r="AL707" s="99"/>
      <c r="AM707" s="99"/>
      <c r="AN707" s="161"/>
      <c r="AO707" s="99"/>
      <c r="AP707" s="99"/>
      <c r="AQ707" s="99"/>
      <c r="AR707" s="99"/>
      <c r="AS707" s="99"/>
      <c r="AT707" s="99"/>
      <c r="AU707" s="99"/>
      <c r="AV707" s="99"/>
      <c r="AW707" s="157"/>
      <c r="AX707" s="99"/>
      <c r="AY707" s="99"/>
      <c r="AZ707" s="99"/>
      <c r="BA707" s="99"/>
    </row>
    <row r="708" spans="1:53" ht="15.75" customHeight="1" x14ac:dyDescent="0.25">
      <c r="A708" s="99"/>
      <c r="B708" s="100"/>
      <c r="C708" s="99"/>
      <c r="D708" s="99"/>
      <c r="E708" s="99"/>
      <c r="F708" s="99"/>
      <c r="G708" s="99"/>
      <c r="H708" s="99"/>
      <c r="I708" s="99"/>
      <c r="J708" s="161"/>
      <c r="K708" s="161"/>
      <c r="L708" s="161"/>
      <c r="M708" s="161"/>
      <c r="N708" s="99"/>
      <c r="O708" s="99"/>
      <c r="P708" s="99"/>
      <c r="Q708" s="99"/>
      <c r="R708" s="99"/>
      <c r="S708" s="99"/>
      <c r="T708" s="99"/>
      <c r="U708" s="99"/>
      <c r="V708" s="99"/>
      <c r="W708" s="99"/>
      <c r="X708" s="99"/>
      <c r="Y708" s="99"/>
      <c r="Z708" s="160"/>
      <c r="AA708" s="99"/>
      <c r="AB708" s="159"/>
      <c r="AC708" s="158"/>
      <c r="AD708" s="99"/>
      <c r="AE708" s="99"/>
      <c r="AF708" s="99"/>
      <c r="AG708" s="99"/>
      <c r="AH708" s="99"/>
      <c r="AI708" s="157"/>
      <c r="AJ708" s="99"/>
      <c r="AK708" s="99"/>
      <c r="AL708" s="99"/>
      <c r="AM708" s="99"/>
      <c r="AN708" s="161"/>
      <c r="AO708" s="99"/>
      <c r="AP708" s="99"/>
      <c r="AQ708" s="99"/>
      <c r="AR708" s="99"/>
      <c r="AS708" s="99"/>
      <c r="AT708" s="99"/>
      <c r="AU708" s="99"/>
      <c r="AV708" s="99"/>
      <c r="AW708" s="157"/>
      <c r="AX708" s="99"/>
      <c r="AY708" s="99"/>
      <c r="AZ708" s="99"/>
      <c r="BA708" s="99"/>
    </row>
    <row r="709" spans="1:53" ht="15.75" customHeight="1" x14ac:dyDescent="0.25">
      <c r="A709" s="99"/>
      <c r="B709" s="100"/>
      <c r="C709" s="99"/>
      <c r="D709" s="99"/>
      <c r="E709" s="99"/>
      <c r="F709" s="99"/>
      <c r="G709" s="99"/>
      <c r="H709" s="99"/>
      <c r="I709" s="99"/>
      <c r="J709" s="161"/>
      <c r="K709" s="161"/>
      <c r="L709" s="161"/>
      <c r="M709" s="161"/>
      <c r="N709" s="99"/>
      <c r="O709" s="99"/>
      <c r="P709" s="99"/>
      <c r="Q709" s="99"/>
      <c r="R709" s="99"/>
      <c r="S709" s="99"/>
      <c r="T709" s="99"/>
      <c r="U709" s="99"/>
      <c r="V709" s="99"/>
      <c r="W709" s="99"/>
      <c r="X709" s="99"/>
      <c r="Y709" s="99"/>
      <c r="Z709" s="160"/>
      <c r="AA709" s="99"/>
      <c r="AB709" s="159"/>
      <c r="AC709" s="158"/>
      <c r="AD709" s="99"/>
      <c r="AE709" s="99"/>
      <c r="AF709" s="99"/>
      <c r="AG709" s="99"/>
      <c r="AH709" s="99"/>
      <c r="AI709" s="157"/>
      <c r="AJ709" s="99"/>
      <c r="AK709" s="99"/>
      <c r="AL709" s="99"/>
      <c r="AM709" s="99"/>
      <c r="AN709" s="161"/>
      <c r="AO709" s="99"/>
      <c r="AP709" s="99"/>
      <c r="AQ709" s="99"/>
      <c r="AR709" s="99"/>
      <c r="AS709" s="99"/>
      <c r="AT709" s="99"/>
      <c r="AU709" s="99"/>
      <c r="AV709" s="99"/>
      <c r="AW709" s="157"/>
      <c r="AX709" s="99"/>
      <c r="AY709" s="99"/>
      <c r="AZ709" s="99"/>
      <c r="BA709" s="99"/>
    </row>
    <row r="710" spans="1:53" ht="15.75" customHeight="1" x14ac:dyDescent="0.25">
      <c r="A710" s="99"/>
      <c r="B710" s="100"/>
      <c r="C710" s="99"/>
      <c r="D710" s="99"/>
      <c r="E710" s="99"/>
      <c r="F710" s="99"/>
      <c r="G710" s="99"/>
      <c r="H710" s="99"/>
      <c r="I710" s="99"/>
      <c r="J710" s="161"/>
      <c r="K710" s="161"/>
      <c r="L710" s="161"/>
      <c r="M710" s="161"/>
      <c r="N710" s="99"/>
      <c r="O710" s="99"/>
      <c r="P710" s="99"/>
      <c r="Q710" s="99"/>
      <c r="R710" s="99"/>
      <c r="S710" s="99"/>
      <c r="T710" s="99"/>
      <c r="U710" s="99"/>
      <c r="V710" s="99"/>
      <c r="W710" s="99"/>
      <c r="X710" s="99"/>
      <c r="Y710" s="99"/>
      <c r="Z710" s="160"/>
      <c r="AA710" s="99"/>
      <c r="AB710" s="159"/>
      <c r="AC710" s="158"/>
      <c r="AD710" s="99"/>
      <c r="AE710" s="99"/>
      <c r="AF710" s="99"/>
      <c r="AG710" s="99"/>
      <c r="AH710" s="99"/>
      <c r="AI710" s="157"/>
      <c r="AJ710" s="99"/>
      <c r="AK710" s="99"/>
      <c r="AL710" s="99"/>
      <c r="AM710" s="99"/>
      <c r="AN710" s="161"/>
      <c r="AO710" s="99"/>
      <c r="AP710" s="99"/>
      <c r="AQ710" s="99"/>
      <c r="AR710" s="99"/>
      <c r="AS710" s="99"/>
      <c r="AT710" s="99"/>
      <c r="AU710" s="99"/>
      <c r="AV710" s="99"/>
      <c r="AW710" s="157"/>
      <c r="AX710" s="99"/>
      <c r="AY710" s="99"/>
      <c r="AZ710" s="99"/>
      <c r="BA710" s="99"/>
    </row>
    <row r="711" spans="1:53" ht="15.75" customHeight="1" x14ac:dyDescent="0.25">
      <c r="A711" s="99"/>
      <c r="B711" s="100"/>
      <c r="C711" s="99"/>
      <c r="D711" s="99"/>
      <c r="E711" s="99"/>
      <c r="F711" s="99"/>
      <c r="G711" s="99"/>
      <c r="H711" s="99"/>
      <c r="I711" s="99"/>
      <c r="J711" s="161"/>
      <c r="K711" s="161"/>
      <c r="L711" s="161"/>
      <c r="M711" s="161"/>
      <c r="N711" s="99"/>
      <c r="O711" s="99"/>
      <c r="P711" s="99"/>
      <c r="Q711" s="99"/>
      <c r="R711" s="99"/>
      <c r="S711" s="99"/>
      <c r="T711" s="99"/>
      <c r="U711" s="99"/>
      <c r="V711" s="99"/>
      <c r="W711" s="99"/>
      <c r="X711" s="99"/>
      <c r="Y711" s="99"/>
      <c r="Z711" s="160"/>
      <c r="AA711" s="99"/>
      <c r="AB711" s="159"/>
      <c r="AC711" s="158"/>
      <c r="AD711" s="99"/>
      <c r="AE711" s="99"/>
      <c r="AF711" s="99"/>
      <c r="AG711" s="99"/>
      <c r="AH711" s="99"/>
      <c r="AI711" s="157"/>
      <c r="AJ711" s="99"/>
      <c r="AK711" s="99"/>
      <c r="AL711" s="99"/>
      <c r="AM711" s="99"/>
      <c r="AN711" s="161"/>
      <c r="AO711" s="99"/>
      <c r="AP711" s="99"/>
      <c r="AQ711" s="99"/>
      <c r="AR711" s="99"/>
      <c r="AS711" s="99"/>
      <c r="AT711" s="99"/>
      <c r="AU711" s="99"/>
      <c r="AV711" s="99"/>
      <c r="AW711" s="157"/>
      <c r="AX711" s="99"/>
      <c r="AY711" s="99"/>
      <c r="AZ711" s="99"/>
      <c r="BA711" s="99"/>
    </row>
    <row r="712" spans="1:53" ht="15.75" customHeight="1" x14ac:dyDescent="0.25">
      <c r="A712" s="99"/>
      <c r="B712" s="100"/>
      <c r="C712" s="99"/>
      <c r="D712" s="99"/>
      <c r="E712" s="99"/>
      <c r="F712" s="99"/>
      <c r="G712" s="99"/>
      <c r="H712" s="99"/>
      <c r="I712" s="99"/>
      <c r="J712" s="161"/>
      <c r="K712" s="161"/>
      <c r="L712" s="161"/>
      <c r="M712" s="161"/>
      <c r="N712" s="99"/>
      <c r="O712" s="99"/>
      <c r="P712" s="99"/>
      <c r="Q712" s="99"/>
      <c r="R712" s="99"/>
      <c r="S712" s="99"/>
      <c r="T712" s="99"/>
      <c r="U712" s="99"/>
      <c r="V712" s="99"/>
      <c r="W712" s="99"/>
      <c r="X712" s="99"/>
      <c r="Y712" s="99"/>
      <c r="Z712" s="160"/>
      <c r="AA712" s="99"/>
      <c r="AB712" s="159"/>
      <c r="AC712" s="158"/>
      <c r="AD712" s="99"/>
      <c r="AE712" s="99"/>
      <c r="AF712" s="99"/>
      <c r="AG712" s="99"/>
      <c r="AH712" s="99"/>
      <c r="AI712" s="157"/>
      <c r="AJ712" s="99"/>
      <c r="AK712" s="99"/>
      <c r="AL712" s="99"/>
      <c r="AM712" s="99"/>
      <c r="AN712" s="161"/>
      <c r="AO712" s="99"/>
      <c r="AP712" s="99"/>
      <c r="AQ712" s="99"/>
      <c r="AR712" s="99"/>
      <c r="AS712" s="99"/>
      <c r="AT712" s="99"/>
      <c r="AU712" s="99"/>
      <c r="AV712" s="99"/>
      <c r="AW712" s="157"/>
      <c r="AX712" s="99"/>
      <c r="AY712" s="99"/>
      <c r="AZ712" s="99"/>
      <c r="BA712" s="99"/>
    </row>
    <row r="713" spans="1:53" ht="15.75" customHeight="1" x14ac:dyDescent="0.25">
      <c r="A713" s="99"/>
      <c r="B713" s="100"/>
      <c r="C713" s="99"/>
      <c r="D713" s="99"/>
      <c r="E713" s="99"/>
      <c r="F713" s="99"/>
      <c r="G713" s="99"/>
      <c r="H713" s="99"/>
      <c r="I713" s="99"/>
      <c r="J713" s="161"/>
      <c r="K713" s="161"/>
      <c r="L713" s="161"/>
      <c r="M713" s="161"/>
      <c r="N713" s="99"/>
      <c r="O713" s="99"/>
      <c r="P713" s="99"/>
      <c r="Q713" s="99"/>
      <c r="R713" s="99"/>
      <c r="S713" s="99"/>
      <c r="T713" s="99"/>
      <c r="U713" s="99"/>
      <c r="V713" s="99"/>
      <c r="W713" s="99"/>
      <c r="X713" s="99"/>
      <c r="Y713" s="99"/>
      <c r="Z713" s="160"/>
      <c r="AA713" s="99"/>
      <c r="AB713" s="159"/>
      <c r="AC713" s="158"/>
      <c r="AD713" s="99"/>
      <c r="AE713" s="99"/>
      <c r="AF713" s="99"/>
      <c r="AG713" s="99"/>
      <c r="AH713" s="99"/>
      <c r="AI713" s="157"/>
      <c r="AJ713" s="99"/>
      <c r="AK713" s="99"/>
      <c r="AL713" s="99"/>
      <c r="AM713" s="99"/>
      <c r="AN713" s="161"/>
      <c r="AO713" s="99"/>
      <c r="AP713" s="99"/>
      <c r="AQ713" s="99"/>
      <c r="AR713" s="99"/>
      <c r="AS713" s="99"/>
      <c r="AT713" s="99"/>
      <c r="AU713" s="99"/>
      <c r="AV713" s="99"/>
      <c r="AW713" s="157"/>
      <c r="AX713" s="99"/>
      <c r="AY713" s="99"/>
      <c r="AZ713" s="99"/>
      <c r="BA713" s="99"/>
    </row>
    <row r="714" spans="1:53" ht="15.75" customHeight="1" x14ac:dyDescent="0.25">
      <c r="A714" s="99"/>
      <c r="B714" s="100"/>
      <c r="C714" s="99"/>
      <c r="D714" s="99"/>
      <c r="E714" s="99"/>
      <c r="F714" s="99"/>
      <c r="G714" s="99"/>
      <c r="H714" s="99"/>
      <c r="I714" s="99"/>
      <c r="J714" s="161"/>
      <c r="K714" s="161"/>
      <c r="L714" s="161"/>
      <c r="M714" s="161"/>
      <c r="N714" s="99"/>
      <c r="O714" s="99"/>
      <c r="P714" s="99"/>
      <c r="Q714" s="99"/>
      <c r="R714" s="99"/>
      <c r="S714" s="99"/>
      <c r="T714" s="99"/>
      <c r="U714" s="99"/>
      <c r="V714" s="99"/>
      <c r="W714" s="99"/>
      <c r="X714" s="99"/>
      <c r="Y714" s="99"/>
      <c r="Z714" s="160"/>
      <c r="AA714" s="99"/>
      <c r="AB714" s="159"/>
      <c r="AC714" s="158"/>
      <c r="AD714" s="99"/>
      <c r="AE714" s="99"/>
      <c r="AF714" s="99"/>
      <c r="AG714" s="99"/>
      <c r="AH714" s="99"/>
      <c r="AI714" s="157"/>
      <c r="AJ714" s="99"/>
      <c r="AK714" s="99"/>
      <c r="AL714" s="99"/>
      <c r="AM714" s="99"/>
      <c r="AN714" s="161"/>
      <c r="AO714" s="99"/>
      <c r="AP714" s="99"/>
      <c r="AQ714" s="99"/>
      <c r="AR714" s="99"/>
      <c r="AS714" s="99"/>
      <c r="AT714" s="99"/>
      <c r="AU714" s="99"/>
      <c r="AV714" s="99"/>
      <c r="AW714" s="157"/>
      <c r="AX714" s="99"/>
      <c r="AY714" s="99"/>
      <c r="AZ714" s="99"/>
      <c r="BA714" s="99"/>
    </row>
    <row r="715" spans="1:53" ht="15.75" customHeight="1" x14ac:dyDescent="0.25">
      <c r="A715" s="99"/>
      <c r="B715" s="100"/>
      <c r="C715" s="99"/>
      <c r="D715" s="99"/>
      <c r="E715" s="99"/>
      <c r="F715" s="99"/>
      <c r="G715" s="99"/>
      <c r="H715" s="99"/>
      <c r="I715" s="99"/>
      <c r="J715" s="161"/>
      <c r="K715" s="161"/>
      <c r="L715" s="161"/>
      <c r="M715" s="161"/>
      <c r="N715" s="99"/>
      <c r="O715" s="99"/>
      <c r="P715" s="99"/>
      <c r="Q715" s="99"/>
      <c r="R715" s="99"/>
      <c r="S715" s="99"/>
      <c r="T715" s="99"/>
      <c r="U715" s="99"/>
      <c r="V715" s="99"/>
      <c r="W715" s="99"/>
      <c r="X715" s="99"/>
      <c r="Y715" s="99"/>
      <c r="Z715" s="160"/>
      <c r="AA715" s="99"/>
      <c r="AB715" s="159"/>
      <c r="AC715" s="158"/>
      <c r="AD715" s="99"/>
      <c r="AE715" s="99"/>
      <c r="AF715" s="99"/>
      <c r="AG715" s="99"/>
      <c r="AH715" s="99"/>
      <c r="AI715" s="157"/>
      <c r="AJ715" s="99"/>
      <c r="AK715" s="99"/>
      <c r="AL715" s="99"/>
      <c r="AM715" s="99"/>
      <c r="AN715" s="161"/>
      <c r="AO715" s="99"/>
      <c r="AP715" s="99"/>
      <c r="AQ715" s="99"/>
      <c r="AR715" s="99"/>
      <c r="AS715" s="99"/>
      <c r="AT715" s="99"/>
      <c r="AU715" s="99"/>
      <c r="AV715" s="99"/>
      <c r="AW715" s="157"/>
      <c r="AX715" s="99"/>
      <c r="AY715" s="99"/>
      <c r="AZ715" s="99"/>
      <c r="BA715" s="99"/>
    </row>
    <row r="716" spans="1:53" ht="15.75" customHeight="1" x14ac:dyDescent="0.25">
      <c r="A716" s="99"/>
      <c r="B716" s="100"/>
      <c r="C716" s="99"/>
      <c r="D716" s="99"/>
      <c r="E716" s="99"/>
      <c r="F716" s="99"/>
      <c r="G716" s="99"/>
      <c r="H716" s="99"/>
      <c r="I716" s="99"/>
      <c r="J716" s="161"/>
      <c r="K716" s="161"/>
      <c r="L716" s="161"/>
      <c r="M716" s="161"/>
      <c r="N716" s="99"/>
      <c r="O716" s="99"/>
      <c r="P716" s="99"/>
      <c r="Q716" s="99"/>
      <c r="R716" s="99"/>
      <c r="S716" s="99"/>
      <c r="T716" s="99"/>
      <c r="U716" s="99"/>
      <c r="V716" s="99"/>
      <c r="W716" s="99"/>
      <c r="X716" s="99"/>
      <c r="Y716" s="99"/>
      <c r="Z716" s="160"/>
      <c r="AA716" s="99"/>
      <c r="AB716" s="159"/>
      <c r="AC716" s="158"/>
      <c r="AD716" s="99"/>
      <c r="AE716" s="99"/>
      <c r="AF716" s="99"/>
      <c r="AG716" s="99"/>
      <c r="AH716" s="99"/>
      <c r="AI716" s="157"/>
      <c r="AJ716" s="99"/>
      <c r="AK716" s="99"/>
      <c r="AL716" s="99"/>
      <c r="AM716" s="99"/>
      <c r="AN716" s="161"/>
      <c r="AO716" s="99"/>
      <c r="AP716" s="99"/>
      <c r="AQ716" s="99"/>
      <c r="AR716" s="99"/>
      <c r="AS716" s="99"/>
      <c r="AT716" s="99"/>
      <c r="AU716" s="99"/>
      <c r="AV716" s="99"/>
      <c r="AW716" s="157"/>
      <c r="AX716" s="99"/>
      <c r="AY716" s="99"/>
      <c r="AZ716" s="99"/>
      <c r="BA716" s="99"/>
    </row>
    <row r="717" spans="1:53" ht="15.75" customHeight="1" x14ac:dyDescent="0.25">
      <c r="A717" s="99"/>
      <c r="B717" s="100"/>
      <c r="C717" s="99"/>
      <c r="D717" s="99"/>
      <c r="E717" s="99"/>
      <c r="F717" s="99"/>
      <c r="G717" s="99"/>
      <c r="H717" s="99"/>
      <c r="I717" s="99"/>
      <c r="J717" s="161"/>
      <c r="K717" s="161"/>
      <c r="L717" s="161"/>
      <c r="M717" s="161"/>
      <c r="N717" s="99"/>
      <c r="O717" s="99"/>
      <c r="P717" s="99"/>
      <c r="Q717" s="99"/>
      <c r="R717" s="99"/>
      <c r="S717" s="99"/>
      <c r="T717" s="99"/>
      <c r="U717" s="99"/>
      <c r="V717" s="99"/>
      <c r="W717" s="99"/>
      <c r="X717" s="99"/>
      <c r="Y717" s="99"/>
      <c r="Z717" s="160"/>
      <c r="AA717" s="99"/>
      <c r="AB717" s="159"/>
      <c r="AC717" s="158"/>
      <c r="AD717" s="99"/>
      <c r="AE717" s="99"/>
      <c r="AF717" s="99"/>
      <c r="AG717" s="99"/>
      <c r="AH717" s="99"/>
      <c r="AI717" s="157"/>
      <c r="AJ717" s="99"/>
      <c r="AK717" s="99"/>
      <c r="AL717" s="99"/>
      <c r="AM717" s="99"/>
      <c r="AN717" s="161"/>
      <c r="AO717" s="99"/>
      <c r="AP717" s="99"/>
      <c r="AQ717" s="99"/>
      <c r="AR717" s="99"/>
      <c r="AS717" s="99"/>
      <c r="AT717" s="99"/>
      <c r="AU717" s="99"/>
      <c r="AV717" s="99"/>
      <c r="AW717" s="157"/>
      <c r="AX717" s="99"/>
      <c r="AY717" s="99"/>
      <c r="AZ717" s="99"/>
      <c r="BA717" s="99"/>
    </row>
    <row r="718" spans="1:53" ht="15.75" customHeight="1" x14ac:dyDescent="0.25">
      <c r="A718" s="99"/>
      <c r="B718" s="100"/>
      <c r="C718" s="99"/>
      <c r="D718" s="99"/>
      <c r="E718" s="99"/>
      <c r="F718" s="99"/>
      <c r="G718" s="99"/>
      <c r="H718" s="99"/>
      <c r="I718" s="99"/>
      <c r="J718" s="161"/>
      <c r="K718" s="161"/>
      <c r="L718" s="161"/>
      <c r="M718" s="161"/>
      <c r="N718" s="99"/>
      <c r="O718" s="99"/>
      <c r="P718" s="99"/>
      <c r="Q718" s="99"/>
      <c r="R718" s="99"/>
      <c r="S718" s="99"/>
      <c r="T718" s="99"/>
      <c r="U718" s="99"/>
      <c r="V718" s="99"/>
      <c r="W718" s="99"/>
      <c r="X718" s="99"/>
      <c r="Y718" s="99"/>
      <c r="Z718" s="160"/>
      <c r="AA718" s="99"/>
      <c r="AB718" s="159"/>
      <c r="AC718" s="158"/>
      <c r="AD718" s="99"/>
      <c r="AE718" s="99"/>
      <c r="AF718" s="99"/>
      <c r="AG718" s="99"/>
      <c r="AH718" s="99"/>
      <c r="AI718" s="157"/>
      <c r="AJ718" s="99"/>
      <c r="AK718" s="99"/>
      <c r="AL718" s="99"/>
      <c r="AM718" s="99"/>
      <c r="AN718" s="161"/>
      <c r="AO718" s="99"/>
      <c r="AP718" s="99"/>
      <c r="AQ718" s="99"/>
      <c r="AR718" s="99"/>
      <c r="AS718" s="99"/>
      <c r="AT718" s="99"/>
      <c r="AU718" s="99"/>
      <c r="AV718" s="99"/>
      <c r="AW718" s="157"/>
      <c r="AX718" s="99"/>
      <c r="AY718" s="99"/>
      <c r="AZ718" s="99"/>
      <c r="BA718" s="99"/>
    </row>
    <row r="719" spans="1:53" ht="15.75" customHeight="1" x14ac:dyDescent="0.25">
      <c r="A719" s="99"/>
      <c r="B719" s="100"/>
      <c r="C719" s="99"/>
      <c r="D719" s="99"/>
      <c r="E719" s="99"/>
      <c r="F719" s="99"/>
      <c r="G719" s="99"/>
      <c r="H719" s="99"/>
      <c r="I719" s="99"/>
      <c r="J719" s="161"/>
      <c r="K719" s="161"/>
      <c r="L719" s="161"/>
      <c r="M719" s="161"/>
      <c r="N719" s="99"/>
      <c r="O719" s="99"/>
      <c r="P719" s="99"/>
      <c r="Q719" s="99"/>
      <c r="R719" s="99"/>
      <c r="S719" s="99"/>
      <c r="T719" s="99"/>
      <c r="U719" s="99"/>
      <c r="V719" s="99"/>
      <c r="W719" s="99"/>
      <c r="X719" s="99"/>
      <c r="Y719" s="99"/>
      <c r="Z719" s="160"/>
      <c r="AA719" s="99"/>
      <c r="AB719" s="159"/>
      <c r="AC719" s="158"/>
      <c r="AD719" s="99"/>
      <c r="AE719" s="99"/>
      <c r="AF719" s="99"/>
      <c r="AG719" s="99"/>
      <c r="AH719" s="99"/>
      <c r="AI719" s="157"/>
      <c r="AJ719" s="99"/>
      <c r="AK719" s="99"/>
      <c r="AL719" s="99"/>
      <c r="AM719" s="99"/>
      <c r="AN719" s="161"/>
      <c r="AO719" s="99"/>
      <c r="AP719" s="99"/>
      <c r="AQ719" s="99"/>
      <c r="AR719" s="99"/>
      <c r="AS719" s="99"/>
      <c r="AT719" s="99"/>
      <c r="AU719" s="99"/>
      <c r="AV719" s="99"/>
      <c r="AW719" s="157"/>
      <c r="AX719" s="99"/>
      <c r="AY719" s="99"/>
      <c r="AZ719" s="99"/>
      <c r="BA719" s="99"/>
    </row>
    <row r="720" spans="1:53" ht="15.75" customHeight="1" x14ac:dyDescent="0.25">
      <c r="A720" s="99"/>
      <c r="B720" s="100"/>
      <c r="C720" s="99"/>
      <c r="D720" s="99"/>
      <c r="E720" s="99"/>
      <c r="F720" s="99"/>
      <c r="G720" s="99"/>
      <c r="H720" s="99"/>
      <c r="I720" s="99"/>
      <c r="J720" s="161"/>
      <c r="K720" s="161"/>
      <c r="L720" s="161"/>
      <c r="M720" s="161"/>
      <c r="N720" s="99"/>
      <c r="O720" s="99"/>
      <c r="P720" s="99"/>
      <c r="Q720" s="99"/>
      <c r="R720" s="99"/>
      <c r="S720" s="99"/>
      <c r="T720" s="99"/>
      <c r="U720" s="99"/>
      <c r="V720" s="99"/>
      <c r="W720" s="99"/>
      <c r="X720" s="99"/>
      <c r="Y720" s="99"/>
      <c r="Z720" s="160"/>
      <c r="AA720" s="99"/>
      <c r="AB720" s="159"/>
      <c r="AC720" s="158"/>
      <c r="AD720" s="99"/>
      <c r="AE720" s="99"/>
      <c r="AF720" s="99"/>
      <c r="AG720" s="99"/>
      <c r="AH720" s="99"/>
      <c r="AI720" s="157"/>
      <c r="AJ720" s="99"/>
      <c r="AK720" s="99"/>
      <c r="AL720" s="99"/>
      <c r="AM720" s="99"/>
      <c r="AN720" s="161"/>
      <c r="AO720" s="99"/>
      <c r="AP720" s="99"/>
      <c r="AQ720" s="99"/>
      <c r="AR720" s="99"/>
      <c r="AS720" s="99"/>
      <c r="AT720" s="99"/>
      <c r="AU720" s="99"/>
      <c r="AV720" s="99"/>
      <c r="AW720" s="157"/>
      <c r="AX720" s="99"/>
      <c r="AY720" s="99"/>
      <c r="AZ720" s="99"/>
      <c r="BA720" s="99"/>
    </row>
    <row r="721" spans="1:53" ht="15.75" customHeight="1" x14ac:dyDescent="0.25">
      <c r="A721" s="99"/>
      <c r="B721" s="100"/>
      <c r="C721" s="99"/>
      <c r="D721" s="99"/>
      <c r="E721" s="99"/>
      <c r="F721" s="99"/>
      <c r="G721" s="99"/>
      <c r="H721" s="99"/>
      <c r="I721" s="99"/>
      <c r="J721" s="161"/>
      <c r="K721" s="161"/>
      <c r="L721" s="161"/>
      <c r="M721" s="161"/>
      <c r="N721" s="99"/>
      <c r="O721" s="99"/>
      <c r="P721" s="99"/>
      <c r="Q721" s="99"/>
      <c r="R721" s="99"/>
      <c r="S721" s="99"/>
      <c r="T721" s="99"/>
      <c r="U721" s="99"/>
      <c r="V721" s="99"/>
      <c r="W721" s="99"/>
      <c r="X721" s="99"/>
      <c r="Y721" s="99"/>
      <c r="Z721" s="160"/>
      <c r="AA721" s="99"/>
      <c r="AB721" s="159"/>
      <c r="AC721" s="158"/>
      <c r="AD721" s="99"/>
      <c r="AE721" s="99"/>
      <c r="AF721" s="99"/>
      <c r="AG721" s="99"/>
      <c r="AH721" s="99"/>
      <c r="AI721" s="157"/>
      <c r="AJ721" s="99"/>
      <c r="AK721" s="99"/>
      <c r="AL721" s="99"/>
      <c r="AM721" s="99"/>
      <c r="AN721" s="161"/>
      <c r="AO721" s="99"/>
      <c r="AP721" s="99"/>
      <c r="AQ721" s="99"/>
      <c r="AR721" s="99"/>
      <c r="AS721" s="99"/>
      <c r="AT721" s="99"/>
      <c r="AU721" s="99"/>
      <c r="AV721" s="99"/>
      <c r="AW721" s="157"/>
      <c r="AX721" s="99"/>
      <c r="AY721" s="99"/>
      <c r="AZ721" s="99"/>
      <c r="BA721" s="99"/>
    </row>
    <row r="722" spans="1:53" ht="15.75" customHeight="1" x14ac:dyDescent="0.25">
      <c r="A722" s="99"/>
      <c r="B722" s="100"/>
      <c r="C722" s="99"/>
      <c r="D722" s="99"/>
      <c r="E722" s="99"/>
      <c r="F722" s="99"/>
      <c r="G722" s="99"/>
      <c r="H722" s="99"/>
      <c r="I722" s="99"/>
      <c r="J722" s="161"/>
      <c r="K722" s="161"/>
      <c r="L722" s="161"/>
      <c r="M722" s="161"/>
      <c r="N722" s="99"/>
      <c r="O722" s="99"/>
      <c r="P722" s="99"/>
      <c r="Q722" s="99"/>
      <c r="R722" s="99"/>
      <c r="S722" s="99"/>
      <c r="T722" s="99"/>
      <c r="U722" s="99"/>
      <c r="V722" s="99"/>
      <c r="W722" s="99"/>
      <c r="X722" s="99"/>
      <c r="Y722" s="99"/>
      <c r="Z722" s="160"/>
      <c r="AA722" s="99"/>
      <c r="AB722" s="159"/>
      <c r="AC722" s="158"/>
      <c r="AD722" s="99"/>
      <c r="AE722" s="99"/>
      <c r="AF722" s="99"/>
      <c r="AG722" s="99"/>
      <c r="AH722" s="99"/>
      <c r="AI722" s="157"/>
      <c r="AJ722" s="99"/>
      <c r="AK722" s="99"/>
      <c r="AL722" s="99"/>
      <c r="AM722" s="99"/>
      <c r="AN722" s="161"/>
      <c r="AO722" s="99"/>
      <c r="AP722" s="99"/>
      <c r="AQ722" s="99"/>
      <c r="AR722" s="99"/>
      <c r="AS722" s="99"/>
      <c r="AT722" s="99"/>
      <c r="AU722" s="99"/>
      <c r="AV722" s="99"/>
      <c r="AW722" s="157"/>
      <c r="AX722" s="99"/>
      <c r="AY722" s="99"/>
      <c r="AZ722" s="99"/>
      <c r="BA722" s="99"/>
    </row>
    <row r="723" spans="1:53" ht="15.75" customHeight="1" x14ac:dyDescent="0.25">
      <c r="A723" s="99"/>
      <c r="B723" s="100"/>
      <c r="C723" s="99"/>
      <c r="D723" s="99"/>
      <c r="E723" s="99"/>
      <c r="F723" s="99"/>
      <c r="G723" s="99"/>
      <c r="H723" s="99"/>
      <c r="I723" s="99"/>
      <c r="J723" s="161"/>
      <c r="K723" s="161"/>
      <c r="L723" s="161"/>
      <c r="M723" s="161"/>
      <c r="N723" s="99"/>
      <c r="O723" s="99"/>
      <c r="P723" s="99"/>
      <c r="Q723" s="99"/>
      <c r="R723" s="99"/>
      <c r="S723" s="99"/>
      <c r="T723" s="99"/>
      <c r="U723" s="99"/>
      <c r="V723" s="99"/>
      <c r="W723" s="99"/>
      <c r="X723" s="99"/>
      <c r="Y723" s="99"/>
      <c r="Z723" s="160"/>
      <c r="AA723" s="99"/>
      <c r="AB723" s="159"/>
      <c r="AC723" s="158"/>
      <c r="AD723" s="99"/>
      <c r="AE723" s="99"/>
      <c r="AF723" s="99"/>
      <c r="AG723" s="99"/>
      <c r="AH723" s="99"/>
      <c r="AI723" s="157"/>
      <c r="AJ723" s="99"/>
      <c r="AK723" s="99"/>
      <c r="AL723" s="99"/>
      <c r="AM723" s="99"/>
      <c r="AN723" s="161"/>
      <c r="AO723" s="99"/>
      <c r="AP723" s="99"/>
      <c r="AQ723" s="99"/>
      <c r="AR723" s="99"/>
      <c r="AS723" s="99"/>
      <c r="AT723" s="99"/>
      <c r="AU723" s="99"/>
      <c r="AV723" s="99"/>
      <c r="AW723" s="157"/>
      <c r="AX723" s="99"/>
      <c r="AY723" s="99"/>
      <c r="AZ723" s="99"/>
      <c r="BA723" s="99"/>
    </row>
    <row r="724" spans="1:53" ht="15.75" customHeight="1" x14ac:dyDescent="0.25">
      <c r="A724" s="99"/>
      <c r="B724" s="100"/>
      <c r="C724" s="99"/>
      <c r="D724" s="99"/>
      <c r="E724" s="99"/>
      <c r="F724" s="99"/>
      <c r="G724" s="99"/>
      <c r="H724" s="99"/>
      <c r="I724" s="99"/>
      <c r="J724" s="161"/>
      <c r="K724" s="161"/>
      <c r="L724" s="161"/>
      <c r="M724" s="161"/>
      <c r="N724" s="99"/>
      <c r="O724" s="99"/>
      <c r="P724" s="99"/>
      <c r="Q724" s="99"/>
      <c r="R724" s="99"/>
      <c r="S724" s="99"/>
      <c r="T724" s="99"/>
      <c r="U724" s="99"/>
      <c r="V724" s="99"/>
      <c r="W724" s="99"/>
      <c r="X724" s="99"/>
      <c r="Y724" s="99"/>
      <c r="Z724" s="160"/>
      <c r="AA724" s="99"/>
      <c r="AB724" s="159"/>
      <c r="AC724" s="158"/>
      <c r="AD724" s="99"/>
      <c r="AE724" s="99"/>
      <c r="AF724" s="99"/>
      <c r="AG724" s="99"/>
      <c r="AH724" s="99"/>
      <c r="AI724" s="157"/>
      <c r="AJ724" s="99"/>
      <c r="AK724" s="99"/>
      <c r="AL724" s="99"/>
      <c r="AM724" s="99"/>
      <c r="AN724" s="161"/>
      <c r="AO724" s="99"/>
      <c r="AP724" s="99"/>
      <c r="AQ724" s="99"/>
      <c r="AR724" s="99"/>
      <c r="AS724" s="99"/>
      <c r="AT724" s="99"/>
      <c r="AU724" s="99"/>
      <c r="AV724" s="99"/>
      <c r="AW724" s="157"/>
      <c r="AX724" s="99"/>
      <c r="AY724" s="99"/>
      <c r="AZ724" s="99"/>
      <c r="BA724" s="99"/>
    </row>
    <row r="725" spans="1:53" ht="15.75" customHeight="1" x14ac:dyDescent="0.25">
      <c r="A725" s="99"/>
      <c r="B725" s="100"/>
      <c r="C725" s="99"/>
      <c r="D725" s="99"/>
      <c r="E725" s="99"/>
      <c r="F725" s="99"/>
      <c r="G725" s="99"/>
      <c r="H725" s="99"/>
      <c r="I725" s="99"/>
      <c r="J725" s="161"/>
      <c r="K725" s="161"/>
      <c r="L725" s="161"/>
      <c r="M725" s="161"/>
      <c r="N725" s="99"/>
      <c r="O725" s="99"/>
      <c r="P725" s="99"/>
      <c r="Q725" s="99"/>
      <c r="R725" s="99"/>
      <c r="S725" s="99"/>
      <c r="T725" s="99"/>
      <c r="U725" s="99"/>
      <c r="V725" s="99"/>
      <c r="W725" s="99"/>
      <c r="X725" s="99"/>
      <c r="Y725" s="99"/>
      <c r="Z725" s="160"/>
      <c r="AA725" s="99"/>
      <c r="AB725" s="159"/>
      <c r="AC725" s="158"/>
      <c r="AD725" s="99"/>
      <c r="AE725" s="99"/>
      <c r="AF725" s="99"/>
      <c r="AG725" s="99"/>
      <c r="AH725" s="99"/>
      <c r="AI725" s="157"/>
      <c r="AJ725" s="99"/>
      <c r="AK725" s="99"/>
      <c r="AL725" s="99"/>
      <c r="AM725" s="99"/>
      <c r="AN725" s="161"/>
      <c r="AO725" s="99"/>
      <c r="AP725" s="99"/>
      <c r="AQ725" s="99"/>
      <c r="AR725" s="99"/>
      <c r="AS725" s="99"/>
      <c r="AT725" s="99"/>
      <c r="AU725" s="99"/>
      <c r="AV725" s="99"/>
      <c r="AW725" s="157"/>
      <c r="AX725" s="99"/>
      <c r="AY725" s="99"/>
      <c r="AZ725" s="99"/>
      <c r="BA725" s="99"/>
    </row>
    <row r="726" spans="1:53" ht="15.75" customHeight="1" x14ac:dyDescent="0.25">
      <c r="A726" s="99"/>
      <c r="B726" s="100"/>
      <c r="C726" s="99"/>
      <c r="D726" s="99"/>
      <c r="E726" s="99"/>
      <c r="F726" s="99"/>
      <c r="G726" s="99"/>
      <c r="H726" s="99"/>
      <c r="I726" s="99"/>
      <c r="J726" s="161"/>
      <c r="K726" s="161"/>
      <c r="L726" s="161"/>
      <c r="M726" s="161"/>
      <c r="N726" s="99"/>
      <c r="O726" s="99"/>
      <c r="P726" s="99"/>
      <c r="Q726" s="99"/>
      <c r="R726" s="99"/>
      <c r="S726" s="99"/>
      <c r="T726" s="99"/>
      <c r="U726" s="99"/>
      <c r="V726" s="99"/>
      <c r="W726" s="99"/>
      <c r="X726" s="99"/>
      <c r="Y726" s="99"/>
      <c r="Z726" s="160"/>
      <c r="AA726" s="99"/>
      <c r="AB726" s="159"/>
      <c r="AC726" s="158"/>
      <c r="AD726" s="99"/>
      <c r="AE726" s="99"/>
      <c r="AF726" s="99"/>
      <c r="AG726" s="99"/>
      <c r="AH726" s="99"/>
      <c r="AI726" s="157"/>
      <c r="AJ726" s="99"/>
      <c r="AK726" s="99"/>
      <c r="AL726" s="99"/>
      <c r="AM726" s="99"/>
      <c r="AN726" s="161"/>
      <c r="AO726" s="99"/>
      <c r="AP726" s="99"/>
      <c r="AQ726" s="99"/>
      <c r="AR726" s="99"/>
      <c r="AS726" s="99"/>
      <c r="AT726" s="99"/>
      <c r="AU726" s="99"/>
      <c r="AV726" s="99"/>
      <c r="AW726" s="157"/>
      <c r="AX726" s="99"/>
      <c r="AY726" s="99"/>
      <c r="AZ726" s="99"/>
      <c r="BA726" s="99"/>
    </row>
    <row r="727" spans="1:53" ht="15.75" customHeight="1" x14ac:dyDescent="0.25">
      <c r="A727" s="99"/>
      <c r="B727" s="100"/>
      <c r="C727" s="99"/>
      <c r="D727" s="99"/>
      <c r="E727" s="99"/>
      <c r="F727" s="99"/>
      <c r="G727" s="99"/>
      <c r="H727" s="99"/>
      <c r="I727" s="99"/>
      <c r="J727" s="161"/>
      <c r="K727" s="161"/>
      <c r="L727" s="161"/>
      <c r="M727" s="161"/>
      <c r="N727" s="99"/>
      <c r="O727" s="99"/>
      <c r="P727" s="99"/>
      <c r="Q727" s="99"/>
      <c r="R727" s="99"/>
      <c r="S727" s="99"/>
      <c r="T727" s="99"/>
      <c r="U727" s="99"/>
      <c r="V727" s="99"/>
      <c r="W727" s="99"/>
      <c r="X727" s="99"/>
      <c r="Y727" s="99"/>
      <c r="Z727" s="160"/>
      <c r="AA727" s="99"/>
      <c r="AB727" s="159"/>
      <c r="AC727" s="158"/>
      <c r="AD727" s="99"/>
      <c r="AE727" s="99"/>
      <c r="AF727" s="99"/>
      <c r="AG727" s="99"/>
      <c r="AH727" s="99"/>
      <c r="AI727" s="157"/>
      <c r="AJ727" s="99"/>
      <c r="AK727" s="99"/>
      <c r="AL727" s="99"/>
      <c r="AM727" s="99"/>
      <c r="AN727" s="161"/>
      <c r="AO727" s="99"/>
      <c r="AP727" s="99"/>
      <c r="AQ727" s="99"/>
      <c r="AR727" s="99"/>
      <c r="AS727" s="99"/>
      <c r="AT727" s="99"/>
      <c r="AU727" s="99"/>
      <c r="AV727" s="99"/>
      <c r="AW727" s="157"/>
      <c r="AX727" s="99"/>
      <c r="AY727" s="99"/>
      <c r="AZ727" s="99"/>
      <c r="BA727" s="99"/>
    </row>
    <row r="728" spans="1:53" ht="15.75" customHeight="1" x14ac:dyDescent="0.25">
      <c r="A728" s="99"/>
      <c r="B728" s="100"/>
      <c r="C728" s="99"/>
      <c r="D728" s="99"/>
      <c r="E728" s="99"/>
      <c r="F728" s="99"/>
      <c r="G728" s="99"/>
      <c r="H728" s="99"/>
      <c r="I728" s="99"/>
      <c r="J728" s="161"/>
      <c r="K728" s="161"/>
      <c r="L728" s="161"/>
      <c r="M728" s="161"/>
      <c r="N728" s="99"/>
      <c r="O728" s="99"/>
      <c r="P728" s="99"/>
      <c r="Q728" s="99"/>
      <c r="R728" s="99"/>
      <c r="S728" s="99"/>
      <c r="T728" s="99"/>
      <c r="U728" s="99"/>
      <c r="V728" s="99"/>
      <c r="W728" s="99"/>
      <c r="X728" s="99"/>
      <c r="Y728" s="99"/>
      <c r="Z728" s="160"/>
      <c r="AA728" s="99"/>
      <c r="AB728" s="159"/>
      <c r="AC728" s="158"/>
      <c r="AD728" s="99"/>
      <c r="AE728" s="99"/>
      <c r="AF728" s="99"/>
      <c r="AG728" s="99"/>
      <c r="AH728" s="99"/>
      <c r="AI728" s="157"/>
      <c r="AJ728" s="99"/>
      <c r="AK728" s="99"/>
      <c r="AL728" s="99"/>
      <c r="AM728" s="99"/>
      <c r="AN728" s="161"/>
      <c r="AO728" s="99"/>
      <c r="AP728" s="99"/>
      <c r="AQ728" s="99"/>
      <c r="AR728" s="99"/>
      <c r="AS728" s="99"/>
      <c r="AT728" s="99"/>
      <c r="AU728" s="99"/>
      <c r="AV728" s="99"/>
      <c r="AW728" s="157"/>
      <c r="AX728" s="99"/>
      <c r="AY728" s="99"/>
      <c r="AZ728" s="99"/>
      <c r="BA728" s="99"/>
    </row>
    <row r="729" spans="1:53" ht="15.75" customHeight="1" x14ac:dyDescent="0.25">
      <c r="A729" s="99"/>
      <c r="B729" s="100"/>
      <c r="C729" s="99"/>
      <c r="D729" s="99"/>
      <c r="E729" s="99"/>
      <c r="F729" s="99"/>
      <c r="G729" s="99"/>
      <c r="H729" s="99"/>
      <c r="I729" s="99"/>
      <c r="J729" s="161"/>
      <c r="K729" s="161"/>
      <c r="L729" s="161"/>
      <c r="M729" s="161"/>
      <c r="N729" s="99"/>
      <c r="O729" s="99"/>
      <c r="P729" s="99"/>
      <c r="Q729" s="99"/>
      <c r="R729" s="99"/>
      <c r="S729" s="99"/>
      <c r="T729" s="99"/>
      <c r="U729" s="99"/>
      <c r="V729" s="99"/>
      <c r="W729" s="99"/>
      <c r="X729" s="99"/>
      <c r="Y729" s="99"/>
      <c r="Z729" s="160"/>
      <c r="AA729" s="99"/>
      <c r="AB729" s="159"/>
      <c r="AC729" s="158"/>
      <c r="AD729" s="99"/>
      <c r="AE729" s="99"/>
      <c r="AF729" s="99"/>
      <c r="AG729" s="99"/>
      <c r="AH729" s="99"/>
      <c r="AI729" s="157"/>
      <c r="AJ729" s="99"/>
      <c r="AK729" s="99"/>
      <c r="AL729" s="99"/>
      <c r="AM729" s="99"/>
      <c r="AN729" s="161"/>
      <c r="AO729" s="99"/>
      <c r="AP729" s="99"/>
      <c r="AQ729" s="99"/>
      <c r="AR729" s="99"/>
      <c r="AS729" s="99"/>
      <c r="AT729" s="99"/>
      <c r="AU729" s="99"/>
      <c r="AV729" s="99"/>
      <c r="AW729" s="157"/>
      <c r="AX729" s="99"/>
      <c r="AY729" s="99"/>
      <c r="AZ729" s="99"/>
      <c r="BA729" s="99"/>
    </row>
    <row r="730" spans="1:53" ht="15.75" customHeight="1" x14ac:dyDescent="0.25">
      <c r="A730" s="99"/>
      <c r="B730" s="100"/>
      <c r="C730" s="99"/>
      <c r="D730" s="99"/>
      <c r="E730" s="99"/>
      <c r="F730" s="99"/>
      <c r="G730" s="99"/>
      <c r="H730" s="99"/>
      <c r="I730" s="99"/>
      <c r="J730" s="161"/>
      <c r="K730" s="161"/>
      <c r="L730" s="161"/>
      <c r="M730" s="161"/>
      <c r="N730" s="99"/>
      <c r="O730" s="99"/>
      <c r="P730" s="99"/>
      <c r="Q730" s="99"/>
      <c r="R730" s="99"/>
      <c r="S730" s="99"/>
      <c r="T730" s="99"/>
      <c r="U730" s="99"/>
      <c r="V730" s="99"/>
      <c r="W730" s="99"/>
      <c r="X730" s="99"/>
      <c r="Y730" s="99"/>
      <c r="Z730" s="160"/>
      <c r="AA730" s="99"/>
      <c r="AB730" s="159"/>
      <c r="AC730" s="158"/>
      <c r="AD730" s="99"/>
      <c r="AE730" s="99"/>
      <c r="AF730" s="99"/>
      <c r="AG730" s="99"/>
      <c r="AH730" s="99"/>
      <c r="AI730" s="157"/>
      <c r="AJ730" s="99"/>
      <c r="AK730" s="99"/>
      <c r="AL730" s="99"/>
      <c r="AM730" s="99"/>
      <c r="AN730" s="161"/>
      <c r="AO730" s="99"/>
      <c r="AP730" s="99"/>
      <c r="AQ730" s="99"/>
      <c r="AR730" s="99"/>
      <c r="AS730" s="99"/>
      <c r="AT730" s="99"/>
      <c r="AU730" s="99"/>
      <c r="AV730" s="99"/>
      <c r="AW730" s="157"/>
      <c r="AX730" s="99"/>
      <c r="AY730" s="99"/>
      <c r="AZ730" s="99"/>
      <c r="BA730" s="99"/>
    </row>
    <row r="731" spans="1:53" ht="15.75" customHeight="1" x14ac:dyDescent="0.25">
      <c r="A731" s="99"/>
      <c r="B731" s="100"/>
      <c r="C731" s="99"/>
      <c r="D731" s="99"/>
      <c r="E731" s="99"/>
      <c r="F731" s="99"/>
      <c r="G731" s="99"/>
      <c r="H731" s="99"/>
      <c r="I731" s="99"/>
      <c r="J731" s="161"/>
      <c r="K731" s="161"/>
      <c r="L731" s="161"/>
      <c r="M731" s="161"/>
      <c r="N731" s="99"/>
      <c r="O731" s="99"/>
      <c r="P731" s="99"/>
      <c r="Q731" s="99"/>
      <c r="R731" s="99"/>
      <c r="S731" s="99"/>
      <c r="T731" s="99"/>
      <c r="U731" s="99"/>
      <c r="V731" s="99"/>
      <c r="W731" s="99"/>
      <c r="X731" s="99"/>
      <c r="Y731" s="99"/>
      <c r="Z731" s="160"/>
      <c r="AA731" s="99"/>
      <c r="AB731" s="159"/>
      <c r="AC731" s="158"/>
      <c r="AD731" s="99"/>
      <c r="AE731" s="99"/>
      <c r="AF731" s="99"/>
      <c r="AG731" s="99"/>
      <c r="AH731" s="99"/>
      <c r="AI731" s="157"/>
      <c r="AJ731" s="99"/>
      <c r="AK731" s="99"/>
      <c r="AL731" s="99"/>
      <c r="AM731" s="99"/>
      <c r="AN731" s="161"/>
      <c r="AO731" s="99"/>
      <c r="AP731" s="99"/>
      <c r="AQ731" s="99"/>
      <c r="AR731" s="99"/>
      <c r="AS731" s="99"/>
      <c r="AT731" s="99"/>
      <c r="AU731" s="99"/>
      <c r="AV731" s="99"/>
      <c r="AW731" s="157"/>
      <c r="AX731" s="99"/>
      <c r="AY731" s="99"/>
      <c r="AZ731" s="99"/>
      <c r="BA731" s="99"/>
    </row>
    <row r="732" spans="1:53" ht="15.75" customHeight="1" x14ac:dyDescent="0.25">
      <c r="A732" s="99"/>
      <c r="B732" s="100"/>
      <c r="C732" s="99"/>
      <c r="D732" s="99"/>
      <c r="E732" s="99"/>
      <c r="F732" s="99"/>
      <c r="G732" s="99"/>
      <c r="H732" s="99"/>
      <c r="I732" s="99"/>
      <c r="J732" s="161"/>
      <c r="K732" s="161"/>
      <c r="L732" s="161"/>
      <c r="M732" s="161"/>
      <c r="N732" s="99"/>
      <c r="O732" s="99"/>
      <c r="P732" s="99"/>
      <c r="Q732" s="99"/>
      <c r="R732" s="99"/>
      <c r="S732" s="99"/>
      <c r="T732" s="99"/>
      <c r="U732" s="99"/>
      <c r="V732" s="99"/>
      <c r="W732" s="99"/>
      <c r="X732" s="99"/>
      <c r="Y732" s="99"/>
      <c r="Z732" s="160"/>
      <c r="AA732" s="99"/>
      <c r="AB732" s="159"/>
      <c r="AC732" s="158"/>
      <c r="AD732" s="99"/>
      <c r="AE732" s="99"/>
      <c r="AF732" s="99"/>
      <c r="AG732" s="99"/>
      <c r="AH732" s="99"/>
      <c r="AI732" s="157"/>
      <c r="AJ732" s="99"/>
      <c r="AK732" s="99"/>
      <c r="AL732" s="99"/>
      <c r="AM732" s="99"/>
      <c r="AN732" s="161"/>
      <c r="AO732" s="99"/>
      <c r="AP732" s="99"/>
      <c r="AQ732" s="99"/>
      <c r="AR732" s="99"/>
      <c r="AS732" s="99"/>
      <c r="AT732" s="99"/>
      <c r="AU732" s="99"/>
      <c r="AV732" s="99"/>
      <c r="AW732" s="157"/>
      <c r="AX732" s="99"/>
      <c r="AY732" s="99"/>
      <c r="AZ732" s="99"/>
      <c r="BA732" s="99"/>
    </row>
    <row r="733" spans="1:53" ht="15.75" customHeight="1" x14ac:dyDescent="0.25">
      <c r="A733" s="99"/>
      <c r="B733" s="100"/>
      <c r="C733" s="99"/>
      <c r="D733" s="99"/>
      <c r="E733" s="99"/>
      <c r="F733" s="99"/>
      <c r="G733" s="99"/>
      <c r="H733" s="99"/>
      <c r="I733" s="99"/>
      <c r="J733" s="161"/>
      <c r="K733" s="161"/>
      <c r="L733" s="161"/>
      <c r="M733" s="161"/>
      <c r="N733" s="99"/>
      <c r="O733" s="99"/>
      <c r="P733" s="99"/>
      <c r="Q733" s="99"/>
      <c r="R733" s="99"/>
      <c r="S733" s="99"/>
      <c r="T733" s="99"/>
      <c r="U733" s="99"/>
      <c r="V733" s="99"/>
      <c r="W733" s="99"/>
      <c r="X733" s="99"/>
      <c r="Y733" s="99"/>
      <c r="Z733" s="160"/>
      <c r="AA733" s="99"/>
      <c r="AB733" s="159"/>
      <c r="AC733" s="158"/>
      <c r="AD733" s="99"/>
      <c r="AE733" s="99"/>
      <c r="AF733" s="99"/>
      <c r="AG733" s="99"/>
      <c r="AH733" s="99"/>
      <c r="AI733" s="157"/>
      <c r="AJ733" s="99"/>
      <c r="AK733" s="99"/>
      <c r="AL733" s="99"/>
      <c r="AM733" s="99"/>
      <c r="AN733" s="161"/>
      <c r="AO733" s="99"/>
      <c r="AP733" s="99"/>
      <c r="AQ733" s="99"/>
      <c r="AR733" s="99"/>
      <c r="AS733" s="99"/>
      <c r="AT733" s="99"/>
      <c r="AU733" s="99"/>
      <c r="AV733" s="99"/>
      <c r="AW733" s="157"/>
      <c r="AX733" s="99"/>
      <c r="AY733" s="99"/>
      <c r="AZ733" s="99"/>
      <c r="BA733" s="99"/>
    </row>
    <row r="734" spans="1:53" ht="15.75" customHeight="1" x14ac:dyDescent="0.25">
      <c r="A734" s="99"/>
      <c r="B734" s="100"/>
      <c r="C734" s="99"/>
      <c r="D734" s="99"/>
      <c r="E734" s="99"/>
      <c r="F734" s="99"/>
      <c r="G734" s="99"/>
      <c r="H734" s="99"/>
      <c r="I734" s="99"/>
      <c r="J734" s="161"/>
      <c r="K734" s="161"/>
      <c r="L734" s="161"/>
      <c r="M734" s="161"/>
      <c r="N734" s="99"/>
      <c r="O734" s="99"/>
      <c r="P734" s="99"/>
      <c r="Q734" s="99"/>
      <c r="R734" s="99"/>
      <c r="S734" s="99"/>
      <c r="T734" s="99"/>
      <c r="U734" s="99"/>
      <c r="V734" s="99"/>
      <c r="W734" s="99"/>
      <c r="X734" s="99"/>
      <c r="Y734" s="99"/>
      <c r="Z734" s="160"/>
      <c r="AA734" s="99"/>
      <c r="AB734" s="159"/>
      <c r="AC734" s="158"/>
      <c r="AD734" s="99"/>
      <c r="AE734" s="99"/>
      <c r="AF734" s="99"/>
      <c r="AG734" s="99"/>
      <c r="AH734" s="99"/>
      <c r="AI734" s="157"/>
      <c r="AJ734" s="99"/>
      <c r="AK734" s="99"/>
      <c r="AL734" s="99"/>
      <c r="AM734" s="99"/>
      <c r="AN734" s="161"/>
      <c r="AO734" s="99"/>
      <c r="AP734" s="99"/>
      <c r="AQ734" s="99"/>
      <c r="AR734" s="99"/>
      <c r="AS734" s="99"/>
      <c r="AT734" s="99"/>
      <c r="AU734" s="99"/>
      <c r="AV734" s="99"/>
      <c r="AW734" s="157"/>
      <c r="AX734" s="99"/>
      <c r="AY734" s="99"/>
      <c r="AZ734" s="99"/>
      <c r="BA734" s="99"/>
    </row>
    <row r="735" spans="1:53" ht="15.75" customHeight="1" x14ac:dyDescent="0.25">
      <c r="A735" s="99"/>
      <c r="B735" s="100"/>
      <c r="C735" s="99"/>
      <c r="D735" s="99"/>
      <c r="E735" s="99"/>
      <c r="F735" s="99"/>
      <c r="G735" s="99"/>
      <c r="H735" s="99"/>
      <c r="I735" s="99"/>
      <c r="J735" s="161"/>
      <c r="K735" s="161"/>
      <c r="L735" s="161"/>
      <c r="M735" s="161"/>
      <c r="N735" s="99"/>
      <c r="O735" s="99"/>
      <c r="P735" s="99"/>
      <c r="Q735" s="99"/>
      <c r="R735" s="99"/>
      <c r="S735" s="99"/>
      <c r="T735" s="99"/>
      <c r="U735" s="99"/>
      <c r="V735" s="99"/>
      <c r="W735" s="99"/>
      <c r="X735" s="99"/>
      <c r="Y735" s="99"/>
      <c r="Z735" s="160"/>
      <c r="AA735" s="99"/>
      <c r="AB735" s="159"/>
      <c r="AC735" s="158"/>
      <c r="AD735" s="99"/>
      <c r="AE735" s="99"/>
      <c r="AF735" s="99"/>
      <c r="AG735" s="99"/>
      <c r="AH735" s="99"/>
      <c r="AI735" s="157"/>
      <c r="AJ735" s="99"/>
      <c r="AK735" s="99"/>
      <c r="AL735" s="99"/>
      <c r="AM735" s="99"/>
      <c r="AN735" s="161"/>
      <c r="AO735" s="99"/>
      <c r="AP735" s="99"/>
      <c r="AQ735" s="99"/>
      <c r="AR735" s="99"/>
      <c r="AS735" s="99"/>
      <c r="AT735" s="99"/>
      <c r="AU735" s="99"/>
      <c r="AV735" s="99"/>
      <c r="AW735" s="157"/>
      <c r="AX735" s="99"/>
      <c r="AY735" s="99"/>
      <c r="AZ735" s="99"/>
      <c r="BA735" s="99"/>
    </row>
    <row r="736" spans="1:53" ht="15.75" customHeight="1" x14ac:dyDescent="0.25">
      <c r="A736" s="99"/>
      <c r="B736" s="100"/>
      <c r="C736" s="99"/>
      <c r="D736" s="99"/>
      <c r="E736" s="99"/>
      <c r="F736" s="99"/>
      <c r="G736" s="99"/>
      <c r="H736" s="99"/>
      <c r="I736" s="99"/>
      <c r="J736" s="161"/>
      <c r="K736" s="161"/>
      <c r="L736" s="161"/>
      <c r="M736" s="161"/>
      <c r="N736" s="99"/>
      <c r="O736" s="99"/>
      <c r="P736" s="99"/>
      <c r="Q736" s="99"/>
      <c r="R736" s="99"/>
      <c r="S736" s="99"/>
      <c r="T736" s="99"/>
      <c r="U736" s="99"/>
      <c r="V736" s="99"/>
      <c r="W736" s="99"/>
      <c r="X736" s="99"/>
      <c r="Y736" s="99"/>
      <c r="Z736" s="160"/>
      <c r="AA736" s="99"/>
      <c r="AB736" s="159"/>
      <c r="AC736" s="158"/>
      <c r="AD736" s="99"/>
      <c r="AE736" s="99"/>
      <c r="AF736" s="99"/>
      <c r="AG736" s="99"/>
      <c r="AH736" s="99"/>
      <c r="AI736" s="157"/>
      <c r="AJ736" s="99"/>
      <c r="AK736" s="99"/>
      <c r="AL736" s="99"/>
      <c r="AM736" s="99"/>
      <c r="AN736" s="161"/>
      <c r="AO736" s="99"/>
      <c r="AP736" s="99"/>
      <c r="AQ736" s="99"/>
      <c r="AR736" s="99"/>
      <c r="AS736" s="99"/>
      <c r="AT736" s="99"/>
      <c r="AU736" s="99"/>
      <c r="AV736" s="99"/>
      <c r="AW736" s="157"/>
      <c r="AX736" s="99"/>
      <c r="AY736" s="99"/>
      <c r="AZ736" s="99"/>
      <c r="BA736" s="99"/>
    </row>
    <row r="737" spans="1:53" ht="15.75" customHeight="1" x14ac:dyDescent="0.25">
      <c r="A737" s="99"/>
      <c r="B737" s="100"/>
      <c r="C737" s="99"/>
      <c r="D737" s="99"/>
      <c r="E737" s="99"/>
      <c r="F737" s="99"/>
      <c r="G737" s="99"/>
      <c r="H737" s="99"/>
      <c r="I737" s="99"/>
      <c r="J737" s="161"/>
      <c r="K737" s="161"/>
      <c r="L737" s="161"/>
      <c r="M737" s="161"/>
      <c r="N737" s="99"/>
      <c r="O737" s="99"/>
      <c r="P737" s="99"/>
      <c r="Q737" s="99"/>
      <c r="R737" s="99"/>
      <c r="S737" s="99"/>
      <c r="T737" s="99"/>
      <c r="U737" s="99"/>
      <c r="V737" s="99"/>
      <c r="W737" s="99"/>
      <c r="X737" s="99"/>
      <c r="Y737" s="99"/>
      <c r="Z737" s="160"/>
      <c r="AA737" s="99"/>
      <c r="AB737" s="159"/>
      <c r="AC737" s="158"/>
      <c r="AD737" s="99"/>
      <c r="AE737" s="99"/>
      <c r="AF737" s="99"/>
      <c r="AG737" s="99"/>
      <c r="AH737" s="99"/>
      <c r="AI737" s="157"/>
      <c r="AJ737" s="99"/>
      <c r="AK737" s="99"/>
      <c r="AL737" s="99"/>
      <c r="AM737" s="99"/>
      <c r="AN737" s="161"/>
      <c r="AO737" s="99"/>
      <c r="AP737" s="99"/>
      <c r="AQ737" s="99"/>
      <c r="AR737" s="99"/>
      <c r="AS737" s="99"/>
      <c r="AT737" s="99"/>
      <c r="AU737" s="99"/>
      <c r="AV737" s="99"/>
      <c r="AW737" s="157"/>
      <c r="AX737" s="99"/>
      <c r="AY737" s="99"/>
      <c r="AZ737" s="99"/>
      <c r="BA737" s="99"/>
    </row>
    <row r="738" spans="1:53" ht="15.75" customHeight="1" x14ac:dyDescent="0.25">
      <c r="A738" s="99"/>
      <c r="B738" s="100"/>
      <c r="C738" s="99"/>
      <c r="D738" s="99"/>
      <c r="E738" s="99"/>
      <c r="F738" s="99"/>
      <c r="G738" s="99"/>
      <c r="H738" s="99"/>
      <c r="I738" s="99"/>
      <c r="J738" s="161"/>
      <c r="K738" s="161"/>
      <c r="L738" s="161"/>
      <c r="M738" s="161"/>
      <c r="N738" s="99"/>
      <c r="O738" s="99"/>
      <c r="P738" s="99"/>
      <c r="Q738" s="99"/>
      <c r="R738" s="99"/>
      <c r="S738" s="99"/>
      <c r="T738" s="99"/>
      <c r="U738" s="99"/>
      <c r="V738" s="99"/>
      <c r="W738" s="99"/>
      <c r="X738" s="99"/>
      <c r="Y738" s="99"/>
      <c r="Z738" s="160"/>
      <c r="AA738" s="99"/>
      <c r="AB738" s="159"/>
      <c r="AC738" s="158"/>
      <c r="AD738" s="99"/>
      <c r="AE738" s="99"/>
      <c r="AF738" s="99"/>
      <c r="AG738" s="99"/>
      <c r="AH738" s="99"/>
      <c r="AI738" s="157"/>
      <c r="AJ738" s="99"/>
      <c r="AK738" s="99"/>
      <c r="AL738" s="99"/>
      <c r="AM738" s="99"/>
      <c r="AN738" s="161"/>
      <c r="AO738" s="99"/>
      <c r="AP738" s="99"/>
      <c r="AQ738" s="99"/>
      <c r="AR738" s="99"/>
      <c r="AS738" s="99"/>
      <c r="AT738" s="99"/>
      <c r="AU738" s="99"/>
      <c r="AV738" s="99"/>
      <c r="AW738" s="157"/>
      <c r="AX738" s="99"/>
      <c r="AY738" s="99"/>
      <c r="AZ738" s="99"/>
      <c r="BA738" s="99"/>
    </row>
    <row r="739" spans="1:53" ht="15.75" customHeight="1" x14ac:dyDescent="0.25">
      <c r="A739" s="99"/>
      <c r="B739" s="100"/>
      <c r="C739" s="99"/>
      <c r="D739" s="99"/>
      <c r="E739" s="99"/>
      <c r="F739" s="99"/>
      <c r="G739" s="99"/>
      <c r="H739" s="99"/>
      <c r="I739" s="99"/>
      <c r="J739" s="161"/>
      <c r="K739" s="161"/>
      <c r="L739" s="161"/>
      <c r="M739" s="161"/>
      <c r="N739" s="99"/>
      <c r="O739" s="99"/>
      <c r="P739" s="99"/>
      <c r="Q739" s="99"/>
      <c r="R739" s="99"/>
      <c r="S739" s="99"/>
      <c r="T739" s="99"/>
      <c r="U739" s="99"/>
      <c r="V739" s="99"/>
      <c r="W739" s="99"/>
      <c r="X739" s="99"/>
      <c r="Y739" s="99"/>
      <c r="Z739" s="160"/>
      <c r="AA739" s="99"/>
      <c r="AB739" s="159"/>
      <c r="AC739" s="158"/>
      <c r="AD739" s="99"/>
      <c r="AE739" s="99"/>
      <c r="AF739" s="99"/>
      <c r="AG739" s="99"/>
      <c r="AH739" s="99"/>
      <c r="AI739" s="157"/>
      <c r="AJ739" s="99"/>
      <c r="AK739" s="99"/>
      <c r="AL739" s="99"/>
      <c r="AM739" s="99"/>
      <c r="AN739" s="161"/>
      <c r="AO739" s="99"/>
      <c r="AP739" s="99"/>
      <c r="AQ739" s="99"/>
      <c r="AR739" s="99"/>
      <c r="AS739" s="99"/>
      <c r="AT739" s="99"/>
      <c r="AU739" s="99"/>
      <c r="AV739" s="99"/>
      <c r="AW739" s="157"/>
      <c r="AX739" s="99"/>
      <c r="AY739" s="99"/>
      <c r="AZ739" s="99"/>
      <c r="BA739" s="99"/>
    </row>
    <row r="740" spans="1:53" ht="15.75" customHeight="1" x14ac:dyDescent="0.25">
      <c r="A740" s="99"/>
      <c r="B740" s="100"/>
      <c r="C740" s="99"/>
      <c r="D740" s="99"/>
      <c r="E740" s="99"/>
      <c r="F740" s="99"/>
      <c r="G740" s="99"/>
      <c r="H740" s="99"/>
      <c r="I740" s="99"/>
      <c r="J740" s="161"/>
      <c r="K740" s="161"/>
      <c r="L740" s="161"/>
      <c r="M740" s="161"/>
      <c r="N740" s="99"/>
      <c r="O740" s="99"/>
      <c r="P740" s="99"/>
      <c r="Q740" s="99"/>
      <c r="R740" s="99"/>
      <c r="S740" s="99"/>
      <c r="T740" s="99"/>
      <c r="U740" s="99"/>
      <c r="V740" s="99"/>
      <c r="W740" s="99"/>
      <c r="X740" s="99"/>
      <c r="Y740" s="99"/>
      <c r="Z740" s="160"/>
      <c r="AA740" s="99"/>
      <c r="AB740" s="159"/>
      <c r="AC740" s="158"/>
      <c r="AD740" s="99"/>
      <c r="AE740" s="99"/>
      <c r="AF740" s="99"/>
      <c r="AG740" s="99"/>
      <c r="AH740" s="99"/>
      <c r="AI740" s="157"/>
      <c r="AJ740" s="99"/>
      <c r="AK740" s="99"/>
      <c r="AL740" s="99"/>
      <c r="AM740" s="99"/>
      <c r="AN740" s="161"/>
      <c r="AO740" s="99"/>
      <c r="AP740" s="99"/>
      <c r="AQ740" s="99"/>
      <c r="AR740" s="99"/>
      <c r="AS740" s="99"/>
      <c r="AT740" s="99"/>
      <c r="AU740" s="99"/>
      <c r="AV740" s="99"/>
      <c r="AW740" s="157"/>
      <c r="AX740" s="99"/>
      <c r="AY740" s="99"/>
      <c r="AZ740" s="99"/>
      <c r="BA740" s="99"/>
    </row>
    <row r="741" spans="1:53" ht="15.75" customHeight="1" x14ac:dyDescent="0.25">
      <c r="A741" s="99"/>
      <c r="B741" s="100"/>
      <c r="C741" s="99"/>
      <c r="D741" s="99"/>
      <c r="E741" s="99"/>
      <c r="F741" s="99"/>
      <c r="G741" s="99"/>
      <c r="H741" s="99"/>
      <c r="I741" s="99"/>
      <c r="J741" s="161"/>
      <c r="K741" s="161"/>
      <c r="L741" s="161"/>
      <c r="M741" s="161"/>
      <c r="N741" s="99"/>
      <c r="O741" s="99"/>
      <c r="P741" s="99"/>
      <c r="Q741" s="99"/>
      <c r="R741" s="99"/>
      <c r="S741" s="99"/>
      <c r="T741" s="99"/>
      <c r="U741" s="99"/>
      <c r="V741" s="99"/>
      <c r="W741" s="99"/>
      <c r="X741" s="99"/>
      <c r="Y741" s="99"/>
      <c r="Z741" s="160"/>
      <c r="AA741" s="99"/>
      <c r="AB741" s="159"/>
      <c r="AC741" s="158"/>
      <c r="AD741" s="99"/>
      <c r="AE741" s="99"/>
      <c r="AF741" s="99"/>
      <c r="AG741" s="99"/>
      <c r="AH741" s="99"/>
      <c r="AI741" s="157"/>
      <c r="AJ741" s="99"/>
      <c r="AK741" s="99"/>
      <c r="AL741" s="99"/>
      <c r="AM741" s="99"/>
      <c r="AN741" s="161"/>
      <c r="AO741" s="99"/>
      <c r="AP741" s="99"/>
      <c r="AQ741" s="99"/>
      <c r="AR741" s="99"/>
      <c r="AS741" s="99"/>
      <c r="AT741" s="99"/>
      <c r="AU741" s="99"/>
      <c r="AV741" s="99"/>
      <c r="AW741" s="157"/>
      <c r="AX741" s="99"/>
      <c r="AY741" s="99"/>
      <c r="AZ741" s="99"/>
      <c r="BA741" s="99"/>
    </row>
    <row r="742" spans="1:53" ht="15.75" customHeight="1" x14ac:dyDescent="0.25">
      <c r="A742" s="99"/>
      <c r="B742" s="100"/>
      <c r="C742" s="99"/>
      <c r="D742" s="99"/>
      <c r="E742" s="99"/>
      <c r="F742" s="99"/>
      <c r="G742" s="99"/>
      <c r="H742" s="99"/>
      <c r="I742" s="99"/>
      <c r="J742" s="161"/>
      <c r="K742" s="161"/>
      <c r="L742" s="161"/>
      <c r="M742" s="161"/>
      <c r="N742" s="99"/>
      <c r="O742" s="99"/>
      <c r="P742" s="99"/>
      <c r="Q742" s="99"/>
      <c r="R742" s="99"/>
      <c r="S742" s="99"/>
      <c r="T742" s="99"/>
      <c r="U742" s="99"/>
      <c r="V742" s="99"/>
      <c r="W742" s="99"/>
      <c r="X742" s="99"/>
      <c r="Y742" s="99"/>
      <c r="Z742" s="160"/>
      <c r="AA742" s="99"/>
      <c r="AB742" s="159"/>
      <c r="AC742" s="158"/>
      <c r="AD742" s="99"/>
      <c r="AE742" s="99"/>
      <c r="AF742" s="99"/>
      <c r="AG742" s="99"/>
      <c r="AH742" s="99"/>
      <c r="AI742" s="157"/>
      <c r="AJ742" s="99"/>
      <c r="AK742" s="99"/>
      <c r="AL742" s="99"/>
      <c r="AM742" s="99"/>
      <c r="AN742" s="161"/>
      <c r="AO742" s="99"/>
      <c r="AP742" s="99"/>
      <c r="AQ742" s="99"/>
      <c r="AR742" s="99"/>
      <c r="AS742" s="99"/>
      <c r="AT742" s="99"/>
      <c r="AU742" s="99"/>
      <c r="AV742" s="99"/>
      <c r="AW742" s="157"/>
      <c r="AX742" s="99"/>
      <c r="AY742" s="99"/>
      <c r="AZ742" s="99"/>
      <c r="BA742" s="99"/>
    </row>
    <row r="743" spans="1:53" ht="15.75" customHeight="1" x14ac:dyDescent="0.25">
      <c r="A743" s="99"/>
      <c r="B743" s="100"/>
      <c r="C743" s="99"/>
      <c r="D743" s="99"/>
      <c r="E743" s="99"/>
      <c r="F743" s="99"/>
      <c r="G743" s="99"/>
      <c r="H743" s="99"/>
      <c r="I743" s="99"/>
      <c r="J743" s="161"/>
      <c r="K743" s="161"/>
      <c r="L743" s="161"/>
      <c r="M743" s="161"/>
      <c r="N743" s="99"/>
      <c r="O743" s="99"/>
      <c r="P743" s="99"/>
      <c r="Q743" s="99"/>
      <c r="R743" s="99"/>
      <c r="S743" s="99"/>
      <c r="T743" s="99"/>
      <c r="U743" s="99"/>
      <c r="V743" s="99"/>
      <c r="W743" s="99"/>
      <c r="X743" s="99"/>
      <c r="Y743" s="99"/>
      <c r="Z743" s="160"/>
      <c r="AA743" s="99"/>
      <c r="AB743" s="159"/>
      <c r="AC743" s="158"/>
      <c r="AD743" s="99"/>
      <c r="AE743" s="99"/>
      <c r="AF743" s="99"/>
      <c r="AG743" s="99"/>
      <c r="AH743" s="99"/>
      <c r="AI743" s="157"/>
      <c r="AJ743" s="99"/>
      <c r="AK743" s="99"/>
      <c r="AL743" s="99"/>
      <c r="AM743" s="99"/>
      <c r="AN743" s="161"/>
      <c r="AO743" s="99"/>
      <c r="AP743" s="99"/>
      <c r="AQ743" s="99"/>
      <c r="AR743" s="99"/>
      <c r="AS743" s="99"/>
      <c r="AT743" s="99"/>
      <c r="AU743" s="99"/>
      <c r="AV743" s="99"/>
      <c r="AW743" s="157"/>
      <c r="AX743" s="99"/>
      <c r="AY743" s="99"/>
      <c r="AZ743" s="99"/>
      <c r="BA743" s="99"/>
    </row>
    <row r="744" spans="1:53" ht="15.75" customHeight="1" x14ac:dyDescent="0.25">
      <c r="A744" s="99"/>
      <c r="B744" s="100"/>
      <c r="C744" s="99"/>
      <c r="D744" s="99"/>
      <c r="E744" s="99"/>
      <c r="F744" s="99"/>
      <c r="G744" s="99"/>
      <c r="H744" s="99"/>
      <c r="I744" s="99"/>
      <c r="J744" s="161"/>
      <c r="K744" s="161"/>
      <c r="L744" s="161"/>
      <c r="M744" s="161"/>
      <c r="N744" s="99"/>
      <c r="O744" s="99"/>
      <c r="P744" s="99"/>
      <c r="Q744" s="99"/>
      <c r="R744" s="99"/>
      <c r="S744" s="99"/>
      <c r="T744" s="99"/>
      <c r="U744" s="99"/>
      <c r="V744" s="99"/>
      <c r="W744" s="99"/>
      <c r="X744" s="99"/>
      <c r="Y744" s="99"/>
      <c r="Z744" s="160"/>
      <c r="AA744" s="99"/>
      <c r="AB744" s="159"/>
      <c r="AC744" s="158"/>
      <c r="AD744" s="99"/>
      <c r="AE744" s="99"/>
      <c r="AF744" s="99"/>
      <c r="AG744" s="99"/>
      <c r="AH744" s="99"/>
      <c r="AI744" s="157"/>
      <c r="AJ744" s="99"/>
      <c r="AK744" s="99"/>
      <c r="AL744" s="99"/>
      <c r="AM744" s="99"/>
      <c r="AN744" s="161"/>
      <c r="AO744" s="99"/>
      <c r="AP744" s="99"/>
      <c r="AQ744" s="99"/>
      <c r="AR744" s="99"/>
      <c r="AS744" s="99"/>
      <c r="AT744" s="99"/>
      <c r="AU744" s="99"/>
      <c r="AV744" s="99"/>
      <c r="AW744" s="157"/>
      <c r="AX744" s="99"/>
      <c r="AY744" s="99"/>
      <c r="AZ744" s="99"/>
      <c r="BA744" s="99"/>
    </row>
    <row r="745" spans="1:53" ht="15.75" customHeight="1" x14ac:dyDescent="0.25">
      <c r="A745" s="99"/>
      <c r="B745" s="100"/>
      <c r="C745" s="99"/>
      <c r="D745" s="99"/>
      <c r="E745" s="99"/>
      <c r="F745" s="99"/>
      <c r="G745" s="99"/>
      <c r="H745" s="99"/>
      <c r="I745" s="99"/>
      <c r="J745" s="161"/>
      <c r="K745" s="161"/>
      <c r="L745" s="161"/>
      <c r="M745" s="161"/>
      <c r="N745" s="99"/>
      <c r="O745" s="99"/>
      <c r="P745" s="99"/>
      <c r="Q745" s="99"/>
      <c r="R745" s="99"/>
      <c r="S745" s="99"/>
      <c r="T745" s="99"/>
      <c r="U745" s="99"/>
      <c r="V745" s="99"/>
      <c r="W745" s="99"/>
      <c r="X745" s="99"/>
      <c r="Y745" s="99"/>
      <c r="Z745" s="160"/>
      <c r="AA745" s="99"/>
      <c r="AB745" s="159"/>
      <c r="AC745" s="158"/>
      <c r="AD745" s="99"/>
      <c r="AE745" s="99"/>
      <c r="AF745" s="99"/>
      <c r="AG745" s="99"/>
      <c r="AH745" s="99"/>
      <c r="AI745" s="157"/>
      <c r="AJ745" s="99"/>
      <c r="AK745" s="99"/>
      <c r="AL745" s="99"/>
      <c r="AM745" s="99"/>
      <c r="AN745" s="161"/>
      <c r="AO745" s="99"/>
      <c r="AP745" s="99"/>
      <c r="AQ745" s="99"/>
      <c r="AR745" s="99"/>
      <c r="AS745" s="99"/>
      <c r="AT745" s="99"/>
      <c r="AU745" s="99"/>
      <c r="AV745" s="99"/>
      <c r="AW745" s="157"/>
      <c r="AX745" s="99"/>
      <c r="AY745" s="99"/>
      <c r="AZ745" s="99"/>
      <c r="BA745" s="99"/>
    </row>
    <row r="746" spans="1:53" ht="15.75" customHeight="1" x14ac:dyDescent="0.25">
      <c r="A746" s="99"/>
      <c r="B746" s="100"/>
      <c r="C746" s="99"/>
      <c r="D746" s="99"/>
      <c r="E746" s="99"/>
      <c r="F746" s="99"/>
      <c r="G746" s="99"/>
      <c r="H746" s="99"/>
      <c r="I746" s="99"/>
      <c r="J746" s="161"/>
      <c r="K746" s="161"/>
      <c r="L746" s="161"/>
      <c r="M746" s="161"/>
      <c r="N746" s="99"/>
      <c r="O746" s="99"/>
      <c r="P746" s="99"/>
      <c r="Q746" s="99"/>
      <c r="R746" s="99"/>
      <c r="S746" s="99"/>
      <c r="T746" s="99"/>
      <c r="U746" s="99"/>
      <c r="V746" s="99"/>
      <c r="W746" s="99"/>
      <c r="X746" s="99"/>
      <c r="Y746" s="99"/>
      <c r="Z746" s="160"/>
      <c r="AA746" s="99"/>
      <c r="AB746" s="159"/>
      <c r="AC746" s="158"/>
      <c r="AD746" s="99"/>
      <c r="AE746" s="99"/>
      <c r="AF746" s="99"/>
      <c r="AG746" s="99"/>
      <c r="AH746" s="99"/>
      <c r="AI746" s="157"/>
      <c r="AJ746" s="99"/>
      <c r="AK746" s="99"/>
      <c r="AL746" s="99"/>
      <c r="AM746" s="99"/>
      <c r="AN746" s="161"/>
      <c r="AO746" s="99"/>
      <c r="AP746" s="99"/>
      <c r="AQ746" s="99"/>
      <c r="AR746" s="99"/>
      <c r="AS746" s="99"/>
      <c r="AT746" s="99"/>
      <c r="AU746" s="99"/>
      <c r="AV746" s="99"/>
      <c r="AW746" s="157"/>
      <c r="AX746" s="99"/>
      <c r="AY746" s="99"/>
      <c r="AZ746" s="99"/>
      <c r="BA746" s="99"/>
    </row>
    <row r="747" spans="1:53" ht="15.75" customHeight="1" x14ac:dyDescent="0.25">
      <c r="A747" s="99"/>
      <c r="B747" s="100"/>
      <c r="C747" s="99"/>
      <c r="D747" s="99"/>
      <c r="E747" s="99"/>
      <c r="F747" s="99"/>
      <c r="G747" s="99"/>
      <c r="H747" s="99"/>
      <c r="I747" s="99"/>
      <c r="J747" s="161"/>
      <c r="K747" s="161"/>
      <c r="L747" s="161"/>
      <c r="M747" s="161"/>
      <c r="N747" s="99"/>
      <c r="O747" s="99"/>
      <c r="P747" s="99"/>
      <c r="Q747" s="99"/>
      <c r="R747" s="99"/>
      <c r="S747" s="99"/>
      <c r="T747" s="99"/>
      <c r="U747" s="99"/>
      <c r="V747" s="99"/>
      <c r="W747" s="99"/>
      <c r="X747" s="99"/>
      <c r="Y747" s="99"/>
      <c r="Z747" s="160"/>
      <c r="AA747" s="99"/>
      <c r="AB747" s="159"/>
      <c r="AC747" s="158"/>
      <c r="AD747" s="99"/>
      <c r="AE747" s="99"/>
      <c r="AF747" s="99"/>
      <c r="AG747" s="99"/>
      <c r="AH747" s="99"/>
      <c r="AI747" s="157"/>
      <c r="AJ747" s="99"/>
      <c r="AK747" s="99"/>
      <c r="AL747" s="99"/>
      <c r="AM747" s="99"/>
      <c r="AN747" s="161"/>
      <c r="AO747" s="99"/>
      <c r="AP747" s="99"/>
      <c r="AQ747" s="99"/>
      <c r="AR747" s="99"/>
      <c r="AS747" s="99"/>
      <c r="AT747" s="99"/>
      <c r="AU747" s="99"/>
      <c r="AV747" s="99"/>
      <c r="AW747" s="157"/>
      <c r="AX747" s="99"/>
      <c r="AY747" s="99"/>
      <c r="AZ747" s="99"/>
      <c r="BA747" s="99"/>
    </row>
    <row r="748" spans="1:53" ht="15.75" customHeight="1" x14ac:dyDescent="0.25">
      <c r="A748" s="99"/>
      <c r="B748" s="100"/>
      <c r="C748" s="99"/>
      <c r="D748" s="99"/>
      <c r="E748" s="99"/>
      <c r="F748" s="99"/>
      <c r="G748" s="99"/>
      <c r="H748" s="99"/>
      <c r="I748" s="99"/>
      <c r="J748" s="161"/>
      <c r="K748" s="161"/>
      <c r="L748" s="161"/>
      <c r="M748" s="161"/>
      <c r="N748" s="99"/>
      <c r="O748" s="99"/>
      <c r="P748" s="99"/>
      <c r="Q748" s="99"/>
      <c r="R748" s="99"/>
      <c r="S748" s="99"/>
      <c r="T748" s="99"/>
      <c r="U748" s="99"/>
      <c r="V748" s="99"/>
      <c r="W748" s="99"/>
      <c r="X748" s="99"/>
      <c r="Y748" s="99"/>
      <c r="Z748" s="160"/>
      <c r="AA748" s="99"/>
      <c r="AB748" s="159"/>
      <c r="AC748" s="158"/>
      <c r="AD748" s="99"/>
      <c r="AE748" s="99"/>
      <c r="AF748" s="99"/>
      <c r="AG748" s="99"/>
      <c r="AH748" s="99"/>
      <c r="AI748" s="157"/>
      <c r="AJ748" s="99"/>
      <c r="AK748" s="99"/>
      <c r="AL748" s="99"/>
      <c r="AM748" s="99"/>
      <c r="AN748" s="161"/>
      <c r="AO748" s="99"/>
      <c r="AP748" s="99"/>
      <c r="AQ748" s="99"/>
      <c r="AR748" s="99"/>
      <c r="AS748" s="99"/>
      <c r="AT748" s="99"/>
      <c r="AU748" s="99"/>
      <c r="AV748" s="99"/>
      <c r="AW748" s="157"/>
      <c r="AX748" s="99"/>
      <c r="AY748" s="99"/>
      <c r="AZ748" s="99"/>
      <c r="BA748" s="99"/>
    </row>
    <row r="749" spans="1:53" ht="15.75" customHeight="1" x14ac:dyDescent="0.25">
      <c r="A749" s="99"/>
      <c r="B749" s="100"/>
      <c r="C749" s="99"/>
      <c r="D749" s="99"/>
      <c r="E749" s="99"/>
      <c r="F749" s="99"/>
      <c r="G749" s="99"/>
      <c r="H749" s="99"/>
      <c r="I749" s="99"/>
      <c r="J749" s="161"/>
      <c r="K749" s="161"/>
      <c r="L749" s="161"/>
      <c r="M749" s="161"/>
      <c r="N749" s="99"/>
      <c r="O749" s="99"/>
      <c r="P749" s="99"/>
      <c r="Q749" s="99"/>
      <c r="R749" s="99"/>
      <c r="S749" s="99"/>
      <c r="T749" s="99"/>
      <c r="U749" s="99"/>
      <c r="V749" s="99"/>
      <c r="W749" s="99"/>
      <c r="X749" s="99"/>
      <c r="Y749" s="99"/>
      <c r="Z749" s="160"/>
      <c r="AA749" s="99"/>
      <c r="AB749" s="159"/>
      <c r="AC749" s="158"/>
      <c r="AD749" s="99"/>
      <c r="AE749" s="99"/>
      <c r="AF749" s="99"/>
      <c r="AG749" s="99"/>
      <c r="AH749" s="99"/>
      <c r="AI749" s="157"/>
      <c r="AJ749" s="99"/>
      <c r="AK749" s="99"/>
      <c r="AL749" s="99"/>
      <c r="AM749" s="99"/>
      <c r="AN749" s="161"/>
      <c r="AO749" s="99"/>
      <c r="AP749" s="99"/>
      <c r="AQ749" s="99"/>
      <c r="AR749" s="99"/>
      <c r="AS749" s="99"/>
      <c r="AT749" s="99"/>
      <c r="AU749" s="99"/>
      <c r="AV749" s="99"/>
      <c r="AW749" s="157"/>
      <c r="AX749" s="99"/>
      <c r="AY749" s="99"/>
      <c r="AZ749" s="99"/>
      <c r="BA749" s="99"/>
    </row>
    <row r="750" spans="1:53" ht="15.75" customHeight="1" x14ac:dyDescent="0.25">
      <c r="A750" s="99"/>
      <c r="B750" s="100"/>
      <c r="C750" s="99"/>
      <c r="D750" s="99"/>
      <c r="E750" s="99"/>
      <c r="F750" s="99"/>
      <c r="G750" s="99"/>
      <c r="H750" s="99"/>
      <c r="I750" s="99"/>
      <c r="J750" s="161"/>
      <c r="K750" s="161"/>
      <c r="L750" s="161"/>
      <c r="M750" s="161"/>
      <c r="N750" s="99"/>
      <c r="O750" s="99"/>
      <c r="P750" s="99"/>
      <c r="Q750" s="99"/>
      <c r="R750" s="99"/>
      <c r="S750" s="99"/>
      <c r="T750" s="99"/>
      <c r="U750" s="99"/>
      <c r="V750" s="99"/>
      <c r="W750" s="99"/>
      <c r="X750" s="99"/>
      <c r="Y750" s="99"/>
      <c r="Z750" s="160"/>
      <c r="AA750" s="99"/>
      <c r="AB750" s="159"/>
      <c r="AC750" s="158"/>
      <c r="AD750" s="99"/>
      <c r="AE750" s="99"/>
      <c r="AF750" s="99"/>
      <c r="AG750" s="99"/>
      <c r="AH750" s="99"/>
      <c r="AI750" s="157"/>
      <c r="AJ750" s="99"/>
      <c r="AK750" s="99"/>
      <c r="AL750" s="99"/>
      <c r="AM750" s="99"/>
      <c r="AN750" s="161"/>
      <c r="AO750" s="99"/>
      <c r="AP750" s="99"/>
      <c r="AQ750" s="99"/>
      <c r="AR750" s="99"/>
      <c r="AS750" s="99"/>
      <c r="AT750" s="99"/>
      <c r="AU750" s="99"/>
      <c r="AV750" s="99"/>
      <c r="AW750" s="157"/>
      <c r="AX750" s="99"/>
      <c r="AY750" s="99"/>
      <c r="AZ750" s="99"/>
      <c r="BA750" s="99"/>
    </row>
    <row r="751" spans="1:53" ht="15.75" customHeight="1" x14ac:dyDescent="0.25">
      <c r="A751" s="99"/>
      <c r="B751" s="100"/>
      <c r="C751" s="99"/>
      <c r="D751" s="99"/>
      <c r="E751" s="99"/>
      <c r="F751" s="99"/>
      <c r="G751" s="99"/>
      <c r="H751" s="99"/>
      <c r="I751" s="99"/>
      <c r="J751" s="161"/>
      <c r="K751" s="161"/>
      <c r="L751" s="161"/>
      <c r="M751" s="161"/>
      <c r="N751" s="99"/>
      <c r="O751" s="99"/>
      <c r="P751" s="99"/>
      <c r="Q751" s="99"/>
      <c r="R751" s="99"/>
      <c r="S751" s="99"/>
      <c r="T751" s="99"/>
      <c r="U751" s="99"/>
      <c r="V751" s="99"/>
      <c r="W751" s="99"/>
      <c r="X751" s="99"/>
      <c r="Y751" s="99"/>
      <c r="Z751" s="160"/>
      <c r="AA751" s="99"/>
      <c r="AB751" s="159"/>
      <c r="AC751" s="158"/>
      <c r="AD751" s="99"/>
      <c r="AE751" s="99"/>
      <c r="AF751" s="99"/>
      <c r="AG751" s="99"/>
      <c r="AH751" s="99"/>
      <c r="AI751" s="157"/>
      <c r="AJ751" s="99"/>
      <c r="AK751" s="99"/>
      <c r="AL751" s="99"/>
      <c r="AM751" s="99"/>
      <c r="AN751" s="161"/>
      <c r="AO751" s="99"/>
      <c r="AP751" s="99"/>
      <c r="AQ751" s="99"/>
      <c r="AR751" s="99"/>
      <c r="AS751" s="99"/>
      <c r="AT751" s="99"/>
      <c r="AU751" s="99"/>
      <c r="AV751" s="99"/>
      <c r="AW751" s="157"/>
      <c r="AX751" s="99"/>
      <c r="AY751" s="99"/>
      <c r="AZ751" s="99"/>
      <c r="BA751" s="99"/>
    </row>
    <row r="752" spans="1:53" ht="15.75" customHeight="1" x14ac:dyDescent="0.25">
      <c r="A752" s="99"/>
      <c r="B752" s="100"/>
      <c r="C752" s="99"/>
      <c r="D752" s="99"/>
      <c r="E752" s="99"/>
      <c r="F752" s="99"/>
      <c r="G752" s="99"/>
      <c r="H752" s="99"/>
      <c r="I752" s="99"/>
      <c r="J752" s="161"/>
      <c r="K752" s="161"/>
      <c r="L752" s="161"/>
      <c r="M752" s="161"/>
      <c r="N752" s="99"/>
      <c r="O752" s="99"/>
      <c r="P752" s="99"/>
      <c r="Q752" s="99"/>
      <c r="R752" s="99"/>
      <c r="S752" s="99"/>
      <c r="T752" s="99"/>
      <c r="U752" s="99"/>
      <c r="V752" s="99"/>
      <c r="W752" s="99"/>
      <c r="X752" s="99"/>
      <c r="Y752" s="99"/>
      <c r="Z752" s="160"/>
      <c r="AA752" s="99"/>
      <c r="AB752" s="159"/>
      <c r="AC752" s="158"/>
      <c r="AD752" s="99"/>
      <c r="AE752" s="99"/>
      <c r="AF752" s="99"/>
      <c r="AG752" s="99"/>
      <c r="AH752" s="99"/>
      <c r="AI752" s="157"/>
      <c r="AJ752" s="99"/>
      <c r="AK752" s="99"/>
      <c r="AL752" s="99"/>
      <c r="AM752" s="99"/>
      <c r="AN752" s="161"/>
      <c r="AO752" s="99"/>
      <c r="AP752" s="99"/>
      <c r="AQ752" s="99"/>
      <c r="AR752" s="99"/>
      <c r="AS752" s="99"/>
      <c r="AT752" s="99"/>
      <c r="AU752" s="99"/>
      <c r="AV752" s="99"/>
      <c r="AW752" s="157"/>
      <c r="AX752" s="99"/>
      <c r="AY752" s="99"/>
      <c r="AZ752" s="99"/>
      <c r="BA752" s="99"/>
    </row>
    <row r="753" spans="1:53" ht="15.75" customHeight="1" x14ac:dyDescent="0.25">
      <c r="A753" s="99"/>
      <c r="B753" s="100"/>
      <c r="C753" s="99"/>
      <c r="D753" s="99"/>
      <c r="E753" s="99"/>
      <c r="F753" s="99"/>
      <c r="G753" s="99"/>
      <c r="H753" s="99"/>
      <c r="I753" s="99"/>
      <c r="J753" s="161"/>
      <c r="K753" s="161"/>
      <c r="L753" s="161"/>
      <c r="M753" s="161"/>
      <c r="N753" s="99"/>
      <c r="O753" s="99"/>
      <c r="P753" s="99"/>
      <c r="Q753" s="99"/>
      <c r="R753" s="99"/>
      <c r="S753" s="99"/>
      <c r="T753" s="99"/>
      <c r="U753" s="99"/>
      <c r="V753" s="99"/>
      <c r="W753" s="99"/>
      <c r="X753" s="99"/>
      <c r="Y753" s="99"/>
      <c r="Z753" s="160"/>
      <c r="AA753" s="99"/>
      <c r="AB753" s="159"/>
      <c r="AC753" s="158"/>
      <c r="AD753" s="99"/>
      <c r="AE753" s="99"/>
      <c r="AF753" s="99"/>
      <c r="AG753" s="99"/>
      <c r="AH753" s="99"/>
      <c r="AI753" s="157"/>
      <c r="AJ753" s="99"/>
      <c r="AK753" s="99"/>
      <c r="AL753" s="99"/>
      <c r="AM753" s="99"/>
      <c r="AN753" s="161"/>
      <c r="AO753" s="99"/>
      <c r="AP753" s="99"/>
      <c r="AQ753" s="99"/>
      <c r="AR753" s="99"/>
      <c r="AS753" s="99"/>
      <c r="AT753" s="99"/>
      <c r="AU753" s="99"/>
      <c r="AV753" s="99"/>
      <c r="AW753" s="157"/>
      <c r="AX753" s="99"/>
      <c r="AY753" s="99"/>
      <c r="AZ753" s="99"/>
      <c r="BA753" s="99"/>
    </row>
    <row r="754" spans="1:53" ht="15.75" customHeight="1" x14ac:dyDescent="0.25">
      <c r="A754" s="99"/>
      <c r="B754" s="100"/>
      <c r="C754" s="99"/>
      <c r="D754" s="99"/>
      <c r="E754" s="99"/>
      <c r="F754" s="99"/>
      <c r="G754" s="99"/>
      <c r="H754" s="99"/>
      <c r="I754" s="99"/>
      <c r="J754" s="161"/>
      <c r="K754" s="161"/>
      <c r="L754" s="161"/>
      <c r="M754" s="161"/>
      <c r="N754" s="99"/>
      <c r="O754" s="99"/>
      <c r="P754" s="99"/>
      <c r="Q754" s="99"/>
      <c r="R754" s="99"/>
      <c r="S754" s="99"/>
      <c r="T754" s="99"/>
      <c r="U754" s="99"/>
      <c r="V754" s="99"/>
      <c r="W754" s="99"/>
      <c r="X754" s="99"/>
      <c r="Y754" s="99"/>
      <c r="Z754" s="160"/>
      <c r="AA754" s="99"/>
      <c r="AB754" s="159"/>
      <c r="AC754" s="158"/>
      <c r="AD754" s="99"/>
      <c r="AE754" s="99"/>
      <c r="AF754" s="99"/>
      <c r="AG754" s="99"/>
      <c r="AH754" s="99"/>
      <c r="AI754" s="157"/>
      <c r="AJ754" s="99"/>
      <c r="AK754" s="99"/>
      <c r="AL754" s="99"/>
      <c r="AM754" s="99"/>
      <c r="AN754" s="161"/>
      <c r="AO754" s="99"/>
      <c r="AP754" s="99"/>
      <c r="AQ754" s="99"/>
      <c r="AR754" s="99"/>
      <c r="AS754" s="99"/>
      <c r="AT754" s="99"/>
      <c r="AU754" s="99"/>
      <c r="AV754" s="99"/>
      <c r="AW754" s="157"/>
      <c r="AX754" s="99"/>
      <c r="AY754" s="99"/>
      <c r="AZ754" s="99"/>
      <c r="BA754" s="99"/>
    </row>
    <row r="755" spans="1:53" ht="15.75" customHeight="1" x14ac:dyDescent="0.25">
      <c r="A755" s="99"/>
      <c r="B755" s="100"/>
      <c r="C755" s="99"/>
      <c r="D755" s="99"/>
      <c r="E755" s="99"/>
      <c r="F755" s="99"/>
      <c r="G755" s="99"/>
      <c r="H755" s="99"/>
      <c r="I755" s="99"/>
      <c r="J755" s="161"/>
      <c r="K755" s="161"/>
      <c r="L755" s="161"/>
      <c r="M755" s="161"/>
      <c r="N755" s="99"/>
      <c r="O755" s="99"/>
      <c r="P755" s="99"/>
      <c r="Q755" s="99"/>
      <c r="R755" s="99"/>
      <c r="S755" s="99"/>
      <c r="T755" s="99"/>
      <c r="U755" s="99"/>
      <c r="V755" s="99"/>
      <c r="W755" s="99"/>
      <c r="X755" s="99"/>
      <c r="Y755" s="99"/>
      <c r="Z755" s="160"/>
      <c r="AA755" s="99"/>
      <c r="AB755" s="159"/>
      <c r="AC755" s="158"/>
      <c r="AD755" s="99"/>
      <c r="AE755" s="99"/>
      <c r="AF755" s="99"/>
      <c r="AG755" s="99"/>
      <c r="AH755" s="99"/>
      <c r="AI755" s="157"/>
      <c r="AJ755" s="99"/>
      <c r="AK755" s="99"/>
      <c r="AL755" s="99"/>
      <c r="AM755" s="99"/>
      <c r="AN755" s="161"/>
      <c r="AO755" s="99"/>
      <c r="AP755" s="99"/>
      <c r="AQ755" s="99"/>
      <c r="AR755" s="99"/>
      <c r="AS755" s="99"/>
      <c r="AT755" s="99"/>
      <c r="AU755" s="99"/>
      <c r="AV755" s="99"/>
      <c r="AW755" s="157"/>
      <c r="AX755" s="99"/>
      <c r="AY755" s="99"/>
      <c r="AZ755" s="99"/>
      <c r="BA755" s="99"/>
    </row>
    <row r="756" spans="1:53" ht="15.75" customHeight="1" x14ac:dyDescent="0.25">
      <c r="A756" s="99"/>
      <c r="B756" s="100"/>
      <c r="C756" s="99"/>
      <c r="D756" s="99"/>
      <c r="E756" s="99"/>
      <c r="F756" s="99"/>
      <c r="G756" s="99"/>
      <c r="H756" s="99"/>
      <c r="I756" s="99"/>
      <c r="J756" s="161"/>
      <c r="K756" s="161"/>
      <c r="L756" s="161"/>
      <c r="M756" s="161"/>
      <c r="N756" s="99"/>
      <c r="O756" s="99"/>
      <c r="P756" s="99"/>
      <c r="Q756" s="99"/>
      <c r="R756" s="99"/>
      <c r="S756" s="99"/>
      <c r="T756" s="99"/>
      <c r="U756" s="99"/>
      <c r="V756" s="99"/>
      <c r="W756" s="99"/>
      <c r="X756" s="99"/>
      <c r="Y756" s="99"/>
      <c r="Z756" s="160"/>
      <c r="AA756" s="99"/>
      <c r="AB756" s="159"/>
      <c r="AC756" s="158"/>
      <c r="AD756" s="99"/>
      <c r="AE756" s="99"/>
      <c r="AF756" s="99"/>
      <c r="AG756" s="99"/>
      <c r="AH756" s="99"/>
      <c r="AI756" s="157"/>
      <c r="AJ756" s="99"/>
      <c r="AK756" s="99"/>
      <c r="AL756" s="99"/>
      <c r="AM756" s="99"/>
      <c r="AN756" s="161"/>
      <c r="AO756" s="99"/>
      <c r="AP756" s="99"/>
      <c r="AQ756" s="99"/>
      <c r="AR756" s="99"/>
      <c r="AS756" s="99"/>
      <c r="AT756" s="99"/>
      <c r="AU756" s="99"/>
      <c r="AV756" s="99"/>
      <c r="AW756" s="157"/>
      <c r="AX756" s="99"/>
      <c r="AY756" s="99"/>
      <c r="AZ756" s="99"/>
      <c r="BA756" s="99"/>
    </row>
    <row r="757" spans="1:53" ht="15.75" customHeight="1" x14ac:dyDescent="0.25">
      <c r="A757" s="99"/>
      <c r="B757" s="100"/>
      <c r="C757" s="99"/>
      <c r="D757" s="99"/>
      <c r="E757" s="99"/>
      <c r="F757" s="99"/>
      <c r="G757" s="99"/>
      <c r="H757" s="99"/>
      <c r="I757" s="99"/>
      <c r="J757" s="161"/>
      <c r="K757" s="161"/>
      <c r="L757" s="161"/>
      <c r="M757" s="161"/>
      <c r="N757" s="99"/>
      <c r="O757" s="99"/>
      <c r="P757" s="99"/>
      <c r="Q757" s="99"/>
      <c r="R757" s="99"/>
      <c r="S757" s="99"/>
      <c r="T757" s="99"/>
      <c r="U757" s="99"/>
      <c r="V757" s="99"/>
      <c r="W757" s="99"/>
      <c r="X757" s="99"/>
      <c r="Y757" s="99"/>
      <c r="Z757" s="160"/>
      <c r="AA757" s="99"/>
      <c r="AB757" s="159"/>
      <c r="AC757" s="158"/>
      <c r="AD757" s="99"/>
      <c r="AE757" s="99"/>
      <c r="AF757" s="99"/>
      <c r="AG757" s="99"/>
      <c r="AH757" s="99"/>
      <c r="AI757" s="157"/>
      <c r="AJ757" s="99"/>
      <c r="AK757" s="99"/>
      <c r="AL757" s="99"/>
      <c r="AM757" s="99"/>
      <c r="AN757" s="161"/>
      <c r="AO757" s="99"/>
      <c r="AP757" s="99"/>
      <c r="AQ757" s="99"/>
      <c r="AR757" s="99"/>
      <c r="AS757" s="99"/>
      <c r="AT757" s="99"/>
      <c r="AU757" s="99"/>
      <c r="AV757" s="99"/>
      <c r="AW757" s="157"/>
      <c r="AX757" s="99"/>
      <c r="AY757" s="99"/>
      <c r="AZ757" s="99"/>
      <c r="BA757" s="99"/>
    </row>
    <row r="758" spans="1:53" ht="15.75" customHeight="1" x14ac:dyDescent="0.25">
      <c r="A758" s="99"/>
      <c r="B758" s="100"/>
      <c r="C758" s="99"/>
      <c r="D758" s="99"/>
      <c r="E758" s="99"/>
      <c r="F758" s="99"/>
      <c r="G758" s="99"/>
      <c r="H758" s="99"/>
      <c r="I758" s="99"/>
      <c r="J758" s="161"/>
      <c r="K758" s="161"/>
      <c r="L758" s="161"/>
      <c r="M758" s="161"/>
      <c r="N758" s="99"/>
      <c r="O758" s="99"/>
      <c r="P758" s="99"/>
      <c r="Q758" s="99"/>
      <c r="R758" s="99"/>
      <c r="S758" s="99"/>
      <c r="T758" s="99"/>
      <c r="U758" s="99"/>
      <c r="V758" s="99"/>
      <c r="W758" s="99"/>
      <c r="X758" s="99"/>
      <c r="Y758" s="99"/>
      <c r="Z758" s="160"/>
      <c r="AA758" s="99"/>
      <c r="AB758" s="159"/>
      <c r="AC758" s="158"/>
      <c r="AD758" s="99"/>
      <c r="AE758" s="99"/>
      <c r="AF758" s="99"/>
      <c r="AG758" s="99"/>
      <c r="AH758" s="99"/>
      <c r="AI758" s="157"/>
      <c r="AJ758" s="99"/>
      <c r="AK758" s="99"/>
      <c r="AL758" s="99"/>
      <c r="AM758" s="99"/>
      <c r="AN758" s="161"/>
      <c r="AO758" s="99"/>
      <c r="AP758" s="99"/>
      <c r="AQ758" s="99"/>
      <c r="AR758" s="99"/>
      <c r="AS758" s="99"/>
      <c r="AT758" s="99"/>
      <c r="AU758" s="99"/>
      <c r="AV758" s="99"/>
      <c r="AW758" s="157"/>
      <c r="AX758" s="99"/>
      <c r="AY758" s="99"/>
      <c r="AZ758" s="99"/>
      <c r="BA758" s="99"/>
    </row>
    <row r="759" spans="1:53" ht="15.75" customHeight="1" x14ac:dyDescent="0.25">
      <c r="A759" s="99"/>
      <c r="B759" s="100"/>
      <c r="C759" s="99"/>
      <c r="D759" s="99"/>
      <c r="E759" s="99"/>
      <c r="F759" s="99"/>
      <c r="G759" s="99"/>
      <c r="H759" s="99"/>
      <c r="I759" s="99"/>
      <c r="J759" s="161"/>
      <c r="K759" s="161"/>
      <c r="L759" s="161"/>
      <c r="M759" s="161"/>
      <c r="N759" s="99"/>
      <c r="O759" s="99"/>
      <c r="P759" s="99"/>
      <c r="Q759" s="99"/>
      <c r="R759" s="99"/>
      <c r="S759" s="99"/>
      <c r="T759" s="99"/>
      <c r="U759" s="99"/>
      <c r="V759" s="99"/>
      <c r="W759" s="99"/>
      <c r="X759" s="99"/>
      <c r="Y759" s="99"/>
      <c r="Z759" s="160"/>
      <c r="AA759" s="99"/>
      <c r="AB759" s="159"/>
      <c r="AC759" s="158"/>
      <c r="AD759" s="99"/>
      <c r="AE759" s="99"/>
      <c r="AF759" s="99"/>
      <c r="AG759" s="99"/>
      <c r="AH759" s="99"/>
      <c r="AI759" s="157"/>
      <c r="AJ759" s="99"/>
      <c r="AK759" s="99"/>
      <c r="AL759" s="99"/>
      <c r="AM759" s="99"/>
      <c r="AN759" s="161"/>
      <c r="AO759" s="99"/>
      <c r="AP759" s="99"/>
      <c r="AQ759" s="99"/>
      <c r="AR759" s="99"/>
      <c r="AS759" s="99"/>
      <c r="AT759" s="99"/>
      <c r="AU759" s="99"/>
      <c r="AV759" s="99"/>
      <c r="AW759" s="157"/>
      <c r="AX759" s="99"/>
      <c r="AY759" s="99"/>
      <c r="AZ759" s="99"/>
      <c r="BA759" s="99"/>
    </row>
    <row r="760" spans="1:53" ht="15.75" customHeight="1" x14ac:dyDescent="0.25">
      <c r="A760" s="99"/>
      <c r="B760" s="100"/>
      <c r="C760" s="99"/>
      <c r="D760" s="99"/>
      <c r="E760" s="99"/>
      <c r="F760" s="99"/>
      <c r="G760" s="99"/>
      <c r="H760" s="99"/>
      <c r="I760" s="99"/>
      <c r="J760" s="161"/>
      <c r="K760" s="161"/>
      <c r="L760" s="161"/>
      <c r="M760" s="161"/>
      <c r="N760" s="99"/>
      <c r="O760" s="99"/>
      <c r="P760" s="99"/>
      <c r="Q760" s="99"/>
      <c r="R760" s="99"/>
      <c r="S760" s="99"/>
      <c r="T760" s="99"/>
      <c r="U760" s="99"/>
      <c r="V760" s="99"/>
      <c r="W760" s="99"/>
      <c r="X760" s="99"/>
      <c r="Y760" s="99"/>
      <c r="Z760" s="160"/>
      <c r="AA760" s="99"/>
      <c r="AB760" s="159"/>
      <c r="AC760" s="158"/>
      <c r="AD760" s="99"/>
      <c r="AE760" s="99"/>
      <c r="AF760" s="99"/>
      <c r="AG760" s="99"/>
      <c r="AH760" s="99"/>
      <c r="AI760" s="157"/>
      <c r="AJ760" s="99"/>
      <c r="AK760" s="99"/>
      <c r="AL760" s="99"/>
      <c r="AM760" s="99"/>
      <c r="AN760" s="161"/>
      <c r="AO760" s="99"/>
      <c r="AP760" s="99"/>
      <c r="AQ760" s="99"/>
      <c r="AR760" s="99"/>
      <c r="AS760" s="99"/>
      <c r="AT760" s="99"/>
      <c r="AU760" s="99"/>
      <c r="AV760" s="99"/>
      <c r="AW760" s="157"/>
      <c r="AX760" s="99"/>
      <c r="AY760" s="99"/>
      <c r="AZ760" s="99"/>
      <c r="BA760" s="99"/>
    </row>
    <row r="761" spans="1:53" ht="15.75" customHeight="1" x14ac:dyDescent="0.25">
      <c r="A761" s="99"/>
      <c r="B761" s="100"/>
      <c r="C761" s="99"/>
      <c r="D761" s="99"/>
      <c r="E761" s="99"/>
      <c r="F761" s="99"/>
      <c r="G761" s="99"/>
      <c r="H761" s="99"/>
      <c r="I761" s="99"/>
      <c r="J761" s="161"/>
      <c r="K761" s="161"/>
      <c r="L761" s="161"/>
      <c r="M761" s="161"/>
      <c r="N761" s="99"/>
      <c r="O761" s="99"/>
      <c r="P761" s="99"/>
      <c r="Q761" s="99"/>
      <c r="R761" s="99"/>
      <c r="S761" s="99"/>
      <c r="T761" s="99"/>
      <c r="U761" s="99"/>
      <c r="V761" s="99"/>
      <c r="W761" s="99"/>
      <c r="X761" s="99"/>
      <c r="Y761" s="99"/>
      <c r="Z761" s="160"/>
      <c r="AA761" s="99"/>
      <c r="AB761" s="159"/>
      <c r="AC761" s="158"/>
      <c r="AD761" s="99"/>
      <c r="AE761" s="99"/>
      <c r="AF761" s="99"/>
      <c r="AG761" s="99"/>
      <c r="AH761" s="99"/>
      <c r="AI761" s="157"/>
      <c r="AJ761" s="99"/>
      <c r="AK761" s="99"/>
      <c r="AL761" s="99"/>
      <c r="AM761" s="99"/>
      <c r="AN761" s="161"/>
      <c r="AO761" s="99"/>
      <c r="AP761" s="99"/>
      <c r="AQ761" s="99"/>
      <c r="AR761" s="99"/>
      <c r="AS761" s="99"/>
      <c r="AT761" s="99"/>
      <c r="AU761" s="99"/>
      <c r="AV761" s="99"/>
      <c r="AW761" s="157"/>
      <c r="AX761" s="99"/>
      <c r="AY761" s="99"/>
      <c r="AZ761" s="99"/>
      <c r="BA761" s="99"/>
    </row>
    <row r="762" spans="1:53" ht="15.75" customHeight="1" x14ac:dyDescent="0.25">
      <c r="A762" s="99"/>
      <c r="B762" s="100"/>
      <c r="C762" s="99"/>
      <c r="D762" s="99"/>
      <c r="E762" s="99"/>
      <c r="F762" s="99"/>
      <c r="G762" s="99"/>
      <c r="H762" s="99"/>
      <c r="I762" s="99"/>
      <c r="J762" s="161"/>
      <c r="K762" s="161"/>
      <c r="L762" s="161"/>
      <c r="M762" s="161"/>
      <c r="N762" s="99"/>
      <c r="O762" s="99"/>
      <c r="P762" s="99"/>
      <c r="Q762" s="99"/>
      <c r="R762" s="99"/>
      <c r="S762" s="99"/>
      <c r="T762" s="99"/>
      <c r="U762" s="99"/>
      <c r="V762" s="99"/>
      <c r="W762" s="99"/>
      <c r="X762" s="99"/>
      <c r="Y762" s="99"/>
      <c r="Z762" s="160"/>
      <c r="AA762" s="99"/>
      <c r="AB762" s="159"/>
      <c r="AC762" s="158"/>
      <c r="AD762" s="99"/>
      <c r="AE762" s="99"/>
      <c r="AF762" s="99"/>
      <c r="AG762" s="99"/>
      <c r="AH762" s="99"/>
      <c r="AI762" s="157"/>
      <c r="AJ762" s="99"/>
      <c r="AK762" s="99"/>
      <c r="AL762" s="99"/>
      <c r="AM762" s="99"/>
      <c r="AN762" s="161"/>
      <c r="AO762" s="99"/>
      <c r="AP762" s="99"/>
      <c r="AQ762" s="99"/>
      <c r="AR762" s="99"/>
      <c r="AS762" s="99"/>
      <c r="AT762" s="99"/>
      <c r="AU762" s="99"/>
      <c r="AV762" s="99"/>
      <c r="AW762" s="157"/>
      <c r="AX762" s="99"/>
      <c r="AY762" s="99"/>
      <c r="AZ762" s="99"/>
      <c r="BA762" s="99"/>
    </row>
    <row r="763" spans="1:53" ht="15.75" customHeight="1" x14ac:dyDescent="0.25">
      <c r="A763" s="99"/>
      <c r="B763" s="100"/>
      <c r="C763" s="99"/>
      <c r="D763" s="99"/>
      <c r="E763" s="99"/>
      <c r="F763" s="99"/>
      <c r="G763" s="99"/>
      <c r="H763" s="99"/>
      <c r="I763" s="99"/>
      <c r="J763" s="161"/>
      <c r="K763" s="161"/>
      <c r="L763" s="161"/>
      <c r="M763" s="161"/>
      <c r="N763" s="99"/>
      <c r="O763" s="99"/>
      <c r="P763" s="99"/>
      <c r="Q763" s="99"/>
      <c r="R763" s="99"/>
      <c r="S763" s="99"/>
      <c r="T763" s="99"/>
      <c r="U763" s="99"/>
      <c r="V763" s="99"/>
      <c r="W763" s="99"/>
      <c r="X763" s="99"/>
      <c r="Y763" s="99"/>
      <c r="Z763" s="160"/>
      <c r="AA763" s="99"/>
      <c r="AB763" s="159"/>
      <c r="AC763" s="158"/>
      <c r="AD763" s="99"/>
      <c r="AE763" s="99"/>
      <c r="AF763" s="99"/>
      <c r="AG763" s="99"/>
      <c r="AH763" s="99"/>
      <c r="AI763" s="157"/>
      <c r="AJ763" s="99"/>
      <c r="AK763" s="99"/>
      <c r="AL763" s="99"/>
      <c r="AM763" s="99"/>
      <c r="AN763" s="161"/>
      <c r="AO763" s="99"/>
      <c r="AP763" s="99"/>
      <c r="AQ763" s="99"/>
      <c r="AR763" s="99"/>
      <c r="AS763" s="99"/>
      <c r="AT763" s="99"/>
      <c r="AU763" s="99"/>
      <c r="AV763" s="99"/>
      <c r="AW763" s="157"/>
      <c r="AX763" s="99"/>
      <c r="AY763" s="99"/>
      <c r="AZ763" s="99"/>
      <c r="BA763" s="99"/>
    </row>
    <row r="764" spans="1:53" ht="15.75" customHeight="1" x14ac:dyDescent="0.25">
      <c r="A764" s="99"/>
      <c r="B764" s="100"/>
      <c r="C764" s="99"/>
      <c r="D764" s="99"/>
      <c r="E764" s="99"/>
      <c r="F764" s="99"/>
      <c r="G764" s="99"/>
      <c r="H764" s="99"/>
      <c r="I764" s="99"/>
      <c r="J764" s="161"/>
      <c r="K764" s="161"/>
      <c r="L764" s="161"/>
      <c r="M764" s="161"/>
      <c r="N764" s="99"/>
      <c r="O764" s="99"/>
      <c r="P764" s="99"/>
      <c r="Q764" s="99"/>
      <c r="R764" s="99"/>
      <c r="S764" s="99"/>
      <c r="T764" s="99"/>
      <c r="U764" s="99"/>
      <c r="V764" s="99"/>
      <c r="W764" s="99"/>
      <c r="X764" s="99"/>
      <c r="Y764" s="99"/>
      <c r="Z764" s="160"/>
      <c r="AA764" s="99"/>
      <c r="AB764" s="159"/>
      <c r="AC764" s="158"/>
      <c r="AD764" s="99"/>
      <c r="AE764" s="99"/>
      <c r="AF764" s="99"/>
      <c r="AG764" s="99"/>
      <c r="AH764" s="99"/>
      <c r="AI764" s="157"/>
      <c r="AJ764" s="99"/>
      <c r="AK764" s="99"/>
      <c r="AL764" s="99"/>
      <c r="AM764" s="99"/>
      <c r="AN764" s="161"/>
      <c r="AO764" s="99"/>
      <c r="AP764" s="99"/>
      <c r="AQ764" s="99"/>
      <c r="AR764" s="99"/>
      <c r="AS764" s="99"/>
      <c r="AT764" s="99"/>
      <c r="AU764" s="99"/>
      <c r="AV764" s="99"/>
      <c r="AW764" s="157"/>
      <c r="AX764" s="99"/>
      <c r="AY764" s="99"/>
      <c r="AZ764" s="99"/>
      <c r="BA764" s="99"/>
    </row>
    <row r="765" spans="1:53" ht="15.75" customHeight="1" x14ac:dyDescent="0.25">
      <c r="A765" s="99"/>
      <c r="B765" s="100"/>
      <c r="C765" s="99"/>
      <c r="D765" s="99"/>
      <c r="E765" s="99"/>
      <c r="F765" s="99"/>
      <c r="G765" s="99"/>
      <c r="H765" s="99"/>
      <c r="I765" s="99"/>
      <c r="J765" s="161"/>
      <c r="K765" s="161"/>
      <c r="L765" s="161"/>
      <c r="M765" s="161"/>
      <c r="N765" s="99"/>
      <c r="O765" s="99"/>
      <c r="P765" s="99"/>
      <c r="Q765" s="99"/>
      <c r="R765" s="99"/>
      <c r="S765" s="99"/>
      <c r="T765" s="99"/>
      <c r="U765" s="99"/>
      <c r="V765" s="99"/>
      <c r="W765" s="99"/>
      <c r="X765" s="99"/>
      <c r="Y765" s="99"/>
      <c r="Z765" s="160"/>
      <c r="AA765" s="99"/>
      <c r="AB765" s="159"/>
      <c r="AC765" s="158"/>
      <c r="AD765" s="99"/>
      <c r="AE765" s="99"/>
      <c r="AF765" s="99"/>
      <c r="AG765" s="99"/>
      <c r="AH765" s="99"/>
      <c r="AI765" s="157"/>
      <c r="AJ765" s="99"/>
      <c r="AK765" s="99"/>
      <c r="AL765" s="99"/>
      <c r="AM765" s="99"/>
      <c r="AN765" s="161"/>
      <c r="AO765" s="99"/>
      <c r="AP765" s="99"/>
      <c r="AQ765" s="99"/>
      <c r="AR765" s="99"/>
      <c r="AS765" s="99"/>
      <c r="AT765" s="99"/>
      <c r="AU765" s="99"/>
      <c r="AV765" s="99"/>
      <c r="AW765" s="157"/>
      <c r="AX765" s="99"/>
      <c r="AY765" s="99"/>
      <c r="AZ765" s="99"/>
      <c r="BA765" s="99"/>
    </row>
    <row r="766" spans="1:53" ht="15.75" customHeight="1" x14ac:dyDescent="0.25">
      <c r="A766" s="99"/>
      <c r="B766" s="100"/>
      <c r="C766" s="99"/>
      <c r="D766" s="99"/>
      <c r="E766" s="99"/>
      <c r="F766" s="99"/>
      <c r="G766" s="99"/>
      <c r="H766" s="99"/>
      <c r="I766" s="99"/>
      <c r="J766" s="161"/>
      <c r="K766" s="161"/>
      <c r="L766" s="161"/>
      <c r="M766" s="161"/>
      <c r="N766" s="99"/>
      <c r="O766" s="99"/>
      <c r="P766" s="99"/>
      <c r="Q766" s="99"/>
      <c r="R766" s="99"/>
      <c r="S766" s="99"/>
      <c r="T766" s="99"/>
      <c r="U766" s="99"/>
      <c r="V766" s="99"/>
      <c r="W766" s="99"/>
      <c r="X766" s="99"/>
      <c r="Y766" s="99"/>
      <c r="Z766" s="160"/>
      <c r="AA766" s="99"/>
      <c r="AB766" s="159"/>
      <c r="AC766" s="158"/>
      <c r="AD766" s="99"/>
      <c r="AE766" s="99"/>
      <c r="AF766" s="99"/>
      <c r="AG766" s="99"/>
      <c r="AH766" s="99"/>
      <c r="AI766" s="157"/>
      <c r="AJ766" s="99"/>
      <c r="AK766" s="99"/>
      <c r="AL766" s="99"/>
      <c r="AM766" s="99"/>
      <c r="AN766" s="161"/>
      <c r="AO766" s="99"/>
      <c r="AP766" s="99"/>
      <c r="AQ766" s="99"/>
      <c r="AR766" s="99"/>
      <c r="AS766" s="99"/>
      <c r="AT766" s="99"/>
      <c r="AU766" s="99"/>
      <c r="AV766" s="99"/>
      <c r="AW766" s="157"/>
      <c r="AX766" s="99"/>
      <c r="AY766" s="99"/>
      <c r="AZ766" s="99"/>
      <c r="BA766" s="99"/>
    </row>
    <row r="767" spans="1:53" ht="15.75" customHeight="1" x14ac:dyDescent="0.25">
      <c r="A767" s="99"/>
      <c r="B767" s="100"/>
      <c r="C767" s="99"/>
      <c r="D767" s="99"/>
      <c r="E767" s="99"/>
      <c r="F767" s="99"/>
      <c r="G767" s="99"/>
      <c r="H767" s="99"/>
      <c r="I767" s="99"/>
      <c r="J767" s="161"/>
      <c r="K767" s="161"/>
      <c r="L767" s="161"/>
      <c r="M767" s="161"/>
      <c r="N767" s="99"/>
      <c r="O767" s="99"/>
      <c r="P767" s="99"/>
      <c r="Q767" s="99"/>
      <c r="R767" s="99"/>
      <c r="S767" s="99"/>
      <c r="T767" s="99"/>
      <c r="U767" s="99"/>
      <c r="V767" s="99"/>
      <c r="W767" s="99"/>
      <c r="X767" s="99"/>
      <c r="Y767" s="99"/>
      <c r="Z767" s="160"/>
      <c r="AA767" s="99"/>
      <c r="AB767" s="159"/>
      <c r="AC767" s="158"/>
      <c r="AD767" s="99"/>
      <c r="AE767" s="99"/>
      <c r="AF767" s="99"/>
      <c r="AG767" s="99"/>
      <c r="AH767" s="99"/>
      <c r="AI767" s="157"/>
      <c r="AJ767" s="99"/>
      <c r="AK767" s="99"/>
      <c r="AL767" s="99"/>
      <c r="AM767" s="99"/>
      <c r="AN767" s="161"/>
      <c r="AO767" s="99"/>
      <c r="AP767" s="99"/>
      <c r="AQ767" s="99"/>
      <c r="AR767" s="99"/>
      <c r="AS767" s="99"/>
      <c r="AT767" s="99"/>
      <c r="AU767" s="99"/>
      <c r="AV767" s="99"/>
      <c r="AW767" s="157"/>
      <c r="AX767" s="99"/>
      <c r="AY767" s="99"/>
      <c r="AZ767" s="99"/>
      <c r="BA767" s="99"/>
    </row>
    <row r="768" spans="1:53" ht="15.75" customHeight="1" x14ac:dyDescent="0.25">
      <c r="A768" s="99"/>
      <c r="B768" s="100"/>
      <c r="C768" s="99"/>
      <c r="D768" s="99"/>
      <c r="E768" s="99"/>
      <c r="F768" s="99"/>
      <c r="G768" s="99"/>
      <c r="H768" s="99"/>
      <c r="I768" s="99"/>
      <c r="J768" s="161"/>
      <c r="K768" s="161"/>
      <c r="L768" s="161"/>
      <c r="M768" s="161"/>
      <c r="N768" s="99"/>
      <c r="O768" s="99"/>
      <c r="P768" s="99"/>
      <c r="Q768" s="99"/>
      <c r="R768" s="99"/>
      <c r="S768" s="99"/>
      <c r="T768" s="99"/>
      <c r="U768" s="99"/>
      <c r="V768" s="99"/>
      <c r="W768" s="99"/>
      <c r="X768" s="99"/>
      <c r="Y768" s="99"/>
      <c r="Z768" s="160"/>
      <c r="AA768" s="99"/>
      <c r="AB768" s="159"/>
      <c r="AC768" s="158"/>
      <c r="AD768" s="99"/>
      <c r="AE768" s="99"/>
      <c r="AF768" s="99"/>
      <c r="AG768" s="99"/>
      <c r="AH768" s="99"/>
      <c r="AI768" s="157"/>
      <c r="AJ768" s="99"/>
      <c r="AK768" s="99"/>
      <c r="AL768" s="99"/>
      <c r="AM768" s="99"/>
      <c r="AN768" s="161"/>
      <c r="AO768" s="99"/>
      <c r="AP768" s="99"/>
      <c r="AQ768" s="99"/>
      <c r="AR768" s="99"/>
      <c r="AS768" s="99"/>
      <c r="AT768" s="99"/>
      <c r="AU768" s="99"/>
      <c r="AV768" s="99"/>
      <c r="AW768" s="157"/>
      <c r="AX768" s="99"/>
      <c r="AY768" s="99"/>
      <c r="AZ768" s="99"/>
      <c r="BA768" s="99"/>
    </row>
    <row r="769" spans="1:53" ht="15.75" customHeight="1" x14ac:dyDescent="0.25">
      <c r="A769" s="99"/>
      <c r="B769" s="100"/>
      <c r="C769" s="99"/>
      <c r="D769" s="99"/>
      <c r="E769" s="99"/>
      <c r="F769" s="99"/>
      <c r="G769" s="99"/>
      <c r="H769" s="99"/>
      <c r="I769" s="99"/>
      <c r="J769" s="161"/>
      <c r="K769" s="161"/>
      <c r="L769" s="161"/>
      <c r="M769" s="161"/>
      <c r="N769" s="99"/>
      <c r="O769" s="99"/>
      <c r="P769" s="99"/>
      <c r="Q769" s="99"/>
      <c r="R769" s="99"/>
      <c r="S769" s="99"/>
      <c r="T769" s="99"/>
      <c r="U769" s="99"/>
      <c r="V769" s="99"/>
      <c r="W769" s="99"/>
      <c r="X769" s="99"/>
      <c r="Y769" s="99"/>
      <c r="Z769" s="160"/>
      <c r="AA769" s="99"/>
      <c r="AB769" s="159"/>
      <c r="AC769" s="158"/>
      <c r="AD769" s="99"/>
      <c r="AE769" s="99"/>
      <c r="AF769" s="99"/>
      <c r="AG769" s="99"/>
      <c r="AH769" s="99"/>
      <c r="AI769" s="157"/>
      <c r="AJ769" s="99"/>
      <c r="AK769" s="99"/>
      <c r="AL769" s="99"/>
      <c r="AM769" s="99"/>
      <c r="AN769" s="161"/>
      <c r="AO769" s="99"/>
      <c r="AP769" s="99"/>
      <c r="AQ769" s="99"/>
      <c r="AR769" s="99"/>
      <c r="AS769" s="99"/>
      <c r="AT769" s="99"/>
      <c r="AU769" s="99"/>
      <c r="AV769" s="99"/>
      <c r="AW769" s="157"/>
      <c r="AX769" s="99"/>
      <c r="AY769" s="99"/>
      <c r="AZ769" s="99"/>
      <c r="BA769" s="99"/>
    </row>
    <row r="770" spans="1:53" ht="15.75" customHeight="1" x14ac:dyDescent="0.25">
      <c r="A770" s="99"/>
      <c r="B770" s="100"/>
      <c r="C770" s="99"/>
      <c r="D770" s="99"/>
      <c r="E770" s="99"/>
      <c r="F770" s="99"/>
      <c r="G770" s="99"/>
      <c r="H770" s="99"/>
      <c r="I770" s="99"/>
      <c r="J770" s="161"/>
      <c r="K770" s="161"/>
      <c r="L770" s="161"/>
      <c r="M770" s="161"/>
      <c r="N770" s="99"/>
      <c r="O770" s="99"/>
      <c r="P770" s="99"/>
      <c r="Q770" s="99"/>
      <c r="R770" s="99"/>
      <c r="S770" s="99"/>
      <c r="T770" s="99"/>
      <c r="U770" s="99"/>
      <c r="V770" s="99"/>
      <c r="W770" s="99"/>
      <c r="X770" s="99"/>
      <c r="Y770" s="99"/>
      <c r="Z770" s="160"/>
      <c r="AA770" s="99"/>
      <c r="AB770" s="159"/>
      <c r="AC770" s="158"/>
      <c r="AD770" s="99"/>
      <c r="AE770" s="99"/>
      <c r="AF770" s="99"/>
      <c r="AG770" s="99"/>
      <c r="AH770" s="99"/>
      <c r="AI770" s="157"/>
      <c r="AJ770" s="99"/>
      <c r="AK770" s="99"/>
      <c r="AL770" s="99"/>
      <c r="AM770" s="99"/>
      <c r="AN770" s="161"/>
      <c r="AO770" s="99"/>
      <c r="AP770" s="99"/>
      <c r="AQ770" s="99"/>
      <c r="AR770" s="99"/>
      <c r="AS770" s="99"/>
      <c r="AT770" s="99"/>
      <c r="AU770" s="99"/>
      <c r="AV770" s="99"/>
      <c r="AW770" s="157"/>
      <c r="AX770" s="99"/>
      <c r="AY770" s="99"/>
      <c r="AZ770" s="99"/>
      <c r="BA770" s="99"/>
    </row>
    <row r="771" spans="1:53" ht="15.75" customHeight="1" x14ac:dyDescent="0.25">
      <c r="A771" s="99"/>
      <c r="B771" s="100"/>
      <c r="C771" s="99"/>
      <c r="D771" s="99"/>
      <c r="E771" s="99"/>
      <c r="F771" s="99"/>
      <c r="G771" s="99"/>
      <c r="H771" s="99"/>
      <c r="I771" s="99"/>
      <c r="J771" s="161"/>
      <c r="K771" s="161"/>
      <c r="L771" s="161"/>
      <c r="M771" s="161"/>
      <c r="N771" s="99"/>
      <c r="O771" s="99"/>
      <c r="P771" s="99"/>
      <c r="Q771" s="99"/>
      <c r="R771" s="99"/>
      <c r="S771" s="99"/>
      <c r="T771" s="99"/>
      <c r="U771" s="99"/>
      <c r="V771" s="99"/>
      <c r="W771" s="99"/>
      <c r="X771" s="99"/>
      <c r="Y771" s="99"/>
      <c r="Z771" s="160"/>
      <c r="AA771" s="99"/>
      <c r="AB771" s="159"/>
      <c r="AC771" s="158"/>
      <c r="AD771" s="99"/>
      <c r="AE771" s="99"/>
      <c r="AF771" s="99"/>
      <c r="AG771" s="99"/>
      <c r="AH771" s="99"/>
      <c r="AI771" s="157"/>
      <c r="AJ771" s="99"/>
      <c r="AK771" s="99"/>
      <c r="AL771" s="99"/>
      <c r="AM771" s="99"/>
      <c r="AN771" s="161"/>
      <c r="AO771" s="99"/>
      <c r="AP771" s="99"/>
      <c r="AQ771" s="99"/>
      <c r="AR771" s="99"/>
      <c r="AS771" s="99"/>
      <c r="AT771" s="99"/>
      <c r="AU771" s="99"/>
      <c r="AV771" s="99"/>
      <c r="AW771" s="157"/>
      <c r="AX771" s="99"/>
      <c r="AY771" s="99"/>
      <c r="AZ771" s="99"/>
      <c r="BA771" s="99"/>
    </row>
    <row r="772" spans="1:53" ht="15.75" customHeight="1" x14ac:dyDescent="0.25">
      <c r="A772" s="99"/>
      <c r="B772" s="100"/>
      <c r="C772" s="99"/>
      <c r="D772" s="99"/>
      <c r="E772" s="99"/>
      <c r="F772" s="99"/>
      <c r="G772" s="99"/>
      <c r="H772" s="99"/>
      <c r="I772" s="99"/>
      <c r="J772" s="161"/>
      <c r="K772" s="161"/>
      <c r="L772" s="161"/>
      <c r="M772" s="161"/>
      <c r="N772" s="99"/>
      <c r="O772" s="99"/>
      <c r="P772" s="99"/>
      <c r="Q772" s="99"/>
      <c r="R772" s="99"/>
      <c r="S772" s="99"/>
      <c r="T772" s="99"/>
      <c r="U772" s="99"/>
      <c r="V772" s="99"/>
      <c r="W772" s="99"/>
      <c r="X772" s="99"/>
      <c r="Y772" s="99"/>
      <c r="Z772" s="160"/>
      <c r="AA772" s="99"/>
      <c r="AB772" s="159"/>
      <c r="AC772" s="158"/>
      <c r="AD772" s="99"/>
      <c r="AE772" s="99"/>
      <c r="AF772" s="99"/>
      <c r="AG772" s="99"/>
      <c r="AH772" s="99"/>
      <c r="AI772" s="157"/>
      <c r="AJ772" s="99"/>
      <c r="AK772" s="99"/>
      <c r="AL772" s="99"/>
      <c r="AM772" s="99"/>
      <c r="AN772" s="161"/>
      <c r="AO772" s="99"/>
      <c r="AP772" s="99"/>
      <c r="AQ772" s="99"/>
      <c r="AR772" s="99"/>
      <c r="AS772" s="99"/>
      <c r="AT772" s="99"/>
      <c r="AU772" s="99"/>
      <c r="AV772" s="99"/>
      <c r="AW772" s="157"/>
      <c r="AX772" s="99"/>
      <c r="AY772" s="99"/>
      <c r="AZ772" s="99"/>
      <c r="BA772" s="99"/>
    </row>
    <row r="773" spans="1:53" ht="15.75" customHeight="1" x14ac:dyDescent="0.25">
      <c r="A773" s="99"/>
      <c r="B773" s="100"/>
      <c r="C773" s="99"/>
      <c r="D773" s="99"/>
      <c r="E773" s="99"/>
      <c r="F773" s="99"/>
      <c r="G773" s="99"/>
      <c r="H773" s="99"/>
      <c r="I773" s="99"/>
      <c r="J773" s="161"/>
      <c r="K773" s="161"/>
      <c r="L773" s="161"/>
      <c r="M773" s="161"/>
      <c r="N773" s="99"/>
      <c r="O773" s="99"/>
      <c r="P773" s="99"/>
      <c r="Q773" s="99"/>
      <c r="R773" s="99"/>
      <c r="S773" s="99"/>
      <c r="T773" s="99"/>
      <c r="U773" s="99"/>
      <c r="V773" s="99"/>
      <c r="W773" s="99"/>
      <c r="X773" s="99"/>
      <c r="Y773" s="99"/>
      <c r="Z773" s="160"/>
      <c r="AA773" s="99"/>
      <c r="AB773" s="159"/>
      <c r="AC773" s="158"/>
      <c r="AD773" s="99"/>
      <c r="AE773" s="99"/>
      <c r="AF773" s="99"/>
      <c r="AG773" s="99"/>
      <c r="AH773" s="99"/>
      <c r="AI773" s="157"/>
      <c r="AJ773" s="99"/>
      <c r="AK773" s="99"/>
      <c r="AL773" s="99"/>
      <c r="AM773" s="99"/>
      <c r="AN773" s="161"/>
      <c r="AO773" s="99"/>
      <c r="AP773" s="99"/>
      <c r="AQ773" s="99"/>
      <c r="AR773" s="99"/>
      <c r="AS773" s="99"/>
      <c r="AT773" s="99"/>
      <c r="AU773" s="99"/>
      <c r="AV773" s="99"/>
      <c r="AW773" s="157"/>
      <c r="AX773" s="99"/>
      <c r="AY773" s="99"/>
      <c r="AZ773" s="99"/>
      <c r="BA773" s="99"/>
    </row>
    <row r="774" spans="1:53" ht="15.75" customHeight="1" x14ac:dyDescent="0.25">
      <c r="A774" s="99"/>
      <c r="B774" s="100"/>
      <c r="C774" s="99"/>
      <c r="D774" s="99"/>
      <c r="E774" s="99"/>
      <c r="F774" s="99"/>
      <c r="G774" s="99"/>
      <c r="H774" s="99"/>
      <c r="I774" s="99"/>
      <c r="J774" s="161"/>
      <c r="K774" s="161"/>
      <c r="L774" s="161"/>
      <c r="M774" s="161"/>
      <c r="N774" s="99"/>
      <c r="O774" s="99"/>
      <c r="P774" s="99"/>
      <c r="Q774" s="99"/>
      <c r="R774" s="99"/>
      <c r="S774" s="99"/>
      <c r="T774" s="99"/>
      <c r="U774" s="99"/>
      <c r="V774" s="99"/>
      <c r="W774" s="99"/>
      <c r="X774" s="99"/>
      <c r="Y774" s="99"/>
      <c r="Z774" s="160"/>
      <c r="AA774" s="99"/>
      <c r="AB774" s="159"/>
      <c r="AC774" s="158"/>
      <c r="AD774" s="99"/>
      <c r="AE774" s="99"/>
      <c r="AF774" s="99"/>
      <c r="AG774" s="99"/>
      <c r="AH774" s="99"/>
      <c r="AI774" s="157"/>
      <c r="AJ774" s="99"/>
      <c r="AK774" s="99"/>
      <c r="AL774" s="99"/>
      <c r="AM774" s="99"/>
      <c r="AN774" s="161"/>
      <c r="AO774" s="99"/>
      <c r="AP774" s="99"/>
      <c r="AQ774" s="99"/>
      <c r="AR774" s="99"/>
      <c r="AS774" s="99"/>
      <c r="AT774" s="99"/>
      <c r="AU774" s="99"/>
      <c r="AV774" s="99"/>
      <c r="AW774" s="157"/>
      <c r="AX774" s="99"/>
      <c r="AY774" s="99"/>
      <c r="AZ774" s="99"/>
      <c r="BA774" s="99"/>
    </row>
    <row r="775" spans="1:53" ht="15.75" customHeight="1" x14ac:dyDescent="0.25">
      <c r="A775" s="99"/>
      <c r="B775" s="100"/>
      <c r="C775" s="99"/>
      <c r="D775" s="99"/>
      <c r="E775" s="99"/>
      <c r="F775" s="99"/>
      <c r="G775" s="99"/>
      <c r="H775" s="99"/>
      <c r="I775" s="99"/>
      <c r="J775" s="161"/>
      <c r="K775" s="161"/>
      <c r="L775" s="161"/>
      <c r="M775" s="161"/>
      <c r="N775" s="99"/>
      <c r="O775" s="99"/>
      <c r="P775" s="99"/>
      <c r="Q775" s="99"/>
      <c r="R775" s="99"/>
      <c r="S775" s="99"/>
      <c r="T775" s="99"/>
      <c r="U775" s="99"/>
      <c r="V775" s="99"/>
      <c r="W775" s="99"/>
      <c r="X775" s="99"/>
      <c r="Y775" s="99"/>
      <c r="Z775" s="160"/>
      <c r="AA775" s="99"/>
      <c r="AB775" s="159"/>
      <c r="AC775" s="158"/>
      <c r="AD775" s="99"/>
      <c r="AE775" s="99"/>
      <c r="AF775" s="99"/>
      <c r="AG775" s="99"/>
      <c r="AH775" s="99"/>
      <c r="AI775" s="157"/>
      <c r="AJ775" s="99"/>
      <c r="AK775" s="99"/>
      <c r="AL775" s="99"/>
      <c r="AM775" s="99"/>
      <c r="AN775" s="161"/>
      <c r="AO775" s="99"/>
      <c r="AP775" s="99"/>
      <c r="AQ775" s="99"/>
      <c r="AR775" s="99"/>
      <c r="AS775" s="99"/>
      <c r="AT775" s="99"/>
      <c r="AU775" s="99"/>
      <c r="AV775" s="99"/>
      <c r="AW775" s="157"/>
      <c r="AX775" s="99"/>
      <c r="AY775" s="99"/>
      <c r="AZ775" s="99"/>
      <c r="BA775" s="99"/>
    </row>
    <row r="776" spans="1:53" ht="15.75" customHeight="1" x14ac:dyDescent="0.25">
      <c r="A776" s="99"/>
      <c r="B776" s="100"/>
      <c r="C776" s="99"/>
      <c r="D776" s="99"/>
      <c r="E776" s="99"/>
      <c r="F776" s="99"/>
      <c r="G776" s="99"/>
      <c r="H776" s="99"/>
      <c r="I776" s="99"/>
      <c r="J776" s="161"/>
      <c r="K776" s="161"/>
      <c r="L776" s="161"/>
      <c r="M776" s="161"/>
      <c r="N776" s="99"/>
      <c r="O776" s="99"/>
      <c r="P776" s="99"/>
      <c r="Q776" s="99"/>
      <c r="R776" s="99"/>
      <c r="S776" s="99"/>
      <c r="T776" s="99"/>
      <c r="U776" s="99"/>
      <c r="V776" s="99"/>
      <c r="W776" s="99"/>
      <c r="X776" s="99"/>
      <c r="Y776" s="99"/>
      <c r="Z776" s="160"/>
      <c r="AA776" s="99"/>
      <c r="AB776" s="159"/>
      <c r="AC776" s="158"/>
      <c r="AD776" s="99"/>
      <c r="AE776" s="99"/>
      <c r="AF776" s="99"/>
      <c r="AG776" s="99"/>
      <c r="AH776" s="99"/>
      <c r="AI776" s="157"/>
      <c r="AJ776" s="99"/>
      <c r="AK776" s="99"/>
      <c r="AL776" s="99"/>
      <c r="AM776" s="99"/>
      <c r="AN776" s="161"/>
      <c r="AO776" s="99"/>
      <c r="AP776" s="99"/>
      <c r="AQ776" s="99"/>
      <c r="AR776" s="99"/>
      <c r="AS776" s="99"/>
      <c r="AT776" s="99"/>
      <c r="AU776" s="99"/>
      <c r="AV776" s="99"/>
      <c r="AW776" s="157"/>
      <c r="AX776" s="99"/>
      <c r="AY776" s="99"/>
      <c r="AZ776" s="99"/>
      <c r="BA776" s="99"/>
    </row>
    <row r="777" spans="1:53" ht="15.75" customHeight="1" x14ac:dyDescent="0.25">
      <c r="A777" s="99"/>
      <c r="B777" s="100"/>
      <c r="C777" s="99"/>
      <c r="D777" s="99"/>
      <c r="E777" s="99"/>
      <c r="F777" s="99"/>
      <c r="G777" s="99"/>
      <c r="H777" s="99"/>
      <c r="I777" s="99"/>
      <c r="J777" s="161"/>
      <c r="K777" s="161"/>
      <c r="L777" s="161"/>
      <c r="M777" s="161"/>
      <c r="N777" s="99"/>
      <c r="O777" s="99"/>
      <c r="P777" s="99"/>
      <c r="Q777" s="99"/>
      <c r="R777" s="99"/>
      <c r="S777" s="99"/>
      <c r="T777" s="99"/>
      <c r="U777" s="99"/>
      <c r="V777" s="99"/>
      <c r="W777" s="99"/>
      <c r="X777" s="99"/>
      <c r="Y777" s="99"/>
      <c r="Z777" s="160"/>
      <c r="AA777" s="99"/>
      <c r="AB777" s="159"/>
      <c r="AC777" s="158"/>
      <c r="AD777" s="99"/>
      <c r="AE777" s="99"/>
      <c r="AF777" s="99"/>
      <c r="AG777" s="99"/>
      <c r="AH777" s="99"/>
      <c r="AI777" s="157"/>
      <c r="AJ777" s="99"/>
      <c r="AK777" s="99"/>
      <c r="AL777" s="99"/>
      <c r="AM777" s="99"/>
      <c r="AN777" s="161"/>
      <c r="AO777" s="99"/>
      <c r="AP777" s="99"/>
      <c r="AQ777" s="99"/>
      <c r="AR777" s="99"/>
      <c r="AS777" s="99"/>
      <c r="AT777" s="99"/>
      <c r="AU777" s="99"/>
      <c r="AV777" s="99"/>
      <c r="AW777" s="157"/>
      <c r="AX777" s="99"/>
      <c r="AY777" s="99"/>
      <c r="AZ777" s="99"/>
      <c r="BA777" s="99"/>
    </row>
    <row r="778" spans="1:53" ht="15.75" customHeight="1" x14ac:dyDescent="0.25">
      <c r="A778" s="99"/>
      <c r="B778" s="100"/>
      <c r="C778" s="99"/>
      <c r="D778" s="99"/>
      <c r="E778" s="99"/>
      <c r="F778" s="99"/>
      <c r="G778" s="99"/>
      <c r="H778" s="99"/>
      <c r="I778" s="99"/>
      <c r="J778" s="161"/>
      <c r="K778" s="161"/>
      <c r="L778" s="161"/>
      <c r="M778" s="161"/>
      <c r="N778" s="99"/>
      <c r="O778" s="99"/>
      <c r="P778" s="99"/>
      <c r="Q778" s="99"/>
      <c r="R778" s="99"/>
      <c r="S778" s="99"/>
      <c r="T778" s="99"/>
      <c r="U778" s="99"/>
      <c r="V778" s="99"/>
      <c r="W778" s="99"/>
      <c r="X778" s="99"/>
      <c r="Y778" s="99"/>
      <c r="Z778" s="160"/>
      <c r="AA778" s="99"/>
      <c r="AB778" s="159"/>
      <c r="AC778" s="158"/>
      <c r="AD778" s="99"/>
      <c r="AE778" s="99"/>
      <c r="AF778" s="99"/>
      <c r="AG778" s="99"/>
      <c r="AH778" s="99"/>
      <c r="AI778" s="157"/>
      <c r="AJ778" s="99"/>
      <c r="AK778" s="99"/>
      <c r="AL778" s="99"/>
      <c r="AM778" s="99"/>
      <c r="AN778" s="161"/>
      <c r="AO778" s="99"/>
      <c r="AP778" s="99"/>
      <c r="AQ778" s="99"/>
      <c r="AR778" s="99"/>
      <c r="AS778" s="99"/>
      <c r="AT778" s="99"/>
      <c r="AU778" s="99"/>
      <c r="AV778" s="99"/>
      <c r="AW778" s="157"/>
      <c r="AX778" s="99"/>
      <c r="AY778" s="99"/>
      <c r="AZ778" s="99"/>
      <c r="BA778" s="99"/>
    </row>
    <row r="779" spans="1:53" ht="15.75" customHeight="1" x14ac:dyDescent="0.25">
      <c r="A779" s="99"/>
      <c r="B779" s="100"/>
      <c r="C779" s="99"/>
      <c r="D779" s="99"/>
      <c r="E779" s="99"/>
      <c r="F779" s="99"/>
      <c r="G779" s="99"/>
      <c r="H779" s="99"/>
      <c r="I779" s="99"/>
      <c r="J779" s="161"/>
      <c r="K779" s="161"/>
      <c r="L779" s="161"/>
      <c r="M779" s="161"/>
      <c r="N779" s="99"/>
      <c r="O779" s="99"/>
      <c r="P779" s="99"/>
      <c r="Q779" s="99"/>
      <c r="R779" s="99"/>
      <c r="S779" s="99"/>
      <c r="T779" s="99"/>
      <c r="U779" s="99"/>
      <c r="V779" s="99"/>
      <c r="W779" s="99"/>
      <c r="X779" s="99"/>
      <c r="Y779" s="99"/>
      <c r="Z779" s="160"/>
      <c r="AA779" s="99"/>
      <c r="AB779" s="159"/>
      <c r="AC779" s="158"/>
      <c r="AD779" s="99"/>
      <c r="AE779" s="99"/>
      <c r="AF779" s="99"/>
      <c r="AG779" s="99"/>
      <c r="AH779" s="99"/>
      <c r="AI779" s="157"/>
      <c r="AJ779" s="99"/>
      <c r="AK779" s="99"/>
      <c r="AL779" s="99"/>
      <c r="AM779" s="99"/>
      <c r="AN779" s="161"/>
      <c r="AO779" s="99"/>
      <c r="AP779" s="99"/>
      <c r="AQ779" s="99"/>
      <c r="AR779" s="99"/>
      <c r="AS779" s="99"/>
      <c r="AT779" s="99"/>
      <c r="AU779" s="99"/>
      <c r="AV779" s="99"/>
      <c r="AW779" s="157"/>
      <c r="AX779" s="99"/>
      <c r="AY779" s="99"/>
      <c r="AZ779" s="99"/>
      <c r="BA779" s="99"/>
    </row>
    <row r="780" spans="1:53" ht="15.75" customHeight="1" x14ac:dyDescent="0.25">
      <c r="A780" s="99"/>
      <c r="B780" s="100"/>
      <c r="C780" s="99"/>
      <c r="D780" s="99"/>
      <c r="E780" s="99"/>
      <c r="F780" s="99"/>
      <c r="G780" s="99"/>
      <c r="H780" s="99"/>
      <c r="I780" s="99"/>
      <c r="J780" s="161"/>
      <c r="K780" s="161"/>
      <c r="L780" s="161"/>
      <c r="M780" s="161"/>
      <c r="N780" s="99"/>
      <c r="O780" s="99"/>
      <c r="P780" s="99"/>
      <c r="Q780" s="99"/>
      <c r="R780" s="99"/>
      <c r="S780" s="99"/>
      <c r="T780" s="99"/>
      <c r="U780" s="99"/>
      <c r="V780" s="99"/>
      <c r="W780" s="99"/>
      <c r="X780" s="99"/>
      <c r="Y780" s="99"/>
      <c r="Z780" s="160"/>
      <c r="AA780" s="99"/>
      <c r="AB780" s="159"/>
      <c r="AC780" s="158"/>
      <c r="AD780" s="99"/>
      <c r="AE780" s="99"/>
      <c r="AF780" s="99"/>
      <c r="AG780" s="99"/>
      <c r="AH780" s="99"/>
      <c r="AI780" s="157"/>
      <c r="AJ780" s="99"/>
      <c r="AK780" s="99"/>
      <c r="AL780" s="99"/>
      <c r="AM780" s="99"/>
      <c r="AN780" s="161"/>
      <c r="AO780" s="99"/>
      <c r="AP780" s="99"/>
      <c r="AQ780" s="99"/>
      <c r="AR780" s="99"/>
      <c r="AS780" s="99"/>
      <c r="AT780" s="99"/>
      <c r="AU780" s="99"/>
      <c r="AV780" s="99"/>
      <c r="AW780" s="157"/>
      <c r="AX780" s="99"/>
      <c r="AY780" s="99"/>
      <c r="AZ780" s="99"/>
      <c r="BA780" s="99"/>
    </row>
    <row r="781" spans="1:53" ht="15.75" customHeight="1" x14ac:dyDescent="0.25">
      <c r="A781" s="99"/>
      <c r="B781" s="100"/>
      <c r="C781" s="99"/>
      <c r="D781" s="99"/>
      <c r="E781" s="99"/>
      <c r="F781" s="99"/>
      <c r="G781" s="99"/>
      <c r="H781" s="99"/>
      <c r="I781" s="99"/>
      <c r="J781" s="161"/>
      <c r="K781" s="161"/>
      <c r="L781" s="161"/>
      <c r="M781" s="161"/>
      <c r="N781" s="99"/>
      <c r="O781" s="99"/>
      <c r="P781" s="99"/>
      <c r="Q781" s="99"/>
      <c r="R781" s="99"/>
      <c r="S781" s="99"/>
      <c r="T781" s="99"/>
      <c r="U781" s="99"/>
      <c r="V781" s="99"/>
      <c r="W781" s="99"/>
      <c r="X781" s="99"/>
      <c r="Y781" s="99"/>
      <c r="Z781" s="160"/>
      <c r="AA781" s="99"/>
      <c r="AB781" s="159"/>
      <c r="AC781" s="158"/>
      <c r="AD781" s="99"/>
      <c r="AE781" s="99"/>
      <c r="AF781" s="99"/>
      <c r="AG781" s="99"/>
      <c r="AH781" s="99"/>
      <c r="AI781" s="157"/>
      <c r="AJ781" s="99"/>
      <c r="AK781" s="99"/>
      <c r="AL781" s="99"/>
      <c r="AM781" s="99"/>
      <c r="AN781" s="161"/>
      <c r="AO781" s="99"/>
      <c r="AP781" s="99"/>
      <c r="AQ781" s="99"/>
      <c r="AR781" s="99"/>
      <c r="AS781" s="99"/>
      <c r="AT781" s="99"/>
      <c r="AU781" s="99"/>
      <c r="AV781" s="99"/>
      <c r="AW781" s="157"/>
      <c r="AX781" s="99"/>
      <c r="AY781" s="99"/>
      <c r="AZ781" s="99"/>
      <c r="BA781" s="99"/>
    </row>
    <row r="782" spans="1:53" ht="15.75" customHeight="1" x14ac:dyDescent="0.25">
      <c r="A782" s="99"/>
      <c r="B782" s="100"/>
      <c r="C782" s="99"/>
      <c r="D782" s="99"/>
      <c r="E782" s="99"/>
      <c r="F782" s="99"/>
      <c r="G782" s="99"/>
      <c r="H782" s="99"/>
      <c r="I782" s="99"/>
      <c r="J782" s="161"/>
      <c r="K782" s="161"/>
      <c r="L782" s="161"/>
      <c r="M782" s="161"/>
      <c r="N782" s="99"/>
      <c r="O782" s="99"/>
      <c r="P782" s="99"/>
      <c r="Q782" s="99"/>
      <c r="R782" s="99"/>
      <c r="S782" s="99"/>
      <c r="T782" s="99"/>
      <c r="U782" s="99"/>
      <c r="V782" s="99"/>
      <c r="W782" s="99"/>
      <c r="X782" s="99"/>
      <c r="Y782" s="99"/>
      <c r="Z782" s="160"/>
      <c r="AA782" s="99"/>
      <c r="AB782" s="159"/>
      <c r="AC782" s="158"/>
      <c r="AD782" s="99"/>
      <c r="AE782" s="99"/>
      <c r="AF782" s="99"/>
      <c r="AG782" s="99"/>
      <c r="AH782" s="99"/>
      <c r="AI782" s="157"/>
      <c r="AJ782" s="99"/>
      <c r="AK782" s="99"/>
      <c r="AL782" s="99"/>
      <c r="AM782" s="99"/>
      <c r="AN782" s="161"/>
      <c r="AO782" s="99"/>
      <c r="AP782" s="99"/>
      <c r="AQ782" s="99"/>
      <c r="AR782" s="99"/>
      <c r="AS782" s="99"/>
      <c r="AT782" s="99"/>
      <c r="AU782" s="99"/>
      <c r="AV782" s="99"/>
      <c r="AW782" s="157"/>
      <c r="AX782" s="99"/>
      <c r="AY782" s="99"/>
      <c r="AZ782" s="99"/>
      <c r="BA782" s="99"/>
    </row>
    <row r="783" spans="1:53" ht="15.75" customHeight="1" x14ac:dyDescent="0.25">
      <c r="A783" s="99"/>
      <c r="B783" s="100"/>
      <c r="C783" s="99"/>
      <c r="D783" s="99"/>
      <c r="E783" s="99"/>
      <c r="F783" s="99"/>
      <c r="G783" s="99"/>
      <c r="H783" s="99"/>
      <c r="I783" s="99"/>
      <c r="J783" s="161"/>
      <c r="K783" s="161"/>
      <c r="L783" s="161"/>
      <c r="M783" s="161"/>
      <c r="N783" s="99"/>
      <c r="O783" s="99"/>
      <c r="P783" s="99"/>
      <c r="Q783" s="99"/>
      <c r="R783" s="99"/>
      <c r="S783" s="99"/>
      <c r="T783" s="99"/>
      <c r="U783" s="99"/>
      <c r="V783" s="99"/>
      <c r="W783" s="99"/>
      <c r="X783" s="99"/>
      <c r="Y783" s="99"/>
      <c r="Z783" s="160"/>
      <c r="AA783" s="99"/>
      <c r="AB783" s="159"/>
      <c r="AC783" s="158"/>
      <c r="AD783" s="99"/>
      <c r="AE783" s="99"/>
      <c r="AF783" s="99"/>
      <c r="AG783" s="99"/>
      <c r="AH783" s="99"/>
      <c r="AI783" s="157"/>
      <c r="AJ783" s="99"/>
      <c r="AK783" s="99"/>
      <c r="AL783" s="99"/>
      <c r="AM783" s="99"/>
      <c r="AN783" s="161"/>
      <c r="AO783" s="99"/>
      <c r="AP783" s="99"/>
      <c r="AQ783" s="99"/>
      <c r="AR783" s="99"/>
      <c r="AS783" s="99"/>
      <c r="AT783" s="99"/>
      <c r="AU783" s="99"/>
      <c r="AV783" s="99"/>
      <c r="AW783" s="157"/>
      <c r="AX783" s="99"/>
      <c r="AY783" s="99"/>
      <c r="AZ783" s="99"/>
      <c r="BA783" s="99"/>
    </row>
    <row r="784" spans="1:53" ht="15.75" customHeight="1" x14ac:dyDescent="0.25">
      <c r="A784" s="99"/>
      <c r="B784" s="100"/>
      <c r="C784" s="99"/>
      <c r="D784" s="99"/>
      <c r="E784" s="99"/>
      <c r="F784" s="99"/>
      <c r="G784" s="99"/>
      <c r="H784" s="99"/>
      <c r="I784" s="99"/>
      <c r="J784" s="161"/>
      <c r="K784" s="161"/>
      <c r="L784" s="161"/>
      <c r="M784" s="161"/>
      <c r="N784" s="99"/>
      <c r="O784" s="99"/>
      <c r="P784" s="99"/>
      <c r="Q784" s="99"/>
      <c r="R784" s="99"/>
      <c r="S784" s="99"/>
      <c r="T784" s="99"/>
      <c r="U784" s="99"/>
      <c r="V784" s="99"/>
      <c r="W784" s="99"/>
      <c r="X784" s="99"/>
      <c r="Y784" s="99"/>
      <c r="Z784" s="160"/>
      <c r="AA784" s="99"/>
      <c r="AB784" s="159"/>
      <c r="AC784" s="158"/>
      <c r="AD784" s="99"/>
      <c r="AE784" s="99"/>
      <c r="AF784" s="99"/>
      <c r="AG784" s="99"/>
      <c r="AH784" s="99"/>
      <c r="AI784" s="157"/>
      <c r="AJ784" s="99"/>
      <c r="AK784" s="99"/>
      <c r="AL784" s="99"/>
      <c r="AM784" s="99"/>
      <c r="AN784" s="161"/>
      <c r="AO784" s="99"/>
      <c r="AP784" s="99"/>
      <c r="AQ784" s="99"/>
      <c r="AR784" s="99"/>
      <c r="AS784" s="99"/>
      <c r="AT784" s="99"/>
      <c r="AU784" s="99"/>
      <c r="AV784" s="99"/>
      <c r="AW784" s="157"/>
      <c r="AX784" s="99"/>
      <c r="AY784" s="99"/>
      <c r="AZ784" s="99"/>
      <c r="BA784" s="99"/>
    </row>
    <row r="785" spans="1:53" ht="15.75" customHeight="1" x14ac:dyDescent="0.25">
      <c r="A785" s="99"/>
      <c r="B785" s="100"/>
      <c r="C785" s="99"/>
      <c r="D785" s="99"/>
      <c r="E785" s="99"/>
      <c r="F785" s="99"/>
      <c r="G785" s="99"/>
      <c r="H785" s="99"/>
      <c r="I785" s="99"/>
      <c r="J785" s="161"/>
      <c r="K785" s="161"/>
      <c r="L785" s="161"/>
      <c r="M785" s="161"/>
      <c r="N785" s="99"/>
      <c r="O785" s="99"/>
      <c r="P785" s="99"/>
      <c r="Q785" s="99"/>
      <c r="R785" s="99"/>
      <c r="S785" s="99"/>
      <c r="T785" s="99"/>
      <c r="U785" s="99"/>
      <c r="V785" s="99"/>
      <c r="W785" s="99"/>
      <c r="X785" s="99"/>
      <c r="Y785" s="99"/>
      <c r="Z785" s="160"/>
      <c r="AA785" s="99"/>
      <c r="AB785" s="159"/>
      <c r="AC785" s="158"/>
      <c r="AD785" s="99"/>
      <c r="AE785" s="99"/>
      <c r="AF785" s="99"/>
      <c r="AG785" s="99"/>
      <c r="AH785" s="99"/>
      <c r="AI785" s="157"/>
      <c r="AJ785" s="99"/>
      <c r="AK785" s="99"/>
      <c r="AL785" s="99"/>
      <c r="AM785" s="99"/>
      <c r="AN785" s="161"/>
      <c r="AO785" s="99"/>
      <c r="AP785" s="99"/>
      <c r="AQ785" s="99"/>
      <c r="AR785" s="99"/>
      <c r="AS785" s="99"/>
      <c r="AT785" s="99"/>
      <c r="AU785" s="99"/>
      <c r="AV785" s="99"/>
      <c r="AW785" s="157"/>
      <c r="AX785" s="99"/>
      <c r="AY785" s="99"/>
      <c r="AZ785" s="99"/>
      <c r="BA785" s="99"/>
    </row>
    <row r="786" spans="1:53" ht="15.75" customHeight="1" x14ac:dyDescent="0.25">
      <c r="A786" s="99"/>
      <c r="B786" s="100"/>
      <c r="C786" s="99"/>
      <c r="D786" s="99"/>
      <c r="E786" s="99"/>
      <c r="F786" s="99"/>
      <c r="G786" s="99"/>
      <c r="H786" s="99"/>
      <c r="I786" s="99"/>
      <c r="J786" s="161"/>
      <c r="K786" s="161"/>
      <c r="L786" s="161"/>
      <c r="M786" s="161"/>
      <c r="N786" s="99"/>
      <c r="O786" s="99"/>
      <c r="P786" s="99"/>
      <c r="Q786" s="99"/>
      <c r="R786" s="99"/>
      <c r="S786" s="99"/>
      <c r="T786" s="99"/>
      <c r="U786" s="99"/>
      <c r="V786" s="99"/>
      <c r="W786" s="99"/>
      <c r="X786" s="99"/>
      <c r="Y786" s="99"/>
      <c r="Z786" s="160"/>
      <c r="AA786" s="99"/>
      <c r="AB786" s="159"/>
      <c r="AC786" s="158"/>
      <c r="AD786" s="99"/>
      <c r="AE786" s="99"/>
      <c r="AF786" s="99"/>
      <c r="AG786" s="99"/>
      <c r="AH786" s="99"/>
      <c r="AI786" s="157"/>
      <c r="AJ786" s="99"/>
      <c r="AK786" s="99"/>
      <c r="AL786" s="99"/>
      <c r="AM786" s="99"/>
      <c r="AN786" s="161"/>
      <c r="AO786" s="99"/>
      <c r="AP786" s="99"/>
      <c r="AQ786" s="99"/>
      <c r="AR786" s="99"/>
      <c r="AS786" s="99"/>
      <c r="AT786" s="99"/>
      <c r="AU786" s="99"/>
      <c r="AV786" s="99"/>
      <c r="AW786" s="157"/>
      <c r="AX786" s="99"/>
      <c r="AY786" s="99"/>
      <c r="AZ786" s="99"/>
      <c r="BA786" s="99"/>
    </row>
    <row r="787" spans="1:53" ht="15.75" customHeight="1" x14ac:dyDescent="0.25">
      <c r="A787" s="99"/>
      <c r="B787" s="100"/>
      <c r="C787" s="99"/>
      <c r="D787" s="99"/>
      <c r="E787" s="99"/>
      <c r="F787" s="99"/>
      <c r="G787" s="99"/>
      <c r="H787" s="99"/>
      <c r="I787" s="99"/>
      <c r="J787" s="161"/>
      <c r="K787" s="161"/>
      <c r="L787" s="161"/>
      <c r="M787" s="161"/>
      <c r="N787" s="99"/>
      <c r="O787" s="99"/>
      <c r="P787" s="99"/>
      <c r="Q787" s="99"/>
      <c r="R787" s="99"/>
      <c r="S787" s="99"/>
      <c r="T787" s="99"/>
      <c r="U787" s="99"/>
      <c r="V787" s="99"/>
      <c r="W787" s="99"/>
      <c r="X787" s="99"/>
      <c r="Y787" s="99"/>
      <c r="Z787" s="160"/>
      <c r="AA787" s="99"/>
      <c r="AB787" s="159"/>
      <c r="AC787" s="158"/>
      <c r="AD787" s="99"/>
      <c r="AE787" s="99"/>
      <c r="AF787" s="99"/>
      <c r="AG787" s="99"/>
      <c r="AH787" s="99"/>
      <c r="AI787" s="157"/>
      <c r="AJ787" s="99"/>
      <c r="AK787" s="99"/>
      <c r="AL787" s="99"/>
      <c r="AM787" s="99"/>
      <c r="AN787" s="161"/>
      <c r="AO787" s="99"/>
      <c r="AP787" s="99"/>
      <c r="AQ787" s="99"/>
      <c r="AR787" s="99"/>
      <c r="AS787" s="99"/>
      <c r="AT787" s="99"/>
      <c r="AU787" s="99"/>
      <c r="AV787" s="99"/>
      <c r="AW787" s="157"/>
      <c r="AX787" s="99"/>
      <c r="AY787" s="99"/>
      <c r="AZ787" s="99"/>
      <c r="BA787" s="99"/>
    </row>
    <row r="788" spans="1:53" ht="15.75" customHeight="1" x14ac:dyDescent="0.25">
      <c r="A788" s="99"/>
      <c r="B788" s="100"/>
      <c r="C788" s="99"/>
      <c r="D788" s="99"/>
      <c r="E788" s="99"/>
      <c r="F788" s="99"/>
      <c r="G788" s="99"/>
      <c r="H788" s="99"/>
      <c r="I788" s="99"/>
      <c r="J788" s="161"/>
      <c r="K788" s="161"/>
      <c r="L788" s="161"/>
      <c r="M788" s="161"/>
      <c r="N788" s="99"/>
      <c r="O788" s="99"/>
      <c r="P788" s="99"/>
      <c r="Q788" s="99"/>
      <c r="R788" s="99"/>
      <c r="S788" s="99"/>
      <c r="T788" s="99"/>
      <c r="U788" s="99"/>
      <c r="V788" s="99"/>
      <c r="W788" s="99"/>
      <c r="X788" s="99"/>
      <c r="Y788" s="99"/>
      <c r="Z788" s="160"/>
      <c r="AA788" s="99"/>
      <c r="AB788" s="159"/>
      <c r="AC788" s="158"/>
      <c r="AD788" s="99"/>
      <c r="AE788" s="99"/>
      <c r="AF788" s="99"/>
      <c r="AG788" s="99"/>
      <c r="AH788" s="99"/>
      <c r="AI788" s="157"/>
      <c r="AJ788" s="99"/>
      <c r="AK788" s="99"/>
      <c r="AL788" s="99"/>
      <c r="AM788" s="99"/>
      <c r="AN788" s="161"/>
      <c r="AO788" s="99"/>
      <c r="AP788" s="99"/>
      <c r="AQ788" s="99"/>
      <c r="AR788" s="99"/>
      <c r="AS788" s="99"/>
      <c r="AT788" s="99"/>
      <c r="AU788" s="99"/>
      <c r="AV788" s="99"/>
      <c r="AW788" s="157"/>
      <c r="AX788" s="99"/>
      <c r="AY788" s="99"/>
      <c r="AZ788" s="99"/>
      <c r="BA788" s="99"/>
    </row>
    <row r="789" spans="1:53" ht="15.75" customHeight="1" x14ac:dyDescent="0.25">
      <c r="A789" s="99"/>
      <c r="B789" s="100"/>
      <c r="C789" s="99"/>
      <c r="D789" s="99"/>
      <c r="E789" s="99"/>
      <c r="F789" s="99"/>
      <c r="G789" s="99"/>
      <c r="H789" s="99"/>
      <c r="I789" s="99"/>
      <c r="J789" s="161"/>
      <c r="K789" s="161"/>
      <c r="L789" s="161"/>
      <c r="M789" s="161"/>
      <c r="N789" s="99"/>
      <c r="O789" s="99"/>
      <c r="P789" s="99"/>
      <c r="Q789" s="99"/>
      <c r="R789" s="99"/>
      <c r="S789" s="99"/>
      <c r="T789" s="99"/>
      <c r="U789" s="99"/>
      <c r="V789" s="99"/>
      <c r="W789" s="99"/>
      <c r="X789" s="99"/>
      <c r="Y789" s="99"/>
      <c r="Z789" s="160"/>
      <c r="AA789" s="99"/>
      <c r="AB789" s="159"/>
      <c r="AC789" s="158"/>
      <c r="AD789" s="99"/>
      <c r="AE789" s="99"/>
      <c r="AF789" s="99"/>
      <c r="AG789" s="99"/>
      <c r="AH789" s="99"/>
      <c r="AI789" s="157"/>
      <c r="AJ789" s="99"/>
      <c r="AK789" s="99"/>
      <c r="AL789" s="99"/>
      <c r="AM789" s="99"/>
      <c r="AN789" s="161"/>
      <c r="AO789" s="99"/>
      <c r="AP789" s="99"/>
      <c r="AQ789" s="99"/>
      <c r="AR789" s="99"/>
      <c r="AS789" s="99"/>
      <c r="AT789" s="99"/>
      <c r="AU789" s="99"/>
      <c r="AV789" s="99"/>
      <c r="AW789" s="157"/>
      <c r="AX789" s="99"/>
      <c r="AY789" s="99"/>
      <c r="AZ789" s="99"/>
      <c r="BA789" s="99"/>
    </row>
    <row r="790" spans="1:53" ht="15.75" customHeight="1" x14ac:dyDescent="0.25">
      <c r="A790" s="99"/>
      <c r="B790" s="100"/>
      <c r="C790" s="99"/>
      <c r="D790" s="99"/>
      <c r="E790" s="99"/>
      <c r="F790" s="99"/>
      <c r="G790" s="99"/>
      <c r="H790" s="99"/>
      <c r="I790" s="99"/>
      <c r="J790" s="161"/>
      <c r="K790" s="161"/>
      <c r="L790" s="161"/>
      <c r="M790" s="161"/>
      <c r="N790" s="99"/>
      <c r="O790" s="99"/>
      <c r="P790" s="99"/>
      <c r="Q790" s="99"/>
      <c r="R790" s="99"/>
      <c r="S790" s="99"/>
      <c r="T790" s="99"/>
      <c r="U790" s="99"/>
      <c r="V790" s="99"/>
      <c r="W790" s="99"/>
      <c r="X790" s="99"/>
      <c r="Y790" s="99"/>
      <c r="Z790" s="160"/>
      <c r="AA790" s="99"/>
      <c r="AB790" s="159"/>
      <c r="AC790" s="158"/>
      <c r="AD790" s="99"/>
      <c r="AE790" s="99"/>
      <c r="AF790" s="99"/>
      <c r="AG790" s="99"/>
      <c r="AH790" s="99"/>
      <c r="AI790" s="157"/>
      <c r="AJ790" s="99"/>
      <c r="AK790" s="99"/>
      <c r="AL790" s="99"/>
      <c r="AM790" s="99"/>
      <c r="AN790" s="161"/>
      <c r="AO790" s="99"/>
      <c r="AP790" s="99"/>
      <c r="AQ790" s="99"/>
      <c r="AR790" s="99"/>
      <c r="AS790" s="99"/>
      <c r="AT790" s="99"/>
      <c r="AU790" s="99"/>
      <c r="AV790" s="99"/>
      <c r="AW790" s="157"/>
      <c r="AX790" s="99"/>
      <c r="AY790" s="99"/>
      <c r="AZ790" s="99"/>
      <c r="BA790" s="99"/>
    </row>
    <row r="791" spans="1:53" ht="15.75" customHeight="1" x14ac:dyDescent="0.25">
      <c r="A791" s="99"/>
      <c r="B791" s="100"/>
      <c r="C791" s="99"/>
      <c r="D791" s="99"/>
      <c r="E791" s="99"/>
      <c r="F791" s="99"/>
      <c r="G791" s="99"/>
      <c r="H791" s="99"/>
      <c r="I791" s="99"/>
      <c r="J791" s="161"/>
      <c r="K791" s="161"/>
      <c r="L791" s="161"/>
      <c r="M791" s="161"/>
      <c r="N791" s="99"/>
      <c r="O791" s="99"/>
      <c r="P791" s="99"/>
      <c r="Q791" s="99"/>
      <c r="R791" s="99"/>
      <c r="S791" s="99"/>
      <c r="T791" s="99"/>
      <c r="U791" s="99"/>
      <c r="V791" s="99"/>
      <c r="W791" s="99"/>
      <c r="X791" s="99"/>
      <c r="Y791" s="99"/>
      <c r="Z791" s="160"/>
      <c r="AA791" s="99"/>
      <c r="AB791" s="159"/>
      <c r="AC791" s="158"/>
      <c r="AD791" s="99"/>
      <c r="AE791" s="99"/>
      <c r="AF791" s="99"/>
      <c r="AG791" s="99"/>
      <c r="AH791" s="99"/>
      <c r="AI791" s="157"/>
      <c r="AJ791" s="99"/>
      <c r="AK791" s="99"/>
      <c r="AL791" s="99"/>
      <c r="AM791" s="99"/>
      <c r="AN791" s="161"/>
      <c r="AO791" s="99"/>
      <c r="AP791" s="99"/>
      <c r="AQ791" s="99"/>
      <c r="AR791" s="99"/>
      <c r="AS791" s="99"/>
      <c r="AT791" s="99"/>
      <c r="AU791" s="99"/>
      <c r="AV791" s="99"/>
      <c r="AW791" s="157"/>
      <c r="AX791" s="99"/>
      <c r="AY791" s="99"/>
      <c r="AZ791" s="99"/>
      <c r="BA791" s="99"/>
    </row>
    <row r="792" spans="1:53" ht="15.75" customHeight="1" x14ac:dyDescent="0.25">
      <c r="A792" s="99"/>
      <c r="B792" s="100"/>
      <c r="C792" s="99"/>
      <c r="D792" s="99"/>
      <c r="E792" s="99"/>
      <c r="F792" s="99"/>
      <c r="G792" s="99"/>
      <c r="H792" s="99"/>
      <c r="I792" s="99"/>
      <c r="J792" s="161"/>
      <c r="K792" s="161"/>
      <c r="L792" s="161"/>
      <c r="M792" s="161"/>
      <c r="N792" s="99"/>
      <c r="O792" s="99"/>
      <c r="P792" s="99"/>
      <c r="Q792" s="99"/>
      <c r="R792" s="99"/>
      <c r="S792" s="99"/>
      <c r="T792" s="99"/>
      <c r="U792" s="99"/>
      <c r="V792" s="99"/>
      <c r="W792" s="99"/>
      <c r="X792" s="99"/>
      <c r="Y792" s="99"/>
      <c r="Z792" s="160"/>
      <c r="AA792" s="99"/>
      <c r="AB792" s="159"/>
      <c r="AC792" s="158"/>
      <c r="AD792" s="99"/>
      <c r="AE792" s="99"/>
      <c r="AF792" s="99"/>
      <c r="AG792" s="99"/>
      <c r="AH792" s="99"/>
      <c r="AI792" s="157"/>
      <c r="AJ792" s="99"/>
      <c r="AK792" s="99"/>
      <c r="AL792" s="99"/>
      <c r="AM792" s="99"/>
      <c r="AN792" s="161"/>
      <c r="AO792" s="99"/>
      <c r="AP792" s="99"/>
      <c r="AQ792" s="99"/>
      <c r="AR792" s="99"/>
      <c r="AS792" s="99"/>
      <c r="AT792" s="99"/>
      <c r="AU792" s="99"/>
      <c r="AV792" s="99"/>
      <c r="AW792" s="157"/>
      <c r="AX792" s="99"/>
      <c r="AY792" s="99"/>
      <c r="AZ792" s="99"/>
      <c r="BA792" s="99"/>
    </row>
    <row r="793" spans="1:53" ht="15.75" customHeight="1" x14ac:dyDescent="0.25">
      <c r="A793" s="99"/>
      <c r="B793" s="100"/>
      <c r="C793" s="99"/>
      <c r="D793" s="99"/>
      <c r="E793" s="99"/>
      <c r="F793" s="99"/>
      <c r="G793" s="99"/>
      <c r="H793" s="99"/>
      <c r="I793" s="99"/>
      <c r="J793" s="161"/>
      <c r="K793" s="161"/>
      <c r="L793" s="161"/>
      <c r="M793" s="161"/>
      <c r="N793" s="99"/>
      <c r="O793" s="99"/>
      <c r="P793" s="99"/>
      <c r="Q793" s="99"/>
      <c r="R793" s="99"/>
      <c r="S793" s="99"/>
      <c r="T793" s="99"/>
      <c r="U793" s="99"/>
      <c r="V793" s="99"/>
      <c r="W793" s="99"/>
      <c r="X793" s="99"/>
      <c r="Y793" s="99"/>
      <c r="Z793" s="160"/>
      <c r="AA793" s="99"/>
      <c r="AB793" s="159"/>
      <c r="AC793" s="158"/>
      <c r="AD793" s="99"/>
      <c r="AE793" s="99"/>
      <c r="AF793" s="99"/>
      <c r="AG793" s="99"/>
      <c r="AH793" s="99"/>
      <c r="AI793" s="157"/>
      <c r="AJ793" s="99"/>
      <c r="AK793" s="99"/>
      <c r="AL793" s="99"/>
      <c r="AM793" s="99"/>
      <c r="AN793" s="161"/>
      <c r="AO793" s="99"/>
      <c r="AP793" s="99"/>
      <c r="AQ793" s="99"/>
      <c r="AR793" s="99"/>
      <c r="AS793" s="99"/>
      <c r="AT793" s="99"/>
      <c r="AU793" s="99"/>
      <c r="AV793" s="99"/>
      <c r="AW793" s="157"/>
      <c r="AX793" s="99"/>
      <c r="AY793" s="99"/>
      <c r="AZ793" s="99"/>
      <c r="BA793" s="99"/>
    </row>
    <row r="794" spans="1:53" ht="15.75" customHeight="1" x14ac:dyDescent="0.25">
      <c r="A794" s="99"/>
      <c r="B794" s="100"/>
      <c r="C794" s="99"/>
      <c r="D794" s="99"/>
      <c r="E794" s="99"/>
      <c r="F794" s="99"/>
      <c r="G794" s="99"/>
      <c r="H794" s="99"/>
      <c r="I794" s="99"/>
      <c r="J794" s="161"/>
      <c r="K794" s="161"/>
      <c r="L794" s="161"/>
      <c r="M794" s="161"/>
      <c r="N794" s="99"/>
      <c r="O794" s="99"/>
      <c r="P794" s="99"/>
      <c r="Q794" s="99"/>
      <c r="R794" s="99"/>
      <c r="S794" s="99"/>
      <c r="T794" s="99"/>
      <c r="U794" s="99"/>
      <c r="V794" s="99"/>
      <c r="W794" s="99"/>
      <c r="X794" s="99"/>
      <c r="Y794" s="99"/>
      <c r="Z794" s="160"/>
      <c r="AA794" s="99"/>
      <c r="AB794" s="159"/>
      <c r="AC794" s="158"/>
      <c r="AD794" s="99"/>
      <c r="AE794" s="99"/>
      <c r="AF794" s="99"/>
      <c r="AG794" s="99"/>
      <c r="AH794" s="99"/>
      <c r="AI794" s="157"/>
      <c r="AJ794" s="99"/>
      <c r="AK794" s="99"/>
      <c r="AL794" s="99"/>
      <c r="AM794" s="99"/>
      <c r="AN794" s="161"/>
      <c r="AO794" s="99"/>
      <c r="AP794" s="99"/>
      <c r="AQ794" s="99"/>
      <c r="AR794" s="99"/>
      <c r="AS794" s="99"/>
      <c r="AT794" s="99"/>
      <c r="AU794" s="99"/>
      <c r="AV794" s="99"/>
      <c r="AW794" s="157"/>
      <c r="AX794" s="99"/>
      <c r="AY794" s="99"/>
      <c r="AZ794" s="99"/>
      <c r="BA794" s="99"/>
    </row>
    <row r="795" spans="1:53" ht="15.75" customHeight="1" x14ac:dyDescent="0.25">
      <c r="A795" s="99"/>
      <c r="B795" s="100"/>
      <c r="C795" s="99"/>
      <c r="D795" s="99"/>
      <c r="E795" s="99"/>
      <c r="F795" s="99"/>
      <c r="G795" s="99"/>
      <c r="H795" s="99"/>
      <c r="I795" s="99"/>
      <c r="J795" s="161"/>
      <c r="K795" s="161"/>
      <c r="L795" s="161"/>
      <c r="M795" s="161"/>
      <c r="N795" s="99"/>
      <c r="O795" s="99"/>
      <c r="P795" s="99"/>
      <c r="Q795" s="99"/>
      <c r="R795" s="99"/>
      <c r="S795" s="99"/>
      <c r="T795" s="99"/>
      <c r="U795" s="99"/>
      <c r="V795" s="99"/>
      <c r="W795" s="99"/>
      <c r="X795" s="99"/>
      <c r="Y795" s="99"/>
      <c r="Z795" s="160"/>
      <c r="AA795" s="99"/>
      <c r="AB795" s="159"/>
      <c r="AC795" s="158"/>
      <c r="AD795" s="99"/>
      <c r="AE795" s="99"/>
      <c r="AF795" s="99"/>
      <c r="AG795" s="99"/>
      <c r="AH795" s="99"/>
      <c r="AI795" s="157"/>
      <c r="AJ795" s="99"/>
      <c r="AK795" s="99"/>
      <c r="AL795" s="99"/>
      <c r="AM795" s="99"/>
      <c r="AN795" s="161"/>
      <c r="AO795" s="99"/>
      <c r="AP795" s="99"/>
      <c r="AQ795" s="99"/>
      <c r="AR795" s="99"/>
      <c r="AS795" s="99"/>
      <c r="AT795" s="99"/>
      <c r="AU795" s="99"/>
      <c r="AV795" s="99"/>
      <c r="AW795" s="157"/>
      <c r="AX795" s="99"/>
      <c r="AY795" s="99"/>
      <c r="AZ795" s="99"/>
      <c r="BA795" s="99"/>
    </row>
    <row r="796" spans="1:53" ht="15.75" customHeight="1" x14ac:dyDescent="0.25">
      <c r="A796" s="99"/>
      <c r="B796" s="100"/>
      <c r="C796" s="99"/>
      <c r="D796" s="99"/>
      <c r="E796" s="99"/>
      <c r="F796" s="99"/>
      <c r="G796" s="99"/>
      <c r="H796" s="99"/>
      <c r="I796" s="99"/>
      <c r="J796" s="161"/>
      <c r="K796" s="161"/>
      <c r="L796" s="161"/>
      <c r="M796" s="161"/>
      <c r="N796" s="99"/>
      <c r="O796" s="99"/>
      <c r="P796" s="99"/>
      <c r="Q796" s="99"/>
      <c r="R796" s="99"/>
      <c r="S796" s="99"/>
      <c r="T796" s="99"/>
      <c r="U796" s="99"/>
      <c r="V796" s="99"/>
      <c r="W796" s="99"/>
      <c r="X796" s="99"/>
      <c r="Y796" s="99"/>
      <c r="Z796" s="160"/>
      <c r="AA796" s="99"/>
      <c r="AB796" s="159"/>
      <c r="AC796" s="158"/>
      <c r="AD796" s="99"/>
      <c r="AE796" s="99"/>
      <c r="AF796" s="99"/>
      <c r="AG796" s="99"/>
      <c r="AH796" s="99"/>
      <c r="AI796" s="157"/>
      <c r="AJ796" s="99"/>
      <c r="AK796" s="99"/>
      <c r="AL796" s="99"/>
      <c r="AM796" s="99"/>
      <c r="AN796" s="161"/>
      <c r="AO796" s="99"/>
      <c r="AP796" s="99"/>
      <c r="AQ796" s="99"/>
      <c r="AR796" s="99"/>
      <c r="AS796" s="99"/>
      <c r="AT796" s="99"/>
      <c r="AU796" s="99"/>
      <c r="AV796" s="99"/>
      <c r="AW796" s="157"/>
      <c r="AX796" s="99"/>
      <c r="AY796" s="99"/>
      <c r="AZ796" s="99"/>
      <c r="BA796" s="99"/>
    </row>
    <row r="797" spans="1:53" ht="15.75" customHeight="1" x14ac:dyDescent="0.25">
      <c r="A797" s="99"/>
      <c r="B797" s="100"/>
      <c r="C797" s="99"/>
      <c r="D797" s="99"/>
      <c r="E797" s="99"/>
      <c r="F797" s="99"/>
      <c r="G797" s="99"/>
      <c r="H797" s="99"/>
      <c r="I797" s="99"/>
      <c r="J797" s="161"/>
      <c r="K797" s="161"/>
      <c r="L797" s="161"/>
      <c r="M797" s="161"/>
      <c r="N797" s="99"/>
      <c r="O797" s="99"/>
      <c r="P797" s="99"/>
      <c r="Q797" s="99"/>
      <c r="R797" s="99"/>
      <c r="S797" s="99"/>
      <c r="T797" s="99"/>
      <c r="U797" s="99"/>
      <c r="V797" s="99"/>
      <c r="W797" s="99"/>
      <c r="X797" s="99"/>
      <c r="Y797" s="99"/>
      <c r="Z797" s="160"/>
      <c r="AA797" s="99"/>
      <c r="AB797" s="159"/>
      <c r="AC797" s="158"/>
      <c r="AD797" s="99"/>
      <c r="AE797" s="99"/>
      <c r="AF797" s="99"/>
      <c r="AG797" s="99"/>
      <c r="AH797" s="99"/>
      <c r="AI797" s="157"/>
      <c r="AJ797" s="99"/>
      <c r="AK797" s="99"/>
      <c r="AL797" s="99"/>
      <c r="AM797" s="99"/>
      <c r="AN797" s="161"/>
      <c r="AO797" s="99"/>
      <c r="AP797" s="99"/>
      <c r="AQ797" s="99"/>
      <c r="AR797" s="99"/>
      <c r="AS797" s="99"/>
      <c r="AT797" s="99"/>
      <c r="AU797" s="99"/>
      <c r="AV797" s="99"/>
      <c r="AW797" s="157"/>
      <c r="AX797" s="99"/>
      <c r="AY797" s="99"/>
      <c r="AZ797" s="99"/>
      <c r="BA797" s="99"/>
    </row>
    <row r="798" spans="1:53" ht="15.75" customHeight="1" x14ac:dyDescent="0.25">
      <c r="A798" s="99"/>
      <c r="B798" s="100"/>
      <c r="C798" s="99"/>
      <c r="D798" s="99"/>
      <c r="E798" s="99"/>
      <c r="F798" s="99"/>
      <c r="G798" s="99"/>
      <c r="H798" s="99"/>
      <c r="I798" s="99"/>
      <c r="J798" s="161"/>
      <c r="K798" s="161"/>
      <c r="L798" s="161"/>
      <c r="M798" s="161"/>
      <c r="N798" s="99"/>
      <c r="O798" s="99"/>
      <c r="P798" s="99"/>
      <c r="Q798" s="99"/>
      <c r="R798" s="99"/>
      <c r="S798" s="99"/>
      <c r="T798" s="99"/>
      <c r="U798" s="99"/>
      <c r="V798" s="99"/>
      <c r="W798" s="99"/>
      <c r="X798" s="99"/>
      <c r="Y798" s="99"/>
      <c r="Z798" s="160"/>
      <c r="AA798" s="99"/>
      <c r="AB798" s="159"/>
      <c r="AC798" s="158"/>
      <c r="AD798" s="99"/>
      <c r="AE798" s="99"/>
      <c r="AF798" s="99"/>
      <c r="AG798" s="99"/>
      <c r="AH798" s="99"/>
      <c r="AI798" s="157"/>
      <c r="AJ798" s="99"/>
      <c r="AK798" s="99"/>
      <c r="AL798" s="99"/>
      <c r="AM798" s="99"/>
      <c r="AN798" s="161"/>
      <c r="AO798" s="99"/>
      <c r="AP798" s="99"/>
      <c r="AQ798" s="99"/>
      <c r="AR798" s="99"/>
      <c r="AS798" s="99"/>
      <c r="AT798" s="99"/>
      <c r="AU798" s="99"/>
      <c r="AV798" s="99"/>
      <c r="AW798" s="157"/>
      <c r="AX798" s="99"/>
      <c r="AY798" s="99"/>
      <c r="AZ798" s="99"/>
      <c r="BA798" s="99"/>
    </row>
    <row r="799" spans="1:53" ht="15.75" customHeight="1" x14ac:dyDescent="0.25">
      <c r="A799" s="99"/>
      <c r="B799" s="100"/>
      <c r="C799" s="99"/>
      <c r="D799" s="99"/>
      <c r="E799" s="99"/>
      <c r="F799" s="99"/>
      <c r="G799" s="99"/>
      <c r="H799" s="99"/>
      <c r="I799" s="99"/>
      <c r="J799" s="161"/>
      <c r="K799" s="161"/>
      <c r="L799" s="161"/>
      <c r="M799" s="161"/>
      <c r="N799" s="99"/>
      <c r="O799" s="99"/>
      <c r="P799" s="99"/>
      <c r="Q799" s="99"/>
      <c r="R799" s="99"/>
      <c r="S799" s="99"/>
      <c r="T799" s="99"/>
      <c r="U799" s="99"/>
      <c r="V799" s="99"/>
      <c r="W799" s="99"/>
      <c r="X799" s="99"/>
      <c r="Y799" s="99"/>
      <c r="Z799" s="160"/>
      <c r="AA799" s="99"/>
      <c r="AB799" s="159"/>
      <c r="AC799" s="158"/>
      <c r="AD799" s="99"/>
      <c r="AE799" s="99"/>
      <c r="AF799" s="99"/>
      <c r="AG799" s="99"/>
      <c r="AH799" s="99"/>
      <c r="AI799" s="157"/>
      <c r="AJ799" s="99"/>
      <c r="AK799" s="99"/>
      <c r="AL799" s="99"/>
      <c r="AM799" s="99"/>
      <c r="AN799" s="161"/>
      <c r="AO799" s="99"/>
      <c r="AP799" s="99"/>
      <c r="AQ799" s="99"/>
      <c r="AR799" s="99"/>
      <c r="AS799" s="99"/>
      <c r="AT799" s="99"/>
      <c r="AU799" s="99"/>
      <c r="AV799" s="99"/>
      <c r="AW799" s="157"/>
      <c r="AX799" s="99"/>
      <c r="AY799" s="99"/>
      <c r="AZ799" s="99"/>
      <c r="BA799" s="99"/>
    </row>
    <row r="800" spans="1:53" ht="15.75" customHeight="1" x14ac:dyDescent="0.25">
      <c r="A800" s="99"/>
      <c r="B800" s="100"/>
      <c r="C800" s="99"/>
      <c r="D800" s="99"/>
      <c r="E800" s="99"/>
      <c r="F800" s="99"/>
      <c r="G800" s="99"/>
      <c r="H800" s="99"/>
      <c r="I800" s="99"/>
      <c r="J800" s="161"/>
      <c r="K800" s="161"/>
      <c r="L800" s="161"/>
      <c r="M800" s="161"/>
      <c r="N800" s="99"/>
      <c r="O800" s="99"/>
      <c r="P800" s="99"/>
      <c r="Q800" s="99"/>
      <c r="R800" s="99"/>
      <c r="S800" s="99"/>
      <c r="T800" s="99"/>
      <c r="U800" s="99"/>
      <c r="V800" s="99"/>
      <c r="W800" s="99"/>
      <c r="X800" s="99"/>
      <c r="Y800" s="99"/>
      <c r="Z800" s="160"/>
      <c r="AA800" s="99"/>
      <c r="AB800" s="159"/>
      <c r="AC800" s="158"/>
      <c r="AD800" s="99"/>
      <c r="AE800" s="99"/>
      <c r="AF800" s="99"/>
      <c r="AG800" s="99"/>
      <c r="AH800" s="99"/>
      <c r="AI800" s="157"/>
      <c r="AJ800" s="99"/>
      <c r="AK800" s="99"/>
      <c r="AL800" s="99"/>
      <c r="AM800" s="99"/>
      <c r="AN800" s="161"/>
      <c r="AO800" s="99"/>
      <c r="AP800" s="99"/>
      <c r="AQ800" s="99"/>
      <c r="AR800" s="99"/>
      <c r="AS800" s="99"/>
      <c r="AT800" s="99"/>
      <c r="AU800" s="99"/>
      <c r="AV800" s="99"/>
      <c r="AW800" s="157"/>
      <c r="AX800" s="99"/>
      <c r="AY800" s="99"/>
      <c r="AZ800" s="99"/>
      <c r="BA800" s="99"/>
    </row>
    <row r="801" spans="1:53" ht="15.75" customHeight="1" x14ac:dyDescent="0.25">
      <c r="A801" s="99"/>
      <c r="B801" s="100"/>
      <c r="C801" s="99"/>
      <c r="D801" s="99"/>
      <c r="E801" s="99"/>
      <c r="F801" s="99"/>
      <c r="G801" s="99"/>
      <c r="H801" s="99"/>
      <c r="I801" s="99"/>
      <c r="J801" s="161"/>
      <c r="K801" s="161"/>
      <c r="L801" s="161"/>
      <c r="M801" s="161"/>
      <c r="N801" s="99"/>
      <c r="O801" s="99"/>
      <c r="P801" s="99"/>
      <c r="Q801" s="99"/>
      <c r="R801" s="99"/>
      <c r="S801" s="99"/>
      <c r="T801" s="99"/>
      <c r="U801" s="99"/>
      <c r="V801" s="99"/>
      <c r="W801" s="99"/>
      <c r="X801" s="99"/>
      <c r="Y801" s="99"/>
      <c r="Z801" s="160"/>
      <c r="AA801" s="99"/>
      <c r="AB801" s="159"/>
      <c r="AC801" s="158"/>
      <c r="AD801" s="99"/>
      <c r="AE801" s="99"/>
      <c r="AF801" s="99"/>
      <c r="AG801" s="99"/>
      <c r="AH801" s="99"/>
      <c r="AI801" s="157"/>
      <c r="AJ801" s="99"/>
      <c r="AK801" s="99"/>
      <c r="AL801" s="99"/>
      <c r="AM801" s="99"/>
      <c r="AN801" s="161"/>
      <c r="AO801" s="99"/>
      <c r="AP801" s="99"/>
      <c r="AQ801" s="99"/>
      <c r="AR801" s="99"/>
      <c r="AS801" s="99"/>
      <c r="AT801" s="99"/>
      <c r="AU801" s="99"/>
      <c r="AV801" s="99"/>
      <c r="AW801" s="157"/>
      <c r="AX801" s="99"/>
      <c r="AY801" s="99"/>
      <c r="AZ801" s="99"/>
      <c r="BA801" s="99"/>
    </row>
    <row r="802" spans="1:53" ht="15.75" customHeight="1" x14ac:dyDescent="0.25">
      <c r="A802" s="99"/>
      <c r="B802" s="100"/>
      <c r="C802" s="99"/>
      <c r="D802" s="99"/>
      <c r="E802" s="99"/>
      <c r="F802" s="99"/>
      <c r="G802" s="99"/>
      <c r="H802" s="99"/>
      <c r="I802" s="99"/>
      <c r="J802" s="161"/>
      <c r="K802" s="161"/>
      <c r="L802" s="161"/>
      <c r="M802" s="161"/>
      <c r="N802" s="99"/>
      <c r="O802" s="99"/>
      <c r="P802" s="99"/>
      <c r="Q802" s="99"/>
      <c r="R802" s="99"/>
      <c r="S802" s="99"/>
      <c r="T802" s="99"/>
      <c r="U802" s="99"/>
      <c r="V802" s="99"/>
      <c r="W802" s="99"/>
      <c r="X802" s="99"/>
      <c r="Y802" s="99"/>
      <c r="Z802" s="160"/>
      <c r="AA802" s="99"/>
      <c r="AB802" s="159"/>
      <c r="AC802" s="158"/>
      <c r="AD802" s="99"/>
      <c r="AE802" s="99"/>
      <c r="AF802" s="99"/>
      <c r="AG802" s="99"/>
      <c r="AH802" s="99"/>
      <c r="AI802" s="157"/>
      <c r="AJ802" s="99"/>
      <c r="AK802" s="99"/>
      <c r="AL802" s="99"/>
      <c r="AM802" s="99"/>
      <c r="AN802" s="161"/>
      <c r="AO802" s="99"/>
      <c r="AP802" s="99"/>
      <c r="AQ802" s="99"/>
      <c r="AR802" s="99"/>
      <c r="AS802" s="99"/>
      <c r="AT802" s="99"/>
      <c r="AU802" s="99"/>
      <c r="AV802" s="99"/>
      <c r="AW802" s="157"/>
      <c r="AX802" s="99"/>
      <c r="AY802" s="99"/>
      <c r="AZ802" s="99"/>
      <c r="BA802" s="99"/>
    </row>
    <row r="803" spans="1:53" ht="15.75" customHeight="1" x14ac:dyDescent="0.25">
      <c r="A803" s="99"/>
      <c r="B803" s="100"/>
      <c r="C803" s="99"/>
      <c r="D803" s="99"/>
      <c r="E803" s="99"/>
      <c r="F803" s="99"/>
      <c r="G803" s="99"/>
      <c r="H803" s="99"/>
      <c r="I803" s="99"/>
      <c r="J803" s="161"/>
      <c r="K803" s="161"/>
      <c r="L803" s="161"/>
      <c r="M803" s="161"/>
      <c r="N803" s="99"/>
      <c r="O803" s="99"/>
      <c r="P803" s="99"/>
      <c r="Q803" s="99"/>
      <c r="R803" s="99"/>
      <c r="S803" s="99"/>
      <c r="T803" s="99"/>
      <c r="U803" s="99"/>
      <c r="V803" s="99"/>
      <c r="W803" s="99"/>
      <c r="X803" s="99"/>
      <c r="Y803" s="99"/>
      <c r="Z803" s="160"/>
      <c r="AA803" s="99"/>
      <c r="AB803" s="159"/>
      <c r="AC803" s="158"/>
      <c r="AD803" s="99"/>
      <c r="AE803" s="99"/>
      <c r="AF803" s="99"/>
      <c r="AG803" s="99"/>
      <c r="AH803" s="99"/>
      <c r="AI803" s="157"/>
      <c r="AJ803" s="99"/>
      <c r="AK803" s="99"/>
      <c r="AL803" s="99"/>
      <c r="AM803" s="99"/>
      <c r="AN803" s="161"/>
      <c r="AO803" s="99"/>
      <c r="AP803" s="99"/>
      <c r="AQ803" s="99"/>
      <c r="AR803" s="99"/>
      <c r="AS803" s="99"/>
      <c r="AT803" s="99"/>
      <c r="AU803" s="99"/>
      <c r="AV803" s="99"/>
      <c r="AW803" s="157"/>
      <c r="AX803" s="99"/>
      <c r="AY803" s="99"/>
      <c r="AZ803" s="99"/>
      <c r="BA803" s="99"/>
    </row>
    <row r="804" spans="1:53" ht="15.75" customHeight="1" x14ac:dyDescent="0.25">
      <c r="A804" s="99"/>
      <c r="B804" s="100"/>
      <c r="C804" s="99"/>
      <c r="D804" s="99"/>
      <c r="E804" s="99"/>
      <c r="F804" s="99"/>
      <c r="G804" s="99"/>
      <c r="H804" s="99"/>
      <c r="I804" s="99"/>
      <c r="J804" s="161"/>
      <c r="K804" s="161"/>
      <c r="L804" s="161"/>
      <c r="M804" s="161"/>
      <c r="N804" s="99"/>
      <c r="O804" s="99"/>
      <c r="P804" s="99"/>
      <c r="Q804" s="99"/>
      <c r="R804" s="99"/>
      <c r="S804" s="99"/>
      <c r="T804" s="99"/>
      <c r="U804" s="99"/>
      <c r="V804" s="99"/>
      <c r="W804" s="99"/>
      <c r="X804" s="99"/>
      <c r="Y804" s="99"/>
      <c r="Z804" s="160"/>
      <c r="AA804" s="99"/>
      <c r="AB804" s="159"/>
      <c r="AC804" s="158"/>
      <c r="AD804" s="99"/>
      <c r="AE804" s="99"/>
      <c r="AF804" s="99"/>
      <c r="AG804" s="99"/>
      <c r="AH804" s="99"/>
      <c r="AI804" s="157"/>
      <c r="AJ804" s="99"/>
      <c r="AK804" s="99"/>
      <c r="AL804" s="99"/>
      <c r="AM804" s="99"/>
      <c r="AN804" s="161"/>
      <c r="AO804" s="99"/>
      <c r="AP804" s="99"/>
      <c r="AQ804" s="99"/>
      <c r="AR804" s="99"/>
      <c r="AS804" s="99"/>
      <c r="AT804" s="99"/>
      <c r="AU804" s="99"/>
      <c r="AV804" s="99"/>
      <c r="AW804" s="157"/>
      <c r="AX804" s="99"/>
      <c r="AY804" s="99"/>
      <c r="AZ804" s="99"/>
      <c r="BA804" s="99"/>
    </row>
    <row r="805" spans="1:53" ht="15.75" customHeight="1" x14ac:dyDescent="0.25">
      <c r="A805" s="99"/>
      <c r="B805" s="100"/>
      <c r="C805" s="99"/>
      <c r="D805" s="99"/>
      <c r="E805" s="99"/>
      <c r="F805" s="99"/>
      <c r="G805" s="99"/>
      <c r="H805" s="99"/>
      <c r="I805" s="99"/>
      <c r="J805" s="161"/>
      <c r="K805" s="161"/>
      <c r="L805" s="161"/>
      <c r="M805" s="161"/>
      <c r="N805" s="99"/>
      <c r="O805" s="99"/>
      <c r="P805" s="99"/>
      <c r="Q805" s="99"/>
      <c r="R805" s="99"/>
      <c r="S805" s="99"/>
      <c r="T805" s="99"/>
      <c r="U805" s="99"/>
      <c r="V805" s="99"/>
      <c r="W805" s="99"/>
      <c r="X805" s="99"/>
      <c r="Y805" s="99"/>
      <c r="Z805" s="160"/>
      <c r="AA805" s="99"/>
      <c r="AB805" s="159"/>
      <c r="AC805" s="158"/>
      <c r="AD805" s="99"/>
      <c r="AE805" s="99"/>
      <c r="AF805" s="99"/>
      <c r="AG805" s="99"/>
      <c r="AH805" s="99"/>
      <c r="AI805" s="157"/>
      <c r="AJ805" s="99"/>
      <c r="AK805" s="99"/>
      <c r="AL805" s="99"/>
      <c r="AM805" s="99"/>
      <c r="AN805" s="161"/>
      <c r="AO805" s="99"/>
      <c r="AP805" s="99"/>
      <c r="AQ805" s="99"/>
      <c r="AR805" s="99"/>
      <c r="AS805" s="99"/>
      <c r="AT805" s="99"/>
      <c r="AU805" s="99"/>
      <c r="AV805" s="99"/>
      <c r="AW805" s="157"/>
      <c r="AX805" s="99"/>
      <c r="AY805" s="99"/>
      <c r="AZ805" s="99"/>
      <c r="BA805" s="99"/>
    </row>
    <row r="806" spans="1:53" ht="15.75" customHeight="1" x14ac:dyDescent="0.25">
      <c r="A806" s="99"/>
      <c r="B806" s="100"/>
      <c r="C806" s="99"/>
      <c r="D806" s="99"/>
      <c r="E806" s="99"/>
      <c r="F806" s="99"/>
      <c r="G806" s="99"/>
      <c r="H806" s="99"/>
      <c r="I806" s="99"/>
      <c r="J806" s="161"/>
      <c r="K806" s="161"/>
      <c r="L806" s="161"/>
      <c r="M806" s="161"/>
      <c r="N806" s="99"/>
      <c r="O806" s="99"/>
      <c r="P806" s="99"/>
      <c r="Q806" s="99"/>
      <c r="R806" s="99"/>
      <c r="S806" s="99"/>
      <c r="T806" s="99"/>
      <c r="U806" s="99"/>
      <c r="V806" s="99"/>
      <c r="W806" s="99"/>
      <c r="X806" s="99"/>
      <c r="Y806" s="99"/>
      <c r="Z806" s="160"/>
      <c r="AA806" s="99"/>
      <c r="AB806" s="159"/>
      <c r="AC806" s="158"/>
      <c r="AD806" s="99"/>
      <c r="AE806" s="99"/>
      <c r="AF806" s="99"/>
      <c r="AG806" s="99"/>
      <c r="AH806" s="99"/>
      <c r="AI806" s="157"/>
      <c r="AJ806" s="99"/>
      <c r="AK806" s="99"/>
      <c r="AL806" s="99"/>
      <c r="AM806" s="99"/>
      <c r="AN806" s="161"/>
      <c r="AO806" s="99"/>
      <c r="AP806" s="99"/>
      <c r="AQ806" s="99"/>
      <c r="AR806" s="99"/>
      <c r="AS806" s="99"/>
      <c r="AT806" s="99"/>
      <c r="AU806" s="99"/>
      <c r="AV806" s="99"/>
      <c r="AW806" s="157"/>
      <c r="AX806" s="99"/>
      <c r="AY806" s="99"/>
      <c r="AZ806" s="99"/>
      <c r="BA806" s="99"/>
    </row>
    <row r="807" spans="1:53" ht="15.75" customHeight="1" x14ac:dyDescent="0.25">
      <c r="A807" s="99"/>
      <c r="B807" s="100"/>
      <c r="C807" s="99"/>
      <c r="D807" s="99"/>
      <c r="E807" s="99"/>
      <c r="F807" s="99"/>
      <c r="G807" s="99"/>
      <c r="H807" s="99"/>
      <c r="I807" s="99"/>
      <c r="J807" s="161"/>
      <c r="K807" s="161"/>
      <c r="L807" s="161"/>
      <c r="M807" s="161"/>
      <c r="N807" s="99"/>
      <c r="O807" s="99"/>
      <c r="P807" s="99"/>
      <c r="Q807" s="99"/>
      <c r="R807" s="99"/>
      <c r="S807" s="99"/>
      <c r="T807" s="99"/>
      <c r="U807" s="99"/>
      <c r="V807" s="99"/>
      <c r="W807" s="99"/>
      <c r="X807" s="99"/>
      <c r="Y807" s="99"/>
      <c r="Z807" s="160"/>
      <c r="AA807" s="99"/>
      <c r="AB807" s="159"/>
      <c r="AC807" s="158"/>
      <c r="AD807" s="99"/>
      <c r="AE807" s="99"/>
      <c r="AF807" s="99"/>
      <c r="AG807" s="99"/>
      <c r="AH807" s="99"/>
      <c r="AI807" s="157"/>
      <c r="AJ807" s="99"/>
      <c r="AK807" s="99"/>
      <c r="AL807" s="99"/>
      <c r="AM807" s="99"/>
      <c r="AN807" s="161"/>
      <c r="AO807" s="99"/>
      <c r="AP807" s="99"/>
      <c r="AQ807" s="99"/>
      <c r="AR807" s="99"/>
      <c r="AS807" s="99"/>
      <c r="AT807" s="99"/>
      <c r="AU807" s="99"/>
      <c r="AV807" s="99"/>
      <c r="AW807" s="157"/>
      <c r="AX807" s="99"/>
      <c r="AY807" s="99"/>
      <c r="AZ807" s="99"/>
      <c r="BA807" s="99"/>
    </row>
    <row r="808" spans="1:53" ht="15.75" customHeight="1" x14ac:dyDescent="0.25">
      <c r="A808" s="99"/>
      <c r="B808" s="100"/>
      <c r="C808" s="99"/>
      <c r="D808" s="99"/>
      <c r="E808" s="99"/>
      <c r="F808" s="99"/>
      <c r="G808" s="99"/>
      <c r="H808" s="99"/>
      <c r="I808" s="99"/>
      <c r="J808" s="161"/>
      <c r="K808" s="161"/>
      <c r="L808" s="161"/>
      <c r="M808" s="161"/>
      <c r="N808" s="99"/>
      <c r="O808" s="99"/>
      <c r="P808" s="99"/>
      <c r="Q808" s="99"/>
      <c r="R808" s="99"/>
      <c r="S808" s="99"/>
      <c r="T808" s="99"/>
      <c r="U808" s="99"/>
      <c r="V808" s="99"/>
      <c r="W808" s="99"/>
      <c r="X808" s="99"/>
      <c r="Y808" s="99"/>
      <c r="Z808" s="160"/>
      <c r="AA808" s="99"/>
      <c r="AB808" s="159"/>
      <c r="AC808" s="158"/>
      <c r="AD808" s="99"/>
      <c r="AE808" s="99"/>
      <c r="AF808" s="99"/>
      <c r="AG808" s="99"/>
      <c r="AH808" s="99"/>
      <c r="AI808" s="157"/>
      <c r="AJ808" s="99"/>
      <c r="AK808" s="99"/>
      <c r="AL808" s="99"/>
      <c r="AM808" s="99"/>
      <c r="AN808" s="161"/>
      <c r="AO808" s="99"/>
      <c r="AP808" s="99"/>
      <c r="AQ808" s="99"/>
      <c r="AR808" s="99"/>
      <c r="AS808" s="99"/>
      <c r="AT808" s="99"/>
      <c r="AU808" s="99"/>
      <c r="AV808" s="99"/>
      <c r="AW808" s="157"/>
      <c r="AX808" s="99"/>
      <c r="AY808" s="99"/>
      <c r="AZ808" s="99"/>
      <c r="BA808" s="99"/>
    </row>
    <row r="809" spans="1:53" ht="15.75" customHeight="1" x14ac:dyDescent="0.25">
      <c r="A809" s="99"/>
      <c r="B809" s="100"/>
      <c r="C809" s="99"/>
      <c r="D809" s="99"/>
      <c r="E809" s="99"/>
      <c r="F809" s="99"/>
      <c r="G809" s="99"/>
      <c r="H809" s="99"/>
      <c r="I809" s="99"/>
      <c r="J809" s="161"/>
      <c r="K809" s="161"/>
      <c r="L809" s="161"/>
      <c r="M809" s="161"/>
      <c r="N809" s="99"/>
      <c r="O809" s="99"/>
      <c r="P809" s="99"/>
      <c r="Q809" s="99"/>
      <c r="R809" s="99"/>
      <c r="S809" s="99"/>
      <c r="T809" s="99"/>
      <c r="U809" s="99"/>
      <c r="V809" s="99"/>
      <c r="W809" s="99"/>
      <c r="X809" s="99"/>
      <c r="Y809" s="99"/>
      <c r="Z809" s="160"/>
      <c r="AA809" s="99"/>
      <c r="AB809" s="159"/>
      <c r="AC809" s="158"/>
      <c r="AD809" s="99"/>
      <c r="AE809" s="99"/>
      <c r="AF809" s="99"/>
      <c r="AG809" s="99"/>
      <c r="AH809" s="99"/>
      <c r="AI809" s="157"/>
      <c r="AJ809" s="99"/>
      <c r="AK809" s="99"/>
      <c r="AL809" s="99"/>
      <c r="AM809" s="99"/>
      <c r="AN809" s="161"/>
      <c r="AO809" s="99"/>
      <c r="AP809" s="99"/>
      <c r="AQ809" s="99"/>
      <c r="AR809" s="99"/>
      <c r="AS809" s="99"/>
      <c r="AT809" s="99"/>
      <c r="AU809" s="99"/>
      <c r="AV809" s="99"/>
      <c r="AW809" s="157"/>
      <c r="AX809" s="99"/>
      <c r="AY809" s="99"/>
      <c r="AZ809" s="99"/>
      <c r="BA809" s="99"/>
    </row>
    <row r="810" spans="1:53" ht="15.75" customHeight="1" x14ac:dyDescent="0.25">
      <c r="A810" s="99"/>
      <c r="B810" s="100"/>
      <c r="C810" s="99"/>
      <c r="D810" s="99"/>
      <c r="E810" s="99"/>
      <c r="F810" s="99"/>
      <c r="G810" s="99"/>
      <c r="H810" s="99"/>
      <c r="I810" s="99"/>
      <c r="J810" s="161"/>
      <c r="K810" s="161"/>
      <c r="L810" s="161"/>
      <c r="M810" s="161"/>
      <c r="N810" s="99"/>
      <c r="O810" s="99"/>
      <c r="P810" s="99"/>
      <c r="Q810" s="99"/>
      <c r="R810" s="99"/>
      <c r="S810" s="99"/>
      <c r="T810" s="99"/>
      <c r="U810" s="99"/>
      <c r="V810" s="99"/>
      <c r="W810" s="99"/>
      <c r="X810" s="99"/>
      <c r="Y810" s="99"/>
      <c r="Z810" s="160"/>
      <c r="AA810" s="99"/>
      <c r="AB810" s="159"/>
      <c r="AC810" s="158"/>
      <c r="AD810" s="99"/>
      <c r="AE810" s="99"/>
      <c r="AF810" s="99"/>
      <c r="AG810" s="99"/>
      <c r="AH810" s="99"/>
      <c r="AI810" s="157"/>
      <c r="AJ810" s="99"/>
      <c r="AK810" s="99"/>
      <c r="AL810" s="99"/>
      <c r="AM810" s="99"/>
      <c r="AN810" s="161"/>
      <c r="AO810" s="99"/>
      <c r="AP810" s="99"/>
      <c r="AQ810" s="99"/>
      <c r="AR810" s="99"/>
      <c r="AS810" s="99"/>
      <c r="AT810" s="99"/>
      <c r="AU810" s="99"/>
      <c r="AV810" s="99"/>
      <c r="AW810" s="157"/>
      <c r="AX810" s="99"/>
      <c r="AY810" s="99"/>
      <c r="AZ810" s="99"/>
      <c r="BA810" s="99"/>
    </row>
    <row r="811" spans="1:53" ht="15.75" customHeight="1" x14ac:dyDescent="0.25">
      <c r="A811" s="99"/>
      <c r="B811" s="100"/>
      <c r="C811" s="99"/>
      <c r="D811" s="99"/>
      <c r="E811" s="99"/>
      <c r="F811" s="99"/>
      <c r="G811" s="99"/>
      <c r="H811" s="99"/>
      <c r="I811" s="99"/>
      <c r="J811" s="161"/>
      <c r="K811" s="161"/>
      <c r="L811" s="161"/>
      <c r="M811" s="161"/>
      <c r="N811" s="99"/>
      <c r="O811" s="99"/>
      <c r="P811" s="99"/>
      <c r="Q811" s="99"/>
      <c r="R811" s="99"/>
      <c r="S811" s="99"/>
      <c r="T811" s="99"/>
      <c r="U811" s="99"/>
      <c r="V811" s="99"/>
      <c r="W811" s="99"/>
      <c r="X811" s="99"/>
      <c r="Y811" s="99"/>
      <c r="Z811" s="160"/>
      <c r="AA811" s="99"/>
      <c r="AB811" s="159"/>
      <c r="AC811" s="158"/>
      <c r="AD811" s="99"/>
      <c r="AE811" s="99"/>
      <c r="AF811" s="99"/>
      <c r="AG811" s="99"/>
      <c r="AH811" s="99"/>
      <c r="AI811" s="157"/>
      <c r="AJ811" s="99"/>
      <c r="AK811" s="99"/>
      <c r="AL811" s="99"/>
      <c r="AM811" s="99"/>
      <c r="AN811" s="161"/>
      <c r="AO811" s="99"/>
      <c r="AP811" s="99"/>
      <c r="AQ811" s="99"/>
      <c r="AR811" s="99"/>
      <c r="AS811" s="99"/>
      <c r="AT811" s="99"/>
      <c r="AU811" s="99"/>
      <c r="AV811" s="99"/>
      <c r="AW811" s="157"/>
      <c r="AX811" s="99"/>
      <c r="AY811" s="99"/>
      <c r="AZ811" s="99"/>
      <c r="BA811" s="99"/>
    </row>
    <row r="812" spans="1:53" ht="15.75" customHeight="1" x14ac:dyDescent="0.25">
      <c r="A812" s="99"/>
      <c r="B812" s="100"/>
      <c r="C812" s="99"/>
      <c r="D812" s="99"/>
      <c r="E812" s="99"/>
      <c r="F812" s="99"/>
      <c r="G812" s="99"/>
      <c r="H812" s="99"/>
      <c r="I812" s="99"/>
      <c r="J812" s="161"/>
      <c r="K812" s="161"/>
      <c r="L812" s="161"/>
      <c r="M812" s="161"/>
      <c r="N812" s="99"/>
      <c r="O812" s="99"/>
      <c r="P812" s="99"/>
      <c r="Q812" s="99"/>
      <c r="R812" s="99"/>
      <c r="S812" s="99"/>
      <c r="T812" s="99"/>
      <c r="U812" s="99"/>
      <c r="V812" s="99"/>
      <c r="W812" s="99"/>
      <c r="X812" s="99"/>
      <c r="Y812" s="99"/>
      <c r="Z812" s="160"/>
      <c r="AA812" s="99"/>
      <c r="AB812" s="159"/>
      <c r="AC812" s="158"/>
      <c r="AD812" s="99"/>
      <c r="AE812" s="99"/>
      <c r="AF812" s="99"/>
      <c r="AG812" s="99"/>
      <c r="AH812" s="99"/>
      <c r="AI812" s="157"/>
      <c r="AJ812" s="99"/>
      <c r="AK812" s="99"/>
      <c r="AL812" s="99"/>
      <c r="AM812" s="99"/>
      <c r="AN812" s="161"/>
      <c r="AO812" s="99"/>
      <c r="AP812" s="99"/>
      <c r="AQ812" s="99"/>
      <c r="AR812" s="99"/>
      <c r="AS812" s="99"/>
      <c r="AT812" s="99"/>
      <c r="AU812" s="99"/>
      <c r="AV812" s="99"/>
      <c r="AW812" s="157"/>
      <c r="AX812" s="99"/>
      <c r="AY812" s="99"/>
      <c r="AZ812" s="99"/>
      <c r="BA812" s="99"/>
    </row>
    <row r="813" spans="1:53" ht="15.75" customHeight="1" x14ac:dyDescent="0.25">
      <c r="A813" s="99"/>
      <c r="B813" s="100"/>
      <c r="C813" s="99"/>
      <c r="D813" s="99"/>
      <c r="E813" s="99"/>
      <c r="F813" s="99"/>
      <c r="G813" s="99"/>
      <c r="H813" s="99"/>
      <c r="I813" s="99"/>
      <c r="J813" s="161"/>
      <c r="K813" s="161"/>
      <c r="L813" s="161"/>
      <c r="M813" s="161"/>
      <c r="N813" s="99"/>
      <c r="O813" s="99"/>
      <c r="P813" s="99"/>
      <c r="Q813" s="99"/>
      <c r="R813" s="99"/>
      <c r="S813" s="99"/>
      <c r="T813" s="99"/>
      <c r="U813" s="99"/>
      <c r="V813" s="99"/>
      <c r="W813" s="99"/>
      <c r="X813" s="99"/>
      <c r="Y813" s="99"/>
      <c r="Z813" s="160"/>
      <c r="AA813" s="99"/>
      <c r="AB813" s="159"/>
      <c r="AC813" s="158"/>
      <c r="AD813" s="99"/>
      <c r="AE813" s="99"/>
      <c r="AF813" s="99"/>
      <c r="AG813" s="99"/>
      <c r="AH813" s="99"/>
      <c r="AI813" s="157"/>
      <c r="AJ813" s="99"/>
      <c r="AK813" s="99"/>
      <c r="AL813" s="99"/>
      <c r="AM813" s="99"/>
      <c r="AN813" s="161"/>
      <c r="AO813" s="99"/>
      <c r="AP813" s="99"/>
      <c r="AQ813" s="99"/>
      <c r="AR813" s="99"/>
      <c r="AS813" s="99"/>
      <c r="AT813" s="99"/>
      <c r="AU813" s="99"/>
      <c r="AV813" s="99"/>
      <c r="AW813" s="157"/>
      <c r="AX813" s="99"/>
      <c r="AY813" s="99"/>
      <c r="AZ813" s="99"/>
      <c r="BA813" s="99"/>
    </row>
    <row r="814" spans="1:53" ht="15.75" customHeight="1" x14ac:dyDescent="0.25">
      <c r="A814" s="99"/>
      <c r="B814" s="100"/>
      <c r="C814" s="99"/>
      <c r="D814" s="99"/>
      <c r="E814" s="99"/>
      <c r="F814" s="99"/>
      <c r="G814" s="99"/>
      <c r="H814" s="99"/>
      <c r="I814" s="99"/>
      <c r="J814" s="161"/>
      <c r="K814" s="161"/>
      <c r="L814" s="161"/>
      <c r="M814" s="161"/>
      <c r="N814" s="99"/>
      <c r="O814" s="99"/>
      <c r="P814" s="99"/>
      <c r="Q814" s="99"/>
      <c r="R814" s="99"/>
      <c r="S814" s="99"/>
      <c r="T814" s="99"/>
      <c r="U814" s="99"/>
      <c r="V814" s="99"/>
      <c r="W814" s="99"/>
      <c r="X814" s="99"/>
      <c r="Y814" s="99"/>
      <c r="Z814" s="160"/>
      <c r="AA814" s="99"/>
      <c r="AB814" s="159"/>
      <c r="AC814" s="158"/>
      <c r="AD814" s="99"/>
      <c r="AE814" s="99"/>
      <c r="AF814" s="99"/>
      <c r="AG814" s="99"/>
      <c r="AH814" s="99"/>
      <c r="AI814" s="157"/>
      <c r="AJ814" s="99"/>
      <c r="AK814" s="99"/>
      <c r="AL814" s="99"/>
      <c r="AM814" s="99"/>
      <c r="AN814" s="161"/>
      <c r="AO814" s="99"/>
      <c r="AP814" s="99"/>
      <c r="AQ814" s="99"/>
      <c r="AR814" s="99"/>
      <c r="AS814" s="99"/>
      <c r="AT814" s="99"/>
      <c r="AU814" s="99"/>
      <c r="AV814" s="99"/>
      <c r="AW814" s="157"/>
      <c r="AX814" s="99"/>
      <c r="AY814" s="99"/>
      <c r="AZ814" s="99"/>
      <c r="BA814" s="99"/>
    </row>
    <row r="815" spans="1:53" ht="15.75" customHeight="1" x14ac:dyDescent="0.25">
      <c r="A815" s="99"/>
      <c r="B815" s="100"/>
      <c r="C815" s="99"/>
      <c r="D815" s="99"/>
      <c r="E815" s="99"/>
      <c r="F815" s="99"/>
      <c r="G815" s="99"/>
      <c r="H815" s="99"/>
      <c r="I815" s="99"/>
      <c r="J815" s="161"/>
      <c r="K815" s="161"/>
      <c r="L815" s="161"/>
      <c r="M815" s="161"/>
      <c r="N815" s="99"/>
      <c r="O815" s="99"/>
      <c r="P815" s="99"/>
      <c r="Q815" s="99"/>
      <c r="R815" s="99"/>
      <c r="S815" s="99"/>
      <c r="T815" s="99"/>
      <c r="U815" s="99"/>
      <c r="V815" s="99"/>
      <c r="W815" s="99"/>
      <c r="X815" s="99"/>
      <c r="Y815" s="99"/>
      <c r="Z815" s="160"/>
      <c r="AA815" s="99"/>
      <c r="AB815" s="159"/>
      <c r="AC815" s="158"/>
      <c r="AD815" s="99"/>
      <c r="AE815" s="99"/>
      <c r="AF815" s="99"/>
      <c r="AG815" s="99"/>
      <c r="AH815" s="99"/>
      <c r="AI815" s="157"/>
      <c r="AJ815" s="99"/>
      <c r="AK815" s="99"/>
      <c r="AL815" s="99"/>
      <c r="AM815" s="99"/>
      <c r="AN815" s="161"/>
      <c r="AO815" s="99"/>
      <c r="AP815" s="99"/>
      <c r="AQ815" s="99"/>
      <c r="AR815" s="99"/>
      <c r="AS815" s="99"/>
      <c r="AT815" s="99"/>
      <c r="AU815" s="99"/>
      <c r="AV815" s="99"/>
      <c r="AW815" s="157"/>
      <c r="AX815" s="99"/>
      <c r="AY815" s="99"/>
      <c r="AZ815" s="99"/>
      <c r="BA815" s="99"/>
    </row>
    <row r="816" spans="1:53" ht="15.75" customHeight="1" x14ac:dyDescent="0.25">
      <c r="A816" s="99"/>
      <c r="B816" s="100"/>
      <c r="C816" s="99"/>
      <c r="D816" s="99"/>
      <c r="E816" s="99"/>
      <c r="F816" s="99"/>
      <c r="G816" s="99"/>
      <c r="H816" s="99"/>
      <c r="I816" s="99"/>
      <c r="J816" s="161"/>
      <c r="K816" s="161"/>
      <c r="L816" s="161"/>
      <c r="M816" s="161"/>
      <c r="N816" s="99"/>
      <c r="O816" s="99"/>
      <c r="P816" s="99"/>
      <c r="Q816" s="99"/>
      <c r="R816" s="99"/>
      <c r="S816" s="99"/>
      <c r="T816" s="99"/>
      <c r="U816" s="99"/>
      <c r="V816" s="99"/>
      <c r="W816" s="99"/>
      <c r="X816" s="99"/>
      <c r="Y816" s="99"/>
      <c r="Z816" s="160"/>
      <c r="AA816" s="99"/>
      <c r="AB816" s="159"/>
      <c r="AC816" s="158"/>
      <c r="AD816" s="99"/>
      <c r="AE816" s="99"/>
      <c r="AF816" s="99"/>
      <c r="AG816" s="99"/>
      <c r="AH816" s="99"/>
      <c r="AI816" s="157"/>
      <c r="AJ816" s="99"/>
      <c r="AK816" s="99"/>
      <c r="AL816" s="99"/>
      <c r="AM816" s="99"/>
      <c r="AN816" s="161"/>
      <c r="AO816" s="99"/>
      <c r="AP816" s="99"/>
      <c r="AQ816" s="99"/>
      <c r="AR816" s="99"/>
      <c r="AS816" s="99"/>
      <c r="AT816" s="99"/>
      <c r="AU816" s="99"/>
      <c r="AV816" s="99"/>
      <c r="AW816" s="157"/>
      <c r="AX816" s="99"/>
      <c r="AY816" s="99"/>
      <c r="AZ816" s="99"/>
      <c r="BA816" s="99"/>
    </row>
    <row r="817" spans="1:53" ht="15.75" customHeight="1" x14ac:dyDescent="0.25">
      <c r="A817" s="99"/>
      <c r="B817" s="100"/>
      <c r="C817" s="99"/>
      <c r="D817" s="99"/>
      <c r="E817" s="99"/>
      <c r="F817" s="99"/>
      <c r="G817" s="99"/>
      <c r="H817" s="99"/>
      <c r="I817" s="99"/>
      <c r="J817" s="161"/>
      <c r="K817" s="161"/>
      <c r="L817" s="161"/>
      <c r="M817" s="161"/>
      <c r="N817" s="99"/>
      <c r="O817" s="99"/>
      <c r="P817" s="99"/>
      <c r="Q817" s="99"/>
      <c r="R817" s="99"/>
      <c r="S817" s="99"/>
      <c r="T817" s="99"/>
      <c r="U817" s="99"/>
      <c r="V817" s="99"/>
      <c r="W817" s="99"/>
      <c r="X817" s="99"/>
      <c r="Y817" s="99"/>
      <c r="Z817" s="160"/>
      <c r="AA817" s="99"/>
      <c r="AB817" s="159"/>
      <c r="AC817" s="158"/>
      <c r="AD817" s="99"/>
      <c r="AE817" s="99"/>
      <c r="AF817" s="99"/>
      <c r="AG817" s="99"/>
      <c r="AH817" s="99"/>
      <c r="AI817" s="157"/>
      <c r="AJ817" s="99"/>
      <c r="AK817" s="99"/>
      <c r="AL817" s="99"/>
      <c r="AM817" s="99"/>
      <c r="AN817" s="161"/>
      <c r="AO817" s="99"/>
      <c r="AP817" s="99"/>
      <c r="AQ817" s="99"/>
      <c r="AR817" s="99"/>
      <c r="AS817" s="99"/>
      <c r="AT817" s="99"/>
      <c r="AU817" s="99"/>
      <c r="AV817" s="99"/>
      <c r="AW817" s="157"/>
      <c r="AX817" s="99"/>
      <c r="AY817" s="99"/>
      <c r="AZ817" s="99"/>
      <c r="BA817" s="99"/>
    </row>
    <row r="818" spans="1:53" ht="15.75" customHeight="1" x14ac:dyDescent="0.25">
      <c r="A818" s="99"/>
      <c r="B818" s="100"/>
      <c r="C818" s="99"/>
      <c r="D818" s="99"/>
      <c r="E818" s="99"/>
      <c r="F818" s="99"/>
      <c r="G818" s="99"/>
      <c r="H818" s="99"/>
      <c r="I818" s="99"/>
      <c r="J818" s="161"/>
      <c r="K818" s="161"/>
      <c r="L818" s="161"/>
      <c r="M818" s="161"/>
      <c r="N818" s="99"/>
      <c r="O818" s="99"/>
      <c r="P818" s="99"/>
      <c r="Q818" s="99"/>
      <c r="R818" s="99"/>
      <c r="S818" s="99"/>
      <c r="T818" s="99"/>
      <c r="U818" s="99"/>
      <c r="V818" s="99"/>
      <c r="W818" s="99"/>
      <c r="X818" s="99"/>
      <c r="Y818" s="99"/>
      <c r="Z818" s="160"/>
      <c r="AA818" s="99"/>
      <c r="AB818" s="159"/>
      <c r="AC818" s="158"/>
      <c r="AD818" s="99"/>
      <c r="AE818" s="99"/>
      <c r="AF818" s="99"/>
      <c r="AG818" s="99"/>
      <c r="AH818" s="99"/>
      <c r="AI818" s="157"/>
      <c r="AJ818" s="99"/>
      <c r="AK818" s="99"/>
      <c r="AL818" s="99"/>
      <c r="AM818" s="99"/>
      <c r="AN818" s="161"/>
      <c r="AO818" s="99"/>
      <c r="AP818" s="99"/>
      <c r="AQ818" s="99"/>
      <c r="AR818" s="99"/>
      <c r="AS818" s="99"/>
      <c r="AT818" s="99"/>
      <c r="AU818" s="99"/>
      <c r="AV818" s="99"/>
      <c r="AW818" s="157"/>
      <c r="AX818" s="99"/>
      <c r="AY818" s="99"/>
      <c r="AZ818" s="99"/>
      <c r="BA818" s="99"/>
    </row>
    <row r="819" spans="1:53" ht="15.75" customHeight="1" x14ac:dyDescent="0.25">
      <c r="A819" s="99"/>
      <c r="B819" s="100"/>
      <c r="C819" s="99"/>
      <c r="D819" s="99"/>
      <c r="E819" s="99"/>
      <c r="F819" s="99"/>
      <c r="G819" s="99"/>
      <c r="H819" s="99"/>
      <c r="I819" s="99"/>
      <c r="J819" s="161"/>
      <c r="K819" s="161"/>
      <c r="L819" s="161"/>
      <c r="M819" s="161"/>
      <c r="N819" s="99"/>
      <c r="O819" s="99"/>
      <c r="P819" s="99"/>
      <c r="Q819" s="99"/>
      <c r="R819" s="99"/>
      <c r="S819" s="99"/>
      <c r="T819" s="99"/>
      <c r="U819" s="99"/>
      <c r="V819" s="99"/>
      <c r="W819" s="99"/>
      <c r="X819" s="99"/>
      <c r="Y819" s="99"/>
      <c r="Z819" s="160"/>
      <c r="AA819" s="99"/>
      <c r="AB819" s="159"/>
      <c r="AC819" s="158"/>
      <c r="AD819" s="99"/>
      <c r="AE819" s="99"/>
      <c r="AF819" s="99"/>
      <c r="AG819" s="99"/>
      <c r="AH819" s="99"/>
      <c r="AI819" s="157"/>
      <c r="AJ819" s="99"/>
      <c r="AK819" s="99"/>
      <c r="AL819" s="99"/>
      <c r="AM819" s="99"/>
      <c r="AN819" s="161"/>
      <c r="AO819" s="99"/>
      <c r="AP819" s="99"/>
      <c r="AQ819" s="99"/>
      <c r="AR819" s="99"/>
      <c r="AS819" s="99"/>
      <c r="AT819" s="99"/>
      <c r="AU819" s="99"/>
      <c r="AV819" s="99"/>
      <c r="AW819" s="157"/>
      <c r="AX819" s="99"/>
      <c r="AY819" s="99"/>
      <c r="AZ819" s="99"/>
      <c r="BA819" s="99"/>
    </row>
    <row r="820" spans="1:53" ht="15.75" customHeight="1" x14ac:dyDescent="0.25">
      <c r="A820" s="99"/>
      <c r="B820" s="100"/>
      <c r="C820" s="99"/>
      <c r="D820" s="99"/>
      <c r="E820" s="99"/>
      <c r="F820" s="99"/>
      <c r="G820" s="99"/>
      <c r="H820" s="99"/>
      <c r="I820" s="99"/>
      <c r="J820" s="161"/>
      <c r="K820" s="161"/>
      <c r="L820" s="161"/>
      <c r="M820" s="161"/>
      <c r="N820" s="99"/>
      <c r="O820" s="99"/>
      <c r="P820" s="99"/>
      <c r="Q820" s="99"/>
      <c r="R820" s="99"/>
      <c r="S820" s="99"/>
      <c r="T820" s="99"/>
      <c r="U820" s="99"/>
      <c r="V820" s="99"/>
      <c r="W820" s="99"/>
      <c r="X820" s="99"/>
      <c r="Y820" s="99"/>
      <c r="Z820" s="160"/>
      <c r="AA820" s="99"/>
      <c r="AB820" s="159"/>
      <c r="AC820" s="158"/>
      <c r="AD820" s="99"/>
      <c r="AE820" s="99"/>
      <c r="AF820" s="99"/>
      <c r="AG820" s="99"/>
      <c r="AH820" s="99"/>
      <c r="AI820" s="157"/>
      <c r="AJ820" s="99"/>
      <c r="AK820" s="99"/>
      <c r="AL820" s="99"/>
      <c r="AM820" s="99"/>
      <c r="AN820" s="161"/>
      <c r="AO820" s="99"/>
      <c r="AP820" s="99"/>
      <c r="AQ820" s="99"/>
      <c r="AR820" s="99"/>
      <c r="AS820" s="99"/>
      <c r="AT820" s="99"/>
      <c r="AU820" s="99"/>
      <c r="AV820" s="99"/>
      <c r="AW820" s="157"/>
      <c r="AX820" s="99"/>
      <c r="AY820" s="99"/>
      <c r="AZ820" s="99"/>
      <c r="BA820" s="99"/>
    </row>
    <row r="821" spans="1:53" ht="15.75" customHeight="1" x14ac:dyDescent="0.25">
      <c r="A821" s="99"/>
      <c r="B821" s="100"/>
      <c r="C821" s="99"/>
      <c r="D821" s="99"/>
      <c r="E821" s="99"/>
      <c r="F821" s="99"/>
      <c r="G821" s="99"/>
      <c r="H821" s="99"/>
      <c r="I821" s="99"/>
      <c r="J821" s="161"/>
      <c r="K821" s="161"/>
      <c r="L821" s="161"/>
      <c r="M821" s="161"/>
      <c r="N821" s="99"/>
      <c r="O821" s="99"/>
      <c r="P821" s="99"/>
      <c r="Q821" s="99"/>
      <c r="R821" s="99"/>
      <c r="S821" s="99"/>
      <c r="T821" s="99"/>
      <c r="U821" s="99"/>
      <c r="V821" s="99"/>
      <c r="W821" s="99"/>
      <c r="X821" s="99"/>
      <c r="Y821" s="99"/>
      <c r="Z821" s="160"/>
      <c r="AA821" s="99"/>
      <c r="AB821" s="159"/>
      <c r="AC821" s="158"/>
      <c r="AD821" s="99"/>
      <c r="AE821" s="99"/>
      <c r="AF821" s="99"/>
      <c r="AG821" s="99"/>
      <c r="AH821" s="99"/>
      <c r="AI821" s="157"/>
      <c r="AJ821" s="99"/>
      <c r="AK821" s="99"/>
      <c r="AL821" s="99"/>
      <c r="AM821" s="99"/>
      <c r="AN821" s="161"/>
      <c r="AO821" s="99"/>
      <c r="AP821" s="99"/>
      <c r="AQ821" s="99"/>
      <c r="AR821" s="99"/>
      <c r="AS821" s="99"/>
      <c r="AT821" s="99"/>
      <c r="AU821" s="99"/>
      <c r="AV821" s="99"/>
      <c r="AW821" s="157"/>
      <c r="AX821" s="99"/>
      <c r="AY821" s="99"/>
      <c r="AZ821" s="99"/>
      <c r="BA821" s="99"/>
    </row>
    <row r="822" spans="1:53" ht="15.75" customHeight="1" x14ac:dyDescent="0.25">
      <c r="A822" s="99"/>
      <c r="B822" s="100"/>
      <c r="C822" s="99"/>
      <c r="D822" s="99"/>
      <c r="E822" s="99"/>
      <c r="F822" s="99"/>
      <c r="G822" s="99"/>
      <c r="H822" s="99"/>
      <c r="I822" s="99"/>
      <c r="J822" s="161"/>
      <c r="K822" s="161"/>
      <c r="L822" s="161"/>
      <c r="M822" s="161"/>
      <c r="N822" s="99"/>
      <c r="O822" s="99"/>
      <c r="P822" s="99"/>
      <c r="Q822" s="99"/>
      <c r="R822" s="99"/>
      <c r="S822" s="99"/>
      <c r="T822" s="99"/>
      <c r="U822" s="99"/>
      <c r="V822" s="99"/>
      <c r="W822" s="99"/>
      <c r="X822" s="99"/>
      <c r="Y822" s="99"/>
      <c r="Z822" s="160"/>
      <c r="AA822" s="99"/>
      <c r="AB822" s="159"/>
      <c r="AC822" s="158"/>
      <c r="AD822" s="99"/>
      <c r="AE822" s="99"/>
      <c r="AF822" s="99"/>
      <c r="AG822" s="99"/>
      <c r="AH822" s="99"/>
      <c r="AI822" s="157"/>
      <c r="AJ822" s="99"/>
      <c r="AK822" s="99"/>
      <c r="AL822" s="99"/>
      <c r="AM822" s="99"/>
      <c r="AN822" s="161"/>
      <c r="AO822" s="99"/>
      <c r="AP822" s="99"/>
      <c r="AQ822" s="99"/>
      <c r="AR822" s="99"/>
      <c r="AS822" s="99"/>
      <c r="AT822" s="99"/>
      <c r="AU822" s="99"/>
      <c r="AV822" s="99"/>
      <c r="AW822" s="157"/>
      <c r="AX822" s="99"/>
      <c r="AY822" s="99"/>
      <c r="AZ822" s="99"/>
      <c r="BA822" s="99"/>
    </row>
    <row r="823" spans="1:53" ht="15.75" customHeight="1" x14ac:dyDescent="0.25">
      <c r="A823" s="99"/>
      <c r="B823" s="100"/>
      <c r="C823" s="99"/>
      <c r="D823" s="99"/>
      <c r="E823" s="99"/>
      <c r="F823" s="99"/>
      <c r="G823" s="99"/>
      <c r="H823" s="99"/>
      <c r="I823" s="99"/>
      <c r="J823" s="161"/>
      <c r="K823" s="161"/>
      <c r="L823" s="161"/>
      <c r="M823" s="161"/>
      <c r="N823" s="99"/>
      <c r="O823" s="99"/>
      <c r="P823" s="99"/>
      <c r="Q823" s="99"/>
      <c r="R823" s="99"/>
      <c r="S823" s="99"/>
      <c r="T823" s="99"/>
      <c r="U823" s="99"/>
      <c r="V823" s="99"/>
      <c r="W823" s="99"/>
      <c r="X823" s="99"/>
      <c r="Y823" s="99"/>
      <c r="Z823" s="160"/>
      <c r="AA823" s="99"/>
      <c r="AB823" s="159"/>
      <c r="AC823" s="158"/>
      <c r="AD823" s="99"/>
      <c r="AE823" s="99"/>
      <c r="AF823" s="99"/>
      <c r="AG823" s="99"/>
      <c r="AH823" s="99"/>
      <c r="AI823" s="157"/>
      <c r="AJ823" s="99"/>
      <c r="AK823" s="99"/>
      <c r="AL823" s="99"/>
      <c r="AM823" s="99"/>
      <c r="AN823" s="161"/>
      <c r="AO823" s="99"/>
      <c r="AP823" s="99"/>
      <c r="AQ823" s="99"/>
      <c r="AR823" s="99"/>
      <c r="AS823" s="99"/>
      <c r="AT823" s="99"/>
      <c r="AU823" s="99"/>
      <c r="AV823" s="99"/>
      <c r="AW823" s="157"/>
      <c r="AX823" s="99"/>
      <c r="AY823" s="99"/>
      <c r="AZ823" s="99"/>
      <c r="BA823" s="99"/>
    </row>
    <row r="824" spans="1:53" ht="15.75" customHeight="1" x14ac:dyDescent="0.25">
      <c r="A824" s="99"/>
      <c r="B824" s="100"/>
      <c r="C824" s="99"/>
      <c r="D824" s="99"/>
      <c r="E824" s="99"/>
      <c r="F824" s="99"/>
      <c r="G824" s="99"/>
      <c r="H824" s="99"/>
      <c r="I824" s="99"/>
      <c r="J824" s="161"/>
      <c r="K824" s="161"/>
      <c r="L824" s="161"/>
      <c r="M824" s="161"/>
      <c r="N824" s="99"/>
      <c r="O824" s="99"/>
      <c r="P824" s="99"/>
      <c r="Q824" s="99"/>
      <c r="R824" s="99"/>
      <c r="S824" s="99"/>
      <c r="T824" s="99"/>
      <c r="U824" s="99"/>
      <c r="V824" s="99"/>
      <c r="W824" s="99"/>
      <c r="X824" s="99"/>
      <c r="Y824" s="99"/>
      <c r="Z824" s="160"/>
      <c r="AA824" s="99"/>
      <c r="AB824" s="159"/>
      <c r="AC824" s="158"/>
      <c r="AD824" s="99"/>
      <c r="AE824" s="99"/>
      <c r="AF824" s="99"/>
      <c r="AG824" s="99"/>
      <c r="AH824" s="99"/>
      <c r="AI824" s="157"/>
      <c r="AJ824" s="99"/>
      <c r="AK824" s="99"/>
      <c r="AL824" s="99"/>
      <c r="AM824" s="99"/>
      <c r="AN824" s="161"/>
      <c r="AO824" s="99"/>
      <c r="AP824" s="99"/>
      <c r="AQ824" s="99"/>
      <c r="AR824" s="99"/>
      <c r="AS824" s="99"/>
      <c r="AT824" s="99"/>
      <c r="AU824" s="99"/>
      <c r="AV824" s="99"/>
      <c r="AW824" s="157"/>
      <c r="AX824" s="99"/>
      <c r="AY824" s="99"/>
      <c r="AZ824" s="99"/>
      <c r="BA824" s="99"/>
    </row>
    <row r="825" spans="1:53" ht="15.75" customHeight="1" x14ac:dyDescent="0.25">
      <c r="A825" s="99"/>
      <c r="B825" s="100"/>
      <c r="C825" s="99"/>
      <c r="D825" s="99"/>
      <c r="E825" s="99"/>
      <c r="F825" s="99"/>
      <c r="G825" s="99"/>
      <c r="H825" s="99"/>
      <c r="I825" s="99"/>
      <c r="J825" s="161"/>
      <c r="K825" s="161"/>
      <c r="L825" s="161"/>
      <c r="M825" s="161"/>
      <c r="N825" s="99"/>
      <c r="O825" s="99"/>
      <c r="P825" s="99"/>
      <c r="Q825" s="99"/>
      <c r="R825" s="99"/>
      <c r="S825" s="99"/>
      <c r="T825" s="99"/>
      <c r="U825" s="99"/>
      <c r="V825" s="99"/>
      <c r="W825" s="99"/>
      <c r="X825" s="99"/>
      <c r="Y825" s="99"/>
      <c r="Z825" s="160"/>
      <c r="AA825" s="99"/>
      <c r="AB825" s="159"/>
      <c r="AC825" s="158"/>
      <c r="AD825" s="99"/>
      <c r="AE825" s="99"/>
      <c r="AF825" s="99"/>
      <c r="AG825" s="99"/>
      <c r="AH825" s="99"/>
      <c r="AI825" s="157"/>
      <c r="AJ825" s="99"/>
      <c r="AK825" s="99"/>
      <c r="AL825" s="99"/>
      <c r="AM825" s="99"/>
      <c r="AN825" s="161"/>
      <c r="AO825" s="99"/>
      <c r="AP825" s="99"/>
      <c r="AQ825" s="99"/>
      <c r="AR825" s="99"/>
      <c r="AS825" s="99"/>
      <c r="AT825" s="99"/>
      <c r="AU825" s="99"/>
      <c r="AV825" s="99"/>
      <c r="AW825" s="157"/>
      <c r="AX825" s="99"/>
      <c r="AY825" s="99"/>
      <c r="AZ825" s="99"/>
      <c r="BA825" s="99"/>
    </row>
    <row r="826" spans="1:53" ht="15.75" customHeight="1" x14ac:dyDescent="0.25">
      <c r="A826" s="99"/>
      <c r="B826" s="100"/>
      <c r="C826" s="99"/>
      <c r="D826" s="99"/>
      <c r="E826" s="99"/>
      <c r="F826" s="99"/>
      <c r="G826" s="99"/>
      <c r="H826" s="99"/>
      <c r="I826" s="99"/>
      <c r="J826" s="161"/>
      <c r="K826" s="161"/>
      <c r="L826" s="161"/>
      <c r="M826" s="161"/>
      <c r="N826" s="99"/>
      <c r="O826" s="99"/>
      <c r="P826" s="99"/>
      <c r="Q826" s="99"/>
      <c r="R826" s="99"/>
      <c r="S826" s="99"/>
      <c r="T826" s="99"/>
      <c r="U826" s="99"/>
      <c r="V826" s="99"/>
      <c r="W826" s="99"/>
      <c r="X826" s="99"/>
      <c r="Y826" s="99"/>
      <c r="Z826" s="160"/>
      <c r="AA826" s="99"/>
      <c r="AB826" s="159"/>
      <c r="AC826" s="158"/>
      <c r="AD826" s="99"/>
      <c r="AE826" s="99"/>
      <c r="AF826" s="99"/>
      <c r="AG826" s="99"/>
      <c r="AH826" s="99"/>
      <c r="AI826" s="157"/>
      <c r="AJ826" s="99"/>
      <c r="AK826" s="99"/>
      <c r="AL826" s="99"/>
      <c r="AM826" s="99"/>
      <c r="AN826" s="161"/>
      <c r="AO826" s="99"/>
      <c r="AP826" s="99"/>
      <c r="AQ826" s="99"/>
      <c r="AR826" s="99"/>
      <c r="AS826" s="99"/>
      <c r="AT826" s="99"/>
      <c r="AU826" s="99"/>
      <c r="AV826" s="99"/>
      <c r="AW826" s="157"/>
      <c r="AX826" s="99"/>
      <c r="AY826" s="99"/>
      <c r="AZ826" s="99"/>
      <c r="BA826" s="99"/>
    </row>
    <row r="827" spans="1:53" ht="15.75" customHeight="1" x14ac:dyDescent="0.25">
      <c r="A827" s="99"/>
      <c r="B827" s="100"/>
      <c r="C827" s="99"/>
      <c r="D827" s="99"/>
      <c r="E827" s="99"/>
      <c r="F827" s="99"/>
      <c r="G827" s="99"/>
      <c r="H827" s="99"/>
      <c r="I827" s="99"/>
      <c r="J827" s="161"/>
      <c r="K827" s="161"/>
      <c r="L827" s="161"/>
      <c r="M827" s="161"/>
      <c r="N827" s="99"/>
      <c r="O827" s="99"/>
      <c r="P827" s="99"/>
      <c r="Q827" s="99"/>
      <c r="R827" s="99"/>
      <c r="S827" s="99"/>
      <c r="T827" s="99"/>
      <c r="U827" s="99"/>
      <c r="V827" s="99"/>
      <c r="W827" s="99"/>
      <c r="X827" s="99"/>
      <c r="Y827" s="99"/>
      <c r="Z827" s="160"/>
      <c r="AA827" s="99"/>
      <c r="AB827" s="159"/>
      <c r="AC827" s="158"/>
      <c r="AD827" s="99"/>
      <c r="AE827" s="99"/>
      <c r="AF827" s="99"/>
      <c r="AG827" s="99"/>
      <c r="AH827" s="99"/>
      <c r="AI827" s="157"/>
      <c r="AJ827" s="99"/>
      <c r="AK827" s="99"/>
      <c r="AL827" s="99"/>
      <c r="AM827" s="99"/>
      <c r="AN827" s="161"/>
      <c r="AO827" s="99"/>
      <c r="AP827" s="99"/>
      <c r="AQ827" s="99"/>
      <c r="AR827" s="99"/>
      <c r="AS827" s="99"/>
      <c r="AT827" s="99"/>
      <c r="AU827" s="99"/>
      <c r="AV827" s="99"/>
      <c r="AW827" s="157"/>
      <c r="AX827" s="99"/>
      <c r="AY827" s="99"/>
      <c r="AZ827" s="99"/>
      <c r="BA827" s="99"/>
    </row>
    <row r="828" spans="1:53" ht="15.75" customHeight="1" x14ac:dyDescent="0.25">
      <c r="A828" s="99"/>
      <c r="B828" s="100"/>
      <c r="C828" s="99"/>
      <c r="D828" s="99"/>
      <c r="E828" s="99"/>
      <c r="F828" s="99"/>
      <c r="G828" s="99"/>
      <c r="H828" s="99"/>
      <c r="I828" s="99"/>
      <c r="J828" s="161"/>
      <c r="K828" s="161"/>
      <c r="L828" s="161"/>
      <c r="M828" s="161"/>
      <c r="N828" s="99"/>
      <c r="O828" s="99"/>
      <c r="P828" s="99"/>
      <c r="Q828" s="99"/>
      <c r="R828" s="99"/>
      <c r="S828" s="99"/>
      <c r="T828" s="99"/>
      <c r="U828" s="99"/>
      <c r="V828" s="99"/>
      <c r="W828" s="99"/>
      <c r="X828" s="99"/>
      <c r="Y828" s="99"/>
      <c r="Z828" s="160"/>
      <c r="AA828" s="99"/>
      <c r="AB828" s="159"/>
      <c r="AC828" s="158"/>
      <c r="AD828" s="99"/>
      <c r="AE828" s="99"/>
      <c r="AF828" s="99"/>
      <c r="AG828" s="99"/>
      <c r="AH828" s="99"/>
      <c r="AI828" s="157"/>
      <c r="AJ828" s="99"/>
      <c r="AK828" s="99"/>
      <c r="AL828" s="99"/>
      <c r="AM828" s="99"/>
      <c r="AN828" s="161"/>
      <c r="AO828" s="99"/>
      <c r="AP828" s="99"/>
      <c r="AQ828" s="99"/>
      <c r="AR828" s="99"/>
      <c r="AS828" s="99"/>
      <c r="AT828" s="99"/>
      <c r="AU828" s="99"/>
      <c r="AV828" s="99"/>
      <c r="AW828" s="157"/>
      <c r="AX828" s="99"/>
      <c r="AY828" s="99"/>
      <c r="AZ828" s="99"/>
      <c r="BA828" s="99"/>
    </row>
    <row r="829" spans="1:53" ht="15.75" customHeight="1" x14ac:dyDescent="0.25">
      <c r="A829" s="99"/>
      <c r="B829" s="100"/>
      <c r="C829" s="99"/>
      <c r="D829" s="99"/>
      <c r="E829" s="99"/>
      <c r="F829" s="99"/>
      <c r="G829" s="99"/>
      <c r="H829" s="99"/>
      <c r="I829" s="99"/>
      <c r="J829" s="161"/>
      <c r="K829" s="161"/>
      <c r="L829" s="161"/>
      <c r="M829" s="161"/>
      <c r="N829" s="99"/>
      <c r="O829" s="99"/>
      <c r="P829" s="99"/>
      <c r="Q829" s="99"/>
      <c r="R829" s="99"/>
      <c r="S829" s="99"/>
      <c r="T829" s="99"/>
      <c r="U829" s="99"/>
      <c r="V829" s="99"/>
      <c r="W829" s="99"/>
      <c r="X829" s="99"/>
      <c r="Y829" s="99"/>
      <c r="Z829" s="160"/>
      <c r="AA829" s="99"/>
      <c r="AB829" s="159"/>
      <c r="AC829" s="158"/>
      <c r="AD829" s="99"/>
      <c r="AE829" s="99"/>
      <c r="AF829" s="99"/>
      <c r="AG829" s="99"/>
      <c r="AH829" s="99"/>
      <c r="AI829" s="157"/>
      <c r="AJ829" s="99"/>
      <c r="AK829" s="99"/>
      <c r="AL829" s="99"/>
      <c r="AM829" s="99"/>
      <c r="AN829" s="161"/>
      <c r="AO829" s="99"/>
      <c r="AP829" s="99"/>
      <c r="AQ829" s="99"/>
      <c r="AR829" s="99"/>
      <c r="AS829" s="99"/>
      <c r="AT829" s="99"/>
      <c r="AU829" s="99"/>
      <c r="AV829" s="99"/>
      <c r="AW829" s="157"/>
      <c r="AX829" s="99"/>
      <c r="AY829" s="99"/>
      <c r="AZ829" s="99"/>
      <c r="BA829" s="99"/>
    </row>
    <row r="830" spans="1:53" ht="15.75" customHeight="1" x14ac:dyDescent="0.25">
      <c r="A830" s="99"/>
      <c r="B830" s="100"/>
      <c r="C830" s="99"/>
      <c r="D830" s="99"/>
      <c r="E830" s="99"/>
      <c r="F830" s="99"/>
      <c r="G830" s="99"/>
      <c r="H830" s="99"/>
      <c r="I830" s="99"/>
      <c r="J830" s="161"/>
      <c r="K830" s="161"/>
      <c r="L830" s="161"/>
      <c r="M830" s="161"/>
      <c r="N830" s="99"/>
      <c r="O830" s="99"/>
      <c r="P830" s="99"/>
      <c r="Q830" s="99"/>
      <c r="R830" s="99"/>
      <c r="S830" s="99"/>
      <c r="T830" s="99"/>
      <c r="U830" s="99"/>
      <c r="V830" s="99"/>
      <c r="W830" s="99"/>
      <c r="X830" s="99"/>
      <c r="Y830" s="99"/>
      <c r="Z830" s="160"/>
      <c r="AA830" s="99"/>
      <c r="AB830" s="159"/>
      <c r="AC830" s="158"/>
      <c r="AD830" s="99"/>
      <c r="AE830" s="99"/>
      <c r="AF830" s="99"/>
      <c r="AG830" s="99"/>
      <c r="AH830" s="99"/>
      <c r="AI830" s="157"/>
      <c r="AJ830" s="99"/>
      <c r="AK830" s="99"/>
      <c r="AL830" s="99"/>
      <c r="AM830" s="99"/>
      <c r="AN830" s="161"/>
      <c r="AO830" s="99"/>
      <c r="AP830" s="99"/>
      <c r="AQ830" s="99"/>
      <c r="AR830" s="99"/>
      <c r="AS830" s="99"/>
      <c r="AT830" s="99"/>
      <c r="AU830" s="99"/>
      <c r="AV830" s="99"/>
      <c r="AW830" s="157"/>
      <c r="AX830" s="99"/>
      <c r="AY830" s="99"/>
      <c r="AZ830" s="99"/>
      <c r="BA830" s="99"/>
    </row>
    <row r="831" spans="1:53" ht="15.75" customHeight="1" x14ac:dyDescent="0.25">
      <c r="A831" s="99"/>
      <c r="B831" s="100"/>
      <c r="C831" s="99"/>
      <c r="D831" s="99"/>
      <c r="E831" s="99"/>
      <c r="F831" s="99"/>
      <c r="G831" s="99"/>
      <c r="H831" s="99"/>
      <c r="I831" s="99"/>
      <c r="J831" s="161"/>
      <c r="K831" s="161"/>
      <c r="L831" s="161"/>
      <c r="M831" s="161"/>
      <c r="N831" s="99"/>
      <c r="O831" s="99"/>
      <c r="P831" s="99"/>
      <c r="Q831" s="99"/>
      <c r="R831" s="99"/>
      <c r="S831" s="99"/>
      <c r="T831" s="99"/>
      <c r="U831" s="99"/>
      <c r="V831" s="99"/>
      <c r="W831" s="99"/>
      <c r="X831" s="99"/>
      <c r="Y831" s="99"/>
      <c r="Z831" s="160"/>
      <c r="AA831" s="99"/>
      <c r="AB831" s="159"/>
      <c r="AC831" s="158"/>
      <c r="AD831" s="99"/>
      <c r="AE831" s="99"/>
      <c r="AF831" s="99"/>
      <c r="AG831" s="99"/>
      <c r="AH831" s="99"/>
      <c r="AI831" s="157"/>
      <c r="AJ831" s="99"/>
      <c r="AK831" s="99"/>
      <c r="AL831" s="99"/>
      <c r="AM831" s="99"/>
      <c r="AN831" s="161"/>
      <c r="AO831" s="99"/>
      <c r="AP831" s="99"/>
      <c r="AQ831" s="99"/>
      <c r="AR831" s="99"/>
      <c r="AS831" s="99"/>
      <c r="AT831" s="99"/>
      <c r="AU831" s="99"/>
      <c r="AV831" s="99"/>
      <c r="AW831" s="157"/>
      <c r="AX831" s="99"/>
      <c r="AY831" s="99"/>
      <c r="AZ831" s="99"/>
      <c r="BA831" s="99"/>
    </row>
    <row r="832" spans="1:53" ht="15.75" customHeight="1" x14ac:dyDescent="0.25">
      <c r="A832" s="99"/>
      <c r="B832" s="100"/>
      <c r="C832" s="99"/>
      <c r="D832" s="99"/>
      <c r="E832" s="99"/>
      <c r="F832" s="99"/>
      <c r="G832" s="99"/>
      <c r="H832" s="99"/>
      <c r="I832" s="99"/>
      <c r="J832" s="161"/>
      <c r="K832" s="161"/>
      <c r="L832" s="161"/>
      <c r="M832" s="161"/>
      <c r="N832" s="99"/>
      <c r="O832" s="99"/>
      <c r="P832" s="99"/>
      <c r="Q832" s="99"/>
      <c r="R832" s="99"/>
      <c r="S832" s="99"/>
      <c r="T832" s="99"/>
      <c r="U832" s="99"/>
      <c r="V832" s="99"/>
      <c r="W832" s="99"/>
      <c r="X832" s="99"/>
      <c r="Y832" s="99"/>
      <c r="Z832" s="160"/>
      <c r="AA832" s="99"/>
      <c r="AB832" s="159"/>
      <c r="AC832" s="158"/>
      <c r="AD832" s="99"/>
      <c r="AE832" s="99"/>
      <c r="AF832" s="99"/>
      <c r="AG832" s="99"/>
      <c r="AH832" s="99"/>
      <c r="AI832" s="157"/>
      <c r="AJ832" s="99"/>
      <c r="AK832" s="99"/>
      <c r="AL832" s="99"/>
      <c r="AM832" s="99"/>
      <c r="AN832" s="161"/>
      <c r="AO832" s="99"/>
      <c r="AP832" s="99"/>
      <c r="AQ832" s="99"/>
      <c r="AR832" s="99"/>
      <c r="AS832" s="99"/>
      <c r="AT832" s="99"/>
      <c r="AU832" s="99"/>
      <c r="AV832" s="99"/>
      <c r="AW832" s="157"/>
      <c r="AX832" s="99"/>
      <c r="AY832" s="99"/>
      <c r="AZ832" s="99"/>
      <c r="BA832" s="99"/>
    </row>
    <row r="833" spans="1:53" ht="15.75" customHeight="1" x14ac:dyDescent="0.25">
      <c r="A833" s="99"/>
      <c r="B833" s="100"/>
      <c r="C833" s="99"/>
      <c r="D833" s="99"/>
      <c r="E833" s="99"/>
      <c r="F833" s="99"/>
      <c r="G833" s="99"/>
      <c r="H833" s="99"/>
      <c r="I833" s="99"/>
      <c r="J833" s="161"/>
      <c r="K833" s="161"/>
      <c r="L833" s="161"/>
      <c r="M833" s="161"/>
      <c r="N833" s="99"/>
      <c r="O833" s="99"/>
      <c r="P833" s="99"/>
      <c r="Q833" s="99"/>
      <c r="R833" s="99"/>
      <c r="S833" s="99"/>
      <c r="T833" s="99"/>
      <c r="U833" s="99"/>
      <c r="V833" s="99"/>
      <c r="W833" s="99"/>
      <c r="X833" s="99"/>
      <c r="Y833" s="99"/>
      <c r="Z833" s="160"/>
      <c r="AA833" s="99"/>
      <c r="AB833" s="159"/>
      <c r="AC833" s="158"/>
      <c r="AD833" s="99"/>
      <c r="AE833" s="99"/>
      <c r="AF833" s="99"/>
      <c r="AG833" s="99"/>
      <c r="AH833" s="99"/>
      <c r="AI833" s="157"/>
      <c r="AJ833" s="99"/>
      <c r="AK833" s="99"/>
      <c r="AL833" s="99"/>
      <c r="AM833" s="99"/>
      <c r="AN833" s="161"/>
      <c r="AO833" s="99"/>
      <c r="AP833" s="99"/>
      <c r="AQ833" s="99"/>
      <c r="AR833" s="99"/>
      <c r="AS833" s="99"/>
      <c r="AT833" s="99"/>
      <c r="AU833" s="99"/>
      <c r="AV833" s="99"/>
      <c r="AW833" s="157"/>
      <c r="AX833" s="99"/>
      <c r="AY833" s="99"/>
      <c r="AZ833" s="99"/>
      <c r="BA833" s="99"/>
    </row>
    <row r="834" spans="1:53" ht="15.75" customHeight="1" x14ac:dyDescent="0.25">
      <c r="A834" s="99"/>
      <c r="B834" s="100"/>
      <c r="C834" s="99"/>
      <c r="D834" s="99"/>
      <c r="E834" s="99"/>
      <c r="F834" s="99"/>
      <c r="G834" s="99"/>
      <c r="H834" s="99"/>
      <c r="I834" s="99"/>
      <c r="J834" s="161"/>
      <c r="K834" s="161"/>
      <c r="L834" s="161"/>
      <c r="M834" s="161"/>
      <c r="N834" s="99"/>
      <c r="O834" s="99"/>
      <c r="P834" s="99"/>
      <c r="Q834" s="99"/>
      <c r="R834" s="99"/>
      <c r="S834" s="99"/>
      <c r="T834" s="99"/>
      <c r="U834" s="99"/>
      <c r="V834" s="99"/>
      <c r="W834" s="99"/>
      <c r="X834" s="99"/>
      <c r="Y834" s="99"/>
      <c r="Z834" s="160"/>
      <c r="AA834" s="99"/>
      <c r="AB834" s="159"/>
      <c r="AC834" s="158"/>
      <c r="AD834" s="99"/>
      <c r="AE834" s="99"/>
      <c r="AF834" s="99"/>
      <c r="AG834" s="99"/>
      <c r="AH834" s="99"/>
      <c r="AI834" s="157"/>
      <c r="AJ834" s="99"/>
      <c r="AK834" s="99"/>
      <c r="AL834" s="99"/>
      <c r="AM834" s="99"/>
      <c r="AN834" s="161"/>
      <c r="AO834" s="99"/>
      <c r="AP834" s="99"/>
      <c r="AQ834" s="99"/>
      <c r="AR834" s="99"/>
      <c r="AS834" s="99"/>
      <c r="AT834" s="99"/>
      <c r="AU834" s="99"/>
      <c r="AV834" s="99"/>
      <c r="AW834" s="157"/>
      <c r="AX834" s="99"/>
      <c r="AY834" s="99"/>
      <c r="AZ834" s="99"/>
      <c r="BA834" s="99"/>
    </row>
    <row r="835" spans="1:53" ht="15.75" customHeight="1" x14ac:dyDescent="0.25">
      <c r="A835" s="99"/>
      <c r="B835" s="100"/>
      <c r="C835" s="99"/>
      <c r="D835" s="99"/>
      <c r="E835" s="99"/>
      <c r="F835" s="99"/>
      <c r="G835" s="99"/>
      <c r="H835" s="99"/>
      <c r="I835" s="99"/>
      <c r="J835" s="161"/>
      <c r="K835" s="161"/>
      <c r="L835" s="161"/>
      <c r="M835" s="161"/>
      <c r="N835" s="99"/>
      <c r="O835" s="99"/>
      <c r="P835" s="99"/>
      <c r="Q835" s="99"/>
      <c r="R835" s="99"/>
      <c r="S835" s="99"/>
      <c r="T835" s="99"/>
      <c r="U835" s="99"/>
      <c r="V835" s="99"/>
      <c r="W835" s="99"/>
      <c r="X835" s="99"/>
      <c r="Y835" s="99"/>
      <c r="Z835" s="160"/>
      <c r="AA835" s="99"/>
      <c r="AB835" s="159"/>
      <c r="AC835" s="158"/>
      <c r="AD835" s="99"/>
      <c r="AE835" s="99"/>
      <c r="AF835" s="99"/>
      <c r="AG835" s="99"/>
      <c r="AH835" s="99"/>
      <c r="AI835" s="157"/>
      <c r="AJ835" s="99"/>
      <c r="AK835" s="99"/>
      <c r="AL835" s="99"/>
      <c r="AM835" s="99"/>
      <c r="AN835" s="161"/>
      <c r="AO835" s="99"/>
      <c r="AP835" s="99"/>
      <c r="AQ835" s="99"/>
      <c r="AR835" s="99"/>
      <c r="AS835" s="99"/>
      <c r="AT835" s="99"/>
      <c r="AU835" s="99"/>
      <c r="AV835" s="99"/>
      <c r="AW835" s="157"/>
      <c r="AX835" s="99"/>
      <c r="AY835" s="99"/>
      <c r="AZ835" s="99"/>
      <c r="BA835" s="99"/>
    </row>
    <row r="836" spans="1:53" ht="15.75" customHeight="1" x14ac:dyDescent="0.25">
      <c r="A836" s="99"/>
      <c r="B836" s="100"/>
      <c r="C836" s="99"/>
      <c r="D836" s="99"/>
      <c r="E836" s="99"/>
      <c r="F836" s="99"/>
      <c r="G836" s="99"/>
      <c r="H836" s="99"/>
      <c r="I836" s="99"/>
      <c r="J836" s="161"/>
      <c r="K836" s="161"/>
      <c r="L836" s="161"/>
      <c r="M836" s="161"/>
      <c r="N836" s="99"/>
      <c r="O836" s="99"/>
      <c r="P836" s="99"/>
      <c r="Q836" s="99"/>
      <c r="R836" s="99"/>
      <c r="S836" s="99"/>
      <c r="T836" s="99"/>
      <c r="U836" s="99"/>
      <c r="V836" s="99"/>
      <c r="W836" s="99"/>
      <c r="X836" s="99"/>
      <c r="Y836" s="99"/>
      <c r="Z836" s="160"/>
      <c r="AA836" s="99"/>
      <c r="AB836" s="159"/>
      <c r="AC836" s="158"/>
      <c r="AD836" s="99"/>
      <c r="AE836" s="99"/>
      <c r="AF836" s="99"/>
      <c r="AG836" s="99"/>
      <c r="AH836" s="99"/>
      <c r="AI836" s="157"/>
      <c r="AJ836" s="99"/>
      <c r="AK836" s="99"/>
      <c r="AL836" s="99"/>
      <c r="AM836" s="99"/>
      <c r="AN836" s="161"/>
      <c r="AO836" s="99"/>
      <c r="AP836" s="99"/>
      <c r="AQ836" s="99"/>
      <c r="AR836" s="99"/>
      <c r="AS836" s="99"/>
      <c r="AT836" s="99"/>
      <c r="AU836" s="99"/>
      <c r="AV836" s="99"/>
      <c r="AW836" s="157"/>
      <c r="AX836" s="99"/>
      <c r="AY836" s="99"/>
      <c r="AZ836" s="99"/>
      <c r="BA836" s="99"/>
    </row>
    <row r="837" spans="1:53" ht="15.75" customHeight="1" x14ac:dyDescent="0.25">
      <c r="A837" s="99"/>
      <c r="B837" s="100"/>
      <c r="C837" s="99"/>
      <c r="D837" s="99"/>
      <c r="E837" s="99"/>
      <c r="F837" s="99"/>
      <c r="G837" s="99"/>
      <c r="H837" s="99"/>
      <c r="I837" s="99"/>
      <c r="J837" s="161"/>
      <c r="K837" s="161"/>
      <c r="L837" s="161"/>
      <c r="M837" s="161"/>
      <c r="N837" s="99"/>
      <c r="O837" s="99"/>
      <c r="P837" s="99"/>
      <c r="Q837" s="99"/>
      <c r="R837" s="99"/>
      <c r="S837" s="99"/>
      <c r="T837" s="99"/>
      <c r="U837" s="99"/>
      <c r="V837" s="99"/>
      <c r="W837" s="99"/>
      <c r="X837" s="99"/>
      <c r="Y837" s="99"/>
      <c r="Z837" s="160"/>
      <c r="AA837" s="99"/>
      <c r="AB837" s="159"/>
      <c r="AC837" s="158"/>
      <c r="AD837" s="99"/>
      <c r="AE837" s="99"/>
      <c r="AF837" s="99"/>
      <c r="AG837" s="99"/>
      <c r="AH837" s="99"/>
      <c r="AI837" s="157"/>
      <c r="AJ837" s="99"/>
      <c r="AK837" s="99"/>
      <c r="AL837" s="99"/>
      <c r="AM837" s="99"/>
      <c r="AN837" s="161"/>
      <c r="AO837" s="99"/>
      <c r="AP837" s="99"/>
      <c r="AQ837" s="99"/>
      <c r="AR837" s="99"/>
      <c r="AS837" s="99"/>
      <c r="AT837" s="99"/>
      <c r="AU837" s="99"/>
      <c r="AV837" s="99"/>
      <c r="AW837" s="157"/>
      <c r="AX837" s="99"/>
      <c r="AY837" s="99"/>
      <c r="AZ837" s="99"/>
      <c r="BA837" s="99"/>
    </row>
    <row r="838" spans="1:53" ht="15.75" customHeight="1" x14ac:dyDescent="0.25">
      <c r="A838" s="99"/>
      <c r="B838" s="100"/>
      <c r="C838" s="99"/>
      <c r="D838" s="99"/>
      <c r="E838" s="99"/>
      <c r="F838" s="99"/>
      <c r="G838" s="99"/>
      <c r="H838" s="99"/>
      <c r="I838" s="99"/>
      <c r="J838" s="161"/>
      <c r="K838" s="161"/>
      <c r="L838" s="161"/>
      <c r="M838" s="161"/>
      <c r="N838" s="99"/>
      <c r="O838" s="99"/>
      <c r="P838" s="99"/>
      <c r="Q838" s="99"/>
      <c r="R838" s="99"/>
      <c r="S838" s="99"/>
      <c r="T838" s="99"/>
      <c r="U838" s="99"/>
      <c r="V838" s="99"/>
      <c r="W838" s="99"/>
      <c r="X838" s="99"/>
      <c r="Y838" s="99"/>
      <c r="Z838" s="160"/>
      <c r="AA838" s="99"/>
      <c r="AB838" s="159"/>
      <c r="AC838" s="158"/>
      <c r="AD838" s="99"/>
      <c r="AE838" s="99"/>
      <c r="AF838" s="99"/>
      <c r="AG838" s="99"/>
      <c r="AH838" s="99"/>
      <c r="AI838" s="157"/>
      <c r="AJ838" s="99"/>
      <c r="AK838" s="99"/>
      <c r="AL838" s="99"/>
      <c r="AM838" s="99"/>
      <c r="AN838" s="161"/>
      <c r="AO838" s="99"/>
      <c r="AP838" s="99"/>
      <c r="AQ838" s="99"/>
      <c r="AR838" s="99"/>
      <c r="AS838" s="99"/>
      <c r="AT838" s="99"/>
      <c r="AU838" s="99"/>
      <c r="AV838" s="99"/>
      <c r="AW838" s="157"/>
      <c r="AX838" s="99"/>
      <c r="AY838" s="99"/>
      <c r="AZ838" s="99"/>
      <c r="BA838" s="99"/>
    </row>
    <row r="839" spans="1:53" ht="15.75" customHeight="1" x14ac:dyDescent="0.25">
      <c r="A839" s="99"/>
      <c r="B839" s="100"/>
      <c r="C839" s="99"/>
      <c r="D839" s="99"/>
      <c r="E839" s="99"/>
      <c r="F839" s="99"/>
      <c r="G839" s="99"/>
      <c r="H839" s="99"/>
      <c r="I839" s="99"/>
      <c r="J839" s="161"/>
      <c r="K839" s="161"/>
      <c r="L839" s="161"/>
      <c r="M839" s="161"/>
      <c r="N839" s="99"/>
      <c r="O839" s="99"/>
      <c r="P839" s="99"/>
      <c r="Q839" s="99"/>
      <c r="R839" s="99"/>
      <c r="S839" s="99"/>
      <c r="T839" s="99"/>
      <c r="U839" s="99"/>
      <c r="V839" s="99"/>
      <c r="W839" s="99"/>
      <c r="X839" s="99"/>
      <c r="Y839" s="99"/>
      <c r="Z839" s="160"/>
      <c r="AA839" s="99"/>
      <c r="AB839" s="159"/>
      <c r="AC839" s="158"/>
      <c r="AD839" s="99"/>
      <c r="AE839" s="99"/>
      <c r="AF839" s="99"/>
      <c r="AG839" s="99"/>
      <c r="AH839" s="99"/>
      <c r="AI839" s="157"/>
      <c r="AJ839" s="99"/>
      <c r="AK839" s="99"/>
      <c r="AL839" s="99"/>
      <c r="AM839" s="99"/>
      <c r="AN839" s="161"/>
      <c r="AO839" s="99"/>
      <c r="AP839" s="99"/>
      <c r="AQ839" s="99"/>
      <c r="AR839" s="99"/>
      <c r="AS839" s="99"/>
      <c r="AT839" s="99"/>
      <c r="AU839" s="99"/>
      <c r="AV839" s="99"/>
      <c r="AW839" s="157"/>
      <c r="AX839" s="99"/>
      <c r="AY839" s="99"/>
      <c r="AZ839" s="99"/>
      <c r="BA839" s="99"/>
    </row>
    <row r="840" spans="1:53" ht="15.75" customHeight="1" x14ac:dyDescent="0.25">
      <c r="A840" s="99"/>
      <c r="B840" s="100"/>
      <c r="C840" s="99"/>
      <c r="D840" s="99"/>
      <c r="E840" s="99"/>
      <c r="F840" s="99"/>
      <c r="G840" s="99"/>
      <c r="H840" s="99"/>
      <c r="I840" s="99"/>
      <c r="J840" s="161"/>
      <c r="K840" s="161"/>
      <c r="L840" s="161"/>
      <c r="M840" s="161"/>
      <c r="N840" s="99"/>
      <c r="O840" s="99"/>
      <c r="P840" s="99"/>
      <c r="Q840" s="99"/>
      <c r="R840" s="99"/>
      <c r="S840" s="99"/>
      <c r="T840" s="99"/>
      <c r="U840" s="99"/>
      <c r="V840" s="99"/>
      <c r="W840" s="99"/>
      <c r="X840" s="99"/>
      <c r="Y840" s="99"/>
      <c r="Z840" s="160"/>
      <c r="AA840" s="99"/>
      <c r="AB840" s="159"/>
      <c r="AC840" s="158"/>
      <c r="AD840" s="99"/>
      <c r="AE840" s="99"/>
      <c r="AF840" s="99"/>
      <c r="AG840" s="99"/>
      <c r="AH840" s="99"/>
      <c r="AI840" s="157"/>
      <c r="AJ840" s="99"/>
      <c r="AK840" s="99"/>
      <c r="AL840" s="99"/>
      <c r="AM840" s="99"/>
      <c r="AN840" s="161"/>
      <c r="AO840" s="99"/>
      <c r="AP840" s="99"/>
      <c r="AQ840" s="99"/>
      <c r="AR840" s="99"/>
      <c r="AS840" s="99"/>
      <c r="AT840" s="99"/>
      <c r="AU840" s="99"/>
      <c r="AV840" s="99"/>
      <c r="AW840" s="157"/>
      <c r="AX840" s="99"/>
      <c r="AY840" s="99"/>
      <c r="AZ840" s="99"/>
      <c r="BA840" s="99"/>
    </row>
    <row r="841" spans="1:53" ht="15.75" customHeight="1" x14ac:dyDescent="0.25">
      <c r="A841" s="99"/>
      <c r="B841" s="100"/>
      <c r="C841" s="99"/>
      <c r="D841" s="99"/>
      <c r="E841" s="99"/>
      <c r="F841" s="99"/>
      <c r="G841" s="99"/>
      <c r="H841" s="99"/>
      <c r="I841" s="99"/>
      <c r="J841" s="161"/>
      <c r="K841" s="161"/>
      <c r="L841" s="161"/>
      <c r="M841" s="161"/>
      <c r="N841" s="99"/>
      <c r="O841" s="99"/>
      <c r="P841" s="99"/>
      <c r="Q841" s="99"/>
      <c r="R841" s="99"/>
      <c r="S841" s="99"/>
      <c r="T841" s="99"/>
      <c r="U841" s="99"/>
      <c r="V841" s="99"/>
      <c r="W841" s="99"/>
      <c r="X841" s="99"/>
      <c r="Y841" s="99"/>
      <c r="Z841" s="160"/>
      <c r="AA841" s="99"/>
      <c r="AB841" s="159"/>
      <c r="AC841" s="158"/>
      <c r="AD841" s="99"/>
      <c r="AE841" s="99"/>
      <c r="AF841" s="99"/>
      <c r="AG841" s="99"/>
      <c r="AH841" s="99"/>
      <c r="AI841" s="157"/>
      <c r="AJ841" s="99"/>
      <c r="AK841" s="99"/>
      <c r="AL841" s="99"/>
      <c r="AM841" s="99"/>
      <c r="AN841" s="161"/>
      <c r="AO841" s="99"/>
      <c r="AP841" s="99"/>
      <c r="AQ841" s="99"/>
      <c r="AR841" s="99"/>
      <c r="AS841" s="99"/>
      <c r="AT841" s="99"/>
      <c r="AU841" s="99"/>
      <c r="AV841" s="99"/>
      <c r="AW841" s="157"/>
      <c r="AX841" s="99"/>
      <c r="AY841" s="99"/>
      <c r="AZ841" s="99"/>
      <c r="BA841" s="99"/>
    </row>
    <row r="842" spans="1:53" ht="15.75" customHeight="1" x14ac:dyDescent="0.25">
      <c r="A842" s="99"/>
      <c r="B842" s="100"/>
      <c r="C842" s="99"/>
      <c r="D842" s="99"/>
      <c r="E842" s="99"/>
      <c r="F842" s="99"/>
      <c r="G842" s="99"/>
      <c r="H842" s="99"/>
      <c r="I842" s="99"/>
      <c r="J842" s="161"/>
      <c r="K842" s="161"/>
      <c r="L842" s="161"/>
      <c r="M842" s="161"/>
      <c r="N842" s="99"/>
      <c r="O842" s="99"/>
      <c r="P842" s="99"/>
      <c r="Q842" s="99"/>
      <c r="R842" s="99"/>
      <c r="S842" s="99"/>
      <c r="T842" s="99"/>
      <c r="U842" s="99"/>
      <c r="V842" s="99"/>
      <c r="W842" s="99"/>
      <c r="X842" s="99"/>
      <c r="Y842" s="99"/>
      <c r="Z842" s="160"/>
      <c r="AA842" s="99"/>
      <c r="AB842" s="159"/>
      <c r="AC842" s="158"/>
      <c r="AD842" s="99"/>
      <c r="AE842" s="99"/>
      <c r="AF842" s="99"/>
      <c r="AG842" s="99"/>
      <c r="AH842" s="99"/>
      <c r="AI842" s="157"/>
      <c r="AJ842" s="99"/>
      <c r="AK842" s="99"/>
      <c r="AL842" s="99"/>
      <c r="AM842" s="99"/>
      <c r="AN842" s="161"/>
      <c r="AO842" s="99"/>
      <c r="AP842" s="99"/>
      <c r="AQ842" s="99"/>
      <c r="AR842" s="99"/>
      <c r="AS842" s="99"/>
      <c r="AT842" s="99"/>
      <c r="AU842" s="99"/>
      <c r="AV842" s="99"/>
      <c r="AW842" s="157"/>
      <c r="AX842" s="99"/>
      <c r="AY842" s="99"/>
      <c r="AZ842" s="99"/>
      <c r="BA842" s="99"/>
    </row>
    <row r="843" spans="1:53" ht="15.75" customHeight="1" x14ac:dyDescent="0.25">
      <c r="A843" s="99"/>
      <c r="B843" s="100"/>
      <c r="C843" s="99"/>
      <c r="D843" s="99"/>
      <c r="E843" s="99"/>
      <c r="F843" s="99"/>
      <c r="G843" s="99"/>
      <c r="H843" s="99"/>
      <c r="I843" s="99"/>
      <c r="J843" s="161"/>
      <c r="K843" s="161"/>
      <c r="L843" s="161"/>
      <c r="M843" s="161"/>
      <c r="N843" s="99"/>
      <c r="O843" s="99"/>
      <c r="P843" s="99"/>
      <c r="Q843" s="99"/>
      <c r="R843" s="99"/>
      <c r="S843" s="99"/>
      <c r="T843" s="99"/>
      <c r="U843" s="99"/>
      <c r="V843" s="99"/>
      <c r="W843" s="99"/>
      <c r="X843" s="99"/>
      <c r="Y843" s="99"/>
      <c r="Z843" s="160"/>
      <c r="AA843" s="99"/>
      <c r="AB843" s="159"/>
      <c r="AC843" s="158"/>
      <c r="AD843" s="99"/>
      <c r="AE843" s="99"/>
      <c r="AF843" s="99"/>
      <c r="AG843" s="99"/>
      <c r="AH843" s="99"/>
      <c r="AI843" s="157"/>
      <c r="AJ843" s="99"/>
      <c r="AK843" s="99"/>
      <c r="AL843" s="99"/>
      <c r="AM843" s="99"/>
      <c r="AN843" s="161"/>
      <c r="AO843" s="99"/>
      <c r="AP843" s="99"/>
      <c r="AQ843" s="99"/>
      <c r="AR843" s="99"/>
      <c r="AS843" s="99"/>
      <c r="AT843" s="99"/>
      <c r="AU843" s="99"/>
      <c r="AV843" s="99"/>
      <c r="AW843" s="157"/>
      <c r="AX843" s="99"/>
      <c r="AY843" s="99"/>
      <c r="AZ843" s="99"/>
      <c r="BA843" s="99"/>
    </row>
    <row r="844" spans="1:53" ht="15.75" customHeight="1" x14ac:dyDescent="0.25">
      <c r="A844" s="99"/>
      <c r="B844" s="100"/>
      <c r="C844" s="99"/>
      <c r="D844" s="99"/>
      <c r="E844" s="99"/>
      <c r="F844" s="99"/>
      <c r="G844" s="99"/>
      <c r="H844" s="99"/>
      <c r="I844" s="99"/>
      <c r="J844" s="161"/>
      <c r="K844" s="161"/>
      <c r="L844" s="161"/>
      <c r="M844" s="161"/>
      <c r="N844" s="99"/>
      <c r="O844" s="99"/>
      <c r="P844" s="99"/>
      <c r="Q844" s="99"/>
      <c r="R844" s="99"/>
      <c r="S844" s="99"/>
      <c r="T844" s="99"/>
      <c r="U844" s="99"/>
      <c r="V844" s="99"/>
      <c r="W844" s="99"/>
      <c r="X844" s="99"/>
      <c r="Y844" s="99"/>
      <c r="Z844" s="160"/>
      <c r="AA844" s="99"/>
      <c r="AB844" s="159"/>
      <c r="AC844" s="158"/>
      <c r="AD844" s="99"/>
      <c r="AE844" s="99"/>
      <c r="AF844" s="99"/>
      <c r="AG844" s="99"/>
      <c r="AH844" s="99"/>
      <c r="AI844" s="157"/>
      <c r="AJ844" s="99"/>
      <c r="AK844" s="99"/>
      <c r="AL844" s="99"/>
      <c r="AM844" s="99"/>
      <c r="AN844" s="161"/>
      <c r="AO844" s="99"/>
      <c r="AP844" s="99"/>
      <c r="AQ844" s="99"/>
      <c r="AR844" s="99"/>
      <c r="AS844" s="99"/>
      <c r="AT844" s="99"/>
      <c r="AU844" s="99"/>
      <c r="AV844" s="99"/>
      <c r="AW844" s="157"/>
      <c r="AX844" s="99"/>
      <c r="AY844" s="99"/>
      <c r="AZ844" s="99"/>
      <c r="BA844" s="99"/>
    </row>
    <row r="845" spans="1:53" ht="15.75" customHeight="1" x14ac:dyDescent="0.25">
      <c r="A845" s="99"/>
      <c r="B845" s="100"/>
      <c r="C845" s="99"/>
      <c r="D845" s="99"/>
      <c r="E845" s="99"/>
      <c r="F845" s="99"/>
      <c r="G845" s="99"/>
      <c r="H845" s="99"/>
      <c r="I845" s="99"/>
      <c r="J845" s="161"/>
      <c r="K845" s="161"/>
      <c r="L845" s="161"/>
      <c r="M845" s="161"/>
      <c r="N845" s="99"/>
      <c r="O845" s="99"/>
      <c r="P845" s="99"/>
      <c r="Q845" s="99"/>
      <c r="R845" s="99"/>
      <c r="S845" s="99"/>
      <c r="T845" s="99"/>
      <c r="U845" s="99"/>
      <c r="V845" s="99"/>
      <c r="W845" s="99"/>
      <c r="X845" s="99"/>
      <c r="Y845" s="99"/>
      <c r="Z845" s="160"/>
      <c r="AA845" s="99"/>
      <c r="AB845" s="159"/>
      <c r="AC845" s="158"/>
      <c r="AD845" s="99"/>
      <c r="AE845" s="99"/>
      <c r="AF845" s="99"/>
      <c r="AG845" s="99"/>
      <c r="AH845" s="99"/>
      <c r="AI845" s="157"/>
      <c r="AJ845" s="99"/>
      <c r="AK845" s="99"/>
      <c r="AL845" s="99"/>
      <c r="AM845" s="99"/>
      <c r="AN845" s="161"/>
      <c r="AO845" s="99"/>
      <c r="AP845" s="99"/>
      <c r="AQ845" s="99"/>
      <c r="AR845" s="99"/>
      <c r="AS845" s="99"/>
      <c r="AT845" s="99"/>
      <c r="AU845" s="99"/>
      <c r="AV845" s="99"/>
      <c r="AW845" s="157"/>
      <c r="AX845" s="99"/>
      <c r="AY845" s="99"/>
      <c r="AZ845" s="99"/>
      <c r="BA845" s="99"/>
    </row>
    <row r="846" spans="1:53" ht="15.75" customHeight="1" x14ac:dyDescent="0.25">
      <c r="A846" s="99"/>
      <c r="B846" s="100"/>
      <c r="C846" s="99"/>
      <c r="D846" s="99"/>
      <c r="E846" s="99"/>
      <c r="F846" s="99"/>
      <c r="G846" s="99"/>
      <c r="H846" s="99"/>
      <c r="I846" s="99"/>
      <c r="J846" s="161"/>
      <c r="K846" s="161"/>
      <c r="L846" s="161"/>
      <c r="M846" s="161"/>
      <c r="N846" s="99"/>
      <c r="O846" s="99"/>
      <c r="P846" s="99"/>
      <c r="Q846" s="99"/>
      <c r="R846" s="99"/>
      <c r="S846" s="99"/>
      <c r="T846" s="99"/>
      <c r="U846" s="99"/>
      <c r="V846" s="99"/>
      <c r="W846" s="99"/>
      <c r="X846" s="99"/>
      <c r="Y846" s="99"/>
      <c r="Z846" s="160"/>
      <c r="AA846" s="99"/>
      <c r="AB846" s="159"/>
      <c r="AC846" s="158"/>
      <c r="AD846" s="99"/>
      <c r="AE846" s="99"/>
      <c r="AF846" s="99"/>
      <c r="AG846" s="99"/>
      <c r="AH846" s="99"/>
      <c r="AI846" s="157"/>
      <c r="AJ846" s="99"/>
      <c r="AK846" s="99"/>
      <c r="AL846" s="99"/>
      <c r="AM846" s="99"/>
      <c r="AN846" s="161"/>
      <c r="AO846" s="99"/>
      <c r="AP846" s="99"/>
      <c r="AQ846" s="99"/>
      <c r="AR846" s="99"/>
      <c r="AS846" s="99"/>
      <c r="AT846" s="99"/>
      <c r="AU846" s="99"/>
      <c r="AV846" s="99"/>
      <c r="AW846" s="157"/>
      <c r="AX846" s="99"/>
      <c r="AY846" s="99"/>
      <c r="AZ846" s="99"/>
      <c r="BA846" s="99"/>
    </row>
    <row r="847" spans="1:53" ht="15.75" customHeight="1" x14ac:dyDescent="0.25">
      <c r="A847" s="99"/>
      <c r="B847" s="100"/>
      <c r="C847" s="99"/>
      <c r="D847" s="99"/>
      <c r="E847" s="99"/>
      <c r="F847" s="99"/>
      <c r="G847" s="99"/>
      <c r="H847" s="99"/>
      <c r="I847" s="99"/>
      <c r="J847" s="161"/>
      <c r="K847" s="161"/>
      <c r="L847" s="161"/>
      <c r="M847" s="161"/>
      <c r="N847" s="99"/>
      <c r="O847" s="99"/>
      <c r="P847" s="99"/>
      <c r="Q847" s="99"/>
      <c r="R847" s="99"/>
      <c r="S847" s="99"/>
      <c r="T847" s="99"/>
      <c r="U847" s="99"/>
      <c r="V847" s="99"/>
      <c r="W847" s="99"/>
      <c r="X847" s="99"/>
      <c r="Y847" s="99"/>
      <c r="Z847" s="160"/>
      <c r="AA847" s="99"/>
      <c r="AB847" s="159"/>
      <c r="AC847" s="158"/>
      <c r="AD847" s="99"/>
      <c r="AE847" s="99"/>
      <c r="AF847" s="99"/>
      <c r="AG847" s="99"/>
      <c r="AH847" s="99"/>
      <c r="AI847" s="157"/>
      <c r="AJ847" s="99"/>
      <c r="AK847" s="99"/>
      <c r="AL847" s="99"/>
      <c r="AM847" s="99"/>
      <c r="AN847" s="161"/>
      <c r="AO847" s="99"/>
      <c r="AP847" s="99"/>
      <c r="AQ847" s="99"/>
      <c r="AR847" s="99"/>
      <c r="AS847" s="99"/>
      <c r="AT847" s="99"/>
      <c r="AU847" s="99"/>
      <c r="AV847" s="99"/>
      <c r="AW847" s="157"/>
      <c r="AX847" s="99"/>
      <c r="AY847" s="99"/>
      <c r="AZ847" s="99"/>
      <c r="BA847" s="99"/>
    </row>
    <row r="848" spans="1:53" ht="15.75" customHeight="1" x14ac:dyDescent="0.25">
      <c r="A848" s="99"/>
      <c r="B848" s="100"/>
      <c r="C848" s="99"/>
      <c r="D848" s="99"/>
      <c r="E848" s="99"/>
      <c r="F848" s="99"/>
      <c r="G848" s="99"/>
      <c r="H848" s="99"/>
      <c r="I848" s="99"/>
      <c r="J848" s="161"/>
      <c r="K848" s="161"/>
      <c r="L848" s="161"/>
      <c r="M848" s="161"/>
      <c r="N848" s="99"/>
      <c r="O848" s="99"/>
      <c r="P848" s="99"/>
      <c r="Q848" s="99"/>
      <c r="R848" s="99"/>
      <c r="S848" s="99"/>
      <c r="T848" s="99"/>
      <c r="U848" s="99"/>
      <c r="V848" s="99"/>
      <c r="W848" s="99"/>
      <c r="X848" s="99"/>
      <c r="Y848" s="99"/>
      <c r="Z848" s="160"/>
      <c r="AA848" s="99"/>
      <c r="AB848" s="159"/>
      <c r="AC848" s="158"/>
      <c r="AD848" s="99"/>
      <c r="AE848" s="99"/>
      <c r="AF848" s="99"/>
      <c r="AG848" s="99"/>
      <c r="AH848" s="99"/>
      <c r="AI848" s="157"/>
      <c r="AJ848" s="99"/>
      <c r="AK848" s="99"/>
      <c r="AL848" s="99"/>
      <c r="AM848" s="99"/>
      <c r="AN848" s="161"/>
      <c r="AO848" s="99"/>
      <c r="AP848" s="99"/>
      <c r="AQ848" s="99"/>
      <c r="AR848" s="99"/>
      <c r="AS848" s="99"/>
      <c r="AT848" s="99"/>
      <c r="AU848" s="99"/>
      <c r="AV848" s="99"/>
      <c r="AW848" s="157"/>
      <c r="AX848" s="99"/>
      <c r="AY848" s="99"/>
      <c r="AZ848" s="99"/>
      <c r="BA848" s="99"/>
    </row>
    <row r="849" spans="1:53" ht="15.75" customHeight="1" x14ac:dyDescent="0.25">
      <c r="A849" s="99"/>
      <c r="B849" s="100"/>
      <c r="C849" s="99"/>
      <c r="D849" s="99"/>
      <c r="E849" s="99"/>
      <c r="F849" s="99"/>
      <c r="G849" s="99"/>
      <c r="H849" s="99"/>
      <c r="I849" s="99"/>
      <c r="J849" s="161"/>
      <c r="K849" s="161"/>
      <c r="L849" s="161"/>
      <c r="M849" s="161"/>
      <c r="N849" s="99"/>
      <c r="O849" s="99"/>
      <c r="P849" s="99"/>
      <c r="Q849" s="99"/>
      <c r="R849" s="99"/>
      <c r="S849" s="99"/>
      <c r="T849" s="99"/>
      <c r="U849" s="99"/>
      <c r="V849" s="99"/>
      <c r="W849" s="99"/>
      <c r="X849" s="99"/>
      <c r="Y849" s="99"/>
      <c r="Z849" s="160"/>
      <c r="AA849" s="99"/>
      <c r="AB849" s="159"/>
      <c r="AC849" s="158"/>
      <c r="AD849" s="99"/>
      <c r="AE849" s="99"/>
      <c r="AF849" s="99"/>
      <c r="AG849" s="99"/>
      <c r="AH849" s="99"/>
      <c r="AI849" s="157"/>
      <c r="AJ849" s="99"/>
      <c r="AK849" s="99"/>
      <c r="AL849" s="99"/>
      <c r="AM849" s="99"/>
      <c r="AN849" s="161"/>
      <c r="AO849" s="99"/>
      <c r="AP849" s="99"/>
      <c r="AQ849" s="99"/>
      <c r="AR849" s="99"/>
      <c r="AS849" s="99"/>
      <c r="AT849" s="99"/>
      <c r="AU849" s="99"/>
      <c r="AV849" s="99"/>
      <c r="AW849" s="157"/>
      <c r="AX849" s="99"/>
      <c r="AY849" s="99"/>
      <c r="AZ849" s="99"/>
      <c r="BA849" s="99"/>
    </row>
    <row r="850" spans="1:53" ht="15.75" customHeight="1" x14ac:dyDescent="0.25">
      <c r="A850" s="99"/>
      <c r="B850" s="100"/>
      <c r="C850" s="99"/>
      <c r="D850" s="99"/>
      <c r="E850" s="99"/>
      <c r="F850" s="99"/>
      <c r="G850" s="99"/>
      <c r="H850" s="99"/>
      <c r="I850" s="99"/>
      <c r="J850" s="161"/>
      <c r="K850" s="161"/>
      <c r="L850" s="161"/>
      <c r="M850" s="161"/>
      <c r="N850" s="99"/>
      <c r="O850" s="99"/>
      <c r="P850" s="99"/>
      <c r="Q850" s="99"/>
      <c r="R850" s="99"/>
      <c r="S850" s="99"/>
      <c r="T850" s="99"/>
      <c r="U850" s="99"/>
      <c r="V850" s="99"/>
      <c r="W850" s="99"/>
      <c r="X850" s="99"/>
      <c r="Y850" s="99"/>
      <c r="Z850" s="160"/>
      <c r="AA850" s="99"/>
      <c r="AB850" s="159"/>
      <c r="AC850" s="158"/>
      <c r="AD850" s="99"/>
      <c r="AE850" s="99"/>
      <c r="AF850" s="99"/>
      <c r="AG850" s="99"/>
      <c r="AH850" s="99"/>
      <c r="AI850" s="157"/>
      <c r="AJ850" s="99"/>
      <c r="AK850" s="99"/>
      <c r="AL850" s="99"/>
      <c r="AM850" s="99"/>
      <c r="AN850" s="161"/>
      <c r="AO850" s="99"/>
      <c r="AP850" s="99"/>
      <c r="AQ850" s="99"/>
      <c r="AR850" s="99"/>
      <c r="AS850" s="99"/>
      <c r="AT850" s="99"/>
      <c r="AU850" s="99"/>
      <c r="AV850" s="99"/>
      <c r="AW850" s="157"/>
      <c r="AX850" s="99"/>
      <c r="AY850" s="99"/>
      <c r="AZ850" s="99"/>
      <c r="BA850" s="99"/>
    </row>
    <row r="851" spans="1:53" ht="15.75" customHeight="1" x14ac:dyDescent="0.25">
      <c r="A851" s="99"/>
      <c r="B851" s="100"/>
      <c r="C851" s="99"/>
      <c r="D851" s="99"/>
      <c r="E851" s="99"/>
      <c r="F851" s="99"/>
      <c r="G851" s="99"/>
      <c r="H851" s="99"/>
      <c r="I851" s="99"/>
      <c r="J851" s="161"/>
      <c r="K851" s="161"/>
      <c r="L851" s="161"/>
      <c r="M851" s="161"/>
      <c r="N851" s="99"/>
      <c r="O851" s="99"/>
      <c r="P851" s="99"/>
      <c r="Q851" s="99"/>
      <c r="R851" s="99"/>
      <c r="S851" s="99"/>
      <c r="T851" s="99"/>
      <c r="U851" s="99"/>
      <c r="V851" s="99"/>
      <c r="W851" s="99"/>
      <c r="X851" s="99"/>
      <c r="Y851" s="99"/>
      <c r="Z851" s="160"/>
      <c r="AA851" s="99"/>
      <c r="AB851" s="159"/>
      <c r="AC851" s="158"/>
      <c r="AD851" s="99"/>
      <c r="AE851" s="99"/>
      <c r="AF851" s="99"/>
      <c r="AG851" s="99"/>
      <c r="AH851" s="99"/>
      <c r="AI851" s="157"/>
      <c r="AJ851" s="99"/>
      <c r="AK851" s="99"/>
      <c r="AL851" s="99"/>
      <c r="AM851" s="99"/>
      <c r="AN851" s="161"/>
      <c r="AO851" s="99"/>
      <c r="AP851" s="99"/>
      <c r="AQ851" s="99"/>
      <c r="AR851" s="99"/>
      <c r="AS851" s="99"/>
      <c r="AT851" s="99"/>
      <c r="AU851" s="99"/>
      <c r="AV851" s="99"/>
      <c r="AW851" s="157"/>
      <c r="AX851" s="99"/>
      <c r="AY851" s="99"/>
      <c r="AZ851" s="99"/>
      <c r="BA851" s="99"/>
    </row>
    <row r="852" spans="1:53" ht="15.75" customHeight="1" x14ac:dyDescent="0.25">
      <c r="A852" s="99"/>
      <c r="B852" s="100"/>
      <c r="C852" s="99"/>
      <c r="D852" s="99"/>
      <c r="E852" s="99"/>
      <c r="F852" s="99"/>
      <c r="G852" s="99"/>
      <c r="H852" s="99"/>
      <c r="I852" s="99"/>
      <c r="J852" s="161"/>
      <c r="K852" s="161"/>
      <c r="L852" s="161"/>
      <c r="M852" s="161"/>
      <c r="N852" s="99"/>
      <c r="O852" s="99"/>
      <c r="P852" s="99"/>
      <c r="Q852" s="99"/>
      <c r="R852" s="99"/>
      <c r="S852" s="99"/>
      <c r="T852" s="99"/>
      <c r="U852" s="99"/>
      <c r="V852" s="99"/>
      <c r="W852" s="99"/>
      <c r="X852" s="99"/>
      <c r="Y852" s="99"/>
      <c r="Z852" s="160"/>
      <c r="AA852" s="99"/>
      <c r="AB852" s="159"/>
      <c r="AC852" s="158"/>
      <c r="AD852" s="99"/>
      <c r="AE852" s="99"/>
      <c r="AF852" s="99"/>
      <c r="AG852" s="99"/>
      <c r="AH852" s="99"/>
      <c r="AI852" s="157"/>
      <c r="AJ852" s="99"/>
      <c r="AK852" s="99"/>
      <c r="AL852" s="99"/>
      <c r="AM852" s="99"/>
      <c r="AN852" s="161"/>
      <c r="AO852" s="99"/>
      <c r="AP852" s="99"/>
      <c r="AQ852" s="99"/>
      <c r="AR852" s="99"/>
      <c r="AS852" s="99"/>
      <c r="AT852" s="99"/>
      <c r="AU852" s="99"/>
      <c r="AV852" s="99"/>
      <c r="AW852" s="157"/>
      <c r="AX852" s="99"/>
      <c r="AY852" s="99"/>
      <c r="AZ852" s="99"/>
      <c r="BA852" s="99"/>
    </row>
    <row r="853" spans="1:53" ht="15.75" customHeight="1" x14ac:dyDescent="0.25">
      <c r="A853" s="99"/>
      <c r="B853" s="100"/>
      <c r="C853" s="99"/>
      <c r="D853" s="99"/>
      <c r="E853" s="99"/>
      <c r="F853" s="99"/>
      <c r="G853" s="99"/>
      <c r="H853" s="99"/>
      <c r="I853" s="99"/>
      <c r="J853" s="161"/>
      <c r="K853" s="161"/>
      <c r="L853" s="161"/>
      <c r="M853" s="161"/>
      <c r="N853" s="99"/>
      <c r="O853" s="99"/>
      <c r="P853" s="99"/>
      <c r="Q853" s="99"/>
      <c r="R853" s="99"/>
      <c r="S853" s="99"/>
      <c r="T853" s="99"/>
      <c r="U853" s="99"/>
      <c r="V853" s="99"/>
      <c r="W853" s="99"/>
      <c r="X853" s="99"/>
      <c r="Y853" s="99"/>
      <c r="Z853" s="160"/>
      <c r="AA853" s="99"/>
      <c r="AB853" s="159"/>
      <c r="AC853" s="158"/>
      <c r="AD853" s="99"/>
      <c r="AE853" s="99"/>
      <c r="AF853" s="99"/>
      <c r="AG853" s="99"/>
      <c r="AH853" s="99"/>
      <c r="AI853" s="157"/>
      <c r="AJ853" s="99"/>
      <c r="AK853" s="99"/>
      <c r="AL853" s="99"/>
      <c r="AM853" s="99"/>
      <c r="AN853" s="161"/>
      <c r="AO853" s="99"/>
      <c r="AP853" s="99"/>
      <c r="AQ853" s="99"/>
      <c r="AR853" s="99"/>
      <c r="AS853" s="99"/>
      <c r="AT853" s="99"/>
      <c r="AU853" s="99"/>
      <c r="AV853" s="99"/>
      <c r="AW853" s="157"/>
      <c r="AX853" s="99"/>
      <c r="AY853" s="99"/>
      <c r="AZ853" s="99"/>
      <c r="BA853" s="99"/>
    </row>
    <row r="854" spans="1:53" ht="15.75" customHeight="1" x14ac:dyDescent="0.25">
      <c r="A854" s="99"/>
      <c r="B854" s="100"/>
      <c r="C854" s="99"/>
      <c r="D854" s="99"/>
      <c r="E854" s="99"/>
      <c r="F854" s="99"/>
      <c r="G854" s="99"/>
      <c r="H854" s="99"/>
      <c r="I854" s="99"/>
      <c r="J854" s="161"/>
      <c r="K854" s="161"/>
      <c r="L854" s="161"/>
      <c r="M854" s="161"/>
      <c r="N854" s="99"/>
      <c r="O854" s="99"/>
      <c r="P854" s="99"/>
      <c r="Q854" s="99"/>
      <c r="R854" s="99"/>
      <c r="S854" s="99"/>
      <c r="T854" s="99"/>
      <c r="U854" s="99"/>
      <c r="V854" s="99"/>
      <c r="W854" s="99"/>
      <c r="X854" s="99"/>
      <c r="Y854" s="99"/>
      <c r="Z854" s="160"/>
      <c r="AA854" s="99"/>
      <c r="AB854" s="159"/>
      <c r="AC854" s="158"/>
      <c r="AD854" s="99"/>
      <c r="AE854" s="99"/>
      <c r="AF854" s="99"/>
      <c r="AG854" s="99"/>
      <c r="AH854" s="99"/>
      <c r="AI854" s="157"/>
      <c r="AJ854" s="99"/>
      <c r="AK854" s="99"/>
      <c r="AL854" s="99"/>
      <c r="AM854" s="99"/>
      <c r="AN854" s="161"/>
      <c r="AO854" s="99"/>
      <c r="AP854" s="99"/>
      <c r="AQ854" s="99"/>
      <c r="AR854" s="99"/>
      <c r="AS854" s="99"/>
      <c r="AT854" s="99"/>
      <c r="AU854" s="99"/>
      <c r="AV854" s="99"/>
      <c r="AW854" s="157"/>
      <c r="AX854" s="99"/>
      <c r="AY854" s="99"/>
      <c r="AZ854" s="99"/>
      <c r="BA854" s="99"/>
    </row>
    <row r="855" spans="1:53" ht="15.75" customHeight="1" x14ac:dyDescent="0.25">
      <c r="A855" s="99"/>
      <c r="B855" s="100"/>
      <c r="C855" s="99"/>
      <c r="D855" s="99"/>
      <c r="E855" s="99"/>
      <c r="F855" s="99"/>
      <c r="G855" s="99"/>
      <c r="H855" s="99"/>
      <c r="I855" s="99"/>
      <c r="J855" s="161"/>
      <c r="K855" s="161"/>
      <c r="L855" s="161"/>
      <c r="M855" s="161"/>
      <c r="N855" s="99"/>
      <c r="O855" s="99"/>
      <c r="P855" s="99"/>
      <c r="Q855" s="99"/>
      <c r="R855" s="99"/>
      <c r="S855" s="99"/>
      <c r="T855" s="99"/>
      <c r="U855" s="99"/>
      <c r="V855" s="99"/>
      <c r="W855" s="99"/>
      <c r="X855" s="99"/>
      <c r="Y855" s="99"/>
      <c r="Z855" s="160"/>
      <c r="AA855" s="99"/>
      <c r="AB855" s="159"/>
      <c r="AC855" s="158"/>
      <c r="AD855" s="99"/>
      <c r="AE855" s="99"/>
      <c r="AF855" s="99"/>
      <c r="AG855" s="99"/>
      <c r="AH855" s="99"/>
      <c r="AI855" s="157"/>
      <c r="AJ855" s="99"/>
      <c r="AK855" s="99"/>
      <c r="AL855" s="99"/>
      <c r="AM855" s="99"/>
      <c r="AN855" s="161"/>
      <c r="AO855" s="99"/>
      <c r="AP855" s="99"/>
      <c r="AQ855" s="99"/>
      <c r="AR855" s="99"/>
      <c r="AS855" s="99"/>
      <c r="AT855" s="99"/>
      <c r="AU855" s="99"/>
      <c r="AV855" s="99"/>
      <c r="AW855" s="157"/>
      <c r="AX855" s="99"/>
      <c r="AY855" s="99"/>
      <c r="AZ855" s="99"/>
      <c r="BA855" s="99"/>
    </row>
    <row r="856" spans="1:53" ht="15.75" customHeight="1" x14ac:dyDescent="0.25">
      <c r="A856" s="99"/>
      <c r="B856" s="100"/>
      <c r="C856" s="99"/>
      <c r="D856" s="99"/>
      <c r="E856" s="99"/>
      <c r="F856" s="99"/>
      <c r="G856" s="99"/>
      <c r="H856" s="99"/>
      <c r="I856" s="99"/>
      <c r="J856" s="161"/>
      <c r="K856" s="161"/>
      <c r="L856" s="161"/>
      <c r="M856" s="161"/>
      <c r="N856" s="99"/>
      <c r="O856" s="99"/>
      <c r="P856" s="99"/>
      <c r="Q856" s="99"/>
      <c r="R856" s="99"/>
      <c r="S856" s="99"/>
      <c r="T856" s="99"/>
      <c r="U856" s="99"/>
      <c r="V856" s="99"/>
      <c r="W856" s="99"/>
      <c r="X856" s="99"/>
      <c r="Y856" s="99"/>
      <c r="Z856" s="160"/>
      <c r="AA856" s="99"/>
      <c r="AB856" s="159"/>
      <c r="AC856" s="158"/>
      <c r="AD856" s="99"/>
      <c r="AE856" s="99"/>
      <c r="AF856" s="99"/>
      <c r="AG856" s="99"/>
      <c r="AH856" s="99"/>
      <c r="AI856" s="157"/>
      <c r="AJ856" s="99"/>
      <c r="AK856" s="99"/>
      <c r="AL856" s="99"/>
      <c r="AM856" s="99"/>
      <c r="AN856" s="161"/>
      <c r="AO856" s="99"/>
      <c r="AP856" s="99"/>
      <c r="AQ856" s="99"/>
      <c r="AR856" s="99"/>
      <c r="AS856" s="99"/>
      <c r="AT856" s="99"/>
      <c r="AU856" s="99"/>
      <c r="AV856" s="99"/>
      <c r="AW856" s="157"/>
      <c r="AX856" s="99"/>
      <c r="AY856" s="99"/>
      <c r="AZ856" s="99"/>
      <c r="BA856" s="99"/>
    </row>
    <row r="857" spans="1:53" ht="15.75" customHeight="1" x14ac:dyDescent="0.25">
      <c r="A857" s="99"/>
      <c r="B857" s="100"/>
      <c r="C857" s="99"/>
      <c r="D857" s="99"/>
      <c r="E857" s="99"/>
      <c r="F857" s="99"/>
      <c r="G857" s="99"/>
      <c r="H857" s="99"/>
      <c r="I857" s="99"/>
      <c r="J857" s="161"/>
      <c r="K857" s="161"/>
      <c r="L857" s="161"/>
      <c r="M857" s="161"/>
      <c r="N857" s="99"/>
      <c r="O857" s="99"/>
      <c r="P857" s="99"/>
      <c r="Q857" s="99"/>
      <c r="R857" s="99"/>
      <c r="S857" s="99"/>
      <c r="T857" s="99"/>
      <c r="U857" s="99"/>
      <c r="V857" s="99"/>
      <c r="W857" s="99"/>
      <c r="X857" s="99"/>
      <c r="Y857" s="99"/>
      <c r="Z857" s="160"/>
      <c r="AA857" s="99"/>
      <c r="AB857" s="159"/>
      <c r="AC857" s="158"/>
      <c r="AD857" s="99"/>
      <c r="AE857" s="99"/>
      <c r="AF857" s="99"/>
      <c r="AG857" s="99"/>
      <c r="AH857" s="99"/>
      <c r="AI857" s="157"/>
      <c r="AJ857" s="99"/>
      <c r="AK857" s="99"/>
      <c r="AL857" s="99"/>
      <c r="AM857" s="99"/>
      <c r="AN857" s="161"/>
      <c r="AO857" s="99"/>
      <c r="AP857" s="99"/>
      <c r="AQ857" s="99"/>
      <c r="AR857" s="99"/>
      <c r="AS857" s="99"/>
      <c r="AT857" s="99"/>
      <c r="AU857" s="99"/>
      <c r="AV857" s="99"/>
      <c r="AW857" s="157"/>
      <c r="AX857" s="99"/>
      <c r="AY857" s="99"/>
      <c r="AZ857" s="99"/>
      <c r="BA857" s="99"/>
    </row>
    <row r="858" spans="1:53" ht="15.75" customHeight="1" x14ac:dyDescent="0.25">
      <c r="A858" s="99"/>
      <c r="B858" s="100"/>
      <c r="C858" s="99"/>
      <c r="D858" s="99"/>
      <c r="E858" s="99"/>
      <c r="F858" s="99"/>
      <c r="G858" s="99"/>
      <c r="H858" s="99"/>
      <c r="I858" s="99"/>
      <c r="J858" s="161"/>
      <c r="K858" s="161"/>
      <c r="L858" s="161"/>
      <c r="M858" s="161"/>
      <c r="N858" s="99"/>
      <c r="O858" s="99"/>
      <c r="P858" s="99"/>
      <c r="Q858" s="99"/>
      <c r="R858" s="99"/>
      <c r="S858" s="99"/>
      <c r="T858" s="99"/>
      <c r="U858" s="99"/>
      <c r="V858" s="99"/>
      <c r="W858" s="99"/>
      <c r="X858" s="99"/>
      <c r="Y858" s="99"/>
      <c r="Z858" s="160"/>
      <c r="AA858" s="99"/>
      <c r="AB858" s="159"/>
      <c r="AC858" s="158"/>
      <c r="AD858" s="99"/>
      <c r="AE858" s="99"/>
      <c r="AF858" s="99"/>
      <c r="AG858" s="99"/>
      <c r="AH858" s="99"/>
      <c r="AI858" s="157"/>
      <c r="AJ858" s="99"/>
      <c r="AK858" s="99"/>
      <c r="AL858" s="99"/>
      <c r="AM858" s="99"/>
      <c r="AN858" s="161"/>
      <c r="AO858" s="99"/>
      <c r="AP858" s="99"/>
      <c r="AQ858" s="99"/>
      <c r="AR858" s="99"/>
      <c r="AS858" s="99"/>
      <c r="AT858" s="99"/>
      <c r="AU858" s="99"/>
      <c r="AV858" s="99"/>
      <c r="AW858" s="157"/>
      <c r="AX858" s="99"/>
      <c r="AY858" s="99"/>
      <c r="AZ858" s="99"/>
      <c r="BA858" s="99"/>
    </row>
    <row r="859" spans="1:53" ht="15.75" customHeight="1" x14ac:dyDescent="0.25">
      <c r="A859" s="99"/>
      <c r="B859" s="100"/>
      <c r="C859" s="99"/>
      <c r="D859" s="99"/>
      <c r="E859" s="99"/>
      <c r="F859" s="99"/>
      <c r="G859" s="99"/>
      <c r="H859" s="99"/>
      <c r="I859" s="99"/>
      <c r="J859" s="161"/>
      <c r="K859" s="161"/>
      <c r="L859" s="161"/>
      <c r="M859" s="161"/>
      <c r="N859" s="99"/>
      <c r="O859" s="99"/>
      <c r="P859" s="99"/>
      <c r="Q859" s="99"/>
      <c r="R859" s="99"/>
      <c r="S859" s="99"/>
      <c r="T859" s="99"/>
      <c r="U859" s="99"/>
      <c r="V859" s="99"/>
      <c r="W859" s="99"/>
      <c r="X859" s="99"/>
      <c r="Y859" s="99"/>
      <c r="Z859" s="160"/>
      <c r="AA859" s="99"/>
      <c r="AB859" s="159"/>
      <c r="AC859" s="158"/>
      <c r="AD859" s="99"/>
      <c r="AE859" s="99"/>
      <c r="AF859" s="99"/>
      <c r="AG859" s="99"/>
      <c r="AH859" s="99"/>
      <c r="AI859" s="157"/>
      <c r="AJ859" s="99"/>
      <c r="AK859" s="99"/>
      <c r="AL859" s="99"/>
      <c r="AM859" s="99"/>
      <c r="AN859" s="161"/>
      <c r="AO859" s="99"/>
      <c r="AP859" s="99"/>
      <c r="AQ859" s="99"/>
      <c r="AR859" s="99"/>
      <c r="AS859" s="99"/>
      <c r="AT859" s="99"/>
      <c r="AU859" s="99"/>
      <c r="AV859" s="99"/>
      <c r="AW859" s="157"/>
      <c r="AX859" s="99"/>
      <c r="AY859" s="99"/>
      <c r="AZ859" s="99"/>
      <c r="BA859" s="99"/>
    </row>
    <row r="860" spans="1:53" ht="15.75" customHeight="1" x14ac:dyDescent="0.25">
      <c r="A860" s="99"/>
      <c r="B860" s="100"/>
      <c r="C860" s="99"/>
      <c r="D860" s="99"/>
      <c r="E860" s="99"/>
      <c r="F860" s="99"/>
      <c r="G860" s="99"/>
      <c r="H860" s="99"/>
      <c r="I860" s="99"/>
      <c r="J860" s="161"/>
      <c r="K860" s="161"/>
      <c r="L860" s="161"/>
      <c r="M860" s="161"/>
      <c r="N860" s="99"/>
      <c r="O860" s="99"/>
      <c r="P860" s="99"/>
      <c r="Q860" s="99"/>
      <c r="R860" s="99"/>
      <c r="S860" s="99"/>
      <c r="T860" s="99"/>
      <c r="U860" s="99"/>
      <c r="V860" s="99"/>
      <c r="W860" s="99"/>
      <c r="X860" s="99"/>
      <c r="Y860" s="99"/>
      <c r="Z860" s="160"/>
      <c r="AA860" s="99"/>
      <c r="AB860" s="159"/>
      <c r="AC860" s="158"/>
      <c r="AD860" s="99"/>
      <c r="AE860" s="99"/>
      <c r="AF860" s="99"/>
      <c r="AG860" s="99"/>
      <c r="AH860" s="99"/>
      <c r="AI860" s="157"/>
      <c r="AJ860" s="99"/>
      <c r="AK860" s="99"/>
      <c r="AL860" s="99"/>
      <c r="AM860" s="99"/>
      <c r="AN860" s="161"/>
      <c r="AO860" s="99"/>
      <c r="AP860" s="99"/>
      <c r="AQ860" s="99"/>
      <c r="AR860" s="99"/>
      <c r="AS860" s="99"/>
      <c r="AT860" s="99"/>
      <c r="AU860" s="99"/>
      <c r="AV860" s="99"/>
      <c r="AW860" s="157"/>
      <c r="AX860" s="99"/>
      <c r="AY860" s="99"/>
      <c r="AZ860" s="99"/>
      <c r="BA860" s="99"/>
    </row>
    <row r="861" spans="1:53" ht="15.75" customHeight="1" x14ac:dyDescent="0.25">
      <c r="A861" s="99"/>
      <c r="B861" s="100"/>
      <c r="C861" s="99"/>
      <c r="D861" s="99"/>
      <c r="E861" s="99"/>
      <c r="F861" s="99"/>
      <c r="G861" s="99"/>
      <c r="H861" s="99"/>
      <c r="I861" s="99"/>
      <c r="J861" s="161"/>
      <c r="K861" s="161"/>
      <c r="L861" s="161"/>
      <c r="M861" s="161"/>
      <c r="N861" s="99"/>
      <c r="O861" s="99"/>
      <c r="P861" s="99"/>
      <c r="Q861" s="99"/>
      <c r="R861" s="99"/>
      <c r="S861" s="99"/>
      <c r="T861" s="99"/>
      <c r="U861" s="99"/>
      <c r="V861" s="99"/>
      <c r="W861" s="99"/>
      <c r="X861" s="99"/>
      <c r="Y861" s="99"/>
      <c r="Z861" s="160"/>
      <c r="AA861" s="99"/>
      <c r="AB861" s="159"/>
      <c r="AC861" s="158"/>
      <c r="AD861" s="99"/>
      <c r="AE861" s="99"/>
      <c r="AF861" s="99"/>
      <c r="AG861" s="99"/>
      <c r="AH861" s="99"/>
      <c r="AI861" s="157"/>
      <c r="AJ861" s="99"/>
      <c r="AK861" s="99"/>
      <c r="AL861" s="99"/>
      <c r="AM861" s="99"/>
      <c r="AN861" s="161"/>
      <c r="AO861" s="99"/>
      <c r="AP861" s="99"/>
      <c r="AQ861" s="99"/>
      <c r="AR861" s="99"/>
      <c r="AS861" s="99"/>
      <c r="AT861" s="99"/>
      <c r="AU861" s="99"/>
      <c r="AV861" s="99"/>
      <c r="AW861" s="157"/>
      <c r="AX861" s="99"/>
      <c r="AY861" s="99"/>
      <c r="AZ861" s="99"/>
      <c r="BA861" s="99"/>
    </row>
    <row r="862" spans="1:53" ht="15.75" customHeight="1" x14ac:dyDescent="0.25">
      <c r="A862" s="99"/>
      <c r="B862" s="100"/>
      <c r="C862" s="99"/>
      <c r="D862" s="99"/>
      <c r="E862" s="99"/>
      <c r="F862" s="99"/>
      <c r="G862" s="99"/>
      <c r="H862" s="99"/>
      <c r="I862" s="99"/>
      <c r="J862" s="161"/>
      <c r="K862" s="161"/>
      <c r="L862" s="161"/>
      <c r="M862" s="161"/>
      <c r="N862" s="99"/>
      <c r="O862" s="99"/>
      <c r="P862" s="99"/>
      <c r="Q862" s="99"/>
      <c r="R862" s="99"/>
      <c r="S862" s="99"/>
      <c r="T862" s="99"/>
      <c r="U862" s="99"/>
      <c r="V862" s="99"/>
      <c r="W862" s="99"/>
      <c r="X862" s="99"/>
      <c r="Y862" s="99"/>
      <c r="Z862" s="160"/>
      <c r="AA862" s="99"/>
      <c r="AB862" s="159"/>
      <c r="AC862" s="158"/>
      <c r="AD862" s="99"/>
      <c r="AE862" s="99"/>
      <c r="AF862" s="99"/>
      <c r="AG862" s="99"/>
      <c r="AH862" s="99"/>
      <c r="AI862" s="157"/>
      <c r="AJ862" s="99"/>
      <c r="AK862" s="99"/>
      <c r="AL862" s="99"/>
      <c r="AM862" s="99"/>
      <c r="AN862" s="161"/>
      <c r="AO862" s="99"/>
      <c r="AP862" s="99"/>
      <c r="AQ862" s="99"/>
      <c r="AR862" s="99"/>
      <c r="AS862" s="99"/>
      <c r="AT862" s="99"/>
      <c r="AU862" s="99"/>
      <c r="AV862" s="99"/>
      <c r="AW862" s="157"/>
      <c r="AX862" s="99"/>
      <c r="AY862" s="99"/>
      <c r="AZ862" s="99"/>
      <c r="BA862" s="99"/>
    </row>
    <row r="863" spans="1:53" ht="15.75" customHeight="1" x14ac:dyDescent="0.25">
      <c r="A863" s="99"/>
      <c r="B863" s="100"/>
      <c r="C863" s="99"/>
      <c r="D863" s="99"/>
      <c r="E863" s="99"/>
      <c r="F863" s="99"/>
      <c r="G863" s="99"/>
      <c r="H863" s="99"/>
      <c r="I863" s="99"/>
      <c r="J863" s="161"/>
      <c r="K863" s="161"/>
      <c r="L863" s="161"/>
      <c r="M863" s="161"/>
      <c r="N863" s="99"/>
      <c r="O863" s="99"/>
      <c r="P863" s="99"/>
      <c r="Q863" s="99"/>
      <c r="R863" s="99"/>
      <c r="S863" s="99"/>
      <c r="T863" s="99"/>
      <c r="U863" s="99"/>
      <c r="V863" s="99"/>
      <c r="W863" s="99"/>
      <c r="X863" s="99"/>
      <c r="Y863" s="99"/>
      <c r="Z863" s="160"/>
      <c r="AA863" s="99"/>
      <c r="AB863" s="159"/>
      <c r="AC863" s="158"/>
      <c r="AD863" s="99"/>
      <c r="AE863" s="99"/>
      <c r="AF863" s="99"/>
      <c r="AG863" s="99"/>
      <c r="AH863" s="99"/>
      <c r="AI863" s="157"/>
      <c r="AJ863" s="99"/>
      <c r="AK863" s="99"/>
      <c r="AL863" s="99"/>
      <c r="AM863" s="99"/>
      <c r="AN863" s="161"/>
      <c r="AO863" s="99"/>
      <c r="AP863" s="99"/>
      <c r="AQ863" s="99"/>
      <c r="AR863" s="99"/>
      <c r="AS863" s="99"/>
      <c r="AT863" s="99"/>
      <c r="AU863" s="99"/>
      <c r="AV863" s="99"/>
      <c r="AW863" s="157"/>
      <c r="AX863" s="99"/>
      <c r="AY863" s="99"/>
      <c r="AZ863" s="99"/>
      <c r="BA863" s="99"/>
    </row>
    <row r="864" spans="1:53" ht="15.75" customHeight="1" x14ac:dyDescent="0.25">
      <c r="A864" s="99"/>
      <c r="B864" s="100"/>
      <c r="C864" s="99"/>
      <c r="D864" s="99"/>
      <c r="E864" s="99"/>
      <c r="F864" s="99"/>
      <c r="G864" s="99"/>
      <c r="H864" s="99"/>
      <c r="I864" s="99"/>
      <c r="J864" s="161"/>
      <c r="K864" s="161"/>
      <c r="L864" s="161"/>
      <c r="M864" s="161"/>
      <c r="N864" s="99"/>
      <c r="O864" s="99"/>
      <c r="P864" s="99"/>
      <c r="Q864" s="99"/>
      <c r="R864" s="99"/>
      <c r="S864" s="99"/>
      <c r="T864" s="99"/>
      <c r="U864" s="99"/>
      <c r="V864" s="99"/>
      <c r="W864" s="99"/>
      <c r="X864" s="99"/>
      <c r="Y864" s="99"/>
      <c r="Z864" s="160"/>
      <c r="AA864" s="99"/>
      <c r="AB864" s="159"/>
      <c r="AC864" s="158"/>
      <c r="AD864" s="99"/>
      <c r="AE864" s="99"/>
      <c r="AF864" s="99"/>
      <c r="AG864" s="99"/>
      <c r="AH864" s="99"/>
      <c r="AI864" s="157"/>
      <c r="AJ864" s="99"/>
      <c r="AK864" s="99"/>
      <c r="AL864" s="99"/>
      <c r="AM864" s="99"/>
      <c r="AN864" s="161"/>
      <c r="AO864" s="99"/>
      <c r="AP864" s="99"/>
      <c r="AQ864" s="99"/>
      <c r="AR864" s="99"/>
      <c r="AS864" s="99"/>
      <c r="AT864" s="99"/>
      <c r="AU864" s="99"/>
      <c r="AV864" s="99"/>
      <c r="AW864" s="157"/>
      <c r="AX864" s="99"/>
      <c r="AY864" s="99"/>
      <c r="AZ864" s="99"/>
      <c r="BA864" s="99"/>
    </row>
    <row r="865" spans="1:53" ht="15.75" customHeight="1" x14ac:dyDescent="0.25">
      <c r="A865" s="99"/>
      <c r="B865" s="100"/>
      <c r="C865" s="99"/>
      <c r="D865" s="99"/>
      <c r="E865" s="99"/>
      <c r="F865" s="99"/>
      <c r="G865" s="99"/>
      <c r="H865" s="99"/>
      <c r="I865" s="99"/>
      <c r="J865" s="161"/>
      <c r="K865" s="161"/>
      <c r="L865" s="161"/>
      <c r="M865" s="161"/>
      <c r="N865" s="99"/>
      <c r="O865" s="99"/>
      <c r="P865" s="99"/>
      <c r="Q865" s="99"/>
      <c r="R865" s="99"/>
      <c r="S865" s="99"/>
      <c r="T865" s="99"/>
      <c r="U865" s="99"/>
      <c r="V865" s="99"/>
      <c r="W865" s="99"/>
      <c r="X865" s="99"/>
      <c r="Y865" s="99"/>
      <c r="Z865" s="160"/>
      <c r="AA865" s="99"/>
      <c r="AB865" s="159"/>
      <c r="AC865" s="158"/>
      <c r="AD865" s="99"/>
      <c r="AE865" s="99"/>
      <c r="AF865" s="99"/>
      <c r="AG865" s="99"/>
      <c r="AH865" s="99"/>
      <c r="AI865" s="157"/>
      <c r="AJ865" s="99"/>
      <c r="AK865" s="99"/>
      <c r="AL865" s="99"/>
      <c r="AM865" s="99"/>
      <c r="AN865" s="161"/>
      <c r="AO865" s="99"/>
      <c r="AP865" s="99"/>
      <c r="AQ865" s="99"/>
      <c r="AR865" s="99"/>
      <c r="AS865" s="99"/>
      <c r="AT865" s="99"/>
      <c r="AU865" s="99"/>
      <c r="AV865" s="99"/>
      <c r="AW865" s="157"/>
      <c r="AX865" s="99"/>
      <c r="AY865" s="99"/>
      <c r="AZ865" s="99"/>
      <c r="BA865" s="99"/>
    </row>
    <row r="866" spans="1:53" ht="15.75" customHeight="1" x14ac:dyDescent="0.25">
      <c r="A866" s="99"/>
      <c r="B866" s="100"/>
      <c r="C866" s="99"/>
      <c r="D866" s="99"/>
      <c r="E866" s="99"/>
      <c r="F866" s="99"/>
      <c r="G866" s="99"/>
      <c r="H866" s="99"/>
      <c r="I866" s="99"/>
      <c r="J866" s="161"/>
      <c r="K866" s="161"/>
      <c r="L866" s="161"/>
      <c r="M866" s="161"/>
      <c r="N866" s="99"/>
      <c r="O866" s="99"/>
      <c r="P866" s="99"/>
      <c r="Q866" s="99"/>
      <c r="R866" s="99"/>
      <c r="S866" s="99"/>
      <c r="T866" s="99"/>
      <c r="U866" s="99"/>
      <c r="V866" s="99"/>
      <c r="W866" s="99"/>
      <c r="X866" s="99"/>
      <c r="Y866" s="99"/>
      <c r="Z866" s="160"/>
      <c r="AA866" s="99"/>
      <c r="AB866" s="159"/>
      <c r="AC866" s="158"/>
      <c r="AD866" s="99"/>
      <c r="AE866" s="99"/>
      <c r="AF866" s="99"/>
      <c r="AG866" s="99"/>
      <c r="AH866" s="99"/>
      <c r="AI866" s="157"/>
      <c r="AJ866" s="99"/>
      <c r="AK866" s="99"/>
      <c r="AL866" s="99"/>
      <c r="AM866" s="99"/>
      <c r="AN866" s="161"/>
      <c r="AO866" s="99"/>
      <c r="AP866" s="99"/>
      <c r="AQ866" s="99"/>
      <c r="AR866" s="99"/>
      <c r="AS866" s="99"/>
      <c r="AT866" s="99"/>
      <c r="AU866" s="99"/>
      <c r="AV866" s="99"/>
      <c r="AW866" s="157"/>
      <c r="AX866" s="99"/>
      <c r="AY866" s="99"/>
      <c r="AZ866" s="99"/>
      <c r="BA866" s="99"/>
    </row>
    <row r="867" spans="1:53" ht="15.75" customHeight="1" x14ac:dyDescent="0.25">
      <c r="A867" s="99"/>
      <c r="B867" s="100"/>
      <c r="C867" s="99"/>
      <c r="D867" s="99"/>
      <c r="E867" s="99"/>
      <c r="F867" s="99"/>
      <c r="G867" s="99"/>
      <c r="H867" s="99"/>
      <c r="I867" s="99"/>
      <c r="J867" s="161"/>
      <c r="K867" s="161"/>
      <c r="L867" s="161"/>
      <c r="M867" s="161"/>
      <c r="N867" s="99"/>
      <c r="O867" s="99"/>
      <c r="P867" s="99"/>
      <c r="Q867" s="99"/>
      <c r="R867" s="99"/>
      <c r="S867" s="99"/>
      <c r="T867" s="99"/>
      <c r="U867" s="99"/>
      <c r="V867" s="99"/>
      <c r="W867" s="99"/>
      <c r="X867" s="99"/>
      <c r="Y867" s="99"/>
      <c r="Z867" s="160"/>
      <c r="AA867" s="99"/>
      <c r="AB867" s="159"/>
      <c r="AC867" s="158"/>
      <c r="AD867" s="99"/>
      <c r="AE867" s="99"/>
      <c r="AF867" s="99"/>
      <c r="AG867" s="99"/>
      <c r="AH867" s="99"/>
      <c r="AI867" s="157"/>
      <c r="AJ867" s="99"/>
      <c r="AK867" s="99"/>
      <c r="AL867" s="99"/>
      <c r="AM867" s="99"/>
      <c r="AN867" s="161"/>
      <c r="AO867" s="99"/>
      <c r="AP867" s="99"/>
      <c r="AQ867" s="99"/>
      <c r="AR867" s="99"/>
      <c r="AS867" s="99"/>
      <c r="AT867" s="99"/>
      <c r="AU867" s="99"/>
      <c r="AV867" s="99"/>
      <c r="AW867" s="157"/>
      <c r="AX867" s="99"/>
      <c r="AY867" s="99"/>
      <c r="AZ867" s="99"/>
      <c r="BA867" s="99"/>
    </row>
    <row r="868" spans="1:53" ht="15.75" customHeight="1" x14ac:dyDescent="0.25">
      <c r="A868" s="99"/>
      <c r="B868" s="100"/>
      <c r="C868" s="99"/>
      <c r="D868" s="99"/>
      <c r="E868" s="99"/>
      <c r="F868" s="99"/>
      <c r="G868" s="99"/>
      <c r="H868" s="99"/>
      <c r="I868" s="99"/>
      <c r="J868" s="161"/>
      <c r="K868" s="161"/>
      <c r="L868" s="161"/>
      <c r="M868" s="161"/>
      <c r="N868" s="99"/>
      <c r="O868" s="99"/>
      <c r="P868" s="99"/>
      <c r="Q868" s="99"/>
      <c r="R868" s="99"/>
      <c r="S868" s="99"/>
      <c r="T868" s="99"/>
      <c r="U868" s="99"/>
      <c r="V868" s="99"/>
      <c r="W868" s="99"/>
      <c r="X868" s="99"/>
      <c r="Y868" s="99"/>
      <c r="Z868" s="160"/>
      <c r="AA868" s="99"/>
      <c r="AB868" s="159"/>
      <c r="AC868" s="158"/>
      <c r="AD868" s="99"/>
      <c r="AE868" s="99"/>
      <c r="AF868" s="99"/>
      <c r="AG868" s="99"/>
      <c r="AH868" s="99"/>
      <c r="AI868" s="157"/>
      <c r="AJ868" s="99"/>
      <c r="AK868" s="99"/>
      <c r="AL868" s="99"/>
      <c r="AM868" s="99"/>
      <c r="AN868" s="161"/>
      <c r="AO868" s="99"/>
      <c r="AP868" s="99"/>
      <c r="AQ868" s="99"/>
      <c r="AR868" s="99"/>
      <c r="AS868" s="99"/>
      <c r="AT868" s="99"/>
      <c r="AU868" s="99"/>
      <c r="AV868" s="99"/>
      <c r="AW868" s="157"/>
      <c r="AX868" s="99"/>
      <c r="AY868" s="99"/>
      <c r="AZ868" s="99"/>
      <c r="BA868" s="99"/>
    </row>
    <row r="869" spans="1:53" ht="15.75" customHeight="1" x14ac:dyDescent="0.25">
      <c r="A869" s="99"/>
      <c r="B869" s="100"/>
      <c r="C869" s="99"/>
      <c r="D869" s="99"/>
      <c r="E869" s="99"/>
      <c r="F869" s="99"/>
      <c r="G869" s="99"/>
      <c r="H869" s="99"/>
      <c r="I869" s="99"/>
      <c r="J869" s="161"/>
      <c r="K869" s="161"/>
      <c r="L869" s="161"/>
      <c r="M869" s="161"/>
      <c r="N869" s="99"/>
      <c r="O869" s="99"/>
      <c r="P869" s="99"/>
      <c r="Q869" s="99"/>
      <c r="R869" s="99"/>
      <c r="S869" s="99"/>
      <c r="T869" s="99"/>
      <c r="U869" s="99"/>
      <c r="V869" s="99"/>
      <c r="W869" s="99"/>
      <c r="X869" s="99"/>
      <c r="Y869" s="99"/>
      <c r="Z869" s="160"/>
      <c r="AA869" s="99"/>
      <c r="AB869" s="159"/>
      <c r="AC869" s="158"/>
      <c r="AD869" s="99"/>
      <c r="AE869" s="99"/>
      <c r="AF869" s="99"/>
      <c r="AG869" s="99"/>
      <c r="AH869" s="99"/>
      <c r="AI869" s="157"/>
      <c r="AJ869" s="99"/>
      <c r="AK869" s="99"/>
      <c r="AL869" s="99"/>
      <c r="AM869" s="99"/>
      <c r="AN869" s="161"/>
      <c r="AO869" s="99"/>
      <c r="AP869" s="99"/>
      <c r="AQ869" s="99"/>
      <c r="AR869" s="99"/>
      <c r="AS869" s="99"/>
      <c r="AT869" s="99"/>
      <c r="AU869" s="99"/>
      <c r="AV869" s="99"/>
      <c r="AW869" s="157"/>
      <c r="AX869" s="99"/>
      <c r="AY869" s="99"/>
      <c r="AZ869" s="99"/>
      <c r="BA869" s="99"/>
    </row>
    <row r="870" spans="1:53" ht="15.75" customHeight="1" x14ac:dyDescent="0.25">
      <c r="A870" s="99"/>
      <c r="B870" s="100"/>
      <c r="C870" s="99"/>
      <c r="D870" s="99"/>
      <c r="E870" s="99"/>
      <c r="F870" s="99"/>
      <c r="G870" s="99"/>
      <c r="H870" s="99"/>
      <c r="I870" s="99"/>
      <c r="J870" s="161"/>
      <c r="K870" s="161"/>
      <c r="L870" s="161"/>
      <c r="M870" s="161"/>
      <c r="N870" s="99"/>
      <c r="O870" s="99"/>
      <c r="P870" s="99"/>
      <c r="Q870" s="99"/>
      <c r="R870" s="99"/>
      <c r="S870" s="99"/>
      <c r="T870" s="99"/>
      <c r="U870" s="99"/>
      <c r="V870" s="99"/>
      <c r="W870" s="99"/>
      <c r="X870" s="99"/>
      <c r="Y870" s="99"/>
      <c r="Z870" s="160"/>
      <c r="AA870" s="99"/>
      <c r="AB870" s="159"/>
      <c r="AC870" s="158"/>
      <c r="AD870" s="99"/>
      <c r="AE870" s="99"/>
      <c r="AF870" s="99"/>
      <c r="AG870" s="99"/>
      <c r="AH870" s="99"/>
      <c r="AI870" s="157"/>
      <c r="AJ870" s="99"/>
      <c r="AK870" s="99"/>
      <c r="AL870" s="99"/>
      <c r="AM870" s="99"/>
      <c r="AN870" s="161"/>
      <c r="AO870" s="99"/>
      <c r="AP870" s="99"/>
      <c r="AQ870" s="99"/>
      <c r="AR870" s="99"/>
      <c r="AS870" s="99"/>
      <c r="AT870" s="99"/>
      <c r="AU870" s="99"/>
      <c r="AV870" s="99"/>
      <c r="AW870" s="157"/>
      <c r="AX870" s="99"/>
      <c r="AY870" s="99"/>
      <c r="AZ870" s="99"/>
      <c r="BA870" s="99"/>
    </row>
    <row r="871" spans="1:53" ht="15.75" customHeight="1" x14ac:dyDescent="0.25">
      <c r="A871" s="99"/>
      <c r="B871" s="100"/>
      <c r="C871" s="99"/>
      <c r="D871" s="99"/>
      <c r="E871" s="99"/>
      <c r="F871" s="99"/>
      <c r="G871" s="99"/>
      <c r="H871" s="99"/>
      <c r="I871" s="99"/>
      <c r="J871" s="161"/>
      <c r="K871" s="161"/>
      <c r="L871" s="161"/>
      <c r="M871" s="161"/>
      <c r="N871" s="99"/>
      <c r="O871" s="99"/>
      <c r="P871" s="99"/>
      <c r="Q871" s="99"/>
      <c r="R871" s="99"/>
      <c r="S871" s="99"/>
      <c r="T871" s="99"/>
      <c r="U871" s="99"/>
      <c r="V871" s="99"/>
      <c r="W871" s="99"/>
      <c r="X871" s="99"/>
      <c r="Y871" s="99"/>
      <c r="Z871" s="160"/>
      <c r="AA871" s="99"/>
      <c r="AB871" s="159"/>
      <c r="AC871" s="158"/>
      <c r="AD871" s="99"/>
      <c r="AE871" s="99"/>
      <c r="AF871" s="99"/>
      <c r="AG871" s="99"/>
      <c r="AH871" s="99"/>
      <c r="AI871" s="157"/>
      <c r="AJ871" s="99"/>
      <c r="AK871" s="99"/>
      <c r="AL871" s="99"/>
      <c r="AM871" s="99"/>
      <c r="AN871" s="161"/>
      <c r="AO871" s="99"/>
      <c r="AP871" s="99"/>
      <c r="AQ871" s="99"/>
      <c r="AR871" s="99"/>
      <c r="AS871" s="99"/>
      <c r="AT871" s="99"/>
      <c r="AU871" s="99"/>
      <c r="AV871" s="99"/>
      <c r="AW871" s="157"/>
      <c r="AX871" s="99"/>
      <c r="AY871" s="99"/>
      <c r="AZ871" s="99"/>
      <c r="BA871" s="99"/>
    </row>
    <row r="872" spans="1:53" ht="15.75" customHeight="1" x14ac:dyDescent="0.25">
      <c r="A872" s="99"/>
      <c r="B872" s="100"/>
      <c r="C872" s="99"/>
      <c r="D872" s="99"/>
      <c r="E872" s="99"/>
      <c r="F872" s="99"/>
      <c r="G872" s="99"/>
      <c r="H872" s="99"/>
      <c r="I872" s="99"/>
      <c r="J872" s="161"/>
      <c r="K872" s="161"/>
      <c r="L872" s="161"/>
      <c r="M872" s="161"/>
      <c r="N872" s="99"/>
      <c r="O872" s="99"/>
      <c r="P872" s="99"/>
      <c r="Q872" s="99"/>
      <c r="R872" s="99"/>
      <c r="S872" s="99"/>
      <c r="T872" s="99"/>
      <c r="U872" s="99"/>
      <c r="V872" s="99"/>
      <c r="W872" s="99"/>
      <c r="X872" s="99"/>
      <c r="Y872" s="99"/>
      <c r="Z872" s="160"/>
      <c r="AA872" s="99"/>
      <c r="AB872" s="159"/>
      <c r="AC872" s="158"/>
      <c r="AD872" s="99"/>
      <c r="AE872" s="99"/>
      <c r="AF872" s="99"/>
      <c r="AG872" s="99"/>
      <c r="AH872" s="99"/>
      <c r="AI872" s="157"/>
      <c r="AJ872" s="99"/>
      <c r="AK872" s="99"/>
      <c r="AL872" s="99"/>
      <c r="AM872" s="99"/>
      <c r="AN872" s="161"/>
      <c r="AO872" s="99"/>
      <c r="AP872" s="99"/>
      <c r="AQ872" s="99"/>
      <c r="AR872" s="99"/>
      <c r="AS872" s="99"/>
      <c r="AT872" s="99"/>
      <c r="AU872" s="99"/>
      <c r="AV872" s="99"/>
      <c r="AW872" s="157"/>
      <c r="AX872" s="99"/>
      <c r="AY872" s="99"/>
      <c r="AZ872" s="99"/>
      <c r="BA872" s="99"/>
    </row>
    <row r="873" spans="1:53" ht="15.75" customHeight="1" x14ac:dyDescent="0.25">
      <c r="A873" s="99"/>
      <c r="B873" s="100"/>
      <c r="C873" s="99"/>
      <c r="D873" s="99"/>
      <c r="E873" s="99"/>
      <c r="F873" s="99"/>
      <c r="G873" s="99"/>
      <c r="H873" s="99"/>
      <c r="I873" s="99"/>
      <c r="J873" s="161"/>
      <c r="K873" s="161"/>
      <c r="L873" s="161"/>
      <c r="M873" s="161"/>
      <c r="N873" s="99"/>
      <c r="O873" s="99"/>
      <c r="P873" s="99"/>
      <c r="Q873" s="99"/>
      <c r="R873" s="99"/>
      <c r="S873" s="99"/>
      <c r="T873" s="99"/>
      <c r="U873" s="99"/>
      <c r="V873" s="99"/>
      <c r="W873" s="99"/>
      <c r="X873" s="99"/>
      <c r="Y873" s="99"/>
      <c r="Z873" s="160"/>
      <c r="AA873" s="99"/>
      <c r="AB873" s="159"/>
      <c r="AC873" s="158"/>
      <c r="AD873" s="99"/>
      <c r="AE873" s="99"/>
      <c r="AF873" s="99"/>
      <c r="AG873" s="99"/>
      <c r="AH873" s="99"/>
      <c r="AI873" s="157"/>
      <c r="AJ873" s="99"/>
      <c r="AK873" s="99"/>
      <c r="AL873" s="99"/>
      <c r="AM873" s="99"/>
      <c r="AN873" s="161"/>
      <c r="AO873" s="99"/>
      <c r="AP873" s="99"/>
      <c r="AQ873" s="99"/>
      <c r="AR873" s="99"/>
      <c r="AS873" s="99"/>
      <c r="AT873" s="99"/>
      <c r="AU873" s="99"/>
      <c r="AV873" s="99"/>
      <c r="AW873" s="157"/>
      <c r="AX873" s="99"/>
      <c r="AY873" s="99"/>
      <c r="AZ873" s="99"/>
      <c r="BA873" s="99"/>
    </row>
    <row r="874" spans="1:53" ht="15.75" customHeight="1" x14ac:dyDescent="0.25">
      <c r="A874" s="99"/>
      <c r="B874" s="100"/>
      <c r="C874" s="99"/>
      <c r="D874" s="99"/>
      <c r="E874" s="99"/>
      <c r="F874" s="99"/>
      <c r="G874" s="99"/>
      <c r="H874" s="99"/>
      <c r="I874" s="99"/>
      <c r="J874" s="161"/>
      <c r="K874" s="161"/>
      <c r="L874" s="161"/>
      <c r="M874" s="161"/>
      <c r="N874" s="99"/>
      <c r="O874" s="99"/>
      <c r="P874" s="99"/>
      <c r="Q874" s="99"/>
      <c r="R874" s="99"/>
      <c r="S874" s="99"/>
      <c r="T874" s="99"/>
      <c r="U874" s="99"/>
      <c r="V874" s="99"/>
      <c r="W874" s="99"/>
      <c r="X874" s="99"/>
      <c r="Y874" s="99"/>
      <c r="Z874" s="160"/>
      <c r="AA874" s="99"/>
      <c r="AB874" s="159"/>
      <c r="AC874" s="158"/>
      <c r="AD874" s="99"/>
      <c r="AE874" s="99"/>
      <c r="AF874" s="99"/>
      <c r="AG874" s="99"/>
      <c r="AH874" s="99"/>
      <c r="AI874" s="157"/>
      <c r="AJ874" s="99"/>
      <c r="AK874" s="99"/>
      <c r="AL874" s="99"/>
      <c r="AM874" s="99"/>
      <c r="AN874" s="161"/>
      <c r="AO874" s="99"/>
      <c r="AP874" s="99"/>
      <c r="AQ874" s="99"/>
      <c r="AR874" s="99"/>
      <c r="AS874" s="99"/>
      <c r="AT874" s="99"/>
      <c r="AU874" s="99"/>
      <c r="AV874" s="99"/>
      <c r="AW874" s="157"/>
      <c r="AX874" s="99"/>
      <c r="AY874" s="99"/>
      <c r="AZ874" s="99"/>
      <c r="BA874" s="99"/>
    </row>
    <row r="875" spans="1:53" ht="15.75" customHeight="1" x14ac:dyDescent="0.25">
      <c r="A875" s="99"/>
      <c r="B875" s="100"/>
      <c r="C875" s="99"/>
      <c r="D875" s="99"/>
      <c r="E875" s="99"/>
      <c r="F875" s="99"/>
      <c r="G875" s="99"/>
      <c r="H875" s="99"/>
      <c r="I875" s="99"/>
      <c r="J875" s="161"/>
      <c r="K875" s="161"/>
      <c r="L875" s="161"/>
      <c r="M875" s="161"/>
      <c r="N875" s="99"/>
      <c r="O875" s="99"/>
      <c r="P875" s="99"/>
      <c r="Q875" s="99"/>
      <c r="R875" s="99"/>
      <c r="S875" s="99"/>
      <c r="T875" s="99"/>
      <c r="U875" s="99"/>
      <c r="V875" s="99"/>
      <c r="W875" s="99"/>
      <c r="X875" s="99"/>
      <c r="Y875" s="99"/>
      <c r="Z875" s="160"/>
      <c r="AA875" s="99"/>
      <c r="AB875" s="159"/>
      <c r="AC875" s="158"/>
      <c r="AD875" s="99"/>
      <c r="AE875" s="99"/>
      <c r="AF875" s="99"/>
      <c r="AG875" s="99"/>
      <c r="AH875" s="99"/>
      <c r="AI875" s="157"/>
      <c r="AJ875" s="99"/>
      <c r="AK875" s="99"/>
      <c r="AL875" s="99"/>
      <c r="AM875" s="99"/>
      <c r="AN875" s="161"/>
      <c r="AO875" s="99"/>
      <c r="AP875" s="99"/>
      <c r="AQ875" s="99"/>
      <c r="AR875" s="99"/>
      <c r="AS875" s="99"/>
      <c r="AT875" s="99"/>
      <c r="AU875" s="99"/>
      <c r="AV875" s="99"/>
      <c r="AW875" s="157"/>
      <c r="AX875" s="99"/>
      <c r="AY875" s="99"/>
      <c r="AZ875" s="99"/>
      <c r="BA875" s="99"/>
    </row>
    <row r="876" spans="1:53" ht="15.75" customHeight="1" x14ac:dyDescent="0.25">
      <c r="A876" s="99"/>
      <c r="B876" s="100"/>
      <c r="C876" s="99"/>
      <c r="D876" s="99"/>
      <c r="E876" s="99"/>
      <c r="F876" s="99"/>
      <c r="G876" s="99"/>
      <c r="H876" s="99"/>
      <c r="I876" s="99"/>
      <c r="J876" s="161"/>
      <c r="K876" s="161"/>
      <c r="L876" s="161"/>
      <c r="M876" s="161"/>
      <c r="N876" s="99"/>
      <c r="O876" s="99"/>
      <c r="P876" s="99"/>
      <c r="Q876" s="99"/>
      <c r="R876" s="99"/>
      <c r="S876" s="99"/>
      <c r="T876" s="99"/>
      <c r="U876" s="99"/>
      <c r="V876" s="99"/>
      <c r="W876" s="99"/>
      <c r="X876" s="99"/>
      <c r="Y876" s="99"/>
      <c r="Z876" s="160"/>
      <c r="AA876" s="99"/>
      <c r="AB876" s="159"/>
      <c r="AC876" s="158"/>
      <c r="AD876" s="99"/>
      <c r="AE876" s="99"/>
      <c r="AF876" s="99"/>
      <c r="AG876" s="99"/>
      <c r="AH876" s="99"/>
      <c r="AI876" s="157"/>
      <c r="AJ876" s="99"/>
      <c r="AK876" s="99"/>
      <c r="AL876" s="99"/>
      <c r="AM876" s="99"/>
      <c r="AN876" s="161"/>
      <c r="AO876" s="99"/>
      <c r="AP876" s="99"/>
      <c r="AQ876" s="99"/>
      <c r="AR876" s="99"/>
      <c r="AS876" s="99"/>
      <c r="AT876" s="99"/>
      <c r="AU876" s="99"/>
      <c r="AV876" s="99"/>
      <c r="AW876" s="157"/>
      <c r="AX876" s="99"/>
      <c r="AY876" s="99"/>
      <c r="AZ876" s="99"/>
      <c r="BA876" s="99"/>
    </row>
    <row r="877" spans="1:53" ht="15.75" customHeight="1" x14ac:dyDescent="0.25">
      <c r="A877" s="99"/>
      <c r="B877" s="100"/>
      <c r="C877" s="99"/>
      <c r="D877" s="99"/>
      <c r="E877" s="99"/>
      <c r="F877" s="99"/>
      <c r="G877" s="99"/>
      <c r="H877" s="99"/>
      <c r="I877" s="99"/>
      <c r="J877" s="161"/>
      <c r="K877" s="161"/>
      <c r="L877" s="161"/>
      <c r="M877" s="161"/>
      <c r="N877" s="99"/>
      <c r="O877" s="99"/>
      <c r="P877" s="99"/>
      <c r="Q877" s="99"/>
      <c r="R877" s="99"/>
      <c r="S877" s="99"/>
      <c r="T877" s="99"/>
      <c r="U877" s="99"/>
      <c r="V877" s="99"/>
      <c r="W877" s="99"/>
      <c r="X877" s="99"/>
      <c r="Y877" s="99"/>
      <c r="Z877" s="160"/>
      <c r="AA877" s="99"/>
      <c r="AB877" s="159"/>
      <c r="AC877" s="158"/>
      <c r="AD877" s="99"/>
      <c r="AE877" s="99"/>
      <c r="AF877" s="99"/>
      <c r="AG877" s="99"/>
      <c r="AH877" s="99"/>
      <c r="AI877" s="157"/>
      <c r="AJ877" s="99"/>
      <c r="AK877" s="99"/>
      <c r="AL877" s="99"/>
      <c r="AM877" s="99"/>
      <c r="AN877" s="161"/>
      <c r="AO877" s="99"/>
      <c r="AP877" s="99"/>
      <c r="AQ877" s="99"/>
      <c r="AR877" s="99"/>
      <c r="AS877" s="99"/>
      <c r="AT877" s="99"/>
      <c r="AU877" s="99"/>
      <c r="AV877" s="99"/>
      <c r="AW877" s="157"/>
      <c r="AX877" s="99"/>
      <c r="AY877" s="99"/>
      <c r="AZ877" s="99"/>
      <c r="BA877" s="99"/>
    </row>
    <row r="878" spans="1:53" ht="15.75" customHeight="1" x14ac:dyDescent="0.25">
      <c r="A878" s="99"/>
      <c r="B878" s="100"/>
      <c r="C878" s="99"/>
      <c r="D878" s="99"/>
      <c r="E878" s="99"/>
      <c r="F878" s="99"/>
      <c r="G878" s="99"/>
      <c r="H878" s="99"/>
      <c r="I878" s="99"/>
      <c r="J878" s="161"/>
      <c r="K878" s="161"/>
      <c r="L878" s="161"/>
      <c r="M878" s="161"/>
      <c r="N878" s="99"/>
      <c r="O878" s="99"/>
      <c r="P878" s="99"/>
      <c r="Q878" s="99"/>
      <c r="R878" s="99"/>
      <c r="S878" s="99"/>
      <c r="T878" s="99"/>
      <c r="U878" s="99"/>
      <c r="V878" s="99"/>
      <c r="W878" s="99"/>
      <c r="X878" s="99"/>
      <c r="Y878" s="99"/>
      <c r="Z878" s="160"/>
      <c r="AA878" s="99"/>
      <c r="AB878" s="159"/>
      <c r="AC878" s="158"/>
      <c r="AD878" s="99"/>
      <c r="AE878" s="99"/>
      <c r="AF878" s="99"/>
      <c r="AG878" s="99"/>
      <c r="AH878" s="99"/>
      <c r="AI878" s="157"/>
      <c r="AJ878" s="99"/>
      <c r="AK878" s="99"/>
      <c r="AL878" s="99"/>
      <c r="AM878" s="99"/>
      <c r="AN878" s="161"/>
      <c r="AO878" s="99"/>
      <c r="AP878" s="99"/>
      <c r="AQ878" s="99"/>
      <c r="AR878" s="99"/>
      <c r="AS878" s="99"/>
      <c r="AT878" s="99"/>
      <c r="AU878" s="99"/>
      <c r="AV878" s="99"/>
      <c r="AW878" s="157"/>
      <c r="AX878" s="99"/>
      <c r="AY878" s="99"/>
      <c r="AZ878" s="99"/>
      <c r="BA878" s="99"/>
    </row>
    <row r="879" spans="1:53" ht="15.75" customHeight="1" x14ac:dyDescent="0.25">
      <c r="A879" s="99"/>
      <c r="B879" s="100"/>
      <c r="C879" s="99"/>
      <c r="D879" s="99"/>
      <c r="E879" s="99"/>
      <c r="F879" s="99"/>
      <c r="G879" s="99"/>
      <c r="H879" s="99"/>
      <c r="I879" s="99"/>
      <c r="J879" s="161"/>
      <c r="K879" s="161"/>
      <c r="L879" s="161"/>
      <c r="M879" s="161"/>
      <c r="N879" s="99"/>
      <c r="O879" s="99"/>
      <c r="P879" s="99"/>
      <c r="Q879" s="99"/>
      <c r="R879" s="99"/>
      <c r="S879" s="99"/>
      <c r="T879" s="99"/>
      <c r="U879" s="99"/>
      <c r="V879" s="99"/>
      <c r="W879" s="99"/>
      <c r="X879" s="99"/>
      <c r="Y879" s="99"/>
      <c r="Z879" s="160"/>
      <c r="AA879" s="99"/>
      <c r="AB879" s="159"/>
      <c r="AC879" s="158"/>
      <c r="AD879" s="99"/>
      <c r="AE879" s="99"/>
      <c r="AF879" s="99"/>
      <c r="AG879" s="99"/>
      <c r="AH879" s="99"/>
      <c r="AI879" s="157"/>
      <c r="AJ879" s="99"/>
      <c r="AK879" s="99"/>
      <c r="AL879" s="99"/>
      <c r="AM879" s="99"/>
      <c r="AN879" s="161"/>
      <c r="AO879" s="99"/>
      <c r="AP879" s="99"/>
      <c r="AQ879" s="99"/>
      <c r="AR879" s="99"/>
      <c r="AS879" s="99"/>
      <c r="AT879" s="99"/>
      <c r="AU879" s="99"/>
      <c r="AV879" s="99"/>
      <c r="AW879" s="157"/>
      <c r="AX879" s="99"/>
      <c r="AY879" s="99"/>
      <c r="AZ879" s="99"/>
      <c r="BA879" s="99"/>
    </row>
    <row r="880" spans="1:53" ht="15.75" customHeight="1" x14ac:dyDescent="0.25">
      <c r="A880" s="99"/>
      <c r="B880" s="100"/>
      <c r="C880" s="99"/>
      <c r="D880" s="99"/>
      <c r="E880" s="99"/>
      <c r="F880" s="99"/>
      <c r="G880" s="99"/>
      <c r="H880" s="99"/>
      <c r="I880" s="99"/>
      <c r="J880" s="161"/>
      <c r="K880" s="161"/>
      <c r="L880" s="161"/>
      <c r="M880" s="161"/>
      <c r="N880" s="99"/>
      <c r="O880" s="99"/>
      <c r="P880" s="99"/>
      <c r="Q880" s="99"/>
      <c r="R880" s="99"/>
      <c r="S880" s="99"/>
      <c r="T880" s="99"/>
      <c r="U880" s="99"/>
      <c r="V880" s="99"/>
      <c r="W880" s="99"/>
      <c r="X880" s="99"/>
      <c r="Y880" s="99"/>
      <c r="Z880" s="160"/>
      <c r="AA880" s="99"/>
      <c r="AB880" s="159"/>
      <c r="AC880" s="158"/>
      <c r="AD880" s="99"/>
      <c r="AE880" s="99"/>
      <c r="AF880" s="99"/>
      <c r="AG880" s="99"/>
      <c r="AH880" s="99"/>
      <c r="AI880" s="157"/>
      <c r="AJ880" s="99"/>
      <c r="AK880" s="99"/>
      <c r="AL880" s="99"/>
      <c r="AM880" s="99"/>
      <c r="AN880" s="161"/>
      <c r="AO880" s="99"/>
      <c r="AP880" s="99"/>
      <c r="AQ880" s="99"/>
      <c r="AR880" s="99"/>
      <c r="AS880" s="99"/>
      <c r="AT880" s="99"/>
      <c r="AU880" s="99"/>
      <c r="AV880" s="99"/>
      <c r="AW880" s="157"/>
      <c r="AX880" s="99"/>
      <c r="AY880" s="99"/>
      <c r="AZ880" s="99"/>
      <c r="BA880" s="99"/>
    </row>
    <row r="881" spans="1:53" ht="15.75" customHeight="1" x14ac:dyDescent="0.25">
      <c r="A881" s="99"/>
      <c r="B881" s="100"/>
      <c r="C881" s="99"/>
      <c r="D881" s="99"/>
      <c r="E881" s="99"/>
      <c r="F881" s="99"/>
      <c r="G881" s="99"/>
      <c r="H881" s="99"/>
      <c r="I881" s="99"/>
      <c r="J881" s="161"/>
      <c r="K881" s="161"/>
      <c r="L881" s="161"/>
      <c r="M881" s="161"/>
      <c r="N881" s="99"/>
      <c r="O881" s="99"/>
      <c r="P881" s="99"/>
      <c r="Q881" s="99"/>
      <c r="R881" s="99"/>
      <c r="S881" s="99"/>
      <c r="T881" s="99"/>
      <c r="U881" s="99"/>
      <c r="V881" s="99"/>
      <c r="W881" s="99"/>
      <c r="X881" s="99"/>
      <c r="Y881" s="99"/>
      <c r="Z881" s="160"/>
      <c r="AA881" s="99"/>
      <c r="AB881" s="159"/>
      <c r="AC881" s="158"/>
      <c r="AD881" s="99"/>
      <c r="AE881" s="99"/>
      <c r="AF881" s="99"/>
      <c r="AG881" s="99"/>
      <c r="AH881" s="99"/>
      <c r="AI881" s="157"/>
      <c r="AJ881" s="99"/>
      <c r="AK881" s="99"/>
      <c r="AL881" s="99"/>
      <c r="AM881" s="99"/>
      <c r="AN881" s="161"/>
      <c r="AO881" s="99"/>
      <c r="AP881" s="99"/>
      <c r="AQ881" s="99"/>
      <c r="AR881" s="99"/>
      <c r="AS881" s="99"/>
      <c r="AT881" s="99"/>
      <c r="AU881" s="99"/>
      <c r="AV881" s="99"/>
      <c r="AW881" s="157"/>
      <c r="AX881" s="99"/>
      <c r="AY881" s="99"/>
      <c r="AZ881" s="99"/>
      <c r="BA881" s="99"/>
    </row>
    <row r="882" spans="1:53" ht="15.75" customHeight="1" x14ac:dyDescent="0.25">
      <c r="A882" s="99"/>
      <c r="B882" s="100"/>
      <c r="C882" s="99"/>
      <c r="D882" s="99"/>
      <c r="E882" s="99"/>
      <c r="F882" s="99"/>
      <c r="G882" s="99"/>
      <c r="H882" s="99"/>
      <c r="I882" s="99"/>
      <c r="J882" s="161"/>
      <c r="K882" s="161"/>
      <c r="L882" s="161"/>
      <c r="M882" s="161"/>
      <c r="N882" s="99"/>
      <c r="O882" s="99"/>
      <c r="P882" s="99"/>
      <c r="Q882" s="99"/>
      <c r="R882" s="99"/>
      <c r="S882" s="99"/>
      <c r="T882" s="99"/>
      <c r="U882" s="99"/>
      <c r="V882" s="99"/>
      <c r="W882" s="99"/>
      <c r="X882" s="99"/>
      <c r="Y882" s="99"/>
      <c r="Z882" s="160"/>
      <c r="AA882" s="99"/>
      <c r="AB882" s="159"/>
      <c r="AC882" s="158"/>
      <c r="AD882" s="99"/>
      <c r="AE882" s="99"/>
      <c r="AF882" s="99"/>
      <c r="AG882" s="99"/>
      <c r="AH882" s="99"/>
      <c r="AI882" s="157"/>
      <c r="AJ882" s="99"/>
      <c r="AK882" s="99"/>
      <c r="AL882" s="99"/>
      <c r="AM882" s="99"/>
      <c r="AN882" s="161"/>
      <c r="AO882" s="99"/>
      <c r="AP882" s="99"/>
      <c r="AQ882" s="99"/>
      <c r="AR882" s="99"/>
      <c r="AS882" s="99"/>
      <c r="AT882" s="99"/>
      <c r="AU882" s="99"/>
      <c r="AV882" s="99"/>
      <c r="AW882" s="157"/>
      <c r="AX882" s="99"/>
      <c r="AY882" s="99"/>
      <c r="AZ882" s="99"/>
      <c r="BA882" s="99"/>
    </row>
    <row r="883" spans="1:53" ht="15.75" customHeight="1" x14ac:dyDescent="0.25">
      <c r="A883" s="99"/>
      <c r="B883" s="100"/>
      <c r="C883" s="99"/>
      <c r="D883" s="99"/>
      <c r="E883" s="99"/>
      <c r="F883" s="99"/>
      <c r="G883" s="99"/>
      <c r="H883" s="99"/>
      <c r="I883" s="99"/>
      <c r="J883" s="161"/>
      <c r="K883" s="161"/>
      <c r="L883" s="161"/>
      <c r="M883" s="161"/>
      <c r="N883" s="99"/>
      <c r="O883" s="99"/>
      <c r="P883" s="99"/>
      <c r="Q883" s="99"/>
      <c r="R883" s="99"/>
      <c r="S883" s="99"/>
      <c r="T883" s="99"/>
      <c r="U883" s="99"/>
      <c r="V883" s="99"/>
      <c r="W883" s="99"/>
      <c r="X883" s="99"/>
      <c r="Y883" s="99"/>
      <c r="Z883" s="160"/>
      <c r="AA883" s="99"/>
      <c r="AB883" s="159"/>
      <c r="AC883" s="158"/>
      <c r="AD883" s="99"/>
      <c r="AE883" s="99"/>
      <c r="AF883" s="99"/>
      <c r="AG883" s="99"/>
      <c r="AH883" s="99"/>
      <c r="AI883" s="157"/>
      <c r="AJ883" s="99"/>
      <c r="AK883" s="99"/>
      <c r="AL883" s="99"/>
      <c r="AM883" s="99"/>
      <c r="AN883" s="161"/>
      <c r="AO883" s="99"/>
      <c r="AP883" s="99"/>
      <c r="AQ883" s="99"/>
      <c r="AR883" s="99"/>
      <c r="AS883" s="99"/>
      <c r="AT883" s="99"/>
      <c r="AU883" s="99"/>
      <c r="AV883" s="99"/>
      <c r="AW883" s="157"/>
      <c r="AX883" s="99"/>
      <c r="AY883" s="99"/>
      <c r="AZ883" s="99"/>
      <c r="BA883" s="99"/>
    </row>
    <row r="884" spans="1:53" ht="15.75" customHeight="1" x14ac:dyDescent="0.25">
      <c r="A884" s="99"/>
      <c r="B884" s="100"/>
      <c r="C884" s="99"/>
      <c r="D884" s="99"/>
      <c r="E884" s="99"/>
      <c r="F884" s="99"/>
      <c r="G884" s="99"/>
      <c r="H884" s="99"/>
      <c r="I884" s="99"/>
      <c r="J884" s="161"/>
      <c r="K884" s="161"/>
      <c r="L884" s="161"/>
      <c r="M884" s="161"/>
      <c r="N884" s="99"/>
      <c r="O884" s="99"/>
      <c r="P884" s="99"/>
      <c r="Q884" s="99"/>
      <c r="R884" s="99"/>
      <c r="S884" s="99"/>
      <c r="T884" s="99"/>
      <c r="U884" s="99"/>
      <c r="V884" s="99"/>
      <c r="W884" s="99"/>
      <c r="X884" s="99"/>
      <c r="Y884" s="99"/>
      <c r="Z884" s="160"/>
      <c r="AA884" s="99"/>
      <c r="AB884" s="159"/>
      <c r="AC884" s="158"/>
      <c r="AD884" s="99"/>
      <c r="AE884" s="99"/>
      <c r="AF884" s="99"/>
      <c r="AG884" s="99"/>
      <c r="AH884" s="99"/>
      <c r="AI884" s="157"/>
      <c r="AJ884" s="99"/>
      <c r="AK884" s="99"/>
      <c r="AL884" s="99"/>
      <c r="AM884" s="99"/>
      <c r="AN884" s="161"/>
      <c r="AO884" s="99"/>
      <c r="AP884" s="99"/>
      <c r="AQ884" s="99"/>
      <c r="AR884" s="99"/>
      <c r="AS884" s="99"/>
      <c r="AT884" s="99"/>
      <c r="AU884" s="99"/>
      <c r="AV884" s="99"/>
      <c r="AW884" s="157"/>
      <c r="AX884" s="99"/>
      <c r="AY884" s="99"/>
      <c r="AZ884" s="99"/>
      <c r="BA884" s="99"/>
    </row>
    <row r="885" spans="1:53" ht="15.75" customHeight="1" x14ac:dyDescent="0.25">
      <c r="A885" s="99"/>
      <c r="B885" s="100"/>
      <c r="C885" s="99"/>
      <c r="D885" s="99"/>
      <c r="E885" s="99"/>
      <c r="F885" s="99"/>
      <c r="G885" s="99"/>
      <c r="H885" s="99"/>
      <c r="I885" s="99"/>
      <c r="J885" s="161"/>
      <c r="K885" s="161"/>
      <c r="L885" s="161"/>
      <c r="M885" s="161"/>
      <c r="N885" s="99"/>
      <c r="O885" s="99"/>
      <c r="P885" s="99"/>
      <c r="Q885" s="99"/>
      <c r="R885" s="99"/>
      <c r="S885" s="99"/>
      <c r="T885" s="99"/>
      <c r="U885" s="99"/>
      <c r="V885" s="99"/>
      <c r="W885" s="99"/>
      <c r="X885" s="99"/>
      <c r="Y885" s="99"/>
      <c r="Z885" s="160"/>
      <c r="AA885" s="99"/>
      <c r="AB885" s="159"/>
      <c r="AC885" s="158"/>
      <c r="AD885" s="99"/>
      <c r="AE885" s="99"/>
      <c r="AF885" s="99"/>
      <c r="AG885" s="99"/>
      <c r="AH885" s="99"/>
      <c r="AI885" s="157"/>
      <c r="AJ885" s="99"/>
      <c r="AK885" s="99"/>
      <c r="AL885" s="99"/>
      <c r="AM885" s="99"/>
      <c r="AN885" s="161"/>
      <c r="AO885" s="99"/>
      <c r="AP885" s="99"/>
      <c r="AQ885" s="99"/>
      <c r="AR885" s="99"/>
      <c r="AS885" s="99"/>
      <c r="AT885" s="99"/>
      <c r="AU885" s="99"/>
      <c r="AV885" s="99"/>
      <c r="AW885" s="157"/>
      <c r="AX885" s="99"/>
      <c r="AY885" s="99"/>
      <c r="AZ885" s="99"/>
      <c r="BA885" s="99"/>
    </row>
    <row r="886" spans="1:53" ht="15.75" customHeight="1" x14ac:dyDescent="0.25">
      <c r="A886" s="99"/>
      <c r="B886" s="100"/>
      <c r="C886" s="99"/>
      <c r="D886" s="99"/>
      <c r="E886" s="99"/>
      <c r="F886" s="99"/>
      <c r="G886" s="99"/>
      <c r="H886" s="99"/>
      <c r="I886" s="99"/>
      <c r="J886" s="161"/>
      <c r="K886" s="161"/>
      <c r="L886" s="161"/>
      <c r="M886" s="161"/>
      <c r="N886" s="99"/>
      <c r="O886" s="99"/>
      <c r="P886" s="99"/>
      <c r="Q886" s="99"/>
      <c r="R886" s="99"/>
      <c r="S886" s="99"/>
      <c r="T886" s="99"/>
      <c r="U886" s="99"/>
      <c r="V886" s="99"/>
      <c r="W886" s="99"/>
      <c r="X886" s="99"/>
      <c r="Y886" s="99"/>
      <c r="Z886" s="160"/>
      <c r="AA886" s="99"/>
      <c r="AB886" s="159"/>
      <c r="AC886" s="158"/>
      <c r="AD886" s="99"/>
      <c r="AE886" s="99"/>
      <c r="AF886" s="99"/>
      <c r="AG886" s="99"/>
      <c r="AH886" s="99"/>
      <c r="AI886" s="157"/>
      <c r="AJ886" s="99"/>
      <c r="AK886" s="99"/>
      <c r="AL886" s="99"/>
      <c r="AM886" s="99"/>
      <c r="AN886" s="161"/>
      <c r="AO886" s="99"/>
      <c r="AP886" s="99"/>
      <c r="AQ886" s="99"/>
      <c r="AR886" s="99"/>
      <c r="AS886" s="99"/>
      <c r="AT886" s="99"/>
      <c r="AU886" s="99"/>
      <c r="AV886" s="99"/>
      <c r="AW886" s="157"/>
      <c r="AX886" s="99"/>
      <c r="AY886" s="99"/>
      <c r="AZ886" s="99"/>
      <c r="BA886" s="99"/>
    </row>
    <row r="887" spans="1:53" ht="15.75" customHeight="1" x14ac:dyDescent="0.25">
      <c r="A887" s="99"/>
      <c r="B887" s="100"/>
      <c r="C887" s="99"/>
      <c r="D887" s="99"/>
      <c r="E887" s="99"/>
      <c r="F887" s="99"/>
      <c r="G887" s="99"/>
      <c r="H887" s="99"/>
      <c r="I887" s="99"/>
      <c r="J887" s="161"/>
      <c r="K887" s="161"/>
      <c r="L887" s="161"/>
      <c r="M887" s="161"/>
      <c r="N887" s="99"/>
      <c r="O887" s="99"/>
      <c r="P887" s="99"/>
      <c r="Q887" s="99"/>
      <c r="R887" s="99"/>
      <c r="S887" s="99"/>
      <c r="T887" s="99"/>
      <c r="U887" s="99"/>
      <c r="V887" s="99"/>
      <c r="W887" s="99"/>
      <c r="X887" s="99"/>
      <c r="Y887" s="99"/>
      <c r="Z887" s="160"/>
      <c r="AA887" s="99"/>
      <c r="AB887" s="159"/>
      <c r="AC887" s="158"/>
      <c r="AD887" s="99"/>
      <c r="AE887" s="99"/>
      <c r="AF887" s="99"/>
      <c r="AG887" s="99"/>
      <c r="AH887" s="99"/>
      <c r="AI887" s="157"/>
      <c r="AJ887" s="99"/>
      <c r="AK887" s="99"/>
      <c r="AL887" s="99"/>
      <c r="AM887" s="99"/>
      <c r="AN887" s="161"/>
      <c r="AO887" s="99"/>
      <c r="AP887" s="99"/>
      <c r="AQ887" s="99"/>
      <c r="AR887" s="99"/>
      <c r="AS887" s="99"/>
      <c r="AT887" s="99"/>
      <c r="AU887" s="99"/>
      <c r="AV887" s="99"/>
      <c r="AW887" s="157"/>
      <c r="AX887" s="99"/>
      <c r="AY887" s="99"/>
      <c r="AZ887" s="99"/>
      <c r="BA887" s="99"/>
    </row>
    <row r="888" spans="1:53" ht="15.75" customHeight="1" x14ac:dyDescent="0.25">
      <c r="A888" s="99"/>
      <c r="B888" s="100"/>
      <c r="C888" s="99"/>
      <c r="D888" s="99"/>
      <c r="E888" s="99"/>
      <c r="F888" s="99"/>
      <c r="G888" s="99"/>
      <c r="H888" s="99"/>
      <c r="I888" s="99"/>
      <c r="J888" s="161"/>
      <c r="K888" s="161"/>
      <c r="L888" s="161"/>
      <c r="M888" s="161"/>
      <c r="N888" s="99"/>
      <c r="O888" s="99"/>
      <c r="P888" s="99"/>
      <c r="Q888" s="99"/>
      <c r="R888" s="99"/>
      <c r="S888" s="99"/>
      <c r="T888" s="99"/>
      <c r="U888" s="99"/>
      <c r="V888" s="99"/>
      <c r="W888" s="99"/>
      <c r="X888" s="99"/>
      <c r="Y888" s="99"/>
      <c r="Z888" s="160"/>
      <c r="AA888" s="99"/>
      <c r="AB888" s="159"/>
      <c r="AC888" s="158"/>
      <c r="AD888" s="99"/>
      <c r="AE888" s="99"/>
      <c r="AF888" s="99"/>
      <c r="AG888" s="99"/>
      <c r="AH888" s="99"/>
      <c r="AI888" s="157"/>
      <c r="AJ888" s="99"/>
      <c r="AK888" s="99"/>
      <c r="AL888" s="99"/>
      <c r="AM888" s="99"/>
      <c r="AN888" s="161"/>
      <c r="AO888" s="99"/>
      <c r="AP888" s="99"/>
      <c r="AQ888" s="99"/>
      <c r="AR888" s="99"/>
      <c r="AS888" s="99"/>
      <c r="AT888" s="99"/>
      <c r="AU888" s="99"/>
      <c r="AV888" s="99"/>
      <c r="AW888" s="157"/>
      <c r="AX888" s="99"/>
      <c r="AY888" s="99"/>
      <c r="AZ888" s="99"/>
      <c r="BA888" s="99"/>
    </row>
    <row r="889" spans="1:53" ht="15.75" customHeight="1" x14ac:dyDescent="0.25">
      <c r="A889" s="99"/>
      <c r="B889" s="100"/>
      <c r="C889" s="99"/>
      <c r="D889" s="99"/>
      <c r="E889" s="99"/>
      <c r="F889" s="99"/>
      <c r="G889" s="99"/>
      <c r="H889" s="99"/>
      <c r="I889" s="99"/>
      <c r="J889" s="161"/>
      <c r="K889" s="161"/>
      <c r="L889" s="161"/>
      <c r="M889" s="161"/>
      <c r="N889" s="99"/>
      <c r="O889" s="99"/>
      <c r="P889" s="99"/>
      <c r="Q889" s="99"/>
      <c r="R889" s="99"/>
      <c r="S889" s="99"/>
      <c r="T889" s="99"/>
      <c r="U889" s="99"/>
      <c r="V889" s="99"/>
      <c r="W889" s="99"/>
      <c r="X889" s="99"/>
      <c r="Y889" s="99"/>
      <c r="Z889" s="160"/>
      <c r="AA889" s="99"/>
      <c r="AB889" s="159"/>
      <c r="AC889" s="158"/>
      <c r="AD889" s="99"/>
      <c r="AE889" s="99"/>
      <c r="AF889" s="99"/>
      <c r="AG889" s="99"/>
      <c r="AH889" s="99"/>
      <c r="AI889" s="157"/>
      <c r="AJ889" s="99"/>
      <c r="AK889" s="99"/>
      <c r="AL889" s="99"/>
      <c r="AM889" s="99"/>
      <c r="AN889" s="161"/>
      <c r="AO889" s="99"/>
      <c r="AP889" s="99"/>
      <c r="AQ889" s="99"/>
      <c r="AR889" s="99"/>
      <c r="AS889" s="99"/>
      <c r="AT889" s="99"/>
      <c r="AU889" s="99"/>
      <c r="AV889" s="99"/>
      <c r="AW889" s="157"/>
      <c r="AX889" s="99"/>
      <c r="AY889" s="99"/>
      <c r="AZ889" s="99"/>
      <c r="BA889" s="99"/>
    </row>
    <row r="890" spans="1:53" ht="15.75" customHeight="1" x14ac:dyDescent="0.25">
      <c r="A890" s="99"/>
      <c r="B890" s="100"/>
      <c r="C890" s="99"/>
      <c r="D890" s="99"/>
      <c r="E890" s="99"/>
      <c r="F890" s="99"/>
      <c r="G890" s="99"/>
      <c r="H890" s="99"/>
      <c r="I890" s="99"/>
      <c r="J890" s="161"/>
      <c r="K890" s="161"/>
      <c r="L890" s="161"/>
      <c r="M890" s="161"/>
      <c r="N890" s="99"/>
      <c r="O890" s="99"/>
      <c r="P890" s="99"/>
      <c r="Q890" s="99"/>
      <c r="R890" s="99"/>
      <c r="S890" s="99"/>
      <c r="T890" s="99"/>
      <c r="U890" s="99"/>
      <c r="V890" s="99"/>
      <c r="W890" s="99"/>
      <c r="X890" s="99"/>
      <c r="Y890" s="99"/>
      <c r="Z890" s="160"/>
      <c r="AA890" s="99"/>
      <c r="AB890" s="159"/>
      <c r="AC890" s="158"/>
      <c r="AD890" s="99"/>
      <c r="AE890" s="99"/>
      <c r="AF890" s="99"/>
      <c r="AG890" s="99"/>
      <c r="AH890" s="99"/>
      <c r="AI890" s="157"/>
      <c r="AJ890" s="99"/>
      <c r="AK890" s="99"/>
      <c r="AL890" s="99"/>
      <c r="AM890" s="99"/>
      <c r="AN890" s="161"/>
      <c r="AO890" s="99"/>
      <c r="AP890" s="99"/>
      <c r="AQ890" s="99"/>
      <c r="AR890" s="99"/>
      <c r="AS890" s="99"/>
      <c r="AT890" s="99"/>
      <c r="AU890" s="99"/>
      <c r="AV890" s="99"/>
      <c r="AW890" s="157"/>
      <c r="AX890" s="99"/>
      <c r="AY890" s="99"/>
      <c r="AZ890" s="99"/>
      <c r="BA890" s="99"/>
    </row>
    <row r="891" spans="1:53" ht="15.75" customHeight="1" x14ac:dyDescent="0.25">
      <c r="A891" s="99"/>
      <c r="B891" s="100"/>
      <c r="C891" s="99"/>
      <c r="D891" s="99"/>
      <c r="E891" s="99"/>
      <c r="F891" s="99"/>
      <c r="G891" s="99"/>
      <c r="H891" s="99"/>
      <c r="I891" s="99"/>
      <c r="J891" s="161"/>
      <c r="K891" s="161"/>
      <c r="L891" s="161"/>
      <c r="M891" s="161"/>
      <c r="N891" s="99"/>
      <c r="O891" s="99"/>
      <c r="P891" s="99"/>
      <c r="Q891" s="99"/>
      <c r="R891" s="99"/>
      <c r="S891" s="99"/>
      <c r="T891" s="99"/>
      <c r="U891" s="99"/>
      <c r="V891" s="99"/>
      <c r="W891" s="99"/>
      <c r="X891" s="99"/>
      <c r="Y891" s="99"/>
      <c r="Z891" s="160"/>
      <c r="AA891" s="99"/>
      <c r="AB891" s="159"/>
      <c r="AC891" s="158"/>
      <c r="AD891" s="99"/>
      <c r="AE891" s="99"/>
      <c r="AF891" s="99"/>
      <c r="AG891" s="99"/>
      <c r="AH891" s="99"/>
      <c r="AI891" s="157"/>
      <c r="AJ891" s="99"/>
      <c r="AK891" s="99"/>
      <c r="AL891" s="99"/>
      <c r="AM891" s="99"/>
      <c r="AN891" s="161"/>
      <c r="AO891" s="99"/>
      <c r="AP891" s="99"/>
      <c r="AQ891" s="99"/>
      <c r="AR891" s="99"/>
      <c r="AS891" s="99"/>
      <c r="AT891" s="99"/>
      <c r="AU891" s="99"/>
      <c r="AV891" s="99"/>
      <c r="AW891" s="157"/>
      <c r="AX891" s="99"/>
      <c r="AY891" s="99"/>
      <c r="AZ891" s="99"/>
      <c r="BA891" s="99"/>
    </row>
    <row r="892" spans="1:53" ht="15.75" customHeight="1" x14ac:dyDescent="0.25">
      <c r="A892" s="99"/>
      <c r="B892" s="100"/>
      <c r="C892" s="99"/>
      <c r="D892" s="99"/>
      <c r="E892" s="99"/>
      <c r="F892" s="99"/>
      <c r="G892" s="99"/>
      <c r="H892" s="99"/>
      <c r="I892" s="99"/>
      <c r="J892" s="161"/>
      <c r="K892" s="161"/>
      <c r="L892" s="161"/>
      <c r="M892" s="161"/>
      <c r="N892" s="99"/>
      <c r="O892" s="99"/>
      <c r="P892" s="99"/>
      <c r="Q892" s="99"/>
      <c r="R892" s="99"/>
      <c r="S892" s="99"/>
      <c r="T892" s="99"/>
      <c r="U892" s="99"/>
      <c r="V892" s="99"/>
      <c r="W892" s="99"/>
      <c r="X892" s="99"/>
      <c r="Y892" s="99"/>
      <c r="Z892" s="160"/>
      <c r="AA892" s="99"/>
      <c r="AB892" s="159"/>
      <c r="AC892" s="158"/>
      <c r="AD892" s="99"/>
      <c r="AE892" s="99"/>
      <c r="AF892" s="99"/>
      <c r="AG892" s="99"/>
      <c r="AH892" s="99"/>
      <c r="AI892" s="157"/>
      <c r="AJ892" s="99"/>
      <c r="AK892" s="99"/>
      <c r="AL892" s="99"/>
      <c r="AM892" s="99"/>
      <c r="AN892" s="161"/>
      <c r="AO892" s="99"/>
      <c r="AP892" s="99"/>
      <c r="AQ892" s="99"/>
      <c r="AR892" s="99"/>
      <c r="AS892" s="99"/>
      <c r="AT892" s="99"/>
      <c r="AU892" s="99"/>
      <c r="AV892" s="99"/>
      <c r="AW892" s="157"/>
      <c r="AX892" s="99"/>
      <c r="AY892" s="99"/>
      <c r="AZ892" s="99"/>
      <c r="BA892" s="99"/>
    </row>
    <row r="893" spans="1:53" ht="15.75" customHeight="1" x14ac:dyDescent="0.25">
      <c r="A893" s="99"/>
      <c r="B893" s="100"/>
      <c r="C893" s="99"/>
      <c r="D893" s="99"/>
      <c r="E893" s="99"/>
      <c r="F893" s="99"/>
      <c r="G893" s="99"/>
      <c r="H893" s="99"/>
      <c r="I893" s="99"/>
      <c r="J893" s="161"/>
      <c r="K893" s="161"/>
      <c r="L893" s="161"/>
      <c r="M893" s="161"/>
      <c r="N893" s="99"/>
      <c r="O893" s="99"/>
      <c r="P893" s="99"/>
      <c r="Q893" s="99"/>
      <c r="R893" s="99"/>
      <c r="S893" s="99"/>
      <c r="T893" s="99"/>
      <c r="U893" s="99"/>
      <c r="V893" s="99"/>
      <c r="W893" s="99"/>
      <c r="X893" s="99"/>
      <c r="Y893" s="99"/>
      <c r="Z893" s="160"/>
      <c r="AA893" s="99"/>
      <c r="AB893" s="159"/>
      <c r="AC893" s="158"/>
      <c r="AD893" s="99"/>
      <c r="AE893" s="99"/>
      <c r="AF893" s="99"/>
      <c r="AG893" s="99"/>
      <c r="AH893" s="99"/>
      <c r="AI893" s="157"/>
      <c r="AJ893" s="99"/>
      <c r="AK893" s="99"/>
      <c r="AL893" s="99"/>
      <c r="AM893" s="99"/>
      <c r="AN893" s="161"/>
      <c r="AO893" s="99"/>
      <c r="AP893" s="99"/>
      <c r="AQ893" s="99"/>
      <c r="AR893" s="99"/>
      <c r="AS893" s="99"/>
      <c r="AT893" s="99"/>
      <c r="AU893" s="99"/>
      <c r="AV893" s="99"/>
      <c r="AW893" s="157"/>
      <c r="AX893" s="99"/>
      <c r="AY893" s="99"/>
      <c r="AZ893" s="99"/>
      <c r="BA893" s="99"/>
    </row>
    <row r="894" spans="1:53" ht="15.75" customHeight="1" x14ac:dyDescent="0.25">
      <c r="A894" s="99"/>
      <c r="B894" s="100"/>
      <c r="C894" s="99"/>
      <c r="D894" s="99"/>
      <c r="E894" s="99"/>
      <c r="F894" s="99"/>
      <c r="G894" s="99"/>
      <c r="H894" s="99"/>
      <c r="I894" s="99"/>
      <c r="J894" s="161"/>
      <c r="K894" s="161"/>
      <c r="L894" s="161"/>
      <c r="M894" s="161"/>
      <c r="N894" s="99"/>
      <c r="O894" s="99"/>
      <c r="P894" s="99"/>
      <c r="Q894" s="99"/>
      <c r="R894" s="99"/>
      <c r="S894" s="99"/>
      <c r="T894" s="99"/>
      <c r="U894" s="99"/>
      <c r="V894" s="99"/>
      <c r="W894" s="99"/>
      <c r="X894" s="99"/>
      <c r="Y894" s="99"/>
      <c r="Z894" s="160"/>
      <c r="AA894" s="99"/>
      <c r="AB894" s="159"/>
      <c r="AC894" s="158"/>
      <c r="AD894" s="99"/>
      <c r="AE894" s="99"/>
      <c r="AF894" s="99"/>
      <c r="AG894" s="99"/>
      <c r="AH894" s="99"/>
      <c r="AI894" s="157"/>
      <c r="AJ894" s="99"/>
      <c r="AK894" s="99"/>
      <c r="AL894" s="99"/>
      <c r="AM894" s="99"/>
      <c r="AN894" s="161"/>
      <c r="AO894" s="99"/>
      <c r="AP894" s="99"/>
      <c r="AQ894" s="99"/>
      <c r="AR894" s="99"/>
      <c r="AS894" s="99"/>
      <c r="AT894" s="99"/>
      <c r="AU894" s="99"/>
      <c r="AV894" s="99"/>
      <c r="AW894" s="157"/>
      <c r="AX894" s="99"/>
      <c r="AY894" s="99"/>
      <c r="AZ894" s="99"/>
      <c r="BA894" s="99"/>
    </row>
    <row r="895" spans="1:53" ht="15.75" customHeight="1" x14ac:dyDescent="0.25">
      <c r="A895" s="99"/>
      <c r="B895" s="100"/>
      <c r="C895" s="99"/>
      <c r="D895" s="99"/>
      <c r="E895" s="99"/>
      <c r="F895" s="99"/>
      <c r="G895" s="99"/>
      <c r="H895" s="99"/>
      <c r="I895" s="99"/>
      <c r="J895" s="161"/>
      <c r="K895" s="161"/>
      <c r="L895" s="161"/>
      <c r="M895" s="161"/>
      <c r="N895" s="99"/>
      <c r="O895" s="99"/>
      <c r="P895" s="99"/>
      <c r="Q895" s="99"/>
      <c r="R895" s="99"/>
      <c r="S895" s="99"/>
      <c r="T895" s="99"/>
      <c r="U895" s="99"/>
      <c r="V895" s="99"/>
      <c r="W895" s="99"/>
      <c r="X895" s="99"/>
      <c r="Y895" s="99"/>
      <c r="Z895" s="160"/>
      <c r="AA895" s="99"/>
      <c r="AB895" s="159"/>
      <c r="AC895" s="158"/>
      <c r="AD895" s="99"/>
      <c r="AE895" s="99"/>
      <c r="AF895" s="99"/>
      <c r="AG895" s="99"/>
      <c r="AH895" s="99"/>
      <c r="AI895" s="157"/>
      <c r="AJ895" s="99"/>
      <c r="AK895" s="99"/>
      <c r="AL895" s="99"/>
      <c r="AM895" s="99"/>
      <c r="AN895" s="161"/>
      <c r="AO895" s="99"/>
      <c r="AP895" s="99"/>
      <c r="AQ895" s="99"/>
      <c r="AR895" s="99"/>
      <c r="AS895" s="99"/>
      <c r="AT895" s="99"/>
      <c r="AU895" s="99"/>
      <c r="AV895" s="99"/>
      <c r="AW895" s="157"/>
      <c r="AX895" s="99"/>
      <c r="AY895" s="99"/>
      <c r="AZ895" s="99"/>
      <c r="BA895" s="99"/>
    </row>
    <row r="896" spans="1:53" ht="15.75" customHeight="1" x14ac:dyDescent="0.25">
      <c r="A896" s="99"/>
      <c r="B896" s="100"/>
      <c r="C896" s="99"/>
      <c r="D896" s="99"/>
      <c r="E896" s="99"/>
      <c r="F896" s="99"/>
      <c r="G896" s="99"/>
      <c r="H896" s="99"/>
      <c r="I896" s="99"/>
      <c r="J896" s="161"/>
      <c r="K896" s="161"/>
      <c r="L896" s="161"/>
      <c r="M896" s="161"/>
      <c r="N896" s="99"/>
      <c r="O896" s="99"/>
      <c r="P896" s="99"/>
      <c r="Q896" s="99"/>
      <c r="R896" s="99"/>
      <c r="S896" s="99"/>
      <c r="T896" s="99"/>
      <c r="U896" s="99"/>
      <c r="V896" s="99"/>
      <c r="W896" s="99"/>
      <c r="X896" s="99"/>
      <c r="Y896" s="99"/>
      <c r="Z896" s="160"/>
      <c r="AA896" s="99"/>
      <c r="AB896" s="159"/>
      <c r="AC896" s="158"/>
      <c r="AD896" s="99"/>
      <c r="AE896" s="99"/>
      <c r="AF896" s="99"/>
      <c r="AG896" s="99"/>
      <c r="AH896" s="99"/>
      <c r="AI896" s="157"/>
      <c r="AJ896" s="99"/>
      <c r="AK896" s="99"/>
      <c r="AL896" s="99"/>
      <c r="AM896" s="99"/>
      <c r="AN896" s="161"/>
      <c r="AO896" s="99"/>
      <c r="AP896" s="99"/>
      <c r="AQ896" s="99"/>
      <c r="AR896" s="99"/>
      <c r="AS896" s="99"/>
      <c r="AT896" s="99"/>
      <c r="AU896" s="99"/>
      <c r="AV896" s="99"/>
      <c r="AW896" s="157"/>
      <c r="AX896" s="99"/>
      <c r="AY896" s="99"/>
      <c r="AZ896" s="99"/>
      <c r="BA896" s="99"/>
    </row>
    <row r="897" spans="1:53" ht="15.75" customHeight="1" x14ac:dyDescent="0.25">
      <c r="A897" s="99"/>
      <c r="B897" s="100"/>
      <c r="C897" s="99"/>
      <c r="D897" s="99"/>
      <c r="E897" s="99"/>
      <c r="F897" s="99"/>
      <c r="G897" s="99"/>
      <c r="H897" s="99"/>
      <c r="I897" s="99"/>
      <c r="J897" s="161"/>
      <c r="K897" s="161"/>
      <c r="L897" s="161"/>
      <c r="M897" s="161"/>
      <c r="N897" s="99"/>
      <c r="O897" s="99"/>
      <c r="P897" s="99"/>
      <c r="Q897" s="99"/>
      <c r="R897" s="99"/>
      <c r="S897" s="99"/>
      <c r="T897" s="99"/>
      <c r="U897" s="99"/>
      <c r="V897" s="99"/>
      <c r="W897" s="99"/>
      <c r="X897" s="99"/>
      <c r="Y897" s="99"/>
      <c r="Z897" s="160"/>
      <c r="AA897" s="99"/>
      <c r="AB897" s="159"/>
      <c r="AC897" s="158"/>
      <c r="AD897" s="99"/>
      <c r="AE897" s="99"/>
      <c r="AF897" s="99"/>
      <c r="AG897" s="99"/>
      <c r="AH897" s="99"/>
      <c r="AI897" s="157"/>
      <c r="AJ897" s="99"/>
      <c r="AK897" s="99"/>
      <c r="AL897" s="99"/>
      <c r="AM897" s="99"/>
      <c r="AN897" s="161"/>
      <c r="AO897" s="99"/>
      <c r="AP897" s="99"/>
      <c r="AQ897" s="99"/>
      <c r="AR897" s="99"/>
      <c r="AS897" s="99"/>
      <c r="AT897" s="99"/>
      <c r="AU897" s="99"/>
      <c r="AV897" s="99"/>
      <c r="AW897" s="157"/>
      <c r="AX897" s="99"/>
      <c r="AY897" s="99"/>
      <c r="AZ897" s="99"/>
      <c r="BA897" s="99"/>
    </row>
    <row r="898" spans="1:53" ht="15.75" customHeight="1" x14ac:dyDescent="0.25">
      <c r="A898" s="99"/>
      <c r="B898" s="100"/>
      <c r="C898" s="99"/>
      <c r="D898" s="99"/>
      <c r="E898" s="99"/>
      <c r="F898" s="99"/>
      <c r="G898" s="99"/>
      <c r="H898" s="99"/>
      <c r="I898" s="99"/>
      <c r="J898" s="161"/>
      <c r="K898" s="161"/>
      <c r="L898" s="161"/>
      <c r="M898" s="161"/>
      <c r="N898" s="99"/>
      <c r="O898" s="99"/>
      <c r="P898" s="99"/>
      <c r="Q898" s="99"/>
      <c r="R898" s="99"/>
      <c r="S898" s="99"/>
      <c r="T898" s="99"/>
      <c r="U898" s="99"/>
      <c r="V898" s="99"/>
      <c r="W898" s="99"/>
      <c r="X898" s="99"/>
      <c r="Y898" s="99"/>
      <c r="Z898" s="160"/>
      <c r="AA898" s="99"/>
      <c r="AB898" s="159"/>
      <c r="AC898" s="158"/>
      <c r="AD898" s="99"/>
      <c r="AE898" s="99"/>
      <c r="AF898" s="99"/>
      <c r="AG898" s="99"/>
      <c r="AH898" s="99"/>
      <c r="AI898" s="157"/>
      <c r="AJ898" s="99"/>
      <c r="AK898" s="99"/>
      <c r="AL898" s="99"/>
      <c r="AM898" s="99"/>
      <c r="AN898" s="161"/>
      <c r="AO898" s="99"/>
      <c r="AP898" s="99"/>
      <c r="AQ898" s="99"/>
      <c r="AR898" s="99"/>
      <c r="AS898" s="99"/>
      <c r="AT898" s="99"/>
      <c r="AU898" s="99"/>
      <c r="AV898" s="99"/>
      <c r="AW898" s="157"/>
      <c r="AX898" s="99"/>
      <c r="AY898" s="99"/>
      <c r="AZ898" s="99"/>
      <c r="BA898" s="99"/>
    </row>
    <row r="899" spans="1:53" ht="15.75" customHeight="1" x14ac:dyDescent="0.25">
      <c r="A899" s="99"/>
      <c r="B899" s="100"/>
      <c r="C899" s="99"/>
      <c r="D899" s="99"/>
      <c r="E899" s="99"/>
      <c r="F899" s="99"/>
      <c r="G899" s="99"/>
      <c r="H899" s="99"/>
      <c r="I899" s="99"/>
      <c r="J899" s="161"/>
      <c r="K899" s="161"/>
      <c r="L899" s="161"/>
      <c r="M899" s="161"/>
      <c r="N899" s="99"/>
      <c r="O899" s="99"/>
      <c r="P899" s="99"/>
      <c r="Q899" s="99"/>
      <c r="R899" s="99"/>
      <c r="S899" s="99"/>
      <c r="T899" s="99"/>
      <c r="U899" s="99"/>
      <c r="V899" s="99"/>
      <c r="W899" s="99"/>
      <c r="X899" s="99"/>
      <c r="Y899" s="99"/>
      <c r="Z899" s="160"/>
      <c r="AA899" s="99"/>
      <c r="AB899" s="159"/>
      <c r="AC899" s="158"/>
      <c r="AD899" s="99"/>
      <c r="AE899" s="99"/>
      <c r="AF899" s="99"/>
      <c r="AG899" s="99"/>
      <c r="AH899" s="99"/>
      <c r="AI899" s="157"/>
      <c r="AJ899" s="99"/>
      <c r="AK899" s="99"/>
      <c r="AL899" s="99"/>
      <c r="AM899" s="99"/>
      <c r="AN899" s="161"/>
      <c r="AO899" s="99"/>
      <c r="AP899" s="99"/>
      <c r="AQ899" s="99"/>
      <c r="AR899" s="99"/>
      <c r="AS899" s="99"/>
      <c r="AT899" s="99"/>
      <c r="AU899" s="99"/>
      <c r="AV899" s="99"/>
      <c r="AW899" s="157"/>
      <c r="AX899" s="99"/>
      <c r="AY899" s="99"/>
      <c r="AZ899" s="99"/>
      <c r="BA899" s="99"/>
    </row>
    <row r="900" spans="1:53" ht="15.75" customHeight="1" x14ac:dyDescent="0.25">
      <c r="A900" s="99"/>
      <c r="B900" s="100"/>
      <c r="C900" s="99"/>
      <c r="D900" s="99"/>
      <c r="E900" s="99"/>
      <c r="F900" s="99"/>
      <c r="G900" s="99"/>
      <c r="H900" s="99"/>
      <c r="I900" s="99"/>
      <c r="J900" s="161"/>
      <c r="K900" s="161"/>
      <c r="L900" s="161"/>
      <c r="M900" s="161"/>
      <c r="N900" s="99"/>
      <c r="O900" s="99"/>
      <c r="P900" s="99"/>
      <c r="Q900" s="99"/>
      <c r="R900" s="99"/>
      <c r="S900" s="99"/>
      <c r="T900" s="99"/>
      <c r="U900" s="99"/>
      <c r="V900" s="99"/>
      <c r="W900" s="99"/>
      <c r="X900" s="99"/>
      <c r="Y900" s="99"/>
      <c r="Z900" s="160"/>
      <c r="AA900" s="99"/>
      <c r="AB900" s="159"/>
      <c r="AC900" s="158"/>
      <c r="AD900" s="99"/>
      <c r="AE900" s="99"/>
      <c r="AF900" s="99"/>
      <c r="AG900" s="99"/>
      <c r="AH900" s="99"/>
      <c r="AI900" s="157"/>
      <c r="AJ900" s="99"/>
      <c r="AK900" s="99"/>
      <c r="AL900" s="99"/>
      <c r="AM900" s="99"/>
      <c r="AN900" s="161"/>
      <c r="AO900" s="99"/>
      <c r="AP900" s="99"/>
      <c r="AQ900" s="99"/>
      <c r="AR900" s="99"/>
      <c r="AS900" s="99"/>
      <c r="AT900" s="99"/>
      <c r="AU900" s="99"/>
      <c r="AV900" s="99"/>
      <c r="AW900" s="157"/>
      <c r="AX900" s="99"/>
      <c r="AY900" s="99"/>
      <c r="AZ900" s="99"/>
      <c r="BA900" s="99"/>
    </row>
    <row r="901" spans="1:53" ht="15.75" customHeight="1" x14ac:dyDescent="0.25">
      <c r="A901" s="99"/>
      <c r="B901" s="100"/>
      <c r="C901" s="99"/>
      <c r="D901" s="99"/>
      <c r="E901" s="99"/>
      <c r="F901" s="99"/>
      <c r="G901" s="99"/>
      <c r="H901" s="99"/>
      <c r="I901" s="99"/>
      <c r="J901" s="161"/>
      <c r="K901" s="161"/>
      <c r="L901" s="161"/>
      <c r="M901" s="161"/>
      <c r="N901" s="99"/>
      <c r="O901" s="99"/>
      <c r="P901" s="99"/>
      <c r="Q901" s="99"/>
      <c r="R901" s="99"/>
      <c r="S901" s="99"/>
      <c r="T901" s="99"/>
      <c r="U901" s="99"/>
      <c r="V901" s="99"/>
      <c r="W901" s="99"/>
      <c r="X901" s="99"/>
      <c r="Y901" s="99"/>
      <c r="Z901" s="160"/>
      <c r="AA901" s="99"/>
      <c r="AB901" s="159"/>
      <c r="AC901" s="158"/>
      <c r="AD901" s="99"/>
      <c r="AE901" s="99"/>
      <c r="AF901" s="99"/>
      <c r="AG901" s="99"/>
      <c r="AH901" s="99"/>
      <c r="AI901" s="157"/>
      <c r="AJ901" s="99"/>
      <c r="AK901" s="99"/>
      <c r="AL901" s="99"/>
      <c r="AM901" s="99"/>
      <c r="AN901" s="161"/>
      <c r="AO901" s="99"/>
      <c r="AP901" s="99"/>
      <c r="AQ901" s="99"/>
      <c r="AR901" s="99"/>
      <c r="AS901" s="99"/>
      <c r="AT901" s="99"/>
      <c r="AU901" s="99"/>
      <c r="AV901" s="99"/>
      <c r="AW901" s="157"/>
      <c r="AX901" s="99"/>
      <c r="AY901" s="99"/>
      <c r="AZ901" s="99"/>
      <c r="BA901" s="99"/>
    </row>
    <row r="902" spans="1:53" ht="15.75" customHeight="1" x14ac:dyDescent="0.25">
      <c r="A902" s="99"/>
      <c r="B902" s="100"/>
      <c r="C902" s="99"/>
      <c r="D902" s="99"/>
      <c r="E902" s="99"/>
      <c r="F902" s="99"/>
      <c r="G902" s="99"/>
      <c r="H902" s="99"/>
      <c r="I902" s="99"/>
      <c r="J902" s="161"/>
      <c r="K902" s="161"/>
      <c r="L902" s="161"/>
      <c r="M902" s="161"/>
      <c r="N902" s="99"/>
      <c r="O902" s="99"/>
      <c r="P902" s="99"/>
      <c r="Q902" s="99"/>
      <c r="R902" s="99"/>
      <c r="S902" s="99"/>
      <c r="T902" s="99"/>
      <c r="U902" s="99"/>
      <c r="V902" s="99"/>
      <c r="W902" s="99"/>
      <c r="X902" s="99"/>
      <c r="Y902" s="99"/>
      <c r="Z902" s="160"/>
      <c r="AA902" s="99"/>
      <c r="AB902" s="159"/>
      <c r="AC902" s="158"/>
      <c r="AD902" s="99"/>
      <c r="AE902" s="99"/>
      <c r="AF902" s="99"/>
      <c r="AG902" s="99"/>
      <c r="AH902" s="99"/>
      <c r="AI902" s="157"/>
      <c r="AJ902" s="99"/>
      <c r="AK902" s="99"/>
      <c r="AL902" s="99"/>
      <c r="AM902" s="99"/>
      <c r="AN902" s="161"/>
      <c r="AO902" s="99"/>
      <c r="AP902" s="99"/>
      <c r="AQ902" s="99"/>
      <c r="AR902" s="99"/>
      <c r="AS902" s="99"/>
      <c r="AT902" s="99"/>
      <c r="AU902" s="99"/>
      <c r="AV902" s="99"/>
      <c r="AW902" s="157"/>
      <c r="AX902" s="99"/>
      <c r="AY902" s="99"/>
      <c r="AZ902" s="99"/>
      <c r="BA902" s="99"/>
    </row>
    <row r="903" spans="1:53" ht="15.75" customHeight="1" x14ac:dyDescent="0.25">
      <c r="A903" s="99"/>
      <c r="B903" s="100"/>
      <c r="C903" s="99"/>
      <c r="D903" s="99"/>
      <c r="E903" s="99"/>
      <c r="F903" s="99"/>
      <c r="G903" s="99"/>
      <c r="H903" s="99"/>
      <c r="I903" s="99"/>
      <c r="J903" s="161"/>
      <c r="K903" s="161"/>
      <c r="L903" s="161"/>
      <c r="M903" s="161"/>
      <c r="N903" s="99"/>
      <c r="O903" s="99"/>
      <c r="P903" s="99"/>
      <c r="Q903" s="99"/>
      <c r="R903" s="99"/>
      <c r="S903" s="99"/>
      <c r="T903" s="99"/>
      <c r="U903" s="99"/>
      <c r="V903" s="99"/>
      <c r="W903" s="99"/>
      <c r="X903" s="99"/>
      <c r="Y903" s="99"/>
      <c r="Z903" s="160"/>
      <c r="AA903" s="99"/>
      <c r="AB903" s="159"/>
      <c r="AC903" s="158"/>
      <c r="AD903" s="99"/>
      <c r="AE903" s="99"/>
      <c r="AF903" s="99"/>
      <c r="AG903" s="99"/>
      <c r="AH903" s="99"/>
      <c r="AI903" s="157"/>
      <c r="AJ903" s="99"/>
      <c r="AK903" s="99"/>
      <c r="AL903" s="99"/>
      <c r="AM903" s="99"/>
      <c r="AN903" s="161"/>
      <c r="AO903" s="99"/>
      <c r="AP903" s="99"/>
      <c r="AQ903" s="99"/>
      <c r="AR903" s="99"/>
      <c r="AS903" s="99"/>
      <c r="AT903" s="99"/>
      <c r="AU903" s="99"/>
      <c r="AV903" s="99"/>
      <c r="AW903" s="157"/>
      <c r="AX903" s="99"/>
      <c r="AY903" s="99"/>
      <c r="AZ903" s="99"/>
      <c r="BA903" s="99"/>
    </row>
    <row r="904" spans="1:53" ht="15.75" customHeight="1" x14ac:dyDescent="0.25">
      <c r="A904" s="99"/>
      <c r="B904" s="100"/>
      <c r="C904" s="99"/>
      <c r="D904" s="99"/>
      <c r="E904" s="99"/>
      <c r="F904" s="99"/>
      <c r="G904" s="99"/>
      <c r="H904" s="99"/>
      <c r="I904" s="99"/>
      <c r="J904" s="161"/>
      <c r="K904" s="161"/>
      <c r="L904" s="161"/>
      <c r="M904" s="161"/>
      <c r="N904" s="99"/>
      <c r="O904" s="99"/>
      <c r="P904" s="99"/>
      <c r="Q904" s="99"/>
      <c r="R904" s="99"/>
      <c r="S904" s="99"/>
      <c r="T904" s="99"/>
      <c r="U904" s="99"/>
      <c r="V904" s="99"/>
      <c r="W904" s="99"/>
      <c r="X904" s="99"/>
      <c r="Y904" s="99"/>
      <c r="Z904" s="160"/>
      <c r="AA904" s="99"/>
      <c r="AB904" s="159"/>
      <c r="AC904" s="158"/>
      <c r="AD904" s="99"/>
      <c r="AE904" s="99"/>
      <c r="AF904" s="99"/>
      <c r="AG904" s="99"/>
      <c r="AH904" s="99"/>
      <c r="AI904" s="157"/>
      <c r="AJ904" s="99"/>
      <c r="AK904" s="99"/>
      <c r="AL904" s="99"/>
      <c r="AM904" s="99"/>
      <c r="AN904" s="161"/>
      <c r="AO904" s="99"/>
      <c r="AP904" s="99"/>
      <c r="AQ904" s="99"/>
      <c r="AR904" s="99"/>
      <c r="AS904" s="99"/>
      <c r="AT904" s="99"/>
      <c r="AU904" s="99"/>
      <c r="AV904" s="99"/>
      <c r="AW904" s="157"/>
      <c r="AX904" s="99"/>
      <c r="AY904" s="99"/>
      <c r="AZ904" s="99"/>
      <c r="BA904" s="99"/>
    </row>
    <row r="905" spans="1:53" ht="15.75" customHeight="1" x14ac:dyDescent="0.25">
      <c r="A905" s="99"/>
      <c r="B905" s="100"/>
      <c r="C905" s="99"/>
      <c r="D905" s="99"/>
      <c r="E905" s="99"/>
      <c r="F905" s="99"/>
      <c r="G905" s="99"/>
      <c r="H905" s="99"/>
      <c r="I905" s="99"/>
      <c r="J905" s="161"/>
      <c r="K905" s="161"/>
      <c r="L905" s="161"/>
      <c r="M905" s="161"/>
      <c r="N905" s="99"/>
      <c r="O905" s="99"/>
      <c r="P905" s="99"/>
      <c r="Q905" s="99"/>
      <c r="R905" s="99"/>
      <c r="S905" s="99"/>
      <c r="T905" s="99"/>
      <c r="U905" s="99"/>
      <c r="V905" s="99"/>
      <c r="W905" s="99"/>
      <c r="X905" s="99"/>
      <c r="Y905" s="99"/>
      <c r="Z905" s="160"/>
      <c r="AA905" s="99"/>
      <c r="AB905" s="159"/>
      <c r="AC905" s="158"/>
      <c r="AD905" s="99"/>
      <c r="AE905" s="99"/>
      <c r="AF905" s="99"/>
      <c r="AG905" s="99"/>
      <c r="AH905" s="99"/>
      <c r="AI905" s="157"/>
      <c r="AJ905" s="99"/>
      <c r="AK905" s="99"/>
      <c r="AL905" s="99"/>
      <c r="AM905" s="99"/>
      <c r="AN905" s="161"/>
      <c r="AO905" s="99"/>
      <c r="AP905" s="99"/>
      <c r="AQ905" s="99"/>
      <c r="AR905" s="99"/>
      <c r="AS905" s="99"/>
      <c r="AT905" s="99"/>
      <c r="AU905" s="99"/>
      <c r="AV905" s="99"/>
      <c r="AW905" s="157"/>
      <c r="AX905" s="99"/>
      <c r="AY905" s="99"/>
      <c r="AZ905" s="99"/>
      <c r="BA905" s="99"/>
    </row>
    <row r="906" spans="1:53" ht="15.75" customHeight="1" x14ac:dyDescent="0.25">
      <c r="A906" s="99"/>
      <c r="B906" s="100"/>
      <c r="C906" s="99"/>
      <c r="D906" s="99"/>
      <c r="E906" s="99"/>
      <c r="F906" s="99"/>
      <c r="G906" s="99"/>
      <c r="H906" s="99"/>
      <c r="I906" s="99"/>
      <c r="J906" s="161"/>
      <c r="K906" s="161"/>
      <c r="L906" s="161"/>
      <c r="M906" s="161"/>
      <c r="N906" s="99"/>
      <c r="O906" s="99"/>
      <c r="P906" s="99"/>
      <c r="Q906" s="99"/>
      <c r="R906" s="99"/>
      <c r="S906" s="99"/>
      <c r="T906" s="99"/>
      <c r="U906" s="99"/>
      <c r="V906" s="99"/>
      <c r="W906" s="99"/>
      <c r="X906" s="99"/>
      <c r="Y906" s="99"/>
      <c r="Z906" s="160"/>
      <c r="AA906" s="99"/>
      <c r="AB906" s="159"/>
      <c r="AC906" s="158"/>
      <c r="AD906" s="99"/>
      <c r="AE906" s="99"/>
      <c r="AF906" s="99"/>
      <c r="AG906" s="99"/>
      <c r="AH906" s="99"/>
      <c r="AI906" s="157"/>
      <c r="AJ906" s="99"/>
      <c r="AK906" s="99"/>
      <c r="AL906" s="99"/>
      <c r="AM906" s="99"/>
      <c r="AN906" s="161"/>
      <c r="AO906" s="99"/>
      <c r="AP906" s="99"/>
      <c r="AQ906" s="99"/>
      <c r="AR906" s="99"/>
      <c r="AS906" s="99"/>
      <c r="AT906" s="99"/>
      <c r="AU906" s="99"/>
      <c r="AV906" s="99"/>
      <c r="AW906" s="157"/>
      <c r="AX906" s="99"/>
      <c r="AY906" s="99"/>
      <c r="AZ906" s="99"/>
      <c r="BA906" s="99"/>
    </row>
    <row r="907" spans="1:53" ht="15.75" customHeight="1" x14ac:dyDescent="0.25">
      <c r="A907" s="99"/>
      <c r="B907" s="100"/>
      <c r="C907" s="99"/>
      <c r="D907" s="99"/>
      <c r="E907" s="99"/>
      <c r="F907" s="99"/>
      <c r="G907" s="99"/>
      <c r="H907" s="99"/>
      <c r="I907" s="99"/>
      <c r="J907" s="161"/>
      <c r="K907" s="161"/>
      <c r="L907" s="161"/>
      <c r="M907" s="161"/>
      <c r="N907" s="99"/>
      <c r="O907" s="99"/>
      <c r="P907" s="99"/>
      <c r="Q907" s="99"/>
      <c r="R907" s="99"/>
      <c r="S907" s="99"/>
      <c r="T907" s="99"/>
      <c r="U907" s="99"/>
      <c r="V907" s="99"/>
      <c r="W907" s="99"/>
      <c r="X907" s="99"/>
      <c r="Y907" s="99"/>
      <c r="Z907" s="160"/>
      <c r="AA907" s="99"/>
      <c r="AB907" s="159"/>
      <c r="AC907" s="158"/>
      <c r="AD907" s="99"/>
      <c r="AE907" s="99"/>
      <c r="AF907" s="99"/>
      <c r="AG907" s="99"/>
      <c r="AH907" s="99"/>
      <c r="AI907" s="157"/>
      <c r="AJ907" s="99"/>
      <c r="AK907" s="99"/>
      <c r="AL907" s="99"/>
      <c r="AM907" s="99"/>
      <c r="AN907" s="161"/>
      <c r="AO907" s="99"/>
      <c r="AP907" s="99"/>
      <c r="AQ907" s="99"/>
      <c r="AR907" s="99"/>
      <c r="AS907" s="99"/>
      <c r="AT907" s="99"/>
      <c r="AU907" s="99"/>
      <c r="AV907" s="99"/>
      <c r="AW907" s="157"/>
      <c r="AX907" s="99"/>
      <c r="AY907" s="99"/>
      <c r="AZ907" s="99"/>
      <c r="BA907" s="99"/>
    </row>
    <row r="908" spans="1:53" ht="15.75" customHeight="1" x14ac:dyDescent="0.25">
      <c r="A908" s="99"/>
      <c r="B908" s="100"/>
      <c r="C908" s="99"/>
      <c r="D908" s="99"/>
      <c r="E908" s="99"/>
      <c r="F908" s="99"/>
      <c r="G908" s="99"/>
      <c r="H908" s="99"/>
      <c r="I908" s="99"/>
      <c r="J908" s="161"/>
      <c r="K908" s="161"/>
      <c r="L908" s="161"/>
      <c r="M908" s="161"/>
      <c r="N908" s="99"/>
      <c r="O908" s="99"/>
      <c r="P908" s="99"/>
      <c r="Q908" s="99"/>
      <c r="R908" s="99"/>
      <c r="S908" s="99"/>
      <c r="T908" s="99"/>
      <c r="U908" s="99"/>
      <c r="V908" s="99"/>
      <c r="W908" s="99"/>
      <c r="X908" s="99"/>
      <c r="Y908" s="99"/>
      <c r="Z908" s="160"/>
      <c r="AA908" s="99"/>
      <c r="AB908" s="159"/>
      <c r="AC908" s="158"/>
      <c r="AD908" s="99"/>
      <c r="AE908" s="99"/>
      <c r="AF908" s="99"/>
      <c r="AG908" s="99"/>
      <c r="AH908" s="99"/>
      <c r="AI908" s="157"/>
      <c r="AJ908" s="99"/>
      <c r="AK908" s="99"/>
      <c r="AL908" s="99"/>
      <c r="AM908" s="99"/>
      <c r="AN908" s="161"/>
      <c r="AO908" s="99"/>
      <c r="AP908" s="99"/>
      <c r="AQ908" s="99"/>
      <c r="AR908" s="99"/>
      <c r="AS908" s="99"/>
      <c r="AT908" s="99"/>
      <c r="AU908" s="99"/>
      <c r="AV908" s="99"/>
      <c r="AW908" s="157"/>
      <c r="AX908" s="99"/>
      <c r="AY908" s="99"/>
      <c r="AZ908" s="99"/>
      <c r="BA908" s="99"/>
    </row>
    <row r="909" spans="1:53" ht="15.75" customHeight="1" x14ac:dyDescent="0.25">
      <c r="A909" s="99"/>
      <c r="B909" s="100"/>
      <c r="C909" s="99"/>
      <c r="D909" s="99"/>
      <c r="E909" s="99"/>
      <c r="F909" s="99"/>
      <c r="G909" s="99"/>
      <c r="H909" s="99"/>
      <c r="I909" s="99"/>
      <c r="J909" s="161"/>
      <c r="K909" s="161"/>
      <c r="L909" s="161"/>
      <c r="M909" s="161"/>
      <c r="N909" s="99"/>
      <c r="O909" s="99"/>
      <c r="P909" s="99"/>
      <c r="Q909" s="99"/>
      <c r="R909" s="99"/>
      <c r="S909" s="99"/>
      <c r="T909" s="99"/>
      <c r="U909" s="99"/>
      <c r="V909" s="99"/>
      <c r="W909" s="99"/>
      <c r="X909" s="99"/>
      <c r="Y909" s="99"/>
      <c r="Z909" s="160"/>
      <c r="AA909" s="99"/>
      <c r="AB909" s="159"/>
      <c r="AC909" s="158"/>
      <c r="AD909" s="99"/>
      <c r="AE909" s="99"/>
      <c r="AF909" s="99"/>
      <c r="AG909" s="99"/>
      <c r="AH909" s="99"/>
      <c r="AI909" s="157"/>
      <c r="AJ909" s="99"/>
      <c r="AK909" s="99"/>
      <c r="AL909" s="99"/>
      <c r="AM909" s="99"/>
      <c r="AN909" s="161"/>
      <c r="AO909" s="99"/>
      <c r="AP909" s="99"/>
      <c r="AQ909" s="99"/>
      <c r="AR909" s="99"/>
      <c r="AS909" s="99"/>
      <c r="AT909" s="99"/>
      <c r="AU909" s="99"/>
      <c r="AV909" s="99"/>
      <c r="AW909" s="157"/>
      <c r="AX909" s="99"/>
      <c r="AY909" s="99"/>
      <c r="AZ909" s="99"/>
      <c r="BA909" s="99"/>
    </row>
    <row r="910" spans="1:53" ht="15.75" customHeight="1" x14ac:dyDescent="0.25">
      <c r="A910" s="99"/>
      <c r="B910" s="100"/>
      <c r="C910" s="99"/>
      <c r="D910" s="99"/>
      <c r="E910" s="99"/>
      <c r="F910" s="99"/>
      <c r="G910" s="99"/>
      <c r="H910" s="99"/>
      <c r="I910" s="99"/>
      <c r="J910" s="161"/>
      <c r="K910" s="161"/>
      <c r="L910" s="161"/>
      <c r="M910" s="161"/>
      <c r="N910" s="99"/>
      <c r="O910" s="99"/>
      <c r="P910" s="99"/>
      <c r="Q910" s="99"/>
      <c r="R910" s="99"/>
      <c r="S910" s="99"/>
      <c r="T910" s="99"/>
      <c r="U910" s="99"/>
      <c r="V910" s="99"/>
      <c r="W910" s="99"/>
      <c r="X910" s="99"/>
      <c r="Y910" s="99"/>
      <c r="Z910" s="160"/>
      <c r="AA910" s="99"/>
      <c r="AB910" s="159"/>
      <c r="AC910" s="158"/>
      <c r="AD910" s="99"/>
      <c r="AE910" s="99"/>
      <c r="AF910" s="99"/>
      <c r="AG910" s="99"/>
      <c r="AH910" s="99"/>
      <c r="AI910" s="157"/>
      <c r="AJ910" s="99"/>
      <c r="AK910" s="99"/>
      <c r="AL910" s="99"/>
      <c r="AM910" s="99"/>
      <c r="AN910" s="161"/>
      <c r="AO910" s="99"/>
      <c r="AP910" s="99"/>
      <c r="AQ910" s="99"/>
      <c r="AR910" s="99"/>
      <c r="AS910" s="99"/>
      <c r="AT910" s="99"/>
      <c r="AU910" s="99"/>
      <c r="AV910" s="99"/>
      <c r="AW910" s="157"/>
      <c r="AX910" s="99"/>
      <c r="AY910" s="99"/>
      <c r="AZ910" s="99"/>
      <c r="BA910" s="99"/>
    </row>
    <row r="911" spans="1:53" ht="15.75" customHeight="1" x14ac:dyDescent="0.25">
      <c r="A911" s="99"/>
      <c r="B911" s="100"/>
      <c r="C911" s="99"/>
      <c r="D911" s="99"/>
      <c r="E911" s="99"/>
      <c r="F911" s="99"/>
      <c r="G911" s="99"/>
      <c r="H911" s="99"/>
      <c r="I911" s="99"/>
      <c r="J911" s="161"/>
      <c r="K911" s="161"/>
      <c r="L911" s="161"/>
      <c r="M911" s="161"/>
      <c r="N911" s="99"/>
      <c r="O911" s="99"/>
      <c r="P911" s="99"/>
      <c r="Q911" s="99"/>
      <c r="R911" s="99"/>
      <c r="S911" s="99"/>
      <c r="T911" s="99"/>
      <c r="U911" s="99"/>
      <c r="V911" s="99"/>
      <c r="W911" s="99"/>
      <c r="X911" s="99"/>
      <c r="Y911" s="99"/>
      <c r="Z911" s="160"/>
      <c r="AA911" s="99"/>
      <c r="AB911" s="159"/>
      <c r="AC911" s="158"/>
      <c r="AD911" s="99"/>
      <c r="AE911" s="99"/>
      <c r="AF911" s="99"/>
      <c r="AG911" s="99"/>
      <c r="AH911" s="99"/>
      <c r="AI911" s="157"/>
      <c r="AJ911" s="99"/>
      <c r="AK911" s="99"/>
      <c r="AL911" s="99"/>
      <c r="AM911" s="99"/>
      <c r="AN911" s="161"/>
      <c r="AO911" s="99"/>
      <c r="AP911" s="99"/>
      <c r="AQ911" s="99"/>
      <c r="AR911" s="99"/>
      <c r="AS911" s="99"/>
      <c r="AT911" s="99"/>
      <c r="AU911" s="99"/>
      <c r="AV911" s="99"/>
      <c r="AW911" s="157"/>
      <c r="AX911" s="99"/>
      <c r="AY911" s="99"/>
      <c r="AZ911" s="99"/>
      <c r="BA911" s="99"/>
    </row>
    <row r="912" spans="1:53" ht="15.75" customHeight="1" x14ac:dyDescent="0.25">
      <c r="A912" s="99"/>
      <c r="B912" s="100"/>
      <c r="C912" s="99"/>
      <c r="D912" s="99"/>
      <c r="E912" s="99"/>
      <c r="F912" s="99"/>
      <c r="G912" s="99"/>
      <c r="H912" s="99"/>
      <c r="I912" s="99"/>
      <c r="J912" s="161"/>
      <c r="K912" s="161"/>
      <c r="L912" s="161"/>
      <c r="M912" s="161"/>
      <c r="N912" s="99"/>
      <c r="O912" s="99"/>
      <c r="P912" s="99"/>
      <c r="Q912" s="99"/>
      <c r="R912" s="99"/>
      <c r="S912" s="99"/>
      <c r="T912" s="99"/>
      <c r="U912" s="99"/>
      <c r="V912" s="99"/>
      <c r="W912" s="99"/>
      <c r="X912" s="99"/>
      <c r="Y912" s="99"/>
      <c r="Z912" s="160"/>
      <c r="AA912" s="99"/>
      <c r="AB912" s="159"/>
      <c r="AC912" s="158"/>
      <c r="AD912" s="99"/>
      <c r="AE912" s="99"/>
      <c r="AF912" s="99"/>
      <c r="AG912" s="99"/>
      <c r="AH912" s="99"/>
      <c r="AI912" s="157"/>
      <c r="AJ912" s="99"/>
      <c r="AK912" s="99"/>
      <c r="AL912" s="99"/>
      <c r="AM912" s="99"/>
      <c r="AN912" s="161"/>
      <c r="AO912" s="99"/>
      <c r="AP912" s="99"/>
      <c r="AQ912" s="99"/>
      <c r="AR912" s="99"/>
      <c r="AS912" s="99"/>
      <c r="AT912" s="99"/>
      <c r="AU912" s="99"/>
      <c r="AV912" s="99"/>
      <c r="AW912" s="157"/>
      <c r="AX912" s="99"/>
      <c r="AY912" s="99"/>
      <c r="AZ912" s="99"/>
      <c r="BA912" s="99"/>
    </row>
    <row r="913" spans="1:53" ht="15.75" customHeight="1" x14ac:dyDescent="0.25">
      <c r="A913" s="99"/>
      <c r="B913" s="100"/>
      <c r="C913" s="99"/>
      <c r="D913" s="99"/>
      <c r="E913" s="99"/>
      <c r="F913" s="99"/>
      <c r="G913" s="99"/>
      <c r="H913" s="99"/>
      <c r="I913" s="99"/>
      <c r="J913" s="161"/>
      <c r="K913" s="161"/>
      <c r="L913" s="161"/>
      <c r="M913" s="161"/>
      <c r="N913" s="99"/>
      <c r="O913" s="99"/>
      <c r="P913" s="99"/>
      <c r="Q913" s="99"/>
      <c r="R913" s="99"/>
      <c r="S913" s="99"/>
      <c r="T913" s="99"/>
      <c r="U913" s="99"/>
      <c r="V913" s="99"/>
      <c r="W913" s="99"/>
      <c r="X913" s="99"/>
      <c r="Y913" s="99"/>
      <c r="Z913" s="160"/>
      <c r="AA913" s="99"/>
      <c r="AB913" s="159"/>
      <c r="AC913" s="158"/>
      <c r="AD913" s="99"/>
      <c r="AE913" s="99"/>
      <c r="AF913" s="99"/>
      <c r="AG913" s="99"/>
      <c r="AH913" s="99"/>
      <c r="AI913" s="157"/>
      <c r="AJ913" s="99"/>
      <c r="AK913" s="99"/>
      <c r="AL913" s="99"/>
      <c r="AM913" s="99"/>
      <c r="AN913" s="161"/>
      <c r="AO913" s="99"/>
      <c r="AP913" s="99"/>
      <c r="AQ913" s="99"/>
      <c r="AR913" s="99"/>
      <c r="AS913" s="99"/>
      <c r="AT913" s="99"/>
      <c r="AU913" s="99"/>
      <c r="AV913" s="99"/>
      <c r="AW913" s="157"/>
      <c r="AX913" s="99"/>
      <c r="AY913" s="99"/>
      <c r="AZ913" s="99"/>
      <c r="BA913" s="99"/>
    </row>
    <row r="914" spans="1:53" ht="15.75" customHeight="1" x14ac:dyDescent="0.25">
      <c r="A914" s="99"/>
      <c r="B914" s="100"/>
      <c r="C914" s="99"/>
      <c r="D914" s="99"/>
      <c r="E914" s="99"/>
      <c r="F914" s="99"/>
      <c r="G914" s="99"/>
      <c r="H914" s="99"/>
      <c r="I914" s="99"/>
      <c r="J914" s="161"/>
      <c r="K914" s="161"/>
      <c r="L914" s="161"/>
      <c r="M914" s="161"/>
      <c r="N914" s="99"/>
      <c r="O914" s="99"/>
      <c r="P914" s="99"/>
      <c r="Q914" s="99"/>
      <c r="R914" s="99"/>
      <c r="S914" s="99"/>
      <c r="T914" s="99"/>
      <c r="U914" s="99"/>
      <c r="V914" s="99"/>
      <c r="W914" s="99"/>
      <c r="X914" s="99"/>
      <c r="Y914" s="99"/>
      <c r="Z914" s="160"/>
      <c r="AA914" s="99"/>
      <c r="AB914" s="159"/>
      <c r="AC914" s="158"/>
      <c r="AD914" s="99"/>
      <c r="AE914" s="99"/>
      <c r="AF914" s="99"/>
      <c r="AG914" s="99"/>
      <c r="AH914" s="99"/>
      <c r="AI914" s="157"/>
      <c r="AJ914" s="99"/>
      <c r="AK914" s="99"/>
      <c r="AL914" s="99"/>
      <c r="AM914" s="99"/>
      <c r="AN914" s="161"/>
      <c r="AO914" s="99"/>
      <c r="AP914" s="99"/>
      <c r="AQ914" s="99"/>
      <c r="AR914" s="99"/>
      <c r="AS914" s="99"/>
      <c r="AT914" s="99"/>
      <c r="AU914" s="99"/>
      <c r="AV914" s="99"/>
      <c r="AW914" s="157"/>
      <c r="AX914" s="99"/>
      <c r="AY914" s="99"/>
      <c r="AZ914" s="99"/>
      <c r="BA914" s="99"/>
    </row>
    <row r="915" spans="1:53" ht="15.75" customHeight="1" x14ac:dyDescent="0.25">
      <c r="A915" s="99"/>
      <c r="B915" s="100"/>
      <c r="C915" s="99"/>
      <c r="D915" s="99"/>
      <c r="E915" s="99"/>
      <c r="F915" s="99"/>
      <c r="G915" s="99"/>
      <c r="H915" s="99"/>
      <c r="I915" s="99"/>
      <c r="J915" s="161"/>
      <c r="K915" s="161"/>
      <c r="L915" s="161"/>
      <c r="M915" s="161"/>
      <c r="N915" s="99"/>
      <c r="O915" s="99"/>
      <c r="P915" s="99"/>
      <c r="Q915" s="99"/>
      <c r="R915" s="99"/>
      <c r="S915" s="99"/>
      <c r="T915" s="99"/>
      <c r="U915" s="99"/>
      <c r="V915" s="99"/>
      <c r="W915" s="99"/>
      <c r="X915" s="99"/>
      <c r="Y915" s="99"/>
      <c r="Z915" s="160"/>
      <c r="AA915" s="99"/>
      <c r="AB915" s="159"/>
      <c r="AC915" s="158"/>
      <c r="AD915" s="99"/>
      <c r="AE915" s="99"/>
      <c r="AF915" s="99"/>
      <c r="AG915" s="99"/>
      <c r="AH915" s="99"/>
      <c r="AI915" s="157"/>
      <c r="AJ915" s="99"/>
      <c r="AK915" s="99"/>
      <c r="AL915" s="99"/>
      <c r="AM915" s="99"/>
      <c r="AN915" s="161"/>
      <c r="AO915" s="99"/>
      <c r="AP915" s="99"/>
      <c r="AQ915" s="99"/>
      <c r="AR915" s="99"/>
      <c r="AS915" s="99"/>
      <c r="AT915" s="99"/>
      <c r="AU915" s="99"/>
      <c r="AV915" s="99"/>
      <c r="AW915" s="157"/>
      <c r="AX915" s="99"/>
      <c r="AY915" s="99"/>
      <c r="AZ915" s="99"/>
      <c r="BA915" s="99"/>
    </row>
    <row r="916" spans="1:53" ht="15.75" customHeight="1" x14ac:dyDescent="0.25">
      <c r="A916" s="99"/>
      <c r="B916" s="100"/>
      <c r="C916" s="99"/>
      <c r="D916" s="99"/>
      <c r="E916" s="99"/>
      <c r="F916" s="99"/>
      <c r="G916" s="99"/>
      <c r="H916" s="99"/>
      <c r="I916" s="99"/>
      <c r="J916" s="161"/>
      <c r="K916" s="161"/>
      <c r="L916" s="161"/>
      <c r="M916" s="161"/>
      <c r="N916" s="99"/>
      <c r="O916" s="99"/>
      <c r="P916" s="99"/>
      <c r="Q916" s="99"/>
      <c r="R916" s="99"/>
      <c r="S916" s="99"/>
      <c r="T916" s="99"/>
      <c r="U916" s="99"/>
      <c r="V916" s="99"/>
      <c r="W916" s="99"/>
      <c r="X916" s="99"/>
      <c r="Y916" s="99"/>
      <c r="Z916" s="160"/>
      <c r="AA916" s="99"/>
      <c r="AB916" s="159"/>
      <c r="AC916" s="158"/>
      <c r="AD916" s="99"/>
      <c r="AE916" s="99"/>
      <c r="AF916" s="99"/>
      <c r="AG916" s="99"/>
      <c r="AH916" s="99"/>
      <c r="AI916" s="157"/>
      <c r="AJ916" s="99"/>
      <c r="AK916" s="99"/>
      <c r="AL916" s="99"/>
      <c r="AM916" s="99"/>
      <c r="AN916" s="161"/>
      <c r="AO916" s="99"/>
      <c r="AP916" s="99"/>
      <c r="AQ916" s="99"/>
      <c r="AR916" s="99"/>
      <c r="AS916" s="99"/>
      <c r="AT916" s="99"/>
      <c r="AU916" s="99"/>
      <c r="AV916" s="99"/>
      <c r="AW916" s="157"/>
      <c r="AX916" s="99"/>
      <c r="AY916" s="99"/>
      <c r="AZ916" s="99"/>
      <c r="BA916" s="99"/>
    </row>
    <row r="917" spans="1:53" ht="15.75" customHeight="1" x14ac:dyDescent="0.25">
      <c r="A917" s="99"/>
      <c r="B917" s="100"/>
      <c r="C917" s="99"/>
      <c r="D917" s="99"/>
      <c r="E917" s="99"/>
      <c r="F917" s="99"/>
      <c r="G917" s="99"/>
      <c r="H917" s="99"/>
      <c r="I917" s="99"/>
      <c r="J917" s="161"/>
      <c r="K917" s="161"/>
      <c r="L917" s="161"/>
      <c r="M917" s="161"/>
      <c r="N917" s="99"/>
      <c r="O917" s="99"/>
      <c r="P917" s="99"/>
      <c r="Q917" s="99"/>
      <c r="R917" s="99"/>
      <c r="S917" s="99"/>
      <c r="T917" s="99"/>
      <c r="U917" s="99"/>
      <c r="V917" s="99"/>
      <c r="W917" s="99"/>
      <c r="X917" s="99"/>
      <c r="Y917" s="99"/>
      <c r="Z917" s="160"/>
      <c r="AA917" s="99"/>
      <c r="AB917" s="159"/>
      <c r="AC917" s="158"/>
      <c r="AD917" s="99"/>
      <c r="AE917" s="99"/>
      <c r="AF917" s="99"/>
      <c r="AG917" s="99"/>
      <c r="AH917" s="99"/>
      <c r="AI917" s="157"/>
      <c r="AJ917" s="99"/>
      <c r="AK917" s="99"/>
      <c r="AL917" s="99"/>
      <c r="AM917" s="99"/>
      <c r="AN917" s="161"/>
      <c r="AO917" s="99"/>
      <c r="AP917" s="99"/>
      <c r="AQ917" s="99"/>
      <c r="AR917" s="99"/>
      <c r="AS917" s="99"/>
      <c r="AT917" s="99"/>
      <c r="AU917" s="99"/>
      <c r="AV917" s="99"/>
      <c r="AW917" s="157"/>
      <c r="AX917" s="99"/>
      <c r="AY917" s="99"/>
      <c r="AZ917" s="99"/>
      <c r="BA917" s="99"/>
    </row>
    <row r="918" spans="1:53" ht="15.75" customHeight="1" x14ac:dyDescent="0.25">
      <c r="A918" s="99"/>
      <c r="B918" s="100"/>
      <c r="C918" s="99"/>
      <c r="D918" s="99"/>
      <c r="E918" s="99"/>
      <c r="F918" s="99"/>
      <c r="G918" s="99"/>
      <c r="H918" s="99"/>
      <c r="I918" s="99"/>
      <c r="J918" s="161"/>
      <c r="K918" s="161"/>
      <c r="L918" s="161"/>
      <c r="M918" s="161"/>
      <c r="N918" s="99"/>
      <c r="O918" s="99"/>
      <c r="P918" s="99"/>
      <c r="Q918" s="99"/>
      <c r="R918" s="99"/>
      <c r="S918" s="99"/>
      <c r="T918" s="99"/>
      <c r="U918" s="99"/>
      <c r="V918" s="99"/>
      <c r="W918" s="99"/>
      <c r="X918" s="99"/>
      <c r="Y918" s="99"/>
      <c r="Z918" s="160"/>
      <c r="AA918" s="99"/>
      <c r="AB918" s="159"/>
      <c r="AC918" s="158"/>
      <c r="AD918" s="99"/>
      <c r="AE918" s="99"/>
      <c r="AF918" s="99"/>
      <c r="AG918" s="99"/>
      <c r="AH918" s="99"/>
      <c r="AI918" s="157"/>
      <c r="AJ918" s="99"/>
      <c r="AK918" s="99"/>
      <c r="AL918" s="99"/>
      <c r="AM918" s="99"/>
      <c r="AN918" s="161"/>
      <c r="AO918" s="99"/>
      <c r="AP918" s="99"/>
      <c r="AQ918" s="99"/>
      <c r="AR918" s="99"/>
      <c r="AS918" s="99"/>
      <c r="AT918" s="99"/>
      <c r="AU918" s="99"/>
      <c r="AV918" s="99"/>
      <c r="AW918" s="157"/>
      <c r="AX918" s="99"/>
      <c r="AY918" s="99"/>
      <c r="AZ918" s="99"/>
      <c r="BA918" s="99"/>
    </row>
    <row r="919" spans="1:53" ht="15.75" customHeight="1" x14ac:dyDescent="0.25">
      <c r="A919" s="99"/>
      <c r="B919" s="100"/>
      <c r="C919" s="99"/>
      <c r="D919" s="99"/>
      <c r="E919" s="99"/>
      <c r="F919" s="99"/>
      <c r="G919" s="99"/>
      <c r="H919" s="99"/>
      <c r="I919" s="99"/>
      <c r="J919" s="161"/>
      <c r="K919" s="161"/>
      <c r="L919" s="161"/>
      <c r="M919" s="161"/>
      <c r="N919" s="99"/>
      <c r="O919" s="99"/>
      <c r="P919" s="99"/>
      <c r="Q919" s="99"/>
      <c r="R919" s="99"/>
      <c r="S919" s="99"/>
      <c r="T919" s="99"/>
      <c r="U919" s="99"/>
      <c r="V919" s="99"/>
      <c r="W919" s="99"/>
      <c r="X919" s="99"/>
      <c r="Y919" s="99"/>
      <c r="Z919" s="160"/>
      <c r="AA919" s="99"/>
      <c r="AB919" s="159"/>
      <c r="AC919" s="158"/>
      <c r="AD919" s="99"/>
      <c r="AE919" s="99"/>
      <c r="AF919" s="99"/>
      <c r="AG919" s="99"/>
      <c r="AH919" s="99"/>
      <c r="AI919" s="157"/>
      <c r="AJ919" s="99"/>
      <c r="AK919" s="99"/>
      <c r="AL919" s="99"/>
      <c r="AM919" s="99"/>
      <c r="AN919" s="161"/>
      <c r="AO919" s="99"/>
      <c r="AP919" s="99"/>
      <c r="AQ919" s="99"/>
      <c r="AR919" s="99"/>
      <c r="AS919" s="99"/>
      <c r="AT919" s="99"/>
      <c r="AU919" s="99"/>
      <c r="AV919" s="99"/>
      <c r="AW919" s="157"/>
      <c r="AX919" s="99"/>
      <c r="AY919" s="99"/>
      <c r="AZ919" s="99"/>
      <c r="BA919" s="99"/>
    </row>
    <row r="920" spans="1:53" ht="15.75" customHeight="1" x14ac:dyDescent="0.25">
      <c r="A920" s="99"/>
      <c r="B920" s="100"/>
      <c r="C920" s="99"/>
      <c r="D920" s="99"/>
      <c r="E920" s="99"/>
      <c r="F920" s="99"/>
      <c r="G920" s="99"/>
      <c r="H920" s="99"/>
      <c r="I920" s="99"/>
      <c r="J920" s="161"/>
      <c r="K920" s="161"/>
      <c r="L920" s="161"/>
      <c r="M920" s="161"/>
      <c r="N920" s="99"/>
      <c r="O920" s="99"/>
      <c r="P920" s="99"/>
      <c r="Q920" s="99"/>
      <c r="R920" s="99"/>
      <c r="S920" s="99"/>
      <c r="T920" s="99"/>
      <c r="U920" s="99"/>
      <c r="V920" s="99"/>
      <c r="W920" s="99"/>
      <c r="X920" s="99"/>
      <c r="Y920" s="99"/>
      <c r="Z920" s="160"/>
      <c r="AA920" s="99"/>
      <c r="AB920" s="159"/>
      <c r="AC920" s="158"/>
      <c r="AD920" s="99"/>
      <c r="AE920" s="99"/>
      <c r="AF920" s="99"/>
      <c r="AG920" s="99"/>
      <c r="AH920" s="99"/>
      <c r="AI920" s="157"/>
      <c r="AJ920" s="99"/>
      <c r="AK920" s="99"/>
      <c r="AL920" s="99"/>
      <c r="AM920" s="99"/>
      <c r="AN920" s="161"/>
      <c r="AO920" s="99"/>
      <c r="AP920" s="99"/>
      <c r="AQ920" s="99"/>
      <c r="AR920" s="99"/>
      <c r="AS920" s="99"/>
      <c r="AT920" s="99"/>
      <c r="AU920" s="99"/>
      <c r="AV920" s="99"/>
      <c r="AW920" s="157"/>
      <c r="AX920" s="99"/>
      <c r="AY920" s="99"/>
      <c r="AZ920" s="99"/>
      <c r="BA920" s="99"/>
    </row>
    <row r="921" spans="1:53" ht="15.75" customHeight="1" x14ac:dyDescent="0.25">
      <c r="A921" s="99"/>
      <c r="B921" s="100"/>
      <c r="C921" s="99"/>
      <c r="D921" s="99"/>
      <c r="E921" s="99"/>
      <c r="F921" s="99"/>
      <c r="G921" s="99"/>
      <c r="H921" s="99"/>
      <c r="I921" s="99"/>
      <c r="J921" s="161"/>
      <c r="K921" s="161"/>
      <c r="L921" s="161"/>
      <c r="M921" s="161"/>
      <c r="N921" s="99"/>
      <c r="O921" s="99"/>
      <c r="P921" s="99"/>
      <c r="Q921" s="99"/>
      <c r="R921" s="99"/>
      <c r="S921" s="99"/>
      <c r="T921" s="99"/>
      <c r="U921" s="99"/>
      <c r="V921" s="99"/>
      <c r="W921" s="99"/>
      <c r="X921" s="99"/>
      <c r="Y921" s="99"/>
      <c r="Z921" s="160"/>
      <c r="AA921" s="99"/>
      <c r="AB921" s="159"/>
      <c r="AC921" s="158"/>
      <c r="AD921" s="99"/>
      <c r="AE921" s="99"/>
      <c r="AF921" s="99"/>
      <c r="AG921" s="99"/>
      <c r="AH921" s="99"/>
      <c r="AI921" s="157"/>
      <c r="AJ921" s="99"/>
      <c r="AK921" s="99"/>
      <c r="AL921" s="99"/>
      <c r="AM921" s="99"/>
      <c r="AN921" s="161"/>
      <c r="AO921" s="99"/>
      <c r="AP921" s="99"/>
      <c r="AQ921" s="99"/>
      <c r="AR921" s="99"/>
      <c r="AS921" s="99"/>
      <c r="AT921" s="99"/>
      <c r="AU921" s="99"/>
      <c r="AV921" s="99"/>
      <c r="AW921" s="157"/>
      <c r="AX921" s="99"/>
      <c r="AY921" s="99"/>
      <c r="AZ921" s="99"/>
      <c r="BA921" s="99"/>
    </row>
    <row r="922" spans="1:53" ht="15.75" customHeight="1" x14ac:dyDescent="0.25">
      <c r="A922" s="99"/>
      <c r="B922" s="100"/>
      <c r="C922" s="99"/>
      <c r="D922" s="99"/>
      <c r="E922" s="99"/>
      <c r="F922" s="99"/>
      <c r="G922" s="99"/>
      <c r="H922" s="99"/>
      <c r="I922" s="99"/>
      <c r="J922" s="161"/>
      <c r="K922" s="161"/>
      <c r="L922" s="161"/>
      <c r="M922" s="161"/>
      <c r="N922" s="99"/>
      <c r="O922" s="99"/>
      <c r="P922" s="99"/>
      <c r="Q922" s="99"/>
      <c r="R922" s="99"/>
      <c r="S922" s="99"/>
      <c r="T922" s="99"/>
      <c r="U922" s="99"/>
      <c r="V922" s="99"/>
      <c r="W922" s="99"/>
      <c r="X922" s="99"/>
      <c r="Y922" s="99"/>
      <c r="Z922" s="160"/>
      <c r="AA922" s="99"/>
      <c r="AB922" s="159"/>
      <c r="AC922" s="158"/>
      <c r="AD922" s="99"/>
      <c r="AE922" s="99"/>
      <c r="AF922" s="99"/>
      <c r="AG922" s="99"/>
      <c r="AH922" s="99"/>
      <c r="AI922" s="157"/>
      <c r="AJ922" s="99"/>
      <c r="AK922" s="99"/>
      <c r="AL922" s="99"/>
      <c r="AM922" s="99"/>
      <c r="AN922" s="161"/>
      <c r="AO922" s="99"/>
      <c r="AP922" s="99"/>
      <c r="AQ922" s="99"/>
      <c r="AR922" s="99"/>
      <c r="AS922" s="99"/>
      <c r="AT922" s="99"/>
      <c r="AU922" s="99"/>
      <c r="AV922" s="99"/>
      <c r="AW922" s="157"/>
      <c r="AX922" s="99"/>
      <c r="AY922" s="99"/>
      <c r="AZ922" s="99"/>
      <c r="BA922" s="99"/>
    </row>
    <row r="923" spans="1:53" ht="15.75" customHeight="1" x14ac:dyDescent="0.25">
      <c r="A923" s="99"/>
      <c r="B923" s="100"/>
      <c r="C923" s="99"/>
      <c r="D923" s="99"/>
      <c r="E923" s="99"/>
      <c r="F923" s="99"/>
      <c r="G923" s="99"/>
      <c r="H923" s="99"/>
      <c r="I923" s="99"/>
      <c r="J923" s="161"/>
      <c r="K923" s="161"/>
      <c r="L923" s="161"/>
      <c r="M923" s="161"/>
      <c r="N923" s="99"/>
      <c r="O923" s="99"/>
      <c r="P923" s="99"/>
      <c r="Q923" s="99"/>
      <c r="R923" s="99"/>
      <c r="S923" s="99"/>
      <c r="T923" s="99"/>
      <c r="U923" s="99"/>
      <c r="V923" s="99"/>
      <c r="W923" s="99"/>
      <c r="X923" s="99"/>
      <c r="Y923" s="99"/>
      <c r="Z923" s="160"/>
      <c r="AA923" s="99"/>
      <c r="AB923" s="159"/>
      <c r="AC923" s="158"/>
      <c r="AD923" s="99"/>
      <c r="AE923" s="99"/>
      <c r="AF923" s="99"/>
      <c r="AG923" s="99"/>
      <c r="AH923" s="99"/>
      <c r="AI923" s="157"/>
      <c r="AJ923" s="99"/>
      <c r="AK923" s="99"/>
      <c r="AL923" s="99"/>
      <c r="AM923" s="99"/>
      <c r="AN923" s="161"/>
      <c r="AO923" s="99"/>
      <c r="AP923" s="99"/>
      <c r="AQ923" s="99"/>
      <c r="AR923" s="99"/>
      <c r="AS923" s="99"/>
      <c r="AT923" s="99"/>
      <c r="AU923" s="99"/>
      <c r="AV923" s="99"/>
      <c r="AW923" s="157"/>
      <c r="AX923" s="99"/>
      <c r="AY923" s="99"/>
      <c r="AZ923" s="99"/>
      <c r="BA923" s="99"/>
    </row>
    <row r="924" spans="1:53" ht="15.75" customHeight="1" x14ac:dyDescent="0.25">
      <c r="A924" s="99"/>
      <c r="B924" s="100"/>
      <c r="C924" s="99"/>
      <c r="D924" s="99"/>
      <c r="E924" s="99"/>
      <c r="F924" s="99"/>
      <c r="G924" s="99"/>
      <c r="H924" s="99"/>
      <c r="I924" s="99"/>
      <c r="J924" s="161"/>
      <c r="K924" s="161"/>
      <c r="L924" s="161"/>
      <c r="M924" s="161"/>
      <c r="N924" s="99"/>
      <c r="O924" s="99"/>
      <c r="P924" s="99"/>
      <c r="Q924" s="99"/>
      <c r="R924" s="99"/>
      <c r="S924" s="99"/>
      <c r="T924" s="99"/>
      <c r="U924" s="99"/>
      <c r="V924" s="99"/>
      <c r="W924" s="99"/>
      <c r="X924" s="99"/>
      <c r="Y924" s="99"/>
      <c r="Z924" s="160"/>
      <c r="AA924" s="99"/>
      <c r="AB924" s="159"/>
      <c r="AC924" s="158"/>
      <c r="AD924" s="99"/>
      <c r="AE924" s="99"/>
      <c r="AF924" s="99"/>
      <c r="AG924" s="99"/>
      <c r="AH924" s="99"/>
      <c r="AI924" s="157"/>
      <c r="AJ924" s="99"/>
      <c r="AK924" s="99"/>
      <c r="AL924" s="99"/>
      <c r="AM924" s="99"/>
      <c r="AN924" s="161"/>
      <c r="AO924" s="99"/>
      <c r="AP924" s="99"/>
      <c r="AQ924" s="99"/>
      <c r="AR924" s="99"/>
      <c r="AS924" s="99"/>
      <c r="AT924" s="99"/>
      <c r="AU924" s="99"/>
      <c r="AV924" s="99"/>
      <c r="AW924" s="157"/>
      <c r="AX924" s="99"/>
      <c r="AY924" s="99"/>
      <c r="AZ924" s="99"/>
      <c r="BA924" s="99"/>
    </row>
    <row r="925" spans="1:53" ht="15.75" customHeight="1" x14ac:dyDescent="0.25">
      <c r="A925" s="99"/>
      <c r="B925" s="100"/>
      <c r="C925" s="99"/>
      <c r="D925" s="99"/>
      <c r="E925" s="99"/>
      <c r="F925" s="99"/>
      <c r="G925" s="99"/>
      <c r="H925" s="99"/>
      <c r="I925" s="99"/>
      <c r="J925" s="161"/>
      <c r="K925" s="161"/>
      <c r="L925" s="161"/>
      <c r="M925" s="161"/>
      <c r="N925" s="99"/>
      <c r="O925" s="99"/>
      <c r="P925" s="99"/>
      <c r="Q925" s="99"/>
      <c r="R925" s="99"/>
      <c r="S925" s="99"/>
      <c r="T925" s="99"/>
      <c r="U925" s="99"/>
      <c r="V925" s="99"/>
      <c r="W925" s="99"/>
      <c r="X925" s="99"/>
      <c r="Y925" s="99"/>
      <c r="Z925" s="160"/>
      <c r="AA925" s="99"/>
      <c r="AB925" s="159"/>
      <c r="AC925" s="158"/>
      <c r="AD925" s="99"/>
      <c r="AE925" s="99"/>
      <c r="AF925" s="99"/>
      <c r="AG925" s="99"/>
      <c r="AH925" s="99"/>
      <c r="AI925" s="157"/>
      <c r="AJ925" s="99"/>
      <c r="AK925" s="99"/>
      <c r="AL925" s="99"/>
      <c r="AM925" s="99"/>
      <c r="AN925" s="161"/>
      <c r="AO925" s="99"/>
      <c r="AP925" s="99"/>
      <c r="AQ925" s="99"/>
      <c r="AR925" s="99"/>
      <c r="AS925" s="99"/>
      <c r="AT925" s="99"/>
      <c r="AU925" s="99"/>
      <c r="AV925" s="99"/>
      <c r="AW925" s="157"/>
      <c r="AX925" s="99"/>
      <c r="AY925" s="99"/>
      <c r="AZ925" s="99"/>
      <c r="BA925" s="99"/>
    </row>
    <row r="926" spans="1:53" ht="15.75" customHeight="1" x14ac:dyDescent="0.25">
      <c r="A926" s="99"/>
      <c r="B926" s="100"/>
      <c r="C926" s="99"/>
      <c r="D926" s="99"/>
      <c r="E926" s="99"/>
      <c r="F926" s="99"/>
      <c r="G926" s="99"/>
      <c r="H926" s="99"/>
      <c r="I926" s="99"/>
      <c r="J926" s="161"/>
      <c r="K926" s="161"/>
      <c r="L926" s="161"/>
      <c r="M926" s="161"/>
      <c r="N926" s="99"/>
      <c r="O926" s="99"/>
      <c r="P926" s="99"/>
      <c r="Q926" s="99"/>
      <c r="R926" s="99"/>
      <c r="S926" s="99"/>
      <c r="T926" s="99"/>
      <c r="U926" s="99"/>
      <c r="V926" s="99"/>
      <c r="W926" s="99"/>
      <c r="X926" s="99"/>
      <c r="Y926" s="99"/>
      <c r="Z926" s="160"/>
      <c r="AA926" s="99"/>
      <c r="AB926" s="159"/>
      <c r="AC926" s="158"/>
      <c r="AD926" s="99"/>
      <c r="AE926" s="99"/>
      <c r="AF926" s="99"/>
      <c r="AG926" s="99"/>
      <c r="AH926" s="99"/>
      <c r="AI926" s="157"/>
      <c r="AJ926" s="99"/>
      <c r="AK926" s="99"/>
      <c r="AL926" s="99"/>
      <c r="AM926" s="99"/>
      <c r="AN926" s="161"/>
      <c r="AO926" s="99"/>
      <c r="AP926" s="99"/>
      <c r="AQ926" s="99"/>
      <c r="AR926" s="99"/>
      <c r="AS926" s="99"/>
      <c r="AT926" s="99"/>
      <c r="AU926" s="99"/>
      <c r="AV926" s="99"/>
      <c r="AW926" s="157"/>
      <c r="AX926" s="99"/>
      <c r="AY926" s="99"/>
      <c r="AZ926" s="99"/>
      <c r="BA926" s="99"/>
    </row>
    <row r="927" spans="1:53" ht="15.75" customHeight="1" x14ac:dyDescent="0.25">
      <c r="A927" s="99"/>
      <c r="B927" s="100"/>
      <c r="C927" s="99"/>
      <c r="D927" s="99"/>
      <c r="E927" s="99"/>
      <c r="F927" s="99"/>
      <c r="G927" s="99"/>
      <c r="H927" s="99"/>
      <c r="I927" s="99"/>
      <c r="J927" s="161"/>
      <c r="K927" s="161"/>
      <c r="L927" s="161"/>
      <c r="M927" s="161"/>
      <c r="N927" s="99"/>
      <c r="O927" s="99"/>
      <c r="P927" s="99"/>
      <c r="Q927" s="99"/>
      <c r="R927" s="99"/>
      <c r="S927" s="99"/>
      <c r="T927" s="99"/>
      <c r="U927" s="99"/>
      <c r="V927" s="99"/>
      <c r="W927" s="99"/>
      <c r="X927" s="99"/>
      <c r="Y927" s="99"/>
      <c r="Z927" s="160"/>
      <c r="AA927" s="99"/>
      <c r="AB927" s="159"/>
      <c r="AC927" s="158"/>
      <c r="AD927" s="99"/>
      <c r="AE927" s="99"/>
      <c r="AF927" s="99"/>
      <c r="AG927" s="99"/>
      <c r="AH927" s="99"/>
      <c r="AI927" s="157"/>
      <c r="AJ927" s="99"/>
      <c r="AK927" s="99"/>
      <c r="AL927" s="99"/>
      <c r="AM927" s="99"/>
      <c r="AN927" s="161"/>
      <c r="AO927" s="99"/>
      <c r="AP927" s="99"/>
      <c r="AQ927" s="99"/>
      <c r="AR927" s="99"/>
      <c r="AS927" s="99"/>
      <c r="AT927" s="99"/>
      <c r="AU927" s="99"/>
      <c r="AV927" s="99"/>
      <c r="AW927" s="157"/>
      <c r="AX927" s="99"/>
      <c r="AY927" s="99"/>
      <c r="AZ927" s="99"/>
      <c r="BA927" s="99"/>
    </row>
    <row r="928" spans="1:53" ht="15.75" customHeight="1" x14ac:dyDescent="0.25">
      <c r="A928" s="99"/>
      <c r="B928" s="100"/>
      <c r="C928" s="99"/>
      <c r="D928" s="99"/>
      <c r="E928" s="99"/>
      <c r="F928" s="99"/>
      <c r="G928" s="99"/>
      <c r="H928" s="99"/>
      <c r="I928" s="99"/>
      <c r="J928" s="161"/>
      <c r="K928" s="161"/>
      <c r="L928" s="161"/>
      <c r="M928" s="161"/>
      <c r="N928" s="99"/>
      <c r="O928" s="99"/>
      <c r="P928" s="99"/>
      <c r="Q928" s="99"/>
      <c r="R928" s="99"/>
      <c r="S928" s="99"/>
      <c r="T928" s="99"/>
      <c r="U928" s="99"/>
      <c r="V928" s="99"/>
      <c r="W928" s="99"/>
      <c r="X928" s="99"/>
      <c r="Y928" s="99"/>
      <c r="Z928" s="160"/>
      <c r="AA928" s="99"/>
      <c r="AB928" s="159"/>
      <c r="AC928" s="158"/>
      <c r="AD928" s="99"/>
      <c r="AE928" s="99"/>
      <c r="AF928" s="99"/>
      <c r="AG928" s="99"/>
      <c r="AH928" s="99"/>
      <c r="AI928" s="157"/>
      <c r="AJ928" s="99"/>
      <c r="AK928" s="99"/>
      <c r="AL928" s="99"/>
      <c r="AM928" s="99"/>
      <c r="AN928" s="161"/>
      <c r="AO928" s="99"/>
      <c r="AP928" s="99"/>
      <c r="AQ928" s="99"/>
      <c r="AR928" s="99"/>
      <c r="AS928" s="99"/>
      <c r="AT928" s="99"/>
      <c r="AU928" s="99"/>
      <c r="AV928" s="99"/>
      <c r="AW928" s="157"/>
      <c r="AX928" s="99"/>
      <c r="AY928" s="99"/>
      <c r="AZ928" s="99"/>
      <c r="BA928" s="99"/>
    </row>
    <row r="929" spans="1:53" ht="15.75" customHeight="1" x14ac:dyDescent="0.25">
      <c r="A929" s="99"/>
      <c r="B929" s="100"/>
      <c r="C929" s="99"/>
      <c r="D929" s="99"/>
      <c r="E929" s="99"/>
      <c r="F929" s="99"/>
      <c r="G929" s="99"/>
      <c r="H929" s="99"/>
      <c r="I929" s="99"/>
      <c r="J929" s="161"/>
      <c r="K929" s="161"/>
      <c r="L929" s="161"/>
      <c r="M929" s="161"/>
      <c r="N929" s="99"/>
      <c r="O929" s="99"/>
      <c r="P929" s="99"/>
      <c r="Q929" s="99"/>
      <c r="R929" s="99"/>
      <c r="S929" s="99"/>
      <c r="T929" s="99"/>
      <c r="U929" s="99"/>
      <c r="V929" s="99"/>
      <c r="W929" s="99"/>
      <c r="X929" s="99"/>
      <c r="Y929" s="99"/>
      <c r="Z929" s="160"/>
      <c r="AA929" s="99"/>
      <c r="AB929" s="159"/>
      <c r="AC929" s="158"/>
      <c r="AD929" s="99"/>
      <c r="AE929" s="99"/>
      <c r="AF929" s="99"/>
      <c r="AG929" s="99"/>
      <c r="AH929" s="99"/>
      <c r="AI929" s="157"/>
      <c r="AJ929" s="99"/>
      <c r="AK929" s="99"/>
      <c r="AL929" s="99"/>
      <c r="AM929" s="99"/>
      <c r="AN929" s="161"/>
      <c r="AO929" s="99"/>
      <c r="AP929" s="99"/>
      <c r="AQ929" s="99"/>
      <c r="AR929" s="99"/>
      <c r="AS929" s="99"/>
      <c r="AT929" s="99"/>
      <c r="AU929" s="99"/>
      <c r="AV929" s="99"/>
      <c r="AW929" s="157"/>
      <c r="AX929" s="99"/>
      <c r="AY929" s="99"/>
      <c r="AZ929" s="99"/>
      <c r="BA929" s="99"/>
    </row>
    <row r="930" spans="1:53" ht="15.75" customHeight="1" x14ac:dyDescent="0.25">
      <c r="A930" s="99"/>
      <c r="B930" s="100"/>
      <c r="C930" s="99"/>
      <c r="D930" s="99"/>
      <c r="E930" s="99"/>
      <c r="F930" s="99"/>
      <c r="G930" s="99"/>
      <c r="H930" s="99"/>
      <c r="I930" s="99"/>
      <c r="J930" s="161"/>
      <c r="K930" s="161"/>
      <c r="L930" s="161"/>
      <c r="M930" s="161"/>
      <c r="N930" s="99"/>
      <c r="O930" s="99"/>
      <c r="P930" s="99"/>
      <c r="Q930" s="99"/>
      <c r="R930" s="99"/>
      <c r="S930" s="99"/>
      <c r="T930" s="99"/>
      <c r="U930" s="99"/>
      <c r="V930" s="99"/>
      <c r="W930" s="99"/>
      <c r="X930" s="99"/>
      <c r="Y930" s="99"/>
      <c r="Z930" s="160"/>
      <c r="AA930" s="99"/>
      <c r="AB930" s="159"/>
      <c r="AC930" s="158"/>
      <c r="AD930" s="99"/>
      <c r="AE930" s="99"/>
      <c r="AF930" s="99"/>
      <c r="AG930" s="99"/>
      <c r="AH930" s="99"/>
      <c r="AI930" s="157"/>
      <c r="AJ930" s="99"/>
      <c r="AK930" s="99"/>
      <c r="AL930" s="99"/>
      <c r="AM930" s="99"/>
      <c r="AN930" s="161"/>
      <c r="AO930" s="99"/>
      <c r="AP930" s="99"/>
      <c r="AQ930" s="99"/>
      <c r="AR930" s="99"/>
      <c r="AS930" s="99"/>
      <c r="AT930" s="99"/>
      <c r="AU930" s="99"/>
      <c r="AV930" s="99"/>
      <c r="AW930" s="157"/>
      <c r="AX930" s="99"/>
      <c r="AY930" s="99"/>
      <c r="AZ930" s="99"/>
      <c r="BA930" s="99"/>
    </row>
    <row r="931" spans="1:53" ht="15.75" customHeight="1" x14ac:dyDescent="0.25">
      <c r="A931" s="99"/>
      <c r="B931" s="100"/>
      <c r="C931" s="99"/>
      <c r="D931" s="99"/>
      <c r="E931" s="99"/>
      <c r="F931" s="99"/>
      <c r="G931" s="99"/>
      <c r="H931" s="99"/>
      <c r="I931" s="99"/>
      <c r="J931" s="161"/>
      <c r="K931" s="161"/>
      <c r="L931" s="161"/>
      <c r="M931" s="161"/>
      <c r="N931" s="99"/>
      <c r="O931" s="99"/>
      <c r="P931" s="99"/>
      <c r="Q931" s="99"/>
      <c r="R931" s="99"/>
      <c r="S931" s="99"/>
      <c r="T931" s="99"/>
      <c r="U931" s="99"/>
      <c r="V931" s="99"/>
      <c r="W931" s="99"/>
      <c r="X931" s="99"/>
      <c r="Y931" s="99"/>
      <c r="Z931" s="160"/>
      <c r="AA931" s="99"/>
      <c r="AB931" s="159"/>
      <c r="AC931" s="158"/>
      <c r="AD931" s="99"/>
      <c r="AE931" s="99"/>
      <c r="AF931" s="99"/>
      <c r="AG931" s="99"/>
      <c r="AH931" s="99"/>
      <c r="AI931" s="157"/>
      <c r="AJ931" s="99"/>
      <c r="AK931" s="99"/>
      <c r="AL931" s="99"/>
      <c r="AM931" s="99"/>
      <c r="AN931" s="161"/>
      <c r="AO931" s="99"/>
      <c r="AP931" s="99"/>
      <c r="AQ931" s="99"/>
      <c r="AR931" s="99"/>
      <c r="AS931" s="99"/>
      <c r="AT931" s="99"/>
      <c r="AU931" s="99"/>
      <c r="AV931" s="99"/>
      <c r="AW931" s="157"/>
      <c r="AX931" s="99"/>
      <c r="AY931" s="99"/>
      <c r="AZ931" s="99"/>
      <c r="BA931" s="99"/>
    </row>
    <row r="932" spans="1:53" ht="15.75" customHeight="1" x14ac:dyDescent="0.25">
      <c r="A932" s="99"/>
      <c r="B932" s="100"/>
      <c r="C932" s="99"/>
      <c r="D932" s="99"/>
      <c r="E932" s="99"/>
      <c r="F932" s="99"/>
      <c r="G932" s="99"/>
      <c r="H932" s="99"/>
      <c r="I932" s="99"/>
      <c r="J932" s="161"/>
      <c r="K932" s="161"/>
      <c r="L932" s="161"/>
      <c r="M932" s="161"/>
      <c r="N932" s="99"/>
      <c r="O932" s="99"/>
      <c r="P932" s="99"/>
      <c r="Q932" s="99"/>
      <c r="R932" s="99"/>
      <c r="S932" s="99"/>
      <c r="T932" s="99"/>
      <c r="U932" s="99"/>
      <c r="V932" s="99"/>
      <c r="W932" s="99"/>
      <c r="X932" s="99"/>
      <c r="Y932" s="99"/>
      <c r="Z932" s="160"/>
      <c r="AA932" s="99"/>
      <c r="AB932" s="159"/>
      <c r="AC932" s="158"/>
      <c r="AD932" s="99"/>
      <c r="AE932" s="99"/>
      <c r="AF932" s="99"/>
      <c r="AG932" s="99"/>
      <c r="AH932" s="99"/>
      <c r="AI932" s="157"/>
      <c r="AJ932" s="99"/>
      <c r="AK932" s="99"/>
      <c r="AL932" s="99"/>
      <c r="AM932" s="99"/>
      <c r="AN932" s="161"/>
      <c r="AO932" s="99"/>
      <c r="AP932" s="99"/>
      <c r="AQ932" s="99"/>
      <c r="AR932" s="99"/>
      <c r="AS932" s="99"/>
      <c r="AT932" s="99"/>
      <c r="AU932" s="99"/>
      <c r="AV932" s="99"/>
      <c r="AW932" s="157"/>
      <c r="AX932" s="99"/>
      <c r="AY932" s="99"/>
      <c r="AZ932" s="99"/>
      <c r="BA932" s="99"/>
    </row>
    <row r="933" spans="1:53" ht="15.75" customHeight="1" x14ac:dyDescent="0.25">
      <c r="A933" s="99"/>
      <c r="B933" s="100"/>
      <c r="C933" s="99"/>
      <c r="D933" s="99"/>
      <c r="E933" s="99"/>
      <c r="F933" s="99"/>
      <c r="G933" s="99"/>
      <c r="H933" s="99"/>
      <c r="I933" s="99"/>
      <c r="J933" s="161"/>
      <c r="K933" s="161"/>
      <c r="L933" s="161"/>
      <c r="M933" s="161"/>
      <c r="N933" s="99"/>
      <c r="O933" s="99"/>
      <c r="P933" s="99"/>
      <c r="Q933" s="99"/>
      <c r="R933" s="99"/>
      <c r="S933" s="99"/>
      <c r="T933" s="99"/>
      <c r="U933" s="99"/>
      <c r="V933" s="99"/>
      <c r="W933" s="99"/>
      <c r="X933" s="99"/>
      <c r="Y933" s="99"/>
      <c r="Z933" s="160"/>
      <c r="AA933" s="99"/>
      <c r="AB933" s="159"/>
      <c r="AC933" s="158"/>
      <c r="AD933" s="99"/>
      <c r="AE933" s="99"/>
      <c r="AF933" s="99"/>
      <c r="AG933" s="99"/>
      <c r="AH933" s="99"/>
      <c r="AI933" s="157"/>
      <c r="AJ933" s="99"/>
      <c r="AK933" s="99"/>
      <c r="AL933" s="99"/>
      <c r="AM933" s="99"/>
      <c r="AN933" s="161"/>
      <c r="AO933" s="99"/>
      <c r="AP933" s="99"/>
      <c r="AQ933" s="99"/>
      <c r="AR933" s="99"/>
      <c r="AS933" s="99"/>
      <c r="AT933" s="99"/>
      <c r="AU933" s="99"/>
      <c r="AV933" s="99"/>
      <c r="AW933" s="157"/>
      <c r="AX933" s="99"/>
      <c r="AY933" s="99"/>
      <c r="AZ933" s="99"/>
      <c r="BA933" s="99"/>
    </row>
    <row r="934" spans="1:53" ht="15.75" customHeight="1" x14ac:dyDescent="0.25">
      <c r="A934" s="99"/>
      <c r="B934" s="100"/>
      <c r="C934" s="99"/>
      <c r="D934" s="99"/>
      <c r="E934" s="99"/>
      <c r="F934" s="99"/>
      <c r="G934" s="99"/>
      <c r="H934" s="99"/>
      <c r="I934" s="99"/>
      <c r="J934" s="161"/>
      <c r="K934" s="161"/>
      <c r="L934" s="161"/>
      <c r="M934" s="161"/>
      <c r="N934" s="99"/>
      <c r="O934" s="99"/>
      <c r="P934" s="99"/>
      <c r="Q934" s="99"/>
      <c r="R934" s="99"/>
      <c r="S934" s="99"/>
      <c r="T934" s="99"/>
      <c r="U934" s="99"/>
      <c r="V934" s="99"/>
      <c r="W934" s="99"/>
      <c r="X934" s="99"/>
      <c r="Y934" s="99"/>
      <c r="Z934" s="160"/>
      <c r="AA934" s="99"/>
      <c r="AB934" s="159"/>
      <c r="AC934" s="158"/>
      <c r="AD934" s="99"/>
      <c r="AE934" s="99"/>
      <c r="AF934" s="99"/>
      <c r="AG934" s="99"/>
      <c r="AH934" s="99"/>
      <c r="AI934" s="157"/>
      <c r="AJ934" s="99"/>
      <c r="AK934" s="99"/>
      <c r="AL934" s="99"/>
      <c r="AM934" s="99"/>
      <c r="AN934" s="161"/>
      <c r="AO934" s="99"/>
      <c r="AP934" s="99"/>
      <c r="AQ934" s="99"/>
      <c r="AR934" s="99"/>
      <c r="AS934" s="99"/>
      <c r="AT934" s="99"/>
      <c r="AU934" s="99"/>
      <c r="AV934" s="99"/>
      <c r="AW934" s="157"/>
      <c r="AX934" s="99"/>
      <c r="AY934" s="99"/>
      <c r="AZ934" s="99"/>
      <c r="BA934" s="99"/>
    </row>
    <row r="935" spans="1:53" ht="15.75" customHeight="1" x14ac:dyDescent="0.25">
      <c r="A935" s="99"/>
      <c r="B935" s="100"/>
      <c r="C935" s="99"/>
      <c r="D935" s="99"/>
      <c r="E935" s="99"/>
      <c r="F935" s="99"/>
      <c r="G935" s="99"/>
      <c r="H935" s="99"/>
      <c r="I935" s="99"/>
      <c r="J935" s="161"/>
      <c r="K935" s="161"/>
      <c r="L935" s="161"/>
      <c r="M935" s="161"/>
      <c r="N935" s="99"/>
      <c r="O935" s="99"/>
      <c r="P935" s="99"/>
      <c r="Q935" s="99"/>
      <c r="R935" s="99"/>
      <c r="S935" s="99"/>
      <c r="T935" s="99"/>
      <c r="U935" s="99"/>
      <c r="V935" s="99"/>
      <c r="W935" s="99"/>
      <c r="X935" s="99"/>
      <c r="Y935" s="99"/>
      <c r="Z935" s="160"/>
      <c r="AA935" s="99"/>
      <c r="AB935" s="159"/>
      <c r="AC935" s="158"/>
      <c r="AD935" s="99"/>
      <c r="AE935" s="99"/>
      <c r="AF935" s="99"/>
      <c r="AG935" s="99"/>
      <c r="AH935" s="99"/>
      <c r="AI935" s="157"/>
      <c r="AJ935" s="99"/>
      <c r="AK935" s="99"/>
      <c r="AL935" s="99"/>
      <c r="AM935" s="99"/>
      <c r="AN935" s="161"/>
      <c r="AO935" s="99"/>
      <c r="AP935" s="99"/>
      <c r="AQ935" s="99"/>
      <c r="AR935" s="99"/>
      <c r="AS935" s="99"/>
      <c r="AT935" s="99"/>
      <c r="AU935" s="99"/>
      <c r="AV935" s="99"/>
      <c r="AW935" s="157"/>
      <c r="AX935" s="99"/>
      <c r="AY935" s="99"/>
      <c r="AZ935" s="99"/>
      <c r="BA935" s="99"/>
    </row>
    <row r="936" spans="1:53" ht="15.75" customHeight="1" x14ac:dyDescent="0.25">
      <c r="A936" s="99"/>
      <c r="B936" s="100"/>
      <c r="C936" s="99"/>
      <c r="D936" s="99"/>
      <c r="E936" s="99"/>
      <c r="F936" s="99"/>
      <c r="G936" s="99"/>
      <c r="H936" s="99"/>
      <c r="I936" s="99"/>
      <c r="J936" s="161"/>
      <c r="K936" s="161"/>
      <c r="L936" s="161"/>
      <c r="M936" s="161"/>
      <c r="N936" s="99"/>
      <c r="O936" s="99"/>
      <c r="P936" s="99"/>
      <c r="Q936" s="99"/>
      <c r="R936" s="99"/>
      <c r="S936" s="99"/>
      <c r="T936" s="99"/>
      <c r="U936" s="99"/>
      <c r="V936" s="99"/>
      <c r="W936" s="99"/>
      <c r="X936" s="99"/>
      <c r="Y936" s="99"/>
      <c r="Z936" s="160"/>
      <c r="AA936" s="99"/>
      <c r="AB936" s="159"/>
      <c r="AC936" s="158"/>
      <c r="AD936" s="99"/>
      <c r="AE936" s="99"/>
      <c r="AF936" s="99"/>
      <c r="AG936" s="99"/>
      <c r="AH936" s="99"/>
      <c r="AI936" s="157"/>
      <c r="AJ936" s="99"/>
      <c r="AK936" s="99"/>
      <c r="AL936" s="99"/>
      <c r="AM936" s="99"/>
      <c r="AN936" s="161"/>
      <c r="AO936" s="99"/>
      <c r="AP936" s="99"/>
      <c r="AQ936" s="99"/>
      <c r="AR936" s="99"/>
      <c r="AS936" s="99"/>
      <c r="AT936" s="99"/>
      <c r="AU936" s="99"/>
      <c r="AV936" s="99"/>
      <c r="AW936" s="157"/>
      <c r="AX936" s="99"/>
      <c r="AY936" s="99"/>
      <c r="AZ936" s="99"/>
      <c r="BA936" s="99"/>
    </row>
    <row r="937" spans="1:53" ht="15.75" customHeight="1" x14ac:dyDescent="0.25">
      <c r="A937" s="99"/>
      <c r="B937" s="100"/>
      <c r="C937" s="99"/>
      <c r="D937" s="99"/>
      <c r="E937" s="99"/>
      <c r="F937" s="99"/>
      <c r="G937" s="99"/>
      <c r="H937" s="99"/>
      <c r="I937" s="99"/>
      <c r="J937" s="161"/>
      <c r="K937" s="161"/>
      <c r="L937" s="161"/>
      <c r="M937" s="161"/>
      <c r="N937" s="99"/>
      <c r="O937" s="99"/>
      <c r="P937" s="99"/>
      <c r="Q937" s="99"/>
      <c r="R937" s="99"/>
      <c r="S937" s="99"/>
      <c r="T937" s="99"/>
      <c r="U937" s="99"/>
      <c r="V937" s="99"/>
      <c r="W937" s="99"/>
      <c r="X937" s="99"/>
      <c r="Y937" s="99"/>
      <c r="Z937" s="160"/>
      <c r="AA937" s="99"/>
      <c r="AB937" s="159"/>
      <c r="AC937" s="158"/>
      <c r="AD937" s="99"/>
      <c r="AE937" s="99"/>
      <c r="AF937" s="99"/>
      <c r="AG937" s="99"/>
      <c r="AH937" s="99"/>
      <c r="AI937" s="157"/>
      <c r="AJ937" s="99"/>
      <c r="AK937" s="99"/>
      <c r="AL937" s="99"/>
      <c r="AM937" s="99"/>
      <c r="AN937" s="161"/>
      <c r="AO937" s="99"/>
      <c r="AP937" s="99"/>
      <c r="AQ937" s="99"/>
      <c r="AR937" s="99"/>
      <c r="AS937" s="99"/>
      <c r="AT937" s="99"/>
      <c r="AU937" s="99"/>
      <c r="AV937" s="99"/>
      <c r="AW937" s="157"/>
      <c r="AX937" s="99"/>
      <c r="AY937" s="99"/>
      <c r="AZ937" s="99"/>
      <c r="BA937" s="99"/>
    </row>
    <row r="938" spans="1:53" ht="15.75" customHeight="1" x14ac:dyDescent="0.25">
      <c r="A938" s="99"/>
      <c r="B938" s="100"/>
      <c r="C938" s="99"/>
      <c r="D938" s="99"/>
      <c r="E938" s="99"/>
      <c r="F938" s="99"/>
      <c r="G938" s="99"/>
      <c r="H938" s="99"/>
      <c r="I938" s="99"/>
      <c r="J938" s="161"/>
      <c r="K938" s="161"/>
      <c r="L938" s="161"/>
      <c r="M938" s="161"/>
      <c r="N938" s="99"/>
      <c r="O938" s="99"/>
      <c r="P938" s="99"/>
      <c r="Q938" s="99"/>
      <c r="R938" s="99"/>
      <c r="S938" s="99"/>
      <c r="T938" s="99"/>
      <c r="U938" s="99"/>
      <c r="V938" s="99"/>
      <c r="W938" s="99"/>
      <c r="X938" s="99"/>
      <c r="Y938" s="99"/>
      <c r="Z938" s="160"/>
      <c r="AA938" s="99"/>
      <c r="AB938" s="159"/>
      <c r="AC938" s="158"/>
      <c r="AD938" s="99"/>
      <c r="AE938" s="99"/>
      <c r="AF938" s="99"/>
      <c r="AG938" s="99"/>
      <c r="AH938" s="99"/>
      <c r="AI938" s="157"/>
      <c r="AJ938" s="99"/>
      <c r="AK938" s="99"/>
      <c r="AL938" s="99"/>
      <c r="AM938" s="99"/>
      <c r="AN938" s="161"/>
      <c r="AO938" s="99"/>
      <c r="AP938" s="99"/>
      <c r="AQ938" s="99"/>
      <c r="AR938" s="99"/>
      <c r="AS938" s="99"/>
      <c r="AT938" s="99"/>
      <c r="AU938" s="99"/>
      <c r="AV938" s="99"/>
      <c r="AW938" s="157"/>
      <c r="AX938" s="99"/>
      <c r="AY938" s="99"/>
      <c r="AZ938" s="99"/>
      <c r="BA938" s="99"/>
    </row>
    <row r="939" spans="1:53" ht="15.75" customHeight="1" x14ac:dyDescent="0.25">
      <c r="A939" s="99"/>
      <c r="B939" s="100"/>
      <c r="C939" s="99"/>
      <c r="D939" s="99"/>
      <c r="E939" s="99"/>
      <c r="F939" s="99"/>
      <c r="G939" s="99"/>
      <c r="H939" s="99"/>
      <c r="I939" s="99"/>
      <c r="J939" s="161"/>
      <c r="K939" s="161"/>
      <c r="L939" s="161"/>
      <c r="M939" s="161"/>
      <c r="N939" s="99"/>
      <c r="O939" s="99"/>
      <c r="P939" s="99"/>
      <c r="Q939" s="99"/>
      <c r="R939" s="99"/>
      <c r="S939" s="99"/>
      <c r="T939" s="99"/>
      <c r="U939" s="99"/>
      <c r="V939" s="99"/>
      <c r="W939" s="99"/>
      <c r="X939" s="99"/>
      <c r="Y939" s="99"/>
      <c r="Z939" s="160"/>
      <c r="AA939" s="99"/>
      <c r="AB939" s="159"/>
      <c r="AC939" s="158"/>
      <c r="AD939" s="99"/>
      <c r="AE939" s="99"/>
      <c r="AF939" s="99"/>
      <c r="AG939" s="99"/>
      <c r="AH939" s="99"/>
      <c r="AI939" s="157"/>
      <c r="AJ939" s="99"/>
      <c r="AK939" s="99"/>
      <c r="AL939" s="99"/>
      <c r="AM939" s="99"/>
      <c r="AN939" s="161"/>
      <c r="AO939" s="99"/>
      <c r="AP939" s="99"/>
      <c r="AQ939" s="99"/>
      <c r="AR939" s="99"/>
      <c r="AS939" s="99"/>
      <c r="AT939" s="99"/>
      <c r="AU939" s="99"/>
      <c r="AV939" s="99"/>
      <c r="AW939" s="157"/>
      <c r="AX939" s="99"/>
      <c r="AY939" s="99"/>
      <c r="AZ939" s="99"/>
      <c r="BA939" s="99"/>
    </row>
    <row r="940" spans="1:53" ht="15.75" customHeight="1" x14ac:dyDescent="0.25">
      <c r="A940" s="99"/>
      <c r="B940" s="100"/>
      <c r="C940" s="99"/>
      <c r="D940" s="99"/>
      <c r="E940" s="99"/>
      <c r="F940" s="99"/>
      <c r="G940" s="99"/>
      <c r="H940" s="99"/>
      <c r="I940" s="99"/>
      <c r="J940" s="161"/>
      <c r="K940" s="161"/>
      <c r="L940" s="161"/>
      <c r="M940" s="161"/>
      <c r="N940" s="99"/>
      <c r="O940" s="99"/>
      <c r="P940" s="99"/>
      <c r="Q940" s="99"/>
      <c r="R940" s="99"/>
      <c r="S940" s="99"/>
      <c r="T940" s="99"/>
      <c r="U940" s="99"/>
      <c r="V940" s="99"/>
      <c r="W940" s="99"/>
      <c r="X940" s="99"/>
      <c r="Y940" s="99"/>
      <c r="Z940" s="160"/>
      <c r="AA940" s="99"/>
      <c r="AB940" s="159"/>
      <c r="AC940" s="158"/>
      <c r="AD940" s="99"/>
      <c r="AE940" s="99"/>
      <c r="AF940" s="99"/>
      <c r="AG940" s="99"/>
      <c r="AH940" s="99"/>
      <c r="AI940" s="157"/>
      <c r="AJ940" s="99"/>
      <c r="AK940" s="99"/>
      <c r="AL940" s="99"/>
      <c r="AM940" s="99"/>
      <c r="AN940" s="161"/>
      <c r="AO940" s="99"/>
      <c r="AP940" s="99"/>
      <c r="AQ940" s="99"/>
      <c r="AR940" s="99"/>
      <c r="AS940" s="99"/>
      <c r="AT940" s="99"/>
      <c r="AU940" s="99"/>
      <c r="AV940" s="99"/>
      <c r="AW940" s="157"/>
      <c r="AX940" s="99"/>
      <c r="AY940" s="99"/>
      <c r="AZ940" s="99"/>
      <c r="BA940" s="99"/>
    </row>
    <row r="941" spans="1:53" ht="15.75" customHeight="1" x14ac:dyDescent="0.25">
      <c r="A941" s="99"/>
      <c r="B941" s="100"/>
      <c r="C941" s="99"/>
      <c r="D941" s="99"/>
      <c r="E941" s="99"/>
      <c r="F941" s="99"/>
      <c r="G941" s="99"/>
      <c r="H941" s="99"/>
      <c r="I941" s="99"/>
      <c r="J941" s="161"/>
      <c r="K941" s="161"/>
      <c r="L941" s="161"/>
      <c r="M941" s="161"/>
      <c r="N941" s="99"/>
      <c r="O941" s="99"/>
      <c r="P941" s="99"/>
      <c r="Q941" s="99"/>
      <c r="R941" s="99"/>
      <c r="S941" s="99"/>
      <c r="T941" s="99"/>
      <c r="U941" s="99"/>
      <c r="V941" s="99"/>
      <c r="W941" s="99"/>
      <c r="X941" s="99"/>
      <c r="Y941" s="99"/>
      <c r="Z941" s="160"/>
      <c r="AA941" s="99"/>
      <c r="AB941" s="159"/>
      <c r="AC941" s="158"/>
      <c r="AD941" s="99"/>
      <c r="AE941" s="99"/>
      <c r="AF941" s="99"/>
      <c r="AG941" s="99"/>
      <c r="AH941" s="99"/>
      <c r="AI941" s="157"/>
      <c r="AJ941" s="99"/>
      <c r="AK941" s="99"/>
      <c r="AL941" s="99"/>
      <c r="AM941" s="99"/>
      <c r="AN941" s="161"/>
      <c r="AO941" s="99"/>
      <c r="AP941" s="99"/>
      <c r="AQ941" s="99"/>
      <c r="AR941" s="99"/>
      <c r="AS941" s="99"/>
      <c r="AT941" s="99"/>
      <c r="AU941" s="99"/>
      <c r="AV941" s="99"/>
      <c r="AW941" s="157"/>
      <c r="AX941" s="99"/>
      <c r="AY941" s="99"/>
      <c r="AZ941" s="99"/>
      <c r="BA941" s="99"/>
    </row>
    <row r="942" spans="1:53" ht="15.75" customHeight="1" x14ac:dyDescent="0.25">
      <c r="A942" s="99"/>
      <c r="B942" s="100"/>
      <c r="C942" s="99"/>
      <c r="D942" s="99"/>
      <c r="E942" s="99"/>
      <c r="F942" s="99"/>
      <c r="G942" s="99"/>
      <c r="H942" s="99"/>
      <c r="I942" s="99"/>
      <c r="J942" s="161"/>
      <c r="K942" s="161"/>
      <c r="L942" s="161"/>
      <c r="M942" s="161"/>
      <c r="N942" s="99"/>
      <c r="O942" s="99"/>
      <c r="P942" s="99"/>
      <c r="Q942" s="99"/>
      <c r="R942" s="99"/>
      <c r="S942" s="99"/>
      <c r="T942" s="99"/>
      <c r="U942" s="99"/>
      <c r="V942" s="99"/>
      <c r="W942" s="99"/>
      <c r="X942" s="99"/>
      <c r="Y942" s="99"/>
      <c r="Z942" s="160"/>
      <c r="AA942" s="99"/>
      <c r="AB942" s="159"/>
      <c r="AC942" s="158"/>
      <c r="AD942" s="99"/>
      <c r="AE942" s="99"/>
      <c r="AF942" s="99"/>
      <c r="AG942" s="99"/>
      <c r="AH942" s="99"/>
      <c r="AI942" s="157"/>
      <c r="AJ942" s="99"/>
      <c r="AK942" s="99"/>
      <c r="AL942" s="99"/>
      <c r="AM942" s="99"/>
      <c r="AN942" s="161"/>
      <c r="AO942" s="99"/>
      <c r="AP942" s="99"/>
      <c r="AQ942" s="99"/>
      <c r="AR942" s="99"/>
      <c r="AS942" s="99"/>
      <c r="AT942" s="99"/>
      <c r="AU942" s="99"/>
      <c r="AV942" s="99"/>
      <c r="AW942" s="157"/>
      <c r="AX942" s="99"/>
      <c r="AY942" s="99"/>
      <c r="AZ942" s="99"/>
      <c r="BA942" s="99"/>
    </row>
    <row r="943" spans="1:53" ht="15.75" customHeight="1" x14ac:dyDescent="0.25">
      <c r="A943" s="99"/>
      <c r="B943" s="100"/>
      <c r="C943" s="99"/>
      <c r="D943" s="99"/>
      <c r="E943" s="99"/>
      <c r="F943" s="99"/>
      <c r="G943" s="99"/>
      <c r="H943" s="99"/>
      <c r="I943" s="99"/>
      <c r="J943" s="161"/>
      <c r="K943" s="161"/>
      <c r="L943" s="161"/>
      <c r="M943" s="161"/>
      <c r="N943" s="99"/>
      <c r="O943" s="99"/>
      <c r="P943" s="99"/>
      <c r="Q943" s="99"/>
      <c r="R943" s="99"/>
      <c r="S943" s="99"/>
      <c r="T943" s="99"/>
      <c r="U943" s="99"/>
      <c r="V943" s="99"/>
      <c r="W943" s="99"/>
      <c r="X943" s="99"/>
      <c r="Y943" s="99"/>
      <c r="Z943" s="160"/>
      <c r="AA943" s="99"/>
      <c r="AB943" s="159"/>
      <c r="AC943" s="158"/>
      <c r="AD943" s="99"/>
      <c r="AE943" s="99"/>
      <c r="AF943" s="99"/>
      <c r="AG943" s="99"/>
      <c r="AH943" s="99"/>
      <c r="AI943" s="157"/>
      <c r="AJ943" s="99"/>
      <c r="AK943" s="99"/>
      <c r="AL943" s="99"/>
      <c r="AM943" s="99"/>
      <c r="AN943" s="161"/>
      <c r="AO943" s="99"/>
      <c r="AP943" s="99"/>
      <c r="AQ943" s="99"/>
      <c r="AR943" s="99"/>
      <c r="AS943" s="99"/>
      <c r="AT943" s="99"/>
      <c r="AU943" s="99"/>
      <c r="AV943" s="99"/>
      <c r="AW943" s="157"/>
      <c r="AX943" s="99"/>
      <c r="AY943" s="99"/>
      <c r="AZ943" s="99"/>
      <c r="BA943" s="99"/>
    </row>
    <row r="944" spans="1:53" ht="15.75" customHeight="1" x14ac:dyDescent="0.25">
      <c r="A944" s="99"/>
      <c r="B944" s="100"/>
      <c r="C944" s="99"/>
      <c r="D944" s="99"/>
      <c r="E944" s="99"/>
      <c r="F944" s="99"/>
      <c r="G944" s="99"/>
      <c r="H944" s="99"/>
      <c r="I944" s="99"/>
      <c r="J944" s="161"/>
      <c r="K944" s="161"/>
      <c r="L944" s="161"/>
      <c r="M944" s="161"/>
      <c r="N944" s="99"/>
      <c r="O944" s="99"/>
      <c r="P944" s="99"/>
      <c r="Q944" s="99"/>
      <c r="R944" s="99"/>
      <c r="S944" s="99"/>
      <c r="T944" s="99"/>
      <c r="U944" s="99"/>
      <c r="V944" s="99"/>
      <c r="W944" s="99"/>
      <c r="X944" s="99"/>
      <c r="Y944" s="99"/>
      <c r="Z944" s="160"/>
      <c r="AA944" s="99"/>
      <c r="AB944" s="159"/>
      <c r="AC944" s="158"/>
      <c r="AD944" s="99"/>
      <c r="AE944" s="99"/>
      <c r="AF944" s="99"/>
      <c r="AG944" s="99"/>
      <c r="AH944" s="99"/>
      <c r="AI944" s="157"/>
      <c r="AJ944" s="99"/>
      <c r="AK944" s="99"/>
      <c r="AL944" s="99"/>
      <c r="AM944" s="99"/>
      <c r="AN944" s="161"/>
      <c r="AO944" s="99"/>
      <c r="AP944" s="99"/>
      <c r="AQ944" s="99"/>
      <c r="AR944" s="99"/>
      <c r="AS944" s="99"/>
      <c r="AT944" s="99"/>
      <c r="AU944" s="99"/>
      <c r="AV944" s="99"/>
      <c r="AW944" s="157"/>
      <c r="AX944" s="99"/>
      <c r="AY944" s="99"/>
      <c r="AZ944" s="99"/>
      <c r="BA944" s="99"/>
    </row>
    <row r="945" spans="1:53" ht="15.75" customHeight="1" x14ac:dyDescent="0.25">
      <c r="A945" s="99"/>
      <c r="B945" s="100"/>
      <c r="C945" s="99"/>
      <c r="D945" s="99"/>
      <c r="E945" s="99"/>
      <c r="F945" s="99"/>
      <c r="G945" s="99"/>
      <c r="H945" s="99"/>
      <c r="I945" s="99"/>
      <c r="J945" s="161"/>
      <c r="K945" s="161"/>
      <c r="L945" s="161"/>
      <c r="M945" s="161"/>
      <c r="N945" s="99"/>
      <c r="O945" s="99"/>
      <c r="P945" s="99"/>
      <c r="Q945" s="99"/>
      <c r="R945" s="99"/>
      <c r="S945" s="99"/>
      <c r="T945" s="99"/>
      <c r="U945" s="99"/>
      <c r="V945" s="99"/>
      <c r="W945" s="99"/>
      <c r="X945" s="99"/>
      <c r="Y945" s="99"/>
      <c r="Z945" s="160"/>
      <c r="AA945" s="99"/>
      <c r="AB945" s="159"/>
      <c r="AC945" s="158"/>
      <c r="AD945" s="99"/>
      <c r="AE945" s="99"/>
      <c r="AF945" s="99"/>
      <c r="AG945" s="99"/>
      <c r="AH945" s="99"/>
      <c r="AI945" s="157"/>
      <c r="AJ945" s="99"/>
      <c r="AK945" s="99"/>
      <c r="AL945" s="99"/>
      <c r="AM945" s="99"/>
      <c r="AN945" s="161"/>
      <c r="AO945" s="99"/>
      <c r="AP945" s="99"/>
      <c r="AQ945" s="99"/>
      <c r="AR945" s="99"/>
      <c r="AS945" s="99"/>
      <c r="AT945" s="99"/>
      <c r="AU945" s="99"/>
      <c r="AV945" s="99"/>
      <c r="AW945" s="157"/>
      <c r="AX945" s="99"/>
      <c r="AY945" s="99"/>
      <c r="AZ945" s="99"/>
      <c r="BA945" s="99"/>
    </row>
    <row r="946" spans="1:53" ht="15.75" customHeight="1" x14ac:dyDescent="0.25">
      <c r="A946" s="99"/>
      <c r="B946" s="100"/>
      <c r="C946" s="99"/>
      <c r="D946" s="99"/>
      <c r="E946" s="99"/>
      <c r="F946" s="99"/>
      <c r="G946" s="99"/>
      <c r="H946" s="99"/>
      <c r="I946" s="99"/>
      <c r="J946" s="161"/>
      <c r="K946" s="161"/>
      <c r="L946" s="161"/>
      <c r="M946" s="161"/>
      <c r="N946" s="99"/>
      <c r="O946" s="99"/>
      <c r="P946" s="99"/>
      <c r="Q946" s="99"/>
      <c r="R946" s="99"/>
      <c r="S946" s="99"/>
      <c r="T946" s="99"/>
      <c r="U946" s="99"/>
      <c r="V946" s="99"/>
      <c r="W946" s="99"/>
      <c r="X946" s="99"/>
      <c r="Y946" s="99"/>
      <c r="Z946" s="160"/>
      <c r="AA946" s="99"/>
      <c r="AB946" s="159"/>
      <c r="AC946" s="158"/>
      <c r="AD946" s="99"/>
      <c r="AE946" s="99"/>
      <c r="AF946" s="99"/>
      <c r="AG946" s="99"/>
      <c r="AH946" s="99"/>
      <c r="AI946" s="157"/>
      <c r="AJ946" s="99"/>
      <c r="AK946" s="99"/>
      <c r="AL946" s="99"/>
      <c r="AM946" s="99"/>
      <c r="AN946" s="161"/>
      <c r="AO946" s="99"/>
      <c r="AP946" s="99"/>
      <c r="AQ946" s="99"/>
      <c r="AR946" s="99"/>
      <c r="AS946" s="99"/>
      <c r="AT946" s="99"/>
      <c r="AU946" s="99"/>
      <c r="AV946" s="99"/>
      <c r="AW946" s="157"/>
      <c r="AX946" s="99"/>
      <c r="AY946" s="99"/>
      <c r="AZ946" s="99"/>
      <c r="BA946" s="99"/>
    </row>
    <row r="947" spans="1:53" ht="15.75" customHeight="1" x14ac:dyDescent="0.25">
      <c r="A947" s="99"/>
      <c r="B947" s="100"/>
      <c r="C947" s="99"/>
      <c r="D947" s="99"/>
      <c r="E947" s="99"/>
      <c r="F947" s="99"/>
      <c r="G947" s="99"/>
      <c r="H947" s="99"/>
      <c r="I947" s="99"/>
      <c r="J947" s="161"/>
      <c r="K947" s="161"/>
      <c r="L947" s="161"/>
      <c r="M947" s="161"/>
      <c r="N947" s="99"/>
      <c r="O947" s="99"/>
      <c r="P947" s="99"/>
      <c r="Q947" s="99"/>
      <c r="R947" s="99"/>
      <c r="S947" s="99"/>
      <c r="T947" s="99"/>
      <c r="U947" s="99"/>
      <c r="V947" s="99"/>
      <c r="W947" s="99"/>
      <c r="X947" s="99"/>
      <c r="Y947" s="99"/>
      <c r="Z947" s="160"/>
      <c r="AA947" s="99"/>
      <c r="AB947" s="159"/>
      <c r="AC947" s="158"/>
      <c r="AD947" s="99"/>
      <c r="AE947" s="99"/>
      <c r="AF947" s="99"/>
      <c r="AG947" s="99"/>
      <c r="AH947" s="99"/>
      <c r="AI947" s="157"/>
      <c r="AJ947" s="99"/>
      <c r="AK947" s="99"/>
      <c r="AL947" s="99"/>
      <c r="AM947" s="99"/>
      <c r="AN947" s="161"/>
      <c r="AO947" s="99"/>
      <c r="AP947" s="99"/>
      <c r="AQ947" s="99"/>
      <c r="AR947" s="99"/>
      <c r="AS947" s="99"/>
      <c r="AT947" s="99"/>
      <c r="AU947" s="99"/>
      <c r="AV947" s="99"/>
      <c r="AW947" s="157"/>
      <c r="AX947" s="99"/>
      <c r="AY947" s="99"/>
      <c r="AZ947" s="99"/>
      <c r="BA947" s="99"/>
    </row>
    <row r="948" spans="1:53" ht="15.75" customHeight="1" x14ac:dyDescent="0.25">
      <c r="A948" s="99"/>
      <c r="B948" s="100"/>
      <c r="C948" s="99"/>
      <c r="D948" s="99"/>
      <c r="E948" s="99"/>
      <c r="F948" s="99"/>
      <c r="G948" s="99"/>
      <c r="H948" s="99"/>
      <c r="I948" s="99"/>
      <c r="J948" s="161"/>
      <c r="K948" s="161"/>
      <c r="L948" s="161"/>
      <c r="M948" s="161"/>
      <c r="N948" s="99"/>
      <c r="O948" s="99"/>
      <c r="P948" s="99"/>
      <c r="Q948" s="99"/>
      <c r="R948" s="99"/>
      <c r="S948" s="99"/>
      <c r="T948" s="99"/>
      <c r="U948" s="99"/>
      <c r="V948" s="99"/>
      <c r="W948" s="99"/>
      <c r="X948" s="99"/>
      <c r="Y948" s="99"/>
      <c r="Z948" s="160"/>
      <c r="AA948" s="99"/>
      <c r="AB948" s="159"/>
      <c r="AC948" s="158"/>
      <c r="AD948" s="99"/>
      <c r="AE948" s="99"/>
      <c r="AF948" s="99"/>
      <c r="AG948" s="99"/>
      <c r="AH948" s="99"/>
      <c r="AI948" s="157"/>
      <c r="AJ948" s="99"/>
      <c r="AK948" s="99"/>
      <c r="AL948" s="99"/>
      <c r="AM948" s="99"/>
      <c r="AN948" s="161"/>
      <c r="AO948" s="99"/>
      <c r="AP948" s="99"/>
      <c r="AQ948" s="99"/>
      <c r="AR948" s="99"/>
      <c r="AS948" s="99"/>
      <c r="AT948" s="99"/>
      <c r="AU948" s="99"/>
      <c r="AV948" s="99"/>
      <c r="AW948" s="157"/>
      <c r="AX948" s="99"/>
      <c r="AY948" s="99"/>
      <c r="AZ948" s="99"/>
      <c r="BA948" s="99"/>
    </row>
    <row r="949" spans="1:53" ht="15.75" customHeight="1" x14ac:dyDescent="0.25">
      <c r="A949" s="99"/>
      <c r="B949" s="100"/>
      <c r="C949" s="99"/>
      <c r="D949" s="99"/>
      <c r="E949" s="99"/>
      <c r="F949" s="99"/>
      <c r="G949" s="99"/>
      <c r="H949" s="99"/>
      <c r="I949" s="99"/>
      <c r="J949" s="161"/>
      <c r="K949" s="161"/>
      <c r="L949" s="161"/>
      <c r="M949" s="161"/>
      <c r="N949" s="99"/>
      <c r="O949" s="99"/>
      <c r="P949" s="99"/>
      <c r="Q949" s="99"/>
      <c r="R949" s="99"/>
      <c r="S949" s="99"/>
      <c r="T949" s="99"/>
      <c r="U949" s="99"/>
      <c r="V949" s="99"/>
      <c r="W949" s="99"/>
      <c r="X949" s="99"/>
      <c r="Y949" s="99"/>
      <c r="Z949" s="160"/>
      <c r="AA949" s="99"/>
      <c r="AB949" s="159"/>
      <c r="AC949" s="158"/>
      <c r="AD949" s="99"/>
      <c r="AE949" s="99"/>
      <c r="AF949" s="99"/>
      <c r="AG949" s="99"/>
      <c r="AH949" s="99"/>
      <c r="AI949" s="157"/>
      <c r="AJ949" s="99"/>
      <c r="AK949" s="99"/>
      <c r="AL949" s="99"/>
      <c r="AM949" s="99"/>
      <c r="AN949" s="161"/>
      <c r="AO949" s="99"/>
      <c r="AP949" s="99"/>
      <c r="AQ949" s="99"/>
      <c r="AR949" s="99"/>
      <c r="AS949" s="99"/>
      <c r="AT949" s="99"/>
      <c r="AU949" s="99"/>
      <c r="AV949" s="99"/>
      <c r="AW949" s="157"/>
      <c r="AX949" s="99"/>
      <c r="AY949" s="99"/>
      <c r="AZ949" s="99"/>
      <c r="BA949" s="99"/>
    </row>
    <row r="950" spans="1:53" ht="15.75" customHeight="1" x14ac:dyDescent="0.25">
      <c r="A950" s="99"/>
      <c r="B950" s="100"/>
      <c r="C950" s="99"/>
      <c r="D950" s="99"/>
      <c r="E950" s="99"/>
      <c r="F950" s="99"/>
      <c r="G950" s="99"/>
      <c r="H950" s="99"/>
      <c r="I950" s="99"/>
      <c r="J950" s="161"/>
      <c r="K950" s="161"/>
      <c r="L950" s="161"/>
      <c r="M950" s="161"/>
      <c r="N950" s="99"/>
      <c r="O950" s="99"/>
      <c r="P950" s="99"/>
      <c r="Q950" s="99"/>
      <c r="R950" s="99"/>
      <c r="S950" s="99"/>
      <c r="T950" s="99"/>
      <c r="U950" s="99"/>
      <c r="V950" s="99"/>
      <c r="W950" s="99"/>
      <c r="X950" s="99"/>
      <c r="Y950" s="99"/>
      <c r="Z950" s="160"/>
      <c r="AA950" s="99"/>
      <c r="AB950" s="159"/>
      <c r="AC950" s="158"/>
      <c r="AD950" s="99"/>
      <c r="AE950" s="99"/>
      <c r="AF950" s="99"/>
      <c r="AG950" s="99"/>
      <c r="AH950" s="99"/>
      <c r="AI950" s="157"/>
      <c r="AJ950" s="99"/>
      <c r="AK950" s="99"/>
      <c r="AL950" s="99"/>
      <c r="AM950" s="99"/>
      <c r="AN950" s="161"/>
      <c r="AO950" s="99"/>
      <c r="AP950" s="99"/>
      <c r="AQ950" s="99"/>
      <c r="AR950" s="99"/>
      <c r="AS950" s="99"/>
      <c r="AT950" s="99"/>
      <c r="AU950" s="99"/>
      <c r="AV950" s="99"/>
      <c r="AW950" s="157"/>
      <c r="AX950" s="99"/>
      <c r="AY950" s="99"/>
      <c r="AZ950" s="99"/>
      <c r="BA950" s="99"/>
    </row>
    <row r="951" spans="1:53" ht="15.75" customHeight="1" x14ac:dyDescent="0.25">
      <c r="A951" s="99"/>
      <c r="B951" s="100"/>
      <c r="C951" s="99"/>
      <c r="D951" s="99"/>
      <c r="E951" s="99"/>
      <c r="F951" s="99"/>
      <c r="G951" s="99"/>
      <c r="H951" s="99"/>
      <c r="I951" s="99"/>
      <c r="J951" s="161"/>
      <c r="K951" s="161"/>
      <c r="L951" s="161"/>
      <c r="M951" s="161"/>
      <c r="N951" s="99"/>
      <c r="O951" s="99"/>
      <c r="P951" s="99"/>
      <c r="Q951" s="99"/>
      <c r="R951" s="99"/>
      <c r="S951" s="99"/>
      <c r="T951" s="99"/>
      <c r="U951" s="99"/>
      <c r="V951" s="99"/>
      <c r="W951" s="99"/>
      <c r="X951" s="99"/>
      <c r="Y951" s="99"/>
      <c r="Z951" s="160"/>
      <c r="AA951" s="99"/>
      <c r="AB951" s="159"/>
      <c r="AC951" s="158"/>
      <c r="AD951" s="99"/>
      <c r="AE951" s="99"/>
      <c r="AF951" s="99"/>
      <c r="AG951" s="99"/>
      <c r="AH951" s="99"/>
      <c r="AI951" s="157"/>
      <c r="AJ951" s="99"/>
      <c r="AK951" s="99"/>
      <c r="AL951" s="99"/>
      <c r="AM951" s="99"/>
      <c r="AN951" s="161"/>
      <c r="AO951" s="99"/>
      <c r="AP951" s="99"/>
      <c r="AQ951" s="99"/>
      <c r="AR951" s="99"/>
      <c r="AS951" s="99"/>
      <c r="AT951" s="99"/>
      <c r="AU951" s="99"/>
      <c r="AV951" s="99"/>
      <c r="AW951" s="157"/>
      <c r="AX951" s="99"/>
      <c r="AY951" s="99"/>
      <c r="AZ951" s="99"/>
      <c r="BA951" s="99"/>
    </row>
    <row r="952" spans="1:53" ht="15.75" customHeight="1" x14ac:dyDescent="0.25">
      <c r="A952" s="99"/>
      <c r="B952" s="100"/>
      <c r="C952" s="99"/>
      <c r="D952" s="99"/>
      <c r="E952" s="99"/>
      <c r="F952" s="99"/>
      <c r="G952" s="99"/>
      <c r="H952" s="99"/>
      <c r="I952" s="99"/>
      <c r="J952" s="161"/>
      <c r="K952" s="161"/>
      <c r="L952" s="161"/>
      <c r="M952" s="161"/>
      <c r="N952" s="99"/>
      <c r="O952" s="99"/>
      <c r="P952" s="99"/>
      <c r="Q952" s="99"/>
      <c r="R952" s="99"/>
      <c r="S952" s="99"/>
      <c r="T952" s="99"/>
      <c r="U952" s="99"/>
      <c r="V952" s="99"/>
      <c r="W952" s="99"/>
      <c r="X952" s="99"/>
      <c r="Y952" s="99"/>
      <c r="Z952" s="160"/>
      <c r="AA952" s="99"/>
      <c r="AB952" s="159"/>
      <c r="AC952" s="158"/>
      <c r="AD952" s="99"/>
      <c r="AE952" s="99"/>
      <c r="AF952" s="99"/>
      <c r="AG952" s="99"/>
      <c r="AH952" s="99"/>
      <c r="AI952" s="157"/>
      <c r="AJ952" s="99"/>
      <c r="AK952" s="99"/>
      <c r="AL952" s="99"/>
      <c r="AM952" s="99"/>
      <c r="AN952" s="161"/>
      <c r="AO952" s="99"/>
      <c r="AP952" s="99"/>
      <c r="AQ952" s="99"/>
      <c r="AR952" s="99"/>
      <c r="AS952" s="99"/>
      <c r="AT952" s="99"/>
      <c r="AU952" s="99"/>
      <c r="AV952" s="99"/>
      <c r="AW952" s="157"/>
      <c r="AX952" s="99"/>
      <c r="AY952" s="99"/>
      <c r="AZ952" s="99"/>
      <c r="BA952" s="99"/>
    </row>
    <row r="953" spans="1:53" ht="15.75" customHeight="1" x14ac:dyDescent="0.25">
      <c r="A953" s="99"/>
      <c r="B953" s="100"/>
      <c r="C953" s="99"/>
      <c r="D953" s="99"/>
      <c r="E953" s="99"/>
      <c r="F953" s="99"/>
      <c r="G953" s="99"/>
      <c r="H953" s="99"/>
      <c r="I953" s="99"/>
      <c r="J953" s="161"/>
      <c r="K953" s="161"/>
      <c r="L953" s="161"/>
      <c r="M953" s="161"/>
      <c r="N953" s="99"/>
      <c r="O953" s="99"/>
      <c r="P953" s="99"/>
      <c r="Q953" s="99"/>
      <c r="R953" s="99"/>
      <c r="S953" s="99"/>
      <c r="T953" s="99"/>
      <c r="U953" s="99"/>
      <c r="V953" s="99"/>
      <c r="W953" s="99"/>
      <c r="X953" s="99"/>
      <c r="Y953" s="99"/>
      <c r="Z953" s="160"/>
      <c r="AA953" s="99"/>
      <c r="AB953" s="159"/>
      <c r="AC953" s="158"/>
      <c r="AD953" s="99"/>
      <c r="AE953" s="99"/>
      <c r="AF953" s="99"/>
      <c r="AG953" s="99"/>
      <c r="AH953" s="99"/>
      <c r="AI953" s="157"/>
      <c r="AJ953" s="99"/>
      <c r="AK953" s="99"/>
      <c r="AL953" s="99"/>
      <c r="AM953" s="99"/>
      <c r="AN953" s="161"/>
      <c r="AO953" s="99"/>
      <c r="AP953" s="99"/>
      <c r="AQ953" s="99"/>
      <c r="AR953" s="99"/>
      <c r="AS953" s="99"/>
      <c r="AT953" s="99"/>
      <c r="AU953" s="99"/>
      <c r="AV953" s="99"/>
      <c r="AW953" s="157"/>
      <c r="AX953" s="99"/>
      <c r="AY953" s="99"/>
      <c r="AZ953" s="99"/>
      <c r="BA953" s="99"/>
    </row>
    <row r="954" spans="1:53" ht="15.75" customHeight="1" x14ac:dyDescent="0.25">
      <c r="A954" s="99"/>
      <c r="B954" s="100"/>
      <c r="C954" s="99"/>
      <c r="D954" s="99"/>
      <c r="E954" s="99"/>
      <c r="F954" s="99"/>
      <c r="G954" s="99"/>
      <c r="H954" s="99"/>
      <c r="I954" s="99"/>
      <c r="J954" s="161"/>
      <c r="K954" s="161"/>
      <c r="L954" s="161"/>
      <c r="M954" s="161"/>
      <c r="N954" s="99"/>
      <c r="O954" s="99"/>
      <c r="P954" s="99"/>
      <c r="Q954" s="99"/>
      <c r="R954" s="99"/>
      <c r="S954" s="99"/>
      <c r="T954" s="99"/>
      <c r="U954" s="99"/>
      <c r="V954" s="99"/>
      <c r="W954" s="99"/>
      <c r="X954" s="99"/>
      <c r="Y954" s="99"/>
      <c r="Z954" s="160"/>
      <c r="AA954" s="99"/>
      <c r="AB954" s="159"/>
      <c r="AC954" s="158"/>
      <c r="AD954" s="99"/>
      <c r="AE954" s="99"/>
      <c r="AF954" s="99"/>
      <c r="AG954" s="99"/>
      <c r="AH954" s="99"/>
      <c r="AI954" s="157"/>
      <c r="AJ954" s="99"/>
      <c r="AK954" s="99"/>
      <c r="AL954" s="99"/>
      <c r="AM954" s="99"/>
      <c r="AN954" s="161"/>
      <c r="AO954" s="99"/>
      <c r="AP954" s="99"/>
      <c r="AQ954" s="99"/>
      <c r="AR954" s="99"/>
      <c r="AS954" s="99"/>
      <c r="AT954" s="99"/>
      <c r="AU954" s="99"/>
      <c r="AV954" s="99"/>
      <c r="AW954" s="157"/>
      <c r="AX954" s="99"/>
      <c r="AY954" s="99"/>
      <c r="AZ954" s="99"/>
      <c r="BA954" s="99"/>
    </row>
    <row r="955" spans="1:53" ht="15.75" customHeight="1" x14ac:dyDescent="0.25">
      <c r="A955" s="99"/>
      <c r="B955" s="100"/>
      <c r="C955" s="99"/>
      <c r="D955" s="99"/>
      <c r="E955" s="99"/>
      <c r="F955" s="99"/>
      <c r="G955" s="99"/>
      <c r="H955" s="99"/>
      <c r="I955" s="99"/>
      <c r="J955" s="161"/>
      <c r="K955" s="161"/>
      <c r="L955" s="161"/>
      <c r="M955" s="161"/>
      <c r="N955" s="99"/>
      <c r="O955" s="99"/>
      <c r="P955" s="99"/>
      <c r="Q955" s="99"/>
      <c r="R955" s="99"/>
      <c r="S955" s="99"/>
      <c r="T955" s="99"/>
      <c r="U955" s="99"/>
      <c r="V955" s="99"/>
      <c r="W955" s="99"/>
      <c r="X955" s="99"/>
      <c r="Y955" s="99"/>
      <c r="Z955" s="160"/>
      <c r="AA955" s="99"/>
      <c r="AB955" s="159"/>
      <c r="AC955" s="158"/>
      <c r="AD955" s="99"/>
      <c r="AE955" s="99"/>
      <c r="AF955" s="99"/>
      <c r="AG955" s="99"/>
      <c r="AH955" s="99"/>
      <c r="AI955" s="157"/>
      <c r="AJ955" s="99"/>
      <c r="AK955" s="99"/>
      <c r="AL955" s="99"/>
      <c r="AM955" s="99"/>
      <c r="AN955" s="161"/>
      <c r="AO955" s="99"/>
      <c r="AP955" s="99"/>
      <c r="AQ955" s="99"/>
      <c r="AR955" s="99"/>
      <c r="AS955" s="99"/>
      <c r="AT955" s="99"/>
      <c r="AU955" s="99"/>
      <c r="AV955" s="99"/>
      <c r="AW955" s="157"/>
      <c r="AX955" s="99"/>
      <c r="AY955" s="99"/>
      <c r="AZ955" s="99"/>
      <c r="BA955" s="99"/>
    </row>
    <row r="956" spans="1:53" ht="15.75" customHeight="1" x14ac:dyDescent="0.25">
      <c r="A956" s="99"/>
      <c r="B956" s="100"/>
      <c r="C956" s="99"/>
      <c r="D956" s="99"/>
      <c r="E956" s="99"/>
      <c r="F956" s="99"/>
      <c r="G956" s="99"/>
      <c r="H956" s="99"/>
      <c r="I956" s="99"/>
      <c r="J956" s="161"/>
      <c r="K956" s="161"/>
      <c r="L956" s="161"/>
      <c r="M956" s="161"/>
      <c r="N956" s="99"/>
      <c r="O956" s="99"/>
      <c r="P956" s="99"/>
      <c r="Q956" s="99"/>
      <c r="R956" s="99"/>
      <c r="S956" s="99"/>
      <c r="T956" s="99"/>
      <c r="U956" s="99"/>
      <c r="V956" s="99"/>
      <c r="W956" s="99"/>
      <c r="X956" s="99"/>
      <c r="Y956" s="99"/>
      <c r="Z956" s="160"/>
      <c r="AA956" s="99"/>
      <c r="AB956" s="159"/>
      <c r="AC956" s="158"/>
      <c r="AD956" s="99"/>
      <c r="AE956" s="99"/>
      <c r="AF956" s="99"/>
      <c r="AG956" s="99"/>
      <c r="AH956" s="99"/>
      <c r="AI956" s="157"/>
      <c r="AJ956" s="99"/>
      <c r="AK956" s="99"/>
      <c r="AL956" s="99"/>
      <c r="AM956" s="99"/>
      <c r="AN956" s="161"/>
      <c r="AO956" s="99"/>
      <c r="AP956" s="99"/>
      <c r="AQ956" s="99"/>
      <c r="AR956" s="99"/>
      <c r="AS956" s="99"/>
      <c r="AT956" s="99"/>
      <c r="AU956" s="99"/>
      <c r="AV956" s="99"/>
      <c r="AW956" s="157"/>
      <c r="AX956" s="99"/>
      <c r="AY956" s="99"/>
      <c r="AZ956" s="99"/>
      <c r="BA956" s="99"/>
    </row>
    <row r="957" spans="1:53" ht="15.75" customHeight="1" x14ac:dyDescent="0.25">
      <c r="A957" s="99"/>
      <c r="B957" s="100"/>
      <c r="C957" s="99"/>
      <c r="D957" s="99"/>
      <c r="E957" s="99"/>
      <c r="F957" s="99"/>
      <c r="G957" s="99"/>
      <c r="H957" s="99"/>
      <c r="I957" s="99"/>
      <c r="J957" s="161"/>
      <c r="K957" s="161"/>
      <c r="L957" s="161"/>
      <c r="M957" s="161"/>
      <c r="N957" s="99"/>
      <c r="O957" s="99"/>
      <c r="P957" s="99"/>
      <c r="Q957" s="99"/>
      <c r="R957" s="99"/>
      <c r="S957" s="99"/>
      <c r="T957" s="99"/>
      <c r="U957" s="99"/>
      <c r="V957" s="99"/>
      <c r="W957" s="99"/>
      <c r="X957" s="99"/>
      <c r="Y957" s="99"/>
      <c r="Z957" s="160"/>
      <c r="AA957" s="99"/>
      <c r="AB957" s="159"/>
      <c r="AC957" s="158"/>
      <c r="AD957" s="99"/>
      <c r="AE957" s="99"/>
      <c r="AF957" s="99"/>
      <c r="AG957" s="99"/>
      <c r="AH957" s="99"/>
      <c r="AI957" s="157"/>
      <c r="AJ957" s="99"/>
      <c r="AK957" s="99"/>
      <c r="AL957" s="99"/>
      <c r="AM957" s="99"/>
      <c r="AN957" s="161"/>
      <c r="AO957" s="99"/>
      <c r="AP957" s="99"/>
      <c r="AQ957" s="99"/>
      <c r="AR957" s="99"/>
      <c r="AS957" s="99"/>
      <c r="AT957" s="99"/>
      <c r="AU957" s="99"/>
      <c r="AV957" s="99"/>
      <c r="AW957" s="157"/>
      <c r="AX957" s="99"/>
      <c r="AY957" s="99"/>
      <c r="AZ957" s="99"/>
      <c r="BA957" s="99"/>
    </row>
    <row r="958" spans="1:53" ht="15.75" customHeight="1" x14ac:dyDescent="0.25">
      <c r="A958" s="99"/>
      <c r="B958" s="100"/>
      <c r="C958" s="99"/>
      <c r="D958" s="99"/>
      <c r="E958" s="99"/>
      <c r="F958" s="99"/>
      <c r="G958" s="99"/>
      <c r="H958" s="99"/>
      <c r="I958" s="99"/>
      <c r="J958" s="161"/>
      <c r="K958" s="161"/>
      <c r="L958" s="161"/>
      <c r="M958" s="161"/>
      <c r="N958" s="99"/>
      <c r="O958" s="99"/>
      <c r="P958" s="99"/>
      <c r="Q958" s="99"/>
      <c r="R958" s="99"/>
      <c r="S958" s="99"/>
      <c r="T958" s="99"/>
      <c r="U958" s="99"/>
      <c r="V958" s="99"/>
      <c r="W958" s="99"/>
      <c r="X958" s="99"/>
      <c r="Y958" s="99"/>
      <c r="Z958" s="160"/>
      <c r="AA958" s="99"/>
      <c r="AB958" s="159"/>
      <c r="AC958" s="158"/>
      <c r="AD958" s="99"/>
      <c r="AE958" s="99"/>
      <c r="AF958" s="99"/>
      <c r="AG958" s="99"/>
      <c r="AH958" s="99"/>
      <c r="AI958" s="157"/>
      <c r="AJ958" s="99"/>
      <c r="AK958" s="99"/>
      <c r="AL958" s="99"/>
      <c r="AM958" s="99"/>
      <c r="AN958" s="161"/>
      <c r="AO958" s="99"/>
      <c r="AP958" s="99"/>
      <c r="AQ958" s="99"/>
      <c r="AR958" s="99"/>
      <c r="AS958" s="99"/>
      <c r="AT958" s="99"/>
      <c r="AU958" s="99"/>
      <c r="AV958" s="99"/>
      <c r="AW958" s="157"/>
      <c r="AX958" s="99"/>
      <c r="AY958" s="99"/>
      <c r="AZ958" s="99"/>
      <c r="BA958" s="99"/>
    </row>
    <row r="959" spans="1:53" ht="15.75" customHeight="1" x14ac:dyDescent="0.25">
      <c r="A959" s="99"/>
      <c r="B959" s="100"/>
      <c r="C959" s="99"/>
      <c r="D959" s="99"/>
      <c r="E959" s="99"/>
      <c r="F959" s="99"/>
      <c r="G959" s="99"/>
      <c r="H959" s="99"/>
      <c r="I959" s="99"/>
      <c r="J959" s="161"/>
      <c r="K959" s="161"/>
      <c r="L959" s="161"/>
      <c r="M959" s="161"/>
      <c r="N959" s="99"/>
      <c r="O959" s="99"/>
      <c r="P959" s="99"/>
      <c r="Q959" s="99"/>
      <c r="R959" s="99"/>
      <c r="S959" s="99"/>
      <c r="T959" s="99"/>
      <c r="U959" s="99"/>
      <c r="V959" s="99"/>
      <c r="W959" s="99"/>
      <c r="X959" s="99"/>
      <c r="Y959" s="99"/>
      <c r="Z959" s="160"/>
      <c r="AA959" s="99"/>
      <c r="AB959" s="159"/>
      <c r="AC959" s="158"/>
      <c r="AD959" s="99"/>
      <c r="AE959" s="99"/>
      <c r="AF959" s="99"/>
      <c r="AG959" s="99"/>
      <c r="AH959" s="99"/>
      <c r="AI959" s="157"/>
      <c r="AJ959" s="99"/>
      <c r="AK959" s="99"/>
      <c r="AL959" s="99"/>
      <c r="AM959" s="99"/>
      <c r="AN959" s="161"/>
      <c r="AO959" s="99"/>
      <c r="AP959" s="99"/>
      <c r="AQ959" s="99"/>
      <c r="AR959" s="99"/>
      <c r="AS959" s="99"/>
      <c r="AT959" s="99"/>
      <c r="AU959" s="99"/>
      <c r="AV959" s="99"/>
      <c r="AW959" s="157"/>
      <c r="AX959" s="99"/>
      <c r="AY959" s="99"/>
      <c r="AZ959" s="99"/>
      <c r="BA959" s="99"/>
    </row>
    <row r="960" spans="1:53" ht="15.75" customHeight="1" x14ac:dyDescent="0.25">
      <c r="A960" s="99"/>
      <c r="B960" s="100"/>
      <c r="C960" s="99"/>
      <c r="D960" s="99"/>
      <c r="E960" s="99"/>
      <c r="F960" s="99"/>
      <c r="G960" s="99"/>
      <c r="H960" s="99"/>
      <c r="I960" s="99"/>
      <c r="J960" s="161"/>
      <c r="K960" s="161"/>
      <c r="L960" s="161"/>
      <c r="M960" s="161"/>
      <c r="N960" s="99"/>
      <c r="O960" s="99"/>
      <c r="P960" s="99"/>
      <c r="Q960" s="99"/>
      <c r="R960" s="99"/>
      <c r="S960" s="99"/>
      <c r="T960" s="99"/>
      <c r="U960" s="99"/>
      <c r="V960" s="99"/>
      <c r="W960" s="99"/>
      <c r="X960" s="99"/>
      <c r="Y960" s="99"/>
      <c r="Z960" s="160"/>
      <c r="AA960" s="99"/>
      <c r="AB960" s="159"/>
      <c r="AC960" s="158"/>
      <c r="AD960" s="99"/>
      <c r="AE960" s="99"/>
      <c r="AF960" s="99"/>
      <c r="AG960" s="99"/>
      <c r="AH960" s="99"/>
      <c r="AI960" s="157"/>
      <c r="AJ960" s="99"/>
      <c r="AK960" s="99"/>
      <c r="AL960" s="99"/>
      <c r="AM960" s="99"/>
      <c r="AN960" s="161"/>
      <c r="AO960" s="99"/>
      <c r="AP960" s="99"/>
      <c r="AQ960" s="99"/>
      <c r="AR960" s="99"/>
      <c r="AS960" s="99"/>
      <c r="AT960" s="99"/>
      <c r="AU960" s="99"/>
      <c r="AV960" s="99"/>
      <c r="AW960" s="157"/>
      <c r="AX960" s="99"/>
      <c r="AY960" s="99"/>
      <c r="AZ960" s="99"/>
      <c r="BA960" s="99"/>
    </row>
    <row r="961" spans="1:53" ht="15.75" customHeight="1" x14ac:dyDescent="0.25">
      <c r="A961" s="99"/>
      <c r="B961" s="100"/>
      <c r="C961" s="99"/>
      <c r="D961" s="99"/>
      <c r="E961" s="99"/>
      <c r="F961" s="99"/>
      <c r="G961" s="99"/>
      <c r="H961" s="99"/>
      <c r="I961" s="99"/>
      <c r="J961" s="161"/>
      <c r="K961" s="161"/>
      <c r="L961" s="161"/>
      <c r="M961" s="161"/>
      <c r="N961" s="99"/>
      <c r="O961" s="99"/>
      <c r="P961" s="99"/>
      <c r="Q961" s="99"/>
      <c r="R961" s="99"/>
      <c r="S961" s="99"/>
      <c r="T961" s="99"/>
      <c r="U961" s="99"/>
      <c r="V961" s="99"/>
      <c r="W961" s="99"/>
      <c r="X961" s="99"/>
      <c r="Y961" s="99"/>
      <c r="Z961" s="160"/>
      <c r="AA961" s="99"/>
      <c r="AB961" s="159"/>
      <c r="AC961" s="158"/>
      <c r="AD961" s="99"/>
      <c r="AE961" s="99"/>
      <c r="AF961" s="99"/>
      <c r="AG961" s="99"/>
      <c r="AH961" s="99"/>
      <c r="AI961" s="157"/>
      <c r="AJ961" s="99"/>
      <c r="AK961" s="99"/>
      <c r="AL961" s="99"/>
      <c r="AM961" s="99"/>
      <c r="AN961" s="161"/>
      <c r="AO961" s="99"/>
      <c r="AP961" s="99"/>
      <c r="AQ961" s="99"/>
      <c r="AR961" s="99"/>
      <c r="AS961" s="99"/>
      <c r="AT961" s="99"/>
      <c r="AU961" s="99"/>
      <c r="AV961" s="99"/>
      <c r="AW961" s="157"/>
      <c r="AX961" s="99"/>
      <c r="AY961" s="99"/>
      <c r="AZ961" s="99"/>
      <c r="BA961" s="99"/>
    </row>
    <row r="962" spans="1:53" ht="15.75" customHeight="1" x14ac:dyDescent="0.25">
      <c r="A962" s="99"/>
      <c r="B962" s="100"/>
      <c r="C962" s="99"/>
      <c r="D962" s="99"/>
      <c r="E962" s="99"/>
      <c r="F962" s="99"/>
      <c r="G962" s="99"/>
      <c r="H962" s="99"/>
      <c r="I962" s="99"/>
      <c r="J962" s="161"/>
      <c r="K962" s="161"/>
      <c r="L962" s="161"/>
      <c r="M962" s="161"/>
      <c r="N962" s="99"/>
      <c r="O962" s="99"/>
      <c r="P962" s="99"/>
      <c r="Q962" s="99"/>
      <c r="R962" s="99"/>
      <c r="S962" s="99"/>
      <c r="T962" s="99"/>
      <c r="U962" s="99"/>
      <c r="V962" s="99"/>
      <c r="W962" s="99"/>
      <c r="X962" s="99"/>
      <c r="Y962" s="99"/>
      <c r="Z962" s="160"/>
      <c r="AA962" s="99"/>
      <c r="AB962" s="159"/>
      <c r="AC962" s="158"/>
      <c r="AD962" s="99"/>
      <c r="AE962" s="99"/>
      <c r="AF962" s="99"/>
      <c r="AG962" s="99"/>
      <c r="AH962" s="99"/>
      <c r="AI962" s="157"/>
      <c r="AJ962" s="99"/>
      <c r="AK962" s="99"/>
      <c r="AL962" s="99"/>
      <c r="AM962" s="99"/>
      <c r="AN962" s="161"/>
      <c r="AO962" s="99"/>
      <c r="AP962" s="99"/>
      <c r="AQ962" s="99"/>
      <c r="AR962" s="99"/>
      <c r="AS962" s="99"/>
      <c r="AT962" s="99"/>
      <c r="AU962" s="99"/>
      <c r="AV962" s="99"/>
      <c r="AW962" s="157"/>
      <c r="AX962" s="99"/>
      <c r="AY962" s="99"/>
      <c r="AZ962" s="99"/>
      <c r="BA962" s="99"/>
    </row>
    <row r="963" spans="1:53" ht="15.75" customHeight="1" x14ac:dyDescent="0.25">
      <c r="A963" s="99"/>
      <c r="B963" s="100"/>
      <c r="C963" s="99"/>
      <c r="D963" s="99"/>
      <c r="E963" s="99"/>
      <c r="F963" s="99"/>
      <c r="G963" s="99"/>
      <c r="H963" s="99"/>
      <c r="I963" s="99"/>
      <c r="J963" s="161"/>
      <c r="K963" s="161"/>
      <c r="L963" s="161"/>
      <c r="M963" s="161"/>
      <c r="N963" s="99"/>
      <c r="O963" s="99"/>
      <c r="P963" s="99"/>
      <c r="Q963" s="99"/>
      <c r="R963" s="99"/>
      <c r="S963" s="99"/>
      <c r="T963" s="99"/>
      <c r="U963" s="99"/>
      <c r="V963" s="99"/>
      <c r="W963" s="99"/>
      <c r="X963" s="99"/>
      <c r="Y963" s="99"/>
      <c r="Z963" s="160"/>
      <c r="AA963" s="99"/>
      <c r="AB963" s="159"/>
      <c r="AC963" s="158"/>
      <c r="AD963" s="99"/>
      <c r="AE963" s="99"/>
      <c r="AF963" s="99"/>
      <c r="AG963" s="99"/>
      <c r="AH963" s="99"/>
      <c r="AI963" s="157"/>
      <c r="AJ963" s="99"/>
      <c r="AK963" s="99"/>
      <c r="AL963" s="99"/>
      <c r="AM963" s="99"/>
      <c r="AN963" s="161"/>
      <c r="AO963" s="99"/>
      <c r="AP963" s="99"/>
      <c r="AQ963" s="99"/>
      <c r="AR963" s="99"/>
      <c r="AS963" s="99"/>
      <c r="AT963" s="99"/>
      <c r="AU963" s="99"/>
      <c r="AV963" s="99"/>
      <c r="AW963" s="157"/>
      <c r="AX963" s="99"/>
      <c r="AY963" s="99"/>
      <c r="AZ963" s="99"/>
      <c r="BA963" s="99"/>
    </row>
    <row r="964" spans="1:53" ht="15.75" customHeight="1" x14ac:dyDescent="0.25">
      <c r="A964" s="99"/>
      <c r="B964" s="100"/>
      <c r="C964" s="99"/>
      <c r="D964" s="99"/>
      <c r="E964" s="99"/>
      <c r="F964" s="99"/>
      <c r="G964" s="99"/>
      <c r="H964" s="99"/>
      <c r="I964" s="99"/>
      <c r="J964" s="161"/>
      <c r="K964" s="161"/>
      <c r="L964" s="161"/>
      <c r="M964" s="161"/>
      <c r="N964" s="99"/>
      <c r="O964" s="99"/>
      <c r="P964" s="99"/>
      <c r="Q964" s="99"/>
      <c r="R964" s="99"/>
      <c r="S964" s="99"/>
      <c r="T964" s="99"/>
      <c r="U964" s="99"/>
      <c r="V964" s="99"/>
      <c r="W964" s="99"/>
      <c r="X964" s="99"/>
      <c r="Y964" s="99"/>
      <c r="Z964" s="160"/>
      <c r="AA964" s="99"/>
      <c r="AB964" s="159"/>
      <c r="AC964" s="158"/>
      <c r="AD964" s="99"/>
      <c r="AE964" s="99"/>
      <c r="AF964" s="99"/>
      <c r="AG964" s="99"/>
      <c r="AH964" s="99"/>
      <c r="AI964" s="157"/>
      <c r="AJ964" s="99"/>
      <c r="AK964" s="99"/>
      <c r="AL964" s="99"/>
      <c r="AM964" s="99"/>
      <c r="AN964" s="161"/>
      <c r="AO964" s="99"/>
      <c r="AP964" s="99"/>
      <c r="AQ964" s="99"/>
      <c r="AR964" s="99"/>
      <c r="AS964" s="99"/>
      <c r="AT964" s="99"/>
      <c r="AU964" s="99"/>
      <c r="AV964" s="99"/>
      <c r="AW964" s="157"/>
      <c r="AX964" s="99"/>
      <c r="AY964" s="99"/>
      <c r="AZ964" s="99"/>
      <c r="BA964" s="99"/>
    </row>
    <row r="965" spans="1:53" ht="15.75" customHeight="1" x14ac:dyDescent="0.25">
      <c r="A965" s="99"/>
      <c r="B965" s="100"/>
      <c r="C965" s="99"/>
      <c r="D965" s="99"/>
      <c r="E965" s="99"/>
      <c r="F965" s="99"/>
      <c r="G965" s="99"/>
      <c r="H965" s="99"/>
      <c r="I965" s="99"/>
      <c r="J965" s="161"/>
      <c r="K965" s="161"/>
      <c r="L965" s="161"/>
      <c r="M965" s="161"/>
      <c r="N965" s="99"/>
      <c r="O965" s="99"/>
      <c r="P965" s="99"/>
      <c r="Q965" s="99"/>
      <c r="R965" s="99"/>
      <c r="S965" s="99"/>
      <c r="T965" s="99"/>
      <c r="U965" s="99"/>
      <c r="V965" s="99"/>
      <c r="W965" s="99"/>
      <c r="X965" s="99"/>
      <c r="Y965" s="99"/>
      <c r="Z965" s="160"/>
      <c r="AA965" s="99"/>
      <c r="AB965" s="159"/>
      <c r="AC965" s="158"/>
      <c r="AD965" s="99"/>
      <c r="AE965" s="99"/>
      <c r="AF965" s="99"/>
      <c r="AG965" s="99"/>
      <c r="AH965" s="99"/>
      <c r="AI965" s="157"/>
      <c r="AJ965" s="99"/>
      <c r="AK965" s="99"/>
      <c r="AL965" s="99"/>
      <c r="AM965" s="99"/>
      <c r="AN965" s="161"/>
      <c r="AO965" s="99"/>
      <c r="AP965" s="99"/>
      <c r="AQ965" s="99"/>
      <c r="AR965" s="99"/>
      <c r="AS965" s="99"/>
      <c r="AT965" s="99"/>
      <c r="AU965" s="99"/>
      <c r="AV965" s="99"/>
      <c r="AW965" s="157"/>
      <c r="AX965" s="99"/>
      <c r="AY965" s="99"/>
      <c r="AZ965" s="99"/>
      <c r="BA965" s="99"/>
    </row>
    <row r="966" spans="1:53" ht="15.75" customHeight="1" x14ac:dyDescent="0.25">
      <c r="A966" s="99"/>
      <c r="B966" s="100"/>
      <c r="C966" s="99"/>
      <c r="D966" s="99"/>
      <c r="E966" s="99"/>
      <c r="F966" s="99"/>
      <c r="G966" s="99"/>
      <c r="H966" s="99"/>
      <c r="I966" s="99"/>
      <c r="J966" s="161"/>
      <c r="K966" s="161"/>
      <c r="L966" s="161"/>
      <c r="M966" s="161"/>
      <c r="N966" s="99"/>
      <c r="O966" s="99"/>
      <c r="P966" s="99"/>
      <c r="Q966" s="99"/>
      <c r="R966" s="99"/>
      <c r="S966" s="99"/>
      <c r="T966" s="99"/>
      <c r="U966" s="99"/>
      <c r="V966" s="99"/>
      <c r="W966" s="99"/>
      <c r="X966" s="99"/>
      <c r="Y966" s="99"/>
      <c r="Z966" s="160"/>
      <c r="AA966" s="99"/>
      <c r="AB966" s="159"/>
      <c r="AC966" s="158"/>
      <c r="AD966" s="99"/>
      <c r="AE966" s="99"/>
      <c r="AF966" s="99"/>
      <c r="AG966" s="99"/>
      <c r="AH966" s="99"/>
      <c r="AI966" s="157"/>
      <c r="AJ966" s="99"/>
      <c r="AK966" s="99"/>
      <c r="AL966" s="99"/>
      <c r="AM966" s="99"/>
      <c r="AN966" s="161"/>
      <c r="AO966" s="99"/>
      <c r="AP966" s="99"/>
      <c r="AQ966" s="99"/>
      <c r="AR966" s="99"/>
      <c r="AS966" s="99"/>
      <c r="AT966" s="99"/>
      <c r="AU966" s="99"/>
      <c r="AV966" s="99"/>
      <c r="AW966" s="157"/>
      <c r="AX966" s="99"/>
      <c r="AY966" s="99"/>
      <c r="AZ966" s="99"/>
      <c r="BA966" s="99"/>
    </row>
    <row r="967" spans="1:53" ht="15.75" customHeight="1" x14ac:dyDescent="0.25">
      <c r="A967" s="99"/>
      <c r="B967" s="100"/>
      <c r="C967" s="99"/>
      <c r="D967" s="99"/>
      <c r="E967" s="99"/>
      <c r="F967" s="99"/>
      <c r="G967" s="99"/>
      <c r="H967" s="99"/>
      <c r="I967" s="99"/>
      <c r="J967" s="161"/>
      <c r="K967" s="161"/>
      <c r="L967" s="161"/>
      <c r="M967" s="161"/>
      <c r="N967" s="99"/>
      <c r="O967" s="99"/>
      <c r="P967" s="99"/>
      <c r="Q967" s="99"/>
      <c r="R967" s="99"/>
      <c r="S967" s="99"/>
      <c r="T967" s="99"/>
      <c r="U967" s="99"/>
      <c r="V967" s="99"/>
      <c r="W967" s="99"/>
      <c r="X967" s="99"/>
      <c r="Y967" s="99"/>
      <c r="Z967" s="160"/>
      <c r="AA967" s="99"/>
      <c r="AB967" s="159"/>
      <c r="AC967" s="158"/>
      <c r="AD967" s="99"/>
      <c r="AE967" s="99"/>
      <c r="AF967" s="99"/>
      <c r="AG967" s="99"/>
      <c r="AH967" s="99"/>
      <c r="AI967" s="157"/>
      <c r="AJ967" s="99"/>
      <c r="AK967" s="99"/>
      <c r="AL967" s="99"/>
      <c r="AM967" s="99"/>
      <c r="AN967" s="161"/>
      <c r="AO967" s="99"/>
      <c r="AP967" s="99"/>
      <c r="AQ967" s="99"/>
      <c r="AR967" s="99"/>
      <c r="AS967" s="99"/>
      <c r="AT967" s="99"/>
      <c r="AU967" s="99"/>
      <c r="AV967" s="99"/>
      <c r="AW967" s="157"/>
      <c r="AX967" s="99"/>
      <c r="AY967" s="99"/>
      <c r="AZ967" s="99"/>
      <c r="BA967" s="99"/>
    </row>
    <row r="968" spans="1:53" ht="15.75" customHeight="1" x14ac:dyDescent="0.25">
      <c r="A968" s="99"/>
      <c r="B968" s="100"/>
      <c r="C968" s="99"/>
      <c r="D968" s="99"/>
      <c r="E968" s="99"/>
      <c r="F968" s="99"/>
      <c r="G968" s="99"/>
      <c r="H968" s="99"/>
      <c r="I968" s="99"/>
      <c r="J968" s="161"/>
      <c r="K968" s="161"/>
      <c r="L968" s="161"/>
      <c r="M968" s="161"/>
      <c r="N968" s="99"/>
      <c r="O968" s="99"/>
      <c r="P968" s="99"/>
      <c r="Q968" s="99"/>
      <c r="R968" s="99"/>
      <c r="S968" s="99"/>
      <c r="T968" s="99"/>
      <c r="U968" s="99"/>
      <c r="V968" s="99"/>
      <c r="W968" s="99"/>
      <c r="X968" s="99"/>
      <c r="Y968" s="99"/>
      <c r="Z968" s="160"/>
      <c r="AA968" s="99"/>
      <c r="AB968" s="159"/>
      <c r="AC968" s="158"/>
      <c r="AD968" s="99"/>
      <c r="AE968" s="99"/>
      <c r="AF968" s="99"/>
      <c r="AG968" s="99"/>
      <c r="AH968" s="99"/>
      <c r="AI968" s="157"/>
      <c r="AJ968" s="99"/>
      <c r="AK968" s="99"/>
      <c r="AL968" s="99"/>
      <c r="AM968" s="99"/>
      <c r="AN968" s="161"/>
      <c r="AO968" s="99"/>
      <c r="AP968" s="99"/>
      <c r="AQ968" s="99"/>
      <c r="AR968" s="99"/>
      <c r="AS968" s="99"/>
      <c r="AT968" s="99"/>
      <c r="AU968" s="99"/>
      <c r="AV968" s="99"/>
      <c r="AW968" s="157"/>
      <c r="AX968" s="99"/>
      <c r="AY968" s="99"/>
      <c r="AZ968" s="99"/>
      <c r="BA968" s="99"/>
    </row>
    <row r="969" spans="1:53" ht="15.75" customHeight="1" x14ac:dyDescent="0.25">
      <c r="A969" s="99"/>
      <c r="B969" s="100"/>
      <c r="C969" s="99"/>
      <c r="D969" s="99"/>
      <c r="E969" s="99"/>
      <c r="F969" s="99"/>
      <c r="G969" s="99"/>
      <c r="H969" s="99"/>
      <c r="I969" s="99"/>
      <c r="J969" s="161"/>
      <c r="K969" s="161"/>
      <c r="L969" s="161"/>
      <c r="M969" s="161"/>
      <c r="N969" s="99"/>
      <c r="O969" s="99"/>
      <c r="P969" s="99"/>
      <c r="Q969" s="99"/>
      <c r="R969" s="99"/>
      <c r="S969" s="99"/>
      <c r="T969" s="99"/>
      <c r="U969" s="99"/>
      <c r="V969" s="99"/>
      <c r="W969" s="99"/>
      <c r="X969" s="99"/>
      <c r="Y969" s="99"/>
      <c r="Z969" s="160"/>
      <c r="AA969" s="99"/>
      <c r="AB969" s="159"/>
      <c r="AC969" s="158"/>
      <c r="AD969" s="99"/>
      <c r="AE969" s="99"/>
      <c r="AF969" s="99"/>
      <c r="AG969" s="99"/>
      <c r="AH969" s="99"/>
      <c r="AI969" s="157"/>
      <c r="AJ969" s="99"/>
      <c r="AK969" s="99"/>
      <c r="AL969" s="99"/>
      <c r="AM969" s="99"/>
      <c r="AN969" s="161"/>
      <c r="AO969" s="99"/>
      <c r="AP969" s="99"/>
      <c r="AQ969" s="99"/>
      <c r="AR969" s="99"/>
      <c r="AS969" s="99"/>
      <c r="AT969" s="99"/>
      <c r="AU969" s="99"/>
      <c r="AV969" s="99"/>
      <c r="AW969" s="157"/>
      <c r="AX969" s="99"/>
      <c r="AY969" s="99"/>
      <c r="AZ969" s="99"/>
      <c r="BA969" s="99"/>
    </row>
    <row r="970" spans="1:53" ht="15.75" customHeight="1" x14ac:dyDescent="0.25">
      <c r="A970" s="99"/>
      <c r="B970" s="100"/>
      <c r="C970" s="99"/>
      <c r="D970" s="99"/>
      <c r="E970" s="99"/>
      <c r="F970" s="99"/>
      <c r="G970" s="99"/>
      <c r="H970" s="99"/>
      <c r="I970" s="99"/>
      <c r="J970" s="161"/>
      <c r="K970" s="161"/>
      <c r="L970" s="161"/>
      <c r="M970" s="161"/>
      <c r="N970" s="99"/>
      <c r="O970" s="99"/>
      <c r="P970" s="99"/>
      <c r="Q970" s="99"/>
      <c r="R970" s="99"/>
      <c r="S970" s="99"/>
      <c r="T970" s="99"/>
      <c r="U970" s="99"/>
      <c r="V970" s="99"/>
      <c r="W970" s="99"/>
      <c r="X970" s="99"/>
      <c r="Y970" s="99"/>
      <c r="Z970" s="160"/>
      <c r="AA970" s="99"/>
      <c r="AB970" s="159"/>
      <c r="AC970" s="158"/>
      <c r="AD970" s="99"/>
      <c r="AE970" s="99"/>
      <c r="AF970" s="99"/>
      <c r="AG970" s="99"/>
      <c r="AH970" s="99"/>
      <c r="AI970" s="157"/>
      <c r="AJ970" s="99"/>
      <c r="AK970" s="99"/>
      <c r="AL970" s="99"/>
      <c r="AM970" s="99"/>
      <c r="AN970" s="161"/>
      <c r="AO970" s="99"/>
      <c r="AP970" s="99"/>
      <c r="AQ970" s="99"/>
      <c r="AR970" s="99"/>
      <c r="AS970" s="99"/>
      <c r="AT970" s="99"/>
      <c r="AU970" s="99"/>
      <c r="AV970" s="99"/>
      <c r="AW970" s="157"/>
      <c r="AX970" s="99"/>
      <c r="AY970" s="99"/>
      <c r="AZ970" s="99"/>
      <c r="BA970" s="99"/>
    </row>
    <row r="971" spans="1:53" ht="15.75" customHeight="1" x14ac:dyDescent="0.25">
      <c r="A971" s="99"/>
      <c r="B971" s="100"/>
      <c r="C971" s="99"/>
      <c r="D971" s="99"/>
      <c r="E971" s="99"/>
      <c r="F971" s="99"/>
      <c r="G971" s="99"/>
      <c r="H971" s="99"/>
      <c r="I971" s="99"/>
      <c r="J971" s="161"/>
      <c r="K971" s="161"/>
      <c r="L971" s="161"/>
      <c r="M971" s="161"/>
      <c r="N971" s="99"/>
      <c r="O971" s="99"/>
      <c r="P971" s="99"/>
      <c r="Q971" s="99"/>
      <c r="R971" s="99"/>
      <c r="S971" s="99"/>
      <c r="T971" s="99"/>
      <c r="U971" s="99"/>
      <c r="V971" s="99"/>
      <c r="W971" s="99"/>
      <c r="X971" s="99"/>
      <c r="Y971" s="99"/>
      <c r="Z971" s="160"/>
      <c r="AA971" s="99"/>
      <c r="AB971" s="159"/>
      <c r="AC971" s="158"/>
      <c r="AD971" s="99"/>
      <c r="AE971" s="99"/>
      <c r="AF971" s="99"/>
      <c r="AG971" s="99"/>
      <c r="AH971" s="99"/>
      <c r="AI971" s="157"/>
      <c r="AJ971" s="99"/>
      <c r="AK971" s="99"/>
      <c r="AL971" s="99"/>
      <c r="AM971" s="99"/>
      <c r="AN971" s="161"/>
      <c r="AO971" s="99"/>
      <c r="AP971" s="99"/>
      <c r="AQ971" s="99"/>
      <c r="AR971" s="99"/>
      <c r="AS971" s="99"/>
      <c r="AT971" s="99"/>
      <c r="AU971" s="99"/>
      <c r="AV971" s="99"/>
      <c r="AW971" s="157"/>
      <c r="AX971" s="99"/>
      <c r="AY971" s="99"/>
      <c r="AZ971" s="99"/>
      <c r="BA971" s="99"/>
    </row>
    <row r="972" spans="1:53" ht="15.75" customHeight="1" x14ac:dyDescent="0.25">
      <c r="A972" s="99"/>
      <c r="B972" s="100"/>
      <c r="C972" s="99"/>
      <c r="D972" s="99"/>
      <c r="E972" s="99"/>
      <c r="F972" s="99"/>
      <c r="G972" s="99"/>
      <c r="H972" s="99"/>
      <c r="I972" s="99"/>
      <c r="J972" s="161"/>
      <c r="K972" s="161"/>
      <c r="L972" s="161"/>
      <c r="M972" s="161"/>
      <c r="N972" s="99"/>
      <c r="O972" s="99"/>
      <c r="P972" s="99"/>
      <c r="Q972" s="99"/>
      <c r="R972" s="99"/>
      <c r="S972" s="99"/>
      <c r="T972" s="99"/>
      <c r="U972" s="99"/>
      <c r="V972" s="99"/>
      <c r="W972" s="99"/>
      <c r="X972" s="99"/>
      <c r="Y972" s="99"/>
      <c r="Z972" s="160"/>
      <c r="AA972" s="99"/>
      <c r="AB972" s="159"/>
      <c r="AC972" s="158"/>
      <c r="AD972" s="99"/>
      <c r="AE972" s="99"/>
      <c r="AF972" s="99"/>
      <c r="AG972" s="99"/>
      <c r="AH972" s="99"/>
      <c r="AI972" s="157"/>
      <c r="AJ972" s="99"/>
      <c r="AK972" s="99"/>
      <c r="AL972" s="99"/>
      <c r="AM972" s="99"/>
      <c r="AN972" s="161"/>
      <c r="AO972" s="99"/>
      <c r="AP972" s="99"/>
      <c r="AQ972" s="99"/>
      <c r="AR972" s="99"/>
      <c r="AS972" s="99"/>
      <c r="AT972" s="99"/>
      <c r="AU972" s="99"/>
      <c r="AV972" s="99"/>
      <c r="AW972" s="157"/>
      <c r="AX972" s="99"/>
      <c r="AY972" s="99"/>
      <c r="AZ972" s="99"/>
      <c r="BA972" s="99"/>
    </row>
    <row r="973" spans="1:53" ht="15.75" customHeight="1" x14ac:dyDescent="0.25">
      <c r="A973" s="99"/>
      <c r="B973" s="100"/>
      <c r="C973" s="99"/>
      <c r="D973" s="99"/>
      <c r="E973" s="99"/>
      <c r="F973" s="99"/>
      <c r="G973" s="99"/>
      <c r="H973" s="99"/>
      <c r="I973" s="99"/>
      <c r="J973" s="161"/>
      <c r="K973" s="161"/>
      <c r="L973" s="161"/>
      <c r="M973" s="161"/>
      <c r="N973" s="99"/>
      <c r="O973" s="99"/>
      <c r="P973" s="99"/>
      <c r="Q973" s="99"/>
      <c r="R973" s="99"/>
      <c r="S973" s="99"/>
      <c r="T973" s="99"/>
      <c r="U973" s="99"/>
      <c r="V973" s="99"/>
      <c r="W973" s="99"/>
      <c r="X973" s="99"/>
      <c r="Y973" s="99"/>
      <c r="Z973" s="160"/>
      <c r="AA973" s="99"/>
      <c r="AB973" s="159"/>
      <c r="AC973" s="158"/>
      <c r="AD973" s="99"/>
      <c r="AE973" s="99"/>
      <c r="AF973" s="99"/>
      <c r="AG973" s="99"/>
      <c r="AH973" s="99"/>
      <c r="AI973" s="157"/>
      <c r="AJ973" s="99"/>
      <c r="AK973" s="99"/>
      <c r="AL973" s="99"/>
      <c r="AM973" s="99"/>
      <c r="AN973" s="161"/>
      <c r="AO973" s="99"/>
      <c r="AP973" s="99"/>
      <c r="AQ973" s="99"/>
      <c r="AR973" s="99"/>
      <c r="AS973" s="99"/>
      <c r="AT973" s="99"/>
      <c r="AU973" s="99"/>
      <c r="AV973" s="99"/>
      <c r="AW973" s="157"/>
      <c r="AX973" s="99"/>
      <c r="AY973" s="99"/>
      <c r="AZ973" s="99"/>
      <c r="BA973" s="99"/>
    </row>
    <row r="974" spans="1:53" ht="15.75" customHeight="1" x14ac:dyDescent="0.25">
      <c r="A974" s="99"/>
      <c r="B974" s="100"/>
      <c r="C974" s="99"/>
      <c r="D974" s="99"/>
      <c r="E974" s="99"/>
      <c r="F974" s="99"/>
      <c r="G974" s="99"/>
      <c r="H974" s="99"/>
      <c r="I974" s="99"/>
      <c r="J974" s="161"/>
      <c r="K974" s="161"/>
      <c r="L974" s="161"/>
      <c r="M974" s="161"/>
      <c r="N974" s="99"/>
      <c r="O974" s="99"/>
      <c r="P974" s="99"/>
      <c r="Q974" s="99"/>
      <c r="R974" s="99"/>
      <c r="S974" s="99"/>
      <c r="T974" s="99"/>
      <c r="U974" s="99"/>
      <c r="V974" s="99"/>
      <c r="W974" s="99"/>
      <c r="X974" s="99"/>
      <c r="Y974" s="99"/>
      <c r="Z974" s="160"/>
      <c r="AA974" s="99"/>
      <c r="AB974" s="159"/>
      <c r="AC974" s="158"/>
      <c r="AD974" s="99"/>
      <c r="AE974" s="99"/>
      <c r="AF974" s="99"/>
      <c r="AG974" s="99"/>
      <c r="AH974" s="99"/>
      <c r="AI974" s="157"/>
      <c r="AJ974" s="99"/>
      <c r="AK974" s="99"/>
      <c r="AL974" s="99"/>
      <c r="AM974" s="99"/>
      <c r="AN974" s="161"/>
      <c r="AO974" s="99"/>
      <c r="AP974" s="99"/>
      <c r="AQ974" s="99"/>
      <c r="AR974" s="99"/>
      <c r="AS974" s="99"/>
      <c r="AT974" s="99"/>
      <c r="AU974" s="99"/>
      <c r="AV974" s="99"/>
      <c r="AW974" s="157"/>
      <c r="AX974" s="99"/>
      <c r="AY974" s="99"/>
      <c r="AZ974" s="99"/>
      <c r="BA974" s="99"/>
    </row>
    <row r="975" spans="1:53" ht="15.75" customHeight="1" x14ac:dyDescent="0.25">
      <c r="A975" s="99"/>
      <c r="B975" s="100"/>
      <c r="C975" s="99"/>
      <c r="D975" s="99"/>
      <c r="E975" s="99"/>
      <c r="F975" s="99"/>
      <c r="G975" s="99"/>
      <c r="H975" s="99"/>
      <c r="I975" s="99"/>
      <c r="J975" s="161"/>
      <c r="K975" s="161"/>
      <c r="L975" s="161"/>
      <c r="M975" s="161"/>
      <c r="N975" s="99"/>
      <c r="O975" s="99"/>
      <c r="P975" s="99"/>
      <c r="Q975" s="99"/>
      <c r="R975" s="99"/>
      <c r="S975" s="99"/>
      <c r="T975" s="99"/>
      <c r="U975" s="99"/>
      <c r="V975" s="99"/>
      <c r="W975" s="99"/>
      <c r="X975" s="99"/>
      <c r="Y975" s="99"/>
      <c r="Z975" s="160"/>
      <c r="AA975" s="99"/>
      <c r="AB975" s="159"/>
      <c r="AC975" s="158"/>
      <c r="AD975" s="99"/>
      <c r="AE975" s="99"/>
      <c r="AF975" s="99"/>
      <c r="AG975" s="99"/>
      <c r="AH975" s="99"/>
      <c r="AI975" s="157"/>
      <c r="AJ975" s="99"/>
      <c r="AK975" s="99"/>
      <c r="AL975" s="99"/>
      <c r="AM975" s="99"/>
      <c r="AN975" s="161"/>
      <c r="AO975" s="99"/>
      <c r="AP975" s="99"/>
      <c r="AQ975" s="99"/>
      <c r="AR975" s="99"/>
      <c r="AS975" s="99"/>
      <c r="AT975" s="99"/>
      <c r="AU975" s="99"/>
      <c r="AV975" s="99"/>
      <c r="AW975" s="157"/>
      <c r="AX975" s="99"/>
      <c r="AY975" s="99"/>
      <c r="AZ975" s="99"/>
      <c r="BA975" s="99"/>
    </row>
    <row r="976" spans="1:53" ht="15.75" customHeight="1" x14ac:dyDescent="0.25">
      <c r="A976" s="99"/>
      <c r="B976" s="100"/>
      <c r="C976" s="99"/>
      <c r="D976" s="99"/>
      <c r="E976" s="99"/>
      <c r="F976" s="99"/>
      <c r="G976" s="99"/>
      <c r="H976" s="99"/>
      <c r="I976" s="99"/>
      <c r="J976" s="161"/>
      <c r="K976" s="161"/>
      <c r="L976" s="161"/>
      <c r="M976" s="161"/>
      <c r="N976" s="99"/>
      <c r="O976" s="99"/>
      <c r="P976" s="99"/>
      <c r="Q976" s="99"/>
      <c r="R976" s="99"/>
      <c r="S976" s="99"/>
      <c r="T976" s="99"/>
      <c r="U976" s="99"/>
      <c r="V976" s="99"/>
      <c r="W976" s="99"/>
      <c r="X976" s="99"/>
      <c r="Y976" s="99"/>
      <c r="Z976" s="160"/>
      <c r="AA976" s="99"/>
      <c r="AB976" s="159"/>
      <c r="AC976" s="158"/>
      <c r="AD976" s="99"/>
      <c r="AE976" s="99"/>
      <c r="AF976" s="99"/>
      <c r="AG976" s="99"/>
      <c r="AH976" s="99"/>
      <c r="AI976" s="157"/>
      <c r="AJ976" s="99"/>
      <c r="AK976" s="99"/>
      <c r="AL976" s="99"/>
      <c r="AM976" s="99"/>
      <c r="AN976" s="161"/>
      <c r="AO976" s="99"/>
      <c r="AP976" s="99"/>
      <c r="AQ976" s="99"/>
      <c r="AR976" s="99"/>
      <c r="AS976" s="99"/>
      <c r="AT976" s="99"/>
      <c r="AU976" s="99"/>
      <c r="AV976" s="99"/>
      <c r="AW976" s="157"/>
      <c r="AX976" s="99"/>
      <c r="AY976" s="99"/>
      <c r="AZ976" s="99"/>
      <c r="BA976" s="99"/>
    </row>
    <row r="977" spans="1:53" ht="15.75" customHeight="1" x14ac:dyDescent="0.25">
      <c r="A977" s="99"/>
      <c r="B977" s="100"/>
      <c r="C977" s="99"/>
      <c r="D977" s="99"/>
      <c r="E977" s="99"/>
      <c r="F977" s="99"/>
      <c r="G977" s="99"/>
      <c r="H977" s="99"/>
      <c r="I977" s="99"/>
      <c r="J977" s="161"/>
      <c r="K977" s="161"/>
      <c r="L977" s="161"/>
      <c r="M977" s="161"/>
      <c r="N977" s="99"/>
      <c r="O977" s="99"/>
      <c r="P977" s="99"/>
      <c r="Q977" s="99"/>
      <c r="R977" s="99"/>
      <c r="S977" s="99"/>
      <c r="T977" s="99"/>
      <c r="U977" s="99"/>
      <c r="V977" s="99"/>
      <c r="W977" s="99"/>
      <c r="X977" s="99"/>
      <c r="Y977" s="99"/>
      <c r="Z977" s="160"/>
      <c r="AA977" s="99"/>
      <c r="AB977" s="159"/>
      <c r="AC977" s="158"/>
      <c r="AD977" s="99"/>
      <c r="AE977" s="99"/>
      <c r="AF977" s="99"/>
      <c r="AG977" s="99"/>
      <c r="AH977" s="99"/>
      <c r="AI977" s="157"/>
      <c r="AJ977" s="99"/>
      <c r="AK977" s="99"/>
      <c r="AL977" s="99"/>
      <c r="AM977" s="99"/>
      <c r="AN977" s="161"/>
      <c r="AO977" s="99"/>
      <c r="AP977" s="99"/>
      <c r="AQ977" s="99"/>
      <c r="AR977" s="99"/>
      <c r="AS977" s="99"/>
      <c r="AT977" s="99"/>
      <c r="AU977" s="99"/>
      <c r="AV977" s="99"/>
      <c r="AW977" s="157"/>
      <c r="AX977" s="99"/>
      <c r="AY977" s="99"/>
      <c r="AZ977" s="99"/>
      <c r="BA977" s="99"/>
    </row>
    <row r="978" spans="1:53" ht="15.75" customHeight="1" x14ac:dyDescent="0.25">
      <c r="A978" s="99"/>
      <c r="B978" s="100"/>
      <c r="C978" s="99"/>
      <c r="D978" s="99"/>
      <c r="E978" s="99"/>
      <c r="F978" s="99"/>
      <c r="G978" s="99"/>
      <c r="H978" s="99"/>
      <c r="I978" s="99"/>
      <c r="J978" s="161"/>
      <c r="K978" s="161"/>
      <c r="L978" s="161"/>
      <c r="M978" s="161"/>
      <c r="N978" s="99"/>
      <c r="O978" s="99"/>
      <c r="P978" s="99"/>
      <c r="Q978" s="99"/>
      <c r="R978" s="99"/>
      <c r="S978" s="99"/>
      <c r="T978" s="99"/>
      <c r="U978" s="99"/>
      <c r="V978" s="99"/>
      <c r="W978" s="99"/>
      <c r="X978" s="99"/>
      <c r="Y978" s="99"/>
      <c r="Z978" s="160"/>
      <c r="AA978" s="99"/>
      <c r="AB978" s="159"/>
      <c r="AC978" s="158"/>
      <c r="AD978" s="99"/>
      <c r="AE978" s="99"/>
      <c r="AF978" s="99"/>
      <c r="AG978" s="99"/>
      <c r="AH978" s="99"/>
      <c r="AI978" s="157"/>
      <c r="AJ978" s="99"/>
      <c r="AK978" s="99"/>
      <c r="AL978" s="99"/>
      <c r="AM978" s="99"/>
      <c r="AN978" s="161"/>
      <c r="AO978" s="99"/>
      <c r="AP978" s="99"/>
      <c r="AQ978" s="99"/>
      <c r="AR978" s="99"/>
      <c r="AS978" s="99"/>
      <c r="AT978" s="99"/>
      <c r="AU978" s="99"/>
      <c r="AV978" s="99"/>
      <c r="AW978" s="157"/>
      <c r="AX978" s="99"/>
      <c r="AY978" s="99"/>
      <c r="AZ978" s="99"/>
      <c r="BA978" s="99"/>
    </row>
    <row r="979" spans="1:53" ht="15.75" customHeight="1" x14ac:dyDescent="0.25">
      <c r="A979" s="99"/>
      <c r="B979" s="100"/>
      <c r="C979" s="99"/>
      <c r="D979" s="99"/>
      <c r="E979" s="99"/>
      <c r="F979" s="99"/>
      <c r="G979" s="99"/>
      <c r="H979" s="99"/>
      <c r="I979" s="99"/>
      <c r="J979" s="161"/>
      <c r="K979" s="161"/>
      <c r="L979" s="161"/>
      <c r="M979" s="161"/>
      <c r="N979" s="99"/>
      <c r="O979" s="99"/>
      <c r="P979" s="99"/>
      <c r="Q979" s="99"/>
      <c r="R979" s="99"/>
      <c r="S979" s="99"/>
      <c r="T979" s="99"/>
      <c r="U979" s="99"/>
      <c r="V979" s="99"/>
      <c r="W979" s="99"/>
      <c r="X979" s="99"/>
      <c r="Y979" s="99"/>
      <c r="Z979" s="160"/>
      <c r="AA979" s="99"/>
      <c r="AB979" s="159"/>
      <c r="AC979" s="158"/>
      <c r="AD979" s="99"/>
      <c r="AE979" s="99"/>
      <c r="AF979" s="99"/>
      <c r="AG979" s="99"/>
      <c r="AH979" s="99"/>
      <c r="AI979" s="157"/>
      <c r="AJ979" s="99"/>
      <c r="AK979" s="99"/>
      <c r="AL979" s="99"/>
      <c r="AM979" s="99"/>
      <c r="AN979" s="161"/>
      <c r="AO979" s="99"/>
      <c r="AP979" s="99"/>
      <c r="AQ979" s="99"/>
      <c r="AR979" s="99"/>
      <c r="AS979" s="99"/>
      <c r="AT979" s="99"/>
      <c r="AU979" s="99"/>
      <c r="AV979" s="99"/>
      <c r="AW979" s="157"/>
      <c r="AX979" s="99"/>
      <c r="AY979" s="99"/>
      <c r="AZ979" s="99"/>
      <c r="BA979" s="99"/>
    </row>
    <row r="980" spans="1:53" ht="15.75" customHeight="1" x14ac:dyDescent="0.25">
      <c r="A980" s="99"/>
      <c r="B980" s="100"/>
      <c r="C980" s="99"/>
      <c r="D980" s="99"/>
      <c r="E980" s="99"/>
      <c r="F980" s="99"/>
      <c r="G980" s="99"/>
      <c r="H980" s="99"/>
      <c r="I980" s="99"/>
      <c r="J980" s="161"/>
      <c r="K980" s="161"/>
      <c r="L980" s="161"/>
      <c r="M980" s="161"/>
      <c r="N980" s="99"/>
      <c r="O980" s="99"/>
      <c r="P980" s="99"/>
      <c r="Q980" s="99"/>
      <c r="R980" s="99"/>
      <c r="S980" s="99"/>
      <c r="T980" s="99"/>
      <c r="U980" s="99"/>
      <c r="V980" s="99"/>
      <c r="W980" s="99"/>
      <c r="X980" s="99"/>
      <c r="Y980" s="99"/>
      <c r="Z980" s="160"/>
      <c r="AA980" s="99"/>
      <c r="AB980" s="159"/>
      <c r="AC980" s="158"/>
      <c r="AD980" s="99"/>
      <c r="AE980" s="99"/>
      <c r="AF980" s="99"/>
      <c r="AG980" s="99"/>
      <c r="AH980" s="99"/>
      <c r="AI980" s="157"/>
      <c r="AJ980" s="99"/>
      <c r="AK980" s="99"/>
      <c r="AL980" s="99"/>
      <c r="AM980" s="99"/>
      <c r="AN980" s="161"/>
      <c r="AO980" s="99"/>
      <c r="AP980" s="99"/>
      <c r="AQ980" s="99"/>
      <c r="AR980" s="99"/>
      <c r="AS980" s="99"/>
      <c r="AT980" s="99"/>
      <c r="AU980" s="99"/>
      <c r="AV980" s="99"/>
      <c r="AW980" s="157"/>
      <c r="AX980" s="99"/>
      <c r="AY980" s="99"/>
      <c r="AZ980" s="99"/>
      <c r="BA980" s="99"/>
    </row>
    <row r="981" spans="1:53" ht="15.75" customHeight="1" x14ac:dyDescent="0.25">
      <c r="A981" s="99"/>
      <c r="B981" s="100"/>
      <c r="C981" s="99"/>
      <c r="D981" s="99"/>
      <c r="E981" s="99"/>
      <c r="F981" s="99"/>
      <c r="G981" s="99"/>
      <c r="H981" s="99"/>
      <c r="I981" s="99"/>
      <c r="J981" s="161"/>
      <c r="K981" s="161"/>
      <c r="L981" s="161"/>
      <c r="M981" s="161"/>
      <c r="N981" s="99"/>
      <c r="O981" s="99"/>
      <c r="P981" s="99"/>
      <c r="Q981" s="99"/>
      <c r="R981" s="99"/>
      <c r="S981" s="99"/>
      <c r="T981" s="99"/>
      <c r="U981" s="99"/>
      <c r="V981" s="99"/>
      <c r="W981" s="99"/>
      <c r="X981" s="99"/>
      <c r="Y981" s="99"/>
      <c r="Z981" s="160"/>
      <c r="AA981" s="99"/>
      <c r="AB981" s="159"/>
      <c r="AC981" s="158"/>
      <c r="AD981" s="99"/>
      <c r="AE981" s="99"/>
      <c r="AF981" s="99"/>
      <c r="AG981" s="99"/>
      <c r="AH981" s="99"/>
      <c r="AI981" s="157"/>
      <c r="AJ981" s="99"/>
      <c r="AK981" s="99"/>
      <c r="AL981" s="99"/>
      <c r="AM981" s="99"/>
      <c r="AN981" s="161"/>
      <c r="AO981" s="99"/>
      <c r="AP981" s="99"/>
      <c r="AQ981" s="99"/>
      <c r="AR981" s="99"/>
      <c r="AS981" s="99"/>
      <c r="AT981" s="99"/>
      <c r="AU981" s="99"/>
      <c r="AV981" s="99"/>
      <c r="AW981" s="157"/>
      <c r="AX981" s="99"/>
      <c r="AY981" s="99"/>
      <c r="AZ981" s="99"/>
      <c r="BA981" s="99"/>
    </row>
    <row r="982" spans="1:53" ht="15.75" customHeight="1" x14ac:dyDescent="0.25">
      <c r="A982" s="99"/>
      <c r="B982" s="100"/>
      <c r="C982" s="99"/>
      <c r="D982" s="99"/>
      <c r="E982" s="99"/>
      <c r="F982" s="99"/>
      <c r="G982" s="99"/>
      <c r="H982" s="99"/>
      <c r="I982" s="99"/>
      <c r="J982" s="161"/>
      <c r="K982" s="161"/>
      <c r="L982" s="161"/>
      <c r="M982" s="161"/>
      <c r="N982" s="99"/>
      <c r="O982" s="99"/>
      <c r="P982" s="99"/>
      <c r="Q982" s="99"/>
      <c r="R982" s="99"/>
      <c r="S982" s="99"/>
      <c r="T982" s="99"/>
      <c r="U982" s="99"/>
      <c r="V982" s="99"/>
      <c r="W982" s="99"/>
      <c r="X982" s="99"/>
      <c r="Y982" s="99"/>
      <c r="Z982" s="160"/>
      <c r="AA982" s="99"/>
      <c r="AB982" s="159"/>
      <c r="AC982" s="158"/>
      <c r="AD982" s="99"/>
      <c r="AE982" s="99"/>
      <c r="AF982" s="99"/>
      <c r="AG982" s="99"/>
      <c r="AH982" s="99"/>
      <c r="AI982" s="157"/>
      <c r="AJ982" s="99"/>
      <c r="AK982" s="99"/>
      <c r="AL982" s="99"/>
      <c r="AM982" s="99"/>
      <c r="AN982" s="161"/>
      <c r="AO982" s="99"/>
      <c r="AP982" s="99"/>
      <c r="AQ982" s="99"/>
      <c r="AR982" s="99"/>
      <c r="AS982" s="99"/>
      <c r="AT982" s="99"/>
      <c r="AU982" s="99"/>
      <c r="AV982" s="99"/>
      <c r="AW982" s="157"/>
      <c r="AX982" s="99"/>
      <c r="AY982" s="99"/>
      <c r="AZ982" s="99"/>
      <c r="BA982" s="99"/>
    </row>
    <row r="983" spans="1:53" ht="15.75" customHeight="1" x14ac:dyDescent="0.25">
      <c r="A983" s="99"/>
      <c r="B983" s="100"/>
      <c r="C983" s="99"/>
      <c r="D983" s="99"/>
      <c r="E983" s="99"/>
      <c r="F983" s="99"/>
      <c r="G983" s="99"/>
      <c r="H983" s="99"/>
      <c r="I983" s="99"/>
      <c r="J983" s="161"/>
      <c r="K983" s="161"/>
      <c r="L983" s="161"/>
      <c r="M983" s="161"/>
      <c r="N983" s="99"/>
      <c r="O983" s="99"/>
      <c r="P983" s="99"/>
      <c r="Q983" s="99"/>
      <c r="R983" s="99"/>
      <c r="S983" s="99"/>
      <c r="T983" s="99"/>
      <c r="U983" s="99"/>
      <c r="V983" s="99"/>
      <c r="W983" s="99"/>
      <c r="X983" s="99"/>
      <c r="Y983" s="99"/>
      <c r="Z983" s="160"/>
      <c r="AA983" s="99"/>
      <c r="AB983" s="159"/>
      <c r="AC983" s="158"/>
      <c r="AD983" s="99"/>
      <c r="AE983" s="99"/>
      <c r="AF983" s="99"/>
      <c r="AG983" s="99"/>
      <c r="AH983" s="99"/>
      <c r="AI983" s="157"/>
      <c r="AJ983" s="99"/>
      <c r="AK983" s="99"/>
      <c r="AL983" s="99"/>
      <c r="AM983" s="99"/>
      <c r="AN983" s="161"/>
      <c r="AO983" s="99"/>
      <c r="AP983" s="99"/>
      <c r="AQ983" s="99"/>
      <c r="AR983" s="99"/>
      <c r="AS983" s="99"/>
      <c r="AT983" s="99"/>
      <c r="AU983" s="99"/>
      <c r="AV983" s="99"/>
      <c r="AW983" s="157"/>
      <c r="AX983" s="99"/>
      <c r="AY983" s="99"/>
      <c r="AZ983" s="99"/>
      <c r="BA983" s="99"/>
    </row>
    <row r="984" spans="1:53" ht="15.75" customHeight="1" x14ac:dyDescent="0.25">
      <c r="A984" s="99"/>
      <c r="B984" s="100"/>
      <c r="C984" s="99"/>
      <c r="D984" s="99"/>
      <c r="E984" s="99"/>
      <c r="F984" s="99"/>
      <c r="G984" s="99"/>
      <c r="H984" s="99"/>
      <c r="I984" s="99"/>
      <c r="J984" s="161"/>
      <c r="K984" s="161"/>
      <c r="L984" s="161"/>
      <c r="M984" s="161"/>
      <c r="N984" s="99"/>
      <c r="O984" s="99"/>
      <c r="P984" s="99"/>
      <c r="Q984" s="99"/>
      <c r="R984" s="99"/>
      <c r="S984" s="99"/>
      <c r="T984" s="99"/>
      <c r="U984" s="99"/>
      <c r="V984" s="99"/>
      <c r="W984" s="99"/>
      <c r="X984" s="99"/>
      <c r="Y984" s="99"/>
      <c r="Z984" s="160"/>
      <c r="AA984" s="99"/>
      <c r="AB984" s="159"/>
      <c r="AC984" s="158"/>
      <c r="AD984" s="99"/>
      <c r="AE984" s="99"/>
      <c r="AF984" s="99"/>
      <c r="AG984" s="99"/>
      <c r="AH984" s="99"/>
      <c r="AI984" s="157"/>
      <c r="AJ984" s="99"/>
      <c r="AK984" s="99"/>
      <c r="AL984" s="99"/>
      <c r="AM984" s="99"/>
      <c r="AN984" s="161"/>
      <c r="AO984" s="99"/>
      <c r="AP984" s="99"/>
      <c r="AQ984" s="99"/>
      <c r="AR984" s="99"/>
      <c r="AS984" s="99"/>
      <c r="AT984" s="99"/>
      <c r="AU984" s="99"/>
      <c r="AV984" s="99"/>
      <c r="AW984" s="157"/>
      <c r="AX984" s="99"/>
      <c r="AY984" s="99"/>
      <c r="AZ984" s="99"/>
      <c r="BA984" s="99"/>
    </row>
    <row r="985" spans="1:53" ht="15.75" customHeight="1" x14ac:dyDescent="0.25">
      <c r="A985" s="99"/>
      <c r="B985" s="100"/>
      <c r="C985" s="99"/>
      <c r="D985" s="99"/>
      <c r="E985" s="99"/>
      <c r="F985" s="99"/>
      <c r="G985" s="99"/>
      <c r="H985" s="99"/>
      <c r="I985" s="99"/>
      <c r="J985" s="161"/>
      <c r="K985" s="161"/>
      <c r="L985" s="161"/>
      <c r="M985" s="161"/>
      <c r="N985" s="99"/>
      <c r="O985" s="99"/>
      <c r="P985" s="99"/>
      <c r="Q985" s="99"/>
      <c r="R985" s="99"/>
      <c r="S985" s="99"/>
      <c r="T985" s="99"/>
      <c r="U985" s="99"/>
      <c r="V985" s="99"/>
      <c r="W985" s="99"/>
      <c r="X985" s="99"/>
      <c r="Y985" s="99"/>
      <c r="Z985" s="160"/>
      <c r="AA985" s="99"/>
      <c r="AB985" s="159"/>
      <c r="AC985" s="158"/>
      <c r="AD985" s="99"/>
      <c r="AE985" s="99"/>
      <c r="AF985" s="99"/>
      <c r="AG985" s="99"/>
      <c r="AH985" s="99"/>
      <c r="AI985" s="157"/>
      <c r="AJ985" s="99"/>
      <c r="AK985" s="99"/>
      <c r="AL985" s="99"/>
      <c r="AM985" s="99"/>
      <c r="AN985" s="161"/>
      <c r="AO985" s="99"/>
      <c r="AP985" s="99"/>
      <c r="AQ985" s="99"/>
      <c r="AR985" s="99"/>
      <c r="AS985" s="99"/>
      <c r="AT985" s="99"/>
      <c r="AU985" s="99"/>
      <c r="AV985" s="99"/>
      <c r="AW985" s="157"/>
      <c r="AX985" s="99"/>
      <c r="AY985" s="99"/>
      <c r="AZ985" s="99"/>
      <c r="BA985" s="99"/>
    </row>
    <row r="986" spans="1:53" ht="15.75" customHeight="1" x14ac:dyDescent="0.25">
      <c r="A986" s="99"/>
      <c r="B986" s="100"/>
      <c r="C986" s="99"/>
      <c r="D986" s="99"/>
      <c r="E986" s="99"/>
      <c r="F986" s="99"/>
      <c r="G986" s="99"/>
      <c r="H986" s="99"/>
      <c r="I986" s="99"/>
      <c r="J986" s="161"/>
      <c r="K986" s="161"/>
      <c r="L986" s="161"/>
      <c r="M986" s="161"/>
      <c r="N986" s="99"/>
      <c r="O986" s="99"/>
      <c r="P986" s="99"/>
      <c r="Q986" s="99"/>
      <c r="R986" s="99"/>
      <c r="S986" s="99"/>
      <c r="T986" s="99"/>
      <c r="U986" s="99"/>
      <c r="V986" s="99"/>
      <c r="W986" s="99"/>
      <c r="X986" s="99"/>
      <c r="Y986" s="99"/>
      <c r="Z986" s="160"/>
      <c r="AA986" s="99"/>
      <c r="AB986" s="159"/>
      <c r="AC986" s="158"/>
      <c r="AD986" s="99"/>
      <c r="AE986" s="99"/>
      <c r="AF986" s="99"/>
      <c r="AG986" s="99"/>
      <c r="AH986" s="99"/>
      <c r="AI986" s="157"/>
      <c r="AJ986" s="99"/>
      <c r="AK986" s="99"/>
      <c r="AL986" s="99"/>
      <c r="AM986" s="99"/>
      <c r="AN986" s="161"/>
      <c r="AO986" s="99"/>
      <c r="AP986" s="99"/>
      <c r="AQ986" s="99"/>
      <c r="AR986" s="99"/>
      <c r="AS986" s="99"/>
      <c r="AT986" s="99"/>
      <c r="AU986" s="99"/>
      <c r="AV986" s="99"/>
      <c r="AW986" s="157"/>
      <c r="AX986" s="99"/>
      <c r="AY986" s="99"/>
      <c r="AZ986" s="99"/>
      <c r="BA986" s="99"/>
    </row>
    <row r="987" spans="1:53" ht="15.75" customHeight="1" x14ac:dyDescent="0.25">
      <c r="A987" s="99"/>
      <c r="B987" s="100"/>
      <c r="C987" s="99"/>
      <c r="D987" s="99"/>
      <c r="E987" s="99"/>
      <c r="F987" s="99"/>
      <c r="G987" s="99"/>
      <c r="H987" s="99"/>
      <c r="I987" s="99"/>
      <c r="J987" s="161"/>
      <c r="K987" s="161"/>
      <c r="L987" s="161"/>
      <c r="M987" s="161"/>
      <c r="N987" s="99"/>
      <c r="O987" s="99"/>
      <c r="P987" s="99"/>
      <c r="Q987" s="99"/>
      <c r="R987" s="99"/>
      <c r="S987" s="99"/>
      <c r="T987" s="99"/>
      <c r="U987" s="99"/>
      <c r="V987" s="99"/>
      <c r="W987" s="99"/>
      <c r="X987" s="99"/>
      <c r="Y987" s="99"/>
      <c r="Z987" s="160"/>
      <c r="AA987" s="99"/>
      <c r="AB987" s="159"/>
      <c r="AC987" s="158"/>
      <c r="AD987" s="99"/>
      <c r="AE987" s="99"/>
      <c r="AF987" s="99"/>
      <c r="AG987" s="99"/>
      <c r="AH987" s="99"/>
      <c r="AI987" s="157"/>
      <c r="AJ987" s="99"/>
      <c r="AK987" s="99"/>
      <c r="AL987" s="99"/>
      <c r="AM987" s="99"/>
      <c r="AN987" s="161"/>
      <c r="AO987" s="99"/>
      <c r="AP987" s="99"/>
      <c r="AQ987" s="99"/>
      <c r="AR987" s="99"/>
      <c r="AS987" s="99"/>
      <c r="AT987" s="99"/>
      <c r="AU987" s="99"/>
      <c r="AV987" s="99"/>
      <c r="AW987" s="157"/>
      <c r="AX987" s="99"/>
      <c r="AY987" s="99"/>
      <c r="AZ987" s="99"/>
      <c r="BA987" s="99"/>
    </row>
    <row r="988" spans="1:53" ht="15.75" customHeight="1" x14ac:dyDescent="0.25">
      <c r="A988" s="99"/>
      <c r="B988" s="100"/>
      <c r="C988" s="99"/>
      <c r="D988" s="99"/>
      <c r="E988" s="99"/>
      <c r="F988" s="99"/>
      <c r="G988" s="99"/>
      <c r="H988" s="99"/>
      <c r="I988" s="99"/>
      <c r="J988" s="161"/>
      <c r="K988" s="161"/>
      <c r="L988" s="161"/>
      <c r="M988" s="161"/>
      <c r="N988" s="99"/>
      <c r="O988" s="99"/>
      <c r="P988" s="99"/>
      <c r="Q988" s="99"/>
      <c r="R988" s="99"/>
      <c r="S988" s="99"/>
      <c r="T988" s="99"/>
      <c r="U988" s="99"/>
      <c r="V988" s="99"/>
      <c r="W988" s="99"/>
      <c r="X988" s="99"/>
      <c r="Y988" s="99"/>
      <c r="Z988" s="160"/>
      <c r="AA988" s="99"/>
      <c r="AB988" s="159"/>
      <c r="AC988" s="158"/>
      <c r="AD988" s="99"/>
      <c r="AE988" s="99"/>
      <c r="AF988" s="99"/>
      <c r="AG988" s="99"/>
      <c r="AH988" s="99"/>
      <c r="AI988" s="157"/>
      <c r="AJ988" s="99"/>
      <c r="AK988" s="99"/>
      <c r="AL988" s="99"/>
      <c r="AM988" s="99"/>
      <c r="AN988" s="161"/>
      <c r="AO988" s="99"/>
      <c r="AP988" s="99"/>
      <c r="AQ988" s="99"/>
      <c r="AR988" s="99"/>
      <c r="AS988" s="99"/>
      <c r="AT988" s="99"/>
      <c r="AU988" s="99"/>
      <c r="AV988" s="99"/>
      <c r="AW988" s="157"/>
      <c r="AX988" s="99"/>
      <c r="AY988" s="99"/>
      <c r="AZ988" s="99"/>
      <c r="BA988" s="99"/>
    </row>
    <row r="989" spans="1:53" ht="15.75" customHeight="1" x14ac:dyDescent="0.25">
      <c r="A989" s="99"/>
      <c r="B989" s="100"/>
      <c r="C989" s="99"/>
      <c r="D989" s="99"/>
      <c r="E989" s="99"/>
      <c r="F989" s="99"/>
      <c r="G989" s="99"/>
      <c r="H989" s="99"/>
      <c r="I989" s="99"/>
      <c r="J989" s="161"/>
      <c r="K989" s="161"/>
      <c r="L989" s="161"/>
      <c r="M989" s="161"/>
      <c r="N989" s="99"/>
      <c r="O989" s="99"/>
      <c r="P989" s="99"/>
      <c r="Q989" s="99"/>
      <c r="R989" s="99"/>
      <c r="S989" s="99"/>
      <c r="T989" s="99"/>
      <c r="U989" s="99"/>
      <c r="V989" s="99"/>
      <c r="W989" s="99"/>
      <c r="X989" s="99"/>
      <c r="Y989" s="99"/>
      <c r="Z989" s="160"/>
      <c r="AA989" s="99"/>
      <c r="AB989" s="159"/>
      <c r="AC989" s="158"/>
      <c r="AD989" s="99"/>
      <c r="AE989" s="99"/>
      <c r="AF989" s="99"/>
      <c r="AG989" s="99"/>
      <c r="AH989" s="99"/>
      <c r="AI989" s="157"/>
      <c r="AJ989" s="99"/>
      <c r="AK989" s="99"/>
      <c r="AL989" s="99"/>
      <c r="AM989" s="99"/>
      <c r="AN989" s="161"/>
      <c r="AO989" s="99"/>
      <c r="AP989" s="99"/>
      <c r="AQ989" s="99"/>
      <c r="AR989" s="99"/>
      <c r="AS989" s="99"/>
      <c r="AT989" s="99"/>
      <c r="AU989" s="99"/>
      <c r="AV989" s="99"/>
      <c r="AW989" s="157"/>
      <c r="AX989" s="99"/>
      <c r="AY989" s="99"/>
      <c r="AZ989" s="99"/>
      <c r="BA989" s="99"/>
    </row>
    <row r="990" spans="1:53" ht="15.75" customHeight="1" x14ac:dyDescent="0.25">
      <c r="A990" s="99"/>
      <c r="B990" s="100"/>
      <c r="C990" s="99"/>
      <c r="D990" s="99"/>
      <c r="E990" s="99"/>
      <c r="F990" s="99"/>
      <c r="G990" s="99"/>
      <c r="H990" s="99"/>
      <c r="I990" s="99"/>
      <c r="J990" s="161"/>
      <c r="K990" s="161"/>
      <c r="L990" s="161"/>
      <c r="M990" s="161"/>
      <c r="N990" s="99"/>
      <c r="O990" s="99"/>
      <c r="P990" s="99"/>
      <c r="Q990" s="99"/>
      <c r="R990" s="99"/>
      <c r="S990" s="99"/>
      <c r="T990" s="99"/>
      <c r="U990" s="99"/>
      <c r="V990" s="99"/>
      <c r="W990" s="99"/>
      <c r="X990" s="99"/>
      <c r="Y990" s="99"/>
      <c r="Z990" s="160"/>
      <c r="AA990" s="99"/>
      <c r="AB990" s="159"/>
      <c r="AC990" s="158"/>
      <c r="AD990" s="99"/>
      <c r="AE990" s="99"/>
      <c r="AF990" s="99"/>
      <c r="AG990" s="99"/>
      <c r="AH990" s="99"/>
      <c r="AI990" s="157"/>
      <c r="AJ990" s="99"/>
      <c r="AK990" s="99"/>
      <c r="AL990" s="99"/>
      <c r="AM990" s="99"/>
      <c r="AN990" s="161"/>
      <c r="AO990" s="99"/>
      <c r="AP990" s="99"/>
      <c r="AQ990" s="99"/>
      <c r="AR990" s="99"/>
      <c r="AS990" s="99"/>
      <c r="AT990" s="99"/>
      <c r="AU990" s="99"/>
      <c r="AV990" s="99"/>
      <c r="AW990" s="157"/>
      <c r="AX990" s="99"/>
      <c r="AY990" s="99"/>
      <c r="AZ990" s="99"/>
      <c r="BA990" s="99"/>
    </row>
    <row r="991" spans="1:53" ht="15.75" customHeight="1" x14ac:dyDescent="0.25">
      <c r="A991" s="99"/>
      <c r="B991" s="100"/>
      <c r="C991" s="99"/>
      <c r="D991" s="99"/>
      <c r="E991" s="99"/>
      <c r="F991" s="99"/>
      <c r="G991" s="99"/>
      <c r="H991" s="99"/>
      <c r="I991" s="99"/>
      <c r="J991" s="161"/>
      <c r="K991" s="161"/>
      <c r="L991" s="161"/>
      <c r="M991" s="161"/>
      <c r="N991" s="99"/>
      <c r="O991" s="99"/>
      <c r="P991" s="99"/>
      <c r="Q991" s="99"/>
      <c r="R991" s="99"/>
      <c r="S991" s="99"/>
      <c r="T991" s="99"/>
      <c r="U991" s="99"/>
      <c r="V991" s="99"/>
      <c r="W991" s="99"/>
      <c r="X991" s="99"/>
      <c r="Y991" s="99"/>
      <c r="Z991" s="160"/>
      <c r="AA991" s="99"/>
      <c r="AB991" s="159"/>
      <c r="AC991" s="158"/>
      <c r="AD991" s="99"/>
      <c r="AE991" s="99"/>
      <c r="AF991" s="99"/>
      <c r="AG991" s="99"/>
      <c r="AH991" s="99"/>
      <c r="AI991" s="157"/>
      <c r="AJ991" s="99"/>
      <c r="AK991" s="99"/>
      <c r="AL991" s="99"/>
      <c r="AM991" s="99"/>
      <c r="AN991" s="161"/>
      <c r="AO991" s="99"/>
      <c r="AP991" s="99"/>
      <c r="AQ991" s="99"/>
      <c r="AR991" s="99"/>
      <c r="AS991" s="99"/>
      <c r="AT991" s="99"/>
      <c r="AU991" s="99"/>
      <c r="AV991" s="99"/>
      <c r="AW991" s="157"/>
      <c r="AX991" s="99"/>
      <c r="AY991" s="99"/>
      <c r="AZ991" s="99"/>
      <c r="BA991" s="99"/>
    </row>
    <row r="992" spans="1:53" ht="15.75" customHeight="1" x14ac:dyDescent="0.25">
      <c r="A992" s="99"/>
      <c r="B992" s="100"/>
      <c r="C992" s="99"/>
      <c r="D992" s="99"/>
      <c r="E992" s="99"/>
      <c r="F992" s="99"/>
      <c r="G992" s="99"/>
      <c r="H992" s="99"/>
      <c r="I992" s="99"/>
      <c r="J992" s="161"/>
      <c r="K992" s="161"/>
      <c r="L992" s="161"/>
      <c r="M992" s="161"/>
      <c r="N992" s="99"/>
      <c r="O992" s="99"/>
      <c r="P992" s="99"/>
      <c r="Q992" s="99"/>
      <c r="R992" s="99"/>
      <c r="S992" s="99"/>
      <c r="T992" s="99"/>
      <c r="U992" s="99"/>
      <c r="V992" s="99"/>
      <c r="W992" s="99"/>
      <c r="X992" s="99"/>
      <c r="Y992" s="99"/>
      <c r="Z992" s="160"/>
      <c r="AA992" s="99"/>
      <c r="AB992" s="159"/>
      <c r="AC992" s="158"/>
      <c r="AD992" s="99"/>
      <c r="AE992" s="99"/>
      <c r="AF992" s="99"/>
      <c r="AG992" s="99"/>
      <c r="AH992" s="99"/>
      <c r="AI992" s="157"/>
      <c r="AJ992" s="99"/>
      <c r="AK992" s="99"/>
      <c r="AL992" s="99"/>
      <c r="AM992" s="99"/>
      <c r="AN992" s="161"/>
      <c r="AO992" s="99"/>
      <c r="AP992" s="99"/>
      <c r="AQ992" s="99"/>
      <c r="AR992" s="99"/>
      <c r="AS992" s="99"/>
      <c r="AT992" s="99"/>
      <c r="AU992" s="99"/>
      <c r="AV992" s="99"/>
      <c r="AW992" s="157"/>
      <c r="AX992" s="99"/>
      <c r="AY992" s="99"/>
      <c r="AZ992" s="99"/>
      <c r="BA992" s="99"/>
    </row>
    <row r="993" spans="1:53" ht="15.75" customHeight="1" x14ac:dyDescent="0.25">
      <c r="A993" s="99"/>
      <c r="B993" s="100"/>
      <c r="C993" s="99"/>
      <c r="D993" s="99"/>
      <c r="E993" s="99"/>
      <c r="F993" s="99"/>
      <c r="G993" s="99"/>
      <c r="H993" s="99"/>
      <c r="I993" s="99"/>
      <c r="J993" s="161"/>
      <c r="K993" s="161"/>
      <c r="L993" s="161"/>
      <c r="M993" s="161"/>
      <c r="N993" s="99"/>
      <c r="O993" s="99"/>
      <c r="P993" s="99"/>
      <c r="Q993" s="99"/>
      <c r="R993" s="99"/>
      <c r="S993" s="99"/>
      <c r="T993" s="99"/>
      <c r="U993" s="99"/>
      <c r="V993" s="99"/>
      <c r="W993" s="99"/>
      <c r="X993" s="99"/>
      <c r="Y993" s="99"/>
      <c r="Z993" s="160"/>
      <c r="AA993" s="99"/>
      <c r="AB993" s="159"/>
      <c r="AC993" s="158"/>
      <c r="AD993" s="99"/>
      <c r="AE993" s="99"/>
      <c r="AF993" s="99"/>
      <c r="AG993" s="99"/>
      <c r="AH993" s="99"/>
      <c r="AI993" s="157"/>
      <c r="AJ993" s="99"/>
      <c r="AK993" s="99"/>
      <c r="AL993" s="99"/>
      <c r="AM993" s="99"/>
      <c r="AN993" s="161"/>
      <c r="AO993" s="99"/>
      <c r="AP993" s="99"/>
      <c r="AQ993" s="99"/>
      <c r="AR993" s="99"/>
      <c r="AS993" s="99"/>
      <c r="AT993" s="99"/>
      <c r="AU993" s="99"/>
      <c r="AV993" s="99"/>
      <c r="AW993" s="157"/>
      <c r="AX993" s="99"/>
      <c r="AY993" s="99"/>
      <c r="AZ993" s="99"/>
      <c r="BA993" s="99"/>
    </row>
    <row r="994" spans="1:53" ht="15.75" customHeight="1" x14ac:dyDescent="0.25">
      <c r="A994" s="99"/>
      <c r="B994" s="100"/>
      <c r="C994" s="99"/>
      <c r="D994" s="99"/>
      <c r="E994" s="99"/>
      <c r="F994" s="99"/>
      <c r="G994" s="99"/>
      <c r="H994" s="99"/>
      <c r="I994" s="99"/>
      <c r="J994" s="161"/>
      <c r="K994" s="161"/>
      <c r="L994" s="161"/>
      <c r="M994" s="161"/>
      <c r="N994" s="99"/>
      <c r="O994" s="99"/>
      <c r="P994" s="99"/>
      <c r="Q994" s="99"/>
      <c r="R994" s="99"/>
      <c r="S994" s="99"/>
      <c r="T994" s="99"/>
      <c r="U994" s="99"/>
      <c r="V994" s="99"/>
      <c r="W994" s="99"/>
      <c r="X994" s="99"/>
      <c r="Y994" s="99"/>
      <c r="Z994" s="160"/>
      <c r="AA994" s="99"/>
      <c r="AB994" s="159"/>
      <c r="AC994" s="158"/>
      <c r="AD994" s="99"/>
      <c r="AE994" s="99"/>
      <c r="AF994" s="99"/>
      <c r="AG994" s="99"/>
      <c r="AH994" s="99"/>
      <c r="AI994" s="157"/>
      <c r="AJ994" s="99"/>
      <c r="AK994" s="99"/>
      <c r="AL994" s="99"/>
      <c r="AM994" s="99"/>
      <c r="AN994" s="161"/>
      <c r="AO994" s="99"/>
      <c r="AP994" s="99"/>
      <c r="AQ994" s="99"/>
      <c r="AR994" s="99"/>
      <c r="AS994" s="99"/>
      <c r="AT994" s="99"/>
      <c r="AU994" s="99"/>
      <c r="AV994" s="99"/>
      <c r="AW994" s="157"/>
      <c r="AX994" s="99"/>
      <c r="AY994" s="99"/>
      <c r="AZ994" s="99"/>
      <c r="BA994" s="99"/>
    </row>
    <row r="995" spans="1:53" ht="15.75" customHeight="1" x14ac:dyDescent="0.25">
      <c r="A995" s="99"/>
      <c r="B995" s="100"/>
      <c r="C995" s="99"/>
      <c r="D995" s="99"/>
      <c r="E995" s="99"/>
      <c r="F995" s="99"/>
      <c r="G995" s="99"/>
      <c r="H995" s="99"/>
      <c r="I995" s="99"/>
      <c r="J995" s="161"/>
      <c r="K995" s="161"/>
      <c r="L995" s="161"/>
      <c r="M995" s="161"/>
      <c r="N995" s="99"/>
      <c r="O995" s="99"/>
      <c r="P995" s="99"/>
      <c r="Q995" s="99"/>
      <c r="R995" s="99"/>
      <c r="S995" s="99"/>
      <c r="T995" s="99"/>
      <c r="U995" s="99"/>
      <c r="V995" s="99"/>
      <c r="W995" s="99"/>
      <c r="X995" s="99"/>
      <c r="Y995" s="99"/>
      <c r="Z995" s="160"/>
      <c r="AA995" s="99"/>
      <c r="AB995" s="159"/>
      <c r="AC995" s="158"/>
      <c r="AD995" s="99"/>
      <c r="AE995" s="99"/>
      <c r="AF995" s="99"/>
      <c r="AG995" s="99"/>
      <c r="AH995" s="99"/>
      <c r="AI995" s="157"/>
      <c r="AJ995" s="99"/>
      <c r="AK995" s="99"/>
      <c r="AL995" s="99"/>
      <c r="AM995" s="99"/>
      <c r="AN995" s="161"/>
      <c r="AO995" s="99"/>
      <c r="AP995" s="99"/>
      <c r="AQ995" s="99"/>
      <c r="AR995" s="99"/>
      <c r="AS995" s="99"/>
      <c r="AT995" s="99"/>
      <c r="AU995" s="99"/>
      <c r="AV995" s="99"/>
      <c r="AW995" s="157"/>
      <c r="AX995" s="99"/>
      <c r="AY995" s="99"/>
      <c r="AZ995" s="99"/>
      <c r="BA995" s="99"/>
    </row>
    <row r="996" spans="1:53" ht="15.75" customHeight="1" x14ac:dyDescent="0.25">
      <c r="A996" s="99"/>
      <c r="B996" s="100"/>
      <c r="C996" s="99"/>
      <c r="D996" s="99"/>
      <c r="E996" s="99"/>
      <c r="F996" s="99"/>
      <c r="G996" s="99"/>
      <c r="H996" s="99"/>
      <c r="I996" s="99"/>
      <c r="J996" s="161"/>
      <c r="K996" s="161"/>
      <c r="L996" s="161"/>
      <c r="M996" s="161"/>
      <c r="N996" s="99"/>
      <c r="O996" s="99"/>
      <c r="P996" s="99"/>
      <c r="Q996" s="99"/>
      <c r="R996" s="99"/>
      <c r="S996" s="99"/>
      <c r="T996" s="99"/>
      <c r="U996" s="99"/>
      <c r="V996" s="99"/>
      <c r="W996" s="99"/>
      <c r="X996" s="99"/>
      <c r="Y996" s="99"/>
      <c r="Z996" s="160"/>
      <c r="AA996" s="99"/>
      <c r="AB996" s="159"/>
      <c r="AC996" s="158"/>
      <c r="AD996" s="99"/>
      <c r="AE996" s="99"/>
      <c r="AF996" s="99"/>
      <c r="AG996" s="99"/>
      <c r="AH996" s="99"/>
      <c r="AI996" s="157"/>
      <c r="AJ996" s="99"/>
      <c r="AK996" s="99"/>
      <c r="AL996" s="99"/>
      <c r="AM996" s="99"/>
      <c r="AN996" s="161"/>
      <c r="AO996" s="99"/>
      <c r="AP996" s="99"/>
      <c r="AQ996" s="99"/>
      <c r="AR996" s="99"/>
      <c r="AS996" s="99"/>
      <c r="AT996" s="99"/>
      <c r="AU996" s="99"/>
      <c r="AV996" s="99"/>
      <c r="AW996" s="157"/>
      <c r="AX996" s="99"/>
      <c r="AY996" s="99"/>
      <c r="AZ996" s="99"/>
      <c r="BA996" s="99"/>
    </row>
    <row r="997" spans="1:53" ht="15.75" customHeight="1" x14ac:dyDescent="0.25">
      <c r="A997" s="99"/>
      <c r="B997" s="100"/>
      <c r="C997" s="99"/>
      <c r="D997" s="99"/>
      <c r="E997" s="99"/>
      <c r="F997" s="99"/>
      <c r="G997" s="99"/>
      <c r="H997" s="99"/>
      <c r="I997" s="99"/>
      <c r="J997" s="161"/>
      <c r="K997" s="161"/>
      <c r="L997" s="161"/>
      <c r="M997" s="161"/>
      <c r="N997" s="99"/>
      <c r="O997" s="99"/>
      <c r="P997" s="99"/>
      <c r="Q997" s="99"/>
      <c r="R997" s="99"/>
      <c r="S997" s="99"/>
      <c r="T997" s="99"/>
      <c r="U997" s="99"/>
      <c r="V997" s="99"/>
      <c r="W997" s="99"/>
      <c r="X997" s="99"/>
      <c r="Y997" s="99"/>
      <c r="Z997" s="160"/>
      <c r="AA997" s="99"/>
      <c r="AB997" s="159"/>
      <c r="AC997" s="158"/>
      <c r="AD997" s="99"/>
      <c r="AE997" s="99"/>
      <c r="AF997" s="99"/>
      <c r="AG997" s="99"/>
      <c r="AH997" s="99"/>
      <c r="AI997" s="157"/>
      <c r="AJ997" s="99"/>
      <c r="AK997" s="99"/>
      <c r="AL997" s="99"/>
      <c r="AM997" s="99"/>
      <c r="AN997" s="161"/>
      <c r="AO997" s="99"/>
      <c r="AP997" s="99"/>
      <c r="AQ997" s="99"/>
      <c r="AR997" s="99"/>
      <c r="AS997" s="99"/>
      <c r="AT997" s="99"/>
      <c r="AU997" s="99"/>
      <c r="AV997" s="99"/>
      <c r="AW997" s="157"/>
      <c r="AX997" s="99"/>
      <c r="AY997" s="99"/>
      <c r="AZ997" s="99"/>
      <c r="BA997" s="99"/>
    </row>
    <row r="998" spans="1:53" ht="15.75" customHeight="1" x14ac:dyDescent="0.25">
      <c r="A998" s="99"/>
      <c r="B998" s="100"/>
      <c r="C998" s="99"/>
      <c r="D998" s="99"/>
      <c r="E998" s="99"/>
      <c r="F998" s="99"/>
      <c r="G998" s="99"/>
      <c r="H998" s="99"/>
      <c r="I998" s="99"/>
      <c r="J998" s="161"/>
      <c r="K998" s="161"/>
      <c r="L998" s="161"/>
      <c r="M998" s="161"/>
      <c r="N998" s="99"/>
      <c r="O998" s="99"/>
      <c r="P998" s="99"/>
      <c r="Q998" s="99"/>
      <c r="R998" s="99"/>
      <c r="S998" s="99"/>
      <c r="T998" s="99"/>
      <c r="U998" s="99"/>
      <c r="V998" s="99"/>
      <c r="W998" s="99"/>
      <c r="X998" s="99"/>
      <c r="Y998" s="99"/>
      <c r="Z998" s="160"/>
      <c r="AA998" s="99"/>
      <c r="AB998" s="159"/>
      <c r="AC998" s="158"/>
      <c r="AD998" s="99"/>
      <c r="AE998" s="99"/>
      <c r="AF998" s="99"/>
      <c r="AG998" s="99"/>
      <c r="AH998" s="99"/>
      <c r="AI998" s="157"/>
      <c r="AJ998" s="99"/>
      <c r="AK998" s="99"/>
      <c r="AL998" s="99"/>
      <c r="AM998" s="99"/>
      <c r="AN998" s="161"/>
      <c r="AO998" s="99"/>
      <c r="AP998" s="99"/>
      <c r="AQ998" s="99"/>
      <c r="AR998" s="99"/>
      <c r="AS998" s="99"/>
      <c r="AT998" s="99"/>
      <c r="AU998" s="99"/>
      <c r="AV998" s="99"/>
      <c r="AW998" s="157"/>
      <c r="AX998" s="99"/>
      <c r="AY998" s="99"/>
      <c r="AZ998" s="99"/>
      <c r="BA998" s="99"/>
    </row>
    <row r="999" spans="1:53" ht="15.75" customHeight="1" x14ac:dyDescent="0.25">
      <c r="A999" s="99"/>
      <c r="B999" s="100"/>
      <c r="C999" s="99"/>
      <c r="D999" s="99"/>
      <c r="E999" s="99"/>
      <c r="F999" s="99"/>
      <c r="G999" s="99"/>
      <c r="H999" s="99"/>
      <c r="I999" s="99"/>
      <c r="J999" s="161"/>
      <c r="K999" s="161"/>
      <c r="L999" s="161"/>
      <c r="M999" s="161"/>
      <c r="N999" s="99"/>
      <c r="O999" s="99"/>
      <c r="P999" s="99"/>
      <c r="Q999" s="99"/>
      <c r="R999" s="99"/>
      <c r="S999" s="99"/>
      <c r="T999" s="99"/>
      <c r="U999" s="99"/>
      <c r="V999" s="99"/>
      <c r="W999" s="99"/>
      <c r="X999" s="99"/>
      <c r="Y999" s="99"/>
      <c r="Z999" s="160"/>
      <c r="AA999" s="99"/>
      <c r="AB999" s="159"/>
      <c r="AC999" s="158"/>
      <c r="AD999" s="99"/>
      <c r="AE999" s="99"/>
      <c r="AF999" s="99"/>
      <c r="AG999" s="99"/>
      <c r="AH999" s="99"/>
      <c r="AI999" s="157"/>
      <c r="AJ999" s="99"/>
      <c r="AK999" s="99"/>
      <c r="AL999" s="99"/>
      <c r="AM999" s="99"/>
      <c r="AN999" s="161"/>
      <c r="AO999" s="99"/>
      <c r="AP999" s="99"/>
      <c r="AQ999" s="99"/>
      <c r="AR999" s="99"/>
      <c r="AS999" s="99"/>
      <c r="AT999" s="99"/>
      <c r="AU999" s="99"/>
      <c r="AV999" s="99"/>
      <c r="AW999" s="157"/>
      <c r="AX999" s="99"/>
      <c r="AY999" s="99"/>
      <c r="AZ999" s="99"/>
      <c r="BA999" s="99"/>
    </row>
    <row r="1000" spans="1:53" ht="15.75" customHeight="1" x14ac:dyDescent="0.25">
      <c r="A1000" s="99"/>
      <c r="B1000" s="100"/>
      <c r="C1000" s="99"/>
      <c r="D1000" s="99"/>
      <c r="E1000" s="99"/>
      <c r="F1000" s="99"/>
      <c r="G1000" s="99"/>
      <c r="H1000" s="99"/>
      <c r="I1000" s="99"/>
      <c r="J1000" s="161"/>
      <c r="K1000" s="161"/>
      <c r="L1000" s="161"/>
      <c r="M1000" s="161"/>
      <c r="N1000" s="99"/>
      <c r="O1000" s="99"/>
      <c r="P1000" s="99"/>
      <c r="Q1000" s="99"/>
      <c r="R1000" s="99"/>
      <c r="S1000" s="99"/>
      <c r="T1000" s="99"/>
      <c r="U1000" s="99"/>
      <c r="V1000" s="99"/>
      <c r="W1000" s="99"/>
      <c r="X1000" s="99"/>
      <c r="Y1000" s="99"/>
      <c r="Z1000" s="160"/>
      <c r="AA1000" s="99"/>
      <c r="AB1000" s="159"/>
      <c r="AC1000" s="158"/>
      <c r="AD1000" s="99"/>
      <c r="AE1000" s="99"/>
      <c r="AF1000" s="99"/>
      <c r="AG1000" s="99"/>
      <c r="AH1000" s="99"/>
      <c r="AI1000" s="157"/>
      <c r="AJ1000" s="99"/>
      <c r="AK1000" s="99"/>
      <c r="AL1000" s="99"/>
      <c r="AM1000" s="99"/>
      <c r="AN1000" s="161"/>
      <c r="AO1000" s="99"/>
      <c r="AP1000" s="99"/>
      <c r="AQ1000" s="99"/>
      <c r="AR1000" s="99"/>
      <c r="AS1000" s="99"/>
      <c r="AT1000" s="99"/>
      <c r="AU1000" s="99"/>
      <c r="AV1000" s="99"/>
      <c r="AW1000" s="157"/>
      <c r="AX1000" s="99"/>
      <c r="AY1000" s="99"/>
      <c r="AZ1000" s="99"/>
      <c r="BA1000" s="99"/>
    </row>
    <row r="1001" spans="1:53" ht="15.75" customHeight="1" x14ac:dyDescent="0.25">
      <c r="A1001" s="99"/>
      <c r="B1001" s="100"/>
      <c r="C1001" s="99"/>
      <c r="D1001" s="99"/>
      <c r="E1001" s="99"/>
      <c r="F1001" s="99"/>
      <c r="G1001" s="99"/>
      <c r="H1001" s="99"/>
      <c r="I1001" s="99"/>
      <c r="J1001" s="161"/>
      <c r="K1001" s="161"/>
      <c r="L1001" s="161"/>
      <c r="M1001" s="161"/>
      <c r="N1001" s="99"/>
      <c r="O1001" s="99"/>
      <c r="P1001" s="99"/>
      <c r="Q1001" s="99"/>
      <c r="R1001" s="99"/>
      <c r="S1001" s="99"/>
      <c r="T1001" s="99"/>
      <c r="U1001" s="99"/>
      <c r="V1001" s="99"/>
      <c r="W1001" s="99"/>
      <c r="X1001" s="99"/>
      <c r="Y1001" s="99"/>
      <c r="Z1001" s="160"/>
      <c r="AA1001" s="99"/>
      <c r="AB1001" s="159"/>
      <c r="AC1001" s="158"/>
      <c r="AD1001" s="99"/>
      <c r="AE1001" s="99"/>
      <c r="AF1001" s="99"/>
      <c r="AG1001" s="99"/>
      <c r="AH1001" s="99"/>
      <c r="AI1001" s="157"/>
      <c r="AJ1001" s="99"/>
      <c r="AK1001" s="99"/>
      <c r="AL1001" s="99"/>
      <c r="AM1001" s="99"/>
      <c r="AN1001" s="161"/>
      <c r="AO1001" s="99"/>
      <c r="AP1001" s="99"/>
      <c r="AQ1001" s="99"/>
      <c r="AR1001" s="99"/>
      <c r="AS1001" s="99"/>
      <c r="AT1001" s="99"/>
      <c r="AU1001" s="99"/>
      <c r="AV1001" s="99"/>
      <c r="AW1001" s="157"/>
      <c r="AX1001" s="99"/>
      <c r="AY1001" s="99"/>
      <c r="AZ1001" s="99"/>
      <c r="BA1001" s="99"/>
    </row>
    <row r="1002" spans="1:53" ht="15.75" customHeight="1" x14ac:dyDescent="0.25">
      <c r="A1002" s="99"/>
      <c r="B1002" s="100"/>
      <c r="C1002" s="99"/>
      <c r="D1002" s="99"/>
      <c r="E1002" s="99"/>
      <c r="F1002" s="99"/>
      <c r="G1002" s="99"/>
      <c r="H1002" s="99"/>
      <c r="I1002" s="99"/>
      <c r="J1002" s="161"/>
      <c r="K1002" s="161"/>
      <c r="L1002" s="161"/>
      <c r="M1002" s="161"/>
      <c r="N1002" s="99"/>
      <c r="O1002" s="99"/>
      <c r="P1002" s="99"/>
      <c r="Q1002" s="99"/>
      <c r="R1002" s="99"/>
      <c r="S1002" s="99"/>
      <c r="T1002" s="99"/>
      <c r="U1002" s="99"/>
      <c r="V1002" s="99"/>
      <c r="W1002" s="99"/>
      <c r="X1002" s="99"/>
      <c r="Y1002" s="99"/>
      <c r="Z1002" s="160"/>
      <c r="AA1002" s="99"/>
      <c r="AB1002" s="159"/>
      <c r="AC1002" s="158"/>
      <c r="AD1002" s="99"/>
      <c r="AE1002" s="99"/>
      <c r="AF1002" s="99"/>
      <c r="AG1002" s="99"/>
      <c r="AH1002" s="99"/>
      <c r="AI1002" s="157"/>
      <c r="AJ1002" s="99"/>
      <c r="AK1002" s="99"/>
      <c r="AL1002" s="99"/>
      <c r="AM1002" s="99"/>
      <c r="AN1002" s="161"/>
      <c r="AO1002" s="99"/>
      <c r="AP1002" s="99"/>
      <c r="AQ1002" s="99"/>
      <c r="AR1002" s="99"/>
      <c r="AS1002" s="99"/>
      <c r="AT1002" s="99"/>
      <c r="AU1002" s="99"/>
      <c r="AV1002" s="99"/>
      <c r="AW1002" s="157"/>
      <c r="AX1002" s="99"/>
      <c r="AY1002" s="99"/>
      <c r="AZ1002" s="99"/>
      <c r="BA1002" s="99"/>
    </row>
    <row r="1003" spans="1:53" ht="15.75" customHeight="1" x14ac:dyDescent="0.25">
      <c r="A1003" s="99"/>
      <c r="B1003" s="100"/>
      <c r="C1003" s="99"/>
      <c r="D1003" s="99"/>
      <c r="E1003" s="99"/>
      <c r="F1003" s="99"/>
      <c r="G1003" s="99"/>
      <c r="H1003" s="99"/>
      <c r="I1003" s="99"/>
      <c r="J1003" s="161"/>
      <c r="K1003" s="161"/>
      <c r="L1003" s="161"/>
      <c r="M1003" s="161"/>
      <c r="N1003" s="99"/>
      <c r="O1003" s="99"/>
      <c r="P1003" s="99"/>
      <c r="Q1003" s="99"/>
      <c r="R1003" s="99"/>
      <c r="S1003" s="99"/>
      <c r="T1003" s="99"/>
      <c r="U1003" s="99"/>
      <c r="V1003" s="99"/>
      <c r="W1003" s="99"/>
      <c r="X1003" s="99"/>
      <c r="Y1003" s="99"/>
      <c r="Z1003" s="160"/>
      <c r="AA1003" s="99"/>
      <c r="AB1003" s="159"/>
      <c r="AC1003" s="158"/>
      <c r="AD1003" s="99"/>
      <c r="AE1003" s="99"/>
      <c r="AF1003" s="99"/>
      <c r="AG1003" s="99"/>
      <c r="AH1003" s="99"/>
      <c r="AI1003" s="157"/>
      <c r="AJ1003" s="99"/>
      <c r="AK1003" s="99"/>
      <c r="AL1003" s="99"/>
      <c r="AM1003" s="99"/>
      <c r="AN1003" s="161"/>
      <c r="AO1003" s="99"/>
      <c r="AP1003" s="99"/>
      <c r="AQ1003" s="99"/>
      <c r="AR1003" s="99"/>
      <c r="AS1003" s="99"/>
      <c r="AT1003" s="99"/>
      <c r="AU1003" s="99"/>
      <c r="AV1003" s="99"/>
      <c r="AW1003" s="157"/>
      <c r="AX1003" s="99"/>
      <c r="AY1003" s="99"/>
      <c r="AZ1003" s="99"/>
      <c r="BA1003" s="99"/>
    </row>
    <row r="1004" spans="1:53" ht="15.75" customHeight="1" x14ac:dyDescent="0.25">
      <c r="A1004" s="99"/>
      <c r="B1004" s="100"/>
      <c r="C1004" s="99"/>
      <c r="D1004" s="99"/>
      <c r="E1004" s="99"/>
      <c r="F1004" s="99"/>
      <c r="G1004" s="99"/>
      <c r="H1004" s="99"/>
      <c r="I1004" s="99"/>
      <c r="J1004" s="161"/>
      <c r="K1004" s="161"/>
      <c r="L1004" s="161"/>
      <c r="M1004" s="161"/>
      <c r="N1004" s="99"/>
      <c r="O1004" s="99"/>
      <c r="P1004" s="99"/>
      <c r="Q1004" s="99"/>
      <c r="R1004" s="99"/>
      <c r="S1004" s="99"/>
      <c r="T1004" s="99"/>
      <c r="U1004" s="99"/>
      <c r="V1004" s="99"/>
      <c r="W1004" s="99"/>
      <c r="X1004" s="99"/>
      <c r="Y1004" s="99"/>
      <c r="Z1004" s="160"/>
      <c r="AA1004" s="99"/>
      <c r="AB1004" s="159"/>
      <c r="AC1004" s="158"/>
      <c r="AD1004" s="99"/>
      <c r="AE1004" s="99"/>
      <c r="AF1004" s="99"/>
      <c r="AG1004" s="99"/>
      <c r="AH1004" s="99"/>
      <c r="AI1004" s="157"/>
      <c r="AJ1004" s="99"/>
      <c r="AK1004" s="99"/>
      <c r="AL1004" s="99"/>
      <c r="AM1004" s="99"/>
      <c r="AN1004" s="161"/>
      <c r="AO1004" s="99"/>
      <c r="AP1004" s="99"/>
      <c r="AQ1004" s="99"/>
      <c r="AR1004" s="99"/>
      <c r="AS1004" s="99"/>
      <c r="AT1004" s="99"/>
      <c r="AU1004" s="99"/>
      <c r="AV1004" s="99"/>
      <c r="AW1004" s="157"/>
      <c r="AX1004" s="99"/>
      <c r="AY1004" s="99"/>
      <c r="AZ1004" s="99"/>
      <c r="BA1004" s="99"/>
    </row>
    <row r="1005" spans="1:53" ht="15.75" customHeight="1" x14ac:dyDescent="0.25">
      <c r="A1005" s="99"/>
      <c r="B1005" s="100"/>
      <c r="C1005" s="99"/>
      <c r="D1005" s="99"/>
      <c r="E1005" s="99"/>
      <c r="F1005" s="99"/>
      <c r="G1005" s="99"/>
      <c r="H1005" s="99"/>
      <c r="I1005" s="99"/>
      <c r="J1005" s="161"/>
      <c r="K1005" s="161"/>
      <c r="L1005" s="161"/>
      <c r="M1005" s="161"/>
      <c r="N1005" s="99"/>
      <c r="O1005" s="99"/>
      <c r="P1005" s="99"/>
      <c r="Q1005" s="99"/>
      <c r="R1005" s="99"/>
      <c r="S1005" s="99"/>
      <c r="T1005" s="99"/>
      <c r="U1005" s="99"/>
      <c r="V1005" s="99"/>
      <c r="W1005" s="99"/>
      <c r="X1005" s="99"/>
      <c r="Y1005" s="99"/>
      <c r="Z1005" s="160"/>
      <c r="AA1005" s="99"/>
      <c r="AB1005" s="159"/>
      <c r="AC1005" s="158"/>
      <c r="AD1005" s="99"/>
      <c r="AE1005" s="99"/>
      <c r="AF1005" s="99"/>
      <c r="AG1005" s="99"/>
      <c r="AH1005" s="99"/>
      <c r="AI1005" s="157"/>
      <c r="AJ1005" s="99"/>
      <c r="AK1005" s="99"/>
      <c r="AL1005" s="99"/>
      <c r="AM1005" s="99"/>
      <c r="AN1005" s="161"/>
      <c r="AO1005" s="99"/>
      <c r="AP1005" s="99"/>
      <c r="AQ1005" s="99"/>
      <c r="AR1005" s="99"/>
      <c r="AS1005" s="99"/>
      <c r="AT1005" s="99"/>
      <c r="AU1005" s="99"/>
      <c r="AV1005" s="99"/>
      <c r="AW1005" s="157"/>
      <c r="AX1005" s="99"/>
      <c r="AY1005" s="99"/>
      <c r="AZ1005" s="99"/>
      <c r="BA1005" s="99"/>
    </row>
    <row r="1006" spans="1:53" ht="15.75" customHeight="1" x14ac:dyDescent="0.25">
      <c r="A1006" s="99"/>
      <c r="B1006" s="100"/>
      <c r="C1006" s="99"/>
      <c r="D1006" s="99"/>
      <c r="E1006" s="99"/>
      <c r="F1006" s="99"/>
      <c r="G1006" s="99"/>
      <c r="H1006" s="99"/>
      <c r="I1006" s="99"/>
      <c r="J1006" s="161"/>
      <c r="K1006" s="161"/>
      <c r="L1006" s="161"/>
      <c r="M1006" s="161"/>
      <c r="N1006" s="99"/>
      <c r="O1006" s="99"/>
      <c r="P1006" s="99"/>
      <c r="Q1006" s="99"/>
      <c r="R1006" s="99"/>
      <c r="S1006" s="99"/>
      <c r="T1006" s="99"/>
      <c r="U1006" s="99"/>
      <c r="V1006" s="99"/>
      <c r="W1006" s="99"/>
      <c r="X1006" s="99"/>
      <c r="Y1006" s="99"/>
      <c r="Z1006" s="160"/>
      <c r="AA1006" s="99"/>
      <c r="AB1006" s="159"/>
      <c r="AC1006" s="158"/>
      <c r="AD1006" s="99"/>
      <c r="AE1006" s="99"/>
      <c r="AF1006" s="99"/>
      <c r="AG1006" s="99"/>
      <c r="AH1006" s="99"/>
      <c r="AI1006" s="157"/>
      <c r="AJ1006" s="99"/>
      <c r="AK1006" s="99"/>
      <c r="AL1006" s="99"/>
      <c r="AM1006" s="99"/>
      <c r="AN1006" s="161"/>
      <c r="AO1006" s="99"/>
      <c r="AP1006" s="99"/>
      <c r="AQ1006" s="99"/>
      <c r="AR1006" s="99"/>
      <c r="AS1006" s="99"/>
      <c r="AT1006" s="99"/>
      <c r="AU1006" s="99"/>
      <c r="AV1006" s="99"/>
      <c r="AW1006" s="157"/>
      <c r="AX1006" s="99"/>
      <c r="AY1006" s="99"/>
      <c r="AZ1006" s="99"/>
      <c r="BA1006" s="99"/>
    </row>
    <row r="1007" spans="1:53" ht="15.75" customHeight="1" x14ac:dyDescent="0.25">
      <c r="A1007" s="99"/>
      <c r="B1007" s="100"/>
      <c r="C1007" s="99"/>
      <c r="D1007" s="99"/>
      <c r="E1007" s="99"/>
      <c r="F1007" s="99"/>
      <c r="G1007" s="99"/>
      <c r="H1007" s="99"/>
      <c r="I1007" s="99"/>
      <c r="J1007" s="161"/>
      <c r="K1007" s="161"/>
      <c r="L1007" s="161"/>
      <c r="M1007" s="161"/>
      <c r="N1007" s="99"/>
      <c r="O1007" s="99"/>
      <c r="P1007" s="99"/>
      <c r="Q1007" s="99"/>
      <c r="R1007" s="99"/>
      <c r="S1007" s="99"/>
      <c r="T1007" s="99"/>
      <c r="U1007" s="99"/>
      <c r="V1007" s="99"/>
      <c r="W1007" s="99"/>
      <c r="X1007" s="99"/>
      <c r="Y1007" s="99"/>
      <c r="Z1007" s="160"/>
      <c r="AA1007" s="99"/>
      <c r="AB1007" s="159"/>
      <c r="AC1007" s="158"/>
      <c r="AD1007" s="99"/>
      <c r="AE1007" s="99"/>
      <c r="AF1007" s="99"/>
      <c r="AG1007" s="99"/>
      <c r="AH1007" s="99"/>
      <c r="AI1007" s="157"/>
      <c r="AJ1007" s="99"/>
      <c r="AK1007" s="99"/>
      <c r="AL1007" s="99"/>
      <c r="AM1007" s="99"/>
      <c r="AN1007" s="161"/>
      <c r="AO1007" s="99"/>
      <c r="AP1007" s="99"/>
      <c r="AQ1007" s="99"/>
      <c r="AR1007" s="99"/>
      <c r="AS1007" s="99"/>
      <c r="AT1007" s="99"/>
      <c r="AU1007" s="99"/>
      <c r="AV1007" s="99"/>
      <c r="AW1007" s="157"/>
      <c r="AX1007" s="99"/>
      <c r="AY1007" s="99"/>
      <c r="AZ1007" s="99"/>
      <c r="BA1007" s="99"/>
    </row>
  </sheetData>
  <sheetProtection algorithmName="SHA-512" hashValue="tfrHVoFmbDVUMgBFRU2eI14FQ+BBeH7LvDKd4pKF1vLV4MyTFQ/mk+2xKU3RU3wWr+7sceqA2AF8EXyokMZJ7A==" saltValue="lUAH3Udel8nQysasdNggOA==" spinCount="100000" sheet="1" objects="1" scenarios="1"/>
  <mergeCells count="233">
    <mergeCell ref="AY129:AY130"/>
    <mergeCell ref="AZ129:AZ130"/>
    <mergeCell ref="AQ129:AQ130"/>
    <mergeCell ref="AU129:AU130"/>
    <mergeCell ref="AW129:AW130"/>
    <mergeCell ref="AK129:AK130"/>
    <mergeCell ref="AO129:AO130"/>
    <mergeCell ref="AD127:AD128"/>
    <mergeCell ref="AE127:AE128"/>
    <mergeCell ref="AI127:AI128"/>
    <mergeCell ref="AJ127:AJ128"/>
    <mergeCell ref="AK127:AK128"/>
    <mergeCell ref="AO127:AO128"/>
    <mergeCell ref="AY127:AY128"/>
    <mergeCell ref="AZ127:AZ128"/>
    <mergeCell ref="AD129:AD130"/>
    <mergeCell ref="AU127:AU128"/>
    <mergeCell ref="AW127:AW128"/>
    <mergeCell ref="AE129:AE130"/>
    <mergeCell ref="AI129:AI130"/>
    <mergeCell ref="AJ129:AJ130"/>
    <mergeCell ref="AQ127:AQ128"/>
    <mergeCell ref="AX127:AX128"/>
    <mergeCell ref="AX129:AX130"/>
    <mergeCell ref="D132:D134"/>
    <mergeCell ref="C135:C141"/>
    <mergeCell ref="D135:D146"/>
    <mergeCell ref="C142:C146"/>
    <mergeCell ref="N129:N130"/>
    <mergeCell ref="O129:O130"/>
    <mergeCell ref="D147:D350"/>
    <mergeCell ref="D127:D131"/>
    <mergeCell ref="C101:C109"/>
    <mergeCell ref="D101:D108"/>
    <mergeCell ref="C115:C116"/>
    <mergeCell ref="D115:D116"/>
    <mergeCell ref="C117:C118"/>
    <mergeCell ref="D117:D118"/>
    <mergeCell ref="C119:C120"/>
    <mergeCell ref="I79:I81"/>
    <mergeCell ref="AC127:AC128"/>
    <mergeCell ref="E73:E74"/>
    <mergeCell ref="I73:I74"/>
    <mergeCell ref="F73:F74"/>
    <mergeCell ref="G73:G74"/>
    <mergeCell ref="H73:H74"/>
    <mergeCell ref="S129:S130"/>
    <mergeCell ref="E264:E266"/>
    <mergeCell ref="D119:D126"/>
    <mergeCell ref="G62:G63"/>
    <mergeCell ref="D66:D67"/>
    <mergeCell ref="D71:D72"/>
    <mergeCell ref="D35:D36"/>
    <mergeCell ref="C37:C38"/>
    <mergeCell ref="D37:D38"/>
    <mergeCell ref="C40:C42"/>
    <mergeCell ref="D85:D86"/>
    <mergeCell ref="C87:C89"/>
    <mergeCell ref="D88:D89"/>
    <mergeCell ref="C90:C93"/>
    <mergeCell ref="E90:E91"/>
    <mergeCell ref="E229:E230"/>
    <mergeCell ref="Z357:Z362"/>
    <mergeCell ref="E353:E354"/>
    <mergeCell ref="F353:F354"/>
    <mergeCell ref="G353:G354"/>
    <mergeCell ref="H353:H354"/>
    <mergeCell ref="I353:I354"/>
    <mergeCell ref="G330:G333"/>
    <mergeCell ref="E357:E362"/>
    <mergeCell ref="F357:F362"/>
    <mergeCell ref="G357:G362"/>
    <mergeCell ref="H357:H362"/>
    <mergeCell ref="I357:I362"/>
    <mergeCell ref="H330:H333"/>
    <mergeCell ref="I330:I333"/>
    <mergeCell ref="E330:E333"/>
    <mergeCell ref="F330:F333"/>
    <mergeCell ref="G368:G369"/>
    <mergeCell ref="H368:H369"/>
    <mergeCell ref="E364:E366"/>
    <mergeCell ref="F364:F366"/>
    <mergeCell ref="G364:G366"/>
    <mergeCell ref="H364:H366"/>
    <mergeCell ref="E328:E329"/>
    <mergeCell ref="F328:F329"/>
    <mergeCell ref="G328:G329"/>
    <mergeCell ref="H328:H329"/>
    <mergeCell ref="C64:C67"/>
    <mergeCell ref="C68:C75"/>
    <mergeCell ref="C94:C100"/>
    <mergeCell ref="C414:C415"/>
    <mergeCell ref="A321:A349"/>
    <mergeCell ref="A351:A379"/>
    <mergeCell ref="A380:A415"/>
    <mergeCell ref="C394:C400"/>
    <mergeCell ref="C401:C405"/>
    <mergeCell ref="C409:C410"/>
    <mergeCell ref="C411:C412"/>
    <mergeCell ref="C375:C376"/>
    <mergeCell ref="C377:C379"/>
    <mergeCell ref="C386:C388"/>
    <mergeCell ref="C389:C392"/>
    <mergeCell ref="B147:B350"/>
    <mergeCell ref="C132:C134"/>
    <mergeCell ref="D82:D83"/>
    <mergeCell ref="I328:I329"/>
    <mergeCell ref="D53:D54"/>
    <mergeCell ref="A284:A320"/>
    <mergeCell ref="C363:C367"/>
    <mergeCell ref="C368:C369"/>
    <mergeCell ref="C353:C355"/>
    <mergeCell ref="C357:C362"/>
    <mergeCell ref="C147:C350"/>
    <mergeCell ref="A12:A244"/>
    <mergeCell ref="C12:C13"/>
    <mergeCell ref="A245:A283"/>
    <mergeCell ref="C351:C352"/>
    <mergeCell ref="C53:C54"/>
    <mergeCell ref="C29:C31"/>
    <mergeCell ref="C33:C34"/>
    <mergeCell ref="C44:C47"/>
    <mergeCell ref="C50:C52"/>
    <mergeCell ref="C24:C28"/>
    <mergeCell ref="C110:C113"/>
    <mergeCell ref="C15:C18"/>
    <mergeCell ref="C76:C86"/>
    <mergeCell ref="C129:C131"/>
    <mergeCell ref="C127:C128"/>
    <mergeCell ref="AH10:AM10"/>
    <mergeCell ref="AN10:AS10"/>
    <mergeCell ref="AT10:AY10"/>
    <mergeCell ref="AH9:BA9"/>
    <mergeCell ref="AW7:BA8"/>
    <mergeCell ref="T10:Y10"/>
    <mergeCell ref="D411:D413"/>
    <mergeCell ref="D414:D415"/>
    <mergeCell ref="D351:D352"/>
    <mergeCell ref="D353:D355"/>
    <mergeCell ref="D357:D372"/>
    <mergeCell ref="D373:D376"/>
    <mergeCell ref="D377:D379"/>
    <mergeCell ref="D380:D388"/>
    <mergeCell ref="D389:D393"/>
    <mergeCell ref="D394:D400"/>
    <mergeCell ref="D401:D405"/>
    <mergeCell ref="D406:D408"/>
    <mergeCell ref="D409:D410"/>
    <mergeCell ref="I364:I366"/>
    <mergeCell ref="E368:E369"/>
    <mergeCell ref="F368:F369"/>
    <mergeCell ref="I368:I369"/>
    <mergeCell ref="O357:O362"/>
    <mergeCell ref="D12:D13"/>
    <mergeCell ref="D15:D18"/>
    <mergeCell ref="I62:I63"/>
    <mergeCell ref="C55:C60"/>
    <mergeCell ref="E56:E59"/>
    <mergeCell ref="H56:H59"/>
    <mergeCell ref="I56:I59"/>
    <mergeCell ref="E62:E63"/>
    <mergeCell ref="C20:C23"/>
    <mergeCell ref="D20:D23"/>
    <mergeCell ref="C61:C63"/>
    <mergeCell ref="C35:C36"/>
    <mergeCell ref="F56:F59"/>
    <mergeCell ref="G56:G59"/>
    <mergeCell ref="D29:D32"/>
    <mergeCell ref="D33:D34"/>
    <mergeCell ref="D40:D42"/>
    <mergeCell ref="D44:D47"/>
    <mergeCell ref="D50:D52"/>
    <mergeCell ref="D24:D28"/>
    <mergeCell ref="F62:F63"/>
    <mergeCell ref="H62:H63"/>
    <mergeCell ref="AP129:AP130"/>
    <mergeCell ref="F90:F91"/>
    <mergeCell ref="G90:G91"/>
    <mergeCell ref="H90:H91"/>
    <mergeCell ref="I90:I91"/>
    <mergeCell ref="E94:E95"/>
    <mergeCell ref="F94:F95"/>
    <mergeCell ref="G94:G95"/>
    <mergeCell ref="H94:H95"/>
    <mergeCell ref="P129:P130"/>
    <mergeCell ref="Y129:Y130"/>
    <mergeCell ref="X129:X130"/>
    <mergeCell ref="W129:W130"/>
    <mergeCell ref="V129:V130"/>
    <mergeCell ref="U129:U130"/>
    <mergeCell ref="T129:T130"/>
    <mergeCell ref="Q129:Q130"/>
    <mergeCell ref="R129:R130"/>
    <mergeCell ref="Z129:Z130"/>
    <mergeCell ref="AA129:AA130"/>
    <mergeCell ref="AB129:AB130"/>
    <mergeCell ref="AC129:AC130"/>
    <mergeCell ref="AA127:AA128"/>
    <mergeCell ref="AB127:AB128"/>
    <mergeCell ref="A8:B8"/>
    <mergeCell ref="D8:E8"/>
    <mergeCell ref="F8:H8"/>
    <mergeCell ref="V127:V128"/>
    <mergeCell ref="W127:W128"/>
    <mergeCell ref="X127:X128"/>
    <mergeCell ref="Y127:Y128"/>
    <mergeCell ref="Z127:Z128"/>
    <mergeCell ref="AP127:AP128"/>
    <mergeCell ref="I94:I95"/>
    <mergeCell ref="N127:N128"/>
    <mergeCell ref="O127:O128"/>
    <mergeCell ref="P127:P128"/>
    <mergeCell ref="Q127:Q128"/>
    <mergeCell ref="R127:R128"/>
    <mergeCell ref="S127:S128"/>
    <mergeCell ref="T127:T128"/>
    <mergeCell ref="U127:U128"/>
    <mergeCell ref="D76:D79"/>
    <mergeCell ref="E79:E81"/>
    <mergeCell ref="F79:F81"/>
    <mergeCell ref="G79:G81"/>
    <mergeCell ref="H79:H81"/>
    <mergeCell ref="D110:D112"/>
    <mergeCell ref="A7:B7"/>
    <mergeCell ref="D7:E7"/>
    <mergeCell ref="F7:H7"/>
    <mergeCell ref="A2:B4"/>
    <mergeCell ref="C2:H2"/>
    <mergeCell ref="C3:H4"/>
    <mergeCell ref="A5:B6"/>
    <mergeCell ref="C5:C6"/>
    <mergeCell ref="D5:E6"/>
    <mergeCell ref="F5:H6"/>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[2]Hoja2!#REF!</xm:f>
          </x14:formula1>
          <xm:sqref>AB12:AB127 AB129 AB143 AB131:AB141 AB145:AB415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A1007"/>
  <sheetViews>
    <sheetView topLeftCell="I9" zoomScale="80" zoomScaleNormal="80" workbookViewId="0">
      <selection activeCell="X9" sqref="X9"/>
    </sheetView>
  </sheetViews>
  <sheetFormatPr baseColWidth="10" defaultColWidth="14.42578125" defaultRowHeight="15" customHeight="1" x14ac:dyDescent="0.2"/>
  <cols>
    <col min="1" max="1" width="15.42578125" style="2324" customWidth="1"/>
    <col min="2" max="2" width="14.85546875" style="2324" customWidth="1"/>
    <col min="3" max="3" width="21.28515625" style="2324" customWidth="1"/>
    <col min="4" max="4" width="25.7109375" style="2324" customWidth="1"/>
    <col min="5" max="5" width="34.28515625" style="2324" customWidth="1"/>
    <col min="6" max="6" width="25.85546875" style="2324" customWidth="1"/>
    <col min="7" max="7" width="17.7109375" style="2324" customWidth="1"/>
    <col min="8" max="8" width="18.28515625" style="2324" customWidth="1"/>
    <col min="9" max="9" width="18" style="2324" customWidth="1"/>
    <col min="10" max="10" width="21" style="156" customWidth="1"/>
    <col min="11" max="11" width="19.85546875" style="156" customWidth="1"/>
    <col min="12" max="12" width="17.28515625" style="156" customWidth="1"/>
    <col min="13" max="13" width="5.5703125" style="156" customWidth="1"/>
    <col min="14" max="14" width="65.42578125" style="2324" customWidth="1"/>
    <col min="15" max="15" width="21.28515625" style="2324" customWidth="1"/>
    <col min="16" max="16" width="20.85546875" style="2324" customWidth="1"/>
    <col min="17" max="17" width="7.42578125" style="2324" hidden="1" customWidth="1"/>
    <col min="18" max="18" width="7.85546875" style="2324" hidden="1" customWidth="1"/>
    <col min="19" max="19" width="7.140625" style="2324" hidden="1" customWidth="1"/>
    <col min="20" max="20" width="5.28515625" style="2324" customWidth="1"/>
    <col min="21" max="22" width="5.5703125" style="2324" customWidth="1"/>
    <col min="23" max="23" width="5.7109375" style="2324" customWidth="1"/>
    <col min="24" max="24" width="5" style="2324" customWidth="1"/>
    <col min="25" max="25" width="5.85546875" style="2324" customWidth="1"/>
    <col min="26" max="26" width="38.85546875" style="155" hidden="1" customWidth="1"/>
    <col min="27" max="27" width="15" style="2324" hidden="1" customWidth="1"/>
    <col min="28" max="28" width="15" style="154" hidden="1" customWidth="1"/>
    <col min="29" max="29" width="15.42578125" style="153" hidden="1" customWidth="1"/>
    <col min="30" max="30" width="13.42578125" style="2324" hidden="1" customWidth="1"/>
    <col min="31" max="31" width="15.28515625" style="2324" hidden="1" customWidth="1"/>
    <col min="32" max="33" width="10.7109375" style="2324" hidden="1" customWidth="1"/>
    <col min="34" max="34" width="18.5703125" style="2324" customWidth="1"/>
    <col min="35" max="35" width="16.28515625" style="152" hidden="1" customWidth="1"/>
    <col min="36" max="36" width="13.42578125" style="2324" hidden="1" customWidth="1"/>
    <col min="37" max="37" width="14.85546875" style="2324" hidden="1" customWidth="1"/>
    <col min="38" max="39" width="10.7109375" style="2324" hidden="1" customWidth="1"/>
    <col min="40" max="40" width="14.7109375" style="156" bestFit="1" customWidth="1"/>
    <col min="41" max="41" width="16.28515625" style="2324" hidden="1" customWidth="1"/>
    <col min="42" max="42" width="17" style="2324" hidden="1" customWidth="1"/>
    <col min="43" max="43" width="18.28515625" style="2324" hidden="1" customWidth="1"/>
    <col min="44" max="44" width="16.42578125" style="2324" hidden="1" customWidth="1"/>
    <col min="45" max="45" width="18.28515625" style="2324" hidden="1" customWidth="1"/>
    <col min="46" max="46" width="10.7109375" style="2324" hidden="1" customWidth="1"/>
    <col min="47" max="47" width="15.7109375" style="2324" hidden="1" customWidth="1"/>
    <col min="48" max="48" width="10.7109375" style="2324" hidden="1" customWidth="1"/>
    <col min="49" max="49" width="15.140625" style="152" hidden="1" customWidth="1"/>
    <col min="50" max="50" width="13.42578125" style="2324" hidden="1" customWidth="1"/>
    <col min="51" max="51" width="11.42578125" style="2324" hidden="1" customWidth="1"/>
    <col min="52" max="52" width="17" style="2324" hidden="1" customWidth="1"/>
    <col min="53" max="53" width="16.42578125" style="2324" hidden="1" customWidth="1"/>
    <col min="54" max="54" width="0" style="2324" hidden="1" customWidth="1"/>
    <col min="55" max="16384" width="14.42578125" style="2324"/>
  </cols>
  <sheetData>
    <row r="2" spans="1:53" ht="15" customHeight="1" x14ac:dyDescent="0.2">
      <c r="A2" s="2583"/>
      <c r="B2" s="2583"/>
      <c r="C2" s="2584" t="s">
        <v>292</v>
      </c>
      <c r="D2" s="2585"/>
      <c r="E2" s="2585"/>
      <c r="F2" s="2585"/>
      <c r="G2" s="2585"/>
      <c r="H2" s="2585"/>
      <c r="I2" s="150" t="s">
        <v>291</v>
      </c>
    </row>
    <row r="3" spans="1:53" ht="15" customHeight="1" x14ac:dyDescent="0.2">
      <c r="A3" s="2583"/>
      <c r="B3" s="2583"/>
      <c r="C3" s="2586" t="s">
        <v>290</v>
      </c>
      <c r="D3" s="2586"/>
      <c r="E3" s="2586"/>
      <c r="F3" s="2586"/>
      <c r="G3" s="2586"/>
      <c r="H3" s="2587"/>
      <c r="I3" s="150" t="s">
        <v>289</v>
      </c>
    </row>
    <row r="4" spans="1:53" x14ac:dyDescent="0.25">
      <c r="A4" s="2583"/>
      <c r="B4" s="2583"/>
      <c r="C4" s="2588"/>
      <c r="D4" s="2588"/>
      <c r="E4" s="2588"/>
      <c r="F4" s="2588"/>
      <c r="G4" s="2588"/>
      <c r="H4" s="2589"/>
      <c r="I4" s="2332" t="s">
        <v>288</v>
      </c>
      <c r="J4" s="2325"/>
      <c r="K4" s="2325"/>
      <c r="L4" s="2325"/>
      <c r="M4" s="2325"/>
      <c r="N4" s="99"/>
      <c r="O4" s="99"/>
      <c r="P4" s="99"/>
      <c r="Q4" s="99"/>
      <c r="R4" s="99"/>
      <c r="S4" s="99"/>
      <c r="T4" s="99"/>
      <c r="U4" s="99"/>
      <c r="V4" s="99"/>
      <c r="W4" s="99"/>
      <c r="X4" s="99"/>
      <c r="Y4" s="99"/>
      <c r="Z4" s="160"/>
      <c r="AA4" s="99"/>
      <c r="AB4" s="159"/>
      <c r="AC4" s="158"/>
      <c r="AD4" s="99"/>
      <c r="AE4" s="99"/>
      <c r="AF4" s="99"/>
      <c r="AG4" s="99"/>
      <c r="AH4" s="99"/>
      <c r="AI4" s="157"/>
      <c r="AJ4" s="99"/>
      <c r="AK4" s="99"/>
      <c r="AL4" s="99"/>
      <c r="AM4" s="99"/>
      <c r="AN4" s="2325"/>
      <c r="AO4" s="99"/>
      <c r="AP4" s="99"/>
      <c r="AQ4" s="99"/>
      <c r="AR4" s="99"/>
      <c r="AS4" s="99"/>
      <c r="AT4" s="99"/>
      <c r="AU4" s="99"/>
      <c r="AV4" s="99"/>
      <c r="AW4" s="157"/>
      <c r="AX4" s="99"/>
      <c r="AY4" s="99"/>
      <c r="AZ4" s="99"/>
      <c r="BA4" s="99"/>
    </row>
    <row r="5" spans="1:53" ht="15.75" customHeight="1" x14ac:dyDescent="0.25">
      <c r="A5" s="2590" t="s">
        <v>287</v>
      </c>
      <c r="B5" s="2590"/>
      <c r="C5" s="2582" t="s">
        <v>286</v>
      </c>
      <c r="D5" s="2591" t="s">
        <v>285</v>
      </c>
      <c r="E5" s="2591"/>
      <c r="F5" s="2812" t="s">
        <v>3092</v>
      </c>
      <c r="G5" s="2813"/>
      <c r="H5" s="2814"/>
      <c r="I5" s="148"/>
      <c r="J5" s="2325"/>
      <c r="K5" s="2325"/>
      <c r="L5" s="2325"/>
      <c r="M5" s="2325"/>
      <c r="N5" s="99"/>
      <c r="O5" s="99"/>
      <c r="P5" s="99"/>
      <c r="Q5" s="99"/>
      <c r="R5" s="99"/>
      <c r="S5" s="99"/>
      <c r="T5" s="99"/>
      <c r="U5" s="99"/>
      <c r="V5" s="99"/>
      <c r="W5" s="99"/>
      <c r="X5" s="99"/>
      <c r="Y5" s="99"/>
      <c r="Z5" s="160"/>
      <c r="AA5" s="99"/>
      <c r="AB5" s="159"/>
      <c r="AC5" s="158"/>
      <c r="AD5" s="99"/>
      <c r="AE5" s="99"/>
      <c r="AF5" s="99"/>
      <c r="AG5" s="99"/>
      <c r="AH5" s="99"/>
      <c r="AI5" s="157"/>
      <c r="AJ5" s="99"/>
      <c r="AK5" s="99"/>
      <c r="AL5" s="99"/>
      <c r="AM5" s="99"/>
      <c r="AN5" s="2325"/>
      <c r="AO5" s="99"/>
      <c r="AP5" s="99"/>
      <c r="AQ5" s="99"/>
      <c r="AR5" s="99"/>
      <c r="AS5" s="99"/>
      <c r="AT5" s="99"/>
      <c r="AU5" s="99"/>
      <c r="AV5" s="99"/>
      <c r="AW5" s="157"/>
      <c r="AX5" s="99"/>
      <c r="AY5" s="99"/>
      <c r="AZ5" s="99"/>
      <c r="BA5" s="99"/>
    </row>
    <row r="6" spans="1:53" ht="15" customHeight="1" x14ac:dyDescent="0.25">
      <c r="A6" s="2590"/>
      <c r="B6" s="2590"/>
      <c r="C6" s="2582"/>
      <c r="D6" s="2591"/>
      <c r="E6" s="2591"/>
      <c r="F6" s="2815"/>
      <c r="G6" s="2816"/>
      <c r="H6" s="2817"/>
      <c r="I6" s="143"/>
      <c r="J6" s="2325"/>
      <c r="K6" s="2325"/>
      <c r="L6" s="2325"/>
      <c r="M6" s="2325"/>
      <c r="N6" s="99"/>
      <c r="O6" s="99"/>
      <c r="P6" s="99"/>
      <c r="Q6" s="99"/>
      <c r="R6" s="99"/>
      <c r="S6" s="99"/>
      <c r="T6" s="99"/>
      <c r="U6" s="99"/>
      <c r="V6" s="99"/>
      <c r="W6" s="99"/>
      <c r="X6" s="99"/>
      <c r="Y6" s="99"/>
      <c r="Z6" s="160"/>
      <c r="AA6" s="99"/>
      <c r="AB6" s="159"/>
      <c r="AC6" s="158"/>
      <c r="AD6" s="99"/>
      <c r="AE6" s="99"/>
      <c r="AF6" s="99"/>
      <c r="AG6" s="99"/>
      <c r="AH6" s="99"/>
      <c r="AI6" s="157"/>
      <c r="AJ6" s="99"/>
      <c r="AK6" s="99"/>
      <c r="AL6" s="99"/>
      <c r="AM6" s="99"/>
      <c r="AN6" s="2325"/>
      <c r="AO6" s="99"/>
      <c r="AP6" s="99"/>
      <c r="AQ6" s="99"/>
      <c r="AR6" s="99"/>
      <c r="AS6" s="99"/>
      <c r="AT6" s="99"/>
      <c r="AU6" s="99"/>
      <c r="AV6" s="99"/>
      <c r="AW6" s="157"/>
      <c r="AX6" s="99"/>
      <c r="AY6" s="99"/>
      <c r="AZ6" s="99"/>
      <c r="BA6" s="99"/>
    </row>
    <row r="7" spans="1:53" ht="19.5" customHeight="1" x14ac:dyDescent="0.25">
      <c r="A7" s="2579" t="s">
        <v>284</v>
      </c>
      <c r="B7" s="2579"/>
      <c r="C7" s="2416">
        <v>2020</v>
      </c>
      <c r="D7" s="2937" t="s">
        <v>283</v>
      </c>
      <c r="E7" s="2937"/>
      <c r="F7" s="2811" t="s">
        <v>3095</v>
      </c>
      <c r="G7" s="2811"/>
      <c r="H7" s="2811"/>
      <c r="I7" s="143"/>
      <c r="J7" s="2325"/>
      <c r="K7" s="2325"/>
      <c r="L7" s="2325"/>
      <c r="M7" s="2325"/>
      <c r="N7" s="99"/>
      <c r="O7" s="99"/>
      <c r="P7" s="99"/>
      <c r="Q7" s="99"/>
      <c r="R7" s="99"/>
      <c r="S7" s="99"/>
      <c r="T7" s="99"/>
      <c r="U7" s="99"/>
      <c r="V7" s="99"/>
      <c r="W7" s="99"/>
      <c r="X7" s="99"/>
      <c r="Y7" s="99"/>
      <c r="Z7" s="160"/>
      <c r="AA7" s="99"/>
      <c r="AB7" s="159"/>
      <c r="AW7" s="2861" t="s">
        <v>357</v>
      </c>
      <c r="AX7" s="2862"/>
      <c r="AY7" s="2862"/>
      <c r="AZ7" s="2862"/>
      <c r="BA7" s="2863"/>
    </row>
    <row r="8" spans="1:53" ht="22.5" customHeight="1" x14ac:dyDescent="0.2">
      <c r="A8" s="2591" t="s">
        <v>282</v>
      </c>
      <c r="B8" s="2591"/>
      <c r="C8" s="2417">
        <v>44042</v>
      </c>
      <c r="D8" s="2937" t="s">
        <v>281</v>
      </c>
      <c r="E8" s="2937"/>
      <c r="F8" s="2591"/>
      <c r="G8" s="2591"/>
      <c r="H8" s="2591"/>
      <c r="I8" s="2401"/>
      <c r="J8" s="2410"/>
      <c r="K8" s="2410"/>
      <c r="L8" s="2410"/>
      <c r="M8" s="2410"/>
      <c r="N8" s="2410"/>
      <c r="O8" s="2410"/>
      <c r="P8" s="2410"/>
      <c r="Q8" s="2410"/>
      <c r="R8" s="2410"/>
      <c r="S8" s="2410"/>
      <c r="T8" s="2410"/>
      <c r="U8" s="2410"/>
      <c r="V8" s="2410"/>
      <c r="W8" s="2410"/>
      <c r="X8" s="2410"/>
      <c r="Y8" s="2410"/>
      <c r="Z8" s="2938" t="s">
        <v>272</v>
      </c>
      <c r="AA8" s="2941" t="s">
        <v>271</v>
      </c>
      <c r="AB8" s="2941" t="s">
        <v>270</v>
      </c>
      <c r="AC8" s="2324"/>
      <c r="AI8" s="2324"/>
      <c r="AN8" s="2324"/>
      <c r="AW8" s="2864"/>
      <c r="AX8" s="2827"/>
      <c r="AY8" s="2827"/>
      <c r="AZ8" s="2827"/>
      <c r="BA8" s="2865"/>
    </row>
    <row r="9" spans="1:53" s="2358" customFormat="1" ht="22.5" customHeight="1" x14ac:dyDescent="0.2">
      <c r="A9" s="2382"/>
      <c r="B9" s="2382"/>
      <c r="C9" s="2384"/>
      <c r="D9" s="2383"/>
      <c r="E9" s="2383"/>
      <c r="F9" s="2382"/>
      <c r="G9" s="2382"/>
      <c r="H9" s="2382"/>
      <c r="I9" s="2401"/>
      <c r="J9" s="2403"/>
      <c r="K9" s="2403"/>
      <c r="L9" s="2403"/>
      <c r="M9" s="2403"/>
      <c r="N9" s="2403"/>
      <c r="O9" s="2404"/>
      <c r="P9" s="2403"/>
      <c r="Q9" s="2411"/>
      <c r="R9" s="2412"/>
      <c r="S9" s="2412"/>
      <c r="T9" s="2412"/>
      <c r="U9" s="2412"/>
      <c r="V9" s="2412"/>
      <c r="W9" s="2412"/>
      <c r="X9" s="2412"/>
      <c r="Y9" s="2412"/>
      <c r="Z9" s="2939"/>
      <c r="AA9" s="2942"/>
      <c r="AB9" s="2942"/>
      <c r="AC9" s="2858" t="s">
        <v>358</v>
      </c>
      <c r="AD9" s="2859"/>
      <c r="AE9" s="2859"/>
      <c r="AF9" s="2859"/>
      <c r="AG9" s="2859"/>
      <c r="AH9" s="2859"/>
      <c r="AI9" s="2859"/>
      <c r="AJ9" s="2859"/>
      <c r="AK9" s="2859"/>
      <c r="AL9" s="2859"/>
      <c r="AM9" s="2859"/>
      <c r="AN9" s="2859"/>
      <c r="AO9" s="2859"/>
      <c r="AP9" s="2859"/>
      <c r="AQ9" s="2859"/>
      <c r="AR9" s="2859"/>
      <c r="AS9" s="2859"/>
      <c r="AT9" s="2859"/>
      <c r="AU9" s="2859"/>
      <c r="AV9" s="2860"/>
      <c r="AW9" s="2356"/>
      <c r="AX9" s="2348"/>
      <c r="AY9" s="2348"/>
      <c r="AZ9" s="2348"/>
      <c r="BA9" s="2357"/>
    </row>
    <row r="10" spans="1:53" s="2358" customFormat="1" ht="22.5" customHeight="1" x14ac:dyDescent="0.2">
      <c r="A10" s="2413"/>
      <c r="B10" s="2413"/>
      <c r="C10" s="2414"/>
      <c r="D10" s="2415"/>
      <c r="E10" s="2415"/>
      <c r="F10" s="2413"/>
      <c r="G10" s="2413"/>
      <c r="H10" s="2413"/>
      <c r="I10" s="2402"/>
      <c r="J10" s="2405"/>
      <c r="K10" s="2405"/>
      <c r="L10" s="2405"/>
      <c r="M10" s="2405"/>
      <c r="N10" s="2405"/>
      <c r="O10" s="2406"/>
      <c r="P10" s="2405"/>
      <c r="Q10" s="2943" t="s">
        <v>273</v>
      </c>
      <c r="R10" s="2944"/>
      <c r="S10" s="2944"/>
      <c r="T10" s="2944"/>
      <c r="U10" s="2944"/>
      <c r="V10" s="2944"/>
      <c r="W10" s="2944"/>
      <c r="X10" s="2944"/>
      <c r="Y10" s="2944"/>
      <c r="Z10" s="2939"/>
      <c r="AA10" s="2942"/>
      <c r="AB10" s="2942"/>
      <c r="AC10" s="2858" t="s">
        <v>269</v>
      </c>
      <c r="AD10" s="2859"/>
      <c r="AE10" s="2859"/>
      <c r="AF10" s="2859"/>
      <c r="AG10" s="2859"/>
      <c r="AH10" s="2860"/>
      <c r="AI10" s="2858" t="s">
        <v>245</v>
      </c>
      <c r="AJ10" s="2859"/>
      <c r="AK10" s="2859"/>
      <c r="AL10" s="2859"/>
      <c r="AM10" s="2859"/>
      <c r="AN10" s="2860"/>
      <c r="AO10" s="2858" t="s">
        <v>244</v>
      </c>
      <c r="AP10" s="2859"/>
      <c r="AQ10" s="2859"/>
      <c r="AR10" s="2859"/>
      <c r="AS10" s="2859"/>
      <c r="AT10" s="2860"/>
      <c r="AU10" s="616" t="s">
        <v>243</v>
      </c>
      <c r="AV10" s="615"/>
      <c r="AW10" s="2356"/>
      <c r="AX10" s="2348"/>
      <c r="AY10" s="2348"/>
      <c r="AZ10" s="2348"/>
      <c r="BA10" s="2357"/>
    </row>
    <row r="11" spans="1:53" ht="65.25" customHeight="1" x14ac:dyDescent="0.2">
      <c r="A11" s="2408" t="s">
        <v>356</v>
      </c>
      <c r="B11" s="2409" t="s">
        <v>268</v>
      </c>
      <c r="C11" s="2399" t="s">
        <v>267</v>
      </c>
      <c r="D11" s="2408" t="s">
        <v>266</v>
      </c>
      <c r="E11" s="2408" t="s">
        <v>265</v>
      </c>
      <c r="F11" s="2408" t="s">
        <v>264</v>
      </c>
      <c r="G11" s="2408" t="s">
        <v>263</v>
      </c>
      <c r="H11" s="2399" t="s">
        <v>262</v>
      </c>
      <c r="I11" s="2399" t="s">
        <v>261</v>
      </c>
      <c r="J11" s="132" t="s">
        <v>279</v>
      </c>
      <c r="K11" s="2396" t="s">
        <v>278</v>
      </c>
      <c r="L11" s="2400" t="s">
        <v>277</v>
      </c>
      <c r="M11" s="2397" t="s">
        <v>103</v>
      </c>
      <c r="N11" s="132" t="s">
        <v>276</v>
      </c>
      <c r="O11" s="2398" t="s">
        <v>275</v>
      </c>
      <c r="P11" s="132" t="s">
        <v>274</v>
      </c>
      <c r="Q11" s="129" t="s">
        <v>260</v>
      </c>
      <c r="R11" s="129" t="s">
        <v>259</v>
      </c>
      <c r="S11" s="129" t="s">
        <v>258</v>
      </c>
      <c r="T11" s="128" t="s">
        <v>257</v>
      </c>
      <c r="U11" s="128" t="s">
        <v>256</v>
      </c>
      <c r="V11" s="128" t="s">
        <v>255</v>
      </c>
      <c r="W11" s="128" t="s">
        <v>254</v>
      </c>
      <c r="X11" s="128" t="s">
        <v>253</v>
      </c>
      <c r="Y11" s="128" t="s">
        <v>252</v>
      </c>
      <c r="Z11" s="2940"/>
      <c r="AA11" s="2835"/>
      <c r="AB11" s="2940"/>
      <c r="AC11" s="613" t="s">
        <v>251</v>
      </c>
      <c r="AD11" s="2316" t="s">
        <v>249</v>
      </c>
      <c r="AE11" s="2316" t="s">
        <v>248</v>
      </c>
      <c r="AF11" s="2316" t="s">
        <v>355</v>
      </c>
      <c r="AG11" s="2316" t="s">
        <v>354</v>
      </c>
      <c r="AH11" s="126" t="s">
        <v>247</v>
      </c>
      <c r="AI11" s="612" t="s">
        <v>251</v>
      </c>
      <c r="AJ11" s="2316" t="s">
        <v>249</v>
      </c>
      <c r="AK11" s="2316" t="s">
        <v>248</v>
      </c>
      <c r="AL11" s="2316" t="s">
        <v>355</v>
      </c>
      <c r="AM11" s="2316" t="s">
        <v>354</v>
      </c>
      <c r="AN11" s="126" t="s">
        <v>247</v>
      </c>
      <c r="AO11" s="2316" t="s">
        <v>250</v>
      </c>
      <c r="AP11" s="2316" t="s">
        <v>249</v>
      </c>
      <c r="AQ11" s="2316" t="s">
        <v>248</v>
      </c>
      <c r="AR11" s="2316" t="s">
        <v>355</v>
      </c>
      <c r="AS11" s="2316" t="s">
        <v>354</v>
      </c>
      <c r="AT11" s="126" t="s">
        <v>247</v>
      </c>
      <c r="AU11" s="2316" t="s">
        <v>247</v>
      </c>
      <c r="AV11" s="126" t="s">
        <v>353</v>
      </c>
      <c r="AW11" s="612" t="s">
        <v>246</v>
      </c>
      <c r="AX11" s="2316" t="s">
        <v>245</v>
      </c>
      <c r="AY11" s="2316" t="s">
        <v>244</v>
      </c>
      <c r="AZ11" s="2316" t="s">
        <v>243</v>
      </c>
      <c r="BA11" s="126" t="s">
        <v>353</v>
      </c>
    </row>
    <row r="12" spans="1:53" ht="25.5" hidden="1" customHeight="1" x14ac:dyDescent="0.2">
      <c r="A12" s="2888" t="s">
        <v>1109</v>
      </c>
      <c r="B12" s="2386" t="s">
        <v>1013</v>
      </c>
      <c r="C12" s="2852" t="s">
        <v>1105</v>
      </c>
      <c r="D12" s="2852" t="s">
        <v>1108</v>
      </c>
      <c r="E12" s="2387" t="s">
        <v>1107</v>
      </c>
      <c r="F12" s="2388" t="s">
        <v>1106</v>
      </c>
      <c r="G12" s="2389">
        <v>0.2</v>
      </c>
      <c r="H12" s="2389">
        <v>1</v>
      </c>
      <c r="I12" s="2390">
        <v>1</v>
      </c>
      <c r="J12" s="590"/>
      <c r="K12" s="589"/>
      <c r="L12" s="611"/>
      <c r="M12" s="589"/>
      <c r="N12" s="103"/>
      <c r="O12" s="103"/>
      <c r="P12" s="103"/>
      <c r="Q12" s="103"/>
      <c r="R12" s="103"/>
      <c r="S12" s="103"/>
      <c r="T12" s="103"/>
      <c r="U12" s="103"/>
      <c r="V12" s="103"/>
      <c r="W12" s="103"/>
      <c r="X12" s="103"/>
      <c r="Y12" s="103"/>
      <c r="Z12" s="588"/>
      <c r="AA12" s="103"/>
      <c r="AB12" s="169"/>
      <c r="AC12" s="587"/>
      <c r="AD12" s="103"/>
      <c r="AE12" s="103"/>
      <c r="AF12" s="103"/>
      <c r="AG12" s="103"/>
      <c r="AH12" s="103"/>
      <c r="AI12" s="586"/>
      <c r="AJ12" s="103"/>
      <c r="AK12" s="103"/>
      <c r="AL12" s="103"/>
      <c r="AM12" s="103"/>
      <c r="AN12" s="589"/>
      <c r="AO12" s="103"/>
      <c r="AP12" s="103"/>
      <c r="AQ12" s="103"/>
      <c r="AR12" s="103"/>
      <c r="AS12" s="103"/>
      <c r="AT12" s="103"/>
      <c r="AU12" s="103"/>
      <c r="AV12" s="103"/>
      <c r="AW12" s="586"/>
      <c r="AX12" s="103"/>
      <c r="AY12" s="103"/>
      <c r="AZ12" s="103"/>
      <c r="BA12" s="585"/>
    </row>
    <row r="13" spans="1:53" ht="26.25" hidden="1" thickBot="1" x14ac:dyDescent="0.25">
      <c r="A13" s="2878"/>
      <c r="B13" s="590" t="s">
        <v>1013</v>
      </c>
      <c r="C13" s="2836"/>
      <c r="D13" s="2836"/>
      <c r="E13" s="595" t="s">
        <v>1105</v>
      </c>
      <c r="F13" s="594" t="s">
        <v>1104</v>
      </c>
      <c r="G13" s="594">
        <v>0</v>
      </c>
      <c r="H13" s="592">
        <v>1</v>
      </c>
      <c r="I13" s="591">
        <v>0.4</v>
      </c>
      <c r="J13" s="590"/>
      <c r="K13" s="589"/>
      <c r="L13" s="589"/>
      <c r="M13" s="589"/>
      <c r="N13" s="103"/>
      <c r="O13" s="103"/>
      <c r="P13" s="103"/>
      <c r="Q13" s="103"/>
      <c r="R13" s="103"/>
      <c r="S13" s="103"/>
      <c r="T13" s="103"/>
      <c r="U13" s="103"/>
      <c r="V13" s="103"/>
      <c r="W13" s="103"/>
      <c r="X13" s="103"/>
      <c r="Y13" s="103"/>
      <c r="Z13" s="588"/>
      <c r="AA13" s="103"/>
      <c r="AB13" s="169"/>
      <c r="AC13" s="587"/>
      <c r="AD13" s="103"/>
      <c r="AE13" s="103"/>
      <c r="AF13" s="103"/>
      <c r="AG13" s="103"/>
      <c r="AH13" s="103"/>
      <c r="AI13" s="586"/>
      <c r="AJ13" s="103"/>
      <c r="AK13" s="103"/>
      <c r="AL13" s="103"/>
      <c r="AM13" s="103"/>
      <c r="AN13" s="589"/>
      <c r="AO13" s="103"/>
      <c r="AP13" s="103"/>
      <c r="AQ13" s="103"/>
      <c r="AR13" s="103"/>
      <c r="AS13" s="103"/>
      <c r="AT13" s="103"/>
      <c r="AU13" s="103"/>
      <c r="AV13" s="103"/>
      <c r="AW13" s="586"/>
      <c r="AX13" s="103"/>
      <c r="AY13" s="103"/>
      <c r="AZ13" s="103"/>
      <c r="BA13" s="585"/>
    </row>
    <row r="14" spans="1:53" ht="64.5" hidden="1" thickBot="1" x14ac:dyDescent="0.25">
      <c r="A14" s="2878"/>
      <c r="B14" s="590" t="s">
        <v>1013</v>
      </c>
      <c r="C14" s="610" t="s">
        <v>1103</v>
      </c>
      <c r="D14" s="595" t="s">
        <v>1102</v>
      </c>
      <c r="E14" s="593" t="s">
        <v>1101</v>
      </c>
      <c r="F14" s="594" t="s">
        <v>1097</v>
      </c>
      <c r="G14" s="594">
        <v>4</v>
      </c>
      <c r="H14" s="594">
        <v>10</v>
      </c>
      <c r="I14" s="596">
        <v>4</v>
      </c>
      <c r="J14" s="590"/>
      <c r="K14" s="589"/>
      <c r="L14" s="589"/>
      <c r="M14" s="589"/>
      <c r="N14" s="103"/>
      <c r="O14" s="103"/>
      <c r="P14" s="103"/>
      <c r="Q14" s="103"/>
      <c r="R14" s="103"/>
      <c r="S14" s="103"/>
      <c r="T14" s="103"/>
      <c r="U14" s="103"/>
      <c r="V14" s="103"/>
      <c r="W14" s="103"/>
      <c r="X14" s="103"/>
      <c r="Y14" s="103"/>
      <c r="Z14" s="588"/>
      <c r="AA14" s="103"/>
      <c r="AB14" s="169"/>
      <c r="AC14" s="587"/>
      <c r="AD14" s="103"/>
      <c r="AE14" s="103"/>
      <c r="AF14" s="103"/>
      <c r="AG14" s="103"/>
      <c r="AH14" s="103"/>
      <c r="AI14" s="586"/>
      <c r="AJ14" s="103"/>
      <c r="AK14" s="103"/>
      <c r="AL14" s="103"/>
      <c r="AM14" s="103"/>
      <c r="AN14" s="589"/>
      <c r="AO14" s="103"/>
      <c r="AP14" s="103"/>
      <c r="AQ14" s="103"/>
      <c r="AR14" s="103"/>
      <c r="AS14" s="103"/>
      <c r="AT14" s="103"/>
      <c r="AU14" s="103"/>
      <c r="AV14" s="103"/>
      <c r="AW14" s="586"/>
      <c r="AX14" s="103"/>
      <c r="AY14" s="103"/>
      <c r="AZ14" s="103"/>
      <c r="BA14" s="585"/>
    </row>
    <row r="15" spans="1:53" ht="77.25" hidden="1" thickBot="1" x14ac:dyDescent="0.25">
      <c r="A15" s="2878"/>
      <c r="B15" s="590" t="s">
        <v>1013</v>
      </c>
      <c r="C15" s="2853" t="s">
        <v>1100</v>
      </c>
      <c r="D15" s="2853" t="s">
        <v>1099</v>
      </c>
      <c r="E15" s="595" t="s">
        <v>1098</v>
      </c>
      <c r="F15" s="594" t="s">
        <v>1097</v>
      </c>
      <c r="G15" s="594">
        <v>41</v>
      </c>
      <c r="H15" s="594">
        <v>41</v>
      </c>
      <c r="I15" s="596">
        <v>41</v>
      </c>
      <c r="J15" s="590"/>
      <c r="K15" s="589"/>
      <c r="L15" s="589"/>
      <c r="M15" s="589"/>
      <c r="N15" s="103"/>
      <c r="O15" s="103"/>
      <c r="P15" s="103"/>
      <c r="Q15" s="103"/>
      <c r="R15" s="103"/>
      <c r="S15" s="103"/>
      <c r="T15" s="103"/>
      <c r="U15" s="103"/>
      <c r="V15" s="103"/>
      <c r="W15" s="103"/>
      <c r="X15" s="103"/>
      <c r="Y15" s="103"/>
      <c r="Z15" s="588"/>
      <c r="AA15" s="103"/>
      <c r="AB15" s="169"/>
      <c r="AC15" s="587"/>
      <c r="AD15" s="103"/>
      <c r="AE15" s="103"/>
      <c r="AF15" s="103"/>
      <c r="AG15" s="103"/>
      <c r="AH15" s="103"/>
      <c r="AI15" s="586"/>
      <c r="AJ15" s="103"/>
      <c r="AK15" s="103"/>
      <c r="AL15" s="103"/>
      <c r="AM15" s="103"/>
      <c r="AN15" s="589"/>
      <c r="AO15" s="103"/>
      <c r="AP15" s="103"/>
      <c r="AQ15" s="103"/>
      <c r="AR15" s="103"/>
      <c r="AS15" s="103"/>
      <c r="AT15" s="103"/>
      <c r="AU15" s="103"/>
      <c r="AV15" s="103"/>
      <c r="AW15" s="586"/>
      <c r="AX15" s="103"/>
      <c r="AY15" s="103"/>
      <c r="AZ15" s="103"/>
      <c r="BA15" s="585"/>
    </row>
    <row r="16" spans="1:53" ht="38.25" hidden="1" customHeight="1" x14ac:dyDescent="0.2">
      <c r="A16" s="2878"/>
      <c r="B16" s="590" t="s">
        <v>1013</v>
      </c>
      <c r="C16" s="2835"/>
      <c r="D16" s="2835"/>
      <c r="E16" s="595" t="s">
        <v>1096</v>
      </c>
      <c r="F16" s="594" t="s">
        <v>1095</v>
      </c>
      <c r="G16" s="594" t="s">
        <v>124</v>
      </c>
      <c r="H16" s="592">
        <v>1</v>
      </c>
      <c r="I16" s="591">
        <v>0.4</v>
      </c>
      <c r="J16" s="590"/>
      <c r="K16" s="589"/>
      <c r="L16" s="589"/>
      <c r="M16" s="589"/>
      <c r="N16" s="103"/>
      <c r="O16" s="103"/>
      <c r="P16" s="103"/>
      <c r="Q16" s="103"/>
      <c r="R16" s="103"/>
      <c r="S16" s="103"/>
      <c r="T16" s="103"/>
      <c r="U16" s="103"/>
      <c r="V16" s="103"/>
      <c r="W16" s="103"/>
      <c r="X16" s="103"/>
      <c r="Y16" s="103"/>
      <c r="Z16" s="588"/>
      <c r="AA16" s="103"/>
      <c r="AB16" s="169"/>
      <c r="AC16" s="587"/>
      <c r="AD16" s="103"/>
      <c r="AE16" s="103"/>
      <c r="AF16" s="103"/>
      <c r="AG16" s="103"/>
      <c r="AH16" s="103"/>
      <c r="AI16" s="586"/>
      <c r="AJ16" s="103"/>
      <c r="AK16" s="103"/>
      <c r="AL16" s="103"/>
      <c r="AM16" s="103"/>
      <c r="AN16" s="589"/>
      <c r="AO16" s="103"/>
      <c r="AP16" s="103"/>
      <c r="AQ16" s="103"/>
      <c r="AR16" s="103"/>
      <c r="AS16" s="103"/>
      <c r="AT16" s="103"/>
      <c r="AU16" s="103"/>
      <c r="AV16" s="103"/>
      <c r="AW16" s="586"/>
      <c r="AX16" s="103"/>
      <c r="AY16" s="103"/>
      <c r="AZ16" s="103"/>
      <c r="BA16" s="585"/>
    </row>
    <row r="17" spans="1:53" ht="26.25" hidden="1" thickBot="1" x14ac:dyDescent="0.25">
      <c r="A17" s="2878"/>
      <c r="B17" s="590" t="s">
        <v>1013</v>
      </c>
      <c r="C17" s="2835"/>
      <c r="D17" s="2835"/>
      <c r="E17" s="593" t="s">
        <v>1094</v>
      </c>
      <c r="F17" s="594" t="s">
        <v>1093</v>
      </c>
      <c r="G17" s="594">
        <v>1</v>
      </c>
      <c r="H17" s="594">
        <v>4</v>
      </c>
      <c r="I17" s="596">
        <v>1</v>
      </c>
      <c r="J17" s="590"/>
      <c r="K17" s="589"/>
      <c r="L17" s="589"/>
      <c r="M17" s="589"/>
      <c r="N17" s="103"/>
      <c r="O17" s="103"/>
      <c r="P17" s="103"/>
      <c r="Q17" s="103"/>
      <c r="R17" s="103"/>
      <c r="S17" s="103"/>
      <c r="T17" s="103"/>
      <c r="U17" s="103"/>
      <c r="V17" s="103"/>
      <c r="W17" s="103"/>
      <c r="X17" s="103"/>
      <c r="Y17" s="103"/>
      <c r="Z17" s="588"/>
      <c r="AA17" s="103"/>
      <c r="AB17" s="169"/>
      <c r="AC17" s="587"/>
      <c r="AD17" s="103"/>
      <c r="AE17" s="103"/>
      <c r="AF17" s="103"/>
      <c r="AG17" s="103"/>
      <c r="AH17" s="103"/>
      <c r="AI17" s="586"/>
      <c r="AJ17" s="103"/>
      <c r="AK17" s="103"/>
      <c r="AL17" s="103"/>
      <c r="AM17" s="103"/>
      <c r="AN17" s="589"/>
      <c r="AO17" s="103"/>
      <c r="AP17" s="103"/>
      <c r="AQ17" s="103"/>
      <c r="AR17" s="103"/>
      <c r="AS17" s="103"/>
      <c r="AT17" s="103"/>
      <c r="AU17" s="103"/>
      <c r="AV17" s="103"/>
      <c r="AW17" s="586"/>
      <c r="AX17" s="103"/>
      <c r="AY17" s="103"/>
      <c r="AZ17" s="103"/>
      <c r="BA17" s="585"/>
    </row>
    <row r="18" spans="1:53" ht="26.25" hidden="1" thickBot="1" x14ac:dyDescent="0.25">
      <c r="A18" s="2878"/>
      <c r="B18" s="590" t="s">
        <v>1013</v>
      </c>
      <c r="C18" s="2836"/>
      <c r="D18" s="2836"/>
      <c r="E18" s="595" t="s">
        <v>1092</v>
      </c>
      <c r="F18" s="594" t="s">
        <v>129</v>
      </c>
      <c r="G18" s="592" t="s">
        <v>124</v>
      </c>
      <c r="H18" s="592">
        <v>1</v>
      </c>
      <c r="I18" s="591">
        <v>0.25</v>
      </c>
      <c r="J18" s="590"/>
      <c r="K18" s="589"/>
      <c r="L18" s="589"/>
      <c r="M18" s="589"/>
      <c r="N18" s="103"/>
      <c r="O18" s="103"/>
      <c r="P18" s="103"/>
      <c r="Q18" s="103"/>
      <c r="R18" s="103"/>
      <c r="S18" s="103"/>
      <c r="T18" s="103"/>
      <c r="U18" s="103"/>
      <c r="V18" s="103"/>
      <c r="W18" s="103"/>
      <c r="X18" s="103"/>
      <c r="Y18" s="103"/>
      <c r="Z18" s="588"/>
      <c r="AA18" s="103"/>
      <c r="AB18" s="169"/>
      <c r="AC18" s="587"/>
      <c r="AD18" s="103"/>
      <c r="AE18" s="103"/>
      <c r="AF18" s="103"/>
      <c r="AG18" s="103"/>
      <c r="AH18" s="103"/>
      <c r="AI18" s="586"/>
      <c r="AJ18" s="103"/>
      <c r="AK18" s="103"/>
      <c r="AL18" s="103"/>
      <c r="AM18" s="103"/>
      <c r="AN18" s="589"/>
      <c r="AO18" s="103"/>
      <c r="AP18" s="103"/>
      <c r="AQ18" s="103"/>
      <c r="AR18" s="103"/>
      <c r="AS18" s="103"/>
      <c r="AT18" s="103"/>
      <c r="AU18" s="103"/>
      <c r="AV18" s="103"/>
      <c r="AW18" s="586"/>
      <c r="AX18" s="103"/>
      <c r="AY18" s="103"/>
      <c r="AZ18" s="103"/>
      <c r="BA18" s="585"/>
    </row>
    <row r="19" spans="1:53" ht="77.25" hidden="1" thickBot="1" x14ac:dyDescent="0.25">
      <c r="A19" s="2878"/>
      <c r="B19" s="590" t="s">
        <v>1013</v>
      </c>
      <c r="C19" s="609" t="s">
        <v>1091</v>
      </c>
      <c r="D19" s="595" t="s">
        <v>1090</v>
      </c>
      <c r="E19" s="595" t="s">
        <v>1089</v>
      </c>
      <c r="F19" s="592" t="s">
        <v>1049</v>
      </c>
      <c r="G19" s="594">
        <v>21</v>
      </c>
      <c r="H19" s="594">
        <v>25</v>
      </c>
      <c r="I19" s="596">
        <v>21</v>
      </c>
      <c r="J19" s="590"/>
      <c r="K19" s="589"/>
      <c r="L19" s="589"/>
      <c r="M19" s="589"/>
      <c r="N19" s="103"/>
      <c r="O19" s="103"/>
      <c r="P19" s="103"/>
      <c r="Q19" s="103"/>
      <c r="R19" s="103"/>
      <c r="S19" s="103"/>
      <c r="T19" s="103"/>
      <c r="U19" s="103"/>
      <c r="V19" s="103"/>
      <c r="W19" s="103"/>
      <c r="X19" s="103"/>
      <c r="Y19" s="103"/>
      <c r="Z19" s="588"/>
      <c r="AA19" s="103"/>
      <c r="AB19" s="169"/>
      <c r="AC19" s="587"/>
      <c r="AD19" s="103"/>
      <c r="AE19" s="103"/>
      <c r="AF19" s="103"/>
      <c r="AG19" s="103"/>
      <c r="AH19" s="103"/>
      <c r="AI19" s="586"/>
      <c r="AJ19" s="103"/>
      <c r="AK19" s="103"/>
      <c r="AL19" s="103"/>
      <c r="AM19" s="103"/>
      <c r="AN19" s="589"/>
      <c r="AO19" s="103"/>
      <c r="AP19" s="103"/>
      <c r="AQ19" s="103"/>
      <c r="AR19" s="103"/>
      <c r="AS19" s="103"/>
      <c r="AT19" s="103"/>
      <c r="AU19" s="103"/>
      <c r="AV19" s="103"/>
      <c r="AW19" s="586"/>
      <c r="AX19" s="103"/>
      <c r="AY19" s="103"/>
      <c r="AZ19" s="103"/>
      <c r="BA19" s="585"/>
    </row>
    <row r="20" spans="1:53" ht="51" hidden="1" customHeight="1" x14ac:dyDescent="0.2">
      <c r="A20" s="2878"/>
      <c r="B20" s="590" t="s">
        <v>1013</v>
      </c>
      <c r="C20" s="2856" t="s">
        <v>1088</v>
      </c>
      <c r="D20" s="2853" t="s">
        <v>1087</v>
      </c>
      <c r="E20" s="595" t="s">
        <v>1086</v>
      </c>
      <c r="F20" s="594" t="s">
        <v>1085</v>
      </c>
      <c r="G20" s="594">
        <v>26</v>
      </c>
      <c r="H20" s="594">
        <v>26</v>
      </c>
      <c r="I20" s="596">
        <v>26</v>
      </c>
      <c r="J20" s="590"/>
      <c r="K20" s="589"/>
      <c r="L20" s="589"/>
      <c r="M20" s="589"/>
      <c r="N20" s="103"/>
      <c r="O20" s="103"/>
      <c r="P20" s="103"/>
      <c r="Q20" s="103"/>
      <c r="R20" s="103"/>
      <c r="S20" s="103"/>
      <c r="T20" s="103"/>
      <c r="U20" s="103"/>
      <c r="V20" s="103"/>
      <c r="W20" s="103"/>
      <c r="X20" s="103"/>
      <c r="Y20" s="103"/>
      <c r="Z20" s="588"/>
      <c r="AA20" s="103"/>
      <c r="AB20" s="169"/>
      <c r="AC20" s="587"/>
      <c r="AD20" s="103"/>
      <c r="AE20" s="103"/>
      <c r="AF20" s="103"/>
      <c r="AG20" s="103"/>
      <c r="AH20" s="103"/>
      <c r="AI20" s="586"/>
      <c r="AJ20" s="103"/>
      <c r="AK20" s="103"/>
      <c r="AL20" s="103"/>
      <c r="AM20" s="103"/>
      <c r="AN20" s="589"/>
      <c r="AO20" s="103"/>
      <c r="AP20" s="103"/>
      <c r="AQ20" s="103"/>
      <c r="AR20" s="103"/>
      <c r="AS20" s="103"/>
      <c r="AT20" s="103"/>
      <c r="AU20" s="103"/>
      <c r="AV20" s="103"/>
      <c r="AW20" s="586"/>
      <c r="AX20" s="103"/>
      <c r="AY20" s="103"/>
      <c r="AZ20" s="103"/>
      <c r="BA20" s="585"/>
    </row>
    <row r="21" spans="1:53" ht="26.25" hidden="1" thickBot="1" x14ac:dyDescent="0.25">
      <c r="A21" s="2878"/>
      <c r="B21" s="590" t="s">
        <v>1013</v>
      </c>
      <c r="C21" s="2835"/>
      <c r="D21" s="2835"/>
      <c r="E21" s="595" t="s">
        <v>1084</v>
      </c>
      <c r="F21" s="594" t="s">
        <v>1049</v>
      </c>
      <c r="G21" s="594">
        <v>41</v>
      </c>
      <c r="H21" s="594">
        <v>41</v>
      </c>
      <c r="I21" s="596">
        <v>41</v>
      </c>
      <c r="J21" s="590"/>
      <c r="K21" s="589"/>
      <c r="L21" s="589"/>
      <c r="M21" s="589"/>
      <c r="N21" s="103"/>
      <c r="O21" s="103"/>
      <c r="P21" s="103"/>
      <c r="Q21" s="103"/>
      <c r="R21" s="103"/>
      <c r="S21" s="103"/>
      <c r="T21" s="103"/>
      <c r="U21" s="103"/>
      <c r="V21" s="103"/>
      <c r="W21" s="103"/>
      <c r="X21" s="103"/>
      <c r="Y21" s="103"/>
      <c r="Z21" s="588"/>
      <c r="AA21" s="103"/>
      <c r="AB21" s="169"/>
      <c r="AC21" s="587"/>
      <c r="AD21" s="103"/>
      <c r="AE21" s="103"/>
      <c r="AF21" s="103"/>
      <c r="AG21" s="103"/>
      <c r="AH21" s="103"/>
      <c r="AI21" s="586"/>
      <c r="AJ21" s="103"/>
      <c r="AK21" s="103"/>
      <c r="AL21" s="103"/>
      <c r="AM21" s="103"/>
      <c r="AN21" s="589"/>
      <c r="AO21" s="103"/>
      <c r="AP21" s="103"/>
      <c r="AQ21" s="103"/>
      <c r="AR21" s="103"/>
      <c r="AS21" s="103"/>
      <c r="AT21" s="103"/>
      <c r="AU21" s="103"/>
      <c r="AV21" s="103"/>
      <c r="AW21" s="586"/>
      <c r="AX21" s="103"/>
      <c r="AY21" s="103"/>
      <c r="AZ21" s="103"/>
      <c r="BA21" s="585"/>
    </row>
    <row r="22" spans="1:53" ht="26.25" hidden="1" thickBot="1" x14ac:dyDescent="0.25">
      <c r="A22" s="2878"/>
      <c r="B22" s="590" t="s">
        <v>1013</v>
      </c>
      <c r="C22" s="2835"/>
      <c r="D22" s="2835"/>
      <c r="E22" s="595" t="s">
        <v>1083</v>
      </c>
      <c r="F22" s="594" t="s">
        <v>1082</v>
      </c>
      <c r="G22" s="594">
        <v>3</v>
      </c>
      <c r="H22" s="594">
        <v>3</v>
      </c>
      <c r="I22" s="596">
        <v>3</v>
      </c>
      <c r="J22" s="590"/>
      <c r="K22" s="589"/>
      <c r="L22" s="589"/>
      <c r="M22" s="589"/>
      <c r="N22" s="103"/>
      <c r="O22" s="103"/>
      <c r="P22" s="103"/>
      <c r="Q22" s="103"/>
      <c r="R22" s="103"/>
      <c r="S22" s="103"/>
      <c r="T22" s="103"/>
      <c r="U22" s="103"/>
      <c r="V22" s="103"/>
      <c r="W22" s="103"/>
      <c r="X22" s="103"/>
      <c r="Y22" s="103"/>
      <c r="Z22" s="588"/>
      <c r="AA22" s="103"/>
      <c r="AB22" s="169"/>
      <c r="AC22" s="587"/>
      <c r="AD22" s="103"/>
      <c r="AE22" s="103"/>
      <c r="AF22" s="103"/>
      <c r="AG22" s="103"/>
      <c r="AH22" s="103"/>
      <c r="AI22" s="586"/>
      <c r="AJ22" s="103"/>
      <c r="AK22" s="103"/>
      <c r="AL22" s="103"/>
      <c r="AM22" s="103"/>
      <c r="AN22" s="589"/>
      <c r="AO22" s="103"/>
      <c r="AP22" s="103"/>
      <c r="AQ22" s="103"/>
      <c r="AR22" s="103"/>
      <c r="AS22" s="103"/>
      <c r="AT22" s="103"/>
      <c r="AU22" s="103"/>
      <c r="AV22" s="103"/>
      <c r="AW22" s="586"/>
      <c r="AX22" s="103"/>
      <c r="AY22" s="103"/>
      <c r="AZ22" s="103"/>
      <c r="BA22" s="585"/>
    </row>
    <row r="23" spans="1:53" ht="26.25" hidden="1" thickBot="1" x14ac:dyDescent="0.25">
      <c r="A23" s="2878"/>
      <c r="B23" s="590" t="s">
        <v>1013</v>
      </c>
      <c r="C23" s="2836"/>
      <c r="D23" s="2836"/>
      <c r="E23" s="595" t="s">
        <v>1081</v>
      </c>
      <c r="F23" s="594" t="s">
        <v>1049</v>
      </c>
      <c r="G23" s="594">
        <v>41</v>
      </c>
      <c r="H23" s="594">
        <v>41</v>
      </c>
      <c r="I23" s="596">
        <v>41</v>
      </c>
      <c r="J23" s="590"/>
      <c r="K23" s="589"/>
      <c r="L23" s="589"/>
      <c r="M23" s="589"/>
      <c r="N23" s="103"/>
      <c r="O23" s="103"/>
      <c r="P23" s="103"/>
      <c r="Q23" s="103"/>
      <c r="R23" s="103"/>
      <c r="S23" s="103"/>
      <c r="T23" s="103"/>
      <c r="U23" s="103"/>
      <c r="V23" s="103"/>
      <c r="W23" s="103"/>
      <c r="X23" s="103"/>
      <c r="Y23" s="103"/>
      <c r="Z23" s="588"/>
      <c r="AA23" s="103"/>
      <c r="AB23" s="169"/>
      <c r="AC23" s="587"/>
      <c r="AD23" s="103"/>
      <c r="AE23" s="103"/>
      <c r="AF23" s="103"/>
      <c r="AG23" s="103"/>
      <c r="AH23" s="103"/>
      <c r="AI23" s="586"/>
      <c r="AJ23" s="103"/>
      <c r="AK23" s="103"/>
      <c r="AL23" s="103"/>
      <c r="AM23" s="103"/>
      <c r="AN23" s="589"/>
      <c r="AO23" s="103"/>
      <c r="AP23" s="103"/>
      <c r="AQ23" s="103"/>
      <c r="AR23" s="103"/>
      <c r="AS23" s="103"/>
      <c r="AT23" s="103"/>
      <c r="AU23" s="103"/>
      <c r="AV23" s="103"/>
      <c r="AW23" s="586"/>
      <c r="AX23" s="103"/>
      <c r="AY23" s="103"/>
      <c r="AZ23" s="103"/>
      <c r="BA23" s="585"/>
    </row>
    <row r="24" spans="1:53" ht="51.75" hidden="1" thickBot="1" x14ac:dyDescent="0.25">
      <c r="A24" s="2878"/>
      <c r="B24" s="590" t="s">
        <v>1013</v>
      </c>
      <c r="C24" s="2857" t="s">
        <v>1080</v>
      </c>
      <c r="D24" s="2857" t="s">
        <v>1079</v>
      </c>
      <c r="E24" s="593" t="s">
        <v>1078</v>
      </c>
      <c r="F24" s="594" t="s">
        <v>1049</v>
      </c>
      <c r="G24" s="594">
        <v>30</v>
      </c>
      <c r="H24" s="594">
        <v>30</v>
      </c>
      <c r="I24" s="596">
        <v>30</v>
      </c>
      <c r="J24" s="590"/>
      <c r="K24" s="589"/>
      <c r="L24" s="589"/>
      <c r="M24" s="589"/>
      <c r="N24" s="103"/>
      <c r="O24" s="103"/>
      <c r="P24" s="103"/>
      <c r="Q24" s="103"/>
      <c r="R24" s="103"/>
      <c r="S24" s="103"/>
      <c r="T24" s="103"/>
      <c r="U24" s="103"/>
      <c r="V24" s="103"/>
      <c r="W24" s="103"/>
      <c r="X24" s="103"/>
      <c r="Y24" s="103"/>
      <c r="Z24" s="588"/>
      <c r="AA24" s="103"/>
      <c r="AB24" s="169"/>
      <c r="AC24" s="587"/>
      <c r="AD24" s="103"/>
      <c r="AE24" s="103"/>
      <c r="AF24" s="103"/>
      <c r="AG24" s="103"/>
      <c r="AH24" s="103"/>
      <c r="AI24" s="586"/>
      <c r="AJ24" s="103"/>
      <c r="AK24" s="103"/>
      <c r="AL24" s="103"/>
      <c r="AM24" s="103"/>
      <c r="AN24" s="589"/>
      <c r="AO24" s="103"/>
      <c r="AP24" s="103"/>
      <c r="AQ24" s="103"/>
      <c r="AR24" s="103"/>
      <c r="AS24" s="103"/>
      <c r="AT24" s="103"/>
      <c r="AU24" s="103"/>
      <c r="AV24" s="103"/>
      <c r="AW24" s="586"/>
      <c r="AX24" s="103"/>
      <c r="AY24" s="103"/>
      <c r="AZ24" s="103"/>
      <c r="BA24" s="585"/>
    </row>
    <row r="25" spans="1:53" ht="51.75" hidden="1" thickBot="1" x14ac:dyDescent="0.25">
      <c r="A25" s="2878"/>
      <c r="B25" s="590" t="s">
        <v>1013</v>
      </c>
      <c r="C25" s="2835"/>
      <c r="D25" s="2835"/>
      <c r="E25" s="593" t="s">
        <v>1077</v>
      </c>
      <c r="F25" s="594" t="s">
        <v>1049</v>
      </c>
      <c r="G25" s="594">
        <v>11</v>
      </c>
      <c r="H25" s="594">
        <v>11</v>
      </c>
      <c r="I25" s="596">
        <v>11</v>
      </c>
      <c r="J25" s="590"/>
      <c r="K25" s="589"/>
      <c r="L25" s="589"/>
      <c r="M25" s="589"/>
      <c r="N25" s="103"/>
      <c r="O25" s="103"/>
      <c r="P25" s="103"/>
      <c r="Q25" s="103"/>
      <c r="R25" s="103"/>
      <c r="S25" s="103"/>
      <c r="T25" s="103"/>
      <c r="U25" s="103"/>
      <c r="V25" s="103"/>
      <c r="W25" s="103"/>
      <c r="X25" s="103"/>
      <c r="Y25" s="103"/>
      <c r="Z25" s="588"/>
      <c r="AA25" s="103"/>
      <c r="AB25" s="169"/>
      <c r="AC25" s="587"/>
      <c r="AD25" s="103"/>
      <c r="AE25" s="103"/>
      <c r="AF25" s="103"/>
      <c r="AG25" s="103"/>
      <c r="AH25" s="103"/>
      <c r="AI25" s="586"/>
      <c r="AJ25" s="103"/>
      <c r="AK25" s="103"/>
      <c r="AL25" s="103"/>
      <c r="AM25" s="103"/>
      <c r="AN25" s="589"/>
      <c r="AO25" s="103"/>
      <c r="AP25" s="103"/>
      <c r="AQ25" s="103"/>
      <c r="AR25" s="103"/>
      <c r="AS25" s="103"/>
      <c r="AT25" s="103"/>
      <c r="AU25" s="103"/>
      <c r="AV25" s="103"/>
      <c r="AW25" s="586"/>
      <c r="AX25" s="103"/>
      <c r="AY25" s="103"/>
      <c r="AZ25" s="103"/>
      <c r="BA25" s="585"/>
    </row>
    <row r="26" spans="1:53" ht="15.75" hidden="1" customHeight="1" x14ac:dyDescent="0.2">
      <c r="A26" s="2878"/>
      <c r="B26" s="590" t="s">
        <v>1013</v>
      </c>
      <c r="C26" s="2835"/>
      <c r="D26" s="2835"/>
      <c r="E26" s="593" t="s">
        <v>1076</v>
      </c>
      <c r="F26" s="594" t="s">
        <v>1075</v>
      </c>
      <c r="G26" s="594" t="s">
        <v>124</v>
      </c>
      <c r="H26" s="594">
        <v>41</v>
      </c>
      <c r="I26" s="596">
        <v>41</v>
      </c>
      <c r="J26" s="590"/>
      <c r="K26" s="589"/>
      <c r="L26" s="589"/>
      <c r="M26" s="589"/>
      <c r="N26" s="103"/>
      <c r="O26" s="103"/>
      <c r="P26" s="103"/>
      <c r="Q26" s="103"/>
      <c r="R26" s="103"/>
      <c r="S26" s="103"/>
      <c r="T26" s="103"/>
      <c r="U26" s="103"/>
      <c r="V26" s="103"/>
      <c r="W26" s="103"/>
      <c r="X26" s="103"/>
      <c r="Y26" s="103"/>
      <c r="Z26" s="588"/>
      <c r="AA26" s="103"/>
      <c r="AB26" s="169"/>
      <c r="AC26" s="587"/>
      <c r="AD26" s="103"/>
      <c r="AE26" s="103"/>
      <c r="AF26" s="103"/>
      <c r="AG26" s="103"/>
      <c r="AH26" s="103"/>
      <c r="AI26" s="586"/>
      <c r="AJ26" s="103"/>
      <c r="AK26" s="103"/>
      <c r="AL26" s="103"/>
      <c r="AM26" s="103"/>
      <c r="AN26" s="589"/>
      <c r="AO26" s="103"/>
      <c r="AP26" s="103"/>
      <c r="AQ26" s="103"/>
      <c r="AR26" s="103"/>
      <c r="AS26" s="103"/>
      <c r="AT26" s="103"/>
      <c r="AU26" s="103"/>
      <c r="AV26" s="103"/>
      <c r="AW26" s="586"/>
      <c r="AX26" s="103"/>
      <c r="AY26" s="103"/>
      <c r="AZ26" s="103"/>
      <c r="BA26" s="585"/>
    </row>
    <row r="27" spans="1:53" ht="15.75" hidden="1" customHeight="1" x14ac:dyDescent="0.2">
      <c r="A27" s="2878"/>
      <c r="B27" s="590" t="s">
        <v>1013</v>
      </c>
      <c r="C27" s="2835"/>
      <c r="D27" s="2835"/>
      <c r="E27" s="593" t="s">
        <v>1074</v>
      </c>
      <c r="F27" s="594" t="s">
        <v>1073</v>
      </c>
      <c r="G27" s="594">
        <v>15</v>
      </c>
      <c r="H27" s="594">
        <v>15</v>
      </c>
      <c r="I27" s="596">
        <v>15</v>
      </c>
      <c r="J27" s="590"/>
      <c r="K27" s="589"/>
      <c r="L27" s="589"/>
      <c r="M27" s="589"/>
      <c r="N27" s="103"/>
      <c r="O27" s="103"/>
      <c r="P27" s="103"/>
      <c r="Q27" s="103"/>
      <c r="R27" s="103"/>
      <c r="S27" s="103"/>
      <c r="T27" s="103"/>
      <c r="U27" s="103"/>
      <c r="V27" s="103"/>
      <c r="W27" s="103"/>
      <c r="X27" s="103"/>
      <c r="Y27" s="103"/>
      <c r="Z27" s="588"/>
      <c r="AA27" s="103"/>
      <c r="AB27" s="169"/>
      <c r="AC27" s="587"/>
      <c r="AD27" s="103"/>
      <c r="AE27" s="103"/>
      <c r="AF27" s="103"/>
      <c r="AG27" s="103"/>
      <c r="AH27" s="103"/>
      <c r="AI27" s="586"/>
      <c r="AJ27" s="103"/>
      <c r="AK27" s="103"/>
      <c r="AL27" s="103"/>
      <c r="AM27" s="103"/>
      <c r="AN27" s="589"/>
      <c r="AO27" s="103"/>
      <c r="AP27" s="103"/>
      <c r="AQ27" s="103"/>
      <c r="AR27" s="103"/>
      <c r="AS27" s="103"/>
      <c r="AT27" s="103"/>
      <c r="AU27" s="103"/>
      <c r="AV27" s="103"/>
      <c r="AW27" s="586"/>
      <c r="AX27" s="103"/>
      <c r="AY27" s="103"/>
      <c r="AZ27" s="103"/>
      <c r="BA27" s="585"/>
    </row>
    <row r="28" spans="1:53" ht="15.75" hidden="1" customHeight="1" x14ac:dyDescent="0.2">
      <c r="A28" s="2878"/>
      <c r="B28" s="590" t="s">
        <v>1013</v>
      </c>
      <c r="C28" s="2836"/>
      <c r="D28" s="2836"/>
      <c r="E28" s="595" t="s">
        <v>1072</v>
      </c>
      <c r="F28" s="594" t="s">
        <v>1021</v>
      </c>
      <c r="G28" s="594">
        <v>1076</v>
      </c>
      <c r="H28" s="594">
        <v>1076</v>
      </c>
      <c r="I28" s="596">
        <v>1076</v>
      </c>
      <c r="J28" s="590"/>
      <c r="K28" s="589"/>
      <c r="L28" s="589"/>
      <c r="M28" s="589"/>
      <c r="N28" s="103"/>
      <c r="O28" s="103"/>
      <c r="P28" s="103"/>
      <c r="Q28" s="103"/>
      <c r="R28" s="103"/>
      <c r="S28" s="103"/>
      <c r="T28" s="103"/>
      <c r="U28" s="103"/>
      <c r="V28" s="103"/>
      <c r="W28" s="103"/>
      <c r="X28" s="103"/>
      <c r="Y28" s="103"/>
      <c r="Z28" s="588"/>
      <c r="AA28" s="103"/>
      <c r="AB28" s="169"/>
      <c r="AC28" s="587"/>
      <c r="AD28" s="103"/>
      <c r="AE28" s="103"/>
      <c r="AF28" s="103"/>
      <c r="AG28" s="103"/>
      <c r="AH28" s="103"/>
      <c r="AI28" s="586"/>
      <c r="AJ28" s="103"/>
      <c r="AK28" s="103"/>
      <c r="AL28" s="103"/>
      <c r="AM28" s="103"/>
      <c r="AN28" s="589"/>
      <c r="AO28" s="103"/>
      <c r="AP28" s="103"/>
      <c r="AQ28" s="103"/>
      <c r="AR28" s="103"/>
      <c r="AS28" s="103"/>
      <c r="AT28" s="103"/>
      <c r="AU28" s="103"/>
      <c r="AV28" s="103"/>
      <c r="AW28" s="586"/>
      <c r="AX28" s="103"/>
      <c r="AY28" s="103"/>
      <c r="AZ28" s="103"/>
      <c r="BA28" s="585"/>
    </row>
    <row r="29" spans="1:53" ht="38.25" hidden="1" customHeight="1" x14ac:dyDescent="0.2">
      <c r="A29" s="2878"/>
      <c r="B29" s="590" t="s">
        <v>1013</v>
      </c>
      <c r="C29" s="2890" t="s">
        <v>1071</v>
      </c>
      <c r="D29" s="2857" t="s">
        <v>1070</v>
      </c>
      <c r="E29" s="595" t="s">
        <v>1069</v>
      </c>
      <c r="F29" s="594" t="s">
        <v>129</v>
      </c>
      <c r="G29" s="594">
        <v>0</v>
      </c>
      <c r="H29" s="592">
        <v>1</v>
      </c>
      <c r="I29" s="591">
        <v>0.4</v>
      </c>
      <c r="J29" s="590"/>
      <c r="K29" s="589"/>
      <c r="L29" s="589"/>
      <c r="M29" s="589"/>
      <c r="N29" s="103"/>
      <c r="O29" s="103"/>
      <c r="P29" s="103"/>
      <c r="Q29" s="103"/>
      <c r="R29" s="103"/>
      <c r="S29" s="103"/>
      <c r="T29" s="103"/>
      <c r="U29" s="103"/>
      <c r="V29" s="103"/>
      <c r="W29" s="103"/>
      <c r="X29" s="103"/>
      <c r="Y29" s="103"/>
      <c r="Z29" s="588"/>
      <c r="AA29" s="103"/>
      <c r="AB29" s="169"/>
      <c r="AC29" s="587"/>
      <c r="AD29" s="103"/>
      <c r="AE29" s="103"/>
      <c r="AF29" s="103"/>
      <c r="AG29" s="103"/>
      <c r="AH29" s="103"/>
      <c r="AI29" s="586"/>
      <c r="AJ29" s="103"/>
      <c r="AK29" s="103"/>
      <c r="AL29" s="103"/>
      <c r="AM29" s="103"/>
      <c r="AN29" s="589"/>
      <c r="AO29" s="103"/>
      <c r="AP29" s="103"/>
      <c r="AQ29" s="103"/>
      <c r="AR29" s="103"/>
      <c r="AS29" s="103"/>
      <c r="AT29" s="103"/>
      <c r="AU29" s="103"/>
      <c r="AV29" s="103"/>
      <c r="AW29" s="586"/>
      <c r="AX29" s="103"/>
      <c r="AY29" s="103"/>
      <c r="AZ29" s="103"/>
      <c r="BA29" s="585"/>
    </row>
    <row r="30" spans="1:53" ht="15.75" hidden="1" customHeight="1" x14ac:dyDescent="0.2">
      <c r="A30" s="2878"/>
      <c r="B30" s="590" t="s">
        <v>1013</v>
      </c>
      <c r="C30" s="2835"/>
      <c r="D30" s="2835"/>
      <c r="E30" s="593" t="s">
        <v>1068</v>
      </c>
      <c r="F30" s="594" t="s">
        <v>1049</v>
      </c>
      <c r="G30" s="594">
        <v>41</v>
      </c>
      <c r="H30" s="594">
        <v>41</v>
      </c>
      <c r="I30" s="596">
        <v>41</v>
      </c>
      <c r="J30" s="590"/>
      <c r="K30" s="589"/>
      <c r="L30" s="589"/>
      <c r="M30" s="589"/>
      <c r="N30" s="103"/>
      <c r="O30" s="103"/>
      <c r="P30" s="103"/>
      <c r="Q30" s="103"/>
      <c r="R30" s="103"/>
      <c r="S30" s="103"/>
      <c r="T30" s="103"/>
      <c r="U30" s="103"/>
      <c r="V30" s="103"/>
      <c r="W30" s="103"/>
      <c r="X30" s="103"/>
      <c r="Y30" s="103"/>
      <c r="Z30" s="588"/>
      <c r="AA30" s="103"/>
      <c r="AB30" s="169"/>
      <c r="AC30" s="587"/>
      <c r="AD30" s="103"/>
      <c r="AE30" s="103"/>
      <c r="AF30" s="103"/>
      <c r="AG30" s="103"/>
      <c r="AH30" s="103"/>
      <c r="AI30" s="586"/>
      <c r="AJ30" s="103"/>
      <c r="AK30" s="103"/>
      <c r="AL30" s="103"/>
      <c r="AM30" s="103"/>
      <c r="AN30" s="589"/>
      <c r="AO30" s="103"/>
      <c r="AP30" s="103"/>
      <c r="AQ30" s="103"/>
      <c r="AR30" s="103"/>
      <c r="AS30" s="103"/>
      <c r="AT30" s="103"/>
      <c r="AU30" s="103"/>
      <c r="AV30" s="103"/>
      <c r="AW30" s="586"/>
      <c r="AX30" s="103"/>
      <c r="AY30" s="103"/>
      <c r="AZ30" s="103"/>
      <c r="BA30" s="585"/>
    </row>
    <row r="31" spans="1:53" ht="15.75" hidden="1" customHeight="1" x14ac:dyDescent="0.2">
      <c r="A31" s="2878"/>
      <c r="B31" s="590" t="s">
        <v>1013</v>
      </c>
      <c r="C31" s="2836"/>
      <c r="D31" s="2835"/>
      <c r="E31" s="595" t="s">
        <v>1067</v>
      </c>
      <c r="F31" s="604" t="s">
        <v>1066</v>
      </c>
      <c r="G31" s="594">
        <v>3</v>
      </c>
      <c r="H31" s="594">
        <v>12</v>
      </c>
      <c r="I31" s="596">
        <v>3</v>
      </c>
      <c r="J31" s="590"/>
      <c r="K31" s="589"/>
      <c r="L31" s="589"/>
      <c r="M31" s="589"/>
      <c r="N31" s="103"/>
      <c r="O31" s="103"/>
      <c r="P31" s="103"/>
      <c r="Q31" s="103"/>
      <c r="R31" s="103"/>
      <c r="S31" s="103"/>
      <c r="T31" s="103"/>
      <c r="U31" s="103"/>
      <c r="V31" s="103"/>
      <c r="W31" s="103"/>
      <c r="X31" s="103"/>
      <c r="Y31" s="103"/>
      <c r="Z31" s="588"/>
      <c r="AA31" s="103"/>
      <c r="AB31" s="169"/>
      <c r="AC31" s="587"/>
      <c r="AD31" s="103"/>
      <c r="AE31" s="103"/>
      <c r="AF31" s="103"/>
      <c r="AG31" s="103"/>
      <c r="AH31" s="103"/>
      <c r="AI31" s="586"/>
      <c r="AJ31" s="103"/>
      <c r="AK31" s="103"/>
      <c r="AL31" s="103"/>
      <c r="AM31" s="103"/>
      <c r="AN31" s="589"/>
      <c r="AO31" s="103"/>
      <c r="AP31" s="103"/>
      <c r="AQ31" s="103"/>
      <c r="AR31" s="103"/>
      <c r="AS31" s="103"/>
      <c r="AT31" s="103"/>
      <c r="AU31" s="103"/>
      <c r="AV31" s="103"/>
      <c r="AW31" s="586"/>
      <c r="AX31" s="103"/>
      <c r="AY31" s="103"/>
      <c r="AZ31" s="103"/>
      <c r="BA31" s="585"/>
    </row>
    <row r="32" spans="1:53" ht="15.75" hidden="1" customHeight="1" x14ac:dyDescent="0.2">
      <c r="A32" s="2878"/>
      <c r="B32" s="590" t="s">
        <v>1013</v>
      </c>
      <c r="C32" s="608" t="s">
        <v>1065</v>
      </c>
      <c r="D32" s="2836"/>
      <c r="E32" s="605" t="s">
        <v>1064</v>
      </c>
      <c r="F32" s="594" t="s">
        <v>1063</v>
      </c>
      <c r="G32" s="594">
        <v>41</v>
      </c>
      <c r="H32" s="594">
        <v>41</v>
      </c>
      <c r="I32" s="596">
        <v>41</v>
      </c>
      <c r="J32" s="590"/>
      <c r="K32" s="589"/>
      <c r="L32" s="589"/>
      <c r="M32" s="589"/>
      <c r="N32" s="103"/>
      <c r="O32" s="103"/>
      <c r="P32" s="103"/>
      <c r="Q32" s="103"/>
      <c r="R32" s="103"/>
      <c r="S32" s="103"/>
      <c r="T32" s="103"/>
      <c r="U32" s="103"/>
      <c r="V32" s="103"/>
      <c r="W32" s="103"/>
      <c r="X32" s="103"/>
      <c r="Y32" s="103"/>
      <c r="Z32" s="588"/>
      <c r="AA32" s="103"/>
      <c r="AB32" s="169"/>
      <c r="AC32" s="587"/>
      <c r="AD32" s="103"/>
      <c r="AE32" s="103"/>
      <c r="AF32" s="103"/>
      <c r="AG32" s="103"/>
      <c r="AH32" s="103"/>
      <c r="AI32" s="586"/>
      <c r="AJ32" s="103"/>
      <c r="AK32" s="103"/>
      <c r="AL32" s="103"/>
      <c r="AM32" s="103"/>
      <c r="AN32" s="589"/>
      <c r="AO32" s="103"/>
      <c r="AP32" s="103"/>
      <c r="AQ32" s="103"/>
      <c r="AR32" s="103"/>
      <c r="AS32" s="103"/>
      <c r="AT32" s="103"/>
      <c r="AU32" s="103"/>
      <c r="AV32" s="103"/>
      <c r="AW32" s="586"/>
      <c r="AX32" s="103"/>
      <c r="AY32" s="103"/>
      <c r="AZ32" s="103"/>
      <c r="BA32" s="585"/>
    </row>
    <row r="33" spans="1:53" ht="25.5" hidden="1" customHeight="1" x14ac:dyDescent="0.2">
      <c r="A33" s="2878"/>
      <c r="B33" s="590" t="s">
        <v>1013</v>
      </c>
      <c r="C33" s="2891" t="s">
        <v>1062</v>
      </c>
      <c r="D33" s="2853" t="s">
        <v>1061</v>
      </c>
      <c r="E33" s="595" t="s">
        <v>1060</v>
      </c>
      <c r="F33" s="594" t="s">
        <v>116</v>
      </c>
      <c r="G33" s="592">
        <v>0.1</v>
      </c>
      <c r="H33" s="592">
        <v>1</v>
      </c>
      <c r="I33" s="607">
        <v>0.9</v>
      </c>
      <c r="J33" s="590"/>
      <c r="K33" s="589"/>
      <c r="L33" s="589"/>
      <c r="M33" s="589"/>
      <c r="N33" s="103"/>
      <c r="O33" s="103"/>
      <c r="P33" s="103"/>
      <c r="Q33" s="103"/>
      <c r="R33" s="103"/>
      <c r="S33" s="103"/>
      <c r="T33" s="103"/>
      <c r="U33" s="103"/>
      <c r="V33" s="103"/>
      <c r="W33" s="103"/>
      <c r="X33" s="103"/>
      <c r="Y33" s="103"/>
      <c r="Z33" s="588"/>
      <c r="AA33" s="103"/>
      <c r="AB33" s="169"/>
      <c r="AC33" s="587"/>
      <c r="AD33" s="103"/>
      <c r="AE33" s="103"/>
      <c r="AF33" s="103"/>
      <c r="AG33" s="103"/>
      <c r="AH33" s="103"/>
      <c r="AI33" s="586"/>
      <c r="AJ33" s="103"/>
      <c r="AK33" s="103"/>
      <c r="AL33" s="103"/>
      <c r="AM33" s="103"/>
      <c r="AN33" s="589"/>
      <c r="AO33" s="103"/>
      <c r="AP33" s="103"/>
      <c r="AQ33" s="103"/>
      <c r="AR33" s="103"/>
      <c r="AS33" s="103"/>
      <c r="AT33" s="103"/>
      <c r="AU33" s="103"/>
      <c r="AV33" s="103"/>
      <c r="AW33" s="586"/>
      <c r="AX33" s="103"/>
      <c r="AY33" s="103"/>
      <c r="AZ33" s="103"/>
      <c r="BA33" s="585"/>
    </row>
    <row r="34" spans="1:53" ht="15.75" hidden="1" customHeight="1" x14ac:dyDescent="0.2">
      <c r="A34" s="2878"/>
      <c r="B34" s="590" t="s">
        <v>1013</v>
      </c>
      <c r="C34" s="2836"/>
      <c r="D34" s="2836"/>
      <c r="E34" s="595" t="s">
        <v>1059</v>
      </c>
      <c r="F34" s="594" t="s">
        <v>129</v>
      </c>
      <c r="G34" s="592">
        <v>0</v>
      </c>
      <c r="H34" s="592">
        <v>1</v>
      </c>
      <c r="I34" s="607">
        <v>0.25</v>
      </c>
      <c r="J34" s="590"/>
      <c r="K34" s="589"/>
      <c r="L34" s="589"/>
      <c r="M34" s="589"/>
      <c r="N34" s="103"/>
      <c r="O34" s="103"/>
      <c r="P34" s="103"/>
      <c r="Q34" s="103"/>
      <c r="R34" s="103"/>
      <c r="S34" s="103"/>
      <c r="T34" s="103"/>
      <c r="U34" s="103"/>
      <c r="V34" s="103"/>
      <c r="W34" s="103"/>
      <c r="X34" s="103"/>
      <c r="Y34" s="103"/>
      <c r="Z34" s="588"/>
      <c r="AA34" s="103"/>
      <c r="AB34" s="169"/>
      <c r="AC34" s="587"/>
      <c r="AD34" s="103"/>
      <c r="AE34" s="103"/>
      <c r="AF34" s="103"/>
      <c r="AG34" s="103"/>
      <c r="AH34" s="103"/>
      <c r="AI34" s="586"/>
      <c r="AJ34" s="103"/>
      <c r="AK34" s="103"/>
      <c r="AL34" s="103"/>
      <c r="AM34" s="103"/>
      <c r="AN34" s="589"/>
      <c r="AO34" s="103"/>
      <c r="AP34" s="103"/>
      <c r="AQ34" s="103"/>
      <c r="AR34" s="103"/>
      <c r="AS34" s="103"/>
      <c r="AT34" s="103"/>
      <c r="AU34" s="103"/>
      <c r="AV34" s="103"/>
      <c r="AW34" s="586"/>
      <c r="AX34" s="103"/>
      <c r="AY34" s="103"/>
      <c r="AZ34" s="103"/>
      <c r="BA34" s="585"/>
    </row>
    <row r="35" spans="1:53" ht="25.5" hidden="1" customHeight="1" x14ac:dyDescent="0.2">
      <c r="A35" s="2878"/>
      <c r="B35" s="590" t="s">
        <v>1013</v>
      </c>
      <c r="C35" s="2856" t="s">
        <v>1058</v>
      </c>
      <c r="D35" s="2853" t="s">
        <v>1057</v>
      </c>
      <c r="E35" s="595" t="s">
        <v>1056</v>
      </c>
      <c r="F35" s="594" t="s">
        <v>1049</v>
      </c>
      <c r="G35" s="594">
        <v>8</v>
      </c>
      <c r="H35" s="594">
        <v>33</v>
      </c>
      <c r="I35" s="596">
        <v>8</v>
      </c>
      <c r="J35" s="590"/>
      <c r="K35" s="589"/>
      <c r="L35" s="589"/>
      <c r="M35" s="589"/>
      <c r="N35" s="103"/>
      <c r="O35" s="103"/>
      <c r="P35" s="103"/>
      <c r="Q35" s="103"/>
      <c r="R35" s="103"/>
      <c r="S35" s="103"/>
      <c r="T35" s="103"/>
      <c r="U35" s="103"/>
      <c r="V35" s="103"/>
      <c r="W35" s="103"/>
      <c r="X35" s="103"/>
      <c r="Y35" s="103"/>
      <c r="Z35" s="588"/>
      <c r="AA35" s="103"/>
      <c r="AB35" s="169"/>
      <c r="AC35" s="587"/>
      <c r="AD35" s="103"/>
      <c r="AE35" s="103"/>
      <c r="AF35" s="103"/>
      <c r="AG35" s="103"/>
      <c r="AH35" s="103"/>
      <c r="AI35" s="586"/>
      <c r="AJ35" s="103"/>
      <c r="AK35" s="103"/>
      <c r="AL35" s="103"/>
      <c r="AM35" s="103"/>
      <c r="AN35" s="589"/>
      <c r="AO35" s="103"/>
      <c r="AP35" s="103"/>
      <c r="AQ35" s="103"/>
      <c r="AR35" s="103"/>
      <c r="AS35" s="103"/>
      <c r="AT35" s="103"/>
      <c r="AU35" s="103"/>
      <c r="AV35" s="103"/>
      <c r="AW35" s="586"/>
      <c r="AX35" s="103"/>
      <c r="AY35" s="103"/>
      <c r="AZ35" s="103"/>
      <c r="BA35" s="585"/>
    </row>
    <row r="36" spans="1:53" ht="15.75" hidden="1" customHeight="1" x14ac:dyDescent="0.2">
      <c r="A36" s="2878"/>
      <c r="B36" s="590" t="s">
        <v>1013</v>
      </c>
      <c r="C36" s="2836"/>
      <c r="D36" s="2836"/>
      <c r="E36" s="595" t="s">
        <v>1055</v>
      </c>
      <c r="F36" s="594" t="s">
        <v>1049</v>
      </c>
      <c r="G36" s="594">
        <v>41</v>
      </c>
      <c r="H36" s="594">
        <v>41</v>
      </c>
      <c r="I36" s="596">
        <v>41</v>
      </c>
      <c r="J36" s="590"/>
      <c r="K36" s="589"/>
      <c r="L36" s="589"/>
      <c r="M36" s="589"/>
      <c r="N36" s="103"/>
      <c r="O36" s="103"/>
      <c r="P36" s="103"/>
      <c r="Q36" s="103"/>
      <c r="R36" s="103"/>
      <c r="S36" s="103"/>
      <c r="T36" s="103"/>
      <c r="U36" s="103"/>
      <c r="V36" s="103"/>
      <c r="W36" s="103"/>
      <c r="X36" s="103"/>
      <c r="Y36" s="103"/>
      <c r="Z36" s="588"/>
      <c r="AA36" s="103"/>
      <c r="AB36" s="169"/>
      <c r="AC36" s="587"/>
      <c r="AD36" s="103"/>
      <c r="AE36" s="103"/>
      <c r="AF36" s="103"/>
      <c r="AG36" s="103"/>
      <c r="AH36" s="103"/>
      <c r="AI36" s="586"/>
      <c r="AJ36" s="103"/>
      <c r="AK36" s="103"/>
      <c r="AL36" s="103"/>
      <c r="AM36" s="103"/>
      <c r="AN36" s="589"/>
      <c r="AO36" s="103"/>
      <c r="AP36" s="103"/>
      <c r="AQ36" s="103"/>
      <c r="AR36" s="103"/>
      <c r="AS36" s="103"/>
      <c r="AT36" s="103"/>
      <c r="AU36" s="103"/>
      <c r="AV36" s="103"/>
      <c r="AW36" s="586"/>
      <c r="AX36" s="103"/>
      <c r="AY36" s="103"/>
      <c r="AZ36" s="103"/>
      <c r="BA36" s="585"/>
    </row>
    <row r="37" spans="1:53" ht="15.75" hidden="1" customHeight="1" x14ac:dyDescent="0.2">
      <c r="A37" s="2878"/>
      <c r="B37" s="590" t="s">
        <v>1013</v>
      </c>
      <c r="C37" s="2856" t="s">
        <v>1054</v>
      </c>
      <c r="D37" s="2853" t="s">
        <v>1053</v>
      </c>
      <c r="E37" s="595" t="s">
        <v>1052</v>
      </c>
      <c r="F37" s="594" t="s">
        <v>1051</v>
      </c>
      <c r="G37" s="594">
        <v>0</v>
      </c>
      <c r="H37" s="594">
        <v>4</v>
      </c>
      <c r="I37" s="596">
        <v>1</v>
      </c>
      <c r="J37" s="590"/>
      <c r="K37" s="589"/>
      <c r="L37" s="589"/>
      <c r="M37" s="589"/>
      <c r="N37" s="103"/>
      <c r="O37" s="103"/>
      <c r="P37" s="103"/>
      <c r="Q37" s="103"/>
      <c r="R37" s="103"/>
      <c r="S37" s="103"/>
      <c r="T37" s="103"/>
      <c r="U37" s="103"/>
      <c r="V37" s="103"/>
      <c r="W37" s="103"/>
      <c r="X37" s="103"/>
      <c r="Y37" s="103"/>
      <c r="Z37" s="588"/>
      <c r="AA37" s="103"/>
      <c r="AB37" s="169"/>
      <c r="AC37" s="587"/>
      <c r="AD37" s="103"/>
      <c r="AE37" s="103"/>
      <c r="AF37" s="103"/>
      <c r="AG37" s="103"/>
      <c r="AH37" s="103"/>
      <c r="AI37" s="586"/>
      <c r="AJ37" s="103"/>
      <c r="AK37" s="103"/>
      <c r="AL37" s="103"/>
      <c r="AM37" s="103"/>
      <c r="AN37" s="589"/>
      <c r="AO37" s="103"/>
      <c r="AP37" s="103"/>
      <c r="AQ37" s="103"/>
      <c r="AR37" s="103"/>
      <c r="AS37" s="103"/>
      <c r="AT37" s="103"/>
      <c r="AU37" s="103"/>
      <c r="AV37" s="103"/>
      <c r="AW37" s="586"/>
      <c r="AX37" s="103"/>
      <c r="AY37" s="103"/>
      <c r="AZ37" s="103"/>
      <c r="BA37" s="585"/>
    </row>
    <row r="38" spans="1:53" ht="15.75" hidden="1" customHeight="1" x14ac:dyDescent="0.2">
      <c r="A38" s="2878"/>
      <c r="B38" s="590" t="s">
        <v>1013</v>
      </c>
      <c r="C38" s="2836"/>
      <c r="D38" s="2836"/>
      <c r="E38" s="605" t="s">
        <v>1050</v>
      </c>
      <c r="F38" s="604" t="s">
        <v>1049</v>
      </c>
      <c r="G38" s="594">
        <v>41</v>
      </c>
      <c r="H38" s="594">
        <v>41</v>
      </c>
      <c r="I38" s="596">
        <v>41</v>
      </c>
      <c r="J38" s="590"/>
      <c r="K38" s="589"/>
      <c r="L38" s="589"/>
      <c r="M38" s="589"/>
      <c r="N38" s="103"/>
      <c r="O38" s="103"/>
      <c r="P38" s="103"/>
      <c r="Q38" s="103"/>
      <c r="R38" s="103"/>
      <c r="S38" s="103"/>
      <c r="T38" s="103"/>
      <c r="U38" s="103"/>
      <c r="V38" s="103"/>
      <c r="W38" s="103"/>
      <c r="X38" s="103"/>
      <c r="Y38" s="103"/>
      <c r="Z38" s="588"/>
      <c r="AA38" s="103"/>
      <c r="AB38" s="169"/>
      <c r="AC38" s="587"/>
      <c r="AD38" s="103"/>
      <c r="AE38" s="103"/>
      <c r="AF38" s="103"/>
      <c r="AG38" s="103"/>
      <c r="AH38" s="103"/>
      <c r="AI38" s="586"/>
      <c r="AJ38" s="103"/>
      <c r="AK38" s="103"/>
      <c r="AL38" s="103"/>
      <c r="AM38" s="103"/>
      <c r="AN38" s="589"/>
      <c r="AO38" s="103"/>
      <c r="AP38" s="103"/>
      <c r="AQ38" s="103"/>
      <c r="AR38" s="103"/>
      <c r="AS38" s="103"/>
      <c r="AT38" s="103"/>
      <c r="AU38" s="103"/>
      <c r="AV38" s="103"/>
      <c r="AW38" s="586"/>
      <c r="AX38" s="103"/>
      <c r="AY38" s="103"/>
      <c r="AZ38" s="103"/>
      <c r="BA38" s="585"/>
    </row>
    <row r="39" spans="1:53" ht="15.75" hidden="1" customHeight="1" x14ac:dyDescent="0.2">
      <c r="A39" s="2878"/>
      <c r="B39" s="590" t="s">
        <v>1013</v>
      </c>
      <c r="C39" s="606" t="s">
        <v>1048</v>
      </c>
      <c r="D39" s="595" t="s">
        <v>1047</v>
      </c>
      <c r="E39" s="605" t="s">
        <v>1046</v>
      </c>
      <c r="F39" s="592" t="s">
        <v>1045</v>
      </c>
      <c r="G39" s="594">
        <v>13</v>
      </c>
      <c r="H39" s="594">
        <v>16</v>
      </c>
      <c r="I39" s="596">
        <v>4</v>
      </c>
      <c r="J39" s="590"/>
      <c r="K39" s="589"/>
      <c r="L39" s="589"/>
      <c r="M39" s="589"/>
      <c r="N39" s="103"/>
      <c r="O39" s="103"/>
      <c r="P39" s="103"/>
      <c r="Q39" s="103"/>
      <c r="R39" s="103"/>
      <c r="S39" s="103"/>
      <c r="T39" s="103"/>
      <c r="U39" s="103"/>
      <c r="V39" s="103"/>
      <c r="W39" s="103"/>
      <c r="X39" s="103"/>
      <c r="Y39" s="103"/>
      <c r="Z39" s="588"/>
      <c r="AA39" s="103"/>
      <c r="AB39" s="169"/>
      <c r="AC39" s="587"/>
      <c r="AD39" s="103"/>
      <c r="AE39" s="103"/>
      <c r="AF39" s="103"/>
      <c r="AG39" s="103"/>
      <c r="AH39" s="103"/>
      <c r="AI39" s="586"/>
      <c r="AJ39" s="103"/>
      <c r="AK39" s="103"/>
      <c r="AL39" s="103"/>
      <c r="AM39" s="103"/>
      <c r="AN39" s="589"/>
      <c r="AO39" s="103"/>
      <c r="AP39" s="103"/>
      <c r="AQ39" s="103"/>
      <c r="AR39" s="103"/>
      <c r="AS39" s="103"/>
      <c r="AT39" s="103"/>
      <c r="AU39" s="103"/>
      <c r="AV39" s="103"/>
      <c r="AW39" s="586"/>
      <c r="AX39" s="103"/>
      <c r="AY39" s="103"/>
      <c r="AZ39" s="103"/>
      <c r="BA39" s="585"/>
    </row>
    <row r="40" spans="1:53" ht="25.5" hidden="1" customHeight="1" x14ac:dyDescent="0.2">
      <c r="A40" s="2878"/>
      <c r="B40" s="590" t="s">
        <v>1013</v>
      </c>
      <c r="C40" s="2853" t="s">
        <v>1044</v>
      </c>
      <c r="D40" s="2853" t="s">
        <v>1043</v>
      </c>
      <c r="E40" s="595" t="s">
        <v>1042</v>
      </c>
      <c r="F40" s="594" t="s">
        <v>129</v>
      </c>
      <c r="G40" s="594" t="s">
        <v>124</v>
      </c>
      <c r="H40" s="592">
        <v>1</v>
      </c>
      <c r="I40" s="591">
        <v>0.25</v>
      </c>
      <c r="J40" s="590"/>
      <c r="K40" s="589"/>
      <c r="L40" s="589"/>
      <c r="M40" s="589"/>
      <c r="N40" s="103"/>
      <c r="O40" s="103"/>
      <c r="P40" s="103"/>
      <c r="Q40" s="103"/>
      <c r="R40" s="103"/>
      <c r="S40" s="103"/>
      <c r="T40" s="103"/>
      <c r="U40" s="103"/>
      <c r="V40" s="103"/>
      <c r="W40" s="103"/>
      <c r="X40" s="103"/>
      <c r="Y40" s="103"/>
      <c r="Z40" s="588"/>
      <c r="AA40" s="103"/>
      <c r="AB40" s="169"/>
      <c r="AC40" s="587"/>
      <c r="AD40" s="103"/>
      <c r="AE40" s="103"/>
      <c r="AF40" s="103"/>
      <c r="AG40" s="103"/>
      <c r="AH40" s="103"/>
      <c r="AI40" s="586"/>
      <c r="AJ40" s="103"/>
      <c r="AK40" s="103"/>
      <c r="AL40" s="103"/>
      <c r="AM40" s="103"/>
      <c r="AN40" s="589"/>
      <c r="AO40" s="103"/>
      <c r="AP40" s="103"/>
      <c r="AQ40" s="103"/>
      <c r="AR40" s="103"/>
      <c r="AS40" s="103"/>
      <c r="AT40" s="103"/>
      <c r="AU40" s="103"/>
      <c r="AV40" s="103"/>
      <c r="AW40" s="586"/>
      <c r="AX40" s="103"/>
      <c r="AY40" s="103"/>
      <c r="AZ40" s="103"/>
      <c r="BA40" s="585"/>
    </row>
    <row r="41" spans="1:53" ht="15.75" hidden="1" customHeight="1" x14ac:dyDescent="0.2">
      <c r="A41" s="2878"/>
      <c r="B41" s="590" t="s">
        <v>1013</v>
      </c>
      <c r="C41" s="2835"/>
      <c r="D41" s="2835"/>
      <c r="E41" s="595" t="s">
        <v>1041</v>
      </c>
      <c r="F41" s="604" t="s">
        <v>1040</v>
      </c>
      <c r="G41" s="594">
        <v>0</v>
      </c>
      <c r="H41" s="594">
        <v>4</v>
      </c>
      <c r="I41" s="596">
        <v>1</v>
      </c>
      <c r="J41" s="590"/>
      <c r="K41" s="589"/>
      <c r="L41" s="589"/>
      <c r="M41" s="589"/>
      <c r="N41" s="103"/>
      <c r="O41" s="103"/>
      <c r="P41" s="103"/>
      <c r="Q41" s="103"/>
      <c r="R41" s="103"/>
      <c r="S41" s="103"/>
      <c r="T41" s="103"/>
      <c r="U41" s="103"/>
      <c r="V41" s="103"/>
      <c r="W41" s="103"/>
      <c r="X41" s="103"/>
      <c r="Y41" s="103"/>
      <c r="Z41" s="588"/>
      <c r="AA41" s="103"/>
      <c r="AB41" s="169"/>
      <c r="AC41" s="587"/>
      <c r="AD41" s="103"/>
      <c r="AE41" s="103"/>
      <c r="AF41" s="103"/>
      <c r="AG41" s="103"/>
      <c r="AH41" s="103"/>
      <c r="AI41" s="586"/>
      <c r="AJ41" s="103"/>
      <c r="AK41" s="103"/>
      <c r="AL41" s="103"/>
      <c r="AM41" s="103"/>
      <c r="AN41" s="589"/>
      <c r="AO41" s="103"/>
      <c r="AP41" s="103"/>
      <c r="AQ41" s="103"/>
      <c r="AR41" s="103"/>
      <c r="AS41" s="103"/>
      <c r="AT41" s="103"/>
      <c r="AU41" s="103"/>
      <c r="AV41" s="103"/>
      <c r="AW41" s="586"/>
      <c r="AX41" s="103"/>
      <c r="AY41" s="103"/>
      <c r="AZ41" s="103"/>
      <c r="BA41" s="585"/>
    </row>
    <row r="42" spans="1:53" ht="15.75" hidden="1" customHeight="1" x14ac:dyDescent="0.2">
      <c r="A42" s="2878"/>
      <c r="B42" s="590" t="s">
        <v>1013</v>
      </c>
      <c r="C42" s="2836"/>
      <c r="D42" s="2836"/>
      <c r="E42" s="595" t="s">
        <v>1039</v>
      </c>
      <c r="F42" s="594" t="s">
        <v>1038</v>
      </c>
      <c r="G42" s="594">
        <v>0</v>
      </c>
      <c r="H42" s="594">
        <v>13</v>
      </c>
      <c r="I42" s="596">
        <v>13</v>
      </c>
      <c r="J42" s="590"/>
      <c r="K42" s="589"/>
      <c r="L42" s="589"/>
      <c r="M42" s="589"/>
      <c r="N42" s="103"/>
      <c r="O42" s="103"/>
      <c r="P42" s="103"/>
      <c r="Q42" s="103"/>
      <c r="R42" s="103"/>
      <c r="S42" s="103"/>
      <c r="T42" s="103"/>
      <c r="U42" s="103"/>
      <c r="V42" s="103"/>
      <c r="W42" s="103"/>
      <c r="X42" s="103"/>
      <c r="Y42" s="103"/>
      <c r="Z42" s="588"/>
      <c r="AA42" s="103"/>
      <c r="AB42" s="169"/>
      <c r="AC42" s="587"/>
      <c r="AD42" s="103"/>
      <c r="AE42" s="103"/>
      <c r="AF42" s="103"/>
      <c r="AG42" s="103"/>
      <c r="AH42" s="103"/>
      <c r="AI42" s="586"/>
      <c r="AJ42" s="103"/>
      <c r="AK42" s="103"/>
      <c r="AL42" s="103"/>
      <c r="AM42" s="103"/>
      <c r="AN42" s="589"/>
      <c r="AO42" s="103"/>
      <c r="AP42" s="103"/>
      <c r="AQ42" s="103"/>
      <c r="AR42" s="103"/>
      <c r="AS42" s="103"/>
      <c r="AT42" s="103"/>
      <c r="AU42" s="103"/>
      <c r="AV42" s="103"/>
      <c r="AW42" s="586"/>
      <c r="AX42" s="103"/>
      <c r="AY42" s="103"/>
      <c r="AZ42" s="103"/>
      <c r="BA42" s="585"/>
    </row>
    <row r="43" spans="1:53" ht="15.75" hidden="1" customHeight="1" x14ac:dyDescent="0.2">
      <c r="A43" s="2878"/>
      <c r="B43" s="590" t="s">
        <v>1013</v>
      </c>
      <c r="C43" s="595" t="s">
        <v>1037</v>
      </c>
      <c r="D43" s="595" t="s">
        <v>1036</v>
      </c>
      <c r="E43" s="595" t="s">
        <v>1035</v>
      </c>
      <c r="F43" s="594" t="s">
        <v>1034</v>
      </c>
      <c r="G43" s="592">
        <v>1</v>
      </c>
      <c r="H43" s="592">
        <v>1</v>
      </c>
      <c r="I43" s="591">
        <v>0.25</v>
      </c>
      <c r="J43" s="590"/>
      <c r="K43" s="589"/>
      <c r="L43" s="589"/>
      <c r="M43" s="589"/>
      <c r="N43" s="103"/>
      <c r="O43" s="103"/>
      <c r="P43" s="103"/>
      <c r="Q43" s="103"/>
      <c r="R43" s="103"/>
      <c r="S43" s="103"/>
      <c r="T43" s="103"/>
      <c r="U43" s="103"/>
      <c r="V43" s="103"/>
      <c r="W43" s="103"/>
      <c r="X43" s="103"/>
      <c r="Y43" s="103"/>
      <c r="Z43" s="588"/>
      <c r="AA43" s="103"/>
      <c r="AB43" s="169"/>
      <c r="AC43" s="587"/>
      <c r="AD43" s="103"/>
      <c r="AE43" s="103"/>
      <c r="AF43" s="103"/>
      <c r="AG43" s="103"/>
      <c r="AH43" s="103"/>
      <c r="AI43" s="586"/>
      <c r="AJ43" s="103"/>
      <c r="AK43" s="103"/>
      <c r="AL43" s="103"/>
      <c r="AM43" s="103"/>
      <c r="AN43" s="589"/>
      <c r="AO43" s="103"/>
      <c r="AP43" s="103"/>
      <c r="AQ43" s="103"/>
      <c r="AR43" s="103"/>
      <c r="AS43" s="103"/>
      <c r="AT43" s="103"/>
      <c r="AU43" s="103"/>
      <c r="AV43" s="103"/>
      <c r="AW43" s="586"/>
      <c r="AX43" s="103"/>
      <c r="AY43" s="103"/>
      <c r="AZ43" s="103"/>
      <c r="BA43" s="585"/>
    </row>
    <row r="44" spans="1:53" ht="15.75" hidden="1" customHeight="1" x14ac:dyDescent="0.2">
      <c r="A44" s="2878"/>
      <c r="B44" s="590" t="s">
        <v>1013</v>
      </c>
      <c r="C44" s="2856" t="s">
        <v>1033</v>
      </c>
      <c r="D44" s="2853" t="s">
        <v>1032</v>
      </c>
      <c r="E44" s="595" t="s">
        <v>1031</v>
      </c>
      <c r="F44" s="594" t="s">
        <v>1029</v>
      </c>
      <c r="G44" s="594">
        <v>14209</v>
      </c>
      <c r="H44" s="594">
        <v>18333</v>
      </c>
      <c r="I44" s="603">
        <v>16777</v>
      </c>
      <c r="J44" s="590"/>
      <c r="K44" s="589"/>
      <c r="L44" s="589"/>
      <c r="M44" s="589"/>
      <c r="N44" s="103"/>
      <c r="O44" s="103"/>
      <c r="P44" s="103"/>
      <c r="Q44" s="103"/>
      <c r="R44" s="103"/>
      <c r="S44" s="103"/>
      <c r="T44" s="103"/>
      <c r="U44" s="103"/>
      <c r="V44" s="103"/>
      <c r="W44" s="103"/>
      <c r="X44" s="103"/>
      <c r="Y44" s="103"/>
      <c r="Z44" s="588"/>
      <c r="AA44" s="103"/>
      <c r="AB44" s="169"/>
      <c r="AC44" s="587"/>
      <c r="AD44" s="103"/>
      <c r="AE44" s="103"/>
      <c r="AF44" s="103"/>
      <c r="AG44" s="103"/>
      <c r="AH44" s="103"/>
      <c r="AI44" s="586"/>
      <c r="AJ44" s="103"/>
      <c r="AK44" s="103"/>
      <c r="AL44" s="103"/>
      <c r="AM44" s="103"/>
      <c r="AN44" s="589"/>
      <c r="AO44" s="103"/>
      <c r="AP44" s="103"/>
      <c r="AQ44" s="103"/>
      <c r="AR44" s="103"/>
      <c r="AS44" s="103"/>
      <c r="AT44" s="103"/>
      <c r="AU44" s="103"/>
      <c r="AV44" s="103"/>
      <c r="AW44" s="586"/>
      <c r="AX44" s="103"/>
      <c r="AY44" s="103"/>
      <c r="AZ44" s="103"/>
      <c r="BA44" s="585"/>
    </row>
    <row r="45" spans="1:53" ht="15.75" hidden="1" customHeight="1" x14ac:dyDescent="0.2">
      <c r="A45" s="2878"/>
      <c r="B45" s="590" t="s">
        <v>1013</v>
      </c>
      <c r="C45" s="2835"/>
      <c r="D45" s="2835"/>
      <c r="E45" s="595" t="s">
        <v>1030</v>
      </c>
      <c r="F45" s="594" t="s">
        <v>1029</v>
      </c>
      <c r="G45" s="594">
        <v>4792</v>
      </c>
      <c r="H45" s="594">
        <v>5920</v>
      </c>
      <c r="I45" s="603">
        <v>5418</v>
      </c>
      <c r="J45" s="590"/>
      <c r="K45" s="589"/>
      <c r="L45" s="589"/>
      <c r="M45" s="589"/>
      <c r="N45" s="103"/>
      <c r="O45" s="103"/>
      <c r="P45" s="103"/>
      <c r="Q45" s="103"/>
      <c r="R45" s="103"/>
      <c r="S45" s="103"/>
      <c r="T45" s="103"/>
      <c r="U45" s="103"/>
      <c r="V45" s="103"/>
      <c r="W45" s="103"/>
      <c r="X45" s="103"/>
      <c r="Y45" s="103"/>
      <c r="Z45" s="588"/>
      <c r="AA45" s="103"/>
      <c r="AB45" s="169"/>
      <c r="AC45" s="587"/>
      <c r="AD45" s="103"/>
      <c r="AE45" s="103"/>
      <c r="AF45" s="103"/>
      <c r="AG45" s="103"/>
      <c r="AH45" s="103"/>
      <c r="AI45" s="586"/>
      <c r="AJ45" s="103"/>
      <c r="AK45" s="103"/>
      <c r="AL45" s="103"/>
      <c r="AM45" s="103"/>
      <c r="AN45" s="589"/>
      <c r="AO45" s="103"/>
      <c r="AP45" s="103"/>
      <c r="AQ45" s="103"/>
      <c r="AR45" s="103"/>
      <c r="AS45" s="103"/>
      <c r="AT45" s="103"/>
      <c r="AU45" s="103"/>
      <c r="AV45" s="103"/>
      <c r="AW45" s="586"/>
      <c r="AX45" s="103"/>
      <c r="AY45" s="103"/>
      <c r="AZ45" s="103"/>
      <c r="BA45" s="585"/>
    </row>
    <row r="46" spans="1:53" ht="15.75" hidden="1" customHeight="1" x14ac:dyDescent="0.2">
      <c r="A46" s="2878"/>
      <c r="B46" s="590" t="s">
        <v>1013</v>
      </c>
      <c r="C46" s="2835"/>
      <c r="D46" s="2835"/>
      <c r="E46" s="595" t="s">
        <v>1028</v>
      </c>
      <c r="F46" s="594" t="s">
        <v>1027</v>
      </c>
      <c r="G46" s="594">
        <v>1070</v>
      </c>
      <c r="H46" s="594">
        <v>1170</v>
      </c>
      <c r="I46" s="596">
        <v>1070</v>
      </c>
      <c r="J46" s="590"/>
      <c r="K46" s="589"/>
      <c r="L46" s="589"/>
      <c r="M46" s="589"/>
      <c r="N46" s="103"/>
      <c r="O46" s="103"/>
      <c r="P46" s="103"/>
      <c r="Q46" s="103"/>
      <c r="R46" s="103"/>
      <c r="S46" s="103"/>
      <c r="T46" s="103"/>
      <c r="U46" s="103"/>
      <c r="V46" s="103"/>
      <c r="W46" s="103"/>
      <c r="X46" s="103"/>
      <c r="Y46" s="103"/>
      <c r="Z46" s="588"/>
      <c r="AA46" s="103"/>
      <c r="AB46" s="169"/>
      <c r="AC46" s="587"/>
      <c r="AD46" s="103"/>
      <c r="AE46" s="103"/>
      <c r="AF46" s="103"/>
      <c r="AG46" s="103"/>
      <c r="AH46" s="103"/>
      <c r="AI46" s="586"/>
      <c r="AJ46" s="103"/>
      <c r="AK46" s="103"/>
      <c r="AL46" s="103"/>
      <c r="AM46" s="103"/>
      <c r="AN46" s="589"/>
      <c r="AO46" s="103"/>
      <c r="AP46" s="103"/>
      <c r="AQ46" s="103"/>
      <c r="AR46" s="103"/>
      <c r="AS46" s="103"/>
      <c r="AT46" s="103"/>
      <c r="AU46" s="103"/>
      <c r="AV46" s="103"/>
      <c r="AW46" s="586"/>
      <c r="AX46" s="103"/>
      <c r="AY46" s="103"/>
      <c r="AZ46" s="103"/>
      <c r="BA46" s="585"/>
    </row>
    <row r="47" spans="1:53" ht="15.75" hidden="1" customHeight="1" x14ac:dyDescent="0.2">
      <c r="A47" s="2878"/>
      <c r="B47" s="590" t="s">
        <v>1013</v>
      </c>
      <c r="C47" s="2836"/>
      <c r="D47" s="2836"/>
      <c r="E47" s="595" t="s">
        <v>1026</v>
      </c>
      <c r="F47" s="594" t="s">
        <v>1025</v>
      </c>
      <c r="G47" s="594">
        <v>27</v>
      </c>
      <c r="H47" s="594">
        <v>36</v>
      </c>
      <c r="I47" s="596">
        <v>9</v>
      </c>
      <c r="J47" s="590"/>
      <c r="K47" s="589"/>
      <c r="L47" s="589"/>
      <c r="M47" s="589"/>
      <c r="N47" s="103"/>
      <c r="O47" s="103"/>
      <c r="P47" s="103"/>
      <c r="Q47" s="103"/>
      <c r="R47" s="103"/>
      <c r="S47" s="103"/>
      <c r="T47" s="103"/>
      <c r="U47" s="103"/>
      <c r="V47" s="103"/>
      <c r="W47" s="103"/>
      <c r="X47" s="103"/>
      <c r="Y47" s="103"/>
      <c r="Z47" s="588"/>
      <c r="AA47" s="103"/>
      <c r="AB47" s="169"/>
      <c r="AC47" s="587"/>
      <c r="AD47" s="103"/>
      <c r="AE47" s="103"/>
      <c r="AF47" s="103"/>
      <c r="AG47" s="103"/>
      <c r="AH47" s="103"/>
      <c r="AI47" s="586"/>
      <c r="AJ47" s="103"/>
      <c r="AK47" s="103"/>
      <c r="AL47" s="103"/>
      <c r="AM47" s="103"/>
      <c r="AN47" s="589"/>
      <c r="AO47" s="103"/>
      <c r="AP47" s="103"/>
      <c r="AQ47" s="103"/>
      <c r="AR47" s="103"/>
      <c r="AS47" s="103"/>
      <c r="AT47" s="103"/>
      <c r="AU47" s="103"/>
      <c r="AV47" s="103"/>
      <c r="AW47" s="586"/>
      <c r="AX47" s="103"/>
      <c r="AY47" s="103"/>
      <c r="AZ47" s="103"/>
      <c r="BA47" s="585"/>
    </row>
    <row r="48" spans="1:53" ht="15.75" hidden="1" customHeight="1" x14ac:dyDescent="0.2">
      <c r="A48" s="2878"/>
      <c r="B48" s="590" t="s">
        <v>1013</v>
      </c>
      <c r="C48" s="602" t="s">
        <v>1024</v>
      </c>
      <c r="D48" s="601" t="s">
        <v>1023</v>
      </c>
      <c r="E48" s="595" t="s">
        <v>1022</v>
      </c>
      <c r="F48" s="594" t="s">
        <v>1021</v>
      </c>
      <c r="G48" s="594">
        <v>734</v>
      </c>
      <c r="H48" s="594">
        <v>750</v>
      </c>
      <c r="I48" s="600">
        <v>750</v>
      </c>
      <c r="J48" s="590"/>
      <c r="K48" s="589"/>
      <c r="L48" s="589"/>
      <c r="M48" s="589"/>
      <c r="N48" s="103"/>
      <c r="O48" s="103"/>
      <c r="P48" s="103"/>
      <c r="Q48" s="103"/>
      <c r="R48" s="103"/>
      <c r="S48" s="103"/>
      <c r="T48" s="103"/>
      <c r="U48" s="103"/>
      <c r="V48" s="103"/>
      <c r="W48" s="103"/>
      <c r="X48" s="103"/>
      <c r="Y48" s="103"/>
      <c r="Z48" s="588"/>
      <c r="AA48" s="103"/>
      <c r="AB48" s="169"/>
      <c r="AC48" s="587"/>
      <c r="AD48" s="103"/>
      <c r="AE48" s="103"/>
      <c r="AF48" s="103"/>
      <c r="AG48" s="103"/>
      <c r="AH48" s="103"/>
      <c r="AI48" s="586"/>
      <c r="AJ48" s="103"/>
      <c r="AK48" s="103"/>
      <c r="AL48" s="103"/>
      <c r="AM48" s="103"/>
      <c r="AN48" s="589"/>
      <c r="AO48" s="103"/>
      <c r="AP48" s="103"/>
      <c r="AQ48" s="103"/>
      <c r="AR48" s="103"/>
      <c r="AS48" s="103"/>
      <c r="AT48" s="103"/>
      <c r="AU48" s="103"/>
      <c r="AV48" s="103"/>
      <c r="AW48" s="586"/>
      <c r="AX48" s="103"/>
      <c r="AY48" s="103"/>
      <c r="AZ48" s="103"/>
      <c r="BA48" s="585"/>
    </row>
    <row r="49" spans="1:53" ht="15.75" hidden="1" customHeight="1" x14ac:dyDescent="0.2">
      <c r="A49" s="2878"/>
      <c r="B49" s="590" t="s">
        <v>1013</v>
      </c>
      <c r="C49" s="599" t="s">
        <v>1020</v>
      </c>
      <c r="D49" s="598" t="s">
        <v>1019</v>
      </c>
      <c r="E49" s="595" t="s">
        <v>1018</v>
      </c>
      <c r="F49" s="597" t="s">
        <v>1017</v>
      </c>
      <c r="G49" s="594">
        <v>5</v>
      </c>
      <c r="H49" s="594">
        <v>20</v>
      </c>
      <c r="I49" s="596">
        <v>5</v>
      </c>
      <c r="J49" s="590"/>
      <c r="K49" s="589"/>
      <c r="L49" s="589"/>
      <c r="M49" s="589"/>
      <c r="N49" s="103"/>
      <c r="O49" s="103"/>
      <c r="P49" s="103"/>
      <c r="Q49" s="103"/>
      <c r="R49" s="103"/>
      <c r="S49" s="103"/>
      <c r="T49" s="103"/>
      <c r="U49" s="103"/>
      <c r="V49" s="103"/>
      <c r="W49" s="103"/>
      <c r="X49" s="103"/>
      <c r="Y49" s="103"/>
      <c r="Z49" s="588"/>
      <c r="AA49" s="103"/>
      <c r="AB49" s="169"/>
      <c r="AC49" s="587"/>
      <c r="AD49" s="103"/>
      <c r="AE49" s="103"/>
      <c r="AF49" s="103"/>
      <c r="AG49" s="103"/>
      <c r="AH49" s="103"/>
      <c r="AI49" s="586"/>
      <c r="AJ49" s="103"/>
      <c r="AK49" s="103"/>
      <c r="AL49" s="103"/>
      <c r="AM49" s="103"/>
      <c r="AN49" s="589"/>
      <c r="AO49" s="103"/>
      <c r="AP49" s="103"/>
      <c r="AQ49" s="103"/>
      <c r="AR49" s="103"/>
      <c r="AS49" s="103"/>
      <c r="AT49" s="103"/>
      <c r="AU49" s="103"/>
      <c r="AV49" s="103"/>
      <c r="AW49" s="586"/>
      <c r="AX49" s="103"/>
      <c r="AY49" s="103"/>
      <c r="AZ49" s="103"/>
      <c r="BA49" s="585"/>
    </row>
    <row r="50" spans="1:53" ht="15.75" hidden="1" customHeight="1" x14ac:dyDescent="0.2">
      <c r="A50" s="2878"/>
      <c r="B50" s="590" t="s">
        <v>1013</v>
      </c>
      <c r="C50" s="2856" t="s">
        <v>1016</v>
      </c>
      <c r="D50" s="2853" t="s">
        <v>1016</v>
      </c>
      <c r="E50" s="595" t="s">
        <v>1015</v>
      </c>
      <c r="F50" s="594" t="s">
        <v>634</v>
      </c>
      <c r="G50" s="592">
        <v>1</v>
      </c>
      <c r="H50" s="592">
        <v>1</v>
      </c>
      <c r="I50" s="591">
        <v>1</v>
      </c>
      <c r="J50" s="590"/>
      <c r="K50" s="589"/>
      <c r="L50" s="589"/>
      <c r="M50" s="589"/>
      <c r="N50" s="103"/>
      <c r="O50" s="103"/>
      <c r="P50" s="103"/>
      <c r="Q50" s="103"/>
      <c r="R50" s="103"/>
      <c r="S50" s="103"/>
      <c r="T50" s="103"/>
      <c r="U50" s="103"/>
      <c r="V50" s="103"/>
      <c r="W50" s="103"/>
      <c r="X50" s="103"/>
      <c r="Y50" s="103"/>
      <c r="Z50" s="588"/>
      <c r="AA50" s="103"/>
      <c r="AB50" s="169"/>
      <c r="AC50" s="587"/>
      <c r="AD50" s="103"/>
      <c r="AE50" s="103"/>
      <c r="AF50" s="103"/>
      <c r="AG50" s="103"/>
      <c r="AH50" s="103"/>
      <c r="AI50" s="586"/>
      <c r="AJ50" s="103"/>
      <c r="AK50" s="103"/>
      <c r="AL50" s="103"/>
      <c r="AM50" s="103"/>
      <c r="AN50" s="589"/>
      <c r="AO50" s="103"/>
      <c r="AP50" s="103"/>
      <c r="AQ50" s="103"/>
      <c r="AR50" s="103"/>
      <c r="AS50" s="103"/>
      <c r="AT50" s="103"/>
      <c r="AU50" s="103"/>
      <c r="AV50" s="103"/>
      <c r="AW50" s="586"/>
      <c r="AX50" s="103"/>
      <c r="AY50" s="103"/>
      <c r="AZ50" s="103"/>
      <c r="BA50" s="585"/>
    </row>
    <row r="51" spans="1:53" ht="15.75" hidden="1" customHeight="1" x14ac:dyDescent="0.2">
      <c r="A51" s="2878"/>
      <c r="B51" s="590" t="s">
        <v>1013</v>
      </c>
      <c r="C51" s="2835"/>
      <c r="D51" s="2835"/>
      <c r="E51" s="593" t="s">
        <v>1014</v>
      </c>
      <c r="F51" s="592" t="s">
        <v>129</v>
      </c>
      <c r="G51" s="594">
        <v>0</v>
      </c>
      <c r="H51" s="592">
        <v>1</v>
      </c>
      <c r="I51" s="591">
        <v>0.25</v>
      </c>
      <c r="J51" s="590"/>
      <c r="K51" s="589"/>
      <c r="L51" s="589"/>
      <c r="M51" s="589"/>
      <c r="N51" s="103"/>
      <c r="O51" s="103"/>
      <c r="P51" s="103"/>
      <c r="Q51" s="103"/>
      <c r="R51" s="103"/>
      <c r="S51" s="103"/>
      <c r="T51" s="103"/>
      <c r="U51" s="103"/>
      <c r="V51" s="103"/>
      <c r="W51" s="103"/>
      <c r="X51" s="103"/>
      <c r="Y51" s="103"/>
      <c r="Z51" s="588"/>
      <c r="AA51" s="103"/>
      <c r="AB51" s="169"/>
      <c r="AC51" s="587"/>
      <c r="AD51" s="103"/>
      <c r="AE51" s="103"/>
      <c r="AF51" s="103"/>
      <c r="AG51" s="103"/>
      <c r="AH51" s="103"/>
      <c r="AI51" s="586"/>
      <c r="AJ51" s="103"/>
      <c r="AK51" s="103"/>
      <c r="AL51" s="103"/>
      <c r="AM51" s="103"/>
      <c r="AN51" s="589"/>
      <c r="AO51" s="103"/>
      <c r="AP51" s="103"/>
      <c r="AQ51" s="103"/>
      <c r="AR51" s="103"/>
      <c r="AS51" s="103"/>
      <c r="AT51" s="103"/>
      <c r="AU51" s="103"/>
      <c r="AV51" s="103"/>
      <c r="AW51" s="586"/>
      <c r="AX51" s="103"/>
      <c r="AY51" s="103"/>
      <c r="AZ51" s="103"/>
      <c r="BA51" s="585"/>
    </row>
    <row r="52" spans="1:53" ht="15.75" hidden="1" customHeight="1" x14ac:dyDescent="0.2">
      <c r="A52" s="2878"/>
      <c r="B52" s="590" t="s">
        <v>1013</v>
      </c>
      <c r="C52" s="2836"/>
      <c r="D52" s="2836"/>
      <c r="E52" s="593" t="s">
        <v>1012</v>
      </c>
      <c r="F52" s="592" t="s">
        <v>129</v>
      </c>
      <c r="G52" s="592">
        <v>0.2</v>
      </c>
      <c r="H52" s="592">
        <v>1</v>
      </c>
      <c r="I52" s="591">
        <v>0.2</v>
      </c>
      <c r="J52" s="590"/>
      <c r="K52" s="589"/>
      <c r="L52" s="589"/>
      <c r="M52" s="589"/>
      <c r="N52" s="103"/>
      <c r="O52" s="103"/>
      <c r="P52" s="103"/>
      <c r="Q52" s="103"/>
      <c r="R52" s="103"/>
      <c r="S52" s="103"/>
      <c r="T52" s="103"/>
      <c r="U52" s="103"/>
      <c r="V52" s="103"/>
      <c r="W52" s="103"/>
      <c r="X52" s="103"/>
      <c r="Y52" s="103"/>
      <c r="Z52" s="588"/>
      <c r="AA52" s="103"/>
      <c r="AB52" s="169"/>
      <c r="AC52" s="587"/>
      <c r="AD52" s="103"/>
      <c r="AE52" s="103"/>
      <c r="AF52" s="103"/>
      <c r="AG52" s="103"/>
      <c r="AH52" s="103"/>
      <c r="AI52" s="586"/>
      <c r="AJ52" s="103"/>
      <c r="AK52" s="103"/>
      <c r="AL52" s="103"/>
      <c r="AM52" s="103"/>
      <c r="AN52" s="589"/>
      <c r="AO52" s="103"/>
      <c r="AP52" s="103"/>
      <c r="AQ52" s="103"/>
      <c r="AR52" s="103"/>
      <c r="AS52" s="103"/>
      <c r="AT52" s="103"/>
      <c r="AU52" s="103"/>
      <c r="AV52" s="103"/>
      <c r="AW52" s="586"/>
      <c r="AX52" s="103"/>
      <c r="AY52" s="103"/>
      <c r="AZ52" s="103"/>
      <c r="BA52" s="585"/>
    </row>
    <row r="53" spans="1:53" ht="26.25" hidden="1" customHeight="1" x14ac:dyDescent="0.25">
      <c r="A53" s="2878"/>
      <c r="B53" s="334" t="s">
        <v>885</v>
      </c>
      <c r="C53" s="2889" t="s">
        <v>1011</v>
      </c>
      <c r="D53" s="2882" t="s">
        <v>1010</v>
      </c>
      <c r="E53" s="333" t="s">
        <v>1009</v>
      </c>
      <c r="F53" s="561" t="s">
        <v>129</v>
      </c>
      <c r="G53" s="561" t="s">
        <v>124</v>
      </c>
      <c r="H53" s="564">
        <v>1</v>
      </c>
      <c r="I53" s="567">
        <v>0.15</v>
      </c>
      <c r="J53" s="171"/>
      <c r="K53" s="102"/>
      <c r="L53" s="102"/>
      <c r="M53" s="102"/>
      <c r="N53" s="101"/>
      <c r="O53" s="101"/>
      <c r="P53" s="101"/>
      <c r="Q53" s="101"/>
      <c r="R53" s="101"/>
      <c r="S53" s="101"/>
      <c r="T53" s="101"/>
      <c r="U53" s="101"/>
      <c r="V53" s="101"/>
      <c r="W53" s="101"/>
      <c r="X53" s="101"/>
      <c r="Y53" s="101"/>
      <c r="Z53" s="170"/>
      <c r="AA53" s="101"/>
      <c r="AB53" s="169"/>
      <c r="AC53" s="168"/>
      <c r="AD53" s="101"/>
      <c r="AE53" s="101"/>
      <c r="AF53" s="101"/>
      <c r="AG53" s="101"/>
      <c r="AH53" s="101"/>
      <c r="AI53" s="167"/>
      <c r="AJ53" s="101"/>
      <c r="AK53" s="101"/>
      <c r="AL53" s="101"/>
      <c r="AM53" s="101"/>
      <c r="AN53" s="102"/>
      <c r="AO53" s="101"/>
      <c r="AP53" s="101"/>
      <c r="AQ53" s="101"/>
      <c r="AR53" s="101"/>
      <c r="AS53" s="101"/>
      <c r="AT53" s="101"/>
      <c r="AU53" s="101"/>
      <c r="AV53" s="101"/>
      <c r="AW53" s="167"/>
      <c r="AX53" s="101"/>
      <c r="AY53" s="101"/>
      <c r="AZ53" s="101"/>
      <c r="BA53" s="99"/>
    </row>
    <row r="54" spans="1:53" ht="15.75" hidden="1" customHeight="1" x14ac:dyDescent="0.25">
      <c r="A54" s="2878"/>
      <c r="B54" s="334" t="s">
        <v>885</v>
      </c>
      <c r="C54" s="2836"/>
      <c r="D54" s="2836"/>
      <c r="E54" s="333" t="s">
        <v>1008</v>
      </c>
      <c r="F54" s="334" t="s">
        <v>129</v>
      </c>
      <c r="G54" s="334" t="s">
        <v>124</v>
      </c>
      <c r="H54" s="558">
        <v>1</v>
      </c>
      <c r="I54" s="567">
        <v>0.15</v>
      </c>
      <c r="J54" s="171"/>
      <c r="K54" s="102"/>
      <c r="L54" s="102"/>
      <c r="M54" s="102"/>
      <c r="N54" s="101"/>
      <c r="O54" s="101"/>
      <c r="P54" s="101"/>
      <c r="Q54" s="101"/>
      <c r="R54" s="101"/>
      <c r="S54" s="101"/>
      <c r="T54" s="101"/>
      <c r="U54" s="101"/>
      <c r="V54" s="101"/>
      <c r="W54" s="101"/>
      <c r="X54" s="101"/>
      <c r="Y54" s="101"/>
      <c r="Z54" s="170"/>
      <c r="AA54" s="101"/>
      <c r="AB54" s="169"/>
      <c r="AC54" s="168"/>
      <c r="AD54" s="101"/>
      <c r="AE54" s="101"/>
      <c r="AF54" s="101"/>
      <c r="AG54" s="101"/>
      <c r="AH54" s="101"/>
      <c r="AI54" s="167"/>
      <c r="AJ54" s="101"/>
      <c r="AK54" s="101"/>
      <c r="AL54" s="101"/>
      <c r="AM54" s="101"/>
      <c r="AN54" s="102"/>
      <c r="AO54" s="101"/>
      <c r="AP54" s="101"/>
      <c r="AQ54" s="101"/>
      <c r="AR54" s="101"/>
      <c r="AS54" s="101"/>
      <c r="AT54" s="101"/>
      <c r="AU54" s="101"/>
      <c r="AV54" s="101"/>
      <c r="AW54" s="167"/>
      <c r="AX54" s="101"/>
      <c r="AY54" s="101"/>
      <c r="AZ54" s="101"/>
      <c r="BA54" s="99"/>
    </row>
    <row r="55" spans="1:53" ht="15.75" hidden="1" customHeight="1" x14ac:dyDescent="0.25">
      <c r="A55" s="2878"/>
      <c r="B55" s="334" t="s">
        <v>885</v>
      </c>
      <c r="C55" s="2834" t="s">
        <v>1007</v>
      </c>
      <c r="D55" s="333" t="s">
        <v>1006</v>
      </c>
      <c r="E55" s="562" t="s">
        <v>1005</v>
      </c>
      <c r="F55" s="570" t="s">
        <v>1004</v>
      </c>
      <c r="G55" s="570" t="s">
        <v>124</v>
      </c>
      <c r="H55" s="570">
        <v>20</v>
      </c>
      <c r="I55" s="572">
        <v>1</v>
      </c>
      <c r="J55" s="171"/>
      <c r="K55" s="102"/>
      <c r="L55" s="102"/>
      <c r="M55" s="102"/>
      <c r="N55" s="101"/>
      <c r="O55" s="101"/>
      <c r="P55" s="101"/>
      <c r="Q55" s="101"/>
      <c r="R55" s="101"/>
      <c r="S55" s="101"/>
      <c r="T55" s="101"/>
      <c r="U55" s="101"/>
      <c r="V55" s="101"/>
      <c r="W55" s="101"/>
      <c r="X55" s="101"/>
      <c r="Y55" s="101"/>
      <c r="Z55" s="170"/>
      <c r="AA55" s="101"/>
      <c r="AB55" s="169"/>
      <c r="AC55" s="168"/>
      <c r="AD55" s="101"/>
      <c r="AE55" s="101"/>
      <c r="AF55" s="101"/>
      <c r="AG55" s="101"/>
      <c r="AH55" s="101"/>
      <c r="AI55" s="167"/>
      <c r="AJ55" s="101"/>
      <c r="AK55" s="101"/>
      <c r="AL55" s="101"/>
      <c r="AM55" s="101"/>
      <c r="AN55" s="102"/>
      <c r="AO55" s="101"/>
      <c r="AP55" s="101"/>
      <c r="AQ55" s="101"/>
      <c r="AR55" s="101"/>
      <c r="AS55" s="101"/>
      <c r="AT55" s="101"/>
      <c r="AU55" s="101"/>
      <c r="AV55" s="101"/>
      <c r="AW55" s="167"/>
      <c r="AX55" s="101"/>
      <c r="AY55" s="101"/>
      <c r="AZ55" s="101"/>
      <c r="BA55" s="99"/>
    </row>
    <row r="56" spans="1:53" ht="38.25" hidden="1" customHeight="1" x14ac:dyDescent="0.25">
      <c r="A56" s="2878"/>
      <c r="B56" s="334" t="s">
        <v>885</v>
      </c>
      <c r="C56" s="2835"/>
      <c r="D56" s="333" t="s">
        <v>1003</v>
      </c>
      <c r="E56" s="2834" t="s">
        <v>1002</v>
      </c>
      <c r="F56" s="2837" t="s">
        <v>1001</v>
      </c>
      <c r="G56" s="2837" t="s">
        <v>124</v>
      </c>
      <c r="H56" s="2837">
        <v>20</v>
      </c>
      <c r="I56" s="2854">
        <v>1</v>
      </c>
      <c r="J56" s="171"/>
      <c r="K56" s="102"/>
      <c r="L56" s="102"/>
      <c r="M56" s="102"/>
      <c r="N56" s="101"/>
      <c r="O56" s="101"/>
      <c r="P56" s="101"/>
      <c r="Q56" s="101"/>
      <c r="R56" s="101"/>
      <c r="S56" s="101"/>
      <c r="T56" s="101"/>
      <c r="U56" s="101"/>
      <c r="V56" s="101"/>
      <c r="W56" s="101"/>
      <c r="X56" s="101"/>
      <c r="Y56" s="101"/>
      <c r="Z56" s="170"/>
      <c r="AA56" s="101"/>
      <c r="AB56" s="169"/>
      <c r="AC56" s="168"/>
      <c r="AD56" s="101"/>
      <c r="AE56" s="101"/>
      <c r="AF56" s="101"/>
      <c r="AG56" s="101"/>
      <c r="AH56" s="101"/>
      <c r="AI56" s="167"/>
      <c r="AJ56" s="101"/>
      <c r="AK56" s="101"/>
      <c r="AL56" s="101"/>
      <c r="AM56" s="101"/>
      <c r="AN56" s="102"/>
      <c r="AO56" s="101"/>
      <c r="AP56" s="101"/>
      <c r="AQ56" s="101"/>
      <c r="AR56" s="101"/>
      <c r="AS56" s="101"/>
      <c r="AT56" s="101"/>
      <c r="AU56" s="101"/>
      <c r="AV56" s="101"/>
      <c r="AW56" s="167"/>
      <c r="AX56" s="101"/>
      <c r="AY56" s="101"/>
      <c r="AZ56" s="101"/>
      <c r="BA56" s="99"/>
    </row>
    <row r="57" spans="1:53" ht="25.5" hidden="1" customHeight="1" x14ac:dyDescent="0.25">
      <c r="A57" s="2878"/>
      <c r="B57" s="334" t="s">
        <v>885</v>
      </c>
      <c r="C57" s="2835"/>
      <c r="D57" s="333" t="s">
        <v>1000</v>
      </c>
      <c r="E57" s="2835"/>
      <c r="F57" s="2835"/>
      <c r="G57" s="2835"/>
      <c r="H57" s="2835"/>
      <c r="I57" s="2855"/>
      <c r="J57" s="171"/>
      <c r="K57" s="102"/>
      <c r="L57" s="102"/>
      <c r="M57" s="102"/>
      <c r="N57" s="101"/>
      <c r="O57" s="101"/>
      <c r="P57" s="101"/>
      <c r="Q57" s="101"/>
      <c r="R57" s="101"/>
      <c r="S57" s="101"/>
      <c r="T57" s="101"/>
      <c r="U57" s="101"/>
      <c r="V57" s="101"/>
      <c r="W57" s="101"/>
      <c r="X57" s="101"/>
      <c r="Y57" s="101"/>
      <c r="Z57" s="170"/>
      <c r="AA57" s="101"/>
      <c r="AB57" s="169"/>
      <c r="AC57" s="168"/>
      <c r="AD57" s="101"/>
      <c r="AE57" s="101"/>
      <c r="AF57" s="101"/>
      <c r="AG57" s="101"/>
      <c r="AH57" s="101"/>
      <c r="AI57" s="167"/>
      <c r="AJ57" s="101"/>
      <c r="AK57" s="101"/>
      <c r="AL57" s="101"/>
      <c r="AM57" s="101"/>
      <c r="AN57" s="102"/>
      <c r="AO57" s="101"/>
      <c r="AP57" s="101"/>
      <c r="AQ57" s="101"/>
      <c r="AR57" s="101"/>
      <c r="AS57" s="101"/>
      <c r="AT57" s="101"/>
      <c r="AU57" s="101"/>
      <c r="AV57" s="101"/>
      <c r="AW57" s="167"/>
      <c r="AX57" s="101"/>
      <c r="AY57" s="101"/>
      <c r="AZ57" s="101"/>
      <c r="BA57" s="99"/>
    </row>
    <row r="58" spans="1:53" ht="26.25" hidden="1" customHeight="1" x14ac:dyDescent="0.25">
      <c r="A58" s="2878"/>
      <c r="B58" s="334" t="s">
        <v>885</v>
      </c>
      <c r="C58" s="2835"/>
      <c r="D58" s="584" t="s">
        <v>999</v>
      </c>
      <c r="E58" s="2835"/>
      <c r="F58" s="2835"/>
      <c r="G58" s="2835"/>
      <c r="H58" s="2835"/>
      <c r="I58" s="2855"/>
      <c r="J58" s="171"/>
      <c r="K58" s="102"/>
      <c r="L58" s="102"/>
      <c r="M58" s="102"/>
      <c r="N58" s="101"/>
      <c r="O58" s="101"/>
      <c r="P58" s="101"/>
      <c r="Q58" s="101"/>
      <c r="R58" s="101"/>
      <c r="S58" s="101"/>
      <c r="T58" s="101"/>
      <c r="U58" s="101"/>
      <c r="V58" s="101"/>
      <c r="W58" s="101"/>
      <c r="X58" s="101"/>
      <c r="Y58" s="101"/>
      <c r="Z58" s="170"/>
      <c r="AA58" s="101"/>
      <c r="AB58" s="169"/>
      <c r="AC58" s="168"/>
      <c r="AD58" s="101"/>
      <c r="AE58" s="101"/>
      <c r="AF58" s="101"/>
      <c r="AG58" s="101"/>
      <c r="AH58" s="101"/>
      <c r="AI58" s="167"/>
      <c r="AJ58" s="101"/>
      <c r="AK58" s="101"/>
      <c r="AL58" s="101"/>
      <c r="AM58" s="101"/>
      <c r="AN58" s="102"/>
      <c r="AO58" s="101"/>
      <c r="AP58" s="101"/>
      <c r="AQ58" s="101"/>
      <c r="AR58" s="101"/>
      <c r="AS58" s="101"/>
      <c r="AT58" s="101"/>
      <c r="AU58" s="101"/>
      <c r="AV58" s="101"/>
      <c r="AW58" s="167"/>
      <c r="AX58" s="101"/>
      <c r="AY58" s="101"/>
      <c r="AZ58" s="101"/>
      <c r="BA58" s="99"/>
    </row>
    <row r="59" spans="1:53" ht="25.5" hidden="1" customHeight="1" x14ac:dyDescent="0.25">
      <c r="A59" s="2878"/>
      <c r="B59" s="334" t="s">
        <v>885</v>
      </c>
      <c r="C59" s="2835"/>
      <c r="D59" s="584" t="s">
        <v>998</v>
      </c>
      <c r="E59" s="2836"/>
      <c r="F59" s="2836"/>
      <c r="G59" s="2836"/>
      <c r="H59" s="2836"/>
      <c r="I59" s="2827"/>
      <c r="J59" s="171"/>
      <c r="K59" s="102"/>
      <c r="L59" s="102"/>
      <c r="M59" s="102"/>
      <c r="N59" s="101"/>
      <c r="O59" s="101"/>
      <c r="P59" s="101"/>
      <c r="Q59" s="101"/>
      <c r="R59" s="101"/>
      <c r="S59" s="101"/>
      <c r="T59" s="101"/>
      <c r="U59" s="101"/>
      <c r="V59" s="101"/>
      <c r="W59" s="101"/>
      <c r="X59" s="101"/>
      <c r="Y59" s="101"/>
      <c r="Z59" s="170"/>
      <c r="AA59" s="101"/>
      <c r="AB59" s="169"/>
      <c r="AC59" s="168"/>
      <c r="AD59" s="101"/>
      <c r="AE59" s="101"/>
      <c r="AF59" s="101"/>
      <c r="AG59" s="101"/>
      <c r="AH59" s="101"/>
      <c r="AI59" s="167"/>
      <c r="AJ59" s="101"/>
      <c r="AK59" s="101"/>
      <c r="AL59" s="101"/>
      <c r="AM59" s="101"/>
      <c r="AN59" s="102"/>
      <c r="AO59" s="101"/>
      <c r="AP59" s="101"/>
      <c r="AQ59" s="101"/>
      <c r="AR59" s="101"/>
      <c r="AS59" s="101"/>
      <c r="AT59" s="101"/>
      <c r="AU59" s="101"/>
      <c r="AV59" s="101"/>
      <c r="AW59" s="167"/>
      <c r="AX59" s="101"/>
      <c r="AY59" s="101"/>
      <c r="AZ59" s="101"/>
      <c r="BA59" s="99"/>
    </row>
    <row r="60" spans="1:53" ht="15.75" hidden="1" customHeight="1" x14ac:dyDescent="0.25">
      <c r="A60" s="2878"/>
      <c r="B60" s="334" t="s">
        <v>885</v>
      </c>
      <c r="C60" s="2836"/>
      <c r="D60" s="584" t="s">
        <v>997</v>
      </c>
      <c r="E60" s="333" t="s">
        <v>996</v>
      </c>
      <c r="F60" s="334" t="s">
        <v>129</v>
      </c>
      <c r="G60" s="334" t="s">
        <v>124</v>
      </c>
      <c r="H60" s="558">
        <v>1</v>
      </c>
      <c r="I60" s="565">
        <v>0.05</v>
      </c>
      <c r="J60" s="171"/>
      <c r="K60" s="102"/>
      <c r="L60" s="102"/>
      <c r="M60" s="102"/>
      <c r="N60" s="101"/>
      <c r="O60" s="101"/>
      <c r="P60" s="101"/>
      <c r="Q60" s="101"/>
      <c r="R60" s="101"/>
      <c r="S60" s="101"/>
      <c r="T60" s="101"/>
      <c r="U60" s="101"/>
      <c r="V60" s="101"/>
      <c r="W60" s="101"/>
      <c r="X60" s="101"/>
      <c r="Y60" s="101"/>
      <c r="Z60" s="170"/>
      <c r="AA60" s="101"/>
      <c r="AB60" s="169"/>
      <c r="AC60" s="168"/>
      <c r="AD60" s="101"/>
      <c r="AE60" s="101"/>
      <c r="AF60" s="101"/>
      <c r="AG60" s="101"/>
      <c r="AH60" s="101"/>
      <c r="AI60" s="167"/>
      <c r="AJ60" s="101"/>
      <c r="AK60" s="101"/>
      <c r="AL60" s="101"/>
      <c r="AM60" s="101"/>
      <c r="AN60" s="102"/>
      <c r="AO60" s="101"/>
      <c r="AP60" s="101"/>
      <c r="AQ60" s="101"/>
      <c r="AR60" s="101"/>
      <c r="AS60" s="101"/>
      <c r="AT60" s="101"/>
      <c r="AU60" s="101"/>
      <c r="AV60" s="101"/>
      <c r="AW60" s="167"/>
      <c r="AX60" s="101"/>
      <c r="AY60" s="101"/>
      <c r="AZ60" s="101"/>
      <c r="BA60" s="99"/>
    </row>
    <row r="61" spans="1:53" ht="15.75" hidden="1" customHeight="1" x14ac:dyDescent="0.25">
      <c r="A61" s="2878"/>
      <c r="B61" s="334" t="s">
        <v>885</v>
      </c>
      <c r="C61" s="2834" t="s">
        <v>995</v>
      </c>
      <c r="D61" s="2312" t="s">
        <v>994</v>
      </c>
      <c r="E61" s="333" t="s">
        <v>993</v>
      </c>
      <c r="F61" s="334" t="s">
        <v>129</v>
      </c>
      <c r="G61" s="334">
        <v>0</v>
      </c>
      <c r="H61" s="558">
        <f>80%</f>
        <v>0.8</v>
      </c>
      <c r="I61" s="565">
        <v>0.1</v>
      </c>
      <c r="J61" s="171"/>
      <c r="K61" s="102"/>
      <c r="L61" s="102"/>
      <c r="M61" s="102"/>
      <c r="N61" s="101"/>
      <c r="O61" s="101"/>
      <c r="P61" s="101"/>
      <c r="Q61" s="101"/>
      <c r="R61" s="101"/>
      <c r="S61" s="101"/>
      <c r="T61" s="101"/>
      <c r="U61" s="101"/>
      <c r="V61" s="101"/>
      <c r="W61" s="101"/>
      <c r="X61" s="101"/>
      <c r="Y61" s="101"/>
      <c r="Z61" s="170"/>
      <c r="AA61" s="101"/>
      <c r="AB61" s="169"/>
      <c r="AC61" s="168"/>
      <c r="AD61" s="101"/>
      <c r="AE61" s="101"/>
      <c r="AF61" s="101"/>
      <c r="AG61" s="101"/>
      <c r="AH61" s="101"/>
      <c r="AI61" s="167"/>
      <c r="AJ61" s="101"/>
      <c r="AK61" s="101"/>
      <c r="AL61" s="101"/>
      <c r="AM61" s="101"/>
      <c r="AN61" s="102"/>
      <c r="AO61" s="101"/>
      <c r="AP61" s="101"/>
      <c r="AQ61" s="101"/>
      <c r="AR61" s="101"/>
      <c r="AS61" s="101"/>
      <c r="AT61" s="101"/>
      <c r="AU61" s="101"/>
      <c r="AV61" s="101"/>
      <c r="AW61" s="167"/>
      <c r="AX61" s="101"/>
      <c r="AY61" s="101"/>
      <c r="AZ61" s="101"/>
      <c r="BA61" s="99"/>
    </row>
    <row r="62" spans="1:53" ht="25.5" hidden="1" customHeight="1" x14ac:dyDescent="0.25">
      <c r="A62" s="2878"/>
      <c r="B62" s="334" t="s">
        <v>885</v>
      </c>
      <c r="C62" s="2835"/>
      <c r="D62" s="2312" t="s">
        <v>992</v>
      </c>
      <c r="E62" s="2834" t="s">
        <v>991</v>
      </c>
      <c r="F62" s="2837" t="s">
        <v>129</v>
      </c>
      <c r="G62" s="2837" t="s">
        <v>124</v>
      </c>
      <c r="H62" s="2838">
        <v>0.8</v>
      </c>
      <c r="I62" s="2826">
        <v>0.1</v>
      </c>
      <c r="J62" s="171"/>
      <c r="K62" s="102"/>
      <c r="L62" s="102"/>
      <c r="M62" s="102"/>
      <c r="N62" s="101"/>
      <c r="O62" s="101"/>
      <c r="P62" s="101"/>
      <c r="Q62" s="101"/>
      <c r="R62" s="101"/>
      <c r="S62" s="101"/>
      <c r="T62" s="101"/>
      <c r="U62" s="101"/>
      <c r="V62" s="101"/>
      <c r="W62" s="101"/>
      <c r="X62" s="101"/>
      <c r="Y62" s="101"/>
      <c r="Z62" s="170"/>
      <c r="AA62" s="101"/>
      <c r="AB62" s="169"/>
      <c r="AC62" s="168"/>
      <c r="AD62" s="101"/>
      <c r="AE62" s="101"/>
      <c r="AF62" s="101"/>
      <c r="AG62" s="101"/>
      <c r="AH62" s="101"/>
      <c r="AI62" s="167"/>
      <c r="AJ62" s="101"/>
      <c r="AK62" s="101"/>
      <c r="AL62" s="101"/>
      <c r="AM62" s="101"/>
      <c r="AN62" s="102"/>
      <c r="AO62" s="101"/>
      <c r="AP62" s="101"/>
      <c r="AQ62" s="101"/>
      <c r="AR62" s="101"/>
      <c r="AS62" s="101"/>
      <c r="AT62" s="101"/>
      <c r="AU62" s="101"/>
      <c r="AV62" s="101"/>
      <c r="AW62" s="167"/>
      <c r="AX62" s="101"/>
      <c r="AY62" s="101"/>
      <c r="AZ62" s="101"/>
      <c r="BA62" s="99"/>
    </row>
    <row r="63" spans="1:53" ht="51" hidden="1" customHeight="1" x14ac:dyDescent="0.25">
      <c r="A63" s="2878"/>
      <c r="B63" s="334" t="s">
        <v>885</v>
      </c>
      <c r="C63" s="2836"/>
      <c r="D63" s="583" t="s">
        <v>990</v>
      </c>
      <c r="E63" s="2836"/>
      <c r="F63" s="2836"/>
      <c r="G63" s="2836"/>
      <c r="H63" s="2836"/>
      <c r="I63" s="2827"/>
      <c r="J63" s="171"/>
      <c r="K63" s="102"/>
      <c r="L63" s="102"/>
      <c r="M63" s="102"/>
      <c r="N63" s="101"/>
      <c r="O63" s="101"/>
      <c r="P63" s="101"/>
      <c r="Q63" s="101"/>
      <c r="R63" s="101"/>
      <c r="S63" s="101"/>
      <c r="T63" s="101"/>
      <c r="U63" s="101"/>
      <c r="V63" s="101"/>
      <c r="W63" s="101"/>
      <c r="X63" s="101"/>
      <c r="Y63" s="101"/>
      <c r="Z63" s="170"/>
      <c r="AA63" s="101"/>
      <c r="AB63" s="169"/>
      <c r="AC63" s="168"/>
      <c r="AD63" s="101"/>
      <c r="AE63" s="101"/>
      <c r="AF63" s="101"/>
      <c r="AG63" s="101"/>
      <c r="AH63" s="101"/>
      <c r="AI63" s="167"/>
      <c r="AJ63" s="101"/>
      <c r="AK63" s="101"/>
      <c r="AL63" s="101"/>
      <c r="AM63" s="101"/>
      <c r="AN63" s="102"/>
      <c r="AO63" s="101"/>
      <c r="AP63" s="101"/>
      <c r="AQ63" s="101"/>
      <c r="AR63" s="101"/>
      <c r="AS63" s="101"/>
      <c r="AT63" s="101"/>
      <c r="AU63" s="101"/>
      <c r="AV63" s="101"/>
      <c r="AW63" s="167"/>
      <c r="AX63" s="101"/>
      <c r="AY63" s="101"/>
      <c r="AZ63" s="101"/>
      <c r="BA63" s="99"/>
    </row>
    <row r="64" spans="1:53" ht="15.75" hidden="1" customHeight="1" x14ac:dyDescent="0.25">
      <c r="A64" s="2878"/>
      <c r="B64" s="334" t="s">
        <v>885</v>
      </c>
      <c r="C64" s="2834" t="s">
        <v>989</v>
      </c>
      <c r="D64" s="333" t="s">
        <v>988</v>
      </c>
      <c r="E64" s="571" t="s">
        <v>987</v>
      </c>
      <c r="F64" s="570" t="s">
        <v>374</v>
      </c>
      <c r="G64" s="570" t="s">
        <v>124</v>
      </c>
      <c r="H64" s="570">
        <v>4</v>
      </c>
      <c r="I64" s="572">
        <v>1</v>
      </c>
      <c r="J64" s="171"/>
      <c r="K64" s="102"/>
      <c r="L64" s="102"/>
      <c r="M64" s="102"/>
      <c r="N64" s="101"/>
      <c r="O64" s="101"/>
      <c r="P64" s="101"/>
      <c r="Q64" s="101"/>
      <c r="R64" s="101"/>
      <c r="S64" s="101"/>
      <c r="T64" s="101"/>
      <c r="U64" s="101"/>
      <c r="V64" s="101"/>
      <c r="W64" s="101"/>
      <c r="X64" s="101"/>
      <c r="Y64" s="101"/>
      <c r="Z64" s="170"/>
      <c r="AA64" s="101"/>
      <c r="AB64" s="169"/>
      <c r="AC64" s="168"/>
      <c r="AD64" s="101"/>
      <c r="AE64" s="101"/>
      <c r="AF64" s="101"/>
      <c r="AG64" s="101"/>
      <c r="AH64" s="101"/>
      <c r="AI64" s="167"/>
      <c r="AJ64" s="101"/>
      <c r="AK64" s="101"/>
      <c r="AL64" s="101"/>
      <c r="AM64" s="101"/>
      <c r="AN64" s="102"/>
      <c r="AO64" s="101"/>
      <c r="AP64" s="101"/>
      <c r="AQ64" s="101"/>
      <c r="AR64" s="101"/>
      <c r="AS64" s="101"/>
      <c r="AT64" s="101"/>
      <c r="AU64" s="101"/>
      <c r="AV64" s="101"/>
      <c r="AW64" s="167"/>
      <c r="AX64" s="101"/>
      <c r="AY64" s="101"/>
      <c r="AZ64" s="101"/>
      <c r="BA64" s="99"/>
    </row>
    <row r="65" spans="1:53" ht="15.75" hidden="1" customHeight="1" x14ac:dyDescent="0.25">
      <c r="A65" s="2878"/>
      <c r="B65" s="334" t="s">
        <v>885</v>
      </c>
      <c r="C65" s="2835"/>
      <c r="D65" s="2312" t="s">
        <v>986</v>
      </c>
      <c r="E65" s="562" t="s">
        <v>985</v>
      </c>
      <c r="F65" s="561" t="s">
        <v>129</v>
      </c>
      <c r="G65" s="561" t="s">
        <v>124</v>
      </c>
      <c r="H65" s="564">
        <v>1</v>
      </c>
      <c r="I65" s="565">
        <v>0.25</v>
      </c>
      <c r="J65" s="171"/>
      <c r="K65" s="102"/>
      <c r="L65" s="102"/>
      <c r="M65" s="102"/>
      <c r="N65" s="101"/>
      <c r="O65" s="101"/>
      <c r="P65" s="101"/>
      <c r="Q65" s="101"/>
      <c r="R65" s="101"/>
      <c r="S65" s="101"/>
      <c r="T65" s="101"/>
      <c r="U65" s="101"/>
      <c r="V65" s="101"/>
      <c r="W65" s="101"/>
      <c r="X65" s="101"/>
      <c r="Y65" s="101"/>
      <c r="Z65" s="170"/>
      <c r="AA65" s="101"/>
      <c r="AB65" s="169"/>
      <c r="AC65" s="168"/>
      <c r="AD65" s="101"/>
      <c r="AE65" s="101"/>
      <c r="AF65" s="101"/>
      <c r="AG65" s="101"/>
      <c r="AH65" s="101"/>
      <c r="AI65" s="167"/>
      <c r="AJ65" s="101"/>
      <c r="AK65" s="101"/>
      <c r="AL65" s="101"/>
      <c r="AM65" s="101"/>
      <c r="AN65" s="102"/>
      <c r="AO65" s="101"/>
      <c r="AP65" s="101"/>
      <c r="AQ65" s="101"/>
      <c r="AR65" s="101"/>
      <c r="AS65" s="101"/>
      <c r="AT65" s="101"/>
      <c r="AU65" s="101"/>
      <c r="AV65" s="101"/>
      <c r="AW65" s="167"/>
      <c r="AX65" s="101"/>
      <c r="AY65" s="101"/>
      <c r="AZ65" s="101"/>
      <c r="BA65" s="99"/>
    </row>
    <row r="66" spans="1:53" ht="15.75" hidden="1" customHeight="1" x14ac:dyDescent="0.25">
      <c r="A66" s="2878"/>
      <c r="B66" s="334" t="s">
        <v>885</v>
      </c>
      <c r="C66" s="2835"/>
      <c r="D66" s="2921" t="s">
        <v>984</v>
      </c>
      <c r="E66" s="562" t="s">
        <v>983</v>
      </c>
      <c r="F66" s="561" t="s">
        <v>982</v>
      </c>
      <c r="G66" s="561">
        <v>5004</v>
      </c>
      <c r="H66" s="561">
        <v>5153</v>
      </c>
      <c r="I66" s="572">
        <v>1271</v>
      </c>
      <c r="J66" s="171"/>
      <c r="K66" s="102"/>
      <c r="L66" s="102"/>
      <c r="M66" s="102"/>
      <c r="N66" s="101"/>
      <c r="O66" s="101"/>
      <c r="P66" s="101"/>
      <c r="Q66" s="101"/>
      <c r="R66" s="101"/>
      <c r="S66" s="101"/>
      <c r="T66" s="101"/>
      <c r="U66" s="101"/>
      <c r="V66" s="101"/>
      <c r="W66" s="101"/>
      <c r="X66" s="101"/>
      <c r="Y66" s="101"/>
      <c r="Z66" s="170"/>
      <c r="AA66" s="101"/>
      <c r="AB66" s="169"/>
      <c r="AC66" s="168"/>
      <c r="AD66" s="101"/>
      <c r="AE66" s="101"/>
      <c r="AF66" s="101"/>
      <c r="AG66" s="101"/>
      <c r="AH66" s="101"/>
      <c r="AI66" s="167"/>
      <c r="AJ66" s="101"/>
      <c r="AK66" s="101"/>
      <c r="AL66" s="101"/>
      <c r="AM66" s="101"/>
      <c r="AN66" s="102"/>
      <c r="AO66" s="101"/>
      <c r="AP66" s="101"/>
      <c r="AQ66" s="101"/>
      <c r="AR66" s="101"/>
      <c r="AS66" s="101"/>
      <c r="AT66" s="101"/>
      <c r="AU66" s="101"/>
      <c r="AV66" s="101"/>
      <c r="AW66" s="167"/>
      <c r="AX66" s="101"/>
      <c r="AY66" s="101"/>
      <c r="AZ66" s="101"/>
      <c r="BA66" s="99"/>
    </row>
    <row r="67" spans="1:53" ht="15.75" hidden="1" customHeight="1" x14ac:dyDescent="0.25">
      <c r="A67" s="2878"/>
      <c r="B67" s="334" t="s">
        <v>885</v>
      </c>
      <c r="C67" s="2836"/>
      <c r="D67" s="2878"/>
      <c r="E67" s="562" t="s">
        <v>981</v>
      </c>
      <c r="F67" s="561" t="s">
        <v>129</v>
      </c>
      <c r="G67" s="564">
        <v>0</v>
      </c>
      <c r="H67" s="564">
        <v>1</v>
      </c>
      <c r="I67" s="565">
        <v>0.25</v>
      </c>
      <c r="J67" s="171"/>
      <c r="K67" s="102"/>
      <c r="L67" s="102"/>
      <c r="M67" s="102"/>
      <c r="N67" s="101"/>
      <c r="O67" s="101"/>
      <c r="P67" s="101"/>
      <c r="Q67" s="101"/>
      <c r="R67" s="101"/>
      <c r="S67" s="101"/>
      <c r="T67" s="101"/>
      <c r="U67" s="101"/>
      <c r="V67" s="101"/>
      <c r="W67" s="101"/>
      <c r="X67" s="101"/>
      <c r="Y67" s="101"/>
      <c r="Z67" s="170"/>
      <c r="AA67" s="101"/>
      <c r="AB67" s="169"/>
      <c r="AC67" s="168"/>
      <c r="AD67" s="101"/>
      <c r="AE67" s="101"/>
      <c r="AF67" s="101"/>
      <c r="AG67" s="101"/>
      <c r="AH67" s="101"/>
      <c r="AI67" s="167"/>
      <c r="AJ67" s="101"/>
      <c r="AK67" s="101"/>
      <c r="AL67" s="101"/>
      <c r="AM67" s="101"/>
      <c r="AN67" s="102"/>
      <c r="AO67" s="101"/>
      <c r="AP67" s="101"/>
      <c r="AQ67" s="101"/>
      <c r="AR67" s="101"/>
      <c r="AS67" s="101"/>
      <c r="AT67" s="101"/>
      <c r="AU67" s="101"/>
      <c r="AV67" s="101"/>
      <c r="AW67" s="167"/>
      <c r="AX67" s="101"/>
      <c r="AY67" s="101"/>
      <c r="AZ67" s="101"/>
      <c r="BA67" s="99"/>
    </row>
    <row r="68" spans="1:53" ht="15.75" hidden="1" customHeight="1" x14ac:dyDescent="0.25">
      <c r="A68" s="2878"/>
      <c r="B68" s="334" t="s">
        <v>885</v>
      </c>
      <c r="C68" s="2834" t="s">
        <v>980</v>
      </c>
      <c r="D68" s="333" t="s">
        <v>979</v>
      </c>
      <c r="E68" s="571" t="s">
        <v>978</v>
      </c>
      <c r="F68" s="570" t="s">
        <v>129</v>
      </c>
      <c r="G68" s="569">
        <v>0</v>
      </c>
      <c r="H68" s="569">
        <v>1</v>
      </c>
      <c r="I68" s="565">
        <v>0.25</v>
      </c>
      <c r="J68" s="171"/>
      <c r="K68" s="102"/>
      <c r="L68" s="102"/>
      <c r="M68" s="102"/>
      <c r="N68" s="101"/>
      <c r="O68" s="101"/>
      <c r="P68" s="101"/>
      <c r="Q68" s="101"/>
      <c r="R68" s="101"/>
      <c r="S68" s="101"/>
      <c r="T68" s="101"/>
      <c r="U68" s="101"/>
      <c r="V68" s="101"/>
      <c r="W68" s="101"/>
      <c r="X68" s="101"/>
      <c r="Y68" s="101"/>
      <c r="Z68" s="170"/>
      <c r="AA68" s="101"/>
      <c r="AB68" s="169"/>
      <c r="AC68" s="168"/>
      <c r="AD68" s="101"/>
      <c r="AE68" s="101"/>
      <c r="AF68" s="101"/>
      <c r="AG68" s="101"/>
      <c r="AH68" s="101"/>
      <c r="AI68" s="167"/>
      <c r="AJ68" s="101"/>
      <c r="AK68" s="101"/>
      <c r="AL68" s="101"/>
      <c r="AM68" s="101"/>
      <c r="AN68" s="102"/>
      <c r="AO68" s="101"/>
      <c r="AP68" s="101"/>
      <c r="AQ68" s="101"/>
      <c r="AR68" s="101"/>
      <c r="AS68" s="101"/>
      <c r="AT68" s="101"/>
      <c r="AU68" s="101"/>
      <c r="AV68" s="101"/>
      <c r="AW68" s="167"/>
      <c r="AX68" s="101"/>
      <c r="AY68" s="101"/>
      <c r="AZ68" s="101"/>
      <c r="BA68" s="99"/>
    </row>
    <row r="69" spans="1:53" ht="15.75" hidden="1" customHeight="1" x14ac:dyDescent="0.25">
      <c r="A69" s="2878"/>
      <c r="B69" s="334" t="s">
        <v>885</v>
      </c>
      <c r="C69" s="2835"/>
      <c r="D69" s="333" t="s">
        <v>977</v>
      </c>
      <c r="E69" s="562" t="s">
        <v>976</v>
      </c>
      <c r="F69" s="561" t="s">
        <v>129</v>
      </c>
      <c r="G69" s="564">
        <v>0</v>
      </c>
      <c r="H69" s="564">
        <v>1</v>
      </c>
      <c r="I69" s="565">
        <v>0.25</v>
      </c>
      <c r="J69" s="171"/>
      <c r="K69" s="102"/>
      <c r="L69" s="102"/>
      <c r="M69" s="102"/>
      <c r="N69" s="101"/>
      <c r="O69" s="101"/>
      <c r="P69" s="101"/>
      <c r="Q69" s="101"/>
      <c r="R69" s="101"/>
      <c r="S69" s="101"/>
      <c r="T69" s="101"/>
      <c r="U69" s="101"/>
      <c r="V69" s="101"/>
      <c r="W69" s="101"/>
      <c r="X69" s="101"/>
      <c r="Y69" s="101"/>
      <c r="Z69" s="170"/>
      <c r="AA69" s="101"/>
      <c r="AB69" s="169"/>
      <c r="AC69" s="168"/>
      <c r="AD69" s="101"/>
      <c r="AE69" s="101"/>
      <c r="AF69" s="101"/>
      <c r="AG69" s="101"/>
      <c r="AH69" s="101"/>
      <c r="AI69" s="167"/>
      <c r="AJ69" s="101"/>
      <c r="AK69" s="101"/>
      <c r="AL69" s="101"/>
      <c r="AM69" s="101"/>
      <c r="AN69" s="102"/>
      <c r="AO69" s="101"/>
      <c r="AP69" s="101"/>
      <c r="AQ69" s="101"/>
      <c r="AR69" s="101"/>
      <c r="AS69" s="101"/>
      <c r="AT69" s="101"/>
      <c r="AU69" s="101"/>
      <c r="AV69" s="101"/>
      <c r="AW69" s="167"/>
      <c r="AX69" s="101"/>
      <c r="AY69" s="101"/>
      <c r="AZ69" s="101"/>
      <c r="BA69" s="99"/>
    </row>
    <row r="70" spans="1:53" ht="15.75" hidden="1" customHeight="1" x14ac:dyDescent="0.25">
      <c r="A70" s="2878"/>
      <c r="B70" s="334" t="s">
        <v>885</v>
      </c>
      <c r="C70" s="2835"/>
      <c r="D70" s="333" t="s">
        <v>975</v>
      </c>
      <c r="E70" s="562" t="s">
        <v>974</v>
      </c>
      <c r="F70" s="561" t="s">
        <v>129</v>
      </c>
      <c r="G70" s="561">
        <v>0</v>
      </c>
      <c r="H70" s="564">
        <v>1</v>
      </c>
      <c r="I70" s="565">
        <v>0.15</v>
      </c>
      <c r="J70" s="171"/>
      <c r="K70" s="102"/>
      <c r="L70" s="102"/>
      <c r="M70" s="102"/>
      <c r="N70" s="101"/>
      <c r="O70" s="101"/>
      <c r="P70" s="101"/>
      <c r="Q70" s="101"/>
      <c r="R70" s="101"/>
      <c r="S70" s="101"/>
      <c r="T70" s="101"/>
      <c r="U70" s="101"/>
      <c r="V70" s="101"/>
      <c r="W70" s="101"/>
      <c r="X70" s="101"/>
      <c r="Y70" s="101"/>
      <c r="Z70" s="170"/>
      <c r="AA70" s="101"/>
      <c r="AB70" s="169"/>
      <c r="AC70" s="168"/>
      <c r="AD70" s="101"/>
      <c r="AE70" s="101"/>
      <c r="AF70" s="101"/>
      <c r="AG70" s="101"/>
      <c r="AH70" s="101"/>
      <c r="AI70" s="167"/>
      <c r="AJ70" s="101"/>
      <c r="AK70" s="101"/>
      <c r="AL70" s="101"/>
      <c r="AM70" s="101"/>
      <c r="AN70" s="102"/>
      <c r="AO70" s="101"/>
      <c r="AP70" s="101"/>
      <c r="AQ70" s="101"/>
      <c r="AR70" s="101"/>
      <c r="AS70" s="101"/>
      <c r="AT70" s="101"/>
      <c r="AU70" s="101"/>
      <c r="AV70" s="101"/>
      <c r="AW70" s="167"/>
      <c r="AX70" s="101"/>
      <c r="AY70" s="101"/>
      <c r="AZ70" s="101"/>
      <c r="BA70" s="99"/>
    </row>
    <row r="71" spans="1:53" ht="15.75" hidden="1" customHeight="1" x14ac:dyDescent="0.25">
      <c r="A71" s="2878"/>
      <c r="B71" s="334" t="s">
        <v>885</v>
      </c>
      <c r="C71" s="2835"/>
      <c r="D71" s="2834" t="s">
        <v>973</v>
      </c>
      <c r="E71" s="333" t="s">
        <v>972</v>
      </c>
      <c r="F71" s="577" t="s">
        <v>129</v>
      </c>
      <c r="G71" s="578">
        <v>0</v>
      </c>
      <c r="H71" s="578">
        <v>1</v>
      </c>
      <c r="I71" s="565">
        <v>0.1</v>
      </c>
      <c r="J71" s="171"/>
      <c r="K71" s="102"/>
      <c r="L71" s="102"/>
      <c r="M71" s="102"/>
      <c r="N71" s="101"/>
      <c r="O71" s="101"/>
      <c r="P71" s="101"/>
      <c r="Q71" s="101"/>
      <c r="R71" s="101"/>
      <c r="S71" s="101"/>
      <c r="T71" s="101"/>
      <c r="U71" s="101"/>
      <c r="V71" s="101"/>
      <c r="W71" s="101"/>
      <c r="X71" s="101"/>
      <c r="Y71" s="101"/>
      <c r="Z71" s="170"/>
      <c r="AA71" s="101"/>
      <c r="AB71" s="169"/>
      <c r="AC71" s="168"/>
      <c r="AD71" s="101"/>
      <c r="AE71" s="101"/>
      <c r="AF71" s="101"/>
      <c r="AG71" s="101"/>
      <c r="AH71" s="101"/>
      <c r="AI71" s="167"/>
      <c r="AJ71" s="101"/>
      <c r="AK71" s="101"/>
      <c r="AL71" s="101"/>
      <c r="AM71" s="101"/>
      <c r="AN71" s="102"/>
      <c r="AO71" s="101"/>
      <c r="AP71" s="101"/>
      <c r="AQ71" s="101"/>
      <c r="AR71" s="101"/>
      <c r="AS71" s="101"/>
      <c r="AT71" s="101"/>
      <c r="AU71" s="101"/>
      <c r="AV71" s="101"/>
      <c r="AW71" s="167"/>
      <c r="AX71" s="101"/>
      <c r="AY71" s="101"/>
      <c r="AZ71" s="101"/>
      <c r="BA71" s="99"/>
    </row>
    <row r="72" spans="1:53" ht="15.75" hidden="1" customHeight="1" x14ac:dyDescent="0.25">
      <c r="A72" s="2878"/>
      <c r="B72" s="334" t="s">
        <v>885</v>
      </c>
      <c r="C72" s="2835"/>
      <c r="D72" s="2836"/>
      <c r="E72" s="333" t="s">
        <v>971</v>
      </c>
      <c r="F72" s="577" t="s">
        <v>129</v>
      </c>
      <c r="G72" s="578">
        <v>0</v>
      </c>
      <c r="H72" s="578">
        <v>1</v>
      </c>
      <c r="I72" s="565">
        <v>0.15</v>
      </c>
      <c r="J72" s="171"/>
      <c r="K72" s="102"/>
      <c r="L72" s="102"/>
      <c r="M72" s="102"/>
      <c r="N72" s="101"/>
      <c r="O72" s="101"/>
      <c r="P72" s="101"/>
      <c r="Q72" s="101"/>
      <c r="R72" s="101"/>
      <c r="S72" s="101"/>
      <c r="T72" s="101"/>
      <c r="U72" s="101"/>
      <c r="V72" s="101"/>
      <c r="W72" s="101"/>
      <c r="X72" s="101"/>
      <c r="Y72" s="101"/>
      <c r="Z72" s="170"/>
      <c r="AA72" s="101"/>
      <c r="AB72" s="169"/>
      <c r="AC72" s="168"/>
      <c r="AD72" s="101"/>
      <c r="AE72" s="101"/>
      <c r="AF72" s="101"/>
      <c r="AG72" s="101"/>
      <c r="AH72" s="101"/>
      <c r="AI72" s="167"/>
      <c r="AJ72" s="101"/>
      <c r="AK72" s="101"/>
      <c r="AL72" s="101"/>
      <c r="AM72" s="101"/>
      <c r="AN72" s="102"/>
      <c r="AO72" s="101"/>
      <c r="AP72" s="101"/>
      <c r="AQ72" s="101"/>
      <c r="AR72" s="101"/>
      <c r="AS72" s="101"/>
      <c r="AT72" s="101"/>
      <c r="AU72" s="101"/>
      <c r="AV72" s="101"/>
      <c r="AW72" s="167"/>
      <c r="AX72" s="101"/>
      <c r="AY72" s="101"/>
      <c r="AZ72" s="101"/>
      <c r="BA72" s="99"/>
    </row>
    <row r="73" spans="1:53" ht="25.5" hidden="1" customHeight="1" x14ac:dyDescent="0.25">
      <c r="A73" s="2878"/>
      <c r="B73" s="334" t="s">
        <v>885</v>
      </c>
      <c r="C73" s="2835"/>
      <c r="D73" s="333" t="s">
        <v>970</v>
      </c>
      <c r="E73" s="2834" t="s">
        <v>969</v>
      </c>
      <c r="F73" s="2837" t="s">
        <v>129</v>
      </c>
      <c r="G73" s="2838">
        <v>0</v>
      </c>
      <c r="H73" s="2838">
        <v>1</v>
      </c>
      <c r="I73" s="2826">
        <v>0.15</v>
      </c>
      <c r="J73" s="574"/>
      <c r="K73" s="102"/>
      <c r="L73" s="102"/>
      <c r="M73" s="102"/>
      <c r="N73" s="101"/>
      <c r="O73" s="101"/>
      <c r="P73" s="101"/>
      <c r="Q73" s="101"/>
      <c r="R73" s="101"/>
      <c r="S73" s="101"/>
      <c r="T73" s="101"/>
      <c r="U73" s="101"/>
      <c r="V73" s="101"/>
      <c r="W73" s="101"/>
      <c r="X73" s="101"/>
      <c r="Y73" s="101"/>
      <c r="Z73" s="170"/>
      <c r="AA73" s="101"/>
      <c r="AB73" s="169"/>
      <c r="AC73" s="168"/>
      <c r="AD73" s="101"/>
      <c r="AE73" s="101"/>
      <c r="AF73" s="101"/>
      <c r="AG73" s="101"/>
      <c r="AH73" s="101"/>
      <c r="AI73" s="167"/>
      <c r="AJ73" s="101"/>
      <c r="AK73" s="101"/>
      <c r="AL73" s="101"/>
      <c r="AM73" s="101"/>
      <c r="AN73" s="102"/>
      <c r="AO73" s="101"/>
      <c r="AP73" s="101"/>
      <c r="AQ73" s="101"/>
      <c r="AR73" s="101"/>
      <c r="AS73" s="101"/>
      <c r="AT73" s="101"/>
      <c r="AU73" s="101"/>
      <c r="AV73" s="101"/>
      <c r="AW73" s="167"/>
      <c r="AX73" s="101"/>
      <c r="AY73" s="101"/>
      <c r="AZ73" s="101"/>
      <c r="BA73" s="99"/>
    </row>
    <row r="74" spans="1:53" ht="25.5" hidden="1" customHeight="1" x14ac:dyDescent="0.25">
      <c r="A74" s="2878"/>
      <c r="B74" s="334" t="s">
        <v>885</v>
      </c>
      <c r="C74" s="2835"/>
      <c r="D74" s="333" t="s">
        <v>968</v>
      </c>
      <c r="E74" s="2836"/>
      <c r="F74" s="2836"/>
      <c r="G74" s="2836"/>
      <c r="H74" s="2836"/>
      <c r="I74" s="2827"/>
      <c r="J74" s="574"/>
      <c r="K74" s="102"/>
      <c r="L74" s="102"/>
      <c r="M74" s="102"/>
      <c r="N74" s="101"/>
      <c r="O74" s="101"/>
      <c r="P74" s="101"/>
      <c r="Q74" s="101"/>
      <c r="R74" s="101"/>
      <c r="S74" s="101"/>
      <c r="T74" s="101"/>
      <c r="U74" s="101"/>
      <c r="V74" s="101"/>
      <c r="W74" s="101"/>
      <c r="X74" s="101"/>
      <c r="Y74" s="101"/>
      <c r="Z74" s="170"/>
      <c r="AA74" s="101"/>
      <c r="AB74" s="169"/>
      <c r="AC74" s="168"/>
      <c r="AD74" s="101"/>
      <c r="AE74" s="101"/>
      <c r="AF74" s="101"/>
      <c r="AG74" s="101"/>
      <c r="AH74" s="101"/>
      <c r="AI74" s="167"/>
      <c r="AJ74" s="101"/>
      <c r="AK74" s="101"/>
      <c r="AL74" s="101"/>
      <c r="AM74" s="101"/>
      <c r="AN74" s="102"/>
      <c r="AO74" s="101"/>
      <c r="AP74" s="101"/>
      <c r="AQ74" s="101"/>
      <c r="AR74" s="101"/>
      <c r="AS74" s="101"/>
      <c r="AT74" s="101"/>
      <c r="AU74" s="101"/>
      <c r="AV74" s="101"/>
      <c r="AW74" s="167"/>
      <c r="AX74" s="101"/>
      <c r="AY74" s="101"/>
      <c r="AZ74" s="101"/>
      <c r="BA74" s="99"/>
    </row>
    <row r="75" spans="1:53" ht="15.75" hidden="1" customHeight="1" x14ac:dyDescent="0.25">
      <c r="A75" s="2878"/>
      <c r="B75" s="334" t="s">
        <v>885</v>
      </c>
      <c r="C75" s="2836"/>
      <c r="D75" s="2312" t="s">
        <v>967</v>
      </c>
      <c r="E75" s="333" t="s">
        <v>966</v>
      </c>
      <c r="F75" s="577" t="s">
        <v>129</v>
      </c>
      <c r="G75" s="578">
        <v>0</v>
      </c>
      <c r="H75" s="578">
        <v>1</v>
      </c>
      <c r="I75" s="565">
        <v>0.15</v>
      </c>
      <c r="J75" s="574"/>
      <c r="K75" s="102"/>
      <c r="L75" s="102"/>
      <c r="M75" s="102"/>
      <c r="N75" s="101"/>
      <c r="O75" s="101"/>
      <c r="P75" s="101"/>
      <c r="Q75" s="101"/>
      <c r="R75" s="101"/>
      <c r="S75" s="101"/>
      <c r="T75" s="101"/>
      <c r="U75" s="101"/>
      <c r="V75" s="101"/>
      <c r="W75" s="101"/>
      <c r="X75" s="101"/>
      <c r="Y75" s="101"/>
      <c r="Z75" s="170"/>
      <c r="AA75" s="101"/>
      <c r="AB75" s="169"/>
      <c r="AC75" s="168"/>
      <c r="AD75" s="101"/>
      <c r="AE75" s="101"/>
      <c r="AF75" s="101"/>
      <c r="AG75" s="101"/>
      <c r="AH75" s="101"/>
      <c r="AI75" s="167"/>
      <c r="AJ75" s="101"/>
      <c r="AK75" s="101"/>
      <c r="AL75" s="101"/>
      <c r="AM75" s="101"/>
      <c r="AN75" s="102"/>
      <c r="AO75" s="101"/>
      <c r="AP75" s="101"/>
      <c r="AQ75" s="101"/>
      <c r="AR75" s="101"/>
      <c r="AS75" s="101"/>
      <c r="AT75" s="101"/>
      <c r="AU75" s="101"/>
      <c r="AV75" s="101"/>
      <c r="AW75" s="167"/>
      <c r="AX75" s="101"/>
      <c r="AY75" s="101"/>
      <c r="AZ75" s="101"/>
      <c r="BA75" s="99"/>
    </row>
    <row r="76" spans="1:53" ht="15.75" hidden="1" customHeight="1" x14ac:dyDescent="0.25">
      <c r="A76" s="2878"/>
      <c r="B76" s="334" t="s">
        <v>885</v>
      </c>
      <c r="C76" s="2837" t="s">
        <v>965</v>
      </c>
      <c r="D76" s="2834" t="s">
        <v>964</v>
      </c>
      <c r="E76" s="333" t="s">
        <v>963</v>
      </c>
      <c r="F76" s="577" t="s">
        <v>374</v>
      </c>
      <c r="G76" s="577" t="s">
        <v>124</v>
      </c>
      <c r="H76" s="577">
        <v>4</v>
      </c>
      <c r="I76" s="572">
        <v>1</v>
      </c>
      <c r="J76" s="574"/>
      <c r="K76" s="102"/>
      <c r="L76" s="102"/>
      <c r="M76" s="102"/>
      <c r="N76" s="101"/>
      <c r="O76" s="101"/>
      <c r="P76" s="101"/>
      <c r="Q76" s="101"/>
      <c r="R76" s="101"/>
      <c r="S76" s="101"/>
      <c r="T76" s="101"/>
      <c r="U76" s="101"/>
      <c r="V76" s="101"/>
      <c r="W76" s="101"/>
      <c r="X76" s="101"/>
      <c r="Y76" s="101"/>
      <c r="Z76" s="170"/>
      <c r="AA76" s="101"/>
      <c r="AB76" s="169"/>
      <c r="AC76" s="168"/>
      <c r="AD76" s="101"/>
      <c r="AE76" s="101"/>
      <c r="AF76" s="101"/>
      <c r="AG76" s="101"/>
      <c r="AH76" s="101"/>
      <c r="AI76" s="167"/>
      <c r="AJ76" s="101"/>
      <c r="AK76" s="101"/>
      <c r="AL76" s="101"/>
      <c r="AM76" s="101"/>
      <c r="AN76" s="102"/>
      <c r="AO76" s="101"/>
      <c r="AP76" s="101"/>
      <c r="AQ76" s="101"/>
      <c r="AR76" s="101"/>
      <c r="AS76" s="101"/>
      <c r="AT76" s="101"/>
      <c r="AU76" s="101"/>
      <c r="AV76" s="101"/>
      <c r="AW76" s="167"/>
      <c r="AX76" s="101"/>
      <c r="AY76" s="101"/>
      <c r="AZ76" s="101"/>
      <c r="BA76" s="99"/>
    </row>
    <row r="77" spans="1:53" ht="15.75" hidden="1" customHeight="1" x14ac:dyDescent="0.25">
      <c r="A77" s="2878"/>
      <c r="B77" s="334" t="s">
        <v>885</v>
      </c>
      <c r="C77" s="2835"/>
      <c r="D77" s="2835"/>
      <c r="E77" s="333" t="s">
        <v>962</v>
      </c>
      <c r="F77" s="561" t="s">
        <v>374</v>
      </c>
      <c r="G77" s="561" t="s">
        <v>124</v>
      </c>
      <c r="H77" s="561">
        <v>1900</v>
      </c>
      <c r="I77" s="330">
        <v>100</v>
      </c>
      <c r="J77" s="574"/>
      <c r="K77" s="102"/>
      <c r="L77" s="102"/>
      <c r="M77" s="102"/>
      <c r="N77" s="101"/>
      <c r="O77" s="101"/>
      <c r="P77" s="101"/>
      <c r="Q77" s="101"/>
      <c r="R77" s="101"/>
      <c r="S77" s="101"/>
      <c r="T77" s="101"/>
      <c r="U77" s="101"/>
      <c r="V77" s="101"/>
      <c r="W77" s="101"/>
      <c r="X77" s="101"/>
      <c r="Y77" s="101"/>
      <c r="Z77" s="170"/>
      <c r="AA77" s="101"/>
      <c r="AB77" s="169"/>
      <c r="AC77" s="168"/>
      <c r="AD77" s="101"/>
      <c r="AE77" s="101"/>
      <c r="AF77" s="101"/>
      <c r="AG77" s="101"/>
      <c r="AH77" s="101"/>
      <c r="AI77" s="167"/>
      <c r="AJ77" s="101"/>
      <c r="AK77" s="101"/>
      <c r="AL77" s="101"/>
      <c r="AM77" s="101"/>
      <c r="AN77" s="102"/>
      <c r="AO77" s="101"/>
      <c r="AP77" s="101"/>
      <c r="AQ77" s="101"/>
      <c r="AR77" s="101"/>
      <c r="AS77" s="101"/>
      <c r="AT77" s="101"/>
      <c r="AU77" s="101"/>
      <c r="AV77" s="101"/>
      <c r="AW77" s="167"/>
      <c r="AX77" s="101"/>
      <c r="AY77" s="101"/>
      <c r="AZ77" s="101"/>
      <c r="BA77" s="99"/>
    </row>
    <row r="78" spans="1:53" ht="15.75" hidden="1" customHeight="1" x14ac:dyDescent="0.25">
      <c r="A78" s="2878"/>
      <c r="B78" s="334" t="s">
        <v>885</v>
      </c>
      <c r="C78" s="2835"/>
      <c r="D78" s="2835"/>
      <c r="E78" s="333" t="s">
        <v>961</v>
      </c>
      <c r="F78" s="576" t="s">
        <v>374</v>
      </c>
      <c r="G78" s="576" t="s">
        <v>124</v>
      </c>
      <c r="H78" s="576">
        <v>4</v>
      </c>
      <c r="I78" s="572">
        <v>1</v>
      </c>
      <c r="J78" s="574"/>
      <c r="K78" s="102"/>
      <c r="L78" s="102"/>
      <c r="M78" s="102"/>
      <c r="N78" s="101"/>
      <c r="O78" s="101"/>
      <c r="P78" s="101"/>
      <c r="Q78" s="101"/>
      <c r="R78" s="101"/>
      <c r="S78" s="101"/>
      <c r="T78" s="101"/>
      <c r="U78" s="101"/>
      <c r="V78" s="101"/>
      <c r="W78" s="101"/>
      <c r="X78" s="101"/>
      <c r="Y78" s="101"/>
      <c r="Z78" s="170"/>
      <c r="AA78" s="101"/>
      <c r="AB78" s="169"/>
      <c r="AC78" s="168"/>
      <c r="AD78" s="101"/>
      <c r="AE78" s="101"/>
      <c r="AF78" s="101"/>
      <c r="AG78" s="101"/>
      <c r="AH78" s="101"/>
      <c r="AI78" s="167"/>
      <c r="AJ78" s="101"/>
      <c r="AK78" s="101"/>
      <c r="AL78" s="101"/>
      <c r="AM78" s="101"/>
      <c r="AN78" s="102"/>
      <c r="AO78" s="101"/>
      <c r="AP78" s="101"/>
      <c r="AQ78" s="101"/>
      <c r="AR78" s="101"/>
      <c r="AS78" s="101"/>
      <c r="AT78" s="101"/>
      <c r="AU78" s="101"/>
      <c r="AV78" s="101"/>
      <c r="AW78" s="167"/>
      <c r="AX78" s="101"/>
      <c r="AY78" s="101"/>
      <c r="AZ78" s="101"/>
      <c r="BA78" s="99"/>
    </row>
    <row r="79" spans="1:53" ht="25.5" hidden="1" customHeight="1" x14ac:dyDescent="0.25">
      <c r="A79" s="2878"/>
      <c r="B79" s="334" t="s">
        <v>885</v>
      </c>
      <c r="C79" s="2835"/>
      <c r="D79" s="2836"/>
      <c r="E79" s="2834" t="s">
        <v>960</v>
      </c>
      <c r="F79" s="2837" t="s">
        <v>129</v>
      </c>
      <c r="G79" s="2837">
        <v>0</v>
      </c>
      <c r="H79" s="2838">
        <v>1</v>
      </c>
      <c r="I79" s="2826">
        <v>0.15</v>
      </c>
      <c r="J79" s="574"/>
      <c r="K79" s="102"/>
      <c r="L79" s="102"/>
      <c r="M79" s="102"/>
      <c r="N79" s="101"/>
      <c r="O79" s="101"/>
      <c r="P79" s="101"/>
      <c r="Q79" s="101"/>
      <c r="R79" s="101"/>
      <c r="S79" s="101"/>
      <c r="T79" s="101"/>
      <c r="U79" s="101"/>
      <c r="V79" s="101"/>
      <c r="W79" s="101"/>
      <c r="X79" s="101"/>
      <c r="Y79" s="101"/>
      <c r="Z79" s="170"/>
      <c r="AA79" s="101"/>
      <c r="AB79" s="169"/>
      <c r="AC79" s="168"/>
      <c r="AD79" s="101"/>
      <c r="AE79" s="101"/>
      <c r="AF79" s="101"/>
      <c r="AG79" s="101"/>
      <c r="AH79" s="101"/>
      <c r="AI79" s="167"/>
      <c r="AJ79" s="101"/>
      <c r="AK79" s="101"/>
      <c r="AL79" s="101"/>
      <c r="AM79" s="101"/>
      <c r="AN79" s="102"/>
      <c r="AO79" s="101"/>
      <c r="AP79" s="101"/>
      <c r="AQ79" s="101"/>
      <c r="AR79" s="101"/>
      <c r="AS79" s="101"/>
      <c r="AT79" s="101"/>
      <c r="AU79" s="101"/>
      <c r="AV79" s="101"/>
      <c r="AW79" s="167"/>
      <c r="AX79" s="101"/>
      <c r="AY79" s="101"/>
      <c r="AZ79" s="101"/>
      <c r="BA79" s="99"/>
    </row>
    <row r="80" spans="1:53" ht="38.25" hidden="1" customHeight="1" x14ac:dyDescent="0.25">
      <c r="A80" s="2878"/>
      <c r="B80" s="334" t="s">
        <v>885</v>
      </c>
      <c r="C80" s="2835"/>
      <c r="D80" s="566" t="s">
        <v>959</v>
      </c>
      <c r="E80" s="2835"/>
      <c r="F80" s="2835"/>
      <c r="G80" s="2835"/>
      <c r="H80" s="2835"/>
      <c r="I80" s="2855"/>
      <c r="J80" s="574"/>
      <c r="K80" s="102"/>
      <c r="L80" s="102"/>
      <c r="M80" s="102"/>
      <c r="N80" s="101"/>
      <c r="O80" s="101"/>
      <c r="P80" s="101"/>
      <c r="Q80" s="101"/>
      <c r="R80" s="101"/>
      <c r="S80" s="101"/>
      <c r="T80" s="101"/>
      <c r="U80" s="101"/>
      <c r="V80" s="101"/>
      <c r="W80" s="101"/>
      <c r="X80" s="101"/>
      <c r="Y80" s="101"/>
      <c r="Z80" s="170"/>
      <c r="AA80" s="101"/>
      <c r="AB80" s="169"/>
      <c r="AC80" s="168"/>
      <c r="AD80" s="101"/>
      <c r="AE80" s="101"/>
      <c r="AF80" s="101"/>
      <c r="AG80" s="101"/>
      <c r="AH80" s="101"/>
      <c r="AI80" s="167"/>
      <c r="AJ80" s="101"/>
      <c r="AK80" s="101"/>
      <c r="AL80" s="101"/>
      <c r="AM80" s="101"/>
      <c r="AN80" s="102"/>
      <c r="AO80" s="101"/>
      <c r="AP80" s="101"/>
      <c r="AQ80" s="101"/>
      <c r="AR80" s="101"/>
      <c r="AS80" s="101"/>
      <c r="AT80" s="101"/>
      <c r="AU80" s="101"/>
      <c r="AV80" s="101"/>
      <c r="AW80" s="167"/>
      <c r="AX80" s="101"/>
      <c r="AY80" s="101"/>
      <c r="AZ80" s="101"/>
      <c r="BA80" s="99"/>
    </row>
    <row r="81" spans="1:53" ht="39" hidden="1" customHeight="1" x14ac:dyDescent="0.25">
      <c r="A81" s="2878"/>
      <c r="B81" s="334" t="s">
        <v>885</v>
      </c>
      <c r="C81" s="2835"/>
      <c r="D81" s="582" t="s">
        <v>958</v>
      </c>
      <c r="E81" s="2836"/>
      <c r="F81" s="2836"/>
      <c r="G81" s="2836"/>
      <c r="H81" s="2836"/>
      <c r="I81" s="2827"/>
      <c r="J81" s="574"/>
      <c r="K81" s="102"/>
      <c r="L81" s="102"/>
      <c r="M81" s="102"/>
      <c r="N81" s="101"/>
      <c r="O81" s="101"/>
      <c r="P81" s="101"/>
      <c r="Q81" s="101"/>
      <c r="R81" s="101"/>
      <c r="S81" s="101"/>
      <c r="T81" s="101"/>
      <c r="U81" s="101"/>
      <c r="V81" s="101"/>
      <c r="W81" s="101"/>
      <c r="X81" s="101"/>
      <c r="Y81" s="101"/>
      <c r="Z81" s="170"/>
      <c r="AA81" s="101"/>
      <c r="AB81" s="169"/>
      <c r="AC81" s="168"/>
      <c r="AD81" s="101"/>
      <c r="AE81" s="101"/>
      <c r="AF81" s="101"/>
      <c r="AG81" s="101"/>
      <c r="AH81" s="101"/>
      <c r="AI81" s="167"/>
      <c r="AJ81" s="101"/>
      <c r="AK81" s="101"/>
      <c r="AL81" s="101"/>
      <c r="AM81" s="101"/>
      <c r="AN81" s="102"/>
      <c r="AO81" s="101"/>
      <c r="AP81" s="101"/>
      <c r="AQ81" s="101"/>
      <c r="AR81" s="101"/>
      <c r="AS81" s="101"/>
      <c r="AT81" s="101"/>
      <c r="AU81" s="101"/>
      <c r="AV81" s="101"/>
      <c r="AW81" s="167"/>
      <c r="AX81" s="101"/>
      <c r="AY81" s="101"/>
      <c r="AZ81" s="101"/>
      <c r="BA81" s="99"/>
    </row>
    <row r="82" spans="1:53" ht="15.75" hidden="1" customHeight="1" x14ac:dyDescent="0.25">
      <c r="A82" s="2878"/>
      <c r="B82" s="334" t="s">
        <v>885</v>
      </c>
      <c r="C82" s="2835"/>
      <c r="D82" s="2834" t="s">
        <v>957</v>
      </c>
      <c r="E82" s="333" t="s">
        <v>956</v>
      </c>
      <c r="F82" s="558" t="s">
        <v>129</v>
      </c>
      <c r="G82" s="558">
        <v>0</v>
      </c>
      <c r="H82" s="558">
        <v>1</v>
      </c>
      <c r="I82" s="565">
        <v>0.25</v>
      </c>
      <c r="J82" s="574"/>
      <c r="K82" s="102"/>
      <c r="L82" s="102"/>
      <c r="M82" s="102"/>
      <c r="N82" s="101"/>
      <c r="O82" s="101"/>
      <c r="P82" s="101"/>
      <c r="Q82" s="101"/>
      <c r="R82" s="101"/>
      <c r="S82" s="101"/>
      <c r="T82" s="101"/>
      <c r="U82" s="101"/>
      <c r="V82" s="101"/>
      <c r="W82" s="101"/>
      <c r="X82" s="101"/>
      <c r="Y82" s="101"/>
      <c r="Z82" s="170"/>
      <c r="AA82" s="101"/>
      <c r="AB82" s="169"/>
      <c r="AC82" s="168"/>
      <c r="AD82" s="101"/>
      <c r="AE82" s="101"/>
      <c r="AF82" s="101"/>
      <c r="AG82" s="101"/>
      <c r="AH82" s="101"/>
      <c r="AI82" s="167"/>
      <c r="AJ82" s="101"/>
      <c r="AK82" s="101"/>
      <c r="AL82" s="101"/>
      <c r="AM82" s="101"/>
      <c r="AN82" s="102"/>
      <c r="AO82" s="101"/>
      <c r="AP82" s="101"/>
      <c r="AQ82" s="101"/>
      <c r="AR82" s="101"/>
      <c r="AS82" s="101"/>
      <c r="AT82" s="101"/>
      <c r="AU82" s="101"/>
      <c r="AV82" s="101"/>
      <c r="AW82" s="167"/>
      <c r="AX82" s="101"/>
      <c r="AY82" s="101"/>
      <c r="AZ82" s="101"/>
      <c r="BA82" s="99"/>
    </row>
    <row r="83" spans="1:53" ht="15.75" hidden="1" customHeight="1" x14ac:dyDescent="0.25">
      <c r="A83" s="2878"/>
      <c r="B83" s="334" t="s">
        <v>885</v>
      </c>
      <c r="C83" s="2835"/>
      <c r="D83" s="2836"/>
      <c r="E83" s="333" t="s">
        <v>955</v>
      </c>
      <c r="F83" s="558" t="s">
        <v>129</v>
      </c>
      <c r="G83" s="558">
        <v>0</v>
      </c>
      <c r="H83" s="558">
        <v>1</v>
      </c>
      <c r="I83" s="565">
        <v>0.25</v>
      </c>
      <c r="J83" s="574"/>
      <c r="K83" s="102"/>
      <c r="L83" s="102"/>
      <c r="M83" s="102"/>
      <c r="N83" s="101"/>
      <c r="O83" s="101"/>
      <c r="P83" s="101"/>
      <c r="Q83" s="101"/>
      <c r="R83" s="101"/>
      <c r="S83" s="101"/>
      <c r="T83" s="101"/>
      <c r="U83" s="101"/>
      <c r="V83" s="101"/>
      <c r="W83" s="101"/>
      <c r="X83" s="101"/>
      <c r="Y83" s="101"/>
      <c r="Z83" s="170"/>
      <c r="AA83" s="101"/>
      <c r="AB83" s="169"/>
      <c r="AC83" s="168"/>
      <c r="AD83" s="101"/>
      <c r="AE83" s="101"/>
      <c r="AF83" s="101"/>
      <c r="AG83" s="101"/>
      <c r="AH83" s="101"/>
      <c r="AI83" s="167"/>
      <c r="AJ83" s="101"/>
      <c r="AK83" s="101"/>
      <c r="AL83" s="101"/>
      <c r="AM83" s="101"/>
      <c r="AN83" s="102"/>
      <c r="AO83" s="101"/>
      <c r="AP83" s="101"/>
      <c r="AQ83" s="101"/>
      <c r="AR83" s="101"/>
      <c r="AS83" s="101"/>
      <c r="AT83" s="101"/>
      <c r="AU83" s="101"/>
      <c r="AV83" s="101"/>
      <c r="AW83" s="167"/>
      <c r="AX83" s="101"/>
      <c r="AY83" s="101"/>
      <c r="AZ83" s="101"/>
      <c r="BA83" s="99"/>
    </row>
    <row r="84" spans="1:53" ht="15.75" hidden="1" customHeight="1" x14ac:dyDescent="0.25">
      <c r="A84" s="2878"/>
      <c r="B84" s="334" t="s">
        <v>885</v>
      </c>
      <c r="C84" s="2835"/>
      <c r="D84" s="581" t="s">
        <v>954</v>
      </c>
      <c r="E84" s="333" t="s">
        <v>953</v>
      </c>
      <c r="F84" s="334" t="s">
        <v>129</v>
      </c>
      <c r="G84" s="334" t="s">
        <v>124</v>
      </c>
      <c r="H84" s="558">
        <v>1</v>
      </c>
      <c r="I84" s="565">
        <v>0.2</v>
      </c>
      <c r="J84" s="574"/>
      <c r="K84" s="102"/>
      <c r="L84" s="102"/>
      <c r="M84" s="102"/>
      <c r="N84" s="101"/>
      <c r="O84" s="101"/>
      <c r="P84" s="101"/>
      <c r="Q84" s="101"/>
      <c r="R84" s="101"/>
      <c r="S84" s="101"/>
      <c r="T84" s="101"/>
      <c r="U84" s="101"/>
      <c r="V84" s="101"/>
      <c r="W84" s="101"/>
      <c r="X84" s="101"/>
      <c r="Y84" s="101"/>
      <c r="Z84" s="170"/>
      <c r="AA84" s="101"/>
      <c r="AB84" s="169"/>
      <c r="AC84" s="168"/>
      <c r="AD84" s="101"/>
      <c r="AE84" s="101"/>
      <c r="AF84" s="101"/>
      <c r="AG84" s="101"/>
      <c r="AH84" s="101"/>
      <c r="AI84" s="167"/>
      <c r="AJ84" s="101"/>
      <c r="AK84" s="101"/>
      <c r="AL84" s="101"/>
      <c r="AM84" s="101"/>
      <c r="AN84" s="102"/>
      <c r="AO84" s="101"/>
      <c r="AP84" s="101"/>
      <c r="AQ84" s="101"/>
      <c r="AR84" s="101"/>
      <c r="AS84" s="101"/>
      <c r="AT84" s="101"/>
      <c r="AU84" s="101"/>
      <c r="AV84" s="101"/>
      <c r="AW84" s="167"/>
      <c r="AX84" s="101"/>
      <c r="AY84" s="101"/>
      <c r="AZ84" s="101"/>
      <c r="BA84" s="99"/>
    </row>
    <row r="85" spans="1:53" ht="15.75" hidden="1" customHeight="1" x14ac:dyDescent="0.25">
      <c r="A85" s="2878"/>
      <c r="B85" s="334" t="s">
        <v>885</v>
      </c>
      <c r="C85" s="2835"/>
      <c r="D85" s="2834" t="s">
        <v>952</v>
      </c>
      <c r="E85" s="333" t="s">
        <v>951</v>
      </c>
      <c r="F85" s="334" t="s">
        <v>129</v>
      </c>
      <c r="G85" s="334">
        <v>0</v>
      </c>
      <c r="H85" s="558">
        <v>1</v>
      </c>
      <c r="I85" s="565">
        <v>0.25</v>
      </c>
      <c r="J85" s="574"/>
      <c r="K85" s="102"/>
      <c r="L85" s="102"/>
      <c r="M85" s="102"/>
      <c r="N85" s="101"/>
      <c r="O85" s="101"/>
      <c r="P85" s="101"/>
      <c r="Q85" s="101"/>
      <c r="R85" s="101"/>
      <c r="S85" s="101"/>
      <c r="T85" s="101"/>
      <c r="U85" s="101"/>
      <c r="V85" s="101"/>
      <c r="W85" s="101"/>
      <c r="X85" s="101"/>
      <c r="Y85" s="101"/>
      <c r="Z85" s="170"/>
      <c r="AA85" s="101"/>
      <c r="AB85" s="169"/>
      <c r="AC85" s="168"/>
      <c r="AD85" s="101"/>
      <c r="AE85" s="101"/>
      <c r="AF85" s="101"/>
      <c r="AG85" s="101"/>
      <c r="AH85" s="101"/>
      <c r="AI85" s="167"/>
      <c r="AJ85" s="101"/>
      <c r="AK85" s="101"/>
      <c r="AL85" s="101"/>
      <c r="AM85" s="101"/>
      <c r="AN85" s="102"/>
      <c r="AO85" s="101"/>
      <c r="AP85" s="101"/>
      <c r="AQ85" s="101"/>
      <c r="AR85" s="101"/>
      <c r="AS85" s="101"/>
      <c r="AT85" s="101"/>
      <c r="AU85" s="101"/>
      <c r="AV85" s="101"/>
      <c r="AW85" s="167"/>
      <c r="AX85" s="101"/>
      <c r="AY85" s="101"/>
      <c r="AZ85" s="101"/>
      <c r="BA85" s="99"/>
    </row>
    <row r="86" spans="1:53" ht="51" hidden="1" customHeight="1" x14ac:dyDescent="0.25">
      <c r="A86" s="2878"/>
      <c r="B86" s="334" t="s">
        <v>885</v>
      </c>
      <c r="C86" s="2836"/>
      <c r="D86" s="2836"/>
      <c r="E86" s="333" t="s">
        <v>950</v>
      </c>
      <c r="F86" s="334" t="s">
        <v>577</v>
      </c>
      <c r="G86" s="334" t="s">
        <v>124</v>
      </c>
      <c r="H86" s="580">
        <v>16</v>
      </c>
      <c r="I86" s="572">
        <v>4</v>
      </c>
      <c r="J86" s="171"/>
      <c r="K86" s="102"/>
      <c r="L86" s="102"/>
      <c r="M86" s="102"/>
      <c r="N86" s="101"/>
      <c r="O86" s="101"/>
      <c r="P86" s="101"/>
      <c r="Q86" s="101"/>
      <c r="R86" s="101"/>
      <c r="S86" s="101"/>
      <c r="T86" s="101"/>
      <c r="U86" s="101"/>
      <c r="V86" s="101"/>
      <c r="W86" s="101"/>
      <c r="X86" s="101"/>
      <c r="Y86" s="101"/>
      <c r="Z86" s="170"/>
      <c r="AA86" s="101"/>
      <c r="AB86" s="169"/>
      <c r="AC86" s="168"/>
      <c r="AD86" s="101"/>
      <c r="AE86" s="101"/>
      <c r="AF86" s="101"/>
      <c r="AG86" s="101"/>
      <c r="AH86" s="101"/>
      <c r="AI86" s="167"/>
      <c r="AJ86" s="101"/>
      <c r="AK86" s="101"/>
      <c r="AL86" s="101"/>
      <c r="AM86" s="101"/>
      <c r="AN86" s="102"/>
      <c r="AO86" s="101"/>
      <c r="AP86" s="101"/>
      <c r="AQ86" s="101"/>
      <c r="AR86" s="101"/>
      <c r="AS86" s="101"/>
      <c r="AT86" s="101"/>
      <c r="AU86" s="101"/>
      <c r="AV86" s="101"/>
      <c r="AW86" s="167"/>
      <c r="AX86" s="101"/>
      <c r="AY86" s="101"/>
      <c r="AZ86" s="101"/>
      <c r="BA86" s="99"/>
    </row>
    <row r="87" spans="1:53" ht="15.75" hidden="1" customHeight="1" x14ac:dyDescent="0.25">
      <c r="A87" s="2878"/>
      <c r="B87" s="334" t="s">
        <v>885</v>
      </c>
      <c r="C87" s="2834" t="s">
        <v>949</v>
      </c>
      <c r="D87" s="333" t="s">
        <v>948</v>
      </c>
      <c r="E87" s="571" t="s">
        <v>947</v>
      </c>
      <c r="F87" s="570" t="s">
        <v>946</v>
      </c>
      <c r="G87" s="570" t="s">
        <v>124</v>
      </c>
      <c r="H87" s="570">
        <v>5</v>
      </c>
      <c r="I87" s="572">
        <v>1</v>
      </c>
      <c r="J87" s="171"/>
      <c r="K87" s="102"/>
      <c r="L87" s="102"/>
      <c r="M87" s="102"/>
      <c r="N87" s="101"/>
      <c r="O87" s="101"/>
      <c r="P87" s="101"/>
      <c r="Q87" s="101"/>
      <c r="R87" s="101"/>
      <c r="S87" s="101"/>
      <c r="T87" s="101"/>
      <c r="U87" s="101"/>
      <c r="V87" s="101"/>
      <c r="W87" s="101"/>
      <c r="X87" s="101"/>
      <c r="Y87" s="101"/>
      <c r="Z87" s="170"/>
      <c r="AA87" s="101"/>
      <c r="AB87" s="169"/>
      <c r="AC87" s="168"/>
      <c r="AD87" s="101"/>
      <c r="AE87" s="101"/>
      <c r="AF87" s="101"/>
      <c r="AG87" s="101"/>
      <c r="AH87" s="101"/>
      <c r="AI87" s="167"/>
      <c r="AJ87" s="101"/>
      <c r="AK87" s="101"/>
      <c r="AL87" s="101"/>
      <c r="AM87" s="101"/>
      <c r="AN87" s="102"/>
      <c r="AO87" s="101"/>
      <c r="AP87" s="101"/>
      <c r="AQ87" s="101"/>
      <c r="AR87" s="101"/>
      <c r="AS87" s="101"/>
      <c r="AT87" s="101"/>
      <c r="AU87" s="101"/>
      <c r="AV87" s="101"/>
      <c r="AW87" s="167"/>
      <c r="AX87" s="101"/>
      <c r="AY87" s="101"/>
      <c r="AZ87" s="101"/>
      <c r="BA87" s="99"/>
    </row>
    <row r="88" spans="1:53" ht="15.75" hidden="1" customHeight="1" x14ac:dyDescent="0.25">
      <c r="A88" s="2878"/>
      <c r="B88" s="334" t="s">
        <v>885</v>
      </c>
      <c r="C88" s="2835"/>
      <c r="D88" s="2834" t="s">
        <v>945</v>
      </c>
      <c r="E88" s="562" t="s">
        <v>944</v>
      </c>
      <c r="F88" s="561" t="s">
        <v>129</v>
      </c>
      <c r="G88" s="561" t="s">
        <v>124</v>
      </c>
      <c r="H88" s="564">
        <v>1</v>
      </c>
      <c r="I88" s="565">
        <v>0.25</v>
      </c>
      <c r="J88" s="171"/>
      <c r="K88" s="102"/>
      <c r="L88" s="102"/>
      <c r="M88" s="102"/>
      <c r="N88" s="101"/>
      <c r="O88" s="101"/>
      <c r="P88" s="101"/>
      <c r="Q88" s="101"/>
      <c r="R88" s="101"/>
      <c r="S88" s="101"/>
      <c r="T88" s="101"/>
      <c r="U88" s="101"/>
      <c r="V88" s="101"/>
      <c r="W88" s="101"/>
      <c r="X88" s="101"/>
      <c r="Y88" s="101"/>
      <c r="Z88" s="170"/>
      <c r="AA88" s="101"/>
      <c r="AB88" s="169"/>
      <c r="AC88" s="168"/>
      <c r="AD88" s="101"/>
      <c r="AE88" s="101"/>
      <c r="AF88" s="101"/>
      <c r="AG88" s="101"/>
      <c r="AH88" s="101"/>
      <c r="AI88" s="167"/>
      <c r="AJ88" s="101"/>
      <c r="AK88" s="101"/>
      <c r="AL88" s="101"/>
      <c r="AM88" s="101"/>
      <c r="AN88" s="102"/>
      <c r="AO88" s="101"/>
      <c r="AP88" s="101"/>
      <c r="AQ88" s="101"/>
      <c r="AR88" s="101"/>
      <c r="AS88" s="101"/>
      <c r="AT88" s="101"/>
      <c r="AU88" s="101"/>
      <c r="AV88" s="101"/>
      <c r="AW88" s="167"/>
      <c r="AX88" s="101"/>
      <c r="AY88" s="101"/>
      <c r="AZ88" s="101"/>
      <c r="BA88" s="99"/>
    </row>
    <row r="89" spans="1:53" ht="15.75" hidden="1" customHeight="1" x14ac:dyDescent="0.25">
      <c r="A89" s="2878"/>
      <c r="B89" s="334" t="s">
        <v>885</v>
      </c>
      <c r="C89" s="2836"/>
      <c r="D89" s="2836"/>
      <c r="E89" s="562" t="s">
        <v>943</v>
      </c>
      <c r="F89" s="561" t="s">
        <v>374</v>
      </c>
      <c r="G89" s="561" t="s">
        <v>124</v>
      </c>
      <c r="H89" s="561">
        <v>10</v>
      </c>
      <c r="I89" s="572">
        <v>1</v>
      </c>
      <c r="J89" s="171"/>
      <c r="K89" s="102"/>
      <c r="L89" s="102"/>
      <c r="M89" s="102"/>
      <c r="N89" s="101"/>
      <c r="O89" s="101"/>
      <c r="P89" s="101"/>
      <c r="Q89" s="101"/>
      <c r="R89" s="101"/>
      <c r="S89" s="101"/>
      <c r="T89" s="101"/>
      <c r="U89" s="101"/>
      <c r="V89" s="101"/>
      <c r="W89" s="101"/>
      <c r="X89" s="101"/>
      <c r="Y89" s="101"/>
      <c r="Z89" s="170"/>
      <c r="AA89" s="101"/>
      <c r="AB89" s="169"/>
      <c r="AC89" s="168"/>
      <c r="AD89" s="101"/>
      <c r="AE89" s="101"/>
      <c r="AF89" s="101"/>
      <c r="AG89" s="101"/>
      <c r="AH89" s="101"/>
      <c r="AI89" s="167"/>
      <c r="AJ89" s="101"/>
      <c r="AK89" s="101"/>
      <c r="AL89" s="101"/>
      <c r="AM89" s="101"/>
      <c r="AN89" s="102"/>
      <c r="AO89" s="101"/>
      <c r="AP89" s="101"/>
      <c r="AQ89" s="101"/>
      <c r="AR89" s="101"/>
      <c r="AS89" s="101"/>
      <c r="AT89" s="101"/>
      <c r="AU89" s="101"/>
      <c r="AV89" s="101"/>
      <c r="AW89" s="167"/>
      <c r="AX89" s="101"/>
      <c r="AY89" s="101"/>
      <c r="AZ89" s="101"/>
      <c r="BA89" s="99"/>
    </row>
    <row r="90" spans="1:53" ht="38.25" hidden="1" customHeight="1" x14ac:dyDescent="0.25">
      <c r="A90" s="2878"/>
      <c r="B90" s="334" t="s">
        <v>885</v>
      </c>
      <c r="C90" s="2834" t="s">
        <v>942</v>
      </c>
      <c r="D90" s="333" t="s">
        <v>941</v>
      </c>
      <c r="E90" s="2834" t="s">
        <v>940</v>
      </c>
      <c r="F90" s="2837" t="s">
        <v>939</v>
      </c>
      <c r="G90" s="2837">
        <v>3</v>
      </c>
      <c r="H90" s="2837">
        <v>12</v>
      </c>
      <c r="I90" s="2839">
        <v>3</v>
      </c>
      <c r="J90" s="171"/>
      <c r="K90" s="102"/>
      <c r="L90" s="102"/>
      <c r="M90" s="102"/>
      <c r="N90" s="101"/>
      <c r="O90" s="101"/>
      <c r="P90" s="101"/>
      <c r="Q90" s="101"/>
      <c r="R90" s="101"/>
      <c r="S90" s="101"/>
      <c r="T90" s="101"/>
      <c r="U90" s="101"/>
      <c r="V90" s="101"/>
      <c r="W90" s="101"/>
      <c r="X90" s="101"/>
      <c r="Y90" s="101"/>
      <c r="Z90" s="170"/>
      <c r="AA90" s="101"/>
      <c r="AB90" s="169"/>
      <c r="AC90" s="168"/>
      <c r="AD90" s="101"/>
      <c r="AE90" s="101"/>
      <c r="AF90" s="101"/>
      <c r="AG90" s="101"/>
      <c r="AH90" s="101"/>
      <c r="AI90" s="167"/>
      <c r="AJ90" s="101"/>
      <c r="AK90" s="101"/>
      <c r="AL90" s="101"/>
      <c r="AM90" s="101"/>
      <c r="AN90" s="102"/>
      <c r="AO90" s="101"/>
      <c r="AP90" s="101"/>
      <c r="AQ90" s="101"/>
      <c r="AR90" s="101"/>
      <c r="AS90" s="101"/>
      <c r="AT90" s="101"/>
      <c r="AU90" s="101"/>
      <c r="AV90" s="101"/>
      <c r="AW90" s="167"/>
      <c r="AX90" s="101"/>
      <c r="AY90" s="101"/>
      <c r="AZ90" s="101"/>
      <c r="BA90" s="99"/>
    </row>
    <row r="91" spans="1:53" ht="38.25" hidden="1" customHeight="1" x14ac:dyDescent="0.25">
      <c r="A91" s="2878"/>
      <c r="B91" s="334" t="s">
        <v>885</v>
      </c>
      <c r="C91" s="2835"/>
      <c r="D91" s="333" t="s">
        <v>938</v>
      </c>
      <c r="E91" s="2836"/>
      <c r="F91" s="2836"/>
      <c r="G91" s="2836"/>
      <c r="H91" s="2836"/>
      <c r="I91" s="2827"/>
      <c r="J91" s="171"/>
      <c r="K91" s="102"/>
      <c r="L91" s="102"/>
      <c r="M91" s="102"/>
      <c r="N91" s="101"/>
      <c r="O91" s="101"/>
      <c r="P91" s="101"/>
      <c r="Q91" s="101"/>
      <c r="R91" s="101"/>
      <c r="S91" s="101"/>
      <c r="T91" s="101"/>
      <c r="U91" s="101"/>
      <c r="V91" s="101"/>
      <c r="W91" s="101"/>
      <c r="X91" s="101"/>
      <c r="Y91" s="101"/>
      <c r="Z91" s="170"/>
      <c r="AA91" s="101"/>
      <c r="AB91" s="169"/>
      <c r="AC91" s="168"/>
      <c r="AD91" s="101"/>
      <c r="AE91" s="101"/>
      <c r="AF91" s="101"/>
      <c r="AG91" s="101"/>
      <c r="AH91" s="101"/>
      <c r="AI91" s="167"/>
      <c r="AJ91" s="101"/>
      <c r="AK91" s="101"/>
      <c r="AL91" s="101"/>
      <c r="AM91" s="101"/>
      <c r="AN91" s="102"/>
      <c r="AO91" s="101"/>
      <c r="AP91" s="101"/>
      <c r="AQ91" s="101"/>
      <c r="AR91" s="101"/>
      <c r="AS91" s="101"/>
      <c r="AT91" s="101"/>
      <c r="AU91" s="101"/>
      <c r="AV91" s="101"/>
      <c r="AW91" s="167"/>
      <c r="AX91" s="101"/>
      <c r="AY91" s="101"/>
      <c r="AZ91" s="101"/>
      <c r="BA91" s="99"/>
    </row>
    <row r="92" spans="1:53" ht="15.75" hidden="1" customHeight="1" x14ac:dyDescent="0.25">
      <c r="A92" s="2878"/>
      <c r="B92" s="334" t="s">
        <v>885</v>
      </c>
      <c r="C92" s="2835"/>
      <c r="D92" s="2312" t="s">
        <v>937</v>
      </c>
      <c r="E92" s="566" t="s">
        <v>936</v>
      </c>
      <c r="F92" s="334" t="s">
        <v>935</v>
      </c>
      <c r="G92" s="334">
        <v>1000</v>
      </c>
      <c r="H92" s="334">
        <v>3000</v>
      </c>
      <c r="I92" s="572">
        <v>50</v>
      </c>
      <c r="J92" s="171"/>
      <c r="K92" s="102"/>
      <c r="L92" s="102"/>
      <c r="M92" s="102"/>
      <c r="N92" s="101"/>
      <c r="O92" s="101"/>
      <c r="P92" s="101"/>
      <c r="Q92" s="101"/>
      <c r="R92" s="101"/>
      <c r="S92" s="101"/>
      <c r="T92" s="101"/>
      <c r="U92" s="101"/>
      <c r="V92" s="101"/>
      <c r="W92" s="101"/>
      <c r="X92" s="101"/>
      <c r="Y92" s="101"/>
      <c r="Z92" s="170"/>
      <c r="AA92" s="101"/>
      <c r="AB92" s="169"/>
      <c r="AC92" s="168"/>
      <c r="AD92" s="101"/>
      <c r="AE92" s="101"/>
      <c r="AF92" s="101"/>
      <c r="AG92" s="101"/>
      <c r="AH92" s="101"/>
      <c r="AI92" s="167"/>
      <c r="AJ92" s="101"/>
      <c r="AK92" s="101"/>
      <c r="AL92" s="101"/>
      <c r="AM92" s="101"/>
      <c r="AN92" s="102"/>
      <c r="AO92" s="101"/>
      <c r="AP92" s="101"/>
      <c r="AQ92" s="101"/>
      <c r="AR92" s="101"/>
      <c r="AS92" s="101"/>
      <c r="AT92" s="101"/>
      <c r="AU92" s="101"/>
      <c r="AV92" s="101"/>
      <c r="AW92" s="167"/>
      <c r="AX92" s="101"/>
      <c r="AY92" s="101"/>
      <c r="AZ92" s="101"/>
      <c r="BA92" s="99"/>
    </row>
    <row r="93" spans="1:53" ht="15.75" hidden="1" customHeight="1" x14ac:dyDescent="0.25">
      <c r="A93" s="2878"/>
      <c r="B93" s="334" t="s">
        <v>885</v>
      </c>
      <c r="C93" s="2836"/>
      <c r="D93" s="579"/>
      <c r="E93" s="571" t="s">
        <v>934</v>
      </c>
      <c r="F93" s="577" t="s">
        <v>129</v>
      </c>
      <c r="G93" s="577">
        <v>0</v>
      </c>
      <c r="H93" s="578">
        <v>1</v>
      </c>
      <c r="I93" s="572">
        <v>1</v>
      </c>
      <c r="J93" s="171"/>
      <c r="K93" s="102"/>
      <c r="L93" s="102"/>
      <c r="M93" s="102"/>
      <c r="N93" s="101"/>
      <c r="O93" s="101"/>
      <c r="P93" s="101"/>
      <c r="Q93" s="101"/>
      <c r="R93" s="101"/>
      <c r="S93" s="101"/>
      <c r="T93" s="101"/>
      <c r="U93" s="101"/>
      <c r="V93" s="101"/>
      <c r="W93" s="101"/>
      <c r="X93" s="101"/>
      <c r="Y93" s="101"/>
      <c r="Z93" s="170"/>
      <c r="AA93" s="101"/>
      <c r="AB93" s="169"/>
      <c r="AC93" s="168"/>
      <c r="AD93" s="101"/>
      <c r="AE93" s="101"/>
      <c r="AF93" s="101"/>
      <c r="AG93" s="101"/>
      <c r="AH93" s="101"/>
      <c r="AI93" s="167"/>
      <c r="AJ93" s="101"/>
      <c r="AK93" s="101"/>
      <c r="AL93" s="101"/>
      <c r="AM93" s="101"/>
      <c r="AN93" s="102"/>
      <c r="AO93" s="101"/>
      <c r="AP93" s="101"/>
      <c r="AQ93" s="101"/>
      <c r="AR93" s="101"/>
      <c r="AS93" s="101"/>
      <c r="AT93" s="101"/>
      <c r="AU93" s="101"/>
      <c r="AV93" s="101"/>
      <c r="AW93" s="167"/>
      <c r="AX93" s="101"/>
      <c r="AY93" s="101"/>
      <c r="AZ93" s="101"/>
      <c r="BA93" s="99"/>
    </row>
    <row r="94" spans="1:53" ht="38.25" hidden="1" customHeight="1" x14ac:dyDescent="0.25">
      <c r="A94" s="2878"/>
      <c r="B94" s="334" t="s">
        <v>885</v>
      </c>
      <c r="C94" s="2834" t="s">
        <v>933</v>
      </c>
      <c r="D94" s="333" t="s">
        <v>932</v>
      </c>
      <c r="E94" s="2834" t="s">
        <v>931</v>
      </c>
      <c r="F94" s="2837" t="s">
        <v>129</v>
      </c>
      <c r="G94" s="2837" t="s">
        <v>124</v>
      </c>
      <c r="H94" s="2838">
        <v>1</v>
      </c>
      <c r="I94" s="2826">
        <v>0.25</v>
      </c>
      <c r="J94" s="171"/>
      <c r="K94" s="102"/>
      <c r="L94" s="102"/>
      <c r="M94" s="102"/>
      <c r="N94" s="101"/>
      <c r="O94" s="101"/>
      <c r="P94" s="101"/>
      <c r="Q94" s="101"/>
      <c r="R94" s="101"/>
      <c r="S94" s="101"/>
      <c r="T94" s="101"/>
      <c r="U94" s="101"/>
      <c r="V94" s="101"/>
      <c r="W94" s="101"/>
      <c r="X94" s="101"/>
      <c r="Y94" s="101"/>
      <c r="Z94" s="170"/>
      <c r="AA94" s="101"/>
      <c r="AB94" s="169"/>
      <c r="AC94" s="168"/>
      <c r="AD94" s="101"/>
      <c r="AE94" s="101"/>
      <c r="AF94" s="101"/>
      <c r="AG94" s="101"/>
      <c r="AH94" s="101"/>
      <c r="AI94" s="167"/>
      <c r="AJ94" s="101"/>
      <c r="AK94" s="101"/>
      <c r="AL94" s="101"/>
      <c r="AM94" s="101"/>
      <c r="AN94" s="102"/>
      <c r="AO94" s="101"/>
      <c r="AP94" s="101"/>
      <c r="AQ94" s="101"/>
      <c r="AR94" s="101"/>
      <c r="AS94" s="101"/>
      <c r="AT94" s="101"/>
      <c r="AU94" s="101"/>
      <c r="AV94" s="101"/>
      <c r="AW94" s="167"/>
      <c r="AX94" s="101"/>
      <c r="AY94" s="101"/>
      <c r="AZ94" s="101"/>
      <c r="BA94" s="99"/>
    </row>
    <row r="95" spans="1:53" ht="38.25" hidden="1" customHeight="1" x14ac:dyDescent="0.25">
      <c r="A95" s="2878"/>
      <c r="B95" s="334" t="s">
        <v>885</v>
      </c>
      <c r="C95" s="2835"/>
      <c r="D95" s="333" t="s">
        <v>930</v>
      </c>
      <c r="E95" s="2836"/>
      <c r="F95" s="2836"/>
      <c r="G95" s="2836"/>
      <c r="H95" s="2836"/>
      <c r="I95" s="2827"/>
      <c r="J95" s="171"/>
      <c r="K95" s="102"/>
      <c r="L95" s="102"/>
      <c r="M95" s="102"/>
      <c r="N95" s="101"/>
      <c r="O95" s="101"/>
      <c r="P95" s="101"/>
      <c r="Q95" s="101"/>
      <c r="R95" s="101"/>
      <c r="S95" s="101"/>
      <c r="T95" s="101"/>
      <c r="U95" s="101"/>
      <c r="V95" s="101"/>
      <c r="W95" s="101"/>
      <c r="X95" s="101"/>
      <c r="Y95" s="101"/>
      <c r="Z95" s="170"/>
      <c r="AA95" s="101"/>
      <c r="AB95" s="169"/>
      <c r="AC95" s="168"/>
      <c r="AD95" s="101"/>
      <c r="AE95" s="101"/>
      <c r="AF95" s="101"/>
      <c r="AG95" s="101"/>
      <c r="AH95" s="101"/>
      <c r="AI95" s="167"/>
      <c r="AJ95" s="101"/>
      <c r="AK95" s="101"/>
      <c r="AL95" s="101"/>
      <c r="AM95" s="101"/>
      <c r="AN95" s="102"/>
      <c r="AO95" s="101"/>
      <c r="AP95" s="101"/>
      <c r="AQ95" s="101"/>
      <c r="AR95" s="101"/>
      <c r="AS95" s="101"/>
      <c r="AT95" s="101"/>
      <c r="AU95" s="101"/>
      <c r="AV95" s="101"/>
      <c r="AW95" s="167"/>
      <c r="AX95" s="101"/>
      <c r="AY95" s="101"/>
      <c r="AZ95" s="101"/>
      <c r="BA95" s="99"/>
    </row>
    <row r="96" spans="1:53" ht="15.75" hidden="1" customHeight="1" x14ac:dyDescent="0.25">
      <c r="A96" s="2878"/>
      <c r="B96" s="334" t="s">
        <v>885</v>
      </c>
      <c r="C96" s="2835"/>
      <c r="D96" s="2312" t="s">
        <v>929</v>
      </c>
      <c r="E96" s="571" t="s">
        <v>928</v>
      </c>
      <c r="F96" s="577" t="s">
        <v>927</v>
      </c>
      <c r="G96" s="577" t="s">
        <v>124</v>
      </c>
      <c r="H96" s="577">
        <v>1200</v>
      </c>
      <c r="I96" s="572">
        <v>300</v>
      </c>
      <c r="J96" s="171"/>
      <c r="K96" s="102"/>
      <c r="L96" s="102"/>
      <c r="M96" s="102"/>
      <c r="N96" s="101"/>
      <c r="O96" s="101"/>
      <c r="P96" s="101"/>
      <c r="Q96" s="101"/>
      <c r="R96" s="101"/>
      <c r="S96" s="101"/>
      <c r="T96" s="101"/>
      <c r="U96" s="101"/>
      <c r="V96" s="101"/>
      <c r="W96" s="101"/>
      <c r="X96" s="101"/>
      <c r="Y96" s="101"/>
      <c r="Z96" s="170"/>
      <c r="AA96" s="101"/>
      <c r="AB96" s="169"/>
      <c r="AC96" s="168"/>
      <c r="AD96" s="101"/>
      <c r="AE96" s="101"/>
      <c r="AF96" s="101"/>
      <c r="AG96" s="101"/>
      <c r="AH96" s="101"/>
      <c r="AI96" s="167"/>
      <c r="AJ96" s="101"/>
      <c r="AK96" s="101"/>
      <c r="AL96" s="101"/>
      <c r="AM96" s="101"/>
      <c r="AN96" s="102"/>
      <c r="AO96" s="101"/>
      <c r="AP96" s="101"/>
      <c r="AQ96" s="101"/>
      <c r="AR96" s="101"/>
      <c r="AS96" s="101"/>
      <c r="AT96" s="101"/>
      <c r="AU96" s="101"/>
      <c r="AV96" s="101"/>
      <c r="AW96" s="167"/>
      <c r="AX96" s="101"/>
      <c r="AY96" s="101"/>
      <c r="AZ96" s="101"/>
      <c r="BA96" s="99"/>
    </row>
    <row r="97" spans="1:53" ht="15.75" hidden="1" customHeight="1" x14ac:dyDescent="0.25">
      <c r="A97" s="2878"/>
      <c r="B97" s="334" t="s">
        <v>885</v>
      </c>
      <c r="C97" s="2835"/>
      <c r="D97" s="333" t="s">
        <v>926</v>
      </c>
      <c r="E97" s="562" t="s">
        <v>925</v>
      </c>
      <c r="F97" s="561" t="s">
        <v>924</v>
      </c>
      <c r="G97" s="561">
        <v>0</v>
      </c>
      <c r="H97" s="561">
        <v>6</v>
      </c>
      <c r="I97" s="572">
        <v>1</v>
      </c>
      <c r="J97" s="171"/>
      <c r="K97" s="102"/>
      <c r="L97" s="102"/>
      <c r="M97" s="102"/>
      <c r="N97" s="101"/>
      <c r="O97" s="101"/>
      <c r="P97" s="101"/>
      <c r="Q97" s="101"/>
      <c r="R97" s="101"/>
      <c r="S97" s="101"/>
      <c r="T97" s="101"/>
      <c r="U97" s="101"/>
      <c r="V97" s="101"/>
      <c r="W97" s="101"/>
      <c r="X97" s="101"/>
      <c r="Y97" s="101"/>
      <c r="Z97" s="170"/>
      <c r="AA97" s="101"/>
      <c r="AB97" s="169"/>
      <c r="AC97" s="168"/>
      <c r="AD97" s="101"/>
      <c r="AE97" s="101"/>
      <c r="AF97" s="101"/>
      <c r="AG97" s="101"/>
      <c r="AH97" s="101"/>
      <c r="AI97" s="167"/>
      <c r="AJ97" s="101"/>
      <c r="AK97" s="101"/>
      <c r="AL97" s="101"/>
      <c r="AM97" s="101"/>
      <c r="AN97" s="102"/>
      <c r="AO97" s="101"/>
      <c r="AP97" s="101"/>
      <c r="AQ97" s="101"/>
      <c r="AR97" s="101"/>
      <c r="AS97" s="101"/>
      <c r="AT97" s="101"/>
      <c r="AU97" s="101"/>
      <c r="AV97" s="101"/>
      <c r="AW97" s="167"/>
      <c r="AX97" s="101"/>
      <c r="AY97" s="101"/>
      <c r="AZ97" s="101"/>
      <c r="BA97" s="99"/>
    </row>
    <row r="98" spans="1:53" ht="15.75" hidden="1" customHeight="1" x14ac:dyDescent="0.25">
      <c r="A98" s="2878"/>
      <c r="B98" s="334" t="s">
        <v>885</v>
      </c>
      <c r="C98" s="2835"/>
      <c r="D98" s="333" t="s">
        <v>923</v>
      </c>
      <c r="E98" s="571" t="s">
        <v>922</v>
      </c>
      <c r="F98" s="576" t="s">
        <v>129</v>
      </c>
      <c r="G98" s="576">
        <v>0</v>
      </c>
      <c r="H98" s="575">
        <v>0.5</v>
      </c>
      <c r="I98" s="565">
        <v>0.1</v>
      </c>
      <c r="J98" s="171"/>
      <c r="K98" s="102"/>
      <c r="L98" s="102"/>
      <c r="M98" s="102"/>
      <c r="N98" s="101"/>
      <c r="O98" s="101"/>
      <c r="P98" s="101"/>
      <c r="Q98" s="101"/>
      <c r="R98" s="101"/>
      <c r="S98" s="101"/>
      <c r="T98" s="101"/>
      <c r="U98" s="101"/>
      <c r="V98" s="101"/>
      <c r="W98" s="101"/>
      <c r="X98" s="101"/>
      <c r="Y98" s="101"/>
      <c r="Z98" s="170"/>
      <c r="AA98" s="101"/>
      <c r="AB98" s="169"/>
      <c r="AC98" s="168"/>
      <c r="AD98" s="101"/>
      <c r="AE98" s="101"/>
      <c r="AF98" s="101"/>
      <c r="AG98" s="101"/>
      <c r="AH98" s="101"/>
      <c r="AI98" s="167"/>
      <c r="AJ98" s="101"/>
      <c r="AK98" s="101"/>
      <c r="AL98" s="101"/>
      <c r="AM98" s="101"/>
      <c r="AN98" s="102"/>
      <c r="AO98" s="101"/>
      <c r="AP98" s="101"/>
      <c r="AQ98" s="101"/>
      <c r="AR98" s="101"/>
      <c r="AS98" s="101"/>
      <c r="AT98" s="101"/>
      <c r="AU98" s="101"/>
      <c r="AV98" s="101"/>
      <c r="AW98" s="167"/>
      <c r="AX98" s="101"/>
      <c r="AY98" s="101"/>
      <c r="AZ98" s="101"/>
      <c r="BA98" s="99"/>
    </row>
    <row r="99" spans="1:53" ht="15.75" hidden="1" customHeight="1" x14ac:dyDescent="0.25">
      <c r="A99" s="2878"/>
      <c r="B99" s="334" t="s">
        <v>885</v>
      </c>
      <c r="C99" s="2835"/>
      <c r="D99" s="333" t="s">
        <v>921</v>
      </c>
      <c r="E99" s="562" t="s">
        <v>920</v>
      </c>
      <c r="F99" s="561" t="s">
        <v>919</v>
      </c>
      <c r="G99" s="561">
        <v>0</v>
      </c>
      <c r="H99" s="561">
        <v>8</v>
      </c>
      <c r="I99" s="572">
        <v>1</v>
      </c>
      <c r="J99" s="171"/>
      <c r="K99" s="102"/>
      <c r="L99" s="102"/>
      <c r="M99" s="102"/>
      <c r="N99" s="101"/>
      <c r="O99" s="101"/>
      <c r="P99" s="101"/>
      <c r="Q99" s="101"/>
      <c r="R99" s="101"/>
      <c r="S99" s="101"/>
      <c r="T99" s="101"/>
      <c r="U99" s="101"/>
      <c r="V99" s="101"/>
      <c r="W99" s="101"/>
      <c r="X99" s="101"/>
      <c r="Y99" s="101"/>
      <c r="Z99" s="170"/>
      <c r="AA99" s="101"/>
      <c r="AB99" s="169"/>
      <c r="AC99" s="168"/>
      <c r="AD99" s="101"/>
      <c r="AE99" s="101"/>
      <c r="AF99" s="101"/>
      <c r="AG99" s="101"/>
      <c r="AH99" s="101"/>
      <c r="AI99" s="167"/>
      <c r="AJ99" s="101"/>
      <c r="AK99" s="101"/>
      <c r="AL99" s="101"/>
      <c r="AM99" s="101"/>
      <c r="AN99" s="102"/>
      <c r="AO99" s="101"/>
      <c r="AP99" s="101"/>
      <c r="AQ99" s="101"/>
      <c r="AR99" s="101"/>
      <c r="AS99" s="101"/>
      <c r="AT99" s="101"/>
      <c r="AU99" s="101"/>
      <c r="AV99" s="101"/>
      <c r="AW99" s="167"/>
      <c r="AX99" s="101"/>
      <c r="AY99" s="101"/>
      <c r="AZ99" s="101"/>
      <c r="BA99" s="99"/>
    </row>
    <row r="100" spans="1:53" ht="15.75" hidden="1" customHeight="1" x14ac:dyDescent="0.25">
      <c r="A100" s="2878"/>
      <c r="B100" s="334" t="s">
        <v>885</v>
      </c>
      <c r="C100" s="2836"/>
      <c r="D100" s="333" t="s">
        <v>918</v>
      </c>
      <c r="E100" s="571" t="s">
        <v>917</v>
      </c>
      <c r="F100" s="576" t="s">
        <v>129</v>
      </c>
      <c r="G100" s="576">
        <v>0</v>
      </c>
      <c r="H100" s="575">
        <v>0.4</v>
      </c>
      <c r="I100" s="565">
        <v>0.1</v>
      </c>
      <c r="J100" s="171"/>
      <c r="K100" s="102"/>
      <c r="L100" s="102"/>
      <c r="M100" s="102"/>
      <c r="N100" s="101"/>
      <c r="O100" s="101"/>
      <c r="P100" s="101"/>
      <c r="Q100" s="101"/>
      <c r="R100" s="101"/>
      <c r="S100" s="101"/>
      <c r="T100" s="101"/>
      <c r="U100" s="101"/>
      <c r="V100" s="101"/>
      <c r="W100" s="101"/>
      <c r="X100" s="101"/>
      <c r="Y100" s="101"/>
      <c r="Z100" s="170"/>
      <c r="AA100" s="101"/>
      <c r="AB100" s="169"/>
      <c r="AC100" s="168"/>
      <c r="AD100" s="101"/>
      <c r="AE100" s="101"/>
      <c r="AF100" s="101"/>
      <c r="AG100" s="101"/>
      <c r="AH100" s="101"/>
      <c r="AI100" s="167"/>
      <c r="AJ100" s="101"/>
      <c r="AK100" s="101"/>
      <c r="AL100" s="101"/>
      <c r="AM100" s="101"/>
      <c r="AN100" s="102"/>
      <c r="AO100" s="101"/>
      <c r="AP100" s="101"/>
      <c r="AQ100" s="101"/>
      <c r="AR100" s="101"/>
      <c r="AS100" s="101"/>
      <c r="AT100" s="101"/>
      <c r="AU100" s="101"/>
      <c r="AV100" s="101"/>
      <c r="AW100" s="167"/>
      <c r="AX100" s="101"/>
      <c r="AY100" s="101"/>
      <c r="AZ100" s="101"/>
      <c r="BA100" s="99"/>
    </row>
    <row r="101" spans="1:53" ht="15.75" hidden="1" customHeight="1" x14ac:dyDescent="0.25">
      <c r="A101" s="2878"/>
      <c r="B101" s="334" t="s">
        <v>885</v>
      </c>
      <c r="C101" s="2837" t="s">
        <v>916</v>
      </c>
      <c r="D101" s="2929" t="s">
        <v>915</v>
      </c>
      <c r="E101" s="571" t="s">
        <v>914</v>
      </c>
      <c r="F101" s="570" t="s">
        <v>634</v>
      </c>
      <c r="G101" s="570">
        <v>0</v>
      </c>
      <c r="H101" s="569">
        <v>0.8</v>
      </c>
      <c r="I101" s="565">
        <v>0.8</v>
      </c>
      <c r="J101" s="171"/>
      <c r="K101" s="102"/>
      <c r="L101" s="102"/>
      <c r="M101" s="102"/>
      <c r="N101" s="101"/>
      <c r="O101" s="101"/>
      <c r="P101" s="101"/>
      <c r="Q101" s="101"/>
      <c r="R101" s="101"/>
      <c r="S101" s="101"/>
      <c r="T101" s="101"/>
      <c r="U101" s="101"/>
      <c r="V101" s="101"/>
      <c r="W101" s="101"/>
      <c r="X101" s="101"/>
      <c r="Y101" s="101"/>
      <c r="Z101" s="170"/>
      <c r="AA101" s="101"/>
      <c r="AB101" s="169"/>
      <c r="AC101" s="168"/>
      <c r="AD101" s="101"/>
      <c r="AE101" s="101"/>
      <c r="AF101" s="101"/>
      <c r="AG101" s="101"/>
      <c r="AH101" s="101"/>
      <c r="AI101" s="167"/>
      <c r="AJ101" s="101"/>
      <c r="AK101" s="101"/>
      <c r="AL101" s="101"/>
      <c r="AM101" s="101"/>
      <c r="AN101" s="102"/>
      <c r="AO101" s="101"/>
      <c r="AP101" s="101"/>
      <c r="AQ101" s="101"/>
      <c r="AR101" s="101"/>
      <c r="AS101" s="101"/>
      <c r="AT101" s="101"/>
      <c r="AU101" s="101"/>
      <c r="AV101" s="101"/>
      <c r="AW101" s="167"/>
      <c r="AX101" s="101"/>
      <c r="AY101" s="101"/>
      <c r="AZ101" s="101"/>
      <c r="BA101" s="99"/>
    </row>
    <row r="102" spans="1:53" ht="15.75" hidden="1" customHeight="1" x14ac:dyDescent="0.25">
      <c r="A102" s="2878"/>
      <c r="B102" s="334" t="s">
        <v>885</v>
      </c>
      <c r="C102" s="2835"/>
      <c r="D102" s="2835"/>
      <c r="E102" s="562" t="s">
        <v>913</v>
      </c>
      <c r="F102" s="561" t="s">
        <v>129</v>
      </c>
      <c r="G102" s="561">
        <v>0</v>
      </c>
      <c r="H102" s="564">
        <v>1</v>
      </c>
      <c r="I102" s="565">
        <v>0.1</v>
      </c>
      <c r="J102" s="171"/>
      <c r="K102" s="102"/>
      <c r="L102" s="102"/>
      <c r="M102" s="102"/>
      <c r="N102" s="101"/>
      <c r="O102" s="101"/>
      <c r="P102" s="101"/>
      <c r="Q102" s="101"/>
      <c r="R102" s="101"/>
      <c r="S102" s="101"/>
      <c r="T102" s="101"/>
      <c r="U102" s="101"/>
      <c r="V102" s="101"/>
      <c r="W102" s="101"/>
      <c r="X102" s="101"/>
      <c r="Y102" s="101"/>
      <c r="Z102" s="170"/>
      <c r="AA102" s="101"/>
      <c r="AB102" s="169"/>
      <c r="AC102" s="168"/>
      <c r="AD102" s="101"/>
      <c r="AE102" s="101"/>
      <c r="AF102" s="101"/>
      <c r="AG102" s="101"/>
      <c r="AH102" s="101"/>
      <c r="AI102" s="167"/>
      <c r="AJ102" s="101"/>
      <c r="AK102" s="101"/>
      <c r="AL102" s="101"/>
      <c r="AM102" s="101"/>
      <c r="AN102" s="102"/>
      <c r="AO102" s="101"/>
      <c r="AP102" s="101"/>
      <c r="AQ102" s="101"/>
      <c r="AR102" s="101"/>
      <c r="AS102" s="101"/>
      <c r="AT102" s="101"/>
      <c r="AU102" s="101"/>
      <c r="AV102" s="101"/>
      <c r="AW102" s="167"/>
      <c r="AX102" s="101"/>
      <c r="AY102" s="101"/>
      <c r="AZ102" s="101"/>
      <c r="BA102" s="99"/>
    </row>
    <row r="103" spans="1:53" ht="15.75" hidden="1" customHeight="1" x14ac:dyDescent="0.25">
      <c r="A103" s="2878"/>
      <c r="B103" s="334" t="s">
        <v>885</v>
      </c>
      <c r="C103" s="2835"/>
      <c r="D103" s="2835"/>
      <c r="E103" s="562" t="s">
        <v>912</v>
      </c>
      <c r="F103" s="561" t="s">
        <v>634</v>
      </c>
      <c r="G103" s="564">
        <v>0.89</v>
      </c>
      <c r="H103" s="564">
        <v>0.9</v>
      </c>
      <c r="I103" s="565">
        <v>0.9</v>
      </c>
      <c r="J103" s="574"/>
      <c r="K103" s="102"/>
      <c r="L103" s="102"/>
      <c r="M103" s="102"/>
      <c r="N103" s="101"/>
      <c r="O103" s="101"/>
      <c r="P103" s="101"/>
      <c r="Q103" s="101"/>
      <c r="R103" s="101"/>
      <c r="S103" s="101"/>
      <c r="T103" s="101"/>
      <c r="U103" s="101"/>
      <c r="V103" s="101"/>
      <c r="W103" s="101"/>
      <c r="X103" s="101"/>
      <c r="Y103" s="101"/>
      <c r="Z103" s="170"/>
      <c r="AA103" s="101"/>
      <c r="AB103" s="169"/>
      <c r="AC103" s="168"/>
      <c r="AD103" s="101"/>
      <c r="AE103" s="101"/>
      <c r="AF103" s="101"/>
      <c r="AG103" s="101"/>
      <c r="AH103" s="101"/>
      <c r="AI103" s="167"/>
      <c r="AJ103" s="101"/>
      <c r="AK103" s="101"/>
      <c r="AL103" s="101"/>
      <c r="AM103" s="101"/>
      <c r="AN103" s="102"/>
      <c r="AO103" s="101"/>
      <c r="AP103" s="101"/>
      <c r="AQ103" s="101"/>
      <c r="AR103" s="101"/>
      <c r="AS103" s="101"/>
      <c r="AT103" s="101"/>
      <c r="AU103" s="101"/>
      <c r="AV103" s="101"/>
      <c r="AW103" s="167"/>
      <c r="AX103" s="101"/>
      <c r="AY103" s="101"/>
      <c r="AZ103" s="101"/>
      <c r="BA103" s="99"/>
    </row>
    <row r="104" spans="1:53" ht="15.75" hidden="1" customHeight="1" x14ac:dyDescent="0.25">
      <c r="A104" s="2878"/>
      <c r="B104" s="334" t="s">
        <v>885</v>
      </c>
      <c r="C104" s="2835"/>
      <c r="D104" s="2835"/>
      <c r="E104" s="562" t="s">
        <v>911</v>
      </c>
      <c r="F104" s="561" t="s">
        <v>374</v>
      </c>
      <c r="G104" s="561">
        <v>1</v>
      </c>
      <c r="H104" s="561">
        <v>4</v>
      </c>
      <c r="I104" s="572">
        <v>1</v>
      </c>
      <c r="J104" s="574"/>
      <c r="K104" s="102"/>
      <c r="L104" s="102"/>
      <c r="M104" s="102"/>
      <c r="N104" s="101"/>
      <c r="O104" s="101"/>
      <c r="P104" s="101"/>
      <c r="Q104" s="101"/>
      <c r="R104" s="101"/>
      <c r="S104" s="101"/>
      <c r="T104" s="101"/>
      <c r="U104" s="101"/>
      <c r="V104" s="101"/>
      <c r="W104" s="101"/>
      <c r="X104" s="101"/>
      <c r="Y104" s="101"/>
      <c r="Z104" s="170"/>
      <c r="AA104" s="101"/>
      <c r="AB104" s="169"/>
      <c r="AC104" s="168"/>
      <c r="AD104" s="101"/>
      <c r="AE104" s="101"/>
      <c r="AF104" s="101"/>
      <c r="AG104" s="101"/>
      <c r="AH104" s="101"/>
      <c r="AI104" s="167"/>
      <c r="AJ104" s="101"/>
      <c r="AK104" s="101"/>
      <c r="AL104" s="101"/>
      <c r="AM104" s="101"/>
      <c r="AN104" s="102"/>
      <c r="AO104" s="101"/>
      <c r="AP104" s="101"/>
      <c r="AQ104" s="101"/>
      <c r="AR104" s="101"/>
      <c r="AS104" s="101"/>
      <c r="AT104" s="101"/>
      <c r="AU104" s="101"/>
      <c r="AV104" s="101"/>
      <c r="AW104" s="167"/>
      <c r="AX104" s="101"/>
      <c r="AY104" s="101"/>
      <c r="AZ104" s="101"/>
      <c r="BA104" s="99"/>
    </row>
    <row r="105" spans="1:53" ht="15.75" hidden="1" customHeight="1" x14ac:dyDescent="0.25">
      <c r="A105" s="2878"/>
      <c r="B105" s="334" t="s">
        <v>885</v>
      </c>
      <c r="C105" s="2835"/>
      <c r="D105" s="2835"/>
      <c r="E105" s="562" t="s">
        <v>910</v>
      </c>
      <c r="F105" s="561" t="s">
        <v>898</v>
      </c>
      <c r="G105" s="561" t="s">
        <v>124</v>
      </c>
      <c r="H105" s="564">
        <v>0.8</v>
      </c>
      <c r="I105" s="565">
        <v>0.1</v>
      </c>
      <c r="J105" s="574"/>
      <c r="K105" s="102"/>
      <c r="L105" s="102"/>
      <c r="M105" s="102"/>
      <c r="N105" s="101"/>
      <c r="O105" s="101"/>
      <c r="P105" s="101"/>
      <c r="Q105" s="101"/>
      <c r="R105" s="101"/>
      <c r="S105" s="101"/>
      <c r="T105" s="101"/>
      <c r="U105" s="101"/>
      <c r="V105" s="101"/>
      <c r="W105" s="101"/>
      <c r="X105" s="101"/>
      <c r="Y105" s="101"/>
      <c r="Z105" s="170"/>
      <c r="AA105" s="101"/>
      <c r="AB105" s="169"/>
      <c r="AC105" s="168"/>
      <c r="AD105" s="101"/>
      <c r="AE105" s="101"/>
      <c r="AF105" s="101"/>
      <c r="AG105" s="101"/>
      <c r="AH105" s="101"/>
      <c r="AI105" s="167"/>
      <c r="AJ105" s="101"/>
      <c r="AK105" s="101"/>
      <c r="AL105" s="101"/>
      <c r="AM105" s="101"/>
      <c r="AN105" s="102"/>
      <c r="AO105" s="101"/>
      <c r="AP105" s="101"/>
      <c r="AQ105" s="101"/>
      <c r="AR105" s="101"/>
      <c r="AS105" s="101"/>
      <c r="AT105" s="101"/>
      <c r="AU105" s="101"/>
      <c r="AV105" s="101"/>
      <c r="AW105" s="167"/>
      <c r="AX105" s="101"/>
      <c r="AY105" s="101"/>
      <c r="AZ105" s="101"/>
      <c r="BA105" s="99"/>
    </row>
    <row r="106" spans="1:53" ht="15.75" hidden="1" customHeight="1" x14ac:dyDescent="0.25">
      <c r="A106" s="2878"/>
      <c r="B106" s="334" t="s">
        <v>885</v>
      </c>
      <c r="C106" s="2835"/>
      <c r="D106" s="2835"/>
      <c r="E106" s="562" t="s">
        <v>909</v>
      </c>
      <c r="F106" s="561" t="s">
        <v>634</v>
      </c>
      <c r="G106" s="561" t="s">
        <v>124</v>
      </c>
      <c r="H106" s="564">
        <v>0.8</v>
      </c>
      <c r="I106" s="565">
        <v>0.8</v>
      </c>
      <c r="J106" s="574"/>
      <c r="K106" s="102"/>
      <c r="L106" s="102"/>
      <c r="M106" s="102"/>
      <c r="N106" s="101"/>
      <c r="O106" s="101"/>
      <c r="P106" s="101"/>
      <c r="Q106" s="101"/>
      <c r="R106" s="101"/>
      <c r="S106" s="101"/>
      <c r="T106" s="101"/>
      <c r="U106" s="101"/>
      <c r="V106" s="101"/>
      <c r="W106" s="101"/>
      <c r="X106" s="101"/>
      <c r="Y106" s="101"/>
      <c r="Z106" s="170"/>
      <c r="AA106" s="101"/>
      <c r="AB106" s="169"/>
      <c r="AC106" s="168"/>
      <c r="AD106" s="101"/>
      <c r="AE106" s="101"/>
      <c r="AF106" s="101"/>
      <c r="AG106" s="101"/>
      <c r="AH106" s="101"/>
      <c r="AI106" s="167"/>
      <c r="AJ106" s="101"/>
      <c r="AK106" s="101"/>
      <c r="AL106" s="101"/>
      <c r="AM106" s="101"/>
      <c r="AN106" s="102"/>
      <c r="AO106" s="101"/>
      <c r="AP106" s="101"/>
      <c r="AQ106" s="101"/>
      <c r="AR106" s="101"/>
      <c r="AS106" s="101"/>
      <c r="AT106" s="101"/>
      <c r="AU106" s="101"/>
      <c r="AV106" s="101"/>
      <c r="AW106" s="167"/>
      <c r="AX106" s="101"/>
      <c r="AY106" s="101"/>
      <c r="AZ106" s="101"/>
      <c r="BA106" s="99"/>
    </row>
    <row r="107" spans="1:53" ht="15.75" hidden="1" customHeight="1" x14ac:dyDescent="0.25">
      <c r="A107" s="2878"/>
      <c r="B107" s="334" t="s">
        <v>885</v>
      </c>
      <c r="C107" s="2835"/>
      <c r="D107" s="2835"/>
      <c r="E107" s="562" t="s">
        <v>908</v>
      </c>
      <c r="F107" s="561" t="s">
        <v>634</v>
      </c>
      <c r="G107" s="561" t="s">
        <v>124</v>
      </c>
      <c r="H107" s="564">
        <v>0.8</v>
      </c>
      <c r="I107" s="565">
        <v>0.8</v>
      </c>
      <c r="J107" s="574"/>
      <c r="K107" s="102"/>
      <c r="L107" s="102"/>
      <c r="M107" s="102"/>
      <c r="N107" s="101"/>
      <c r="O107" s="101"/>
      <c r="P107" s="101"/>
      <c r="Q107" s="101"/>
      <c r="R107" s="101"/>
      <c r="S107" s="101"/>
      <c r="T107" s="101"/>
      <c r="U107" s="101"/>
      <c r="V107" s="101"/>
      <c r="W107" s="101"/>
      <c r="X107" s="101"/>
      <c r="Y107" s="101"/>
      <c r="Z107" s="170"/>
      <c r="AA107" s="101"/>
      <c r="AB107" s="169"/>
      <c r="AC107" s="168"/>
      <c r="AD107" s="101"/>
      <c r="AE107" s="101"/>
      <c r="AF107" s="101"/>
      <c r="AG107" s="101"/>
      <c r="AH107" s="101"/>
      <c r="AI107" s="167"/>
      <c r="AJ107" s="101"/>
      <c r="AK107" s="101"/>
      <c r="AL107" s="101"/>
      <c r="AM107" s="101"/>
      <c r="AN107" s="102"/>
      <c r="AO107" s="101"/>
      <c r="AP107" s="101"/>
      <c r="AQ107" s="101"/>
      <c r="AR107" s="101"/>
      <c r="AS107" s="101"/>
      <c r="AT107" s="101"/>
      <c r="AU107" s="101"/>
      <c r="AV107" s="101"/>
      <c r="AW107" s="167"/>
      <c r="AX107" s="101"/>
      <c r="AY107" s="101"/>
      <c r="AZ107" s="101"/>
      <c r="BA107" s="99"/>
    </row>
    <row r="108" spans="1:53" ht="15.75" hidden="1" customHeight="1" x14ac:dyDescent="0.25">
      <c r="A108" s="2878"/>
      <c r="B108" s="334" t="s">
        <v>885</v>
      </c>
      <c r="C108" s="2835"/>
      <c r="D108" s="2835"/>
      <c r="E108" s="562" t="s">
        <v>907</v>
      </c>
      <c r="F108" s="561" t="s">
        <v>898</v>
      </c>
      <c r="G108" s="561" t="s">
        <v>124</v>
      </c>
      <c r="H108" s="564">
        <v>1</v>
      </c>
      <c r="I108" s="565">
        <v>0.25</v>
      </c>
      <c r="J108" s="574"/>
      <c r="K108" s="102"/>
      <c r="L108" s="102"/>
      <c r="M108" s="102"/>
      <c r="N108" s="101"/>
      <c r="O108" s="101"/>
      <c r="P108" s="101"/>
      <c r="Q108" s="101"/>
      <c r="R108" s="101"/>
      <c r="S108" s="101"/>
      <c r="T108" s="101"/>
      <c r="U108" s="101"/>
      <c r="V108" s="101"/>
      <c r="W108" s="101"/>
      <c r="X108" s="101"/>
      <c r="Y108" s="101"/>
      <c r="Z108" s="170"/>
      <c r="AA108" s="101"/>
      <c r="AB108" s="169"/>
      <c r="AC108" s="168"/>
      <c r="AD108" s="101"/>
      <c r="AE108" s="101"/>
      <c r="AF108" s="101"/>
      <c r="AG108" s="101"/>
      <c r="AH108" s="101"/>
      <c r="AI108" s="167"/>
      <c r="AJ108" s="101"/>
      <c r="AK108" s="101"/>
      <c r="AL108" s="101"/>
      <c r="AM108" s="101"/>
      <c r="AN108" s="102"/>
      <c r="AO108" s="101"/>
      <c r="AP108" s="101"/>
      <c r="AQ108" s="101"/>
      <c r="AR108" s="101"/>
      <c r="AS108" s="101"/>
      <c r="AT108" s="101"/>
      <c r="AU108" s="101"/>
      <c r="AV108" s="101"/>
      <c r="AW108" s="167"/>
      <c r="AX108" s="101"/>
      <c r="AY108" s="101"/>
      <c r="AZ108" s="101"/>
      <c r="BA108" s="99"/>
    </row>
    <row r="109" spans="1:53" ht="15.75" hidden="1" customHeight="1" x14ac:dyDescent="0.25">
      <c r="A109" s="2878"/>
      <c r="B109" s="334" t="s">
        <v>885</v>
      </c>
      <c r="C109" s="2836"/>
      <c r="D109" s="2312" t="s">
        <v>906</v>
      </c>
      <c r="E109" s="562" t="s">
        <v>905</v>
      </c>
      <c r="F109" s="561" t="s">
        <v>904</v>
      </c>
      <c r="G109" s="561" t="s">
        <v>124</v>
      </c>
      <c r="H109" s="561">
        <v>6400</v>
      </c>
      <c r="I109" s="572">
        <v>1600</v>
      </c>
      <c r="J109" s="171"/>
      <c r="K109" s="102"/>
      <c r="L109" s="102"/>
      <c r="M109" s="102"/>
      <c r="N109" s="101"/>
      <c r="O109" s="101"/>
      <c r="P109" s="101"/>
      <c r="Q109" s="101"/>
      <c r="R109" s="101"/>
      <c r="S109" s="101"/>
      <c r="T109" s="101"/>
      <c r="U109" s="101"/>
      <c r="V109" s="101"/>
      <c r="W109" s="101"/>
      <c r="X109" s="101"/>
      <c r="Y109" s="101"/>
      <c r="Z109" s="170"/>
      <c r="AA109" s="101"/>
      <c r="AB109" s="169"/>
      <c r="AC109" s="168"/>
      <c r="AD109" s="101"/>
      <c r="AE109" s="101"/>
      <c r="AF109" s="101"/>
      <c r="AG109" s="101"/>
      <c r="AH109" s="101"/>
      <c r="AI109" s="167"/>
      <c r="AJ109" s="101"/>
      <c r="AK109" s="101"/>
      <c r="AL109" s="101"/>
      <c r="AM109" s="101"/>
      <c r="AN109" s="102"/>
      <c r="AO109" s="101"/>
      <c r="AP109" s="101"/>
      <c r="AQ109" s="101"/>
      <c r="AR109" s="101"/>
      <c r="AS109" s="101"/>
      <c r="AT109" s="101"/>
      <c r="AU109" s="101"/>
      <c r="AV109" s="101"/>
      <c r="AW109" s="167"/>
      <c r="AX109" s="101"/>
      <c r="AY109" s="101"/>
      <c r="AZ109" s="101"/>
      <c r="BA109" s="99"/>
    </row>
    <row r="110" spans="1:53" ht="15.75" hidden="1" customHeight="1" x14ac:dyDescent="0.25">
      <c r="A110" s="2878"/>
      <c r="B110" s="334" t="s">
        <v>885</v>
      </c>
      <c r="C110" s="2834" t="s">
        <v>903</v>
      </c>
      <c r="D110" s="2834" t="s">
        <v>902</v>
      </c>
      <c r="E110" s="571" t="s">
        <v>901</v>
      </c>
      <c r="F110" s="570" t="s">
        <v>898</v>
      </c>
      <c r="G110" s="569">
        <v>0</v>
      </c>
      <c r="H110" s="569">
        <v>1</v>
      </c>
      <c r="I110" s="565">
        <v>0.1</v>
      </c>
      <c r="J110" s="171"/>
      <c r="K110" s="102"/>
      <c r="L110" s="102"/>
      <c r="M110" s="102"/>
      <c r="N110" s="101"/>
      <c r="O110" s="101"/>
      <c r="P110" s="101"/>
      <c r="Q110" s="101"/>
      <c r="R110" s="101"/>
      <c r="S110" s="101"/>
      <c r="T110" s="101"/>
      <c r="U110" s="101"/>
      <c r="V110" s="101"/>
      <c r="W110" s="101"/>
      <c r="X110" s="101"/>
      <c r="Y110" s="101"/>
      <c r="Z110" s="170"/>
      <c r="AA110" s="101"/>
      <c r="AB110" s="169"/>
      <c r="AC110" s="168"/>
      <c r="AD110" s="101"/>
      <c r="AE110" s="101"/>
      <c r="AF110" s="101"/>
      <c r="AG110" s="101"/>
      <c r="AH110" s="101"/>
      <c r="AI110" s="167"/>
      <c r="AJ110" s="101"/>
      <c r="AK110" s="101"/>
      <c r="AL110" s="101"/>
      <c r="AM110" s="101"/>
      <c r="AN110" s="102"/>
      <c r="AO110" s="101"/>
      <c r="AP110" s="101"/>
      <c r="AQ110" s="101"/>
      <c r="AR110" s="101"/>
      <c r="AS110" s="101"/>
      <c r="AT110" s="101"/>
      <c r="AU110" s="101"/>
      <c r="AV110" s="101"/>
      <c r="AW110" s="167"/>
      <c r="AX110" s="101"/>
      <c r="AY110" s="101"/>
      <c r="AZ110" s="101"/>
      <c r="BA110" s="99"/>
    </row>
    <row r="111" spans="1:53" ht="15.75" hidden="1" customHeight="1" x14ac:dyDescent="0.25">
      <c r="A111" s="2878"/>
      <c r="B111" s="334" t="s">
        <v>885</v>
      </c>
      <c r="C111" s="2835"/>
      <c r="D111" s="2835"/>
      <c r="E111" s="562" t="s">
        <v>900</v>
      </c>
      <c r="F111" s="561" t="s">
        <v>898</v>
      </c>
      <c r="G111" s="564">
        <v>0</v>
      </c>
      <c r="H111" s="564">
        <v>0.5</v>
      </c>
      <c r="I111" s="565">
        <v>0.1</v>
      </c>
      <c r="J111" s="171"/>
      <c r="K111" s="102"/>
      <c r="L111" s="102"/>
      <c r="M111" s="102"/>
      <c r="N111" s="101"/>
      <c r="O111" s="101"/>
      <c r="P111" s="101"/>
      <c r="Q111" s="101"/>
      <c r="R111" s="101"/>
      <c r="S111" s="101"/>
      <c r="T111" s="101"/>
      <c r="U111" s="101"/>
      <c r="V111" s="101"/>
      <c r="W111" s="101"/>
      <c r="X111" s="101"/>
      <c r="Y111" s="101"/>
      <c r="Z111" s="170"/>
      <c r="AA111" s="101"/>
      <c r="AB111" s="169"/>
      <c r="AC111" s="168"/>
      <c r="AD111" s="101"/>
      <c r="AE111" s="101"/>
      <c r="AF111" s="101"/>
      <c r="AG111" s="101"/>
      <c r="AH111" s="101"/>
      <c r="AI111" s="167"/>
      <c r="AJ111" s="101"/>
      <c r="AK111" s="101"/>
      <c r="AL111" s="101"/>
      <c r="AM111" s="101"/>
      <c r="AN111" s="102"/>
      <c r="AO111" s="101"/>
      <c r="AP111" s="101"/>
      <c r="AQ111" s="101"/>
      <c r="AR111" s="101"/>
      <c r="AS111" s="101"/>
      <c r="AT111" s="101"/>
      <c r="AU111" s="101"/>
      <c r="AV111" s="101"/>
      <c r="AW111" s="167"/>
      <c r="AX111" s="101"/>
      <c r="AY111" s="101"/>
      <c r="AZ111" s="101"/>
      <c r="BA111" s="99"/>
    </row>
    <row r="112" spans="1:53" ht="15.75" hidden="1" customHeight="1" x14ac:dyDescent="0.25">
      <c r="A112" s="2878"/>
      <c r="B112" s="334" t="s">
        <v>885</v>
      </c>
      <c r="C112" s="2835"/>
      <c r="D112" s="2836"/>
      <c r="E112" s="562" t="s">
        <v>899</v>
      </c>
      <c r="F112" s="561" t="s">
        <v>898</v>
      </c>
      <c r="G112" s="564">
        <v>0</v>
      </c>
      <c r="H112" s="564">
        <v>0.8</v>
      </c>
      <c r="I112" s="565">
        <v>0.1</v>
      </c>
      <c r="J112" s="171"/>
      <c r="K112" s="102"/>
      <c r="L112" s="102"/>
      <c r="M112" s="102"/>
      <c r="N112" s="101"/>
      <c r="O112" s="101"/>
      <c r="P112" s="101"/>
      <c r="Q112" s="101"/>
      <c r="R112" s="101"/>
      <c r="S112" s="101"/>
      <c r="T112" s="101"/>
      <c r="U112" s="101"/>
      <c r="V112" s="101"/>
      <c r="W112" s="101"/>
      <c r="X112" s="101"/>
      <c r="Y112" s="101"/>
      <c r="Z112" s="170"/>
      <c r="AA112" s="101"/>
      <c r="AB112" s="169"/>
      <c r="AC112" s="168"/>
      <c r="AD112" s="101"/>
      <c r="AE112" s="101"/>
      <c r="AF112" s="101"/>
      <c r="AG112" s="101"/>
      <c r="AH112" s="101"/>
      <c r="AI112" s="167"/>
      <c r="AJ112" s="101"/>
      <c r="AK112" s="101"/>
      <c r="AL112" s="101"/>
      <c r="AM112" s="101"/>
      <c r="AN112" s="102"/>
      <c r="AO112" s="101"/>
      <c r="AP112" s="101"/>
      <c r="AQ112" s="101"/>
      <c r="AR112" s="101"/>
      <c r="AS112" s="101"/>
      <c r="AT112" s="101"/>
      <c r="AU112" s="101"/>
      <c r="AV112" s="101"/>
      <c r="AW112" s="167"/>
      <c r="AX112" s="101"/>
      <c r="AY112" s="101"/>
      <c r="AZ112" s="101"/>
      <c r="BA112" s="99"/>
    </row>
    <row r="113" spans="1:53" ht="15.75" hidden="1" customHeight="1" x14ac:dyDescent="0.25">
      <c r="A113" s="2878"/>
      <c r="B113" s="334" t="s">
        <v>885</v>
      </c>
      <c r="C113" s="2836"/>
      <c r="D113" s="333" t="s">
        <v>897</v>
      </c>
      <c r="E113" s="562" t="s">
        <v>896</v>
      </c>
      <c r="F113" s="561" t="s">
        <v>129</v>
      </c>
      <c r="G113" s="568">
        <v>0</v>
      </c>
      <c r="H113" s="568">
        <v>1</v>
      </c>
      <c r="I113" s="567">
        <v>1</v>
      </c>
      <c r="J113" s="171"/>
      <c r="K113" s="102"/>
      <c r="L113" s="102"/>
      <c r="M113" s="102"/>
      <c r="N113" s="101"/>
      <c r="O113" s="101"/>
      <c r="P113" s="101"/>
      <c r="Q113" s="101"/>
      <c r="R113" s="101"/>
      <c r="S113" s="101"/>
      <c r="T113" s="101"/>
      <c r="U113" s="101"/>
      <c r="V113" s="101"/>
      <c r="W113" s="101"/>
      <c r="X113" s="101"/>
      <c r="Y113" s="101"/>
      <c r="Z113" s="170"/>
      <c r="AA113" s="101"/>
      <c r="AB113" s="169"/>
      <c r="AC113" s="168"/>
      <c r="AD113" s="101"/>
      <c r="AE113" s="101"/>
      <c r="AF113" s="101"/>
      <c r="AG113" s="101"/>
      <c r="AH113" s="101"/>
      <c r="AI113" s="167"/>
      <c r="AJ113" s="101"/>
      <c r="AK113" s="101"/>
      <c r="AL113" s="101"/>
      <c r="AM113" s="101"/>
      <c r="AN113" s="102"/>
      <c r="AO113" s="101"/>
      <c r="AP113" s="101"/>
      <c r="AQ113" s="101"/>
      <c r="AR113" s="101"/>
      <c r="AS113" s="101"/>
      <c r="AT113" s="101"/>
      <c r="AU113" s="101"/>
      <c r="AV113" s="101"/>
      <c r="AW113" s="167"/>
      <c r="AX113" s="101"/>
      <c r="AY113" s="101"/>
      <c r="AZ113" s="101"/>
      <c r="BA113" s="99"/>
    </row>
    <row r="114" spans="1:53" ht="15.75" hidden="1" customHeight="1" x14ac:dyDescent="0.25">
      <c r="A114" s="2878"/>
      <c r="B114" s="334" t="s">
        <v>885</v>
      </c>
      <c r="C114" s="566" t="s">
        <v>895</v>
      </c>
      <c r="D114" s="333" t="s">
        <v>894</v>
      </c>
      <c r="E114" s="333" t="s">
        <v>893</v>
      </c>
      <c r="F114" s="561" t="s">
        <v>129</v>
      </c>
      <c r="G114" s="558">
        <v>0</v>
      </c>
      <c r="H114" s="558">
        <v>0.8</v>
      </c>
      <c r="I114" s="565">
        <v>0.8</v>
      </c>
      <c r="J114" s="171"/>
      <c r="K114" s="102"/>
      <c r="L114" s="102"/>
      <c r="M114" s="102"/>
      <c r="N114" s="101"/>
      <c r="O114" s="101"/>
      <c r="P114" s="101"/>
      <c r="Q114" s="101"/>
      <c r="R114" s="101"/>
      <c r="S114" s="101"/>
      <c r="T114" s="101"/>
      <c r="U114" s="101"/>
      <c r="V114" s="101"/>
      <c r="W114" s="101"/>
      <c r="X114" s="101"/>
      <c r="Y114" s="101"/>
      <c r="Z114" s="170"/>
      <c r="AA114" s="101"/>
      <c r="AB114" s="169"/>
      <c r="AC114" s="168"/>
      <c r="AD114" s="101"/>
      <c r="AE114" s="101"/>
      <c r="AF114" s="101"/>
      <c r="AG114" s="101"/>
      <c r="AH114" s="101"/>
      <c r="AI114" s="167"/>
      <c r="AJ114" s="101"/>
      <c r="AK114" s="101"/>
      <c r="AL114" s="101"/>
      <c r="AM114" s="101"/>
      <c r="AN114" s="102"/>
      <c r="AO114" s="101"/>
      <c r="AP114" s="101"/>
      <c r="AQ114" s="101"/>
      <c r="AR114" s="101"/>
      <c r="AS114" s="101"/>
      <c r="AT114" s="101"/>
      <c r="AU114" s="101"/>
      <c r="AV114" s="101"/>
      <c r="AW114" s="167"/>
      <c r="AX114" s="101"/>
      <c r="AY114" s="101"/>
      <c r="AZ114" s="101"/>
      <c r="BA114" s="99"/>
    </row>
    <row r="115" spans="1:53" ht="15.75" hidden="1" customHeight="1" x14ac:dyDescent="0.25">
      <c r="A115" s="2878"/>
      <c r="B115" s="334" t="s">
        <v>885</v>
      </c>
      <c r="C115" s="2834" t="s">
        <v>892</v>
      </c>
      <c r="D115" s="2834" t="s">
        <v>891</v>
      </c>
      <c r="E115" s="562" t="s">
        <v>890</v>
      </c>
      <c r="F115" s="561" t="s">
        <v>129</v>
      </c>
      <c r="G115" s="564">
        <v>0</v>
      </c>
      <c r="H115" s="564">
        <v>0.8</v>
      </c>
      <c r="I115" s="2309">
        <v>0.8</v>
      </c>
      <c r="J115" s="171"/>
      <c r="K115" s="102"/>
      <c r="L115" s="102"/>
      <c r="M115" s="102"/>
      <c r="N115" s="101"/>
      <c r="O115" s="101"/>
      <c r="P115" s="101"/>
      <c r="Q115" s="101"/>
      <c r="R115" s="101"/>
      <c r="S115" s="101"/>
      <c r="T115" s="101"/>
      <c r="U115" s="101"/>
      <c r="V115" s="101"/>
      <c r="W115" s="101"/>
      <c r="X115" s="101"/>
      <c r="Y115" s="101"/>
      <c r="Z115" s="170"/>
      <c r="AA115" s="101"/>
      <c r="AB115" s="169"/>
      <c r="AC115" s="168"/>
      <c r="AD115" s="101"/>
      <c r="AE115" s="101"/>
      <c r="AF115" s="101"/>
      <c r="AG115" s="101"/>
      <c r="AH115" s="101"/>
      <c r="AI115" s="167"/>
      <c r="AJ115" s="101"/>
      <c r="AK115" s="101"/>
      <c r="AL115" s="101"/>
      <c r="AM115" s="101"/>
      <c r="AN115" s="102"/>
      <c r="AO115" s="101"/>
      <c r="AP115" s="101"/>
      <c r="AQ115" s="101"/>
      <c r="AR115" s="101"/>
      <c r="AS115" s="101"/>
      <c r="AT115" s="101"/>
      <c r="AU115" s="101"/>
      <c r="AV115" s="101"/>
      <c r="AW115" s="167"/>
      <c r="AX115" s="101"/>
      <c r="AY115" s="101"/>
      <c r="AZ115" s="101"/>
      <c r="BA115" s="99"/>
    </row>
    <row r="116" spans="1:53" ht="15.75" hidden="1" customHeight="1" x14ac:dyDescent="0.25">
      <c r="A116" s="2878"/>
      <c r="B116" s="334" t="s">
        <v>885</v>
      </c>
      <c r="C116" s="2836"/>
      <c r="D116" s="2836"/>
      <c r="E116" s="562" t="s">
        <v>889</v>
      </c>
      <c r="F116" s="561" t="s">
        <v>129</v>
      </c>
      <c r="G116" s="560">
        <v>0</v>
      </c>
      <c r="H116" s="560">
        <v>0.8</v>
      </c>
      <c r="I116" s="557">
        <v>0.1</v>
      </c>
      <c r="J116" s="171"/>
      <c r="K116" s="102"/>
      <c r="L116" s="102"/>
      <c r="M116" s="102"/>
      <c r="N116" s="101"/>
      <c r="O116" s="101"/>
      <c r="P116" s="101"/>
      <c r="Q116" s="101"/>
      <c r="R116" s="101"/>
      <c r="S116" s="101"/>
      <c r="T116" s="101"/>
      <c r="U116" s="101"/>
      <c r="V116" s="101"/>
      <c r="W116" s="101"/>
      <c r="X116" s="101"/>
      <c r="Y116" s="101"/>
      <c r="Z116" s="170"/>
      <c r="AA116" s="101"/>
      <c r="AB116" s="169"/>
      <c r="AC116" s="168"/>
      <c r="AD116" s="101"/>
      <c r="AE116" s="101"/>
      <c r="AF116" s="101"/>
      <c r="AG116" s="101"/>
      <c r="AH116" s="101"/>
      <c r="AI116" s="167"/>
      <c r="AJ116" s="101"/>
      <c r="AK116" s="101"/>
      <c r="AL116" s="101"/>
      <c r="AM116" s="101"/>
      <c r="AN116" s="102"/>
      <c r="AO116" s="101"/>
      <c r="AP116" s="101"/>
      <c r="AQ116" s="101"/>
      <c r="AR116" s="101"/>
      <c r="AS116" s="101"/>
      <c r="AT116" s="101"/>
      <c r="AU116" s="101"/>
      <c r="AV116" s="101"/>
      <c r="AW116" s="167"/>
      <c r="AX116" s="101"/>
      <c r="AY116" s="101"/>
      <c r="AZ116" s="101"/>
      <c r="BA116" s="99"/>
    </row>
    <row r="117" spans="1:53" ht="15.75" hidden="1" customHeight="1" x14ac:dyDescent="0.25">
      <c r="A117" s="2878"/>
      <c r="B117" s="334" t="s">
        <v>885</v>
      </c>
      <c r="C117" s="2834" t="s">
        <v>888</v>
      </c>
      <c r="D117" s="2834" t="s">
        <v>887</v>
      </c>
      <c r="E117" s="333" t="s">
        <v>886</v>
      </c>
      <c r="F117" s="334" t="s">
        <v>236</v>
      </c>
      <c r="G117" s="2314">
        <v>0</v>
      </c>
      <c r="H117" s="2314">
        <v>1</v>
      </c>
      <c r="I117" s="557">
        <v>0.25</v>
      </c>
      <c r="J117" s="171"/>
      <c r="K117" s="102"/>
      <c r="L117" s="102"/>
      <c r="M117" s="102"/>
      <c r="N117" s="101"/>
      <c r="O117" s="101"/>
      <c r="P117" s="101"/>
      <c r="Q117" s="101"/>
      <c r="R117" s="101"/>
      <c r="S117" s="101"/>
      <c r="T117" s="101"/>
      <c r="U117" s="101"/>
      <c r="V117" s="101"/>
      <c r="W117" s="101"/>
      <c r="X117" s="101"/>
      <c r="Y117" s="101"/>
      <c r="Z117" s="170"/>
      <c r="AA117" s="101"/>
      <c r="AB117" s="169"/>
      <c r="AC117" s="168"/>
      <c r="AD117" s="101"/>
      <c r="AE117" s="101"/>
      <c r="AF117" s="101"/>
      <c r="AG117" s="101"/>
      <c r="AH117" s="101"/>
      <c r="AI117" s="167"/>
      <c r="AJ117" s="101"/>
      <c r="AK117" s="101"/>
      <c r="AL117" s="101"/>
      <c r="AM117" s="101"/>
      <c r="AN117" s="102"/>
      <c r="AO117" s="101"/>
      <c r="AP117" s="101"/>
      <c r="AQ117" s="101"/>
      <c r="AR117" s="101"/>
      <c r="AS117" s="101"/>
      <c r="AT117" s="101"/>
      <c r="AU117" s="101"/>
      <c r="AV117" s="101"/>
      <c r="AW117" s="167"/>
      <c r="AX117" s="101"/>
      <c r="AY117" s="101"/>
      <c r="AZ117" s="101"/>
      <c r="BA117" s="99"/>
    </row>
    <row r="118" spans="1:53" ht="15.75" hidden="1" customHeight="1" x14ac:dyDescent="0.25">
      <c r="A118" s="2878"/>
      <c r="B118" s="334" t="s">
        <v>885</v>
      </c>
      <c r="C118" s="2836"/>
      <c r="D118" s="2914"/>
      <c r="E118" s="333" t="s">
        <v>884</v>
      </c>
      <c r="F118" s="334" t="s">
        <v>129</v>
      </c>
      <c r="G118" s="558">
        <v>0</v>
      </c>
      <c r="H118" s="558">
        <v>1</v>
      </c>
      <c r="I118" s="557">
        <v>0.25</v>
      </c>
      <c r="J118" s="171"/>
      <c r="K118" s="102"/>
      <c r="L118" s="2307"/>
      <c r="M118" s="102"/>
      <c r="N118" s="101"/>
      <c r="O118" s="101"/>
      <c r="P118" s="101"/>
      <c r="Q118" s="101"/>
      <c r="R118" s="101"/>
      <c r="S118" s="101"/>
      <c r="T118" s="101"/>
      <c r="U118" s="101"/>
      <c r="V118" s="101"/>
      <c r="W118" s="101"/>
      <c r="X118" s="101"/>
      <c r="Y118" s="101"/>
      <c r="Z118" s="170"/>
      <c r="AA118" s="101"/>
      <c r="AB118" s="169"/>
      <c r="AC118" s="168"/>
      <c r="AD118" s="101"/>
      <c r="AE118" s="101"/>
      <c r="AF118" s="101"/>
      <c r="AG118" s="101"/>
      <c r="AH118" s="101"/>
      <c r="AI118" s="167"/>
      <c r="AJ118" s="101"/>
      <c r="AK118" s="101"/>
      <c r="AL118" s="101"/>
      <c r="AM118" s="101"/>
      <c r="AN118" s="102"/>
      <c r="AO118" s="101"/>
      <c r="AP118" s="101"/>
      <c r="AQ118" s="101"/>
      <c r="AR118" s="101"/>
      <c r="AS118" s="101"/>
      <c r="AT118" s="101"/>
      <c r="AU118" s="101"/>
      <c r="AV118" s="101"/>
      <c r="AW118" s="167"/>
      <c r="AX118" s="101"/>
      <c r="AY118" s="101"/>
      <c r="AZ118" s="101"/>
      <c r="BA118" s="99"/>
    </row>
    <row r="119" spans="1:53" ht="38.25" hidden="1" customHeight="1" x14ac:dyDescent="0.25">
      <c r="A119" s="2878"/>
      <c r="B119" s="479" t="s">
        <v>752</v>
      </c>
      <c r="C119" s="2892" t="s">
        <v>883</v>
      </c>
      <c r="D119" s="2920" t="s">
        <v>882</v>
      </c>
      <c r="E119" s="319" t="s">
        <v>881</v>
      </c>
      <c r="F119" s="323" t="s">
        <v>103</v>
      </c>
      <c r="G119" s="556">
        <v>0</v>
      </c>
      <c r="H119" s="556">
        <v>1</v>
      </c>
      <c r="I119" s="395">
        <v>0</v>
      </c>
      <c r="J119" s="171"/>
      <c r="K119" s="555" t="s">
        <v>822</v>
      </c>
      <c r="L119" s="261">
        <v>2186</v>
      </c>
      <c r="M119" s="468">
        <v>1</v>
      </c>
      <c r="N119" s="486" t="s">
        <v>764</v>
      </c>
      <c r="O119" s="101"/>
      <c r="P119" s="101"/>
      <c r="Q119" s="101"/>
      <c r="R119" s="101"/>
      <c r="S119" s="101"/>
      <c r="T119" s="101"/>
      <c r="U119" s="101"/>
      <c r="V119" s="101"/>
      <c r="W119" s="101"/>
      <c r="X119" s="101"/>
      <c r="Y119" s="101"/>
      <c r="Z119" s="170"/>
      <c r="AA119" s="101"/>
      <c r="AB119" s="169"/>
      <c r="AC119" s="168"/>
      <c r="AD119" s="101"/>
      <c r="AE119" s="101"/>
      <c r="AF119" s="101"/>
      <c r="AG119" s="101"/>
      <c r="AH119" s="543">
        <f>AC119+AD119-AE119</f>
        <v>0</v>
      </c>
      <c r="AI119" s="167"/>
      <c r="AJ119" s="101"/>
      <c r="AK119" s="101"/>
      <c r="AL119" s="101"/>
      <c r="AM119" s="101"/>
      <c r="AN119" s="2281">
        <f>AI119+AJ119-AK119</f>
        <v>0</v>
      </c>
      <c r="AO119" s="101"/>
      <c r="AP119" s="101"/>
      <c r="AQ119" s="101"/>
      <c r="AR119" s="101"/>
      <c r="AS119" s="101"/>
      <c r="AT119" s="101"/>
      <c r="AU119" s="101"/>
      <c r="AV119" s="101"/>
      <c r="AW119" s="167"/>
      <c r="AX119" s="101"/>
      <c r="AY119" s="101"/>
      <c r="AZ119" s="101"/>
      <c r="BA119" s="99"/>
    </row>
    <row r="120" spans="1:53" ht="38.25" hidden="1" x14ac:dyDescent="0.25">
      <c r="A120" s="2878"/>
      <c r="B120" s="479" t="s">
        <v>752</v>
      </c>
      <c r="C120" s="2836"/>
      <c r="D120" s="2835"/>
      <c r="E120" s="319" t="s">
        <v>880</v>
      </c>
      <c r="F120" s="323" t="s">
        <v>227</v>
      </c>
      <c r="G120" s="554">
        <v>0</v>
      </c>
      <c r="H120" s="554">
        <v>0.3</v>
      </c>
      <c r="I120" s="395"/>
      <c r="J120" s="171"/>
      <c r="K120" s="2307" t="s">
        <v>822</v>
      </c>
      <c r="L120" s="553">
        <v>2186</v>
      </c>
      <c r="M120" s="2307">
        <v>1</v>
      </c>
      <c r="N120" s="486" t="s">
        <v>764</v>
      </c>
      <c r="O120" s="101"/>
      <c r="P120" s="549"/>
      <c r="Q120" s="549"/>
      <c r="R120" s="101"/>
      <c r="S120" s="101"/>
      <c r="T120" s="101"/>
      <c r="U120" s="101"/>
      <c r="V120" s="101"/>
      <c r="W120" s="101"/>
      <c r="X120" s="101"/>
      <c r="Y120" s="101"/>
      <c r="Z120" s="170"/>
      <c r="AA120" s="101"/>
      <c r="AB120" s="169"/>
      <c r="AC120" s="551"/>
      <c r="AD120" s="549"/>
      <c r="AE120" s="549"/>
      <c r="AF120" s="549"/>
      <c r="AG120" s="549"/>
      <c r="AH120" s="543">
        <f t="shared" ref="AH120:AH183" si="0">AC120+AD120-AE120</f>
        <v>0</v>
      </c>
      <c r="AI120" s="550"/>
      <c r="AJ120" s="549"/>
      <c r="AK120" s="549"/>
      <c r="AL120" s="549"/>
      <c r="AM120" s="549"/>
      <c r="AN120" s="2281">
        <f t="shared" ref="AN120:AN183" si="1">AI120+AJ120-AK120</f>
        <v>0</v>
      </c>
      <c r="AO120" s="549"/>
      <c r="AP120" s="549"/>
      <c r="AQ120" s="101"/>
      <c r="AR120" s="101"/>
      <c r="AS120" s="101"/>
      <c r="AT120" s="101"/>
      <c r="AU120" s="101"/>
      <c r="AV120" s="101"/>
      <c r="AW120" s="167"/>
      <c r="AX120" s="101"/>
      <c r="AY120" s="101"/>
      <c r="AZ120" s="101"/>
      <c r="BA120" s="99"/>
    </row>
    <row r="121" spans="1:53" ht="108" hidden="1" customHeight="1" x14ac:dyDescent="0.25">
      <c r="A121" s="2878"/>
      <c r="B121" s="479" t="s">
        <v>752</v>
      </c>
      <c r="C121" s="319" t="s">
        <v>879</v>
      </c>
      <c r="D121" s="2835"/>
      <c r="E121" s="319" t="s">
        <v>878</v>
      </c>
      <c r="F121" s="522" t="s">
        <v>877</v>
      </c>
      <c r="G121" s="323">
        <v>12</v>
      </c>
      <c r="H121" s="323">
        <v>14</v>
      </c>
      <c r="I121" s="317">
        <v>8</v>
      </c>
      <c r="J121" s="521" t="s">
        <v>876</v>
      </c>
      <c r="K121" s="2315" t="s">
        <v>822</v>
      </c>
      <c r="L121" s="261">
        <v>2186</v>
      </c>
      <c r="M121" s="2315">
        <v>1</v>
      </c>
      <c r="N121" s="529" t="s">
        <v>875</v>
      </c>
      <c r="O121" s="528" t="s">
        <v>874</v>
      </c>
      <c r="P121" s="469" t="s">
        <v>873</v>
      </c>
      <c r="Q121" s="548" t="s">
        <v>479</v>
      </c>
      <c r="R121" s="475" t="s">
        <v>479</v>
      </c>
      <c r="S121" s="114" t="s">
        <v>479</v>
      </c>
      <c r="T121" s="114" t="s">
        <v>479</v>
      </c>
      <c r="U121" s="114" t="s">
        <v>479</v>
      </c>
      <c r="V121" s="114" t="s">
        <v>479</v>
      </c>
      <c r="W121" s="114" t="s">
        <v>479</v>
      </c>
      <c r="X121" s="114" t="s">
        <v>479</v>
      </c>
      <c r="Y121" s="114" t="s">
        <v>479</v>
      </c>
      <c r="Z121" s="541" t="s">
        <v>872</v>
      </c>
      <c r="AA121" s="537">
        <v>44022</v>
      </c>
      <c r="AB121" s="547" t="s">
        <v>509</v>
      </c>
      <c r="AC121" s="546"/>
      <c r="AD121" s="464">
        <f>64000000+15000000</f>
        <v>79000000</v>
      </c>
      <c r="AE121" s="466"/>
      <c r="AF121" s="466"/>
      <c r="AG121" s="466"/>
      <c r="AH121" s="543">
        <f t="shared" si="0"/>
        <v>79000000</v>
      </c>
      <c r="AI121" s="465">
        <v>430000000</v>
      </c>
      <c r="AJ121" s="543"/>
      <c r="AK121" s="543">
        <f>AI121-363000000</f>
        <v>67000000</v>
      </c>
      <c r="AL121" s="466"/>
      <c r="AM121" s="466"/>
      <c r="AN121" s="2281">
        <f t="shared" si="1"/>
        <v>363000000</v>
      </c>
      <c r="AO121" s="466"/>
      <c r="AP121" s="466"/>
      <c r="AQ121" s="525"/>
      <c r="AR121" s="520"/>
      <c r="AS121" s="520"/>
      <c r="AT121" s="520"/>
      <c r="AU121" s="520"/>
      <c r="AV121" s="520"/>
      <c r="AW121" s="523"/>
      <c r="AX121" s="543">
        <v>99184000</v>
      </c>
      <c r="AY121" s="520"/>
      <c r="AZ121" s="520"/>
      <c r="BA121" s="99"/>
    </row>
    <row r="122" spans="1:53" ht="63.75" hidden="1" x14ac:dyDescent="0.25">
      <c r="A122" s="2878"/>
      <c r="B122" s="479" t="s">
        <v>752</v>
      </c>
      <c r="C122" s="319" t="s">
        <v>871</v>
      </c>
      <c r="D122" s="2835"/>
      <c r="E122" s="319" t="s">
        <v>870</v>
      </c>
      <c r="F122" s="323" t="s">
        <v>869</v>
      </c>
      <c r="G122" s="323">
        <v>256</v>
      </c>
      <c r="H122" s="323">
        <v>320</v>
      </c>
      <c r="I122" s="317">
        <v>280</v>
      </c>
      <c r="J122" s="521" t="s">
        <v>868</v>
      </c>
      <c r="K122" s="2315" t="s">
        <v>822</v>
      </c>
      <c r="L122" s="261">
        <v>2186</v>
      </c>
      <c r="M122" s="2315">
        <v>1</v>
      </c>
      <c r="N122" s="529" t="s">
        <v>867</v>
      </c>
      <c r="O122" s="528" t="s">
        <v>866</v>
      </c>
      <c r="P122" s="469" t="s">
        <v>865</v>
      </c>
      <c r="Q122" s="545"/>
      <c r="R122" s="102"/>
      <c r="S122" s="102"/>
      <c r="T122" s="102"/>
      <c r="U122" s="114" t="s">
        <v>479</v>
      </c>
      <c r="V122" s="114" t="s">
        <v>479</v>
      </c>
      <c r="W122" s="114" t="s">
        <v>479</v>
      </c>
      <c r="X122" s="114" t="s">
        <v>479</v>
      </c>
      <c r="Y122" s="114" t="s">
        <v>479</v>
      </c>
      <c r="Z122" s="541" t="s">
        <v>864</v>
      </c>
      <c r="AA122" s="537">
        <v>44022</v>
      </c>
      <c r="AB122" s="531" t="s">
        <v>509</v>
      </c>
      <c r="AC122" s="251">
        <v>150000000</v>
      </c>
      <c r="AD122" s="250">
        <v>100000000</v>
      </c>
      <c r="AE122" s="250">
        <v>60813172</v>
      </c>
      <c r="AF122" s="544"/>
      <c r="AG122" s="544"/>
      <c r="AH122" s="543">
        <f t="shared" si="0"/>
        <v>189186828</v>
      </c>
      <c r="AI122" s="248">
        <v>130821091</v>
      </c>
      <c r="AJ122" s="543"/>
      <c r="AK122" s="464">
        <v>73421091</v>
      </c>
      <c r="AL122" s="538"/>
      <c r="AM122" s="534"/>
      <c r="AN122" s="2281">
        <f t="shared" si="1"/>
        <v>57400000</v>
      </c>
      <c r="AO122" s="534"/>
      <c r="AP122" s="534"/>
      <c r="AQ122" s="520"/>
      <c r="AR122" s="520"/>
      <c r="AS122" s="520"/>
      <c r="AT122" s="520"/>
      <c r="AU122" s="520"/>
      <c r="AV122" s="520"/>
      <c r="AW122" s="542">
        <v>24586828</v>
      </c>
      <c r="AY122" s="520"/>
      <c r="AZ122" s="520"/>
      <c r="BA122" s="99"/>
    </row>
    <row r="123" spans="1:53" ht="76.5" hidden="1" x14ac:dyDescent="0.25">
      <c r="A123" s="2878"/>
      <c r="B123" s="479" t="s">
        <v>752</v>
      </c>
      <c r="C123" s="319" t="s">
        <v>863</v>
      </c>
      <c r="D123" s="2835"/>
      <c r="E123" s="319" t="s">
        <v>862</v>
      </c>
      <c r="F123" s="323" t="s">
        <v>861</v>
      </c>
      <c r="G123" s="323">
        <v>12</v>
      </c>
      <c r="H123" s="323">
        <v>20</v>
      </c>
      <c r="I123" s="317">
        <v>1</v>
      </c>
      <c r="J123" s="521" t="s">
        <v>860</v>
      </c>
      <c r="K123" s="2315" t="s">
        <v>822</v>
      </c>
      <c r="L123" s="261">
        <v>2186</v>
      </c>
      <c r="M123" s="2315">
        <v>1</v>
      </c>
      <c r="N123" s="529" t="s">
        <v>859</v>
      </c>
      <c r="O123" s="528" t="s">
        <v>858</v>
      </c>
      <c r="P123" s="469" t="s">
        <v>857</v>
      </c>
      <c r="Q123" s="468"/>
      <c r="R123" s="102"/>
      <c r="S123" s="102"/>
      <c r="T123" s="102"/>
      <c r="U123" s="102"/>
      <c r="V123" s="114" t="s">
        <v>479</v>
      </c>
      <c r="W123" s="114" t="s">
        <v>479</v>
      </c>
      <c r="X123" s="114" t="s">
        <v>479</v>
      </c>
      <c r="Y123" s="114" t="s">
        <v>479</v>
      </c>
      <c r="Z123" s="541" t="s">
        <v>856</v>
      </c>
      <c r="AA123" s="540">
        <v>44022</v>
      </c>
      <c r="AB123" s="2323" t="s">
        <v>509</v>
      </c>
      <c r="AC123" s="467">
        <v>380000000</v>
      </c>
      <c r="AD123" s="539"/>
      <c r="AE123" s="539">
        <f>AC123-121950000</f>
        <v>258050000</v>
      </c>
      <c r="AF123" s="466"/>
      <c r="AG123" s="466"/>
      <c r="AH123" s="543">
        <f t="shared" si="0"/>
        <v>121950000</v>
      </c>
      <c r="AI123" s="465">
        <v>40000000</v>
      </c>
      <c r="AJ123" s="538"/>
      <c r="AK123" s="534"/>
      <c r="AL123" s="520"/>
      <c r="AM123" s="520"/>
      <c r="AN123" s="2281">
        <f t="shared" si="1"/>
        <v>40000000</v>
      </c>
      <c r="AO123" s="520"/>
      <c r="AP123" s="520"/>
      <c r="AQ123" s="520"/>
      <c r="AR123" s="520"/>
      <c r="AS123" s="520"/>
      <c r="AT123" s="520"/>
      <c r="AU123" s="520"/>
      <c r="AV123" s="520"/>
      <c r="AW123" s="523"/>
      <c r="AX123" s="520"/>
      <c r="AY123" s="520"/>
      <c r="AZ123" s="520"/>
      <c r="BA123" s="99"/>
    </row>
    <row r="124" spans="1:53" ht="63.75" hidden="1" x14ac:dyDescent="0.25">
      <c r="A124" s="2878"/>
      <c r="B124" s="479" t="s">
        <v>752</v>
      </c>
      <c r="C124" s="319" t="s">
        <v>855</v>
      </c>
      <c r="D124" s="2835"/>
      <c r="E124" s="319" t="s">
        <v>854</v>
      </c>
      <c r="F124" s="323" t="s">
        <v>853</v>
      </c>
      <c r="G124" s="323">
        <v>3</v>
      </c>
      <c r="H124" s="323">
        <v>7</v>
      </c>
      <c r="I124" s="317">
        <v>1</v>
      </c>
      <c r="J124" s="521" t="s">
        <v>823</v>
      </c>
      <c r="K124" s="2315" t="s">
        <v>822</v>
      </c>
      <c r="L124" s="261">
        <v>2186</v>
      </c>
      <c r="M124" s="2315">
        <v>1</v>
      </c>
      <c r="N124" s="529" t="s">
        <v>852</v>
      </c>
      <c r="O124" s="528" t="s">
        <v>851</v>
      </c>
      <c r="P124" s="469" t="s">
        <v>438</v>
      </c>
      <c r="Q124" s="102"/>
      <c r="R124" s="102"/>
      <c r="S124" s="102"/>
      <c r="T124" s="102"/>
      <c r="U124" s="114" t="s">
        <v>479</v>
      </c>
      <c r="V124" s="114" t="s">
        <v>479</v>
      </c>
      <c r="W124" s="114" t="s">
        <v>479</v>
      </c>
      <c r="X124" s="114" t="s">
        <v>479</v>
      </c>
      <c r="Y124" s="114" t="s">
        <v>479</v>
      </c>
      <c r="Z124" s="527" t="s">
        <v>850</v>
      </c>
      <c r="AA124" s="537">
        <v>44022</v>
      </c>
      <c r="AB124" s="536" t="s">
        <v>509</v>
      </c>
      <c r="AC124" s="535"/>
      <c r="AD124" s="534"/>
      <c r="AE124" s="534"/>
      <c r="AF124" s="534"/>
      <c r="AG124" s="534"/>
      <c r="AH124" s="543">
        <f t="shared" si="0"/>
        <v>0</v>
      </c>
      <c r="AI124" s="533"/>
      <c r="AJ124" s="464">
        <v>23338000</v>
      </c>
      <c r="AK124" s="520"/>
      <c r="AL124" s="520"/>
      <c r="AM124" s="520"/>
      <c r="AN124" s="2281">
        <f t="shared" si="1"/>
        <v>23338000</v>
      </c>
      <c r="AO124" s="520"/>
      <c r="AP124" s="520"/>
      <c r="AQ124" s="520"/>
      <c r="AR124" s="520"/>
      <c r="AS124" s="520"/>
      <c r="AT124" s="520"/>
      <c r="AU124" s="520"/>
      <c r="AV124" s="520"/>
      <c r="AW124" s="523"/>
      <c r="AX124" s="464">
        <v>23338000</v>
      </c>
      <c r="AY124" s="520"/>
      <c r="AZ124" s="520"/>
      <c r="BA124" s="99"/>
    </row>
    <row r="125" spans="1:53" ht="76.5" hidden="1" x14ac:dyDescent="0.25">
      <c r="A125" s="2878"/>
      <c r="B125" s="479" t="s">
        <v>752</v>
      </c>
      <c r="C125" s="319" t="s">
        <v>849</v>
      </c>
      <c r="D125" s="2835"/>
      <c r="E125" s="319" t="s">
        <v>848</v>
      </c>
      <c r="F125" s="323" t="s">
        <v>847</v>
      </c>
      <c r="G125" s="323">
        <v>1</v>
      </c>
      <c r="H125" s="323">
        <v>11</v>
      </c>
      <c r="I125" s="317">
        <v>2</v>
      </c>
      <c r="J125" s="521" t="s">
        <v>823</v>
      </c>
      <c r="K125" s="2315" t="s">
        <v>822</v>
      </c>
      <c r="L125" s="261">
        <v>2186</v>
      </c>
      <c r="M125" s="2315">
        <v>1</v>
      </c>
      <c r="N125" s="529" t="s">
        <v>846</v>
      </c>
      <c r="O125" s="528" t="s">
        <v>845</v>
      </c>
      <c r="P125" s="469" t="s">
        <v>844</v>
      </c>
      <c r="Q125" s="102"/>
      <c r="R125" s="102"/>
      <c r="S125" s="102"/>
      <c r="T125" s="102"/>
      <c r="U125" s="102"/>
      <c r="V125" s="102"/>
      <c r="W125" s="102"/>
      <c r="X125" s="102"/>
      <c r="Y125" s="102"/>
      <c r="Z125" s="527" t="s">
        <v>825</v>
      </c>
      <c r="AA125" s="532">
        <v>44022</v>
      </c>
      <c r="AB125" s="531" t="s">
        <v>509</v>
      </c>
      <c r="AC125" s="530"/>
      <c r="AD125" s="250">
        <v>20000000</v>
      </c>
      <c r="AE125" s="249"/>
      <c r="AF125" s="520"/>
      <c r="AG125" s="520"/>
      <c r="AH125" s="543">
        <f t="shared" si="0"/>
        <v>20000000</v>
      </c>
      <c r="AI125" s="523"/>
      <c r="AJ125" s="464">
        <f>1473000*5.5</f>
        <v>8101500</v>
      </c>
      <c r="AK125" s="520"/>
      <c r="AL125" s="520"/>
      <c r="AM125" s="520"/>
      <c r="AN125" s="2281">
        <f t="shared" si="1"/>
        <v>8101500</v>
      </c>
      <c r="AO125" s="520"/>
      <c r="AP125" s="520"/>
      <c r="AQ125" s="520"/>
      <c r="AR125" s="520"/>
      <c r="AS125" s="520"/>
      <c r="AT125" s="520"/>
      <c r="AU125" s="520"/>
      <c r="AV125" s="520"/>
      <c r="AW125" s="523"/>
      <c r="AX125" s="520"/>
      <c r="AY125" s="520"/>
      <c r="AZ125" s="520"/>
      <c r="BA125" s="99"/>
    </row>
    <row r="126" spans="1:53" ht="51.75" hidden="1" x14ac:dyDescent="0.25">
      <c r="A126" s="2878"/>
      <c r="B126" s="479" t="s">
        <v>752</v>
      </c>
      <c r="C126" s="402" t="s">
        <v>843</v>
      </c>
      <c r="D126" s="2836"/>
      <c r="E126" s="319" t="s">
        <v>842</v>
      </c>
      <c r="F126" s="522" t="s">
        <v>841</v>
      </c>
      <c r="G126" s="323">
        <v>20</v>
      </c>
      <c r="H126" s="323">
        <v>43</v>
      </c>
      <c r="I126" s="317">
        <v>2</v>
      </c>
      <c r="J126" s="521" t="s">
        <v>840</v>
      </c>
      <c r="K126" s="2315" t="s">
        <v>822</v>
      </c>
      <c r="L126" s="261">
        <v>2186</v>
      </c>
      <c r="M126" s="2315">
        <v>1</v>
      </c>
      <c r="N126" s="529" t="s">
        <v>839</v>
      </c>
      <c r="O126" s="528" t="s">
        <v>838</v>
      </c>
      <c r="P126" s="469" t="s">
        <v>837</v>
      </c>
      <c r="Q126" s="102"/>
      <c r="R126" s="102"/>
      <c r="S126" s="102"/>
      <c r="T126" s="102"/>
      <c r="U126" s="114" t="s">
        <v>479</v>
      </c>
      <c r="V126" s="114" t="s">
        <v>479</v>
      </c>
      <c r="W126" s="114" t="s">
        <v>479</v>
      </c>
      <c r="X126" s="114" t="s">
        <v>479</v>
      </c>
      <c r="Y126" s="114" t="s">
        <v>479</v>
      </c>
      <c r="Z126" s="527" t="s">
        <v>825</v>
      </c>
      <c r="AA126" s="526">
        <v>44022</v>
      </c>
      <c r="AB126" s="2323" t="s">
        <v>509</v>
      </c>
      <c r="AC126" s="243"/>
      <c r="AD126" s="464">
        <f>110000000+59000000</f>
        <v>169000000</v>
      </c>
      <c r="AE126" s="242"/>
      <c r="AF126" s="525"/>
      <c r="AG126" s="520"/>
      <c r="AH126" s="543">
        <f t="shared" si="0"/>
        <v>169000000</v>
      </c>
      <c r="AI126" s="465">
        <v>195000000</v>
      </c>
      <c r="AJ126" s="464">
        <v>468421091</v>
      </c>
      <c r="AK126" s="524">
        <v>45000000</v>
      </c>
      <c r="AL126" s="520"/>
      <c r="AM126" s="520"/>
      <c r="AN126" s="2281">
        <f t="shared" si="1"/>
        <v>618421091</v>
      </c>
      <c r="AO126" s="520"/>
      <c r="AP126" s="520"/>
      <c r="AQ126" s="520"/>
      <c r="AR126" s="520"/>
      <c r="AS126" s="520"/>
      <c r="AT126" s="520"/>
      <c r="AU126" s="520"/>
      <c r="AV126" s="520"/>
      <c r="AW126" s="523"/>
      <c r="AX126" s="520"/>
      <c r="AY126" s="520"/>
      <c r="AZ126" s="520"/>
      <c r="BA126" s="99"/>
    </row>
    <row r="127" spans="1:53" ht="51" hidden="1" customHeight="1" x14ac:dyDescent="0.25">
      <c r="A127" s="2878"/>
      <c r="B127" s="479" t="s">
        <v>752</v>
      </c>
      <c r="C127" s="2892" t="s">
        <v>836</v>
      </c>
      <c r="D127" s="2910" t="s">
        <v>835</v>
      </c>
      <c r="E127" s="319" t="s">
        <v>834</v>
      </c>
      <c r="F127" s="522" t="s">
        <v>833</v>
      </c>
      <c r="G127" s="323">
        <v>8</v>
      </c>
      <c r="H127" s="323">
        <v>12</v>
      </c>
      <c r="I127" s="317">
        <v>1</v>
      </c>
      <c r="J127" s="521" t="s">
        <v>823</v>
      </c>
      <c r="K127" s="2315" t="s">
        <v>822</v>
      </c>
      <c r="L127" s="261">
        <v>2186</v>
      </c>
      <c r="M127" s="2315">
        <v>1</v>
      </c>
      <c r="N127" s="2828" t="s">
        <v>832</v>
      </c>
      <c r="O127" s="2830" t="s">
        <v>827</v>
      </c>
      <c r="P127" s="2832" t="s">
        <v>826</v>
      </c>
      <c r="Q127" s="2824"/>
      <c r="R127" s="2824"/>
      <c r="S127" s="2824"/>
      <c r="T127" s="2824"/>
      <c r="U127" s="2818" t="s">
        <v>479</v>
      </c>
      <c r="V127" s="2818" t="s">
        <v>479</v>
      </c>
      <c r="W127" s="2818" t="s">
        <v>479</v>
      </c>
      <c r="X127" s="2818" t="s">
        <v>479</v>
      </c>
      <c r="Y127" s="2820" t="s">
        <v>479</v>
      </c>
      <c r="Z127" s="2822" t="s">
        <v>825</v>
      </c>
      <c r="AA127" s="2848">
        <v>44022</v>
      </c>
      <c r="AB127" s="2850" t="s">
        <v>509</v>
      </c>
      <c r="AC127" s="2922"/>
      <c r="AD127" s="2932">
        <v>9500000</v>
      </c>
      <c r="AE127" s="2934"/>
      <c r="AF127" s="520"/>
      <c r="AG127" s="520"/>
      <c r="AH127" s="543">
        <f t="shared" si="0"/>
        <v>9500000</v>
      </c>
      <c r="AI127" s="2930"/>
      <c r="AJ127" s="2932">
        <v>145000000</v>
      </c>
      <c r="AK127" s="2824"/>
      <c r="AL127" s="520"/>
      <c r="AM127" s="520"/>
      <c r="AN127" s="2281">
        <f t="shared" si="1"/>
        <v>145000000</v>
      </c>
      <c r="AO127" s="2824"/>
      <c r="AP127" s="2824"/>
      <c r="AQ127" s="2824"/>
      <c r="AR127" s="520"/>
      <c r="AS127" s="520"/>
      <c r="AT127" s="520"/>
      <c r="AU127" s="2824"/>
      <c r="AV127" s="520"/>
      <c r="AW127" s="2930"/>
      <c r="AX127" s="2824"/>
      <c r="AY127" s="2824"/>
      <c r="AZ127" s="2824"/>
      <c r="BA127" s="99"/>
    </row>
    <row r="128" spans="1:53" ht="38.25" hidden="1" customHeight="1" x14ac:dyDescent="0.25">
      <c r="A128" s="2878"/>
      <c r="B128" s="479" t="s">
        <v>752</v>
      </c>
      <c r="C128" s="2836"/>
      <c r="D128" s="2927"/>
      <c r="E128" s="319" t="s">
        <v>831</v>
      </c>
      <c r="F128" s="319" t="s">
        <v>129</v>
      </c>
      <c r="G128" s="320" t="s">
        <v>124</v>
      </c>
      <c r="H128" s="318">
        <v>1</v>
      </c>
      <c r="I128" s="317">
        <v>0.15</v>
      </c>
      <c r="J128" s="521" t="s">
        <v>823</v>
      </c>
      <c r="K128" s="2315" t="s">
        <v>822</v>
      </c>
      <c r="L128" s="261">
        <v>2186</v>
      </c>
      <c r="M128" s="2315">
        <v>1</v>
      </c>
      <c r="N128" s="2829"/>
      <c r="O128" s="2831"/>
      <c r="P128" s="2833"/>
      <c r="Q128" s="2819"/>
      <c r="R128" s="2819"/>
      <c r="S128" s="2819"/>
      <c r="T128" s="2819"/>
      <c r="U128" s="2819"/>
      <c r="V128" s="2819"/>
      <c r="W128" s="2819"/>
      <c r="X128" s="2819"/>
      <c r="Y128" s="2821"/>
      <c r="Z128" s="2823"/>
      <c r="AA128" s="2849"/>
      <c r="AB128" s="2851"/>
      <c r="AC128" s="2923"/>
      <c r="AD128" s="2933"/>
      <c r="AE128" s="2825"/>
      <c r="AF128" s="520"/>
      <c r="AG128" s="520"/>
      <c r="AH128" s="543">
        <f t="shared" si="0"/>
        <v>0</v>
      </c>
      <c r="AI128" s="2935"/>
      <c r="AJ128" s="2933"/>
      <c r="AK128" s="2825"/>
      <c r="AL128" s="520"/>
      <c r="AM128" s="520"/>
      <c r="AN128" s="2281">
        <f t="shared" si="1"/>
        <v>0</v>
      </c>
      <c r="AO128" s="2825"/>
      <c r="AP128" s="2825"/>
      <c r="AQ128" s="2825"/>
      <c r="AR128" s="520"/>
      <c r="AS128" s="520"/>
      <c r="AT128" s="520"/>
      <c r="AU128" s="2825"/>
      <c r="AV128" s="520"/>
      <c r="AW128" s="2935"/>
      <c r="AX128" s="2825"/>
      <c r="AY128" s="2825"/>
      <c r="AZ128" s="2825"/>
      <c r="BA128" s="99"/>
    </row>
    <row r="129" spans="1:53" ht="38.25" hidden="1" x14ac:dyDescent="0.25">
      <c r="A129" s="2878"/>
      <c r="B129" s="479" t="s">
        <v>752</v>
      </c>
      <c r="C129" s="2892" t="s">
        <v>830</v>
      </c>
      <c r="D129" s="2927"/>
      <c r="E129" s="319" t="s">
        <v>829</v>
      </c>
      <c r="F129" s="323" t="s">
        <v>531</v>
      </c>
      <c r="G129" s="323" t="s">
        <v>124</v>
      </c>
      <c r="H129" s="323">
        <v>6200</v>
      </c>
      <c r="I129" s="317">
        <v>200</v>
      </c>
      <c r="J129" s="521" t="s">
        <v>823</v>
      </c>
      <c r="K129" s="2315" t="s">
        <v>822</v>
      </c>
      <c r="L129" s="261">
        <v>2186</v>
      </c>
      <c r="M129" s="2315">
        <v>1</v>
      </c>
      <c r="N129" s="2828" t="s">
        <v>828</v>
      </c>
      <c r="O129" s="2830" t="s">
        <v>827</v>
      </c>
      <c r="P129" s="2840" t="s">
        <v>826</v>
      </c>
      <c r="Q129" s="2842"/>
      <c r="R129" s="2842"/>
      <c r="S129" s="2842"/>
      <c r="T129" s="2842"/>
      <c r="U129" s="2842"/>
      <c r="V129" s="2842"/>
      <c r="W129" s="2842"/>
      <c r="X129" s="2842"/>
      <c r="Y129" s="2842"/>
      <c r="Z129" s="2843" t="s">
        <v>825</v>
      </c>
      <c r="AA129" s="2844">
        <v>44022</v>
      </c>
      <c r="AB129" s="2845" t="s">
        <v>509</v>
      </c>
      <c r="AC129" s="2846"/>
      <c r="AD129" s="2932">
        <v>45000000</v>
      </c>
      <c r="AE129" s="2824"/>
      <c r="AF129" s="520"/>
      <c r="AG129" s="520"/>
      <c r="AH129" s="543">
        <f t="shared" si="0"/>
        <v>45000000</v>
      </c>
      <c r="AI129" s="2930"/>
      <c r="AJ129" s="2824"/>
      <c r="AK129" s="2824"/>
      <c r="AL129" s="520"/>
      <c r="AM129" s="520"/>
      <c r="AN129" s="2281">
        <f t="shared" si="1"/>
        <v>0</v>
      </c>
      <c r="AO129" s="2824"/>
      <c r="AP129" s="2824"/>
      <c r="AQ129" s="2824"/>
      <c r="AR129" s="520"/>
      <c r="AS129" s="520"/>
      <c r="AT129" s="520"/>
      <c r="AU129" s="2824"/>
      <c r="AV129" s="520"/>
      <c r="AW129" s="2930"/>
      <c r="AX129" s="2824"/>
      <c r="AY129" s="2824"/>
      <c r="AZ129" s="2824"/>
      <c r="BA129" s="99"/>
    </row>
    <row r="130" spans="1:53" ht="38.25" hidden="1" x14ac:dyDescent="0.25">
      <c r="A130" s="2878"/>
      <c r="B130" s="479" t="s">
        <v>752</v>
      </c>
      <c r="C130" s="2893"/>
      <c r="D130" s="2927"/>
      <c r="E130" s="319" t="s">
        <v>824</v>
      </c>
      <c r="F130" s="320" t="s">
        <v>531</v>
      </c>
      <c r="G130" s="320" t="s">
        <v>124</v>
      </c>
      <c r="H130" s="320">
        <v>1280</v>
      </c>
      <c r="I130" s="317">
        <v>80</v>
      </c>
      <c r="J130" s="521" t="s">
        <v>823</v>
      </c>
      <c r="K130" s="2315" t="s">
        <v>822</v>
      </c>
      <c r="L130" s="261">
        <v>2186</v>
      </c>
      <c r="M130" s="2315">
        <v>1</v>
      </c>
      <c r="N130" s="2829"/>
      <c r="O130" s="2831"/>
      <c r="P130" s="2841"/>
      <c r="Q130" s="2842"/>
      <c r="R130" s="2842"/>
      <c r="S130" s="2842"/>
      <c r="T130" s="2842"/>
      <c r="U130" s="2842"/>
      <c r="V130" s="2842"/>
      <c r="W130" s="2842"/>
      <c r="X130" s="2842"/>
      <c r="Y130" s="2842"/>
      <c r="Z130" s="2843"/>
      <c r="AA130" s="2844"/>
      <c r="AB130" s="2845"/>
      <c r="AC130" s="2847"/>
      <c r="AD130" s="2933"/>
      <c r="AE130" s="2936"/>
      <c r="AF130" s="520"/>
      <c r="AG130" s="520"/>
      <c r="AH130" s="543">
        <f t="shared" si="0"/>
        <v>0</v>
      </c>
      <c r="AI130" s="2931"/>
      <c r="AJ130" s="2936"/>
      <c r="AK130" s="2825"/>
      <c r="AL130" s="520"/>
      <c r="AM130" s="520"/>
      <c r="AN130" s="2281">
        <f t="shared" si="1"/>
        <v>0</v>
      </c>
      <c r="AO130" s="2825"/>
      <c r="AP130" s="2825"/>
      <c r="AQ130" s="2825"/>
      <c r="AR130" s="520"/>
      <c r="AS130" s="520"/>
      <c r="AT130" s="520"/>
      <c r="AU130" s="2825"/>
      <c r="AV130" s="520"/>
      <c r="AW130" s="2931"/>
      <c r="AX130" s="2825"/>
      <c r="AY130" s="2825"/>
      <c r="AZ130" s="2825"/>
      <c r="BA130" s="99"/>
    </row>
    <row r="131" spans="1:53" ht="62.25" hidden="1" customHeight="1" thickBot="1" x14ac:dyDescent="0.3">
      <c r="A131" s="2878"/>
      <c r="B131" s="479" t="s">
        <v>752</v>
      </c>
      <c r="C131" s="2894"/>
      <c r="D131" s="2928"/>
      <c r="E131" s="519"/>
      <c r="F131" s="518"/>
      <c r="G131" s="518"/>
      <c r="H131" s="518"/>
      <c r="I131" s="395"/>
      <c r="J131" s="517" t="s">
        <v>823</v>
      </c>
      <c r="K131" s="515" t="s">
        <v>822</v>
      </c>
      <c r="L131" s="516">
        <v>2186</v>
      </c>
      <c r="M131" s="515">
        <v>1</v>
      </c>
      <c r="N131" s="259" t="s">
        <v>821</v>
      </c>
      <c r="O131" s="258" t="s">
        <v>511</v>
      </c>
      <c r="P131" s="257" t="s">
        <v>438</v>
      </c>
      <c r="Q131" s="256" t="s">
        <v>479</v>
      </c>
      <c r="R131" s="256" t="s">
        <v>479</v>
      </c>
      <c r="S131" s="256" t="s">
        <v>479</v>
      </c>
      <c r="T131" s="256" t="s">
        <v>479</v>
      </c>
      <c r="U131" s="256" t="s">
        <v>479</v>
      </c>
      <c r="V131" s="256" t="s">
        <v>479</v>
      </c>
      <c r="W131" s="256" t="s">
        <v>479</v>
      </c>
      <c r="X131" s="256" t="s">
        <v>479</v>
      </c>
      <c r="Y131" s="255" t="s">
        <v>479</v>
      </c>
      <c r="Z131" s="514" t="s">
        <v>510</v>
      </c>
      <c r="AA131" s="513">
        <v>44022</v>
      </c>
      <c r="AB131" s="512" t="s">
        <v>509</v>
      </c>
      <c r="AC131" s="251">
        <v>30000000</v>
      </c>
      <c r="AD131" s="250">
        <v>76074828</v>
      </c>
      <c r="AE131" s="250"/>
      <c r="AF131" s="250"/>
      <c r="AG131" s="250"/>
      <c r="AH131" s="543">
        <f t="shared" si="0"/>
        <v>106074828</v>
      </c>
      <c r="AI131" s="248">
        <v>21750000</v>
      </c>
      <c r="AJ131" s="250">
        <v>11800000</v>
      </c>
      <c r="AK131" s="249"/>
      <c r="AL131" s="249"/>
      <c r="AM131" s="249"/>
      <c r="AN131" s="2281">
        <f t="shared" si="1"/>
        <v>33550000</v>
      </c>
      <c r="AO131" s="249"/>
      <c r="AP131" s="249"/>
      <c r="AQ131" s="249"/>
      <c r="AR131" s="249"/>
      <c r="AS131" s="249"/>
      <c r="AT131" s="249"/>
      <c r="AU131" s="249"/>
      <c r="AV131" s="249"/>
      <c r="AW131" s="248">
        <f>AC131+40000000</f>
        <v>70000000</v>
      </c>
      <c r="AX131" s="249"/>
      <c r="AY131" s="249"/>
      <c r="AZ131" s="249"/>
      <c r="BA131" s="99"/>
    </row>
    <row r="132" spans="1:53" ht="38.25" hidden="1" x14ac:dyDescent="0.25">
      <c r="A132" s="2878"/>
      <c r="B132" s="479" t="s">
        <v>752</v>
      </c>
      <c r="C132" s="2925" t="s">
        <v>820</v>
      </c>
      <c r="D132" s="2926" t="s">
        <v>819</v>
      </c>
      <c r="E132" s="511" t="s">
        <v>818</v>
      </c>
      <c r="F132" s="511" t="s">
        <v>129</v>
      </c>
      <c r="G132" s="510">
        <v>1</v>
      </c>
      <c r="H132" s="510">
        <v>1</v>
      </c>
      <c r="I132" s="509">
        <v>0.1</v>
      </c>
      <c r="J132" s="2311" t="s">
        <v>813</v>
      </c>
      <c r="K132" s="506" t="s">
        <v>513</v>
      </c>
      <c r="L132" s="507">
        <v>2185</v>
      </c>
      <c r="M132" s="506">
        <v>2</v>
      </c>
      <c r="N132" s="501" t="s">
        <v>812</v>
      </c>
      <c r="O132" s="2310" t="s">
        <v>817</v>
      </c>
      <c r="P132" s="2310" t="s">
        <v>816</v>
      </c>
      <c r="Q132" s="2308"/>
      <c r="R132" s="2308"/>
      <c r="S132" s="2308"/>
      <c r="T132" s="2308"/>
      <c r="U132" s="2308"/>
      <c r="V132" s="504" t="s">
        <v>479</v>
      </c>
      <c r="W132" s="504" t="s">
        <v>479</v>
      </c>
      <c r="X132" s="504" t="s">
        <v>479</v>
      </c>
      <c r="Y132" s="503" t="s">
        <v>479</v>
      </c>
      <c r="Z132" s="502" t="s">
        <v>809</v>
      </c>
      <c r="AA132" s="2322">
        <v>44028</v>
      </c>
      <c r="AB132" s="2323" t="s">
        <v>509</v>
      </c>
      <c r="AC132" s="490"/>
      <c r="AD132" s="466"/>
      <c r="AE132" s="466"/>
      <c r="AF132" s="466"/>
      <c r="AG132" s="466"/>
      <c r="AH132" s="543">
        <f t="shared" si="0"/>
        <v>0</v>
      </c>
      <c r="AI132" s="465">
        <v>22095000</v>
      </c>
      <c r="AJ132" s="464">
        <v>27370818</v>
      </c>
      <c r="AK132" s="466"/>
      <c r="AL132" s="466"/>
      <c r="AM132" s="466"/>
      <c r="AN132" s="2281">
        <f t="shared" si="1"/>
        <v>49465818</v>
      </c>
      <c r="AO132" s="466"/>
      <c r="AP132" s="466"/>
      <c r="AQ132" s="466"/>
      <c r="AR132" s="466"/>
      <c r="AS132" s="466"/>
      <c r="AT132" s="466"/>
      <c r="AU132" s="466"/>
      <c r="AV132" s="466"/>
      <c r="AW132" s="487"/>
      <c r="AX132" s="466"/>
      <c r="AY132" s="466"/>
      <c r="AZ132" s="466"/>
      <c r="BA132" s="99"/>
    </row>
    <row r="133" spans="1:53" ht="38.25" hidden="1" x14ac:dyDescent="0.25">
      <c r="A133" s="2878"/>
      <c r="B133" s="479" t="s">
        <v>752</v>
      </c>
      <c r="C133" s="2835"/>
      <c r="D133" s="2835"/>
      <c r="E133" s="198" t="s">
        <v>815</v>
      </c>
      <c r="F133" s="198" t="s">
        <v>814</v>
      </c>
      <c r="G133" s="108">
        <v>1</v>
      </c>
      <c r="H133" s="108">
        <v>3</v>
      </c>
      <c r="I133" s="477">
        <v>1</v>
      </c>
      <c r="J133" s="476" t="s">
        <v>813</v>
      </c>
      <c r="K133" s="2315" t="s">
        <v>513</v>
      </c>
      <c r="L133" s="261">
        <v>2185</v>
      </c>
      <c r="M133" s="2315">
        <v>2</v>
      </c>
      <c r="N133" s="501" t="s">
        <v>812</v>
      </c>
      <c r="O133" s="496" t="s">
        <v>811</v>
      </c>
      <c r="P133" s="2310" t="s">
        <v>810</v>
      </c>
      <c r="Q133" s="102"/>
      <c r="R133" s="102"/>
      <c r="S133" s="102"/>
      <c r="T133" s="102"/>
      <c r="U133" s="102"/>
      <c r="V133" s="114" t="s">
        <v>479</v>
      </c>
      <c r="W133" s="114" t="s">
        <v>479</v>
      </c>
      <c r="X133" s="114" t="s">
        <v>479</v>
      </c>
      <c r="Y133" s="499" t="s">
        <v>479</v>
      </c>
      <c r="Z133" s="498" t="s">
        <v>809</v>
      </c>
      <c r="AA133" s="2322">
        <v>44028</v>
      </c>
      <c r="AB133" s="2323" t="s">
        <v>509</v>
      </c>
      <c r="AC133" s="490"/>
      <c r="AD133" s="464">
        <v>41600000</v>
      </c>
      <c r="AE133" s="466"/>
      <c r="AF133" s="466"/>
      <c r="AG133" s="466"/>
      <c r="AH133" s="543">
        <f t="shared" si="0"/>
        <v>41600000</v>
      </c>
      <c r="AI133" s="487"/>
      <c r="AJ133" s="464">
        <v>46900000</v>
      </c>
      <c r="AK133" s="466"/>
      <c r="AL133" s="466"/>
      <c r="AM133" s="466"/>
      <c r="AN133" s="2281">
        <f t="shared" si="1"/>
        <v>46900000</v>
      </c>
      <c r="AO133" s="466"/>
      <c r="AP133" s="466"/>
      <c r="AQ133" s="466"/>
      <c r="AR133" s="466"/>
      <c r="AS133" s="466"/>
      <c r="AT133" s="466"/>
      <c r="AU133" s="466"/>
      <c r="AV133" s="466"/>
      <c r="AW133" s="487"/>
      <c r="AX133" s="466"/>
      <c r="AY133" s="466"/>
      <c r="AZ133" s="466"/>
      <c r="BA133" s="99"/>
    </row>
    <row r="134" spans="1:53" ht="38.25" hidden="1" x14ac:dyDescent="0.25">
      <c r="A134" s="2878"/>
      <c r="B134" s="479" t="s">
        <v>752</v>
      </c>
      <c r="C134" s="2836"/>
      <c r="D134" s="2836"/>
      <c r="E134" s="198" t="s">
        <v>808</v>
      </c>
      <c r="F134" s="198" t="s">
        <v>807</v>
      </c>
      <c r="G134" s="108">
        <v>0</v>
      </c>
      <c r="H134" s="108">
        <v>2</v>
      </c>
      <c r="I134" s="477"/>
      <c r="J134" s="171"/>
      <c r="K134" s="102"/>
      <c r="L134" s="102"/>
      <c r="M134" s="102"/>
      <c r="N134" s="486" t="s">
        <v>764</v>
      </c>
      <c r="P134" s="101"/>
      <c r="Q134" s="102"/>
      <c r="R134" s="102"/>
      <c r="S134" s="102"/>
      <c r="T134" s="102"/>
      <c r="U134" s="102"/>
      <c r="V134" s="102"/>
      <c r="W134" s="102"/>
      <c r="X134" s="102"/>
      <c r="Y134" s="102"/>
      <c r="Z134" s="497"/>
      <c r="AA134" s="466"/>
      <c r="AB134" s="2323"/>
      <c r="AC134" s="490"/>
      <c r="AD134" s="466"/>
      <c r="AE134" s="466"/>
      <c r="AF134" s="466"/>
      <c r="AG134" s="466"/>
      <c r="AH134" s="543">
        <f t="shared" si="0"/>
        <v>0</v>
      </c>
      <c r="AI134" s="487"/>
      <c r="AJ134" s="466"/>
      <c r="AK134" s="466"/>
      <c r="AL134" s="466"/>
      <c r="AM134" s="466"/>
      <c r="AN134" s="2281">
        <f t="shared" si="1"/>
        <v>0</v>
      </c>
      <c r="AO134" s="466"/>
      <c r="AP134" s="466"/>
      <c r="AQ134" s="466"/>
      <c r="AR134" s="466"/>
      <c r="AS134" s="466"/>
      <c r="AT134" s="466"/>
      <c r="AU134" s="466"/>
      <c r="AV134" s="466"/>
      <c r="AW134" s="487"/>
      <c r="AX134" s="466"/>
      <c r="AY134" s="466"/>
      <c r="AZ134" s="466"/>
      <c r="BA134" s="99"/>
    </row>
    <row r="135" spans="1:53" ht="58.5" hidden="1" customHeight="1" x14ac:dyDescent="0.25">
      <c r="A135" s="2878"/>
      <c r="B135" s="479" t="s">
        <v>752</v>
      </c>
      <c r="C135" s="2873" t="s">
        <v>806</v>
      </c>
      <c r="D135" s="2873" t="s">
        <v>805</v>
      </c>
      <c r="E135" s="198" t="s">
        <v>804</v>
      </c>
      <c r="F135" s="108" t="s">
        <v>803</v>
      </c>
      <c r="G135" s="108">
        <v>120</v>
      </c>
      <c r="H135" s="108">
        <v>180</v>
      </c>
      <c r="I135" s="477">
        <v>30</v>
      </c>
      <c r="J135" s="171"/>
      <c r="K135" s="2315" t="s">
        <v>513</v>
      </c>
      <c r="L135" s="261">
        <v>2185</v>
      </c>
      <c r="M135" s="2315">
        <v>2</v>
      </c>
      <c r="N135" s="225" t="s">
        <v>802</v>
      </c>
      <c r="O135" s="496" t="s">
        <v>801</v>
      </c>
      <c r="P135" s="495" t="s">
        <v>800</v>
      </c>
      <c r="Q135" s="102"/>
      <c r="R135" s="102"/>
      <c r="S135" s="102"/>
      <c r="T135" s="102"/>
      <c r="U135" s="102"/>
      <c r="V135" s="114" t="s">
        <v>479</v>
      </c>
      <c r="W135" s="114" t="s">
        <v>479</v>
      </c>
      <c r="X135" s="114" t="s">
        <v>479</v>
      </c>
      <c r="Y135" s="114" t="s">
        <v>479</v>
      </c>
      <c r="Z135" s="494" t="s">
        <v>799</v>
      </c>
      <c r="AA135" s="2322">
        <v>44028</v>
      </c>
      <c r="AB135" s="2323" t="s">
        <v>509</v>
      </c>
      <c r="AC135" s="467">
        <v>110684974</v>
      </c>
      <c r="AD135" s="464">
        <v>75000000</v>
      </c>
      <c r="AE135" s="466"/>
      <c r="AF135" s="466"/>
      <c r="AG135" s="466"/>
      <c r="AH135" s="543">
        <f t="shared" si="0"/>
        <v>185684974</v>
      </c>
      <c r="AI135" s="487"/>
      <c r="AJ135" s="466"/>
      <c r="AK135" s="466"/>
      <c r="AL135" s="466"/>
      <c r="AM135" s="466"/>
      <c r="AN135" s="2281">
        <f t="shared" si="1"/>
        <v>0</v>
      </c>
      <c r="AO135" s="466"/>
      <c r="AP135" s="466"/>
      <c r="AQ135" s="466"/>
      <c r="AR135" s="466"/>
      <c r="AS135" s="466"/>
      <c r="AT135" s="466"/>
      <c r="AU135" s="466"/>
      <c r="AV135" s="466"/>
      <c r="AW135" s="487"/>
      <c r="AX135" s="466"/>
      <c r="AY135" s="466"/>
      <c r="AZ135" s="466"/>
      <c r="BA135" s="99"/>
    </row>
    <row r="136" spans="1:53" ht="38.25" hidden="1" x14ac:dyDescent="0.25">
      <c r="A136" s="2878"/>
      <c r="B136" s="479" t="s">
        <v>752</v>
      </c>
      <c r="C136" s="2835"/>
      <c r="D136" s="2835"/>
      <c r="E136" s="198" t="s">
        <v>798</v>
      </c>
      <c r="F136" s="108" t="s">
        <v>797</v>
      </c>
      <c r="G136" s="108" t="s">
        <v>124</v>
      </c>
      <c r="H136" s="108">
        <v>1</v>
      </c>
      <c r="I136" s="477">
        <v>0</v>
      </c>
      <c r="J136" s="476" t="s">
        <v>796</v>
      </c>
      <c r="K136" s="102"/>
      <c r="L136" s="102"/>
      <c r="M136" s="102"/>
      <c r="N136" s="486" t="s">
        <v>764</v>
      </c>
      <c r="O136" s="101"/>
      <c r="P136" s="101"/>
      <c r="Q136" s="102"/>
      <c r="R136" s="102"/>
      <c r="S136" s="102"/>
      <c r="T136" s="102"/>
      <c r="U136" s="102"/>
      <c r="V136" s="102"/>
      <c r="W136" s="102"/>
      <c r="X136" s="102"/>
      <c r="Y136" s="102"/>
      <c r="Z136" s="268"/>
      <c r="AA136" s="466"/>
      <c r="AB136" s="2323"/>
      <c r="AC136" s="490"/>
      <c r="AD136" s="493">
        <v>15000000</v>
      </c>
      <c r="AE136" s="466"/>
      <c r="AF136" s="466"/>
      <c r="AG136" s="466"/>
      <c r="AH136" s="543">
        <f t="shared" si="0"/>
        <v>15000000</v>
      </c>
      <c r="AI136" s="493">
        <f>193000000-34600+26000000</f>
        <v>218965400</v>
      </c>
      <c r="AJ136" s="466"/>
      <c r="AK136" s="466"/>
      <c r="AL136" s="466"/>
      <c r="AM136" s="466"/>
      <c r="AN136" s="2281">
        <f t="shared" si="1"/>
        <v>218965400</v>
      </c>
      <c r="AO136" s="466"/>
      <c r="AP136" s="466"/>
      <c r="AQ136" s="466"/>
      <c r="AR136" s="466"/>
      <c r="AS136" s="466"/>
      <c r="AT136" s="466"/>
      <c r="AU136" s="466"/>
      <c r="AV136" s="466"/>
      <c r="AW136" s="487"/>
      <c r="AX136" s="466"/>
      <c r="AY136" s="466"/>
      <c r="AZ136" s="466"/>
      <c r="BA136" s="99"/>
    </row>
    <row r="137" spans="1:53" ht="38.25" hidden="1" x14ac:dyDescent="0.25">
      <c r="A137" s="2878"/>
      <c r="B137" s="479" t="s">
        <v>752</v>
      </c>
      <c r="C137" s="2835"/>
      <c r="D137" s="2835"/>
      <c r="E137" s="198" t="s">
        <v>795</v>
      </c>
      <c r="F137" s="108" t="s">
        <v>470</v>
      </c>
      <c r="G137" s="492">
        <v>0</v>
      </c>
      <c r="H137" s="492">
        <v>1</v>
      </c>
      <c r="I137" s="491">
        <v>0.3</v>
      </c>
      <c r="J137" s="171"/>
      <c r="K137" s="102"/>
      <c r="L137" s="102"/>
      <c r="M137" s="102"/>
      <c r="N137" s="486" t="s">
        <v>764</v>
      </c>
      <c r="O137" s="101"/>
      <c r="P137" s="101"/>
      <c r="Q137" s="102"/>
      <c r="R137" s="102"/>
      <c r="S137" s="102"/>
      <c r="T137" s="102"/>
      <c r="U137" s="102"/>
      <c r="V137" s="102"/>
      <c r="W137" s="102"/>
      <c r="X137" s="102"/>
      <c r="Y137" s="102"/>
      <c r="Z137" s="268"/>
      <c r="AA137" s="466"/>
      <c r="AB137" s="2323"/>
      <c r="AC137" s="490"/>
      <c r="AD137" s="466"/>
      <c r="AE137" s="466"/>
      <c r="AF137" s="466"/>
      <c r="AG137" s="466"/>
      <c r="AH137" s="543">
        <f t="shared" si="0"/>
        <v>0</v>
      </c>
      <c r="AI137" s="487"/>
      <c r="AJ137" s="466"/>
      <c r="AK137" s="466"/>
      <c r="AL137" s="466"/>
      <c r="AM137" s="466"/>
      <c r="AN137" s="2281">
        <f t="shared" si="1"/>
        <v>0</v>
      </c>
      <c r="AO137" s="466"/>
      <c r="AP137" s="466"/>
      <c r="AQ137" s="466"/>
      <c r="AR137" s="466"/>
      <c r="AS137" s="466"/>
      <c r="AT137" s="466"/>
      <c r="AU137" s="466"/>
      <c r="AV137" s="466"/>
      <c r="AW137" s="487"/>
      <c r="AX137" s="466"/>
      <c r="AY137" s="466"/>
      <c r="AZ137" s="466"/>
      <c r="BA137" s="99"/>
    </row>
    <row r="138" spans="1:53" ht="38.25" hidden="1" x14ac:dyDescent="0.25">
      <c r="A138" s="2878"/>
      <c r="B138" s="479" t="s">
        <v>752</v>
      </c>
      <c r="C138" s="2835"/>
      <c r="D138" s="2835"/>
      <c r="E138" s="198" t="s">
        <v>794</v>
      </c>
      <c r="F138" s="108" t="s">
        <v>129</v>
      </c>
      <c r="G138" s="120">
        <v>0</v>
      </c>
      <c r="H138" s="120">
        <v>0.2</v>
      </c>
      <c r="I138" s="436">
        <v>0</v>
      </c>
      <c r="J138" s="171"/>
      <c r="K138" s="102"/>
      <c r="L138" s="102"/>
      <c r="M138" s="102"/>
      <c r="N138" s="486" t="s">
        <v>764</v>
      </c>
      <c r="O138" s="101"/>
      <c r="P138" s="101"/>
      <c r="Q138" s="102"/>
      <c r="R138" s="102"/>
      <c r="S138" s="102"/>
      <c r="T138" s="102"/>
      <c r="U138" s="102"/>
      <c r="V138" s="102"/>
      <c r="W138" s="102"/>
      <c r="X138" s="102"/>
      <c r="Y138" s="102"/>
      <c r="Z138" s="268"/>
      <c r="AA138" s="466"/>
      <c r="AB138" s="2323"/>
      <c r="AC138" s="490"/>
      <c r="AD138" s="466"/>
      <c r="AE138" s="466"/>
      <c r="AF138" s="466"/>
      <c r="AG138" s="466"/>
      <c r="AH138" s="543">
        <f t="shared" si="0"/>
        <v>0</v>
      </c>
      <c r="AI138" s="487"/>
      <c r="AJ138" s="466"/>
      <c r="AK138" s="466"/>
      <c r="AL138" s="466"/>
      <c r="AM138" s="466"/>
      <c r="AN138" s="2281">
        <f t="shared" si="1"/>
        <v>0</v>
      </c>
      <c r="AO138" s="466"/>
      <c r="AP138" s="466"/>
      <c r="AQ138" s="466"/>
      <c r="AR138" s="466"/>
      <c r="AS138" s="466"/>
      <c r="AT138" s="466"/>
      <c r="AU138" s="466"/>
      <c r="AV138" s="466"/>
      <c r="AW138" s="487"/>
      <c r="AX138" s="466"/>
      <c r="AY138" s="466"/>
      <c r="AZ138" s="466"/>
      <c r="BA138" s="99"/>
    </row>
    <row r="139" spans="1:53" ht="84" hidden="1" customHeight="1" thickBot="1" x14ac:dyDescent="0.3">
      <c r="A139" s="2878"/>
      <c r="B139" s="479" t="s">
        <v>752</v>
      </c>
      <c r="C139" s="2835"/>
      <c r="D139" s="2835"/>
      <c r="E139" s="198" t="s">
        <v>793</v>
      </c>
      <c r="F139" s="108" t="s">
        <v>792</v>
      </c>
      <c r="G139" s="108">
        <v>1</v>
      </c>
      <c r="H139" s="108">
        <v>4</v>
      </c>
      <c r="I139" s="107">
        <v>1</v>
      </c>
      <c r="J139" s="476" t="s">
        <v>791</v>
      </c>
      <c r="K139" s="2315" t="s">
        <v>513</v>
      </c>
      <c r="L139" s="261">
        <v>2185</v>
      </c>
      <c r="M139" s="2315">
        <v>2</v>
      </c>
      <c r="N139" s="123" t="s">
        <v>746</v>
      </c>
      <c r="O139" s="489" t="s">
        <v>790</v>
      </c>
      <c r="P139" s="489" t="s">
        <v>789</v>
      </c>
      <c r="Q139" s="102"/>
      <c r="R139" s="102"/>
      <c r="S139" s="102"/>
      <c r="T139" s="102"/>
      <c r="U139" s="102"/>
      <c r="V139" s="102"/>
      <c r="W139" s="114" t="s">
        <v>479</v>
      </c>
      <c r="X139" s="114" t="s">
        <v>479</v>
      </c>
      <c r="Y139" s="114" t="s">
        <v>479</v>
      </c>
      <c r="Z139" s="254" t="s">
        <v>788</v>
      </c>
      <c r="AA139" s="2322">
        <v>44028</v>
      </c>
      <c r="AB139" s="2323" t="s">
        <v>509</v>
      </c>
      <c r="AC139" s="243"/>
      <c r="AD139" s="242"/>
      <c r="AE139" s="242"/>
      <c r="AF139" s="242"/>
      <c r="AG139" s="242"/>
      <c r="AH139" s="543">
        <f t="shared" si="0"/>
        <v>0</v>
      </c>
      <c r="AI139" s="465">
        <v>106214163</v>
      </c>
      <c r="AJ139" s="242"/>
      <c r="AK139" s="242"/>
      <c r="AL139" s="242"/>
      <c r="AM139" s="242"/>
      <c r="AN139" s="2281">
        <f t="shared" si="1"/>
        <v>106214163</v>
      </c>
      <c r="AO139" s="242"/>
      <c r="AP139" s="242"/>
      <c r="AQ139" s="242"/>
      <c r="AR139" s="242"/>
      <c r="AS139" s="242"/>
      <c r="AT139" s="242"/>
      <c r="AU139" s="242"/>
      <c r="AV139" s="242"/>
      <c r="AW139" s="474"/>
      <c r="AX139" s="242"/>
      <c r="AY139" s="466"/>
      <c r="AZ139" s="466"/>
      <c r="BA139" s="99"/>
    </row>
    <row r="140" spans="1:53" ht="76.5" hidden="1" x14ac:dyDescent="0.25">
      <c r="A140" s="2878"/>
      <c r="B140" s="479" t="s">
        <v>752</v>
      </c>
      <c r="C140" s="2835"/>
      <c r="D140" s="2835"/>
      <c r="E140" s="198" t="s">
        <v>787</v>
      </c>
      <c r="F140" s="108" t="s">
        <v>786</v>
      </c>
      <c r="G140" s="108">
        <v>5</v>
      </c>
      <c r="H140" s="108">
        <v>7</v>
      </c>
      <c r="I140" s="477">
        <v>7</v>
      </c>
      <c r="J140" s="476" t="s">
        <v>785</v>
      </c>
      <c r="K140" s="2315" t="s">
        <v>513</v>
      </c>
      <c r="L140" s="261">
        <v>2185</v>
      </c>
      <c r="M140" s="2315">
        <v>2</v>
      </c>
      <c r="N140" s="470" t="s">
        <v>784</v>
      </c>
      <c r="O140" s="469" t="s">
        <v>783</v>
      </c>
      <c r="P140" s="469" t="s">
        <v>782</v>
      </c>
      <c r="Q140" s="475" t="s">
        <v>479</v>
      </c>
      <c r="R140" s="114" t="s">
        <v>479</v>
      </c>
      <c r="S140" s="114" t="s">
        <v>479</v>
      </c>
      <c r="T140" s="114" t="s">
        <v>479</v>
      </c>
      <c r="U140" s="114" t="s">
        <v>479</v>
      </c>
      <c r="V140" s="114" t="s">
        <v>479</v>
      </c>
      <c r="W140" s="114" t="s">
        <v>479</v>
      </c>
      <c r="X140" s="114" t="s">
        <v>479</v>
      </c>
      <c r="Y140" s="114" t="s">
        <v>479</v>
      </c>
      <c r="Z140" s="268"/>
      <c r="AA140" s="2322">
        <v>44028</v>
      </c>
      <c r="AB140" s="2323" t="s">
        <v>509</v>
      </c>
      <c r="AC140" s="243"/>
      <c r="AD140" s="242"/>
      <c r="AE140" s="242"/>
      <c r="AF140" s="242"/>
      <c r="AG140" s="242"/>
      <c r="AH140" s="543">
        <f t="shared" si="0"/>
        <v>0</v>
      </c>
      <c r="AI140" s="465">
        <v>264785837</v>
      </c>
      <c r="AJ140" s="242"/>
      <c r="AK140" s="466"/>
      <c r="AL140" s="466"/>
      <c r="AM140" s="466"/>
      <c r="AN140" s="2281">
        <f t="shared" si="1"/>
        <v>264785837</v>
      </c>
      <c r="AO140" s="466"/>
      <c r="AP140" s="466"/>
      <c r="AQ140" s="466"/>
      <c r="AR140" s="466"/>
      <c r="AS140" s="466"/>
      <c r="AT140" s="466"/>
      <c r="AU140" s="466"/>
      <c r="AV140" s="466"/>
      <c r="AW140" s="487"/>
      <c r="AX140" s="464">
        <v>142885000</v>
      </c>
      <c r="AY140" s="466"/>
      <c r="AZ140" s="466"/>
      <c r="BA140" s="99"/>
    </row>
    <row r="141" spans="1:53" ht="39" hidden="1" thickBot="1" x14ac:dyDescent="0.3">
      <c r="A141" s="2878"/>
      <c r="B141" s="479" t="s">
        <v>752</v>
      </c>
      <c r="C141" s="2836"/>
      <c r="D141" s="2835"/>
      <c r="E141" s="198" t="s">
        <v>781</v>
      </c>
      <c r="F141" s="108" t="s">
        <v>780</v>
      </c>
      <c r="G141" s="108" t="s">
        <v>124</v>
      </c>
      <c r="H141" s="108">
        <v>1</v>
      </c>
      <c r="I141" s="477">
        <v>0</v>
      </c>
      <c r="J141" s="476" t="s">
        <v>779</v>
      </c>
      <c r="K141" s="2315" t="s">
        <v>513</v>
      </c>
      <c r="L141" s="261">
        <v>2185</v>
      </c>
      <c r="M141" s="2315">
        <v>2</v>
      </c>
      <c r="N141" s="488" t="s">
        <v>755</v>
      </c>
      <c r="O141" s="469" t="s">
        <v>778</v>
      </c>
      <c r="P141" s="469" t="s">
        <v>438</v>
      </c>
      <c r="Q141" s="468"/>
      <c r="R141" s="102"/>
      <c r="S141" s="102"/>
      <c r="T141" s="102"/>
      <c r="U141" s="102"/>
      <c r="V141" s="114" t="s">
        <v>479</v>
      </c>
      <c r="W141" s="114" t="s">
        <v>479</v>
      </c>
      <c r="X141" s="114" t="s">
        <v>479</v>
      </c>
      <c r="Y141" s="114" t="s">
        <v>479</v>
      </c>
      <c r="Z141" s="254" t="s">
        <v>777</v>
      </c>
      <c r="AA141" s="2322">
        <v>44028</v>
      </c>
      <c r="AB141" s="2323" t="s">
        <v>509</v>
      </c>
      <c r="AC141" s="467">
        <v>17500000</v>
      </c>
      <c r="AD141" s="466"/>
      <c r="AE141" s="466"/>
      <c r="AF141" s="466"/>
      <c r="AG141" s="466"/>
      <c r="AH141" s="543">
        <f t="shared" si="0"/>
        <v>17500000</v>
      </c>
      <c r="AI141" s="487"/>
      <c r="AJ141" s="466"/>
      <c r="AK141" s="466"/>
      <c r="AL141" s="466"/>
      <c r="AM141" s="466"/>
      <c r="AN141" s="2281">
        <f t="shared" si="1"/>
        <v>0</v>
      </c>
      <c r="AO141" s="466"/>
      <c r="AP141" s="466"/>
      <c r="AQ141" s="466"/>
      <c r="AR141" s="466"/>
      <c r="AS141" s="466"/>
      <c r="AT141" s="466"/>
      <c r="AU141" s="466"/>
      <c r="AV141" s="466"/>
      <c r="AW141" s="487"/>
      <c r="AX141" s="466"/>
      <c r="AY141" s="466"/>
      <c r="AZ141" s="466"/>
      <c r="BA141" s="99"/>
    </row>
    <row r="142" spans="1:53" ht="38.25" hidden="1" customHeight="1" x14ac:dyDescent="0.25">
      <c r="A142" s="2878"/>
      <c r="B142" s="479" t="s">
        <v>752</v>
      </c>
      <c r="C142" s="2873" t="s">
        <v>776</v>
      </c>
      <c r="D142" s="2835"/>
      <c r="E142" s="198" t="s">
        <v>775</v>
      </c>
      <c r="F142" s="108" t="s">
        <v>774</v>
      </c>
      <c r="G142" s="108" t="s">
        <v>124</v>
      </c>
      <c r="H142" s="108">
        <v>18</v>
      </c>
      <c r="I142" s="477">
        <v>0</v>
      </c>
      <c r="J142" s="171"/>
      <c r="K142" s="102"/>
      <c r="L142" s="102"/>
      <c r="M142" s="102"/>
      <c r="N142" s="486" t="s">
        <v>764</v>
      </c>
      <c r="P142" s="242"/>
      <c r="Q142" s="468"/>
      <c r="R142" s="102"/>
      <c r="S142" s="102"/>
      <c r="T142" s="102"/>
      <c r="U142" s="102"/>
      <c r="V142" s="102"/>
      <c r="W142" s="102"/>
      <c r="X142" s="102"/>
      <c r="Y142" s="102"/>
      <c r="Z142" s="268"/>
      <c r="AA142" s="234"/>
      <c r="AB142" s="234"/>
      <c r="AC142" s="243"/>
      <c r="AD142" s="234"/>
      <c r="AE142" s="234"/>
      <c r="AF142" s="234"/>
      <c r="AG142" s="234"/>
      <c r="AH142" s="543">
        <f t="shared" si="0"/>
        <v>0</v>
      </c>
      <c r="AI142" s="235"/>
      <c r="AJ142" s="234"/>
      <c r="AK142" s="234"/>
      <c r="AL142" s="234"/>
      <c r="AM142" s="234"/>
      <c r="AN142" s="2281">
        <f t="shared" si="1"/>
        <v>0</v>
      </c>
      <c r="AO142" s="234"/>
      <c r="AP142" s="234"/>
      <c r="AQ142" s="234"/>
      <c r="AR142" s="234"/>
      <c r="AS142" s="234"/>
      <c r="AT142" s="234"/>
      <c r="AU142" s="234"/>
      <c r="AV142" s="234"/>
      <c r="AW142" s="235"/>
      <c r="AX142" s="234"/>
      <c r="AY142" s="234"/>
      <c r="AZ142" s="234"/>
      <c r="BA142" s="99"/>
    </row>
    <row r="143" spans="1:53" ht="77.25" hidden="1" thickBot="1" x14ac:dyDescent="0.3">
      <c r="A143" s="2878"/>
      <c r="B143" s="479" t="s">
        <v>752</v>
      </c>
      <c r="C143" s="2835"/>
      <c r="D143" s="2835"/>
      <c r="E143" s="198" t="s">
        <v>773</v>
      </c>
      <c r="F143" s="108" t="s">
        <v>772</v>
      </c>
      <c r="G143" s="108">
        <v>20</v>
      </c>
      <c r="H143" s="108">
        <v>24</v>
      </c>
      <c r="I143" s="477">
        <v>1</v>
      </c>
      <c r="J143" s="476" t="s">
        <v>771</v>
      </c>
      <c r="K143" s="2315" t="s">
        <v>513</v>
      </c>
      <c r="L143" s="261">
        <v>2185</v>
      </c>
      <c r="M143" s="2315">
        <v>2</v>
      </c>
      <c r="N143" s="485" t="s">
        <v>770</v>
      </c>
      <c r="O143" s="469" t="s">
        <v>769</v>
      </c>
      <c r="P143" s="481" t="s">
        <v>768</v>
      </c>
      <c r="Q143" s="475" t="s">
        <v>479</v>
      </c>
      <c r="R143" s="102"/>
      <c r="S143" s="102"/>
      <c r="T143" s="102"/>
      <c r="U143" s="102"/>
      <c r="V143" s="114" t="s">
        <v>479</v>
      </c>
      <c r="W143" s="114" t="s">
        <v>479</v>
      </c>
      <c r="X143" s="114" t="s">
        <v>479</v>
      </c>
      <c r="Y143" s="114" t="s">
        <v>479</v>
      </c>
      <c r="Z143" s="254" t="s">
        <v>767</v>
      </c>
      <c r="AA143" s="2322">
        <v>44028</v>
      </c>
      <c r="AB143" s="2323" t="s">
        <v>509</v>
      </c>
      <c r="AC143" s="467">
        <v>656641000</v>
      </c>
      <c r="AD143" s="464">
        <v>51900000</v>
      </c>
      <c r="AE143" s="234"/>
      <c r="AF143" s="234"/>
      <c r="AG143" s="234"/>
      <c r="AH143" s="543">
        <f t="shared" si="0"/>
        <v>708541000</v>
      </c>
      <c r="AI143" s="235"/>
      <c r="AJ143" s="464">
        <v>18100000</v>
      </c>
      <c r="AK143" s="234"/>
      <c r="AL143" s="234"/>
      <c r="AM143" s="234"/>
      <c r="AN143" s="2281">
        <f t="shared" si="1"/>
        <v>18100000</v>
      </c>
      <c r="AO143" s="234"/>
      <c r="AP143" s="234"/>
      <c r="AQ143" s="234"/>
      <c r="AR143" s="234"/>
      <c r="AS143" s="234"/>
      <c r="AT143" s="234"/>
      <c r="AU143" s="234"/>
      <c r="AV143" s="234"/>
      <c r="AW143" s="465">
        <v>656641000</v>
      </c>
      <c r="AX143" s="234"/>
      <c r="AY143" s="234"/>
      <c r="AZ143" s="234"/>
      <c r="BA143" s="99"/>
    </row>
    <row r="144" spans="1:53" ht="38.25" hidden="1" x14ac:dyDescent="0.25">
      <c r="A144" s="2878"/>
      <c r="B144" s="479" t="s">
        <v>752</v>
      </c>
      <c r="C144" s="2835"/>
      <c r="D144" s="2835"/>
      <c r="E144" s="198" t="s">
        <v>766</v>
      </c>
      <c r="F144" s="108" t="s">
        <v>765</v>
      </c>
      <c r="G144" s="120">
        <v>0.6</v>
      </c>
      <c r="H144" s="120">
        <v>1</v>
      </c>
      <c r="I144" s="477">
        <v>0</v>
      </c>
      <c r="J144" s="171"/>
      <c r="K144" s="102"/>
      <c r="L144" s="102"/>
      <c r="M144" s="102"/>
      <c r="N144" s="484" t="s">
        <v>764</v>
      </c>
      <c r="O144" s="242"/>
      <c r="P144" s="242"/>
      <c r="Q144" s="468"/>
      <c r="R144" s="102"/>
      <c r="S144" s="102"/>
      <c r="T144" s="102"/>
      <c r="U144" s="102"/>
      <c r="V144" s="102"/>
      <c r="W144" s="102"/>
      <c r="X144" s="102"/>
      <c r="Y144" s="102"/>
      <c r="Z144" s="268"/>
      <c r="AA144" s="234"/>
      <c r="AB144" s="234"/>
      <c r="AC144" s="236"/>
      <c r="AD144" s="234"/>
      <c r="AE144" s="234"/>
      <c r="AF144" s="234"/>
      <c r="AG144" s="234"/>
      <c r="AH144" s="543">
        <f t="shared" si="0"/>
        <v>0</v>
      </c>
      <c r="AI144" s="235"/>
      <c r="AJ144" s="234"/>
      <c r="AK144" s="234"/>
      <c r="AL144" s="234"/>
      <c r="AM144" s="234"/>
      <c r="AN144" s="2281">
        <f t="shared" si="1"/>
        <v>0</v>
      </c>
      <c r="AO144" s="234"/>
      <c r="AP144" s="234"/>
      <c r="AQ144" s="234"/>
      <c r="AR144" s="234"/>
      <c r="AS144" s="234"/>
      <c r="AT144" s="234"/>
      <c r="AU144" s="234"/>
      <c r="AV144" s="234"/>
      <c r="AW144" s="235"/>
      <c r="AX144" s="234"/>
      <c r="AY144" s="234"/>
      <c r="AZ144" s="234"/>
      <c r="BA144" s="99"/>
    </row>
    <row r="145" spans="1:53" ht="51" hidden="1" x14ac:dyDescent="0.25">
      <c r="A145" s="2878"/>
      <c r="B145" s="479" t="s">
        <v>752</v>
      </c>
      <c r="C145" s="2835"/>
      <c r="D145" s="2835"/>
      <c r="E145" s="483" t="s">
        <v>763</v>
      </c>
      <c r="F145" s="198" t="s">
        <v>762</v>
      </c>
      <c r="G145" s="482">
        <v>9</v>
      </c>
      <c r="H145" s="482">
        <v>15</v>
      </c>
      <c r="I145" s="477">
        <v>1</v>
      </c>
      <c r="J145" s="476" t="s">
        <v>761</v>
      </c>
      <c r="K145" s="2315" t="s">
        <v>513</v>
      </c>
      <c r="L145" s="261">
        <v>2185</v>
      </c>
      <c r="M145" s="2315">
        <v>2</v>
      </c>
      <c r="N145" s="470" t="s">
        <v>760</v>
      </c>
      <c r="O145" s="469" t="s">
        <v>759</v>
      </c>
      <c r="P145" s="481" t="s">
        <v>758</v>
      </c>
      <c r="Q145" s="475" t="s">
        <v>479</v>
      </c>
      <c r="R145" s="102"/>
      <c r="S145" s="102"/>
      <c r="T145" s="102"/>
      <c r="U145" s="114"/>
      <c r="V145" s="114" t="s">
        <v>479</v>
      </c>
      <c r="W145" s="114" t="s">
        <v>479</v>
      </c>
      <c r="X145" s="114" t="s">
        <v>479</v>
      </c>
      <c r="Y145" s="114" t="s">
        <v>479</v>
      </c>
      <c r="Z145" s="268"/>
      <c r="AA145" s="2322">
        <v>44028</v>
      </c>
      <c r="AB145" s="2323" t="s">
        <v>509</v>
      </c>
      <c r="AC145" s="467">
        <v>132498560</v>
      </c>
      <c r="AD145" s="464">
        <v>75000000</v>
      </c>
      <c r="AE145" s="234"/>
      <c r="AF145" s="234"/>
      <c r="AG145" s="234"/>
      <c r="AH145" s="543">
        <f t="shared" si="0"/>
        <v>207498560</v>
      </c>
      <c r="AI145" s="235"/>
      <c r="AJ145" s="464">
        <v>80000000</v>
      </c>
      <c r="AK145" s="234"/>
      <c r="AL145" s="234"/>
      <c r="AM145" s="234"/>
      <c r="AN145" s="2281">
        <f t="shared" si="1"/>
        <v>80000000</v>
      </c>
      <c r="AO145" s="234"/>
      <c r="AP145" s="234"/>
      <c r="AQ145" s="234"/>
      <c r="AR145" s="234"/>
      <c r="AS145" s="234"/>
      <c r="AT145" s="234"/>
      <c r="AU145" s="234"/>
      <c r="AV145" s="234"/>
      <c r="AW145" s="480">
        <v>65749000</v>
      </c>
      <c r="AX145" s="234"/>
      <c r="AY145" s="234"/>
      <c r="AZ145" s="234"/>
      <c r="BA145" s="99"/>
    </row>
    <row r="146" spans="1:53" ht="77.25" hidden="1" thickBot="1" x14ac:dyDescent="0.3">
      <c r="A146" s="2878"/>
      <c r="B146" s="479" t="s">
        <v>752</v>
      </c>
      <c r="C146" s="2836"/>
      <c r="D146" s="2836"/>
      <c r="E146" s="198" t="s">
        <v>757</v>
      </c>
      <c r="F146" s="473" t="s">
        <v>129</v>
      </c>
      <c r="G146" s="478">
        <v>0.7</v>
      </c>
      <c r="H146" s="478">
        <v>1</v>
      </c>
      <c r="I146" s="477">
        <v>0.1</v>
      </c>
      <c r="J146" s="476" t="s">
        <v>756</v>
      </c>
      <c r="K146" s="2315" t="s">
        <v>513</v>
      </c>
      <c r="L146" s="261">
        <v>2185</v>
      </c>
      <c r="M146" s="2315">
        <v>2</v>
      </c>
      <c r="N146" s="470" t="s">
        <v>755</v>
      </c>
      <c r="O146" s="469" t="s">
        <v>754</v>
      </c>
      <c r="P146" s="257" t="s">
        <v>753</v>
      </c>
      <c r="Q146" s="475" t="s">
        <v>479</v>
      </c>
      <c r="R146" s="114" t="s">
        <v>479</v>
      </c>
      <c r="S146" s="114" t="s">
        <v>479</v>
      </c>
      <c r="T146" s="114" t="s">
        <v>479</v>
      </c>
      <c r="U146" s="114" t="s">
        <v>479</v>
      </c>
      <c r="V146" s="114" t="s">
        <v>479</v>
      </c>
      <c r="W146" s="114" t="s">
        <v>479</v>
      </c>
      <c r="X146" s="114" t="s">
        <v>479</v>
      </c>
      <c r="Y146" s="114" t="s">
        <v>479</v>
      </c>
      <c r="Z146" s="268"/>
      <c r="AA146" s="2322">
        <v>44028</v>
      </c>
      <c r="AB146" s="2323" t="s">
        <v>509</v>
      </c>
      <c r="AC146" s="467">
        <v>55561588.609999999</v>
      </c>
      <c r="AD146" s="464">
        <v>333795679</v>
      </c>
      <c r="AE146" s="242"/>
      <c r="AF146" s="242"/>
      <c r="AG146" s="242"/>
      <c r="AH146" s="543">
        <f t="shared" si="0"/>
        <v>389357267.61000001</v>
      </c>
      <c r="AI146" s="474"/>
      <c r="AJ146" s="242"/>
      <c r="AK146" s="242"/>
      <c r="AL146" s="242"/>
      <c r="AM146" s="242"/>
      <c r="AN146" s="2281">
        <f t="shared" si="1"/>
        <v>0</v>
      </c>
      <c r="AO146" s="242"/>
      <c r="AP146" s="242"/>
      <c r="AQ146" s="242"/>
      <c r="AR146" s="242"/>
      <c r="AS146" s="242"/>
      <c r="AT146" s="242"/>
      <c r="AU146" s="242"/>
      <c r="AV146" s="242"/>
      <c r="AW146" s="474"/>
      <c r="AX146" s="234"/>
      <c r="AY146" s="234"/>
      <c r="AZ146" s="234"/>
      <c r="BA146" s="99"/>
    </row>
    <row r="147" spans="1:53" ht="51.75" hidden="1" customHeight="1" thickBot="1" x14ac:dyDescent="0.3">
      <c r="A147" s="2878"/>
      <c r="B147" s="2907" t="s">
        <v>752</v>
      </c>
      <c r="C147" s="2885" t="s">
        <v>751</v>
      </c>
      <c r="D147" s="2885" t="s">
        <v>750</v>
      </c>
      <c r="E147" s="473" t="s">
        <v>749</v>
      </c>
      <c r="F147" s="108" t="s">
        <v>748</v>
      </c>
      <c r="G147" s="108">
        <v>1</v>
      </c>
      <c r="H147" s="108">
        <v>5</v>
      </c>
      <c r="I147" s="472">
        <v>0</v>
      </c>
      <c r="J147" s="471" t="s">
        <v>747</v>
      </c>
      <c r="K147" s="2315" t="s">
        <v>513</v>
      </c>
      <c r="L147" s="261">
        <v>2185</v>
      </c>
      <c r="M147" s="2315">
        <v>2</v>
      </c>
      <c r="N147" s="470" t="s">
        <v>746</v>
      </c>
      <c r="O147" s="469" t="s">
        <v>745</v>
      </c>
      <c r="P147" s="257" t="s">
        <v>744</v>
      </c>
      <c r="Q147" s="468"/>
      <c r="R147" s="102"/>
      <c r="S147" s="102"/>
      <c r="T147" s="114" t="s">
        <v>479</v>
      </c>
      <c r="U147" s="114" t="s">
        <v>479</v>
      </c>
      <c r="V147" s="114" t="s">
        <v>479</v>
      </c>
      <c r="W147" s="114" t="s">
        <v>479</v>
      </c>
      <c r="X147" s="114" t="s">
        <v>479</v>
      </c>
      <c r="Y147" s="114" t="s">
        <v>479</v>
      </c>
      <c r="Z147" s="268"/>
      <c r="AA147" s="2322">
        <v>44028</v>
      </c>
      <c r="AB147" s="2323" t="s">
        <v>509</v>
      </c>
      <c r="AC147" s="467">
        <f>222865960+20000000</f>
        <v>242865960</v>
      </c>
      <c r="AD147" s="466"/>
      <c r="AE147" s="466"/>
      <c r="AF147" s="466"/>
      <c r="AG147" s="466"/>
      <c r="AH147" s="543">
        <f t="shared" si="0"/>
        <v>242865960</v>
      </c>
      <c r="AI147" s="465">
        <v>90000000</v>
      </c>
      <c r="AJ147" s="464">
        <v>192876170</v>
      </c>
      <c r="AK147" s="234"/>
      <c r="AL147" s="234"/>
      <c r="AM147" s="234"/>
      <c r="AN147" s="2281">
        <f t="shared" si="1"/>
        <v>282876170</v>
      </c>
      <c r="AO147" s="234"/>
      <c r="AP147" s="234"/>
      <c r="AQ147" s="234"/>
      <c r="AR147" s="234"/>
      <c r="AS147" s="234"/>
      <c r="AT147" s="234"/>
      <c r="AU147" s="234"/>
      <c r="AV147" s="234"/>
      <c r="AW147" s="235"/>
      <c r="AX147" s="234"/>
      <c r="AY147" s="234"/>
      <c r="AZ147" s="234"/>
      <c r="BA147" s="99"/>
    </row>
    <row r="148" spans="1:53" ht="25.5" hidden="1" customHeight="1" x14ac:dyDescent="0.25">
      <c r="A148" s="2878"/>
      <c r="B148" s="2908"/>
      <c r="C148" s="2886"/>
      <c r="D148" s="2886"/>
      <c r="E148" s="450" t="s">
        <v>743</v>
      </c>
      <c r="F148" s="449" t="s">
        <v>659</v>
      </c>
      <c r="G148" s="455">
        <v>0.3</v>
      </c>
      <c r="H148" s="455">
        <v>1</v>
      </c>
      <c r="I148" s="440">
        <v>0</v>
      </c>
      <c r="J148" s="102"/>
      <c r="K148" s="102"/>
      <c r="L148" s="102"/>
      <c r="M148" s="102"/>
      <c r="N148" s="101"/>
      <c r="O148" s="230"/>
      <c r="P148" s="230"/>
      <c r="Q148" s="101"/>
      <c r="R148" s="101"/>
      <c r="S148" s="101"/>
      <c r="T148" s="101"/>
      <c r="U148" s="101"/>
      <c r="V148" s="101"/>
      <c r="W148" s="101"/>
      <c r="X148" s="101"/>
      <c r="Y148" s="101"/>
      <c r="Z148" s="268"/>
      <c r="AA148" s="234"/>
      <c r="AB148" s="237"/>
      <c r="AC148" s="236"/>
      <c r="AD148" s="234"/>
      <c r="AE148" s="234"/>
      <c r="AF148" s="234"/>
      <c r="AG148" s="234"/>
      <c r="AH148" s="543">
        <f t="shared" si="0"/>
        <v>0</v>
      </c>
      <c r="AI148" s="235"/>
      <c r="AJ148" s="234"/>
      <c r="AK148" s="234"/>
      <c r="AL148" s="234"/>
      <c r="AM148" s="234"/>
      <c r="AN148" s="2281">
        <f t="shared" si="1"/>
        <v>0</v>
      </c>
      <c r="AO148" s="234"/>
      <c r="AP148" s="234"/>
      <c r="AQ148" s="234"/>
      <c r="AR148" s="234"/>
      <c r="AS148" s="234"/>
      <c r="AT148" s="234"/>
      <c r="AU148" s="234"/>
      <c r="AV148" s="234"/>
      <c r="AW148" s="235"/>
      <c r="AX148" s="234"/>
      <c r="AY148" s="234"/>
      <c r="AZ148" s="234"/>
      <c r="BA148" s="99"/>
    </row>
    <row r="149" spans="1:53" ht="15.75" hidden="1" customHeight="1" x14ac:dyDescent="0.25">
      <c r="A149" s="2878"/>
      <c r="B149" s="2908"/>
      <c r="C149" s="2886"/>
      <c r="D149" s="2886"/>
      <c r="E149" s="450" t="s">
        <v>742</v>
      </c>
      <c r="F149" s="449" t="s">
        <v>129</v>
      </c>
      <c r="G149" s="456" t="s">
        <v>124</v>
      </c>
      <c r="H149" s="455">
        <v>1</v>
      </c>
      <c r="I149" s="440">
        <v>0.2</v>
      </c>
      <c r="J149" s="176"/>
      <c r="K149" s="102"/>
      <c r="L149" s="102"/>
      <c r="M149" s="102"/>
      <c r="N149" s="101"/>
      <c r="O149" s="101"/>
      <c r="P149" s="101"/>
      <c r="Q149" s="101"/>
      <c r="R149" s="101"/>
      <c r="S149" s="101"/>
      <c r="T149" s="101"/>
      <c r="U149" s="101"/>
      <c r="V149" s="101"/>
      <c r="W149" s="101"/>
      <c r="X149" s="101"/>
      <c r="Y149" s="101"/>
      <c r="Z149" s="268"/>
      <c r="AA149" s="234"/>
      <c r="AB149" s="237"/>
      <c r="AC149" s="236"/>
      <c r="AD149" s="234"/>
      <c r="AE149" s="234"/>
      <c r="AF149" s="234"/>
      <c r="AG149" s="234"/>
      <c r="AH149" s="543">
        <f t="shared" si="0"/>
        <v>0</v>
      </c>
      <c r="AI149" s="235"/>
      <c r="AJ149" s="234"/>
      <c r="AK149" s="234"/>
      <c r="AL149" s="234"/>
      <c r="AM149" s="234"/>
      <c r="AN149" s="2281">
        <f t="shared" si="1"/>
        <v>0</v>
      </c>
      <c r="AO149" s="234"/>
      <c r="AP149" s="234"/>
      <c r="AQ149" s="234"/>
      <c r="AR149" s="234"/>
      <c r="AS149" s="234"/>
      <c r="AT149" s="234"/>
      <c r="AU149" s="234"/>
      <c r="AV149" s="234"/>
      <c r="AW149" s="235"/>
      <c r="AX149" s="234"/>
      <c r="AY149" s="234"/>
      <c r="AZ149" s="234"/>
      <c r="BA149" s="99"/>
    </row>
    <row r="150" spans="1:53" ht="15.75" hidden="1" customHeight="1" x14ac:dyDescent="0.25">
      <c r="A150" s="2878"/>
      <c r="B150" s="2908"/>
      <c r="C150" s="2886"/>
      <c r="D150" s="2886"/>
      <c r="E150" s="450" t="s">
        <v>741</v>
      </c>
      <c r="F150" s="449" t="s">
        <v>129</v>
      </c>
      <c r="G150" s="456" t="s">
        <v>124</v>
      </c>
      <c r="H150" s="455">
        <v>1</v>
      </c>
      <c r="I150" s="440">
        <v>0.2</v>
      </c>
      <c r="J150" s="176"/>
      <c r="K150" s="102"/>
      <c r="L150" s="102"/>
      <c r="M150" s="102"/>
      <c r="N150" s="101"/>
      <c r="O150" s="101"/>
      <c r="P150" s="101"/>
      <c r="Q150" s="101"/>
      <c r="R150" s="101"/>
      <c r="S150" s="101"/>
      <c r="T150" s="101"/>
      <c r="U150" s="101"/>
      <c r="V150" s="101"/>
      <c r="W150" s="101"/>
      <c r="X150" s="101"/>
      <c r="Y150" s="101"/>
      <c r="Z150" s="268"/>
      <c r="AA150" s="234"/>
      <c r="AB150" s="237"/>
      <c r="AC150" s="236"/>
      <c r="AD150" s="234"/>
      <c r="AE150" s="234"/>
      <c r="AF150" s="234"/>
      <c r="AG150" s="234"/>
      <c r="AH150" s="543">
        <f t="shared" si="0"/>
        <v>0</v>
      </c>
      <c r="AI150" s="235"/>
      <c r="AJ150" s="234"/>
      <c r="AK150" s="234"/>
      <c r="AL150" s="234"/>
      <c r="AM150" s="234"/>
      <c r="AN150" s="2281">
        <f t="shared" si="1"/>
        <v>0</v>
      </c>
      <c r="AO150" s="234"/>
      <c r="AP150" s="234"/>
      <c r="AQ150" s="234"/>
      <c r="AR150" s="234"/>
      <c r="AS150" s="234"/>
      <c r="AT150" s="234"/>
      <c r="AU150" s="234"/>
      <c r="AV150" s="234"/>
      <c r="AW150" s="235"/>
      <c r="AX150" s="234"/>
      <c r="AY150" s="234"/>
      <c r="AZ150" s="234"/>
      <c r="BA150" s="99"/>
    </row>
    <row r="151" spans="1:53" ht="15.75" hidden="1" customHeight="1" x14ac:dyDescent="0.25">
      <c r="A151" s="2878"/>
      <c r="B151" s="2908"/>
      <c r="C151" s="2886"/>
      <c r="D151" s="2886"/>
      <c r="E151" s="450" t="s">
        <v>740</v>
      </c>
      <c r="F151" s="449" t="s">
        <v>739</v>
      </c>
      <c r="G151" s="456" t="s">
        <v>124</v>
      </c>
      <c r="H151" s="455">
        <v>1</v>
      </c>
      <c r="I151" s="440">
        <v>0.1</v>
      </c>
      <c r="J151" s="176"/>
      <c r="K151" s="102"/>
      <c r="L151" s="102"/>
      <c r="M151" s="102"/>
      <c r="N151" s="101"/>
      <c r="O151" s="101"/>
      <c r="P151" s="101"/>
      <c r="Q151" s="101"/>
      <c r="R151" s="101"/>
      <c r="S151" s="101"/>
      <c r="T151" s="101"/>
      <c r="U151" s="101"/>
      <c r="V151" s="101"/>
      <c r="W151" s="101"/>
      <c r="X151" s="101"/>
      <c r="Y151" s="101"/>
      <c r="Z151" s="268"/>
      <c r="AA151" s="234"/>
      <c r="AB151" s="237"/>
      <c r="AC151" s="236"/>
      <c r="AD151" s="234"/>
      <c r="AE151" s="234"/>
      <c r="AF151" s="234"/>
      <c r="AG151" s="234"/>
      <c r="AH151" s="543">
        <f t="shared" si="0"/>
        <v>0</v>
      </c>
      <c r="AI151" s="235"/>
      <c r="AJ151" s="234"/>
      <c r="AK151" s="234"/>
      <c r="AL151" s="234"/>
      <c r="AM151" s="234"/>
      <c r="AN151" s="2281">
        <f t="shared" si="1"/>
        <v>0</v>
      </c>
      <c r="AO151" s="234"/>
      <c r="AP151" s="234"/>
      <c r="AQ151" s="234"/>
      <c r="AR151" s="234"/>
      <c r="AS151" s="234"/>
      <c r="AT151" s="234"/>
      <c r="AU151" s="234"/>
      <c r="AV151" s="234"/>
      <c r="AW151" s="235"/>
      <c r="AX151" s="234"/>
      <c r="AY151" s="234"/>
      <c r="AZ151" s="234"/>
      <c r="BA151" s="99"/>
    </row>
    <row r="152" spans="1:53" ht="102" hidden="1" customHeight="1" x14ac:dyDescent="0.25">
      <c r="A152" s="2878"/>
      <c r="B152" s="2908"/>
      <c r="C152" s="2886"/>
      <c r="D152" s="2886"/>
      <c r="E152" s="450" t="s">
        <v>738</v>
      </c>
      <c r="F152" s="449" t="s">
        <v>737</v>
      </c>
      <c r="G152" s="449">
        <v>1</v>
      </c>
      <c r="H152" s="441">
        <v>10</v>
      </c>
      <c r="I152" s="440">
        <v>1</v>
      </c>
      <c r="J152" s="176"/>
      <c r="K152" s="102"/>
      <c r="L152" s="102"/>
      <c r="M152" s="102"/>
      <c r="N152" s="101"/>
      <c r="O152" s="101"/>
      <c r="P152" s="101"/>
      <c r="Q152" s="101"/>
      <c r="R152" s="101"/>
      <c r="S152" s="101"/>
      <c r="T152" s="101"/>
      <c r="U152" s="101"/>
      <c r="V152" s="101"/>
      <c r="W152" s="101"/>
      <c r="X152" s="101"/>
      <c r="Y152" s="101"/>
      <c r="Z152" s="268"/>
      <c r="AA152" s="234"/>
      <c r="AB152" s="237"/>
      <c r="AC152" s="236"/>
      <c r="AD152" s="234"/>
      <c r="AE152" s="234"/>
      <c r="AF152" s="234"/>
      <c r="AG152" s="234"/>
      <c r="AH152" s="543">
        <f t="shared" si="0"/>
        <v>0</v>
      </c>
      <c r="AI152" s="235"/>
      <c r="AJ152" s="234"/>
      <c r="AK152" s="234"/>
      <c r="AL152" s="234"/>
      <c r="AM152" s="234"/>
      <c r="AN152" s="2281">
        <f t="shared" si="1"/>
        <v>0</v>
      </c>
      <c r="AO152" s="234"/>
      <c r="AP152" s="234"/>
      <c r="AQ152" s="234"/>
      <c r="AR152" s="234"/>
      <c r="AS152" s="234"/>
      <c r="AT152" s="234"/>
      <c r="AU152" s="234"/>
      <c r="AV152" s="234"/>
      <c r="AW152" s="235"/>
      <c r="AX152" s="234"/>
      <c r="AY152" s="234"/>
      <c r="AZ152" s="234"/>
      <c r="BA152" s="99"/>
    </row>
    <row r="153" spans="1:53" ht="15.75" hidden="1" customHeight="1" x14ac:dyDescent="0.25">
      <c r="A153" s="2878"/>
      <c r="B153" s="2908"/>
      <c r="C153" s="2886"/>
      <c r="D153" s="2886"/>
      <c r="E153" s="450" t="s">
        <v>736</v>
      </c>
      <c r="F153" s="449" t="s">
        <v>129</v>
      </c>
      <c r="G153" s="456" t="s">
        <v>124</v>
      </c>
      <c r="H153" s="455">
        <v>1</v>
      </c>
      <c r="I153" s="440">
        <v>0.2</v>
      </c>
      <c r="J153" s="176"/>
      <c r="K153" s="102"/>
      <c r="L153" s="102"/>
      <c r="M153" s="102"/>
      <c r="N153" s="101"/>
      <c r="O153" s="101"/>
      <c r="P153" s="101"/>
      <c r="Q153" s="101"/>
      <c r="R153" s="101"/>
      <c r="S153" s="101"/>
      <c r="T153" s="101"/>
      <c r="U153" s="101"/>
      <c r="V153" s="101"/>
      <c r="W153" s="101"/>
      <c r="X153" s="101"/>
      <c r="Y153" s="101"/>
      <c r="Z153" s="268"/>
      <c r="AA153" s="234"/>
      <c r="AB153" s="237"/>
      <c r="AC153" s="236"/>
      <c r="AD153" s="234"/>
      <c r="AE153" s="234"/>
      <c r="AF153" s="234"/>
      <c r="AG153" s="234"/>
      <c r="AH153" s="543">
        <f t="shared" si="0"/>
        <v>0</v>
      </c>
      <c r="AI153" s="235"/>
      <c r="AJ153" s="234"/>
      <c r="AK153" s="234"/>
      <c r="AL153" s="234"/>
      <c r="AM153" s="234"/>
      <c r="AN153" s="2281">
        <f t="shared" si="1"/>
        <v>0</v>
      </c>
      <c r="AO153" s="234"/>
      <c r="AP153" s="234"/>
      <c r="AQ153" s="234"/>
      <c r="AR153" s="234"/>
      <c r="AS153" s="234"/>
      <c r="AT153" s="234"/>
      <c r="AU153" s="234"/>
      <c r="AV153" s="234"/>
      <c r="AW153" s="235"/>
      <c r="AX153" s="234"/>
      <c r="AY153" s="234"/>
      <c r="AZ153" s="234"/>
      <c r="BA153" s="99"/>
    </row>
    <row r="154" spans="1:53" ht="15.75" hidden="1" customHeight="1" x14ac:dyDescent="0.25">
      <c r="A154" s="2878"/>
      <c r="B154" s="2908"/>
      <c r="C154" s="2886"/>
      <c r="D154" s="2886"/>
      <c r="E154" s="450" t="s">
        <v>735</v>
      </c>
      <c r="F154" s="449" t="s">
        <v>129</v>
      </c>
      <c r="G154" s="456" t="s">
        <v>124</v>
      </c>
      <c r="H154" s="455">
        <v>1</v>
      </c>
      <c r="I154" s="440">
        <v>0.15</v>
      </c>
      <c r="J154" s="176"/>
      <c r="K154" s="102"/>
      <c r="L154" s="102"/>
      <c r="M154" s="102"/>
      <c r="N154" s="101"/>
      <c r="O154" s="101"/>
      <c r="P154" s="101"/>
      <c r="Q154" s="101"/>
      <c r="R154" s="101"/>
      <c r="S154" s="101"/>
      <c r="T154" s="101"/>
      <c r="U154" s="101"/>
      <c r="V154" s="101"/>
      <c r="W154" s="101"/>
      <c r="X154" s="101"/>
      <c r="Y154" s="101"/>
      <c r="Z154" s="268"/>
      <c r="AA154" s="234"/>
      <c r="AB154" s="237"/>
      <c r="AC154" s="236"/>
      <c r="AD154" s="234"/>
      <c r="AE154" s="234"/>
      <c r="AF154" s="234"/>
      <c r="AG154" s="234"/>
      <c r="AH154" s="543">
        <f t="shared" si="0"/>
        <v>0</v>
      </c>
      <c r="AI154" s="235"/>
      <c r="AJ154" s="234"/>
      <c r="AK154" s="234"/>
      <c r="AL154" s="234"/>
      <c r="AM154" s="234"/>
      <c r="AN154" s="2281">
        <f t="shared" si="1"/>
        <v>0</v>
      </c>
      <c r="AO154" s="234"/>
      <c r="AP154" s="234"/>
      <c r="AQ154" s="234"/>
      <c r="AR154" s="234"/>
      <c r="AS154" s="234"/>
      <c r="AT154" s="234"/>
      <c r="AU154" s="234"/>
      <c r="AV154" s="234"/>
      <c r="AW154" s="235"/>
      <c r="AX154" s="234"/>
      <c r="AY154" s="234"/>
      <c r="AZ154" s="234"/>
      <c r="BA154" s="99"/>
    </row>
    <row r="155" spans="1:53" ht="15.75" hidden="1" customHeight="1" x14ac:dyDescent="0.25">
      <c r="A155" s="2878"/>
      <c r="B155" s="2908"/>
      <c r="C155" s="2886"/>
      <c r="D155" s="2886"/>
      <c r="E155" s="450" t="s">
        <v>734</v>
      </c>
      <c r="F155" s="449" t="s">
        <v>571</v>
      </c>
      <c r="G155" s="456">
        <v>20</v>
      </c>
      <c r="H155" s="463">
        <v>100</v>
      </c>
      <c r="I155" s="440">
        <v>25</v>
      </c>
      <c r="J155" s="176"/>
      <c r="K155" s="102"/>
      <c r="L155" s="102"/>
      <c r="M155" s="102"/>
      <c r="N155" s="101"/>
      <c r="O155" s="101"/>
      <c r="P155" s="101"/>
      <c r="Q155" s="101"/>
      <c r="R155" s="101"/>
      <c r="S155" s="101"/>
      <c r="T155" s="101"/>
      <c r="U155" s="101"/>
      <c r="V155" s="101"/>
      <c r="W155" s="101"/>
      <c r="X155" s="101"/>
      <c r="Y155" s="101"/>
      <c r="Z155" s="268"/>
      <c r="AA155" s="234"/>
      <c r="AB155" s="237"/>
      <c r="AC155" s="236"/>
      <c r="AD155" s="234"/>
      <c r="AE155" s="234"/>
      <c r="AF155" s="234"/>
      <c r="AG155" s="234"/>
      <c r="AH155" s="543">
        <f t="shared" si="0"/>
        <v>0</v>
      </c>
      <c r="AI155" s="235"/>
      <c r="AJ155" s="234"/>
      <c r="AK155" s="234"/>
      <c r="AL155" s="234"/>
      <c r="AM155" s="234"/>
      <c r="AN155" s="2281">
        <f t="shared" si="1"/>
        <v>0</v>
      </c>
      <c r="AO155" s="234"/>
      <c r="AP155" s="234"/>
      <c r="AQ155" s="234"/>
      <c r="AR155" s="234"/>
      <c r="AS155" s="234"/>
      <c r="AT155" s="234"/>
      <c r="AU155" s="234"/>
      <c r="AV155" s="234"/>
      <c r="AW155" s="235"/>
      <c r="AX155" s="234"/>
      <c r="AY155" s="234"/>
      <c r="AZ155" s="234"/>
      <c r="BA155" s="99"/>
    </row>
    <row r="156" spans="1:53" ht="15.75" hidden="1" customHeight="1" x14ac:dyDescent="0.25">
      <c r="A156" s="2878"/>
      <c r="B156" s="2908"/>
      <c r="C156" s="2886"/>
      <c r="D156" s="2886"/>
      <c r="E156" s="2329" t="s">
        <v>733</v>
      </c>
      <c r="F156" s="449" t="s">
        <v>470</v>
      </c>
      <c r="G156" s="462" t="s">
        <v>124</v>
      </c>
      <c r="H156" s="462">
        <v>1</v>
      </c>
      <c r="I156" s="443">
        <v>0</v>
      </c>
      <c r="J156" s="176"/>
      <c r="K156" s="102"/>
      <c r="L156" s="102"/>
      <c r="M156" s="102"/>
      <c r="N156" s="101"/>
      <c r="O156" s="101"/>
      <c r="P156" s="101"/>
      <c r="Q156" s="101"/>
      <c r="R156" s="101"/>
      <c r="S156" s="101"/>
      <c r="T156" s="101"/>
      <c r="U156" s="101"/>
      <c r="V156" s="101"/>
      <c r="W156" s="101"/>
      <c r="X156" s="101"/>
      <c r="Y156" s="101"/>
      <c r="Z156" s="268"/>
      <c r="AA156" s="234"/>
      <c r="AB156" s="237"/>
      <c r="AC156" s="236"/>
      <c r="AD156" s="234"/>
      <c r="AE156" s="234"/>
      <c r="AF156" s="234"/>
      <c r="AG156" s="234"/>
      <c r="AH156" s="543">
        <f t="shared" si="0"/>
        <v>0</v>
      </c>
      <c r="AI156" s="235"/>
      <c r="AJ156" s="234"/>
      <c r="AK156" s="234"/>
      <c r="AL156" s="234"/>
      <c r="AM156" s="234"/>
      <c r="AN156" s="2281">
        <f t="shared" si="1"/>
        <v>0</v>
      </c>
      <c r="AO156" s="234"/>
      <c r="AP156" s="234"/>
      <c r="AQ156" s="234"/>
      <c r="AR156" s="234"/>
      <c r="AS156" s="234"/>
      <c r="AT156" s="234"/>
      <c r="AU156" s="234"/>
      <c r="AV156" s="234"/>
      <c r="AW156" s="235"/>
      <c r="AX156" s="234"/>
      <c r="AY156" s="234"/>
      <c r="AZ156" s="234"/>
      <c r="BA156" s="99"/>
    </row>
    <row r="157" spans="1:53" ht="15.75" hidden="1" customHeight="1" x14ac:dyDescent="0.25">
      <c r="A157" s="2878"/>
      <c r="B157" s="2908"/>
      <c r="C157" s="2886"/>
      <c r="D157" s="2886"/>
      <c r="E157" s="450" t="s">
        <v>732</v>
      </c>
      <c r="F157" s="449" t="s">
        <v>129</v>
      </c>
      <c r="G157" s="456" t="s">
        <v>124</v>
      </c>
      <c r="H157" s="455">
        <v>1</v>
      </c>
      <c r="I157" s="440">
        <v>0.25</v>
      </c>
      <c r="J157" s="176"/>
      <c r="K157" s="102"/>
      <c r="L157" s="102"/>
      <c r="M157" s="102"/>
      <c r="N157" s="101"/>
      <c r="O157" s="101"/>
      <c r="P157" s="101"/>
      <c r="Q157" s="101"/>
      <c r="R157" s="101"/>
      <c r="S157" s="101"/>
      <c r="T157" s="101"/>
      <c r="U157" s="101"/>
      <c r="V157" s="101"/>
      <c r="W157" s="101"/>
      <c r="X157" s="101"/>
      <c r="Y157" s="101"/>
      <c r="Z157" s="268"/>
      <c r="AA157" s="234"/>
      <c r="AB157" s="237"/>
      <c r="AC157" s="236"/>
      <c r="AD157" s="234"/>
      <c r="AE157" s="234"/>
      <c r="AF157" s="234"/>
      <c r="AG157" s="234"/>
      <c r="AH157" s="543">
        <f t="shared" si="0"/>
        <v>0</v>
      </c>
      <c r="AI157" s="235"/>
      <c r="AJ157" s="234"/>
      <c r="AK157" s="234"/>
      <c r="AL157" s="234"/>
      <c r="AM157" s="234"/>
      <c r="AN157" s="2281">
        <f t="shared" si="1"/>
        <v>0</v>
      </c>
      <c r="AO157" s="234"/>
      <c r="AP157" s="234"/>
      <c r="AQ157" s="234"/>
      <c r="AR157" s="234"/>
      <c r="AS157" s="234"/>
      <c r="AT157" s="234"/>
      <c r="AU157" s="234"/>
      <c r="AV157" s="234"/>
      <c r="AW157" s="235"/>
      <c r="AX157" s="234"/>
      <c r="AY157" s="234"/>
      <c r="AZ157" s="234"/>
      <c r="BA157" s="99"/>
    </row>
    <row r="158" spans="1:53" ht="15.75" hidden="1" customHeight="1" x14ac:dyDescent="0.25">
      <c r="A158" s="2878"/>
      <c r="B158" s="2908"/>
      <c r="C158" s="2886"/>
      <c r="D158" s="2886"/>
      <c r="E158" s="450" t="s">
        <v>731</v>
      </c>
      <c r="F158" s="449" t="s">
        <v>129</v>
      </c>
      <c r="G158" s="456" t="s">
        <v>124</v>
      </c>
      <c r="H158" s="455">
        <v>1</v>
      </c>
      <c r="I158" s="443">
        <v>0.52</v>
      </c>
      <c r="J158" s="176"/>
      <c r="K158" s="102"/>
      <c r="L158" s="102"/>
      <c r="M158" s="102"/>
      <c r="N158" s="101"/>
      <c r="O158" s="101"/>
      <c r="P158" s="101"/>
      <c r="Q158" s="101"/>
      <c r="R158" s="101"/>
      <c r="S158" s="101"/>
      <c r="T158" s="101"/>
      <c r="U158" s="101"/>
      <c r="V158" s="101"/>
      <c r="W158" s="101"/>
      <c r="X158" s="101"/>
      <c r="Y158" s="101"/>
      <c r="Z158" s="268"/>
      <c r="AA158" s="234"/>
      <c r="AB158" s="237"/>
      <c r="AC158" s="236"/>
      <c r="AD158" s="234"/>
      <c r="AE158" s="234"/>
      <c r="AF158" s="234"/>
      <c r="AG158" s="234"/>
      <c r="AH158" s="543">
        <f t="shared" si="0"/>
        <v>0</v>
      </c>
      <c r="AI158" s="235"/>
      <c r="AJ158" s="234"/>
      <c r="AK158" s="234"/>
      <c r="AL158" s="234"/>
      <c r="AM158" s="234"/>
      <c r="AN158" s="2281">
        <f t="shared" si="1"/>
        <v>0</v>
      </c>
      <c r="AO158" s="234"/>
      <c r="AP158" s="234"/>
      <c r="AQ158" s="234"/>
      <c r="AR158" s="234"/>
      <c r="AS158" s="234"/>
      <c r="AT158" s="234"/>
      <c r="AU158" s="234"/>
      <c r="AV158" s="234"/>
      <c r="AW158" s="235"/>
      <c r="AX158" s="234"/>
      <c r="AY158" s="234"/>
      <c r="AZ158" s="234"/>
      <c r="BA158" s="99"/>
    </row>
    <row r="159" spans="1:53" ht="15.75" hidden="1" customHeight="1" x14ac:dyDescent="0.25">
      <c r="A159" s="2878"/>
      <c r="B159" s="2908"/>
      <c r="C159" s="2886"/>
      <c r="D159" s="2886"/>
      <c r="E159" s="450" t="s">
        <v>730</v>
      </c>
      <c r="F159" s="449" t="s">
        <v>729</v>
      </c>
      <c r="G159" s="461">
        <v>23000</v>
      </c>
      <c r="H159" s="461">
        <v>23000</v>
      </c>
      <c r="I159" s="440">
        <v>23000</v>
      </c>
      <c r="J159" s="176"/>
      <c r="K159" s="102"/>
      <c r="L159" s="102"/>
      <c r="M159" s="102"/>
      <c r="N159" s="101"/>
      <c r="O159" s="101"/>
      <c r="P159" s="101"/>
      <c r="Q159" s="101"/>
      <c r="R159" s="101"/>
      <c r="S159" s="101"/>
      <c r="T159" s="101"/>
      <c r="U159" s="101"/>
      <c r="V159" s="101"/>
      <c r="W159" s="101"/>
      <c r="X159" s="101"/>
      <c r="Y159" s="101"/>
      <c r="Z159" s="268"/>
      <c r="AA159" s="234"/>
      <c r="AB159" s="237"/>
      <c r="AC159" s="236"/>
      <c r="AD159" s="234"/>
      <c r="AE159" s="234"/>
      <c r="AF159" s="234"/>
      <c r="AG159" s="234"/>
      <c r="AH159" s="543">
        <f t="shared" si="0"/>
        <v>0</v>
      </c>
      <c r="AI159" s="235"/>
      <c r="AJ159" s="234"/>
      <c r="AK159" s="234"/>
      <c r="AL159" s="234"/>
      <c r="AM159" s="234"/>
      <c r="AN159" s="2281">
        <f t="shared" si="1"/>
        <v>0</v>
      </c>
      <c r="AO159" s="234"/>
      <c r="AP159" s="234"/>
      <c r="AQ159" s="234"/>
      <c r="AR159" s="234"/>
      <c r="AS159" s="234"/>
      <c r="AT159" s="234"/>
      <c r="AU159" s="234"/>
      <c r="AV159" s="234"/>
      <c r="AW159" s="235"/>
      <c r="AX159" s="234"/>
      <c r="AY159" s="234"/>
      <c r="AZ159" s="234"/>
      <c r="BA159" s="99"/>
    </row>
    <row r="160" spans="1:53" ht="15.75" hidden="1" customHeight="1" x14ac:dyDescent="0.25">
      <c r="A160" s="2878"/>
      <c r="B160" s="2908"/>
      <c r="C160" s="2886"/>
      <c r="D160" s="2886"/>
      <c r="E160" s="450" t="s">
        <v>728</v>
      </c>
      <c r="F160" s="449" t="s">
        <v>669</v>
      </c>
      <c r="G160" s="455" t="s">
        <v>124</v>
      </c>
      <c r="H160" s="455">
        <v>1</v>
      </c>
      <c r="I160" s="443">
        <v>0.25</v>
      </c>
      <c r="J160" s="176"/>
      <c r="K160" s="102"/>
      <c r="L160" s="102"/>
      <c r="M160" s="102"/>
      <c r="N160" s="101"/>
      <c r="O160" s="101"/>
      <c r="P160" s="101"/>
      <c r="Q160" s="101"/>
      <c r="R160" s="101"/>
      <c r="S160" s="101"/>
      <c r="T160" s="101"/>
      <c r="U160" s="101"/>
      <c r="V160" s="101"/>
      <c r="W160" s="101"/>
      <c r="X160" s="101"/>
      <c r="Y160" s="101"/>
      <c r="Z160" s="268"/>
      <c r="AA160" s="234"/>
      <c r="AB160" s="237"/>
      <c r="AC160" s="236"/>
      <c r="AD160" s="234"/>
      <c r="AE160" s="234"/>
      <c r="AF160" s="234"/>
      <c r="AG160" s="234"/>
      <c r="AH160" s="543">
        <f t="shared" si="0"/>
        <v>0</v>
      </c>
      <c r="AI160" s="235"/>
      <c r="AJ160" s="234"/>
      <c r="AK160" s="234"/>
      <c r="AL160" s="234"/>
      <c r="AM160" s="234"/>
      <c r="AN160" s="2281">
        <f t="shared" si="1"/>
        <v>0</v>
      </c>
      <c r="AO160" s="234"/>
      <c r="AP160" s="234"/>
      <c r="AQ160" s="234"/>
      <c r="AR160" s="234"/>
      <c r="AS160" s="234"/>
      <c r="AT160" s="234"/>
      <c r="AU160" s="234"/>
      <c r="AV160" s="234"/>
      <c r="AW160" s="235"/>
      <c r="AX160" s="234"/>
      <c r="AY160" s="234"/>
      <c r="AZ160" s="234"/>
      <c r="BA160" s="99"/>
    </row>
    <row r="161" spans="1:53" ht="15.75" hidden="1" customHeight="1" x14ac:dyDescent="0.25">
      <c r="A161" s="2878"/>
      <c r="B161" s="2908"/>
      <c r="C161" s="2886"/>
      <c r="D161" s="2886"/>
      <c r="E161" s="2329" t="s">
        <v>727</v>
      </c>
      <c r="F161" s="449" t="s">
        <v>470</v>
      </c>
      <c r="G161" s="455">
        <v>0.1</v>
      </c>
      <c r="H161" s="455">
        <v>1</v>
      </c>
      <c r="I161" s="443">
        <v>0</v>
      </c>
      <c r="J161" s="176"/>
      <c r="K161" s="102"/>
      <c r="L161" s="102"/>
      <c r="M161" s="102"/>
      <c r="N161" s="101"/>
      <c r="O161" s="101"/>
      <c r="P161" s="101"/>
      <c r="Q161" s="101"/>
      <c r="R161" s="101"/>
      <c r="S161" s="101"/>
      <c r="T161" s="101"/>
      <c r="U161" s="101"/>
      <c r="V161" s="101"/>
      <c r="W161" s="101"/>
      <c r="X161" s="101"/>
      <c r="Y161" s="101"/>
      <c r="Z161" s="268"/>
      <c r="AA161" s="234"/>
      <c r="AB161" s="237"/>
      <c r="AC161" s="236"/>
      <c r="AD161" s="234"/>
      <c r="AE161" s="234"/>
      <c r="AF161" s="234"/>
      <c r="AG161" s="234"/>
      <c r="AH161" s="543">
        <f t="shared" si="0"/>
        <v>0</v>
      </c>
      <c r="AI161" s="235"/>
      <c r="AJ161" s="234"/>
      <c r="AK161" s="234"/>
      <c r="AL161" s="234"/>
      <c r="AM161" s="234"/>
      <c r="AN161" s="2281">
        <f t="shared" si="1"/>
        <v>0</v>
      </c>
      <c r="AO161" s="234"/>
      <c r="AP161" s="234"/>
      <c r="AQ161" s="234"/>
      <c r="AR161" s="234"/>
      <c r="AS161" s="234"/>
      <c r="AT161" s="234"/>
      <c r="AU161" s="234"/>
      <c r="AV161" s="234"/>
      <c r="AW161" s="235"/>
      <c r="AX161" s="234"/>
      <c r="AY161" s="234"/>
      <c r="AZ161" s="234"/>
      <c r="BA161" s="99"/>
    </row>
    <row r="162" spans="1:53" ht="25.5" hidden="1" customHeight="1" x14ac:dyDescent="0.25">
      <c r="A162" s="2878"/>
      <c r="B162" s="2908"/>
      <c r="C162" s="2886"/>
      <c r="D162" s="2886"/>
      <c r="E162" s="450" t="s">
        <v>726</v>
      </c>
      <c r="F162" s="458" t="s">
        <v>470</v>
      </c>
      <c r="G162" s="455">
        <v>0.3</v>
      </c>
      <c r="H162" s="455">
        <v>1</v>
      </c>
      <c r="I162" s="443">
        <v>0</v>
      </c>
      <c r="J162" s="176"/>
      <c r="K162" s="102"/>
      <c r="L162" s="102"/>
      <c r="M162" s="102"/>
      <c r="N162" s="101"/>
      <c r="O162" s="101"/>
      <c r="P162" s="101"/>
      <c r="Q162" s="101"/>
      <c r="R162" s="101"/>
      <c r="S162" s="101"/>
      <c r="T162" s="101"/>
      <c r="U162" s="101"/>
      <c r="V162" s="101"/>
      <c r="W162" s="101"/>
      <c r="X162" s="101"/>
      <c r="Y162" s="101"/>
      <c r="Z162" s="268"/>
      <c r="AA162" s="234"/>
      <c r="AB162" s="237"/>
      <c r="AC162" s="236"/>
      <c r="AD162" s="234"/>
      <c r="AE162" s="234"/>
      <c r="AF162" s="234"/>
      <c r="AG162" s="234"/>
      <c r="AH162" s="543">
        <f t="shared" si="0"/>
        <v>0</v>
      </c>
      <c r="AI162" s="235"/>
      <c r="AJ162" s="234"/>
      <c r="AK162" s="234"/>
      <c r="AL162" s="234"/>
      <c r="AM162" s="234"/>
      <c r="AN162" s="2281">
        <f t="shared" si="1"/>
        <v>0</v>
      </c>
      <c r="AO162" s="234"/>
      <c r="AP162" s="234"/>
      <c r="AQ162" s="234"/>
      <c r="AR162" s="234"/>
      <c r="AS162" s="234"/>
      <c r="AT162" s="234"/>
      <c r="AU162" s="234"/>
      <c r="AV162" s="234"/>
      <c r="AW162" s="235"/>
      <c r="AX162" s="234"/>
      <c r="AY162" s="234"/>
      <c r="AZ162" s="234"/>
      <c r="BA162" s="99"/>
    </row>
    <row r="163" spans="1:53" ht="15.75" hidden="1" customHeight="1" x14ac:dyDescent="0.25">
      <c r="A163" s="2878"/>
      <c r="B163" s="2908"/>
      <c r="C163" s="2886"/>
      <c r="D163" s="2886"/>
      <c r="E163" s="459" t="s">
        <v>725</v>
      </c>
      <c r="F163" s="458" t="s">
        <v>129</v>
      </c>
      <c r="G163" s="449" t="s">
        <v>124</v>
      </c>
      <c r="H163" s="455">
        <v>1</v>
      </c>
      <c r="I163" s="443">
        <v>0.25</v>
      </c>
      <c r="J163" s="176"/>
      <c r="K163" s="102"/>
      <c r="L163" s="102"/>
      <c r="M163" s="102"/>
      <c r="N163" s="101"/>
      <c r="O163" s="101"/>
      <c r="P163" s="101"/>
      <c r="Q163" s="101"/>
      <c r="R163" s="101"/>
      <c r="S163" s="101"/>
      <c r="T163" s="101"/>
      <c r="U163" s="101"/>
      <c r="V163" s="101"/>
      <c r="W163" s="101"/>
      <c r="X163" s="101"/>
      <c r="Y163" s="101"/>
      <c r="Z163" s="268"/>
      <c r="AA163" s="234"/>
      <c r="AB163" s="237"/>
      <c r="AC163" s="236"/>
      <c r="AD163" s="234"/>
      <c r="AE163" s="234"/>
      <c r="AF163" s="234"/>
      <c r="AG163" s="234"/>
      <c r="AH163" s="543">
        <f t="shared" si="0"/>
        <v>0</v>
      </c>
      <c r="AI163" s="235"/>
      <c r="AJ163" s="234"/>
      <c r="AK163" s="234"/>
      <c r="AL163" s="234"/>
      <c r="AM163" s="234"/>
      <c r="AN163" s="2281">
        <f t="shared" si="1"/>
        <v>0</v>
      </c>
      <c r="AO163" s="234"/>
      <c r="AP163" s="234"/>
      <c r="AQ163" s="234"/>
      <c r="AR163" s="234"/>
      <c r="AS163" s="234"/>
      <c r="AT163" s="234"/>
      <c r="AU163" s="234"/>
      <c r="AV163" s="234"/>
      <c r="AW163" s="235"/>
      <c r="AX163" s="234"/>
      <c r="AY163" s="234"/>
      <c r="AZ163" s="234"/>
      <c r="BA163" s="99"/>
    </row>
    <row r="164" spans="1:53" ht="15.75" hidden="1" customHeight="1" x14ac:dyDescent="0.25">
      <c r="A164" s="2878"/>
      <c r="B164" s="2908"/>
      <c r="C164" s="2886"/>
      <c r="D164" s="2886"/>
      <c r="E164" s="457" t="s">
        <v>724</v>
      </c>
      <c r="F164" s="449" t="s">
        <v>129</v>
      </c>
      <c r="G164" s="456" t="s">
        <v>124</v>
      </c>
      <c r="H164" s="455">
        <v>1</v>
      </c>
      <c r="I164" s="443">
        <v>0.25</v>
      </c>
      <c r="J164" s="176"/>
      <c r="K164" s="102"/>
      <c r="L164" s="102"/>
      <c r="M164" s="102"/>
      <c r="N164" s="101"/>
      <c r="O164" s="101"/>
      <c r="P164" s="101"/>
      <c r="Q164" s="101"/>
      <c r="R164" s="101"/>
      <c r="S164" s="101"/>
      <c r="T164" s="101"/>
      <c r="U164" s="101"/>
      <c r="V164" s="101"/>
      <c r="W164" s="101"/>
      <c r="X164" s="101"/>
      <c r="Y164" s="101"/>
      <c r="Z164" s="268"/>
      <c r="AA164" s="234"/>
      <c r="AB164" s="237"/>
      <c r="AC164" s="236"/>
      <c r="AD164" s="234"/>
      <c r="AE164" s="234"/>
      <c r="AF164" s="234"/>
      <c r="AG164" s="234"/>
      <c r="AH164" s="543">
        <f t="shared" si="0"/>
        <v>0</v>
      </c>
      <c r="AI164" s="235"/>
      <c r="AJ164" s="234"/>
      <c r="AK164" s="234"/>
      <c r="AL164" s="234"/>
      <c r="AM164" s="234"/>
      <c r="AN164" s="2281">
        <f t="shared" si="1"/>
        <v>0</v>
      </c>
      <c r="AO164" s="234"/>
      <c r="AP164" s="234"/>
      <c r="AQ164" s="234"/>
      <c r="AR164" s="234"/>
      <c r="AS164" s="234"/>
      <c r="AT164" s="234"/>
      <c r="AU164" s="234"/>
      <c r="AV164" s="234"/>
      <c r="AW164" s="235"/>
      <c r="AX164" s="234"/>
      <c r="AY164" s="234"/>
      <c r="AZ164" s="234"/>
      <c r="BA164" s="99"/>
    </row>
    <row r="165" spans="1:53" ht="15.75" hidden="1" customHeight="1" x14ac:dyDescent="0.25">
      <c r="A165" s="2878"/>
      <c r="B165" s="2908"/>
      <c r="C165" s="2886"/>
      <c r="D165" s="2886"/>
      <c r="E165" s="454" t="s">
        <v>723</v>
      </c>
      <c r="F165" s="453" t="s">
        <v>129</v>
      </c>
      <c r="G165" s="452" t="s">
        <v>124</v>
      </c>
      <c r="H165" s="451">
        <v>0.25</v>
      </c>
      <c r="I165" s="443">
        <v>0.05</v>
      </c>
      <c r="J165" s="176"/>
      <c r="K165" s="102"/>
      <c r="L165" s="102"/>
      <c r="M165" s="102"/>
      <c r="N165" s="101"/>
      <c r="O165" s="101"/>
      <c r="P165" s="101"/>
      <c r="Q165" s="101"/>
      <c r="R165" s="101"/>
      <c r="S165" s="101"/>
      <c r="T165" s="101"/>
      <c r="U165" s="101"/>
      <c r="V165" s="101"/>
      <c r="W165" s="101"/>
      <c r="X165" s="101"/>
      <c r="Y165" s="101"/>
      <c r="Z165" s="268"/>
      <c r="AA165" s="234"/>
      <c r="AB165" s="237"/>
      <c r="AC165" s="236"/>
      <c r="AD165" s="234"/>
      <c r="AE165" s="234"/>
      <c r="AF165" s="234"/>
      <c r="AG165" s="234"/>
      <c r="AH165" s="543">
        <f t="shared" si="0"/>
        <v>0</v>
      </c>
      <c r="AI165" s="235"/>
      <c r="AJ165" s="234"/>
      <c r="AK165" s="234"/>
      <c r="AL165" s="234"/>
      <c r="AM165" s="234"/>
      <c r="AN165" s="2281">
        <f t="shared" si="1"/>
        <v>0</v>
      </c>
      <c r="AO165" s="234"/>
      <c r="AP165" s="234"/>
      <c r="AQ165" s="234"/>
      <c r="AR165" s="234"/>
      <c r="AS165" s="234"/>
      <c r="AT165" s="234"/>
      <c r="AU165" s="234"/>
      <c r="AV165" s="234"/>
      <c r="AW165" s="235"/>
      <c r="AX165" s="234"/>
      <c r="AY165" s="234"/>
      <c r="AZ165" s="234"/>
      <c r="BA165" s="99"/>
    </row>
    <row r="166" spans="1:53" ht="15.75" hidden="1" customHeight="1" x14ac:dyDescent="0.25">
      <c r="A166" s="2878"/>
      <c r="B166" s="2908"/>
      <c r="C166" s="2886"/>
      <c r="D166" s="2886"/>
      <c r="E166" s="450" t="s">
        <v>722</v>
      </c>
      <c r="F166" s="449" t="s">
        <v>531</v>
      </c>
      <c r="G166" s="441" t="s">
        <v>124</v>
      </c>
      <c r="H166" s="449">
        <v>600</v>
      </c>
      <c r="I166" s="437">
        <v>100</v>
      </c>
      <c r="J166" s="176"/>
      <c r="K166" s="102"/>
      <c r="L166" s="102"/>
      <c r="M166" s="102"/>
      <c r="N166" s="101"/>
      <c r="O166" s="101"/>
      <c r="P166" s="101"/>
      <c r="Q166" s="101"/>
      <c r="R166" s="101"/>
      <c r="S166" s="101"/>
      <c r="T166" s="101"/>
      <c r="U166" s="101"/>
      <c r="V166" s="101"/>
      <c r="W166" s="101"/>
      <c r="X166" s="101"/>
      <c r="Y166" s="101"/>
      <c r="Z166" s="268"/>
      <c r="AA166" s="234"/>
      <c r="AB166" s="237"/>
      <c r="AC166" s="236"/>
      <c r="AD166" s="234"/>
      <c r="AE166" s="234"/>
      <c r="AF166" s="234"/>
      <c r="AG166" s="234"/>
      <c r="AH166" s="543">
        <f t="shared" si="0"/>
        <v>0</v>
      </c>
      <c r="AI166" s="235"/>
      <c r="AJ166" s="234"/>
      <c r="AK166" s="234"/>
      <c r="AL166" s="234"/>
      <c r="AM166" s="234"/>
      <c r="AN166" s="2281">
        <f t="shared" si="1"/>
        <v>0</v>
      </c>
      <c r="AO166" s="234"/>
      <c r="AP166" s="234"/>
      <c r="AQ166" s="234"/>
      <c r="AR166" s="234"/>
      <c r="AS166" s="234"/>
      <c r="AT166" s="234"/>
      <c r="AU166" s="234"/>
      <c r="AV166" s="234"/>
      <c r="AW166" s="235"/>
      <c r="AX166" s="234"/>
      <c r="AY166" s="234"/>
      <c r="AZ166" s="234"/>
      <c r="BA166" s="99"/>
    </row>
    <row r="167" spans="1:53" ht="15.75" hidden="1" customHeight="1" x14ac:dyDescent="0.25">
      <c r="A167" s="2878"/>
      <c r="B167" s="2908"/>
      <c r="C167" s="2886"/>
      <c r="D167" s="2886"/>
      <c r="E167" s="442" t="s">
        <v>721</v>
      </c>
      <c r="F167" s="448" t="s">
        <v>720</v>
      </c>
      <c r="G167" s="447">
        <v>0</v>
      </c>
      <c r="H167" s="446">
        <v>1</v>
      </c>
      <c r="I167" s="445">
        <v>1</v>
      </c>
      <c r="J167" s="176"/>
      <c r="K167" s="102"/>
      <c r="L167" s="102"/>
      <c r="M167" s="102"/>
      <c r="N167" s="101"/>
      <c r="O167" s="101"/>
      <c r="P167" s="101"/>
      <c r="Q167" s="101"/>
      <c r="R167" s="101"/>
      <c r="S167" s="101"/>
      <c r="T167" s="101"/>
      <c r="U167" s="101"/>
      <c r="V167" s="101"/>
      <c r="W167" s="101"/>
      <c r="X167" s="101"/>
      <c r="Y167" s="101"/>
      <c r="Z167" s="268"/>
      <c r="AA167" s="234"/>
      <c r="AB167" s="237"/>
      <c r="AC167" s="236"/>
      <c r="AD167" s="234"/>
      <c r="AE167" s="234"/>
      <c r="AF167" s="234"/>
      <c r="AG167" s="234"/>
      <c r="AH167" s="543">
        <f t="shared" si="0"/>
        <v>0</v>
      </c>
      <c r="AI167" s="235"/>
      <c r="AJ167" s="234"/>
      <c r="AK167" s="234"/>
      <c r="AL167" s="234"/>
      <c r="AM167" s="234"/>
      <c r="AN167" s="2281">
        <f t="shared" si="1"/>
        <v>0</v>
      </c>
      <c r="AO167" s="234"/>
      <c r="AP167" s="234"/>
      <c r="AQ167" s="234"/>
      <c r="AR167" s="234"/>
      <c r="AS167" s="234"/>
      <c r="AT167" s="234"/>
      <c r="AU167" s="234"/>
      <c r="AV167" s="234"/>
      <c r="AW167" s="235"/>
      <c r="AX167" s="234"/>
      <c r="AY167" s="234"/>
      <c r="AZ167" s="234"/>
      <c r="BA167" s="99"/>
    </row>
    <row r="168" spans="1:53" ht="15.75" hidden="1" customHeight="1" x14ac:dyDescent="0.25">
      <c r="A168" s="2878"/>
      <c r="B168" s="2908"/>
      <c r="C168" s="2886"/>
      <c r="D168" s="2886"/>
      <c r="E168" s="442" t="s">
        <v>719</v>
      </c>
      <c r="F168" s="441" t="s">
        <v>129</v>
      </c>
      <c r="G168" s="441" t="s">
        <v>124</v>
      </c>
      <c r="H168" s="444">
        <v>0.25</v>
      </c>
      <c r="I168" s="443">
        <v>0.05</v>
      </c>
      <c r="J168" s="176"/>
      <c r="K168" s="102"/>
      <c r="L168" s="102"/>
      <c r="M168" s="102"/>
      <c r="N168" s="101"/>
      <c r="O168" s="101"/>
      <c r="P168" s="101"/>
      <c r="Q168" s="101"/>
      <c r="R168" s="101"/>
      <c r="S168" s="101"/>
      <c r="T168" s="101"/>
      <c r="U168" s="101"/>
      <c r="V168" s="101"/>
      <c r="W168" s="101"/>
      <c r="X168" s="101"/>
      <c r="Y168" s="101"/>
      <c r="Z168" s="268"/>
      <c r="AA168" s="234"/>
      <c r="AB168" s="237"/>
      <c r="AC168" s="236"/>
      <c r="AD168" s="234"/>
      <c r="AE168" s="234"/>
      <c r="AF168" s="234"/>
      <c r="AG168" s="234"/>
      <c r="AH168" s="543">
        <f t="shared" si="0"/>
        <v>0</v>
      </c>
      <c r="AI168" s="235"/>
      <c r="AJ168" s="234"/>
      <c r="AK168" s="234"/>
      <c r="AL168" s="234"/>
      <c r="AM168" s="234"/>
      <c r="AN168" s="2281">
        <f t="shared" si="1"/>
        <v>0</v>
      </c>
      <c r="AO168" s="234"/>
      <c r="AP168" s="234"/>
      <c r="AQ168" s="234"/>
      <c r="AR168" s="234"/>
      <c r="AS168" s="234"/>
      <c r="AT168" s="234"/>
      <c r="AU168" s="234"/>
      <c r="AV168" s="234"/>
      <c r="AW168" s="235"/>
      <c r="AX168" s="234"/>
      <c r="AY168" s="234"/>
      <c r="AZ168" s="234"/>
      <c r="BA168" s="99"/>
    </row>
    <row r="169" spans="1:53" ht="15.75" hidden="1" customHeight="1" x14ac:dyDescent="0.25">
      <c r="A169" s="2878"/>
      <c r="B169" s="2908"/>
      <c r="C169" s="2886"/>
      <c r="D169" s="2886"/>
      <c r="E169" s="442" t="s">
        <v>718</v>
      </c>
      <c r="F169" s="441" t="s">
        <v>129</v>
      </c>
      <c r="G169" s="444">
        <v>0</v>
      </c>
      <c r="H169" s="444">
        <v>1</v>
      </c>
      <c r="I169" s="443">
        <v>0.5</v>
      </c>
      <c r="J169" s="176"/>
      <c r="K169" s="102"/>
      <c r="L169" s="102"/>
      <c r="M169" s="102"/>
      <c r="N169" s="101"/>
      <c r="O169" s="101"/>
      <c r="P169" s="101"/>
      <c r="Q169" s="101"/>
      <c r="R169" s="101"/>
      <c r="S169" s="101"/>
      <c r="T169" s="101"/>
      <c r="U169" s="101"/>
      <c r="V169" s="101"/>
      <c r="W169" s="101"/>
      <c r="X169" s="101"/>
      <c r="Y169" s="101"/>
      <c r="Z169" s="268"/>
      <c r="AA169" s="234"/>
      <c r="AB169" s="237"/>
      <c r="AC169" s="236"/>
      <c r="AD169" s="234"/>
      <c r="AE169" s="234"/>
      <c r="AF169" s="234"/>
      <c r="AG169" s="234"/>
      <c r="AH169" s="543">
        <f t="shared" si="0"/>
        <v>0</v>
      </c>
      <c r="AI169" s="235"/>
      <c r="AJ169" s="234"/>
      <c r="AK169" s="234"/>
      <c r="AL169" s="234"/>
      <c r="AM169" s="234"/>
      <c r="AN169" s="2281">
        <f t="shared" si="1"/>
        <v>0</v>
      </c>
      <c r="AO169" s="234"/>
      <c r="AP169" s="234"/>
      <c r="AQ169" s="234"/>
      <c r="AR169" s="234"/>
      <c r="AS169" s="234"/>
      <c r="AT169" s="234"/>
      <c r="AU169" s="234"/>
      <c r="AV169" s="234"/>
      <c r="AW169" s="235"/>
      <c r="AX169" s="234"/>
      <c r="AY169" s="234"/>
      <c r="AZ169" s="234"/>
      <c r="BA169" s="99"/>
    </row>
    <row r="170" spans="1:53" ht="15.75" hidden="1" customHeight="1" x14ac:dyDescent="0.25">
      <c r="A170" s="2878"/>
      <c r="B170" s="2908"/>
      <c r="C170" s="2886"/>
      <c r="D170" s="2886"/>
      <c r="E170" s="442" t="s">
        <v>717</v>
      </c>
      <c r="F170" s="441" t="s">
        <v>716</v>
      </c>
      <c r="G170" s="441">
        <v>2</v>
      </c>
      <c r="H170" s="441">
        <v>14</v>
      </c>
      <c r="I170" s="440">
        <v>2</v>
      </c>
      <c r="J170" s="176"/>
      <c r="K170" s="102"/>
      <c r="L170" s="102"/>
      <c r="M170" s="102"/>
      <c r="N170" s="101"/>
      <c r="O170" s="101"/>
      <c r="P170" s="101"/>
      <c r="Q170" s="101"/>
      <c r="R170" s="101"/>
      <c r="S170" s="101"/>
      <c r="T170" s="101"/>
      <c r="U170" s="101"/>
      <c r="V170" s="101"/>
      <c r="W170" s="101"/>
      <c r="X170" s="101"/>
      <c r="Y170" s="101"/>
      <c r="Z170" s="268"/>
      <c r="AA170" s="234"/>
      <c r="AB170" s="237"/>
      <c r="AC170" s="236"/>
      <c r="AD170" s="234"/>
      <c r="AE170" s="234"/>
      <c r="AF170" s="234"/>
      <c r="AG170" s="234"/>
      <c r="AH170" s="543">
        <f t="shared" si="0"/>
        <v>0</v>
      </c>
      <c r="AI170" s="235"/>
      <c r="AJ170" s="234"/>
      <c r="AK170" s="234"/>
      <c r="AL170" s="234"/>
      <c r="AM170" s="234"/>
      <c r="AN170" s="2281">
        <f t="shared" si="1"/>
        <v>0</v>
      </c>
      <c r="AO170" s="234"/>
      <c r="AP170" s="234"/>
      <c r="AQ170" s="234"/>
      <c r="AR170" s="234"/>
      <c r="AS170" s="234"/>
      <c r="AT170" s="234"/>
      <c r="AU170" s="234"/>
      <c r="AV170" s="234"/>
      <c r="AW170" s="235"/>
      <c r="AX170" s="234"/>
      <c r="AY170" s="234"/>
      <c r="AZ170" s="234"/>
      <c r="BA170" s="99"/>
    </row>
    <row r="171" spans="1:53" ht="15.75" hidden="1" customHeight="1" x14ac:dyDescent="0.25">
      <c r="A171" s="2878"/>
      <c r="B171" s="2908"/>
      <c r="C171" s="2886"/>
      <c r="D171" s="2886"/>
      <c r="E171" s="2330" t="s">
        <v>715</v>
      </c>
      <c r="F171" s="438" t="s">
        <v>714</v>
      </c>
      <c r="G171" s="438">
        <v>2</v>
      </c>
      <c r="H171" s="438">
        <v>2</v>
      </c>
      <c r="I171" s="437">
        <v>2</v>
      </c>
      <c r="J171" s="176"/>
      <c r="K171" s="102"/>
      <c r="L171" s="102"/>
      <c r="M171" s="102"/>
      <c r="N171" s="101"/>
      <c r="O171" s="101"/>
      <c r="P171" s="101"/>
      <c r="Q171" s="101"/>
      <c r="R171" s="101"/>
      <c r="S171" s="101"/>
      <c r="T171" s="101"/>
      <c r="U171" s="101"/>
      <c r="V171" s="101"/>
      <c r="W171" s="101"/>
      <c r="X171" s="101"/>
      <c r="Y171" s="101"/>
      <c r="Z171" s="268"/>
      <c r="AA171" s="234"/>
      <c r="AB171" s="237"/>
      <c r="AC171" s="236"/>
      <c r="AD171" s="234"/>
      <c r="AE171" s="234"/>
      <c r="AF171" s="234"/>
      <c r="AG171" s="234"/>
      <c r="AH171" s="543">
        <f t="shared" si="0"/>
        <v>0</v>
      </c>
      <c r="AI171" s="235"/>
      <c r="AJ171" s="234"/>
      <c r="AK171" s="234"/>
      <c r="AL171" s="234"/>
      <c r="AM171" s="234"/>
      <c r="AN171" s="2281">
        <f t="shared" si="1"/>
        <v>0</v>
      </c>
      <c r="AO171" s="234"/>
      <c r="AP171" s="234"/>
      <c r="AQ171" s="234"/>
      <c r="AR171" s="234"/>
      <c r="AS171" s="234"/>
      <c r="AT171" s="234"/>
      <c r="AU171" s="234"/>
      <c r="AV171" s="234"/>
      <c r="AW171" s="235"/>
      <c r="AX171" s="234"/>
      <c r="AY171" s="234"/>
      <c r="AZ171" s="234"/>
      <c r="BA171" s="99"/>
    </row>
    <row r="172" spans="1:53" ht="38.25" hidden="1" customHeight="1" x14ac:dyDescent="0.25">
      <c r="A172" s="2878"/>
      <c r="B172" s="2908"/>
      <c r="C172" s="2886"/>
      <c r="D172" s="2886"/>
      <c r="E172" s="198" t="s">
        <v>713</v>
      </c>
      <c r="F172" s="108" t="s">
        <v>194</v>
      </c>
      <c r="G172" s="108">
        <v>0</v>
      </c>
      <c r="H172" s="108">
        <v>16</v>
      </c>
      <c r="I172" s="436">
        <v>2</v>
      </c>
      <c r="J172" s="104"/>
      <c r="K172" s="102"/>
      <c r="L172" s="102"/>
      <c r="M172" s="102"/>
      <c r="N172" s="101"/>
      <c r="O172" s="101"/>
      <c r="P172" s="101"/>
      <c r="Q172" s="101"/>
      <c r="R172" s="101"/>
      <c r="S172" s="101"/>
      <c r="T172" s="101"/>
      <c r="U172" s="101"/>
      <c r="V172" s="101"/>
      <c r="W172" s="101"/>
      <c r="X172" s="101"/>
      <c r="Y172" s="101"/>
      <c r="Z172" s="268"/>
      <c r="AA172" s="234"/>
      <c r="AB172" s="237"/>
      <c r="AC172" s="236"/>
      <c r="AD172" s="234"/>
      <c r="AE172" s="234"/>
      <c r="AF172" s="234"/>
      <c r="AG172" s="234"/>
      <c r="AH172" s="543">
        <f t="shared" si="0"/>
        <v>0</v>
      </c>
      <c r="AI172" s="235"/>
      <c r="AJ172" s="234"/>
      <c r="AK172" s="234"/>
      <c r="AL172" s="234"/>
      <c r="AM172" s="234"/>
      <c r="AN172" s="2281">
        <f t="shared" si="1"/>
        <v>0</v>
      </c>
      <c r="AO172" s="234"/>
      <c r="AP172" s="234"/>
      <c r="AQ172" s="234"/>
      <c r="AR172" s="234"/>
      <c r="AS172" s="234"/>
      <c r="AT172" s="234"/>
      <c r="AU172" s="234"/>
      <c r="AV172" s="234"/>
      <c r="AW172" s="235"/>
      <c r="AX172" s="234"/>
      <c r="AY172" s="234"/>
      <c r="AZ172" s="234"/>
      <c r="BA172" s="99"/>
    </row>
    <row r="173" spans="1:53" ht="15.75" hidden="1" customHeight="1" x14ac:dyDescent="0.25">
      <c r="A173" s="2878"/>
      <c r="B173" s="2908"/>
      <c r="C173" s="2886"/>
      <c r="D173" s="2886"/>
      <c r="E173" s="198" t="s">
        <v>712</v>
      </c>
      <c r="F173" s="108" t="s">
        <v>227</v>
      </c>
      <c r="G173" s="120">
        <v>0</v>
      </c>
      <c r="H173" s="120">
        <v>0.4</v>
      </c>
      <c r="I173" s="434">
        <v>0.1</v>
      </c>
      <c r="J173" s="104"/>
      <c r="K173" s="102"/>
      <c r="L173" s="102"/>
      <c r="M173" s="102"/>
      <c r="N173" s="101"/>
      <c r="O173" s="101"/>
      <c r="P173" s="101"/>
      <c r="Q173" s="101"/>
      <c r="R173" s="101"/>
      <c r="S173" s="101"/>
      <c r="T173" s="101"/>
      <c r="U173" s="101"/>
      <c r="V173" s="101"/>
      <c r="W173" s="101"/>
      <c r="X173" s="101"/>
      <c r="Y173" s="101"/>
      <c r="Z173" s="268"/>
      <c r="AA173" s="234"/>
      <c r="AB173" s="237"/>
      <c r="AC173" s="236"/>
      <c r="AD173" s="234"/>
      <c r="AE173" s="234"/>
      <c r="AF173" s="234"/>
      <c r="AG173" s="234"/>
      <c r="AH173" s="543">
        <f t="shared" si="0"/>
        <v>0</v>
      </c>
      <c r="AI173" s="235"/>
      <c r="AJ173" s="234"/>
      <c r="AK173" s="234"/>
      <c r="AL173" s="234"/>
      <c r="AM173" s="234"/>
      <c r="AN173" s="2281">
        <f t="shared" si="1"/>
        <v>0</v>
      </c>
      <c r="AO173" s="234"/>
      <c r="AP173" s="234"/>
      <c r="AQ173" s="234"/>
      <c r="AR173" s="234"/>
      <c r="AS173" s="234"/>
      <c r="AT173" s="234"/>
      <c r="AU173" s="234"/>
      <c r="AV173" s="234"/>
      <c r="AW173" s="235"/>
      <c r="AX173" s="234"/>
      <c r="AY173" s="234"/>
      <c r="AZ173" s="234"/>
      <c r="BA173" s="99"/>
    </row>
    <row r="174" spans="1:53" ht="15.75" hidden="1" customHeight="1" x14ac:dyDescent="0.25">
      <c r="A174" s="2878"/>
      <c r="B174" s="2908"/>
      <c r="C174" s="2886"/>
      <c r="D174" s="2886"/>
      <c r="E174" s="198" t="s">
        <v>711</v>
      </c>
      <c r="F174" s="108" t="s">
        <v>710</v>
      </c>
      <c r="G174" s="108" t="s">
        <v>709</v>
      </c>
      <c r="H174" s="108" t="s">
        <v>708</v>
      </c>
      <c r="I174" s="436">
        <v>250</v>
      </c>
      <c r="J174" s="104"/>
      <c r="K174" s="102"/>
      <c r="L174" s="102"/>
      <c r="M174" s="102"/>
      <c r="N174" s="101"/>
      <c r="O174" s="101"/>
      <c r="P174" s="101"/>
      <c r="Q174" s="101"/>
      <c r="R174" s="101"/>
      <c r="S174" s="101"/>
      <c r="T174" s="101"/>
      <c r="U174" s="101"/>
      <c r="V174" s="101"/>
      <c r="W174" s="101"/>
      <c r="X174" s="101"/>
      <c r="Y174" s="101"/>
      <c r="Z174" s="268"/>
      <c r="AA174" s="234"/>
      <c r="AB174" s="237"/>
      <c r="AC174" s="236"/>
      <c r="AD174" s="234"/>
      <c r="AE174" s="234"/>
      <c r="AF174" s="234"/>
      <c r="AG174" s="234"/>
      <c r="AH174" s="543">
        <f t="shared" si="0"/>
        <v>0</v>
      </c>
      <c r="AI174" s="235"/>
      <c r="AJ174" s="234"/>
      <c r="AK174" s="234"/>
      <c r="AL174" s="234"/>
      <c r="AM174" s="234"/>
      <c r="AN174" s="2281">
        <f t="shared" si="1"/>
        <v>0</v>
      </c>
      <c r="AO174" s="234"/>
      <c r="AP174" s="234"/>
      <c r="AQ174" s="234"/>
      <c r="AR174" s="234"/>
      <c r="AS174" s="234"/>
      <c r="AT174" s="234"/>
      <c r="AU174" s="234"/>
      <c r="AV174" s="234"/>
      <c r="AW174" s="235"/>
      <c r="AX174" s="234"/>
      <c r="AY174" s="234"/>
      <c r="AZ174" s="234"/>
      <c r="BA174" s="99"/>
    </row>
    <row r="175" spans="1:53" ht="15.75" hidden="1" customHeight="1" x14ac:dyDescent="0.25">
      <c r="A175" s="2878"/>
      <c r="B175" s="2908"/>
      <c r="C175" s="2886"/>
      <c r="D175" s="2886"/>
      <c r="E175" s="198" t="s">
        <v>707</v>
      </c>
      <c r="F175" s="108" t="s">
        <v>194</v>
      </c>
      <c r="G175" s="108">
        <v>0</v>
      </c>
      <c r="H175" s="108">
        <v>16</v>
      </c>
      <c r="I175" s="436">
        <v>2</v>
      </c>
      <c r="J175" s="104"/>
      <c r="K175" s="102"/>
      <c r="L175" s="102"/>
      <c r="M175" s="102"/>
      <c r="N175" s="101"/>
      <c r="O175" s="101"/>
      <c r="P175" s="101"/>
      <c r="Q175" s="101"/>
      <c r="R175" s="101"/>
      <c r="S175" s="101"/>
      <c r="T175" s="101"/>
      <c r="U175" s="101"/>
      <c r="V175" s="101"/>
      <c r="W175" s="101"/>
      <c r="X175" s="101"/>
      <c r="Y175" s="101"/>
      <c r="Z175" s="268"/>
      <c r="AA175" s="234"/>
      <c r="AB175" s="237"/>
      <c r="AC175" s="236"/>
      <c r="AD175" s="234"/>
      <c r="AE175" s="234"/>
      <c r="AF175" s="234"/>
      <c r="AG175" s="234"/>
      <c r="AH175" s="543">
        <f t="shared" si="0"/>
        <v>0</v>
      </c>
      <c r="AI175" s="235"/>
      <c r="AJ175" s="234"/>
      <c r="AK175" s="234"/>
      <c r="AL175" s="234"/>
      <c r="AM175" s="234"/>
      <c r="AN175" s="2281">
        <f t="shared" si="1"/>
        <v>0</v>
      </c>
      <c r="AO175" s="234"/>
      <c r="AP175" s="234"/>
      <c r="AQ175" s="234"/>
      <c r="AR175" s="234"/>
      <c r="AS175" s="234"/>
      <c r="AT175" s="234"/>
      <c r="AU175" s="234"/>
      <c r="AV175" s="234"/>
      <c r="AW175" s="235"/>
      <c r="AX175" s="234"/>
      <c r="AY175" s="234"/>
      <c r="AZ175" s="234"/>
      <c r="BA175" s="99"/>
    </row>
    <row r="176" spans="1:53" ht="15.75" hidden="1" customHeight="1" x14ac:dyDescent="0.25">
      <c r="A176" s="2878"/>
      <c r="B176" s="2908"/>
      <c r="C176" s="2886"/>
      <c r="D176" s="2886"/>
      <c r="E176" s="198" t="s">
        <v>706</v>
      </c>
      <c r="F176" s="108" t="s">
        <v>227</v>
      </c>
      <c r="G176" s="108">
        <v>0</v>
      </c>
      <c r="H176" s="120">
        <v>1</v>
      </c>
      <c r="I176" s="434">
        <v>0.1</v>
      </c>
      <c r="J176" s="104"/>
      <c r="K176" s="102"/>
      <c r="L176" s="102"/>
      <c r="M176" s="102"/>
      <c r="N176" s="101"/>
      <c r="O176" s="101"/>
      <c r="P176" s="101"/>
      <c r="Q176" s="101"/>
      <c r="R176" s="101"/>
      <c r="S176" s="101"/>
      <c r="T176" s="101"/>
      <c r="U176" s="101"/>
      <c r="V176" s="101"/>
      <c r="W176" s="101"/>
      <c r="X176" s="101"/>
      <c r="Y176" s="101"/>
      <c r="Z176" s="268"/>
      <c r="AA176" s="234"/>
      <c r="AB176" s="237"/>
      <c r="AC176" s="236"/>
      <c r="AD176" s="234"/>
      <c r="AE176" s="234"/>
      <c r="AF176" s="234"/>
      <c r="AG176" s="234"/>
      <c r="AH176" s="543">
        <f t="shared" si="0"/>
        <v>0</v>
      </c>
      <c r="AI176" s="235"/>
      <c r="AJ176" s="234"/>
      <c r="AK176" s="234"/>
      <c r="AL176" s="234"/>
      <c r="AM176" s="234"/>
      <c r="AN176" s="2281">
        <f t="shared" si="1"/>
        <v>0</v>
      </c>
      <c r="AO176" s="234"/>
      <c r="AP176" s="234"/>
      <c r="AQ176" s="234"/>
      <c r="AR176" s="234"/>
      <c r="AS176" s="234"/>
      <c r="AT176" s="234"/>
      <c r="AU176" s="234"/>
      <c r="AV176" s="234"/>
      <c r="AW176" s="235"/>
      <c r="AX176" s="234"/>
      <c r="AY176" s="234"/>
      <c r="AZ176" s="234"/>
      <c r="BA176" s="99"/>
    </row>
    <row r="177" spans="1:53" ht="15.75" hidden="1" customHeight="1" x14ac:dyDescent="0.25">
      <c r="A177" s="2878"/>
      <c r="B177" s="2908"/>
      <c r="C177" s="2886"/>
      <c r="D177" s="2886"/>
      <c r="E177" s="198" t="s">
        <v>705</v>
      </c>
      <c r="F177" s="108" t="s">
        <v>51</v>
      </c>
      <c r="G177" s="108" t="s">
        <v>704</v>
      </c>
      <c r="H177" s="108" t="s">
        <v>703</v>
      </c>
      <c r="I177" s="435" t="s">
        <v>703</v>
      </c>
      <c r="J177" s="104"/>
      <c r="K177" s="102"/>
      <c r="L177" s="102"/>
      <c r="M177" s="102"/>
      <c r="N177" s="101"/>
      <c r="O177" s="101"/>
      <c r="P177" s="101"/>
      <c r="Q177" s="101"/>
      <c r="R177" s="101"/>
      <c r="S177" s="101"/>
      <c r="T177" s="101"/>
      <c r="U177" s="101"/>
      <c r="V177" s="101"/>
      <c r="W177" s="101"/>
      <c r="X177" s="101"/>
      <c r="Y177" s="101"/>
      <c r="Z177" s="268"/>
      <c r="AA177" s="234"/>
      <c r="AB177" s="237"/>
      <c r="AC177" s="236"/>
      <c r="AD177" s="234"/>
      <c r="AE177" s="234"/>
      <c r="AF177" s="234"/>
      <c r="AG177" s="234"/>
      <c r="AH177" s="543">
        <f t="shared" si="0"/>
        <v>0</v>
      </c>
      <c r="AI177" s="235"/>
      <c r="AJ177" s="234"/>
      <c r="AK177" s="234"/>
      <c r="AL177" s="234"/>
      <c r="AM177" s="234"/>
      <c r="AN177" s="2281">
        <f t="shared" si="1"/>
        <v>0</v>
      </c>
      <c r="AO177" s="234"/>
      <c r="AP177" s="234"/>
      <c r="AQ177" s="234"/>
      <c r="AR177" s="234"/>
      <c r="AS177" s="234"/>
      <c r="AT177" s="234"/>
      <c r="AU177" s="234"/>
      <c r="AV177" s="234"/>
      <c r="AW177" s="235"/>
      <c r="AX177" s="234"/>
      <c r="AY177" s="234"/>
      <c r="AZ177" s="234"/>
      <c r="BA177" s="99"/>
    </row>
    <row r="178" spans="1:53" ht="30" hidden="1" customHeight="1" x14ac:dyDescent="0.25">
      <c r="A178" s="2878"/>
      <c r="B178" s="2908"/>
      <c r="C178" s="2886"/>
      <c r="D178" s="2886"/>
      <c r="E178" s="198" t="s">
        <v>702</v>
      </c>
      <c r="F178" s="108" t="s">
        <v>227</v>
      </c>
      <c r="G178" s="120">
        <v>0</v>
      </c>
      <c r="H178" s="120">
        <v>1</v>
      </c>
      <c r="I178" s="434">
        <v>1</v>
      </c>
      <c r="J178" s="104"/>
      <c r="K178" s="102"/>
      <c r="L178" s="102"/>
      <c r="M178" s="102"/>
      <c r="N178" s="101"/>
      <c r="O178" s="101"/>
      <c r="P178" s="101"/>
      <c r="Q178" s="101"/>
      <c r="R178" s="101"/>
      <c r="S178" s="101"/>
      <c r="T178" s="101"/>
      <c r="U178" s="101"/>
      <c r="V178" s="101"/>
      <c r="W178" s="101"/>
      <c r="X178" s="101"/>
      <c r="Y178" s="101"/>
      <c r="Z178" s="268"/>
      <c r="AA178" s="234"/>
      <c r="AB178" s="237"/>
      <c r="AC178" s="236"/>
      <c r="AD178" s="234"/>
      <c r="AE178" s="234"/>
      <c r="AF178" s="234"/>
      <c r="AG178" s="234"/>
      <c r="AH178" s="543">
        <f t="shared" si="0"/>
        <v>0</v>
      </c>
      <c r="AI178" s="235"/>
      <c r="AJ178" s="234"/>
      <c r="AK178" s="234"/>
      <c r="AL178" s="234"/>
      <c r="AM178" s="234"/>
      <c r="AN178" s="2281">
        <f t="shared" si="1"/>
        <v>0</v>
      </c>
      <c r="AO178" s="234"/>
      <c r="AP178" s="234"/>
      <c r="AQ178" s="234"/>
      <c r="AR178" s="234"/>
      <c r="AS178" s="234"/>
      <c r="AT178" s="234"/>
      <c r="AU178" s="234"/>
      <c r="AV178" s="234"/>
      <c r="AW178" s="235"/>
      <c r="AX178" s="234"/>
      <c r="AY178" s="234"/>
      <c r="AZ178" s="234"/>
      <c r="BA178" s="99"/>
    </row>
    <row r="179" spans="1:53" ht="15.75" hidden="1" customHeight="1" x14ac:dyDescent="0.25">
      <c r="A179" s="2878"/>
      <c r="B179" s="2908"/>
      <c r="C179" s="2886"/>
      <c r="D179" s="2886"/>
      <c r="E179" s="198" t="s">
        <v>701</v>
      </c>
      <c r="F179" s="108" t="s">
        <v>227</v>
      </c>
      <c r="G179" s="120">
        <v>0</v>
      </c>
      <c r="H179" s="120">
        <v>1</v>
      </c>
      <c r="I179" s="434">
        <v>0.8</v>
      </c>
      <c r="J179" s="104"/>
      <c r="K179" s="102"/>
      <c r="L179" s="102"/>
      <c r="M179" s="102"/>
      <c r="N179" s="101"/>
      <c r="O179" s="101"/>
      <c r="P179" s="101"/>
      <c r="Q179" s="101"/>
      <c r="R179" s="101"/>
      <c r="S179" s="101"/>
      <c r="T179" s="101"/>
      <c r="U179" s="101"/>
      <c r="V179" s="101"/>
      <c r="W179" s="101"/>
      <c r="X179" s="101"/>
      <c r="Y179" s="101"/>
      <c r="Z179" s="268"/>
      <c r="AA179" s="234"/>
      <c r="AB179" s="237"/>
      <c r="AC179" s="236"/>
      <c r="AD179" s="234"/>
      <c r="AE179" s="234"/>
      <c r="AF179" s="234"/>
      <c r="AG179" s="234"/>
      <c r="AH179" s="543">
        <f t="shared" si="0"/>
        <v>0</v>
      </c>
      <c r="AI179" s="235"/>
      <c r="AJ179" s="234"/>
      <c r="AK179" s="234"/>
      <c r="AL179" s="234"/>
      <c r="AM179" s="234"/>
      <c r="AN179" s="2281">
        <f t="shared" si="1"/>
        <v>0</v>
      </c>
      <c r="AO179" s="234"/>
      <c r="AP179" s="234"/>
      <c r="AQ179" s="234"/>
      <c r="AR179" s="234"/>
      <c r="AS179" s="234"/>
      <c r="AT179" s="234"/>
      <c r="AU179" s="234"/>
      <c r="AV179" s="234"/>
      <c r="AW179" s="235"/>
      <c r="AX179" s="234"/>
      <c r="AY179" s="234"/>
      <c r="AZ179" s="234"/>
      <c r="BA179" s="99"/>
    </row>
    <row r="180" spans="1:53" ht="15.75" hidden="1" customHeight="1" x14ac:dyDescent="0.25">
      <c r="A180" s="2878"/>
      <c r="B180" s="2908"/>
      <c r="C180" s="2886"/>
      <c r="D180" s="2886"/>
      <c r="E180" s="198" t="s">
        <v>700</v>
      </c>
      <c r="F180" s="108" t="s">
        <v>227</v>
      </c>
      <c r="G180" s="120">
        <v>0</v>
      </c>
      <c r="H180" s="120">
        <v>1</v>
      </c>
      <c r="I180" s="434">
        <v>1</v>
      </c>
      <c r="J180" s="104"/>
      <c r="K180" s="102"/>
      <c r="L180" s="102"/>
      <c r="M180" s="102"/>
      <c r="N180" s="101"/>
      <c r="O180" s="101"/>
      <c r="P180" s="101"/>
      <c r="Q180" s="101"/>
      <c r="R180" s="101"/>
      <c r="S180" s="101"/>
      <c r="T180" s="101"/>
      <c r="U180" s="101"/>
      <c r="V180" s="101"/>
      <c r="W180" s="101"/>
      <c r="X180" s="101"/>
      <c r="Y180" s="101"/>
      <c r="Z180" s="268"/>
      <c r="AA180" s="234"/>
      <c r="AB180" s="237"/>
      <c r="AC180" s="236"/>
      <c r="AD180" s="234"/>
      <c r="AE180" s="234"/>
      <c r="AF180" s="234"/>
      <c r="AG180" s="234"/>
      <c r="AH180" s="543">
        <f t="shared" si="0"/>
        <v>0</v>
      </c>
      <c r="AI180" s="235"/>
      <c r="AJ180" s="234"/>
      <c r="AK180" s="234"/>
      <c r="AL180" s="234"/>
      <c r="AM180" s="234"/>
      <c r="AN180" s="2281">
        <f t="shared" si="1"/>
        <v>0</v>
      </c>
      <c r="AO180" s="234"/>
      <c r="AP180" s="234"/>
      <c r="AQ180" s="234"/>
      <c r="AR180" s="234"/>
      <c r="AS180" s="234"/>
      <c r="AT180" s="234"/>
      <c r="AU180" s="234"/>
      <c r="AV180" s="234"/>
      <c r="AW180" s="235"/>
      <c r="AX180" s="234"/>
      <c r="AY180" s="234"/>
      <c r="AZ180" s="234"/>
      <c r="BA180" s="99"/>
    </row>
    <row r="181" spans="1:53" ht="15.75" hidden="1" customHeight="1" x14ac:dyDescent="0.25">
      <c r="A181" s="2878"/>
      <c r="B181" s="2908"/>
      <c r="C181" s="2886"/>
      <c r="D181" s="2886"/>
      <c r="E181" s="198" t="s">
        <v>699</v>
      </c>
      <c r="F181" s="108" t="s">
        <v>227</v>
      </c>
      <c r="G181" s="120">
        <v>0</v>
      </c>
      <c r="H181" s="120">
        <v>1</v>
      </c>
      <c r="I181" s="434"/>
      <c r="J181" s="104"/>
      <c r="K181" s="102"/>
      <c r="L181" s="102"/>
      <c r="M181" s="102"/>
      <c r="N181" s="101"/>
      <c r="O181" s="101"/>
      <c r="P181" s="101"/>
      <c r="Q181" s="101"/>
      <c r="R181" s="101"/>
      <c r="S181" s="101"/>
      <c r="T181" s="101"/>
      <c r="U181" s="101"/>
      <c r="V181" s="101"/>
      <c r="W181" s="101"/>
      <c r="X181" s="101"/>
      <c r="Y181" s="101"/>
      <c r="Z181" s="268"/>
      <c r="AA181" s="234"/>
      <c r="AB181" s="237"/>
      <c r="AC181" s="236"/>
      <c r="AD181" s="234"/>
      <c r="AE181" s="234"/>
      <c r="AF181" s="234"/>
      <c r="AG181" s="234"/>
      <c r="AH181" s="543">
        <f t="shared" si="0"/>
        <v>0</v>
      </c>
      <c r="AI181" s="235"/>
      <c r="AJ181" s="234"/>
      <c r="AK181" s="234"/>
      <c r="AL181" s="234"/>
      <c r="AM181" s="234"/>
      <c r="AN181" s="2281">
        <f t="shared" si="1"/>
        <v>0</v>
      </c>
      <c r="AO181" s="234"/>
      <c r="AP181" s="234"/>
      <c r="AQ181" s="234"/>
      <c r="AR181" s="234"/>
      <c r="AS181" s="234"/>
      <c r="AT181" s="234"/>
      <c r="AU181" s="234"/>
      <c r="AV181" s="234"/>
      <c r="AW181" s="235"/>
      <c r="AX181" s="234"/>
      <c r="AY181" s="234"/>
      <c r="AZ181" s="234"/>
      <c r="BA181" s="99"/>
    </row>
    <row r="182" spans="1:53" ht="30" hidden="1" customHeight="1" x14ac:dyDescent="0.25">
      <c r="A182" s="2878"/>
      <c r="B182" s="2908"/>
      <c r="C182" s="2886"/>
      <c r="D182" s="2886"/>
      <c r="E182" s="198" t="s">
        <v>698</v>
      </c>
      <c r="F182" s="108" t="s">
        <v>51</v>
      </c>
      <c r="G182" s="108">
        <v>0</v>
      </c>
      <c r="H182" s="125">
        <v>1</v>
      </c>
      <c r="I182" s="434">
        <v>0.3</v>
      </c>
      <c r="J182" s="104"/>
      <c r="K182" s="102"/>
      <c r="L182" s="102"/>
      <c r="M182" s="102"/>
      <c r="N182" s="101"/>
      <c r="O182" s="101"/>
      <c r="P182" s="101"/>
      <c r="Q182" s="101"/>
      <c r="R182" s="101"/>
      <c r="S182" s="101"/>
      <c r="T182" s="101"/>
      <c r="U182" s="101"/>
      <c r="V182" s="101"/>
      <c r="W182" s="101"/>
      <c r="X182" s="101"/>
      <c r="Y182" s="101"/>
      <c r="Z182" s="268"/>
      <c r="AA182" s="234"/>
      <c r="AB182" s="237"/>
      <c r="AC182" s="236"/>
      <c r="AD182" s="234"/>
      <c r="AE182" s="234"/>
      <c r="AF182" s="234"/>
      <c r="AG182" s="234"/>
      <c r="AH182" s="543">
        <f t="shared" si="0"/>
        <v>0</v>
      </c>
      <c r="AI182" s="235"/>
      <c r="AJ182" s="234"/>
      <c r="AK182" s="234"/>
      <c r="AL182" s="234"/>
      <c r="AM182" s="234"/>
      <c r="AN182" s="2281">
        <f t="shared" si="1"/>
        <v>0</v>
      </c>
      <c r="AO182" s="234"/>
      <c r="AP182" s="234"/>
      <c r="AQ182" s="234"/>
      <c r="AR182" s="234"/>
      <c r="AS182" s="234"/>
      <c r="AT182" s="234"/>
      <c r="AU182" s="234"/>
      <c r="AV182" s="234"/>
      <c r="AW182" s="235"/>
      <c r="AX182" s="234"/>
      <c r="AY182" s="234"/>
      <c r="AZ182" s="234"/>
      <c r="BA182" s="99"/>
    </row>
    <row r="183" spans="1:53" ht="15.75" hidden="1" customHeight="1" x14ac:dyDescent="0.25">
      <c r="A183" s="2878"/>
      <c r="B183" s="2908"/>
      <c r="C183" s="2886"/>
      <c r="D183" s="2886"/>
      <c r="E183" s="198" t="s">
        <v>697</v>
      </c>
      <c r="F183" s="108" t="s">
        <v>51</v>
      </c>
      <c r="G183" s="108">
        <v>0</v>
      </c>
      <c r="H183" s="125">
        <v>1</v>
      </c>
      <c r="I183" s="434">
        <v>0.2</v>
      </c>
      <c r="J183" s="104"/>
      <c r="K183" s="102"/>
      <c r="L183" s="102"/>
      <c r="M183" s="102"/>
      <c r="N183" s="101"/>
      <c r="O183" s="101"/>
      <c r="P183" s="101"/>
      <c r="Q183" s="101"/>
      <c r="R183" s="101"/>
      <c r="S183" s="101"/>
      <c r="T183" s="101"/>
      <c r="U183" s="101"/>
      <c r="V183" s="101"/>
      <c r="W183" s="101"/>
      <c r="X183" s="101"/>
      <c r="Y183" s="101"/>
      <c r="Z183" s="268"/>
      <c r="AA183" s="234"/>
      <c r="AB183" s="237"/>
      <c r="AC183" s="236"/>
      <c r="AD183" s="234"/>
      <c r="AE183" s="234"/>
      <c r="AF183" s="234"/>
      <c r="AG183" s="234"/>
      <c r="AH183" s="543">
        <f t="shared" si="0"/>
        <v>0</v>
      </c>
      <c r="AI183" s="235"/>
      <c r="AJ183" s="234"/>
      <c r="AK183" s="234"/>
      <c r="AL183" s="234"/>
      <c r="AM183" s="234"/>
      <c r="AN183" s="2281">
        <f t="shared" si="1"/>
        <v>0</v>
      </c>
      <c r="AO183" s="234"/>
      <c r="AP183" s="234"/>
      <c r="AQ183" s="234"/>
      <c r="AR183" s="234"/>
      <c r="AS183" s="234"/>
      <c r="AT183" s="234"/>
      <c r="AU183" s="234"/>
      <c r="AV183" s="234"/>
      <c r="AW183" s="235"/>
      <c r="AX183" s="234"/>
      <c r="AY183" s="234"/>
      <c r="AZ183" s="234"/>
      <c r="BA183" s="99"/>
    </row>
    <row r="184" spans="1:53" ht="15.75" hidden="1" customHeight="1" x14ac:dyDescent="0.25">
      <c r="A184" s="2878"/>
      <c r="B184" s="2908"/>
      <c r="C184" s="2886"/>
      <c r="D184" s="2886"/>
      <c r="E184" s="198" t="s">
        <v>696</v>
      </c>
      <c r="F184" s="108" t="s">
        <v>51</v>
      </c>
      <c r="G184" s="108">
        <v>0</v>
      </c>
      <c r="H184" s="125">
        <v>1</v>
      </c>
      <c r="I184" s="434">
        <v>0.3</v>
      </c>
      <c r="J184" s="104"/>
      <c r="K184" s="102"/>
      <c r="L184" s="102"/>
      <c r="M184" s="102"/>
      <c r="N184" s="101"/>
      <c r="O184" s="101"/>
      <c r="P184" s="101"/>
      <c r="Q184" s="101"/>
      <c r="R184" s="101"/>
      <c r="S184" s="101"/>
      <c r="T184" s="101"/>
      <c r="U184" s="101"/>
      <c r="V184" s="101"/>
      <c r="W184" s="101"/>
      <c r="X184" s="101"/>
      <c r="Y184" s="101"/>
      <c r="Z184" s="268"/>
      <c r="AA184" s="234"/>
      <c r="AB184" s="237"/>
      <c r="AC184" s="236"/>
      <c r="AD184" s="234"/>
      <c r="AE184" s="234"/>
      <c r="AF184" s="234"/>
      <c r="AG184" s="234"/>
      <c r="AH184" s="543">
        <f t="shared" ref="AH184:AH247" si="2">AC184+AD184-AE184</f>
        <v>0</v>
      </c>
      <c r="AI184" s="235"/>
      <c r="AJ184" s="234"/>
      <c r="AK184" s="234"/>
      <c r="AL184" s="234"/>
      <c r="AM184" s="234"/>
      <c r="AN184" s="2281">
        <f t="shared" ref="AN184:AN247" si="3">AI184+AJ184-AK184</f>
        <v>0</v>
      </c>
      <c r="AO184" s="234"/>
      <c r="AP184" s="234"/>
      <c r="AQ184" s="234"/>
      <c r="AR184" s="234"/>
      <c r="AS184" s="234"/>
      <c r="AT184" s="234"/>
      <c r="AU184" s="234"/>
      <c r="AV184" s="234"/>
      <c r="AW184" s="235"/>
      <c r="AX184" s="234"/>
      <c r="AY184" s="234"/>
      <c r="AZ184" s="234"/>
      <c r="BA184" s="99"/>
    </row>
    <row r="185" spans="1:53" ht="15.75" hidden="1" customHeight="1" x14ac:dyDescent="0.25">
      <c r="A185" s="2878"/>
      <c r="B185" s="2908"/>
      <c r="C185" s="2886"/>
      <c r="D185" s="2886"/>
      <c r="E185" s="424" t="s">
        <v>695</v>
      </c>
      <c r="F185" s="423" t="s">
        <v>14</v>
      </c>
      <c r="G185" s="423">
        <v>172</v>
      </c>
      <c r="H185" s="423">
        <v>656</v>
      </c>
      <c r="I185" s="433">
        <v>56</v>
      </c>
      <c r="J185" s="176"/>
      <c r="K185" s="102"/>
      <c r="L185" s="102"/>
      <c r="M185" s="102"/>
      <c r="N185" s="101"/>
      <c r="O185" s="101"/>
      <c r="P185" s="101"/>
      <c r="Q185" s="101"/>
      <c r="R185" s="101"/>
      <c r="S185" s="101"/>
      <c r="T185" s="101"/>
      <c r="U185" s="101"/>
      <c r="V185" s="101"/>
      <c r="W185" s="101"/>
      <c r="X185" s="101"/>
      <c r="Y185" s="101"/>
      <c r="Z185" s="268"/>
      <c r="AA185" s="234"/>
      <c r="AB185" s="237"/>
      <c r="AC185" s="236"/>
      <c r="AD185" s="234"/>
      <c r="AE185" s="234"/>
      <c r="AF185" s="234"/>
      <c r="AG185" s="234"/>
      <c r="AH185" s="543">
        <f t="shared" si="2"/>
        <v>0</v>
      </c>
      <c r="AI185" s="235"/>
      <c r="AJ185" s="234"/>
      <c r="AK185" s="234"/>
      <c r="AL185" s="234"/>
      <c r="AM185" s="234"/>
      <c r="AN185" s="2281">
        <f t="shared" si="3"/>
        <v>0</v>
      </c>
      <c r="AO185" s="234"/>
      <c r="AP185" s="234"/>
      <c r="AQ185" s="234"/>
      <c r="AR185" s="234"/>
      <c r="AS185" s="234"/>
      <c r="AT185" s="234"/>
      <c r="AU185" s="234"/>
      <c r="AV185" s="234"/>
      <c r="AW185" s="235"/>
      <c r="AX185" s="234"/>
      <c r="AY185" s="234"/>
      <c r="AZ185" s="234"/>
      <c r="BA185" s="99"/>
    </row>
    <row r="186" spans="1:53" ht="15.75" hidden="1" customHeight="1" x14ac:dyDescent="0.25">
      <c r="A186" s="2878"/>
      <c r="B186" s="2908"/>
      <c r="C186" s="2886"/>
      <c r="D186" s="2886"/>
      <c r="E186" s="424" t="s">
        <v>85</v>
      </c>
      <c r="F186" s="423" t="s">
        <v>14</v>
      </c>
      <c r="G186" s="423">
        <v>180</v>
      </c>
      <c r="H186" s="422">
        <v>8938</v>
      </c>
      <c r="I186" s="430">
        <v>0</v>
      </c>
      <c r="J186" s="176"/>
      <c r="K186" s="102"/>
      <c r="L186" s="102"/>
      <c r="M186" s="102"/>
      <c r="N186" s="101"/>
      <c r="O186" s="101"/>
      <c r="P186" s="101"/>
      <c r="Q186" s="101"/>
      <c r="R186" s="101"/>
      <c r="S186" s="101"/>
      <c r="T186" s="101"/>
      <c r="U186" s="101"/>
      <c r="V186" s="101"/>
      <c r="W186" s="101"/>
      <c r="X186" s="101"/>
      <c r="Y186" s="101"/>
      <c r="Z186" s="268"/>
      <c r="AA186" s="234"/>
      <c r="AB186" s="237"/>
      <c r="AC186" s="236"/>
      <c r="AD186" s="234"/>
      <c r="AE186" s="234"/>
      <c r="AF186" s="234"/>
      <c r="AG186" s="234"/>
      <c r="AH186" s="543">
        <f t="shared" si="2"/>
        <v>0</v>
      </c>
      <c r="AI186" s="235"/>
      <c r="AJ186" s="234"/>
      <c r="AK186" s="234"/>
      <c r="AL186" s="234"/>
      <c r="AM186" s="234"/>
      <c r="AN186" s="2281">
        <f t="shared" si="3"/>
        <v>0</v>
      </c>
      <c r="AO186" s="234"/>
      <c r="AP186" s="234"/>
      <c r="AQ186" s="234"/>
      <c r="AR186" s="234"/>
      <c r="AS186" s="234"/>
      <c r="AT186" s="234"/>
      <c r="AU186" s="234"/>
      <c r="AV186" s="234"/>
      <c r="AW186" s="235"/>
      <c r="AX186" s="234"/>
      <c r="AY186" s="234"/>
      <c r="AZ186" s="234"/>
      <c r="BA186" s="99"/>
    </row>
    <row r="187" spans="1:53" ht="15.75" hidden="1" customHeight="1" x14ac:dyDescent="0.25">
      <c r="A187" s="2878"/>
      <c r="B187" s="2908"/>
      <c r="C187" s="2886"/>
      <c r="D187" s="2886"/>
      <c r="E187" s="424" t="s">
        <v>81</v>
      </c>
      <c r="F187" s="423" t="s">
        <v>51</v>
      </c>
      <c r="G187" s="423">
        <v>0</v>
      </c>
      <c r="H187" s="423">
        <v>1</v>
      </c>
      <c r="I187" s="431">
        <v>0.1</v>
      </c>
      <c r="J187" s="176"/>
      <c r="K187" s="102"/>
      <c r="L187" s="102"/>
      <c r="M187" s="102"/>
      <c r="N187" s="101"/>
      <c r="O187" s="101"/>
      <c r="P187" s="101"/>
      <c r="Q187" s="101"/>
      <c r="R187" s="101"/>
      <c r="S187" s="101"/>
      <c r="T187" s="101"/>
      <c r="U187" s="101"/>
      <c r="V187" s="101"/>
      <c r="W187" s="101"/>
      <c r="X187" s="101"/>
      <c r="Y187" s="101"/>
      <c r="Z187" s="268"/>
      <c r="AA187" s="234"/>
      <c r="AB187" s="237"/>
      <c r="AC187" s="236"/>
      <c r="AD187" s="234"/>
      <c r="AE187" s="234"/>
      <c r="AF187" s="234"/>
      <c r="AG187" s="234"/>
      <c r="AH187" s="543">
        <f t="shared" si="2"/>
        <v>0</v>
      </c>
      <c r="AI187" s="235"/>
      <c r="AJ187" s="234"/>
      <c r="AK187" s="234"/>
      <c r="AL187" s="234"/>
      <c r="AM187" s="234"/>
      <c r="AN187" s="2281">
        <f t="shared" si="3"/>
        <v>0</v>
      </c>
      <c r="AO187" s="234"/>
      <c r="AP187" s="234"/>
      <c r="AQ187" s="234"/>
      <c r="AR187" s="234"/>
      <c r="AS187" s="234"/>
      <c r="AT187" s="234"/>
      <c r="AU187" s="234"/>
      <c r="AV187" s="234"/>
      <c r="AW187" s="235"/>
      <c r="AX187" s="234"/>
      <c r="AY187" s="234"/>
      <c r="AZ187" s="234"/>
      <c r="BA187" s="99"/>
    </row>
    <row r="188" spans="1:53" ht="15.75" hidden="1" customHeight="1" x14ac:dyDescent="0.25">
      <c r="A188" s="2878"/>
      <c r="B188" s="2908"/>
      <c r="C188" s="2886"/>
      <c r="D188" s="2886"/>
      <c r="E188" s="429" t="s">
        <v>75</v>
      </c>
      <c r="F188" s="423" t="s">
        <v>103</v>
      </c>
      <c r="G188" s="423">
        <v>0</v>
      </c>
      <c r="H188" s="423">
        <v>167</v>
      </c>
      <c r="I188" s="431">
        <v>0</v>
      </c>
      <c r="J188" s="176"/>
      <c r="K188" s="102"/>
      <c r="L188" s="102"/>
      <c r="M188" s="102"/>
      <c r="N188" s="101"/>
      <c r="O188" s="101"/>
      <c r="P188" s="101"/>
      <c r="Q188" s="101"/>
      <c r="R188" s="101"/>
      <c r="S188" s="101"/>
      <c r="T188" s="101"/>
      <c r="U188" s="101"/>
      <c r="V188" s="101"/>
      <c r="W188" s="101"/>
      <c r="X188" s="101"/>
      <c r="Y188" s="101"/>
      <c r="Z188" s="268"/>
      <c r="AA188" s="234"/>
      <c r="AB188" s="237"/>
      <c r="AC188" s="236"/>
      <c r="AD188" s="234"/>
      <c r="AE188" s="234"/>
      <c r="AF188" s="234"/>
      <c r="AG188" s="234"/>
      <c r="AH188" s="543">
        <f t="shared" si="2"/>
        <v>0</v>
      </c>
      <c r="AI188" s="235"/>
      <c r="AJ188" s="234"/>
      <c r="AK188" s="234"/>
      <c r="AL188" s="234"/>
      <c r="AM188" s="234"/>
      <c r="AN188" s="2281">
        <f t="shared" si="3"/>
        <v>0</v>
      </c>
      <c r="AO188" s="234"/>
      <c r="AP188" s="234"/>
      <c r="AQ188" s="234"/>
      <c r="AR188" s="234"/>
      <c r="AS188" s="234"/>
      <c r="AT188" s="234"/>
      <c r="AU188" s="234"/>
      <c r="AV188" s="234"/>
      <c r="AW188" s="235"/>
      <c r="AX188" s="234"/>
      <c r="AY188" s="234"/>
      <c r="AZ188" s="234"/>
      <c r="BA188" s="99"/>
    </row>
    <row r="189" spans="1:53" ht="15.75" hidden="1" customHeight="1" x14ac:dyDescent="0.25">
      <c r="A189" s="2878"/>
      <c r="B189" s="2908"/>
      <c r="C189" s="2886"/>
      <c r="D189" s="2886"/>
      <c r="E189" s="432" t="s">
        <v>71</v>
      </c>
      <c r="F189" s="423" t="s">
        <v>70</v>
      </c>
      <c r="G189" s="423">
        <v>0</v>
      </c>
      <c r="H189" s="423">
        <v>1</v>
      </c>
      <c r="I189" s="431" t="s">
        <v>694</v>
      </c>
      <c r="J189" s="176"/>
      <c r="K189" s="102"/>
      <c r="L189" s="102"/>
      <c r="M189" s="102"/>
      <c r="N189" s="101"/>
      <c r="O189" s="101"/>
      <c r="P189" s="101"/>
      <c r="Q189" s="101"/>
      <c r="R189" s="101"/>
      <c r="S189" s="101"/>
      <c r="T189" s="101"/>
      <c r="U189" s="101"/>
      <c r="V189" s="101"/>
      <c r="W189" s="101"/>
      <c r="X189" s="101"/>
      <c r="Y189" s="101"/>
      <c r="Z189" s="268"/>
      <c r="AA189" s="234"/>
      <c r="AB189" s="237"/>
      <c r="AC189" s="236"/>
      <c r="AD189" s="234"/>
      <c r="AE189" s="234"/>
      <c r="AF189" s="234"/>
      <c r="AG189" s="234"/>
      <c r="AH189" s="543">
        <f t="shared" si="2"/>
        <v>0</v>
      </c>
      <c r="AI189" s="235"/>
      <c r="AJ189" s="234"/>
      <c r="AK189" s="234"/>
      <c r="AL189" s="234"/>
      <c r="AM189" s="234"/>
      <c r="AN189" s="2281">
        <f t="shared" si="3"/>
        <v>0</v>
      </c>
      <c r="AO189" s="234"/>
      <c r="AP189" s="234"/>
      <c r="AQ189" s="234"/>
      <c r="AR189" s="234"/>
      <c r="AS189" s="234"/>
      <c r="AT189" s="234"/>
      <c r="AU189" s="234"/>
      <c r="AV189" s="234"/>
      <c r="AW189" s="235"/>
      <c r="AX189" s="234"/>
      <c r="AY189" s="234"/>
      <c r="AZ189" s="234"/>
      <c r="BA189" s="99"/>
    </row>
    <row r="190" spans="1:53" ht="15.75" hidden="1" customHeight="1" x14ac:dyDescent="0.25">
      <c r="A190" s="2878"/>
      <c r="B190" s="2908"/>
      <c r="C190" s="2886"/>
      <c r="D190" s="2886"/>
      <c r="E190" s="432" t="s">
        <v>64</v>
      </c>
      <c r="F190" s="423" t="s">
        <v>63</v>
      </c>
      <c r="G190" s="423">
        <v>0</v>
      </c>
      <c r="H190" s="423">
        <v>11</v>
      </c>
      <c r="I190" s="431">
        <v>0</v>
      </c>
      <c r="J190" s="176"/>
      <c r="K190" s="102"/>
      <c r="L190" s="102"/>
      <c r="M190" s="102"/>
      <c r="N190" s="101"/>
      <c r="O190" s="101"/>
      <c r="P190" s="101"/>
      <c r="Q190" s="101"/>
      <c r="R190" s="101"/>
      <c r="S190" s="101"/>
      <c r="T190" s="101"/>
      <c r="U190" s="101"/>
      <c r="V190" s="101"/>
      <c r="W190" s="101"/>
      <c r="X190" s="101"/>
      <c r="Y190" s="101"/>
      <c r="Z190" s="268"/>
      <c r="AA190" s="234"/>
      <c r="AB190" s="237"/>
      <c r="AC190" s="236"/>
      <c r="AD190" s="234"/>
      <c r="AE190" s="234"/>
      <c r="AF190" s="234"/>
      <c r="AG190" s="234"/>
      <c r="AH190" s="543">
        <f t="shared" si="2"/>
        <v>0</v>
      </c>
      <c r="AI190" s="235"/>
      <c r="AJ190" s="234"/>
      <c r="AK190" s="234"/>
      <c r="AL190" s="234"/>
      <c r="AM190" s="234"/>
      <c r="AN190" s="2281">
        <f t="shared" si="3"/>
        <v>0</v>
      </c>
      <c r="AO190" s="234"/>
      <c r="AP190" s="234"/>
      <c r="AQ190" s="234"/>
      <c r="AR190" s="234"/>
      <c r="AS190" s="234"/>
      <c r="AT190" s="234"/>
      <c r="AU190" s="234"/>
      <c r="AV190" s="234"/>
      <c r="AW190" s="235"/>
      <c r="AX190" s="234"/>
      <c r="AY190" s="234"/>
      <c r="AZ190" s="234"/>
      <c r="BA190" s="99"/>
    </row>
    <row r="191" spans="1:53" ht="15.75" hidden="1" customHeight="1" x14ac:dyDescent="0.25">
      <c r="A191" s="2878"/>
      <c r="B191" s="2908"/>
      <c r="C191" s="2886"/>
      <c r="D191" s="2886"/>
      <c r="E191" s="424" t="s">
        <v>58</v>
      </c>
      <c r="F191" s="423" t="s">
        <v>57</v>
      </c>
      <c r="G191" s="423">
        <v>0</v>
      </c>
      <c r="H191" s="423">
        <v>2</v>
      </c>
      <c r="I191" s="431">
        <v>0</v>
      </c>
      <c r="J191" s="176"/>
      <c r="K191" s="102"/>
      <c r="L191" s="102"/>
      <c r="M191" s="102"/>
      <c r="N191" s="101"/>
      <c r="O191" s="101"/>
      <c r="P191" s="101"/>
      <c r="Q191" s="101"/>
      <c r="R191" s="101"/>
      <c r="S191" s="101"/>
      <c r="T191" s="101"/>
      <c r="U191" s="101"/>
      <c r="V191" s="101"/>
      <c r="W191" s="101"/>
      <c r="X191" s="101"/>
      <c r="Y191" s="101"/>
      <c r="Z191" s="268"/>
      <c r="AA191" s="234"/>
      <c r="AB191" s="237"/>
      <c r="AC191" s="236"/>
      <c r="AD191" s="234"/>
      <c r="AE191" s="234"/>
      <c r="AF191" s="234"/>
      <c r="AG191" s="234"/>
      <c r="AH191" s="543">
        <f t="shared" si="2"/>
        <v>0</v>
      </c>
      <c r="AI191" s="235"/>
      <c r="AJ191" s="234"/>
      <c r="AK191" s="234"/>
      <c r="AL191" s="234"/>
      <c r="AM191" s="234"/>
      <c r="AN191" s="2281">
        <f t="shared" si="3"/>
        <v>0</v>
      </c>
      <c r="AO191" s="234"/>
      <c r="AP191" s="234"/>
      <c r="AQ191" s="234"/>
      <c r="AR191" s="234"/>
      <c r="AS191" s="234"/>
      <c r="AT191" s="234"/>
      <c r="AU191" s="234"/>
      <c r="AV191" s="234"/>
      <c r="AW191" s="235"/>
      <c r="AX191" s="234"/>
      <c r="AY191" s="234"/>
      <c r="AZ191" s="234"/>
      <c r="BA191" s="99"/>
    </row>
    <row r="192" spans="1:53" ht="15.75" hidden="1" customHeight="1" x14ac:dyDescent="0.25">
      <c r="A192" s="2878"/>
      <c r="B192" s="2908"/>
      <c r="C192" s="2886"/>
      <c r="D192" s="2886"/>
      <c r="E192" s="424" t="s">
        <v>52</v>
      </c>
      <c r="F192" s="423" t="s">
        <v>51</v>
      </c>
      <c r="G192" s="423">
        <v>0</v>
      </c>
      <c r="H192" s="423">
        <v>100</v>
      </c>
      <c r="I192" s="430" t="s">
        <v>694</v>
      </c>
      <c r="J192" s="176"/>
      <c r="K192" s="102"/>
      <c r="L192" s="102"/>
      <c r="M192" s="102"/>
      <c r="N192" s="101"/>
      <c r="O192" s="101"/>
      <c r="P192" s="101"/>
      <c r="Q192" s="101"/>
      <c r="R192" s="101"/>
      <c r="S192" s="101"/>
      <c r="T192" s="101"/>
      <c r="U192" s="101"/>
      <c r="V192" s="101"/>
      <c r="W192" s="101"/>
      <c r="X192" s="101"/>
      <c r="Y192" s="101"/>
      <c r="Z192" s="268"/>
      <c r="AA192" s="234"/>
      <c r="AB192" s="237"/>
      <c r="AC192" s="236"/>
      <c r="AD192" s="234"/>
      <c r="AE192" s="234"/>
      <c r="AF192" s="234"/>
      <c r="AG192" s="234"/>
      <c r="AH192" s="543">
        <f t="shared" si="2"/>
        <v>0</v>
      </c>
      <c r="AI192" s="235"/>
      <c r="AJ192" s="234"/>
      <c r="AK192" s="234"/>
      <c r="AL192" s="234"/>
      <c r="AM192" s="234"/>
      <c r="AN192" s="2281">
        <f t="shared" si="3"/>
        <v>0</v>
      </c>
      <c r="AO192" s="234"/>
      <c r="AP192" s="234"/>
      <c r="AQ192" s="234"/>
      <c r="AR192" s="234"/>
      <c r="AS192" s="234"/>
      <c r="AT192" s="234"/>
      <c r="AU192" s="234"/>
      <c r="AV192" s="234"/>
      <c r="AW192" s="235"/>
      <c r="AX192" s="234"/>
      <c r="AY192" s="234"/>
      <c r="AZ192" s="234"/>
      <c r="BA192" s="99"/>
    </row>
    <row r="193" spans="1:53" ht="15.75" hidden="1" customHeight="1" x14ac:dyDescent="0.25">
      <c r="A193" s="2878"/>
      <c r="B193" s="2908"/>
      <c r="C193" s="2886"/>
      <c r="D193" s="2886"/>
      <c r="E193" s="428" t="s">
        <v>46</v>
      </c>
      <c r="F193" s="423" t="s">
        <v>14</v>
      </c>
      <c r="G193" s="423">
        <v>642</v>
      </c>
      <c r="H193" s="422">
        <v>5356</v>
      </c>
      <c r="I193" s="425">
        <v>0</v>
      </c>
      <c r="J193" s="176"/>
      <c r="K193" s="102"/>
      <c r="L193" s="102"/>
      <c r="M193" s="102"/>
      <c r="N193" s="101"/>
      <c r="O193" s="101"/>
      <c r="P193" s="101"/>
      <c r="Q193" s="101"/>
      <c r="R193" s="101"/>
      <c r="S193" s="101"/>
      <c r="T193" s="101"/>
      <c r="U193" s="101"/>
      <c r="V193" s="101"/>
      <c r="W193" s="101"/>
      <c r="X193" s="101"/>
      <c r="Y193" s="101"/>
      <c r="Z193" s="268"/>
      <c r="AA193" s="234"/>
      <c r="AB193" s="237"/>
      <c r="AC193" s="236"/>
      <c r="AD193" s="234"/>
      <c r="AE193" s="234"/>
      <c r="AF193" s="234"/>
      <c r="AG193" s="234"/>
      <c r="AH193" s="543">
        <f t="shared" si="2"/>
        <v>0</v>
      </c>
      <c r="AI193" s="235"/>
      <c r="AJ193" s="234"/>
      <c r="AK193" s="234"/>
      <c r="AL193" s="234"/>
      <c r="AM193" s="234"/>
      <c r="AN193" s="2281">
        <f t="shared" si="3"/>
        <v>0</v>
      </c>
      <c r="AO193" s="234"/>
      <c r="AP193" s="234"/>
      <c r="AQ193" s="234"/>
      <c r="AR193" s="234"/>
      <c r="AS193" s="234"/>
      <c r="AT193" s="234"/>
      <c r="AU193" s="234"/>
      <c r="AV193" s="234"/>
      <c r="AW193" s="235"/>
      <c r="AX193" s="234"/>
      <c r="AY193" s="234"/>
      <c r="AZ193" s="234"/>
      <c r="BA193" s="99"/>
    </row>
    <row r="194" spans="1:53" ht="15.75" hidden="1" customHeight="1" x14ac:dyDescent="0.25">
      <c r="A194" s="2878"/>
      <c r="B194" s="2908"/>
      <c r="C194" s="2886"/>
      <c r="D194" s="2886"/>
      <c r="E194" s="424" t="s">
        <v>34</v>
      </c>
      <c r="F194" s="423" t="s">
        <v>14</v>
      </c>
      <c r="G194" s="423">
        <v>0</v>
      </c>
      <c r="H194" s="422">
        <v>2000</v>
      </c>
      <c r="I194" s="425">
        <v>0</v>
      </c>
      <c r="J194" s="176"/>
      <c r="K194" s="102"/>
      <c r="L194" s="102"/>
      <c r="M194" s="102"/>
      <c r="N194" s="101"/>
      <c r="O194" s="101"/>
      <c r="P194" s="101"/>
      <c r="Q194" s="101"/>
      <c r="R194" s="101"/>
      <c r="S194" s="101"/>
      <c r="T194" s="101"/>
      <c r="U194" s="101"/>
      <c r="V194" s="101"/>
      <c r="W194" s="101"/>
      <c r="X194" s="101"/>
      <c r="Y194" s="101"/>
      <c r="Z194" s="268"/>
      <c r="AA194" s="234"/>
      <c r="AB194" s="237"/>
      <c r="AC194" s="236"/>
      <c r="AD194" s="234"/>
      <c r="AE194" s="234"/>
      <c r="AF194" s="234"/>
      <c r="AG194" s="234"/>
      <c r="AH194" s="543">
        <f t="shared" si="2"/>
        <v>0</v>
      </c>
      <c r="AI194" s="235"/>
      <c r="AJ194" s="234"/>
      <c r="AK194" s="234"/>
      <c r="AL194" s="234"/>
      <c r="AM194" s="234"/>
      <c r="AN194" s="2281">
        <f t="shared" si="3"/>
        <v>0</v>
      </c>
      <c r="AO194" s="234"/>
      <c r="AP194" s="234"/>
      <c r="AQ194" s="234"/>
      <c r="AR194" s="234"/>
      <c r="AS194" s="234"/>
      <c r="AT194" s="234"/>
      <c r="AU194" s="234"/>
      <c r="AV194" s="234"/>
      <c r="AW194" s="235"/>
      <c r="AX194" s="234"/>
      <c r="AY194" s="234"/>
      <c r="AZ194" s="234"/>
      <c r="BA194" s="99"/>
    </row>
    <row r="195" spans="1:53" ht="15.75" hidden="1" customHeight="1" x14ac:dyDescent="0.25">
      <c r="A195" s="2878"/>
      <c r="B195" s="2908"/>
      <c r="C195" s="2886"/>
      <c r="D195" s="2886"/>
      <c r="E195" s="424" t="s">
        <v>34</v>
      </c>
      <c r="F195" s="428" t="s">
        <v>33</v>
      </c>
      <c r="G195" s="427">
        <v>0</v>
      </c>
      <c r="H195" s="426">
        <v>200</v>
      </c>
      <c r="I195" s="425">
        <v>0</v>
      </c>
      <c r="J195" s="176"/>
      <c r="K195" s="102"/>
      <c r="L195" s="102"/>
      <c r="M195" s="102"/>
      <c r="N195" s="101"/>
      <c r="O195" s="101"/>
      <c r="P195" s="101"/>
      <c r="Q195" s="101"/>
      <c r="R195" s="101"/>
      <c r="S195" s="101"/>
      <c r="T195" s="101"/>
      <c r="U195" s="101"/>
      <c r="V195" s="101"/>
      <c r="W195" s="101"/>
      <c r="X195" s="101"/>
      <c r="Y195" s="101"/>
      <c r="Z195" s="268"/>
      <c r="AA195" s="234"/>
      <c r="AB195" s="237"/>
      <c r="AC195" s="236"/>
      <c r="AD195" s="234"/>
      <c r="AE195" s="234"/>
      <c r="AF195" s="234"/>
      <c r="AG195" s="234"/>
      <c r="AH195" s="543">
        <f t="shared" si="2"/>
        <v>0</v>
      </c>
      <c r="AI195" s="235"/>
      <c r="AJ195" s="234"/>
      <c r="AK195" s="234"/>
      <c r="AL195" s="234"/>
      <c r="AM195" s="234"/>
      <c r="AN195" s="2281">
        <f t="shared" si="3"/>
        <v>0</v>
      </c>
      <c r="AO195" s="234"/>
      <c r="AP195" s="234"/>
      <c r="AQ195" s="234"/>
      <c r="AR195" s="234"/>
      <c r="AS195" s="234"/>
      <c r="AT195" s="234"/>
      <c r="AU195" s="234"/>
      <c r="AV195" s="234"/>
      <c r="AW195" s="235"/>
      <c r="AX195" s="234"/>
      <c r="AY195" s="234"/>
      <c r="AZ195" s="234"/>
      <c r="BA195" s="99"/>
    </row>
    <row r="196" spans="1:53" ht="15.75" hidden="1" customHeight="1" x14ac:dyDescent="0.25">
      <c r="A196" s="2878"/>
      <c r="B196" s="2908"/>
      <c r="C196" s="2886"/>
      <c r="D196" s="2886"/>
      <c r="E196" s="424" t="s">
        <v>34</v>
      </c>
      <c r="F196" s="428" t="s">
        <v>33</v>
      </c>
      <c r="G196" s="427">
        <v>0</v>
      </c>
      <c r="H196" s="426">
        <v>400</v>
      </c>
      <c r="I196" s="425">
        <v>0</v>
      </c>
      <c r="J196" s="176"/>
      <c r="K196" s="102"/>
      <c r="L196" s="102"/>
      <c r="M196" s="102"/>
      <c r="N196" s="101"/>
      <c r="O196" s="101"/>
      <c r="P196" s="101"/>
      <c r="Q196" s="101"/>
      <c r="R196" s="101"/>
      <c r="S196" s="101"/>
      <c r="T196" s="101"/>
      <c r="U196" s="101"/>
      <c r="V196" s="101"/>
      <c r="W196" s="101"/>
      <c r="X196" s="101"/>
      <c r="Y196" s="101"/>
      <c r="Z196" s="268"/>
      <c r="AA196" s="234"/>
      <c r="AB196" s="237"/>
      <c r="AC196" s="236"/>
      <c r="AD196" s="234"/>
      <c r="AE196" s="234"/>
      <c r="AF196" s="234"/>
      <c r="AG196" s="234"/>
      <c r="AH196" s="543">
        <f t="shared" si="2"/>
        <v>0</v>
      </c>
      <c r="AI196" s="235"/>
      <c r="AJ196" s="234"/>
      <c r="AK196" s="234"/>
      <c r="AL196" s="234"/>
      <c r="AM196" s="234"/>
      <c r="AN196" s="2281">
        <f t="shared" si="3"/>
        <v>0</v>
      </c>
      <c r="AO196" s="234"/>
      <c r="AP196" s="234"/>
      <c r="AQ196" s="234"/>
      <c r="AR196" s="234"/>
      <c r="AS196" s="234"/>
      <c r="AT196" s="234"/>
      <c r="AU196" s="234"/>
      <c r="AV196" s="234"/>
      <c r="AW196" s="235"/>
      <c r="AX196" s="234"/>
      <c r="AY196" s="234"/>
      <c r="AZ196" s="234"/>
      <c r="BA196" s="99"/>
    </row>
    <row r="197" spans="1:53" ht="15.75" hidden="1" customHeight="1" x14ac:dyDescent="0.25">
      <c r="A197" s="2878"/>
      <c r="B197" s="2908"/>
      <c r="C197" s="2886"/>
      <c r="D197" s="2886"/>
      <c r="E197" s="424" t="s">
        <v>27</v>
      </c>
      <c r="F197" s="428" t="s">
        <v>33</v>
      </c>
      <c r="G197" s="427">
        <v>38</v>
      </c>
      <c r="H197" s="427">
        <v>175</v>
      </c>
      <c r="I197" s="425">
        <v>5</v>
      </c>
      <c r="J197" s="176"/>
      <c r="K197" s="102"/>
      <c r="L197" s="102"/>
      <c r="M197" s="102"/>
      <c r="N197" s="101"/>
      <c r="O197" s="101"/>
      <c r="P197" s="101"/>
      <c r="Q197" s="101"/>
      <c r="R197" s="101"/>
      <c r="S197" s="101"/>
      <c r="T197" s="101"/>
      <c r="U197" s="101"/>
      <c r="V197" s="101"/>
      <c r="W197" s="101"/>
      <c r="X197" s="101"/>
      <c r="Y197" s="101"/>
      <c r="Z197" s="268"/>
      <c r="AA197" s="234"/>
      <c r="AB197" s="237"/>
      <c r="AC197" s="236"/>
      <c r="AD197" s="234"/>
      <c r="AE197" s="234"/>
      <c r="AF197" s="234"/>
      <c r="AG197" s="234"/>
      <c r="AH197" s="543">
        <f t="shared" si="2"/>
        <v>0</v>
      </c>
      <c r="AI197" s="235"/>
      <c r="AJ197" s="234"/>
      <c r="AK197" s="234"/>
      <c r="AL197" s="234"/>
      <c r="AM197" s="234"/>
      <c r="AN197" s="2281">
        <f t="shared" si="3"/>
        <v>0</v>
      </c>
      <c r="AO197" s="234"/>
      <c r="AP197" s="234"/>
      <c r="AQ197" s="234"/>
      <c r="AR197" s="234"/>
      <c r="AS197" s="234"/>
      <c r="AT197" s="234"/>
      <c r="AU197" s="234"/>
      <c r="AV197" s="234"/>
      <c r="AW197" s="235"/>
      <c r="AX197" s="234"/>
      <c r="AY197" s="234"/>
      <c r="AZ197" s="234"/>
      <c r="BA197" s="99"/>
    </row>
    <row r="198" spans="1:53" ht="15.75" hidden="1" customHeight="1" x14ac:dyDescent="0.25">
      <c r="A198" s="2878"/>
      <c r="B198" s="2908"/>
      <c r="C198" s="2886"/>
      <c r="D198" s="2886"/>
      <c r="E198" s="424" t="s">
        <v>23</v>
      </c>
      <c r="F198" s="428" t="s">
        <v>24</v>
      </c>
      <c r="G198" s="427">
        <v>842</v>
      </c>
      <c r="H198" s="426">
        <f>1155+1644</f>
        <v>2799</v>
      </c>
      <c r="I198" s="425">
        <v>800</v>
      </c>
      <c r="J198" s="176"/>
      <c r="K198" s="102"/>
      <c r="L198" s="102"/>
      <c r="M198" s="102"/>
      <c r="N198" s="101"/>
      <c r="O198" s="101"/>
      <c r="P198" s="101"/>
      <c r="Q198" s="101"/>
      <c r="R198" s="101"/>
      <c r="S198" s="101"/>
      <c r="T198" s="101"/>
      <c r="U198" s="101"/>
      <c r="V198" s="101"/>
      <c r="W198" s="101"/>
      <c r="X198" s="101"/>
      <c r="Y198" s="101"/>
      <c r="Z198" s="268"/>
      <c r="AA198" s="234"/>
      <c r="AB198" s="237"/>
      <c r="AC198" s="236"/>
      <c r="AD198" s="234"/>
      <c r="AE198" s="234"/>
      <c r="AF198" s="234"/>
      <c r="AG198" s="234"/>
      <c r="AH198" s="543">
        <f t="shared" si="2"/>
        <v>0</v>
      </c>
      <c r="AI198" s="235"/>
      <c r="AJ198" s="234"/>
      <c r="AK198" s="234"/>
      <c r="AL198" s="234"/>
      <c r="AM198" s="234"/>
      <c r="AN198" s="2281">
        <f t="shared" si="3"/>
        <v>0</v>
      </c>
      <c r="AO198" s="234"/>
      <c r="AP198" s="234"/>
      <c r="AQ198" s="234"/>
      <c r="AR198" s="234"/>
      <c r="AS198" s="234"/>
      <c r="AT198" s="234"/>
      <c r="AU198" s="234"/>
      <c r="AV198" s="234"/>
      <c r="AW198" s="235"/>
      <c r="AX198" s="234"/>
      <c r="AY198" s="234"/>
      <c r="AZ198" s="234"/>
      <c r="BA198" s="99"/>
    </row>
    <row r="199" spans="1:53" ht="15.75" hidden="1" customHeight="1" x14ac:dyDescent="0.25">
      <c r="A199" s="2878"/>
      <c r="B199" s="2908"/>
      <c r="C199" s="2886"/>
      <c r="D199" s="2886"/>
      <c r="E199" s="424" t="s">
        <v>18</v>
      </c>
      <c r="F199" s="429" t="s">
        <v>14</v>
      </c>
      <c r="G199" s="423">
        <v>259</v>
      </c>
      <c r="H199" s="423">
        <v>607</v>
      </c>
      <c r="I199" s="425">
        <v>15</v>
      </c>
      <c r="J199" s="176"/>
      <c r="K199" s="102"/>
      <c r="L199" s="102"/>
      <c r="M199" s="102"/>
      <c r="N199" s="101"/>
      <c r="O199" s="101"/>
      <c r="P199" s="101"/>
      <c r="Q199" s="101"/>
      <c r="R199" s="101"/>
      <c r="S199" s="101"/>
      <c r="T199" s="101"/>
      <c r="U199" s="101"/>
      <c r="V199" s="101"/>
      <c r="W199" s="101"/>
      <c r="X199" s="101"/>
      <c r="Y199" s="101"/>
      <c r="Z199" s="268"/>
      <c r="AA199" s="234"/>
      <c r="AB199" s="237"/>
      <c r="AC199" s="236"/>
      <c r="AD199" s="234"/>
      <c r="AE199" s="234"/>
      <c r="AF199" s="234"/>
      <c r="AG199" s="234"/>
      <c r="AH199" s="543">
        <f t="shared" si="2"/>
        <v>0</v>
      </c>
      <c r="AI199" s="235"/>
      <c r="AJ199" s="234"/>
      <c r="AK199" s="234"/>
      <c r="AL199" s="234"/>
      <c r="AM199" s="234"/>
      <c r="AN199" s="2281">
        <f t="shared" si="3"/>
        <v>0</v>
      </c>
      <c r="AO199" s="234"/>
      <c r="AP199" s="234"/>
      <c r="AQ199" s="234"/>
      <c r="AR199" s="234"/>
      <c r="AS199" s="234"/>
      <c r="AT199" s="234"/>
      <c r="AU199" s="234"/>
      <c r="AV199" s="234"/>
      <c r="AW199" s="235"/>
      <c r="AX199" s="234"/>
      <c r="AY199" s="234"/>
      <c r="AZ199" s="234"/>
      <c r="BA199" s="99"/>
    </row>
    <row r="200" spans="1:53" ht="15.75" hidden="1" customHeight="1" x14ac:dyDescent="0.25">
      <c r="A200" s="2878"/>
      <c r="B200" s="2908"/>
      <c r="C200" s="2886"/>
      <c r="D200" s="2886"/>
      <c r="E200" s="424" t="s">
        <v>16</v>
      </c>
      <c r="F200" s="424" t="s">
        <v>693</v>
      </c>
      <c r="G200" s="428">
        <v>0</v>
      </c>
      <c r="H200" s="428">
        <v>1</v>
      </c>
      <c r="I200" s="425">
        <f>0/366</f>
        <v>0</v>
      </c>
      <c r="J200" s="176"/>
      <c r="K200" s="102"/>
      <c r="L200" s="102"/>
      <c r="M200" s="102"/>
      <c r="N200" s="101"/>
      <c r="O200" s="101"/>
      <c r="P200" s="101"/>
      <c r="Q200" s="101"/>
      <c r="R200" s="101"/>
      <c r="S200" s="101"/>
      <c r="T200" s="101"/>
      <c r="U200" s="101"/>
      <c r="V200" s="101"/>
      <c r="W200" s="101"/>
      <c r="X200" s="101"/>
      <c r="Y200" s="101"/>
      <c r="Z200" s="268"/>
      <c r="AA200" s="234"/>
      <c r="AB200" s="237"/>
      <c r="AC200" s="236"/>
      <c r="AD200" s="234"/>
      <c r="AE200" s="234"/>
      <c r="AF200" s="234"/>
      <c r="AG200" s="234"/>
      <c r="AH200" s="543">
        <f t="shared" si="2"/>
        <v>0</v>
      </c>
      <c r="AI200" s="235"/>
      <c r="AJ200" s="234"/>
      <c r="AK200" s="234"/>
      <c r="AL200" s="234"/>
      <c r="AM200" s="234"/>
      <c r="AN200" s="2281">
        <f t="shared" si="3"/>
        <v>0</v>
      </c>
      <c r="AO200" s="234"/>
      <c r="AP200" s="234"/>
      <c r="AQ200" s="234"/>
      <c r="AR200" s="234"/>
      <c r="AS200" s="234"/>
      <c r="AT200" s="234"/>
      <c r="AU200" s="234"/>
      <c r="AV200" s="234"/>
      <c r="AW200" s="235"/>
      <c r="AX200" s="234"/>
      <c r="AY200" s="234"/>
      <c r="AZ200" s="234"/>
      <c r="BA200" s="99"/>
    </row>
    <row r="201" spans="1:53" ht="15.75" hidden="1" customHeight="1" x14ac:dyDescent="0.25">
      <c r="A201" s="2878"/>
      <c r="B201" s="2908"/>
      <c r="C201" s="2886"/>
      <c r="D201" s="2886"/>
      <c r="E201" s="424" t="s">
        <v>13</v>
      </c>
      <c r="F201" s="423" t="s">
        <v>14</v>
      </c>
      <c r="G201" s="423">
        <v>0</v>
      </c>
      <c r="H201" s="423">
        <v>20</v>
      </c>
      <c r="I201" s="425"/>
      <c r="J201" s="176"/>
      <c r="K201" s="102"/>
      <c r="L201" s="102"/>
      <c r="M201" s="102"/>
      <c r="N201" s="101"/>
      <c r="O201" s="101"/>
      <c r="P201" s="101"/>
      <c r="Q201" s="101"/>
      <c r="R201" s="101"/>
      <c r="S201" s="101"/>
      <c r="T201" s="101"/>
      <c r="U201" s="101"/>
      <c r="V201" s="101"/>
      <c r="W201" s="101"/>
      <c r="X201" s="101"/>
      <c r="Y201" s="101"/>
      <c r="Z201" s="268"/>
      <c r="AA201" s="234"/>
      <c r="AB201" s="237"/>
      <c r="AC201" s="236"/>
      <c r="AD201" s="234"/>
      <c r="AE201" s="234"/>
      <c r="AF201" s="234"/>
      <c r="AG201" s="234"/>
      <c r="AH201" s="543">
        <f t="shared" si="2"/>
        <v>0</v>
      </c>
      <c r="AI201" s="235"/>
      <c r="AJ201" s="234"/>
      <c r="AK201" s="234"/>
      <c r="AL201" s="234"/>
      <c r="AM201" s="234"/>
      <c r="AN201" s="2281">
        <f t="shared" si="3"/>
        <v>0</v>
      </c>
      <c r="AO201" s="234"/>
      <c r="AP201" s="234"/>
      <c r="AQ201" s="234"/>
      <c r="AR201" s="234"/>
      <c r="AS201" s="234"/>
      <c r="AT201" s="234"/>
      <c r="AU201" s="234"/>
      <c r="AV201" s="234"/>
      <c r="AW201" s="235"/>
      <c r="AX201" s="234"/>
      <c r="AY201" s="234"/>
      <c r="AZ201" s="234"/>
      <c r="BA201" s="99"/>
    </row>
    <row r="202" spans="1:53" ht="15.75" hidden="1" customHeight="1" x14ac:dyDescent="0.25">
      <c r="A202" s="2878"/>
      <c r="B202" s="2908"/>
      <c r="C202" s="2886"/>
      <c r="D202" s="2886"/>
      <c r="E202" s="424" t="s">
        <v>10</v>
      </c>
      <c r="F202" s="428" t="s">
        <v>11</v>
      </c>
      <c r="G202" s="427">
        <v>108</v>
      </c>
      <c r="H202" s="426">
        <v>300</v>
      </c>
      <c r="I202" s="425">
        <v>0</v>
      </c>
      <c r="J202" s="176"/>
      <c r="K202" s="102"/>
      <c r="L202" s="102"/>
      <c r="M202" s="102"/>
      <c r="N202" s="101"/>
      <c r="O202" s="101"/>
      <c r="P202" s="101"/>
      <c r="Q202" s="101"/>
      <c r="R202" s="101"/>
      <c r="S202" s="101"/>
      <c r="T202" s="101"/>
      <c r="U202" s="101"/>
      <c r="V202" s="101"/>
      <c r="W202" s="101"/>
      <c r="X202" s="101"/>
      <c r="Y202" s="101"/>
      <c r="Z202" s="268"/>
      <c r="AA202" s="234"/>
      <c r="AB202" s="237"/>
      <c r="AC202" s="236"/>
      <c r="AD202" s="234"/>
      <c r="AE202" s="234"/>
      <c r="AF202" s="234"/>
      <c r="AG202" s="234"/>
      <c r="AH202" s="543">
        <f t="shared" si="2"/>
        <v>0</v>
      </c>
      <c r="AI202" s="235"/>
      <c r="AJ202" s="234"/>
      <c r="AK202" s="234"/>
      <c r="AL202" s="234"/>
      <c r="AM202" s="234"/>
      <c r="AN202" s="2281">
        <f t="shared" si="3"/>
        <v>0</v>
      </c>
      <c r="AO202" s="234"/>
      <c r="AP202" s="234"/>
      <c r="AQ202" s="234"/>
      <c r="AR202" s="234"/>
      <c r="AS202" s="234"/>
      <c r="AT202" s="234"/>
      <c r="AU202" s="234"/>
      <c r="AV202" s="234"/>
      <c r="AW202" s="235"/>
      <c r="AX202" s="234"/>
      <c r="AY202" s="234"/>
      <c r="AZ202" s="234"/>
      <c r="BA202" s="99"/>
    </row>
    <row r="203" spans="1:53" ht="15.75" hidden="1" customHeight="1" x14ac:dyDescent="0.25">
      <c r="A203" s="2878"/>
      <c r="B203" s="2908"/>
      <c r="C203" s="2886"/>
      <c r="D203" s="2886"/>
      <c r="E203" s="424" t="s">
        <v>5</v>
      </c>
      <c r="F203" s="423" t="s">
        <v>6</v>
      </c>
      <c r="G203" s="422">
        <v>6000</v>
      </c>
      <c r="H203" s="422">
        <v>15000</v>
      </c>
      <c r="I203" s="421">
        <v>1000</v>
      </c>
      <c r="J203" s="176"/>
      <c r="K203" s="102"/>
      <c r="L203" s="102"/>
      <c r="M203" s="102"/>
      <c r="N203" s="101"/>
      <c r="O203" s="101"/>
      <c r="P203" s="101"/>
      <c r="Q203" s="101"/>
      <c r="R203" s="101"/>
      <c r="S203" s="101"/>
      <c r="T203" s="101"/>
      <c r="U203" s="101"/>
      <c r="V203" s="101"/>
      <c r="W203" s="101"/>
      <c r="X203" s="101"/>
      <c r="Y203" s="101"/>
      <c r="Z203" s="268"/>
      <c r="AA203" s="234"/>
      <c r="AB203" s="237"/>
      <c r="AC203" s="236"/>
      <c r="AD203" s="234"/>
      <c r="AE203" s="234"/>
      <c r="AF203" s="234"/>
      <c r="AG203" s="234"/>
      <c r="AH203" s="543">
        <f t="shared" si="2"/>
        <v>0</v>
      </c>
      <c r="AI203" s="235"/>
      <c r="AJ203" s="234"/>
      <c r="AK203" s="234"/>
      <c r="AL203" s="234"/>
      <c r="AM203" s="234"/>
      <c r="AN203" s="2281">
        <f t="shared" si="3"/>
        <v>0</v>
      </c>
      <c r="AO203" s="234"/>
      <c r="AP203" s="234"/>
      <c r="AQ203" s="234"/>
      <c r="AR203" s="234"/>
      <c r="AS203" s="234"/>
      <c r="AT203" s="234"/>
      <c r="AU203" s="234"/>
      <c r="AV203" s="234"/>
      <c r="AW203" s="235"/>
      <c r="AX203" s="234"/>
      <c r="AY203" s="234"/>
      <c r="AZ203" s="234"/>
      <c r="BA203" s="99"/>
    </row>
    <row r="204" spans="1:53" ht="15.75" hidden="1" customHeight="1" x14ac:dyDescent="0.25">
      <c r="A204" s="2878"/>
      <c r="B204" s="2908"/>
      <c r="C204" s="2886"/>
      <c r="D204" s="2886"/>
      <c r="E204" s="2327" t="s">
        <v>2</v>
      </c>
      <c r="F204" s="419" t="s">
        <v>3</v>
      </c>
      <c r="G204" s="419">
        <v>0</v>
      </c>
      <c r="H204" s="419">
        <v>80</v>
      </c>
      <c r="I204" s="418">
        <v>5</v>
      </c>
      <c r="J204" s="176"/>
      <c r="K204" s="102"/>
      <c r="L204" s="102"/>
      <c r="M204" s="102"/>
      <c r="N204" s="101"/>
      <c r="O204" s="101"/>
      <c r="P204" s="101"/>
      <c r="Q204" s="101"/>
      <c r="R204" s="101"/>
      <c r="S204" s="101"/>
      <c r="T204" s="101"/>
      <c r="U204" s="101"/>
      <c r="V204" s="101"/>
      <c r="W204" s="101"/>
      <c r="X204" s="101"/>
      <c r="Y204" s="101"/>
      <c r="Z204" s="268"/>
      <c r="AA204" s="234"/>
      <c r="AB204" s="237"/>
      <c r="AC204" s="236"/>
      <c r="AD204" s="234"/>
      <c r="AE204" s="234"/>
      <c r="AF204" s="234"/>
      <c r="AG204" s="234"/>
      <c r="AH204" s="543">
        <f t="shared" si="2"/>
        <v>0</v>
      </c>
      <c r="AI204" s="235"/>
      <c r="AJ204" s="234"/>
      <c r="AK204" s="234"/>
      <c r="AL204" s="234"/>
      <c r="AM204" s="234"/>
      <c r="AN204" s="2281">
        <f t="shared" si="3"/>
        <v>0</v>
      </c>
      <c r="AO204" s="234"/>
      <c r="AP204" s="234"/>
      <c r="AQ204" s="234"/>
      <c r="AR204" s="234"/>
      <c r="AS204" s="234"/>
      <c r="AT204" s="234"/>
      <c r="AU204" s="234"/>
      <c r="AV204" s="234"/>
      <c r="AW204" s="235"/>
      <c r="AX204" s="234"/>
      <c r="AY204" s="234"/>
      <c r="AZ204" s="234"/>
      <c r="BA204" s="99"/>
    </row>
    <row r="205" spans="1:53" ht="15.75" hidden="1" customHeight="1" x14ac:dyDescent="0.25">
      <c r="A205" s="2878"/>
      <c r="B205" s="2908"/>
      <c r="C205" s="2886"/>
      <c r="D205" s="2886"/>
      <c r="E205" s="412" t="s">
        <v>692</v>
      </c>
      <c r="F205" s="416" t="s">
        <v>691</v>
      </c>
      <c r="G205" s="416" t="s">
        <v>124</v>
      </c>
      <c r="H205" s="416">
        <v>9</v>
      </c>
      <c r="I205" s="409">
        <v>1</v>
      </c>
      <c r="J205" s="171"/>
      <c r="K205" s="102"/>
      <c r="L205" s="102"/>
      <c r="M205" s="102"/>
      <c r="N205" s="101"/>
      <c r="O205" s="101"/>
      <c r="P205" s="101"/>
      <c r="Q205" s="101"/>
      <c r="R205" s="101"/>
      <c r="S205" s="101"/>
      <c r="T205" s="101"/>
      <c r="U205" s="101"/>
      <c r="V205" s="101"/>
      <c r="W205" s="101"/>
      <c r="X205" s="101"/>
      <c r="Y205" s="101"/>
      <c r="Z205" s="268"/>
      <c r="AA205" s="234"/>
      <c r="AB205" s="237"/>
      <c r="AC205" s="236"/>
      <c r="AD205" s="234"/>
      <c r="AE205" s="234"/>
      <c r="AF205" s="234"/>
      <c r="AG205" s="234"/>
      <c r="AH205" s="543">
        <f t="shared" si="2"/>
        <v>0</v>
      </c>
      <c r="AI205" s="235"/>
      <c r="AJ205" s="234"/>
      <c r="AK205" s="234"/>
      <c r="AL205" s="234"/>
      <c r="AM205" s="234"/>
      <c r="AN205" s="2281">
        <f t="shared" si="3"/>
        <v>0</v>
      </c>
      <c r="AO205" s="234"/>
      <c r="AP205" s="234"/>
      <c r="AQ205" s="234"/>
      <c r="AR205" s="234"/>
      <c r="AS205" s="234"/>
      <c r="AT205" s="234"/>
      <c r="AU205" s="234"/>
      <c r="AV205" s="234"/>
      <c r="AW205" s="235"/>
      <c r="AX205" s="234"/>
      <c r="AY205" s="234"/>
      <c r="AZ205" s="234"/>
      <c r="BA205" s="99"/>
    </row>
    <row r="206" spans="1:53" ht="15.75" hidden="1" customHeight="1" x14ac:dyDescent="0.25">
      <c r="A206" s="2878"/>
      <c r="B206" s="2908"/>
      <c r="C206" s="2886"/>
      <c r="D206" s="2886"/>
      <c r="E206" s="412" t="s">
        <v>690</v>
      </c>
      <c r="F206" s="411" t="s">
        <v>129</v>
      </c>
      <c r="G206" s="411" t="s">
        <v>124</v>
      </c>
      <c r="H206" s="414">
        <v>1</v>
      </c>
      <c r="I206" s="413">
        <v>0.1</v>
      </c>
      <c r="J206" s="171"/>
      <c r="K206" s="102"/>
      <c r="L206" s="102"/>
      <c r="M206" s="102"/>
      <c r="N206" s="101"/>
      <c r="O206" s="101"/>
      <c r="P206" s="101"/>
      <c r="Q206" s="101"/>
      <c r="R206" s="101"/>
      <c r="S206" s="101"/>
      <c r="T206" s="101"/>
      <c r="U206" s="101"/>
      <c r="V206" s="101"/>
      <c r="W206" s="101"/>
      <c r="X206" s="101"/>
      <c r="Y206" s="101"/>
      <c r="Z206" s="268"/>
      <c r="AA206" s="234"/>
      <c r="AB206" s="237"/>
      <c r="AC206" s="236"/>
      <c r="AD206" s="234"/>
      <c r="AE206" s="234"/>
      <c r="AF206" s="234"/>
      <c r="AG206" s="234"/>
      <c r="AH206" s="543">
        <f t="shared" si="2"/>
        <v>0</v>
      </c>
      <c r="AI206" s="235"/>
      <c r="AJ206" s="234"/>
      <c r="AK206" s="234"/>
      <c r="AL206" s="234"/>
      <c r="AM206" s="234"/>
      <c r="AN206" s="2281">
        <f t="shared" si="3"/>
        <v>0</v>
      </c>
      <c r="AO206" s="234"/>
      <c r="AP206" s="234"/>
      <c r="AQ206" s="234"/>
      <c r="AR206" s="234"/>
      <c r="AS206" s="234"/>
      <c r="AT206" s="234"/>
      <c r="AU206" s="234"/>
      <c r="AV206" s="234"/>
      <c r="AW206" s="235"/>
      <c r="AX206" s="234"/>
      <c r="AY206" s="234"/>
      <c r="AZ206" s="234"/>
      <c r="BA206" s="99"/>
    </row>
    <row r="207" spans="1:53" ht="15.75" hidden="1" customHeight="1" x14ac:dyDescent="0.25">
      <c r="A207" s="2878"/>
      <c r="B207" s="2908"/>
      <c r="C207" s="2886"/>
      <c r="D207" s="2886"/>
      <c r="E207" s="412" t="s">
        <v>689</v>
      </c>
      <c r="F207" s="411" t="s">
        <v>688</v>
      </c>
      <c r="G207" s="411" t="s">
        <v>124</v>
      </c>
      <c r="H207" s="411">
        <v>4000</v>
      </c>
      <c r="I207" s="409">
        <v>500</v>
      </c>
      <c r="J207" s="171"/>
      <c r="K207" s="102"/>
      <c r="L207" s="102"/>
      <c r="M207" s="102"/>
      <c r="N207" s="101"/>
      <c r="O207" s="101"/>
      <c r="P207" s="101"/>
      <c r="Q207" s="101"/>
      <c r="R207" s="101"/>
      <c r="S207" s="101"/>
      <c r="T207" s="101"/>
      <c r="U207" s="101"/>
      <c r="V207" s="101"/>
      <c r="W207" s="101"/>
      <c r="X207" s="101"/>
      <c r="Y207" s="101"/>
      <c r="Z207" s="268"/>
      <c r="AA207" s="234"/>
      <c r="AB207" s="237"/>
      <c r="AC207" s="236"/>
      <c r="AD207" s="234"/>
      <c r="AE207" s="234"/>
      <c r="AF207" s="234"/>
      <c r="AG207" s="234"/>
      <c r="AH207" s="543">
        <f t="shared" si="2"/>
        <v>0</v>
      </c>
      <c r="AI207" s="235"/>
      <c r="AJ207" s="234"/>
      <c r="AK207" s="234"/>
      <c r="AL207" s="234"/>
      <c r="AM207" s="234"/>
      <c r="AN207" s="2281">
        <f t="shared" si="3"/>
        <v>0</v>
      </c>
      <c r="AO207" s="234"/>
      <c r="AP207" s="234"/>
      <c r="AQ207" s="234"/>
      <c r="AR207" s="234"/>
      <c r="AS207" s="234"/>
      <c r="AT207" s="234"/>
      <c r="AU207" s="234"/>
      <c r="AV207" s="234"/>
      <c r="AW207" s="235"/>
      <c r="AX207" s="234"/>
      <c r="AY207" s="234"/>
      <c r="AZ207" s="234"/>
      <c r="BA207" s="99"/>
    </row>
    <row r="208" spans="1:53" ht="15.75" hidden="1" customHeight="1" x14ac:dyDescent="0.25">
      <c r="A208" s="2878"/>
      <c r="B208" s="2908"/>
      <c r="C208" s="2886"/>
      <c r="D208" s="2886"/>
      <c r="E208" s="412" t="s">
        <v>687</v>
      </c>
      <c r="F208" s="416" t="s">
        <v>686</v>
      </c>
      <c r="G208" s="416" t="s">
        <v>124</v>
      </c>
      <c r="H208" s="416">
        <v>1000</v>
      </c>
      <c r="I208" s="409"/>
      <c r="J208" s="171"/>
      <c r="K208" s="102"/>
      <c r="L208" s="102"/>
      <c r="M208" s="102"/>
      <c r="N208" s="101"/>
      <c r="O208" s="101"/>
      <c r="P208" s="101"/>
      <c r="Q208" s="101"/>
      <c r="R208" s="101"/>
      <c r="S208" s="101"/>
      <c r="T208" s="101"/>
      <c r="U208" s="101"/>
      <c r="V208" s="101"/>
      <c r="W208" s="101"/>
      <c r="X208" s="101"/>
      <c r="Y208" s="101"/>
      <c r="Z208" s="268"/>
      <c r="AA208" s="234"/>
      <c r="AB208" s="237"/>
      <c r="AC208" s="236"/>
      <c r="AD208" s="234"/>
      <c r="AE208" s="234"/>
      <c r="AF208" s="234"/>
      <c r="AG208" s="234"/>
      <c r="AH208" s="543">
        <f t="shared" si="2"/>
        <v>0</v>
      </c>
      <c r="AI208" s="235"/>
      <c r="AJ208" s="234"/>
      <c r="AK208" s="234"/>
      <c r="AL208" s="234"/>
      <c r="AM208" s="234"/>
      <c r="AN208" s="2281">
        <f t="shared" si="3"/>
        <v>0</v>
      </c>
      <c r="AO208" s="234"/>
      <c r="AP208" s="234"/>
      <c r="AQ208" s="234"/>
      <c r="AR208" s="234"/>
      <c r="AS208" s="234"/>
      <c r="AT208" s="234"/>
      <c r="AU208" s="234"/>
      <c r="AV208" s="234"/>
      <c r="AW208" s="235"/>
      <c r="AX208" s="234"/>
      <c r="AY208" s="234"/>
      <c r="AZ208" s="234"/>
      <c r="BA208" s="99"/>
    </row>
    <row r="209" spans="1:53" ht="15.75" hidden="1" customHeight="1" x14ac:dyDescent="0.25">
      <c r="A209" s="2878"/>
      <c r="B209" s="2908"/>
      <c r="C209" s="2886"/>
      <c r="D209" s="2886"/>
      <c r="E209" s="412" t="s">
        <v>685</v>
      </c>
      <c r="F209" s="416" t="s">
        <v>675</v>
      </c>
      <c r="G209" s="416" t="s">
        <v>124</v>
      </c>
      <c r="H209" s="416">
        <v>500</v>
      </c>
      <c r="I209" s="409">
        <v>125</v>
      </c>
      <c r="J209" s="171"/>
      <c r="K209" s="102"/>
      <c r="L209" s="102"/>
      <c r="M209" s="102"/>
      <c r="N209" s="101"/>
      <c r="O209" s="101"/>
      <c r="P209" s="101"/>
      <c r="Q209" s="101"/>
      <c r="R209" s="101"/>
      <c r="S209" s="101"/>
      <c r="T209" s="101"/>
      <c r="U209" s="101"/>
      <c r="V209" s="101"/>
      <c r="W209" s="101"/>
      <c r="X209" s="101"/>
      <c r="Y209" s="101"/>
      <c r="Z209" s="268"/>
      <c r="AA209" s="234"/>
      <c r="AB209" s="237"/>
      <c r="AC209" s="236"/>
      <c r="AD209" s="234"/>
      <c r="AE209" s="234"/>
      <c r="AF209" s="234"/>
      <c r="AG209" s="234"/>
      <c r="AH209" s="543">
        <f t="shared" si="2"/>
        <v>0</v>
      </c>
      <c r="AI209" s="235"/>
      <c r="AJ209" s="234"/>
      <c r="AK209" s="234"/>
      <c r="AL209" s="234"/>
      <c r="AM209" s="234"/>
      <c r="AN209" s="2281">
        <f t="shared" si="3"/>
        <v>0</v>
      </c>
      <c r="AO209" s="234"/>
      <c r="AP209" s="234"/>
      <c r="AQ209" s="234"/>
      <c r="AR209" s="234"/>
      <c r="AS209" s="234"/>
      <c r="AT209" s="234"/>
      <c r="AU209" s="234"/>
      <c r="AV209" s="234"/>
      <c r="AW209" s="235"/>
      <c r="AX209" s="234"/>
      <c r="AY209" s="234"/>
      <c r="AZ209" s="234"/>
      <c r="BA209" s="99"/>
    </row>
    <row r="210" spans="1:53" ht="15.75" hidden="1" customHeight="1" x14ac:dyDescent="0.25">
      <c r="A210" s="2878"/>
      <c r="B210" s="2908"/>
      <c r="C210" s="2886"/>
      <c r="D210" s="2886"/>
      <c r="E210" s="412" t="s">
        <v>684</v>
      </c>
      <c r="F210" s="416" t="s">
        <v>683</v>
      </c>
      <c r="G210" s="416">
        <v>0</v>
      </c>
      <c r="H210" s="416">
        <v>1</v>
      </c>
      <c r="I210" s="417">
        <v>1</v>
      </c>
      <c r="J210" s="171"/>
      <c r="K210" s="102"/>
      <c r="L210" s="102"/>
      <c r="M210" s="102"/>
      <c r="N210" s="101"/>
      <c r="O210" s="101"/>
      <c r="P210" s="101"/>
      <c r="Q210" s="101"/>
      <c r="R210" s="101"/>
      <c r="S210" s="101"/>
      <c r="T210" s="101"/>
      <c r="U210" s="101"/>
      <c r="V210" s="101"/>
      <c r="W210" s="101"/>
      <c r="X210" s="101"/>
      <c r="Y210" s="101"/>
      <c r="Z210" s="268"/>
      <c r="AA210" s="234"/>
      <c r="AB210" s="237"/>
      <c r="AC210" s="236"/>
      <c r="AD210" s="234"/>
      <c r="AE210" s="234"/>
      <c r="AF210" s="234"/>
      <c r="AG210" s="234"/>
      <c r="AH210" s="543">
        <f t="shared" si="2"/>
        <v>0</v>
      </c>
      <c r="AI210" s="235"/>
      <c r="AJ210" s="234"/>
      <c r="AK210" s="234"/>
      <c r="AL210" s="234"/>
      <c r="AM210" s="234"/>
      <c r="AN210" s="2281">
        <f t="shared" si="3"/>
        <v>0</v>
      </c>
      <c r="AO210" s="234"/>
      <c r="AP210" s="234"/>
      <c r="AQ210" s="234"/>
      <c r="AR210" s="234"/>
      <c r="AS210" s="234"/>
      <c r="AT210" s="234"/>
      <c r="AU210" s="234"/>
      <c r="AV210" s="234"/>
      <c r="AW210" s="235"/>
      <c r="AX210" s="234"/>
      <c r="AY210" s="234"/>
      <c r="AZ210" s="234"/>
      <c r="BA210" s="99"/>
    </row>
    <row r="211" spans="1:53" ht="15.75" hidden="1" customHeight="1" x14ac:dyDescent="0.25">
      <c r="A211" s="2878"/>
      <c r="B211" s="2908"/>
      <c r="C211" s="2886"/>
      <c r="D211" s="2886"/>
      <c r="E211" s="412" t="s">
        <v>682</v>
      </c>
      <c r="F211" s="416" t="s">
        <v>129</v>
      </c>
      <c r="G211" s="415">
        <v>0.2</v>
      </c>
      <c r="H211" s="415">
        <v>0.75</v>
      </c>
      <c r="I211" s="413">
        <v>0.05</v>
      </c>
      <c r="J211" s="171"/>
      <c r="K211" s="102"/>
      <c r="L211" s="102"/>
      <c r="M211" s="102"/>
      <c r="N211" s="101"/>
      <c r="O211" s="101"/>
      <c r="P211" s="101"/>
      <c r="Q211" s="101"/>
      <c r="R211" s="101"/>
      <c r="S211" s="101"/>
      <c r="T211" s="101"/>
      <c r="U211" s="101"/>
      <c r="V211" s="101"/>
      <c r="W211" s="101"/>
      <c r="X211" s="101"/>
      <c r="Y211" s="101"/>
      <c r="Z211" s="268"/>
      <c r="AA211" s="234"/>
      <c r="AB211" s="237"/>
      <c r="AC211" s="236"/>
      <c r="AD211" s="234"/>
      <c r="AE211" s="234"/>
      <c r="AF211" s="234"/>
      <c r="AG211" s="234"/>
      <c r="AH211" s="543">
        <f t="shared" si="2"/>
        <v>0</v>
      </c>
      <c r="AI211" s="235"/>
      <c r="AJ211" s="234"/>
      <c r="AK211" s="234"/>
      <c r="AL211" s="234"/>
      <c r="AM211" s="234"/>
      <c r="AN211" s="2281">
        <f t="shared" si="3"/>
        <v>0</v>
      </c>
      <c r="AO211" s="234"/>
      <c r="AP211" s="234"/>
      <c r="AQ211" s="234"/>
      <c r="AR211" s="234"/>
      <c r="AS211" s="234"/>
      <c r="AT211" s="234"/>
      <c r="AU211" s="234"/>
      <c r="AV211" s="234"/>
      <c r="AW211" s="235"/>
      <c r="AX211" s="234"/>
      <c r="AY211" s="234"/>
      <c r="AZ211" s="234"/>
      <c r="BA211" s="99"/>
    </row>
    <row r="212" spans="1:53" ht="15.75" hidden="1" customHeight="1" x14ac:dyDescent="0.25">
      <c r="A212" s="2878"/>
      <c r="B212" s="2908"/>
      <c r="C212" s="2886"/>
      <c r="D212" s="2886"/>
      <c r="E212" s="412" t="s">
        <v>681</v>
      </c>
      <c r="F212" s="411" t="s">
        <v>680</v>
      </c>
      <c r="G212" s="411" t="s">
        <v>124</v>
      </c>
      <c r="H212" s="411">
        <v>8</v>
      </c>
      <c r="I212" s="409"/>
      <c r="J212" s="171"/>
      <c r="K212" s="102"/>
      <c r="L212" s="102"/>
      <c r="M212" s="102"/>
      <c r="N212" s="101"/>
      <c r="O212" s="101"/>
      <c r="P212" s="101"/>
      <c r="Q212" s="101"/>
      <c r="R212" s="101"/>
      <c r="S212" s="101"/>
      <c r="T212" s="101"/>
      <c r="U212" s="101"/>
      <c r="V212" s="101"/>
      <c r="W212" s="101"/>
      <c r="X212" s="101"/>
      <c r="Y212" s="101"/>
      <c r="Z212" s="268"/>
      <c r="AA212" s="234"/>
      <c r="AB212" s="237"/>
      <c r="AC212" s="236"/>
      <c r="AD212" s="234"/>
      <c r="AE212" s="234"/>
      <c r="AF212" s="234"/>
      <c r="AG212" s="234"/>
      <c r="AH212" s="543">
        <f t="shared" si="2"/>
        <v>0</v>
      </c>
      <c r="AI212" s="235"/>
      <c r="AJ212" s="234"/>
      <c r="AK212" s="234"/>
      <c r="AL212" s="234"/>
      <c r="AM212" s="234"/>
      <c r="AN212" s="2281">
        <f t="shared" si="3"/>
        <v>0</v>
      </c>
      <c r="AO212" s="234"/>
      <c r="AP212" s="234"/>
      <c r="AQ212" s="234"/>
      <c r="AR212" s="234"/>
      <c r="AS212" s="234"/>
      <c r="AT212" s="234"/>
      <c r="AU212" s="234"/>
      <c r="AV212" s="234"/>
      <c r="AW212" s="235"/>
      <c r="AX212" s="234"/>
      <c r="AY212" s="234"/>
      <c r="AZ212" s="234"/>
      <c r="BA212" s="99"/>
    </row>
    <row r="213" spans="1:53" ht="15.75" hidden="1" customHeight="1" x14ac:dyDescent="0.25">
      <c r="A213" s="2878"/>
      <c r="B213" s="2908"/>
      <c r="C213" s="2886"/>
      <c r="D213" s="2886"/>
      <c r="E213" s="412" t="s">
        <v>679</v>
      </c>
      <c r="F213" s="411" t="s">
        <v>571</v>
      </c>
      <c r="G213" s="411" t="s">
        <v>124</v>
      </c>
      <c r="H213" s="411">
        <v>1000</v>
      </c>
      <c r="I213" s="409">
        <v>100</v>
      </c>
      <c r="J213" s="171"/>
      <c r="K213" s="102"/>
      <c r="L213" s="102"/>
      <c r="M213" s="102"/>
      <c r="N213" s="101"/>
      <c r="O213" s="101"/>
      <c r="P213" s="101"/>
      <c r="Q213" s="101"/>
      <c r="R213" s="101"/>
      <c r="S213" s="101"/>
      <c r="T213" s="101"/>
      <c r="U213" s="101"/>
      <c r="V213" s="101"/>
      <c r="W213" s="101"/>
      <c r="X213" s="101"/>
      <c r="Y213" s="101"/>
      <c r="Z213" s="268"/>
      <c r="AA213" s="234"/>
      <c r="AB213" s="237"/>
      <c r="AC213" s="236"/>
      <c r="AD213" s="234"/>
      <c r="AE213" s="234"/>
      <c r="AF213" s="234"/>
      <c r="AG213" s="234"/>
      <c r="AH213" s="543">
        <f t="shared" si="2"/>
        <v>0</v>
      </c>
      <c r="AI213" s="235"/>
      <c r="AJ213" s="234"/>
      <c r="AK213" s="234"/>
      <c r="AL213" s="234"/>
      <c r="AM213" s="234"/>
      <c r="AN213" s="2281">
        <f t="shared" si="3"/>
        <v>0</v>
      </c>
      <c r="AO213" s="234"/>
      <c r="AP213" s="234"/>
      <c r="AQ213" s="234"/>
      <c r="AR213" s="234"/>
      <c r="AS213" s="234"/>
      <c r="AT213" s="234"/>
      <c r="AU213" s="234"/>
      <c r="AV213" s="234"/>
      <c r="AW213" s="235"/>
      <c r="AX213" s="234"/>
      <c r="AY213" s="234"/>
      <c r="AZ213" s="234"/>
      <c r="BA213" s="99"/>
    </row>
    <row r="214" spans="1:53" ht="15.75" hidden="1" customHeight="1" x14ac:dyDescent="0.25">
      <c r="A214" s="2878"/>
      <c r="B214" s="2908"/>
      <c r="C214" s="2886"/>
      <c r="D214" s="2886"/>
      <c r="E214" s="412" t="s">
        <v>678</v>
      </c>
      <c r="F214" s="411" t="s">
        <v>677</v>
      </c>
      <c r="G214" s="411" t="s">
        <v>124</v>
      </c>
      <c r="H214" s="414">
        <v>0.5</v>
      </c>
      <c r="I214" s="413">
        <v>0.05</v>
      </c>
      <c r="J214" s="171"/>
      <c r="K214" s="102"/>
      <c r="L214" s="102"/>
      <c r="M214" s="102"/>
      <c r="N214" s="101"/>
      <c r="O214" s="101"/>
      <c r="P214" s="101"/>
      <c r="Q214" s="101"/>
      <c r="R214" s="101"/>
      <c r="S214" s="101"/>
      <c r="T214" s="101"/>
      <c r="U214" s="101"/>
      <c r="V214" s="101"/>
      <c r="W214" s="101"/>
      <c r="X214" s="101"/>
      <c r="Y214" s="101"/>
      <c r="Z214" s="268"/>
      <c r="AA214" s="234"/>
      <c r="AB214" s="237"/>
      <c r="AC214" s="236"/>
      <c r="AD214" s="234"/>
      <c r="AE214" s="234"/>
      <c r="AF214" s="234"/>
      <c r="AG214" s="234"/>
      <c r="AH214" s="543">
        <f t="shared" si="2"/>
        <v>0</v>
      </c>
      <c r="AI214" s="235"/>
      <c r="AJ214" s="234"/>
      <c r="AK214" s="234"/>
      <c r="AL214" s="234"/>
      <c r="AM214" s="234"/>
      <c r="AN214" s="2281">
        <f t="shared" si="3"/>
        <v>0</v>
      </c>
      <c r="AO214" s="234"/>
      <c r="AP214" s="234"/>
      <c r="AQ214" s="234"/>
      <c r="AR214" s="234"/>
      <c r="AS214" s="234"/>
      <c r="AT214" s="234"/>
      <c r="AU214" s="234"/>
      <c r="AV214" s="234"/>
      <c r="AW214" s="235"/>
      <c r="AX214" s="234"/>
      <c r="AY214" s="234"/>
      <c r="AZ214" s="234"/>
      <c r="BA214" s="99"/>
    </row>
    <row r="215" spans="1:53" ht="15.75" hidden="1" customHeight="1" x14ac:dyDescent="0.25">
      <c r="A215" s="2878"/>
      <c r="B215" s="2908"/>
      <c r="C215" s="2886"/>
      <c r="D215" s="2886"/>
      <c r="E215" s="412" t="s">
        <v>676</v>
      </c>
      <c r="F215" s="411" t="s">
        <v>675</v>
      </c>
      <c r="G215" s="410" t="s">
        <v>124</v>
      </c>
      <c r="H215" s="410">
        <v>1000</v>
      </c>
      <c r="I215" s="409">
        <v>200</v>
      </c>
      <c r="J215" s="171"/>
      <c r="K215" s="102"/>
      <c r="L215" s="102"/>
      <c r="M215" s="102"/>
      <c r="N215" s="101"/>
      <c r="O215" s="101"/>
      <c r="P215" s="101"/>
      <c r="Q215" s="101"/>
      <c r="R215" s="101"/>
      <c r="S215" s="101"/>
      <c r="T215" s="101"/>
      <c r="U215" s="101"/>
      <c r="V215" s="101"/>
      <c r="W215" s="101"/>
      <c r="X215" s="101"/>
      <c r="Y215" s="101"/>
      <c r="Z215" s="268"/>
      <c r="AA215" s="234"/>
      <c r="AB215" s="237"/>
      <c r="AC215" s="236"/>
      <c r="AD215" s="234"/>
      <c r="AE215" s="234"/>
      <c r="AF215" s="234"/>
      <c r="AG215" s="234"/>
      <c r="AH215" s="543">
        <f t="shared" si="2"/>
        <v>0</v>
      </c>
      <c r="AI215" s="235"/>
      <c r="AJ215" s="234"/>
      <c r="AK215" s="234"/>
      <c r="AL215" s="234"/>
      <c r="AM215" s="234"/>
      <c r="AN215" s="2281">
        <f t="shared" si="3"/>
        <v>0</v>
      </c>
      <c r="AO215" s="234"/>
      <c r="AP215" s="234"/>
      <c r="AQ215" s="234"/>
      <c r="AR215" s="234"/>
      <c r="AS215" s="234"/>
      <c r="AT215" s="234"/>
      <c r="AU215" s="234"/>
      <c r="AV215" s="234"/>
      <c r="AW215" s="235"/>
      <c r="AX215" s="234"/>
      <c r="AY215" s="234"/>
      <c r="AZ215" s="234"/>
      <c r="BA215" s="99"/>
    </row>
    <row r="216" spans="1:53" ht="15.75" hidden="1" customHeight="1" x14ac:dyDescent="0.25">
      <c r="A216" s="2878"/>
      <c r="B216" s="2908"/>
      <c r="C216" s="2886"/>
      <c r="D216" s="2886"/>
      <c r="E216" s="208" t="s">
        <v>674</v>
      </c>
      <c r="F216" s="207" t="s">
        <v>673</v>
      </c>
      <c r="G216" s="207" t="s">
        <v>124</v>
      </c>
      <c r="H216" s="223">
        <v>1</v>
      </c>
      <c r="I216" s="408">
        <v>0.25</v>
      </c>
      <c r="J216" s="176"/>
      <c r="K216" s="102"/>
      <c r="L216" s="102"/>
      <c r="M216" s="102"/>
      <c r="N216" s="101"/>
      <c r="O216" s="101"/>
      <c r="P216" s="101"/>
      <c r="Q216" s="101"/>
      <c r="R216" s="101"/>
      <c r="S216" s="101"/>
      <c r="T216" s="101"/>
      <c r="U216" s="101"/>
      <c r="V216" s="101"/>
      <c r="W216" s="101"/>
      <c r="X216" s="101"/>
      <c r="Y216" s="101"/>
      <c r="Z216" s="268"/>
      <c r="AA216" s="234"/>
      <c r="AB216" s="237"/>
      <c r="AC216" s="236"/>
      <c r="AD216" s="234"/>
      <c r="AE216" s="234"/>
      <c r="AF216" s="234"/>
      <c r="AG216" s="234"/>
      <c r="AH216" s="543">
        <f t="shared" si="2"/>
        <v>0</v>
      </c>
      <c r="AI216" s="235"/>
      <c r="AJ216" s="234"/>
      <c r="AK216" s="234"/>
      <c r="AL216" s="234"/>
      <c r="AM216" s="234"/>
      <c r="AN216" s="2281">
        <f t="shared" si="3"/>
        <v>0</v>
      </c>
      <c r="AO216" s="234"/>
      <c r="AP216" s="234"/>
      <c r="AQ216" s="234"/>
      <c r="AR216" s="234"/>
      <c r="AS216" s="234"/>
      <c r="AT216" s="234"/>
      <c r="AU216" s="234"/>
      <c r="AV216" s="234"/>
      <c r="AW216" s="235"/>
      <c r="AX216" s="234"/>
      <c r="AY216" s="234"/>
      <c r="AZ216" s="234"/>
      <c r="BA216" s="99"/>
    </row>
    <row r="217" spans="1:53" ht="15.75" hidden="1" customHeight="1" x14ac:dyDescent="0.25">
      <c r="A217" s="2878"/>
      <c r="B217" s="2908"/>
      <c r="C217" s="2886"/>
      <c r="D217" s="2886"/>
      <c r="E217" s="208" t="s">
        <v>672</v>
      </c>
      <c r="F217" s="207" t="s">
        <v>671</v>
      </c>
      <c r="G217" s="207">
        <v>40</v>
      </c>
      <c r="H217" s="407">
        <v>35</v>
      </c>
      <c r="I217" s="406">
        <v>5</v>
      </c>
      <c r="J217" s="176"/>
      <c r="K217" s="102"/>
      <c r="L217" s="102"/>
      <c r="M217" s="102"/>
      <c r="N217" s="101"/>
      <c r="O217" s="101"/>
      <c r="P217" s="101"/>
      <c r="Q217" s="101"/>
      <c r="R217" s="101"/>
      <c r="S217" s="101"/>
      <c r="T217" s="101"/>
      <c r="U217" s="101"/>
      <c r="V217" s="101"/>
      <c r="W217" s="101"/>
      <c r="X217" s="101"/>
      <c r="Y217" s="101"/>
      <c r="Z217" s="268"/>
      <c r="AA217" s="234"/>
      <c r="AB217" s="237"/>
      <c r="AC217" s="236"/>
      <c r="AD217" s="234"/>
      <c r="AE217" s="234"/>
      <c r="AF217" s="234"/>
      <c r="AG217" s="234"/>
      <c r="AH217" s="543">
        <f t="shared" si="2"/>
        <v>0</v>
      </c>
      <c r="AI217" s="235"/>
      <c r="AJ217" s="234"/>
      <c r="AK217" s="234"/>
      <c r="AL217" s="234"/>
      <c r="AM217" s="234"/>
      <c r="AN217" s="2281">
        <f t="shared" si="3"/>
        <v>0</v>
      </c>
      <c r="AO217" s="234"/>
      <c r="AP217" s="234"/>
      <c r="AQ217" s="234"/>
      <c r="AR217" s="234"/>
      <c r="AS217" s="234"/>
      <c r="AT217" s="234"/>
      <c r="AU217" s="234"/>
      <c r="AV217" s="234"/>
      <c r="AW217" s="235"/>
      <c r="AX217" s="234"/>
      <c r="AY217" s="234"/>
      <c r="AZ217" s="234"/>
      <c r="BA217" s="99"/>
    </row>
    <row r="218" spans="1:53" ht="15.75" hidden="1" customHeight="1" x14ac:dyDescent="0.25">
      <c r="A218" s="2878"/>
      <c r="B218" s="2908"/>
      <c r="C218" s="2886"/>
      <c r="D218" s="2886"/>
      <c r="E218" s="208" t="s">
        <v>670</v>
      </c>
      <c r="F218" s="207" t="s">
        <v>669</v>
      </c>
      <c r="G218" s="213">
        <v>0</v>
      </c>
      <c r="H218" s="216">
        <v>1</v>
      </c>
      <c r="I218" s="405">
        <v>0.25</v>
      </c>
      <c r="J218" s="176"/>
      <c r="K218" s="102"/>
      <c r="L218" s="102"/>
      <c r="M218" s="102"/>
      <c r="N218" s="101"/>
      <c r="O218" s="101"/>
      <c r="P218" s="101"/>
      <c r="Q218" s="101"/>
      <c r="R218" s="101"/>
      <c r="S218" s="101"/>
      <c r="T218" s="101"/>
      <c r="U218" s="101"/>
      <c r="V218" s="101"/>
      <c r="W218" s="101"/>
      <c r="X218" s="101"/>
      <c r="Y218" s="101"/>
      <c r="Z218" s="268"/>
      <c r="AA218" s="234"/>
      <c r="AB218" s="237"/>
      <c r="AC218" s="236"/>
      <c r="AD218" s="234"/>
      <c r="AE218" s="234"/>
      <c r="AF218" s="234"/>
      <c r="AG218" s="234"/>
      <c r="AH218" s="543">
        <f t="shared" si="2"/>
        <v>0</v>
      </c>
      <c r="AI218" s="235"/>
      <c r="AJ218" s="234"/>
      <c r="AK218" s="234"/>
      <c r="AL218" s="234"/>
      <c r="AM218" s="234"/>
      <c r="AN218" s="2281">
        <f t="shared" si="3"/>
        <v>0</v>
      </c>
      <c r="AO218" s="234"/>
      <c r="AP218" s="234"/>
      <c r="AQ218" s="234"/>
      <c r="AR218" s="234"/>
      <c r="AS218" s="234"/>
      <c r="AT218" s="234"/>
      <c r="AU218" s="234"/>
      <c r="AV218" s="234"/>
      <c r="AW218" s="235"/>
      <c r="AX218" s="234"/>
      <c r="AY218" s="234"/>
      <c r="AZ218" s="234"/>
      <c r="BA218" s="99"/>
    </row>
    <row r="219" spans="1:53" ht="15.75" hidden="1" customHeight="1" x14ac:dyDescent="0.25">
      <c r="A219" s="2878"/>
      <c r="B219" s="2908"/>
      <c r="C219" s="2886"/>
      <c r="D219" s="2886"/>
      <c r="E219" s="208" t="s">
        <v>668</v>
      </c>
      <c r="F219" s="207" t="s">
        <v>667</v>
      </c>
      <c r="G219" s="207" t="s">
        <v>124</v>
      </c>
      <c r="H219" s="223">
        <v>14</v>
      </c>
      <c r="I219" s="406">
        <v>2</v>
      </c>
      <c r="J219" s="176"/>
      <c r="K219" s="102"/>
      <c r="L219" s="102"/>
      <c r="M219" s="102"/>
      <c r="N219" s="101"/>
      <c r="O219" s="101"/>
      <c r="P219" s="101"/>
      <c r="Q219" s="101"/>
      <c r="R219" s="101"/>
      <c r="S219" s="101"/>
      <c r="T219" s="101"/>
      <c r="U219" s="101"/>
      <c r="V219" s="101"/>
      <c r="W219" s="101"/>
      <c r="X219" s="101"/>
      <c r="Y219" s="101"/>
      <c r="Z219" s="268"/>
      <c r="AA219" s="234"/>
      <c r="AB219" s="237"/>
      <c r="AC219" s="236"/>
      <c r="AD219" s="234"/>
      <c r="AE219" s="234"/>
      <c r="AF219" s="234"/>
      <c r="AG219" s="234"/>
      <c r="AH219" s="543">
        <f t="shared" si="2"/>
        <v>0</v>
      </c>
      <c r="AI219" s="235"/>
      <c r="AJ219" s="234"/>
      <c r="AK219" s="234"/>
      <c r="AL219" s="234"/>
      <c r="AM219" s="234"/>
      <c r="AN219" s="2281">
        <f t="shared" si="3"/>
        <v>0</v>
      </c>
      <c r="AO219" s="234"/>
      <c r="AP219" s="234"/>
      <c r="AQ219" s="234"/>
      <c r="AR219" s="234"/>
      <c r="AS219" s="234"/>
      <c r="AT219" s="234"/>
      <c r="AU219" s="234"/>
      <c r="AV219" s="234"/>
      <c r="AW219" s="235"/>
      <c r="AX219" s="234"/>
      <c r="AY219" s="234"/>
      <c r="AZ219" s="234"/>
      <c r="BA219" s="99"/>
    </row>
    <row r="220" spans="1:53" ht="15.75" hidden="1" customHeight="1" x14ac:dyDescent="0.25">
      <c r="A220" s="2878"/>
      <c r="B220" s="2908"/>
      <c r="C220" s="2886"/>
      <c r="D220" s="2886"/>
      <c r="E220" s="208" t="s">
        <v>666</v>
      </c>
      <c r="F220" s="207" t="s">
        <v>129</v>
      </c>
      <c r="G220" s="213">
        <v>0.1</v>
      </c>
      <c r="H220" s="216">
        <v>1</v>
      </c>
      <c r="I220" s="405">
        <v>0.2</v>
      </c>
      <c r="J220" s="176"/>
      <c r="K220" s="102"/>
      <c r="L220" s="102"/>
      <c r="M220" s="102"/>
      <c r="N220" s="101"/>
      <c r="O220" s="101"/>
      <c r="P220" s="101"/>
      <c r="Q220" s="101"/>
      <c r="R220" s="101"/>
      <c r="S220" s="101"/>
      <c r="T220" s="101"/>
      <c r="U220" s="101"/>
      <c r="V220" s="101"/>
      <c r="W220" s="101"/>
      <c r="X220" s="101"/>
      <c r="Y220" s="101"/>
      <c r="Z220" s="268"/>
      <c r="AA220" s="234"/>
      <c r="AB220" s="237"/>
      <c r="AC220" s="236"/>
      <c r="AD220" s="234"/>
      <c r="AE220" s="234"/>
      <c r="AF220" s="234"/>
      <c r="AG220" s="234"/>
      <c r="AH220" s="543">
        <f t="shared" si="2"/>
        <v>0</v>
      </c>
      <c r="AI220" s="235"/>
      <c r="AJ220" s="234"/>
      <c r="AK220" s="234"/>
      <c r="AL220" s="234"/>
      <c r="AM220" s="234"/>
      <c r="AN220" s="2281">
        <f t="shared" si="3"/>
        <v>0</v>
      </c>
      <c r="AO220" s="234"/>
      <c r="AP220" s="234"/>
      <c r="AQ220" s="234"/>
      <c r="AR220" s="234"/>
      <c r="AS220" s="234"/>
      <c r="AT220" s="234"/>
      <c r="AU220" s="234"/>
      <c r="AV220" s="234"/>
      <c r="AW220" s="235"/>
      <c r="AX220" s="234"/>
      <c r="AY220" s="234"/>
      <c r="AZ220" s="234"/>
      <c r="BA220" s="99"/>
    </row>
    <row r="221" spans="1:53" ht="15.75" hidden="1" customHeight="1" x14ac:dyDescent="0.25">
      <c r="A221" s="2878"/>
      <c r="B221" s="2908"/>
      <c r="C221" s="2886"/>
      <c r="D221" s="2886"/>
      <c r="E221" s="2317" t="s">
        <v>665</v>
      </c>
      <c r="F221" s="207" t="s">
        <v>470</v>
      </c>
      <c r="G221" s="207" t="s">
        <v>124</v>
      </c>
      <c r="H221" s="223">
        <v>100</v>
      </c>
      <c r="I221" s="405">
        <v>0</v>
      </c>
      <c r="J221" s="176"/>
      <c r="K221" s="102"/>
      <c r="L221" s="102"/>
      <c r="M221" s="102"/>
      <c r="N221" s="101"/>
      <c r="O221" s="101"/>
      <c r="P221" s="101"/>
      <c r="Q221" s="101"/>
      <c r="R221" s="101"/>
      <c r="S221" s="101"/>
      <c r="T221" s="101"/>
      <c r="U221" s="101"/>
      <c r="V221" s="101"/>
      <c r="W221" s="101"/>
      <c r="X221" s="101"/>
      <c r="Y221" s="101"/>
      <c r="Z221" s="268"/>
      <c r="AA221" s="234"/>
      <c r="AB221" s="237"/>
      <c r="AC221" s="236"/>
      <c r="AD221" s="234"/>
      <c r="AE221" s="234"/>
      <c r="AF221" s="234"/>
      <c r="AG221" s="234"/>
      <c r="AH221" s="543">
        <f t="shared" si="2"/>
        <v>0</v>
      </c>
      <c r="AI221" s="235"/>
      <c r="AJ221" s="234"/>
      <c r="AK221" s="234"/>
      <c r="AL221" s="234"/>
      <c r="AM221" s="234"/>
      <c r="AN221" s="2281">
        <f t="shared" si="3"/>
        <v>0</v>
      </c>
      <c r="AO221" s="234"/>
      <c r="AP221" s="234"/>
      <c r="AQ221" s="234"/>
      <c r="AR221" s="234"/>
      <c r="AS221" s="234"/>
      <c r="AT221" s="234"/>
      <c r="AU221" s="234"/>
      <c r="AV221" s="234"/>
      <c r="AW221" s="235"/>
      <c r="AX221" s="234"/>
      <c r="AY221" s="234"/>
      <c r="AZ221" s="234"/>
      <c r="BA221" s="99"/>
    </row>
    <row r="222" spans="1:53" ht="15.75" hidden="1" customHeight="1" x14ac:dyDescent="0.25">
      <c r="A222" s="2878"/>
      <c r="B222" s="2908"/>
      <c r="C222" s="2886"/>
      <c r="D222" s="2886"/>
      <c r="E222" s="208" t="s">
        <v>664</v>
      </c>
      <c r="F222" s="207" t="s">
        <v>663</v>
      </c>
      <c r="G222" s="207">
        <v>357</v>
      </c>
      <c r="H222" s="223">
        <v>357</v>
      </c>
      <c r="I222" s="406">
        <v>57</v>
      </c>
      <c r="J222" s="176"/>
      <c r="K222" s="102"/>
      <c r="L222" s="102"/>
      <c r="M222" s="102"/>
      <c r="N222" s="101"/>
      <c r="O222" s="101"/>
      <c r="P222" s="101"/>
      <c r="Q222" s="101"/>
      <c r="R222" s="101"/>
      <c r="S222" s="101"/>
      <c r="T222" s="101"/>
      <c r="U222" s="101"/>
      <c r="V222" s="101"/>
      <c r="W222" s="101"/>
      <c r="X222" s="101"/>
      <c r="Y222" s="101"/>
      <c r="Z222" s="268"/>
      <c r="AA222" s="234"/>
      <c r="AB222" s="237"/>
      <c r="AC222" s="236"/>
      <c r="AD222" s="234"/>
      <c r="AE222" s="234"/>
      <c r="AF222" s="234"/>
      <c r="AG222" s="234"/>
      <c r="AH222" s="543">
        <f t="shared" si="2"/>
        <v>0</v>
      </c>
      <c r="AI222" s="235"/>
      <c r="AJ222" s="234"/>
      <c r="AK222" s="234"/>
      <c r="AL222" s="234"/>
      <c r="AM222" s="234"/>
      <c r="AN222" s="2281">
        <f t="shared" si="3"/>
        <v>0</v>
      </c>
      <c r="AO222" s="234"/>
      <c r="AP222" s="234"/>
      <c r="AQ222" s="234"/>
      <c r="AR222" s="234"/>
      <c r="AS222" s="234"/>
      <c r="AT222" s="234"/>
      <c r="AU222" s="234"/>
      <c r="AV222" s="234"/>
      <c r="AW222" s="235"/>
      <c r="AX222" s="234"/>
      <c r="AY222" s="234"/>
      <c r="AZ222" s="234"/>
      <c r="BA222" s="99"/>
    </row>
    <row r="223" spans="1:53" ht="15.75" hidden="1" customHeight="1" x14ac:dyDescent="0.25">
      <c r="A223" s="2878"/>
      <c r="B223" s="2908"/>
      <c r="C223" s="2886"/>
      <c r="D223" s="2886"/>
      <c r="E223" s="208" t="s">
        <v>662</v>
      </c>
      <c r="F223" s="207" t="s">
        <v>129</v>
      </c>
      <c r="G223" s="213">
        <v>1</v>
      </c>
      <c r="H223" s="216">
        <v>1</v>
      </c>
      <c r="I223" s="405">
        <v>0.2</v>
      </c>
      <c r="J223" s="176"/>
      <c r="K223" s="102"/>
      <c r="L223" s="102"/>
      <c r="M223" s="102"/>
      <c r="N223" s="101"/>
      <c r="O223" s="101"/>
      <c r="P223" s="101"/>
      <c r="Q223" s="101"/>
      <c r="R223" s="101"/>
      <c r="S223" s="101"/>
      <c r="T223" s="101"/>
      <c r="U223" s="101"/>
      <c r="V223" s="101"/>
      <c r="W223" s="101"/>
      <c r="X223" s="101"/>
      <c r="Y223" s="101"/>
      <c r="Z223" s="268"/>
      <c r="AA223" s="234"/>
      <c r="AB223" s="237"/>
      <c r="AC223" s="236"/>
      <c r="AD223" s="234"/>
      <c r="AE223" s="234"/>
      <c r="AF223" s="234"/>
      <c r="AG223" s="234"/>
      <c r="AH223" s="543">
        <f t="shared" si="2"/>
        <v>0</v>
      </c>
      <c r="AI223" s="235"/>
      <c r="AJ223" s="234"/>
      <c r="AK223" s="234"/>
      <c r="AL223" s="234"/>
      <c r="AM223" s="234"/>
      <c r="AN223" s="2281">
        <f t="shared" si="3"/>
        <v>0</v>
      </c>
      <c r="AO223" s="234"/>
      <c r="AP223" s="234"/>
      <c r="AQ223" s="234"/>
      <c r="AR223" s="234"/>
      <c r="AS223" s="234"/>
      <c r="AT223" s="234"/>
      <c r="AU223" s="234"/>
      <c r="AV223" s="234"/>
      <c r="AW223" s="235"/>
      <c r="AX223" s="234"/>
      <c r="AY223" s="234"/>
      <c r="AZ223" s="234"/>
      <c r="BA223" s="99"/>
    </row>
    <row r="224" spans="1:53" ht="15.75" hidden="1" customHeight="1" x14ac:dyDescent="0.25">
      <c r="A224" s="2878"/>
      <c r="B224" s="2908"/>
      <c r="C224" s="2886"/>
      <c r="D224" s="2886"/>
      <c r="E224" s="208" t="s">
        <v>661</v>
      </c>
      <c r="F224" s="207" t="s">
        <v>129</v>
      </c>
      <c r="G224" s="213">
        <v>0.8</v>
      </c>
      <c r="H224" s="216">
        <v>1</v>
      </c>
      <c r="I224" s="405">
        <v>0.2</v>
      </c>
      <c r="J224" s="176"/>
      <c r="K224" s="102"/>
      <c r="L224" s="102"/>
      <c r="M224" s="102"/>
      <c r="N224" s="101"/>
      <c r="O224" s="101"/>
      <c r="P224" s="101"/>
      <c r="Q224" s="101"/>
      <c r="R224" s="101"/>
      <c r="S224" s="101"/>
      <c r="T224" s="101"/>
      <c r="U224" s="101"/>
      <c r="V224" s="101"/>
      <c r="W224" s="101"/>
      <c r="X224" s="101"/>
      <c r="Y224" s="101"/>
      <c r="Z224" s="268"/>
      <c r="AA224" s="234"/>
      <c r="AB224" s="237"/>
      <c r="AC224" s="236"/>
      <c r="AD224" s="234"/>
      <c r="AE224" s="234"/>
      <c r="AF224" s="234"/>
      <c r="AG224" s="234"/>
      <c r="AH224" s="543">
        <f t="shared" si="2"/>
        <v>0</v>
      </c>
      <c r="AI224" s="235"/>
      <c r="AJ224" s="234"/>
      <c r="AK224" s="234"/>
      <c r="AL224" s="234"/>
      <c r="AM224" s="234"/>
      <c r="AN224" s="2281">
        <f t="shared" si="3"/>
        <v>0</v>
      </c>
      <c r="AO224" s="234"/>
      <c r="AP224" s="234"/>
      <c r="AQ224" s="234"/>
      <c r="AR224" s="234"/>
      <c r="AS224" s="234"/>
      <c r="AT224" s="234"/>
      <c r="AU224" s="234"/>
      <c r="AV224" s="234"/>
      <c r="AW224" s="235"/>
      <c r="AX224" s="234"/>
      <c r="AY224" s="234"/>
      <c r="AZ224" s="234"/>
      <c r="BA224" s="99"/>
    </row>
    <row r="225" spans="1:53" ht="15.75" hidden="1" customHeight="1" x14ac:dyDescent="0.25">
      <c r="A225" s="2878"/>
      <c r="B225" s="2908"/>
      <c r="C225" s="2886"/>
      <c r="D225" s="2886"/>
      <c r="E225" s="208" t="s">
        <v>660</v>
      </c>
      <c r="F225" s="207" t="s">
        <v>659</v>
      </c>
      <c r="G225" s="213">
        <v>0.5</v>
      </c>
      <c r="H225" s="216">
        <v>1</v>
      </c>
      <c r="I225" s="405">
        <v>0</v>
      </c>
      <c r="J225" s="176"/>
      <c r="K225" s="102"/>
      <c r="L225" s="102"/>
      <c r="M225" s="102"/>
      <c r="N225" s="101"/>
      <c r="O225" s="101"/>
      <c r="P225" s="101"/>
      <c r="Q225" s="101"/>
      <c r="R225" s="101"/>
      <c r="S225" s="101"/>
      <c r="T225" s="101"/>
      <c r="U225" s="101"/>
      <c r="V225" s="101"/>
      <c r="W225" s="101"/>
      <c r="X225" s="101"/>
      <c r="Y225" s="101"/>
      <c r="Z225" s="268"/>
      <c r="AA225" s="234"/>
      <c r="AB225" s="237"/>
      <c r="AC225" s="236"/>
      <c r="AD225" s="234"/>
      <c r="AE225" s="234"/>
      <c r="AF225" s="234"/>
      <c r="AG225" s="234"/>
      <c r="AH225" s="543">
        <f t="shared" si="2"/>
        <v>0</v>
      </c>
      <c r="AI225" s="235"/>
      <c r="AJ225" s="234"/>
      <c r="AK225" s="234"/>
      <c r="AL225" s="234"/>
      <c r="AM225" s="234"/>
      <c r="AN225" s="2281">
        <f t="shared" si="3"/>
        <v>0</v>
      </c>
      <c r="AO225" s="234"/>
      <c r="AP225" s="234"/>
      <c r="AQ225" s="234"/>
      <c r="AR225" s="234"/>
      <c r="AS225" s="234"/>
      <c r="AT225" s="234"/>
      <c r="AU225" s="234"/>
      <c r="AV225" s="234"/>
      <c r="AW225" s="235"/>
      <c r="AX225" s="234"/>
      <c r="AY225" s="234"/>
      <c r="AZ225" s="234"/>
      <c r="BA225" s="99"/>
    </row>
    <row r="226" spans="1:53" ht="15.75" hidden="1" customHeight="1" x14ac:dyDescent="0.25">
      <c r="A226" s="2878"/>
      <c r="B226" s="2908"/>
      <c r="C226" s="2886"/>
      <c r="D226" s="2886"/>
      <c r="E226" s="208" t="s">
        <v>658</v>
      </c>
      <c r="F226" s="207" t="s">
        <v>129</v>
      </c>
      <c r="G226" s="213">
        <v>0.85</v>
      </c>
      <c r="H226" s="216">
        <v>1</v>
      </c>
      <c r="I226" s="405">
        <v>0.1</v>
      </c>
      <c r="J226" s="176"/>
      <c r="K226" s="102"/>
      <c r="L226" s="102"/>
      <c r="M226" s="102"/>
      <c r="N226" s="101"/>
      <c r="O226" s="101"/>
      <c r="P226" s="101"/>
      <c r="Q226" s="101"/>
      <c r="R226" s="101"/>
      <c r="S226" s="101"/>
      <c r="T226" s="101"/>
      <c r="U226" s="101"/>
      <c r="V226" s="101"/>
      <c r="W226" s="101"/>
      <c r="X226" s="101"/>
      <c r="Y226" s="101"/>
      <c r="Z226" s="268"/>
      <c r="AA226" s="234"/>
      <c r="AB226" s="237"/>
      <c r="AC226" s="236"/>
      <c r="AD226" s="234"/>
      <c r="AE226" s="234"/>
      <c r="AF226" s="234"/>
      <c r="AG226" s="234"/>
      <c r="AH226" s="543">
        <f t="shared" si="2"/>
        <v>0</v>
      </c>
      <c r="AI226" s="235"/>
      <c r="AJ226" s="234"/>
      <c r="AK226" s="234"/>
      <c r="AL226" s="234"/>
      <c r="AM226" s="234"/>
      <c r="AN226" s="2281">
        <f t="shared" si="3"/>
        <v>0</v>
      </c>
      <c r="AO226" s="234"/>
      <c r="AP226" s="234"/>
      <c r="AQ226" s="234"/>
      <c r="AR226" s="234"/>
      <c r="AS226" s="234"/>
      <c r="AT226" s="234"/>
      <c r="AU226" s="234"/>
      <c r="AV226" s="234"/>
      <c r="AW226" s="235"/>
      <c r="AX226" s="234"/>
      <c r="AY226" s="234"/>
      <c r="AZ226" s="234"/>
      <c r="BA226" s="99"/>
    </row>
    <row r="227" spans="1:53" ht="15.75" hidden="1" customHeight="1" x14ac:dyDescent="0.25">
      <c r="A227" s="2878"/>
      <c r="B227" s="2908"/>
      <c r="C227" s="2886"/>
      <c r="D227" s="2886"/>
      <c r="E227" s="208" t="s">
        <v>657</v>
      </c>
      <c r="F227" s="207" t="s">
        <v>656</v>
      </c>
      <c r="G227" s="213">
        <v>0.8</v>
      </c>
      <c r="H227" s="216">
        <v>1</v>
      </c>
      <c r="I227" s="405">
        <v>0.1</v>
      </c>
      <c r="J227" s="176"/>
      <c r="K227" s="102"/>
      <c r="L227" s="102"/>
      <c r="M227" s="102"/>
      <c r="N227" s="101"/>
      <c r="O227" s="101"/>
      <c r="P227" s="101"/>
      <c r="Q227" s="101"/>
      <c r="R227" s="101"/>
      <c r="S227" s="101"/>
      <c r="T227" s="101"/>
      <c r="U227" s="101"/>
      <c r="V227" s="101"/>
      <c r="W227" s="101"/>
      <c r="X227" s="101"/>
      <c r="Y227" s="101"/>
      <c r="Z227" s="268"/>
      <c r="AA227" s="234"/>
      <c r="AB227" s="237"/>
      <c r="AC227" s="236"/>
      <c r="AD227" s="234"/>
      <c r="AE227" s="234"/>
      <c r="AF227" s="234"/>
      <c r="AG227" s="234"/>
      <c r="AH227" s="543">
        <f t="shared" si="2"/>
        <v>0</v>
      </c>
      <c r="AI227" s="235"/>
      <c r="AJ227" s="234"/>
      <c r="AK227" s="234"/>
      <c r="AL227" s="234"/>
      <c r="AM227" s="234"/>
      <c r="AN227" s="2281">
        <f t="shared" si="3"/>
        <v>0</v>
      </c>
      <c r="AO227" s="234"/>
      <c r="AP227" s="234"/>
      <c r="AQ227" s="234"/>
      <c r="AR227" s="234"/>
      <c r="AS227" s="234"/>
      <c r="AT227" s="234"/>
      <c r="AU227" s="234"/>
      <c r="AV227" s="234"/>
      <c r="AW227" s="235"/>
      <c r="AX227" s="234"/>
      <c r="AY227" s="234"/>
      <c r="AZ227" s="234"/>
      <c r="BA227" s="99"/>
    </row>
    <row r="228" spans="1:53" ht="15.75" hidden="1" customHeight="1" x14ac:dyDescent="0.25">
      <c r="A228" s="2878"/>
      <c r="B228" s="2908"/>
      <c r="C228" s="2886"/>
      <c r="D228" s="2886"/>
      <c r="E228" s="385" t="s">
        <v>655</v>
      </c>
      <c r="F228" s="392" t="s">
        <v>129</v>
      </c>
      <c r="G228" s="391">
        <v>0</v>
      </c>
      <c r="H228" s="391">
        <v>1</v>
      </c>
      <c r="I228" s="390">
        <v>0.25</v>
      </c>
      <c r="J228" s="176"/>
      <c r="K228" s="102"/>
      <c r="L228" s="102"/>
      <c r="M228" s="102"/>
      <c r="N228" s="101"/>
      <c r="O228" s="101"/>
      <c r="P228" s="101"/>
      <c r="Q228" s="101"/>
      <c r="R228" s="101"/>
      <c r="S228" s="101"/>
      <c r="T228" s="101"/>
      <c r="U228" s="101"/>
      <c r="V228" s="101"/>
      <c r="W228" s="101"/>
      <c r="X228" s="101"/>
      <c r="Y228" s="101"/>
      <c r="Z228" s="268"/>
      <c r="AA228" s="234"/>
      <c r="AB228" s="237"/>
      <c r="AC228" s="236"/>
      <c r="AD228" s="234"/>
      <c r="AE228" s="234"/>
      <c r="AF228" s="234"/>
      <c r="AG228" s="234"/>
      <c r="AH228" s="543">
        <f t="shared" si="2"/>
        <v>0</v>
      </c>
      <c r="AI228" s="235"/>
      <c r="AJ228" s="234"/>
      <c r="AK228" s="234"/>
      <c r="AL228" s="234"/>
      <c r="AM228" s="234"/>
      <c r="AN228" s="2281">
        <f t="shared" si="3"/>
        <v>0</v>
      </c>
      <c r="AO228" s="234"/>
      <c r="AP228" s="234"/>
      <c r="AQ228" s="234"/>
      <c r="AR228" s="234"/>
      <c r="AS228" s="234"/>
      <c r="AT228" s="234"/>
      <c r="AU228" s="234"/>
      <c r="AV228" s="234"/>
      <c r="AW228" s="235"/>
      <c r="AX228" s="234"/>
      <c r="AY228" s="234"/>
      <c r="AZ228" s="234"/>
      <c r="BA228" s="99"/>
    </row>
    <row r="229" spans="1:53" ht="15.75" hidden="1" customHeight="1" x14ac:dyDescent="0.25">
      <c r="A229" s="2878"/>
      <c r="B229" s="2908"/>
      <c r="C229" s="2886"/>
      <c r="D229" s="2886"/>
      <c r="E229" s="2910" t="s">
        <v>654</v>
      </c>
      <c r="F229" s="392" t="s">
        <v>653</v>
      </c>
      <c r="G229" s="391">
        <v>0</v>
      </c>
      <c r="H229" s="391">
        <v>1</v>
      </c>
      <c r="I229" s="390">
        <v>0.2</v>
      </c>
      <c r="J229" s="176"/>
      <c r="K229" s="102"/>
      <c r="L229" s="102"/>
      <c r="M229" s="102"/>
      <c r="N229" s="101"/>
      <c r="O229" s="101"/>
      <c r="P229" s="101"/>
      <c r="Q229" s="101"/>
      <c r="R229" s="101"/>
      <c r="S229" s="101"/>
      <c r="T229" s="101"/>
      <c r="U229" s="101"/>
      <c r="V229" s="101"/>
      <c r="W229" s="101"/>
      <c r="X229" s="101"/>
      <c r="Y229" s="101"/>
      <c r="Z229" s="268"/>
      <c r="AA229" s="234"/>
      <c r="AB229" s="237"/>
      <c r="AC229" s="236"/>
      <c r="AD229" s="234"/>
      <c r="AE229" s="234"/>
      <c r="AF229" s="234"/>
      <c r="AG229" s="234"/>
      <c r="AH229" s="543">
        <f t="shared" si="2"/>
        <v>0</v>
      </c>
      <c r="AI229" s="235"/>
      <c r="AJ229" s="234"/>
      <c r="AK229" s="234"/>
      <c r="AL229" s="234"/>
      <c r="AM229" s="234"/>
      <c r="AN229" s="2281">
        <f t="shared" si="3"/>
        <v>0</v>
      </c>
      <c r="AO229" s="234"/>
      <c r="AP229" s="234"/>
      <c r="AQ229" s="234"/>
      <c r="AR229" s="234"/>
      <c r="AS229" s="234"/>
      <c r="AT229" s="234"/>
      <c r="AU229" s="234"/>
      <c r="AV229" s="234"/>
      <c r="AW229" s="235"/>
      <c r="AX229" s="234"/>
      <c r="AY229" s="234"/>
      <c r="AZ229" s="234"/>
      <c r="BA229" s="99"/>
    </row>
    <row r="230" spans="1:53" ht="15.75" hidden="1" customHeight="1" x14ac:dyDescent="0.25">
      <c r="A230" s="2878"/>
      <c r="B230" s="2908"/>
      <c r="C230" s="2886"/>
      <c r="D230" s="2886"/>
      <c r="E230" s="2836"/>
      <c r="F230" s="392" t="s">
        <v>129</v>
      </c>
      <c r="G230" s="391">
        <v>0</v>
      </c>
      <c r="H230" s="391">
        <v>0.25</v>
      </c>
      <c r="I230" s="317">
        <v>0</v>
      </c>
      <c r="J230" s="176"/>
      <c r="K230" s="102"/>
      <c r="L230" s="102"/>
      <c r="M230" s="102"/>
      <c r="N230" s="101"/>
      <c r="O230" s="101"/>
      <c r="P230" s="101"/>
      <c r="Q230" s="101"/>
      <c r="R230" s="101"/>
      <c r="S230" s="101"/>
      <c r="T230" s="101"/>
      <c r="U230" s="101"/>
      <c r="V230" s="101"/>
      <c r="W230" s="101"/>
      <c r="X230" s="101"/>
      <c r="Y230" s="101"/>
      <c r="Z230" s="268"/>
      <c r="AA230" s="234"/>
      <c r="AB230" s="237"/>
      <c r="AC230" s="236"/>
      <c r="AD230" s="234"/>
      <c r="AE230" s="234"/>
      <c r="AF230" s="234"/>
      <c r="AG230" s="234"/>
      <c r="AH230" s="543">
        <f t="shared" si="2"/>
        <v>0</v>
      </c>
      <c r="AI230" s="235"/>
      <c r="AJ230" s="234"/>
      <c r="AK230" s="234"/>
      <c r="AL230" s="234"/>
      <c r="AM230" s="234"/>
      <c r="AN230" s="2281">
        <f t="shared" si="3"/>
        <v>0</v>
      </c>
      <c r="AO230" s="234"/>
      <c r="AP230" s="234"/>
      <c r="AQ230" s="234"/>
      <c r="AR230" s="234"/>
      <c r="AS230" s="234"/>
      <c r="AT230" s="234"/>
      <c r="AU230" s="234"/>
      <c r="AV230" s="234"/>
      <c r="AW230" s="235"/>
      <c r="AX230" s="234"/>
      <c r="AY230" s="234"/>
      <c r="AZ230" s="234"/>
      <c r="BA230" s="99"/>
    </row>
    <row r="231" spans="1:53" ht="15.75" hidden="1" customHeight="1" x14ac:dyDescent="0.25">
      <c r="A231" s="2878"/>
      <c r="B231" s="2908"/>
      <c r="C231" s="2886"/>
      <c r="D231" s="2886"/>
      <c r="E231" s="2321" t="s">
        <v>652</v>
      </c>
      <c r="F231" s="2328" t="s">
        <v>129</v>
      </c>
      <c r="G231" s="387">
        <v>0</v>
      </c>
      <c r="H231" s="387">
        <v>1</v>
      </c>
      <c r="I231" s="386">
        <v>0.1</v>
      </c>
      <c r="J231" s="176"/>
      <c r="K231" s="102"/>
      <c r="L231" s="102"/>
      <c r="M231" s="102"/>
      <c r="N231" s="101"/>
      <c r="O231" s="101"/>
      <c r="P231" s="101"/>
      <c r="Q231" s="101"/>
      <c r="R231" s="101"/>
      <c r="S231" s="101"/>
      <c r="T231" s="101"/>
      <c r="U231" s="101"/>
      <c r="V231" s="101"/>
      <c r="W231" s="101"/>
      <c r="X231" s="101"/>
      <c r="Y231" s="101"/>
      <c r="Z231" s="268"/>
      <c r="AA231" s="234"/>
      <c r="AB231" s="237"/>
      <c r="AC231" s="236"/>
      <c r="AD231" s="234"/>
      <c r="AE231" s="234"/>
      <c r="AF231" s="234"/>
      <c r="AG231" s="234"/>
      <c r="AH231" s="543">
        <f t="shared" si="2"/>
        <v>0</v>
      </c>
      <c r="AI231" s="235"/>
      <c r="AJ231" s="234"/>
      <c r="AK231" s="234"/>
      <c r="AL231" s="234"/>
      <c r="AM231" s="234"/>
      <c r="AN231" s="2281">
        <f t="shared" si="3"/>
        <v>0</v>
      </c>
      <c r="AO231" s="234"/>
      <c r="AP231" s="234"/>
      <c r="AQ231" s="234"/>
      <c r="AR231" s="234"/>
      <c r="AS231" s="234"/>
      <c r="AT231" s="234"/>
      <c r="AU231" s="234"/>
      <c r="AV231" s="234"/>
      <c r="AW231" s="235"/>
      <c r="AX231" s="234"/>
      <c r="AY231" s="234"/>
      <c r="AZ231" s="234"/>
      <c r="BA231" s="99"/>
    </row>
    <row r="232" spans="1:53" ht="15.75" hidden="1" customHeight="1" x14ac:dyDescent="0.25">
      <c r="A232" s="2878"/>
      <c r="B232" s="2908"/>
      <c r="C232" s="2886"/>
      <c r="D232" s="2886"/>
      <c r="E232" s="385" t="s">
        <v>651</v>
      </c>
      <c r="F232" s="385" t="s">
        <v>470</v>
      </c>
      <c r="G232" s="391">
        <v>0.3</v>
      </c>
      <c r="H232" s="391">
        <v>1</v>
      </c>
      <c r="I232" s="403">
        <v>0</v>
      </c>
      <c r="J232" s="176"/>
      <c r="K232" s="102"/>
      <c r="L232" s="102"/>
      <c r="M232" s="102"/>
      <c r="N232" s="101"/>
      <c r="O232" s="101"/>
      <c r="P232" s="101"/>
      <c r="Q232" s="101"/>
      <c r="R232" s="101"/>
      <c r="S232" s="101"/>
      <c r="T232" s="101"/>
      <c r="U232" s="101"/>
      <c r="V232" s="101"/>
      <c r="W232" s="101"/>
      <c r="X232" s="101"/>
      <c r="Y232" s="101"/>
      <c r="Z232" s="268"/>
      <c r="AA232" s="234"/>
      <c r="AB232" s="237"/>
      <c r="AC232" s="236"/>
      <c r="AD232" s="234"/>
      <c r="AE232" s="234"/>
      <c r="AF232" s="234"/>
      <c r="AG232" s="234"/>
      <c r="AH232" s="543">
        <f t="shared" si="2"/>
        <v>0</v>
      </c>
      <c r="AI232" s="235"/>
      <c r="AJ232" s="234"/>
      <c r="AK232" s="234"/>
      <c r="AL232" s="234"/>
      <c r="AM232" s="234"/>
      <c r="AN232" s="2281">
        <f t="shared" si="3"/>
        <v>0</v>
      </c>
      <c r="AO232" s="234"/>
      <c r="AP232" s="234"/>
      <c r="AQ232" s="234"/>
      <c r="AR232" s="234"/>
      <c r="AS232" s="234"/>
      <c r="AT232" s="234"/>
      <c r="AU232" s="234"/>
      <c r="AV232" s="234"/>
      <c r="AW232" s="235"/>
      <c r="AX232" s="234"/>
      <c r="AY232" s="234"/>
      <c r="AZ232" s="234"/>
      <c r="BA232" s="99"/>
    </row>
    <row r="233" spans="1:53" ht="15.75" hidden="1" customHeight="1" x14ac:dyDescent="0.25">
      <c r="A233" s="2878"/>
      <c r="B233" s="2908"/>
      <c r="C233" s="2886"/>
      <c r="D233" s="2886"/>
      <c r="E233" s="404" t="s">
        <v>650</v>
      </c>
      <c r="F233" s="385" t="s">
        <v>129</v>
      </c>
      <c r="G233" s="391">
        <v>0.2</v>
      </c>
      <c r="H233" s="391">
        <v>1</v>
      </c>
      <c r="I233" s="403">
        <v>0.25</v>
      </c>
      <c r="J233" s="176"/>
      <c r="K233" s="102"/>
      <c r="L233" s="102"/>
      <c r="M233" s="102"/>
      <c r="N233" s="101"/>
      <c r="O233" s="101"/>
      <c r="P233" s="101"/>
      <c r="Q233" s="101"/>
      <c r="R233" s="101"/>
      <c r="S233" s="101"/>
      <c r="T233" s="101"/>
      <c r="U233" s="101"/>
      <c r="V233" s="101"/>
      <c r="W233" s="101"/>
      <c r="X233" s="101"/>
      <c r="Y233" s="101"/>
      <c r="Z233" s="268"/>
      <c r="AA233" s="234"/>
      <c r="AB233" s="237"/>
      <c r="AC233" s="236"/>
      <c r="AD233" s="234"/>
      <c r="AE233" s="234"/>
      <c r="AF233" s="234"/>
      <c r="AG233" s="234"/>
      <c r="AH233" s="543">
        <f t="shared" si="2"/>
        <v>0</v>
      </c>
      <c r="AI233" s="235"/>
      <c r="AJ233" s="234"/>
      <c r="AK233" s="234"/>
      <c r="AL233" s="234"/>
      <c r="AM233" s="234"/>
      <c r="AN233" s="2281">
        <f t="shared" si="3"/>
        <v>0</v>
      </c>
      <c r="AO233" s="234"/>
      <c r="AP233" s="234"/>
      <c r="AQ233" s="234"/>
      <c r="AR233" s="234"/>
      <c r="AS233" s="234"/>
      <c r="AT233" s="234"/>
      <c r="AU233" s="234"/>
      <c r="AV233" s="234"/>
      <c r="AW233" s="235"/>
      <c r="AX233" s="234"/>
      <c r="AY233" s="234"/>
      <c r="AZ233" s="234"/>
      <c r="BA233" s="99"/>
    </row>
    <row r="234" spans="1:53" ht="15.75" hidden="1" customHeight="1" x14ac:dyDescent="0.25">
      <c r="A234" s="2878"/>
      <c r="B234" s="2908"/>
      <c r="C234" s="2886"/>
      <c r="D234" s="2886"/>
      <c r="E234" s="402" t="s">
        <v>649</v>
      </c>
      <c r="F234" s="385" t="s">
        <v>648</v>
      </c>
      <c r="G234" s="401">
        <v>2</v>
      </c>
      <c r="H234" s="401">
        <v>4</v>
      </c>
      <c r="I234" s="400">
        <v>1</v>
      </c>
      <c r="J234" s="176"/>
      <c r="K234" s="102"/>
      <c r="L234" s="102"/>
      <c r="M234" s="102"/>
      <c r="N234" s="101"/>
      <c r="O234" s="101"/>
      <c r="P234" s="101"/>
      <c r="Q234" s="101"/>
      <c r="R234" s="101"/>
      <c r="S234" s="101"/>
      <c r="T234" s="101"/>
      <c r="U234" s="101"/>
      <c r="V234" s="101"/>
      <c r="W234" s="101"/>
      <c r="X234" s="101"/>
      <c r="Y234" s="101"/>
      <c r="Z234" s="268"/>
      <c r="AA234" s="234"/>
      <c r="AB234" s="237"/>
      <c r="AC234" s="236"/>
      <c r="AD234" s="234"/>
      <c r="AE234" s="234"/>
      <c r="AF234" s="234"/>
      <c r="AG234" s="234"/>
      <c r="AH234" s="543">
        <f t="shared" si="2"/>
        <v>0</v>
      </c>
      <c r="AI234" s="235"/>
      <c r="AJ234" s="234"/>
      <c r="AK234" s="234"/>
      <c r="AL234" s="234"/>
      <c r="AM234" s="234"/>
      <c r="AN234" s="2281">
        <f t="shared" si="3"/>
        <v>0</v>
      </c>
      <c r="AO234" s="234"/>
      <c r="AP234" s="234"/>
      <c r="AQ234" s="234"/>
      <c r="AR234" s="234"/>
      <c r="AS234" s="234"/>
      <c r="AT234" s="234"/>
      <c r="AU234" s="234"/>
      <c r="AV234" s="234"/>
      <c r="AW234" s="235"/>
      <c r="AX234" s="234"/>
      <c r="AY234" s="234"/>
      <c r="AZ234" s="234"/>
      <c r="BA234" s="99"/>
    </row>
    <row r="235" spans="1:53" ht="15.75" hidden="1" customHeight="1" x14ac:dyDescent="0.25">
      <c r="A235" s="2878"/>
      <c r="B235" s="2908"/>
      <c r="C235" s="2886"/>
      <c r="D235" s="2886"/>
      <c r="E235" s="399" t="s">
        <v>647</v>
      </c>
      <c r="F235" s="398" t="s">
        <v>646</v>
      </c>
      <c r="G235" s="397">
        <v>8</v>
      </c>
      <c r="H235" s="396">
        <v>8</v>
      </c>
      <c r="I235" s="395">
        <v>8</v>
      </c>
      <c r="J235" s="176"/>
      <c r="K235" s="102"/>
      <c r="L235" s="102"/>
      <c r="M235" s="102"/>
      <c r="N235" s="101"/>
      <c r="O235" s="101"/>
      <c r="P235" s="101"/>
      <c r="Q235" s="101"/>
      <c r="R235" s="101"/>
      <c r="S235" s="101"/>
      <c r="T235" s="101"/>
      <c r="U235" s="101"/>
      <c r="V235" s="101"/>
      <c r="W235" s="101"/>
      <c r="X235" s="101"/>
      <c r="Y235" s="101"/>
      <c r="Z235" s="268"/>
      <c r="AA235" s="234"/>
      <c r="AB235" s="237"/>
      <c r="AC235" s="236"/>
      <c r="AD235" s="234"/>
      <c r="AE235" s="234"/>
      <c r="AF235" s="234"/>
      <c r="AG235" s="234"/>
      <c r="AH235" s="543">
        <f t="shared" si="2"/>
        <v>0</v>
      </c>
      <c r="AI235" s="235"/>
      <c r="AJ235" s="234"/>
      <c r="AK235" s="234"/>
      <c r="AL235" s="234"/>
      <c r="AM235" s="234"/>
      <c r="AN235" s="2281">
        <f t="shared" si="3"/>
        <v>0</v>
      </c>
      <c r="AO235" s="234"/>
      <c r="AP235" s="234"/>
      <c r="AQ235" s="234"/>
      <c r="AR235" s="234"/>
      <c r="AS235" s="234"/>
      <c r="AT235" s="234"/>
      <c r="AU235" s="234"/>
      <c r="AV235" s="234"/>
      <c r="AW235" s="235"/>
      <c r="AX235" s="234"/>
      <c r="AY235" s="234"/>
      <c r="AZ235" s="234"/>
      <c r="BA235" s="99"/>
    </row>
    <row r="236" spans="1:53" ht="15.75" hidden="1" customHeight="1" x14ac:dyDescent="0.25">
      <c r="A236" s="2878"/>
      <c r="B236" s="2908"/>
      <c r="C236" s="2886"/>
      <c r="D236" s="2886"/>
      <c r="E236" s="385" t="s">
        <v>645</v>
      </c>
      <c r="F236" s="392" t="s">
        <v>129</v>
      </c>
      <c r="G236" s="384" t="s">
        <v>124</v>
      </c>
      <c r="H236" s="391">
        <v>1</v>
      </c>
      <c r="I236" s="390">
        <v>0.2</v>
      </c>
      <c r="J236" s="176"/>
      <c r="K236" s="102"/>
      <c r="L236" s="102"/>
      <c r="M236" s="102"/>
      <c r="N236" s="101"/>
      <c r="O236" s="101"/>
      <c r="P236" s="101"/>
      <c r="Q236" s="101"/>
      <c r="R236" s="101"/>
      <c r="S236" s="101"/>
      <c r="T236" s="101"/>
      <c r="U236" s="101"/>
      <c r="V236" s="101"/>
      <c r="W236" s="101"/>
      <c r="X236" s="101"/>
      <c r="Y236" s="101"/>
      <c r="Z236" s="268"/>
      <c r="AA236" s="234"/>
      <c r="AB236" s="237"/>
      <c r="AC236" s="236"/>
      <c r="AD236" s="234"/>
      <c r="AE236" s="234"/>
      <c r="AF236" s="234"/>
      <c r="AG236" s="234"/>
      <c r="AH236" s="543">
        <f t="shared" si="2"/>
        <v>0</v>
      </c>
      <c r="AI236" s="235"/>
      <c r="AJ236" s="234"/>
      <c r="AK236" s="234"/>
      <c r="AL236" s="234"/>
      <c r="AM236" s="234"/>
      <c r="AN236" s="2281">
        <f t="shared" si="3"/>
        <v>0</v>
      </c>
      <c r="AO236" s="234"/>
      <c r="AP236" s="234"/>
      <c r="AQ236" s="234"/>
      <c r="AR236" s="234"/>
      <c r="AS236" s="234"/>
      <c r="AT236" s="234"/>
      <c r="AU236" s="234"/>
      <c r="AV236" s="234"/>
      <c r="AW236" s="235"/>
      <c r="AX236" s="234"/>
      <c r="AY236" s="234"/>
      <c r="AZ236" s="234"/>
      <c r="BA236" s="99"/>
    </row>
    <row r="237" spans="1:53" ht="15.75" hidden="1" customHeight="1" x14ac:dyDescent="0.25">
      <c r="A237" s="2878"/>
      <c r="B237" s="2908"/>
      <c r="C237" s="2886"/>
      <c r="D237" s="2886"/>
      <c r="E237" s="385" t="s">
        <v>644</v>
      </c>
      <c r="F237" s="392" t="s">
        <v>129</v>
      </c>
      <c r="G237" s="384" t="s">
        <v>124</v>
      </c>
      <c r="H237" s="391">
        <v>1</v>
      </c>
      <c r="I237" s="390">
        <v>0.2</v>
      </c>
      <c r="J237" s="176"/>
      <c r="K237" s="102"/>
      <c r="L237" s="102"/>
      <c r="M237" s="102"/>
      <c r="N237" s="101"/>
      <c r="O237" s="101"/>
      <c r="P237" s="101"/>
      <c r="Q237" s="101"/>
      <c r="R237" s="101"/>
      <c r="S237" s="101"/>
      <c r="T237" s="101"/>
      <c r="U237" s="101"/>
      <c r="V237" s="101"/>
      <c r="W237" s="101"/>
      <c r="X237" s="101"/>
      <c r="Y237" s="101"/>
      <c r="Z237" s="268"/>
      <c r="AA237" s="234"/>
      <c r="AB237" s="237"/>
      <c r="AC237" s="236"/>
      <c r="AD237" s="234"/>
      <c r="AE237" s="234"/>
      <c r="AF237" s="234"/>
      <c r="AG237" s="234"/>
      <c r="AH237" s="543">
        <f t="shared" si="2"/>
        <v>0</v>
      </c>
      <c r="AI237" s="235"/>
      <c r="AJ237" s="234"/>
      <c r="AK237" s="234"/>
      <c r="AL237" s="234"/>
      <c r="AM237" s="234"/>
      <c r="AN237" s="2281">
        <f t="shared" si="3"/>
        <v>0</v>
      </c>
      <c r="AO237" s="234"/>
      <c r="AP237" s="234"/>
      <c r="AQ237" s="234"/>
      <c r="AR237" s="234"/>
      <c r="AS237" s="234"/>
      <c r="AT237" s="234"/>
      <c r="AU237" s="234"/>
      <c r="AV237" s="234"/>
      <c r="AW237" s="235"/>
      <c r="AX237" s="234"/>
      <c r="AY237" s="234"/>
      <c r="AZ237" s="234"/>
      <c r="BA237" s="99"/>
    </row>
    <row r="238" spans="1:53" ht="15.75" hidden="1" customHeight="1" x14ac:dyDescent="0.25">
      <c r="A238" s="2878"/>
      <c r="B238" s="2908"/>
      <c r="C238" s="2886"/>
      <c r="D238" s="2886"/>
      <c r="E238" s="385" t="s">
        <v>643</v>
      </c>
      <c r="F238" s="392" t="s">
        <v>129</v>
      </c>
      <c r="G238" s="384">
        <v>0.3</v>
      </c>
      <c r="H238" s="391">
        <v>1</v>
      </c>
      <c r="I238" s="390">
        <v>0.25</v>
      </c>
      <c r="J238" s="176"/>
      <c r="K238" s="102"/>
      <c r="L238" s="102"/>
      <c r="M238" s="102"/>
      <c r="N238" s="101"/>
      <c r="O238" s="101"/>
      <c r="P238" s="101"/>
      <c r="Q238" s="101"/>
      <c r="R238" s="101"/>
      <c r="S238" s="101"/>
      <c r="T238" s="101"/>
      <c r="U238" s="101"/>
      <c r="V238" s="101"/>
      <c r="W238" s="101"/>
      <c r="X238" s="101"/>
      <c r="Y238" s="101"/>
      <c r="Z238" s="268"/>
      <c r="AA238" s="234"/>
      <c r="AB238" s="237"/>
      <c r="AC238" s="236"/>
      <c r="AD238" s="234"/>
      <c r="AE238" s="234"/>
      <c r="AF238" s="234"/>
      <c r="AG238" s="234"/>
      <c r="AH238" s="543">
        <f t="shared" si="2"/>
        <v>0</v>
      </c>
      <c r="AI238" s="235"/>
      <c r="AJ238" s="234"/>
      <c r="AK238" s="234"/>
      <c r="AL238" s="234"/>
      <c r="AM238" s="234"/>
      <c r="AN238" s="2281">
        <f t="shared" si="3"/>
        <v>0</v>
      </c>
      <c r="AO238" s="234"/>
      <c r="AP238" s="234"/>
      <c r="AQ238" s="234"/>
      <c r="AR238" s="234"/>
      <c r="AS238" s="234"/>
      <c r="AT238" s="234"/>
      <c r="AU238" s="234"/>
      <c r="AV238" s="234"/>
      <c r="AW238" s="235"/>
      <c r="AX238" s="234"/>
      <c r="AY238" s="234"/>
      <c r="AZ238" s="234"/>
      <c r="BA238" s="99"/>
    </row>
    <row r="239" spans="1:53" ht="15.75" hidden="1" customHeight="1" x14ac:dyDescent="0.25">
      <c r="A239" s="2878"/>
      <c r="B239" s="2908"/>
      <c r="C239" s="2886"/>
      <c r="D239" s="2886"/>
      <c r="E239" s="2321" t="s">
        <v>642</v>
      </c>
      <c r="F239" s="392" t="s">
        <v>641</v>
      </c>
      <c r="G239" s="384">
        <v>0</v>
      </c>
      <c r="H239" s="391">
        <v>1</v>
      </c>
      <c r="I239" s="390">
        <v>0</v>
      </c>
      <c r="J239" s="176"/>
      <c r="K239" s="102"/>
      <c r="L239" s="102"/>
      <c r="M239" s="102"/>
      <c r="N239" s="101"/>
      <c r="O239" s="101"/>
      <c r="P239" s="101"/>
      <c r="Q239" s="101"/>
      <c r="R239" s="101"/>
      <c r="S239" s="101"/>
      <c r="T239" s="101"/>
      <c r="U239" s="101"/>
      <c r="V239" s="101"/>
      <c r="W239" s="101"/>
      <c r="X239" s="101"/>
      <c r="Y239" s="101"/>
      <c r="Z239" s="268"/>
      <c r="AA239" s="234"/>
      <c r="AB239" s="237"/>
      <c r="AC239" s="236"/>
      <c r="AD239" s="234"/>
      <c r="AE239" s="234"/>
      <c r="AF239" s="234"/>
      <c r="AG239" s="234"/>
      <c r="AH239" s="543">
        <f t="shared" si="2"/>
        <v>0</v>
      </c>
      <c r="AI239" s="235"/>
      <c r="AJ239" s="234"/>
      <c r="AK239" s="234"/>
      <c r="AL239" s="234"/>
      <c r="AM239" s="234"/>
      <c r="AN239" s="2281">
        <f t="shared" si="3"/>
        <v>0</v>
      </c>
      <c r="AO239" s="234"/>
      <c r="AP239" s="234"/>
      <c r="AQ239" s="234"/>
      <c r="AR239" s="234"/>
      <c r="AS239" s="234"/>
      <c r="AT239" s="234"/>
      <c r="AU239" s="234"/>
      <c r="AV239" s="234"/>
      <c r="AW239" s="235"/>
      <c r="AX239" s="234"/>
      <c r="AY239" s="234"/>
      <c r="AZ239" s="234"/>
      <c r="BA239" s="99"/>
    </row>
    <row r="240" spans="1:53" ht="15.75" hidden="1" customHeight="1" x14ac:dyDescent="0.25">
      <c r="A240" s="2878"/>
      <c r="B240" s="2908"/>
      <c r="C240" s="2886"/>
      <c r="D240" s="2886"/>
      <c r="E240" s="385" t="s">
        <v>640</v>
      </c>
      <c r="F240" s="385" t="s">
        <v>638</v>
      </c>
      <c r="G240" s="392">
        <v>0</v>
      </c>
      <c r="H240" s="394">
        <v>11</v>
      </c>
      <c r="I240" s="317">
        <v>0</v>
      </c>
      <c r="J240" s="176"/>
      <c r="K240" s="393"/>
      <c r="L240" s="102"/>
      <c r="M240" s="102"/>
      <c r="N240" s="101"/>
      <c r="O240" s="101"/>
      <c r="P240" s="101"/>
      <c r="Q240" s="101"/>
      <c r="R240" s="101"/>
      <c r="S240" s="101"/>
      <c r="T240" s="101"/>
      <c r="U240" s="101"/>
      <c r="V240" s="101"/>
      <c r="W240" s="101"/>
      <c r="X240" s="101"/>
      <c r="Y240" s="101"/>
      <c r="Z240" s="268"/>
      <c r="AA240" s="234"/>
      <c r="AB240" s="237"/>
      <c r="AC240" s="236"/>
      <c r="AD240" s="234"/>
      <c r="AE240" s="234"/>
      <c r="AF240" s="234"/>
      <c r="AG240" s="234"/>
      <c r="AH240" s="543">
        <f t="shared" si="2"/>
        <v>0</v>
      </c>
      <c r="AI240" s="235"/>
      <c r="AJ240" s="234"/>
      <c r="AK240" s="234"/>
      <c r="AL240" s="234"/>
      <c r="AM240" s="234"/>
      <c r="AN240" s="2281">
        <f t="shared" si="3"/>
        <v>0</v>
      </c>
      <c r="AO240" s="234"/>
      <c r="AP240" s="234"/>
      <c r="AQ240" s="234"/>
      <c r="AR240" s="234"/>
      <c r="AS240" s="234"/>
      <c r="AT240" s="234"/>
      <c r="AU240" s="234"/>
      <c r="AV240" s="234"/>
      <c r="AW240" s="235"/>
      <c r="AX240" s="234"/>
      <c r="AY240" s="234"/>
      <c r="AZ240" s="234"/>
      <c r="BA240" s="99"/>
    </row>
    <row r="241" spans="1:53" ht="15.75" hidden="1" customHeight="1" x14ac:dyDescent="0.25">
      <c r="A241" s="2878"/>
      <c r="B241" s="2908"/>
      <c r="C241" s="2886"/>
      <c r="D241" s="2886"/>
      <c r="E241" s="385" t="s">
        <v>639</v>
      </c>
      <c r="F241" s="385" t="s">
        <v>638</v>
      </c>
      <c r="G241" s="392">
        <v>0</v>
      </c>
      <c r="H241" s="394">
        <v>14</v>
      </c>
      <c r="I241" s="317">
        <v>2</v>
      </c>
      <c r="J241" s="176"/>
      <c r="K241" s="393"/>
      <c r="L241" s="102"/>
      <c r="M241" s="102"/>
      <c r="N241" s="101"/>
      <c r="O241" s="101"/>
      <c r="P241" s="101"/>
      <c r="Q241" s="101"/>
      <c r="R241" s="101"/>
      <c r="S241" s="101"/>
      <c r="T241" s="101"/>
      <c r="U241" s="101"/>
      <c r="V241" s="101"/>
      <c r="W241" s="101"/>
      <c r="X241" s="101"/>
      <c r="Y241" s="101"/>
      <c r="Z241" s="268"/>
      <c r="AA241" s="234"/>
      <c r="AB241" s="237"/>
      <c r="AC241" s="236"/>
      <c r="AD241" s="234"/>
      <c r="AE241" s="234"/>
      <c r="AF241" s="234"/>
      <c r="AG241" s="234"/>
      <c r="AH241" s="543">
        <f t="shared" si="2"/>
        <v>0</v>
      </c>
      <c r="AI241" s="235"/>
      <c r="AJ241" s="234"/>
      <c r="AK241" s="234"/>
      <c r="AL241" s="234"/>
      <c r="AM241" s="234"/>
      <c r="AN241" s="2281">
        <f t="shared" si="3"/>
        <v>0</v>
      </c>
      <c r="AO241" s="234"/>
      <c r="AP241" s="234"/>
      <c r="AQ241" s="234"/>
      <c r="AR241" s="234"/>
      <c r="AS241" s="234"/>
      <c r="AT241" s="234"/>
      <c r="AU241" s="234"/>
      <c r="AV241" s="234"/>
      <c r="AW241" s="235"/>
      <c r="AX241" s="234"/>
      <c r="AY241" s="234"/>
      <c r="AZ241" s="234"/>
      <c r="BA241" s="99"/>
    </row>
    <row r="242" spans="1:53" ht="15.75" hidden="1" customHeight="1" x14ac:dyDescent="0.25">
      <c r="A242" s="2878"/>
      <c r="B242" s="2908"/>
      <c r="C242" s="2886"/>
      <c r="D242" s="2886"/>
      <c r="E242" s="2321" t="s">
        <v>637</v>
      </c>
      <c r="F242" s="392" t="s">
        <v>470</v>
      </c>
      <c r="G242" s="384">
        <v>0</v>
      </c>
      <c r="H242" s="391">
        <v>1</v>
      </c>
      <c r="I242" s="390">
        <v>0</v>
      </c>
      <c r="J242" s="176"/>
      <c r="K242" s="102"/>
      <c r="L242" s="102"/>
      <c r="M242" s="102"/>
      <c r="N242" s="101"/>
      <c r="O242" s="101"/>
      <c r="P242" s="101"/>
      <c r="Q242" s="101"/>
      <c r="R242" s="101"/>
      <c r="S242" s="101"/>
      <c r="T242" s="101"/>
      <c r="U242" s="101"/>
      <c r="V242" s="101"/>
      <c r="W242" s="101"/>
      <c r="X242" s="101"/>
      <c r="Y242" s="101"/>
      <c r="Z242" s="268"/>
      <c r="AA242" s="234"/>
      <c r="AB242" s="237"/>
      <c r="AC242" s="236"/>
      <c r="AD242" s="234"/>
      <c r="AE242" s="234"/>
      <c r="AF242" s="234"/>
      <c r="AG242" s="234"/>
      <c r="AH242" s="543">
        <f t="shared" si="2"/>
        <v>0</v>
      </c>
      <c r="AI242" s="235"/>
      <c r="AJ242" s="234"/>
      <c r="AK242" s="234"/>
      <c r="AL242" s="234"/>
      <c r="AM242" s="234"/>
      <c r="AN242" s="2281">
        <f t="shared" si="3"/>
        <v>0</v>
      </c>
      <c r="AO242" s="234"/>
      <c r="AP242" s="234"/>
      <c r="AQ242" s="234"/>
      <c r="AR242" s="234"/>
      <c r="AS242" s="234"/>
      <c r="AT242" s="234"/>
      <c r="AU242" s="234"/>
      <c r="AV242" s="234"/>
      <c r="AW242" s="235"/>
      <c r="AX242" s="234"/>
      <c r="AY242" s="234"/>
      <c r="AZ242" s="234"/>
      <c r="BA242" s="99"/>
    </row>
    <row r="243" spans="1:53" ht="15.75" hidden="1" customHeight="1" x14ac:dyDescent="0.25">
      <c r="A243" s="2878"/>
      <c r="B243" s="2908"/>
      <c r="C243" s="2886"/>
      <c r="D243" s="2886"/>
      <c r="E243" s="2321" t="s">
        <v>636</v>
      </c>
      <c r="F243" s="2328" t="s">
        <v>129</v>
      </c>
      <c r="G243" s="387">
        <v>0.2</v>
      </c>
      <c r="H243" s="387">
        <v>1</v>
      </c>
      <c r="I243" s="386">
        <v>0.2</v>
      </c>
      <c r="J243" s="176"/>
      <c r="K243" s="102"/>
      <c r="L243" s="102"/>
      <c r="M243" s="102"/>
      <c r="N243" s="101"/>
      <c r="O243" s="101"/>
      <c r="P243" s="101"/>
      <c r="Q243" s="101"/>
      <c r="R243" s="101"/>
      <c r="S243" s="101"/>
      <c r="T243" s="101"/>
      <c r="U243" s="101"/>
      <c r="V243" s="101"/>
      <c r="W243" s="101"/>
      <c r="X243" s="101"/>
      <c r="Y243" s="101"/>
      <c r="Z243" s="268"/>
      <c r="AA243" s="234"/>
      <c r="AB243" s="237"/>
      <c r="AC243" s="236"/>
      <c r="AD243" s="234"/>
      <c r="AE243" s="234"/>
      <c r="AF243" s="234"/>
      <c r="AG243" s="234"/>
      <c r="AH243" s="543">
        <f t="shared" si="2"/>
        <v>0</v>
      </c>
      <c r="AI243" s="235"/>
      <c r="AJ243" s="234"/>
      <c r="AK243" s="234"/>
      <c r="AL243" s="234"/>
      <c r="AM243" s="234"/>
      <c r="AN243" s="2281">
        <f t="shared" si="3"/>
        <v>0</v>
      </c>
      <c r="AO243" s="234"/>
      <c r="AP243" s="234"/>
      <c r="AQ243" s="234"/>
      <c r="AR243" s="234"/>
      <c r="AS243" s="234"/>
      <c r="AT243" s="234"/>
      <c r="AU243" s="234"/>
      <c r="AV243" s="234"/>
      <c r="AW243" s="235"/>
      <c r="AX243" s="234"/>
      <c r="AY243" s="234"/>
      <c r="AZ243" s="234"/>
      <c r="BA243" s="99"/>
    </row>
    <row r="244" spans="1:53" ht="15.75" hidden="1" customHeight="1" x14ac:dyDescent="0.25">
      <c r="A244" s="2864"/>
      <c r="B244" s="2908"/>
      <c r="C244" s="2886"/>
      <c r="D244" s="2886"/>
      <c r="E244" s="319" t="s">
        <v>635</v>
      </c>
      <c r="F244" s="385" t="s">
        <v>634</v>
      </c>
      <c r="G244" s="384" t="s">
        <v>124</v>
      </c>
      <c r="H244" s="384">
        <v>1</v>
      </c>
      <c r="I244" s="383">
        <v>1</v>
      </c>
      <c r="J244" s="176"/>
      <c r="K244" s="102"/>
      <c r="L244" s="102"/>
      <c r="M244" s="102"/>
      <c r="N244" s="101"/>
      <c r="O244" s="101"/>
      <c r="P244" s="101"/>
      <c r="Q244" s="101"/>
      <c r="R244" s="101"/>
      <c r="S244" s="101"/>
      <c r="T244" s="101"/>
      <c r="U244" s="101"/>
      <c r="V244" s="101"/>
      <c r="W244" s="101"/>
      <c r="X244" s="101"/>
      <c r="Y244" s="101"/>
      <c r="Z244" s="268"/>
      <c r="AA244" s="234"/>
      <c r="AB244" s="237"/>
      <c r="AC244" s="236"/>
      <c r="AD244" s="234"/>
      <c r="AE244" s="234"/>
      <c r="AF244" s="234"/>
      <c r="AG244" s="234"/>
      <c r="AH244" s="543">
        <f t="shared" si="2"/>
        <v>0</v>
      </c>
      <c r="AI244" s="235"/>
      <c r="AJ244" s="234"/>
      <c r="AK244" s="234"/>
      <c r="AL244" s="234"/>
      <c r="AM244" s="234"/>
      <c r="AN244" s="2281">
        <f t="shared" si="3"/>
        <v>0</v>
      </c>
      <c r="AO244" s="234"/>
      <c r="AP244" s="234"/>
      <c r="AQ244" s="234"/>
      <c r="AR244" s="234"/>
      <c r="AS244" s="234"/>
      <c r="AT244" s="234"/>
      <c r="AU244" s="234"/>
      <c r="AV244" s="234"/>
      <c r="AW244" s="235"/>
      <c r="AX244" s="234"/>
      <c r="AY244" s="234"/>
      <c r="AZ244" s="234"/>
      <c r="BA244" s="99"/>
    </row>
    <row r="245" spans="1:53" ht="15.75" hidden="1" customHeight="1" x14ac:dyDescent="0.25">
      <c r="A245" s="2883" t="s">
        <v>633</v>
      </c>
      <c r="B245" s="2908"/>
      <c r="C245" s="2886"/>
      <c r="D245" s="2886"/>
      <c r="E245" s="324" t="s">
        <v>240</v>
      </c>
      <c r="F245" s="241" t="s">
        <v>239</v>
      </c>
      <c r="G245" s="379">
        <v>0.03</v>
      </c>
      <c r="H245" s="379">
        <v>1</v>
      </c>
      <c r="I245" s="373"/>
      <c r="J245" s="171"/>
      <c r="K245" s="368"/>
      <c r="L245" s="102"/>
      <c r="M245" s="102"/>
      <c r="N245" s="101"/>
      <c r="O245" s="101"/>
      <c r="P245" s="101"/>
      <c r="Q245" s="101"/>
      <c r="R245" s="101"/>
      <c r="S245" s="101"/>
      <c r="T245" s="101"/>
      <c r="U245" s="101"/>
      <c r="V245" s="101"/>
      <c r="W245" s="101"/>
      <c r="X245" s="101"/>
      <c r="Y245" s="101"/>
      <c r="Z245" s="268"/>
      <c r="AA245" s="234"/>
      <c r="AB245" s="237"/>
      <c r="AC245" s="236"/>
      <c r="AD245" s="234"/>
      <c r="AE245" s="234"/>
      <c r="AF245" s="234"/>
      <c r="AG245" s="234"/>
      <c r="AH245" s="543">
        <f t="shared" si="2"/>
        <v>0</v>
      </c>
      <c r="AI245" s="235"/>
      <c r="AJ245" s="234"/>
      <c r="AK245" s="234"/>
      <c r="AL245" s="234"/>
      <c r="AM245" s="234"/>
      <c r="AN245" s="2281">
        <f t="shared" si="3"/>
        <v>0</v>
      </c>
      <c r="AO245" s="234"/>
      <c r="AP245" s="234"/>
      <c r="AQ245" s="234"/>
      <c r="AR245" s="234"/>
      <c r="AS245" s="234"/>
      <c r="AT245" s="234"/>
      <c r="AU245" s="234"/>
      <c r="AV245" s="234"/>
      <c r="AW245" s="235"/>
      <c r="AX245" s="234"/>
      <c r="AY245" s="234"/>
      <c r="AZ245" s="234"/>
      <c r="BA245" s="99"/>
    </row>
    <row r="246" spans="1:53" ht="15.75" hidden="1" customHeight="1" x14ac:dyDescent="0.25">
      <c r="A246" s="2835"/>
      <c r="B246" s="2908"/>
      <c r="C246" s="2886"/>
      <c r="D246" s="2886"/>
      <c r="E246" s="324" t="s">
        <v>237</v>
      </c>
      <c r="F246" s="241" t="s">
        <v>236</v>
      </c>
      <c r="G246" s="380">
        <v>0</v>
      </c>
      <c r="H246" s="379">
        <v>1</v>
      </c>
      <c r="I246" s="373">
        <v>0.1</v>
      </c>
      <c r="J246" s="171"/>
      <c r="K246" s="368"/>
      <c r="L246" s="102"/>
      <c r="M246" s="102"/>
      <c r="N246" s="101"/>
      <c r="O246" s="101"/>
      <c r="P246" s="101"/>
      <c r="Q246" s="101"/>
      <c r="R246" s="101"/>
      <c r="S246" s="101"/>
      <c r="T246" s="101"/>
      <c r="U246" s="101"/>
      <c r="V246" s="101"/>
      <c r="W246" s="101"/>
      <c r="X246" s="101"/>
      <c r="Y246" s="101"/>
      <c r="Z246" s="268"/>
      <c r="AA246" s="234"/>
      <c r="AB246" s="237"/>
      <c r="AC246" s="236"/>
      <c r="AD246" s="234"/>
      <c r="AE246" s="234"/>
      <c r="AF246" s="234"/>
      <c r="AG246" s="234"/>
      <c r="AH246" s="543">
        <f t="shared" si="2"/>
        <v>0</v>
      </c>
      <c r="AI246" s="235"/>
      <c r="AJ246" s="234"/>
      <c r="AK246" s="234"/>
      <c r="AL246" s="234"/>
      <c r="AM246" s="234"/>
      <c r="AN246" s="2281">
        <f t="shared" si="3"/>
        <v>0</v>
      </c>
      <c r="AO246" s="234"/>
      <c r="AP246" s="234"/>
      <c r="AQ246" s="234"/>
      <c r="AR246" s="234"/>
      <c r="AS246" s="234"/>
      <c r="AT246" s="234"/>
      <c r="AU246" s="234"/>
      <c r="AV246" s="234"/>
      <c r="AW246" s="235"/>
      <c r="AX246" s="234"/>
      <c r="AY246" s="234"/>
      <c r="AZ246" s="234"/>
      <c r="BA246" s="99"/>
    </row>
    <row r="247" spans="1:53" ht="15.75" hidden="1" customHeight="1" x14ac:dyDescent="0.25">
      <c r="A247" s="2835"/>
      <c r="B247" s="2908"/>
      <c r="C247" s="2886"/>
      <c r="D247" s="2886"/>
      <c r="E247" s="324" t="s">
        <v>231</v>
      </c>
      <c r="F247" s="241" t="s">
        <v>129</v>
      </c>
      <c r="G247" s="380">
        <v>0</v>
      </c>
      <c r="H247" s="379">
        <v>1</v>
      </c>
      <c r="I247" s="369"/>
      <c r="J247" s="171"/>
      <c r="K247" s="368"/>
      <c r="L247" s="102"/>
      <c r="M247" s="102"/>
      <c r="N247" s="101"/>
      <c r="O247" s="101"/>
      <c r="P247" s="101"/>
      <c r="Q247" s="101"/>
      <c r="R247" s="101"/>
      <c r="S247" s="101"/>
      <c r="T247" s="101"/>
      <c r="U247" s="101"/>
      <c r="V247" s="101"/>
      <c r="W247" s="101"/>
      <c r="X247" s="101"/>
      <c r="Y247" s="101"/>
      <c r="Z247" s="268"/>
      <c r="AA247" s="234"/>
      <c r="AB247" s="237"/>
      <c r="AC247" s="236"/>
      <c r="AD247" s="234"/>
      <c r="AE247" s="234"/>
      <c r="AF247" s="234"/>
      <c r="AG247" s="234"/>
      <c r="AH247" s="543">
        <f t="shared" si="2"/>
        <v>0</v>
      </c>
      <c r="AI247" s="235"/>
      <c r="AJ247" s="234"/>
      <c r="AK247" s="234"/>
      <c r="AL247" s="234"/>
      <c r="AM247" s="234"/>
      <c r="AN247" s="2281">
        <f t="shared" si="3"/>
        <v>0</v>
      </c>
      <c r="AO247" s="234"/>
      <c r="AP247" s="234"/>
      <c r="AQ247" s="234"/>
      <c r="AR247" s="234"/>
      <c r="AS247" s="234"/>
      <c r="AT247" s="234"/>
      <c r="AU247" s="234"/>
      <c r="AV247" s="234"/>
      <c r="AW247" s="235"/>
      <c r="AX247" s="234"/>
      <c r="AY247" s="234"/>
      <c r="AZ247" s="234"/>
      <c r="BA247" s="99"/>
    </row>
    <row r="248" spans="1:53" ht="15.75" hidden="1" customHeight="1" x14ac:dyDescent="0.25">
      <c r="A248" s="2835"/>
      <c r="B248" s="2908"/>
      <c r="C248" s="2886"/>
      <c r="D248" s="2886"/>
      <c r="E248" s="324" t="s">
        <v>228</v>
      </c>
      <c r="F248" s="241" t="s">
        <v>227</v>
      </c>
      <c r="G248" s="380">
        <v>0</v>
      </c>
      <c r="H248" s="379">
        <v>1</v>
      </c>
      <c r="I248" s="373">
        <v>0.2</v>
      </c>
      <c r="J248" s="171"/>
      <c r="K248" s="368"/>
      <c r="L248" s="102"/>
      <c r="M248" s="102"/>
      <c r="N248" s="101"/>
      <c r="O248" s="101"/>
      <c r="P248" s="101"/>
      <c r="Q248" s="101"/>
      <c r="R248" s="101"/>
      <c r="S248" s="101"/>
      <c r="T248" s="101"/>
      <c r="U248" s="101"/>
      <c r="V248" s="101"/>
      <c r="W248" s="101"/>
      <c r="X248" s="101"/>
      <c r="Y248" s="101"/>
      <c r="Z248" s="268"/>
      <c r="AA248" s="234"/>
      <c r="AB248" s="237"/>
      <c r="AC248" s="236"/>
      <c r="AD248" s="234"/>
      <c r="AE248" s="234"/>
      <c r="AF248" s="234"/>
      <c r="AG248" s="234"/>
      <c r="AH248" s="543">
        <f t="shared" ref="AH248:AH311" si="4">AC248+AD248-AE248</f>
        <v>0</v>
      </c>
      <c r="AI248" s="235"/>
      <c r="AJ248" s="234"/>
      <c r="AK248" s="234"/>
      <c r="AL248" s="234"/>
      <c r="AM248" s="234"/>
      <c r="AN248" s="2281">
        <f t="shared" ref="AN248:AN311" si="5">AI248+AJ248-AK248</f>
        <v>0</v>
      </c>
      <c r="AO248" s="234"/>
      <c r="AP248" s="234"/>
      <c r="AQ248" s="234"/>
      <c r="AR248" s="234"/>
      <c r="AS248" s="234"/>
      <c r="AT248" s="234"/>
      <c r="AU248" s="234"/>
      <c r="AV248" s="234"/>
      <c r="AW248" s="235"/>
      <c r="AX248" s="234"/>
      <c r="AY248" s="234"/>
      <c r="AZ248" s="234"/>
      <c r="BA248" s="99"/>
    </row>
    <row r="249" spans="1:53" ht="15.75" hidden="1" customHeight="1" x14ac:dyDescent="0.25">
      <c r="A249" s="2835"/>
      <c r="B249" s="2908"/>
      <c r="C249" s="2886"/>
      <c r="D249" s="2886"/>
      <c r="E249" s="324" t="s">
        <v>221</v>
      </c>
      <c r="F249" s="241" t="s">
        <v>129</v>
      </c>
      <c r="G249" s="380">
        <v>0</v>
      </c>
      <c r="H249" s="379">
        <v>1</v>
      </c>
      <c r="I249" s="373"/>
      <c r="J249" s="171"/>
      <c r="K249" s="368"/>
      <c r="L249" s="102"/>
      <c r="M249" s="102"/>
      <c r="N249" s="101"/>
      <c r="O249" s="101"/>
      <c r="P249" s="101"/>
      <c r="Q249" s="101"/>
      <c r="R249" s="101"/>
      <c r="S249" s="101"/>
      <c r="T249" s="101"/>
      <c r="U249" s="101"/>
      <c r="V249" s="101"/>
      <c r="W249" s="101"/>
      <c r="X249" s="101"/>
      <c r="Y249" s="101"/>
      <c r="Z249" s="268"/>
      <c r="AA249" s="234"/>
      <c r="AB249" s="237"/>
      <c r="AC249" s="236"/>
      <c r="AD249" s="234"/>
      <c r="AE249" s="234"/>
      <c r="AF249" s="234"/>
      <c r="AG249" s="234"/>
      <c r="AH249" s="543">
        <f t="shared" si="4"/>
        <v>0</v>
      </c>
      <c r="AI249" s="235"/>
      <c r="AJ249" s="234"/>
      <c r="AK249" s="234"/>
      <c r="AL249" s="234"/>
      <c r="AM249" s="234"/>
      <c r="AN249" s="2281">
        <f t="shared" si="5"/>
        <v>0</v>
      </c>
      <c r="AO249" s="234"/>
      <c r="AP249" s="234"/>
      <c r="AQ249" s="234"/>
      <c r="AR249" s="234"/>
      <c r="AS249" s="234"/>
      <c r="AT249" s="234"/>
      <c r="AU249" s="234"/>
      <c r="AV249" s="234"/>
      <c r="AW249" s="235"/>
      <c r="AX249" s="234"/>
      <c r="AY249" s="234"/>
      <c r="AZ249" s="234"/>
      <c r="BA249" s="99"/>
    </row>
    <row r="250" spans="1:53" ht="25.5" hidden="1" customHeight="1" x14ac:dyDescent="0.25">
      <c r="A250" s="2835"/>
      <c r="B250" s="2908"/>
      <c r="C250" s="2886"/>
      <c r="D250" s="2886"/>
      <c r="E250" s="324" t="s">
        <v>217</v>
      </c>
      <c r="F250" s="241" t="s">
        <v>6</v>
      </c>
      <c r="G250" s="380">
        <v>0</v>
      </c>
      <c r="H250" s="382">
        <v>12000</v>
      </c>
      <c r="I250" s="381">
        <v>2000</v>
      </c>
      <c r="J250" s="171"/>
      <c r="K250" s="368"/>
      <c r="L250" s="102"/>
      <c r="M250" s="102"/>
      <c r="N250" s="101"/>
      <c r="O250" s="101"/>
      <c r="P250" s="101"/>
      <c r="Q250" s="101"/>
      <c r="R250" s="101"/>
      <c r="S250" s="101"/>
      <c r="T250" s="101"/>
      <c r="U250" s="101"/>
      <c r="V250" s="101"/>
      <c r="W250" s="101"/>
      <c r="X250" s="101"/>
      <c r="Y250" s="101"/>
      <c r="Z250" s="268"/>
      <c r="AA250" s="234"/>
      <c r="AB250" s="237"/>
      <c r="AC250" s="236"/>
      <c r="AD250" s="234"/>
      <c r="AE250" s="234"/>
      <c r="AF250" s="234"/>
      <c r="AG250" s="234"/>
      <c r="AH250" s="543">
        <f t="shared" si="4"/>
        <v>0</v>
      </c>
      <c r="AI250" s="235"/>
      <c r="AJ250" s="234"/>
      <c r="AK250" s="234"/>
      <c r="AL250" s="234"/>
      <c r="AM250" s="234"/>
      <c r="AN250" s="2281">
        <f t="shared" si="5"/>
        <v>0</v>
      </c>
      <c r="AO250" s="234"/>
      <c r="AP250" s="234"/>
      <c r="AQ250" s="234"/>
      <c r="AR250" s="234"/>
      <c r="AS250" s="234"/>
      <c r="AT250" s="234"/>
      <c r="AU250" s="234"/>
      <c r="AV250" s="234"/>
      <c r="AW250" s="235"/>
      <c r="AX250" s="234"/>
      <c r="AY250" s="234"/>
      <c r="AZ250" s="234"/>
      <c r="BA250" s="99"/>
    </row>
    <row r="251" spans="1:53" ht="15.75" hidden="1" customHeight="1" x14ac:dyDescent="0.25">
      <c r="A251" s="2835"/>
      <c r="B251" s="2908"/>
      <c r="C251" s="2886"/>
      <c r="D251" s="2886"/>
      <c r="E251" s="324" t="s">
        <v>212</v>
      </c>
      <c r="F251" s="241" t="s">
        <v>103</v>
      </c>
      <c r="G251" s="380">
        <v>0</v>
      </c>
      <c r="H251" s="382">
        <v>12</v>
      </c>
      <c r="I251" s="381">
        <v>2</v>
      </c>
      <c r="J251" s="171"/>
      <c r="K251" s="368"/>
      <c r="L251" s="102"/>
      <c r="M251" s="102"/>
      <c r="N251" s="101"/>
      <c r="O251" s="101"/>
      <c r="P251" s="101"/>
      <c r="Q251" s="101"/>
      <c r="R251" s="101"/>
      <c r="S251" s="101"/>
      <c r="T251" s="101"/>
      <c r="U251" s="101"/>
      <c r="V251" s="101"/>
      <c r="W251" s="101"/>
      <c r="X251" s="101"/>
      <c r="Y251" s="101"/>
      <c r="Z251" s="268"/>
      <c r="AA251" s="234"/>
      <c r="AB251" s="237"/>
      <c r="AC251" s="236"/>
      <c r="AD251" s="234"/>
      <c r="AE251" s="234"/>
      <c r="AF251" s="234"/>
      <c r="AG251" s="234"/>
      <c r="AH251" s="543">
        <f t="shared" si="4"/>
        <v>0</v>
      </c>
      <c r="AI251" s="235"/>
      <c r="AJ251" s="234"/>
      <c r="AK251" s="234"/>
      <c r="AL251" s="234"/>
      <c r="AM251" s="234"/>
      <c r="AN251" s="2281">
        <f t="shared" si="5"/>
        <v>0</v>
      </c>
      <c r="AO251" s="234"/>
      <c r="AP251" s="234"/>
      <c r="AQ251" s="234"/>
      <c r="AR251" s="234"/>
      <c r="AS251" s="234"/>
      <c r="AT251" s="234"/>
      <c r="AU251" s="234"/>
      <c r="AV251" s="234"/>
      <c r="AW251" s="235"/>
      <c r="AX251" s="234"/>
      <c r="AY251" s="234"/>
      <c r="AZ251" s="234"/>
      <c r="BA251" s="99"/>
    </row>
    <row r="252" spans="1:53" ht="15.75" hidden="1" customHeight="1" x14ac:dyDescent="0.25">
      <c r="A252" s="2835"/>
      <c r="B252" s="2908"/>
      <c r="C252" s="2886"/>
      <c r="D252" s="2886"/>
      <c r="E252" s="324" t="s">
        <v>211</v>
      </c>
      <c r="F252" s="241" t="s">
        <v>194</v>
      </c>
      <c r="G252" s="380">
        <v>0</v>
      </c>
      <c r="H252" s="380">
        <v>40</v>
      </c>
      <c r="I252" s="369">
        <v>10</v>
      </c>
      <c r="J252" s="171"/>
      <c r="K252" s="368"/>
      <c r="L252" s="102"/>
      <c r="M252" s="102"/>
      <c r="N252" s="101"/>
      <c r="O252" s="101"/>
      <c r="P252" s="101"/>
      <c r="Q252" s="101"/>
      <c r="R252" s="101"/>
      <c r="S252" s="101"/>
      <c r="T252" s="101"/>
      <c r="U252" s="101"/>
      <c r="V252" s="101"/>
      <c r="W252" s="101"/>
      <c r="X252" s="101"/>
      <c r="Y252" s="101"/>
      <c r="Z252" s="268"/>
      <c r="AA252" s="234"/>
      <c r="AB252" s="237"/>
      <c r="AC252" s="236"/>
      <c r="AD252" s="234"/>
      <c r="AE252" s="234"/>
      <c r="AF252" s="234"/>
      <c r="AG252" s="234"/>
      <c r="AH252" s="543">
        <f t="shared" si="4"/>
        <v>0</v>
      </c>
      <c r="AI252" s="235"/>
      <c r="AJ252" s="234"/>
      <c r="AK252" s="234"/>
      <c r="AL252" s="234"/>
      <c r="AM252" s="234"/>
      <c r="AN252" s="2281">
        <f t="shared" si="5"/>
        <v>0</v>
      </c>
      <c r="AO252" s="234"/>
      <c r="AP252" s="234"/>
      <c r="AQ252" s="234"/>
      <c r="AR252" s="234"/>
      <c r="AS252" s="234"/>
      <c r="AT252" s="234"/>
      <c r="AU252" s="234"/>
      <c r="AV252" s="234"/>
      <c r="AW252" s="235"/>
      <c r="AX252" s="234"/>
      <c r="AY252" s="234"/>
      <c r="AZ252" s="234"/>
      <c r="BA252" s="99"/>
    </row>
    <row r="253" spans="1:53" ht="15.75" hidden="1" customHeight="1" x14ac:dyDescent="0.25">
      <c r="A253" s="2835"/>
      <c r="B253" s="2908"/>
      <c r="C253" s="2886"/>
      <c r="D253" s="2886"/>
      <c r="E253" s="324" t="s">
        <v>210</v>
      </c>
      <c r="F253" s="241" t="s">
        <v>113</v>
      </c>
      <c r="G253" s="380">
        <v>0</v>
      </c>
      <c r="H253" s="380">
        <v>5</v>
      </c>
      <c r="I253" s="369">
        <v>0</v>
      </c>
      <c r="J253" s="171"/>
      <c r="K253" s="368"/>
      <c r="L253" s="102"/>
      <c r="M253" s="102"/>
      <c r="N253" s="101"/>
      <c r="O253" s="101"/>
      <c r="P253" s="101"/>
      <c r="Q253" s="101"/>
      <c r="R253" s="101"/>
      <c r="S253" s="101"/>
      <c r="T253" s="101"/>
      <c r="U253" s="101"/>
      <c r="V253" s="101"/>
      <c r="W253" s="101"/>
      <c r="X253" s="101"/>
      <c r="Y253" s="101"/>
      <c r="Z253" s="268"/>
      <c r="AA253" s="234"/>
      <c r="AB253" s="237"/>
      <c r="AC253" s="236"/>
      <c r="AD253" s="234"/>
      <c r="AE253" s="234"/>
      <c r="AF253" s="234"/>
      <c r="AG253" s="234"/>
      <c r="AH253" s="543">
        <f t="shared" si="4"/>
        <v>0</v>
      </c>
      <c r="AI253" s="235"/>
      <c r="AJ253" s="234"/>
      <c r="AK253" s="234"/>
      <c r="AL253" s="234"/>
      <c r="AM253" s="234"/>
      <c r="AN253" s="2281">
        <f t="shared" si="5"/>
        <v>0</v>
      </c>
      <c r="AO253" s="234"/>
      <c r="AP253" s="234"/>
      <c r="AQ253" s="234"/>
      <c r="AR253" s="234"/>
      <c r="AS253" s="234"/>
      <c r="AT253" s="234"/>
      <c r="AU253" s="234"/>
      <c r="AV253" s="234"/>
      <c r="AW253" s="235"/>
      <c r="AX253" s="234"/>
      <c r="AY253" s="234"/>
      <c r="AZ253" s="234"/>
      <c r="BA253" s="99"/>
    </row>
    <row r="254" spans="1:53" ht="15.75" hidden="1" customHeight="1" x14ac:dyDescent="0.25">
      <c r="A254" s="2835"/>
      <c r="B254" s="2908"/>
      <c r="C254" s="2886"/>
      <c r="D254" s="2886"/>
      <c r="E254" s="324" t="s">
        <v>632</v>
      </c>
      <c r="F254" s="241" t="s">
        <v>113</v>
      </c>
      <c r="G254" s="380">
        <v>0</v>
      </c>
      <c r="H254" s="380">
        <v>2</v>
      </c>
      <c r="I254" s="369"/>
      <c r="J254" s="171"/>
      <c r="K254" s="368"/>
      <c r="L254" s="102"/>
      <c r="M254" s="102"/>
      <c r="N254" s="101"/>
      <c r="O254" s="101"/>
      <c r="P254" s="101"/>
      <c r="Q254" s="101"/>
      <c r="R254" s="101"/>
      <c r="S254" s="101"/>
      <c r="T254" s="101"/>
      <c r="U254" s="101"/>
      <c r="V254" s="101"/>
      <c r="W254" s="101"/>
      <c r="X254" s="101"/>
      <c r="Y254" s="101"/>
      <c r="Z254" s="268"/>
      <c r="AA254" s="234"/>
      <c r="AB254" s="237"/>
      <c r="AC254" s="236"/>
      <c r="AD254" s="234"/>
      <c r="AE254" s="234"/>
      <c r="AF254" s="234"/>
      <c r="AG254" s="234"/>
      <c r="AH254" s="543">
        <f t="shared" si="4"/>
        <v>0</v>
      </c>
      <c r="AI254" s="235"/>
      <c r="AJ254" s="234"/>
      <c r="AK254" s="234"/>
      <c r="AL254" s="234"/>
      <c r="AM254" s="234"/>
      <c r="AN254" s="2281">
        <f t="shared" si="5"/>
        <v>0</v>
      </c>
      <c r="AO254" s="234"/>
      <c r="AP254" s="234"/>
      <c r="AQ254" s="234"/>
      <c r="AR254" s="234"/>
      <c r="AS254" s="234"/>
      <c r="AT254" s="234"/>
      <c r="AU254" s="234"/>
      <c r="AV254" s="234"/>
      <c r="AW254" s="235"/>
      <c r="AX254" s="234"/>
      <c r="AY254" s="234"/>
      <c r="AZ254" s="234"/>
      <c r="BA254" s="99"/>
    </row>
    <row r="255" spans="1:53" ht="15.75" hidden="1" customHeight="1" x14ac:dyDescent="0.25">
      <c r="A255" s="2835"/>
      <c r="B255" s="2908"/>
      <c r="C255" s="2886"/>
      <c r="D255" s="2886"/>
      <c r="E255" s="324" t="s">
        <v>204</v>
      </c>
      <c r="F255" s="241" t="s">
        <v>194</v>
      </c>
      <c r="G255" s="380">
        <v>1.2</v>
      </c>
      <c r="H255" s="380">
        <v>12</v>
      </c>
      <c r="I255" s="369"/>
      <c r="J255" s="171"/>
      <c r="K255" s="368"/>
      <c r="L255" s="102"/>
      <c r="M255" s="102"/>
      <c r="N255" s="101"/>
      <c r="O255" s="101"/>
      <c r="P255" s="101"/>
      <c r="Q255" s="101"/>
      <c r="R255" s="101"/>
      <c r="S255" s="101"/>
      <c r="T255" s="101"/>
      <c r="U255" s="101"/>
      <c r="V255" s="101"/>
      <c r="W255" s="101"/>
      <c r="X255" s="101"/>
      <c r="Y255" s="101"/>
      <c r="Z255" s="268"/>
      <c r="AA255" s="234"/>
      <c r="AB255" s="237"/>
      <c r="AC255" s="236"/>
      <c r="AD255" s="234"/>
      <c r="AE255" s="234"/>
      <c r="AF255" s="234"/>
      <c r="AG255" s="234"/>
      <c r="AH255" s="543">
        <f t="shared" si="4"/>
        <v>0</v>
      </c>
      <c r="AI255" s="235"/>
      <c r="AJ255" s="234"/>
      <c r="AK255" s="234"/>
      <c r="AL255" s="234"/>
      <c r="AM255" s="234"/>
      <c r="AN255" s="2281">
        <f t="shared" si="5"/>
        <v>0</v>
      </c>
      <c r="AO255" s="234"/>
      <c r="AP255" s="234"/>
      <c r="AQ255" s="234"/>
      <c r="AR255" s="234"/>
      <c r="AS255" s="234"/>
      <c r="AT255" s="234"/>
      <c r="AU255" s="234"/>
      <c r="AV255" s="234"/>
      <c r="AW255" s="235"/>
      <c r="AX255" s="234"/>
      <c r="AY255" s="234"/>
      <c r="AZ255" s="234"/>
      <c r="BA255" s="99"/>
    </row>
    <row r="256" spans="1:53" ht="15.75" hidden="1" customHeight="1" x14ac:dyDescent="0.25">
      <c r="A256" s="2835"/>
      <c r="B256" s="2908"/>
      <c r="C256" s="2886"/>
      <c r="D256" s="2886"/>
      <c r="E256" s="324" t="s">
        <v>198</v>
      </c>
      <c r="F256" s="241" t="s">
        <v>194</v>
      </c>
      <c r="G256" s="380">
        <v>100</v>
      </c>
      <c r="H256" s="380">
        <v>1100</v>
      </c>
      <c r="I256" s="369">
        <v>100</v>
      </c>
      <c r="J256" s="171"/>
      <c r="K256" s="368"/>
      <c r="L256" s="102"/>
      <c r="M256" s="102"/>
      <c r="N256" s="101"/>
      <c r="O256" s="101"/>
      <c r="P256" s="101"/>
      <c r="Q256" s="101"/>
      <c r="R256" s="101"/>
      <c r="S256" s="101"/>
      <c r="T256" s="101"/>
      <c r="U256" s="101"/>
      <c r="V256" s="101"/>
      <c r="W256" s="101"/>
      <c r="X256" s="101"/>
      <c r="Y256" s="101"/>
      <c r="Z256" s="268"/>
      <c r="AA256" s="234"/>
      <c r="AB256" s="237"/>
      <c r="AC256" s="236"/>
      <c r="AD256" s="234"/>
      <c r="AE256" s="234"/>
      <c r="AF256" s="234"/>
      <c r="AG256" s="234"/>
      <c r="AH256" s="543">
        <f t="shared" si="4"/>
        <v>0</v>
      </c>
      <c r="AI256" s="235"/>
      <c r="AJ256" s="234"/>
      <c r="AK256" s="234"/>
      <c r="AL256" s="234"/>
      <c r="AM256" s="234"/>
      <c r="AN256" s="2281">
        <f t="shared" si="5"/>
        <v>0</v>
      </c>
      <c r="AO256" s="234"/>
      <c r="AP256" s="234"/>
      <c r="AQ256" s="234"/>
      <c r="AR256" s="234"/>
      <c r="AS256" s="234"/>
      <c r="AT256" s="234"/>
      <c r="AU256" s="234"/>
      <c r="AV256" s="234"/>
      <c r="AW256" s="235"/>
      <c r="AX256" s="234"/>
      <c r="AY256" s="234"/>
      <c r="AZ256" s="234"/>
      <c r="BA256" s="99"/>
    </row>
    <row r="257" spans="1:53" ht="15.75" hidden="1" customHeight="1" x14ac:dyDescent="0.25">
      <c r="A257" s="2835"/>
      <c r="B257" s="2908"/>
      <c r="C257" s="2886"/>
      <c r="D257" s="2886"/>
      <c r="E257" s="324" t="s">
        <v>195</v>
      </c>
      <c r="F257" s="241" t="s">
        <v>194</v>
      </c>
      <c r="G257" s="380">
        <v>30</v>
      </c>
      <c r="H257" s="380">
        <v>1000</v>
      </c>
      <c r="I257" s="369">
        <v>200</v>
      </c>
      <c r="J257" s="171"/>
      <c r="K257" s="368"/>
      <c r="L257" s="102"/>
      <c r="M257" s="102"/>
      <c r="N257" s="101"/>
      <c r="O257" s="101"/>
      <c r="P257" s="101"/>
      <c r="Q257" s="101"/>
      <c r="R257" s="101"/>
      <c r="S257" s="101"/>
      <c r="T257" s="101"/>
      <c r="U257" s="101"/>
      <c r="V257" s="101"/>
      <c r="W257" s="101"/>
      <c r="X257" s="101"/>
      <c r="Y257" s="101"/>
      <c r="Z257" s="268"/>
      <c r="AA257" s="234"/>
      <c r="AB257" s="237"/>
      <c r="AC257" s="236"/>
      <c r="AD257" s="234"/>
      <c r="AE257" s="234"/>
      <c r="AF257" s="234"/>
      <c r="AG257" s="234"/>
      <c r="AH257" s="543">
        <f t="shared" si="4"/>
        <v>0</v>
      </c>
      <c r="AI257" s="235"/>
      <c r="AJ257" s="234"/>
      <c r="AK257" s="234"/>
      <c r="AL257" s="234"/>
      <c r="AM257" s="234"/>
      <c r="AN257" s="2281">
        <f t="shared" si="5"/>
        <v>0</v>
      </c>
      <c r="AO257" s="234"/>
      <c r="AP257" s="234"/>
      <c r="AQ257" s="234"/>
      <c r="AR257" s="234"/>
      <c r="AS257" s="234"/>
      <c r="AT257" s="234"/>
      <c r="AU257" s="234"/>
      <c r="AV257" s="234"/>
      <c r="AW257" s="235"/>
      <c r="AX257" s="234"/>
      <c r="AY257" s="234"/>
      <c r="AZ257" s="234"/>
      <c r="BA257" s="99"/>
    </row>
    <row r="258" spans="1:53" ht="15.75" hidden="1" customHeight="1" x14ac:dyDescent="0.25">
      <c r="A258" s="2835"/>
      <c r="B258" s="2908"/>
      <c r="C258" s="2886"/>
      <c r="D258" s="2886"/>
      <c r="E258" s="324" t="s">
        <v>189</v>
      </c>
      <c r="F258" s="241" t="s">
        <v>129</v>
      </c>
      <c r="G258" s="380">
        <v>0</v>
      </c>
      <c r="H258" s="379">
        <v>1</v>
      </c>
      <c r="I258" s="373">
        <v>0.25</v>
      </c>
      <c r="J258" s="171"/>
      <c r="K258" s="368"/>
      <c r="L258" s="102"/>
      <c r="M258" s="102"/>
      <c r="N258" s="101"/>
      <c r="O258" s="101"/>
      <c r="P258" s="101"/>
      <c r="Q258" s="101"/>
      <c r="R258" s="101"/>
      <c r="S258" s="101"/>
      <c r="T258" s="101"/>
      <c r="U258" s="101"/>
      <c r="V258" s="101"/>
      <c r="W258" s="101"/>
      <c r="X258" s="101"/>
      <c r="Y258" s="101"/>
      <c r="Z258" s="268"/>
      <c r="AA258" s="234"/>
      <c r="AB258" s="237"/>
      <c r="AC258" s="236"/>
      <c r="AD258" s="234"/>
      <c r="AE258" s="234"/>
      <c r="AF258" s="234"/>
      <c r="AG258" s="234"/>
      <c r="AH258" s="543">
        <f t="shared" si="4"/>
        <v>0</v>
      </c>
      <c r="AI258" s="235"/>
      <c r="AJ258" s="234"/>
      <c r="AK258" s="234"/>
      <c r="AL258" s="234"/>
      <c r="AM258" s="234"/>
      <c r="AN258" s="2281">
        <f t="shared" si="5"/>
        <v>0</v>
      </c>
      <c r="AO258" s="234"/>
      <c r="AP258" s="234"/>
      <c r="AQ258" s="234"/>
      <c r="AR258" s="234"/>
      <c r="AS258" s="234"/>
      <c r="AT258" s="234"/>
      <c r="AU258" s="234"/>
      <c r="AV258" s="234"/>
      <c r="AW258" s="235"/>
      <c r="AX258" s="234"/>
      <c r="AY258" s="234"/>
      <c r="AZ258" s="234"/>
      <c r="BA258" s="99"/>
    </row>
    <row r="259" spans="1:53" ht="51" hidden="1" customHeight="1" x14ac:dyDescent="0.25">
      <c r="A259" s="2835"/>
      <c r="B259" s="2908"/>
      <c r="C259" s="2886"/>
      <c r="D259" s="2886"/>
      <c r="E259" s="324" t="s">
        <v>183</v>
      </c>
      <c r="F259" s="329" t="s">
        <v>129</v>
      </c>
      <c r="G259" s="375">
        <v>0</v>
      </c>
      <c r="H259" s="375">
        <v>0.9</v>
      </c>
      <c r="I259" s="373">
        <v>0.1</v>
      </c>
      <c r="J259" s="171"/>
      <c r="K259" s="368"/>
      <c r="L259" s="102"/>
      <c r="M259" s="102"/>
      <c r="N259" s="101"/>
      <c r="O259" s="101"/>
      <c r="P259" s="101"/>
      <c r="Q259" s="101"/>
      <c r="R259" s="101"/>
      <c r="S259" s="101"/>
      <c r="T259" s="101"/>
      <c r="U259" s="101"/>
      <c r="V259" s="101"/>
      <c r="W259" s="101"/>
      <c r="X259" s="101"/>
      <c r="Y259" s="101"/>
      <c r="Z259" s="268"/>
      <c r="AA259" s="234"/>
      <c r="AB259" s="237"/>
      <c r="AC259" s="236"/>
      <c r="AD259" s="234"/>
      <c r="AE259" s="234"/>
      <c r="AF259" s="234"/>
      <c r="AG259" s="234"/>
      <c r="AH259" s="543">
        <f t="shared" si="4"/>
        <v>0</v>
      </c>
      <c r="AI259" s="235"/>
      <c r="AJ259" s="234"/>
      <c r="AK259" s="234"/>
      <c r="AL259" s="234"/>
      <c r="AM259" s="234"/>
      <c r="AN259" s="2281">
        <f t="shared" si="5"/>
        <v>0</v>
      </c>
      <c r="AO259" s="234"/>
      <c r="AP259" s="234"/>
      <c r="AQ259" s="234"/>
      <c r="AR259" s="234"/>
      <c r="AS259" s="234"/>
      <c r="AT259" s="234"/>
      <c r="AU259" s="234"/>
      <c r="AV259" s="234"/>
      <c r="AW259" s="235"/>
      <c r="AX259" s="234"/>
      <c r="AY259" s="234"/>
      <c r="AZ259" s="234"/>
      <c r="BA259" s="99"/>
    </row>
    <row r="260" spans="1:53" ht="15.75" hidden="1" customHeight="1" x14ac:dyDescent="0.25">
      <c r="A260" s="2835"/>
      <c r="B260" s="2908"/>
      <c r="C260" s="2886"/>
      <c r="D260" s="2886"/>
      <c r="E260" s="324" t="s">
        <v>178</v>
      </c>
      <c r="F260" s="241" t="s">
        <v>129</v>
      </c>
      <c r="G260" s="326">
        <v>0</v>
      </c>
      <c r="H260" s="326">
        <v>0.9</v>
      </c>
      <c r="I260" s="373">
        <v>0.1</v>
      </c>
      <c r="J260" s="171"/>
      <c r="K260" s="368"/>
      <c r="L260" s="102"/>
      <c r="M260" s="102"/>
      <c r="N260" s="101"/>
      <c r="O260" s="101"/>
      <c r="P260" s="101"/>
      <c r="Q260" s="101"/>
      <c r="R260" s="101"/>
      <c r="S260" s="101"/>
      <c r="T260" s="101"/>
      <c r="U260" s="101"/>
      <c r="V260" s="101"/>
      <c r="W260" s="101"/>
      <c r="X260" s="101"/>
      <c r="Y260" s="101"/>
      <c r="Z260" s="268"/>
      <c r="AA260" s="234"/>
      <c r="AB260" s="237"/>
      <c r="AC260" s="236"/>
      <c r="AD260" s="234"/>
      <c r="AE260" s="234"/>
      <c r="AF260" s="234"/>
      <c r="AG260" s="234"/>
      <c r="AH260" s="543">
        <f t="shared" si="4"/>
        <v>0</v>
      </c>
      <c r="AI260" s="235"/>
      <c r="AJ260" s="234"/>
      <c r="AK260" s="234"/>
      <c r="AL260" s="234"/>
      <c r="AM260" s="234"/>
      <c r="AN260" s="2281">
        <f t="shared" si="5"/>
        <v>0</v>
      </c>
      <c r="AO260" s="234"/>
      <c r="AP260" s="234"/>
      <c r="AQ260" s="234"/>
      <c r="AR260" s="234"/>
      <c r="AS260" s="234"/>
      <c r="AT260" s="234"/>
      <c r="AU260" s="234"/>
      <c r="AV260" s="234"/>
      <c r="AW260" s="235"/>
      <c r="AX260" s="234"/>
      <c r="AY260" s="234"/>
      <c r="AZ260" s="234"/>
      <c r="BA260" s="99"/>
    </row>
    <row r="261" spans="1:53" ht="15.75" hidden="1" customHeight="1" x14ac:dyDescent="0.25">
      <c r="A261" s="2835"/>
      <c r="B261" s="2908"/>
      <c r="C261" s="2886"/>
      <c r="D261" s="2886"/>
      <c r="E261" s="324" t="s">
        <v>175</v>
      </c>
      <c r="F261" s="241" t="s">
        <v>174</v>
      </c>
      <c r="G261" s="379">
        <v>0</v>
      </c>
      <c r="H261" s="379">
        <v>0.5</v>
      </c>
      <c r="I261" s="373">
        <v>0.1</v>
      </c>
      <c r="J261" s="171"/>
      <c r="K261" s="368"/>
      <c r="L261" s="102"/>
      <c r="M261" s="102"/>
      <c r="N261" s="101"/>
      <c r="O261" s="101"/>
      <c r="P261" s="101"/>
      <c r="Q261" s="101"/>
      <c r="R261" s="101"/>
      <c r="S261" s="101"/>
      <c r="T261" s="101"/>
      <c r="U261" s="101"/>
      <c r="V261" s="101"/>
      <c r="W261" s="101"/>
      <c r="X261" s="101"/>
      <c r="Y261" s="101"/>
      <c r="Z261" s="268"/>
      <c r="AA261" s="234"/>
      <c r="AB261" s="237"/>
      <c r="AC261" s="236"/>
      <c r="AD261" s="234"/>
      <c r="AE261" s="234"/>
      <c r="AF261" s="234"/>
      <c r="AG261" s="234"/>
      <c r="AH261" s="543">
        <f t="shared" si="4"/>
        <v>0</v>
      </c>
      <c r="AI261" s="235"/>
      <c r="AJ261" s="234"/>
      <c r="AK261" s="234"/>
      <c r="AL261" s="234"/>
      <c r="AM261" s="234"/>
      <c r="AN261" s="2281">
        <f t="shared" si="5"/>
        <v>0</v>
      </c>
      <c r="AO261" s="234"/>
      <c r="AP261" s="234"/>
      <c r="AQ261" s="234"/>
      <c r="AR261" s="234"/>
      <c r="AS261" s="234"/>
      <c r="AT261" s="234"/>
      <c r="AU261" s="234"/>
      <c r="AV261" s="234"/>
      <c r="AW261" s="235"/>
      <c r="AX261" s="234"/>
      <c r="AY261" s="234"/>
      <c r="AZ261" s="234"/>
      <c r="BA261" s="99"/>
    </row>
    <row r="262" spans="1:53" ht="15.75" hidden="1" customHeight="1" x14ac:dyDescent="0.25">
      <c r="A262" s="2835"/>
      <c r="B262" s="2908"/>
      <c r="C262" s="2886"/>
      <c r="D262" s="2886"/>
      <c r="E262" s="241" t="s">
        <v>167</v>
      </c>
      <c r="F262" s="329" t="s">
        <v>166</v>
      </c>
      <c r="G262" s="377">
        <v>1500000000</v>
      </c>
      <c r="H262" s="377">
        <v>10000000000</v>
      </c>
      <c r="I262" s="378">
        <v>2500000000</v>
      </c>
      <c r="J262" s="171"/>
      <c r="K262" s="368"/>
      <c r="L262" s="102"/>
      <c r="M262" s="102"/>
      <c r="N262" s="101"/>
      <c r="O262" s="101"/>
      <c r="P262" s="101"/>
      <c r="Q262" s="101"/>
      <c r="R262" s="101"/>
      <c r="S262" s="101"/>
      <c r="T262" s="101"/>
      <c r="U262" s="101"/>
      <c r="V262" s="101"/>
      <c r="W262" s="101"/>
      <c r="X262" s="101"/>
      <c r="Y262" s="101"/>
      <c r="Z262" s="268"/>
      <c r="AA262" s="234"/>
      <c r="AB262" s="237"/>
      <c r="AC262" s="236"/>
      <c r="AD262" s="234"/>
      <c r="AE262" s="234"/>
      <c r="AF262" s="234"/>
      <c r="AG262" s="234"/>
      <c r="AH262" s="543">
        <f t="shared" si="4"/>
        <v>0</v>
      </c>
      <c r="AI262" s="235"/>
      <c r="AJ262" s="234"/>
      <c r="AK262" s="234"/>
      <c r="AL262" s="234"/>
      <c r="AM262" s="234"/>
      <c r="AN262" s="2281">
        <f t="shared" si="5"/>
        <v>0</v>
      </c>
      <c r="AO262" s="234"/>
      <c r="AP262" s="234"/>
      <c r="AQ262" s="234"/>
      <c r="AR262" s="234"/>
      <c r="AS262" s="234"/>
      <c r="AT262" s="234"/>
      <c r="AU262" s="234"/>
      <c r="AV262" s="234"/>
      <c r="AW262" s="235"/>
      <c r="AX262" s="234"/>
      <c r="AY262" s="234"/>
      <c r="AZ262" s="234"/>
      <c r="BA262" s="99"/>
    </row>
    <row r="263" spans="1:53" ht="15.75" hidden="1" customHeight="1" x14ac:dyDescent="0.25">
      <c r="A263" s="2835"/>
      <c r="B263" s="2908"/>
      <c r="C263" s="2886"/>
      <c r="D263" s="2886"/>
      <c r="E263" s="241" t="s">
        <v>162</v>
      </c>
      <c r="F263" s="329" t="s">
        <v>161</v>
      </c>
      <c r="G263" s="329" t="s">
        <v>124</v>
      </c>
      <c r="H263" s="377">
        <v>10500000000</v>
      </c>
      <c r="I263" s="378">
        <v>1500000000</v>
      </c>
      <c r="J263" s="171"/>
      <c r="K263" s="368"/>
      <c r="L263" s="102"/>
      <c r="M263" s="102"/>
      <c r="N263" s="101"/>
      <c r="O263" s="101"/>
      <c r="P263" s="101"/>
      <c r="Q263" s="101"/>
      <c r="R263" s="101"/>
      <c r="S263" s="101"/>
      <c r="T263" s="101"/>
      <c r="U263" s="101"/>
      <c r="V263" s="101"/>
      <c r="W263" s="101"/>
      <c r="X263" s="101"/>
      <c r="Y263" s="101"/>
      <c r="Z263" s="268"/>
      <c r="AA263" s="234"/>
      <c r="AB263" s="237"/>
      <c r="AC263" s="236"/>
      <c r="AD263" s="234"/>
      <c r="AE263" s="234"/>
      <c r="AF263" s="234"/>
      <c r="AG263" s="234"/>
      <c r="AH263" s="543">
        <f t="shared" si="4"/>
        <v>0</v>
      </c>
      <c r="AI263" s="235"/>
      <c r="AJ263" s="234"/>
      <c r="AK263" s="234"/>
      <c r="AL263" s="234"/>
      <c r="AM263" s="234"/>
      <c r="AN263" s="2281">
        <f t="shared" si="5"/>
        <v>0</v>
      </c>
      <c r="AO263" s="234"/>
      <c r="AP263" s="234"/>
      <c r="AQ263" s="234"/>
      <c r="AR263" s="234"/>
      <c r="AS263" s="234"/>
      <c r="AT263" s="234"/>
      <c r="AU263" s="234"/>
      <c r="AV263" s="234"/>
      <c r="AW263" s="235"/>
      <c r="AX263" s="234"/>
      <c r="AY263" s="234"/>
      <c r="AZ263" s="234"/>
      <c r="BA263" s="99"/>
    </row>
    <row r="264" spans="1:53" ht="15.75" hidden="1" customHeight="1" x14ac:dyDescent="0.25">
      <c r="A264" s="2835"/>
      <c r="B264" s="2908"/>
      <c r="C264" s="2886"/>
      <c r="D264" s="2886"/>
      <c r="E264" s="2924" t="s">
        <v>153</v>
      </c>
      <c r="F264" s="329" t="s">
        <v>152</v>
      </c>
      <c r="G264" s="377">
        <v>7894</v>
      </c>
      <c r="H264" s="377">
        <v>9524</v>
      </c>
      <c r="I264" s="369">
        <v>8724</v>
      </c>
      <c r="J264" s="171"/>
      <c r="K264" s="368"/>
      <c r="L264" s="102"/>
      <c r="M264" s="102"/>
      <c r="N264" s="101"/>
      <c r="O264" s="101"/>
      <c r="P264" s="101"/>
      <c r="Q264" s="101"/>
      <c r="R264" s="101"/>
      <c r="S264" s="101"/>
      <c r="T264" s="101"/>
      <c r="U264" s="101"/>
      <c r="V264" s="101"/>
      <c r="W264" s="101"/>
      <c r="X264" s="101"/>
      <c r="Y264" s="101"/>
      <c r="Z264" s="268"/>
      <c r="AA264" s="234"/>
      <c r="AB264" s="237"/>
      <c r="AC264" s="236"/>
      <c r="AD264" s="234"/>
      <c r="AE264" s="234"/>
      <c r="AF264" s="234"/>
      <c r="AG264" s="234"/>
      <c r="AH264" s="543">
        <f t="shared" si="4"/>
        <v>0</v>
      </c>
      <c r="AI264" s="235"/>
      <c r="AJ264" s="234"/>
      <c r="AK264" s="234"/>
      <c r="AL264" s="234"/>
      <c r="AM264" s="234"/>
      <c r="AN264" s="2281">
        <f t="shared" si="5"/>
        <v>0</v>
      </c>
      <c r="AO264" s="234"/>
      <c r="AP264" s="234"/>
      <c r="AQ264" s="234"/>
      <c r="AR264" s="234"/>
      <c r="AS264" s="234"/>
      <c r="AT264" s="234"/>
      <c r="AU264" s="234"/>
      <c r="AV264" s="234"/>
      <c r="AW264" s="235"/>
      <c r="AX264" s="234"/>
      <c r="AY264" s="234"/>
      <c r="AZ264" s="234"/>
      <c r="BA264" s="99"/>
    </row>
    <row r="265" spans="1:53" ht="15.75" hidden="1" customHeight="1" x14ac:dyDescent="0.25">
      <c r="A265" s="2835"/>
      <c r="B265" s="2908"/>
      <c r="C265" s="2886"/>
      <c r="D265" s="2886"/>
      <c r="E265" s="2835"/>
      <c r="F265" s="241" t="s">
        <v>147</v>
      </c>
      <c r="G265" s="376">
        <v>21966</v>
      </c>
      <c r="H265" s="376">
        <v>22410</v>
      </c>
      <c r="I265" s="369">
        <v>21980</v>
      </c>
      <c r="J265" s="171"/>
      <c r="K265" s="368"/>
      <c r="L265" s="102"/>
      <c r="M265" s="102"/>
      <c r="N265" s="101"/>
      <c r="O265" s="101"/>
      <c r="P265" s="101"/>
      <c r="Q265" s="101"/>
      <c r="R265" s="101"/>
      <c r="S265" s="101"/>
      <c r="T265" s="101"/>
      <c r="U265" s="101"/>
      <c r="V265" s="101"/>
      <c r="W265" s="101"/>
      <c r="X265" s="101"/>
      <c r="Y265" s="101"/>
      <c r="Z265" s="268"/>
      <c r="AA265" s="234"/>
      <c r="AB265" s="237"/>
      <c r="AC265" s="236"/>
      <c r="AD265" s="234"/>
      <c r="AE265" s="234"/>
      <c r="AF265" s="234"/>
      <c r="AG265" s="234"/>
      <c r="AH265" s="543">
        <f t="shared" si="4"/>
        <v>0</v>
      </c>
      <c r="AI265" s="235"/>
      <c r="AJ265" s="234"/>
      <c r="AK265" s="234"/>
      <c r="AL265" s="234"/>
      <c r="AM265" s="234"/>
      <c r="AN265" s="2281">
        <f t="shared" si="5"/>
        <v>0</v>
      </c>
      <c r="AO265" s="234"/>
      <c r="AP265" s="234"/>
      <c r="AQ265" s="234"/>
      <c r="AR265" s="234"/>
      <c r="AS265" s="234"/>
      <c r="AT265" s="234"/>
      <c r="AU265" s="234"/>
      <c r="AV265" s="234"/>
      <c r="AW265" s="235"/>
      <c r="AX265" s="234"/>
      <c r="AY265" s="234"/>
      <c r="AZ265" s="234"/>
      <c r="BA265" s="99"/>
    </row>
    <row r="266" spans="1:53" ht="15.75" hidden="1" customHeight="1" x14ac:dyDescent="0.25">
      <c r="A266" s="2835"/>
      <c r="B266" s="2908"/>
      <c r="C266" s="2886"/>
      <c r="D266" s="2886"/>
      <c r="E266" s="2836"/>
      <c r="F266" s="241" t="s">
        <v>144</v>
      </c>
      <c r="G266" s="241">
        <v>304</v>
      </c>
      <c r="H266" s="241">
        <v>360</v>
      </c>
      <c r="I266" s="369">
        <v>312</v>
      </c>
      <c r="J266" s="171"/>
      <c r="K266" s="368"/>
      <c r="L266" s="102"/>
      <c r="M266" s="102"/>
      <c r="N266" s="101"/>
      <c r="O266" s="101"/>
      <c r="P266" s="101"/>
      <c r="Q266" s="101"/>
      <c r="R266" s="101"/>
      <c r="S266" s="101"/>
      <c r="T266" s="101"/>
      <c r="U266" s="101"/>
      <c r="V266" s="101"/>
      <c r="W266" s="101"/>
      <c r="X266" s="101"/>
      <c r="Y266" s="101"/>
      <c r="Z266" s="268"/>
      <c r="AA266" s="234"/>
      <c r="AB266" s="237"/>
      <c r="AC266" s="236"/>
      <c r="AD266" s="234"/>
      <c r="AE266" s="234"/>
      <c r="AF266" s="234"/>
      <c r="AG266" s="234"/>
      <c r="AH266" s="543">
        <f t="shared" si="4"/>
        <v>0</v>
      </c>
      <c r="AI266" s="235"/>
      <c r="AJ266" s="234"/>
      <c r="AK266" s="234"/>
      <c r="AL266" s="234"/>
      <c r="AM266" s="234"/>
      <c r="AN266" s="2281">
        <f t="shared" si="5"/>
        <v>0</v>
      </c>
      <c r="AO266" s="234"/>
      <c r="AP266" s="234"/>
      <c r="AQ266" s="234"/>
      <c r="AR266" s="234"/>
      <c r="AS266" s="234"/>
      <c r="AT266" s="234"/>
      <c r="AU266" s="234"/>
      <c r="AV266" s="234"/>
      <c r="AW266" s="235"/>
      <c r="AX266" s="234"/>
      <c r="AY266" s="234"/>
      <c r="AZ266" s="234"/>
      <c r="BA266" s="99"/>
    </row>
    <row r="267" spans="1:53" ht="15.75" hidden="1" customHeight="1" x14ac:dyDescent="0.25">
      <c r="A267" s="2835"/>
      <c r="B267" s="2908"/>
      <c r="C267" s="2886"/>
      <c r="D267" s="2886"/>
      <c r="E267" s="324" t="s">
        <v>137</v>
      </c>
      <c r="F267" s="241" t="s">
        <v>103</v>
      </c>
      <c r="G267" s="241">
        <v>0</v>
      </c>
      <c r="H267" s="241">
        <v>1</v>
      </c>
      <c r="I267" s="369"/>
      <c r="J267" s="171"/>
      <c r="K267" s="368"/>
      <c r="L267" s="102"/>
      <c r="M267" s="102"/>
      <c r="N267" s="101"/>
      <c r="O267" s="101"/>
      <c r="P267" s="101"/>
      <c r="Q267" s="101"/>
      <c r="R267" s="101"/>
      <c r="S267" s="101"/>
      <c r="T267" s="101"/>
      <c r="U267" s="101"/>
      <c r="V267" s="101"/>
      <c r="W267" s="101"/>
      <c r="X267" s="101"/>
      <c r="Y267" s="101"/>
      <c r="Z267" s="268"/>
      <c r="AA267" s="234"/>
      <c r="AB267" s="237"/>
      <c r="AC267" s="236"/>
      <c r="AD267" s="234"/>
      <c r="AE267" s="234"/>
      <c r="AF267" s="234"/>
      <c r="AG267" s="234"/>
      <c r="AH267" s="543">
        <f t="shared" si="4"/>
        <v>0</v>
      </c>
      <c r="AI267" s="235"/>
      <c r="AJ267" s="234"/>
      <c r="AK267" s="234"/>
      <c r="AL267" s="234"/>
      <c r="AM267" s="234"/>
      <c r="AN267" s="2281">
        <f t="shared" si="5"/>
        <v>0</v>
      </c>
      <c r="AO267" s="234"/>
      <c r="AP267" s="234"/>
      <c r="AQ267" s="234"/>
      <c r="AR267" s="234"/>
      <c r="AS267" s="234"/>
      <c r="AT267" s="234"/>
      <c r="AU267" s="234"/>
      <c r="AV267" s="234"/>
      <c r="AW267" s="235"/>
      <c r="AX267" s="234"/>
      <c r="AY267" s="234"/>
      <c r="AZ267" s="234"/>
      <c r="BA267" s="99"/>
    </row>
    <row r="268" spans="1:53" ht="15.75" hidden="1" customHeight="1" x14ac:dyDescent="0.25">
      <c r="A268" s="2835"/>
      <c r="B268" s="2908"/>
      <c r="C268" s="2886"/>
      <c r="D268" s="2886"/>
      <c r="E268" s="324" t="s">
        <v>133</v>
      </c>
      <c r="F268" s="241" t="s">
        <v>103</v>
      </c>
      <c r="G268" s="241">
        <v>0</v>
      </c>
      <c r="H268" s="241">
        <v>4</v>
      </c>
      <c r="I268" s="369">
        <v>0</v>
      </c>
      <c r="J268" s="171"/>
      <c r="K268" s="368"/>
      <c r="L268" s="102"/>
      <c r="M268" s="102"/>
      <c r="N268" s="101"/>
      <c r="O268" s="101"/>
      <c r="P268" s="101"/>
      <c r="Q268" s="101"/>
      <c r="R268" s="101"/>
      <c r="S268" s="101"/>
      <c r="T268" s="101"/>
      <c r="U268" s="101"/>
      <c r="V268" s="101"/>
      <c r="W268" s="101"/>
      <c r="X268" s="101"/>
      <c r="Y268" s="101"/>
      <c r="Z268" s="268"/>
      <c r="AA268" s="234"/>
      <c r="AB268" s="237"/>
      <c r="AC268" s="236"/>
      <c r="AD268" s="234"/>
      <c r="AE268" s="234"/>
      <c r="AF268" s="234"/>
      <c r="AG268" s="234"/>
      <c r="AH268" s="543">
        <f t="shared" si="4"/>
        <v>0</v>
      </c>
      <c r="AI268" s="235"/>
      <c r="AJ268" s="234"/>
      <c r="AK268" s="234"/>
      <c r="AL268" s="234"/>
      <c r="AM268" s="234"/>
      <c r="AN268" s="2281">
        <f t="shared" si="5"/>
        <v>0</v>
      </c>
      <c r="AO268" s="234"/>
      <c r="AP268" s="234"/>
      <c r="AQ268" s="234"/>
      <c r="AR268" s="234"/>
      <c r="AS268" s="234"/>
      <c r="AT268" s="234"/>
      <c r="AU268" s="234"/>
      <c r="AV268" s="234"/>
      <c r="AW268" s="235"/>
      <c r="AX268" s="234"/>
      <c r="AY268" s="234"/>
      <c r="AZ268" s="234"/>
      <c r="BA268" s="99"/>
    </row>
    <row r="269" spans="1:53" ht="38.25" hidden="1" customHeight="1" x14ac:dyDescent="0.25">
      <c r="A269" s="2835"/>
      <c r="B269" s="2908"/>
      <c r="C269" s="2886"/>
      <c r="D269" s="2886"/>
      <c r="E269" s="324" t="s">
        <v>130</v>
      </c>
      <c r="F269" s="329" t="s">
        <v>129</v>
      </c>
      <c r="G269" s="375">
        <v>0</v>
      </c>
      <c r="H269" s="375">
        <v>1</v>
      </c>
      <c r="I269" s="373">
        <v>0.25</v>
      </c>
      <c r="J269" s="171"/>
      <c r="K269" s="368"/>
      <c r="L269" s="102"/>
      <c r="M269" s="102"/>
      <c r="N269" s="101"/>
      <c r="O269" s="101"/>
      <c r="P269" s="101"/>
      <c r="Q269" s="101"/>
      <c r="R269" s="101"/>
      <c r="S269" s="101"/>
      <c r="T269" s="101"/>
      <c r="U269" s="101"/>
      <c r="V269" s="101"/>
      <c r="W269" s="101"/>
      <c r="X269" s="101"/>
      <c r="Y269" s="101"/>
      <c r="Z269" s="268"/>
      <c r="AA269" s="234"/>
      <c r="AB269" s="237"/>
      <c r="AC269" s="236"/>
      <c r="AD269" s="234"/>
      <c r="AE269" s="234"/>
      <c r="AF269" s="234"/>
      <c r="AG269" s="234"/>
      <c r="AH269" s="543">
        <f t="shared" si="4"/>
        <v>0</v>
      </c>
      <c r="AI269" s="235"/>
      <c r="AJ269" s="234"/>
      <c r="AK269" s="234"/>
      <c r="AL269" s="234"/>
      <c r="AM269" s="234"/>
      <c r="AN269" s="2281">
        <f t="shared" si="5"/>
        <v>0</v>
      </c>
      <c r="AO269" s="234"/>
      <c r="AP269" s="234"/>
      <c r="AQ269" s="234"/>
      <c r="AR269" s="234"/>
      <c r="AS269" s="234"/>
      <c r="AT269" s="234"/>
      <c r="AU269" s="234"/>
      <c r="AV269" s="234"/>
      <c r="AW269" s="235"/>
      <c r="AX269" s="234"/>
      <c r="AY269" s="234"/>
      <c r="AZ269" s="234"/>
      <c r="BA269" s="99"/>
    </row>
    <row r="270" spans="1:53" ht="15.75" hidden="1" customHeight="1" x14ac:dyDescent="0.25">
      <c r="A270" s="2835"/>
      <c r="B270" s="2908"/>
      <c r="C270" s="2886"/>
      <c r="D270" s="2886"/>
      <c r="E270" s="324" t="s">
        <v>126</v>
      </c>
      <c r="F270" s="241" t="s">
        <v>125</v>
      </c>
      <c r="G270" s="241" t="s">
        <v>124</v>
      </c>
      <c r="H270" s="241">
        <v>29</v>
      </c>
      <c r="I270" s="374"/>
      <c r="J270" s="171"/>
      <c r="K270" s="368"/>
      <c r="L270" s="102"/>
      <c r="M270" s="102"/>
      <c r="N270" s="101"/>
      <c r="O270" s="101"/>
      <c r="P270" s="101"/>
      <c r="Q270" s="101"/>
      <c r="R270" s="101"/>
      <c r="S270" s="101"/>
      <c r="T270" s="101"/>
      <c r="U270" s="101"/>
      <c r="V270" s="101"/>
      <c r="W270" s="101"/>
      <c r="X270" s="101"/>
      <c r="Y270" s="101"/>
      <c r="Z270" s="268"/>
      <c r="AA270" s="234"/>
      <c r="AB270" s="237"/>
      <c r="AC270" s="236"/>
      <c r="AD270" s="234"/>
      <c r="AE270" s="234"/>
      <c r="AF270" s="234"/>
      <c r="AG270" s="234"/>
      <c r="AH270" s="543">
        <f t="shared" si="4"/>
        <v>0</v>
      </c>
      <c r="AI270" s="235"/>
      <c r="AJ270" s="234"/>
      <c r="AK270" s="234"/>
      <c r="AL270" s="234"/>
      <c r="AM270" s="234"/>
      <c r="AN270" s="2281">
        <f t="shared" si="5"/>
        <v>0</v>
      </c>
      <c r="AO270" s="234"/>
      <c r="AP270" s="234"/>
      <c r="AQ270" s="234"/>
      <c r="AR270" s="234"/>
      <c r="AS270" s="234"/>
      <c r="AT270" s="234"/>
      <c r="AU270" s="234"/>
      <c r="AV270" s="234"/>
      <c r="AW270" s="235"/>
      <c r="AX270" s="234"/>
      <c r="AY270" s="234"/>
      <c r="AZ270" s="234"/>
      <c r="BA270" s="99"/>
    </row>
    <row r="271" spans="1:53" ht="15.75" hidden="1" customHeight="1" x14ac:dyDescent="0.25">
      <c r="A271" s="2835"/>
      <c r="B271" s="2908"/>
      <c r="C271" s="2886"/>
      <c r="D271" s="2886"/>
      <c r="E271" s="324" t="s">
        <v>120</v>
      </c>
      <c r="F271" s="241" t="s">
        <v>119</v>
      </c>
      <c r="G271" s="241">
        <v>0</v>
      </c>
      <c r="H271" s="241">
        <v>5</v>
      </c>
      <c r="I271" s="328"/>
      <c r="J271" s="171"/>
      <c r="K271" s="368"/>
      <c r="L271" s="102"/>
      <c r="M271" s="102"/>
      <c r="N271" s="101"/>
      <c r="O271" s="101"/>
      <c r="P271" s="101"/>
      <c r="Q271" s="101"/>
      <c r="R271" s="101"/>
      <c r="S271" s="101"/>
      <c r="T271" s="101"/>
      <c r="U271" s="101"/>
      <c r="V271" s="101"/>
      <c r="W271" s="101"/>
      <c r="X271" s="101"/>
      <c r="Y271" s="101"/>
      <c r="Z271" s="268"/>
      <c r="AA271" s="234"/>
      <c r="AB271" s="237"/>
      <c r="AC271" s="236"/>
      <c r="AD271" s="234"/>
      <c r="AE271" s="234"/>
      <c r="AF271" s="234"/>
      <c r="AG271" s="234"/>
      <c r="AH271" s="543">
        <f t="shared" si="4"/>
        <v>0</v>
      </c>
      <c r="AI271" s="235"/>
      <c r="AJ271" s="234"/>
      <c r="AK271" s="234"/>
      <c r="AL271" s="234"/>
      <c r="AM271" s="234"/>
      <c r="AN271" s="2281">
        <f t="shared" si="5"/>
        <v>0</v>
      </c>
      <c r="AO271" s="234"/>
      <c r="AP271" s="234"/>
      <c r="AQ271" s="234"/>
      <c r="AR271" s="234"/>
      <c r="AS271" s="234"/>
      <c r="AT271" s="234"/>
      <c r="AU271" s="234"/>
      <c r="AV271" s="234"/>
      <c r="AW271" s="235"/>
      <c r="AX271" s="234"/>
      <c r="AY271" s="234"/>
      <c r="AZ271" s="234"/>
      <c r="BA271" s="99"/>
    </row>
    <row r="272" spans="1:53" ht="15.75" hidden="1" customHeight="1" x14ac:dyDescent="0.25">
      <c r="A272" s="2835"/>
      <c r="B272" s="2908"/>
      <c r="C272" s="2886"/>
      <c r="D272" s="2886"/>
      <c r="E272" s="324" t="s">
        <v>117</v>
      </c>
      <c r="F272" s="241" t="s">
        <v>116</v>
      </c>
      <c r="G272" s="326">
        <v>0</v>
      </c>
      <c r="H272" s="326">
        <v>1</v>
      </c>
      <c r="I272" s="373">
        <v>0.3</v>
      </c>
      <c r="J272" s="171"/>
      <c r="K272" s="368"/>
      <c r="L272" s="102"/>
      <c r="M272" s="102"/>
      <c r="N272" s="101"/>
      <c r="O272" s="101"/>
      <c r="P272" s="101"/>
      <c r="Q272" s="101"/>
      <c r="R272" s="101"/>
      <c r="S272" s="101"/>
      <c r="T272" s="101"/>
      <c r="U272" s="101"/>
      <c r="V272" s="101"/>
      <c r="W272" s="101"/>
      <c r="X272" s="101"/>
      <c r="Y272" s="101"/>
      <c r="Z272" s="268"/>
      <c r="AA272" s="234"/>
      <c r="AB272" s="237"/>
      <c r="AC272" s="236"/>
      <c r="AD272" s="234"/>
      <c r="AE272" s="234"/>
      <c r="AF272" s="234"/>
      <c r="AG272" s="234"/>
      <c r="AH272" s="543">
        <f t="shared" si="4"/>
        <v>0</v>
      </c>
      <c r="AI272" s="235"/>
      <c r="AJ272" s="234"/>
      <c r="AK272" s="234"/>
      <c r="AL272" s="234"/>
      <c r="AM272" s="234"/>
      <c r="AN272" s="2281">
        <f t="shared" si="5"/>
        <v>0</v>
      </c>
      <c r="AO272" s="234"/>
      <c r="AP272" s="234"/>
      <c r="AQ272" s="234"/>
      <c r="AR272" s="234"/>
      <c r="AS272" s="234"/>
      <c r="AT272" s="234"/>
      <c r="AU272" s="234"/>
      <c r="AV272" s="234"/>
      <c r="AW272" s="235"/>
      <c r="AX272" s="234"/>
      <c r="AY272" s="234"/>
      <c r="AZ272" s="234"/>
      <c r="BA272" s="99"/>
    </row>
    <row r="273" spans="1:53" ht="15.75" hidden="1" customHeight="1" x14ac:dyDescent="0.25">
      <c r="A273" s="2835"/>
      <c r="B273" s="2908"/>
      <c r="C273" s="2886"/>
      <c r="D273" s="2886"/>
      <c r="E273" s="324" t="s">
        <v>114</v>
      </c>
      <c r="F273" s="241" t="s">
        <v>113</v>
      </c>
      <c r="G273" s="241">
        <v>0</v>
      </c>
      <c r="H273" s="372">
        <v>1</v>
      </c>
      <c r="I273" s="371">
        <v>0.15</v>
      </c>
      <c r="J273" s="171"/>
      <c r="K273" s="368"/>
      <c r="L273" s="102"/>
      <c r="M273" s="102"/>
      <c r="N273" s="101"/>
      <c r="O273" s="101"/>
      <c r="P273" s="101"/>
      <c r="Q273" s="101"/>
      <c r="R273" s="101"/>
      <c r="S273" s="101"/>
      <c r="T273" s="101"/>
      <c r="U273" s="101"/>
      <c r="V273" s="101"/>
      <c r="W273" s="101"/>
      <c r="X273" s="101"/>
      <c r="Y273" s="101"/>
      <c r="Z273" s="268"/>
      <c r="AA273" s="234"/>
      <c r="AB273" s="237"/>
      <c r="AC273" s="236"/>
      <c r="AD273" s="234"/>
      <c r="AE273" s="234"/>
      <c r="AF273" s="234"/>
      <c r="AG273" s="234"/>
      <c r="AH273" s="543">
        <f t="shared" si="4"/>
        <v>0</v>
      </c>
      <c r="AI273" s="235"/>
      <c r="AJ273" s="234"/>
      <c r="AK273" s="234"/>
      <c r="AL273" s="234"/>
      <c r="AM273" s="234"/>
      <c r="AN273" s="2281">
        <f t="shared" si="5"/>
        <v>0</v>
      </c>
      <c r="AO273" s="234"/>
      <c r="AP273" s="234"/>
      <c r="AQ273" s="234"/>
      <c r="AR273" s="234"/>
      <c r="AS273" s="234"/>
      <c r="AT273" s="234"/>
      <c r="AU273" s="234"/>
      <c r="AV273" s="234"/>
      <c r="AW273" s="235"/>
      <c r="AX273" s="234"/>
      <c r="AY273" s="234"/>
      <c r="AZ273" s="234"/>
      <c r="BA273" s="99"/>
    </row>
    <row r="274" spans="1:53" ht="15.75" hidden="1" customHeight="1" x14ac:dyDescent="0.25">
      <c r="A274" s="2835"/>
      <c r="B274" s="2908"/>
      <c r="C274" s="2886"/>
      <c r="D274" s="2886"/>
      <c r="E274" s="324" t="s">
        <v>104</v>
      </c>
      <c r="F274" s="329" t="s">
        <v>103</v>
      </c>
      <c r="G274" s="241">
        <v>0</v>
      </c>
      <c r="H274" s="241">
        <v>2</v>
      </c>
      <c r="I274" s="328"/>
      <c r="J274" s="171"/>
      <c r="K274" s="370"/>
      <c r="L274" s="102"/>
      <c r="M274" s="102"/>
      <c r="N274" s="101"/>
      <c r="O274" s="101"/>
      <c r="P274" s="101"/>
      <c r="Q274" s="101"/>
      <c r="R274" s="101"/>
      <c r="S274" s="101"/>
      <c r="T274" s="101"/>
      <c r="U274" s="101"/>
      <c r="V274" s="101"/>
      <c r="W274" s="101"/>
      <c r="X274" s="101"/>
      <c r="Y274" s="101"/>
      <c r="Z274" s="268"/>
      <c r="AA274" s="234"/>
      <c r="AB274" s="237"/>
      <c r="AC274" s="236"/>
      <c r="AD274" s="234"/>
      <c r="AE274" s="234"/>
      <c r="AF274" s="234"/>
      <c r="AG274" s="234"/>
      <c r="AH274" s="543">
        <f t="shared" si="4"/>
        <v>0</v>
      </c>
      <c r="AI274" s="235"/>
      <c r="AJ274" s="234"/>
      <c r="AK274" s="234"/>
      <c r="AL274" s="234"/>
      <c r="AM274" s="234"/>
      <c r="AN274" s="2281">
        <f t="shared" si="5"/>
        <v>0</v>
      </c>
      <c r="AO274" s="234"/>
      <c r="AP274" s="234"/>
      <c r="AQ274" s="234"/>
      <c r="AR274" s="234"/>
      <c r="AS274" s="234"/>
      <c r="AT274" s="234"/>
      <c r="AU274" s="234"/>
      <c r="AV274" s="234"/>
      <c r="AW274" s="235"/>
      <c r="AX274" s="234"/>
      <c r="AY274" s="234"/>
      <c r="AZ274" s="234"/>
      <c r="BA274" s="99"/>
    </row>
    <row r="275" spans="1:53" ht="15.75" hidden="1" customHeight="1" x14ac:dyDescent="0.25">
      <c r="A275" s="2835"/>
      <c r="B275" s="2908"/>
      <c r="C275" s="2886"/>
      <c r="D275" s="2886"/>
      <c r="E275" s="241" t="s">
        <v>97</v>
      </c>
      <c r="F275" s="241" t="s">
        <v>96</v>
      </c>
      <c r="G275" s="241">
        <v>0</v>
      </c>
      <c r="H275" s="241">
        <v>16</v>
      </c>
      <c r="I275" s="369"/>
      <c r="J275" s="171"/>
      <c r="K275" s="368"/>
      <c r="L275" s="102"/>
      <c r="M275" s="102"/>
      <c r="N275" s="101"/>
      <c r="O275" s="101"/>
      <c r="P275" s="101"/>
      <c r="Q275" s="101"/>
      <c r="R275" s="101"/>
      <c r="S275" s="101"/>
      <c r="T275" s="101"/>
      <c r="U275" s="101"/>
      <c r="V275" s="101"/>
      <c r="W275" s="101"/>
      <c r="X275" s="101"/>
      <c r="Y275" s="101"/>
      <c r="Z275" s="268"/>
      <c r="AA275" s="234"/>
      <c r="AB275" s="237"/>
      <c r="AC275" s="236"/>
      <c r="AD275" s="234"/>
      <c r="AE275" s="234"/>
      <c r="AF275" s="234"/>
      <c r="AG275" s="234"/>
      <c r="AH275" s="543">
        <f t="shared" si="4"/>
        <v>0</v>
      </c>
      <c r="AI275" s="235"/>
      <c r="AJ275" s="234"/>
      <c r="AK275" s="234"/>
      <c r="AL275" s="234"/>
      <c r="AM275" s="234"/>
      <c r="AN275" s="2281">
        <f t="shared" si="5"/>
        <v>0</v>
      </c>
      <c r="AO275" s="234"/>
      <c r="AP275" s="234"/>
      <c r="AQ275" s="234"/>
      <c r="AR275" s="234"/>
      <c r="AS275" s="234"/>
      <c r="AT275" s="234"/>
      <c r="AU275" s="234"/>
      <c r="AV275" s="234"/>
      <c r="AW275" s="235"/>
      <c r="AX275" s="234"/>
      <c r="AY275" s="234"/>
      <c r="AZ275" s="234"/>
      <c r="BA275" s="99"/>
    </row>
    <row r="276" spans="1:53" ht="15.75" hidden="1" customHeight="1" x14ac:dyDescent="0.25">
      <c r="A276" s="2835"/>
      <c r="B276" s="2908"/>
      <c r="C276" s="2886"/>
      <c r="D276" s="2886"/>
      <c r="E276" s="180" t="s">
        <v>631</v>
      </c>
      <c r="F276" s="179" t="s">
        <v>129</v>
      </c>
      <c r="G276" s="365">
        <v>0</v>
      </c>
      <c r="H276" s="365">
        <v>0.9</v>
      </c>
      <c r="I276" s="364">
        <v>0.22500000000000001</v>
      </c>
      <c r="J276" s="171"/>
      <c r="K276" s="102"/>
      <c r="L276" s="102"/>
      <c r="M276" s="102"/>
      <c r="N276" s="101"/>
      <c r="O276" s="101"/>
      <c r="P276" s="101"/>
      <c r="Q276" s="101"/>
      <c r="R276" s="101"/>
      <c r="S276" s="101"/>
      <c r="T276" s="101"/>
      <c r="U276" s="101"/>
      <c r="V276" s="101"/>
      <c r="W276" s="101"/>
      <c r="X276" s="101"/>
      <c r="Y276" s="101"/>
      <c r="Z276" s="268"/>
      <c r="AA276" s="234"/>
      <c r="AB276" s="237"/>
      <c r="AC276" s="236"/>
      <c r="AD276" s="234"/>
      <c r="AE276" s="234"/>
      <c r="AF276" s="234"/>
      <c r="AG276" s="234"/>
      <c r="AH276" s="543">
        <f t="shared" si="4"/>
        <v>0</v>
      </c>
      <c r="AI276" s="235"/>
      <c r="AJ276" s="234"/>
      <c r="AK276" s="234"/>
      <c r="AL276" s="234"/>
      <c r="AM276" s="234"/>
      <c r="AN276" s="2281">
        <f t="shared" si="5"/>
        <v>0</v>
      </c>
      <c r="AO276" s="234"/>
      <c r="AP276" s="234"/>
      <c r="AQ276" s="234"/>
      <c r="AR276" s="234"/>
      <c r="AS276" s="234"/>
      <c r="AT276" s="234"/>
      <c r="AU276" s="234"/>
      <c r="AV276" s="234"/>
      <c r="AW276" s="235"/>
      <c r="AX276" s="234"/>
      <c r="AY276" s="234"/>
      <c r="AZ276" s="234"/>
      <c r="BA276" s="99"/>
    </row>
    <row r="277" spans="1:53" ht="15.75" hidden="1" customHeight="1" x14ac:dyDescent="0.25">
      <c r="A277" s="2835"/>
      <c r="B277" s="2908"/>
      <c r="C277" s="2886"/>
      <c r="D277" s="2886"/>
      <c r="E277" s="180" t="s">
        <v>630</v>
      </c>
      <c r="F277" s="179" t="s">
        <v>129</v>
      </c>
      <c r="G277" s="365" t="s">
        <v>124</v>
      </c>
      <c r="H277" s="365">
        <v>0.08</v>
      </c>
      <c r="I277" s="367">
        <v>0.02</v>
      </c>
      <c r="J277" s="309"/>
      <c r="K277" s="102"/>
      <c r="L277" s="102"/>
      <c r="M277" s="102"/>
      <c r="N277" s="101"/>
      <c r="O277" s="101"/>
      <c r="P277" s="101"/>
      <c r="Q277" s="101"/>
      <c r="R277" s="101"/>
      <c r="S277" s="101"/>
      <c r="T277" s="101"/>
      <c r="U277" s="101"/>
      <c r="V277" s="101"/>
      <c r="W277" s="101"/>
      <c r="X277" s="101"/>
      <c r="Y277" s="101"/>
      <c r="Z277" s="268"/>
      <c r="AA277" s="234"/>
      <c r="AB277" s="237"/>
      <c r="AC277" s="236"/>
      <c r="AD277" s="234"/>
      <c r="AE277" s="234"/>
      <c r="AF277" s="234"/>
      <c r="AG277" s="234"/>
      <c r="AH277" s="543">
        <f t="shared" si="4"/>
        <v>0</v>
      </c>
      <c r="AI277" s="235"/>
      <c r="AJ277" s="234"/>
      <c r="AK277" s="234"/>
      <c r="AL277" s="234"/>
      <c r="AM277" s="234"/>
      <c r="AN277" s="2281">
        <f t="shared" si="5"/>
        <v>0</v>
      </c>
      <c r="AO277" s="234"/>
      <c r="AP277" s="234"/>
      <c r="AQ277" s="234"/>
      <c r="AR277" s="234"/>
      <c r="AS277" s="234"/>
      <c r="AT277" s="234"/>
      <c r="AU277" s="234"/>
      <c r="AV277" s="234"/>
      <c r="AW277" s="235"/>
      <c r="AX277" s="234"/>
      <c r="AY277" s="234"/>
      <c r="AZ277" s="234"/>
      <c r="BA277" s="99"/>
    </row>
    <row r="278" spans="1:53" ht="15.75" hidden="1" customHeight="1" x14ac:dyDescent="0.25">
      <c r="A278" s="2835"/>
      <c r="B278" s="2908"/>
      <c r="C278" s="2886"/>
      <c r="D278" s="2886"/>
      <c r="E278" s="366" t="s">
        <v>629</v>
      </c>
      <c r="F278" s="179" t="s">
        <v>129</v>
      </c>
      <c r="G278" s="365">
        <v>0</v>
      </c>
      <c r="H278" s="365">
        <v>0.9</v>
      </c>
      <c r="I278" s="364">
        <v>0.22500000000000001</v>
      </c>
      <c r="J278" s="171"/>
      <c r="K278" s="102"/>
      <c r="L278" s="102"/>
      <c r="M278" s="102"/>
      <c r="N278" s="101"/>
      <c r="O278" s="101"/>
      <c r="P278" s="101"/>
      <c r="Q278" s="101"/>
      <c r="R278" s="101"/>
      <c r="S278" s="101"/>
      <c r="T278" s="101"/>
      <c r="U278" s="101"/>
      <c r="V278" s="101"/>
      <c r="W278" s="101"/>
      <c r="X278" s="101"/>
      <c r="Y278" s="101"/>
      <c r="Z278" s="268"/>
      <c r="AA278" s="234"/>
      <c r="AB278" s="237"/>
      <c r="AC278" s="236"/>
      <c r="AD278" s="234"/>
      <c r="AE278" s="234"/>
      <c r="AF278" s="234"/>
      <c r="AG278" s="234"/>
      <c r="AH278" s="543">
        <f t="shared" si="4"/>
        <v>0</v>
      </c>
      <c r="AI278" s="235"/>
      <c r="AJ278" s="234"/>
      <c r="AK278" s="234"/>
      <c r="AL278" s="234"/>
      <c r="AM278" s="234"/>
      <c r="AN278" s="2281">
        <f t="shared" si="5"/>
        <v>0</v>
      </c>
      <c r="AO278" s="234"/>
      <c r="AP278" s="234"/>
      <c r="AQ278" s="234"/>
      <c r="AR278" s="234"/>
      <c r="AS278" s="234"/>
      <c r="AT278" s="234"/>
      <c r="AU278" s="234"/>
      <c r="AV278" s="234"/>
      <c r="AW278" s="235"/>
      <c r="AX278" s="234"/>
      <c r="AY278" s="234"/>
      <c r="AZ278" s="234"/>
      <c r="BA278" s="99"/>
    </row>
    <row r="279" spans="1:53" ht="15.75" hidden="1" customHeight="1" x14ac:dyDescent="0.25">
      <c r="A279" s="2835"/>
      <c r="B279" s="2908"/>
      <c r="C279" s="2886"/>
      <c r="D279" s="2886"/>
      <c r="E279" s="363" t="s">
        <v>628</v>
      </c>
      <c r="F279" s="362" t="s">
        <v>129</v>
      </c>
      <c r="G279" s="361">
        <v>0</v>
      </c>
      <c r="H279" s="361">
        <v>1</v>
      </c>
      <c r="I279" s="351">
        <v>0.1</v>
      </c>
      <c r="J279" s="171"/>
      <c r="K279" s="102"/>
      <c r="L279" s="102"/>
      <c r="M279" s="102"/>
      <c r="N279" s="101"/>
      <c r="O279" s="101"/>
      <c r="P279" s="101"/>
      <c r="Q279" s="101"/>
      <c r="R279" s="101"/>
      <c r="S279" s="101"/>
      <c r="T279" s="101"/>
      <c r="U279" s="101"/>
      <c r="V279" s="101"/>
      <c r="W279" s="101"/>
      <c r="X279" s="101"/>
      <c r="Y279" s="101"/>
      <c r="Z279" s="268"/>
      <c r="AA279" s="234"/>
      <c r="AB279" s="237"/>
      <c r="AC279" s="236"/>
      <c r="AD279" s="234"/>
      <c r="AE279" s="234"/>
      <c r="AF279" s="234"/>
      <c r="AG279" s="234"/>
      <c r="AH279" s="543">
        <f t="shared" si="4"/>
        <v>0</v>
      </c>
      <c r="AI279" s="235"/>
      <c r="AJ279" s="234"/>
      <c r="AK279" s="234"/>
      <c r="AL279" s="234"/>
      <c r="AM279" s="234"/>
      <c r="AN279" s="2281">
        <f t="shared" si="5"/>
        <v>0</v>
      </c>
      <c r="AO279" s="234"/>
      <c r="AP279" s="234"/>
      <c r="AQ279" s="234"/>
      <c r="AR279" s="234"/>
      <c r="AS279" s="234"/>
      <c r="AT279" s="234"/>
      <c r="AU279" s="234"/>
      <c r="AV279" s="234"/>
      <c r="AW279" s="235"/>
      <c r="AX279" s="234"/>
      <c r="AY279" s="234"/>
      <c r="AZ279" s="234"/>
      <c r="BA279" s="99"/>
    </row>
    <row r="280" spans="1:53" ht="15.75" hidden="1" customHeight="1" x14ac:dyDescent="0.25">
      <c r="A280" s="2835"/>
      <c r="B280" s="2908"/>
      <c r="C280" s="2886"/>
      <c r="D280" s="2886"/>
      <c r="E280" s="357" t="s">
        <v>627</v>
      </c>
      <c r="F280" s="356" t="s">
        <v>626</v>
      </c>
      <c r="G280" s="359">
        <v>2</v>
      </c>
      <c r="H280" s="359">
        <v>8</v>
      </c>
      <c r="I280" s="360">
        <v>2</v>
      </c>
      <c r="J280" s="171"/>
      <c r="K280" s="102"/>
      <c r="L280" s="102"/>
      <c r="M280" s="102"/>
      <c r="N280" s="101"/>
      <c r="O280" s="101"/>
      <c r="P280" s="101"/>
      <c r="Q280" s="101"/>
      <c r="R280" s="101"/>
      <c r="S280" s="101"/>
      <c r="T280" s="101"/>
      <c r="U280" s="101"/>
      <c r="V280" s="101"/>
      <c r="W280" s="101"/>
      <c r="X280" s="101"/>
      <c r="Y280" s="101"/>
      <c r="Z280" s="268"/>
      <c r="AA280" s="234"/>
      <c r="AB280" s="237"/>
      <c r="AC280" s="236"/>
      <c r="AD280" s="234"/>
      <c r="AE280" s="234"/>
      <c r="AF280" s="234"/>
      <c r="AG280" s="234"/>
      <c r="AH280" s="543">
        <f t="shared" si="4"/>
        <v>0</v>
      </c>
      <c r="AI280" s="235"/>
      <c r="AJ280" s="234"/>
      <c r="AK280" s="234"/>
      <c r="AL280" s="234"/>
      <c r="AM280" s="234"/>
      <c r="AN280" s="2281">
        <f t="shared" si="5"/>
        <v>0</v>
      </c>
      <c r="AO280" s="234"/>
      <c r="AP280" s="234"/>
      <c r="AQ280" s="234"/>
      <c r="AR280" s="234"/>
      <c r="AS280" s="234"/>
      <c r="AT280" s="234"/>
      <c r="AU280" s="234"/>
      <c r="AV280" s="234"/>
      <c r="AW280" s="235"/>
      <c r="AX280" s="234"/>
      <c r="AY280" s="234"/>
      <c r="AZ280" s="234"/>
      <c r="BA280" s="99"/>
    </row>
    <row r="281" spans="1:53" ht="15.75" hidden="1" customHeight="1" x14ac:dyDescent="0.25">
      <c r="A281" s="2835"/>
      <c r="B281" s="2908"/>
      <c r="C281" s="2886"/>
      <c r="D281" s="2886"/>
      <c r="E281" s="357" t="s">
        <v>625</v>
      </c>
      <c r="F281" s="356" t="s">
        <v>624</v>
      </c>
      <c r="G281" s="359">
        <v>16</v>
      </c>
      <c r="H281" s="359">
        <v>27</v>
      </c>
      <c r="I281" s="358">
        <v>4</v>
      </c>
      <c r="J281" s="171"/>
      <c r="K281" s="102"/>
      <c r="L281" s="102"/>
      <c r="M281" s="102"/>
      <c r="N281" s="101"/>
      <c r="O281" s="101"/>
      <c r="P281" s="101"/>
      <c r="Q281" s="101"/>
      <c r="R281" s="101"/>
      <c r="S281" s="101"/>
      <c r="T281" s="101"/>
      <c r="U281" s="101"/>
      <c r="V281" s="101"/>
      <c r="W281" s="101"/>
      <c r="X281" s="101"/>
      <c r="Y281" s="101"/>
      <c r="Z281" s="268"/>
      <c r="AA281" s="234"/>
      <c r="AB281" s="237"/>
      <c r="AC281" s="236"/>
      <c r="AD281" s="234"/>
      <c r="AE281" s="234"/>
      <c r="AF281" s="234"/>
      <c r="AG281" s="234"/>
      <c r="AH281" s="543">
        <f t="shared" si="4"/>
        <v>0</v>
      </c>
      <c r="AI281" s="235"/>
      <c r="AJ281" s="234"/>
      <c r="AK281" s="234"/>
      <c r="AL281" s="234"/>
      <c r="AM281" s="234"/>
      <c r="AN281" s="2281">
        <f t="shared" si="5"/>
        <v>0</v>
      </c>
      <c r="AO281" s="234"/>
      <c r="AP281" s="234"/>
      <c r="AQ281" s="234"/>
      <c r="AR281" s="234"/>
      <c r="AS281" s="234"/>
      <c r="AT281" s="234"/>
      <c r="AU281" s="234"/>
      <c r="AV281" s="234"/>
      <c r="AW281" s="235"/>
      <c r="AX281" s="234"/>
      <c r="AY281" s="234"/>
      <c r="AZ281" s="234"/>
      <c r="BA281" s="99"/>
    </row>
    <row r="282" spans="1:53" ht="15.75" hidden="1" customHeight="1" x14ac:dyDescent="0.25">
      <c r="A282" s="2835"/>
      <c r="B282" s="2908"/>
      <c r="C282" s="2886"/>
      <c r="D282" s="2886"/>
      <c r="E282" s="357" t="s">
        <v>623</v>
      </c>
      <c r="F282" s="356" t="s">
        <v>129</v>
      </c>
      <c r="G282" s="355">
        <v>0</v>
      </c>
      <c r="H282" s="355">
        <v>0.9</v>
      </c>
      <c r="I282" s="351">
        <v>0.2</v>
      </c>
      <c r="J282" s="171"/>
      <c r="K282" s="102"/>
      <c r="L282" s="102"/>
      <c r="M282" s="102"/>
      <c r="N282" s="101"/>
      <c r="O282" s="101"/>
      <c r="P282" s="101"/>
      <c r="Q282" s="101"/>
      <c r="R282" s="101"/>
      <c r="S282" s="101"/>
      <c r="T282" s="101"/>
      <c r="U282" s="101"/>
      <c r="V282" s="101"/>
      <c r="W282" s="101"/>
      <c r="X282" s="101"/>
      <c r="Y282" s="101"/>
      <c r="Z282" s="268"/>
      <c r="AA282" s="234"/>
      <c r="AB282" s="237"/>
      <c r="AC282" s="236"/>
      <c r="AD282" s="234"/>
      <c r="AE282" s="234"/>
      <c r="AF282" s="234"/>
      <c r="AG282" s="234"/>
      <c r="AH282" s="543">
        <f t="shared" si="4"/>
        <v>0</v>
      </c>
      <c r="AI282" s="235"/>
      <c r="AJ282" s="234"/>
      <c r="AK282" s="234"/>
      <c r="AL282" s="234"/>
      <c r="AM282" s="234"/>
      <c r="AN282" s="2281">
        <f t="shared" si="5"/>
        <v>0</v>
      </c>
      <c r="AO282" s="234"/>
      <c r="AP282" s="234"/>
      <c r="AQ282" s="234"/>
      <c r="AR282" s="234"/>
      <c r="AS282" s="234"/>
      <c r="AT282" s="234"/>
      <c r="AU282" s="234"/>
      <c r="AV282" s="234"/>
      <c r="AW282" s="235"/>
      <c r="AX282" s="234"/>
      <c r="AY282" s="234"/>
      <c r="AZ282" s="234"/>
      <c r="BA282" s="99"/>
    </row>
    <row r="283" spans="1:53" ht="15.75" hidden="1" customHeight="1" x14ac:dyDescent="0.25">
      <c r="A283" s="2836"/>
      <c r="B283" s="2908"/>
      <c r="C283" s="2886"/>
      <c r="D283" s="2886"/>
      <c r="E283" s="354" t="s">
        <v>622</v>
      </c>
      <c r="F283" s="353" t="s">
        <v>129</v>
      </c>
      <c r="G283" s="352">
        <v>0</v>
      </c>
      <c r="H283" s="352">
        <v>0.9</v>
      </c>
      <c r="I283" s="351">
        <v>0.2</v>
      </c>
      <c r="J283" s="171"/>
      <c r="K283" s="102"/>
      <c r="L283" s="102"/>
      <c r="M283" s="102"/>
      <c r="N283" s="101"/>
      <c r="O283" s="101"/>
      <c r="P283" s="101"/>
      <c r="Q283" s="101"/>
      <c r="R283" s="101"/>
      <c r="S283" s="101"/>
      <c r="T283" s="101"/>
      <c r="U283" s="101"/>
      <c r="V283" s="101"/>
      <c r="W283" s="101"/>
      <c r="X283" s="101"/>
      <c r="Y283" s="101"/>
      <c r="Z283" s="268"/>
      <c r="AA283" s="234"/>
      <c r="AB283" s="237"/>
      <c r="AC283" s="236"/>
      <c r="AD283" s="234"/>
      <c r="AE283" s="234"/>
      <c r="AF283" s="234"/>
      <c r="AG283" s="234"/>
      <c r="AH283" s="543">
        <f t="shared" si="4"/>
        <v>0</v>
      </c>
      <c r="AI283" s="235"/>
      <c r="AJ283" s="234"/>
      <c r="AK283" s="234"/>
      <c r="AL283" s="234"/>
      <c r="AM283" s="234"/>
      <c r="AN283" s="2281">
        <f t="shared" si="5"/>
        <v>0</v>
      </c>
      <c r="AO283" s="234"/>
      <c r="AP283" s="234"/>
      <c r="AQ283" s="234"/>
      <c r="AR283" s="234"/>
      <c r="AS283" s="234"/>
      <c r="AT283" s="234"/>
      <c r="AU283" s="234"/>
      <c r="AV283" s="234"/>
      <c r="AW283" s="235"/>
      <c r="AX283" s="234"/>
      <c r="AY283" s="234"/>
      <c r="AZ283" s="234"/>
      <c r="BA283" s="99"/>
    </row>
    <row r="284" spans="1:53" ht="15.75" hidden="1" customHeight="1" x14ac:dyDescent="0.25">
      <c r="A284" s="2883" t="s">
        <v>621</v>
      </c>
      <c r="B284" s="2908"/>
      <c r="C284" s="2886"/>
      <c r="D284" s="2886"/>
      <c r="E284" s="342" t="s">
        <v>620</v>
      </c>
      <c r="F284" s="349" t="s">
        <v>618</v>
      </c>
      <c r="G284" s="349">
        <v>45</v>
      </c>
      <c r="H284" s="349">
        <v>60</v>
      </c>
      <c r="I284" s="345">
        <v>10</v>
      </c>
      <c r="J284" s="171"/>
      <c r="K284" s="102"/>
      <c r="L284" s="102"/>
      <c r="M284" s="102"/>
      <c r="N284" s="101"/>
      <c r="O284" s="101"/>
      <c r="P284" s="101"/>
      <c r="Q284" s="101"/>
      <c r="R284" s="101"/>
      <c r="S284" s="101"/>
      <c r="T284" s="101"/>
      <c r="U284" s="101"/>
      <c r="V284" s="101"/>
      <c r="W284" s="101"/>
      <c r="X284" s="101"/>
      <c r="Y284" s="101"/>
      <c r="Z284" s="268"/>
      <c r="AA284" s="234"/>
      <c r="AB284" s="237"/>
      <c r="AC284" s="236"/>
      <c r="AD284" s="234"/>
      <c r="AE284" s="234"/>
      <c r="AF284" s="234"/>
      <c r="AG284" s="234"/>
      <c r="AH284" s="543">
        <f t="shared" si="4"/>
        <v>0</v>
      </c>
      <c r="AI284" s="235"/>
      <c r="AJ284" s="234"/>
      <c r="AK284" s="234"/>
      <c r="AL284" s="234"/>
      <c r="AM284" s="234"/>
      <c r="AN284" s="2281">
        <f t="shared" si="5"/>
        <v>0</v>
      </c>
      <c r="AO284" s="234"/>
      <c r="AP284" s="234"/>
      <c r="AQ284" s="234"/>
      <c r="AR284" s="234"/>
      <c r="AS284" s="234"/>
      <c r="AT284" s="234"/>
      <c r="AU284" s="234"/>
      <c r="AV284" s="234"/>
      <c r="AW284" s="235"/>
      <c r="AX284" s="234"/>
      <c r="AY284" s="234"/>
      <c r="AZ284" s="234"/>
      <c r="BA284" s="99"/>
    </row>
    <row r="285" spans="1:53" ht="15.75" hidden="1" customHeight="1" x14ac:dyDescent="0.25">
      <c r="A285" s="2835"/>
      <c r="B285" s="2908"/>
      <c r="C285" s="2886"/>
      <c r="D285" s="2886"/>
      <c r="E285" s="348" t="s">
        <v>619</v>
      </c>
      <c r="F285" s="341" t="s">
        <v>618</v>
      </c>
      <c r="G285" s="341">
        <v>2000</v>
      </c>
      <c r="H285" s="350">
        <v>6000</v>
      </c>
      <c r="I285" s="345">
        <v>500</v>
      </c>
      <c r="J285" s="171"/>
      <c r="K285" s="102"/>
      <c r="L285" s="102"/>
      <c r="M285" s="102"/>
      <c r="N285" s="101"/>
      <c r="O285" s="101"/>
      <c r="P285" s="101"/>
      <c r="Q285" s="101"/>
      <c r="R285" s="101"/>
      <c r="S285" s="101"/>
      <c r="T285" s="101"/>
      <c r="U285" s="101"/>
      <c r="V285" s="101"/>
      <c r="W285" s="101"/>
      <c r="X285" s="101"/>
      <c r="Y285" s="101"/>
      <c r="Z285" s="268"/>
      <c r="AA285" s="234"/>
      <c r="AB285" s="237"/>
      <c r="AC285" s="236"/>
      <c r="AD285" s="234"/>
      <c r="AE285" s="234"/>
      <c r="AF285" s="234"/>
      <c r="AG285" s="234"/>
      <c r="AH285" s="543">
        <f t="shared" si="4"/>
        <v>0</v>
      </c>
      <c r="AI285" s="235"/>
      <c r="AJ285" s="234"/>
      <c r="AK285" s="234"/>
      <c r="AL285" s="234"/>
      <c r="AM285" s="234"/>
      <c r="AN285" s="2281">
        <f t="shared" si="5"/>
        <v>0</v>
      </c>
      <c r="AO285" s="234"/>
      <c r="AP285" s="234"/>
      <c r="AQ285" s="234"/>
      <c r="AR285" s="234"/>
      <c r="AS285" s="234"/>
      <c r="AT285" s="234"/>
      <c r="AU285" s="234"/>
      <c r="AV285" s="234"/>
      <c r="AW285" s="235"/>
      <c r="AX285" s="234"/>
      <c r="AY285" s="234"/>
      <c r="AZ285" s="234"/>
      <c r="BA285" s="99"/>
    </row>
    <row r="286" spans="1:53" ht="15.75" hidden="1" customHeight="1" x14ac:dyDescent="0.25">
      <c r="A286" s="2835"/>
      <c r="B286" s="2908"/>
      <c r="C286" s="2886"/>
      <c r="D286" s="2886"/>
      <c r="E286" s="348" t="s">
        <v>617</v>
      </c>
      <c r="F286" s="349" t="s">
        <v>616</v>
      </c>
      <c r="G286" s="349">
        <v>0</v>
      </c>
      <c r="H286" s="350">
        <v>6</v>
      </c>
      <c r="I286" s="345"/>
      <c r="J286" s="171"/>
      <c r="K286" s="102"/>
      <c r="L286" s="102"/>
      <c r="M286" s="102"/>
      <c r="N286" s="101"/>
      <c r="O286" s="101"/>
      <c r="P286" s="101"/>
      <c r="Q286" s="101"/>
      <c r="R286" s="101"/>
      <c r="S286" s="101"/>
      <c r="T286" s="101"/>
      <c r="U286" s="101"/>
      <c r="V286" s="101"/>
      <c r="W286" s="101"/>
      <c r="X286" s="101"/>
      <c r="Y286" s="101"/>
      <c r="Z286" s="268"/>
      <c r="AA286" s="234"/>
      <c r="AB286" s="237"/>
      <c r="AC286" s="236"/>
      <c r="AD286" s="234"/>
      <c r="AE286" s="234"/>
      <c r="AF286" s="234"/>
      <c r="AG286" s="234"/>
      <c r="AH286" s="543">
        <f t="shared" si="4"/>
        <v>0</v>
      </c>
      <c r="AI286" s="235"/>
      <c r="AJ286" s="234"/>
      <c r="AK286" s="234"/>
      <c r="AL286" s="234"/>
      <c r="AM286" s="234"/>
      <c r="AN286" s="2281">
        <f t="shared" si="5"/>
        <v>0</v>
      </c>
      <c r="AO286" s="234"/>
      <c r="AP286" s="234"/>
      <c r="AQ286" s="234"/>
      <c r="AR286" s="234"/>
      <c r="AS286" s="234"/>
      <c r="AT286" s="234"/>
      <c r="AU286" s="234"/>
      <c r="AV286" s="234"/>
      <c r="AW286" s="235"/>
      <c r="AX286" s="234"/>
      <c r="AY286" s="234"/>
      <c r="AZ286" s="234"/>
      <c r="BA286" s="99"/>
    </row>
    <row r="287" spans="1:53" ht="15.75" hidden="1" customHeight="1" x14ac:dyDescent="0.25">
      <c r="A287" s="2835"/>
      <c r="B287" s="2908"/>
      <c r="C287" s="2886"/>
      <c r="D287" s="2886"/>
      <c r="E287" s="348" t="s">
        <v>615</v>
      </c>
      <c r="F287" s="349" t="s">
        <v>614</v>
      </c>
      <c r="G287" s="349">
        <v>0</v>
      </c>
      <c r="H287" s="349">
        <v>4</v>
      </c>
      <c r="I287" s="345">
        <v>1</v>
      </c>
      <c r="J287" s="171"/>
      <c r="K287" s="102"/>
      <c r="L287" s="102"/>
      <c r="M287" s="102"/>
      <c r="N287" s="101"/>
      <c r="O287" s="101"/>
      <c r="P287" s="101"/>
      <c r="Q287" s="101"/>
      <c r="R287" s="101"/>
      <c r="S287" s="101"/>
      <c r="T287" s="101"/>
      <c r="U287" s="101"/>
      <c r="V287" s="101"/>
      <c r="W287" s="101"/>
      <c r="X287" s="101"/>
      <c r="Y287" s="101"/>
      <c r="Z287" s="268"/>
      <c r="AA287" s="234"/>
      <c r="AB287" s="237"/>
      <c r="AC287" s="236"/>
      <c r="AD287" s="234"/>
      <c r="AE287" s="234"/>
      <c r="AF287" s="234"/>
      <c r="AG287" s="234"/>
      <c r="AH287" s="543">
        <f t="shared" si="4"/>
        <v>0</v>
      </c>
      <c r="AI287" s="235"/>
      <c r="AJ287" s="234"/>
      <c r="AK287" s="234"/>
      <c r="AL287" s="234"/>
      <c r="AM287" s="234"/>
      <c r="AN287" s="2281">
        <f t="shared" si="5"/>
        <v>0</v>
      </c>
      <c r="AO287" s="234"/>
      <c r="AP287" s="234"/>
      <c r="AQ287" s="234"/>
      <c r="AR287" s="234"/>
      <c r="AS287" s="234"/>
      <c r="AT287" s="234"/>
      <c r="AU287" s="234"/>
      <c r="AV287" s="234"/>
      <c r="AW287" s="235"/>
      <c r="AX287" s="234"/>
      <c r="AY287" s="234"/>
      <c r="AZ287" s="234"/>
      <c r="BA287" s="99"/>
    </row>
    <row r="288" spans="1:53" ht="15.75" hidden="1" customHeight="1" x14ac:dyDescent="0.25">
      <c r="A288" s="2835"/>
      <c r="B288" s="2908"/>
      <c r="C288" s="2886"/>
      <c r="D288" s="2886"/>
      <c r="E288" s="348" t="s">
        <v>613</v>
      </c>
      <c r="F288" s="341" t="s">
        <v>612</v>
      </c>
      <c r="G288" s="341">
        <v>5</v>
      </c>
      <c r="H288" s="341">
        <v>7</v>
      </c>
      <c r="I288" s="345">
        <v>1</v>
      </c>
      <c r="J288" s="171"/>
      <c r="K288" s="102"/>
      <c r="L288" s="102"/>
      <c r="M288" s="102"/>
      <c r="N288" s="101"/>
      <c r="O288" s="101"/>
      <c r="P288" s="101"/>
      <c r="Q288" s="101"/>
      <c r="R288" s="101"/>
      <c r="S288" s="101"/>
      <c r="T288" s="101"/>
      <c r="U288" s="101"/>
      <c r="V288" s="101"/>
      <c r="W288" s="101"/>
      <c r="X288" s="101"/>
      <c r="Y288" s="101"/>
      <c r="Z288" s="268"/>
      <c r="AA288" s="234"/>
      <c r="AB288" s="237"/>
      <c r="AC288" s="236"/>
      <c r="AD288" s="234"/>
      <c r="AE288" s="234"/>
      <c r="AF288" s="234"/>
      <c r="AG288" s="234"/>
      <c r="AH288" s="543">
        <f t="shared" si="4"/>
        <v>0</v>
      </c>
      <c r="AI288" s="235"/>
      <c r="AJ288" s="234"/>
      <c r="AK288" s="234"/>
      <c r="AL288" s="234"/>
      <c r="AM288" s="234"/>
      <c r="AN288" s="2281">
        <f t="shared" si="5"/>
        <v>0</v>
      </c>
      <c r="AO288" s="234"/>
      <c r="AP288" s="234"/>
      <c r="AQ288" s="234"/>
      <c r="AR288" s="234"/>
      <c r="AS288" s="234"/>
      <c r="AT288" s="234"/>
      <c r="AU288" s="234"/>
      <c r="AV288" s="234"/>
      <c r="AW288" s="235"/>
      <c r="AX288" s="234"/>
      <c r="AY288" s="234"/>
      <c r="AZ288" s="234"/>
      <c r="BA288" s="99"/>
    </row>
    <row r="289" spans="1:53" ht="15.75" hidden="1" customHeight="1" x14ac:dyDescent="0.25">
      <c r="A289" s="2835"/>
      <c r="B289" s="2908"/>
      <c r="C289" s="2886"/>
      <c r="D289" s="2886"/>
      <c r="E289" s="348" t="s">
        <v>611</v>
      </c>
      <c r="F289" s="341" t="s">
        <v>610</v>
      </c>
      <c r="G289" s="346">
        <v>0</v>
      </c>
      <c r="H289" s="346">
        <v>20</v>
      </c>
      <c r="I289" s="347">
        <v>2</v>
      </c>
      <c r="J289" s="171"/>
      <c r="K289" s="102"/>
      <c r="L289" s="102"/>
      <c r="M289" s="102"/>
      <c r="N289" s="101"/>
      <c r="O289" s="101"/>
      <c r="P289" s="101"/>
      <c r="Q289" s="101"/>
      <c r="R289" s="101"/>
      <c r="S289" s="101"/>
      <c r="T289" s="101"/>
      <c r="U289" s="101"/>
      <c r="V289" s="101"/>
      <c r="W289" s="101"/>
      <c r="X289" s="101"/>
      <c r="Y289" s="101"/>
      <c r="Z289" s="268"/>
      <c r="AA289" s="234"/>
      <c r="AB289" s="237"/>
      <c r="AC289" s="236"/>
      <c r="AD289" s="234"/>
      <c r="AE289" s="234"/>
      <c r="AF289" s="234"/>
      <c r="AG289" s="234"/>
      <c r="AH289" s="543">
        <f t="shared" si="4"/>
        <v>0</v>
      </c>
      <c r="AI289" s="235"/>
      <c r="AJ289" s="234"/>
      <c r="AK289" s="234"/>
      <c r="AL289" s="234"/>
      <c r="AM289" s="234"/>
      <c r="AN289" s="2281">
        <f t="shared" si="5"/>
        <v>0</v>
      </c>
      <c r="AO289" s="234"/>
      <c r="AP289" s="234"/>
      <c r="AQ289" s="234"/>
      <c r="AR289" s="234"/>
      <c r="AS289" s="234"/>
      <c r="AT289" s="234"/>
      <c r="AU289" s="234"/>
      <c r="AV289" s="234"/>
      <c r="AW289" s="235"/>
      <c r="AX289" s="234"/>
      <c r="AY289" s="234"/>
      <c r="AZ289" s="234"/>
      <c r="BA289" s="99"/>
    </row>
    <row r="290" spans="1:53" ht="15.75" hidden="1" customHeight="1" x14ac:dyDescent="0.25">
      <c r="A290" s="2835"/>
      <c r="B290" s="2908"/>
      <c r="C290" s="2886"/>
      <c r="D290" s="2886"/>
      <c r="E290" s="342" t="s">
        <v>609</v>
      </c>
      <c r="F290" s="341" t="s">
        <v>608</v>
      </c>
      <c r="G290" s="346">
        <v>0</v>
      </c>
      <c r="H290" s="346">
        <v>7</v>
      </c>
      <c r="I290" s="345">
        <v>1</v>
      </c>
      <c r="J290" s="171"/>
      <c r="K290" s="102"/>
      <c r="L290" s="102"/>
      <c r="M290" s="102"/>
      <c r="N290" s="101"/>
      <c r="O290" s="101"/>
      <c r="P290" s="101"/>
      <c r="Q290" s="101"/>
      <c r="R290" s="101"/>
      <c r="S290" s="101"/>
      <c r="T290" s="101"/>
      <c r="U290" s="101"/>
      <c r="V290" s="101"/>
      <c r="W290" s="101"/>
      <c r="X290" s="101"/>
      <c r="Y290" s="101"/>
      <c r="Z290" s="268"/>
      <c r="AA290" s="234"/>
      <c r="AB290" s="237"/>
      <c r="AC290" s="236"/>
      <c r="AD290" s="234"/>
      <c r="AE290" s="234"/>
      <c r="AF290" s="234"/>
      <c r="AG290" s="234"/>
      <c r="AH290" s="543">
        <f t="shared" si="4"/>
        <v>0</v>
      </c>
      <c r="AI290" s="235"/>
      <c r="AJ290" s="234"/>
      <c r="AK290" s="234"/>
      <c r="AL290" s="234"/>
      <c r="AM290" s="234"/>
      <c r="AN290" s="2281">
        <f t="shared" si="5"/>
        <v>0</v>
      </c>
      <c r="AO290" s="234"/>
      <c r="AP290" s="234"/>
      <c r="AQ290" s="234"/>
      <c r="AR290" s="234"/>
      <c r="AS290" s="234"/>
      <c r="AT290" s="234"/>
      <c r="AU290" s="234"/>
      <c r="AV290" s="234"/>
      <c r="AW290" s="235"/>
      <c r="AX290" s="234"/>
      <c r="AY290" s="234"/>
      <c r="AZ290" s="234"/>
      <c r="BA290" s="99"/>
    </row>
    <row r="291" spans="1:53" ht="15.75" hidden="1" customHeight="1" x14ac:dyDescent="0.25">
      <c r="A291" s="2835"/>
      <c r="B291" s="2908"/>
      <c r="C291" s="2886"/>
      <c r="D291" s="2886"/>
      <c r="E291" s="342" t="s">
        <v>607</v>
      </c>
      <c r="F291" s="341" t="s">
        <v>606</v>
      </c>
      <c r="G291" s="344">
        <v>0</v>
      </c>
      <c r="H291" s="344">
        <v>20</v>
      </c>
      <c r="I291" s="343">
        <v>2</v>
      </c>
      <c r="J291" s="171"/>
      <c r="K291" s="102"/>
      <c r="L291" s="102"/>
      <c r="M291" s="102"/>
      <c r="N291" s="101"/>
      <c r="O291" s="101"/>
      <c r="P291" s="101"/>
      <c r="Q291" s="101"/>
      <c r="R291" s="101"/>
      <c r="S291" s="101"/>
      <c r="T291" s="101"/>
      <c r="U291" s="101"/>
      <c r="V291" s="101"/>
      <c r="W291" s="101"/>
      <c r="X291" s="101"/>
      <c r="Y291" s="101"/>
      <c r="Z291" s="268"/>
      <c r="AA291" s="234"/>
      <c r="AB291" s="237"/>
      <c r="AC291" s="236"/>
      <c r="AD291" s="234"/>
      <c r="AE291" s="234"/>
      <c r="AF291" s="234"/>
      <c r="AG291" s="234"/>
      <c r="AH291" s="543">
        <f t="shared" si="4"/>
        <v>0</v>
      </c>
      <c r="AI291" s="235"/>
      <c r="AJ291" s="234"/>
      <c r="AK291" s="234"/>
      <c r="AL291" s="234"/>
      <c r="AM291" s="234"/>
      <c r="AN291" s="2281">
        <f t="shared" si="5"/>
        <v>0</v>
      </c>
      <c r="AO291" s="234"/>
      <c r="AP291" s="234"/>
      <c r="AQ291" s="234"/>
      <c r="AR291" s="234"/>
      <c r="AS291" s="234"/>
      <c r="AT291" s="234"/>
      <c r="AU291" s="234"/>
      <c r="AV291" s="234"/>
      <c r="AW291" s="235"/>
      <c r="AX291" s="234"/>
      <c r="AY291" s="234"/>
      <c r="AZ291" s="234"/>
      <c r="BA291" s="99"/>
    </row>
    <row r="292" spans="1:53" ht="15.75" hidden="1" customHeight="1" x14ac:dyDescent="0.25">
      <c r="A292" s="2835"/>
      <c r="B292" s="2908"/>
      <c r="C292" s="2886"/>
      <c r="D292" s="2886"/>
      <c r="E292" s="342" t="s">
        <v>605</v>
      </c>
      <c r="F292" s="341" t="s">
        <v>604</v>
      </c>
      <c r="G292" s="340">
        <v>0</v>
      </c>
      <c r="H292" s="340">
        <v>1</v>
      </c>
      <c r="I292" s="339">
        <v>0.25</v>
      </c>
      <c r="J292" s="171"/>
      <c r="K292" s="102"/>
      <c r="L292" s="102"/>
      <c r="M292" s="102"/>
      <c r="N292" s="101"/>
      <c r="O292" s="101"/>
      <c r="P292" s="101"/>
      <c r="Q292" s="101"/>
      <c r="R292" s="101"/>
      <c r="S292" s="101"/>
      <c r="T292" s="101"/>
      <c r="U292" s="101"/>
      <c r="V292" s="101"/>
      <c r="W292" s="101"/>
      <c r="X292" s="101"/>
      <c r="Y292" s="101"/>
      <c r="Z292" s="268"/>
      <c r="AA292" s="234"/>
      <c r="AB292" s="237"/>
      <c r="AC292" s="236"/>
      <c r="AD292" s="234"/>
      <c r="AE292" s="234"/>
      <c r="AF292" s="234"/>
      <c r="AG292" s="234"/>
      <c r="AH292" s="543">
        <f t="shared" si="4"/>
        <v>0</v>
      </c>
      <c r="AI292" s="235"/>
      <c r="AJ292" s="234"/>
      <c r="AK292" s="234"/>
      <c r="AL292" s="234"/>
      <c r="AM292" s="234"/>
      <c r="AN292" s="2281">
        <f t="shared" si="5"/>
        <v>0</v>
      </c>
      <c r="AO292" s="234"/>
      <c r="AP292" s="234"/>
      <c r="AQ292" s="234"/>
      <c r="AR292" s="234"/>
      <c r="AS292" s="234"/>
      <c r="AT292" s="234"/>
      <c r="AU292" s="234"/>
      <c r="AV292" s="234"/>
      <c r="AW292" s="235"/>
      <c r="AX292" s="234"/>
      <c r="AY292" s="234"/>
      <c r="AZ292" s="234"/>
      <c r="BA292" s="99"/>
    </row>
    <row r="293" spans="1:53" ht="15.75" hidden="1" customHeight="1" x14ac:dyDescent="0.25">
      <c r="A293" s="2835"/>
      <c r="B293" s="2908"/>
      <c r="C293" s="2886"/>
      <c r="D293" s="2886"/>
      <c r="E293" s="338" t="s">
        <v>603</v>
      </c>
      <c r="F293" s="337" t="s">
        <v>602</v>
      </c>
      <c r="G293" s="337">
        <v>8</v>
      </c>
      <c r="H293" s="337">
        <v>16</v>
      </c>
      <c r="I293" s="336">
        <v>4</v>
      </c>
      <c r="J293" s="171"/>
      <c r="K293" s="102"/>
      <c r="L293" s="102"/>
      <c r="M293" s="102"/>
      <c r="N293" s="101"/>
      <c r="O293" s="101"/>
      <c r="P293" s="101"/>
      <c r="Q293" s="101"/>
      <c r="R293" s="101"/>
      <c r="S293" s="101"/>
      <c r="T293" s="101"/>
      <c r="U293" s="101"/>
      <c r="V293" s="101"/>
      <c r="W293" s="101"/>
      <c r="X293" s="101"/>
      <c r="Y293" s="101"/>
      <c r="Z293" s="268"/>
      <c r="AA293" s="234"/>
      <c r="AB293" s="237"/>
      <c r="AC293" s="236"/>
      <c r="AD293" s="234"/>
      <c r="AE293" s="234"/>
      <c r="AF293" s="234"/>
      <c r="AG293" s="234"/>
      <c r="AH293" s="543">
        <f t="shared" si="4"/>
        <v>0</v>
      </c>
      <c r="AI293" s="235"/>
      <c r="AJ293" s="234"/>
      <c r="AK293" s="234"/>
      <c r="AL293" s="234"/>
      <c r="AM293" s="234"/>
      <c r="AN293" s="2281">
        <f t="shared" si="5"/>
        <v>0</v>
      </c>
      <c r="AO293" s="234"/>
      <c r="AP293" s="234"/>
      <c r="AQ293" s="234"/>
      <c r="AR293" s="234"/>
      <c r="AS293" s="234"/>
      <c r="AT293" s="234"/>
      <c r="AU293" s="234"/>
      <c r="AV293" s="234"/>
      <c r="AW293" s="235"/>
      <c r="AX293" s="234"/>
      <c r="AY293" s="234"/>
      <c r="AZ293" s="234"/>
      <c r="BA293" s="99"/>
    </row>
    <row r="294" spans="1:53" ht="15.75" hidden="1" customHeight="1" x14ac:dyDescent="0.25">
      <c r="A294" s="2835"/>
      <c r="B294" s="2908"/>
      <c r="C294" s="2886"/>
      <c r="D294" s="2886"/>
      <c r="E294" s="338" t="s">
        <v>601</v>
      </c>
      <c r="F294" s="337" t="s">
        <v>600</v>
      </c>
      <c r="G294" s="337">
        <v>10</v>
      </c>
      <c r="H294" s="337">
        <v>1000</v>
      </c>
      <c r="I294" s="336">
        <v>250</v>
      </c>
      <c r="J294" s="171"/>
      <c r="K294" s="102"/>
      <c r="L294" s="102"/>
      <c r="M294" s="102"/>
      <c r="N294" s="101"/>
      <c r="O294" s="101"/>
      <c r="P294" s="101"/>
      <c r="Q294" s="101"/>
      <c r="R294" s="101"/>
      <c r="S294" s="101"/>
      <c r="T294" s="101"/>
      <c r="U294" s="101"/>
      <c r="V294" s="101"/>
      <c r="W294" s="101"/>
      <c r="X294" s="101"/>
      <c r="Y294" s="101"/>
      <c r="Z294" s="268"/>
      <c r="AA294" s="234"/>
      <c r="AB294" s="237"/>
      <c r="AC294" s="236"/>
      <c r="AD294" s="234"/>
      <c r="AE294" s="234"/>
      <c r="AF294" s="234"/>
      <c r="AG294" s="234"/>
      <c r="AH294" s="543">
        <f t="shared" si="4"/>
        <v>0</v>
      </c>
      <c r="AI294" s="235"/>
      <c r="AJ294" s="234"/>
      <c r="AK294" s="234"/>
      <c r="AL294" s="234"/>
      <c r="AM294" s="234"/>
      <c r="AN294" s="2281">
        <f t="shared" si="5"/>
        <v>0</v>
      </c>
      <c r="AO294" s="234"/>
      <c r="AP294" s="234"/>
      <c r="AQ294" s="234"/>
      <c r="AR294" s="234"/>
      <c r="AS294" s="234"/>
      <c r="AT294" s="234"/>
      <c r="AU294" s="234"/>
      <c r="AV294" s="234"/>
      <c r="AW294" s="235"/>
      <c r="AX294" s="234"/>
      <c r="AY294" s="234"/>
      <c r="AZ294" s="234"/>
      <c r="BA294" s="99"/>
    </row>
    <row r="295" spans="1:53" ht="25.5" hidden="1" customHeight="1" x14ac:dyDescent="0.25">
      <c r="A295" s="2835"/>
      <c r="B295" s="2908"/>
      <c r="C295" s="2886"/>
      <c r="D295" s="2886"/>
      <c r="E295" s="333" t="s">
        <v>599</v>
      </c>
      <c r="F295" s="335" t="s">
        <v>598</v>
      </c>
      <c r="G295" s="332">
        <v>0</v>
      </c>
      <c r="H295" s="332">
        <v>4</v>
      </c>
      <c r="I295" s="330">
        <v>1</v>
      </c>
      <c r="J295" s="171"/>
      <c r="K295" s="102"/>
      <c r="L295" s="102"/>
      <c r="M295" s="102"/>
      <c r="N295" s="101"/>
      <c r="O295" s="101"/>
      <c r="P295" s="101"/>
      <c r="Q295" s="101"/>
      <c r="R295" s="101"/>
      <c r="S295" s="101"/>
      <c r="T295" s="101"/>
      <c r="U295" s="101"/>
      <c r="V295" s="101"/>
      <c r="W295" s="101"/>
      <c r="X295" s="101"/>
      <c r="Y295" s="101"/>
      <c r="Z295" s="268"/>
      <c r="AA295" s="234"/>
      <c r="AB295" s="237"/>
      <c r="AC295" s="236"/>
      <c r="AD295" s="234"/>
      <c r="AE295" s="234"/>
      <c r="AF295" s="234"/>
      <c r="AG295" s="234"/>
      <c r="AH295" s="543">
        <f t="shared" si="4"/>
        <v>0</v>
      </c>
      <c r="AI295" s="235"/>
      <c r="AJ295" s="234"/>
      <c r="AK295" s="234"/>
      <c r="AL295" s="234"/>
      <c r="AM295" s="234"/>
      <c r="AN295" s="2281">
        <f t="shared" si="5"/>
        <v>0</v>
      </c>
      <c r="AO295" s="234"/>
      <c r="AP295" s="234"/>
      <c r="AQ295" s="234"/>
      <c r="AR295" s="234"/>
      <c r="AS295" s="234"/>
      <c r="AT295" s="234"/>
      <c r="AU295" s="234"/>
      <c r="AV295" s="234"/>
      <c r="AW295" s="235"/>
      <c r="AX295" s="234"/>
      <c r="AY295" s="234"/>
      <c r="AZ295" s="234"/>
      <c r="BA295" s="99"/>
    </row>
    <row r="296" spans="1:53" ht="15.75" hidden="1" customHeight="1" x14ac:dyDescent="0.25">
      <c r="A296" s="2835"/>
      <c r="B296" s="2908"/>
      <c r="C296" s="2886"/>
      <c r="D296" s="2886"/>
      <c r="E296" s="333" t="s">
        <v>597</v>
      </c>
      <c r="F296" s="333" t="s">
        <v>596</v>
      </c>
      <c r="G296" s="334">
        <v>0</v>
      </c>
      <c r="H296" s="334">
        <v>4</v>
      </c>
      <c r="I296" s="330">
        <v>1</v>
      </c>
      <c r="J296" s="171"/>
      <c r="K296" s="102"/>
      <c r="L296" s="102"/>
      <c r="M296" s="102"/>
      <c r="N296" s="101"/>
      <c r="O296" s="101"/>
      <c r="P296" s="101"/>
      <c r="Q296" s="101"/>
      <c r="R296" s="101"/>
      <c r="S296" s="101"/>
      <c r="T296" s="101"/>
      <c r="U296" s="101"/>
      <c r="V296" s="101"/>
      <c r="W296" s="101"/>
      <c r="X296" s="101"/>
      <c r="Y296" s="101"/>
      <c r="Z296" s="268"/>
      <c r="AA296" s="234"/>
      <c r="AB296" s="237"/>
      <c r="AC296" s="236"/>
      <c r="AD296" s="234"/>
      <c r="AE296" s="234"/>
      <c r="AF296" s="234"/>
      <c r="AG296" s="234"/>
      <c r="AH296" s="543">
        <f t="shared" si="4"/>
        <v>0</v>
      </c>
      <c r="AI296" s="235"/>
      <c r="AJ296" s="234"/>
      <c r="AK296" s="234"/>
      <c r="AL296" s="234"/>
      <c r="AM296" s="234"/>
      <c r="AN296" s="2281">
        <f t="shared" si="5"/>
        <v>0</v>
      </c>
      <c r="AO296" s="234"/>
      <c r="AP296" s="234"/>
      <c r="AQ296" s="234"/>
      <c r="AR296" s="234"/>
      <c r="AS296" s="234"/>
      <c r="AT296" s="234"/>
      <c r="AU296" s="234"/>
      <c r="AV296" s="234"/>
      <c r="AW296" s="235"/>
      <c r="AX296" s="234"/>
      <c r="AY296" s="234"/>
      <c r="AZ296" s="234"/>
      <c r="BA296" s="99"/>
    </row>
    <row r="297" spans="1:53" ht="15.75" hidden="1" customHeight="1" x14ac:dyDescent="0.25">
      <c r="A297" s="2835"/>
      <c r="B297" s="2908"/>
      <c r="C297" s="2886"/>
      <c r="D297" s="2886"/>
      <c r="E297" s="333" t="s">
        <v>595</v>
      </c>
      <c r="F297" s="334" t="s">
        <v>575</v>
      </c>
      <c r="G297" s="334">
        <v>0</v>
      </c>
      <c r="H297" s="334">
        <v>10</v>
      </c>
      <c r="I297" s="330">
        <v>2</v>
      </c>
      <c r="J297" s="171"/>
      <c r="K297" s="102"/>
      <c r="L297" s="102"/>
      <c r="M297" s="102"/>
      <c r="N297" s="101"/>
      <c r="O297" s="101"/>
      <c r="P297" s="101"/>
      <c r="Q297" s="101"/>
      <c r="R297" s="101"/>
      <c r="S297" s="101"/>
      <c r="T297" s="101"/>
      <c r="U297" s="101"/>
      <c r="V297" s="101"/>
      <c r="W297" s="101"/>
      <c r="X297" s="101"/>
      <c r="Y297" s="101"/>
      <c r="Z297" s="268"/>
      <c r="AA297" s="234"/>
      <c r="AB297" s="237"/>
      <c r="AC297" s="236"/>
      <c r="AD297" s="234"/>
      <c r="AE297" s="234"/>
      <c r="AF297" s="234"/>
      <c r="AG297" s="234"/>
      <c r="AH297" s="543">
        <f t="shared" si="4"/>
        <v>0</v>
      </c>
      <c r="AI297" s="235"/>
      <c r="AJ297" s="234"/>
      <c r="AK297" s="234"/>
      <c r="AL297" s="234"/>
      <c r="AM297" s="234"/>
      <c r="AN297" s="2281">
        <f t="shared" si="5"/>
        <v>0</v>
      </c>
      <c r="AO297" s="234"/>
      <c r="AP297" s="234"/>
      <c r="AQ297" s="234"/>
      <c r="AR297" s="234"/>
      <c r="AS297" s="234"/>
      <c r="AT297" s="234"/>
      <c r="AU297" s="234"/>
      <c r="AV297" s="234"/>
      <c r="AW297" s="235"/>
      <c r="AX297" s="234"/>
      <c r="AY297" s="234"/>
      <c r="AZ297" s="234"/>
      <c r="BA297" s="99"/>
    </row>
    <row r="298" spans="1:53" ht="15.75" hidden="1" customHeight="1" x14ac:dyDescent="0.25">
      <c r="A298" s="2835"/>
      <c r="B298" s="2908"/>
      <c r="C298" s="2886"/>
      <c r="D298" s="2886"/>
      <c r="E298" s="333" t="s">
        <v>594</v>
      </c>
      <c r="F298" s="333" t="s">
        <v>593</v>
      </c>
      <c r="G298" s="334">
        <v>0</v>
      </c>
      <c r="H298" s="334">
        <v>7</v>
      </c>
      <c r="I298" s="330">
        <v>1</v>
      </c>
      <c r="J298" s="171"/>
      <c r="K298" s="102"/>
      <c r="L298" s="102"/>
      <c r="M298" s="102"/>
      <c r="N298" s="101"/>
      <c r="O298" s="101"/>
      <c r="P298" s="101"/>
      <c r="Q298" s="101"/>
      <c r="R298" s="101"/>
      <c r="S298" s="101"/>
      <c r="T298" s="101"/>
      <c r="U298" s="101"/>
      <c r="V298" s="101"/>
      <c r="W298" s="101"/>
      <c r="X298" s="101"/>
      <c r="Y298" s="101"/>
      <c r="Z298" s="268"/>
      <c r="AA298" s="234"/>
      <c r="AB298" s="237"/>
      <c r="AC298" s="236"/>
      <c r="AD298" s="234"/>
      <c r="AE298" s="234"/>
      <c r="AF298" s="234"/>
      <c r="AG298" s="234"/>
      <c r="AH298" s="543">
        <f t="shared" si="4"/>
        <v>0</v>
      </c>
      <c r="AI298" s="235"/>
      <c r="AJ298" s="234"/>
      <c r="AK298" s="234"/>
      <c r="AL298" s="234"/>
      <c r="AM298" s="234"/>
      <c r="AN298" s="2281">
        <f t="shared" si="5"/>
        <v>0</v>
      </c>
      <c r="AO298" s="234"/>
      <c r="AP298" s="234"/>
      <c r="AQ298" s="234"/>
      <c r="AR298" s="234"/>
      <c r="AS298" s="234"/>
      <c r="AT298" s="234"/>
      <c r="AU298" s="234"/>
      <c r="AV298" s="234"/>
      <c r="AW298" s="235"/>
      <c r="AX298" s="234"/>
      <c r="AY298" s="234"/>
      <c r="AZ298" s="234"/>
      <c r="BA298" s="99"/>
    </row>
    <row r="299" spans="1:53" ht="15.75" hidden="1" customHeight="1" x14ac:dyDescent="0.25">
      <c r="A299" s="2835"/>
      <c r="B299" s="2908"/>
      <c r="C299" s="2886"/>
      <c r="D299" s="2886"/>
      <c r="E299" s="333" t="s">
        <v>592</v>
      </c>
      <c r="F299" s="332" t="s">
        <v>591</v>
      </c>
      <c r="G299" s="332">
        <v>0</v>
      </c>
      <c r="H299" s="331">
        <v>100</v>
      </c>
      <c r="I299" s="330">
        <v>25</v>
      </c>
      <c r="J299" s="171"/>
      <c r="K299" s="102"/>
      <c r="L299" s="102"/>
      <c r="M299" s="102"/>
      <c r="N299" s="101"/>
      <c r="O299" s="101"/>
      <c r="P299" s="101"/>
      <c r="Q299" s="101"/>
      <c r="R299" s="101"/>
      <c r="S299" s="101"/>
      <c r="T299" s="101"/>
      <c r="U299" s="101"/>
      <c r="V299" s="101"/>
      <c r="W299" s="101"/>
      <c r="X299" s="101"/>
      <c r="Y299" s="101"/>
      <c r="Z299" s="268"/>
      <c r="AA299" s="234"/>
      <c r="AB299" s="237"/>
      <c r="AC299" s="236"/>
      <c r="AD299" s="234"/>
      <c r="AE299" s="234"/>
      <c r="AF299" s="234"/>
      <c r="AG299" s="234"/>
      <c r="AH299" s="543">
        <f t="shared" si="4"/>
        <v>0</v>
      </c>
      <c r="AI299" s="235"/>
      <c r="AJ299" s="234"/>
      <c r="AK299" s="234"/>
      <c r="AL299" s="234"/>
      <c r="AM299" s="234"/>
      <c r="AN299" s="2281">
        <f t="shared" si="5"/>
        <v>0</v>
      </c>
      <c r="AO299" s="234"/>
      <c r="AP299" s="234"/>
      <c r="AQ299" s="234"/>
      <c r="AR299" s="234"/>
      <c r="AS299" s="234"/>
      <c r="AT299" s="234"/>
      <c r="AU299" s="234"/>
      <c r="AV299" s="234"/>
      <c r="AW299" s="235"/>
      <c r="AX299" s="234"/>
      <c r="AY299" s="234"/>
      <c r="AZ299" s="234"/>
      <c r="BA299" s="99"/>
    </row>
    <row r="300" spans="1:53" ht="25.5" hidden="1" customHeight="1" x14ac:dyDescent="0.25">
      <c r="A300" s="2835"/>
      <c r="B300" s="2908"/>
      <c r="C300" s="2886"/>
      <c r="D300" s="2886"/>
      <c r="E300" s="324" t="s">
        <v>590</v>
      </c>
      <c r="F300" s="329" t="s">
        <v>589</v>
      </c>
      <c r="G300" s="241">
        <v>0</v>
      </c>
      <c r="H300" s="241">
        <v>50</v>
      </c>
      <c r="I300" s="328">
        <v>10</v>
      </c>
      <c r="J300" s="171"/>
      <c r="K300" s="102"/>
      <c r="L300" s="102"/>
      <c r="M300" s="102"/>
      <c r="N300" s="101"/>
      <c r="O300" s="101"/>
      <c r="P300" s="101"/>
      <c r="Q300" s="101"/>
      <c r="R300" s="101"/>
      <c r="S300" s="101"/>
      <c r="T300" s="101"/>
      <c r="U300" s="101"/>
      <c r="V300" s="101"/>
      <c r="W300" s="101"/>
      <c r="X300" s="101"/>
      <c r="Y300" s="101"/>
      <c r="Z300" s="268"/>
      <c r="AA300" s="234"/>
      <c r="AB300" s="237"/>
      <c r="AC300" s="236"/>
      <c r="AD300" s="234"/>
      <c r="AE300" s="234"/>
      <c r="AF300" s="234"/>
      <c r="AG300" s="234"/>
      <c r="AH300" s="543">
        <f t="shared" si="4"/>
        <v>0</v>
      </c>
      <c r="AI300" s="235"/>
      <c r="AJ300" s="234"/>
      <c r="AK300" s="234"/>
      <c r="AL300" s="234"/>
      <c r="AM300" s="234"/>
      <c r="AN300" s="2281">
        <f t="shared" si="5"/>
        <v>0</v>
      </c>
      <c r="AO300" s="234"/>
      <c r="AP300" s="234"/>
      <c r="AQ300" s="234"/>
      <c r="AR300" s="234"/>
      <c r="AS300" s="234"/>
      <c r="AT300" s="234"/>
      <c r="AU300" s="234"/>
      <c r="AV300" s="234"/>
      <c r="AW300" s="235"/>
      <c r="AX300" s="234"/>
      <c r="AY300" s="234"/>
      <c r="AZ300" s="234"/>
      <c r="BA300" s="99"/>
    </row>
    <row r="301" spans="1:53" ht="15.75" hidden="1" customHeight="1" x14ac:dyDescent="0.25">
      <c r="A301" s="2835"/>
      <c r="B301" s="2908"/>
      <c r="C301" s="2886"/>
      <c r="D301" s="2886"/>
      <c r="E301" s="324" t="s">
        <v>588</v>
      </c>
      <c r="F301" s="241" t="s">
        <v>587</v>
      </c>
      <c r="G301" s="241">
        <v>0</v>
      </c>
      <c r="H301" s="241">
        <v>1</v>
      </c>
      <c r="I301" s="327">
        <v>1</v>
      </c>
      <c r="J301" s="171"/>
      <c r="K301" s="102"/>
      <c r="L301" s="102"/>
      <c r="M301" s="102"/>
      <c r="N301" s="101"/>
      <c r="O301" s="101"/>
      <c r="P301" s="101"/>
      <c r="Q301" s="101"/>
      <c r="R301" s="101"/>
      <c r="S301" s="101"/>
      <c r="T301" s="101"/>
      <c r="U301" s="101"/>
      <c r="V301" s="101"/>
      <c r="W301" s="101"/>
      <c r="X301" s="101"/>
      <c r="Y301" s="101"/>
      <c r="Z301" s="268"/>
      <c r="AA301" s="234"/>
      <c r="AB301" s="237"/>
      <c r="AC301" s="236"/>
      <c r="AD301" s="234"/>
      <c r="AE301" s="234"/>
      <c r="AF301" s="234"/>
      <c r="AG301" s="234"/>
      <c r="AH301" s="543">
        <f t="shared" si="4"/>
        <v>0</v>
      </c>
      <c r="AI301" s="235"/>
      <c r="AJ301" s="234"/>
      <c r="AK301" s="234"/>
      <c r="AL301" s="234"/>
      <c r="AM301" s="234"/>
      <c r="AN301" s="2281">
        <f t="shared" si="5"/>
        <v>0</v>
      </c>
      <c r="AO301" s="234"/>
      <c r="AP301" s="234"/>
      <c r="AQ301" s="234"/>
      <c r="AR301" s="234"/>
      <c r="AS301" s="234"/>
      <c r="AT301" s="234"/>
      <c r="AU301" s="234"/>
      <c r="AV301" s="234"/>
      <c r="AW301" s="235"/>
      <c r="AX301" s="234"/>
      <c r="AY301" s="234"/>
      <c r="AZ301" s="234"/>
      <c r="BA301" s="99"/>
    </row>
    <row r="302" spans="1:53" ht="15.75" hidden="1" customHeight="1" x14ac:dyDescent="0.25">
      <c r="A302" s="2835"/>
      <c r="B302" s="2908"/>
      <c r="C302" s="2886"/>
      <c r="D302" s="2886"/>
      <c r="E302" s="324" t="s">
        <v>586</v>
      </c>
      <c r="F302" s="241" t="s">
        <v>129</v>
      </c>
      <c r="G302" s="326">
        <v>0</v>
      </c>
      <c r="H302" s="326">
        <v>0.2</v>
      </c>
      <c r="I302" s="325">
        <v>0.05</v>
      </c>
      <c r="J302" s="171"/>
      <c r="K302" s="102"/>
      <c r="L302" s="102"/>
      <c r="M302" s="102"/>
      <c r="N302" s="101"/>
      <c r="O302" s="101"/>
      <c r="P302" s="101"/>
      <c r="Q302" s="101"/>
      <c r="R302" s="101"/>
      <c r="S302" s="101"/>
      <c r="T302" s="101"/>
      <c r="U302" s="101"/>
      <c r="V302" s="101"/>
      <c r="W302" s="101"/>
      <c r="X302" s="101"/>
      <c r="Y302" s="101"/>
      <c r="Z302" s="268"/>
      <c r="AA302" s="234"/>
      <c r="AB302" s="237"/>
      <c r="AC302" s="236"/>
      <c r="AD302" s="234"/>
      <c r="AE302" s="234"/>
      <c r="AF302" s="234"/>
      <c r="AG302" s="234"/>
      <c r="AH302" s="543">
        <f t="shared" si="4"/>
        <v>0</v>
      </c>
      <c r="AI302" s="235"/>
      <c r="AJ302" s="234"/>
      <c r="AK302" s="234"/>
      <c r="AL302" s="234"/>
      <c r="AM302" s="234"/>
      <c r="AN302" s="2281">
        <f t="shared" si="5"/>
        <v>0</v>
      </c>
      <c r="AO302" s="234"/>
      <c r="AP302" s="234"/>
      <c r="AQ302" s="234"/>
      <c r="AR302" s="234"/>
      <c r="AS302" s="234"/>
      <c r="AT302" s="234"/>
      <c r="AU302" s="234"/>
      <c r="AV302" s="234"/>
      <c r="AW302" s="235"/>
      <c r="AX302" s="234"/>
      <c r="AY302" s="234"/>
      <c r="AZ302" s="234"/>
      <c r="BA302" s="99"/>
    </row>
    <row r="303" spans="1:53" ht="38.25" hidden="1" customHeight="1" x14ac:dyDescent="0.25">
      <c r="A303" s="2835"/>
      <c r="B303" s="2908"/>
      <c r="C303" s="2886"/>
      <c r="D303" s="2886"/>
      <c r="E303" s="324" t="s">
        <v>585</v>
      </c>
      <c r="F303" s="324" t="s">
        <v>584</v>
      </c>
      <c r="G303" s="241">
        <v>0</v>
      </c>
      <c r="H303" s="241">
        <v>400</v>
      </c>
      <c r="I303" s="211">
        <v>50</v>
      </c>
      <c r="J303" s="171"/>
      <c r="K303" s="102"/>
      <c r="L303" s="102"/>
      <c r="M303" s="102"/>
      <c r="N303" s="101"/>
      <c r="O303" s="101"/>
      <c r="P303" s="101"/>
      <c r="Q303" s="101"/>
      <c r="R303" s="101"/>
      <c r="S303" s="101"/>
      <c r="T303" s="101"/>
      <c r="U303" s="101"/>
      <c r="V303" s="101"/>
      <c r="W303" s="101"/>
      <c r="X303" s="101"/>
      <c r="Y303" s="101"/>
      <c r="Z303" s="268"/>
      <c r="AA303" s="234"/>
      <c r="AB303" s="237"/>
      <c r="AC303" s="236"/>
      <c r="AD303" s="234"/>
      <c r="AE303" s="234"/>
      <c r="AF303" s="234"/>
      <c r="AG303" s="234"/>
      <c r="AH303" s="543">
        <f t="shared" si="4"/>
        <v>0</v>
      </c>
      <c r="AI303" s="235"/>
      <c r="AJ303" s="234"/>
      <c r="AK303" s="234"/>
      <c r="AL303" s="234"/>
      <c r="AM303" s="234"/>
      <c r="AN303" s="2281">
        <f t="shared" si="5"/>
        <v>0</v>
      </c>
      <c r="AO303" s="234"/>
      <c r="AP303" s="234"/>
      <c r="AQ303" s="234"/>
      <c r="AR303" s="234"/>
      <c r="AS303" s="234"/>
      <c r="AT303" s="234"/>
      <c r="AU303" s="234"/>
      <c r="AV303" s="234"/>
      <c r="AW303" s="235"/>
      <c r="AX303" s="234"/>
      <c r="AY303" s="234"/>
      <c r="AZ303" s="234"/>
      <c r="BA303" s="99"/>
    </row>
    <row r="304" spans="1:53" ht="15.75" hidden="1" customHeight="1" x14ac:dyDescent="0.25">
      <c r="A304" s="2835"/>
      <c r="B304" s="2908"/>
      <c r="C304" s="2886"/>
      <c r="D304" s="2886"/>
      <c r="E304" s="324" t="s">
        <v>583</v>
      </c>
      <c r="F304" s="324" t="s">
        <v>582</v>
      </c>
      <c r="G304" s="241">
        <v>0</v>
      </c>
      <c r="H304" s="241">
        <v>175</v>
      </c>
      <c r="I304" s="211">
        <v>25</v>
      </c>
      <c r="J304" s="171"/>
      <c r="K304" s="102"/>
      <c r="L304" s="102"/>
      <c r="M304" s="102"/>
      <c r="N304" s="101"/>
      <c r="O304" s="101"/>
      <c r="P304" s="101"/>
      <c r="Q304" s="101"/>
      <c r="R304" s="101"/>
      <c r="S304" s="101"/>
      <c r="T304" s="101"/>
      <c r="U304" s="101"/>
      <c r="V304" s="101"/>
      <c r="W304" s="101"/>
      <c r="X304" s="101"/>
      <c r="Y304" s="101"/>
      <c r="Z304" s="268"/>
      <c r="AA304" s="234"/>
      <c r="AB304" s="237"/>
      <c r="AC304" s="236"/>
      <c r="AD304" s="234"/>
      <c r="AE304" s="234"/>
      <c r="AF304" s="234"/>
      <c r="AG304" s="234"/>
      <c r="AH304" s="543">
        <f t="shared" si="4"/>
        <v>0</v>
      </c>
      <c r="AI304" s="235"/>
      <c r="AJ304" s="234"/>
      <c r="AK304" s="234"/>
      <c r="AL304" s="234"/>
      <c r="AM304" s="234"/>
      <c r="AN304" s="2281">
        <f t="shared" si="5"/>
        <v>0</v>
      </c>
      <c r="AO304" s="234"/>
      <c r="AP304" s="234"/>
      <c r="AQ304" s="234"/>
      <c r="AR304" s="234"/>
      <c r="AS304" s="234"/>
      <c r="AT304" s="234"/>
      <c r="AU304" s="234"/>
      <c r="AV304" s="234"/>
      <c r="AW304" s="235"/>
      <c r="AX304" s="234"/>
      <c r="AY304" s="234"/>
      <c r="AZ304" s="234"/>
      <c r="BA304" s="99"/>
    </row>
    <row r="305" spans="1:53" ht="15.75" hidden="1" customHeight="1" x14ac:dyDescent="0.25">
      <c r="A305" s="2835"/>
      <c r="B305" s="2908"/>
      <c r="C305" s="2886"/>
      <c r="D305" s="2886"/>
      <c r="E305" s="324" t="s">
        <v>581</v>
      </c>
      <c r="F305" s="324" t="s">
        <v>571</v>
      </c>
      <c r="G305" s="241">
        <v>0</v>
      </c>
      <c r="H305" s="241">
        <v>300</v>
      </c>
      <c r="I305" s="211">
        <v>50</v>
      </c>
      <c r="J305" s="171"/>
      <c r="K305" s="102"/>
      <c r="L305" s="102"/>
      <c r="M305" s="102"/>
      <c r="N305" s="101"/>
      <c r="O305" s="101"/>
      <c r="P305" s="101"/>
      <c r="Q305" s="101"/>
      <c r="R305" s="101"/>
      <c r="S305" s="101"/>
      <c r="T305" s="101"/>
      <c r="U305" s="101"/>
      <c r="V305" s="101"/>
      <c r="W305" s="101"/>
      <c r="X305" s="101"/>
      <c r="Y305" s="101"/>
      <c r="Z305" s="268"/>
      <c r="AA305" s="234"/>
      <c r="AB305" s="237"/>
      <c r="AC305" s="236"/>
      <c r="AD305" s="234"/>
      <c r="AE305" s="234"/>
      <c r="AF305" s="234"/>
      <c r="AG305" s="234"/>
      <c r="AH305" s="543">
        <f t="shared" si="4"/>
        <v>0</v>
      </c>
      <c r="AI305" s="235"/>
      <c r="AJ305" s="234"/>
      <c r="AK305" s="234"/>
      <c r="AL305" s="234"/>
      <c r="AM305" s="234"/>
      <c r="AN305" s="2281">
        <f t="shared" si="5"/>
        <v>0</v>
      </c>
      <c r="AO305" s="234"/>
      <c r="AP305" s="234"/>
      <c r="AQ305" s="234"/>
      <c r="AR305" s="234"/>
      <c r="AS305" s="234"/>
      <c r="AT305" s="234"/>
      <c r="AU305" s="234"/>
      <c r="AV305" s="234"/>
      <c r="AW305" s="235"/>
      <c r="AX305" s="234"/>
      <c r="AY305" s="234"/>
      <c r="AZ305" s="234"/>
      <c r="BA305" s="99"/>
    </row>
    <row r="306" spans="1:53" ht="15.75" hidden="1" customHeight="1" x14ac:dyDescent="0.25">
      <c r="A306" s="2835"/>
      <c r="B306" s="2908"/>
      <c r="C306" s="2886"/>
      <c r="D306" s="2886"/>
      <c r="E306" s="324" t="s">
        <v>580</v>
      </c>
      <c r="F306" s="324" t="s">
        <v>579</v>
      </c>
      <c r="G306" s="241">
        <v>0</v>
      </c>
      <c r="H306" s="241">
        <v>12</v>
      </c>
      <c r="I306" s="211">
        <v>3</v>
      </c>
      <c r="J306" s="171"/>
      <c r="K306" s="102"/>
      <c r="L306" s="102"/>
      <c r="M306" s="102"/>
      <c r="N306" s="101"/>
      <c r="O306" s="101"/>
      <c r="P306" s="101"/>
      <c r="Q306" s="101"/>
      <c r="R306" s="101"/>
      <c r="S306" s="101"/>
      <c r="T306" s="101"/>
      <c r="U306" s="101"/>
      <c r="V306" s="101"/>
      <c r="W306" s="101"/>
      <c r="X306" s="101"/>
      <c r="Y306" s="101"/>
      <c r="Z306" s="268"/>
      <c r="AA306" s="234"/>
      <c r="AB306" s="237"/>
      <c r="AC306" s="236"/>
      <c r="AD306" s="234"/>
      <c r="AE306" s="234"/>
      <c r="AF306" s="234"/>
      <c r="AG306" s="234"/>
      <c r="AH306" s="543">
        <f t="shared" si="4"/>
        <v>0</v>
      </c>
      <c r="AI306" s="235"/>
      <c r="AJ306" s="234"/>
      <c r="AK306" s="234"/>
      <c r="AL306" s="234"/>
      <c r="AM306" s="234"/>
      <c r="AN306" s="2281">
        <f t="shared" si="5"/>
        <v>0</v>
      </c>
      <c r="AO306" s="234"/>
      <c r="AP306" s="234"/>
      <c r="AQ306" s="234"/>
      <c r="AR306" s="234"/>
      <c r="AS306" s="234"/>
      <c r="AT306" s="234"/>
      <c r="AU306" s="234"/>
      <c r="AV306" s="234"/>
      <c r="AW306" s="235"/>
      <c r="AX306" s="234"/>
      <c r="AY306" s="234"/>
      <c r="AZ306" s="234"/>
      <c r="BA306" s="99"/>
    </row>
    <row r="307" spans="1:53" ht="38.25" hidden="1" customHeight="1" x14ac:dyDescent="0.25">
      <c r="A307" s="2835"/>
      <c r="B307" s="2908"/>
      <c r="C307" s="2886"/>
      <c r="D307" s="2886"/>
      <c r="E307" s="319" t="s">
        <v>578</v>
      </c>
      <c r="F307" s="323" t="s">
        <v>577</v>
      </c>
      <c r="G307" s="323">
        <v>0</v>
      </c>
      <c r="H307" s="322">
        <v>4</v>
      </c>
      <c r="I307" s="321">
        <v>1</v>
      </c>
      <c r="J307" s="171"/>
      <c r="K307" s="102"/>
      <c r="L307" s="102"/>
      <c r="M307" s="102"/>
      <c r="N307" s="101"/>
      <c r="O307" s="101"/>
      <c r="P307" s="101"/>
      <c r="Q307" s="101"/>
      <c r="R307" s="101"/>
      <c r="S307" s="101"/>
      <c r="T307" s="101"/>
      <c r="U307" s="101"/>
      <c r="V307" s="101"/>
      <c r="W307" s="101"/>
      <c r="X307" s="101"/>
      <c r="Y307" s="101"/>
      <c r="Z307" s="268"/>
      <c r="AA307" s="234"/>
      <c r="AB307" s="237"/>
      <c r="AC307" s="236"/>
      <c r="AD307" s="234"/>
      <c r="AE307" s="234"/>
      <c r="AF307" s="234"/>
      <c r="AG307" s="234"/>
      <c r="AH307" s="543">
        <f t="shared" si="4"/>
        <v>0</v>
      </c>
      <c r="AI307" s="235"/>
      <c r="AJ307" s="234"/>
      <c r="AK307" s="234"/>
      <c r="AL307" s="234"/>
      <c r="AM307" s="234"/>
      <c r="AN307" s="2281">
        <f t="shared" si="5"/>
        <v>0</v>
      </c>
      <c r="AO307" s="234"/>
      <c r="AP307" s="234"/>
      <c r="AQ307" s="234"/>
      <c r="AR307" s="234"/>
      <c r="AS307" s="234"/>
      <c r="AT307" s="234"/>
      <c r="AU307" s="234"/>
      <c r="AV307" s="234"/>
      <c r="AW307" s="235"/>
      <c r="AX307" s="234"/>
      <c r="AY307" s="234"/>
      <c r="AZ307" s="234"/>
      <c r="BA307" s="99"/>
    </row>
    <row r="308" spans="1:53" ht="15.75" hidden="1" customHeight="1" x14ac:dyDescent="0.25">
      <c r="A308" s="2835"/>
      <c r="B308" s="2908"/>
      <c r="C308" s="2886"/>
      <c r="D308" s="2886"/>
      <c r="E308" s="319" t="s">
        <v>576</v>
      </c>
      <c r="F308" s="319" t="s">
        <v>575</v>
      </c>
      <c r="G308" s="320">
        <v>0</v>
      </c>
      <c r="H308" s="320">
        <v>6</v>
      </c>
      <c r="I308" s="317">
        <v>1</v>
      </c>
      <c r="J308" s="171"/>
      <c r="K308" s="102"/>
      <c r="L308" s="102"/>
      <c r="M308" s="102"/>
      <c r="N308" s="101"/>
      <c r="O308" s="101"/>
      <c r="P308" s="101"/>
      <c r="Q308" s="101"/>
      <c r="R308" s="101"/>
      <c r="S308" s="101"/>
      <c r="T308" s="101"/>
      <c r="U308" s="101"/>
      <c r="V308" s="101"/>
      <c r="W308" s="101"/>
      <c r="X308" s="101"/>
      <c r="Y308" s="101"/>
      <c r="Z308" s="268"/>
      <c r="AA308" s="234"/>
      <c r="AB308" s="237"/>
      <c r="AC308" s="236"/>
      <c r="AD308" s="234"/>
      <c r="AE308" s="234"/>
      <c r="AF308" s="234"/>
      <c r="AG308" s="234"/>
      <c r="AH308" s="543">
        <f t="shared" si="4"/>
        <v>0</v>
      </c>
      <c r="AI308" s="235"/>
      <c r="AJ308" s="234"/>
      <c r="AK308" s="234"/>
      <c r="AL308" s="234"/>
      <c r="AM308" s="234"/>
      <c r="AN308" s="2281">
        <f t="shared" si="5"/>
        <v>0</v>
      </c>
      <c r="AO308" s="234"/>
      <c r="AP308" s="234"/>
      <c r="AQ308" s="234"/>
      <c r="AR308" s="234"/>
      <c r="AS308" s="234"/>
      <c r="AT308" s="234"/>
      <c r="AU308" s="234"/>
      <c r="AV308" s="234"/>
      <c r="AW308" s="235"/>
      <c r="AX308" s="234"/>
      <c r="AY308" s="234"/>
      <c r="AZ308" s="234"/>
      <c r="BA308" s="99"/>
    </row>
    <row r="309" spans="1:53" ht="15.75" hidden="1" customHeight="1" x14ac:dyDescent="0.25">
      <c r="A309" s="2835"/>
      <c r="B309" s="2908"/>
      <c r="C309" s="2886"/>
      <c r="D309" s="2886"/>
      <c r="E309" s="319" t="s">
        <v>574</v>
      </c>
      <c r="F309" s="319" t="s">
        <v>573</v>
      </c>
      <c r="G309" s="320">
        <v>0</v>
      </c>
      <c r="H309" s="320">
        <v>40</v>
      </c>
      <c r="I309" s="317">
        <v>10</v>
      </c>
      <c r="J309" s="171"/>
      <c r="K309" s="102"/>
      <c r="L309" s="102"/>
      <c r="M309" s="102"/>
      <c r="N309" s="101"/>
      <c r="O309" s="101"/>
      <c r="P309" s="101"/>
      <c r="Q309" s="101"/>
      <c r="R309" s="101"/>
      <c r="S309" s="101"/>
      <c r="T309" s="101"/>
      <c r="U309" s="101"/>
      <c r="V309" s="101"/>
      <c r="W309" s="101"/>
      <c r="X309" s="101"/>
      <c r="Y309" s="101"/>
      <c r="Z309" s="268"/>
      <c r="AA309" s="234"/>
      <c r="AB309" s="237"/>
      <c r="AC309" s="236"/>
      <c r="AD309" s="234"/>
      <c r="AE309" s="234"/>
      <c r="AF309" s="234"/>
      <c r="AG309" s="234"/>
      <c r="AH309" s="543">
        <f t="shared" si="4"/>
        <v>0</v>
      </c>
      <c r="AI309" s="235"/>
      <c r="AJ309" s="234"/>
      <c r="AK309" s="234"/>
      <c r="AL309" s="234"/>
      <c r="AM309" s="234"/>
      <c r="AN309" s="2281">
        <f t="shared" si="5"/>
        <v>0</v>
      </c>
      <c r="AO309" s="234"/>
      <c r="AP309" s="234"/>
      <c r="AQ309" s="234"/>
      <c r="AR309" s="234"/>
      <c r="AS309" s="234"/>
      <c r="AT309" s="234"/>
      <c r="AU309" s="234"/>
      <c r="AV309" s="234"/>
      <c r="AW309" s="235"/>
      <c r="AX309" s="234"/>
      <c r="AY309" s="234"/>
      <c r="AZ309" s="234"/>
      <c r="BA309" s="99"/>
    </row>
    <row r="310" spans="1:53" ht="15.75" hidden="1" customHeight="1" x14ac:dyDescent="0.25">
      <c r="A310" s="2835"/>
      <c r="B310" s="2908"/>
      <c r="C310" s="2886"/>
      <c r="D310" s="2886"/>
      <c r="E310" s="319" t="s">
        <v>572</v>
      </c>
      <c r="F310" s="319" t="s">
        <v>571</v>
      </c>
      <c r="G310" s="320">
        <v>0</v>
      </c>
      <c r="H310" s="320">
        <v>800</v>
      </c>
      <c r="I310" s="317">
        <v>50</v>
      </c>
      <c r="J310" s="171"/>
      <c r="K310" s="102"/>
      <c r="L310" s="102"/>
      <c r="M310" s="102"/>
      <c r="N310" s="101"/>
      <c r="O310" s="101"/>
      <c r="P310" s="101"/>
      <c r="Q310" s="101"/>
      <c r="R310" s="101"/>
      <c r="S310" s="101"/>
      <c r="T310" s="101"/>
      <c r="U310" s="101"/>
      <c r="V310" s="101"/>
      <c r="W310" s="101"/>
      <c r="X310" s="101"/>
      <c r="Y310" s="101"/>
      <c r="Z310" s="268"/>
      <c r="AA310" s="234"/>
      <c r="AB310" s="237"/>
      <c r="AC310" s="236"/>
      <c r="AD310" s="234"/>
      <c r="AE310" s="234"/>
      <c r="AF310" s="234"/>
      <c r="AG310" s="234"/>
      <c r="AH310" s="543">
        <f t="shared" si="4"/>
        <v>0</v>
      </c>
      <c r="AI310" s="235"/>
      <c r="AJ310" s="234"/>
      <c r="AK310" s="234"/>
      <c r="AL310" s="234"/>
      <c r="AM310" s="234"/>
      <c r="AN310" s="2281">
        <f t="shared" si="5"/>
        <v>0</v>
      </c>
      <c r="AO310" s="234"/>
      <c r="AP310" s="234"/>
      <c r="AQ310" s="234"/>
      <c r="AR310" s="234"/>
      <c r="AS310" s="234"/>
      <c r="AT310" s="234"/>
      <c r="AU310" s="234"/>
      <c r="AV310" s="234"/>
      <c r="AW310" s="235"/>
      <c r="AX310" s="234"/>
      <c r="AY310" s="234"/>
      <c r="AZ310" s="234"/>
      <c r="BA310" s="99"/>
    </row>
    <row r="311" spans="1:53" ht="15.75" hidden="1" customHeight="1" x14ac:dyDescent="0.25">
      <c r="A311" s="2835"/>
      <c r="B311" s="2908"/>
      <c r="C311" s="2886"/>
      <c r="D311" s="2886"/>
      <c r="E311" s="319" t="s">
        <v>570</v>
      </c>
      <c r="F311" s="319" t="s">
        <v>569</v>
      </c>
      <c r="G311" s="320">
        <v>0</v>
      </c>
      <c r="H311" s="320">
        <v>4</v>
      </c>
      <c r="I311" s="317">
        <v>1</v>
      </c>
      <c r="J311" s="171"/>
      <c r="K311" s="102"/>
      <c r="L311" s="102"/>
      <c r="M311" s="102"/>
      <c r="N311" s="101"/>
      <c r="O311" s="101"/>
      <c r="P311" s="101"/>
      <c r="Q311" s="101"/>
      <c r="R311" s="101"/>
      <c r="S311" s="101"/>
      <c r="T311" s="101"/>
      <c r="U311" s="101"/>
      <c r="V311" s="101"/>
      <c r="W311" s="101"/>
      <c r="X311" s="101"/>
      <c r="Y311" s="101"/>
      <c r="Z311" s="268"/>
      <c r="AA311" s="234"/>
      <c r="AB311" s="237"/>
      <c r="AC311" s="236"/>
      <c r="AD311" s="234"/>
      <c r="AE311" s="234"/>
      <c r="AF311" s="234"/>
      <c r="AG311" s="234"/>
      <c r="AH311" s="543">
        <f t="shared" si="4"/>
        <v>0</v>
      </c>
      <c r="AI311" s="235"/>
      <c r="AJ311" s="234"/>
      <c r="AK311" s="234"/>
      <c r="AL311" s="234"/>
      <c r="AM311" s="234"/>
      <c r="AN311" s="2281">
        <f t="shared" si="5"/>
        <v>0</v>
      </c>
      <c r="AO311" s="234"/>
      <c r="AP311" s="234"/>
      <c r="AQ311" s="234"/>
      <c r="AR311" s="234"/>
      <c r="AS311" s="234"/>
      <c r="AT311" s="234"/>
      <c r="AU311" s="234"/>
      <c r="AV311" s="234"/>
      <c r="AW311" s="235"/>
      <c r="AX311" s="234"/>
      <c r="AY311" s="234"/>
      <c r="AZ311" s="234"/>
      <c r="BA311" s="99"/>
    </row>
    <row r="312" spans="1:53" ht="15.75" hidden="1" customHeight="1" x14ac:dyDescent="0.25">
      <c r="A312" s="2835"/>
      <c r="B312" s="2908"/>
      <c r="C312" s="2886"/>
      <c r="D312" s="2886"/>
      <c r="E312" s="319" t="s">
        <v>568</v>
      </c>
      <c r="F312" s="319" t="s">
        <v>129</v>
      </c>
      <c r="G312" s="318">
        <v>0</v>
      </c>
      <c r="H312" s="318">
        <v>1</v>
      </c>
      <c r="I312" s="317">
        <v>0.1</v>
      </c>
      <c r="J312" s="171"/>
      <c r="K312" s="102"/>
      <c r="L312" s="102"/>
      <c r="M312" s="102"/>
      <c r="N312" s="101"/>
      <c r="O312" s="101"/>
      <c r="P312" s="101"/>
      <c r="Q312" s="101"/>
      <c r="R312" s="101"/>
      <c r="S312" s="101"/>
      <c r="T312" s="101"/>
      <c r="U312" s="101"/>
      <c r="V312" s="101"/>
      <c r="W312" s="101"/>
      <c r="X312" s="101"/>
      <c r="Y312" s="101"/>
      <c r="Z312" s="268"/>
      <c r="AA312" s="234"/>
      <c r="AB312" s="237"/>
      <c r="AC312" s="236"/>
      <c r="AD312" s="234"/>
      <c r="AE312" s="234"/>
      <c r="AF312" s="234"/>
      <c r="AG312" s="234"/>
      <c r="AH312" s="543">
        <f t="shared" ref="AH312:AH375" si="6">AC312+AD312-AE312</f>
        <v>0</v>
      </c>
      <c r="AI312" s="235"/>
      <c r="AJ312" s="234"/>
      <c r="AK312" s="234"/>
      <c r="AL312" s="234"/>
      <c r="AM312" s="234"/>
      <c r="AN312" s="2281">
        <f t="shared" ref="AN312:AN375" si="7">AI312+AJ312-AK312</f>
        <v>0</v>
      </c>
      <c r="AO312" s="234"/>
      <c r="AP312" s="234"/>
      <c r="AQ312" s="234"/>
      <c r="AR312" s="234"/>
      <c r="AS312" s="234"/>
      <c r="AT312" s="234"/>
      <c r="AU312" s="234"/>
      <c r="AV312" s="234"/>
      <c r="AW312" s="235"/>
      <c r="AX312" s="234"/>
      <c r="AY312" s="234"/>
      <c r="AZ312" s="234"/>
      <c r="BA312" s="99"/>
    </row>
    <row r="313" spans="1:53" ht="25.5" hidden="1" customHeight="1" x14ac:dyDescent="0.25">
      <c r="A313" s="2835"/>
      <c r="B313" s="2908"/>
      <c r="C313" s="2886"/>
      <c r="D313" s="2886"/>
      <c r="E313" s="310" t="s">
        <v>567</v>
      </c>
      <c r="F313" s="312" t="s">
        <v>129</v>
      </c>
      <c r="G313" s="312">
        <v>0</v>
      </c>
      <c r="H313" s="316">
        <v>1</v>
      </c>
      <c r="I313" s="315">
        <v>0.2</v>
      </c>
      <c r="J313" s="171"/>
      <c r="K313" s="102"/>
      <c r="L313" s="102"/>
      <c r="M313" s="102"/>
      <c r="N313" s="101"/>
      <c r="O313" s="101"/>
      <c r="P313" s="101"/>
      <c r="Q313" s="101"/>
      <c r="R313" s="101"/>
      <c r="S313" s="101"/>
      <c r="T313" s="101"/>
      <c r="U313" s="101"/>
      <c r="V313" s="101"/>
      <c r="W313" s="101"/>
      <c r="X313" s="101"/>
      <c r="Y313" s="101"/>
      <c r="Z313" s="268"/>
      <c r="AA313" s="234"/>
      <c r="AB313" s="237"/>
      <c r="AC313" s="236"/>
      <c r="AD313" s="234"/>
      <c r="AE313" s="234"/>
      <c r="AF313" s="234"/>
      <c r="AG313" s="234"/>
      <c r="AH313" s="543">
        <f t="shared" si="6"/>
        <v>0</v>
      </c>
      <c r="AI313" s="235"/>
      <c r="AJ313" s="234"/>
      <c r="AK313" s="234"/>
      <c r="AL313" s="234"/>
      <c r="AM313" s="234"/>
      <c r="AN313" s="2281">
        <f t="shared" si="7"/>
        <v>0</v>
      </c>
      <c r="AO313" s="234"/>
      <c r="AP313" s="234"/>
      <c r="AQ313" s="234"/>
      <c r="AR313" s="234"/>
      <c r="AS313" s="234"/>
      <c r="AT313" s="234"/>
      <c r="AU313" s="234"/>
      <c r="AV313" s="234"/>
      <c r="AW313" s="235"/>
      <c r="AX313" s="234"/>
      <c r="AY313" s="234"/>
      <c r="AZ313" s="234"/>
      <c r="BA313" s="99"/>
    </row>
    <row r="314" spans="1:53" ht="15.75" hidden="1" customHeight="1" x14ac:dyDescent="0.25">
      <c r="A314" s="2835"/>
      <c r="B314" s="2908"/>
      <c r="C314" s="2886"/>
      <c r="D314" s="2886"/>
      <c r="E314" s="310" t="s">
        <v>566</v>
      </c>
      <c r="F314" s="309" t="s">
        <v>565</v>
      </c>
      <c r="G314" s="309">
        <v>0</v>
      </c>
      <c r="H314" s="309">
        <v>150</v>
      </c>
      <c r="I314" s="311">
        <v>20</v>
      </c>
      <c r="J314" s="171"/>
      <c r="K314" s="102"/>
      <c r="L314" s="102"/>
      <c r="M314" s="102"/>
      <c r="N314" s="101"/>
      <c r="O314" s="101"/>
      <c r="P314" s="101"/>
      <c r="Q314" s="101"/>
      <c r="R314" s="101"/>
      <c r="S314" s="101"/>
      <c r="T314" s="101"/>
      <c r="U314" s="101"/>
      <c r="V314" s="101"/>
      <c r="W314" s="101"/>
      <c r="X314" s="101"/>
      <c r="Y314" s="101"/>
      <c r="Z314" s="268"/>
      <c r="AA314" s="234"/>
      <c r="AB314" s="237"/>
      <c r="AC314" s="236"/>
      <c r="AD314" s="234"/>
      <c r="AE314" s="234"/>
      <c r="AF314" s="234"/>
      <c r="AG314" s="234"/>
      <c r="AH314" s="543">
        <f t="shared" si="6"/>
        <v>0</v>
      </c>
      <c r="AI314" s="235"/>
      <c r="AJ314" s="234"/>
      <c r="AK314" s="234"/>
      <c r="AL314" s="234"/>
      <c r="AM314" s="234"/>
      <c r="AN314" s="2281">
        <f t="shared" si="7"/>
        <v>0</v>
      </c>
      <c r="AO314" s="234"/>
      <c r="AP314" s="234"/>
      <c r="AQ314" s="234"/>
      <c r="AR314" s="234"/>
      <c r="AS314" s="234"/>
      <c r="AT314" s="234"/>
      <c r="AU314" s="234"/>
      <c r="AV314" s="234"/>
      <c r="AW314" s="235"/>
      <c r="AX314" s="234"/>
      <c r="AY314" s="234"/>
      <c r="AZ314" s="234"/>
      <c r="BA314" s="99"/>
    </row>
    <row r="315" spans="1:53" ht="15.75" hidden="1" customHeight="1" x14ac:dyDescent="0.25">
      <c r="A315" s="2835"/>
      <c r="B315" s="2908"/>
      <c r="C315" s="2886"/>
      <c r="D315" s="2886"/>
      <c r="E315" s="310" t="s">
        <v>564</v>
      </c>
      <c r="F315" s="309" t="s">
        <v>563</v>
      </c>
      <c r="G315" s="309">
        <v>0</v>
      </c>
      <c r="H315" s="314">
        <v>4</v>
      </c>
      <c r="I315" s="313">
        <v>0.15</v>
      </c>
      <c r="J315" s="171"/>
      <c r="K315" s="102"/>
      <c r="L315" s="102"/>
      <c r="M315" s="102"/>
      <c r="N315" s="101"/>
      <c r="O315" s="101"/>
      <c r="P315" s="101"/>
      <c r="Q315" s="101"/>
      <c r="R315" s="101"/>
      <c r="S315" s="101"/>
      <c r="T315" s="101"/>
      <c r="U315" s="101"/>
      <c r="V315" s="101"/>
      <c r="W315" s="101"/>
      <c r="X315" s="101"/>
      <c r="Y315" s="101"/>
      <c r="Z315" s="268"/>
      <c r="AA315" s="234"/>
      <c r="AB315" s="237"/>
      <c r="AC315" s="236"/>
      <c r="AD315" s="234"/>
      <c r="AE315" s="234"/>
      <c r="AF315" s="234"/>
      <c r="AG315" s="234"/>
      <c r="AH315" s="543">
        <f t="shared" si="6"/>
        <v>0</v>
      </c>
      <c r="AI315" s="235"/>
      <c r="AJ315" s="234"/>
      <c r="AK315" s="234"/>
      <c r="AL315" s="234"/>
      <c r="AM315" s="234"/>
      <c r="AN315" s="2281">
        <f t="shared" si="7"/>
        <v>0</v>
      </c>
      <c r="AO315" s="234"/>
      <c r="AP315" s="234"/>
      <c r="AQ315" s="234"/>
      <c r="AR315" s="234"/>
      <c r="AS315" s="234"/>
      <c r="AT315" s="234"/>
      <c r="AU315" s="234"/>
      <c r="AV315" s="234"/>
      <c r="AW315" s="235"/>
      <c r="AX315" s="234"/>
      <c r="AY315" s="234"/>
      <c r="AZ315" s="234"/>
      <c r="BA315" s="99"/>
    </row>
    <row r="316" spans="1:53" ht="15.75" hidden="1" customHeight="1" x14ac:dyDescent="0.25">
      <c r="A316" s="2835"/>
      <c r="B316" s="2908"/>
      <c r="C316" s="2886"/>
      <c r="D316" s="2886"/>
      <c r="E316" s="310" t="s">
        <v>562</v>
      </c>
      <c r="F316" s="309" t="s">
        <v>561</v>
      </c>
      <c r="G316" s="309">
        <v>0</v>
      </c>
      <c r="H316" s="309">
        <v>20</v>
      </c>
      <c r="I316" s="311">
        <v>3</v>
      </c>
      <c r="J316" s="171"/>
      <c r="K316" s="102"/>
      <c r="L316" s="102"/>
      <c r="M316" s="102"/>
      <c r="N316" s="101"/>
      <c r="O316" s="101"/>
      <c r="P316" s="101"/>
      <c r="Q316" s="101"/>
      <c r="R316" s="101"/>
      <c r="S316" s="101"/>
      <c r="T316" s="101"/>
      <c r="U316" s="101"/>
      <c r="V316" s="101"/>
      <c r="W316" s="101"/>
      <c r="X316" s="101"/>
      <c r="Y316" s="101"/>
      <c r="Z316" s="268"/>
      <c r="AA316" s="234"/>
      <c r="AB316" s="237"/>
      <c r="AC316" s="236"/>
      <c r="AD316" s="234"/>
      <c r="AE316" s="234"/>
      <c r="AF316" s="234"/>
      <c r="AG316" s="234"/>
      <c r="AH316" s="543">
        <f t="shared" si="6"/>
        <v>0</v>
      </c>
      <c r="AI316" s="235"/>
      <c r="AJ316" s="234"/>
      <c r="AK316" s="234"/>
      <c r="AL316" s="234"/>
      <c r="AM316" s="234"/>
      <c r="AN316" s="2281">
        <f t="shared" si="7"/>
        <v>0</v>
      </c>
      <c r="AO316" s="234"/>
      <c r="AP316" s="234"/>
      <c r="AQ316" s="234"/>
      <c r="AR316" s="234"/>
      <c r="AS316" s="234"/>
      <c r="AT316" s="234"/>
      <c r="AU316" s="234"/>
      <c r="AV316" s="234"/>
      <c r="AW316" s="235"/>
      <c r="AX316" s="234"/>
      <c r="AY316" s="234"/>
      <c r="AZ316" s="234"/>
      <c r="BA316" s="99"/>
    </row>
    <row r="317" spans="1:53" ht="15.75" hidden="1" customHeight="1" x14ac:dyDescent="0.25">
      <c r="A317" s="2835"/>
      <c r="B317" s="2908"/>
      <c r="C317" s="2886"/>
      <c r="D317" s="2886"/>
      <c r="E317" s="310" t="s">
        <v>560</v>
      </c>
      <c r="F317" s="312" t="s">
        <v>559</v>
      </c>
      <c r="G317" s="312">
        <v>0</v>
      </c>
      <c r="H317" s="312">
        <v>15</v>
      </c>
      <c r="I317" s="311">
        <v>1</v>
      </c>
      <c r="J317" s="171"/>
      <c r="K317" s="102"/>
      <c r="L317" s="102"/>
      <c r="M317" s="102"/>
      <c r="N317" s="101"/>
      <c r="O317" s="101"/>
      <c r="P317" s="101"/>
      <c r="Q317" s="101"/>
      <c r="R317" s="101"/>
      <c r="S317" s="101"/>
      <c r="T317" s="101"/>
      <c r="U317" s="101"/>
      <c r="V317" s="101"/>
      <c r="W317" s="101"/>
      <c r="X317" s="101"/>
      <c r="Y317" s="101"/>
      <c r="Z317" s="268"/>
      <c r="AA317" s="234"/>
      <c r="AB317" s="237"/>
      <c r="AC317" s="236"/>
      <c r="AD317" s="234"/>
      <c r="AE317" s="234"/>
      <c r="AF317" s="234"/>
      <c r="AG317" s="234"/>
      <c r="AH317" s="543">
        <f t="shared" si="6"/>
        <v>0</v>
      </c>
      <c r="AI317" s="235"/>
      <c r="AJ317" s="234"/>
      <c r="AK317" s="234"/>
      <c r="AL317" s="234"/>
      <c r="AM317" s="234"/>
      <c r="AN317" s="2281">
        <f t="shared" si="7"/>
        <v>0</v>
      </c>
      <c r="AO317" s="234"/>
      <c r="AP317" s="234"/>
      <c r="AQ317" s="234"/>
      <c r="AR317" s="234"/>
      <c r="AS317" s="234"/>
      <c r="AT317" s="234"/>
      <c r="AU317" s="234"/>
      <c r="AV317" s="234"/>
      <c r="AW317" s="235"/>
      <c r="AX317" s="234"/>
      <c r="AY317" s="234"/>
      <c r="AZ317" s="234"/>
      <c r="BA317" s="99"/>
    </row>
    <row r="318" spans="1:53" ht="15.75" hidden="1" customHeight="1" x14ac:dyDescent="0.25">
      <c r="A318" s="2835"/>
      <c r="B318" s="2908"/>
      <c r="C318" s="2886"/>
      <c r="D318" s="2886"/>
      <c r="E318" s="310" t="s">
        <v>558</v>
      </c>
      <c r="F318" s="309" t="s">
        <v>557</v>
      </c>
      <c r="G318" s="309">
        <v>0</v>
      </c>
      <c r="H318" s="309">
        <v>1</v>
      </c>
      <c r="I318" s="311">
        <v>0</v>
      </c>
      <c r="J318" s="171"/>
      <c r="K318" s="102"/>
      <c r="L318" s="102"/>
      <c r="M318" s="102"/>
      <c r="N318" s="101"/>
      <c r="O318" s="101"/>
      <c r="P318" s="101"/>
      <c r="Q318" s="101"/>
      <c r="R318" s="101"/>
      <c r="S318" s="101"/>
      <c r="T318" s="101"/>
      <c r="U318" s="101"/>
      <c r="V318" s="101"/>
      <c r="W318" s="101"/>
      <c r="X318" s="101"/>
      <c r="Y318" s="101"/>
      <c r="Z318" s="268"/>
      <c r="AA318" s="234"/>
      <c r="AB318" s="237"/>
      <c r="AC318" s="236"/>
      <c r="AD318" s="234"/>
      <c r="AE318" s="234"/>
      <c r="AF318" s="234"/>
      <c r="AG318" s="234"/>
      <c r="AH318" s="543">
        <f t="shared" si="6"/>
        <v>0</v>
      </c>
      <c r="AI318" s="235"/>
      <c r="AJ318" s="234"/>
      <c r="AK318" s="234"/>
      <c r="AL318" s="234"/>
      <c r="AM318" s="234"/>
      <c r="AN318" s="2281">
        <f t="shared" si="7"/>
        <v>0</v>
      </c>
      <c r="AO318" s="234"/>
      <c r="AP318" s="234"/>
      <c r="AQ318" s="234"/>
      <c r="AR318" s="234"/>
      <c r="AS318" s="234"/>
      <c r="AT318" s="234"/>
      <c r="AU318" s="234"/>
      <c r="AV318" s="234"/>
      <c r="AW318" s="235"/>
      <c r="AX318" s="234"/>
      <c r="AY318" s="234"/>
      <c r="AZ318" s="234"/>
      <c r="BA318" s="99"/>
    </row>
    <row r="319" spans="1:53" ht="15.75" hidden="1" customHeight="1" x14ac:dyDescent="0.25">
      <c r="A319" s="2835"/>
      <c r="B319" s="2908"/>
      <c r="C319" s="2886"/>
      <c r="D319" s="2886"/>
      <c r="E319" s="310" t="s">
        <v>556</v>
      </c>
      <c r="F319" s="309" t="s">
        <v>555</v>
      </c>
      <c r="G319" s="309">
        <v>0</v>
      </c>
      <c r="H319" s="309">
        <v>1</v>
      </c>
      <c r="I319" s="311">
        <v>0</v>
      </c>
      <c r="J319" s="171"/>
      <c r="K319" s="102"/>
      <c r="L319" s="102"/>
      <c r="M319" s="102"/>
      <c r="N319" s="101"/>
      <c r="O319" s="101"/>
      <c r="P319" s="101"/>
      <c r="Q319" s="101"/>
      <c r="R319" s="101"/>
      <c r="S319" s="101"/>
      <c r="T319" s="101"/>
      <c r="U319" s="101"/>
      <c r="V319" s="101"/>
      <c r="W319" s="101"/>
      <c r="X319" s="101"/>
      <c r="Y319" s="101"/>
      <c r="Z319" s="268"/>
      <c r="AA319" s="234"/>
      <c r="AB319" s="237"/>
      <c r="AC319" s="236"/>
      <c r="AD319" s="234"/>
      <c r="AE319" s="234"/>
      <c r="AF319" s="234"/>
      <c r="AG319" s="234"/>
      <c r="AH319" s="543">
        <f t="shared" si="6"/>
        <v>0</v>
      </c>
      <c r="AI319" s="235"/>
      <c r="AJ319" s="234"/>
      <c r="AK319" s="234"/>
      <c r="AL319" s="234"/>
      <c r="AM319" s="234"/>
      <c r="AN319" s="2281">
        <f t="shared" si="7"/>
        <v>0</v>
      </c>
      <c r="AO319" s="234"/>
      <c r="AP319" s="234"/>
      <c r="AQ319" s="234"/>
      <c r="AR319" s="234"/>
      <c r="AS319" s="234"/>
      <c r="AT319" s="234"/>
      <c r="AU319" s="234"/>
      <c r="AV319" s="234"/>
      <c r="AW319" s="235"/>
      <c r="AX319" s="234"/>
      <c r="AY319" s="234"/>
      <c r="AZ319" s="234"/>
      <c r="BA319" s="99"/>
    </row>
    <row r="320" spans="1:53" ht="15.75" hidden="1" customHeight="1" x14ac:dyDescent="0.25">
      <c r="A320" s="2836"/>
      <c r="B320" s="2908"/>
      <c r="C320" s="2886"/>
      <c r="D320" s="2886"/>
      <c r="E320" s="310" t="s">
        <v>554</v>
      </c>
      <c r="F320" s="309" t="s">
        <v>470</v>
      </c>
      <c r="G320" s="309">
        <v>0</v>
      </c>
      <c r="H320" s="308">
        <v>1</v>
      </c>
      <c r="I320" s="307">
        <v>0.2</v>
      </c>
      <c r="J320" s="171"/>
      <c r="K320" s="102"/>
      <c r="L320" s="102"/>
      <c r="M320" s="102"/>
      <c r="N320" s="101"/>
      <c r="O320" s="101"/>
      <c r="P320" s="101"/>
      <c r="Q320" s="101"/>
      <c r="R320" s="101"/>
      <c r="S320" s="101"/>
      <c r="T320" s="101"/>
      <c r="U320" s="101"/>
      <c r="V320" s="101"/>
      <c r="W320" s="101"/>
      <c r="X320" s="101"/>
      <c r="Y320" s="101"/>
      <c r="Z320" s="268"/>
      <c r="AA320" s="234"/>
      <c r="AB320" s="237"/>
      <c r="AC320" s="236"/>
      <c r="AD320" s="234"/>
      <c r="AE320" s="234"/>
      <c r="AF320" s="234"/>
      <c r="AG320" s="234"/>
      <c r="AH320" s="543">
        <f t="shared" si="6"/>
        <v>0</v>
      </c>
      <c r="AI320" s="235"/>
      <c r="AJ320" s="234"/>
      <c r="AK320" s="234"/>
      <c r="AL320" s="234"/>
      <c r="AM320" s="234"/>
      <c r="AN320" s="2281">
        <f t="shared" si="7"/>
        <v>0</v>
      </c>
      <c r="AO320" s="234"/>
      <c r="AP320" s="234"/>
      <c r="AQ320" s="234"/>
      <c r="AR320" s="234"/>
      <c r="AS320" s="234"/>
      <c r="AT320" s="234"/>
      <c r="AU320" s="234"/>
      <c r="AV320" s="234"/>
      <c r="AW320" s="235"/>
      <c r="AX320" s="234"/>
      <c r="AY320" s="234"/>
      <c r="AZ320" s="234"/>
      <c r="BA320" s="99"/>
    </row>
    <row r="321" spans="1:53" ht="15.75" hidden="1" customHeight="1" x14ac:dyDescent="0.25">
      <c r="A321" s="2896" t="s">
        <v>553</v>
      </c>
      <c r="B321" s="2908"/>
      <c r="C321" s="2886"/>
      <c r="D321" s="2886"/>
      <c r="E321" s="306" t="s">
        <v>552</v>
      </c>
      <c r="F321" s="298" t="s">
        <v>551</v>
      </c>
      <c r="G321" s="305">
        <v>0.55000000000000004</v>
      </c>
      <c r="H321" s="304">
        <v>0.75</v>
      </c>
      <c r="I321" s="300">
        <v>0.2</v>
      </c>
      <c r="J321" s="104"/>
      <c r="K321" s="102"/>
      <c r="L321" s="102"/>
      <c r="M321" s="102"/>
      <c r="N321" s="101"/>
      <c r="O321" s="101"/>
      <c r="P321" s="101"/>
      <c r="Q321" s="101"/>
      <c r="R321" s="101"/>
      <c r="S321" s="101"/>
      <c r="T321" s="101"/>
      <c r="U321" s="101"/>
      <c r="V321" s="101"/>
      <c r="W321" s="101"/>
      <c r="X321" s="101"/>
      <c r="Y321" s="101"/>
      <c r="Z321" s="268"/>
      <c r="AA321" s="234"/>
      <c r="AB321" s="237"/>
      <c r="AC321" s="236"/>
      <c r="AD321" s="234"/>
      <c r="AE321" s="234"/>
      <c r="AF321" s="234"/>
      <c r="AG321" s="234"/>
      <c r="AH321" s="543">
        <f t="shared" si="6"/>
        <v>0</v>
      </c>
      <c r="AI321" s="235"/>
      <c r="AJ321" s="234"/>
      <c r="AK321" s="234"/>
      <c r="AL321" s="234"/>
      <c r="AM321" s="234"/>
      <c r="AN321" s="2281">
        <f t="shared" si="7"/>
        <v>0</v>
      </c>
      <c r="AO321" s="234"/>
      <c r="AP321" s="234"/>
      <c r="AQ321" s="234"/>
      <c r="AR321" s="234"/>
      <c r="AS321" s="234"/>
      <c r="AT321" s="234"/>
      <c r="AU321" s="234"/>
      <c r="AV321" s="234"/>
      <c r="AW321" s="235"/>
      <c r="AX321" s="234"/>
      <c r="AY321" s="234"/>
      <c r="AZ321" s="234"/>
      <c r="BA321" s="99"/>
    </row>
    <row r="322" spans="1:53" ht="15.75" hidden="1" customHeight="1" x14ac:dyDescent="0.25">
      <c r="A322" s="2835"/>
      <c r="B322" s="2908"/>
      <c r="C322" s="2886"/>
      <c r="D322" s="2886"/>
      <c r="E322" s="303" t="s">
        <v>550</v>
      </c>
      <c r="F322" s="298" t="s">
        <v>549</v>
      </c>
      <c r="G322" s="2334">
        <v>0.25</v>
      </c>
      <c r="H322" s="301">
        <v>0.5</v>
      </c>
      <c r="I322" s="300">
        <v>0.3</v>
      </c>
      <c r="J322" s="104"/>
      <c r="K322" s="102"/>
      <c r="L322" s="102"/>
      <c r="M322" s="102"/>
      <c r="N322" s="101"/>
      <c r="O322" s="101"/>
      <c r="P322" s="101"/>
      <c r="Q322" s="101"/>
      <c r="R322" s="101"/>
      <c r="S322" s="101"/>
      <c r="T322" s="101"/>
      <c r="U322" s="101"/>
      <c r="V322" s="101"/>
      <c r="W322" s="101"/>
      <c r="X322" s="101"/>
      <c r="Y322" s="101"/>
      <c r="Z322" s="268"/>
      <c r="AA322" s="234"/>
      <c r="AB322" s="237"/>
      <c r="AC322" s="236"/>
      <c r="AD322" s="234"/>
      <c r="AE322" s="234"/>
      <c r="AF322" s="234"/>
      <c r="AG322" s="234"/>
      <c r="AH322" s="543">
        <f t="shared" si="6"/>
        <v>0</v>
      </c>
      <c r="AI322" s="235"/>
      <c r="AJ322" s="234"/>
      <c r="AK322" s="234"/>
      <c r="AL322" s="234"/>
      <c r="AM322" s="234"/>
      <c r="AN322" s="2281">
        <f t="shared" si="7"/>
        <v>0</v>
      </c>
      <c r="AO322" s="234"/>
      <c r="AP322" s="234"/>
      <c r="AQ322" s="234"/>
      <c r="AR322" s="234"/>
      <c r="AS322" s="234"/>
      <c r="AT322" s="234"/>
      <c r="AU322" s="234"/>
      <c r="AV322" s="234"/>
      <c r="AW322" s="235"/>
      <c r="AX322" s="234"/>
      <c r="AY322" s="234"/>
      <c r="AZ322" s="234"/>
      <c r="BA322" s="99"/>
    </row>
    <row r="323" spans="1:53" ht="15.75" hidden="1" customHeight="1" x14ac:dyDescent="0.25">
      <c r="A323" s="2835"/>
      <c r="B323" s="2908"/>
      <c r="C323" s="2886"/>
      <c r="D323" s="2886"/>
      <c r="E323" s="299" t="s">
        <v>548</v>
      </c>
      <c r="F323" s="298" t="s">
        <v>547</v>
      </c>
      <c r="G323" s="297">
        <v>12</v>
      </c>
      <c r="H323" s="293">
        <v>28</v>
      </c>
      <c r="I323" s="292">
        <v>13</v>
      </c>
      <c r="J323" s="104"/>
      <c r="K323" s="102"/>
      <c r="L323" s="102"/>
      <c r="M323" s="102"/>
      <c r="N323" s="101"/>
      <c r="O323" s="101"/>
      <c r="P323" s="101"/>
      <c r="Q323" s="101"/>
      <c r="R323" s="101"/>
      <c r="S323" s="101"/>
      <c r="T323" s="101"/>
      <c r="U323" s="101"/>
      <c r="V323" s="101"/>
      <c r="W323" s="101"/>
      <c r="X323" s="101"/>
      <c r="Y323" s="101"/>
      <c r="Z323" s="268"/>
      <c r="AA323" s="234"/>
      <c r="AB323" s="237"/>
      <c r="AC323" s="236"/>
      <c r="AD323" s="234"/>
      <c r="AE323" s="234"/>
      <c r="AF323" s="234"/>
      <c r="AG323" s="234"/>
      <c r="AH323" s="543">
        <f t="shared" si="6"/>
        <v>0</v>
      </c>
      <c r="AI323" s="235"/>
      <c r="AJ323" s="234"/>
      <c r="AK323" s="234"/>
      <c r="AL323" s="234"/>
      <c r="AM323" s="234"/>
      <c r="AN323" s="2281">
        <f t="shared" si="7"/>
        <v>0</v>
      </c>
      <c r="AO323" s="234"/>
      <c r="AP323" s="234"/>
      <c r="AQ323" s="234"/>
      <c r="AR323" s="234"/>
      <c r="AS323" s="234"/>
      <c r="AT323" s="234"/>
      <c r="AU323" s="234"/>
      <c r="AV323" s="234"/>
      <c r="AW323" s="235"/>
      <c r="AX323" s="234"/>
      <c r="AY323" s="234"/>
      <c r="AZ323" s="234"/>
      <c r="BA323" s="99"/>
    </row>
    <row r="324" spans="1:53" ht="15.75" hidden="1" customHeight="1" x14ac:dyDescent="0.25">
      <c r="A324" s="2835"/>
      <c r="B324" s="2908"/>
      <c r="C324" s="2886"/>
      <c r="D324" s="2886"/>
      <c r="E324" s="299" t="s">
        <v>546</v>
      </c>
      <c r="F324" s="298" t="s">
        <v>545</v>
      </c>
      <c r="G324" s="297">
        <v>50</v>
      </c>
      <c r="H324" s="293">
        <v>70</v>
      </c>
      <c r="I324" s="292">
        <v>5</v>
      </c>
      <c r="J324" s="104"/>
      <c r="K324" s="102"/>
      <c r="L324" s="102"/>
      <c r="M324" s="102"/>
      <c r="N324" s="101"/>
      <c r="O324" s="101"/>
      <c r="P324" s="101"/>
      <c r="Q324" s="101"/>
      <c r="R324" s="101"/>
      <c r="S324" s="101"/>
      <c r="T324" s="101"/>
      <c r="U324" s="101"/>
      <c r="V324" s="101"/>
      <c r="W324" s="101"/>
      <c r="X324" s="101"/>
      <c r="Y324" s="101"/>
      <c r="Z324" s="268"/>
      <c r="AA324" s="234"/>
      <c r="AB324" s="237"/>
      <c r="AC324" s="236"/>
      <c r="AD324" s="234"/>
      <c r="AE324" s="234"/>
      <c r="AF324" s="234"/>
      <c r="AG324" s="234"/>
      <c r="AH324" s="543">
        <f t="shared" si="6"/>
        <v>0</v>
      </c>
      <c r="AI324" s="235"/>
      <c r="AJ324" s="234"/>
      <c r="AK324" s="234"/>
      <c r="AL324" s="234"/>
      <c r="AM324" s="234"/>
      <c r="AN324" s="2281">
        <f t="shared" si="7"/>
        <v>0</v>
      </c>
      <c r="AO324" s="234"/>
      <c r="AP324" s="234"/>
      <c r="AQ324" s="234"/>
      <c r="AR324" s="234"/>
      <c r="AS324" s="234"/>
      <c r="AT324" s="234"/>
      <c r="AU324" s="234"/>
      <c r="AV324" s="234"/>
      <c r="AW324" s="235"/>
      <c r="AX324" s="234"/>
      <c r="AY324" s="234"/>
      <c r="AZ324" s="234"/>
      <c r="BA324" s="99"/>
    </row>
    <row r="325" spans="1:53" ht="15.75" hidden="1" customHeight="1" x14ac:dyDescent="0.25">
      <c r="A325" s="2835"/>
      <c r="B325" s="2908"/>
      <c r="C325" s="2886"/>
      <c r="D325" s="2886"/>
      <c r="E325" s="299" t="s">
        <v>544</v>
      </c>
      <c r="F325" s="298" t="s">
        <v>543</v>
      </c>
      <c r="G325" s="297">
        <v>50</v>
      </c>
      <c r="H325" s="293">
        <v>100</v>
      </c>
      <c r="I325" s="292">
        <v>20</v>
      </c>
      <c r="J325" s="104"/>
      <c r="K325" s="102"/>
      <c r="L325" s="102"/>
      <c r="M325" s="102"/>
      <c r="N325" s="101"/>
      <c r="O325" s="101"/>
      <c r="P325" s="101"/>
      <c r="Q325" s="101"/>
      <c r="R325" s="101"/>
      <c r="S325" s="101"/>
      <c r="T325" s="101"/>
      <c r="U325" s="101"/>
      <c r="V325" s="101"/>
      <c r="W325" s="101"/>
      <c r="X325" s="101"/>
      <c r="Y325" s="101"/>
      <c r="Z325" s="268"/>
      <c r="AA325" s="234"/>
      <c r="AB325" s="237"/>
      <c r="AC325" s="236"/>
      <c r="AD325" s="234"/>
      <c r="AE325" s="234"/>
      <c r="AF325" s="234"/>
      <c r="AG325" s="234"/>
      <c r="AH325" s="543">
        <f t="shared" si="6"/>
        <v>0</v>
      </c>
      <c r="AI325" s="235"/>
      <c r="AJ325" s="234"/>
      <c r="AK325" s="234"/>
      <c r="AL325" s="234"/>
      <c r="AM325" s="234"/>
      <c r="AN325" s="2281">
        <f t="shared" si="7"/>
        <v>0</v>
      </c>
      <c r="AO325" s="234"/>
      <c r="AP325" s="234"/>
      <c r="AQ325" s="234"/>
      <c r="AR325" s="234"/>
      <c r="AS325" s="234"/>
      <c r="AT325" s="234"/>
      <c r="AU325" s="234"/>
      <c r="AV325" s="234"/>
      <c r="AW325" s="235"/>
      <c r="AX325" s="234"/>
      <c r="AY325" s="234"/>
      <c r="AZ325" s="234"/>
      <c r="BA325" s="99"/>
    </row>
    <row r="326" spans="1:53" ht="15.75" hidden="1" customHeight="1" x14ac:dyDescent="0.25">
      <c r="A326" s="2835"/>
      <c r="B326" s="2908"/>
      <c r="C326" s="2886"/>
      <c r="D326" s="2886"/>
      <c r="E326" s="299" t="s">
        <v>542</v>
      </c>
      <c r="F326" s="298" t="s">
        <v>541</v>
      </c>
      <c r="G326" s="297">
        <v>0</v>
      </c>
      <c r="H326" s="293">
        <v>4</v>
      </c>
      <c r="I326" s="292">
        <v>1</v>
      </c>
      <c r="J326" s="104"/>
      <c r="K326" s="102"/>
      <c r="L326" s="102"/>
      <c r="M326" s="102"/>
      <c r="N326" s="101"/>
      <c r="O326" s="101"/>
      <c r="P326" s="101"/>
      <c r="Q326" s="101"/>
      <c r="R326" s="101"/>
      <c r="S326" s="101"/>
      <c r="T326" s="101"/>
      <c r="U326" s="101"/>
      <c r="V326" s="101"/>
      <c r="W326" s="101"/>
      <c r="X326" s="101"/>
      <c r="Y326" s="101"/>
      <c r="Z326" s="268"/>
      <c r="AA326" s="234"/>
      <c r="AB326" s="237"/>
      <c r="AC326" s="236"/>
      <c r="AD326" s="234"/>
      <c r="AE326" s="234"/>
      <c r="AF326" s="234"/>
      <c r="AG326" s="234"/>
      <c r="AH326" s="543">
        <f t="shared" si="6"/>
        <v>0</v>
      </c>
      <c r="AI326" s="235"/>
      <c r="AJ326" s="234"/>
      <c r="AK326" s="234"/>
      <c r="AL326" s="234"/>
      <c r="AM326" s="234"/>
      <c r="AN326" s="2281">
        <f t="shared" si="7"/>
        <v>0</v>
      </c>
      <c r="AO326" s="234"/>
      <c r="AP326" s="234"/>
      <c r="AQ326" s="234"/>
      <c r="AR326" s="234"/>
      <c r="AS326" s="234"/>
      <c r="AT326" s="234"/>
      <c r="AU326" s="234"/>
      <c r="AV326" s="234"/>
      <c r="AW326" s="235"/>
      <c r="AX326" s="234"/>
      <c r="AY326" s="234"/>
      <c r="AZ326" s="234"/>
      <c r="BA326" s="99"/>
    </row>
    <row r="327" spans="1:53" ht="15.75" hidden="1" customHeight="1" x14ac:dyDescent="0.25">
      <c r="A327" s="2835"/>
      <c r="B327" s="2908"/>
      <c r="C327" s="2886"/>
      <c r="D327" s="2886"/>
      <c r="E327" s="2320" t="s">
        <v>540</v>
      </c>
      <c r="F327" s="2333" t="s">
        <v>539</v>
      </c>
      <c r="G327" s="2335">
        <v>1</v>
      </c>
      <c r="H327" s="293">
        <v>60</v>
      </c>
      <c r="I327" s="292">
        <v>15</v>
      </c>
      <c r="J327" s="104"/>
      <c r="K327" s="102"/>
      <c r="L327" s="102"/>
      <c r="M327" s="102"/>
      <c r="N327" s="101"/>
      <c r="O327" s="101"/>
      <c r="P327" s="101"/>
      <c r="Q327" s="101"/>
      <c r="R327" s="101"/>
      <c r="S327" s="101"/>
      <c r="T327" s="101"/>
      <c r="U327" s="101"/>
      <c r="V327" s="101"/>
      <c r="W327" s="101"/>
      <c r="X327" s="101"/>
      <c r="Y327" s="101"/>
      <c r="Z327" s="268"/>
      <c r="AA327" s="234"/>
      <c r="AB327" s="237"/>
      <c r="AC327" s="236"/>
      <c r="AD327" s="234"/>
      <c r="AE327" s="234"/>
      <c r="AF327" s="234"/>
      <c r="AG327" s="234"/>
      <c r="AH327" s="543">
        <f t="shared" si="6"/>
        <v>0</v>
      </c>
      <c r="AI327" s="235"/>
      <c r="AJ327" s="234"/>
      <c r="AK327" s="234"/>
      <c r="AL327" s="234"/>
      <c r="AM327" s="234"/>
      <c r="AN327" s="2281">
        <f t="shared" si="7"/>
        <v>0</v>
      </c>
      <c r="AO327" s="234"/>
      <c r="AP327" s="234"/>
      <c r="AQ327" s="234"/>
      <c r="AR327" s="234"/>
      <c r="AS327" s="234"/>
      <c r="AT327" s="234"/>
      <c r="AU327" s="234"/>
      <c r="AV327" s="234"/>
      <c r="AW327" s="235"/>
      <c r="AX327" s="234"/>
      <c r="AY327" s="234"/>
      <c r="AZ327" s="234"/>
      <c r="BA327" s="99"/>
    </row>
    <row r="328" spans="1:53" ht="15" hidden="1" customHeight="1" x14ac:dyDescent="0.25">
      <c r="A328" s="2835"/>
      <c r="B328" s="2908"/>
      <c r="C328" s="2886"/>
      <c r="D328" s="2886"/>
      <c r="E328" s="2901" t="s">
        <v>538</v>
      </c>
      <c r="F328" s="2902" t="s">
        <v>537</v>
      </c>
      <c r="G328" s="2902">
        <v>1</v>
      </c>
      <c r="H328" s="2902">
        <v>4</v>
      </c>
      <c r="I328" s="2881">
        <v>1</v>
      </c>
      <c r="J328" s="104"/>
      <c r="K328" s="102"/>
      <c r="L328" s="102"/>
      <c r="M328" s="102"/>
      <c r="N328" s="101"/>
      <c r="O328" s="101"/>
      <c r="P328" s="101"/>
      <c r="Q328" s="101"/>
      <c r="R328" s="101"/>
      <c r="S328" s="101"/>
      <c r="T328" s="101"/>
      <c r="U328" s="101"/>
      <c r="V328" s="101"/>
      <c r="W328" s="101"/>
      <c r="X328" s="101"/>
      <c r="Y328" s="101"/>
      <c r="Z328" s="268"/>
      <c r="AA328" s="234"/>
      <c r="AB328" s="237"/>
      <c r="AC328" s="236"/>
      <c r="AD328" s="234"/>
      <c r="AE328" s="234"/>
      <c r="AF328" s="234"/>
      <c r="AG328" s="234"/>
      <c r="AH328" s="543">
        <f t="shared" si="6"/>
        <v>0</v>
      </c>
      <c r="AI328" s="235"/>
      <c r="AJ328" s="234"/>
      <c r="AK328" s="234"/>
      <c r="AL328" s="234"/>
      <c r="AM328" s="234"/>
      <c r="AN328" s="2281">
        <f t="shared" si="7"/>
        <v>0</v>
      </c>
      <c r="AO328" s="234"/>
      <c r="AP328" s="234"/>
      <c r="AQ328" s="234"/>
      <c r="AR328" s="234"/>
      <c r="AS328" s="234"/>
      <c r="AT328" s="234"/>
      <c r="AU328" s="234"/>
      <c r="AV328" s="234"/>
      <c r="AW328" s="235"/>
      <c r="AX328" s="234"/>
      <c r="AY328" s="234"/>
      <c r="AZ328" s="234"/>
      <c r="BA328" s="99"/>
    </row>
    <row r="329" spans="1:53" ht="15" hidden="1" customHeight="1" x14ac:dyDescent="0.25">
      <c r="A329" s="2835"/>
      <c r="B329" s="2908"/>
      <c r="C329" s="2886"/>
      <c r="D329" s="2886"/>
      <c r="E329" s="2865"/>
      <c r="F329" s="2836"/>
      <c r="G329" s="2836"/>
      <c r="H329" s="2836"/>
      <c r="I329" s="2864"/>
      <c r="J329" s="104"/>
      <c r="K329" s="102"/>
      <c r="L329" s="102"/>
      <c r="M329" s="102"/>
      <c r="N329" s="101"/>
      <c r="O329" s="101"/>
      <c r="P329" s="101"/>
      <c r="Q329" s="101"/>
      <c r="R329" s="101"/>
      <c r="S329" s="101"/>
      <c r="T329" s="101"/>
      <c r="U329" s="101"/>
      <c r="V329" s="101"/>
      <c r="W329" s="101"/>
      <c r="X329" s="101"/>
      <c r="Y329" s="101"/>
      <c r="Z329" s="268"/>
      <c r="AA329" s="234"/>
      <c r="AB329" s="237"/>
      <c r="AC329" s="236"/>
      <c r="AD329" s="234"/>
      <c r="AE329" s="234"/>
      <c r="AF329" s="234"/>
      <c r="AG329" s="234"/>
      <c r="AH329" s="543">
        <f t="shared" si="6"/>
        <v>0</v>
      </c>
      <c r="AI329" s="235"/>
      <c r="AJ329" s="234"/>
      <c r="AK329" s="234"/>
      <c r="AL329" s="234"/>
      <c r="AM329" s="234"/>
      <c r="AN329" s="2281">
        <f t="shared" si="7"/>
        <v>0</v>
      </c>
      <c r="AO329" s="234"/>
      <c r="AP329" s="234"/>
      <c r="AQ329" s="234"/>
      <c r="AR329" s="234"/>
      <c r="AS329" s="234"/>
      <c r="AT329" s="234"/>
      <c r="AU329" s="234"/>
      <c r="AV329" s="234"/>
      <c r="AW329" s="235"/>
      <c r="AX329" s="234"/>
      <c r="AY329" s="234"/>
      <c r="AZ329" s="234"/>
      <c r="BA329" s="99"/>
    </row>
    <row r="330" spans="1:53" ht="15" hidden="1" customHeight="1" x14ac:dyDescent="0.25">
      <c r="A330" s="2835"/>
      <c r="B330" s="2908"/>
      <c r="C330" s="2886"/>
      <c r="D330" s="2886"/>
      <c r="E330" s="2901" t="s">
        <v>536</v>
      </c>
      <c r="F330" s="2919" t="s">
        <v>535</v>
      </c>
      <c r="G330" s="2913">
        <v>0.4</v>
      </c>
      <c r="H330" s="2913">
        <v>0.75</v>
      </c>
      <c r="I330" s="2916">
        <v>0.75</v>
      </c>
      <c r="J330" s="104"/>
      <c r="K330" s="102"/>
      <c r="L330" s="102"/>
      <c r="M330" s="102"/>
      <c r="N330" s="101"/>
      <c r="O330" s="101"/>
      <c r="P330" s="101"/>
      <c r="Q330" s="101"/>
      <c r="R330" s="101"/>
      <c r="S330" s="101"/>
      <c r="T330" s="101"/>
      <c r="U330" s="101"/>
      <c r="V330" s="101"/>
      <c r="W330" s="101"/>
      <c r="X330" s="101"/>
      <c r="Y330" s="101"/>
      <c r="Z330" s="268"/>
      <c r="AA330" s="234"/>
      <c r="AB330" s="237"/>
      <c r="AC330" s="236"/>
      <c r="AD330" s="234"/>
      <c r="AE330" s="234"/>
      <c r="AF330" s="234"/>
      <c r="AG330" s="234"/>
      <c r="AH330" s="543">
        <f t="shared" si="6"/>
        <v>0</v>
      </c>
      <c r="AI330" s="235"/>
      <c r="AJ330" s="234"/>
      <c r="AK330" s="234"/>
      <c r="AL330" s="234"/>
      <c r="AM330" s="234"/>
      <c r="AN330" s="2281">
        <f t="shared" si="7"/>
        <v>0</v>
      </c>
      <c r="AO330" s="234"/>
      <c r="AP330" s="234"/>
      <c r="AQ330" s="234"/>
      <c r="AR330" s="234"/>
      <c r="AS330" s="234"/>
      <c r="AT330" s="234"/>
      <c r="AU330" s="234"/>
      <c r="AV330" s="234"/>
      <c r="AW330" s="235"/>
      <c r="AX330" s="234"/>
      <c r="AY330" s="234"/>
      <c r="AZ330" s="234"/>
      <c r="BA330" s="99"/>
    </row>
    <row r="331" spans="1:53" ht="15" hidden="1" customHeight="1" x14ac:dyDescent="0.25">
      <c r="A331" s="2835"/>
      <c r="B331" s="2908"/>
      <c r="C331" s="2886"/>
      <c r="D331" s="2886"/>
      <c r="E331" s="2917"/>
      <c r="F331" s="2835"/>
      <c r="G331" s="2835"/>
      <c r="H331" s="2835"/>
      <c r="I331" s="2878"/>
      <c r="J331" s="104"/>
      <c r="K331" s="102"/>
      <c r="L331" s="102"/>
      <c r="M331" s="102"/>
      <c r="N331" s="101"/>
      <c r="O331" s="101"/>
      <c r="P331" s="101"/>
      <c r="Q331" s="101"/>
      <c r="R331" s="101"/>
      <c r="S331" s="101"/>
      <c r="T331" s="101"/>
      <c r="U331" s="101"/>
      <c r="V331" s="101"/>
      <c r="W331" s="101"/>
      <c r="X331" s="101"/>
      <c r="Y331" s="101"/>
      <c r="Z331" s="268"/>
      <c r="AA331" s="234"/>
      <c r="AB331" s="237"/>
      <c r="AC331" s="236"/>
      <c r="AD331" s="234"/>
      <c r="AE331" s="234"/>
      <c r="AF331" s="234"/>
      <c r="AG331" s="234"/>
      <c r="AH331" s="543">
        <f t="shared" si="6"/>
        <v>0</v>
      </c>
      <c r="AI331" s="235"/>
      <c r="AJ331" s="234"/>
      <c r="AK331" s="234"/>
      <c r="AL331" s="234"/>
      <c r="AM331" s="234"/>
      <c r="AN331" s="2281">
        <f t="shared" si="7"/>
        <v>0</v>
      </c>
      <c r="AO331" s="234"/>
      <c r="AP331" s="234"/>
      <c r="AQ331" s="234"/>
      <c r="AR331" s="234"/>
      <c r="AS331" s="234"/>
      <c r="AT331" s="234"/>
      <c r="AU331" s="234"/>
      <c r="AV331" s="234"/>
      <c r="AW331" s="235"/>
      <c r="AX331" s="234"/>
      <c r="AY331" s="234"/>
      <c r="AZ331" s="234"/>
      <c r="BA331" s="99"/>
    </row>
    <row r="332" spans="1:53" ht="15" hidden="1" customHeight="1" x14ac:dyDescent="0.25">
      <c r="A332" s="2835"/>
      <c r="B332" s="2908"/>
      <c r="C332" s="2886"/>
      <c r="D332" s="2886"/>
      <c r="E332" s="2917"/>
      <c r="F332" s="2835"/>
      <c r="G332" s="2835"/>
      <c r="H332" s="2835"/>
      <c r="I332" s="2878"/>
      <c r="J332" s="104"/>
      <c r="K332" s="102"/>
      <c r="L332" s="102"/>
      <c r="M332" s="102"/>
      <c r="N332" s="101"/>
      <c r="O332" s="101"/>
      <c r="P332" s="101"/>
      <c r="Q332" s="101"/>
      <c r="R332" s="101"/>
      <c r="S332" s="101"/>
      <c r="T332" s="101"/>
      <c r="U332" s="101"/>
      <c r="V332" s="101"/>
      <c r="W332" s="101"/>
      <c r="X332" s="101"/>
      <c r="Y332" s="101"/>
      <c r="Z332" s="268"/>
      <c r="AA332" s="234"/>
      <c r="AB332" s="237"/>
      <c r="AC332" s="236"/>
      <c r="AD332" s="234"/>
      <c r="AE332" s="234"/>
      <c r="AF332" s="234"/>
      <c r="AG332" s="234"/>
      <c r="AH332" s="543">
        <f t="shared" si="6"/>
        <v>0</v>
      </c>
      <c r="AI332" s="235"/>
      <c r="AJ332" s="234"/>
      <c r="AK332" s="234"/>
      <c r="AL332" s="234"/>
      <c r="AM332" s="234"/>
      <c r="AN332" s="2281">
        <f t="shared" si="7"/>
        <v>0</v>
      </c>
      <c r="AO332" s="234"/>
      <c r="AP332" s="234"/>
      <c r="AQ332" s="234"/>
      <c r="AR332" s="234"/>
      <c r="AS332" s="234"/>
      <c r="AT332" s="234"/>
      <c r="AU332" s="234"/>
      <c r="AV332" s="234"/>
      <c r="AW332" s="235"/>
      <c r="AX332" s="234"/>
      <c r="AY332" s="234"/>
      <c r="AZ332" s="234"/>
      <c r="BA332" s="99"/>
    </row>
    <row r="333" spans="1:53" ht="15.75" hidden="1" customHeight="1" x14ac:dyDescent="0.25">
      <c r="A333" s="2835"/>
      <c r="B333" s="2908"/>
      <c r="C333" s="2886"/>
      <c r="D333" s="2886"/>
      <c r="E333" s="2918"/>
      <c r="F333" s="2914"/>
      <c r="G333" s="2914"/>
      <c r="H333" s="2914"/>
      <c r="I333" s="2864"/>
      <c r="J333" s="104"/>
      <c r="K333" s="102"/>
      <c r="L333" s="102"/>
      <c r="M333" s="102"/>
      <c r="N333" s="101"/>
      <c r="O333" s="101"/>
      <c r="P333" s="101"/>
      <c r="Q333" s="101"/>
      <c r="R333" s="101"/>
      <c r="S333" s="101"/>
      <c r="T333" s="101"/>
      <c r="U333" s="101"/>
      <c r="V333" s="101"/>
      <c r="W333" s="101"/>
      <c r="X333" s="101"/>
      <c r="Y333" s="101"/>
      <c r="Z333" s="268"/>
      <c r="AA333" s="234"/>
      <c r="AB333" s="237"/>
      <c r="AC333" s="236"/>
      <c r="AD333" s="234"/>
      <c r="AE333" s="234"/>
      <c r="AF333" s="234"/>
      <c r="AG333" s="234"/>
      <c r="AH333" s="543">
        <f t="shared" si="6"/>
        <v>0</v>
      </c>
      <c r="AI333" s="235"/>
      <c r="AJ333" s="234"/>
      <c r="AK333" s="234"/>
      <c r="AL333" s="234"/>
      <c r="AM333" s="234"/>
      <c r="AN333" s="2281">
        <f t="shared" si="7"/>
        <v>0</v>
      </c>
      <c r="AO333" s="234"/>
      <c r="AP333" s="234"/>
      <c r="AQ333" s="234"/>
      <c r="AR333" s="234"/>
      <c r="AS333" s="234"/>
      <c r="AT333" s="234"/>
      <c r="AU333" s="234"/>
      <c r="AV333" s="234"/>
      <c r="AW333" s="235"/>
      <c r="AX333" s="234"/>
      <c r="AY333" s="234"/>
      <c r="AZ333" s="234"/>
      <c r="BA333" s="99"/>
    </row>
    <row r="334" spans="1:53" ht="15.75" hidden="1" customHeight="1" x14ac:dyDescent="0.25">
      <c r="A334" s="2835"/>
      <c r="B334" s="2908"/>
      <c r="C334" s="2886"/>
      <c r="D334" s="2886"/>
      <c r="E334" s="283" t="s">
        <v>534</v>
      </c>
      <c r="F334" s="286" t="s">
        <v>51</v>
      </c>
      <c r="G334" s="286" t="s">
        <v>124</v>
      </c>
      <c r="H334" s="286">
        <v>60</v>
      </c>
      <c r="I334" s="282">
        <v>15</v>
      </c>
      <c r="J334" s="171"/>
      <c r="K334" s="102"/>
      <c r="L334" s="102"/>
      <c r="M334" s="102"/>
      <c r="N334" s="101"/>
      <c r="O334" s="101"/>
      <c r="P334" s="101"/>
      <c r="Q334" s="101"/>
      <c r="R334" s="101"/>
      <c r="S334" s="101"/>
      <c r="T334" s="101"/>
      <c r="U334" s="101"/>
      <c r="V334" s="101"/>
      <c r="W334" s="101"/>
      <c r="X334" s="101"/>
      <c r="Y334" s="101"/>
      <c r="Z334" s="268"/>
      <c r="AA334" s="234"/>
      <c r="AB334" s="237"/>
      <c r="AC334" s="236"/>
      <c r="AD334" s="234"/>
      <c r="AE334" s="234"/>
      <c r="AF334" s="234"/>
      <c r="AG334" s="234"/>
      <c r="AH334" s="543">
        <f t="shared" si="6"/>
        <v>0</v>
      </c>
      <c r="AI334" s="235"/>
      <c r="AJ334" s="234"/>
      <c r="AK334" s="234"/>
      <c r="AL334" s="234"/>
      <c r="AM334" s="234"/>
      <c r="AN334" s="2281">
        <f t="shared" si="7"/>
        <v>0</v>
      </c>
      <c r="AO334" s="234"/>
      <c r="AP334" s="234"/>
      <c r="AQ334" s="234"/>
      <c r="AR334" s="234"/>
      <c r="AS334" s="234"/>
      <c r="AT334" s="234"/>
      <c r="AU334" s="234"/>
      <c r="AV334" s="234"/>
      <c r="AW334" s="235"/>
      <c r="AX334" s="234"/>
      <c r="AY334" s="234"/>
      <c r="AZ334" s="234"/>
      <c r="BA334" s="99"/>
    </row>
    <row r="335" spans="1:53" ht="15.75" hidden="1" customHeight="1" x14ac:dyDescent="0.25">
      <c r="A335" s="2835"/>
      <c r="B335" s="2908"/>
      <c r="C335" s="2886"/>
      <c r="D335" s="2886"/>
      <c r="E335" s="283" t="s">
        <v>533</v>
      </c>
      <c r="F335" s="171" t="s">
        <v>227</v>
      </c>
      <c r="G335" s="171" t="s">
        <v>124</v>
      </c>
      <c r="H335" s="291">
        <v>1</v>
      </c>
      <c r="I335" s="290">
        <v>0.6</v>
      </c>
      <c r="J335" s="171"/>
      <c r="K335" s="102"/>
      <c r="L335" s="102"/>
      <c r="M335" s="102"/>
      <c r="N335" s="101"/>
      <c r="O335" s="101"/>
      <c r="P335" s="101"/>
      <c r="Q335" s="101"/>
      <c r="R335" s="101"/>
      <c r="S335" s="101"/>
      <c r="T335" s="101"/>
      <c r="U335" s="101"/>
      <c r="V335" s="101"/>
      <c r="W335" s="101"/>
      <c r="X335" s="101"/>
      <c r="Y335" s="101"/>
      <c r="Z335" s="268"/>
      <c r="AA335" s="234"/>
      <c r="AB335" s="237"/>
      <c r="AC335" s="236"/>
      <c r="AD335" s="234"/>
      <c r="AE335" s="234"/>
      <c r="AF335" s="234"/>
      <c r="AG335" s="234"/>
      <c r="AH335" s="543">
        <f t="shared" si="6"/>
        <v>0</v>
      </c>
      <c r="AI335" s="235"/>
      <c r="AJ335" s="234"/>
      <c r="AK335" s="234"/>
      <c r="AL335" s="234"/>
      <c r="AM335" s="234"/>
      <c r="AN335" s="2281">
        <f t="shared" si="7"/>
        <v>0</v>
      </c>
      <c r="AO335" s="234"/>
      <c r="AP335" s="234"/>
      <c r="AQ335" s="234"/>
      <c r="AR335" s="234"/>
      <c r="AS335" s="234"/>
      <c r="AT335" s="234"/>
      <c r="AU335" s="234"/>
      <c r="AV335" s="234"/>
      <c r="AW335" s="235"/>
      <c r="AX335" s="234"/>
      <c r="AY335" s="234"/>
      <c r="AZ335" s="234"/>
      <c r="BA335" s="99"/>
    </row>
    <row r="336" spans="1:53" ht="15.75" hidden="1" customHeight="1" x14ac:dyDescent="0.25">
      <c r="A336" s="2835"/>
      <c r="B336" s="2908"/>
      <c r="C336" s="2886"/>
      <c r="D336" s="2886"/>
      <c r="E336" s="283" t="s">
        <v>532</v>
      </c>
      <c r="F336" s="171" t="s">
        <v>531</v>
      </c>
      <c r="G336" s="171" t="s">
        <v>124</v>
      </c>
      <c r="H336" s="171">
        <v>4000</v>
      </c>
      <c r="I336" s="282">
        <v>1000</v>
      </c>
      <c r="J336" s="171"/>
      <c r="K336" s="102"/>
      <c r="L336" s="102"/>
      <c r="M336" s="102"/>
      <c r="N336" s="101"/>
      <c r="O336" s="101"/>
      <c r="P336" s="101"/>
      <c r="Q336" s="101"/>
      <c r="R336" s="101"/>
      <c r="S336" s="101"/>
      <c r="T336" s="101"/>
      <c r="U336" s="101"/>
      <c r="V336" s="101"/>
      <c r="W336" s="101"/>
      <c r="X336" s="101"/>
      <c r="Y336" s="101"/>
      <c r="Z336" s="268"/>
      <c r="AA336" s="234"/>
      <c r="AB336" s="237"/>
      <c r="AC336" s="236"/>
      <c r="AD336" s="234"/>
      <c r="AE336" s="234"/>
      <c r="AF336" s="234"/>
      <c r="AG336" s="234"/>
      <c r="AH336" s="543">
        <f t="shared" si="6"/>
        <v>0</v>
      </c>
      <c r="AI336" s="235"/>
      <c r="AJ336" s="234"/>
      <c r="AK336" s="234"/>
      <c r="AL336" s="234"/>
      <c r="AM336" s="234"/>
      <c r="AN336" s="2281">
        <f t="shared" si="7"/>
        <v>0</v>
      </c>
      <c r="AO336" s="234"/>
      <c r="AP336" s="234"/>
      <c r="AQ336" s="234"/>
      <c r="AR336" s="234"/>
      <c r="AS336" s="234"/>
      <c r="AT336" s="234"/>
      <c r="AU336" s="234"/>
      <c r="AV336" s="234"/>
      <c r="AW336" s="235"/>
      <c r="AX336" s="234"/>
      <c r="AY336" s="234"/>
      <c r="AZ336" s="234"/>
      <c r="BA336" s="99"/>
    </row>
    <row r="337" spans="1:53" ht="15.75" hidden="1" customHeight="1" x14ac:dyDescent="0.25">
      <c r="A337" s="2835"/>
      <c r="B337" s="2908"/>
      <c r="C337" s="2886"/>
      <c r="D337" s="2886"/>
      <c r="E337" s="283" t="s">
        <v>530</v>
      </c>
      <c r="F337" s="286" t="s">
        <v>227</v>
      </c>
      <c r="G337" s="289">
        <v>0.25</v>
      </c>
      <c r="H337" s="289">
        <v>0.6</v>
      </c>
      <c r="I337" s="288">
        <f>0.35/4</f>
        <v>8.7499999999999994E-2</v>
      </c>
      <c r="J337" s="171"/>
      <c r="K337" s="102"/>
      <c r="L337" s="102"/>
      <c r="M337" s="102"/>
      <c r="N337" s="101"/>
      <c r="O337" s="101"/>
      <c r="P337" s="101"/>
      <c r="Q337" s="101"/>
      <c r="R337" s="101"/>
      <c r="S337" s="101"/>
      <c r="T337" s="101"/>
      <c r="U337" s="101"/>
      <c r="V337" s="101"/>
      <c r="W337" s="101"/>
      <c r="X337" s="101"/>
      <c r="Y337" s="101"/>
      <c r="Z337" s="268"/>
      <c r="AA337" s="234"/>
      <c r="AB337" s="237"/>
      <c r="AC337" s="236"/>
      <c r="AD337" s="234"/>
      <c r="AE337" s="234"/>
      <c r="AF337" s="234"/>
      <c r="AG337" s="234"/>
      <c r="AH337" s="543">
        <f t="shared" si="6"/>
        <v>0</v>
      </c>
      <c r="AI337" s="235"/>
      <c r="AJ337" s="234"/>
      <c r="AK337" s="234"/>
      <c r="AL337" s="234"/>
      <c r="AM337" s="234"/>
      <c r="AN337" s="2281">
        <f t="shared" si="7"/>
        <v>0</v>
      </c>
      <c r="AO337" s="234"/>
      <c r="AP337" s="234"/>
      <c r="AQ337" s="234"/>
      <c r="AR337" s="234"/>
      <c r="AS337" s="234"/>
      <c r="AT337" s="234"/>
      <c r="AU337" s="234"/>
      <c r="AV337" s="234"/>
      <c r="AW337" s="235"/>
      <c r="AX337" s="234"/>
      <c r="AY337" s="234"/>
      <c r="AZ337" s="234"/>
      <c r="BA337" s="99"/>
    </row>
    <row r="338" spans="1:53" ht="15.75" hidden="1" customHeight="1" x14ac:dyDescent="0.25">
      <c r="A338" s="2835"/>
      <c r="B338" s="2908"/>
      <c r="C338" s="2886"/>
      <c r="D338" s="2886"/>
      <c r="E338" s="283" t="s">
        <v>529</v>
      </c>
      <c r="F338" s="171" t="s">
        <v>51</v>
      </c>
      <c r="G338" s="171" t="s">
        <v>124</v>
      </c>
      <c r="H338" s="171">
        <v>24</v>
      </c>
      <c r="I338" s="282">
        <v>6</v>
      </c>
      <c r="J338" s="171"/>
      <c r="K338" s="102"/>
      <c r="L338" s="102"/>
      <c r="M338" s="102"/>
      <c r="N338" s="101"/>
      <c r="O338" s="101"/>
      <c r="P338" s="101"/>
      <c r="Q338" s="101"/>
      <c r="R338" s="101"/>
      <c r="S338" s="101"/>
      <c r="T338" s="101"/>
      <c r="U338" s="101"/>
      <c r="V338" s="101"/>
      <c r="W338" s="101"/>
      <c r="X338" s="101"/>
      <c r="Y338" s="101"/>
      <c r="Z338" s="268"/>
      <c r="AA338" s="234"/>
      <c r="AB338" s="237"/>
      <c r="AC338" s="236"/>
      <c r="AD338" s="234"/>
      <c r="AE338" s="234"/>
      <c r="AF338" s="234"/>
      <c r="AG338" s="234"/>
      <c r="AH338" s="543">
        <f t="shared" si="6"/>
        <v>0</v>
      </c>
      <c r="AI338" s="235"/>
      <c r="AJ338" s="234"/>
      <c r="AK338" s="234"/>
      <c r="AL338" s="234"/>
      <c r="AM338" s="234"/>
      <c r="AN338" s="2281">
        <f t="shared" si="7"/>
        <v>0</v>
      </c>
      <c r="AO338" s="234"/>
      <c r="AP338" s="234"/>
      <c r="AQ338" s="234"/>
      <c r="AR338" s="234"/>
      <c r="AS338" s="234"/>
      <c r="AT338" s="234"/>
      <c r="AU338" s="234"/>
      <c r="AV338" s="234"/>
      <c r="AW338" s="235"/>
      <c r="AX338" s="234"/>
      <c r="AY338" s="234"/>
      <c r="AZ338" s="234"/>
      <c r="BA338" s="99"/>
    </row>
    <row r="339" spans="1:53" ht="15.75" hidden="1" customHeight="1" x14ac:dyDescent="0.25">
      <c r="A339" s="2835"/>
      <c r="B339" s="2908"/>
      <c r="C339" s="2886"/>
      <c r="D339" s="2886"/>
      <c r="E339" s="283" t="s">
        <v>528</v>
      </c>
      <c r="F339" s="171" t="s">
        <v>526</v>
      </c>
      <c r="G339" s="171" t="s">
        <v>124</v>
      </c>
      <c r="H339" s="287">
        <v>7500</v>
      </c>
      <c r="I339" s="282">
        <v>120</v>
      </c>
      <c r="J339" s="171"/>
      <c r="K339" s="102"/>
      <c r="L339" s="102"/>
      <c r="M339" s="102"/>
      <c r="N339" s="101"/>
      <c r="O339" s="101"/>
      <c r="P339" s="101"/>
      <c r="Q339" s="101"/>
      <c r="R339" s="101"/>
      <c r="S339" s="101"/>
      <c r="T339" s="101"/>
      <c r="U339" s="101"/>
      <c r="V339" s="101"/>
      <c r="W339" s="101"/>
      <c r="X339" s="101"/>
      <c r="Y339" s="101"/>
      <c r="Z339" s="268"/>
      <c r="AA339" s="234"/>
      <c r="AB339" s="237"/>
      <c r="AC339" s="236"/>
      <c r="AD339" s="234"/>
      <c r="AE339" s="234"/>
      <c r="AF339" s="234"/>
      <c r="AG339" s="234"/>
      <c r="AH339" s="543">
        <f t="shared" si="6"/>
        <v>0</v>
      </c>
      <c r="AI339" s="235"/>
      <c r="AJ339" s="234"/>
      <c r="AK339" s="234"/>
      <c r="AL339" s="234"/>
      <c r="AM339" s="234"/>
      <c r="AN339" s="2281">
        <f t="shared" si="7"/>
        <v>0</v>
      </c>
      <c r="AO339" s="234"/>
      <c r="AP339" s="234"/>
      <c r="AQ339" s="234"/>
      <c r="AR339" s="234"/>
      <c r="AS339" s="234"/>
      <c r="AT339" s="234"/>
      <c r="AU339" s="234"/>
      <c r="AV339" s="234"/>
      <c r="AW339" s="235"/>
      <c r="AX339" s="234"/>
      <c r="AY339" s="234"/>
      <c r="AZ339" s="234"/>
      <c r="BA339" s="99"/>
    </row>
    <row r="340" spans="1:53" ht="15.75" hidden="1" customHeight="1" x14ac:dyDescent="0.25">
      <c r="A340" s="2835"/>
      <c r="B340" s="2908"/>
      <c r="C340" s="2886"/>
      <c r="D340" s="2886"/>
      <c r="E340" s="283" t="s">
        <v>527</v>
      </c>
      <c r="F340" s="171" t="s">
        <v>526</v>
      </c>
      <c r="G340" s="171" t="s">
        <v>124</v>
      </c>
      <c r="H340" s="287">
        <v>3000</v>
      </c>
      <c r="I340" s="282">
        <v>120</v>
      </c>
      <c r="J340" s="171"/>
      <c r="K340" s="102"/>
      <c r="L340" s="102"/>
      <c r="M340" s="102"/>
      <c r="N340" s="101"/>
      <c r="O340" s="101"/>
      <c r="P340" s="101"/>
      <c r="Q340" s="101"/>
      <c r="R340" s="101"/>
      <c r="S340" s="101"/>
      <c r="T340" s="101"/>
      <c r="U340" s="101"/>
      <c r="V340" s="101"/>
      <c r="W340" s="101"/>
      <c r="X340" s="101"/>
      <c r="Y340" s="101"/>
      <c r="Z340" s="268"/>
      <c r="AA340" s="234"/>
      <c r="AB340" s="237"/>
      <c r="AC340" s="236"/>
      <c r="AD340" s="234"/>
      <c r="AE340" s="234"/>
      <c r="AF340" s="234"/>
      <c r="AG340" s="234"/>
      <c r="AH340" s="543">
        <f t="shared" si="6"/>
        <v>0</v>
      </c>
      <c r="AI340" s="235"/>
      <c r="AJ340" s="234"/>
      <c r="AK340" s="234"/>
      <c r="AL340" s="234"/>
      <c r="AM340" s="234"/>
      <c r="AN340" s="2281">
        <f t="shared" si="7"/>
        <v>0</v>
      </c>
      <c r="AO340" s="234"/>
      <c r="AP340" s="234"/>
      <c r="AQ340" s="234"/>
      <c r="AR340" s="234"/>
      <c r="AS340" s="234"/>
      <c r="AT340" s="234"/>
      <c r="AU340" s="234"/>
      <c r="AV340" s="234"/>
      <c r="AW340" s="235"/>
      <c r="AX340" s="234"/>
      <c r="AY340" s="234"/>
      <c r="AZ340" s="234"/>
      <c r="BA340" s="99"/>
    </row>
    <row r="341" spans="1:53" ht="25.5" hidden="1" customHeight="1" x14ac:dyDescent="0.25">
      <c r="A341" s="2835"/>
      <c r="B341" s="2908"/>
      <c r="C341" s="2886"/>
      <c r="D341" s="2886"/>
      <c r="E341" s="283" t="s">
        <v>525</v>
      </c>
      <c r="F341" s="286" t="s">
        <v>103</v>
      </c>
      <c r="G341" s="286">
        <v>552</v>
      </c>
      <c r="H341" s="286">
        <v>652</v>
      </c>
      <c r="I341" s="282">
        <v>25</v>
      </c>
      <c r="J341" s="171"/>
      <c r="K341" s="102"/>
      <c r="L341" s="102"/>
      <c r="M341" s="102"/>
      <c r="N341" s="101"/>
      <c r="O341" s="101"/>
      <c r="P341" s="101"/>
      <c r="Q341" s="101"/>
      <c r="R341" s="101"/>
      <c r="S341" s="101"/>
      <c r="T341" s="101"/>
      <c r="U341" s="101"/>
      <c r="V341" s="101"/>
      <c r="W341" s="101"/>
      <c r="X341" s="101"/>
      <c r="Y341" s="101"/>
      <c r="Z341" s="268"/>
      <c r="AA341" s="234"/>
      <c r="AB341" s="237"/>
      <c r="AC341" s="236"/>
      <c r="AD341" s="234"/>
      <c r="AE341" s="234"/>
      <c r="AF341" s="234"/>
      <c r="AG341" s="234"/>
      <c r="AH341" s="543">
        <f t="shared" si="6"/>
        <v>0</v>
      </c>
      <c r="AI341" s="235"/>
      <c r="AJ341" s="234"/>
      <c r="AK341" s="234"/>
      <c r="AL341" s="234"/>
      <c r="AM341" s="234"/>
      <c r="AN341" s="2281">
        <f t="shared" si="7"/>
        <v>0</v>
      </c>
      <c r="AO341" s="234"/>
      <c r="AP341" s="234"/>
      <c r="AQ341" s="234"/>
      <c r="AR341" s="234"/>
      <c r="AS341" s="234"/>
      <c r="AT341" s="234"/>
      <c r="AU341" s="234"/>
      <c r="AV341" s="234"/>
      <c r="AW341" s="235"/>
      <c r="AX341" s="234"/>
      <c r="AY341" s="234"/>
      <c r="AZ341" s="234"/>
      <c r="BA341" s="99"/>
    </row>
    <row r="342" spans="1:53" ht="15.75" hidden="1" customHeight="1" x14ac:dyDescent="0.25">
      <c r="A342" s="2835"/>
      <c r="B342" s="2908"/>
      <c r="C342" s="2886"/>
      <c r="D342" s="2886"/>
      <c r="E342" s="283" t="s">
        <v>524</v>
      </c>
      <c r="F342" s="171" t="s">
        <v>51</v>
      </c>
      <c r="G342" s="171" t="s">
        <v>124</v>
      </c>
      <c r="H342" s="171">
        <v>400</v>
      </c>
      <c r="I342" s="282">
        <v>100</v>
      </c>
      <c r="J342" s="171"/>
      <c r="K342" s="102"/>
      <c r="L342" s="102"/>
      <c r="M342" s="102"/>
      <c r="N342" s="101"/>
      <c r="O342" s="101"/>
      <c r="P342" s="101"/>
      <c r="Q342" s="101"/>
      <c r="R342" s="101"/>
      <c r="S342" s="101"/>
      <c r="T342" s="101"/>
      <c r="U342" s="101"/>
      <c r="V342" s="101"/>
      <c r="W342" s="101"/>
      <c r="X342" s="101"/>
      <c r="Y342" s="101"/>
      <c r="Z342" s="268"/>
      <c r="AA342" s="234"/>
      <c r="AB342" s="237"/>
      <c r="AC342" s="236"/>
      <c r="AD342" s="234"/>
      <c r="AE342" s="234"/>
      <c r="AF342" s="234"/>
      <c r="AG342" s="234"/>
      <c r="AH342" s="543">
        <f t="shared" si="6"/>
        <v>0</v>
      </c>
      <c r="AI342" s="235"/>
      <c r="AJ342" s="234"/>
      <c r="AK342" s="234"/>
      <c r="AL342" s="234"/>
      <c r="AM342" s="234"/>
      <c r="AN342" s="2281">
        <f t="shared" si="7"/>
        <v>0</v>
      </c>
      <c r="AO342" s="234"/>
      <c r="AP342" s="234"/>
      <c r="AQ342" s="234"/>
      <c r="AR342" s="234"/>
      <c r="AS342" s="234"/>
      <c r="AT342" s="234"/>
      <c r="AU342" s="234"/>
      <c r="AV342" s="234"/>
      <c r="AW342" s="235"/>
      <c r="AX342" s="234"/>
      <c r="AY342" s="234"/>
      <c r="AZ342" s="234"/>
      <c r="BA342" s="99"/>
    </row>
    <row r="343" spans="1:53" ht="15.75" hidden="1" customHeight="1" x14ac:dyDescent="0.25">
      <c r="A343" s="2835"/>
      <c r="B343" s="2908"/>
      <c r="C343" s="2886"/>
      <c r="D343" s="2886"/>
      <c r="E343" s="283" t="s">
        <v>523</v>
      </c>
      <c r="F343" s="286" t="s">
        <v>103</v>
      </c>
      <c r="G343" s="286">
        <v>0</v>
      </c>
      <c r="H343" s="285">
        <v>1</v>
      </c>
      <c r="I343" s="282"/>
      <c r="J343" s="171"/>
      <c r="K343" s="102"/>
      <c r="L343" s="102"/>
      <c r="M343" s="102"/>
      <c r="N343" s="101"/>
      <c r="O343" s="101"/>
      <c r="P343" s="101"/>
      <c r="Q343" s="101"/>
      <c r="R343" s="101"/>
      <c r="S343" s="101"/>
      <c r="T343" s="101"/>
      <c r="U343" s="101"/>
      <c r="V343" s="101"/>
      <c r="W343" s="101"/>
      <c r="X343" s="101"/>
      <c r="Y343" s="101"/>
      <c r="Z343" s="268"/>
      <c r="AA343" s="234"/>
      <c r="AB343" s="237"/>
      <c r="AC343" s="236"/>
      <c r="AD343" s="234"/>
      <c r="AE343" s="234"/>
      <c r="AF343" s="234"/>
      <c r="AG343" s="234"/>
      <c r="AH343" s="543">
        <f t="shared" si="6"/>
        <v>0</v>
      </c>
      <c r="AI343" s="235"/>
      <c r="AJ343" s="234"/>
      <c r="AK343" s="234"/>
      <c r="AL343" s="234"/>
      <c r="AM343" s="234"/>
      <c r="AN343" s="2281">
        <f t="shared" si="7"/>
        <v>0</v>
      </c>
      <c r="AO343" s="234"/>
      <c r="AP343" s="234"/>
      <c r="AQ343" s="234"/>
      <c r="AR343" s="234"/>
      <c r="AS343" s="234"/>
      <c r="AT343" s="234"/>
      <c r="AU343" s="234"/>
      <c r="AV343" s="234"/>
      <c r="AW343" s="235"/>
      <c r="AX343" s="234"/>
      <c r="AY343" s="234"/>
      <c r="AZ343" s="234"/>
      <c r="BA343" s="99"/>
    </row>
    <row r="344" spans="1:53" ht="15.75" hidden="1" customHeight="1" x14ac:dyDescent="0.25">
      <c r="A344" s="2835"/>
      <c r="B344" s="2908"/>
      <c r="C344" s="2886"/>
      <c r="D344" s="2886"/>
      <c r="E344" s="283" t="s">
        <v>522</v>
      </c>
      <c r="F344" s="171" t="s">
        <v>521</v>
      </c>
      <c r="G344" s="171">
        <v>2</v>
      </c>
      <c r="H344" s="284">
        <v>9</v>
      </c>
      <c r="I344" s="282">
        <v>1</v>
      </c>
      <c r="J344" s="171"/>
      <c r="K344" s="102"/>
      <c r="L344" s="102"/>
      <c r="M344" s="102"/>
      <c r="N344" s="101"/>
      <c r="O344" s="101"/>
      <c r="P344" s="101"/>
      <c r="Q344" s="101"/>
      <c r="R344" s="101"/>
      <c r="S344" s="101"/>
      <c r="T344" s="101"/>
      <c r="U344" s="101"/>
      <c r="V344" s="101"/>
      <c r="W344" s="101"/>
      <c r="X344" s="101"/>
      <c r="Y344" s="101"/>
      <c r="Z344" s="268"/>
      <c r="AA344" s="234"/>
      <c r="AB344" s="237"/>
      <c r="AC344" s="236"/>
      <c r="AD344" s="234"/>
      <c r="AE344" s="234"/>
      <c r="AF344" s="234"/>
      <c r="AG344" s="234"/>
      <c r="AH344" s="543">
        <f t="shared" si="6"/>
        <v>0</v>
      </c>
      <c r="AI344" s="235"/>
      <c r="AJ344" s="234"/>
      <c r="AK344" s="234"/>
      <c r="AL344" s="234"/>
      <c r="AM344" s="234"/>
      <c r="AN344" s="2281">
        <f t="shared" si="7"/>
        <v>0</v>
      </c>
      <c r="AO344" s="234"/>
      <c r="AP344" s="234"/>
      <c r="AQ344" s="234"/>
      <c r="AR344" s="234"/>
      <c r="AS344" s="234"/>
      <c r="AT344" s="234"/>
      <c r="AU344" s="234"/>
      <c r="AV344" s="234"/>
      <c r="AW344" s="235"/>
      <c r="AX344" s="234"/>
      <c r="AY344" s="234"/>
      <c r="AZ344" s="234"/>
      <c r="BA344" s="99"/>
    </row>
    <row r="345" spans="1:53" ht="15.75" hidden="1" customHeight="1" x14ac:dyDescent="0.25">
      <c r="A345" s="2835"/>
      <c r="B345" s="2908"/>
      <c r="C345" s="2886"/>
      <c r="D345" s="2886"/>
      <c r="E345" s="283" t="s">
        <v>520</v>
      </c>
      <c r="F345" s="171" t="s">
        <v>51</v>
      </c>
      <c r="G345" s="171" t="s">
        <v>124</v>
      </c>
      <c r="H345" s="171">
        <v>190000</v>
      </c>
      <c r="I345" s="282">
        <v>47500</v>
      </c>
      <c r="J345" s="171"/>
      <c r="K345" s="102"/>
      <c r="L345" s="102"/>
      <c r="M345" s="102"/>
      <c r="N345" s="101"/>
      <c r="O345" s="101"/>
      <c r="P345" s="101"/>
      <c r="Q345" s="101"/>
      <c r="R345" s="101"/>
      <c r="S345" s="101"/>
      <c r="T345" s="101"/>
      <c r="U345" s="101"/>
      <c r="V345" s="101"/>
      <c r="W345" s="101"/>
      <c r="X345" s="101"/>
      <c r="Y345" s="101"/>
      <c r="Z345" s="268"/>
      <c r="AA345" s="234"/>
      <c r="AB345" s="237"/>
      <c r="AC345" s="236"/>
      <c r="AD345" s="234"/>
      <c r="AE345" s="234"/>
      <c r="AF345" s="234"/>
      <c r="AG345" s="234"/>
      <c r="AH345" s="543">
        <f t="shared" si="6"/>
        <v>0</v>
      </c>
      <c r="AI345" s="235"/>
      <c r="AJ345" s="234"/>
      <c r="AK345" s="234"/>
      <c r="AL345" s="234"/>
      <c r="AM345" s="234"/>
      <c r="AN345" s="2281">
        <f t="shared" si="7"/>
        <v>0</v>
      </c>
      <c r="AO345" s="234"/>
      <c r="AP345" s="234"/>
      <c r="AQ345" s="234"/>
      <c r="AR345" s="234"/>
      <c r="AS345" s="234"/>
      <c r="AT345" s="234"/>
      <c r="AU345" s="234"/>
      <c r="AV345" s="234"/>
      <c r="AW345" s="235"/>
      <c r="AX345" s="234"/>
      <c r="AY345" s="234"/>
      <c r="AZ345" s="234"/>
      <c r="BA345" s="99"/>
    </row>
    <row r="346" spans="1:53" ht="15.75" hidden="1" customHeight="1" x14ac:dyDescent="0.25">
      <c r="A346" s="2835"/>
      <c r="B346" s="2908"/>
      <c r="C346" s="2886"/>
      <c r="D346" s="2886"/>
      <c r="E346" s="283" t="s">
        <v>519</v>
      </c>
      <c r="F346" s="171" t="s">
        <v>51</v>
      </c>
      <c r="G346" s="171" t="s">
        <v>124</v>
      </c>
      <c r="H346" s="171">
        <v>10000</v>
      </c>
      <c r="I346" s="282">
        <v>2500</v>
      </c>
      <c r="J346" s="171"/>
      <c r="K346" s="102"/>
      <c r="L346" s="102"/>
      <c r="M346" s="102"/>
      <c r="N346" s="101"/>
      <c r="O346" s="101"/>
      <c r="P346" s="101"/>
      <c r="Q346" s="101"/>
      <c r="R346" s="101"/>
      <c r="S346" s="101"/>
      <c r="T346" s="101"/>
      <c r="U346" s="101"/>
      <c r="V346" s="101"/>
      <c r="W346" s="101"/>
      <c r="X346" s="101"/>
      <c r="Y346" s="101"/>
      <c r="Z346" s="268"/>
      <c r="AA346" s="234"/>
      <c r="AB346" s="237"/>
      <c r="AC346" s="236"/>
      <c r="AD346" s="234"/>
      <c r="AE346" s="234"/>
      <c r="AF346" s="234"/>
      <c r="AG346" s="234"/>
      <c r="AH346" s="543">
        <f t="shared" si="6"/>
        <v>0</v>
      </c>
      <c r="AI346" s="235"/>
      <c r="AJ346" s="234"/>
      <c r="AK346" s="234"/>
      <c r="AL346" s="234"/>
      <c r="AM346" s="234"/>
      <c r="AN346" s="2281">
        <f t="shared" si="7"/>
        <v>0</v>
      </c>
      <c r="AO346" s="234"/>
      <c r="AP346" s="234"/>
      <c r="AQ346" s="234"/>
      <c r="AR346" s="234"/>
      <c r="AS346" s="234"/>
      <c r="AT346" s="234"/>
      <c r="AU346" s="234"/>
      <c r="AV346" s="234"/>
      <c r="AW346" s="235"/>
      <c r="AX346" s="234"/>
      <c r="AY346" s="234"/>
      <c r="AZ346" s="234"/>
      <c r="BA346" s="99"/>
    </row>
    <row r="347" spans="1:53" ht="15.75" hidden="1" customHeight="1" x14ac:dyDescent="0.25">
      <c r="A347" s="2835"/>
      <c r="B347" s="2908"/>
      <c r="C347" s="2886"/>
      <c r="D347" s="2886"/>
      <c r="E347" s="281" t="s">
        <v>518</v>
      </c>
      <c r="F347" s="280" t="s">
        <v>227</v>
      </c>
      <c r="G347" s="279">
        <v>0.1</v>
      </c>
      <c r="H347" s="279">
        <v>0.4</v>
      </c>
      <c r="I347" s="278">
        <v>0.05</v>
      </c>
      <c r="J347" s="171"/>
      <c r="K347" s="102"/>
      <c r="L347" s="102"/>
      <c r="M347" s="102"/>
      <c r="N347" s="101"/>
      <c r="O347" s="101"/>
      <c r="P347" s="101"/>
      <c r="Q347" s="101"/>
      <c r="R347" s="101"/>
      <c r="S347" s="101"/>
      <c r="T347" s="101"/>
      <c r="U347" s="101"/>
      <c r="V347" s="101"/>
      <c r="W347" s="101"/>
      <c r="X347" s="101"/>
      <c r="Y347" s="101"/>
      <c r="Z347" s="268"/>
      <c r="AA347" s="234"/>
      <c r="AB347" s="237"/>
      <c r="AC347" s="236"/>
      <c r="AD347" s="234"/>
      <c r="AE347" s="234"/>
      <c r="AF347" s="234"/>
      <c r="AG347" s="234"/>
      <c r="AH347" s="543">
        <f t="shared" si="6"/>
        <v>0</v>
      </c>
      <c r="AI347" s="235"/>
      <c r="AJ347" s="234"/>
      <c r="AK347" s="234"/>
      <c r="AL347" s="234"/>
      <c r="AM347" s="234"/>
      <c r="AN347" s="2281">
        <f t="shared" si="7"/>
        <v>0</v>
      </c>
      <c r="AO347" s="234"/>
      <c r="AP347" s="234"/>
      <c r="AQ347" s="234"/>
      <c r="AR347" s="234"/>
      <c r="AS347" s="234"/>
      <c r="AT347" s="234"/>
      <c r="AU347" s="234"/>
      <c r="AV347" s="234"/>
      <c r="AW347" s="235"/>
      <c r="AX347" s="234"/>
      <c r="AY347" s="234"/>
      <c r="AZ347" s="234"/>
      <c r="BA347" s="99"/>
    </row>
    <row r="348" spans="1:53" ht="15.75" hidden="1" customHeight="1" x14ac:dyDescent="0.25">
      <c r="A348" s="2835"/>
      <c r="B348" s="2908"/>
      <c r="C348" s="2886"/>
      <c r="D348" s="2886"/>
      <c r="E348" s="277" t="s">
        <v>517</v>
      </c>
      <c r="F348" s="276" t="s">
        <v>129</v>
      </c>
      <c r="G348" s="275">
        <v>0</v>
      </c>
      <c r="H348" s="275">
        <v>1</v>
      </c>
      <c r="I348" s="274">
        <v>0.2</v>
      </c>
      <c r="J348" s="171"/>
      <c r="K348" s="102"/>
      <c r="L348" s="102"/>
      <c r="M348" s="102"/>
      <c r="N348" s="101"/>
      <c r="O348" s="101"/>
      <c r="P348" s="101"/>
      <c r="Q348" s="101"/>
      <c r="R348" s="101"/>
      <c r="S348" s="101"/>
      <c r="T348" s="101"/>
      <c r="U348" s="101"/>
      <c r="V348" s="101"/>
      <c r="W348" s="101"/>
      <c r="X348" s="101"/>
      <c r="Y348" s="101"/>
      <c r="Z348" s="268"/>
      <c r="AA348" s="234"/>
      <c r="AB348" s="237"/>
      <c r="AC348" s="236"/>
      <c r="AD348" s="234"/>
      <c r="AE348" s="234"/>
      <c r="AF348" s="234"/>
      <c r="AG348" s="234"/>
      <c r="AH348" s="543">
        <f t="shared" si="6"/>
        <v>0</v>
      </c>
      <c r="AI348" s="235"/>
      <c r="AJ348" s="234"/>
      <c r="AK348" s="234"/>
      <c r="AL348" s="234"/>
      <c r="AM348" s="234"/>
      <c r="AN348" s="2281">
        <f t="shared" si="7"/>
        <v>0</v>
      </c>
      <c r="AO348" s="234"/>
      <c r="AP348" s="234"/>
      <c r="AQ348" s="234"/>
      <c r="AR348" s="234"/>
      <c r="AS348" s="234"/>
      <c r="AT348" s="234"/>
      <c r="AU348" s="234"/>
      <c r="AV348" s="234"/>
      <c r="AW348" s="235"/>
      <c r="AX348" s="234"/>
      <c r="AY348" s="234"/>
      <c r="AZ348" s="234"/>
      <c r="BA348" s="99"/>
    </row>
    <row r="349" spans="1:53" ht="15.75" hidden="1" customHeight="1" x14ac:dyDescent="0.25">
      <c r="A349" s="2836"/>
      <c r="B349" s="2908"/>
      <c r="C349" s="2886"/>
      <c r="D349" s="2886"/>
      <c r="E349" s="273" t="s">
        <v>516</v>
      </c>
      <c r="F349" s="2331" t="s">
        <v>515</v>
      </c>
      <c r="G349" s="271" t="s">
        <v>124</v>
      </c>
      <c r="H349" s="270">
        <v>4</v>
      </c>
      <c r="I349" s="269">
        <v>1</v>
      </c>
      <c r="J349" s="171"/>
      <c r="K349" s="102"/>
      <c r="L349" s="102"/>
      <c r="M349" s="102"/>
      <c r="N349" s="101"/>
      <c r="O349" s="101"/>
      <c r="P349" s="101"/>
      <c r="Q349" s="101"/>
      <c r="R349" s="101"/>
      <c r="S349" s="101"/>
      <c r="T349" s="101"/>
      <c r="U349" s="101"/>
      <c r="V349" s="101"/>
      <c r="W349" s="101"/>
      <c r="X349" s="101"/>
      <c r="Y349" s="101"/>
      <c r="Z349" s="268"/>
      <c r="AA349" s="234"/>
      <c r="AB349" s="237"/>
      <c r="AC349" s="236"/>
      <c r="AD349" s="234"/>
      <c r="AE349" s="234"/>
      <c r="AF349" s="234"/>
      <c r="AG349" s="234"/>
      <c r="AH349" s="543">
        <f t="shared" si="6"/>
        <v>0</v>
      </c>
      <c r="AI349" s="235"/>
      <c r="AJ349" s="234"/>
      <c r="AK349" s="234"/>
      <c r="AL349" s="234"/>
      <c r="AM349" s="234"/>
      <c r="AN349" s="2281">
        <f t="shared" si="7"/>
        <v>0</v>
      </c>
      <c r="AO349" s="234"/>
      <c r="AP349" s="234"/>
      <c r="AQ349" s="234"/>
      <c r="AR349" s="234"/>
      <c r="AS349" s="234"/>
      <c r="AT349" s="234"/>
      <c r="AU349" s="234"/>
      <c r="AV349" s="234"/>
      <c r="AW349" s="235"/>
      <c r="AX349" s="234"/>
      <c r="AY349" s="234"/>
      <c r="AZ349" s="234"/>
      <c r="BA349" s="99"/>
    </row>
    <row r="350" spans="1:53" ht="77.25" hidden="1" thickBot="1" x14ac:dyDescent="0.3">
      <c r="A350" s="2313"/>
      <c r="B350" s="2909"/>
      <c r="C350" s="2887"/>
      <c r="D350" s="2886"/>
      <c r="E350" s="2326"/>
      <c r="F350" s="265"/>
      <c r="G350" s="263"/>
      <c r="H350" s="264"/>
      <c r="I350" s="263"/>
      <c r="J350" s="262" t="s">
        <v>514</v>
      </c>
      <c r="K350" s="2315" t="s">
        <v>513</v>
      </c>
      <c r="L350" s="261">
        <v>2185</v>
      </c>
      <c r="M350" s="2315">
        <v>2</v>
      </c>
      <c r="N350" s="259" t="s">
        <v>512</v>
      </c>
      <c r="O350" s="258" t="s">
        <v>511</v>
      </c>
      <c r="P350" s="257" t="s">
        <v>438</v>
      </c>
      <c r="Q350" s="256" t="s">
        <v>479</v>
      </c>
      <c r="R350" s="256" t="s">
        <v>479</v>
      </c>
      <c r="S350" s="256" t="s">
        <v>479</v>
      </c>
      <c r="T350" s="256" t="s">
        <v>479</v>
      </c>
      <c r="U350" s="256" t="s">
        <v>479</v>
      </c>
      <c r="V350" s="256" t="s">
        <v>479</v>
      </c>
      <c r="W350" s="256" t="s">
        <v>479</v>
      </c>
      <c r="X350" s="256" t="s">
        <v>479</v>
      </c>
      <c r="Y350" s="255" t="s">
        <v>479</v>
      </c>
      <c r="Z350" s="254" t="s">
        <v>510</v>
      </c>
      <c r="AA350" s="2322">
        <v>44028</v>
      </c>
      <c r="AB350" s="2323" t="s">
        <v>509</v>
      </c>
      <c r="AC350" s="251">
        <v>30000000</v>
      </c>
      <c r="AD350" s="250">
        <v>69857000</v>
      </c>
      <c r="AE350" s="250"/>
      <c r="AF350" s="250"/>
      <c r="AG350" s="250"/>
      <c r="AH350" s="543">
        <f t="shared" si="6"/>
        <v>99857000</v>
      </c>
      <c r="AI350" s="248">
        <v>21750000</v>
      </c>
      <c r="AJ350" s="250">
        <v>20000000</v>
      </c>
      <c r="AK350" s="249"/>
      <c r="AL350" s="249"/>
      <c r="AM350" s="249"/>
      <c r="AN350" s="2281">
        <f t="shared" si="7"/>
        <v>41750000</v>
      </c>
      <c r="AO350" s="249"/>
      <c r="AP350" s="249"/>
      <c r="AQ350" s="249"/>
      <c r="AR350" s="249"/>
      <c r="AS350" s="249"/>
      <c r="AT350" s="249"/>
      <c r="AU350" s="249"/>
      <c r="AV350" s="249"/>
      <c r="AW350" s="248">
        <f>AC350+38000000</f>
        <v>68000000</v>
      </c>
      <c r="AX350" s="234"/>
      <c r="AY350" s="234"/>
      <c r="AZ350" s="234"/>
      <c r="BA350" s="99"/>
    </row>
    <row r="351" spans="1:53" ht="54" customHeight="1" x14ac:dyDescent="0.25">
      <c r="A351" s="2897" t="s">
        <v>508</v>
      </c>
      <c r="B351" s="209" t="s">
        <v>431</v>
      </c>
      <c r="C351" s="2884" t="s">
        <v>507</v>
      </c>
      <c r="D351" s="2871" t="s">
        <v>506</v>
      </c>
      <c r="E351" s="208" t="s">
        <v>505</v>
      </c>
      <c r="F351" s="247" t="s">
        <v>504</v>
      </c>
      <c r="G351" s="246">
        <v>167975</v>
      </c>
      <c r="H351" s="245" t="s">
        <v>503</v>
      </c>
      <c r="I351" s="244">
        <v>1</v>
      </c>
      <c r="J351" s="121" t="s">
        <v>441</v>
      </c>
      <c r="K351" s="121" t="s">
        <v>440</v>
      </c>
      <c r="L351" s="115">
        <v>2232</v>
      </c>
      <c r="M351" s="115">
        <v>1</v>
      </c>
      <c r="N351" s="215" t="s">
        <v>502</v>
      </c>
      <c r="O351" s="3824" t="s">
        <v>3096</v>
      </c>
      <c r="P351" s="215" t="s">
        <v>438</v>
      </c>
      <c r="Q351" s="115" t="s">
        <v>0</v>
      </c>
      <c r="R351" s="115" t="s">
        <v>0</v>
      </c>
      <c r="S351" s="115" t="s">
        <v>0</v>
      </c>
      <c r="T351" s="115" t="s">
        <v>0</v>
      </c>
      <c r="U351" s="115" t="s">
        <v>0</v>
      </c>
      <c r="V351" s="115" t="s">
        <v>0</v>
      </c>
      <c r="W351" s="115" t="s">
        <v>0</v>
      </c>
      <c r="X351" s="115" t="s">
        <v>0</v>
      </c>
      <c r="Y351" s="115" t="s">
        <v>0</v>
      </c>
      <c r="Z351" s="238"/>
      <c r="AA351" s="234"/>
      <c r="AB351" s="237"/>
      <c r="AC351" s="243"/>
      <c r="AD351" s="242"/>
      <c r="AE351" s="234"/>
      <c r="AF351" s="234"/>
      <c r="AG351" s="234"/>
      <c r="AH351" s="543">
        <f t="shared" si="6"/>
        <v>0</v>
      </c>
      <c r="AI351" s="235"/>
      <c r="AJ351" s="234"/>
      <c r="AK351" s="234"/>
      <c r="AL351" s="234"/>
      <c r="AM351" s="234"/>
      <c r="AN351" s="2281">
        <f t="shared" si="7"/>
        <v>0</v>
      </c>
      <c r="AO351" s="234"/>
      <c r="AP351" s="234"/>
      <c r="AQ351" s="234"/>
      <c r="AR351" s="234"/>
      <c r="AS351" s="234"/>
      <c r="AT351" s="234"/>
      <c r="AU351" s="234"/>
      <c r="AV351" s="234"/>
      <c r="AW351" s="235"/>
      <c r="AX351" s="234"/>
      <c r="AY351" s="234"/>
      <c r="AZ351" s="234"/>
      <c r="BA351" s="99"/>
    </row>
    <row r="352" spans="1:53" ht="39.75" customHeight="1" x14ac:dyDescent="0.25">
      <c r="A352" s="2835"/>
      <c r="B352" s="209" t="s">
        <v>431</v>
      </c>
      <c r="C352" s="2864"/>
      <c r="D352" s="2836"/>
      <c r="E352" s="208" t="s">
        <v>501</v>
      </c>
      <c r="F352" s="207" t="s">
        <v>129</v>
      </c>
      <c r="G352" s="207">
        <v>0</v>
      </c>
      <c r="H352" s="213">
        <v>0.75</v>
      </c>
      <c r="I352" s="214">
        <v>0.15</v>
      </c>
      <c r="J352" s="121" t="s">
        <v>441</v>
      </c>
      <c r="K352" s="115" t="s">
        <v>440</v>
      </c>
      <c r="L352" s="115">
        <v>2232</v>
      </c>
      <c r="M352" s="115">
        <v>1</v>
      </c>
      <c r="N352" s="228" t="s">
        <v>500</v>
      </c>
      <c r="O352" s="3824" t="s">
        <v>3096</v>
      </c>
      <c r="P352" s="215" t="s">
        <v>438</v>
      </c>
      <c r="Q352" s="115" t="s">
        <v>0</v>
      </c>
      <c r="R352" s="115" t="s">
        <v>0</v>
      </c>
      <c r="S352" s="115" t="s">
        <v>0</v>
      </c>
      <c r="T352" s="115" t="s">
        <v>0</v>
      </c>
      <c r="U352" s="115" t="s">
        <v>0</v>
      </c>
      <c r="V352" s="115" t="s">
        <v>0</v>
      </c>
      <c r="W352" s="115" t="s">
        <v>0</v>
      </c>
      <c r="X352" s="115" t="s">
        <v>0</v>
      </c>
      <c r="Y352" s="115" t="s">
        <v>0</v>
      </c>
      <c r="Z352" s="238"/>
      <c r="AA352" s="234"/>
      <c r="AB352" s="237"/>
      <c r="AC352" s="236"/>
      <c r="AD352" s="234"/>
      <c r="AE352" s="234"/>
      <c r="AF352" s="234"/>
      <c r="AG352" s="234"/>
      <c r="AH352" s="543">
        <f t="shared" si="6"/>
        <v>0</v>
      </c>
      <c r="AI352" s="235"/>
      <c r="AJ352" s="234"/>
      <c r="AK352" s="234"/>
      <c r="AL352" s="234"/>
      <c r="AM352" s="234"/>
      <c r="AN352" s="2281">
        <f t="shared" si="7"/>
        <v>0</v>
      </c>
      <c r="AO352" s="234"/>
      <c r="AP352" s="234"/>
      <c r="AQ352" s="234"/>
      <c r="AR352" s="234"/>
      <c r="AS352" s="234"/>
      <c r="AT352" s="234"/>
      <c r="AU352" s="234"/>
      <c r="AV352" s="234"/>
      <c r="AW352" s="235"/>
      <c r="AX352" s="234"/>
      <c r="AY352" s="234"/>
      <c r="AZ352" s="234"/>
      <c r="BA352" s="99"/>
    </row>
    <row r="353" spans="1:53" ht="34.5" customHeight="1" x14ac:dyDescent="0.25">
      <c r="A353" s="2835"/>
      <c r="B353" s="209" t="s">
        <v>431</v>
      </c>
      <c r="C353" s="2884" t="s">
        <v>499</v>
      </c>
      <c r="D353" s="2871" t="s">
        <v>498</v>
      </c>
      <c r="E353" s="2872" t="s">
        <v>497</v>
      </c>
      <c r="F353" s="2872" t="s">
        <v>129</v>
      </c>
      <c r="G353" s="2879">
        <v>0</v>
      </c>
      <c r="H353" s="2900">
        <v>1</v>
      </c>
      <c r="I353" s="2877">
        <v>0.25</v>
      </c>
      <c r="J353" s="121" t="s">
        <v>492</v>
      </c>
      <c r="K353" s="115" t="s">
        <v>491</v>
      </c>
      <c r="L353" s="115">
        <v>2233</v>
      </c>
      <c r="M353" s="115">
        <v>1</v>
      </c>
      <c r="N353" s="215" t="s">
        <v>496</v>
      </c>
      <c r="O353" s="3824" t="s">
        <v>3096</v>
      </c>
      <c r="P353" s="215" t="s">
        <v>438</v>
      </c>
      <c r="Q353" s="115" t="s">
        <v>0</v>
      </c>
      <c r="R353" s="115" t="s">
        <v>0</v>
      </c>
      <c r="S353" s="115" t="s">
        <v>0</v>
      </c>
      <c r="T353" s="115" t="s">
        <v>0</v>
      </c>
      <c r="U353" s="115" t="s">
        <v>0</v>
      </c>
      <c r="V353" s="115" t="s">
        <v>0</v>
      </c>
      <c r="W353" s="115" t="s">
        <v>0</v>
      </c>
      <c r="X353" s="115" t="s">
        <v>0</v>
      </c>
      <c r="Y353" s="115" t="s">
        <v>0</v>
      </c>
      <c r="Z353" s="238"/>
      <c r="AA353" s="234"/>
      <c r="AB353" s="237"/>
      <c r="AC353" s="236"/>
      <c r="AD353" s="234"/>
      <c r="AE353" s="234"/>
      <c r="AF353" s="234"/>
      <c r="AG353" s="234"/>
      <c r="AH353" s="543">
        <f t="shared" si="6"/>
        <v>0</v>
      </c>
      <c r="AI353" s="235"/>
      <c r="AJ353" s="234"/>
      <c r="AK353" s="234"/>
      <c r="AL353" s="234"/>
      <c r="AM353" s="234"/>
      <c r="AN353" s="2281">
        <f t="shared" si="7"/>
        <v>0</v>
      </c>
      <c r="AO353" s="234"/>
      <c r="AP353" s="234"/>
      <c r="AQ353" s="234"/>
      <c r="AR353" s="234"/>
      <c r="AS353" s="234"/>
      <c r="AT353" s="234"/>
      <c r="AU353" s="234"/>
      <c r="AV353" s="234"/>
      <c r="AW353" s="235"/>
      <c r="AX353" s="234"/>
      <c r="AY353" s="234"/>
      <c r="AZ353" s="234"/>
      <c r="BA353" s="99"/>
    </row>
    <row r="354" spans="1:53" ht="42.75" customHeight="1" x14ac:dyDescent="0.25">
      <c r="A354" s="2835"/>
      <c r="B354" s="209" t="s">
        <v>431</v>
      </c>
      <c r="C354" s="2878"/>
      <c r="D354" s="2835"/>
      <c r="E354" s="2836"/>
      <c r="F354" s="2836"/>
      <c r="G354" s="2836"/>
      <c r="H354" s="2836"/>
      <c r="I354" s="2864"/>
      <c r="J354" s="121" t="s">
        <v>492</v>
      </c>
      <c r="K354" s="115" t="s">
        <v>491</v>
      </c>
      <c r="L354" s="115">
        <v>2233</v>
      </c>
      <c r="M354" s="115">
        <v>2</v>
      </c>
      <c r="N354" s="215" t="s">
        <v>495</v>
      </c>
      <c r="O354" s="3824" t="s">
        <v>3096</v>
      </c>
      <c r="P354" s="215" t="s">
        <v>438</v>
      </c>
      <c r="Q354" s="115" t="s">
        <v>0</v>
      </c>
      <c r="R354" s="115" t="s">
        <v>0</v>
      </c>
      <c r="S354" s="115" t="s">
        <v>0</v>
      </c>
      <c r="T354" s="115" t="s">
        <v>0</v>
      </c>
      <c r="U354" s="115" t="s">
        <v>0</v>
      </c>
      <c r="V354" s="115" t="s">
        <v>0</v>
      </c>
      <c r="W354" s="115" t="s">
        <v>0</v>
      </c>
      <c r="X354" s="115" t="s">
        <v>0</v>
      </c>
      <c r="Y354" s="115" t="s">
        <v>0</v>
      </c>
      <c r="Z354" s="238"/>
      <c r="AA354" s="234"/>
      <c r="AB354" s="237"/>
      <c r="AC354" s="236"/>
      <c r="AD354" s="234"/>
      <c r="AE354" s="234"/>
      <c r="AF354" s="234"/>
      <c r="AG354" s="234"/>
      <c r="AH354" s="543">
        <f t="shared" si="6"/>
        <v>0</v>
      </c>
      <c r="AI354" s="235"/>
      <c r="AJ354" s="234"/>
      <c r="AK354" s="234"/>
      <c r="AL354" s="234"/>
      <c r="AM354" s="234"/>
      <c r="AN354" s="2281">
        <f t="shared" si="7"/>
        <v>0</v>
      </c>
      <c r="AO354" s="234"/>
      <c r="AP354" s="234"/>
      <c r="AQ354" s="234"/>
      <c r="AR354" s="234"/>
      <c r="AS354" s="234"/>
      <c r="AT354" s="234"/>
      <c r="AU354" s="234"/>
      <c r="AV354" s="234"/>
      <c r="AW354" s="235"/>
      <c r="AX354" s="234"/>
      <c r="AY354" s="234"/>
      <c r="AZ354" s="234"/>
      <c r="BA354" s="99"/>
    </row>
    <row r="355" spans="1:53" ht="65.25" customHeight="1" x14ac:dyDescent="0.25">
      <c r="A355" s="2835"/>
      <c r="B355" s="209" t="s">
        <v>431</v>
      </c>
      <c r="C355" s="2864"/>
      <c r="D355" s="2835"/>
      <c r="E355" s="208" t="s">
        <v>494</v>
      </c>
      <c r="F355" s="207" t="s">
        <v>493</v>
      </c>
      <c r="G355" s="207">
        <v>1</v>
      </c>
      <c r="H355" s="241">
        <v>3</v>
      </c>
      <c r="I355" s="211">
        <v>1</v>
      </c>
      <c r="J355" s="121" t="s">
        <v>492</v>
      </c>
      <c r="K355" s="115" t="s">
        <v>491</v>
      </c>
      <c r="L355" s="115">
        <v>2233</v>
      </c>
      <c r="M355" s="115">
        <v>1</v>
      </c>
      <c r="N355" s="215" t="s">
        <v>490</v>
      </c>
      <c r="O355" s="3824" t="s">
        <v>3096</v>
      </c>
      <c r="P355" s="215" t="s">
        <v>438</v>
      </c>
      <c r="Q355" s="115" t="s">
        <v>0</v>
      </c>
      <c r="R355" s="115" t="s">
        <v>0</v>
      </c>
      <c r="S355" s="115" t="s">
        <v>0</v>
      </c>
      <c r="T355" s="115" t="s">
        <v>0</v>
      </c>
      <c r="U355" s="115" t="s">
        <v>0</v>
      </c>
      <c r="V355" s="115" t="s">
        <v>0</v>
      </c>
      <c r="W355" s="115" t="s">
        <v>0</v>
      </c>
      <c r="X355" s="115" t="s">
        <v>0</v>
      </c>
      <c r="Y355" s="115" t="s">
        <v>0</v>
      </c>
      <c r="Z355" s="238"/>
      <c r="AA355" s="234"/>
      <c r="AB355" s="237"/>
      <c r="AC355" s="236"/>
      <c r="AD355" s="234"/>
      <c r="AE355" s="234"/>
      <c r="AF355" s="234"/>
      <c r="AG355" s="234"/>
      <c r="AH355" s="543">
        <f t="shared" si="6"/>
        <v>0</v>
      </c>
      <c r="AI355" s="235"/>
      <c r="AJ355" s="234"/>
      <c r="AK355" s="234"/>
      <c r="AL355" s="234"/>
      <c r="AM355" s="234"/>
      <c r="AN355" s="2281">
        <f t="shared" si="7"/>
        <v>0</v>
      </c>
      <c r="AO355" s="234"/>
      <c r="AP355" s="234"/>
      <c r="AQ355" s="234"/>
      <c r="AR355" s="234"/>
      <c r="AS355" s="234"/>
      <c r="AT355" s="234"/>
      <c r="AU355" s="234"/>
      <c r="AV355" s="234"/>
      <c r="AW355" s="235"/>
      <c r="AX355" s="234"/>
      <c r="AY355" s="234"/>
      <c r="AZ355" s="234"/>
      <c r="BA355" s="99"/>
    </row>
    <row r="356" spans="1:53" ht="47.25" customHeight="1" x14ac:dyDescent="0.25">
      <c r="A356" s="2835"/>
      <c r="B356" s="209" t="s">
        <v>431</v>
      </c>
      <c r="C356" s="240" t="s">
        <v>489</v>
      </c>
      <c r="D356" s="217" t="s">
        <v>488</v>
      </c>
      <c r="E356" s="217" t="s">
        <v>487</v>
      </c>
      <c r="F356" s="207" t="s">
        <v>486</v>
      </c>
      <c r="G356" s="207">
        <v>0</v>
      </c>
      <c r="H356" s="207">
        <v>1</v>
      </c>
      <c r="I356" s="239"/>
      <c r="J356" s="121" t="s">
        <v>465</v>
      </c>
      <c r="K356" s="115" t="s">
        <v>464</v>
      </c>
      <c r="L356" s="115">
        <v>2231</v>
      </c>
      <c r="M356" s="115">
        <v>1</v>
      </c>
      <c r="N356" s="228" t="s">
        <v>485</v>
      </c>
      <c r="O356" s="3824" t="s">
        <v>3096</v>
      </c>
      <c r="P356" s="215" t="s">
        <v>438</v>
      </c>
      <c r="Q356" s="167"/>
      <c r="R356" s="167"/>
      <c r="S356" s="167"/>
      <c r="T356" s="115"/>
      <c r="U356" s="115"/>
      <c r="V356" s="115"/>
      <c r="W356" s="115"/>
      <c r="X356" s="115"/>
      <c r="Y356" s="115"/>
      <c r="Z356" s="238"/>
      <c r="AA356" s="234"/>
      <c r="AB356" s="237"/>
      <c r="AC356" s="236"/>
      <c r="AD356" s="234"/>
      <c r="AE356" s="234"/>
      <c r="AF356" s="234"/>
      <c r="AG356" s="234"/>
      <c r="AH356" s="543">
        <f t="shared" si="6"/>
        <v>0</v>
      </c>
      <c r="AI356" s="235"/>
      <c r="AJ356" s="234"/>
      <c r="AK356" s="234"/>
      <c r="AL356" s="234"/>
      <c r="AM356" s="234"/>
      <c r="AN356" s="2281">
        <f t="shared" si="7"/>
        <v>0</v>
      </c>
      <c r="AO356" s="234"/>
      <c r="AP356" s="234"/>
      <c r="AQ356" s="234"/>
      <c r="AR356" s="234"/>
      <c r="AS356" s="234"/>
      <c r="AT356" s="234"/>
      <c r="AU356" s="234"/>
      <c r="AV356" s="234"/>
      <c r="AW356" s="235"/>
      <c r="AX356" s="234"/>
      <c r="AY356" s="234"/>
      <c r="AZ356" s="234"/>
      <c r="BA356" s="99"/>
    </row>
    <row r="357" spans="1:53" ht="30" customHeight="1" x14ac:dyDescent="0.25">
      <c r="A357" s="2835"/>
      <c r="B357" s="209" t="s">
        <v>431</v>
      </c>
      <c r="C357" s="2879" t="s">
        <v>484</v>
      </c>
      <c r="D357" s="2872" t="s">
        <v>483</v>
      </c>
      <c r="E357" s="2879" t="s">
        <v>482</v>
      </c>
      <c r="F357" s="2879" t="s">
        <v>129</v>
      </c>
      <c r="G357" s="2879">
        <v>0</v>
      </c>
      <c r="H357" s="2879">
        <v>1</v>
      </c>
      <c r="I357" s="2915">
        <v>0.4</v>
      </c>
      <c r="J357" s="104" t="s">
        <v>441</v>
      </c>
      <c r="K357" s="102" t="s">
        <v>440</v>
      </c>
      <c r="L357" s="102">
        <v>2232</v>
      </c>
      <c r="M357" s="102">
        <v>1</v>
      </c>
      <c r="N357" s="226" t="s">
        <v>481</v>
      </c>
      <c r="O357" s="2880" t="s">
        <v>480</v>
      </c>
      <c r="P357" s="225" t="s">
        <v>438</v>
      </c>
      <c r="Q357" s="102" t="s">
        <v>0</v>
      </c>
      <c r="R357" s="102" t="s">
        <v>0</v>
      </c>
      <c r="S357" s="102" t="s">
        <v>479</v>
      </c>
      <c r="T357" s="102"/>
      <c r="U357" s="102"/>
      <c r="V357" s="102"/>
      <c r="W357" s="102"/>
      <c r="X357" s="102"/>
      <c r="Y357" s="102"/>
      <c r="Z357" s="2880" t="s">
        <v>478</v>
      </c>
      <c r="AA357" s="230"/>
      <c r="AB357" s="233"/>
      <c r="AC357" s="232">
        <v>145000000</v>
      </c>
      <c r="AD357" s="230">
        <v>22800000</v>
      </c>
      <c r="AE357" s="230"/>
      <c r="AF357" s="230"/>
      <c r="AG357" s="230"/>
      <c r="AH357" s="543">
        <v>0</v>
      </c>
      <c r="AI357" s="231"/>
      <c r="AJ357" s="230"/>
      <c r="AK357" s="230"/>
      <c r="AL357" s="230"/>
      <c r="AM357" s="230"/>
      <c r="AN357" s="2281">
        <f t="shared" si="7"/>
        <v>0</v>
      </c>
      <c r="AO357" s="230"/>
      <c r="AP357" s="230"/>
      <c r="AQ357" s="230"/>
      <c r="AR357" s="230"/>
      <c r="AS357" s="230"/>
      <c r="AT357" s="230"/>
      <c r="AU357" s="230"/>
      <c r="AV357" s="230"/>
      <c r="AW357" s="231"/>
      <c r="AX357" s="230"/>
      <c r="AY357" s="230"/>
      <c r="AZ357" s="230"/>
      <c r="BA357" s="99"/>
    </row>
    <row r="358" spans="1:53" ht="57.75" customHeight="1" x14ac:dyDescent="0.25">
      <c r="A358" s="2835"/>
      <c r="B358" s="209" t="s">
        <v>431</v>
      </c>
      <c r="C358" s="2835"/>
      <c r="D358" s="2835"/>
      <c r="E358" s="2835"/>
      <c r="F358" s="2835"/>
      <c r="G358" s="2835"/>
      <c r="H358" s="2835"/>
      <c r="I358" s="2878"/>
      <c r="J358" s="104" t="s">
        <v>441</v>
      </c>
      <c r="K358" s="102" t="s">
        <v>440</v>
      </c>
      <c r="L358" s="102">
        <v>2232</v>
      </c>
      <c r="M358" s="102">
        <v>2</v>
      </c>
      <c r="N358" s="226" t="s">
        <v>477</v>
      </c>
      <c r="O358" s="2835"/>
      <c r="P358" s="225" t="s">
        <v>438</v>
      </c>
      <c r="Q358" s="102" t="s">
        <v>0</v>
      </c>
      <c r="R358" s="102" t="s">
        <v>0</v>
      </c>
      <c r="S358" s="102" t="s">
        <v>0</v>
      </c>
      <c r="T358" s="102" t="s">
        <v>0</v>
      </c>
      <c r="U358" s="102" t="s">
        <v>0</v>
      </c>
      <c r="V358" s="102" t="s">
        <v>0</v>
      </c>
      <c r="W358" s="102" t="s">
        <v>0</v>
      </c>
      <c r="X358" s="102" t="s">
        <v>0</v>
      </c>
      <c r="Y358" s="102" t="s">
        <v>0</v>
      </c>
      <c r="Z358" s="2911"/>
      <c r="AA358" s="101"/>
      <c r="AB358" s="169"/>
      <c r="AC358" s="168"/>
      <c r="AD358" s="101"/>
      <c r="AE358" s="101"/>
      <c r="AF358" s="101"/>
      <c r="AG358" s="101"/>
      <c r="AH358" s="543">
        <f t="shared" si="6"/>
        <v>0</v>
      </c>
      <c r="AI358" s="167"/>
      <c r="AJ358" s="101"/>
      <c r="AK358" s="101"/>
      <c r="AL358" s="101"/>
      <c r="AM358" s="101"/>
      <c r="AN358" s="2281">
        <f t="shared" si="7"/>
        <v>0</v>
      </c>
      <c r="AO358" s="101"/>
      <c r="AP358" s="101"/>
      <c r="AQ358" s="101"/>
      <c r="AR358" s="101"/>
      <c r="AS358" s="101"/>
      <c r="AT358" s="101"/>
      <c r="AU358" s="101"/>
      <c r="AV358" s="101"/>
      <c r="AW358" s="167"/>
      <c r="AX358" s="101"/>
      <c r="AY358" s="101"/>
      <c r="AZ358" s="101"/>
      <c r="BA358" s="99"/>
    </row>
    <row r="359" spans="1:53" ht="36.75" customHeight="1" x14ac:dyDescent="0.25">
      <c r="A359" s="2835"/>
      <c r="B359" s="209" t="s">
        <v>431</v>
      </c>
      <c r="C359" s="2835"/>
      <c r="D359" s="2835"/>
      <c r="E359" s="2835"/>
      <c r="F359" s="2835"/>
      <c r="G359" s="2835"/>
      <c r="H359" s="2835"/>
      <c r="I359" s="2878"/>
      <c r="J359" s="104" t="s">
        <v>441</v>
      </c>
      <c r="K359" s="102" t="s">
        <v>440</v>
      </c>
      <c r="L359" s="102">
        <v>2232</v>
      </c>
      <c r="M359" s="102">
        <v>3</v>
      </c>
      <c r="N359" s="226" t="s">
        <v>476</v>
      </c>
      <c r="O359" s="2835"/>
      <c r="P359" s="225" t="s">
        <v>438</v>
      </c>
      <c r="Q359" s="102" t="s">
        <v>0</v>
      </c>
      <c r="R359" s="102" t="s">
        <v>0</v>
      </c>
      <c r="S359" s="102" t="s">
        <v>0</v>
      </c>
      <c r="T359" s="102" t="s">
        <v>0</v>
      </c>
      <c r="U359" s="102" t="s">
        <v>0</v>
      </c>
      <c r="V359" s="102" t="s">
        <v>0</v>
      </c>
      <c r="W359" s="102" t="s">
        <v>0</v>
      </c>
      <c r="X359" s="102" t="s">
        <v>0</v>
      </c>
      <c r="Y359" s="102" t="s">
        <v>0</v>
      </c>
      <c r="Z359" s="2911"/>
      <c r="AA359" s="101"/>
      <c r="AB359" s="169"/>
      <c r="AC359" s="168"/>
      <c r="AD359" s="101"/>
      <c r="AE359" s="101"/>
      <c r="AF359" s="101"/>
      <c r="AG359" s="101"/>
      <c r="AH359" s="543">
        <f t="shared" si="6"/>
        <v>0</v>
      </c>
      <c r="AI359" s="167"/>
      <c r="AJ359" s="101"/>
      <c r="AK359" s="101"/>
      <c r="AL359" s="101"/>
      <c r="AM359" s="101"/>
      <c r="AN359" s="2281">
        <f t="shared" si="7"/>
        <v>0</v>
      </c>
      <c r="AO359" s="101"/>
      <c r="AP359" s="101"/>
      <c r="AQ359" s="101"/>
      <c r="AR359" s="101"/>
      <c r="AS359" s="101"/>
      <c r="AT359" s="101"/>
      <c r="AU359" s="101"/>
      <c r="AV359" s="101"/>
      <c r="AW359" s="167"/>
      <c r="AX359" s="101"/>
      <c r="AY359" s="101"/>
      <c r="AZ359" s="101"/>
      <c r="BA359" s="99"/>
    </row>
    <row r="360" spans="1:53" ht="29.25" customHeight="1" x14ac:dyDescent="0.25">
      <c r="A360" s="2835"/>
      <c r="B360" s="209" t="s">
        <v>431</v>
      </c>
      <c r="C360" s="2835"/>
      <c r="D360" s="2835"/>
      <c r="E360" s="2835"/>
      <c r="F360" s="2835"/>
      <c r="G360" s="2835"/>
      <c r="H360" s="2835"/>
      <c r="I360" s="2878"/>
      <c r="J360" s="104" t="s">
        <v>441</v>
      </c>
      <c r="K360" s="102" t="s">
        <v>440</v>
      </c>
      <c r="L360" s="102">
        <v>2232</v>
      </c>
      <c r="M360" s="102">
        <v>4</v>
      </c>
      <c r="N360" s="226" t="s">
        <v>475</v>
      </c>
      <c r="O360" s="2835"/>
      <c r="P360" s="225" t="s">
        <v>438</v>
      </c>
      <c r="Q360" s="102" t="s">
        <v>0</v>
      </c>
      <c r="R360" s="102" t="s">
        <v>0</v>
      </c>
      <c r="S360" s="102" t="s">
        <v>0</v>
      </c>
      <c r="T360" s="102" t="s">
        <v>0</v>
      </c>
      <c r="U360" s="102" t="s">
        <v>0</v>
      </c>
      <c r="V360" s="102" t="s">
        <v>0</v>
      </c>
      <c r="W360" s="102" t="s">
        <v>0</v>
      </c>
      <c r="X360" s="102" t="s">
        <v>0</v>
      </c>
      <c r="Y360" s="102" t="s">
        <v>0</v>
      </c>
      <c r="Z360" s="2911"/>
      <c r="AA360" s="101"/>
      <c r="AB360" s="169"/>
      <c r="AC360" s="168"/>
      <c r="AD360" s="101"/>
      <c r="AE360" s="101"/>
      <c r="AF360" s="101"/>
      <c r="AG360" s="101"/>
      <c r="AH360" s="543">
        <f t="shared" si="6"/>
        <v>0</v>
      </c>
      <c r="AI360" s="167"/>
      <c r="AJ360" s="101"/>
      <c r="AK360" s="101"/>
      <c r="AL360" s="101"/>
      <c r="AM360" s="101"/>
      <c r="AN360" s="2281">
        <f t="shared" si="7"/>
        <v>0</v>
      </c>
      <c r="AO360" s="101"/>
      <c r="AP360" s="101"/>
      <c r="AQ360" s="101"/>
      <c r="AR360" s="101"/>
      <c r="AS360" s="101"/>
      <c r="AT360" s="101"/>
      <c r="AU360" s="101"/>
      <c r="AV360" s="101"/>
      <c r="AW360" s="167"/>
      <c r="AX360" s="101"/>
      <c r="AY360" s="101"/>
      <c r="AZ360" s="101"/>
      <c r="BA360" s="99"/>
    </row>
    <row r="361" spans="1:53" ht="32.25" customHeight="1" x14ac:dyDescent="0.25">
      <c r="A361" s="2835"/>
      <c r="B361" s="209" t="s">
        <v>431</v>
      </c>
      <c r="C361" s="2835"/>
      <c r="D361" s="2835"/>
      <c r="E361" s="2835"/>
      <c r="F361" s="2835"/>
      <c r="G361" s="2835"/>
      <c r="H361" s="2835"/>
      <c r="I361" s="2878"/>
      <c r="J361" s="104" t="s">
        <v>441</v>
      </c>
      <c r="K361" s="102" t="s">
        <v>440</v>
      </c>
      <c r="L361" s="102">
        <v>2232</v>
      </c>
      <c r="M361" s="102">
        <v>5</v>
      </c>
      <c r="N361" s="226" t="s">
        <v>474</v>
      </c>
      <c r="O361" s="2835"/>
      <c r="P361" s="225" t="s">
        <v>438</v>
      </c>
      <c r="Q361" s="102" t="s">
        <v>0</v>
      </c>
      <c r="R361" s="102" t="s">
        <v>0</v>
      </c>
      <c r="S361" s="102" t="s">
        <v>0</v>
      </c>
      <c r="T361" s="102" t="s">
        <v>0</v>
      </c>
      <c r="U361" s="102" t="s">
        <v>0</v>
      </c>
      <c r="V361" s="102" t="s">
        <v>0</v>
      </c>
      <c r="W361" s="102" t="s">
        <v>0</v>
      </c>
      <c r="X361" s="102" t="s">
        <v>0</v>
      </c>
      <c r="Y361" s="102" t="s">
        <v>0</v>
      </c>
      <c r="Z361" s="2911"/>
      <c r="AA361" s="101"/>
      <c r="AB361" s="169"/>
      <c r="AC361" s="168"/>
      <c r="AD361" s="101"/>
      <c r="AE361" s="101"/>
      <c r="AF361" s="101"/>
      <c r="AG361" s="101"/>
      <c r="AH361" s="543">
        <f t="shared" si="6"/>
        <v>0</v>
      </c>
      <c r="AI361" s="167"/>
      <c r="AJ361" s="101"/>
      <c r="AK361" s="101"/>
      <c r="AL361" s="101"/>
      <c r="AM361" s="101"/>
      <c r="AN361" s="2281">
        <f t="shared" si="7"/>
        <v>0</v>
      </c>
      <c r="AO361" s="101"/>
      <c r="AP361" s="101"/>
      <c r="AQ361" s="101"/>
      <c r="AR361" s="101"/>
      <c r="AS361" s="101"/>
      <c r="AT361" s="101"/>
      <c r="AU361" s="101"/>
      <c r="AV361" s="101"/>
      <c r="AW361" s="167"/>
      <c r="AX361" s="101"/>
      <c r="AY361" s="101"/>
      <c r="AZ361" s="101"/>
      <c r="BA361" s="99"/>
    </row>
    <row r="362" spans="1:53" ht="31.5" customHeight="1" x14ac:dyDescent="0.25">
      <c r="A362" s="2835"/>
      <c r="B362" s="209" t="s">
        <v>431</v>
      </c>
      <c r="C362" s="2836"/>
      <c r="D362" s="2835"/>
      <c r="E362" s="2836"/>
      <c r="F362" s="2836"/>
      <c r="G362" s="2836"/>
      <c r="H362" s="2836"/>
      <c r="I362" s="2864"/>
      <c r="J362" s="104" t="s">
        <v>441</v>
      </c>
      <c r="K362" s="102" t="s">
        <v>440</v>
      </c>
      <c r="L362" s="102">
        <v>2232</v>
      </c>
      <c r="M362" s="102">
        <v>6</v>
      </c>
      <c r="N362" s="226" t="s">
        <v>473</v>
      </c>
      <c r="O362" s="2836"/>
      <c r="P362" s="225" t="s">
        <v>438</v>
      </c>
      <c r="Q362" s="102" t="s">
        <v>0</v>
      </c>
      <c r="R362" s="102" t="s">
        <v>0</v>
      </c>
      <c r="S362" s="102" t="s">
        <v>0</v>
      </c>
      <c r="T362" s="102" t="s">
        <v>0</v>
      </c>
      <c r="U362" s="102" t="s">
        <v>0</v>
      </c>
      <c r="V362" s="102" t="s">
        <v>0</v>
      </c>
      <c r="W362" s="102" t="s">
        <v>0</v>
      </c>
      <c r="X362" s="102" t="s">
        <v>0</v>
      </c>
      <c r="Y362" s="102" t="s">
        <v>0</v>
      </c>
      <c r="Z362" s="2912"/>
      <c r="AA362" s="101"/>
      <c r="AB362" s="169"/>
      <c r="AC362" s="168"/>
      <c r="AD362" s="101"/>
      <c r="AE362" s="101"/>
      <c r="AF362" s="101"/>
      <c r="AG362" s="101"/>
      <c r="AH362" s="543">
        <f t="shared" si="6"/>
        <v>0</v>
      </c>
      <c r="AI362" s="167"/>
      <c r="AJ362" s="101"/>
      <c r="AK362" s="101"/>
      <c r="AL362" s="101"/>
      <c r="AM362" s="101"/>
      <c r="AN362" s="2281">
        <f t="shared" si="7"/>
        <v>0</v>
      </c>
      <c r="AO362" s="101"/>
      <c r="AP362" s="101"/>
      <c r="AQ362" s="101"/>
      <c r="AR362" s="101"/>
      <c r="AS362" s="101"/>
      <c r="AT362" s="101"/>
      <c r="AU362" s="101"/>
      <c r="AV362" s="101"/>
      <c r="AW362" s="167"/>
      <c r="AX362" s="101"/>
      <c r="AY362" s="101"/>
      <c r="AZ362" s="101"/>
      <c r="BA362" s="99"/>
    </row>
    <row r="363" spans="1:53" ht="28.5" customHeight="1" x14ac:dyDescent="0.25">
      <c r="A363" s="2835"/>
      <c r="B363" s="209" t="s">
        <v>431</v>
      </c>
      <c r="C363" s="2884" t="s">
        <v>472</v>
      </c>
      <c r="D363" s="2835"/>
      <c r="E363" s="208" t="s">
        <v>471</v>
      </c>
      <c r="F363" s="207" t="s">
        <v>470</v>
      </c>
      <c r="G363" s="213">
        <v>0</v>
      </c>
      <c r="H363" s="213">
        <v>1</v>
      </c>
      <c r="I363" s="214">
        <v>0.6</v>
      </c>
      <c r="J363" s="121" t="s">
        <v>441</v>
      </c>
      <c r="K363" s="115" t="s">
        <v>440</v>
      </c>
      <c r="L363" s="115">
        <v>2232</v>
      </c>
      <c r="M363" s="115">
        <v>1</v>
      </c>
      <c r="N363" s="229" t="s">
        <v>469</v>
      </c>
      <c r="O363" s="3824" t="s">
        <v>3096</v>
      </c>
      <c r="P363" s="215" t="s">
        <v>438</v>
      </c>
      <c r="Q363" s="115" t="s">
        <v>0</v>
      </c>
      <c r="R363" s="115" t="s">
        <v>0</v>
      </c>
      <c r="S363" s="115" t="s">
        <v>0</v>
      </c>
      <c r="T363" s="115" t="s">
        <v>0</v>
      </c>
      <c r="U363" s="115" t="s">
        <v>0</v>
      </c>
      <c r="V363" s="115" t="s">
        <v>0</v>
      </c>
      <c r="W363" s="115" t="s">
        <v>0</v>
      </c>
      <c r="X363" s="115" t="s">
        <v>0</v>
      </c>
      <c r="Y363" s="115" t="s">
        <v>0</v>
      </c>
      <c r="Z363" s="210"/>
      <c r="AA363" s="167"/>
      <c r="AB363" s="227"/>
      <c r="AC363" s="168"/>
      <c r="AD363" s="101"/>
      <c r="AE363" s="101"/>
      <c r="AF363" s="101"/>
      <c r="AG363" s="101"/>
      <c r="AH363" s="543">
        <f t="shared" si="6"/>
        <v>0</v>
      </c>
      <c r="AI363" s="167"/>
      <c r="AJ363" s="101"/>
      <c r="AK363" s="101"/>
      <c r="AL363" s="101"/>
      <c r="AM363" s="101"/>
      <c r="AN363" s="2281">
        <f t="shared" si="7"/>
        <v>0</v>
      </c>
      <c r="AO363" s="101"/>
      <c r="AP363" s="101"/>
      <c r="AQ363" s="101"/>
      <c r="AR363" s="101"/>
      <c r="AS363" s="101"/>
      <c r="AT363" s="101"/>
      <c r="AU363" s="101"/>
      <c r="AV363" s="101"/>
      <c r="AW363" s="167"/>
      <c r="AX363" s="101"/>
      <c r="AY363" s="101"/>
      <c r="AZ363" s="101"/>
      <c r="BA363" s="99"/>
    </row>
    <row r="364" spans="1:53" ht="45" customHeight="1" x14ac:dyDescent="0.25">
      <c r="A364" s="2835"/>
      <c r="B364" s="209" t="s">
        <v>431</v>
      </c>
      <c r="C364" s="2878"/>
      <c r="D364" s="2835"/>
      <c r="E364" s="2879" t="s">
        <v>468</v>
      </c>
      <c r="F364" s="2879" t="s">
        <v>129</v>
      </c>
      <c r="G364" s="2879">
        <v>0</v>
      </c>
      <c r="H364" s="2900">
        <v>0.25</v>
      </c>
      <c r="I364" s="2877">
        <v>0.05</v>
      </c>
      <c r="J364" s="121" t="s">
        <v>465</v>
      </c>
      <c r="K364" s="115" t="s">
        <v>464</v>
      </c>
      <c r="L364" s="115">
        <v>2231</v>
      </c>
      <c r="M364" s="115">
        <v>1</v>
      </c>
      <c r="N364" s="228" t="s">
        <v>467</v>
      </c>
      <c r="O364" s="3824" t="s">
        <v>3096</v>
      </c>
      <c r="P364" s="215" t="s">
        <v>438</v>
      </c>
      <c r="Q364" s="115" t="s">
        <v>0</v>
      </c>
      <c r="R364" s="115" t="s">
        <v>0</v>
      </c>
      <c r="S364" s="115" t="s">
        <v>0</v>
      </c>
      <c r="T364" s="115" t="s">
        <v>0</v>
      </c>
      <c r="U364" s="115" t="s">
        <v>0</v>
      </c>
      <c r="V364" s="115" t="s">
        <v>0</v>
      </c>
      <c r="W364" s="115" t="s">
        <v>0</v>
      </c>
      <c r="X364" s="115" t="s">
        <v>0</v>
      </c>
      <c r="Y364" s="115" t="s">
        <v>0</v>
      </c>
      <c r="Z364" s="210"/>
      <c r="AA364" s="167"/>
      <c r="AB364" s="227"/>
      <c r="AC364" s="168"/>
      <c r="AD364" s="101"/>
      <c r="AE364" s="101"/>
      <c r="AF364" s="101"/>
      <c r="AG364" s="101"/>
      <c r="AH364" s="543">
        <f t="shared" si="6"/>
        <v>0</v>
      </c>
      <c r="AI364" s="167"/>
      <c r="AJ364" s="101"/>
      <c r="AK364" s="101"/>
      <c r="AL364" s="101"/>
      <c r="AM364" s="101"/>
      <c r="AN364" s="2281">
        <f t="shared" si="7"/>
        <v>0</v>
      </c>
      <c r="AO364" s="101"/>
      <c r="AP364" s="101"/>
      <c r="AQ364" s="101"/>
      <c r="AR364" s="101"/>
      <c r="AS364" s="101"/>
      <c r="AT364" s="101"/>
      <c r="AU364" s="101"/>
      <c r="AV364" s="101"/>
      <c r="AW364" s="167"/>
      <c r="AX364" s="101"/>
      <c r="AY364" s="101"/>
      <c r="AZ364" s="101"/>
      <c r="BA364" s="99"/>
    </row>
    <row r="365" spans="1:53" ht="46.5" customHeight="1" x14ac:dyDescent="0.25">
      <c r="A365" s="2835"/>
      <c r="B365" s="209" t="s">
        <v>431</v>
      </c>
      <c r="C365" s="2878"/>
      <c r="D365" s="2835"/>
      <c r="E365" s="2835"/>
      <c r="F365" s="2835"/>
      <c r="G365" s="2835"/>
      <c r="H365" s="2835"/>
      <c r="I365" s="2878"/>
      <c r="J365" s="121" t="s">
        <v>465</v>
      </c>
      <c r="K365" s="115" t="s">
        <v>464</v>
      </c>
      <c r="L365" s="115">
        <v>2231</v>
      </c>
      <c r="M365" s="115">
        <v>2</v>
      </c>
      <c r="N365" s="228" t="s">
        <v>466</v>
      </c>
      <c r="O365" s="3824" t="s">
        <v>3096</v>
      </c>
      <c r="P365" s="215" t="s">
        <v>438</v>
      </c>
      <c r="Q365" s="115" t="s">
        <v>0</v>
      </c>
      <c r="R365" s="115" t="s">
        <v>0</v>
      </c>
      <c r="S365" s="115" t="s">
        <v>0</v>
      </c>
      <c r="T365" s="115" t="s">
        <v>0</v>
      </c>
      <c r="U365" s="115" t="s">
        <v>0</v>
      </c>
      <c r="V365" s="115" t="s">
        <v>0</v>
      </c>
      <c r="W365" s="115" t="s">
        <v>0</v>
      </c>
      <c r="X365" s="115" t="s">
        <v>0</v>
      </c>
      <c r="Y365" s="115" t="s">
        <v>0</v>
      </c>
      <c r="Z365" s="210"/>
      <c r="AA365" s="167"/>
      <c r="AB365" s="227"/>
      <c r="AC365" s="168"/>
      <c r="AD365" s="101"/>
      <c r="AE365" s="101"/>
      <c r="AF365" s="101"/>
      <c r="AG365" s="101"/>
      <c r="AH365" s="543">
        <f t="shared" si="6"/>
        <v>0</v>
      </c>
      <c r="AI365" s="167"/>
      <c r="AJ365" s="101"/>
      <c r="AK365" s="101"/>
      <c r="AL365" s="101"/>
      <c r="AM365" s="101"/>
      <c r="AN365" s="2281">
        <f t="shared" si="7"/>
        <v>0</v>
      </c>
      <c r="AO365" s="101"/>
      <c r="AP365" s="101"/>
      <c r="AQ365" s="101"/>
      <c r="AR365" s="101"/>
      <c r="AS365" s="101"/>
      <c r="AT365" s="101"/>
      <c r="AU365" s="101"/>
      <c r="AV365" s="101"/>
      <c r="AW365" s="167"/>
      <c r="AX365" s="101"/>
      <c r="AY365" s="101"/>
      <c r="AZ365" s="101"/>
      <c r="BA365" s="99"/>
    </row>
    <row r="366" spans="1:53" ht="45" customHeight="1" x14ac:dyDescent="0.25">
      <c r="A366" s="2835"/>
      <c r="B366" s="209" t="s">
        <v>431</v>
      </c>
      <c r="C366" s="2878"/>
      <c r="D366" s="2835"/>
      <c r="E366" s="2836"/>
      <c r="F366" s="2836"/>
      <c r="G366" s="2836"/>
      <c r="H366" s="2836"/>
      <c r="I366" s="2864"/>
      <c r="J366" s="121" t="s">
        <v>465</v>
      </c>
      <c r="K366" s="115" t="s">
        <v>464</v>
      </c>
      <c r="L366" s="115">
        <v>2231</v>
      </c>
      <c r="M366" s="115">
        <v>3</v>
      </c>
      <c r="N366" s="228" t="s">
        <v>463</v>
      </c>
      <c r="O366" s="3824" t="s">
        <v>3096</v>
      </c>
      <c r="P366" s="215" t="s">
        <v>438</v>
      </c>
      <c r="Q366" s="115" t="s">
        <v>0</v>
      </c>
      <c r="R366" s="115" t="s">
        <v>0</v>
      </c>
      <c r="S366" s="115" t="s">
        <v>0</v>
      </c>
      <c r="T366" s="115" t="s">
        <v>0</v>
      </c>
      <c r="U366" s="115" t="s">
        <v>0</v>
      </c>
      <c r="V366" s="115" t="s">
        <v>0</v>
      </c>
      <c r="W366" s="115" t="s">
        <v>0</v>
      </c>
      <c r="X366" s="115" t="s">
        <v>0</v>
      </c>
      <c r="Y366" s="115" t="s">
        <v>0</v>
      </c>
      <c r="Z366" s="210"/>
      <c r="AA366" s="167"/>
      <c r="AB366" s="227"/>
      <c r="AC366" s="168"/>
      <c r="AD366" s="101"/>
      <c r="AE366" s="101"/>
      <c r="AF366" s="101"/>
      <c r="AG366" s="101"/>
      <c r="AH366" s="543">
        <f t="shared" si="6"/>
        <v>0</v>
      </c>
      <c r="AI366" s="167"/>
      <c r="AJ366" s="101"/>
      <c r="AK366" s="101"/>
      <c r="AL366" s="101"/>
      <c r="AM366" s="101"/>
      <c r="AN366" s="2281">
        <f t="shared" si="7"/>
        <v>0</v>
      </c>
      <c r="AO366" s="101"/>
      <c r="AP366" s="101"/>
      <c r="AQ366" s="101"/>
      <c r="AR366" s="101"/>
      <c r="AS366" s="101"/>
      <c r="AT366" s="101"/>
      <c r="AU366" s="101"/>
      <c r="AV366" s="101"/>
      <c r="AW366" s="167"/>
      <c r="AX366" s="101"/>
      <c r="AY366" s="101"/>
      <c r="AZ366" s="101"/>
      <c r="BA366" s="99"/>
    </row>
    <row r="367" spans="1:53" ht="36.75" customHeight="1" x14ac:dyDescent="0.25">
      <c r="A367" s="2835"/>
      <c r="B367" s="209" t="s">
        <v>431</v>
      </c>
      <c r="C367" s="2864"/>
      <c r="D367" s="2835"/>
      <c r="E367" s="208" t="s">
        <v>462</v>
      </c>
      <c r="F367" s="207" t="s">
        <v>119</v>
      </c>
      <c r="G367" s="207">
        <v>5</v>
      </c>
      <c r="H367" s="207">
        <v>8</v>
      </c>
      <c r="I367" s="211"/>
      <c r="J367" s="121"/>
      <c r="K367" s="115"/>
      <c r="L367" s="115"/>
      <c r="M367" s="115">
        <v>1</v>
      </c>
      <c r="N367" s="167"/>
      <c r="O367" s="3824"/>
      <c r="P367" s="167"/>
      <c r="Q367" s="167"/>
      <c r="R367" s="167"/>
      <c r="S367" s="167"/>
      <c r="T367" s="115"/>
      <c r="U367" s="115"/>
      <c r="V367" s="115"/>
      <c r="W367" s="115"/>
      <c r="X367" s="115"/>
      <c r="Y367" s="115"/>
      <c r="Z367" s="210"/>
      <c r="AA367" s="167"/>
      <c r="AB367" s="227"/>
      <c r="AC367" s="168"/>
      <c r="AD367" s="101"/>
      <c r="AE367" s="101"/>
      <c r="AF367" s="101"/>
      <c r="AG367" s="101"/>
      <c r="AH367" s="543">
        <f t="shared" si="6"/>
        <v>0</v>
      </c>
      <c r="AI367" s="167"/>
      <c r="AJ367" s="101"/>
      <c r="AK367" s="101"/>
      <c r="AL367" s="101"/>
      <c r="AM367" s="101"/>
      <c r="AN367" s="2281">
        <f t="shared" si="7"/>
        <v>0</v>
      </c>
      <c r="AO367" s="101"/>
      <c r="AP367" s="101"/>
      <c r="AQ367" s="101"/>
      <c r="AR367" s="101"/>
      <c r="AS367" s="101"/>
      <c r="AT367" s="101"/>
      <c r="AU367" s="101"/>
      <c r="AV367" s="101"/>
      <c r="AW367" s="167"/>
      <c r="AX367" s="101"/>
      <c r="AY367" s="101"/>
      <c r="AZ367" s="101"/>
      <c r="BA367" s="99"/>
    </row>
    <row r="368" spans="1:53" ht="44.25" customHeight="1" x14ac:dyDescent="0.25">
      <c r="A368" s="2835"/>
      <c r="B368" s="209" t="s">
        <v>431</v>
      </c>
      <c r="C368" s="2879" t="s">
        <v>461</v>
      </c>
      <c r="D368" s="2835"/>
      <c r="E368" s="2879" t="s">
        <v>460</v>
      </c>
      <c r="F368" s="2879" t="s">
        <v>129</v>
      </c>
      <c r="G368" s="2899">
        <v>0</v>
      </c>
      <c r="H368" s="2899">
        <v>1</v>
      </c>
      <c r="I368" s="2877">
        <v>0.25</v>
      </c>
      <c r="J368" s="104" t="s">
        <v>441</v>
      </c>
      <c r="K368" s="102" t="s">
        <v>440</v>
      </c>
      <c r="L368" s="102">
        <v>2232</v>
      </c>
      <c r="M368" s="102">
        <v>1</v>
      </c>
      <c r="N368" s="226" t="s">
        <v>459</v>
      </c>
      <c r="O368" s="3824" t="s">
        <v>3096</v>
      </c>
      <c r="P368" s="225" t="s">
        <v>438</v>
      </c>
      <c r="Q368" s="102" t="s">
        <v>0</v>
      </c>
      <c r="R368" s="102" t="s">
        <v>0</v>
      </c>
      <c r="S368" s="102" t="s">
        <v>0</v>
      </c>
      <c r="T368" s="102" t="s">
        <v>0</v>
      </c>
      <c r="U368" s="102" t="s">
        <v>0</v>
      </c>
      <c r="V368" s="102" t="s">
        <v>0</v>
      </c>
      <c r="W368" s="102" t="s">
        <v>0</v>
      </c>
      <c r="X368" s="102" t="s">
        <v>0</v>
      </c>
      <c r="Y368" s="102" t="s">
        <v>0</v>
      </c>
      <c r="Z368" s="170"/>
      <c r="AA368" s="101"/>
      <c r="AB368" s="169"/>
      <c r="AC368" s="168"/>
      <c r="AD368" s="101"/>
      <c r="AE368" s="101"/>
      <c r="AF368" s="101"/>
      <c r="AG368" s="101"/>
      <c r="AH368" s="543">
        <f t="shared" si="6"/>
        <v>0</v>
      </c>
      <c r="AI368" s="167"/>
      <c r="AJ368" s="101"/>
      <c r="AK368" s="101"/>
      <c r="AL368" s="101"/>
      <c r="AM368" s="101"/>
      <c r="AN368" s="2281">
        <f t="shared" si="7"/>
        <v>0</v>
      </c>
      <c r="AO368" s="101"/>
      <c r="AP368" s="101"/>
      <c r="AQ368" s="101"/>
      <c r="AR368" s="101"/>
      <c r="AS368" s="101"/>
      <c r="AT368" s="101"/>
      <c r="AU368" s="101"/>
      <c r="AV368" s="101"/>
      <c r="AW368" s="167"/>
      <c r="AX368" s="101"/>
      <c r="AY368" s="101"/>
      <c r="AZ368" s="101"/>
      <c r="BA368" s="99"/>
    </row>
    <row r="369" spans="1:53" ht="54" customHeight="1" x14ac:dyDescent="0.25">
      <c r="A369" s="2835"/>
      <c r="B369" s="209" t="s">
        <v>431</v>
      </c>
      <c r="C369" s="2836"/>
      <c r="D369" s="2835"/>
      <c r="E369" s="2836"/>
      <c r="F369" s="2836"/>
      <c r="G369" s="2836"/>
      <c r="H369" s="2836"/>
      <c r="I369" s="2864"/>
      <c r="J369" s="104" t="s">
        <v>441</v>
      </c>
      <c r="K369" s="102" t="s">
        <v>440</v>
      </c>
      <c r="L369" s="102">
        <v>2232</v>
      </c>
      <c r="M369" s="102">
        <v>2</v>
      </c>
      <c r="N369" s="226" t="s">
        <v>458</v>
      </c>
      <c r="O369" s="3824" t="s">
        <v>3096</v>
      </c>
      <c r="P369" s="225" t="s">
        <v>438</v>
      </c>
      <c r="Q369" s="102" t="s">
        <v>0</v>
      </c>
      <c r="R369" s="102" t="s">
        <v>0</v>
      </c>
      <c r="S369" s="102" t="s">
        <v>0</v>
      </c>
      <c r="T369" s="102" t="s">
        <v>0</v>
      </c>
      <c r="U369" s="102" t="s">
        <v>0</v>
      </c>
      <c r="V369" s="102" t="s">
        <v>0</v>
      </c>
      <c r="W369" s="102" t="s">
        <v>0</v>
      </c>
      <c r="X369" s="102" t="s">
        <v>0</v>
      </c>
      <c r="Y369" s="102" t="s">
        <v>0</v>
      </c>
      <c r="Z369" s="170"/>
      <c r="AA369" s="101"/>
      <c r="AB369" s="169"/>
      <c r="AC369" s="168"/>
      <c r="AD369" s="101"/>
      <c r="AE369" s="101"/>
      <c r="AF369" s="101"/>
      <c r="AG369" s="101"/>
      <c r="AH369" s="543">
        <f t="shared" si="6"/>
        <v>0</v>
      </c>
      <c r="AI369" s="167"/>
      <c r="AJ369" s="101"/>
      <c r="AK369" s="101"/>
      <c r="AL369" s="101"/>
      <c r="AM369" s="101"/>
      <c r="AN369" s="2281">
        <f t="shared" si="7"/>
        <v>0</v>
      </c>
      <c r="AO369" s="101"/>
      <c r="AP369" s="101"/>
      <c r="AQ369" s="101"/>
      <c r="AR369" s="101"/>
      <c r="AS369" s="101"/>
      <c r="AT369" s="101"/>
      <c r="AU369" s="101"/>
      <c r="AV369" s="101"/>
      <c r="AW369" s="167"/>
      <c r="AX369" s="101"/>
      <c r="AY369" s="101"/>
      <c r="AZ369" s="101"/>
      <c r="BA369" s="99"/>
    </row>
    <row r="370" spans="1:53" ht="47.25" customHeight="1" x14ac:dyDescent="0.25">
      <c r="A370" s="2835"/>
      <c r="B370" s="209" t="s">
        <v>431</v>
      </c>
      <c r="C370" s="224" t="s">
        <v>457</v>
      </c>
      <c r="D370" s="2835"/>
      <c r="E370" s="217" t="s">
        <v>456</v>
      </c>
      <c r="F370" s="207" t="s">
        <v>455</v>
      </c>
      <c r="G370" s="223">
        <v>0</v>
      </c>
      <c r="H370" s="207">
        <v>5</v>
      </c>
      <c r="I370" s="214"/>
      <c r="J370" s="121"/>
      <c r="K370" s="115"/>
      <c r="L370" s="115"/>
      <c r="M370" s="115">
        <v>1</v>
      </c>
      <c r="N370" s="167"/>
      <c r="O370" s="3824"/>
      <c r="P370" s="167"/>
      <c r="Q370" s="167"/>
      <c r="R370" s="167"/>
      <c r="S370" s="167"/>
      <c r="T370" s="115"/>
      <c r="U370" s="115"/>
      <c r="V370" s="115"/>
      <c r="W370" s="115"/>
      <c r="X370" s="115"/>
      <c r="Y370" s="115"/>
      <c r="Z370" s="210"/>
      <c r="AA370" s="101"/>
      <c r="AB370" s="169"/>
      <c r="AC370" s="168"/>
      <c r="AD370" s="101"/>
      <c r="AE370" s="101"/>
      <c r="AF370" s="101"/>
      <c r="AG370" s="101"/>
      <c r="AH370" s="543">
        <f t="shared" si="6"/>
        <v>0</v>
      </c>
      <c r="AI370" s="167"/>
      <c r="AJ370" s="101"/>
      <c r="AK370" s="101"/>
      <c r="AL370" s="101"/>
      <c r="AM370" s="101"/>
      <c r="AN370" s="2281">
        <f t="shared" si="7"/>
        <v>0</v>
      </c>
      <c r="AO370" s="101"/>
      <c r="AP370" s="101"/>
      <c r="AQ370" s="101"/>
      <c r="AR370" s="101"/>
      <c r="AS370" s="101"/>
      <c r="AT370" s="101"/>
      <c r="AU370" s="101"/>
      <c r="AV370" s="101"/>
      <c r="AW370" s="167"/>
      <c r="AX370" s="101"/>
      <c r="AY370" s="101"/>
      <c r="AZ370" s="101"/>
      <c r="BA370" s="99"/>
    </row>
    <row r="371" spans="1:53" ht="65.25" customHeight="1" x14ac:dyDescent="0.25">
      <c r="A371" s="2835"/>
      <c r="B371" s="209" t="s">
        <v>431</v>
      </c>
      <c r="C371" s="218" t="s">
        <v>454</v>
      </c>
      <c r="D371" s="2835"/>
      <c r="E371" s="217" t="s">
        <v>453</v>
      </c>
      <c r="F371" s="207" t="s">
        <v>452</v>
      </c>
      <c r="G371" s="223">
        <v>0</v>
      </c>
      <c r="H371" s="223">
        <v>4</v>
      </c>
      <c r="I371" s="211"/>
      <c r="J371" s="176"/>
      <c r="K371" s="102"/>
      <c r="L371" s="102"/>
      <c r="M371" s="102">
        <v>1</v>
      </c>
      <c r="N371" s="101"/>
      <c r="O371" s="3824"/>
      <c r="P371" s="167"/>
      <c r="Q371" s="167"/>
      <c r="R371" s="167"/>
      <c r="S371" s="167"/>
      <c r="T371" s="115"/>
      <c r="U371" s="115"/>
      <c r="V371" s="115"/>
      <c r="W371" s="115"/>
      <c r="X371" s="115"/>
      <c r="Y371" s="115"/>
      <c r="Z371" s="210"/>
      <c r="AA371" s="101"/>
      <c r="AB371" s="169"/>
      <c r="AC371" s="168"/>
      <c r="AD371" s="101"/>
      <c r="AE371" s="101"/>
      <c r="AF371" s="101"/>
      <c r="AG371" s="101"/>
      <c r="AH371" s="543">
        <f t="shared" si="6"/>
        <v>0</v>
      </c>
      <c r="AI371" s="167"/>
      <c r="AJ371" s="101"/>
      <c r="AK371" s="101"/>
      <c r="AL371" s="101"/>
      <c r="AM371" s="101"/>
      <c r="AN371" s="2281">
        <f t="shared" si="7"/>
        <v>0</v>
      </c>
      <c r="AO371" s="101"/>
      <c r="AP371" s="101"/>
      <c r="AQ371" s="101"/>
      <c r="AR371" s="101"/>
      <c r="AS371" s="101"/>
      <c r="AT371" s="101"/>
      <c r="AU371" s="101"/>
      <c r="AV371" s="101"/>
      <c r="AW371" s="167"/>
      <c r="AX371" s="101"/>
      <c r="AY371" s="101"/>
      <c r="AZ371" s="101"/>
      <c r="BA371" s="99"/>
    </row>
    <row r="372" spans="1:53" ht="33.75" customHeight="1" x14ac:dyDescent="0.25">
      <c r="A372" s="2835"/>
      <c r="B372" s="209" t="s">
        <v>431</v>
      </c>
      <c r="C372" s="2317" t="s">
        <v>451</v>
      </c>
      <c r="D372" s="2835"/>
      <c r="E372" s="2317" t="s">
        <v>450</v>
      </c>
      <c r="F372" s="2319" t="s">
        <v>11</v>
      </c>
      <c r="G372" s="220">
        <v>0</v>
      </c>
      <c r="H372" s="220">
        <v>1</v>
      </c>
      <c r="I372" s="2318"/>
      <c r="J372" s="121"/>
      <c r="K372" s="115"/>
      <c r="L372" s="115"/>
      <c r="M372" s="115">
        <v>1</v>
      </c>
      <c r="N372" s="167"/>
      <c r="O372" s="3824"/>
      <c r="P372" s="167"/>
      <c r="Q372" s="167"/>
      <c r="R372" s="167"/>
      <c r="S372" s="167"/>
      <c r="T372" s="115"/>
      <c r="U372" s="115"/>
      <c r="V372" s="115"/>
      <c r="W372" s="115"/>
      <c r="X372" s="115"/>
      <c r="Y372" s="115"/>
      <c r="Z372" s="210"/>
      <c r="AA372" s="101"/>
      <c r="AB372" s="169"/>
      <c r="AC372" s="168"/>
      <c r="AD372" s="101"/>
      <c r="AE372" s="101"/>
      <c r="AF372" s="101"/>
      <c r="AG372" s="101"/>
      <c r="AH372" s="543">
        <f t="shared" si="6"/>
        <v>0</v>
      </c>
      <c r="AI372" s="167"/>
      <c r="AJ372" s="101"/>
      <c r="AK372" s="101"/>
      <c r="AL372" s="101"/>
      <c r="AM372" s="101"/>
      <c r="AN372" s="2281">
        <f t="shared" si="7"/>
        <v>0</v>
      </c>
      <c r="AO372" s="101"/>
      <c r="AP372" s="101"/>
      <c r="AQ372" s="101"/>
      <c r="AR372" s="101"/>
      <c r="AS372" s="101"/>
      <c r="AT372" s="101"/>
      <c r="AU372" s="101"/>
      <c r="AV372" s="101"/>
      <c r="AW372" s="167"/>
      <c r="AX372" s="101"/>
      <c r="AY372" s="101"/>
      <c r="AZ372" s="101"/>
      <c r="BA372" s="99"/>
    </row>
    <row r="373" spans="1:53" ht="75.75" customHeight="1" x14ac:dyDescent="0.25">
      <c r="A373" s="2835"/>
      <c r="B373" s="209" t="s">
        <v>431</v>
      </c>
      <c r="C373" s="218" t="s">
        <v>449</v>
      </c>
      <c r="D373" s="2872" t="s">
        <v>448</v>
      </c>
      <c r="E373" s="208" t="s">
        <v>447</v>
      </c>
      <c r="F373" s="207" t="s">
        <v>129</v>
      </c>
      <c r="G373" s="213">
        <v>0.2</v>
      </c>
      <c r="H373" s="213">
        <v>1</v>
      </c>
      <c r="I373" s="214">
        <f>0.1*0.8</f>
        <v>8.0000000000000016E-2</v>
      </c>
      <c r="J373" s="121" t="s">
        <v>441</v>
      </c>
      <c r="K373" s="121" t="s">
        <v>440</v>
      </c>
      <c r="L373" s="121">
        <v>2232</v>
      </c>
      <c r="M373" s="121">
        <v>1</v>
      </c>
      <c r="N373" s="215" t="s">
        <v>439</v>
      </c>
      <c r="O373" s="3824" t="s">
        <v>3096</v>
      </c>
      <c r="P373" s="215" t="s">
        <v>438</v>
      </c>
      <c r="Q373" s="115" t="s">
        <v>0</v>
      </c>
      <c r="R373" s="115" t="s">
        <v>0</v>
      </c>
      <c r="S373" s="115" t="s">
        <v>0</v>
      </c>
      <c r="T373" s="115" t="s">
        <v>0</v>
      </c>
      <c r="U373" s="115" t="s">
        <v>0</v>
      </c>
      <c r="V373" s="115" t="s">
        <v>0</v>
      </c>
      <c r="W373" s="115" t="s">
        <v>0</v>
      </c>
      <c r="X373" s="115" t="s">
        <v>0</v>
      </c>
      <c r="Y373" s="115" t="s">
        <v>0</v>
      </c>
      <c r="Z373" s="210"/>
      <c r="AA373" s="101"/>
      <c r="AB373" s="169"/>
      <c r="AC373" s="168"/>
      <c r="AD373" s="101"/>
      <c r="AE373" s="101"/>
      <c r="AF373" s="101"/>
      <c r="AG373" s="101"/>
      <c r="AH373" s="543">
        <f t="shared" si="6"/>
        <v>0</v>
      </c>
      <c r="AI373" s="167"/>
      <c r="AJ373" s="101"/>
      <c r="AK373" s="101"/>
      <c r="AL373" s="101"/>
      <c r="AM373" s="101"/>
      <c r="AN373" s="2281">
        <f t="shared" si="7"/>
        <v>0</v>
      </c>
      <c r="AO373" s="101"/>
      <c r="AP373" s="101"/>
      <c r="AQ373" s="101"/>
      <c r="AR373" s="101"/>
      <c r="AS373" s="101"/>
      <c r="AT373" s="101"/>
      <c r="AU373" s="101"/>
      <c r="AV373" s="101"/>
      <c r="AW373" s="167"/>
      <c r="AX373" s="101"/>
      <c r="AY373" s="101"/>
      <c r="AZ373" s="101"/>
      <c r="BA373" s="99"/>
    </row>
    <row r="374" spans="1:53" ht="53.25" customHeight="1" x14ac:dyDescent="0.25">
      <c r="A374" s="2835"/>
      <c r="B374" s="209" t="s">
        <v>431</v>
      </c>
      <c r="C374" s="218" t="s">
        <v>446</v>
      </c>
      <c r="D374" s="2835"/>
      <c r="E374" s="217" t="s">
        <v>445</v>
      </c>
      <c r="F374" s="207" t="s">
        <v>236</v>
      </c>
      <c r="G374" s="216">
        <v>0</v>
      </c>
      <c r="H374" s="216">
        <v>1</v>
      </c>
      <c r="I374" s="214">
        <v>0.1</v>
      </c>
      <c r="J374" s="121" t="s">
        <v>441</v>
      </c>
      <c r="K374" s="121" t="s">
        <v>440</v>
      </c>
      <c r="L374" s="121">
        <v>2232</v>
      </c>
      <c r="M374" s="121">
        <v>1</v>
      </c>
      <c r="N374" s="215" t="s">
        <v>439</v>
      </c>
      <c r="O374" s="3824" t="s">
        <v>3096</v>
      </c>
      <c r="P374" s="215" t="s">
        <v>438</v>
      </c>
      <c r="Q374" s="115" t="s">
        <v>0</v>
      </c>
      <c r="R374" s="115" t="s">
        <v>0</v>
      </c>
      <c r="S374" s="115" t="s">
        <v>0</v>
      </c>
      <c r="T374" s="115" t="s">
        <v>0</v>
      </c>
      <c r="U374" s="115" t="s">
        <v>0</v>
      </c>
      <c r="V374" s="115" t="s">
        <v>0</v>
      </c>
      <c r="W374" s="115" t="s">
        <v>0</v>
      </c>
      <c r="X374" s="115" t="s">
        <v>0</v>
      </c>
      <c r="Y374" s="115" t="s">
        <v>0</v>
      </c>
      <c r="Z374" s="210"/>
      <c r="AA374" s="101"/>
      <c r="AB374" s="169"/>
      <c r="AC374" s="168"/>
      <c r="AD374" s="101"/>
      <c r="AE374" s="101"/>
      <c r="AF374" s="101"/>
      <c r="AG374" s="101"/>
      <c r="AH374" s="543">
        <f t="shared" si="6"/>
        <v>0</v>
      </c>
      <c r="AI374" s="167"/>
      <c r="AJ374" s="101"/>
      <c r="AK374" s="101"/>
      <c r="AL374" s="101"/>
      <c r="AM374" s="101"/>
      <c r="AN374" s="2281">
        <f t="shared" si="7"/>
        <v>0</v>
      </c>
      <c r="AO374" s="101"/>
      <c r="AP374" s="101"/>
      <c r="AQ374" s="101"/>
      <c r="AR374" s="101"/>
      <c r="AS374" s="101"/>
      <c r="AT374" s="101"/>
      <c r="AU374" s="101"/>
      <c r="AV374" s="101"/>
      <c r="AW374" s="167"/>
      <c r="AX374" s="101"/>
      <c r="AY374" s="101"/>
      <c r="AZ374" s="101"/>
      <c r="BA374" s="99"/>
    </row>
    <row r="375" spans="1:53" ht="33.75" customHeight="1" x14ac:dyDescent="0.25">
      <c r="A375" s="2835"/>
      <c r="B375" s="209" t="s">
        <v>431</v>
      </c>
      <c r="C375" s="2884" t="s">
        <v>444</v>
      </c>
      <c r="D375" s="2835"/>
      <c r="E375" s="208" t="s">
        <v>443</v>
      </c>
      <c r="F375" s="207" t="s">
        <v>442</v>
      </c>
      <c r="G375" s="207">
        <v>0</v>
      </c>
      <c r="H375" s="207">
        <v>1</v>
      </c>
      <c r="I375" s="211">
        <v>0.2</v>
      </c>
      <c r="J375" s="121" t="s">
        <v>441</v>
      </c>
      <c r="K375" s="121" t="s">
        <v>440</v>
      </c>
      <c r="L375" s="121">
        <v>2232</v>
      </c>
      <c r="M375" s="121">
        <v>1</v>
      </c>
      <c r="N375" s="215" t="s">
        <v>439</v>
      </c>
      <c r="O375" s="3824" t="s">
        <v>3096</v>
      </c>
      <c r="P375" s="215" t="s">
        <v>438</v>
      </c>
      <c r="Q375" s="167"/>
      <c r="R375" s="167"/>
      <c r="S375" s="167"/>
      <c r="T375" s="115"/>
      <c r="U375" s="115"/>
      <c r="V375" s="115"/>
      <c r="W375" s="115" t="s">
        <v>0</v>
      </c>
      <c r="X375" s="115" t="s">
        <v>0</v>
      </c>
      <c r="Y375" s="115" t="s">
        <v>0</v>
      </c>
      <c r="Z375" s="210"/>
      <c r="AA375" s="101"/>
      <c r="AB375" s="169"/>
      <c r="AC375" s="168"/>
      <c r="AD375" s="101"/>
      <c r="AE375" s="101"/>
      <c r="AF375" s="101"/>
      <c r="AG375" s="101"/>
      <c r="AH375" s="543">
        <f t="shared" si="6"/>
        <v>0</v>
      </c>
      <c r="AI375" s="167"/>
      <c r="AJ375" s="101"/>
      <c r="AK375" s="101"/>
      <c r="AL375" s="101"/>
      <c r="AM375" s="101"/>
      <c r="AN375" s="2281">
        <f t="shared" si="7"/>
        <v>0</v>
      </c>
      <c r="AO375" s="101"/>
      <c r="AP375" s="101"/>
      <c r="AQ375" s="101"/>
      <c r="AR375" s="101"/>
      <c r="AS375" s="101"/>
      <c r="AT375" s="101"/>
      <c r="AU375" s="101"/>
      <c r="AV375" s="101"/>
      <c r="AW375" s="167"/>
      <c r="AX375" s="101"/>
      <c r="AY375" s="101"/>
      <c r="AZ375" s="101"/>
      <c r="BA375" s="99"/>
    </row>
    <row r="376" spans="1:53" ht="30.75" customHeight="1" x14ac:dyDescent="0.25">
      <c r="A376" s="2835"/>
      <c r="B376" s="209" t="s">
        <v>431</v>
      </c>
      <c r="C376" s="2864"/>
      <c r="D376" s="2836"/>
      <c r="E376" s="208" t="s">
        <v>437</v>
      </c>
      <c r="F376" s="207" t="s">
        <v>129</v>
      </c>
      <c r="G376" s="213">
        <v>0</v>
      </c>
      <c r="H376" s="213">
        <v>1</v>
      </c>
      <c r="I376" s="214"/>
      <c r="J376" s="121"/>
      <c r="K376" s="115"/>
      <c r="L376" s="115"/>
      <c r="M376" s="115">
        <v>1</v>
      </c>
      <c r="N376" s="167"/>
      <c r="O376" s="115"/>
      <c r="P376" s="167"/>
      <c r="Q376" s="167"/>
      <c r="R376" s="167"/>
      <c r="S376" s="167"/>
      <c r="T376" s="115"/>
      <c r="U376" s="115"/>
      <c r="V376" s="115"/>
      <c r="W376" s="115"/>
      <c r="X376" s="115"/>
      <c r="Y376" s="115"/>
      <c r="Z376" s="210"/>
      <c r="AA376" s="101"/>
      <c r="AB376" s="169"/>
      <c r="AC376" s="168"/>
      <c r="AD376" s="101"/>
      <c r="AE376" s="101"/>
      <c r="AF376" s="101"/>
      <c r="AG376" s="101"/>
      <c r="AH376" s="543">
        <f t="shared" ref="AH376:AH379" si="8">AC376+AD376-AE376</f>
        <v>0</v>
      </c>
      <c r="AI376" s="167"/>
      <c r="AJ376" s="101"/>
      <c r="AK376" s="101"/>
      <c r="AL376" s="101"/>
      <c r="AM376" s="101"/>
      <c r="AN376" s="2281">
        <f t="shared" ref="AN376:AN379" si="9">AI376+AJ376-AK376</f>
        <v>0</v>
      </c>
      <c r="AO376" s="101"/>
      <c r="AP376" s="101"/>
      <c r="AQ376" s="101"/>
      <c r="AR376" s="101"/>
      <c r="AS376" s="101"/>
      <c r="AT376" s="101"/>
      <c r="AU376" s="101"/>
      <c r="AV376" s="101"/>
      <c r="AW376" s="167"/>
      <c r="AX376" s="101"/>
      <c r="AY376" s="101"/>
      <c r="AZ376" s="101"/>
      <c r="BA376" s="99"/>
    </row>
    <row r="377" spans="1:53" ht="26.25" customHeight="1" x14ac:dyDescent="0.25">
      <c r="A377" s="2835"/>
      <c r="B377" s="209" t="s">
        <v>431</v>
      </c>
      <c r="C377" s="2905" t="s">
        <v>436</v>
      </c>
      <c r="D377" s="2872" t="s">
        <v>435</v>
      </c>
      <c r="E377" s="208" t="s">
        <v>434</v>
      </c>
      <c r="F377" s="207" t="s">
        <v>129</v>
      </c>
      <c r="G377" s="213">
        <v>0</v>
      </c>
      <c r="H377" s="213">
        <v>0.3</v>
      </c>
      <c r="I377" s="211"/>
      <c r="J377" s="212"/>
      <c r="K377" s="115"/>
      <c r="L377" s="115"/>
      <c r="M377" s="115">
        <v>1</v>
      </c>
      <c r="N377" s="167"/>
      <c r="O377" s="115"/>
      <c r="P377" s="167"/>
      <c r="Q377" s="167"/>
      <c r="R377" s="167"/>
      <c r="S377" s="167"/>
      <c r="T377" s="115"/>
      <c r="U377" s="115"/>
      <c r="V377" s="115"/>
      <c r="W377" s="115"/>
      <c r="X377" s="115"/>
      <c r="Y377" s="115"/>
      <c r="Z377" s="210"/>
      <c r="AA377" s="101"/>
      <c r="AB377" s="169"/>
      <c r="AC377" s="168"/>
      <c r="AD377" s="101"/>
      <c r="AE377" s="101"/>
      <c r="AF377" s="101"/>
      <c r="AG377" s="101"/>
      <c r="AH377" s="543">
        <f t="shared" si="8"/>
        <v>0</v>
      </c>
      <c r="AI377" s="167"/>
      <c r="AJ377" s="101"/>
      <c r="AK377" s="101"/>
      <c r="AL377" s="101"/>
      <c r="AM377" s="101"/>
      <c r="AN377" s="2281">
        <f t="shared" si="9"/>
        <v>0</v>
      </c>
      <c r="AO377" s="101"/>
      <c r="AP377" s="101"/>
      <c r="AQ377" s="101"/>
      <c r="AR377" s="101"/>
      <c r="AS377" s="101"/>
      <c r="AT377" s="101"/>
      <c r="AU377" s="101"/>
      <c r="AV377" s="101"/>
      <c r="AW377" s="167"/>
      <c r="AX377" s="101"/>
      <c r="AY377" s="101"/>
      <c r="AZ377" s="101"/>
      <c r="BA377" s="99"/>
    </row>
    <row r="378" spans="1:53" ht="30.75" customHeight="1" x14ac:dyDescent="0.25">
      <c r="A378" s="2835"/>
      <c r="B378" s="209" t="s">
        <v>431</v>
      </c>
      <c r="C378" s="2878"/>
      <c r="D378" s="2835"/>
      <c r="E378" s="208" t="s">
        <v>433</v>
      </c>
      <c r="F378" s="207" t="s">
        <v>432</v>
      </c>
      <c r="G378" s="207">
        <v>0</v>
      </c>
      <c r="H378" s="207">
        <v>1</v>
      </c>
      <c r="I378" s="211"/>
      <c r="J378" s="121"/>
      <c r="K378" s="115"/>
      <c r="L378" s="115"/>
      <c r="M378" s="115">
        <v>1</v>
      </c>
      <c r="N378" s="167"/>
      <c r="O378" s="115"/>
      <c r="P378" s="167"/>
      <c r="Q378" s="167"/>
      <c r="R378" s="167"/>
      <c r="S378" s="167"/>
      <c r="T378" s="115"/>
      <c r="U378" s="115"/>
      <c r="V378" s="115"/>
      <c r="W378" s="115"/>
      <c r="X378" s="115"/>
      <c r="Y378" s="115"/>
      <c r="Z378" s="210"/>
      <c r="AA378" s="101"/>
      <c r="AB378" s="169"/>
      <c r="AC378" s="168"/>
      <c r="AD378" s="101"/>
      <c r="AE378" s="101"/>
      <c r="AF378" s="101"/>
      <c r="AG378" s="101"/>
      <c r="AH378" s="543">
        <f t="shared" si="8"/>
        <v>0</v>
      </c>
      <c r="AI378" s="167"/>
      <c r="AJ378" s="101"/>
      <c r="AK378" s="101"/>
      <c r="AL378" s="101"/>
      <c r="AM378" s="101"/>
      <c r="AN378" s="2281">
        <f t="shared" si="9"/>
        <v>0</v>
      </c>
      <c r="AO378" s="101"/>
      <c r="AP378" s="101"/>
      <c r="AQ378" s="101"/>
      <c r="AR378" s="101"/>
      <c r="AS378" s="101"/>
      <c r="AT378" s="101"/>
      <c r="AU378" s="101"/>
      <c r="AV378" s="101"/>
      <c r="AW378" s="167"/>
      <c r="AX378" s="101"/>
      <c r="AY378" s="101"/>
      <c r="AZ378" s="101"/>
      <c r="BA378" s="99"/>
    </row>
    <row r="379" spans="1:53" ht="34.5" customHeight="1" x14ac:dyDescent="0.25">
      <c r="A379" s="2836"/>
      <c r="B379" s="209" t="s">
        <v>431</v>
      </c>
      <c r="C379" s="2878"/>
      <c r="D379" s="2835"/>
      <c r="E379" s="208" t="s">
        <v>430</v>
      </c>
      <c r="F379" s="207" t="s">
        <v>429</v>
      </c>
      <c r="G379" s="207">
        <v>0</v>
      </c>
      <c r="H379" s="207">
        <v>4</v>
      </c>
      <c r="I379" s="206"/>
      <c r="J379" s="176"/>
      <c r="K379" s="102"/>
      <c r="L379" s="102"/>
      <c r="M379" s="102">
        <v>1</v>
      </c>
      <c r="N379" s="101"/>
      <c r="O379" s="102"/>
      <c r="P379" s="101"/>
      <c r="Q379" s="101"/>
      <c r="R379" s="101"/>
      <c r="S379" s="101"/>
      <c r="T379" s="102"/>
      <c r="U379" s="102"/>
      <c r="V379" s="102"/>
      <c r="W379" s="102"/>
      <c r="X379" s="102"/>
      <c r="Y379" s="102"/>
      <c r="Z379" s="170"/>
      <c r="AA379" s="101"/>
      <c r="AB379" s="169"/>
      <c r="AC379" s="168"/>
      <c r="AD379" s="101"/>
      <c r="AE379" s="101"/>
      <c r="AF379" s="101"/>
      <c r="AG379" s="101"/>
      <c r="AH379" s="543">
        <f t="shared" si="8"/>
        <v>0</v>
      </c>
      <c r="AI379" s="167"/>
      <c r="AJ379" s="101"/>
      <c r="AK379" s="101"/>
      <c r="AL379" s="101"/>
      <c r="AM379" s="101"/>
      <c r="AN379" s="2281">
        <f t="shared" si="9"/>
        <v>0</v>
      </c>
      <c r="AO379" s="101"/>
      <c r="AP379" s="101"/>
      <c r="AQ379" s="101"/>
      <c r="AR379" s="101"/>
      <c r="AS379" s="101"/>
      <c r="AT379" s="101"/>
      <c r="AU379" s="101"/>
      <c r="AV379" s="101"/>
      <c r="AW379" s="167"/>
      <c r="AX379" s="101"/>
      <c r="AY379" s="101"/>
      <c r="AZ379" s="101"/>
      <c r="BA379" s="99"/>
    </row>
    <row r="380" spans="1:53" ht="15.75" hidden="1" customHeight="1" x14ac:dyDescent="0.25">
      <c r="A380" s="2898" t="s">
        <v>428</v>
      </c>
      <c r="B380" s="176" t="s">
        <v>398</v>
      </c>
      <c r="C380" s="198" t="s">
        <v>427</v>
      </c>
      <c r="D380" s="2873" t="s">
        <v>426</v>
      </c>
      <c r="E380" s="198" t="s">
        <v>425</v>
      </c>
      <c r="F380" s="108" t="s">
        <v>372</v>
      </c>
      <c r="G380" s="204">
        <v>0</v>
      </c>
      <c r="H380" s="204">
        <v>1</v>
      </c>
      <c r="I380" s="203">
        <v>0.15</v>
      </c>
      <c r="J380" s="104"/>
      <c r="K380" s="102"/>
      <c r="L380" s="102"/>
      <c r="M380" s="102"/>
      <c r="N380" s="101"/>
      <c r="O380" s="101"/>
      <c r="P380" s="101"/>
      <c r="Q380" s="101"/>
      <c r="R380" s="101"/>
      <c r="S380" s="101"/>
      <c r="T380" s="101"/>
      <c r="U380" s="101"/>
      <c r="V380" s="101"/>
      <c r="W380" s="101"/>
      <c r="X380" s="101"/>
      <c r="Y380" s="101"/>
      <c r="Z380" s="170"/>
      <c r="AA380" s="101"/>
      <c r="AB380" s="169"/>
      <c r="AC380" s="168"/>
      <c r="AD380" s="101"/>
      <c r="AE380" s="101"/>
      <c r="AF380" s="101"/>
      <c r="AG380" s="101"/>
      <c r="AH380" s="101"/>
      <c r="AI380" s="167"/>
      <c r="AJ380" s="101"/>
      <c r="AK380" s="101"/>
      <c r="AL380" s="101"/>
      <c r="AM380" s="101"/>
      <c r="AN380" s="102"/>
      <c r="AO380" s="101"/>
      <c r="AP380" s="101"/>
      <c r="AQ380" s="101"/>
      <c r="AR380" s="101"/>
      <c r="AS380" s="101"/>
      <c r="AT380" s="101"/>
      <c r="AU380" s="101"/>
      <c r="AV380" s="101"/>
      <c r="AW380" s="167"/>
      <c r="AX380" s="101"/>
      <c r="AY380" s="101"/>
      <c r="AZ380" s="101"/>
      <c r="BA380" s="99"/>
    </row>
    <row r="381" spans="1:53" ht="15.75" hidden="1" customHeight="1" x14ac:dyDescent="0.25">
      <c r="A381" s="2835"/>
      <c r="B381" s="176" t="s">
        <v>398</v>
      </c>
      <c r="C381" s="198" t="s">
        <v>424</v>
      </c>
      <c r="D381" s="2835"/>
      <c r="E381" s="198" t="s">
        <v>423</v>
      </c>
      <c r="F381" s="108" t="s">
        <v>372</v>
      </c>
      <c r="G381" s="204">
        <v>0.57999999999999996</v>
      </c>
      <c r="H381" s="204">
        <v>0.9</v>
      </c>
      <c r="I381" s="203">
        <v>0.13</v>
      </c>
      <c r="J381" s="104"/>
      <c r="K381" s="102"/>
      <c r="L381" s="102"/>
      <c r="M381" s="102"/>
      <c r="N381" s="101"/>
      <c r="O381" s="101"/>
      <c r="P381" s="101"/>
      <c r="Q381" s="101"/>
      <c r="R381" s="101"/>
      <c r="S381" s="101"/>
      <c r="T381" s="101"/>
      <c r="U381" s="101"/>
      <c r="V381" s="101"/>
      <c r="W381" s="101"/>
      <c r="X381" s="101"/>
      <c r="Y381" s="101"/>
      <c r="Z381" s="170"/>
      <c r="AA381" s="101"/>
      <c r="AB381" s="169"/>
      <c r="AC381" s="168"/>
      <c r="AD381" s="101"/>
      <c r="AE381" s="101"/>
      <c r="AF381" s="101"/>
      <c r="AG381" s="101"/>
      <c r="AH381" s="101"/>
      <c r="AI381" s="167"/>
      <c r="AJ381" s="101"/>
      <c r="AK381" s="101"/>
      <c r="AL381" s="101"/>
      <c r="AM381" s="101"/>
      <c r="AN381" s="102"/>
      <c r="AO381" s="101"/>
      <c r="AP381" s="101"/>
      <c r="AQ381" s="101"/>
      <c r="AR381" s="101"/>
      <c r="AS381" s="101"/>
      <c r="AT381" s="101"/>
      <c r="AU381" s="101"/>
      <c r="AV381" s="101"/>
      <c r="AW381" s="167"/>
      <c r="AX381" s="101"/>
      <c r="AY381" s="101"/>
      <c r="AZ381" s="101"/>
      <c r="BA381" s="99"/>
    </row>
    <row r="382" spans="1:53" ht="15.75" hidden="1" customHeight="1" x14ac:dyDescent="0.25">
      <c r="A382" s="2835"/>
      <c r="B382" s="176" t="s">
        <v>398</v>
      </c>
      <c r="C382" s="195" t="s">
        <v>422</v>
      </c>
      <c r="D382" s="2835"/>
      <c r="E382" s="198" t="s">
        <v>421</v>
      </c>
      <c r="F382" s="108" t="s">
        <v>372</v>
      </c>
      <c r="G382" s="204">
        <v>0.4</v>
      </c>
      <c r="H382" s="204">
        <v>1</v>
      </c>
      <c r="I382" s="203">
        <v>0.1</v>
      </c>
      <c r="J382" s="104"/>
      <c r="K382" s="102"/>
      <c r="L382" s="102"/>
      <c r="M382" s="102"/>
      <c r="N382" s="101"/>
      <c r="O382" s="101"/>
      <c r="P382" s="101"/>
      <c r="Q382" s="101"/>
      <c r="R382" s="101"/>
      <c r="S382" s="101"/>
      <c r="T382" s="101"/>
      <c r="U382" s="101"/>
      <c r="V382" s="101"/>
      <c r="W382" s="101"/>
      <c r="X382" s="101"/>
      <c r="Y382" s="101"/>
      <c r="Z382" s="170"/>
      <c r="AA382" s="101"/>
      <c r="AB382" s="169"/>
      <c r="AC382" s="168"/>
      <c r="AD382" s="101"/>
      <c r="AE382" s="101"/>
      <c r="AF382" s="101"/>
      <c r="AG382" s="101"/>
      <c r="AH382" s="101"/>
      <c r="AI382" s="167"/>
      <c r="AJ382" s="101"/>
      <c r="AK382" s="101"/>
      <c r="AL382" s="101"/>
      <c r="AM382" s="101"/>
      <c r="AN382" s="102"/>
      <c r="AO382" s="101"/>
      <c r="AP382" s="101"/>
      <c r="AQ382" s="101"/>
      <c r="AR382" s="101"/>
      <c r="AS382" s="101"/>
      <c r="AT382" s="101"/>
      <c r="AU382" s="101"/>
      <c r="AV382" s="101"/>
      <c r="AW382" s="167"/>
      <c r="AX382" s="101"/>
      <c r="AY382" s="101"/>
      <c r="AZ382" s="101"/>
      <c r="BA382" s="99"/>
    </row>
    <row r="383" spans="1:53" ht="15.75" hidden="1" customHeight="1" x14ac:dyDescent="0.25">
      <c r="A383" s="2835"/>
      <c r="B383" s="176" t="s">
        <v>398</v>
      </c>
      <c r="C383" s="195" t="s">
        <v>420</v>
      </c>
      <c r="D383" s="2835"/>
      <c r="E383" s="198" t="s">
        <v>419</v>
      </c>
      <c r="F383" s="108" t="s">
        <v>372</v>
      </c>
      <c r="G383" s="204">
        <v>0.4</v>
      </c>
      <c r="H383" s="204">
        <v>1</v>
      </c>
      <c r="I383" s="203">
        <v>0.05</v>
      </c>
      <c r="J383" s="104"/>
      <c r="K383" s="102"/>
      <c r="L383" s="102"/>
      <c r="M383" s="102"/>
      <c r="N383" s="101"/>
      <c r="O383" s="101"/>
      <c r="P383" s="101"/>
      <c r="Q383" s="101"/>
      <c r="R383" s="101"/>
      <c r="S383" s="101"/>
      <c r="T383" s="101"/>
      <c r="U383" s="101"/>
      <c r="V383" s="101"/>
      <c r="W383" s="101"/>
      <c r="X383" s="101"/>
      <c r="Y383" s="101"/>
      <c r="Z383" s="170"/>
      <c r="AA383" s="101"/>
      <c r="AB383" s="169"/>
      <c r="AC383" s="168"/>
      <c r="AD383" s="101"/>
      <c r="AE383" s="101"/>
      <c r="AF383" s="101"/>
      <c r="AG383" s="101"/>
      <c r="AH383" s="101"/>
      <c r="AI383" s="167"/>
      <c r="AJ383" s="101"/>
      <c r="AK383" s="101"/>
      <c r="AL383" s="101"/>
      <c r="AM383" s="101"/>
      <c r="AN383" s="102"/>
      <c r="AO383" s="101"/>
      <c r="AP383" s="101"/>
      <c r="AQ383" s="101"/>
      <c r="AR383" s="101"/>
      <c r="AS383" s="101"/>
      <c r="AT383" s="101"/>
      <c r="AU383" s="101"/>
      <c r="AV383" s="101"/>
      <c r="AW383" s="167"/>
      <c r="AX383" s="101"/>
      <c r="AY383" s="101"/>
      <c r="AZ383" s="101"/>
      <c r="BA383" s="99"/>
    </row>
    <row r="384" spans="1:53" ht="15.75" hidden="1" customHeight="1" x14ac:dyDescent="0.25">
      <c r="A384" s="2835"/>
      <c r="B384" s="176" t="s">
        <v>398</v>
      </c>
      <c r="C384" s="195" t="s">
        <v>418</v>
      </c>
      <c r="D384" s="2835"/>
      <c r="E384" s="198" t="s">
        <v>417</v>
      </c>
      <c r="F384" s="108" t="s">
        <v>372</v>
      </c>
      <c r="G384" s="204">
        <v>0.5</v>
      </c>
      <c r="H384" s="204">
        <v>0.9</v>
      </c>
      <c r="I384" s="203">
        <v>0.05</v>
      </c>
      <c r="J384" s="104"/>
      <c r="K384" s="102"/>
      <c r="L384" s="102"/>
      <c r="M384" s="102"/>
      <c r="N384" s="101"/>
      <c r="O384" s="101"/>
      <c r="P384" s="101"/>
      <c r="Q384" s="101"/>
      <c r="R384" s="101"/>
      <c r="S384" s="101"/>
      <c r="T384" s="101"/>
      <c r="U384" s="101"/>
      <c r="V384" s="101"/>
      <c r="W384" s="101"/>
      <c r="X384" s="101"/>
      <c r="Y384" s="101"/>
      <c r="Z384" s="170"/>
      <c r="AA384" s="101"/>
      <c r="AB384" s="169"/>
      <c r="AC384" s="168"/>
      <c r="AD384" s="101"/>
      <c r="AE384" s="101"/>
      <c r="AF384" s="101"/>
      <c r="AG384" s="101"/>
      <c r="AH384" s="101"/>
      <c r="AI384" s="167"/>
      <c r="AJ384" s="101"/>
      <c r="AK384" s="101"/>
      <c r="AL384" s="101"/>
      <c r="AM384" s="101"/>
      <c r="AN384" s="102"/>
      <c r="AO384" s="101"/>
      <c r="AP384" s="101"/>
      <c r="AQ384" s="101"/>
      <c r="AR384" s="101"/>
      <c r="AS384" s="101"/>
      <c r="AT384" s="101"/>
      <c r="AU384" s="101"/>
      <c r="AV384" s="101"/>
      <c r="AW384" s="167"/>
      <c r="AX384" s="101"/>
      <c r="AY384" s="101"/>
      <c r="AZ384" s="101"/>
      <c r="BA384" s="99"/>
    </row>
    <row r="385" spans="1:53" ht="15.75" hidden="1" customHeight="1" x14ac:dyDescent="0.25">
      <c r="A385" s="2835"/>
      <c r="B385" s="176" t="s">
        <v>398</v>
      </c>
      <c r="C385" s="195" t="s">
        <v>416</v>
      </c>
      <c r="D385" s="2835"/>
      <c r="E385" s="198" t="s">
        <v>415</v>
      </c>
      <c r="F385" s="108" t="s">
        <v>372</v>
      </c>
      <c r="G385" s="204">
        <v>0</v>
      </c>
      <c r="H385" s="204">
        <v>1</v>
      </c>
      <c r="I385" s="203">
        <v>0.2</v>
      </c>
      <c r="J385" s="104"/>
      <c r="K385" s="102"/>
      <c r="L385" s="102"/>
      <c r="M385" s="102"/>
      <c r="N385" s="101"/>
      <c r="O385" s="101"/>
      <c r="P385" s="101"/>
      <c r="Q385" s="101"/>
      <c r="R385" s="101"/>
      <c r="S385" s="101"/>
      <c r="T385" s="101"/>
      <c r="U385" s="101"/>
      <c r="V385" s="101"/>
      <c r="W385" s="101"/>
      <c r="X385" s="101"/>
      <c r="Y385" s="101"/>
      <c r="Z385" s="170"/>
      <c r="AA385" s="101"/>
      <c r="AB385" s="169"/>
      <c r="AC385" s="168"/>
      <c r="AD385" s="101"/>
      <c r="AE385" s="101"/>
      <c r="AF385" s="101"/>
      <c r="AG385" s="101"/>
      <c r="AH385" s="101"/>
      <c r="AI385" s="167"/>
      <c r="AJ385" s="101"/>
      <c r="AK385" s="101"/>
      <c r="AL385" s="101"/>
      <c r="AM385" s="101"/>
      <c r="AN385" s="102"/>
      <c r="AO385" s="101"/>
      <c r="AP385" s="101"/>
      <c r="AQ385" s="101"/>
      <c r="AR385" s="101"/>
      <c r="AS385" s="101"/>
      <c r="AT385" s="101"/>
      <c r="AU385" s="101"/>
      <c r="AV385" s="101"/>
      <c r="AW385" s="167"/>
      <c r="AX385" s="101"/>
      <c r="AY385" s="101"/>
      <c r="AZ385" s="101"/>
      <c r="BA385" s="99"/>
    </row>
    <row r="386" spans="1:53" ht="15.75" hidden="1" customHeight="1" x14ac:dyDescent="0.25">
      <c r="A386" s="2835"/>
      <c r="B386" s="176" t="s">
        <v>410</v>
      </c>
      <c r="C386" s="2906" t="s">
        <v>414</v>
      </c>
      <c r="D386" s="2835"/>
      <c r="E386" s="195" t="s">
        <v>413</v>
      </c>
      <c r="F386" s="205" t="s">
        <v>411</v>
      </c>
      <c r="G386" s="204">
        <v>0</v>
      </c>
      <c r="H386" s="204">
        <v>1</v>
      </c>
      <c r="I386" s="203">
        <v>0.9</v>
      </c>
      <c r="J386" s="104"/>
      <c r="K386" s="102"/>
      <c r="L386" s="102"/>
      <c r="M386" s="102"/>
      <c r="N386" s="101"/>
      <c r="O386" s="101"/>
      <c r="P386" s="101"/>
      <c r="Q386" s="101"/>
      <c r="R386" s="101"/>
      <c r="S386" s="101"/>
      <c r="T386" s="101"/>
      <c r="U386" s="101"/>
      <c r="V386" s="101"/>
      <c r="W386" s="101"/>
      <c r="X386" s="101"/>
      <c r="Y386" s="101"/>
      <c r="Z386" s="170"/>
      <c r="AA386" s="101"/>
      <c r="AB386" s="169"/>
      <c r="AC386" s="168"/>
      <c r="AD386" s="101"/>
      <c r="AE386" s="101"/>
      <c r="AF386" s="101"/>
      <c r="AG386" s="101"/>
      <c r="AH386" s="101"/>
      <c r="AI386" s="167"/>
      <c r="AJ386" s="101"/>
      <c r="AK386" s="101"/>
      <c r="AL386" s="101"/>
      <c r="AM386" s="101"/>
      <c r="AN386" s="102"/>
      <c r="AO386" s="101"/>
      <c r="AP386" s="101"/>
      <c r="AQ386" s="101"/>
      <c r="AR386" s="101"/>
      <c r="AS386" s="101"/>
      <c r="AT386" s="101"/>
      <c r="AU386" s="101"/>
      <c r="AV386" s="101"/>
      <c r="AW386" s="167"/>
      <c r="AX386" s="101"/>
      <c r="AY386" s="101"/>
      <c r="AZ386" s="101"/>
      <c r="BA386" s="99"/>
    </row>
    <row r="387" spans="1:53" ht="15.75" hidden="1" customHeight="1" x14ac:dyDescent="0.25">
      <c r="A387" s="2835"/>
      <c r="B387" s="176" t="s">
        <v>410</v>
      </c>
      <c r="C387" s="2835"/>
      <c r="D387" s="2835"/>
      <c r="E387" s="195" t="s">
        <v>412</v>
      </c>
      <c r="F387" s="205" t="s">
        <v>411</v>
      </c>
      <c r="G387" s="204">
        <v>0</v>
      </c>
      <c r="H387" s="204">
        <v>1</v>
      </c>
      <c r="I387" s="203">
        <v>1</v>
      </c>
      <c r="J387" s="104"/>
      <c r="K387" s="102"/>
      <c r="L387" s="102"/>
      <c r="M387" s="102"/>
      <c r="N387" s="101"/>
      <c r="O387" s="101"/>
      <c r="P387" s="101"/>
      <c r="Q387" s="101"/>
      <c r="R387" s="101"/>
      <c r="S387" s="101"/>
      <c r="T387" s="101"/>
      <c r="U387" s="101"/>
      <c r="V387" s="101"/>
      <c r="W387" s="101"/>
      <c r="X387" s="101"/>
      <c r="Y387" s="101"/>
      <c r="Z387" s="170"/>
      <c r="AA387" s="101"/>
      <c r="AB387" s="169"/>
      <c r="AC387" s="168"/>
      <c r="AD387" s="101"/>
      <c r="AE387" s="101"/>
      <c r="AF387" s="101"/>
      <c r="AG387" s="101"/>
      <c r="AH387" s="101"/>
      <c r="AI387" s="167"/>
      <c r="AJ387" s="101"/>
      <c r="AK387" s="101"/>
      <c r="AL387" s="101"/>
      <c r="AM387" s="101"/>
      <c r="AN387" s="102"/>
      <c r="AO387" s="101"/>
      <c r="AP387" s="101"/>
      <c r="AQ387" s="101"/>
      <c r="AR387" s="101"/>
      <c r="AS387" s="101"/>
      <c r="AT387" s="101"/>
      <c r="AU387" s="101"/>
      <c r="AV387" s="101"/>
      <c r="AW387" s="167"/>
      <c r="AX387" s="101"/>
      <c r="AY387" s="101"/>
      <c r="AZ387" s="101"/>
      <c r="BA387" s="99"/>
    </row>
    <row r="388" spans="1:53" ht="15.75" hidden="1" customHeight="1" x14ac:dyDescent="0.25">
      <c r="A388" s="2835"/>
      <c r="B388" s="176" t="s">
        <v>410</v>
      </c>
      <c r="C388" s="2836"/>
      <c r="D388" s="2836"/>
      <c r="E388" s="195" t="s">
        <v>409</v>
      </c>
      <c r="F388" s="205" t="s">
        <v>327</v>
      </c>
      <c r="G388" s="204">
        <v>0</v>
      </c>
      <c r="H388" s="204">
        <v>1</v>
      </c>
      <c r="I388" s="203">
        <v>0.5</v>
      </c>
      <c r="J388" s="104"/>
      <c r="K388" s="102"/>
      <c r="L388" s="102"/>
      <c r="M388" s="102"/>
      <c r="N388" s="101"/>
      <c r="O388" s="101"/>
      <c r="P388" s="101"/>
      <c r="Q388" s="101"/>
      <c r="R388" s="101"/>
      <c r="S388" s="101"/>
      <c r="T388" s="101"/>
      <c r="U388" s="101"/>
      <c r="V388" s="101"/>
      <c r="W388" s="101"/>
      <c r="X388" s="101"/>
      <c r="Y388" s="101"/>
      <c r="Z388" s="170"/>
      <c r="AA388" s="101"/>
      <c r="AB388" s="169"/>
      <c r="AC388" s="168"/>
      <c r="AD388" s="101"/>
      <c r="AE388" s="101"/>
      <c r="AF388" s="101"/>
      <c r="AG388" s="101"/>
      <c r="AH388" s="101"/>
      <c r="AI388" s="167"/>
      <c r="AJ388" s="101"/>
      <c r="AK388" s="101"/>
      <c r="AL388" s="101"/>
      <c r="AM388" s="101"/>
      <c r="AN388" s="102"/>
      <c r="AO388" s="101"/>
      <c r="AP388" s="101"/>
      <c r="AQ388" s="101"/>
      <c r="AR388" s="101"/>
      <c r="AS388" s="101"/>
      <c r="AT388" s="101"/>
      <c r="AU388" s="101"/>
      <c r="AV388" s="101"/>
      <c r="AW388" s="167"/>
      <c r="AX388" s="101"/>
      <c r="AY388" s="101"/>
      <c r="AZ388" s="101"/>
      <c r="BA388" s="99"/>
    </row>
    <row r="389" spans="1:53" ht="25.5" hidden="1" customHeight="1" x14ac:dyDescent="0.25">
      <c r="A389" s="2835"/>
      <c r="B389" s="176" t="s">
        <v>398</v>
      </c>
      <c r="C389" s="2885" t="s">
        <v>408</v>
      </c>
      <c r="D389" s="2873" t="s">
        <v>407</v>
      </c>
      <c r="E389" s="198" t="s">
        <v>406</v>
      </c>
      <c r="F389" s="108" t="s">
        <v>405</v>
      </c>
      <c r="G389" s="200">
        <v>0</v>
      </c>
      <c r="H389" s="204">
        <v>0.3</v>
      </c>
      <c r="I389" s="199">
        <v>0</v>
      </c>
      <c r="J389" s="104"/>
      <c r="K389" s="102"/>
      <c r="L389" s="102"/>
      <c r="M389" s="102"/>
      <c r="N389" s="101"/>
      <c r="O389" s="101"/>
      <c r="P389" s="101"/>
      <c r="Q389" s="101"/>
      <c r="R389" s="101"/>
      <c r="S389" s="101"/>
      <c r="T389" s="101"/>
      <c r="U389" s="101"/>
      <c r="V389" s="101"/>
      <c r="W389" s="101"/>
      <c r="X389" s="101"/>
      <c r="Y389" s="101"/>
      <c r="Z389" s="170"/>
      <c r="AA389" s="101"/>
      <c r="AB389" s="169"/>
      <c r="AC389" s="168"/>
      <c r="AD389" s="101"/>
      <c r="AE389" s="101"/>
      <c r="AF389" s="101"/>
      <c r="AG389" s="101"/>
      <c r="AH389" s="101"/>
      <c r="AI389" s="167"/>
      <c r="AJ389" s="101"/>
      <c r="AK389" s="101"/>
      <c r="AL389" s="101"/>
      <c r="AM389" s="101"/>
      <c r="AN389" s="102"/>
      <c r="AO389" s="101"/>
      <c r="AP389" s="101"/>
      <c r="AQ389" s="101"/>
      <c r="AR389" s="101"/>
      <c r="AS389" s="101"/>
      <c r="AT389" s="101"/>
      <c r="AU389" s="101"/>
      <c r="AV389" s="101"/>
      <c r="AW389" s="167"/>
      <c r="AX389" s="101"/>
      <c r="AY389" s="101"/>
      <c r="AZ389" s="101"/>
      <c r="BA389" s="99"/>
    </row>
    <row r="390" spans="1:53" ht="15.75" hidden="1" customHeight="1" x14ac:dyDescent="0.25">
      <c r="A390" s="2835"/>
      <c r="B390" s="176" t="s">
        <v>398</v>
      </c>
      <c r="C390" s="2835"/>
      <c r="D390" s="2835"/>
      <c r="E390" s="198" t="s">
        <v>404</v>
      </c>
      <c r="F390" s="108" t="s">
        <v>403</v>
      </c>
      <c r="G390" s="200">
        <v>0</v>
      </c>
      <c r="H390" s="204">
        <v>1</v>
      </c>
      <c r="I390" s="203">
        <v>1</v>
      </c>
      <c r="J390" s="104"/>
      <c r="K390" s="102"/>
      <c r="L390" s="102"/>
      <c r="M390" s="102"/>
      <c r="N390" s="101"/>
      <c r="O390" s="101"/>
      <c r="P390" s="101"/>
      <c r="Q390" s="101"/>
      <c r="R390" s="101"/>
      <c r="S390" s="101"/>
      <c r="T390" s="101"/>
      <c r="U390" s="101"/>
      <c r="V390" s="101"/>
      <c r="W390" s="101"/>
      <c r="X390" s="101"/>
      <c r="Y390" s="101"/>
      <c r="Z390" s="170"/>
      <c r="AA390" s="101"/>
      <c r="AB390" s="169"/>
      <c r="AC390" s="168"/>
      <c r="AD390" s="101"/>
      <c r="AE390" s="101"/>
      <c r="AF390" s="101"/>
      <c r="AG390" s="101"/>
      <c r="AH390" s="101"/>
      <c r="AI390" s="167"/>
      <c r="AJ390" s="101"/>
      <c r="AK390" s="101"/>
      <c r="AL390" s="101"/>
      <c r="AM390" s="101"/>
      <c r="AN390" s="102"/>
      <c r="AO390" s="101"/>
      <c r="AP390" s="101"/>
      <c r="AQ390" s="101"/>
      <c r="AR390" s="101"/>
      <c r="AS390" s="101"/>
      <c r="AT390" s="101"/>
      <c r="AU390" s="101"/>
      <c r="AV390" s="101"/>
      <c r="AW390" s="167"/>
      <c r="AX390" s="101"/>
      <c r="AY390" s="101"/>
      <c r="AZ390" s="101"/>
      <c r="BA390" s="99"/>
    </row>
    <row r="391" spans="1:53" ht="15.75" hidden="1" customHeight="1" x14ac:dyDescent="0.25">
      <c r="A391" s="2835"/>
      <c r="B391" s="176" t="s">
        <v>398</v>
      </c>
      <c r="C391" s="2835"/>
      <c r="D391" s="2835"/>
      <c r="E391" s="198" t="s">
        <v>402</v>
      </c>
      <c r="F391" s="108" t="s">
        <v>401</v>
      </c>
      <c r="G391" s="202">
        <v>1067</v>
      </c>
      <c r="H391" s="201">
        <f>G391*1.1</f>
        <v>1173.7</v>
      </c>
      <c r="I391" s="199">
        <f>1067+18</f>
        <v>1085</v>
      </c>
      <c r="J391" s="104"/>
      <c r="K391" s="102"/>
      <c r="L391" s="102"/>
      <c r="M391" s="102"/>
      <c r="N391" s="101"/>
      <c r="O391" s="101"/>
      <c r="P391" s="101"/>
      <c r="Q391" s="101"/>
      <c r="R391" s="101"/>
      <c r="S391" s="101"/>
      <c r="T391" s="101"/>
      <c r="U391" s="101"/>
      <c r="V391" s="101"/>
      <c r="W391" s="101"/>
      <c r="X391" s="101"/>
      <c r="Y391" s="101"/>
      <c r="Z391" s="170"/>
      <c r="AA391" s="101"/>
      <c r="AB391" s="169"/>
      <c r="AC391" s="168"/>
      <c r="AD391" s="101"/>
      <c r="AE391" s="101"/>
      <c r="AF391" s="101"/>
      <c r="AG391" s="101"/>
      <c r="AH391" s="101"/>
      <c r="AI391" s="167"/>
      <c r="AJ391" s="101"/>
      <c r="AK391" s="101"/>
      <c r="AL391" s="101"/>
      <c r="AM391" s="101"/>
      <c r="AN391" s="102"/>
      <c r="AO391" s="101"/>
      <c r="AP391" s="101"/>
      <c r="AQ391" s="101"/>
      <c r="AR391" s="101"/>
      <c r="AS391" s="101"/>
      <c r="AT391" s="101"/>
      <c r="AU391" s="101"/>
      <c r="AV391" s="101"/>
      <c r="AW391" s="167"/>
      <c r="AX391" s="101"/>
      <c r="AY391" s="101"/>
      <c r="AZ391" s="101"/>
      <c r="BA391" s="99"/>
    </row>
    <row r="392" spans="1:53" ht="15.75" hidden="1" customHeight="1" x14ac:dyDescent="0.25">
      <c r="A392" s="2835"/>
      <c r="B392" s="176" t="s">
        <v>398</v>
      </c>
      <c r="C392" s="2836"/>
      <c r="D392" s="2835"/>
      <c r="E392" s="198" t="s">
        <v>400</v>
      </c>
      <c r="F392" s="108" t="s">
        <v>399</v>
      </c>
      <c r="G392" s="200">
        <v>1015</v>
      </c>
      <c r="H392" s="201">
        <f>G392*1.1</f>
        <v>1116.5</v>
      </c>
      <c r="I392" s="199">
        <f>1015+18</f>
        <v>1033</v>
      </c>
      <c r="J392" s="104"/>
      <c r="K392" s="102"/>
      <c r="L392" s="102"/>
      <c r="M392" s="102"/>
      <c r="N392" s="101"/>
      <c r="O392" s="101"/>
      <c r="P392" s="101"/>
      <c r="Q392" s="101"/>
      <c r="R392" s="101"/>
      <c r="S392" s="101"/>
      <c r="T392" s="101"/>
      <c r="U392" s="101"/>
      <c r="V392" s="101"/>
      <c r="W392" s="101"/>
      <c r="X392" s="101"/>
      <c r="Y392" s="101"/>
      <c r="Z392" s="170"/>
      <c r="AA392" s="101"/>
      <c r="AB392" s="169"/>
      <c r="AC392" s="168"/>
      <c r="AD392" s="101"/>
      <c r="AE392" s="101"/>
      <c r="AF392" s="101"/>
      <c r="AG392" s="101"/>
      <c r="AH392" s="101"/>
      <c r="AI392" s="167"/>
      <c r="AJ392" s="101"/>
      <c r="AK392" s="101"/>
      <c r="AL392" s="101"/>
      <c r="AM392" s="101"/>
      <c r="AN392" s="102"/>
      <c r="AO392" s="101"/>
      <c r="AP392" s="101"/>
      <c r="AQ392" s="101"/>
      <c r="AR392" s="101"/>
      <c r="AS392" s="101"/>
      <c r="AT392" s="101"/>
      <c r="AU392" s="101"/>
      <c r="AV392" s="101"/>
      <c r="AW392" s="167"/>
      <c r="AX392" s="101"/>
      <c r="AY392" s="101"/>
      <c r="AZ392" s="101"/>
      <c r="BA392" s="99"/>
    </row>
    <row r="393" spans="1:53" ht="15.75" hidden="1" customHeight="1" x14ac:dyDescent="0.25">
      <c r="A393" s="2835"/>
      <c r="B393" s="176" t="s">
        <v>398</v>
      </c>
      <c r="C393" s="195" t="s">
        <v>397</v>
      </c>
      <c r="D393" s="2836"/>
      <c r="E393" s="198" t="s">
        <v>396</v>
      </c>
      <c r="F393" s="108" t="s">
        <v>395</v>
      </c>
      <c r="G393" s="200">
        <v>0</v>
      </c>
      <c r="H393" s="200">
        <v>5</v>
      </c>
      <c r="I393" s="199">
        <v>5</v>
      </c>
      <c r="J393" s="104"/>
      <c r="K393" s="102"/>
      <c r="L393" s="102"/>
      <c r="M393" s="102"/>
      <c r="N393" s="101"/>
      <c r="O393" s="101"/>
      <c r="P393" s="101"/>
      <c r="Q393" s="101"/>
      <c r="R393" s="101"/>
      <c r="S393" s="101"/>
      <c r="T393" s="101"/>
      <c r="U393" s="101"/>
      <c r="V393" s="101"/>
      <c r="W393" s="101"/>
      <c r="X393" s="101"/>
      <c r="Y393" s="101"/>
      <c r="Z393" s="170"/>
      <c r="AA393" s="101"/>
      <c r="AB393" s="169"/>
      <c r="AC393" s="168"/>
      <c r="AD393" s="101"/>
      <c r="AE393" s="101"/>
      <c r="AF393" s="101"/>
      <c r="AG393" s="101"/>
      <c r="AH393" s="101"/>
      <c r="AI393" s="167"/>
      <c r="AJ393" s="101"/>
      <c r="AK393" s="101"/>
      <c r="AL393" s="101"/>
      <c r="AM393" s="101"/>
      <c r="AN393" s="102"/>
      <c r="AO393" s="101"/>
      <c r="AP393" s="101"/>
      <c r="AQ393" s="101"/>
      <c r="AR393" s="101"/>
      <c r="AS393" s="101"/>
      <c r="AT393" s="101"/>
      <c r="AU393" s="101"/>
      <c r="AV393" s="101"/>
      <c r="AW393" s="167"/>
      <c r="AX393" s="101"/>
      <c r="AY393" s="101"/>
      <c r="AZ393" s="101"/>
      <c r="BA393" s="99"/>
    </row>
    <row r="394" spans="1:53" ht="30" hidden="1" customHeight="1" x14ac:dyDescent="0.25">
      <c r="A394" s="2835"/>
      <c r="B394" s="176" t="s">
        <v>300</v>
      </c>
      <c r="C394" s="2885" t="s">
        <v>352</v>
      </c>
      <c r="D394" s="2874" t="s">
        <v>351</v>
      </c>
      <c r="E394" s="113" t="s">
        <v>350</v>
      </c>
      <c r="F394" s="108" t="s">
        <v>129</v>
      </c>
      <c r="G394" s="108" t="s">
        <v>349</v>
      </c>
      <c r="H394" s="120">
        <v>1</v>
      </c>
      <c r="I394" s="119">
        <v>0</v>
      </c>
      <c r="J394" s="104"/>
      <c r="K394" s="102"/>
      <c r="L394" s="102"/>
      <c r="M394" s="102"/>
      <c r="N394" s="101"/>
      <c r="O394" s="101"/>
      <c r="P394" s="101"/>
      <c r="Q394" s="101"/>
      <c r="R394" s="101"/>
      <c r="S394" s="101"/>
      <c r="T394" s="101"/>
      <c r="U394" s="101"/>
      <c r="V394" s="101"/>
      <c r="W394" s="101"/>
      <c r="X394" s="101"/>
      <c r="Y394" s="101"/>
      <c r="Z394" s="170"/>
      <c r="AA394" s="101"/>
      <c r="AB394" s="169"/>
      <c r="AC394" s="168"/>
      <c r="AD394" s="101"/>
      <c r="AE394" s="101"/>
      <c r="AF394" s="101"/>
      <c r="AG394" s="101"/>
      <c r="AH394" s="101"/>
      <c r="AI394" s="167"/>
      <c r="AJ394" s="101"/>
      <c r="AK394" s="101"/>
      <c r="AL394" s="101"/>
      <c r="AM394" s="101"/>
      <c r="AN394" s="102"/>
      <c r="AO394" s="101"/>
      <c r="AP394" s="101"/>
      <c r="AQ394" s="101"/>
      <c r="AR394" s="101"/>
      <c r="AS394" s="101"/>
      <c r="AT394" s="101"/>
      <c r="AU394" s="101"/>
      <c r="AV394" s="101"/>
      <c r="AW394" s="167"/>
      <c r="AX394" s="101"/>
      <c r="AY394" s="101"/>
      <c r="AZ394" s="101"/>
      <c r="BA394" s="99"/>
    </row>
    <row r="395" spans="1:53" ht="51" hidden="1" customHeight="1" x14ac:dyDescent="0.25">
      <c r="A395" s="2835"/>
      <c r="B395" s="176" t="s">
        <v>300</v>
      </c>
      <c r="C395" s="2835"/>
      <c r="D395" s="2835"/>
      <c r="E395" s="113" t="s">
        <v>348</v>
      </c>
      <c r="F395" s="108" t="s">
        <v>347</v>
      </c>
      <c r="G395" s="108" t="s">
        <v>346</v>
      </c>
      <c r="H395" s="125">
        <v>12000</v>
      </c>
      <c r="I395" s="124">
        <v>3000</v>
      </c>
      <c r="J395" s="104"/>
      <c r="K395" s="102"/>
      <c r="L395" s="102"/>
      <c r="M395" s="102"/>
      <c r="N395" s="101"/>
      <c r="O395" s="101"/>
      <c r="P395" s="101"/>
      <c r="Q395" s="101"/>
      <c r="R395" s="101"/>
      <c r="S395" s="101"/>
      <c r="T395" s="101"/>
      <c r="U395" s="101"/>
      <c r="V395" s="101"/>
      <c r="W395" s="101"/>
      <c r="X395" s="101"/>
      <c r="Y395" s="101"/>
      <c r="Z395" s="170"/>
      <c r="AA395" s="101"/>
      <c r="AB395" s="169"/>
      <c r="AC395" s="168"/>
      <c r="AD395" s="101"/>
      <c r="AE395" s="101"/>
      <c r="AF395" s="101"/>
      <c r="AG395" s="101"/>
      <c r="AH395" s="101"/>
      <c r="AI395" s="167"/>
      <c r="AJ395" s="101"/>
      <c r="AK395" s="101"/>
      <c r="AL395" s="101"/>
      <c r="AM395" s="101"/>
      <c r="AN395" s="102"/>
      <c r="AO395" s="101"/>
      <c r="AP395" s="101"/>
      <c r="AQ395" s="101"/>
      <c r="AR395" s="101"/>
      <c r="AS395" s="101"/>
      <c r="AT395" s="101"/>
      <c r="AU395" s="101"/>
      <c r="AV395" s="101"/>
      <c r="AW395" s="167"/>
      <c r="AX395" s="101"/>
      <c r="AY395" s="101"/>
      <c r="AZ395" s="101"/>
      <c r="BA395" s="99"/>
    </row>
    <row r="396" spans="1:53" ht="15.75" hidden="1" customHeight="1" x14ac:dyDescent="0.25">
      <c r="A396" s="2835"/>
      <c r="B396" s="176" t="s">
        <v>300</v>
      </c>
      <c r="C396" s="2835"/>
      <c r="D396" s="2835"/>
      <c r="E396" s="113" t="s">
        <v>340</v>
      </c>
      <c r="F396" s="108" t="s">
        <v>339</v>
      </c>
      <c r="G396" s="108" t="s">
        <v>338</v>
      </c>
      <c r="H396" s="120">
        <v>0.19</v>
      </c>
      <c r="I396" s="119">
        <v>0.1</v>
      </c>
      <c r="J396" s="104"/>
      <c r="K396" s="102"/>
      <c r="L396" s="102"/>
      <c r="M396" s="102"/>
      <c r="N396" s="101"/>
      <c r="O396" s="101"/>
      <c r="P396" s="101"/>
      <c r="Q396" s="101"/>
      <c r="R396" s="101"/>
      <c r="S396" s="101"/>
      <c r="T396" s="101"/>
      <c r="U396" s="101"/>
      <c r="V396" s="101"/>
      <c r="W396" s="101"/>
      <c r="X396" s="101"/>
      <c r="Y396" s="101"/>
      <c r="Z396" s="170"/>
      <c r="AA396" s="101"/>
      <c r="AB396" s="169"/>
      <c r="AC396" s="168"/>
      <c r="AD396" s="101"/>
      <c r="AE396" s="101"/>
      <c r="AF396" s="101"/>
      <c r="AG396" s="101"/>
      <c r="AH396" s="101"/>
      <c r="AI396" s="167"/>
      <c r="AJ396" s="101"/>
      <c r="AK396" s="101"/>
      <c r="AL396" s="101"/>
      <c r="AM396" s="101"/>
      <c r="AN396" s="102"/>
      <c r="AO396" s="101"/>
      <c r="AP396" s="101"/>
      <c r="AQ396" s="101"/>
      <c r="AR396" s="101"/>
      <c r="AS396" s="101"/>
      <c r="AT396" s="101"/>
      <c r="AU396" s="101"/>
      <c r="AV396" s="101"/>
      <c r="AW396" s="167"/>
      <c r="AX396" s="101"/>
      <c r="AY396" s="101"/>
      <c r="AZ396" s="101"/>
      <c r="BA396" s="99"/>
    </row>
    <row r="397" spans="1:53" ht="15.75" hidden="1" customHeight="1" x14ac:dyDescent="0.25">
      <c r="A397" s="2835"/>
      <c r="B397" s="176" t="s">
        <v>300</v>
      </c>
      <c r="C397" s="2835"/>
      <c r="D397" s="2835"/>
      <c r="E397" s="113" t="s">
        <v>336</v>
      </c>
      <c r="F397" s="108" t="s">
        <v>335</v>
      </c>
      <c r="G397" s="108" t="s">
        <v>334</v>
      </c>
      <c r="H397" s="120">
        <v>1.1000000000000001</v>
      </c>
      <c r="I397" s="122">
        <v>0.27500000000000002</v>
      </c>
      <c r="J397" s="104"/>
      <c r="K397" s="102"/>
      <c r="L397" s="102"/>
      <c r="M397" s="102"/>
      <c r="N397" s="101"/>
      <c r="O397" s="101"/>
      <c r="P397" s="101"/>
      <c r="Q397" s="101"/>
      <c r="R397" s="101"/>
      <c r="S397" s="101"/>
      <c r="T397" s="101"/>
      <c r="U397" s="101"/>
      <c r="V397" s="101"/>
      <c r="W397" s="101"/>
      <c r="X397" s="101"/>
      <c r="Y397" s="101"/>
      <c r="Z397" s="170"/>
      <c r="AA397" s="101"/>
      <c r="AB397" s="169"/>
      <c r="AC397" s="168"/>
      <c r="AD397" s="101"/>
      <c r="AE397" s="101"/>
      <c r="AF397" s="101"/>
      <c r="AG397" s="101"/>
      <c r="AH397" s="101"/>
      <c r="AI397" s="167"/>
      <c r="AJ397" s="101"/>
      <c r="AK397" s="101"/>
      <c r="AL397" s="101"/>
      <c r="AM397" s="101"/>
      <c r="AN397" s="102"/>
      <c r="AO397" s="101"/>
      <c r="AP397" s="101"/>
      <c r="AQ397" s="101"/>
      <c r="AR397" s="101"/>
      <c r="AS397" s="101"/>
      <c r="AT397" s="101"/>
      <c r="AU397" s="101"/>
      <c r="AV397" s="101"/>
      <c r="AW397" s="167"/>
      <c r="AX397" s="101"/>
      <c r="AY397" s="101"/>
      <c r="AZ397" s="101"/>
      <c r="BA397" s="99"/>
    </row>
    <row r="398" spans="1:53" ht="15.75" hidden="1" customHeight="1" x14ac:dyDescent="0.25">
      <c r="A398" s="2835"/>
      <c r="B398" s="176" t="s">
        <v>300</v>
      </c>
      <c r="C398" s="2835"/>
      <c r="D398" s="2835"/>
      <c r="E398" s="113" t="s">
        <v>331</v>
      </c>
      <c r="F398" s="108" t="s">
        <v>330</v>
      </c>
      <c r="G398" s="108" t="s">
        <v>329</v>
      </c>
      <c r="H398" s="120">
        <v>1</v>
      </c>
      <c r="I398" s="119">
        <v>0.25</v>
      </c>
      <c r="J398" s="104"/>
      <c r="K398" s="102"/>
      <c r="L398" s="102"/>
      <c r="M398" s="102"/>
      <c r="N398" s="101"/>
      <c r="O398" s="101"/>
      <c r="P398" s="101"/>
      <c r="Q398" s="101"/>
      <c r="R398" s="101"/>
      <c r="S398" s="101"/>
      <c r="T398" s="101"/>
      <c r="U398" s="101"/>
      <c r="V398" s="101"/>
      <c r="W398" s="101"/>
      <c r="X398" s="101"/>
      <c r="Y398" s="101"/>
      <c r="Z398" s="170"/>
      <c r="AA398" s="101"/>
      <c r="AB398" s="169"/>
      <c r="AC398" s="168"/>
      <c r="AD398" s="101"/>
      <c r="AE398" s="101"/>
      <c r="AF398" s="101"/>
      <c r="AG398" s="101"/>
      <c r="AH398" s="101"/>
      <c r="AI398" s="167"/>
      <c r="AJ398" s="101"/>
      <c r="AK398" s="101"/>
      <c r="AL398" s="101"/>
      <c r="AM398" s="101"/>
      <c r="AN398" s="102"/>
      <c r="AO398" s="101"/>
      <c r="AP398" s="101"/>
      <c r="AQ398" s="101"/>
      <c r="AR398" s="101"/>
      <c r="AS398" s="101"/>
      <c r="AT398" s="101"/>
      <c r="AU398" s="101"/>
      <c r="AV398" s="101"/>
      <c r="AW398" s="167"/>
      <c r="AX398" s="101"/>
      <c r="AY398" s="101"/>
      <c r="AZ398" s="101"/>
      <c r="BA398" s="99"/>
    </row>
    <row r="399" spans="1:53" ht="15.75" hidden="1" customHeight="1" x14ac:dyDescent="0.25">
      <c r="A399" s="2835"/>
      <c r="B399" s="176" t="s">
        <v>300</v>
      </c>
      <c r="C399" s="2835"/>
      <c r="D399" s="2835"/>
      <c r="E399" s="113" t="s">
        <v>325</v>
      </c>
      <c r="F399" s="108" t="s">
        <v>327</v>
      </c>
      <c r="G399" s="108" t="s">
        <v>326</v>
      </c>
      <c r="H399" s="108" t="s">
        <v>325</v>
      </c>
      <c r="I399" s="107">
        <v>1</v>
      </c>
      <c r="J399" s="104"/>
      <c r="K399" s="102"/>
      <c r="L399" s="102"/>
      <c r="M399" s="102"/>
      <c r="N399" s="101"/>
      <c r="O399" s="101"/>
      <c r="P399" s="101"/>
      <c r="Q399" s="101"/>
      <c r="R399" s="101"/>
      <c r="S399" s="101"/>
      <c r="T399" s="101"/>
      <c r="U399" s="101"/>
      <c r="V399" s="101"/>
      <c r="W399" s="101"/>
      <c r="X399" s="101"/>
      <c r="Y399" s="101"/>
      <c r="Z399" s="170"/>
      <c r="AA399" s="101"/>
      <c r="AB399" s="169"/>
      <c r="AC399" s="168"/>
      <c r="AD399" s="101"/>
      <c r="AE399" s="101"/>
      <c r="AF399" s="101"/>
      <c r="AG399" s="101"/>
      <c r="AH399" s="101"/>
      <c r="AI399" s="167"/>
      <c r="AJ399" s="101"/>
      <c r="AK399" s="101"/>
      <c r="AL399" s="101"/>
      <c r="AM399" s="101"/>
      <c r="AN399" s="102"/>
      <c r="AO399" s="101"/>
      <c r="AP399" s="101"/>
      <c r="AQ399" s="101"/>
      <c r="AR399" s="101"/>
      <c r="AS399" s="101"/>
      <c r="AT399" s="101"/>
      <c r="AU399" s="101"/>
      <c r="AV399" s="101"/>
      <c r="AW399" s="167"/>
      <c r="AX399" s="101"/>
      <c r="AY399" s="101"/>
      <c r="AZ399" s="101"/>
      <c r="BA399" s="99"/>
    </row>
    <row r="400" spans="1:53" ht="15.75" hidden="1" customHeight="1" x14ac:dyDescent="0.25">
      <c r="A400" s="2835"/>
      <c r="B400" s="176" t="s">
        <v>300</v>
      </c>
      <c r="C400" s="2836"/>
      <c r="D400" s="2836"/>
      <c r="E400" s="113" t="s">
        <v>319</v>
      </c>
      <c r="F400" s="108" t="s">
        <v>318</v>
      </c>
      <c r="G400" s="108">
        <v>0</v>
      </c>
      <c r="H400" s="108">
        <v>1</v>
      </c>
      <c r="I400" s="107">
        <v>1</v>
      </c>
      <c r="J400" s="104"/>
      <c r="K400" s="102"/>
      <c r="L400" s="102"/>
      <c r="M400" s="102"/>
      <c r="N400" s="101"/>
      <c r="O400" s="101"/>
      <c r="P400" s="101"/>
      <c r="Q400" s="101"/>
      <c r="R400" s="101"/>
      <c r="S400" s="101"/>
      <c r="T400" s="101"/>
      <c r="U400" s="101"/>
      <c r="V400" s="101"/>
      <c r="W400" s="101"/>
      <c r="X400" s="101"/>
      <c r="Y400" s="101"/>
      <c r="Z400" s="170"/>
      <c r="AA400" s="101"/>
      <c r="AB400" s="169"/>
      <c r="AC400" s="168"/>
      <c r="AD400" s="101"/>
      <c r="AE400" s="101"/>
      <c r="AF400" s="101"/>
      <c r="AG400" s="101"/>
      <c r="AH400" s="101"/>
      <c r="AI400" s="167"/>
      <c r="AJ400" s="101"/>
      <c r="AK400" s="101"/>
      <c r="AL400" s="101"/>
      <c r="AM400" s="101"/>
      <c r="AN400" s="102"/>
      <c r="AO400" s="101"/>
      <c r="AP400" s="101"/>
      <c r="AQ400" s="101"/>
      <c r="AR400" s="101"/>
      <c r="AS400" s="101"/>
      <c r="AT400" s="101"/>
      <c r="AU400" s="101"/>
      <c r="AV400" s="101"/>
      <c r="AW400" s="167"/>
      <c r="AX400" s="101"/>
      <c r="AY400" s="101"/>
      <c r="AZ400" s="101"/>
      <c r="BA400" s="99"/>
    </row>
    <row r="401" spans="1:53" ht="38.25" hidden="1" customHeight="1" x14ac:dyDescent="0.25">
      <c r="A401" s="2835"/>
      <c r="B401" s="176" t="s">
        <v>300</v>
      </c>
      <c r="C401" s="2873" t="s">
        <v>317</v>
      </c>
      <c r="D401" s="2874" t="s">
        <v>317</v>
      </c>
      <c r="E401" s="113" t="s">
        <v>316</v>
      </c>
      <c r="F401" s="108" t="s">
        <v>315</v>
      </c>
      <c r="G401" s="108">
        <v>0</v>
      </c>
      <c r="H401" s="108">
        <v>1</v>
      </c>
      <c r="I401" s="107" t="s">
        <v>312</v>
      </c>
      <c r="J401" s="104"/>
      <c r="K401" s="102"/>
      <c r="L401" s="102"/>
      <c r="M401" s="102"/>
      <c r="N401" s="101"/>
      <c r="O401" s="101"/>
      <c r="P401" s="101"/>
      <c r="Q401" s="101"/>
      <c r="R401" s="101"/>
      <c r="S401" s="101"/>
      <c r="T401" s="101"/>
      <c r="U401" s="101"/>
      <c r="V401" s="101"/>
      <c r="W401" s="101"/>
      <c r="X401" s="101"/>
      <c r="Y401" s="101"/>
      <c r="Z401" s="170"/>
      <c r="AA401" s="101"/>
      <c r="AB401" s="169"/>
      <c r="AC401" s="168"/>
      <c r="AD401" s="101"/>
      <c r="AE401" s="101"/>
      <c r="AF401" s="101"/>
      <c r="AG401" s="101"/>
      <c r="AH401" s="101"/>
      <c r="AI401" s="167"/>
      <c r="AJ401" s="101"/>
      <c r="AK401" s="101"/>
      <c r="AL401" s="101"/>
      <c r="AM401" s="101"/>
      <c r="AN401" s="102"/>
      <c r="AO401" s="101"/>
      <c r="AP401" s="101"/>
      <c r="AQ401" s="101"/>
      <c r="AR401" s="101"/>
      <c r="AS401" s="101"/>
      <c r="AT401" s="101"/>
      <c r="AU401" s="101"/>
      <c r="AV401" s="101"/>
      <c r="AW401" s="167"/>
      <c r="AX401" s="101"/>
      <c r="AY401" s="101"/>
      <c r="AZ401" s="101"/>
      <c r="BA401" s="99"/>
    </row>
    <row r="402" spans="1:53" ht="15.75" hidden="1" customHeight="1" x14ac:dyDescent="0.25">
      <c r="A402" s="2835"/>
      <c r="B402" s="176" t="s">
        <v>300</v>
      </c>
      <c r="C402" s="2835"/>
      <c r="D402" s="2835"/>
      <c r="E402" s="198" t="s">
        <v>314</v>
      </c>
      <c r="F402" s="108" t="s">
        <v>313</v>
      </c>
      <c r="G402" s="108">
        <v>0</v>
      </c>
      <c r="H402" s="108">
        <v>2</v>
      </c>
      <c r="I402" s="107" t="s">
        <v>312</v>
      </c>
      <c r="J402" s="104"/>
      <c r="K402" s="102"/>
      <c r="L402" s="102"/>
      <c r="M402" s="102"/>
      <c r="N402" s="101"/>
      <c r="O402" s="101"/>
      <c r="P402" s="101"/>
      <c r="Q402" s="101"/>
      <c r="R402" s="101"/>
      <c r="S402" s="101"/>
      <c r="T402" s="101"/>
      <c r="U402" s="101"/>
      <c r="V402" s="101"/>
      <c r="W402" s="101"/>
      <c r="X402" s="101"/>
      <c r="Y402" s="101"/>
      <c r="Z402" s="170"/>
      <c r="AA402" s="101"/>
      <c r="AB402" s="169"/>
      <c r="AC402" s="168"/>
      <c r="AD402" s="101"/>
      <c r="AE402" s="101"/>
      <c r="AF402" s="101"/>
      <c r="AG402" s="101"/>
      <c r="AH402" s="101"/>
      <c r="AI402" s="167"/>
      <c r="AJ402" s="101"/>
      <c r="AK402" s="101"/>
      <c r="AL402" s="101"/>
      <c r="AM402" s="101"/>
      <c r="AN402" s="102"/>
      <c r="AO402" s="101"/>
      <c r="AP402" s="101"/>
      <c r="AQ402" s="101"/>
      <c r="AR402" s="101"/>
      <c r="AS402" s="101"/>
      <c r="AT402" s="101"/>
      <c r="AU402" s="101"/>
      <c r="AV402" s="101"/>
      <c r="AW402" s="167"/>
      <c r="AX402" s="101"/>
      <c r="AY402" s="101"/>
      <c r="AZ402" s="101"/>
      <c r="BA402" s="99"/>
    </row>
    <row r="403" spans="1:53" ht="15.75" hidden="1" customHeight="1" x14ac:dyDescent="0.25">
      <c r="A403" s="2835"/>
      <c r="B403" s="176" t="s">
        <v>300</v>
      </c>
      <c r="C403" s="2835"/>
      <c r="D403" s="2835"/>
      <c r="E403" s="113" t="s">
        <v>307</v>
      </c>
      <c r="F403" s="108" t="s">
        <v>306</v>
      </c>
      <c r="G403" s="108">
        <v>0</v>
      </c>
      <c r="H403" s="108">
        <v>3</v>
      </c>
      <c r="I403" s="107">
        <v>2</v>
      </c>
      <c r="J403" s="104"/>
      <c r="K403" s="102"/>
      <c r="L403" s="102"/>
      <c r="M403" s="102"/>
      <c r="N403" s="101"/>
      <c r="O403" s="101"/>
      <c r="P403" s="101"/>
      <c r="Q403" s="101"/>
      <c r="R403" s="101"/>
      <c r="S403" s="101"/>
      <c r="T403" s="101"/>
      <c r="U403" s="101"/>
      <c r="V403" s="101"/>
      <c r="W403" s="101"/>
      <c r="X403" s="101"/>
      <c r="Y403" s="101"/>
      <c r="Z403" s="170"/>
      <c r="AA403" s="101"/>
      <c r="AB403" s="169"/>
      <c r="AC403" s="168"/>
      <c r="AD403" s="101"/>
      <c r="AE403" s="101"/>
      <c r="AF403" s="101"/>
      <c r="AG403" s="101"/>
      <c r="AH403" s="101"/>
      <c r="AI403" s="167"/>
      <c r="AJ403" s="101"/>
      <c r="AK403" s="101"/>
      <c r="AL403" s="101"/>
      <c r="AM403" s="101"/>
      <c r="AN403" s="102"/>
      <c r="AO403" s="101"/>
      <c r="AP403" s="101"/>
      <c r="AQ403" s="101"/>
      <c r="AR403" s="101"/>
      <c r="AS403" s="101"/>
      <c r="AT403" s="101"/>
      <c r="AU403" s="101"/>
      <c r="AV403" s="101"/>
      <c r="AW403" s="167"/>
      <c r="AX403" s="101"/>
      <c r="AY403" s="101"/>
      <c r="AZ403" s="101"/>
      <c r="BA403" s="99"/>
    </row>
    <row r="404" spans="1:53" ht="15.75" hidden="1" customHeight="1" x14ac:dyDescent="0.25">
      <c r="A404" s="2835"/>
      <c r="B404" s="176" t="s">
        <v>300</v>
      </c>
      <c r="C404" s="2835"/>
      <c r="D404" s="2835"/>
      <c r="E404" s="113" t="s">
        <v>305</v>
      </c>
      <c r="F404" s="108" t="s">
        <v>304</v>
      </c>
      <c r="G404" s="108">
        <v>32</v>
      </c>
      <c r="H404" s="108">
        <v>32</v>
      </c>
      <c r="I404" s="107">
        <v>32</v>
      </c>
      <c r="J404" s="104"/>
      <c r="K404" s="102"/>
      <c r="L404" s="102"/>
      <c r="M404" s="102"/>
      <c r="N404" s="101"/>
      <c r="O404" s="101"/>
      <c r="P404" s="101"/>
      <c r="Q404" s="101"/>
      <c r="R404" s="101"/>
      <c r="S404" s="101"/>
      <c r="T404" s="101"/>
      <c r="U404" s="101"/>
      <c r="V404" s="101"/>
      <c r="W404" s="101"/>
      <c r="X404" s="101"/>
      <c r="Y404" s="101"/>
      <c r="Z404" s="170"/>
      <c r="AA404" s="101"/>
      <c r="AB404" s="169"/>
      <c r="AC404" s="168"/>
      <c r="AD404" s="101"/>
      <c r="AE404" s="101"/>
      <c r="AF404" s="101"/>
      <c r="AG404" s="101"/>
      <c r="AH404" s="101"/>
      <c r="AI404" s="167"/>
      <c r="AJ404" s="101"/>
      <c r="AK404" s="101"/>
      <c r="AL404" s="101"/>
      <c r="AM404" s="101"/>
      <c r="AN404" s="102"/>
      <c r="AO404" s="101"/>
      <c r="AP404" s="101"/>
      <c r="AQ404" s="101"/>
      <c r="AR404" s="101"/>
      <c r="AS404" s="101"/>
      <c r="AT404" s="101"/>
      <c r="AU404" s="101"/>
      <c r="AV404" s="101"/>
      <c r="AW404" s="167"/>
      <c r="AX404" s="101"/>
      <c r="AY404" s="101"/>
      <c r="AZ404" s="101"/>
      <c r="BA404" s="99"/>
    </row>
    <row r="405" spans="1:53" ht="15.75" hidden="1" customHeight="1" x14ac:dyDescent="0.25">
      <c r="A405" s="2835"/>
      <c r="B405" s="176" t="s">
        <v>300</v>
      </c>
      <c r="C405" s="2836"/>
      <c r="D405" s="2836"/>
      <c r="E405" s="113" t="s">
        <v>299</v>
      </c>
      <c r="F405" s="108" t="s">
        <v>298</v>
      </c>
      <c r="G405" s="108">
        <v>4</v>
      </c>
      <c r="H405" s="108">
        <v>17</v>
      </c>
      <c r="I405" s="107">
        <v>2</v>
      </c>
      <c r="J405" s="104"/>
      <c r="K405" s="102"/>
      <c r="L405" s="102"/>
      <c r="M405" s="102"/>
      <c r="N405" s="101"/>
      <c r="O405" s="101"/>
      <c r="P405" s="101"/>
      <c r="Q405" s="101"/>
      <c r="R405" s="101"/>
      <c r="S405" s="101"/>
      <c r="T405" s="101"/>
      <c r="U405" s="101"/>
      <c r="V405" s="101"/>
      <c r="W405" s="101"/>
      <c r="X405" s="101"/>
      <c r="Y405" s="101"/>
      <c r="Z405" s="170"/>
      <c r="AA405" s="101"/>
      <c r="AB405" s="169"/>
      <c r="AC405" s="168"/>
      <c r="AD405" s="101"/>
      <c r="AE405" s="101"/>
      <c r="AF405" s="101"/>
      <c r="AG405" s="101"/>
      <c r="AH405" s="101"/>
      <c r="AI405" s="167"/>
      <c r="AJ405" s="101"/>
      <c r="AK405" s="101"/>
      <c r="AL405" s="101"/>
      <c r="AM405" s="101"/>
      <c r="AN405" s="102"/>
      <c r="AO405" s="101"/>
      <c r="AP405" s="101"/>
      <c r="AQ405" s="101"/>
      <c r="AR405" s="101"/>
      <c r="AS405" s="101"/>
      <c r="AT405" s="101"/>
      <c r="AU405" s="101"/>
      <c r="AV405" s="101"/>
      <c r="AW405" s="167"/>
      <c r="AX405" s="101"/>
      <c r="AY405" s="101"/>
      <c r="AZ405" s="101"/>
      <c r="BA405" s="99"/>
    </row>
    <row r="406" spans="1:53" ht="15.75" hidden="1" customHeight="1" x14ac:dyDescent="0.25">
      <c r="A406" s="2835"/>
      <c r="B406" s="176" t="s">
        <v>387</v>
      </c>
      <c r="C406" s="197" t="s">
        <v>394</v>
      </c>
      <c r="D406" s="2875" t="s">
        <v>393</v>
      </c>
      <c r="E406" s="195" t="s">
        <v>392</v>
      </c>
      <c r="F406" s="196" t="s">
        <v>391</v>
      </c>
      <c r="G406" s="194">
        <v>0</v>
      </c>
      <c r="H406" s="194">
        <v>0.2</v>
      </c>
      <c r="I406" s="193">
        <v>0.03</v>
      </c>
      <c r="J406" s="104"/>
      <c r="K406" s="102"/>
      <c r="L406" s="102"/>
      <c r="M406" s="102"/>
      <c r="N406" s="101"/>
      <c r="O406" s="101"/>
      <c r="P406" s="101"/>
      <c r="Q406" s="101"/>
      <c r="R406" s="101"/>
      <c r="S406" s="101"/>
      <c r="T406" s="101"/>
      <c r="U406" s="101"/>
      <c r="V406" s="101"/>
      <c r="W406" s="101"/>
      <c r="X406" s="101"/>
      <c r="Y406" s="101"/>
      <c r="Z406" s="170"/>
      <c r="AA406" s="101"/>
      <c r="AB406" s="169"/>
      <c r="AC406" s="168"/>
      <c r="AD406" s="101"/>
      <c r="AE406" s="101"/>
      <c r="AF406" s="101"/>
      <c r="AG406" s="101"/>
      <c r="AH406" s="101"/>
      <c r="AI406" s="167"/>
      <c r="AJ406" s="101"/>
      <c r="AK406" s="101"/>
      <c r="AL406" s="101"/>
      <c r="AM406" s="101"/>
      <c r="AN406" s="102"/>
      <c r="AO406" s="101"/>
      <c r="AP406" s="101"/>
      <c r="AQ406" s="101"/>
      <c r="AR406" s="101"/>
      <c r="AS406" s="101"/>
      <c r="AT406" s="101"/>
      <c r="AU406" s="101"/>
      <c r="AV406" s="101"/>
      <c r="AW406" s="167"/>
      <c r="AX406" s="101"/>
      <c r="AY406" s="101"/>
      <c r="AZ406" s="101"/>
      <c r="BA406" s="99"/>
    </row>
    <row r="407" spans="1:53" ht="15.75" hidden="1" customHeight="1" x14ac:dyDescent="0.25">
      <c r="A407" s="2835"/>
      <c r="B407" s="176" t="s">
        <v>387</v>
      </c>
      <c r="C407" s="192" t="s">
        <v>390</v>
      </c>
      <c r="D407" s="2835"/>
      <c r="E407" s="195" t="s">
        <v>389</v>
      </c>
      <c r="F407" s="189" t="s">
        <v>388</v>
      </c>
      <c r="G407" s="194">
        <v>0</v>
      </c>
      <c r="H407" s="194">
        <v>1</v>
      </c>
      <c r="I407" s="193">
        <v>0.2</v>
      </c>
      <c r="J407" s="104"/>
      <c r="K407" s="102"/>
      <c r="L407" s="102"/>
      <c r="M407" s="102"/>
      <c r="N407" s="101"/>
      <c r="O407" s="101"/>
      <c r="P407" s="101"/>
      <c r="Q407" s="101"/>
      <c r="R407" s="101"/>
      <c r="S407" s="101"/>
      <c r="T407" s="101"/>
      <c r="U407" s="101"/>
      <c r="V407" s="101"/>
      <c r="W407" s="101"/>
      <c r="X407" s="101"/>
      <c r="Y407" s="101"/>
      <c r="Z407" s="170"/>
      <c r="AA407" s="101"/>
      <c r="AB407" s="169"/>
      <c r="AC407" s="168"/>
      <c r="AD407" s="101"/>
      <c r="AE407" s="101"/>
      <c r="AF407" s="101"/>
      <c r="AG407" s="101"/>
      <c r="AH407" s="101"/>
      <c r="AI407" s="167"/>
      <c r="AJ407" s="101"/>
      <c r="AK407" s="101"/>
      <c r="AL407" s="101"/>
      <c r="AM407" s="101"/>
      <c r="AN407" s="102"/>
      <c r="AO407" s="101"/>
      <c r="AP407" s="101"/>
      <c r="AQ407" s="101"/>
      <c r="AR407" s="101"/>
      <c r="AS407" s="101"/>
      <c r="AT407" s="101"/>
      <c r="AU407" s="101"/>
      <c r="AV407" s="101"/>
      <c r="AW407" s="167"/>
      <c r="AX407" s="101"/>
      <c r="AY407" s="101"/>
      <c r="AZ407" s="101"/>
      <c r="BA407" s="99"/>
    </row>
    <row r="408" spans="1:53" ht="15.75" hidden="1" customHeight="1" x14ac:dyDescent="0.25">
      <c r="A408" s="2835"/>
      <c r="B408" s="176" t="s">
        <v>387</v>
      </c>
      <c r="C408" s="192" t="s">
        <v>386</v>
      </c>
      <c r="D408" s="2836"/>
      <c r="E408" s="191" t="s">
        <v>385</v>
      </c>
      <c r="F408" s="190" t="s">
        <v>384</v>
      </c>
      <c r="G408" s="189">
        <v>330</v>
      </c>
      <c r="H408" s="189">
        <v>10330</v>
      </c>
      <c r="I408" s="188">
        <v>1000</v>
      </c>
      <c r="J408" s="104"/>
      <c r="K408" s="102"/>
      <c r="L408" s="102"/>
      <c r="M408" s="102"/>
      <c r="N408" s="101"/>
      <c r="O408" s="101"/>
      <c r="P408" s="101"/>
      <c r="Q408" s="101"/>
      <c r="R408" s="101"/>
      <c r="S408" s="101"/>
      <c r="T408" s="101"/>
      <c r="U408" s="101"/>
      <c r="V408" s="101"/>
      <c r="W408" s="101"/>
      <c r="X408" s="101"/>
      <c r="Y408" s="101"/>
      <c r="Z408" s="170"/>
      <c r="AA408" s="101"/>
      <c r="AB408" s="169"/>
      <c r="AC408" s="168"/>
      <c r="AD408" s="101"/>
      <c r="AE408" s="101"/>
      <c r="AF408" s="101"/>
      <c r="AG408" s="101"/>
      <c r="AH408" s="101"/>
      <c r="AI408" s="167"/>
      <c r="AJ408" s="101"/>
      <c r="AK408" s="101"/>
      <c r="AL408" s="101"/>
      <c r="AM408" s="101"/>
      <c r="AN408" s="102"/>
      <c r="AO408" s="101"/>
      <c r="AP408" s="101"/>
      <c r="AQ408" s="101"/>
      <c r="AR408" s="101"/>
      <c r="AS408" s="101"/>
      <c r="AT408" s="101"/>
      <c r="AU408" s="101"/>
      <c r="AV408" s="101"/>
      <c r="AW408" s="167"/>
      <c r="AX408" s="101"/>
      <c r="AY408" s="101"/>
      <c r="AZ408" s="101"/>
      <c r="BA408" s="99"/>
    </row>
    <row r="409" spans="1:53" ht="15.75" hidden="1" customHeight="1" x14ac:dyDescent="0.25">
      <c r="A409" s="2835"/>
      <c r="B409" s="176" t="s">
        <v>380</v>
      </c>
      <c r="C409" s="2903" t="s">
        <v>383</v>
      </c>
      <c r="D409" s="2876" t="s">
        <v>382</v>
      </c>
      <c r="E409" s="184" t="s">
        <v>381</v>
      </c>
      <c r="F409" s="184" t="s">
        <v>378</v>
      </c>
      <c r="G409" s="187">
        <v>0</v>
      </c>
      <c r="H409" s="187">
        <v>1</v>
      </c>
      <c r="I409" s="186">
        <v>0.1</v>
      </c>
      <c r="J409" s="104"/>
      <c r="K409" s="102"/>
      <c r="L409" s="102"/>
      <c r="M409" s="102"/>
      <c r="N409" s="101"/>
      <c r="O409" s="101"/>
      <c r="P409" s="101"/>
      <c r="Q409" s="101"/>
      <c r="R409" s="101"/>
      <c r="S409" s="101"/>
      <c r="T409" s="101"/>
      <c r="U409" s="101"/>
      <c r="V409" s="101"/>
      <c r="W409" s="101"/>
      <c r="X409" s="101"/>
      <c r="Y409" s="101"/>
      <c r="Z409" s="170"/>
      <c r="AA409" s="101"/>
      <c r="AB409" s="169"/>
      <c r="AC409" s="168"/>
      <c r="AD409" s="101"/>
      <c r="AE409" s="101"/>
      <c r="AF409" s="101"/>
      <c r="AG409" s="101"/>
      <c r="AH409" s="101"/>
      <c r="AI409" s="167"/>
      <c r="AJ409" s="101"/>
      <c r="AK409" s="101"/>
      <c r="AL409" s="101"/>
      <c r="AM409" s="101"/>
      <c r="AN409" s="102"/>
      <c r="AO409" s="101"/>
      <c r="AP409" s="101"/>
      <c r="AQ409" s="101"/>
      <c r="AR409" s="101"/>
      <c r="AS409" s="101"/>
      <c r="AT409" s="101"/>
      <c r="AU409" s="101"/>
      <c r="AV409" s="101"/>
      <c r="AW409" s="167"/>
      <c r="AX409" s="101"/>
      <c r="AY409" s="101"/>
      <c r="AZ409" s="101"/>
      <c r="BA409" s="99"/>
    </row>
    <row r="410" spans="1:53" ht="15.75" hidden="1" customHeight="1" x14ac:dyDescent="0.25">
      <c r="A410" s="2835"/>
      <c r="B410" s="176" t="s">
        <v>380</v>
      </c>
      <c r="C410" s="2836"/>
      <c r="D410" s="2836"/>
      <c r="E410" s="184" t="s">
        <v>379</v>
      </c>
      <c r="F410" s="184" t="s">
        <v>378</v>
      </c>
      <c r="G410" s="187">
        <v>0</v>
      </c>
      <c r="H410" s="187">
        <v>1</v>
      </c>
      <c r="I410" s="186">
        <v>0.1</v>
      </c>
      <c r="J410" s="104"/>
      <c r="K410" s="102"/>
      <c r="L410" s="102"/>
      <c r="M410" s="102"/>
      <c r="N410" s="101"/>
      <c r="O410" s="101"/>
      <c r="P410" s="101"/>
      <c r="Q410" s="101"/>
      <c r="R410" s="101"/>
      <c r="S410" s="101"/>
      <c r="T410" s="101"/>
      <c r="U410" s="101"/>
      <c r="V410" s="101"/>
      <c r="W410" s="101"/>
      <c r="X410" s="101"/>
      <c r="Y410" s="101"/>
      <c r="Z410" s="170"/>
      <c r="AA410" s="101"/>
      <c r="AB410" s="169"/>
      <c r="AC410" s="168"/>
      <c r="AD410" s="101"/>
      <c r="AE410" s="101"/>
      <c r="AF410" s="101"/>
      <c r="AG410" s="101"/>
      <c r="AH410" s="101"/>
      <c r="AI410" s="167"/>
      <c r="AJ410" s="101"/>
      <c r="AK410" s="101"/>
      <c r="AL410" s="101"/>
      <c r="AM410" s="101"/>
      <c r="AN410" s="102"/>
      <c r="AO410" s="101"/>
      <c r="AP410" s="101"/>
      <c r="AQ410" s="101"/>
      <c r="AR410" s="101"/>
      <c r="AS410" s="101"/>
      <c r="AT410" s="101"/>
      <c r="AU410" s="101"/>
      <c r="AV410" s="101"/>
      <c r="AW410" s="167"/>
      <c r="AX410" s="101"/>
      <c r="AY410" s="101"/>
      <c r="AZ410" s="101"/>
      <c r="BA410" s="99"/>
    </row>
    <row r="411" spans="1:53" ht="45" hidden="1" customHeight="1" x14ac:dyDescent="0.25">
      <c r="A411" s="2835"/>
      <c r="B411" s="176" t="s">
        <v>371</v>
      </c>
      <c r="C411" s="2904" t="s">
        <v>377</v>
      </c>
      <c r="D411" s="2869" t="s">
        <v>376</v>
      </c>
      <c r="E411" s="185" t="s">
        <v>375</v>
      </c>
      <c r="F411" s="184" t="s">
        <v>374</v>
      </c>
      <c r="G411" s="183">
        <v>0</v>
      </c>
      <c r="H411" s="183">
        <v>1</v>
      </c>
      <c r="I411" s="177">
        <v>0.1</v>
      </c>
      <c r="J411" s="104"/>
      <c r="K411" s="102"/>
      <c r="L411" s="102"/>
      <c r="M411" s="102"/>
      <c r="N411" s="101"/>
      <c r="O411" s="101"/>
      <c r="P411" s="101"/>
      <c r="Q411" s="101"/>
      <c r="R411" s="101"/>
      <c r="S411" s="101"/>
      <c r="T411" s="101"/>
      <c r="U411" s="101"/>
      <c r="V411" s="101"/>
      <c r="W411" s="101"/>
      <c r="X411" s="101"/>
      <c r="Y411" s="101"/>
      <c r="Z411" s="170"/>
      <c r="AA411" s="101"/>
      <c r="AB411" s="169"/>
      <c r="AC411" s="168"/>
      <c r="AD411" s="101"/>
      <c r="AE411" s="101"/>
      <c r="AF411" s="101"/>
      <c r="AG411" s="101"/>
      <c r="AH411" s="101"/>
      <c r="AI411" s="167"/>
      <c r="AJ411" s="101"/>
      <c r="AK411" s="101"/>
      <c r="AL411" s="101"/>
      <c r="AM411" s="101"/>
      <c r="AN411" s="102"/>
      <c r="AO411" s="101"/>
      <c r="AP411" s="101"/>
      <c r="AQ411" s="101"/>
      <c r="AR411" s="101"/>
      <c r="AS411" s="101"/>
      <c r="AT411" s="101"/>
      <c r="AU411" s="101"/>
      <c r="AV411" s="101"/>
      <c r="AW411" s="167"/>
      <c r="AX411" s="101"/>
      <c r="AY411" s="101"/>
      <c r="AZ411" s="101"/>
      <c r="BA411" s="99"/>
    </row>
    <row r="412" spans="1:53" ht="15.75" hidden="1" customHeight="1" x14ac:dyDescent="0.25">
      <c r="A412" s="2835"/>
      <c r="B412" s="176" t="s">
        <v>371</v>
      </c>
      <c r="C412" s="2836"/>
      <c r="D412" s="2835"/>
      <c r="E412" s="180" t="s">
        <v>373</v>
      </c>
      <c r="F412" s="179" t="s">
        <v>372</v>
      </c>
      <c r="G412" s="182">
        <v>0.1</v>
      </c>
      <c r="H412" s="182">
        <v>1</v>
      </c>
      <c r="I412" s="181">
        <v>0.1</v>
      </c>
      <c r="J412" s="104"/>
      <c r="K412" s="102"/>
      <c r="L412" s="102"/>
      <c r="M412" s="102"/>
      <c r="N412" s="101"/>
      <c r="O412" s="101"/>
      <c r="P412" s="101"/>
      <c r="Q412" s="101"/>
      <c r="R412" s="101"/>
      <c r="S412" s="101"/>
      <c r="T412" s="101"/>
      <c r="U412" s="101"/>
      <c r="V412" s="101"/>
      <c r="W412" s="101"/>
      <c r="X412" s="101"/>
      <c r="Y412" s="101"/>
      <c r="Z412" s="170"/>
      <c r="AA412" s="101"/>
      <c r="AB412" s="169"/>
      <c r="AC412" s="168"/>
      <c r="AD412" s="101"/>
      <c r="AE412" s="101"/>
      <c r="AF412" s="101"/>
      <c r="AG412" s="101"/>
      <c r="AH412" s="101"/>
      <c r="AI412" s="167"/>
      <c r="AJ412" s="101"/>
      <c r="AK412" s="101"/>
      <c r="AL412" s="101"/>
      <c r="AM412" s="101"/>
      <c r="AN412" s="102"/>
      <c r="AO412" s="101"/>
      <c r="AP412" s="101"/>
      <c r="AQ412" s="101"/>
      <c r="AR412" s="101"/>
      <c r="AS412" s="101"/>
      <c r="AT412" s="101"/>
      <c r="AU412" s="101"/>
      <c r="AV412" s="101"/>
      <c r="AW412" s="167"/>
      <c r="AX412" s="101"/>
      <c r="AY412" s="101"/>
      <c r="AZ412" s="101"/>
      <c r="BA412" s="99"/>
    </row>
    <row r="413" spans="1:53" ht="15.75" hidden="1" customHeight="1" x14ac:dyDescent="0.25">
      <c r="A413" s="2835"/>
      <c r="B413" s="176" t="s">
        <v>371</v>
      </c>
      <c r="C413" s="180" t="s">
        <v>370</v>
      </c>
      <c r="D413" s="2836"/>
      <c r="E413" s="180" t="s">
        <v>369</v>
      </c>
      <c r="F413" s="179" t="s">
        <v>368</v>
      </c>
      <c r="G413" s="178">
        <v>0.2</v>
      </c>
      <c r="H413" s="178">
        <v>1</v>
      </c>
      <c r="I413" s="177">
        <v>0.05</v>
      </c>
      <c r="J413" s="104"/>
      <c r="K413" s="102"/>
      <c r="L413" s="102"/>
      <c r="M413" s="102"/>
      <c r="N413" s="101"/>
      <c r="O413" s="101"/>
      <c r="P413" s="101"/>
      <c r="Q413" s="101"/>
      <c r="R413" s="101"/>
      <c r="S413" s="101"/>
      <c r="T413" s="101"/>
      <c r="U413" s="101"/>
      <c r="V413" s="101"/>
      <c r="W413" s="101"/>
      <c r="X413" s="101"/>
      <c r="Y413" s="101"/>
      <c r="Z413" s="170"/>
      <c r="AA413" s="101"/>
      <c r="AB413" s="169"/>
      <c r="AC413" s="168"/>
      <c r="AD413" s="101"/>
      <c r="AE413" s="101"/>
      <c r="AF413" s="101"/>
      <c r="AG413" s="101"/>
      <c r="AH413" s="101"/>
      <c r="AI413" s="167"/>
      <c r="AJ413" s="101"/>
      <c r="AK413" s="101"/>
      <c r="AL413" s="101"/>
      <c r="AM413" s="101"/>
      <c r="AN413" s="102"/>
      <c r="AO413" s="101"/>
      <c r="AP413" s="101"/>
      <c r="AQ413" s="101"/>
      <c r="AR413" s="101"/>
      <c r="AS413" s="101"/>
      <c r="AT413" s="101"/>
      <c r="AU413" s="101"/>
      <c r="AV413" s="101"/>
      <c r="AW413" s="167"/>
      <c r="AX413" s="101"/>
      <c r="AY413" s="101"/>
      <c r="AZ413" s="101"/>
      <c r="BA413" s="99"/>
    </row>
    <row r="414" spans="1:53" ht="15.75" hidden="1" customHeight="1" x14ac:dyDescent="0.25">
      <c r="A414" s="2835"/>
      <c r="B414" s="176" t="s">
        <v>363</v>
      </c>
      <c r="C414" s="2895" t="s">
        <v>367</v>
      </c>
      <c r="D414" s="2870" t="s">
        <v>366</v>
      </c>
      <c r="E414" s="175" t="s">
        <v>365</v>
      </c>
      <c r="F414" s="174" t="s">
        <v>364</v>
      </c>
      <c r="G414" s="173">
        <v>0</v>
      </c>
      <c r="H414" s="173">
        <v>2</v>
      </c>
      <c r="I414" s="172">
        <v>2</v>
      </c>
      <c r="J414" s="171"/>
      <c r="K414" s="102"/>
      <c r="L414" s="102"/>
      <c r="M414" s="102"/>
      <c r="N414" s="101"/>
      <c r="O414" s="101"/>
      <c r="P414" s="101"/>
      <c r="Q414" s="101"/>
      <c r="R414" s="101"/>
      <c r="S414" s="101"/>
      <c r="T414" s="101"/>
      <c r="U414" s="101"/>
      <c r="V414" s="101"/>
      <c r="W414" s="101"/>
      <c r="X414" s="101"/>
      <c r="Y414" s="101"/>
      <c r="Z414" s="170"/>
      <c r="AA414" s="101"/>
      <c r="AB414" s="169"/>
      <c r="AC414" s="168"/>
      <c r="AD414" s="101"/>
      <c r="AE414" s="101"/>
      <c r="AF414" s="101"/>
      <c r="AG414" s="101"/>
      <c r="AH414" s="101"/>
      <c r="AI414" s="167"/>
      <c r="AJ414" s="101"/>
      <c r="AK414" s="101"/>
      <c r="AL414" s="101"/>
      <c r="AM414" s="101"/>
      <c r="AN414" s="102"/>
      <c r="AO414" s="101"/>
      <c r="AP414" s="101"/>
      <c r="AQ414" s="101"/>
      <c r="AR414" s="101"/>
      <c r="AS414" s="101"/>
      <c r="AT414" s="101"/>
      <c r="AU414" s="101"/>
      <c r="AV414" s="101"/>
      <c r="AW414" s="167"/>
      <c r="AX414" s="101"/>
      <c r="AY414" s="101"/>
      <c r="AZ414" s="101"/>
      <c r="BA414" s="99"/>
    </row>
    <row r="415" spans="1:53" ht="15.75" hidden="1" customHeight="1" x14ac:dyDescent="0.25">
      <c r="A415" s="2836"/>
      <c r="B415" s="176" t="s">
        <v>363</v>
      </c>
      <c r="C415" s="2864"/>
      <c r="D415" s="2836"/>
      <c r="E415" s="175" t="s">
        <v>362</v>
      </c>
      <c r="F415" s="174" t="s">
        <v>361</v>
      </c>
      <c r="G415" s="173">
        <v>0</v>
      </c>
      <c r="H415" s="173">
        <v>40</v>
      </c>
      <c r="I415" s="172">
        <v>10</v>
      </c>
      <c r="J415" s="171"/>
      <c r="K415" s="102"/>
      <c r="L415" s="102"/>
      <c r="M415" s="102"/>
      <c r="N415" s="101"/>
      <c r="O415" s="101"/>
      <c r="P415" s="101"/>
      <c r="Q415" s="101"/>
      <c r="R415" s="101"/>
      <c r="S415" s="101"/>
      <c r="T415" s="101"/>
      <c r="U415" s="101"/>
      <c r="V415" s="101"/>
      <c r="W415" s="101"/>
      <c r="X415" s="101"/>
      <c r="Y415" s="101"/>
      <c r="Z415" s="170"/>
      <c r="AA415" s="101"/>
      <c r="AB415" s="169"/>
      <c r="AC415" s="168"/>
      <c r="AD415" s="101"/>
      <c r="AE415" s="101"/>
      <c r="AF415" s="101"/>
      <c r="AG415" s="101"/>
      <c r="AH415" s="101"/>
      <c r="AI415" s="167"/>
      <c r="AJ415" s="101"/>
      <c r="AK415" s="101"/>
      <c r="AL415" s="101"/>
      <c r="AM415" s="101"/>
      <c r="AN415" s="102"/>
      <c r="AO415" s="101"/>
      <c r="AP415" s="101"/>
      <c r="AQ415" s="101"/>
      <c r="AR415" s="101"/>
      <c r="AS415" s="101"/>
      <c r="AT415" s="101"/>
      <c r="AU415" s="101"/>
      <c r="AV415" s="101"/>
      <c r="AW415" s="167"/>
      <c r="AX415" s="101"/>
      <c r="AY415" s="101"/>
      <c r="AZ415" s="101"/>
      <c r="BA415" s="99"/>
    </row>
    <row r="416" spans="1:53" ht="15.75" hidden="1" customHeight="1" x14ac:dyDescent="0.25">
      <c r="A416" s="165"/>
      <c r="B416" s="166"/>
      <c r="C416" s="165"/>
      <c r="D416" s="99"/>
      <c r="E416" s="165"/>
      <c r="F416" s="165"/>
      <c r="G416" s="165">
        <v>0</v>
      </c>
      <c r="H416" s="165">
        <v>2</v>
      </c>
      <c r="I416" s="165"/>
      <c r="J416" s="164"/>
      <c r="K416" s="2325"/>
      <c r="L416" s="2325"/>
      <c r="M416" s="2325"/>
      <c r="N416" s="99"/>
      <c r="O416" s="99"/>
      <c r="P416" s="99"/>
      <c r="Q416" s="99"/>
      <c r="R416" s="99"/>
      <c r="S416" s="99"/>
      <c r="T416" s="99"/>
      <c r="U416" s="99"/>
      <c r="V416" s="99"/>
      <c r="W416" s="99"/>
      <c r="X416" s="99"/>
      <c r="Y416" s="99"/>
      <c r="Z416" s="160"/>
      <c r="AA416" s="99"/>
      <c r="AB416" s="159"/>
      <c r="AC416" s="158"/>
      <c r="AD416" s="99"/>
      <c r="AE416" s="99"/>
      <c r="AF416" s="99"/>
      <c r="AG416" s="99"/>
      <c r="AH416" s="99"/>
      <c r="AI416" s="157"/>
      <c r="AJ416" s="99"/>
      <c r="AK416" s="99"/>
      <c r="AL416" s="99"/>
      <c r="AM416" s="99"/>
      <c r="AN416" s="2325"/>
      <c r="AO416" s="99"/>
      <c r="AP416" s="99"/>
      <c r="AQ416" s="99"/>
      <c r="AR416" s="99"/>
      <c r="AS416" s="99"/>
      <c r="AT416" s="99"/>
      <c r="AU416" s="99"/>
      <c r="AV416" s="99"/>
      <c r="AW416" s="157"/>
      <c r="AX416" s="99"/>
      <c r="AY416" s="99"/>
      <c r="AZ416" s="99"/>
      <c r="BA416" s="99"/>
    </row>
    <row r="417" spans="1:53" ht="15.75" hidden="1" customHeight="1" x14ac:dyDescent="0.25">
      <c r="A417" s="99"/>
      <c r="B417" s="100"/>
      <c r="C417" s="99"/>
      <c r="D417" s="99"/>
      <c r="E417" s="163"/>
      <c r="F417" s="162"/>
      <c r="G417" s="99"/>
      <c r="H417" s="99"/>
      <c r="I417" s="99"/>
      <c r="J417" s="2325"/>
      <c r="K417" s="2325"/>
      <c r="L417" s="2325"/>
      <c r="M417" s="2325"/>
      <c r="N417" s="99"/>
      <c r="O417" s="99"/>
      <c r="P417" s="99"/>
      <c r="Q417" s="99"/>
      <c r="R417" s="99"/>
      <c r="S417" s="99"/>
      <c r="T417" s="99"/>
      <c r="U417" s="99"/>
      <c r="V417" s="99"/>
      <c r="W417" s="99"/>
      <c r="X417" s="99"/>
      <c r="Y417" s="99"/>
      <c r="Z417" s="160"/>
      <c r="AA417" s="99"/>
      <c r="AB417" s="159"/>
      <c r="AC417" s="158"/>
      <c r="AD417" s="99"/>
      <c r="AE417" s="99"/>
      <c r="AF417" s="99"/>
      <c r="AG417" s="99"/>
      <c r="AH417" s="99"/>
      <c r="AI417" s="157"/>
      <c r="AJ417" s="99"/>
      <c r="AK417" s="99"/>
      <c r="AL417" s="99"/>
      <c r="AM417" s="99"/>
      <c r="AN417" s="2325"/>
      <c r="AO417" s="99"/>
      <c r="AP417" s="99"/>
      <c r="AQ417" s="99"/>
      <c r="AR417" s="99"/>
      <c r="AS417" s="99"/>
      <c r="AT417" s="99"/>
      <c r="AU417" s="99"/>
      <c r="AV417" s="99"/>
      <c r="AW417" s="157"/>
      <c r="AX417" s="99"/>
      <c r="AY417" s="99"/>
      <c r="AZ417" s="99"/>
      <c r="BA417" s="99"/>
    </row>
    <row r="418" spans="1:53" ht="6" customHeight="1" x14ac:dyDescent="0.25">
      <c r="A418" s="99"/>
      <c r="B418" s="100"/>
      <c r="C418" s="99"/>
      <c r="D418" s="99"/>
      <c r="E418" s="99"/>
      <c r="F418" s="99"/>
      <c r="G418" s="99"/>
      <c r="H418" s="99"/>
      <c r="I418" s="99"/>
      <c r="J418" s="2325"/>
      <c r="K418" s="2325"/>
      <c r="L418" s="2325"/>
      <c r="M418" s="2325"/>
      <c r="N418" s="99"/>
      <c r="O418" s="99"/>
      <c r="P418" s="99"/>
      <c r="Q418" s="99"/>
      <c r="R418" s="99"/>
      <c r="S418" s="99"/>
      <c r="T418" s="99"/>
      <c r="U418" s="99"/>
      <c r="V418" s="99"/>
      <c r="W418" s="99"/>
      <c r="X418" s="99"/>
      <c r="Y418" s="99"/>
      <c r="Z418" s="160"/>
      <c r="AA418" s="99"/>
      <c r="AB418" s="159"/>
      <c r="AC418" s="158"/>
      <c r="AD418" s="99"/>
      <c r="AE418" s="99"/>
      <c r="AF418" s="99"/>
      <c r="AG418" s="99"/>
      <c r="AH418" s="99"/>
      <c r="AI418" s="157"/>
      <c r="AJ418" s="99"/>
      <c r="AK418" s="99"/>
      <c r="AL418" s="99"/>
      <c r="AM418" s="99"/>
      <c r="AN418" s="2325"/>
      <c r="AO418" s="99"/>
      <c r="AP418" s="99"/>
      <c r="AQ418" s="99"/>
      <c r="AR418" s="99"/>
      <c r="AS418" s="99"/>
      <c r="AT418" s="99"/>
      <c r="AU418" s="99"/>
      <c r="AV418" s="99"/>
      <c r="AW418" s="157"/>
      <c r="AX418" s="99"/>
      <c r="AY418" s="99"/>
      <c r="AZ418" s="99"/>
      <c r="BA418" s="99"/>
    </row>
    <row r="419" spans="1:53" ht="15.75" customHeight="1" x14ac:dyDescent="0.25">
      <c r="A419" s="99"/>
      <c r="B419" s="100"/>
      <c r="C419" s="99"/>
      <c r="D419" s="99"/>
      <c r="E419" s="99"/>
      <c r="F419" s="99"/>
      <c r="G419" s="99"/>
      <c r="H419" s="99"/>
      <c r="I419" s="99"/>
      <c r="J419" s="2325"/>
      <c r="K419" s="2325"/>
      <c r="L419" s="2325"/>
      <c r="M419" s="2325"/>
      <c r="N419" s="99"/>
      <c r="O419" s="99"/>
      <c r="P419" s="99"/>
      <c r="Q419" s="99"/>
      <c r="R419" s="99"/>
      <c r="S419" s="99"/>
      <c r="T419" s="99"/>
      <c r="U419" s="99"/>
      <c r="V419" s="99"/>
      <c r="W419" s="99"/>
      <c r="X419" s="99"/>
      <c r="Y419" s="99"/>
      <c r="Z419" s="160"/>
      <c r="AA419" s="99"/>
      <c r="AB419" s="159"/>
      <c r="AC419" s="158"/>
      <c r="AD419" s="99"/>
      <c r="AE419" s="99"/>
      <c r="AF419" s="99"/>
      <c r="AG419" s="99"/>
      <c r="AH419" s="99"/>
      <c r="AI419" s="157"/>
      <c r="AJ419" s="99"/>
      <c r="AK419" s="99"/>
      <c r="AL419" s="99"/>
      <c r="AM419" s="99"/>
      <c r="AN419" s="2325"/>
      <c r="AO419" s="99"/>
      <c r="AP419" s="99"/>
      <c r="AQ419" s="99"/>
      <c r="AR419" s="99"/>
      <c r="AS419" s="99"/>
      <c r="AT419" s="99"/>
      <c r="AU419" s="99"/>
      <c r="AV419" s="99"/>
      <c r="AW419" s="157"/>
      <c r="AX419" s="99"/>
      <c r="AY419" s="99"/>
      <c r="AZ419" s="99"/>
      <c r="BA419" s="99"/>
    </row>
    <row r="420" spans="1:53" ht="15.75" customHeight="1" x14ac:dyDescent="0.25">
      <c r="A420" s="99"/>
      <c r="B420" s="100"/>
      <c r="C420" s="99"/>
      <c r="D420" s="99"/>
      <c r="E420" s="99"/>
      <c r="F420" s="99"/>
      <c r="G420" s="99"/>
      <c r="H420" s="99"/>
      <c r="I420" s="99"/>
      <c r="J420" s="2325"/>
      <c r="K420" s="2325"/>
      <c r="L420" s="2325"/>
      <c r="M420" s="2325"/>
      <c r="N420" s="99"/>
      <c r="O420" s="99"/>
      <c r="P420" s="99"/>
      <c r="Q420" s="99"/>
      <c r="R420" s="99"/>
      <c r="S420" s="99"/>
      <c r="T420" s="99"/>
      <c r="U420" s="99"/>
      <c r="V420" s="99"/>
      <c r="W420" s="99"/>
      <c r="X420" s="99"/>
      <c r="Y420" s="99"/>
      <c r="Z420" s="160"/>
      <c r="AA420" s="99"/>
      <c r="AB420" s="159"/>
      <c r="AC420" s="158"/>
      <c r="AD420" s="99"/>
      <c r="AE420" s="99"/>
      <c r="AF420" s="99"/>
      <c r="AG420" s="99"/>
      <c r="AH420" s="99"/>
      <c r="AI420" s="157"/>
      <c r="AJ420" s="99"/>
      <c r="AK420" s="99"/>
      <c r="AL420" s="99"/>
      <c r="AM420" s="99"/>
      <c r="AN420" s="2325"/>
      <c r="AO420" s="99"/>
      <c r="AP420" s="99"/>
      <c r="AQ420" s="99"/>
      <c r="AR420" s="99"/>
      <c r="AS420" s="99"/>
      <c r="AT420" s="99"/>
      <c r="AU420" s="99"/>
      <c r="AV420" s="99"/>
      <c r="AW420" s="157"/>
      <c r="AX420" s="99"/>
      <c r="AY420" s="99"/>
      <c r="AZ420" s="99"/>
      <c r="BA420" s="99"/>
    </row>
    <row r="421" spans="1:53" ht="15.75" customHeight="1" x14ac:dyDescent="0.25">
      <c r="A421" s="99"/>
      <c r="B421" s="100"/>
      <c r="C421" s="99"/>
      <c r="D421" s="99"/>
      <c r="E421" s="99"/>
      <c r="F421" s="99"/>
      <c r="G421" s="99"/>
      <c r="H421" s="99"/>
      <c r="I421" s="99"/>
      <c r="J421" s="2325"/>
      <c r="K421" s="2325"/>
      <c r="L421" s="2325"/>
      <c r="M421" s="2325"/>
      <c r="N421" s="99"/>
      <c r="O421" s="99"/>
      <c r="P421" s="99"/>
      <c r="Q421" s="99"/>
      <c r="R421" s="99"/>
      <c r="S421" s="99"/>
      <c r="T421" s="99"/>
      <c r="U421" s="99"/>
      <c r="V421" s="99"/>
      <c r="W421" s="99"/>
      <c r="X421" s="99"/>
      <c r="Y421" s="99"/>
      <c r="Z421" s="160"/>
      <c r="AA421" s="99"/>
      <c r="AB421" s="159"/>
      <c r="AC421" s="158"/>
      <c r="AD421" s="99"/>
      <c r="AE421" s="99"/>
      <c r="AF421" s="99"/>
      <c r="AG421" s="99"/>
      <c r="AH421" s="99"/>
      <c r="AI421" s="157"/>
      <c r="AJ421" s="99"/>
      <c r="AK421" s="99"/>
      <c r="AL421" s="99"/>
      <c r="AM421" s="99"/>
      <c r="AN421" s="2325"/>
      <c r="AO421" s="99"/>
      <c r="AP421" s="99"/>
      <c r="AQ421" s="99"/>
      <c r="AR421" s="99"/>
      <c r="AS421" s="99"/>
      <c r="AT421" s="99"/>
      <c r="AU421" s="99"/>
      <c r="AV421" s="99"/>
      <c r="AW421" s="157"/>
      <c r="AX421" s="99"/>
      <c r="AY421" s="99"/>
      <c r="AZ421" s="99"/>
      <c r="BA421" s="99"/>
    </row>
    <row r="422" spans="1:53" ht="15.75" customHeight="1" x14ac:dyDescent="0.25">
      <c r="A422" s="99"/>
      <c r="B422" s="100"/>
      <c r="C422" s="99"/>
      <c r="D422" s="99"/>
      <c r="E422" s="99"/>
      <c r="F422" s="99"/>
      <c r="G422" s="99"/>
      <c r="H422" s="99"/>
      <c r="I422" s="99"/>
      <c r="J422" s="2325"/>
      <c r="K422" s="2325"/>
      <c r="L422" s="2325"/>
      <c r="M422" s="2325"/>
      <c r="N422" s="99"/>
      <c r="O422" s="99"/>
      <c r="P422" s="99"/>
      <c r="Q422" s="99"/>
      <c r="R422" s="99"/>
      <c r="S422" s="99"/>
      <c r="T422" s="99"/>
      <c r="U422" s="99"/>
      <c r="V422" s="99"/>
      <c r="W422" s="99"/>
      <c r="X422" s="99"/>
      <c r="Y422" s="99"/>
      <c r="Z422" s="160"/>
      <c r="AA422" s="99"/>
      <c r="AB422" s="159"/>
      <c r="AC422" s="158"/>
      <c r="AD422" s="99"/>
      <c r="AE422" s="99"/>
      <c r="AF422" s="99"/>
      <c r="AG422" s="99"/>
      <c r="AH422" s="99"/>
      <c r="AI422" s="157"/>
      <c r="AJ422" s="99"/>
      <c r="AK422" s="99"/>
      <c r="AL422" s="99"/>
      <c r="AM422" s="99"/>
      <c r="AN422" s="2325"/>
      <c r="AO422" s="99"/>
      <c r="AP422" s="99"/>
      <c r="AQ422" s="99"/>
      <c r="AR422" s="99"/>
      <c r="AS422" s="99"/>
      <c r="AT422" s="99"/>
      <c r="AU422" s="99"/>
      <c r="AV422" s="99"/>
      <c r="AW422" s="157"/>
      <c r="AX422" s="99"/>
      <c r="AY422" s="99"/>
      <c r="AZ422" s="99"/>
      <c r="BA422" s="99"/>
    </row>
    <row r="423" spans="1:53" ht="15.75" customHeight="1" x14ac:dyDescent="0.25">
      <c r="A423" s="99"/>
      <c r="B423" s="100"/>
      <c r="C423" s="99"/>
      <c r="D423" s="99"/>
      <c r="E423" s="99"/>
      <c r="F423" s="99"/>
      <c r="G423" s="99"/>
      <c r="H423" s="99"/>
      <c r="I423" s="99"/>
      <c r="J423" s="2325"/>
      <c r="K423" s="2325"/>
      <c r="L423" s="2325"/>
      <c r="M423" s="2325"/>
      <c r="N423" s="99"/>
      <c r="O423" s="99"/>
      <c r="P423" s="99"/>
      <c r="Q423" s="99"/>
      <c r="R423" s="99"/>
      <c r="S423" s="99"/>
      <c r="T423" s="99"/>
      <c r="U423" s="99"/>
      <c r="V423" s="99"/>
      <c r="W423" s="99"/>
      <c r="X423" s="99"/>
      <c r="Y423" s="99"/>
      <c r="Z423" s="160"/>
      <c r="AA423" s="99"/>
      <c r="AB423" s="159"/>
      <c r="AC423" s="158"/>
      <c r="AD423" s="99"/>
      <c r="AE423" s="99"/>
      <c r="AF423" s="99"/>
      <c r="AG423" s="99"/>
      <c r="AH423" s="99"/>
      <c r="AI423" s="157"/>
      <c r="AJ423" s="99"/>
      <c r="AK423" s="99"/>
      <c r="AL423" s="99"/>
      <c r="AM423" s="99"/>
      <c r="AN423" s="2325"/>
      <c r="AO423" s="99"/>
      <c r="AP423" s="99"/>
      <c r="AQ423" s="99"/>
      <c r="AR423" s="99"/>
      <c r="AS423" s="99"/>
      <c r="AT423" s="99"/>
      <c r="AU423" s="99"/>
      <c r="AV423" s="99"/>
      <c r="AW423" s="157"/>
      <c r="AX423" s="99"/>
      <c r="AY423" s="99"/>
      <c r="AZ423" s="99"/>
      <c r="BA423" s="99"/>
    </row>
    <row r="424" spans="1:53" ht="15.75" customHeight="1" x14ac:dyDescent="0.25">
      <c r="A424" s="99"/>
      <c r="B424" s="100"/>
      <c r="C424" s="99"/>
      <c r="D424" s="99"/>
      <c r="E424" s="99"/>
      <c r="F424" s="99"/>
      <c r="G424" s="99"/>
      <c r="H424" s="99"/>
      <c r="I424" s="99"/>
      <c r="J424" s="2325"/>
      <c r="K424" s="2325"/>
      <c r="L424" s="2325"/>
      <c r="M424" s="2325"/>
      <c r="N424" s="99"/>
      <c r="O424" s="99"/>
      <c r="P424" s="99"/>
      <c r="Q424" s="99"/>
      <c r="R424" s="99"/>
      <c r="S424" s="99"/>
      <c r="T424" s="99"/>
      <c r="U424" s="99"/>
      <c r="V424" s="99"/>
      <c r="W424" s="99"/>
      <c r="X424" s="99"/>
      <c r="Y424" s="99"/>
      <c r="Z424" s="160"/>
      <c r="AA424" s="99"/>
      <c r="AB424" s="159"/>
      <c r="AC424" s="158"/>
      <c r="AD424" s="99"/>
      <c r="AE424" s="99"/>
      <c r="AF424" s="99"/>
      <c r="AG424" s="99"/>
      <c r="AH424" s="99"/>
      <c r="AI424" s="157"/>
      <c r="AJ424" s="99"/>
      <c r="AK424" s="99"/>
      <c r="AL424" s="99"/>
      <c r="AM424" s="99"/>
      <c r="AN424" s="2325"/>
      <c r="AO424" s="99"/>
      <c r="AP424" s="99"/>
      <c r="AQ424" s="99"/>
      <c r="AR424" s="99"/>
      <c r="AS424" s="99"/>
      <c r="AT424" s="99"/>
      <c r="AU424" s="99"/>
      <c r="AV424" s="99"/>
      <c r="AW424" s="157"/>
      <c r="AX424" s="99"/>
      <c r="AY424" s="99"/>
      <c r="AZ424" s="99"/>
      <c r="BA424" s="99"/>
    </row>
    <row r="425" spans="1:53" ht="15.75" customHeight="1" x14ac:dyDescent="0.25">
      <c r="A425" s="99"/>
      <c r="B425" s="100"/>
      <c r="C425" s="99"/>
      <c r="D425" s="99"/>
      <c r="E425" s="99"/>
      <c r="F425" s="99"/>
      <c r="G425" s="99"/>
      <c r="H425" s="99"/>
      <c r="I425" s="99"/>
      <c r="J425" s="2325"/>
      <c r="K425" s="2325"/>
      <c r="L425" s="2325"/>
      <c r="M425" s="2325"/>
      <c r="N425" s="99"/>
      <c r="O425" s="99"/>
      <c r="P425" s="99"/>
      <c r="Q425" s="99"/>
      <c r="R425" s="99"/>
      <c r="S425" s="99"/>
      <c r="T425" s="99"/>
      <c r="U425" s="99"/>
      <c r="V425" s="99"/>
      <c r="W425" s="99"/>
      <c r="X425" s="99"/>
      <c r="Y425" s="99"/>
      <c r="Z425" s="160"/>
      <c r="AA425" s="99"/>
      <c r="AB425" s="159"/>
      <c r="AC425" s="158"/>
      <c r="AD425" s="99"/>
      <c r="AE425" s="99"/>
      <c r="AF425" s="99"/>
      <c r="AG425" s="99"/>
      <c r="AH425" s="99"/>
      <c r="AI425" s="157"/>
      <c r="AJ425" s="99"/>
      <c r="AK425" s="99"/>
      <c r="AL425" s="99"/>
      <c r="AM425" s="99"/>
      <c r="AN425" s="2325"/>
      <c r="AO425" s="99"/>
      <c r="AP425" s="99"/>
      <c r="AQ425" s="99"/>
      <c r="AR425" s="99"/>
      <c r="AS425" s="99"/>
      <c r="AT425" s="99"/>
      <c r="AU425" s="99"/>
      <c r="AV425" s="99"/>
      <c r="AW425" s="157"/>
      <c r="AX425" s="99"/>
      <c r="AY425" s="99"/>
      <c r="AZ425" s="99"/>
      <c r="BA425" s="99"/>
    </row>
    <row r="426" spans="1:53" ht="15.75" customHeight="1" x14ac:dyDescent="0.25">
      <c r="A426" s="99"/>
      <c r="B426" s="100"/>
      <c r="C426" s="99"/>
      <c r="D426" s="99"/>
      <c r="E426" s="99"/>
      <c r="F426" s="99"/>
      <c r="G426" s="99"/>
      <c r="H426" s="99"/>
      <c r="I426" s="99"/>
      <c r="J426" s="2325"/>
      <c r="K426" s="2325"/>
      <c r="L426" s="2325"/>
      <c r="M426" s="2325"/>
      <c r="N426" s="99"/>
      <c r="O426" s="99"/>
      <c r="P426" s="99"/>
      <c r="Q426" s="99"/>
      <c r="R426" s="99"/>
      <c r="S426" s="99"/>
      <c r="T426" s="99"/>
      <c r="U426" s="99"/>
      <c r="V426" s="99"/>
      <c r="W426" s="99"/>
      <c r="X426" s="99"/>
      <c r="Y426" s="99"/>
      <c r="Z426" s="160"/>
      <c r="AA426" s="99"/>
      <c r="AB426" s="159"/>
      <c r="AC426" s="158"/>
      <c r="AD426" s="99"/>
      <c r="AE426" s="99"/>
      <c r="AF426" s="99"/>
      <c r="AG426" s="99"/>
      <c r="AH426" s="99"/>
      <c r="AI426" s="157"/>
      <c r="AJ426" s="99"/>
      <c r="AK426" s="99"/>
      <c r="AL426" s="99"/>
      <c r="AM426" s="99"/>
      <c r="AN426" s="2325"/>
      <c r="AO426" s="99"/>
      <c r="AP426" s="99"/>
      <c r="AQ426" s="99"/>
      <c r="AR426" s="99"/>
      <c r="AS426" s="99"/>
      <c r="AT426" s="99"/>
      <c r="AU426" s="99"/>
      <c r="AV426" s="99"/>
      <c r="AW426" s="157"/>
      <c r="AX426" s="99"/>
      <c r="AY426" s="99"/>
      <c r="AZ426" s="99"/>
      <c r="BA426" s="99"/>
    </row>
    <row r="427" spans="1:53" ht="15.75" customHeight="1" x14ac:dyDescent="0.25">
      <c r="A427" s="99"/>
      <c r="B427" s="100"/>
      <c r="C427" s="99"/>
      <c r="D427" s="99"/>
      <c r="E427" s="99"/>
      <c r="F427" s="99"/>
      <c r="G427" s="99"/>
      <c r="H427" s="99"/>
      <c r="I427" s="99"/>
      <c r="J427" s="2325"/>
      <c r="K427" s="2325"/>
      <c r="L427" s="2325"/>
      <c r="M427" s="2325"/>
      <c r="N427" s="99"/>
      <c r="O427" s="99"/>
      <c r="P427" s="99"/>
      <c r="Q427" s="99"/>
      <c r="R427" s="99"/>
      <c r="S427" s="99"/>
      <c r="T427" s="99"/>
      <c r="U427" s="99"/>
      <c r="V427" s="99"/>
      <c r="W427" s="99"/>
      <c r="X427" s="99"/>
      <c r="Y427" s="99"/>
      <c r="Z427" s="160"/>
      <c r="AA427" s="99"/>
      <c r="AB427" s="159"/>
      <c r="AC427" s="158"/>
      <c r="AD427" s="99"/>
      <c r="AE427" s="99"/>
      <c r="AF427" s="99"/>
      <c r="AG427" s="99"/>
      <c r="AH427" s="99"/>
      <c r="AI427" s="157"/>
      <c r="AJ427" s="99"/>
      <c r="AK427" s="99"/>
      <c r="AL427" s="99"/>
      <c r="AM427" s="99"/>
      <c r="AN427" s="2325"/>
      <c r="AO427" s="99"/>
      <c r="AP427" s="99"/>
      <c r="AQ427" s="99"/>
      <c r="AR427" s="99"/>
      <c r="AS427" s="99"/>
      <c r="AT427" s="99"/>
      <c r="AU427" s="99"/>
      <c r="AV427" s="99"/>
      <c r="AW427" s="157"/>
      <c r="AX427" s="99"/>
      <c r="AY427" s="99"/>
      <c r="AZ427" s="99"/>
      <c r="BA427" s="99"/>
    </row>
    <row r="428" spans="1:53" ht="15.75" customHeight="1" x14ac:dyDescent="0.25">
      <c r="A428" s="99"/>
      <c r="B428" s="100"/>
      <c r="C428" s="99"/>
      <c r="D428" s="99"/>
      <c r="E428" s="99"/>
      <c r="F428" s="99"/>
      <c r="G428" s="99"/>
      <c r="H428" s="99"/>
      <c r="I428" s="99"/>
      <c r="J428" s="2325"/>
      <c r="K428" s="2325"/>
      <c r="L428" s="2325"/>
      <c r="M428" s="2325"/>
      <c r="N428" s="99"/>
      <c r="O428" s="99"/>
      <c r="P428" s="99"/>
      <c r="Q428" s="99"/>
      <c r="R428" s="99"/>
      <c r="S428" s="99"/>
      <c r="T428" s="99"/>
      <c r="U428" s="99"/>
      <c r="V428" s="99"/>
      <c r="W428" s="99"/>
      <c r="X428" s="99"/>
      <c r="Y428" s="99"/>
      <c r="Z428" s="160"/>
      <c r="AA428" s="99"/>
      <c r="AB428" s="159"/>
      <c r="AC428" s="158"/>
      <c r="AD428" s="99"/>
      <c r="AE428" s="99"/>
      <c r="AF428" s="99"/>
      <c r="AG428" s="99"/>
      <c r="AH428" s="99"/>
      <c r="AI428" s="157"/>
      <c r="AJ428" s="99"/>
      <c r="AK428" s="99"/>
      <c r="AL428" s="99"/>
      <c r="AM428" s="99"/>
      <c r="AN428" s="2325"/>
      <c r="AO428" s="99"/>
      <c r="AP428" s="99"/>
      <c r="AQ428" s="99"/>
      <c r="AR428" s="99"/>
      <c r="AS428" s="99"/>
      <c r="AT428" s="99"/>
      <c r="AU428" s="99"/>
      <c r="AV428" s="99"/>
      <c r="AW428" s="157"/>
      <c r="AX428" s="99"/>
      <c r="AY428" s="99"/>
      <c r="AZ428" s="99"/>
      <c r="BA428" s="99"/>
    </row>
    <row r="429" spans="1:53" ht="15.75" customHeight="1" x14ac:dyDescent="0.25">
      <c r="A429" s="99"/>
      <c r="B429" s="100"/>
      <c r="C429" s="99"/>
      <c r="D429" s="99"/>
      <c r="E429" s="99"/>
      <c r="F429" s="99"/>
      <c r="G429" s="99"/>
      <c r="H429" s="99"/>
      <c r="I429" s="99"/>
      <c r="J429" s="2325"/>
      <c r="K429" s="2325"/>
      <c r="L429" s="2325"/>
      <c r="M429" s="2325"/>
      <c r="N429" s="99"/>
      <c r="O429" s="99"/>
      <c r="P429" s="99"/>
      <c r="Q429" s="99"/>
      <c r="R429" s="99"/>
      <c r="S429" s="99"/>
      <c r="T429" s="99"/>
      <c r="U429" s="99"/>
      <c r="V429" s="99"/>
      <c r="W429" s="99"/>
      <c r="X429" s="99"/>
      <c r="Y429" s="99"/>
      <c r="Z429" s="160"/>
      <c r="AA429" s="99"/>
      <c r="AB429" s="159"/>
      <c r="AC429" s="158"/>
      <c r="AD429" s="99"/>
      <c r="AE429" s="99"/>
      <c r="AF429" s="99"/>
      <c r="AG429" s="99"/>
      <c r="AH429" s="99"/>
      <c r="AI429" s="157"/>
      <c r="AJ429" s="99"/>
      <c r="AK429" s="99"/>
      <c r="AL429" s="99"/>
      <c r="AM429" s="99"/>
      <c r="AN429" s="2325"/>
      <c r="AO429" s="99"/>
      <c r="AP429" s="99"/>
      <c r="AQ429" s="99"/>
      <c r="AR429" s="99"/>
      <c r="AS429" s="99"/>
      <c r="AT429" s="99"/>
      <c r="AU429" s="99"/>
      <c r="AV429" s="99"/>
      <c r="AW429" s="157"/>
      <c r="AX429" s="99"/>
      <c r="AY429" s="99"/>
      <c r="AZ429" s="99"/>
      <c r="BA429" s="99"/>
    </row>
    <row r="430" spans="1:53" ht="15.75" customHeight="1" x14ac:dyDescent="0.25">
      <c r="A430" s="99"/>
      <c r="B430" s="100"/>
      <c r="C430" s="99"/>
      <c r="D430" s="99"/>
      <c r="E430" s="99"/>
      <c r="F430" s="99"/>
      <c r="G430" s="99"/>
      <c r="H430" s="99"/>
      <c r="I430" s="99"/>
      <c r="J430" s="2325"/>
      <c r="K430" s="2325"/>
      <c r="L430" s="2325"/>
      <c r="M430" s="2325"/>
      <c r="N430" s="99"/>
      <c r="O430" s="99"/>
      <c r="P430" s="99"/>
      <c r="Q430" s="99"/>
      <c r="R430" s="99"/>
      <c r="S430" s="99"/>
      <c r="T430" s="99"/>
      <c r="U430" s="99"/>
      <c r="V430" s="99"/>
      <c r="W430" s="99"/>
      <c r="X430" s="99"/>
      <c r="Y430" s="99"/>
      <c r="Z430" s="160"/>
      <c r="AA430" s="99"/>
      <c r="AB430" s="159"/>
      <c r="AC430" s="158"/>
      <c r="AD430" s="99"/>
      <c r="AE430" s="99"/>
      <c r="AF430" s="99"/>
      <c r="AG430" s="99"/>
      <c r="AH430" s="99"/>
      <c r="AI430" s="157"/>
      <c r="AJ430" s="99"/>
      <c r="AK430" s="99"/>
      <c r="AL430" s="99"/>
      <c r="AM430" s="99"/>
      <c r="AN430" s="2325"/>
      <c r="AO430" s="99"/>
      <c r="AP430" s="99"/>
      <c r="AQ430" s="99"/>
      <c r="AR430" s="99"/>
      <c r="AS430" s="99"/>
      <c r="AT430" s="99"/>
      <c r="AU430" s="99"/>
      <c r="AV430" s="99"/>
      <c r="AW430" s="157"/>
      <c r="AX430" s="99"/>
      <c r="AY430" s="99"/>
      <c r="AZ430" s="99"/>
      <c r="BA430" s="99"/>
    </row>
    <row r="431" spans="1:53" ht="15.75" customHeight="1" x14ac:dyDescent="0.25">
      <c r="A431" s="99"/>
      <c r="B431" s="100"/>
      <c r="C431" s="99"/>
      <c r="D431" s="99"/>
      <c r="E431" s="99"/>
      <c r="F431" s="99"/>
      <c r="G431" s="99"/>
      <c r="H431" s="99"/>
      <c r="I431" s="99"/>
      <c r="J431" s="2325"/>
      <c r="K431" s="2325"/>
      <c r="L431" s="2325"/>
      <c r="M431" s="2325"/>
      <c r="N431" s="99"/>
      <c r="O431" s="99"/>
      <c r="P431" s="99"/>
      <c r="Q431" s="99"/>
      <c r="R431" s="99"/>
      <c r="S431" s="99"/>
      <c r="T431" s="99"/>
      <c r="U431" s="99"/>
      <c r="V431" s="99"/>
      <c r="W431" s="99"/>
      <c r="X431" s="99"/>
      <c r="Y431" s="99"/>
      <c r="Z431" s="160"/>
      <c r="AA431" s="99"/>
      <c r="AB431" s="159"/>
      <c r="AC431" s="158"/>
      <c r="AD431" s="99"/>
      <c r="AE431" s="99"/>
      <c r="AF431" s="99"/>
      <c r="AG431" s="99"/>
      <c r="AH431" s="99"/>
      <c r="AI431" s="157"/>
      <c r="AJ431" s="99"/>
      <c r="AK431" s="99"/>
      <c r="AL431" s="99"/>
      <c r="AM431" s="99"/>
      <c r="AN431" s="2325"/>
      <c r="AO431" s="99"/>
      <c r="AP431" s="99"/>
      <c r="AQ431" s="99"/>
      <c r="AR431" s="99"/>
      <c r="AS431" s="99"/>
      <c r="AT431" s="99"/>
      <c r="AU431" s="99"/>
      <c r="AV431" s="99"/>
      <c r="AW431" s="157"/>
      <c r="AX431" s="99"/>
      <c r="AY431" s="99"/>
      <c r="AZ431" s="99"/>
      <c r="BA431" s="99"/>
    </row>
    <row r="432" spans="1:53" ht="15.75" customHeight="1" x14ac:dyDescent="0.25">
      <c r="A432" s="99"/>
      <c r="B432" s="100"/>
      <c r="C432" s="99"/>
      <c r="D432" s="99"/>
      <c r="E432" s="99"/>
      <c r="F432" s="99"/>
      <c r="G432" s="99"/>
      <c r="H432" s="99"/>
      <c r="I432" s="99"/>
      <c r="J432" s="2325"/>
      <c r="K432" s="2325"/>
      <c r="L432" s="2325"/>
      <c r="M432" s="2325"/>
      <c r="N432" s="99"/>
      <c r="O432" s="99"/>
      <c r="P432" s="99"/>
      <c r="Q432" s="99"/>
      <c r="R432" s="99"/>
      <c r="S432" s="99"/>
      <c r="T432" s="99"/>
      <c r="U432" s="99"/>
      <c r="V432" s="99"/>
      <c r="W432" s="99"/>
      <c r="X432" s="99"/>
      <c r="Y432" s="99"/>
      <c r="Z432" s="160"/>
      <c r="AA432" s="99"/>
      <c r="AB432" s="159"/>
      <c r="AC432" s="158"/>
      <c r="AD432" s="99"/>
      <c r="AE432" s="99"/>
      <c r="AF432" s="99"/>
      <c r="AG432" s="99"/>
      <c r="AH432" s="99"/>
      <c r="AI432" s="157"/>
      <c r="AJ432" s="99"/>
      <c r="AK432" s="99"/>
      <c r="AL432" s="99"/>
      <c r="AM432" s="99"/>
      <c r="AN432" s="2325"/>
      <c r="AO432" s="99"/>
      <c r="AP432" s="99"/>
      <c r="AQ432" s="99"/>
      <c r="AR432" s="99"/>
      <c r="AS432" s="99"/>
      <c r="AT432" s="99"/>
      <c r="AU432" s="99"/>
      <c r="AV432" s="99"/>
      <c r="AW432" s="157"/>
      <c r="AX432" s="99"/>
      <c r="AY432" s="99"/>
      <c r="AZ432" s="99"/>
      <c r="BA432" s="99"/>
    </row>
    <row r="433" spans="1:53" ht="15.75" customHeight="1" x14ac:dyDescent="0.25">
      <c r="A433" s="99"/>
      <c r="B433" s="100"/>
      <c r="C433" s="99"/>
      <c r="D433" s="99"/>
      <c r="E433" s="99"/>
      <c r="F433" s="99"/>
      <c r="G433" s="99"/>
      <c r="H433" s="99"/>
      <c r="I433" s="99"/>
      <c r="J433" s="2325"/>
      <c r="K433" s="2325"/>
      <c r="L433" s="2325"/>
      <c r="M433" s="2325"/>
      <c r="N433" s="99"/>
      <c r="O433" s="99"/>
      <c r="P433" s="99"/>
      <c r="Q433" s="99"/>
      <c r="R433" s="99"/>
      <c r="S433" s="99"/>
      <c r="T433" s="99"/>
      <c r="U433" s="99"/>
      <c r="V433" s="99"/>
      <c r="W433" s="99"/>
      <c r="X433" s="99"/>
      <c r="Y433" s="99"/>
      <c r="Z433" s="160"/>
      <c r="AA433" s="99"/>
      <c r="AB433" s="159"/>
      <c r="AC433" s="158"/>
      <c r="AD433" s="99"/>
      <c r="AE433" s="99"/>
      <c r="AF433" s="99"/>
      <c r="AG433" s="99"/>
      <c r="AH433" s="99"/>
      <c r="AI433" s="157"/>
      <c r="AJ433" s="99"/>
      <c r="AK433" s="99"/>
      <c r="AL433" s="99"/>
      <c r="AM433" s="99"/>
      <c r="AN433" s="2325"/>
      <c r="AO433" s="99"/>
      <c r="AP433" s="99"/>
      <c r="AQ433" s="99"/>
      <c r="AR433" s="99"/>
      <c r="AS433" s="99"/>
      <c r="AT433" s="99"/>
      <c r="AU433" s="99"/>
      <c r="AV433" s="99"/>
      <c r="AW433" s="157"/>
      <c r="AX433" s="99"/>
      <c r="AY433" s="99"/>
      <c r="AZ433" s="99"/>
      <c r="BA433" s="99"/>
    </row>
    <row r="434" spans="1:53" ht="15.75" customHeight="1" x14ac:dyDescent="0.25">
      <c r="A434" s="99"/>
      <c r="B434" s="100"/>
      <c r="C434" s="99"/>
      <c r="D434" s="99"/>
      <c r="E434" s="99"/>
      <c r="F434" s="99"/>
      <c r="G434" s="99"/>
      <c r="H434" s="99"/>
      <c r="I434" s="99"/>
      <c r="J434" s="2325"/>
      <c r="K434" s="2325"/>
      <c r="L434" s="2325"/>
      <c r="M434" s="2325"/>
      <c r="N434" s="99"/>
      <c r="O434" s="99"/>
      <c r="P434" s="99"/>
      <c r="Q434" s="99"/>
      <c r="R434" s="99"/>
      <c r="S434" s="99"/>
      <c r="T434" s="99"/>
      <c r="U434" s="99"/>
      <c r="V434" s="99"/>
      <c r="W434" s="99"/>
      <c r="X434" s="99"/>
      <c r="Y434" s="99"/>
      <c r="Z434" s="160"/>
      <c r="AA434" s="99"/>
      <c r="AB434" s="159"/>
      <c r="AC434" s="158"/>
      <c r="AD434" s="99"/>
      <c r="AE434" s="99"/>
      <c r="AF434" s="99"/>
      <c r="AG434" s="99"/>
      <c r="AH434" s="99"/>
      <c r="AI434" s="157"/>
      <c r="AJ434" s="99"/>
      <c r="AK434" s="99"/>
      <c r="AL434" s="99"/>
      <c r="AM434" s="99"/>
      <c r="AN434" s="2325"/>
      <c r="AO434" s="99"/>
      <c r="AP434" s="99"/>
      <c r="AQ434" s="99"/>
      <c r="AR434" s="99"/>
      <c r="AS434" s="99"/>
      <c r="AT434" s="99"/>
      <c r="AU434" s="99"/>
      <c r="AV434" s="99"/>
      <c r="AW434" s="157"/>
      <c r="AX434" s="99"/>
      <c r="AY434" s="99"/>
      <c r="AZ434" s="99"/>
      <c r="BA434" s="99"/>
    </row>
    <row r="435" spans="1:53" ht="15.75" customHeight="1" x14ac:dyDescent="0.25">
      <c r="A435" s="99"/>
      <c r="B435" s="100"/>
      <c r="C435" s="99"/>
      <c r="D435" s="99"/>
      <c r="E435" s="99"/>
      <c r="F435" s="99"/>
      <c r="G435" s="99"/>
      <c r="H435" s="99"/>
      <c r="I435" s="99"/>
      <c r="J435" s="2325"/>
      <c r="K435" s="2325"/>
      <c r="L435" s="2325"/>
      <c r="M435" s="2325"/>
      <c r="N435" s="99"/>
      <c r="O435" s="99"/>
      <c r="P435" s="99"/>
      <c r="Q435" s="99"/>
      <c r="R435" s="99"/>
      <c r="S435" s="99"/>
      <c r="T435" s="99"/>
      <c r="U435" s="99"/>
      <c r="V435" s="99"/>
      <c r="W435" s="99"/>
      <c r="X435" s="99"/>
      <c r="Y435" s="99"/>
      <c r="Z435" s="160"/>
      <c r="AA435" s="99"/>
      <c r="AB435" s="159"/>
      <c r="AC435" s="158"/>
      <c r="AD435" s="99"/>
      <c r="AE435" s="99"/>
      <c r="AF435" s="99"/>
      <c r="AG435" s="99"/>
      <c r="AH435" s="99"/>
      <c r="AI435" s="157"/>
      <c r="AJ435" s="99"/>
      <c r="AK435" s="99"/>
      <c r="AL435" s="99"/>
      <c r="AM435" s="99"/>
      <c r="AN435" s="2325"/>
      <c r="AO435" s="99"/>
      <c r="AP435" s="99"/>
      <c r="AQ435" s="99"/>
      <c r="AR435" s="99"/>
      <c r="AS435" s="99"/>
      <c r="AT435" s="99"/>
      <c r="AU435" s="99"/>
      <c r="AV435" s="99"/>
      <c r="AW435" s="157"/>
      <c r="AX435" s="99"/>
      <c r="AY435" s="99"/>
      <c r="AZ435" s="99"/>
      <c r="BA435" s="99"/>
    </row>
    <row r="436" spans="1:53" ht="15.75" customHeight="1" x14ac:dyDescent="0.25">
      <c r="A436" s="99"/>
      <c r="B436" s="100"/>
      <c r="C436" s="99"/>
      <c r="D436" s="99"/>
      <c r="E436" s="99"/>
      <c r="F436" s="99"/>
      <c r="G436" s="99"/>
      <c r="H436" s="99"/>
      <c r="I436" s="99"/>
      <c r="J436" s="2325"/>
      <c r="K436" s="2325"/>
      <c r="L436" s="2325"/>
      <c r="M436" s="2325"/>
      <c r="N436" s="99"/>
      <c r="O436" s="99"/>
      <c r="P436" s="99"/>
      <c r="Q436" s="99"/>
      <c r="R436" s="99"/>
      <c r="S436" s="99"/>
      <c r="T436" s="99"/>
      <c r="U436" s="99"/>
      <c r="V436" s="99"/>
      <c r="W436" s="99"/>
      <c r="X436" s="99"/>
      <c r="Y436" s="99"/>
      <c r="Z436" s="160"/>
      <c r="AA436" s="99"/>
      <c r="AB436" s="159"/>
      <c r="AC436" s="158"/>
      <c r="AD436" s="99"/>
      <c r="AE436" s="99"/>
      <c r="AF436" s="99"/>
      <c r="AG436" s="99"/>
      <c r="AH436" s="99"/>
      <c r="AI436" s="157"/>
      <c r="AJ436" s="99"/>
      <c r="AK436" s="99"/>
      <c r="AL436" s="99"/>
      <c r="AM436" s="99"/>
      <c r="AN436" s="2325"/>
      <c r="AO436" s="99"/>
      <c r="AP436" s="99"/>
      <c r="AQ436" s="99"/>
      <c r="AR436" s="99"/>
      <c r="AS436" s="99"/>
      <c r="AT436" s="99"/>
      <c r="AU436" s="99"/>
      <c r="AV436" s="99"/>
      <c r="AW436" s="157"/>
      <c r="AX436" s="99"/>
      <c r="AY436" s="99"/>
      <c r="AZ436" s="99"/>
      <c r="BA436" s="99"/>
    </row>
    <row r="437" spans="1:53" ht="15.75" customHeight="1" x14ac:dyDescent="0.25">
      <c r="A437" s="99"/>
      <c r="B437" s="100"/>
      <c r="C437" s="99"/>
      <c r="D437" s="99"/>
      <c r="E437" s="99"/>
      <c r="F437" s="99"/>
      <c r="G437" s="99"/>
      <c r="H437" s="99"/>
      <c r="I437" s="99"/>
      <c r="J437" s="2325"/>
      <c r="K437" s="2325"/>
      <c r="L437" s="2325"/>
      <c r="M437" s="2325"/>
      <c r="N437" s="99"/>
      <c r="O437" s="99"/>
      <c r="P437" s="99"/>
      <c r="Q437" s="99"/>
      <c r="R437" s="99"/>
      <c r="S437" s="99"/>
      <c r="T437" s="99"/>
      <c r="U437" s="99"/>
      <c r="V437" s="99"/>
      <c r="W437" s="99"/>
      <c r="X437" s="99"/>
      <c r="Y437" s="99"/>
      <c r="Z437" s="160"/>
      <c r="AA437" s="99"/>
      <c r="AB437" s="159"/>
      <c r="AC437" s="158"/>
      <c r="AD437" s="99"/>
      <c r="AE437" s="99"/>
      <c r="AF437" s="99"/>
      <c r="AG437" s="99"/>
      <c r="AH437" s="99"/>
      <c r="AI437" s="157"/>
      <c r="AJ437" s="99"/>
      <c r="AK437" s="99"/>
      <c r="AL437" s="99"/>
      <c r="AM437" s="99"/>
      <c r="AN437" s="2325"/>
      <c r="AO437" s="99"/>
      <c r="AP437" s="99"/>
      <c r="AQ437" s="99"/>
      <c r="AR437" s="99"/>
      <c r="AS437" s="99"/>
      <c r="AT437" s="99"/>
      <c r="AU437" s="99"/>
      <c r="AV437" s="99"/>
      <c r="AW437" s="157"/>
      <c r="AX437" s="99"/>
      <c r="AY437" s="99"/>
      <c r="AZ437" s="99"/>
      <c r="BA437" s="99"/>
    </row>
    <row r="438" spans="1:53" ht="15.75" customHeight="1" x14ac:dyDescent="0.25">
      <c r="A438" s="99"/>
      <c r="B438" s="100"/>
      <c r="C438" s="99"/>
      <c r="D438" s="99"/>
      <c r="E438" s="99"/>
      <c r="F438" s="99"/>
      <c r="G438" s="99"/>
      <c r="H438" s="99"/>
      <c r="I438" s="99"/>
      <c r="J438" s="2325"/>
      <c r="K438" s="2325"/>
      <c r="L438" s="2325"/>
      <c r="M438" s="2325"/>
      <c r="N438" s="99"/>
      <c r="O438" s="99"/>
      <c r="P438" s="99"/>
      <c r="Q438" s="99"/>
      <c r="R438" s="99"/>
      <c r="S438" s="99"/>
      <c r="T438" s="99"/>
      <c r="U438" s="99"/>
      <c r="V438" s="99"/>
      <c r="W438" s="99"/>
      <c r="X438" s="99"/>
      <c r="Y438" s="99"/>
      <c r="Z438" s="160"/>
      <c r="AA438" s="99"/>
      <c r="AB438" s="159"/>
      <c r="AC438" s="158"/>
      <c r="AD438" s="99"/>
      <c r="AE438" s="99"/>
      <c r="AF438" s="99"/>
      <c r="AG438" s="99"/>
      <c r="AH438" s="99"/>
      <c r="AI438" s="157"/>
      <c r="AJ438" s="99"/>
      <c r="AK438" s="99"/>
      <c r="AL438" s="99"/>
      <c r="AM438" s="99"/>
      <c r="AN438" s="2325"/>
      <c r="AO438" s="99"/>
      <c r="AP438" s="99"/>
      <c r="AQ438" s="99"/>
      <c r="AR438" s="99"/>
      <c r="AS438" s="99"/>
      <c r="AT438" s="99"/>
      <c r="AU438" s="99"/>
      <c r="AV438" s="99"/>
      <c r="AW438" s="157"/>
      <c r="AX438" s="99"/>
      <c r="AY438" s="99"/>
      <c r="AZ438" s="99"/>
      <c r="BA438" s="99"/>
    </row>
    <row r="439" spans="1:53" ht="15.75" customHeight="1" x14ac:dyDescent="0.25">
      <c r="A439" s="99"/>
      <c r="B439" s="100"/>
      <c r="C439" s="99"/>
      <c r="D439" s="99"/>
      <c r="E439" s="99"/>
      <c r="F439" s="99"/>
      <c r="G439" s="99"/>
      <c r="H439" s="99"/>
      <c r="I439" s="99"/>
      <c r="J439" s="2325"/>
      <c r="K439" s="2325"/>
      <c r="L439" s="2325"/>
      <c r="M439" s="2325"/>
      <c r="N439" s="99"/>
      <c r="O439" s="99"/>
      <c r="P439" s="99"/>
      <c r="Q439" s="99"/>
      <c r="R439" s="99"/>
      <c r="S439" s="99"/>
      <c r="T439" s="99"/>
      <c r="U439" s="99"/>
      <c r="V439" s="99"/>
      <c r="W439" s="99"/>
      <c r="X439" s="99"/>
      <c r="Y439" s="99"/>
      <c r="Z439" s="160"/>
      <c r="AA439" s="99"/>
      <c r="AB439" s="159"/>
      <c r="AC439" s="158"/>
      <c r="AD439" s="99"/>
      <c r="AE439" s="99"/>
      <c r="AF439" s="99"/>
      <c r="AG439" s="99"/>
      <c r="AH439" s="99"/>
      <c r="AI439" s="157"/>
      <c r="AJ439" s="99"/>
      <c r="AK439" s="99"/>
      <c r="AL439" s="99"/>
      <c r="AM439" s="99"/>
      <c r="AN439" s="2325"/>
      <c r="AO439" s="99"/>
      <c r="AP439" s="99"/>
      <c r="AQ439" s="99"/>
      <c r="AR439" s="99"/>
      <c r="AS439" s="99"/>
      <c r="AT439" s="99"/>
      <c r="AU439" s="99"/>
      <c r="AV439" s="99"/>
      <c r="AW439" s="157"/>
      <c r="AX439" s="99"/>
      <c r="AY439" s="99"/>
      <c r="AZ439" s="99"/>
      <c r="BA439" s="99"/>
    </row>
    <row r="440" spans="1:53" ht="15.75" customHeight="1" x14ac:dyDescent="0.25">
      <c r="A440" s="99"/>
      <c r="B440" s="100"/>
      <c r="C440" s="99"/>
      <c r="D440" s="99"/>
      <c r="E440" s="99"/>
      <c r="F440" s="99"/>
      <c r="G440" s="99"/>
      <c r="H440" s="99"/>
      <c r="I440" s="99"/>
      <c r="J440" s="2325"/>
      <c r="K440" s="2325"/>
      <c r="L440" s="2325"/>
      <c r="M440" s="2325"/>
      <c r="N440" s="99"/>
      <c r="O440" s="99"/>
      <c r="P440" s="99"/>
      <c r="Q440" s="99"/>
      <c r="R440" s="99"/>
      <c r="S440" s="99"/>
      <c r="T440" s="99"/>
      <c r="U440" s="99"/>
      <c r="V440" s="99"/>
      <c r="W440" s="99"/>
      <c r="X440" s="99"/>
      <c r="Y440" s="99"/>
      <c r="Z440" s="160"/>
      <c r="AA440" s="99"/>
      <c r="AB440" s="159"/>
      <c r="AC440" s="158"/>
      <c r="AD440" s="99"/>
      <c r="AE440" s="99"/>
      <c r="AF440" s="99"/>
      <c r="AG440" s="99"/>
      <c r="AH440" s="99"/>
      <c r="AI440" s="157"/>
      <c r="AJ440" s="99"/>
      <c r="AK440" s="99"/>
      <c r="AL440" s="99"/>
      <c r="AM440" s="99"/>
      <c r="AN440" s="2325"/>
      <c r="AO440" s="99"/>
      <c r="AP440" s="99"/>
      <c r="AQ440" s="99"/>
      <c r="AR440" s="99"/>
      <c r="AS440" s="99"/>
      <c r="AT440" s="99"/>
      <c r="AU440" s="99"/>
      <c r="AV440" s="99"/>
      <c r="AW440" s="157"/>
      <c r="AX440" s="99"/>
      <c r="AY440" s="99"/>
      <c r="AZ440" s="99"/>
      <c r="BA440" s="99"/>
    </row>
    <row r="441" spans="1:53" ht="15.75" customHeight="1" x14ac:dyDescent="0.25">
      <c r="A441" s="99"/>
      <c r="B441" s="100"/>
      <c r="C441" s="99"/>
      <c r="D441" s="99"/>
      <c r="E441" s="99"/>
      <c r="F441" s="99"/>
      <c r="G441" s="99"/>
      <c r="H441" s="99"/>
      <c r="I441" s="99"/>
      <c r="J441" s="2325"/>
      <c r="K441" s="2325"/>
      <c r="L441" s="2325"/>
      <c r="M441" s="2325"/>
      <c r="N441" s="99"/>
      <c r="O441" s="99"/>
      <c r="P441" s="99"/>
      <c r="Q441" s="99"/>
      <c r="R441" s="99"/>
      <c r="S441" s="99"/>
      <c r="T441" s="99"/>
      <c r="U441" s="99"/>
      <c r="V441" s="99"/>
      <c r="W441" s="99"/>
      <c r="X441" s="99"/>
      <c r="Y441" s="99"/>
      <c r="Z441" s="160"/>
      <c r="AA441" s="99"/>
      <c r="AB441" s="159"/>
      <c r="AC441" s="158"/>
      <c r="AD441" s="99"/>
      <c r="AE441" s="99"/>
      <c r="AF441" s="99"/>
      <c r="AG441" s="99"/>
      <c r="AH441" s="99"/>
      <c r="AI441" s="157"/>
      <c r="AJ441" s="99"/>
      <c r="AK441" s="99"/>
      <c r="AL441" s="99"/>
      <c r="AM441" s="99"/>
      <c r="AN441" s="2325"/>
      <c r="AO441" s="99"/>
      <c r="AP441" s="99"/>
      <c r="AQ441" s="99"/>
      <c r="AR441" s="99"/>
      <c r="AS441" s="99"/>
      <c r="AT441" s="99"/>
      <c r="AU441" s="99"/>
      <c r="AV441" s="99"/>
      <c r="AW441" s="157"/>
      <c r="AX441" s="99"/>
      <c r="AY441" s="99"/>
      <c r="AZ441" s="99"/>
      <c r="BA441" s="99"/>
    </row>
    <row r="442" spans="1:53" ht="15.75" customHeight="1" x14ac:dyDescent="0.25">
      <c r="A442" s="99"/>
      <c r="B442" s="100"/>
      <c r="C442" s="99"/>
      <c r="D442" s="99"/>
      <c r="E442" s="99"/>
      <c r="F442" s="99"/>
      <c r="G442" s="99"/>
      <c r="H442" s="99"/>
      <c r="I442" s="99"/>
      <c r="J442" s="2325"/>
      <c r="K442" s="2325"/>
      <c r="L442" s="2325"/>
      <c r="M442" s="2325"/>
      <c r="N442" s="99"/>
      <c r="O442" s="99"/>
      <c r="P442" s="99"/>
      <c r="Q442" s="99"/>
      <c r="R442" s="99"/>
      <c r="S442" s="99"/>
      <c r="T442" s="99"/>
      <c r="U442" s="99"/>
      <c r="V442" s="99"/>
      <c r="W442" s="99"/>
      <c r="X442" s="99"/>
      <c r="Y442" s="99"/>
      <c r="Z442" s="160"/>
      <c r="AA442" s="99"/>
      <c r="AB442" s="159"/>
      <c r="AC442" s="158"/>
      <c r="AD442" s="99"/>
      <c r="AE442" s="99"/>
      <c r="AF442" s="99"/>
      <c r="AG442" s="99"/>
      <c r="AH442" s="99"/>
      <c r="AI442" s="157"/>
      <c r="AJ442" s="99"/>
      <c r="AK442" s="99"/>
      <c r="AL442" s="99"/>
      <c r="AM442" s="99"/>
      <c r="AN442" s="2325"/>
      <c r="AO442" s="99"/>
      <c r="AP442" s="99"/>
      <c r="AQ442" s="99"/>
      <c r="AR442" s="99"/>
      <c r="AS442" s="99"/>
      <c r="AT442" s="99"/>
      <c r="AU442" s="99"/>
      <c r="AV442" s="99"/>
      <c r="AW442" s="157"/>
      <c r="AX442" s="99"/>
      <c r="AY442" s="99"/>
      <c r="AZ442" s="99"/>
      <c r="BA442" s="99"/>
    </row>
    <row r="443" spans="1:53" ht="15.75" customHeight="1" x14ac:dyDescent="0.25">
      <c r="A443" s="99"/>
      <c r="B443" s="100"/>
      <c r="C443" s="99"/>
      <c r="D443" s="99"/>
      <c r="E443" s="99"/>
      <c r="F443" s="99"/>
      <c r="G443" s="99"/>
      <c r="H443" s="99"/>
      <c r="I443" s="99"/>
      <c r="J443" s="2325"/>
      <c r="K443" s="2325"/>
      <c r="L443" s="2325"/>
      <c r="M443" s="2325"/>
      <c r="N443" s="99"/>
      <c r="O443" s="99"/>
      <c r="P443" s="99"/>
      <c r="Q443" s="99"/>
      <c r="R443" s="99"/>
      <c r="S443" s="99"/>
      <c r="T443" s="99"/>
      <c r="U443" s="99"/>
      <c r="V443" s="99"/>
      <c r="W443" s="99"/>
      <c r="X443" s="99"/>
      <c r="Y443" s="99"/>
      <c r="Z443" s="160"/>
      <c r="AA443" s="99"/>
      <c r="AB443" s="159"/>
      <c r="AC443" s="158"/>
      <c r="AD443" s="99"/>
      <c r="AE443" s="99"/>
      <c r="AF443" s="99"/>
      <c r="AG443" s="99"/>
      <c r="AH443" s="99"/>
      <c r="AI443" s="157"/>
      <c r="AJ443" s="99"/>
      <c r="AK443" s="99"/>
      <c r="AL443" s="99"/>
      <c r="AM443" s="99"/>
      <c r="AN443" s="2325"/>
      <c r="AO443" s="99"/>
      <c r="AP443" s="99"/>
      <c r="AQ443" s="99"/>
      <c r="AR443" s="99"/>
      <c r="AS443" s="99"/>
      <c r="AT443" s="99"/>
      <c r="AU443" s="99"/>
      <c r="AV443" s="99"/>
      <c r="AW443" s="157"/>
      <c r="AX443" s="99"/>
      <c r="AY443" s="99"/>
      <c r="AZ443" s="99"/>
      <c r="BA443" s="99"/>
    </row>
    <row r="444" spans="1:53" ht="15.75" customHeight="1" x14ac:dyDescent="0.25">
      <c r="A444" s="99"/>
      <c r="B444" s="100"/>
      <c r="C444" s="99"/>
      <c r="D444" s="99"/>
      <c r="E444" s="99"/>
      <c r="F444" s="99"/>
      <c r="G444" s="99"/>
      <c r="H444" s="99"/>
      <c r="I444" s="99"/>
      <c r="J444" s="2325"/>
      <c r="K444" s="2325"/>
      <c r="L444" s="2325"/>
      <c r="M444" s="2325"/>
      <c r="N444" s="99"/>
      <c r="O444" s="99"/>
      <c r="P444" s="99"/>
      <c r="Q444" s="99"/>
      <c r="R444" s="99"/>
      <c r="S444" s="99"/>
      <c r="T444" s="99"/>
      <c r="U444" s="99"/>
      <c r="V444" s="99"/>
      <c r="W444" s="99"/>
      <c r="X444" s="99"/>
      <c r="Y444" s="99"/>
      <c r="Z444" s="160"/>
      <c r="AA444" s="99"/>
      <c r="AB444" s="159"/>
      <c r="AC444" s="158"/>
      <c r="AD444" s="99"/>
      <c r="AE444" s="99"/>
      <c r="AF444" s="99"/>
      <c r="AG444" s="99"/>
      <c r="AH444" s="99"/>
      <c r="AI444" s="157"/>
      <c r="AJ444" s="99"/>
      <c r="AK444" s="99"/>
      <c r="AL444" s="99"/>
      <c r="AM444" s="99"/>
      <c r="AN444" s="2325"/>
      <c r="AO444" s="99"/>
      <c r="AP444" s="99"/>
      <c r="AQ444" s="99"/>
      <c r="AR444" s="99"/>
      <c r="AS444" s="99"/>
      <c r="AT444" s="99"/>
      <c r="AU444" s="99"/>
      <c r="AV444" s="99"/>
      <c r="AW444" s="157"/>
      <c r="AX444" s="99"/>
      <c r="AY444" s="99"/>
      <c r="AZ444" s="99"/>
      <c r="BA444" s="99"/>
    </row>
    <row r="445" spans="1:53" ht="15.75" customHeight="1" x14ac:dyDescent="0.25">
      <c r="A445" s="99"/>
      <c r="B445" s="100"/>
      <c r="C445" s="99"/>
      <c r="D445" s="99"/>
      <c r="E445" s="99"/>
      <c r="F445" s="99"/>
      <c r="G445" s="99"/>
      <c r="H445" s="99"/>
      <c r="I445" s="99"/>
      <c r="J445" s="2325"/>
      <c r="K445" s="2325"/>
      <c r="L445" s="2325"/>
      <c r="M445" s="2325"/>
      <c r="N445" s="99"/>
      <c r="O445" s="99"/>
      <c r="P445" s="99"/>
      <c r="Q445" s="99"/>
      <c r="R445" s="99"/>
      <c r="S445" s="99"/>
      <c r="T445" s="99"/>
      <c r="U445" s="99"/>
      <c r="V445" s="99"/>
      <c r="W445" s="99"/>
      <c r="X445" s="99"/>
      <c r="Y445" s="99"/>
      <c r="Z445" s="160"/>
      <c r="AA445" s="99"/>
      <c r="AB445" s="159"/>
      <c r="AC445" s="158"/>
      <c r="AD445" s="99"/>
      <c r="AE445" s="99"/>
      <c r="AF445" s="99"/>
      <c r="AG445" s="99"/>
      <c r="AH445" s="99"/>
      <c r="AI445" s="157"/>
      <c r="AJ445" s="99"/>
      <c r="AK445" s="99"/>
      <c r="AL445" s="99"/>
      <c r="AM445" s="99"/>
      <c r="AN445" s="2325"/>
      <c r="AO445" s="99"/>
      <c r="AP445" s="99"/>
      <c r="AQ445" s="99"/>
      <c r="AR445" s="99"/>
      <c r="AS445" s="99"/>
      <c r="AT445" s="99"/>
      <c r="AU445" s="99"/>
      <c r="AV445" s="99"/>
      <c r="AW445" s="157"/>
      <c r="AX445" s="99"/>
      <c r="AY445" s="99"/>
      <c r="AZ445" s="99"/>
      <c r="BA445" s="99"/>
    </row>
    <row r="446" spans="1:53" ht="15.75" customHeight="1" x14ac:dyDescent="0.25">
      <c r="A446" s="99"/>
      <c r="B446" s="100"/>
      <c r="C446" s="99"/>
      <c r="D446" s="99"/>
      <c r="E446" s="99"/>
      <c r="F446" s="99"/>
      <c r="G446" s="99"/>
      <c r="H446" s="99"/>
      <c r="I446" s="99"/>
      <c r="J446" s="2325"/>
      <c r="K446" s="2325"/>
      <c r="L446" s="2325"/>
      <c r="M446" s="2325"/>
      <c r="N446" s="99"/>
      <c r="O446" s="99"/>
      <c r="P446" s="99"/>
      <c r="Q446" s="99"/>
      <c r="R446" s="99"/>
      <c r="S446" s="99"/>
      <c r="T446" s="99"/>
      <c r="U446" s="99"/>
      <c r="V446" s="99"/>
      <c r="W446" s="99"/>
      <c r="X446" s="99"/>
      <c r="Y446" s="99"/>
      <c r="Z446" s="160"/>
      <c r="AA446" s="99"/>
      <c r="AB446" s="159"/>
      <c r="AC446" s="158"/>
      <c r="AD446" s="99"/>
      <c r="AE446" s="99"/>
      <c r="AF446" s="99"/>
      <c r="AG446" s="99"/>
      <c r="AH446" s="99"/>
      <c r="AI446" s="157"/>
      <c r="AJ446" s="99"/>
      <c r="AK446" s="99"/>
      <c r="AL446" s="99"/>
      <c r="AM446" s="99"/>
      <c r="AN446" s="2325"/>
      <c r="AO446" s="99"/>
      <c r="AP446" s="99"/>
      <c r="AQ446" s="99"/>
      <c r="AR446" s="99"/>
      <c r="AS446" s="99"/>
      <c r="AT446" s="99"/>
      <c r="AU446" s="99"/>
      <c r="AV446" s="99"/>
      <c r="AW446" s="157"/>
      <c r="AX446" s="99"/>
      <c r="AY446" s="99"/>
      <c r="AZ446" s="99"/>
      <c r="BA446" s="99"/>
    </row>
    <row r="447" spans="1:53" ht="15.75" customHeight="1" x14ac:dyDescent="0.25">
      <c r="A447" s="99"/>
      <c r="B447" s="100"/>
      <c r="C447" s="99"/>
      <c r="D447" s="99"/>
      <c r="E447" s="99"/>
      <c r="F447" s="99"/>
      <c r="G447" s="99"/>
      <c r="H447" s="99"/>
      <c r="I447" s="99"/>
      <c r="J447" s="2325"/>
      <c r="K447" s="2325"/>
      <c r="L447" s="2325"/>
      <c r="M447" s="2325"/>
      <c r="N447" s="99"/>
      <c r="O447" s="99"/>
      <c r="P447" s="99"/>
      <c r="Q447" s="99"/>
      <c r="R447" s="99"/>
      <c r="S447" s="99"/>
      <c r="T447" s="99"/>
      <c r="U447" s="99"/>
      <c r="V447" s="99"/>
      <c r="W447" s="99"/>
      <c r="X447" s="99"/>
      <c r="Y447" s="99"/>
      <c r="Z447" s="160"/>
      <c r="AA447" s="99"/>
      <c r="AB447" s="159"/>
      <c r="AC447" s="158"/>
      <c r="AD447" s="99"/>
      <c r="AE447" s="99"/>
      <c r="AF447" s="99"/>
      <c r="AG447" s="99"/>
      <c r="AH447" s="99"/>
      <c r="AI447" s="157"/>
      <c r="AJ447" s="99"/>
      <c r="AK447" s="99"/>
      <c r="AL447" s="99"/>
      <c r="AM447" s="99"/>
      <c r="AN447" s="2325"/>
      <c r="AO447" s="99"/>
      <c r="AP447" s="99"/>
      <c r="AQ447" s="99"/>
      <c r="AR447" s="99"/>
      <c r="AS447" s="99"/>
      <c r="AT447" s="99"/>
      <c r="AU447" s="99"/>
      <c r="AV447" s="99"/>
      <c r="AW447" s="157"/>
      <c r="AX447" s="99"/>
      <c r="AY447" s="99"/>
      <c r="AZ447" s="99"/>
      <c r="BA447" s="99"/>
    </row>
    <row r="448" spans="1:53" ht="15.75" customHeight="1" x14ac:dyDescent="0.25">
      <c r="A448" s="99"/>
      <c r="B448" s="100"/>
      <c r="C448" s="99"/>
      <c r="D448" s="99"/>
      <c r="E448" s="99"/>
      <c r="F448" s="99"/>
      <c r="G448" s="99"/>
      <c r="H448" s="99"/>
      <c r="I448" s="99"/>
      <c r="J448" s="2325"/>
      <c r="K448" s="2325"/>
      <c r="L448" s="2325"/>
      <c r="M448" s="2325"/>
      <c r="N448" s="99"/>
      <c r="O448" s="99"/>
      <c r="P448" s="99"/>
      <c r="Q448" s="99"/>
      <c r="R448" s="99"/>
      <c r="S448" s="99"/>
      <c r="T448" s="99"/>
      <c r="U448" s="99"/>
      <c r="V448" s="99"/>
      <c r="W448" s="99"/>
      <c r="X448" s="99"/>
      <c r="Y448" s="99"/>
      <c r="Z448" s="160"/>
      <c r="AA448" s="99"/>
      <c r="AB448" s="159"/>
      <c r="AC448" s="158"/>
      <c r="AD448" s="99"/>
      <c r="AE448" s="99"/>
      <c r="AF448" s="99"/>
      <c r="AG448" s="99"/>
      <c r="AH448" s="99"/>
      <c r="AI448" s="157"/>
      <c r="AJ448" s="99"/>
      <c r="AK448" s="99"/>
      <c r="AL448" s="99"/>
      <c r="AM448" s="99"/>
      <c r="AN448" s="2325"/>
      <c r="AO448" s="99"/>
      <c r="AP448" s="99"/>
      <c r="AQ448" s="99"/>
      <c r="AR448" s="99"/>
      <c r="AS448" s="99"/>
      <c r="AT448" s="99"/>
      <c r="AU448" s="99"/>
      <c r="AV448" s="99"/>
      <c r="AW448" s="157"/>
      <c r="AX448" s="99"/>
      <c r="AY448" s="99"/>
      <c r="AZ448" s="99"/>
      <c r="BA448" s="99"/>
    </row>
    <row r="449" spans="1:53" ht="15.75" customHeight="1" x14ac:dyDescent="0.25">
      <c r="A449" s="99"/>
      <c r="B449" s="100"/>
      <c r="C449" s="99"/>
      <c r="D449" s="99"/>
      <c r="E449" s="99"/>
      <c r="F449" s="99"/>
      <c r="G449" s="99"/>
      <c r="H449" s="99"/>
      <c r="I449" s="99"/>
      <c r="J449" s="2325"/>
      <c r="K449" s="2325"/>
      <c r="L449" s="2325"/>
      <c r="M449" s="2325"/>
      <c r="N449" s="99"/>
      <c r="O449" s="99"/>
      <c r="P449" s="99"/>
      <c r="Q449" s="99"/>
      <c r="R449" s="99"/>
      <c r="S449" s="99"/>
      <c r="T449" s="99"/>
      <c r="U449" s="99"/>
      <c r="V449" s="99"/>
      <c r="W449" s="99"/>
      <c r="X449" s="99"/>
      <c r="Y449" s="99"/>
      <c r="Z449" s="160"/>
      <c r="AA449" s="99"/>
      <c r="AB449" s="159"/>
      <c r="AC449" s="158"/>
      <c r="AD449" s="99"/>
      <c r="AE449" s="99"/>
      <c r="AF449" s="99"/>
      <c r="AG449" s="99"/>
      <c r="AH449" s="99"/>
      <c r="AI449" s="157"/>
      <c r="AJ449" s="99"/>
      <c r="AK449" s="99"/>
      <c r="AL449" s="99"/>
      <c r="AM449" s="99"/>
      <c r="AN449" s="2325"/>
      <c r="AO449" s="99"/>
      <c r="AP449" s="99"/>
      <c r="AQ449" s="99"/>
      <c r="AR449" s="99"/>
      <c r="AS449" s="99"/>
      <c r="AT449" s="99"/>
      <c r="AU449" s="99"/>
      <c r="AV449" s="99"/>
      <c r="AW449" s="157"/>
      <c r="AX449" s="99"/>
      <c r="AY449" s="99"/>
      <c r="AZ449" s="99"/>
      <c r="BA449" s="99"/>
    </row>
    <row r="450" spans="1:53" ht="15.75" customHeight="1" x14ac:dyDescent="0.25">
      <c r="A450" s="99"/>
      <c r="B450" s="100"/>
      <c r="C450" s="99"/>
      <c r="D450" s="99"/>
      <c r="E450" s="99"/>
      <c r="F450" s="99"/>
      <c r="G450" s="99"/>
      <c r="H450" s="99"/>
      <c r="I450" s="99"/>
      <c r="J450" s="2325"/>
      <c r="K450" s="2325"/>
      <c r="L450" s="2325"/>
      <c r="M450" s="2325"/>
      <c r="N450" s="99"/>
      <c r="O450" s="99"/>
      <c r="P450" s="99"/>
      <c r="Q450" s="99"/>
      <c r="R450" s="99"/>
      <c r="S450" s="99"/>
      <c r="T450" s="99"/>
      <c r="U450" s="99"/>
      <c r="V450" s="99"/>
      <c r="W450" s="99"/>
      <c r="X450" s="99"/>
      <c r="Y450" s="99"/>
      <c r="Z450" s="160"/>
      <c r="AA450" s="99"/>
      <c r="AB450" s="159"/>
      <c r="AC450" s="158"/>
      <c r="AD450" s="99"/>
      <c r="AE450" s="99"/>
      <c r="AF450" s="99"/>
      <c r="AG450" s="99"/>
      <c r="AH450" s="99"/>
      <c r="AI450" s="157"/>
      <c r="AJ450" s="99"/>
      <c r="AK450" s="99"/>
      <c r="AL450" s="99"/>
      <c r="AM450" s="99"/>
      <c r="AN450" s="2325"/>
      <c r="AO450" s="99"/>
      <c r="AP450" s="99"/>
      <c r="AQ450" s="99"/>
      <c r="AR450" s="99"/>
      <c r="AS450" s="99"/>
      <c r="AT450" s="99"/>
      <c r="AU450" s="99"/>
      <c r="AV450" s="99"/>
      <c r="AW450" s="157"/>
      <c r="AX450" s="99"/>
      <c r="AY450" s="99"/>
      <c r="AZ450" s="99"/>
      <c r="BA450" s="99"/>
    </row>
    <row r="451" spans="1:53" ht="15.75" customHeight="1" x14ac:dyDescent="0.25">
      <c r="A451" s="99"/>
      <c r="B451" s="100"/>
      <c r="C451" s="99"/>
      <c r="D451" s="99"/>
      <c r="E451" s="99"/>
      <c r="F451" s="99"/>
      <c r="G451" s="99"/>
      <c r="H451" s="99"/>
      <c r="I451" s="99"/>
      <c r="J451" s="2325"/>
      <c r="K451" s="2325"/>
      <c r="L451" s="2325"/>
      <c r="M451" s="2325"/>
      <c r="N451" s="99"/>
      <c r="O451" s="99"/>
      <c r="P451" s="99"/>
      <c r="Q451" s="99"/>
      <c r="R451" s="99"/>
      <c r="S451" s="99"/>
      <c r="T451" s="99"/>
      <c r="U451" s="99"/>
      <c r="V451" s="99"/>
      <c r="W451" s="99"/>
      <c r="X451" s="99"/>
      <c r="Y451" s="99"/>
      <c r="Z451" s="160"/>
      <c r="AA451" s="99"/>
      <c r="AB451" s="159"/>
      <c r="AC451" s="158"/>
      <c r="AD451" s="99"/>
      <c r="AE451" s="99"/>
      <c r="AF451" s="99"/>
      <c r="AG451" s="99"/>
      <c r="AH451" s="99"/>
      <c r="AI451" s="157"/>
      <c r="AJ451" s="99"/>
      <c r="AK451" s="99"/>
      <c r="AL451" s="99"/>
      <c r="AM451" s="99"/>
      <c r="AN451" s="2325"/>
      <c r="AO451" s="99"/>
      <c r="AP451" s="99"/>
      <c r="AQ451" s="99"/>
      <c r="AR451" s="99"/>
      <c r="AS451" s="99"/>
      <c r="AT451" s="99"/>
      <c r="AU451" s="99"/>
      <c r="AV451" s="99"/>
      <c r="AW451" s="157"/>
      <c r="AX451" s="99"/>
      <c r="AY451" s="99"/>
      <c r="AZ451" s="99"/>
      <c r="BA451" s="99"/>
    </row>
    <row r="452" spans="1:53" ht="15.75" customHeight="1" x14ac:dyDescent="0.25">
      <c r="A452" s="99"/>
      <c r="B452" s="100"/>
      <c r="C452" s="99"/>
      <c r="D452" s="99"/>
      <c r="E452" s="99"/>
      <c r="F452" s="99"/>
      <c r="G452" s="99"/>
      <c r="H452" s="99"/>
      <c r="I452" s="99"/>
      <c r="J452" s="2325"/>
      <c r="K452" s="2325"/>
      <c r="L452" s="2325"/>
      <c r="M452" s="2325"/>
      <c r="N452" s="99"/>
      <c r="O452" s="99"/>
      <c r="P452" s="99"/>
      <c r="Q452" s="99"/>
      <c r="R452" s="99"/>
      <c r="S452" s="99"/>
      <c r="T452" s="99"/>
      <c r="U452" s="99"/>
      <c r="V452" s="99"/>
      <c r="W452" s="99"/>
      <c r="X452" s="99"/>
      <c r="Y452" s="99"/>
      <c r="Z452" s="160"/>
      <c r="AA452" s="99"/>
      <c r="AB452" s="159"/>
      <c r="AC452" s="158"/>
      <c r="AD452" s="99"/>
      <c r="AE452" s="99"/>
      <c r="AF452" s="99"/>
      <c r="AG452" s="99"/>
      <c r="AH452" s="99"/>
      <c r="AI452" s="157"/>
      <c r="AJ452" s="99"/>
      <c r="AK452" s="99"/>
      <c r="AL452" s="99"/>
      <c r="AM452" s="99"/>
      <c r="AN452" s="2325"/>
      <c r="AO452" s="99"/>
      <c r="AP452" s="99"/>
      <c r="AQ452" s="99"/>
      <c r="AR452" s="99"/>
      <c r="AS452" s="99"/>
      <c r="AT452" s="99"/>
      <c r="AU452" s="99"/>
      <c r="AV452" s="99"/>
      <c r="AW452" s="157"/>
      <c r="AX452" s="99"/>
      <c r="AY452" s="99"/>
      <c r="AZ452" s="99"/>
      <c r="BA452" s="99"/>
    </row>
    <row r="453" spans="1:53" ht="15.75" customHeight="1" x14ac:dyDescent="0.25">
      <c r="A453" s="99"/>
      <c r="B453" s="100"/>
      <c r="C453" s="99"/>
      <c r="D453" s="99"/>
      <c r="E453" s="99"/>
      <c r="F453" s="99"/>
      <c r="G453" s="99"/>
      <c r="H453" s="99"/>
      <c r="I453" s="99"/>
      <c r="J453" s="2325"/>
      <c r="K453" s="2325"/>
      <c r="L453" s="2325"/>
      <c r="M453" s="2325"/>
      <c r="N453" s="99"/>
      <c r="O453" s="99"/>
      <c r="P453" s="99"/>
      <c r="Q453" s="99"/>
      <c r="R453" s="99"/>
      <c r="S453" s="99"/>
      <c r="T453" s="99"/>
      <c r="U453" s="99"/>
      <c r="V453" s="99"/>
      <c r="W453" s="99"/>
      <c r="X453" s="99"/>
      <c r="Y453" s="99"/>
      <c r="Z453" s="160"/>
      <c r="AA453" s="99"/>
      <c r="AB453" s="159"/>
      <c r="AC453" s="158"/>
      <c r="AD453" s="99"/>
      <c r="AE453" s="99"/>
      <c r="AF453" s="99"/>
      <c r="AG453" s="99"/>
      <c r="AH453" s="99"/>
      <c r="AI453" s="157"/>
      <c r="AJ453" s="99"/>
      <c r="AK453" s="99"/>
      <c r="AL453" s="99"/>
      <c r="AM453" s="99"/>
      <c r="AN453" s="2325"/>
      <c r="AO453" s="99"/>
      <c r="AP453" s="99"/>
      <c r="AQ453" s="99"/>
      <c r="AR453" s="99"/>
      <c r="AS453" s="99"/>
      <c r="AT453" s="99"/>
      <c r="AU453" s="99"/>
      <c r="AV453" s="99"/>
      <c r="AW453" s="157"/>
      <c r="AX453" s="99"/>
      <c r="AY453" s="99"/>
      <c r="AZ453" s="99"/>
      <c r="BA453" s="99"/>
    </row>
    <row r="454" spans="1:53" ht="15.75" customHeight="1" x14ac:dyDescent="0.25">
      <c r="A454" s="99"/>
      <c r="B454" s="100"/>
      <c r="C454" s="99"/>
      <c r="D454" s="99"/>
      <c r="E454" s="99"/>
      <c r="F454" s="99"/>
      <c r="G454" s="99"/>
      <c r="H454" s="99"/>
      <c r="I454" s="99"/>
      <c r="J454" s="2325"/>
      <c r="K454" s="2325"/>
      <c r="L454" s="2325"/>
      <c r="M454" s="2325"/>
      <c r="N454" s="99"/>
      <c r="O454" s="99"/>
      <c r="P454" s="99"/>
      <c r="Q454" s="99"/>
      <c r="R454" s="99"/>
      <c r="S454" s="99"/>
      <c r="T454" s="99"/>
      <c r="U454" s="99"/>
      <c r="V454" s="99"/>
      <c r="W454" s="99"/>
      <c r="X454" s="99"/>
      <c r="Y454" s="99"/>
      <c r="Z454" s="160"/>
      <c r="AA454" s="99"/>
      <c r="AB454" s="159"/>
      <c r="AC454" s="158"/>
      <c r="AD454" s="99"/>
      <c r="AE454" s="99"/>
      <c r="AF454" s="99"/>
      <c r="AG454" s="99"/>
      <c r="AH454" s="99"/>
      <c r="AI454" s="157"/>
      <c r="AJ454" s="99"/>
      <c r="AK454" s="99"/>
      <c r="AL454" s="99"/>
      <c r="AM454" s="99"/>
      <c r="AN454" s="2325"/>
      <c r="AO454" s="99"/>
      <c r="AP454" s="99"/>
      <c r="AQ454" s="99"/>
      <c r="AR454" s="99"/>
      <c r="AS454" s="99"/>
      <c r="AT454" s="99"/>
      <c r="AU454" s="99"/>
      <c r="AV454" s="99"/>
      <c r="AW454" s="157"/>
      <c r="AX454" s="99"/>
      <c r="AY454" s="99"/>
      <c r="AZ454" s="99"/>
      <c r="BA454" s="99"/>
    </row>
    <row r="455" spans="1:53" ht="15.75" customHeight="1" x14ac:dyDescent="0.25">
      <c r="A455" s="99"/>
      <c r="B455" s="100"/>
      <c r="C455" s="99"/>
      <c r="D455" s="99"/>
      <c r="E455" s="99"/>
      <c r="F455" s="99"/>
      <c r="G455" s="99"/>
      <c r="H455" s="99"/>
      <c r="I455" s="99"/>
      <c r="J455" s="2325"/>
      <c r="K455" s="2325"/>
      <c r="L455" s="2325"/>
      <c r="M455" s="2325"/>
      <c r="N455" s="99"/>
      <c r="O455" s="99"/>
      <c r="P455" s="99"/>
      <c r="Q455" s="99"/>
      <c r="R455" s="99"/>
      <c r="S455" s="99"/>
      <c r="T455" s="99"/>
      <c r="U455" s="99"/>
      <c r="V455" s="99"/>
      <c r="W455" s="99"/>
      <c r="X455" s="99"/>
      <c r="Y455" s="99"/>
      <c r="Z455" s="160"/>
      <c r="AA455" s="99"/>
      <c r="AB455" s="159"/>
      <c r="AC455" s="158"/>
      <c r="AD455" s="99"/>
      <c r="AE455" s="99"/>
      <c r="AF455" s="99"/>
      <c r="AG455" s="99"/>
      <c r="AH455" s="99"/>
      <c r="AI455" s="157"/>
      <c r="AJ455" s="99"/>
      <c r="AK455" s="99"/>
      <c r="AL455" s="99"/>
      <c r="AM455" s="99"/>
      <c r="AN455" s="2325"/>
      <c r="AO455" s="99"/>
      <c r="AP455" s="99"/>
      <c r="AQ455" s="99"/>
      <c r="AR455" s="99"/>
      <c r="AS455" s="99"/>
      <c r="AT455" s="99"/>
      <c r="AU455" s="99"/>
      <c r="AV455" s="99"/>
      <c r="AW455" s="157"/>
      <c r="AX455" s="99"/>
      <c r="AY455" s="99"/>
      <c r="AZ455" s="99"/>
      <c r="BA455" s="99"/>
    </row>
    <row r="456" spans="1:53" ht="15.75" customHeight="1" x14ac:dyDescent="0.25">
      <c r="A456" s="99"/>
      <c r="B456" s="100"/>
      <c r="C456" s="99"/>
      <c r="D456" s="99"/>
      <c r="E456" s="99"/>
      <c r="F456" s="99"/>
      <c r="G456" s="99"/>
      <c r="H456" s="99"/>
      <c r="I456" s="99"/>
      <c r="J456" s="2325"/>
      <c r="K456" s="2325"/>
      <c r="L456" s="2325"/>
      <c r="M456" s="2325"/>
      <c r="N456" s="99"/>
      <c r="O456" s="99"/>
      <c r="P456" s="99"/>
      <c r="Q456" s="99"/>
      <c r="R456" s="99"/>
      <c r="S456" s="99"/>
      <c r="T456" s="99"/>
      <c r="U456" s="99"/>
      <c r="V456" s="99"/>
      <c r="W456" s="99"/>
      <c r="X456" s="99"/>
      <c r="Y456" s="99"/>
      <c r="Z456" s="160"/>
      <c r="AA456" s="99"/>
      <c r="AB456" s="159"/>
      <c r="AC456" s="158"/>
      <c r="AD456" s="99"/>
      <c r="AE456" s="99"/>
      <c r="AF456" s="99"/>
      <c r="AG456" s="99"/>
      <c r="AH456" s="99"/>
      <c r="AI456" s="157"/>
      <c r="AJ456" s="99"/>
      <c r="AK456" s="99"/>
      <c r="AL456" s="99"/>
      <c r="AM456" s="99"/>
      <c r="AN456" s="2325"/>
      <c r="AO456" s="99"/>
      <c r="AP456" s="99"/>
      <c r="AQ456" s="99"/>
      <c r="AR456" s="99"/>
      <c r="AS456" s="99"/>
      <c r="AT456" s="99"/>
      <c r="AU456" s="99"/>
      <c r="AV456" s="99"/>
      <c r="AW456" s="157"/>
      <c r="AX456" s="99"/>
      <c r="AY456" s="99"/>
      <c r="AZ456" s="99"/>
      <c r="BA456" s="99"/>
    </row>
    <row r="457" spans="1:53" ht="15.75" customHeight="1" x14ac:dyDescent="0.25">
      <c r="A457" s="99"/>
      <c r="B457" s="100"/>
      <c r="C457" s="99"/>
      <c r="D457" s="99"/>
      <c r="E457" s="99"/>
      <c r="F457" s="99"/>
      <c r="G457" s="99"/>
      <c r="H457" s="99"/>
      <c r="I457" s="99"/>
      <c r="J457" s="2325"/>
      <c r="K457" s="2325"/>
      <c r="L457" s="2325"/>
      <c r="M457" s="2325"/>
      <c r="N457" s="99"/>
      <c r="O457" s="99"/>
      <c r="P457" s="99"/>
      <c r="Q457" s="99"/>
      <c r="R457" s="99"/>
      <c r="S457" s="99"/>
      <c r="T457" s="99"/>
      <c r="U457" s="99"/>
      <c r="V457" s="99"/>
      <c r="W457" s="99"/>
      <c r="X457" s="99"/>
      <c r="Y457" s="99"/>
      <c r="Z457" s="160"/>
      <c r="AA457" s="99"/>
      <c r="AB457" s="159"/>
      <c r="AC457" s="158"/>
      <c r="AD457" s="99"/>
      <c r="AE457" s="99"/>
      <c r="AF457" s="99"/>
      <c r="AG457" s="99"/>
      <c r="AH457" s="99"/>
      <c r="AI457" s="157"/>
      <c r="AJ457" s="99"/>
      <c r="AK457" s="99"/>
      <c r="AL457" s="99"/>
      <c r="AM457" s="99"/>
      <c r="AN457" s="2325"/>
      <c r="AO457" s="99"/>
      <c r="AP457" s="99"/>
      <c r="AQ457" s="99"/>
      <c r="AR457" s="99"/>
      <c r="AS457" s="99"/>
      <c r="AT457" s="99"/>
      <c r="AU457" s="99"/>
      <c r="AV457" s="99"/>
      <c r="AW457" s="157"/>
      <c r="AX457" s="99"/>
      <c r="AY457" s="99"/>
      <c r="AZ457" s="99"/>
      <c r="BA457" s="99"/>
    </row>
    <row r="458" spans="1:53" ht="15.75" customHeight="1" x14ac:dyDescent="0.25">
      <c r="A458" s="99"/>
      <c r="B458" s="100"/>
      <c r="C458" s="99"/>
      <c r="D458" s="99"/>
      <c r="E458" s="99"/>
      <c r="F458" s="99"/>
      <c r="G458" s="99"/>
      <c r="H458" s="99"/>
      <c r="I458" s="99"/>
      <c r="J458" s="2325"/>
      <c r="K458" s="2325"/>
      <c r="L458" s="2325"/>
      <c r="M458" s="2325"/>
      <c r="N458" s="99"/>
      <c r="O458" s="99"/>
      <c r="P458" s="99"/>
      <c r="Q458" s="99"/>
      <c r="R458" s="99"/>
      <c r="S458" s="99"/>
      <c r="T458" s="99"/>
      <c r="U458" s="99"/>
      <c r="V458" s="99"/>
      <c r="W458" s="99"/>
      <c r="X458" s="99"/>
      <c r="Y458" s="99"/>
      <c r="Z458" s="160"/>
      <c r="AA458" s="99"/>
      <c r="AB458" s="159"/>
      <c r="AC458" s="158"/>
      <c r="AD458" s="99"/>
      <c r="AE458" s="99"/>
      <c r="AF458" s="99"/>
      <c r="AG458" s="99"/>
      <c r="AH458" s="99"/>
      <c r="AI458" s="157"/>
      <c r="AJ458" s="99"/>
      <c r="AK458" s="99"/>
      <c r="AL458" s="99"/>
      <c r="AM458" s="99"/>
      <c r="AN458" s="2325"/>
      <c r="AO458" s="99"/>
      <c r="AP458" s="99"/>
      <c r="AQ458" s="99"/>
      <c r="AR458" s="99"/>
      <c r="AS458" s="99"/>
      <c r="AT458" s="99"/>
      <c r="AU458" s="99"/>
      <c r="AV458" s="99"/>
      <c r="AW458" s="157"/>
      <c r="AX458" s="99"/>
      <c r="AY458" s="99"/>
      <c r="AZ458" s="99"/>
      <c r="BA458" s="99"/>
    </row>
    <row r="459" spans="1:53" ht="15.75" customHeight="1" x14ac:dyDescent="0.25">
      <c r="A459" s="99"/>
      <c r="B459" s="100"/>
      <c r="C459" s="99"/>
      <c r="D459" s="99"/>
      <c r="E459" s="99"/>
      <c r="F459" s="99"/>
      <c r="G459" s="99"/>
      <c r="H459" s="99"/>
      <c r="I459" s="99"/>
      <c r="J459" s="2325"/>
      <c r="K459" s="2325"/>
      <c r="L459" s="2325"/>
      <c r="M459" s="2325"/>
      <c r="N459" s="99"/>
      <c r="O459" s="99"/>
      <c r="P459" s="99"/>
      <c r="Q459" s="99"/>
      <c r="R459" s="99"/>
      <c r="S459" s="99"/>
      <c r="T459" s="99"/>
      <c r="U459" s="99"/>
      <c r="V459" s="99"/>
      <c r="W459" s="99"/>
      <c r="X459" s="99"/>
      <c r="Y459" s="99"/>
      <c r="Z459" s="160"/>
      <c r="AA459" s="99"/>
      <c r="AB459" s="159"/>
      <c r="AC459" s="158"/>
      <c r="AD459" s="99"/>
      <c r="AE459" s="99"/>
      <c r="AF459" s="99"/>
      <c r="AG459" s="99"/>
      <c r="AH459" s="99"/>
      <c r="AI459" s="157"/>
      <c r="AJ459" s="99"/>
      <c r="AK459" s="99"/>
      <c r="AL459" s="99"/>
      <c r="AM459" s="99"/>
      <c r="AN459" s="2325"/>
      <c r="AO459" s="99"/>
      <c r="AP459" s="99"/>
      <c r="AQ459" s="99"/>
      <c r="AR459" s="99"/>
      <c r="AS459" s="99"/>
      <c r="AT459" s="99"/>
      <c r="AU459" s="99"/>
      <c r="AV459" s="99"/>
      <c r="AW459" s="157"/>
      <c r="AX459" s="99"/>
      <c r="AY459" s="99"/>
      <c r="AZ459" s="99"/>
      <c r="BA459" s="99"/>
    </row>
    <row r="460" spans="1:53" ht="15.75" customHeight="1" x14ac:dyDescent="0.25">
      <c r="A460" s="99"/>
      <c r="B460" s="100"/>
      <c r="C460" s="99"/>
      <c r="D460" s="99"/>
      <c r="E460" s="99"/>
      <c r="F460" s="99"/>
      <c r="G460" s="99"/>
      <c r="H460" s="99"/>
      <c r="I460" s="99"/>
      <c r="J460" s="2325"/>
      <c r="K460" s="2325"/>
      <c r="L460" s="2325"/>
      <c r="M460" s="2325"/>
      <c r="N460" s="99"/>
      <c r="O460" s="99"/>
      <c r="P460" s="99"/>
      <c r="Q460" s="99"/>
      <c r="R460" s="99"/>
      <c r="S460" s="99"/>
      <c r="T460" s="99"/>
      <c r="U460" s="99"/>
      <c r="V460" s="99"/>
      <c r="W460" s="99"/>
      <c r="X460" s="99"/>
      <c r="Y460" s="99"/>
      <c r="Z460" s="160"/>
      <c r="AA460" s="99"/>
      <c r="AB460" s="159"/>
      <c r="AC460" s="158"/>
      <c r="AD460" s="99"/>
      <c r="AE460" s="99"/>
      <c r="AF460" s="99"/>
      <c r="AG460" s="99"/>
      <c r="AH460" s="99"/>
      <c r="AI460" s="157"/>
      <c r="AJ460" s="99"/>
      <c r="AK460" s="99"/>
      <c r="AL460" s="99"/>
      <c r="AM460" s="99"/>
      <c r="AN460" s="2325"/>
      <c r="AO460" s="99"/>
      <c r="AP460" s="99"/>
      <c r="AQ460" s="99"/>
      <c r="AR460" s="99"/>
      <c r="AS460" s="99"/>
      <c r="AT460" s="99"/>
      <c r="AU460" s="99"/>
      <c r="AV460" s="99"/>
      <c r="AW460" s="157"/>
      <c r="AX460" s="99"/>
      <c r="AY460" s="99"/>
      <c r="AZ460" s="99"/>
      <c r="BA460" s="99"/>
    </row>
    <row r="461" spans="1:53" ht="15.75" customHeight="1" x14ac:dyDescent="0.25">
      <c r="A461" s="99"/>
      <c r="B461" s="100"/>
      <c r="C461" s="99"/>
      <c r="D461" s="99"/>
      <c r="E461" s="99"/>
      <c r="F461" s="99"/>
      <c r="G461" s="99"/>
      <c r="H461" s="99"/>
      <c r="I461" s="99"/>
      <c r="J461" s="2325"/>
      <c r="K461" s="2325"/>
      <c r="L461" s="2325"/>
      <c r="M461" s="2325"/>
      <c r="N461" s="99"/>
      <c r="O461" s="99"/>
      <c r="P461" s="99"/>
      <c r="Q461" s="99"/>
      <c r="R461" s="99"/>
      <c r="S461" s="99"/>
      <c r="T461" s="99"/>
      <c r="U461" s="99"/>
      <c r="V461" s="99"/>
      <c r="W461" s="99"/>
      <c r="X461" s="99"/>
      <c r="Y461" s="99"/>
      <c r="Z461" s="160"/>
      <c r="AA461" s="99"/>
      <c r="AB461" s="159"/>
      <c r="AC461" s="158"/>
      <c r="AD461" s="99"/>
      <c r="AE461" s="99"/>
      <c r="AF461" s="99"/>
      <c r="AG461" s="99"/>
      <c r="AH461" s="99"/>
      <c r="AI461" s="157"/>
      <c r="AJ461" s="99"/>
      <c r="AK461" s="99"/>
      <c r="AL461" s="99"/>
      <c r="AM461" s="99"/>
      <c r="AN461" s="2325"/>
      <c r="AO461" s="99"/>
      <c r="AP461" s="99"/>
      <c r="AQ461" s="99"/>
      <c r="AR461" s="99"/>
      <c r="AS461" s="99"/>
      <c r="AT461" s="99"/>
      <c r="AU461" s="99"/>
      <c r="AV461" s="99"/>
      <c r="AW461" s="157"/>
      <c r="AX461" s="99"/>
      <c r="AY461" s="99"/>
      <c r="AZ461" s="99"/>
      <c r="BA461" s="99"/>
    </row>
    <row r="462" spans="1:53" ht="15.75" customHeight="1" x14ac:dyDescent="0.25">
      <c r="A462" s="99"/>
      <c r="B462" s="100"/>
      <c r="C462" s="99"/>
      <c r="D462" s="99"/>
      <c r="E462" s="99"/>
      <c r="F462" s="99"/>
      <c r="G462" s="99"/>
      <c r="H462" s="99"/>
      <c r="I462" s="99"/>
      <c r="J462" s="2325"/>
      <c r="K462" s="2325"/>
      <c r="L462" s="2325"/>
      <c r="M462" s="2325"/>
      <c r="N462" s="99"/>
      <c r="O462" s="99"/>
      <c r="P462" s="99"/>
      <c r="Q462" s="99"/>
      <c r="R462" s="99"/>
      <c r="S462" s="99"/>
      <c r="T462" s="99"/>
      <c r="U462" s="99"/>
      <c r="V462" s="99"/>
      <c r="W462" s="99"/>
      <c r="X462" s="99"/>
      <c r="Y462" s="99"/>
      <c r="Z462" s="160"/>
      <c r="AA462" s="99"/>
      <c r="AB462" s="159"/>
      <c r="AC462" s="158"/>
      <c r="AD462" s="99"/>
      <c r="AE462" s="99"/>
      <c r="AF462" s="99"/>
      <c r="AG462" s="99"/>
      <c r="AH462" s="99"/>
      <c r="AI462" s="157"/>
      <c r="AJ462" s="99"/>
      <c r="AK462" s="99"/>
      <c r="AL462" s="99"/>
      <c r="AM462" s="99"/>
      <c r="AN462" s="2325"/>
      <c r="AO462" s="99"/>
      <c r="AP462" s="99"/>
      <c r="AQ462" s="99"/>
      <c r="AR462" s="99"/>
      <c r="AS462" s="99"/>
      <c r="AT462" s="99"/>
      <c r="AU462" s="99"/>
      <c r="AV462" s="99"/>
      <c r="AW462" s="157"/>
      <c r="AX462" s="99"/>
      <c r="AY462" s="99"/>
      <c r="AZ462" s="99"/>
      <c r="BA462" s="99"/>
    </row>
    <row r="463" spans="1:53" ht="15.75" customHeight="1" x14ac:dyDescent="0.25">
      <c r="A463" s="99"/>
      <c r="B463" s="100"/>
      <c r="C463" s="99"/>
      <c r="D463" s="99"/>
      <c r="E463" s="99"/>
      <c r="F463" s="99"/>
      <c r="G463" s="99"/>
      <c r="H463" s="99"/>
      <c r="I463" s="99"/>
      <c r="J463" s="2325"/>
      <c r="K463" s="2325"/>
      <c r="L463" s="2325"/>
      <c r="M463" s="2325"/>
      <c r="N463" s="99"/>
      <c r="O463" s="99"/>
      <c r="P463" s="99"/>
      <c r="Q463" s="99"/>
      <c r="R463" s="99"/>
      <c r="S463" s="99"/>
      <c r="T463" s="99"/>
      <c r="U463" s="99"/>
      <c r="V463" s="99"/>
      <c r="W463" s="99"/>
      <c r="X463" s="99"/>
      <c r="Y463" s="99"/>
      <c r="Z463" s="160"/>
      <c r="AA463" s="99"/>
      <c r="AB463" s="159"/>
      <c r="AC463" s="158"/>
      <c r="AD463" s="99"/>
      <c r="AE463" s="99"/>
      <c r="AF463" s="99"/>
      <c r="AG463" s="99"/>
      <c r="AH463" s="99"/>
      <c r="AI463" s="157"/>
      <c r="AJ463" s="99"/>
      <c r="AK463" s="99"/>
      <c r="AL463" s="99"/>
      <c r="AM463" s="99"/>
      <c r="AN463" s="2325"/>
      <c r="AO463" s="99"/>
      <c r="AP463" s="99"/>
      <c r="AQ463" s="99"/>
      <c r="AR463" s="99"/>
      <c r="AS463" s="99"/>
      <c r="AT463" s="99"/>
      <c r="AU463" s="99"/>
      <c r="AV463" s="99"/>
      <c r="AW463" s="157"/>
      <c r="AX463" s="99"/>
      <c r="AY463" s="99"/>
      <c r="AZ463" s="99"/>
      <c r="BA463" s="99"/>
    </row>
    <row r="464" spans="1:53" ht="15.75" customHeight="1" x14ac:dyDescent="0.25">
      <c r="A464" s="99"/>
      <c r="B464" s="100"/>
      <c r="C464" s="99"/>
      <c r="D464" s="99"/>
      <c r="E464" s="99"/>
      <c r="F464" s="99"/>
      <c r="G464" s="99"/>
      <c r="H464" s="99"/>
      <c r="I464" s="99"/>
      <c r="J464" s="2325"/>
      <c r="K464" s="2325"/>
      <c r="L464" s="2325"/>
      <c r="M464" s="2325"/>
      <c r="N464" s="99"/>
      <c r="O464" s="99"/>
      <c r="P464" s="99"/>
      <c r="Q464" s="99"/>
      <c r="R464" s="99"/>
      <c r="S464" s="99"/>
      <c r="T464" s="99"/>
      <c r="U464" s="99"/>
      <c r="V464" s="99"/>
      <c r="W464" s="99"/>
      <c r="X464" s="99"/>
      <c r="Y464" s="99"/>
      <c r="Z464" s="160"/>
      <c r="AA464" s="99"/>
      <c r="AB464" s="159"/>
      <c r="AC464" s="158"/>
      <c r="AD464" s="99"/>
      <c r="AE464" s="99"/>
      <c r="AF464" s="99"/>
      <c r="AG464" s="99"/>
      <c r="AH464" s="99"/>
      <c r="AI464" s="157"/>
      <c r="AJ464" s="99"/>
      <c r="AK464" s="99"/>
      <c r="AL464" s="99"/>
      <c r="AM464" s="99"/>
      <c r="AN464" s="2325"/>
      <c r="AO464" s="99"/>
      <c r="AP464" s="99"/>
      <c r="AQ464" s="99"/>
      <c r="AR464" s="99"/>
      <c r="AS464" s="99"/>
      <c r="AT464" s="99"/>
      <c r="AU464" s="99"/>
      <c r="AV464" s="99"/>
      <c r="AW464" s="157"/>
      <c r="AX464" s="99"/>
      <c r="AY464" s="99"/>
      <c r="AZ464" s="99"/>
      <c r="BA464" s="99"/>
    </row>
    <row r="465" spans="1:53" ht="15.75" customHeight="1" x14ac:dyDescent="0.25">
      <c r="A465" s="99"/>
      <c r="B465" s="100"/>
      <c r="C465" s="99"/>
      <c r="D465" s="99"/>
      <c r="E465" s="99"/>
      <c r="F465" s="99"/>
      <c r="G465" s="99"/>
      <c r="H465" s="99"/>
      <c r="I465" s="99"/>
      <c r="J465" s="2325"/>
      <c r="K465" s="2325"/>
      <c r="L465" s="2325"/>
      <c r="M465" s="2325"/>
      <c r="N465" s="99"/>
      <c r="O465" s="99"/>
      <c r="P465" s="99"/>
      <c r="Q465" s="99"/>
      <c r="R465" s="99"/>
      <c r="S465" s="99"/>
      <c r="T465" s="99"/>
      <c r="U465" s="99"/>
      <c r="V465" s="99"/>
      <c r="W465" s="99"/>
      <c r="X465" s="99"/>
      <c r="Y465" s="99"/>
      <c r="Z465" s="160"/>
      <c r="AA465" s="99"/>
      <c r="AB465" s="159"/>
      <c r="AC465" s="158"/>
      <c r="AD465" s="99"/>
      <c r="AE465" s="99"/>
      <c r="AF465" s="99"/>
      <c r="AG465" s="99"/>
      <c r="AH465" s="99"/>
      <c r="AI465" s="157"/>
      <c r="AJ465" s="99"/>
      <c r="AK465" s="99"/>
      <c r="AL465" s="99"/>
      <c r="AM465" s="99"/>
      <c r="AN465" s="2325"/>
      <c r="AO465" s="99"/>
      <c r="AP465" s="99"/>
      <c r="AQ465" s="99"/>
      <c r="AR465" s="99"/>
      <c r="AS465" s="99"/>
      <c r="AT465" s="99"/>
      <c r="AU465" s="99"/>
      <c r="AV465" s="99"/>
      <c r="AW465" s="157"/>
      <c r="AX465" s="99"/>
      <c r="AY465" s="99"/>
      <c r="AZ465" s="99"/>
      <c r="BA465" s="99"/>
    </row>
    <row r="466" spans="1:53" ht="15.75" customHeight="1" x14ac:dyDescent="0.25">
      <c r="A466" s="99"/>
      <c r="B466" s="100"/>
      <c r="C466" s="99"/>
      <c r="D466" s="99"/>
      <c r="E466" s="99"/>
      <c r="F466" s="99"/>
      <c r="G466" s="99"/>
      <c r="H466" s="99"/>
      <c r="I466" s="99"/>
      <c r="J466" s="2325"/>
      <c r="K466" s="2325"/>
      <c r="L466" s="2325"/>
      <c r="M466" s="2325"/>
      <c r="N466" s="99"/>
      <c r="O466" s="99"/>
      <c r="P466" s="99"/>
      <c r="Q466" s="99"/>
      <c r="R466" s="99"/>
      <c r="S466" s="99"/>
      <c r="T466" s="99"/>
      <c r="U466" s="99"/>
      <c r="V466" s="99"/>
      <c r="W466" s="99"/>
      <c r="X466" s="99"/>
      <c r="Y466" s="99"/>
      <c r="Z466" s="160"/>
      <c r="AA466" s="99"/>
      <c r="AB466" s="159"/>
      <c r="AC466" s="158"/>
      <c r="AD466" s="99"/>
      <c r="AE466" s="99"/>
      <c r="AF466" s="99"/>
      <c r="AG466" s="99"/>
      <c r="AH466" s="99"/>
      <c r="AI466" s="157"/>
      <c r="AJ466" s="99"/>
      <c r="AK466" s="99"/>
      <c r="AL466" s="99"/>
      <c r="AM466" s="99"/>
      <c r="AN466" s="2325"/>
      <c r="AO466" s="99"/>
      <c r="AP466" s="99"/>
      <c r="AQ466" s="99"/>
      <c r="AR466" s="99"/>
      <c r="AS466" s="99"/>
      <c r="AT466" s="99"/>
      <c r="AU466" s="99"/>
      <c r="AV466" s="99"/>
      <c r="AW466" s="157"/>
      <c r="AX466" s="99"/>
      <c r="AY466" s="99"/>
      <c r="AZ466" s="99"/>
      <c r="BA466" s="99"/>
    </row>
    <row r="467" spans="1:53" ht="15.75" customHeight="1" x14ac:dyDescent="0.25">
      <c r="A467" s="99"/>
      <c r="B467" s="100"/>
      <c r="C467" s="99"/>
      <c r="D467" s="99"/>
      <c r="E467" s="99"/>
      <c r="F467" s="99"/>
      <c r="G467" s="99"/>
      <c r="H467" s="99"/>
      <c r="I467" s="99"/>
      <c r="J467" s="2325"/>
      <c r="K467" s="2325"/>
      <c r="L467" s="2325"/>
      <c r="M467" s="2325"/>
      <c r="N467" s="99"/>
      <c r="O467" s="99"/>
      <c r="P467" s="99"/>
      <c r="Q467" s="99"/>
      <c r="R467" s="99"/>
      <c r="S467" s="99"/>
      <c r="T467" s="99"/>
      <c r="U467" s="99"/>
      <c r="V467" s="99"/>
      <c r="W467" s="99"/>
      <c r="X467" s="99"/>
      <c r="Y467" s="99"/>
      <c r="Z467" s="160"/>
      <c r="AA467" s="99"/>
      <c r="AB467" s="159"/>
      <c r="AC467" s="158"/>
      <c r="AD467" s="99"/>
      <c r="AE467" s="99"/>
      <c r="AF467" s="99"/>
      <c r="AG467" s="99"/>
      <c r="AH467" s="99"/>
      <c r="AI467" s="157"/>
      <c r="AJ467" s="99"/>
      <c r="AK467" s="99"/>
      <c r="AL467" s="99"/>
      <c r="AM467" s="99"/>
      <c r="AN467" s="2325"/>
      <c r="AO467" s="99"/>
      <c r="AP467" s="99"/>
      <c r="AQ467" s="99"/>
      <c r="AR467" s="99"/>
      <c r="AS467" s="99"/>
      <c r="AT467" s="99"/>
      <c r="AU467" s="99"/>
      <c r="AV467" s="99"/>
      <c r="AW467" s="157"/>
      <c r="AX467" s="99"/>
      <c r="AY467" s="99"/>
      <c r="AZ467" s="99"/>
      <c r="BA467" s="99"/>
    </row>
    <row r="468" spans="1:53" ht="15.75" customHeight="1" x14ac:dyDescent="0.25">
      <c r="A468" s="99"/>
      <c r="B468" s="100"/>
      <c r="C468" s="99"/>
      <c r="D468" s="99"/>
      <c r="E468" s="99"/>
      <c r="F468" s="99"/>
      <c r="G468" s="99"/>
      <c r="H468" s="99"/>
      <c r="I468" s="99"/>
      <c r="J468" s="2325"/>
      <c r="K468" s="2325"/>
      <c r="L468" s="2325"/>
      <c r="M468" s="2325"/>
      <c r="N468" s="99"/>
      <c r="O468" s="99"/>
      <c r="P468" s="99"/>
      <c r="Q468" s="99"/>
      <c r="R468" s="99"/>
      <c r="S468" s="99"/>
      <c r="T468" s="99"/>
      <c r="U468" s="99"/>
      <c r="V468" s="99"/>
      <c r="W468" s="99"/>
      <c r="X468" s="99"/>
      <c r="Y468" s="99"/>
      <c r="Z468" s="160"/>
      <c r="AA468" s="99"/>
      <c r="AB468" s="159"/>
      <c r="AC468" s="158"/>
      <c r="AD468" s="99"/>
      <c r="AE468" s="99"/>
      <c r="AF468" s="99"/>
      <c r="AG468" s="99"/>
      <c r="AH468" s="99"/>
      <c r="AI468" s="157"/>
      <c r="AJ468" s="99"/>
      <c r="AK468" s="99"/>
      <c r="AL468" s="99"/>
      <c r="AM468" s="99"/>
      <c r="AN468" s="2325"/>
      <c r="AO468" s="99"/>
      <c r="AP468" s="99"/>
      <c r="AQ468" s="99"/>
      <c r="AR468" s="99"/>
      <c r="AS468" s="99"/>
      <c r="AT468" s="99"/>
      <c r="AU468" s="99"/>
      <c r="AV468" s="99"/>
      <c r="AW468" s="157"/>
      <c r="AX468" s="99"/>
      <c r="AY468" s="99"/>
      <c r="AZ468" s="99"/>
      <c r="BA468" s="99"/>
    </row>
    <row r="469" spans="1:53" ht="15.75" customHeight="1" x14ac:dyDescent="0.25">
      <c r="A469" s="99"/>
      <c r="B469" s="100"/>
      <c r="C469" s="99"/>
      <c r="D469" s="99"/>
      <c r="E469" s="99"/>
      <c r="F469" s="99"/>
      <c r="G469" s="99"/>
      <c r="H469" s="99"/>
      <c r="I469" s="99"/>
      <c r="J469" s="2325"/>
      <c r="K469" s="2325"/>
      <c r="L469" s="2325"/>
      <c r="M469" s="2325"/>
      <c r="N469" s="99"/>
      <c r="O469" s="99"/>
      <c r="P469" s="99"/>
      <c r="Q469" s="99"/>
      <c r="R469" s="99"/>
      <c r="S469" s="99"/>
      <c r="T469" s="99"/>
      <c r="U469" s="99"/>
      <c r="V469" s="99"/>
      <c r="W469" s="99"/>
      <c r="X469" s="99"/>
      <c r="Y469" s="99"/>
      <c r="Z469" s="160"/>
      <c r="AA469" s="99"/>
      <c r="AB469" s="159"/>
      <c r="AC469" s="158"/>
      <c r="AD469" s="99"/>
      <c r="AE469" s="99"/>
      <c r="AF469" s="99"/>
      <c r="AG469" s="99"/>
      <c r="AH469" s="99"/>
      <c r="AI469" s="157"/>
      <c r="AJ469" s="99"/>
      <c r="AK469" s="99"/>
      <c r="AL469" s="99"/>
      <c r="AM469" s="99"/>
      <c r="AN469" s="2325"/>
      <c r="AO469" s="99"/>
      <c r="AP469" s="99"/>
      <c r="AQ469" s="99"/>
      <c r="AR469" s="99"/>
      <c r="AS469" s="99"/>
      <c r="AT469" s="99"/>
      <c r="AU469" s="99"/>
      <c r="AV469" s="99"/>
      <c r="AW469" s="157"/>
      <c r="AX469" s="99"/>
      <c r="AY469" s="99"/>
      <c r="AZ469" s="99"/>
      <c r="BA469" s="99"/>
    </row>
    <row r="470" spans="1:53" ht="15.75" customHeight="1" x14ac:dyDescent="0.25">
      <c r="A470" s="99"/>
      <c r="B470" s="100"/>
      <c r="C470" s="99"/>
      <c r="D470" s="99"/>
      <c r="E470" s="99"/>
      <c r="F470" s="99"/>
      <c r="G470" s="99"/>
      <c r="H470" s="99"/>
      <c r="I470" s="99"/>
      <c r="J470" s="2325"/>
      <c r="K470" s="2325"/>
      <c r="L470" s="2325"/>
      <c r="M470" s="2325"/>
      <c r="N470" s="99"/>
      <c r="O470" s="99"/>
      <c r="P470" s="99"/>
      <c r="Q470" s="99"/>
      <c r="R470" s="99"/>
      <c r="S470" s="99"/>
      <c r="T470" s="99"/>
      <c r="U470" s="99"/>
      <c r="V470" s="99"/>
      <c r="W470" s="99"/>
      <c r="X470" s="99"/>
      <c r="Y470" s="99"/>
      <c r="Z470" s="160"/>
      <c r="AA470" s="99"/>
      <c r="AB470" s="159"/>
      <c r="AC470" s="158"/>
      <c r="AD470" s="99"/>
      <c r="AE470" s="99"/>
      <c r="AF470" s="99"/>
      <c r="AG470" s="99"/>
      <c r="AH470" s="99"/>
      <c r="AI470" s="157"/>
      <c r="AJ470" s="99"/>
      <c r="AK470" s="99"/>
      <c r="AL470" s="99"/>
      <c r="AM470" s="99"/>
      <c r="AN470" s="2325"/>
      <c r="AO470" s="99"/>
      <c r="AP470" s="99"/>
      <c r="AQ470" s="99"/>
      <c r="AR470" s="99"/>
      <c r="AS470" s="99"/>
      <c r="AT470" s="99"/>
      <c r="AU470" s="99"/>
      <c r="AV470" s="99"/>
      <c r="AW470" s="157"/>
      <c r="AX470" s="99"/>
      <c r="AY470" s="99"/>
      <c r="AZ470" s="99"/>
      <c r="BA470" s="99"/>
    </row>
    <row r="471" spans="1:53" ht="15.75" customHeight="1" x14ac:dyDescent="0.25">
      <c r="A471" s="99"/>
      <c r="B471" s="100"/>
      <c r="C471" s="99"/>
      <c r="D471" s="99"/>
      <c r="E471" s="99"/>
      <c r="F471" s="99"/>
      <c r="G471" s="99"/>
      <c r="H471" s="99"/>
      <c r="I471" s="99"/>
      <c r="J471" s="2325"/>
      <c r="K471" s="2325"/>
      <c r="L471" s="2325"/>
      <c r="M471" s="2325"/>
      <c r="N471" s="99"/>
      <c r="O471" s="99"/>
      <c r="P471" s="99"/>
      <c r="Q471" s="99"/>
      <c r="R471" s="99"/>
      <c r="S471" s="99"/>
      <c r="T471" s="99"/>
      <c r="U471" s="99"/>
      <c r="V471" s="99"/>
      <c r="W471" s="99"/>
      <c r="X471" s="99"/>
      <c r="Y471" s="99"/>
      <c r="Z471" s="160"/>
      <c r="AA471" s="99"/>
      <c r="AB471" s="159"/>
      <c r="AC471" s="158"/>
      <c r="AD471" s="99"/>
      <c r="AE471" s="99"/>
      <c r="AF471" s="99"/>
      <c r="AG471" s="99"/>
      <c r="AH471" s="99"/>
      <c r="AI471" s="157"/>
      <c r="AJ471" s="99"/>
      <c r="AK471" s="99"/>
      <c r="AL471" s="99"/>
      <c r="AM471" s="99"/>
      <c r="AN471" s="2325"/>
      <c r="AO471" s="99"/>
      <c r="AP471" s="99"/>
      <c r="AQ471" s="99"/>
      <c r="AR471" s="99"/>
      <c r="AS471" s="99"/>
      <c r="AT471" s="99"/>
      <c r="AU471" s="99"/>
      <c r="AV471" s="99"/>
      <c r="AW471" s="157"/>
      <c r="AX471" s="99"/>
      <c r="AY471" s="99"/>
      <c r="AZ471" s="99"/>
      <c r="BA471" s="99"/>
    </row>
    <row r="472" spans="1:53" ht="15.75" customHeight="1" x14ac:dyDescent="0.25">
      <c r="A472" s="99"/>
      <c r="B472" s="100"/>
      <c r="C472" s="99"/>
      <c r="D472" s="99"/>
      <c r="E472" s="99"/>
      <c r="F472" s="99"/>
      <c r="G472" s="99"/>
      <c r="H472" s="99"/>
      <c r="I472" s="99"/>
      <c r="J472" s="2325"/>
      <c r="K472" s="2325"/>
      <c r="L472" s="2325"/>
      <c r="M472" s="2325"/>
      <c r="N472" s="99"/>
      <c r="O472" s="99"/>
      <c r="P472" s="99"/>
      <c r="Q472" s="99"/>
      <c r="R472" s="99"/>
      <c r="S472" s="99"/>
      <c r="T472" s="99"/>
      <c r="U472" s="99"/>
      <c r="V472" s="99"/>
      <c r="W472" s="99"/>
      <c r="X472" s="99"/>
      <c r="Y472" s="99"/>
      <c r="Z472" s="160"/>
      <c r="AA472" s="99"/>
      <c r="AB472" s="159"/>
      <c r="AC472" s="158"/>
      <c r="AD472" s="99"/>
      <c r="AE472" s="99"/>
      <c r="AF472" s="99"/>
      <c r="AG472" s="99"/>
      <c r="AH472" s="99"/>
      <c r="AI472" s="157"/>
      <c r="AJ472" s="99"/>
      <c r="AK472" s="99"/>
      <c r="AL472" s="99"/>
      <c r="AM472" s="99"/>
      <c r="AN472" s="2325"/>
      <c r="AO472" s="99"/>
      <c r="AP472" s="99"/>
      <c r="AQ472" s="99"/>
      <c r="AR472" s="99"/>
      <c r="AS472" s="99"/>
      <c r="AT472" s="99"/>
      <c r="AU472" s="99"/>
      <c r="AV472" s="99"/>
      <c r="AW472" s="157"/>
      <c r="AX472" s="99"/>
      <c r="AY472" s="99"/>
      <c r="AZ472" s="99"/>
      <c r="BA472" s="99"/>
    </row>
    <row r="473" spans="1:53" ht="15.75" customHeight="1" x14ac:dyDescent="0.25">
      <c r="A473" s="99"/>
      <c r="B473" s="100"/>
      <c r="C473" s="99"/>
      <c r="D473" s="99"/>
      <c r="E473" s="99"/>
      <c r="F473" s="99"/>
      <c r="G473" s="99"/>
      <c r="H473" s="99"/>
      <c r="I473" s="99"/>
      <c r="J473" s="2325"/>
      <c r="K473" s="2325"/>
      <c r="L473" s="2325"/>
      <c r="M473" s="2325"/>
      <c r="N473" s="99"/>
      <c r="O473" s="99"/>
      <c r="P473" s="99"/>
      <c r="Q473" s="99"/>
      <c r="R473" s="99"/>
      <c r="S473" s="99"/>
      <c r="T473" s="99"/>
      <c r="U473" s="99"/>
      <c r="V473" s="99"/>
      <c r="W473" s="99"/>
      <c r="X473" s="99"/>
      <c r="Y473" s="99"/>
      <c r="Z473" s="160"/>
      <c r="AA473" s="99"/>
      <c r="AB473" s="159"/>
      <c r="AC473" s="158"/>
      <c r="AD473" s="99"/>
      <c r="AE473" s="99"/>
      <c r="AF473" s="99"/>
      <c r="AG473" s="99"/>
      <c r="AH473" s="99"/>
      <c r="AI473" s="157"/>
      <c r="AJ473" s="99"/>
      <c r="AK473" s="99"/>
      <c r="AL473" s="99"/>
      <c r="AM473" s="99"/>
      <c r="AN473" s="2325"/>
      <c r="AO473" s="99"/>
      <c r="AP473" s="99"/>
      <c r="AQ473" s="99"/>
      <c r="AR473" s="99"/>
      <c r="AS473" s="99"/>
      <c r="AT473" s="99"/>
      <c r="AU473" s="99"/>
      <c r="AV473" s="99"/>
      <c r="AW473" s="157"/>
      <c r="AX473" s="99"/>
      <c r="AY473" s="99"/>
      <c r="AZ473" s="99"/>
      <c r="BA473" s="99"/>
    </row>
    <row r="474" spans="1:53" ht="15.75" customHeight="1" x14ac:dyDescent="0.25">
      <c r="A474" s="99"/>
      <c r="B474" s="100"/>
      <c r="C474" s="99"/>
      <c r="D474" s="99"/>
      <c r="E474" s="99"/>
      <c r="F474" s="99"/>
      <c r="G474" s="99"/>
      <c r="H474" s="99"/>
      <c r="I474" s="99"/>
      <c r="J474" s="2325"/>
      <c r="K474" s="2325"/>
      <c r="L474" s="2325"/>
      <c r="M474" s="2325"/>
      <c r="N474" s="99"/>
      <c r="O474" s="99"/>
      <c r="P474" s="99"/>
      <c r="Q474" s="99"/>
      <c r="R474" s="99"/>
      <c r="S474" s="99"/>
      <c r="T474" s="99"/>
      <c r="U474" s="99"/>
      <c r="V474" s="99"/>
      <c r="W474" s="99"/>
      <c r="X474" s="99"/>
      <c r="Y474" s="99"/>
      <c r="Z474" s="160"/>
      <c r="AA474" s="99"/>
      <c r="AB474" s="159"/>
      <c r="AC474" s="158"/>
      <c r="AD474" s="99"/>
      <c r="AE474" s="99"/>
      <c r="AF474" s="99"/>
      <c r="AG474" s="99"/>
      <c r="AH474" s="99"/>
      <c r="AI474" s="157"/>
      <c r="AJ474" s="99"/>
      <c r="AK474" s="99"/>
      <c r="AL474" s="99"/>
      <c r="AM474" s="99"/>
      <c r="AN474" s="2325"/>
      <c r="AO474" s="99"/>
      <c r="AP474" s="99"/>
      <c r="AQ474" s="99"/>
      <c r="AR474" s="99"/>
      <c r="AS474" s="99"/>
      <c r="AT474" s="99"/>
      <c r="AU474" s="99"/>
      <c r="AV474" s="99"/>
      <c r="AW474" s="157"/>
      <c r="AX474" s="99"/>
      <c r="AY474" s="99"/>
      <c r="AZ474" s="99"/>
      <c r="BA474" s="99"/>
    </row>
    <row r="475" spans="1:53" ht="15.75" customHeight="1" x14ac:dyDescent="0.25">
      <c r="A475" s="99"/>
      <c r="B475" s="100"/>
      <c r="C475" s="99"/>
      <c r="D475" s="99"/>
      <c r="E475" s="99"/>
      <c r="F475" s="99"/>
      <c r="G475" s="99"/>
      <c r="H475" s="99"/>
      <c r="I475" s="99"/>
      <c r="J475" s="2325"/>
      <c r="K475" s="2325"/>
      <c r="L475" s="2325"/>
      <c r="M475" s="2325"/>
      <c r="N475" s="99"/>
      <c r="O475" s="99"/>
      <c r="P475" s="99"/>
      <c r="Q475" s="99"/>
      <c r="R475" s="99"/>
      <c r="S475" s="99"/>
      <c r="T475" s="99"/>
      <c r="U475" s="99"/>
      <c r="V475" s="99"/>
      <c r="W475" s="99"/>
      <c r="X475" s="99"/>
      <c r="Y475" s="99"/>
      <c r="Z475" s="160"/>
      <c r="AA475" s="99"/>
      <c r="AB475" s="159"/>
      <c r="AC475" s="158"/>
      <c r="AD475" s="99"/>
      <c r="AE475" s="99"/>
      <c r="AF475" s="99"/>
      <c r="AG475" s="99"/>
      <c r="AH475" s="99"/>
      <c r="AI475" s="157"/>
      <c r="AJ475" s="99"/>
      <c r="AK475" s="99"/>
      <c r="AL475" s="99"/>
      <c r="AM475" s="99"/>
      <c r="AN475" s="2325"/>
      <c r="AO475" s="99"/>
      <c r="AP475" s="99"/>
      <c r="AQ475" s="99"/>
      <c r="AR475" s="99"/>
      <c r="AS475" s="99"/>
      <c r="AT475" s="99"/>
      <c r="AU475" s="99"/>
      <c r="AV475" s="99"/>
      <c r="AW475" s="157"/>
      <c r="AX475" s="99"/>
      <c r="AY475" s="99"/>
      <c r="AZ475" s="99"/>
      <c r="BA475" s="99"/>
    </row>
    <row r="476" spans="1:53" ht="15.75" customHeight="1" x14ac:dyDescent="0.25">
      <c r="A476" s="99"/>
      <c r="B476" s="100"/>
      <c r="C476" s="99"/>
      <c r="D476" s="99"/>
      <c r="E476" s="99"/>
      <c r="F476" s="99"/>
      <c r="G476" s="99"/>
      <c r="H476" s="99"/>
      <c r="I476" s="99"/>
      <c r="J476" s="2325"/>
      <c r="K476" s="2325"/>
      <c r="L476" s="2325"/>
      <c r="M476" s="2325"/>
      <c r="N476" s="99"/>
      <c r="O476" s="99"/>
      <c r="P476" s="99"/>
      <c r="Q476" s="99"/>
      <c r="R476" s="99"/>
      <c r="S476" s="99"/>
      <c r="T476" s="99"/>
      <c r="U476" s="99"/>
      <c r="V476" s="99"/>
      <c r="W476" s="99"/>
      <c r="X476" s="99"/>
      <c r="Y476" s="99"/>
      <c r="Z476" s="160"/>
      <c r="AA476" s="99"/>
      <c r="AB476" s="159"/>
      <c r="AC476" s="158"/>
      <c r="AD476" s="99"/>
      <c r="AE476" s="99"/>
      <c r="AF476" s="99"/>
      <c r="AG476" s="99"/>
      <c r="AH476" s="99"/>
      <c r="AI476" s="157"/>
      <c r="AJ476" s="99"/>
      <c r="AK476" s="99"/>
      <c r="AL476" s="99"/>
      <c r="AM476" s="99"/>
      <c r="AN476" s="2325"/>
      <c r="AO476" s="99"/>
      <c r="AP476" s="99"/>
      <c r="AQ476" s="99"/>
      <c r="AR476" s="99"/>
      <c r="AS476" s="99"/>
      <c r="AT476" s="99"/>
      <c r="AU476" s="99"/>
      <c r="AV476" s="99"/>
      <c r="AW476" s="157"/>
      <c r="AX476" s="99"/>
      <c r="AY476" s="99"/>
      <c r="AZ476" s="99"/>
      <c r="BA476" s="99"/>
    </row>
    <row r="477" spans="1:53" ht="15.75" customHeight="1" x14ac:dyDescent="0.25">
      <c r="A477" s="99"/>
      <c r="B477" s="100"/>
      <c r="C477" s="99"/>
      <c r="D477" s="99"/>
      <c r="E477" s="99"/>
      <c r="F477" s="99"/>
      <c r="G477" s="99"/>
      <c r="H477" s="99"/>
      <c r="I477" s="99"/>
      <c r="J477" s="2325"/>
      <c r="K477" s="2325"/>
      <c r="L477" s="2325"/>
      <c r="M477" s="2325"/>
      <c r="N477" s="99"/>
      <c r="O477" s="99"/>
      <c r="P477" s="99"/>
      <c r="Q477" s="99"/>
      <c r="R477" s="99"/>
      <c r="S477" s="99"/>
      <c r="T477" s="99"/>
      <c r="U477" s="99"/>
      <c r="V477" s="99"/>
      <c r="W477" s="99"/>
      <c r="X477" s="99"/>
      <c r="Y477" s="99"/>
      <c r="Z477" s="160"/>
      <c r="AA477" s="99"/>
      <c r="AB477" s="159"/>
      <c r="AC477" s="158"/>
      <c r="AD477" s="99"/>
      <c r="AE477" s="99"/>
      <c r="AF477" s="99"/>
      <c r="AG477" s="99"/>
      <c r="AH477" s="99"/>
      <c r="AI477" s="157"/>
      <c r="AJ477" s="99"/>
      <c r="AK477" s="99"/>
      <c r="AL477" s="99"/>
      <c r="AM477" s="99"/>
      <c r="AN477" s="2325"/>
      <c r="AO477" s="99"/>
      <c r="AP477" s="99"/>
      <c r="AQ477" s="99"/>
      <c r="AR477" s="99"/>
      <c r="AS477" s="99"/>
      <c r="AT477" s="99"/>
      <c r="AU477" s="99"/>
      <c r="AV477" s="99"/>
      <c r="AW477" s="157"/>
      <c r="AX477" s="99"/>
      <c r="AY477" s="99"/>
      <c r="AZ477" s="99"/>
      <c r="BA477" s="99"/>
    </row>
    <row r="478" spans="1:53" ht="15.75" customHeight="1" x14ac:dyDescent="0.25">
      <c r="A478" s="99"/>
      <c r="B478" s="100"/>
      <c r="C478" s="99"/>
      <c r="D478" s="99"/>
      <c r="E478" s="99"/>
      <c r="F478" s="99"/>
      <c r="G478" s="99"/>
      <c r="H478" s="99"/>
      <c r="I478" s="99"/>
      <c r="J478" s="2325"/>
      <c r="K478" s="2325"/>
      <c r="L478" s="2325"/>
      <c r="M478" s="2325"/>
      <c r="N478" s="99"/>
      <c r="O478" s="99"/>
      <c r="P478" s="99"/>
      <c r="Q478" s="99"/>
      <c r="R478" s="99"/>
      <c r="S478" s="99"/>
      <c r="T478" s="99"/>
      <c r="U478" s="99"/>
      <c r="V478" s="99"/>
      <c r="W478" s="99"/>
      <c r="X478" s="99"/>
      <c r="Y478" s="99"/>
      <c r="Z478" s="160"/>
      <c r="AA478" s="99"/>
      <c r="AB478" s="159"/>
      <c r="AC478" s="158"/>
      <c r="AD478" s="99"/>
      <c r="AE478" s="99"/>
      <c r="AF478" s="99"/>
      <c r="AG478" s="99"/>
      <c r="AH478" s="99"/>
      <c r="AI478" s="157"/>
      <c r="AJ478" s="99"/>
      <c r="AK478" s="99"/>
      <c r="AL478" s="99"/>
      <c r="AM478" s="99"/>
      <c r="AN478" s="2325"/>
      <c r="AO478" s="99"/>
      <c r="AP478" s="99"/>
      <c r="AQ478" s="99"/>
      <c r="AR478" s="99"/>
      <c r="AS478" s="99"/>
      <c r="AT478" s="99"/>
      <c r="AU478" s="99"/>
      <c r="AV478" s="99"/>
      <c r="AW478" s="157"/>
      <c r="AX478" s="99"/>
      <c r="AY478" s="99"/>
      <c r="AZ478" s="99"/>
      <c r="BA478" s="99"/>
    </row>
    <row r="479" spans="1:53" ht="15.75" customHeight="1" x14ac:dyDescent="0.25">
      <c r="A479" s="99"/>
      <c r="B479" s="100"/>
      <c r="C479" s="99"/>
      <c r="D479" s="99"/>
      <c r="E479" s="99"/>
      <c r="F479" s="99"/>
      <c r="G479" s="99"/>
      <c r="H479" s="99"/>
      <c r="I479" s="99"/>
      <c r="J479" s="2325"/>
      <c r="K479" s="2325"/>
      <c r="L479" s="2325"/>
      <c r="M479" s="2325"/>
      <c r="N479" s="99"/>
      <c r="O479" s="99"/>
      <c r="P479" s="99"/>
      <c r="Q479" s="99"/>
      <c r="R479" s="99"/>
      <c r="S479" s="99"/>
      <c r="T479" s="99"/>
      <c r="U479" s="99"/>
      <c r="V479" s="99"/>
      <c r="W479" s="99"/>
      <c r="X479" s="99"/>
      <c r="Y479" s="99"/>
      <c r="Z479" s="160"/>
      <c r="AA479" s="99"/>
      <c r="AB479" s="159"/>
      <c r="AC479" s="158"/>
      <c r="AD479" s="99"/>
      <c r="AE479" s="99"/>
      <c r="AF479" s="99"/>
      <c r="AG479" s="99"/>
      <c r="AH479" s="99"/>
      <c r="AI479" s="157"/>
      <c r="AJ479" s="99"/>
      <c r="AK479" s="99"/>
      <c r="AL479" s="99"/>
      <c r="AM479" s="99"/>
      <c r="AN479" s="2325"/>
      <c r="AO479" s="99"/>
      <c r="AP479" s="99"/>
      <c r="AQ479" s="99"/>
      <c r="AR479" s="99"/>
      <c r="AS479" s="99"/>
      <c r="AT479" s="99"/>
      <c r="AU479" s="99"/>
      <c r="AV479" s="99"/>
      <c r="AW479" s="157"/>
      <c r="AX479" s="99"/>
      <c r="AY479" s="99"/>
      <c r="AZ479" s="99"/>
      <c r="BA479" s="99"/>
    </row>
    <row r="480" spans="1:53" ht="15.75" customHeight="1" x14ac:dyDescent="0.25">
      <c r="A480" s="99"/>
      <c r="B480" s="100"/>
      <c r="C480" s="99"/>
      <c r="D480" s="99"/>
      <c r="E480" s="99"/>
      <c r="F480" s="99"/>
      <c r="G480" s="99"/>
      <c r="H480" s="99"/>
      <c r="I480" s="99"/>
      <c r="J480" s="2325"/>
      <c r="K480" s="2325"/>
      <c r="L480" s="2325"/>
      <c r="M480" s="2325"/>
      <c r="N480" s="99"/>
      <c r="O480" s="99"/>
      <c r="P480" s="99"/>
      <c r="Q480" s="99"/>
      <c r="R480" s="99"/>
      <c r="S480" s="99"/>
      <c r="T480" s="99"/>
      <c r="U480" s="99"/>
      <c r="V480" s="99"/>
      <c r="W480" s="99"/>
      <c r="X480" s="99"/>
      <c r="Y480" s="99"/>
      <c r="Z480" s="160"/>
      <c r="AA480" s="99"/>
      <c r="AB480" s="159"/>
      <c r="AC480" s="158"/>
      <c r="AD480" s="99"/>
      <c r="AE480" s="99"/>
      <c r="AF480" s="99"/>
      <c r="AG480" s="99"/>
      <c r="AH480" s="99"/>
      <c r="AI480" s="157"/>
      <c r="AJ480" s="99"/>
      <c r="AK480" s="99"/>
      <c r="AL480" s="99"/>
      <c r="AM480" s="99"/>
      <c r="AN480" s="2325"/>
      <c r="AO480" s="99"/>
      <c r="AP480" s="99"/>
      <c r="AQ480" s="99"/>
      <c r="AR480" s="99"/>
      <c r="AS480" s="99"/>
      <c r="AT480" s="99"/>
      <c r="AU480" s="99"/>
      <c r="AV480" s="99"/>
      <c r="AW480" s="157"/>
      <c r="AX480" s="99"/>
      <c r="AY480" s="99"/>
      <c r="AZ480" s="99"/>
      <c r="BA480" s="99"/>
    </row>
    <row r="481" spans="1:53" ht="15.75" customHeight="1" x14ac:dyDescent="0.25">
      <c r="A481" s="99"/>
      <c r="B481" s="100"/>
      <c r="C481" s="99"/>
      <c r="D481" s="99"/>
      <c r="E481" s="99"/>
      <c r="F481" s="99"/>
      <c r="G481" s="99"/>
      <c r="H481" s="99"/>
      <c r="I481" s="99"/>
      <c r="J481" s="2325"/>
      <c r="K481" s="2325"/>
      <c r="L481" s="2325"/>
      <c r="M481" s="2325"/>
      <c r="N481" s="99"/>
      <c r="O481" s="99"/>
      <c r="P481" s="99"/>
      <c r="Q481" s="99"/>
      <c r="R481" s="99"/>
      <c r="S481" s="99"/>
      <c r="T481" s="99"/>
      <c r="U481" s="99"/>
      <c r="V481" s="99"/>
      <c r="W481" s="99"/>
      <c r="X481" s="99"/>
      <c r="Y481" s="99"/>
      <c r="Z481" s="160"/>
      <c r="AA481" s="99"/>
      <c r="AB481" s="159"/>
      <c r="AC481" s="158"/>
      <c r="AD481" s="99"/>
      <c r="AE481" s="99"/>
      <c r="AF481" s="99"/>
      <c r="AG481" s="99"/>
      <c r="AH481" s="99"/>
      <c r="AI481" s="157"/>
      <c r="AJ481" s="99"/>
      <c r="AK481" s="99"/>
      <c r="AL481" s="99"/>
      <c r="AM481" s="99"/>
      <c r="AN481" s="2325"/>
      <c r="AO481" s="99"/>
      <c r="AP481" s="99"/>
      <c r="AQ481" s="99"/>
      <c r="AR481" s="99"/>
      <c r="AS481" s="99"/>
      <c r="AT481" s="99"/>
      <c r="AU481" s="99"/>
      <c r="AV481" s="99"/>
      <c r="AW481" s="157"/>
      <c r="AX481" s="99"/>
      <c r="AY481" s="99"/>
      <c r="AZ481" s="99"/>
      <c r="BA481" s="99"/>
    </row>
    <row r="482" spans="1:53" ht="15.75" customHeight="1" x14ac:dyDescent="0.25">
      <c r="A482" s="99"/>
      <c r="B482" s="100"/>
      <c r="C482" s="99"/>
      <c r="D482" s="99"/>
      <c r="E482" s="99"/>
      <c r="F482" s="99"/>
      <c r="G482" s="99"/>
      <c r="H482" s="99"/>
      <c r="I482" s="99"/>
      <c r="J482" s="2325"/>
      <c r="K482" s="2325"/>
      <c r="L482" s="2325"/>
      <c r="M482" s="2325"/>
      <c r="N482" s="99"/>
      <c r="O482" s="99"/>
      <c r="P482" s="99"/>
      <c r="Q482" s="99"/>
      <c r="R482" s="99"/>
      <c r="S482" s="99"/>
      <c r="T482" s="99"/>
      <c r="U482" s="99"/>
      <c r="V482" s="99"/>
      <c r="W482" s="99"/>
      <c r="X482" s="99"/>
      <c r="Y482" s="99"/>
      <c r="Z482" s="160"/>
      <c r="AA482" s="99"/>
      <c r="AB482" s="159"/>
      <c r="AC482" s="158"/>
      <c r="AD482" s="99"/>
      <c r="AE482" s="99"/>
      <c r="AF482" s="99"/>
      <c r="AG482" s="99"/>
      <c r="AH482" s="99"/>
      <c r="AI482" s="157"/>
      <c r="AJ482" s="99"/>
      <c r="AK482" s="99"/>
      <c r="AL482" s="99"/>
      <c r="AM482" s="99"/>
      <c r="AN482" s="2325"/>
      <c r="AO482" s="99"/>
      <c r="AP482" s="99"/>
      <c r="AQ482" s="99"/>
      <c r="AR482" s="99"/>
      <c r="AS482" s="99"/>
      <c r="AT482" s="99"/>
      <c r="AU482" s="99"/>
      <c r="AV482" s="99"/>
      <c r="AW482" s="157"/>
      <c r="AX482" s="99"/>
      <c r="AY482" s="99"/>
      <c r="AZ482" s="99"/>
      <c r="BA482" s="99"/>
    </row>
    <row r="483" spans="1:53" ht="15.75" customHeight="1" x14ac:dyDescent="0.25">
      <c r="A483" s="99"/>
      <c r="B483" s="100"/>
      <c r="C483" s="99"/>
      <c r="D483" s="99"/>
      <c r="E483" s="99"/>
      <c r="F483" s="99"/>
      <c r="G483" s="99"/>
      <c r="H483" s="99"/>
      <c r="I483" s="99"/>
      <c r="J483" s="2325"/>
      <c r="K483" s="2325"/>
      <c r="L483" s="2325"/>
      <c r="M483" s="2325"/>
      <c r="N483" s="99"/>
      <c r="O483" s="99"/>
      <c r="P483" s="99"/>
      <c r="Q483" s="99"/>
      <c r="R483" s="99"/>
      <c r="S483" s="99"/>
      <c r="T483" s="99"/>
      <c r="U483" s="99"/>
      <c r="V483" s="99"/>
      <c r="W483" s="99"/>
      <c r="X483" s="99"/>
      <c r="Y483" s="99"/>
      <c r="Z483" s="160"/>
      <c r="AA483" s="99"/>
      <c r="AB483" s="159"/>
      <c r="AC483" s="158"/>
      <c r="AD483" s="99"/>
      <c r="AE483" s="99"/>
      <c r="AF483" s="99"/>
      <c r="AG483" s="99"/>
      <c r="AH483" s="99"/>
      <c r="AI483" s="157"/>
      <c r="AJ483" s="99"/>
      <c r="AK483" s="99"/>
      <c r="AL483" s="99"/>
      <c r="AM483" s="99"/>
      <c r="AN483" s="2325"/>
      <c r="AO483" s="99"/>
      <c r="AP483" s="99"/>
      <c r="AQ483" s="99"/>
      <c r="AR483" s="99"/>
      <c r="AS483" s="99"/>
      <c r="AT483" s="99"/>
      <c r="AU483" s="99"/>
      <c r="AV483" s="99"/>
      <c r="AW483" s="157"/>
      <c r="AX483" s="99"/>
      <c r="AY483" s="99"/>
      <c r="AZ483" s="99"/>
      <c r="BA483" s="99"/>
    </row>
    <row r="484" spans="1:53" ht="15.75" customHeight="1" x14ac:dyDescent="0.25">
      <c r="A484" s="99"/>
      <c r="B484" s="100"/>
      <c r="C484" s="99"/>
      <c r="D484" s="99"/>
      <c r="E484" s="99"/>
      <c r="F484" s="99"/>
      <c r="G484" s="99"/>
      <c r="H484" s="99"/>
      <c r="I484" s="99"/>
      <c r="J484" s="2325"/>
      <c r="K484" s="2325"/>
      <c r="L484" s="2325"/>
      <c r="M484" s="2325"/>
      <c r="N484" s="99"/>
      <c r="O484" s="99"/>
      <c r="P484" s="99"/>
      <c r="Q484" s="99"/>
      <c r="R484" s="99"/>
      <c r="S484" s="99"/>
      <c r="T484" s="99"/>
      <c r="U484" s="99"/>
      <c r="V484" s="99"/>
      <c r="W484" s="99"/>
      <c r="X484" s="99"/>
      <c r="Y484" s="99"/>
      <c r="Z484" s="160"/>
      <c r="AA484" s="99"/>
      <c r="AB484" s="159"/>
      <c r="AC484" s="158"/>
      <c r="AD484" s="99"/>
      <c r="AE484" s="99"/>
      <c r="AF484" s="99"/>
      <c r="AG484" s="99"/>
      <c r="AH484" s="99"/>
      <c r="AI484" s="157"/>
      <c r="AJ484" s="99"/>
      <c r="AK484" s="99"/>
      <c r="AL484" s="99"/>
      <c r="AM484" s="99"/>
      <c r="AN484" s="2325"/>
      <c r="AO484" s="99"/>
      <c r="AP484" s="99"/>
      <c r="AQ484" s="99"/>
      <c r="AR484" s="99"/>
      <c r="AS484" s="99"/>
      <c r="AT484" s="99"/>
      <c r="AU484" s="99"/>
      <c r="AV484" s="99"/>
      <c r="AW484" s="157"/>
      <c r="AX484" s="99"/>
      <c r="AY484" s="99"/>
      <c r="AZ484" s="99"/>
      <c r="BA484" s="99"/>
    </row>
    <row r="485" spans="1:53" ht="15.75" customHeight="1" x14ac:dyDescent="0.25">
      <c r="A485" s="99"/>
      <c r="B485" s="100"/>
      <c r="C485" s="99"/>
      <c r="D485" s="99"/>
      <c r="E485" s="99"/>
      <c r="F485" s="99"/>
      <c r="G485" s="99"/>
      <c r="H485" s="99"/>
      <c r="I485" s="99"/>
      <c r="J485" s="2325"/>
      <c r="K485" s="2325"/>
      <c r="L485" s="2325"/>
      <c r="M485" s="2325"/>
      <c r="N485" s="99"/>
      <c r="O485" s="99"/>
      <c r="P485" s="99"/>
      <c r="Q485" s="99"/>
      <c r="R485" s="99"/>
      <c r="S485" s="99"/>
      <c r="T485" s="99"/>
      <c r="U485" s="99"/>
      <c r="V485" s="99"/>
      <c r="W485" s="99"/>
      <c r="X485" s="99"/>
      <c r="Y485" s="99"/>
      <c r="Z485" s="160"/>
      <c r="AA485" s="99"/>
      <c r="AB485" s="159"/>
      <c r="AC485" s="158"/>
      <c r="AD485" s="99"/>
      <c r="AE485" s="99"/>
      <c r="AF485" s="99"/>
      <c r="AG485" s="99"/>
      <c r="AH485" s="99"/>
      <c r="AI485" s="157"/>
      <c r="AJ485" s="99"/>
      <c r="AK485" s="99"/>
      <c r="AL485" s="99"/>
      <c r="AM485" s="99"/>
      <c r="AN485" s="2325"/>
      <c r="AO485" s="99"/>
      <c r="AP485" s="99"/>
      <c r="AQ485" s="99"/>
      <c r="AR485" s="99"/>
      <c r="AS485" s="99"/>
      <c r="AT485" s="99"/>
      <c r="AU485" s="99"/>
      <c r="AV485" s="99"/>
      <c r="AW485" s="157"/>
      <c r="AX485" s="99"/>
      <c r="AY485" s="99"/>
      <c r="AZ485" s="99"/>
      <c r="BA485" s="99"/>
    </row>
    <row r="486" spans="1:53" ht="15.75" customHeight="1" x14ac:dyDescent="0.25">
      <c r="A486" s="99"/>
      <c r="B486" s="100"/>
      <c r="C486" s="99"/>
      <c r="D486" s="99"/>
      <c r="E486" s="99"/>
      <c r="F486" s="99"/>
      <c r="G486" s="99"/>
      <c r="H486" s="99"/>
      <c r="I486" s="99"/>
      <c r="J486" s="2325"/>
      <c r="K486" s="2325"/>
      <c r="L486" s="2325"/>
      <c r="M486" s="2325"/>
      <c r="N486" s="99"/>
      <c r="O486" s="99"/>
      <c r="P486" s="99"/>
      <c r="Q486" s="99"/>
      <c r="R486" s="99"/>
      <c r="S486" s="99"/>
      <c r="T486" s="99"/>
      <c r="U486" s="99"/>
      <c r="V486" s="99"/>
      <c r="W486" s="99"/>
      <c r="X486" s="99"/>
      <c r="Y486" s="99"/>
      <c r="Z486" s="160"/>
      <c r="AA486" s="99"/>
      <c r="AB486" s="159"/>
      <c r="AC486" s="158"/>
      <c r="AD486" s="99"/>
      <c r="AE486" s="99"/>
      <c r="AF486" s="99"/>
      <c r="AG486" s="99"/>
      <c r="AH486" s="99"/>
      <c r="AI486" s="157"/>
      <c r="AJ486" s="99"/>
      <c r="AK486" s="99"/>
      <c r="AL486" s="99"/>
      <c r="AM486" s="99"/>
      <c r="AN486" s="2325"/>
      <c r="AO486" s="99"/>
      <c r="AP486" s="99"/>
      <c r="AQ486" s="99"/>
      <c r="AR486" s="99"/>
      <c r="AS486" s="99"/>
      <c r="AT486" s="99"/>
      <c r="AU486" s="99"/>
      <c r="AV486" s="99"/>
      <c r="AW486" s="157"/>
      <c r="AX486" s="99"/>
      <c r="AY486" s="99"/>
      <c r="AZ486" s="99"/>
      <c r="BA486" s="99"/>
    </row>
    <row r="487" spans="1:53" ht="15.75" customHeight="1" x14ac:dyDescent="0.25">
      <c r="A487" s="99"/>
      <c r="B487" s="100"/>
      <c r="C487" s="99"/>
      <c r="D487" s="99"/>
      <c r="E487" s="99"/>
      <c r="F487" s="99"/>
      <c r="G487" s="99"/>
      <c r="H487" s="99"/>
      <c r="I487" s="99"/>
      <c r="J487" s="2325"/>
      <c r="K487" s="2325"/>
      <c r="L487" s="2325"/>
      <c r="M487" s="2325"/>
      <c r="N487" s="99"/>
      <c r="O487" s="99"/>
      <c r="P487" s="99"/>
      <c r="Q487" s="99"/>
      <c r="R487" s="99"/>
      <c r="S487" s="99"/>
      <c r="T487" s="99"/>
      <c r="U487" s="99"/>
      <c r="V487" s="99"/>
      <c r="W487" s="99"/>
      <c r="X487" s="99"/>
      <c r="Y487" s="99"/>
      <c r="Z487" s="160"/>
      <c r="AA487" s="99"/>
      <c r="AB487" s="159"/>
      <c r="AC487" s="158"/>
      <c r="AD487" s="99"/>
      <c r="AE487" s="99"/>
      <c r="AF487" s="99"/>
      <c r="AG487" s="99"/>
      <c r="AH487" s="99"/>
      <c r="AI487" s="157"/>
      <c r="AJ487" s="99"/>
      <c r="AK487" s="99"/>
      <c r="AL487" s="99"/>
      <c r="AM487" s="99"/>
      <c r="AN487" s="2325"/>
      <c r="AO487" s="99"/>
      <c r="AP487" s="99"/>
      <c r="AQ487" s="99"/>
      <c r="AR487" s="99"/>
      <c r="AS487" s="99"/>
      <c r="AT487" s="99"/>
      <c r="AU487" s="99"/>
      <c r="AV487" s="99"/>
      <c r="AW487" s="157"/>
      <c r="AX487" s="99"/>
      <c r="AY487" s="99"/>
      <c r="AZ487" s="99"/>
      <c r="BA487" s="99"/>
    </row>
    <row r="488" spans="1:53" ht="15.75" customHeight="1" x14ac:dyDescent="0.25">
      <c r="A488" s="99"/>
      <c r="B488" s="100"/>
      <c r="C488" s="99"/>
      <c r="D488" s="99"/>
      <c r="E488" s="99"/>
      <c r="F488" s="99"/>
      <c r="G488" s="99"/>
      <c r="H488" s="99"/>
      <c r="I488" s="99"/>
      <c r="J488" s="2325"/>
      <c r="K488" s="2325"/>
      <c r="L488" s="2325"/>
      <c r="M488" s="2325"/>
      <c r="N488" s="99"/>
      <c r="O488" s="99"/>
      <c r="P488" s="99"/>
      <c r="Q488" s="99"/>
      <c r="R488" s="99"/>
      <c r="S488" s="99"/>
      <c r="T488" s="99"/>
      <c r="U488" s="99"/>
      <c r="V488" s="99"/>
      <c r="W488" s="99"/>
      <c r="X488" s="99"/>
      <c r="Y488" s="99"/>
      <c r="Z488" s="160"/>
      <c r="AA488" s="99"/>
      <c r="AB488" s="159"/>
      <c r="AC488" s="158"/>
      <c r="AD488" s="99"/>
      <c r="AE488" s="99"/>
      <c r="AF488" s="99"/>
      <c r="AG488" s="99"/>
      <c r="AH488" s="99"/>
      <c r="AI488" s="157"/>
      <c r="AJ488" s="99"/>
      <c r="AK488" s="99"/>
      <c r="AL488" s="99"/>
      <c r="AM488" s="99"/>
      <c r="AN488" s="2325"/>
      <c r="AO488" s="99"/>
      <c r="AP488" s="99"/>
      <c r="AQ488" s="99"/>
      <c r="AR488" s="99"/>
      <c r="AS488" s="99"/>
      <c r="AT488" s="99"/>
      <c r="AU488" s="99"/>
      <c r="AV488" s="99"/>
      <c r="AW488" s="157"/>
      <c r="AX488" s="99"/>
      <c r="AY488" s="99"/>
      <c r="AZ488" s="99"/>
      <c r="BA488" s="99"/>
    </row>
    <row r="489" spans="1:53" ht="15.75" customHeight="1" x14ac:dyDescent="0.25">
      <c r="A489" s="99"/>
      <c r="B489" s="100"/>
      <c r="C489" s="99"/>
      <c r="D489" s="99"/>
      <c r="E489" s="99"/>
      <c r="F489" s="99"/>
      <c r="G489" s="99"/>
      <c r="H489" s="99"/>
      <c r="I489" s="99"/>
      <c r="J489" s="2325"/>
      <c r="K489" s="2325"/>
      <c r="L489" s="2325"/>
      <c r="M489" s="2325"/>
      <c r="N489" s="99"/>
      <c r="O489" s="99"/>
      <c r="P489" s="99"/>
      <c r="Q489" s="99"/>
      <c r="R489" s="99"/>
      <c r="S489" s="99"/>
      <c r="T489" s="99"/>
      <c r="U489" s="99"/>
      <c r="V489" s="99"/>
      <c r="W489" s="99"/>
      <c r="X489" s="99"/>
      <c r="Y489" s="99"/>
      <c r="Z489" s="160"/>
      <c r="AA489" s="99"/>
      <c r="AB489" s="159"/>
      <c r="AC489" s="158"/>
      <c r="AD489" s="99"/>
      <c r="AE489" s="99"/>
      <c r="AF489" s="99"/>
      <c r="AG489" s="99"/>
      <c r="AH489" s="99"/>
      <c r="AI489" s="157"/>
      <c r="AJ489" s="99"/>
      <c r="AK489" s="99"/>
      <c r="AL489" s="99"/>
      <c r="AM489" s="99"/>
      <c r="AN489" s="2325"/>
      <c r="AO489" s="99"/>
      <c r="AP489" s="99"/>
      <c r="AQ489" s="99"/>
      <c r="AR489" s="99"/>
      <c r="AS489" s="99"/>
      <c r="AT489" s="99"/>
      <c r="AU489" s="99"/>
      <c r="AV489" s="99"/>
      <c r="AW489" s="157"/>
      <c r="AX489" s="99"/>
      <c r="AY489" s="99"/>
      <c r="AZ489" s="99"/>
      <c r="BA489" s="99"/>
    </row>
    <row r="490" spans="1:53" ht="15.75" customHeight="1" x14ac:dyDescent="0.25">
      <c r="A490" s="99"/>
      <c r="B490" s="100"/>
      <c r="C490" s="99"/>
      <c r="D490" s="99"/>
      <c r="E490" s="99"/>
      <c r="F490" s="99"/>
      <c r="G490" s="99"/>
      <c r="H490" s="99"/>
      <c r="I490" s="99"/>
      <c r="J490" s="2325"/>
      <c r="K490" s="2325"/>
      <c r="L490" s="2325"/>
      <c r="M490" s="2325"/>
      <c r="N490" s="99"/>
      <c r="O490" s="99"/>
      <c r="P490" s="99"/>
      <c r="Q490" s="99"/>
      <c r="R490" s="99"/>
      <c r="S490" s="99"/>
      <c r="T490" s="99"/>
      <c r="U490" s="99"/>
      <c r="V490" s="99"/>
      <c r="W490" s="99"/>
      <c r="X490" s="99"/>
      <c r="Y490" s="99"/>
      <c r="Z490" s="160"/>
      <c r="AA490" s="99"/>
      <c r="AB490" s="159"/>
      <c r="AC490" s="158"/>
      <c r="AD490" s="99"/>
      <c r="AE490" s="99"/>
      <c r="AF490" s="99"/>
      <c r="AG490" s="99"/>
      <c r="AH490" s="99"/>
      <c r="AI490" s="157"/>
      <c r="AJ490" s="99"/>
      <c r="AK490" s="99"/>
      <c r="AL490" s="99"/>
      <c r="AM490" s="99"/>
      <c r="AN490" s="2325"/>
      <c r="AO490" s="99"/>
      <c r="AP490" s="99"/>
      <c r="AQ490" s="99"/>
      <c r="AR490" s="99"/>
      <c r="AS490" s="99"/>
      <c r="AT490" s="99"/>
      <c r="AU490" s="99"/>
      <c r="AV490" s="99"/>
      <c r="AW490" s="157"/>
      <c r="AX490" s="99"/>
      <c r="AY490" s="99"/>
      <c r="AZ490" s="99"/>
      <c r="BA490" s="99"/>
    </row>
    <row r="491" spans="1:53" ht="15.75" customHeight="1" x14ac:dyDescent="0.25">
      <c r="A491" s="99"/>
      <c r="B491" s="100"/>
      <c r="C491" s="99"/>
      <c r="D491" s="99"/>
      <c r="E491" s="99"/>
      <c r="F491" s="99"/>
      <c r="G491" s="99"/>
      <c r="H491" s="99"/>
      <c r="I491" s="99"/>
      <c r="J491" s="2325"/>
      <c r="K491" s="2325"/>
      <c r="L491" s="2325"/>
      <c r="M491" s="2325"/>
      <c r="N491" s="99"/>
      <c r="O491" s="99"/>
      <c r="P491" s="99"/>
      <c r="Q491" s="99"/>
      <c r="R491" s="99"/>
      <c r="S491" s="99"/>
      <c r="T491" s="99"/>
      <c r="U491" s="99"/>
      <c r="V491" s="99"/>
      <c r="W491" s="99"/>
      <c r="X491" s="99"/>
      <c r="Y491" s="99"/>
      <c r="Z491" s="160"/>
      <c r="AA491" s="99"/>
      <c r="AB491" s="159"/>
      <c r="AC491" s="158"/>
      <c r="AD491" s="99"/>
      <c r="AE491" s="99"/>
      <c r="AF491" s="99"/>
      <c r="AG491" s="99"/>
      <c r="AH491" s="99"/>
      <c r="AI491" s="157"/>
      <c r="AJ491" s="99"/>
      <c r="AK491" s="99"/>
      <c r="AL491" s="99"/>
      <c r="AM491" s="99"/>
      <c r="AN491" s="2325"/>
      <c r="AO491" s="99"/>
      <c r="AP491" s="99"/>
      <c r="AQ491" s="99"/>
      <c r="AR491" s="99"/>
      <c r="AS491" s="99"/>
      <c r="AT491" s="99"/>
      <c r="AU491" s="99"/>
      <c r="AV491" s="99"/>
      <c r="AW491" s="157"/>
      <c r="AX491" s="99"/>
      <c r="AY491" s="99"/>
      <c r="AZ491" s="99"/>
      <c r="BA491" s="99"/>
    </row>
    <row r="492" spans="1:53" ht="15.75" customHeight="1" x14ac:dyDescent="0.25">
      <c r="A492" s="99"/>
      <c r="B492" s="100"/>
      <c r="C492" s="99"/>
      <c r="D492" s="99"/>
      <c r="E492" s="99"/>
      <c r="F492" s="99"/>
      <c r="G492" s="99"/>
      <c r="H492" s="99"/>
      <c r="I492" s="99"/>
      <c r="J492" s="2325"/>
      <c r="K492" s="2325"/>
      <c r="L492" s="2325"/>
      <c r="M492" s="2325"/>
      <c r="N492" s="99"/>
      <c r="O492" s="99"/>
      <c r="P492" s="99"/>
      <c r="Q492" s="99"/>
      <c r="R492" s="99"/>
      <c r="S492" s="99"/>
      <c r="T492" s="99"/>
      <c r="U492" s="99"/>
      <c r="V492" s="99"/>
      <c r="W492" s="99"/>
      <c r="X492" s="99"/>
      <c r="Y492" s="99"/>
      <c r="Z492" s="160"/>
      <c r="AA492" s="99"/>
      <c r="AB492" s="159"/>
      <c r="AC492" s="158"/>
      <c r="AD492" s="99"/>
      <c r="AE492" s="99"/>
      <c r="AF492" s="99"/>
      <c r="AG492" s="99"/>
      <c r="AH492" s="99"/>
      <c r="AI492" s="157"/>
      <c r="AJ492" s="99"/>
      <c r="AK492" s="99"/>
      <c r="AL492" s="99"/>
      <c r="AM492" s="99"/>
      <c r="AN492" s="2325"/>
      <c r="AO492" s="99"/>
      <c r="AP492" s="99"/>
      <c r="AQ492" s="99"/>
      <c r="AR492" s="99"/>
      <c r="AS492" s="99"/>
      <c r="AT492" s="99"/>
      <c r="AU492" s="99"/>
      <c r="AV492" s="99"/>
      <c r="AW492" s="157"/>
      <c r="AX492" s="99"/>
      <c r="AY492" s="99"/>
      <c r="AZ492" s="99"/>
      <c r="BA492" s="99"/>
    </row>
    <row r="493" spans="1:53" ht="15.75" customHeight="1" x14ac:dyDescent="0.25">
      <c r="A493" s="99"/>
      <c r="B493" s="100"/>
      <c r="C493" s="99"/>
      <c r="D493" s="99"/>
      <c r="E493" s="99"/>
      <c r="F493" s="99"/>
      <c r="G493" s="99"/>
      <c r="H493" s="99"/>
      <c r="I493" s="99"/>
      <c r="J493" s="2325"/>
      <c r="K493" s="2325"/>
      <c r="L493" s="2325"/>
      <c r="M493" s="2325"/>
      <c r="N493" s="99"/>
      <c r="O493" s="99"/>
      <c r="P493" s="99"/>
      <c r="Q493" s="99"/>
      <c r="R493" s="99"/>
      <c r="S493" s="99"/>
      <c r="T493" s="99"/>
      <c r="U493" s="99"/>
      <c r="V493" s="99"/>
      <c r="W493" s="99"/>
      <c r="X493" s="99"/>
      <c r="Y493" s="99"/>
      <c r="Z493" s="160"/>
      <c r="AA493" s="99"/>
      <c r="AB493" s="159"/>
      <c r="AC493" s="158"/>
      <c r="AD493" s="99"/>
      <c r="AE493" s="99"/>
      <c r="AF493" s="99"/>
      <c r="AG493" s="99"/>
      <c r="AH493" s="99"/>
      <c r="AI493" s="157"/>
      <c r="AJ493" s="99"/>
      <c r="AK493" s="99"/>
      <c r="AL493" s="99"/>
      <c r="AM493" s="99"/>
      <c r="AN493" s="2325"/>
      <c r="AO493" s="99"/>
      <c r="AP493" s="99"/>
      <c r="AQ493" s="99"/>
      <c r="AR493" s="99"/>
      <c r="AS493" s="99"/>
      <c r="AT493" s="99"/>
      <c r="AU493" s="99"/>
      <c r="AV493" s="99"/>
      <c r="AW493" s="157"/>
      <c r="AX493" s="99"/>
      <c r="AY493" s="99"/>
      <c r="AZ493" s="99"/>
      <c r="BA493" s="99"/>
    </row>
    <row r="494" spans="1:53" ht="15.75" customHeight="1" x14ac:dyDescent="0.25">
      <c r="A494" s="99"/>
      <c r="B494" s="100"/>
      <c r="C494" s="99"/>
      <c r="D494" s="99"/>
      <c r="E494" s="99"/>
      <c r="F494" s="99"/>
      <c r="G494" s="99"/>
      <c r="H494" s="99"/>
      <c r="I494" s="99"/>
      <c r="J494" s="2325"/>
      <c r="K494" s="2325"/>
      <c r="L494" s="2325"/>
      <c r="M494" s="2325"/>
      <c r="N494" s="99"/>
      <c r="O494" s="99"/>
      <c r="P494" s="99"/>
      <c r="Q494" s="99"/>
      <c r="R494" s="99"/>
      <c r="S494" s="99"/>
      <c r="T494" s="99"/>
      <c r="U494" s="99"/>
      <c r="V494" s="99"/>
      <c r="W494" s="99"/>
      <c r="X494" s="99"/>
      <c r="Y494" s="99"/>
      <c r="Z494" s="160"/>
      <c r="AA494" s="99"/>
      <c r="AB494" s="159"/>
      <c r="AC494" s="158"/>
      <c r="AD494" s="99"/>
      <c r="AE494" s="99"/>
      <c r="AF494" s="99"/>
      <c r="AG494" s="99"/>
      <c r="AH494" s="99"/>
      <c r="AI494" s="157"/>
      <c r="AJ494" s="99"/>
      <c r="AK494" s="99"/>
      <c r="AL494" s="99"/>
      <c r="AM494" s="99"/>
      <c r="AN494" s="2325"/>
      <c r="AO494" s="99"/>
      <c r="AP494" s="99"/>
      <c r="AQ494" s="99"/>
      <c r="AR494" s="99"/>
      <c r="AS494" s="99"/>
      <c r="AT494" s="99"/>
      <c r="AU494" s="99"/>
      <c r="AV494" s="99"/>
      <c r="AW494" s="157"/>
      <c r="AX494" s="99"/>
      <c r="AY494" s="99"/>
      <c r="AZ494" s="99"/>
      <c r="BA494" s="99"/>
    </row>
    <row r="495" spans="1:53" ht="15.75" customHeight="1" x14ac:dyDescent="0.25">
      <c r="A495" s="99"/>
      <c r="B495" s="100"/>
      <c r="C495" s="99"/>
      <c r="D495" s="99"/>
      <c r="E495" s="99"/>
      <c r="F495" s="99"/>
      <c r="G495" s="99"/>
      <c r="H495" s="99"/>
      <c r="I495" s="99"/>
      <c r="J495" s="2325"/>
      <c r="K495" s="2325"/>
      <c r="L495" s="2325"/>
      <c r="M495" s="2325"/>
      <c r="N495" s="99"/>
      <c r="O495" s="99"/>
      <c r="P495" s="99"/>
      <c r="Q495" s="99"/>
      <c r="R495" s="99"/>
      <c r="S495" s="99"/>
      <c r="T495" s="99"/>
      <c r="U495" s="99"/>
      <c r="V495" s="99"/>
      <c r="W495" s="99"/>
      <c r="X495" s="99"/>
      <c r="Y495" s="99"/>
      <c r="Z495" s="160"/>
      <c r="AA495" s="99"/>
      <c r="AB495" s="159"/>
      <c r="AC495" s="158"/>
      <c r="AD495" s="99"/>
      <c r="AE495" s="99"/>
      <c r="AF495" s="99"/>
      <c r="AG495" s="99"/>
      <c r="AH495" s="99"/>
      <c r="AI495" s="157"/>
      <c r="AJ495" s="99"/>
      <c r="AK495" s="99"/>
      <c r="AL495" s="99"/>
      <c r="AM495" s="99"/>
      <c r="AN495" s="2325"/>
      <c r="AO495" s="99"/>
      <c r="AP495" s="99"/>
      <c r="AQ495" s="99"/>
      <c r="AR495" s="99"/>
      <c r="AS495" s="99"/>
      <c r="AT495" s="99"/>
      <c r="AU495" s="99"/>
      <c r="AV495" s="99"/>
      <c r="AW495" s="157"/>
      <c r="AX495" s="99"/>
      <c r="AY495" s="99"/>
      <c r="AZ495" s="99"/>
      <c r="BA495" s="99"/>
    </row>
    <row r="496" spans="1:53" ht="15.75" customHeight="1" x14ac:dyDescent="0.25">
      <c r="A496" s="99"/>
      <c r="B496" s="100"/>
      <c r="C496" s="99"/>
      <c r="D496" s="99"/>
      <c r="E496" s="99"/>
      <c r="F496" s="99"/>
      <c r="G496" s="99"/>
      <c r="H496" s="99"/>
      <c r="I496" s="99"/>
      <c r="J496" s="2325"/>
      <c r="K496" s="2325"/>
      <c r="L496" s="2325"/>
      <c r="M496" s="2325"/>
      <c r="N496" s="99"/>
      <c r="O496" s="99"/>
      <c r="P496" s="99"/>
      <c r="Q496" s="99"/>
      <c r="R496" s="99"/>
      <c r="S496" s="99"/>
      <c r="T496" s="99"/>
      <c r="U496" s="99"/>
      <c r="V496" s="99"/>
      <c r="W496" s="99"/>
      <c r="X496" s="99"/>
      <c r="Y496" s="99"/>
      <c r="Z496" s="160"/>
      <c r="AA496" s="99"/>
      <c r="AB496" s="159"/>
      <c r="AC496" s="158"/>
      <c r="AD496" s="99"/>
      <c r="AE496" s="99"/>
      <c r="AF496" s="99"/>
      <c r="AG496" s="99"/>
      <c r="AH496" s="99"/>
      <c r="AI496" s="157"/>
      <c r="AJ496" s="99"/>
      <c r="AK496" s="99"/>
      <c r="AL496" s="99"/>
      <c r="AM496" s="99"/>
      <c r="AN496" s="2325"/>
      <c r="AO496" s="99"/>
      <c r="AP496" s="99"/>
      <c r="AQ496" s="99"/>
      <c r="AR496" s="99"/>
      <c r="AS496" s="99"/>
      <c r="AT496" s="99"/>
      <c r="AU496" s="99"/>
      <c r="AV496" s="99"/>
      <c r="AW496" s="157"/>
      <c r="AX496" s="99"/>
      <c r="AY496" s="99"/>
      <c r="AZ496" s="99"/>
      <c r="BA496" s="99"/>
    </row>
    <row r="497" spans="1:53" ht="15.75" customHeight="1" x14ac:dyDescent="0.25">
      <c r="A497" s="99"/>
      <c r="B497" s="100"/>
      <c r="C497" s="99"/>
      <c r="D497" s="99"/>
      <c r="E497" s="99"/>
      <c r="F497" s="99"/>
      <c r="G497" s="99"/>
      <c r="H497" s="99"/>
      <c r="I497" s="99"/>
      <c r="J497" s="2325"/>
      <c r="K497" s="2325"/>
      <c r="L497" s="2325"/>
      <c r="M497" s="2325"/>
      <c r="N497" s="99"/>
      <c r="O497" s="99"/>
      <c r="P497" s="99"/>
      <c r="Q497" s="99"/>
      <c r="R497" s="99"/>
      <c r="S497" s="99"/>
      <c r="T497" s="99"/>
      <c r="U497" s="99"/>
      <c r="V497" s="99"/>
      <c r="W497" s="99"/>
      <c r="X497" s="99"/>
      <c r="Y497" s="99"/>
      <c r="Z497" s="160"/>
      <c r="AA497" s="99"/>
      <c r="AB497" s="159"/>
      <c r="AC497" s="158"/>
      <c r="AD497" s="99"/>
      <c r="AE497" s="99"/>
      <c r="AF497" s="99"/>
      <c r="AG497" s="99"/>
      <c r="AH497" s="99"/>
      <c r="AI497" s="157"/>
      <c r="AJ497" s="99"/>
      <c r="AK497" s="99"/>
      <c r="AL497" s="99"/>
      <c r="AM497" s="99"/>
      <c r="AN497" s="2325"/>
      <c r="AO497" s="99"/>
      <c r="AP497" s="99"/>
      <c r="AQ497" s="99"/>
      <c r="AR497" s="99"/>
      <c r="AS497" s="99"/>
      <c r="AT497" s="99"/>
      <c r="AU497" s="99"/>
      <c r="AV497" s="99"/>
      <c r="AW497" s="157"/>
      <c r="AX497" s="99"/>
      <c r="AY497" s="99"/>
      <c r="AZ497" s="99"/>
      <c r="BA497" s="99"/>
    </row>
    <row r="498" spans="1:53" ht="15.75" customHeight="1" x14ac:dyDescent="0.25">
      <c r="A498" s="99"/>
      <c r="B498" s="100"/>
      <c r="C498" s="99"/>
      <c r="D498" s="99"/>
      <c r="E498" s="99"/>
      <c r="F498" s="99"/>
      <c r="G498" s="99"/>
      <c r="H498" s="99"/>
      <c r="I498" s="99"/>
      <c r="J498" s="2325"/>
      <c r="K498" s="2325"/>
      <c r="L498" s="2325"/>
      <c r="M498" s="2325"/>
      <c r="N498" s="99"/>
      <c r="O498" s="99"/>
      <c r="P498" s="99"/>
      <c r="Q498" s="99"/>
      <c r="R498" s="99"/>
      <c r="S498" s="99"/>
      <c r="T498" s="99"/>
      <c r="U498" s="99"/>
      <c r="V498" s="99"/>
      <c r="W498" s="99"/>
      <c r="X498" s="99"/>
      <c r="Y498" s="99"/>
      <c r="Z498" s="160"/>
      <c r="AA498" s="99"/>
      <c r="AB498" s="159"/>
      <c r="AC498" s="158"/>
      <c r="AD498" s="99"/>
      <c r="AE498" s="99"/>
      <c r="AF498" s="99"/>
      <c r="AG498" s="99"/>
      <c r="AH498" s="99"/>
      <c r="AI498" s="157"/>
      <c r="AJ498" s="99"/>
      <c r="AK498" s="99"/>
      <c r="AL498" s="99"/>
      <c r="AM498" s="99"/>
      <c r="AN498" s="2325"/>
      <c r="AO498" s="99"/>
      <c r="AP498" s="99"/>
      <c r="AQ498" s="99"/>
      <c r="AR498" s="99"/>
      <c r="AS498" s="99"/>
      <c r="AT498" s="99"/>
      <c r="AU498" s="99"/>
      <c r="AV498" s="99"/>
      <c r="AW498" s="157"/>
      <c r="AX498" s="99"/>
      <c r="AY498" s="99"/>
      <c r="AZ498" s="99"/>
      <c r="BA498" s="99"/>
    </row>
    <row r="499" spans="1:53" ht="15.75" customHeight="1" x14ac:dyDescent="0.25">
      <c r="A499" s="99"/>
      <c r="B499" s="100"/>
      <c r="C499" s="99"/>
      <c r="D499" s="99"/>
      <c r="E499" s="99"/>
      <c r="F499" s="99"/>
      <c r="G499" s="99"/>
      <c r="H499" s="99"/>
      <c r="I499" s="99"/>
      <c r="J499" s="2325"/>
      <c r="K499" s="2325"/>
      <c r="L499" s="2325"/>
      <c r="M499" s="2325"/>
      <c r="N499" s="99"/>
      <c r="O499" s="99"/>
      <c r="P499" s="99"/>
      <c r="Q499" s="99"/>
      <c r="R499" s="99"/>
      <c r="S499" s="99"/>
      <c r="T499" s="99"/>
      <c r="U499" s="99"/>
      <c r="V499" s="99"/>
      <c r="W499" s="99"/>
      <c r="X499" s="99"/>
      <c r="Y499" s="99"/>
      <c r="Z499" s="160"/>
      <c r="AA499" s="99"/>
      <c r="AB499" s="159"/>
      <c r="AC499" s="158"/>
      <c r="AD499" s="99"/>
      <c r="AE499" s="99"/>
      <c r="AF499" s="99"/>
      <c r="AG499" s="99"/>
      <c r="AH499" s="99"/>
      <c r="AI499" s="157"/>
      <c r="AJ499" s="99"/>
      <c r="AK499" s="99"/>
      <c r="AL499" s="99"/>
      <c r="AM499" s="99"/>
      <c r="AN499" s="2325"/>
      <c r="AO499" s="99"/>
      <c r="AP499" s="99"/>
      <c r="AQ499" s="99"/>
      <c r="AR499" s="99"/>
      <c r="AS499" s="99"/>
      <c r="AT499" s="99"/>
      <c r="AU499" s="99"/>
      <c r="AV499" s="99"/>
      <c r="AW499" s="157"/>
      <c r="AX499" s="99"/>
      <c r="AY499" s="99"/>
      <c r="AZ499" s="99"/>
      <c r="BA499" s="99"/>
    </row>
    <row r="500" spans="1:53" ht="15.75" customHeight="1" x14ac:dyDescent="0.25">
      <c r="A500" s="99"/>
      <c r="B500" s="100"/>
      <c r="C500" s="99"/>
      <c r="D500" s="99"/>
      <c r="E500" s="99"/>
      <c r="F500" s="99"/>
      <c r="G500" s="99"/>
      <c r="H500" s="99"/>
      <c r="I500" s="99"/>
      <c r="J500" s="2325"/>
      <c r="K500" s="2325"/>
      <c r="L500" s="2325"/>
      <c r="M500" s="2325"/>
      <c r="N500" s="99"/>
      <c r="O500" s="99"/>
      <c r="P500" s="99"/>
      <c r="Q500" s="99"/>
      <c r="R500" s="99"/>
      <c r="S500" s="99"/>
      <c r="T500" s="99"/>
      <c r="U500" s="99"/>
      <c r="V500" s="99"/>
      <c r="W500" s="99"/>
      <c r="X500" s="99"/>
      <c r="Y500" s="99"/>
      <c r="Z500" s="160"/>
      <c r="AA500" s="99"/>
      <c r="AB500" s="159"/>
      <c r="AC500" s="158"/>
      <c r="AD500" s="99"/>
      <c r="AE500" s="99"/>
      <c r="AF500" s="99"/>
      <c r="AG500" s="99"/>
      <c r="AH500" s="99"/>
      <c r="AI500" s="157"/>
      <c r="AJ500" s="99"/>
      <c r="AK500" s="99"/>
      <c r="AL500" s="99"/>
      <c r="AM500" s="99"/>
      <c r="AN500" s="2325"/>
      <c r="AO500" s="99"/>
      <c r="AP500" s="99"/>
      <c r="AQ500" s="99"/>
      <c r="AR500" s="99"/>
      <c r="AS500" s="99"/>
      <c r="AT500" s="99"/>
      <c r="AU500" s="99"/>
      <c r="AV500" s="99"/>
      <c r="AW500" s="157"/>
      <c r="AX500" s="99"/>
      <c r="AY500" s="99"/>
      <c r="AZ500" s="99"/>
      <c r="BA500" s="99"/>
    </row>
    <row r="501" spans="1:53" ht="15.75" customHeight="1" x14ac:dyDescent="0.25">
      <c r="A501" s="99"/>
      <c r="B501" s="100"/>
      <c r="C501" s="99"/>
      <c r="D501" s="99"/>
      <c r="E501" s="99"/>
      <c r="F501" s="99"/>
      <c r="G501" s="99"/>
      <c r="H501" s="99"/>
      <c r="I501" s="99"/>
      <c r="J501" s="2325"/>
      <c r="K501" s="2325"/>
      <c r="L501" s="2325"/>
      <c r="M501" s="2325"/>
      <c r="N501" s="99"/>
      <c r="O501" s="99"/>
      <c r="P501" s="99"/>
      <c r="Q501" s="99"/>
      <c r="R501" s="99"/>
      <c r="S501" s="99"/>
      <c r="T501" s="99"/>
      <c r="U501" s="99"/>
      <c r="V501" s="99"/>
      <c r="W501" s="99"/>
      <c r="X501" s="99"/>
      <c r="Y501" s="99"/>
      <c r="Z501" s="160"/>
      <c r="AA501" s="99"/>
      <c r="AB501" s="159"/>
      <c r="AC501" s="158"/>
      <c r="AD501" s="99"/>
      <c r="AE501" s="99"/>
      <c r="AF501" s="99"/>
      <c r="AG501" s="99"/>
      <c r="AH501" s="99"/>
      <c r="AI501" s="157"/>
      <c r="AJ501" s="99"/>
      <c r="AK501" s="99"/>
      <c r="AL501" s="99"/>
      <c r="AM501" s="99"/>
      <c r="AN501" s="2325"/>
      <c r="AO501" s="99"/>
      <c r="AP501" s="99"/>
      <c r="AQ501" s="99"/>
      <c r="AR501" s="99"/>
      <c r="AS501" s="99"/>
      <c r="AT501" s="99"/>
      <c r="AU501" s="99"/>
      <c r="AV501" s="99"/>
      <c r="AW501" s="157"/>
      <c r="AX501" s="99"/>
      <c r="AY501" s="99"/>
      <c r="AZ501" s="99"/>
      <c r="BA501" s="99"/>
    </row>
    <row r="502" spans="1:53" ht="15.75" customHeight="1" x14ac:dyDescent="0.25">
      <c r="A502" s="99"/>
      <c r="B502" s="100"/>
      <c r="C502" s="99"/>
      <c r="D502" s="99"/>
      <c r="E502" s="99"/>
      <c r="F502" s="99"/>
      <c r="G502" s="99"/>
      <c r="H502" s="99"/>
      <c r="I502" s="99"/>
      <c r="J502" s="2325"/>
      <c r="K502" s="2325"/>
      <c r="L502" s="2325"/>
      <c r="M502" s="2325"/>
      <c r="N502" s="99"/>
      <c r="O502" s="99"/>
      <c r="P502" s="99"/>
      <c r="Q502" s="99"/>
      <c r="R502" s="99"/>
      <c r="S502" s="99"/>
      <c r="T502" s="99"/>
      <c r="U502" s="99"/>
      <c r="V502" s="99"/>
      <c r="W502" s="99"/>
      <c r="X502" s="99"/>
      <c r="Y502" s="99"/>
      <c r="Z502" s="160"/>
      <c r="AA502" s="99"/>
      <c r="AB502" s="159"/>
      <c r="AC502" s="158"/>
      <c r="AD502" s="99"/>
      <c r="AE502" s="99"/>
      <c r="AF502" s="99"/>
      <c r="AG502" s="99"/>
      <c r="AH502" s="99"/>
      <c r="AI502" s="157"/>
      <c r="AJ502" s="99"/>
      <c r="AK502" s="99"/>
      <c r="AL502" s="99"/>
      <c r="AM502" s="99"/>
      <c r="AN502" s="2325"/>
      <c r="AO502" s="99"/>
      <c r="AP502" s="99"/>
      <c r="AQ502" s="99"/>
      <c r="AR502" s="99"/>
      <c r="AS502" s="99"/>
      <c r="AT502" s="99"/>
      <c r="AU502" s="99"/>
      <c r="AV502" s="99"/>
      <c r="AW502" s="157"/>
      <c r="AX502" s="99"/>
      <c r="AY502" s="99"/>
      <c r="AZ502" s="99"/>
      <c r="BA502" s="99"/>
    </row>
    <row r="503" spans="1:53" ht="15.75" customHeight="1" x14ac:dyDescent="0.25">
      <c r="A503" s="99"/>
      <c r="B503" s="100"/>
      <c r="C503" s="99"/>
      <c r="D503" s="99"/>
      <c r="E503" s="99"/>
      <c r="F503" s="99"/>
      <c r="G503" s="99"/>
      <c r="H503" s="99"/>
      <c r="I503" s="99"/>
      <c r="J503" s="2325"/>
      <c r="K503" s="2325"/>
      <c r="L503" s="2325"/>
      <c r="M503" s="2325"/>
      <c r="N503" s="99"/>
      <c r="O503" s="99"/>
      <c r="P503" s="99"/>
      <c r="Q503" s="99"/>
      <c r="R503" s="99"/>
      <c r="S503" s="99"/>
      <c r="T503" s="99"/>
      <c r="U503" s="99"/>
      <c r="V503" s="99"/>
      <c r="W503" s="99"/>
      <c r="X503" s="99"/>
      <c r="Y503" s="99"/>
      <c r="Z503" s="160"/>
      <c r="AA503" s="99"/>
      <c r="AB503" s="159"/>
      <c r="AC503" s="158"/>
      <c r="AD503" s="99"/>
      <c r="AE503" s="99"/>
      <c r="AF503" s="99"/>
      <c r="AG503" s="99"/>
      <c r="AH503" s="99"/>
      <c r="AI503" s="157"/>
      <c r="AJ503" s="99"/>
      <c r="AK503" s="99"/>
      <c r="AL503" s="99"/>
      <c r="AM503" s="99"/>
      <c r="AN503" s="2325"/>
      <c r="AO503" s="99"/>
      <c r="AP503" s="99"/>
      <c r="AQ503" s="99"/>
      <c r="AR503" s="99"/>
      <c r="AS503" s="99"/>
      <c r="AT503" s="99"/>
      <c r="AU503" s="99"/>
      <c r="AV503" s="99"/>
      <c r="AW503" s="157"/>
      <c r="AX503" s="99"/>
      <c r="AY503" s="99"/>
      <c r="AZ503" s="99"/>
      <c r="BA503" s="99"/>
    </row>
    <row r="504" spans="1:53" ht="15.75" customHeight="1" x14ac:dyDescent="0.25">
      <c r="A504" s="99"/>
      <c r="B504" s="100"/>
      <c r="C504" s="99"/>
      <c r="D504" s="99"/>
      <c r="E504" s="99"/>
      <c r="F504" s="99"/>
      <c r="G504" s="99"/>
      <c r="H504" s="99"/>
      <c r="I504" s="99"/>
      <c r="J504" s="2325"/>
      <c r="K504" s="2325"/>
      <c r="L504" s="2325"/>
      <c r="M504" s="2325"/>
      <c r="N504" s="99"/>
      <c r="O504" s="99"/>
      <c r="P504" s="99"/>
      <c r="Q504" s="99"/>
      <c r="R504" s="99"/>
      <c r="S504" s="99"/>
      <c r="T504" s="99"/>
      <c r="U504" s="99"/>
      <c r="V504" s="99"/>
      <c r="W504" s="99"/>
      <c r="X504" s="99"/>
      <c r="Y504" s="99"/>
      <c r="Z504" s="160"/>
      <c r="AA504" s="99"/>
      <c r="AB504" s="159"/>
      <c r="AC504" s="158"/>
      <c r="AD504" s="99"/>
      <c r="AE504" s="99"/>
      <c r="AF504" s="99"/>
      <c r="AG504" s="99"/>
      <c r="AH504" s="99"/>
      <c r="AI504" s="157"/>
      <c r="AJ504" s="99"/>
      <c r="AK504" s="99"/>
      <c r="AL504" s="99"/>
      <c r="AM504" s="99"/>
      <c r="AN504" s="2325"/>
      <c r="AO504" s="99"/>
      <c r="AP504" s="99"/>
      <c r="AQ504" s="99"/>
      <c r="AR504" s="99"/>
      <c r="AS504" s="99"/>
      <c r="AT504" s="99"/>
      <c r="AU504" s="99"/>
      <c r="AV504" s="99"/>
      <c r="AW504" s="157"/>
      <c r="AX504" s="99"/>
      <c r="AY504" s="99"/>
      <c r="AZ504" s="99"/>
      <c r="BA504" s="99"/>
    </row>
    <row r="505" spans="1:53" ht="15.75" customHeight="1" x14ac:dyDescent="0.25">
      <c r="A505" s="99"/>
      <c r="B505" s="100"/>
      <c r="C505" s="99"/>
      <c r="D505" s="99"/>
      <c r="E505" s="99"/>
      <c r="F505" s="99"/>
      <c r="G505" s="99"/>
      <c r="H505" s="99"/>
      <c r="I505" s="99"/>
      <c r="J505" s="2325"/>
      <c r="K505" s="2325"/>
      <c r="L505" s="2325"/>
      <c r="M505" s="2325"/>
      <c r="N505" s="99"/>
      <c r="O505" s="99"/>
      <c r="P505" s="99"/>
      <c r="Q505" s="99"/>
      <c r="R505" s="99"/>
      <c r="S505" s="99"/>
      <c r="T505" s="99"/>
      <c r="U505" s="99"/>
      <c r="V505" s="99"/>
      <c r="W505" s="99"/>
      <c r="X505" s="99"/>
      <c r="Y505" s="99"/>
      <c r="Z505" s="160"/>
      <c r="AA505" s="99"/>
      <c r="AB505" s="159"/>
      <c r="AC505" s="158"/>
      <c r="AD505" s="99"/>
      <c r="AE505" s="99"/>
      <c r="AF505" s="99"/>
      <c r="AG505" s="99"/>
      <c r="AH505" s="99"/>
      <c r="AI505" s="157"/>
      <c r="AJ505" s="99"/>
      <c r="AK505" s="99"/>
      <c r="AL505" s="99"/>
      <c r="AM505" s="99"/>
      <c r="AN505" s="2325"/>
      <c r="AO505" s="99"/>
      <c r="AP505" s="99"/>
      <c r="AQ505" s="99"/>
      <c r="AR505" s="99"/>
      <c r="AS505" s="99"/>
      <c r="AT505" s="99"/>
      <c r="AU505" s="99"/>
      <c r="AV505" s="99"/>
      <c r="AW505" s="157"/>
      <c r="AX505" s="99"/>
      <c r="AY505" s="99"/>
      <c r="AZ505" s="99"/>
      <c r="BA505" s="99"/>
    </row>
    <row r="506" spans="1:53" ht="15.75" customHeight="1" x14ac:dyDescent="0.25">
      <c r="A506" s="99"/>
      <c r="B506" s="100"/>
      <c r="C506" s="99"/>
      <c r="D506" s="99"/>
      <c r="E506" s="99"/>
      <c r="F506" s="99"/>
      <c r="G506" s="99"/>
      <c r="H506" s="99"/>
      <c r="I506" s="99"/>
      <c r="J506" s="2325"/>
      <c r="K506" s="2325"/>
      <c r="L506" s="2325"/>
      <c r="M506" s="2325"/>
      <c r="N506" s="99"/>
      <c r="O506" s="99"/>
      <c r="P506" s="99"/>
      <c r="Q506" s="99"/>
      <c r="R506" s="99"/>
      <c r="S506" s="99"/>
      <c r="T506" s="99"/>
      <c r="U506" s="99"/>
      <c r="V506" s="99"/>
      <c r="W506" s="99"/>
      <c r="X506" s="99"/>
      <c r="Y506" s="99"/>
      <c r="Z506" s="160"/>
      <c r="AA506" s="99"/>
      <c r="AB506" s="159"/>
      <c r="AC506" s="158"/>
      <c r="AD506" s="99"/>
      <c r="AE506" s="99"/>
      <c r="AF506" s="99"/>
      <c r="AG506" s="99"/>
      <c r="AH506" s="99"/>
      <c r="AI506" s="157"/>
      <c r="AJ506" s="99"/>
      <c r="AK506" s="99"/>
      <c r="AL506" s="99"/>
      <c r="AM506" s="99"/>
      <c r="AN506" s="2325"/>
      <c r="AO506" s="99"/>
      <c r="AP506" s="99"/>
      <c r="AQ506" s="99"/>
      <c r="AR506" s="99"/>
      <c r="AS506" s="99"/>
      <c r="AT506" s="99"/>
      <c r="AU506" s="99"/>
      <c r="AV506" s="99"/>
      <c r="AW506" s="157"/>
      <c r="AX506" s="99"/>
      <c r="AY506" s="99"/>
      <c r="AZ506" s="99"/>
      <c r="BA506" s="99"/>
    </row>
    <row r="507" spans="1:53" ht="15.75" customHeight="1" x14ac:dyDescent="0.25">
      <c r="A507" s="99"/>
      <c r="B507" s="100"/>
      <c r="C507" s="99"/>
      <c r="D507" s="99"/>
      <c r="E507" s="99"/>
      <c r="F507" s="99"/>
      <c r="G507" s="99"/>
      <c r="H507" s="99"/>
      <c r="I507" s="99"/>
      <c r="J507" s="2325"/>
      <c r="K507" s="2325"/>
      <c r="L507" s="2325"/>
      <c r="M507" s="2325"/>
      <c r="N507" s="99"/>
      <c r="O507" s="99"/>
      <c r="P507" s="99"/>
      <c r="Q507" s="99"/>
      <c r="R507" s="99"/>
      <c r="S507" s="99"/>
      <c r="T507" s="99"/>
      <c r="U507" s="99"/>
      <c r="V507" s="99"/>
      <c r="W507" s="99"/>
      <c r="X507" s="99"/>
      <c r="Y507" s="99"/>
      <c r="Z507" s="160"/>
      <c r="AA507" s="99"/>
      <c r="AB507" s="159"/>
      <c r="AC507" s="158"/>
      <c r="AD507" s="99"/>
      <c r="AE507" s="99"/>
      <c r="AF507" s="99"/>
      <c r="AG507" s="99"/>
      <c r="AH507" s="99"/>
      <c r="AI507" s="157"/>
      <c r="AJ507" s="99"/>
      <c r="AK507" s="99"/>
      <c r="AL507" s="99"/>
      <c r="AM507" s="99"/>
      <c r="AN507" s="2325"/>
      <c r="AO507" s="99"/>
      <c r="AP507" s="99"/>
      <c r="AQ507" s="99"/>
      <c r="AR507" s="99"/>
      <c r="AS507" s="99"/>
      <c r="AT507" s="99"/>
      <c r="AU507" s="99"/>
      <c r="AV507" s="99"/>
      <c r="AW507" s="157"/>
      <c r="AX507" s="99"/>
      <c r="AY507" s="99"/>
      <c r="AZ507" s="99"/>
      <c r="BA507" s="99"/>
    </row>
    <row r="508" spans="1:53" ht="15.75" customHeight="1" x14ac:dyDescent="0.25">
      <c r="A508" s="99"/>
      <c r="B508" s="100"/>
      <c r="C508" s="99"/>
      <c r="D508" s="99"/>
      <c r="E508" s="99"/>
      <c r="F508" s="99"/>
      <c r="G508" s="99"/>
      <c r="H508" s="99"/>
      <c r="I508" s="99"/>
      <c r="J508" s="2325"/>
      <c r="K508" s="2325"/>
      <c r="L508" s="2325"/>
      <c r="M508" s="2325"/>
      <c r="N508" s="99"/>
      <c r="O508" s="99"/>
      <c r="P508" s="99"/>
      <c r="Q508" s="99"/>
      <c r="R508" s="99"/>
      <c r="S508" s="99"/>
      <c r="T508" s="99"/>
      <c r="U508" s="99"/>
      <c r="V508" s="99"/>
      <c r="W508" s="99"/>
      <c r="X508" s="99"/>
      <c r="Y508" s="99"/>
      <c r="Z508" s="160"/>
      <c r="AA508" s="99"/>
      <c r="AB508" s="159"/>
      <c r="AC508" s="158"/>
      <c r="AD508" s="99"/>
      <c r="AE508" s="99"/>
      <c r="AF508" s="99"/>
      <c r="AG508" s="99"/>
      <c r="AH508" s="99"/>
      <c r="AI508" s="157"/>
      <c r="AJ508" s="99"/>
      <c r="AK508" s="99"/>
      <c r="AL508" s="99"/>
      <c r="AM508" s="99"/>
      <c r="AN508" s="2325"/>
      <c r="AO508" s="99"/>
      <c r="AP508" s="99"/>
      <c r="AQ508" s="99"/>
      <c r="AR508" s="99"/>
      <c r="AS508" s="99"/>
      <c r="AT508" s="99"/>
      <c r="AU508" s="99"/>
      <c r="AV508" s="99"/>
      <c r="AW508" s="157"/>
      <c r="AX508" s="99"/>
      <c r="AY508" s="99"/>
      <c r="AZ508" s="99"/>
      <c r="BA508" s="99"/>
    </row>
    <row r="509" spans="1:53" ht="15.75" customHeight="1" x14ac:dyDescent="0.25">
      <c r="A509" s="99"/>
      <c r="B509" s="100"/>
      <c r="C509" s="99"/>
      <c r="D509" s="99"/>
      <c r="E509" s="99"/>
      <c r="F509" s="99"/>
      <c r="G509" s="99"/>
      <c r="H509" s="99"/>
      <c r="I509" s="99"/>
      <c r="J509" s="2325"/>
      <c r="K509" s="2325"/>
      <c r="L509" s="2325"/>
      <c r="M509" s="2325"/>
      <c r="N509" s="99"/>
      <c r="O509" s="99"/>
      <c r="P509" s="99"/>
      <c r="Q509" s="99"/>
      <c r="R509" s="99"/>
      <c r="S509" s="99"/>
      <c r="T509" s="99"/>
      <c r="U509" s="99"/>
      <c r="V509" s="99"/>
      <c r="W509" s="99"/>
      <c r="X509" s="99"/>
      <c r="Y509" s="99"/>
      <c r="Z509" s="160"/>
      <c r="AA509" s="99"/>
      <c r="AB509" s="159"/>
      <c r="AC509" s="158"/>
      <c r="AD509" s="99"/>
      <c r="AE509" s="99"/>
      <c r="AF509" s="99"/>
      <c r="AG509" s="99"/>
      <c r="AH509" s="99"/>
      <c r="AI509" s="157"/>
      <c r="AJ509" s="99"/>
      <c r="AK509" s="99"/>
      <c r="AL509" s="99"/>
      <c r="AM509" s="99"/>
      <c r="AN509" s="2325"/>
      <c r="AO509" s="99"/>
      <c r="AP509" s="99"/>
      <c r="AQ509" s="99"/>
      <c r="AR509" s="99"/>
      <c r="AS509" s="99"/>
      <c r="AT509" s="99"/>
      <c r="AU509" s="99"/>
      <c r="AV509" s="99"/>
      <c r="AW509" s="157"/>
      <c r="AX509" s="99"/>
      <c r="AY509" s="99"/>
      <c r="AZ509" s="99"/>
      <c r="BA509" s="99"/>
    </row>
    <row r="510" spans="1:53" ht="15.75" customHeight="1" x14ac:dyDescent="0.25">
      <c r="A510" s="99"/>
      <c r="B510" s="100"/>
      <c r="C510" s="99"/>
      <c r="D510" s="99"/>
      <c r="E510" s="99"/>
      <c r="F510" s="99"/>
      <c r="G510" s="99"/>
      <c r="H510" s="99"/>
      <c r="I510" s="99"/>
      <c r="J510" s="2325"/>
      <c r="K510" s="2325"/>
      <c r="L510" s="2325"/>
      <c r="M510" s="2325"/>
      <c r="N510" s="99"/>
      <c r="O510" s="99"/>
      <c r="P510" s="99"/>
      <c r="Q510" s="99"/>
      <c r="R510" s="99"/>
      <c r="S510" s="99"/>
      <c r="T510" s="99"/>
      <c r="U510" s="99"/>
      <c r="V510" s="99"/>
      <c r="W510" s="99"/>
      <c r="X510" s="99"/>
      <c r="Y510" s="99"/>
      <c r="Z510" s="160"/>
      <c r="AA510" s="99"/>
      <c r="AB510" s="159"/>
      <c r="AC510" s="158"/>
      <c r="AD510" s="99"/>
      <c r="AE510" s="99"/>
      <c r="AF510" s="99"/>
      <c r="AG510" s="99"/>
      <c r="AH510" s="99"/>
      <c r="AI510" s="157"/>
      <c r="AJ510" s="99"/>
      <c r="AK510" s="99"/>
      <c r="AL510" s="99"/>
      <c r="AM510" s="99"/>
      <c r="AN510" s="2325"/>
      <c r="AO510" s="99"/>
      <c r="AP510" s="99"/>
      <c r="AQ510" s="99"/>
      <c r="AR510" s="99"/>
      <c r="AS510" s="99"/>
      <c r="AT510" s="99"/>
      <c r="AU510" s="99"/>
      <c r="AV510" s="99"/>
      <c r="AW510" s="157"/>
      <c r="AX510" s="99"/>
      <c r="AY510" s="99"/>
      <c r="AZ510" s="99"/>
      <c r="BA510" s="99"/>
    </row>
    <row r="511" spans="1:53" ht="15.75" customHeight="1" x14ac:dyDescent="0.25">
      <c r="A511" s="99"/>
      <c r="B511" s="100"/>
      <c r="C511" s="99"/>
      <c r="D511" s="99"/>
      <c r="E511" s="99"/>
      <c r="F511" s="99"/>
      <c r="G511" s="99"/>
      <c r="H511" s="99"/>
      <c r="I511" s="99"/>
      <c r="J511" s="2325"/>
      <c r="K511" s="2325"/>
      <c r="L511" s="2325"/>
      <c r="M511" s="2325"/>
      <c r="N511" s="99"/>
      <c r="O511" s="99"/>
      <c r="P511" s="99"/>
      <c r="Q511" s="99"/>
      <c r="R511" s="99"/>
      <c r="S511" s="99"/>
      <c r="T511" s="99"/>
      <c r="U511" s="99"/>
      <c r="V511" s="99"/>
      <c r="W511" s="99"/>
      <c r="X511" s="99"/>
      <c r="Y511" s="99"/>
      <c r="Z511" s="160"/>
      <c r="AA511" s="99"/>
      <c r="AB511" s="159"/>
      <c r="AC511" s="158"/>
      <c r="AD511" s="99"/>
      <c r="AE511" s="99"/>
      <c r="AF511" s="99"/>
      <c r="AG511" s="99"/>
      <c r="AH511" s="99"/>
      <c r="AI511" s="157"/>
      <c r="AJ511" s="99"/>
      <c r="AK511" s="99"/>
      <c r="AL511" s="99"/>
      <c r="AM511" s="99"/>
      <c r="AN511" s="2325"/>
      <c r="AO511" s="99"/>
      <c r="AP511" s="99"/>
      <c r="AQ511" s="99"/>
      <c r="AR511" s="99"/>
      <c r="AS511" s="99"/>
      <c r="AT511" s="99"/>
      <c r="AU511" s="99"/>
      <c r="AV511" s="99"/>
      <c r="AW511" s="157"/>
      <c r="AX511" s="99"/>
      <c r="AY511" s="99"/>
      <c r="AZ511" s="99"/>
      <c r="BA511" s="99"/>
    </row>
    <row r="512" spans="1:53" ht="15.75" customHeight="1" x14ac:dyDescent="0.25">
      <c r="A512" s="99"/>
      <c r="B512" s="100"/>
      <c r="C512" s="99"/>
      <c r="D512" s="99"/>
      <c r="E512" s="99"/>
      <c r="F512" s="99"/>
      <c r="G512" s="99"/>
      <c r="H512" s="99"/>
      <c r="I512" s="99"/>
      <c r="J512" s="2325"/>
      <c r="K512" s="2325"/>
      <c r="L512" s="2325"/>
      <c r="M512" s="2325"/>
      <c r="N512" s="99"/>
      <c r="O512" s="99"/>
      <c r="P512" s="99"/>
      <c r="Q512" s="99"/>
      <c r="R512" s="99"/>
      <c r="S512" s="99"/>
      <c r="T512" s="99"/>
      <c r="U512" s="99"/>
      <c r="V512" s="99"/>
      <c r="W512" s="99"/>
      <c r="X512" s="99"/>
      <c r="Y512" s="99"/>
      <c r="Z512" s="160"/>
      <c r="AA512" s="99"/>
      <c r="AB512" s="159"/>
      <c r="AC512" s="158"/>
      <c r="AD512" s="99"/>
      <c r="AE512" s="99"/>
      <c r="AF512" s="99"/>
      <c r="AG512" s="99"/>
      <c r="AH512" s="99"/>
      <c r="AI512" s="157"/>
      <c r="AJ512" s="99"/>
      <c r="AK512" s="99"/>
      <c r="AL512" s="99"/>
      <c r="AM512" s="99"/>
      <c r="AN512" s="2325"/>
      <c r="AO512" s="99"/>
      <c r="AP512" s="99"/>
      <c r="AQ512" s="99"/>
      <c r="AR512" s="99"/>
      <c r="AS512" s="99"/>
      <c r="AT512" s="99"/>
      <c r="AU512" s="99"/>
      <c r="AV512" s="99"/>
      <c r="AW512" s="157"/>
      <c r="AX512" s="99"/>
      <c r="AY512" s="99"/>
      <c r="AZ512" s="99"/>
      <c r="BA512" s="99"/>
    </row>
    <row r="513" spans="1:53" ht="15.75" customHeight="1" x14ac:dyDescent="0.25">
      <c r="A513" s="99"/>
      <c r="B513" s="100"/>
      <c r="C513" s="99"/>
      <c r="D513" s="99"/>
      <c r="E513" s="99"/>
      <c r="F513" s="99"/>
      <c r="G513" s="99"/>
      <c r="H513" s="99"/>
      <c r="I513" s="99"/>
      <c r="J513" s="2325"/>
      <c r="K513" s="2325"/>
      <c r="L513" s="2325"/>
      <c r="M513" s="2325"/>
      <c r="N513" s="99"/>
      <c r="O513" s="99"/>
      <c r="P513" s="99"/>
      <c r="Q513" s="99"/>
      <c r="R513" s="99"/>
      <c r="S513" s="99"/>
      <c r="T513" s="99"/>
      <c r="U513" s="99"/>
      <c r="V513" s="99"/>
      <c r="W513" s="99"/>
      <c r="X513" s="99"/>
      <c r="Y513" s="99"/>
      <c r="Z513" s="160"/>
      <c r="AA513" s="99"/>
      <c r="AB513" s="159"/>
      <c r="AC513" s="158"/>
      <c r="AD513" s="99"/>
      <c r="AE513" s="99"/>
      <c r="AF513" s="99"/>
      <c r="AG513" s="99"/>
      <c r="AH513" s="99"/>
      <c r="AI513" s="157"/>
      <c r="AJ513" s="99"/>
      <c r="AK513" s="99"/>
      <c r="AL513" s="99"/>
      <c r="AM513" s="99"/>
      <c r="AN513" s="2325"/>
      <c r="AO513" s="99"/>
      <c r="AP513" s="99"/>
      <c r="AQ513" s="99"/>
      <c r="AR513" s="99"/>
      <c r="AS513" s="99"/>
      <c r="AT513" s="99"/>
      <c r="AU513" s="99"/>
      <c r="AV513" s="99"/>
      <c r="AW513" s="157"/>
      <c r="AX513" s="99"/>
      <c r="AY513" s="99"/>
      <c r="AZ513" s="99"/>
      <c r="BA513" s="99"/>
    </row>
    <row r="514" spans="1:53" ht="15.75" customHeight="1" x14ac:dyDescent="0.25">
      <c r="A514" s="99"/>
      <c r="B514" s="100"/>
      <c r="C514" s="99"/>
      <c r="D514" s="99"/>
      <c r="E514" s="99"/>
      <c r="F514" s="99"/>
      <c r="G514" s="99"/>
      <c r="H514" s="99"/>
      <c r="I514" s="99"/>
      <c r="J514" s="2325"/>
      <c r="K514" s="2325"/>
      <c r="L514" s="2325"/>
      <c r="M514" s="2325"/>
      <c r="N514" s="99"/>
      <c r="O514" s="99"/>
      <c r="P514" s="99"/>
      <c r="Q514" s="99"/>
      <c r="R514" s="99"/>
      <c r="S514" s="99"/>
      <c r="T514" s="99"/>
      <c r="U514" s="99"/>
      <c r="V514" s="99"/>
      <c r="W514" s="99"/>
      <c r="X514" s="99"/>
      <c r="Y514" s="99"/>
      <c r="Z514" s="160"/>
      <c r="AA514" s="99"/>
      <c r="AB514" s="159"/>
      <c r="AC514" s="158"/>
      <c r="AD514" s="99"/>
      <c r="AE514" s="99"/>
      <c r="AF514" s="99"/>
      <c r="AG514" s="99"/>
      <c r="AH514" s="99"/>
      <c r="AI514" s="157"/>
      <c r="AJ514" s="99"/>
      <c r="AK514" s="99"/>
      <c r="AL514" s="99"/>
      <c r="AM514" s="99"/>
      <c r="AN514" s="2325"/>
      <c r="AO514" s="99"/>
      <c r="AP514" s="99"/>
      <c r="AQ514" s="99"/>
      <c r="AR514" s="99"/>
      <c r="AS514" s="99"/>
      <c r="AT514" s="99"/>
      <c r="AU514" s="99"/>
      <c r="AV514" s="99"/>
      <c r="AW514" s="157"/>
      <c r="AX514" s="99"/>
      <c r="AY514" s="99"/>
      <c r="AZ514" s="99"/>
      <c r="BA514" s="99"/>
    </row>
    <row r="515" spans="1:53" ht="15.75" customHeight="1" x14ac:dyDescent="0.25">
      <c r="A515" s="99"/>
      <c r="B515" s="100"/>
      <c r="C515" s="99"/>
      <c r="D515" s="99"/>
      <c r="E515" s="99"/>
      <c r="F515" s="99"/>
      <c r="G515" s="99"/>
      <c r="H515" s="99"/>
      <c r="I515" s="99"/>
      <c r="J515" s="2325"/>
      <c r="K515" s="2325"/>
      <c r="L515" s="2325"/>
      <c r="M515" s="2325"/>
      <c r="N515" s="99"/>
      <c r="O515" s="99"/>
      <c r="P515" s="99"/>
      <c r="Q515" s="99"/>
      <c r="R515" s="99"/>
      <c r="S515" s="99"/>
      <c r="T515" s="99"/>
      <c r="U515" s="99"/>
      <c r="V515" s="99"/>
      <c r="W515" s="99"/>
      <c r="X515" s="99"/>
      <c r="Y515" s="99"/>
      <c r="Z515" s="160"/>
      <c r="AA515" s="99"/>
      <c r="AB515" s="159"/>
      <c r="AC515" s="158"/>
      <c r="AD515" s="99"/>
      <c r="AE515" s="99"/>
      <c r="AF515" s="99"/>
      <c r="AG515" s="99"/>
      <c r="AH515" s="99"/>
      <c r="AI515" s="157"/>
      <c r="AJ515" s="99"/>
      <c r="AK515" s="99"/>
      <c r="AL515" s="99"/>
      <c r="AM515" s="99"/>
      <c r="AN515" s="2325"/>
      <c r="AO515" s="99"/>
      <c r="AP515" s="99"/>
      <c r="AQ515" s="99"/>
      <c r="AR515" s="99"/>
      <c r="AS515" s="99"/>
      <c r="AT515" s="99"/>
      <c r="AU515" s="99"/>
      <c r="AV515" s="99"/>
      <c r="AW515" s="157"/>
      <c r="AX515" s="99"/>
      <c r="AY515" s="99"/>
      <c r="AZ515" s="99"/>
      <c r="BA515" s="99"/>
    </row>
    <row r="516" spans="1:53" ht="15.75" customHeight="1" x14ac:dyDescent="0.25">
      <c r="A516" s="99"/>
      <c r="B516" s="100"/>
      <c r="C516" s="99"/>
      <c r="D516" s="99"/>
      <c r="E516" s="99"/>
      <c r="F516" s="99"/>
      <c r="G516" s="99"/>
      <c r="H516" s="99"/>
      <c r="I516" s="99"/>
      <c r="J516" s="2325"/>
      <c r="K516" s="2325"/>
      <c r="L516" s="2325"/>
      <c r="M516" s="2325"/>
      <c r="N516" s="99"/>
      <c r="O516" s="99"/>
      <c r="P516" s="99"/>
      <c r="Q516" s="99"/>
      <c r="R516" s="99"/>
      <c r="S516" s="99"/>
      <c r="T516" s="99"/>
      <c r="U516" s="99"/>
      <c r="V516" s="99"/>
      <c r="W516" s="99"/>
      <c r="X516" s="99"/>
      <c r="Y516" s="99"/>
      <c r="Z516" s="160"/>
      <c r="AA516" s="99"/>
      <c r="AB516" s="159"/>
      <c r="AC516" s="158"/>
      <c r="AD516" s="99"/>
      <c r="AE516" s="99"/>
      <c r="AF516" s="99"/>
      <c r="AG516" s="99"/>
      <c r="AH516" s="99"/>
      <c r="AI516" s="157"/>
      <c r="AJ516" s="99"/>
      <c r="AK516" s="99"/>
      <c r="AL516" s="99"/>
      <c r="AM516" s="99"/>
      <c r="AN516" s="2325"/>
      <c r="AO516" s="99"/>
      <c r="AP516" s="99"/>
      <c r="AQ516" s="99"/>
      <c r="AR516" s="99"/>
      <c r="AS516" s="99"/>
      <c r="AT516" s="99"/>
      <c r="AU516" s="99"/>
      <c r="AV516" s="99"/>
      <c r="AW516" s="157"/>
      <c r="AX516" s="99"/>
      <c r="AY516" s="99"/>
      <c r="AZ516" s="99"/>
      <c r="BA516" s="99"/>
    </row>
    <row r="517" spans="1:53" ht="15.75" customHeight="1" x14ac:dyDescent="0.25">
      <c r="A517" s="99"/>
      <c r="B517" s="100"/>
      <c r="C517" s="99"/>
      <c r="D517" s="99"/>
      <c r="E517" s="99"/>
      <c r="F517" s="99"/>
      <c r="G517" s="99"/>
      <c r="H517" s="99"/>
      <c r="I517" s="99"/>
      <c r="J517" s="2325"/>
      <c r="K517" s="2325"/>
      <c r="L517" s="2325"/>
      <c r="M517" s="2325"/>
      <c r="N517" s="99"/>
      <c r="O517" s="99"/>
      <c r="P517" s="99"/>
      <c r="Q517" s="99"/>
      <c r="R517" s="99"/>
      <c r="S517" s="99"/>
      <c r="T517" s="99"/>
      <c r="U517" s="99"/>
      <c r="V517" s="99"/>
      <c r="W517" s="99"/>
      <c r="X517" s="99"/>
      <c r="Y517" s="99"/>
      <c r="Z517" s="160"/>
      <c r="AA517" s="99"/>
      <c r="AB517" s="159"/>
      <c r="AC517" s="158"/>
      <c r="AD517" s="99"/>
      <c r="AE517" s="99"/>
      <c r="AF517" s="99"/>
      <c r="AG517" s="99"/>
      <c r="AH517" s="99"/>
      <c r="AI517" s="157"/>
      <c r="AJ517" s="99"/>
      <c r="AK517" s="99"/>
      <c r="AL517" s="99"/>
      <c r="AM517" s="99"/>
      <c r="AN517" s="2325"/>
      <c r="AO517" s="99"/>
      <c r="AP517" s="99"/>
      <c r="AQ517" s="99"/>
      <c r="AR517" s="99"/>
      <c r="AS517" s="99"/>
      <c r="AT517" s="99"/>
      <c r="AU517" s="99"/>
      <c r="AV517" s="99"/>
      <c r="AW517" s="157"/>
      <c r="AX517" s="99"/>
      <c r="AY517" s="99"/>
      <c r="AZ517" s="99"/>
      <c r="BA517" s="99"/>
    </row>
    <row r="518" spans="1:53" ht="15.75" customHeight="1" x14ac:dyDescent="0.25">
      <c r="A518" s="99"/>
      <c r="B518" s="100"/>
      <c r="C518" s="99"/>
      <c r="D518" s="99"/>
      <c r="E518" s="99"/>
      <c r="F518" s="99"/>
      <c r="G518" s="99"/>
      <c r="H518" s="99"/>
      <c r="I518" s="99"/>
      <c r="J518" s="2325"/>
      <c r="K518" s="2325"/>
      <c r="L518" s="2325"/>
      <c r="M518" s="2325"/>
      <c r="N518" s="99"/>
      <c r="O518" s="99"/>
      <c r="P518" s="99"/>
      <c r="Q518" s="99"/>
      <c r="R518" s="99"/>
      <c r="S518" s="99"/>
      <c r="T518" s="99"/>
      <c r="U518" s="99"/>
      <c r="V518" s="99"/>
      <c r="W518" s="99"/>
      <c r="X518" s="99"/>
      <c r="Y518" s="99"/>
      <c r="Z518" s="160"/>
      <c r="AA518" s="99"/>
      <c r="AB518" s="159"/>
      <c r="AC518" s="158"/>
      <c r="AD518" s="99"/>
      <c r="AE518" s="99"/>
      <c r="AF518" s="99"/>
      <c r="AG518" s="99"/>
      <c r="AH518" s="99"/>
      <c r="AI518" s="157"/>
      <c r="AJ518" s="99"/>
      <c r="AK518" s="99"/>
      <c r="AL518" s="99"/>
      <c r="AM518" s="99"/>
      <c r="AN518" s="2325"/>
      <c r="AO518" s="99"/>
      <c r="AP518" s="99"/>
      <c r="AQ518" s="99"/>
      <c r="AR518" s="99"/>
      <c r="AS518" s="99"/>
      <c r="AT518" s="99"/>
      <c r="AU518" s="99"/>
      <c r="AV518" s="99"/>
      <c r="AW518" s="157"/>
      <c r="AX518" s="99"/>
      <c r="AY518" s="99"/>
      <c r="AZ518" s="99"/>
      <c r="BA518" s="99"/>
    </row>
    <row r="519" spans="1:53" ht="15.75" customHeight="1" x14ac:dyDescent="0.25">
      <c r="A519" s="99"/>
      <c r="B519" s="100"/>
      <c r="C519" s="99"/>
      <c r="D519" s="99"/>
      <c r="E519" s="99"/>
      <c r="F519" s="99"/>
      <c r="G519" s="99"/>
      <c r="H519" s="99"/>
      <c r="I519" s="99"/>
      <c r="J519" s="2325"/>
      <c r="K519" s="2325"/>
      <c r="L519" s="2325"/>
      <c r="M519" s="2325"/>
      <c r="N519" s="99"/>
      <c r="O519" s="99"/>
      <c r="P519" s="99"/>
      <c r="Q519" s="99"/>
      <c r="R519" s="99"/>
      <c r="S519" s="99"/>
      <c r="T519" s="99"/>
      <c r="U519" s="99"/>
      <c r="V519" s="99"/>
      <c r="W519" s="99"/>
      <c r="X519" s="99"/>
      <c r="Y519" s="99"/>
      <c r="Z519" s="160"/>
      <c r="AA519" s="99"/>
      <c r="AB519" s="159"/>
      <c r="AC519" s="158"/>
      <c r="AD519" s="99"/>
      <c r="AE519" s="99"/>
      <c r="AF519" s="99"/>
      <c r="AG519" s="99"/>
      <c r="AH519" s="99"/>
      <c r="AI519" s="157"/>
      <c r="AJ519" s="99"/>
      <c r="AK519" s="99"/>
      <c r="AL519" s="99"/>
      <c r="AM519" s="99"/>
      <c r="AN519" s="2325"/>
      <c r="AO519" s="99"/>
      <c r="AP519" s="99"/>
      <c r="AQ519" s="99"/>
      <c r="AR519" s="99"/>
      <c r="AS519" s="99"/>
      <c r="AT519" s="99"/>
      <c r="AU519" s="99"/>
      <c r="AV519" s="99"/>
      <c r="AW519" s="157"/>
      <c r="AX519" s="99"/>
      <c r="AY519" s="99"/>
      <c r="AZ519" s="99"/>
      <c r="BA519" s="99"/>
    </row>
    <row r="520" spans="1:53" ht="15.75" customHeight="1" x14ac:dyDescent="0.25">
      <c r="A520" s="99"/>
      <c r="B520" s="100"/>
      <c r="C520" s="99"/>
      <c r="D520" s="99"/>
      <c r="E520" s="99"/>
      <c r="F520" s="99"/>
      <c r="G520" s="99"/>
      <c r="H520" s="99"/>
      <c r="I520" s="99"/>
      <c r="J520" s="2325"/>
      <c r="K520" s="2325"/>
      <c r="L520" s="2325"/>
      <c r="M520" s="2325"/>
      <c r="N520" s="99"/>
      <c r="O520" s="99"/>
      <c r="P520" s="99"/>
      <c r="Q520" s="99"/>
      <c r="R520" s="99"/>
      <c r="S520" s="99"/>
      <c r="T520" s="99"/>
      <c r="U520" s="99"/>
      <c r="V520" s="99"/>
      <c r="W520" s="99"/>
      <c r="X520" s="99"/>
      <c r="Y520" s="99"/>
      <c r="Z520" s="160"/>
      <c r="AA520" s="99"/>
      <c r="AB520" s="159"/>
      <c r="AC520" s="158"/>
      <c r="AD520" s="99"/>
      <c r="AE520" s="99"/>
      <c r="AF520" s="99"/>
      <c r="AG520" s="99"/>
      <c r="AH520" s="99"/>
      <c r="AI520" s="157"/>
      <c r="AJ520" s="99"/>
      <c r="AK520" s="99"/>
      <c r="AL520" s="99"/>
      <c r="AM520" s="99"/>
      <c r="AN520" s="2325"/>
      <c r="AO520" s="99"/>
      <c r="AP520" s="99"/>
      <c r="AQ520" s="99"/>
      <c r="AR520" s="99"/>
      <c r="AS520" s="99"/>
      <c r="AT520" s="99"/>
      <c r="AU520" s="99"/>
      <c r="AV520" s="99"/>
      <c r="AW520" s="157"/>
      <c r="AX520" s="99"/>
      <c r="AY520" s="99"/>
      <c r="AZ520" s="99"/>
      <c r="BA520" s="99"/>
    </row>
    <row r="521" spans="1:53" ht="15.75" customHeight="1" x14ac:dyDescent="0.25">
      <c r="A521" s="99"/>
      <c r="B521" s="100"/>
      <c r="C521" s="99"/>
      <c r="D521" s="99"/>
      <c r="E521" s="99"/>
      <c r="F521" s="99"/>
      <c r="G521" s="99"/>
      <c r="H521" s="99"/>
      <c r="I521" s="99"/>
      <c r="J521" s="2325"/>
      <c r="K521" s="2325"/>
      <c r="L521" s="2325"/>
      <c r="M521" s="2325"/>
      <c r="N521" s="99"/>
      <c r="O521" s="99"/>
      <c r="P521" s="99"/>
      <c r="Q521" s="99"/>
      <c r="R521" s="99"/>
      <c r="S521" s="99"/>
      <c r="T521" s="99"/>
      <c r="U521" s="99"/>
      <c r="V521" s="99"/>
      <c r="W521" s="99"/>
      <c r="X521" s="99"/>
      <c r="Y521" s="99"/>
      <c r="Z521" s="160"/>
      <c r="AA521" s="99"/>
      <c r="AB521" s="159"/>
      <c r="AC521" s="158"/>
      <c r="AD521" s="99"/>
      <c r="AE521" s="99"/>
      <c r="AF521" s="99"/>
      <c r="AG521" s="99"/>
      <c r="AH521" s="99"/>
      <c r="AI521" s="157"/>
      <c r="AJ521" s="99"/>
      <c r="AK521" s="99"/>
      <c r="AL521" s="99"/>
      <c r="AM521" s="99"/>
      <c r="AN521" s="2325"/>
      <c r="AO521" s="99"/>
      <c r="AP521" s="99"/>
      <c r="AQ521" s="99"/>
      <c r="AR521" s="99"/>
      <c r="AS521" s="99"/>
      <c r="AT521" s="99"/>
      <c r="AU521" s="99"/>
      <c r="AV521" s="99"/>
      <c r="AW521" s="157"/>
      <c r="AX521" s="99"/>
      <c r="AY521" s="99"/>
      <c r="AZ521" s="99"/>
      <c r="BA521" s="99"/>
    </row>
    <row r="522" spans="1:53" ht="15.75" customHeight="1" x14ac:dyDescent="0.25">
      <c r="A522" s="99"/>
      <c r="B522" s="100"/>
      <c r="C522" s="99"/>
      <c r="D522" s="99"/>
      <c r="E522" s="99"/>
      <c r="F522" s="99"/>
      <c r="G522" s="99"/>
      <c r="H522" s="99"/>
      <c r="I522" s="99"/>
      <c r="J522" s="2325"/>
      <c r="K522" s="2325"/>
      <c r="L522" s="2325"/>
      <c r="M522" s="2325"/>
      <c r="N522" s="99"/>
      <c r="O522" s="99"/>
      <c r="P522" s="99"/>
      <c r="Q522" s="99"/>
      <c r="R522" s="99"/>
      <c r="S522" s="99"/>
      <c r="T522" s="99"/>
      <c r="U522" s="99"/>
      <c r="V522" s="99"/>
      <c r="W522" s="99"/>
      <c r="X522" s="99"/>
      <c r="Y522" s="99"/>
      <c r="Z522" s="160"/>
      <c r="AA522" s="99"/>
      <c r="AB522" s="159"/>
      <c r="AC522" s="158"/>
      <c r="AD522" s="99"/>
      <c r="AE522" s="99"/>
      <c r="AF522" s="99"/>
      <c r="AG522" s="99"/>
      <c r="AH522" s="99"/>
      <c r="AI522" s="157"/>
      <c r="AJ522" s="99"/>
      <c r="AK522" s="99"/>
      <c r="AL522" s="99"/>
      <c r="AM522" s="99"/>
      <c r="AN522" s="2325"/>
      <c r="AO522" s="99"/>
      <c r="AP522" s="99"/>
      <c r="AQ522" s="99"/>
      <c r="AR522" s="99"/>
      <c r="AS522" s="99"/>
      <c r="AT522" s="99"/>
      <c r="AU522" s="99"/>
      <c r="AV522" s="99"/>
      <c r="AW522" s="157"/>
      <c r="AX522" s="99"/>
      <c r="AY522" s="99"/>
      <c r="AZ522" s="99"/>
      <c r="BA522" s="99"/>
    </row>
    <row r="523" spans="1:53" ht="15.75" customHeight="1" x14ac:dyDescent="0.25">
      <c r="A523" s="99"/>
      <c r="B523" s="100"/>
      <c r="C523" s="99"/>
      <c r="D523" s="99"/>
      <c r="E523" s="99"/>
      <c r="F523" s="99"/>
      <c r="G523" s="99"/>
      <c r="H523" s="99"/>
      <c r="I523" s="99"/>
      <c r="J523" s="2325"/>
      <c r="K523" s="2325"/>
      <c r="L523" s="2325"/>
      <c r="M523" s="2325"/>
      <c r="N523" s="99"/>
      <c r="O523" s="99"/>
      <c r="P523" s="99"/>
      <c r="Q523" s="99"/>
      <c r="R523" s="99"/>
      <c r="S523" s="99"/>
      <c r="T523" s="99"/>
      <c r="U523" s="99"/>
      <c r="V523" s="99"/>
      <c r="W523" s="99"/>
      <c r="X523" s="99"/>
      <c r="Y523" s="99"/>
      <c r="Z523" s="160"/>
      <c r="AA523" s="99"/>
      <c r="AB523" s="159"/>
      <c r="AC523" s="158"/>
      <c r="AD523" s="99"/>
      <c r="AE523" s="99"/>
      <c r="AF523" s="99"/>
      <c r="AG523" s="99"/>
      <c r="AH523" s="99"/>
      <c r="AI523" s="157"/>
      <c r="AJ523" s="99"/>
      <c r="AK523" s="99"/>
      <c r="AL523" s="99"/>
      <c r="AM523" s="99"/>
      <c r="AN523" s="2325"/>
      <c r="AO523" s="99"/>
      <c r="AP523" s="99"/>
      <c r="AQ523" s="99"/>
      <c r="AR523" s="99"/>
      <c r="AS523" s="99"/>
      <c r="AT523" s="99"/>
      <c r="AU523" s="99"/>
      <c r="AV523" s="99"/>
      <c r="AW523" s="157"/>
      <c r="AX523" s="99"/>
      <c r="AY523" s="99"/>
      <c r="AZ523" s="99"/>
      <c r="BA523" s="99"/>
    </row>
    <row r="524" spans="1:53" ht="15.75" customHeight="1" x14ac:dyDescent="0.25">
      <c r="A524" s="99"/>
      <c r="B524" s="100"/>
      <c r="C524" s="99"/>
      <c r="D524" s="99"/>
      <c r="E524" s="99"/>
      <c r="F524" s="99"/>
      <c r="G524" s="99"/>
      <c r="H524" s="99"/>
      <c r="I524" s="99"/>
      <c r="J524" s="2325"/>
      <c r="K524" s="2325"/>
      <c r="L524" s="2325"/>
      <c r="M524" s="2325"/>
      <c r="N524" s="99"/>
      <c r="O524" s="99"/>
      <c r="P524" s="99"/>
      <c r="Q524" s="99"/>
      <c r="R524" s="99"/>
      <c r="S524" s="99"/>
      <c r="T524" s="99"/>
      <c r="U524" s="99"/>
      <c r="V524" s="99"/>
      <c r="W524" s="99"/>
      <c r="X524" s="99"/>
      <c r="Y524" s="99"/>
      <c r="Z524" s="160"/>
      <c r="AA524" s="99"/>
      <c r="AB524" s="159"/>
      <c r="AC524" s="158"/>
      <c r="AD524" s="99"/>
      <c r="AE524" s="99"/>
      <c r="AF524" s="99"/>
      <c r="AG524" s="99"/>
      <c r="AH524" s="99"/>
      <c r="AI524" s="157"/>
      <c r="AJ524" s="99"/>
      <c r="AK524" s="99"/>
      <c r="AL524" s="99"/>
      <c r="AM524" s="99"/>
      <c r="AN524" s="2325"/>
      <c r="AO524" s="99"/>
      <c r="AP524" s="99"/>
      <c r="AQ524" s="99"/>
      <c r="AR524" s="99"/>
      <c r="AS524" s="99"/>
      <c r="AT524" s="99"/>
      <c r="AU524" s="99"/>
      <c r="AV524" s="99"/>
      <c r="AW524" s="157"/>
      <c r="AX524" s="99"/>
      <c r="AY524" s="99"/>
      <c r="AZ524" s="99"/>
      <c r="BA524" s="99"/>
    </row>
    <row r="525" spans="1:53" ht="15.75" customHeight="1" x14ac:dyDescent="0.25">
      <c r="A525" s="99"/>
      <c r="B525" s="100"/>
      <c r="C525" s="99"/>
      <c r="D525" s="99"/>
      <c r="E525" s="99"/>
      <c r="F525" s="99"/>
      <c r="G525" s="99"/>
      <c r="H525" s="99"/>
      <c r="I525" s="99"/>
      <c r="J525" s="2325"/>
      <c r="K525" s="2325"/>
      <c r="L525" s="2325"/>
      <c r="M525" s="2325"/>
      <c r="N525" s="99"/>
      <c r="O525" s="99"/>
      <c r="P525" s="99"/>
      <c r="Q525" s="99"/>
      <c r="R525" s="99"/>
      <c r="S525" s="99"/>
      <c r="T525" s="99"/>
      <c r="U525" s="99"/>
      <c r="V525" s="99"/>
      <c r="W525" s="99"/>
      <c r="X525" s="99"/>
      <c r="Y525" s="99"/>
      <c r="Z525" s="160"/>
      <c r="AA525" s="99"/>
      <c r="AB525" s="159"/>
      <c r="AC525" s="158"/>
      <c r="AD525" s="99"/>
      <c r="AE525" s="99"/>
      <c r="AF525" s="99"/>
      <c r="AG525" s="99"/>
      <c r="AH525" s="99"/>
      <c r="AI525" s="157"/>
      <c r="AJ525" s="99"/>
      <c r="AK525" s="99"/>
      <c r="AL525" s="99"/>
      <c r="AM525" s="99"/>
      <c r="AN525" s="2325"/>
      <c r="AO525" s="99"/>
      <c r="AP525" s="99"/>
      <c r="AQ525" s="99"/>
      <c r="AR525" s="99"/>
      <c r="AS525" s="99"/>
      <c r="AT525" s="99"/>
      <c r="AU525" s="99"/>
      <c r="AV525" s="99"/>
      <c r="AW525" s="157"/>
      <c r="AX525" s="99"/>
      <c r="AY525" s="99"/>
      <c r="AZ525" s="99"/>
      <c r="BA525" s="99"/>
    </row>
    <row r="526" spans="1:53" ht="15.75" customHeight="1" x14ac:dyDescent="0.25">
      <c r="A526" s="99"/>
      <c r="B526" s="100"/>
      <c r="C526" s="99"/>
      <c r="D526" s="99"/>
      <c r="E526" s="99"/>
      <c r="F526" s="99"/>
      <c r="G526" s="99"/>
      <c r="H526" s="99"/>
      <c r="I526" s="99"/>
      <c r="J526" s="2325"/>
      <c r="K526" s="2325"/>
      <c r="L526" s="2325"/>
      <c r="M526" s="2325"/>
      <c r="N526" s="99"/>
      <c r="O526" s="99"/>
      <c r="P526" s="99"/>
      <c r="Q526" s="99"/>
      <c r="R526" s="99"/>
      <c r="S526" s="99"/>
      <c r="T526" s="99"/>
      <c r="U526" s="99"/>
      <c r="V526" s="99"/>
      <c r="W526" s="99"/>
      <c r="X526" s="99"/>
      <c r="Y526" s="99"/>
      <c r="Z526" s="160"/>
      <c r="AA526" s="99"/>
      <c r="AB526" s="159"/>
      <c r="AC526" s="158"/>
      <c r="AD526" s="99"/>
      <c r="AE526" s="99"/>
      <c r="AF526" s="99"/>
      <c r="AG526" s="99"/>
      <c r="AH526" s="99"/>
      <c r="AI526" s="157"/>
      <c r="AJ526" s="99"/>
      <c r="AK526" s="99"/>
      <c r="AL526" s="99"/>
      <c r="AM526" s="99"/>
      <c r="AN526" s="2325"/>
      <c r="AO526" s="99"/>
      <c r="AP526" s="99"/>
      <c r="AQ526" s="99"/>
      <c r="AR526" s="99"/>
      <c r="AS526" s="99"/>
      <c r="AT526" s="99"/>
      <c r="AU526" s="99"/>
      <c r="AV526" s="99"/>
      <c r="AW526" s="157"/>
      <c r="AX526" s="99"/>
      <c r="AY526" s="99"/>
      <c r="AZ526" s="99"/>
      <c r="BA526" s="99"/>
    </row>
    <row r="527" spans="1:53" ht="15.75" customHeight="1" x14ac:dyDescent="0.25">
      <c r="A527" s="99"/>
      <c r="B527" s="100"/>
      <c r="C527" s="99"/>
      <c r="D527" s="99"/>
      <c r="E527" s="99"/>
      <c r="F527" s="99"/>
      <c r="G527" s="99"/>
      <c r="H527" s="99"/>
      <c r="I527" s="99"/>
      <c r="J527" s="2325"/>
      <c r="K527" s="2325"/>
      <c r="L527" s="2325"/>
      <c r="M527" s="2325"/>
      <c r="N527" s="99"/>
      <c r="O527" s="99"/>
      <c r="P527" s="99"/>
      <c r="Q527" s="99"/>
      <c r="R527" s="99"/>
      <c r="S527" s="99"/>
      <c r="T527" s="99"/>
      <c r="U527" s="99"/>
      <c r="V527" s="99"/>
      <c r="W527" s="99"/>
      <c r="X527" s="99"/>
      <c r="Y527" s="99"/>
      <c r="Z527" s="160"/>
      <c r="AA527" s="99"/>
      <c r="AB527" s="159"/>
      <c r="AC527" s="158"/>
      <c r="AD527" s="99"/>
      <c r="AE527" s="99"/>
      <c r="AF527" s="99"/>
      <c r="AG527" s="99"/>
      <c r="AH527" s="99"/>
      <c r="AI527" s="157"/>
      <c r="AJ527" s="99"/>
      <c r="AK527" s="99"/>
      <c r="AL527" s="99"/>
      <c r="AM527" s="99"/>
      <c r="AN527" s="2325"/>
      <c r="AO527" s="99"/>
      <c r="AP527" s="99"/>
      <c r="AQ527" s="99"/>
      <c r="AR527" s="99"/>
      <c r="AS527" s="99"/>
      <c r="AT527" s="99"/>
      <c r="AU527" s="99"/>
      <c r="AV527" s="99"/>
      <c r="AW527" s="157"/>
      <c r="AX527" s="99"/>
      <c r="AY527" s="99"/>
      <c r="AZ527" s="99"/>
      <c r="BA527" s="99"/>
    </row>
    <row r="528" spans="1:53" ht="15.75" customHeight="1" x14ac:dyDescent="0.25">
      <c r="A528" s="99"/>
      <c r="B528" s="100"/>
      <c r="C528" s="99"/>
      <c r="D528" s="99"/>
      <c r="E528" s="99"/>
      <c r="F528" s="99"/>
      <c r="G528" s="99"/>
      <c r="H528" s="99"/>
      <c r="I528" s="99"/>
      <c r="J528" s="2325"/>
      <c r="K528" s="2325"/>
      <c r="L528" s="2325"/>
      <c r="M528" s="2325"/>
      <c r="N528" s="99"/>
      <c r="O528" s="99"/>
      <c r="P528" s="99"/>
      <c r="Q528" s="99"/>
      <c r="R528" s="99"/>
      <c r="S528" s="99"/>
      <c r="T528" s="99"/>
      <c r="U528" s="99"/>
      <c r="V528" s="99"/>
      <c r="W528" s="99"/>
      <c r="X528" s="99"/>
      <c r="Y528" s="99"/>
      <c r="Z528" s="160"/>
      <c r="AA528" s="99"/>
      <c r="AB528" s="159"/>
      <c r="AC528" s="158"/>
      <c r="AD528" s="99"/>
      <c r="AE528" s="99"/>
      <c r="AF528" s="99"/>
      <c r="AG528" s="99"/>
      <c r="AH528" s="99"/>
      <c r="AI528" s="157"/>
      <c r="AJ528" s="99"/>
      <c r="AK528" s="99"/>
      <c r="AL528" s="99"/>
      <c r="AM528" s="99"/>
      <c r="AN528" s="2325"/>
      <c r="AO528" s="99"/>
      <c r="AP528" s="99"/>
      <c r="AQ528" s="99"/>
      <c r="AR528" s="99"/>
      <c r="AS528" s="99"/>
      <c r="AT528" s="99"/>
      <c r="AU528" s="99"/>
      <c r="AV528" s="99"/>
      <c r="AW528" s="157"/>
      <c r="AX528" s="99"/>
      <c r="AY528" s="99"/>
      <c r="AZ528" s="99"/>
      <c r="BA528" s="99"/>
    </row>
    <row r="529" spans="1:53" ht="15.75" customHeight="1" x14ac:dyDescent="0.25">
      <c r="A529" s="99"/>
      <c r="B529" s="100"/>
      <c r="C529" s="99"/>
      <c r="D529" s="99"/>
      <c r="E529" s="99"/>
      <c r="F529" s="99"/>
      <c r="G529" s="99"/>
      <c r="H529" s="99"/>
      <c r="I529" s="99"/>
      <c r="J529" s="2325"/>
      <c r="K529" s="2325"/>
      <c r="L529" s="2325"/>
      <c r="M529" s="2325"/>
      <c r="N529" s="99"/>
      <c r="O529" s="99"/>
      <c r="P529" s="99"/>
      <c r="Q529" s="99"/>
      <c r="R529" s="99"/>
      <c r="S529" s="99"/>
      <c r="T529" s="99"/>
      <c r="U529" s="99"/>
      <c r="V529" s="99"/>
      <c r="W529" s="99"/>
      <c r="X529" s="99"/>
      <c r="Y529" s="99"/>
      <c r="Z529" s="160"/>
      <c r="AA529" s="99"/>
      <c r="AB529" s="159"/>
      <c r="AC529" s="158"/>
      <c r="AD529" s="99"/>
      <c r="AE529" s="99"/>
      <c r="AF529" s="99"/>
      <c r="AG529" s="99"/>
      <c r="AH529" s="99"/>
      <c r="AI529" s="157"/>
      <c r="AJ529" s="99"/>
      <c r="AK529" s="99"/>
      <c r="AL529" s="99"/>
      <c r="AM529" s="99"/>
      <c r="AN529" s="2325"/>
      <c r="AO529" s="99"/>
      <c r="AP529" s="99"/>
      <c r="AQ529" s="99"/>
      <c r="AR529" s="99"/>
      <c r="AS529" s="99"/>
      <c r="AT529" s="99"/>
      <c r="AU529" s="99"/>
      <c r="AV529" s="99"/>
      <c r="AW529" s="157"/>
      <c r="AX529" s="99"/>
      <c r="AY529" s="99"/>
      <c r="AZ529" s="99"/>
      <c r="BA529" s="99"/>
    </row>
    <row r="530" spans="1:53" ht="15.75" customHeight="1" x14ac:dyDescent="0.25">
      <c r="A530" s="99"/>
      <c r="B530" s="100"/>
      <c r="C530" s="99"/>
      <c r="D530" s="99"/>
      <c r="E530" s="99"/>
      <c r="F530" s="99"/>
      <c r="G530" s="99"/>
      <c r="H530" s="99"/>
      <c r="I530" s="99"/>
      <c r="J530" s="2325"/>
      <c r="K530" s="2325"/>
      <c r="L530" s="2325"/>
      <c r="M530" s="2325"/>
      <c r="N530" s="99"/>
      <c r="O530" s="99"/>
      <c r="P530" s="99"/>
      <c r="Q530" s="99"/>
      <c r="R530" s="99"/>
      <c r="S530" s="99"/>
      <c r="T530" s="99"/>
      <c r="U530" s="99"/>
      <c r="V530" s="99"/>
      <c r="W530" s="99"/>
      <c r="X530" s="99"/>
      <c r="Y530" s="99"/>
      <c r="Z530" s="160"/>
      <c r="AA530" s="99"/>
      <c r="AB530" s="159"/>
      <c r="AC530" s="158"/>
      <c r="AD530" s="99"/>
      <c r="AE530" s="99"/>
      <c r="AF530" s="99"/>
      <c r="AG530" s="99"/>
      <c r="AH530" s="99"/>
      <c r="AI530" s="157"/>
      <c r="AJ530" s="99"/>
      <c r="AK530" s="99"/>
      <c r="AL530" s="99"/>
      <c r="AM530" s="99"/>
      <c r="AN530" s="2325"/>
      <c r="AO530" s="99"/>
      <c r="AP530" s="99"/>
      <c r="AQ530" s="99"/>
      <c r="AR530" s="99"/>
      <c r="AS530" s="99"/>
      <c r="AT530" s="99"/>
      <c r="AU530" s="99"/>
      <c r="AV530" s="99"/>
      <c r="AW530" s="157"/>
      <c r="AX530" s="99"/>
      <c r="AY530" s="99"/>
      <c r="AZ530" s="99"/>
      <c r="BA530" s="99"/>
    </row>
    <row r="531" spans="1:53" ht="15.75" customHeight="1" x14ac:dyDescent="0.25">
      <c r="A531" s="99"/>
      <c r="B531" s="100"/>
      <c r="C531" s="99"/>
      <c r="D531" s="99"/>
      <c r="E531" s="99"/>
      <c r="F531" s="99"/>
      <c r="G531" s="99"/>
      <c r="H531" s="99"/>
      <c r="I531" s="99"/>
      <c r="J531" s="2325"/>
      <c r="K531" s="2325"/>
      <c r="L531" s="2325"/>
      <c r="M531" s="2325"/>
      <c r="N531" s="99"/>
      <c r="O531" s="99"/>
      <c r="P531" s="99"/>
      <c r="Q531" s="99"/>
      <c r="R531" s="99"/>
      <c r="S531" s="99"/>
      <c r="T531" s="99"/>
      <c r="U531" s="99"/>
      <c r="V531" s="99"/>
      <c r="W531" s="99"/>
      <c r="X531" s="99"/>
      <c r="Y531" s="99"/>
      <c r="Z531" s="160"/>
      <c r="AA531" s="99"/>
      <c r="AB531" s="159"/>
      <c r="AC531" s="158"/>
      <c r="AD531" s="99"/>
      <c r="AE531" s="99"/>
      <c r="AF531" s="99"/>
      <c r="AG531" s="99"/>
      <c r="AH531" s="99"/>
      <c r="AI531" s="157"/>
      <c r="AJ531" s="99"/>
      <c r="AK531" s="99"/>
      <c r="AL531" s="99"/>
      <c r="AM531" s="99"/>
      <c r="AN531" s="2325"/>
      <c r="AO531" s="99"/>
      <c r="AP531" s="99"/>
      <c r="AQ531" s="99"/>
      <c r="AR531" s="99"/>
      <c r="AS531" s="99"/>
      <c r="AT531" s="99"/>
      <c r="AU531" s="99"/>
      <c r="AV531" s="99"/>
      <c r="AW531" s="157"/>
      <c r="AX531" s="99"/>
      <c r="AY531" s="99"/>
      <c r="AZ531" s="99"/>
      <c r="BA531" s="99"/>
    </row>
    <row r="532" spans="1:53" ht="15.75" customHeight="1" x14ac:dyDescent="0.25">
      <c r="A532" s="99"/>
      <c r="B532" s="100"/>
      <c r="C532" s="99"/>
      <c r="D532" s="99"/>
      <c r="E532" s="99"/>
      <c r="F532" s="99"/>
      <c r="G532" s="99"/>
      <c r="H532" s="99"/>
      <c r="I532" s="99"/>
      <c r="J532" s="2325"/>
      <c r="K532" s="2325"/>
      <c r="L532" s="2325"/>
      <c r="M532" s="2325"/>
      <c r="N532" s="99"/>
      <c r="O532" s="99"/>
      <c r="P532" s="99"/>
      <c r="Q532" s="99"/>
      <c r="R532" s="99"/>
      <c r="S532" s="99"/>
      <c r="T532" s="99"/>
      <c r="U532" s="99"/>
      <c r="V532" s="99"/>
      <c r="W532" s="99"/>
      <c r="X532" s="99"/>
      <c r="Y532" s="99"/>
      <c r="Z532" s="160"/>
      <c r="AA532" s="99"/>
      <c r="AB532" s="159"/>
      <c r="AC532" s="158"/>
      <c r="AD532" s="99"/>
      <c r="AE532" s="99"/>
      <c r="AF532" s="99"/>
      <c r="AG532" s="99"/>
      <c r="AH532" s="99"/>
      <c r="AI532" s="157"/>
      <c r="AJ532" s="99"/>
      <c r="AK532" s="99"/>
      <c r="AL532" s="99"/>
      <c r="AM532" s="99"/>
      <c r="AN532" s="2325"/>
      <c r="AO532" s="99"/>
      <c r="AP532" s="99"/>
      <c r="AQ532" s="99"/>
      <c r="AR532" s="99"/>
      <c r="AS532" s="99"/>
      <c r="AT532" s="99"/>
      <c r="AU532" s="99"/>
      <c r="AV532" s="99"/>
      <c r="AW532" s="157"/>
      <c r="AX532" s="99"/>
      <c r="AY532" s="99"/>
      <c r="AZ532" s="99"/>
      <c r="BA532" s="99"/>
    </row>
    <row r="533" spans="1:53" ht="15.75" customHeight="1" x14ac:dyDescent="0.25">
      <c r="A533" s="99"/>
      <c r="B533" s="100"/>
      <c r="C533" s="99"/>
      <c r="D533" s="99"/>
      <c r="E533" s="99"/>
      <c r="F533" s="99"/>
      <c r="G533" s="99"/>
      <c r="H533" s="99"/>
      <c r="I533" s="99"/>
      <c r="J533" s="2325"/>
      <c r="K533" s="2325"/>
      <c r="L533" s="2325"/>
      <c r="M533" s="2325"/>
      <c r="N533" s="99"/>
      <c r="O533" s="99"/>
      <c r="P533" s="99"/>
      <c r="Q533" s="99"/>
      <c r="R533" s="99"/>
      <c r="S533" s="99"/>
      <c r="T533" s="99"/>
      <c r="U533" s="99"/>
      <c r="V533" s="99"/>
      <c r="W533" s="99"/>
      <c r="X533" s="99"/>
      <c r="Y533" s="99"/>
      <c r="Z533" s="160"/>
      <c r="AA533" s="99"/>
      <c r="AB533" s="159"/>
      <c r="AC533" s="158"/>
      <c r="AD533" s="99"/>
      <c r="AE533" s="99"/>
      <c r="AF533" s="99"/>
      <c r="AG533" s="99"/>
      <c r="AH533" s="99"/>
      <c r="AI533" s="157"/>
      <c r="AJ533" s="99"/>
      <c r="AK533" s="99"/>
      <c r="AL533" s="99"/>
      <c r="AM533" s="99"/>
      <c r="AN533" s="2325"/>
      <c r="AO533" s="99"/>
      <c r="AP533" s="99"/>
      <c r="AQ533" s="99"/>
      <c r="AR533" s="99"/>
      <c r="AS533" s="99"/>
      <c r="AT533" s="99"/>
      <c r="AU533" s="99"/>
      <c r="AV533" s="99"/>
      <c r="AW533" s="157"/>
      <c r="AX533" s="99"/>
      <c r="AY533" s="99"/>
      <c r="AZ533" s="99"/>
      <c r="BA533" s="99"/>
    </row>
    <row r="534" spans="1:53" ht="15.75" customHeight="1" x14ac:dyDescent="0.25">
      <c r="A534" s="99"/>
      <c r="B534" s="100"/>
      <c r="C534" s="99"/>
      <c r="D534" s="99"/>
      <c r="E534" s="99"/>
      <c r="F534" s="99"/>
      <c r="G534" s="99"/>
      <c r="H534" s="99"/>
      <c r="I534" s="99"/>
      <c r="J534" s="2325"/>
      <c r="K534" s="2325"/>
      <c r="L534" s="2325"/>
      <c r="M534" s="2325"/>
      <c r="N534" s="99"/>
      <c r="O534" s="99"/>
      <c r="P534" s="99"/>
      <c r="Q534" s="99"/>
      <c r="R534" s="99"/>
      <c r="S534" s="99"/>
      <c r="T534" s="99"/>
      <c r="U534" s="99"/>
      <c r="V534" s="99"/>
      <c r="W534" s="99"/>
      <c r="X534" s="99"/>
      <c r="Y534" s="99"/>
      <c r="Z534" s="160"/>
      <c r="AA534" s="99"/>
      <c r="AB534" s="159"/>
      <c r="AC534" s="158"/>
      <c r="AD534" s="99"/>
      <c r="AE534" s="99"/>
      <c r="AF534" s="99"/>
      <c r="AG534" s="99"/>
      <c r="AH534" s="99"/>
      <c r="AI534" s="157"/>
      <c r="AJ534" s="99"/>
      <c r="AK534" s="99"/>
      <c r="AL534" s="99"/>
      <c r="AM534" s="99"/>
      <c r="AN534" s="2325"/>
      <c r="AO534" s="99"/>
      <c r="AP534" s="99"/>
      <c r="AQ534" s="99"/>
      <c r="AR534" s="99"/>
      <c r="AS534" s="99"/>
      <c r="AT534" s="99"/>
      <c r="AU534" s="99"/>
      <c r="AV534" s="99"/>
      <c r="AW534" s="157"/>
      <c r="AX534" s="99"/>
      <c r="AY534" s="99"/>
      <c r="AZ534" s="99"/>
      <c r="BA534" s="99"/>
    </row>
    <row r="535" spans="1:53" ht="15.75" customHeight="1" x14ac:dyDescent="0.25">
      <c r="A535" s="99"/>
      <c r="B535" s="100"/>
      <c r="C535" s="99"/>
      <c r="D535" s="99"/>
      <c r="E535" s="99"/>
      <c r="F535" s="99"/>
      <c r="G535" s="99"/>
      <c r="H535" s="99"/>
      <c r="I535" s="99"/>
      <c r="J535" s="2325"/>
      <c r="K535" s="2325"/>
      <c r="L535" s="2325"/>
      <c r="M535" s="2325"/>
      <c r="N535" s="99"/>
      <c r="O535" s="99"/>
      <c r="P535" s="99"/>
      <c r="Q535" s="99"/>
      <c r="R535" s="99"/>
      <c r="S535" s="99"/>
      <c r="T535" s="99"/>
      <c r="U535" s="99"/>
      <c r="V535" s="99"/>
      <c r="W535" s="99"/>
      <c r="X535" s="99"/>
      <c r="Y535" s="99"/>
      <c r="Z535" s="160"/>
      <c r="AA535" s="99"/>
      <c r="AB535" s="159"/>
      <c r="AC535" s="158"/>
      <c r="AD535" s="99"/>
      <c r="AE535" s="99"/>
      <c r="AF535" s="99"/>
      <c r="AG535" s="99"/>
      <c r="AH535" s="99"/>
      <c r="AI535" s="157"/>
      <c r="AJ535" s="99"/>
      <c r="AK535" s="99"/>
      <c r="AL535" s="99"/>
      <c r="AM535" s="99"/>
      <c r="AN535" s="2325"/>
      <c r="AO535" s="99"/>
      <c r="AP535" s="99"/>
      <c r="AQ535" s="99"/>
      <c r="AR535" s="99"/>
      <c r="AS535" s="99"/>
      <c r="AT535" s="99"/>
      <c r="AU535" s="99"/>
      <c r="AV535" s="99"/>
      <c r="AW535" s="157"/>
      <c r="AX535" s="99"/>
      <c r="AY535" s="99"/>
      <c r="AZ535" s="99"/>
      <c r="BA535" s="99"/>
    </row>
    <row r="536" spans="1:53" ht="15.75" customHeight="1" x14ac:dyDescent="0.25">
      <c r="A536" s="99"/>
      <c r="B536" s="100"/>
      <c r="C536" s="99"/>
      <c r="D536" s="99"/>
      <c r="E536" s="99"/>
      <c r="F536" s="99"/>
      <c r="G536" s="99"/>
      <c r="H536" s="99"/>
      <c r="I536" s="99"/>
      <c r="J536" s="2325"/>
      <c r="K536" s="2325"/>
      <c r="L536" s="2325"/>
      <c r="M536" s="2325"/>
      <c r="N536" s="99"/>
      <c r="O536" s="99"/>
      <c r="P536" s="99"/>
      <c r="Q536" s="99"/>
      <c r="R536" s="99"/>
      <c r="S536" s="99"/>
      <c r="T536" s="99"/>
      <c r="U536" s="99"/>
      <c r="V536" s="99"/>
      <c r="W536" s="99"/>
      <c r="X536" s="99"/>
      <c r="Y536" s="99"/>
      <c r="Z536" s="160"/>
      <c r="AA536" s="99"/>
      <c r="AB536" s="159"/>
      <c r="AC536" s="158"/>
      <c r="AD536" s="99"/>
      <c r="AE536" s="99"/>
      <c r="AF536" s="99"/>
      <c r="AG536" s="99"/>
      <c r="AH536" s="99"/>
      <c r="AI536" s="157"/>
      <c r="AJ536" s="99"/>
      <c r="AK536" s="99"/>
      <c r="AL536" s="99"/>
      <c r="AM536" s="99"/>
      <c r="AN536" s="2325"/>
      <c r="AO536" s="99"/>
      <c r="AP536" s="99"/>
      <c r="AQ536" s="99"/>
      <c r="AR536" s="99"/>
      <c r="AS536" s="99"/>
      <c r="AT536" s="99"/>
      <c r="AU536" s="99"/>
      <c r="AV536" s="99"/>
      <c r="AW536" s="157"/>
      <c r="AX536" s="99"/>
      <c r="AY536" s="99"/>
      <c r="AZ536" s="99"/>
      <c r="BA536" s="99"/>
    </row>
    <row r="537" spans="1:53" ht="15.75" customHeight="1" x14ac:dyDescent="0.25">
      <c r="A537" s="99"/>
      <c r="B537" s="100"/>
      <c r="C537" s="99"/>
      <c r="D537" s="99"/>
      <c r="E537" s="99"/>
      <c r="F537" s="99"/>
      <c r="G537" s="99"/>
      <c r="H537" s="99"/>
      <c r="I537" s="99"/>
      <c r="J537" s="2325"/>
      <c r="K537" s="2325"/>
      <c r="L537" s="2325"/>
      <c r="M537" s="2325"/>
      <c r="N537" s="99"/>
      <c r="O537" s="99"/>
      <c r="P537" s="99"/>
      <c r="Q537" s="99"/>
      <c r="R537" s="99"/>
      <c r="S537" s="99"/>
      <c r="T537" s="99"/>
      <c r="U537" s="99"/>
      <c r="V537" s="99"/>
      <c r="W537" s="99"/>
      <c r="X537" s="99"/>
      <c r="Y537" s="99"/>
      <c r="Z537" s="160"/>
      <c r="AA537" s="99"/>
      <c r="AB537" s="159"/>
      <c r="AC537" s="158"/>
      <c r="AD537" s="99"/>
      <c r="AE537" s="99"/>
      <c r="AF537" s="99"/>
      <c r="AG537" s="99"/>
      <c r="AH537" s="99"/>
      <c r="AI537" s="157"/>
      <c r="AJ537" s="99"/>
      <c r="AK537" s="99"/>
      <c r="AL537" s="99"/>
      <c r="AM537" s="99"/>
      <c r="AN537" s="2325"/>
      <c r="AO537" s="99"/>
      <c r="AP537" s="99"/>
      <c r="AQ537" s="99"/>
      <c r="AR537" s="99"/>
      <c r="AS537" s="99"/>
      <c r="AT537" s="99"/>
      <c r="AU537" s="99"/>
      <c r="AV537" s="99"/>
      <c r="AW537" s="157"/>
      <c r="AX537" s="99"/>
      <c r="AY537" s="99"/>
      <c r="AZ537" s="99"/>
      <c r="BA537" s="99"/>
    </row>
    <row r="538" spans="1:53" ht="15.75" customHeight="1" x14ac:dyDescent="0.25">
      <c r="A538" s="99"/>
      <c r="B538" s="100"/>
      <c r="C538" s="99"/>
      <c r="D538" s="99"/>
      <c r="E538" s="99"/>
      <c r="F538" s="99"/>
      <c r="G538" s="99"/>
      <c r="H538" s="99"/>
      <c r="I538" s="99"/>
      <c r="J538" s="2325"/>
      <c r="K538" s="2325"/>
      <c r="L538" s="2325"/>
      <c r="M538" s="2325"/>
      <c r="N538" s="99"/>
      <c r="O538" s="99"/>
      <c r="P538" s="99"/>
      <c r="Q538" s="99"/>
      <c r="R538" s="99"/>
      <c r="S538" s="99"/>
      <c r="T538" s="99"/>
      <c r="U538" s="99"/>
      <c r="V538" s="99"/>
      <c r="W538" s="99"/>
      <c r="X538" s="99"/>
      <c r="Y538" s="99"/>
      <c r="Z538" s="160"/>
      <c r="AA538" s="99"/>
      <c r="AB538" s="159"/>
      <c r="AC538" s="158"/>
      <c r="AD538" s="99"/>
      <c r="AE538" s="99"/>
      <c r="AF538" s="99"/>
      <c r="AG538" s="99"/>
      <c r="AH538" s="99"/>
      <c r="AI538" s="157"/>
      <c r="AJ538" s="99"/>
      <c r="AK538" s="99"/>
      <c r="AL538" s="99"/>
      <c r="AM538" s="99"/>
      <c r="AN538" s="2325"/>
      <c r="AO538" s="99"/>
      <c r="AP538" s="99"/>
      <c r="AQ538" s="99"/>
      <c r="AR538" s="99"/>
      <c r="AS538" s="99"/>
      <c r="AT538" s="99"/>
      <c r="AU538" s="99"/>
      <c r="AV538" s="99"/>
      <c r="AW538" s="157"/>
      <c r="AX538" s="99"/>
      <c r="AY538" s="99"/>
      <c r="AZ538" s="99"/>
      <c r="BA538" s="99"/>
    </row>
    <row r="539" spans="1:53" ht="15.75" customHeight="1" x14ac:dyDescent="0.25">
      <c r="A539" s="99"/>
      <c r="B539" s="100"/>
      <c r="C539" s="99"/>
      <c r="D539" s="99"/>
      <c r="E539" s="99"/>
      <c r="F539" s="99"/>
      <c r="G539" s="99"/>
      <c r="H539" s="99"/>
      <c r="I539" s="99"/>
      <c r="J539" s="2325"/>
      <c r="K539" s="2325"/>
      <c r="L539" s="2325"/>
      <c r="M539" s="2325"/>
      <c r="N539" s="99"/>
      <c r="O539" s="99"/>
      <c r="P539" s="99"/>
      <c r="Q539" s="99"/>
      <c r="R539" s="99"/>
      <c r="S539" s="99"/>
      <c r="T539" s="99"/>
      <c r="U539" s="99"/>
      <c r="V539" s="99"/>
      <c r="W539" s="99"/>
      <c r="X539" s="99"/>
      <c r="Y539" s="99"/>
      <c r="Z539" s="160"/>
      <c r="AA539" s="99"/>
      <c r="AB539" s="159"/>
      <c r="AC539" s="158"/>
      <c r="AD539" s="99"/>
      <c r="AE539" s="99"/>
      <c r="AF539" s="99"/>
      <c r="AG539" s="99"/>
      <c r="AH539" s="99"/>
      <c r="AI539" s="157"/>
      <c r="AJ539" s="99"/>
      <c r="AK539" s="99"/>
      <c r="AL539" s="99"/>
      <c r="AM539" s="99"/>
      <c r="AN539" s="2325"/>
      <c r="AO539" s="99"/>
      <c r="AP539" s="99"/>
      <c r="AQ539" s="99"/>
      <c r="AR539" s="99"/>
      <c r="AS539" s="99"/>
      <c r="AT539" s="99"/>
      <c r="AU539" s="99"/>
      <c r="AV539" s="99"/>
      <c r="AW539" s="157"/>
      <c r="AX539" s="99"/>
      <c r="AY539" s="99"/>
      <c r="AZ539" s="99"/>
      <c r="BA539" s="99"/>
    </row>
    <row r="540" spans="1:53" ht="15.75" customHeight="1" x14ac:dyDescent="0.25">
      <c r="A540" s="99"/>
      <c r="B540" s="100"/>
      <c r="C540" s="99"/>
      <c r="D540" s="99"/>
      <c r="E540" s="99"/>
      <c r="F540" s="99"/>
      <c r="G540" s="99"/>
      <c r="H540" s="99"/>
      <c r="I540" s="99"/>
      <c r="J540" s="2325"/>
      <c r="K540" s="2325"/>
      <c r="L540" s="2325"/>
      <c r="M540" s="2325"/>
      <c r="N540" s="99"/>
      <c r="O540" s="99"/>
      <c r="P540" s="99"/>
      <c r="Q540" s="99"/>
      <c r="R540" s="99"/>
      <c r="S540" s="99"/>
      <c r="T540" s="99"/>
      <c r="U540" s="99"/>
      <c r="V540" s="99"/>
      <c r="W540" s="99"/>
      <c r="X540" s="99"/>
      <c r="Y540" s="99"/>
      <c r="Z540" s="160"/>
      <c r="AA540" s="99"/>
      <c r="AB540" s="159"/>
      <c r="AC540" s="158"/>
      <c r="AD540" s="99"/>
      <c r="AE540" s="99"/>
      <c r="AF540" s="99"/>
      <c r="AG540" s="99"/>
      <c r="AH540" s="99"/>
      <c r="AI540" s="157"/>
      <c r="AJ540" s="99"/>
      <c r="AK540" s="99"/>
      <c r="AL540" s="99"/>
      <c r="AM540" s="99"/>
      <c r="AN540" s="2325"/>
      <c r="AO540" s="99"/>
      <c r="AP540" s="99"/>
      <c r="AQ540" s="99"/>
      <c r="AR540" s="99"/>
      <c r="AS540" s="99"/>
      <c r="AT540" s="99"/>
      <c r="AU540" s="99"/>
      <c r="AV540" s="99"/>
      <c r="AW540" s="157"/>
      <c r="AX540" s="99"/>
      <c r="AY540" s="99"/>
      <c r="AZ540" s="99"/>
      <c r="BA540" s="99"/>
    </row>
    <row r="541" spans="1:53" ht="15.75" customHeight="1" x14ac:dyDescent="0.25">
      <c r="A541" s="99"/>
      <c r="B541" s="100"/>
      <c r="C541" s="99"/>
      <c r="D541" s="99"/>
      <c r="E541" s="99"/>
      <c r="F541" s="99"/>
      <c r="G541" s="99"/>
      <c r="H541" s="99"/>
      <c r="I541" s="99"/>
      <c r="J541" s="2325"/>
      <c r="K541" s="2325"/>
      <c r="L541" s="2325"/>
      <c r="M541" s="2325"/>
      <c r="N541" s="99"/>
      <c r="O541" s="99"/>
      <c r="P541" s="99"/>
      <c r="Q541" s="99"/>
      <c r="R541" s="99"/>
      <c r="S541" s="99"/>
      <c r="T541" s="99"/>
      <c r="U541" s="99"/>
      <c r="V541" s="99"/>
      <c r="W541" s="99"/>
      <c r="X541" s="99"/>
      <c r="Y541" s="99"/>
      <c r="Z541" s="160"/>
      <c r="AA541" s="99"/>
      <c r="AB541" s="159"/>
      <c r="AC541" s="158"/>
      <c r="AD541" s="99"/>
      <c r="AE541" s="99"/>
      <c r="AF541" s="99"/>
      <c r="AG541" s="99"/>
      <c r="AH541" s="99"/>
      <c r="AI541" s="157"/>
      <c r="AJ541" s="99"/>
      <c r="AK541" s="99"/>
      <c r="AL541" s="99"/>
      <c r="AM541" s="99"/>
      <c r="AN541" s="2325"/>
      <c r="AO541" s="99"/>
      <c r="AP541" s="99"/>
      <c r="AQ541" s="99"/>
      <c r="AR541" s="99"/>
      <c r="AS541" s="99"/>
      <c r="AT541" s="99"/>
      <c r="AU541" s="99"/>
      <c r="AV541" s="99"/>
      <c r="AW541" s="157"/>
      <c r="AX541" s="99"/>
      <c r="AY541" s="99"/>
      <c r="AZ541" s="99"/>
      <c r="BA541" s="99"/>
    </row>
    <row r="542" spans="1:53" ht="15.75" customHeight="1" x14ac:dyDescent="0.25">
      <c r="A542" s="99"/>
      <c r="B542" s="100"/>
      <c r="C542" s="99"/>
      <c r="D542" s="99"/>
      <c r="E542" s="99"/>
      <c r="F542" s="99"/>
      <c r="G542" s="99"/>
      <c r="H542" s="99"/>
      <c r="I542" s="99"/>
      <c r="J542" s="2325"/>
      <c r="K542" s="2325"/>
      <c r="L542" s="2325"/>
      <c r="M542" s="2325"/>
      <c r="N542" s="99"/>
      <c r="O542" s="99"/>
      <c r="P542" s="99"/>
      <c r="Q542" s="99"/>
      <c r="R542" s="99"/>
      <c r="S542" s="99"/>
      <c r="T542" s="99"/>
      <c r="U542" s="99"/>
      <c r="V542" s="99"/>
      <c r="W542" s="99"/>
      <c r="X542" s="99"/>
      <c r="Y542" s="99"/>
      <c r="Z542" s="160"/>
      <c r="AA542" s="99"/>
      <c r="AB542" s="159"/>
      <c r="AC542" s="158"/>
      <c r="AD542" s="99"/>
      <c r="AE542" s="99"/>
      <c r="AF542" s="99"/>
      <c r="AG542" s="99"/>
      <c r="AH542" s="99"/>
      <c r="AI542" s="157"/>
      <c r="AJ542" s="99"/>
      <c r="AK542" s="99"/>
      <c r="AL542" s="99"/>
      <c r="AM542" s="99"/>
      <c r="AN542" s="2325"/>
      <c r="AO542" s="99"/>
      <c r="AP542" s="99"/>
      <c r="AQ542" s="99"/>
      <c r="AR542" s="99"/>
      <c r="AS542" s="99"/>
      <c r="AT542" s="99"/>
      <c r="AU542" s="99"/>
      <c r="AV542" s="99"/>
      <c r="AW542" s="157"/>
      <c r="AX542" s="99"/>
      <c r="AY542" s="99"/>
      <c r="AZ542" s="99"/>
      <c r="BA542" s="99"/>
    </row>
    <row r="543" spans="1:53" ht="15.75" customHeight="1" x14ac:dyDescent="0.25">
      <c r="A543" s="99"/>
      <c r="B543" s="100"/>
      <c r="C543" s="99"/>
      <c r="D543" s="99"/>
      <c r="E543" s="99"/>
      <c r="F543" s="99"/>
      <c r="G543" s="99"/>
      <c r="H543" s="99"/>
      <c r="I543" s="99"/>
      <c r="J543" s="2325"/>
      <c r="K543" s="2325"/>
      <c r="L543" s="2325"/>
      <c r="M543" s="2325"/>
      <c r="N543" s="99"/>
      <c r="O543" s="99"/>
      <c r="P543" s="99"/>
      <c r="Q543" s="99"/>
      <c r="R543" s="99"/>
      <c r="S543" s="99"/>
      <c r="T543" s="99"/>
      <c r="U543" s="99"/>
      <c r="V543" s="99"/>
      <c r="W543" s="99"/>
      <c r="X543" s="99"/>
      <c r="Y543" s="99"/>
      <c r="Z543" s="160"/>
      <c r="AA543" s="99"/>
      <c r="AB543" s="159"/>
      <c r="AC543" s="158"/>
      <c r="AD543" s="99"/>
      <c r="AE543" s="99"/>
      <c r="AF543" s="99"/>
      <c r="AG543" s="99"/>
      <c r="AH543" s="99"/>
      <c r="AI543" s="157"/>
      <c r="AJ543" s="99"/>
      <c r="AK543" s="99"/>
      <c r="AL543" s="99"/>
      <c r="AM543" s="99"/>
      <c r="AN543" s="2325"/>
      <c r="AO543" s="99"/>
      <c r="AP543" s="99"/>
      <c r="AQ543" s="99"/>
      <c r="AR543" s="99"/>
      <c r="AS543" s="99"/>
      <c r="AT543" s="99"/>
      <c r="AU543" s="99"/>
      <c r="AV543" s="99"/>
      <c r="AW543" s="157"/>
      <c r="AX543" s="99"/>
      <c r="AY543" s="99"/>
      <c r="AZ543" s="99"/>
      <c r="BA543" s="99"/>
    </row>
    <row r="544" spans="1:53" ht="15.75" customHeight="1" x14ac:dyDescent="0.25">
      <c r="A544" s="99"/>
      <c r="B544" s="100"/>
      <c r="C544" s="99"/>
      <c r="D544" s="99"/>
      <c r="E544" s="99"/>
      <c r="F544" s="99"/>
      <c r="G544" s="99"/>
      <c r="H544" s="99"/>
      <c r="I544" s="99"/>
      <c r="J544" s="2325"/>
      <c r="K544" s="2325"/>
      <c r="L544" s="2325"/>
      <c r="M544" s="2325"/>
      <c r="N544" s="99"/>
      <c r="O544" s="99"/>
      <c r="P544" s="99"/>
      <c r="Q544" s="99"/>
      <c r="R544" s="99"/>
      <c r="S544" s="99"/>
      <c r="T544" s="99"/>
      <c r="U544" s="99"/>
      <c r="V544" s="99"/>
      <c r="W544" s="99"/>
      <c r="X544" s="99"/>
      <c r="Y544" s="99"/>
      <c r="Z544" s="160"/>
      <c r="AA544" s="99"/>
      <c r="AB544" s="159"/>
      <c r="AC544" s="158"/>
      <c r="AD544" s="99"/>
      <c r="AE544" s="99"/>
      <c r="AF544" s="99"/>
      <c r="AG544" s="99"/>
      <c r="AH544" s="99"/>
      <c r="AI544" s="157"/>
      <c r="AJ544" s="99"/>
      <c r="AK544" s="99"/>
      <c r="AL544" s="99"/>
      <c r="AM544" s="99"/>
      <c r="AN544" s="2325"/>
      <c r="AO544" s="99"/>
      <c r="AP544" s="99"/>
      <c r="AQ544" s="99"/>
      <c r="AR544" s="99"/>
      <c r="AS544" s="99"/>
      <c r="AT544" s="99"/>
      <c r="AU544" s="99"/>
      <c r="AV544" s="99"/>
      <c r="AW544" s="157"/>
      <c r="AX544" s="99"/>
      <c r="AY544" s="99"/>
      <c r="AZ544" s="99"/>
      <c r="BA544" s="99"/>
    </row>
    <row r="545" spans="1:53" ht="15.75" customHeight="1" x14ac:dyDescent="0.25">
      <c r="A545" s="99"/>
      <c r="B545" s="100"/>
      <c r="C545" s="99"/>
      <c r="D545" s="99"/>
      <c r="E545" s="99"/>
      <c r="F545" s="99"/>
      <c r="G545" s="99"/>
      <c r="H545" s="99"/>
      <c r="I545" s="99"/>
      <c r="J545" s="2325"/>
      <c r="K545" s="2325"/>
      <c r="L545" s="2325"/>
      <c r="M545" s="2325"/>
      <c r="N545" s="99"/>
      <c r="O545" s="99"/>
      <c r="P545" s="99"/>
      <c r="Q545" s="99"/>
      <c r="R545" s="99"/>
      <c r="S545" s="99"/>
      <c r="T545" s="99"/>
      <c r="U545" s="99"/>
      <c r="V545" s="99"/>
      <c r="W545" s="99"/>
      <c r="X545" s="99"/>
      <c r="Y545" s="99"/>
      <c r="Z545" s="160"/>
      <c r="AA545" s="99"/>
      <c r="AB545" s="159"/>
      <c r="AC545" s="158"/>
      <c r="AD545" s="99"/>
      <c r="AE545" s="99"/>
      <c r="AF545" s="99"/>
      <c r="AG545" s="99"/>
      <c r="AH545" s="99"/>
      <c r="AI545" s="157"/>
      <c r="AJ545" s="99"/>
      <c r="AK545" s="99"/>
      <c r="AL545" s="99"/>
      <c r="AM545" s="99"/>
      <c r="AN545" s="2325"/>
      <c r="AO545" s="99"/>
      <c r="AP545" s="99"/>
      <c r="AQ545" s="99"/>
      <c r="AR545" s="99"/>
      <c r="AS545" s="99"/>
      <c r="AT545" s="99"/>
      <c r="AU545" s="99"/>
      <c r="AV545" s="99"/>
      <c r="AW545" s="157"/>
      <c r="AX545" s="99"/>
      <c r="AY545" s="99"/>
      <c r="AZ545" s="99"/>
      <c r="BA545" s="99"/>
    </row>
    <row r="546" spans="1:53" ht="15.75" customHeight="1" x14ac:dyDescent="0.25">
      <c r="A546" s="99"/>
      <c r="B546" s="100"/>
      <c r="C546" s="99"/>
      <c r="D546" s="99"/>
      <c r="E546" s="99"/>
      <c r="F546" s="99"/>
      <c r="G546" s="99"/>
      <c r="H546" s="99"/>
      <c r="I546" s="99"/>
      <c r="J546" s="2325"/>
      <c r="K546" s="2325"/>
      <c r="L546" s="2325"/>
      <c r="M546" s="2325"/>
      <c r="N546" s="99"/>
      <c r="O546" s="99"/>
      <c r="P546" s="99"/>
      <c r="Q546" s="99"/>
      <c r="R546" s="99"/>
      <c r="S546" s="99"/>
      <c r="T546" s="99"/>
      <c r="U546" s="99"/>
      <c r="V546" s="99"/>
      <c r="W546" s="99"/>
      <c r="X546" s="99"/>
      <c r="Y546" s="99"/>
      <c r="Z546" s="160"/>
      <c r="AA546" s="99"/>
      <c r="AB546" s="159"/>
      <c r="AC546" s="158"/>
      <c r="AD546" s="99"/>
      <c r="AE546" s="99"/>
      <c r="AF546" s="99"/>
      <c r="AG546" s="99"/>
      <c r="AH546" s="99"/>
      <c r="AI546" s="157"/>
      <c r="AJ546" s="99"/>
      <c r="AK546" s="99"/>
      <c r="AL546" s="99"/>
      <c r="AM546" s="99"/>
      <c r="AN546" s="2325"/>
      <c r="AO546" s="99"/>
      <c r="AP546" s="99"/>
      <c r="AQ546" s="99"/>
      <c r="AR546" s="99"/>
      <c r="AS546" s="99"/>
      <c r="AT546" s="99"/>
      <c r="AU546" s="99"/>
      <c r="AV546" s="99"/>
      <c r="AW546" s="157"/>
      <c r="AX546" s="99"/>
      <c r="AY546" s="99"/>
      <c r="AZ546" s="99"/>
      <c r="BA546" s="99"/>
    </row>
    <row r="547" spans="1:53" ht="15.75" customHeight="1" x14ac:dyDescent="0.25">
      <c r="A547" s="99"/>
      <c r="B547" s="100"/>
      <c r="C547" s="99"/>
      <c r="D547" s="99"/>
      <c r="E547" s="99"/>
      <c r="F547" s="99"/>
      <c r="G547" s="99"/>
      <c r="H547" s="99"/>
      <c r="I547" s="99"/>
      <c r="J547" s="2325"/>
      <c r="K547" s="2325"/>
      <c r="L547" s="2325"/>
      <c r="M547" s="2325"/>
      <c r="N547" s="99"/>
      <c r="O547" s="99"/>
      <c r="P547" s="99"/>
      <c r="Q547" s="99"/>
      <c r="R547" s="99"/>
      <c r="S547" s="99"/>
      <c r="T547" s="99"/>
      <c r="U547" s="99"/>
      <c r="V547" s="99"/>
      <c r="W547" s="99"/>
      <c r="X547" s="99"/>
      <c r="Y547" s="99"/>
      <c r="Z547" s="160"/>
      <c r="AA547" s="99"/>
      <c r="AB547" s="159"/>
      <c r="AC547" s="158"/>
      <c r="AD547" s="99"/>
      <c r="AE547" s="99"/>
      <c r="AF547" s="99"/>
      <c r="AG547" s="99"/>
      <c r="AH547" s="99"/>
      <c r="AI547" s="157"/>
      <c r="AJ547" s="99"/>
      <c r="AK547" s="99"/>
      <c r="AL547" s="99"/>
      <c r="AM547" s="99"/>
      <c r="AN547" s="2325"/>
      <c r="AO547" s="99"/>
      <c r="AP547" s="99"/>
      <c r="AQ547" s="99"/>
      <c r="AR547" s="99"/>
      <c r="AS547" s="99"/>
      <c r="AT547" s="99"/>
      <c r="AU547" s="99"/>
      <c r="AV547" s="99"/>
      <c r="AW547" s="157"/>
      <c r="AX547" s="99"/>
      <c r="AY547" s="99"/>
      <c r="AZ547" s="99"/>
      <c r="BA547" s="99"/>
    </row>
    <row r="548" spans="1:53" ht="15.75" customHeight="1" x14ac:dyDescent="0.25">
      <c r="A548" s="99"/>
      <c r="B548" s="100"/>
      <c r="C548" s="99"/>
      <c r="D548" s="99"/>
      <c r="E548" s="99"/>
      <c r="F548" s="99"/>
      <c r="G548" s="99"/>
      <c r="H548" s="99"/>
      <c r="I548" s="99"/>
      <c r="J548" s="2325"/>
      <c r="K548" s="2325"/>
      <c r="L548" s="2325"/>
      <c r="M548" s="2325"/>
      <c r="N548" s="99"/>
      <c r="O548" s="99"/>
      <c r="P548" s="99"/>
      <c r="Q548" s="99"/>
      <c r="R548" s="99"/>
      <c r="S548" s="99"/>
      <c r="T548" s="99"/>
      <c r="U548" s="99"/>
      <c r="V548" s="99"/>
      <c r="W548" s="99"/>
      <c r="X548" s="99"/>
      <c r="Y548" s="99"/>
      <c r="Z548" s="160"/>
      <c r="AA548" s="99"/>
      <c r="AB548" s="159"/>
      <c r="AC548" s="158"/>
      <c r="AD548" s="99"/>
      <c r="AE548" s="99"/>
      <c r="AF548" s="99"/>
      <c r="AG548" s="99"/>
      <c r="AH548" s="99"/>
      <c r="AI548" s="157"/>
      <c r="AJ548" s="99"/>
      <c r="AK548" s="99"/>
      <c r="AL548" s="99"/>
      <c r="AM548" s="99"/>
      <c r="AN548" s="2325"/>
      <c r="AO548" s="99"/>
      <c r="AP548" s="99"/>
      <c r="AQ548" s="99"/>
      <c r="AR548" s="99"/>
      <c r="AS548" s="99"/>
      <c r="AT548" s="99"/>
      <c r="AU548" s="99"/>
      <c r="AV548" s="99"/>
      <c r="AW548" s="157"/>
      <c r="AX548" s="99"/>
      <c r="AY548" s="99"/>
      <c r="AZ548" s="99"/>
      <c r="BA548" s="99"/>
    </row>
    <row r="549" spans="1:53" ht="15.75" customHeight="1" x14ac:dyDescent="0.25">
      <c r="A549" s="99"/>
      <c r="B549" s="100"/>
      <c r="C549" s="99"/>
      <c r="D549" s="99"/>
      <c r="E549" s="99"/>
      <c r="F549" s="99"/>
      <c r="G549" s="99"/>
      <c r="H549" s="99"/>
      <c r="I549" s="99"/>
      <c r="J549" s="2325"/>
      <c r="K549" s="2325"/>
      <c r="L549" s="2325"/>
      <c r="M549" s="2325"/>
      <c r="N549" s="99"/>
      <c r="O549" s="99"/>
      <c r="P549" s="99"/>
      <c r="Q549" s="99"/>
      <c r="R549" s="99"/>
      <c r="S549" s="99"/>
      <c r="T549" s="99"/>
      <c r="U549" s="99"/>
      <c r="V549" s="99"/>
      <c r="W549" s="99"/>
      <c r="X549" s="99"/>
      <c r="Y549" s="99"/>
      <c r="Z549" s="160"/>
      <c r="AA549" s="99"/>
      <c r="AB549" s="159"/>
      <c r="AC549" s="158"/>
      <c r="AD549" s="99"/>
      <c r="AE549" s="99"/>
      <c r="AF549" s="99"/>
      <c r="AG549" s="99"/>
      <c r="AH549" s="99"/>
      <c r="AI549" s="157"/>
      <c r="AJ549" s="99"/>
      <c r="AK549" s="99"/>
      <c r="AL549" s="99"/>
      <c r="AM549" s="99"/>
      <c r="AN549" s="2325"/>
      <c r="AO549" s="99"/>
      <c r="AP549" s="99"/>
      <c r="AQ549" s="99"/>
      <c r="AR549" s="99"/>
      <c r="AS549" s="99"/>
      <c r="AT549" s="99"/>
      <c r="AU549" s="99"/>
      <c r="AV549" s="99"/>
      <c r="AW549" s="157"/>
      <c r="AX549" s="99"/>
      <c r="AY549" s="99"/>
      <c r="AZ549" s="99"/>
      <c r="BA549" s="99"/>
    </row>
    <row r="550" spans="1:53" ht="15.75" customHeight="1" x14ac:dyDescent="0.25">
      <c r="A550" s="99"/>
      <c r="B550" s="100"/>
      <c r="C550" s="99"/>
      <c r="D550" s="99"/>
      <c r="E550" s="99"/>
      <c r="F550" s="99"/>
      <c r="G550" s="99"/>
      <c r="H550" s="99"/>
      <c r="I550" s="99"/>
      <c r="J550" s="2325"/>
      <c r="K550" s="2325"/>
      <c r="L550" s="2325"/>
      <c r="M550" s="2325"/>
      <c r="N550" s="99"/>
      <c r="O550" s="99"/>
      <c r="P550" s="99"/>
      <c r="Q550" s="99"/>
      <c r="R550" s="99"/>
      <c r="S550" s="99"/>
      <c r="T550" s="99"/>
      <c r="U550" s="99"/>
      <c r="V550" s="99"/>
      <c r="W550" s="99"/>
      <c r="X550" s="99"/>
      <c r="Y550" s="99"/>
      <c r="Z550" s="160"/>
      <c r="AA550" s="99"/>
      <c r="AB550" s="159"/>
      <c r="AC550" s="158"/>
      <c r="AD550" s="99"/>
      <c r="AE550" s="99"/>
      <c r="AF550" s="99"/>
      <c r="AG550" s="99"/>
      <c r="AH550" s="99"/>
      <c r="AI550" s="157"/>
      <c r="AJ550" s="99"/>
      <c r="AK550" s="99"/>
      <c r="AL550" s="99"/>
      <c r="AM550" s="99"/>
      <c r="AN550" s="2325"/>
      <c r="AO550" s="99"/>
      <c r="AP550" s="99"/>
      <c r="AQ550" s="99"/>
      <c r="AR550" s="99"/>
      <c r="AS550" s="99"/>
      <c r="AT550" s="99"/>
      <c r="AU550" s="99"/>
      <c r="AV550" s="99"/>
      <c r="AW550" s="157"/>
      <c r="AX550" s="99"/>
      <c r="AY550" s="99"/>
      <c r="AZ550" s="99"/>
      <c r="BA550" s="99"/>
    </row>
    <row r="551" spans="1:53" ht="15.75" customHeight="1" x14ac:dyDescent="0.25">
      <c r="A551" s="99"/>
      <c r="B551" s="100"/>
      <c r="C551" s="99"/>
      <c r="D551" s="99"/>
      <c r="E551" s="99"/>
      <c r="F551" s="99"/>
      <c r="G551" s="99"/>
      <c r="H551" s="99"/>
      <c r="I551" s="99"/>
      <c r="J551" s="2325"/>
      <c r="K551" s="2325"/>
      <c r="L551" s="2325"/>
      <c r="M551" s="2325"/>
      <c r="N551" s="99"/>
      <c r="O551" s="99"/>
      <c r="P551" s="99"/>
      <c r="Q551" s="99"/>
      <c r="R551" s="99"/>
      <c r="S551" s="99"/>
      <c r="T551" s="99"/>
      <c r="U551" s="99"/>
      <c r="V551" s="99"/>
      <c r="W551" s="99"/>
      <c r="X551" s="99"/>
      <c r="Y551" s="99"/>
      <c r="Z551" s="160"/>
      <c r="AA551" s="99"/>
      <c r="AB551" s="159"/>
      <c r="AC551" s="158"/>
      <c r="AD551" s="99"/>
      <c r="AE551" s="99"/>
      <c r="AF551" s="99"/>
      <c r="AG551" s="99"/>
      <c r="AH551" s="99"/>
      <c r="AI551" s="157"/>
      <c r="AJ551" s="99"/>
      <c r="AK551" s="99"/>
      <c r="AL551" s="99"/>
      <c r="AM551" s="99"/>
      <c r="AN551" s="2325"/>
      <c r="AO551" s="99"/>
      <c r="AP551" s="99"/>
      <c r="AQ551" s="99"/>
      <c r="AR551" s="99"/>
      <c r="AS551" s="99"/>
      <c r="AT551" s="99"/>
      <c r="AU551" s="99"/>
      <c r="AV551" s="99"/>
      <c r="AW551" s="157"/>
      <c r="AX551" s="99"/>
      <c r="AY551" s="99"/>
      <c r="AZ551" s="99"/>
      <c r="BA551" s="99"/>
    </row>
    <row r="552" spans="1:53" ht="15.75" customHeight="1" x14ac:dyDescent="0.25">
      <c r="A552" s="99"/>
      <c r="B552" s="100"/>
      <c r="C552" s="99"/>
      <c r="D552" s="99"/>
      <c r="E552" s="99"/>
      <c r="F552" s="99"/>
      <c r="G552" s="99"/>
      <c r="H552" s="99"/>
      <c r="I552" s="99"/>
      <c r="J552" s="2325"/>
      <c r="K552" s="2325"/>
      <c r="L552" s="2325"/>
      <c r="M552" s="2325"/>
      <c r="N552" s="99"/>
      <c r="O552" s="99"/>
      <c r="P552" s="99"/>
      <c r="Q552" s="99"/>
      <c r="R552" s="99"/>
      <c r="S552" s="99"/>
      <c r="T552" s="99"/>
      <c r="U552" s="99"/>
      <c r="V552" s="99"/>
      <c r="W552" s="99"/>
      <c r="X552" s="99"/>
      <c r="Y552" s="99"/>
      <c r="Z552" s="160"/>
      <c r="AA552" s="99"/>
      <c r="AB552" s="159"/>
      <c r="AC552" s="158"/>
      <c r="AD552" s="99"/>
      <c r="AE552" s="99"/>
      <c r="AF552" s="99"/>
      <c r="AG552" s="99"/>
      <c r="AH552" s="99"/>
      <c r="AI552" s="157"/>
      <c r="AJ552" s="99"/>
      <c r="AK552" s="99"/>
      <c r="AL552" s="99"/>
      <c r="AM552" s="99"/>
      <c r="AN552" s="2325"/>
      <c r="AO552" s="99"/>
      <c r="AP552" s="99"/>
      <c r="AQ552" s="99"/>
      <c r="AR552" s="99"/>
      <c r="AS552" s="99"/>
      <c r="AT552" s="99"/>
      <c r="AU552" s="99"/>
      <c r="AV552" s="99"/>
      <c r="AW552" s="157"/>
      <c r="AX552" s="99"/>
      <c r="AY552" s="99"/>
      <c r="AZ552" s="99"/>
      <c r="BA552" s="99"/>
    </row>
    <row r="553" spans="1:53" ht="15.75" customHeight="1" x14ac:dyDescent="0.25">
      <c r="A553" s="99"/>
      <c r="B553" s="100"/>
      <c r="C553" s="99"/>
      <c r="D553" s="99"/>
      <c r="E553" s="99"/>
      <c r="F553" s="99"/>
      <c r="G553" s="99"/>
      <c r="H553" s="99"/>
      <c r="I553" s="99"/>
      <c r="J553" s="2325"/>
      <c r="K553" s="2325"/>
      <c r="L553" s="2325"/>
      <c r="M553" s="2325"/>
      <c r="N553" s="99"/>
      <c r="O553" s="99"/>
      <c r="P553" s="99"/>
      <c r="Q553" s="99"/>
      <c r="R553" s="99"/>
      <c r="S553" s="99"/>
      <c r="T553" s="99"/>
      <c r="U553" s="99"/>
      <c r="V553" s="99"/>
      <c r="W553" s="99"/>
      <c r="X553" s="99"/>
      <c r="Y553" s="99"/>
      <c r="Z553" s="160"/>
      <c r="AA553" s="99"/>
      <c r="AB553" s="159"/>
      <c r="AC553" s="158"/>
      <c r="AD553" s="99"/>
      <c r="AE553" s="99"/>
      <c r="AF553" s="99"/>
      <c r="AG553" s="99"/>
      <c r="AH553" s="99"/>
      <c r="AI553" s="157"/>
      <c r="AJ553" s="99"/>
      <c r="AK553" s="99"/>
      <c r="AL553" s="99"/>
      <c r="AM553" s="99"/>
      <c r="AN553" s="2325"/>
      <c r="AO553" s="99"/>
      <c r="AP553" s="99"/>
      <c r="AQ553" s="99"/>
      <c r="AR553" s="99"/>
      <c r="AS553" s="99"/>
      <c r="AT553" s="99"/>
      <c r="AU553" s="99"/>
      <c r="AV553" s="99"/>
      <c r="AW553" s="157"/>
      <c r="AX553" s="99"/>
      <c r="AY553" s="99"/>
      <c r="AZ553" s="99"/>
      <c r="BA553" s="99"/>
    </row>
    <row r="554" spans="1:53" ht="15.75" customHeight="1" x14ac:dyDescent="0.25">
      <c r="A554" s="99"/>
      <c r="B554" s="100"/>
      <c r="C554" s="99"/>
      <c r="D554" s="99"/>
      <c r="E554" s="99"/>
      <c r="F554" s="99"/>
      <c r="G554" s="99"/>
      <c r="H554" s="99"/>
      <c r="I554" s="99"/>
      <c r="J554" s="2325"/>
      <c r="K554" s="2325"/>
      <c r="L554" s="2325"/>
      <c r="M554" s="2325"/>
      <c r="N554" s="99"/>
      <c r="O554" s="99"/>
      <c r="P554" s="99"/>
      <c r="Q554" s="99"/>
      <c r="R554" s="99"/>
      <c r="S554" s="99"/>
      <c r="T554" s="99"/>
      <c r="U554" s="99"/>
      <c r="V554" s="99"/>
      <c r="W554" s="99"/>
      <c r="X554" s="99"/>
      <c r="Y554" s="99"/>
      <c r="Z554" s="160"/>
      <c r="AA554" s="99"/>
      <c r="AB554" s="159"/>
      <c r="AC554" s="158"/>
      <c r="AD554" s="99"/>
      <c r="AE554" s="99"/>
      <c r="AF554" s="99"/>
      <c r="AG554" s="99"/>
      <c r="AH554" s="99"/>
      <c r="AI554" s="157"/>
      <c r="AJ554" s="99"/>
      <c r="AK554" s="99"/>
      <c r="AL554" s="99"/>
      <c r="AM554" s="99"/>
      <c r="AN554" s="2325"/>
      <c r="AO554" s="99"/>
      <c r="AP554" s="99"/>
      <c r="AQ554" s="99"/>
      <c r="AR554" s="99"/>
      <c r="AS554" s="99"/>
      <c r="AT554" s="99"/>
      <c r="AU554" s="99"/>
      <c r="AV554" s="99"/>
      <c r="AW554" s="157"/>
      <c r="AX554" s="99"/>
      <c r="AY554" s="99"/>
      <c r="AZ554" s="99"/>
      <c r="BA554" s="99"/>
    </row>
    <row r="555" spans="1:53" ht="15.75" customHeight="1" x14ac:dyDescent="0.25">
      <c r="A555" s="99"/>
      <c r="B555" s="100"/>
      <c r="C555" s="99"/>
      <c r="D555" s="99"/>
      <c r="E555" s="99"/>
      <c r="F555" s="99"/>
      <c r="G555" s="99"/>
      <c r="H555" s="99"/>
      <c r="I555" s="99"/>
      <c r="J555" s="2325"/>
      <c r="K555" s="2325"/>
      <c r="L555" s="2325"/>
      <c r="M555" s="2325"/>
      <c r="N555" s="99"/>
      <c r="O555" s="99"/>
      <c r="P555" s="99"/>
      <c r="Q555" s="99"/>
      <c r="R555" s="99"/>
      <c r="S555" s="99"/>
      <c r="T555" s="99"/>
      <c r="U555" s="99"/>
      <c r="V555" s="99"/>
      <c r="W555" s="99"/>
      <c r="X555" s="99"/>
      <c r="Y555" s="99"/>
      <c r="Z555" s="160"/>
      <c r="AA555" s="99"/>
      <c r="AB555" s="159"/>
      <c r="AC555" s="158"/>
      <c r="AD555" s="99"/>
      <c r="AE555" s="99"/>
      <c r="AF555" s="99"/>
      <c r="AG555" s="99"/>
      <c r="AH555" s="99"/>
      <c r="AI555" s="157"/>
      <c r="AJ555" s="99"/>
      <c r="AK555" s="99"/>
      <c r="AL555" s="99"/>
      <c r="AM555" s="99"/>
      <c r="AN555" s="2325"/>
      <c r="AO555" s="99"/>
      <c r="AP555" s="99"/>
      <c r="AQ555" s="99"/>
      <c r="AR555" s="99"/>
      <c r="AS555" s="99"/>
      <c r="AT555" s="99"/>
      <c r="AU555" s="99"/>
      <c r="AV555" s="99"/>
      <c r="AW555" s="157"/>
      <c r="AX555" s="99"/>
      <c r="AY555" s="99"/>
      <c r="AZ555" s="99"/>
      <c r="BA555" s="99"/>
    </row>
    <row r="556" spans="1:53" ht="15.75" customHeight="1" x14ac:dyDescent="0.25">
      <c r="A556" s="99"/>
      <c r="B556" s="100"/>
      <c r="C556" s="99"/>
      <c r="D556" s="99"/>
      <c r="E556" s="99"/>
      <c r="F556" s="99"/>
      <c r="G556" s="99"/>
      <c r="H556" s="99"/>
      <c r="I556" s="99"/>
      <c r="J556" s="2325"/>
      <c r="K556" s="2325"/>
      <c r="L556" s="2325"/>
      <c r="M556" s="2325"/>
      <c r="N556" s="99"/>
      <c r="O556" s="99"/>
      <c r="P556" s="99"/>
      <c r="Q556" s="99"/>
      <c r="R556" s="99"/>
      <c r="S556" s="99"/>
      <c r="T556" s="99"/>
      <c r="U556" s="99"/>
      <c r="V556" s="99"/>
      <c r="W556" s="99"/>
      <c r="X556" s="99"/>
      <c r="Y556" s="99"/>
      <c r="Z556" s="160"/>
      <c r="AA556" s="99"/>
      <c r="AB556" s="159"/>
      <c r="AC556" s="158"/>
      <c r="AD556" s="99"/>
      <c r="AE556" s="99"/>
      <c r="AF556" s="99"/>
      <c r="AG556" s="99"/>
      <c r="AH556" s="99"/>
      <c r="AI556" s="157"/>
      <c r="AJ556" s="99"/>
      <c r="AK556" s="99"/>
      <c r="AL556" s="99"/>
      <c r="AM556" s="99"/>
      <c r="AN556" s="2325"/>
      <c r="AO556" s="99"/>
      <c r="AP556" s="99"/>
      <c r="AQ556" s="99"/>
      <c r="AR556" s="99"/>
      <c r="AS556" s="99"/>
      <c r="AT556" s="99"/>
      <c r="AU556" s="99"/>
      <c r="AV556" s="99"/>
      <c r="AW556" s="157"/>
      <c r="AX556" s="99"/>
      <c r="AY556" s="99"/>
      <c r="AZ556" s="99"/>
      <c r="BA556" s="99"/>
    </row>
    <row r="557" spans="1:53" ht="15.75" customHeight="1" x14ac:dyDescent="0.25">
      <c r="A557" s="99"/>
      <c r="B557" s="100"/>
      <c r="C557" s="99"/>
      <c r="D557" s="99"/>
      <c r="E557" s="99"/>
      <c r="F557" s="99"/>
      <c r="G557" s="99"/>
      <c r="H557" s="99"/>
      <c r="I557" s="99"/>
      <c r="J557" s="2325"/>
      <c r="K557" s="2325"/>
      <c r="L557" s="2325"/>
      <c r="M557" s="2325"/>
      <c r="N557" s="99"/>
      <c r="O557" s="99"/>
      <c r="P557" s="99"/>
      <c r="Q557" s="99"/>
      <c r="R557" s="99"/>
      <c r="S557" s="99"/>
      <c r="T557" s="99"/>
      <c r="U557" s="99"/>
      <c r="V557" s="99"/>
      <c r="W557" s="99"/>
      <c r="X557" s="99"/>
      <c r="Y557" s="99"/>
      <c r="Z557" s="160"/>
      <c r="AA557" s="99"/>
      <c r="AB557" s="159"/>
      <c r="AC557" s="158"/>
      <c r="AD557" s="99"/>
      <c r="AE557" s="99"/>
      <c r="AF557" s="99"/>
      <c r="AG557" s="99"/>
      <c r="AH557" s="99"/>
      <c r="AI557" s="157"/>
      <c r="AJ557" s="99"/>
      <c r="AK557" s="99"/>
      <c r="AL557" s="99"/>
      <c r="AM557" s="99"/>
      <c r="AN557" s="2325"/>
      <c r="AO557" s="99"/>
      <c r="AP557" s="99"/>
      <c r="AQ557" s="99"/>
      <c r="AR557" s="99"/>
      <c r="AS557" s="99"/>
      <c r="AT557" s="99"/>
      <c r="AU557" s="99"/>
      <c r="AV557" s="99"/>
      <c r="AW557" s="157"/>
      <c r="AX557" s="99"/>
      <c r="AY557" s="99"/>
      <c r="AZ557" s="99"/>
      <c r="BA557" s="99"/>
    </row>
    <row r="558" spans="1:53" ht="15.75" customHeight="1" x14ac:dyDescent="0.25">
      <c r="A558" s="99"/>
      <c r="B558" s="100"/>
      <c r="C558" s="99"/>
      <c r="D558" s="99"/>
      <c r="E558" s="99"/>
      <c r="F558" s="99"/>
      <c r="G558" s="99"/>
      <c r="H558" s="99"/>
      <c r="I558" s="99"/>
      <c r="J558" s="2325"/>
      <c r="K558" s="2325"/>
      <c r="L558" s="2325"/>
      <c r="M558" s="2325"/>
      <c r="N558" s="99"/>
      <c r="O558" s="99"/>
      <c r="P558" s="99"/>
      <c r="Q558" s="99"/>
      <c r="R558" s="99"/>
      <c r="S558" s="99"/>
      <c r="T558" s="99"/>
      <c r="U558" s="99"/>
      <c r="V558" s="99"/>
      <c r="W558" s="99"/>
      <c r="X558" s="99"/>
      <c r="Y558" s="99"/>
      <c r="Z558" s="160"/>
      <c r="AA558" s="99"/>
      <c r="AB558" s="159"/>
      <c r="AC558" s="158"/>
      <c r="AD558" s="99"/>
      <c r="AE558" s="99"/>
      <c r="AF558" s="99"/>
      <c r="AG558" s="99"/>
      <c r="AH558" s="99"/>
      <c r="AI558" s="157"/>
      <c r="AJ558" s="99"/>
      <c r="AK558" s="99"/>
      <c r="AL558" s="99"/>
      <c r="AM558" s="99"/>
      <c r="AN558" s="2325"/>
      <c r="AO558" s="99"/>
      <c r="AP558" s="99"/>
      <c r="AQ558" s="99"/>
      <c r="AR558" s="99"/>
      <c r="AS558" s="99"/>
      <c r="AT558" s="99"/>
      <c r="AU558" s="99"/>
      <c r="AV558" s="99"/>
      <c r="AW558" s="157"/>
      <c r="AX558" s="99"/>
      <c r="AY558" s="99"/>
      <c r="AZ558" s="99"/>
      <c r="BA558" s="99"/>
    </row>
    <row r="559" spans="1:53" ht="15.75" customHeight="1" x14ac:dyDescent="0.25">
      <c r="A559" s="99"/>
      <c r="B559" s="100"/>
      <c r="C559" s="99"/>
      <c r="D559" s="99"/>
      <c r="E559" s="99"/>
      <c r="F559" s="99"/>
      <c r="G559" s="99"/>
      <c r="H559" s="99"/>
      <c r="I559" s="99"/>
      <c r="J559" s="2325"/>
      <c r="K559" s="2325"/>
      <c r="L559" s="2325"/>
      <c r="M559" s="2325"/>
      <c r="N559" s="99"/>
      <c r="O559" s="99"/>
      <c r="P559" s="99"/>
      <c r="Q559" s="99"/>
      <c r="R559" s="99"/>
      <c r="S559" s="99"/>
      <c r="T559" s="99"/>
      <c r="U559" s="99"/>
      <c r="V559" s="99"/>
      <c r="W559" s="99"/>
      <c r="X559" s="99"/>
      <c r="Y559" s="99"/>
      <c r="Z559" s="160"/>
      <c r="AA559" s="99"/>
      <c r="AB559" s="159"/>
      <c r="AC559" s="158"/>
      <c r="AD559" s="99"/>
      <c r="AE559" s="99"/>
      <c r="AF559" s="99"/>
      <c r="AG559" s="99"/>
      <c r="AH559" s="99"/>
      <c r="AI559" s="157"/>
      <c r="AJ559" s="99"/>
      <c r="AK559" s="99"/>
      <c r="AL559" s="99"/>
      <c r="AM559" s="99"/>
      <c r="AN559" s="2325"/>
      <c r="AO559" s="99"/>
      <c r="AP559" s="99"/>
      <c r="AQ559" s="99"/>
      <c r="AR559" s="99"/>
      <c r="AS559" s="99"/>
      <c r="AT559" s="99"/>
      <c r="AU559" s="99"/>
      <c r="AV559" s="99"/>
      <c r="AW559" s="157"/>
      <c r="AX559" s="99"/>
      <c r="AY559" s="99"/>
      <c r="AZ559" s="99"/>
      <c r="BA559" s="99"/>
    </row>
    <row r="560" spans="1:53" ht="15.75" customHeight="1" x14ac:dyDescent="0.25">
      <c r="A560" s="99"/>
      <c r="B560" s="100"/>
      <c r="C560" s="99"/>
      <c r="D560" s="99"/>
      <c r="E560" s="99"/>
      <c r="F560" s="99"/>
      <c r="G560" s="99"/>
      <c r="H560" s="99"/>
      <c r="I560" s="99"/>
      <c r="J560" s="2325"/>
      <c r="K560" s="2325"/>
      <c r="L560" s="2325"/>
      <c r="M560" s="2325"/>
      <c r="N560" s="99"/>
      <c r="O560" s="99"/>
      <c r="P560" s="99"/>
      <c r="Q560" s="99"/>
      <c r="R560" s="99"/>
      <c r="S560" s="99"/>
      <c r="T560" s="99"/>
      <c r="U560" s="99"/>
      <c r="V560" s="99"/>
      <c r="W560" s="99"/>
      <c r="X560" s="99"/>
      <c r="Y560" s="99"/>
      <c r="Z560" s="160"/>
      <c r="AA560" s="99"/>
      <c r="AB560" s="159"/>
      <c r="AC560" s="158"/>
      <c r="AD560" s="99"/>
      <c r="AE560" s="99"/>
      <c r="AF560" s="99"/>
      <c r="AG560" s="99"/>
      <c r="AH560" s="99"/>
      <c r="AI560" s="157"/>
      <c r="AJ560" s="99"/>
      <c r="AK560" s="99"/>
      <c r="AL560" s="99"/>
      <c r="AM560" s="99"/>
      <c r="AN560" s="2325"/>
      <c r="AO560" s="99"/>
      <c r="AP560" s="99"/>
      <c r="AQ560" s="99"/>
      <c r="AR560" s="99"/>
      <c r="AS560" s="99"/>
      <c r="AT560" s="99"/>
      <c r="AU560" s="99"/>
      <c r="AV560" s="99"/>
      <c r="AW560" s="157"/>
      <c r="AX560" s="99"/>
      <c r="AY560" s="99"/>
      <c r="AZ560" s="99"/>
      <c r="BA560" s="99"/>
    </row>
    <row r="561" spans="1:53" ht="15.75" customHeight="1" x14ac:dyDescent="0.25">
      <c r="A561" s="99"/>
      <c r="B561" s="100"/>
      <c r="C561" s="99"/>
      <c r="D561" s="99"/>
      <c r="E561" s="99"/>
      <c r="F561" s="99"/>
      <c r="G561" s="99"/>
      <c r="H561" s="99"/>
      <c r="I561" s="99"/>
      <c r="J561" s="2325"/>
      <c r="K561" s="2325"/>
      <c r="L561" s="2325"/>
      <c r="M561" s="2325"/>
      <c r="N561" s="99"/>
      <c r="O561" s="99"/>
      <c r="P561" s="99"/>
      <c r="Q561" s="99"/>
      <c r="R561" s="99"/>
      <c r="S561" s="99"/>
      <c r="T561" s="99"/>
      <c r="U561" s="99"/>
      <c r="V561" s="99"/>
      <c r="W561" s="99"/>
      <c r="X561" s="99"/>
      <c r="Y561" s="99"/>
      <c r="Z561" s="160"/>
      <c r="AA561" s="99"/>
      <c r="AB561" s="159"/>
      <c r="AC561" s="158"/>
      <c r="AD561" s="99"/>
      <c r="AE561" s="99"/>
      <c r="AF561" s="99"/>
      <c r="AG561" s="99"/>
      <c r="AH561" s="99"/>
      <c r="AI561" s="157"/>
      <c r="AJ561" s="99"/>
      <c r="AK561" s="99"/>
      <c r="AL561" s="99"/>
      <c r="AM561" s="99"/>
      <c r="AN561" s="2325"/>
      <c r="AO561" s="99"/>
      <c r="AP561" s="99"/>
      <c r="AQ561" s="99"/>
      <c r="AR561" s="99"/>
      <c r="AS561" s="99"/>
      <c r="AT561" s="99"/>
      <c r="AU561" s="99"/>
      <c r="AV561" s="99"/>
      <c r="AW561" s="157"/>
      <c r="AX561" s="99"/>
      <c r="AY561" s="99"/>
      <c r="AZ561" s="99"/>
      <c r="BA561" s="99"/>
    </row>
    <row r="562" spans="1:53" ht="15.75" customHeight="1" x14ac:dyDescent="0.25">
      <c r="A562" s="99"/>
      <c r="B562" s="100"/>
      <c r="C562" s="99"/>
      <c r="D562" s="99"/>
      <c r="E562" s="99"/>
      <c r="F562" s="99"/>
      <c r="G562" s="99"/>
      <c r="H562" s="99"/>
      <c r="I562" s="99"/>
      <c r="J562" s="2325"/>
      <c r="K562" s="2325"/>
      <c r="L562" s="2325"/>
      <c r="M562" s="2325"/>
      <c r="N562" s="99"/>
      <c r="O562" s="99"/>
      <c r="P562" s="99"/>
      <c r="Q562" s="99"/>
      <c r="R562" s="99"/>
      <c r="S562" s="99"/>
      <c r="T562" s="99"/>
      <c r="U562" s="99"/>
      <c r="V562" s="99"/>
      <c r="W562" s="99"/>
      <c r="X562" s="99"/>
      <c r="Y562" s="99"/>
      <c r="Z562" s="160"/>
      <c r="AA562" s="99"/>
      <c r="AB562" s="159"/>
      <c r="AC562" s="158"/>
      <c r="AD562" s="99"/>
      <c r="AE562" s="99"/>
      <c r="AF562" s="99"/>
      <c r="AG562" s="99"/>
      <c r="AH562" s="99"/>
      <c r="AI562" s="157"/>
      <c r="AJ562" s="99"/>
      <c r="AK562" s="99"/>
      <c r="AL562" s="99"/>
      <c r="AM562" s="99"/>
      <c r="AN562" s="2325"/>
      <c r="AO562" s="99"/>
      <c r="AP562" s="99"/>
      <c r="AQ562" s="99"/>
      <c r="AR562" s="99"/>
      <c r="AS562" s="99"/>
      <c r="AT562" s="99"/>
      <c r="AU562" s="99"/>
      <c r="AV562" s="99"/>
      <c r="AW562" s="157"/>
      <c r="AX562" s="99"/>
      <c r="AY562" s="99"/>
      <c r="AZ562" s="99"/>
      <c r="BA562" s="99"/>
    </row>
    <row r="563" spans="1:53" ht="15.75" customHeight="1" x14ac:dyDescent="0.25">
      <c r="A563" s="99"/>
      <c r="B563" s="100"/>
      <c r="C563" s="99"/>
      <c r="D563" s="99"/>
      <c r="E563" s="99"/>
      <c r="F563" s="99"/>
      <c r="G563" s="99"/>
      <c r="H563" s="99"/>
      <c r="I563" s="99"/>
      <c r="J563" s="2325"/>
      <c r="K563" s="2325"/>
      <c r="L563" s="2325"/>
      <c r="M563" s="2325"/>
      <c r="N563" s="99"/>
      <c r="O563" s="99"/>
      <c r="P563" s="99"/>
      <c r="Q563" s="99"/>
      <c r="R563" s="99"/>
      <c r="S563" s="99"/>
      <c r="T563" s="99"/>
      <c r="U563" s="99"/>
      <c r="V563" s="99"/>
      <c r="W563" s="99"/>
      <c r="X563" s="99"/>
      <c r="Y563" s="99"/>
      <c r="Z563" s="160"/>
      <c r="AA563" s="99"/>
      <c r="AB563" s="159"/>
      <c r="AC563" s="158"/>
      <c r="AD563" s="99"/>
      <c r="AE563" s="99"/>
      <c r="AF563" s="99"/>
      <c r="AG563" s="99"/>
      <c r="AH563" s="99"/>
      <c r="AI563" s="157"/>
      <c r="AJ563" s="99"/>
      <c r="AK563" s="99"/>
      <c r="AL563" s="99"/>
      <c r="AM563" s="99"/>
      <c r="AN563" s="2325"/>
      <c r="AO563" s="99"/>
      <c r="AP563" s="99"/>
      <c r="AQ563" s="99"/>
      <c r="AR563" s="99"/>
      <c r="AS563" s="99"/>
      <c r="AT563" s="99"/>
      <c r="AU563" s="99"/>
      <c r="AV563" s="99"/>
      <c r="AW563" s="157"/>
      <c r="AX563" s="99"/>
      <c r="AY563" s="99"/>
      <c r="AZ563" s="99"/>
      <c r="BA563" s="99"/>
    </row>
    <row r="564" spans="1:53" ht="15.75" customHeight="1" x14ac:dyDescent="0.25">
      <c r="A564" s="99"/>
      <c r="B564" s="100"/>
      <c r="C564" s="99"/>
      <c r="D564" s="99"/>
      <c r="E564" s="99"/>
      <c r="F564" s="99"/>
      <c r="G564" s="99"/>
      <c r="H564" s="99"/>
      <c r="I564" s="99"/>
      <c r="J564" s="2325"/>
      <c r="K564" s="2325"/>
      <c r="L564" s="2325"/>
      <c r="M564" s="2325"/>
      <c r="N564" s="99"/>
      <c r="O564" s="99"/>
      <c r="P564" s="99"/>
      <c r="Q564" s="99"/>
      <c r="R564" s="99"/>
      <c r="S564" s="99"/>
      <c r="T564" s="99"/>
      <c r="U564" s="99"/>
      <c r="V564" s="99"/>
      <c r="W564" s="99"/>
      <c r="X564" s="99"/>
      <c r="Y564" s="99"/>
      <c r="Z564" s="160"/>
      <c r="AA564" s="99"/>
      <c r="AB564" s="159"/>
      <c r="AC564" s="158"/>
      <c r="AD564" s="99"/>
      <c r="AE564" s="99"/>
      <c r="AF564" s="99"/>
      <c r="AG564" s="99"/>
      <c r="AH564" s="99"/>
      <c r="AI564" s="157"/>
      <c r="AJ564" s="99"/>
      <c r="AK564" s="99"/>
      <c r="AL564" s="99"/>
      <c r="AM564" s="99"/>
      <c r="AN564" s="2325"/>
      <c r="AO564" s="99"/>
      <c r="AP564" s="99"/>
      <c r="AQ564" s="99"/>
      <c r="AR564" s="99"/>
      <c r="AS564" s="99"/>
      <c r="AT564" s="99"/>
      <c r="AU564" s="99"/>
      <c r="AV564" s="99"/>
      <c r="AW564" s="157"/>
      <c r="AX564" s="99"/>
      <c r="AY564" s="99"/>
      <c r="AZ564" s="99"/>
      <c r="BA564" s="99"/>
    </row>
    <row r="565" spans="1:53" ht="15.75" customHeight="1" x14ac:dyDescent="0.25">
      <c r="A565" s="99"/>
      <c r="B565" s="100"/>
      <c r="C565" s="99"/>
      <c r="D565" s="99"/>
      <c r="E565" s="99"/>
      <c r="F565" s="99"/>
      <c r="G565" s="99"/>
      <c r="H565" s="99"/>
      <c r="I565" s="99"/>
      <c r="J565" s="2325"/>
      <c r="K565" s="2325"/>
      <c r="L565" s="2325"/>
      <c r="M565" s="2325"/>
      <c r="N565" s="99"/>
      <c r="O565" s="99"/>
      <c r="P565" s="99"/>
      <c r="Q565" s="99"/>
      <c r="R565" s="99"/>
      <c r="S565" s="99"/>
      <c r="T565" s="99"/>
      <c r="U565" s="99"/>
      <c r="V565" s="99"/>
      <c r="W565" s="99"/>
      <c r="X565" s="99"/>
      <c r="Y565" s="99"/>
      <c r="Z565" s="160"/>
      <c r="AA565" s="99"/>
      <c r="AB565" s="159"/>
      <c r="AC565" s="158"/>
      <c r="AD565" s="99"/>
      <c r="AE565" s="99"/>
      <c r="AF565" s="99"/>
      <c r="AG565" s="99"/>
      <c r="AH565" s="99"/>
      <c r="AI565" s="157"/>
      <c r="AJ565" s="99"/>
      <c r="AK565" s="99"/>
      <c r="AL565" s="99"/>
      <c r="AM565" s="99"/>
      <c r="AN565" s="2325"/>
      <c r="AO565" s="99"/>
      <c r="AP565" s="99"/>
      <c r="AQ565" s="99"/>
      <c r="AR565" s="99"/>
      <c r="AS565" s="99"/>
      <c r="AT565" s="99"/>
      <c r="AU565" s="99"/>
      <c r="AV565" s="99"/>
      <c r="AW565" s="157"/>
      <c r="AX565" s="99"/>
      <c r="AY565" s="99"/>
      <c r="AZ565" s="99"/>
      <c r="BA565" s="99"/>
    </row>
    <row r="566" spans="1:53" ht="15.75" customHeight="1" x14ac:dyDescent="0.25">
      <c r="A566" s="99"/>
      <c r="B566" s="100"/>
      <c r="C566" s="99"/>
      <c r="D566" s="99"/>
      <c r="E566" s="99"/>
      <c r="F566" s="99"/>
      <c r="G566" s="99"/>
      <c r="H566" s="99"/>
      <c r="I566" s="99"/>
      <c r="J566" s="2325"/>
      <c r="K566" s="2325"/>
      <c r="L566" s="2325"/>
      <c r="M566" s="2325"/>
      <c r="N566" s="99"/>
      <c r="O566" s="99"/>
      <c r="P566" s="99"/>
      <c r="Q566" s="99"/>
      <c r="R566" s="99"/>
      <c r="S566" s="99"/>
      <c r="T566" s="99"/>
      <c r="U566" s="99"/>
      <c r="V566" s="99"/>
      <c r="W566" s="99"/>
      <c r="X566" s="99"/>
      <c r="Y566" s="99"/>
      <c r="Z566" s="160"/>
      <c r="AA566" s="99"/>
      <c r="AB566" s="159"/>
      <c r="AC566" s="158"/>
      <c r="AD566" s="99"/>
      <c r="AE566" s="99"/>
      <c r="AF566" s="99"/>
      <c r="AG566" s="99"/>
      <c r="AH566" s="99"/>
      <c r="AI566" s="157"/>
      <c r="AJ566" s="99"/>
      <c r="AK566" s="99"/>
      <c r="AL566" s="99"/>
      <c r="AM566" s="99"/>
      <c r="AN566" s="2325"/>
      <c r="AO566" s="99"/>
      <c r="AP566" s="99"/>
      <c r="AQ566" s="99"/>
      <c r="AR566" s="99"/>
      <c r="AS566" s="99"/>
      <c r="AT566" s="99"/>
      <c r="AU566" s="99"/>
      <c r="AV566" s="99"/>
      <c r="AW566" s="157"/>
      <c r="AX566" s="99"/>
      <c r="AY566" s="99"/>
      <c r="AZ566" s="99"/>
      <c r="BA566" s="99"/>
    </row>
    <row r="567" spans="1:53" ht="15.75" customHeight="1" x14ac:dyDescent="0.25">
      <c r="A567" s="99"/>
      <c r="B567" s="100"/>
      <c r="C567" s="99"/>
      <c r="D567" s="99"/>
      <c r="E567" s="99"/>
      <c r="F567" s="99"/>
      <c r="G567" s="99"/>
      <c r="H567" s="99"/>
      <c r="I567" s="99"/>
      <c r="J567" s="2325"/>
      <c r="K567" s="2325"/>
      <c r="L567" s="2325"/>
      <c r="M567" s="2325"/>
      <c r="N567" s="99"/>
      <c r="O567" s="99"/>
      <c r="P567" s="99"/>
      <c r="Q567" s="99"/>
      <c r="R567" s="99"/>
      <c r="S567" s="99"/>
      <c r="T567" s="99"/>
      <c r="U567" s="99"/>
      <c r="V567" s="99"/>
      <c r="W567" s="99"/>
      <c r="X567" s="99"/>
      <c r="Y567" s="99"/>
      <c r="Z567" s="160"/>
      <c r="AA567" s="99"/>
      <c r="AB567" s="159"/>
      <c r="AC567" s="158"/>
      <c r="AD567" s="99"/>
      <c r="AE567" s="99"/>
      <c r="AF567" s="99"/>
      <c r="AG567" s="99"/>
      <c r="AH567" s="99"/>
      <c r="AI567" s="157"/>
      <c r="AJ567" s="99"/>
      <c r="AK567" s="99"/>
      <c r="AL567" s="99"/>
      <c r="AM567" s="99"/>
      <c r="AN567" s="2325"/>
      <c r="AO567" s="99"/>
      <c r="AP567" s="99"/>
      <c r="AQ567" s="99"/>
      <c r="AR567" s="99"/>
      <c r="AS567" s="99"/>
      <c r="AT567" s="99"/>
      <c r="AU567" s="99"/>
      <c r="AV567" s="99"/>
      <c r="AW567" s="157"/>
      <c r="AX567" s="99"/>
      <c r="AY567" s="99"/>
      <c r="AZ567" s="99"/>
      <c r="BA567" s="99"/>
    </row>
    <row r="568" spans="1:53" ht="15.75" customHeight="1" x14ac:dyDescent="0.25">
      <c r="A568" s="99"/>
      <c r="B568" s="100"/>
      <c r="C568" s="99"/>
      <c r="D568" s="99"/>
      <c r="E568" s="99"/>
      <c r="F568" s="99"/>
      <c r="G568" s="99"/>
      <c r="H568" s="99"/>
      <c r="I568" s="99"/>
      <c r="J568" s="2325"/>
      <c r="K568" s="2325"/>
      <c r="L568" s="2325"/>
      <c r="M568" s="2325"/>
      <c r="N568" s="99"/>
      <c r="O568" s="99"/>
      <c r="P568" s="99"/>
      <c r="Q568" s="99"/>
      <c r="R568" s="99"/>
      <c r="S568" s="99"/>
      <c r="T568" s="99"/>
      <c r="U568" s="99"/>
      <c r="V568" s="99"/>
      <c r="W568" s="99"/>
      <c r="X568" s="99"/>
      <c r="Y568" s="99"/>
      <c r="Z568" s="160"/>
      <c r="AA568" s="99"/>
      <c r="AB568" s="159"/>
      <c r="AC568" s="158"/>
      <c r="AD568" s="99"/>
      <c r="AE568" s="99"/>
      <c r="AF568" s="99"/>
      <c r="AG568" s="99"/>
      <c r="AH568" s="99"/>
      <c r="AI568" s="157"/>
      <c r="AJ568" s="99"/>
      <c r="AK568" s="99"/>
      <c r="AL568" s="99"/>
      <c r="AM568" s="99"/>
      <c r="AN568" s="2325"/>
      <c r="AO568" s="99"/>
      <c r="AP568" s="99"/>
      <c r="AQ568" s="99"/>
      <c r="AR568" s="99"/>
      <c r="AS568" s="99"/>
      <c r="AT568" s="99"/>
      <c r="AU568" s="99"/>
      <c r="AV568" s="99"/>
      <c r="AW568" s="157"/>
      <c r="AX568" s="99"/>
      <c r="AY568" s="99"/>
      <c r="AZ568" s="99"/>
      <c r="BA568" s="99"/>
    </row>
    <row r="569" spans="1:53" ht="15.75" customHeight="1" x14ac:dyDescent="0.25">
      <c r="A569" s="99"/>
      <c r="B569" s="100"/>
      <c r="C569" s="99"/>
      <c r="D569" s="99"/>
      <c r="E569" s="99"/>
      <c r="F569" s="99"/>
      <c r="G569" s="99"/>
      <c r="H569" s="99"/>
      <c r="I569" s="99"/>
      <c r="J569" s="2325"/>
      <c r="K569" s="2325"/>
      <c r="L569" s="2325"/>
      <c r="M569" s="2325"/>
      <c r="N569" s="99"/>
      <c r="O569" s="99"/>
      <c r="P569" s="99"/>
      <c r="Q569" s="99"/>
      <c r="R569" s="99"/>
      <c r="S569" s="99"/>
      <c r="T569" s="99"/>
      <c r="U569" s="99"/>
      <c r="V569" s="99"/>
      <c r="W569" s="99"/>
      <c r="X569" s="99"/>
      <c r="Y569" s="99"/>
      <c r="Z569" s="160"/>
      <c r="AA569" s="99"/>
      <c r="AB569" s="159"/>
      <c r="AC569" s="158"/>
      <c r="AD569" s="99"/>
      <c r="AE569" s="99"/>
      <c r="AF569" s="99"/>
      <c r="AG569" s="99"/>
      <c r="AH569" s="99"/>
      <c r="AI569" s="157"/>
      <c r="AJ569" s="99"/>
      <c r="AK569" s="99"/>
      <c r="AL569" s="99"/>
      <c r="AM569" s="99"/>
      <c r="AN569" s="2325"/>
      <c r="AO569" s="99"/>
      <c r="AP569" s="99"/>
      <c r="AQ569" s="99"/>
      <c r="AR569" s="99"/>
      <c r="AS569" s="99"/>
      <c r="AT569" s="99"/>
      <c r="AU569" s="99"/>
      <c r="AV569" s="99"/>
      <c r="AW569" s="157"/>
      <c r="AX569" s="99"/>
      <c r="AY569" s="99"/>
      <c r="AZ569" s="99"/>
      <c r="BA569" s="99"/>
    </row>
    <row r="570" spans="1:53" ht="15.75" customHeight="1" x14ac:dyDescent="0.25">
      <c r="A570" s="99"/>
      <c r="B570" s="100"/>
      <c r="C570" s="99"/>
      <c r="D570" s="99"/>
      <c r="E570" s="99"/>
      <c r="F570" s="99"/>
      <c r="G570" s="99"/>
      <c r="H570" s="99"/>
      <c r="I570" s="99"/>
      <c r="J570" s="2325"/>
      <c r="K570" s="2325"/>
      <c r="L570" s="2325"/>
      <c r="M570" s="2325"/>
      <c r="N570" s="99"/>
      <c r="O570" s="99"/>
      <c r="P570" s="99"/>
      <c r="Q570" s="99"/>
      <c r="R570" s="99"/>
      <c r="S570" s="99"/>
      <c r="T570" s="99"/>
      <c r="U570" s="99"/>
      <c r="V570" s="99"/>
      <c r="W570" s="99"/>
      <c r="X570" s="99"/>
      <c r="Y570" s="99"/>
      <c r="Z570" s="160"/>
      <c r="AA570" s="99"/>
      <c r="AB570" s="159"/>
      <c r="AC570" s="158"/>
      <c r="AD570" s="99"/>
      <c r="AE570" s="99"/>
      <c r="AF570" s="99"/>
      <c r="AG570" s="99"/>
      <c r="AH570" s="99"/>
      <c r="AI570" s="157"/>
      <c r="AJ570" s="99"/>
      <c r="AK570" s="99"/>
      <c r="AL570" s="99"/>
      <c r="AM570" s="99"/>
      <c r="AN570" s="2325"/>
      <c r="AO570" s="99"/>
      <c r="AP570" s="99"/>
      <c r="AQ570" s="99"/>
      <c r="AR570" s="99"/>
      <c r="AS570" s="99"/>
      <c r="AT570" s="99"/>
      <c r="AU570" s="99"/>
      <c r="AV570" s="99"/>
      <c r="AW570" s="157"/>
      <c r="AX570" s="99"/>
      <c r="AY570" s="99"/>
      <c r="AZ570" s="99"/>
      <c r="BA570" s="99"/>
    </row>
    <row r="571" spans="1:53" ht="15.75" customHeight="1" x14ac:dyDescent="0.25">
      <c r="A571" s="99"/>
      <c r="B571" s="100"/>
      <c r="C571" s="99"/>
      <c r="D571" s="99"/>
      <c r="E571" s="99"/>
      <c r="F571" s="99"/>
      <c r="G571" s="99"/>
      <c r="H571" s="99"/>
      <c r="I571" s="99"/>
      <c r="J571" s="2325"/>
      <c r="K571" s="2325"/>
      <c r="L571" s="2325"/>
      <c r="M571" s="2325"/>
      <c r="N571" s="99"/>
      <c r="O571" s="99"/>
      <c r="P571" s="99"/>
      <c r="Q571" s="99"/>
      <c r="R571" s="99"/>
      <c r="S571" s="99"/>
      <c r="T571" s="99"/>
      <c r="U571" s="99"/>
      <c r="V571" s="99"/>
      <c r="W571" s="99"/>
      <c r="X571" s="99"/>
      <c r="Y571" s="99"/>
      <c r="Z571" s="160"/>
      <c r="AA571" s="99"/>
      <c r="AB571" s="159"/>
      <c r="AC571" s="158"/>
      <c r="AD571" s="99"/>
      <c r="AE571" s="99"/>
      <c r="AF571" s="99"/>
      <c r="AG571" s="99"/>
      <c r="AH571" s="99"/>
      <c r="AI571" s="157"/>
      <c r="AJ571" s="99"/>
      <c r="AK571" s="99"/>
      <c r="AL571" s="99"/>
      <c r="AM571" s="99"/>
      <c r="AN571" s="2325"/>
      <c r="AO571" s="99"/>
      <c r="AP571" s="99"/>
      <c r="AQ571" s="99"/>
      <c r="AR571" s="99"/>
      <c r="AS571" s="99"/>
      <c r="AT571" s="99"/>
      <c r="AU571" s="99"/>
      <c r="AV571" s="99"/>
      <c r="AW571" s="157"/>
      <c r="AX571" s="99"/>
      <c r="AY571" s="99"/>
      <c r="AZ571" s="99"/>
      <c r="BA571" s="99"/>
    </row>
    <row r="572" spans="1:53" ht="15.75" customHeight="1" x14ac:dyDescent="0.25">
      <c r="A572" s="99"/>
      <c r="B572" s="100"/>
      <c r="C572" s="99"/>
      <c r="D572" s="99"/>
      <c r="E572" s="99"/>
      <c r="F572" s="99"/>
      <c r="G572" s="99"/>
      <c r="H572" s="99"/>
      <c r="I572" s="99"/>
      <c r="J572" s="2325"/>
      <c r="K572" s="2325"/>
      <c r="L572" s="2325"/>
      <c r="M572" s="2325"/>
      <c r="N572" s="99"/>
      <c r="O572" s="99"/>
      <c r="P572" s="99"/>
      <c r="Q572" s="99"/>
      <c r="R572" s="99"/>
      <c r="S572" s="99"/>
      <c r="T572" s="99"/>
      <c r="U572" s="99"/>
      <c r="V572" s="99"/>
      <c r="W572" s="99"/>
      <c r="X572" s="99"/>
      <c r="Y572" s="99"/>
      <c r="Z572" s="160"/>
      <c r="AA572" s="99"/>
      <c r="AB572" s="159"/>
      <c r="AC572" s="158"/>
      <c r="AD572" s="99"/>
      <c r="AE572" s="99"/>
      <c r="AF572" s="99"/>
      <c r="AG572" s="99"/>
      <c r="AH572" s="99"/>
      <c r="AI572" s="157"/>
      <c r="AJ572" s="99"/>
      <c r="AK572" s="99"/>
      <c r="AL572" s="99"/>
      <c r="AM572" s="99"/>
      <c r="AN572" s="2325"/>
      <c r="AO572" s="99"/>
      <c r="AP572" s="99"/>
      <c r="AQ572" s="99"/>
      <c r="AR572" s="99"/>
      <c r="AS572" s="99"/>
      <c r="AT572" s="99"/>
      <c r="AU572" s="99"/>
      <c r="AV572" s="99"/>
      <c r="AW572" s="157"/>
      <c r="AX572" s="99"/>
      <c r="AY572" s="99"/>
      <c r="AZ572" s="99"/>
      <c r="BA572" s="99"/>
    </row>
    <row r="573" spans="1:53" ht="15.75" customHeight="1" x14ac:dyDescent="0.25">
      <c r="A573" s="99"/>
      <c r="B573" s="100"/>
      <c r="C573" s="99"/>
      <c r="D573" s="99"/>
      <c r="E573" s="99"/>
      <c r="F573" s="99"/>
      <c r="G573" s="99"/>
      <c r="H573" s="99"/>
      <c r="I573" s="99"/>
      <c r="J573" s="2325"/>
      <c r="K573" s="2325"/>
      <c r="L573" s="2325"/>
      <c r="M573" s="2325"/>
      <c r="N573" s="99"/>
      <c r="O573" s="99"/>
      <c r="P573" s="99"/>
      <c r="Q573" s="99"/>
      <c r="R573" s="99"/>
      <c r="S573" s="99"/>
      <c r="T573" s="99"/>
      <c r="U573" s="99"/>
      <c r="V573" s="99"/>
      <c r="W573" s="99"/>
      <c r="X573" s="99"/>
      <c r="Y573" s="99"/>
      <c r="Z573" s="160"/>
      <c r="AA573" s="99"/>
      <c r="AB573" s="159"/>
      <c r="AC573" s="158"/>
      <c r="AD573" s="99"/>
      <c r="AE573" s="99"/>
      <c r="AF573" s="99"/>
      <c r="AG573" s="99"/>
      <c r="AH573" s="99"/>
      <c r="AI573" s="157"/>
      <c r="AJ573" s="99"/>
      <c r="AK573" s="99"/>
      <c r="AL573" s="99"/>
      <c r="AM573" s="99"/>
      <c r="AN573" s="2325"/>
      <c r="AO573" s="99"/>
      <c r="AP573" s="99"/>
      <c r="AQ573" s="99"/>
      <c r="AR573" s="99"/>
      <c r="AS573" s="99"/>
      <c r="AT573" s="99"/>
      <c r="AU573" s="99"/>
      <c r="AV573" s="99"/>
      <c r="AW573" s="157"/>
      <c r="AX573" s="99"/>
      <c r="AY573" s="99"/>
      <c r="AZ573" s="99"/>
      <c r="BA573" s="99"/>
    </row>
    <row r="574" spans="1:53" ht="15.75" customHeight="1" x14ac:dyDescent="0.25">
      <c r="A574" s="99"/>
      <c r="B574" s="100"/>
      <c r="C574" s="99"/>
      <c r="D574" s="99"/>
      <c r="E574" s="99"/>
      <c r="F574" s="99"/>
      <c r="G574" s="99"/>
      <c r="H574" s="99"/>
      <c r="I574" s="99"/>
      <c r="J574" s="2325"/>
      <c r="K574" s="2325"/>
      <c r="L574" s="2325"/>
      <c r="M574" s="2325"/>
      <c r="N574" s="99"/>
      <c r="O574" s="99"/>
      <c r="P574" s="99"/>
      <c r="Q574" s="99"/>
      <c r="R574" s="99"/>
      <c r="S574" s="99"/>
      <c r="T574" s="99"/>
      <c r="U574" s="99"/>
      <c r="V574" s="99"/>
      <c r="W574" s="99"/>
      <c r="X574" s="99"/>
      <c r="Y574" s="99"/>
      <c r="Z574" s="160"/>
      <c r="AA574" s="99"/>
      <c r="AB574" s="159"/>
      <c r="AC574" s="158"/>
      <c r="AD574" s="99"/>
      <c r="AE574" s="99"/>
      <c r="AF574" s="99"/>
      <c r="AG574" s="99"/>
      <c r="AH574" s="99"/>
      <c r="AI574" s="157"/>
      <c r="AJ574" s="99"/>
      <c r="AK574" s="99"/>
      <c r="AL574" s="99"/>
      <c r="AM574" s="99"/>
      <c r="AN574" s="2325"/>
      <c r="AO574" s="99"/>
      <c r="AP574" s="99"/>
      <c r="AQ574" s="99"/>
      <c r="AR574" s="99"/>
      <c r="AS574" s="99"/>
      <c r="AT574" s="99"/>
      <c r="AU574" s="99"/>
      <c r="AV574" s="99"/>
      <c r="AW574" s="157"/>
      <c r="AX574" s="99"/>
      <c r="AY574" s="99"/>
      <c r="AZ574" s="99"/>
      <c r="BA574" s="99"/>
    </row>
    <row r="575" spans="1:53" ht="15.75" customHeight="1" x14ac:dyDescent="0.25">
      <c r="A575" s="99"/>
      <c r="B575" s="100"/>
      <c r="C575" s="99"/>
      <c r="D575" s="99"/>
      <c r="E575" s="99"/>
      <c r="F575" s="99"/>
      <c r="G575" s="99"/>
      <c r="H575" s="99"/>
      <c r="I575" s="99"/>
      <c r="J575" s="2325"/>
      <c r="K575" s="2325"/>
      <c r="L575" s="2325"/>
      <c r="M575" s="2325"/>
      <c r="N575" s="99"/>
      <c r="O575" s="99"/>
      <c r="P575" s="99"/>
      <c r="Q575" s="99"/>
      <c r="R575" s="99"/>
      <c r="S575" s="99"/>
      <c r="T575" s="99"/>
      <c r="U575" s="99"/>
      <c r="V575" s="99"/>
      <c r="W575" s="99"/>
      <c r="X575" s="99"/>
      <c r="Y575" s="99"/>
      <c r="Z575" s="160"/>
      <c r="AA575" s="99"/>
      <c r="AB575" s="159"/>
      <c r="AC575" s="158"/>
      <c r="AD575" s="99"/>
      <c r="AE575" s="99"/>
      <c r="AF575" s="99"/>
      <c r="AG575" s="99"/>
      <c r="AH575" s="99"/>
      <c r="AI575" s="157"/>
      <c r="AJ575" s="99"/>
      <c r="AK575" s="99"/>
      <c r="AL575" s="99"/>
      <c r="AM575" s="99"/>
      <c r="AN575" s="2325"/>
      <c r="AO575" s="99"/>
      <c r="AP575" s="99"/>
      <c r="AQ575" s="99"/>
      <c r="AR575" s="99"/>
      <c r="AS575" s="99"/>
      <c r="AT575" s="99"/>
      <c r="AU575" s="99"/>
      <c r="AV575" s="99"/>
      <c r="AW575" s="157"/>
      <c r="AX575" s="99"/>
      <c r="AY575" s="99"/>
      <c r="AZ575" s="99"/>
      <c r="BA575" s="99"/>
    </row>
    <row r="576" spans="1:53" ht="15.75" customHeight="1" x14ac:dyDescent="0.25">
      <c r="A576" s="99"/>
      <c r="B576" s="100"/>
      <c r="C576" s="99"/>
      <c r="D576" s="99"/>
      <c r="E576" s="99"/>
      <c r="F576" s="99"/>
      <c r="G576" s="99"/>
      <c r="H576" s="99"/>
      <c r="I576" s="99"/>
      <c r="J576" s="2325"/>
      <c r="K576" s="2325"/>
      <c r="L576" s="2325"/>
      <c r="M576" s="2325"/>
      <c r="N576" s="99"/>
      <c r="O576" s="99"/>
      <c r="P576" s="99"/>
      <c r="Q576" s="99"/>
      <c r="R576" s="99"/>
      <c r="S576" s="99"/>
      <c r="T576" s="99"/>
      <c r="U576" s="99"/>
      <c r="V576" s="99"/>
      <c r="W576" s="99"/>
      <c r="X576" s="99"/>
      <c r="Y576" s="99"/>
      <c r="Z576" s="160"/>
      <c r="AA576" s="99"/>
      <c r="AB576" s="159"/>
      <c r="AC576" s="158"/>
      <c r="AD576" s="99"/>
      <c r="AE576" s="99"/>
      <c r="AF576" s="99"/>
      <c r="AG576" s="99"/>
      <c r="AH576" s="99"/>
      <c r="AI576" s="157"/>
      <c r="AJ576" s="99"/>
      <c r="AK576" s="99"/>
      <c r="AL576" s="99"/>
      <c r="AM576" s="99"/>
      <c r="AN576" s="2325"/>
      <c r="AO576" s="99"/>
      <c r="AP576" s="99"/>
      <c r="AQ576" s="99"/>
      <c r="AR576" s="99"/>
      <c r="AS576" s="99"/>
      <c r="AT576" s="99"/>
      <c r="AU576" s="99"/>
      <c r="AV576" s="99"/>
      <c r="AW576" s="157"/>
      <c r="AX576" s="99"/>
      <c r="AY576" s="99"/>
      <c r="AZ576" s="99"/>
      <c r="BA576" s="99"/>
    </row>
    <row r="577" spans="1:53" ht="15.75" customHeight="1" x14ac:dyDescent="0.25">
      <c r="A577" s="99"/>
      <c r="B577" s="100"/>
      <c r="C577" s="99"/>
      <c r="D577" s="99"/>
      <c r="E577" s="99"/>
      <c r="F577" s="99"/>
      <c r="G577" s="99"/>
      <c r="H577" s="99"/>
      <c r="I577" s="99"/>
      <c r="J577" s="2325"/>
      <c r="K577" s="2325"/>
      <c r="L577" s="2325"/>
      <c r="M577" s="2325"/>
      <c r="N577" s="99"/>
      <c r="O577" s="99"/>
      <c r="P577" s="99"/>
      <c r="Q577" s="99"/>
      <c r="R577" s="99"/>
      <c r="S577" s="99"/>
      <c r="T577" s="99"/>
      <c r="U577" s="99"/>
      <c r="V577" s="99"/>
      <c r="W577" s="99"/>
      <c r="X577" s="99"/>
      <c r="Y577" s="99"/>
      <c r="Z577" s="160"/>
      <c r="AA577" s="99"/>
      <c r="AB577" s="159"/>
      <c r="AC577" s="158"/>
      <c r="AD577" s="99"/>
      <c r="AE577" s="99"/>
      <c r="AF577" s="99"/>
      <c r="AG577" s="99"/>
      <c r="AH577" s="99"/>
      <c r="AI577" s="157"/>
      <c r="AJ577" s="99"/>
      <c r="AK577" s="99"/>
      <c r="AL577" s="99"/>
      <c r="AM577" s="99"/>
      <c r="AN577" s="2325"/>
      <c r="AO577" s="99"/>
      <c r="AP577" s="99"/>
      <c r="AQ577" s="99"/>
      <c r="AR577" s="99"/>
      <c r="AS577" s="99"/>
      <c r="AT577" s="99"/>
      <c r="AU577" s="99"/>
      <c r="AV577" s="99"/>
      <c r="AW577" s="157"/>
      <c r="AX577" s="99"/>
      <c r="AY577" s="99"/>
      <c r="AZ577" s="99"/>
      <c r="BA577" s="99"/>
    </row>
    <row r="578" spans="1:53" ht="15.75" customHeight="1" x14ac:dyDescent="0.25">
      <c r="A578" s="99"/>
      <c r="B578" s="100"/>
      <c r="C578" s="99"/>
      <c r="D578" s="99"/>
      <c r="E578" s="99"/>
      <c r="F578" s="99"/>
      <c r="G578" s="99"/>
      <c r="H578" s="99"/>
      <c r="I578" s="99"/>
      <c r="J578" s="2325"/>
      <c r="K578" s="2325"/>
      <c r="L578" s="2325"/>
      <c r="M578" s="2325"/>
      <c r="N578" s="99"/>
      <c r="O578" s="99"/>
      <c r="P578" s="99"/>
      <c r="Q578" s="99"/>
      <c r="R578" s="99"/>
      <c r="S578" s="99"/>
      <c r="T578" s="99"/>
      <c r="U578" s="99"/>
      <c r="V578" s="99"/>
      <c r="W578" s="99"/>
      <c r="X578" s="99"/>
      <c r="Y578" s="99"/>
      <c r="Z578" s="160"/>
      <c r="AA578" s="99"/>
      <c r="AB578" s="159"/>
      <c r="AC578" s="158"/>
      <c r="AD578" s="99"/>
      <c r="AE578" s="99"/>
      <c r="AF578" s="99"/>
      <c r="AG578" s="99"/>
      <c r="AH578" s="99"/>
      <c r="AI578" s="157"/>
      <c r="AJ578" s="99"/>
      <c r="AK578" s="99"/>
      <c r="AL578" s="99"/>
      <c r="AM578" s="99"/>
      <c r="AN578" s="2325"/>
      <c r="AO578" s="99"/>
      <c r="AP578" s="99"/>
      <c r="AQ578" s="99"/>
      <c r="AR578" s="99"/>
      <c r="AS578" s="99"/>
      <c r="AT578" s="99"/>
      <c r="AU578" s="99"/>
      <c r="AV578" s="99"/>
      <c r="AW578" s="157"/>
      <c r="AX578" s="99"/>
      <c r="AY578" s="99"/>
      <c r="AZ578" s="99"/>
      <c r="BA578" s="99"/>
    </row>
    <row r="579" spans="1:53" ht="15.75" customHeight="1" x14ac:dyDescent="0.25">
      <c r="A579" s="99"/>
      <c r="B579" s="100"/>
      <c r="C579" s="99"/>
      <c r="D579" s="99"/>
      <c r="E579" s="99"/>
      <c r="F579" s="99"/>
      <c r="G579" s="99"/>
      <c r="H579" s="99"/>
      <c r="I579" s="99"/>
      <c r="J579" s="2325"/>
      <c r="K579" s="2325"/>
      <c r="L579" s="2325"/>
      <c r="M579" s="2325"/>
      <c r="N579" s="99"/>
      <c r="O579" s="99"/>
      <c r="P579" s="99"/>
      <c r="Q579" s="99"/>
      <c r="R579" s="99"/>
      <c r="S579" s="99"/>
      <c r="T579" s="99"/>
      <c r="U579" s="99"/>
      <c r="V579" s="99"/>
      <c r="W579" s="99"/>
      <c r="X579" s="99"/>
      <c r="Y579" s="99"/>
      <c r="Z579" s="160"/>
      <c r="AA579" s="99"/>
      <c r="AB579" s="159"/>
      <c r="AC579" s="158"/>
      <c r="AD579" s="99"/>
      <c r="AE579" s="99"/>
      <c r="AF579" s="99"/>
      <c r="AG579" s="99"/>
      <c r="AH579" s="99"/>
      <c r="AI579" s="157"/>
      <c r="AJ579" s="99"/>
      <c r="AK579" s="99"/>
      <c r="AL579" s="99"/>
      <c r="AM579" s="99"/>
      <c r="AN579" s="2325"/>
      <c r="AO579" s="99"/>
      <c r="AP579" s="99"/>
      <c r="AQ579" s="99"/>
      <c r="AR579" s="99"/>
      <c r="AS579" s="99"/>
      <c r="AT579" s="99"/>
      <c r="AU579" s="99"/>
      <c r="AV579" s="99"/>
      <c r="AW579" s="157"/>
      <c r="AX579" s="99"/>
      <c r="AY579" s="99"/>
      <c r="AZ579" s="99"/>
      <c r="BA579" s="99"/>
    </row>
    <row r="580" spans="1:53" ht="15.75" customHeight="1" x14ac:dyDescent="0.25">
      <c r="A580" s="99"/>
      <c r="B580" s="100"/>
      <c r="C580" s="99"/>
      <c r="D580" s="99"/>
      <c r="E580" s="99"/>
      <c r="F580" s="99"/>
      <c r="G580" s="99"/>
      <c r="H580" s="99"/>
      <c r="I580" s="99"/>
      <c r="J580" s="2325"/>
      <c r="K580" s="2325"/>
      <c r="L580" s="2325"/>
      <c r="M580" s="2325"/>
      <c r="N580" s="99"/>
      <c r="O580" s="99"/>
      <c r="P580" s="99"/>
      <c r="Q580" s="99"/>
      <c r="R580" s="99"/>
      <c r="S580" s="99"/>
      <c r="T580" s="99"/>
      <c r="U580" s="99"/>
      <c r="V580" s="99"/>
      <c r="W580" s="99"/>
      <c r="X580" s="99"/>
      <c r="Y580" s="99"/>
      <c r="Z580" s="160"/>
      <c r="AA580" s="99"/>
      <c r="AB580" s="159"/>
      <c r="AC580" s="158"/>
      <c r="AD580" s="99"/>
      <c r="AE580" s="99"/>
      <c r="AF580" s="99"/>
      <c r="AG580" s="99"/>
      <c r="AH580" s="99"/>
      <c r="AI580" s="157"/>
      <c r="AJ580" s="99"/>
      <c r="AK580" s="99"/>
      <c r="AL580" s="99"/>
      <c r="AM580" s="99"/>
      <c r="AN580" s="2325"/>
      <c r="AO580" s="99"/>
      <c r="AP580" s="99"/>
      <c r="AQ580" s="99"/>
      <c r="AR580" s="99"/>
      <c r="AS580" s="99"/>
      <c r="AT580" s="99"/>
      <c r="AU580" s="99"/>
      <c r="AV580" s="99"/>
      <c r="AW580" s="157"/>
      <c r="AX580" s="99"/>
      <c r="AY580" s="99"/>
      <c r="AZ580" s="99"/>
      <c r="BA580" s="99"/>
    </row>
    <row r="581" spans="1:53" ht="15.75" customHeight="1" x14ac:dyDescent="0.25">
      <c r="A581" s="99"/>
      <c r="B581" s="100"/>
      <c r="C581" s="99"/>
      <c r="D581" s="99"/>
      <c r="E581" s="99"/>
      <c r="F581" s="99"/>
      <c r="G581" s="99"/>
      <c r="H581" s="99"/>
      <c r="I581" s="99"/>
      <c r="J581" s="2325"/>
      <c r="K581" s="2325"/>
      <c r="L581" s="2325"/>
      <c r="M581" s="2325"/>
      <c r="N581" s="99"/>
      <c r="O581" s="99"/>
      <c r="P581" s="99"/>
      <c r="Q581" s="99"/>
      <c r="R581" s="99"/>
      <c r="S581" s="99"/>
      <c r="T581" s="99"/>
      <c r="U581" s="99"/>
      <c r="V581" s="99"/>
      <c r="W581" s="99"/>
      <c r="X581" s="99"/>
      <c r="Y581" s="99"/>
      <c r="Z581" s="160"/>
      <c r="AA581" s="99"/>
      <c r="AB581" s="159"/>
      <c r="AC581" s="158"/>
      <c r="AD581" s="99"/>
      <c r="AE581" s="99"/>
      <c r="AF581" s="99"/>
      <c r="AG581" s="99"/>
      <c r="AH581" s="99"/>
      <c r="AI581" s="157"/>
      <c r="AJ581" s="99"/>
      <c r="AK581" s="99"/>
      <c r="AL581" s="99"/>
      <c r="AM581" s="99"/>
      <c r="AN581" s="2325"/>
      <c r="AO581" s="99"/>
      <c r="AP581" s="99"/>
      <c r="AQ581" s="99"/>
      <c r="AR581" s="99"/>
      <c r="AS581" s="99"/>
      <c r="AT581" s="99"/>
      <c r="AU581" s="99"/>
      <c r="AV581" s="99"/>
      <c r="AW581" s="157"/>
      <c r="AX581" s="99"/>
      <c r="AY581" s="99"/>
      <c r="AZ581" s="99"/>
      <c r="BA581" s="99"/>
    </row>
    <row r="582" spans="1:53" ht="15.75" customHeight="1" x14ac:dyDescent="0.25">
      <c r="A582" s="99"/>
      <c r="B582" s="100"/>
      <c r="C582" s="99"/>
      <c r="D582" s="99"/>
      <c r="E582" s="99"/>
      <c r="F582" s="99"/>
      <c r="G582" s="99"/>
      <c r="H582" s="99"/>
      <c r="I582" s="99"/>
      <c r="J582" s="2325"/>
      <c r="K582" s="2325"/>
      <c r="L582" s="2325"/>
      <c r="M582" s="2325"/>
      <c r="N582" s="99"/>
      <c r="O582" s="99"/>
      <c r="P582" s="99"/>
      <c r="Q582" s="99"/>
      <c r="R582" s="99"/>
      <c r="S582" s="99"/>
      <c r="T582" s="99"/>
      <c r="U582" s="99"/>
      <c r="V582" s="99"/>
      <c r="W582" s="99"/>
      <c r="X582" s="99"/>
      <c r="Y582" s="99"/>
      <c r="Z582" s="160"/>
      <c r="AA582" s="99"/>
      <c r="AB582" s="159"/>
      <c r="AC582" s="158"/>
      <c r="AD582" s="99"/>
      <c r="AE582" s="99"/>
      <c r="AF582" s="99"/>
      <c r="AG582" s="99"/>
      <c r="AH582" s="99"/>
      <c r="AI582" s="157"/>
      <c r="AJ582" s="99"/>
      <c r="AK582" s="99"/>
      <c r="AL582" s="99"/>
      <c r="AM582" s="99"/>
      <c r="AN582" s="2325"/>
      <c r="AO582" s="99"/>
      <c r="AP582" s="99"/>
      <c r="AQ582" s="99"/>
      <c r="AR582" s="99"/>
      <c r="AS582" s="99"/>
      <c r="AT582" s="99"/>
      <c r="AU582" s="99"/>
      <c r="AV582" s="99"/>
      <c r="AW582" s="157"/>
      <c r="AX582" s="99"/>
      <c r="AY582" s="99"/>
      <c r="AZ582" s="99"/>
      <c r="BA582" s="99"/>
    </row>
    <row r="583" spans="1:53" ht="15.75" customHeight="1" x14ac:dyDescent="0.25">
      <c r="A583" s="99"/>
      <c r="B583" s="100"/>
      <c r="C583" s="99"/>
      <c r="D583" s="99"/>
      <c r="E583" s="99"/>
      <c r="F583" s="99"/>
      <c r="G583" s="99"/>
      <c r="H583" s="99"/>
      <c r="I583" s="99"/>
      <c r="J583" s="2325"/>
      <c r="K583" s="2325"/>
      <c r="L583" s="2325"/>
      <c r="M583" s="2325"/>
      <c r="N583" s="99"/>
      <c r="O583" s="99"/>
      <c r="P583" s="99"/>
      <c r="Q583" s="99"/>
      <c r="R583" s="99"/>
      <c r="S583" s="99"/>
      <c r="T583" s="99"/>
      <c r="U583" s="99"/>
      <c r="V583" s="99"/>
      <c r="W583" s="99"/>
      <c r="X583" s="99"/>
      <c r="Y583" s="99"/>
      <c r="Z583" s="160"/>
      <c r="AA583" s="99"/>
      <c r="AB583" s="159"/>
      <c r="AC583" s="158"/>
      <c r="AD583" s="99"/>
      <c r="AE583" s="99"/>
      <c r="AF583" s="99"/>
      <c r="AG583" s="99"/>
      <c r="AH583" s="99"/>
      <c r="AI583" s="157"/>
      <c r="AJ583" s="99"/>
      <c r="AK583" s="99"/>
      <c r="AL583" s="99"/>
      <c r="AM583" s="99"/>
      <c r="AN583" s="2325"/>
      <c r="AO583" s="99"/>
      <c r="AP583" s="99"/>
      <c r="AQ583" s="99"/>
      <c r="AR583" s="99"/>
      <c r="AS583" s="99"/>
      <c r="AT583" s="99"/>
      <c r="AU583" s="99"/>
      <c r="AV583" s="99"/>
      <c r="AW583" s="157"/>
      <c r="AX583" s="99"/>
      <c r="AY583" s="99"/>
      <c r="AZ583" s="99"/>
      <c r="BA583" s="99"/>
    </row>
    <row r="584" spans="1:53" ht="15.75" customHeight="1" x14ac:dyDescent="0.25">
      <c r="A584" s="99"/>
      <c r="B584" s="100"/>
      <c r="C584" s="99"/>
      <c r="D584" s="99"/>
      <c r="E584" s="99"/>
      <c r="F584" s="99"/>
      <c r="G584" s="99"/>
      <c r="H584" s="99"/>
      <c r="I584" s="99"/>
      <c r="J584" s="2325"/>
      <c r="K584" s="2325"/>
      <c r="L584" s="2325"/>
      <c r="M584" s="2325"/>
      <c r="N584" s="99"/>
      <c r="O584" s="99"/>
      <c r="P584" s="99"/>
      <c r="Q584" s="99"/>
      <c r="R584" s="99"/>
      <c r="S584" s="99"/>
      <c r="T584" s="99"/>
      <c r="U584" s="99"/>
      <c r="V584" s="99"/>
      <c r="W584" s="99"/>
      <c r="X584" s="99"/>
      <c r="Y584" s="99"/>
      <c r="Z584" s="160"/>
      <c r="AA584" s="99"/>
      <c r="AB584" s="159"/>
      <c r="AC584" s="158"/>
      <c r="AD584" s="99"/>
      <c r="AE584" s="99"/>
      <c r="AF584" s="99"/>
      <c r="AG584" s="99"/>
      <c r="AH584" s="99"/>
      <c r="AI584" s="157"/>
      <c r="AJ584" s="99"/>
      <c r="AK584" s="99"/>
      <c r="AL584" s="99"/>
      <c r="AM584" s="99"/>
      <c r="AN584" s="2325"/>
      <c r="AO584" s="99"/>
      <c r="AP584" s="99"/>
      <c r="AQ584" s="99"/>
      <c r="AR584" s="99"/>
      <c r="AS584" s="99"/>
      <c r="AT584" s="99"/>
      <c r="AU584" s="99"/>
      <c r="AV584" s="99"/>
      <c r="AW584" s="157"/>
      <c r="AX584" s="99"/>
      <c r="AY584" s="99"/>
      <c r="AZ584" s="99"/>
      <c r="BA584" s="99"/>
    </row>
    <row r="585" spans="1:53" ht="15.75" customHeight="1" x14ac:dyDescent="0.25">
      <c r="A585" s="99"/>
      <c r="B585" s="100"/>
      <c r="C585" s="99"/>
      <c r="D585" s="99"/>
      <c r="E585" s="99"/>
      <c r="F585" s="99"/>
      <c r="G585" s="99"/>
      <c r="H585" s="99"/>
      <c r="I585" s="99"/>
      <c r="J585" s="2325"/>
      <c r="K585" s="2325"/>
      <c r="L585" s="2325"/>
      <c r="M585" s="2325"/>
      <c r="N585" s="99"/>
      <c r="O585" s="99"/>
      <c r="P585" s="99"/>
      <c r="Q585" s="99"/>
      <c r="R585" s="99"/>
      <c r="S585" s="99"/>
      <c r="T585" s="99"/>
      <c r="U585" s="99"/>
      <c r="V585" s="99"/>
      <c r="W585" s="99"/>
      <c r="X585" s="99"/>
      <c r="Y585" s="99"/>
      <c r="Z585" s="160"/>
      <c r="AA585" s="99"/>
      <c r="AB585" s="159"/>
      <c r="AC585" s="158"/>
      <c r="AD585" s="99"/>
      <c r="AE585" s="99"/>
      <c r="AF585" s="99"/>
      <c r="AG585" s="99"/>
      <c r="AH585" s="99"/>
      <c r="AI585" s="157"/>
      <c r="AJ585" s="99"/>
      <c r="AK585" s="99"/>
      <c r="AL585" s="99"/>
      <c r="AM585" s="99"/>
      <c r="AN585" s="2325"/>
      <c r="AO585" s="99"/>
      <c r="AP585" s="99"/>
      <c r="AQ585" s="99"/>
      <c r="AR585" s="99"/>
      <c r="AS585" s="99"/>
      <c r="AT585" s="99"/>
      <c r="AU585" s="99"/>
      <c r="AV585" s="99"/>
      <c r="AW585" s="157"/>
      <c r="AX585" s="99"/>
      <c r="AY585" s="99"/>
      <c r="AZ585" s="99"/>
      <c r="BA585" s="99"/>
    </row>
    <row r="586" spans="1:53" ht="15.75" customHeight="1" x14ac:dyDescent="0.25">
      <c r="A586" s="99"/>
      <c r="B586" s="100"/>
      <c r="C586" s="99"/>
      <c r="D586" s="99"/>
      <c r="E586" s="99"/>
      <c r="F586" s="99"/>
      <c r="G586" s="99"/>
      <c r="H586" s="99"/>
      <c r="I586" s="99"/>
      <c r="J586" s="2325"/>
      <c r="K586" s="2325"/>
      <c r="L586" s="2325"/>
      <c r="M586" s="2325"/>
      <c r="N586" s="99"/>
      <c r="O586" s="99"/>
      <c r="P586" s="99"/>
      <c r="Q586" s="99"/>
      <c r="R586" s="99"/>
      <c r="S586" s="99"/>
      <c r="T586" s="99"/>
      <c r="U586" s="99"/>
      <c r="V586" s="99"/>
      <c r="W586" s="99"/>
      <c r="X586" s="99"/>
      <c r="Y586" s="99"/>
      <c r="Z586" s="160"/>
      <c r="AA586" s="99"/>
      <c r="AB586" s="159"/>
      <c r="AC586" s="158"/>
      <c r="AD586" s="99"/>
      <c r="AE586" s="99"/>
      <c r="AF586" s="99"/>
      <c r="AG586" s="99"/>
      <c r="AH586" s="99"/>
      <c r="AI586" s="157"/>
      <c r="AJ586" s="99"/>
      <c r="AK586" s="99"/>
      <c r="AL586" s="99"/>
      <c r="AM586" s="99"/>
      <c r="AN586" s="2325"/>
      <c r="AO586" s="99"/>
      <c r="AP586" s="99"/>
      <c r="AQ586" s="99"/>
      <c r="AR586" s="99"/>
      <c r="AS586" s="99"/>
      <c r="AT586" s="99"/>
      <c r="AU586" s="99"/>
      <c r="AV586" s="99"/>
      <c r="AW586" s="157"/>
      <c r="AX586" s="99"/>
      <c r="AY586" s="99"/>
      <c r="AZ586" s="99"/>
      <c r="BA586" s="99"/>
    </row>
    <row r="587" spans="1:53" ht="15.75" customHeight="1" x14ac:dyDescent="0.25">
      <c r="A587" s="99"/>
      <c r="B587" s="100"/>
      <c r="C587" s="99"/>
      <c r="D587" s="99"/>
      <c r="E587" s="99"/>
      <c r="F587" s="99"/>
      <c r="G587" s="99"/>
      <c r="H587" s="99"/>
      <c r="I587" s="99"/>
      <c r="J587" s="2325"/>
      <c r="K587" s="2325"/>
      <c r="L587" s="2325"/>
      <c r="M587" s="2325"/>
      <c r="N587" s="99"/>
      <c r="O587" s="99"/>
      <c r="P587" s="99"/>
      <c r="Q587" s="99"/>
      <c r="R587" s="99"/>
      <c r="S587" s="99"/>
      <c r="T587" s="99"/>
      <c r="U587" s="99"/>
      <c r="V587" s="99"/>
      <c r="W587" s="99"/>
      <c r="X587" s="99"/>
      <c r="Y587" s="99"/>
      <c r="Z587" s="160"/>
      <c r="AA587" s="99"/>
      <c r="AB587" s="159"/>
      <c r="AC587" s="158"/>
      <c r="AD587" s="99"/>
      <c r="AE587" s="99"/>
      <c r="AF587" s="99"/>
      <c r="AG587" s="99"/>
      <c r="AH587" s="99"/>
      <c r="AI587" s="157"/>
      <c r="AJ587" s="99"/>
      <c r="AK587" s="99"/>
      <c r="AL587" s="99"/>
      <c r="AM587" s="99"/>
      <c r="AN587" s="2325"/>
      <c r="AO587" s="99"/>
      <c r="AP587" s="99"/>
      <c r="AQ587" s="99"/>
      <c r="AR587" s="99"/>
      <c r="AS587" s="99"/>
      <c r="AT587" s="99"/>
      <c r="AU587" s="99"/>
      <c r="AV587" s="99"/>
      <c r="AW587" s="157"/>
      <c r="AX587" s="99"/>
      <c r="AY587" s="99"/>
      <c r="AZ587" s="99"/>
      <c r="BA587" s="99"/>
    </row>
    <row r="588" spans="1:53" ht="15.75" customHeight="1" x14ac:dyDescent="0.25">
      <c r="A588" s="99"/>
      <c r="B588" s="100"/>
      <c r="C588" s="99"/>
      <c r="D588" s="99"/>
      <c r="E588" s="99"/>
      <c r="F588" s="99"/>
      <c r="G588" s="99"/>
      <c r="H588" s="99"/>
      <c r="I588" s="99"/>
      <c r="J588" s="2325"/>
      <c r="K588" s="2325"/>
      <c r="L588" s="2325"/>
      <c r="M588" s="2325"/>
      <c r="N588" s="99"/>
      <c r="O588" s="99"/>
      <c r="P588" s="99"/>
      <c r="Q588" s="99"/>
      <c r="R588" s="99"/>
      <c r="S588" s="99"/>
      <c r="T588" s="99"/>
      <c r="U588" s="99"/>
      <c r="V588" s="99"/>
      <c r="W588" s="99"/>
      <c r="X588" s="99"/>
      <c r="Y588" s="99"/>
      <c r="Z588" s="160"/>
      <c r="AA588" s="99"/>
      <c r="AB588" s="159"/>
      <c r="AC588" s="158"/>
      <c r="AD588" s="99"/>
      <c r="AE588" s="99"/>
      <c r="AF588" s="99"/>
      <c r="AG588" s="99"/>
      <c r="AH588" s="99"/>
      <c r="AI588" s="157"/>
      <c r="AJ588" s="99"/>
      <c r="AK588" s="99"/>
      <c r="AL588" s="99"/>
      <c r="AM588" s="99"/>
      <c r="AN588" s="2325"/>
      <c r="AO588" s="99"/>
      <c r="AP588" s="99"/>
      <c r="AQ588" s="99"/>
      <c r="AR588" s="99"/>
      <c r="AS588" s="99"/>
      <c r="AT588" s="99"/>
      <c r="AU588" s="99"/>
      <c r="AV588" s="99"/>
      <c r="AW588" s="157"/>
      <c r="AX588" s="99"/>
      <c r="AY588" s="99"/>
      <c r="AZ588" s="99"/>
      <c r="BA588" s="99"/>
    </row>
    <row r="589" spans="1:53" ht="15.75" customHeight="1" x14ac:dyDescent="0.25">
      <c r="A589" s="99"/>
      <c r="B589" s="100"/>
      <c r="C589" s="99"/>
      <c r="D589" s="99"/>
      <c r="E589" s="99"/>
      <c r="F589" s="99"/>
      <c r="G589" s="99"/>
      <c r="H589" s="99"/>
      <c r="I589" s="99"/>
      <c r="J589" s="2325"/>
      <c r="K589" s="2325"/>
      <c r="L589" s="2325"/>
      <c r="M589" s="2325"/>
      <c r="N589" s="99"/>
      <c r="O589" s="99"/>
      <c r="P589" s="99"/>
      <c r="Q589" s="99"/>
      <c r="R589" s="99"/>
      <c r="S589" s="99"/>
      <c r="T589" s="99"/>
      <c r="U589" s="99"/>
      <c r="V589" s="99"/>
      <c r="W589" s="99"/>
      <c r="X589" s="99"/>
      <c r="Y589" s="99"/>
      <c r="Z589" s="160"/>
      <c r="AA589" s="99"/>
      <c r="AB589" s="159"/>
      <c r="AC589" s="158"/>
      <c r="AD589" s="99"/>
      <c r="AE589" s="99"/>
      <c r="AF589" s="99"/>
      <c r="AG589" s="99"/>
      <c r="AH589" s="99"/>
      <c r="AI589" s="157"/>
      <c r="AJ589" s="99"/>
      <c r="AK589" s="99"/>
      <c r="AL589" s="99"/>
      <c r="AM589" s="99"/>
      <c r="AN589" s="2325"/>
      <c r="AO589" s="99"/>
      <c r="AP589" s="99"/>
      <c r="AQ589" s="99"/>
      <c r="AR589" s="99"/>
      <c r="AS589" s="99"/>
      <c r="AT589" s="99"/>
      <c r="AU589" s="99"/>
      <c r="AV589" s="99"/>
      <c r="AW589" s="157"/>
      <c r="AX589" s="99"/>
      <c r="AY589" s="99"/>
      <c r="AZ589" s="99"/>
      <c r="BA589" s="99"/>
    </row>
    <row r="590" spans="1:53" ht="15.75" customHeight="1" x14ac:dyDescent="0.25">
      <c r="A590" s="99"/>
      <c r="B590" s="100"/>
      <c r="C590" s="99"/>
      <c r="D590" s="99"/>
      <c r="E590" s="99"/>
      <c r="F590" s="99"/>
      <c r="G590" s="99"/>
      <c r="H590" s="99"/>
      <c r="I590" s="99"/>
      <c r="J590" s="2325"/>
      <c r="K590" s="2325"/>
      <c r="L590" s="2325"/>
      <c r="M590" s="2325"/>
      <c r="N590" s="99"/>
      <c r="O590" s="99"/>
      <c r="P590" s="99"/>
      <c r="Q590" s="99"/>
      <c r="R590" s="99"/>
      <c r="S590" s="99"/>
      <c r="T590" s="99"/>
      <c r="U590" s="99"/>
      <c r="V590" s="99"/>
      <c r="W590" s="99"/>
      <c r="X590" s="99"/>
      <c r="Y590" s="99"/>
      <c r="Z590" s="160"/>
      <c r="AA590" s="99"/>
      <c r="AB590" s="159"/>
      <c r="AC590" s="158"/>
      <c r="AD590" s="99"/>
      <c r="AE590" s="99"/>
      <c r="AF590" s="99"/>
      <c r="AG590" s="99"/>
      <c r="AH590" s="99"/>
      <c r="AI590" s="157"/>
      <c r="AJ590" s="99"/>
      <c r="AK590" s="99"/>
      <c r="AL590" s="99"/>
      <c r="AM590" s="99"/>
      <c r="AN590" s="2325"/>
      <c r="AO590" s="99"/>
      <c r="AP590" s="99"/>
      <c r="AQ590" s="99"/>
      <c r="AR590" s="99"/>
      <c r="AS590" s="99"/>
      <c r="AT590" s="99"/>
      <c r="AU590" s="99"/>
      <c r="AV590" s="99"/>
      <c r="AW590" s="157"/>
      <c r="AX590" s="99"/>
      <c r="AY590" s="99"/>
      <c r="AZ590" s="99"/>
      <c r="BA590" s="99"/>
    </row>
    <row r="591" spans="1:53" ht="15.75" customHeight="1" x14ac:dyDescent="0.25">
      <c r="A591" s="99"/>
      <c r="B591" s="100"/>
      <c r="C591" s="99"/>
      <c r="D591" s="99"/>
      <c r="E591" s="99"/>
      <c r="F591" s="99"/>
      <c r="G591" s="99"/>
      <c r="H591" s="99"/>
      <c r="I591" s="99"/>
      <c r="J591" s="2325"/>
      <c r="K591" s="2325"/>
      <c r="L591" s="2325"/>
      <c r="M591" s="2325"/>
      <c r="N591" s="99"/>
      <c r="O591" s="99"/>
      <c r="P591" s="99"/>
      <c r="Q591" s="99"/>
      <c r="R591" s="99"/>
      <c r="S591" s="99"/>
      <c r="T591" s="99"/>
      <c r="U591" s="99"/>
      <c r="V591" s="99"/>
      <c r="W591" s="99"/>
      <c r="X591" s="99"/>
      <c r="Y591" s="99"/>
      <c r="Z591" s="160"/>
      <c r="AA591" s="99"/>
      <c r="AB591" s="159"/>
      <c r="AC591" s="158"/>
      <c r="AD591" s="99"/>
      <c r="AE591" s="99"/>
      <c r="AF591" s="99"/>
      <c r="AG591" s="99"/>
      <c r="AH591" s="99"/>
      <c r="AI591" s="157"/>
      <c r="AJ591" s="99"/>
      <c r="AK591" s="99"/>
      <c r="AL591" s="99"/>
      <c r="AM591" s="99"/>
      <c r="AN591" s="2325"/>
      <c r="AO591" s="99"/>
      <c r="AP591" s="99"/>
      <c r="AQ591" s="99"/>
      <c r="AR591" s="99"/>
      <c r="AS591" s="99"/>
      <c r="AT591" s="99"/>
      <c r="AU591" s="99"/>
      <c r="AV591" s="99"/>
      <c r="AW591" s="157"/>
      <c r="AX591" s="99"/>
      <c r="AY591" s="99"/>
      <c r="AZ591" s="99"/>
      <c r="BA591" s="99"/>
    </row>
    <row r="592" spans="1:53" ht="15.75" customHeight="1" x14ac:dyDescent="0.25">
      <c r="A592" s="99"/>
      <c r="B592" s="100"/>
      <c r="C592" s="99"/>
      <c r="D592" s="99"/>
      <c r="E592" s="99"/>
      <c r="F592" s="99"/>
      <c r="G592" s="99"/>
      <c r="H592" s="99"/>
      <c r="I592" s="99"/>
      <c r="J592" s="2325"/>
      <c r="K592" s="2325"/>
      <c r="L592" s="2325"/>
      <c r="M592" s="2325"/>
      <c r="N592" s="99"/>
      <c r="O592" s="99"/>
      <c r="P592" s="99"/>
      <c r="Q592" s="99"/>
      <c r="R592" s="99"/>
      <c r="S592" s="99"/>
      <c r="T592" s="99"/>
      <c r="U592" s="99"/>
      <c r="V592" s="99"/>
      <c r="W592" s="99"/>
      <c r="X592" s="99"/>
      <c r="Y592" s="99"/>
      <c r="Z592" s="160"/>
      <c r="AA592" s="99"/>
      <c r="AB592" s="159"/>
      <c r="AC592" s="158"/>
      <c r="AD592" s="99"/>
      <c r="AE592" s="99"/>
      <c r="AF592" s="99"/>
      <c r="AG592" s="99"/>
      <c r="AH592" s="99"/>
      <c r="AI592" s="157"/>
      <c r="AJ592" s="99"/>
      <c r="AK592" s="99"/>
      <c r="AL592" s="99"/>
      <c r="AM592" s="99"/>
      <c r="AN592" s="2325"/>
      <c r="AO592" s="99"/>
      <c r="AP592" s="99"/>
      <c r="AQ592" s="99"/>
      <c r="AR592" s="99"/>
      <c r="AS592" s="99"/>
      <c r="AT592" s="99"/>
      <c r="AU592" s="99"/>
      <c r="AV592" s="99"/>
      <c r="AW592" s="157"/>
      <c r="AX592" s="99"/>
      <c r="AY592" s="99"/>
      <c r="AZ592" s="99"/>
      <c r="BA592" s="99"/>
    </row>
    <row r="593" spans="1:53" ht="15.75" customHeight="1" x14ac:dyDescent="0.25">
      <c r="A593" s="99"/>
      <c r="B593" s="100"/>
      <c r="C593" s="99"/>
      <c r="D593" s="99"/>
      <c r="E593" s="99"/>
      <c r="F593" s="99"/>
      <c r="G593" s="99"/>
      <c r="H593" s="99"/>
      <c r="I593" s="99"/>
      <c r="J593" s="2325"/>
      <c r="K593" s="2325"/>
      <c r="L593" s="2325"/>
      <c r="M593" s="2325"/>
      <c r="N593" s="99"/>
      <c r="O593" s="99"/>
      <c r="P593" s="99"/>
      <c r="Q593" s="99"/>
      <c r="R593" s="99"/>
      <c r="S593" s="99"/>
      <c r="T593" s="99"/>
      <c r="U593" s="99"/>
      <c r="V593" s="99"/>
      <c r="W593" s="99"/>
      <c r="X593" s="99"/>
      <c r="Y593" s="99"/>
      <c r="Z593" s="160"/>
      <c r="AA593" s="99"/>
      <c r="AB593" s="159"/>
      <c r="AC593" s="158"/>
      <c r="AD593" s="99"/>
      <c r="AE593" s="99"/>
      <c r="AF593" s="99"/>
      <c r="AG593" s="99"/>
      <c r="AH593" s="99"/>
      <c r="AI593" s="157"/>
      <c r="AJ593" s="99"/>
      <c r="AK593" s="99"/>
      <c r="AL593" s="99"/>
      <c r="AM593" s="99"/>
      <c r="AN593" s="2325"/>
      <c r="AO593" s="99"/>
      <c r="AP593" s="99"/>
      <c r="AQ593" s="99"/>
      <c r="AR593" s="99"/>
      <c r="AS593" s="99"/>
      <c r="AT593" s="99"/>
      <c r="AU593" s="99"/>
      <c r="AV593" s="99"/>
      <c r="AW593" s="157"/>
      <c r="AX593" s="99"/>
      <c r="AY593" s="99"/>
      <c r="AZ593" s="99"/>
      <c r="BA593" s="99"/>
    </row>
    <row r="594" spans="1:53" ht="15.75" customHeight="1" x14ac:dyDescent="0.25">
      <c r="A594" s="99"/>
      <c r="B594" s="100"/>
      <c r="C594" s="99"/>
      <c r="D594" s="99"/>
      <c r="E594" s="99"/>
      <c r="F594" s="99"/>
      <c r="G594" s="99"/>
      <c r="H594" s="99"/>
      <c r="I594" s="99"/>
      <c r="J594" s="2325"/>
      <c r="K594" s="2325"/>
      <c r="L594" s="2325"/>
      <c r="M594" s="2325"/>
      <c r="N594" s="99"/>
      <c r="O594" s="99"/>
      <c r="P594" s="99"/>
      <c r="Q594" s="99"/>
      <c r="R594" s="99"/>
      <c r="S594" s="99"/>
      <c r="T594" s="99"/>
      <c r="U594" s="99"/>
      <c r="V594" s="99"/>
      <c r="W594" s="99"/>
      <c r="X594" s="99"/>
      <c r="Y594" s="99"/>
      <c r="Z594" s="160"/>
      <c r="AA594" s="99"/>
      <c r="AB594" s="159"/>
      <c r="AC594" s="158"/>
      <c r="AD594" s="99"/>
      <c r="AE594" s="99"/>
      <c r="AF594" s="99"/>
      <c r="AG594" s="99"/>
      <c r="AH594" s="99"/>
      <c r="AI594" s="157"/>
      <c r="AJ594" s="99"/>
      <c r="AK594" s="99"/>
      <c r="AL594" s="99"/>
      <c r="AM594" s="99"/>
      <c r="AN594" s="2325"/>
      <c r="AO594" s="99"/>
      <c r="AP594" s="99"/>
      <c r="AQ594" s="99"/>
      <c r="AR594" s="99"/>
      <c r="AS594" s="99"/>
      <c r="AT594" s="99"/>
      <c r="AU594" s="99"/>
      <c r="AV594" s="99"/>
      <c r="AW594" s="157"/>
      <c r="AX594" s="99"/>
      <c r="AY594" s="99"/>
      <c r="AZ594" s="99"/>
      <c r="BA594" s="99"/>
    </row>
    <row r="595" spans="1:53" ht="15.75" customHeight="1" x14ac:dyDescent="0.25">
      <c r="A595" s="99"/>
      <c r="B595" s="100"/>
      <c r="C595" s="99"/>
      <c r="D595" s="99"/>
      <c r="E595" s="99"/>
      <c r="F595" s="99"/>
      <c r="G595" s="99"/>
      <c r="H595" s="99"/>
      <c r="I595" s="99"/>
      <c r="J595" s="2325"/>
      <c r="K595" s="2325"/>
      <c r="L595" s="2325"/>
      <c r="M595" s="2325"/>
      <c r="N595" s="99"/>
      <c r="O595" s="99"/>
      <c r="P595" s="99"/>
      <c r="Q595" s="99"/>
      <c r="R595" s="99"/>
      <c r="S595" s="99"/>
      <c r="T595" s="99"/>
      <c r="U595" s="99"/>
      <c r="V595" s="99"/>
      <c r="W595" s="99"/>
      <c r="X595" s="99"/>
      <c r="Y595" s="99"/>
      <c r="Z595" s="160"/>
      <c r="AA595" s="99"/>
      <c r="AB595" s="159"/>
      <c r="AC595" s="158"/>
      <c r="AD595" s="99"/>
      <c r="AE595" s="99"/>
      <c r="AF595" s="99"/>
      <c r="AG595" s="99"/>
      <c r="AH595" s="99"/>
      <c r="AI595" s="157"/>
      <c r="AJ595" s="99"/>
      <c r="AK595" s="99"/>
      <c r="AL595" s="99"/>
      <c r="AM595" s="99"/>
      <c r="AN595" s="2325"/>
      <c r="AO595" s="99"/>
      <c r="AP595" s="99"/>
      <c r="AQ595" s="99"/>
      <c r="AR595" s="99"/>
      <c r="AS595" s="99"/>
      <c r="AT595" s="99"/>
      <c r="AU595" s="99"/>
      <c r="AV595" s="99"/>
      <c r="AW595" s="157"/>
      <c r="AX595" s="99"/>
      <c r="AY595" s="99"/>
      <c r="AZ595" s="99"/>
      <c r="BA595" s="99"/>
    </row>
    <row r="596" spans="1:53" ht="15.75" customHeight="1" x14ac:dyDescent="0.25">
      <c r="A596" s="99"/>
      <c r="B596" s="100"/>
      <c r="C596" s="99"/>
      <c r="D596" s="99"/>
      <c r="E596" s="99"/>
      <c r="F596" s="99"/>
      <c r="G596" s="99"/>
      <c r="H596" s="99"/>
      <c r="I596" s="99"/>
      <c r="J596" s="2325"/>
      <c r="K596" s="2325"/>
      <c r="L596" s="2325"/>
      <c r="M596" s="2325"/>
      <c r="N596" s="99"/>
      <c r="O596" s="99"/>
      <c r="P596" s="99"/>
      <c r="Q596" s="99"/>
      <c r="R596" s="99"/>
      <c r="S596" s="99"/>
      <c r="T596" s="99"/>
      <c r="U596" s="99"/>
      <c r="V596" s="99"/>
      <c r="W596" s="99"/>
      <c r="X596" s="99"/>
      <c r="Y596" s="99"/>
      <c r="Z596" s="160"/>
      <c r="AA596" s="99"/>
      <c r="AB596" s="159"/>
      <c r="AC596" s="158"/>
      <c r="AD596" s="99"/>
      <c r="AE596" s="99"/>
      <c r="AF596" s="99"/>
      <c r="AG596" s="99"/>
      <c r="AH596" s="99"/>
      <c r="AI596" s="157"/>
      <c r="AJ596" s="99"/>
      <c r="AK596" s="99"/>
      <c r="AL596" s="99"/>
      <c r="AM596" s="99"/>
      <c r="AN596" s="2325"/>
      <c r="AO596" s="99"/>
      <c r="AP596" s="99"/>
      <c r="AQ596" s="99"/>
      <c r="AR596" s="99"/>
      <c r="AS596" s="99"/>
      <c r="AT596" s="99"/>
      <c r="AU596" s="99"/>
      <c r="AV596" s="99"/>
      <c r="AW596" s="157"/>
      <c r="AX596" s="99"/>
      <c r="AY596" s="99"/>
      <c r="AZ596" s="99"/>
      <c r="BA596" s="99"/>
    </row>
    <row r="597" spans="1:53" ht="15.75" customHeight="1" x14ac:dyDescent="0.25">
      <c r="A597" s="99"/>
      <c r="B597" s="100"/>
      <c r="C597" s="99"/>
      <c r="D597" s="99"/>
      <c r="E597" s="99"/>
      <c r="F597" s="99"/>
      <c r="G597" s="99"/>
      <c r="H597" s="99"/>
      <c r="I597" s="99"/>
      <c r="J597" s="2325"/>
      <c r="K597" s="2325"/>
      <c r="L597" s="2325"/>
      <c r="M597" s="2325"/>
      <c r="N597" s="99"/>
      <c r="O597" s="99"/>
      <c r="P597" s="99"/>
      <c r="Q597" s="99"/>
      <c r="R597" s="99"/>
      <c r="S597" s="99"/>
      <c r="T597" s="99"/>
      <c r="U597" s="99"/>
      <c r="V597" s="99"/>
      <c r="W597" s="99"/>
      <c r="X597" s="99"/>
      <c r="Y597" s="99"/>
      <c r="Z597" s="160"/>
      <c r="AA597" s="99"/>
      <c r="AB597" s="159"/>
      <c r="AC597" s="158"/>
      <c r="AD597" s="99"/>
      <c r="AE597" s="99"/>
      <c r="AF597" s="99"/>
      <c r="AG597" s="99"/>
      <c r="AH597" s="99"/>
      <c r="AI597" s="157"/>
      <c r="AJ597" s="99"/>
      <c r="AK597" s="99"/>
      <c r="AL597" s="99"/>
      <c r="AM597" s="99"/>
      <c r="AN597" s="2325"/>
      <c r="AO597" s="99"/>
      <c r="AP597" s="99"/>
      <c r="AQ597" s="99"/>
      <c r="AR597" s="99"/>
      <c r="AS597" s="99"/>
      <c r="AT597" s="99"/>
      <c r="AU597" s="99"/>
      <c r="AV597" s="99"/>
      <c r="AW597" s="157"/>
      <c r="AX597" s="99"/>
      <c r="AY597" s="99"/>
      <c r="AZ597" s="99"/>
      <c r="BA597" s="99"/>
    </row>
    <row r="598" spans="1:53" ht="15.75" customHeight="1" x14ac:dyDescent="0.25">
      <c r="A598" s="99"/>
      <c r="B598" s="100"/>
      <c r="C598" s="99"/>
      <c r="D598" s="99"/>
      <c r="E598" s="99"/>
      <c r="F598" s="99"/>
      <c r="G598" s="99"/>
      <c r="H598" s="99"/>
      <c r="I598" s="99"/>
      <c r="J598" s="2325"/>
      <c r="K598" s="2325"/>
      <c r="L598" s="2325"/>
      <c r="M598" s="2325"/>
      <c r="N598" s="99"/>
      <c r="O598" s="99"/>
      <c r="P598" s="99"/>
      <c r="Q598" s="99"/>
      <c r="R598" s="99"/>
      <c r="S598" s="99"/>
      <c r="T598" s="99"/>
      <c r="U598" s="99"/>
      <c r="V598" s="99"/>
      <c r="W598" s="99"/>
      <c r="X598" s="99"/>
      <c r="Y598" s="99"/>
      <c r="Z598" s="160"/>
      <c r="AA598" s="99"/>
      <c r="AB598" s="159"/>
      <c r="AC598" s="158"/>
      <c r="AD598" s="99"/>
      <c r="AE598" s="99"/>
      <c r="AF598" s="99"/>
      <c r="AG598" s="99"/>
      <c r="AH598" s="99"/>
      <c r="AI598" s="157"/>
      <c r="AJ598" s="99"/>
      <c r="AK598" s="99"/>
      <c r="AL598" s="99"/>
      <c r="AM598" s="99"/>
      <c r="AN598" s="2325"/>
      <c r="AO598" s="99"/>
      <c r="AP598" s="99"/>
      <c r="AQ598" s="99"/>
      <c r="AR598" s="99"/>
      <c r="AS598" s="99"/>
      <c r="AT598" s="99"/>
      <c r="AU598" s="99"/>
      <c r="AV598" s="99"/>
      <c r="AW598" s="157"/>
      <c r="AX598" s="99"/>
      <c r="AY598" s="99"/>
      <c r="AZ598" s="99"/>
      <c r="BA598" s="99"/>
    </row>
    <row r="599" spans="1:53" ht="15.75" customHeight="1" x14ac:dyDescent="0.25">
      <c r="A599" s="99"/>
      <c r="B599" s="100"/>
      <c r="C599" s="99"/>
      <c r="D599" s="99"/>
      <c r="E599" s="99"/>
      <c r="F599" s="99"/>
      <c r="G599" s="99"/>
      <c r="H599" s="99"/>
      <c r="I599" s="99"/>
      <c r="J599" s="2325"/>
      <c r="K599" s="2325"/>
      <c r="L599" s="2325"/>
      <c r="M599" s="2325"/>
      <c r="N599" s="99"/>
      <c r="O599" s="99"/>
      <c r="P599" s="99"/>
      <c r="Q599" s="99"/>
      <c r="R599" s="99"/>
      <c r="S599" s="99"/>
      <c r="T599" s="99"/>
      <c r="U599" s="99"/>
      <c r="V599" s="99"/>
      <c r="W599" s="99"/>
      <c r="X599" s="99"/>
      <c r="Y599" s="99"/>
      <c r="Z599" s="160"/>
      <c r="AA599" s="99"/>
      <c r="AB599" s="159"/>
      <c r="AC599" s="158"/>
      <c r="AD599" s="99"/>
      <c r="AE599" s="99"/>
      <c r="AF599" s="99"/>
      <c r="AG599" s="99"/>
      <c r="AH599" s="99"/>
      <c r="AI599" s="157"/>
      <c r="AJ599" s="99"/>
      <c r="AK599" s="99"/>
      <c r="AL599" s="99"/>
      <c r="AM599" s="99"/>
      <c r="AN599" s="2325"/>
      <c r="AO599" s="99"/>
      <c r="AP599" s="99"/>
      <c r="AQ599" s="99"/>
      <c r="AR599" s="99"/>
      <c r="AS599" s="99"/>
      <c r="AT599" s="99"/>
      <c r="AU599" s="99"/>
      <c r="AV599" s="99"/>
      <c r="AW599" s="157"/>
      <c r="AX599" s="99"/>
      <c r="AY599" s="99"/>
      <c r="AZ599" s="99"/>
      <c r="BA599" s="99"/>
    </row>
    <row r="600" spans="1:53" ht="15.75" customHeight="1" x14ac:dyDescent="0.25">
      <c r="A600" s="99"/>
      <c r="B600" s="100"/>
      <c r="C600" s="99"/>
      <c r="D600" s="99"/>
      <c r="E600" s="99"/>
      <c r="F600" s="99"/>
      <c r="G600" s="99"/>
      <c r="H600" s="99"/>
      <c r="I600" s="99"/>
      <c r="J600" s="2325"/>
      <c r="K600" s="2325"/>
      <c r="L600" s="2325"/>
      <c r="M600" s="2325"/>
      <c r="N600" s="99"/>
      <c r="O600" s="99"/>
      <c r="P600" s="99"/>
      <c r="Q600" s="99"/>
      <c r="R600" s="99"/>
      <c r="S600" s="99"/>
      <c r="T600" s="99"/>
      <c r="U600" s="99"/>
      <c r="V600" s="99"/>
      <c r="W600" s="99"/>
      <c r="X600" s="99"/>
      <c r="Y600" s="99"/>
      <c r="Z600" s="160"/>
      <c r="AA600" s="99"/>
      <c r="AB600" s="159"/>
      <c r="AC600" s="158"/>
      <c r="AD600" s="99"/>
      <c r="AE600" s="99"/>
      <c r="AF600" s="99"/>
      <c r="AG600" s="99"/>
      <c r="AH600" s="99"/>
      <c r="AI600" s="157"/>
      <c r="AJ600" s="99"/>
      <c r="AK600" s="99"/>
      <c r="AL600" s="99"/>
      <c r="AM600" s="99"/>
      <c r="AN600" s="2325"/>
      <c r="AO600" s="99"/>
      <c r="AP600" s="99"/>
      <c r="AQ600" s="99"/>
      <c r="AR600" s="99"/>
      <c r="AS600" s="99"/>
      <c r="AT600" s="99"/>
      <c r="AU600" s="99"/>
      <c r="AV600" s="99"/>
      <c r="AW600" s="157"/>
      <c r="AX600" s="99"/>
      <c r="AY600" s="99"/>
      <c r="AZ600" s="99"/>
      <c r="BA600" s="99"/>
    </row>
    <row r="601" spans="1:53" ht="15.75" customHeight="1" x14ac:dyDescent="0.25">
      <c r="A601" s="99"/>
      <c r="B601" s="100"/>
      <c r="C601" s="99"/>
      <c r="D601" s="99"/>
      <c r="E601" s="99"/>
      <c r="F601" s="99"/>
      <c r="G601" s="99"/>
      <c r="H601" s="99"/>
      <c r="I601" s="99"/>
      <c r="J601" s="2325"/>
      <c r="K601" s="2325"/>
      <c r="L601" s="2325"/>
      <c r="M601" s="2325"/>
      <c r="N601" s="99"/>
      <c r="O601" s="99"/>
      <c r="P601" s="99"/>
      <c r="Q601" s="99"/>
      <c r="R601" s="99"/>
      <c r="S601" s="99"/>
      <c r="T601" s="99"/>
      <c r="U601" s="99"/>
      <c r="V601" s="99"/>
      <c r="W601" s="99"/>
      <c r="X601" s="99"/>
      <c r="Y601" s="99"/>
      <c r="Z601" s="160"/>
      <c r="AA601" s="99"/>
      <c r="AB601" s="159"/>
      <c r="AC601" s="158"/>
      <c r="AD601" s="99"/>
      <c r="AE601" s="99"/>
      <c r="AF601" s="99"/>
      <c r="AG601" s="99"/>
      <c r="AH601" s="99"/>
      <c r="AI601" s="157"/>
      <c r="AJ601" s="99"/>
      <c r="AK601" s="99"/>
      <c r="AL601" s="99"/>
      <c r="AM601" s="99"/>
      <c r="AN601" s="2325"/>
      <c r="AO601" s="99"/>
      <c r="AP601" s="99"/>
      <c r="AQ601" s="99"/>
      <c r="AR601" s="99"/>
      <c r="AS601" s="99"/>
      <c r="AT601" s="99"/>
      <c r="AU601" s="99"/>
      <c r="AV601" s="99"/>
      <c r="AW601" s="157"/>
      <c r="AX601" s="99"/>
      <c r="AY601" s="99"/>
      <c r="AZ601" s="99"/>
      <c r="BA601" s="99"/>
    </row>
    <row r="602" spans="1:53" ht="15.75" customHeight="1" x14ac:dyDescent="0.25">
      <c r="A602" s="99"/>
      <c r="B602" s="100"/>
      <c r="C602" s="99"/>
      <c r="D602" s="99"/>
      <c r="E602" s="99"/>
      <c r="F602" s="99"/>
      <c r="G602" s="99"/>
      <c r="H602" s="99"/>
      <c r="I602" s="99"/>
      <c r="J602" s="2325"/>
      <c r="K602" s="2325"/>
      <c r="L602" s="2325"/>
      <c r="M602" s="2325"/>
      <c r="N602" s="99"/>
      <c r="O602" s="99"/>
      <c r="P602" s="99"/>
      <c r="Q602" s="99"/>
      <c r="R602" s="99"/>
      <c r="S602" s="99"/>
      <c r="T602" s="99"/>
      <c r="U602" s="99"/>
      <c r="V602" s="99"/>
      <c r="W602" s="99"/>
      <c r="X602" s="99"/>
      <c r="Y602" s="99"/>
      <c r="Z602" s="160"/>
      <c r="AA602" s="99"/>
      <c r="AB602" s="159"/>
      <c r="AC602" s="158"/>
      <c r="AD602" s="99"/>
      <c r="AE602" s="99"/>
      <c r="AF602" s="99"/>
      <c r="AG602" s="99"/>
      <c r="AH602" s="99"/>
      <c r="AI602" s="157"/>
      <c r="AJ602" s="99"/>
      <c r="AK602" s="99"/>
      <c r="AL602" s="99"/>
      <c r="AM602" s="99"/>
      <c r="AN602" s="2325"/>
      <c r="AO602" s="99"/>
      <c r="AP602" s="99"/>
      <c r="AQ602" s="99"/>
      <c r="AR602" s="99"/>
      <c r="AS602" s="99"/>
      <c r="AT602" s="99"/>
      <c r="AU602" s="99"/>
      <c r="AV602" s="99"/>
      <c r="AW602" s="157"/>
      <c r="AX602" s="99"/>
      <c r="AY602" s="99"/>
      <c r="AZ602" s="99"/>
      <c r="BA602" s="99"/>
    </row>
    <row r="603" spans="1:53" ht="15.75" customHeight="1" x14ac:dyDescent="0.25">
      <c r="A603" s="99"/>
      <c r="B603" s="100"/>
      <c r="C603" s="99"/>
      <c r="D603" s="99"/>
      <c r="E603" s="99"/>
      <c r="F603" s="99"/>
      <c r="G603" s="99"/>
      <c r="H603" s="99"/>
      <c r="I603" s="99"/>
      <c r="J603" s="2325"/>
      <c r="K603" s="2325"/>
      <c r="L603" s="2325"/>
      <c r="M603" s="2325"/>
      <c r="N603" s="99"/>
      <c r="O603" s="99"/>
      <c r="P603" s="99"/>
      <c r="Q603" s="99"/>
      <c r="R603" s="99"/>
      <c r="S603" s="99"/>
      <c r="T603" s="99"/>
      <c r="U603" s="99"/>
      <c r="V603" s="99"/>
      <c r="W603" s="99"/>
      <c r="X603" s="99"/>
      <c r="Y603" s="99"/>
      <c r="Z603" s="160"/>
      <c r="AA603" s="99"/>
      <c r="AB603" s="159"/>
      <c r="AC603" s="158"/>
      <c r="AD603" s="99"/>
      <c r="AE603" s="99"/>
      <c r="AF603" s="99"/>
      <c r="AG603" s="99"/>
      <c r="AH603" s="99"/>
      <c r="AI603" s="157"/>
      <c r="AJ603" s="99"/>
      <c r="AK603" s="99"/>
      <c r="AL603" s="99"/>
      <c r="AM603" s="99"/>
      <c r="AN603" s="2325"/>
      <c r="AO603" s="99"/>
      <c r="AP603" s="99"/>
      <c r="AQ603" s="99"/>
      <c r="AR603" s="99"/>
      <c r="AS603" s="99"/>
      <c r="AT603" s="99"/>
      <c r="AU603" s="99"/>
      <c r="AV603" s="99"/>
      <c r="AW603" s="157"/>
      <c r="AX603" s="99"/>
      <c r="AY603" s="99"/>
      <c r="AZ603" s="99"/>
      <c r="BA603" s="99"/>
    </row>
    <row r="604" spans="1:53" ht="15.75" customHeight="1" x14ac:dyDescent="0.25">
      <c r="A604" s="99"/>
      <c r="B604" s="100"/>
      <c r="C604" s="99"/>
      <c r="D604" s="99"/>
      <c r="E604" s="99"/>
      <c r="F604" s="99"/>
      <c r="G604" s="99"/>
      <c r="H604" s="99"/>
      <c r="I604" s="99"/>
      <c r="J604" s="2325"/>
      <c r="K604" s="2325"/>
      <c r="L604" s="2325"/>
      <c r="M604" s="2325"/>
      <c r="N604" s="99"/>
      <c r="O604" s="99"/>
      <c r="P604" s="99"/>
      <c r="Q604" s="99"/>
      <c r="R604" s="99"/>
      <c r="S604" s="99"/>
      <c r="T604" s="99"/>
      <c r="U604" s="99"/>
      <c r="V604" s="99"/>
      <c r="W604" s="99"/>
      <c r="X604" s="99"/>
      <c r="Y604" s="99"/>
      <c r="Z604" s="160"/>
      <c r="AA604" s="99"/>
      <c r="AB604" s="159"/>
      <c r="AC604" s="158"/>
      <c r="AD604" s="99"/>
      <c r="AE604" s="99"/>
      <c r="AF604" s="99"/>
      <c r="AG604" s="99"/>
      <c r="AH604" s="99"/>
      <c r="AI604" s="157"/>
      <c r="AJ604" s="99"/>
      <c r="AK604" s="99"/>
      <c r="AL604" s="99"/>
      <c r="AM604" s="99"/>
      <c r="AN604" s="2325"/>
      <c r="AO604" s="99"/>
      <c r="AP604" s="99"/>
      <c r="AQ604" s="99"/>
      <c r="AR604" s="99"/>
      <c r="AS604" s="99"/>
      <c r="AT604" s="99"/>
      <c r="AU604" s="99"/>
      <c r="AV604" s="99"/>
      <c r="AW604" s="157"/>
      <c r="AX604" s="99"/>
      <c r="AY604" s="99"/>
      <c r="AZ604" s="99"/>
      <c r="BA604" s="99"/>
    </row>
    <row r="605" spans="1:53" ht="15.75" customHeight="1" x14ac:dyDescent="0.25">
      <c r="A605" s="99"/>
      <c r="B605" s="100"/>
      <c r="C605" s="99"/>
      <c r="D605" s="99"/>
      <c r="E605" s="99"/>
      <c r="F605" s="99"/>
      <c r="G605" s="99"/>
      <c r="H605" s="99"/>
      <c r="I605" s="99"/>
      <c r="J605" s="2325"/>
      <c r="K605" s="2325"/>
      <c r="L605" s="2325"/>
      <c r="M605" s="2325"/>
      <c r="N605" s="99"/>
      <c r="O605" s="99"/>
      <c r="P605" s="99"/>
      <c r="Q605" s="99"/>
      <c r="R605" s="99"/>
      <c r="S605" s="99"/>
      <c r="T605" s="99"/>
      <c r="U605" s="99"/>
      <c r="V605" s="99"/>
      <c r="W605" s="99"/>
      <c r="X605" s="99"/>
      <c r="Y605" s="99"/>
      <c r="Z605" s="160"/>
      <c r="AA605" s="99"/>
      <c r="AB605" s="159"/>
      <c r="AC605" s="158"/>
      <c r="AD605" s="99"/>
      <c r="AE605" s="99"/>
      <c r="AF605" s="99"/>
      <c r="AG605" s="99"/>
      <c r="AH605" s="99"/>
      <c r="AI605" s="157"/>
      <c r="AJ605" s="99"/>
      <c r="AK605" s="99"/>
      <c r="AL605" s="99"/>
      <c r="AM605" s="99"/>
      <c r="AN605" s="2325"/>
      <c r="AO605" s="99"/>
      <c r="AP605" s="99"/>
      <c r="AQ605" s="99"/>
      <c r="AR605" s="99"/>
      <c r="AS605" s="99"/>
      <c r="AT605" s="99"/>
      <c r="AU605" s="99"/>
      <c r="AV605" s="99"/>
      <c r="AW605" s="157"/>
      <c r="AX605" s="99"/>
      <c r="AY605" s="99"/>
      <c r="AZ605" s="99"/>
      <c r="BA605" s="99"/>
    </row>
    <row r="606" spans="1:53" ht="15.75" customHeight="1" x14ac:dyDescent="0.25">
      <c r="A606" s="99"/>
      <c r="B606" s="100"/>
      <c r="C606" s="99"/>
      <c r="D606" s="99"/>
      <c r="E606" s="99"/>
      <c r="F606" s="99"/>
      <c r="G606" s="99"/>
      <c r="H606" s="99"/>
      <c r="I606" s="99"/>
      <c r="J606" s="2325"/>
      <c r="K606" s="2325"/>
      <c r="L606" s="2325"/>
      <c r="M606" s="2325"/>
      <c r="N606" s="99"/>
      <c r="O606" s="99"/>
      <c r="P606" s="99"/>
      <c r="Q606" s="99"/>
      <c r="R606" s="99"/>
      <c r="S606" s="99"/>
      <c r="T606" s="99"/>
      <c r="U606" s="99"/>
      <c r="V606" s="99"/>
      <c r="W606" s="99"/>
      <c r="X606" s="99"/>
      <c r="Y606" s="99"/>
      <c r="Z606" s="160"/>
      <c r="AA606" s="99"/>
      <c r="AB606" s="159"/>
      <c r="AC606" s="158"/>
      <c r="AD606" s="99"/>
      <c r="AE606" s="99"/>
      <c r="AF606" s="99"/>
      <c r="AG606" s="99"/>
      <c r="AH606" s="99"/>
      <c r="AI606" s="157"/>
      <c r="AJ606" s="99"/>
      <c r="AK606" s="99"/>
      <c r="AL606" s="99"/>
      <c r="AM606" s="99"/>
      <c r="AN606" s="2325"/>
      <c r="AO606" s="99"/>
      <c r="AP606" s="99"/>
      <c r="AQ606" s="99"/>
      <c r="AR606" s="99"/>
      <c r="AS606" s="99"/>
      <c r="AT606" s="99"/>
      <c r="AU606" s="99"/>
      <c r="AV606" s="99"/>
      <c r="AW606" s="157"/>
      <c r="AX606" s="99"/>
      <c r="AY606" s="99"/>
      <c r="AZ606" s="99"/>
      <c r="BA606" s="99"/>
    </row>
    <row r="607" spans="1:53" ht="15.75" customHeight="1" x14ac:dyDescent="0.25">
      <c r="A607" s="99"/>
      <c r="B607" s="100"/>
      <c r="C607" s="99"/>
      <c r="D607" s="99"/>
      <c r="E607" s="99"/>
      <c r="F607" s="99"/>
      <c r="G607" s="99"/>
      <c r="H607" s="99"/>
      <c r="I607" s="99"/>
      <c r="J607" s="2325"/>
      <c r="K607" s="2325"/>
      <c r="L607" s="2325"/>
      <c r="M607" s="2325"/>
      <c r="N607" s="99"/>
      <c r="O607" s="99"/>
      <c r="P607" s="99"/>
      <c r="Q607" s="99"/>
      <c r="R607" s="99"/>
      <c r="S607" s="99"/>
      <c r="T607" s="99"/>
      <c r="U607" s="99"/>
      <c r="V607" s="99"/>
      <c r="W607" s="99"/>
      <c r="X607" s="99"/>
      <c r="Y607" s="99"/>
      <c r="Z607" s="160"/>
      <c r="AA607" s="99"/>
      <c r="AB607" s="159"/>
      <c r="AC607" s="158"/>
      <c r="AD607" s="99"/>
      <c r="AE607" s="99"/>
      <c r="AF607" s="99"/>
      <c r="AG607" s="99"/>
      <c r="AH607" s="99"/>
      <c r="AI607" s="157"/>
      <c r="AJ607" s="99"/>
      <c r="AK607" s="99"/>
      <c r="AL607" s="99"/>
      <c r="AM607" s="99"/>
      <c r="AN607" s="2325"/>
      <c r="AO607" s="99"/>
      <c r="AP607" s="99"/>
      <c r="AQ607" s="99"/>
      <c r="AR607" s="99"/>
      <c r="AS607" s="99"/>
      <c r="AT607" s="99"/>
      <c r="AU607" s="99"/>
      <c r="AV607" s="99"/>
      <c r="AW607" s="157"/>
      <c r="AX607" s="99"/>
      <c r="AY607" s="99"/>
      <c r="AZ607" s="99"/>
      <c r="BA607" s="99"/>
    </row>
    <row r="608" spans="1:53" ht="15.75" customHeight="1" x14ac:dyDescent="0.25">
      <c r="A608" s="99"/>
      <c r="B608" s="100"/>
      <c r="C608" s="99"/>
      <c r="D608" s="99"/>
      <c r="E608" s="99"/>
      <c r="F608" s="99"/>
      <c r="G608" s="99"/>
      <c r="H608" s="99"/>
      <c r="I608" s="99"/>
      <c r="J608" s="2325"/>
      <c r="K608" s="2325"/>
      <c r="L608" s="2325"/>
      <c r="M608" s="2325"/>
      <c r="N608" s="99"/>
      <c r="O608" s="99"/>
      <c r="P608" s="99"/>
      <c r="Q608" s="99"/>
      <c r="R608" s="99"/>
      <c r="S608" s="99"/>
      <c r="T608" s="99"/>
      <c r="U608" s="99"/>
      <c r="V608" s="99"/>
      <c r="W608" s="99"/>
      <c r="X608" s="99"/>
      <c r="Y608" s="99"/>
      <c r="Z608" s="160"/>
      <c r="AA608" s="99"/>
      <c r="AB608" s="159"/>
      <c r="AC608" s="158"/>
      <c r="AD608" s="99"/>
      <c r="AE608" s="99"/>
      <c r="AF608" s="99"/>
      <c r="AG608" s="99"/>
      <c r="AH608" s="99"/>
      <c r="AI608" s="157"/>
      <c r="AJ608" s="99"/>
      <c r="AK608" s="99"/>
      <c r="AL608" s="99"/>
      <c r="AM608" s="99"/>
      <c r="AN608" s="2325"/>
      <c r="AO608" s="99"/>
      <c r="AP608" s="99"/>
      <c r="AQ608" s="99"/>
      <c r="AR608" s="99"/>
      <c r="AS608" s="99"/>
      <c r="AT608" s="99"/>
      <c r="AU608" s="99"/>
      <c r="AV608" s="99"/>
      <c r="AW608" s="157"/>
      <c r="AX608" s="99"/>
      <c r="AY608" s="99"/>
      <c r="AZ608" s="99"/>
      <c r="BA608" s="99"/>
    </row>
    <row r="609" spans="1:53" ht="15.75" customHeight="1" x14ac:dyDescent="0.25">
      <c r="A609" s="99"/>
      <c r="B609" s="100"/>
      <c r="C609" s="99"/>
      <c r="D609" s="99"/>
      <c r="E609" s="99"/>
      <c r="F609" s="99"/>
      <c r="G609" s="99"/>
      <c r="H609" s="99"/>
      <c r="I609" s="99"/>
      <c r="J609" s="2325"/>
      <c r="K609" s="2325"/>
      <c r="L609" s="2325"/>
      <c r="M609" s="2325"/>
      <c r="N609" s="99"/>
      <c r="O609" s="99"/>
      <c r="P609" s="99"/>
      <c r="Q609" s="99"/>
      <c r="R609" s="99"/>
      <c r="S609" s="99"/>
      <c r="T609" s="99"/>
      <c r="U609" s="99"/>
      <c r="V609" s="99"/>
      <c r="W609" s="99"/>
      <c r="X609" s="99"/>
      <c r="Y609" s="99"/>
      <c r="Z609" s="160"/>
      <c r="AA609" s="99"/>
      <c r="AB609" s="159"/>
      <c r="AC609" s="158"/>
      <c r="AD609" s="99"/>
      <c r="AE609" s="99"/>
      <c r="AF609" s="99"/>
      <c r="AG609" s="99"/>
      <c r="AH609" s="99"/>
      <c r="AI609" s="157"/>
      <c r="AJ609" s="99"/>
      <c r="AK609" s="99"/>
      <c r="AL609" s="99"/>
      <c r="AM609" s="99"/>
      <c r="AN609" s="2325"/>
      <c r="AO609" s="99"/>
      <c r="AP609" s="99"/>
      <c r="AQ609" s="99"/>
      <c r="AR609" s="99"/>
      <c r="AS609" s="99"/>
      <c r="AT609" s="99"/>
      <c r="AU609" s="99"/>
      <c r="AV609" s="99"/>
      <c r="AW609" s="157"/>
      <c r="AX609" s="99"/>
      <c r="AY609" s="99"/>
      <c r="AZ609" s="99"/>
      <c r="BA609" s="99"/>
    </row>
    <row r="610" spans="1:53" ht="15.75" customHeight="1" x14ac:dyDescent="0.25">
      <c r="A610" s="99"/>
      <c r="B610" s="100"/>
      <c r="C610" s="99"/>
      <c r="D610" s="99"/>
      <c r="E610" s="99"/>
      <c r="F610" s="99"/>
      <c r="G610" s="99"/>
      <c r="H610" s="99"/>
      <c r="I610" s="99"/>
      <c r="J610" s="2325"/>
      <c r="K610" s="2325"/>
      <c r="L610" s="2325"/>
      <c r="M610" s="2325"/>
      <c r="N610" s="99"/>
      <c r="O610" s="99"/>
      <c r="P610" s="99"/>
      <c r="Q610" s="99"/>
      <c r="R610" s="99"/>
      <c r="S610" s="99"/>
      <c r="T610" s="99"/>
      <c r="U610" s="99"/>
      <c r="V610" s="99"/>
      <c r="W610" s="99"/>
      <c r="X610" s="99"/>
      <c r="Y610" s="99"/>
      <c r="Z610" s="160"/>
      <c r="AA610" s="99"/>
      <c r="AB610" s="159"/>
      <c r="AC610" s="158"/>
      <c r="AD610" s="99"/>
      <c r="AE610" s="99"/>
      <c r="AF610" s="99"/>
      <c r="AG610" s="99"/>
      <c r="AH610" s="99"/>
      <c r="AI610" s="157"/>
      <c r="AJ610" s="99"/>
      <c r="AK610" s="99"/>
      <c r="AL610" s="99"/>
      <c r="AM610" s="99"/>
      <c r="AN610" s="2325"/>
      <c r="AO610" s="99"/>
      <c r="AP610" s="99"/>
      <c r="AQ610" s="99"/>
      <c r="AR610" s="99"/>
      <c r="AS610" s="99"/>
      <c r="AT610" s="99"/>
      <c r="AU610" s="99"/>
      <c r="AV610" s="99"/>
      <c r="AW610" s="157"/>
      <c r="AX610" s="99"/>
      <c r="AY610" s="99"/>
      <c r="AZ610" s="99"/>
      <c r="BA610" s="99"/>
    </row>
    <row r="611" spans="1:53" ht="15.75" customHeight="1" x14ac:dyDescent="0.25">
      <c r="A611" s="99"/>
      <c r="B611" s="100"/>
      <c r="C611" s="99"/>
      <c r="D611" s="99"/>
      <c r="E611" s="99"/>
      <c r="F611" s="99"/>
      <c r="G611" s="99"/>
      <c r="H611" s="99"/>
      <c r="I611" s="99"/>
      <c r="J611" s="2325"/>
      <c r="K611" s="2325"/>
      <c r="L611" s="2325"/>
      <c r="M611" s="2325"/>
      <c r="N611" s="99"/>
      <c r="O611" s="99"/>
      <c r="P611" s="99"/>
      <c r="Q611" s="99"/>
      <c r="R611" s="99"/>
      <c r="S611" s="99"/>
      <c r="T611" s="99"/>
      <c r="U611" s="99"/>
      <c r="V611" s="99"/>
      <c r="W611" s="99"/>
      <c r="X611" s="99"/>
      <c r="Y611" s="99"/>
      <c r="Z611" s="160"/>
      <c r="AA611" s="99"/>
      <c r="AB611" s="159"/>
      <c r="AC611" s="158"/>
      <c r="AD611" s="99"/>
      <c r="AE611" s="99"/>
      <c r="AF611" s="99"/>
      <c r="AG611" s="99"/>
      <c r="AH611" s="99"/>
      <c r="AI611" s="157"/>
      <c r="AJ611" s="99"/>
      <c r="AK611" s="99"/>
      <c r="AL611" s="99"/>
      <c r="AM611" s="99"/>
      <c r="AN611" s="2325"/>
      <c r="AO611" s="99"/>
      <c r="AP611" s="99"/>
      <c r="AQ611" s="99"/>
      <c r="AR611" s="99"/>
      <c r="AS611" s="99"/>
      <c r="AT611" s="99"/>
      <c r="AU611" s="99"/>
      <c r="AV611" s="99"/>
      <c r="AW611" s="157"/>
      <c r="AX611" s="99"/>
      <c r="AY611" s="99"/>
      <c r="AZ611" s="99"/>
      <c r="BA611" s="99"/>
    </row>
    <row r="612" spans="1:53" ht="15.75" customHeight="1" x14ac:dyDescent="0.25">
      <c r="A612" s="99"/>
      <c r="B612" s="100"/>
      <c r="C612" s="99"/>
      <c r="D612" s="99"/>
      <c r="E612" s="99"/>
      <c r="F612" s="99"/>
      <c r="G612" s="99"/>
      <c r="H612" s="99"/>
      <c r="I612" s="99"/>
      <c r="J612" s="2325"/>
      <c r="K612" s="2325"/>
      <c r="L612" s="2325"/>
      <c r="M612" s="2325"/>
      <c r="N612" s="99"/>
      <c r="O612" s="99"/>
      <c r="P612" s="99"/>
      <c r="Q612" s="99"/>
      <c r="R612" s="99"/>
      <c r="S612" s="99"/>
      <c r="T612" s="99"/>
      <c r="U612" s="99"/>
      <c r="V612" s="99"/>
      <c r="W612" s="99"/>
      <c r="X612" s="99"/>
      <c r="Y612" s="99"/>
      <c r="Z612" s="160"/>
      <c r="AA612" s="99"/>
      <c r="AB612" s="159"/>
      <c r="AC612" s="158"/>
      <c r="AD612" s="99"/>
      <c r="AE612" s="99"/>
      <c r="AF612" s="99"/>
      <c r="AG612" s="99"/>
      <c r="AH612" s="99"/>
      <c r="AI612" s="157"/>
      <c r="AJ612" s="99"/>
      <c r="AK612" s="99"/>
      <c r="AL612" s="99"/>
      <c r="AM612" s="99"/>
      <c r="AN612" s="2325"/>
      <c r="AO612" s="99"/>
      <c r="AP612" s="99"/>
      <c r="AQ612" s="99"/>
      <c r="AR612" s="99"/>
      <c r="AS612" s="99"/>
      <c r="AT612" s="99"/>
      <c r="AU612" s="99"/>
      <c r="AV612" s="99"/>
      <c r="AW612" s="157"/>
      <c r="AX612" s="99"/>
      <c r="AY612" s="99"/>
      <c r="AZ612" s="99"/>
      <c r="BA612" s="99"/>
    </row>
    <row r="613" spans="1:53" ht="15.75" customHeight="1" x14ac:dyDescent="0.25">
      <c r="A613" s="99"/>
      <c r="B613" s="100"/>
      <c r="C613" s="99"/>
      <c r="D613" s="99"/>
      <c r="E613" s="99"/>
      <c r="F613" s="99"/>
      <c r="G613" s="99"/>
      <c r="H613" s="99"/>
      <c r="I613" s="99"/>
      <c r="J613" s="2325"/>
      <c r="K613" s="2325"/>
      <c r="L613" s="2325"/>
      <c r="M613" s="2325"/>
      <c r="N613" s="99"/>
      <c r="O613" s="99"/>
      <c r="P613" s="99"/>
      <c r="Q613" s="99"/>
      <c r="R613" s="99"/>
      <c r="S613" s="99"/>
      <c r="T613" s="99"/>
      <c r="U613" s="99"/>
      <c r="V613" s="99"/>
      <c r="W613" s="99"/>
      <c r="X613" s="99"/>
      <c r="Y613" s="99"/>
      <c r="Z613" s="160"/>
      <c r="AA613" s="99"/>
      <c r="AB613" s="159"/>
      <c r="AC613" s="158"/>
      <c r="AD613" s="99"/>
      <c r="AE613" s="99"/>
      <c r="AF613" s="99"/>
      <c r="AG613" s="99"/>
      <c r="AH613" s="99"/>
      <c r="AI613" s="157"/>
      <c r="AJ613" s="99"/>
      <c r="AK613" s="99"/>
      <c r="AL613" s="99"/>
      <c r="AM613" s="99"/>
      <c r="AN613" s="2325"/>
      <c r="AO613" s="99"/>
      <c r="AP613" s="99"/>
      <c r="AQ613" s="99"/>
      <c r="AR613" s="99"/>
      <c r="AS613" s="99"/>
      <c r="AT613" s="99"/>
      <c r="AU613" s="99"/>
      <c r="AV613" s="99"/>
      <c r="AW613" s="157"/>
      <c r="AX613" s="99"/>
      <c r="AY613" s="99"/>
      <c r="AZ613" s="99"/>
      <c r="BA613" s="99"/>
    </row>
    <row r="614" spans="1:53" ht="15.75" customHeight="1" x14ac:dyDescent="0.25">
      <c r="A614" s="99"/>
      <c r="B614" s="100"/>
      <c r="C614" s="99"/>
      <c r="D614" s="99"/>
      <c r="E614" s="99"/>
      <c r="F614" s="99"/>
      <c r="G614" s="99"/>
      <c r="H614" s="99"/>
      <c r="I614" s="99"/>
      <c r="J614" s="2325"/>
      <c r="K614" s="2325"/>
      <c r="L614" s="2325"/>
      <c r="M614" s="2325"/>
      <c r="N614" s="99"/>
      <c r="O614" s="99"/>
      <c r="P614" s="99"/>
      <c r="Q614" s="99"/>
      <c r="R614" s="99"/>
      <c r="S614" s="99"/>
      <c r="T614" s="99"/>
      <c r="U614" s="99"/>
      <c r="V614" s="99"/>
      <c r="W614" s="99"/>
      <c r="X614" s="99"/>
      <c r="Y614" s="99"/>
      <c r="Z614" s="160"/>
      <c r="AA614" s="99"/>
      <c r="AB614" s="159"/>
      <c r="AC614" s="158"/>
      <c r="AD614" s="99"/>
      <c r="AE614" s="99"/>
      <c r="AF614" s="99"/>
      <c r="AG614" s="99"/>
      <c r="AH614" s="99"/>
      <c r="AI614" s="157"/>
      <c r="AJ614" s="99"/>
      <c r="AK614" s="99"/>
      <c r="AL614" s="99"/>
      <c r="AM614" s="99"/>
      <c r="AN614" s="2325"/>
      <c r="AO614" s="99"/>
      <c r="AP614" s="99"/>
      <c r="AQ614" s="99"/>
      <c r="AR614" s="99"/>
      <c r="AS614" s="99"/>
      <c r="AT614" s="99"/>
      <c r="AU614" s="99"/>
      <c r="AV614" s="99"/>
      <c r="AW614" s="157"/>
      <c r="AX614" s="99"/>
      <c r="AY614" s="99"/>
      <c r="AZ614" s="99"/>
      <c r="BA614" s="99"/>
    </row>
    <row r="615" spans="1:53" ht="15.75" customHeight="1" x14ac:dyDescent="0.25">
      <c r="A615" s="99"/>
      <c r="B615" s="100"/>
      <c r="C615" s="99"/>
      <c r="D615" s="99"/>
      <c r="E615" s="99"/>
      <c r="F615" s="99"/>
      <c r="G615" s="99"/>
      <c r="H615" s="99"/>
      <c r="I615" s="99"/>
      <c r="J615" s="2325"/>
      <c r="K615" s="2325"/>
      <c r="L615" s="2325"/>
      <c r="M615" s="2325"/>
      <c r="N615" s="99"/>
      <c r="O615" s="99"/>
      <c r="P615" s="99"/>
      <c r="Q615" s="99"/>
      <c r="R615" s="99"/>
      <c r="S615" s="99"/>
      <c r="T615" s="99"/>
      <c r="U615" s="99"/>
      <c r="V615" s="99"/>
      <c r="W615" s="99"/>
      <c r="X615" s="99"/>
      <c r="Y615" s="99"/>
      <c r="Z615" s="160"/>
      <c r="AA615" s="99"/>
      <c r="AB615" s="159"/>
      <c r="AC615" s="158"/>
      <c r="AD615" s="99"/>
      <c r="AE615" s="99"/>
      <c r="AF615" s="99"/>
      <c r="AG615" s="99"/>
      <c r="AH615" s="99"/>
      <c r="AI615" s="157"/>
      <c r="AJ615" s="99"/>
      <c r="AK615" s="99"/>
      <c r="AL615" s="99"/>
      <c r="AM615" s="99"/>
      <c r="AN615" s="2325"/>
      <c r="AO615" s="99"/>
      <c r="AP615" s="99"/>
      <c r="AQ615" s="99"/>
      <c r="AR615" s="99"/>
      <c r="AS615" s="99"/>
      <c r="AT615" s="99"/>
      <c r="AU615" s="99"/>
      <c r="AV615" s="99"/>
      <c r="AW615" s="157"/>
      <c r="AX615" s="99"/>
      <c r="AY615" s="99"/>
      <c r="AZ615" s="99"/>
      <c r="BA615" s="99"/>
    </row>
    <row r="616" spans="1:53" ht="15.75" customHeight="1" x14ac:dyDescent="0.25">
      <c r="A616" s="99"/>
      <c r="B616" s="100"/>
      <c r="C616" s="99"/>
      <c r="D616" s="99"/>
      <c r="E616" s="99"/>
      <c r="F616" s="99"/>
      <c r="G616" s="99"/>
      <c r="H616" s="99"/>
      <c r="I616" s="99"/>
      <c r="J616" s="2325"/>
      <c r="K616" s="2325"/>
      <c r="L616" s="2325"/>
      <c r="M616" s="2325"/>
      <c r="N616" s="99"/>
      <c r="O616" s="99"/>
      <c r="P616" s="99"/>
      <c r="Q616" s="99"/>
      <c r="R616" s="99"/>
      <c r="S616" s="99"/>
      <c r="T616" s="99"/>
      <c r="U616" s="99"/>
      <c r="V616" s="99"/>
      <c r="W616" s="99"/>
      <c r="X616" s="99"/>
      <c r="Y616" s="99"/>
      <c r="Z616" s="160"/>
      <c r="AA616" s="99"/>
      <c r="AB616" s="159"/>
      <c r="AC616" s="158"/>
      <c r="AD616" s="99"/>
      <c r="AE616" s="99"/>
      <c r="AF616" s="99"/>
      <c r="AG616" s="99"/>
      <c r="AH616" s="99"/>
      <c r="AI616" s="157"/>
      <c r="AJ616" s="99"/>
      <c r="AK616" s="99"/>
      <c r="AL616" s="99"/>
      <c r="AM616" s="99"/>
      <c r="AN616" s="2325"/>
      <c r="AO616" s="99"/>
      <c r="AP616" s="99"/>
      <c r="AQ616" s="99"/>
      <c r="AR616" s="99"/>
      <c r="AS616" s="99"/>
      <c r="AT616" s="99"/>
      <c r="AU616" s="99"/>
      <c r="AV616" s="99"/>
      <c r="AW616" s="157"/>
      <c r="AX616" s="99"/>
      <c r="AY616" s="99"/>
      <c r="AZ616" s="99"/>
      <c r="BA616" s="99"/>
    </row>
    <row r="617" spans="1:53" ht="15.75" customHeight="1" x14ac:dyDescent="0.25">
      <c r="A617" s="99"/>
      <c r="B617" s="100"/>
      <c r="C617" s="99"/>
      <c r="D617" s="99"/>
      <c r="E617" s="99"/>
      <c r="F617" s="99"/>
      <c r="G617" s="99"/>
      <c r="H617" s="99"/>
      <c r="I617" s="99"/>
      <c r="J617" s="2325"/>
      <c r="K617" s="2325"/>
      <c r="L617" s="2325"/>
      <c r="M617" s="2325"/>
      <c r="N617" s="99"/>
      <c r="O617" s="99"/>
      <c r="P617" s="99"/>
      <c r="Q617" s="99"/>
      <c r="R617" s="99"/>
      <c r="S617" s="99"/>
      <c r="T617" s="99"/>
      <c r="U617" s="99"/>
      <c r="V617" s="99"/>
      <c r="W617" s="99"/>
      <c r="X617" s="99"/>
      <c r="Y617" s="99"/>
      <c r="Z617" s="160"/>
      <c r="AA617" s="99"/>
      <c r="AB617" s="159"/>
      <c r="AC617" s="158"/>
      <c r="AD617" s="99"/>
      <c r="AE617" s="99"/>
      <c r="AF617" s="99"/>
      <c r="AG617" s="99"/>
      <c r="AH617" s="99"/>
      <c r="AI617" s="157"/>
      <c r="AJ617" s="99"/>
      <c r="AK617" s="99"/>
      <c r="AL617" s="99"/>
      <c r="AM617" s="99"/>
      <c r="AN617" s="2325"/>
      <c r="AO617" s="99"/>
      <c r="AP617" s="99"/>
      <c r="AQ617" s="99"/>
      <c r="AR617" s="99"/>
      <c r="AS617" s="99"/>
      <c r="AT617" s="99"/>
      <c r="AU617" s="99"/>
      <c r="AV617" s="99"/>
      <c r="AW617" s="157"/>
      <c r="AX617" s="99"/>
      <c r="AY617" s="99"/>
      <c r="AZ617" s="99"/>
      <c r="BA617" s="99"/>
    </row>
    <row r="618" spans="1:53" ht="15.75" customHeight="1" x14ac:dyDescent="0.25">
      <c r="A618" s="99"/>
      <c r="B618" s="100"/>
      <c r="C618" s="99"/>
      <c r="D618" s="99"/>
      <c r="E618" s="99"/>
      <c r="F618" s="99"/>
      <c r="G618" s="99"/>
      <c r="H618" s="99"/>
      <c r="I618" s="99"/>
      <c r="J618" s="2325"/>
      <c r="K618" s="2325"/>
      <c r="L618" s="2325"/>
      <c r="M618" s="2325"/>
      <c r="N618" s="99"/>
      <c r="O618" s="99"/>
      <c r="P618" s="99"/>
      <c r="Q618" s="99"/>
      <c r="R618" s="99"/>
      <c r="S618" s="99"/>
      <c r="T618" s="99"/>
      <c r="U618" s="99"/>
      <c r="V618" s="99"/>
      <c r="W618" s="99"/>
      <c r="X618" s="99"/>
      <c r="Y618" s="99"/>
      <c r="Z618" s="160"/>
      <c r="AA618" s="99"/>
      <c r="AB618" s="159"/>
      <c r="AC618" s="158"/>
      <c r="AD618" s="99"/>
      <c r="AE618" s="99"/>
      <c r="AF618" s="99"/>
      <c r="AG618" s="99"/>
      <c r="AH618" s="99"/>
      <c r="AI618" s="157"/>
      <c r="AJ618" s="99"/>
      <c r="AK618" s="99"/>
      <c r="AL618" s="99"/>
      <c r="AM618" s="99"/>
      <c r="AN618" s="2325"/>
      <c r="AO618" s="99"/>
      <c r="AP618" s="99"/>
      <c r="AQ618" s="99"/>
      <c r="AR618" s="99"/>
      <c r="AS618" s="99"/>
      <c r="AT618" s="99"/>
      <c r="AU618" s="99"/>
      <c r="AV618" s="99"/>
      <c r="AW618" s="157"/>
      <c r="AX618" s="99"/>
      <c r="AY618" s="99"/>
      <c r="AZ618" s="99"/>
      <c r="BA618" s="99"/>
    </row>
    <row r="619" spans="1:53" ht="15.75" customHeight="1" x14ac:dyDescent="0.25">
      <c r="A619" s="99"/>
      <c r="B619" s="100"/>
      <c r="C619" s="99"/>
      <c r="D619" s="99"/>
      <c r="E619" s="99"/>
      <c r="F619" s="99"/>
      <c r="G619" s="99"/>
      <c r="H619" s="99"/>
      <c r="I619" s="99"/>
      <c r="J619" s="2325"/>
      <c r="K619" s="2325"/>
      <c r="L619" s="2325"/>
      <c r="M619" s="2325"/>
      <c r="N619" s="99"/>
      <c r="O619" s="99"/>
      <c r="P619" s="99"/>
      <c r="Q619" s="99"/>
      <c r="R619" s="99"/>
      <c r="S619" s="99"/>
      <c r="T619" s="99"/>
      <c r="U619" s="99"/>
      <c r="V619" s="99"/>
      <c r="W619" s="99"/>
      <c r="X619" s="99"/>
      <c r="Y619" s="99"/>
      <c r="Z619" s="160"/>
      <c r="AA619" s="99"/>
      <c r="AB619" s="159"/>
      <c r="AC619" s="158"/>
      <c r="AD619" s="99"/>
      <c r="AE619" s="99"/>
      <c r="AF619" s="99"/>
      <c r="AG619" s="99"/>
      <c r="AH619" s="99"/>
      <c r="AI619" s="157"/>
      <c r="AJ619" s="99"/>
      <c r="AK619" s="99"/>
      <c r="AL619" s="99"/>
      <c r="AM619" s="99"/>
      <c r="AN619" s="2325"/>
      <c r="AO619" s="99"/>
      <c r="AP619" s="99"/>
      <c r="AQ619" s="99"/>
      <c r="AR619" s="99"/>
      <c r="AS619" s="99"/>
      <c r="AT619" s="99"/>
      <c r="AU619" s="99"/>
      <c r="AV619" s="99"/>
      <c r="AW619" s="157"/>
      <c r="AX619" s="99"/>
      <c r="AY619" s="99"/>
      <c r="AZ619" s="99"/>
      <c r="BA619" s="99"/>
    </row>
    <row r="620" spans="1:53" ht="15.75" customHeight="1" x14ac:dyDescent="0.25">
      <c r="A620" s="99"/>
      <c r="B620" s="100"/>
      <c r="C620" s="99"/>
      <c r="D620" s="99"/>
      <c r="E620" s="99"/>
      <c r="F620" s="99"/>
      <c r="G620" s="99"/>
      <c r="H620" s="99"/>
      <c r="I620" s="99"/>
      <c r="J620" s="2325"/>
      <c r="K620" s="2325"/>
      <c r="L620" s="2325"/>
      <c r="M620" s="2325"/>
      <c r="N620" s="99"/>
      <c r="O620" s="99"/>
      <c r="P620" s="99"/>
      <c r="Q620" s="99"/>
      <c r="R620" s="99"/>
      <c r="S620" s="99"/>
      <c r="T620" s="99"/>
      <c r="U620" s="99"/>
      <c r="V620" s="99"/>
      <c r="W620" s="99"/>
      <c r="X620" s="99"/>
      <c r="Y620" s="99"/>
      <c r="Z620" s="160"/>
      <c r="AA620" s="99"/>
      <c r="AB620" s="159"/>
      <c r="AC620" s="158"/>
      <c r="AD620" s="99"/>
      <c r="AE620" s="99"/>
      <c r="AF620" s="99"/>
      <c r="AG620" s="99"/>
      <c r="AH620" s="99"/>
      <c r="AI620" s="157"/>
      <c r="AJ620" s="99"/>
      <c r="AK620" s="99"/>
      <c r="AL620" s="99"/>
      <c r="AM620" s="99"/>
      <c r="AN620" s="2325"/>
      <c r="AO620" s="99"/>
      <c r="AP620" s="99"/>
      <c r="AQ620" s="99"/>
      <c r="AR620" s="99"/>
      <c r="AS620" s="99"/>
      <c r="AT620" s="99"/>
      <c r="AU620" s="99"/>
      <c r="AV620" s="99"/>
      <c r="AW620" s="157"/>
      <c r="AX620" s="99"/>
      <c r="AY620" s="99"/>
      <c r="AZ620" s="99"/>
      <c r="BA620" s="99"/>
    </row>
    <row r="621" spans="1:53" ht="15.75" customHeight="1" x14ac:dyDescent="0.25">
      <c r="A621" s="99"/>
      <c r="B621" s="100"/>
      <c r="C621" s="99"/>
      <c r="D621" s="99"/>
      <c r="E621" s="99"/>
      <c r="F621" s="99"/>
      <c r="G621" s="99"/>
      <c r="H621" s="99"/>
      <c r="I621" s="99"/>
      <c r="J621" s="2325"/>
      <c r="K621" s="2325"/>
      <c r="L621" s="2325"/>
      <c r="M621" s="2325"/>
      <c r="N621" s="99"/>
      <c r="O621" s="99"/>
      <c r="P621" s="99"/>
      <c r="Q621" s="99"/>
      <c r="R621" s="99"/>
      <c r="S621" s="99"/>
      <c r="T621" s="99"/>
      <c r="U621" s="99"/>
      <c r="V621" s="99"/>
      <c r="W621" s="99"/>
      <c r="X621" s="99"/>
      <c r="Y621" s="99"/>
      <c r="Z621" s="160"/>
      <c r="AA621" s="99"/>
      <c r="AB621" s="159"/>
      <c r="AC621" s="158"/>
      <c r="AD621" s="99"/>
      <c r="AE621" s="99"/>
      <c r="AF621" s="99"/>
      <c r="AG621" s="99"/>
      <c r="AH621" s="99"/>
      <c r="AI621" s="157"/>
      <c r="AJ621" s="99"/>
      <c r="AK621" s="99"/>
      <c r="AL621" s="99"/>
      <c r="AM621" s="99"/>
      <c r="AN621" s="2325"/>
      <c r="AO621" s="99"/>
      <c r="AP621" s="99"/>
      <c r="AQ621" s="99"/>
      <c r="AR621" s="99"/>
      <c r="AS621" s="99"/>
      <c r="AT621" s="99"/>
      <c r="AU621" s="99"/>
      <c r="AV621" s="99"/>
      <c r="AW621" s="157"/>
      <c r="AX621" s="99"/>
      <c r="AY621" s="99"/>
      <c r="AZ621" s="99"/>
      <c r="BA621" s="99"/>
    </row>
    <row r="622" spans="1:53" ht="15.75" customHeight="1" x14ac:dyDescent="0.25">
      <c r="A622" s="99"/>
      <c r="B622" s="100"/>
      <c r="C622" s="99"/>
      <c r="D622" s="99"/>
      <c r="E622" s="99"/>
      <c r="F622" s="99"/>
      <c r="G622" s="99"/>
      <c r="H622" s="99"/>
      <c r="I622" s="99"/>
      <c r="J622" s="2325"/>
      <c r="K622" s="2325"/>
      <c r="L622" s="2325"/>
      <c r="M622" s="2325"/>
      <c r="N622" s="99"/>
      <c r="O622" s="99"/>
      <c r="P622" s="99"/>
      <c r="Q622" s="99"/>
      <c r="R622" s="99"/>
      <c r="S622" s="99"/>
      <c r="T622" s="99"/>
      <c r="U622" s="99"/>
      <c r="V622" s="99"/>
      <c r="W622" s="99"/>
      <c r="X622" s="99"/>
      <c r="Y622" s="99"/>
      <c r="Z622" s="160"/>
      <c r="AA622" s="99"/>
      <c r="AB622" s="159"/>
      <c r="AC622" s="158"/>
      <c r="AD622" s="99"/>
      <c r="AE622" s="99"/>
      <c r="AF622" s="99"/>
      <c r="AG622" s="99"/>
      <c r="AH622" s="99"/>
      <c r="AI622" s="157"/>
      <c r="AJ622" s="99"/>
      <c r="AK622" s="99"/>
      <c r="AL622" s="99"/>
      <c r="AM622" s="99"/>
      <c r="AN622" s="2325"/>
      <c r="AO622" s="99"/>
      <c r="AP622" s="99"/>
      <c r="AQ622" s="99"/>
      <c r="AR622" s="99"/>
      <c r="AS622" s="99"/>
      <c r="AT622" s="99"/>
      <c r="AU622" s="99"/>
      <c r="AV622" s="99"/>
      <c r="AW622" s="157"/>
      <c r="AX622" s="99"/>
      <c r="AY622" s="99"/>
      <c r="AZ622" s="99"/>
      <c r="BA622" s="99"/>
    </row>
    <row r="623" spans="1:53" ht="15.75" customHeight="1" x14ac:dyDescent="0.25">
      <c r="A623" s="99"/>
      <c r="B623" s="100"/>
      <c r="C623" s="99"/>
      <c r="D623" s="99"/>
      <c r="E623" s="99"/>
      <c r="F623" s="99"/>
      <c r="G623" s="99"/>
      <c r="H623" s="99"/>
      <c r="I623" s="99"/>
      <c r="J623" s="2325"/>
      <c r="K623" s="2325"/>
      <c r="L623" s="2325"/>
      <c r="M623" s="2325"/>
      <c r="N623" s="99"/>
      <c r="O623" s="99"/>
      <c r="P623" s="99"/>
      <c r="Q623" s="99"/>
      <c r="R623" s="99"/>
      <c r="S623" s="99"/>
      <c r="T623" s="99"/>
      <c r="U623" s="99"/>
      <c r="V623" s="99"/>
      <c r="W623" s="99"/>
      <c r="X623" s="99"/>
      <c r="Y623" s="99"/>
      <c r="Z623" s="160"/>
      <c r="AA623" s="99"/>
      <c r="AB623" s="159"/>
      <c r="AC623" s="158"/>
      <c r="AD623" s="99"/>
      <c r="AE623" s="99"/>
      <c r="AF623" s="99"/>
      <c r="AG623" s="99"/>
      <c r="AH623" s="99"/>
      <c r="AI623" s="157"/>
      <c r="AJ623" s="99"/>
      <c r="AK623" s="99"/>
      <c r="AL623" s="99"/>
      <c r="AM623" s="99"/>
      <c r="AN623" s="2325"/>
      <c r="AO623" s="99"/>
      <c r="AP623" s="99"/>
      <c r="AQ623" s="99"/>
      <c r="AR623" s="99"/>
      <c r="AS623" s="99"/>
      <c r="AT623" s="99"/>
      <c r="AU623" s="99"/>
      <c r="AV623" s="99"/>
      <c r="AW623" s="157"/>
      <c r="AX623" s="99"/>
      <c r="AY623" s="99"/>
      <c r="AZ623" s="99"/>
      <c r="BA623" s="99"/>
    </row>
    <row r="624" spans="1:53" ht="15.75" customHeight="1" x14ac:dyDescent="0.25">
      <c r="A624" s="99"/>
      <c r="B624" s="100"/>
      <c r="C624" s="99"/>
      <c r="D624" s="99"/>
      <c r="E624" s="99"/>
      <c r="F624" s="99"/>
      <c r="G624" s="99"/>
      <c r="H624" s="99"/>
      <c r="I624" s="99"/>
      <c r="J624" s="2325"/>
      <c r="K624" s="2325"/>
      <c r="L624" s="2325"/>
      <c r="M624" s="2325"/>
      <c r="N624" s="99"/>
      <c r="O624" s="99"/>
      <c r="P624" s="99"/>
      <c r="Q624" s="99"/>
      <c r="R624" s="99"/>
      <c r="S624" s="99"/>
      <c r="T624" s="99"/>
      <c r="U624" s="99"/>
      <c r="V624" s="99"/>
      <c r="W624" s="99"/>
      <c r="X624" s="99"/>
      <c r="Y624" s="99"/>
      <c r="Z624" s="160"/>
      <c r="AA624" s="99"/>
      <c r="AB624" s="159"/>
      <c r="AC624" s="158"/>
      <c r="AD624" s="99"/>
      <c r="AE624" s="99"/>
      <c r="AF624" s="99"/>
      <c r="AG624" s="99"/>
      <c r="AH624" s="99"/>
      <c r="AI624" s="157"/>
      <c r="AJ624" s="99"/>
      <c r="AK624" s="99"/>
      <c r="AL624" s="99"/>
      <c r="AM624" s="99"/>
      <c r="AN624" s="2325"/>
      <c r="AO624" s="99"/>
      <c r="AP624" s="99"/>
      <c r="AQ624" s="99"/>
      <c r="AR624" s="99"/>
      <c r="AS624" s="99"/>
      <c r="AT624" s="99"/>
      <c r="AU624" s="99"/>
      <c r="AV624" s="99"/>
      <c r="AW624" s="157"/>
      <c r="AX624" s="99"/>
      <c r="AY624" s="99"/>
      <c r="AZ624" s="99"/>
      <c r="BA624" s="99"/>
    </row>
    <row r="625" spans="1:53" ht="15.75" customHeight="1" x14ac:dyDescent="0.25">
      <c r="A625" s="99"/>
      <c r="B625" s="100"/>
      <c r="C625" s="99"/>
      <c r="D625" s="99"/>
      <c r="E625" s="99"/>
      <c r="F625" s="99"/>
      <c r="G625" s="99"/>
      <c r="H625" s="99"/>
      <c r="I625" s="99"/>
      <c r="J625" s="2325"/>
      <c r="K625" s="2325"/>
      <c r="L625" s="2325"/>
      <c r="M625" s="2325"/>
      <c r="N625" s="99"/>
      <c r="O625" s="99"/>
      <c r="P625" s="99"/>
      <c r="Q625" s="99"/>
      <c r="R625" s="99"/>
      <c r="S625" s="99"/>
      <c r="T625" s="99"/>
      <c r="U625" s="99"/>
      <c r="V625" s="99"/>
      <c r="W625" s="99"/>
      <c r="X625" s="99"/>
      <c r="Y625" s="99"/>
      <c r="Z625" s="160"/>
      <c r="AA625" s="99"/>
      <c r="AB625" s="159"/>
      <c r="AC625" s="158"/>
      <c r="AD625" s="99"/>
      <c r="AE625" s="99"/>
      <c r="AF625" s="99"/>
      <c r="AG625" s="99"/>
      <c r="AH625" s="99"/>
      <c r="AI625" s="157"/>
      <c r="AJ625" s="99"/>
      <c r="AK625" s="99"/>
      <c r="AL625" s="99"/>
      <c r="AM625" s="99"/>
      <c r="AN625" s="2325"/>
      <c r="AO625" s="99"/>
      <c r="AP625" s="99"/>
      <c r="AQ625" s="99"/>
      <c r="AR625" s="99"/>
      <c r="AS625" s="99"/>
      <c r="AT625" s="99"/>
      <c r="AU625" s="99"/>
      <c r="AV625" s="99"/>
      <c r="AW625" s="157"/>
      <c r="AX625" s="99"/>
      <c r="AY625" s="99"/>
      <c r="AZ625" s="99"/>
      <c r="BA625" s="99"/>
    </row>
    <row r="626" spans="1:53" ht="15.75" customHeight="1" x14ac:dyDescent="0.25">
      <c r="A626" s="99"/>
      <c r="B626" s="100"/>
      <c r="C626" s="99"/>
      <c r="D626" s="99"/>
      <c r="E626" s="99"/>
      <c r="F626" s="99"/>
      <c r="G626" s="99"/>
      <c r="H626" s="99"/>
      <c r="I626" s="99"/>
      <c r="J626" s="2325"/>
      <c r="K626" s="2325"/>
      <c r="L626" s="2325"/>
      <c r="M626" s="2325"/>
      <c r="N626" s="99"/>
      <c r="O626" s="99"/>
      <c r="P626" s="99"/>
      <c r="Q626" s="99"/>
      <c r="R626" s="99"/>
      <c r="S626" s="99"/>
      <c r="T626" s="99"/>
      <c r="U626" s="99"/>
      <c r="V626" s="99"/>
      <c r="W626" s="99"/>
      <c r="X626" s="99"/>
      <c r="Y626" s="99"/>
      <c r="Z626" s="160"/>
      <c r="AA626" s="99"/>
      <c r="AB626" s="159"/>
      <c r="AC626" s="158"/>
      <c r="AD626" s="99"/>
      <c r="AE626" s="99"/>
      <c r="AF626" s="99"/>
      <c r="AG626" s="99"/>
      <c r="AH626" s="99"/>
      <c r="AI626" s="157"/>
      <c r="AJ626" s="99"/>
      <c r="AK626" s="99"/>
      <c r="AL626" s="99"/>
      <c r="AM626" s="99"/>
      <c r="AN626" s="2325"/>
      <c r="AO626" s="99"/>
      <c r="AP626" s="99"/>
      <c r="AQ626" s="99"/>
      <c r="AR626" s="99"/>
      <c r="AS626" s="99"/>
      <c r="AT626" s="99"/>
      <c r="AU626" s="99"/>
      <c r="AV626" s="99"/>
      <c r="AW626" s="157"/>
      <c r="AX626" s="99"/>
      <c r="AY626" s="99"/>
      <c r="AZ626" s="99"/>
      <c r="BA626" s="99"/>
    </row>
    <row r="627" spans="1:53" ht="15.75" customHeight="1" x14ac:dyDescent="0.25">
      <c r="A627" s="99"/>
      <c r="B627" s="100"/>
      <c r="C627" s="99"/>
      <c r="D627" s="99"/>
      <c r="E627" s="99"/>
      <c r="F627" s="99"/>
      <c r="G627" s="99"/>
      <c r="H627" s="99"/>
      <c r="I627" s="99"/>
      <c r="J627" s="2325"/>
      <c r="K627" s="2325"/>
      <c r="L627" s="2325"/>
      <c r="M627" s="2325"/>
      <c r="N627" s="99"/>
      <c r="O627" s="99"/>
      <c r="P627" s="99"/>
      <c r="Q627" s="99"/>
      <c r="R627" s="99"/>
      <c r="S627" s="99"/>
      <c r="T627" s="99"/>
      <c r="U627" s="99"/>
      <c r="V627" s="99"/>
      <c r="W627" s="99"/>
      <c r="X627" s="99"/>
      <c r="Y627" s="99"/>
      <c r="Z627" s="160"/>
      <c r="AA627" s="99"/>
      <c r="AB627" s="159"/>
      <c r="AC627" s="158"/>
      <c r="AD627" s="99"/>
      <c r="AE627" s="99"/>
      <c r="AF627" s="99"/>
      <c r="AG627" s="99"/>
      <c r="AH627" s="99"/>
      <c r="AI627" s="157"/>
      <c r="AJ627" s="99"/>
      <c r="AK627" s="99"/>
      <c r="AL627" s="99"/>
      <c r="AM627" s="99"/>
      <c r="AN627" s="2325"/>
      <c r="AO627" s="99"/>
      <c r="AP627" s="99"/>
      <c r="AQ627" s="99"/>
      <c r="AR627" s="99"/>
      <c r="AS627" s="99"/>
      <c r="AT627" s="99"/>
      <c r="AU627" s="99"/>
      <c r="AV627" s="99"/>
      <c r="AW627" s="157"/>
      <c r="AX627" s="99"/>
      <c r="AY627" s="99"/>
      <c r="AZ627" s="99"/>
      <c r="BA627" s="99"/>
    </row>
    <row r="628" spans="1:53" ht="15.75" customHeight="1" x14ac:dyDescent="0.25">
      <c r="A628" s="99"/>
      <c r="B628" s="100"/>
      <c r="C628" s="99"/>
      <c r="D628" s="99"/>
      <c r="E628" s="99"/>
      <c r="F628" s="99"/>
      <c r="G628" s="99"/>
      <c r="H628" s="99"/>
      <c r="I628" s="99"/>
      <c r="J628" s="2325"/>
      <c r="K628" s="2325"/>
      <c r="L628" s="2325"/>
      <c r="M628" s="2325"/>
      <c r="N628" s="99"/>
      <c r="O628" s="99"/>
      <c r="P628" s="99"/>
      <c r="Q628" s="99"/>
      <c r="R628" s="99"/>
      <c r="S628" s="99"/>
      <c r="T628" s="99"/>
      <c r="U628" s="99"/>
      <c r="V628" s="99"/>
      <c r="W628" s="99"/>
      <c r="X628" s="99"/>
      <c r="Y628" s="99"/>
      <c r="Z628" s="160"/>
      <c r="AA628" s="99"/>
      <c r="AB628" s="159"/>
      <c r="AC628" s="158"/>
      <c r="AD628" s="99"/>
      <c r="AE628" s="99"/>
      <c r="AF628" s="99"/>
      <c r="AG628" s="99"/>
      <c r="AH628" s="99"/>
      <c r="AI628" s="157"/>
      <c r="AJ628" s="99"/>
      <c r="AK628" s="99"/>
      <c r="AL628" s="99"/>
      <c r="AM628" s="99"/>
      <c r="AN628" s="2325"/>
      <c r="AO628" s="99"/>
      <c r="AP628" s="99"/>
      <c r="AQ628" s="99"/>
      <c r="AR628" s="99"/>
      <c r="AS628" s="99"/>
      <c r="AT628" s="99"/>
      <c r="AU628" s="99"/>
      <c r="AV628" s="99"/>
      <c r="AW628" s="157"/>
      <c r="AX628" s="99"/>
      <c r="AY628" s="99"/>
      <c r="AZ628" s="99"/>
      <c r="BA628" s="99"/>
    </row>
    <row r="629" spans="1:53" ht="15.75" customHeight="1" x14ac:dyDescent="0.25">
      <c r="A629" s="99"/>
      <c r="B629" s="100"/>
      <c r="C629" s="99"/>
      <c r="D629" s="99"/>
      <c r="E629" s="99"/>
      <c r="F629" s="99"/>
      <c r="G629" s="99"/>
      <c r="H629" s="99"/>
      <c r="I629" s="99"/>
      <c r="J629" s="2325"/>
      <c r="K629" s="2325"/>
      <c r="L629" s="2325"/>
      <c r="M629" s="2325"/>
      <c r="N629" s="99"/>
      <c r="O629" s="99"/>
      <c r="P629" s="99"/>
      <c r="Q629" s="99"/>
      <c r="R629" s="99"/>
      <c r="S629" s="99"/>
      <c r="T629" s="99"/>
      <c r="U629" s="99"/>
      <c r="V629" s="99"/>
      <c r="W629" s="99"/>
      <c r="X629" s="99"/>
      <c r="Y629" s="99"/>
      <c r="Z629" s="160"/>
      <c r="AA629" s="99"/>
      <c r="AB629" s="159"/>
      <c r="AC629" s="158"/>
      <c r="AD629" s="99"/>
      <c r="AE629" s="99"/>
      <c r="AF629" s="99"/>
      <c r="AG629" s="99"/>
      <c r="AH629" s="99"/>
      <c r="AI629" s="157"/>
      <c r="AJ629" s="99"/>
      <c r="AK629" s="99"/>
      <c r="AL629" s="99"/>
      <c r="AM629" s="99"/>
      <c r="AN629" s="2325"/>
      <c r="AO629" s="99"/>
      <c r="AP629" s="99"/>
      <c r="AQ629" s="99"/>
      <c r="AR629" s="99"/>
      <c r="AS629" s="99"/>
      <c r="AT629" s="99"/>
      <c r="AU629" s="99"/>
      <c r="AV629" s="99"/>
      <c r="AW629" s="157"/>
      <c r="AX629" s="99"/>
      <c r="AY629" s="99"/>
      <c r="AZ629" s="99"/>
      <c r="BA629" s="99"/>
    </row>
    <row r="630" spans="1:53" ht="15.75" customHeight="1" x14ac:dyDescent="0.25">
      <c r="A630" s="99"/>
      <c r="B630" s="100"/>
      <c r="C630" s="99"/>
      <c r="D630" s="99"/>
      <c r="E630" s="99"/>
      <c r="F630" s="99"/>
      <c r="G630" s="99"/>
      <c r="H630" s="99"/>
      <c r="I630" s="99"/>
      <c r="J630" s="2325"/>
      <c r="K630" s="2325"/>
      <c r="L630" s="2325"/>
      <c r="M630" s="2325"/>
      <c r="N630" s="99"/>
      <c r="O630" s="99"/>
      <c r="P630" s="99"/>
      <c r="Q630" s="99"/>
      <c r="R630" s="99"/>
      <c r="S630" s="99"/>
      <c r="T630" s="99"/>
      <c r="U630" s="99"/>
      <c r="V630" s="99"/>
      <c r="W630" s="99"/>
      <c r="X630" s="99"/>
      <c r="Y630" s="99"/>
      <c r="Z630" s="160"/>
      <c r="AA630" s="99"/>
      <c r="AB630" s="159"/>
      <c r="AC630" s="158"/>
      <c r="AD630" s="99"/>
      <c r="AE630" s="99"/>
      <c r="AF630" s="99"/>
      <c r="AG630" s="99"/>
      <c r="AH630" s="99"/>
      <c r="AI630" s="157"/>
      <c r="AJ630" s="99"/>
      <c r="AK630" s="99"/>
      <c r="AL630" s="99"/>
      <c r="AM630" s="99"/>
      <c r="AN630" s="2325"/>
      <c r="AO630" s="99"/>
      <c r="AP630" s="99"/>
      <c r="AQ630" s="99"/>
      <c r="AR630" s="99"/>
      <c r="AS630" s="99"/>
      <c r="AT630" s="99"/>
      <c r="AU630" s="99"/>
      <c r="AV630" s="99"/>
      <c r="AW630" s="157"/>
      <c r="AX630" s="99"/>
      <c r="AY630" s="99"/>
      <c r="AZ630" s="99"/>
      <c r="BA630" s="99"/>
    </row>
    <row r="631" spans="1:53" ht="15.75" customHeight="1" x14ac:dyDescent="0.25">
      <c r="A631" s="99"/>
      <c r="B631" s="100"/>
      <c r="C631" s="99"/>
      <c r="D631" s="99"/>
      <c r="E631" s="99"/>
      <c r="F631" s="99"/>
      <c r="G631" s="99"/>
      <c r="H631" s="99"/>
      <c r="I631" s="99"/>
      <c r="J631" s="2325"/>
      <c r="K631" s="2325"/>
      <c r="L631" s="2325"/>
      <c r="M631" s="2325"/>
      <c r="N631" s="99"/>
      <c r="O631" s="99"/>
      <c r="P631" s="99"/>
      <c r="Q631" s="99"/>
      <c r="R631" s="99"/>
      <c r="S631" s="99"/>
      <c r="T631" s="99"/>
      <c r="U631" s="99"/>
      <c r="V631" s="99"/>
      <c r="W631" s="99"/>
      <c r="X631" s="99"/>
      <c r="Y631" s="99"/>
      <c r="Z631" s="160"/>
      <c r="AA631" s="99"/>
      <c r="AB631" s="159"/>
      <c r="AC631" s="158"/>
      <c r="AD631" s="99"/>
      <c r="AE631" s="99"/>
      <c r="AF631" s="99"/>
      <c r="AG631" s="99"/>
      <c r="AH631" s="99"/>
      <c r="AI631" s="157"/>
      <c r="AJ631" s="99"/>
      <c r="AK631" s="99"/>
      <c r="AL631" s="99"/>
      <c r="AM631" s="99"/>
      <c r="AN631" s="2325"/>
      <c r="AO631" s="99"/>
      <c r="AP631" s="99"/>
      <c r="AQ631" s="99"/>
      <c r="AR631" s="99"/>
      <c r="AS631" s="99"/>
      <c r="AT631" s="99"/>
      <c r="AU631" s="99"/>
      <c r="AV631" s="99"/>
      <c r="AW631" s="157"/>
      <c r="AX631" s="99"/>
      <c r="AY631" s="99"/>
      <c r="AZ631" s="99"/>
      <c r="BA631" s="99"/>
    </row>
    <row r="632" spans="1:53" ht="15.75" customHeight="1" x14ac:dyDescent="0.25">
      <c r="A632" s="99"/>
      <c r="B632" s="100"/>
      <c r="C632" s="99"/>
      <c r="D632" s="99"/>
      <c r="E632" s="99"/>
      <c r="F632" s="99"/>
      <c r="G632" s="99"/>
      <c r="H632" s="99"/>
      <c r="I632" s="99"/>
      <c r="J632" s="2325"/>
      <c r="K632" s="2325"/>
      <c r="L632" s="2325"/>
      <c r="M632" s="2325"/>
      <c r="N632" s="99"/>
      <c r="O632" s="99"/>
      <c r="P632" s="99"/>
      <c r="Q632" s="99"/>
      <c r="R632" s="99"/>
      <c r="S632" s="99"/>
      <c r="T632" s="99"/>
      <c r="U632" s="99"/>
      <c r="V632" s="99"/>
      <c r="W632" s="99"/>
      <c r="X632" s="99"/>
      <c r="Y632" s="99"/>
      <c r="Z632" s="160"/>
      <c r="AA632" s="99"/>
      <c r="AB632" s="159"/>
      <c r="AC632" s="158"/>
      <c r="AD632" s="99"/>
      <c r="AE632" s="99"/>
      <c r="AF632" s="99"/>
      <c r="AG632" s="99"/>
      <c r="AH632" s="99"/>
      <c r="AI632" s="157"/>
      <c r="AJ632" s="99"/>
      <c r="AK632" s="99"/>
      <c r="AL632" s="99"/>
      <c r="AM632" s="99"/>
      <c r="AN632" s="2325"/>
      <c r="AO632" s="99"/>
      <c r="AP632" s="99"/>
      <c r="AQ632" s="99"/>
      <c r="AR632" s="99"/>
      <c r="AS632" s="99"/>
      <c r="AT632" s="99"/>
      <c r="AU632" s="99"/>
      <c r="AV632" s="99"/>
      <c r="AW632" s="157"/>
      <c r="AX632" s="99"/>
      <c r="AY632" s="99"/>
      <c r="AZ632" s="99"/>
      <c r="BA632" s="99"/>
    </row>
    <row r="633" spans="1:53" ht="15.75" customHeight="1" x14ac:dyDescent="0.25">
      <c r="A633" s="99"/>
      <c r="B633" s="100"/>
      <c r="C633" s="99"/>
      <c r="D633" s="99"/>
      <c r="E633" s="99"/>
      <c r="F633" s="99"/>
      <c r="G633" s="99"/>
      <c r="H633" s="99"/>
      <c r="I633" s="99"/>
      <c r="J633" s="2325"/>
      <c r="K633" s="2325"/>
      <c r="L633" s="2325"/>
      <c r="M633" s="2325"/>
      <c r="N633" s="99"/>
      <c r="O633" s="99"/>
      <c r="P633" s="99"/>
      <c r="Q633" s="99"/>
      <c r="R633" s="99"/>
      <c r="S633" s="99"/>
      <c r="T633" s="99"/>
      <c r="U633" s="99"/>
      <c r="V633" s="99"/>
      <c r="W633" s="99"/>
      <c r="X633" s="99"/>
      <c r="Y633" s="99"/>
      <c r="Z633" s="160"/>
      <c r="AA633" s="99"/>
      <c r="AB633" s="159"/>
      <c r="AC633" s="158"/>
      <c r="AD633" s="99"/>
      <c r="AE633" s="99"/>
      <c r="AF633" s="99"/>
      <c r="AG633" s="99"/>
      <c r="AH633" s="99"/>
      <c r="AI633" s="157"/>
      <c r="AJ633" s="99"/>
      <c r="AK633" s="99"/>
      <c r="AL633" s="99"/>
      <c r="AM633" s="99"/>
      <c r="AN633" s="2325"/>
      <c r="AO633" s="99"/>
      <c r="AP633" s="99"/>
      <c r="AQ633" s="99"/>
      <c r="AR633" s="99"/>
      <c r="AS633" s="99"/>
      <c r="AT633" s="99"/>
      <c r="AU633" s="99"/>
      <c r="AV633" s="99"/>
      <c r="AW633" s="157"/>
      <c r="AX633" s="99"/>
      <c r="AY633" s="99"/>
      <c r="AZ633" s="99"/>
      <c r="BA633" s="99"/>
    </row>
    <row r="634" spans="1:53" ht="15.75" customHeight="1" x14ac:dyDescent="0.25">
      <c r="A634" s="99"/>
      <c r="B634" s="100"/>
      <c r="C634" s="99"/>
      <c r="D634" s="99"/>
      <c r="E634" s="99"/>
      <c r="F634" s="99"/>
      <c r="G634" s="99"/>
      <c r="H634" s="99"/>
      <c r="I634" s="99"/>
      <c r="J634" s="2325"/>
      <c r="K634" s="2325"/>
      <c r="L634" s="2325"/>
      <c r="M634" s="2325"/>
      <c r="N634" s="99"/>
      <c r="O634" s="99"/>
      <c r="P634" s="99"/>
      <c r="Q634" s="99"/>
      <c r="R634" s="99"/>
      <c r="S634" s="99"/>
      <c r="T634" s="99"/>
      <c r="U634" s="99"/>
      <c r="V634" s="99"/>
      <c r="W634" s="99"/>
      <c r="X634" s="99"/>
      <c r="Y634" s="99"/>
      <c r="Z634" s="160"/>
      <c r="AA634" s="99"/>
      <c r="AB634" s="159"/>
      <c r="AC634" s="158"/>
      <c r="AD634" s="99"/>
      <c r="AE634" s="99"/>
      <c r="AF634" s="99"/>
      <c r="AG634" s="99"/>
      <c r="AH634" s="99"/>
      <c r="AI634" s="157"/>
      <c r="AJ634" s="99"/>
      <c r="AK634" s="99"/>
      <c r="AL634" s="99"/>
      <c r="AM634" s="99"/>
      <c r="AN634" s="2325"/>
      <c r="AO634" s="99"/>
      <c r="AP634" s="99"/>
      <c r="AQ634" s="99"/>
      <c r="AR634" s="99"/>
      <c r="AS634" s="99"/>
      <c r="AT634" s="99"/>
      <c r="AU634" s="99"/>
      <c r="AV634" s="99"/>
      <c r="AW634" s="157"/>
      <c r="AX634" s="99"/>
      <c r="AY634" s="99"/>
      <c r="AZ634" s="99"/>
      <c r="BA634" s="99"/>
    </row>
    <row r="635" spans="1:53" ht="15.75" customHeight="1" x14ac:dyDescent="0.25">
      <c r="A635" s="99"/>
      <c r="B635" s="100"/>
      <c r="C635" s="99"/>
      <c r="D635" s="99"/>
      <c r="E635" s="99"/>
      <c r="F635" s="99"/>
      <c r="G635" s="99"/>
      <c r="H635" s="99"/>
      <c r="I635" s="99"/>
      <c r="J635" s="2325"/>
      <c r="K635" s="2325"/>
      <c r="L635" s="2325"/>
      <c r="M635" s="2325"/>
      <c r="N635" s="99"/>
      <c r="O635" s="99"/>
      <c r="P635" s="99"/>
      <c r="Q635" s="99"/>
      <c r="R635" s="99"/>
      <c r="S635" s="99"/>
      <c r="T635" s="99"/>
      <c r="U635" s="99"/>
      <c r="V635" s="99"/>
      <c r="W635" s="99"/>
      <c r="X635" s="99"/>
      <c r="Y635" s="99"/>
      <c r="Z635" s="160"/>
      <c r="AA635" s="99"/>
      <c r="AB635" s="159"/>
      <c r="AC635" s="158"/>
      <c r="AD635" s="99"/>
      <c r="AE635" s="99"/>
      <c r="AF635" s="99"/>
      <c r="AG635" s="99"/>
      <c r="AH635" s="99"/>
      <c r="AI635" s="157"/>
      <c r="AJ635" s="99"/>
      <c r="AK635" s="99"/>
      <c r="AL635" s="99"/>
      <c r="AM635" s="99"/>
      <c r="AN635" s="2325"/>
      <c r="AO635" s="99"/>
      <c r="AP635" s="99"/>
      <c r="AQ635" s="99"/>
      <c r="AR635" s="99"/>
      <c r="AS635" s="99"/>
      <c r="AT635" s="99"/>
      <c r="AU635" s="99"/>
      <c r="AV635" s="99"/>
      <c r="AW635" s="157"/>
      <c r="AX635" s="99"/>
      <c r="AY635" s="99"/>
      <c r="AZ635" s="99"/>
      <c r="BA635" s="99"/>
    </row>
    <row r="636" spans="1:53" ht="15.75" customHeight="1" x14ac:dyDescent="0.25">
      <c r="A636" s="99"/>
      <c r="B636" s="100"/>
      <c r="C636" s="99"/>
      <c r="D636" s="99"/>
      <c r="E636" s="99"/>
      <c r="F636" s="99"/>
      <c r="G636" s="99"/>
      <c r="H636" s="99"/>
      <c r="I636" s="99"/>
      <c r="J636" s="2325"/>
      <c r="K636" s="2325"/>
      <c r="L636" s="2325"/>
      <c r="M636" s="2325"/>
      <c r="N636" s="99"/>
      <c r="O636" s="99"/>
      <c r="P636" s="99"/>
      <c r="Q636" s="99"/>
      <c r="R636" s="99"/>
      <c r="S636" s="99"/>
      <c r="T636" s="99"/>
      <c r="U636" s="99"/>
      <c r="V636" s="99"/>
      <c r="W636" s="99"/>
      <c r="X636" s="99"/>
      <c r="Y636" s="99"/>
      <c r="Z636" s="160"/>
      <c r="AA636" s="99"/>
      <c r="AB636" s="159"/>
      <c r="AC636" s="158"/>
      <c r="AD636" s="99"/>
      <c r="AE636" s="99"/>
      <c r="AF636" s="99"/>
      <c r="AG636" s="99"/>
      <c r="AH636" s="99"/>
      <c r="AI636" s="157"/>
      <c r="AJ636" s="99"/>
      <c r="AK636" s="99"/>
      <c r="AL636" s="99"/>
      <c r="AM636" s="99"/>
      <c r="AN636" s="2325"/>
      <c r="AO636" s="99"/>
      <c r="AP636" s="99"/>
      <c r="AQ636" s="99"/>
      <c r="AR636" s="99"/>
      <c r="AS636" s="99"/>
      <c r="AT636" s="99"/>
      <c r="AU636" s="99"/>
      <c r="AV636" s="99"/>
      <c r="AW636" s="157"/>
      <c r="AX636" s="99"/>
      <c r="AY636" s="99"/>
      <c r="AZ636" s="99"/>
      <c r="BA636" s="99"/>
    </row>
    <row r="637" spans="1:53" ht="15.75" customHeight="1" x14ac:dyDescent="0.25">
      <c r="A637" s="99"/>
      <c r="B637" s="100"/>
      <c r="C637" s="99"/>
      <c r="D637" s="99"/>
      <c r="E637" s="99"/>
      <c r="F637" s="99"/>
      <c r="G637" s="99"/>
      <c r="H637" s="99"/>
      <c r="I637" s="99"/>
      <c r="J637" s="2325"/>
      <c r="K637" s="2325"/>
      <c r="L637" s="2325"/>
      <c r="M637" s="2325"/>
      <c r="N637" s="99"/>
      <c r="O637" s="99"/>
      <c r="P637" s="99"/>
      <c r="Q637" s="99"/>
      <c r="R637" s="99"/>
      <c r="S637" s="99"/>
      <c r="T637" s="99"/>
      <c r="U637" s="99"/>
      <c r="V637" s="99"/>
      <c r="W637" s="99"/>
      <c r="X637" s="99"/>
      <c r="Y637" s="99"/>
      <c r="Z637" s="160"/>
      <c r="AA637" s="99"/>
      <c r="AB637" s="159"/>
      <c r="AC637" s="158"/>
      <c r="AD637" s="99"/>
      <c r="AE637" s="99"/>
      <c r="AF637" s="99"/>
      <c r="AG637" s="99"/>
      <c r="AH637" s="99"/>
      <c r="AI637" s="157"/>
      <c r="AJ637" s="99"/>
      <c r="AK637" s="99"/>
      <c r="AL637" s="99"/>
      <c r="AM637" s="99"/>
      <c r="AN637" s="2325"/>
      <c r="AO637" s="99"/>
      <c r="AP637" s="99"/>
      <c r="AQ637" s="99"/>
      <c r="AR637" s="99"/>
      <c r="AS637" s="99"/>
      <c r="AT637" s="99"/>
      <c r="AU637" s="99"/>
      <c r="AV637" s="99"/>
      <c r="AW637" s="157"/>
      <c r="AX637" s="99"/>
      <c r="AY637" s="99"/>
      <c r="AZ637" s="99"/>
      <c r="BA637" s="99"/>
    </row>
    <row r="638" spans="1:53" ht="15.75" customHeight="1" x14ac:dyDescent="0.25">
      <c r="A638" s="99"/>
      <c r="B638" s="100"/>
      <c r="C638" s="99"/>
      <c r="D638" s="99"/>
      <c r="E638" s="99"/>
      <c r="F638" s="99"/>
      <c r="G638" s="99"/>
      <c r="H638" s="99"/>
      <c r="I638" s="99"/>
      <c r="J638" s="2325"/>
      <c r="K638" s="2325"/>
      <c r="L638" s="2325"/>
      <c r="M638" s="2325"/>
      <c r="N638" s="99"/>
      <c r="O638" s="99"/>
      <c r="P638" s="99"/>
      <c r="Q638" s="99"/>
      <c r="R638" s="99"/>
      <c r="S638" s="99"/>
      <c r="T638" s="99"/>
      <c r="U638" s="99"/>
      <c r="V638" s="99"/>
      <c r="W638" s="99"/>
      <c r="X638" s="99"/>
      <c r="Y638" s="99"/>
      <c r="Z638" s="160"/>
      <c r="AA638" s="99"/>
      <c r="AB638" s="159"/>
      <c r="AC638" s="158"/>
      <c r="AD638" s="99"/>
      <c r="AE638" s="99"/>
      <c r="AF638" s="99"/>
      <c r="AG638" s="99"/>
      <c r="AH638" s="99"/>
      <c r="AI638" s="157"/>
      <c r="AJ638" s="99"/>
      <c r="AK638" s="99"/>
      <c r="AL638" s="99"/>
      <c r="AM638" s="99"/>
      <c r="AN638" s="2325"/>
      <c r="AO638" s="99"/>
      <c r="AP638" s="99"/>
      <c r="AQ638" s="99"/>
      <c r="AR638" s="99"/>
      <c r="AS638" s="99"/>
      <c r="AT638" s="99"/>
      <c r="AU638" s="99"/>
      <c r="AV638" s="99"/>
      <c r="AW638" s="157"/>
      <c r="AX638" s="99"/>
      <c r="AY638" s="99"/>
      <c r="AZ638" s="99"/>
      <c r="BA638" s="99"/>
    </row>
    <row r="639" spans="1:53" ht="15.75" customHeight="1" x14ac:dyDescent="0.25">
      <c r="A639" s="99"/>
      <c r="B639" s="100"/>
      <c r="C639" s="99"/>
      <c r="D639" s="99"/>
      <c r="E639" s="99"/>
      <c r="F639" s="99"/>
      <c r="G639" s="99"/>
      <c r="H639" s="99"/>
      <c r="I639" s="99"/>
      <c r="J639" s="2325"/>
      <c r="K639" s="2325"/>
      <c r="L639" s="2325"/>
      <c r="M639" s="2325"/>
      <c r="N639" s="99"/>
      <c r="O639" s="99"/>
      <c r="P639" s="99"/>
      <c r="Q639" s="99"/>
      <c r="R639" s="99"/>
      <c r="S639" s="99"/>
      <c r="T639" s="99"/>
      <c r="U639" s="99"/>
      <c r="V639" s="99"/>
      <c r="W639" s="99"/>
      <c r="X639" s="99"/>
      <c r="Y639" s="99"/>
      <c r="Z639" s="160"/>
      <c r="AA639" s="99"/>
      <c r="AB639" s="159"/>
      <c r="AC639" s="158"/>
      <c r="AD639" s="99"/>
      <c r="AE639" s="99"/>
      <c r="AF639" s="99"/>
      <c r="AG639" s="99"/>
      <c r="AH639" s="99"/>
      <c r="AI639" s="157"/>
      <c r="AJ639" s="99"/>
      <c r="AK639" s="99"/>
      <c r="AL639" s="99"/>
      <c r="AM639" s="99"/>
      <c r="AN639" s="2325"/>
      <c r="AO639" s="99"/>
      <c r="AP639" s="99"/>
      <c r="AQ639" s="99"/>
      <c r="AR639" s="99"/>
      <c r="AS639" s="99"/>
      <c r="AT639" s="99"/>
      <c r="AU639" s="99"/>
      <c r="AV639" s="99"/>
      <c r="AW639" s="157"/>
      <c r="AX639" s="99"/>
      <c r="AY639" s="99"/>
      <c r="AZ639" s="99"/>
      <c r="BA639" s="99"/>
    </row>
    <row r="640" spans="1:53" ht="15.75" customHeight="1" x14ac:dyDescent="0.25">
      <c r="A640" s="99"/>
      <c r="B640" s="100"/>
      <c r="C640" s="99"/>
      <c r="D640" s="99"/>
      <c r="E640" s="99"/>
      <c r="F640" s="99"/>
      <c r="G640" s="99"/>
      <c r="H640" s="99"/>
      <c r="I640" s="99"/>
      <c r="J640" s="2325"/>
      <c r="K640" s="2325"/>
      <c r="L640" s="2325"/>
      <c r="M640" s="2325"/>
      <c r="N640" s="99"/>
      <c r="O640" s="99"/>
      <c r="P640" s="99"/>
      <c r="Q640" s="99"/>
      <c r="R640" s="99"/>
      <c r="S640" s="99"/>
      <c r="T640" s="99"/>
      <c r="U640" s="99"/>
      <c r="V640" s="99"/>
      <c r="W640" s="99"/>
      <c r="X640" s="99"/>
      <c r="Y640" s="99"/>
      <c r="Z640" s="160"/>
      <c r="AA640" s="99"/>
      <c r="AB640" s="159"/>
      <c r="AC640" s="158"/>
      <c r="AD640" s="99"/>
      <c r="AE640" s="99"/>
      <c r="AF640" s="99"/>
      <c r="AG640" s="99"/>
      <c r="AH640" s="99"/>
      <c r="AI640" s="157"/>
      <c r="AJ640" s="99"/>
      <c r="AK640" s="99"/>
      <c r="AL640" s="99"/>
      <c r="AM640" s="99"/>
      <c r="AN640" s="2325"/>
      <c r="AO640" s="99"/>
      <c r="AP640" s="99"/>
      <c r="AQ640" s="99"/>
      <c r="AR640" s="99"/>
      <c r="AS640" s="99"/>
      <c r="AT640" s="99"/>
      <c r="AU640" s="99"/>
      <c r="AV640" s="99"/>
      <c r="AW640" s="157"/>
      <c r="AX640" s="99"/>
      <c r="AY640" s="99"/>
      <c r="AZ640" s="99"/>
      <c r="BA640" s="99"/>
    </row>
    <row r="641" spans="1:53" ht="15.75" customHeight="1" x14ac:dyDescent="0.25">
      <c r="A641" s="99"/>
      <c r="B641" s="100"/>
      <c r="C641" s="99"/>
      <c r="D641" s="99"/>
      <c r="E641" s="99"/>
      <c r="F641" s="99"/>
      <c r="G641" s="99"/>
      <c r="H641" s="99"/>
      <c r="I641" s="99"/>
      <c r="J641" s="2325"/>
      <c r="K641" s="2325"/>
      <c r="L641" s="2325"/>
      <c r="M641" s="2325"/>
      <c r="N641" s="99"/>
      <c r="O641" s="99"/>
      <c r="P641" s="99"/>
      <c r="Q641" s="99"/>
      <c r="R641" s="99"/>
      <c r="S641" s="99"/>
      <c r="T641" s="99"/>
      <c r="U641" s="99"/>
      <c r="V641" s="99"/>
      <c r="W641" s="99"/>
      <c r="X641" s="99"/>
      <c r="Y641" s="99"/>
      <c r="Z641" s="160"/>
      <c r="AA641" s="99"/>
      <c r="AB641" s="159"/>
      <c r="AC641" s="158"/>
      <c r="AD641" s="99"/>
      <c r="AE641" s="99"/>
      <c r="AF641" s="99"/>
      <c r="AG641" s="99"/>
      <c r="AH641" s="99"/>
      <c r="AI641" s="157"/>
      <c r="AJ641" s="99"/>
      <c r="AK641" s="99"/>
      <c r="AL641" s="99"/>
      <c r="AM641" s="99"/>
      <c r="AN641" s="2325"/>
      <c r="AO641" s="99"/>
      <c r="AP641" s="99"/>
      <c r="AQ641" s="99"/>
      <c r="AR641" s="99"/>
      <c r="AS641" s="99"/>
      <c r="AT641" s="99"/>
      <c r="AU641" s="99"/>
      <c r="AV641" s="99"/>
      <c r="AW641" s="157"/>
      <c r="AX641" s="99"/>
      <c r="AY641" s="99"/>
      <c r="AZ641" s="99"/>
      <c r="BA641" s="99"/>
    </row>
    <row r="642" spans="1:53" ht="15.75" customHeight="1" x14ac:dyDescent="0.25">
      <c r="A642" s="99"/>
      <c r="B642" s="100"/>
      <c r="C642" s="99"/>
      <c r="D642" s="99"/>
      <c r="E642" s="99"/>
      <c r="F642" s="99"/>
      <c r="G642" s="99"/>
      <c r="H642" s="99"/>
      <c r="I642" s="99"/>
      <c r="J642" s="2325"/>
      <c r="K642" s="2325"/>
      <c r="L642" s="2325"/>
      <c r="M642" s="2325"/>
      <c r="N642" s="99"/>
      <c r="O642" s="99"/>
      <c r="P642" s="99"/>
      <c r="Q642" s="99"/>
      <c r="R642" s="99"/>
      <c r="S642" s="99"/>
      <c r="T642" s="99"/>
      <c r="U642" s="99"/>
      <c r="V642" s="99"/>
      <c r="W642" s="99"/>
      <c r="X642" s="99"/>
      <c r="Y642" s="99"/>
      <c r="Z642" s="160"/>
      <c r="AA642" s="99"/>
      <c r="AB642" s="159"/>
      <c r="AC642" s="158"/>
      <c r="AD642" s="99"/>
      <c r="AE642" s="99"/>
      <c r="AF642" s="99"/>
      <c r="AG642" s="99"/>
      <c r="AH642" s="99"/>
      <c r="AI642" s="157"/>
      <c r="AJ642" s="99"/>
      <c r="AK642" s="99"/>
      <c r="AL642" s="99"/>
      <c r="AM642" s="99"/>
      <c r="AN642" s="2325"/>
      <c r="AO642" s="99"/>
      <c r="AP642" s="99"/>
      <c r="AQ642" s="99"/>
      <c r="AR642" s="99"/>
      <c r="AS642" s="99"/>
      <c r="AT642" s="99"/>
      <c r="AU642" s="99"/>
      <c r="AV642" s="99"/>
      <c r="AW642" s="157"/>
      <c r="AX642" s="99"/>
      <c r="AY642" s="99"/>
      <c r="AZ642" s="99"/>
      <c r="BA642" s="99"/>
    </row>
    <row r="643" spans="1:53" ht="15.75" customHeight="1" x14ac:dyDescent="0.25">
      <c r="A643" s="99"/>
      <c r="B643" s="100"/>
      <c r="C643" s="99"/>
      <c r="D643" s="99"/>
      <c r="E643" s="99"/>
      <c r="F643" s="99"/>
      <c r="G643" s="99"/>
      <c r="H643" s="99"/>
      <c r="I643" s="99"/>
      <c r="J643" s="2325"/>
      <c r="K643" s="2325"/>
      <c r="L643" s="2325"/>
      <c r="M643" s="2325"/>
      <c r="N643" s="99"/>
      <c r="O643" s="99"/>
      <c r="P643" s="99"/>
      <c r="Q643" s="99"/>
      <c r="R643" s="99"/>
      <c r="S643" s="99"/>
      <c r="T643" s="99"/>
      <c r="U643" s="99"/>
      <c r="V643" s="99"/>
      <c r="W643" s="99"/>
      <c r="X643" s="99"/>
      <c r="Y643" s="99"/>
      <c r="Z643" s="160"/>
      <c r="AA643" s="99"/>
      <c r="AB643" s="159"/>
      <c r="AC643" s="158"/>
      <c r="AD643" s="99"/>
      <c r="AE643" s="99"/>
      <c r="AF643" s="99"/>
      <c r="AG643" s="99"/>
      <c r="AH643" s="99"/>
      <c r="AI643" s="157"/>
      <c r="AJ643" s="99"/>
      <c r="AK643" s="99"/>
      <c r="AL643" s="99"/>
      <c r="AM643" s="99"/>
      <c r="AN643" s="2325"/>
      <c r="AO643" s="99"/>
      <c r="AP643" s="99"/>
      <c r="AQ643" s="99"/>
      <c r="AR643" s="99"/>
      <c r="AS643" s="99"/>
      <c r="AT643" s="99"/>
      <c r="AU643" s="99"/>
      <c r="AV643" s="99"/>
      <c r="AW643" s="157"/>
      <c r="AX643" s="99"/>
      <c r="AY643" s="99"/>
      <c r="AZ643" s="99"/>
      <c r="BA643" s="99"/>
    </row>
    <row r="644" spans="1:53" ht="15.75" customHeight="1" x14ac:dyDescent="0.25">
      <c r="A644" s="99"/>
      <c r="B644" s="100"/>
      <c r="C644" s="99"/>
      <c r="D644" s="99"/>
      <c r="E644" s="99"/>
      <c r="F644" s="99"/>
      <c r="G644" s="99"/>
      <c r="H644" s="99"/>
      <c r="I644" s="99"/>
      <c r="J644" s="2325"/>
      <c r="K644" s="2325"/>
      <c r="L644" s="2325"/>
      <c r="M644" s="2325"/>
      <c r="N644" s="99"/>
      <c r="O644" s="99"/>
      <c r="P644" s="99"/>
      <c r="Q644" s="99"/>
      <c r="R644" s="99"/>
      <c r="S644" s="99"/>
      <c r="T644" s="99"/>
      <c r="U644" s="99"/>
      <c r="V644" s="99"/>
      <c r="W644" s="99"/>
      <c r="X644" s="99"/>
      <c r="Y644" s="99"/>
      <c r="Z644" s="160"/>
      <c r="AA644" s="99"/>
      <c r="AB644" s="159"/>
      <c r="AC644" s="158"/>
      <c r="AD644" s="99"/>
      <c r="AE644" s="99"/>
      <c r="AF644" s="99"/>
      <c r="AG644" s="99"/>
      <c r="AH644" s="99"/>
      <c r="AI644" s="157"/>
      <c r="AJ644" s="99"/>
      <c r="AK644" s="99"/>
      <c r="AL644" s="99"/>
      <c r="AM644" s="99"/>
      <c r="AN644" s="2325"/>
      <c r="AO644" s="99"/>
      <c r="AP644" s="99"/>
      <c r="AQ644" s="99"/>
      <c r="AR644" s="99"/>
      <c r="AS644" s="99"/>
      <c r="AT644" s="99"/>
      <c r="AU644" s="99"/>
      <c r="AV644" s="99"/>
      <c r="AW644" s="157"/>
      <c r="AX644" s="99"/>
      <c r="AY644" s="99"/>
      <c r="AZ644" s="99"/>
      <c r="BA644" s="99"/>
    </row>
    <row r="645" spans="1:53" ht="15.75" customHeight="1" x14ac:dyDescent="0.25">
      <c r="A645" s="99"/>
      <c r="B645" s="100"/>
      <c r="C645" s="99"/>
      <c r="D645" s="99"/>
      <c r="E645" s="99"/>
      <c r="F645" s="99"/>
      <c r="G645" s="99"/>
      <c r="H645" s="99"/>
      <c r="I645" s="99"/>
      <c r="J645" s="2325"/>
      <c r="K645" s="2325"/>
      <c r="L645" s="2325"/>
      <c r="M645" s="2325"/>
      <c r="N645" s="99"/>
      <c r="O645" s="99"/>
      <c r="P645" s="99"/>
      <c r="Q645" s="99"/>
      <c r="R645" s="99"/>
      <c r="S645" s="99"/>
      <c r="T645" s="99"/>
      <c r="U645" s="99"/>
      <c r="V645" s="99"/>
      <c r="W645" s="99"/>
      <c r="X645" s="99"/>
      <c r="Y645" s="99"/>
      <c r="Z645" s="160"/>
      <c r="AA645" s="99"/>
      <c r="AB645" s="159"/>
      <c r="AC645" s="158"/>
      <c r="AD645" s="99"/>
      <c r="AE645" s="99"/>
      <c r="AF645" s="99"/>
      <c r="AG645" s="99"/>
      <c r="AH645" s="99"/>
      <c r="AI645" s="157"/>
      <c r="AJ645" s="99"/>
      <c r="AK645" s="99"/>
      <c r="AL645" s="99"/>
      <c r="AM645" s="99"/>
      <c r="AN645" s="2325"/>
      <c r="AO645" s="99"/>
      <c r="AP645" s="99"/>
      <c r="AQ645" s="99"/>
      <c r="AR645" s="99"/>
      <c r="AS645" s="99"/>
      <c r="AT645" s="99"/>
      <c r="AU645" s="99"/>
      <c r="AV645" s="99"/>
      <c r="AW645" s="157"/>
      <c r="AX645" s="99"/>
      <c r="AY645" s="99"/>
      <c r="AZ645" s="99"/>
      <c r="BA645" s="99"/>
    </row>
    <row r="646" spans="1:53" ht="15.75" customHeight="1" x14ac:dyDescent="0.25">
      <c r="A646" s="99"/>
      <c r="B646" s="100"/>
      <c r="C646" s="99"/>
      <c r="D646" s="99"/>
      <c r="E646" s="99"/>
      <c r="F646" s="99"/>
      <c r="G646" s="99"/>
      <c r="H646" s="99"/>
      <c r="I646" s="99"/>
      <c r="J646" s="2325"/>
      <c r="K646" s="2325"/>
      <c r="L646" s="2325"/>
      <c r="M646" s="2325"/>
      <c r="N646" s="99"/>
      <c r="O646" s="99"/>
      <c r="P646" s="99"/>
      <c r="Q646" s="99"/>
      <c r="R646" s="99"/>
      <c r="S646" s="99"/>
      <c r="T646" s="99"/>
      <c r="U646" s="99"/>
      <c r="V646" s="99"/>
      <c r="W646" s="99"/>
      <c r="X646" s="99"/>
      <c r="Y646" s="99"/>
      <c r="Z646" s="160"/>
      <c r="AA646" s="99"/>
      <c r="AB646" s="159"/>
      <c r="AC646" s="158"/>
      <c r="AD646" s="99"/>
      <c r="AE646" s="99"/>
      <c r="AF646" s="99"/>
      <c r="AG646" s="99"/>
      <c r="AH646" s="99"/>
      <c r="AI646" s="157"/>
      <c r="AJ646" s="99"/>
      <c r="AK646" s="99"/>
      <c r="AL646" s="99"/>
      <c r="AM646" s="99"/>
      <c r="AN646" s="2325"/>
      <c r="AO646" s="99"/>
      <c r="AP646" s="99"/>
      <c r="AQ646" s="99"/>
      <c r="AR646" s="99"/>
      <c r="AS646" s="99"/>
      <c r="AT646" s="99"/>
      <c r="AU646" s="99"/>
      <c r="AV646" s="99"/>
      <c r="AW646" s="157"/>
      <c r="AX646" s="99"/>
      <c r="AY646" s="99"/>
      <c r="AZ646" s="99"/>
      <c r="BA646" s="99"/>
    </row>
    <row r="647" spans="1:53" ht="15.75" customHeight="1" x14ac:dyDescent="0.25">
      <c r="A647" s="99"/>
      <c r="B647" s="100"/>
      <c r="C647" s="99"/>
      <c r="D647" s="99"/>
      <c r="E647" s="99"/>
      <c r="F647" s="99"/>
      <c r="G647" s="99"/>
      <c r="H647" s="99"/>
      <c r="I647" s="99"/>
      <c r="J647" s="2325"/>
      <c r="K647" s="2325"/>
      <c r="L647" s="2325"/>
      <c r="M647" s="2325"/>
      <c r="N647" s="99"/>
      <c r="O647" s="99"/>
      <c r="P647" s="99"/>
      <c r="Q647" s="99"/>
      <c r="R647" s="99"/>
      <c r="S647" s="99"/>
      <c r="T647" s="99"/>
      <c r="U647" s="99"/>
      <c r="V647" s="99"/>
      <c r="W647" s="99"/>
      <c r="X647" s="99"/>
      <c r="Y647" s="99"/>
      <c r="Z647" s="160"/>
      <c r="AA647" s="99"/>
      <c r="AB647" s="159"/>
      <c r="AC647" s="158"/>
      <c r="AD647" s="99"/>
      <c r="AE647" s="99"/>
      <c r="AF647" s="99"/>
      <c r="AG647" s="99"/>
      <c r="AH647" s="99"/>
      <c r="AI647" s="157"/>
      <c r="AJ647" s="99"/>
      <c r="AK647" s="99"/>
      <c r="AL647" s="99"/>
      <c r="AM647" s="99"/>
      <c r="AN647" s="2325"/>
      <c r="AO647" s="99"/>
      <c r="AP647" s="99"/>
      <c r="AQ647" s="99"/>
      <c r="AR647" s="99"/>
      <c r="AS647" s="99"/>
      <c r="AT647" s="99"/>
      <c r="AU647" s="99"/>
      <c r="AV647" s="99"/>
      <c r="AW647" s="157"/>
      <c r="AX647" s="99"/>
      <c r="AY647" s="99"/>
      <c r="AZ647" s="99"/>
      <c r="BA647" s="99"/>
    </row>
    <row r="648" spans="1:53" ht="15.75" customHeight="1" x14ac:dyDescent="0.25">
      <c r="A648" s="99"/>
      <c r="B648" s="100"/>
      <c r="C648" s="99"/>
      <c r="D648" s="99"/>
      <c r="E648" s="99"/>
      <c r="F648" s="99"/>
      <c r="G648" s="99"/>
      <c r="H648" s="99"/>
      <c r="I648" s="99"/>
      <c r="J648" s="2325"/>
      <c r="K648" s="2325"/>
      <c r="L648" s="2325"/>
      <c r="M648" s="2325"/>
      <c r="N648" s="99"/>
      <c r="O648" s="99"/>
      <c r="P648" s="99"/>
      <c r="Q648" s="99"/>
      <c r="R648" s="99"/>
      <c r="S648" s="99"/>
      <c r="T648" s="99"/>
      <c r="U648" s="99"/>
      <c r="V648" s="99"/>
      <c r="W648" s="99"/>
      <c r="X648" s="99"/>
      <c r="Y648" s="99"/>
      <c r="Z648" s="160"/>
      <c r="AA648" s="99"/>
      <c r="AB648" s="159"/>
      <c r="AC648" s="158"/>
      <c r="AD648" s="99"/>
      <c r="AE648" s="99"/>
      <c r="AF648" s="99"/>
      <c r="AG648" s="99"/>
      <c r="AH648" s="99"/>
      <c r="AI648" s="157"/>
      <c r="AJ648" s="99"/>
      <c r="AK648" s="99"/>
      <c r="AL648" s="99"/>
      <c r="AM648" s="99"/>
      <c r="AN648" s="2325"/>
      <c r="AO648" s="99"/>
      <c r="AP648" s="99"/>
      <c r="AQ648" s="99"/>
      <c r="AR648" s="99"/>
      <c r="AS648" s="99"/>
      <c r="AT648" s="99"/>
      <c r="AU648" s="99"/>
      <c r="AV648" s="99"/>
      <c r="AW648" s="157"/>
      <c r="AX648" s="99"/>
      <c r="AY648" s="99"/>
      <c r="AZ648" s="99"/>
      <c r="BA648" s="99"/>
    </row>
    <row r="649" spans="1:53" ht="15.75" customHeight="1" x14ac:dyDescent="0.25">
      <c r="A649" s="99"/>
      <c r="B649" s="100"/>
      <c r="C649" s="99"/>
      <c r="D649" s="99"/>
      <c r="E649" s="99"/>
      <c r="F649" s="99"/>
      <c r="G649" s="99"/>
      <c r="H649" s="99"/>
      <c r="I649" s="99"/>
      <c r="J649" s="2325"/>
      <c r="K649" s="2325"/>
      <c r="L649" s="2325"/>
      <c r="M649" s="2325"/>
      <c r="N649" s="99"/>
      <c r="O649" s="99"/>
      <c r="P649" s="99"/>
      <c r="Q649" s="99"/>
      <c r="R649" s="99"/>
      <c r="S649" s="99"/>
      <c r="T649" s="99"/>
      <c r="U649" s="99"/>
      <c r="V649" s="99"/>
      <c r="W649" s="99"/>
      <c r="X649" s="99"/>
      <c r="Y649" s="99"/>
      <c r="Z649" s="160"/>
      <c r="AA649" s="99"/>
      <c r="AB649" s="159"/>
      <c r="AC649" s="158"/>
      <c r="AD649" s="99"/>
      <c r="AE649" s="99"/>
      <c r="AF649" s="99"/>
      <c r="AG649" s="99"/>
      <c r="AH649" s="99"/>
      <c r="AI649" s="157"/>
      <c r="AJ649" s="99"/>
      <c r="AK649" s="99"/>
      <c r="AL649" s="99"/>
      <c r="AM649" s="99"/>
      <c r="AN649" s="2325"/>
      <c r="AO649" s="99"/>
      <c r="AP649" s="99"/>
      <c r="AQ649" s="99"/>
      <c r="AR649" s="99"/>
      <c r="AS649" s="99"/>
      <c r="AT649" s="99"/>
      <c r="AU649" s="99"/>
      <c r="AV649" s="99"/>
      <c r="AW649" s="157"/>
      <c r="AX649" s="99"/>
      <c r="AY649" s="99"/>
      <c r="AZ649" s="99"/>
      <c r="BA649" s="99"/>
    </row>
    <row r="650" spans="1:53" ht="15.75" customHeight="1" x14ac:dyDescent="0.25">
      <c r="A650" s="99"/>
      <c r="B650" s="100"/>
      <c r="C650" s="99"/>
      <c r="D650" s="99"/>
      <c r="E650" s="99"/>
      <c r="F650" s="99"/>
      <c r="G650" s="99"/>
      <c r="H650" s="99"/>
      <c r="I650" s="99"/>
      <c r="J650" s="2325"/>
      <c r="K650" s="2325"/>
      <c r="L650" s="2325"/>
      <c r="M650" s="2325"/>
      <c r="N650" s="99"/>
      <c r="O650" s="99"/>
      <c r="P650" s="99"/>
      <c r="Q650" s="99"/>
      <c r="R650" s="99"/>
      <c r="S650" s="99"/>
      <c r="T650" s="99"/>
      <c r="U650" s="99"/>
      <c r="V650" s="99"/>
      <c r="W650" s="99"/>
      <c r="X650" s="99"/>
      <c r="Y650" s="99"/>
      <c r="Z650" s="160"/>
      <c r="AA650" s="99"/>
      <c r="AB650" s="159"/>
      <c r="AC650" s="158"/>
      <c r="AD650" s="99"/>
      <c r="AE650" s="99"/>
      <c r="AF650" s="99"/>
      <c r="AG650" s="99"/>
      <c r="AH650" s="99"/>
      <c r="AI650" s="157"/>
      <c r="AJ650" s="99"/>
      <c r="AK650" s="99"/>
      <c r="AL650" s="99"/>
      <c r="AM650" s="99"/>
      <c r="AN650" s="2325"/>
      <c r="AO650" s="99"/>
      <c r="AP650" s="99"/>
      <c r="AQ650" s="99"/>
      <c r="AR650" s="99"/>
      <c r="AS650" s="99"/>
      <c r="AT650" s="99"/>
      <c r="AU650" s="99"/>
      <c r="AV650" s="99"/>
      <c r="AW650" s="157"/>
      <c r="AX650" s="99"/>
      <c r="AY650" s="99"/>
      <c r="AZ650" s="99"/>
      <c r="BA650" s="99"/>
    </row>
    <row r="651" spans="1:53" ht="15.75" customHeight="1" x14ac:dyDescent="0.25">
      <c r="A651" s="99"/>
      <c r="B651" s="100"/>
      <c r="C651" s="99"/>
      <c r="D651" s="99"/>
      <c r="E651" s="99"/>
      <c r="F651" s="99"/>
      <c r="G651" s="99"/>
      <c r="H651" s="99"/>
      <c r="I651" s="99"/>
      <c r="J651" s="2325"/>
      <c r="K651" s="2325"/>
      <c r="L651" s="2325"/>
      <c r="M651" s="2325"/>
      <c r="N651" s="99"/>
      <c r="O651" s="99"/>
      <c r="P651" s="99"/>
      <c r="Q651" s="99"/>
      <c r="R651" s="99"/>
      <c r="S651" s="99"/>
      <c r="T651" s="99"/>
      <c r="U651" s="99"/>
      <c r="V651" s="99"/>
      <c r="W651" s="99"/>
      <c r="X651" s="99"/>
      <c r="Y651" s="99"/>
      <c r="Z651" s="160"/>
      <c r="AA651" s="99"/>
      <c r="AB651" s="159"/>
      <c r="AC651" s="158"/>
      <c r="AD651" s="99"/>
      <c r="AE651" s="99"/>
      <c r="AF651" s="99"/>
      <c r="AG651" s="99"/>
      <c r="AH651" s="99"/>
      <c r="AI651" s="157"/>
      <c r="AJ651" s="99"/>
      <c r="AK651" s="99"/>
      <c r="AL651" s="99"/>
      <c r="AM651" s="99"/>
      <c r="AN651" s="2325"/>
      <c r="AO651" s="99"/>
      <c r="AP651" s="99"/>
      <c r="AQ651" s="99"/>
      <c r="AR651" s="99"/>
      <c r="AS651" s="99"/>
      <c r="AT651" s="99"/>
      <c r="AU651" s="99"/>
      <c r="AV651" s="99"/>
      <c r="AW651" s="157"/>
      <c r="AX651" s="99"/>
      <c r="AY651" s="99"/>
      <c r="AZ651" s="99"/>
      <c r="BA651" s="99"/>
    </row>
    <row r="652" spans="1:53" ht="15.75" customHeight="1" x14ac:dyDescent="0.25">
      <c r="A652" s="99"/>
      <c r="B652" s="100"/>
      <c r="C652" s="99"/>
      <c r="D652" s="99"/>
      <c r="E652" s="99"/>
      <c r="F652" s="99"/>
      <c r="G652" s="99"/>
      <c r="H652" s="99"/>
      <c r="I652" s="99"/>
      <c r="J652" s="2325"/>
      <c r="K652" s="2325"/>
      <c r="L652" s="2325"/>
      <c r="M652" s="2325"/>
      <c r="N652" s="99"/>
      <c r="O652" s="99"/>
      <c r="P652" s="99"/>
      <c r="Q652" s="99"/>
      <c r="R652" s="99"/>
      <c r="S652" s="99"/>
      <c r="T652" s="99"/>
      <c r="U652" s="99"/>
      <c r="V652" s="99"/>
      <c r="W652" s="99"/>
      <c r="X652" s="99"/>
      <c r="Y652" s="99"/>
      <c r="Z652" s="160"/>
      <c r="AA652" s="99"/>
      <c r="AB652" s="159"/>
      <c r="AC652" s="158"/>
      <c r="AD652" s="99"/>
      <c r="AE652" s="99"/>
      <c r="AF652" s="99"/>
      <c r="AG652" s="99"/>
      <c r="AH652" s="99"/>
      <c r="AI652" s="157"/>
      <c r="AJ652" s="99"/>
      <c r="AK652" s="99"/>
      <c r="AL652" s="99"/>
      <c r="AM652" s="99"/>
      <c r="AN652" s="2325"/>
      <c r="AO652" s="99"/>
      <c r="AP652" s="99"/>
      <c r="AQ652" s="99"/>
      <c r="AR652" s="99"/>
      <c r="AS652" s="99"/>
      <c r="AT652" s="99"/>
      <c r="AU652" s="99"/>
      <c r="AV652" s="99"/>
      <c r="AW652" s="157"/>
      <c r="AX652" s="99"/>
      <c r="AY652" s="99"/>
      <c r="AZ652" s="99"/>
      <c r="BA652" s="99"/>
    </row>
    <row r="653" spans="1:53" ht="15.75" customHeight="1" x14ac:dyDescent="0.25">
      <c r="A653" s="99"/>
      <c r="B653" s="100"/>
      <c r="C653" s="99"/>
      <c r="D653" s="99"/>
      <c r="E653" s="99"/>
      <c r="F653" s="99"/>
      <c r="G653" s="99"/>
      <c r="H653" s="99"/>
      <c r="I653" s="99"/>
      <c r="J653" s="2325"/>
      <c r="K653" s="2325"/>
      <c r="L653" s="2325"/>
      <c r="M653" s="2325"/>
      <c r="N653" s="99"/>
      <c r="O653" s="99"/>
      <c r="P653" s="99"/>
      <c r="Q653" s="99"/>
      <c r="R653" s="99"/>
      <c r="S653" s="99"/>
      <c r="T653" s="99"/>
      <c r="U653" s="99"/>
      <c r="V653" s="99"/>
      <c r="W653" s="99"/>
      <c r="X653" s="99"/>
      <c r="Y653" s="99"/>
      <c r="Z653" s="160"/>
      <c r="AA653" s="99"/>
      <c r="AB653" s="159"/>
      <c r="AC653" s="158"/>
      <c r="AD653" s="99"/>
      <c r="AE653" s="99"/>
      <c r="AF653" s="99"/>
      <c r="AG653" s="99"/>
      <c r="AH653" s="99"/>
      <c r="AI653" s="157"/>
      <c r="AJ653" s="99"/>
      <c r="AK653" s="99"/>
      <c r="AL653" s="99"/>
      <c r="AM653" s="99"/>
      <c r="AN653" s="2325"/>
      <c r="AO653" s="99"/>
      <c r="AP653" s="99"/>
      <c r="AQ653" s="99"/>
      <c r="AR653" s="99"/>
      <c r="AS653" s="99"/>
      <c r="AT653" s="99"/>
      <c r="AU653" s="99"/>
      <c r="AV653" s="99"/>
      <c r="AW653" s="157"/>
      <c r="AX653" s="99"/>
      <c r="AY653" s="99"/>
      <c r="AZ653" s="99"/>
      <c r="BA653" s="99"/>
    </row>
    <row r="654" spans="1:53" ht="15.75" customHeight="1" x14ac:dyDescent="0.25">
      <c r="A654" s="99"/>
      <c r="B654" s="100"/>
      <c r="C654" s="99"/>
      <c r="D654" s="99"/>
      <c r="E654" s="99"/>
      <c r="F654" s="99"/>
      <c r="G654" s="99"/>
      <c r="H654" s="99"/>
      <c r="I654" s="99"/>
      <c r="J654" s="2325"/>
      <c r="K654" s="2325"/>
      <c r="L654" s="2325"/>
      <c r="M654" s="2325"/>
      <c r="N654" s="99"/>
      <c r="O654" s="99"/>
      <c r="P654" s="99"/>
      <c r="Q654" s="99"/>
      <c r="R654" s="99"/>
      <c r="S654" s="99"/>
      <c r="T654" s="99"/>
      <c r="U654" s="99"/>
      <c r="V654" s="99"/>
      <c r="W654" s="99"/>
      <c r="X654" s="99"/>
      <c r="Y654" s="99"/>
      <c r="Z654" s="160"/>
      <c r="AA654" s="99"/>
      <c r="AB654" s="159"/>
      <c r="AC654" s="158"/>
      <c r="AD654" s="99"/>
      <c r="AE654" s="99"/>
      <c r="AF654" s="99"/>
      <c r="AG654" s="99"/>
      <c r="AH654" s="99"/>
      <c r="AI654" s="157"/>
      <c r="AJ654" s="99"/>
      <c r="AK654" s="99"/>
      <c r="AL654" s="99"/>
      <c r="AM654" s="99"/>
      <c r="AN654" s="2325"/>
      <c r="AO654" s="99"/>
      <c r="AP654" s="99"/>
      <c r="AQ654" s="99"/>
      <c r="AR654" s="99"/>
      <c r="AS654" s="99"/>
      <c r="AT654" s="99"/>
      <c r="AU654" s="99"/>
      <c r="AV654" s="99"/>
      <c r="AW654" s="157"/>
      <c r="AX654" s="99"/>
      <c r="AY654" s="99"/>
      <c r="AZ654" s="99"/>
      <c r="BA654" s="99"/>
    </row>
    <row r="655" spans="1:53" ht="15.75" customHeight="1" x14ac:dyDescent="0.25">
      <c r="A655" s="99"/>
      <c r="B655" s="100"/>
      <c r="C655" s="99"/>
      <c r="D655" s="99"/>
      <c r="E655" s="99"/>
      <c r="F655" s="99"/>
      <c r="G655" s="99"/>
      <c r="H655" s="99"/>
      <c r="I655" s="99"/>
      <c r="J655" s="2325"/>
      <c r="K655" s="2325"/>
      <c r="L655" s="2325"/>
      <c r="M655" s="2325"/>
      <c r="N655" s="99"/>
      <c r="O655" s="99"/>
      <c r="P655" s="99"/>
      <c r="Q655" s="99"/>
      <c r="R655" s="99"/>
      <c r="S655" s="99"/>
      <c r="T655" s="99"/>
      <c r="U655" s="99"/>
      <c r="V655" s="99"/>
      <c r="W655" s="99"/>
      <c r="X655" s="99"/>
      <c r="Y655" s="99"/>
      <c r="Z655" s="160"/>
      <c r="AA655" s="99"/>
      <c r="AB655" s="159"/>
      <c r="AC655" s="158"/>
      <c r="AD655" s="99"/>
      <c r="AE655" s="99"/>
      <c r="AF655" s="99"/>
      <c r="AG655" s="99"/>
      <c r="AH655" s="99"/>
      <c r="AI655" s="157"/>
      <c r="AJ655" s="99"/>
      <c r="AK655" s="99"/>
      <c r="AL655" s="99"/>
      <c r="AM655" s="99"/>
      <c r="AN655" s="2325"/>
      <c r="AO655" s="99"/>
      <c r="AP655" s="99"/>
      <c r="AQ655" s="99"/>
      <c r="AR655" s="99"/>
      <c r="AS655" s="99"/>
      <c r="AT655" s="99"/>
      <c r="AU655" s="99"/>
      <c r="AV655" s="99"/>
      <c r="AW655" s="157"/>
      <c r="AX655" s="99"/>
      <c r="AY655" s="99"/>
      <c r="AZ655" s="99"/>
      <c r="BA655" s="99"/>
    </row>
    <row r="656" spans="1:53" ht="15.75" customHeight="1" x14ac:dyDescent="0.25">
      <c r="A656" s="99"/>
      <c r="B656" s="100"/>
      <c r="C656" s="99"/>
      <c r="D656" s="99"/>
      <c r="E656" s="99"/>
      <c r="F656" s="99"/>
      <c r="G656" s="99"/>
      <c r="H656" s="99"/>
      <c r="I656" s="99"/>
      <c r="J656" s="2325"/>
      <c r="K656" s="2325"/>
      <c r="L656" s="2325"/>
      <c r="M656" s="2325"/>
      <c r="N656" s="99"/>
      <c r="O656" s="99"/>
      <c r="P656" s="99"/>
      <c r="Q656" s="99"/>
      <c r="R656" s="99"/>
      <c r="S656" s="99"/>
      <c r="T656" s="99"/>
      <c r="U656" s="99"/>
      <c r="V656" s="99"/>
      <c r="W656" s="99"/>
      <c r="X656" s="99"/>
      <c r="Y656" s="99"/>
      <c r="Z656" s="160"/>
      <c r="AA656" s="99"/>
      <c r="AB656" s="159"/>
      <c r="AC656" s="158"/>
      <c r="AD656" s="99"/>
      <c r="AE656" s="99"/>
      <c r="AF656" s="99"/>
      <c r="AG656" s="99"/>
      <c r="AH656" s="99"/>
      <c r="AI656" s="157"/>
      <c r="AJ656" s="99"/>
      <c r="AK656" s="99"/>
      <c r="AL656" s="99"/>
      <c r="AM656" s="99"/>
      <c r="AN656" s="2325"/>
      <c r="AO656" s="99"/>
      <c r="AP656" s="99"/>
      <c r="AQ656" s="99"/>
      <c r="AR656" s="99"/>
      <c r="AS656" s="99"/>
      <c r="AT656" s="99"/>
      <c r="AU656" s="99"/>
      <c r="AV656" s="99"/>
      <c r="AW656" s="157"/>
      <c r="AX656" s="99"/>
      <c r="AY656" s="99"/>
      <c r="AZ656" s="99"/>
      <c r="BA656" s="99"/>
    </row>
    <row r="657" spans="1:53" ht="15.75" customHeight="1" x14ac:dyDescent="0.25">
      <c r="A657" s="99"/>
      <c r="B657" s="100"/>
      <c r="C657" s="99"/>
      <c r="D657" s="99"/>
      <c r="E657" s="99"/>
      <c r="F657" s="99"/>
      <c r="G657" s="99"/>
      <c r="H657" s="99"/>
      <c r="I657" s="99"/>
      <c r="J657" s="2325"/>
      <c r="K657" s="2325"/>
      <c r="L657" s="2325"/>
      <c r="M657" s="2325"/>
      <c r="N657" s="99"/>
      <c r="O657" s="99"/>
      <c r="P657" s="99"/>
      <c r="Q657" s="99"/>
      <c r="R657" s="99"/>
      <c r="S657" s="99"/>
      <c r="T657" s="99"/>
      <c r="U657" s="99"/>
      <c r="V657" s="99"/>
      <c r="W657" s="99"/>
      <c r="X657" s="99"/>
      <c r="Y657" s="99"/>
      <c r="Z657" s="160"/>
      <c r="AA657" s="99"/>
      <c r="AB657" s="159"/>
      <c r="AC657" s="158"/>
      <c r="AD657" s="99"/>
      <c r="AE657" s="99"/>
      <c r="AF657" s="99"/>
      <c r="AG657" s="99"/>
      <c r="AH657" s="99"/>
      <c r="AI657" s="157"/>
      <c r="AJ657" s="99"/>
      <c r="AK657" s="99"/>
      <c r="AL657" s="99"/>
      <c r="AM657" s="99"/>
      <c r="AN657" s="2325"/>
      <c r="AO657" s="99"/>
      <c r="AP657" s="99"/>
      <c r="AQ657" s="99"/>
      <c r="AR657" s="99"/>
      <c r="AS657" s="99"/>
      <c r="AT657" s="99"/>
      <c r="AU657" s="99"/>
      <c r="AV657" s="99"/>
      <c r="AW657" s="157"/>
      <c r="AX657" s="99"/>
      <c r="AY657" s="99"/>
      <c r="AZ657" s="99"/>
      <c r="BA657" s="99"/>
    </row>
    <row r="658" spans="1:53" ht="15.75" customHeight="1" x14ac:dyDescent="0.25">
      <c r="A658" s="99"/>
      <c r="B658" s="100"/>
      <c r="C658" s="99"/>
      <c r="D658" s="99"/>
      <c r="E658" s="99"/>
      <c r="F658" s="99"/>
      <c r="G658" s="99"/>
      <c r="H658" s="99"/>
      <c r="I658" s="99"/>
      <c r="J658" s="2325"/>
      <c r="K658" s="2325"/>
      <c r="L658" s="2325"/>
      <c r="M658" s="2325"/>
      <c r="N658" s="99"/>
      <c r="O658" s="99"/>
      <c r="P658" s="99"/>
      <c r="Q658" s="99"/>
      <c r="R658" s="99"/>
      <c r="S658" s="99"/>
      <c r="T658" s="99"/>
      <c r="U658" s="99"/>
      <c r="V658" s="99"/>
      <c r="W658" s="99"/>
      <c r="X658" s="99"/>
      <c r="Y658" s="99"/>
      <c r="Z658" s="160"/>
      <c r="AA658" s="99"/>
      <c r="AB658" s="159"/>
      <c r="AC658" s="158"/>
      <c r="AD658" s="99"/>
      <c r="AE658" s="99"/>
      <c r="AF658" s="99"/>
      <c r="AG658" s="99"/>
      <c r="AH658" s="99"/>
      <c r="AI658" s="157"/>
      <c r="AJ658" s="99"/>
      <c r="AK658" s="99"/>
      <c r="AL658" s="99"/>
      <c r="AM658" s="99"/>
      <c r="AN658" s="2325"/>
      <c r="AO658" s="99"/>
      <c r="AP658" s="99"/>
      <c r="AQ658" s="99"/>
      <c r="AR658" s="99"/>
      <c r="AS658" s="99"/>
      <c r="AT658" s="99"/>
      <c r="AU658" s="99"/>
      <c r="AV658" s="99"/>
      <c r="AW658" s="157"/>
      <c r="AX658" s="99"/>
      <c r="AY658" s="99"/>
      <c r="AZ658" s="99"/>
      <c r="BA658" s="99"/>
    </row>
    <row r="659" spans="1:53" ht="15.75" customHeight="1" x14ac:dyDescent="0.25">
      <c r="A659" s="99"/>
      <c r="B659" s="100"/>
      <c r="C659" s="99"/>
      <c r="D659" s="99"/>
      <c r="E659" s="99"/>
      <c r="F659" s="99"/>
      <c r="G659" s="99"/>
      <c r="H659" s="99"/>
      <c r="I659" s="99"/>
      <c r="J659" s="2325"/>
      <c r="K659" s="2325"/>
      <c r="L659" s="2325"/>
      <c r="M659" s="2325"/>
      <c r="N659" s="99"/>
      <c r="O659" s="99"/>
      <c r="P659" s="99"/>
      <c r="Q659" s="99"/>
      <c r="R659" s="99"/>
      <c r="S659" s="99"/>
      <c r="T659" s="99"/>
      <c r="U659" s="99"/>
      <c r="V659" s="99"/>
      <c r="W659" s="99"/>
      <c r="X659" s="99"/>
      <c r="Y659" s="99"/>
      <c r="Z659" s="160"/>
      <c r="AA659" s="99"/>
      <c r="AB659" s="159"/>
      <c r="AC659" s="158"/>
      <c r="AD659" s="99"/>
      <c r="AE659" s="99"/>
      <c r="AF659" s="99"/>
      <c r="AG659" s="99"/>
      <c r="AH659" s="99"/>
      <c r="AI659" s="157"/>
      <c r="AJ659" s="99"/>
      <c r="AK659" s="99"/>
      <c r="AL659" s="99"/>
      <c r="AM659" s="99"/>
      <c r="AN659" s="2325"/>
      <c r="AO659" s="99"/>
      <c r="AP659" s="99"/>
      <c r="AQ659" s="99"/>
      <c r="AR659" s="99"/>
      <c r="AS659" s="99"/>
      <c r="AT659" s="99"/>
      <c r="AU659" s="99"/>
      <c r="AV659" s="99"/>
      <c r="AW659" s="157"/>
      <c r="AX659" s="99"/>
      <c r="AY659" s="99"/>
      <c r="AZ659" s="99"/>
      <c r="BA659" s="99"/>
    </row>
    <row r="660" spans="1:53" ht="15.75" customHeight="1" x14ac:dyDescent="0.25">
      <c r="A660" s="99"/>
      <c r="B660" s="100"/>
      <c r="C660" s="99"/>
      <c r="D660" s="99"/>
      <c r="E660" s="99"/>
      <c r="F660" s="99"/>
      <c r="G660" s="99"/>
      <c r="H660" s="99"/>
      <c r="I660" s="99"/>
      <c r="J660" s="2325"/>
      <c r="K660" s="2325"/>
      <c r="L660" s="2325"/>
      <c r="M660" s="2325"/>
      <c r="N660" s="99"/>
      <c r="O660" s="99"/>
      <c r="P660" s="99"/>
      <c r="Q660" s="99"/>
      <c r="R660" s="99"/>
      <c r="S660" s="99"/>
      <c r="T660" s="99"/>
      <c r="U660" s="99"/>
      <c r="V660" s="99"/>
      <c r="W660" s="99"/>
      <c r="X660" s="99"/>
      <c r="Y660" s="99"/>
      <c r="Z660" s="160"/>
      <c r="AA660" s="99"/>
      <c r="AB660" s="159"/>
      <c r="AC660" s="158"/>
      <c r="AD660" s="99"/>
      <c r="AE660" s="99"/>
      <c r="AF660" s="99"/>
      <c r="AG660" s="99"/>
      <c r="AH660" s="99"/>
      <c r="AI660" s="157"/>
      <c r="AJ660" s="99"/>
      <c r="AK660" s="99"/>
      <c r="AL660" s="99"/>
      <c r="AM660" s="99"/>
      <c r="AN660" s="2325"/>
      <c r="AO660" s="99"/>
      <c r="AP660" s="99"/>
      <c r="AQ660" s="99"/>
      <c r="AR660" s="99"/>
      <c r="AS660" s="99"/>
      <c r="AT660" s="99"/>
      <c r="AU660" s="99"/>
      <c r="AV660" s="99"/>
      <c r="AW660" s="157"/>
      <c r="AX660" s="99"/>
      <c r="AY660" s="99"/>
      <c r="AZ660" s="99"/>
      <c r="BA660" s="99"/>
    </row>
    <row r="661" spans="1:53" ht="15.75" customHeight="1" x14ac:dyDescent="0.25">
      <c r="A661" s="99"/>
      <c r="B661" s="100"/>
      <c r="C661" s="99"/>
      <c r="D661" s="99"/>
      <c r="E661" s="99"/>
      <c r="F661" s="99"/>
      <c r="G661" s="99"/>
      <c r="H661" s="99"/>
      <c r="I661" s="99"/>
      <c r="J661" s="2325"/>
      <c r="K661" s="2325"/>
      <c r="L661" s="2325"/>
      <c r="M661" s="2325"/>
      <c r="N661" s="99"/>
      <c r="O661" s="99"/>
      <c r="P661" s="99"/>
      <c r="Q661" s="99"/>
      <c r="R661" s="99"/>
      <c r="S661" s="99"/>
      <c r="T661" s="99"/>
      <c r="U661" s="99"/>
      <c r="V661" s="99"/>
      <c r="W661" s="99"/>
      <c r="X661" s="99"/>
      <c r="Y661" s="99"/>
      <c r="Z661" s="160"/>
      <c r="AA661" s="99"/>
      <c r="AB661" s="159"/>
      <c r="AC661" s="158"/>
      <c r="AD661" s="99"/>
      <c r="AE661" s="99"/>
      <c r="AF661" s="99"/>
      <c r="AG661" s="99"/>
      <c r="AH661" s="99"/>
      <c r="AI661" s="157"/>
      <c r="AJ661" s="99"/>
      <c r="AK661" s="99"/>
      <c r="AL661" s="99"/>
      <c r="AM661" s="99"/>
      <c r="AN661" s="2325"/>
      <c r="AO661" s="99"/>
      <c r="AP661" s="99"/>
      <c r="AQ661" s="99"/>
      <c r="AR661" s="99"/>
      <c r="AS661" s="99"/>
      <c r="AT661" s="99"/>
      <c r="AU661" s="99"/>
      <c r="AV661" s="99"/>
      <c r="AW661" s="157"/>
      <c r="AX661" s="99"/>
      <c r="AY661" s="99"/>
      <c r="AZ661" s="99"/>
      <c r="BA661" s="99"/>
    </row>
    <row r="662" spans="1:53" ht="15.75" customHeight="1" x14ac:dyDescent="0.25">
      <c r="A662" s="99"/>
      <c r="B662" s="100"/>
      <c r="C662" s="99"/>
      <c r="D662" s="99"/>
      <c r="E662" s="99"/>
      <c r="F662" s="99"/>
      <c r="G662" s="99"/>
      <c r="H662" s="99"/>
      <c r="I662" s="99"/>
      <c r="J662" s="2325"/>
      <c r="K662" s="2325"/>
      <c r="L662" s="2325"/>
      <c r="M662" s="2325"/>
      <c r="N662" s="99"/>
      <c r="O662" s="99"/>
      <c r="P662" s="99"/>
      <c r="Q662" s="99"/>
      <c r="R662" s="99"/>
      <c r="S662" s="99"/>
      <c r="T662" s="99"/>
      <c r="U662" s="99"/>
      <c r="V662" s="99"/>
      <c r="W662" s="99"/>
      <c r="X662" s="99"/>
      <c r="Y662" s="99"/>
      <c r="Z662" s="160"/>
      <c r="AA662" s="99"/>
      <c r="AB662" s="159"/>
      <c r="AC662" s="158"/>
      <c r="AD662" s="99"/>
      <c r="AE662" s="99"/>
      <c r="AF662" s="99"/>
      <c r="AG662" s="99"/>
      <c r="AH662" s="99"/>
      <c r="AI662" s="157"/>
      <c r="AJ662" s="99"/>
      <c r="AK662" s="99"/>
      <c r="AL662" s="99"/>
      <c r="AM662" s="99"/>
      <c r="AN662" s="2325"/>
      <c r="AO662" s="99"/>
      <c r="AP662" s="99"/>
      <c r="AQ662" s="99"/>
      <c r="AR662" s="99"/>
      <c r="AS662" s="99"/>
      <c r="AT662" s="99"/>
      <c r="AU662" s="99"/>
      <c r="AV662" s="99"/>
      <c r="AW662" s="157"/>
      <c r="AX662" s="99"/>
      <c r="AY662" s="99"/>
      <c r="AZ662" s="99"/>
      <c r="BA662" s="99"/>
    </row>
    <row r="663" spans="1:53" ht="15.75" customHeight="1" x14ac:dyDescent="0.25">
      <c r="A663" s="99"/>
      <c r="B663" s="100"/>
      <c r="C663" s="99"/>
      <c r="D663" s="99"/>
      <c r="E663" s="99"/>
      <c r="F663" s="99"/>
      <c r="G663" s="99"/>
      <c r="H663" s="99"/>
      <c r="I663" s="99"/>
      <c r="J663" s="2325"/>
      <c r="K663" s="2325"/>
      <c r="L663" s="2325"/>
      <c r="M663" s="2325"/>
      <c r="N663" s="99"/>
      <c r="O663" s="99"/>
      <c r="P663" s="99"/>
      <c r="Q663" s="99"/>
      <c r="R663" s="99"/>
      <c r="S663" s="99"/>
      <c r="T663" s="99"/>
      <c r="U663" s="99"/>
      <c r="V663" s="99"/>
      <c r="W663" s="99"/>
      <c r="X663" s="99"/>
      <c r="Y663" s="99"/>
      <c r="Z663" s="160"/>
      <c r="AA663" s="99"/>
      <c r="AB663" s="159"/>
      <c r="AC663" s="158"/>
      <c r="AD663" s="99"/>
      <c r="AE663" s="99"/>
      <c r="AF663" s="99"/>
      <c r="AG663" s="99"/>
      <c r="AH663" s="99"/>
      <c r="AI663" s="157"/>
      <c r="AJ663" s="99"/>
      <c r="AK663" s="99"/>
      <c r="AL663" s="99"/>
      <c r="AM663" s="99"/>
      <c r="AN663" s="2325"/>
      <c r="AO663" s="99"/>
      <c r="AP663" s="99"/>
      <c r="AQ663" s="99"/>
      <c r="AR663" s="99"/>
      <c r="AS663" s="99"/>
      <c r="AT663" s="99"/>
      <c r="AU663" s="99"/>
      <c r="AV663" s="99"/>
      <c r="AW663" s="157"/>
      <c r="AX663" s="99"/>
      <c r="AY663" s="99"/>
      <c r="AZ663" s="99"/>
      <c r="BA663" s="99"/>
    </row>
    <row r="664" spans="1:53" ht="15.75" customHeight="1" x14ac:dyDescent="0.25">
      <c r="A664" s="99"/>
      <c r="B664" s="100"/>
      <c r="C664" s="99"/>
      <c r="D664" s="99"/>
      <c r="E664" s="99"/>
      <c r="F664" s="99"/>
      <c r="G664" s="99"/>
      <c r="H664" s="99"/>
      <c r="I664" s="99"/>
      <c r="J664" s="2325"/>
      <c r="K664" s="2325"/>
      <c r="L664" s="2325"/>
      <c r="M664" s="2325"/>
      <c r="N664" s="99"/>
      <c r="O664" s="99"/>
      <c r="P664" s="99"/>
      <c r="Q664" s="99"/>
      <c r="R664" s="99"/>
      <c r="S664" s="99"/>
      <c r="T664" s="99"/>
      <c r="U664" s="99"/>
      <c r="V664" s="99"/>
      <c r="W664" s="99"/>
      <c r="X664" s="99"/>
      <c r="Y664" s="99"/>
      <c r="Z664" s="160"/>
      <c r="AA664" s="99"/>
      <c r="AB664" s="159"/>
      <c r="AC664" s="158"/>
      <c r="AD664" s="99"/>
      <c r="AE664" s="99"/>
      <c r="AF664" s="99"/>
      <c r="AG664" s="99"/>
      <c r="AH664" s="99"/>
      <c r="AI664" s="157"/>
      <c r="AJ664" s="99"/>
      <c r="AK664" s="99"/>
      <c r="AL664" s="99"/>
      <c r="AM664" s="99"/>
      <c r="AN664" s="2325"/>
      <c r="AO664" s="99"/>
      <c r="AP664" s="99"/>
      <c r="AQ664" s="99"/>
      <c r="AR664" s="99"/>
      <c r="AS664" s="99"/>
      <c r="AT664" s="99"/>
      <c r="AU664" s="99"/>
      <c r="AV664" s="99"/>
      <c r="AW664" s="157"/>
      <c r="AX664" s="99"/>
      <c r="AY664" s="99"/>
      <c r="AZ664" s="99"/>
      <c r="BA664" s="99"/>
    </row>
    <row r="665" spans="1:53" ht="15.75" customHeight="1" x14ac:dyDescent="0.25">
      <c r="A665" s="99"/>
      <c r="B665" s="100"/>
      <c r="C665" s="99"/>
      <c r="D665" s="99"/>
      <c r="E665" s="99"/>
      <c r="F665" s="99"/>
      <c r="G665" s="99"/>
      <c r="H665" s="99"/>
      <c r="I665" s="99"/>
      <c r="J665" s="2325"/>
      <c r="K665" s="2325"/>
      <c r="L665" s="2325"/>
      <c r="M665" s="2325"/>
      <c r="N665" s="99"/>
      <c r="O665" s="99"/>
      <c r="P665" s="99"/>
      <c r="Q665" s="99"/>
      <c r="R665" s="99"/>
      <c r="S665" s="99"/>
      <c r="T665" s="99"/>
      <c r="U665" s="99"/>
      <c r="V665" s="99"/>
      <c r="W665" s="99"/>
      <c r="X665" s="99"/>
      <c r="Y665" s="99"/>
      <c r="Z665" s="160"/>
      <c r="AA665" s="99"/>
      <c r="AB665" s="159"/>
      <c r="AC665" s="158"/>
      <c r="AD665" s="99"/>
      <c r="AE665" s="99"/>
      <c r="AF665" s="99"/>
      <c r="AG665" s="99"/>
      <c r="AH665" s="99"/>
      <c r="AI665" s="157"/>
      <c r="AJ665" s="99"/>
      <c r="AK665" s="99"/>
      <c r="AL665" s="99"/>
      <c r="AM665" s="99"/>
      <c r="AN665" s="2325"/>
      <c r="AO665" s="99"/>
      <c r="AP665" s="99"/>
      <c r="AQ665" s="99"/>
      <c r="AR665" s="99"/>
      <c r="AS665" s="99"/>
      <c r="AT665" s="99"/>
      <c r="AU665" s="99"/>
      <c r="AV665" s="99"/>
      <c r="AW665" s="157"/>
      <c r="AX665" s="99"/>
      <c r="AY665" s="99"/>
      <c r="AZ665" s="99"/>
      <c r="BA665" s="99"/>
    </row>
    <row r="666" spans="1:53" ht="15.75" customHeight="1" x14ac:dyDescent="0.25">
      <c r="A666" s="99"/>
      <c r="B666" s="100"/>
      <c r="C666" s="99"/>
      <c r="D666" s="99"/>
      <c r="E666" s="99"/>
      <c r="F666" s="99"/>
      <c r="G666" s="99"/>
      <c r="H666" s="99"/>
      <c r="I666" s="99"/>
      <c r="J666" s="2325"/>
      <c r="K666" s="2325"/>
      <c r="L666" s="2325"/>
      <c r="M666" s="2325"/>
      <c r="N666" s="99"/>
      <c r="O666" s="99"/>
      <c r="P666" s="99"/>
      <c r="Q666" s="99"/>
      <c r="R666" s="99"/>
      <c r="S666" s="99"/>
      <c r="T666" s="99"/>
      <c r="U666" s="99"/>
      <c r="V666" s="99"/>
      <c r="W666" s="99"/>
      <c r="X666" s="99"/>
      <c r="Y666" s="99"/>
      <c r="Z666" s="160"/>
      <c r="AA666" s="99"/>
      <c r="AB666" s="159"/>
      <c r="AC666" s="158"/>
      <c r="AD666" s="99"/>
      <c r="AE666" s="99"/>
      <c r="AF666" s="99"/>
      <c r="AG666" s="99"/>
      <c r="AH666" s="99"/>
      <c r="AI666" s="157"/>
      <c r="AJ666" s="99"/>
      <c r="AK666" s="99"/>
      <c r="AL666" s="99"/>
      <c r="AM666" s="99"/>
      <c r="AN666" s="2325"/>
      <c r="AO666" s="99"/>
      <c r="AP666" s="99"/>
      <c r="AQ666" s="99"/>
      <c r="AR666" s="99"/>
      <c r="AS666" s="99"/>
      <c r="AT666" s="99"/>
      <c r="AU666" s="99"/>
      <c r="AV666" s="99"/>
      <c r="AW666" s="157"/>
      <c r="AX666" s="99"/>
      <c r="AY666" s="99"/>
      <c r="AZ666" s="99"/>
      <c r="BA666" s="99"/>
    </row>
    <row r="667" spans="1:53" ht="15.75" customHeight="1" x14ac:dyDescent="0.25">
      <c r="A667" s="99"/>
      <c r="B667" s="100"/>
      <c r="C667" s="99"/>
      <c r="D667" s="99"/>
      <c r="E667" s="99"/>
      <c r="F667" s="99"/>
      <c r="G667" s="99"/>
      <c r="H667" s="99"/>
      <c r="I667" s="99"/>
      <c r="J667" s="2325"/>
      <c r="K667" s="2325"/>
      <c r="L667" s="2325"/>
      <c r="M667" s="2325"/>
      <c r="N667" s="99"/>
      <c r="O667" s="99"/>
      <c r="P667" s="99"/>
      <c r="Q667" s="99"/>
      <c r="R667" s="99"/>
      <c r="S667" s="99"/>
      <c r="T667" s="99"/>
      <c r="U667" s="99"/>
      <c r="V667" s="99"/>
      <c r="W667" s="99"/>
      <c r="X667" s="99"/>
      <c r="Y667" s="99"/>
      <c r="Z667" s="160"/>
      <c r="AA667" s="99"/>
      <c r="AB667" s="159"/>
      <c r="AC667" s="158"/>
      <c r="AD667" s="99"/>
      <c r="AE667" s="99"/>
      <c r="AF667" s="99"/>
      <c r="AG667" s="99"/>
      <c r="AH667" s="99"/>
      <c r="AI667" s="157"/>
      <c r="AJ667" s="99"/>
      <c r="AK667" s="99"/>
      <c r="AL667" s="99"/>
      <c r="AM667" s="99"/>
      <c r="AN667" s="2325"/>
      <c r="AO667" s="99"/>
      <c r="AP667" s="99"/>
      <c r="AQ667" s="99"/>
      <c r="AR667" s="99"/>
      <c r="AS667" s="99"/>
      <c r="AT667" s="99"/>
      <c r="AU667" s="99"/>
      <c r="AV667" s="99"/>
      <c r="AW667" s="157"/>
      <c r="AX667" s="99"/>
      <c r="AY667" s="99"/>
      <c r="AZ667" s="99"/>
      <c r="BA667" s="99"/>
    </row>
    <row r="668" spans="1:53" ht="15.75" customHeight="1" x14ac:dyDescent="0.25">
      <c r="A668" s="99"/>
      <c r="B668" s="100"/>
      <c r="C668" s="99"/>
      <c r="D668" s="99"/>
      <c r="E668" s="99"/>
      <c r="F668" s="99"/>
      <c r="G668" s="99"/>
      <c r="H668" s="99"/>
      <c r="I668" s="99"/>
      <c r="J668" s="2325"/>
      <c r="K668" s="2325"/>
      <c r="L668" s="2325"/>
      <c r="M668" s="2325"/>
      <c r="N668" s="99"/>
      <c r="O668" s="99"/>
      <c r="P668" s="99"/>
      <c r="Q668" s="99"/>
      <c r="R668" s="99"/>
      <c r="S668" s="99"/>
      <c r="T668" s="99"/>
      <c r="U668" s="99"/>
      <c r="V668" s="99"/>
      <c r="W668" s="99"/>
      <c r="X668" s="99"/>
      <c r="Y668" s="99"/>
      <c r="Z668" s="160"/>
      <c r="AA668" s="99"/>
      <c r="AB668" s="159"/>
      <c r="AC668" s="158"/>
      <c r="AD668" s="99"/>
      <c r="AE668" s="99"/>
      <c r="AF668" s="99"/>
      <c r="AG668" s="99"/>
      <c r="AH668" s="99"/>
      <c r="AI668" s="157"/>
      <c r="AJ668" s="99"/>
      <c r="AK668" s="99"/>
      <c r="AL668" s="99"/>
      <c r="AM668" s="99"/>
      <c r="AN668" s="2325"/>
      <c r="AO668" s="99"/>
      <c r="AP668" s="99"/>
      <c r="AQ668" s="99"/>
      <c r="AR668" s="99"/>
      <c r="AS668" s="99"/>
      <c r="AT668" s="99"/>
      <c r="AU668" s="99"/>
      <c r="AV668" s="99"/>
      <c r="AW668" s="157"/>
      <c r="AX668" s="99"/>
      <c r="AY668" s="99"/>
      <c r="AZ668" s="99"/>
      <c r="BA668" s="99"/>
    </row>
    <row r="669" spans="1:53" ht="15.75" customHeight="1" x14ac:dyDescent="0.25">
      <c r="A669" s="99"/>
      <c r="B669" s="100"/>
      <c r="C669" s="99"/>
      <c r="D669" s="99"/>
      <c r="E669" s="99"/>
      <c r="F669" s="99"/>
      <c r="G669" s="99"/>
      <c r="H669" s="99"/>
      <c r="I669" s="99"/>
      <c r="J669" s="2325"/>
      <c r="K669" s="2325"/>
      <c r="L669" s="2325"/>
      <c r="M669" s="2325"/>
      <c r="N669" s="99"/>
      <c r="O669" s="99"/>
      <c r="P669" s="99"/>
      <c r="Q669" s="99"/>
      <c r="R669" s="99"/>
      <c r="S669" s="99"/>
      <c r="T669" s="99"/>
      <c r="U669" s="99"/>
      <c r="V669" s="99"/>
      <c r="W669" s="99"/>
      <c r="X669" s="99"/>
      <c r="Y669" s="99"/>
      <c r="Z669" s="160"/>
      <c r="AA669" s="99"/>
      <c r="AB669" s="159"/>
      <c r="AC669" s="158"/>
      <c r="AD669" s="99"/>
      <c r="AE669" s="99"/>
      <c r="AF669" s="99"/>
      <c r="AG669" s="99"/>
      <c r="AH669" s="99"/>
      <c r="AI669" s="157"/>
      <c r="AJ669" s="99"/>
      <c r="AK669" s="99"/>
      <c r="AL669" s="99"/>
      <c r="AM669" s="99"/>
      <c r="AN669" s="2325"/>
      <c r="AO669" s="99"/>
      <c r="AP669" s="99"/>
      <c r="AQ669" s="99"/>
      <c r="AR669" s="99"/>
      <c r="AS669" s="99"/>
      <c r="AT669" s="99"/>
      <c r="AU669" s="99"/>
      <c r="AV669" s="99"/>
      <c r="AW669" s="157"/>
      <c r="AX669" s="99"/>
      <c r="AY669" s="99"/>
      <c r="AZ669" s="99"/>
      <c r="BA669" s="99"/>
    </row>
    <row r="670" spans="1:53" ht="15.75" customHeight="1" x14ac:dyDescent="0.25">
      <c r="A670" s="99"/>
      <c r="B670" s="100"/>
      <c r="C670" s="99"/>
      <c r="D670" s="99"/>
      <c r="E670" s="99"/>
      <c r="F670" s="99"/>
      <c r="G670" s="99"/>
      <c r="H670" s="99"/>
      <c r="I670" s="99"/>
      <c r="J670" s="2325"/>
      <c r="K670" s="2325"/>
      <c r="L670" s="2325"/>
      <c r="M670" s="2325"/>
      <c r="N670" s="99"/>
      <c r="O670" s="99"/>
      <c r="P670" s="99"/>
      <c r="Q670" s="99"/>
      <c r="R670" s="99"/>
      <c r="S670" s="99"/>
      <c r="T670" s="99"/>
      <c r="U670" s="99"/>
      <c r="V670" s="99"/>
      <c r="W670" s="99"/>
      <c r="X670" s="99"/>
      <c r="Y670" s="99"/>
      <c r="Z670" s="160"/>
      <c r="AA670" s="99"/>
      <c r="AB670" s="159"/>
      <c r="AC670" s="158"/>
      <c r="AD670" s="99"/>
      <c r="AE670" s="99"/>
      <c r="AF670" s="99"/>
      <c r="AG670" s="99"/>
      <c r="AH670" s="99"/>
      <c r="AI670" s="157"/>
      <c r="AJ670" s="99"/>
      <c r="AK670" s="99"/>
      <c r="AL670" s="99"/>
      <c r="AM670" s="99"/>
      <c r="AN670" s="2325"/>
      <c r="AO670" s="99"/>
      <c r="AP670" s="99"/>
      <c r="AQ670" s="99"/>
      <c r="AR670" s="99"/>
      <c r="AS670" s="99"/>
      <c r="AT670" s="99"/>
      <c r="AU670" s="99"/>
      <c r="AV670" s="99"/>
      <c r="AW670" s="157"/>
      <c r="AX670" s="99"/>
      <c r="AY670" s="99"/>
      <c r="AZ670" s="99"/>
      <c r="BA670" s="99"/>
    </row>
    <row r="671" spans="1:53" ht="15.75" customHeight="1" x14ac:dyDescent="0.25">
      <c r="A671" s="99"/>
      <c r="B671" s="100"/>
      <c r="C671" s="99"/>
      <c r="D671" s="99"/>
      <c r="E671" s="99"/>
      <c r="F671" s="99"/>
      <c r="G671" s="99"/>
      <c r="H671" s="99"/>
      <c r="I671" s="99"/>
      <c r="J671" s="2325"/>
      <c r="K671" s="2325"/>
      <c r="L671" s="2325"/>
      <c r="M671" s="2325"/>
      <c r="N671" s="99"/>
      <c r="O671" s="99"/>
      <c r="P671" s="99"/>
      <c r="Q671" s="99"/>
      <c r="R671" s="99"/>
      <c r="S671" s="99"/>
      <c r="T671" s="99"/>
      <c r="U671" s="99"/>
      <c r="V671" s="99"/>
      <c r="W671" s="99"/>
      <c r="X671" s="99"/>
      <c r="Y671" s="99"/>
      <c r="Z671" s="160"/>
      <c r="AA671" s="99"/>
      <c r="AB671" s="159"/>
      <c r="AC671" s="158"/>
      <c r="AD671" s="99"/>
      <c r="AE671" s="99"/>
      <c r="AF671" s="99"/>
      <c r="AG671" s="99"/>
      <c r="AH671" s="99"/>
      <c r="AI671" s="157"/>
      <c r="AJ671" s="99"/>
      <c r="AK671" s="99"/>
      <c r="AL671" s="99"/>
      <c r="AM671" s="99"/>
      <c r="AN671" s="2325"/>
      <c r="AO671" s="99"/>
      <c r="AP671" s="99"/>
      <c r="AQ671" s="99"/>
      <c r="AR671" s="99"/>
      <c r="AS671" s="99"/>
      <c r="AT671" s="99"/>
      <c r="AU671" s="99"/>
      <c r="AV671" s="99"/>
      <c r="AW671" s="157"/>
      <c r="AX671" s="99"/>
      <c r="AY671" s="99"/>
      <c r="AZ671" s="99"/>
      <c r="BA671" s="99"/>
    </row>
    <row r="672" spans="1:53" ht="15.75" customHeight="1" x14ac:dyDescent="0.25">
      <c r="A672" s="99"/>
      <c r="B672" s="100"/>
      <c r="C672" s="99"/>
      <c r="D672" s="99"/>
      <c r="E672" s="99"/>
      <c r="F672" s="99"/>
      <c r="G672" s="99"/>
      <c r="H672" s="99"/>
      <c r="I672" s="99"/>
      <c r="J672" s="2325"/>
      <c r="K672" s="2325"/>
      <c r="L672" s="2325"/>
      <c r="M672" s="2325"/>
      <c r="N672" s="99"/>
      <c r="O672" s="99"/>
      <c r="P672" s="99"/>
      <c r="Q672" s="99"/>
      <c r="R672" s="99"/>
      <c r="S672" s="99"/>
      <c r="T672" s="99"/>
      <c r="U672" s="99"/>
      <c r="V672" s="99"/>
      <c r="W672" s="99"/>
      <c r="X672" s="99"/>
      <c r="Y672" s="99"/>
      <c r="Z672" s="160"/>
      <c r="AA672" s="99"/>
      <c r="AB672" s="159"/>
      <c r="AC672" s="158"/>
      <c r="AD672" s="99"/>
      <c r="AE672" s="99"/>
      <c r="AF672" s="99"/>
      <c r="AG672" s="99"/>
      <c r="AH672" s="99"/>
      <c r="AI672" s="157"/>
      <c r="AJ672" s="99"/>
      <c r="AK672" s="99"/>
      <c r="AL672" s="99"/>
      <c r="AM672" s="99"/>
      <c r="AN672" s="2325"/>
      <c r="AO672" s="99"/>
      <c r="AP672" s="99"/>
      <c r="AQ672" s="99"/>
      <c r="AR672" s="99"/>
      <c r="AS672" s="99"/>
      <c r="AT672" s="99"/>
      <c r="AU672" s="99"/>
      <c r="AV672" s="99"/>
      <c r="AW672" s="157"/>
      <c r="AX672" s="99"/>
      <c r="AY672" s="99"/>
      <c r="AZ672" s="99"/>
      <c r="BA672" s="99"/>
    </row>
    <row r="673" spans="1:53" ht="15.75" customHeight="1" x14ac:dyDescent="0.25">
      <c r="A673" s="99"/>
      <c r="B673" s="100"/>
      <c r="C673" s="99"/>
      <c r="D673" s="99"/>
      <c r="E673" s="99"/>
      <c r="F673" s="99"/>
      <c r="G673" s="99"/>
      <c r="H673" s="99"/>
      <c r="I673" s="99"/>
      <c r="J673" s="2325"/>
      <c r="K673" s="2325"/>
      <c r="L673" s="2325"/>
      <c r="M673" s="2325"/>
      <c r="N673" s="99"/>
      <c r="O673" s="99"/>
      <c r="P673" s="99"/>
      <c r="Q673" s="99"/>
      <c r="R673" s="99"/>
      <c r="S673" s="99"/>
      <c r="T673" s="99"/>
      <c r="U673" s="99"/>
      <c r="V673" s="99"/>
      <c r="W673" s="99"/>
      <c r="X673" s="99"/>
      <c r="Y673" s="99"/>
      <c r="Z673" s="160"/>
      <c r="AA673" s="99"/>
      <c r="AB673" s="159"/>
      <c r="AC673" s="158"/>
      <c r="AD673" s="99"/>
      <c r="AE673" s="99"/>
      <c r="AF673" s="99"/>
      <c r="AG673" s="99"/>
      <c r="AH673" s="99"/>
      <c r="AI673" s="157"/>
      <c r="AJ673" s="99"/>
      <c r="AK673" s="99"/>
      <c r="AL673" s="99"/>
      <c r="AM673" s="99"/>
      <c r="AN673" s="2325"/>
      <c r="AO673" s="99"/>
      <c r="AP673" s="99"/>
      <c r="AQ673" s="99"/>
      <c r="AR673" s="99"/>
      <c r="AS673" s="99"/>
      <c r="AT673" s="99"/>
      <c r="AU673" s="99"/>
      <c r="AV673" s="99"/>
      <c r="AW673" s="157"/>
      <c r="AX673" s="99"/>
      <c r="AY673" s="99"/>
      <c r="AZ673" s="99"/>
      <c r="BA673" s="99"/>
    </row>
    <row r="674" spans="1:53" ht="15.75" customHeight="1" x14ac:dyDescent="0.25">
      <c r="A674" s="99"/>
      <c r="B674" s="100"/>
      <c r="C674" s="99"/>
      <c r="D674" s="99"/>
      <c r="E674" s="99"/>
      <c r="F674" s="99"/>
      <c r="G674" s="99"/>
      <c r="H674" s="99"/>
      <c r="I674" s="99"/>
      <c r="J674" s="2325"/>
      <c r="K674" s="2325"/>
      <c r="L674" s="2325"/>
      <c r="M674" s="2325"/>
      <c r="N674" s="99"/>
      <c r="O674" s="99"/>
      <c r="P674" s="99"/>
      <c r="Q674" s="99"/>
      <c r="R674" s="99"/>
      <c r="S674" s="99"/>
      <c r="T674" s="99"/>
      <c r="U674" s="99"/>
      <c r="V674" s="99"/>
      <c r="W674" s="99"/>
      <c r="X674" s="99"/>
      <c r="Y674" s="99"/>
      <c r="Z674" s="160"/>
      <c r="AA674" s="99"/>
      <c r="AB674" s="159"/>
      <c r="AC674" s="158"/>
      <c r="AD674" s="99"/>
      <c r="AE674" s="99"/>
      <c r="AF674" s="99"/>
      <c r="AG674" s="99"/>
      <c r="AH674" s="99"/>
      <c r="AI674" s="157"/>
      <c r="AJ674" s="99"/>
      <c r="AK674" s="99"/>
      <c r="AL674" s="99"/>
      <c r="AM674" s="99"/>
      <c r="AN674" s="2325"/>
      <c r="AO674" s="99"/>
      <c r="AP674" s="99"/>
      <c r="AQ674" s="99"/>
      <c r="AR674" s="99"/>
      <c r="AS674" s="99"/>
      <c r="AT674" s="99"/>
      <c r="AU674" s="99"/>
      <c r="AV674" s="99"/>
      <c r="AW674" s="157"/>
      <c r="AX674" s="99"/>
      <c r="AY674" s="99"/>
      <c r="AZ674" s="99"/>
      <c r="BA674" s="99"/>
    </row>
    <row r="675" spans="1:53" ht="15.75" customHeight="1" x14ac:dyDescent="0.25">
      <c r="A675" s="99"/>
      <c r="B675" s="100"/>
      <c r="C675" s="99"/>
      <c r="D675" s="99"/>
      <c r="E675" s="99"/>
      <c r="F675" s="99"/>
      <c r="G675" s="99"/>
      <c r="H675" s="99"/>
      <c r="I675" s="99"/>
      <c r="J675" s="2325"/>
      <c r="K675" s="2325"/>
      <c r="L675" s="2325"/>
      <c r="M675" s="2325"/>
      <c r="N675" s="99"/>
      <c r="O675" s="99"/>
      <c r="P675" s="99"/>
      <c r="Q675" s="99"/>
      <c r="R675" s="99"/>
      <c r="S675" s="99"/>
      <c r="T675" s="99"/>
      <c r="U675" s="99"/>
      <c r="V675" s="99"/>
      <c r="W675" s="99"/>
      <c r="X675" s="99"/>
      <c r="Y675" s="99"/>
      <c r="Z675" s="160"/>
      <c r="AA675" s="99"/>
      <c r="AB675" s="159"/>
      <c r="AC675" s="158"/>
      <c r="AD675" s="99"/>
      <c r="AE675" s="99"/>
      <c r="AF675" s="99"/>
      <c r="AG675" s="99"/>
      <c r="AH675" s="99"/>
      <c r="AI675" s="157"/>
      <c r="AJ675" s="99"/>
      <c r="AK675" s="99"/>
      <c r="AL675" s="99"/>
      <c r="AM675" s="99"/>
      <c r="AN675" s="2325"/>
      <c r="AO675" s="99"/>
      <c r="AP675" s="99"/>
      <c r="AQ675" s="99"/>
      <c r="AR675" s="99"/>
      <c r="AS675" s="99"/>
      <c r="AT675" s="99"/>
      <c r="AU675" s="99"/>
      <c r="AV675" s="99"/>
      <c r="AW675" s="157"/>
      <c r="AX675" s="99"/>
      <c r="AY675" s="99"/>
      <c r="AZ675" s="99"/>
      <c r="BA675" s="99"/>
    </row>
    <row r="676" spans="1:53" ht="15.75" customHeight="1" x14ac:dyDescent="0.25">
      <c r="A676" s="99"/>
      <c r="B676" s="100"/>
      <c r="C676" s="99"/>
      <c r="D676" s="99"/>
      <c r="E676" s="99"/>
      <c r="F676" s="99"/>
      <c r="G676" s="99"/>
      <c r="H676" s="99"/>
      <c r="I676" s="99"/>
      <c r="J676" s="2325"/>
      <c r="K676" s="2325"/>
      <c r="L676" s="2325"/>
      <c r="M676" s="2325"/>
      <c r="N676" s="99"/>
      <c r="O676" s="99"/>
      <c r="P676" s="99"/>
      <c r="Q676" s="99"/>
      <c r="R676" s="99"/>
      <c r="S676" s="99"/>
      <c r="T676" s="99"/>
      <c r="U676" s="99"/>
      <c r="V676" s="99"/>
      <c r="W676" s="99"/>
      <c r="X676" s="99"/>
      <c r="Y676" s="99"/>
      <c r="Z676" s="160"/>
      <c r="AA676" s="99"/>
      <c r="AB676" s="159"/>
      <c r="AC676" s="158"/>
      <c r="AD676" s="99"/>
      <c r="AE676" s="99"/>
      <c r="AF676" s="99"/>
      <c r="AG676" s="99"/>
      <c r="AH676" s="99"/>
      <c r="AI676" s="157"/>
      <c r="AJ676" s="99"/>
      <c r="AK676" s="99"/>
      <c r="AL676" s="99"/>
      <c r="AM676" s="99"/>
      <c r="AN676" s="2325"/>
      <c r="AO676" s="99"/>
      <c r="AP676" s="99"/>
      <c r="AQ676" s="99"/>
      <c r="AR676" s="99"/>
      <c r="AS676" s="99"/>
      <c r="AT676" s="99"/>
      <c r="AU676" s="99"/>
      <c r="AV676" s="99"/>
      <c r="AW676" s="157"/>
      <c r="AX676" s="99"/>
      <c r="AY676" s="99"/>
      <c r="AZ676" s="99"/>
      <c r="BA676" s="99"/>
    </row>
    <row r="677" spans="1:53" ht="15.75" customHeight="1" x14ac:dyDescent="0.25">
      <c r="A677" s="99"/>
      <c r="B677" s="100"/>
      <c r="C677" s="99"/>
      <c r="D677" s="99"/>
      <c r="E677" s="99"/>
      <c r="F677" s="99"/>
      <c r="G677" s="99"/>
      <c r="H677" s="99"/>
      <c r="I677" s="99"/>
      <c r="J677" s="2325"/>
      <c r="K677" s="2325"/>
      <c r="L677" s="2325"/>
      <c r="M677" s="2325"/>
      <c r="N677" s="99"/>
      <c r="O677" s="99"/>
      <c r="P677" s="99"/>
      <c r="Q677" s="99"/>
      <c r="R677" s="99"/>
      <c r="S677" s="99"/>
      <c r="T677" s="99"/>
      <c r="U677" s="99"/>
      <c r="V677" s="99"/>
      <c r="W677" s="99"/>
      <c r="X677" s="99"/>
      <c r="Y677" s="99"/>
      <c r="Z677" s="160"/>
      <c r="AA677" s="99"/>
      <c r="AB677" s="159"/>
      <c r="AC677" s="158"/>
      <c r="AD677" s="99"/>
      <c r="AE677" s="99"/>
      <c r="AF677" s="99"/>
      <c r="AG677" s="99"/>
      <c r="AH677" s="99"/>
      <c r="AI677" s="157"/>
      <c r="AJ677" s="99"/>
      <c r="AK677" s="99"/>
      <c r="AL677" s="99"/>
      <c r="AM677" s="99"/>
      <c r="AN677" s="2325"/>
      <c r="AO677" s="99"/>
      <c r="AP677" s="99"/>
      <c r="AQ677" s="99"/>
      <c r="AR677" s="99"/>
      <c r="AS677" s="99"/>
      <c r="AT677" s="99"/>
      <c r="AU677" s="99"/>
      <c r="AV677" s="99"/>
      <c r="AW677" s="157"/>
      <c r="AX677" s="99"/>
      <c r="AY677" s="99"/>
      <c r="AZ677" s="99"/>
      <c r="BA677" s="99"/>
    </row>
    <row r="678" spans="1:53" ht="15.75" customHeight="1" x14ac:dyDescent="0.25">
      <c r="A678" s="99"/>
      <c r="B678" s="100"/>
      <c r="C678" s="99"/>
      <c r="D678" s="99"/>
      <c r="E678" s="99"/>
      <c r="F678" s="99"/>
      <c r="G678" s="99"/>
      <c r="H678" s="99"/>
      <c r="I678" s="99"/>
      <c r="J678" s="2325"/>
      <c r="K678" s="2325"/>
      <c r="L678" s="2325"/>
      <c r="M678" s="2325"/>
      <c r="N678" s="99"/>
      <c r="O678" s="99"/>
      <c r="P678" s="99"/>
      <c r="Q678" s="99"/>
      <c r="R678" s="99"/>
      <c r="S678" s="99"/>
      <c r="T678" s="99"/>
      <c r="U678" s="99"/>
      <c r="V678" s="99"/>
      <c r="W678" s="99"/>
      <c r="X678" s="99"/>
      <c r="Y678" s="99"/>
      <c r="Z678" s="160"/>
      <c r="AA678" s="99"/>
      <c r="AB678" s="159"/>
      <c r="AC678" s="158"/>
      <c r="AD678" s="99"/>
      <c r="AE678" s="99"/>
      <c r="AF678" s="99"/>
      <c r="AG678" s="99"/>
      <c r="AH678" s="99"/>
      <c r="AI678" s="157"/>
      <c r="AJ678" s="99"/>
      <c r="AK678" s="99"/>
      <c r="AL678" s="99"/>
      <c r="AM678" s="99"/>
      <c r="AN678" s="2325"/>
      <c r="AO678" s="99"/>
      <c r="AP678" s="99"/>
      <c r="AQ678" s="99"/>
      <c r="AR678" s="99"/>
      <c r="AS678" s="99"/>
      <c r="AT678" s="99"/>
      <c r="AU678" s="99"/>
      <c r="AV678" s="99"/>
      <c r="AW678" s="157"/>
      <c r="AX678" s="99"/>
      <c r="AY678" s="99"/>
      <c r="AZ678" s="99"/>
      <c r="BA678" s="99"/>
    </row>
    <row r="679" spans="1:53" ht="15.75" customHeight="1" x14ac:dyDescent="0.25">
      <c r="A679" s="99"/>
      <c r="B679" s="100"/>
      <c r="C679" s="99"/>
      <c r="D679" s="99"/>
      <c r="E679" s="99"/>
      <c r="F679" s="99"/>
      <c r="G679" s="99"/>
      <c r="H679" s="99"/>
      <c r="I679" s="99"/>
      <c r="J679" s="2325"/>
      <c r="K679" s="2325"/>
      <c r="L679" s="2325"/>
      <c r="M679" s="2325"/>
      <c r="N679" s="99"/>
      <c r="O679" s="99"/>
      <c r="P679" s="99"/>
      <c r="Q679" s="99"/>
      <c r="R679" s="99"/>
      <c r="S679" s="99"/>
      <c r="T679" s="99"/>
      <c r="U679" s="99"/>
      <c r="V679" s="99"/>
      <c r="W679" s="99"/>
      <c r="X679" s="99"/>
      <c r="Y679" s="99"/>
      <c r="Z679" s="160"/>
      <c r="AA679" s="99"/>
      <c r="AB679" s="159"/>
      <c r="AC679" s="158"/>
      <c r="AD679" s="99"/>
      <c r="AE679" s="99"/>
      <c r="AF679" s="99"/>
      <c r="AG679" s="99"/>
      <c r="AH679" s="99"/>
      <c r="AI679" s="157"/>
      <c r="AJ679" s="99"/>
      <c r="AK679" s="99"/>
      <c r="AL679" s="99"/>
      <c r="AM679" s="99"/>
      <c r="AN679" s="2325"/>
      <c r="AO679" s="99"/>
      <c r="AP679" s="99"/>
      <c r="AQ679" s="99"/>
      <c r="AR679" s="99"/>
      <c r="AS679" s="99"/>
      <c r="AT679" s="99"/>
      <c r="AU679" s="99"/>
      <c r="AV679" s="99"/>
      <c r="AW679" s="157"/>
      <c r="AX679" s="99"/>
      <c r="AY679" s="99"/>
      <c r="AZ679" s="99"/>
      <c r="BA679" s="99"/>
    </row>
    <row r="680" spans="1:53" ht="15.75" customHeight="1" x14ac:dyDescent="0.25">
      <c r="A680" s="99"/>
      <c r="B680" s="100"/>
      <c r="C680" s="99"/>
      <c r="D680" s="99"/>
      <c r="E680" s="99"/>
      <c r="F680" s="99"/>
      <c r="G680" s="99"/>
      <c r="H680" s="99"/>
      <c r="I680" s="99"/>
      <c r="J680" s="2325"/>
      <c r="K680" s="2325"/>
      <c r="L680" s="2325"/>
      <c r="M680" s="2325"/>
      <c r="N680" s="99"/>
      <c r="O680" s="99"/>
      <c r="P680" s="99"/>
      <c r="Q680" s="99"/>
      <c r="R680" s="99"/>
      <c r="S680" s="99"/>
      <c r="T680" s="99"/>
      <c r="U680" s="99"/>
      <c r="V680" s="99"/>
      <c r="W680" s="99"/>
      <c r="X680" s="99"/>
      <c r="Y680" s="99"/>
      <c r="Z680" s="160"/>
      <c r="AA680" s="99"/>
      <c r="AB680" s="159"/>
      <c r="AC680" s="158"/>
      <c r="AD680" s="99"/>
      <c r="AE680" s="99"/>
      <c r="AF680" s="99"/>
      <c r="AG680" s="99"/>
      <c r="AH680" s="99"/>
      <c r="AI680" s="157"/>
      <c r="AJ680" s="99"/>
      <c r="AK680" s="99"/>
      <c r="AL680" s="99"/>
      <c r="AM680" s="99"/>
      <c r="AN680" s="2325"/>
      <c r="AO680" s="99"/>
      <c r="AP680" s="99"/>
      <c r="AQ680" s="99"/>
      <c r="AR680" s="99"/>
      <c r="AS680" s="99"/>
      <c r="AT680" s="99"/>
      <c r="AU680" s="99"/>
      <c r="AV680" s="99"/>
      <c r="AW680" s="157"/>
      <c r="AX680" s="99"/>
      <c r="AY680" s="99"/>
      <c r="AZ680" s="99"/>
      <c r="BA680" s="99"/>
    </row>
    <row r="681" spans="1:53" ht="15.75" customHeight="1" x14ac:dyDescent="0.25">
      <c r="A681" s="99"/>
      <c r="B681" s="100"/>
      <c r="C681" s="99"/>
      <c r="D681" s="99"/>
      <c r="E681" s="99"/>
      <c r="F681" s="99"/>
      <c r="G681" s="99"/>
      <c r="H681" s="99"/>
      <c r="I681" s="99"/>
      <c r="J681" s="2325"/>
      <c r="K681" s="2325"/>
      <c r="L681" s="2325"/>
      <c r="M681" s="2325"/>
      <c r="N681" s="99"/>
      <c r="O681" s="99"/>
      <c r="P681" s="99"/>
      <c r="Q681" s="99"/>
      <c r="R681" s="99"/>
      <c r="S681" s="99"/>
      <c r="T681" s="99"/>
      <c r="U681" s="99"/>
      <c r="V681" s="99"/>
      <c r="W681" s="99"/>
      <c r="X681" s="99"/>
      <c r="Y681" s="99"/>
      <c r="Z681" s="160"/>
      <c r="AA681" s="99"/>
      <c r="AB681" s="159"/>
      <c r="AC681" s="158"/>
      <c r="AD681" s="99"/>
      <c r="AE681" s="99"/>
      <c r="AF681" s="99"/>
      <c r="AG681" s="99"/>
      <c r="AH681" s="99"/>
      <c r="AI681" s="157"/>
      <c r="AJ681" s="99"/>
      <c r="AK681" s="99"/>
      <c r="AL681" s="99"/>
      <c r="AM681" s="99"/>
      <c r="AN681" s="2325"/>
      <c r="AO681" s="99"/>
      <c r="AP681" s="99"/>
      <c r="AQ681" s="99"/>
      <c r="AR681" s="99"/>
      <c r="AS681" s="99"/>
      <c r="AT681" s="99"/>
      <c r="AU681" s="99"/>
      <c r="AV681" s="99"/>
      <c r="AW681" s="157"/>
      <c r="AX681" s="99"/>
      <c r="AY681" s="99"/>
      <c r="AZ681" s="99"/>
      <c r="BA681" s="99"/>
    </row>
    <row r="682" spans="1:53" ht="15.75" customHeight="1" x14ac:dyDescent="0.25">
      <c r="A682" s="99"/>
      <c r="B682" s="100"/>
      <c r="C682" s="99"/>
      <c r="D682" s="99"/>
      <c r="E682" s="99"/>
      <c r="F682" s="99"/>
      <c r="G682" s="99"/>
      <c r="H682" s="99"/>
      <c r="I682" s="99"/>
      <c r="J682" s="2325"/>
      <c r="K682" s="2325"/>
      <c r="L682" s="2325"/>
      <c r="M682" s="2325"/>
      <c r="N682" s="99"/>
      <c r="O682" s="99"/>
      <c r="P682" s="99"/>
      <c r="Q682" s="99"/>
      <c r="R682" s="99"/>
      <c r="S682" s="99"/>
      <c r="T682" s="99"/>
      <c r="U682" s="99"/>
      <c r="V682" s="99"/>
      <c r="W682" s="99"/>
      <c r="X682" s="99"/>
      <c r="Y682" s="99"/>
      <c r="Z682" s="160"/>
      <c r="AA682" s="99"/>
      <c r="AB682" s="159"/>
      <c r="AC682" s="158"/>
      <c r="AD682" s="99"/>
      <c r="AE682" s="99"/>
      <c r="AF682" s="99"/>
      <c r="AG682" s="99"/>
      <c r="AH682" s="99"/>
      <c r="AI682" s="157"/>
      <c r="AJ682" s="99"/>
      <c r="AK682" s="99"/>
      <c r="AL682" s="99"/>
      <c r="AM682" s="99"/>
      <c r="AN682" s="2325"/>
      <c r="AO682" s="99"/>
      <c r="AP682" s="99"/>
      <c r="AQ682" s="99"/>
      <c r="AR682" s="99"/>
      <c r="AS682" s="99"/>
      <c r="AT682" s="99"/>
      <c r="AU682" s="99"/>
      <c r="AV682" s="99"/>
      <c r="AW682" s="157"/>
      <c r="AX682" s="99"/>
      <c r="AY682" s="99"/>
      <c r="AZ682" s="99"/>
      <c r="BA682" s="99"/>
    </row>
    <row r="683" spans="1:53" ht="15.75" customHeight="1" x14ac:dyDescent="0.25">
      <c r="A683" s="99"/>
      <c r="B683" s="100"/>
      <c r="C683" s="99"/>
      <c r="D683" s="99"/>
      <c r="E683" s="99"/>
      <c r="F683" s="99"/>
      <c r="G683" s="99"/>
      <c r="H683" s="99"/>
      <c r="I683" s="99"/>
      <c r="J683" s="2325"/>
      <c r="K683" s="2325"/>
      <c r="L683" s="2325"/>
      <c r="M683" s="2325"/>
      <c r="N683" s="99"/>
      <c r="O683" s="99"/>
      <c r="P683" s="99"/>
      <c r="Q683" s="99"/>
      <c r="R683" s="99"/>
      <c r="S683" s="99"/>
      <c r="T683" s="99"/>
      <c r="U683" s="99"/>
      <c r="V683" s="99"/>
      <c r="W683" s="99"/>
      <c r="X683" s="99"/>
      <c r="Y683" s="99"/>
      <c r="Z683" s="160"/>
      <c r="AA683" s="99"/>
      <c r="AB683" s="159"/>
      <c r="AC683" s="158"/>
      <c r="AD683" s="99"/>
      <c r="AE683" s="99"/>
      <c r="AF683" s="99"/>
      <c r="AG683" s="99"/>
      <c r="AH683" s="99"/>
      <c r="AI683" s="157"/>
      <c r="AJ683" s="99"/>
      <c r="AK683" s="99"/>
      <c r="AL683" s="99"/>
      <c r="AM683" s="99"/>
      <c r="AN683" s="2325"/>
      <c r="AO683" s="99"/>
      <c r="AP683" s="99"/>
      <c r="AQ683" s="99"/>
      <c r="AR683" s="99"/>
      <c r="AS683" s="99"/>
      <c r="AT683" s="99"/>
      <c r="AU683" s="99"/>
      <c r="AV683" s="99"/>
      <c r="AW683" s="157"/>
      <c r="AX683" s="99"/>
      <c r="AY683" s="99"/>
      <c r="AZ683" s="99"/>
      <c r="BA683" s="99"/>
    </row>
    <row r="684" spans="1:53" ht="15.75" customHeight="1" x14ac:dyDescent="0.25">
      <c r="A684" s="99"/>
      <c r="B684" s="100"/>
      <c r="C684" s="99"/>
      <c r="D684" s="99"/>
      <c r="E684" s="99"/>
      <c r="F684" s="99"/>
      <c r="G684" s="99"/>
      <c r="H684" s="99"/>
      <c r="I684" s="99"/>
      <c r="J684" s="2325"/>
      <c r="K684" s="2325"/>
      <c r="L684" s="2325"/>
      <c r="M684" s="2325"/>
      <c r="N684" s="99"/>
      <c r="O684" s="99"/>
      <c r="P684" s="99"/>
      <c r="Q684" s="99"/>
      <c r="R684" s="99"/>
      <c r="S684" s="99"/>
      <c r="T684" s="99"/>
      <c r="U684" s="99"/>
      <c r="V684" s="99"/>
      <c r="W684" s="99"/>
      <c r="X684" s="99"/>
      <c r="Y684" s="99"/>
      <c r="Z684" s="160"/>
      <c r="AA684" s="99"/>
      <c r="AB684" s="159"/>
      <c r="AC684" s="158"/>
      <c r="AD684" s="99"/>
      <c r="AE684" s="99"/>
      <c r="AF684" s="99"/>
      <c r="AG684" s="99"/>
      <c r="AH684" s="99"/>
      <c r="AI684" s="157"/>
      <c r="AJ684" s="99"/>
      <c r="AK684" s="99"/>
      <c r="AL684" s="99"/>
      <c r="AM684" s="99"/>
      <c r="AN684" s="2325"/>
      <c r="AO684" s="99"/>
      <c r="AP684" s="99"/>
      <c r="AQ684" s="99"/>
      <c r="AR684" s="99"/>
      <c r="AS684" s="99"/>
      <c r="AT684" s="99"/>
      <c r="AU684" s="99"/>
      <c r="AV684" s="99"/>
      <c r="AW684" s="157"/>
      <c r="AX684" s="99"/>
      <c r="AY684" s="99"/>
      <c r="AZ684" s="99"/>
      <c r="BA684" s="99"/>
    </row>
    <row r="685" spans="1:53" ht="15.75" customHeight="1" x14ac:dyDescent="0.25">
      <c r="A685" s="99"/>
      <c r="B685" s="100"/>
      <c r="C685" s="99"/>
      <c r="D685" s="99"/>
      <c r="E685" s="99"/>
      <c r="F685" s="99"/>
      <c r="G685" s="99"/>
      <c r="H685" s="99"/>
      <c r="I685" s="99"/>
      <c r="J685" s="2325"/>
      <c r="K685" s="2325"/>
      <c r="L685" s="2325"/>
      <c r="M685" s="2325"/>
      <c r="N685" s="99"/>
      <c r="O685" s="99"/>
      <c r="P685" s="99"/>
      <c r="Q685" s="99"/>
      <c r="R685" s="99"/>
      <c r="S685" s="99"/>
      <c r="T685" s="99"/>
      <c r="U685" s="99"/>
      <c r="V685" s="99"/>
      <c r="W685" s="99"/>
      <c r="X685" s="99"/>
      <c r="Y685" s="99"/>
      <c r="Z685" s="160"/>
      <c r="AA685" s="99"/>
      <c r="AB685" s="159"/>
      <c r="AC685" s="158"/>
      <c r="AD685" s="99"/>
      <c r="AE685" s="99"/>
      <c r="AF685" s="99"/>
      <c r="AG685" s="99"/>
      <c r="AH685" s="99"/>
      <c r="AI685" s="157"/>
      <c r="AJ685" s="99"/>
      <c r="AK685" s="99"/>
      <c r="AL685" s="99"/>
      <c r="AM685" s="99"/>
      <c r="AN685" s="2325"/>
      <c r="AO685" s="99"/>
      <c r="AP685" s="99"/>
      <c r="AQ685" s="99"/>
      <c r="AR685" s="99"/>
      <c r="AS685" s="99"/>
      <c r="AT685" s="99"/>
      <c r="AU685" s="99"/>
      <c r="AV685" s="99"/>
      <c r="AW685" s="157"/>
      <c r="AX685" s="99"/>
      <c r="AY685" s="99"/>
      <c r="AZ685" s="99"/>
      <c r="BA685" s="99"/>
    </row>
    <row r="686" spans="1:53" ht="15.75" customHeight="1" x14ac:dyDescent="0.25">
      <c r="A686" s="99"/>
      <c r="B686" s="100"/>
      <c r="C686" s="99"/>
      <c r="D686" s="99"/>
      <c r="E686" s="99"/>
      <c r="F686" s="99"/>
      <c r="G686" s="99"/>
      <c r="H686" s="99"/>
      <c r="I686" s="99"/>
      <c r="J686" s="2325"/>
      <c r="K686" s="2325"/>
      <c r="L686" s="2325"/>
      <c r="M686" s="2325"/>
      <c r="N686" s="99"/>
      <c r="O686" s="99"/>
      <c r="P686" s="99"/>
      <c r="Q686" s="99"/>
      <c r="R686" s="99"/>
      <c r="S686" s="99"/>
      <c r="T686" s="99"/>
      <c r="U686" s="99"/>
      <c r="V686" s="99"/>
      <c r="W686" s="99"/>
      <c r="X686" s="99"/>
      <c r="Y686" s="99"/>
      <c r="Z686" s="160"/>
      <c r="AA686" s="99"/>
      <c r="AB686" s="159"/>
      <c r="AC686" s="158"/>
      <c r="AD686" s="99"/>
      <c r="AE686" s="99"/>
      <c r="AF686" s="99"/>
      <c r="AG686" s="99"/>
      <c r="AH686" s="99"/>
      <c r="AI686" s="157"/>
      <c r="AJ686" s="99"/>
      <c r="AK686" s="99"/>
      <c r="AL686" s="99"/>
      <c r="AM686" s="99"/>
      <c r="AN686" s="2325"/>
      <c r="AO686" s="99"/>
      <c r="AP686" s="99"/>
      <c r="AQ686" s="99"/>
      <c r="AR686" s="99"/>
      <c r="AS686" s="99"/>
      <c r="AT686" s="99"/>
      <c r="AU686" s="99"/>
      <c r="AV686" s="99"/>
      <c r="AW686" s="157"/>
      <c r="AX686" s="99"/>
      <c r="AY686" s="99"/>
      <c r="AZ686" s="99"/>
      <c r="BA686" s="99"/>
    </row>
    <row r="687" spans="1:53" ht="15.75" customHeight="1" x14ac:dyDescent="0.25">
      <c r="A687" s="99"/>
      <c r="B687" s="100"/>
      <c r="C687" s="99"/>
      <c r="D687" s="99"/>
      <c r="E687" s="99"/>
      <c r="F687" s="99"/>
      <c r="G687" s="99"/>
      <c r="H687" s="99"/>
      <c r="I687" s="99"/>
      <c r="J687" s="2325"/>
      <c r="K687" s="2325"/>
      <c r="L687" s="2325"/>
      <c r="M687" s="2325"/>
      <c r="N687" s="99"/>
      <c r="O687" s="99"/>
      <c r="P687" s="99"/>
      <c r="Q687" s="99"/>
      <c r="R687" s="99"/>
      <c r="S687" s="99"/>
      <c r="T687" s="99"/>
      <c r="U687" s="99"/>
      <c r="V687" s="99"/>
      <c r="W687" s="99"/>
      <c r="X687" s="99"/>
      <c r="Y687" s="99"/>
      <c r="Z687" s="160"/>
      <c r="AA687" s="99"/>
      <c r="AB687" s="159"/>
      <c r="AC687" s="158"/>
      <c r="AD687" s="99"/>
      <c r="AE687" s="99"/>
      <c r="AF687" s="99"/>
      <c r="AG687" s="99"/>
      <c r="AH687" s="99"/>
      <c r="AI687" s="157"/>
      <c r="AJ687" s="99"/>
      <c r="AK687" s="99"/>
      <c r="AL687" s="99"/>
      <c r="AM687" s="99"/>
      <c r="AN687" s="2325"/>
      <c r="AO687" s="99"/>
      <c r="AP687" s="99"/>
      <c r="AQ687" s="99"/>
      <c r="AR687" s="99"/>
      <c r="AS687" s="99"/>
      <c r="AT687" s="99"/>
      <c r="AU687" s="99"/>
      <c r="AV687" s="99"/>
      <c r="AW687" s="157"/>
      <c r="AX687" s="99"/>
      <c r="AY687" s="99"/>
      <c r="AZ687" s="99"/>
      <c r="BA687" s="99"/>
    </row>
    <row r="688" spans="1:53" ht="15.75" customHeight="1" x14ac:dyDescent="0.25">
      <c r="A688" s="99"/>
      <c r="B688" s="100"/>
      <c r="C688" s="99"/>
      <c r="D688" s="99"/>
      <c r="E688" s="99"/>
      <c r="F688" s="99"/>
      <c r="G688" s="99"/>
      <c r="H688" s="99"/>
      <c r="I688" s="99"/>
      <c r="J688" s="2325"/>
      <c r="K688" s="2325"/>
      <c r="L688" s="2325"/>
      <c r="M688" s="2325"/>
      <c r="N688" s="99"/>
      <c r="O688" s="99"/>
      <c r="P688" s="99"/>
      <c r="Q688" s="99"/>
      <c r="R688" s="99"/>
      <c r="S688" s="99"/>
      <c r="T688" s="99"/>
      <c r="U688" s="99"/>
      <c r="V688" s="99"/>
      <c r="W688" s="99"/>
      <c r="X688" s="99"/>
      <c r="Y688" s="99"/>
      <c r="Z688" s="160"/>
      <c r="AA688" s="99"/>
      <c r="AB688" s="159"/>
      <c r="AC688" s="158"/>
      <c r="AD688" s="99"/>
      <c r="AE688" s="99"/>
      <c r="AF688" s="99"/>
      <c r="AG688" s="99"/>
      <c r="AH688" s="99"/>
      <c r="AI688" s="157"/>
      <c r="AJ688" s="99"/>
      <c r="AK688" s="99"/>
      <c r="AL688" s="99"/>
      <c r="AM688" s="99"/>
      <c r="AN688" s="2325"/>
      <c r="AO688" s="99"/>
      <c r="AP688" s="99"/>
      <c r="AQ688" s="99"/>
      <c r="AR688" s="99"/>
      <c r="AS688" s="99"/>
      <c r="AT688" s="99"/>
      <c r="AU688" s="99"/>
      <c r="AV688" s="99"/>
      <c r="AW688" s="157"/>
      <c r="AX688" s="99"/>
      <c r="AY688" s="99"/>
      <c r="AZ688" s="99"/>
      <c r="BA688" s="99"/>
    </row>
    <row r="689" spans="1:53" ht="15.75" customHeight="1" x14ac:dyDescent="0.25">
      <c r="A689" s="99"/>
      <c r="B689" s="100"/>
      <c r="C689" s="99"/>
      <c r="D689" s="99"/>
      <c r="E689" s="99"/>
      <c r="F689" s="99"/>
      <c r="G689" s="99"/>
      <c r="H689" s="99"/>
      <c r="I689" s="99"/>
      <c r="J689" s="2325"/>
      <c r="K689" s="2325"/>
      <c r="L689" s="2325"/>
      <c r="M689" s="2325"/>
      <c r="N689" s="99"/>
      <c r="O689" s="99"/>
      <c r="P689" s="99"/>
      <c r="Q689" s="99"/>
      <c r="R689" s="99"/>
      <c r="S689" s="99"/>
      <c r="T689" s="99"/>
      <c r="U689" s="99"/>
      <c r="V689" s="99"/>
      <c r="W689" s="99"/>
      <c r="X689" s="99"/>
      <c r="Y689" s="99"/>
      <c r="Z689" s="160"/>
      <c r="AA689" s="99"/>
      <c r="AB689" s="159"/>
      <c r="AC689" s="158"/>
      <c r="AD689" s="99"/>
      <c r="AE689" s="99"/>
      <c r="AF689" s="99"/>
      <c r="AG689" s="99"/>
      <c r="AH689" s="99"/>
      <c r="AI689" s="157"/>
      <c r="AJ689" s="99"/>
      <c r="AK689" s="99"/>
      <c r="AL689" s="99"/>
      <c r="AM689" s="99"/>
      <c r="AN689" s="2325"/>
      <c r="AO689" s="99"/>
      <c r="AP689" s="99"/>
      <c r="AQ689" s="99"/>
      <c r="AR689" s="99"/>
      <c r="AS689" s="99"/>
      <c r="AT689" s="99"/>
      <c r="AU689" s="99"/>
      <c r="AV689" s="99"/>
      <c r="AW689" s="157"/>
      <c r="AX689" s="99"/>
      <c r="AY689" s="99"/>
      <c r="AZ689" s="99"/>
      <c r="BA689" s="99"/>
    </row>
    <row r="690" spans="1:53" ht="15.75" customHeight="1" x14ac:dyDescent="0.25">
      <c r="A690" s="99"/>
      <c r="B690" s="100"/>
      <c r="C690" s="99"/>
      <c r="D690" s="99"/>
      <c r="E690" s="99"/>
      <c r="F690" s="99"/>
      <c r="G690" s="99"/>
      <c r="H690" s="99"/>
      <c r="I690" s="99"/>
      <c r="J690" s="2325"/>
      <c r="K690" s="2325"/>
      <c r="L690" s="2325"/>
      <c r="M690" s="2325"/>
      <c r="N690" s="99"/>
      <c r="O690" s="99"/>
      <c r="P690" s="99"/>
      <c r="Q690" s="99"/>
      <c r="R690" s="99"/>
      <c r="S690" s="99"/>
      <c r="T690" s="99"/>
      <c r="U690" s="99"/>
      <c r="V690" s="99"/>
      <c r="W690" s="99"/>
      <c r="X690" s="99"/>
      <c r="Y690" s="99"/>
      <c r="Z690" s="160"/>
      <c r="AA690" s="99"/>
      <c r="AB690" s="159"/>
      <c r="AC690" s="158"/>
      <c r="AD690" s="99"/>
      <c r="AE690" s="99"/>
      <c r="AF690" s="99"/>
      <c r="AG690" s="99"/>
      <c r="AH690" s="99"/>
      <c r="AI690" s="157"/>
      <c r="AJ690" s="99"/>
      <c r="AK690" s="99"/>
      <c r="AL690" s="99"/>
      <c r="AM690" s="99"/>
      <c r="AN690" s="2325"/>
      <c r="AO690" s="99"/>
      <c r="AP690" s="99"/>
      <c r="AQ690" s="99"/>
      <c r="AR690" s="99"/>
      <c r="AS690" s="99"/>
      <c r="AT690" s="99"/>
      <c r="AU690" s="99"/>
      <c r="AV690" s="99"/>
      <c r="AW690" s="157"/>
      <c r="AX690" s="99"/>
      <c r="AY690" s="99"/>
      <c r="AZ690" s="99"/>
      <c r="BA690" s="99"/>
    </row>
    <row r="691" spans="1:53" ht="15.75" customHeight="1" x14ac:dyDescent="0.25">
      <c r="A691" s="99"/>
      <c r="B691" s="100"/>
      <c r="C691" s="99"/>
      <c r="D691" s="99"/>
      <c r="E691" s="99"/>
      <c r="F691" s="99"/>
      <c r="G691" s="99"/>
      <c r="H691" s="99"/>
      <c r="I691" s="99"/>
      <c r="J691" s="2325"/>
      <c r="K691" s="2325"/>
      <c r="L691" s="2325"/>
      <c r="M691" s="2325"/>
      <c r="N691" s="99"/>
      <c r="O691" s="99"/>
      <c r="P691" s="99"/>
      <c r="Q691" s="99"/>
      <c r="R691" s="99"/>
      <c r="S691" s="99"/>
      <c r="T691" s="99"/>
      <c r="U691" s="99"/>
      <c r="V691" s="99"/>
      <c r="W691" s="99"/>
      <c r="X691" s="99"/>
      <c r="Y691" s="99"/>
      <c r="Z691" s="160"/>
      <c r="AA691" s="99"/>
      <c r="AB691" s="159"/>
      <c r="AC691" s="158"/>
      <c r="AD691" s="99"/>
      <c r="AE691" s="99"/>
      <c r="AF691" s="99"/>
      <c r="AG691" s="99"/>
      <c r="AH691" s="99"/>
      <c r="AI691" s="157"/>
      <c r="AJ691" s="99"/>
      <c r="AK691" s="99"/>
      <c r="AL691" s="99"/>
      <c r="AM691" s="99"/>
      <c r="AN691" s="2325"/>
      <c r="AO691" s="99"/>
      <c r="AP691" s="99"/>
      <c r="AQ691" s="99"/>
      <c r="AR691" s="99"/>
      <c r="AS691" s="99"/>
      <c r="AT691" s="99"/>
      <c r="AU691" s="99"/>
      <c r="AV691" s="99"/>
      <c r="AW691" s="157"/>
      <c r="AX691" s="99"/>
      <c r="AY691" s="99"/>
      <c r="AZ691" s="99"/>
      <c r="BA691" s="99"/>
    </row>
    <row r="692" spans="1:53" ht="15.75" customHeight="1" x14ac:dyDescent="0.25">
      <c r="A692" s="99"/>
      <c r="B692" s="100"/>
      <c r="C692" s="99"/>
      <c r="D692" s="99"/>
      <c r="E692" s="99"/>
      <c r="F692" s="99"/>
      <c r="G692" s="99"/>
      <c r="H692" s="99"/>
      <c r="I692" s="99"/>
      <c r="J692" s="2325"/>
      <c r="K692" s="2325"/>
      <c r="L692" s="2325"/>
      <c r="M692" s="2325"/>
      <c r="N692" s="99"/>
      <c r="O692" s="99"/>
      <c r="P692" s="99"/>
      <c r="Q692" s="99"/>
      <c r="R692" s="99"/>
      <c r="S692" s="99"/>
      <c r="T692" s="99"/>
      <c r="U692" s="99"/>
      <c r="V692" s="99"/>
      <c r="W692" s="99"/>
      <c r="X692" s="99"/>
      <c r="Y692" s="99"/>
      <c r="Z692" s="160"/>
      <c r="AA692" s="99"/>
      <c r="AB692" s="159"/>
      <c r="AC692" s="158"/>
      <c r="AD692" s="99"/>
      <c r="AE692" s="99"/>
      <c r="AF692" s="99"/>
      <c r="AG692" s="99"/>
      <c r="AH692" s="99"/>
      <c r="AI692" s="157"/>
      <c r="AJ692" s="99"/>
      <c r="AK692" s="99"/>
      <c r="AL692" s="99"/>
      <c r="AM692" s="99"/>
      <c r="AN692" s="2325"/>
      <c r="AO692" s="99"/>
      <c r="AP692" s="99"/>
      <c r="AQ692" s="99"/>
      <c r="AR692" s="99"/>
      <c r="AS692" s="99"/>
      <c r="AT692" s="99"/>
      <c r="AU692" s="99"/>
      <c r="AV692" s="99"/>
      <c r="AW692" s="157"/>
      <c r="AX692" s="99"/>
      <c r="AY692" s="99"/>
      <c r="AZ692" s="99"/>
      <c r="BA692" s="99"/>
    </row>
    <row r="693" spans="1:53" ht="15.75" customHeight="1" x14ac:dyDescent="0.25">
      <c r="A693" s="99"/>
      <c r="B693" s="100"/>
      <c r="C693" s="99"/>
      <c r="D693" s="99"/>
      <c r="E693" s="99"/>
      <c r="F693" s="99"/>
      <c r="G693" s="99"/>
      <c r="H693" s="99"/>
      <c r="I693" s="99"/>
      <c r="J693" s="2325"/>
      <c r="K693" s="2325"/>
      <c r="L693" s="2325"/>
      <c r="M693" s="2325"/>
      <c r="N693" s="99"/>
      <c r="O693" s="99"/>
      <c r="P693" s="99"/>
      <c r="Q693" s="99"/>
      <c r="R693" s="99"/>
      <c r="S693" s="99"/>
      <c r="T693" s="99"/>
      <c r="U693" s="99"/>
      <c r="V693" s="99"/>
      <c r="W693" s="99"/>
      <c r="X693" s="99"/>
      <c r="Y693" s="99"/>
      <c r="Z693" s="160"/>
      <c r="AA693" s="99"/>
      <c r="AB693" s="159"/>
      <c r="AC693" s="158"/>
      <c r="AD693" s="99"/>
      <c r="AE693" s="99"/>
      <c r="AF693" s="99"/>
      <c r="AG693" s="99"/>
      <c r="AH693" s="99"/>
      <c r="AI693" s="157"/>
      <c r="AJ693" s="99"/>
      <c r="AK693" s="99"/>
      <c r="AL693" s="99"/>
      <c r="AM693" s="99"/>
      <c r="AN693" s="2325"/>
      <c r="AO693" s="99"/>
      <c r="AP693" s="99"/>
      <c r="AQ693" s="99"/>
      <c r="AR693" s="99"/>
      <c r="AS693" s="99"/>
      <c r="AT693" s="99"/>
      <c r="AU693" s="99"/>
      <c r="AV693" s="99"/>
      <c r="AW693" s="157"/>
      <c r="AX693" s="99"/>
      <c r="AY693" s="99"/>
      <c r="AZ693" s="99"/>
      <c r="BA693" s="99"/>
    </row>
    <row r="694" spans="1:53" ht="15.75" customHeight="1" x14ac:dyDescent="0.25">
      <c r="A694" s="99"/>
      <c r="B694" s="100"/>
      <c r="C694" s="99"/>
      <c r="D694" s="99"/>
      <c r="E694" s="99"/>
      <c r="F694" s="99"/>
      <c r="G694" s="99"/>
      <c r="H694" s="99"/>
      <c r="I694" s="99"/>
      <c r="J694" s="2325"/>
      <c r="K694" s="2325"/>
      <c r="L694" s="2325"/>
      <c r="M694" s="2325"/>
      <c r="N694" s="99"/>
      <c r="O694" s="99"/>
      <c r="P694" s="99"/>
      <c r="Q694" s="99"/>
      <c r="R694" s="99"/>
      <c r="S694" s="99"/>
      <c r="T694" s="99"/>
      <c r="U694" s="99"/>
      <c r="V694" s="99"/>
      <c r="W694" s="99"/>
      <c r="X694" s="99"/>
      <c r="Y694" s="99"/>
      <c r="Z694" s="160"/>
      <c r="AA694" s="99"/>
      <c r="AB694" s="159"/>
      <c r="AC694" s="158"/>
      <c r="AD694" s="99"/>
      <c r="AE694" s="99"/>
      <c r="AF694" s="99"/>
      <c r="AG694" s="99"/>
      <c r="AH694" s="99"/>
      <c r="AI694" s="157"/>
      <c r="AJ694" s="99"/>
      <c r="AK694" s="99"/>
      <c r="AL694" s="99"/>
      <c r="AM694" s="99"/>
      <c r="AN694" s="2325"/>
      <c r="AO694" s="99"/>
      <c r="AP694" s="99"/>
      <c r="AQ694" s="99"/>
      <c r="AR694" s="99"/>
      <c r="AS694" s="99"/>
      <c r="AT694" s="99"/>
      <c r="AU694" s="99"/>
      <c r="AV694" s="99"/>
      <c r="AW694" s="157"/>
      <c r="AX694" s="99"/>
      <c r="AY694" s="99"/>
      <c r="AZ694" s="99"/>
      <c r="BA694" s="99"/>
    </row>
    <row r="695" spans="1:53" ht="15.75" customHeight="1" x14ac:dyDescent="0.25">
      <c r="A695" s="99"/>
      <c r="B695" s="100"/>
      <c r="C695" s="99"/>
      <c r="D695" s="99"/>
      <c r="E695" s="99"/>
      <c r="F695" s="99"/>
      <c r="G695" s="99"/>
      <c r="H695" s="99"/>
      <c r="I695" s="99"/>
      <c r="J695" s="2325"/>
      <c r="K695" s="2325"/>
      <c r="L695" s="2325"/>
      <c r="M695" s="2325"/>
      <c r="N695" s="99"/>
      <c r="O695" s="99"/>
      <c r="P695" s="99"/>
      <c r="Q695" s="99"/>
      <c r="R695" s="99"/>
      <c r="S695" s="99"/>
      <c r="T695" s="99"/>
      <c r="U695" s="99"/>
      <c r="V695" s="99"/>
      <c r="W695" s="99"/>
      <c r="X695" s="99"/>
      <c r="Y695" s="99"/>
      <c r="Z695" s="160"/>
      <c r="AA695" s="99"/>
      <c r="AB695" s="159"/>
      <c r="AC695" s="158"/>
      <c r="AD695" s="99"/>
      <c r="AE695" s="99"/>
      <c r="AF695" s="99"/>
      <c r="AG695" s="99"/>
      <c r="AH695" s="99"/>
      <c r="AI695" s="157"/>
      <c r="AJ695" s="99"/>
      <c r="AK695" s="99"/>
      <c r="AL695" s="99"/>
      <c r="AM695" s="99"/>
      <c r="AN695" s="2325"/>
      <c r="AO695" s="99"/>
      <c r="AP695" s="99"/>
      <c r="AQ695" s="99"/>
      <c r="AR695" s="99"/>
      <c r="AS695" s="99"/>
      <c r="AT695" s="99"/>
      <c r="AU695" s="99"/>
      <c r="AV695" s="99"/>
      <c r="AW695" s="157"/>
      <c r="AX695" s="99"/>
      <c r="AY695" s="99"/>
      <c r="AZ695" s="99"/>
      <c r="BA695" s="99"/>
    </row>
    <row r="696" spans="1:53" ht="15.75" customHeight="1" x14ac:dyDescent="0.25">
      <c r="A696" s="99"/>
      <c r="B696" s="100"/>
      <c r="C696" s="99"/>
      <c r="D696" s="99"/>
      <c r="E696" s="99"/>
      <c r="F696" s="99"/>
      <c r="G696" s="99"/>
      <c r="H696" s="99"/>
      <c r="I696" s="99"/>
      <c r="J696" s="2325"/>
      <c r="K696" s="2325"/>
      <c r="L696" s="2325"/>
      <c r="M696" s="2325"/>
      <c r="N696" s="99"/>
      <c r="O696" s="99"/>
      <c r="P696" s="99"/>
      <c r="Q696" s="99"/>
      <c r="R696" s="99"/>
      <c r="S696" s="99"/>
      <c r="T696" s="99"/>
      <c r="U696" s="99"/>
      <c r="V696" s="99"/>
      <c r="W696" s="99"/>
      <c r="X696" s="99"/>
      <c r="Y696" s="99"/>
      <c r="Z696" s="160"/>
      <c r="AA696" s="99"/>
      <c r="AB696" s="159"/>
      <c r="AC696" s="158"/>
      <c r="AD696" s="99"/>
      <c r="AE696" s="99"/>
      <c r="AF696" s="99"/>
      <c r="AG696" s="99"/>
      <c r="AH696" s="99"/>
      <c r="AI696" s="157"/>
      <c r="AJ696" s="99"/>
      <c r="AK696" s="99"/>
      <c r="AL696" s="99"/>
      <c r="AM696" s="99"/>
      <c r="AN696" s="2325"/>
      <c r="AO696" s="99"/>
      <c r="AP696" s="99"/>
      <c r="AQ696" s="99"/>
      <c r="AR696" s="99"/>
      <c r="AS696" s="99"/>
      <c r="AT696" s="99"/>
      <c r="AU696" s="99"/>
      <c r="AV696" s="99"/>
      <c r="AW696" s="157"/>
      <c r="AX696" s="99"/>
      <c r="AY696" s="99"/>
      <c r="AZ696" s="99"/>
      <c r="BA696" s="99"/>
    </row>
    <row r="697" spans="1:53" ht="15.75" customHeight="1" x14ac:dyDescent="0.25">
      <c r="A697" s="99"/>
      <c r="B697" s="100"/>
      <c r="C697" s="99"/>
      <c r="D697" s="99"/>
      <c r="E697" s="99"/>
      <c r="F697" s="99"/>
      <c r="G697" s="99"/>
      <c r="H697" s="99"/>
      <c r="I697" s="99"/>
      <c r="J697" s="2325"/>
      <c r="K697" s="2325"/>
      <c r="L697" s="2325"/>
      <c r="M697" s="2325"/>
      <c r="N697" s="99"/>
      <c r="O697" s="99"/>
      <c r="P697" s="99"/>
      <c r="Q697" s="99"/>
      <c r="R697" s="99"/>
      <c r="S697" s="99"/>
      <c r="T697" s="99"/>
      <c r="U697" s="99"/>
      <c r="V697" s="99"/>
      <c r="W697" s="99"/>
      <c r="X697" s="99"/>
      <c r="Y697" s="99"/>
      <c r="Z697" s="160"/>
      <c r="AA697" s="99"/>
      <c r="AB697" s="159"/>
      <c r="AC697" s="158"/>
      <c r="AD697" s="99"/>
      <c r="AE697" s="99"/>
      <c r="AF697" s="99"/>
      <c r="AG697" s="99"/>
      <c r="AH697" s="99"/>
      <c r="AI697" s="157"/>
      <c r="AJ697" s="99"/>
      <c r="AK697" s="99"/>
      <c r="AL697" s="99"/>
      <c r="AM697" s="99"/>
      <c r="AN697" s="2325"/>
      <c r="AO697" s="99"/>
      <c r="AP697" s="99"/>
      <c r="AQ697" s="99"/>
      <c r="AR697" s="99"/>
      <c r="AS697" s="99"/>
      <c r="AT697" s="99"/>
      <c r="AU697" s="99"/>
      <c r="AV697" s="99"/>
      <c r="AW697" s="157"/>
      <c r="AX697" s="99"/>
      <c r="AY697" s="99"/>
      <c r="AZ697" s="99"/>
      <c r="BA697" s="99"/>
    </row>
    <row r="698" spans="1:53" ht="15.75" customHeight="1" x14ac:dyDescent="0.25">
      <c r="A698" s="99"/>
      <c r="B698" s="100"/>
      <c r="C698" s="99"/>
      <c r="D698" s="99"/>
      <c r="E698" s="99"/>
      <c r="F698" s="99"/>
      <c r="G698" s="99"/>
      <c r="H698" s="99"/>
      <c r="I698" s="99"/>
      <c r="J698" s="2325"/>
      <c r="K698" s="2325"/>
      <c r="L698" s="2325"/>
      <c r="M698" s="2325"/>
      <c r="N698" s="99"/>
      <c r="O698" s="99"/>
      <c r="P698" s="99"/>
      <c r="Q698" s="99"/>
      <c r="R698" s="99"/>
      <c r="S698" s="99"/>
      <c r="T698" s="99"/>
      <c r="U698" s="99"/>
      <c r="V698" s="99"/>
      <c r="W698" s="99"/>
      <c r="X698" s="99"/>
      <c r="Y698" s="99"/>
      <c r="Z698" s="160"/>
      <c r="AA698" s="99"/>
      <c r="AB698" s="159"/>
      <c r="AC698" s="158"/>
      <c r="AD698" s="99"/>
      <c r="AE698" s="99"/>
      <c r="AF698" s="99"/>
      <c r="AG698" s="99"/>
      <c r="AH698" s="99"/>
      <c r="AI698" s="157"/>
      <c r="AJ698" s="99"/>
      <c r="AK698" s="99"/>
      <c r="AL698" s="99"/>
      <c r="AM698" s="99"/>
      <c r="AN698" s="2325"/>
      <c r="AO698" s="99"/>
      <c r="AP698" s="99"/>
      <c r="AQ698" s="99"/>
      <c r="AR698" s="99"/>
      <c r="AS698" s="99"/>
      <c r="AT698" s="99"/>
      <c r="AU698" s="99"/>
      <c r="AV698" s="99"/>
      <c r="AW698" s="157"/>
      <c r="AX698" s="99"/>
      <c r="AY698" s="99"/>
      <c r="AZ698" s="99"/>
      <c r="BA698" s="99"/>
    </row>
    <row r="699" spans="1:53" ht="15.75" customHeight="1" x14ac:dyDescent="0.25">
      <c r="A699" s="99"/>
      <c r="B699" s="100"/>
      <c r="C699" s="99"/>
      <c r="D699" s="99"/>
      <c r="E699" s="99"/>
      <c r="F699" s="99"/>
      <c r="G699" s="99"/>
      <c r="H699" s="99"/>
      <c r="I699" s="99"/>
      <c r="J699" s="2325"/>
      <c r="K699" s="2325"/>
      <c r="L699" s="2325"/>
      <c r="M699" s="2325"/>
      <c r="N699" s="99"/>
      <c r="O699" s="99"/>
      <c r="P699" s="99"/>
      <c r="Q699" s="99"/>
      <c r="R699" s="99"/>
      <c r="S699" s="99"/>
      <c r="T699" s="99"/>
      <c r="U699" s="99"/>
      <c r="V699" s="99"/>
      <c r="W699" s="99"/>
      <c r="X699" s="99"/>
      <c r="Y699" s="99"/>
      <c r="Z699" s="160"/>
      <c r="AA699" s="99"/>
      <c r="AB699" s="159"/>
      <c r="AC699" s="158"/>
      <c r="AD699" s="99"/>
      <c r="AE699" s="99"/>
      <c r="AF699" s="99"/>
      <c r="AG699" s="99"/>
      <c r="AH699" s="99"/>
      <c r="AI699" s="157"/>
      <c r="AJ699" s="99"/>
      <c r="AK699" s="99"/>
      <c r="AL699" s="99"/>
      <c r="AM699" s="99"/>
      <c r="AN699" s="2325"/>
      <c r="AO699" s="99"/>
      <c r="AP699" s="99"/>
      <c r="AQ699" s="99"/>
      <c r="AR699" s="99"/>
      <c r="AS699" s="99"/>
      <c r="AT699" s="99"/>
      <c r="AU699" s="99"/>
      <c r="AV699" s="99"/>
      <c r="AW699" s="157"/>
      <c r="AX699" s="99"/>
      <c r="AY699" s="99"/>
      <c r="AZ699" s="99"/>
      <c r="BA699" s="99"/>
    </row>
    <row r="700" spans="1:53" ht="15.75" customHeight="1" x14ac:dyDescent="0.25">
      <c r="A700" s="99"/>
      <c r="B700" s="100"/>
      <c r="C700" s="99"/>
      <c r="D700" s="99"/>
      <c r="E700" s="99"/>
      <c r="F700" s="99"/>
      <c r="G700" s="99"/>
      <c r="H700" s="99"/>
      <c r="I700" s="99"/>
      <c r="J700" s="2325"/>
      <c r="K700" s="2325"/>
      <c r="L700" s="2325"/>
      <c r="M700" s="2325"/>
      <c r="N700" s="99"/>
      <c r="O700" s="99"/>
      <c r="P700" s="99"/>
      <c r="Q700" s="99"/>
      <c r="R700" s="99"/>
      <c r="S700" s="99"/>
      <c r="T700" s="99"/>
      <c r="U700" s="99"/>
      <c r="V700" s="99"/>
      <c r="W700" s="99"/>
      <c r="X700" s="99"/>
      <c r="Y700" s="99"/>
      <c r="Z700" s="160"/>
      <c r="AA700" s="99"/>
      <c r="AB700" s="159"/>
      <c r="AC700" s="158"/>
      <c r="AD700" s="99"/>
      <c r="AE700" s="99"/>
      <c r="AF700" s="99"/>
      <c r="AG700" s="99"/>
      <c r="AH700" s="99"/>
      <c r="AI700" s="157"/>
      <c r="AJ700" s="99"/>
      <c r="AK700" s="99"/>
      <c r="AL700" s="99"/>
      <c r="AM700" s="99"/>
      <c r="AN700" s="2325"/>
      <c r="AO700" s="99"/>
      <c r="AP700" s="99"/>
      <c r="AQ700" s="99"/>
      <c r="AR700" s="99"/>
      <c r="AS700" s="99"/>
      <c r="AT700" s="99"/>
      <c r="AU700" s="99"/>
      <c r="AV700" s="99"/>
      <c r="AW700" s="157"/>
      <c r="AX700" s="99"/>
      <c r="AY700" s="99"/>
      <c r="AZ700" s="99"/>
      <c r="BA700" s="99"/>
    </row>
    <row r="701" spans="1:53" ht="15.75" customHeight="1" x14ac:dyDescent="0.25">
      <c r="A701" s="99"/>
      <c r="B701" s="100"/>
      <c r="C701" s="99"/>
      <c r="D701" s="99"/>
      <c r="E701" s="99"/>
      <c r="F701" s="99"/>
      <c r="G701" s="99"/>
      <c r="H701" s="99"/>
      <c r="I701" s="99"/>
      <c r="J701" s="2325"/>
      <c r="K701" s="2325"/>
      <c r="L701" s="2325"/>
      <c r="M701" s="2325"/>
      <c r="N701" s="99"/>
      <c r="O701" s="99"/>
      <c r="P701" s="99"/>
      <c r="Q701" s="99"/>
      <c r="R701" s="99"/>
      <c r="S701" s="99"/>
      <c r="T701" s="99"/>
      <c r="U701" s="99"/>
      <c r="V701" s="99"/>
      <c r="W701" s="99"/>
      <c r="X701" s="99"/>
      <c r="Y701" s="99"/>
      <c r="Z701" s="160"/>
      <c r="AA701" s="99"/>
      <c r="AB701" s="159"/>
      <c r="AC701" s="158"/>
      <c r="AD701" s="99"/>
      <c r="AE701" s="99"/>
      <c r="AF701" s="99"/>
      <c r="AG701" s="99"/>
      <c r="AH701" s="99"/>
      <c r="AI701" s="157"/>
      <c r="AJ701" s="99"/>
      <c r="AK701" s="99"/>
      <c r="AL701" s="99"/>
      <c r="AM701" s="99"/>
      <c r="AN701" s="2325"/>
      <c r="AO701" s="99"/>
      <c r="AP701" s="99"/>
      <c r="AQ701" s="99"/>
      <c r="AR701" s="99"/>
      <c r="AS701" s="99"/>
      <c r="AT701" s="99"/>
      <c r="AU701" s="99"/>
      <c r="AV701" s="99"/>
      <c r="AW701" s="157"/>
      <c r="AX701" s="99"/>
      <c r="AY701" s="99"/>
      <c r="AZ701" s="99"/>
      <c r="BA701" s="99"/>
    </row>
    <row r="702" spans="1:53" ht="15.75" customHeight="1" x14ac:dyDescent="0.25">
      <c r="A702" s="99"/>
      <c r="B702" s="100"/>
      <c r="C702" s="99"/>
      <c r="D702" s="99"/>
      <c r="E702" s="99"/>
      <c r="F702" s="99"/>
      <c r="G702" s="99"/>
      <c r="H702" s="99"/>
      <c r="I702" s="99"/>
      <c r="J702" s="2325"/>
      <c r="K702" s="2325"/>
      <c r="L702" s="2325"/>
      <c r="M702" s="2325"/>
      <c r="N702" s="99"/>
      <c r="O702" s="99"/>
      <c r="P702" s="99"/>
      <c r="Q702" s="99"/>
      <c r="R702" s="99"/>
      <c r="S702" s="99"/>
      <c r="T702" s="99"/>
      <c r="U702" s="99"/>
      <c r="V702" s="99"/>
      <c r="W702" s="99"/>
      <c r="X702" s="99"/>
      <c r="Y702" s="99"/>
      <c r="Z702" s="160"/>
      <c r="AA702" s="99"/>
      <c r="AB702" s="159"/>
      <c r="AC702" s="158"/>
      <c r="AD702" s="99"/>
      <c r="AE702" s="99"/>
      <c r="AF702" s="99"/>
      <c r="AG702" s="99"/>
      <c r="AH702" s="99"/>
      <c r="AI702" s="157"/>
      <c r="AJ702" s="99"/>
      <c r="AK702" s="99"/>
      <c r="AL702" s="99"/>
      <c r="AM702" s="99"/>
      <c r="AN702" s="2325"/>
      <c r="AO702" s="99"/>
      <c r="AP702" s="99"/>
      <c r="AQ702" s="99"/>
      <c r="AR702" s="99"/>
      <c r="AS702" s="99"/>
      <c r="AT702" s="99"/>
      <c r="AU702" s="99"/>
      <c r="AV702" s="99"/>
      <c r="AW702" s="157"/>
      <c r="AX702" s="99"/>
      <c r="AY702" s="99"/>
      <c r="AZ702" s="99"/>
      <c r="BA702" s="99"/>
    </row>
    <row r="703" spans="1:53" ht="15.75" customHeight="1" x14ac:dyDescent="0.25">
      <c r="A703" s="99"/>
      <c r="B703" s="100"/>
      <c r="C703" s="99"/>
      <c r="D703" s="99"/>
      <c r="E703" s="99"/>
      <c r="F703" s="99"/>
      <c r="G703" s="99"/>
      <c r="H703" s="99"/>
      <c r="I703" s="99"/>
      <c r="J703" s="2325"/>
      <c r="K703" s="2325"/>
      <c r="L703" s="2325"/>
      <c r="M703" s="2325"/>
      <c r="N703" s="99"/>
      <c r="O703" s="99"/>
      <c r="P703" s="99"/>
      <c r="Q703" s="99"/>
      <c r="R703" s="99"/>
      <c r="S703" s="99"/>
      <c r="T703" s="99"/>
      <c r="U703" s="99"/>
      <c r="V703" s="99"/>
      <c r="W703" s="99"/>
      <c r="X703" s="99"/>
      <c r="Y703" s="99"/>
      <c r="Z703" s="160"/>
      <c r="AA703" s="99"/>
      <c r="AB703" s="159"/>
      <c r="AC703" s="158"/>
      <c r="AD703" s="99"/>
      <c r="AE703" s="99"/>
      <c r="AF703" s="99"/>
      <c r="AG703" s="99"/>
      <c r="AH703" s="99"/>
      <c r="AI703" s="157"/>
      <c r="AJ703" s="99"/>
      <c r="AK703" s="99"/>
      <c r="AL703" s="99"/>
      <c r="AM703" s="99"/>
      <c r="AN703" s="2325"/>
      <c r="AO703" s="99"/>
      <c r="AP703" s="99"/>
      <c r="AQ703" s="99"/>
      <c r="AR703" s="99"/>
      <c r="AS703" s="99"/>
      <c r="AT703" s="99"/>
      <c r="AU703" s="99"/>
      <c r="AV703" s="99"/>
      <c r="AW703" s="157"/>
      <c r="AX703" s="99"/>
      <c r="AY703" s="99"/>
      <c r="AZ703" s="99"/>
      <c r="BA703" s="99"/>
    </row>
    <row r="704" spans="1:53" ht="15.75" customHeight="1" x14ac:dyDescent="0.25">
      <c r="A704" s="99"/>
      <c r="B704" s="100"/>
      <c r="C704" s="99"/>
      <c r="D704" s="99"/>
      <c r="E704" s="99"/>
      <c r="F704" s="99"/>
      <c r="G704" s="99"/>
      <c r="H704" s="99"/>
      <c r="I704" s="99"/>
      <c r="J704" s="2325"/>
      <c r="K704" s="2325"/>
      <c r="L704" s="2325"/>
      <c r="M704" s="2325"/>
      <c r="N704" s="99"/>
      <c r="O704" s="99"/>
      <c r="P704" s="99"/>
      <c r="Q704" s="99"/>
      <c r="R704" s="99"/>
      <c r="S704" s="99"/>
      <c r="T704" s="99"/>
      <c r="U704" s="99"/>
      <c r="V704" s="99"/>
      <c r="W704" s="99"/>
      <c r="X704" s="99"/>
      <c r="Y704" s="99"/>
      <c r="Z704" s="160"/>
      <c r="AA704" s="99"/>
      <c r="AB704" s="159"/>
      <c r="AC704" s="158"/>
      <c r="AD704" s="99"/>
      <c r="AE704" s="99"/>
      <c r="AF704" s="99"/>
      <c r="AG704" s="99"/>
      <c r="AH704" s="99"/>
      <c r="AI704" s="157"/>
      <c r="AJ704" s="99"/>
      <c r="AK704" s="99"/>
      <c r="AL704" s="99"/>
      <c r="AM704" s="99"/>
      <c r="AN704" s="2325"/>
      <c r="AO704" s="99"/>
      <c r="AP704" s="99"/>
      <c r="AQ704" s="99"/>
      <c r="AR704" s="99"/>
      <c r="AS704" s="99"/>
      <c r="AT704" s="99"/>
      <c r="AU704" s="99"/>
      <c r="AV704" s="99"/>
      <c r="AW704" s="157"/>
      <c r="AX704" s="99"/>
      <c r="AY704" s="99"/>
      <c r="AZ704" s="99"/>
      <c r="BA704" s="99"/>
    </row>
    <row r="705" spans="1:53" ht="15.75" customHeight="1" x14ac:dyDescent="0.25">
      <c r="A705" s="99"/>
      <c r="B705" s="100"/>
      <c r="C705" s="99"/>
      <c r="D705" s="99"/>
      <c r="E705" s="99"/>
      <c r="F705" s="99"/>
      <c r="G705" s="99"/>
      <c r="H705" s="99"/>
      <c r="I705" s="99"/>
      <c r="J705" s="2325"/>
      <c r="K705" s="2325"/>
      <c r="L705" s="2325"/>
      <c r="M705" s="2325"/>
      <c r="N705" s="99"/>
      <c r="O705" s="99"/>
      <c r="P705" s="99"/>
      <c r="Q705" s="99"/>
      <c r="R705" s="99"/>
      <c r="S705" s="99"/>
      <c r="T705" s="99"/>
      <c r="U705" s="99"/>
      <c r="V705" s="99"/>
      <c r="W705" s="99"/>
      <c r="X705" s="99"/>
      <c r="Y705" s="99"/>
      <c r="Z705" s="160"/>
      <c r="AA705" s="99"/>
      <c r="AB705" s="159"/>
      <c r="AC705" s="158"/>
      <c r="AD705" s="99"/>
      <c r="AE705" s="99"/>
      <c r="AF705" s="99"/>
      <c r="AG705" s="99"/>
      <c r="AH705" s="99"/>
      <c r="AI705" s="157"/>
      <c r="AJ705" s="99"/>
      <c r="AK705" s="99"/>
      <c r="AL705" s="99"/>
      <c r="AM705" s="99"/>
      <c r="AN705" s="2325"/>
      <c r="AO705" s="99"/>
      <c r="AP705" s="99"/>
      <c r="AQ705" s="99"/>
      <c r="AR705" s="99"/>
      <c r="AS705" s="99"/>
      <c r="AT705" s="99"/>
      <c r="AU705" s="99"/>
      <c r="AV705" s="99"/>
      <c r="AW705" s="157"/>
      <c r="AX705" s="99"/>
      <c r="AY705" s="99"/>
      <c r="AZ705" s="99"/>
      <c r="BA705" s="99"/>
    </row>
    <row r="706" spans="1:53" ht="15.75" customHeight="1" x14ac:dyDescent="0.25">
      <c r="A706" s="99"/>
      <c r="B706" s="100"/>
      <c r="C706" s="99"/>
      <c r="D706" s="99"/>
      <c r="E706" s="99"/>
      <c r="F706" s="99"/>
      <c r="G706" s="99"/>
      <c r="H706" s="99"/>
      <c r="I706" s="99"/>
      <c r="J706" s="2325"/>
      <c r="K706" s="2325"/>
      <c r="L706" s="2325"/>
      <c r="M706" s="2325"/>
      <c r="N706" s="99"/>
      <c r="O706" s="99"/>
      <c r="P706" s="99"/>
      <c r="Q706" s="99"/>
      <c r="R706" s="99"/>
      <c r="S706" s="99"/>
      <c r="T706" s="99"/>
      <c r="U706" s="99"/>
      <c r="V706" s="99"/>
      <c r="W706" s="99"/>
      <c r="X706" s="99"/>
      <c r="Y706" s="99"/>
      <c r="Z706" s="160"/>
      <c r="AA706" s="99"/>
      <c r="AB706" s="159"/>
      <c r="AC706" s="158"/>
      <c r="AD706" s="99"/>
      <c r="AE706" s="99"/>
      <c r="AF706" s="99"/>
      <c r="AG706" s="99"/>
      <c r="AH706" s="99"/>
      <c r="AI706" s="157"/>
      <c r="AJ706" s="99"/>
      <c r="AK706" s="99"/>
      <c r="AL706" s="99"/>
      <c r="AM706" s="99"/>
      <c r="AN706" s="2325"/>
      <c r="AO706" s="99"/>
      <c r="AP706" s="99"/>
      <c r="AQ706" s="99"/>
      <c r="AR706" s="99"/>
      <c r="AS706" s="99"/>
      <c r="AT706" s="99"/>
      <c r="AU706" s="99"/>
      <c r="AV706" s="99"/>
      <c r="AW706" s="157"/>
      <c r="AX706" s="99"/>
      <c r="AY706" s="99"/>
      <c r="AZ706" s="99"/>
      <c r="BA706" s="99"/>
    </row>
    <row r="707" spans="1:53" ht="15.75" customHeight="1" x14ac:dyDescent="0.25">
      <c r="A707" s="99"/>
      <c r="B707" s="100"/>
      <c r="C707" s="99"/>
      <c r="D707" s="99"/>
      <c r="E707" s="99"/>
      <c r="F707" s="99"/>
      <c r="G707" s="99"/>
      <c r="H707" s="99"/>
      <c r="I707" s="99"/>
      <c r="J707" s="2325"/>
      <c r="K707" s="2325"/>
      <c r="L707" s="2325"/>
      <c r="M707" s="2325"/>
      <c r="N707" s="99"/>
      <c r="O707" s="99"/>
      <c r="P707" s="99"/>
      <c r="Q707" s="99"/>
      <c r="R707" s="99"/>
      <c r="S707" s="99"/>
      <c r="T707" s="99"/>
      <c r="U707" s="99"/>
      <c r="V707" s="99"/>
      <c r="W707" s="99"/>
      <c r="X707" s="99"/>
      <c r="Y707" s="99"/>
      <c r="Z707" s="160"/>
      <c r="AA707" s="99"/>
      <c r="AB707" s="159"/>
      <c r="AC707" s="158"/>
      <c r="AD707" s="99"/>
      <c r="AE707" s="99"/>
      <c r="AF707" s="99"/>
      <c r="AG707" s="99"/>
      <c r="AH707" s="99"/>
      <c r="AI707" s="157"/>
      <c r="AJ707" s="99"/>
      <c r="AK707" s="99"/>
      <c r="AL707" s="99"/>
      <c r="AM707" s="99"/>
      <c r="AN707" s="2325"/>
      <c r="AO707" s="99"/>
      <c r="AP707" s="99"/>
      <c r="AQ707" s="99"/>
      <c r="AR707" s="99"/>
      <c r="AS707" s="99"/>
      <c r="AT707" s="99"/>
      <c r="AU707" s="99"/>
      <c r="AV707" s="99"/>
      <c r="AW707" s="157"/>
      <c r="AX707" s="99"/>
      <c r="AY707" s="99"/>
      <c r="AZ707" s="99"/>
      <c r="BA707" s="99"/>
    </row>
    <row r="708" spans="1:53" ht="15.75" customHeight="1" x14ac:dyDescent="0.25">
      <c r="A708" s="99"/>
      <c r="B708" s="100"/>
      <c r="C708" s="99"/>
      <c r="D708" s="99"/>
      <c r="E708" s="99"/>
      <c r="F708" s="99"/>
      <c r="G708" s="99"/>
      <c r="H708" s="99"/>
      <c r="I708" s="99"/>
      <c r="J708" s="2325"/>
      <c r="K708" s="2325"/>
      <c r="L708" s="2325"/>
      <c r="M708" s="2325"/>
      <c r="N708" s="99"/>
      <c r="O708" s="99"/>
      <c r="P708" s="99"/>
      <c r="Q708" s="99"/>
      <c r="R708" s="99"/>
      <c r="S708" s="99"/>
      <c r="T708" s="99"/>
      <c r="U708" s="99"/>
      <c r="V708" s="99"/>
      <c r="W708" s="99"/>
      <c r="X708" s="99"/>
      <c r="Y708" s="99"/>
      <c r="Z708" s="160"/>
      <c r="AA708" s="99"/>
      <c r="AB708" s="159"/>
      <c r="AC708" s="158"/>
      <c r="AD708" s="99"/>
      <c r="AE708" s="99"/>
      <c r="AF708" s="99"/>
      <c r="AG708" s="99"/>
      <c r="AH708" s="99"/>
      <c r="AI708" s="157"/>
      <c r="AJ708" s="99"/>
      <c r="AK708" s="99"/>
      <c r="AL708" s="99"/>
      <c r="AM708" s="99"/>
      <c r="AN708" s="2325"/>
      <c r="AO708" s="99"/>
      <c r="AP708" s="99"/>
      <c r="AQ708" s="99"/>
      <c r="AR708" s="99"/>
      <c r="AS708" s="99"/>
      <c r="AT708" s="99"/>
      <c r="AU708" s="99"/>
      <c r="AV708" s="99"/>
      <c r="AW708" s="157"/>
      <c r="AX708" s="99"/>
      <c r="AY708" s="99"/>
      <c r="AZ708" s="99"/>
      <c r="BA708" s="99"/>
    </row>
    <row r="709" spans="1:53" ht="15.75" customHeight="1" x14ac:dyDescent="0.25">
      <c r="A709" s="99"/>
      <c r="B709" s="100"/>
      <c r="C709" s="99"/>
      <c r="D709" s="99"/>
      <c r="E709" s="99"/>
      <c r="F709" s="99"/>
      <c r="G709" s="99"/>
      <c r="H709" s="99"/>
      <c r="I709" s="99"/>
      <c r="J709" s="2325"/>
      <c r="K709" s="2325"/>
      <c r="L709" s="2325"/>
      <c r="M709" s="2325"/>
      <c r="N709" s="99"/>
      <c r="O709" s="99"/>
      <c r="P709" s="99"/>
      <c r="Q709" s="99"/>
      <c r="R709" s="99"/>
      <c r="S709" s="99"/>
      <c r="T709" s="99"/>
      <c r="U709" s="99"/>
      <c r="V709" s="99"/>
      <c r="W709" s="99"/>
      <c r="X709" s="99"/>
      <c r="Y709" s="99"/>
      <c r="Z709" s="160"/>
      <c r="AA709" s="99"/>
      <c r="AB709" s="159"/>
      <c r="AC709" s="158"/>
      <c r="AD709" s="99"/>
      <c r="AE709" s="99"/>
      <c r="AF709" s="99"/>
      <c r="AG709" s="99"/>
      <c r="AH709" s="99"/>
      <c r="AI709" s="157"/>
      <c r="AJ709" s="99"/>
      <c r="AK709" s="99"/>
      <c r="AL709" s="99"/>
      <c r="AM709" s="99"/>
      <c r="AN709" s="2325"/>
      <c r="AO709" s="99"/>
      <c r="AP709" s="99"/>
      <c r="AQ709" s="99"/>
      <c r="AR709" s="99"/>
      <c r="AS709" s="99"/>
      <c r="AT709" s="99"/>
      <c r="AU709" s="99"/>
      <c r="AV709" s="99"/>
      <c r="AW709" s="157"/>
      <c r="AX709" s="99"/>
      <c r="AY709" s="99"/>
      <c r="AZ709" s="99"/>
      <c r="BA709" s="99"/>
    </row>
    <row r="710" spans="1:53" ht="15.75" customHeight="1" x14ac:dyDescent="0.25">
      <c r="A710" s="99"/>
      <c r="B710" s="100"/>
      <c r="C710" s="99"/>
      <c r="D710" s="99"/>
      <c r="E710" s="99"/>
      <c r="F710" s="99"/>
      <c r="G710" s="99"/>
      <c r="H710" s="99"/>
      <c r="I710" s="99"/>
      <c r="J710" s="2325"/>
      <c r="K710" s="2325"/>
      <c r="L710" s="2325"/>
      <c r="M710" s="2325"/>
      <c r="N710" s="99"/>
      <c r="O710" s="99"/>
      <c r="P710" s="99"/>
      <c r="Q710" s="99"/>
      <c r="R710" s="99"/>
      <c r="S710" s="99"/>
      <c r="T710" s="99"/>
      <c r="U710" s="99"/>
      <c r="V710" s="99"/>
      <c r="W710" s="99"/>
      <c r="X710" s="99"/>
      <c r="Y710" s="99"/>
      <c r="Z710" s="160"/>
      <c r="AA710" s="99"/>
      <c r="AB710" s="159"/>
      <c r="AC710" s="158"/>
      <c r="AD710" s="99"/>
      <c r="AE710" s="99"/>
      <c r="AF710" s="99"/>
      <c r="AG710" s="99"/>
      <c r="AH710" s="99"/>
      <c r="AI710" s="157"/>
      <c r="AJ710" s="99"/>
      <c r="AK710" s="99"/>
      <c r="AL710" s="99"/>
      <c r="AM710" s="99"/>
      <c r="AN710" s="2325"/>
      <c r="AO710" s="99"/>
      <c r="AP710" s="99"/>
      <c r="AQ710" s="99"/>
      <c r="AR710" s="99"/>
      <c r="AS710" s="99"/>
      <c r="AT710" s="99"/>
      <c r="AU710" s="99"/>
      <c r="AV710" s="99"/>
      <c r="AW710" s="157"/>
      <c r="AX710" s="99"/>
      <c r="AY710" s="99"/>
      <c r="AZ710" s="99"/>
      <c r="BA710" s="99"/>
    </row>
    <row r="711" spans="1:53" ht="15.75" customHeight="1" x14ac:dyDescent="0.25">
      <c r="A711" s="99"/>
      <c r="B711" s="100"/>
      <c r="C711" s="99"/>
      <c r="D711" s="99"/>
      <c r="E711" s="99"/>
      <c r="F711" s="99"/>
      <c r="G711" s="99"/>
      <c r="H711" s="99"/>
      <c r="I711" s="99"/>
      <c r="J711" s="2325"/>
      <c r="K711" s="2325"/>
      <c r="L711" s="2325"/>
      <c r="M711" s="2325"/>
      <c r="N711" s="99"/>
      <c r="O711" s="99"/>
      <c r="P711" s="99"/>
      <c r="Q711" s="99"/>
      <c r="R711" s="99"/>
      <c r="S711" s="99"/>
      <c r="T711" s="99"/>
      <c r="U711" s="99"/>
      <c r="V711" s="99"/>
      <c r="W711" s="99"/>
      <c r="X711" s="99"/>
      <c r="Y711" s="99"/>
      <c r="Z711" s="160"/>
      <c r="AA711" s="99"/>
      <c r="AB711" s="159"/>
      <c r="AC711" s="158"/>
      <c r="AD711" s="99"/>
      <c r="AE711" s="99"/>
      <c r="AF711" s="99"/>
      <c r="AG711" s="99"/>
      <c r="AH711" s="99"/>
      <c r="AI711" s="157"/>
      <c r="AJ711" s="99"/>
      <c r="AK711" s="99"/>
      <c r="AL711" s="99"/>
      <c r="AM711" s="99"/>
      <c r="AN711" s="2325"/>
      <c r="AO711" s="99"/>
      <c r="AP711" s="99"/>
      <c r="AQ711" s="99"/>
      <c r="AR711" s="99"/>
      <c r="AS711" s="99"/>
      <c r="AT711" s="99"/>
      <c r="AU711" s="99"/>
      <c r="AV711" s="99"/>
      <c r="AW711" s="157"/>
      <c r="AX711" s="99"/>
      <c r="AY711" s="99"/>
      <c r="AZ711" s="99"/>
      <c r="BA711" s="99"/>
    </row>
    <row r="712" spans="1:53" ht="15.75" customHeight="1" x14ac:dyDescent="0.25">
      <c r="A712" s="99"/>
      <c r="B712" s="100"/>
      <c r="C712" s="99"/>
      <c r="D712" s="99"/>
      <c r="E712" s="99"/>
      <c r="F712" s="99"/>
      <c r="G712" s="99"/>
      <c r="H712" s="99"/>
      <c r="I712" s="99"/>
      <c r="J712" s="2325"/>
      <c r="K712" s="2325"/>
      <c r="L712" s="2325"/>
      <c r="M712" s="2325"/>
      <c r="N712" s="99"/>
      <c r="O712" s="99"/>
      <c r="P712" s="99"/>
      <c r="Q712" s="99"/>
      <c r="R712" s="99"/>
      <c r="S712" s="99"/>
      <c r="T712" s="99"/>
      <c r="U712" s="99"/>
      <c r="V712" s="99"/>
      <c r="W712" s="99"/>
      <c r="X712" s="99"/>
      <c r="Y712" s="99"/>
      <c r="Z712" s="160"/>
      <c r="AA712" s="99"/>
      <c r="AB712" s="159"/>
      <c r="AC712" s="158"/>
      <c r="AD712" s="99"/>
      <c r="AE712" s="99"/>
      <c r="AF712" s="99"/>
      <c r="AG712" s="99"/>
      <c r="AH712" s="99"/>
      <c r="AI712" s="157"/>
      <c r="AJ712" s="99"/>
      <c r="AK712" s="99"/>
      <c r="AL712" s="99"/>
      <c r="AM712" s="99"/>
      <c r="AN712" s="2325"/>
      <c r="AO712" s="99"/>
      <c r="AP712" s="99"/>
      <c r="AQ712" s="99"/>
      <c r="AR712" s="99"/>
      <c r="AS712" s="99"/>
      <c r="AT712" s="99"/>
      <c r="AU712" s="99"/>
      <c r="AV712" s="99"/>
      <c r="AW712" s="157"/>
      <c r="AX712" s="99"/>
      <c r="AY712" s="99"/>
      <c r="AZ712" s="99"/>
      <c r="BA712" s="99"/>
    </row>
    <row r="713" spans="1:53" ht="15.75" customHeight="1" x14ac:dyDescent="0.25">
      <c r="A713" s="99"/>
      <c r="B713" s="100"/>
      <c r="C713" s="99"/>
      <c r="D713" s="99"/>
      <c r="E713" s="99"/>
      <c r="F713" s="99"/>
      <c r="G713" s="99"/>
      <c r="H713" s="99"/>
      <c r="I713" s="99"/>
      <c r="J713" s="2325"/>
      <c r="K713" s="2325"/>
      <c r="L713" s="2325"/>
      <c r="M713" s="2325"/>
      <c r="N713" s="99"/>
      <c r="O713" s="99"/>
      <c r="P713" s="99"/>
      <c r="Q713" s="99"/>
      <c r="R713" s="99"/>
      <c r="S713" s="99"/>
      <c r="T713" s="99"/>
      <c r="U713" s="99"/>
      <c r="V713" s="99"/>
      <c r="W713" s="99"/>
      <c r="X713" s="99"/>
      <c r="Y713" s="99"/>
      <c r="Z713" s="160"/>
      <c r="AA713" s="99"/>
      <c r="AB713" s="159"/>
      <c r="AC713" s="158"/>
      <c r="AD713" s="99"/>
      <c r="AE713" s="99"/>
      <c r="AF713" s="99"/>
      <c r="AG713" s="99"/>
      <c r="AH713" s="99"/>
      <c r="AI713" s="157"/>
      <c r="AJ713" s="99"/>
      <c r="AK713" s="99"/>
      <c r="AL713" s="99"/>
      <c r="AM713" s="99"/>
      <c r="AN713" s="2325"/>
      <c r="AO713" s="99"/>
      <c r="AP713" s="99"/>
      <c r="AQ713" s="99"/>
      <c r="AR713" s="99"/>
      <c r="AS713" s="99"/>
      <c r="AT713" s="99"/>
      <c r="AU713" s="99"/>
      <c r="AV713" s="99"/>
      <c r="AW713" s="157"/>
      <c r="AX713" s="99"/>
      <c r="AY713" s="99"/>
      <c r="AZ713" s="99"/>
      <c r="BA713" s="99"/>
    </row>
    <row r="714" spans="1:53" ht="15.75" customHeight="1" x14ac:dyDescent="0.25">
      <c r="A714" s="99"/>
      <c r="B714" s="100"/>
      <c r="C714" s="99"/>
      <c r="D714" s="99"/>
      <c r="E714" s="99"/>
      <c r="F714" s="99"/>
      <c r="G714" s="99"/>
      <c r="H714" s="99"/>
      <c r="I714" s="99"/>
      <c r="J714" s="2325"/>
      <c r="K714" s="2325"/>
      <c r="L714" s="2325"/>
      <c r="M714" s="2325"/>
      <c r="N714" s="99"/>
      <c r="O714" s="99"/>
      <c r="P714" s="99"/>
      <c r="Q714" s="99"/>
      <c r="R714" s="99"/>
      <c r="S714" s="99"/>
      <c r="T714" s="99"/>
      <c r="U714" s="99"/>
      <c r="V714" s="99"/>
      <c r="W714" s="99"/>
      <c r="X714" s="99"/>
      <c r="Y714" s="99"/>
      <c r="Z714" s="160"/>
      <c r="AA714" s="99"/>
      <c r="AB714" s="159"/>
      <c r="AC714" s="158"/>
      <c r="AD714" s="99"/>
      <c r="AE714" s="99"/>
      <c r="AF714" s="99"/>
      <c r="AG714" s="99"/>
      <c r="AH714" s="99"/>
      <c r="AI714" s="157"/>
      <c r="AJ714" s="99"/>
      <c r="AK714" s="99"/>
      <c r="AL714" s="99"/>
      <c r="AM714" s="99"/>
      <c r="AN714" s="2325"/>
      <c r="AO714" s="99"/>
      <c r="AP714" s="99"/>
      <c r="AQ714" s="99"/>
      <c r="AR714" s="99"/>
      <c r="AS714" s="99"/>
      <c r="AT714" s="99"/>
      <c r="AU714" s="99"/>
      <c r="AV714" s="99"/>
      <c r="AW714" s="157"/>
      <c r="AX714" s="99"/>
      <c r="AY714" s="99"/>
      <c r="AZ714" s="99"/>
      <c r="BA714" s="99"/>
    </row>
    <row r="715" spans="1:53" ht="15.75" customHeight="1" x14ac:dyDescent="0.25">
      <c r="A715" s="99"/>
      <c r="B715" s="100"/>
      <c r="C715" s="99"/>
      <c r="D715" s="99"/>
      <c r="E715" s="99"/>
      <c r="F715" s="99"/>
      <c r="G715" s="99"/>
      <c r="H715" s="99"/>
      <c r="I715" s="99"/>
      <c r="J715" s="2325"/>
      <c r="K715" s="2325"/>
      <c r="L715" s="2325"/>
      <c r="M715" s="2325"/>
      <c r="N715" s="99"/>
      <c r="O715" s="99"/>
      <c r="P715" s="99"/>
      <c r="Q715" s="99"/>
      <c r="R715" s="99"/>
      <c r="S715" s="99"/>
      <c r="T715" s="99"/>
      <c r="U715" s="99"/>
      <c r="V715" s="99"/>
      <c r="W715" s="99"/>
      <c r="X715" s="99"/>
      <c r="Y715" s="99"/>
      <c r="Z715" s="160"/>
      <c r="AA715" s="99"/>
      <c r="AB715" s="159"/>
      <c r="AC715" s="158"/>
      <c r="AD715" s="99"/>
      <c r="AE715" s="99"/>
      <c r="AF715" s="99"/>
      <c r="AG715" s="99"/>
      <c r="AH715" s="99"/>
      <c r="AI715" s="157"/>
      <c r="AJ715" s="99"/>
      <c r="AK715" s="99"/>
      <c r="AL715" s="99"/>
      <c r="AM715" s="99"/>
      <c r="AN715" s="2325"/>
      <c r="AO715" s="99"/>
      <c r="AP715" s="99"/>
      <c r="AQ715" s="99"/>
      <c r="AR715" s="99"/>
      <c r="AS715" s="99"/>
      <c r="AT715" s="99"/>
      <c r="AU715" s="99"/>
      <c r="AV715" s="99"/>
      <c r="AW715" s="157"/>
      <c r="AX715" s="99"/>
      <c r="AY715" s="99"/>
      <c r="AZ715" s="99"/>
      <c r="BA715" s="99"/>
    </row>
    <row r="716" spans="1:53" ht="15.75" customHeight="1" x14ac:dyDescent="0.25">
      <c r="A716" s="99"/>
      <c r="B716" s="100"/>
      <c r="C716" s="99"/>
      <c r="D716" s="99"/>
      <c r="E716" s="99"/>
      <c r="F716" s="99"/>
      <c r="G716" s="99"/>
      <c r="H716" s="99"/>
      <c r="I716" s="99"/>
      <c r="J716" s="2325"/>
      <c r="K716" s="2325"/>
      <c r="L716" s="2325"/>
      <c r="M716" s="2325"/>
      <c r="N716" s="99"/>
      <c r="O716" s="99"/>
      <c r="P716" s="99"/>
      <c r="Q716" s="99"/>
      <c r="R716" s="99"/>
      <c r="S716" s="99"/>
      <c r="T716" s="99"/>
      <c r="U716" s="99"/>
      <c r="V716" s="99"/>
      <c r="W716" s="99"/>
      <c r="X716" s="99"/>
      <c r="Y716" s="99"/>
      <c r="Z716" s="160"/>
      <c r="AA716" s="99"/>
      <c r="AB716" s="159"/>
      <c r="AC716" s="158"/>
      <c r="AD716" s="99"/>
      <c r="AE716" s="99"/>
      <c r="AF716" s="99"/>
      <c r="AG716" s="99"/>
      <c r="AH716" s="99"/>
      <c r="AI716" s="157"/>
      <c r="AJ716" s="99"/>
      <c r="AK716" s="99"/>
      <c r="AL716" s="99"/>
      <c r="AM716" s="99"/>
      <c r="AN716" s="2325"/>
      <c r="AO716" s="99"/>
      <c r="AP716" s="99"/>
      <c r="AQ716" s="99"/>
      <c r="AR716" s="99"/>
      <c r="AS716" s="99"/>
      <c r="AT716" s="99"/>
      <c r="AU716" s="99"/>
      <c r="AV716" s="99"/>
      <c r="AW716" s="157"/>
      <c r="AX716" s="99"/>
      <c r="AY716" s="99"/>
      <c r="AZ716" s="99"/>
      <c r="BA716" s="99"/>
    </row>
    <row r="717" spans="1:53" ht="15.75" customHeight="1" x14ac:dyDescent="0.25">
      <c r="A717" s="99"/>
      <c r="B717" s="100"/>
      <c r="C717" s="99"/>
      <c r="D717" s="99"/>
      <c r="E717" s="99"/>
      <c r="F717" s="99"/>
      <c r="G717" s="99"/>
      <c r="H717" s="99"/>
      <c r="I717" s="99"/>
      <c r="J717" s="2325"/>
      <c r="K717" s="2325"/>
      <c r="L717" s="2325"/>
      <c r="M717" s="2325"/>
      <c r="N717" s="99"/>
      <c r="O717" s="99"/>
      <c r="P717" s="99"/>
      <c r="Q717" s="99"/>
      <c r="R717" s="99"/>
      <c r="S717" s="99"/>
      <c r="T717" s="99"/>
      <c r="U717" s="99"/>
      <c r="V717" s="99"/>
      <c r="W717" s="99"/>
      <c r="X717" s="99"/>
      <c r="Y717" s="99"/>
      <c r="Z717" s="160"/>
      <c r="AA717" s="99"/>
      <c r="AB717" s="159"/>
      <c r="AC717" s="158"/>
      <c r="AD717" s="99"/>
      <c r="AE717" s="99"/>
      <c r="AF717" s="99"/>
      <c r="AG717" s="99"/>
      <c r="AH717" s="99"/>
      <c r="AI717" s="157"/>
      <c r="AJ717" s="99"/>
      <c r="AK717" s="99"/>
      <c r="AL717" s="99"/>
      <c r="AM717" s="99"/>
      <c r="AN717" s="2325"/>
      <c r="AO717" s="99"/>
      <c r="AP717" s="99"/>
      <c r="AQ717" s="99"/>
      <c r="AR717" s="99"/>
      <c r="AS717" s="99"/>
      <c r="AT717" s="99"/>
      <c r="AU717" s="99"/>
      <c r="AV717" s="99"/>
      <c r="AW717" s="157"/>
      <c r="AX717" s="99"/>
      <c r="AY717" s="99"/>
      <c r="AZ717" s="99"/>
      <c r="BA717" s="99"/>
    </row>
    <row r="718" spans="1:53" ht="15.75" customHeight="1" x14ac:dyDescent="0.25">
      <c r="A718" s="99"/>
      <c r="B718" s="100"/>
      <c r="C718" s="99"/>
      <c r="D718" s="99"/>
      <c r="E718" s="99"/>
      <c r="F718" s="99"/>
      <c r="G718" s="99"/>
      <c r="H718" s="99"/>
      <c r="I718" s="99"/>
      <c r="J718" s="2325"/>
      <c r="K718" s="2325"/>
      <c r="L718" s="2325"/>
      <c r="M718" s="2325"/>
      <c r="N718" s="99"/>
      <c r="O718" s="99"/>
      <c r="P718" s="99"/>
      <c r="Q718" s="99"/>
      <c r="R718" s="99"/>
      <c r="S718" s="99"/>
      <c r="T718" s="99"/>
      <c r="U718" s="99"/>
      <c r="V718" s="99"/>
      <c r="W718" s="99"/>
      <c r="X718" s="99"/>
      <c r="Y718" s="99"/>
      <c r="Z718" s="160"/>
      <c r="AA718" s="99"/>
      <c r="AB718" s="159"/>
      <c r="AC718" s="158"/>
      <c r="AD718" s="99"/>
      <c r="AE718" s="99"/>
      <c r="AF718" s="99"/>
      <c r="AG718" s="99"/>
      <c r="AH718" s="99"/>
      <c r="AI718" s="157"/>
      <c r="AJ718" s="99"/>
      <c r="AK718" s="99"/>
      <c r="AL718" s="99"/>
      <c r="AM718" s="99"/>
      <c r="AN718" s="2325"/>
      <c r="AO718" s="99"/>
      <c r="AP718" s="99"/>
      <c r="AQ718" s="99"/>
      <c r="AR718" s="99"/>
      <c r="AS718" s="99"/>
      <c r="AT718" s="99"/>
      <c r="AU718" s="99"/>
      <c r="AV718" s="99"/>
      <c r="AW718" s="157"/>
      <c r="AX718" s="99"/>
      <c r="AY718" s="99"/>
      <c r="AZ718" s="99"/>
      <c r="BA718" s="99"/>
    </row>
    <row r="719" spans="1:53" ht="15.75" customHeight="1" x14ac:dyDescent="0.25">
      <c r="A719" s="99"/>
      <c r="B719" s="100"/>
      <c r="C719" s="99"/>
      <c r="D719" s="99"/>
      <c r="E719" s="99"/>
      <c r="F719" s="99"/>
      <c r="G719" s="99"/>
      <c r="H719" s="99"/>
      <c r="I719" s="99"/>
      <c r="J719" s="2325"/>
      <c r="K719" s="2325"/>
      <c r="L719" s="2325"/>
      <c r="M719" s="2325"/>
      <c r="N719" s="99"/>
      <c r="O719" s="99"/>
      <c r="P719" s="99"/>
      <c r="Q719" s="99"/>
      <c r="R719" s="99"/>
      <c r="S719" s="99"/>
      <c r="T719" s="99"/>
      <c r="U719" s="99"/>
      <c r="V719" s="99"/>
      <c r="W719" s="99"/>
      <c r="X719" s="99"/>
      <c r="Y719" s="99"/>
      <c r="Z719" s="160"/>
      <c r="AA719" s="99"/>
      <c r="AB719" s="159"/>
      <c r="AC719" s="158"/>
      <c r="AD719" s="99"/>
      <c r="AE719" s="99"/>
      <c r="AF719" s="99"/>
      <c r="AG719" s="99"/>
      <c r="AH719" s="99"/>
      <c r="AI719" s="157"/>
      <c r="AJ719" s="99"/>
      <c r="AK719" s="99"/>
      <c r="AL719" s="99"/>
      <c r="AM719" s="99"/>
      <c r="AN719" s="2325"/>
      <c r="AO719" s="99"/>
      <c r="AP719" s="99"/>
      <c r="AQ719" s="99"/>
      <c r="AR719" s="99"/>
      <c r="AS719" s="99"/>
      <c r="AT719" s="99"/>
      <c r="AU719" s="99"/>
      <c r="AV719" s="99"/>
      <c r="AW719" s="157"/>
      <c r="AX719" s="99"/>
      <c r="AY719" s="99"/>
      <c r="AZ719" s="99"/>
      <c r="BA719" s="99"/>
    </row>
    <row r="720" spans="1:53" ht="15.75" customHeight="1" x14ac:dyDescent="0.25">
      <c r="A720" s="99"/>
      <c r="B720" s="100"/>
      <c r="C720" s="99"/>
      <c r="D720" s="99"/>
      <c r="E720" s="99"/>
      <c r="F720" s="99"/>
      <c r="G720" s="99"/>
      <c r="H720" s="99"/>
      <c r="I720" s="99"/>
      <c r="J720" s="2325"/>
      <c r="K720" s="2325"/>
      <c r="L720" s="2325"/>
      <c r="M720" s="2325"/>
      <c r="N720" s="99"/>
      <c r="O720" s="99"/>
      <c r="P720" s="99"/>
      <c r="Q720" s="99"/>
      <c r="R720" s="99"/>
      <c r="S720" s="99"/>
      <c r="T720" s="99"/>
      <c r="U720" s="99"/>
      <c r="V720" s="99"/>
      <c r="W720" s="99"/>
      <c r="X720" s="99"/>
      <c r="Y720" s="99"/>
      <c r="Z720" s="160"/>
      <c r="AA720" s="99"/>
      <c r="AB720" s="159"/>
      <c r="AC720" s="158"/>
      <c r="AD720" s="99"/>
      <c r="AE720" s="99"/>
      <c r="AF720" s="99"/>
      <c r="AG720" s="99"/>
      <c r="AH720" s="99"/>
      <c r="AI720" s="157"/>
      <c r="AJ720" s="99"/>
      <c r="AK720" s="99"/>
      <c r="AL720" s="99"/>
      <c r="AM720" s="99"/>
      <c r="AN720" s="2325"/>
      <c r="AO720" s="99"/>
      <c r="AP720" s="99"/>
      <c r="AQ720" s="99"/>
      <c r="AR720" s="99"/>
      <c r="AS720" s="99"/>
      <c r="AT720" s="99"/>
      <c r="AU720" s="99"/>
      <c r="AV720" s="99"/>
      <c r="AW720" s="157"/>
      <c r="AX720" s="99"/>
      <c r="AY720" s="99"/>
      <c r="AZ720" s="99"/>
      <c r="BA720" s="99"/>
    </row>
    <row r="721" spans="1:53" ht="15.75" customHeight="1" x14ac:dyDescent="0.25">
      <c r="A721" s="99"/>
      <c r="B721" s="100"/>
      <c r="C721" s="99"/>
      <c r="D721" s="99"/>
      <c r="E721" s="99"/>
      <c r="F721" s="99"/>
      <c r="G721" s="99"/>
      <c r="H721" s="99"/>
      <c r="I721" s="99"/>
      <c r="J721" s="2325"/>
      <c r="K721" s="2325"/>
      <c r="L721" s="2325"/>
      <c r="M721" s="2325"/>
      <c r="N721" s="99"/>
      <c r="O721" s="99"/>
      <c r="P721" s="99"/>
      <c r="Q721" s="99"/>
      <c r="R721" s="99"/>
      <c r="S721" s="99"/>
      <c r="T721" s="99"/>
      <c r="U721" s="99"/>
      <c r="V721" s="99"/>
      <c r="W721" s="99"/>
      <c r="X721" s="99"/>
      <c r="Y721" s="99"/>
      <c r="Z721" s="160"/>
      <c r="AA721" s="99"/>
      <c r="AB721" s="159"/>
      <c r="AC721" s="158"/>
      <c r="AD721" s="99"/>
      <c r="AE721" s="99"/>
      <c r="AF721" s="99"/>
      <c r="AG721" s="99"/>
      <c r="AH721" s="99"/>
      <c r="AI721" s="157"/>
      <c r="AJ721" s="99"/>
      <c r="AK721" s="99"/>
      <c r="AL721" s="99"/>
      <c r="AM721" s="99"/>
      <c r="AN721" s="2325"/>
      <c r="AO721" s="99"/>
      <c r="AP721" s="99"/>
      <c r="AQ721" s="99"/>
      <c r="AR721" s="99"/>
      <c r="AS721" s="99"/>
      <c r="AT721" s="99"/>
      <c r="AU721" s="99"/>
      <c r="AV721" s="99"/>
      <c r="AW721" s="157"/>
      <c r="AX721" s="99"/>
      <c r="AY721" s="99"/>
      <c r="AZ721" s="99"/>
      <c r="BA721" s="99"/>
    </row>
    <row r="722" spans="1:53" ht="15.75" customHeight="1" x14ac:dyDescent="0.25">
      <c r="A722" s="99"/>
      <c r="B722" s="100"/>
      <c r="C722" s="99"/>
      <c r="D722" s="99"/>
      <c r="E722" s="99"/>
      <c r="F722" s="99"/>
      <c r="G722" s="99"/>
      <c r="H722" s="99"/>
      <c r="I722" s="99"/>
      <c r="J722" s="2325"/>
      <c r="K722" s="2325"/>
      <c r="L722" s="2325"/>
      <c r="M722" s="2325"/>
      <c r="N722" s="99"/>
      <c r="O722" s="99"/>
      <c r="P722" s="99"/>
      <c r="Q722" s="99"/>
      <c r="R722" s="99"/>
      <c r="S722" s="99"/>
      <c r="T722" s="99"/>
      <c r="U722" s="99"/>
      <c r="V722" s="99"/>
      <c r="W722" s="99"/>
      <c r="X722" s="99"/>
      <c r="Y722" s="99"/>
      <c r="Z722" s="160"/>
      <c r="AA722" s="99"/>
      <c r="AB722" s="159"/>
      <c r="AC722" s="158"/>
      <c r="AD722" s="99"/>
      <c r="AE722" s="99"/>
      <c r="AF722" s="99"/>
      <c r="AG722" s="99"/>
      <c r="AH722" s="99"/>
      <c r="AI722" s="157"/>
      <c r="AJ722" s="99"/>
      <c r="AK722" s="99"/>
      <c r="AL722" s="99"/>
      <c r="AM722" s="99"/>
      <c r="AN722" s="2325"/>
      <c r="AO722" s="99"/>
      <c r="AP722" s="99"/>
      <c r="AQ722" s="99"/>
      <c r="AR722" s="99"/>
      <c r="AS722" s="99"/>
      <c r="AT722" s="99"/>
      <c r="AU722" s="99"/>
      <c r="AV722" s="99"/>
      <c r="AW722" s="157"/>
      <c r="AX722" s="99"/>
      <c r="AY722" s="99"/>
      <c r="AZ722" s="99"/>
      <c r="BA722" s="99"/>
    </row>
    <row r="723" spans="1:53" ht="15.75" customHeight="1" x14ac:dyDescent="0.25">
      <c r="A723" s="99"/>
      <c r="B723" s="100"/>
      <c r="C723" s="99"/>
      <c r="D723" s="99"/>
      <c r="E723" s="99"/>
      <c r="F723" s="99"/>
      <c r="G723" s="99"/>
      <c r="H723" s="99"/>
      <c r="I723" s="99"/>
      <c r="J723" s="2325"/>
      <c r="K723" s="2325"/>
      <c r="L723" s="2325"/>
      <c r="M723" s="2325"/>
      <c r="N723" s="99"/>
      <c r="O723" s="99"/>
      <c r="P723" s="99"/>
      <c r="Q723" s="99"/>
      <c r="R723" s="99"/>
      <c r="S723" s="99"/>
      <c r="T723" s="99"/>
      <c r="U723" s="99"/>
      <c r="V723" s="99"/>
      <c r="W723" s="99"/>
      <c r="X723" s="99"/>
      <c r="Y723" s="99"/>
      <c r="Z723" s="160"/>
      <c r="AA723" s="99"/>
      <c r="AB723" s="159"/>
      <c r="AC723" s="158"/>
      <c r="AD723" s="99"/>
      <c r="AE723" s="99"/>
      <c r="AF723" s="99"/>
      <c r="AG723" s="99"/>
      <c r="AH723" s="99"/>
      <c r="AI723" s="157"/>
      <c r="AJ723" s="99"/>
      <c r="AK723" s="99"/>
      <c r="AL723" s="99"/>
      <c r="AM723" s="99"/>
      <c r="AN723" s="2325"/>
      <c r="AO723" s="99"/>
      <c r="AP723" s="99"/>
      <c r="AQ723" s="99"/>
      <c r="AR723" s="99"/>
      <c r="AS723" s="99"/>
      <c r="AT723" s="99"/>
      <c r="AU723" s="99"/>
      <c r="AV723" s="99"/>
      <c r="AW723" s="157"/>
      <c r="AX723" s="99"/>
      <c r="AY723" s="99"/>
      <c r="AZ723" s="99"/>
      <c r="BA723" s="99"/>
    </row>
    <row r="724" spans="1:53" ht="15.75" customHeight="1" x14ac:dyDescent="0.25">
      <c r="A724" s="99"/>
      <c r="B724" s="100"/>
      <c r="C724" s="99"/>
      <c r="D724" s="99"/>
      <c r="E724" s="99"/>
      <c r="F724" s="99"/>
      <c r="G724" s="99"/>
      <c r="H724" s="99"/>
      <c r="I724" s="99"/>
      <c r="J724" s="2325"/>
      <c r="K724" s="2325"/>
      <c r="L724" s="2325"/>
      <c r="M724" s="2325"/>
      <c r="N724" s="99"/>
      <c r="O724" s="99"/>
      <c r="P724" s="99"/>
      <c r="Q724" s="99"/>
      <c r="R724" s="99"/>
      <c r="S724" s="99"/>
      <c r="T724" s="99"/>
      <c r="U724" s="99"/>
      <c r="V724" s="99"/>
      <c r="W724" s="99"/>
      <c r="X724" s="99"/>
      <c r="Y724" s="99"/>
      <c r="Z724" s="160"/>
      <c r="AA724" s="99"/>
      <c r="AB724" s="159"/>
      <c r="AC724" s="158"/>
      <c r="AD724" s="99"/>
      <c r="AE724" s="99"/>
      <c r="AF724" s="99"/>
      <c r="AG724" s="99"/>
      <c r="AH724" s="99"/>
      <c r="AI724" s="157"/>
      <c r="AJ724" s="99"/>
      <c r="AK724" s="99"/>
      <c r="AL724" s="99"/>
      <c r="AM724" s="99"/>
      <c r="AN724" s="2325"/>
      <c r="AO724" s="99"/>
      <c r="AP724" s="99"/>
      <c r="AQ724" s="99"/>
      <c r="AR724" s="99"/>
      <c r="AS724" s="99"/>
      <c r="AT724" s="99"/>
      <c r="AU724" s="99"/>
      <c r="AV724" s="99"/>
      <c r="AW724" s="157"/>
      <c r="AX724" s="99"/>
      <c r="AY724" s="99"/>
      <c r="AZ724" s="99"/>
      <c r="BA724" s="99"/>
    </row>
    <row r="725" spans="1:53" ht="15.75" customHeight="1" x14ac:dyDescent="0.25">
      <c r="A725" s="99"/>
      <c r="B725" s="100"/>
      <c r="C725" s="99"/>
      <c r="D725" s="99"/>
      <c r="E725" s="99"/>
      <c r="F725" s="99"/>
      <c r="G725" s="99"/>
      <c r="H725" s="99"/>
      <c r="I725" s="99"/>
      <c r="J725" s="2325"/>
      <c r="K725" s="2325"/>
      <c r="L725" s="2325"/>
      <c r="M725" s="2325"/>
      <c r="N725" s="99"/>
      <c r="O725" s="99"/>
      <c r="P725" s="99"/>
      <c r="Q725" s="99"/>
      <c r="R725" s="99"/>
      <c r="S725" s="99"/>
      <c r="T725" s="99"/>
      <c r="U725" s="99"/>
      <c r="V725" s="99"/>
      <c r="W725" s="99"/>
      <c r="X725" s="99"/>
      <c r="Y725" s="99"/>
      <c r="Z725" s="160"/>
      <c r="AA725" s="99"/>
      <c r="AB725" s="159"/>
      <c r="AC725" s="158"/>
      <c r="AD725" s="99"/>
      <c r="AE725" s="99"/>
      <c r="AF725" s="99"/>
      <c r="AG725" s="99"/>
      <c r="AH725" s="99"/>
      <c r="AI725" s="157"/>
      <c r="AJ725" s="99"/>
      <c r="AK725" s="99"/>
      <c r="AL725" s="99"/>
      <c r="AM725" s="99"/>
      <c r="AN725" s="2325"/>
      <c r="AO725" s="99"/>
      <c r="AP725" s="99"/>
      <c r="AQ725" s="99"/>
      <c r="AR725" s="99"/>
      <c r="AS725" s="99"/>
      <c r="AT725" s="99"/>
      <c r="AU725" s="99"/>
      <c r="AV725" s="99"/>
      <c r="AW725" s="157"/>
      <c r="AX725" s="99"/>
      <c r="AY725" s="99"/>
      <c r="AZ725" s="99"/>
      <c r="BA725" s="99"/>
    </row>
    <row r="726" spans="1:53" ht="15.75" customHeight="1" x14ac:dyDescent="0.25">
      <c r="A726" s="99"/>
      <c r="B726" s="100"/>
      <c r="C726" s="99"/>
      <c r="D726" s="99"/>
      <c r="E726" s="99"/>
      <c r="F726" s="99"/>
      <c r="G726" s="99"/>
      <c r="H726" s="99"/>
      <c r="I726" s="99"/>
      <c r="J726" s="2325"/>
      <c r="K726" s="2325"/>
      <c r="L726" s="2325"/>
      <c r="M726" s="2325"/>
      <c r="N726" s="99"/>
      <c r="O726" s="99"/>
      <c r="P726" s="99"/>
      <c r="Q726" s="99"/>
      <c r="R726" s="99"/>
      <c r="S726" s="99"/>
      <c r="T726" s="99"/>
      <c r="U726" s="99"/>
      <c r="V726" s="99"/>
      <c r="W726" s="99"/>
      <c r="X726" s="99"/>
      <c r="Y726" s="99"/>
      <c r="Z726" s="160"/>
      <c r="AA726" s="99"/>
      <c r="AB726" s="159"/>
      <c r="AC726" s="158"/>
      <c r="AD726" s="99"/>
      <c r="AE726" s="99"/>
      <c r="AF726" s="99"/>
      <c r="AG726" s="99"/>
      <c r="AH726" s="99"/>
      <c r="AI726" s="157"/>
      <c r="AJ726" s="99"/>
      <c r="AK726" s="99"/>
      <c r="AL726" s="99"/>
      <c r="AM726" s="99"/>
      <c r="AN726" s="2325"/>
      <c r="AO726" s="99"/>
      <c r="AP726" s="99"/>
      <c r="AQ726" s="99"/>
      <c r="AR726" s="99"/>
      <c r="AS726" s="99"/>
      <c r="AT726" s="99"/>
      <c r="AU726" s="99"/>
      <c r="AV726" s="99"/>
      <c r="AW726" s="157"/>
      <c r="AX726" s="99"/>
      <c r="AY726" s="99"/>
      <c r="AZ726" s="99"/>
      <c r="BA726" s="99"/>
    </row>
    <row r="727" spans="1:53" ht="15.75" customHeight="1" x14ac:dyDescent="0.25">
      <c r="A727" s="99"/>
      <c r="B727" s="100"/>
      <c r="C727" s="99"/>
      <c r="D727" s="99"/>
      <c r="E727" s="99"/>
      <c r="F727" s="99"/>
      <c r="G727" s="99"/>
      <c r="H727" s="99"/>
      <c r="I727" s="99"/>
      <c r="J727" s="2325"/>
      <c r="K727" s="2325"/>
      <c r="L727" s="2325"/>
      <c r="M727" s="2325"/>
      <c r="N727" s="99"/>
      <c r="O727" s="99"/>
      <c r="P727" s="99"/>
      <c r="Q727" s="99"/>
      <c r="R727" s="99"/>
      <c r="S727" s="99"/>
      <c r="T727" s="99"/>
      <c r="U727" s="99"/>
      <c r="V727" s="99"/>
      <c r="W727" s="99"/>
      <c r="X727" s="99"/>
      <c r="Y727" s="99"/>
      <c r="Z727" s="160"/>
      <c r="AA727" s="99"/>
      <c r="AB727" s="159"/>
      <c r="AC727" s="158"/>
      <c r="AD727" s="99"/>
      <c r="AE727" s="99"/>
      <c r="AF727" s="99"/>
      <c r="AG727" s="99"/>
      <c r="AH727" s="99"/>
      <c r="AI727" s="157"/>
      <c r="AJ727" s="99"/>
      <c r="AK727" s="99"/>
      <c r="AL727" s="99"/>
      <c r="AM727" s="99"/>
      <c r="AN727" s="2325"/>
      <c r="AO727" s="99"/>
      <c r="AP727" s="99"/>
      <c r="AQ727" s="99"/>
      <c r="AR727" s="99"/>
      <c r="AS727" s="99"/>
      <c r="AT727" s="99"/>
      <c r="AU727" s="99"/>
      <c r="AV727" s="99"/>
      <c r="AW727" s="157"/>
      <c r="AX727" s="99"/>
      <c r="AY727" s="99"/>
      <c r="AZ727" s="99"/>
      <c r="BA727" s="99"/>
    </row>
    <row r="728" spans="1:53" ht="15.75" customHeight="1" x14ac:dyDescent="0.25">
      <c r="A728" s="99"/>
      <c r="B728" s="100"/>
      <c r="C728" s="99"/>
      <c r="D728" s="99"/>
      <c r="E728" s="99"/>
      <c r="F728" s="99"/>
      <c r="G728" s="99"/>
      <c r="H728" s="99"/>
      <c r="I728" s="99"/>
      <c r="J728" s="2325"/>
      <c r="K728" s="2325"/>
      <c r="L728" s="2325"/>
      <c r="M728" s="2325"/>
      <c r="N728" s="99"/>
      <c r="O728" s="99"/>
      <c r="P728" s="99"/>
      <c r="Q728" s="99"/>
      <c r="R728" s="99"/>
      <c r="S728" s="99"/>
      <c r="T728" s="99"/>
      <c r="U728" s="99"/>
      <c r="V728" s="99"/>
      <c r="W728" s="99"/>
      <c r="X728" s="99"/>
      <c r="Y728" s="99"/>
      <c r="Z728" s="160"/>
      <c r="AA728" s="99"/>
      <c r="AB728" s="159"/>
      <c r="AC728" s="158"/>
      <c r="AD728" s="99"/>
      <c r="AE728" s="99"/>
      <c r="AF728" s="99"/>
      <c r="AG728" s="99"/>
      <c r="AH728" s="99"/>
      <c r="AI728" s="157"/>
      <c r="AJ728" s="99"/>
      <c r="AK728" s="99"/>
      <c r="AL728" s="99"/>
      <c r="AM728" s="99"/>
      <c r="AN728" s="2325"/>
      <c r="AO728" s="99"/>
      <c r="AP728" s="99"/>
      <c r="AQ728" s="99"/>
      <c r="AR728" s="99"/>
      <c r="AS728" s="99"/>
      <c r="AT728" s="99"/>
      <c r="AU728" s="99"/>
      <c r="AV728" s="99"/>
      <c r="AW728" s="157"/>
      <c r="AX728" s="99"/>
      <c r="AY728" s="99"/>
      <c r="AZ728" s="99"/>
      <c r="BA728" s="99"/>
    </row>
    <row r="729" spans="1:53" ht="15.75" customHeight="1" x14ac:dyDescent="0.25">
      <c r="A729" s="99"/>
      <c r="B729" s="100"/>
      <c r="C729" s="99"/>
      <c r="D729" s="99"/>
      <c r="E729" s="99"/>
      <c r="F729" s="99"/>
      <c r="G729" s="99"/>
      <c r="H729" s="99"/>
      <c r="I729" s="99"/>
      <c r="J729" s="2325"/>
      <c r="K729" s="2325"/>
      <c r="L729" s="2325"/>
      <c r="M729" s="2325"/>
      <c r="N729" s="99"/>
      <c r="O729" s="99"/>
      <c r="P729" s="99"/>
      <c r="Q729" s="99"/>
      <c r="R729" s="99"/>
      <c r="S729" s="99"/>
      <c r="T729" s="99"/>
      <c r="U729" s="99"/>
      <c r="V729" s="99"/>
      <c r="W729" s="99"/>
      <c r="X729" s="99"/>
      <c r="Y729" s="99"/>
      <c r="Z729" s="160"/>
      <c r="AA729" s="99"/>
      <c r="AB729" s="159"/>
      <c r="AC729" s="158"/>
      <c r="AD729" s="99"/>
      <c r="AE729" s="99"/>
      <c r="AF729" s="99"/>
      <c r="AG729" s="99"/>
      <c r="AH729" s="99"/>
      <c r="AI729" s="157"/>
      <c r="AJ729" s="99"/>
      <c r="AK729" s="99"/>
      <c r="AL729" s="99"/>
      <c r="AM729" s="99"/>
      <c r="AN729" s="2325"/>
      <c r="AO729" s="99"/>
      <c r="AP729" s="99"/>
      <c r="AQ729" s="99"/>
      <c r="AR729" s="99"/>
      <c r="AS729" s="99"/>
      <c r="AT729" s="99"/>
      <c r="AU729" s="99"/>
      <c r="AV729" s="99"/>
      <c r="AW729" s="157"/>
      <c r="AX729" s="99"/>
      <c r="AY729" s="99"/>
      <c r="AZ729" s="99"/>
      <c r="BA729" s="99"/>
    </row>
    <row r="730" spans="1:53" ht="15.75" customHeight="1" x14ac:dyDescent="0.25">
      <c r="A730" s="99"/>
      <c r="B730" s="100"/>
      <c r="C730" s="99"/>
      <c r="D730" s="99"/>
      <c r="E730" s="99"/>
      <c r="F730" s="99"/>
      <c r="G730" s="99"/>
      <c r="H730" s="99"/>
      <c r="I730" s="99"/>
      <c r="J730" s="2325"/>
      <c r="K730" s="2325"/>
      <c r="L730" s="2325"/>
      <c r="M730" s="2325"/>
      <c r="N730" s="99"/>
      <c r="O730" s="99"/>
      <c r="P730" s="99"/>
      <c r="Q730" s="99"/>
      <c r="R730" s="99"/>
      <c r="S730" s="99"/>
      <c r="T730" s="99"/>
      <c r="U730" s="99"/>
      <c r="V730" s="99"/>
      <c r="W730" s="99"/>
      <c r="X730" s="99"/>
      <c r="Y730" s="99"/>
      <c r="Z730" s="160"/>
      <c r="AA730" s="99"/>
      <c r="AB730" s="159"/>
      <c r="AC730" s="158"/>
      <c r="AD730" s="99"/>
      <c r="AE730" s="99"/>
      <c r="AF730" s="99"/>
      <c r="AG730" s="99"/>
      <c r="AH730" s="99"/>
      <c r="AI730" s="157"/>
      <c r="AJ730" s="99"/>
      <c r="AK730" s="99"/>
      <c r="AL730" s="99"/>
      <c r="AM730" s="99"/>
      <c r="AN730" s="2325"/>
      <c r="AO730" s="99"/>
      <c r="AP730" s="99"/>
      <c r="AQ730" s="99"/>
      <c r="AR730" s="99"/>
      <c r="AS730" s="99"/>
      <c r="AT730" s="99"/>
      <c r="AU730" s="99"/>
      <c r="AV730" s="99"/>
      <c r="AW730" s="157"/>
      <c r="AX730" s="99"/>
      <c r="AY730" s="99"/>
      <c r="AZ730" s="99"/>
      <c r="BA730" s="99"/>
    </row>
    <row r="731" spans="1:53" ht="15.75" customHeight="1" x14ac:dyDescent="0.25">
      <c r="A731" s="99"/>
      <c r="B731" s="100"/>
      <c r="C731" s="99"/>
      <c r="D731" s="99"/>
      <c r="E731" s="99"/>
      <c r="F731" s="99"/>
      <c r="G731" s="99"/>
      <c r="H731" s="99"/>
      <c r="I731" s="99"/>
      <c r="J731" s="2325"/>
      <c r="K731" s="2325"/>
      <c r="L731" s="2325"/>
      <c r="M731" s="2325"/>
      <c r="N731" s="99"/>
      <c r="O731" s="99"/>
      <c r="P731" s="99"/>
      <c r="Q731" s="99"/>
      <c r="R731" s="99"/>
      <c r="S731" s="99"/>
      <c r="T731" s="99"/>
      <c r="U731" s="99"/>
      <c r="V731" s="99"/>
      <c r="W731" s="99"/>
      <c r="X731" s="99"/>
      <c r="Y731" s="99"/>
      <c r="Z731" s="160"/>
      <c r="AA731" s="99"/>
      <c r="AB731" s="159"/>
      <c r="AC731" s="158"/>
      <c r="AD731" s="99"/>
      <c r="AE731" s="99"/>
      <c r="AF731" s="99"/>
      <c r="AG731" s="99"/>
      <c r="AH731" s="99"/>
      <c r="AI731" s="157"/>
      <c r="AJ731" s="99"/>
      <c r="AK731" s="99"/>
      <c r="AL731" s="99"/>
      <c r="AM731" s="99"/>
      <c r="AN731" s="2325"/>
      <c r="AO731" s="99"/>
      <c r="AP731" s="99"/>
      <c r="AQ731" s="99"/>
      <c r="AR731" s="99"/>
      <c r="AS731" s="99"/>
      <c r="AT731" s="99"/>
      <c r="AU731" s="99"/>
      <c r="AV731" s="99"/>
      <c r="AW731" s="157"/>
      <c r="AX731" s="99"/>
      <c r="AY731" s="99"/>
      <c r="AZ731" s="99"/>
      <c r="BA731" s="99"/>
    </row>
    <row r="732" spans="1:53" ht="15.75" customHeight="1" x14ac:dyDescent="0.25">
      <c r="A732" s="99"/>
      <c r="B732" s="100"/>
      <c r="C732" s="99"/>
      <c r="D732" s="99"/>
      <c r="E732" s="99"/>
      <c r="F732" s="99"/>
      <c r="G732" s="99"/>
      <c r="H732" s="99"/>
      <c r="I732" s="99"/>
      <c r="J732" s="2325"/>
      <c r="K732" s="2325"/>
      <c r="L732" s="2325"/>
      <c r="M732" s="2325"/>
      <c r="N732" s="99"/>
      <c r="O732" s="99"/>
      <c r="P732" s="99"/>
      <c r="Q732" s="99"/>
      <c r="R732" s="99"/>
      <c r="S732" s="99"/>
      <c r="T732" s="99"/>
      <c r="U732" s="99"/>
      <c r="V732" s="99"/>
      <c r="W732" s="99"/>
      <c r="X732" s="99"/>
      <c r="Y732" s="99"/>
      <c r="Z732" s="160"/>
      <c r="AA732" s="99"/>
      <c r="AB732" s="159"/>
      <c r="AC732" s="158"/>
      <c r="AD732" s="99"/>
      <c r="AE732" s="99"/>
      <c r="AF732" s="99"/>
      <c r="AG732" s="99"/>
      <c r="AH732" s="99"/>
      <c r="AI732" s="157"/>
      <c r="AJ732" s="99"/>
      <c r="AK732" s="99"/>
      <c r="AL732" s="99"/>
      <c r="AM732" s="99"/>
      <c r="AN732" s="2325"/>
      <c r="AO732" s="99"/>
      <c r="AP732" s="99"/>
      <c r="AQ732" s="99"/>
      <c r="AR732" s="99"/>
      <c r="AS732" s="99"/>
      <c r="AT732" s="99"/>
      <c r="AU732" s="99"/>
      <c r="AV732" s="99"/>
      <c r="AW732" s="157"/>
      <c r="AX732" s="99"/>
      <c r="AY732" s="99"/>
      <c r="AZ732" s="99"/>
      <c r="BA732" s="99"/>
    </row>
    <row r="733" spans="1:53" ht="15.75" customHeight="1" x14ac:dyDescent="0.25">
      <c r="A733" s="99"/>
      <c r="B733" s="100"/>
      <c r="C733" s="99"/>
      <c r="D733" s="99"/>
      <c r="E733" s="99"/>
      <c r="F733" s="99"/>
      <c r="G733" s="99"/>
      <c r="H733" s="99"/>
      <c r="I733" s="99"/>
      <c r="J733" s="2325"/>
      <c r="K733" s="2325"/>
      <c r="L733" s="2325"/>
      <c r="M733" s="2325"/>
      <c r="N733" s="99"/>
      <c r="O733" s="99"/>
      <c r="P733" s="99"/>
      <c r="Q733" s="99"/>
      <c r="R733" s="99"/>
      <c r="S733" s="99"/>
      <c r="T733" s="99"/>
      <c r="U733" s="99"/>
      <c r="V733" s="99"/>
      <c r="W733" s="99"/>
      <c r="X733" s="99"/>
      <c r="Y733" s="99"/>
      <c r="Z733" s="160"/>
      <c r="AA733" s="99"/>
      <c r="AB733" s="159"/>
      <c r="AC733" s="158"/>
      <c r="AD733" s="99"/>
      <c r="AE733" s="99"/>
      <c r="AF733" s="99"/>
      <c r="AG733" s="99"/>
      <c r="AH733" s="99"/>
      <c r="AI733" s="157"/>
      <c r="AJ733" s="99"/>
      <c r="AK733" s="99"/>
      <c r="AL733" s="99"/>
      <c r="AM733" s="99"/>
      <c r="AN733" s="2325"/>
      <c r="AO733" s="99"/>
      <c r="AP733" s="99"/>
      <c r="AQ733" s="99"/>
      <c r="AR733" s="99"/>
      <c r="AS733" s="99"/>
      <c r="AT733" s="99"/>
      <c r="AU733" s="99"/>
      <c r="AV733" s="99"/>
      <c r="AW733" s="157"/>
      <c r="AX733" s="99"/>
      <c r="AY733" s="99"/>
      <c r="AZ733" s="99"/>
      <c r="BA733" s="99"/>
    </row>
    <row r="734" spans="1:53" ht="15.75" customHeight="1" x14ac:dyDescent="0.25">
      <c r="A734" s="99"/>
      <c r="B734" s="100"/>
      <c r="C734" s="99"/>
      <c r="D734" s="99"/>
      <c r="E734" s="99"/>
      <c r="F734" s="99"/>
      <c r="G734" s="99"/>
      <c r="H734" s="99"/>
      <c r="I734" s="99"/>
      <c r="J734" s="2325"/>
      <c r="K734" s="2325"/>
      <c r="L734" s="2325"/>
      <c r="M734" s="2325"/>
      <c r="N734" s="99"/>
      <c r="O734" s="99"/>
      <c r="P734" s="99"/>
      <c r="Q734" s="99"/>
      <c r="R734" s="99"/>
      <c r="S734" s="99"/>
      <c r="T734" s="99"/>
      <c r="U734" s="99"/>
      <c r="V734" s="99"/>
      <c r="W734" s="99"/>
      <c r="X734" s="99"/>
      <c r="Y734" s="99"/>
      <c r="Z734" s="160"/>
      <c r="AA734" s="99"/>
      <c r="AB734" s="159"/>
      <c r="AC734" s="158"/>
      <c r="AD734" s="99"/>
      <c r="AE734" s="99"/>
      <c r="AF734" s="99"/>
      <c r="AG734" s="99"/>
      <c r="AH734" s="99"/>
      <c r="AI734" s="157"/>
      <c r="AJ734" s="99"/>
      <c r="AK734" s="99"/>
      <c r="AL734" s="99"/>
      <c r="AM734" s="99"/>
      <c r="AN734" s="2325"/>
      <c r="AO734" s="99"/>
      <c r="AP734" s="99"/>
      <c r="AQ734" s="99"/>
      <c r="AR734" s="99"/>
      <c r="AS734" s="99"/>
      <c r="AT734" s="99"/>
      <c r="AU734" s="99"/>
      <c r="AV734" s="99"/>
      <c r="AW734" s="157"/>
      <c r="AX734" s="99"/>
      <c r="AY734" s="99"/>
      <c r="AZ734" s="99"/>
      <c r="BA734" s="99"/>
    </row>
    <row r="735" spans="1:53" ht="15.75" customHeight="1" x14ac:dyDescent="0.25">
      <c r="A735" s="99"/>
      <c r="B735" s="100"/>
      <c r="C735" s="99"/>
      <c r="D735" s="99"/>
      <c r="E735" s="99"/>
      <c r="F735" s="99"/>
      <c r="G735" s="99"/>
      <c r="H735" s="99"/>
      <c r="I735" s="99"/>
      <c r="J735" s="2325"/>
      <c r="K735" s="2325"/>
      <c r="L735" s="2325"/>
      <c r="M735" s="2325"/>
      <c r="N735" s="99"/>
      <c r="O735" s="99"/>
      <c r="P735" s="99"/>
      <c r="Q735" s="99"/>
      <c r="R735" s="99"/>
      <c r="S735" s="99"/>
      <c r="T735" s="99"/>
      <c r="U735" s="99"/>
      <c r="V735" s="99"/>
      <c r="W735" s="99"/>
      <c r="X735" s="99"/>
      <c r="Y735" s="99"/>
      <c r="Z735" s="160"/>
      <c r="AA735" s="99"/>
      <c r="AB735" s="159"/>
      <c r="AC735" s="158"/>
      <c r="AD735" s="99"/>
      <c r="AE735" s="99"/>
      <c r="AF735" s="99"/>
      <c r="AG735" s="99"/>
      <c r="AH735" s="99"/>
      <c r="AI735" s="157"/>
      <c r="AJ735" s="99"/>
      <c r="AK735" s="99"/>
      <c r="AL735" s="99"/>
      <c r="AM735" s="99"/>
      <c r="AN735" s="2325"/>
      <c r="AO735" s="99"/>
      <c r="AP735" s="99"/>
      <c r="AQ735" s="99"/>
      <c r="AR735" s="99"/>
      <c r="AS735" s="99"/>
      <c r="AT735" s="99"/>
      <c r="AU735" s="99"/>
      <c r="AV735" s="99"/>
      <c r="AW735" s="157"/>
      <c r="AX735" s="99"/>
      <c r="AY735" s="99"/>
      <c r="AZ735" s="99"/>
      <c r="BA735" s="99"/>
    </row>
    <row r="736" spans="1:53" ht="15.75" customHeight="1" x14ac:dyDescent="0.25">
      <c r="A736" s="99"/>
      <c r="B736" s="100"/>
      <c r="C736" s="99"/>
      <c r="D736" s="99"/>
      <c r="E736" s="99"/>
      <c r="F736" s="99"/>
      <c r="G736" s="99"/>
      <c r="H736" s="99"/>
      <c r="I736" s="99"/>
      <c r="J736" s="2325"/>
      <c r="K736" s="2325"/>
      <c r="L736" s="2325"/>
      <c r="M736" s="2325"/>
      <c r="N736" s="99"/>
      <c r="O736" s="99"/>
      <c r="P736" s="99"/>
      <c r="Q736" s="99"/>
      <c r="R736" s="99"/>
      <c r="S736" s="99"/>
      <c r="T736" s="99"/>
      <c r="U736" s="99"/>
      <c r="V736" s="99"/>
      <c r="W736" s="99"/>
      <c r="X736" s="99"/>
      <c r="Y736" s="99"/>
      <c r="Z736" s="160"/>
      <c r="AA736" s="99"/>
      <c r="AB736" s="159"/>
      <c r="AC736" s="158"/>
      <c r="AD736" s="99"/>
      <c r="AE736" s="99"/>
      <c r="AF736" s="99"/>
      <c r="AG736" s="99"/>
      <c r="AH736" s="99"/>
      <c r="AI736" s="157"/>
      <c r="AJ736" s="99"/>
      <c r="AK736" s="99"/>
      <c r="AL736" s="99"/>
      <c r="AM736" s="99"/>
      <c r="AN736" s="2325"/>
      <c r="AO736" s="99"/>
      <c r="AP736" s="99"/>
      <c r="AQ736" s="99"/>
      <c r="AR736" s="99"/>
      <c r="AS736" s="99"/>
      <c r="AT736" s="99"/>
      <c r="AU736" s="99"/>
      <c r="AV736" s="99"/>
      <c r="AW736" s="157"/>
      <c r="AX736" s="99"/>
      <c r="AY736" s="99"/>
      <c r="AZ736" s="99"/>
      <c r="BA736" s="99"/>
    </row>
    <row r="737" spans="1:53" ht="15.75" customHeight="1" x14ac:dyDescent="0.25">
      <c r="A737" s="99"/>
      <c r="B737" s="100"/>
      <c r="C737" s="99"/>
      <c r="D737" s="99"/>
      <c r="E737" s="99"/>
      <c r="F737" s="99"/>
      <c r="G737" s="99"/>
      <c r="H737" s="99"/>
      <c r="I737" s="99"/>
      <c r="J737" s="2325"/>
      <c r="K737" s="2325"/>
      <c r="L737" s="2325"/>
      <c r="M737" s="2325"/>
      <c r="N737" s="99"/>
      <c r="O737" s="99"/>
      <c r="P737" s="99"/>
      <c r="Q737" s="99"/>
      <c r="R737" s="99"/>
      <c r="S737" s="99"/>
      <c r="T737" s="99"/>
      <c r="U737" s="99"/>
      <c r="V737" s="99"/>
      <c r="W737" s="99"/>
      <c r="X737" s="99"/>
      <c r="Y737" s="99"/>
      <c r="Z737" s="160"/>
      <c r="AA737" s="99"/>
      <c r="AB737" s="159"/>
      <c r="AC737" s="158"/>
      <c r="AD737" s="99"/>
      <c r="AE737" s="99"/>
      <c r="AF737" s="99"/>
      <c r="AG737" s="99"/>
      <c r="AH737" s="99"/>
      <c r="AI737" s="157"/>
      <c r="AJ737" s="99"/>
      <c r="AK737" s="99"/>
      <c r="AL737" s="99"/>
      <c r="AM737" s="99"/>
      <c r="AN737" s="2325"/>
      <c r="AO737" s="99"/>
      <c r="AP737" s="99"/>
      <c r="AQ737" s="99"/>
      <c r="AR737" s="99"/>
      <c r="AS737" s="99"/>
      <c r="AT737" s="99"/>
      <c r="AU737" s="99"/>
      <c r="AV737" s="99"/>
      <c r="AW737" s="157"/>
      <c r="AX737" s="99"/>
      <c r="AY737" s="99"/>
      <c r="AZ737" s="99"/>
      <c r="BA737" s="99"/>
    </row>
    <row r="738" spans="1:53" ht="15.75" customHeight="1" x14ac:dyDescent="0.25">
      <c r="A738" s="99"/>
      <c r="B738" s="100"/>
      <c r="C738" s="99"/>
      <c r="D738" s="99"/>
      <c r="E738" s="99"/>
      <c r="F738" s="99"/>
      <c r="G738" s="99"/>
      <c r="H738" s="99"/>
      <c r="I738" s="99"/>
      <c r="J738" s="2325"/>
      <c r="K738" s="2325"/>
      <c r="L738" s="2325"/>
      <c r="M738" s="2325"/>
      <c r="N738" s="99"/>
      <c r="O738" s="99"/>
      <c r="P738" s="99"/>
      <c r="Q738" s="99"/>
      <c r="R738" s="99"/>
      <c r="S738" s="99"/>
      <c r="T738" s="99"/>
      <c r="U738" s="99"/>
      <c r="V738" s="99"/>
      <c r="W738" s="99"/>
      <c r="X738" s="99"/>
      <c r="Y738" s="99"/>
      <c r="Z738" s="160"/>
      <c r="AA738" s="99"/>
      <c r="AB738" s="159"/>
      <c r="AC738" s="158"/>
      <c r="AD738" s="99"/>
      <c r="AE738" s="99"/>
      <c r="AF738" s="99"/>
      <c r="AG738" s="99"/>
      <c r="AH738" s="99"/>
      <c r="AI738" s="157"/>
      <c r="AJ738" s="99"/>
      <c r="AK738" s="99"/>
      <c r="AL738" s="99"/>
      <c r="AM738" s="99"/>
      <c r="AN738" s="2325"/>
      <c r="AO738" s="99"/>
      <c r="AP738" s="99"/>
      <c r="AQ738" s="99"/>
      <c r="AR738" s="99"/>
      <c r="AS738" s="99"/>
      <c r="AT738" s="99"/>
      <c r="AU738" s="99"/>
      <c r="AV738" s="99"/>
      <c r="AW738" s="157"/>
      <c r="AX738" s="99"/>
      <c r="AY738" s="99"/>
      <c r="AZ738" s="99"/>
      <c r="BA738" s="99"/>
    </row>
    <row r="739" spans="1:53" ht="15.75" customHeight="1" x14ac:dyDescent="0.25">
      <c r="A739" s="99"/>
      <c r="B739" s="100"/>
      <c r="C739" s="99"/>
      <c r="D739" s="99"/>
      <c r="E739" s="99"/>
      <c r="F739" s="99"/>
      <c r="G739" s="99"/>
      <c r="H739" s="99"/>
      <c r="I739" s="99"/>
      <c r="J739" s="2325"/>
      <c r="K739" s="2325"/>
      <c r="L739" s="2325"/>
      <c r="M739" s="2325"/>
      <c r="N739" s="99"/>
      <c r="O739" s="99"/>
      <c r="P739" s="99"/>
      <c r="Q739" s="99"/>
      <c r="R739" s="99"/>
      <c r="S739" s="99"/>
      <c r="T739" s="99"/>
      <c r="U739" s="99"/>
      <c r="V739" s="99"/>
      <c r="W739" s="99"/>
      <c r="X739" s="99"/>
      <c r="Y739" s="99"/>
      <c r="Z739" s="160"/>
      <c r="AA739" s="99"/>
      <c r="AB739" s="159"/>
      <c r="AC739" s="158"/>
      <c r="AD739" s="99"/>
      <c r="AE739" s="99"/>
      <c r="AF739" s="99"/>
      <c r="AG739" s="99"/>
      <c r="AH739" s="99"/>
      <c r="AI739" s="157"/>
      <c r="AJ739" s="99"/>
      <c r="AK739" s="99"/>
      <c r="AL739" s="99"/>
      <c r="AM739" s="99"/>
      <c r="AN739" s="2325"/>
      <c r="AO739" s="99"/>
      <c r="AP739" s="99"/>
      <c r="AQ739" s="99"/>
      <c r="AR739" s="99"/>
      <c r="AS739" s="99"/>
      <c r="AT739" s="99"/>
      <c r="AU739" s="99"/>
      <c r="AV739" s="99"/>
      <c r="AW739" s="157"/>
      <c r="AX739" s="99"/>
      <c r="AY739" s="99"/>
      <c r="AZ739" s="99"/>
      <c r="BA739" s="99"/>
    </row>
    <row r="740" spans="1:53" ht="15.75" customHeight="1" x14ac:dyDescent="0.25">
      <c r="A740" s="99"/>
      <c r="B740" s="100"/>
      <c r="C740" s="99"/>
      <c r="D740" s="99"/>
      <c r="E740" s="99"/>
      <c r="F740" s="99"/>
      <c r="G740" s="99"/>
      <c r="H740" s="99"/>
      <c r="I740" s="99"/>
      <c r="J740" s="2325"/>
      <c r="K740" s="2325"/>
      <c r="L740" s="2325"/>
      <c r="M740" s="2325"/>
      <c r="N740" s="99"/>
      <c r="O740" s="99"/>
      <c r="P740" s="99"/>
      <c r="Q740" s="99"/>
      <c r="R740" s="99"/>
      <c r="S740" s="99"/>
      <c r="T740" s="99"/>
      <c r="U740" s="99"/>
      <c r="V740" s="99"/>
      <c r="W740" s="99"/>
      <c r="X740" s="99"/>
      <c r="Y740" s="99"/>
      <c r="Z740" s="160"/>
      <c r="AA740" s="99"/>
      <c r="AB740" s="159"/>
      <c r="AC740" s="158"/>
      <c r="AD740" s="99"/>
      <c r="AE740" s="99"/>
      <c r="AF740" s="99"/>
      <c r="AG740" s="99"/>
      <c r="AH740" s="99"/>
      <c r="AI740" s="157"/>
      <c r="AJ740" s="99"/>
      <c r="AK740" s="99"/>
      <c r="AL740" s="99"/>
      <c r="AM740" s="99"/>
      <c r="AN740" s="2325"/>
      <c r="AO740" s="99"/>
      <c r="AP740" s="99"/>
      <c r="AQ740" s="99"/>
      <c r="AR740" s="99"/>
      <c r="AS740" s="99"/>
      <c r="AT740" s="99"/>
      <c r="AU740" s="99"/>
      <c r="AV740" s="99"/>
      <c r="AW740" s="157"/>
      <c r="AX740" s="99"/>
      <c r="AY740" s="99"/>
      <c r="AZ740" s="99"/>
      <c r="BA740" s="99"/>
    </row>
    <row r="741" spans="1:53" ht="15.75" customHeight="1" x14ac:dyDescent="0.25">
      <c r="A741" s="99"/>
      <c r="B741" s="100"/>
      <c r="C741" s="99"/>
      <c r="D741" s="99"/>
      <c r="E741" s="99"/>
      <c r="F741" s="99"/>
      <c r="G741" s="99"/>
      <c r="H741" s="99"/>
      <c r="I741" s="99"/>
      <c r="J741" s="2325"/>
      <c r="K741" s="2325"/>
      <c r="L741" s="2325"/>
      <c r="M741" s="2325"/>
      <c r="N741" s="99"/>
      <c r="O741" s="99"/>
      <c r="P741" s="99"/>
      <c r="Q741" s="99"/>
      <c r="R741" s="99"/>
      <c r="S741" s="99"/>
      <c r="T741" s="99"/>
      <c r="U741" s="99"/>
      <c r="V741" s="99"/>
      <c r="W741" s="99"/>
      <c r="X741" s="99"/>
      <c r="Y741" s="99"/>
      <c r="Z741" s="160"/>
      <c r="AA741" s="99"/>
      <c r="AB741" s="159"/>
      <c r="AC741" s="158"/>
      <c r="AD741" s="99"/>
      <c r="AE741" s="99"/>
      <c r="AF741" s="99"/>
      <c r="AG741" s="99"/>
      <c r="AH741" s="99"/>
      <c r="AI741" s="157"/>
      <c r="AJ741" s="99"/>
      <c r="AK741" s="99"/>
      <c r="AL741" s="99"/>
      <c r="AM741" s="99"/>
      <c r="AN741" s="2325"/>
      <c r="AO741" s="99"/>
      <c r="AP741" s="99"/>
      <c r="AQ741" s="99"/>
      <c r="AR741" s="99"/>
      <c r="AS741" s="99"/>
      <c r="AT741" s="99"/>
      <c r="AU741" s="99"/>
      <c r="AV741" s="99"/>
      <c r="AW741" s="157"/>
      <c r="AX741" s="99"/>
      <c r="AY741" s="99"/>
      <c r="AZ741" s="99"/>
      <c r="BA741" s="99"/>
    </row>
    <row r="742" spans="1:53" ht="15.75" customHeight="1" x14ac:dyDescent="0.25">
      <c r="A742" s="99"/>
      <c r="B742" s="100"/>
      <c r="C742" s="99"/>
      <c r="D742" s="99"/>
      <c r="E742" s="99"/>
      <c r="F742" s="99"/>
      <c r="G742" s="99"/>
      <c r="H742" s="99"/>
      <c r="I742" s="99"/>
      <c r="J742" s="2325"/>
      <c r="K742" s="2325"/>
      <c r="L742" s="2325"/>
      <c r="M742" s="2325"/>
      <c r="N742" s="99"/>
      <c r="O742" s="99"/>
      <c r="P742" s="99"/>
      <c r="Q742" s="99"/>
      <c r="R742" s="99"/>
      <c r="S742" s="99"/>
      <c r="T742" s="99"/>
      <c r="U742" s="99"/>
      <c r="V742" s="99"/>
      <c r="W742" s="99"/>
      <c r="X742" s="99"/>
      <c r="Y742" s="99"/>
      <c r="Z742" s="160"/>
      <c r="AA742" s="99"/>
      <c r="AB742" s="159"/>
      <c r="AC742" s="158"/>
      <c r="AD742" s="99"/>
      <c r="AE742" s="99"/>
      <c r="AF742" s="99"/>
      <c r="AG742" s="99"/>
      <c r="AH742" s="99"/>
      <c r="AI742" s="157"/>
      <c r="AJ742" s="99"/>
      <c r="AK742" s="99"/>
      <c r="AL742" s="99"/>
      <c r="AM742" s="99"/>
      <c r="AN742" s="2325"/>
      <c r="AO742" s="99"/>
      <c r="AP742" s="99"/>
      <c r="AQ742" s="99"/>
      <c r="AR742" s="99"/>
      <c r="AS742" s="99"/>
      <c r="AT742" s="99"/>
      <c r="AU742" s="99"/>
      <c r="AV742" s="99"/>
      <c r="AW742" s="157"/>
      <c r="AX742" s="99"/>
      <c r="AY742" s="99"/>
      <c r="AZ742" s="99"/>
      <c r="BA742" s="99"/>
    </row>
    <row r="743" spans="1:53" ht="15.75" customHeight="1" x14ac:dyDescent="0.25">
      <c r="A743" s="99"/>
      <c r="B743" s="100"/>
      <c r="C743" s="99"/>
      <c r="D743" s="99"/>
      <c r="E743" s="99"/>
      <c r="F743" s="99"/>
      <c r="G743" s="99"/>
      <c r="H743" s="99"/>
      <c r="I743" s="99"/>
      <c r="J743" s="2325"/>
      <c r="K743" s="2325"/>
      <c r="L743" s="2325"/>
      <c r="M743" s="2325"/>
      <c r="N743" s="99"/>
      <c r="O743" s="99"/>
      <c r="P743" s="99"/>
      <c r="Q743" s="99"/>
      <c r="R743" s="99"/>
      <c r="S743" s="99"/>
      <c r="T743" s="99"/>
      <c r="U743" s="99"/>
      <c r="V743" s="99"/>
      <c r="W743" s="99"/>
      <c r="X743" s="99"/>
      <c r="Y743" s="99"/>
      <c r="Z743" s="160"/>
      <c r="AA743" s="99"/>
      <c r="AB743" s="159"/>
      <c r="AC743" s="158"/>
      <c r="AD743" s="99"/>
      <c r="AE743" s="99"/>
      <c r="AF743" s="99"/>
      <c r="AG743" s="99"/>
      <c r="AH743" s="99"/>
      <c r="AI743" s="157"/>
      <c r="AJ743" s="99"/>
      <c r="AK743" s="99"/>
      <c r="AL743" s="99"/>
      <c r="AM743" s="99"/>
      <c r="AN743" s="2325"/>
      <c r="AO743" s="99"/>
      <c r="AP743" s="99"/>
      <c r="AQ743" s="99"/>
      <c r="AR743" s="99"/>
      <c r="AS743" s="99"/>
      <c r="AT743" s="99"/>
      <c r="AU743" s="99"/>
      <c r="AV743" s="99"/>
      <c r="AW743" s="157"/>
      <c r="AX743" s="99"/>
      <c r="AY743" s="99"/>
      <c r="AZ743" s="99"/>
      <c r="BA743" s="99"/>
    </row>
    <row r="744" spans="1:53" ht="15.75" customHeight="1" x14ac:dyDescent="0.25">
      <c r="A744" s="99"/>
      <c r="B744" s="100"/>
      <c r="C744" s="99"/>
      <c r="D744" s="99"/>
      <c r="E744" s="99"/>
      <c r="F744" s="99"/>
      <c r="G744" s="99"/>
      <c r="H744" s="99"/>
      <c r="I744" s="99"/>
      <c r="J744" s="2325"/>
      <c r="K744" s="2325"/>
      <c r="L744" s="2325"/>
      <c r="M744" s="2325"/>
      <c r="N744" s="99"/>
      <c r="O744" s="99"/>
      <c r="P744" s="99"/>
      <c r="Q744" s="99"/>
      <c r="R744" s="99"/>
      <c r="S744" s="99"/>
      <c r="T744" s="99"/>
      <c r="U744" s="99"/>
      <c r="V744" s="99"/>
      <c r="W744" s="99"/>
      <c r="X744" s="99"/>
      <c r="Y744" s="99"/>
      <c r="Z744" s="160"/>
      <c r="AA744" s="99"/>
      <c r="AB744" s="159"/>
      <c r="AC744" s="158"/>
      <c r="AD744" s="99"/>
      <c r="AE744" s="99"/>
      <c r="AF744" s="99"/>
      <c r="AG744" s="99"/>
      <c r="AH744" s="99"/>
      <c r="AI744" s="157"/>
      <c r="AJ744" s="99"/>
      <c r="AK744" s="99"/>
      <c r="AL744" s="99"/>
      <c r="AM744" s="99"/>
      <c r="AN744" s="2325"/>
      <c r="AO744" s="99"/>
      <c r="AP744" s="99"/>
      <c r="AQ744" s="99"/>
      <c r="AR744" s="99"/>
      <c r="AS744" s="99"/>
      <c r="AT744" s="99"/>
      <c r="AU744" s="99"/>
      <c r="AV744" s="99"/>
      <c r="AW744" s="157"/>
      <c r="AX744" s="99"/>
      <c r="AY744" s="99"/>
      <c r="AZ744" s="99"/>
      <c r="BA744" s="99"/>
    </row>
    <row r="745" spans="1:53" ht="15.75" customHeight="1" x14ac:dyDescent="0.25">
      <c r="A745" s="99"/>
      <c r="B745" s="100"/>
      <c r="C745" s="99"/>
      <c r="D745" s="99"/>
      <c r="E745" s="99"/>
      <c r="F745" s="99"/>
      <c r="G745" s="99"/>
      <c r="H745" s="99"/>
      <c r="I745" s="99"/>
      <c r="J745" s="2325"/>
      <c r="K745" s="2325"/>
      <c r="L745" s="2325"/>
      <c r="M745" s="2325"/>
      <c r="N745" s="99"/>
      <c r="O745" s="99"/>
      <c r="P745" s="99"/>
      <c r="Q745" s="99"/>
      <c r="R745" s="99"/>
      <c r="S745" s="99"/>
      <c r="T745" s="99"/>
      <c r="U745" s="99"/>
      <c r="V745" s="99"/>
      <c r="W745" s="99"/>
      <c r="X745" s="99"/>
      <c r="Y745" s="99"/>
      <c r="Z745" s="160"/>
      <c r="AA745" s="99"/>
      <c r="AB745" s="159"/>
      <c r="AC745" s="158"/>
      <c r="AD745" s="99"/>
      <c r="AE745" s="99"/>
      <c r="AF745" s="99"/>
      <c r="AG745" s="99"/>
      <c r="AH745" s="99"/>
      <c r="AI745" s="157"/>
      <c r="AJ745" s="99"/>
      <c r="AK745" s="99"/>
      <c r="AL745" s="99"/>
      <c r="AM745" s="99"/>
      <c r="AN745" s="2325"/>
      <c r="AO745" s="99"/>
      <c r="AP745" s="99"/>
      <c r="AQ745" s="99"/>
      <c r="AR745" s="99"/>
      <c r="AS745" s="99"/>
      <c r="AT745" s="99"/>
      <c r="AU745" s="99"/>
      <c r="AV745" s="99"/>
      <c r="AW745" s="157"/>
      <c r="AX745" s="99"/>
      <c r="AY745" s="99"/>
      <c r="AZ745" s="99"/>
      <c r="BA745" s="99"/>
    </row>
    <row r="746" spans="1:53" ht="15.75" customHeight="1" x14ac:dyDescent="0.25">
      <c r="A746" s="99"/>
      <c r="B746" s="100"/>
      <c r="C746" s="99"/>
      <c r="D746" s="99"/>
      <c r="E746" s="99"/>
      <c r="F746" s="99"/>
      <c r="G746" s="99"/>
      <c r="H746" s="99"/>
      <c r="I746" s="99"/>
      <c r="J746" s="2325"/>
      <c r="K746" s="2325"/>
      <c r="L746" s="2325"/>
      <c r="M746" s="2325"/>
      <c r="N746" s="99"/>
      <c r="O746" s="99"/>
      <c r="P746" s="99"/>
      <c r="Q746" s="99"/>
      <c r="R746" s="99"/>
      <c r="S746" s="99"/>
      <c r="T746" s="99"/>
      <c r="U746" s="99"/>
      <c r="V746" s="99"/>
      <c r="W746" s="99"/>
      <c r="X746" s="99"/>
      <c r="Y746" s="99"/>
      <c r="Z746" s="160"/>
      <c r="AA746" s="99"/>
      <c r="AB746" s="159"/>
      <c r="AC746" s="158"/>
      <c r="AD746" s="99"/>
      <c r="AE746" s="99"/>
      <c r="AF746" s="99"/>
      <c r="AG746" s="99"/>
      <c r="AH746" s="99"/>
      <c r="AI746" s="157"/>
      <c r="AJ746" s="99"/>
      <c r="AK746" s="99"/>
      <c r="AL746" s="99"/>
      <c r="AM746" s="99"/>
      <c r="AN746" s="2325"/>
      <c r="AO746" s="99"/>
      <c r="AP746" s="99"/>
      <c r="AQ746" s="99"/>
      <c r="AR746" s="99"/>
      <c r="AS746" s="99"/>
      <c r="AT746" s="99"/>
      <c r="AU746" s="99"/>
      <c r="AV746" s="99"/>
      <c r="AW746" s="157"/>
      <c r="AX746" s="99"/>
      <c r="AY746" s="99"/>
      <c r="AZ746" s="99"/>
      <c r="BA746" s="99"/>
    </row>
    <row r="747" spans="1:53" ht="15.75" customHeight="1" x14ac:dyDescent="0.25">
      <c r="A747" s="99"/>
      <c r="B747" s="100"/>
      <c r="C747" s="99"/>
      <c r="D747" s="99"/>
      <c r="E747" s="99"/>
      <c r="F747" s="99"/>
      <c r="G747" s="99"/>
      <c r="H747" s="99"/>
      <c r="I747" s="99"/>
      <c r="J747" s="2325"/>
      <c r="K747" s="2325"/>
      <c r="L747" s="2325"/>
      <c r="M747" s="2325"/>
      <c r="N747" s="99"/>
      <c r="O747" s="99"/>
      <c r="P747" s="99"/>
      <c r="Q747" s="99"/>
      <c r="R747" s="99"/>
      <c r="S747" s="99"/>
      <c r="T747" s="99"/>
      <c r="U747" s="99"/>
      <c r="V747" s="99"/>
      <c r="W747" s="99"/>
      <c r="X747" s="99"/>
      <c r="Y747" s="99"/>
      <c r="Z747" s="160"/>
      <c r="AA747" s="99"/>
      <c r="AB747" s="159"/>
      <c r="AC747" s="158"/>
      <c r="AD747" s="99"/>
      <c r="AE747" s="99"/>
      <c r="AF747" s="99"/>
      <c r="AG747" s="99"/>
      <c r="AH747" s="99"/>
      <c r="AI747" s="157"/>
      <c r="AJ747" s="99"/>
      <c r="AK747" s="99"/>
      <c r="AL747" s="99"/>
      <c r="AM747" s="99"/>
      <c r="AN747" s="2325"/>
      <c r="AO747" s="99"/>
      <c r="AP747" s="99"/>
      <c r="AQ747" s="99"/>
      <c r="AR747" s="99"/>
      <c r="AS747" s="99"/>
      <c r="AT747" s="99"/>
      <c r="AU747" s="99"/>
      <c r="AV747" s="99"/>
      <c r="AW747" s="157"/>
      <c r="AX747" s="99"/>
      <c r="AY747" s="99"/>
      <c r="AZ747" s="99"/>
      <c r="BA747" s="99"/>
    </row>
    <row r="748" spans="1:53" ht="15.75" customHeight="1" x14ac:dyDescent="0.25">
      <c r="A748" s="99"/>
      <c r="B748" s="100"/>
      <c r="C748" s="99"/>
      <c r="D748" s="99"/>
      <c r="E748" s="99"/>
      <c r="F748" s="99"/>
      <c r="G748" s="99"/>
      <c r="H748" s="99"/>
      <c r="I748" s="99"/>
      <c r="J748" s="2325"/>
      <c r="K748" s="2325"/>
      <c r="L748" s="2325"/>
      <c r="M748" s="2325"/>
      <c r="N748" s="99"/>
      <c r="O748" s="99"/>
      <c r="P748" s="99"/>
      <c r="Q748" s="99"/>
      <c r="R748" s="99"/>
      <c r="S748" s="99"/>
      <c r="T748" s="99"/>
      <c r="U748" s="99"/>
      <c r="V748" s="99"/>
      <c r="W748" s="99"/>
      <c r="X748" s="99"/>
      <c r="Y748" s="99"/>
      <c r="Z748" s="160"/>
      <c r="AA748" s="99"/>
      <c r="AB748" s="159"/>
      <c r="AC748" s="158"/>
      <c r="AD748" s="99"/>
      <c r="AE748" s="99"/>
      <c r="AF748" s="99"/>
      <c r="AG748" s="99"/>
      <c r="AH748" s="99"/>
      <c r="AI748" s="157"/>
      <c r="AJ748" s="99"/>
      <c r="AK748" s="99"/>
      <c r="AL748" s="99"/>
      <c r="AM748" s="99"/>
      <c r="AN748" s="2325"/>
      <c r="AO748" s="99"/>
      <c r="AP748" s="99"/>
      <c r="AQ748" s="99"/>
      <c r="AR748" s="99"/>
      <c r="AS748" s="99"/>
      <c r="AT748" s="99"/>
      <c r="AU748" s="99"/>
      <c r="AV748" s="99"/>
      <c r="AW748" s="157"/>
      <c r="AX748" s="99"/>
      <c r="AY748" s="99"/>
      <c r="AZ748" s="99"/>
      <c r="BA748" s="99"/>
    </row>
    <row r="749" spans="1:53" ht="15.75" customHeight="1" x14ac:dyDescent="0.25">
      <c r="A749" s="99"/>
      <c r="B749" s="100"/>
      <c r="C749" s="99"/>
      <c r="D749" s="99"/>
      <c r="E749" s="99"/>
      <c r="F749" s="99"/>
      <c r="G749" s="99"/>
      <c r="H749" s="99"/>
      <c r="I749" s="99"/>
      <c r="J749" s="2325"/>
      <c r="K749" s="2325"/>
      <c r="L749" s="2325"/>
      <c r="M749" s="2325"/>
      <c r="N749" s="99"/>
      <c r="O749" s="99"/>
      <c r="P749" s="99"/>
      <c r="Q749" s="99"/>
      <c r="R749" s="99"/>
      <c r="S749" s="99"/>
      <c r="T749" s="99"/>
      <c r="U749" s="99"/>
      <c r="V749" s="99"/>
      <c r="W749" s="99"/>
      <c r="X749" s="99"/>
      <c r="Y749" s="99"/>
      <c r="Z749" s="160"/>
      <c r="AA749" s="99"/>
      <c r="AB749" s="159"/>
      <c r="AC749" s="158"/>
      <c r="AD749" s="99"/>
      <c r="AE749" s="99"/>
      <c r="AF749" s="99"/>
      <c r="AG749" s="99"/>
      <c r="AH749" s="99"/>
      <c r="AI749" s="157"/>
      <c r="AJ749" s="99"/>
      <c r="AK749" s="99"/>
      <c r="AL749" s="99"/>
      <c r="AM749" s="99"/>
      <c r="AN749" s="2325"/>
      <c r="AO749" s="99"/>
      <c r="AP749" s="99"/>
      <c r="AQ749" s="99"/>
      <c r="AR749" s="99"/>
      <c r="AS749" s="99"/>
      <c r="AT749" s="99"/>
      <c r="AU749" s="99"/>
      <c r="AV749" s="99"/>
      <c r="AW749" s="157"/>
      <c r="AX749" s="99"/>
      <c r="AY749" s="99"/>
      <c r="AZ749" s="99"/>
      <c r="BA749" s="99"/>
    </row>
    <row r="750" spans="1:53" ht="15.75" customHeight="1" x14ac:dyDescent="0.25">
      <c r="A750" s="99"/>
      <c r="B750" s="100"/>
      <c r="C750" s="99"/>
      <c r="D750" s="99"/>
      <c r="E750" s="99"/>
      <c r="F750" s="99"/>
      <c r="G750" s="99"/>
      <c r="H750" s="99"/>
      <c r="I750" s="99"/>
      <c r="J750" s="2325"/>
      <c r="K750" s="2325"/>
      <c r="L750" s="2325"/>
      <c r="M750" s="2325"/>
      <c r="N750" s="99"/>
      <c r="O750" s="99"/>
      <c r="P750" s="99"/>
      <c r="Q750" s="99"/>
      <c r="R750" s="99"/>
      <c r="S750" s="99"/>
      <c r="T750" s="99"/>
      <c r="U750" s="99"/>
      <c r="V750" s="99"/>
      <c r="W750" s="99"/>
      <c r="X750" s="99"/>
      <c r="Y750" s="99"/>
      <c r="Z750" s="160"/>
      <c r="AA750" s="99"/>
      <c r="AB750" s="159"/>
      <c r="AC750" s="158"/>
      <c r="AD750" s="99"/>
      <c r="AE750" s="99"/>
      <c r="AF750" s="99"/>
      <c r="AG750" s="99"/>
      <c r="AH750" s="99"/>
      <c r="AI750" s="157"/>
      <c r="AJ750" s="99"/>
      <c r="AK750" s="99"/>
      <c r="AL750" s="99"/>
      <c r="AM750" s="99"/>
      <c r="AN750" s="2325"/>
      <c r="AO750" s="99"/>
      <c r="AP750" s="99"/>
      <c r="AQ750" s="99"/>
      <c r="AR750" s="99"/>
      <c r="AS750" s="99"/>
      <c r="AT750" s="99"/>
      <c r="AU750" s="99"/>
      <c r="AV750" s="99"/>
      <c r="AW750" s="157"/>
      <c r="AX750" s="99"/>
      <c r="AY750" s="99"/>
      <c r="AZ750" s="99"/>
      <c r="BA750" s="99"/>
    </row>
    <row r="751" spans="1:53" ht="15.75" customHeight="1" x14ac:dyDescent="0.25">
      <c r="A751" s="99"/>
      <c r="B751" s="100"/>
      <c r="C751" s="99"/>
      <c r="D751" s="99"/>
      <c r="E751" s="99"/>
      <c r="F751" s="99"/>
      <c r="G751" s="99"/>
      <c r="H751" s="99"/>
      <c r="I751" s="99"/>
      <c r="J751" s="2325"/>
      <c r="K751" s="2325"/>
      <c r="L751" s="2325"/>
      <c r="M751" s="2325"/>
      <c r="N751" s="99"/>
      <c r="O751" s="99"/>
      <c r="P751" s="99"/>
      <c r="Q751" s="99"/>
      <c r="R751" s="99"/>
      <c r="S751" s="99"/>
      <c r="T751" s="99"/>
      <c r="U751" s="99"/>
      <c r="V751" s="99"/>
      <c r="W751" s="99"/>
      <c r="X751" s="99"/>
      <c r="Y751" s="99"/>
      <c r="Z751" s="160"/>
      <c r="AA751" s="99"/>
      <c r="AB751" s="159"/>
      <c r="AC751" s="158"/>
      <c r="AD751" s="99"/>
      <c r="AE751" s="99"/>
      <c r="AF751" s="99"/>
      <c r="AG751" s="99"/>
      <c r="AH751" s="99"/>
      <c r="AI751" s="157"/>
      <c r="AJ751" s="99"/>
      <c r="AK751" s="99"/>
      <c r="AL751" s="99"/>
      <c r="AM751" s="99"/>
      <c r="AN751" s="2325"/>
      <c r="AO751" s="99"/>
      <c r="AP751" s="99"/>
      <c r="AQ751" s="99"/>
      <c r="AR751" s="99"/>
      <c r="AS751" s="99"/>
      <c r="AT751" s="99"/>
      <c r="AU751" s="99"/>
      <c r="AV751" s="99"/>
      <c r="AW751" s="157"/>
      <c r="AX751" s="99"/>
      <c r="AY751" s="99"/>
      <c r="AZ751" s="99"/>
      <c r="BA751" s="99"/>
    </row>
    <row r="752" spans="1:53" ht="15.75" customHeight="1" x14ac:dyDescent="0.25">
      <c r="A752" s="99"/>
      <c r="B752" s="100"/>
      <c r="C752" s="99"/>
      <c r="D752" s="99"/>
      <c r="E752" s="99"/>
      <c r="F752" s="99"/>
      <c r="G752" s="99"/>
      <c r="H752" s="99"/>
      <c r="I752" s="99"/>
      <c r="J752" s="2325"/>
      <c r="K752" s="2325"/>
      <c r="L752" s="2325"/>
      <c r="M752" s="2325"/>
      <c r="N752" s="99"/>
      <c r="O752" s="99"/>
      <c r="P752" s="99"/>
      <c r="Q752" s="99"/>
      <c r="R752" s="99"/>
      <c r="S752" s="99"/>
      <c r="T752" s="99"/>
      <c r="U752" s="99"/>
      <c r="V752" s="99"/>
      <c r="W752" s="99"/>
      <c r="X752" s="99"/>
      <c r="Y752" s="99"/>
      <c r="Z752" s="160"/>
      <c r="AA752" s="99"/>
      <c r="AB752" s="159"/>
      <c r="AC752" s="158"/>
      <c r="AD752" s="99"/>
      <c r="AE752" s="99"/>
      <c r="AF752" s="99"/>
      <c r="AG752" s="99"/>
      <c r="AH752" s="99"/>
      <c r="AI752" s="157"/>
      <c r="AJ752" s="99"/>
      <c r="AK752" s="99"/>
      <c r="AL752" s="99"/>
      <c r="AM752" s="99"/>
      <c r="AN752" s="2325"/>
      <c r="AO752" s="99"/>
      <c r="AP752" s="99"/>
      <c r="AQ752" s="99"/>
      <c r="AR752" s="99"/>
      <c r="AS752" s="99"/>
      <c r="AT752" s="99"/>
      <c r="AU752" s="99"/>
      <c r="AV752" s="99"/>
      <c r="AW752" s="157"/>
      <c r="AX752" s="99"/>
      <c r="AY752" s="99"/>
      <c r="AZ752" s="99"/>
      <c r="BA752" s="99"/>
    </row>
    <row r="753" spans="1:53" ht="15.75" customHeight="1" x14ac:dyDescent="0.25">
      <c r="A753" s="99"/>
      <c r="B753" s="100"/>
      <c r="C753" s="99"/>
      <c r="D753" s="99"/>
      <c r="E753" s="99"/>
      <c r="F753" s="99"/>
      <c r="G753" s="99"/>
      <c r="H753" s="99"/>
      <c r="I753" s="99"/>
      <c r="J753" s="2325"/>
      <c r="K753" s="2325"/>
      <c r="L753" s="2325"/>
      <c r="M753" s="2325"/>
      <c r="N753" s="99"/>
      <c r="O753" s="99"/>
      <c r="P753" s="99"/>
      <c r="Q753" s="99"/>
      <c r="R753" s="99"/>
      <c r="S753" s="99"/>
      <c r="T753" s="99"/>
      <c r="U753" s="99"/>
      <c r="V753" s="99"/>
      <c r="W753" s="99"/>
      <c r="X753" s="99"/>
      <c r="Y753" s="99"/>
      <c r="Z753" s="160"/>
      <c r="AA753" s="99"/>
      <c r="AB753" s="159"/>
      <c r="AC753" s="158"/>
      <c r="AD753" s="99"/>
      <c r="AE753" s="99"/>
      <c r="AF753" s="99"/>
      <c r="AG753" s="99"/>
      <c r="AH753" s="99"/>
      <c r="AI753" s="157"/>
      <c r="AJ753" s="99"/>
      <c r="AK753" s="99"/>
      <c r="AL753" s="99"/>
      <c r="AM753" s="99"/>
      <c r="AN753" s="2325"/>
      <c r="AO753" s="99"/>
      <c r="AP753" s="99"/>
      <c r="AQ753" s="99"/>
      <c r="AR753" s="99"/>
      <c r="AS753" s="99"/>
      <c r="AT753" s="99"/>
      <c r="AU753" s="99"/>
      <c r="AV753" s="99"/>
      <c r="AW753" s="157"/>
      <c r="AX753" s="99"/>
      <c r="AY753" s="99"/>
      <c r="AZ753" s="99"/>
      <c r="BA753" s="99"/>
    </row>
    <row r="754" spans="1:53" ht="15.75" customHeight="1" x14ac:dyDescent="0.25">
      <c r="A754" s="99"/>
      <c r="B754" s="100"/>
      <c r="C754" s="99"/>
      <c r="D754" s="99"/>
      <c r="E754" s="99"/>
      <c r="F754" s="99"/>
      <c r="G754" s="99"/>
      <c r="H754" s="99"/>
      <c r="I754" s="99"/>
      <c r="J754" s="2325"/>
      <c r="K754" s="2325"/>
      <c r="L754" s="2325"/>
      <c r="M754" s="2325"/>
      <c r="N754" s="99"/>
      <c r="O754" s="99"/>
      <c r="P754" s="99"/>
      <c r="Q754" s="99"/>
      <c r="R754" s="99"/>
      <c r="S754" s="99"/>
      <c r="T754" s="99"/>
      <c r="U754" s="99"/>
      <c r="V754" s="99"/>
      <c r="W754" s="99"/>
      <c r="X754" s="99"/>
      <c r="Y754" s="99"/>
      <c r="Z754" s="160"/>
      <c r="AA754" s="99"/>
      <c r="AB754" s="159"/>
      <c r="AC754" s="158"/>
      <c r="AD754" s="99"/>
      <c r="AE754" s="99"/>
      <c r="AF754" s="99"/>
      <c r="AG754" s="99"/>
      <c r="AH754" s="99"/>
      <c r="AI754" s="157"/>
      <c r="AJ754" s="99"/>
      <c r="AK754" s="99"/>
      <c r="AL754" s="99"/>
      <c r="AM754" s="99"/>
      <c r="AN754" s="2325"/>
      <c r="AO754" s="99"/>
      <c r="AP754" s="99"/>
      <c r="AQ754" s="99"/>
      <c r="AR754" s="99"/>
      <c r="AS754" s="99"/>
      <c r="AT754" s="99"/>
      <c r="AU754" s="99"/>
      <c r="AV754" s="99"/>
      <c r="AW754" s="157"/>
      <c r="AX754" s="99"/>
      <c r="AY754" s="99"/>
      <c r="AZ754" s="99"/>
      <c r="BA754" s="99"/>
    </row>
    <row r="755" spans="1:53" ht="15.75" customHeight="1" x14ac:dyDescent="0.25">
      <c r="A755" s="99"/>
      <c r="B755" s="100"/>
      <c r="C755" s="99"/>
      <c r="D755" s="99"/>
      <c r="E755" s="99"/>
      <c r="F755" s="99"/>
      <c r="G755" s="99"/>
      <c r="H755" s="99"/>
      <c r="I755" s="99"/>
      <c r="J755" s="2325"/>
      <c r="K755" s="2325"/>
      <c r="L755" s="2325"/>
      <c r="M755" s="2325"/>
      <c r="N755" s="99"/>
      <c r="O755" s="99"/>
      <c r="P755" s="99"/>
      <c r="Q755" s="99"/>
      <c r="R755" s="99"/>
      <c r="S755" s="99"/>
      <c r="T755" s="99"/>
      <c r="U755" s="99"/>
      <c r="V755" s="99"/>
      <c r="W755" s="99"/>
      <c r="X755" s="99"/>
      <c r="Y755" s="99"/>
      <c r="Z755" s="160"/>
      <c r="AA755" s="99"/>
      <c r="AB755" s="159"/>
      <c r="AC755" s="158"/>
      <c r="AD755" s="99"/>
      <c r="AE755" s="99"/>
      <c r="AF755" s="99"/>
      <c r="AG755" s="99"/>
      <c r="AH755" s="99"/>
      <c r="AI755" s="157"/>
      <c r="AJ755" s="99"/>
      <c r="AK755" s="99"/>
      <c r="AL755" s="99"/>
      <c r="AM755" s="99"/>
      <c r="AN755" s="2325"/>
      <c r="AO755" s="99"/>
      <c r="AP755" s="99"/>
      <c r="AQ755" s="99"/>
      <c r="AR755" s="99"/>
      <c r="AS755" s="99"/>
      <c r="AT755" s="99"/>
      <c r="AU755" s="99"/>
      <c r="AV755" s="99"/>
      <c r="AW755" s="157"/>
      <c r="AX755" s="99"/>
      <c r="AY755" s="99"/>
      <c r="AZ755" s="99"/>
      <c r="BA755" s="99"/>
    </row>
    <row r="756" spans="1:53" ht="15.75" customHeight="1" x14ac:dyDescent="0.25">
      <c r="A756" s="99"/>
      <c r="B756" s="100"/>
      <c r="C756" s="99"/>
      <c r="D756" s="99"/>
      <c r="E756" s="99"/>
      <c r="F756" s="99"/>
      <c r="G756" s="99"/>
      <c r="H756" s="99"/>
      <c r="I756" s="99"/>
      <c r="J756" s="2325"/>
      <c r="K756" s="2325"/>
      <c r="L756" s="2325"/>
      <c r="M756" s="2325"/>
      <c r="N756" s="99"/>
      <c r="O756" s="99"/>
      <c r="P756" s="99"/>
      <c r="Q756" s="99"/>
      <c r="R756" s="99"/>
      <c r="S756" s="99"/>
      <c r="T756" s="99"/>
      <c r="U756" s="99"/>
      <c r="V756" s="99"/>
      <c r="W756" s="99"/>
      <c r="X756" s="99"/>
      <c r="Y756" s="99"/>
      <c r="Z756" s="160"/>
      <c r="AA756" s="99"/>
      <c r="AB756" s="159"/>
      <c r="AC756" s="158"/>
      <c r="AD756" s="99"/>
      <c r="AE756" s="99"/>
      <c r="AF756" s="99"/>
      <c r="AG756" s="99"/>
      <c r="AH756" s="99"/>
      <c r="AI756" s="157"/>
      <c r="AJ756" s="99"/>
      <c r="AK756" s="99"/>
      <c r="AL756" s="99"/>
      <c r="AM756" s="99"/>
      <c r="AN756" s="2325"/>
      <c r="AO756" s="99"/>
      <c r="AP756" s="99"/>
      <c r="AQ756" s="99"/>
      <c r="AR756" s="99"/>
      <c r="AS756" s="99"/>
      <c r="AT756" s="99"/>
      <c r="AU756" s="99"/>
      <c r="AV756" s="99"/>
      <c r="AW756" s="157"/>
      <c r="AX756" s="99"/>
      <c r="AY756" s="99"/>
      <c r="AZ756" s="99"/>
      <c r="BA756" s="99"/>
    </row>
    <row r="757" spans="1:53" ht="15.75" customHeight="1" x14ac:dyDescent="0.25">
      <c r="A757" s="99"/>
      <c r="B757" s="100"/>
      <c r="C757" s="99"/>
      <c r="D757" s="99"/>
      <c r="E757" s="99"/>
      <c r="F757" s="99"/>
      <c r="G757" s="99"/>
      <c r="H757" s="99"/>
      <c r="I757" s="99"/>
      <c r="J757" s="2325"/>
      <c r="K757" s="2325"/>
      <c r="L757" s="2325"/>
      <c r="M757" s="2325"/>
      <c r="N757" s="99"/>
      <c r="O757" s="99"/>
      <c r="P757" s="99"/>
      <c r="Q757" s="99"/>
      <c r="R757" s="99"/>
      <c r="S757" s="99"/>
      <c r="T757" s="99"/>
      <c r="U757" s="99"/>
      <c r="V757" s="99"/>
      <c r="W757" s="99"/>
      <c r="X757" s="99"/>
      <c r="Y757" s="99"/>
      <c r="Z757" s="160"/>
      <c r="AA757" s="99"/>
      <c r="AB757" s="159"/>
      <c r="AC757" s="158"/>
      <c r="AD757" s="99"/>
      <c r="AE757" s="99"/>
      <c r="AF757" s="99"/>
      <c r="AG757" s="99"/>
      <c r="AH757" s="99"/>
      <c r="AI757" s="157"/>
      <c r="AJ757" s="99"/>
      <c r="AK757" s="99"/>
      <c r="AL757" s="99"/>
      <c r="AM757" s="99"/>
      <c r="AN757" s="2325"/>
      <c r="AO757" s="99"/>
      <c r="AP757" s="99"/>
      <c r="AQ757" s="99"/>
      <c r="AR757" s="99"/>
      <c r="AS757" s="99"/>
      <c r="AT757" s="99"/>
      <c r="AU757" s="99"/>
      <c r="AV757" s="99"/>
      <c r="AW757" s="157"/>
      <c r="AX757" s="99"/>
      <c r="AY757" s="99"/>
      <c r="AZ757" s="99"/>
      <c r="BA757" s="99"/>
    </row>
    <row r="758" spans="1:53" ht="15.75" customHeight="1" x14ac:dyDescent="0.25">
      <c r="A758" s="99"/>
      <c r="B758" s="100"/>
      <c r="C758" s="99"/>
      <c r="D758" s="99"/>
      <c r="E758" s="99"/>
      <c r="F758" s="99"/>
      <c r="G758" s="99"/>
      <c r="H758" s="99"/>
      <c r="I758" s="99"/>
      <c r="J758" s="2325"/>
      <c r="K758" s="2325"/>
      <c r="L758" s="2325"/>
      <c r="M758" s="2325"/>
      <c r="N758" s="99"/>
      <c r="O758" s="99"/>
      <c r="P758" s="99"/>
      <c r="Q758" s="99"/>
      <c r="R758" s="99"/>
      <c r="S758" s="99"/>
      <c r="T758" s="99"/>
      <c r="U758" s="99"/>
      <c r="V758" s="99"/>
      <c r="W758" s="99"/>
      <c r="X758" s="99"/>
      <c r="Y758" s="99"/>
      <c r="Z758" s="160"/>
      <c r="AA758" s="99"/>
      <c r="AB758" s="159"/>
      <c r="AC758" s="158"/>
      <c r="AD758" s="99"/>
      <c r="AE758" s="99"/>
      <c r="AF758" s="99"/>
      <c r="AG758" s="99"/>
      <c r="AH758" s="99"/>
      <c r="AI758" s="157"/>
      <c r="AJ758" s="99"/>
      <c r="AK758" s="99"/>
      <c r="AL758" s="99"/>
      <c r="AM758" s="99"/>
      <c r="AN758" s="2325"/>
      <c r="AO758" s="99"/>
      <c r="AP758" s="99"/>
      <c r="AQ758" s="99"/>
      <c r="AR758" s="99"/>
      <c r="AS758" s="99"/>
      <c r="AT758" s="99"/>
      <c r="AU758" s="99"/>
      <c r="AV758" s="99"/>
      <c r="AW758" s="157"/>
      <c r="AX758" s="99"/>
      <c r="AY758" s="99"/>
      <c r="AZ758" s="99"/>
      <c r="BA758" s="99"/>
    </row>
    <row r="759" spans="1:53" ht="15.75" customHeight="1" x14ac:dyDescent="0.25">
      <c r="A759" s="99"/>
      <c r="B759" s="100"/>
      <c r="C759" s="99"/>
      <c r="D759" s="99"/>
      <c r="E759" s="99"/>
      <c r="F759" s="99"/>
      <c r="G759" s="99"/>
      <c r="H759" s="99"/>
      <c r="I759" s="99"/>
      <c r="J759" s="2325"/>
      <c r="K759" s="2325"/>
      <c r="L759" s="2325"/>
      <c r="M759" s="2325"/>
      <c r="N759" s="99"/>
      <c r="O759" s="99"/>
      <c r="P759" s="99"/>
      <c r="Q759" s="99"/>
      <c r="R759" s="99"/>
      <c r="S759" s="99"/>
      <c r="T759" s="99"/>
      <c r="U759" s="99"/>
      <c r="V759" s="99"/>
      <c r="W759" s="99"/>
      <c r="X759" s="99"/>
      <c r="Y759" s="99"/>
      <c r="Z759" s="160"/>
      <c r="AA759" s="99"/>
      <c r="AB759" s="159"/>
      <c r="AC759" s="158"/>
      <c r="AD759" s="99"/>
      <c r="AE759" s="99"/>
      <c r="AF759" s="99"/>
      <c r="AG759" s="99"/>
      <c r="AH759" s="99"/>
      <c r="AI759" s="157"/>
      <c r="AJ759" s="99"/>
      <c r="AK759" s="99"/>
      <c r="AL759" s="99"/>
      <c r="AM759" s="99"/>
      <c r="AN759" s="2325"/>
      <c r="AO759" s="99"/>
      <c r="AP759" s="99"/>
      <c r="AQ759" s="99"/>
      <c r="AR759" s="99"/>
      <c r="AS759" s="99"/>
      <c r="AT759" s="99"/>
      <c r="AU759" s="99"/>
      <c r="AV759" s="99"/>
      <c r="AW759" s="157"/>
      <c r="AX759" s="99"/>
      <c r="AY759" s="99"/>
      <c r="AZ759" s="99"/>
      <c r="BA759" s="99"/>
    </row>
    <row r="760" spans="1:53" ht="15.75" customHeight="1" x14ac:dyDescent="0.25">
      <c r="A760" s="99"/>
      <c r="B760" s="100"/>
      <c r="C760" s="99"/>
      <c r="D760" s="99"/>
      <c r="E760" s="99"/>
      <c r="F760" s="99"/>
      <c r="G760" s="99"/>
      <c r="H760" s="99"/>
      <c r="I760" s="99"/>
      <c r="J760" s="2325"/>
      <c r="K760" s="2325"/>
      <c r="L760" s="2325"/>
      <c r="M760" s="2325"/>
      <c r="N760" s="99"/>
      <c r="O760" s="99"/>
      <c r="P760" s="99"/>
      <c r="Q760" s="99"/>
      <c r="R760" s="99"/>
      <c r="S760" s="99"/>
      <c r="T760" s="99"/>
      <c r="U760" s="99"/>
      <c r="V760" s="99"/>
      <c r="W760" s="99"/>
      <c r="X760" s="99"/>
      <c r="Y760" s="99"/>
      <c r="Z760" s="160"/>
      <c r="AA760" s="99"/>
      <c r="AB760" s="159"/>
      <c r="AC760" s="158"/>
      <c r="AD760" s="99"/>
      <c r="AE760" s="99"/>
      <c r="AF760" s="99"/>
      <c r="AG760" s="99"/>
      <c r="AH760" s="99"/>
      <c r="AI760" s="157"/>
      <c r="AJ760" s="99"/>
      <c r="AK760" s="99"/>
      <c r="AL760" s="99"/>
      <c r="AM760" s="99"/>
      <c r="AN760" s="2325"/>
      <c r="AO760" s="99"/>
      <c r="AP760" s="99"/>
      <c r="AQ760" s="99"/>
      <c r="AR760" s="99"/>
      <c r="AS760" s="99"/>
      <c r="AT760" s="99"/>
      <c r="AU760" s="99"/>
      <c r="AV760" s="99"/>
      <c r="AW760" s="157"/>
      <c r="AX760" s="99"/>
      <c r="AY760" s="99"/>
      <c r="AZ760" s="99"/>
      <c r="BA760" s="99"/>
    </row>
    <row r="761" spans="1:53" ht="15.75" customHeight="1" x14ac:dyDescent="0.25">
      <c r="A761" s="99"/>
      <c r="B761" s="100"/>
      <c r="C761" s="99"/>
      <c r="D761" s="99"/>
      <c r="E761" s="99"/>
      <c r="F761" s="99"/>
      <c r="G761" s="99"/>
      <c r="H761" s="99"/>
      <c r="I761" s="99"/>
      <c r="J761" s="2325"/>
      <c r="K761" s="2325"/>
      <c r="L761" s="2325"/>
      <c r="M761" s="2325"/>
      <c r="N761" s="99"/>
      <c r="O761" s="99"/>
      <c r="P761" s="99"/>
      <c r="Q761" s="99"/>
      <c r="R761" s="99"/>
      <c r="S761" s="99"/>
      <c r="T761" s="99"/>
      <c r="U761" s="99"/>
      <c r="V761" s="99"/>
      <c r="W761" s="99"/>
      <c r="X761" s="99"/>
      <c r="Y761" s="99"/>
      <c r="Z761" s="160"/>
      <c r="AA761" s="99"/>
      <c r="AB761" s="159"/>
      <c r="AC761" s="158"/>
      <c r="AD761" s="99"/>
      <c r="AE761" s="99"/>
      <c r="AF761" s="99"/>
      <c r="AG761" s="99"/>
      <c r="AH761" s="99"/>
      <c r="AI761" s="157"/>
      <c r="AJ761" s="99"/>
      <c r="AK761" s="99"/>
      <c r="AL761" s="99"/>
      <c r="AM761" s="99"/>
      <c r="AN761" s="2325"/>
      <c r="AO761" s="99"/>
      <c r="AP761" s="99"/>
      <c r="AQ761" s="99"/>
      <c r="AR761" s="99"/>
      <c r="AS761" s="99"/>
      <c r="AT761" s="99"/>
      <c r="AU761" s="99"/>
      <c r="AV761" s="99"/>
      <c r="AW761" s="157"/>
      <c r="AX761" s="99"/>
      <c r="AY761" s="99"/>
      <c r="AZ761" s="99"/>
      <c r="BA761" s="99"/>
    </row>
    <row r="762" spans="1:53" ht="15.75" customHeight="1" x14ac:dyDescent="0.25">
      <c r="A762" s="99"/>
      <c r="B762" s="100"/>
      <c r="C762" s="99"/>
      <c r="D762" s="99"/>
      <c r="E762" s="99"/>
      <c r="F762" s="99"/>
      <c r="G762" s="99"/>
      <c r="H762" s="99"/>
      <c r="I762" s="99"/>
      <c r="J762" s="2325"/>
      <c r="K762" s="2325"/>
      <c r="L762" s="2325"/>
      <c r="M762" s="2325"/>
      <c r="N762" s="99"/>
      <c r="O762" s="99"/>
      <c r="P762" s="99"/>
      <c r="Q762" s="99"/>
      <c r="R762" s="99"/>
      <c r="S762" s="99"/>
      <c r="T762" s="99"/>
      <c r="U762" s="99"/>
      <c r="V762" s="99"/>
      <c r="W762" s="99"/>
      <c r="X762" s="99"/>
      <c r="Y762" s="99"/>
      <c r="Z762" s="160"/>
      <c r="AA762" s="99"/>
      <c r="AB762" s="159"/>
      <c r="AC762" s="158"/>
      <c r="AD762" s="99"/>
      <c r="AE762" s="99"/>
      <c r="AF762" s="99"/>
      <c r="AG762" s="99"/>
      <c r="AH762" s="99"/>
      <c r="AI762" s="157"/>
      <c r="AJ762" s="99"/>
      <c r="AK762" s="99"/>
      <c r="AL762" s="99"/>
      <c r="AM762" s="99"/>
      <c r="AN762" s="2325"/>
      <c r="AO762" s="99"/>
      <c r="AP762" s="99"/>
      <c r="AQ762" s="99"/>
      <c r="AR762" s="99"/>
      <c r="AS762" s="99"/>
      <c r="AT762" s="99"/>
      <c r="AU762" s="99"/>
      <c r="AV762" s="99"/>
      <c r="AW762" s="157"/>
      <c r="AX762" s="99"/>
      <c r="AY762" s="99"/>
      <c r="AZ762" s="99"/>
      <c r="BA762" s="99"/>
    </row>
    <row r="763" spans="1:53" ht="15.75" customHeight="1" x14ac:dyDescent="0.25">
      <c r="A763" s="99"/>
      <c r="B763" s="100"/>
      <c r="C763" s="99"/>
      <c r="D763" s="99"/>
      <c r="E763" s="99"/>
      <c r="F763" s="99"/>
      <c r="G763" s="99"/>
      <c r="H763" s="99"/>
      <c r="I763" s="99"/>
      <c r="J763" s="2325"/>
      <c r="K763" s="2325"/>
      <c r="L763" s="2325"/>
      <c r="M763" s="2325"/>
      <c r="N763" s="99"/>
      <c r="O763" s="99"/>
      <c r="P763" s="99"/>
      <c r="Q763" s="99"/>
      <c r="R763" s="99"/>
      <c r="S763" s="99"/>
      <c r="T763" s="99"/>
      <c r="U763" s="99"/>
      <c r="V763" s="99"/>
      <c r="W763" s="99"/>
      <c r="X763" s="99"/>
      <c r="Y763" s="99"/>
      <c r="Z763" s="160"/>
      <c r="AA763" s="99"/>
      <c r="AB763" s="159"/>
      <c r="AC763" s="158"/>
      <c r="AD763" s="99"/>
      <c r="AE763" s="99"/>
      <c r="AF763" s="99"/>
      <c r="AG763" s="99"/>
      <c r="AH763" s="99"/>
      <c r="AI763" s="157"/>
      <c r="AJ763" s="99"/>
      <c r="AK763" s="99"/>
      <c r="AL763" s="99"/>
      <c r="AM763" s="99"/>
      <c r="AN763" s="2325"/>
      <c r="AO763" s="99"/>
      <c r="AP763" s="99"/>
      <c r="AQ763" s="99"/>
      <c r="AR763" s="99"/>
      <c r="AS763" s="99"/>
      <c r="AT763" s="99"/>
      <c r="AU763" s="99"/>
      <c r="AV763" s="99"/>
      <c r="AW763" s="157"/>
      <c r="AX763" s="99"/>
      <c r="AY763" s="99"/>
      <c r="AZ763" s="99"/>
      <c r="BA763" s="99"/>
    </row>
    <row r="764" spans="1:53" ht="15.75" customHeight="1" x14ac:dyDescent="0.25">
      <c r="A764" s="99"/>
      <c r="B764" s="100"/>
      <c r="C764" s="99"/>
      <c r="D764" s="99"/>
      <c r="E764" s="99"/>
      <c r="F764" s="99"/>
      <c r="G764" s="99"/>
      <c r="H764" s="99"/>
      <c r="I764" s="99"/>
      <c r="J764" s="2325"/>
      <c r="K764" s="2325"/>
      <c r="L764" s="2325"/>
      <c r="M764" s="2325"/>
      <c r="N764" s="99"/>
      <c r="O764" s="99"/>
      <c r="P764" s="99"/>
      <c r="Q764" s="99"/>
      <c r="R764" s="99"/>
      <c r="S764" s="99"/>
      <c r="T764" s="99"/>
      <c r="U764" s="99"/>
      <c r="V764" s="99"/>
      <c r="W764" s="99"/>
      <c r="X764" s="99"/>
      <c r="Y764" s="99"/>
      <c r="Z764" s="160"/>
      <c r="AA764" s="99"/>
      <c r="AB764" s="159"/>
      <c r="AC764" s="158"/>
      <c r="AD764" s="99"/>
      <c r="AE764" s="99"/>
      <c r="AF764" s="99"/>
      <c r="AG764" s="99"/>
      <c r="AH764" s="99"/>
      <c r="AI764" s="157"/>
      <c r="AJ764" s="99"/>
      <c r="AK764" s="99"/>
      <c r="AL764" s="99"/>
      <c r="AM764" s="99"/>
      <c r="AN764" s="2325"/>
      <c r="AO764" s="99"/>
      <c r="AP764" s="99"/>
      <c r="AQ764" s="99"/>
      <c r="AR764" s="99"/>
      <c r="AS764" s="99"/>
      <c r="AT764" s="99"/>
      <c r="AU764" s="99"/>
      <c r="AV764" s="99"/>
      <c r="AW764" s="157"/>
      <c r="AX764" s="99"/>
      <c r="AY764" s="99"/>
      <c r="AZ764" s="99"/>
      <c r="BA764" s="99"/>
    </row>
    <row r="765" spans="1:53" ht="15.75" customHeight="1" x14ac:dyDescent="0.25">
      <c r="A765" s="99"/>
      <c r="B765" s="100"/>
      <c r="C765" s="99"/>
      <c r="D765" s="99"/>
      <c r="E765" s="99"/>
      <c r="F765" s="99"/>
      <c r="G765" s="99"/>
      <c r="H765" s="99"/>
      <c r="I765" s="99"/>
      <c r="J765" s="2325"/>
      <c r="K765" s="2325"/>
      <c r="L765" s="2325"/>
      <c r="M765" s="2325"/>
      <c r="N765" s="99"/>
      <c r="O765" s="99"/>
      <c r="P765" s="99"/>
      <c r="Q765" s="99"/>
      <c r="R765" s="99"/>
      <c r="S765" s="99"/>
      <c r="T765" s="99"/>
      <c r="U765" s="99"/>
      <c r="V765" s="99"/>
      <c r="W765" s="99"/>
      <c r="X765" s="99"/>
      <c r="Y765" s="99"/>
      <c r="Z765" s="160"/>
      <c r="AA765" s="99"/>
      <c r="AB765" s="159"/>
      <c r="AC765" s="158"/>
      <c r="AD765" s="99"/>
      <c r="AE765" s="99"/>
      <c r="AF765" s="99"/>
      <c r="AG765" s="99"/>
      <c r="AH765" s="99"/>
      <c r="AI765" s="157"/>
      <c r="AJ765" s="99"/>
      <c r="AK765" s="99"/>
      <c r="AL765" s="99"/>
      <c r="AM765" s="99"/>
      <c r="AN765" s="2325"/>
      <c r="AO765" s="99"/>
      <c r="AP765" s="99"/>
      <c r="AQ765" s="99"/>
      <c r="AR765" s="99"/>
      <c r="AS765" s="99"/>
      <c r="AT765" s="99"/>
      <c r="AU765" s="99"/>
      <c r="AV765" s="99"/>
      <c r="AW765" s="157"/>
      <c r="AX765" s="99"/>
      <c r="AY765" s="99"/>
      <c r="AZ765" s="99"/>
      <c r="BA765" s="99"/>
    </row>
    <row r="766" spans="1:53" ht="15.75" customHeight="1" x14ac:dyDescent="0.25">
      <c r="A766" s="99"/>
      <c r="B766" s="100"/>
      <c r="C766" s="99"/>
      <c r="D766" s="99"/>
      <c r="E766" s="99"/>
      <c r="F766" s="99"/>
      <c r="G766" s="99"/>
      <c r="H766" s="99"/>
      <c r="I766" s="99"/>
      <c r="J766" s="2325"/>
      <c r="K766" s="2325"/>
      <c r="L766" s="2325"/>
      <c r="M766" s="2325"/>
      <c r="N766" s="99"/>
      <c r="O766" s="99"/>
      <c r="P766" s="99"/>
      <c r="Q766" s="99"/>
      <c r="R766" s="99"/>
      <c r="S766" s="99"/>
      <c r="T766" s="99"/>
      <c r="U766" s="99"/>
      <c r="V766" s="99"/>
      <c r="W766" s="99"/>
      <c r="X766" s="99"/>
      <c r="Y766" s="99"/>
      <c r="Z766" s="160"/>
      <c r="AA766" s="99"/>
      <c r="AB766" s="159"/>
      <c r="AC766" s="158"/>
      <c r="AD766" s="99"/>
      <c r="AE766" s="99"/>
      <c r="AF766" s="99"/>
      <c r="AG766" s="99"/>
      <c r="AH766" s="99"/>
      <c r="AI766" s="157"/>
      <c r="AJ766" s="99"/>
      <c r="AK766" s="99"/>
      <c r="AL766" s="99"/>
      <c r="AM766" s="99"/>
      <c r="AN766" s="2325"/>
      <c r="AO766" s="99"/>
      <c r="AP766" s="99"/>
      <c r="AQ766" s="99"/>
      <c r="AR766" s="99"/>
      <c r="AS766" s="99"/>
      <c r="AT766" s="99"/>
      <c r="AU766" s="99"/>
      <c r="AV766" s="99"/>
      <c r="AW766" s="157"/>
      <c r="AX766" s="99"/>
      <c r="AY766" s="99"/>
      <c r="AZ766" s="99"/>
      <c r="BA766" s="99"/>
    </row>
    <row r="767" spans="1:53" ht="15.75" customHeight="1" x14ac:dyDescent="0.25">
      <c r="A767" s="99"/>
      <c r="B767" s="100"/>
      <c r="C767" s="99"/>
      <c r="D767" s="99"/>
      <c r="E767" s="99"/>
      <c r="F767" s="99"/>
      <c r="G767" s="99"/>
      <c r="H767" s="99"/>
      <c r="I767" s="99"/>
      <c r="J767" s="2325"/>
      <c r="K767" s="2325"/>
      <c r="L767" s="2325"/>
      <c r="M767" s="2325"/>
      <c r="N767" s="99"/>
      <c r="O767" s="99"/>
      <c r="P767" s="99"/>
      <c r="Q767" s="99"/>
      <c r="R767" s="99"/>
      <c r="S767" s="99"/>
      <c r="T767" s="99"/>
      <c r="U767" s="99"/>
      <c r="V767" s="99"/>
      <c r="W767" s="99"/>
      <c r="X767" s="99"/>
      <c r="Y767" s="99"/>
      <c r="Z767" s="160"/>
      <c r="AA767" s="99"/>
      <c r="AB767" s="159"/>
      <c r="AC767" s="158"/>
      <c r="AD767" s="99"/>
      <c r="AE767" s="99"/>
      <c r="AF767" s="99"/>
      <c r="AG767" s="99"/>
      <c r="AH767" s="99"/>
      <c r="AI767" s="157"/>
      <c r="AJ767" s="99"/>
      <c r="AK767" s="99"/>
      <c r="AL767" s="99"/>
      <c r="AM767" s="99"/>
      <c r="AN767" s="2325"/>
      <c r="AO767" s="99"/>
      <c r="AP767" s="99"/>
      <c r="AQ767" s="99"/>
      <c r="AR767" s="99"/>
      <c r="AS767" s="99"/>
      <c r="AT767" s="99"/>
      <c r="AU767" s="99"/>
      <c r="AV767" s="99"/>
      <c r="AW767" s="157"/>
      <c r="AX767" s="99"/>
      <c r="AY767" s="99"/>
      <c r="AZ767" s="99"/>
      <c r="BA767" s="99"/>
    </row>
    <row r="768" spans="1:53" ht="15.75" customHeight="1" x14ac:dyDescent="0.25">
      <c r="A768" s="99"/>
      <c r="B768" s="100"/>
      <c r="C768" s="99"/>
      <c r="D768" s="99"/>
      <c r="E768" s="99"/>
      <c r="F768" s="99"/>
      <c r="G768" s="99"/>
      <c r="H768" s="99"/>
      <c r="I768" s="99"/>
      <c r="J768" s="2325"/>
      <c r="K768" s="2325"/>
      <c r="L768" s="2325"/>
      <c r="M768" s="2325"/>
      <c r="N768" s="99"/>
      <c r="O768" s="99"/>
      <c r="P768" s="99"/>
      <c r="Q768" s="99"/>
      <c r="R768" s="99"/>
      <c r="S768" s="99"/>
      <c r="T768" s="99"/>
      <c r="U768" s="99"/>
      <c r="V768" s="99"/>
      <c r="W768" s="99"/>
      <c r="X768" s="99"/>
      <c r="Y768" s="99"/>
      <c r="Z768" s="160"/>
      <c r="AA768" s="99"/>
      <c r="AB768" s="159"/>
      <c r="AC768" s="158"/>
      <c r="AD768" s="99"/>
      <c r="AE768" s="99"/>
      <c r="AF768" s="99"/>
      <c r="AG768" s="99"/>
      <c r="AH768" s="99"/>
      <c r="AI768" s="157"/>
      <c r="AJ768" s="99"/>
      <c r="AK768" s="99"/>
      <c r="AL768" s="99"/>
      <c r="AM768" s="99"/>
      <c r="AN768" s="2325"/>
      <c r="AO768" s="99"/>
      <c r="AP768" s="99"/>
      <c r="AQ768" s="99"/>
      <c r="AR768" s="99"/>
      <c r="AS768" s="99"/>
      <c r="AT768" s="99"/>
      <c r="AU768" s="99"/>
      <c r="AV768" s="99"/>
      <c r="AW768" s="157"/>
      <c r="AX768" s="99"/>
      <c r="AY768" s="99"/>
      <c r="AZ768" s="99"/>
      <c r="BA768" s="99"/>
    </row>
    <row r="769" spans="1:53" ht="15.75" customHeight="1" x14ac:dyDescent="0.25">
      <c r="A769" s="99"/>
      <c r="B769" s="100"/>
      <c r="C769" s="99"/>
      <c r="D769" s="99"/>
      <c r="E769" s="99"/>
      <c r="F769" s="99"/>
      <c r="G769" s="99"/>
      <c r="H769" s="99"/>
      <c r="I769" s="99"/>
      <c r="J769" s="2325"/>
      <c r="K769" s="2325"/>
      <c r="L769" s="2325"/>
      <c r="M769" s="2325"/>
      <c r="N769" s="99"/>
      <c r="O769" s="99"/>
      <c r="P769" s="99"/>
      <c r="Q769" s="99"/>
      <c r="R769" s="99"/>
      <c r="S769" s="99"/>
      <c r="T769" s="99"/>
      <c r="U769" s="99"/>
      <c r="V769" s="99"/>
      <c r="W769" s="99"/>
      <c r="X769" s="99"/>
      <c r="Y769" s="99"/>
      <c r="Z769" s="160"/>
      <c r="AA769" s="99"/>
      <c r="AB769" s="159"/>
      <c r="AC769" s="158"/>
      <c r="AD769" s="99"/>
      <c r="AE769" s="99"/>
      <c r="AF769" s="99"/>
      <c r="AG769" s="99"/>
      <c r="AH769" s="99"/>
      <c r="AI769" s="157"/>
      <c r="AJ769" s="99"/>
      <c r="AK769" s="99"/>
      <c r="AL769" s="99"/>
      <c r="AM769" s="99"/>
      <c r="AN769" s="2325"/>
      <c r="AO769" s="99"/>
      <c r="AP769" s="99"/>
      <c r="AQ769" s="99"/>
      <c r="AR769" s="99"/>
      <c r="AS769" s="99"/>
      <c r="AT769" s="99"/>
      <c r="AU769" s="99"/>
      <c r="AV769" s="99"/>
      <c r="AW769" s="157"/>
      <c r="AX769" s="99"/>
      <c r="AY769" s="99"/>
      <c r="AZ769" s="99"/>
      <c r="BA769" s="99"/>
    </row>
    <row r="770" spans="1:53" ht="15.75" customHeight="1" x14ac:dyDescent="0.25">
      <c r="A770" s="99"/>
      <c r="B770" s="100"/>
      <c r="C770" s="99"/>
      <c r="D770" s="99"/>
      <c r="E770" s="99"/>
      <c r="F770" s="99"/>
      <c r="G770" s="99"/>
      <c r="H770" s="99"/>
      <c r="I770" s="99"/>
      <c r="J770" s="2325"/>
      <c r="K770" s="2325"/>
      <c r="L770" s="2325"/>
      <c r="M770" s="2325"/>
      <c r="N770" s="99"/>
      <c r="O770" s="99"/>
      <c r="P770" s="99"/>
      <c r="Q770" s="99"/>
      <c r="R770" s="99"/>
      <c r="S770" s="99"/>
      <c r="T770" s="99"/>
      <c r="U770" s="99"/>
      <c r="V770" s="99"/>
      <c r="W770" s="99"/>
      <c r="X770" s="99"/>
      <c r="Y770" s="99"/>
      <c r="Z770" s="160"/>
      <c r="AA770" s="99"/>
      <c r="AB770" s="159"/>
      <c r="AC770" s="158"/>
      <c r="AD770" s="99"/>
      <c r="AE770" s="99"/>
      <c r="AF770" s="99"/>
      <c r="AG770" s="99"/>
      <c r="AH770" s="99"/>
      <c r="AI770" s="157"/>
      <c r="AJ770" s="99"/>
      <c r="AK770" s="99"/>
      <c r="AL770" s="99"/>
      <c r="AM770" s="99"/>
      <c r="AN770" s="2325"/>
      <c r="AO770" s="99"/>
      <c r="AP770" s="99"/>
      <c r="AQ770" s="99"/>
      <c r="AR770" s="99"/>
      <c r="AS770" s="99"/>
      <c r="AT770" s="99"/>
      <c r="AU770" s="99"/>
      <c r="AV770" s="99"/>
      <c r="AW770" s="157"/>
      <c r="AX770" s="99"/>
      <c r="AY770" s="99"/>
      <c r="AZ770" s="99"/>
      <c r="BA770" s="99"/>
    </row>
    <row r="771" spans="1:53" ht="15.75" customHeight="1" x14ac:dyDescent="0.25">
      <c r="A771" s="99"/>
      <c r="B771" s="100"/>
      <c r="C771" s="99"/>
      <c r="D771" s="99"/>
      <c r="E771" s="99"/>
      <c r="F771" s="99"/>
      <c r="G771" s="99"/>
      <c r="H771" s="99"/>
      <c r="I771" s="99"/>
      <c r="J771" s="2325"/>
      <c r="K771" s="2325"/>
      <c r="L771" s="2325"/>
      <c r="M771" s="2325"/>
      <c r="N771" s="99"/>
      <c r="O771" s="99"/>
      <c r="P771" s="99"/>
      <c r="Q771" s="99"/>
      <c r="R771" s="99"/>
      <c r="S771" s="99"/>
      <c r="T771" s="99"/>
      <c r="U771" s="99"/>
      <c r="V771" s="99"/>
      <c r="W771" s="99"/>
      <c r="X771" s="99"/>
      <c r="Y771" s="99"/>
      <c r="Z771" s="160"/>
      <c r="AA771" s="99"/>
      <c r="AB771" s="159"/>
      <c r="AC771" s="158"/>
      <c r="AD771" s="99"/>
      <c r="AE771" s="99"/>
      <c r="AF771" s="99"/>
      <c r="AG771" s="99"/>
      <c r="AH771" s="99"/>
      <c r="AI771" s="157"/>
      <c r="AJ771" s="99"/>
      <c r="AK771" s="99"/>
      <c r="AL771" s="99"/>
      <c r="AM771" s="99"/>
      <c r="AN771" s="2325"/>
      <c r="AO771" s="99"/>
      <c r="AP771" s="99"/>
      <c r="AQ771" s="99"/>
      <c r="AR771" s="99"/>
      <c r="AS771" s="99"/>
      <c r="AT771" s="99"/>
      <c r="AU771" s="99"/>
      <c r="AV771" s="99"/>
      <c r="AW771" s="157"/>
      <c r="AX771" s="99"/>
      <c r="AY771" s="99"/>
      <c r="AZ771" s="99"/>
      <c r="BA771" s="99"/>
    </row>
    <row r="772" spans="1:53" ht="15.75" customHeight="1" x14ac:dyDescent="0.25">
      <c r="A772" s="99"/>
      <c r="B772" s="100"/>
      <c r="C772" s="99"/>
      <c r="D772" s="99"/>
      <c r="E772" s="99"/>
      <c r="F772" s="99"/>
      <c r="G772" s="99"/>
      <c r="H772" s="99"/>
      <c r="I772" s="99"/>
      <c r="J772" s="2325"/>
      <c r="K772" s="2325"/>
      <c r="L772" s="2325"/>
      <c r="M772" s="2325"/>
      <c r="N772" s="99"/>
      <c r="O772" s="99"/>
      <c r="P772" s="99"/>
      <c r="Q772" s="99"/>
      <c r="R772" s="99"/>
      <c r="S772" s="99"/>
      <c r="T772" s="99"/>
      <c r="U772" s="99"/>
      <c r="V772" s="99"/>
      <c r="W772" s="99"/>
      <c r="X772" s="99"/>
      <c r="Y772" s="99"/>
      <c r="Z772" s="160"/>
      <c r="AA772" s="99"/>
      <c r="AB772" s="159"/>
      <c r="AC772" s="158"/>
      <c r="AD772" s="99"/>
      <c r="AE772" s="99"/>
      <c r="AF772" s="99"/>
      <c r="AG772" s="99"/>
      <c r="AH772" s="99"/>
      <c r="AI772" s="157"/>
      <c r="AJ772" s="99"/>
      <c r="AK772" s="99"/>
      <c r="AL772" s="99"/>
      <c r="AM772" s="99"/>
      <c r="AN772" s="2325"/>
      <c r="AO772" s="99"/>
      <c r="AP772" s="99"/>
      <c r="AQ772" s="99"/>
      <c r="AR772" s="99"/>
      <c r="AS772" s="99"/>
      <c r="AT772" s="99"/>
      <c r="AU772" s="99"/>
      <c r="AV772" s="99"/>
      <c r="AW772" s="157"/>
      <c r="AX772" s="99"/>
      <c r="AY772" s="99"/>
      <c r="AZ772" s="99"/>
      <c r="BA772" s="99"/>
    </row>
    <row r="773" spans="1:53" ht="15.75" customHeight="1" x14ac:dyDescent="0.25">
      <c r="A773" s="99"/>
      <c r="B773" s="100"/>
      <c r="C773" s="99"/>
      <c r="D773" s="99"/>
      <c r="E773" s="99"/>
      <c r="F773" s="99"/>
      <c r="G773" s="99"/>
      <c r="H773" s="99"/>
      <c r="I773" s="99"/>
      <c r="J773" s="2325"/>
      <c r="K773" s="2325"/>
      <c r="L773" s="2325"/>
      <c r="M773" s="2325"/>
      <c r="N773" s="99"/>
      <c r="O773" s="99"/>
      <c r="P773" s="99"/>
      <c r="Q773" s="99"/>
      <c r="R773" s="99"/>
      <c r="S773" s="99"/>
      <c r="T773" s="99"/>
      <c r="U773" s="99"/>
      <c r="V773" s="99"/>
      <c r="W773" s="99"/>
      <c r="X773" s="99"/>
      <c r="Y773" s="99"/>
      <c r="Z773" s="160"/>
      <c r="AA773" s="99"/>
      <c r="AB773" s="159"/>
      <c r="AC773" s="158"/>
      <c r="AD773" s="99"/>
      <c r="AE773" s="99"/>
      <c r="AF773" s="99"/>
      <c r="AG773" s="99"/>
      <c r="AH773" s="99"/>
      <c r="AI773" s="157"/>
      <c r="AJ773" s="99"/>
      <c r="AK773" s="99"/>
      <c r="AL773" s="99"/>
      <c r="AM773" s="99"/>
      <c r="AN773" s="2325"/>
      <c r="AO773" s="99"/>
      <c r="AP773" s="99"/>
      <c r="AQ773" s="99"/>
      <c r="AR773" s="99"/>
      <c r="AS773" s="99"/>
      <c r="AT773" s="99"/>
      <c r="AU773" s="99"/>
      <c r="AV773" s="99"/>
      <c r="AW773" s="157"/>
      <c r="AX773" s="99"/>
      <c r="AY773" s="99"/>
      <c r="AZ773" s="99"/>
      <c r="BA773" s="99"/>
    </row>
    <row r="774" spans="1:53" ht="15.75" customHeight="1" x14ac:dyDescent="0.25">
      <c r="A774" s="99"/>
      <c r="B774" s="100"/>
      <c r="C774" s="99"/>
      <c r="D774" s="99"/>
      <c r="E774" s="99"/>
      <c r="F774" s="99"/>
      <c r="G774" s="99"/>
      <c r="H774" s="99"/>
      <c r="I774" s="99"/>
      <c r="J774" s="2325"/>
      <c r="K774" s="2325"/>
      <c r="L774" s="2325"/>
      <c r="M774" s="2325"/>
      <c r="N774" s="99"/>
      <c r="O774" s="99"/>
      <c r="P774" s="99"/>
      <c r="Q774" s="99"/>
      <c r="R774" s="99"/>
      <c r="S774" s="99"/>
      <c r="T774" s="99"/>
      <c r="U774" s="99"/>
      <c r="V774" s="99"/>
      <c r="W774" s="99"/>
      <c r="X774" s="99"/>
      <c r="Y774" s="99"/>
      <c r="Z774" s="160"/>
      <c r="AA774" s="99"/>
      <c r="AB774" s="159"/>
      <c r="AC774" s="158"/>
      <c r="AD774" s="99"/>
      <c r="AE774" s="99"/>
      <c r="AF774" s="99"/>
      <c r="AG774" s="99"/>
      <c r="AH774" s="99"/>
      <c r="AI774" s="157"/>
      <c r="AJ774" s="99"/>
      <c r="AK774" s="99"/>
      <c r="AL774" s="99"/>
      <c r="AM774" s="99"/>
      <c r="AN774" s="2325"/>
      <c r="AO774" s="99"/>
      <c r="AP774" s="99"/>
      <c r="AQ774" s="99"/>
      <c r="AR774" s="99"/>
      <c r="AS774" s="99"/>
      <c r="AT774" s="99"/>
      <c r="AU774" s="99"/>
      <c r="AV774" s="99"/>
      <c r="AW774" s="157"/>
      <c r="AX774" s="99"/>
      <c r="AY774" s="99"/>
      <c r="AZ774" s="99"/>
      <c r="BA774" s="99"/>
    </row>
    <row r="775" spans="1:53" ht="15.75" customHeight="1" x14ac:dyDescent="0.25">
      <c r="A775" s="99"/>
      <c r="B775" s="100"/>
      <c r="C775" s="99"/>
      <c r="D775" s="99"/>
      <c r="E775" s="99"/>
      <c r="F775" s="99"/>
      <c r="G775" s="99"/>
      <c r="H775" s="99"/>
      <c r="I775" s="99"/>
      <c r="J775" s="2325"/>
      <c r="K775" s="2325"/>
      <c r="L775" s="2325"/>
      <c r="M775" s="2325"/>
      <c r="N775" s="99"/>
      <c r="O775" s="99"/>
      <c r="P775" s="99"/>
      <c r="Q775" s="99"/>
      <c r="R775" s="99"/>
      <c r="S775" s="99"/>
      <c r="T775" s="99"/>
      <c r="U775" s="99"/>
      <c r="V775" s="99"/>
      <c r="W775" s="99"/>
      <c r="X775" s="99"/>
      <c r="Y775" s="99"/>
      <c r="Z775" s="160"/>
      <c r="AA775" s="99"/>
      <c r="AB775" s="159"/>
      <c r="AC775" s="158"/>
      <c r="AD775" s="99"/>
      <c r="AE775" s="99"/>
      <c r="AF775" s="99"/>
      <c r="AG775" s="99"/>
      <c r="AH775" s="99"/>
      <c r="AI775" s="157"/>
      <c r="AJ775" s="99"/>
      <c r="AK775" s="99"/>
      <c r="AL775" s="99"/>
      <c r="AM775" s="99"/>
      <c r="AN775" s="2325"/>
      <c r="AO775" s="99"/>
      <c r="AP775" s="99"/>
      <c r="AQ775" s="99"/>
      <c r="AR775" s="99"/>
      <c r="AS775" s="99"/>
      <c r="AT775" s="99"/>
      <c r="AU775" s="99"/>
      <c r="AV775" s="99"/>
      <c r="AW775" s="157"/>
      <c r="AX775" s="99"/>
      <c r="AY775" s="99"/>
      <c r="AZ775" s="99"/>
      <c r="BA775" s="99"/>
    </row>
    <row r="776" spans="1:53" ht="15.75" customHeight="1" x14ac:dyDescent="0.25">
      <c r="A776" s="99"/>
      <c r="B776" s="100"/>
      <c r="C776" s="99"/>
      <c r="D776" s="99"/>
      <c r="E776" s="99"/>
      <c r="F776" s="99"/>
      <c r="G776" s="99"/>
      <c r="H776" s="99"/>
      <c r="I776" s="99"/>
      <c r="J776" s="2325"/>
      <c r="K776" s="2325"/>
      <c r="L776" s="2325"/>
      <c r="M776" s="2325"/>
      <c r="N776" s="99"/>
      <c r="O776" s="99"/>
      <c r="P776" s="99"/>
      <c r="Q776" s="99"/>
      <c r="R776" s="99"/>
      <c r="S776" s="99"/>
      <c r="T776" s="99"/>
      <c r="U776" s="99"/>
      <c r="V776" s="99"/>
      <c r="W776" s="99"/>
      <c r="X776" s="99"/>
      <c r="Y776" s="99"/>
      <c r="Z776" s="160"/>
      <c r="AA776" s="99"/>
      <c r="AB776" s="159"/>
      <c r="AC776" s="158"/>
      <c r="AD776" s="99"/>
      <c r="AE776" s="99"/>
      <c r="AF776" s="99"/>
      <c r="AG776" s="99"/>
      <c r="AH776" s="99"/>
      <c r="AI776" s="157"/>
      <c r="AJ776" s="99"/>
      <c r="AK776" s="99"/>
      <c r="AL776" s="99"/>
      <c r="AM776" s="99"/>
      <c r="AN776" s="2325"/>
      <c r="AO776" s="99"/>
      <c r="AP776" s="99"/>
      <c r="AQ776" s="99"/>
      <c r="AR776" s="99"/>
      <c r="AS776" s="99"/>
      <c r="AT776" s="99"/>
      <c r="AU776" s="99"/>
      <c r="AV776" s="99"/>
      <c r="AW776" s="157"/>
      <c r="AX776" s="99"/>
      <c r="AY776" s="99"/>
      <c r="AZ776" s="99"/>
      <c r="BA776" s="99"/>
    </row>
    <row r="777" spans="1:53" ht="15.75" customHeight="1" x14ac:dyDescent="0.25">
      <c r="A777" s="99"/>
      <c r="B777" s="100"/>
      <c r="C777" s="99"/>
      <c r="D777" s="99"/>
      <c r="E777" s="99"/>
      <c r="F777" s="99"/>
      <c r="G777" s="99"/>
      <c r="H777" s="99"/>
      <c r="I777" s="99"/>
      <c r="J777" s="2325"/>
      <c r="K777" s="2325"/>
      <c r="L777" s="2325"/>
      <c r="M777" s="2325"/>
      <c r="N777" s="99"/>
      <c r="O777" s="99"/>
      <c r="P777" s="99"/>
      <c r="Q777" s="99"/>
      <c r="R777" s="99"/>
      <c r="S777" s="99"/>
      <c r="T777" s="99"/>
      <c r="U777" s="99"/>
      <c r="V777" s="99"/>
      <c r="W777" s="99"/>
      <c r="X777" s="99"/>
      <c r="Y777" s="99"/>
      <c r="Z777" s="160"/>
      <c r="AA777" s="99"/>
      <c r="AB777" s="159"/>
      <c r="AC777" s="158"/>
      <c r="AD777" s="99"/>
      <c r="AE777" s="99"/>
      <c r="AF777" s="99"/>
      <c r="AG777" s="99"/>
      <c r="AH777" s="99"/>
      <c r="AI777" s="157"/>
      <c r="AJ777" s="99"/>
      <c r="AK777" s="99"/>
      <c r="AL777" s="99"/>
      <c r="AM777" s="99"/>
      <c r="AN777" s="2325"/>
      <c r="AO777" s="99"/>
      <c r="AP777" s="99"/>
      <c r="AQ777" s="99"/>
      <c r="AR777" s="99"/>
      <c r="AS777" s="99"/>
      <c r="AT777" s="99"/>
      <c r="AU777" s="99"/>
      <c r="AV777" s="99"/>
      <c r="AW777" s="157"/>
      <c r="AX777" s="99"/>
      <c r="AY777" s="99"/>
      <c r="AZ777" s="99"/>
      <c r="BA777" s="99"/>
    </row>
    <row r="778" spans="1:53" ht="15.75" customHeight="1" x14ac:dyDescent="0.25">
      <c r="A778" s="99"/>
      <c r="B778" s="100"/>
      <c r="C778" s="99"/>
      <c r="D778" s="99"/>
      <c r="E778" s="99"/>
      <c r="F778" s="99"/>
      <c r="G778" s="99"/>
      <c r="H778" s="99"/>
      <c r="I778" s="99"/>
      <c r="J778" s="2325"/>
      <c r="K778" s="2325"/>
      <c r="L778" s="2325"/>
      <c r="M778" s="2325"/>
      <c r="N778" s="99"/>
      <c r="O778" s="99"/>
      <c r="P778" s="99"/>
      <c r="Q778" s="99"/>
      <c r="R778" s="99"/>
      <c r="S778" s="99"/>
      <c r="T778" s="99"/>
      <c r="U778" s="99"/>
      <c r="V778" s="99"/>
      <c r="W778" s="99"/>
      <c r="X778" s="99"/>
      <c r="Y778" s="99"/>
      <c r="Z778" s="160"/>
      <c r="AA778" s="99"/>
      <c r="AB778" s="159"/>
      <c r="AC778" s="158"/>
      <c r="AD778" s="99"/>
      <c r="AE778" s="99"/>
      <c r="AF778" s="99"/>
      <c r="AG778" s="99"/>
      <c r="AH778" s="99"/>
      <c r="AI778" s="157"/>
      <c r="AJ778" s="99"/>
      <c r="AK778" s="99"/>
      <c r="AL778" s="99"/>
      <c r="AM778" s="99"/>
      <c r="AN778" s="2325"/>
      <c r="AO778" s="99"/>
      <c r="AP778" s="99"/>
      <c r="AQ778" s="99"/>
      <c r="AR778" s="99"/>
      <c r="AS778" s="99"/>
      <c r="AT778" s="99"/>
      <c r="AU778" s="99"/>
      <c r="AV778" s="99"/>
      <c r="AW778" s="157"/>
      <c r="AX778" s="99"/>
      <c r="AY778" s="99"/>
      <c r="AZ778" s="99"/>
      <c r="BA778" s="99"/>
    </row>
    <row r="779" spans="1:53" ht="15.75" customHeight="1" x14ac:dyDescent="0.25">
      <c r="A779" s="99"/>
      <c r="B779" s="100"/>
      <c r="C779" s="99"/>
      <c r="D779" s="99"/>
      <c r="E779" s="99"/>
      <c r="F779" s="99"/>
      <c r="G779" s="99"/>
      <c r="H779" s="99"/>
      <c r="I779" s="99"/>
      <c r="J779" s="2325"/>
      <c r="K779" s="2325"/>
      <c r="L779" s="2325"/>
      <c r="M779" s="2325"/>
      <c r="N779" s="99"/>
      <c r="O779" s="99"/>
      <c r="P779" s="99"/>
      <c r="Q779" s="99"/>
      <c r="R779" s="99"/>
      <c r="S779" s="99"/>
      <c r="T779" s="99"/>
      <c r="U779" s="99"/>
      <c r="V779" s="99"/>
      <c r="W779" s="99"/>
      <c r="X779" s="99"/>
      <c r="Y779" s="99"/>
      <c r="Z779" s="160"/>
      <c r="AA779" s="99"/>
      <c r="AB779" s="159"/>
      <c r="AC779" s="158"/>
      <c r="AD779" s="99"/>
      <c r="AE779" s="99"/>
      <c r="AF779" s="99"/>
      <c r="AG779" s="99"/>
      <c r="AH779" s="99"/>
      <c r="AI779" s="157"/>
      <c r="AJ779" s="99"/>
      <c r="AK779" s="99"/>
      <c r="AL779" s="99"/>
      <c r="AM779" s="99"/>
      <c r="AN779" s="2325"/>
      <c r="AO779" s="99"/>
      <c r="AP779" s="99"/>
      <c r="AQ779" s="99"/>
      <c r="AR779" s="99"/>
      <c r="AS779" s="99"/>
      <c r="AT779" s="99"/>
      <c r="AU779" s="99"/>
      <c r="AV779" s="99"/>
      <c r="AW779" s="157"/>
      <c r="AX779" s="99"/>
      <c r="AY779" s="99"/>
      <c r="AZ779" s="99"/>
      <c r="BA779" s="99"/>
    </row>
    <row r="780" spans="1:53" ht="15.75" customHeight="1" x14ac:dyDescent="0.25">
      <c r="A780" s="99"/>
      <c r="B780" s="100"/>
      <c r="C780" s="99"/>
      <c r="D780" s="99"/>
      <c r="E780" s="99"/>
      <c r="F780" s="99"/>
      <c r="G780" s="99"/>
      <c r="H780" s="99"/>
      <c r="I780" s="99"/>
      <c r="J780" s="2325"/>
      <c r="K780" s="2325"/>
      <c r="L780" s="2325"/>
      <c r="M780" s="2325"/>
      <c r="N780" s="99"/>
      <c r="O780" s="99"/>
      <c r="P780" s="99"/>
      <c r="Q780" s="99"/>
      <c r="R780" s="99"/>
      <c r="S780" s="99"/>
      <c r="T780" s="99"/>
      <c r="U780" s="99"/>
      <c r="V780" s="99"/>
      <c r="W780" s="99"/>
      <c r="X780" s="99"/>
      <c r="Y780" s="99"/>
      <c r="Z780" s="160"/>
      <c r="AA780" s="99"/>
      <c r="AB780" s="159"/>
      <c r="AC780" s="158"/>
      <c r="AD780" s="99"/>
      <c r="AE780" s="99"/>
      <c r="AF780" s="99"/>
      <c r="AG780" s="99"/>
      <c r="AH780" s="99"/>
      <c r="AI780" s="157"/>
      <c r="AJ780" s="99"/>
      <c r="AK780" s="99"/>
      <c r="AL780" s="99"/>
      <c r="AM780" s="99"/>
      <c r="AN780" s="2325"/>
      <c r="AO780" s="99"/>
      <c r="AP780" s="99"/>
      <c r="AQ780" s="99"/>
      <c r="AR780" s="99"/>
      <c r="AS780" s="99"/>
      <c r="AT780" s="99"/>
      <c r="AU780" s="99"/>
      <c r="AV780" s="99"/>
      <c r="AW780" s="157"/>
      <c r="AX780" s="99"/>
      <c r="AY780" s="99"/>
      <c r="AZ780" s="99"/>
      <c r="BA780" s="99"/>
    </row>
    <row r="781" spans="1:53" ht="15.75" customHeight="1" x14ac:dyDescent="0.25">
      <c r="A781" s="99"/>
      <c r="B781" s="100"/>
      <c r="C781" s="99"/>
      <c r="D781" s="99"/>
      <c r="E781" s="99"/>
      <c r="F781" s="99"/>
      <c r="G781" s="99"/>
      <c r="H781" s="99"/>
      <c r="I781" s="99"/>
      <c r="J781" s="2325"/>
      <c r="K781" s="2325"/>
      <c r="L781" s="2325"/>
      <c r="M781" s="2325"/>
      <c r="N781" s="99"/>
      <c r="O781" s="99"/>
      <c r="P781" s="99"/>
      <c r="Q781" s="99"/>
      <c r="R781" s="99"/>
      <c r="S781" s="99"/>
      <c r="T781" s="99"/>
      <c r="U781" s="99"/>
      <c r="V781" s="99"/>
      <c r="W781" s="99"/>
      <c r="X781" s="99"/>
      <c r="Y781" s="99"/>
      <c r="Z781" s="160"/>
      <c r="AA781" s="99"/>
      <c r="AB781" s="159"/>
      <c r="AC781" s="158"/>
      <c r="AD781" s="99"/>
      <c r="AE781" s="99"/>
      <c r="AF781" s="99"/>
      <c r="AG781" s="99"/>
      <c r="AH781" s="99"/>
      <c r="AI781" s="157"/>
      <c r="AJ781" s="99"/>
      <c r="AK781" s="99"/>
      <c r="AL781" s="99"/>
      <c r="AM781" s="99"/>
      <c r="AN781" s="2325"/>
      <c r="AO781" s="99"/>
      <c r="AP781" s="99"/>
      <c r="AQ781" s="99"/>
      <c r="AR781" s="99"/>
      <c r="AS781" s="99"/>
      <c r="AT781" s="99"/>
      <c r="AU781" s="99"/>
      <c r="AV781" s="99"/>
      <c r="AW781" s="157"/>
      <c r="AX781" s="99"/>
      <c r="AY781" s="99"/>
      <c r="AZ781" s="99"/>
      <c r="BA781" s="99"/>
    </row>
    <row r="782" spans="1:53" ht="15.75" customHeight="1" x14ac:dyDescent="0.25">
      <c r="A782" s="99"/>
      <c r="B782" s="100"/>
      <c r="C782" s="99"/>
      <c r="D782" s="99"/>
      <c r="E782" s="99"/>
      <c r="F782" s="99"/>
      <c r="G782" s="99"/>
      <c r="H782" s="99"/>
      <c r="I782" s="99"/>
      <c r="J782" s="2325"/>
      <c r="K782" s="2325"/>
      <c r="L782" s="2325"/>
      <c r="M782" s="2325"/>
      <c r="N782" s="99"/>
      <c r="O782" s="99"/>
      <c r="P782" s="99"/>
      <c r="Q782" s="99"/>
      <c r="R782" s="99"/>
      <c r="S782" s="99"/>
      <c r="T782" s="99"/>
      <c r="U782" s="99"/>
      <c r="V782" s="99"/>
      <c r="W782" s="99"/>
      <c r="X782" s="99"/>
      <c r="Y782" s="99"/>
      <c r="Z782" s="160"/>
      <c r="AA782" s="99"/>
      <c r="AB782" s="159"/>
      <c r="AC782" s="158"/>
      <c r="AD782" s="99"/>
      <c r="AE782" s="99"/>
      <c r="AF782" s="99"/>
      <c r="AG782" s="99"/>
      <c r="AH782" s="99"/>
      <c r="AI782" s="157"/>
      <c r="AJ782" s="99"/>
      <c r="AK782" s="99"/>
      <c r="AL782" s="99"/>
      <c r="AM782" s="99"/>
      <c r="AN782" s="2325"/>
      <c r="AO782" s="99"/>
      <c r="AP782" s="99"/>
      <c r="AQ782" s="99"/>
      <c r="AR782" s="99"/>
      <c r="AS782" s="99"/>
      <c r="AT782" s="99"/>
      <c r="AU782" s="99"/>
      <c r="AV782" s="99"/>
      <c r="AW782" s="157"/>
      <c r="AX782" s="99"/>
      <c r="AY782" s="99"/>
      <c r="AZ782" s="99"/>
      <c r="BA782" s="99"/>
    </row>
    <row r="783" spans="1:53" ht="15.75" customHeight="1" x14ac:dyDescent="0.25">
      <c r="A783" s="99"/>
      <c r="B783" s="100"/>
      <c r="C783" s="99"/>
      <c r="D783" s="99"/>
      <c r="E783" s="99"/>
      <c r="F783" s="99"/>
      <c r="G783" s="99"/>
      <c r="H783" s="99"/>
      <c r="I783" s="99"/>
      <c r="J783" s="2325"/>
      <c r="K783" s="2325"/>
      <c r="L783" s="2325"/>
      <c r="M783" s="2325"/>
      <c r="N783" s="99"/>
      <c r="O783" s="99"/>
      <c r="P783" s="99"/>
      <c r="Q783" s="99"/>
      <c r="R783" s="99"/>
      <c r="S783" s="99"/>
      <c r="T783" s="99"/>
      <c r="U783" s="99"/>
      <c r="V783" s="99"/>
      <c r="W783" s="99"/>
      <c r="X783" s="99"/>
      <c r="Y783" s="99"/>
      <c r="Z783" s="160"/>
      <c r="AA783" s="99"/>
      <c r="AB783" s="159"/>
      <c r="AC783" s="158"/>
      <c r="AD783" s="99"/>
      <c r="AE783" s="99"/>
      <c r="AF783" s="99"/>
      <c r="AG783" s="99"/>
      <c r="AH783" s="99"/>
      <c r="AI783" s="157"/>
      <c r="AJ783" s="99"/>
      <c r="AK783" s="99"/>
      <c r="AL783" s="99"/>
      <c r="AM783" s="99"/>
      <c r="AN783" s="2325"/>
      <c r="AO783" s="99"/>
      <c r="AP783" s="99"/>
      <c r="AQ783" s="99"/>
      <c r="AR783" s="99"/>
      <c r="AS783" s="99"/>
      <c r="AT783" s="99"/>
      <c r="AU783" s="99"/>
      <c r="AV783" s="99"/>
      <c r="AW783" s="157"/>
      <c r="AX783" s="99"/>
      <c r="AY783" s="99"/>
      <c r="AZ783" s="99"/>
      <c r="BA783" s="99"/>
    </row>
    <row r="784" spans="1:53" ht="15.75" customHeight="1" x14ac:dyDescent="0.25">
      <c r="A784" s="99"/>
      <c r="B784" s="100"/>
      <c r="C784" s="99"/>
      <c r="D784" s="99"/>
      <c r="E784" s="99"/>
      <c r="F784" s="99"/>
      <c r="G784" s="99"/>
      <c r="H784" s="99"/>
      <c r="I784" s="99"/>
      <c r="J784" s="2325"/>
      <c r="K784" s="2325"/>
      <c r="L784" s="2325"/>
      <c r="M784" s="2325"/>
      <c r="N784" s="99"/>
      <c r="O784" s="99"/>
      <c r="P784" s="99"/>
      <c r="Q784" s="99"/>
      <c r="R784" s="99"/>
      <c r="S784" s="99"/>
      <c r="T784" s="99"/>
      <c r="U784" s="99"/>
      <c r="V784" s="99"/>
      <c r="W784" s="99"/>
      <c r="X784" s="99"/>
      <c r="Y784" s="99"/>
      <c r="Z784" s="160"/>
      <c r="AA784" s="99"/>
      <c r="AB784" s="159"/>
      <c r="AC784" s="158"/>
      <c r="AD784" s="99"/>
      <c r="AE784" s="99"/>
      <c r="AF784" s="99"/>
      <c r="AG784" s="99"/>
      <c r="AH784" s="99"/>
      <c r="AI784" s="157"/>
      <c r="AJ784" s="99"/>
      <c r="AK784" s="99"/>
      <c r="AL784" s="99"/>
      <c r="AM784" s="99"/>
      <c r="AN784" s="2325"/>
      <c r="AO784" s="99"/>
      <c r="AP784" s="99"/>
      <c r="AQ784" s="99"/>
      <c r="AR784" s="99"/>
      <c r="AS784" s="99"/>
      <c r="AT784" s="99"/>
      <c r="AU784" s="99"/>
      <c r="AV784" s="99"/>
      <c r="AW784" s="157"/>
      <c r="AX784" s="99"/>
      <c r="AY784" s="99"/>
      <c r="AZ784" s="99"/>
      <c r="BA784" s="99"/>
    </row>
    <row r="785" spans="1:53" ht="15.75" customHeight="1" x14ac:dyDescent="0.25">
      <c r="A785" s="99"/>
      <c r="B785" s="100"/>
      <c r="C785" s="99"/>
      <c r="D785" s="99"/>
      <c r="E785" s="99"/>
      <c r="F785" s="99"/>
      <c r="G785" s="99"/>
      <c r="H785" s="99"/>
      <c r="I785" s="99"/>
      <c r="J785" s="2325"/>
      <c r="K785" s="2325"/>
      <c r="L785" s="2325"/>
      <c r="M785" s="2325"/>
      <c r="N785" s="99"/>
      <c r="O785" s="99"/>
      <c r="P785" s="99"/>
      <c r="Q785" s="99"/>
      <c r="R785" s="99"/>
      <c r="S785" s="99"/>
      <c r="T785" s="99"/>
      <c r="U785" s="99"/>
      <c r="V785" s="99"/>
      <c r="W785" s="99"/>
      <c r="X785" s="99"/>
      <c r="Y785" s="99"/>
      <c r="Z785" s="160"/>
      <c r="AA785" s="99"/>
      <c r="AB785" s="159"/>
      <c r="AC785" s="158"/>
      <c r="AD785" s="99"/>
      <c r="AE785" s="99"/>
      <c r="AF785" s="99"/>
      <c r="AG785" s="99"/>
      <c r="AH785" s="99"/>
      <c r="AI785" s="157"/>
      <c r="AJ785" s="99"/>
      <c r="AK785" s="99"/>
      <c r="AL785" s="99"/>
      <c r="AM785" s="99"/>
      <c r="AN785" s="2325"/>
      <c r="AO785" s="99"/>
      <c r="AP785" s="99"/>
      <c r="AQ785" s="99"/>
      <c r="AR785" s="99"/>
      <c r="AS785" s="99"/>
      <c r="AT785" s="99"/>
      <c r="AU785" s="99"/>
      <c r="AV785" s="99"/>
      <c r="AW785" s="157"/>
      <c r="AX785" s="99"/>
      <c r="AY785" s="99"/>
      <c r="AZ785" s="99"/>
      <c r="BA785" s="99"/>
    </row>
    <row r="786" spans="1:53" ht="15.75" customHeight="1" x14ac:dyDescent="0.25">
      <c r="A786" s="99"/>
      <c r="B786" s="100"/>
      <c r="C786" s="99"/>
      <c r="D786" s="99"/>
      <c r="E786" s="99"/>
      <c r="F786" s="99"/>
      <c r="G786" s="99"/>
      <c r="H786" s="99"/>
      <c r="I786" s="99"/>
      <c r="J786" s="2325"/>
      <c r="K786" s="2325"/>
      <c r="L786" s="2325"/>
      <c r="M786" s="2325"/>
      <c r="N786" s="99"/>
      <c r="O786" s="99"/>
      <c r="P786" s="99"/>
      <c r="Q786" s="99"/>
      <c r="R786" s="99"/>
      <c r="S786" s="99"/>
      <c r="T786" s="99"/>
      <c r="U786" s="99"/>
      <c r="V786" s="99"/>
      <c r="W786" s="99"/>
      <c r="X786" s="99"/>
      <c r="Y786" s="99"/>
      <c r="Z786" s="160"/>
      <c r="AA786" s="99"/>
      <c r="AB786" s="159"/>
      <c r="AC786" s="158"/>
      <c r="AD786" s="99"/>
      <c r="AE786" s="99"/>
      <c r="AF786" s="99"/>
      <c r="AG786" s="99"/>
      <c r="AH786" s="99"/>
      <c r="AI786" s="157"/>
      <c r="AJ786" s="99"/>
      <c r="AK786" s="99"/>
      <c r="AL786" s="99"/>
      <c r="AM786" s="99"/>
      <c r="AN786" s="2325"/>
      <c r="AO786" s="99"/>
      <c r="AP786" s="99"/>
      <c r="AQ786" s="99"/>
      <c r="AR786" s="99"/>
      <c r="AS786" s="99"/>
      <c r="AT786" s="99"/>
      <c r="AU786" s="99"/>
      <c r="AV786" s="99"/>
      <c r="AW786" s="157"/>
      <c r="AX786" s="99"/>
      <c r="AY786" s="99"/>
      <c r="AZ786" s="99"/>
      <c r="BA786" s="99"/>
    </row>
    <row r="787" spans="1:53" ht="15.75" customHeight="1" x14ac:dyDescent="0.25">
      <c r="A787" s="99"/>
      <c r="B787" s="100"/>
      <c r="C787" s="99"/>
      <c r="D787" s="99"/>
      <c r="E787" s="99"/>
      <c r="F787" s="99"/>
      <c r="G787" s="99"/>
      <c r="H787" s="99"/>
      <c r="I787" s="99"/>
      <c r="J787" s="2325"/>
      <c r="K787" s="2325"/>
      <c r="L787" s="2325"/>
      <c r="M787" s="2325"/>
      <c r="N787" s="99"/>
      <c r="O787" s="99"/>
      <c r="P787" s="99"/>
      <c r="Q787" s="99"/>
      <c r="R787" s="99"/>
      <c r="S787" s="99"/>
      <c r="T787" s="99"/>
      <c r="U787" s="99"/>
      <c r="V787" s="99"/>
      <c r="W787" s="99"/>
      <c r="X787" s="99"/>
      <c r="Y787" s="99"/>
      <c r="Z787" s="160"/>
      <c r="AA787" s="99"/>
      <c r="AB787" s="159"/>
      <c r="AC787" s="158"/>
      <c r="AD787" s="99"/>
      <c r="AE787" s="99"/>
      <c r="AF787" s="99"/>
      <c r="AG787" s="99"/>
      <c r="AH787" s="99"/>
      <c r="AI787" s="157"/>
      <c r="AJ787" s="99"/>
      <c r="AK787" s="99"/>
      <c r="AL787" s="99"/>
      <c r="AM787" s="99"/>
      <c r="AN787" s="2325"/>
      <c r="AO787" s="99"/>
      <c r="AP787" s="99"/>
      <c r="AQ787" s="99"/>
      <c r="AR787" s="99"/>
      <c r="AS787" s="99"/>
      <c r="AT787" s="99"/>
      <c r="AU787" s="99"/>
      <c r="AV787" s="99"/>
      <c r="AW787" s="157"/>
      <c r="AX787" s="99"/>
      <c r="AY787" s="99"/>
      <c r="AZ787" s="99"/>
      <c r="BA787" s="99"/>
    </row>
    <row r="788" spans="1:53" ht="15.75" customHeight="1" x14ac:dyDescent="0.25">
      <c r="A788" s="99"/>
      <c r="B788" s="100"/>
      <c r="C788" s="99"/>
      <c r="D788" s="99"/>
      <c r="E788" s="99"/>
      <c r="F788" s="99"/>
      <c r="G788" s="99"/>
      <c r="H788" s="99"/>
      <c r="I788" s="99"/>
      <c r="J788" s="2325"/>
      <c r="K788" s="2325"/>
      <c r="L788" s="2325"/>
      <c r="M788" s="2325"/>
      <c r="N788" s="99"/>
      <c r="O788" s="99"/>
      <c r="P788" s="99"/>
      <c r="Q788" s="99"/>
      <c r="R788" s="99"/>
      <c r="S788" s="99"/>
      <c r="T788" s="99"/>
      <c r="U788" s="99"/>
      <c r="V788" s="99"/>
      <c r="W788" s="99"/>
      <c r="X788" s="99"/>
      <c r="Y788" s="99"/>
      <c r="Z788" s="160"/>
      <c r="AA788" s="99"/>
      <c r="AB788" s="159"/>
      <c r="AC788" s="158"/>
      <c r="AD788" s="99"/>
      <c r="AE788" s="99"/>
      <c r="AF788" s="99"/>
      <c r="AG788" s="99"/>
      <c r="AH788" s="99"/>
      <c r="AI788" s="157"/>
      <c r="AJ788" s="99"/>
      <c r="AK788" s="99"/>
      <c r="AL788" s="99"/>
      <c r="AM788" s="99"/>
      <c r="AN788" s="2325"/>
      <c r="AO788" s="99"/>
      <c r="AP788" s="99"/>
      <c r="AQ788" s="99"/>
      <c r="AR788" s="99"/>
      <c r="AS788" s="99"/>
      <c r="AT788" s="99"/>
      <c r="AU788" s="99"/>
      <c r="AV788" s="99"/>
      <c r="AW788" s="157"/>
      <c r="AX788" s="99"/>
      <c r="AY788" s="99"/>
      <c r="AZ788" s="99"/>
      <c r="BA788" s="99"/>
    </row>
    <row r="789" spans="1:53" ht="15.75" customHeight="1" x14ac:dyDescent="0.25">
      <c r="A789" s="99"/>
      <c r="B789" s="100"/>
      <c r="C789" s="99"/>
      <c r="D789" s="99"/>
      <c r="E789" s="99"/>
      <c r="F789" s="99"/>
      <c r="G789" s="99"/>
      <c r="H789" s="99"/>
      <c r="I789" s="99"/>
      <c r="J789" s="2325"/>
      <c r="K789" s="2325"/>
      <c r="L789" s="2325"/>
      <c r="M789" s="2325"/>
      <c r="N789" s="99"/>
      <c r="O789" s="99"/>
      <c r="P789" s="99"/>
      <c r="Q789" s="99"/>
      <c r="R789" s="99"/>
      <c r="S789" s="99"/>
      <c r="T789" s="99"/>
      <c r="U789" s="99"/>
      <c r="V789" s="99"/>
      <c r="W789" s="99"/>
      <c r="X789" s="99"/>
      <c r="Y789" s="99"/>
      <c r="Z789" s="160"/>
      <c r="AA789" s="99"/>
      <c r="AB789" s="159"/>
      <c r="AC789" s="158"/>
      <c r="AD789" s="99"/>
      <c r="AE789" s="99"/>
      <c r="AF789" s="99"/>
      <c r="AG789" s="99"/>
      <c r="AH789" s="99"/>
      <c r="AI789" s="157"/>
      <c r="AJ789" s="99"/>
      <c r="AK789" s="99"/>
      <c r="AL789" s="99"/>
      <c r="AM789" s="99"/>
      <c r="AN789" s="2325"/>
      <c r="AO789" s="99"/>
      <c r="AP789" s="99"/>
      <c r="AQ789" s="99"/>
      <c r="AR789" s="99"/>
      <c r="AS789" s="99"/>
      <c r="AT789" s="99"/>
      <c r="AU789" s="99"/>
      <c r="AV789" s="99"/>
      <c r="AW789" s="157"/>
      <c r="AX789" s="99"/>
      <c r="AY789" s="99"/>
      <c r="AZ789" s="99"/>
      <c r="BA789" s="99"/>
    </row>
    <row r="790" spans="1:53" ht="15.75" customHeight="1" x14ac:dyDescent="0.25">
      <c r="A790" s="99"/>
      <c r="B790" s="100"/>
      <c r="C790" s="99"/>
      <c r="D790" s="99"/>
      <c r="E790" s="99"/>
      <c r="F790" s="99"/>
      <c r="G790" s="99"/>
      <c r="H790" s="99"/>
      <c r="I790" s="99"/>
      <c r="J790" s="2325"/>
      <c r="K790" s="2325"/>
      <c r="L790" s="2325"/>
      <c r="M790" s="2325"/>
      <c r="N790" s="99"/>
      <c r="O790" s="99"/>
      <c r="P790" s="99"/>
      <c r="Q790" s="99"/>
      <c r="R790" s="99"/>
      <c r="S790" s="99"/>
      <c r="T790" s="99"/>
      <c r="U790" s="99"/>
      <c r="V790" s="99"/>
      <c r="W790" s="99"/>
      <c r="X790" s="99"/>
      <c r="Y790" s="99"/>
      <c r="Z790" s="160"/>
      <c r="AA790" s="99"/>
      <c r="AB790" s="159"/>
      <c r="AC790" s="158"/>
      <c r="AD790" s="99"/>
      <c r="AE790" s="99"/>
      <c r="AF790" s="99"/>
      <c r="AG790" s="99"/>
      <c r="AH790" s="99"/>
      <c r="AI790" s="157"/>
      <c r="AJ790" s="99"/>
      <c r="AK790" s="99"/>
      <c r="AL790" s="99"/>
      <c r="AM790" s="99"/>
      <c r="AN790" s="2325"/>
      <c r="AO790" s="99"/>
      <c r="AP790" s="99"/>
      <c r="AQ790" s="99"/>
      <c r="AR790" s="99"/>
      <c r="AS790" s="99"/>
      <c r="AT790" s="99"/>
      <c r="AU790" s="99"/>
      <c r="AV790" s="99"/>
      <c r="AW790" s="157"/>
      <c r="AX790" s="99"/>
      <c r="AY790" s="99"/>
      <c r="AZ790" s="99"/>
      <c r="BA790" s="99"/>
    </row>
    <row r="791" spans="1:53" ht="15.75" customHeight="1" x14ac:dyDescent="0.25">
      <c r="A791" s="99"/>
      <c r="B791" s="100"/>
      <c r="C791" s="99"/>
      <c r="D791" s="99"/>
      <c r="E791" s="99"/>
      <c r="F791" s="99"/>
      <c r="G791" s="99"/>
      <c r="H791" s="99"/>
      <c r="I791" s="99"/>
      <c r="J791" s="2325"/>
      <c r="K791" s="2325"/>
      <c r="L791" s="2325"/>
      <c r="M791" s="2325"/>
      <c r="N791" s="99"/>
      <c r="O791" s="99"/>
      <c r="P791" s="99"/>
      <c r="Q791" s="99"/>
      <c r="R791" s="99"/>
      <c r="S791" s="99"/>
      <c r="T791" s="99"/>
      <c r="U791" s="99"/>
      <c r="V791" s="99"/>
      <c r="W791" s="99"/>
      <c r="X791" s="99"/>
      <c r="Y791" s="99"/>
      <c r="Z791" s="160"/>
      <c r="AA791" s="99"/>
      <c r="AB791" s="159"/>
      <c r="AC791" s="158"/>
      <c r="AD791" s="99"/>
      <c r="AE791" s="99"/>
      <c r="AF791" s="99"/>
      <c r="AG791" s="99"/>
      <c r="AH791" s="99"/>
      <c r="AI791" s="157"/>
      <c r="AJ791" s="99"/>
      <c r="AK791" s="99"/>
      <c r="AL791" s="99"/>
      <c r="AM791" s="99"/>
      <c r="AN791" s="2325"/>
      <c r="AO791" s="99"/>
      <c r="AP791" s="99"/>
      <c r="AQ791" s="99"/>
      <c r="AR791" s="99"/>
      <c r="AS791" s="99"/>
      <c r="AT791" s="99"/>
      <c r="AU791" s="99"/>
      <c r="AV791" s="99"/>
      <c r="AW791" s="157"/>
      <c r="AX791" s="99"/>
      <c r="AY791" s="99"/>
      <c r="AZ791" s="99"/>
      <c r="BA791" s="99"/>
    </row>
    <row r="792" spans="1:53" ht="15.75" customHeight="1" x14ac:dyDescent="0.25">
      <c r="A792" s="99"/>
      <c r="B792" s="100"/>
      <c r="C792" s="99"/>
      <c r="D792" s="99"/>
      <c r="E792" s="99"/>
      <c r="F792" s="99"/>
      <c r="G792" s="99"/>
      <c r="H792" s="99"/>
      <c r="I792" s="99"/>
      <c r="J792" s="2325"/>
      <c r="K792" s="2325"/>
      <c r="L792" s="2325"/>
      <c r="M792" s="2325"/>
      <c r="N792" s="99"/>
      <c r="O792" s="99"/>
      <c r="P792" s="99"/>
      <c r="Q792" s="99"/>
      <c r="R792" s="99"/>
      <c r="S792" s="99"/>
      <c r="T792" s="99"/>
      <c r="U792" s="99"/>
      <c r="V792" s="99"/>
      <c r="W792" s="99"/>
      <c r="X792" s="99"/>
      <c r="Y792" s="99"/>
      <c r="Z792" s="160"/>
      <c r="AA792" s="99"/>
      <c r="AB792" s="159"/>
      <c r="AC792" s="158"/>
      <c r="AD792" s="99"/>
      <c r="AE792" s="99"/>
      <c r="AF792" s="99"/>
      <c r="AG792" s="99"/>
      <c r="AH792" s="99"/>
      <c r="AI792" s="157"/>
      <c r="AJ792" s="99"/>
      <c r="AK792" s="99"/>
      <c r="AL792" s="99"/>
      <c r="AM792" s="99"/>
      <c r="AN792" s="2325"/>
      <c r="AO792" s="99"/>
      <c r="AP792" s="99"/>
      <c r="AQ792" s="99"/>
      <c r="AR792" s="99"/>
      <c r="AS792" s="99"/>
      <c r="AT792" s="99"/>
      <c r="AU792" s="99"/>
      <c r="AV792" s="99"/>
      <c r="AW792" s="157"/>
      <c r="AX792" s="99"/>
      <c r="AY792" s="99"/>
      <c r="AZ792" s="99"/>
      <c r="BA792" s="99"/>
    </row>
    <row r="793" spans="1:53" ht="15.75" customHeight="1" x14ac:dyDescent="0.25">
      <c r="A793" s="99"/>
      <c r="B793" s="100"/>
      <c r="C793" s="99"/>
      <c r="D793" s="99"/>
      <c r="E793" s="99"/>
      <c r="F793" s="99"/>
      <c r="G793" s="99"/>
      <c r="H793" s="99"/>
      <c r="I793" s="99"/>
      <c r="J793" s="2325"/>
      <c r="K793" s="2325"/>
      <c r="L793" s="2325"/>
      <c r="M793" s="2325"/>
      <c r="N793" s="99"/>
      <c r="O793" s="99"/>
      <c r="P793" s="99"/>
      <c r="Q793" s="99"/>
      <c r="R793" s="99"/>
      <c r="S793" s="99"/>
      <c r="T793" s="99"/>
      <c r="U793" s="99"/>
      <c r="V793" s="99"/>
      <c r="W793" s="99"/>
      <c r="X793" s="99"/>
      <c r="Y793" s="99"/>
      <c r="Z793" s="160"/>
      <c r="AA793" s="99"/>
      <c r="AB793" s="159"/>
      <c r="AC793" s="158"/>
      <c r="AD793" s="99"/>
      <c r="AE793" s="99"/>
      <c r="AF793" s="99"/>
      <c r="AG793" s="99"/>
      <c r="AH793" s="99"/>
      <c r="AI793" s="157"/>
      <c r="AJ793" s="99"/>
      <c r="AK793" s="99"/>
      <c r="AL793" s="99"/>
      <c r="AM793" s="99"/>
      <c r="AN793" s="2325"/>
      <c r="AO793" s="99"/>
      <c r="AP793" s="99"/>
      <c r="AQ793" s="99"/>
      <c r="AR793" s="99"/>
      <c r="AS793" s="99"/>
      <c r="AT793" s="99"/>
      <c r="AU793" s="99"/>
      <c r="AV793" s="99"/>
      <c r="AW793" s="157"/>
      <c r="AX793" s="99"/>
      <c r="AY793" s="99"/>
      <c r="AZ793" s="99"/>
      <c r="BA793" s="99"/>
    </row>
    <row r="794" spans="1:53" ht="15.75" customHeight="1" x14ac:dyDescent="0.25">
      <c r="A794" s="99"/>
      <c r="B794" s="100"/>
      <c r="C794" s="99"/>
      <c r="D794" s="99"/>
      <c r="E794" s="99"/>
      <c r="F794" s="99"/>
      <c r="G794" s="99"/>
      <c r="H794" s="99"/>
      <c r="I794" s="99"/>
      <c r="J794" s="2325"/>
      <c r="K794" s="2325"/>
      <c r="L794" s="2325"/>
      <c r="M794" s="2325"/>
      <c r="N794" s="99"/>
      <c r="O794" s="99"/>
      <c r="P794" s="99"/>
      <c r="Q794" s="99"/>
      <c r="R794" s="99"/>
      <c r="S794" s="99"/>
      <c r="T794" s="99"/>
      <c r="U794" s="99"/>
      <c r="V794" s="99"/>
      <c r="W794" s="99"/>
      <c r="X794" s="99"/>
      <c r="Y794" s="99"/>
      <c r="Z794" s="160"/>
      <c r="AA794" s="99"/>
      <c r="AB794" s="159"/>
      <c r="AC794" s="158"/>
      <c r="AD794" s="99"/>
      <c r="AE794" s="99"/>
      <c r="AF794" s="99"/>
      <c r="AG794" s="99"/>
      <c r="AH794" s="99"/>
      <c r="AI794" s="157"/>
      <c r="AJ794" s="99"/>
      <c r="AK794" s="99"/>
      <c r="AL794" s="99"/>
      <c r="AM794" s="99"/>
      <c r="AN794" s="2325"/>
      <c r="AO794" s="99"/>
      <c r="AP794" s="99"/>
      <c r="AQ794" s="99"/>
      <c r="AR794" s="99"/>
      <c r="AS794" s="99"/>
      <c r="AT794" s="99"/>
      <c r="AU794" s="99"/>
      <c r="AV794" s="99"/>
      <c r="AW794" s="157"/>
      <c r="AX794" s="99"/>
      <c r="AY794" s="99"/>
      <c r="AZ794" s="99"/>
      <c r="BA794" s="99"/>
    </row>
    <row r="795" spans="1:53" ht="15.75" customHeight="1" x14ac:dyDescent="0.25">
      <c r="A795" s="99"/>
      <c r="B795" s="100"/>
      <c r="C795" s="99"/>
      <c r="D795" s="99"/>
      <c r="E795" s="99"/>
      <c r="F795" s="99"/>
      <c r="G795" s="99"/>
      <c r="H795" s="99"/>
      <c r="I795" s="99"/>
      <c r="J795" s="2325"/>
      <c r="K795" s="2325"/>
      <c r="L795" s="2325"/>
      <c r="M795" s="2325"/>
      <c r="N795" s="99"/>
      <c r="O795" s="99"/>
      <c r="P795" s="99"/>
      <c r="Q795" s="99"/>
      <c r="R795" s="99"/>
      <c r="S795" s="99"/>
      <c r="T795" s="99"/>
      <c r="U795" s="99"/>
      <c r="V795" s="99"/>
      <c r="W795" s="99"/>
      <c r="X795" s="99"/>
      <c r="Y795" s="99"/>
      <c r="Z795" s="160"/>
      <c r="AA795" s="99"/>
      <c r="AB795" s="159"/>
      <c r="AC795" s="158"/>
      <c r="AD795" s="99"/>
      <c r="AE795" s="99"/>
      <c r="AF795" s="99"/>
      <c r="AG795" s="99"/>
      <c r="AH795" s="99"/>
      <c r="AI795" s="157"/>
      <c r="AJ795" s="99"/>
      <c r="AK795" s="99"/>
      <c r="AL795" s="99"/>
      <c r="AM795" s="99"/>
      <c r="AN795" s="2325"/>
      <c r="AO795" s="99"/>
      <c r="AP795" s="99"/>
      <c r="AQ795" s="99"/>
      <c r="AR795" s="99"/>
      <c r="AS795" s="99"/>
      <c r="AT795" s="99"/>
      <c r="AU795" s="99"/>
      <c r="AV795" s="99"/>
      <c r="AW795" s="157"/>
      <c r="AX795" s="99"/>
      <c r="AY795" s="99"/>
      <c r="AZ795" s="99"/>
      <c r="BA795" s="99"/>
    </row>
    <row r="796" spans="1:53" ht="15.75" customHeight="1" x14ac:dyDescent="0.25">
      <c r="A796" s="99"/>
      <c r="B796" s="100"/>
      <c r="C796" s="99"/>
      <c r="D796" s="99"/>
      <c r="E796" s="99"/>
      <c r="F796" s="99"/>
      <c r="G796" s="99"/>
      <c r="H796" s="99"/>
      <c r="I796" s="99"/>
      <c r="J796" s="2325"/>
      <c r="K796" s="2325"/>
      <c r="L796" s="2325"/>
      <c r="M796" s="2325"/>
      <c r="N796" s="99"/>
      <c r="O796" s="99"/>
      <c r="P796" s="99"/>
      <c r="Q796" s="99"/>
      <c r="R796" s="99"/>
      <c r="S796" s="99"/>
      <c r="T796" s="99"/>
      <c r="U796" s="99"/>
      <c r="V796" s="99"/>
      <c r="W796" s="99"/>
      <c r="X796" s="99"/>
      <c r="Y796" s="99"/>
      <c r="Z796" s="160"/>
      <c r="AA796" s="99"/>
      <c r="AB796" s="159"/>
      <c r="AC796" s="158"/>
      <c r="AD796" s="99"/>
      <c r="AE796" s="99"/>
      <c r="AF796" s="99"/>
      <c r="AG796" s="99"/>
      <c r="AH796" s="99"/>
      <c r="AI796" s="157"/>
      <c r="AJ796" s="99"/>
      <c r="AK796" s="99"/>
      <c r="AL796" s="99"/>
      <c r="AM796" s="99"/>
      <c r="AN796" s="2325"/>
      <c r="AO796" s="99"/>
      <c r="AP796" s="99"/>
      <c r="AQ796" s="99"/>
      <c r="AR796" s="99"/>
      <c r="AS796" s="99"/>
      <c r="AT796" s="99"/>
      <c r="AU796" s="99"/>
      <c r="AV796" s="99"/>
      <c r="AW796" s="157"/>
      <c r="AX796" s="99"/>
      <c r="AY796" s="99"/>
      <c r="AZ796" s="99"/>
      <c r="BA796" s="99"/>
    </row>
    <row r="797" spans="1:53" ht="15.75" customHeight="1" x14ac:dyDescent="0.25">
      <c r="A797" s="99"/>
      <c r="B797" s="100"/>
      <c r="C797" s="99"/>
      <c r="D797" s="99"/>
      <c r="E797" s="99"/>
      <c r="F797" s="99"/>
      <c r="G797" s="99"/>
      <c r="H797" s="99"/>
      <c r="I797" s="99"/>
      <c r="J797" s="2325"/>
      <c r="K797" s="2325"/>
      <c r="L797" s="2325"/>
      <c r="M797" s="2325"/>
      <c r="N797" s="99"/>
      <c r="O797" s="99"/>
      <c r="P797" s="99"/>
      <c r="Q797" s="99"/>
      <c r="R797" s="99"/>
      <c r="S797" s="99"/>
      <c r="T797" s="99"/>
      <c r="U797" s="99"/>
      <c r="V797" s="99"/>
      <c r="W797" s="99"/>
      <c r="X797" s="99"/>
      <c r="Y797" s="99"/>
      <c r="Z797" s="160"/>
      <c r="AA797" s="99"/>
      <c r="AB797" s="159"/>
      <c r="AC797" s="158"/>
      <c r="AD797" s="99"/>
      <c r="AE797" s="99"/>
      <c r="AF797" s="99"/>
      <c r="AG797" s="99"/>
      <c r="AH797" s="99"/>
      <c r="AI797" s="157"/>
      <c r="AJ797" s="99"/>
      <c r="AK797" s="99"/>
      <c r="AL797" s="99"/>
      <c r="AM797" s="99"/>
      <c r="AN797" s="2325"/>
      <c r="AO797" s="99"/>
      <c r="AP797" s="99"/>
      <c r="AQ797" s="99"/>
      <c r="AR797" s="99"/>
      <c r="AS797" s="99"/>
      <c r="AT797" s="99"/>
      <c r="AU797" s="99"/>
      <c r="AV797" s="99"/>
      <c r="AW797" s="157"/>
      <c r="AX797" s="99"/>
      <c r="AY797" s="99"/>
      <c r="AZ797" s="99"/>
      <c r="BA797" s="99"/>
    </row>
    <row r="798" spans="1:53" ht="15.75" customHeight="1" x14ac:dyDescent="0.25">
      <c r="A798" s="99"/>
      <c r="B798" s="100"/>
      <c r="C798" s="99"/>
      <c r="D798" s="99"/>
      <c r="E798" s="99"/>
      <c r="F798" s="99"/>
      <c r="G798" s="99"/>
      <c r="H798" s="99"/>
      <c r="I798" s="99"/>
      <c r="J798" s="2325"/>
      <c r="K798" s="2325"/>
      <c r="L798" s="2325"/>
      <c r="M798" s="2325"/>
      <c r="N798" s="99"/>
      <c r="O798" s="99"/>
      <c r="P798" s="99"/>
      <c r="Q798" s="99"/>
      <c r="R798" s="99"/>
      <c r="S798" s="99"/>
      <c r="T798" s="99"/>
      <c r="U798" s="99"/>
      <c r="V798" s="99"/>
      <c r="W798" s="99"/>
      <c r="X798" s="99"/>
      <c r="Y798" s="99"/>
      <c r="Z798" s="160"/>
      <c r="AA798" s="99"/>
      <c r="AB798" s="159"/>
      <c r="AC798" s="158"/>
      <c r="AD798" s="99"/>
      <c r="AE798" s="99"/>
      <c r="AF798" s="99"/>
      <c r="AG798" s="99"/>
      <c r="AH798" s="99"/>
      <c r="AI798" s="157"/>
      <c r="AJ798" s="99"/>
      <c r="AK798" s="99"/>
      <c r="AL798" s="99"/>
      <c r="AM798" s="99"/>
      <c r="AN798" s="2325"/>
      <c r="AO798" s="99"/>
      <c r="AP798" s="99"/>
      <c r="AQ798" s="99"/>
      <c r="AR798" s="99"/>
      <c r="AS798" s="99"/>
      <c r="AT798" s="99"/>
      <c r="AU798" s="99"/>
      <c r="AV798" s="99"/>
      <c r="AW798" s="157"/>
      <c r="AX798" s="99"/>
      <c r="AY798" s="99"/>
      <c r="AZ798" s="99"/>
      <c r="BA798" s="99"/>
    </row>
    <row r="799" spans="1:53" ht="15.75" customHeight="1" x14ac:dyDescent="0.25">
      <c r="A799" s="99"/>
      <c r="B799" s="100"/>
      <c r="C799" s="99"/>
      <c r="D799" s="99"/>
      <c r="E799" s="99"/>
      <c r="F799" s="99"/>
      <c r="G799" s="99"/>
      <c r="H799" s="99"/>
      <c r="I799" s="99"/>
      <c r="J799" s="2325"/>
      <c r="K799" s="2325"/>
      <c r="L799" s="2325"/>
      <c r="M799" s="2325"/>
      <c r="N799" s="99"/>
      <c r="O799" s="99"/>
      <c r="P799" s="99"/>
      <c r="Q799" s="99"/>
      <c r="R799" s="99"/>
      <c r="S799" s="99"/>
      <c r="T799" s="99"/>
      <c r="U799" s="99"/>
      <c r="V799" s="99"/>
      <c r="W799" s="99"/>
      <c r="X799" s="99"/>
      <c r="Y799" s="99"/>
      <c r="Z799" s="160"/>
      <c r="AA799" s="99"/>
      <c r="AB799" s="159"/>
      <c r="AC799" s="158"/>
      <c r="AD799" s="99"/>
      <c r="AE799" s="99"/>
      <c r="AF799" s="99"/>
      <c r="AG799" s="99"/>
      <c r="AH799" s="99"/>
      <c r="AI799" s="157"/>
      <c r="AJ799" s="99"/>
      <c r="AK799" s="99"/>
      <c r="AL799" s="99"/>
      <c r="AM799" s="99"/>
      <c r="AN799" s="2325"/>
      <c r="AO799" s="99"/>
      <c r="AP799" s="99"/>
      <c r="AQ799" s="99"/>
      <c r="AR799" s="99"/>
      <c r="AS799" s="99"/>
      <c r="AT799" s="99"/>
      <c r="AU799" s="99"/>
      <c r="AV799" s="99"/>
      <c r="AW799" s="157"/>
      <c r="AX799" s="99"/>
      <c r="AY799" s="99"/>
      <c r="AZ799" s="99"/>
      <c r="BA799" s="99"/>
    </row>
    <row r="800" spans="1:53" ht="15.75" customHeight="1" x14ac:dyDescent="0.25">
      <c r="A800" s="99"/>
      <c r="B800" s="100"/>
      <c r="C800" s="99"/>
      <c r="D800" s="99"/>
      <c r="E800" s="99"/>
      <c r="F800" s="99"/>
      <c r="G800" s="99"/>
      <c r="H800" s="99"/>
      <c r="I800" s="99"/>
      <c r="J800" s="2325"/>
      <c r="K800" s="2325"/>
      <c r="L800" s="2325"/>
      <c r="M800" s="2325"/>
      <c r="N800" s="99"/>
      <c r="O800" s="99"/>
      <c r="P800" s="99"/>
      <c r="Q800" s="99"/>
      <c r="R800" s="99"/>
      <c r="S800" s="99"/>
      <c r="T800" s="99"/>
      <c r="U800" s="99"/>
      <c r="V800" s="99"/>
      <c r="W800" s="99"/>
      <c r="X800" s="99"/>
      <c r="Y800" s="99"/>
      <c r="Z800" s="160"/>
      <c r="AA800" s="99"/>
      <c r="AB800" s="159"/>
      <c r="AC800" s="158"/>
      <c r="AD800" s="99"/>
      <c r="AE800" s="99"/>
      <c r="AF800" s="99"/>
      <c r="AG800" s="99"/>
      <c r="AH800" s="99"/>
      <c r="AI800" s="157"/>
      <c r="AJ800" s="99"/>
      <c r="AK800" s="99"/>
      <c r="AL800" s="99"/>
      <c r="AM800" s="99"/>
      <c r="AN800" s="2325"/>
      <c r="AO800" s="99"/>
      <c r="AP800" s="99"/>
      <c r="AQ800" s="99"/>
      <c r="AR800" s="99"/>
      <c r="AS800" s="99"/>
      <c r="AT800" s="99"/>
      <c r="AU800" s="99"/>
      <c r="AV800" s="99"/>
      <c r="AW800" s="157"/>
      <c r="AX800" s="99"/>
      <c r="AY800" s="99"/>
      <c r="AZ800" s="99"/>
      <c r="BA800" s="99"/>
    </row>
    <row r="801" spans="1:53" ht="15.75" customHeight="1" x14ac:dyDescent="0.25">
      <c r="A801" s="99"/>
      <c r="B801" s="100"/>
      <c r="C801" s="99"/>
      <c r="D801" s="99"/>
      <c r="E801" s="99"/>
      <c r="F801" s="99"/>
      <c r="G801" s="99"/>
      <c r="H801" s="99"/>
      <c r="I801" s="99"/>
      <c r="J801" s="2325"/>
      <c r="K801" s="2325"/>
      <c r="L801" s="2325"/>
      <c r="M801" s="2325"/>
      <c r="N801" s="99"/>
      <c r="O801" s="99"/>
      <c r="P801" s="99"/>
      <c r="Q801" s="99"/>
      <c r="R801" s="99"/>
      <c r="S801" s="99"/>
      <c r="T801" s="99"/>
      <c r="U801" s="99"/>
      <c r="V801" s="99"/>
      <c r="W801" s="99"/>
      <c r="X801" s="99"/>
      <c r="Y801" s="99"/>
      <c r="Z801" s="160"/>
      <c r="AA801" s="99"/>
      <c r="AB801" s="159"/>
      <c r="AC801" s="158"/>
      <c r="AD801" s="99"/>
      <c r="AE801" s="99"/>
      <c r="AF801" s="99"/>
      <c r="AG801" s="99"/>
      <c r="AH801" s="99"/>
      <c r="AI801" s="157"/>
      <c r="AJ801" s="99"/>
      <c r="AK801" s="99"/>
      <c r="AL801" s="99"/>
      <c r="AM801" s="99"/>
      <c r="AN801" s="2325"/>
      <c r="AO801" s="99"/>
      <c r="AP801" s="99"/>
      <c r="AQ801" s="99"/>
      <c r="AR801" s="99"/>
      <c r="AS801" s="99"/>
      <c r="AT801" s="99"/>
      <c r="AU801" s="99"/>
      <c r="AV801" s="99"/>
      <c r="AW801" s="157"/>
      <c r="AX801" s="99"/>
      <c r="AY801" s="99"/>
      <c r="AZ801" s="99"/>
      <c r="BA801" s="99"/>
    </row>
    <row r="802" spans="1:53" ht="15.75" customHeight="1" x14ac:dyDescent="0.25">
      <c r="A802" s="99"/>
      <c r="B802" s="100"/>
      <c r="C802" s="99"/>
      <c r="D802" s="99"/>
      <c r="E802" s="99"/>
      <c r="F802" s="99"/>
      <c r="G802" s="99"/>
      <c r="H802" s="99"/>
      <c r="I802" s="99"/>
      <c r="J802" s="2325"/>
      <c r="K802" s="2325"/>
      <c r="L802" s="2325"/>
      <c r="M802" s="2325"/>
      <c r="N802" s="99"/>
      <c r="O802" s="99"/>
      <c r="P802" s="99"/>
      <c r="Q802" s="99"/>
      <c r="R802" s="99"/>
      <c r="S802" s="99"/>
      <c r="T802" s="99"/>
      <c r="U802" s="99"/>
      <c r="V802" s="99"/>
      <c r="W802" s="99"/>
      <c r="X802" s="99"/>
      <c r="Y802" s="99"/>
      <c r="Z802" s="160"/>
      <c r="AA802" s="99"/>
      <c r="AB802" s="159"/>
      <c r="AC802" s="158"/>
      <c r="AD802" s="99"/>
      <c r="AE802" s="99"/>
      <c r="AF802" s="99"/>
      <c r="AG802" s="99"/>
      <c r="AH802" s="99"/>
      <c r="AI802" s="157"/>
      <c r="AJ802" s="99"/>
      <c r="AK802" s="99"/>
      <c r="AL802" s="99"/>
      <c r="AM802" s="99"/>
      <c r="AN802" s="2325"/>
      <c r="AO802" s="99"/>
      <c r="AP802" s="99"/>
      <c r="AQ802" s="99"/>
      <c r="AR802" s="99"/>
      <c r="AS802" s="99"/>
      <c r="AT802" s="99"/>
      <c r="AU802" s="99"/>
      <c r="AV802" s="99"/>
      <c r="AW802" s="157"/>
      <c r="AX802" s="99"/>
      <c r="AY802" s="99"/>
      <c r="AZ802" s="99"/>
      <c r="BA802" s="99"/>
    </row>
    <row r="803" spans="1:53" ht="15.75" customHeight="1" x14ac:dyDescent="0.25">
      <c r="A803" s="99"/>
      <c r="B803" s="100"/>
      <c r="C803" s="99"/>
      <c r="D803" s="99"/>
      <c r="E803" s="99"/>
      <c r="F803" s="99"/>
      <c r="G803" s="99"/>
      <c r="H803" s="99"/>
      <c r="I803" s="99"/>
      <c r="J803" s="2325"/>
      <c r="K803" s="2325"/>
      <c r="L803" s="2325"/>
      <c r="M803" s="2325"/>
      <c r="N803" s="99"/>
      <c r="O803" s="99"/>
      <c r="P803" s="99"/>
      <c r="Q803" s="99"/>
      <c r="R803" s="99"/>
      <c r="S803" s="99"/>
      <c r="T803" s="99"/>
      <c r="U803" s="99"/>
      <c r="V803" s="99"/>
      <c r="W803" s="99"/>
      <c r="X803" s="99"/>
      <c r="Y803" s="99"/>
      <c r="Z803" s="160"/>
      <c r="AA803" s="99"/>
      <c r="AB803" s="159"/>
      <c r="AC803" s="158"/>
      <c r="AD803" s="99"/>
      <c r="AE803" s="99"/>
      <c r="AF803" s="99"/>
      <c r="AG803" s="99"/>
      <c r="AH803" s="99"/>
      <c r="AI803" s="157"/>
      <c r="AJ803" s="99"/>
      <c r="AK803" s="99"/>
      <c r="AL803" s="99"/>
      <c r="AM803" s="99"/>
      <c r="AN803" s="2325"/>
      <c r="AO803" s="99"/>
      <c r="AP803" s="99"/>
      <c r="AQ803" s="99"/>
      <c r="AR803" s="99"/>
      <c r="AS803" s="99"/>
      <c r="AT803" s="99"/>
      <c r="AU803" s="99"/>
      <c r="AV803" s="99"/>
      <c r="AW803" s="157"/>
      <c r="AX803" s="99"/>
      <c r="AY803" s="99"/>
      <c r="AZ803" s="99"/>
      <c r="BA803" s="99"/>
    </row>
    <row r="804" spans="1:53" ht="15.75" customHeight="1" x14ac:dyDescent="0.25">
      <c r="A804" s="99"/>
      <c r="B804" s="100"/>
      <c r="C804" s="99"/>
      <c r="D804" s="99"/>
      <c r="E804" s="99"/>
      <c r="F804" s="99"/>
      <c r="G804" s="99"/>
      <c r="H804" s="99"/>
      <c r="I804" s="99"/>
      <c r="J804" s="2325"/>
      <c r="K804" s="2325"/>
      <c r="L804" s="2325"/>
      <c r="M804" s="2325"/>
      <c r="N804" s="99"/>
      <c r="O804" s="99"/>
      <c r="P804" s="99"/>
      <c r="Q804" s="99"/>
      <c r="R804" s="99"/>
      <c r="S804" s="99"/>
      <c r="T804" s="99"/>
      <c r="U804" s="99"/>
      <c r="V804" s="99"/>
      <c r="W804" s="99"/>
      <c r="X804" s="99"/>
      <c r="Y804" s="99"/>
      <c r="Z804" s="160"/>
      <c r="AA804" s="99"/>
      <c r="AB804" s="159"/>
      <c r="AC804" s="158"/>
      <c r="AD804" s="99"/>
      <c r="AE804" s="99"/>
      <c r="AF804" s="99"/>
      <c r="AG804" s="99"/>
      <c r="AH804" s="99"/>
      <c r="AI804" s="157"/>
      <c r="AJ804" s="99"/>
      <c r="AK804" s="99"/>
      <c r="AL804" s="99"/>
      <c r="AM804" s="99"/>
      <c r="AN804" s="2325"/>
      <c r="AO804" s="99"/>
      <c r="AP804" s="99"/>
      <c r="AQ804" s="99"/>
      <c r="AR804" s="99"/>
      <c r="AS804" s="99"/>
      <c r="AT804" s="99"/>
      <c r="AU804" s="99"/>
      <c r="AV804" s="99"/>
      <c r="AW804" s="157"/>
      <c r="AX804" s="99"/>
      <c r="AY804" s="99"/>
      <c r="AZ804" s="99"/>
      <c r="BA804" s="99"/>
    </row>
    <row r="805" spans="1:53" ht="15.75" customHeight="1" x14ac:dyDescent="0.25">
      <c r="A805" s="99"/>
      <c r="B805" s="100"/>
      <c r="C805" s="99"/>
      <c r="D805" s="99"/>
      <c r="E805" s="99"/>
      <c r="F805" s="99"/>
      <c r="G805" s="99"/>
      <c r="H805" s="99"/>
      <c r="I805" s="99"/>
      <c r="J805" s="2325"/>
      <c r="K805" s="2325"/>
      <c r="L805" s="2325"/>
      <c r="M805" s="2325"/>
      <c r="N805" s="99"/>
      <c r="O805" s="99"/>
      <c r="P805" s="99"/>
      <c r="Q805" s="99"/>
      <c r="R805" s="99"/>
      <c r="S805" s="99"/>
      <c r="T805" s="99"/>
      <c r="U805" s="99"/>
      <c r="V805" s="99"/>
      <c r="W805" s="99"/>
      <c r="X805" s="99"/>
      <c r="Y805" s="99"/>
      <c r="Z805" s="160"/>
      <c r="AA805" s="99"/>
      <c r="AB805" s="159"/>
      <c r="AC805" s="158"/>
      <c r="AD805" s="99"/>
      <c r="AE805" s="99"/>
      <c r="AF805" s="99"/>
      <c r="AG805" s="99"/>
      <c r="AH805" s="99"/>
      <c r="AI805" s="157"/>
      <c r="AJ805" s="99"/>
      <c r="AK805" s="99"/>
      <c r="AL805" s="99"/>
      <c r="AM805" s="99"/>
      <c r="AN805" s="2325"/>
      <c r="AO805" s="99"/>
      <c r="AP805" s="99"/>
      <c r="AQ805" s="99"/>
      <c r="AR805" s="99"/>
      <c r="AS805" s="99"/>
      <c r="AT805" s="99"/>
      <c r="AU805" s="99"/>
      <c r="AV805" s="99"/>
      <c r="AW805" s="157"/>
      <c r="AX805" s="99"/>
      <c r="AY805" s="99"/>
      <c r="AZ805" s="99"/>
      <c r="BA805" s="99"/>
    </row>
    <row r="806" spans="1:53" ht="15.75" customHeight="1" x14ac:dyDescent="0.25">
      <c r="A806" s="99"/>
      <c r="B806" s="100"/>
      <c r="C806" s="99"/>
      <c r="D806" s="99"/>
      <c r="E806" s="99"/>
      <c r="F806" s="99"/>
      <c r="G806" s="99"/>
      <c r="H806" s="99"/>
      <c r="I806" s="99"/>
      <c r="J806" s="2325"/>
      <c r="K806" s="2325"/>
      <c r="L806" s="2325"/>
      <c r="M806" s="2325"/>
      <c r="N806" s="99"/>
      <c r="O806" s="99"/>
      <c r="P806" s="99"/>
      <c r="Q806" s="99"/>
      <c r="R806" s="99"/>
      <c r="S806" s="99"/>
      <c r="T806" s="99"/>
      <c r="U806" s="99"/>
      <c r="V806" s="99"/>
      <c r="W806" s="99"/>
      <c r="X806" s="99"/>
      <c r="Y806" s="99"/>
      <c r="Z806" s="160"/>
      <c r="AA806" s="99"/>
      <c r="AB806" s="159"/>
      <c r="AC806" s="158"/>
      <c r="AD806" s="99"/>
      <c r="AE806" s="99"/>
      <c r="AF806" s="99"/>
      <c r="AG806" s="99"/>
      <c r="AH806" s="99"/>
      <c r="AI806" s="157"/>
      <c r="AJ806" s="99"/>
      <c r="AK806" s="99"/>
      <c r="AL806" s="99"/>
      <c r="AM806" s="99"/>
      <c r="AN806" s="2325"/>
      <c r="AO806" s="99"/>
      <c r="AP806" s="99"/>
      <c r="AQ806" s="99"/>
      <c r="AR806" s="99"/>
      <c r="AS806" s="99"/>
      <c r="AT806" s="99"/>
      <c r="AU806" s="99"/>
      <c r="AV806" s="99"/>
      <c r="AW806" s="157"/>
      <c r="AX806" s="99"/>
      <c r="AY806" s="99"/>
      <c r="AZ806" s="99"/>
      <c r="BA806" s="99"/>
    </row>
    <row r="807" spans="1:53" ht="15.75" customHeight="1" x14ac:dyDescent="0.25">
      <c r="A807" s="99"/>
      <c r="B807" s="100"/>
      <c r="C807" s="99"/>
      <c r="D807" s="99"/>
      <c r="E807" s="99"/>
      <c r="F807" s="99"/>
      <c r="G807" s="99"/>
      <c r="H807" s="99"/>
      <c r="I807" s="99"/>
      <c r="J807" s="2325"/>
      <c r="K807" s="2325"/>
      <c r="L807" s="2325"/>
      <c r="M807" s="2325"/>
      <c r="N807" s="99"/>
      <c r="O807" s="99"/>
      <c r="P807" s="99"/>
      <c r="Q807" s="99"/>
      <c r="R807" s="99"/>
      <c r="S807" s="99"/>
      <c r="T807" s="99"/>
      <c r="U807" s="99"/>
      <c r="V807" s="99"/>
      <c r="W807" s="99"/>
      <c r="X807" s="99"/>
      <c r="Y807" s="99"/>
      <c r="Z807" s="160"/>
      <c r="AA807" s="99"/>
      <c r="AB807" s="159"/>
      <c r="AC807" s="158"/>
      <c r="AD807" s="99"/>
      <c r="AE807" s="99"/>
      <c r="AF807" s="99"/>
      <c r="AG807" s="99"/>
      <c r="AH807" s="99"/>
      <c r="AI807" s="157"/>
      <c r="AJ807" s="99"/>
      <c r="AK807" s="99"/>
      <c r="AL807" s="99"/>
      <c r="AM807" s="99"/>
      <c r="AN807" s="2325"/>
      <c r="AO807" s="99"/>
      <c r="AP807" s="99"/>
      <c r="AQ807" s="99"/>
      <c r="AR807" s="99"/>
      <c r="AS807" s="99"/>
      <c r="AT807" s="99"/>
      <c r="AU807" s="99"/>
      <c r="AV807" s="99"/>
      <c r="AW807" s="157"/>
      <c r="AX807" s="99"/>
      <c r="AY807" s="99"/>
      <c r="AZ807" s="99"/>
      <c r="BA807" s="99"/>
    </row>
    <row r="808" spans="1:53" ht="15.75" customHeight="1" x14ac:dyDescent="0.25">
      <c r="A808" s="99"/>
      <c r="B808" s="100"/>
      <c r="C808" s="99"/>
      <c r="D808" s="99"/>
      <c r="E808" s="99"/>
      <c r="F808" s="99"/>
      <c r="G808" s="99"/>
      <c r="H808" s="99"/>
      <c r="I808" s="99"/>
      <c r="J808" s="2325"/>
      <c r="K808" s="2325"/>
      <c r="L808" s="2325"/>
      <c r="M808" s="2325"/>
      <c r="N808" s="99"/>
      <c r="O808" s="99"/>
      <c r="P808" s="99"/>
      <c r="Q808" s="99"/>
      <c r="R808" s="99"/>
      <c r="S808" s="99"/>
      <c r="T808" s="99"/>
      <c r="U808" s="99"/>
      <c r="V808" s="99"/>
      <c r="W808" s="99"/>
      <c r="X808" s="99"/>
      <c r="Y808" s="99"/>
      <c r="Z808" s="160"/>
      <c r="AA808" s="99"/>
      <c r="AB808" s="159"/>
      <c r="AC808" s="158"/>
      <c r="AD808" s="99"/>
      <c r="AE808" s="99"/>
      <c r="AF808" s="99"/>
      <c r="AG808" s="99"/>
      <c r="AH808" s="99"/>
      <c r="AI808" s="157"/>
      <c r="AJ808" s="99"/>
      <c r="AK808" s="99"/>
      <c r="AL808" s="99"/>
      <c r="AM808" s="99"/>
      <c r="AN808" s="2325"/>
      <c r="AO808" s="99"/>
      <c r="AP808" s="99"/>
      <c r="AQ808" s="99"/>
      <c r="AR808" s="99"/>
      <c r="AS808" s="99"/>
      <c r="AT808" s="99"/>
      <c r="AU808" s="99"/>
      <c r="AV808" s="99"/>
      <c r="AW808" s="157"/>
      <c r="AX808" s="99"/>
      <c r="AY808" s="99"/>
      <c r="AZ808" s="99"/>
      <c r="BA808" s="99"/>
    </row>
    <row r="809" spans="1:53" ht="15.75" customHeight="1" x14ac:dyDescent="0.25">
      <c r="A809" s="99"/>
      <c r="B809" s="100"/>
      <c r="C809" s="99"/>
      <c r="D809" s="99"/>
      <c r="E809" s="99"/>
      <c r="F809" s="99"/>
      <c r="G809" s="99"/>
      <c r="H809" s="99"/>
      <c r="I809" s="99"/>
      <c r="J809" s="2325"/>
      <c r="K809" s="2325"/>
      <c r="L809" s="2325"/>
      <c r="M809" s="2325"/>
      <c r="N809" s="99"/>
      <c r="O809" s="99"/>
      <c r="P809" s="99"/>
      <c r="Q809" s="99"/>
      <c r="R809" s="99"/>
      <c r="S809" s="99"/>
      <c r="T809" s="99"/>
      <c r="U809" s="99"/>
      <c r="V809" s="99"/>
      <c r="W809" s="99"/>
      <c r="X809" s="99"/>
      <c r="Y809" s="99"/>
      <c r="Z809" s="160"/>
      <c r="AA809" s="99"/>
      <c r="AB809" s="159"/>
      <c r="AC809" s="158"/>
      <c r="AD809" s="99"/>
      <c r="AE809" s="99"/>
      <c r="AF809" s="99"/>
      <c r="AG809" s="99"/>
      <c r="AH809" s="99"/>
      <c r="AI809" s="157"/>
      <c r="AJ809" s="99"/>
      <c r="AK809" s="99"/>
      <c r="AL809" s="99"/>
      <c r="AM809" s="99"/>
      <c r="AN809" s="2325"/>
      <c r="AO809" s="99"/>
      <c r="AP809" s="99"/>
      <c r="AQ809" s="99"/>
      <c r="AR809" s="99"/>
      <c r="AS809" s="99"/>
      <c r="AT809" s="99"/>
      <c r="AU809" s="99"/>
      <c r="AV809" s="99"/>
      <c r="AW809" s="157"/>
      <c r="AX809" s="99"/>
      <c r="AY809" s="99"/>
      <c r="AZ809" s="99"/>
      <c r="BA809" s="99"/>
    </row>
    <row r="810" spans="1:53" ht="15.75" customHeight="1" x14ac:dyDescent="0.25">
      <c r="A810" s="99"/>
      <c r="B810" s="100"/>
      <c r="C810" s="99"/>
      <c r="D810" s="99"/>
      <c r="E810" s="99"/>
      <c r="F810" s="99"/>
      <c r="G810" s="99"/>
      <c r="H810" s="99"/>
      <c r="I810" s="99"/>
      <c r="J810" s="2325"/>
      <c r="K810" s="2325"/>
      <c r="L810" s="2325"/>
      <c r="M810" s="2325"/>
      <c r="N810" s="99"/>
      <c r="O810" s="99"/>
      <c r="P810" s="99"/>
      <c r="Q810" s="99"/>
      <c r="R810" s="99"/>
      <c r="S810" s="99"/>
      <c r="T810" s="99"/>
      <c r="U810" s="99"/>
      <c r="V810" s="99"/>
      <c r="W810" s="99"/>
      <c r="X810" s="99"/>
      <c r="Y810" s="99"/>
      <c r="Z810" s="160"/>
      <c r="AA810" s="99"/>
      <c r="AB810" s="159"/>
      <c r="AC810" s="158"/>
      <c r="AD810" s="99"/>
      <c r="AE810" s="99"/>
      <c r="AF810" s="99"/>
      <c r="AG810" s="99"/>
      <c r="AH810" s="99"/>
      <c r="AI810" s="157"/>
      <c r="AJ810" s="99"/>
      <c r="AK810" s="99"/>
      <c r="AL810" s="99"/>
      <c r="AM810" s="99"/>
      <c r="AN810" s="2325"/>
      <c r="AO810" s="99"/>
      <c r="AP810" s="99"/>
      <c r="AQ810" s="99"/>
      <c r="AR810" s="99"/>
      <c r="AS810" s="99"/>
      <c r="AT810" s="99"/>
      <c r="AU810" s="99"/>
      <c r="AV810" s="99"/>
      <c r="AW810" s="157"/>
      <c r="AX810" s="99"/>
      <c r="AY810" s="99"/>
      <c r="AZ810" s="99"/>
      <c r="BA810" s="99"/>
    </row>
    <row r="811" spans="1:53" ht="15.75" customHeight="1" x14ac:dyDescent="0.25">
      <c r="A811" s="99"/>
      <c r="B811" s="100"/>
      <c r="C811" s="99"/>
      <c r="D811" s="99"/>
      <c r="E811" s="99"/>
      <c r="F811" s="99"/>
      <c r="G811" s="99"/>
      <c r="H811" s="99"/>
      <c r="I811" s="99"/>
      <c r="J811" s="2325"/>
      <c r="K811" s="2325"/>
      <c r="L811" s="2325"/>
      <c r="M811" s="2325"/>
      <c r="N811" s="99"/>
      <c r="O811" s="99"/>
      <c r="P811" s="99"/>
      <c r="Q811" s="99"/>
      <c r="R811" s="99"/>
      <c r="S811" s="99"/>
      <c r="T811" s="99"/>
      <c r="U811" s="99"/>
      <c r="V811" s="99"/>
      <c r="W811" s="99"/>
      <c r="X811" s="99"/>
      <c r="Y811" s="99"/>
      <c r="Z811" s="160"/>
      <c r="AA811" s="99"/>
      <c r="AB811" s="159"/>
      <c r="AC811" s="158"/>
      <c r="AD811" s="99"/>
      <c r="AE811" s="99"/>
      <c r="AF811" s="99"/>
      <c r="AG811" s="99"/>
      <c r="AH811" s="99"/>
      <c r="AI811" s="157"/>
      <c r="AJ811" s="99"/>
      <c r="AK811" s="99"/>
      <c r="AL811" s="99"/>
      <c r="AM811" s="99"/>
      <c r="AN811" s="2325"/>
      <c r="AO811" s="99"/>
      <c r="AP811" s="99"/>
      <c r="AQ811" s="99"/>
      <c r="AR811" s="99"/>
      <c r="AS811" s="99"/>
      <c r="AT811" s="99"/>
      <c r="AU811" s="99"/>
      <c r="AV811" s="99"/>
      <c r="AW811" s="157"/>
      <c r="AX811" s="99"/>
      <c r="AY811" s="99"/>
      <c r="AZ811" s="99"/>
      <c r="BA811" s="99"/>
    </row>
    <row r="812" spans="1:53" ht="15.75" customHeight="1" x14ac:dyDescent="0.25">
      <c r="A812" s="99"/>
      <c r="B812" s="100"/>
      <c r="C812" s="99"/>
      <c r="D812" s="99"/>
      <c r="E812" s="99"/>
      <c r="F812" s="99"/>
      <c r="G812" s="99"/>
      <c r="H812" s="99"/>
      <c r="I812" s="99"/>
      <c r="J812" s="2325"/>
      <c r="K812" s="2325"/>
      <c r="L812" s="2325"/>
      <c r="M812" s="2325"/>
      <c r="N812" s="99"/>
      <c r="O812" s="99"/>
      <c r="P812" s="99"/>
      <c r="Q812" s="99"/>
      <c r="R812" s="99"/>
      <c r="S812" s="99"/>
      <c r="T812" s="99"/>
      <c r="U812" s="99"/>
      <c r="V812" s="99"/>
      <c r="W812" s="99"/>
      <c r="X812" s="99"/>
      <c r="Y812" s="99"/>
      <c r="Z812" s="160"/>
      <c r="AA812" s="99"/>
      <c r="AB812" s="159"/>
      <c r="AC812" s="158"/>
      <c r="AD812" s="99"/>
      <c r="AE812" s="99"/>
      <c r="AF812" s="99"/>
      <c r="AG812" s="99"/>
      <c r="AH812" s="99"/>
      <c r="AI812" s="157"/>
      <c r="AJ812" s="99"/>
      <c r="AK812" s="99"/>
      <c r="AL812" s="99"/>
      <c r="AM812" s="99"/>
      <c r="AN812" s="2325"/>
      <c r="AO812" s="99"/>
      <c r="AP812" s="99"/>
      <c r="AQ812" s="99"/>
      <c r="AR812" s="99"/>
      <c r="AS812" s="99"/>
      <c r="AT812" s="99"/>
      <c r="AU812" s="99"/>
      <c r="AV812" s="99"/>
      <c r="AW812" s="157"/>
      <c r="AX812" s="99"/>
      <c r="AY812" s="99"/>
      <c r="AZ812" s="99"/>
      <c r="BA812" s="99"/>
    </row>
    <row r="813" spans="1:53" ht="15.75" customHeight="1" x14ac:dyDescent="0.25">
      <c r="A813" s="99"/>
      <c r="B813" s="100"/>
      <c r="C813" s="99"/>
      <c r="D813" s="99"/>
      <c r="E813" s="99"/>
      <c r="F813" s="99"/>
      <c r="G813" s="99"/>
      <c r="H813" s="99"/>
      <c r="I813" s="99"/>
      <c r="J813" s="2325"/>
      <c r="K813" s="2325"/>
      <c r="L813" s="2325"/>
      <c r="M813" s="2325"/>
      <c r="N813" s="99"/>
      <c r="O813" s="99"/>
      <c r="P813" s="99"/>
      <c r="Q813" s="99"/>
      <c r="R813" s="99"/>
      <c r="S813" s="99"/>
      <c r="T813" s="99"/>
      <c r="U813" s="99"/>
      <c r="V813" s="99"/>
      <c r="W813" s="99"/>
      <c r="X813" s="99"/>
      <c r="Y813" s="99"/>
      <c r="Z813" s="160"/>
      <c r="AA813" s="99"/>
      <c r="AB813" s="159"/>
      <c r="AC813" s="158"/>
      <c r="AD813" s="99"/>
      <c r="AE813" s="99"/>
      <c r="AF813" s="99"/>
      <c r="AG813" s="99"/>
      <c r="AH813" s="99"/>
      <c r="AI813" s="157"/>
      <c r="AJ813" s="99"/>
      <c r="AK813" s="99"/>
      <c r="AL813" s="99"/>
      <c r="AM813" s="99"/>
      <c r="AN813" s="2325"/>
      <c r="AO813" s="99"/>
      <c r="AP813" s="99"/>
      <c r="AQ813" s="99"/>
      <c r="AR813" s="99"/>
      <c r="AS813" s="99"/>
      <c r="AT813" s="99"/>
      <c r="AU813" s="99"/>
      <c r="AV813" s="99"/>
      <c r="AW813" s="157"/>
      <c r="AX813" s="99"/>
      <c r="AY813" s="99"/>
      <c r="AZ813" s="99"/>
      <c r="BA813" s="99"/>
    </row>
    <row r="814" spans="1:53" ht="15.75" customHeight="1" x14ac:dyDescent="0.25">
      <c r="A814" s="99"/>
      <c r="B814" s="100"/>
      <c r="C814" s="99"/>
      <c r="D814" s="99"/>
      <c r="E814" s="99"/>
      <c r="F814" s="99"/>
      <c r="G814" s="99"/>
      <c r="H814" s="99"/>
      <c r="I814" s="99"/>
      <c r="J814" s="2325"/>
      <c r="K814" s="2325"/>
      <c r="L814" s="2325"/>
      <c r="M814" s="2325"/>
      <c r="N814" s="99"/>
      <c r="O814" s="99"/>
      <c r="P814" s="99"/>
      <c r="Q814" s="99"/>
      <c r="R814" s="99"/>
      <c r="S814" s="99"/>
      <c r="T814" s="99"/>
      <c r="U814" s="99"/>
      <c r="V814" s="99"/>
      <c r="W814" s="99"/>
      <c r="X814" s="99"/>
      <c r="Y814" s="99"/>
      <c r="Z814" s="160"/>
      <c r="AA814" s="99"/>
      <c r="AB814" s="159"/>
      <c r="AC814" s="158"/>
      <c r="AD814" s="99"/>
      <c r="AE814" s="99"/>
      <c r="AF814" s="99"/>
      <c r="AG814" s="99"/>
      <c r="AH814" s="99"/>
      <c r="AI814" s="157"/>
      <c r="AJ814" s="99"/>
      <c r="AK814" s="99"/>
      <c r="AL814" s="99"/>
      <c r="AM814" s="99"/>
      <c r="AN814" s="2325"/>
      <c r="AO814" s="99"/>
      <c r="AP814" s="99"/>
      <c r="AQ814" s="99"/>
      <c r="AR814" s="99"/>
      <c r="AS814" s="99"/>
      <c r="AT814" s="99"/>
      <c r="AU814" s="99"/>
      <c r="AV814" s="99"/>
      <c r="AW814" s="157"/>
      <c r="AX814" s="99"/>
      <c r="AY814" s="99"/>
      <c r="AZ814" s="99"/>
      <c r="BA814" s="99"/>
    </row>
    <row r="815" spans="1:53" ht="15.75" customHeight="1" x14ac:dyDescent="0.25">
      <c r="A815" s="99"/>
      <c r="B815" s="100"/>
      <c r="C815" s="99"/>
      <c r="D815" s="99"/>
      <c r="E815" s="99"/>
      <c r="F815" s="99"/>
      <c r="G815" s="99"/>
      <c r="H815" s="99"/>
      <c r="I815" s="99"/>
      <c r="J815" s="2325"/>
      <c r="K815" s="2325"/>
      <c r="L815" s="2325"/>
      <c r="M815" s="2325"/>
      <c r="N815" s="99"/>
      <c r="O815" s="99"/>
      <c r="P815" s="99"/>
      <c r="Q815" s="99"/>
      <c r="R815" s="99"/>
      <c r="S815" s="99"/>
      <c r="T815" s="99"/>
      <c r="U815" s="99"/>
      <c r="V815" s="99"/>
      <c r="W815" s="99"/>
      <c r="X815" s="99"/>
      <c r="Y815" s="99"/>
      <c r="Z815" s="160"/>
      <c r="AA815" s="99"/>
      <c r="AB815" s="159"/>
      <c r="AC815" s="158"/>
      <c r="AD815" s="99"/>
      <c r="AE815" s="99"/>
      <c r="AF815" s="99"/>
      <c r="AG815" s="99"/>
      <c r="AH815" s="99"/>
      <c r="AI815" s="157"/>
      <c r="AJ815" s="99"/>
      <c r="AK815" s="99"/>
      <c r="AL815" s="99"/>
      <c r="AM815" s="99"/>
      <c r="AN815" s="2325"/>
      <c r="AO815" s="99"/>
      <c r="AP815" s="99"/>
      <c r="AQ815" s="99"/>
      <c r="AR815" s="99"/>
      <c r="AS815" s="99"/>
      <c r="AT815" s="99"/>
      <c r="AU815" s="99"/>
      <c r="AV815" s="99"/>
      <c r="AW815" s="157"/>
      <c r="AX815" s="99"/>
      <c r="AY815" s="99"/>
      <c r="AZ815" s="99"/>
      <c r="BA815" s="99"/>
    </row>
    <row r="816" spans="1:53" ht="15.75" customHeight="1" x14ac:dyDescent="0.25">
      <c r="A816" s="99"/>
      <c r="B816" s="100"/>
      <c r="C816" s="99"/>
      <c r="D816" s="99"/>
      <c r="E816" s="99"/>
      <c r="F816" s="99"/>
      <c r="G816" s="99"/>
      <c r="H816" s="99"/>
      <c r="I816" s="99"/>
      <c r="J816" s="2325"/>
      <c r="K816" s="2325"/>
      <c r="L816" s="2325"/>
      <c r="M816" s="2325"/>
      <c r="N816" s="99"/>
      <c r="O816" s="99"/>
      <c r="P816" s="99"/>
      <c r="Q816" s="99"/>
      <c r="R816" s="99"/>
      <c r="S816" s="99"/>
      <c r="T816" s="99"/>
      <c r="U816" s="99"/>
      <c r="V816" s="99"/>
      <c r="W816" s="99"/>
      <c r="X816" s="99"/>
      <c r="Y816" s="99"/>
      <c r="Z816" s="160"/>
      <c r="AA816" s="99"/>
      <c r="AB816" s="159"/>
      <c r="AC816" s="158"/>
      <c r="AD816" s="99"/>
      <c r="AE816" s="99"/>
      <c r="AF816" s="99"/>
      <c r="AG816" s="99"/>
      <c r="AH816" s="99"/>
      <c r="AI816" s="157"/>
      <c r="AJ816" s="99"/>
      <c r="AK816" s="99"/>
      <c r="AL816" s="99"/>
      <c r="AM816" s="99"/>
      <c r="AN816" s="2325"/>
      <c r="AO816" s="99"/>
      <c r="AP816" s="99"/>
      <c r="AQ816" s="99"/>
      <c r="AR816" s="99"/>
      <c r="AS816" s="99"/>
      <c r="AT816" s="99"/>
      <c r="AU816" s="99"/>
      <c r="AV816" s="99"/>
      <c r="AW816" s="157"/>
      <c r="AX816" s="99"/>
      <c r="AY816" s="99"/>
      <c r="AZ816" s="99"/>
      <c r="BA816" s="99"/>
    </row>
    <row r="817" spans="1:53" ht="15.75" customHeight="1" x14ac:dyDescent="0.25">
      <c r="A817" s="99"/>
      <c r="B817" s="100"/>
      <c r="C817" s="99"/>
      <c r="D817" s="99"/>
      <c r="E817" s="99"/>
      <c r="F817" s="99"/>
      <c r="G817" s="99"/>
      <c r="H817" s="99"/>
      <c r="I817" s="99"/>
      <c r="J817" s="2325"/>
      <c r="K817" s="2325"/>
      <c r="L817" s="2325"/>
      <c r="M817" s="2325"/>
      <c r="N817" s="99"/>
      <c r="O817" s="99"/>
      <c r="P817" s="99"/>
      <c r="Q817" s="99"/>
      <c r="R817" s="99"/>
      <c r="S817" s="99"/>
      <c r="T817" s="99"/>
      <c r="U817" s="99"/>
      <c r="V817" s="99"/>
      <c r="W817" s="99"/>
      <c r="X817" s="99"/>
      <c r="Y817" s="99"/>
      <c r="Z817" s="160"/>
      <c r="AA817" s="99"/>
      <c r="AB817" s="159"/>
      <c r="AC817" s="158"/>
      <c r="AD817" s="99"/>
      <c r="AE817" s="99"/>
      <c r="AF817" s="99"/>
      <c r="AG817" s="99"/>
      <c r="AH817" s="99"/>
      <c r="AI817" s="157"/>
      <c r="AJ817" s="99"/>
      <c r="AK817" s="99"/>
      <c r="AL817" s="99"/>
      <c r="AM817" s="99"/>
      <c r="AN817" s="2325"/>
      <c r="AO817" s="99"/>
      <c r="AP817" s="99"/>
      <c r="AQ817" s="99"/>
      <c r="AR817" s="99"/>
      <c r="AS817" s="99"/>
      <c r="AT817" s="99"/>
      <c r="AU817" s="99"/>
      <c r="AV817" s="99"/>
      <c r="AW817" s="157"/>
      <c r="AX817" s="99"/>
      <c r="AY817" s="99"/>
      <c r="AZ817" s="99"/>
      <c r="BA817" s="99"/>
    </row>
    <row r="818" spans="1:53" ht="15.75" customHeight="1" x14ac:dyDescent="0.25">
      <c r="A818" s="99"/>
      <c r="B818" s="100"/>
      <c r="C818" s="99"/>
      <c r="D818" s="99"/>
      <c r="E818" s="99"/>
      <c r="F818" s="99"/>
      <c r="G818" s="99"/>
      <c r="H818" s="99"/>
      <c r="I818" s="99"/>
      <c r="J818" s="2325"/>
      <c r="K818" s="2325"/>
      <c r="L818" s="2325"/>
      <c r="M818" s="2325"/>
      <c r="N818" s="99"/>
      <c r="O818" s="99"/>
      <c r="P818" s="99"/>
      <c r="Q818" s="99"/>
      <c r="R818" s="99"/>
      <c r="S818" s="99"/>
      <c r="T818" s="99"/>
      <c r="U818" s="99"/>
      <c r="V818" s="99"/>
      <c r="W818" s="99"/>
      <c r="X818" s="99"/>
      <c r="Y818" s="99"/>
      <c r="Z818" s="160"/>
      <c r="AA818" s="99"/>
      <c r="AB818" s="159"/>
      <c r="AC818" s="158"/>
      <c r="AD818" s="99"/>
      <c r="AE818" s="99"/>
      <c r="AF818" s="99"/>
      <c r="AG818" s="99"/>
      <c r="AH818" s="99"/>
      <c r="AI818" s="157"/>
      <c r="AJ818" s="99"/>
      <c r="AK818" s="99"/>
      <c r="AL818" s="99"/>
      <c r="AM818" s="99"/>
      <c r="AN818" s="2325"/>
      <c r="AO818" s="99"/>
      <c r="AP818" s="99"/>
      <c r="AQ818" s="99"/>
      <c r="AR818" s="99"/>
      <c r="AS818" s="99"/>
      <c r="AT818" s="99"/>
      <c r="AU818" s="99"/>
      <c r="AV818" s="99"/>
      <c r="AW818" s="157"/>
      <c r="AX818" s="99"/>
      <c r="AY818" s="99"/>
      <c r="AZ818" s="99"/>
      <c r="BA818" s="99"/>
    </row>
    <row r="819" spans="1:53" ht="15.75" customHeight="1" x14ac:dyDescent="0.25">
      <c r="A819" s="99"/>
      <c r="B819" s="100"/>
      <c r="C819" s="99"/>
      <c r="D819" s="99"/>
      <c r="E819" s="99"/>
      <c r="F819" s="99"/>
      <c r="G819" s="99"/>
      <c r="H819" s="99"/>
      <c r="I819" s="99"/>
      <c r="J819" s="2325"/>
      <c r="K819" s="2325"/>
      <c r="L819" s="2325"/>
      <c r="M819" s="2325"/>
      <c r="N819" s="99"/>
      <c r="O819" s="99"/>
      <c r="P819" s="99"/>
      <c r="Q819" s="99"/>
      <c r="R819" s="99"/>
      <c r="S819" s="99"/>
      <c r="T819" s="99"/>
      <c r="U819" s="99"/>
      <c r="V819" s="99"/>
      <c r="W819" s="99"/>
      <c r="X819" s="99"/>
      <c r="Y819" s="99"/>
      <c r="Z819" s="160"/>
      <c r="AA819" s="99"/>
      <c r="AB819" s="159"/>
      <c r="AC819" s="158"/>
      <c r="AD819" s="99"/>
      <c r="AE819" s="99"/>
      <c r="AF819" s="99"/>
      <c r="AG819" s="99"/>
      <c r="AH819" s="99"/>
      <c r="AI819" s="157"/>
      <c r="AJ819" s="99"/>
      <c r="AK819" s="99"/>
      <c r="AL819" s="99"/>
      <c r="AM819" s="99"/>
      <c r="AN819" s="2325"/>
      <c r="AO819" s="99"/>
      <c r="AP819" s="99"/>
      <c r="AQ819" s="99"/>
      <c r="AR819" s="99"/>
      <c r="AS819" s="99"/>
      <c r="AT819" s="99"/>
      <c r="AU819" s="99"/>
      <c r="AV819" s="99"/>
      <c r="AW819" s="157"/>
      <c r="AX819" s="99"/>
      <c r="AY819" s="99"/>
      <c r="AZ819" s="99"/>
      <c r="BA819" s="99"/>
    </row>
    <row r="820" spans="1:53" ht="15.75" customHeight="1" x14ac:dyDescent="0.25">
      <c r="A820" s="99"/>
      <c r="B820" s="100"/>
      <c r="C820" s="99"/>
      <c r="D820" s="99"/>
      <c r="E820" s="99"/>
      <c r="F820" s="99"/>
      <c r="G820" s="99"/>
      <c r="H820" s="99"/>
      <c r="I820" s="99"/>
      <c r="J820" s="2325"/>
      <c r="K820" s="2325"/>
      <c r="L820" s="2325"/>
      <c r="M820" s="2325"/>
      <c r="N820" s="99"/>
      <c r="O820" s="99"/>
      <c r="P820" s="99"/>
      <c r="Q820" s="99"/>
      <c r="R820" s="99"/>
      <c r="S820" s="99"/>
      <c r="T820" s="99"/>
      <c r="U820" s="99"/>
      <c r="V820" s="99"/>
      <c r="W820" s="99"/>
      <c r="X820" s="99"/>
      <c r="Y820" s="99"/>
      <c r="Z820" s="160"/>
      <c r="AA820" s="99"/>
      <c r="AB820" s="159"/>
      <c r="AC820" s="158"/>
      <c r="AD820" s="99"/>
      <c r="AE820" s="99"/>
      <c r="AF820" s="99"/>
      <c r="AG820" s="99"/>
      <c r="AH820" s="99"/>
      <c r="AI820" s="157"/>
      <c r="AJ820" s="99"/>
      <c r="AK820" s="99"/>
      <c r="AL820" s="99"/>
      <c r="AM820" s="99"/>
      <c r="AN820" s="2325"/>
      <c r="AO820" s="99"/>
      <c r="AP820" s="99"/>
      <c r="AQ820" s="99"/>
      <c r="AR820" s="99"/>
      <c r="AS820" s="99"/>
      <c r="AT820" s="99"/>
      <c r="AU820" s="99"/>
      <c r="AV820" s="99"/>
      <c r="AW820" s="157"/>
      <c r="AX820" s="99"/>
      <c r="AY820" s="99"/>
      <c r="AZ820" s="99"/>
      <c r="BA820" s="99"/>
    </row>
    <row r="821" spans="1:53" ht="15.75" customHeight="1" x14ac:dyDescent="0.25">
      <c r="A821" s="99"/>
      <c r="B821" s="100"/>
      <c r="C821" s="99"/>
      <c r="D821" s="99"/>
      <c r="E821" s="99"/>
      <c r="F821" s="99"/>
      <c r="G821" s="99"/>
      <c r="H821" s="99"/>
      <c r="I821" s="99"/>
      <c r="J821" s="2325"/>
      <c r="K821" s="2325"/>
      <c r="L821" s="2325"/>
      <c r="M821" s="2325"/>
      <c r="N821" s="99"/>
      <c r="O821" s="99"/>
      <c r="P821" s="99"/>
      <c r="Q821" s="99"/>
      <c r="R821" s="99"/>
      <c r="S821" s="99"/>
      <c r="T821" s="99"/>
      <c r="U821" s="99"/>
      <c r="V821" s="99"/>
      <c r="W821" s="99"/>
      <c r="X821" s="99"/>
      <c r="Y821" s="99"/>
      <c r="Z821" s="160"/>
      <c r="AA821" s="99"/>
      <c r="AB821" s="159"/>
      <c r="AC821" s="158"/>
      <c r="AD821" s="99"/>
      <c r="AE821" s="99"/>
      <c r="AF821" s="99"/>
      <c r="AG821" s="99"/>
      <c r="AH821" s="99"/>
      <c r="AI821" s="157"/>
      <c r="AJ821" s="99"/>
      <c r="AK821" s="99"/>
      <c r="AL821" s="99"/>
      <c r="AM821" s="99"/>
      <c r="AN821" s="2325"/>
      <c r="AO821" s="99"/>
      <c r="AP821" s="99"/>
      <c r="AQ821" s="99"/>
      <c r="AR821" s="99"/>
      <c r="AS821" s="99"/>
      <c r="AT821" s="99"/>
      <c r="AU821" s="99"/>
      <c r="AV821" s="99"/>
      <c r="AW821" s="157"/>
      <c r="AX821" s="99"/>
      <c r="AY821" s="99"/>
      <c r="AZ821" s="99"/>
      <c r="BA821" s="99"/>
    </row>
    <row r="822" spans="1:53" ht="15.75" customHeight="1" x14ac:dyDescent="0.25">
      <c r="A822" s="99"/>
      <c r="B822" s="100"/>
      <c r="C822" s="99"/>
      <c r="D822" s="99"/>
      <c r="E822" s="99"/>
      <c r="F822" s="99"/>
      <c r="G822" s="99"/>
      <c r="H822" s="99"/>
      <c r="I822" s="99"/>
      <c r="J822" s="2325"/>
      <c r="K822" s="2325"/>
      <c r="L822" s="2325"/>
      <c r="M822" s="2325"/>
      <c r="N822" s="99"/>
      <c r="O822" s="99"/>
      <c r="P822" s="99"/>
      <c r="Q822" s="99"/>
      <c r="R822" s="99"/>
      <c r="S822" s="99"/>
      <c r="T822" s="99"/>
      <c r="U822" s="99"/>
      <c r="V822" s="99"/>
      <c r="W822" s="99"/>
      <c r="X822" s="99"/>
      <c r="Y822" s="99"/>
      <c r="Z822" s="160"/>
      <c r="AA822" s="99"/>
      <c r="AB822" s="159"/>
      <c r="AC822" s="158"/>
      <c r="AD822" s="99"/>
      <c r="AE822" s="99"/>
      <c r="AF822" s="99"/>
      <c r="AG822" s="99"/>
      <c r="AH822" s="99"/>
      <c r="AI822" s="157"/>
      <c r="AJ822" s="99"/>
      <c r="AK822" s="99"/>
      <c r="AL822" s="99"/>
      <c r="AM822" s="99"/>
      <c r="AN822" s="2325"/>
      <c r="AO822" s="99"/>
      <c r="AP822" s="99"/>
      <c r="AQ822" s="99"/>
      <c r="AR822" s="99"/>
      <c r="AS822" s="99"/>
      <c r="AT822" s="99"/>
      <c r="AU822" s="99"/>
      <c r="AV822" s="99"/>
      <c r="AW822" s="157"/>
      <c r="AX822" s="99"/>
      <c r="AY822" s="99"/>
      <c r="AZ822" s="99"/>
      <c r="BA822" s="99"/>
    </row>
    <row r="823" spans="1:53" ht="15.75" customHeight="1" x14ac:dyDescent="0.25">
      <c r="A823" s="99"/>
      <c r="B823" s="100"/>
      <c r="C823" s="99"/>
      <c r="D823" s="99"/>
      <c r="E823" s="99"/>
      <c r="F823" s="99"/>
      <c r="G823" s="99"/>
      <c r="H823" s="99"/>
      <c r="I823" s="99"/>
      <c r="J823" s="2325"/>
      <c r="K823" s="2325"/>
      <c r="L823" s="2325"/>
      <c r="M823" s="2325"/>
      <c r="N823" s="99"/>
      <c r="O823" s="99"/>
      <c r="P823" s="99"/>
      <c r="Q823" s="99"/>
      <c r="R823" s="99"/>
      <c r="S823" s="99"/>
      <c r="T823" s="99"/>
      <c r="U823" s="99"/>
      <c r="V823" s="99"/>
      <c r="W823" s="99"/>
      <c r="X823" s="99"/>
      <c r="Y823" s="99"/>
      <c r="Z823" s="160"/>
      <c r="AA823" s="99"/>
      <c r="AB823" s="159"/>
      <c r="AC823" s="158"/>
      <c r="AD823" s="99"/>
      <c r="AE823" s="99"/>
      <c r="AF823" s="99"/>
      <c r="AG823" s="99"/>
      <c r="AH823" s="99"/>
      <c r="AI823" s="157"/>
      <c r="AJ823" s="99"/>
      <c r="AK823" s="99"/>
      <c r="AL823" s="99"/>
      <c r="AM823" s="99"/>
      <c r="AN823" s="2325"/>
      <c r="AO823" s="99"/>
      <c r="AP823" s="99"/>
      <c r="AQ823" s="99"/>
      <c r="AR823" s="99"/>
      <c r="AS823" s="99"/>
      <c r="AT823" s="99"/>
      <c r="AU823" s="99"/>
      <c r="AV823" s="99"/>
      <c r="AW823" s="157"/>
      <c r="AX823" s="99"/>
      <c r="AY823" s="99"/>
      <c r="AZ823" s="99"/>
      <c r="BA823" s="99"/>
    </row>
    <row r="824" spans="1:53" ht="15.75" customHeight="1" x14ac:dyDescent="0.25">
      <c r="A824" s="99"/>
      <c r="B824" s="100"/>
      <c r="C824" s="99"/>
      <c r="D824" s="99"/>
      <c r="E824" s="99"/>
      <c r="F824" s="99"/>
      <c r="G824" s="99"/>
      <c r="H824" s="99"/>
      <c r="I824" s="99"/>
      <c r="J824" s="2325"/>
      <c r="K824" s="2325"/>
      <c r="L824" s="2325"/>
      <c r="M824" s="2325"/>
      <c r="N824" s="99"/>
      <c r="O824" s="99"/>
      <c r="P824" s="99"/>
      <c r="Q824" s="99"/>
      <c r="R824" s="99"/>
      <c r="S824" s="99"/>
      <c r="T824" s="99"/>
      <c r="U824" s="99"/>
      <c r="V824" s="99"/>
      <c r="W824" s="99"/>
      <c r="X824" s="99"/>
      <c r="Y824" s="99"/>
      <c r="Z824" s="160"/>
      <c r="AA824" s="99"/>
      <c r="AB824" s="159"/>
      <c r="AC824" s="158"/>
      <c r="AD824" s="99"/>
      <c r="AE824" s="99"/>
      <c r="AF824" s="99"/>
      <c r="AG824" s="99"/>
      <c r="AH824" s="99"/>
      <c r="AI824" s="157"/>
      <c r="AJ824" s="99"/>
      <c r="AK824" s="99"/>
      <c r="AL824" s="99"/>
      <c r="AM824" s="99"/>
      <c r="AN824" s="2325"/>
      <c r="AO824" s="99"/>
      <c r="AP824" s="99"/>
      <c r="AQ824" s="99"/>
      <c r="AR824" s="99"/>
      <c r="AS824" s="99"/>
      <c r="AT824" s="99"/>
      <c r="AU824" s="99"/>
      <c r="AV824" s="99"/>
      <c r="AW824" s="157"/>
      <c r="AX824" s="99"/>
      <c r="AY824" s="99"/>
      <c r="AZ824" s="99"/>
      <c r="BA824" s="99"/>
    </row>
    <row r="825" spans="1:53" ht="15.75" customHeight="1" x14ac:dyDescent="0.25">
      <c r="A825" s="99"/>
      <c r="B825" s="100"/>
      <c r="C825" s="99"/>
      <c r="D825" s="99"/>
      <c r="E825" s="99"/>
      <c r="F825" s="99"/>
      <c r="G825" s="99"/>
      <c r="H825" s="99"/>
      <c r="I825" s="99"/>
      <c r="J825" s="2325"/>
      <c r="K825" s="2325"/>
      <c r="L825" s="2325"/>
      <c r="M825" s="2325"/>
      <c r="N825" s="99"/>
      <c r="O825" s="99"/>
      <c r="P825" s="99"/>
      <c r="Q825" s="99"/>
      <c r="R825" s="99"/>
      <c r="S825" s="99"/>
      <c r="T825" s="99"/>
      <c r="U825" s="99"/>
      <c r="V825" s="99"/>
      <c r="W825" s="99"/>
      <c r="X825" s="99"/>
      <c r="Y825" s="99"/>
      <c r="Z825" s="160"/>
      <c r="AA825" s="99"/>
      <c r="AB825" s="159"/>
      <c r="AC825" s="158"/>
      <c r="AD825" s="99"/>
      <c r="AE825" s="99"/>
      <c r="AF825" s="99"/>
      <c r="AG825" s="99"/>
      <c r="AH825" s="99"/>
      <c r="AI825" s="157"/>
      <c r="AJ825" s="99"/>
      <c r="AK825" s="99"/>
      <c r="AL825" s="99"/>
      <c r="AM825" s="99"/>
      <c r="AN825" s="2325"/>
      <c r="AO825" s="99"/>
      <c r="AP825" s="99"/>
      <c r="AQ825" s="99"/>
      <c r="AR825" s="99"/>
      <c r="AS825" s="99"/>
      <c r="AT825" s="99"/>
      <c r="AU825" s="99"/>
      <c r="AV825" s="99"/>
      <c r="AW825" s="157"/>
      <c r="AX825" s="99"/>
      <c r="AY825" s="99"/>
      <c r="AZ825" s="99"/>
      <c r="BA825" s="99"/>
    </row>
    <row r="826" spans="1:53" ht="15.75" customHeight="1" x14ac:dyDescent="0.25">
      <c r="A826" s="99"/>
      <c r="B826" s="100"/>
      <c r="C826" s="99"/>
      <c r="D826" s="99"/>
      <c r="E826" s="99"/>
      <c r="F826" s="99"/>
      <c r="G826" s="99"/>
      <c r="H826" s="99"/>
      <c r="I826" s="99"/>
      <c r="J826" s="2325"/>
      <c r="K826" s="2325"/>
      <c r="L826" s="2325"/>
      <c r="M826" s="2325"/>
      <c r="N826" s="99"/>
      <c r="O826" s="99"/>
      <c r="P826" s="99"/>
      <c r="Q826" s="99"/>
      <c r="R826" s="99"/>
      <c r="S826" s="99"/>
      <c r="T826" s="99"/>
      <c r="U826" s="99"/>
      <c r="V826" s="99"/>
      <c r="W826" s="99"/>
      <c r="X826" s="99"/>
      <c r="Y826" s="99"/>
      <c r="Z826" s="160"/>
      <c r="AA826" s="99"/>
      <c r="AB826" s="159"/>
      <c r="AC826" s="158"/>
      <c r="AD826" s="99"/>
      <c r="AE826" s="99"/>
      <c r="AF826" s="99"/>
      <c r="AG826" s="99"/>
      <c r="AH826" s="99"/>
      <c r="AI826" s="157"/>
      <c r="AJ826" s="99"/>
      <c r="AK826" s="99"/>
      <c r="AL826" s="99"/>
      <c r="AM826" s="99"/>
      <c r="AN826" s="2325"/>
      <c r="AO826" s="99"/>
      <c r="AP826" s="99"/>
      <c r="AQ826" s="99"/>
      <c r="AR826" s="99"/>
      <c r="AS826" s="99"/>
      <c r="AT826" s="99"/>
      <c r="AU826" s="99"/>
      <c r="AV826" s="99"/>
      <c r="AW826" s="157"/>
      <c r="AX826" s="99"/>
      <c r="AY826" s="99"/>
      <c r="AZ826" s="99"/>
      <c r="BA826" s="99"/>
    </row>
    <row r="827" spans="1:53" ht="15.75" customHeight="1" x14ac:dyDescent="0.25">
      <c r="A827" s="99"/>
      <c r="B827" s="100"/>
      <c r="C827" s="99"/>
      <c r="D827" s="99"/>
      <c r="E827" s="99"/>
      <c r="F827" s="99"/>
      <c r="G827" s="99"/>
      <c r="H827" s="99"/>
      <c r="I827" s="99"/>
      <c r="J827" s="2325"/>
      <c r="K827" s="2325"/>
      <c r="L827" s="2325"/>
      <c r="M827" s="2325"/>
      <c r="N827" s="99"/>
      <c r="O827" s="99"/>
      <c r="P827" s="99"/>
      <c r="Q827" s="99"/>
      <c r="R827" s="99"/>
      <c r="S827" s="99"/>
      <c r="T827" s="99"/>
      <c r="U827" s="99"/>
      <c r="V827" s="99"/>
      <c r="W827" s="99"/>
      <c r="X827" s="99"/>
      <c r="Y827" s="99"/>
      <c r="Z827" s="160"/>
      <c r="AA827" s="99"/>
      <c r="AB827" s="159"/>
      <c r="AC827" s="158"/>
      <c r="AD827" s="99"/>
      <c r="AE827" s="99"/>
      <c r="AF827" s="99"/>
      <c r="AG827" s="99"/>
      <c r="AH827" s="99"/>
      <c r="AI827" s="157"/>
      <c r="AJ827" s="99"/>
      <c r="AK827" s="99"/>
      <c r="AL827" s="99"/>
      <c r="AM827" s="99"/>
      <c r="AN827" s="2325"/>
      <c r="AO827" s="99"/>
      <c r="AP827" s="99"/>
      <c r="AQ827" s="99"/>
      <c r="AR827" s="99"/>
      <c r="AS827" s="99"/>
      <c r="AT827" s="99"/>
      <c r="AU827" s="99"/>
      <c r="AV827" s="99"/>
      <c r="AW827" s="157"/>
      <c r="AX827" s="99"/>
      <c r="AY827" s="99"/>
      <c r="AZ827" s="99"/>
      <c r="BA827" s="99"/>
    </row>
    <row r="828" spans="1:53" ht="15.75" customHeight="1" x14ac:dyDescent="0.25">
      <c r="A828" s="99"/>
      <c r="B828" s="100"/>
      <c r="C828" s="99"/>
      <c r="D828" s="99"/>
      <c r="E828" s="99"/>
      <c r="F828" s="99"/>
      <c r="G828" s="99"/>
      <c r="H828" s="99"/>
      <c r="I828" s="99"/>
      <c r="J828" s="2325"/>
      <c r="K828" s="2325"/>
      <c r="L828" s="2325"/>
      <c r="M828" s="2325"/>
      <c r="N828" s="99"/>
      <c r="O828" s="99"/>
      <c r="P828" s="99"/>
      <c r="Q828" s="99"/>
      <c r="R828" s="99"/>
      <c r="S828" s="99"/>
      <c r="T828" s="99"/>
      <c r="U828" s="99"/>
      <c r="V828" s="99"/>
      <c r="W828" s="99"/>
      <c r="X828" s="99"/>
      <c r="Y828" s="99"/>
      <c r="Z828" s="160"/>
      <c r="AA828" s="99"/>
      <c r="AB828" s="159"/>
      <c r="AC828" s="158"/>
      <c r="AD828" s="99"/>
      <c r="AE828" s="99"/>
      <c r="AF828" s="99"/>
      <c r="AG828" s="99"/>
      <c r="AH828" s="99"/>
      <c r="AI828" s="157"/>
      <c r="AJ828" s="99"/>
      <c r="AK828" s="99"/>
      <c r="AL828" s="99"/>
      <c r="AM828" s="99"/>
      <c r="AN828" s="2325"/>
      <c r="AO828" s="99"/>
      <c r="AP828" s="99"/>
      <c r="AQ828" s="99"/>
      <c r="AR828" s="99"/>
      <c r="AS828" s="99"/>
      <c r="AT828" s="99"/>
      <c r="AU828" s="99"/>
      <c r="AV828" s="99"/>
      <c r="AW828" s="157"/>
      <c r="AX828" s="99"/>
      <c r="AY828" s="99"/>
      <c r="AZ828" s="99"/>
      <c r="BA828" s="99"/>
    </row>
    <row r="829" spans="1:53" ht="15.75" customHeight="1" x14ac:dyDescent="0.25">
      <c r="A829" s="99"/>
      <c r="B829" s="100"/>
      <c r="C829" s="99"/>
      <c r="D829" s="99"/>
      <c r="E829" s="99"/>
      <c r="F829" s="99"/>
      <c r="G829" s="99"/>
      <c r="H829" s="99"/>
      <c r="I829" s="99"/>
      <c r="J829" s="2325"/>
      <c r="K829" s="2325"/>
      <c r="L829" s="2325"/>
      <c r="M829" s="2325"/>
      <c r="N829" s="99"/>
      <c r="O829" s="99"/>
      <c r="P829" s="99"/>
      <c r="Q829" s="99"/>
      <c r="R829" s="99"/>
      <c r="S829" s="99"/>
      <c r="T829" s="99"/>
      <c r="U829" s="99"/>
      <c r="V829" s="99"/>
      <c r="W829" s="99"/>
      <c r="X829" s="99"/>
      <c r="Y829" s="99"/>
      <c r="Z829" s="160"/>
      <c r="AA829" s="99"/>
      <c r="AB829" s="159"/>
      <c r="AC829" s="158"/>
      <c r="AD829" s="99"/>
      <c r="AE829" s="99"/>
      <c r="AF829" s="99"/>
      <c r="AG829" s="99"/>
      <c r="AH829" s="99"/>
      <c r="AI829" s="157"/>
      <c r="AJ829" s="99"/>
      <c r="AK829" s="99"/>
      <c r="AL829" s="99"/>
      <c r="AM829" s="99"/>
      <c r="AN829" s="2325"/>
      <c r="AO829" s="99"/>
      <c r="AP829" s="99"/>
      <c r="AQ829" s="99"/>
      <c r="AR829" s="99"/>
      <c r="AS829" s="99"/>
      <c r="AT829" s="99"/>
      <c r="AU829" s="99"/>
      <c r="AV829" s="99"/>
      <c r="AW829" s="157"/>
      <c r="AX829" s="99"/>
      <c r="AY829" s="99"/>
      <c r="AZ829" s="99"/>
      <c r="BA829" s="99"/>
    </row>
    <row r="830" spans="1:53" ht="15.75" customHeight="1" x14ac:dyDescent="0.25">
      <c r="A830" s="99"/>
      <c r="B830" s="100"/>
      <c r="C830" s="99"/>
      <c r="D830" s="99"/>
      <c r="E830" s="99"/>
      <c r="F830" s="99"/>
      <c r="G830" s="99"/>
      <c r="H830" s="99"/>
      <c r="I830" s="99"/>
      <c r="J830" s="2325"/>
      <c r="K830" s="2325"/>
      <c r="L830" s="2325"/>
      <c r="M830" s="2325"/>
      <c r="N830" s="99"/>
      <c r="O830" s="99"/>
      <c r="P830" s="99"/>
      <c r="Q830" s="99"/>
      <c r="R830" s="99"/>
      <c r="S830" s="99"/>
      <c r="T830" s="99"/>
      <c r="U830" s="99"/>
      <c r="V830" s="99"/>
      <c r="W830" s="99"/>
      <c r="X830" s="99"/>
      <c r="Y830" s="99"/>
      <c r="Z830" s="160"/>
      <c r="AA830" s="99"/>
      <c r="AB830" s="159"/>
      <c r="AC830" s="158"/>
      <c r="AD830" s="99"/>
      <c r="AE830" s="99"/>
      <c r="AF830" s="99"/>
      <c r="AG830" s="99"/>
      <c r="AH830" s="99"/>
      <c r="AI830" s="157"/>
      <c r="AJ830" s="99"/>
      <c r="AK830" s="99"/>
      <c r="AL830" s="99"/>
      <c r="AM830" s="99"/>
      <c r="AN830" s="2325"/>
      <c r="AO830" s="99"/>
      <c r="AP830" s="99"/>
      <c r="AQ830" s="99"/>
      <c r="AR830" s="99"/>
      <c r="AS830" s="99"/>
      <c r="AT830" s="99"/>
      <c r="AU830" s="99"/>
      <c r="AV830" s="99"/>
      <c r="AW830" s="157"/>
      <c r="AX830" s="99"/>
      <c r="AY830" s="99"/>
      <c r="AZ830" s="99"/>
      <c r="BA830" s="99"/>
    </row>
    <row r="831" spans="1:53" ht="15.75" customHeight="1" x14ac:dyDescent="0.25">
      <c r="A831" s="99"/>
      <c r="B831" s="100"/>
      <c r="C831" s="99"/>
      <c r="D831" s="99"/>
      <c r="E831" s="99"/>
      <c r="F831" s="99"/>
      <c r="G831" s="99"/>
      <c r="H831" s="99"/>
      <c r="I831" s="99"/>
      <c r="J831" s="2325"/>
      <c r="K831" s="2325"/>
      <c r="L831" s="2325"/>
      <c r="M831" s="2325"/>
      <c r="N831" s="99"/>
      <c r="O831" s="99"/>
      <c r="P831" s="99"/>
      <c r="Q831" s="99"/>
      <c r="R831" s="99"/>
      <c r="S831" s="99"/>
      <c r="T831" s="99"/>
      <c r="U831" s="99"/>
      <c r="V831" s="99"/>
      <c r="W831" s="99"/>
      <c r="X831" s="99"/>
      <c r="Y831" s="99"/>
      <c r="Z831" s="160"/>
      <c r="AA831" s="99"/>
      <c r="AB831" s="159"/>
      <c r="AC831" s="158"/>
      <c r="AD831" s="99"/>
      <c r="AE831" s="99"/>
      <c r="AF831" s="99"/>
      <c r="AG831" s="99"/>
      <c r="AH831" s="99"/>
      <c r="AI831" s="157"/>
      <c r="AJ831" s="99"/>
      <c r="AK831" s="99"/>
      <c r="AL831" s="99"/>
      <c r="AM831" s="99"/>
      <c r="AN831" s="2325"/>
      <c r="AO831" s="99"/>
      <c r="AP831" s="99"/>
      <c r="AQ831" s="99"/>
      <c r="AR831" s="99"/>
      <c r="AS831" s="99"/>
      <c r="AT831" s="99"/>
      <c r="AU831" s="99"/>
      <c r="AV831" s="99"/>
      <c r="AW831" s="157"/>
      <c r="AX831" s="99"/>
      <c r="AY831" s="99"/>
      <c r="AZ831" s="99"/>
      <c r="BA831" s="99"/>
    </row>
    <row r="832" spans="1:53" ht="15.75" customHeight="1" x14ac:dyDescent="0.25">
      <c r="A832" s="99"/>
      <c r="B832" s="100"/>
      <c r="C832" s="99"/>
      <c r="D832" s="99"/>
      <c r="E832" s="99"/>
      <c r="F832" s="99"/>
      <c r="G832" s="99"/>
      <c r="H832" s="99"/>
      <c r="I832" s="99"/>
      <c r="J832" s="2325"/>
      <c r="K832" s="2325"/>
      <c r="L832" s="2325"/>
      <c r="M832" s="2325"/>
      <c r="N832" s="99"/>
      <c r="O832" s="99"/>
      <c r="P832" s="99"/>
      <c r="Q832" s="99"/>
      <c r="R832" s="99"/>
      <c r="S832" s="99"/>
      <c r="T832" s="99"/>
      <c r="U832" s="99"/>
      <c r="V832" s="99"/>
      <c r="W832" s="99"/>
      <c r="X832" s="99"/>
      <c r="Y832" s="99"/>
      <c r="Z832" s="160"/>
      <c r="AA832" s="99"/>
      <c r="AB832" s="159"/>
      <c r="AC832" s="158"/>
      <c r="AD832" s="99"/>
      <c r="AE832" s="99"/>
      <c r="AF832" s="99"/>
      <c r="AG832" s="99"/>
      <c r="AH832" s="99"/>
      <c r="AI832" s="157"/>
      <c r="AJ832" s="99"/>
      <c r="AK832" s="99"/>
      <c r="AL832" s="99"/>
      <c r="AM832" s="99"/>
      <c r="AN832" s="2325"/>
      <c r="AO832" s="99"/>
      <c r="AP832" s="99"/>
      <c r="AQ832" s="99"/>
      <c r="AR832" s="99"/>
      <c r="AS832" s="99"/>
      <c r="AT832" s="99"/>
      <c r="AU832" s="99"/>
      <c r="AV832" s="99"/>
      <c r="AW832" s="157"/>
      <c r="AX832" s="99"/>
      <c r="AY832" s="99"/>
      <c r="AZ832" s="99"/>
      <c r="BA832" s="99"/>
    </row>
    <row r="833" spans="1:53" ht="15.75" customHeight="1" x14ac:dyDescent="0.25">
      <c r="A833" s="99"/>
      <c r="B833" s="100"/>
      <c r="C833" s="99"/>
      <c r="D833" s="99"/>
      <c r="E833" s="99"/>
      <c r="F833" s="99"/>
      <c r="G833" s="99"/>
      <c r="H833" s="99"/>
      <c r="I833" s="99"/>
      <c r="J833" s="2325"/>
      <c r="K833" s="2325"/>
      <c r="L833" s="2325"/>
      <c r="M833" s="2325"/>
      <c r="N833" s="99"/>
      <c r="O833" s="99"/>
      <c r="P833" s="99"/>
      <c r="Q833" s="99"/>
      <c r="R833" s="99"/>
      <c r="S833" s="99"/>
      <c r="T833" s="99"/>
      <c r="U833" s="99"/>
      <c r="V833" s="99"/>
      <c r="W833" s="99"/>
      <c r="X833" s="99"/>
      <c r="Y833" s="99"/>
      <c r="Z833" s="160"/>
      <c r="AA833" s="99"/>
      <c r="AB833" s="159"/>
      <c r="AC833" s="158"/>
      <c r="AD833" s="99"/>
      <c r="AE833" s="99"/>
      <c r="AF833" s="99"/>
      <c r="AG833" s="99"/>
      <c r="AH833" s="99"/>
      <c r="AI833" s="157"/>
      <c r="AJ833" s="99"/>
      <c r="AK833" s="99"/>
      <c r="AL833" s="99"/>
      <c r="AM833" s="99"/>
      <c r="AN833" s="2325"/>
      <c r="AO833" s="99"/>
      <c r="AP833" s="99"/>
      <c r="AQ833" s="99"/>
      <c r="AR833" s="99"/>
      <c r="AS833" s="99"/>
      <c r="AT833" s="99"/>
      <c r="AU833" s="99"/>
      <c r="AV833" s="99"/>
      <c r="AW833" s="157"/>
      <c r="AX833" s="99"/>
      <c r="AY833" s="99"/>
      <c r="AZ833" s="99"/>
      <c r="BA833" s="99"/>
    </row>
    <row r="834" spans="1:53" ht="15.75" customHeight="1" x14ac:dyDescent="0.25">
      <c r="A834" s="99"/>
      <c r="B834" s="100"/>
      <c r="C834" s="99"/>
      <c r="D834" s="99"/>
      <c r="E834" s="99"/>
      <c r="F834" s="99"/>
      <c r="G834" s="99"/>
      <c r="H834" s="99"/>
      <c r="I834" s="99"/>
      <c r="J834" s="2325"/>
      <c r="K834" s="2325"/>
      <c r="L834" s="2325"/>
      <c r="M834" s="2325"/>
      <c r="N834" s="99"/>
      <c r="O834" s="99"/>
      <c r="P834" s="99"/>
      <c r="Q834" s="99"/>
      <c r="R834" s="99"/>
      <c r="S834" s="99"/>
      <c r="T834" s="99"/>
      <c r="U834" s="99"/>
      <c r="V834" s="99"/>
      <c r="W834" s="99"/>
      <c r="X834" s="99"/>
      <c r="Y834" s="99"/>
      <c r="Z834" s="160"/>
      <c r="AA834" s="99"/>
      <c r="AB834" s="159"/>
      <c r="AC834" s="158"/>
      <c r="AD834" s="99"/>
      <c r="AE834" s="99"/>
      <c r="AF834" s="99"/>
      <c r="AG834" s="99"/>
      <c r="AH834" s="99"/>
      <c r="AI834" s="157"/>
      <c r="AJ834" s="99"/>
      <c r="AK834" s="99"/>
      <c r="AL834" s="99"/>
      <c r="AM834" s="99"/>
      <c r="AN834" s="2325"/>
      <c r="AO834" s="99"/>
      <c r="AP834" s="99"/>
      <c r="AQ834" s="99"/>
      <c r="AR834" s="99"/>
      <c r="AS834" s="99"/>
      <c r="AT834" s="99"/>
      <c r="AU834" s="99"/>
      <c r="AV834" s="99"/>
      <c r="AW834" s="157"/>
      <c r="AX834" s="99"/>
      <c r="AY834" s="99"/>
      <c r="AZ834" s="99"/>
      <c r="BA834" s="99"/>
    </row>
    <row r="835" spans="1:53" ht="15.75" customHeight="1" x14ac:dyDescent="0.25">
      <c r="A835" s="99"/>
      <c r="B835" s="100"/>
      <c r="C835" s="99"/>
      <c r="D835" s="99"/>
      <c r="E835" s="99"/>
      <c r="F835" s="99"/>
      <c r="G835" s="99"/>
      <c r="H835" s="99"/>
      <c r="I835" s="99"/>
      <c r="J835" s="2325"/>
      <c r="K835" s="2325"/>
      <c r="L835" s="2325"/>
      <c r="M835" s="2325"/>
      <c r="N835" s="99"/>
      <c r="O835" s="99"/>
      <c r="P835" s="99"/>
      <c r="Q835" s="99"/>
      <c r="R835" s="99"/>
      <c r="S835" s="99"/>
      <c r="T835" s="99"/>
      <c r="U835" s="99"/>
      <c r="V835" s="99"/>
      <c r="W835" s="99"/>
      <c r="X835" s="99"/>
      <c r="Y835" s="99"/>
      <c r="Z835" s="160"/>
      <c r="AA835" s="99"/>
      <c r="AB835" s="159"/>
      <c r="AC835" s="158"/>
      <c r="AD835" s="99"/>
      <c r="AE835" s="99"/>
      <c r="AF835" s="99"/>
      <c r="AG835" s="99"/>
      <c r="AH835" s="99"/>
      <c r="AI835" s="157"/>
      <c r="AJ835" s="99"/>
      <c r="AK835" s="99"/>
      <c r="AL835" s="99"/>
      <c r="AM835" s="99"/>
      <c r="AN835" s="2325"/>
      <c r="AO835" s="99"/>
      <c r="AP835" s="99"/>
      <c r="AQ835" s="99"/>
      <c r="AR835" s="99"/>
      <c r="AS835" s="99"/>
      <c r="AT835" s="99"/>
      <c r="AU835" s="99"/>
      <c r="AV835" s="99"/>
      <c r="AW835" s="157"/>
      <c r="AX835" s="99"/>
      <c r="AY835" s="99"/>
      <c r="AZ835" s="99"/>
      <c r="BA835" s="99"/>
    </row>
    <row r="836" spans="1:53" ht="15.75" customHeight="1" x14ac:dyDescent="0.25">
      <c r="A836" s="99"/>
      <c r="B836" s="100"/>
      <c r="C836" s="99"/>
      <c r="D836" s="99"/>
      <c r="E836" s="99"/>
      <c r="F836" s="99"/>
      <c r="G836" s="99"/>
      <c r="H836" s="99"/>
      <c r="I836" s="99"/>
      <c r="J836" s="2325"/>
      <c r="K836" s="2325"/>
      <c r="L836" s="2325"/>
      <c r="M836" s="2325"/>
      <c r="N836" s="99"/>
      <c r="O836" s="99"/>
      <c r="P836" s="99"/>
      <c r="Q836" s="99"/>
      <c r="R836" s="99"/>
      <c r="S836" s="99"/>
      <c r="T836" s="99"/>
      <c r="U836" s="99"/>
      <c r="V836" s="99"/>
      <c r="W836" s="99"/>
      <c r="X836" s="99"/>
      <c r="Y836" s="99"/>
      <c r="Z836" s="160"/>
      <c r="AA836" s="99"/>
      <c r="AB836" s="159"/>
      <c r="AC836" s="158"/>
      <c r="AD836" s="99"/>
      <c r="AE836" s="99"/>
      <c r="AF836" s="99"/>
      <c r="AG836" s="99"/>
      <c r="AH836" s="99"/>
      <c r="AI836" s="157"/>
      <c r="AJ836" s="99"/>
      <c r="AK836" s="99"/>
      <c r="AL836" s="99"/>
      <c r="AM836" s="99"/>
      <c r="AN836" s="2325"/>
      <c r="AO836" s="99"/>
      <c r="AP836" s="99"/>
      <c r="AQ836" s="99"/>
      <c r="AR836" s="99"/>
      <c r="AS836" s="99"/>
      <c r="AT836" s="99"/>
      <c r="AU836" s="99"/>
      <c r="AV836" s="99"/>
      <c r="AW836" s="157"/>
      <c r="AX836" s="99"/>
      <c r="AY836" s="99"/>
      <c r="AZ836" s="99"/>
      <c r="BA836" s="99"/>
    </row>
    <row r="837" spans="1:53" ht="15.75" customHeight="1" x14ac:dyDescent="0.25">
      <c r="A837" s="99"/>
      <c r="B837" s="100"/>
      <c r="C837" s="99"/>
      <c r="D837" s="99"/>
      <c r="E837" s="99"/>
      <c r="F837" s="99"/>
      <c r="G837" s="99"/>
      <c r="H837" s="99"/>
      <c r="I837" s="99"/>
      <c r="J837" s="2325"/>
      <c r="K837" s="2325"/>
      <c r="L837" s="2325"/>
      <c r="M837" s="2325"/>
      <c r="N837" s="99"/>
      <c r="O837" s="99"/>
      <c r="P837" s="99"/>
      <c r="Q837" s="99"/>
      <c r="R837" s="99"/>
      <c r="S837" s="99"/>
      <c r="T837" s="99"/>
      <c r="U837" s="99"/>
      <c r="V837" s="99"/>
      <c r="W837" s="99"/>
      <c r="X837" s="99"/>
      <c r="Y837" s="99"/>
      <c r="Z837" s="160"/>
      <c r="AA837" s="99"/>
      <c r="AB837" s="159"/>
      <c r="AC837" s="158"/>
      <c r="AD837" s="99"/>
      <c r="AE837" s="99"/>
      <c r="AF837" s="99"/>
      <c r="AG837" s="99"/>
      <c r="AH837" s="99"/>
      <c r="AI837" s="157"/>
      <c r="AJ837" s="99"/>
      <c r="AK837" s="99"/>
      <c r="AL837" s="99"/>
      <c r="AM837" s="99"/>
      <c r="AN837" s="2325"/>
      <c r="AO837" s="99"/>
      <c r="AP837" s="99"/>
      <c r="AQ837" s="99"/>
      <c r="AR837" s="99"/>
      <c r="AS837" s="99"/>
      <c r="AT837" s="99"/>
      <c r="AU837" s="99"/>
      <c r="AV837" s="99"/>
      <c r="AW837" s="157"/>
      <c r="AX837" s="99"/>
      <c r="AY837" s="99"/>
      <c r="AZ837" s="99"/>
      <c r="BA837" s="99"/>
    </row>
    <row r="838" spans="1:53" ht="15.75" customHeight="1" x14ac:dyDescent="0.25">
      <c r="A838" s="99"/>
      <c r="B838" s="100"/>
      <c r="C838" s="99"/>
      <c r="D838" s="99"/>
      <c r="E838" s="99"/>
      <c r="F838" s="99"/>
      <c r="G838" s="99"/>
      <c r="H838" s="99"/>
      <c r="I838" s="99"/>
      <c r="J838" s="2325"/>
      <c r="K838" s="2325"/>
      <c r="L838" s="2325"/>
      <c r="M838" s="2325"/>
      <c r="N838" s="99"/>
      <c r="O838" s="99"/>
      <c r="P838" s="99"/>
      <c r="Q838" s="99"/>
      <c r="R838" s="99"/>
      <c r="S838" s="99"/>
      <c r="T838" s="99"/>
      <c r="U838" s="99"/>
      <c r="V838" s="99"/>
      <c r="W838" s="99"/>
      <c r="X838" s="99"/>
      <c r="Y838" s="99"/>
      <c r="Z838" s="160"/>
      <c r="AA838" s="99"/>
      <c r="AB838" s="159"/>
      <c r="AC838" s="158"/>
      <c r="AD838" s="99"/>
      <c r="AE838" s="99"/>
      <c r="AF838" s="99"/>
      <c r="AG838" s="99"/>
      <c r="AH838" s="99"/>
      <c r="AI838" s="157"/>
      <c r="AJ838" s="99"/>
      <c r="AK838" s="99"/>
      <c r="AL838" s="99"/>
      <c r="AM838" s="99"/>
      <c r="AN838" s="2325"/>
      <c r="AO838" s="99"/>
      <c r="AP838" s="99"/>
      <c r="AQ838" s="99"/>
      <c r="AR838" s="99"/>
      <c r="AS838" s="99"/>
      <c r="AT838" s="99"/>
      <c r="AU838" s="99"/>
      <c r="AV838" s="99"/>
      <c r="AW838" s="157"/>
      <c r="AX838" s="99"/>
      <c r="AY838" s="99"/>
      <c r="AZ838" s="99"/>
      <c r="BA838" s="99"/>
    </row>
    <row r="839" spans="1:53" ht="15.75" customHeight="1" x14ac:dyDescent="0.25">
      <c r="A839" s="99"/>
      <c r="B839" s="100"/>
      <c r="C839" s="99"/>
      <c r="D839" s="99"/>
      <c r="E839" s="99"/>
      <c r="F839" s="99"/>
      <c r="G839" s="99"/>
      <c r="H839" s="99"/>
      <c r="I839" s="99"/>
      <c r="J839" s="2325"/>
      <c r="K839" s="2325"/>
      <c r="L839" s="2325"/>
      <c r="M839" s="2325"/>
      <c r="N839" s="99"/>
      <c r="O839" s="99"/>
      <c r="P839" s="99"/>
      <c r="Q839" s="99"/>
      <c r="R839" s="99"/>
      <c r="S839" s="99"/>
      <c r="T839" s="99"/>
      <c r="U839" s="99"/>
      <c r="V839" s="99"/>
      <c r="W839" s="99"/>
      <c r="X839" s="99"/>
      <c r="Y839" s="99"/>
      <c r="Z839" s="160"/>
      <c r="AA839" s="99"/>
      <c r="AB839" s="159"/>
      <c r="AC839" s="158"/>
      <c r="AD839" s="99"/>
      <c r="AE839" s="99"/>
      <c r="AF839" s="99"/>
      <c r="AG839" s="99"/>
      <c r="AH839" s="99"/>
      <c r="AI839" s="157"/>
      <c r="AJ839" s="99"/>
      <c r="AK839" s="99"/>
      <c r="AL839" s="99"/>
      <c r="AM839" s="99"/>
      <c r="AN839" s="2325"/>
      <c r="AO839" s="99"/>
      <c r="AP839" s="99"/>
      <c r="AQ839" s="99"/>
      <c r="AR839" s="99"/>
      <c r="AS839" s="99"/>
      <c r="AT839" s="99"/>
      <c r="AU839" s="99"/>
      <c r="AV839" s="99"/>
      <c r="AW839" s="157"/>
      <c r="AX839" s="99"/>
      <c r="AY839" s="99"/>
      <c r="AZ839" s="99"/>
      <c r="BA839" s="99"/>
    </row>
    <row r="840" spans="1:53" ht="15.75" customHeight="1" x14ac:dyDescent="0.25">
      <c r="A840" s="99"/>
      <c r="B840" s="100"/>
      <c r="C840" s="99"/>
      <c r="D840" s="99"/>
      <c r="E840" s="99"/>
      <c r="F840" s="99"/>
      <c r="G840" s="99"/>
      <c r="H840" s="99"/>
      <c r="I840" s="99"/>
      <c r="J840" s="2325"/>
      <c r="K840" s="2325"/>
      <c r="L840" s="2325"/>
      <c r="M840" s="2325"/>
      <c r="N840" s="99"/>
      <c r="O840" s="99"/>
      <c r="P840" s="99"/>
      <c r="Q840" s="99"/>
      <c r="R840" s="99"/>
      <c r="S840" s="99"/>
      <c r="T840" s="99"/>
      <c r="U840" s="99"/>
      <c r="V840" s="99"/>
      <c r="W840" s="99"/>
      <c r="X840" s="99"/>
      <c r="Y840" s="99"/>
      <c r="Z840" s="160"/>
      <c r="AA840" s="99"/>
      <c r="AB840" s="159"/>
      <c r="AC840" s="158"/>
      <c r="AD840" s="99"/>
      <c r="AE840" s="99"/>
      <c r="AF840" s="99"/>
      <c r="AG840" s="99"/>
      <c r="AH840" s="99"/>
      <c r="AI840" s="157"/>
      <c r="AJ840" s="99"/>
      <c r="AK840" s="99"/>
      <c r="AL840" s="99"/>
      <c r="AM840" s="99"/>
      <c r="AN840" s="2325"/>
      <c r="AO840" s="99"/>
      <c r="AP840" s="99"/>
      <c r="AQ840" s="99"/>
      <c r="AR840" s="99"/>
      <c r="AS840" s="99"/>
      <c r="AT840" s="99"/>
      <c r="AU840" s="99"/>
      <c r="AV840" s="99"/>
      <c r="AW840" s="157"/>
      <c r="AX840" s="99"/>
      <c r="AY840" s="99"/>
      <c r="AZ840" s="99"/>
      <c r="BA840" s="99"/>
    </row>
    <row r="841" spans="1:53" ht="15.75" customHeight="1" x14ac:dyDescent="0.25">
      <c r="A841" s="99"/>
      <c r="B841" s="100"/>
      <c r="C841" s="99"/>
      <c r="D841" s="99"/>
      <c r="E841" s="99"/>
      <c r="F841" s="99"/>
      <c r="G841" s="99"/>
      <c r="H841" s="99"/>
      <c r="I841" s="99"/>
      <c r="J841" s="2325"/>
      <c r="K841" s="2325"/>
      <c r="L841" s="2325"/>
      <c r="M841" s="2325"/>
      <c r="N841" s="99"/>
      <c r="O841" s="99"/>
      <c r="P841" s="99"/>
      <c r="Q841" s="99"/>
      <c r="R841" s="99"/>
      <c r="S841" s="99"/>
      <c r="T841" s="99"/>
      <c r="U841" s="99"/>
      <c r="V841" s="99"/>
      <c r="W841" s="99"/>
      <c r="X841" s="99"/>
      <c r="Y841" s="99"/>
      <c r="Z841" s="160"/>
      <c r="AA841" s="99"/>
      <c r="AB841" s="159"/>
      <c r="AC841" s="158"/>
      <c r="AD841" s="99"/>
      <c r="AE841" s="99"/>
      <c r="AF841" s="99"/>
      <c r="AG841" s="99"/>
      <c r="AH841" s="99"/>
      <c r="AI841" s="157"/>
      <c r="AJ841" s="99"/>
      <c r="AK841" s="99"/>
      <c r="AL841" s="99"/>
      <c r="AM841" s="99"/>
      <c r="AN841" s="2325"/>
      <c r="AO841" s="99"/>
      <c r="AP841" s="99"/>
      <c r="AQ841" s="99"/>
      <c r="AR841" s="99"/>
      <c r="AS841" s="99"/>
      <c r="AT841" s="99"/>
      <c r="AU841" s="99"/>
      <c r="AV841" s="99"/>
      <c r="AW841" s="157"/>
      <c r="AX841" s="99"/>
      <c r="AY841" s="99"/>
      <c r="AZ841" s="99"/>
      <c r="BA841" s="99"/>
    </row>
    <row r="842" spans="1:53" ht="15.75" customHeight="1" x14ac:dyDescent="0.25">
      <c r="A842" s="99"/>
      <c r="B842" s="100"/>
      <c r="C842" s="99"/>
      <c r="D842" s="99"/>
      <c r="E842" s="99"/>
      <c r="F842" s="99"/>
      <c r="G842" s="99"/>
      <c r="H842" s="99"/>
      <c r="I842" s="99"/>
      <c r="J842" s="2325"/>
      <c r="K842" s="2325"/>
      <c r="L842" s="2325"/>
      <c r="M842" s="2325"/>
      <c r="N842" s="99"/>
      <c r="O842" s="99"/>
      <c r="P842" s="99"/>
      <c r="Q842" s="99"/>
      <c r="R842" s="99"/>
      <c r="S842" s="99"/>
      <c r="T842" s="99"/>
      <c r="U842" s="99"/>
      <c r="V842" s="99"/>
      <c r="W842" s="99"/>
      <c r="X842" s="99"/>
      <c r="Y842" s="99"/>
      <c r="Z842" s="160"/>
      <c r="AA842" s="99"/>
      <c r="AB842" s="159"/>
      <c r="AC842" s="158"/>
      <c r="AD842" s="99"/>
      <c r="AE842" s="99"/>
      <c r="AF842" s="99"/>
      <c r="AG842" s="99"/>
      <c r="AH842" s="99"/>
      <c r="AI842" s="157"/>
      <c r="AJ842" s="99"/>
      <c r="AK842" s="99"/>
      <c r="AL842" s="99"/>
      <c r="AM842" s="99"/>
      <c r="AN842" s="2325"/>
      <c r="AO842" s="99"/>
      <c r="AP842" s="99"/>
      <c r="AQ842" s="99"/>
      <c r="AR842" s="99"/>
      <c r="AS842" s="99"/>
      <c r="AT842" s="99"/>
      <c r="AU842" s="99"/>
      <c r="AV842" s="99"/>
      <c r="AW842" s="157"/>
      <c r="AX842" s="99"/>
      <c r="AY842" s="99"/>
      <c r="AZ842" s="99"/>
      <c r="BA842" s="99"/>
    </row>
    <row r="843" spans="1:53" ht="15.75" customHeight="1" x14ac:dyDescent="0.25">
      <c r="A843" s="99"/>
      <c r="B843" s="100"/>
      <c r="C843" s="99"/>
      <c r="D843" s="99"/>
      <c r="E843" s="99"/>
      <c r="F843" s="99"/>
      <c r="G843" s="99"/>
      <c r="H843" s="99"/>
      <c r="I843" s="99"/>
      <c r="J843" s="2325"/>
      <c r="K843" s="2325"/>
      <c r="L843" s="2325"/>
      <c r="M843" s="2325"/>
      <c r="N843" s="99"/>
      <c r="O843" s="99"/>
      <c r="P843" s="99"/>
      <c r="Q843" s="99"/>
      <c r="R843" s="99"/>
      <c r="S843" s="99"/>
      <c r="T843" s="99"/>
      <c r="U843" s="99"/>
      <c r="V843" s="99"/>
      <c r="W843" s="99"/>
      <c r="X843" s="99"/>
      <c r="Y843" s="99"/>
      <c r="Z843" s="160"/>
      <c r="AA843" s="99"/>
      <c r="AB843" s="159"/>
      <c r="AC843" s="158"/>
      <c r="AD843" s="99"/>
      <c r="AE843" s="99"/>
      <c r="AF843" s="99"/>
      <c r="AG843" s="99"/>
      <c r="AH843" s="99"/>
      <c r="AI843" s="157"/>
      <c r="AJ843" s="99"/>
      <c r="AK843" s="99"/>
      <c r="AL843" s="99"/>
      <c r="AM843" s="99"/>
      <c r="AN843" s="2325"/>
      <c r="AO843" s="99"/>
      <c r="AP843" s="99"/>
      <c r="AQ843" s="99"/>
      <c r="AR843" s="99"/>
      <c r="AS843" s="99"/>
      <c r="AT843" s="99"/>
      <c r="AU843" s="99"/>
      <c r="AV843" s="99"/>
      <c r="AW843" s="157"/>
      <c r="AX843" s="99"/>
      <c r="AY843" s="99"/>
      <c r="AZ843" s="99"/>
      <c r="BA843" s="99"/>
    </row>
    <row r="844" spans="1:53" ht="15.75" customHeight="1" x14ac:dyDescent="0.25">
      <c r="A844" s="99"/>
      <c r="B844" s="100"/>
      <c r="C844" s="99"/>
      <c r="D844" s="99"/>
      <c r="E844" s="99"/>
      <c r="F844" s="99"/>
      <c r="G844" s="99"/>
      <c r="H844" s="99"/>
      <c r="I844" s="99"/>
      <c r="J844" s="2325"/>
      <c r="K844" s="2325"/>
      <c r="L844" s="2325"/>
      <c r="M844" s="2325"/>
      <c r="N844" s="99"/>
      <c r="O844" s="99"/>
      <c r="P844" s="99"/>
      <c r="Q844" s="99"/>
      <c r="R844" s="99"/>
      <c r="S844" s="99"/>
      <c r="T844" s="99"/>
      <c r="U844" s="99"/>
      <c r="V844" s="99"/>
      <c r="W844" s="99"/>
      <c r="X844" s="99"/>
      <c r="Y844" s="99"/>
      <c r="Z844" s="160"/>
      <c r="AA844" s="99"/>
      <c r="AB844" s="159"/>
      <c r="AC844" s="158"/>
      <c r="AD844" s="99"/>
      <c r="AE844" s="99"/>
      <c r="AF844" s="99"/>
      <c r="AG844" s="99"/>
      <c r="AH844" s="99"/>
      <c r="AI844" s="157"/>
      <c r="AJ844" s="99"/>
      <c r="AK844" s="99"/>
      <c r="AL844" s="99"/>
      <c r="AM844" s="99"/>
      <c r="AN844" s="2325"/>
      <c r="AO844" s="99"/>
      <c r="AP844" s="99"/>
      <c r="AQ844" s="99"/>
      <c r="AR844" s="99"/>
      <c r="AS844" s="99"/>
      <c r="AT844" s="99"/>
      <c r="AU844" s="99"/>
      <c r="AV844" s="99"/>
      <c r="AW844" s="157"/>
      <c r="AX844" s="99"/>
      <c r="AY844" s="99"/>
      <c r="AZ844" s="99"/>
      <c r="BA844" s="99"/>
    </row>
    <row r="845" spans="1:53" ht="15.75" customHeight="1" x14ac:dyDescent="0.25">
      <c r="A845" s="99"/>
      <c r="B845" s="100"/>
      <c r="C845" s="99"/>
      <c r="D845" s="99"/>
      <c r="E845" s="99"/>
      <c r="F845" s="99"/>
      <c r="G845" s="99"/>
      <c r="H845" s="99"/>
      <c r="I845" s="99"/>
      <c r="J845" s="2325"/>
      <c r="K845" s="2325"/>
      <c r="L845" s="2325"/>
      <c r="M845" s="2325"/>
      <c r="N845" s="99"/>
      <c r="O845" s="99"/>
      <c r="P845" s="99"/>
      <c r="Q845" s="99"/>
      <c r="R845" s="99"/>
      <c r="S845" s="99"/>
      <c r="T845" s="99"/>
      <c r="U845" s="99"/>
      <c r="V845" s="99"/>
      <c r="W845" s="99"/>
      <c r="X845" s="99"/>
      <c r="Y845" s="99"/>
      <c r="Z845" s="160"/>
      <c r="AA845" s="99"/>
      <c r="AB845" s="159"/>
      <c r="AC845" s="158"/>
      <c r="AD845" s="99"/>
      <c r="AE845" s="99"/>
      <c r="AF845" s="99"/>
      <c r="AG845" s="99"/>
      <c r="AH845" s="99"/>
      <c r="AI845" s="157"/>
      <c r="AJ845" s="99"/>
      <c r="AK845" s="99"/>
      <c r="AL845" s="99"/>
      <c r="AM845" s="99"/>
      <c r="AN845" s="2325"/>
      <c r="AO845" s="99"/>
      <c r="AP845" s="99"/>
      <c r="AQ845" s="99"/>
      <c r="AR845" s="99"/>
      <c r="AS845" s="99"/>
      <c r="AT845" s="99"/>
      <c r="AU845" s="99"/>
      <c r="AV845" s="99"/>
      <c r="AW845" s="157"/>
      <c r="AX845" s="99"/>
      <c r="AY845" s="99"/>
      <c r="AZ845" s="99"/>
      <c r="BA845" s="99"/>
    </row>
    <row r="846" spans="1:53" ht="15.75" customHeight="1" x14ac:dyDescent="0.25">
      <c r="A846" s="99"/>
      <c r="B846" s="100"/>
      <c r="C846" s="99"/>
      <c r="D846" s="99"/>
      <c r="E846" s="99"/>
      <c r="F846" s="99"/>
      <c r="G846" s="99"/>
      <c r="H846" s="99"/>
      <c r="I846" s="99"/>
      <c r="J846" s="2325"/>
      <c r="K846" s="2325"/>
      <c r="L846" s="2325"/>
      <c r="M846" s="2325"/>
      <c r="N846" s="99"/>
      <c r="O846" s="99"/>
      <c r="P846" s="99"/>
      <c r="Q846" s="99"/>
      <c r="R846" s="99"/>
      <c r="S846" s="99"/>
      <c r="T846" s="99"/>
      <c r="U846" s="99"/>
      <c r="V846" s="99"/>
      <c r="W846" s="99"/>
      <c r="X846" s="99"/>
      <c r="Y846" s="99"/>
      <c r="Z846" s="160"/>
      <c r="AA846" s="99"/>
      <c r="AB846" s="159"/>
      <c r="AC846" s="158"/>
      <c r="AD846" s="99"/>
      <c r="AE846" s="99"/>
      <c r="AF846" s="99"/>
      <c r="AG846" s="99"/>
      <c r="AH846" s="99"/>
      <c r="AI846" s="157"/>
      <c r="AJ846" s="99"/>
      <c r="AK846" s="99"/>
      <c r="AL846" s="99"/>
      <c r="AM846" s="99"/>
      <c r="AN846" s="2325"/>
      <c r="AO846" s="99"/>
      <c r="AP846" s="99"/>
      <c r="AQ846" s="99"/>
      <c r="AR846" s="99"/>
      <c r="AS846" s="99"/>
      <c r="AT846" s="99"/>
      <c r="AU846" s="99"/>
      <c r="AV846" s="99"/>
      <c r="AW846" s="157"/>
      <c r="AX846" s="99"/>
      <c r="AY846" s="99"/>
      <c r="AZ846" s="99"/>
      <c r="BA846" s="99"/>
    </row>
    <row r="847" spans="1:53" ht="15.75" customHeight="1" x14ac:dyDescent="0.25">
      <c r="A847" s="99"/>
      <c r="B847" s="100"/>
      <c r="C847" s="99"/>
      <c r="D847" s="99"/>
      <c r="E847" s="99"/>
      <c r="F847" s="99"/>
      <c r="G847" s="99"/>
      <c r="H847" s="99"/>
      <c r="I847" s="99"/>
      <c r="J847" s="2325"/>
      <c r="K847" s="2325"/>
      <c r="L847" s="2325"/>
      <c r="M847" s="2325"/>
      <c r="N847" s="99"/>
      <c r="O847" s="99"/>
      <c r="P847" s="99"/>
      <c r="Q847" s="99"/>
      <c r="R847" s="99"/>
      <c r="S847" s="99"/>
      <c r="T847" s="99"/>
      <c r="U847" s="99"/>
      <c r="V847" s="99"/>
      <c r="W847" s="99"/>
      <c r="X847" s="99"/>
      <c r="Y847" s="99"/>
      <c r="Z847" s="160"/>
      <c r="AA847" s="99"/>
      <c r="AB847" s="159"/>
      <c r="AC847" s="158"/>
      <c r="AD847" s="99"/>
      <c r="AE847" s="99"/>
      <c r="AF847" s="99"/>
      <c r="AG847" s="99"/>
      <c r="AH847" s="99"/>
      <c r="AI847" s="157"/>
      <c r="AJ847" s="99"/>
      <c r="AK847" s="99"/>
      <c r="AL847" s="99"/>
      <c r="AM847" s="99"/>
      <c r="AN847" s="2325"/>
      <c r="AO847" s="99"/>
      <c r="AP847" s="99"/>
      <c r="AQ847" s="99"/>
      <c r="AR847" s="99"/>
      <c r="AS847" s="99"/>
      <c r="AT847" s="99"/>
      <c r="AU847" s="99"/>
      <c r="AV847" s="99"/>
      <c r="AW847" s="157"/>
      <c r="AX847" s="99"/>
      <c r="AY847" s="99"/>
      <c r="AZ847" s="99"/>
      <c r="BA847" s="99"/>
    </row>
    <row r="848" spans="1:53" ht="15.75" customHeight="1" x14ac:dyDescent="0.25">
      <c r="A848" s="99"/>
      <c r="B848" s="100"/>
      <c r="C848" s="99"/>
      <c r="D848" s="99"/>
      <c r="E848" s="99"/>
      <c r="F848" s="99"/>
      <c r="G848" s="99"/>
      <c r="H848" s="99"/>
      <c r="I848" s="99"/>
      <c r="J848" s="2325"/>
      <c r="K848" s="2325"/>
      <c r="L848" s="2325"/>
      <c r="M848" s="2325"/>
      <c r="N848" s="99"/>
      <c r="O848" s="99"/>
      <c r="P848" s="99"/>
      <c r="Q848" s="99"/>
      <c r="R848" s="99"/>
      <c r="S848" s="99"/>
      <c r="T848" s="99"/>
      <c r="U848" s="99"/>
      <c r="V848" s="99"/>
      <c r="W848" s="99"/>
      <c r="X848" s="99"/>
      <c r="Y848" s="99"/>
      <c r="Z848" s="160"/>
      <c r="AA848" s="99"/>
      <c r="AB848" s="159"/>
      <c r="AC848" s="158"/>
      <c r="AD848" s="99"/>
      <c r="AE848" s="99"/>
      <c r="AF848" s="99"/>
      <c r="AG848" s="99"/>
      <c r="AH848" s="99"/>
      <c r="AI848" s="157"/>
      <c r="AJ848" s="99"/>
      <c r="AK848" s="99"/>
      <c r="AL848" s="99"/>
      <c r="AM848" s="99"/>
      <c r="AN848" s="2325"/>
      <c r="AO848" s="99"/>
      <c r="AP848" s="99"/>
      <c r="AQ848" s="99"/>
      <c r="AR848" s="99"/>
      <c r="AS848" s="99"/>
      <c r="AT848" s="99"/>
      <c r="AU848" s="99"/>
      <c r="AV848" s="99"/>
      <c r="AW848" s="157"/>
      <c r="AX848" s="99"/>
      <c r="AY848" s="99"/>
      <c r="AZ848" s="99"/>
      <c r="BA848" s="99"/>
    </row>
    <row r="849" spans="1:53" ht="15.75" customHeight="1" x14ac:dyDescent="0.25">
      <c r="A849" s="99"/>
      <c r="B849" s="100"/>
      <c r="C849" s="99"/>
      <c r="D849" s="99"/>
      <c r="E849" s="99"/>
      <c r="F849" s="99"/>
      <c r="G849" s="99"/>
      <c r="H849" s="99"/>
      <c r="I849" s="99"/>
      <c r="J849" s="2325"/>
      <c r="K849" s="2325"/>
      <c r="L849" s="2325"/>
      <c r="M849" s="2325"/>
      <c r="N849" s="99"/>
      <c r="O849" s="99"/>
      <c r="P849" s="99"/>
      <c r="Q849" s="99"/>
      <c r="R849" s="99"/>
      <c r="S849" s="99"/>
      <c r="T849" s="99"/>
      <c r="U849" s="99"/>
      <c r="V849" s="99"/>
      <c r="W849" s="99"/>
      <c r="X849" s="99"/>
      <c r="Y849" s="99"/>
      <c r="Z849" s="160"/>
      <c r="AA849" s="99"/>
      <c r="AB849" s="159"/>
      <c r="AC849" s="158"/>
      <c r="AD849" s="99"/>
      <c r="AE849" s="99"/>
      <c r="AF849" s="99"/>
      <c r="AG849" s="99"/>
      <c r="AH849" s="99"/>
      <c r="AI849" s="157"/>
      <c r="AJ849" s="99"/>
      <c r="AK849" s="99"/>
      <c r="AL849" s="99"/>
      <c r="AM849" s="99"/>
      <c r="AN849" s="2325"/>
      <c r="AO849" s="99"/>
      <c r="AP849" s="99"/>
      <c r="AQ849" s="99"/>
      <c r="AR849" s="99"/>
      <c r="AS849" s="99"/>
      <c r="AT849" s="99"/>
      <c r="AU849" s="99"/>
      <c r="AV849" s="99"/>
      <c r="AW849" s="157"/>
      <c r="AX849" s="99"/>
      <c r="AY849" s="99"/>
      <c r="AZ849" s="99"/>
      <c r="BA849" s="99"/>
    </row>
    <row r="850" spans="1:53" ht="15.75" customHeight="1" x14ac:dyDescent="0.25">
      <c r="A850" s="99"/>
      <c r="B850" s="100"/>
      <c r="C850" s="99"/>
      <c r="D850" s="99"/>
      <c r="E850" s="99"/>
      <c r="F850" s="99"/>
      <c r="G850" s="99"/>
      <c r="H850" s="99"/>
      <c r="I850" s="99"/>
      <c r="J850" s="2325"/>
      <c r="K850" s="2325"/>
      <c r="L850" s="2325"/>
      <c r="M850" s="2325"/>
      <c r="N850" s="99"/>
      <c r="O850" s="99"/>
      <c r="P850" s="99"/>
      <c r="Q850" s="99"/>
      <c r="R850" s="99"/>
      <c r="S850" s="99"/>
      <c r="T850" s="99"/>
      <c r="U850" s="99"/>
      <c r="V850" s="99"/>
      <c r="W850" s="99"/>
      <c r="X850" s="99"/>
      <c r="Y850" s="99"/>
      <c r="Z850" s="160"/>
      <c r="AA850" s="99"/>
      <c r="AB850" s="159"/>
      <c r="AC850" s="158"/>
      <c r="AD850" s="99"/>
      <c r="AE850" s="99"/>
      <c r="AF850" s="99"/>
      <c r="AG850" s="99"/>
      <c r="AH850" s="99"/>
      <c r="AI850" s="157"/>
      <c r="AJ850" s="99"/>
      <c r="AK850" s="99"/>
      <c r="AL850" s="99"/>
      <c r="AM850" s="99"/>
      <c r="AN850" s="2325"/>
      <c r="AO850" s="99"/>
      <c r="AP850" s="99"/>
      <c r="AQ850" s="99"/>
      <c r="AR850" s="99"/>
      <c r="AS850" s="99"/>
      <c r="AT850" s="99"/>
      <c r="AU850" s="99"/>
      <c r="AV850" s="99"/>
      <c r="AW850" s="157"/>
      <c r="AX850" s="99"/>
      <c r="AY850" s="99"/>
      <c r="AZ850" s="99"/>
      <c r="BA850" s="99"/>
    </row>
    <row r="851" spans="1:53" ht="15.75" customHeight="1" x14ac:dyDescent="0.25">
      <c r="A851" s="99"/>
      <c r="B851" s="100"/>
      <c r="C851" s="99"/>
      <c r="D851" s="99"/>
      <c r="E851" s="99"/>
      <c r="F851" s="99"/>
      <c r="G851" s="99"/>
      <c r="H851" s="99"/>
      <c r="I851" s="99"/>
      <c r="J851" s="2325"/>
      <c r="K851" s="2325"/>
      <c r="L851" s="2325"/>
      <c r="M851" s="2325"/>
      <c r="N851" s="99"/>
      <c r="O851" s="99"/>
      <c r="P851" s="99"/>
      <c r="Q851" s="99"/>
      <c r="R851" s="99"/>
      <c r="S851" s="99"/>
      <c r="T851" s="99"/>
      <c r="U851" s="99"/>
      <c r="V851" s="99"/>
      <c r="W851" s="99"/>
      <c r="X851" s="99"/>
      <c r="Y851" s="99"/>
      <c r="Z851" s="160"/>
      <c r="AA851" s="99"/>
      <c r="AB851" s="159"/>
      <c r="AC851" s="158"/>
      <c r="AD851" s="99"/>
      <c r="AE851" s="99"/>
      <c r="AF851" s="99"/>
      <c r="AG851" s="99"/>
      <c r="AH851" s="99"/>
      <c r="AI851" s="157"/>
      <c r="AJ851" s="99"/>
      <c r="AK851" s="99"/>
      <c r="AL851" s="99"/>
      <c r="AM851" s="99"/>
      <c r="AN851" s="2325"/>
      <c r="AO851" s="99"/>
      <c r="AP851" s="99"/>
      <c r="AQ851" s="99"/>
      <c r="AR851" s="99"/>
      <c r="AS851" s="99"/>
      <c r="AT851" s="99"/>
      <c r="AU851" s="99"/>
      <c r="AV851" s="99"/>
      <c r="AW851" s="157"/>
      <c r="AX851" s="99"/>
      <c r="AY851" s="99"/>
      <c r="AZ851" s="99"/>
      <c r="BA851" s="99"/>
    </row>
    <row r="852" spans="1:53" ht="15.75" customHeight="1" x14ac:dyDescent="0.25">
      <c r="A852" s="99"/>
      <c r="B852" s="100"/>
      <c r="C852" s="99"/>
      <c r="D852" s="99"/>
      <c r="E852" s="99"/>
      <c r="F852" s="99"/>
      <c r="G852" s="99"/>
      <c r="H852" s="99"/>
      <c r="I852" s="99"/>
      <c r="J852" s="2325"/>
      <c r="K852" s="2325"/>
      <c r="L852" s="2325"/>
      <c r="M852" s="2325"/>
      <c r="N852" s="99"/>
      <c r="O852" s="99"/>
      <c r="P852" s="99"/>
      <c r="Q852" s="99"/>
      <c r="R852" s="99"/>
      <c r="S852" s="99"/>
      <c r="T852" s="99"/>
      <c r="U852" s="99"/>
      <c r="V852" s="99"/>
      <c r="W852" s="99"/>
      <c r="X852" s="99"/>
      <c r="Y852" s="99"/>
      <c r="Z852" s="160"/>
      <c r="AA852" s="99"/>
      <c r="AB852" s="159"/>
      <c r="AC852" s="158"/>
      <c r="AD852" s="99"/>
      <c r="AE852" s="99"/>
      <c r="AF852" s="99"/>
      <c r="AG852" s="99"/>
      <c r="AH852" s="99"/>
      <c r="AI852" s="157"/>
      <c r="AJ852" s="99"/>
      <c r="AK852" s="99"/>
      <c r="AL852" s="99"/>
      <c r="AM852" s="99"/>
      <c r="AN852" s="2325"/>
      <c r="AO852" s="99"/>
      <c r="AP852" s="99"/>
      <c r="AQ852" s="99"/>
      <c r="AR852" s="99"/>
      <c r="AS852" s="99"/>
      <c r="AT852" s="99"/>
      <c r="AU852" s="99"/>
      <c r="AV852" s="99"/>
      <c r="AW852" s="157"/>
      <c r="AX852" s="99"/>
      <c r="AY852" s="99"/>
      <c r="AZ852" s="99"/>
      <c r="BA852" s="99"/>
    </row>
    <row r="853" spans="1:53" ht="15.75" customHeight="1" x14ac:dyDescent="0.25">
      <c r="A853" s="99"/>
      <c r="B853" s="100"/>
      <c r="C853" s="99"/>
      <c r="D853" s="99"/>
      <c r="E853" s="99"/>
      <c r="F853" s="99"/>
      <c r="G853" s="99"/>
      <c r="H853" s="99"/>
      <c r="I853" s="99"/>
      <c r="J853" s="2325"/>
      <c r="K853" s="2325"/>
      <c r="L853" s="2325"/>
      <c r="M853" s="2325"/>
      <c r="N853" s="99"/>
      <c r="O853" s="99"/>
      <c r="P853" s="99"/>
      <c r="Q853" s="99"/>
      <c r="R853" s="99"/>
      <c r="S853" s="99"/>
      <c r="T853" s="99"/>
      <c r="U853" s="99"/>
      <c r="V853" s="99"/>
      <c r="W853" s="99"/>
      <c r="X853" s="99"/>
      <c r="Y853" s="99"/>
      <c r="Z853" s="160"/>
      <c r="AA853" s="99"/>
      <c r="AB853" s="159"/>
      <c r="AC853" s="158"/>
      <c r="AD853" s="99"/>
      <c r="AE853" s="99"/>
      <c r="AF853" s="99"/>
      <c r="AG853" s="99"/>
      <c r="AH853" s="99"/>
      <c r="AI853" s="157"/>
      <c r="AJ853" s="99"/>
      <c r="AK853" s="99"/>
      <c r="AL853" s="99"/>
      <c r="AM853" s="99"/>
      <c r="AN853" s="2325"/>
      <c r="AO853" s="99"/>
      <c r="AP853" s="99"/>
      <c r="AQ853" s="99"/>
      <c r="AR853" s="99"/>
      <c r="AS853" s="99"/>
      <c r="AT853" s="99"/>
      <c r="AU853" s="99"/>
      <c r="AV853" s="99"/>
      <c r="AW853" s="157"/>
      <c r="AX853" s="99"/>
      <c r="AY853" s="99"/>
      <c r="AZ853" s="99"/>
      <c r="BA853" s="99"/>
    </row>
    <row r="854" spans="1:53" ht="15.75" customHeight="1" x14ac:dyDescent="0.25">
      <c r="A854" s="99"/>
      <c r="B854" s="100"/>
      <c r="C854" s="99"/>
      <c r="D854" s="99"/>
      <c r="E854" s="99"/>
      <c r="F854" s="99"/>
      <c r="G854" s="99"/>
      <c r="H854" s="99"/>
      <c r="I854" s="99"/>
      <c r="J854" s="2325"/>
      <c r="K854" s="2325"/>
      <c r="L854" s="2325"/>
      <c r="M854" s="2325"/>
      <c r="N854" s="99"/>
      <c r="O854" s="99"/>
      <c r="P854" s="99"/>
      <c r="Q854" s="99"/>
      <c r="R854" s="99"/>
      <c r="S854" s="99"/>
      <c r="T854" s="99"/>
      <c r="U854" s="99"/>
      <c r="V854" s="99"/>
      <c r="W854" s="99"/>
      <c r="X854" s="99"/>
      <c r="Y854" s="99"/>
      <c r="Z854" s="160"/>
      <c r="AA854" s="99"/>
      <c r="AB854" s="159"/>
      <c r="AC854" s="158"/>
      <c r="AD854" s="99"/>
      <c r="AE854" s="99"/>
      <c r="AF854" s="99"/>
      <c r="AG854" s="99"/>
      <c r="AH854" s="99"/>
      <c r="AI854" s="157"/>
      <c r="AJ854" s="99"/>
      <c r="AK854" s="99"/>
      <c r="AL854" s="99"/>
      <c r="AM854" s="99"/>
      <c r="AN854" s="2325"/>
      <c r="AO854" s="99"/>
      <c r="AP854" s="99"/>
      <c r="AQ854" s="99"/>
      <c r="AR854" s="99"/>
      <c r="AS854" s="99"/>
      <c r="AT854" s="99"/>
      <c r="AU854" s="99"/>
      <c r="AV854" s="99"/>
      <c r="AW854" s="157"/>
      <c r="AX854" s="99"/>
      <c r="AY854" s="99"/>
      <c r="AZ854" s="99"/>
      <c r="BA854" s="99"/>
    </row>
    <row r="855" spans="1:53" ht="15.75" customHeight="1" x14ac:dyDescent="0.25">
      <c r="A855" s="99"/>
      <c r="B855" s="100"/>
      <c r="C855" s="99"/>
      <c r="D855" s="99"/>
      <c r="E855" s="99"/>
      <c r="F855" s="99"/>
      <c r="G855" s="99"/>
      <c r="H855" s="99"/>
      <c r="I855" s="99"/>
      <c r="J855" s="2325"/>
      <c r="K855" s="2325"/>
      <c r="L855" s="2325"/>
      <c r="M855" s="2325"/>
      <c r="N855" s="99"/>
      <c r="O855" s="99"/>
      <c r="P855" s="99"/>
      <c r="Q855" s="99"/>
      <c r="R855" s="99"/>
      <c r="S855" s="99"/>
      <c r="T855" s="99"/>
      <c r="U855" s="99"/>
      <c r="V855" s="99"/>
      <c r="W855" s="99"/>
      <c r="X855" s="99"/>
      <c r="Y855" s="99"/>
      <c r="Z855" s="160"/>
      <c r="AA855" s="99"/>
      <c r="AB855" s="159"/>
      <c r="AC855" s="158"/>
      <c r="AD855" s="99"/>
      <c r="AE855" s="99"/>
      <c r="AF855" s="99"/>
      <c r="AG855" s="99"/>
      <c r="AH855" s="99"/>
      <c r="AI855" s="157"/>
      <c r="AJ855" s="99"/>
      <c r="AK855" s="99"/>
      <c r="AL855" s="99"/>
      <c r="AM855" s="99"/>
      <c r="AN855" s="2325"/>
      <c r="AO855" s="99"/>
      <c r="AP855" s="99"/>
      <c r="AQ855" s="99"/>
      <c r="AR855" s="99"/>
      <c r="AS855" s="99"/>
      <c r="AT855" s="99"/>
      <c r="AU855" s="99"/>
      <c r="AV855" s="99"/>
      <c r="AW855" s="157"/>
      <c r="AX855" s="99"/>
      <c r="AY855" s="99"/>
      <c r="AZ855" s="99"/>
      <c r="BA855" s="99"/>
    </row>
    <row r="856" spans="1:53" ht="15.75" customHeight="1" x14ac:dyDescent="0.25">
      <c r="A856" s="99"/>
      <c r="B856" s="100"/>
      <c r="C856" s="99"/>
      <c r="D856" s="99"/>
      <c r="E856" s="99"/>
      <c r="F856" s="99"/>
      <c r="G856" s="99"/>
      <c r="H856" s="99"/>
      <c r="I856" s="99"/>
      <c r="J856" s="2325"/>
      <c r="K856" s="2325"/>
      <c r="L856" s="2325"/>
      <c r="M856" s="2325"/>
      <c r="N856" s="99"/>
      <c r="O856" s="99"/>
      <c r="P856" s="99"/>
      <c r="Q856" s="99"/>
      <c r="R856" s="99"/>
      <c r="S856" s="99"/>
      <c r="T856" s="99"/>
      <c r="U856" s="99"/>
      <c r="V856" s="99"/>
      <c r="W856" s="99"/>
      <c r="X856" s="99"/>
      <c r="Y856" s="99"/>
      <c r="Z856" s="160"/>
      <c r="AA856" s="99"/>
      <c r="AB856" s="159"/>
      <c r="AC856" s="158"/>
      <c r="AD856" s="99"/>
      <c r="AE856" s="99"/>
      <c r="AF856" s="99"/>
      <c r="AG856" s="99"/>
      <c r="AH856" s="99"/>
      <c r="AI856" s="157"/>
      <c r="AJ856" s="99"/>
      <c r="AK856" s="99"/>
      <c r="AL856" s="99"/>
      <c r="AM856" s="99"/>
      <c r="AN856" s="2325"/>
      <c r="AO856" s="99"/>
      <c r="AP856" s="99"/>
      <c r="AQ856" s="99"/>
      <c r="AR856" s="99"/>
      <c r="AS856" s="99"/>
      <c r="AT856" s="99"/>
      <c r="AU856" s="99"/>
      <c r="AV856" s="99"/>
      <c r="AW856" s="157"/>
      <c r="AX856" s="99"/>
      <c r="AY856" s="99"/>
      <c r="AZ856" s="99"/>
      <c r="BA856" s="99"/>
    </row>
    <row r="857" spans="1:53" ht="15.75" customHeight="1" x14ac:dyDescent="0.25">
      <c r="A857" s="99"/>
      <c r="B857" s="100"/>
      <c r="C857" s="99"/>
      <c r="D857" s="99"/>
      <c r="E857" s="99"/>
      <c r="F857" s="99"/>
      <c r="G857" s="99"/>
      <c r="H857" s="99"/>
      <c r="I857" s="99"/>
      <c r="J857" s="2325"/>
      <c r="K857" s="2325"/>
      <c r="L857" s="2325"/>
      <c r="M857" s="2325"/>
      <c r="N857" s="99"/>
      <c r="O857" s="99"/>
      <c r="P857" s="99"/>
      <c r="Q857" s="99"/>
      <c r="R857" s="99"/>
      <c r="S857" s="99"/>
      <c r="T857" s="99"/>
      <c r="U857" s="99"/>
      <c r="V857" s="99"/>
      <c r="W857" s="99"/>
      <c r="X857" s="99"/>
      <c r="Y857" s="99"/>
      <c r="Z857" s="160"/>
      <c r="AA857" s="99"/>
      <c r="AB857" s="159"/>
      <c r="AC857" s="158"/>
      <c r="AD857" s="99"/>
      <c r="AE857" s="99"/>
      <c r="AF857" s="99"/>
      <c r="AG857" s="99"/>
      <c r="AH857" s="99"/>
      <c r="AI857" s="157"/>
      <c r="AJ857" s="99"/>
      <c r="AK857" s="99"/>
      <c r="AL857" s="99"/>
      <c r="AM857" s="99"/>
      <c r="AN857" s="2325"/>
      <c r="AO857" s="99"/>
      <c r="AP857" s="99"/>
      <c r="AQ857" s="99"/>
      <c r="AR857" s="99"/>
      <c r="AS857" s="99"/>
      <c r="AT857" s="99"/>
      <c r="AU857" s="99"/>
      <c r="AV857" s="99"/>
      <c r="AW857" s="157"/>
      <c r="AX857" s="99"/>
      <c r="AY857" s="99"/>
      <c r="AZ857" s="99"/>
      <c r="BA857" s="99"/>
    </row>
    <row r="858" spans="1:53" ht="15.75" customHeight="1" x14ac:dyDescent="0.25">
      <c r="A858" s="99"/>
      <c r="B858" s="100"/>
      <c r="C858" s="99"/>
      <c r="D858" s="99"/>
      <c r="E858" s="99"/>
      <c r="F858" s="99"/>
      <c r="G858" s="99"/>
      <c r="H858" s="99"/>
      <c r="I858" s="99"/>
      <c r="J858" s="2325"/>
      <c r="K858" s="2325"/>
      <c r="L858" s="2325"/>
      <c r="M858" s="2325"/>
      <c r="N858" s="99"/>
      <c r="O858" s="99"/>
      <c r="P858" s="99"/>
      <c r="Q858" s="99"/>
      <c r="R858" s="99"/>
      <c r="S858" s="99"/>
      <c r="T858" s="99"/>
      <c r="U858" s="99"/>
      <c r="V858" s="99"/>
      <c r="W858" s="99"/>
      <c r="X858" s="99"/>
      <c r="Y858" s="99"/>
      <c r="Z858" s="160"/>
      <c r="AA858" s="99"/>
      <c r="AB858" s="159"/>
      <c r="AC858" s="158"/>
      <c r="AD858" s="99"/>
      <c r="AE858" s="99"/>
      <c r="AF858" s="99"/>
      <c r="AG858" s="99"/>
      <c r="AH858" s="99"/>
      <c r="AI858" s="157"/>
      <c r="AJ858" s="99"/>
      <c r="AK858" s="99"/>
      <c r="AL858" s="99"/>
      <c r="AM858" s="99"/>
      <c r="AN858" s="2325"/>
      <c r="AO858" s="99"/>
      <c r="AP858" s="99"/>
      <c r="AQ858" s="99"/>
      <c r="AR858" s="99"/>
      <c r="AS858" s="99"/>
      <c r="AT858" s="99"/>
      <c r="AU858" s="99"/>
      <c r="AV858" s="99"/>
      <c r="AW858" s="157"/>
      <c r="AX858" s="99"/>
      <c r="AY858" s="99"/>
      <c r="AZ858" s="99"/>
      <c r="BA858" s="99"/>
    </row>
    <row r="859" spans="1:53" ht="15.75" customHeight="1" x14ac:dyDescent="0.25">
      <c r="A859" s="99"/>
      <c r="B859" s="100"/>
      <c r="C859" s="99"/>
      <c r="D859" s="99"/>
      <c r="E859" s="99"/>
      <c r="F859" s="99"/>
      <c r="G859" s="99"/>
      <c r="H859" s="99"/>
      <c r="I859" s="99"/>
      <c r="J859" s="2325"/>
      <c r="K859" s="2325"/>
      <c r="L859" s="2325"/>
      <c r="M859" s="2325"/>
      <c r="N859" s="99"/>
      <c r="O859" s="99"/>
      <c r="P859" s="99"/>
      <c r="Q859" s="99"/>
      <c r="R859" s="99"/>
      <c r="S859" s="99"/>
      <c r="T859" s="99"/>
      <c r="U859" s="99"/>
      <c r="V859" s="99"/>
      <c r="W859" s="99"/>
      <c r="X859" s="99"/>
      <c r="Y859" s="99"/>
      <c r="Z859" s="160"/>
      <c r="AA859" s="99"/>
      <c r="AB859" s="159"/>
      <c r="AC859" s="158"/>
      <c r="AD859" s="99"/>
      <c r="AE859" s="99"/>
      <c r="AF859" s="99"/>
      <c r="AG859" s="99"/>
      <c r="AH859" s="99"/>
      <c r="AI859" s="157"/>
      <c r="AJ859" s="99"/>
      <c r="AK859" s="99"/>
      <c r="AL859" s="99"/>
      <c r="AM859" s="99"/>
      <c r="AN859" s="2325"/>
      <c r="AO859" s="99"/>
      <c r="AP859" s="99"/>
      <c r="AQ859" s="99"/>
      <c r="AR859" s="99"/>
      <c r="AS859" s="99"/>
      <c r="AT859" s="99"/>
      <c r="AU859" s="99"/>
      <c r="AV859" s="99"/>
      <c r="AW859" s="157"/>
      <c r="AX859" s="99"/>
      <c r="AY859" s="99"/>
      <c r="AZ859" s="99"/>
      <c r="BA859" s="99"/>
    </row>
    <row r="860" spans="1:53" ht="15.75" customHeight="1" x14ac:dyDescent="0.25">
      <c r="A860" s="99"/>
      <c r="B860" s="100"/>
      <c r="C860" s="99"/>
      <c r="D860" s="99"/>
      <c r="E860" s="99"/>
      <c r="F860" s="99"/>
      <c r="G860" s="99"/>
      <c r="H860" s="99"/>
      <c r="I860" s="99"/>
      <c r="J860" s="2325"/>
      <c r="K860" s="2325"/>
      <c r="L860" s="2325"/>
      <c r="M860" s="2325"/>
      <c r="N860" s="99"/>
      <c r="O860" s="99"/>
      <c r="P860" s="99"/>
      <c r="Q860" s="99"/>
      <c r="R860" s="99"/>
      <c r="S860" s="99"/>
      <c r="T860" s="99"/>
      <c r="U860" s="99"/>
      <c r="V860" s="99"/>
      <c r="W860" s="99"/>
      <c r="X860" s="99"/>
      <c r="Y860" s="99"/>
      <c r="Z860" s="160"/>
      <c r="AA860" s="99"/>
      <c r="AB860" s="159"/>
      <c r="AC860" s="158"/>
      <c r="AD860" s="99"/>
      <c r="AE860" s="99"/>
      <c r="AF860" s="99"/>
      <c r="AG860" s="99"/>
      <c r="AH860" s="99"/>
      <c r="AI860" s="157"/>
      <c r="AJ860" s="99"/>
      <c r="AK860" s="99"/>
      <c r="AL860" s="99"/>
      <c r="AM860" s="99"/>
      <c r="AN860" s="2325"/>
      <c r="AO860" s="99"/>
      <c r="AP860" s="99"/>
      <c r="AQ860" s="99"/>
      <c r="AR860" s="99"/>
      <c r="AS860" s="99"/>
      <c r="AT860" s="99"/>
      <c r="AU860" s="99"/>
      <c r="AV860" s="99"/>
      <c r="AW860" s="157"/>
      <c r="AX860" s="99"/>
      <c r="AY860" s="99"/>
      <c r="AZ860" s="99"/>
      <c r="BA860" s="99"/>
    </row>
    <row r="861" spans="1:53" ht="15.75" customHeight="1" x14ac:dyDescent="0.25">
      <c r="A861" s="99"/>
      <c r="B861" s="100"/>
      <c r="C861" s="99"/>
      <c r="D861" s="99"/>
      <c r="E861" s="99"/>
      <c r="F861" s="99"/>
      <c r="G861" s="99"/>
      <c r="H861" s="99"/>
      <c r="I861" s="99"/>
      <c r="J861" s="2325"/>
      <c r="K861" s="2325"/>
      <c r="L861" s="2325"/>
      <c r="M861" s="2325"/>
      <c r="N861" s="99"/>
      <c r="O861" s="99"/>
      <c r="P861" s="99"/>
      <c r="Q861" s="99"/>
      <c r="R861" s="99"/>
      <c r="S861" s="99"/>
      <c r="T861" s="99"/>
      <c r="U861" s="99"/>
      <c r="V861" s="99"/>
      <c r="W861" s="99"/>
      <c r="X861" s="99"/>
      <c r="Y861" s="99"/>
      <c r="Z861" s="160"/>
      <c r="AA861" s="99"/>
      <c r="AB861" s="159"/>
      <c r="AC861" s="158"/>
      <c r="AD861" s="99"/>
      <c r="AE861" s="99"/>
      <c r="AF861" s="99"/>
      <c r="AG861" s="99"/>
      <c r="AH861" s="99"/>
      <c r="AI861" s="157"/>
      <c r="AJ861" s="99"/>
      <c r="AK861" s="99"/>
      <c r="AL861" s="99"/>
      <c r="AM861" s="99"/>
      <c r="AN861" s="2325"/>
      <c r="AO861" s="99"/>
      <c r="AP861" s="99"/>
      <c r="AQ861" s="99"/>
      <c r="AR861" s="99"/>
      <c r="AS861" s="99"/>
      <c r="AT861" s="99"/>
      <c r="AU861" s="99"/>
      <c r="AV861" s="99"/>
      <c r="AW861" s="157"/>
      <c r="AX861" s="99"/>
      <c r="AY861" s="99"/>
      <c r="AZ861" s="99"/>
      <c r="BA861" s="99"/>
    </row>
    <row r="862" spans="1:53" ht="15.75" customHeight="1" x14ac:dyDescent="0.25">
      <c r="A862" s="99"/>
      <c r="B862" s="100"/>
      <c r="C862" s="99"/>
      <c r="D862" s="99"/>
      <c r="E862" s="99"/>
      <c r="F862" s="99"/>
      <c r="G862" s="99"/>
      <c r="H862" s="99"/>
      <c r="I862" s="99"/>
      <c r="J862" s="2325"/>
      <c r="K862" s="2325"/>
      <c r="L862" s="2325"/>
      <c r="M862" s="2325"/>
      <c r="N862" s="99"/>
      <c r="O862" s="99"/>
      <c r="P862" s="99"/>
      <c r="Q862" s="99"/>
      <c r="R862" s="99"/>
      <c r="S862" s="99"/>
      <c r="T862" s="99"/>
      <c r="U862" s="99"/>
      <c r="V862" s="99"/>
      <c r="W862" s="99"/>
      <c r="X862" s="99"/>
      <c r="Y862" s="99"/>
      <c r="Z862" s="160"/>
      <c r="AA862" s="99"/>
      <c r="AB862" s="159"/>
      <c r="AC862" s="158"/>
      <c r="AD862" s="99"/>
      <c r="AE862" s="99"/>
      <c r="AF862" s="99"/>
      <c r="AG862" s="99"/>
      <c r="AH862" s="99"/>
      <c r="AI862" s="157"/>
      <c r="AJ862" s="99"/>
      <c r="AK862" s="99"/>
      <c r="AL862" s="99"/>
      <c r="AM862" s="99"/>
      <c r="AN862" s="2325"/>
      <c r="AO862" s="99"/>
      <c r="AP862" s="99"/>
      <c r="AQ862" s="99"/>
      <c r="AR862" s="99"/>
      <c r="AS862" s="99"/>
      <c r="AT862" s="99"/>
      <c r="AU862" s="99"/>
      <c r="AV862" s="99"/>
      <c r="AW862" s="157"/>
      <c r="AX862" s="99"/>
      <c r="AY862" s="99"/>
      <c r="AZ862" s="99"/>
      <c r="BA862" s="99"/>
    </row>
    <row r="863" spans="1:53" ht="15.75" customHeight="1" x14ac:dyDescent="0.25">
      <c r="A863" s="99"/>
      <c r="B863" s="100"/>
      <c r="C863" s="99"/>
      <c r="D863" s="99"/>
      <c r="E863" s="99"/>
      <c r="F863" s="99"/>
      <c r="G863" s="99"/>
      <c r="H863" s="99"/>
      <c r="I863" s="99"/>
      <c r="J863" s="2325"/>
      <c r="K863" s="2325"/>
      <c r="L863" s="2325"/>
      <c r="M863" s="2325"/>
      <c r="N863" s="99"/>
      <c r="O863" s="99"/>
      <c r="P863" s="99"/>
      <c r="Q863" s="99"/>
      <c r="R863" s="99"/>
      <c r="S863" s="99"/>
      <c r="T863" s="99"/>
      <c r="U863" s="99"/>
      <c r="V863" s="99"/>
      <c r="W863" s="99"/>
      <c r="X863" s="99"/>
      <c r="Y863" s="99"/>
      <c r="Z863" s="160"/>
      <c r="AA863" s="99"/>
      <c r="AB863" s="159"/>
      <c r="AC863" s="158"/>
      <c r="AD863" s="99"/>
      <c r="AE863" s="99"/>
      <c r="AF863" s="99"/>
      <c r="AG863" s="99"/>
      <c r="AH863" s="99"/>
      <c r="AI863" s="157"/>
      <c r="AJ863" s="99"/>
      <c r="AK863" s="99"/>
      <c r="AL863" s="99"/>
      <c r="AM863" s="99"/>
      <c r="AN863" s="2325"/>
      <c r="AO863" s="99"/>
      <c r="AP863" s="99"/>
      <c r="AQ863" s="99"/>
      <c r="AR863" s="99"/>
      <c r="AS863" s="99"/>
      <c r="AT863" s="99"/>
      <c r="AU863" s="99"/>
      <c r="AV863" s="99"/>
      <c r="AW863" s="157"/>
      <c r="AX863" s="99"/>
      <c r="AY863" s="99"/>
      <c r="AZ863" s="99"/>
      <c r="BA863" s="99"/>
    </row>
    <row r="864" spans="1:53" ht="15.75" customHeight="1" x14ac:dyDescent="0.25">
      <c r="A864" s="99"/>
      <c r="B864" s="100"/>
      <c r="C864" s="99"/>
      <c r="D864" s="99"/>
      <c r="E864" s="99"/>
      <c r="F864" s="99"/>
      <c r="G864" s="99"/>
      <c r="H864" s="99"/>
      <c r="I864" s="99"/>
      <c r="J864" s="2325"/>
      <c r="K864" s="2325"/>
      <c r="L864" s="2325"/>
      <c r="M864" s="2325"/>
      <c r="N864" s="99"/>
      <c r="O864" s="99"/>
      <c r="P864" s="99"/>
      <c r="Q864" s="99"/>
      <c r="R864" s="99"/>
      <c r="S864" s="99"/>
      <c r="T864" s="99"/>
      <c r="U864" s="99"/>
      <c r="V864" s="99"/>
      <c r="W864" s="99"/>
      <c r="X864" s="99"/>
      <c r="Y864" s="99"/>
      <c r="Z864" s="160"/>
      <c r="AA864" s="99"/>
      <c r="AB864" s="159"/>
      <c r="AC864" s="158"/>
      <c r="AD864" s="99"/>
      <c r="AE864" s="99"/>
      <c r="AF864" s="99"/>
      <c r="AG864" s="99"/>
      <c r="AH864" s="99"/>
      <c r="AI864" s="157"/>
      <c r="AJ864" s="99"/>
      <c r="AK864" s="99"/>
      <c r="AL864" s="99"/>
      <c r="AM864" s="99"/>
      <c r="AN864" s="2325"/>
      <c r="AO864" s="99"/>
      <c r="AP864" s="99"/>
      <c r="AQ864" s="99"/>
      <c r="AR864" s="99"/>
      <c r="AS864" s="99"/>
      <c r="AT864" s="99"/>
      <c r="AU864" s="99"/>
      <c r="AV864" s="99"/>
      <c r="AW864" s="157"/>
      <c r="AX864" s="99"/>
      <c r="AY864" s="99"/>
      <c r="AZ864" s="99"/>
      <c r="BA864" s="99"/>
    </row>
    <row r="865" spans="1:53" ht="15.75" customHeight="1" x14ac:dyDescent="0.25">
      <c r="A865" s="99"/>
      <c r="B865" s="100"/>
      <c r="C865" s="99"/>
      <c r="D865" s="99"/>
      <c r="E865" s="99"/>
      <c r="F865" s="99"/>
      <c r="G865" s="99"/>
      <c r="H865" s="99"/>
      <c r="I865" s="99"/>
      <c r="J865" s="2325"/>
      <c r="K865" s="2325"/>
      <c r="L865" s="2325"/>
      <c r="M865" s="2325"/>
      <c r="N865" s="99"/>
      <c r="O865" s="99"/>
      <c r="P865" s="99"/>
      <c r="Q865" s="99"/>
      <c r="R865" s="99"/>
      <c r="S865" s="99"/>
      <c r="T865" s="99"/>
      <c r="U865" s="99"/>
      <c r="V865" s="99"/>
      <c r="W865" s="99"/>
      <c r="X865" s="99"/>
      <c r="Y865" s="99"/>
      <c r="Z865" s="160"/>
      <c r="AA865" s="99"/>
      <c r="AB865" s="159"/>
      <c r="AC865" s="158"/>
      <c r="AD865" s="99"/>
      <c r="AE865" s="99"/>
      <c r="AF865" s="99"/>
      <c r="AG865" s="99"/>
      <c r="AH865" s="99"/>
      <c r="AI865" s="157"/>
      <c r="AJ865" s="99"/>
      <c r="AK865" s="99"/>
      <c r="AL865" s="99"/>
      <c r="AM865" s="99"/>
      <c r="AN865" s="2325"/>
      <c r="AO865" s="99"/>
      <c r="AP865" s="99"/>
      <c r="AQ865" s="99"/>
      <c r="AR865" s="99"/>
      <c r="AS865" s="99"/>
      <c r="AT865" s="99"/>
      <c r="AU865" s="99"/>
      <c r="AV865" s="99"/>
      <c r="AW865" s="157"/>
      <c r="AX865" s="99"/>
      <c r="AY865" s="99"/>
      <c r="AZ865" s="99"/>
      <c r="BA865" s="99"/>
    </row>
    <row r="866" spans="1:53" ht="15.75" customHeight="1" x14ac:dyDescent="0.25">
      <c r="A866" s="99"/>
      <c r="B866" s="100"/>
      <c r="C866" s="99"/>
      <c r="D866" s="99"/>
      <c r="E866" s="99"/>
      <c r="F866" s="99"/>
      <c r="G866" s="99"/>
      <c r="H866" s="99"/>
      <c r="I866" s="99"/>
      <c r="J866" s="2325"/>
      <c r="K866" s="2325"/>
      <c r="L866" s="2325"/>
      <c r="M866" s="2325"/>
      <c r="N866" s="99"/>
      <c r="O866" s="99"/>
      <c r="P866" s="99"/>
      <c r="Q866" s="99"/>
      <c r="R866" s="99"/>
      <c r="S866" s="99"/>
      <c r="T866" s="99"/>
      <c r="U866" s="99"/>
      <c r="V866" s="99"/>
      <c r="W866" s="99"/>
      <c r="X866" s="99"/>
      <c r="Y866" s="99"/>
      <c r="Z866" s="160"/>
      <c r="AA866" s="99"/>
      <c r="AB866" s="159"/>
      <c r="AC866" s="158"/>
      <c r="AD866" s="99"/>
      <c r="AE866" s="99"/>
      <c r="AF866" s="99"/>
      <c r="AG866" s="99"/>
      <c r="AH866" s="99"/>
      <c r="AI866" s="157"/>
      <c r="AJ866" s="99"/>
      <c r="AK866" s="99"/>
      <c r="AL866" s="99"/>
      <c r="AM866" s="99"/>
      <c r="AN866" s="2325"/>
      <c r="AO866" s="99"/>
      <c r="AP866" s="99"/>
      <c r="AQ866" s="99"/>
      <c r="AR866" s="99"/>
      <c r="AS866" s="99"/>
      <c r="AT866" s="99"/>
      <c r="AU866" s="99"/>
      <c r="AV866" s="99"/>
      <c r="AW866" s="157"/>
      <c r="AX866" s="99"/>
      <c r="AY866" s="99"/>
      <c r="AZ866" s="99"/>
      <c r="BA866" s="99"/>
    </row>
    <row r="867" spans="1:53" ht="15.75" customHeight="1" x14ac:dyDescent="0.25">
      <c r="A867" s="99"/>
      <c r="B867" s="100"/>
      <c r="C867" s="99"/>
      <c r="D867" s="99"/>
      <c r="E867" s="99"/>
      <c r="F867" s="99"/>
      <c r="G867" s="99"/>
      <c r="H867" s="99"/>
      <c r="I867" s="99"/>
      <c r="J867" s="2325"/>
      <c r="K867" s="2325"/>
      <c r="L867" s="2325"/>
      <c r="M867" s="2325"/>
      <c r="N867" s="99"/>
      <c r="O867" s="99"/>
      <c r="P867" s="99"/>
      <c r="Q867" s="99"/>
      <c r="R867" s="99"/>
      <c r="S867" s="99"/>
      <c r="T867" s="99"/>
      <c r="U867" s="99"/>
      <c r="V867" s="99"/>
      <c r="W867" s="99"/>
      <c r="X867" s="99"/>
      <c r="Y867" s="99"/>
      <c r="Z867" s="160"/>
      <c r="AA867" s="99"/>
      <c r="AB867" s="159"/>
      <c r="AC867" s="158"/>
      <c r="AD867" s="99"/>
      <c r="AE867" s="99"/>
      <c r="AF867" s="99"/>
      <c r="AG867" s="99"/>
      <c r="AH867" s="99"/>
      <c r="AI867" s="157"/>
      <c r="AJ867" s="99"/>
      <c r="AK867" s="99"/>
      <c r="AL867" s="99"/>
      <c r="AM867" s="99"/>
      <c r="AN867" s="2325"/>
      <c r="AO867" s="99"/>
      <c r="AP867" s="99"/>
      <c r="AQ867" s="99"/>
      <c r="AR867" s="99"/>
      <c r="AS867" s="99"/>
      <c r="AT867" s="99"/>
      <c r="AU867" s="99"/>
      <c r="AV867" s="99"/>
      <c r="AW867" s="157"/>
      <c r="AX867" s="99"/>
      <c r="AY867" s="99"/>
      <c r="AZ867" s="99"/>
      <c r="BA867" s="99"/>
    </row>
    <row r="868" spans="1:53" ht="15.75" customHeight="1" x14ac:dyDescent="0.25">
      <c r="A868" s="99"/>
      <c r="B868" s="100"/>
      <c r="C868" s="99"/>
      <c r="D868" s="99"/>
      <c r="E868" s="99"/>
      <c r="F868" s="99"/>
      <c r="G868" s="99"/>
      <c r="H868" s="99"/>
      <c r="I868" s="99"/>
      <c r="J868" s="2325"/>
      <c r="K868" s="2325"/>
      <c r="L868" s="2325"/>
      <c r="M868" s="2325"/>
      <c r="N868" s="99"/>
      <c r="O868" s="99"/>
      <c r="P868" s="99"/>
      <c r="Q868" s="99"/>
      <c r="R868" s="99"/>
      <c r="S868" s="99"/>
      <c r="T868" s="99"/>
      <c r="U868" s="99"/>
      <c r="V868" s="99"/>
      <c r="W868" s="99"/>
      <c r="X868" s="99"/>
      <c r="Y868" s="99"/>
      <c r="Z868" s="160"/>
      <c r="AA868" s="99"/>
      <c r="AB868" s="159"/>
      <c r="AC868" s="158"/>
      <c r="AD868" s="99"/>
      <c r="AE868" s="99"/>
      <c r="AF868" s="99"/>
      <c r="AG868" s="99"/>
      <c r="AH868" s="99"/>
      <c r="AI868" s="157"/>
      <c r="AJ868" s="99"/>
      <c r="AK868" s="99"/>
      <c r="AL868" s="99"/>
      <c r="AM868" s="99"/>
      <c r="AN868" s="2325"/>
      <c r="AO868" s="99"/>
      <c r="AP868" s="99"/>
      <c r="AQ868" s="99"/>
      <c r="AR868" s="99"/>
      <c r="AS868" s="99"/>
      <c r="AT868" s="99"/>
      <c r="AU868" s="99"/>
      <c r="AV868" s="99"/>
      <c r="AW868" s="157"/>
      <c r="AX868" s="99"/>
      <c r="AY868" s="99"/>
      <c r="AZ868" s="99"/>
      <c r="BA868" s="99"/>
    </row>
    <row r="869" spans="1:53" ht="15.75" customHeight="1" x14ac:dyDescent="0.25">
      <c r="A869" s="99"/>
      <c r="B869" s="100"/>
      <c r="C869" s="99"/>
      <c r="D869" s="99"/>
      <c r="E869" s="99"/>
      <c r="F869" s="99"/>
      <c r="G869" s="99"/>
      <c r="H869" s="99"/>
      <c r="I869" s="99"/>
      <c r="J869" s="2325"/>
      <c r="K869" s="2325"/>
      <c r="L869" s="2325"/>
      <c r="M869" s="2325"/>
      <c r="N869" s="99"/>
      <c r="O869" s="99"/>
      <c r="P869" s="99"/>
      <c r="Q869" s="99"/>
      <c r="R869" s="99"/>
      <c r="S869" s="99"/>
      <c r="T869" s="99"/>
      <c r="U869" s="99"/>
      <c r="V869" s="99"/>
      <c r="W869" s="99"/>
      <c r="X869" s="99"/>
      <c r="Y869" s="99"/>
      <c r="Z869" s="160"/>
      <c r="AA869" s="99"/>
      <c r="AB869" s="159"/>
      <c r="AC869" s="158"/>
      <c r="AD869" s="99"/>
      <c r="AE869" s="99"/>
      <c r="AF869" s="99"/>
      <c r="AG869" s="99"/>
      <c r="AH869" s="99"/>
      <c r="AI869" s="157"/>
      <c r="AJ869" s="99"/>
      <c r="AK869" s="99"/>
      <c r="AL869" s="99"/>
      <c r="AM869" s="99"/>
      <c r="AN869" s="2325"/>
      <c r="AO869" s="99"/>
      <c r="AP869" s="99"/>
      <c r="AQ869" s="99"/>
      <c r="AR869" s="99"/>
      <c r="AS869" s="99"/>
      <c r="AT869" s="99"/>
      <c r="AU869" s="99"/>
      <c r="AV869" s="99"/>
      <c r="AW869" s="157"/>
      <c r="AX869" s="99"/>
      <c r="AY869" s="99"/>
      <c r="AZ869" s="99"/>
      <c r="BA869" s="99"/>
    </row>
    <row r="870" spans="1:53" ht="15.75" customHeight="1" x14ac:dyDescent="0.25">
      <c r="A870" s="99"/>
      <c r="B870" s="100"/>
      <c r="C870" s="99"/>
      <c r="D870" s="99"/>
      <c r="E870" s="99"/>
      <c r="F870" s="99"/>
      <c r="G870" s="99"/>
      <c r="H870" s="99"/>
      <c r="I870" s="99"/>
      <c r="J870" s="2325"/>
      <c r="K870" s="2325"/>
      <c r="L870" s="2325"/>
      <c r="M870" s="2325"/>
      <c r="N870" s="99"/>
      <c r="O870" s="99"/>
      <c r="P870" s="99"/>
      <c r="Q870" s="99"/>
      <c r="R870" s="99"/>
      <c r="S870" s="99"/>
      <c r="T870" s="99"/>
      <c r="U870" s="99"/>
      <c r="V870" s="99"/>
      <c r="W870" s="99"/>
      <c r="X870" s="99"/>
      <c r="Y870" s="99"/>
      <c r="Z870" s="160"/>
      <c r="AA870" s="99"/>
      <c r="AB870" s="159"/>
      <c r="AC870" s="158"/>
      <c r="AD870" s="99"/>
      <c r="AE870" s="99"/>
      <c r="AF870" s="99"/>
      <c r="AG870" s="99"/>
      <c r="AH870" s="99"/>
      <c r="AI870" s="157"/>
      <c r="AJ870" s="99"/>
      <c r="AK870" s="99"/>
      <c r="AL870" s="99"/>
      <c r="AM870" s="99"/>
      <c r="AN870" s="2325"/>
      <c r="AO870" s="99"/>
      <c r="AP870" s="99"/>
      <c r="AQ870" s="99"/>
      <c r="AR870" s="99"/>
      <c r="AS870" s="99"/>
      <c r="AT870" s="99"/>
      <c r="AU870" s="99"/>
      <c r="AV870" s="99"/>
      <c r="AW870" s="157"/>
      <c r="AX870" s="99"/>
      <c r="AY870" s="99"/>
      <c r="AZ870" s="99"/>
      <c r="BA870" s="99"/>
    </row>
    <row r="871" spans="1:53" ht="15.75" customHeight="1" x14ac:dyDescent="0.25">
      <c r="A871" s="99"/>
      <c r="B871" s="100"/>
      <c r="C871" s="99"/>
      <c r="D871" s="99"/>
      <c r="E871" s="99"/>
      <c r="F871" s="99"/>
      <c r="G871" s="99"/>
      <c r="H871" s="99"/>
      <c r="I871" s="99"/>
      <c r="J871" s="2325"/>
      <c r="K871" s="2325"/>
      <c r="L871" s="2325"/>
      <c r="M871" s="2325"/>
      <c r="N871" s="99"/>
      <c r="O871" s="99"/>
      <c r="P871" s="99"/>
      <c r="Q871" s="99"/>
      <c r="R871" s="99"/>
      <c r="S871" s="99"/>
      <c r="T871" s="99"/>
      <c r="U871" s="99"/>
      <c r="V871" s="99"/>
      <c r="W871" s="99"/>
      <c r="X871" s="99"/>
      <c r="Y871" s="99"/>
      <c r="Z871" s="160"/>
      <c r="AA871" s="99"/>
      <c r="AB871" s="159"/>
      <c r="AC871" s="158"/>
      <c r="AD871" s="99"/>
      <c r="AE871" s="99"/>
      <c r="AF871" s="99"/>
      <c r="AG871" s="99"/>
      <c r="AH871" s="99"/>
      <c r="AI871" s="157"/>
      <c r="AJ871" s="99"/>
      <c r="AK871" s="99"/>
      <c r="AL871" s="99"/>
      <c r="AM871" s="99"/>
      <c r="AN871" s="2325"/>
      <c r="AO871" s="99"/>
      <c r="AP871" s="99"/>
      <c r="AQ871" s="99"/>
      <c r="AR871" s="99"/>
      <c r="AS871" s="99"/>
      <c r="AT871" s="99"/>
      <c r="AU871" s="99"/>
      <c r="AV871" s="99"/>
      <c r="AW871" s="157"/>
      <c r="AX871" s="99"/>
      <c r="AY871" s="99"/>
      <c r="AZ871" s="99"/>
      <c r="BA871" s="99"/>
    </row>
    <row r="872" spans="1:53" ht="15.75" customHeight="1" x14ac:dyDescent="0.25">
      <c r="A872" s="99"/>
      <c r="B872" s="100"/>
      <c r="C872" s="99"/>
      <c r="D872" s="99"/>
      <c r="E872" s="99"/>
      <c r="F872" s="99"/>
      <c r="G872" s="99"/>
      <c r="H872" s="99"/>
      <c r="I872" s="99"/>
      <c r="J872" s="2325"/>
      <c r="K872" s="2325"/>
      <c r="L872" s="2325"/>
      <c r="M872" s="2325"/>
      <c r="N872" s="99"/>
      <c r="O872" s="99"/>
      <c r="P872" s="99"/>
      <c r="Q872" s="99"/>
      <c r="R872" s="99"/>
      <c r="S872" s="99"/>
      <c r="T872" s="99"/>
      <c r="U872" s="99"/>
      <c r="V872" s="99"/>
      <c r="W872" s="99"/>
      <c r="X872" s="99"/>
      <c r="Y872" s="99"/>
      <c r="Z872" s="160"/>
      <c r="AA872" s="99"/>
      <c r="AB872" s="159"/>
      <c r="AC872" s="158"/>
      <c r="AD872" s="99"/>
      <c r="AE872" s="99"/>
      <c r="AF872" s="99"/>
      <c r="AG872" s="99"/>
      <c r="AH872" s="99"/>
      <c r="AI872" s="157"/>
      <c r="AJ872" s="99"/>
      <c r="AK872" s="99"/>
      <c r="AL872" s="99"/>
      <c r="AM872" s="99"/>
      <c r="AN872" s="2325"/>
      <c r="AO872" s="99"/>
      <c r="AP872" s="99"/>
      <c r="AQ872" s="99"/>
      <c r="AR872" s="99"/>
      <c r="AS872" s="99"/>
      <c r="AT872" s="99"/>
      <c r="AU872" s="99"/>
      <c r="AV872" s="99"/>
      <c r="AW872" s="157"/>
      <c r="AX872" s="99"/>
      <c r="AY872" s="99"/>
      <c r="AZ872" s="99"/>
      <c r="BA872" s="99"/>
    </row>
    <row r="873" spans="1:53" ht="15.75" customHeight="1" x14ac:dyDescent="0.25">
      <c r="A873" s="99"/>
      <c r="B873" s="100"/>
      <c r="C873" s="99"/>
      <c r="D873" s="99"/>
      <c r="E873" s="99"/>
      <c r="F873" s="99"/>
      <c r="G873" s="99"/>
      <c r="H873" s="99"/>
      <c r="I873" s="99"/>
      <c r="J873" s="2325"/>
      <c r="K873" s="2325"/>
      <c r="L873" s="2325"/>
      <c r="M873" s="2325"/>
      <c r="N873" s="99"/>
      <c r="O873" s="99"/>
      <c r="P873" s="99"/>
      <c r="Q873" s="99"/>
      <c r="R873" s="99"/>
      <c r="S873" s="99"/>
      <c r="T873" s="99"/>
      <c r="U873" s="99"/>
      <c r="V873" s="99"/>
      <c r="W873" s="99"/>
      <c r="X873" s="99"/>
      <c r="Y873" s="99"/>
      <c r="Z873" s="160"/>
      <c r="AA873" s="99"/>
      <c r="AB873" s="159"/>
      <c r="AC873" s="158"/>
      <c r="AD873" s="99"/>
      <c r="AE873" s="99"/>
      <c r="AF873" s="99"/>
      <c r="AG873" s="99"/>
      <c r="AH873" s="99"/>
      <c r="AI873" s="157"/>
      <c r="AJ873" s="99"/>
      <c r="AK873" s="99"/>
      <c r="AL873" s="99"/>
      <c r="AM873" s="99"/>
      <c r="AN873" s="2325"/>
      <c r="AO873" s="99"/>
      <c r="AP873" s="99"/>
      <c r="AQ873" s="99"/>
      <c r="AR873" s="99"/>
      <c r="AS873" s="99"/>
      <c r="AT873" s="99"/>
      <c r="AU873" s="99"/>
      <c r="AV873" s="99"/>
      <c r="AW873" s="157"/>
      <c r="AX873" s="99"/>
      <c r="AY873" s="99"/>
      <c r="AZ873" s="99"/>
      <c r="BA873" s="99"/>
    </row>
    <row r="874" spans="1:53" ht="15.75" customHeight="1" x14ac:dyDescent="0.25">
      <c r="A874" s="99"/>
      <c r="B874" s="100"/>
      <c r="C874" s="99"/>
      <c r="D874" s="99"/>
      <c r="E874" s="99"/>
      <c r="F874" s="99"/>
      <c r="G874" s="99"/>
      <c r="H874" s="99"/>
      <c r="I874" s="99"/>
      <c r="J874" s="2325"/>
      <c r="K874" s="2325"/>
      <c r="L874" s="2325"/>
      <c r="M874" s="2325"/>
      <c r="N874" s="99"/>
      <c r="O874" s="99"/>
      <c r="P874" s="99"/>
      <c r="Q874" s="99"/>
      <c r="R874" s="99"/>
      <c r="S874" s="99"/>
      <c r="T874" s="99"/>
      <c r="U874" s="99"/>
      <c r="V874" s="99"/>
      <c r="W874" s="99"/>
      <c r="X874" s="99"/>
      <c r="Y874" s="99"/>
      <c r="Z874" s="160"/>
      <c r="AA874" s="99"/>
      <c r="AB874" s="159"/>
      <c r="AC874" s="158"/>
      <c r="AD874" s="99"/>
      <c r="AE874" s="99"/>
      <c r="AF874" s="99"/>
      <c r="AG874" s="99"/>
      <c r="AH874" s="99"/>
      <c r="AI874" s="157"/>
      <c r="AJ874" s="99"/>
      <c r="AK874" s="99"/>
      <c r="AL874" s="99"/>
      <c r="AM874" s="99"/>
      <c r="AN874" s="2325"/>
      <c r="AO874" s="99"/>
      <c r="AP874" s="99"/>
      <c r="AQ874" s="99"/>
      <c r="AR874" s="99"/>
      <c r="AS874" s="99"/>
      <c r="AT874" s="99"/>
      <c r="AU874" s="99"/>
      <c r="AV874" s="99"/>
      <c r="AW874" s="157"/>
      <c r="AX874" s="99"/>
      <c r="AY874" s="99"/>
      <c r="AZ874" s="99"/>
      <c r="BA874" s="99"/>
    </row>
    <row r="875" spans="1:53" ht="15.75" customHeight="1" x14ac:dyDescent="0.25">
      <c r="A875" s="99"/>
      <c r="B875" s="100"/>
      <c r="C875" s="99"/>
      <c r="D875" s="99"/>
      <c r="E875" s="99"/>
      <c r="F875" s="99"/>
      <c r="G875" s="99"/>
      <c r="H875" s="99"/>
      <c r="I875" s="99"/>
      <c r="J875" s="2325"/>
      <c r="K875" s="2325"/>
      <c r="L875" s="2325"/>
      <c r="M875" s="2325"/>
      <c r="N875" s="99"/>
      <c r="O875" s="99"/>
      <c r="P875" s="99"/>
      <c r="Q875" s="99"/>
      <c r="R875" s="99"/>
      <c r="S875" s="99"/>
      <c r="T875" s="99"/>
      <c r="U875" s="99"/>
      <c r="V875" s="99"/>
      <c r="W875" s="99"/>
      <c r="X875" s="99"/>
      <c r="Y875" s="99"/>
      <c r="Z875" s="160"/>
      <c r="AA875" s="99"/>
      <c r="AB875" s="159"/>
      <c r="AC875" s="158"/>
      <c r="AD875" s="99"/>
      <c r="AE875" s="99"/>
      <c r="AF875" s="99"/>
      <c r="AG875" s="99"/>
      <c r="AH875" s="99"/>
      <c r="AI875" s="157"/>
      <c r="AJ875" s="99"/>
      <c r="AK875" s="99"/>
      <c r="AL875" s="99"/>
      <c r="AM875" s="99"/>
      <c r="AN875" s="2325"/>
      <c r="AO875" s="99"/>
      <c r="AP875" s="99"/>
      <c r="AQ875" s="99"/>
      <c r="AR875" s="99"/>
      <c r="AS875" s="99"/>
      <c r="AT875" s="99"/>
      <c r="AU875" s="99"/>
      <c r="AV875" s="99"/>
      <c r="AW875" s="157"/>
      <c r="AX875" s="99"/>
      <c r="AY875" s="99"/>
      <c r="AZ875" s="99"/>
      <c r="BA875" s="99"/>
    </row>
    <row r="876" spans="1:53" ht="15.75" customHeight="1" x14ac:dyDescent="0.25">
      <c r="A876" s="99"/>
      <c r="B876" s="100"/>
      <c r="C876" s="99"/>
      <c r="D876" s="99"/>
      <c r="E876" s="99"/>
      <c r="F876" s="99"/>
      <c r="G876" s="99"/>
      <c r="H876" s="99"/>
      <c r="I876" s="99"/>
      <c r="J876" s="2325"/>
      <c r="K876" s="2325"/>
      <c r="L876" s="2325"/>
      <c r="M876" s="2325"/>
      <c r="N876" s="99"/>
      <c r="O876" s="99"/>
      <c r="P876" s="99"/>
      <c r="Q876" s="99"/>
      <c r="R876" s="99"/>
      <c r="S876" s="99"/>
      <c r="T876" s="99"/>
      <c r="U876" s="99"/>
      <c r="V876" s="99"/>
      <c r="W876" s="99"/>
      <c r="X876" s="99"/>
      <c r="Y876" s="99"/>
      <c r="Z876" s="160"/>
      <c r="AA876" s="99"/>
      <c r="AB876" s="159"/>
      <c r="AC876" s="158"/>
      <c r="AD876" s="99"/>
      <c r="AE876" s="99"/>
      <c r="AF876" s="99"/>
      <c r="AG876" s="99"/>
      <c r="AH876" s="99"/>
      <c r="AI876" s="157"/>
      <c r="AJ876" s="99"/>
      <c r="AK876" s="99"/>
      <c r="AL876" s="99"/>
      <c r="AM876" s="99"/>
      <c r="AN876" s="2325"/>
      <c r="AO876" s="99"/>
      <c r="AP876" s="99"/>
      <c r="AQ876" s="99"/>
      <c r="AR876" s="99"/>
      <c r="AS876" s="99"/>
      <c r="AT876" s="99"/>
      <c r="AU876" s="99"/>
      <c r="AV876" s="99"/>
      <c r="AW876" s="157"/>
      <c r="AX876" s="99"/>
      <c r="AY876" s="99"/>
      <c r="AZ876" s="99"/>
      <c r="BA876" s="99"/>
    </row>
    <row r="877" spans="1:53" ht="15.75" customHeight="1" x14ac:dyDescent="0.25">
      <c r="A877" s="99"/>
      <c r="B877" s="100"/>
      <c r="C877" s="99"/>
      <c r="D877" s="99"/>
      <c r="E877" s="99"/>
      <c r="F877" s="99"/>
      <c r="G877" s="99"/>
      <c r="H877" s="99"/>
      <c r="I877" s="99"/>
      <c r="J877" s="2325"/>
      <c r="K877" s="2325"/>
      <c r="L877" s="2325"/>
      <c r="M877" s="2325"/>
      <c r="N877" s="99"/>
      <c r="O877" s="99"/>
      <c r="P877" s="99"/>
      <c r="Q877" s="99"/>
      <c r="R877" s="99"/>
      <c r="S877" s="99"/>
      <c r="T877" s="99"/>
      <c r="U877" s="99"/>
      <c r="V877" s="99"/>
      <c r="W877" s="99"/>
      <c r="X877" s="99"/>
      <c r="Y877" s="99"/>
      <c r="Z877" s="160"/>
      <c r="AA877" s="99"/>
      <c r="AB877" s="159"/>
      <c r="AC877" s="158"/>
      <c r="AD877" s="99"/>
      <c r="AE877" s="99"/>
      <c r="AF877" s="99"/>
      <c r="AG877" s="99"/>
      <c r="AH877" s="99"/>
      <c r="AI877" s="157"/>
      <c r="AJ877" s="99"/>
      <c r="AK877" s="99"/>
      <c r="AL877" s="99"/>
      <c r="AM877" s="99"/>
      <c r="AN877" s="2325"/>
      <c r="AO877" s="99"/>
      <c r="AP877" s="99"/>
      <c r="AQ877" s="99"/>
      <c r="AR877" s="99"/>
      <c r="AS877" s="99"/>
      <c r="AT877" s="99"/>
      <c r="AU877" s="99"/>
      <c r="AV877" s="99"/>
      <c r="AW877" s="157"/>
      <c r="AX877" s="99"/>
      <c r="AY877" s="99"/>
      <c r="AZ877" s="99"/>
      <c r="BA877" s="99"/>
    </row>
    <row r="878" spans="1:53" ht="15.75" customHeight="1" x14ac:dyDescent="0.25">
      <c r="A878" s="99"/>
      <c r="B878" s="100"/>
      <c r="C878" s="99"/>
      <c r="D878" s="99"/>
      <c r="E878" s="99"/>
      <c r="F878" s="99"/>
      <c r="G878" s="99"/>
      <c r="H878" s="99"/>
      <c r="I878" s="99"/>
      <c r="J878" s="2325"/>
      <c r="K878" s="2325"/>
      <c r="L878" s="2325"/>
      <c r="M878" s="2325"/>
      <c r="N878" s="99"/>
      <c r="O878" s="99"/>
      <c r="P878" s="99"/>
      <c r="Q878" s="99"/>
      <c r="R878" s="99"/>
      <c r="S878" s="99"/>
      <c r="T878" s="99"/>
      <c r="U878" s="99"/>
      <c r="V878" s="99"/>
      <c r="W878" s="99"/>
      <c r="X878" s="99"/>
      <c r="Y878" s="99"/>
      <c r="Z878" s="160"/>
      <c r="AA878" s="99"/>
      <c r="AB878" s="159"/>
      <c r="AC878" s="158"/>
      <c r="AD878" s="99"/>
      <c r="AE878" s="99"/>
      <c r="AF878" s="99"/>
      <c r="AG878" s="99"/>
      <c r="AH878" s="99"/>
      <c r="AI878" s="157"/>
      <c r="AJ878" s="99"/>
      <c r="AK878" s="99"/>
      <c r="AL878" s="99"/>
      <c r="AM878" s="99"/>
      <c r="AN878" s="2325"/>
      <c r="AO878" s="99"/>
      <c r="AP878" s="99"/>
      <c r="AQ878" s="99"/>
      <c r="AR878" s="99"/>
      <c r="AS878" s="99"/>
      <c r="AT878" s="99"/>
      <c r="AU878" s="99"/>
      <c r="AV878" s="99"/>
      <c r="AW878" s="157"/>
      <c r="AX878" s="99"/>
      <c r="AY878" s="99"/>
      <c r="AZ878" s="99"/>
      <c r="BA878" s="99"/>
    </row>
    <row r="879" spans="1:53" ht="15.75" customHeight="1" x14ac:dyDescent="0.25">
      <c r="A879" s="99"/>
      <c r="B879" s="100"/>
      <c r="C879" s="99"/>
      <c r="D879" s="99"/>
      <c r="E879" s="99"/>
      <c r="F879" s="99"/>
      <c r="G879" s="99"/>
      <c r="H879" s="99"/>
      <c r="I879" s="99"/>
      <c r="J879" s="2325"/>
      <c r="K879" s="2325"/>
      <c r="L879" s="2325"/>
      <c r="M879" s="2325"/>
      <c r="N879" s="99"/>
      <c r="O879" s="99"/>
      <c r="P879" s="99"/>
      <c r="Q879" s="99"/>
      <c r="R879" s="99"/>
      <c r="S879" s="99"/>
      <c r="T879" s="99"/>
      <c r="U879" s="99"/>
      <c r="V879" s="99"/>
      <c r="W879" s="99"/>
      <c r="X879" s="99"/>
      <c r="Y879" s="99"/>
      <c r="Z879" s="160"/>
      <c r="AA879" s="99"/>
      <c r="AB879" s="159"/>
      <c r="AC879" s="158"/>
      <c r="AD879" s="99"/>
      <c r="AE879" s="99"/>
      <c r="AF879" s="99"/>
      <c r="AG879" s="99"/>
      <c r="AH879" s="99"/>
      <c r="AI879" s="157"/>
      <c r="AJ879" s="99"/>
      <c r="AK879" s="99"/>
      <c r="AL879" s="99"/>
      <c r="AM879" s="99"/>
      <c r="AN879" s="2325"/>
      <c r="AO879" s="99"/>
      <c r="AP879" s="99"/>
      <c r="AQ879" s="99"/>
      <c r="AR879" s="99"/>
      <c r="AS879" s="99"/>
      <c r="AT879" s="99"/>
      <c r="AU879" s="99"/>
      <c r="AV879" s="99"/>
      <c r="AW879" s="157"/>
      <c r="AX879" s="99"/>
      <c r="AY879" s="99"/>
      <c r="AZ879" s="99"/>
      <c r="BA879" s="99"/>
    </row>
    <row r="880" spans="1:53" ht="15.75" customHeight="1" x14ac:dyDescent="0.25">
      <c r="A880" s="99"/>
      <c r="B880" s="100"/>
      <c r="C880" s="99"/>
      <c r="D880" s="99"/>
      <c r="E880" s="99"/>
      <c r="F880" s="99"/>
      <c r="G880" s="99"/>
      <c r="H880" s="99"/>
      <c r="I880" s="99"/>
      <c r="J880" s="2325"/>
      <c r="K880" s="2325"/>
      <c r="L880" s="2325"/>
      <c r="M880" s="2325"/>
      <c r="N880" s="99"/>
      <c r="O880" s="99"/>
      <c r="P880" s="99"/>
      <c r="Q880" s="99"/>
      <c r="R880" s="99"/>
      <c r="S880" s="99"/>
      <c r="T880" s="99"/>
      <c r="U880" s="99"/>
      <c r="V880" s="99"/>
      <c r="W880" s="99"/>
      <c r="X880" s="99"/>
      <c r="Y880" s="99"/>
      <c r="Z880" s="160"/>
      <c r="AA880" s="99"/>
      <c r="AB880" s="159"/>
      <c r="AC880" s="158"/>
      <c r="AD880" s="99"/>
      <c r="AE880" s="99"/>
      <c r="AF880" s="99"/>
      <c r="AG880" s="99"/>
      <c r="AH880" s="99"/>
      <c r="AI880" s="157"/>
      <c r="AJ880" s="99"/>
      <c r="AK880" s="99"/>
      <c r="AL880" s="99"/>
      <c r="AM880" s="99"/>
      <c r="AN880" s="2325"/>
      <c r="AO880" s="99"/>
      <c r="AP880" s="99"/>
      <c r="AQ880" s="99"/>
      <c r="AR880" s="99"/>
      <c r="AS880" s="99"/>
      <c r="AT880" s="99"/>
      <c r="AU880" s="99"/>
      <c r="AV880" s="99"/>
      <c r="AW880" s="157"/>
      <c r="AX880" s="99"/>
      <c r="AY880" s="99"/>
      <c r="AZ880" s="99"/>
      <c r="BA880" s="99"/>
    </row>
    <row r="881" spans="1:53" ht="15.75" customHeight="1" x14ac:dyDescent="0.25">
      <c r="A881" s="99"/>
      <c r="B881" s="100"/>
      <c r="C881" s="99"/>
      <c r="D881" s="99"/>
      <c r="E881" s="99"/>
      <c r="F881" s="99"/>
      <c r="G881" s="99"/>
      <c r="H881" s="99"/>
      <c r="I881" s="99"/>
      <c r="J881" s="2325"/>
      <c r="K881" s="2325"/>
      <c r="L881" s="2325"/>
      <c r="M881" s="2325"/>
      <c r="N881" s="99"/>
      <c r="O881" s="99"/>
      <c r="P881" s="99"/>
      <c r="Q881" s="99"/>
      <c r="R881" s="99"/>
      <c r="S881" s="99"/>
      <c r="T881" s="99"/>
      <c r="U881" s="99"/>
      <c r="V881" s="99"/>
      <c r="W881" s="99"/>
      <c r="X881" s="99"/>
      <c r="Y881" s="99"/>
      <c r="Z881" s="160"/>
      <c r="AA881" s="99"/>
      <c r="AB881" s="159"/>
      <c r="AC881" s="158"/>
      <c r="AD881" s="99"/>
      <c r="AE881" s="99"/>
      <c r="AF881" s="99"/>
      <c r="AG881" s="99"/>
      <c r="AH881" s="99"/>
      <c r="AI881" s="157"/>
      <c r="AJ881" s="99"/>
      <c r="AK881" s="99"/>
      <c r="AL881" s="99"/>
      <c r="AM881" s="99"/>
      <c r="AN881" s="2325"/>
      <c r="AO881" s="99"/>
      <c r="AP881" s="99"/>
      <c r="AQ881" s="99"/>
      <c r="AR881" s="99"/>
      <c r="AS881" s="99"/>
      <c r="AT881" s="99"/>
      <c r="AU881" s="99"/>
      <c r="AV881" s="99"/>
      <c r="AW881" s="157"/>
      <c r="AX881" s="99"/>
      <c r="AY881" s="99"/>
      <c r="AZ881" s="99"/>
      <c r="BA881" s="99"/>
    </row>
    <row r="882" spans="1:53" ht="15.75" customHeight="1" x14ac:dyDescent="0.25">
      <c r="A882" s="99"/>
      <c r="B882" s="100"/>
      <c r="C882" s="99"/>
      <c r="D882" s="99"/>
      <c r="E882" s="99"/>
      <c r="F882" s="99"/>
      <c r="G882" s="99"/>
      <c r="H882" s="99"/>
      <c r="I882" s="99"/>
      <c r="J882" s="2325"/>
      <c r="K882" s="2325"/>
      <c r="L882" s="2325"/>
      <c r="M882" s="2325"/>
      <c r="N882" s="99"/>
      <c r="O882" s="99"/>
      <c r="P882" s="99"/>
      <c r="Q882" s="99"/>
      <c r="R882" s="99"/>
      <c r="S882" s="99"/>
      <c r="T882" s="99"/>
      <c r="U882" s="99"/>
      <c r="V882" s="99"/>
      <c r="W882" s="99"/>
      <c r="X882" s="99"/>
      <c r="Y882" s="99"/>
      <c r="Z882" s="160"/>
      <c r="AA882" s="99"/>
      <c r="AB882" s="159"/>
      <c r="AC882" s="158"/>
      <c r="AD882" s="99"/>
      <c r="AE882" s="99"/>
      <c r="AF882" s="99"/>
      <c r="AG882" s="99"/>
      <c r="AH882" s="99"/>
      <c r="AI882" s="157"/>
      <c r="AJ882" s="99"/>
      <c r="AK882" s="99"/>
      <c r="AL882" s="99"/>
      <c r="AM882" s="99"/>
      <c r="AN882" s="2325"/>
      <c r="AO882" s="99"/>
      <c r="AP882" s="99"/>
      <c r="AQ882" s="99"/>
      <c r="AR882" s="99"/>
      <c r="AS882" s="99"/>
      <c r="AT882" s="99"/>
      <c r="AU882" s="99"/>
      <c r="AV882" s="99"/>
      <c r="AW882" s="157"/>
      <c r="AX882" s="99"/>
      <c r="AY882" s="99"/>
      <c r="AZ882" s="99"/>
      <c r="BA882" s="99"/>
    </row>
    <row r="883" spans="1:53" ht="15.75" customHeight="1" x14ac:dyDescent="0.25">
      <c r="A883" s="99"/>
      <c r="B883" s="100"/>
      <c r="C883" s="99"/>
      <c r="D883" s="99"/>
      <c r="E883" s="99"/>
      <c r="F883" s="99"/>
      <c r="G883" s="99"/>
      <c r="H883" s="99"/>
      <c r="I883" s="99"/>
      <c r="J883" s="2325"/>
      <c r="K883" s="2325"/>
      <c r="L883" s="2325"/>
      <c r="M883" s="2325"/>
      <c r="N883" s="99"/>
      <c r="O883" s="99"/>
      <c r="P883" s="99"/>
      <c r="Q883" s="99"/>
      <c r="R883" s="99"/>
      <c r="S883" s="99"/>
      <c r="T883" s="99"/>
      <c r="U883" s="99"/>
      <c r="V883" s="99"/>
      <c r="W883" s="99"/>
      <c r="X883" s="99"/>
      <c r="Y883" s="99"/>
      <c r="Z883" s="160"/>
      <c r="AA883" s="99"/>
      <c r="AB883" s="159"/>
      <c r="AC883" s="158"/>
      <c r="AD883" s="99"/>
      <c r="AE883" s="99"/>
      <c r="AF883" s="99"/>
      <c r="AG883" s="99"/>
      <c r="AH883" s="99"/>
      <c r="AI883" s="157"/>
      <c r="AJ883" s="99"/>
      <c r="AK883" s="99"/>
      <c r="AL883" s="99"/>
      <c r="AM883" s="99"/>
      <c r="AN883" s="2325"/>
      <c r="AO883" s="99"/>
      <c r="AP883" s="99"/>
      <c r="AQ883" s="99"/>
      <c r="AR883" s="99"/>
      <c r="AS883" s="99"/>
      <c r="AT883" s="99"/>
      <c r="AU883" s="99"/>
      <c r="AV883" s="99"/>
      <c r="AW883" s="157"/>
      <c r="AX883" s="99"/>
      <c r="AY883" s="99"/>
      <c r="AZ883" s="99"/>
      <c r="BA883" s="99"/>
    </row>
    <row r="884" spans="1:53" ht="15.75" customHeight="1" x14ac:dyDescent="0.25">
      <c r="A884" s="99"/>
      <c r="B884" s="100"/>
      <c r="C884" s="99"/>
      <c r="D884" s="99"/>
      <c r="E884" s="99"/>
      <c r="F884" s="99"/>
      <c r="G884" s="99"/>
      <c r="H884" s="99"/>
      <c r="I884" s="99"/>
      <c r="J884" s="2325"/>
      <c r="K884" s="2325"/>
      <c r="L884" s="2325"/>
      <c r="M884" s="2325"/>
      <c r="N884" s="99"/>
      <c r="O884" s="99"/>
      <c r="P884" s="99"/>
      <c r="Q884" s="99"/>
      <c r="R884" s="99"/>
      <c r="S884" s="99"/>
      <c r="T884" s="99"/>
      <c r="U884" s="99"/>
      <c r="V884" s="99"/>
      <c r="W884" s="99"/>
      <c r="X884" s="99"/>
      <c r="Y884" s="99"/>
      <c r="Z884" s="160"/>
      <c r="AA884" s="99"/>
      <c r="AB884" s="159"/>
      <c r="AC884" s="158"/>
      <c r="AD884" s="99"/>
      <c r="AE884" s="99"/>
      <c r="AF884" s="99"/>
      <c r="AG884" s="99"/>
      <c r="AH884" s="99"/>
      <c r="AI884" s="157"/>
      <c r="AJ884" s="99"/>
      <c r="AK884" s="99"/>
      <c r="AL884" s="99"/>
      <c r="AM884" s="99"/>
      <c r="AN884" s="2325"/>
      <c r="AO884" s="99"/>
      <c r="AP884" s="99"/>
      <c r="AQ884" s="99"/>
      <c r="AR884" s="99"/>
      <c r="AS884" s="99"/>
      <c r="AT884" s="99"/>
      <c r="AU884" s="99"/>
      <c r="AV884" s="99"/>
      <c r="AW884" s="157"/>
      <c r="AX884" s="99"/>
      <c r="AY884" s="99"/>
      <c r="AZ884" s="99"/>
      <c r="BA884" s="99"/>
    </row>
    <row r="885" spans="1:53" ht="15.75" customHeight="1" x14ac:dyDescent="0.25">
      <c r="A885" s="99"/>
      <c r="B885" s="100"/>
      <c r="C885" s="99"/>
      <c r="D885" s="99"/>
      <c r="E885" s="99"/>
      <c r="F885" s="99"/>
      <c r="G885" s="99"/>
      <c r="H885" s="99"/>
      <c r="I885" s="99"/>
      <c r="J885" s="2325"/>
      <c r="K885" s="2325"/>
      <c r="L885" s="2325"/>
      <c r="M885" s="2325"/>
      <c r="N885" s="99"/>
      <c r="O885" s="99"/>
      <c r="P885" s="99"/>
      <c r="Q885" s="99"/>
      <c r="R885" s="99"/>
      <c r="S885" s="99"/>
      <c r="T885" s="99"/>
      <c r="U885" s="99"/>
      <c r="V885" s="99"/>
      <c r="W885" s="99"/>
      <c r="X885" s="99"/>
      <c r="Y885" s="99"/>
      <c r="Z885" s="160"/>
      <c r="AA885" s="99"/>
      <c r="AB885" s="159"/>
      <c r="AC885" s="158"/>
      <c r="AD885" s="99"/>
      <c r="AE885" s="99"/>
      <c r="AF885" s="99"/>
      <c r="AG885" s="99"/>
      <c r="AH885" s="99"/>
      <c r="AI885" s="157"/>
      <c r="AJ885" s="99"/>
      <c r="AK885" s="99"/>
      <c r="AL885" s="99"/>
      <c r="AM885" s="99"/>
      <c r="AN885" s="2325"/>
      <c r="AO885" s="99"/>
      <c r="AP885" s="99"/>
      <c r="AQ885" s="99"/>
      <c r="AR885" s="99"/>
      <c r="AS885" s="99"/>
      <c r="AT885" s="99"/>
      <c r="AU885" s="99"/>
      <c r="AV885" s="99"/>
      <c r="AW885" s="157"/>
      <c r="AX885" s="99"/>
      <c r="AY885" s="99"/>
      <c r="AZ885" s="99"/>
      <c r="BA885" s="99"/>
    </row>
    <row r="886" spans="1:53" ht="15.75" customHeight="1" x14ac:dyDescent="0.25">
      <c r="A886" s="99"/>
      <c r="B886" s="100"/>
      <c r="C886" s="99"/>
      <c r="D886" s="99"/>
      <c r="E886" s="99"/>
      <c r="F886" s="99"/>
      <c r="G886" s="99"/>
      <c r="H886" s="99"/>
      <c r="I886" s="99"/>
      <c r="J886" s="2325"/>
      <c r="K886" s="2325"/>
      <c r="L886" s="2325"/>
      <c r="M886" s="2325"/>
      <c r="N886" s="99"/>
      <c r="O886" s="99"/>
      <c r="P886" s="99"/>
      <c r="Q886" s="99"/>
      <c r="R886" s="99"/>
      <c r="S886" s="99"/>
      <c r="T886" s="99"/>
      <c r="U886" s="99"/>
      <c r="V886" s="99"/>
      <c r="W886" s="99"/>
      <c r="X886" s="99"/>
      <c r="Y886" s="99"/>
      <c r="Z886" s="160"/>
      <c r="AA886" s="99"/>
      <c r="AB886" s="159"/>
      <c r="AC886" s="158"/>
      <c r="AD886" s="99"/>
      <c r="AE886" s="99"/>
      <c r="AF886" s="99"/>
      <c r="AG886" s="99"/>
      <c r="AH886" s="99"/>
      <c r="AI886" s="157"/>
      <c r="AJ886" s="99"/>
      <c r="AK886" s="99"/>
      <c r="AL886" s="99"/>
      <c r="AM886" s="99"/>
      <c r="AN886" s="2325"/>
      <c r="AO886" s="99"/>
      <c r="AP886" s="99"/>
      <c r="AQ886" s="99"/>
      <c r="AR886" s="99"/>
      <c r="AS886" s="99"/>
      <c r="AT886" s="99"/>
      <c r="AU886" s="99"/>
      <c r="AV886" s="99"/>
      <c r="AW886" s="157"/>
      <c r="AX886" s="99"/>
      <c r="AY886" s="99"/>
      <c r="AZ886" s="99"/>
      <c r="BA886" s="99"/>
    </row>
    <row r="887" spans="1:53" ht="15.75" customHeight="1" x14ac:dyDescent="0.25">
      <c r="A887" s="99"/>
      <c r="B887" s="100"/>
      <c r="C887" s="99"/>
      <c r="D887" s="99"/>
      <c r="E887" s="99"/>
      <c r="F887" s="99"/>
      <c r="G887" s="99"/>
      <c r="H887" s="99"/>
      <c r="I887" s="99"/>
      <c r="J887" s="2325"/>
      <c r="K887" s="2325"/>
      <c r="L887" s="2325"/>
      <c r="M887" s="2325"/>
      <c r="N887" s="99"/>
      <c r="O887" s="99"/>
      <c r="P887" s="99"/>
      <c r="Q887" s="99"/>
      <c r="R887" s="99"/>
      <c r="S887" s="99"/>
      <c r="T887" s="99"/>
      <c r="U887" s="99"/>
      <c r="V887" s="99"/>
      <c r="W887" s="99"/>
      <c r="X887" s="99"/>
      <c r="Y887" s="99"/>
      <c r="Z887" s="160"/>
      <c r="AA887" s="99"/>
      <c r="AB887" s="159"/>
      <c r="AC887" s="158"/>
      <c r="AD887" s="99"/>
      <c r="AE887" s="99"/>
      <c r="AF887" s="99"/>
      <c r="AG887" s="99"/>
      <c r="AH887" s="99"/>
      <c r="AI887" s="157"/>
      <c r="AJ887" s="99"/>
      <c r="AK887" s="99"/>
      <c r="AL887" s="99"/>
      <c r="AM887" s="99"/>
      <c r="AN887" s="2325"/>
      <c r="AO887" s="99"/>
      <c r="AP887" s="99"/>
      <c r="AQ887" s="99"/>
      <c r="AR887" s="99"/>
      <c r="AS887" s="99"/>
      <c r="AT887" s="99"/>
      <c r="AU887" s="99"/>
      <c r="AV887" s="99"/>
      <c r="AW887" s="157"/>
      <c r="AX887" s="99"/>
      <c r="AY887" s="99"/>
      <c r="AZ887" s="99"/>
      <c r="BA887" s="99"/>
    </row>
    <row r="888" spans="1:53" ht="15.75" customHeight="1" x14ac:dyDescent="0.25">
      <c r="A888" s="99"/>
      <c r="B888" s="100"/>
      <c r="C888" s="99"/>
      <c r="D888" s="99"/>
      <c r="E888" s="99"/>
      <c r="F888" s="99"/>
      <c r="G888" s="99"/>
      <c r="H888" s="99"/>
      <c r="I888" s="99"/>
      <c r="J888" s="2325"/>
      <c r="K888" s="2325"/>
      <c r="L888" s="2325"/>
      <c r="M888" s="2325"/>
      <c r="N888" s="99"/>
      <c r="O888" s="99"/>
      <c r="P888" s="99"/>
      <c r="Q888" s="99"/>
      <c r="R888" s="99"/>
      <c r="S888" s="99"/>
      <c r="T888" s="99"/>
      <c r="U888" s="99"/>
      <c r="V888" s="99"/>
      <c r="W888" s="99"/>
      <c r="X888" s="99"/>
      <c r="Y888" s="99"/>
      <c r="Z888" s="160"/>
      <c r="AA888" s="99"/>
      <c r="AB888" s="159"/>
      <c r="AC888" s="158"/>
      <c r="AD888" s="99"/>
      <c r="AE888" s="99"/>
      <c r="AF888" s="99"/>
      <c r="AG888" s="99"/>
      <c r="AH888" s="99"/>
      <c r="AI888" s="157"/>
      <c r="AJ888" s="99"/>
      <c r="AK888" s="99"/>
      <c r="AL888" s="99"/>
      <c r="AM888" s="99"/>
      <c r="AN888" s="2325"/>
      <c r="AO888" s="99"/>
      <c r="AP888" s="99"/>
      <c r="AQ888" s="99"/>
      <c r="AR888" s="99"/>
      <c r="AS888" s="99"/>
      <c r="AT888" s="99"/>
      <c r="AU888" s="99"/>
      <c r="AV888" s="99"/>
      <c r="AW888" s="157"/>
      <c r="AX888" s="99"/>
      <c r="AY888" s="99"/>
      <c r="AZ888" s="99"/>
      <c r="BA888" s="99"/>
    </row>
    <row r="889" spans="1:53" ht="15.75" customHeight="1" x14ac:dyDescent="0.25">
      <c r="A889" s="99"/>
      <c r="B889" s="100"/>
      <c r="C889" s="99"/>
      <c r="D889" s="99"/>
      <c r="E889" s="99"/>
      <c r="F889" s="99"/>
      <c r="G889" s="99"/>
      <c r="H889" s="99"/>
      <c r="I889" s="99"/>
      <c r="J889" s="2325"/>
      <c r="K889" s="2325"/>
      <c r="L889" s="2325"/>
      <c r="M889" s="2325"/>
      <c r="N889" s="99"/>
      <c r="O889" s="99"/>
      <c r="P889" s="99"/>
      <c r="Q889" s="99"/>
      <c r="R889" s="99"/>
      <c r="S889" s="99"/>
      <c r="T889" s="99"/>
      <c r="U889" s="99"/>
      <c r="V889" s="99"/>
      <c r="W889" s="99"/>
      <c r="X889" s="99"/>
      <c r="Y889" s="99"/>
      <c r="Z889" s="160"/>
      <c r="AA889" s="99"/>
      <c r="AB889" s="159"/>
      <c r="AC889" s="158"/>
      <c r="AD889" s="99"/>
      <c r="AE889" s="99"/>
      <c r="AF889" s="99"/>
      <c r="AG889" s="99"/>
      <c r="AH889" s="99"/>
      <c r="AI889" s="157"/>
      <c r="AJ889" s="99"/>
      <c r="AK889" s="99"/>
      <c r="AL889" s="99"/>
      <c r="AM889" s="99"/>
      <c r="AN889" s="2325"/>
      <c r="AO889" s="99"/>
      <c r="AP889" s="99"/>
      <c r="AQ889" s="99"/>
      <c r="AR889" s="99"/>
      <c r="AS889" s="99"/>
      <c r="AT889" s="99"/>
      <c r="AU889" s="99"/>
      <c r="AV889" s="99"/>
      <c r="AW889" s="157"/>
      <c r="AX889" s="99"/>
      <c r="AY889" s="99"/>
      <c r="AZ889" s="99"/>
      <c r="BA889" s="99"/>
    </row>
    <row r="890" spans="1:53" ht="15.75" customHeight="1" x14ac:dyDescent="0.25">
      <c r="A890" s="99"/>
      <c r="B890" s="100"/>
      <c r="C890" s="99"/>
      <c r="D890" s="99"/>
      <c r="E890" s="99"/>
      <c r="F890" s="99"/>
      <c r="G890" s="99"/>
      <c r="H890" s="99"/>
      <c r="I890" s="99"/>
      <c r="J890" s="2325"/>
      <c r="K890" s="2325"/>
      <c r="L890" s="2325"/>
      <c r="M890" s="2325"/>
      <c r="N890" s="99"/>
      <c r="O890" s="99"/>
      <c r="P890" s="99"/>
      <c r="Q890" s="99"/>
      <c r="R890" s="99"/>
      <c r="S890" s="99"/>
      <c r="T890" s="99"/>
      <c r="U890" s="99"/>
      <c r="V890" s="99"/>
      <c r="W890" s="99"/>
      <c r="X890" s="99"/>
      <c r="Y890" s="99"/>
      <c r="Z890" s="160"/>
      <c r="AA890" s="99"/>
      <c r="AB890" s="159"/>
      <c r="AC890" s="158"/>
      <c r="AD890" s="99"/>
      <c r="AE890" s="99"/>
      <c r="AF890" s="99"/>
      <c r="AG890" s="99"/>
      <c r="AH890" s="99"/>
      <c r="AI890" s="157"/>
      <c r="AJ890" s="99"/>
      <c r="AK890" s="99"/>
      <c r="AL890" s="99"/>
      <c r="AM890" s="99"/>
      <c r="AN890" s="2325"/>
      <c r="AO890" s="99"/>
      <c r="AP890" s="99"/>
      <c r="AQ890" s="99"/>
      <c r="AR890" s="99"/>
      <c r="AS890" s="99"/>
      <c r="AT890" s="99"/>
      <c r="AU890" s="99"/>
      <c r="AV890" s="99"/>
      <c r="AW890" s="157"/>
      <c r="AX890" s="99"/>
      <c r="AY890" s="99"/>
      <c r="AZ890" s="99"/>
      <c r="BA890" s="99"/>
    </row>
    <row r="891" spans="1:53" ht="15.75" customHeight="1" x14ac:dyDescent="0.25">
      <c r="A891" s="99"/>
      <c r="B891" s="100"/>
      <c r="C891" s="99"/>
      <c r="D891" s="99"/>
      <c r="E891" s="99"/>
      <c r="F891" s="99"/>
      <c r="G891" s="99"/>
      <c r="H891" s="99"/>
      <c r="I891" s="99"/>
      <c r="J891" s="2325"/>
      <c r="K891" s="2325"/>
      <c r="L891" s="2325"/>
      <c r="M891" s="2325"/>
      <c r="N891" s="99"/>
      <c r="O891" s="99"/>
      <c r="P891" s="99"/>
      <c r="Q891" s="99"/>
      <c r="R891" s="99"/>
      <c r="S891" s="99"/>
      <c r="T891" s="99"/>
      <c r="U891" s="99"/>
      <c r="V891" s="99"/>
      <c r="W891" s="99"/>
      <c r="X891" s="99"/>
      <c r="Y891" s="99"/>
      <c r="Z891" s="160"/>
      <c r="AA891" s="99"/>
      <c r="AB891" s="159"/>
      <c r="AC891" s="158"/>
      <c r="AD891" s="99"/>
      <c r="AE891" s="99"/>
      <c r="AF891" s="99"/>
      <c r="AG891" s="99"/>
      <c r="AH891" s="99"/>
      <c r="AI891" s="157"/>
      <c r="AJ891" s="99"/>
      <c r="AK891" s="99"/>
      <c r="AL891" s="99"/>
      <c r="AM891" s="99"/>
      <c r="AN891" s="2325"/>
      <c r="AO891" s="99"/>
      <c r="AP891" s="99"/>
      <c r="AQ891" s="99"/>
      <c r="AR891" s="99"/>
      <c r="AS891" s="99"/>
      <c r="AT891" s="99"/>
      <c r="AU891" s="99"/>
      <c r="AV891" s="99"/>
      <c r="AW891" s="157"/>
      <c r="AX891" s="99"/>
      <c r="AY891" s="99"/>
      <c r="AZ891" s="99"/>
      <c r="BA891" s="99"/>
    </row>
    <row r="892" spans="1:53" ht="15.75" customHeight="1" x14ac:dyDescent="0.25">
      <c r="A892" s="99"/>
      <c r="B892" s="100"/>
      <c r="C892" s="99"/>
      <c r="D892" s="99"/>
      <c r="E892" s="99"/>
      <c r="F892" s="99"/>
      <c r="G892" s="99"/>
      <c r="H892" s="99"/>
      <c r="I892" s="99"/>
      <c r="J892" s="2325"/>
      <c r="K892" s="2325"/>
      <c r="L892" s="2325"/>
      <c r="M892" s="2325"/>
      <c r="N892" s="99"/>
      <c r="O892" s="99"/>
      <c r="P892" s="99"/>
      <c r="Q892" s="99"/>
      <c r="R892" s="99"/>
      <c r="S892" s="99"/>
      <c r="T892" s="99"/>
      <c r="U892" s="99"/>
      <c r="V892" s="99"/>
      <c r="W892" s="99"/>
      <c r="X892" s="99"/>
      <c r="Y892" s="99"/>
      <c r="Z892" s="160"/>
      <c r="AA892" s="99"/>
      <c r="AB892" s="159"/>
      <c r="AC892" s="158"/>
      <c r="AD892" s="99"/>
      <c r="AE892" s="99"/>
      <c r="AF892" s="99"/>
      <c r="AG892" s="99"/>
      <c r="AH892" s="99"/>
      <c r="AI892" s="157"/>
      <c r="AJ892" s="99"/>
      <c r="AK892" s="99"/>
      <c r="AL892" s="99"/>
      <c r="AM892" s="99"/>
      <c r="AN892" s="2325"/>
      <c r="AO892" s="99"/>
      <c r="AP892" s="99"/>
      <c r="AQ892" s="99"/>
      <c r="AR892" s="99"/>
      <c r="AS892" s="99"/>
      <c r="AT892" s="99"/>
      <c r="AU892" s="99"/>
      <c r="AV892" s="99"/>
      <c r="AW892" s="157"/>
      <c r="AX892" s="99"/>
      <c r="AY892" s="99"/>
      <c r="AZ892" s="99"/>
      <c r="BA892" s="99"/>
    </row>
    <row r="893" spans="1:53" ht="15.75" customHeight="1" x14ac:dyDescent="0.25">
      <c r="A893" s="99"/>
      <c r="B893" s="100"/>
      <c r="C893" s="99"/>
      <c r="D893" s="99"/>
      <c r="E893" s="99"/>
      <c r="F893" s="99"/>
      <c r="G893" s="99"/>
      <c r="H893" s="99"/>
      <c r="I893" s="99"/>
      <c r="J893" s="2325"/>
      <c r="K893" s="2325"/>
      <c r="L893" s="2325"/>
      <c r="M893" s="2325"/>
      <c r="N893" s="99"/>
      <c r="O893" s="99"/>
      <c r="P893" s="99"/>
      <c r="Q893" s="99"/>
      <c r="R893" s="99"/>
      <c r="S893" s="99"/>
      <c r="T893" s="99"/>
      <c r="U893" s="99"/>
      <c r="V893" s="99"/>
      <c r="W893" s="99"/>
      <c r="X893" s="99"/>
      <c r="Y893" s="99"/>
      <c r="Z893" s="160"/>
      <c r="AA893" s="99"/>
      <c r="AB893" s="159"/>
      <c r="AC893" s="158"/>
      <c r="AD893" s="99"/>
      <c r="AE893" s="99"/>
      <c r="AF893" s="99"/>
      <c r="AG893" s="99"/>
      <c r="AH893" s="99"/>
      <c r="AI893" s="157"/>
      <c r="AJ893" s="99"/>
      <c r="AK893" s="99"/>
      <c r="AL893" s="99"/>
      <c r="AM893" s="99"/>
      <c r="AN893" s="2325"/>
      <c r="AO893" s="99"/>
      <c r="AP893" s="99"/>
      <c r="AQ893" s="99"/>
      <c r="AR893" s="99"/>
      <c r="AS893" s="99"/>
      <c r="AT893" s="99"/>
      <c r="AU893" s="99"/>
      <c r="AV893" s="99"/>
      <c r="AW893" s="157"/>
      <c r="AX893" s="99"/>
      <c r="AY893" s="99"/>
      <c r="AZ893" s="99"/>
      <c r="BA893" s="99"/>
    </row>
    <row r="894" spans="1:53" ht="15.75" customHeight="1" x14ac:dyDescent="0.25">
      <c r="A894" s="99"/>
      <c r="B894" s="100"/>
      <c r="C894" s="99"/>
      <c r="D894" s="99"/>
      <c r="E894" s="99"/>
      <c r="F894" s="99"/>
      <c r="G894" s="99"/>
      <c r="H894" s="99"/>
      <c r="I894" s="99"/>
      <c r="J894" s="2325"/>
      <c r="K894" s="2325"/>
      <c r="L894" s="2325"/>
      <c r="M894" s="2325"/>
      <c r="N894" s="99"/>
      <c r="O894" s="99"/>
      <c r="P894" s="99"/>
      <c r="Q894" s="99"/>
      <c r="R894" s="99"/>
      <c r="S894" s="99"/>
      <c r="T894" s="99"/>
      <c r="U894" s="99"/>
      <c r="V894" s="99"/>
      <c r="W894" s="99"/>
      <c r="X894" s="99"/>
      <c r="Y894" s="99"/>
      <c r="Z894" s="160"/>
      <c r="AA894" s="99"/>
      <c r="AB894" s="159"/>
      <c r="AC894" s="158"/>
      <c r="AD894" s="99"/>
      <c r="AE894" s="99"/>
      <c r="AF894" s="99"/>
      <c r="AG894" s="99"/>
      <c r="AH894" s="99"/>
      <c r="AI894" s="157"/>
      <c r="AJ894" s="99"/>
      <c r="AK894" s="99"/>
      <c r="AL894" s="99"/>
      <c r="AM894" s="99"/>
      <c r="AN894" s="2325"/>
      <c r="AO894" s="99"/>
      <c r="AP894" s="99"/>
      <c r="AQ894" s="99"/>
      <c r="AR894" s="99"/>
      <c r="AS894" s="99"/>
      <c r="AT894" s="99"/>
      <c r="AU894" s="99"/>
      <c r="AV894" s="99"/>
      <c r="AW894" s="157"/>
      <c r="AX894" s="99"/>
      <c r="AY894" s="99"/>
      <c r="AZ894" s="99"/>
      <c r="BA894" s="99"/>
    </row>
    <row r="895" spans="1:53" ht="15.75" customHeight="1" x14ac:dyDescent="0.25">
      <c r="A895" s="99"/>
      <c r="B895" s="100"/>
      <c r="C895" s="99"/>
      <c r="D895" s="99"/>
      <c r="E895" s="99"/>
      <c r="F895" s="99"/>
      <c r="G895" s="99"/>
      <c r="H895" s="99"/>
      <c r="I895" s="99"/>
      <c r="J895" s="2325"/>
      <c r="K895" s="2325"/>
      <c r="L895" s="2325"/>
      <c r="M895" s="2325"/>
      <c r="N895" s="99"/>
      <c r="O895" s="99"/>
      <c r="P895" s="99"/>
      <c r="Q895" s="99"/>
      <c r="R895" s="99"/>
      <c r="S895" s="99"/>
      <c r="T895" s="99"/>
      <c r="U895" s="99"/>
      <c r="V895" s="99"/>
      <c r="W895" s="99"/>
      <c r="X895" s="99"/>
      <c r="Y895" s="99"/>
      <c r="Z895" s="160"/>
      <c r="AA895" s="99"/>
      <c r="AB895" s="159"/>
      <c r="AC895" s="158"/>
      <c r="AD895" s="99"/>
      <c r="AE895" s="99"/>
      <c r="AF895" s="99"/>
      <c r="AG895" s="99"/>
      <c r="AH895" s="99"/>
      <c r="AI895" s="157"/>
      <c r="AJ895" s="99"/>
      <c r="AK895" s="99"/>
      <c r="AL895" s="99"/>
      <c r="AM895" s="99"/>
      <c r="AN895" s="2325"/>
      <c r="AO895" s="99"/>
      <c r="AP895" s="99"/>
      <c r="AQ895" s="99"/>
      <c r="AR895" s="99"/>
      <c r="AS895" s="99"/>
      <c r="AT895" s="99"/>
      <c r="AU895" s="99"/>
      <c r="AV895" s="99"/>
      <c r="AW895" s="157"/>
      <c r="AX895" s="99"/>
      <c r="AY895" s="99"/>
      <c r="AZ895" s="99"/>
      <c r="BA895" s="99"/>
    </row>
    <row r="896" spans="1:53" ht="15.75" customHeight="1" x14ac:dyDescent="0.25">
      <c r="A896" s="99"/>
      <c r="B896" s="100"/>
      <c r="C896" s="99"/>
      <c r="D896" s="99"/>
      <c r="E896" s="99"/>
      <c r="F896" s="99"/>
      <c r="G896" s="99"/>
      <c r="H896" s="99"/>
      <c r="I896" s="99"/>
      <c r="J896" s="2325"/>
      <c r="K896" s="2325"/>
      <c r="L896" s="2325"/>
      <c r="M896" s="2325"/>
      <c r="N896" s="99"/>
      <c r="O896" s="99"/>
      <c r="P896" s="99"/>
      <c r="Q896" s="99"/>
      <c r="R896" s="99"/>
      <c r="S896" s="99"/>
      <c r="T896" s="99"/>
      <c r="U896" s="99"/>
      <c r="V896" s="99"/>
      <c r="W896" s="99"/>
      <c r="X896" s="99"/>
      <c r="Y896" s="99"/>
      <c r="Z896" s="160"/>
      <c r="AA896" s="99"/>
      <c r="AB896" s="159"/>
      <c r="AC896" s="158"/>
      <c r="AD896" s="99"/>
      <c r="AE896" s="99"/>
      <c r="AF896" s="99"/>
      <c r="AG896" s="99"/>
      <c r="AH896" s="99"/>
      <c r="AI896" s="157"/>
      <c r="AJ896" s="99"/>
      <c r="AK896" s="99"/>
      <c r="AL896" s="99"/>
      <c r="AM896" s="99"/>
      <c r="AN896" s="2325"/>
      <c r="AO896" s="99"/>
      <c r="AP896" s="99"/>
      <c r="AQ896" s="99"/>
      <c r="AR896" s="99"/>
      <c r="AS896" s="99"/>
      <c r="AT896" s="99"/>
      <c r="AU896" s="99"/>
      <c r="AV896" s="99"/>
      <c r="AW896" s="157"/>
      <c r="AX896" s="99"/>
      <c r="AY896" s="99"/>
      <c r="AZ896" s="99"/>
      <c r="BA896" s="99"/>
    </row>
    <row r="897" spans="1:53" ht="15.75" customHeight="1" x14ac:dyDescent="0.25">
      <c r="A897" s="99"/>
      <c r="B897" s="100"/>
      <c r="C897" s="99"/>
      <c r="D897" s="99"/>
      <c r="E897" s="99"/>
      <c r="F897" s="99"/>
      <c r="G897" s="99"/>
      <c r="H897" s="99"/>
      <c r="I897" s="99"/>
      <c r="J897" s="2325"/>
      <c r="K897" s="2325"/>
      <c r="L897" s="2325"/>
      <c r="M897" s="2325"/>
      <c r="N897" s="99"/>
      <c r="O897" s="99"/>
      <c r="P897" s="99"/>
      <c r="Q897" s="99"/>
      <c r="R897" s="99"/>
      <c r="S897" s="99"/>
      <c r="T897" s="99"/>
      <c r="U897" s="99"/>
      <c r="V897" s="99"/>
      <c r="W897" s="99"/>
      <c r="X897" s="99"/>
      <c r="Y897" s="99"/>
      <c r="Z897" s="160"/>
      <c r="AA897" s="99"/>
      <c r="AB897" s="159"/>
      <c r="AC897" s="158"/>
      <c r="AD897" s="99"/>
      <c r="AE897" s="99"/>
      <c r="AF897" s="99"/>
      <c r="AG897" s="99"/>
      <c r="AH897" s="99"/>
      <c r="AI897" s="157"/>
      <c r="AJ897" s="99"/>
      <c r="AK897" s="99"/>
      <c r="AL897" s="99"/>
      <c r="AM897" s="99"/>
      <c r="AN897" s="2325"/>
      <c r="AO897" s="99"/>
      <c r="AP897" s="99"/>
      <c r="AQ897" s="99"/>
      <c r="AR897" s="99"/>
      <c r="AS897" s="99"/>
      <c r="AT897" s="99"/>
      <c r="AU897" s="99"/>
      <c r="AV897" s="99"/>
      <c r="AW897" s="157"/>
      <c r="AX897" s="99"/>
      <c r="AY897" s="99"/>
      <c r="AZ897" s="99"/>
      <c r="BA897" s="99"/>
    </row>
    <row r="898" spans="1:53" ht="15.75" customHeight="1" x14ac:dyDescent="0.25">
      <c r="A898" s="99"/>
      <c r="B898" s="100"/>
      <c r="C898" s="99"/>
      <c r="D898" s="99"/>
      <c r="E898" s="99"/>
      <c r="F898" s="99"/>
      <c r="G898" s="99"/>
      <c r="H898" s="99"/>
      <c r="I898" s="99"/>
      <c r="J898" s="2325"/>
      <c r="K898" s="2325"/>
      <c r="L898" s="2325"/>
      <c r="M898" s="2325"/>
      <c r="N898" s="99"/>
      <c r="O898" s="99"/>
      <c r="P898" s="99"/>
      <c r="Q898" s="99"/>
      <c r="R898" s="99"/>
      <c r="S898" s="99"/>
      <c r="T898" s="99"/>
      <c r="U898" s="99"/>
      <c r="V898" s="99"/>
      <c r="W898" s="99"/>
      <c r="X898" s="99"/>
      <c r="Y898" s="99"/>
      <c r="Z898" s="160"/>
      <c r="AA898" s="99"/>
      <c r="AB898" s="159"/>
      <c r="AC898" s="158"/>
      <c r="AD898" s="99"/>
      <c r="AE898" s="99"/>
      <c r="AF898" s="99"/>
      <c r="AG898" s="99"/>
      <c r="AH898" s="99"/>
      <c r="AI898" s="157"/>
      <c r="AJ898" s="99"/>
      <c r="AK898" s="99"/>
      <c r="AL898" s="99"/>
      <c r="AM898" s="99"/>
      <c r="AN898" s="2325"/>
      <c r="AO898" s="99"/>
      <c r="AP898" s="99"/>
      <c r="AQ898" s="99"/>
      <c r="AR898" s="99"/>
      <c r="AS898" s="99"/>
      <c r="AT898" s="99"/>
      <c r="AU898" s="99"/>
      <c r="AV898" s="99"/>
      <c r="AW898" s="157"/>
      <c r="AX898" s="99"/>
      <c r="AY898" s="99"/>
      <c r="AZ898" s="99"/>
      <c r="BA898" s="99"/>
    </row>
    <row r="899" spans="1:53" ht="15.75" customHeight="1" x14ac:dyDescent="0.25">
      <c r="A899" s="99"/>
      <c r="B899" s="100"/>
      <c r="C899" s="99"/>
      <c r="D899" s="99"/>
      <c r="E899" s="99"/>
      <c r="F899" s="99"/>
      <c r="G899" s="99"/>
      <c r="H899" s="99"/>
      <c r="I899" s="99"/>
      <c r="J899" s="2325"/>
      <c r="K899" s="2325"/>
      <c r="L899" s="2325"/>
      <c r="M899" s="2325"/>
      <c r="N899" s="99"/>
      <c r="O899" s="99"/>
      <c r="P899" s="99"/>
      <c r="Q899" s="99"/>
      <c r="R899" s="99"/>
      <c r="S899" s="99"/>
      <c r="T899" s="99"/>
      <c r="U899" s="99"/>
      <c r="V899" s="99"/>
      <c r="W899" s="99"/>
      <c r="X899" s="99"/>
      <c r="Y899" s="99"/>
      <c r="Z899" s="160"/>
      <c r="AA899" s="99"/>
      <c r="AB899" s="159"/>
      <c r="AC899" s="158"/>
      <c r="AD899" s="99"/>
      <c r="AE899" s="99"/>
      <c r="AF899" s="99"/>
      <c r="AG899" s="99"/>
      <c r="AH899" s="99"/>
      <c r="AI899" s="157"/>
      <c r="AJ899" s="99"/>
      <c r="AK899" s="99"/>
      <c r="AL899" s="99"/>
      <c r="AM899" s="99"/>
      <c r="AN899" s="2325"/>
      <c r="AO899" s="99"/>
      <c r="AP899" s="99"/>
      <c r="AQ899" s="99"/>
      <c r="AR899" s="99"/>
      <c r="AS899" s="99"/>
      <c r="AT899" s="99"/>
      <c r="AU899" s="99"/>
      <c r="AV899" s="99"/>
      <c r="AW899" s="157"/>
      <c r="AX899" s="99"/>
      <c r="AY899" s="99"/>
      <c r="AZ899" s="99"/>
      <c r="BA899" s="99"/>
    </row>
    <row r="900" spans="1:53" ht="15.75" customHeight="1" x14ac:dyDescent="0.25">
      <c r="A900" s="99"/>
      <c r="B900" s="100"/>
      <c r="C900" s="99"/>
      <c r="D900" s="99"/>
      <c r="E900" s="99"/>
      <c r="F900" s="99"/>
      <c r="G900" s="99"/>
      <c r="H900" s="99"/>
      <c r="I900" s="99"/>
      <c r="J900" s="2325"/>
      <c r="K900" s="2325"/>
      <c r="L900" s="2325"/>
      <c r="M900" s="2325"/>
      <c r="N900" s="99"/>
      <c r="O900" s="99"/>
      <c r="P900" s="99"/>
      <c r="Q900" s="99"/>
      <c r="R900" s="99"/>
      <c r="S900" s="99"/>
      <c r="T900" s="99"/>
      <c r="U900" s="99"/>
      <c r="V900" s="99"/>
      <c r="W900" s="99"/>
      <c r="X900" s="99"/>
      <c r="Y900" s="99"/>
      <c r="Z900" s="160"/>
      <c r="AA900" s="99"/>
      <c r="AB900" s="159"/>
      <c r="AC900" s="158"/>
      <c r="AD900" s="99"/>
      <c r="AE900" s="99"/>
      <c r="AF900" s="99"/>
      <c r="AG900" s="99"/>
      <c r="AH900" s="99"/>
      <c r="AI900" s="157"/>
      <c r="AJ900" s="99"/>
      <c r="AK900" s="99"/>
      <c r="AL900" s="99"/>
      <c r="AM900" s="99"/>
      <c r="AN900" s="2325"/>
      <c r="AO900" s="99"/>
      <c r="AP900" s="99"/>
      <c r="AQ900" s="99"/>
      <c r="AR900" s="99"/>
      <c r="AS900" s="99"/>
      <c r="AT900" s="99"/>
      <c r="AU900" s="99"/>
      <c r="AV900" s="99"/>
      <c r="AW900" s="157"/>
      <c r="AX900" s="99"/>
      <c r="AY900" s="99"/>
      <c r="AZ900" s="99"/>
      <c r="BA900" s="99"/>
    </row>
    <row r="901" spans="1:53" ht="15.75" customHeight="1" x14ac:dyDescent="0.25">
      <c r="A901" s="99"/>
      <c r="B901" s="100"/>
      <c r="C901" s="99"/>
      <c r="D901" s="99"/>
      <c r="E901" s="99"/>
      <c r="F901" s="99"/>
      <c r="G901" s="99"/>
      <c r="H901" s="99"/>
      <c r="I901" s="99"/>
      <c r="J901" s="2325"/>
      <c r="K901" s="2325"/>
      <c r="L901" s="2325"/>
      <c r="M901" s="2325"/>
      <c r="N901" s="99"/>
      <c r="O901" s="99"/>
      <c r="P901" s="99"/>
      <c r="Q901" s="99"/>
      <c r="R901" s="99"/>
      <c r="S901" s="99"/>
      <c r="T901" s="99"/>
      <c r="U901" s="99"/>
      <c r="V901" s="99"/>
      <c r="W901" s="99"/>
      <c r="X901" s="99"/>
      <c r="Y901" s="99"/>
      <c r="Z901" s="160"/>
      <c r="AA901" s="99"/>
      <c r="AB901" s="159"/>
      <c r="AC901" s="158"/>
      <c r="AD901" s="99"/>
      <c r="AE901" s="99"/>
      <c r="AF901" s="99"/>
      <c r="AG901" s="99"/>
      <c r="AH901" s="99"/>
      <c r="AI901" s="157"/>
      <c r="AJ901" s="99"/>
      <c r="AK901" s="99"/>
      <c r="AL901" s="99"/>
      <c r="AM901" s="99"/>
      <c r="AN901" s="2325"/>
      <c r="AO901" s="99"/>
      <c r="AP901" s="99"/>
      <c r="AQ901" s="99"/>
      <c r="AR901" s="99"/>
      <c r="AS901" s="99"/>
      <c r="AT901" s="99"/>
      <c r="AU901" s="99"/>
      <c r="AV901" s="99"/>
      <c r="AW901" s="157"/>
      <c r="AX901" s="99"/>
      <c r="AY901" s="99"/>
      <c r="AZ901" s="99"/>
      <c r="BA901" s="99"/>
    </row>
    <row r="902" spans="1:53" ht="15.75" customHeight="1" x14ac:dyDescent="0.25">
      <c r="A902" s="99"/>
      <c r="B902" s="100"/>
      <c r="C902" s="99"/>
      <c r="D902" s="99"/>
      <c r="E902" s="99"/>
      <c r="F902" s="99"/>
      <c r="G902" s="99"/>
      <c r="H902" s="99"/>
      <c r="I902" s="99"/>
      <c r="J902" s="2325"/>
      <c r="K902" s="2325"/>
      <c r="L902" s="2325"/>
      <c r="M902" s="2325"/>
      <c r="N902" s="99"/>
      <c r="O902" s="99"/>
      <c r="P902" s="99"/>
      <c r="Q902" s="99"/>
      <c r="R902" s="99"/>
      <c r="S902" s="99"/>
      <c r="T902" s="99"/>
      <c r="U902" s="99"/>
      <c r="V902" s="99"/>
      <c r="W902" s="99"/>
      <c r="X902" s="99"/>
      <c r="Y902" s="99"/>
      <c r="Z902" s="160"/>
      <c r="AA902" s="99"/>
      <c r="AB902" s="159"/>
      <c r="AC902" s="158"/>
      <c r="AD902" s="99"/>
      <c r="AE902" s="99"/>
      <c r="AF902" s="99"/>
      <c r="AG902" s="99"/>
      <c r="AH902" s="99"/>
      <c r="AI902" s="157"/>
      <c r="AJ902" s="99"/>
      <c r="AK902" s="99"/>
      <c r="AL902" s="99"/>
      <c r="AM902" s="99"/>
      <c r="AN902" s="2325"/>
      <c r="AO902" s="99"/>
      <c r="AP902" s="99"/>
      <c r="AQ902" s="99"/>
      <c r="AR902" s="99"/>
      <c r="AS902" s="99"/>
      <c r="AT902" s="99"/>
      <c r="AU902" s="99"/>
      <c r="AV902" s="99"/>
      <c r="AW902" s="157"/>
      <c r="AX902" s="99"/>
      <c r="AY902" s="99"/>
      <c r="AZ902" s="99"/>
      <c r="BA902" s="99"/>
    </row>
    <row r="903" spans="1:53" ht="15.75" customHeight="1" x14ac:dyDescent="0.25">
      <c r="A903" s="99"/>
      <c r="B903" s="100"/>
      <c r="C903" s="99"/>
      <c r="D903" s="99"/>
      <c r="E903" s="99"/>
      <c r="F903" s="99"/>
      <c r="G903" s="99"/>
      <c r="H903" s="99"/>
      <c r="I903" s="99"/>
      <c r="J903" s="2325"/>
      <c r="K903" s="2325"/>
      <c r="L903" s="2325"/>
      <c r="M903" s="2325"/>
      <c r="N903" s="99"/>
      <c r="O903" s="99"/>
      <c r="P903" s="99"/>
      <c r="Q903" s="99"/>
      <c r="R903" s="99"/>
      <c r="S903" s="99"/>
      <c r="T903" s="99"/>
      <c r="U903" s="99"/>
      <c r="V903" s="99"/>
      <c r="W903" s="99"/>
      <c r="X903" s="99"/>
      <c r="Y903" s="99"/>
      <c r="Z903" s="160"/>
      <c r="AA903" s="99"/>
      <c r="AB903" s="159"/>
      <c r="AC903" s="158"/>
      <c r="AD903" s="99"/>
      <c r="AE903" s="99"/>
      <c r="AF903" s="99"/>
      <c r="AG903" s="99"/>
      <c r="AH903" s="99"/>
      <c r="AI903" s="157"/>
      <c r="AJ903" s="99"/>
      <c r="AK903" s="99"/>
      <c r="AL903" s="99"/>
      <c r="AM903" s="99"/>
      <c r="AN903" s="2325"/>
      <c r="AO903" s="99"/>
      <c r="AP903" s="99"/>
      <c r="AQ903" s="99"/>
      <c r="AR903" s="99"/>
      <c r="AS903" s="99"/>
      <c r="AT903" s="99"/>
      <c r="AU903" s="99"/>
      <c r="AV903" s="99"/>
      <c r="AW903" s="157"/>
      <c r="AX903" s="99"/>
      <c r="AY903" s="99"/>
      <c r="AZ903" s="99"/>
      <c r="BA903" s="99"/>
    </row>
    <row r="904" spans="1:53" ht="15.75" customHeight="1" x14ac:dyDescent="0.25">
      <c r="A904" s="99"/>
      <c r="B904" s="100"/>
      <c r="C904" s="99"/>
      <c r="D904" s="99"/>
      <c r="E904" s="99"/>
      <c r="F904" s="99"/>
      <c r="G904" s="99"/>
      <c r="H904" s="99"/>
      <c r="I904" s="99"/>
      <c r="J904" s="2325"/>
      <c r="K904" s="2325"/>
      <c r="L904" s="2325"/>
      <c r="M904" s="2325"/>
      <c r="N904" s="99"/>
      <c r="O904" s="99"/>
      <c r="P904" s="99"/>
      <c r="Q904" s="99"/>
      <c r="R904" s="99"/>
      <c r="S904" s="99"/>
      <c r="T904" s="99"/>
      <c r="U904" s="99"/>
      <c r="V904" s="99"/>
      <c r="W904" s="99"/>
      <c r="X904" s="99"/>
      <c r="Y904" s="99"/>
      <c r="Z904" s="160"/>
      <c r="AA904" s="99"/>
      <c r="AB904" s="159"/>
      <c r="AC904" s="158"/>
      <c r="AD904" s="99"/>
      <c r="AE904" s="99"/>
      <c r="AF904" s="99"/>
      <c r="AG904" s="99"/>
      <c r="AH904" s="99"/>
      <c r="AI904" s="157"/>
      <c r="AJ904" s="99"/>
      <c r="AK904" s="99"/>
      <c r="AL904" s="99"/>
      <c r="AM904" s="99"/>
      <c r="AN904" s="2325"/>
      <c r="AO904" s="99"/>
      <c r="AP904" s="99"/>
      <c r="AQ904" s="99"/>
      <c r="AR904" s="99"/>
      <c r="AS904" s="99"/>
      <c r="AT904" s="99"/>
      <c r="AU904" s="99"/>
      <c r="AV904" s="99"/>
      <c r="AW904" s="157"/>
      <c r="AX904" s="99"/>
      <c r="AY904" s="99"/>
      <c r="AZ904" s="99"/>
      <c r="BA904" s="99"/>
    </row>
    <row r="905" spans="1:53" ht="15.75" customHeight="1" x14ac:dyDescent="0.25">
      <c r="A905" s="99"/>
      <c r="B905" s="100"/>
      <c r="C905" s="99"/>
      <c r="D905" s="99"/>
      <c r="E905" s="99"/>
      <c r="F905" s="99"/>
      <c r="G905" s="99"/>
      <c r="H905" s="99"/>
      <c r="I905" s="99"/>
      <c r="J905" s="2325"/>
      <c r="K905" s="2325"/>
      <c r="L905" s="2325"/>
      <c r="M905" s="2325"/>
      <c r="N905" s="99"/>
      <c r="O905" s="99"/>
      <c r="P905" s="99"/>
      <c r="Q905" s="99"/>
      <c r="R905" s="99"/>
      <c r="S905" s="99"/>
      <c r="T905" s="99"/>
      <c r="U905" s="99"/>
      <c r="V905" s="99"/>
      <c r="W905" s="99"/>
      <c r="X905" s="99"/>
      <c r="Y905" s="99"/>
      <c r="Z905" s="160"/>
      <c r="AA905" s="99"/>
      <c r="AB905" s="159"/>
      <c r="AC905" s="158"/>
      <c r="AD905" s="99"/>
      <c r="AE905" s="99"/>
      <c r="AF905" s="99"/>
      <c r="AG905" s="99"/>
      <c r="AH905" s="99"/>
      <c r="AI905" s="157"/>
      <c r="AJ905" s="99"/>
      <c r="AK905" s="99"/>
      <c r="AL905" s="99"/>
      <c r="AM905" s="99"/>
      <c r="AN905" s="2325"/>
      <c r="AO905" s="99"/>
      <c r="AP905" s="99"/>
      <c r="AQ905" s="99"/>
      <c r="AR905" s="99"/>
      <c r="AS905" s="99"/>
      <c r="AT905" s="99"/>
      <c r="AU905" s="99"/>
      <c r="AV905" s="99"/>
      <c r="AW905" s="157"/>
      <c r="AX905" s="99"/>
      <c r="AY905" s="99"/>
      <c r="AZ905" s="99"/>
      <c r="BA905" s="99"/>
    </row>
    <row r="906" spans="1:53" ht="15.75" customHeight="1" x14ac:dyDescent="0.25">
      <c r="A906" s="99"/>
      <c r="B906" s="100"/>
      <c r="C906" s="99"/>
      <c r="D906" s="99"/>
      <c r="E906" s="99"/>
      <c r="F906" s="99"/>
      <c r="G906" s="99"/>
      <c r="H906" s="99"/>
      <c r="I906" s="99"/>
      <c r="J906" s="2325"/>
      <c r="K906" s="2325"/>
      <c r="L906" s="2325"/>
      <c r="M906" s="2325"/>
      <c r="N906" s="99"/>
      <c r="O906" s="99"/>
      <c r="P906" s="99"/>
      <c r="Q906" s="99"/>
      <c r="R906" s="99"/>
      <c r="S906" s="99"/>
      <c r="T906" s="99"/>
      <c r="U906" s="99"/>
      <c r="V906" s="99"/>
      <c r="W906" s="99"/>
      <c r="X906" s="99"/>
      <c r="Y906" s="99"/>
      <c r="Z906" s="160"/>
      <c r="AA906" s="99"/>
      <c r="AB906" s="159"/>
      <c r="AC906" s="158"/>
      <c r="AD906" s="99"/>
      <c r="AE906" s="99"/>
      <c r="AF906" s="99"/>
      <c r="AG906" s="99"/>
      <c r="AH906" s="99"/>
      <c r="AI906" s="157"/>
      <c r="AJ906" s="99"/>
      <c r="AK906" s="99"/>
      <c r="AL906" s="99"/>
      <c r="AM906" s="99"/>
      <c r="AN906" s="2325"/>
      <c r="AO906" s="99"/>
      <c r="AP906" s="99"/>
      <c r="AQ906" s="99"/>
      <c r="AR906" s="99"/>
      <c r="AS906" s="99"/>
      <c r="AT906" s="99"/>
      <c r="AU906" s="99"/>
      <c r="AV906" s="99"/>
      <c r="AW906" s="157"/>
      <c r="AX906" s="99"/>
      <c r="AY906" s="99"/>
      <c r="AZ906" s="99"/>
      <c r="BA906" s="99"/>
    </row>
    <row r="907" spans="1:53" ht="15.75" customHeight="1" x14ac:dyDescent="0.25">
      <c r="A907" s="99"/>
      <c r="B907" s="100"/>
      <c r="C907" s="99"/>
      <c r="D907" s="99"/>
      <c r="E907" s="99"/>
      <c r="F907" s="99"/>
      <c r="G907" s="99"/>
      <c r="H907" s="99"/>
      <c r="I907" s="99"/>
      <c r="J907" s="2325"/>
      <c r="K907" s="2325"/>
      <c r="L907" s="2325"/>
      <c r="M907" s="2325"/>
      <c r="N907" s="99"/>
      <c r="O907" s="99"/>
      <c r="P907" s="99"/>
      <c r="Q907" s="99"/>
      <c r="R907" s="99"/>
      <c r="S907" s="99"/>
      <c r="T907" s="99"/>
      <c r="U907" s="99"/>
      <c r="V907" s="99"/>
      <c r="W907" s="99"/>
      <c r="X907" s="99"/>
      <c r="Y907" s="99"/>
      <c r="Z907" s="160"/>
      <c r="AA907" s="99"/>
      <c r="AB907" s="159"/>
      <c r="AC907" s="158"/>
      <c r="AD907" s="99"/>
      <c r="AE907" s="99"/>
      <c r="AF907" s="99"/>
      <c r="AG907" s="99"/>
      <c r="AH907" s="99"/>
      <c r="AI907" s="157"/>
      <c r="AJ907" s="99"/>
      <c r="AK907" s="99"/>
      <c r="AL907" s="99"/>
      <c r="AM907" s="99"/>
      <c r="AN907" s="2325"/>
      <c r="AO907" s="99"/>
      <c r="AP907" s="99"/>
      <c r="AQ907" s="99"/>
      <c r="AR907" s="99"/>
      <c r="AS907" s="99"/>
      <c r="AT907" s="99"/>
      <c r="AU907" s="99"/>
      <c r="AV907" s="99"/>
      <c r="AW907" s="157"/>
      <c r="AX907" s="99"/>
      <c r="AY907" s="99"/>
      <c r="AZ907" s="99"/>
      <c r="BA907" s="99"/>
    </row>
    <row r="908" spans="1:53" ht="15.75" customHeight="1" x14ac:dyDescent="0.25">
      <c r="A908" s="99"/>
      <c r="B908" s="100"/>
      <c r="C908" s="99"/>
      <c r="D908" s="99"/>
      <c r="E908" s="99"/>
      <c r="F908" s="99"/>
      <c r="G908" s="99"/>
      <c r="H908" s="99"/>
      <c r="I908" s="99"/>
      <c r="J908" s="2325"/>
      <c r="K908" s="2325"/>
      <c r="L908" s="2325"/>
      <c r="M908" s="2325"/>
      <c r="N908" s="99"/>
      <c r="O908" s="99"/>
      <c r="P908" s="99"/>
      <c r="Q908" s="99"/>
      <c r="R908" s="99"/>
      <c r="S908" s="99"/>
      <c r="T908" s="99"/>
      <c r="U908" s="99"/>
      <c r="V908" s="99"/>
      <c r="W908" s="99"/>
      <c r="X908" s="99"/>
      <c r="Y908" s="99"/>
      <c r="Z908" s="160"/>
      <c r="AA908" s="99"/>
      <c r="AB908" s="159"/>
      <c r="AC908" s="158"/>
      <c r="AD908" s="99"/>
      <c r="AE908" s="99"/>
      <c r="AF908" s="99"/>
      <c r="AG908" s="99"/>
      <c r="AH908" s="99"/>
      <c r="AI908" s="157"/>
      <c r="AJ908" s="99"/>
      <c r="AK908" s="99"/>
      <c r="AL908" s="99"/>
      <c r="AM908" s="99"/>
      <c r="AN908" s="2325"/>
      <c r="AO908" s="99"/>
      <c r="AP908" s="99"/>
      <c r="AQ908" s="99"/>
      <c r="AR908" s="99"/>
      <c r="AS908" s="99"/>
      <c r="AT908" s="99"/>
      <c r="AU908" s="99"/>
      <c r="AV908" s="99"/>
      <c r="AW908" s="157"/>
      <c r="AX908" s="99"/>
      <c r="AY908" s="99"/>
      <c r="AZ908" s="99"/>
      <c r="BA908" s="99"/>
    </row>
    <row r="909" spans="1:53" ht="15.75" customHeight="1" x14ac:dyDescent="0.25">
      <c r="A909" s="99"/>
      <c r="B909" s="100"/>
      <c r="C909" s="99"/>
      <c r="D909" s="99"/>
      <c r="E909" s="99"/>
      <c r="F909" s="99"/>
      <c r="G909" s="99"/>
      <c r="H909" s="99"/>
      <c r="I909" s="99"/>
      <c r="J909" s="2325"/>
      <c r="K909" s="2325"/>
      <c r="L909" s="2325"/>
      <c r="M909" s="2325"/>
      <c r="N909" s="99"/>
      <c r="O909" s="99"/>
      <c r="P909" s="99"/>
      <c r="Q909" s="99"/>
      <c r="R909" s="99"/>
      <c r="S909" s="99"/>
      <c r="T909" s="99"/>
      <c r="U909" s="99"/>
      <c r="V909" s="99"/>
      <c r="W909" s="99"/>
      <c r="X909" s="99"/>
      <c r="Y909" s="99"/>
      <c r="Z909" s="160"/>
      <c r="AA909" s="99"/>
      <c r="AB909" s="159"/>
      <c r="AC909" s="158"/>
      <c r="AD909" s="99"/>
      <c r="AE909" s="99"/>
      <c r="AF909" s="99"/>
      <c r="AG909" s="99"/>
      <c r="AH909" s="99"/>
      <c r="AI909" s="157"/>
      <c r="AJ909" s="99"/>
      <c r="AK909" s="99"/>
      <c r="AL909" s="99"/>
      <c r="AM909" s="99"/>
      <c r="AN909" s="2325"/>
      <c r="AO909" s="99"/>
      <c r="AP909" s="99"/>
      <c r="AQ909" s="99"/>
      <c r="AR909" s="99"/>
      <c r="AS909" s="99"/>
      <c r="AT909" s="99"/>
      <c r="AU909" s="99"/>
      <c r="AV909" s="99"/>
      <c r="AW909" s="157"/>
      <c r="AX909" s="99"/>
      <c r="AY909" s="99"/>
      <c r="AZ909" s="99"/>
      <c r="BA909" s="99"/>
    </row>
    <row r="910" spans="1:53" ht="15.75" customHeight="1" x14ac:dyDescent="0.25">
      <c r="A910" s="99"/>
      <c r="B910" s="100"/>
      <c r="C910" s="99"/>
      <c r="D910" s="99"/>
      <c r="E910" s="99"/>
      <c r="F910" s="99"/>
      <c r="G910" s="99"/>
      <c r="H910" s="99"/>
      <c r="I910" s="99"/>
      <c r="J910" s="2325"/>
      <c r="K910" s="2325"/>
      <c r="L910" s="2325"/>
      <c r="M910" s="2325"/>
      <c r="N910" s="99"/>
      <c r="O910" s="99"/>
      <c r="P910" s="99"/>
      <c r="Q910" s="99"/>
      <c r="R910" s="99"/>
      <c r="S910" s="99"/>
      <c r="T910" s="99"/>
      <c r="U910" s="99"/>
      <c r="V910" s="99"/>
      <c r="W910" s="99"/>
      <c r="X910" s="99"/>
      <c r="Y910" s="99"/>
      <c r="Z910" s="160"/>
      <c r="AA910" s="99"/>
      <c r="AB910" s="159"/>
      <c r="AC910" s="158"/>
      <c r="AD910" s="99"/>
      <c r="AE910" s="99"/>
      <c r="AF910" s="99"/>
      <c r="AG910" s="99"/>
      <c r="AH910" s="99"/>
      <c r="AI910" s="157"/>
      <c r="AJ910" s="99"/>
      <c r="AK910" s="99"/>
      <c r="AL910" s="99"/>
      <c r="AM910" s="99"/>
      <c r="AN910" s="2325"/>
      <c r="AO910" s="99"/>
      <c r="AP910" s="99"/>
      <c r="AQ910" s="99"/>
      <c r="AR910" s="99"/>
      <c r="AS910" s="99"/>
      <c r="AT910" s="99"/>
      <c r="AU910" s="99"/>
      <c r="AV910" s="99"/>
      <c r="AW910" s="157"/>
      <c r="AX910" s="99"/>
      <c r="AY910" s="99"/>
      <c r="AZ910" s="99"/>
      <c r="BA910" s="99"/>
    </row>
    <row r="911" spans="1:53" ht="15.75" customHeight="1" x14ac:dyDescent="0.25">
      <c r="A911" s="99"/>
      <c r="B911" s="100"/>
      <c r="C911" s="99"/>
      <c r="D911" s="99"/>
      <c r="E911" s="99"/>
      <c r="F911" s="99"/>
      <c r="G911" s="99"/>
      <c r="H911" s="99"/>
      <c r="I911" s="99"/>
      <c r="J911" s="2325"/>
      <c r="K911" s="2325"/>
      <c r="L911" s="2325"/>
      <c r="M911" s="2325"/>
      <c r="N911" s="99"/>
      <c r="O911" s="99"/>
      <c r="P911" s="99"/>
      <c r="Q911" s="99"/>
      <c r="R911" s="99"/>
      <c r="S911" s="99"/>
      <c r="T911" s="99"/>
      <c r="U911" s="99"/>
      <c r="V911" s="99"/>
      <c r="W911" s="99"/>
      <c r="X911" s="99"/>
      <c r="Y911" s="99"/>
      <c r="Z911" s="160"/>
      <c r="AA911" s="99"/>
      <c r="AB911" s="159"/>
      <c r="AC911" s="158"/>
      <c r="AD911" s="99"/>
      <c r="AE911" s="99"/>
      <c r="AF911" s="99"/>
      <c r="AG911" s="99"/>
      <c r="AH911" s="99"/>
      <c r="AI911" s="157"/>
      <c r="AJ911" s="99"/>
      <c r="AK911" s="99"/>
      <c r="AL911" s="99"/>
      <c r="AM911" s="99"/>
      <c r="AN911" s="2325"/>
      <c r="AO911" s="99"/>
      <c r="AP911" s="99"/>
      <c r="AQ911" s="99"/>
      <c r="AR911" s="99"/>
      <c r="AS911" s="99"/>
      <c r="AT911" s="99"/>
      <c r="AU911" s="99"/>
      <c r="AV911" s="99"/>
      <c r="AW911" s="157"/>
      <c r="AX911" s="99"/>
      <c r="AY911" s="99"/>
      <c r="AZ911" s="99"/>
      <c r="BA911" s="99"/>
    </row>
    <row r="912" spans="1:53" ht="15.75" customHeight="1" x14ac:dyDescent="0.25">
      <c r="A912" s="99"/>
      <c r="B912" s="100"/>
      <c r="C912" s="99"/>
      <c r="D912" s="99"/>
      <c r="E912" s="99"/>
      <c r="F912" s="99"/>
      <c r="G912" s="99"/>
      <c r="H912" s="99"/>
      <c r="I912" s="99"/>
      <c r="J912" s="2325"/>
      <c r="K912" s="2325"/>
      <c r="L912" s="2325"/>
      <c r="M912" s="2325"/>
      <c r="N912" s="99"/>
      <c r="O912" s="99"/>
      <c r="P912" s="99"/>
      <c r="Q912" s="99"/>
      <c r="R912" s="99"/>
      <c r="S912" s="99"/>
      <c r="T912" s="99"/>
      <c r="U912" s="99"/>
      <c r="V912" s="99"/>
      <c r="W912" s="99"/>
      <c r="X912" s="99"/>
      <c r="Y912" s="99"/>
      <c r="Z912" s="160"/>
      <c r="AA912" s="99"/>
      <c r="AB912" s="159"/>
      <c r="AC912" s="158"/>
      <c r="AD912" s="99"/>
      <c r="AE912" s="99"/>
      <c r="AF912" s="99"/>
      <c r="AG912" s="99"/>
      <c r="AH912" s="99"/>
      <c r="AI912" s="157"/>
      <c r="AJ912" s="99"/>
      <c r="AK912" s="99"/>
      <c r="AL912" s="99"/>
      <c r="AM912" s="99"/>
      <c r="AN912" s="2325"/>
      <c r="AO912" s="99"/>
      <c r="AP912" s="99"/>
      <c r="AQ912" s="99"/>
      <c r="AR912" s="99"/>
      <c r="AS912" s="99"/>
      <c r="AT912" s="99"/>
      <c r="AU912" s="99"/>
      <c r="AV912" s="99"/>
      <c r="AW912" s="157"/>
      <c r="AX912" s="99"/>
      <c r="AY912" s="99"/>
      <c r="AZ912" s="99"/>
      <c r="BA912" s="99"/>
    </row>
    <row r="913" spans="1:53" ht="15.75" customHeight="1" x14ac:dyDescent="0.25">
      <c r="A913" s="99"/>
      <c r="B913" s="100"/>
      <c r="C913" s="99"/>
      <c r="D913" s="99"/>
      <c r="E913" s="99"/>
      <c r="F913" s="99"/>
      <c r="G913" s="99"/>
      <c r="H913" s="99"/>
      <c r="I913" s="99"/>
      <c r="J913" s="2325"/>
      <c r="K913" s="2325"/>
      <c r="L913" s="2325"/>
      <c r="M913" s="2325"/>
      <c r="N913" s="99"/>
      <c r="O913" s="99"/>
      <c r="P913" s="99"/>
      <c r="Q913" s="99"/>
      <c r="R913" s="99"/>
      <c r="S913" s="99"/>
      <c r="T913" s="99"/>
      <c r="U913" s="99"/>
      <c r="V913" s="99"/>
      <c r="W913" s="99"/>
      <c r="X913" s="99"/>
      <c r="Y913" s="99"/>
      <c r="Z913" s="160"/>
      <c r="AA913" s="99"/>
      <c r="AB913" s="159"/>
      <c r="AC913" s="158"/>
      <c r="AD913" s="99"/>
      <c r="AE913" s="99"/>
      <c r="AF913" s="99"/>
      <c r="AG913" s="99"/>
      <c r="AH913" s="99"/>
      <c r="AI913" s="157"/>
      <c r="AJ913" s="99"/>
      <c r="AK913" s="99"/>
      <c r="AL913" s="99"/>
      <c r="AM913" s="99"/>
      <c r="AN913" s="2325"/>
      <c r="AO913" s="99"/>
      <c r="AP913" s="99"/>
      <c r="AQ913" s="99"/>
      <c r="AR913" s="99"/>
      <c r="AS913" s="99"/>
      <c r="AT913" s="99"/>
      <c r="AU913" s="99"/>
      <c r="AV913" s="99"/>
      <c r="AW913" s="157"/>
      <c r="AX913" s="99"/>
      <c r="AY913" s="99"/>
      <c r="AZ913" s="99"/>
      <c r="BA913" s="99"/>
    </row>
    <row r="914" spans="1:53" ht="15.75" customHeight="1" x14ac:dyDescent="0.25">
      <c r="A914" s="99"/>
      <c r="B914" s="100"/>
      <c r="C914" s="99"/>
      <c r="D914" s="99"/>
      <c r="E914" s="99"/>
      <c r="F914" s="99"/>
      <c r="G914" s="99"/>
      <c r="H914" s="99"/>
      <c r="I914" s="99"/>
      <c r="J914" s="2325"/>
      <c r="K914" s="2325"/>
      <c r="L914" s="2325"/>
      <c r="M914" s="2325"/>
      <c r="N914" s="99"/>
      <c r="O914" s="99"/>
      <c r="P914" s="99"/>
      <c r="Q914" s="99"/>
      <c r="R914" s="99"/>
      <c r="S914" s="99"/>
      <c r="T914" s="99"/>
      <c r="U914" s="99"/>
      <c r="V914" s="99"/>
      <c r="W914" s="99"/>
      <c r="X914" s="99"/>
      <c r="Y914" s="99"/>
      <c r="Z914" s="160"/>
      <c r="AA914" s="99"/>
      <c r="AB914" s="159"/>
      <c r="AC914" s="158"/>
      <c r="AD914" s="99"/>
      <c r="AE914" s="99"/>
      <c r="AF914" s="99"/>
      <c r="AG914" s="99"/>
      <c r="AH914" s="99"/>
      <c r="AI914" s="157"/>
      <c r="AJ914" s="99"/>
      <c r="AK914" s="99"/>
      <c r="AL914" s="99"/>
      <c r="AM914" s="99"/>
      <c r="AN914" s="2325"/>
      <c r="AO914" s="99"/>
      <c r="AP914" s="99"/>
      <c r="AQ914" s="99"/>
      <c r="AR914" s="99"/>
      <c r="AS914" s="99"/>
      <c r="AT914" s="99"/>
      <c r="AU914" s="99"/>
      <c r="AV914" s="99"/>
      <c r="AW914" s="157"/>
      <c r="AX914" s="99"/>
      <c r="AY914" s="99"/>
      <c r="AZ914" s="99"/>
      <c r="BA914" s="99"/>
    </row>
    <row r="915" spans="1:53" ht="15.75" customHeight="1" x14ac:dyDescent="0.25">
      <c r="A915" s="99"/>
      <c r="B915" s="100"/>
      <c r="C915" s="99"/>
      <c r="D915" s="99"/>
      <c r="E915" s="99"/>
      <c r="F915" s="99"/>
      <c r="G915" s="99"/>
      <c r="H915" s="99"/>
      <c r="I915" s="99"/>
      <c r="J915" s="2325"/>
      <c r="K915" s="2325"/>
      <c r="L915" s="2325"/>
      <c r="M915" s="2325"/>
      <c r="N915" s="99"/>
      <c r="O915" s="99"/>
      <c r="P915" s="99"/>
      <c r="Q915" s="99"/>
      <c r="R915" s="99"/>
      <c r="S915" s="99"/>
      <c r="T915" s="99"/>
      <c r="U915" s="99"/>
      <c r="V915" s="99"/>
      <c r="W915" s="99"/>
      <c r="X915" s="99"/>
      <c r="Y915" s="99"/>
      <c r="Z915" s="160"/>
      <c r="AA915" s="99"/>
      <c r="AB915" s="159"/>
      <c r="AC915" s="158"/>
      <c r="AD915" s="99"/>
      <c r="AE915" s="99"/>
      <c r="AF915" s="99"/>
      <c r="AG915" s="99"/>
      <c r="AH915" s="99"/>
      <c r="AI915" s="157"/>
      <c r="AJ915" s="99"/>
      <c r="AK915" s="99"/>
      <c r="AL915" s="99"/>
      <c r="AM915" s="99"/>
      <c r="AN915" s="2325"/>
      <c r="AO915" s="99"/>
      <c r="AP915" s="99"/>
      <c r="AQ915" s="99"/>
      <c r="AR915" s="99"/>
      <c r="AS915" s="99"/>
      <c r="AT915" s="99"/>
      <c r="AU915" s="99"/>
      <c r="AV915" s="99"/>
      <c r="AW915" s="157"/>
      <c r="AX915" s="99"/>
      <c r="AY915" s="99"/>
      <c r="AZ915" s="99"/>
      <c r="BA915" s="99"/>
    </row>
    <row r="916" spans="1:53" ht="15.75" customHeight="1" x14ac:dyDescent="0.25">
      <c r="A916" s="99"/>
      <c r="B916" s="100"/>
      <c r="C916" s="99"/>
      <c r="D916" s="99"/>
      <c r="E916" s="99"/>
      <c r="F916" s="99"/>
      <c r="G916" s="99"/>
      <c r="H916" s="99"/>
      <c r="I916" s="99"/>
      <c r="J916" s="2325"/>
      <c r="K916" s="2325"/>
      <c r="L916" s="2325"/>
      <c r="M916" s="2325"/>
      <c r="N916" s="99"/>
      <c r="O916" s="99"/>
      <c r="P916" s="99"/>
      <c r="Q916" s="99"/>
      <c r="R916" s="99"/>
      <c r="S916" s="99"/>
      <c r="T916" s="99"/>
      <c r="U916" s="99"/>
      <c r="V916" s="99"/>
      <c r="W916" s="99"/>
      <c r="X916" s="99"/>
      <c r="Y916" s="99"/>
      <c r="Z916" s="160"/>
      <c r="AA916" s="99"/>
      <c r="AB916" s="159"/>
      <c r="AC916" s="158"/>
      <c r="AD916" s="99"/>
      <c r="AE916" s="99"/>
      <c r="AF916" s="99"/>
      <c r="AG916" s="99"/>
      <c r="AH916" s="99"/>
      <c r="AI916" s="157"/>
      <c r="AJ916" s="99"/>
      <c r="AK916" s="99"/>
      <c r="AL916" s="99"/>
      <c r="AM916" s="99"/>
      <c r="AN916" s="2325"/>
      <c r="AO916" s="99"/>
      <c r="AP916" s="99"/>
      <c r="AQ916" s="99"/>
      <c r="AR916" s="99"/>
      <c r="AS916" s="99"/>
      <c r="AT916" s="99"/>
      <c r="AU916" s="99"/>
      <c r="AV916" s="99"/>
      <c r="AW916" s="157"/>
      <c r="AX916" s="99"/>
      <c r="AY916" s="99"/>
      <c r="AZ916" s="99"/>
      <c r="BA916" s="99"/>
    </row>
    <row r="917" spans="1:53" ht="15.75" customHeight="1" x14ac:dyDescent="0.25">
      <c r="A917" s="99"/>
      <c r="B917" s="100"/>
      <c r="C917" s="99"/>
      <c r="D917" s="99"/>
      <c r="E917" s="99"/>
      <c r="F917" s="99"/>
      <c r="G917" s="99"/>
      <c r="H917" s="99"/>
      <c r="I917" s="99"/>
      <c r="J917" s="2325"/>
      <c r="K917" s="2325"/>
      <c r="L917" s="2325"/>
      <c r="M917" s="2325"/>
      <c r="N917" s="99"/>
      <c r="O917" s="99"/>
      <c r="P917" s="99"/>
      <c r="Q917" s="99"/>
      <c r="R917" s="99"/>
      <c r="S917" s="99"/>
      <c r="T917" s="99"/>
      <c r="U917" s="99"/>
      <c r="V917" s="99"/>
      <c r="W917" s="99"/>
      <c r="X917" s="99"/>
      <c r="Y917" s="99"/>
      <c r="Z917" s="160"/>
      <c r="AA917" s="99"/>
      <c r="AB917" s="159"/>
      <c r="AC917" s="158"/>
      <c r="AD917" s="99"/>
      <c r="AE917" s="99"/>
      <c r="AF917" s="99"/>
      <c r="AG917" s="99"/>
      <c r="AH917" s="99"/>
      <c r="AI917" s="157"/>
      <c r="AJ917" s="99"/>
      <c r="AK917" s="99"/>
      <c r="AL917" s="99"/>
      <c r="AM917" s="99"/>
      <c r="AN917" s="2325"/>
      <c r="AO917" s="99"/>
      <c r="AP917" s="99"/>
      <c r="AQ917" s="99"/>
      <c r="AR917" s="99"/>
      <c r="AS917" s="99"/>
      <c r="AT917" s="99"/>
      <c r="AU917" s="99"/>
      <c r="AV917" s="99"/>
      <c r="AW917" s="157"/>
      <c r="AX917" s="99"/>
      <c r="AY917" s="99"/>
      <c r="AZ917" s="99"/>
      <c r="BA917" s="99"/>
    </row>
    <row r="918" spans="1:53" ht="15.75" customHeight="1" x14ac:dyDescent="0.25">
      <c r="A918" s="99"/>
      <c r="B918" s="100"/>
      <c r="C918" s="99"/>
      <c r="D918" s="99"/>
      <c r="E918" s="99"/>
      <c r="F918" s="99"/>
      <c r="G918" s="99"/>
      <c r="H918" s="99"/>
      <c r="I918" s="99"/>
      <c r="J918" s="2325"/>
      <c r="K918" s="2325"/>
      <c r="L918" s="2325"/>
      <c r="M918" s="2325"/>
      <c r="N918" s="99"/>
      <c r="O918" s="99"/>
      <c r="P918" s="99"/>
      <c r="Q918" s="99"/>
      <c r="R918" s="99"/>
      <c r="S918" s="99"/>
      <c r="T918" s="99"/>
      <c r="U918" s="99"/>
      <c r="V918" s="99"/>
      <c r="W918" s="99"/>
      <c r="X918" s="99"/>
      <c r="Y918" s="99"/>
      <c r="Z918" s="160"/>
      <c r="AA918" s="99"/>
      <c r="AB918" s="159"/>
      <c r="AC918" s="158"/>
      <c r="AD918" s="99"/>
      <c r="AE918" s="99"/>
      <c r="AF918" s="99"/>
      <c r="AG918" s="99"/>
      <c r="AH918" s="99"/>
      <c r="AI918" s="157"/>
      <c r="AJ918" s="99"/>
      <c r="AK918" s="99"/>
      <c r="AL918" s="99"/>
      <c r="AM918" s="99"/>
      <c r="AN918" s="2325"/>
      <c r="AO918" s="99"/>
      <c r="AP918" s="99"/>
      <c r="AQ918" s="99"/>
      <c r="AR918" s="99"/>
      <c r="AS918" s="99"/>
      <c r="AT918" s="99"/>
      <c r="AU918" s="99"/>
      <c r="AV918" s="99"/>
      <c r="AW918" s="157"/>
      <c r="AX918" s="99"/>
      <c r="AY918" s="99"/>
      <c r="AZ918" s="99"/>
      <c r="BA918" s="99"/>
    </row>
    <row r="919" spans="1:53" ht="15.75" customHeight="1" x14ac:dyDescent="0.25">
      <c r="A919" s="99"/>
      <c r="B919" s="100"/>
      <c r="C919" s="99"/>
      <c r="D919" s="99"/>
      <c r="E919" s="99"/>
      <c r="F919" s="99"/>
      <c r="G919" s="99"/>
      <c r="H919" s="99"/>
      <c r="I919" s="99"/>
      <c r="J919" s="2325"/>
      <c r="K919" s="2325"/>
      <c r="L919" s="2325"/>
      <c r="M919" s="2325"/>
      <c r="N919" s="99"/>
      <c r="O919" s="99"/>
      <c r="P919" s="99"/>
      <c r="Q919" s="99"/>
      <c r="R919" s="99"/>
      <c r="S919" s="99"/>
      <c r="T919" s="99"/>
      <c r="U919" s="99"/>
      <c r="V919" s="99"/>
      <c r="W919" s="99"/>
      <c r="X919" s="99"/>
      <c r="Y919" s="99"/>
      <c r="Z919" s="160"/>
      <c r="AA919" s="99"/>
      <c r="AB919" s="159"/>
      <c r="AC919" s="158"/>
      <c r="AD919" s="99"/>
      <c r="AE919" s="99"/>
      <c r="AF919" s="99"/>
      <c r="AG919" s="99"/>
      <c r="AH919" s="99"/>
      <c r="AI919" s="157"/>
      <c r="AJ919" s="99"/>
      <c r="AK919" s="99"/>
      <c r="AL919" s="99"/>
      <c r="AM919" s="99"/>
      <c r="AN919" s="2325"/>
      <c r="AO919" s="99"/>
      <c r="AP919" s="99"/>
      <c r="AQ919" s="99"/>
      <c r="AR919" s="99"/>
      <c r="AS919" s="99"/>
      <c r="AT919" s="99"/>
      <c r="AU919" s="99"/>
      <c r="AV919" s="99"/>
      <c r="AW919" s="157"/>
      <c r="AX919" s="99"/>
      <c r="AY919" s="99"/>
      <c r="AZ919" s="99"/>
      <c r="BA919" s="99"/>
    </row>
    <row r="920" spans="1:53" ht="15.75" customHeight="1" x14ac:dyDescent="0.25">
      <c r="A920" s="99"/>
      <c r="B920" s="100"/>
      <c r="C920" s="99"/>
      <c r="D920" s="99"/>
      <c r="E920" s="99"/>
      <c r="F920" s="99"/>
      <c r="G920" s="99"/>
      <c r="H920" s="99"/>
      <c r="I920" s="99"/>
      <c r="J920" s="2325"/>
      <c r="K920" s="2325"/>
      <c r="L920" s="2325"/>
      <c r="M920" s="2325"/>
      <c r="N920" s="99"/>
      <c r="O920" s="99"/>
      <c r="P920" s="99"/>
      <c r="Q920" s="99"/>
      <c r="R920" s="99"/>
      <c r="S920" s="99"/>
      <c r="T920" s="99"/>
      <c r="U920" s="99"/>
      <c r="V920" s="99"/>
      <c r="W920" s="99"/>
      <c r="X920" s="99"/>
      <c r="Y920" s="99"/>
      <c r="Z920" s="160"/>
      <c r="AA920" s="99"/>
      <c r="AB920" s="159"/>
      <c r="AC920" s="158"/>
      <c r="AD920" s="99"/>
      <c r="AE920" s="99"/>
      <c r="AF920" s="99"/>
      <c r="AG920" s="99"/>
      <c r="AH920" s="99"/>
      <c r="AI920" s="157"/>
      <c r="AJ920" s="99"/>
      <c r="AK920" s="99"/>
      <c r="AL920" s="99"/>
      <c r="AM920" s="99"/>
      <c r="AN920" s="2325"/>
      <c r="AO920" s="99"/>
      <c r="AP920" s="99"/>
      <c r="AQ920" s="99"/>
      <c r="AR920" s="99"/>
      <c r="AS920" s="99"/>
      <c r="AT920" s="99"/>
      <c r="AU920" s="99"/>
      <c r="AV920" s="99"/>
      <c r="AW920" s="157"/>
      <c r="AX920" s="99"/>
      <c r="AY920" s="99"/>
      <c r="AZ920" s="99"/>
      <c r="BA920" s="99"/>
    </row>
    <row r="921" spans="1:53" ht="15.75" customHeight="1" x14ac:dyDescent="0.25">
      <c r="A921" s="99"/>
      <c r="B921" s="100"/>
      <c r="C921" s="99"/>
      <c r="D921" s="99"/>
      <c r="E921" s="99"/>
      <c r="F921" s="99"/>
      <c r="G921" s="99"/>
      <c r="H921" s="99"/>
      <c r="I921" s="99"/>
      <c r="J921" s="2325"/>
      <c r="K921" s="2325"/>
      <c r="L921" s="2325"/>
      <c r="M921" s="2325"/>
      <c r="N921" s="99"/>
      <c r="O921" s="99"/>
      <c r="P921" s="99"/>
      <c r="Q921" s="99"/>
      <c r="R921" s="99"/>
      <c r="S921" s="99"/>
      <c r="T921" s="99"/>
      <c r="U921" s="99"/>
      <c r="V921" s="99"/>
      <c r="W921" s="99"/>
      <c r="X921" s="99"/>
      <c r="Y921" s="99"/>
      <c r="Z921" s="160"/>
      <c r="AA921" s="99"/>
      <c r="AB921" s="159"/>
      <c r="AC921" s="158"/>
      <c r="AD921" s="99"/>
      <c r="AE921" s="99"/>
      <c r="AF921" s="99"/>
      <c r="AG921" s="99"/>
      <c r="AH921" s="99"/>
      <c r="AI921" s="157"/>
      <c r="AJ921" s="99"/>
      <c r="AK921" s="99"/>
      <c r="AL921" s="99"/>
      <c r="AM921" s="99"/>
      <c r="AN921" s="2325"/>
      <c r="AO921" s="99"/>
      <c r="AP921" s="99"/>
      <c r="AQ921" s="99"/>
      <c r="AR921" s="99"/>
      <c r="AS921" s="99"/>
      <c r="AT921" s="99"/>
      <c r="AU921" s="99"/>
      <c r="AV921" s="99"/>
      <c r="AW921" s="157"/>
      <c r="AX921" s="99"/>
      <c r="AY921" s="99"/>
      <c r="AZ921" s="99"/>
      <c r="BA921" s="99"/>
    </row>
    <row r="922" spans="1:53" ht="15.75" customHeight="1" x14ac:dyDescent="0.25">
      <c r="A922" s="99"/>
      <c r="B922" s="100"/>
      <c r="C922" s="99"/>
      <c r="D922" s="99"/>
      <c r="E922" s="99"/>
      <c r="F922" s="99"/>
      <c r="G922" s="99"/>
      <c r="H922" s="99"/>
      <c r="I922" s="99"/>
      <c r="J922" s="2325"/>
      <c r="K922" s="2325"/>
      <c r="L922" s="2325"/>
      <c r="M922" s="2325"/>
      <c r="N922" s="99"/>
      <c r="O922" s="99"/>
      <c r="P922" s="99"/>
      <c r="Q922" s="99"/>
      <c r="R922" s="99"/>
      <c r="S922" s="99"/>
      <c r="T922" s="99"/>
      <c r="U922" s="99"/>
      <c r="V922" s="99"/>
      <c r="W922" s="99"/>
      <c r="X922" s="99"/>
      <c r="Y922" s="99"/>
      <c r="Z922" s="160"/>
      <c r="AA922" s="99"/>
      <c r="AB922" s="159"/>
      <c r="AC922" s="158"/>
      <c r="AD922" s="99"/>
      <c r="AE922" s="99"/>
      <c r="AF922" s="99"/>
      <c r="AG922" s="99"/>
      <c r="AH922" s="99"/>
      <c r="AI922" s="157"/>
      <c r="AJ922" s="99"/>
      <c r="AK922" s="99"/>
      <c r="AL922" s="99"/>
      <c r="AM922" s="99"/>
      <c r="AN922" s="2325"/>
      <c r="AO922" s="99"/>
      <c r="AP922" s="99"/>
      <c r="AQ922" s="99"/>
      <c r="AR922" s="99"/>
      <c r="AS922" s="99"/>
      <c r="AT922" s="99"/>
      <c r="AU922" s="99"/>
      <c r="AV922" s="99"/>
      <c r="AW922" s="157"/>
      <c r="AX922" s="99"/>
      <c r="AY922" s="99"/>
      <c r="AZ922" s="99"/>
      <c r="BA922" s="99"/>
    </row>
    <row r="923" spans="1:53" ht="15.75" customHeight="1" x14ac:dyDescent="0.25">
      <c r="A923" s="99"/>
      <c r="B923" s="100"/>
      <c r="C923" s="99"/>
      <c r="D923" s="99"/>
      <c r="E923" s="99"/>
      <c r="F923" s="99"/>
      <c r="G923" s="99"/>
      <c r="H923" s="99"/>
      <c r="I923" s="99"/>
      <c r="J923" s="2325"/>
      <c r="K923" s="2325"/>
      <c r="L923" s="2325"/>
      <c r="M923" s="2325"/>
      <c r="N923" s="99"/>
      <c r="O923" s="99"/>
      <c r="P923" s="99"/>
      <c r="Q923" s="99"/>
      <c r="R923" s="99"/>
      <c r="S923" s="99"/>
      <c r="T923" s="99"/>
      <c r="U923" s="99"/>
      <c r="V923" s="99"/>
      <c r="W923" s="99"/>
      <c r="X923" s="99"/>
      <c r="Y923" s="99"/>
      <c r="Z923" s="160"/>
      <c r="AA923" s="99"/>
      <c r="AB923" s="159"/>
      <c r="AC923" s="158"/>
      <c r="AD923" s="99"/>
      <c r="AE923" s="99"/>
      <c r="AF923" s="99"/>
      <c r="AG923" s="99"/>
      <c r="AH923" s="99"/>
      <c r="AI923" s="157"/>
      <c r="AJ923" s="99"/>
      <c r="AK923" s="99"/>
      <c r="AL923" s="99"/>
      <c r="AM923" s="99"/>
      <c r="AN923" s="2325"/>
      <c r="AO923" s="99"/>
      <c r="AP923" s="99"/>
      <c r="AQ923" s="99"/>
      <c r="AR923" s="99"/>
      <c r="AS923" s="99"/>
      <c r="AT923" s="99"/>
      <c r="AU923" s="99"/>
      <c r="AV923" s="99"/>
      <c r="AW923" s="157"/>
      <c r="AX923" s="99"/>
      <c r="AY923" s="99"/>
      <c r="AZ923" s="99"/>
      <c r="BA923" s="99"/>
    </row>
    <row r="924" spans="1:53" ht="15.75" customHeight="1" x14ac:dyDescent="0.25">
      <c r="A924" s="99"/>
      <c r="B924" s="100"/>
      <c r="C924" s="99"/>
      <c r="D924" s="99"/>
      <c r="E924" s="99"/>
      <c r="F924" s="99"/>
      <c r="G924" s="99"/>
      <c r="H924" s="99"/>
      <c r="I924" s="99"/>
      <c r="J924" s="2325"/>
      <c r="K924" s="2325"/>
      <c r="L924" s="2325"/>
      <c r="M924" s="2325"/>
      <c r="N924" s="99"/>
      <c r="O924" s="99"/>
      <c r="P924" s="99"/>
      <c r="Q924" s="99"/>
      <c r="R924" s="99"/>
      <c r="S924" s="99"/>
      <c r="T924" s="99"/>
      <c r="U924" s="99"/>
      <c r="V924" s="99"/>
      <c r="W924" s="99"/>
      <c r="X924" s="99"/>
      <c r="Y924" s="99"/>
      <c r="Z924" s="160"/>
      <c r="AA924" s="99"/>
      <c r="AB924" s="159"/>
      <c r="AC924" s="158"/>
      <c r="AD924" s="99"/>
      <c r="AE924" s="99"/>
      <c r="AF924" s="99"/>
      <c r="AG924" s="99"/>
      <c r="AH924" s="99"/>
      <c r="AI924" s="157"/>
      <c r="AJ924" s="99"/>
      <c r="AK924" s="99"/>
      <c r="AL924" s="99"/>
      <c r="AM924" s="99"/>
      <c r="AN924" s="2325"/>
      <c r="AO924" s="99"/>
      <c r="AP924" s="99"/>
      <c r="AQ924" s="99"/>
      <c r="AR924" s="99"/>
      <c r="AS924" s="99"/>
      <c r="AT924" s="99"/>
      <c r="AU924" s="99"/>
      <c r="AV924" s="99"/>
      <c r="AW924" s="157"/>
      <c r="AX924" s="99"/>
      <c r="AY924" s="99"/>
      <c r="AZ924" s="99"/>
      <c r="BA924" s="99"/>
    </row>
    <row r="925" spans="1:53" ht="15.75" customHeight="1" x14ac:dyDescent="0.25">
      <c r="A925" s="99"/>
      <c r="B925" s="100"/>
      <c r="C925" s="99"/>
      <c r="D925" s="99"/>
      <c r="E925" s="99"/>
      <c r="F925" s="99"/>
      <c r="G925" s="99"/>
      <c r="H925" s="99"/>
      <c r="I925" s="99"/>
      <c r="J925" s="2325"/>
      <c r="K925" s="2325"/>
      <c r="L925" s="2325"/>
      <c r="M925" s="2325"/>
      <c r="N925" s="99"/>
      <c r="O925" s="99"/>
      <c r="P925" s="99"/>
      <c r="Q925" s="99"/>
      <c r="R925" s="99"/>
      <c r="S925" s="99"/>
      <c r="T925" s="99"/>
      <c r="U925" s="99"/>
      <c r="V925" s="99"/>
      <c r="W925" s="99"/>
      <c r="X925" s="99"/>
      <c r="Y925" s="99"/>
      <c r="Z925" s="160"/>
      <c r="AA925" s="99"/>
      <c r="AB925" s="159"/>
      <c r="AC925" s="158"/>
      <c r="AD925" s="99"/>
      <c r="AE925" s="99"/>
      <c r="AF925" s="99"/>
      <c r="AG925" s="99"/>
      <c r="AH925" s="99"/>
      <c r="AI925" s="157"/>
      <c r="AJ925" s="99"/>
      <c r="AK925" s="99"/>
      <c r="AL925" s="99"/>
      <c r="AM925" s="99"/>
      <c r="AN925" s="2325"/>
      <c r="AO925" s="99"/>
      <c r="AP925" s="99"/>
      <c r="AQ925" s="99"/>
      <c r="AR925" s="99"/>
      <c r="AS925" s="99"/>
      <c r="AT925" s="99"/>
      <c r="AU925" s="99"/>
      <c r="AV925" s="99"/>
      <c r="AW925" s="157"/>
      <c r="AX925" s="99"/>
      <c r="AY925" s="99"/>
      <c r="AZ925" s="99"/>
      <c r="BA925" s="99"/>
    </row>
    <row r="926" spans="1:53" ht="15.75" customHeight="1" x14ac:dyDescent="0.25">
      <c r="A926" s="99"/>
      <c r="B926" s="100"/>
      <c r="C926" s="99"/>
      <c r="D926" s="99"/>
      <c r="E926" s="99"/>
      <c r="F926" s="99"/>
      <c r="G926" s="99"/>
      <c r="H926" s="99"/>
      <c r="I926" s="99"/>
      <c r="J926" s="2325"/>
      <c r="K926" s="2325"/>
      <c r="L926" s="2325"/>
      <c r="M926" s="2325"/>
      <c r="N926" s="99"/>
      <c r="O926" s="99"/>
      <c r="P926" s="99"/>
      <c r="Q926" s="99"/>
      <c r="R926" s="99"/>
      <c r="S926" s="99"/>
      <c r="T926" s="99"/>
      <c r="U926" s="99"/>
      <c r="V926" s="99"/>
      <c r="W926" s="99"/>
      <c r="X926" s="99"/>
      <c r="Y926" s="99"/>
      <c r="Z926" s="160"/>
      <c r="AA926" s="99"/>
      <c r="AB926" s="159"/>
      <c r="AC926" s="158"/>
      <c r="AD926" s="99"/>
      <c r="AE926" s="99"/>
      <c r="AF926" s="99"/>
      <c r="AG926" s="99"/>
      <c r="AH926" s="99"/>
      <c r="AI926" s="157"/>
      <c r="AJ926" s="99"/>
      <c r="AK926" s="99"/>
      <c r="AL926" s="99"/>
      <c r="AM926" s="99"/>
      <c r="AN926" s="2325"/>
      <c r="AO926" s="99"/>
      <c r="AP926" s="99"/>
      <c r="AQ926" s="99"/>
      <c r="AR926" s="99"/>
      <c r="AS926" s="99"/>
      <c r="AT926" s="99"/>
      <c r="AU926" s="99"/>
      <c r="AV926" s="99"/>
      <c r="AW926" s="157"/>
      <c r="AX926" s="99"/>
      <c r="AY926" s="99"/>
      <c r="AZ926" s="99"/>
      <c r="BA926" s="99"/>
    </row>
    <row r="927" spans="1:53" ht="15.75" customHeight="1" x14ac:dyDescent="0.25">
      <c r="A927" s="99"/>
      <c r="B927" s="100"/>
      <c r="C927" s="99"/>
      <c r="D927" s="99"/>
      <c r="E927" s="99"/>
      <c r="F927" s="99"/>
      <c r="G927" s="99"/>
      <c r="H927" s="99"/>
      <c r="I927" s="99"/>
      <c r="J927" s="2325"/>
      <c r="K927" s="2325"/>
      <c r="L927" s="2325"/>
      <c r="M927" s="2325"/>
      <c r="N927" s="99"/>
      <c r="O927" s="99"/>
      <c r="P927" s="99"/>
      <c r="Q927" s="99"/>
      <c r="R927" s="99"/>
      <c r="S927" s="99"/>
      <c r="T927" s="99"/>
      <c r="U927" s="99"/>
      <c r="V927" s="99"/>
      <c r="W927" s="99"/>
      <c r="X927" s="99"/>
      <c r="Y927" s="99"/>
      <c r="Z927" s="160"/>
      <c r="AA927" s="99"/>
      <c r="AB927" s="159"/>
      <c r="AC927" s="158"/>
      <c r="AD927" s="99"/>
      <c r="AE927" s="99"/>
      <c r="AF927" s="99"/>
      <c r="AG927" s="99"/>
      <c r="AH927" s="99"/>
      <c r="AI927" s="157"/>
      <c r="AJ927" s="99"/>
      <c r="AK927" s="99"/>
      <c r="AL927" s="99"/>
      <c r="AM927" s="99"/>
      <c r="AN927" s="2325"/>
      <c r="AO927" s="99"/>
      <c r="AP927" s="99"/>
      <c r="AQ927" s="99"/>
      <c r="AR927" s="99"/>
      <c r="AS927" s="99"/>
      <c r="AT927" s="99"/>
      <c r="AU927" s="99"/>
      <c r="AV927" s="99"/>
      <c r="AW927" s="157"/>
      <c r="AX927" s="99"/>
      <c r="AY927" s="99"/>
      <c r="AZ927" s="99"/>
      <c r="BA927" s="99"/>
    </row>
    <row r="928" spans="1:53" ht="15.75" customHeight="1" x14ac:dyDescent="0.25">
      <c r="A928" s="99"/>
      <c r="B928" s="100"/>
      <c r="C928" s="99"/>
      <c r="D928" s="99"/>
      <c r="E928" s="99"/>
      <c r="F928" s="99"/>
      <c r="G928" s="99"/>
      <c r="H928" s="99"/>
      <c r="I928" s="99"/>
      <c r="J928" s="2325"/>
      <c r="K928" s="2325"/>
      <c r="L928" s="2325"/>
      <c r="M928" s="2325"/>
      <c r="N928" s="99"/>
      <c r="O928" s="99"/>
      <c r="P928" s="99"/>
      <c r="Q928" s="99"/>
      <c r="R928" s="99"/>
      <c r="S928" s="99"/>
      <c r="T928" s="99"/>
      <c r="U928" s="99"/>
      <c r="V928" s="99"/>
      <c r="W928" s="99"/>
      <c r="X928" s="99"/>
      <c r="Y928" s="99"/>
      <c r="Z928" s="160"/>
      <c r="AA928" s="99"/>
      <c r="AB928" s="159"/>
      <c r="AC928" s="158"/>
      <c r="AD928" s="99"/>
      <c r="AE928" s="99"/>
      <c r="AF928" s="99"/>
      <c r="AG928" s="99"/>
      <c r="AH928" s="99"/>
      <c r="AI928" s="157"/>
      <c r="AJ928" s="99"/>
      <c r="AK928" s="99"/>
      <c r="AL928" s="99"/>
      <c r="AM928" s="99"/>
      <c r="AN928" s="2325"/>
      <c r="AO928" s="99"/>
      <c r="AP928" s="99"/>
      <c r="AQ928" s="99"/>
      <c r="AR928" s="99"/>
      <c r="AS928" s="99"/>
      <c r="AT928" s="99"/>
      <c r="AU928" s="99"/>
      <c r="AV928" s="99"/>
      <c r="AW928" s="157"/>
      <c r="AX928" s="99"/>
      <c r="AY928" s="99"/>
      <c r="AZ928" s="99"/>
      <c r="BA928" s="99"/>
    </row>
    <row r="929" spans="1:53" ht="15.75" customHeight="1" x14ac:dyDescent="0.25">
      <c r="A929" s="99"/>
      <c r="B929" s="100"/>
      <c r="C929" s="99"/>
      <c r="D929" s="99"/>
      <c r="E929" s="99"/>
      <c r="F929" s="99"/>
      <c r="G929" s="99"/>
      <c r="H929" s="99"/>
      <c r="I929" s="99"/>
      <c r="J929" s="2325"/>
      <c r="K929" s="2325"/>
      <c r="L929" s="2325"/>
      <c r="M929" s="2325"/>
      <c r="N929" s="99"/>
      <c r="O929" s="99"/>
      <c r="P929" s="99"/>
      <c r="Q929" s="99"/>
      <c r="R929" s="99"/>
      <c r="S929" s="99"/>
      <c r="T929" s="99"/>
      <c r="U929" s="99"/>
      <c r="V929" s="99"/>
      <c r="W929" s="99"/>
      <c r="X929" s="99"/>
      <c r="Y929" s="99"/>
      <c r="Z929" s="160"/>
      <c r="AA929" s="99"/>
      <c r="AB929" s="159"/>
      <c r="AC929" s="158"/>
      <c r="AD929" s="99"/>
      <c r="AE929" s="99"/>
      <c r="AF929" s="99"/>
      <c r="AG929" s="99"/>
      <c r="AH929" s="99"/>
      <c r="AI929" s="157"/>
      <c r="AJ929" s="99"/>
      <c r="AK929" s="99"/>
      <c r="AL929" s="99"/>
      <c r="AM929" s="99"/>
      <c r="AN929" s="2325"/>
      <c r="AO929" s="99"/>
      <c r="AP929" s="99"/>
      <c r="AQ929" s="99"/>
      <c r="AR929" s="99"/>
      <c r="AS929" s="99"/>
      <c r="AT929" s="99"/>
      <c r="AU929" s="99"/>
      <c r="AV929" s="99"/>
      <c r="AW929" s="157"/>
      <c r="AX929" s="99"/>
      <c r="AY929" s="99"/>
      <c r="AZ929" s="99"/>
      <c r="BA929" s="99"/>
    </row>
    <row r="930" spans="1:53" ht="15.75" customHeight="1" x14ac:dyDescent="0.25">
      <c r="A930" s="99"/>
      <c r="B930" s="100"/>
      <c r="C930" s="99"/>
      <c r="D930" s="99"/>
      <c r="E930" s="99"/>
      <c r="F930" s="99"/>
      <c r="G930" s="99"/>
      <c r="H930" s="99"/>
      <c r="I930" s="99"/>
      <c r="J930" s="2325"/>
      <c r="K930" s="2325"/>
      <c r="L930" s="2325"/>
      <c r="M930" s="2325"/>
      <c r="N930" s="99"/>
      <c r="O930" s="99"/>
      <c r="P930" s="99"/>
      <c r="Q930" s="99"/>
      <c r="R930" s="99"/>
      <c r="S930" s="99"/>
      <c r="T930" s="99"/>
      <c r="U930" s="99"/>
      <c r="V930" s="99"/>
      <c r="W930" s="99"/>
      <c r="X930" s="99"/>
      <c r="Y930" s="99"/>
      <c r="Z930" s="160"/>
      <c r="AA930" s="99"/>
      <c r="AB930" s="159"/>
      <c r="AC930" s="158"/>
      <c r="AD930" s="99"/>
      <c r="AE930" s="99"/>
      <c r="AF930" s="99"/>
      <c r="AG930" s="99"/>
      <c r="AH930" s="99"/>
      <c r="AI930" s="157"/>
      <c r="AJ930" s="99"/>
      <c r="AK930" s="99"/>
      <c r="AL930" s="99"/>
      <c r="AM930" s="99"/>
      <c r="AN930" s="2325"/>
      <c r="AO930" s="99"/>
      <c r="AP930" s="99"/>
      <c r="AQ930" s="99"/>
      <c r="AR930" s="99"/>
      <c r="AS930" s="99"/>
      <c r="AT930" s="99"/>
      <c r="AU930" s="99"/>
      <c r="AV930" s="99"/>
      <c r="AW930" s="157"/>
      <c r="AX930" s="99"/>
      <c r="AY930" s="99"/>
      <c r="AZ930" s="99"/>
      <c r="BA930" s="99"/>
    </row>
    <row r="931" spans="1:53" ht="15.75" customHeight="1" x14ac:dyDescent="0.25">
      <c r="A931" s="99"/>
      <c r="B931" s="100"/>
      <c r="C931" s="99"/>
      <c r="D931" s="99"/>
      <c r="E931" s="99"/>
      <c r="F931" s="99"/>
      <c r="G931" s="99"/>
      <c r="H931" s="99"/>
      <c r="I931" s="99"/>
      <c r="J931" s="2325"/>
      <c r="K931" s="2325"/>
      <c r="L931" s="2325"/>
      <c r="M931" s="2325"/>
      <c r="N931" s="99"/>
      <c r="O931" s="99"/>
      <c r="P931" s="99"/>
      <c r="Q931" s="99"/>
      <c r="R931" s="99"/>
      <c r="S931" s="99"/>
      <c r="T931" s="99"/>
      <c r="U931" s="99"/>
      <c r="V931" s="99"/>
      <c r="W931" s="99"/>
      <c r="X931" s="99"/>
      <c r="Y931" s="99"/>
      <c r="Z931" s="160"/>
      <c r="AA931" s="99"/>
      <c r="AB931" s="159"/>
      <c r="AC931" s="158"/>
      <c r="AD931" s="99"/>
      <c r="AE931" s="99"/>
      <c r="AF931" s="99"/>
      <c r="AG931" s="99"/>
      <c r="AH931" s="99"/>
      <c r="AI931" s="157"/>
      <c r="AJ931" s="99"/>
      <c r="AK931" s="99"/>
      <c r="AL931" s="99"/>
      <c r="AM931" s="99"/>
      <c r="AN931" s="2325"/>
      <c r="AO931" s="99"/>
      <c r="AP931" s="99"/>
      <c r="AQ931" s="99"/>
      <c r="AR931" s="99"/>
      <c r="AS931" s="99"/>
      <c r="AT931" s="99"/>
      <c r="AU931" s="99"/>
      <c r="AV931" s="99"/>
      <c r="AW931" s="157"/>
      <c r="AX931" s="99"/>
      <c r="AY931" s="99"/>
      <c r="AZ931" s="99"/>
      <c r="BA931" s="99"/>
    </row>
    <row r="932" spans="1:53" ht="15.75" customHeight="1" x14ac:dyDescent="0.25">
      <c r="A932" s="99"/>
      <c r="B932" s="100"/>
      <c r="C932" s="99"/>
      <c r="D932" s="99"/>
      <c r="E932" s="99"/>
      <c r="F932" s="99"/>
      <c r="G932" s="99"/>
      <c r="H932" s="99"/>
      <c r="I932" s="99"/>
      <c r="J932" s="2325"/>
      <c r="K932" s="2325"/>
      <c r="L932" s="2325"/>
      <c r="M932" s="2325"/>
      <c r="N932" s="99"/>
      <c r="O932" s="99"/>
      <c r="P932" s="99"/>
      <c r="Q932" s="99"/>
      <c r="R932" s="99"/>
      <c r="S932" s="99"/>
      <c r="T932" s="99"/>
      <c r="U932" s="99"/>
      <c r="V932" s="99"/>
      <c r="W932" s="99"/>
      <c r="X932" s="99"/>
      <c r="Y932" s="99"/>
      <c r="Z932" s="160"/>
      <c r="AA932" s="99"/>
      <c r="AB932" s="159"/>
      <c r="AC932" s="158"/>
      <c r="AD932" s="99"/>
      <c r="AE932" s="99"/>
      <c r="AF932" s="99"/>
      <c r="AG932" s="99"/>
      <c r="AH932" s="99"/>
      <c r="AI932" s="157"/>
      <c r="AJ932" s="99"/>
      <c r="AK932" s="99"/>
      <c r="AL932" s="99"/>
      <c r="AM932" s="99"/>
      <c r="AN932" s="2325"/>
      <c r="AO932" s="99"/>
      <c r="AP932" s="99"/>
      <c r="AQ932" s="99"/>
      <c r="AR932" s="99"/>
      <c r="AS932" s="99"/>
      <c r="AT932" s="99"/>
      <c r="AU932" s="99"/>
      <c r="AV932" s="99"/>
      <c r="AW932" s="157"/>
      <c r="AX932" s="99"/>
      <c r="AY932" s="99"/>
      <c r="AZ932" s="99"/>
      <c r="BA932" s="99"/>
    </row>
    <row r="933" spans="1:53" ht="15.75" customHeight="1" x14ac:dyDescent="0.25">
      <c r="A933" s="99"/>
      <c r="B933" s="100"/>
      <c r="C933" s="99"/>
      <c r="D933" s="99"/>
      <c r="E933" s="99"/>
      <c r="F933" s="99"/>
      <c r="G933" s="99"/>
      <c r="H933" s="99"/>
      <c r="I933" s="99"/>
      <c r="J933" s="2325"/>
      <c r="K933" s="2325"/>
      <c r="L933" s="2325"/>
      <c r="M933" s="2325"/>
      <c r="N933" s="99"/>
      <c r="O933" s="99"/>
      <c r="P933" s="99"/>
      <c r="Q933" s="99"/>
      <c r="R933" s="99"/>
      <c r="S933" s="99"/>
      <c r="T933" s="99"/>
      <c r="U933" s="99"/>
      <c r="V933" s="99"/>
      <c r="W933" s="99"/>
      <c r="X933" s="99"/>
      <c r="Y933" s="99"/>
      <c r="Z933" s="160"/>
      <c r="AA933" s="99"/>
      <c r="AB933" s="159"/>
      <c r="AC933" s="158"/>
      <c r="AD933" s="99"/>
      <c r="AE933" s="99"/>
      <c r="AF933" s="99"/>
      <c r="AG933" s="99"/>
      <c r="AH933" s="99"/>
      <c r="AI933" s="157"/>
      <c r="AJ933" s="99"/>
      <c r="AK933" s="99"/>
      <c r="AL933" s="99"/>
      <c r="AM933" s="99"/>
      <c r="AN933" s="2325"/>
      <c r="AO933" s="99"/>
      <c r="AP933" s="99"/>
      <c r="AQ933" s="99"/>
      <c r="AR933" s="99"/>
      <c r="AS933" s="99"/>
      <c r="AT933" s="99"/>
      <c r="AU933" s="99"/>
      <c r="AV933" s="99"/>
      <c r="AW933" s="157"/>
      <c r="AX933" s="99"/>
      <c r="AY933" s="99"/>
      <c r="AZ933" s="99"/>
      <c r="BA933" s="99"/>
    </row>
    <row r="934" spans="1:53" ht="15.75" customHeight="1" x14ac:dyDescent="0.25">
      <c r="A934" s="99"/>
      <c r="B934" s="100"/>
      <c r="C934" s="99"/>
      <c r="D934" s="99"/>
      <c r="E934" s="99"/>
      <c r="F934" s="99"/>
      <c r="G934" s="99"/>
      <c r="H934" s="99"/>
      <c r="I934" s="99"/>
      <c r="J934" s="2325"/>
      <c r="K934" s="2325"/>
      <c r="L934" s="2325"/>
      <c r="M934" s="2325"/>
      <c r="N934" s="99"/>
      <c r="O934" s="99"/>
      <c r="P934" s="99"/>
      <c r="Q934" s="99"/>
      <c r="R934" s="99"/>
      <c r="S934" s="99"/>
      <c r="T934" s="99"/>
      <c r="U934" s="99"/>
      <c r="V934" s="99"/>
      <c r="W934" s="99"/>
      <c r="X934" s="99"/>
      <c r="Y934" s="99"/>
      <c r="Z934" s="160"/>
      <c r="AA934" s="99"/>
      <c r="AB934" s="159"/>
      <c r="AC934" s="158"/>
      <c r="AD934" s="99"/>
      <c r="AE934" s="99"/>
      <c r="AF934" s="99"/>
      <c r="AG934" s="99"/>
      <c r="AH934" s="99"/>
      <c r="AI934" s="157"/>
      <c r="AJ934" s="99"/>
      <c r="AK934" s="99"/>
      <c r="AL934" s="99"/>
      <c r="AM934" s="99"/>
      <c r="AN934" s="2325"/>
      <c r="AO934" s="99"/>
      <c r="AP934" s="99"/>
      <c r="AQ934" s="99"/>
      <c r="AR934" s="99"/>
      <c r="AS934" s="99"/>
      <c r="AT934" s="99"/>
      <c r="AU934" s="99"/>
      <c r="AV934" s="99"/>
      <c r="AW934" s="157"/>
      <c r="AX934" s="99"/>
      <c r="AY934" s="99"/>
      <c r="AZ934" s="99"/>
      <c r="BA934" s="99"/>
    </row>
    <row r="935" spans="1:53" ht="15.75" customHeight="1" x14ac:dyDescent="0.25">
      <c r="A935" s="99"/>
      <c r="B935" s="100"/>
      <c r="C935" s="99"/>
      <c r="D935" s="99"/>
      <c r="E935" s="99"/>
      <c r="F935" s="99"/>
      <c r="G935" s="99"/>
      <c r="H935" s="99"/>
      <c r="I935" s="99"/>
      <c r="J935" s="2325"/>
      <c r="K935" s="2325"/>
      <c r="L935" s="2325"/>
      <c r="M935" s="2325"/>
      <c r="N935" s="99"/>
      <c r="O935" s="99"/>
      <c r="P935" s="99"/>
      <c r="Q935" s="99"/>
      <c r="R935" s="99"/>
      <c r="S935" s="99"/>
      <c r="T935" s="99"/>
      <c r="U935" s="99"/>
      <c r="V935" s="99"/>
      <c r="W935" s="99"/>
      <c r="X935" s="99"/>
      <c r="Y935" s="99"/>
      <c r="Z935" s="160"/>
      <c r="AA935" s="99"/>
      <c r="AB935" s="159"/>
      <c r="AC935" s="158"/>
      <c r="AD935" s="99"/>
      <c r="AE935" s="99"/>
      <c r="AF935" s="99"/>
      <c r="AG935" s="99"/>
      <c r="AH935" s="99"/>
      <c r="AI935" s="157"/>
      <c r="AJ935" s="99"/>
      <c r="AK935" s="99"/>
      <c r="AL935" s="99"/>
      <c r="AM935" s="99"/>
      <c r="AN935" s="2325"/>
      <c r="AO935" s="99"/>
      <c r="AP935" s="99"/>
      <c r="AQ935" s="99"/>
      <c r="AR935" s="99"/>
      <c r="AS935" s="99"/>
      <c r="AT935" s="99"/>
      <c r="AU935" s="99"/>
      <c r="AV935" s="99"/>
      <c r="AW935" s="157"/>
      <c r="AX935" s="99"/>
      <c r="AY935" s="99"/>
      <c r="AZ935" s="99"/>
      <c r="BA935" s="99"/>
    </row>
    <row r="936" spans="1:53" ht="15.75" customHeight="1" x14ac:dyDescent="0.25">
      <c r="A936" s="99"/>
      <c r="B936" s="100"/>
      <c r="C936" s="99"/>
      <c r="D936" s="99"/>
      <c r="E936" s="99"/>
      <c r="F936" s="99"/>
      <c r="G936" s="99"/>
      <c r="H936" s="99"/>
      <c r="I936" s="99"/>
      <c r="J936" s="2325"/>
      <c r="K936" s="2325"/>
      <c r="L936" s="2325"/>
      <c r="M936" s="2325"/>
      <c r="N936" s="99"/>
      <c r="O936" s="99"/>
      <c r="P936" s="99"/>
      <c r="Q936" s="99"/>
      <c r="R936" s="99"/>
      <c r="S936" s="99"/>
      <c r="T936" s="99"/>
      <c r="U936" s="99"/>
      <c r="V936" s="99"/>
      <c r="W936" s="99"/>
      <c r="X936" s="99"/>
      <c r="Y936" s="99"/>
      <c r="Z936" s="160"/>
      <c r="AA936" s="99"/>
      <c r="AB936" s="159"/>
      <c r="AC936" s="158"/>
      <c r="AD936" s="99"/>
      <c r="AE936" s="99"/>
      <c r="AF936" s="99"/>
      <c r="AG936" s="99"/>
      <c r="AH936" s="99"/>
      <c r="AI936" s="157"/>
      <c r="AJ936" s="99"/>
      <c r="AK936" s="99"/>
      <c r="AL936" s="99"/>
      <c r="AM936" s="99"/>
      <c r="AN936" s="2325"/>
      <c r="AO936" s="99"/>
      <c r="AP936" s="99"/>
      <c r="AQ936" s="99"/>
      <c r="AR936" s="99"/>
      <c r="AS936" s="99"/>
      <c r="AT936" s="99"/>
      <c r="AU936" s="99"/>
      <c r="AV936" s="99"/>
      <c r="AW936" s="157"/>
      <c r="AX936" s="99"/>
      <c r="AY936" s="99"/>
      <c r="AZ936" s="99"/>
      <c r="BA936" s="99"/>
    </row>
    <row r="937" spans="1:53" ht="15.75" customHeight="1" x14ac:dyDescent="0.25">
      <c r="A937" s="99"/>
      <c r="B937" s="100"/>
      <c r="C937" s="99"/>
      <c r="D937" s="99"/>
      <c r="E937" s="99"/>
      <c r="F937" s="99"/>
      <c r="G937" s="99"/>
      <c r="H937" s="99"/>
      <c r="I937" s="99"/>
      <c r="J937" s="2325"/>
      <c r="K937" s="2325"/>
      <c r="L937" s="2325"/>
      <c r="M937" s="2325"/>
      <c r="N937" s="99"/>
      <c r="O937" s="99"/>
      <c r="P937" s="99"/>
      <c r="Q937" s="99"/>
      <c r="R937" s="99"/>
      <c r="S937" s="99"/>
      <c r="T937" s="99"/>
      <c r="U937" s="99"/>
      <c r="V937" s="99"/>
      <c r="W937" s="99"/>
      <c r="X937" s="99"/>
      <c r="Y937" s="99"/>
      <c r="Z937" s="160"/>
      <c r="AA937" s="99"/>
      <c r="AB937" s="159"/>
      <c r="AC937" s="158"/>
      <c r="AD937" s="99"/>
      <c r="AE937" s="99"/>
      <c r="AF937" s="99"/>
      <c r="AG937" s="99"/>
      <c r="AH937" s="99"/>
      <c r="AI937" s="157"/>
      <c r="AJ937" s="99"/>
      <c r="AK937" s="99"/>
      <c r="AL937" s="99"/>
      <c r="AM937" s="99"/>
      <c r="AN937" s="2325"/>
      <c r="AO937" s="99"/>
      <c r="AP937" s="99"/>
      <c r="AQ937" s="99"/>
      <c r="AR937" s="99"/>
      <c r="AS937" s="99"/>
      <c r="AT937" s="99"/>
      <c r="AU937" s="99"/>
      <c r="AV937" s="99"/>
      <c r="AW937" s="157"/>
      <c r="AX937" s="99"/>
      <c r="AY937" s="99"/>
      <c r="AZ937" s="99"/>
      <c r="BA937" s="99"/>
    </row>
    <row r="938" spans="1:53" ht="15.75" customHeight="1" x14ac:dyDescent="0.25">
      <c r="A938" s="99"/>
      <c r="B938" s="100"/>
      <c r="C938" s="99"/>
      <c r="D938" s="99"/>
      <c r="E938" s="99"/>
      <c r="F938" s="99"/>
      <c r="G938" s="99"/>
      <c r="H938" s="99"/>
      <c r="I938" s="99"/>
      <c r="J938" s="2325"/>
      <c r="K938" s="2325"/>
      <c r="L938" s="2325"/>
      <c r="M938" s="2325"/>
      <c r="N938" s="99"/>
      <c r="O938" s="99"/>
      <c r="P938" s="99"/>
      <c r="Q938" s="99"/>
      <c r="R938" s="99"/>
      <c r="S938" s="99"/>
      <c r="T938" s="99"/>
      <c r="U938" s="99"/>
      <c r="V938" s="99"/>
      <c r="W938" s="99"/>
      <c r="X938" s="99"/>
      <c r="Y938" s="99"/>
      <c r="Z938" s="160"/>
      <c r="AA938" s="99"/>
      <c r="AB938" s="159"/>
      <c r="AC938" s="158"/>
      <c r="AD938" s="99"/>
      <c r="AE938" s="99"/>
      <c r="AF938" s="99"/>
      <c r="AG938" s="99"/>
      <c r="AH938" s="99"/>
      <c r="AI938" s="157"/>
      <c r="AJ938" s="99"/>
      <c r="AK938" s="99"/>
      <c r="AL938" s="99"/>
      <c r="AM938" s="99"/>
      <c r="AN938" s="2325"/>
      <c r="AO938" s="99"/>
      <c r="AP938" s="99"/>
      <c r="AQ938" s="99"/>
      <c r="AR938" s="99"/>
      <c r="AS938" s="99"/>
      <c r="AT938" s="99"/>
      <c r="AU938" s="99"/>
      <c r="AV938" s="99"/>
      <c r="AW938" s="157"/>
      <c r="AX938" s="99"/>
      <c r="AY938" s="99"/>
      <c r="AZ938" s="99"/>
      <c r="BA938" s="99"/>
    </row>
    <row r="939" spans="1:53" ht="15.75" customHeight="1" x14ac:dyDescent="0.25">
      <c r="A939" s="99"/>
      <c r="B939" s="100"/>
      <c r="C939" s="99"/>
      <c r="D939" s="99"/>
      <c r="E939" s="99"/>
      <c r="F939" s="99"/>
      <c r="G939" s="99"/>
      <c r="H939" s="99"/>
      <c r="I939" s="99"/>
      <c r="J939" s="2325"/>
      <c r="K939" s="2325"/>
      <c r="L939" s="2325"/>
      <c r="M939" s="2325"/>
      <c r="N939" s="99"/>
      <c r="O939" s="99"/>
      <c r="P939" s="99"/>
      <c r="Q939" s="99"/>
      <c r="R939" s="99"/>
      <c r="S939" s="99"/>
      <c r="T939" s="99"/>
      <c r="U939" s="99"/>
      <c r="V939" s="99"/>
      <c r="W939" s="99"/>
      <c r="X939" s="99"/>
      <c r="Y939" s="99"/>
      <c r="Z939" s="160"/>
      <c r="AA939" s="99"/>
      <c r="AB939" s="159"/>
      <c r="AC939" s="158"/>
      <c r="AD939" s="99"/>
      <c r="AE939" s="99"/>
      <c r="AF939" s="99"/>
      <c r="AG939" s="99"/>
      <c r="AH939" s="99"/>
      <c r="AI939" s="157"/>
      <c r="AJ939" s="99"/>
      <c r="AK939" s="99"/>
      <c r="AL939" s="99"/>
      <c r="AM939" s="99"/>
      <c r="AN939" s="2325"/>
      <c r="AO939" s="99"/>
      <c r="AP939" s="99"/>
      <c r="AQ939" s="99"/>
      <c r="AR939" s="99"/>
      <c r="AS939" s="99"/>
      <c r="AT939" s="99"/>
      <c r="AU939" s="99"/>
      <c r="AV939" s="99"/>
      <c r="AW939" s="157"/>
      <c r="AX939" s="99"/>
      <c r="AY939" s="99"/>
      <c r="AZ939" s="99"/>
      <c r="BA939" s="99"/>
    </row>
    <row r="940" spans="1:53" ht="15.75" customHeight="1" x14ac:dyDescent="0.25">
      <c r="A940" s="99"/>
      <c r="B940" s="100"/>
      <c r="C940" s="99"/>
      <c r="D940" s="99"/>
      <c r="E940" s="99"/>
      <c r="F940" s="99"/>
      <c r="G940" s="99"/>
      <c r="H940" s="99"/>
      <c r="I940" s="99"/>
      <c r="J940" s="2325"/>
      <c r="K940" s="2325"/>
      <c r="L940" s="2325"/>
      <c r="M940" s="2325"/>
      <c r="N940" s="99"/>
      <c r="O940" s="99"/>
      <c r="P940" s="99"/>
      <c r="Q940" s="99"/>
      <c r="R940" s="99"/>
      <c r="S940" s="99"/>
      <c r="T940" s="99"/>
      <c r="U940" s="99"/>
      <c r="V940" s="99"/>
      <c r="W940" s="99"/>
      <c r="X940" s="99"/>
      <c r="Y940" s="99"/>
      <c r="Z940" s="160"/>
      <c r="AA940" s="99"/>
      <c r="AB940" s="159"/>
      <c r="AC940" s="158"/>
      <c r="AD940" s="99"/>
      <c r="AE940" s="99"/>
      <c r="AF940" s="99"/>
      <c r="AG940" s="99"/>
      <c r="AH940" s="99"/>
      <c r="AI940" s="157"/>
      <c r="AJ940" s="99"/>
      <c r="AK940" s="99"/>
      <c r="AL940" s="99"/>
      <c r="AM940" s="99"/>
      <c r="AN940" s="2325"/>
      <c r="AO940" s="99"/>
      <c r="AP940" s="99"/>
      <c r="AQ940" s="99"/>
      <c r="AR940" s="99"/>
      <c r="AS940" s="99"/>
      <c r="AT940" s="99"/>
      <c r="AU940" s="99"/>
      <c r="AV940" s="99"/>
      <c r="AW940" s="157"/>
      <c r="AX940" s="99"/>
      <c r="AY940" s="99"/>
      <c r="AZ940" s="99"/>
      <c r="BA940" s="99"/>
    </row>
    <row r="941" spans="1:53" ht="15.75" customHeight="1" x14ac:dyDescent="0.25">
      <c r="A941" s="99"/>
      <c r="B941" s="100"/>
      <c r="C941" s="99"/>
      <c r="D941" s="99"/>
      <c r="E941" s="99"/>
      <c r="F941" s="99"/>
      <c r="G941" s="99"/>
      <c r="H941" s="99"/>
      <c r="I941" s="99"/>
      <c r="J941" s="2325"/>
      <c r="K941" s="2325"/>
      <c r="L941" s="2325"/>
      <c r="M941" s="2325"/>
      <c r="N941" s="99"/>
      <c r="O941" s="99"/>
      <c r="P941" s="99"/>
      <c r="Q941" s="99"/>
      <c r="R941" s="99"/>
      <c r="S941" s="99"/>
      <c r="T941" s="99"/>
      <c r="U941" s="99"/>
      <c r="V941" s="99"/>
      <c r="W941" s="99"/>
      <c r="X941" s="99"/>
      <c r="Y941" s="99"/>
      <c r="Z941" s="160"/>
      <c r="AA941" s="99"/>
      <c r="AB941" s="159"/>
      <c r="AC941" s="158"/>
      <c r="AD941" s="99"/>
      <c r="AE941" s="99"/>
      <c r="AF941" s="99"/>
      <c r="AG941" s="99"/>
      <c r="AH941" s="99"/>
      <c r="AI941" s="157"/>
      <c r="AJ941" s="99"/>
      <c r="AK941" s="99"/>
      <c r="AL941" s="99"/>
      <c r="AM941" s="99"/>
      <c r="AN941" s="2325"/>
      <c r="AO941" s="99"/>
      <c r="AP941" s="99"/>
      <c r="AQ941" s="99"/>
      <c r="AR941" s="99"/>
      <c r="AS941" s="99"/>
      <c r="AT941" s="99"/>
      <c r="AU941" s="99"/>
      <c r="AV941" s="99"/>
      <c r="AW941" s="157"/>
      <c r="AX941" s="99"/>
      <c r="AY941" s="99"/>
      <c r="AZ941" s="99"/>
      <c r="BA941" s="99"/>
    </row>
    <row r="942" spans="1:53" ht="15.75" customHeight="1" x14ac:dyDescent="0.25">
      <c r="A942" s="99"/>
      <c r="B942" s="100"/>
      <c r="C942" s="99"/>
      <c r="D942" s="99"/>
      <c r="E942" s="99"/>
      <c r="F942" s="99"/>
      <c r="G942" s="99"/>
      <c r="H942" s="99"/>
      <c r="I942" s="99"/>
      <c r="J942" s="2325"/>
      <c r="K942" s="2325"/>
      <c r="L942" s="2325"/>
      <c r="M942" s="2325"/>
      <c r="N942" s="99"/>
      <c r="O942" s="99"/>
      <c r="P942" s="99"/>
      <c r="Q942" s="99"/>
      <c r="R942" s="99"/>
      <c r="S942" s="99"/>
      <c r="T942" s="99"/>
      <c r="U942" s="99"/>
      <c r="V942" s="99"/>
      <c r="W942" s="99"/>
      <c r="X942" s="99"/>
      <c r="Y942" s="99"/>
      <c r="Z942" s="160"/>
      <c r="AA942" s="99"/>
      <c r="AB942" s="159"/>
      <c r="AC942" s="158"/>
      <c r="AD942" s="99"/>
      <c r="AE942" s="99"/>
      <c r="AF942" s="99"/>
      <c r="AG942" s="99"/>
      <c r="AH942" s="99"/>
      <c r="AI942" s="157"/>
      <c r="AJ942" s="99"/>
      <c r="AK942" s="99"/>
      <c r="AL942" s="99"/>
      <c r="AM942" s="99"/>
      <c r="AN942" s="2325"/>
      <c r="AO942" s="99"/>
      <c r="AP942" s="99"/>
      <c r="AQ942" s="99"/>
      <c r="AR942" s="99"/>
      <c r="AS942" s="99"/>
      <c r="AT942" s="99"/>
      <c r="AU942" s="99"/>
      <c r="AV942" s="99"/>
      <c r="AW942" s="157"/>
      <c r="AX942" s="99"/>
      <c r="AY942" s="99"/>
      <c r="AZ942" s="99"/>
      <c r="BA942" s="99"/>
    </row>
    <row r="943" spans="1:53" ht="15.75" customHeight="1" x14ac:dyDescent="0.25">
      <c r="A943" s="99"/>
      <c r="B943" s="100"/>
      <c r="C943" s="99"/>
      <c r="D943" s="99"/>
      <c r="E943" s="99"/>
      <c r="F943" s="99"/>
      <c r="G943" s="99"/>
      <c r="H943" s="99"/>
      <c r="I943" s="99"/>
      <c r="J943" s="2325"/>
      <c r="K943" s="2325"/>
      <c r="L943" s="2325"/>
      <c r="M943" s="2325"/>
      <c r="N943" s="99"/>
      <c r="O943" s="99"/>
      <c r="P943" s="99"/>
      <c r="Q943" s="99"/>
      <c r="R943" s="99"/>
      <c r="S943" s="99"/>
      <c r="T943" s="99"/>
      <c r="U943" s="99"/>
      <c r="V943" s="99"/>
      <c r="W943" s="99"/>
      <c r="X943" s="99"/>
      <c r="Y943" s="99"/>
      <c r="Z943" s="160"/>
      <c r="AA943" s="99"/>
      <c r="AB943" s="159"/>
      <c r="AC943" s="158"/>
      <c r="AD943" s="99"/>
      <c r="AE943" s="99"/>
      <c r="AF943" s="99"/>
      <c r="AG943" s="99"/>
      <c r="AH943" s="99"/>
      <c r="AI943" s="157"/>
      <c r="AJ943" s="99"/>
      <c r="AK943" s="99"/>
      <c r="AL943" s="99"/>
      <c r="AM943" s="99"/>
      <c r="AN943" s="2325"/>
      <c r="AO943" s="99"/>
      <c r="AP943" s="99"/>
      <c r="AQ943" s="99"/>
      <c r="AR943" s="99"/>
      <c r="AS943" s="99"/>
      <c r="AT943" s="99"/>
      <c r="AU943" s="99"/>
      <c r="AV943" s="99"/>
      <c r="AW943" s="157"/>
      <c r="AX943" s="99"/>
      <c r="AY943" s="99"/>
      <c r="AZ943" s="99"/>
      <c r="BA943" s="99"/>
    </row>
    <row r="944" spans="1:53" ht="15.75" customHeight="1" x14ac:dyDescent="0.25">
      <c r="A944" s="99"/>
      <c r="B944" s="100"/>
      <c r="C944" s="99"/>
      <c r="D944" s="99"/>
      <c r="E944" s="99"/>
      <c r="F944" s="99"/>
      <c r="G944" s="99"/>
      <c r="H944" s="99"/>
      <c r="I944" s="99"/>
      <c r="J944" s="2325"/>
      <c r="K944" s="2325"/>
      <c r="L944" s="2325"/>
      <c r="M944" s="2325"/>
      <c r="N944" s="99"/>
      <c r="O944" s="99"/>
      <c r="P944" s="99"/>
      <c r="Q944" s="99"/>
      <c r="R944" s="99"/>
      <c r="S944" s="99"/>
      <c r="T944" s="99"/>
      <c r="U944" s="99"/>
      <c r="V944" s="99"/>
      <c r="W944" s="99"/>
      <c r="X944" s="99"/>
      <c r="Y944" s="99"/>
      <c r="Z944" s="160"/>
      <c r="AA944" s="99"/>
      <c r="AB944" s="159"/>
      <c r="AC944" s="158"/>
      <c r="AD944" s="99"/>
      <c r="AE944" s="99"/>
      <c r="AF944" s="99"/>
      <c r="AG944" s="99"/>
      <c r="AH944" s="99"/>
      <c r="AI944" s="157"/>
      <c r="AJ944" s="99"/>
      <c r="AK944" s="99"/>
      <c r="AL944" s="99"/>
      <c r="AM944" s="99"/>
      <c r="AN944" s="2325"/>
      <c r="AO944" s="99"/>
      <c r="AP944" s="99"/>
      <c r="AQ944" s="99"/>
      <c r="AR944" s="99"/>
      <c r="AS944" s="99"/>
      <c r="AT944" s="99"/>
      <c r="AU944" s="99"/>
      <c r="AV944" s="99"/>
      <c r="AW944" s="157"/>
      <c r="AX944" s="99"/>
      <c r="AY944" s="99"/>
      <c r="AZ944" s="99"/>
      <c r="BA944" s="99"/>
    </row>
    <row r="945" spans="1:53" ht="15.75" customHeight="1" x14ac:dyDescent="0.25">
      <c r="A945" s="99"/>
      <c r="B945" s="100"/>
      <c r="C945" s="99"/>
      <c r="D945" s="99"/>
      <c r="E945" s="99"/>
      <c r="F945" s="99"/>
      <c r="G945" s="99"/>
      <c r="H945" s="99"/>
      <c r="I945" s="99"/>
      <c r="J945" s="2325"/>
      <c r="K945" s="2325"/>
      <c r="L945" s="2325"/>
      <c r="M945" s="2325"/>
      <c r="N945" s="99"/>
      <c r="O945" s="99"/>
      <c r="P945" s="99"/>
      <c r="Q945" s="99"/>
      <c r="R945" s="99"/>
      <c r="S945" s="99"/>
      <c r="T945" s="99"/>
      <c r="U945" s="99"/>
      <c r="V945" s="99"/>
      <c r="W945" s="99"/>
      <c r="X945" s="99"/>
      <c r="Y945" s="99"/>
      <c r="Z945" s="160"/>
      <c r="AA945" s="99"/>
      <c r="AB945" s="159"/>
      <c r="AC945" s="158"/>
      <c r="AD945" s="99"/>
      <c r="AE945" s="99"/>
      <c r="AF945" s="99"/>
      <c r="AG945" s="99"/>
      <c r="AH945" s="99"/>
      <c r="AI945" s="157"/>
      <c r="AJ945" s="99"/>
      <c r="AK945" s="99"/>
      <c r="AL945" s="99"/>
      <c r="AM945" s="99"/>
      <c r="AN945" s="2325"/>
      <c r="AO945" s="99"/>
      <c r="AP945" s="99"/>
      <c r="AQ945" s="99"/>
      <c r="AR945" s="99"/>
      <c r="AS945" s="99"/>
      <c r="AT945" s="99"/>
      <c r="AU945" s="99"/>
      <c r="AV945" s="99"/>
      <c r="AW945" s="157"/>
      <c r="AX945" s="99"/>
      <c r="AY945" s="99"/>
      <c r="AZ945" s="99"/>
      <c r="BA945" s="99"/>
    </row>
    <row r="946" spans="1:53" ht="15.75" customHeight="1" x14ac:dyDescent="0.25">
      <c r="A946" s="99"/>
      <c r="B946" s="100"/>
      <c r="C946" s="99"/>
      <c r="D946" s="99"/>
      <c r="E946" s="99"/>
      <c r="F946" s="99"/>
      <c r="G946" s="99"/>
      <c r="H946" s="99"/>
      <c r="I946" s="99"/>
      <c r="J946" s="2325"/>
      <c r="K946" s="2325"/>
      <c r="L946" s="2325"/>
      <c r="M946" s="2325"/>
      <c r="N946" s="99"/>
      <c r="O946" s="99"/>
      <c r="P946" s="99"/>
      <c r="Q946" s="99"/>
      <c r="R946" s="99"/>
      <c r="S946" s="99"/>
      <c r="T946" s="99"/>
      <c r="U946" s="99"/>
      <c r="V946" s="99"/>
      <c r="W946" s="99"/>
      <c r="X946" s="99"/>
      <c r="Y946" s="99"/>
      <c r="Z946" s="160"/>
      <c r="AA946" s="99"/>
      <c r="AB946" s="159"/>
      <c r="AC946" s="158"/>
      <c r="AD946" s="99"/>
      <c r="AE946" s="99"/>
      <c r="AF946" s="99"/>
      <c r="AG946" s="99"/>
      <c r="AH946" s="99"/>
      <c r="AI946" s="157"/>
      <c r="AJ946" s="99"/>
      <c r="AK946" s="99"/>
      <c r="AL946" s="99"/>
      <c r="AM946" s="99"/>
      <c r="AN946" s="2325"/>
      <c r="AO946" s="99"/>
      <c r="AP946" s="99"/>
      <c r="AQ946" s="99"/>
      <c r="AR946" s="99"/>
      <c r="AS946" s="99"/>
      <c r="AT946" s="99"/>
      <c r="AU946" s="99"/>
      <c r="AV946" s="99"/>
      <c r="AW946" s="157"/>
      <c r="AX946" s="99"/>
      <c r="AY946" s="99"/>
      <c r="AZ946" s="99"/>
      <c r="BA946" s="99"/>
    </row>
    <row r="947" spans="1:53" ht="15.75" customHeight="1" x14ac:dyDescent="0.25">
      <c r="A947" s="99"/>
      <c r="B947" s="100"/>
      <c r="C947" s="99"/>
      <c r="D947" s="99"/>
      <c r="E947" s="99"/>
      <c r="F947" s="99"/>
      <c r="G947" s="99"/>
      <c r="H947" s="99"/>
      <c r="I947" s="99"/>
      <c r="J947" s="2325"/>
      <c r="K947" s="2325"/>
      <c r="L947" s="2325"/>
      <c r="M947" s="2325"/>
      <c r="N947" s="99"/>
      <c r="O947" s="99"/>
      <c r="P947" s="99"/>
      <c r="Q947" s="99"/>
      <c r="R947" s="99"/>
      <c r="S947" s="99"/>
      <c r="T947" s="99"/>
      <c r="U947" s="99"/>
      <c r="V947" s="99"/>
      <c r="W947" s="99"/>
      <c r="X947" s="99"/>
      <c r="Y947" s="99"/>
      <c r="Z947" s="160"/>
      <c r="AA947" s="99"/>
      <c r="AB947" s="159"/>
      <c r="AC947" s="158"/>
      <c r="AD947" s="99"/>
      <c r="AE947" s="99"/>
      <c r="AF947" s="99"/>
      <c r="AG947" s="99"/>
      <c r="AH947" s="99"/>
      <c r="AI947" s="157"/>
      <c r="AJ947" s="99"/>
      <c r="AK947" s="99"/>
      <c r="AL947" s="99"/>
      <c r="AM947" s="99"/>
      <c r="AN947" s="2325"/>
      <c r="AO947" s="99"/>
      <c r="AP947" s="99"/>
      <c r="AQ947" s="99"/>
      <c r="AR947" s="99"/>
      <c r="AS947" s="99"/>
      <c r="AT947" s="99"/>
      <c r="AU947" s="99"/>
      <c r="AV947" s="99"/>
      <c r="AW947" s="157"/>
      <c r="AX947" s="99"/>
      <c r="AY947" s="99"/>
      <c r="AZ947" s="99"/>
      <c r="BA947" s="99"/>
    </row>
    <row r="948" spans="1:53" ht="15.75" customHeight="1" x14ac:dyDescent="0.25">
      <c r="A948" s="99"/>
      <c r="B948" s="100"/>
      <c r="C948" s="99"/>
      <c r="D948" s="99"/>
      <c r="E948" s="99"/>
      <c r="F948" s="99"/>
      <c r="G948" s="99"/>
      <c r="H948" s="99"/>
      <c r="I948" s="99"/>
      <c r="J948" s="2325"/>
      <c r="K948" s="2325"/>
      <c r="L948" s="2325"/>
      <c r="M948" s="2325"/>
      <c r="N948" s="99"/>
      <c r="O948" s="99"/>
      <c r="P948" s="99"/>
      <c r="Q948" s="99"/>
      <c r="R948" s="99"/>
      <c r="S948" s="99"/>
      <c r="T948" s="99"/>
      <c r="U948" s="99"/>
      <c r="V948" s="99"/>
      <c r="W948" s="99"/>
      <c r="X948" s="99"/>
      <c r="Y948" s="99"/>
      <c r="Z948" s="160"/>
      <c r="AA948" s="99"/>
      <c r="AB948" s="159"/>
      <c r="AC948" s="158"/>
      <c r="AD948" s="99"/>
      <c r="AE948" s="99"/>
      <c r="AF948" s="99"/>
      <c r="AG948" s="99"/>
      <c r="AH948" s="99"/>
      <c r="AI948" s="157"/>
      <c r="AJ948" s="99"/>
      <c r="AK948" s="99"/>
      <c r="AL948" s="99"/>
      <c r="AM948" s="99"/>
      <c r="AN948" s="2325"/>
      <c r="AO948" s="99"/>
      <c r="AP948" s="99"/>
      <c r="AQ948" s="99"/>
      <c r="AR948" s="99"/>
      <c r="AS948" s="99"/>
      <c r="AT948" s="99"/>
      <c r="AU948" s="99"/>
      <c r="AV948" s="99"/>
      <c r="AW948" s="157"/>
      <c r="AX948" s="99"/>
      <c r="AY948" s="99"/>
      <c r="AZ948" s="99"/>
      <c r="BA948" s="99"/>
    </row>
    <row r="949" spans="1:53" ht="15.75" customHeight="1" x14ac:dyDescent="0.25">
      <c r="A949" s="99"/>
      <c r="B949" s="100"/>
      <c r="C949" s="99"/>
      <c r="D949" s="99"/>
      <c r="E949" s="99"/>
      <c r="F949" s="99"/>
      <c r="G949" s="99"/>
      <c r="H949" s="99"/>
      <c r="I949" s="99"/>
      <c r="J949" s="2325"/>
      <c r="K949" s="2325"/>
      <c r="L949" s="2325"/>
      <c r="M949" s="2325"/>
      <c r="N949" s="99"/>
      <c r="O949" s="99"/>
      <c r="P949" s="99"/>
      <c r="Q949" s="99"/>
      <c r="R949" s="99"/>
      <c r="S949" s="99"/>
      <c r="T949" s="99"/>
      <c r="U949" s="99"/>
      <c r="V949" s="99"/>
      <c r="W949" s="99"/>
      <c r="X949" s="99"/>
      <c r="Y949" s="99"/>
      <c r="Z949" s="160"/>
      <c r="AA949" s="99"/>
      <c r="AB949" s="159"/>
      <c r="AC949" s="158"/>
      <c r="AD949" s="99"/>
      <c r="AE949" s="99"/>
      <c r="AF949" s="99"/>
      <c r="AG949" s="99"/>
      <c r="AH949" s="99"/>
      <c r="AI949" s="157"/>
      <c r="AJ949" s="99"/>
      <c r="AK949" s="99"/>
      <c r="AL949" s="99"/>
      <c r="AM949" s="99"/>
      <c r="AN949" s="2325"/>
      <c r="AO949" s="99"/>
      <c r="AP949" s="99"/>
      <c r="AQ949" s="99"/>
      <c r="AR949" s="99"/>
      <c r="AS949" s="99"/>
      <c r="AT949" s="99"/>
      <c r="AU949" s="99"/>
      <c r="AV949" s="99"/>
      <c r="AW949" s="157"/>
      <c r="AX949" s="99"/>
      <c r="AY949" s="99"/>
      <c r="AZ949" s="99"/>
      <c r="BA949" s="99"/>
    </row>
    <row r="950" spans="1:53" ht="15.75" customHeight="1" x14ac:dyDescent="0.25">
      <c r="A950" s="99"/>
      <c r="B950" s="100"/>
      <c r="C950" s="99"/>
      <c r="D950" s="99"/>
      <c r="E950" s="99"/>
      <c r="F950" s="99"/>
      <c r="G950" s="99"/>
      <c r="H950" s="99"/>
      <c r="I950" s="99"/>
      <c r="J950" s="2325"/>
      <c r="K950" s="2325"/>
      <c r="L950" s="2325"/>
      <c r="M950" s="2325"/>
      <c r="N950" s="99"/>
      <c r="O950" s="99"/>
      <c r="P950" s="99"/>
      <c r="Q950" s="99"/>
      <c r="R950" s="99"/>
      <c r="S950" s="99"/>
      <c r="T950" s="99"/>
      <c r="U950" s="99"/>
      <c r="V950" s="99"/>
      <c r="W950" s="99"/>
      <c r="X950" s="99"/>
      <c r="Y950" s="99"/>
      <c r="Z950" s="160"/>
      <c r="AA950" s="99"/>
      <c r="AB950" s="159"/>
      <c r="AC950" s="158"/>
      <c r="AD950" s="99"/>
      <c r="AE950" s="99"/>
      <c r="AF950" s="99"/>
      <c r="AG950" s="99"/>
      <c r="AH950" s="99"/>
      <c r="AI950" s="157"/>
      <c r="AJ950" s="99"/>
      <c r="AK950" s="99"/>
      <c r="AL950" s="99"/>
      <c r="AM950" s="99"/>
      <c r="AN950" s="2325"/>
      <c r="AO950" s="99"/>
      <c r="AP950" s="99"/>
      <c r="AQ950" s="99"/>
      <c r="AR950" s="99"/>
      <c r="AS950" s="99"/>
      <c r="AT950" s="99"/>
      <c r="AU950" s="99"/>
      <c r="AV950" s="99"/>
      <c r="AW950" s="157"/>
      <c r="AX950" s="99"/>
      <c r="AY950" s="99"/>
      <c r="AZ950" s="99"/>
      <c r="BA950" s="99"/>
    </row>
    <row r="951" spans="1:53" ht="15.75" customHeight="1" x14ac:dyDescent="0.25">
      <c r="A951" s="99"/>
      <c r="B951" s="100"/>
      <c r="C951" s="99"/>
      <c r="D951" s="99"/>
      <c r="E951" s="99"/>
      <c r="F951" s="99"/>
      <c r="G951" s="99"/>
      <c r="H951" s="99"/>
      <c r="I951" s="99"/>
      <c r="J951" s="2325"/>
      <c r="K951" s="2325"/>
      <c r="L951" s="2325"/>
      <c r="M951" s="2325"/>
      <c r="N951" s="99"/>
      <c r="O951" s="99"/>
      <c r="P951" s="99"/>
      <c r="Q951" s="99"/>
      <c r="R951" s="99"/>
      <c r="S951" s="99"/>
      <c r="T951" s="99"/>
      <c r="U951" s="99"/>
      <c r="V951" s="99"/>
      <c r="W951" s="99"/>
      <c r="X951" s="99"/>
      <c r="Y951" s="99"/>
      <c r="Z951" s="160"/>
      <c r="AA951" s="99"/>
      <c r="AB951" s="159"/>
      <c r="AC951" s="158"/>
      <c r="AD951" s="99"/>
      <c r="AE951" s="99"/>
      <c r="AF951" s="99"/>
      <c r="AG951" s="99"/>
      <c r="AH951" s="99"/>
      <c r="AI951" s="157"/>
      <c r="AJ951" s="99"/>
      <c r="AK951" s="99"/>
      <c r="AL951" s="99"/>
      <c r="AM951" s="99"/>
      <c r="AN951" s="2325"/>
      <c r="AO951" s="99"/>
      <c r="AP951" s="99"/>
      <c r="AQ951" s="99"/>
      <c r="AR951" s="99"/>
      <c r="AS951" s="99"/>
      <c r="AT951" s="99"/>
      <c r="AU951" s="99"/>
      <c r="AV951" s="99"/>
      <c r="AW951" s="157"/>
      <c r="AX951" s="99"/>
      <c r="AY951" s="99"/>
      <c r="AZ951" s="99"/>
      <c r="BA951" s="99"/>
    </row>
    <row r="952" spans="1:53" ht="15.75" customHeight="1" x14ac:dyDescent="0.25">
      <c r="A952" s="99"/>
      <c r="B952" s="100"/>
      <c r="C952" s="99"/>
      <c r="D952" s="99"/>
      <c r="E952" s="99"/>
      <c r="F952" s="99"/>
      <c r="G952" s="99"/>
      <c r="H952" s="99"/>
      <c r="I952" s="99"/>
      <c r="J952" s="2325"/>
      <c r="K952" s="2325"/>
      <c r="L952" s="2325"/>
      <c r="M952" s="2325"/>
      <c r="N952" s="99"/>
      <c r="O952" s="99"/>
      <c r="P952" s="99"/>
      <c r="Q952" s="99"/>
      <c r="R952" s="99"/>
      <c r="S952" s="99"/>
      <c r="T952" s="99"/>
      <c r="U952" s="99"/>
      <c r="V952" s="99"/>
      <c r="W952" s="99"/>
      <c r="X952" s="99"/>
      <c r="Y952" s="99"/>
      <c r="Z952" s="160"/>
      <c r="AA952" s="99"/>
      <c r="AB952" s="159"/>
      <c r="AC952" s="158"/>
      <c r="AD952" s="99"/>
      <c r="AE952" s="99"/>
      <c r="AF952" s="99"/>
      <c r="AG952" s="99"/>
      <c r="AH952" s="99"/>
      <c r="AI952" s="157"/>
      <c r="AJ952" s="99"/>
      <c r="AK952" s="99"/>
      <c r="AL952" s="99"/>
      <c r="AM952" s="99"/>
      <c r="AN952" s="2325"/>
      <c r="AO952" s="99"/>
      <c r="AP952" s="99"/>
      <c r="AQ952" s="99"/>
      <c r="AR952" s="99"/>
      <c r="AS952" s="99"/>
      <c r="AT952" s="99"/>
      <c r="AU952" s="99"/>
      <c r="AV952" s="99"/>
      <c r="AW952" s="157"/>
      <c r="AX952" s="99"/>
      <c r="AY952" s="99"/>
      <c r="AZ952" s="99"/>
      <c r="BA952" s="99"/>
    </row>
    <row r="953" spans="1:53" ht="15.75" customHeight="1" x14ac:dyDescent="0.25">
      <c r="A953" s="99"/>
      <c r="B953" s="100"/>
      <c r="C953" s="99"/>
      <c r="D953" s="99"/>
      <c r="E953" s="99"/>
      <c r="F953" s="99"/>
      <c r="G953" s="99"/>
      <c r="H953" s="99"/>
      <c r="I953" s="99"/>
      <c r="J953" s="2325"/>
      <c r="K953" s="2325"/>
      <c r="L953" s="2325"/>
      <c r="M953" s="2325"/>
      <c r="N953" s="99"/>
      <c r="O953" s="99"/>
      <c r="P953" s="99"/>
      <c r="Q953" s="99"/>
      <c r="R953" s="99"/>
      <c r="S953" s="99"/>
      <c r="T953" s="99"/>
      <c r="U953" s="99"/>
      <c r="V953" s="99"/>
      <c r="W953" s="99"/>
      <c r="X953" s="99"/>
      <c r="Y953" s="99"/>
      <c r="Z953" s="160"/>
      <c r="AA953" s="99"/>
      <c r="AB953" s="159"/>
      <c r="AC953" s="158"/>
      <c r="AD953" s="99"/>
      <c r="AE953" s="99"/>
      <c r="AF953" s="99"/>
      <c r="AG953" s="99"/>
      <c r="AH953" s="99"/>
      <c r="AI953" s="157"/>
      <c r="AJ953" s="99"/>
      <c r="AK953" s="99"/>
      <c r="AL953" s="99"/>
      <c r="AM953" s="99"/>
      <c r="AN953" s="2325"/>
      <c r="AO953" s="99"/>
      <c r="AP953" s="99"/>
      <c r="AQ953" s="99"/>
      <c r="AR953" s="99"/>
      <c r="AS953" s="99"/>
      <c r="AT953" s="99"/>
      <c r="AU953" s="99"/>
      <c r="AV953" s="99"/>
      <c r="AW953" s="157"/>
      <c r="AX953" s="99"/>
      <c r="AY953" s="99"/>
      <c r="AZ953" s="99"/>
      <c r="BA953" s="99"/>
    </row>
    <row r="954" spans="1:53" ht="15.75" customHeight="1" x14ac:dyDescent="0.25">
      <c r="A954" s="99"/>
      <c r="B954" s="100"/>
      <c r="C954" s="99"/>
      <c r="D954" s="99"/>
      <c r="E954" s="99"/>
      <c r="F954" s="99"/>
      <c r="G954" s="99"/>
      <c r="H954" s="99"/>
      <c r="I954" s="99"/>
      <c r="J954" s="2325"/>
      <c r="K954" s="2325"/>
      <c r="L954" s="2325"/>
      <c r="M954" s="2325"/>
      <c r="N954" s="99"/>
      <c r="O954" s="99"/>
      <c r="P954" s="99"/>
      <c r="Q954" s="99"/>
      <c r="R954" s="99"/>
      <c r="S954" s="99"/>
      <c r="T954" s="99"/>
      <c r="U954" s="99"/>
      <c r="V954" s="99"/>
      <c r="W954" s="99"/>
      <c r="X954" s="99"/>
      <c r="Y954" s="99"/>
      <c r="Z954" s="160"/>
      <c r="AA954" s="99"/>
      <c r="AB954" s="159"/>
      <c r="AC954" s="158"/>
      <c r="AD954" s="99"/>
      <c r="AE954" s="99"/>
      <c r="AF954" s="99"/>
      <c r="AG954" s="99"/>
      <c r="AH954" s="99"/>
      <c r="AI954" s="157"/>
      <c r="AJ954" s="99"/>
      <c r="AK954" s="99"/>
      <c r="AL954" s="99"/>
      <c r="AM954" s="99"/>
      <c r="AN954" s="2325"/>
      <c r="AO954" s="99"/>
      <c r="AP954" s="99"/>
      <c r="AQ954" s="99"/>
      <c r="AR954" s="99"/>
      <c r="AS954" s="99"/>
      <c r="AT954" s="99"/>
      <c r="AU954" s="99"/>
      <c r="AV954" s="99"/>
      <c r="AW954" s="157"/>
      <c r="AX954" s="99"/>
      <c r="AY954" s="99"/>
      <c r="AZ954" s="99"/>
      <c r="BA954" s="99"/>
    </row>
    <row r="955" spans="1:53" ht="15.75" customHeight="1" x14ac:dyDescent="0.25">
      <c r="A955" s="99"/>
      <c r="B955" s="100"/>
      <c r="C955" s="99"/>
      <c r="D955" s="99"/>
      <c r="E955" s="99"/>
      <c r="F955" s="99"/>
      <c r="G955" s="99"/>
      <c r="H955" s="99"/>
      <c r="I955" s="99"/>
      <c r="J955" s="2325"/>
      <c r="K955" s="2325"/>
      <c r="L955" s="2325"/>
      <c r="M955" s="2325"/>
      <c r="N955" s="99"/>
      <c r="O955" s="99"/>
      <c r="P955" s="99"/>
      <c r="Q955" s="99"/>
      <c r="R955" s="99"/>
      <c r="S955" s="99"/>
      <c r="T955" s="99"/>
      <c r="U955" s="99"/>
      <c r="V955" s="99"/>
      <c r="W955" s="99"/>
      <c r="X955" s="99"/>
      <c r="Y955" s="99"/>
      <c r="Z955" s="160"/>
      <c r="AA955" s="99"/>
      <c r="AB955" s="159"/>
      <c r="AC955" s="158"/>
      <c r="AD955" s="99"/>
      <c r="AE955" s="99"/>
      <c r="AF955" s="99"/>
      <c r="AG955" s="99"/>
      <c r="AH955" s="99"/>
      <c r="AI955" s="157"/>
      <c r="AJ955" s="99"/>
      <c r="AK955" s="99"/>
      <c r="AL955" s="99"/>
      <c r="AM955" s="99"/>
      <c r="AN955" s="2325"/>
      <c r="AO955" s="99"/>
      <c r="AP955" s="99"/>
      <c r="AQ955" s="99"/>
      <c r="AR955" s="99"/>
      <c r="AS955" s="99"/>
      <c r="AT955" s="99"/>
      <c r="AU955" s="99"/>
      <c r="AV955" s="99"/>
      <c r="AW955" s="157"/>
      <c r="AX955" s="99"/>
      <c r="AY955" s="99"/>
      <c r="AZ955" s="99"/>
      <c r="BA955" s="99"/>
    </row>
    <row r="956" spans="1:53" ht="15.75" customHeight="1" x14ac:dyDescent="0.25">
      <c r="A956" s="99"/>
      <c r="B956" s="100"/>
      <c r="C956" s="99"/>
      <c r="D956" s="99"/>
      <c r="E956" s="99"/>
      <c r="F956" s="99"/>
      <c r="G956" s="99"/>
      <c r="H956" s="99"/>
      <c r="I956" s="99"/>
      <c r="J956" s="2325"/>
      <c r="K956" s="2325"/>
      <c r="L956" s="2325"/>
      <c r="M956" s="2325"/>
      <c r="N956" s="99"/>
      <c r="O956" s="99"/>
      <c r="P956" s="99"/>
      <c r="Q956" s="99"/>
      <c r="R956" s="99"/>
      <c r="S956" s="99"/>
      <c r="T956" s="99"/>
      <c r="U956" s="99"/>
      <c r="V956" s="99"/>
      <c r="W956" s="99"/>
      <c r="X956" s="99"/>
      <c r="Y956" s="99"/>
      <c r="Z956" s="160"/>
      <c r="AA956" s="99"/>
      <c r="AB956" s="159"/>
      <c r="AC956" s="158"/>
      <c r="AD956" s="99"/>
      <c r="AE956" s="99"/>
      <c r="AF956" s="99"/>
      <c r="AG956" s="99"/>
      <c r="AH956" s="99"/>
      <c r="AI956" s="157"/>
      <c r="AJ956" s="99"/>
      <c r="AK956" s="99"/>
      <c r="AL956" s="99"/>
      <c r="AM956" s="99"/>
      <c r="AN956" s="2325"/>
      <c r="AO956" s="99"/>
      <c r="AP956" s="99"/>
      <c r="AQ956" s="99"/>
      <c r="AR956" s="99"/>
      <c r="AS956" s="99"/>
      <c r="AT956" s="99"/>
      <c r="AU956" s="99"/>
      <c r="AV956" s="99"/>
      <c r="AW956" s="157"/>
      <c r="AX956" s="99"/>
      <c r="AY956" s="99"/>
      <c r="AZ956" s="99"/>
      <c r="BA956" s="99"/>
    </row>
    <row r="957" spans="1:53" ht="15.75" customHeight="1" x14ac:dyDescent="0.25">
      <c r="A957" s="99"/>
      <c r="B957" s="100"/>
      <c r="C957" s="99"/>
      <c r="D957" s="99"/>
      <c r="E957" s="99"/>
      <c r="F957" s="99"/>
      <c r="G957" s="99"/>
      <c r="H957" s="99"/>
      <c r="I957" s="99"/>
      <c r="J957" s="2325"/>
      <c r="K957" s="2325"/>
      <c r="L957" s="2325"/>
      <c r="M957" s="2325"/>
      <c r="N957" s="99"/>
      <c r="O957" s="99"/>
      <c r="P957" s="99"/>
      <c r="Q957" s="99"/>
      <c r="R957" s="99"/>
      <c r="S957" s="99"/>
      <c r="T957" s="99"/>
      <c r="U957" s="99"/>
      <c r="V957" s="99"/>
      <c r="W957" s="99"/>
      <c r="X957" s="99"/>
      <c r="Y957" s="99"/>
      <c r="Z957" s="160"/>
      <c r="AA957" s="99"/>
      <c r="AB957" s="159"/>
      <c r="AC957" s="158"/>
      <c r="AD957" s="99"/>
      <c r="AE957" s="99"/>
      <c r="AF957" s="99"/>
      <c r="AG957" s="99"/>
      <c r="AH957" s="99"/>
      <c r="AI957" s="157"/>
      <c r="AJ957" s="99"/>
      <c r="AK957" s="99"/>
      <c r="AL957" s="99"/>
      <c r="AM957" s="99"/>
      <c r="AN957" s="2325"/>
      <c r="AO957" s="99"/>
      <c r="AP957" s="99"/>
      <c r="AQ957" s="99"/>
      <c r="AR957" s="99"/>
      <c r="AS957" s="99"/>
      <c r="AT957" s="99"/>
      <c r="AU957" s="99"/>
      <c r="AV957" s="99"/>
      <c r="AW957" s="157"/>
      <c r="AX957" s="99"/>
      <c r="AY957" s="99"/>
      <c r="AZ957" s="99"/>
      <c r="BA957" s="99"/>
    </row>
    <row r="958" spans="1:53" ht="15.75" customHeight="1" x14ac:dyDescent="0.25">
      <c r="A958" s="99"/>
      <c r="B958" s="100"/>
      <c r="C958" s="99"/>
      <c r="D958" s="99"/>
      <c r="E958" s="99"/>
      <c r="F958" s="99"/>
      <c r="G958" s="99"/>
      <c r="H958" s="99"/>
      <c r="I958" s="99"/>
      <c r="J958" s="2325"/>
      <c r="K958" s="2325"/>
      <c r="L958" s="2325"/>
      <c r="M958" s="2325"/>
      <c r="N958" s="99"/>
      <c r="O958" s="99"/>
      <c r="P958" s="99"/>
      <c r="Q958" s="99"/>
      <c r="R958" s="99"/>
      <c r="S958" s="99"/>
      <c r="T958" s="99"/>
      <c r="U958" s="99"/>
      <c r="V958" s="99"/>
      <c r="W958" s="99"/>
      <c r="X958" s="99"/>
      <c r="Y958" s="99"/>
      <c r="Z958" s="160"/>
      <c r="AA958" s="99"/>
      <c r="AB958" s="159"/>
      <c r="AC958" s="158"/>
      <c r="AD958" s="99"/>
      <c r="AE958" s="99"/>
      <c r="AF958" s="99"/>
      <c r="AG958" s="99"/>
      <c r="AH958" s="99"/>
      <c r="AI958" s="157"/>
      <c r="AJ958" s="99"/>
      <c r="AK958" s="99"/>
      <c r="AL958" s="99"/>
      <c r="AM958" s="99"/>
      <c r="AN958" s="2325"/>
      <c r="AO958" s="99"/>
      <c r="AP958" s="99"/>
      <c r="AQ958" s="99"/>
      <c r="AR958" s="99"/>
      <c r="AS958" s="99"/>
      <c r="AT958" s="99"/>
      <c r="AU958" s="99"/>
      <c r="AV958" s="99"/>
      <c r="AW958" s="157"/>
      <c r="AX958" s="99"/>
      <c r="AY958" s="99"/>
      <c r="AZ958" s="99"/>
      <c r="BA958" s="99"/>
    </row>
    <row r="959" spans="1:53" ht="15.75" customHeight="1" x14ac:dyDescent="0.25">
      <c r="A959" s="99"/>
      <c r="B959" s="100"/>
      <c r="C959" s="99"/>
      <c r="D959" s="99"/>
      <c r="E959" s="99"/>
      <c r="F959" s="99"/>
      <c r="G959" s="99"/>
      <c r="H959" s="99"/>
      <c r="I959" s="99"/>
      <c r="J959" s="2325"/>
      <c r="K959" s="2325"/>
      <c r="L959" s="2325"/>
      <c r="M959" s="2325"/>
      <c r="N959" s="99"/>
      <c r="O959" s="99"/>
      <c r="P959" s="99"/>
      <c r="Q959" s="99"/>
      <c r="R959" s="99"/>
      <c r="S959" s="99"/>
      <c r="T959" s="99"/>
      <c r="U959" s="99"/>
      <c r="V959" s="99"/>
      <c r="W959" s="99"/>
      <c r="X959" s="99"/>
      <c r="Y959" s="99"/>
      <c r="Z959" s="160"/>
      <c r="AA959" s="99"/>
      <c r="AB959" s="159"/>
      <c r="AC959" s="158"/>
      <c r="AD959" s="99"/>
      <c r="AE959" s="99"/>
      <c r="AF959" s="99"/>
      <c r="AG959" s="99"/>
      <c r="AH959" s="99"/>
      <c r="AI959" s="157"/>
      <c r="AJ959" s="99"/>
      <c r="AK959" s="99"/>
      <c r="AL959" s="99"/>
      <c r="AM959" s="99"/>
      <c r="AN959" s="2325"/>
      <c r="AO959" s="99"/>
      <c r="AP959" s="99"/>
      <c r="AQ959" s="99"/>
      <c r="AR959" s="99"/>
      <c r="AS959" s="99"/>
      <c r="AT959" s="99"/>
      <c r="AU959" s="99"/>
      <c r="AV959" s="99"/>
      <c r="AW959" s="157"/>
      <c r="AX959" s="99"/>
      <c r="AY959" s="99"/>
      <c r="AZ959" s="99"/>
      <c r="BA959" s="99"/>
    </row>
    <row r="960" spans="1:53" ht="15.75" customHeight="1" x14ac:dyDescent="0.25">
      <c r="A960" s="99"/>
      <c r="B960" s="100"/>
      <c r="C960" s="99"/>
      <c r="D960" s="99"/>
      <c r="E960" s="99"/>
      <c r="F960" s="99"/>
      <c r="G960" s="99"/>
      <c r="H960" s="99"/>
      <c r="I960" s="99"/>
      <c r="J960" s="2325"/>
      <c r="K960" s="2325"/>
      <c r="L960" s="2325"/>
      <c r="M960" s="2325"/>
      <c r="N960" s="99"/>
      <c r="O960" s="99"/>
      <c r="P960" s="99"/>
      <c r="Q960" s="99"/>
      <c r="R960" s="99"/>
      <c r="S960" s="99"/>
      <c r="T960" s="99"/>
      <c r="U960" s="99"/>
      <c r="V960" s="99"/>
      <c r="W960" s="99"/>
      <c r="X960" s="99"/>
      <c r="Y960" s="99"/>
      <c r="Z960" s="160"/>
      <c r="AA960" s="99"/>
      <c r="AB960" s="159"/>
      <c r="AC960" s="158"/>
      <c r="AD960" s="99"/>
      <c r="AE960" s="99"/>
      <c r="AF960" s="99"/>
      <c r="AG960" s="99"/>
      <c r="AH960" s="99"/>
      <c r="AI960" s="157"/>
      <c r="AJ960" s="99"/>
      <c r="AK960" s="99"/>
      <c r="AL960" s="99"/>
      <c r="AM960" s="99"/>
      <c r="AN960" s="2325"/>
      <c r="AO960" s="99"/>
      <c r="AP960" s="99"/>
      <c r="AQ960" s="99"/>
      <c r="AR960" s="99"/>
      <c r="AS960" s="99"/>
      <c r="AT960" s="99"/>
      <c r="AU960" s="99"/>
      <c r="AV960" s="99"/>
      <c r="AW960" s="157"/>
      <c r="AX960" s="99"/>
      <c r="AY960" s="99"/>
      <c r="AZ960" s="99"/>
      <c r="BA960" s="99"/>
    </row>
    <row r="961" spans="1:53" ht="15.75" customHeight="1" x14ac:dyDescent="0.25">
      <c r="A961" s="99"/>
      <c r="B961" s="100"/>
      <c r="C961" s="99"/>
      <c r="D961" s="99"/>
      <c r="E961" s="99"/>
      <c r="F961" s="99"/>
      <c r="G961" s="99"/>
      <c r="H961" s="99"/>
      <c r="I961" s="99"/>
      <c r="J961" s="2325"/>
      <c r="K961" s="2325"/>
      <c r="L961" s="2325"/>
      <c r="M961" s="2325"/>
      <c r="N961" s="99"/>
      <c r="O961" s="99"/>
      <c r="P961" s="99"/>
      <c r="Q961" s="99"/>
      <c r="R961" s="99"/>
      <c r="S961" s="99"/>
      <c r="T961" s="99"/>
      <c r="U961" s="99"/>
      <c r="V961" s="99"/>
      <c r="W961" s="99"/>
      <c r="X961" s="99"/>
      <c r="Y961" s="99"/>
      <c r="Z961" s="160"/>
      <c r="AA961" s="99"/>
      <c r="AB961" s="159"/>
      <c r="AC961" s="158"/>
      <c r="AD961" s="99"/>
      <c r="AE961" s="99"/>
      <c r="AF961" s="99"/>
      <c r="AG961" s="99"/>
      <c r="AH961" s="99"/>
      <c r="AI961" s="157"/>
      <c r="AJ961" s="99"/>
      <c r="AK961" s="99"/>
      <c r="AL961" s="99"/>
      <c r="AM961" s="99"/>
      <c r="AN961" s="2325"/>
      <c r="AO961" s="99"/>
      <c r="AP961" s="99"/>
      <c r="AQ961" s="99"/>
      <c r="AR961" s="99"/>
      <c r="AS961" s="99"/>
      <c r="AT961" s="99"/>
      <c r="AU961" s="99"/>
      <c r="AV961" s="99"/>
      <c r="AW961" s="157"/>
      <c r="AX961" s="99"/>
      <c r="AY961" s="99"/>
      <c r="AZ961" s="99"/>
      <c r="BA961" s="99"/>
    </row>
    <row r="962" spans="1:53" ht="15.75" customHeight="1" x14ac:dyDescent="0.25">
      <c r="A962" s="99"/>
      <c r="B962" s="100"/>
      <c r="C962" s="99"/>
      <c r="D962" s="99"/>
      <c r="E962" s="99"/>
      <c r="F962" s="99"/>
      <c r="G962" s="99"/>
      <c r="H962" s="99"/>
      <c r="I962" s="99"/>
      <c r="J962" s="2325"/>
      <c r="K962" s="2325"/>
      <c r="L962" s="2325"/>
      <c r="M962" s="2325"/>
      <c r="N962" s="99"/>
      <c r="O962" s="99"/>
      <c r="P962" s="99"/>
      <c r="Q962" s="99"/>
      <c r="R962" s="99"/>
      <c r="S962" s="99"/>
      <c r="T962" s="99"/>
      <c r="U962" s="99"/>
      <c r="V962" s="99"/>
      <c r="W962" s="99"/>
      <c r="X962" s="99"/>
      <c r="Y962" s="99"/>
      <c r="Z962" s="160"/>
      <c r="AA962" s="99"/>
      <c r="AB962" s="159"/>
      <c r="AC962" s="158"/>
      <c r="AD962" s="99"/>
      <c r="AE962" s="99"/>
      <c r="AF962" s="99"/>
      <c r="AG962" s="99"/>
      <c r="AH962" s="99"/>
      <c r="AI962" s="157"/>
      <c r="AJ962" s="99"/>
      <c r="AK962" s="99"/>
      <c r="AL962" s="99"/>
      <c r="AM962" s="99"/>
      <c r="AN962" s="2325"/>
      <c r="AO962" s="99"/>
      <c r="AP962" s="99"/>
      <c r="AQ962" s="99"/>
      <c r="AR962" s="99"/>
      <c r="AS962" s="99"/>
      <c r="AT962" s="99"/>
      <c r="AU962" s="99"/>
      <c r="AV962" s="99"/>
      <c r="AW962" s="157"/>
      <c r="AX962" s="99"/>
      <c r="AY962" s="99"/>
      <c r="AZ962" s="99"/>
      <c r="BA962" s="99"/>
    </row>
    <row r="963" spans="1:53" ht="15.75" customHeight="1" x14ac:dyDescent="0.25">
      <c r="A963" s="99"/>
      <c r="B963" s="100"/>
      <c r="C963" s="99"/>
      <c r="D963" s="99"/>
      <c r="E963" s="99"/>
      <c r="F963" s="99"/>
      <c r="G963" s="99"/>
      <c r="H963" s="99"/>
      <c r="I963" s="99"/>
      <c r="J963" s="2325"/>
      <c r="K963" s="2325"/>
      <c r="L963" s="2325"/>
      <c r="M963" s="2325"/>
      <c r="N963" s="99"/>
      <c r="O963" s="99"/>
      <c r="P963" s="99"/>
      <c r="Q963" s="99"/>
      <c r="R963" s="99"/>
      <c r="S963" s="99"/>
      <c r="T963" s="99"/>
      <c r="U963" s="99"/>
      <c r="V963" s="99"/>
      <c r="W963" s="99"/>
      <c r="X963" s="99"/>
      <c r="Y963" s="99"/>
      <c r="Z963" s="160"/>
      <c r="AA963" s="99"/>
      <c r="AB963" s="159"/>
      <c r="AC963" s="158"/>
      <c r="AD963" s="99"/>
      <c r="AE963" s="99"/>
      <c r="AF963" s="99"/>
      <c r="AG963" s="99"/>
      <c r="AH963" s="99"/>
      <c r="AI963" s="157"/>
      <c r="AJ963" s="99"/>
      <c r="AK963" s="99"/>
      <c r="AL963" s="99"/>
      <c r="AM963" s="99"/>
      <c r="AN963" s="2325"/>
      <c r="AO963" s="99"/>
      <c r="AP963" s="99"/>
      <c r="AQ963" s="99"/>
      <c r="AR963" s="99"/>
      <c r="AS963" s="99"/>
      <c r="AT963" s="99"/>
      <c r="AU963" s="99"/>
      <c r="AV963" s="99"/>
      <c r="AW963" s="157"/>
      <c r="AX963" s="99"/>
      <c r="AY963" s="99"/>
      <c r="AZ963" s="99"/>
      <c r="BA963" s="99"/>
    </row>
    <row r="964" spans="1:53" ht="15.75" customHeight="1" x14ac:dyDescent="0.25">
      <c r="A964" s="99"/>
      <c r="B964" s="100"/>
      <c r="C964" s="99"/>
      <c r="D964" s="99"/>
      <c r="E964" s="99"/>
      <c r="F964" s="99"/>
      <c r="G964" s="99"/>
      <c r="H964" s="99"/>
      <c r="I964" s="99"/>
      <c r="J964" s="2325"/>
      <c r="K964" s="2325"/>
      <c r="L964" s="2325"/>
      <c r="M964" s="2325"/>
      <c r="N964" s="99"/>
      <c r="O964" s="99"/>
      <c r="P964" s="99"/>
      <c r="Q964" s="99"/>
      <c r="R964" s="99"/>
      <c r="S964" s="99"/>
      <c r="T964" s="99"/>
      <c r="U964" s="99"/>
      <c r="V964" s="99"/>
      <c r="W964" s="99"/>
      <c r="X964" s="99"/>
      <c r="Y964" s="99"/>
      <c r="Z964" s="160"/>
      <c r="AA964" s="99"/>
      <c r="AB964" s="159"/>
      <c r="AC964" s="158"/>
      <c r="AD964" s="99"/>
      <c r="AE964" s="99"/>
      <c r="AF964" s="99"/>
      <c r="AG964" s="99"/>
      <c r="AH964" s="99"/>
      <c r="AI964" s="157"/>
      <c r="AJ964" s="99"/>
      <c r="AK964" s="99"/>
      <c r="AL964" s="99"/>
      <c r="AM964" s="99"/>
      <c r="AN964" s="2325"/>
      <c r="AO964" s="99"/>
      <c r="AP964" s="99"/>
      <c r="AQ964" s="99"/>
      <c r="AR964" s="99"/>
      <c r="AS964" s="99"/>
      <c r="AT964" s="99"/>
      <c r="AU964" s="99"/>
      <c r="AV964" s="99"/>
      <c r="AW964" s="157"/>
      <c r="AX964" s="99"/>
      <c r="AY964" s="99"/>
      <c r="AZ964" s="99"/>
      <c r="BA964" s="99"/>
    </row>
    <row r="965" spans="1:53" ht="15.75" customHeight="1" x14ac:dyDescent="0.25">
      <c r="A965" s="99"/>
      <c r="B965" s="100"/>
      <c r="C965" s="99"/>
      <c r="D965" s="99"/>
      <c r="E965" s="99"/>
      <c r="F965" s="99"/>
      <c r="G965" s="99"/>
      <c r="H965" s="99"/>
      <c r="I965" s="99"/>
      <c r="J965" s="2325"/>
      <c r="K965" s="2325"/>
      <c r="L965" s="2325"/>
      <c r="M965" s="2325"/>
      <c r="N965" s="99"/>
      <c r="O965" s="99"/>
      <c r="P965" s="99"/>
      <c r="Q965" s="99"/>
      <c r="R965" s="99"/>
      <c r="S965" s="99"/>
      <c r="T965" s="99"/>
      <c r="U965" s="99"/>
      <c r="V965" s="99"/>
      <c r="W965" s="99"/>
      <c r="X965" s="99"/>
      <c r="Y965" s="99"/>
      <c r="Z965" s="160"/>
      <c r="AA965" s="99"/>
      <c r="AB965" s="159"/>
      <c r="AC965" s="158"/>
      <c r="AD965" s="99"/>
      <c r="AE965" s="99"/>
      <c r="AF965" s="99"/>
      <c r="AG965" s="99"/>
      <c r="AH965" s="99"/>
      <c r="AI965" s="157"/>
      <c r="AJ965" s="99"/>
      <c r="AK965" s="99"/>
      <c r="AL965" s="99"/>
      <c r="AM965" s="99"/>
      <c r="AN965" s="2325"/>
      <c r="AO965" s="99"/>
      <c r="AP965" s="99"/>
      <c r="AQ965" s="99"/>
      <c r="AR965" s="99"/>
      <c r="AS965" s="99"/>
      <c r="AT965" s="99"/>
      <c r="AU965" s="99"/>
      <c r="AV965" s="99"/>
      <c r="AW965" s="157"/>
      <c r="AX965" s="99"/>
      <c r="AY965" s="99"/>
      <c r="AZ965" s="99"/>
      <c r="BA965" s="99"/>
    </row>
    <row r="966" spans="1:53" ht="15.75" customHeight="1" x14ac:dyDescent="0.25">
      <c r="A966" s="99"/>
      <c r="B966" s="100"/>
      <c r="C966" s="99"/>
      <c r="D966" s="99"/>
      <c r="E966" s="99"/>
      <c r="F966" s="99"/>
      <c r="G966" s="99"/>
      <c r="H966" s="99"/>
      <c r="I966" s="99"/>
      <c r="J966" s="2325"/>
      <c r="K966" s="2325"/>
      <c r="L966" s="2325"/>
      <c r="M966" s="2325"/>
      <c r="N966" s="99"/>
      <c r="O966" s="99"/>
      <c r="P966" s="99"/>
      <c r="Q966" s="99"/>
      <c r="R966" s="99"/>
      <c r="S966" s="99"/>
      <c r="T966" s="99"/>
      <c r="U966" s="99"/>
      <c r="V966" s="99"/>
      <c r="W966" s="99"/>
      <c r="X966" s="99"/>
      <c r="Y966" s="99"/>
      <c r="Z966" s="160"/>
      <c r="AA966" s="99"/>
      <c r="AB966" s="159"/>
      <c r="AC966" s="158"/>
      <c r="AD966" s="99"/>
      <c r="AE966" s="99"/>
      <c r="AF966" s="99"/>
      <c r="AG966" s="99"/>
      <c r="AH966" s="99"/>
      <c r="AI966" s="157"/>
      <c r="AJ966" s="99"/>
      <c r="AK966" s="99"/>
      <c r="AL966" s="99"/>
      <c r="AM966" s="99"/>
      <c r="AN966" s="2325"/>
      <c r="AO966" s="99"/>
      <c r="AP966" s="99"/>
      <c r="AQ966" s="99"/>
      <c r="AR966" s="99"/>
      <c r="AS966" s="99"/>
      <c r="AT966" s="99"/>
      <c r="AU966" s="99"/>
      <c r="AV966" s="99"/>
      <c r="AW966" s="157"/>
      <c r="AX966" s="99"/>
      <c r="AY966" s="99"/>
      <c r="AZ966" s="99"/>
      <c r="BA966" s="99"/>
    </row>
    <row r="967" spans="1:53" ht="15.75" customHeight="1" x14ac:dyDescent="0.25">
      <c r="A967" s="99"/>
      <c r="B967" s="100"/>
      <c r="C967" s="99"/>
      <c r="D967" s="99"/>
      <c r="E967" s="99"/>
      <c r="F967" s="99"/>
      <c r="G967" s="99"/>
      <c r="H967" s="99"/>
      <c r="I967" s="99"/>
      <c r="J967" s="2325"/>
      <c r="K967" s="2325"/>
      <c r="L967" s="2325"/>
      <c r="M967" s="2325"/>
      <c r="N967" s="99"/>
      <c r="O967" s="99"/>
      <c r="P967" s="99"/>
      <c r="Q967" s="99"/>
      <c r="R967" s="99"/>
      <c r="S967" s="99"/>
      <c r="T967" s="99"/>
      <c r="U967" s="99"/>
      <c r="V967" s="99"/>
      <c r="W967" s="99"/>
      <c r="X967" s="99"/>
      <c r="Y967" s="99"/>
      <c r="Z967" s="160"/>
      <c r="AA967" s="99"/>
      <c r="AB967" s="159"/>
      <c r="AC967" s="158"/>
      <c r="AD967" s="99"/>
      <c r="AE967" s="99"/>
      <c r="AF967" s="99"/>
      <c r="AG967" s="99"/>
      <c r="AH967" s="99"/>
      <c r="AI967" s="157"/>
      <c r="AJ967" s="99"/>
      <c r="AK967" s="99"/>
      <c r="AL967" s="99"/>
      <c r="AM967" s="99"/>
      <c r="AN967" s="2325"/>
      <c r="AO967" s="99"/>
      <c r="AP967" s="99"/>
      <c r="AQ967" s="99"/>
      <c r="AR967" s="99"/>
      <c r="AS967" s="99"/>
      <c r="AT967" s="99"/>
      <c r="AU967" s="99"/>
      <c r="AV967" s="99"/>
      <c r="AW967" s="157"/>
      <c r="AX967" s="99"/>
      <c r="AY967" s="99"/>
      <c r="AZ967" s="99"/>
      <c r="BA967" s="99"/>
    </row>
    <row r="968" spans="1:53" ht="15.75" customHeight="1" x14ac:dyDescent="0.25">
      <c r="A968" s="99"/>
      <c r="B968" s="100"/>
      <c r="C968" s="99"/>
      <c r="D968" s="99"/>
      <c r="E968" s="99"/>
      <c r="F968" s="99"/>
      <c r="G968" s="99"/>
      <c r="H968" s="99"/>
      <c r="I968" s="99"/>
      <c r="J968" s="2325"/>
      <c r="K968" s="2325"/>
      <c r="L968" s="2325"/>
      <c r="M968" s="2325"/>
      <c r="N968" s="99"/>
      <c r="O968" s="99"/>
      <c r="P968" s="99"/>
      <c r="Q968" s="99"/>
      <c r="R968" s="99"/>
      <c r="S968" s="99"/>
      <c r="T968" s="99"/>
      <c r="U968" s="99"/>
      <c r="V968" s="99"/>
      <c r="W968" s="99"/>
      <c r="X968" s="99"/>
      <c r="Y968" s="99"/>
      <c r="Z968" s="160"/>
      <c r="AA968" s="99"/>
      <c r="AB968" s="159"/>
      <c r="AC968" s="158"/>
      <c r="AD968" s="99"/>
      <c r="AE968" s="99"/>
      <c r="AF968" s="99"/>
      <c r="AG968" s="99"/>
      <c r="AH968" s="99"/>
      <c r="AI968" s="157"/>
      <c r="AJ968" s="99"/>
      <c r="AK968" s="99"/>
      <c r="AL968" s="99"/>
      <c r="AM968" s="99"/>
      <c r="AN968" s="2325"/>
      <c r="AO968" s="99"/>
      <c r="AP968" s="99"/>
      <c r="AQ968" s="99"/>
      <c r="AR968" s="99"/>
      <c r="AS968" s="99"/>
      <c r="AT968" s="99"/>
      <c r="AU968" s="99"/>
      <c r="AV968" s="99"/>
      <c r="AW968" s="157"/>
      <c r="AX968" s="99"/>
      <c r="AY968" s="99"/>
      <c r="AZ968" s="99"/>
      <c r="BA968" s="99"/>
    </row>
    <row r="969" spans="1:53" ht="15.75" customHeight="1" x14ac:dyDescent="0.25">
      <c r="A969" s="99"/>
      <c r="B969" s="100"/>
      <c r="C969" s="99"/>
      <c r="D969" s="99"/>
      <c r="E969" s="99"/>
      <c r="F969" s="99"/>
      <c r="G969" s="99"/>
      <c r="H969" s="99"/>
      <c r="I969" s="99"/>
      <c r="J969" s="2325"/>
      <c r="K969" s="2325"/>
      <c r="L969" s="2325"/>
      <c r="M969" s="2325"/>
      <c r="N969" s="99"/>
      <c r="O969" s="99"/>
      <c r="P969" s="99"/>
      <c r="Q969" s="99"/>
      <c r="R969" s="99"/>
      <c r="S969" s="99"/>
      <c r="T969" s="99"/>
      <c r="U969" s="99"/>
      <c r="V969" s="99"/>
      <c r="W969" s="99"/>
      <c r="X969" s="99"/>
      <c r="Y969" s="99"/>
      <c r="Z969" s="160"/>
      <c r="AA969" s="99"/>
      <c r="AB969" s="159"/>
      <c r="AC969" s="158"/>
      <c r="AD969" s="99"/>
      <c r="AE969" s="99"/>
      <c r="AF969" s="99"/>
      <c r="AG969" s="99"/>
      <c r="AH969" s="99"/>
      <c r="AI969" s="157"/>
      <c r="AJ969" s="99"/>
      <c r="AK969" s="99"/>
      <c r="AL969" s="99"/>
      <c r="AM969" s="99"/>
      <c r="AN969" s="2325"/>
      <c r="AO969" s="99"/>
      <c r="AP969" s="99"/>
      <c r="AQ969" s="99"/>
      <c r="AR969" s="99"/>
      <c r="AS969" s="99"/>
      <c r="AT969" s="99"/>
      <c r="AU969" s="99"/>
      <c r="AV969" s="99"/>
      <c r="AW969" s="157"/>
      <c r="AX969" s="99"/>
      <c r="AY969" s="99"/>
      <c r="AZ969" s="99"/>
      <c r="BA969" s="99"/>
    </row>
    <row r="970" spans="1:53" ht="15.75" customHeight="1" x14ac:dyDescent="0.25">
      <c r="A970" s="99"/>
      <c r="B970" s="100"/>
      <c r="C970" s="99"/>
      <c r="D970" s="99"/>
      <c r="E970" s="99"/>
      <c r="F970" s="99"/>
      <c r="G970" s="99"/>
      <c r="H970" s="99"/>
      <c r="I970" s="99"/>
      <c r="J970" s="2325"/>
      <c r="K970" s="2325"/>
      <c r="L970" s="2325"/>
      <c r="M970" s="2325"/>
      <c r="N970" s="99"/>
      <c r="O970" s="99"/>
      <c r="P970" s="99"/>
      <c r="Q970" s="99"/>
      <c r="R970" s="99"/>
      <c r="S970" s="99"/>
      <c r="T970" s="99"/>
      <c r="U970" s="99"/>
      <c r="V970" s="99"/>
      <c r="W970" s="99"/>
      <c r="X970" s="99"/>
      <c r="Y970" s="99"/>
      <c r="Z970" s="160"/>
      <c r="AA970" s="99"/>
      <c r="AB970" s="159"/>
      <c r="AC970" s="158"/>
      <c r="AD970" s="99"/>
      <c r="AE970" s="99"/>
      <c r="AF970" s="99"/>
      <c r="AG970" s="99"/>
      <c r="AH970" s="99"/>
      <c r="AI970" s="157"/>
      <c r="AJ970" s="99"/>
      <c r="AK970" s="99"/>
      <c r="AL970" s="99"/>
      <c r="AM970" s="99"/>
      <c r="AN970" s="2325"/>
      <c r="AO970" s="99"/>
      <c r="AP970" s="99"/>
      <c r="AQ970" s="99"/>
      <c r="AR970" s="99"/>
      <c r="AS970" s="99"/>
      <c r="AT970" s="99"/>
      <c r="AU970" s="99"/>
      <c r="AV970" s="99"/>
      <c r="AW970" s="157"/>
      <c r="AX970" s="99"/>
      <c r="AY970" s="99"/>
      <c r="AZ970" s="99"/>
      <c r="BA970" s="99"/>
    </row>
    <row r="971" spans="1:53" ht="15.75" customHeight="1" x14ac:dyDescent="0.25">
      <c r="A971" s="99"/>
      <c r="B971" s="100"/>
      <c r="C971" s="99"/>
      <c r="D971" s="99"/>
      <c r="E971" s="99"/>
      <c r="F971" s="99"/>
      <c r="G971" s="99"/>
      <c r="H971" s="99"/>
      <c r="I971" s="99"/>
      <c r="J971" s="2325"/>
      <c r="K971" s="2325"/>
      <c r="L971" s="2325"/>
      <c r="M971" s="2325"/>
      <c r="N971" s="99"/>
      <c r="O971" s="99"/>
      <c r="P971" s="99"/>
      <c r="Q971" s="99"/>
      <c r="R971" s="99"/>
      <c r="S971" s="99"/>
      <c r="T971" s="99"/>
      <c r="U971" s="99"/>
      <c r="V971" s="99"/>
      <c r="W971" s="99"/>
      <c r="X971" s="99"/>
      <c r="Y971" s="99"/>
      <c r="Z971" s="160"/>
      <c r="AA971" s="99"/>
      <c r="AB971" s="159"/>
      <c r="AC971" s="158"/>
      <c r="AD971" s="99"/>
      <c r="AE971" s="99"/>
      <c r="AF971" s="99"/>
      <c r="AG971" s="99"/>
      <c r="AH971" s="99"/>
      <c r="AI971" s="157"/>
      <c r="AJ971" s="99"/>
      <c r="AK971" s="99"/>
      <c r="AL971" s="99"/>
      <c r="AM971" s="99"/>
      <c r="AN971" s="2325"/>
      <c r="AO971" s="99"/>
      <c r="AP971" s="99"/>
      <c r="AQ971" s="99"/>
      <c r="AR971" s="99"/>
      <c r="AS971" s="99"/>
      <c r="AT971" s="99"/>
      <c r="AU971" s="99"/>
      <c r="AV971" s="99"/>
      <c r="AW971" s="157"/>
      <c r="AX971" s="99"/>
      <c r="AY971" s="99"/>
      <c r="AZ971" s="99"/>
      <c r="BA971" s="99"/>
    </row>
    <row r="972" spans="1:53" ht="15.75" customHeight="1" x14ac:dyDescent="0.25">
      <c r="A972" s="99"/>
      <c r="B972" s="100"/>
      <c r="C972" s="99"/>
      <c r="D972" s="99"/>
      <c r="E972" s="99"/>
      <c r="F972" s="99"/>
      <c r="G972" s="99"/>
      <c r="H972" s="99"/>
      <c r="I972" s="99"/>
      <c r="J972" s="2325"/>
      <c r="K972" s="2325"/>
      <c r="L972" s="2325"/>
      <c r="M972" s="2325"/>
      <c r="N972" s="99"/>
      <c r="O972" s="99"/>
      <c r="P972" s="99"/>
      <c r="Q972" s="99"/>
      <c r="R972" s="99"/>
      <c r="S972" s="99"/>
      <c r="T972" s="99"/>
      <c r="U972" s="99"/>
      <c r="V972" s="99"/>
      <c r="W972" s="99"/>
      <c r="X972" s="99"/>
      <c r="Y972" s="99"/>
      <c r="Z972" s="160"/>
      <c r="AA972" s="99"/>
      <c r="AB972" s="159"/>
      <c r="AC972" s="158"/>
      <c r="AD972" s="99"/>
      <c r="AE972" s="99"/>
      <c r="AF972" s="99"/>
      <c r="AG972" s="99"/>
      <c r="AH972" s="99"/>
      <c r="AI972" s="157"/>
      <c r="AJ972" s="99"/>
      <c r="AK972" s="99"/>
      <c r="AL972" s="99"/>
      <c r="AM972" s="99"/>
      <c r="AN972" s="2325"/>
      <c r="AO972" s="99"/>
      <c r="AP972" s="99"/>
      <c r="AQ972" s="99"/>
      <c r="AR972" s="99"/>
      <c r="AS972" s="99"/>
      <c r="AT972" s="99"/>
      <c r="AU972" s="99"/>
      <c r="AV972" s="99"/>
      <c r="AW972" s="157"/>
      <c r="AX972" s="99"/>
      <c r="AY972" s="99"/>
      <c r="AZ972" s="99"/>
      <c r="BA972" s="99"/>
    </row>
    <row r="973" spans="1:53" ht="15.75" customHeight="1" x14ac:dyDescent="0.25">
      <c r="A973" s="99"/>
      <c r="B973" s="100"/>
      <c r="C973" s="99"/>
      <c r="D973" s="99"/>
      <c r="E973" s="99"/>
      <c r="F973" s="99"/>
      <c r="G973" s="99"/>
      <c r="H973" s="99"/>
      <c r="I973" s="99"/>
      <c r="J973" s="2325"/>
      <c r="K973" s="2325"/>
      <c r="L973" s="2325"/>
      <c r="M973" s="2325"/>
      <c r="N973" s="99"/>
      <c r="O973" s="99"/>
      <c r="P973" s="99"/>
      <c r="Q973" s="99"/>
      <c r="R973" s="99"/>
      <c r="S973" s="99"/>
      <c r="T973" s="99"/>
      <c r="U973" s="99"/>
      <c r="V973" s="99"/>
      <c r="W973" s="99"/>
      <c r="X973" s="99"/>
      <c r="Y973" s="99"/>
      <c r="Z973" s="160"/>
      <c r="AA973" s="99"/>
      <c r="AB973" s="159"/>
      <c r="AC973" s="158"/>
      <c r="AD973" s="99"/>
      <c r="AE973" s="99"/>
      <c r="AF973" s="99"/>
      <c r="AG973" s="99"/>
      <c r="AH973" s="99"/>
      <c r="AI973" s="157"/>
      <c r="AJ973" s="99"/>
      <c r="AK973" s="99"/>
      <c r="AL973" s="99"/>
      <c r="AM973" s="99"/>
      <c r="AN973" s="2325"/>
      <c r="AO973" s="99"/>
      <c r="AP973" s="99"/>
      <c r="AQ973" s="99"/>
      <c r="AR973" s="99"/>
      <c r="AS973" s="99"/>
      <c r="AT973" s="99"/>
      <c r="AU973" s="99"/>
      <c r="AV973" s="99"/>
      <c r="AW973" s="157"/>
      <c r="AX973" s="99"/>
      <c r="AY973" s="99"/>
      <c r="AZ973" s="99"/>
      <c r="BA973" s="99"/>
    </row>
    <row r="974" spans="1:53" ht="15.75" customHeight="1" x14ac:dyDescent="0.25">
      <c r="A974" s="99"/>
      <c r="B974" s="100"/>
      <c r="C974" s="99"/>
      <c r="D974" s="99"/>
      <c r="E974" s="99"/>
      <c r="F974" s="99"/>
      <c r="G974" s="99"/>
      <c r="H974" s="99"/>
      <c r="I974" s="99"/>
      <c r="J974" s="2325"/>
      <c r="K974" s="2325"/>
      <c r="L974" s="2325"/>
      <c r="M974" s="2325"/>
      <c r="N974" s="99"/>
      <c r="O974" s="99"/>
      <c r="P974" s="99"/>
      <c r="Q974" s="99"/>
      <c r="R974" s="99"/>
      <c r="S974" s="99"/>
      <c r="T974" s="99"/>
      <c r="U974" s="99"/>
      <c r="V974" s="99"/>
      <c r="W974" s="99"/>
      <c r="X974" s="99"/>
      <c r="Y974" s="99"/>
      <c r="Z974" s="160"/>
      <c r="AA974" s="99"/>
      <c r="AB974" s="159"/>
      <c r="AC974" s="158"/>
      <c r="AD974" s="99"/>
      <c r="AE974" s="99"/>
      <c r="AF974" s="99"/>
      <c r="AG974" s="99"/>
      <c r="AH974" s="99"/>
      <c r="AI974" s="157"/>
      <c r="AJ974" s="99"/>
      <c r="AK974" s="99"/>
      <c r="AL974" s="99"/>
      <c r="AM974" s="99"/>
      <c r="AN974" s="2325"/>
      <c r="AO974" s="99"/>
      <c r="AP974" s="99"/>
      <c r="AQ974" s="99"/>
      <c r="AR974" s="99"/>
      <c r="AS974" s="99"/>
      <c r="AT974" s="99"/>
      <c r="AU974" s="99"/>
      <c r="AV974" s="99"/>
      <c r="AW974" s="157"/>
      <c r="AX974" s="99"/>
      <c r="AY974" s="99"/>
      <c r="AZ974" s="99"/>
      <c r="BA974" s="99"/>
    </row>
    <row r="975" spans="1:53" ht="15.75" customHeight="1" x14ac:dyDescent="0.25">
      <c r="A975" s="99"/>
      <c r="B975" s="100"/>
      <c r="C975" s="99"/>
      <c r="D975" s="99"/>
      <c r="E975" s="99"/>
      <c r="F975" s="99"/>
      <c r="G975" s="99"/>
      <c r="H975" s="99"/>
      <c r="I975" s="99"/>
      <c r="J975" s="2325"/>
      <c r="K975" s="2325"/>
      <c r="L975" s="2325"/>
      <c r="M975" s="2325"/>
      <c r="N975" s="99"/>
      <c r="O975" s="99"/>
      <c r="P975" s="99"/>
      <c r="Q975" s="99"/>
      <c r="R975" s="99"/>
      <c r="S975" s="99"/>
      <c r="T975" s="99"/>
      <c r="U975" s="99"/>
      <c r="V975" s="99"/>
      <c r="W975" s="99"/>
      <c r="X975" s="99"/>
      <c r="Y975" s="99"/>
      <c r="Z975" s="160"/>
      <c r="AA975" s="99"/>
      <c r="AB975" s="159"/>
      <c r="AC975" s="158"/>
      <c r="AD975" s="99"/>
      <c r="AE975" s="99"/>
      <c r="AF975" s="99"/>
      <c r="AG975" s="99"/>
      <c r="AH975" s="99"/>
      <c r="AI975" s="157"/>
      <c r="AJ975" s="99"/>
      <c r="AK975" s="99"/>
      <c r="AL975" s="99"/>
      <c r="AM975" s="99"/>
      <c r="AN975" s="2325"/>
      <c r="AO975" s="99"/>
      <c r="AP975" s="99"/>
      <c r="AQ975" s="99"/>
      <c r="AR975" s="99"/>
      <c r="AS975" s="99"/>
      <c r="AT975" s="99"/>
      <c r="AU975" s="99"/>
      <c r="AV975" s="99"/>
      <c r="AW975" s="157"/>
      <c r="AX975" s="99"/>
      <c r="AY975" s="99"/>
      <c r="AZ975" s="99"/>
      <c r="BA975" s="99"/>
    </row>
    <row r="976" spans="1:53" ht="15.75" customHeight="1" x14ac:dyDescent="0.25">
      <c r="A976" s="99"/>
      <c r="B976" s="100"/>
      <c r="C976" s="99"/>
      <c r="D976" s="99"/>
      <c r="E976" s="99"/>
      <c r="F976" s="99"/>
      <c r="G976" s="99"/>
      <c r="H976" s="99"/>
      <c r="I976" s="99"/>
      <c r="J976" s="2325"/>
      <c r="K976" s="2325"/>
      <c r="L976" s="2325"/>
      <c r="M976" s="2325"/>
      <c r="N976" s="99"/>
      <c r="O976" s="99"/>
      <c r="P976" s="99"/>
      <c r="Q976" s="99"/>
      <c r="R976" s="99"/>
      <c r="S976" s="99"/>
      <c r="T976" s="99"/>
      <c r="U976" s="99"/>
      <c r="V976" s="99"/>
      <c r="W976" s="99"/>
      <c r="X976" s="99"/>
      <c r="Y976" s="99"/>
      <c r="Z976" s="160"/>
      <c r="AA976" s="99"/>
      <c r="AB976" s="159"/>
      <c r="AC976" s="158"/>
      <c r="AD976" s="99"/>
      <c r="AE976" s="99"/>
      <c r="AF976" s="99"/>
      <c r="AG976" s="99"/>
      <c r="AH976" s="99"/>
      <c r="AI976" s="157"/>
      <c r="AJ976" s="99"/>
      <c r="AK976" s="99"/>
      <c r="AL976" s="99"/>
      <c r="AM976" s="99"/>
      <c r="AN976" s="2325"/>
      <c r="AO976" s="99"/>
      <c r="AP976" s="99"/>
      <c r="AQ976" s="99"/>
      <c r="AR976" s="99"/>
      <c r="AS976" s="99"/>
      <c r="AT976" s="99"/>
      <c r="AU976" s="99"/>
      <c r="AV976" s="99"/>
      <c r="AW976" s="157"/>
      <c r="AX976" s="99"/>
      <c r="AY976" s="99"/>
      <c r="AZ976" s="99"/>
      <c r="BA976" s="99"/>
    </row>
    <row r="977" spans="1:53" ht="15.75" customHeight="1" x14ac:dyDescent="0.25">
      <c r="A977" s="99"/>
      <c r="B977" s="100"/>
      <c r="C977" s="99"/>
      <c r="D977" s="99"/>
      <c r="E977" s="99"/>
      <c r="F977" s="99"/>
      <c r="G977" s="99"/>
      <c r="H977" s="99"/>
      <c r="I977" s="99"/>
      <c r="J977" s="2325"/>
      <c r="K977" s="2325"/>
      <c r="L977" s="2325"/>
      <c r="M977" s="2325"/>
      <c r="N977" s="99"/>
      <c r="O977" s="99"/>
      <c r="P977" s="99"/>
      <c r="Q977" s="99"/>
      <c r="R977" s="99"/>
      <c r="S977" s="99"/>
      <c r="T977" s="99"/>
      <c r="U977" s="99"/>
      <c r="V977" s="99"/>
      <c r="W977" s="99"/>
      <c r="X977" s="99"/>
      <c r="Y977" s="99"/>
      <c r="Z977" s="160"/>
      <c r="AA977" s="99"/>
      <c r="AB977" s="159"/>
      <c r="AC977" s="158"/>
      <c r="AD977" s="99"/>
      <c r="AE977" s="99"/>
      <c r="AF977" s="99"/>
      <c r="AG977" s="99"/>
      <c r="AH977" s="99"/>
      <c r="AI977" s="157"/>
      <c r="AJ977" s="99"/>
      <c r="AK977" s="99"/>
      <c r="AL977" s="99"/>
      <c r="AM977" s="99"/>
      <c r="AN977" s="2325"/>
      <c r="AO977" s="99"/>
      <c r="AP977" s="99"/>
      <c r="AQ977" s="99"/>
      <c r="AR977" s="99"/>
      <c r="AS977" s="99"/>
      <c r="AT977" s="99"/>
      <c r="AU977" s="99"/>
      <c r="AV977" s="99"/>
      <c r="AW977" s="157"/>
      <c r="AX977" s="99"/>
      <c r="AY977" s="99"/>
      <c r="AZ977" s="99"/>
      <c r="BA977" s="99"/>
    </row>
    <row r="978" spans="1:53" ht="15.75" customHeight="1" x14ac:dyDescent="0.25">
      <c r="A978" s="99"/>
      <c r="B978" s="100"/>
      <c r="C978" s="99"/>
      <c r="D978" s="99"/>
      <c r="E978" s="99"/>
      <c r="F978" s="99"/>
      <c r="G978" s="99"/>
      <c r="H978" s="99"/>
      <c r="I978" s="99"/>
      <c r="J978" s="2325"/>
      <c r="K978" s="2325"/>
      <c r="L978" s="2325"/>
      <c r="M978" s="2325"/>
      <c r="N978" s="99"/>
      <c r="O978" s="99"/>
      <c r="P978" s="99"/>
      <c r="Q978" s="99"/>
      <c r="R978" s="99"/>
      <c r="S978" s="99"/>
      <c r="T978" s="99"/>
      <c r="U978" s="99"/>
      <c r="V978" s="99"/>
      <c r="W978" s="99"/>
      <c r="X978" s="99"/>
      <c r="Y978" s="99"/>
      <c r="Z978" s="160"/>
      <c r="AA978" s="99"/>
      <c r="AB978" s="159"/>
      <c r="AC978" s="158"/>
      <c r="AD978" s="99"/>
      <c r="AE978" s="99"/>
      <c r="AF978" s="99"/>
      <c r="AG978" s="99"/>
      <c r="AH978" s="99"/>
      <c r="AI978" s="157"/>
      <c r="AJ978" s="99"/>
      <c r="AK978" s="99"/>
      <c r="AL978" s="99"/>
      <c r="AM978" s="99"/>
      <c r="AN978" s="2325"/>
      <c r="AO978" s="99"/>
      <c r="AP978" s="99"/>
      <c r="AQ978" s="99"/>
      <c r="AR978" s="99"/>
      <c r="AS978" s="99"/>
      <c r="AT978" s="99"/>
      <c r="AU978" s="99"/>
      <c r="AV978" s="99"/>
      <c r="AW978" s="157"/>
      <c r="AX978" s="99"/>
      <c r="AY978" s="99"/>
      <c r="AZ978" s="99"/>
      <c r="BA978" s="99"/>
    </row>
    <row r="979" spans="1:53" ht="15.75" customHeight="1" x14ac:dyDescent="0.25">
      <c r="A979" s="99"/>
      <c r="B979" s="100"/>
      <c r="C979" s="99"/>
      <c r="D979" s="99"/>
      <c r="E979" s="99"/>
      <c r="F979" s="99"/>
      <c r="G979" s="99"/>
      <c r="H979" s="99"/>
      <c r="I979" s="99"/>
      <c r="J979" s="2325"/>
      <c r="K979" s="2325"/>
      <c r="L979" s="2325"/>
      <c r="M979" s="2325"/>
      <c r="N979" s="99"/>
      <c r="O979" s="99"/>
      <c r="P979" s="99"/>
      <c r="Q979" s="99"/>
      <c r="R979" s="99"/>
      <c r="S979" s="99"/>
      <c r="T979" s="99"/>
      <c r="U979" s="99"/>
      <c r="V979" s="99"/>
      <c r="W979" s="99"/>
      <c r="X979" s="99"/>
      <c r="Y979" s="99"/>
      <c r="Z979" s="160"/>
      <c r="AA979" s="99"/>
      <c r="AB979" s="159"/>
      <c r="AC979" s="158"/>
      <c r="AD979" s="99"/>
      <c r="AE979" s="99"/>
      <c r="AF979" s="99"/>
      <c r="AG979" s="99"/>
      <c r="AH979" s="99"/>
      <c r="AI979" s="157"/>
      <c r="AJ979" s="99"/>
      <c r="AK979" s="99"/>
      <c r="AL979" s="99"/>
      <c r="AM979" s="99"/>
      <c r="AN979" s="2325"/>
      <c r="AO979" s="99"/>
      <c r="AP979" s="99"/>
      <c r="AQ979" s="99"/>
      <c r="AR979" s="99"/>
      <c r="AS979" s="99"/>
      <c r="AT979" s="99"/>
      <c r="AU979" s="99"/>
      <c r="AV979" s="99"/>
      <c r="AW979" s="157"/>
      <c r="AX979" s="99"/>
      <c r="AY979" s="99"/>
      <c r="AZ979" s="99"/>
      <c r="BA979" s="99"/>
    </row>
    <row r="980" spans="1:53" ht="15.75" customHeight="1" x14ac:dyDescent="0.25">
      <c r="A980" s="99"/>
      <c r="B980" s="100"/>
      <c r="C980" s="99"/>
      <c r="D980" s="99"/>
      <c r="E980" s="99"/>
      <c r="F980" s="99"/>
      <c r="G980" s="99"/>
      <c r="H980" s="99"/>
      <c r="I980" s="99"/>
      <c r="J980" s="2325"/>
      <c r="K980" s="2325"/>
      <c r="L980" s="2325"/>
      <c r="M980" s="2325"/>
      <c r="N980" s="99"/>
      <c r="O980" s="99"/>
      <c r="P980" s="99"/>
      <c r="Q980" s="99"/>
      <c r="R980" s="99"/>
      <c r="S980" s="99"/>
      <c r="T980" s="99"/>
      <c r="U980" s="99"/>
      <c r="V980" s="99"/>
      <c r="W980" s="99"/>
      <c r="X980" s="99"/>
      <c r="Y980" s="99"/>
      <c r="Z980" s="160"/>
      <c r="AA980" s="99"/>
      <c r="AB980" s="159"/>
      <c r="AC980" s="158"/>
      <c r="AD980" s="99"/>
      <c r="AE980" s="99"/>
      <c r="AF980" s="99"/>
      <c r="AG980" s="99"/>
      <c r="AH980" s="99"/>
      <c r="AI980" s="157"/>
      <c r="AJ980" s="99"/>
      <c r="AK980" s="99"/>
      <c r="AL980" s="99"/>
      <c r="AM980" s="99"/>
      <c r="AN980" s="2325"/>
      <c r="AO980" s="99"/>
      <c r="AP980" s="99"/>
      <c r="AQ980" s="99"/>
      <c r="AR980" s="99"/>
      <c r="AS980" s="99"/>
      <c r="AT980" s="99"/>
      <c r="AU980" s="99"/>
      <c r="AV980" s="99"/>
      <c r="AW980" s="157"/>
      <c r="AX980" s="99"/>
      <c r="AY980" s="99"/>
      <c r="AZ980" s="99"/>
      <c r="BA980" s="99"/>
    </row>
    <row r="981" spans="1:53" ht="15.75" customHeight="1" x14ac:dyDescent="0.25">
      <c r="A981" s="99"/>
      <c r="B981" s="100"/>
      <c r="C981" s="99"/>
      <c r="D981" s="99"/>
      <c r="E981" s="99"/>
      <c r="F981" s="99"/>
      <c r="G981" s="99"/>
      <c r="H981" s="99"/>
      <c r="I981" s="99"/>
      <c r="J981" s="2325"/>
      <c r="K981" s="2325"/>
      <c r="L981" s="2325"/>
      <c r="M981" s="2325"/>
      <c r="N981" s="99"/>
      <c r="O981" s="99"/>
      <c r="P981" s="99"/>
      <c r="Q981" s="99"/>
      <c r="R981" s="99"/>
      <c r="S981" s="99"/>
      <c r="T981" s="99"/>
      <c r="U981" s="99"/>
      <c r="V981" s="99"/>
      <c r="W981" s="99"/>
      <c r="X981" s="99"/>
      <c r="Y981" s="99"/>
      <c r="Z981" s="160"/>
      <c r="AA981" s="99"/>
      <c r="AB981" s="159"/>
      <c r="AC981" s="158"/>
      <c r="AD981" s="99"/>
      <c r="AE981" s="99"/>
      <c r="AF981" s="99"/>
      <c r="AG981" s="99"/>
      <c r="AH981" s="99"/>
      <c r="AI981" s="157"/>
      <c r="AJ981" s="99"/>
      <c r="AK981" s="99"/>
      <c r="AL981" s="99"/>
      <c r="AM981" s="99"/>
      <c r="AN981" s="2325"/>
      <c r="AO981" s="99"/>
      <c r="AP981" s="99"/>
      <c r="AQ981" s="99"/>
      <c r="AR981" s="99"/>
      <c r="AS981" s="99"/>
      <c r="AT981" s="99"/>
      <c r="AU981" s="99"/>
      <c r="AV981" s="99"/>
      <c r="AW981" s="157"/>
      <c r="AX981" s="99"/>
      <c r="AY981" s="99"/>
      <c r="AZ981" s="99"/>
      <c r="BA981" s="99"/>
    </row>
    <row r="982" spans="1:53" ht="15.75" customHeight="1" x14ac:dyDescent="0.25">
      <c r="A982" s="99"/>
      <c r="B982" s="100"/>
      <c r="C982" s="99"/>
      <c r="D982" s="99"/>
      <c r="E982" s="99"/>
      <c r="F982" s="99"/>
      <c r="G982" s="99"/>
      <c r="H982" s="99"/>
      <c r="I982" s="99"/>
      <c r="J982" s="2325"/>
      <c r="K982" s="2325"/>
      <c r="L982" s="2325"/>
      <c r="M982" s="2325"/>
      <c r="N982" s="99"/>
      <c r="O982" s="99"/>
      <c r="P982" s="99"/>
      <c r="Q982" s="99"/>
      <c r="R982" s="99"/>
      <c r="S982" s="99"/>
      <c r="T982" s="99"/>
      <c r="U982" s="99"/>
      <c r="V982" s="99"/>
      <c r="W982" s="99"/>
      <c r="X982" s="99"/>
      <c r="Y982" s="99"/>
      <c r="Z982" s="160"/>
      <c r="AA982" s="99"/>
      <c r="AB982" s="159"/>
      <c r="AC982" s="158"/>
      <c r="AD982" s="99"/>
      <c r="AE982" s="99"/>
      <c r="AF982" s="99"/>
      <c r="AG982" s="99"/>
      <c r="AH982" s="99"/>
      <c r="AI982" s="157"/>
      <c r="AJ982" s="99"/>
      <c r="AK982" s="99"/>
      <c r="AL982" s="99"/>
      <c r="AM982" s="99"/>
      <c r="AN982" s="2325"/>
      <c r="AO982" s="99"/>
      <c r="AP982" s="99"/>
      <c r="AQ982" s="99"/>
      <c r="AR982" s="99"/>
      <c r="AS982" s="99"/>
      <c r="AT982" s="99"/>
      <c r="AU982" s="99"/>
      <c r="AV982" s="99"/>
      <c r="AW982" s="157"/>
      <c r="AX982" s="99"/>
      <c r="AY982" s="99"/>
      <c r="AZ982" s="99"/>
      <c r="BA982" s="99"/>
    </row>
    <row r="983" spans="1:53" ht="15.75" customHeight="1" x14ac:dyDescent="0.25">
      <c r="A983" s="99"/>
      <c r="B983" s="100"/>
      <c r="C983" s="99"/>
      <c r="D983" s="99"/>
      <c r="E983" s="99"/>
      <c r="F983" s="99"/>
      <c r="G983" s="99"/>
      <c r="H983" s="99"/>
      <c r="I983" s="99"/>
      <c r="J983" s="2325"/>
      <c r="K983" s="2325"/>
      <c r="L983" s="2325"/>
      <c r="M983" s="2325"/>
      <c r="N983" s="99"/>
      <c r="O983" s="99"/>
      <c r="P983" s="99"/>
      <c r="Q983" s="99"/>
      <c r="R983" s="99"/>
      <c r="S983" s="99"/>
      <c r="T983" s="99"/>
      <c r="U983" s="99"/>
      <c r="V983" s="99"/>
      <c r="W983" s="99"/>
      <c r="X983" s="99"/>
      <c r="Y983" s="99"/>
      <c r="Z983" s="160"/>
      <c r="AA983" s="99"/>
      <c r="AB983" s="159"/>
      <c r="AC983" s="158"/>
      <c r="AD983" s="99"/>
      <c r="AE983" s="99"/>
      <c r="AF983" s="99"/>
      <c r="AG983" s="99"/>
      <c r="AH983" s="99"/>
      <c r="AI983" s="157"/>
      <c r="AJ983" s="99"/>
      <c r="AK983" s="99"/>
      <c r="AL983" s="99"/>
      <c r="AM983" s="99"/>
      <c r="AN983" s="2325"/>
      <c r="AO983" s="99"/>
      <c r="AP983" s="99"/>
      <c r="AQ983" s="99"/>
      <c r="AR983" s="99"/>
      <c r="AS983" s="99"/>
      <c r="AT983" s="99"/>
      <c r="AU983" s="99"/>
      <c r="AV983" s="99"/>
      <c r="AW983" s="157"/>
      <c r="AX983" s="99"/>
      <c r="AY983" s="99"/>
      <c r="AZ983" s="99"/>
      <c r="BA983" s="99"/>
    </row>
    <row r="984" spans="1:53" ht="15.75" customHeight="1" x14ac:dyDescent="0.25">
      <c r="A984" s="99"/>
      <c r="B984" s="100"/>
      <c r="C984" s="99"/>
      <c r="D984" s="99"/>
      <c r="E984" s="99"/>
      <c r="F984" s="99"/>
      <c r="G984" s="99"/>
      <c r="H984" s="99"/>
      <c r="I984" s="99"/>
      <c r="J984" s="2325"/>
      <c r="K984" s="2325"/>
      <c r="L984" s="2325"/>
      <c r="M984" s="2325"/>
      <c r="N984" s="99"/>
      <c r="O984" s="99"/>
      <c r="P984" s="99"/>
      <c r="Q984" s="99"/>
      <c r="R984" s="99"/>
      <c r="S984" s="99"/>
      <c r="T984" s="99"/>
      <c r="U984" s="99"/>
      <c r="V984" s="99"/>
      <c r="W984" s="99"/>
      <c r="X984" s="99"/>
      <c r="Y984" s="99"/>
      <c r="Z984" s="160"/>
      <c r="AA984" s="99"/>
      <c r="AB984" s="159"/>
      <c r="AC984" s="158"/>
      <c r="AD984" s="99"/>
      <c r="AE984" s="99"/>
      <c r="AF984" s="99"/>
      <c r="AG984" s="99"/>
      <c r="AH984" s="99"/>
      <c r="AI984" s="157"/>
      <c r="AJ984" s="99"/>
      <c r="AK984" s="99"/>
      <c r="AL984" s="99"/>
      <c r="AM984" s="99"/>
      <c r="AN984" s="2325"/>
      <c r="AO984" s="99"/>
      <c r="AP984" s="99"/>
      <c r="AQ984" s="99"/>
      <c r="AR984" s="99"/>
      <c r="AS984" s="99"/>
      <c r="AT984" s="99"/>
      <c r="AU984" s="99"/>
      <c r="AV984" s="99"/>
      <c r="AW984" s="157"/>
      <c r="AX984" s="99"/>
      <c r="AY984" s="99"/>
      <c r="AZ984" s="99"/>
      <c r="BA984" s="99"/>
    </row>
    <row r="985" spans="1:53" ht="15.75" customHeight="1" x14ac:dyDescent="0.25">
      <c r="A985" s="99"/>
      <c r="B985" s="100"/>
      <c r="C985" s="99"/>
      <c r="D985" s="99"/>
      <c r="E985" s="99"/>
      <c r="F985" s="99"/>
      <c r="G985" s="99"/>
      <c r="H985" s="99"/>
      <c r="I985" s="99"/>
      <c r="J985" s="2325"/>
      <c r="K985" s="2325"/>
      <c r="L985" s="2325"/>
      <c r="M985" s="2325"/>
      <c r="N985" s="99"/>
      <c r="O985" s="99"/>
      <c r="P985" s="99"/>
      <c r="Q985" s="99"/>
      <c r="R985" s="99"/>
      <c r="S985" s="99"/>
      <c r="T985" s="99"/>
      <c r="U985" s="99"/>
      <c r="V985" s="99"/>
      <c r="W985" s="99"/>
      <c r="X985" s="99"/>
      <c r="Y985" s="99"/>
      <c r="Z985" s="160"/>
      <c r="AA985" s="99"/>
      <c r="AB985" s="159"/>
      <c r="AC985" s="158"/>
      <c r="AD985" s="99"/>
      <c r="AE985" s="99"/>
      <c r="AF985" s="99"/>
      <c r="AG985" s="99"/>
      <c r="AH985" s="99"/>
      <c r="AI985" s="157"/>
      <c r="AJ985" s="99"/>
      <c r="AK985" s="99"/>
      <c r="AL985" s="99"/>
      <c r="AM985" s="99"/>
      <c r="AN985" s="2325"/>
      <c r="AO985" s="99"/>
      <c r="AP985" s="99"/>
      <c r="AQ985" s="99"/>
      <c r="AR985" s="99"/>
      <c r="AS985" s="99"/>
      <c r="AT985" s="99"/>
      <c r="AU985" s="99"/>
      <c r="AV985" s="99"/>
      <c r="AW985" s="157"/>
      <c r="AX985" s="99"/>
      <c r="AY985" s="99"/>
      <c r="AZ985" s="99"/>
      <c r="BA985" s="99"/>
    </row>
    <row r="986" spans="1:53" ht="15.75" customHeight="1" x14ac:dyDescent="0.25">
      <c r="A986" s="99"/>
      <c r="B986" s="100"/>
      <c r="C986" s="99"/>
      <c r="D986" s="99"/>
      <c r="E986" s="99"/>
      <c r="F986" s="99"/>
      <c r="G986" s="99"/>
      <c r="H986" s="99"/>
      <c r="I986" s="99"/>
      <c r="J986" s="2325"/>
      <c r="K986" s="2325"/>
      <c r="L986" s="2325"/>
      <c r="M986" s="2325"/>
      <c r="N986" s="99"/>
      <c r="O986" s="99"/>
      <c r="P986" s="99"/>
      <c r="Q986" s="99"/>
      <c r="R986" s="99"/>
      <c r="S986" s="99"/>
      <c r="T986" s="99"/>
      <c r="U986" s="99"/>
      <c r="V986" s="99"/>
      <c r="W986" s="99"/>
      <c r="X986" s="99"/>
      <c r="Y986" s="99"/>
      <c r="Z986" s="160"/>
      <c r="AA986" s="99"/>
      <c r="AB986" s="159"/>
      <c r="AC986" s="158"/>
      <c r="AD986" s="99"/>
      <c r="AE986" s="99"/>
      <c r="AF986" s="99"/>
      <c r="AG986" s="99"/>
      <c r="AH986" s="99"/>
      <c r="AI986" s="157"/>
      <c r="AJ986" s="99"/>
      <c r="AK986" s="99"/>
      <c r="AL986" s="99"/>
      <c r="AM986" s="99"/>
      <c r="AN986" s="2325"/>
      <c r="AO986" s="99"/>
      <c r="AP986" s="99"/>
      <c r="AQ986" s="99"/>
      <c r="AR986" s="99"/>
      <c r="AS986" s="99"/>
      <c r="AT986" s="99"/>
      <c r="AU986" s="99"/>
      <c r="AV986" s="99"/>
      <c r="AW986" s="157"/>
      <c r="AX986" s="99"/>
      <c r="AY986" s="99"/>
      <c r="AZ986" s="99"/>
      <c r="BA986" s="99"/>
    </row>
    <row r="987" spans="1:53" ht="15.75" customHeight="1" x14ac:dyDescent="0.25">
      <c r="A987" s="99"/>
      <c r="B987" s="100"/>
      <c r="C987" s="99"/>
      <c r="D987" s="99"/>
      <c r="E987" s="99"/>
      <c r="F987" s="99"/>
      <c r="G987" s="99"/>
      <c r="H987" s="99"/>
      <c r="I987" s="99"/>
      <c r="J987" s="2325"/>
      <c r="K987" s="2325"/>
      <c r="L987" s="2325"/>
      <c r="M987" s="2325"/>
      <c r="N987" s="99"/>
      <c r="O987" s="99"/>
      <c r="P987" s="99"/>
      <c r="Q987" s="99"/>
      <c r="R987" s="99"/>
      <c r="S987" s="99"/>
      <c r="T987" s="99"/>
      <c r="U987" s="99"/>
      <c r="V987" s="99"/>
      <c r="W987" s="99"/>
      <c r="X987" s="99"/>
      <c r="Y987" s="99"/>
      <c r="Z987" s="160"/>
      <c r="AA987" s="99"/>
      <c r="AB987" s="159"/>
      <c r="AC987" s="158"/>
      <c r="AD987" s="99"/>
      <c r="AE987" s="99"/>
      <c r="AF987" s="99"/>
      <c r="AG987" s="99"/>
      <c r="AH987" s="99"/>
      <c r="AI987" s="157"/>
      <c r="AJ987" s="99"/>
      <c r="AK987" s="99"/>
      <c r="AL987" s="99"/>
      <c r="AM987" s="99"/>
      <c r="AN987" s="2325"/>
      <c r="AO987" s="99"/>
      <c r="AP987" s="99"/>
      <c r="AQ987" s="99"/>
      <c r="AR987" s="99"/>
      <c r="AS987" s="99"/>
      <c r="AT987" s="99"/>
      <c r="AU987" s="99"/>
      <c r="AV987" s="99"/>
      <c r="AW987" s="157"/>
      <c r="AX987" s="99"/>
      <c r="AY987" s="99"/>
      <c r="AZ987" s="99"/>
      <c r="BA987" s="99"/>
    </row>
    <row r="988" spans="1:53" ht="15.75" customHeight="1" x14ac:dyDescent="0.25">
      <c r="A988" s="99"/>
      <c r="B988" s="100"/>
      <c r="C988" s="99"/>
      <c r="D988" s="99"/>
      <c r="E988" s="99"/>
      <c r="F988" s="99"/>
      <c r="G988" s="99"/>
      <c r="H988" s="99"/>
      <c r="I988" s="99"/>
      <c r="J988" s="2325"/>
      <c r="K988" s="2325"/>
      <c r="L988" s="2325"/>
      <c r="M988" s="2325"/>
      <c r="N988" s="99"/>
      <c r="O988" s="99"/>
      <c r="P988" s="99"/>
      <c r="Q988" s="99"/>
      <c r="R988" s="99"/>
      <c r="S988" s="99"/>
      <c r="T988" s="99"/>
      <c r="U988" s="99"/>
      <c r="V988" s="99"/>
      <c r="W988" s="99"/>
      <c r="X988" s="99"/>
      <c r="Y988" s="99"/>
      <c r="Z988" s="160"/>
      <c r="AA988" s="99"/>
      <c r="AB988" s="159"/>
      <c r="AC988" s="158"/>
      <c r="AD988" s="99"/>
      <c r="AE988" s="99"/>
      <c r="AF988" s="99"/>
      <c r="AG988" s="99"/>
      <c r="AH988" s="99"/>
      <c r="AI988" s="157"/>
      <c r="AJ988" s="99"/>
      <c r="AK988" s="99"/>
      <c r="AL988" s="99"/>
      <c r="AM988" s="99"/>
      <c r="AN988" s="2325"/>
      <c r="AO988" s="99"/>
      <c r="AP988" s="99"/>
      <c r="AQ988" s="99"/>
      <c r="AR988" s="99"/>
      <c r="AS988" s="99"/>
      <c r="AT988" s="99"/>
      <c r="AU988" s="99"/>
      <c r="AV988" s="99"/>
      <c r="AW988" s="157"/>
      <c r="AX988" s="99"/>
      <c r="AY988" s="99"/>
      <c r="AZ988" s="99"/>
      <c r="BA988" s="99"/>
    </row>
    <row r="989" spans="1:53" ht="15.75" customHeight="1" x14ac:dyDescent="0.25">
      <c r="A989" s="99"/>
      <c r="B989" s="100"/>
      <c r="C989" s="99"/>
      <c r="D989" s="99"/>
      <c r="E989" s="99"/>
      <c r="F989" s="99"/>
      <c r="G989" s="99"/>
      <c r="H989" s="99"/>
      <c r="I989" s="99"/>
      <c r="J989" s="2325"/>
      <c r="K989" s="2325"/>
      <c r="L989" s="2325"/>
      <c r="M989" s="2325"/>
      <c r="N989" s="99"/>
      <c r="O989" s="99"/>
      <c r="P989" s="99"/>
      <c r="Q989" s="99"/>
      <c r="R989" s="99"/>
      <c r="S989" s="99"/>
      <c r="T989" s="99"/>
      <c r="U989" s="99"/>
      <c r="V989" s="99"/>
      <c r="W989" s="99"/>
      <c r="X989" s="99"/>
      <c r="Y989" s="99"/>
      <c r="Z989" s="160"/>
      <c r="AA989" s="99"/>
      <c r="AB989" s="159"/>
      <c r="AC989" s="158"/>
      <c r="AD989" s="99"/>
      <c r="AE989" s="99"/>
      <c r="AF989" s="99"/>
      <c r="AG989" s="99"/>
      <c r="AH989" s="99"/>
      <c r="AI989" s="157"/>
      <c r="AJ989" s="99"/>
      <c r="AK989" s="99"/>
      <c r="AL989" s="99"/>
      <c r="AM989" s="99"/>
      <c r="AN989" s="2325"/>
      <c r="AO989" s="99"/>
      <c r="AP989" s="99"/>
      <c r="AQ989" s="99"/>
      <c r="AR989" s="99"/>
      <c r="AS989" s="99"/>
      <c r="AT989" s="99"/>
      <c r="AU989" s="99"/>
      <c r="AV989" s="99"/>
      <c r="AW989" s="157"/>
      <c r="AX989" s="99"/>
      <c r="AY989" s="99"/>
      <c r="AZ989" s="99"/>
      <c r="BA989" s="99"/>
    </row>
    <row r="990" spans="1:53" ht="15.75" customHeight="1" x14ac:dyDescent="0.25">
      <c r="A990" s="99"/>
      <c r="B990" s="100"/>
      <c r="C990" s="99"/>
      <c r="D990" s="99"/>
      <c r="E990" s="99"/>
      <c r="F990" s="99"/>
      <c r="G990" s="99"/>
      <c r="H990" s="99"/>
      <c r="I990" s="99"/>
      <c r="J990" s="2325"/>
      <c r="K990" s="2325"/>
      <c r="L990" s="2325"/>
      <c r="M990" s="2325"/>
      <c r="N990" s="99"/>
      <c r="O990" s="99"/>
      <c r="P990" s="99"/>
      <c r="Q990" s="99"/>
      <c r="R990" s="99"/>
      <c r="S990" s="99"/>
      <c r="T990" s="99"/>
      <c r="U990" s="99"/>
      <c r="V990" s="99"/>
      <c r="W990" s="99"/>
      <c r="X990" s="99"/>
      <c r="Y990" s="99"/>
      <c r="Z990" s="160"/>
      <c r="AA990" s="99"/>
      <c r="AB990" s="159"/>
      <c r="AC990" s="158"/>
      <c r="AD990" s="99"/>
      <c r="AE990" s="99"/>
      <c r="AF990" s="99"/>
      <c r="AG990" s="99"/>
      <c r="AH990" s="99"/>
      <c r="AI990" s="157"/>
      <c r="AJ990" s="99"/>
      <c r="AK990" s="99"/>
      <c r="AL990" s="99"/>
      <c r="AM990" s="99"/>
      <c r="AN990" s="2325"/>
      <c r="AO990" s="99"/>
      <c r="AP990" s="99"/>
      <c r="AQ990" s="99"/>
      <c r="AR990" s="99"/>
      <c r="AS990" s="99"/>
      <c r="AT990" s="99"/>
      <c r="AU990" s="99"/>
      <c r="AV990" s="99"/>
      <c r="AW990" s="157"/>
      <c r="AX990" s="99"/>
      <c r="AY990" s="99"/>
      <c r="AZ990" s="99"/>
      <c r="BA990" s="99"/>
    </row>
    <row r="991" spans="1:53" ht="15.75" customHeight="1" x14ac:dyDescent="0.25">
      <c r="A991" s="99"/>
      <c r="B991" s="100"/>
      <c r="C991" s="99"/>
      <c r="D991" s="99"/>
      <c r="E991" s="99"/>
      <c r="F991" s="99"/>
      <c r="G991" s="99"/>
      <c r="H991" s="99"/>
      <c r="I991" s="99"/>
      <c r="J991" s="2325"/>
      <c r="K991" s="2325"/>
      <c r="L991" s="2325"/>
      <c r="M991" s="2325"/>
      <c r="N991" s="99"/>
      <c r="O991" s="99"/>
      <c r="P991" s="99"/>
      <c r="Q991" s="99"/>
      <c r="R991" s="99"/>
      <c r="S991" s="99"/>
      <c r="T991" s="99"/>
      <c r="U991" s="99"/>
      <c r="V991" s="99"/>
      <c r="W991" s="99"/>
      <c r="X991" s="99"/>
      <c r="Y991" s="99"/>
      <c r="Z991" s="160"/>
      <c r="AA991" s="99"/>
      <c r="AB991" s="159"/>
      <c r="AC991" s="158"/>
      <c r="AD991" s="99"/>
      <c r="AE991" s="99"/>
      <c r="AF991" s="99"/>
      <c r="AG991" s="99"/>
      <c r="AH991" s="99"/>
      <c r="AI991" s="157"/>
      <c r="AJ991" s="99"/>
      <c r="AK991" s="99"/>
      <c r="AL991" s="99"/>
      <c r="AM991" s="99"/>
      <c r="AN991" s="2325"/>
      <c r="AO991" s="99"/>
      <c r="AP991" s="99"/>
      <c r="AQ991" s="99"/>
      <c r="AR991" s="99"/>
      <c r="AS991" s="99"/>
      <c r="AT991" s="99"/>
      <c r="AU991" s="99"/>
      <c r="AV991" s="99"/>
      <c r="AW991" s="157"/>
      <c r="AX991" s="99"/>
      <c r="AY991" s="99"/>
      <c r="AZ991" s="99"/>
      <c r="BA991" s="99"/>
    </row>
    <row r="992" spans="1:53" ht="15.75" customHeight="1" x14ac:dyDescent="0.25">
      <c r="A992" s="99"/>
      <c r="B992" s="100"/>
      <c r="C992" s="99"/>
      <c r="D992" s="99"/>
      <c r="E992" s="99"/>
      <c r="F992" s="99"/>
      <c r="G992" s="99"/>
      <c r="H992" s="99"/>
      <c r="I992" s="99"/>
      <c r="J992" s="2325"/>
      <c r="K992" s="2325"/>
      <c r="L992" s="2325"/>
      <c r="M992" s="2325"/>
      <c r="N992" s="99"/>
      <c r="O992" s="99"/>
      <c r="P992" s="99"/>
      <c r="Q992" s="99"/>
      <c r="R992" s="99"/>
      <c r="S992" s="99"/>
      <c r="T992" s="99"/>
      <c r="U992" s="99"/>
      <c r="V992" s="99"/>
      <c r="W992" s="99"/>
      <c r="X992" s="99"/>
      <c r="Y992" s="99"/>
      <c r="Z992" s="160"/>
      <c r="AA992" s="99"/>
      <c r="AB992" s="159"/>
      <c r="AC992" s="158"/>
      <c r="AD992" s="99"/>
      <c r="AE992" s="99"/>
      <c r="AF992" s="99"/>
      <c r="AG992" s="99"/>
      <c r="AH992" s="99"/>
      <c r="AI992" s="157"/>
      <c r="AJ992" s="99"/>
      <c r="AK992" s="99"/>
      <c r="AL992" s="99"/>
      <c r="AM992" s="99"/>
      <c r="AN992" s="2325"/>
      <c r="AO992" s="99"/>
      <c r="AP992" s="99"/>
      <c r="AQ992" s="99"/>
      <c r="AR992" s="99"/>
      <c r="AS992" s="99"/>
      <c r="AT992" s="99"/>
      <c r="AU992" s="99"/>
      <c r="AV992" s="99"/>
      <c r="AW992" s="157"/>
      <c r="AX992" s="99"/>
      <c r="AY992" s="99"/>
      <c r="AZ992" s="99"/>
      <c r="BA992" s="99"/>
    </row>
    <row r="993" spans="1:53" ht="15.75" customHeight="1" x14ac:dyDescent="0.25">
      <c r="A993" s="99"/>
      <c r="B993" s="100"/>
      <c r="C993" s="99"/>
      <c r="D993" s="99"/>
      <c r="E993" s="99"/>
      <c r="F993" s="99"/>
      <c r="G993" s="99"/>
      <c r="H993" s="99"/>
      <c r="I993" s="99"/>
      <c r="J993" s="2325"/>
      <c r="K993" s="2325"/>
      <c r="L993" s="2325"/>
      <c r="M993" s="2325"/>
      <c r="N993" s="99"/>
      <c r="O993" s="99"/>
      <c r="P993" s="99"/>
      <c r="Q993" s="99"/>
      <c r="R993" s="99"/>
      <c r="S993" s="99"/>
      <c r="T993" s="99"/>
      <c r="U993" s="99"/>
      <c r="V993" s="99"/>
      <c r="W993" s="99"/>
      <c r="X993" s="99"/>
      <c r="Y993" s="99"/>
      <c r="Z993" s="160"/>
      <c r="AA993" s="99"/>
      <c r="AB993" s="159"/>
      <c r="AC993" s="158"/>
      <c r="AD993" s="99"/>
      <c r="AE993" s="99"/>
      <c r="AF993" s="99"/>
      <c r="AG993" s="99"/>
      <c r="AH993" s="99"/>
      <c r="AI993" s="157"/>
      <c r="AJ993" s="99"/>
      <c r="AK993" s="99"/>
      <c r="AL993" s="99"/>
      <c r="AM993" s="99"/>
      <c r="AN993" s="2325"/>
      <c r="AO993" s="99"/>
      <c r="AP993" s="99"/>
      <c r="AQ993" s="99"/>
      <c r="AR993" s="99"/>
      <c r="AS993" s="99"/>
      <c r="AT993" s="99"/>
      <c r="AU993" s="99"/>
      <c r="AV993" s="99"/>
      <c r="AW993" s="157"/>
      <c r="AX993" s="99"/>
      <c r="AY993" s="99"/>
      <c r="AZ993" s="99"/>
      <c r="BA993" s="99"/>
    </row>
    <row r="994" spans="1:53" ht="15.75" customHeight="1" x14ac:dyDescent="0.25">
      <c r="A994" s="99"/>
      <c r="B994" s="100"/>
      <c r="C994" s="99"/>
      <c r="D994" s="99"/>
      <c r="E994" s="99"/>
      <c r="F994" s="99"/>
      <c r="G994" s="99"/>
      <c r="H994" s="99"/>
      <c r="I994" s="99"/>
      <c r="J994" s="2325"/>
      <c r="K994" s="2325"/>
      <c r="L994" s="2325"/>
      <c r="M994" s="2325"/>
      <c r="N994" s="99"/>
      <c r="O994" s="99"/>
      <c r="P994" s="99"/>
      <c r="Q994" s="99"/>
      <c r="R994" s="99"/>
      <c r="S994" s="99"/>
      <c r="T994" s="99"/>
      <c r="U994" s="99"/>
      <c r="V994" s="99"/>
      <c r="W994" s="99"/>
      <c r="X994" s="99"/>
      <c r="Y994" s="99"/>
      <c r="Z994" s="160"/>
      <c r="AA994" s="99"/>
      <c r="AB994" s="159"/>
      <c r="AC994" s="158"/>
      <c r="AD994" s="99"/>
      <c r="AE994" s="99"/>
      <c r="AF994" s="99"/>
      <c r="AG994" s="99"/>
      <c r="AH994" s="99"/>
      <c r="AI994" s="157"/>
      <c r="AJ994" s="99"/>
      <c r="AK994" s="99"/>
      <c r="AL994" s="99"/>
      <c r="AM994" s="99"/>
      <c r="AN994" s="2325"/>
      <c r="AO994" s="99"/>
      <c r="AP994" s="99"/>
      <c r="AQ994" s="99"/>
      <c r="AR994" s="99"/>
      <c r="AS994" s="99"/>
      <c r="AT994" s="99"/>
      <c r="AU994" s="99"/>
      <c r="AV994" s="99"/>
      <c r="AW994" s="157"/>
      <c r="AX994" s="99"/>
      <c r="AY994" s="99"/>
      <c r="AZ994" s="99"/>
      <c r="BA994" s="99"/>
    </row>
    <row r="995" spans="1:53" ht="15.75" customHeight="1" x14ac:dyDescent="0.25">
      <c r="A995" s="99"/>
      <c r="B995" s="100"/>
      <c r="C995" s="99"/>
      <c r="D995" s="99"/>
      <c r="E995" s="99"/>
      <c r="F995" s="99"/>
      <c r="G995" s="99"/>
      <c r="H995" s="99"/>
      <c r="I995" s="99"/>
      <c r="J995" s="2325"/>
      <c r="K995" s="2325"/>
      <c r="L995" s="2325"/>
      <c r="M995" s="2325"/>
      <c r="N995" s="99"/>
      <c r="O995" s="99"/>
      <c r="P995" s="99"/>
      <c r="Q995" s="99"/>
      <c r="R995" s="99"/>
      <c r="S995" s="99"/>
      <c r="T995" s="99"/>
      <c r="U995" s="99"/>
      <c r="V995" s="99"/>
      <c r="W995" s="99"/>
      <c r="X995" s="99"/>
      <c r="Y995" s="99"/>
      <c r="Z995" s="160"/>
      <c r="AA995" s="99"/>
      <c r="AB995" s="159"/>
      <c r="AC995" s="158"/>
      <c r="AD995" s="99"/>
      <c r="AE995" s="99"/>
      <c r="AF995" s="99"/>
      <c r="AG995" s="99"/>
      <c r="AH995" s="99"/>
      <c r="AI995" s="157"/>
      <c r="AJ995" s="99"/>
      <c r="AK995" s="99"/>
      <c r="AL995" s="99"/>
      <c r="AM995" s="99"/>
      <c r="AN995" s="2325"/>
      <c r="AO995" s="99"/>
      <c r="AP995" s="99"/>
      <c r="AQ995" s="99"/>
      <c r="AR995" s="99"/>
      <c r="AS995" s="99"/>
      <c r="AT995" s="99"/>
      <c r="AU995" s="99"/>
      <c r="AV995" s="99"/>
      <c r="AW995" s="157"/>
      <c r="AX995" s="99"/>
      <c r="AY995" s="99"/>
      <c r="AZ995" s="99"/>
      <c r="BA995" s="99"/>
    </row>
    <row r="996" spans="1:53" ht="15.75" customHeight="1" x14ac:dyDescent="0.25">
      <c r="A996" s="99"/>
      <c r="B996" s="100"/>
      <c r="C996" s="99"/>
      <c r="D996" s="99"/>
      <c r="E996" s="99"/>
      <c r="F996" s="99"/>
      <c r="G996" s="99"/>
      <c r="H996" s="99"/>
      <c r="I996" s="99"/>
      <c r="J996" s="2325"/>
      <c r="K996" s="2325"/>
      <c r="L996" s="2325"/>
      <c r="M996" s="2325"/>
      <c r="N996" s="99"/>
      <c r="O996" s="99"/>
      <c r="P996" s="99"/>
      <c r="Q996" s="99"/>
      <c r="R996" s="99"/>
      <c r="S996" s="99"/>
      <c r="T996" s="99"/>
      <c r="U996" s="99"/>
      <c r="V996" s="99"/>
      <c r="W996" s="99"/>
      <c r="X996" s="99"/>
      <c r="Y996" s="99"/>
      <c r="Z996" s="160"/>
      <c r="AA996" s="99"/>
      <c r="AB996" s="159"/>
      <c r="AC996" s="158"/>
      <c r="AD996" s="99"/>
      <c r="AE996" s="99"/>
      <c r="AF996" s="99"/>
      <c r="AG996" s="99"/>
      <c r="AH996" s="99"/>
      <c r="AI996" s="157"/>
      <c r="AJ996" s="99"/>
      <c r="AK996" s="99"/>
      <c r="AL996" s="99"/>
      <c r="AM996" s="99"/>
      <c r="AN996" s="2325"/>
      <c r="AO996" s="99"/>
      <c r="AP996" s="99"/>
      <c r="AQ996" s="99"/>
      <c r="AR996" s="99"/>
      <c r="AS996" s="99"/>
      <c r="AT996" s="99"/>
      <c r="AU996" s="99"/>
      <c r="AV996" s="99"/>
      <c r="AW996" s="157"/>
      <c r="AX996" s="99"/>
      <c r="AY996" s="99"/>
      <c r="AZ996" s="99"/>
      <c r="BA996" s="99"/>
    </row>
    <row r="997" spans="1:53" ht="15.75" customHeight="1" x14ac:dyDescent="0.25">
      <c r="A997" s="99"/>
      <c r="B997" s="100"/>
      <c r="C997" s="99"/>
      <c r="D997" s="99"/>
      <c r="E997" s="99"/>
      <c r="F997" s="99"/>
      <c r="G997" s="99"/>
      <c r="H997" s="99"/>
      <c r="I997" s="99"/>
      <c r="J997" s="2325"/>
      <c r="K997" s="2325"/>
      <c r="L997" s="2325"/>
      <c r="M997" s="2325"/>
      <c r="N997" s="99"/>
      <c r="O997" s="99"/>
      <c r="P997" s="99"/>
      <c r="Q997" s="99"/>
      <c r="R997" s="99"/>
      <c r="S997" s="99"/>
      <c r="T997" s="99"/>
      <c r="U997" s="99"/>
      <c r="V997" s="99"/>
      <c r="W997" s="99"/>
      <c r="X997" s="99"/>
      <c r="Y997" s="99"/>
      <c r="Z997" s="160"/>
      <c r="AA997" s="99"/>
      <c r="AB997" s="159"/>
      <c r="AC997" s="158"/>
      <c r="AD997" s="99"/>
      <c r="AE997" s="99"/>
      <c r="AF997" s="99"/>
      <c r="AG997" s="99"/>
      <c r="AH997" s="99"/>
      <c r="AI997" s="157"/>
      <c r="AJ997" s="99"/>
      <c r="AK997" s="99"/>
      <c r="AL997" s="99"/>
      <c r="AM997" s="99"/>
      <c r="AN997" s="2325"/>
      <c r="AO997" s="99"/>
      <c r="AP997" s="99"/>
      <c r="AQ997" s="99"/>
      <c r="AR997" s="99"/>
      <c r="AS997" s="99"/>
      <c r="AT997" s="99"/>
      <c r="AU997" s="99"/>
      <c r="AV997" s="99"/>
      <c r="AW997" s="157"/>
      <c r="AX997" s="99"/>
      <c r="AY997" s="99"/>
      <c r="AZ997" s="99"/>
      <c r="BA997" s="99"/>
    </row>
    <row r="998" spans="1:53" ht="15.75" customHeight="1" x14ac:dyDescent="0.25">
      <c r="A998" s="99"/>
      <c r="B998" s="100"/>
      <c r="C998" s="99"/>
      <c r="D998" s="99"/>
      <c r="E998" s="99"/>
      <c r="F998" s="99"/>
      <c r="G998" s="99"/>
      <c r="H998" s="99"/>
      <c r="I998" s="99"/>
      <c r="J998" s="2325"/>
      <c r="K998" s="2325"/>
      <c r="L998" s="2325"/>
      <c r="M998" s="2325"/>
      <c r="N998" s="99"/>
      <c r="O998" s="99"/>
      <c r="P998" s="99"/>
      <c r="Q998" s="99"/>
      <c r="R998" s="99"/>
      <c r="S998" s="99"/>
      <c r="T998" s="99"/>
      <c r="U998" s="99"/>
      <c r="V998" s="99"/>
      <c r="W998" s="99"/>
      <c r="X998" s="99"/>
      <c r="Y998" s="99"/>
      <c r="Z998" s="160"/>
      <c r="AA998" s="99"/>
      <c r="AB998" s="159"/>
      <c r="AC998" s="158"/>
      <c r="AD998" s="99"/>
      <c r="AE998" s="99"/>
      <c r="AF998" s="99"/>
      <c r="AG998" s="99"/>
      <c r="AH998" s="99"/>
      <c r="AI998" s="157"/>
      <c r="AJ998" s="99"/>
      <c r="AK998" s="99"/>
      <c r="AL998" s="99"/>
      <c r="AM998" s="99"/>
      <c r="AN998" s="2325"/>
      <c r="AO998" s="99"/>
      <c r="AP998" s="99"/>
      <c r="AQ998" s="99"/>
      <c r="AR998" s="99"/>
      <c r="AS998" s="99"/>
      <c r="AT998" s="99"/>
      <c r="AU998" s="99"/>
      <c r="AV998" s="99"/>
      <c r="AW998" s="157"/>
      <c r="AX998" s="99"/>
      <c r="AY998" s="99"/>
      <c r="AZ998" s="99"/>
      <c r="BA998" s="99"/>
    </row>
    <row r="999" spans="1:53" ht="15.75" customHeight="1" x14ac:dyDescent="0.25">
      <c r="A999" s="99"/>
      <c r="B999" s="100"/>
      <c r="C999" s="99"/>
      <c r="D999" s="99"/>
      <c r="E999" s="99"/>
      <c r="F999" s="99"/>
      <c r="G999" s="99"/>
      <c r="H999" s="99"/>
      <c r="I999" s="99"/>
      <c r="J999" s="2325"/>
      <c r="K999" s="2325"/>
      <c r="L999" s="2325"/>
      <c r="M999" s="2325"/>
      <c r="N999" s="99"/>
      <c r="O999" s="99"/>
      <c r="P999" s="99"/>
      <c r="Q999" s="99"/>
      <c r="R999" s="99"/>
      <c r="S999" s="99"/>
      <c r="T999" s="99"/>
      <c r="U999" s="99"/>
      <c r="V999" s="99"/>
      <c r="W999" s="99"/>
      <c r="X999" s="99"/>
      <c r="Y999" s="99"/>
      <c r="Z999" s="160"/>
      <c r="AA999" s="99"/>
      <c r="AB999" s="159"/>
      <c r="AC999" s="158"/>
      <c r="AD999" s="99"/>
      <c r="AE999" s="99"/>
      <c r="AF999" s="99"/>
      <c r="AG999" s="99"/>
      <c r="AH999" s="99"/>
      <c r="AI999" s="157"/>
      <c r="AJ999" s="99"/>
      <c r="AK999" s="99"/>
      <c r="AL999" s="99"/>
      <c r="AM999" s="99"/>
      <c r="AN999" s="2325"/>
      <c r="AO999" s="99"/>
      <c r="AP999" s="99"/>
      <c r="AQ999" s="99"/>
      <c r="AR999" s="99"/>
      <c r="AS999" s="99"/>
      <c r="AT999" s="99"/>
      <c r="AU999" s="99"/>
      <c r="AV999" s="99"/>
      <c r="AW999" s="157"/>
      <c r="AX999" s="99"/>
      <c r="AY999" s="99"/>
      <c r="AZ999" s="99"/>
      <c r="BA999" s="99"/>
    </row>
    <row r="1000" spans="1:53" ht="15.75" customHeight="1" x14ac:dyDescent="0.25">
      <c r="A1000" s="99"/>
      <c r="B1000" s="100"/>
      <c r="C1000" s="99"/>
      <c r="D1000" s="99"/>
      <c r="E1000" s="99"/>
      <c r="F1000" s="99"/>
      <c r="G1000" s="99"/>
      <c r="H1000" s="99"/>
      <c r="I1000" s="99"/>
      <c r="J1000" s="2325"/>
      <c r="K1000" s="2325"/>
      <c r="L1000" s="2325"/>
      <c r="M1000" s="2325"/>
      <c r="N1000" s="99"/>
      <c r="O1000" s="99"/>
      <c r="P1000" s="99"/>
      <c r="Q1000" s="99"/>
      <c r="R1000" s="99"/>
      <c r="S1000" s="99"/>
      <c r="T1000" s="99"/>
      <c r="U1000" s="99"/>
      <c r="V1000" s="99"/>
      <c r="W1000" s="99"/>
      <c r="X1000" s="99"/>
      <c r="Y1000" s="99"/>
      <c r="Z1000" s="160"/>
      <c r="AA1000" s="99"/>
      <c r="AB1000" s="159"/>
      <c r="AC1000" s="158"/>
      <c r="AD1000" s="99"/>
      <c r="AE1000" s="99"/>
      <c r="AF1000" s="99"/>
      <c r="AG1000" s="99"/>
      <c r="AH1000" s="99"/>
      <c r="AI1000" s="157"/>
      <c r="AJ1000" s="99"/>
      <c r="AK1000" s="99"/>
      <c r="AL1000" s="99"/>
      <c r="AM1000" s="99"/>
      <c r="AN1000" s="2325"/>
      <c r="AO1000" s="99"/>
      <c r="AP1000" s="99"/>
      <c r="AQ1000" s="99"/>
      <c r="AR1000" s="99"/>
      <c r="AS1000" s="99"/>
      <c r="AT1000" s="99"/>
      <c r="AU1000" s="99"/>
      <c r="AV1000" s="99"/>
      <c r="AW1000" s="157"/>
      <c r="AX1000" s="99"/>
      <c r="AY1000" s="99"/>
      <c r="AZ1000" s="99"/>
      <c r="BA1000" s="99"/>
    </row>
    <row r="1001" spans="1:53" ht="15.75" customHeight="1" x14ac:dyDescent="0.25">
      <c r="A1001" s="99"/>
      <c r="B1001" s="100"/>
      <c r="C1001" s="99"/>
      <c r="D1001" s="99"/>
      <c r="E1001" s="99"/>
      <c r="F1001" s="99"/>
      <c r="G1001" s="99"/>
      <c r="H1001" s="99"/>
      <c r="I1001" s="99"/>
      <c r="J1001" s="2325"/>
      <c r="K1001" s="2325"/>
      <c r="L1001" s="2325"/>
      <c r="M1001" s="2325"/>
      <c r="N1001" s="99"/>
      <c r="O1001" s="99"/>
      <c r="P1001" s="99"/>
      <c r="Q1001" s="99"/>
      <c r="R1001" s="99"/>
      <c r="S1001" s="99"/>
      <c r="T1001" s="99"/>
      <c r="U1001" s="99"/>
      <c r="V1001" s="99"/>
      <c r="W1001" s="99"/>
      <c r="X1001" s="99"/>
      <c r="Y1001" s="99"/>
      <c r="Z1001" s="160"/>
      <c r="AA1001" s="99"/>
      <c r="AB1001" s="159"/>
      <c r="AC1001" s="158"/>
      <c r="AD1001" s="99"/>
      <c r="AE1001" s="99"/>
      <c r="AF1001" s="99"/>
      <c r="AG1001" s="99"/>
      <c r="AH1001" s="99"/>
      <c r="AI1001" s="157"/>
      <c r="AJ1001" s="99"/>
      <c r="AK1001" s="99"/>
      <c r="AL1001" s="99"/>
      <c r="AM1001" s="99"/>
      <c r="AN1001" s="2325"/>
      <c r="AO1001" s="99"/>
      <c r="AP1001" s="99"/>
      <c r="AQ1001" s="99"/>
      <c r="AR1001" s="99"/>
      <c r="AS1001" s="99"/>
      <c r="AT1001" s="99"/>
      <c r="AU1001" s="99"/>
      <c r="AV1001" s="99"/>
      <c r="AW1001" s="157"/>
      <c r="AX1001" s="99"/>
      <c r="AY1001" s="99"/>
      <c r="AZ1001" s="99"/>
      <c r="BA1001" s="99"/>
    </row>
    <row r="1002" spans="1:53" ht="15.75" customHeight="1" x14ac:dyDescent="0.25">
      <c r="A1002" s="99"/>
      <c r="B1002" s="100"/>
      <c r="C1002" s="99"/>
      <c r="D1002" s="99"/>
      <c r="E1002" s="99"/>
      <c r="F1002" s="99"/>
      <c r="G1002" s="99"/>
      <c r="H1002" s="99"/>
      <c r="I1002" s="99"/>
      <c r="J1002" s="2325"/>
      <c r="K1002" s="2325"/>
      <c r="L1002" s="2325"/>
      <c r="M1002" s="2325"/>
      <c r="N1002" s="99"/>
      <c r="O1002" s="99"/>
      <c r="P1002" s="99"/>
      <c r="Q1002" s="99"/>
      <c r="R1002" s="99"/>
      <c r="S1002" s="99"/>
      <c r="T1002" s="99"/>
      <c r="U1002" s="99"/>
      <c r="V1002" s="99"/>
      <c r="W1002" s="99"/>
      <c r="X1002" s="99"/>
      <c r="Y1002" s="99"/>
      <c r="Z1002" s="160"/>
      <c r="AA1002" s="99"/>
      <c r="AB1002" s="159"/>
      <c r="AC1002" s="158"/>
      <c r="AD1002" s="99"/>
      <c r="AE1002" s="99"/>
      <c r="AF1002" s="99"/>
      <c r="AG1002" s="99"/>
      <c r="AH1002" s="99"/>
      <c r="AI1002" s="157"/>
      <c r="AJ1002" s="99"/>
      <c r="AK1002" s="99"/>
      <c r="AL1002" s="99"/>
      <c r="AM1002" s="99"/>
      <c r="AN1002" s="2325"/>
      <c r="AO1002" s="99"/>
      <c r="AP1002" s="99"/>
      <c r="AQ1002" s="99"/>
      <c r="AR1002" s="99"/>
      <c r="AS1002" s="99"/>
      <c r="AT1002" s="99"/>
      <c r="AU1002" s="99"/>
      <c r="AV1002" s="99"/>
      <c r="AW1002" s="157"/>
      <c r="AX1002" s="99"/>
      <c r="AY1002" s="99"/>
      <c r="AZ1002" s="99"/>
      <c r="BA1002" s="99"/>
    </row>
    <row r="1003" spans="1:53" ht="15.75" customHeight="1" x14ac:dyDescent="0.25">
      <c r="A1003" s="99"/>
      <c r="B1003" s="100"/>
      <c r="C1003" s="99"/>
      <c r="D1003" s="99"/>
      <c r="E1003" s="99"/>
      <c r="F1003" s="99"/>
      <c r="G1003" s="99"/>
      <c r="H1003" s="99"/>
      <c r="I1003" s="99"/>
      <c r="J1003" s="2325"/>
      <c r="K1003" s="2325"/>
      <c r="L1003" s="2325"/>
      <c r="M1003" s="2325"/>
      <c r="N1003" s="99"/>
      <c r="O1003" s="99"/>
      <c r="P1003" s="99"/>
      <c r="Q1003" s="99"/>
      <c r="R1003" s="99"/>
      <c r="S1003" s="99"/>
      <c r="T1003" s="99"/>
      <c r="U1003" s="99"/>
      <c r="V1003" s="99"/>
      <c r="W1003" s="99"/>
      <c r="X1003" s="99"/>
      <c r="Y1003" s="99"/>
      <c r="Z1003" s="160"/>
      <c r="AA1003" s="99"/>
      <c r="AB1003" s="159"/>
      <c r="AC1003" s="158"/>
      <c r="AD1003" s="99"/>
      <c r="AE1003" s="99"/>
      <c r="AF1003" s="99"/>
      <c r="AG1003" s="99"/>
      <c r="AH1003" s="99"/>
      <c r="AI1003" s="157"/>
      <c r="AJ1003" s="99"/>
      <c r="AK1003" s="99"/>
      <c r="AL1003" s="99"/>
      <c r="AM1003" s="99"/>
      <c r="AN1003" s="2325"/>
      <c r="AO1003" s="99"/>
      <c r="AP1003" s="99"/>
      <c r="AQ1003" s="99"/>
      <c r="AR1003" s="99"/>
      <c r="AS1003" s="99"/>
      <c r="AT1003" s="99"/>
      <c r="AU1003" s="99"/>
      <c r="AV1003" s="99"/>
      <c r="AW1003" s="157"/>
      <c r="AX1003" s="99"/>
      <c r="AY1003" s="99"/>
      <c r="AZ1003" s="99"/>
      <c r="BA1003" s="99"/>
    </row>
    <row r="1004" spans="1:53" ht="15.75" customHeight="1" x14ac:dyDescent="0.25">
      <c r="A1004" s="99"/>
      <c r="B1004" s="100"/>
      <c r="C1004" s="99"/>
      <c r="D1004" s="99"/>
      <c r="E1004" s="99"/>
      <c r="F1004" s="99"/>
      <c r="G1004" s="99"/>
      <c r="H1004" s="99"/>
      <c r="I1004" s="99"/>
      <c r="J1004" s="2325"/>
      <c r="K1004" s="2325"/>
      <c r="L1004" s="2325"/>
      <c r="M1004" s="2325"/>
      <c r="N1004" s="99"/>
      <c r="O1004" s="99"/>
      <c r="P1004" s="99"/>
      <c r="Q1004" s="99"/>
      <c r="R1004" s="99"/>
      <c r="S1004" s="99"/>
      <c r="T1004" s="99"/>
      <c r="U1004" s="99"/>
      <c r="V1004" s="99"/>
      <c r="W1004" s="99"/>
      <c r="X1004" s="99"/>
      <c r="Y1004" s="99"/>
      <c r="Z1004" s="160"/>
      <c r="AA1004" s="99"/>
      <c r="AB1004" s="159"/>
      <c r="AC1004" s="158"/>
      <c r="AD1004" s="99"/>
      <c r="AE1004" s="99"/>
      <c r="AF1004" s="99"/>
      <c r="AG1004" s="99"/>
      <c r="AH1004" s="99"/>
      <c r="AI1004" s="157"/>
      <c r="AJ1004" s="99"/>
      <c r="AK1004" s="99"/>
      <c r="AL1004" s="99"/>
      <c r="AM1004" s="99"/>
      <c r="AN1004" s="2325"/>
      <c r="AO1004" s="99"/>
      <c r="AP1004" s="99"/>
      <c r="AQ1004" s="99"/>
      <c r="AR1004" s="99"/>
      <c r="AS1004" s="99"/>
      <c r="AT1004" s="99"/>
      <c r="AU1004" s="99"/>
      <c r="AV1004" s="99"/>
      <c r="AW1004" s="157"/>
      <c r="AX1004" s="99"/>
      <c r="AY1004" s="99"/>
      <c r="AZ1004" s="99"/>
      <c r="BA1004" s="99"/>
    </row>
    <row r="1005" spans="1:53" ht="15.75" customHeight="1" x14ac:dyDescent="0.25">
      <c r="A1005" s="99"/>
      <c r="B1005" s="100"/>
      <c r="C1005" s="99"/>
      <c r="D1005" s="99"/>
      <c r="E1005" s="99"/>
      <c r="F1005" s="99"/>
      <c r="G1005" s="99"/>
      <c r="H1005" s="99"/>
      <c r="I1005" s="99"/>
      <c r="J1005" s="2325"/>
      <c r="K1005" s="2325"/>
      <c r="L1005" s="2325"/>
      <c r="M1005" s="2325"/>
      <c r="N1005" s="99"/>
      <c r="O1005" s="99"/>
      <c r="P1005" s="99"/>
      <c r="Q1005" s="99"/>
      <c r="R1005" s="99"/>
      <c r="S1005" s="99"/>
      <c r="T1005" s="99"/>
      <c r="U1005" s="99"/>
      <c r="V1005" s="99"/>
      <c r="W1005" s="99"/>
      <c r="X1005" s="99"/>
      <c r="Y1005" s="99"/>
      <c r="Z1005" s="160"/>
      <c r="AA1005" s="99"/>
      <c r="AB1005" s="159"/>
      <c r="AC1005" s="158"/>
      <c r="AD1005" s="99"/>
      <c r="AE1005" s="99"/>
      <c r="AF1005" s="99"/>
      <c r="AG1005" s="99"/>
      <c r="AH1005" s="99"/>
      <c r="AI1005" s="157"/>
      <c r="AJ1005" s="99"/>
      <c r="AK1005" s="99"/>
      <c r="AL1005" s="99"/>
      <c r="AM1005" s="99"/>
      <c r="AN1005" s="2325"/>
      <c r="AO1005" s="99"/>
      <c r="AP1005" s="99"/>
      <c r="AQ1005" s="99"/>
      <c r="AR1005" s="99"/>
      <c r="AS1005" s="99"/>
      <c r="AT1005" s="99"/>
      <c r="AU1005" s="99"/>
      <c r="AV1005" s="99"/>
      <c r="AW1005" s="157"/>
      <c r="AX1005" s="99"/>
      <c r="AY1005" s="99"/>
      <c r="AZ1005" s="99"/>
      <c r="BA1005" s="99"/>
    </row>
    <row r="1006" spans="1:53" ht="15.75" customHeight="1" x14ac:dyDescent="0.25">
      <c r="A1006" s="99"/>
      <c r="B1006" s="100"/>
      <c r="C1006" s="99"/>
      <c r="D1006" s="99"/>
      <c r="E1006" s="99"/>
      <c r="F1006" s="99"/>
      <c r="G1006" s="99"/>
      <c r="H1006" s="99"/>
      <c r="I1006" s="99"/>
      <c r="J1006" s="2325"/>
      <c r="K1006" s="2325"/>
      <c r="L1006" s="2325"/>
      <c r="M1006" s="2325"/>
      <c r="N1006" s="99"/>
      <c r="O1006" s="99"/>
      <c r="P1006" s="99"/>
      <c r="Q1006" s="99"/>
      <c r="R1006" s="99"/>
      <c r="S1006" s="99"/>
      <c r="T1006" s="99"/>
      <c r="U1006" s="99"/>
      <c r="V1006" s="99"/>
      <c r="W1006" s="99"/>
      <c r="X1006" s="99"/>
      <c r="Y1006" s="99"/>
      <c r="Z1006" s="160"/>
      <c r="AA1006" s="99"/>
      <c r="AB1006" s="159"/>
      <c r="AC1006" s="158"/>
      <c r="AD1006" s="99"/>
      <c r="AE1006" s="99"/>
      <c r="AF1006" s="99"/>
      <c r="AG1006" s="99"/>
      <c r="AH1006" s="99"/>
      <c r="AI1006" s="157"/>
      <c r="AJ1006" s="99"/>
      <c r="AK1006" s="99"/>
      <c r="AL1006" s="99"/>
      <c r="AM1006" s="99"/>
      <c r="AN1006" s="2325"/>
      <c r="AO1006" s="99"/>
      <c r="AP1006" s="99"/>
      <c r="AQ1006" s="99"/>
      <c r="AR1006" s="99"/>
      <c r="AS1006" s="99"/>
      <c r="AT1006" s="99"/>
      <c r="AU1006" s="99"/>
      <c r="AV1006" s="99"/>
      <c r="AW1006" s="157"/>
      <c r="AX1006" s="99"/>
      <c r="AY1006" s="99"/>
      <c r="AZ1006" s="99"/>
      <c r="BA1006" s="99"/>
    </row>
    <row r="1007" spans="1:53" ht="15.75" customHeight="1" x14ac:dyDescent="0.25">
      <c r="A1007" s="99"/>
      <c r="B1007" s="100"/>
      <c r="C1007" s="99"/>
      <c r="D1007" s="99"/>
      <c r="E1007" s="99"/>
      <c r="F1007" s="99"/>
      <c r="G1007" s="99"/>
      <c r="H1007" s="99"/>
      <c r="I1007" s="99"/>
      <c r="J1007" s="2325"/>
      <c r="K1007" s="2325"/>
      <c r="L1007" s="2325"/>
      <c r="M1007" s="2325"/>
      <c r="N1007" s="99"/>
      <c r="O1007" s="99"/>
      <c r="P1007" s="99"/>
      <c r="Q1007" s="99"/>
      <c r="R1007" s="99"/>
      <c r="S1007" s="99"/>
      <c r="T1007" s="99"/>
      <c r="U1007" s="99"/>
      <c r="V1007" s="99"/>
      <c r="W1007" s="99"/>
      <c r="X1007" s="99"/>
      <c r="Y1007" s="99"/>
      <c r="Z1007" s="160"/>
      <c r="AA1007" s="99"/>
      <c r="AB1007" s="159"/>
      <c r="AC1007" s="158"/>
      <c r="AD1007" s="99"/>
      <c r="AE1007" s="99"/>
      <c r="AF1007" s="99"/>
      <c r="AG1007" s="99"/>
      <c r="AH1007" s="99"/>
      <c r="AI1007" s="157"/>
      <c r="AJ1007" s="99"/>
      <c r="AK1007" s="99"/>
      <c r="AL1007" s="99"/>
      <c r="AM1007" s="99"/>
      <c r="AN1007" s="2325"/>
      <c r="AO1007" s="99"/>
      <c r="AP1007" s="99"/>
      <c r="AQ1007" s="99"/>
      <c r="AR1007" s="99"/>
      <c r="AS1007" s="99"/>
      <c r="AT1007" s="99"/>
      <c r="AU1007" s="99"/>
      <c r="AV1007" s="99"/>
      <c r="AW1007" s="157"/>
      <c r="AX1007" s="99"/>
      <c r="AY1007" s="99"/>
      <c r="AZ1007" s="99"/>
      <c r="BA1007" s="99"/>
    </row>
  </sheetData>
  <mergeCells count="236">
    <mergeCell ref="A2:B4"/>
    <mergeCell ref="C2:H2"/>
    <mergeCell ref="C3:H4"/>
    <mergeCell ref="A5:B6"/>
    <mergeCell ref="C5:C6"/>
    <mergeCell ref="D5:E6"/>
    <mergeCell ref="F5:H6"/>
    <mergeCell ref="A7:B7"/>
    <mergeCell ref="D7:E7"/>
    <mergeCell ref="F7:H7"/>
    <mergeCell ref="AC9:AV9"/>
    <mergeCell ref="AW7:BA8"/>
    <mergeCell ref="A8:B8"/>
    <mergeCell ref="D8:E8"/>
    <mergeCell ref="F8:H8"/>
    <mergeCell ref="Z8:Z11"/>
    <mergeCell ref="AA8:AA11"/>
    <mergeCell ref="AB8:AB11"/>
    <mergeCell ref="AC10:AH10"/>
    <mergeCell ref="AI10:AN10"/>
    <mergeCell ref="AO10:AT10"/>
    <mergeCell ref="Q10:Y10"/>
    <mergeCell ref="C40:C42"/>
    <mergeCell ref="D40:D42"/>
    <mergeCell ref="C44:C47"/>
    <mergeCell ref="D44:D47"/>
    <mergeCell ref="C50:C52"/>
    <mergeCell ref="D50:D52"/>
    <mergeCell ref="D29:D32"/>
    <mergeCell ref="C33:C34"/>
    <mergeCell ref="D33:D34"/>
    <mergeCell ref="C35:C36"/>
    <mergeCell ref="D35:D36"/>
    <mergeCell ref="C37:C38"/>
    <mergeCell ref="D37:D38"/>
    <mergeCell ref="C29:C31"/>
    <mergeCell ref="E73:E74"/>
    <mergeCell ref="F73:F74"/>
    <mergeCell ref="H56:H59"/>
    <mergeCell ref="I56:I59"/>
    <mergeCell ref="C61:C63"/>
    <mergeCell ref="E62:E63"/>
    <mergeCell ref="F62:F63"/>
    <mergeCell ref="G62:G63"/>
    <mergeCell ref="H62:H63"/>
    <mergeCell ref="I62:I63"/>
    <mergeCell ref="G73:G74"/>
    <mergeCell ref="H73:H74"/>
    <mergeCell ref="I73:I74"/>
    <mergeCell ref="E56:E59"/>
    <mergeCell ref="F56:F59"/>
    <mergeCell ref="G56:G59"/>
    <mergeCell ref="C55:C60"/>
    <mergeCell ref="C64:C67"/>
    <mergeCell ref="D66:D67"/>
    <mergeCell ref="C68:C75"/>
    <mergeCell ref="D71:D72"/>
    <mergeCell ref="C76:C86"/>
    <mergeCell ref="D76:D79"/>
    <mergeCell ref="E79:E81"/>
    <mergeCell ref="F79:F81"/>
    <mergeCell ref="G79:G81"/>
    <mergeCell ref="H79:H81"/>
    <mergeCell ref="I79:I81"/>
    <mergeCell ref="I90:I91"/>
    <mergeCell ref="C94:C100"/>
    <mergeCell ref="E94:E95"/>
    <mergeCell ref="F94:F95"/>
    <mergeCell ref="G94:G95"/>
    <mergeCell ref="H94:H95"/>
    <mergeCell ref="I94:I95"/>
    <mergeCell ref="D82:D83"/>
    <mergeCell ref="D85:D86"/>
    <mergeCell ref="C87:C89"/>
    <mergeCell ref="D88:D89"/>
    <mergeCell ref="C90:C93"/>
    <mergeCell ref="E90:E91"/>
    <mergeCell ref="C101:C109"/>
    <mergeCell ref="D101:D108"/>
    <mergeCell ref="C110:C113"/>
    <mergeCell ref="D110:D112"/>
    <mergeCell ref="C115:C116"/>
    <mergeCell ref="D115:D116"/>
    <mergeCell ref="F90:F91"/>
    <mergeCell ref="G90:G91"/>
    <mergeCell ref="H90:H91"/>
    <mergeCell ref="R127:R128"/>
    <mergeCell ref="S127:S128"/>
    <mergeCell ref="C117:C118"/>
    <mergeCell ref="D117:D118"/>
    <mergeCell ref="C119:C120"/>
    <mergeCell ref="D119:D126"/>
    <mergeCell ref="C127:C128"/>
    <mergeCell ref="D127:D131"/>
    <mergeCell ref="R129:R130"/>
    <mergeCell ref="S129:S130"/>
    <mergeCell ref="C129:C131"/>
    <mergeCell ref="N129:N130"/>
    <mergeCell ref="O129:O130"/>
    <mergeCell ref="P129:P130"/>
    <mergeCell ref="Q129:Q130"/>
    <mergeCell ref="AI127:AI128"/>
    <mergeCell ref="AJ127:AJ128"/>
    <mergeCell ref="AK127:AK128"/>
    <mergeCell ref="AO127:AO128"/>
    <mergeCell ref="Z127:Z128"/>
    <mergeCell ref="AA127:AA128"/>
    <mergeCell ref="AB127:AB128"/>
    <mergeCell ref="AC127:AC128"/>
    <mergeCell ref="AD127:AD128"/>
    <mergeCell ref="AE127:AE128"/>
    <mergeCell ref="T127:T128"/>
    <mergeCell ref="U127:U128"/>
    <mergeCell ref="V127:V128"/>
    <mergeCell ref="W127:W128"/>
    <mergeCell ref="X127:X128"/>
    <mergeCell ref="N127:N128"/>
    <mergeCell ref="O127:O128"/>
    <mergeCell ref="P127:P128"/>
    <mergeCell ref="Q127:Q128"/>
    <mergeCell ref="W129:W130"/>
    <mergeCell ref="AU127:AU128"/>
    <mergeCell ref="AW127:AW128"/>
    <mergeCell ref="AX127:AX128"/>
    <mergeCell ref="Y127:Y128"/>
    <mergeCell ref="AZ129:AZ130"/>
    <mergeCell ref="AX129:AX130"/>
    <mergeCell ref="AY129:AY130"/>
    <mergeCell ref="AY127:AY128"/>
    <mergeCell ref="AZ127:AZ128"/>
    <mergeCell ref="AP127:AP128"/>
    <mergeCell ref="AQ127:AQ128"/>
    <mergeCell ref="C132:C134"/>
    <mergeCell ref="D132:D134"/>
    <mergeCell ref="C135:C141"/>
    <mergeCell ref="D135:D146"/>
    <mergeCell ref="C142:C146"/>
    <mergeCell ref="AP129:AP130"/>
    <mergeCell ref="AQ129:AQ130"/>
    <mergeCell ref="AU129:AU130"/>
    <mergeCell ref="AW129:AW130"/>
    <mergeCell ref="AD129:AD130"/>
    <mergeCell ref="AE129:AE130"/>
    <mergeCell ref="AI129:AI130"/>
    <mergeCell ref="AJ129:AJ130"/>
    <mergeCell ref="AK129:AK130"/>
    <mergeCell ref="AO129:AO130"/>
    <mergeCell ref="X129:X130"/>
    <mergeCell ref="Y129:Y130"/>
    <mergeCell ref="Z129:Z130"/>
    <mergeCell ref="AA129:AA130"/>
    <mergeCell ref="AB129:AB130"/>
    <mergeCell ref="AC129:AC130"/>
    <mergeCell ref="T129:T130"/>
    <mergeCell ref="U129:U130"/>
    <mergeCell ref="V129:V130"/>
    <mergeCell ref="B147:B350"/>
    <mergeCell ref="C147:C350"/>
    <mergeCell ref="D147:D350"/>
    <mergeCell ref="E229:E230"/>
    <mergeCell ref="A245:A283"/>
    <mergeCell ref="E264:E266"/>
    <mergeCell ref="A284:A320"/>
    <mergeCell ref="A321:A349"/>
    <mergeCell ref="E328:E329"/>
    <mergeCell ref="A12:A244"/>
    <mergeCell ref="C12:C13"/>
    <mergeCell ref="D12:D13"/>
    <mergeCell ref="C15:C18"/>
    <mergeCell ref="D15:D18"/>
    <mergeCell ref="C20:C23"/>
    <mergeCell ref="D20:D23"/>
    <mergeCell ref="C24:C28"/>
    <mergeCell ref="D24:D28"/>
    <mergeCell ref="C53:C54"/>
    <mergeCell ref="D53:D54"/>
    <mergeCell ref="F328:F329"/>
    <mergeCell ref="G328:G329"/>
    <mergeCell ref="H328:H329"/>
    <mergeCell ref="I328:I329"/>
    <mergeCell ref="E330:E333"/>
    <mergeCell ref="F330:F333"/>
    <mergeCell ref="G330:G333"/>
    <mergeCell ref="H330:H333"/>
    <mergeCell ref="I330:I333"/>
    <mergeCell ref="A351:A379"/>
    <mergeCell ref="C351:C352"/>
    <mergeCell ref="D351:D352"/>
    <mergeCell ref="C353:C355"/>
    <mergeCell ref="D353:D355"/>
    <mergeCell ref="E353:E354"/>
    <mergeCell ref="C368:C369"/>
    <mergeCell ref="E368:E369"/>
    <mergeCell ref="C377:C379"/>
    <mergeCell ref="D377:D379"/>
    <mergeCell ref="D373:D376"/>
    <mergeCell ref="C375:C376"/>
    <mergeCell ref="F353:F354"/>
    <mergeCell ref="G353:G354"/>
    <mergeCell ref="H353:H354"/>
    <mergeCell ref="I353:I354"/>
    <mergeCell ref="C357:C362"/>
    <mergeCell ref="D357:D372"/>
    <mergeCell ref="E357:E362"/>
    <mergeCell ref="F357:F362"/>
    <mergeCell ref="G357:G362"/>
    <mergeCell ref="H357:H362"/>
    <mergeCell ref="F368:F369"/>
    <mergeCell ref="G368:G369"/>
    <mergeCell ref="H368:H369"/>
    <mergeCell ref="I368:I369"/>
    <mergeCell ref="I357:I362"/>
    <mergeCell ref="O357:O362"/>
    <mergeCell ref="Z357:Z362"/>
    <mergeCell ref="C363:C367"/>
    <mergeCell ref="E364:E366"/>
    <mergeCell ref="F364:F366"/>
    <mergeCell ref="G364:G366"/>
    <mergeCell ref="H364:H366"/>
    <mergeCell ref="I364:I366"/>
    <mergeCell ref="C409:C410"/>
    <mergeCell ref="D409:D410"/>
    <mergeCell ref="C411:C412"/>
    <mergeCell ref="D411:D413"/>
    <mergeCell ref="C414:C415"/>
    <mergeCell ref="D414:D415"/>
    <mergeCell ref="A380:A415"/>
    <mergeCell ref="D380:D388"/>
    <mergeCell ref="C386:C388"/>
    <mergeCell ref="C389:C392"/>
    <mergeCell ref="D389:D393"/>
    <mergeCell ref="C394:C400"/>
    <mergeCell ref="D394:D400"/>
    <mergeCell ref="C401:C405"/>
    <mergeCell ref="D401:D405"/>
    <mergeCell ref="D406:D408"/>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[2]Hoja2!#REF!</xm:f>
          </x14:formula1>
          <xm:sqref>AB12:AB127 AB129 AB143 AB131:AB141 AB145:AB415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617"/>
  <sheetViews>
    <sheetView topLeftCell="B5" zoomScale="70" zoomScaleNormal="70" workbookViewId="0">
      <selection activeCell="B5" sqref="B5"/>
    </sheetView>
  </sheetViews>
  <sheetFormatPr baseColWidth="10" defaultColWidth="14.42578125" defaultRowHeight="15" customHeight="1" x14ac:dyDescent="0.2"/>
  <cols>
    <col min="1" max="1" width="19.28515625" style="98" hidden="1" customWidth="1"/>
    <col min="2" max="2" width="14.85546875" style="98" customWidth="1"/>
    <col min="3" max="3" width="21.2851562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21" style="98" customWidth="1"/>
    <col min="11" max="11" width="19.85546875" style="98" customWidth="1"/>
    <col min="12" max="12" width="17.28515625" style="98" customWidth="1"/>
    <col min="13" max="13" width="6.42578125" style="98" customWidth="1"/>
    <col min="14" max="14" width="27.7109375" style="98" customWidth="1"/>
    <col min="15" max="15" width="17.140625" style="98" customWidth="1"/>
    <col min="16" max="16" width="20.85546875" style="98" customWidth="1"/>
    <col min="17" max="17" width="7.42578125" style="98" hidden="1" customWidth="1"/>
    <col min="18" max="18" width="7.85546875" style="98" hidden="1" customWidth="1"/>
    <col min="19" max="19" width="7.140625" style="98" hidden="1" customWidth="1"/>
    <col min="20" max="20" width="5.28515625" style="98" customWidth="1"/>
    <col min="21" max="22" width="5.5703125" style="98" customWidth="1"/>
    <col min="23" max="23" width="5.7109375" style="98" customWidth="1"/>
    <col min="24" max="24" width="5" style="98" customWidth="1"/>
    <col min="25" max="25" width="5.85546875" style="98" customWidth="1"/>
    <col min="26" max="26" width="28.42578125" style="98" hidden="1" customWidth="1"/>
    <col min="27" max="28" width="15" style="98" hidden="1" customWidth="1"/>
    <col min="29" max="29" width="15.42578125" style="98" hidden="1" customWidth="1"/>
    <col min="30" max="30" width="13.42578125" style="98" hidden="1" customWidth="1"/>
    <col min="31" max="31" width="15.28515625" style="98" hidden="1" customWidth="1"/>
    <col min="32" max="33" width="10.7109375" style="98" hidden="1" customWidth="1"/>
    <col min="34" max="34" width="19.28515625" style="98" customWidth="1"/>
    <col min="35" max="35" width="16.28515625" style="98" hidden="1" customWidth="1"/>
    <col min="36" max="36" width="12.5703125" style="98" hidden="1" customWidth="1"/>
    <col min="37" max="37" width="13.42578125" style="98" hidden="1" customWidth="1"/>
    <col min="38" max="39" width="10.7109375" style="98" hidden="1" customWidth="1"/>
    <col min="40" max="40" width="17.42578125" style="98" customWidth="1"/>
    <col min="41" max="41" width="16.28515625" style="98" hidden="1" customWidth="1"/>
    <col min="42" max="42" width="17" style="98" hidden="1" customWidth="1"/>
    <col min="43" max="43" width="18.28515625" style="98" hidden="1" customWidth="1"/>
    <col min="44" max="44" width="16.42578125" style="98" hidden="1" customWidth="1"/>
    <col min="45" max="45" width="18.28515625" style="98" hidden="1" customWidth="1"/>
    <col min="46" max="46" width="10.7109375" style="98" hidden="1" customWidth="1"/>
    <col min="47" max="47" width="15.7109375" style="98" hidden="1" customWidth="1"/>
    <col min="48" max="48" width="10.7109375" style="98" hidden="1" customWidth="1"/>
    <col min="49" max="49" width="15.140625" style="98" hidden="1" customWidth="1"/>
    <col min="50" max="51" width="11.42578125" style="98" hidden="1" customWidth="1"/>
    <col min="52" max="52" width="17" style="98" hidden="1" customWidth="1"/>
    <col min="53" max="53" width="16.42578125" style="98" hidden="1" customWidth="1"/>
    <col min="54" max="54" width="14.42578125" style="98" customWidth="1"/>
    <col min="55" max="16384" width="14.42578125" style="98"/>
  </cols>
  <sheetData>
    <row r="1" spans="1:53" hidden="1" x14ac:dyDescent="0.25">
      <c r="A1" s="99"/>
      <c r="B1" s="2949" t="s">
        <v>280</v>
      </c>
      <c r="C1" s="2950"/>
      <c r="D1" s="2950"/>
      <c r="E1" s="2950"/>
      <c r="F1" s="2950"/>
      <c r="G1" s="2950"/>
      <c r="H1" s="2950"/>
      <c r="I1" s="2950"/>
      <c r="J1" s="99"/>
      <c r="K1" s="99"/>
      <c r="L1" s="99"/>
      <c r="M1" s="99"/>
      <c r="N1" s="99"/>
      <c r="O1" s="99"/>
      <c r="P1" s="99"/>
      <c r="Q1" s="99"/>
      <c r="R1" s="99"/>
      <c r="S1" s="99"/>
      <c r="T1" s="99"/>
      <c r="U1" s="99"/>
      <c r="V1" s="99"/>
      <c r="W1" s="99"/>
      <c r="X1" s="99"/>
      <c r="Y1" s="99"/>
      <c r="Z1" s="99"/>
      <c r="AA1" s="99"/>
      <c r="AB1" s="99"/>
      <c r="AC1" s="151"/>
      <c r="AD1" s="151"/>
      <c r="AE1" s="151"/>
      <c r="AF1" s="151"/>
      <c r="AG1" s="151"/>
      <c r="AH1" s="151"/>
      <c r="AI1" s="151"/>
      <c r="AJ1" s="151"/>
      <c r="AK1" s="151"/>
      <c r="AL1" s="151"/>
      <c r="AM1" s="151"/>
      <c r="AN1" s="151"/>
      <c r="AO1" s="151"/>
      <c r="AP1" s="151"/>
      <c r="AQ1" s="151"/>
      <c r="AR1" s="151"/>
      <c r="AS1" s="151"/>
      <c r="AT1" s="151"/>
      <c r="AU1" s="151"/>
      <c r="AV1" s="151"/>
      <c r="AW1" s="99"/>
      <c r="AX1" s="99"/>
      <c r="AY1" s="99"/>
      <c r="AZ1" s="99"/>
      <c r="BA1" s="99"/>
    </row>
    <row r="2" spans="1:53" hidden="1" x14ac:dyDescent="0.25">
      <c r="A2" s="99"/>
      <c r="B2" s="2951" t="s">
        <v>360</v>
      </c>
      <c r="C2" s="2950"/>
      <c r="D2" s="2950"/>
      <c r="E2" s="2950"/>
      <c r="F2" s="2950"/>
      <c r="G2" s="2950"/>
      <c r="H2" s="2950"/>
      <c r="I2" s="2950"/>
      <c r="J2" s="99"/>
      <c r="K2" s="99"/>
      <c r="L2" s="99"/>
      <c r="M2" s="99"/>
      <c r="N2" s="99"/>
      <c r="O2" s="99"/>
      <c r="P2" s="99"/>
      <c r="Q2" s="99"/>
      <c r="R2" s="99"/>
      <c r="S2" s="99"/>
      <c r="T2" s="99"/>
      <c r="U2" s="99"/>
      <c r="V2" s="99"/>
      <c r="W2" s="99"/>
      <c r="X2" s="99"/>
      <c r="Y2" s="99"/>
      <c r="Z2" s="99"/>
      <c r="AA2" s="99"/>
      <c r="AB2" s="99"/>
      <c r="AC2" s="151"/>
      <c r="AD2" s="151"/>
      <c r="AE2" s="151"/>
      <c r="AF2" s="151"/>
      <c r="AG2" s="151"/>
      <c r="AH2" s="151"/>
      <c r="AI2" s="151"/>
      <c r="AJ2" s="151"/>
      <c r="AK2" s="151"/>
      <c r="AL2" s="151"/>
      <c r="AM2" s="151"/>
      <c r="AN2" s="151"/>
      <c r="AO2" s="151"/>
      <c r="AP2" s="151"/>
      <c r="AQ2" s="151"/>
      <c r="AR2" s="151"/>
      <c r="AS2" s="151"/>
      <c r="AT2" s="151"/>
      <c r="AU2" s="151"/>
      <c r="AV2" s="151"/>
      <c r="AW2" s="99"/>
      <c r="AX2" s="99"/>
      <c r="AY2" s="99"/>
      <c r="AZ2" s="99"/>
      <c r="BA2" s="99"/>
    </row>
    <row r="3" spans="1:53" hidden="1" x14ac:dyDescent="0.25">
      <c r="A3" s="99"/>
      <c r="B3" s="2951" t="s">
        <v>359</v>
      </c>
      <c r="C3" s="2950"/>
      <c r="D3" s="2950"/>
      <c r="E3" s="2950"/>
      <c r="F3" s="2950"/>
      <c r="G3" s="2950"/>
      <c r="H3" s="2950"/>
      <c r="I3" s="2950"/>
      <c r="J3" s="99"/>
      <c r="K3" s="99"/>
      <c r="L3" s="99"/>
      <c r="M3" s="99"/>
      <c r="N3" s="99"/>
      <c r="O3" s="99"/>
      <c r="P3" s="99"/>
      <c r="Q3" s="99"/>
      <c r="R3" s="99"/>
      <c r="S3" s="99"/>
      <c r="T3" s="99"/>
      <c r="U3" s="99"/>
      <c r="V3" s="99"/>
      <c r="W3" s="99"/>
      <c r="X3" s="99"/>
      <c r="Y3" s="99"/>
      <c r="Z3" s="99"/>
      <c r="AA3" s="99"/>
      <c r="AB3" s="99"/>
      <c r="AC3" s="151"/>
      <c r="AD3" s="151"/>
      <c r="AE3" s="151"/>
      <c r="AF3" s="151"/>
      <c r="AG3" s="151"/>
      <c r="AH3" s="151"/>
      <c r="AI3" s="151"/>
      <c r="AJ3" s="151"/>
      <c r="AK3" s="151"/>
      <c r="AL3" s="151"/>
      <c r="AM3" s="151"/>
      <c r="AN3" s="151"/>
      <c r="AO3" s="151"/>
      <c r="AP3" s="151"/>
      <c r="AQ3" s="151"/>
      <c r="AR3" s="151"/>
      <c r="AS3" s="151"/>
      <c r="AT3" s="151"/>
      <c r="AU3" s="151"/>
      <c r="AV3" s="151"/>
      <c r="AW3" s="99"/>
      <c r="AX3" s="99"/>
      <c r="AY3" s="99"/>
      <c r="AZ3" s="99"/>
      <c r="BA3" s="99"/>
    </row>
    <row r="4" spans="1:53" ht="19.5" hidden="1" customHeight="1" x14ac:dyDescent="0.25">
      <c r="A4" s="99"/>
      <c r="B4" s="100"/>
      <c r="C4" s="99"/>
      <c r="D4" s="99"/>
      <c r="E4" s="99"/>
      <c r="F4" s="99"/>
      <c r="G4" s="99"/>
      <c r="H4" s="99"/>
      <c r="I4" s="99"/>
      <c r="J4" s="99"/>
      <c r="K4" s="99"/>
      <c r="L4" s="99"/>
      <c r="M4" s="99"/>
      <c r="N4" s="99"/>
      <c r="O4" s="99"/>
      <c r="P4" s="99"/>
      <c r="Q4" s="99"/>
      <c r="R4" s="99"/>
      <c r="S4" s="99"/>
      <c r="T4" s="99"/>
      <c r="U4" s="99"/>
      <c r="V4" s="99"/>
      <c r="W4" s="99"/>
      <c r="X4" s="99"/>
      <c r="Y4" s="99"/>
      <c r="Z4" s="99"/>
      <c r="AA4" s="99"/>
      <c r="AB4" s="99"/>
      <c r="AC4" s="2952" t="s">
        <v>358</v>
      </c>
      <c r="AD4" s="2855"/>
      <c r="AE4" s="2855"/>
      <c r="AF4" s="2855"/>
      <c r="AG4" s="2855"/>
      <c r="AH4" s="2855"/>
      <c r="AI4" s="2855"/>
      <c r="AJ4" s="2855"/>
      <c r="AK4" s="2855"/>
      <c r="AL4" s="2855"/>
      <c r="AM4" s="2855"/>
      <c r="AN4" s="2855"/>
      <c r="AO4" s="2855"/>
      <c r="AP4" s="2855"/>
      <c r="AQ4" s="2855"/>
      <c r="AR4" s="2855"/>
      <c r="AS4" s="2855"/>
      <c r="AT4" s="2855"/>
      <c r="AU4" s="2855"/>
      <c r="AV4" s="2855"/>
      <c r="AW4" s="2953" t="s">
        <v>357</v>
      </c>
      <c r="AX4" s="2862"/>
      <c r="AY4" s="2862"/>
      <c r="AZ4" s="2862"/>
      <c r="BA4" s="2863"/>
    </row>
    <row r="5" spans="1:53" ht="19.5" customHeight="1" x14ac:dyDescent="0.25">
      <c r="A5" s="99"/>
      <c r="B5" s="100"/>
      <c r="C5" s="99"/>
      <c r="D5" s="99"/>
      <c r="E5" s="99"/>
      <c r="F5" s="99"/>
      <c r="G5" s="99"/>
      <c r="H5" s="99"/>
      <c r="I5" s="99"/>
      <c r="J5" s="99"/>
      <c r="K5" s="99"/>
      <c r="L5" s="99"/>
      <c r="M5" s="99"/>
      <c r="N5" s="99"/>
      <c r="O5" s="99"/>
      <c r="P5" s="99"/>
      <c r="Q5" s="99"/>
      <c r="R5" s="99"/>
      <c r="S5" s="99"/>
      <c r="T5" s="99"/>
      <c r="U5" s="99"/>
      <c r="V5" s="99"/>
      <c r="W5" s="99"/>
      <c r="X5" s="99"/>
      <c r="Y5" s="99"/>
      <c r="Z5" s="99"/>
      <c r="AA5" s="99"/>
      <c r="AB5" s="99"/>
      <c r="AC5" s="146"/>
      <c r="AD5" s="145"/>
      <c r="AE5" s="145"/>
      <c r="AF5" s="145"/>
      <c r="AG5" s="145"/>
      <c r="AH5" s="145"/>
      <c r="AI5" s="145"/>
      <c r="AJ5" s="145"/>
      <c r="AK5" s="145"/>
      <c r="AL5" s="145"/>
      <c r="AM5" s="145"/>
      <c r="AN5" s="145"/>
      <c r="AO5" s="145"/>
      <c r="AP5" s="145"/>
      <c r="AQ5" s="145"/>
      <c r="AR5" s="145"/>
      <c r="AS5" s="145"/>
      <c r="AT5" s="145"/>
      <c r="AU5" s="145"/>
      <c r="AV5" s="145"/>
      <c r="AW5" s="2952"/>
      <c r="AX5" s="2855"/>
      <c r="AY5" s="2855"/>
      <c r="AZ5" s="2855"/>
      <c r="BA5" s="2917"/>
    </row>
    <row r="6" spans="1:53" ht="19.5" customHeight="1" x14ac:dyDescent="0.25">
      <c r="A6" s="99"/>
      <c r="B6" s="2583"/>
      <c r="C6" s="2583"/>
      <c r="D6" s="2584" t="s">
        <v>292</v>
      </c>
      <c r="E6" s="2585"/>
      <c r="F6" s="2585"/>
      <c r="G6" s="2585"/>
      <c r="H6" s="2585"/>
      <c r="I6" s="2585"/>
      <c r="J6" s="150" t="s">
        <v>291</v>
      </c>
      <c r="K6" s="99"/>
      <c r="L6" s="99"/>
      <c r="M6" s="99"/>
      <c r="N6" s="99"/>
      <c r="O6" s="99"/>
      <c r="P6" s="99"/>
      <c r="Q6" s="99"/>
      <c r="R6" s="99"/>
      <c r="S6" s="99"/>
      <c r="T6" s="99"/>
      <c r="U6" s="99"/>
      <c r="V6" s="99"/>
      <c r="W6" s="99"/>
      <c r="X6" s="99"/>
      <c r="Y6" s="99"/>
      <c r="Z6" s="99"/>
      <c r="AA6" s="99"/>
      <c r="AB6" s="99"/>
      <c r="AC6" s="146"/>
      <c r="AD6" s="145"/>
      <c r="AE6" s="145"/>
      <c r="AF6" s="145"/>
      <c r="AG6" s="145"/>
      <c r="AH6" s="145"/>
      <c r="AI6" s="145"/>
      <c r="AJ6" s="145"/>
      <c r="AK6" s="145"/>
      <c r="AL6" s="145"/>
      <c r="AM6" s="145"/>
      <c r="AN6" s="145"/>
      <c r="AO6" s="145"/>
      <c r="AP6" s="145"/>
      <c r="AQ6" s="145"/>
      <c r="AR6" s="145"/>
      <c r="AS6" s="145"/>
      <c r="AT6" s="145"/>
      <c r="AU6" s="145"/>
      <c r="AV6" s="145"/>
      <c r="AW6" s="2952"/>
      <c r="AX6" s="2855"/>
      <c r="AY6" s="2855"/>
      <c r="AZ6" s="2855"/>
      <c r="BA6" s="2917"/>
    </row>
    <row r="7" spans="1:53" ht="19.5" customHeight="1" x14ac:dyDescent="0.25">
      <c r="A7" s="99"/>
      <c r="B7" s="2583"/>
      <c r="C7" s="2583"/>
      <c r="D7" s="2586" t="s">
        <v>290</v>
      </c>
      <c r="E7" s="2586"/>
      <c r="F7" s="2586"/>
      <c r="G7" s="2586"/>
      <c r="H7" s="2586"/>
      <c r="I7" s="2587"/>
      <c r="J7" s="150" t="s">
        <v>289</v>
      </c>
      <c r="K7" s="99"/>
      <c r="L7" s="99"/>
      <c r="M7" s="99"/>
      <c r="N7" s="99"/>
      <c r="O7" s="99"/>
      <c r="P7" s="99"/>
      <c r="Q7" s="99"/>
      <c r="R7" s="99"/>
      <c r="S7" s="99"/>
      <c r="T7" s="99"/>
      <c r="U7" s="99"/>
      <c r="V7" s="99"/>
      <c r="W7" s="99"/>
      <c r="X7" s="99"/>
      <c r="Y7" s="99"/>
      <c r="Z7" s="99"/>
      <c r="AA7" s="99"/>
      <c r="AB7" s="99"/>
      <c r="AC7" s="146"/>
      <c r="AD7" s="145"/>
      <c r="AE7" s="145"/>
      <c r="AF7" s="145"/>
      <c r="AG7" s="145"/>
      <c r="AH7" s="145"/>
      <c r="AI7" s="145"/>
      <c r="AJ7" s="145"/>
      <c r="AK7" s="145"/>
      <c r="AL7" s="145"/>
      <c r="AM7" s="145"/>
      <c r="AN7" s="145"/>
      <c r="AO7" s="145"/>
      <c r="AP7" s="145"/>
      <c r="AQ7" s="145"/>
      <c r="AR7" s="145"/>
      <c r="AS7" s="145"/>
      <c r="AT7" s="145"/>
      <c r="AU7" s="145"/>
      <c r="AV7" s="145"/>
      <c r="AW7" s="2952"/>
      <c r="AX7" s="2855"/>
      <c r="AY7" s="2855"/>
      <c r="AZ7" s="2855"/>
      <c r="BA7" s="2917"/>
    </row>
    <row r="8" spans="1:53" ht="19.5" customHeight="1" x14ac:dyDescent="0.25">
      <c r="A8" s="99"/>
      <c r="B8" s="2583"/>
      <c r="C8" s="2583"/>
      <c r="D8" s="2588"/>
      <c r="E8" s="2588"/>
      <c r="F8" s="2588"/>
      <c r="G8" s="2588"/>
      <c r="H8" s="2588"/>
      <c r="I8" s="2589"/>
      <c r="J8" s="149" t="s">
        <v>288</v>
      </c>
      <c r="K8" s="99"/>
      <c r="L8" s="99"/>
      <c r="M8" s="99"/>
      <c r="N8" s="99"/>
      <c r="O8" s="99"/>
      <c r="P8" s="99"/>
      <c r="Q8" s="99"/>
      <c r="R8" s="99"/>
      <c r="S8" s="99"/>
      <c r="T8" s="99"/>
      <c r="U8" s="99"/>
      <c r="V8" s="99"/>
      <c r="W8" s="99"/>
      <c r="X8" s="99"/>
      <c r="Y8" s="99"/>
      <c r="Z8" s="99"/>
      <c r="AA8" s="99"/>
      <c r="AB8" s="99"/>
      <c r="AC8" s="146"/>
      <c r="AD8" s="145"/>
      <c r="AE8" s="145"/>
      <c r="AF8" s="145"/>
      <c r="AG8" s="145"/>
      <c r="AH8" s="145"/>
      <c r="AI8" s="145"/>
      <c r="AJ8" s="145"/>
      <c r="AK8" s="145"/>
      <c r="AL8" s="145"/>
      <c r="AM8" s="145"/>
      <c r="AN8" s="145"/>
      <c r="AO8" s="145"/>
      <c r="AP8" s="145"/>
      <c r="AQ8" s="145"/>
      <c r="AR8" s="145"/>
      <c r="AS8" s="145"/>
      <c r="AT8" s="145"/>
      <c r="AU8" s="145"/>
      <c r="AV8" s="145"/>
      <c r="AW8" s="2952"/>
      <c r="AX8" s="2855"/>
      <c r="AY8" s="2855"/>
      <c r="AZ8" s="2855"/>
      <c r="BA8" s="2917"/>
    </row>
    <row r="9" spans="1:53" ht="19.5" customHeight="1" x14ac:dyDescent="0.25">
      <c r="A9" s="99"/>
      <c r="B9" s="2590" t="s">
        <v>287</v>
      </c>
      <c r="C9" s="2590"/>
      <c r="D9" s="2582" t="s">
        <v>286</v>
      </c>
      <c r="E9" s="2591" t="s">
        <v>285</v>
      </c>
      <c r="F9" s="2591"/>
      <c r="G9" s="2592" t="s">
        <v>3077</v>
      </c>
      <c r="H9" s="2592"/>
      <c r="I9" s="2592"/>
      <c r="J9" s="148"/>
      <c r="K9" s="99"/>
      <c r="L9" s="99"/>
      <c r="M9" s="99"/>
      <c r="N9" s="99"/>
      <c r="O9" s="99"/>
      <c r="P9" s="99"/>
      <c r="Q9" s="99"/>
      <c r="R9" s="99"/>
      <c r="S9" s="99"/>
      <c r="T9" s="99"/>
      <c r="U9" s="99"/>
      <c r="V9" s="99"/>
      <c r="W9" s="99"/>
      <c r="X9" s="99"/>
      <c r="Y9" s="99"/>
      <c r="Z9" s="99"/>
      <c r="AA9" s="99"/>
      <c r="AB9" s="99"/>
      <c r="AC9" s="146"/>
      <c r="AD9" s="145"/>
      <c r="AE9" s="145"/>
      <c r="AF9" s="145"/>
      <c r="AG9" s="145"/>
      <c r="AH9" s="145"/>
      <c r="AI9" s="145"/>
      <c r="AJ9" s="145"/>
      <c r="AK9" s="145"/>
      <c r="AL9" s="145"/>
      <c r="AM9" s="145"/>
      <c r="AN9" s="145"/>
      <c r="AO9" s="145"/>
      <c r="AP9" s="145"/>
      <c r="AQ9" s="145"/>
      <c r="AR9" s="145"/>
      <c r="AS9" s="145"/>
      <c r="AT9" s="145"/>
      <c r="AU9" s="145"/>
      <c r="AV9" s="145"/>
      <c r="AW9" s="2952"/>
      <c r="AX9" s="2855"/>
      <c r="AY9" s="2855"/>
      <c r="AZ9" s="2855"/>
      <c r="BA9" s="2917"/>
    </row>
    <row r="10" spans="1:53" ht="19.5" customHeight="1" x14ac:dyDescent="0.25">
      <c r="A10" s="99"/>
      <c r="B10" s="2590"/>
      <c r="C10" s="2590"/>
      <c r="D10" s="2582"/>
      <c r="E10" s="2591"/>
      <c r="F10" s="2591"/>
      <c r="G10" s="2592"/>
      <c r="H10" s="2592"/>
      <c r="I10" s="2592"/>
      <c r="J10" s="143"/>
      <c r="K10" s="99"/>
      <c r="L10" s="99"/>
      <c r="M10" s="99"/>
      <c r="N10" s="99"/>
      <c r="O10" s="99"/>
      <c r="P10" s="99"/>
      <c r="Q10" s="99"/>
      <c r="R10" s="99"/>
      <c r="S10" s="99"/>
      <c r="T10" s="99"/>
      <c r="U10" s="99"/>
      <c r="V10" s="99"/>
      <c r="W10" s="99"/>
      <c r="X10" s="99"/>
      <c r="Y10" s="99"/>
      <c r="Z10" s="99"/>
      <c r="AA10" s="99"/>
      <c r="AB10" s="99"/>
      <c r="AC10" s="146"/>
      <c r="AD10" s="145"/>
      <c r="AE10" s="145"/>
      <c r="AF10" s="145"/>
      <c r="AG10" s="145"/>
      <c r="AH10" s="145"/>
      <c r="AI10" s="145"/>
      <c r="AJ10" s="145"/>
      <c r="AK10" s="145"/>
      <c r="AL10" s="145"/>
      <c r="AM10" s="145"/>
      <c r="AN10" s="145"/>
      <c r="AO10" s="145"/>
      <c r="AP10" s="145"/>
      <c r="AQ10" s="145"/>
      <c r="AR10" s="145"/>
      <c r="AS10" s="145"/>
      <c r="AT10" s="145"/>
      <c r="AU10" s="145"/>
      <c r="AV10" s="145"/>
      <c r="AW10" s="2952"/>
      <c r="AX10" s="2855"/>
      <c r="AY10" s="2855"/>
      <c r="AZ10" s="2855"/>
      <c r="BA10" s="2917"/>
    </row>
    <row r="11" spans="1:53" ht="19.5" customHeight="1" x14ac:dyDescent="0.25">
      <c r="A11" s="99"/>
      <c r="B11" s="2579" t="s">
        <v>284</v>
      </c>
      <c r="C11" s="2579"/>
      <c r="D11" s="147">
        <v>2020</v>
      </c>
      <c r="E11" s="2580" t="s">
        <v>283</v>
      </c>
      <c r="F11" s="2581"/>
      <c r="G11" s="2592" t="s">
        <v>3078</v>
      </c>
      <c r="H11" s="2592"/>
      <c r="I11" s="2592"/>
      <c r="J11" s="143"/>
      <c r="K11" s="99"/>
      <c r="L11" s="99"/>
      <c r="M11" s="99"/>
      <c r="N11" s="99"/>
      <c r="O11" s="99"/>
      <c r="P11" s="99"/>
      <c r="Q11" s="99"/>
      <c r="R11" s="99"/>
      <c r="S11" s="99"/>
      <c r="T11" s="99"/>
      <c r="U11" s="99"/>
      <c r="V11" s="99"/>
      <c r="W11" s="99"/>
      <c r="X11" s="99"/>
      <c r="Y11" s="99"/>
      <c r="Z11" s="99"/>
      <c r="AA11" s="99"/>
      <c r="AB11" s="99"/>
      <c r="AC11" s="146"/>
      <c r="AD11" s="145"/>
      <c r="AE11" s="145"/>
      <c r="AF11" s="145"/>
      <c r="AG11" s="145"/>
      <c r="AH11" s="145"/>
      <c r="AI11" s="145"/>
      <c r="AJ11" s="145"/>
      <c r="AK11" s="145"/>
      <c r="AL11" s="145"/>
      <c r="AM11" s="145"/>
      <c r="AN11" s="145"/>
      <c r="AO11" s="145"/>
      <c r="AP11" s="145"/>
      <c r="AQ11" s="145"/>
      <c r="AR11" s="145"/>
      <c r="AS11" s="145"/>
      <c r="AT11" s="145"/>
      <c r="AU11" s="145"/>
      <c r="AV11" s="145"/>
      <c r="AW11" s="2952"/>
      <c r="AX11" s="2855"/>
      <c r="AY11" s="2855"/>
      <c r="AZ11" s="2855"/>
      <c r="BA11" s="2917"/>
    </row>
    <row r="12" spans="1:53" ht="19.5" customHeight="1" x14ac:dyDescent="0.25">
      <c r="A12" s="99"/>
      <c r="B12" s="2945" t="s">
        <v>282</v>
      </c>
      <c r="C12" s="2945"/>
      <c r="D12" s="2423">
        <v>44042</v>
      </c>
      <c r="E12" s="2946" t="s">
        <v>281</v>
      </c>
      <c r="F12" s="2947"/>
      <c r="G12" s="2948"/>
      <c r="H12" s="2948"/>
      <c r="I12" s="2948"/>
      <c r="J12" s="143"/>
      <c r="K12" s="99"/>
      <c r="L12" s="99"/>
      <c r="M12" s="99"/>
      <c r="N12" s="99"/>
      <c r="O12" s="99"/>
      <c r="P12" s="99"/>
      <c r="Q12" s="99"/>
      <c r="R12" s="99"/>
      <c r="S12" s="99"/>
      <c r="T12" s="99"/>
      <c r="U12" s="99"/>
      <c r="V12" s="99"/>
      <c r="W12" s="99"/>
      <c r="X12" s="99"/>
      <c r="Y12" s="99"/>
      <c r="Z12" s="99"/>
      <c r="AA12" s="99"/>
      <c r="AB12" s="99"/>
      <c r="AC12" s="142"/>
      <c r="AD12" s="141"/>
      <c r="AE12" s="141"/>
      <c r="AF12" s="141"/>
      <c r="AG12" s="141"/>
      <c r="AH12" s="141"/>
      <c r="AI12" s="141"/>
      <c r="AJ12" s="141"/>
      <c r="AK12" s="141"/>
      <c r="AL12" s="141"/>
      <c r="AM12" s="141"/>
      <c r="AN12" s="141"/>
      <c r="AO12" s="141"/>
      <c r="AP12" s="141"/>
      <c r="AQ12" s="141"/>
      <c r="AR12" s="141"/>
      <c r="AS12" s="141"/>
      <c r="AT12" s="141"/>
      <c r="AU12" s="141"/>
      <c r="AV12" s="141"/>
      <c r="AW12" s="2952"/>
      <c r="AX12" s="2855"/>
      <c r="AY12" s="2855"/>
      <c r="AZ12" s="2855"/>
      <c r="BA12" s="2917"/>
    </row>
    <row r="13" spans="1:53" s="2358" customFormat="1" ht="19.5" customHeight="1" x14ac:dyDescent="0.25">
      <c r="A13" s="99"/>
      <c r="B13" s="2424"/>
      <c r="C13" s="2424"/>
      <c r="D13" s="2425"/>
      <c r="E13" s="2426"/>
      <c r="F13" s="2426"/>
      <c r="G13" s="2424"/>
      <c r="H13" s="2424"/>
      <c r="I13" s="2424"/>
      <c r="J13" s="143"/>
      <c r="K13" s="99"/>
      <c r="L13" s="99"/>
      <c r="M13" s="99"/>
      <c r="N13" s="99"/>
      <c r="O13" s="99"/>
      <c r="P13" s="99"/>
      <c r="Q13" s="99"/>
      <c r="R13" s="99"/>
      <c r="S13" s="99"/>
      <c r="T13" s="99"/>
      <c r="U13" s="99"/>
      <c r="V13" s="99"/>
      <c r="W13" s="99"/>
      <c r="X13" s="99"/>
      <c r="Y13" s="99"/>
      <c r="Z13" s="99"/>
      <c r="AA13" s="99"/>
      <c r="AB13" s="99"/>
      <c r="AC13" s="2360"/>
      <c r="AD13" s="2348"/>
      <c r="AE13" s="2348"/>
      <c r="AF13" s="2348"/>
      <c r="AG13" s="2348"/>
      <c r="AH13" s="2348"/>
      <c r="AI13" s="2348"/>
      <c r="AJ13" s="2348"/>
      <c r="AK13" s="2348"/>
      <c r="AL13" s="2348"/>
      <c r="AM13" s="2348"/>
      <c r="AN13" s="2348"/>
      <c r="AO13" s="2348"/>
      <c r="AP13" s="2348"/>
      <c r="AQ13" s="2348"/>
      <c r="AR13" s="2348"/>
      <c r="AS13" s="2348"/>
      <c r="AT13" s="2348"/>
      <c r="AU13" s="2348"/>
      <c r="AV13" s="2348"/>
      <c r="AW13" s="2952"/>
      <c r="AX13" s="2855"/>
      <c r="AY13" s="2855"/>
      <c r="AZ13" s="2855"/>
      <c r="BA13" s="2917"/>
    </row>
    <row r="14" spans="1:53" ht="27" customHeight="1" x14ac:dyDescent="0.2">
      <c r="A14" s="140"/>
      <c r="B14" s="2418"/>
      <c r="C14" s="2419"/>
      <c r="D14" s="2419"/>
      <c r="E14" s="2420"/>
      <c r="F14" s="2421"/>
      <c r="G14" s="2421"/>
      <c r="H14" s="2421"/>
      <c r="I14" s="2422"/>
      <c r="J14" s="139"/>
      <c r="K14" s="139"/>
      <c r="L14" s="139"/>
      <c r="Q14" s="2954" t="s">
        <v>273</v>
      </c>
      <c r="R14" s="2955"/>
      <c r="S14" s="2955"/>
      <c r="T14" s="2955"/>
      <c r="U14" s="2955"/>
      <c r="V14" s="2955"/>
      <c r="W14" s="2955"/>
      <c r="X14" s="2955"/>
      <c r="Y14" s="2955"/>
      <c r="Z14" s="2938" t="s">
        <v>272</v>
      </c>
      <c r="AA14" s="2941" t="s">
        <v>271</v>
      </c>
      <c r="AB14" s="2941" t="s">
        <v>270</v>
      </c>
      <c r="AC14" s="2956" t="s">
        <v>269</v>
      </c>
      <c r="AD14" s="2827"/>
      <c r="AE14" s="2827"/>
      <c r="AF14" s="2827"/>
      <c r="AG14" s="2827"/>
      <c r="AH14" s="2865"/>
      <c r="AI14" s="2956" t="s">
        <v>245</v>
      </c>
      <c r="AJ14" s="2827"/>
      <c r="AK14" s="2827"/>
      <c r="AL14" s="2827"/>
      <c r="AM14" s="2827"/>
      <c r="AN14" s="2865"/>
      <c r="AO14" s="2956" t="s">
        <v>244</v>
      </c>
      <c r="AP14" s="2827"/>
      <c r="AQ14" s="2827"/>
      <c r="AR14" s="2827"/>
      <c r="AS14" s="2827"/>
      <c r="AT14" s="2865"/>
      <c r="AU14" s="138" t="s">
        <v>243</v>
      </c>
      <c r="AV14" s="137"/>
      <c r="AW14" s="2864"/>
      <c r="AX14" s="2827"/>
      <c r="AY14" s="2827"/>
      <c r="AZ14" s="2827"/>
      <c r="BA14" s="2865"/>
    </row>
    <row r="15" spans="1:53" ht="88.5" customHeight="1" x14ac:dyDescent="0.2">
      <c r="A15" s="136" t="s">
        <v>356</v>
      </c>
      <c r="B15" s="135" t="s">
        <v>268</v>
      </c>
      <c r="C15" s="133" t="s">
        <v>267</v>
      </c>
      <c r="D15" s="134" t="s">
        <v>266</v>
      </c>
      <c r="E15" s="134" t="s">
        <v>265</v>
      </c>
      <c r="F15" s="134" t="s">
        <v>264</v>
      </c>
      <c r="G15" s="134" t="s">
        <v>263</v>
      </c>
      <c r="H15" s="133" t="s">
        <v>262</v>
      </c>
      <c r="I15" s="133" t="s">
        <v>261</v>
      </c>
      <c r="J15" s="132" t="s">
        <v>279</v>
      </c>
      <c r="K15" s="132" t="s">
        <v>278</v>
      </c>
      <c r="L15" s="132" t="s">
        <v>277</v>
      </c>
      <c r="M15" s="130" t="s">
        <v>103</v>
      </c>
      <c r="N15" s="130" t="s">
        <v>276</v>
      </c>
      <c r="O15" s="131" t="s">
        <v>275</v>
      </c>
      <c r="P15" s="130" t="s">
        <v>274</v>
      </c>
      <c r="Q15" s="129" t="s">
        <v>260</v>
      </c>
      <c r="R15" s="129" t="s">
        <v>259</v>
      </c>
      <c r="S15" s="129" t="s">
        <v>258</v>
      </c>
      <c r="T15" s="128" t="s">
        <v>257</v>
      </c>
      <c r="U15" s="128" t="s">
        <v>256</v>
      </c>
      <c r="V15" s="128" t="s">
        <v>255</v>
      </c>
      <c r="W15" s="128" t="s">
        <v>254</v>
      </c>
      <c r="X15" s="128" t="s">
        <v>253</v>
      </c>
      <c r="Y15" s="128" t="s">
        <v>252</v>
      </c>
      <c r="Z15" s="2940"/>
      <c r="AA15" s="2835"/>
      <c r="AB15" s="2835"/>
      <c r="AC15" s="127" t="s">
        <v>251</v>
      </c>
      <c r="AD15" s="127" t="s">
        <v>249</v>
      </c>
      <c r="AE15" s="127" t="s">
        <v>248</v>
      </c>
      <c r="AF15" s="127" t="s">
        <v>355</v>
      </c>
      <c r="AG15" s="127" t="s">
        <v>354</v>
      </c>
      <c r="AH15" s="126" t="s">
        <v>247</v>
      </c>
      <c r="AI15" s="127" t="s">
        <v>251</v>
      </c>
      <c r="AJ15" s="127" t="s">
        <v>249</v>
      </c>
      <c r="AK15" s="127" t="s">
        <v>248</v>
      </c>
      <c r="AL15" s="127" t="s">
        <v>355</v>
      </c>
      <c r="AM15" s="127" t="s">
        <v>354</v>
      </c>
      <c r="AN15" s="126" t="s">
        <v>247</v>
      </c>
      <c r="AO15" s="127" t="s">
        <v>250</v>
      </c>
      <c r="AP15" s="127" t="s">
        <v>249</v>
      </c>
      <c r="AQ15" s="127" t="s">
        <v>248</v>
      </c>
      <c r="AR15" s="127" t="s">
        <v>355</v>
      </c>
      <c r="AS15" s="127" t="s">
        <v>354</v>
      </c>
      <c r="AT15" s="126" t="s">
        <v>247</v>
      </c>
      <c r="AU15" s="127" t="s">
        <v>247</v>
      </c>
      <c r="AV15" s="126" t="s">
        <v>353</v>
      </c>
      <c r="AW15" s="127" t="s">
        <v>246</v>
      </c>
      <c r="AX15" s="127" t="s">
        <v>245</v>
      </c>
      <c r="AY15" s="127" t="s">
        <v>244</v>
      </c>
      <c r="AZ15" s="127" t="s">
        <v>243</v>
      </c>
      <c r="BA15" s="126" t="s">
        <v>353</v>
      </c>
    </row>
    <row r="16" spans="1:53" ht="39" customHeight="1" x14ac:dyDescent="0.25">
      <c r="A16" s="2835"/>
      <c r="B16" s="110" t="s">
        <v>300</v>
      </c>
      <c r="C16" s="2885" t="s">
        <v>352</v>
      </c>
      <c r="D16" s="2874" t="s">
        <v>351</v>
      </c>
      <c r="E16" s="113" t="s">
        <v>350</v>
      </c>
      <c r="F16" s="108" t="s">
        <v>129</v>
      </c>
      <c r="G16" s="108" t="s">
        <v>349</v>
      </c>
      <c r="H16" s="120">
        <v>1</v>
      </c>
      <c r="I16" s="119">
        <v>0</v>
      </c>
      <c r="J16" s="111"/>
      <c r="K16" s="101"/>
      <c r="L16" s="101"/>
      <c r="M16" s="101"/>
      <c r="N16" s="101"/>
      <c r="O16" s="101"/>
      <c r="P16" s="101"/>
      <c r="Q16" s="101"/>
      <c r="R16" s="101"/>
      <c r="S16" s="101"/>
      <c r="T16" s="101"/>
      <c r="U16" s="101"/>
      <c r="V16" s="101"/>
      <c r="W16" s="101"/>
      <c r="X16" s="101"/>
      <c r="Y16" s="101"/>
      <c r="Z16" s="101"/>
      <c r="AA16" s="101"/>
      <c r="AB16" s="103"/>
      <c r="AC16" s="101"/>
      <c r="AD16" s="101"/>
      <c r="AE16" s="101"/>
      <c r="AF16" s="101"/>
      <c r="AG16" s="101"/>
      <c r="AH16" s="2280">
        <f>AC16+AD16-AE16</f>
        <v>0</v>
      </c>
      <c r="AI16" s="101"/>
      <c r="AJ16" s="101"/>
      <c r="AK16" s="101"/>
      <c r="AL16" s="101"/>
      <c r="AM16" s="101"/>
      <c r="AN16" s="101"/>
      <c r="AO16" s="101"/>
      <c r="AP16" s="101"/>
      <c r="AQ16" s="101"/>
      <c r="AR16" s="101"/>
      <c r="AS16" s="101"/>
      <c r="AT16" s="101"/>
      <c r="AU16" s="101"/>
      <c r="AV16" s="101"/>
      <c r="AW16" s="101"/>
      <c r="AX16" s="101"/>
      <c r="AY16" s="101"/>
      <c r="AZ16" s="101"/>
      <c r="BA16" s="99"/>
    </row>
    <row r="17" spans="1:53" ht="138.75" customHeight="1" x14ac:dyDescent="0.25">
      <c r="A17" s="2835"/>
      <c r="B17" s="110" t="s">
        <v>300</v>
      </c>
      <c r="C17" s="2835"/>
      <c r="D17" s="2835"/>
      <c r="E17" s="109" t="s">
        <v>348</v>
      </c>
      <c r="F17" s="108" t="s">
        <v>347</v>
      </c>
      <c r="G17" s="108" t="s">
        <v>346</v>
      </c>
      <c r="H17" s="125">
        <v>12000</v>
      </c>
      <c r="I17" s="124">
        <v>3000</v>
      </c>
      <c r="J17" s="104" t="s">
        <v>345</v>
      </c>
      <c r="K17" s="117" t="s">
        <v>323</v>
      </c>
      <c r="L17" s="106">
        <v>2020190010038</v>
      </c>
      <c r="M17" s="104">
        <v>1</v>
      </c>
      <c r="N17" s="104" t="s">
        <v>344</v>
      </c>
      <c r="O17" s="121" t="s">
        <v>343</v>
      </c>
      <c r="P17" s="121" t="s">
        <v>342</v>
      </c>
      <c r="Q17" s="102" t="s">
        <v>0</v>
      </c>
      <c r="R17" s="102" t="s">
        <v>0</v>
      </c>
      <c r="S17" s="102" t="s">
        <v>0</v>
      </c>
      <c r="T17" s="102" t="s">
        <v>0</v>
      </c>
      <c r="U17" s="102" t="s">
        <v>0</v>
      </c>
      <c r="V17" s="102" t="s">
        <v>0</v>
      </c>
      <c r="W17" s="102" t="s">
        <v>0</v>
      </c>
      <c r="X17" s="102" t="s">
        <v>0</v>
      </c>
      <c r="Y17" s="102" t="s">
        <v>0</v>
      </c>
      <c r="Z17" s="123" t="s">
        <v>341</v>
      </c>
      <c r="AA17" s="101"/>
      <c r="AB17" s="103"/>
      <c r="AC17" s="102">
        <v>360000000</v>
      </c>
      <c r="AD17" s="102"/>
      <c r="AE17" s="102"/>
      <c r="AF17" s="102"/>
      <c r="AG17" s="102"/>
      <c r="AH17" s="2280">
        <f t="shared" ref="AH17:AH27" si="0">AC17+AD17-AE17</f>
        <v>360000000</v>
      </c>
      <c r="AI17" s="102"/>
      <c r="AJ17" s="102"/>
      <c r="AK17" s="102"/>
      <c r="AL17" s="102"/>
      <c r="AM17" s="102"/>
      <c r="AN17" s="102"/>
      <c r="AO17" s="102"/>
      <c r="AP17" s="102"/>
      <c r="AQ17" s="102"/>
      <c r="AR17" s="102"/>
      <c r="AS17" s="102"/>
      <c r="AT17" s="102"/>
      <c r="AU17" s="102">
        <v>360000000</v>
      </c>
      <c r="AV17" s="102"/>
      <c r="AW17" s="102"/>
      <c r="AX17" s="102"/>
      <c r="AY17" s="102"/>
      <c r="AZ17" s="101"/>
      <c r="BA17" s="99"/>
    </row>
    <row r="18" spans="1:53" ht="130.5" customHeight="1" x14ac:dyDescent="0.25">
      <c r="A18" s="2835"/>
      <c r="B18" s="110" t="s">
        <v>300</v>
      </c>
      <c r="C18" s="2835"/>
      <c r="D18" s="2835"/>
      <c r="E18" s="109" t="s">
        <v>340</v>
      </c>
      <c r="F18" s="108" t="s">
        <v>339</v>
      </c>
      <c r="G18" s="108" t="s">
        <v>338</v>
      </c>
      <c r="H18" s="120">
        <v>0.19</v>
      </c>
      <c r="I18" s="119">
        <v>0.1</v>
      </c>
      <c r="J18" s="104" t="s">
        <v>333</v>
      </c>
      <c r="K18" s="117" t="s">
        <v>323</v>
      </c>
      <c r="L18" s="106">
        <v>2020190010038</v>
      </c>
      <c r="M18" s="104">
        <v>1</v>
      </c>
      <c r="N18" s="104" t="s">
        <v>337</v>
      </c>
      <c r="O18" s="121" t="s">
        <v>309</v>
      </c>
      <c r="P18" s="104" t="s">
        <v>321</v>
      </c>
      <c r="Q18" s="102" t="s">
        <v>0</v>
      </c>
      <c r="R18" s="102" t="s">
        <v>0</v>
      </c>
      <c r="S18" s="102" t="s">
        <v>0</v>
      </c>
      <c r="T18" s="102" t="s">
        <v>0</v>
      </c>
      <c r="U18" s="102" t="s">
        <v>0</v>
      </c>
      <c r="V18" s="102" t="s">
        <v>0</v>
      </c>
      <c r="W18" s="102" t="s">
        <v>0</v>
      </c>
      <c r="X18" s="102" t="s">
        <v>0</v>
      </c>
      <c r="Y18" s="102" t="s">
        <v>0</v>
      </c>
      <c r="Z18" s="101"/>
      <c r="AA18" s="101"/>
      <c r="AB18" s="103"/>
      <c r="AC18" s="102">
        <v>120000000</v>
      </c>
      <c r="AD18" s="102"/>
      <c r="AE18" s="102"/>
      <c r="AF18" s="102"/>
      <c r="AG18" s="102"/>
      <c r="AH18" s="2280">
        <f t="shared" si="0"/>
        <v>120000000</v>
      </c>
      <c r="AI18" s="102"/>
      <c r="AJ18" s="102"/>
      <c r="AK18" s="102"/>
      <c r="AL18" s="102"/>
      <c r="AM18" s="102"/>
      <c r="AN18" s="102"/>
      <c r="AO18" s="102"/>
      <c r="AP18" s="102"/>
      <c r="AQ18" s="102"/>
      <c r="AR18" s="102"/>
      <c r="AS18" s="102"/>
      <c r="AT18" s="102"/>
      <c r="AU18" s="102">
        <v>120000000</v>
      </c>
      <c r="AV18" s="102"/>
      <c r="AW18" s="102">
        <v>23760575</v>
      </c>
      <c r="AX18" s="102"/>
      <c r="AY18" s="102"/>
      <c r="AZ18" s="101"/>
      <c r="BA18" s="99"/>
    </row>
    <row r="19" spans="1:53" ht="135.75" customHeight="1" x14ac:dyDescent="0.25">
      <c r="A19" s="2835"/>
      <c r="B19" s="110" t="s">
        <v>300</v>
      </c>
      <c r="C19" s="2835"/>
      <c r="D19" s="2835"/>
      <c r="E19" s="109" t="s">
        <v>336</v>
      </c>
      <c r="F19" s="108" t="s">
        <v>335</v>
      </c>
      <c r="G19" s="108" t="s">
        <v>334</v>
      </c>
      <c r="H19" s="120">
        <v>1.1000000000000001</v>
      </c>
      <c r="I19" s="122">
        <v>0.27500000000000002</v>
      </c>
      <c r="J19" s="104" t="s">
        <v>333</v>
      </c>
      <c r="K19" s="117" t="s">
        <v>323</v>
      </c>
      <c r="L19" s="106">
        <v>2020190010038</v>
      </c>
      <c r="M19" s="104">
        <v>1</v>
      </c>
      <c r="N19" s="104" t="s">
        <v>328</v>
      </c>
      <c r="O19" s="121" t="s">
        <v>332</v>
      </c>
      <c r="P19" s="104" t="s">
        <v>321</v>
      </c>
      <c r="Q19" s="102" t="s">
        <v>0</v>
      </c>
      <c r="R19" s="102" t="s">
        <v>0</v>
      </c>
      <c r="S19" s="102" t="s">
        <v>0</v>
      </c>
      <c r="T19" s="102" t="s">
        <v>0</v>
      </c>
      <c r="U19" s="102" t="s">
        <v>0</v>
      </c>
      <c r="V19" s="102" t="s">
        <v>0</v>
      </c>
      <c r="W19" s="102" t="s">
        <v>0</v>
      </c>
      <c r="X19" s="102" t="s">
        <v>0</v>
      </c>
      <c r="Y19" s="102" t="s">
        <v>0</v>
      </c>
      <c r="Z19" s="101"/>
      <c r="AA19" s="101"/>
      <c r="AB19" s="103"/>
      <c r="AC19" s="102">
        <v>342747844</v>
      </c>
      <c r="AD19" s="102"/>
      <c r="AE19" s="102"/>
      <c r="AF19" s="102"/>
      <c r="AG19" s="102"/>
      <c r="AH19" s="2280">
        <f t="shared" si="0"/>
        <v>342747844</v>
      </c>
      <c r="AI19" s="102"/>
      <c r="AJ19" s="102"/>
      <c r="AK19" s="102"/>
      <c r="AL19" s="102"/>
      <c r="AM19" s="102"/>
      <c r="AN19" s="102"/>
      <c r="AO19" s="102"/>
      <c r="AP19" s="102"/>
      <c r="AQ19" s="102"/>
      <c r="AR19" s="102"/>
      <c r="AS19" s="102"/>
      <c r="AT19" s="102"/>
      <c r="AU19" s="102">
        <v>342747844</v>
      </c>
      <c r="AV19" s="102"/>
      <c r="AW19" s="118">
        <v>124497167</v>
      </c>
      <c r="AX19" s="102"/>
      <c r="AY19" s="102"/>
      <c r="AZ19" s="101"/>
      <c r="BA19" s="99"/>
    </row>
    <row r="20" spans="1:53" ht="141.75" customHeight="1" x14ac:dyDescent="0.25">
      <c r="A20" s="2835"/>
      <c r="B20" s="110" t="s">
        <v>300</v>
      </c>
      <c r="C20" s="2835"/>
      <c r="D20" s="2835"/>
      <c r="E20" s="109" t="s">
        <v>331</v>
      </c>
      <c r="F20" s="108" t="s">
        <v>330</v>
      </c>
      <c r="G20" s="108" t="s">
        <v>329</v>
      </c>
      <c r="H20" s="120">
        <v>1</v>
      </c>
      <c r="I20" s="119">
        <v>0.25</v>
      </c>
      <c r="J20" s="104" t="s">
        <v>324</v>
      </c>
      <c r="K20" s="117" t="s">
        <v>323</v>
      </c>
      <c r="L20" s="106">
        <v>2020190010038</v>
      </c>
      <c r="M20" s="104">
        <v>1</v>
      </c>
      <c r="N20" s="104" t="s">
        <v>328</v>
      </c>
      <c r="O20" s="116" t="s">
        <v>309</v>
      </c>
      <c r="P20" s="104" t="s">
        <v>321</v>
      </c>
      <c r="Q20" s="102" t="s">
        <v>0</v>
      </c>
      <c r="R20" s="102" t="s">
        <v>0</v>
      </c>
      <c r="S20" s="102" t="s">
        <v>0</v>
      </c>
      <c r="T20" s="102" t="s">
        <v>0</v>
      </c>
      <c r="U20" s="102" t="s">
        <v>0</v>
      </c>
      <c r="V20" s="102" t="s">
        <v>0</v>
      </c>
      <c r="W20" s="102" t="s">
        <v>0</v>
      </c>
      <c r="X20" s="102" t="s">
        <v>0</v>
      </c>
      <c r="Y20" s="102" t="s">
        <v>0</v>
      </c>
      <c r="Z20" s="101"/>
      <c r="AA20" s="101"/>
      <c r="AB20" s="103"/>
      <c r="AC20" s="102">
        <v>182809760</v>
      </c>
      <c r="AD20" s="102"/>
      <c r="AE20" s="102"/>
      <c r="AF20" s="102"/>
      <c r="AG20" s="102"/>
      <c r="AH20" s="2280">
        <f t="shared" si="0"/>
        <v>182809760</v>
      </c>
      <c r="AI20" s="102"/>
      <c r="AJ20" s="102"/>
      <c r="AK20" s="102"/>
      <c r="AL20" s="102"/>
      <c r="AM20" s="102"/>
      <c r="AN20" s="102"/>
      <c r="AO20" s="102"/>
      <c r="AP20" s="102"/>
      <c r="AQ20" s="102"/>
      <c r="AR20" s="102"/>
      <c r="AS20" s="102"/>
      <c r="AT20" s="102"/>
      <c r="AU20" s="102">
        <v>182809760</v>
      </c>
      <c r="AV20" s="102"/>
      <c r="AW20" s="118">
        <v>68400000</v>
      </c>
      <c r="AX20" s="102"/>
      <c r="AY20" s="102"/>
      <c r="AZ20" s="101"/>
      <c r="BA20" s="99"/>
    </row>
    <row r="21" spans="1:53" ht="138" customHeight="1" x14ac:dyDescent="0.25">
      <c r="A21" s="2835"/>
      <c r="B21" s="110" t="s">
        <v>300</v>
      </c>
      <c r="C21" s="2835"/>
      <c r="D21" s="2835"/>
      <c r="E21" s="109" t="s">
        <v>325</v>
      </c>
      <c r="F21" s="108" t="s">
        <v>327</v>
      </c>
      <c r="G21" s="108" t="s">
        <v>326</v>
      </c>
      <c r="H21" s="108" t="s">
        <v>325</v>
      </c>
      <c r="I21" s="107">
        <v>1</v>
      </c>
      <c r="J21" s="104" t="s">
        <v>324</v>
      </c>
      <c r="K21" s="117" t="s">
        <v>323</v>
      </c>
      <c r="L21" s="106">
        <v>2020190010038</v>
      </c>
      <c r="M21" s="104">
        <v>1</v>
      </c>
      <c r="N21" s="104" t="s">
        <v>322</v>
      </c>
      <c r="O21" s="116" t="s">
        <v>309</v>
      </c>
      <c r="P21" s="104" t="s">
        <v>321</v>
      </c>
      <c r="Q21" s="102"/>
      <c r="R21" s="102"/>
      <c r="S21" s="102"/>
      <c r="T21" s="115"/>
      <c r="U21" s="114" t="s">
        <v>0</v>
      </c>
      <c r="V21" s="114" t="s">
        <v>0</v>
      </c>
      <c r="W21" s="114" t="s">
        <v>0</v>
      </c>
      <c r="X21" s="114" t="s">
        <v>0</v>
      </c>
      <c r="Y21" s="114" t="s">
        <v>0</v>
      </c>
      <c r="Z21" s="105" t="s">
        <v>320</v>
      </c>
      <c r="AA21" s="101"/>
      <c r="AB21" s="103"/>
      <c r="AC21" s="102">
        <v>50000000</v>
      </c>
      <c r="AD21" s="102"/>
      <c r="AE21" s="102"/>
      <c r="AF21" s="102"/>
      <c r="AG21" s="102"/>
      <c r="AH21" s="2280">
        <f t="shared" si="0"/>
        <v>50000000</v>
      </c>
      <c r="AI21" s="102"/>
      <c r="AJ21" s="102"/>
      <c r="AK21" s="102"/>
      <c r="AL21" s="102"/>
      <c r="AM21" s="102"/>
      <c r="AN21" s="102"/>
      <c r="AO21" s="102"/>
      <c r="AP21" s="102"/>
      <c r="AQ21" s="102"/>
      <c r="AR21" s="102"/>
      <c r="AS21" s="102"/>
      <c r="AT21" s="102"/>
      <c r="AU21" s="102">
        <v>50000000</v>
      </c>
      <c r="AV21" s="102"/>
      <c r="AW21" s="102"/>
      <c r="AX21" s="102"/>
      <c r="AY21" s="102"/>
      <c r="AZ21" s="101"/>
      <c r="BA21" s="99"/>
    </row>
    <row r="22" spans="1:53" ht="40.5" customHeight="1" x14ac:dyDescent="0.25">
      <c r="A22" s="2835"/>
      <c r="B22" s="110" t="s">
        <v>300</v>
      </c>
      <c r="C22" s="2836"/>
      <c r="D22" s="2836"/>
      <c r="E22" s="113" t="s">
        <v>319</v>
      </c>
      <c r="F22" s="108" t="s">
        <v>318</v>
      </c>
      <c r="G22" s="108">
        <v>0</v>
      </c>
      <c r="H22" s="108">
        <v>1</v>
      </c>
      <c r="I22" s="107">
        <v>1</v>
      </c>
      <c r="J22" s="104"/>
      <c r="K22" s="101"/>
      <c r="L22" s="101"/>
      <c r="M22" s="101"/>
      <c r="N22" s="102"/>
      <c r="O22" s="102"/>
      <c r="P22" s="102"/>
      <c r="Q22" s="102"/>
      <c r="R22" s="102"/>
      <c r="S22" s="102"/>
      <c r="T22" s="102"/>
      <c r="U22" s="102"/>
      <c r="V22" s="102"/>
      <c r="W22" s="102"/>
      <c r="X22" s="102"/>
      <c r="Y22" s="102"/>
      <c r="Z22" s="101"/>
      <c r="AA22" s="101"/>
      <c r="AB22" s="103"/>
      <c r="AC22" s="102"/>
      <c r="AD22" s="102"/>
      <c r="AE22" s="102"/>
      <c r="AF22" s="102"/>
      <c r="AG22" s="102"/>
      <c r="AH22" s="2280">
        <f t="shared" si="0"/>
        <v>0</v>
      </c>
      <c r="AI22" s="102"/>
      <c r="AJ22" s="102"/>
      <c r="AK22" s="102"/>
      <c r="AL22" s="102"/>
      <c r="AM22" s="102"/>
      <c r="AN22" s="102"/>
      <c r="AO22" s="102"/>
      <c r="AP22" s="102"/>
      <c r="AQ22" s="102"/>
      <c r="AR22" s="102"/>
      <c r="AS22" s="102"/>
      <c r="AT22" s="102"/>
      <c r="AU22" s="102"/>
      <c r="AV22" s="102"/>
      <c r="AW22" s="102"/>
      <c r="AX22" s="102"/>
      <c r="AY22" s="102"/>
      <c r="AZ22" s="101"/>
      <c r="BA22" s="99"/>
    </row>
    <row r="23" spans="1:53" ht="49.5" customHeight="1" x14ac:dyDescent="0.25">
      <c r="A23" s="2835"/>
      <c r="B23" s="110" t="s">
        <v>300</v>
      </c>
      <c r="C23" s="2873" t="s">
        <v>317</v>
      </c>
      <c r="D23" s="2874" t="s">
        <v>317</v>
      </c>
      <c r="E23" s="113" t="s">
        <v>316</v>
      </c>
      <c r="F23" s="108" t="s">
        <v>315</v>
      </c>
      <c r="G23" s="108">
        <v>0</v>
      </c>
      <c r="H23" s="108">
        <v>1</v>
      </c>
      <c r="I23" s="107" t="s">
        <v>312</v>
      </c>
      <c r="J23" s="104"/>
      <c r="K23" s="101"/>
      <c r="L23" s="101"/>
      <c r="M23" s="101"/>
      <c r="N23" s="102"/>
      <c r="O23" s="102"/>
      <c r="P23" s="102"/>
      <c r="Q23" s="102"/>
      <c r="R23" s="102"/>
      <c r="S23" s="102"/>
      <c r="T23" s="102"/>
      <c r="U23" s="102"/>
      <c r="V23" s="102"/>
      <c r="W23" s="102"/>
      <c r="X23" s="102"/>
      <c r="Y23" s="102"/>
      <c r="Z23" s="101"/>
      <c r="AA23" s="101"/>
      <c r="AB23" s="103"/>
      <c r="AC23" s="102"/>
      <c r="AD23" s="102"/>
      <c r="AE23" s="102"/>
      <c r="AF23" s="102"/>
      <c r="AG23" s="102"/>
      <c r="AH23" s="2280">
        <f t="shared" si="0"/>
        <v>0</v>
      </c>
      <c r="AI23" s="102"/>
      <c r="AJ23" s="102"/>
      <c r="AK23" s="102"/>
      <c r="AL23" s="102"/>
      <c r="AM23" s="102"/>
      <c r="AN23" s="102"/>
      <c r="AO23" s="102"/>
      <c r="AP23" s="102"/>
      <c r="AQ23" s="102"/>
      <c r="AR23" s="102"/>
      <c r="AS23" s="102"/>
      <c r="AT23" s="102"/>
      <c r="AU23" s="102"/>
      <c r="AV23" s="102"/>
      <c r="AW23" s="102"/>
      <c r="AX23" s="102"/>
      <c r="AY23" s="102"/>
      <c r="AZ23" s="101"/>
      <c r="BA23" s="99"/>
    </row>
    <row r="24" spans="1:53" ht="148.5" customHeight="1" x14ac:dyDescent="0.25">
      <c r="A24" s="2835"/>
      <c r="B24" s="110" t="s">
        <v>300</v>
      </c>
      <c r="C24" s="2835"/>
      <c r="D24" s="2835"/>
      <c r="E24" s="112" t="s">
        <v>314</v>
      </c>
      <c r="F24" s="108" t="s">
        <v>313</v>
      </c>
      <c r="G24" s="108">
        <v>0</v>
      </c>
      <c r="H24" s="108">
        <v>2</v>
      </c>
      <c r="I24" s="107" t="s">
        <v>312</v>
      </c>
      <c r="J24" s="104" t="s">
        <v>311</v>
      </c>
      <c r="K24" s="104" t="s">
        <v>296</v>
      </c>
      <c r="L24" s="106">
        <v>2020190010044</v>
      </c>
      <c r="M24" s="104">
        <v>1</v>
      </c>
      <c r="N24" s="105" t="s">
        <v>310</v>
      </c>
      <c r="O24" s="105" t="s">
        <v>309</v>
      </c>
      <c r="P24" s="105" t="s">
        <v>308</v>
      </c>
      <c r="Q24" s="102"/>
      <c r="R24" s="102"/>
      <c r="S24" s="102" t="s">
        <v>0</v>
      </c>
      <c r="T24" s="102"/>
      <c r="U24" s="102"/>
      <c r="V24" s="102"/>
      <c r="W24" s="102"/>
      <c r="X24" s="102"/>
      <c r="Y24" s="102"/>
      <c r="Z24" s="101"/>
      <c r="AA24" s="101"/>
      <c r="AB24" s="103"/>
      <c r="AC24" s="102">
        <v>50000000</v>
      </c>
      <c r="AD24" s="102"/>
      <c r="AE24" s="102"/>
      <c r="AF24" s="102"/>
      <c r="AG24" s="102"/>
      <c r="AH24" s="2280">
        <f t="shared" si="0"/>
        <v>50000000</v>
      </c>
      <c r="AI24" s="102"/>
      <c r="AJ24" s="102"/>
      <c r="AK24" s="102"/>
      <c r="AL24" s="102"/>
      <c r="AM24" s="102"/>
      <c r="AN24" s="102"/>
      <c r="AO24" s="102"/>
      <c r="AP24" s="102"/>
      <c r="AQ24" s="102"/>
      <c r="AR24" s="102"/>
      <c r="AS24" s="102"/>
      <c r="AT24" s="102"/>
      <c r="AU24" s="102">
        <v>50000000</v>
      </c>
      <c r="AV24" s="102"/>
      <c r="AW24" s="102"/>
      <c r="AX24" s="102"/>
      <c r="AY24" s="102"/>
      <c r="AZ24" s="101"/>
      <c r="BA24" s="99"/>
    </row>
    <row r="25" spans="1:53" ht="39" customHeight="1" x14ac:dyDescent="0.25">
      <c r="A25" s="2835"/>
      <c r="B25" s="110" t="s">
        <v>300</v>
      </c>
      <c r="C25" s="2835"/>
      <c r="D25" s="2835"/>
      <c r="E25" s="109" t="s">
        <v>307</v>
      </c>
      <c r="F25" s="108" t="s">
        <v>306</v>
      </c>
      <c r="G25" s="108">
        <v>0</v>
      </c>
      <c r="H25" s="108">
        <v>3</v>
      </c>
      <c r="I25" s="107">
        <v>2</v>
      </c>
      <c r="J25" s="111"/>
      <c r="K25" s="101"/>
      <c r="L25" s="101"/>
      <c r="M25" s="101"/>
      <c r="N25" s="102"/>
      <c r="O25" s="102"/>
      <c r="P25" s="102"/>
      <c r="Q25" s="102"/>
      <c r="R25" s="102"/>
      <c r="S25" s="102"/>
      <c r="T25" s="102"/>
      <c r="U25" s="102"/>
      <c r="V25" s="102"/>
      <c r="W25" s="102"/>
      <c r="X25" s="102"/>
      <c r="Y25" s="102"/>
      <c r="Z25" s="101"/>
      <c r="AA25" s="101"/>
      <c r="AB25" s="103"/>
      <c r="AC25" s="102"/>
      <c r="AD25" s="102"/>
      <c r="AE25" s="102"/>
      <c r="AF25" s="102"/>
      <c r="AG25" s="102"/>
      <c r="AH25" s="2280">
        <f t="shared" si="0"/>
        <v>0</v>
      </c>
      <c r="AI25" s="102"/>
      <c r="AJ25" s="102"/>
      <c r="AK25" s="102"/>
      <c r="AL25" s="102"/>
      <c r="AM25" s="102"/>
      <c r="AN25" s="102"/>
      <c r="AO25" s="102"/>
      <c r="AP25" s="102"/>
      <c r="AQ25" s="102"/>
      <c r="AR25" s="102"/>
      <c r="AS25" s="102"/>
      <c r="AT25" s="102"/>
      <c r="AU25" s="102"/>
      <c r="AV25" s="102"/>
      <c r="AW25" s="102"/>
      <c r="AX25" s="102"/>
      <c r="AY25" s="102"/>
      <c r="AZ25" s="101"/>
      <c r="BA25" s="99"/>
    </row>
    <row r="26" spans="1:53" ht="137.25" customHeight="1" x14ac:dyDescent="0.25">
      <c r="A26" s="2835"/>
      <c r="B26" s="110" t="s">
        <v>300</v>
      </c>
      <c r="C26" s="2835"/>
      <c r="D26" s="2835"/>
      <c r="E26" s="109" t="s">
        <v>305</v>
      </c>
      <c r="F26" s="108" t="s">
        <v>304</v>
      </c>
      <c r="G26" s="108">
        <v>32</v>
      </c>
      <c r="H26" s="108">
        <v>32</v>
      </c>
      <c r="I26" s="107">
        <v>32</v>
      </c>
      <c r="J26" s="104" t="s">
        <v>303</v>
      </c>
      <c r="K26" s="104" t="s">
        <v>296</v>
      </c>
      <c r="L26" s="106">
        <v>2020190010044</v>
      </c>
      <c r="M26" s="104">
        <v>1</v>
      </c>
      <c r="N26" s="104" t="s">
        <v>302</v>
      </c>
      <c r="O26" s="105" t="s">
        <v>301</v>
      </c>
      <c r="P26" s="104" t="s">
        <v>293</v>
      </c>
      <c r="Q26" s="102" t="s">
        <v>0</v>
      </c>
      <c r="R26" s="102" t="s">
        <v>0</v>
      </c>
      <c r="S26" s="102" t="s">
        <v>0</v>
      </c>
      <c r="T26" s="102" t="s">
        <v>0</v>
      </c>
      <c r="U26" s="102" t="s">
        <v>0</v>
      </c>
      <c r="V26" s="102" t="s">
        <v>0</v>
      </c>
      <c r="W26" s="102" t="s">
        <v>0</v>
      </c>
      <c r="X26" s="102" t="s">
        <v>0</v>
      </c>
      <c r="Y26" s="102" t="s">
        <v>0</v>
      </c>
      <c r="Z26" s="101"/>
      <c r="AA26" s="101"/>
      <c r="AB26" s="103"/>
      <c r="AC26" s="102">
        <v>140900000</v>
      </c>
      <c r="AD26" s="102"/>
      <c r="AE26" s="102"/>
      <c r="AF26" s="102"/>
      <c r="AG26" s="102"/>
      <c r="AH26" s="2280">
        <f t="shared" si="0"/>
        <v>140900000</v>
      </c>
      <c r="AI26" s="102"/>
      <c r="AJ26" s="102"/>
      <c r="AK26" s="102"/>
      <c r="AL26" s="102"/>
      <c r="AM26" s="102"/>
      <c r="AN26" s="102"/>
      <c r="AO26" s="102"/>
      <c r="AP26" s="102"/>
      <c r="AQ26" s="102"/>
      <c r="AR26" s="102"/>
      <c r="AS26" s="102"/>
      <c r="AT26" s="102"/>
      <c r="AU26" s="102">
        <v>140900000</v>
      </c>
      <c r="AV26" s="102"/>
      <c r="AW26" s="102"/>
      <c r="AX26" s="102">
        <v>6898840</v>
      </c>
      <c r="AY26" s="102"/>
      <c r="AZ26" s="101"/>
      <c r="BA26" s="99"/>
    </row>
    <row r="27" spans="1:53" ht="143.25" customHeight="1" x14ac:dyDescent="0.25">
      <c r="A27" s="2835"/>
      <c r="B27" s="110" t="s">
        <v>300</v>
      </c>
      <c r="C27" s="2836"/>
      <c r="D27" s="2836"/>
      <c r="E27" s="109" t="s">
        <v>299</v>
      </c>
      <c r="F27" s="108" t="s">
        <v>298</v>
      </c>
      <c r="G27" s="108">
        <v>4</v>
      </c>
      <c r="H27" s="108">
        <v>17</v>
      </c>
      <c r="I27" s="107">
        <v>2</v>
      </c>
      <c r="J27" s="104" t="s">
        <v>297</v>
      </c>
      <c r="K27" s="104" t="s">
        <v>296</v>
      </c>
      <c r="L27" s="106">
        <v>2020190010044</v>
      </c>
      <c r="M27" s="104">
        <v>1</v>
      </c>
      <c r="N27" s="104" t="s">
        <v>295</v>
      </c>
      <c r="O27" s="105" t="s">
        <v>294</v>
      </c>
      <c r="P27" s="104" t="s">
        <v>293</v>
      </c>
      <c r="Q27" s="102"/>
      <c r="R27" s="102" t="s">
        <v>0</v>
      </c>
      <c r="S27" s="102"/>
      <c r="T27" s="102" t="s">
        <v>0</v>
      </c>
      <c r="U27" s="102"/>
      <c r="V27" s="102" t="s">
        <v>0</v>
      </c>
      <c r="W27" s="102" t="s">
        <v>0</v>
      </c>
      <c r="X27" s="102" t="s">
        <v>0</v>
      </c>
      <c r="Y27" s="102" t="s">
        <v>0</v>
      </c>
      <c r="Z27" s="101"/>
      <c r="AA27" s="101"/>
      <c r="AB27" s="103"/>
      <c r="AC27" s="102">
        <v>30000000</v>
      </c>
      <c r="AD27" s="102"/>
      <c r="AE27" s="102"/>
      <c r="AF27" s="102"/>
      <c r="AG27" s="102"/>
      <c r="AH27" s="2280">
        <f t="shared" si="0"/>
        <v>30000000</v>
      </c>
      <c r="AI27" s="102"/>
      <c r="AJ27" s="102"/>
      <c r="AK27" s="102"/>
      <c r="AL27" s="102"/>
      <c r="AM27" s="102"/>
      <c r="AN27" s="102"/>
      <c r="AO27" s="102"/>
      <c r="AP27" s="102"/>
      <c r="AQ27" s="102"/>
      <c r="AR27" s="102"/>
      <c r="AS27" s="102"/>
      <c r="AT27" s="102"/>
      <c r="AU27" s="102">
        <v>30000000</v>
      </c>
      <c r="AV27" s="102"/>
      <c r="AW27" s="102"/>
      <c r="AX27" s="102"/>
      <c r="AY27" s="102"/>
      <c r="AZ27" s="101"/>
      <c r="BA27" s="99"/>
    </row>
    <row r="28" spans="1:53" ht="15.75" customHeight="1" x14ac:dyDescent="0.25">
      <c r="A28" s="99"/>
      <c r="B28" s="100"/>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row>
    <row r="29" spans="1:53" ht="15.75" customHeight="1" x14ac:dyDescent="0.25">
      <c r="A29" s="99"/>
      <c r="B29" s="100"/>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row>
    <row r="30" spans="1:53" ht="15.75" customHeight="1" x14ac:dyDescent="0.25">
      <c r="A30" s="99"/>
      <c r="B30" s="100"/>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row>
    <row r="31" spans="1:53" ht="15.75" customHeight="1" x14ac:dyDescent="0.25">
      <c r="A31" s="99"/>
      <c r="B31" s="100"/>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row>
    <row r="32" spans="1:53" ht="15.75" customHeight="1" x14ac:dyDescent="0.25">
      <c r="A32" s="99"/>
      <c r="B32" s="100"/>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row>
    <row r="33" spans="1:53" ht="15.75" customHeight="1" x14ac:dyDescent="0.25">
      <c r="A33" s="99"/>
      <c r="B33" s="100"/>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row>
    <row r="34" spans="1:53" ht="15.75" customHeight="1" x14ac:dyDescent="0.25">
      <c r="A34" s="99"/>
      <c r="B34" s="100"/>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row>
    <row r="35" spans="1:53" ht="15.75" customHeight="1" x14ac:dyDescent="0.25">
      <c r="A35" s="99"/>
      <c r="B35" s="100"/>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row>
    <row r="36" spans="1:53" ht="15.75" customHeight="1" x14ac:dyDescent="0.25">
      <c r="A36" s="99"/>
      <c r="B36" s="100"/>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row>
    <row r="37" spans="1:53" ht="15.75" customHeight="1" x14ac:dyDescent="0.25">
      <c r="A37" s="99"/>
      <c r="B37" s="100"/>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row>
    <row r="38" spans="1:53" ht="15.75" customHeight="1" x14ac:dyDescent="0.25">
      <c r="A38" s="99"/>
      <c r="B38" s="100"/>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row>
    <row r="39" spans="1:53" ht="15.75" customHeight="1" x14ac:dyDescent="0.25">
      <c r="A39" s="99"/>
      <c r="B39" s="100"/>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row>
    <row r="40" spans="1:53" ht="15.75" customHeight="1" x14ac:dyDescent="0.25">
      <c r="A40" s="99"/>
      <c r="B40" s="100"/>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row>
    <row r="41" spans="1:53" ht="15.75" customHeight="1" x14ac:dyDescent="0.25">
      <c r="A41" s="99"/>
      <c r="B41" s="100"/>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row>
    <row r="42" spans="1:53" ht="15.75" customHeight="1" x14ac:dyDescent="0.25">
      <c r="A42" s="99"/>
      <c r="B42" s="100"/>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row>
    <row r="43" spans="1:53" ht="15.75" customHeight="1" x14ac:dyDescent="0.25">
      <c r="A43" s="99"/>
      <c r="B43" s="100"/>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row>
    <row r="44" spans="1:53" ht="15.75" customHeight="1" x14ac:dyDescent="0.25">
      <c r="A44" s="99"/>
      <c r="B44" s="100"/>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row>
    <row r="45" spans="1:53" ht="15.75" customHeight="1" x14ac:dyDescent="0.25">
      <c r="A45" s="99"/>
      <c r="B45" s="100"/>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row>
    <row r="46" spans="1:53" ht="15.75" customHeight="1" x14ac:dyDescent="0.25">
      <c r="A46" s="99"/>
      <c r="B46" s="100"/>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row>
    <row r="47" spans="1:53" ht="15.75" customHeight="1" x14ac:dyDescent="0.25">
      <c r="A47" s="99"/>
      <c r="B47" s="100"/>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row>
    <row r="48" spans="1:53" ht="15.75" customHeight="1" x14ac:dyDescent="0.25">
      <c r="A48" s="99"/>
      <c r="B48" s="100"/>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row>
    <row r="49" spans="1:53" ht="15.75" customHeight="1" x14ac:dyDescent="0.25">
      <c r="A49" s="99"/>
      <c r="B49" s="100"/>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row>
    <row r="50" spans="1:53" ht="15.75" customHeight="1" x14ac:dyDescent="0.25">
      <c r="A50" s="99"/>
      <c r="B50" s="100"/>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row>
    <row r="51" spans="1:53" ht="15.75" customHeight="1" x14ac:dyDescent="0.25">
      <c r="A51" s="99"/>
      <c r="B51" s="100"/>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row>
    <row r="52" spans="1:53" ht="15.75" customHeight="1" x14ac:dyDescent="0.25">
      <c r="A52" s="99"/>
      <c r="B52" s="100"/>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row>
    <row r="53" spans="1:53" ht="15.75" customHeight="1" x14ac:dyDescent="0.25">
      <c r="A53" s="99"/>
      <c r="B53" s="100"/>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row>
    <row r="54" spans="1:53" ht="15.75" customHeight="1" x14ac:dyDescent="0.25">
      <c r="A54" s="99"/>
      <c r="B54" s="100"/>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row>
    <row r="55" spans="1:53" ht="15.75" customHeight="1" x14ac:dyDescent="0.25">
      <c r="A55" s="99"/>
      <c r="B55" s="100"/>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row>
    <row r="56" spans="1:53" ht="15.75" customHeight="1" x14ac:dyDescent="0.25">
      <c r="A56" s="99"/>
      <c r="B56" s="100"/>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row>
    <row r="57" spans="1:53" ht="15.75" customHeight="1" x14ac:dyDescent="0.25">
      <c r="A57" s="99"/>
      <c r="B57" s="100"/>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row>
    <row r="58" spans="1:53" ht="15.75" customHeight="1" x14ac:dyDescent="0.25">
      <c r="A58" s="99"/>
      <c r="B58" s="100"/>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row>
    <row r="59" spans="1:53" ht="15.75" customHeight="1" x14ac:dyDescent="0.25">
      <c r="A59" s="99"/>
      <c r="B59" s="100"/>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row>
    <row r="60" spans="1:53" ht="15.75" customHeight="1" x14ac:dyDescent="0.25">
      <c r="A60" s="99"/>
      <c r="B60" s="100"/>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row>
    <row r="61" spans="1:53" ht="15.75" customHeight="1" x14ac:dyDescent="0.25">
      <c r="A61" s="99"/>
      <c r="B61" s="100"/>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row>
    <row r="62" spans="1:53" ht="15.75" customHeight="1" x14ac:dyDescent="0.25">
      <c r="A62" s="99"/>
      <c r="B62" s="100"/>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row>
    <row r="63" spans="1:53" ht="15.75" customHeight="1" x14ac:dyDescent="0.25">
      <c r="A63" s="99"/>
      <c r="B63" s="100"/>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row>
    <row r="64" spans="1:53" ht="15.75" customHeight="1" x14ac:dyDescent="0.25">
      <c r="A64" s="99"/>
      <c r="B64" s="100"/>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row>
    <row r="65" spans="1:53" ht="15.75" customHeight="1" x14ac:dyDescent="0.25">
      <c r="A65" s="99"/>
      <c r="B65" s="100"/>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row>
    <row r="66" spans="1:53" ht="15.75" customHeight="1" x14ac:dyDescent="0.25">
      <c r="A66" s="99"/>
      <c r="B66" s="100"/>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row>
    <row r="67" spans="1:53" ht="15.75" customHeight="1" x14ac:dyDescent="0.25">
      <c r="A67" s="99"/>
      <c r="B67" s="100"/>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row>
    <row r="68" spans="1:53" ht="15.75" customHeight="1" x14ac:dyDescent="0.25">
      <c r="A68" s="99"/>
      <c r="B68" s="100"/>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row>
    <row r="69" spans="1:53" ht="15.75" customHeight="1" x14ac:dyDescent="0.25">
      <c r="A69" s="99"/>
      <c r="B69" s="100"/>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row>
    <row r="70" spans="1:53" ht="15.75" customHeight="1" x14ac:dyDescent="0.25">
      <c r="A70" s="99"/>
      <c r="B70" s="100"/>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row>
    <row r="71" spans="1:53" ht="15.75" customHeight="1" x14ac:dyDescent="0.25">
      <c r="A71" s="99"/>
      <c r="B71" s="100"/>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row>
    <row r="72" spans="1:53" ht="15.75" customHeight="1" x14ac:dyDescent="0.25">
      <c r="A72" s="99"/>
      <c r="B72" s="100"/>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row>
    <row r="73" spans="1:53" ht="15.75" customHeight="1" x14ac:dyDescent="0.25">
      <c r="A73" s="99"/>
      <c r="B73" s="100"/>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row>
    <row r="74" spans="1:53" ht="15.75" customHeight="1" x14ac:dyDescent="0.25">
      <c r="A74" s="99"/>
      <c r="B74" s="100"/>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row>
    <row r="75" spans="1:53" ht="15.75" customHeight="1" x14ac:dyDescent="0.25">
      <c r="A75" s="99"/>
      <c r="B75" s="100"/>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row>
    <row r="76" spans="1:53" ht="15.75" customHeight="1" x14ac:dyDescent="0.25">
      <c r="A76" s="99"/>
      <c r="B76" s="100"/>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row>
    <row r="77" spans="1:53" ht="15.75" customHeight="1" x14ac:dyDescent="0.25">
      <c r="A77" s="99"/>
      <c r="B77" s="100"/>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row>
    <row r="78" spans="1:53" ht="15.75" customHeight="1" x14ac:dyDescent="0.25">
      <c r="A78" s="99"/>
      <c r="B78" s="100"/>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row>
    <row r="79" spans="1:53" ht="15.75" customHeight="1" x14ac:dyDescent="0.25">
      <c r="A79" s="99"/>
      <c r="B79" s="100"/>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row>
    <row r="80" spans="1:53" ht="15.75" customHeight="1" x14ac:dyDescent="0.25">
      <c r="A80" s="99"/>
      <c r="B80" s="100"/>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row>
    <row r="81" spans="1:53" ht="15.75" customHeight="1" x14ac:dyDescent="0.25">
      <c r="A81" s="99"/>
      <c r="B81" s="100"/>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row>
    <row r="82" spans="1:53" ht="15.75" customHeight="1" x14ac:dyDescent="0.25">
      <c r="A82" s="99"/>
      <c r="B82" s="100"/>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row>
    <row r="83" spans="1:53" ht="15.75" customHeight="1" x14ac:dyDescent="0.25">
      <c r="A83" s="99"/>
      <c r="B83" s="100"/>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row>
    <row r="84" spans="1:53" ht="15.75" customHeight="1" x14ac:dyDescent="0.25">
      <c r="A84" s="99"/>
      <c r="B84" s="100"/>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row>
    <row r="85" spans="1:53" ht="15.75" customHeight="1" x14ac:dyDescent="0.25">
      <c r="A85" s="99"/>
      <c r="B85" s="100"/>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row>
    <row r="86" spans="1:53" ht="15.75" customHeight="1" x14ac:dyDescent="0.25">
      <c r="A86" s="99"/>
      <c r="B86" s="100"/>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row>
    <row r="87" spans="1:53" ht="15.75" customHeight="1" x14ac:dyDescent="0.25">
      <c r="A87" s="99"/>
      <c r="B87" s="100"/>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row>
    <row r="88" spans="1:53" ht="15.75" customHeight="1" x14ac:dyDescent="0.25">
      <c r="A88" s="99"/>
      <c r="B88" s="100"/>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row>
    <row r="89" spans="1:53" ht="15.75" customHeight="1" x14ac:dyDescent="0.25">
      <c r="A89" s="99"/>
      <c r="B89" s="100"/>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row>
    <row r="90" spans="1:53" ht="15.75" customHeight="1" x14ac:dyDescent="0.25">
      <c r="A90" s="99"/>
      <c r="B90" s="100"/>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row>
    <row r="91" spans="1:53" ht="15.75" customHeight="1" x14ac:dyDescent="0.25">
      <c r="A91" s="99"/>
      <c r="B91" s="100"/>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row>
    <row r="92" spans="1:53" ht="15.75" customHeight="1" x14ac:dyDescent="0.25">
      <c r="A92" s="99"/>
      <c r="B92" s="100"/>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row>
    <row r="93" spans="1:53" ht="15.75" customHeight="1" x14ac:dyDescent="0.25">
      <c r="A93" s="99"/>
      <c r="B93" s="100"/>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row>
    <row r="94" spans="1:53" ht="15.75" customHeight="1" x14ac:dyDescent="0.25">
      <c r="A94" s="99"/>
      <c r="B94" s="100"/>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row>
    <row r="95" spans="1:53" ht="15.75" customHeight="1" x14ac:dyDescent="0.25">
      <c r="A95" s="99"/>
      <c r="B95" s="100"/>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row>
    <row r="96" spans="1:53" ht="15.75" customHeight="1" x14ac:dyDescent="0.25">
      <c r="A96" s="99"/>
      <c r="B96" s="100"/>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row>
    <row r="97" spans="1:53" ht="15.75" customHeight="1" x14ac:dyDescent="0.25">
      <c r="A97" s="99"/>
      <c r="B97" s="100"/>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row>
    <row r="98" spans="1:53" ht="15.75" customHeight="1" x14ac:dyDescent="0.25">
      <c r="A98" s="99"/>
      <c r="B98" s="100"/>
      <c r="C98" s="99"/>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row>
    <row r="99" spans="1:53" ht="15.75" customHeight="1" x14ac:dyDescent="0.25">
      <c r="A99" s="99"/>
      <c r="B99" s="100"/>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row>
    <row r="100" spans="1:53" ht="15.75" customHeight="1" x14ac:dyDescent="0.25">
      <c r="A100" s="99"/>
      <c r="B100" s="100"/>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row>
    <row r="101" spans="1:53" ht="15.75" customHeight="1" x14ac:dyDescent="0.25">
      <c r="A101" s="99"/>
      <c r="B101" s="100"/>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row>
    <row r="102" spans="1:53" ht="15.75" customHeight="1" x14ac:dyDescent="0.25">
      <c r="A102" s="99"/>
      <c r="B102" s="100"/>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row>
    <row r="103" spans="1:53" ht="15.75" customHeight="1" x14ac:dyDescent="0.25">
      <c r="A103" s="99"/>
      <c r="B103" s="100"/>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row>
    <row r="104" spans="1:53" ht="15.75" customHeight="1" x14ac:dyDescent="0.25">
      <c r="A104" s="99"/>
      <c r="B104" s="100"/>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row>
    <row r="105" spans="1:53" ht="15.75" customHeight="1" x14ac:dyDescent="0.25">
      <c r="A105" s="99"/>
      <c r="B105" s="100"/>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row>
    <row r="106" spans="1:53" ht="15.75" customHeight="1" x14ac:dyDescent="0.25">
      <c r="A106" s="99"/>
      <c r="B106" s="100"/>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row>
    <row r="107" spans="1:53" ht="15.75" customHeight="1" x14ac:dyDescent="0.25">
      <c r="A107" s="99"/>
      <c r="B107" s="100"/>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row>
    <row r="108" spans="1:53" ht="15.75" customHeight="1" x14ac:dyDescent="0.25">
      <c r="A108" s="99"/>
      <c r="B108" s="100"/>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row>
    <row r="109" spans="1:53" ht="15.75" customHeight="1" x14ac:dyDescent="0.25">
      <c r="A109" s="99"/>
      <c r="B109" s="100"/>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row>
    <row r="110" spans="1:53" ht="15.75" customHeight="1" x14ac:dyDescent="0.25">
      <c r="A110" s="99"/>
      <c r="B110" s="100"/>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row>
    <row r="111" spans="1:53" ht="15.75" customHeight="1" x14ac:dyDescent="0.25">
      <c r="A111" s="99"/>
      <c r="B111" s="100"/>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row>
    <row r="112" spans="1:53" ht="15.75" customHeight="1" x14ac:dyDescent="0.25">
      <c r="A112" s="99"/>
      <c r="B112" s="100"/>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row>
    <row r="113" spans="1:53" ht="15.75" customHeight="1" x14ac:dyDescent="0.25">
      <c r="A113" s="99"/>
      <c r="B113" s="100"/>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row>
    <row r="114" spans="1:53" ht="15.75" customHeight="1" x14ac:dyDescent="0.25">
      <c r="A114" s="99"/>
      <c r="B114" s="100"/>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row>
    <row r="115" spans="1:53" ht="15.75" customHeight="1" x14ac:dyDescent="0.25">
      <c r="A115" s="99"/>
      <c r="B115" s="100"/>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row>
    <row r="116" spans="1:53" ht="15.75" customHeight="1" x14ac:dyDescent="0.25">
      <c r="A116" s="99"/>
      <c r="B116" s="100"/>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row>
    <row r="117" spans="1:53" ht="15.75" customHeight="1" x14ac:dyDescent="0.25">
      <c r="A117" s="99"/>
      <c r="B117" s="100"/>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row>
    <row r="118" spans="1:53" ht="15.75" customHeight="1" x14ac:dyDescent="0.25">
      <c r="A118" s="99"/>
      <c r="B118" s="100"/>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row>
    <row r="119" spans="1:53" ht="15.75" customHeight="1" x14ac:dyDescent="0.25">
      <c r="A119" s="99"/>
      <c r="B119" s="100"/>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row>
    <row r="120" spans="1:53" ht="15.75" customHeight="1" x14ac:dyDescent="0.25">
      <c r="A120" s="99"/>
      <c r="B120" s="100"/>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row>
    <row r="121" spans="1:53" ht="15.75" customHeight="1" x14ac:dyDescent="0.25">
      <c r="A121" s="99"/>
      <c r="B121" s="100"/>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row>
    <row r="122" spans="1:53" ht="15.75" customHeight="1" x14ac:dyDescent="0.25">
      <c r="A122" s="99"/>
      <c r="B122" s="100"/>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row>
    <row r="123" spans="1:53" ht="15.75" customHeight="1" x14ac:dyDescent="0.25">
      <c r="A123" s="99"/>
      <c r="B123" s="100"/>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row>
    <row r="124" spans="1:53" ht="15.75" customHeight="1" x14ac:dyDescent="0.25">
      <c r="A124" s="99"/>
      <c r="B124" s="100"/>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row>
    <row r="125" spans="1:53" ht="15.75" customHeight="1" x14ac:dyDescent="0.25">
      <c r="A125" s="99"/>
      <c r="B125" s="100"/>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row>
    <row r="126" spans="1:53" ht="15.75" customHeight="1" x14ac:dyDescent="0.25">
      <c r="A126" s="99"/>
      <c r="B126" s="100"/>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row>
    <row r="127" spans="1:53" ht="15.75" customHeight="1" x14ac:dyDescent="0.25">
      <c r="A127" s="99"/>
      <c r="B127" s="100"/>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row>
    <row r="128" spans="1:53" ht="15.75" customHeight="1" x14ac:dyDescent="0.25">
      <c r="A128" s="99"/>
      <c r="B128" s="100"/>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row>
    <row r="129" spans="1:53" ht="15.75" customHeight="1" x14ac:dyDescent="0.25">
      <c r="A129" s="99"/>
      <c r="B129" s="100"/>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row>
    <row r="130" spans="1:53" ht="15.75" customHeight="1" x14ac:dyDescent="0.25">
      <c r="A130" s="99"/>
      <c r="B130" s="100"/>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row>
    <row r="131" spans="1:53" ht="15.75" customHeight="1" x14ac:dyDescent="0.25">
      <c r="A131" s="99"/>
      <c r="B131" s="100"/>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row>
    <row r="132" spans="1:53" ht="15.75" customHeight="1" x14ac:dyDescent="0.25">
      <c r="A132" s="99"/>
      <c r="B132" s="100"/>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row>
    <row r="133" spans="1:53" ht="15.75" customHeight="1" x14ac:dyDescent="0.25">
      <c r="A133" s="99"/>
      <c r="B133" s="100"/>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row>
    <row r="134" spans="1:53" ht="15.75" customHeight="1" x14ac:dyDescent="0.25">
      <c r="A134" s="99"/>
      <c r="B134" s="100"/>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row>
    <row r="135" spans="1:53" ht="15.75" customHeight="1" x14ac:dyDescent="0.25">
      <c r="A135" s="99"/>
      <c r="B135" s="100"/>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row>
    <row r="136" spans="1:53" ht="15.75" customHeight="1" x14ac:dyDescent="0.25">
      <c r="A136" s="99"/>
      <c r="B136" s="100"/>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row>
    <row r="137" spans="1:53" ht="15.75" customHeight="1" x14ac:dyDescent="0.25">
      <c r="A137" s="99"/>
      <c r="B137" s="100"/>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row>
    <row r="138" spans="1:53" ht="15.75" customHeight="1" x14ac:dyDescent="0.25">
      <c r="A138" s="99"/>
      <c r="B138" s="100"/>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row>
    <row r="139" spans="1:53" ht="15.75" customHeight="1" x14ac:dyDescent="0.25">
      <c r="A139" s="99"/>
      <c r="B139" s="100"/>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row>
    <row r="140" spans="1:53" ht="15.75" customHeight="1" x14ac:dyDescent="0.25">
      <c r="A140" s="99"/>
      <c r="B140" s="100"/>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row>
    <row r="141" spans="1:53" ht="15.75" customHeight="1" x14ac:dyDescent="0.25">
      <c r="A141" s="99"/>
      <c r="B141" s="100"/>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row>
    <row r="142" spans="1:53" ht="15.75" customHeight="1" x14ac:dyDescent="0.25">
      <c r="A142" s="99"/>
      <c r="B142" s="100"/>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row>
    <row r="143" spans="1:53" ht="15.75" customHeight="1" x14ac:dyDescent="0.25">
      <c r="A143" s="99"/>
      <c r="B143" s="100"/>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row>
    <row r="144" spans="1:53" ht="15.75" customHeight="1" x14ac:dyDescent="0.25">
      <c r="A144" s="99"/>
      <c r="B144" s="100"/>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row>
    <row r="145" spans="1:53" ht="15.75" customHeight="1" x14ac:dyDescent="0.25">
      <c r="A145" s="99"/>
      <c r="B145" s="100"/>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row>
    <row r="146" spans="1:53" ht="15.75" customHeight="1" x14ac:dyDescent="0.25">
      <c r="A146" s="99"/>
      <c r="B146" s="100"/>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row>
    <row r="147" spans="1:53" ht="15.75" customHeight="1" x14ac:dyDescent="0.25">
      <c r="A147" s="99"/>
      <c r="B147" s="100"/>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row>
    <row r="148" spans="1:53" ht="15.75" customHeight="1" x14ac:dyDescent="0.25">
      <c r="A148" s="99"/>
      <c r="B148" s="100"/>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row>
    <row r="149" spans="1:53" ht="15.75" customHeight="1" x14ac:dyDescent="0.25">
      <c r="A149" s="99"/>
      <c r="B149" s="100"/>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row>
    <row r="150" spans="1:53" ht="15.75" customHeight="1" x14ac:dyDescent="0.25">
      <c r="A150" s="99"/>
      <c r="B150" s="100"/>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row>
    <row r="151" spans="1:53" ht="15.75" customHeight="1" x14ac:dyDescent="0.25">
      <c r="A151" s="99"/>
      <c r="B151" s="100"/>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row>
    <row r="152" spans="1:53" ht="15.75" customHeight="1" x14ac:dyDescent="0.25">
      <c r="A152" s="99"/>
      <c r="B152" s="100"/>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row>
    <row r="153" spans="1:53" ht="15.75" customHeight="1" x14ac:dyDescent="0.25">
      <c r="A153" s="99"/>
      <c r="B153" s="100"/>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row>
    <row r="154" spans="1:53" ht="15.75" customHeight="1" x14ac:dyDescent="0.25">
      <c r="A154" s="99"/>
      <c r="B154" s="100"/>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row>
    <row r="155" spans="1:53" ht="15.75" customHeight="1" x14ac:dyDescent="0.25">
      <c r="A155" s="99"/>
      <c r="B155" s="100"/>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row>
    <row r="156" spans="1:53" ht="15.75" customHeight="1" x14ac:dyDescent="0.25">
      <c r="A156" s="99"/>
      <c r="B156" s="100"/>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row>
    <row r="157" spans="1:53" ht="15.75" customHeight="1" x14ac:dyDescent="0.25">
      <c r="A157" s="99"/>
      <c r="B157" s="100"/>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row>
    <row r="158" spans="1:53" ht="15.75" customHeight="1" x14ac:dyDescent="0.25">
      <c r="A158" s="99"/>
      <c r="B158" s="100"/>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row>
    <row r="159" spans="1:53" ht="15.75" customHeight="1" x14ac:dyDescent="0.25">
      <c r="A159" s="99"/>
      <c r="B159" s="100"/>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row>
    <row r="160" spans="1:53" ht="15.75" customHeight="1" x14ac:dyDescent="0.25">
      <c r="A160" s="99"/>
      <c r="B160" s="100"/>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row>
    <row r="161" spans="1:53" ht="15.75" customHeight="1" x14ac:dyDescent="0.25">
      <c r="A161" s="99"/>
      <c r="B161" s="100"/>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row>
    <row r="162" spans="1:53" ht="15.75" customHeight="1" x14ac:dyDescent="0.25">
      <c r="A162" s="99"/>
      <c r="B162" s="100"/>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row>
    <row r="163" spans="1:53" ht="15.75" customHeight="1" x14ac:dyDescent="0.25">
      <c r="A163" s="99"/>
      <c r="B163" s="100"/>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row>
    <row r="164" spans="1:53" ht="15.75" customHeight="1" x14ac:dyDescent="0.25">
      <c r="A164" s="99"/>
      <c r="B164" s="100"/>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row>
    <row r="165" spans="1:53" ht="15.75" customHeight="1" x14ac:dyDescent="0.25">
      <c r="A165" s="99"/>
      <c r="B165" s="100"/>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row>
    <row r="166" spans="1:53" ht="15.75" customHeight="1" x14ac:dyDescent="0.25">
      <c r="A166" s="99"/>
      <c r="B166" s="100"/>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row>
    <row r="167" spans="1:53" ht="15.75" customHeight="1" x14ac:dyDescent="0.25">
      <c r="A167" s="99"/>
      <c r="B167" s="100"/>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row>
    <row r="168" spans="1:53" ht="15.75" customHeight="1" x14ac:dyDescent="0.25">
      <c r="A168" s="99"/>
      <c r="B168" s="100"/>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row>
    <row r="169" spans="1:53" ht="15.75" customHeight="1" x14ac:dyDescent="0.25">
      <c r="A169" s="99"/>
      <c r="B169" s="100"/>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row>
    <row r="170" spans="1:53" ht="15.75" customHeight="1" x14ac:dyDescent="0.25">
      <c r="A170" s="99"/>
      <c r="B170" s="100"/>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row>
    <row r="171" spans="1:53" ht="15.75" customHeight="1" x14ac:dyDescent="0.25">
      <c r="A171" s="99"/>
      <c r="B171" s="100"/>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row>
    <row r="172" spans="1:53" ht="15.75" customHeight="1" x14ac:dyDescent="0.25">
      <c r="A172" s="99"/>
      <c r="B172" s="100"/>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row>
    <row r="173" spans="1:53" ht="15.75" customHeight="1" x14ac:dyDescent="0.25">
      <c r="A173" s="99"/>
      <c r="B173" s="100"/>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row>
    <row r="174" spans="1:53" ht="15.75" customHeight="1" x14ac:dyDescent="0.25">
      <c r="A174" s="99"/>
      <c r="B174" s="100"/>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row>
    <row r="175" spans="1:53" ht="15.75" customHeight="1" x14ac:dyDescent="0.25">
      <c r="A175" s="99"/>
      <c r="B175" s="100"/>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row>
    <row r="176" spans="1:53" ht="15.75" customHeight="1" x14ac:dyDescent="0.25">
      <c r="A176" s="99"/>
      <c r="B176" s="100"/>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row>
    <row r="177" spans="1:53" ht="15.75" customHeight="1" x14ac:dyDescent="0.25">
      <c r="A177" s="99"/>
      <c r="B177" s="100"/>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row>
    <row r="178" spans="1:53" ht="15.75" customHeight="1" x14ac:dyDescent="0.25">
      <c r="A178" s="99"/>
      <c r="B178" s="100"/>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row>
    <row r="179" spans="1:53" ht="15.75" customHeight="1" x14ac:dyDescent="0.25">
      <c r="A179" s="99"/>
      <c r="B179" s="100"/>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row>
    <row r="180" spans="1:53" ht="15.75" customHeight="1" x14ac:dyDescent="0.25">
      <c r="A180" s="99"/>
      <c r="B180" s="100"/>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row>
    <row r="181" spans="1:53" ht="15.75" customHeight="1" x14ac:dyDescent="0.25">
      <c r="A181" s="99"/>
      <c r="B181" s="100"/>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row>
    <row r="182" spans="1:53" ht="15.75" customHeight="1" x14ac:dyDescent="0.25">
      <c r="A182" s="99"/>
      <c r="B182" s="100"/>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row>
    <row r="183" spans="1:53" ht="15.75" customHeight="1" x14ac:dyDescent="0.25">
      <c r="A183" s="99"/>
      <c r="B183" s="100"/>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row>
    <row r="184" spans="1:53" ht="15.75" customHeight="1" x14ac:dyDescent="0.25">
      <c r="A184" s="99"/>
      <c r="B184" s="100"/>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row>
    <row r="185" spans="1:53" ht="15.75" customHeight="1" x14ac:dyDescent="0.25">
      <c r="A185" s="99"/>
      <c r="B185" s="100"/>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row>
    <row r="186" spans="1:53" ht="15.75" customHeight="1" x14ac:dyDescent="0.25">
      <c r="A186" s="99"/>
      <c r="B186" s="100"/>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row>
    <row r="187" spans="1:53" ht="15.75" customHeight="1" x14ac:dyDescent="0.25">
      <c r="A187" s="99"/>
      <c r="B187" s="100"/>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row>
    <row r="188" spans="1:53" ht="15.75" customHeight="1" x14ac:dyDescent="0.25">
      <c r="A188" s="99"/>
      <c r="B188" s="100"/>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row>
    <row r="189" spans="1:53" ht="15.75" customHeight="1" x14ac:dyDescent="0.25">
      <c r="A189" s="99"/>
      <c r="B189" s="100"/>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row>
    <row r="190" spans="1:53" ht="15.75" customHeight="1" x14ac:dyDescent="0.25">
      <c r="A190" s="99"/>
      <c r="B190" s="100"/>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row>
    <row r="191" spans="1:53" ht="15.75" customHeight="1" x14ac:dyDescent="0.25">
      <c r="A191" s="99"/>
      <c r="B191" s="100"/>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row>
    <row r="192" spans="1:53" ht="15.75" customHeight="1" x14ac:dyDescent="0.25">
      <c r="A192" s="99"/>
      <c r="B192" s="100"/>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row>
    <row r="193" spans="1:53" ht="15.75" customHeight="1" x14ac:dyDescent="0.25">
      <c r="A193" s="99"/>
      <c r="B193" s="100"/>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row>
    <row r="194" spans="1:53" ht="15.75" customHeight="1" x14ac:dyDescent="0.25">
      <c r="A194" s="99"/>
      <c r="B194" s="100"/>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row>
    <row r="195" spans="1:53" ht="15.75" customHeight="1" x14ac:dyDescent="0.25">
      <c r="A195" s="99"/>
      <c r="B195" s="100"/>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row>
    <row r="196" spans="1:53" ht="15.75" customHeight="1" x14ac:dyDescent="0.25">
      <c r="A196" s="99"/>
      <c r="B196" s="100"/>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row>
    <row r="197" spans="1:53" ht="15.75" customHeight="1" x14ac:dyDescent="0.25">
      <c r="A197" s="99"/>
      <c r="B197" s="100"/>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row>
    <row r="198" spans="1:53" ht="15.75" customHeight="1" x14ac:dyDescent="0.25">
      <c r="A198" s="99"/>
      <c r="B198" s="100"/>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row>
    <row r="199" spans="1:53" ht="15.75" customHeight="1" x14ac:dyDescent="0.25">
      <c r="A199" s="99"/>
      <c r="B199" s="100"/>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row>
    <row r="200" spans="1:53" ht="15.75" customHeight="1" x14ac:dyDescent="0.25">
      <c r="A200" s="99"/>
      <c r="B200" s="100"/>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row>
    <row r="201" spans="1:53" ht="15.75" customHeight="1" x14ac:dyDescent="0.25">
      <c r="A201" s="99"/>
      <c r="B201" s="100"/>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row>
    <row r="202" spans="1:53" ht="15.75" customHeight="1" x14ac:dyDescent="0.25">
      <c r="A202" s="99"/>
      <c r="B202" s="100"/>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row>
    <row r="203" spans="1:53" ht="15.75" customHeight="1" x14ac:dyDescent="0.25">
      <c r="A203" s="99"/>
      <c r="B203" s="100"/>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row>
    <row r="204" spans="1:53" ht="15.75" customHeight="1" x14ac:dyDescent="0.25">
      <c r="A204" s="99"/>
      <c r="B204" s="100"/>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row>
    <row r="205" spans="1:53" ht="15.75" customHeight="1" x14ac:dyDescent="0.25">
      <c r="A205" s="99"/>
      <c r="B205" s="100"/>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row>
    <row r="206" spans="1:53" ht="15.75" customHeight="1" x14ac:dyDescent="0.25">
      <c r="A206" s="99"/>
      <c r="B206" s="100"/>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row>
    <row r="207" spans="1:53" ht="15.75" customHeight="1" x14ac:dyDescent="0.25">
      <c r="A207" s="99"/>
      <c r="B207" s="100"/>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row>
    <row r="208" spans="1:53" ht="15.75" customHeight="1" x14ac:dyDescent="0.25">
      <c r="A208" s="99"/>
      <c r="B208" s="100"/>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row>
    <row r="209" spans="1:53" ht="15.75" customHeight="1" x14ac:dyDescent="0.25">
      <c r="A209" s="99"/>
      <c r="B209" s="100"/>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row>
    <row r="210" spans="1:53" ht="15.75" customHeight="1" x14ac:dyDescent="0.25">
      <c r="A210" s="99"/>
      <c r="B210" s="100"/>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row>
    <row r="211" spans="1:53" ht="15.75" customHeight="1" x14ac:dyDescent="0.25">
      <c r="A211" s="99"/>
      <c r="B211" s="100"/>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row>
    <row r="212" spans="1:53" ht="15.75" customHeight="1" x14ac:dyDescent="0.25">
      <c r="A212" s="99"/>
      <c r="B212" s="100"/>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row>
    <row r="213" spans="1:53" ht="15.75" customHeight="1" x14ac:dyDescent="0.25">
      <c r="A213" s="99"/>
      <c r="B213" s="100"/>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row>
    <row r="214" spans="1:53" ht="15.75" customHeight="1" x14ac:dyDescent="0.25">
      <c r="A214" s="99"/>
      <c r="B214" s="100"/>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row>
    <row r="215" spans="1:53" ht="15.75" customHeight="1" x14ac:dyDescent="0.25">
      <c r="A215" s="99"/>
      <c r="B215" s="100"/>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row>
    <row r="216" spans="1:53" ht="15.75" customHeight="1" x14ac:dyDescent="0.25">
      <c r="A216" s="99"/>
      <c r="B216" s="100"/>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row>
    <row r="217" spans="1:53" ht="15.75" customHeight="1" x14ac:dyDescent="0.25">
      <c r="A217" s="99"/>
      <c r="B217" s="100"/>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row>
    <row r="218" spans="1:53" ht="15.75" customHeight="1" x14ac:dyDescent="0.25">
      <c r="A218" s="99"/>
      <c r="B218" s="100"/>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row>
    <row r="219" spans="1:53" ht="15.75" customHeight="1" x14ac:dyDescent="0.25">
      <c r="A219" s="99"/>
      <c r="B219" s="100"/>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row>
    <row r="220" spans="1:53" ht="15.75" customHeight="1" x14ac:dyDescent="0.25">
      <c r="A220" s="99"/>
      <c r="B220" s="100"/>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row>
    <row r="221" spans="1:53" ht="15.75" customHeight="1" x14ac:dyDescent="0.25">
      <c r="A221" s="99"/>
      <c r="B221" s="100"/>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row>
    <row r="222" spans="1:53" ht="15.75" customHeight="1" x14ac:dyDescent="0.25">
      <c r="A222" s="99"/>
      <c r="B222" s="100"/>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row>
    <row r="223" spans="1:53" ht="15.75" customHeight="1" x14ac:dyDescent="0.25">
      <c r="A223" s="99"/>
      <c r="B223" s="100"/>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row>
    <row r="224" spans="1:53" ht="15.75" customHeight="1" x14ac:dyDescent="0.25">
      <c r="A224" s="99"/>
      <c r="B224" s="100"/>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row>
    <row r="225" spans="1:53" ht="15.75" customHeight="1" x14ac:dyDescent="0.25">
      <c r="A225" s="99"/>
      <c r="B225" s="100"/>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row>
    <row r="226" spans="1:53" ht="15.75" customHeight="1" x14ac:dyDescent="0.25">
      <c r="A226" s="99"/>
      <c r="B226" s="100"/>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row>
    <row r="227" spans="1:53" ht="15.75" customHeight="1" x14ac:dyDescent="0.25">
      <c r="A227" s="99"/>
      <c r="B227" s="100"/>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row>
    <row r="228" spans="1:53" ht="15.75" customHeight="1" x14ac:dyDescent="0.25">
      <c r="A228" s="99"/>
      <c r="B228" s="100"/>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row>
    <row r="229" spans="1:53" ht="15.75" customHeight="1" x14ac:dyDescent="0.25">
      <c r="A229" s="99"/>
      <c r="B229" s="100"/>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row>
    <row r="230" spans="1:53" ht="15.75" customHeight="1" x14ac:dyDescent="0.25">
      <c r="A230" s="99"/>
      <c r="B230" s="100"/>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row>
    <row r="231" spans="1:53" ht="15.75" customHeight="1" x14ac:dyDescent="0.25">
      <c r="A231" s="99"/>
      <c r="B231" s="100"/>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row>
    <row r="232" spans="1:53" ht="15.75" customHeight="1" x14ac:dyDescent="0.25">
      <c r="A232" s="99"/>
      <c r="B232" s="100"/>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row>
    <row r="233" spans="1:53" ht="15.75" customHeight="1" x14ac:dyDescent="0.25">
      <c r="A233" s="99"/>
      <c r="B233" s="100"/>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row>
    <row r="234" spans="1:53" ht="15.75" customHeight="1" x14ac:dyDescent="0.25">
      <c r="A234" s="99"/>
      <c r="B234" s="100"/>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row>
    <row r="235" spans="1:53" ht="15.75" customHeight="1" x14ac:dyDescent="0.25">
      <c r="A235" s="99"/>
      <c r="B235" s="100"/>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row>
    <row r="236" spans="1:53" ht="15.75" customHeight="1" x14ac:dyDescent="0.25">
      <c r="A236" s="99"/>
      <c r="B236" s="100"/>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row>
    <row r="237" spans="1:53" ht="15.75" customHeight="1" x14ac:dyDescent="0.25">
      <c r="A237" s="99"/>
      <c r="B237" s="100"/>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row>
    <row r="238" spans="1:53" ht="15.75" customHeight="1" x14ac:dyDescent="0.25">
      <c r="A238" s="99"/>
      <c r="B238" s="100"/>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row>
    <row r="239" spans="1:53" ht="15.75" customHeight="1" x14ac:dyDescent="0.25">
      <c r="A239" s="99"/>
      <c r="B239" s="100"/>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row>
    <row r="240" spans="1:53" ht="15.75" customHeight="1" x14ac:dyDescent="0.25">
      <c r="A240" s="99"/>
      <c r="B240" s="100"/>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row>
    <row r="241" spans="1:53" ht="15.75" customHeight="1" x14ac:dyDescent="0.25">
      <c r="A241" s="99"/>
      <c r="B241" s="100"/>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row>
    <row r="242" spans="1:53" ht="15.75" customHeight="1" x14ac:dyDescent="0.25">
      <c r="A242" s="99"/>
      <c r="B242" s="100"/>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row>
    <row r="243" spans="1:53" ht="15.75" customHeight="1" x14ac:dyDescent="0.25">
      <c r="A243" s="99"/>
      <c r="B243" s="100"/>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row>
    <row r="244" spans="1:53" ht="15.75" customHeight="1" x14ac:dyDescent="0.25">
      <c r="A244" s="99"/>
      <c r="B244" s="100"/>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row>
    <row r="245" spans="1:53" ht="15.75" customHeight="1" x14ac:dyDescent="0.25">
      <c r="A245" s="99"/>
      <c r="B245" s="100"/>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row>
    <row r="246" spans="1:53" ht="15.75" customHeight="1" x14ac:dyDescent="0.25">
      <c r="A246" s="99"/>
      <c r="B246" s="100"/>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row>
    <row r="247" spans="1:53" ht="15.75" customHeight="1" x14ac:dyDescent="0.25">
      <c r="A247" s="99"/>
      <c r="B247" s="100"/>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row>
    <row r="248" spans="1:53" ht="15.75" customHeight="1" x14ac:dyDescent="0.25">
      <c r="A248" s="99"/>
      <c r="B248" s="100"/>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row>
    <row r="249" spans="1:53" ht="15.75" customHeight="1" x14ac:dyDescent="0.25">
      <c r="A249" s="99"/>
      <c r="B249" s="100"/>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row>
    <row r="250" spans="1:53" ht="15.75" customHeight="1" x14ac:dyDescent="0.25">
      <c r="A250" s="99"/>
      <c r="B250" s="100"/>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row>
    <row r="251" spans="1:53" ht="15.75" customHeight="1" x14ac:dyDescent="0.25">
      <c r="A251" s="99"/>
      <c r="B251" s="100"/>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row>
    <row r="252" spans="1:53" ht="15.75" customHeight="1" x14ac:dyDescent="0.25">
      <c r="A252" s="99"/>
      <c r="B252" s="100"/>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row>
    <row r="253" spans="1:53" ht="15.75" customHeight="1" x14ac:dyDescent="0.25">
      <c r="A253" s="99"/>
      <c r="B253" s="100"/>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row>
    <row r="254" spans="1:53" ht="15.75" customHeight="1" x14ac:dyDescent="0.25">
      <c r="A254" s="99"/>
      <c r="B254" s="100"/>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row>
    <row r="255" spans="1:53" ht="15.75" customHeight="1" x14ac:dyDescent="0.25">
      <c r="A255" s="99"/>
      <c r="B255" s="100"/>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row>
    <row r="256" spans="1:53" ht="15.75" customHeight="1" x14ac:dyDescent="0.25">
      <c r="A256" s="99"/>
      <c r="B256" s="100"/>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row>
    <row r="257" spans="1:53" ht="15.75" customHeight="1" x14ac:dyDescent="0.25">
      <c r="A257" s="99"/>
      <c r="B257" s="100"/>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row>
    <row r="258" spans="1:53" ht="15.75" customHeight="1" x14ac:dyDescent="0.25">
      <c r="A258" s="99"/>
      <c r="B258" s="100"/>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row>
    <row r="259" spans="1:53" ht="15.75" customHeight="1" x14ac:dyDescent="0.25">
      <c r="A259" s="99"/>
      <c r="B259" s="100"/>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row>
    <row r="260" spans="1:53" ht="15.75" customHeight="1" x14ac:dyDescent="0.25">
      <c r="A260" s="99"/>
      <c r="B260" s="100"/>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row>
    <row r="261" spans="1:53" ht="15.75" customHeight="1" x14ac:dyDescent="0.25">
      <c r="A261" s="99"/>
      <c r="B261" s="100"/>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row>
    <row r="262" spans="1:53" ht="15.75" customHeight="1" x14ac:dyDescent="0.25">
      <c r="A262" s="99"/>
      <c r="B262" s="100"/>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row>
    <row r="263" spans="1:53" ht="15.75" customHeight="1" x14ac:dyDescent="0.25">
      <c r="A263" s="99"/>
      <c r="B263" s="100"/>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row>
    <row r="264" spans="1:53" ht="15.75" customHeight="1" x14ac:dyDescent="0.25">
      <c r="A264" s="99"/>
      <c r="B264" s="100"/>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row>
    <row r="265" spans="1:53" ht="15.75" customHeight="1" x14ac:dyDescent="0.25">
      <c r="A265" s="99"/>
      <c r="B265" s="100"/>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row>
    <row r="266" spans="1:53" ht="15.75" customHeight="1" x14ac:dyDescent="0.25">
      <c r="A266" s="99"/>
      <c r="B266" s="100"/>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row>
    <row r="267" spans="1:53" ht="15.75" customHeight="1" x14ac:dyDescent="0.25">
      <c r="A267" s="99"/>
      <c r="B267" s="100"/>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row>
    <row r="268" spans="1:53" ht="15.75" customHeight="1" x14ac:dyDescent="0.25">
      <c r="A268" s="99"/>
      <c r="B268" s="100"/>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row>
    <row r="269" spans="1:53" ht="15.75" customHeight="1" x14ac:dyDescent="0.25">
      <c r="A269" s="99"/>
      <c r="B269" s="100"/>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row>
    <row r="270" spans="1:53" ht="15.75" customHeight="1" x14ac:dyDescent="0.25">
      <c r="A270" s="99"/>
      <c r="B270" s="100"/>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row>
    <row r="271" spans="1:53" ht="15.75" customHeight="1" x14ac:dyDescent="0.25">
      <c r="A271" s="99"/>
      <c r="B271" s="100"/>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row>
    <row r="272" spans="1:53" ht="15.75" customHeight="1" x14ac:dyDescent="0.25">
      <c r="A272" s="99"/>
      <c r="B272" s="100"/>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row>
    <row r="273" spans="1:53" ht="15.75" customHeight="1" x14ac:dyDescent="0.25">
      <c r="A273" s="99"/>
      <c r="B273" s="100"/>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row>
    <row r="274" spans="1:53" ht="15.75" customHeight="1" x14ac:dyDescent="0.25">
      <c r="A274" s="99"/>
      <c r="B274" s="100"/>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row>
    <row r="275" spans="1:53" ht="15.75" customHeight="1" x14ac:dyDescent="0.25">
      <c r="A275" s="99"/>
      <c r="B275" s="100"/>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row>
    <row r="276" spans="1:53" ht="15.75" customHeight="1" x14ac:dyDescent="0.25">
      <c r="A276" s="99"/>
      <c r="B276" s="100"/>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row>
    <row r="277" spans="1:53" ht="15.75" customHeight="1" x14ac:dyDescent="0.25">
      <c r="A277" s="99"/>
      <c r="B277" s="100"/>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row>
    <row r="278" spans="1:53" ht="15.75" customHeight="1" x14ac:dyDescent="0.25">
      <c r="A278" s="99"/>
      <c r="B278" s="100"/>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row>
    <row r="279" spans="1:53" ht="15.75" customHeight="1" x14ac:dyDescent="0.25">
      <c r="A279" s="99"/>
      <c r="B279" s="100"/>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row>
    <row r="280" spans="1:53" ht="15.75" customHeight="1" x14ac:dyDescent="0.25">
      <c r="A280" s="99"/>
      <c r="B280" s="100"/>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row>
    <row r="281" spans="1:53" ht="15.75" customHeight="1" x14ac:dyDescent="0.25">
      <c r="A281" s="99"/>
      <c r="B281" s="100"/>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row>
    <row r="282" spans="1:53" ht="15.75" customHeight="1" x14ac:dyDescent="0.25">
      <c r="A282" s="99"/>
      <c r="B282" s="100"/>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row>
    <row r="283" spans="1:53" ht="15.75" customHeight="1" x14ac:dyDescent="0.25">
      <c r="A283" s="99"/>
      <c r="B283" s="100"/>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row>
    <row r="284" spans="1:53" ht="15.75" customHeight="1" x14ac:dyDescent="0.25">
      <c r="A284" s="99"/>
      <c r="B284" s="100"/>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row>
    <row r="285" spans="1:53" ht="15.75" customHeight="1" x14ac:dyDescent="0.25">
      <c r="A285" s="99"/>
      <c r="B285" s="100"/>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row>
    <row r="286" spans="1:53" ht="15.75" customHeight="1" x14ac:dyDescent="0.25">
      <c r="A286" s="99"/>
      <c r="B286" s="100"/>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row>
    <row r="287" spans="1:53" ht="15.75" customHeight="1" x14ac:dyDescent="0.25">
      <c r="A287" s="99"/>
      <c r="B287" s="100"/>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row>
    <row r="288" spans="1:53" ht="15.75" customHeight="1" x14ac:dyDescent="0.25">
      <c r="A288" s="99"/>
      <c r="B288" s="100"/>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row>
    <row r="289" spans="1:53" ht="15.75" customHeight="1" x14ac:dyDescent="0.25">
      <c r="A289" s="99"/>
      <c r="B289" s="100"/>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row>
    <row r="290" spans="1:53" ht="15.75" customHeight="1" x14ac:dyDescent="0.25">
      <c r="A290" s="99"/>
      <c r="B290" s="100"/>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row>
    <row r="291" spans="1:53" ht="15.75" customHeight="1" x14ac:dyDescent="0.25">
      <c r="A291" s="99"/>
      <c r="B291" s="100"/>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row>
    <row r="292" spans="1:53" ht="15.75" customHeight="1" x14ac:dyDescent="0.25">
      <c r="A292" s="99"/>
      <c r="B292" s="100"/>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row>
    <row r="293" spans="1:53" ht="15.75" customHeight="1" x14ac:dyDescent="0.25">
      <c r="A293" s="99"/>
      <c r="B293" s="100"/>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row>
    <row r="294" spans="1:53" ht="15.75" customHeight="1" x14ac:dyDescent="0.25">
      <c r="A294" s="99"/>
      <c r="B294" s="100"/>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row>
    <row r="295" spans="1:53" ht="15.75" customHeight="1" x14ac:dyDescent="0.25">
      <c r="A295" s="99"/>
      <c r="B295" s="100"/>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row>
    <row r="296" spans="1:53" ht="15.75" customHeight="1" x14ac:dyDescent="0.25">
      <c r="A296" s="99"/>
      <c r="B296" s="100"/>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row>
    <row r="297" spans="1:53" ht="15.75" customHeight="1" x14ac:dyDescent="0.25">
      <c r="A297" s="99"/>
      <c r="B297" s="100"/>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row>
    <row r="298" spans="1:53" ht="15.75" customHeight="1" x14ac:dyDescent="0.25">
      <c r="A298" s="99"/>
      <c r="B298" s="100"/>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row>
    <row r="299" spans="1:53" ht="15.75" customHeight="1" x14ac:dyDescent="0.25">
      <c r="A299" s="99"/>
      <c r="B299" s="100"/>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row>
    <row r="300" spans="1:53" ht="15.75" customHeight="1" x14ac:dyDescent="0.25">
      <c r="A300" s="99"/>
      <c r="B300" s="100"/>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row>
    <row r="301" spans="1:53" ht="15.75" customHeight="1" x14ac:dyDescent="0.25">
      <c r="A301" s="99"/>
      <c r="B301" s="100"/>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row>
    <row r="302" spans="1:53" ht="15.75" customHeight="1" x14ac:dyDescent="0.25">
      <c r="A302" s="99"/>
      <c r="B302" s="100"/>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row>
    <row r="303" spans="1:53" ht="15.75" customHeight="1" x14ac:dyDescent="0.25">
      <c r="A303" s="99"/>
      <c r="B303" s="100"/>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row>
    <row r="304" spans="1:53" ht="15.75" customHeight="1" x14ac:dyDescent="0.25">
      <c r="A304" s="99"/>
      <c r="B304" s="100"/>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row>
    <row r="305" spans="1:53" ht="15.75" customHeight="1" x14ac:dyDescent="0.25">
      <c r="A305" s="99"/>
      <c r="B305" s="100"/>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row>
    <row r="306" spans="1:53" ht="15.75" customHeight="1" x14ac:dyDescent="0.25">
      <c r="A306" s="99"/>
      <c r="B306" s="100"/>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row>
    <row r="307" spans="1:53" ht="15.75" customHeight="1" x14ac:dyDescent="0.25">
      <c r="A307" s="99"/>
      <c r="B307" s="100"/>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row>
    <row r="308" spans="1:53" ht="15.75" customHeight="1" x14ac:dyDescent="0.25">
      <c r="A308" s="99"/>
      <c r="B308" s="100"/>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row>
    <row r="309" spans="1:53" ht="15.75" customHeight="1" x14ac:dyDescent="0.25">
      <c r="A309" s="99"/>
      <c r="B309" s="100"/>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row>
    <row r="310" spans="1:53" ht="15.75" customHeight="1" x14ac:dyDescent="0.25">
      <c r="A310" s="99"/>
      <c r="B310" s="100"/>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row>
    <row r="311" spans="1:53" ht="15.75" customHeight="1" x14ac:dyDescent="0.25">
      <c r="A311" s="99"/>
      <c r="B311" s="100"/>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row>
    <row r="312" spans="1:53" ht="15.75" customHeight="1" x14ac:dyDescent="0.25">
      <c r="A312" s="99"/>
      <c r="B312" s="100"/>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row>
    <row r="313" spans="1:53" ht="15.75" customHeight="1" x14ac:dyDescent="0.25">
      <c r="A313" s="99"/>
      <c r="B313" s="100"/>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row>
    <row r="314" spans="1:53" ht="15.75" customHeight="1" x14ac:dyDescent="0.25">
      <c r="A314" s="99"/>
      <c r="B314" s="100"/>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row>
    <row r="315" spans="1:53" ht="15.75" customHeight="1" x14ac:dyDescent="0.25">
      <c r="A315" s="99"/>
      <c r="B315" s="100"/>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row>
    <row r="316" spans="1:53" ht="15.75" customHeight="1" x14ac:dyDescent="0.25">
      <c r="A316" s="99"/>
      <c r="B316" s="100"/>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row>
    <row r="317" spans="1:53" ht="15.75" customHeight="1" x14ac:dyDescent="0.25">
      <c r="A317" s="99"/>
      <c r="B317" s="100"/>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row>
    <row r="318" spans="1:53" ht="15.75" customHeight="1" x14ac:dyDescent="0.25">
      <c r="A318" s="99"/>
      <c r="B318" s="100"/>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row>
    <row r="319" spans="1:53" ht="15.75" customHeight="1" x14ac:dyDescent="0.25">
      <c r="A319" s="99"/>
      <c r="B319" s="100"/>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row>
    <row r="320" spans="1:53" ht="15.75" customHeight="1" x14ac:dyDescent="0.25">
      <c r="A320" s="99"/>
      <c r="B320" s="100"/>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row>
    <row r="321" spans="1:53" ht="15.75" customHeight="1" x14ac:dyDescent="0.25">
      <c r="A321" s="99"/>
      <c r="B321" s="100"/>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row>
    <row r="322" spans="1:53" ht="15.75" customHeight="1" x14ac:dyDescent="0.25">
      <c r="A322" s="99"/>
      <c r="B322" s="100"/>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row>
    <row r="323" spans="1:53" ht="15.75" customHeight="1" x14ac:dyDescent="0.25">
      <c r="A323" s="99"/>
      <c r="B323" s="100"/>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row>
    <row r="324" spans="1:53" ht="15.75" customHeight="1" x14ac:dyDescent="0.25">
      <c r="A324" s="99"/>
      <c r="B324" s="100"/>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row>
    <row r="325" spans="1:53" ht="15.75" customHeight="1" x14ac:dyDescent="0.25">
      <c r="A325" s="99"/>
      <c r="B325" s="100"/>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row>
    <row r="326" spans="1:53" ht="15.75" customHeight="1" x14ac:dyDescent="0.25">
      <c r="A326" s="99"/>
      <c r="B326" s="100"/>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row>
    <row r="327" spans="1:53" ht="15.75" customHeight="1" x14ac:dyDescent="0.25">
      <c r="A327" s="99"/>
      <c r="B327" s="100"/>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row>
    <row r="328" spans="1:53" ht="15.75" customHeight="1" x14ac:dyDescent="0.25">
      <c r="A328" s="99"/>
      <c r="B328" s="100"/>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row>
    <row r="329" spans="1:53" ht="15.75" customHeight="1" x14ac:dyDescent="0.25">
      <c r="A329" s="99"/>
      <c r="B329" s="100"/>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row>
    <row r="330" spans="1:53" ht="15.75" customHeight="1" x14ac:dyDescent="0.25">
      <c r="A330" s="99"/>
      <c r="B330" s="100"/>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row>
    <row r="331" spans="1:53" ht="15.75" customHeight="1" x14ac:dyDescent="0.25">
      <c r="A331" s="99"/>
      <c r="B331" s="100"/>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row>
    <row r="332" spans="1:53" ht="15.75" customHeight="1" x14ac:dyDescent="0.25">
      <c r="A332" s="99"/>
      <c r="B332" s="100"/>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row>
    <row r="333" spans="1:53" ht="15.75" customHeight="1" x14ac:dyDescent="0.25">
      <c r="A333" s="99"/>
      <c r="B333" s="100"/>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row>
    <row r="334" spans="1:53" ht="15.75" customHeight="1" x14ac:dyDescent="0.25">
      <c r="A334" s="99"/>
      <c r="B334" s="100"/>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row>
    <row r="335" spans="1:53" ht="15.75" customHeight="1" x14ac:dyDescent="0.25">
      <c r="A335" s="99"/>
      <c r="B335" s="100"/>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row>
    <row r="336" spans="1:53" ht="15.75" customHeight="1" x14ac:dyDescent="0.25">
      <c r="A336" s="99"/>
      <c r="B336" s="100"/>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row>
    <row r="337" spans="1:53" ht="15.75" customHeight="1" x14ac:dyDescent="0.25">
      <c r="A337" s="99"/>
      <c r="B337" s="100"/>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row>
    <row r="338" spans="1:53" ht="15.75" customHeight="1" x14ac:dyDescent="0.25">
      <c r="A338" s="99"/>
      <c r="B338" s="100"/>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row>
    <row r="339" spans="1:53" ht="15.75" customHeight="1" x14ac:dyDescent="0.25">
      <c r="A339" s="99"/>
      <c r="B339" s="100"/>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row>
    <row r="340" spans="1:53" ht="15.75" customHeight="1" x14ac:dyDescent="0.25">
      <c r="A340" s="99"/>
      <c r="B340" s="100"/>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row>
    <row r="341" spans="1:53" ht="15.75" customHeight="1" x14ac:dyDescent="0.25">
      <c r="A341" s="99"/>
      <c r="B341" s="100"/>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row>
    <row r="342" spans="1:53" ht="15.75" customHeight="1" x14ac:dyDescent="0.25">
      <c r="A342" s="99"/>
      <c r="B342" s="100"/>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row>
    <row r="343" spans="1:53" ht="15.75" customHeight="1" x14ac:dyDescent="0.25">
      <c r="A343" s="99"/>
      <c r="B343" s="100"/>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row>
    <row r="344" spans="1:53" ht="15.75" customHeight="1" x14ac:dyDescent="0.25">
      <c r="A344" s="99"/>
      <c r="B344" s="100"/>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row>
    <row r="345" spans="1:53" ht="15.75" customHeight="1" x14ac:dyDescent="0.25">
      <c r="A345" s="99"/>
      <c r="B345" s="100"/>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row>
    <row r="346" spans="1:53" ht="15.75" customHeight="1" x14ac:dyDescent="0.25">
      <c r="A346" s="99"/>
      <c r="B346" s="100"/>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row>
    <row r="347" spans="1:53" ht="15.75" customHeight="1" x14ac:dyDescent="0.25">
      <c r="A347" s="99"/>
      <c r="B347" s="100"/>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row>
    <row r="348" spans="1:53" ht="15.75" customHeight="1" x14ac:dyDescent="0.25">
      <c r="A348" s="99"/>
      <c r="B348" s="100"/>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row>
    <row r="349" spans="1:53" ht="15.75" customHeight="1" x14ac:dyDescent="0.25">
      <c r="A349" s="99"/>
      <c r="B349" s="100"/>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row>
    <row r="350" spans="1:53" ht="15.75" customHeight="1" x14ac:dyDescent="0.25">
      <c r="A350" s="99"/>
      <c r="B350" s="100"/>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row>
    <row r="351" spans="1:53" ht="15.75" customHeight="1" x14ac:dyDescent="0.25">
      <c r="A351" s="99"/>
      <c r="B351" s="100"/>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row>
    <row r="352" spans="1:53" ht="15.75" customHeight="1" x14ac:dyDescent="0.25">
      <c r="A352" s="99"/>
      <c r="B352" s="100"/>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row>
    <row r="353" spans="1:53" ht="15.75" customHeight="1" x14ac:dyDescent="0.25">
      <c r="A353" s="99"/>
      <c r="B353" s="100"/>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row>
    <row r="354" spans="1:53" ht="15.75" customHeight="1" x14ac:dyDescent="0.25">
      <c r="A354" s="99"/>
      <c r="B354" s="100"/>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row>
    <row r="355" spans="1:53" ht="15.75" customHeight="1" x14ac:dyDescent="0.25">
      <c r="A355" s="99"/>
      <c r="B355" s="100"/>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row>
    <row r="356" spans="1:53" ht="15.75" customHeight="1" x14ac:dyDescent="0.25">
      <c r="A356" s="99"/>
      <c r="B356" s="100"/>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row>
    <row r="357" spans="1:53" ht="15.75" customHeight="1" x14ac:dyDescent="0.25">
      <c r="A357" s="99"/>
      <c r="B357" s="100"/>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row>
    <row r="358" spans="1:53" ht="15.75" customHeight="1" x14ac:dyDescent="0.25">
      <c r="A358" s="99"/>
      <c r="B358" s="100"/>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row>
    <row r="359" spans="1:53" ht="15.75" customHeight="1" x14ac:dyDescent="0.25">
      <c r="A359" s="99"/>
      <c r="B359" s="100"/>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row>
    <row r="360" spans="1:53" ht="15.75" customHeight="1" x14ac:dyDescent="0.25">
      <c r="A360" s="99"/>
      <c r="B360" s="100"/>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row>
    <row r="361" spans="1:53" ht="15.75" customHeight="1" x14ac:dyDescent="0.25">
      <c r="A361" s="99"/>
      <c r="B361" s="100"/>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row>
    <row r="362" spans="1:53" ht="15.75" customHeight="1" x14ac:dyDescent="0.25">
      <c r="A362" s="99"/>
      <c r="B362" s="100"/>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row>
    <row r="363" spans="1:53" ht="15.75" customHeight="1" x14ac:dyDescent="0.25">
      <c r="A363" s="99"/>
      <c r="B363" s="100"/>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row>
    <row r="364" spans="1:53" ht="15.75" customHeight="1" x14ac:dyDescent="0.25">
      <c r="A364" s="99"/>
      <c r="B364" s="100"/>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row>
    <row r="365" spans="1:53" ht="15.75" customHeight="1" x14ac:dyDescent="0.25">
      <c r="A365" s="99"/>
      <c r="B365" s="100"/>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row>
    <row r="366" spans="1:53" ht="15.75" customHeight="1" x14ac:dyDescent="0.25">
      <c r="A366" s="99"/>
      <c r="B366" s="100"/>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row>
    <row r="367" spans="1:53" ht="15.75" customHeight="1" x14ac:dyDescent="0.25">
      <c r="A367" s="99"/>
      <c r="B367" s="100"/>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row>
    <row r="368" spans="1:53" ht="15.75" customHeight="1" x14ac:dyDescent="0.25">
      <c r="A368" s="99"/>
      <c r="B368" s="100"/>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row>
    <row r="369" spans="1:53" ht="15.75" customHeight="1" x14ac:dyDescent="0.25">
      <c r="A369" s="99"/>
      <c r="B369" s="100"/>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row>
    <row r="370" spans="1:53" ht="15.75" customHeight="1" x14ac:dyDescent="0.25">
      <c r="A370" s="99"/>
      <c r="B370" s="100"/>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row>
    <row r="371" spans="1:53" ht="15.75" customHeight="1" x14ac:dyDescent="0.25">
      <c r="A371" s="99"/>
      <c r="B371" s="100"/>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row>
    <row r="372" spans="1:53" ht="15.75" customHeight="1" x14ac:dyDescent="0.25">
      <c r="A372" s="99"/>
      <c r="B372" s="100"/>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row>
    <row r="373" spans="1:53" ht="15.75" customHeight="1" x14ac:dyDescent="0.25">
      <c r="A373" s="99"/>
      <c r="B373" s="100"/>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row>
    <row r="374" spans="1:53" ht="15.75" customHeight="1" x14ac:dyDescent="0.25">
      <c r="A374" s="99"/>
      <c r="B374" s="100"/>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row>
    <row r="375" spans="1:53" ht="15.75" customHeight="1" x14ac:dyDescent="0.25">
      <c r="A375" s="99"/>
      <c r="B375" s="100"/>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row>
    <row r="376" spans="1:53" ht="15.75" customHeight="1" x14ac:dyDescent="0.25">
      <c r="A376" s="99"/>
      <c r="B376" s="100"/>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row>
    <row r="377" spans="1:53" ht="15.75" customHeight="1" x14ac:dyDescent="0.25">
      <c r="A377" s="99"/>
      <c r="B377" s="100"/>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row>
    <row r="378" spans="1:53" ht="15.75" customHeight="1" x14ac:dyDescent="0.25">
      <c r="A378" s="99"/>
      <c r="B378" s="100"/>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row>
    <row r="379" spans="1:53" ht="15.75" customHeight="1" x14ac:dyDescent="0.25">
      <c r="A379" s="99"/>
      <c r="B379" s="100"/>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row>
    <row r="380" spans="1:53" ht="15.75" customHeight="1" x14ac:dyDescent="0.25">
      <c r="A380" s="99"/>
      <c r="B380" s="100"/>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row>
    <row r="381" spans="1:53" ht="15.75" customHeight="1" x14ac:dyDescent="0.25">
      <c r="A381" s="99"/>
      <c r="B381" s="100"/>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row>
    <row r="382" spans="1:53" ht="15.75" customHeight="1" x14ac:dyDescent="0.25">
      <c r="A382" s="99"/>
      <c r="B382" s="100"/>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row>
    <row r="383" spans="1:53" ht="15.75" customHeight="1" x14ac:dyDescent="0.25">
      <c r="A383" s="99"/>
      <c r="B383" s="100"/>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row>
    <row r="384" spans="1:53" ht="15.75" customHeight="1" x14ac:dyDescent="0.25">
      <c r="A384" s="99"/>
      <c r="B384" s="100"/>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row>
    <row r="385" spans="1:53" ht="15.75" customHeight="1" x14ac:dyDescent="0.25">
      <c r="A385" s="99"/>
      <c r="B385" s="100"/>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row>
    <row r="386" spans="1:53" ht="15.75" customHeight="1" x14ac:dyDescent="0.25">
      <c r="A386" s="99"/>
      <c r="B386" s="100"/>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row>
    <row r="387" spans="1:53" ht="15.75" customHeight="1" x14ac:dyDescent="0.25">
      <c r="A387" s="99"/>
      <c r="B387" s="100"/>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row>
    <row r="388" spans="1:53" ht="15.75" customHeight="1" x14ac:dyDescent="0.25">
      <c r="A388" s="99"/>
      <c r="B388" s="100"/>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row>
    <row r="389" spans="1:53" ht="15.75" customHeight="1" x14ac:dyDescent="0.25">
      <c r="A389" s="99"/>
      <c r="B389" s="100"/>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row>
    <row r="390" spans="1:53" ht="15.75" customHeight="1" x14ac:dyDescent="0.25">
      <c r="A390" s="99"/>
      <c r="B390" s="100"/>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row>
    <row r="391" spans="1:53" ht="15.75" customHeight="1" x14ac:dyDescent="0.25">
      <c r="A391" s="99"/>
      <c r="B391" s="100"/>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row>
    <row r="392" spans="1:53" ht="15.75" customHeight="1" x14ac:dyDescent="0.25">
      <c r="A392" s="99"/>
      <c r="B392" s="100"/>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row>
    <row r="393" spans="1:53" ht="15.75" customHeight="1" x14ac:dyDescent="0.25">
      <c r="A393" s="99"/>
      <c r="B393" s="100"/>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row>
    <row r="394" spans="1:53" ht="15.75" customHeight="1" x14ac:dyDescent="0.25">
      <c r="A394" s="99"/>
      <c r="B394" s="100"/>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row>
    <row r="395" spans="1:53" ht="15.75" customHeight="1" x14ac:dyDescent="0.25">
      <c r="A395" s="99"/>
      <c r="B395" s="100"/>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row>
    <row r="396" spans="1:53" ht="15.75" customHeight="1" x14ac:dyDescent="0.25">
      <c r="A396" s="99"/>
      <c r="B396" s="100"/>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row>
    <row r="397" spans="1:53" ht="15.75" customHeight="1" x14ac:dyDescent="0.25">
      <c r="A397" s="99"/>
      <c r="B397" s="100"/>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row>
    <row r="398" spans="1:53" ht="15.75" customHeight="1" x14ac:dyDescent="0.25">
      <c r="A398" s="99"/>
      <c r="B398" s="100"/>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row>
    <row r="399" spans="1:53" ht="15.75" customHeight="1" x14ac:dyDescent="0.25">
      <c r="A399" s="99"/>
      <c r="B399" s="100"/>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row>
    <row r="400" spans="1:53" ht="15.75" customHeight="1" x14ac:dyDescent="0.25">
      <c r="A400" s="99"/>
      <c r="B400" s="100"/>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row>
    <row r="401" spans="1:53" ht="15.75" customHeight="1" x14ac:dyDescent="0.25">
      <c r="A401" s="99"/>
      <c r="B401" s="100"/>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row>
    <row r="402" spans="1:53" ht="15.75" customHeight="1" x14ac:dyDescent="0.25">
      <c r="A402" s="99"/>
      <c r="B402" s="100"/>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row>
    <row r="403" spans="1:53" ht="15.75" customHeight="1" x14ac:dyDescent="0.25">
      <c r="A403" s="99"/>
      <c r="B403" s="100"/>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row>
    <row r="404" spans="1:53" ht="15.75" customHeight="1" x14ac:dyDescent="0.25">
      <c r="A404" s="99"/>
      <c r="B404" s="100"/>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row>
    <row r="405" spans="1:53" ht="15.75" customHeight="1" x14ac:dyDescent="0.25">
      <c r="A405" s="99"/>
      <c r="B405" s="100"/>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row>
    <row r="406" spans="1:53" ht="15.75" customHeight="1" x14ac:dyDescent="0.25">
      <c r="A406" s="99"/>
      <c r="B406" s="100"/>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row>
    <row r="407" spans="1:53" ht="15.75" customHeight="1" x14ac:dyDescent="0.25">
      <c r="A407" s="99"/>
      <c r="B407" s="100"/>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row>
    <row r="408" spans="1:53" ht="15.75" customHeight="1" x14ac:dyDescent="0.25">
      <c r="A408" s="99"/>
      <c r="B408" s="100"/>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row>
    <row r="409" spans="1:53" ht="15.75" customHeight="1" x14ac:dyDescent="0.25">
      <c r="A409" s="99"/>
      <c r="B409" s="100"/>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row>
    <row r="410" spans="1:53" ht="15.75" customHeight="1" x14ac:dyDescent="0.25">
      <c r="A410" s="99"/>
      <c r="B410" s="100"/>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row>
    <row r="411" spans="1:53" ht="15.75" customHeight="1" x14ac:dyDescent="0.25">
      <c r="A411" s="99"/>
      <c r="B411" s="100"/>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row>
    <row r="412" spans="1:53" ht="15.75" customHeight="1" x14ac:dyDescent="0.25">
      <c r="A412" s="99"/>
      <c r="B412" s="100"/>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row>
    <row r="413" spans="1:53" ht="15.75" customHeight="1" x14ac:dyDescent="0.25">
      <c r="A413" s="99"/>
      <c r="B413" s="100"/>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row>
    <row r="414" spans="1:53" ht="15.75" customHeight="1" x14ac:dyDescent="0.25">
      <c r="A414" s="99"/>
      <c r="B414" s="100"/>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row>
    <row r="415" spans="1:53" ht="15.75" customHeight="1" x14ac:dyDescent="0.25">
      <c r="A415" s="99"/>
      <c r="B415" s="100"/>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row>
    <row r="416" spans="1:53" ht="15.75" customHeight="1" x14ac:dyDescent="0.25">
      <c r="A416" s="99"/>
      <c r="B416" s="100"/>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row>
    <row r="417" spans="1:53" ht="15.75" customHeight="1" x14ac:dyDescent="0.25">
      <c r="A417" s="99"/>
      <c r="B417" s="100"/>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row>
    <row r="418" spans="1:53" ht="15.75" customHeight="1" x14ac:dyDescent="0.25">
      <c r="A418" s="99"/>
      <c r="B418" s="100"/>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row>
    <row r="419" spans="1:53" ht="15.75" customHeight="1" x14ac:dyDescent="0.25">
      <c r="A419" s="99"/>
      <c r="B419" s="100"/>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row>
    <row r="420" spans="1:53" ht="15.75" customHeight="1" x14ac:dyDescent="0.25">
      <c r="A420" s="99"/>
      <c r="B420" s="100"/>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row>
    <row r="421" spans="1:53" ht="15.75" customHeight="1" x14ac:dyDescent="0.25">
      <c r="A421" s="99"/>
      <c r="B421" s="100"/>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row>
    <row r="422" spans="1:53" ht="15.75" customHeight="1" x14ac:dyDescent="0.25">
      <c r="A422" s="99"/>
      <c r="B422" s="100"/>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row>
    <row r="423" spans="1:53" ht="15.75" customHeight="1" x14ac:dyDescent="0.25">
      <c r="A423" s="99"/>
      <c r="B423" s="100"/>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99"/>
      <c r="AY423" s="99"/>
      <c r="AZ423" s="99"/>
      <c r="BA423" s="99"/>
    </row>
    <row r="424" spans="1:53" ht="15.75" customHeight="1" x14ac:dyDescent="0.25">
      <c r="A424" s="99"/>
      <c r="B424" s="100"/>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c r="AJ424" s="99"/>
      <c r="AK424" s="99"/>
      <c r="AL424" s="99"/>
      <c r="AM424" s="99"/>
      <c r="AN424" s="99"/>
      <c r="AO424" s="99"/>
      <c r="AP424" s="99"/>
      <c r="AQ424" s="99"/>
      <c r="AR424" s="99"/>
      <c r="AS424" s="99"/>
      <c r="AT424" s="99"/>
      <c r="AU424" s="99"/>
      <c r="AV424" s="99"/>
      <c r="AW424" s="99"/>
      <c r="AX424" s="99"/>
      <c r="AY424" s="99"/>
      <c r="AZ424" s="99"/>
      <c r="BA424" s="99"/>
    </row>
    <row r="425" spans="1:53" ht="15.75" customHeight="1" x14ac:dyDescent="0.25">
      <c r="A425" s="99"/>
      <c r="B425" s="100"/>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row>
    <row r="426" spans="1:53" ht="15.75" customHeight="1" x14ac:dyDescent="0.25">
      <c r="A426" s="99"/>
      <c r="B426" s="100"/>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99"/>
      <c r="AN426" s="99"/>
      <c r="AO426" s="99"/>
      <c r="AP426" s="99"/>
      <c r="AQ426" s="99"/>
      <c r="AR426" s="99"/>
      <c r="AS426" s="99"/>
      <c r="AT426" s="99"/>
      <c r="AU426" s="99"/>
      <c r="AV426" s="99"/>
      <c r="AW426" s="99"/>
      <c r="AX426" s="99"/>
      <c r="AY426" s="99"/>
      <c r="AZ426" s="99"/>
      <c r="BA426" s="99"/>
    </row>
    <row r="427" spans="1:53" ht="15.75" customHeight="1" x14ac:dyDescent="0.25">
      <c r="A427" s="99"/>
      <c r="B427" s="100"/>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row>
    <row r="428" spans="1:53" ht="15.75" customHeight="1" x14ac:dyDescent="0.25">
      <c r="A428" s="99"/>
      <c r="B428" s="100"/>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99"/>
      <c r="AY428" s="99"/>
      <c r="AZ428" s="99"/>
      <c r="BA428" s="99"/>
    </row>
    <row r="429" spans="1:53" ht="15.75" customHeight="1" x14ac:dyDescent="0.25">
      <c r="A429" s="99"/>
      <c r="B429" s="100"/>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99"/>
      <c r="AY429" s="99"/>
      <c r="AZ429" s="99"/>
      <c r="BA429" s="99"/>
    </row>
    <row r="430" spans="1:53" ht="15.75" customHeight="1" x14ac:dyDescent="0.25">
      <c r="A430" s="99"/>
      <c r="B430" s="100"/>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99"/>
      <c r="AN430" s="99"/>
      <c r="AO430" s="99"/>
      <c r="AP430" s="99"/>
      <c r="AQ430" s="99"/>
      <c r="AR430" s="99"/>
      <c r="AS430" s="99"/>
      <c r="AT430" s="99"/>
      <c r="AU430" s="99"/>
      <c r="AV430" s="99"/>
      <c r="AW430" s="99"/>
      <c r="AX430" s="99"/>
      <c r="AY430" s="99"/>
      <c r="AZ430" s="99"/>
      <c r="BA430" s="99"/>
    </row>
    <row r="431" spans="1:53" ht="15.75" customHeight="1" x14ac:dyDescent="0.25">
      <c r="A431" s="99"/>
      <c r="B431" s="100"/>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99"/>
      <c r="AN431" s="99"/>
      <c r="AO431" s="99"/>
      <c r="AP431" s="99"/>
      <c r="AQ431" s="99"/>
      <c r="AR431" s="99"/>
      <c r="AS431" s="99"/>
      <c r="AT431" s="99"/>
      <c r="AU431" s="99"/>
      <c r="AV431" s="99"/>
      <c r="AW431" s="99"/>
      <c r="AX431" s="99"/>
      <c r="AY431" s="99"/>
      <c r="AZ431" s="99"/>
      <c r="BA431" s="99"/>
    </row>
    <row r="432" spans="1:53" ht="15.75" customHeight="1" x14ac:dyDescent="0.25">
      <c r="A432" s="99"/>
      <c r="B432" s="100"/>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row>
    <row r="433" spans="1:53" ht="15.75" customHeight="1" x14ac:dyDescent="0.25">
      <c r="A433" s="99"/>
      <c r="B433" s="100"/>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99"/>
      <c r="AN433" s="99"/>
      <c r="AO433" s="99"/>
      <c r="AP433" s="99"/>
      <c r="AQ433" s="99"/>
      <c r="AR433" s="99"/>
      <c r="AS433" s="99"/>
      <c r="AT433" s="99"/>
      <c r="AU433" s="99"/>
      <c r="AV433" s="99"/>
      <c r="AW433" s="99"/>
      <c r="AX433" s="99"/>
      <c r="AY433" s="99"/>
      <c r="AZ433" s="99"/>
      <c r="BA433" s="99"/>
    </row>
    <row r="434" spans="1:53" ht="15.75" customHeight="1" x14ac:dyDescent="0.25">
      <c r="A434" s="99"/>
      <c r="B434" s="100"/>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99"/>
      <c r="AN434" s="99"/>
      <c r="AO434" s="99"/>
      <c r="AP434" s="99"/>
      <c r="AQ434" s="99"/>
      <c r="AR434" s="99"/>
      <c r="AS434" s="99"/>
      <c r="AT434" s="99"/>
      <c r="AU434" s="99"/>
      <c r="AV434" s="99"/>
      <c r="AW434" s="99"/>
      <c r="AX434" s="99"/>
      <c r="AY434" s="99"/>
      <c r="AZ434" s="99"/>
      <c r="BA434" s="99"/>
    </row>
    <row r="435" spans="1:53" ht="15.75" customHeight="1" x14ac:dyDescent="0.25">
      <c r="A435" s="99"/>
      <c r="B435" s="100"/>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99"/>
      <c r="AN435" s="99"/>
      <c r="AO435" s="99"/>
      <c r="AP435" s="99"/>
      <c r="AQ435" s="99"/>
      <c r="AR435" s="99"/>
      <c r="AS435" s="99"/>
      <c r="AT435" s="99"/>
      <c r="AU435" s="99"/>
      <c r="AV435" s="99"/>
      <c r="AW435" s="99"/>
      <c r="AX435" s="99"/>
      <c r="AY435" s="99"/>
      <c r="AZ435" s="99"/>
      <c r="BA435" s="99"/>
    </row>
    <row r="436" spans="1:53" ht="15.75" customHeight="1" x14ac:dyDescent="0.25">
      <c r="A436" s="99"/>
      <c r="B436" s="100"/>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row>
    <row r="437" spans="1:53" ht="15.75" customHeight="1" x14ac:dyDescent="0.25">
      <c r="A437" s="99"/>
      <c r="B437" s="100"/>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c r="AA437" s="99"/>
      <c r="AB437" s="99"/>
      <c r="AC437" s="99"/>
      <c r="AD437" s="99"/>
      <c r="AE437" s="99"/>
      <c r="AF437" s="99"/>
      <c r="AG437" s="99"/>
      <c r="AH437" s="99"/>
      <c r="AI437" s="99"/>
      <c r="AJ437" s="99"/>
      <c r="AK437" s="99"/>
      <c r="AL437" s="99"/>
      <c r="AM437" s="99"/>
      <c r="AN437" s="99"/>
      <c r="AO437" s="99"/>
      <c r="AP437" s="99"/>
      <c r="AQ437" s="99"/>
      <c r="AR437" s="99"/>
      <c r="AS437" s="99"/>
      <c r="AT437" s="99"/>
      <c r="AU437" s="99"/>
      <c r="AV437" s="99"/>
      <c r="AW437" s="99"/>
      <c r="AX437" s="99"/>
      <c r="AY437" s="99"/>
      <c r="AZ437" s="99"/>
      <c r="BA437" s="99"/>
    </row>
    <row r="438" spans="1:53" ht="15.75" customHeight="1" x14ac:dyDescent="0.25">
      <c r="A438" s="99"/>
      <c r="B438" s="100"/>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99"/>
      <c r="AY438" s="99"/>
      <c r="AZ438" s="99"/>
      <c r="BA438" s="99"/>
    </row>
    <row r="439" spans="1:53" ht="15.75" customHeight="1" x14ac:dyDescent="0.25">
      <c r="A439" s="99"/>
      <c r="B439" s="100"/>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c r="AJ439" s="99"/>
      <c r="AK439" s="99"/>
      <c r="AL439" s="99"/>
      <c r="AM439" s="99"/>
      <c r="AN439" s="99"/>
      <c r="AO439" s="99"/>
      <c r="AP439" s="99"/>
      <c r="AQ439" s="99"/>
      <c r="AR439" s="99"/>
      <c r="AS439" s="99"/>
      <c r="AT439" s="99"/>
      <c r="AU439" s="99"/>
      <c r="AV439" s="99"/>
      <c r="AW439" s="99"/>
      <c r="AX439" s="99"/>
      <c r="AY439" s="99"/>
      <c r="AZ439" s="99"/>
      <c r="BA439" s="99"/>
    </row>
    <row r="440" spans="1:53" ht="15.75" customHeight="1" x14ac:dyDescent="0.25">
      <c r="A440" s="99"/>
      <c r="B440" s="100"/>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c r="AA440" s="99"/>
      <c r="AB440" s="99"/>
      <c r="AC440" s="99"/>
      <c r="AD440" s="99"/>
      <c r="AE440" s="99"/>
      <c r="AF440" s="99"/>
      <c r="AG440" s="99"/>
      <c r="AH440" s="99"/>
      <c r="AI440" s="99"/>
      <c r="AJ440" s="99"/>
      <c r="AK440" s="99"/>
      <c r="AL440" s="99"/>
      <c r="AM440" s="99"/>
      <c r="AN440" s="99"/>
      <c r="AO440" s="99"/>
      <c r="AP440" s="99"/>
      <c r="AQ440" s="99"/>
      <c r="AR440" s="99"/>
      <c r="AS440" s="99"/>
      <c r="AT440" s="99"/>
      <c r="AU440" s="99"/>
      <c r="AV440" s="99"/>
      <c r="AW440" s="99"/>
      <c r="AX440" s="99"/>
      <c r="AY440" s="99"/>
      <c r="AZ440" s="99"/>
      <c r="BA440" s="99"/>
    </row>
    <row r="441" spans="1:53" ht="15.75" customHeight="1" x14ac:dyDescent="0.25">
      <c r="A441" s="99"/>
      <c r="B441" s="100"/>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c r="AA441" s="99"/>
      <c r="AB441" s="99"/>
      <c r="AC441" s="99"/>
      <c r="AD441" s="99"/>
      <c r="AE441" s="99"/>
      <c r="AF441" s="99"/>
      <c r="AG441" s="99"/>
      <c r="AH441" s="99"/>
      <c r="AI441" s="99"/>
      <c r="AJ441" s="99"/>
      <c r="AK441" s="99"/>
      <c r="AL441" s="99"/>
      <c r="AM441" s="99"/>
      <c r="AN441" s="99"/>
      <c r="AO441" s="99"/>
      <c r="AP441" s="99"/>
      <c r="AQ441" s="99"/>
      <c r="AR441" s="99"/>
      <c r="AS441" s="99"/>
      <c r="AT441" s="99"/>
      <c r="AU441" s="99"/>
      <c r="AV441" s="99"/>
      <c r="AW441" s="99"/>
      <c r="AX441" s="99"/>
      <c r="AY441" s="99"/>
      <c r="AZ441" s="99"/>
      <c r="BA441" s="99"/>
    </row>
    <row r="442" spans="1:53" ht="15.75" customHeight="1" x14ac:dyDescent="0.25">
      <c r="A442" s="99"/>
      <c r="B442" s="100"/>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c r="AA442" s="99"/>
      <c r="AB442" s="99"/>
      <c r="AC442" s="99"/>
      <c r="AD442" s="99"/>
      <c r="AE442" s="99"/>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row>
    <row r="443" spans="1:53" ht="15.75" customHeight="1" x14ac:dyDescent="0.25">
      <c r="A443" s="99"/>
      <c r="B443" s="100"/>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row>
    <row r="444" spans="1:53" ht="15.75" customHeight="1" x14ac:dyDescent="0.25">
      <c r="A444" s="99"/>
      <c r="B444" s="100"/>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99"/>
      <c r="AX444" s="99"/>
      <c r="AY444" s="99"/>
      <c r="AZ444" s="99"/>
      <c r="BA444" s="99"/>
    </row>
    <row r="445" spans="1:53" ht="15.75" customHeight="1" x14ac:dyDescent="0.25">
      <c r="A445" s="99"/>
      <c r="B445" s="100"/>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c r="AA445" s="99"/>
      <c r="AB445" s="99"/>
      <c r="AC445" s="99"/>
      <c r="AD445" s="99"/>
      <c r="AE445" s="99"/>
      <c r="AF445" s="99"/>
      <c r="AG445" s="99"/>
      <c r="AH445" s="99"/>
      <c r="AI445" s="99"/>
      <c r="AJ445" s="99"/>
      <c r="AK445" s="99"/>
      <c r="AL445" s="99"/>
      <c r="AM445" s="99"/>
      <c r="AN445" s="99"/>
      <c r="AO445" s="99"/>
      <c r="AP445" s="99"/>
      <c r="AQ445" s="99"/>
      <c r="AR445" s="99"/>
      <c r="AS445" s="99"/>
      <c r="AT445" s="99"/>
      <c r="AU445" s="99"/>
      <c r="AV445" s="99"/>
      <c r="AW445" s="99"/>
      <c r="AX445" s="99"/>
      <c r="AY445" s="99"/>
      <c r="AZ445" s="99"/>
      <c r="BA445" s="99"/>
    </row>
    <row r="446" spans="1:53" ht="15.75" customHeight="1" x14ac:dyDescent="0.25">
      <c r="A446" s="99"/>
      <c r="B446" s="100"/>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c r="AA446" s="99"/>
      <c r="AB446" s="99"/>
      <c r="AC446" s="99"/>
      <c r="AD446" s="99"/>
      <c r="AE446" s="99"/>
      <c r="AF446" s="99"/>
      <c r="AG446" s="99"/>
      <c r="AH446" s="99"/>
      <c r="AI446" s="99"/>
      <c r="AJ446" s="99"/>
      <c r="AK446" s="99"/>
      <c r="AL446" s="99"/>
      <c r="AM446" s="99"/>
      <c r="AN446" s="99"/>
      <c r="AO446" s="99"/>
      <c r="AP446" s="99"/>
      <c r="AQ446" s="99"/>
      <c r="AR446" s="99"/>
      <c r="AS446" s="99"/>
      <c r="AT446" s="99"/>
      <c r="AU446" s="99"/>
      <c r="AV446" s="99"/>
      <c r="AW446" s="99"/>
      <c r="AX446" s="99"/>
      <c r="AY446" s="99"/>
      <c r="AZ446" s="99"/>
      <c r="BA446" s="99"/>
    </row>
    <row r="447" spans="1:53" ht="15.75" customHeight="1" x14ac:dyDescent="0.25">
      <c r="A447" s="99"/>
      <c r="B447" s="100"/>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row>
    <row r="448" spans="1:53" ht="15.75" customHeight="1" x14ac:dyDescent="0.25">
      <c r="A448" s="99"/>
      <c r="B448" s="100"/>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row>
    <row r="449" spans="1:53" ht="15.75" customHeight="1" x14ac:dyDescent="0.25">
      <c r="A449" s="99"/>
      <c r="B449" s="100"/>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row>
    <row r="450" spans="1:53" ht="15.75" customHeight="1" x14ac:dyDescent="0.25">
      <c r="A450" s="99"/>
      <c r="B450" s="100"/>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c r="AA450" s="99"/>
      <c r="AB450" s="99"/>
      <c r="AC450" s="99"/>
      <c r="AD450" s="99"/>
      <c r="AE450" s="99"/>
      <c r="AF450" s="99"/>
      <c r="AG450" s="99"/>
      <c r="AH450" s="99"/>
      <c r="AI450" s="99"/>
      <c r="AJ450" s="99"/>
      <c r="AK450" s="99"/>
      <c r="AL450" s="99"/>
      <c r="AM450" s="99"/>
      <c r="AN450" s="99"/>
      <c r="AO450" s="99"/>
      <c r="AP450" s="99"/>
      <c r="AQ450" s="99"/>
      <c r="AR450" s="99"/>
      <c r="AS450" s="99"/>
      <c r="AT450" s="99"/>
      <c r="AU450" s="99"/>
      <c r="AV450" s="99"/>
      <c r="AW450" s="99"/>
      <c r="AX450" s="99"/>
      <c r="AY450" s="99"/>
      <c r="AZ450" s="99"/>
      <c r="BA450" s="99"/>
    </row>
    <row r="451" spans="1:53" ht="15.75" customHeight="1" x14ac:dyDescent="0.25">
      <c r="A451" s="99"/>
      <c r="B451" s="100"/>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c r="AA451" s="99"/>
      <c r="AB451" s="99"/>
      <c r="AC451" s="99"/>
      <c r="AD451" s="99"/>
      <c r="AE451" s="99"/>
      <c r="AF451" s="99"/>
      <c r="AG451" s="99"/>
      <c r="AH451" s="99"/>
      <c r="AI451" s="99"/>
      <c r="AJ451" s="99"/>
      <c r="AK451" s="99"/>
      <c r="AL451" s="99"/>
      <c r="AM451" s="99"/>
      <c r="AN451" s="99"/>
      <c r="AO451" s="99"/>
      <c r="AP451" s="99"/>
      <c r="AQ451" s="99"/>
      <c r="AR451" s="99"/>
      <c r="AS451" s="99"/>
      <c r="AT451" s="99"/>
      <c r="AU451" s="99"/>
      <c r="AV451" s="99"/>
      <c r="AW451" s="99"/>
      <c r="AX451" s="99"/>
      <c r="AY451" s="99"/>
      <c r="AZ451" s="99"/>
      <c r="BA451" s="99"/>
    </row>
    <row r="452" spans="1:53" ht="15.75" customHeight="1" x14ac:dyDescent="0.25">
      <c r="A452" s="99"/>
      <c r="B452" s="100"/>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c r="AJ452" s="99"/>
      <c r="AK452" s="99"/>
      <c r="AL452" s="99"/>
      <c r="AM452" s="99"/>
      <c r="AN452" s="99"/>
      <c r="AO452" s="99"/>
      <c r="AP452" s="99"/>
      <c r="AQ452" s="99"/>
      <c r="AR452" s="99"/>
      <c r="AS452" s="99"/>
      <c r="AT452" s="99"/>
      <c r="AU452" s="99"/>
      <c r="AV452" s="99"/>
      <c r="AW452" s="99"/>
      <c r="AX452" s="99"/>
      <c r="AY452" s="99"/>
      <c r="AZ452" s="99"/>
      <c r="BA452" s="99"/>
    </row>
    <row r="453" spans="1:53" ht="15.75" customHeight="1" x14ac:dyDescent="0.25">
      <c r="A453" s="99"/>
      <c r="B453" s="100"/>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c r="AA453" s="99"/>
      <c r="AB453" s="99"/>
      <c r="AC453" s="99"/>
      <c r="AD453" s="99"/>
      <c r="AE453" s="99"/>
      <c r="AF453" s="99"/>
      <c r="AG453" s="99"/>
      <c r="AH453" s="99"/>
      <c r="AI453" s="99"/>
      <c r="AJ453" s="99"/>
      <c r="AK453" s="99"/>
      <c r="AL453" s="99"/>
      <c r="AM453" s="99"/>
      <c r="AN453" s="99"/>
      <c r="AO453" s="99"/>
      <c r="AP453" s="99"/>
      <c r="AQ453" s="99"/>
      <c r="AR453" s="99"/>
      <c r="AS453" s="99"/>
      <c r="AT453" s="99"/>
      <c r="AU453" s="99"/>
      <c r="AV453" s="99"/>
      <c r="AW453" s="99"/>
      <c r="AX453" s="99"/>
      <c r="AY453" s="99"/>
      <c r="AZ453" s="99"/>
      <c r="BA453" s="99"/>
    </row>
    <row r="454" spans="1:53" ht="15.75" customHeight="1" x14ac:dyDescent="0.25">
      <c r="A454" s="99"/>
      <c r="B454" s="100"/>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row>
    <row r="455" spans="1:53" ht="15.75" customHeight="1" x14ac:dyDescent="0.25">
      <c r="A455" s="99"/>
      <c r="B455" s="100"/>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row>
    <row r="456" spans="1:53" ht="15.75" customHeight="1" x14ac:dyDescent="0.25">
      <c r="A456" s="99"/>
      <c r="B456" s="100"/>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row>
    <row r="457" spans="1:53" ht="15.75" customHeight="1" x14ac:dyDescent="0.25">
      <c r="A457" s="99"/>
      <c r="B457" s="100"/>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row>
    <row r="458" spans="1:53" ht="15.75" customHeight="1" x14ac:dyDescent="0.25">
      <c r="A458" s="99"/>
      <c r="B458" s="100"/>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row>
    <row r="459" spans="1:53" ht="15.75" customHeight="1" x14ac:dyDescent="0.25">
      <c r="A459" s="99"/>
      <c r="B459" s="100"/>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c r="AJ459" s="99"/>
      <c r="AK459" s="99"/>
      <c r="AL459" s="99"/>
      <c r="AM459" s="99"/>
      <c r="AN459" s="99"/>
      <c r="AO459" s="99"/>
      <c r="AP459" s="99"/>
      <c r="AQ459" s="99"/>
      <c r="AR459" s="99"/>
      <c r="AS459" s="99"/>
      <c r="AT459" s="99"/>
      <c r="AU459" s="99"/>
      <c r="AV459" s="99"/>
      <c r="AW459" s="99"/>
      <c r="AX459" s="99"/>
      <c r="AY459" s="99"/>
      <c r="AZ459" s="99"/>
      <c r="BA459" s="99"/>
    </row>
    <row r="460" spans="1:53" ht="15.75" customHeight="1" x14ac:dyDescent="0.25">
      <c r="A460" s="99"/>
      <c r="B460" s="100"/>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c r="AA460" s="99"/>
      <c r="AB460" s="99"/>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row>
    <row r="461" spans="1:53" ht="15.75" customHeight="1" x14ac:dyDescent="0.25">
      <c r="A461" s="99"/>
      <c r="B461" s="100"/>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row>
    <row r="462" spans="1:53" ht="15.75" customHeight="1" x14ac:dyDescent="0.25">
      <c r="A462" s="99"/>
      <c r="B462" s="100"/>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row>
    <row r="463" spans="1:53" ht="15.75" customHeight="1" x14ac:dyDescent="0.25">
      <c r="A463" s="99"/>
      <c r="B463" s="100"/>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row>
    <row r="464" spans="1:53" ht="15.75" customHeight="1" x14ac:dyDescent="0.25">
      <c r="A464" s="99"/>
      <c r="B464" s="100"/>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row>
    <row r="465" spans="1:53" ht="15.75" customHeight="1" x14ac:dyDescent="0.25">
      <c r="A465" s="99"/>
      <c r="B465" s="100"/>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row>
    <row r="466" spans="1:53" ht="15.75" customHeight="1" x14ac:dyDescent="0.25">
      <c r="A466" s="99"/>
      <c r="B466" s="100"/>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99"/>
      <c r="AJ466" s="99"/>
      <c r="AK466" s="99"/>
      <c r="AL466" s="99"/>
      <c r="AM466" s="99"/>
      <c r="AN466" s="99"/>
      <c r="AO466" s="99"/>
      <c r="AP466" s="99"/>
      <c r="AQ466" s="99"/>
      <c r="AR466" s="99"/>
      <c r="AS466" s="99"/>
      <c r="AT466" s="99"/>
      <c r="AU466" s="99"/>
      <c r="AV466" s="99"/>
      <c r="AW466" s="99"/>
      <c r="AX466" s="99"/>
      <c r="AY466" s="99"/>
      <c r="AZ466" s="99"/>
      <c r="BA466" s="99"/>
    </row>
    <row r="467" spans="1:53" ht="15.75" customHeight="1" x14ac:dyDescent="0.25">
      <c r="A467" s="99"/>
      <c r="B467" s="100"/>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99"/>
      <c r="AY467" s="99"/>
      <c r="AZ467" s="99"/>
      <c r="BA467" s="99"/>
    </row>
    <row r="468" spans="1:53" ht="15.75" customHeight="1" x14ac:dyDescent="0.25">
      <c r="A468" s="99"/>
      <c r="B468" s="100"/>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99"/>
      <c r="AJ468" s="99"/>
      <c r="AK468" s="99"/>
      <c r="AL468" s="99"/>
      <c r="AM468" s="99"/>
      <c r="AN468" s="99"/>
      <c r="AO468" s="99"/>
      <c r="AP468" s="99"/>
      <c r="AQ468" s="99"/>
      <c r="AR468" s="99"/>
      <c r="AS468" s="99"/>
      <c r="AT468" s="99"/>
      <c r="AU468" s="99"/>
      <c r="AV468" s="99"/>
      <c r="AW468" s="99"/>
      <c r="AX468" s="99"/>
      <c r="AY468" s="99"/>
      <c r="AZ468" s="99"/>
      <c r="BA468" s="99"/>
    </row>
    <row r="469" spans="1:53" ht="15.75" customHeight="1" x14ac:dyDescent="0.25">
      <c r="A469" s="99"/>
      <c r="B469" s="100"/>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row>
    <row r="470" spans="1:53" ht="15.75" customHeight="1" x14ac:dyDescent="0.25">
      <c r="A470" s="99"/>
      <c r="B470" s="100"/>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99"/>
      <c r="AJ470" s="99"/>
      <c r="AK470" s="99"/>
      <c r="AL470" s="99"/>
      <c r="AM470" s="99"/>
      <c r="AN470" s="99"/>
      <c r="AO470" s="99"/>
      <c r="AP470" s="99"/>
      <c r="AQ470" s="99"/>
      <c r="AR470" s="99"/>
      <c r="AS470" s="99"/>
      <c r="AT470" s="99"/>
      <c r="AU470" s="99"/>
      <c r="AV470" s="99"/>
      <c r="AW470" s="99"/>
      <c r="AX470" s="99"/>
      <c r="AY470" s="99"/>
      <c r="AZ470" s="99"/>
      <c r="BA470" s="99"/>
    </row>
    <row r="471" spans="1:53" ht="15.75" customHeight="1" x14ac:dyDescent="0.25">
      <c r="A471" s="99"/>
      <c r="B471" s="100"/>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c r="AA471" s="99"/>
      <c r="AB471" s="99"/>
      <c r="AC471" s="99"/>
      <c r="AD471" s="99"/>
      <c r="AE471" s="99"/>
      <c r="AF471" s="99"/>
      <c r="AG471" s="99"/>
      <c r="AH471" s="99"/>
      <c r="AI471" s="99"/>
      <c r="AJ471" s="99"/>
      <c r="AK471" s="99"/>
      <c r="AL471" s="99"/>
      <c r="AM471" s="99"/>
      <c r="AN471" s="99"/>
      <c r="AO471" s="99"/>
      <c r="AP471" s="99"/>
      <c r="AQ471" s="99"/>
      <c r="AR471" s="99"/>
      <c r="AS471" s="99"/>
      <c r="AT471" s="99"/>
      <c r="AU471" s="99"/>
      <c r="AV471" s="99"/>
      <c r="AW471" s="99"/>
      <c r="AX471" s="99"/>
      <c r="AY471" s="99"/>
      <c r="AZ471" s="99"/>
      <c r="BA471" s="99"/>
    </row>
    <row r="472" spans="1:53" ht="15.75" customHeight="1" x14ac:dyDescent="0.25">
      <c r="A472" s="99"/>
      <c r="B472" s="100"/>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c r="AA472" s="99"/>
      <c r="AB472" s="99"/>
      <c r="AC472" s="99"/>
      <c r="AD472" s="99"/>
      <c r="AE472" s="99"/>
      <c r="AF472" s="99"/>
      <c r="AG472" s="99"/>
      <c r="AH472" s="99"/>
      <c r="AI472" s="99"/>
      <c r="AJ472" s="99"/>
      <c r="AK472" s="99"/>
      <c r="AL472" s="99"/>
      <c r="AM472" s="99"/>
      <c r="AN472" s="99"/>
      <c r="AO472" s="99"/>
      <c r="AP472" s="99"/>
      <c r="AQ472" s="99"/>
      <c r="AR472" s="99"/>
      <c r="AS472" s="99"/>
      <c r="AT472" s="99"/>
      <c r="AU472" s="99"/>
      <c r="AV472" s="99"/>
      <c r="AW472" s="99"/>
      <c r="AX472" s="99"/>
      <c r="AY472" s="99"/>
      <c r="AZ472" s="99"/>
      <c r="BA472" s="99"/>
    </row>
    <row r="473" spans="1:53" ht="15.75" customHeight="1" x14ac:dyDescent="0.25">
      <c r="A473" s="99"/>
      <c r="B473" s="100"/>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c r="AJ473" s="99"/>
      <c r="AK473" s="99"/>
      <c r="AL473" s="99"/>
      <c r="AM473" s="99"/>
      <c r="AN473" s="99"/>
      <c r="AO473" s="99"/>
      <c r="AP473" s="99"/>
      <c r="AQ473" s="99"/>
      <c r="AR473" s="99"/>
      <c r="AS473" s="99"/>
      <c r="AT473" s="99"/>
      <c r="AU473" s="99"/>
      <c r="AV473" s="99"/>
      <c r="AW473" s="99"/>
      <c r="AX473" s="99"/>
      <c r="AY473" s="99"/>
      <c r="AZ473" s="99"/>
      <c r="BA473" s="99"/>
    </row>
    <row r="474" spans="1:53" ht="15.75" customHeight="1" x14ac:dyDescent="0.25">
      <c r="A474" s="99"/>
      <c r="B474" s="100"/>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c r="AA474" s="99"/>
      <c r="AB474" s="99"/>
      <c r="AC474" s="99"/>
      <c r="AD474" s="99"/>
      <c r="AE474" s="99"/>
      <c r="AF474" s="99"/>
      <c r="AG474" s="99"/>
      <c r="AH474" s="99"/>
      <c r="AI474" s="99"/>
      <c r="AJ474" s="99"/>
      <c r="AK474" s="99"/>
      <c r="AL474" s="99"/>
      <c r="AM474" s="99"/>
      <c r="AN474" s="99"/>
      <c r="AO474" s="99"/>
      <c r="AP474" s="99"/>
      <c r="AQ474" s="99"/>
      <c r="AR474" s="99"/>
      <c r="AS474" s="99"/>
      <c r="AT474" s="99"/>
      <c r="AU474" s="99"/>
      <c r="AV474" s="99"/>
      <c r="AW474" s="99"/>
      <c r="AX474" s="99"/>
      <c r="AY474" s="99"/>
      <c r="AZ474" s="99"/>
      <c r="BA474" s="99"/>
    </row>
    <row r="475" spans="1:53" ht="15.75" customHeight="1" x14ac:dyDescent="0.25">
      <c r="A475" s="99"/>
      <c r="B475" s="100"/>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c r="AA475" s="99"/>
      <c r="AB475" s="99"/>
      <c r="AC475" s="99"/>
      <c r="AD475" s="99"/>
      <c r="AE475" s="99"/>
      <c r="AF475" s="99"/>
      <c r="AG475" s="99"/>
      <c r="AH475" s="99"/>
      <c r="AI475" s="99"/>
      <c r="AJ475" s="99"/>
      <c r="AK475" s="99"/>
      <c r="AL475" s="99"/>
      <c r="AM475" s="99"/>
      <c r="AN475" s="99"/>
      <c r="AO475" s="99"/>
      <c r="AP475" s="99"/>
      <c r="AQ475" s="99"/>
      <c r="AR475" s="99"/>
      <c r="AS475" s="99"/>
      <c r="AT475" s="99"/>
      <c r="AU475" s="99"/>
      <c r="AV475" s="99"/>
      <c r="AW475" s="99"/>
      <c r="AX475" s="99"/>
      <c r="AY475" s="99"/>
      <c r="AZ475" s="99"/>
      <c r="BA475" s="99"/>
    </row>
    <row r="476" spans="1:53" ht="15.75" customHeight="1" x14ac:dyDescent="0.25">
      <c r="A476" s="99"/>
      <c r="B476" s="100"/>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row>
    <row r="477" spans="1:53" ht="15.75" customHeight="1" x14ac:dyDescent="0.25">
      <c r="A477" s="99"/>
      <c r="B477" s="100"/>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row>
    <row r="478" spans="1:53" ht="15.75" customHeight="1" x14ac:dyDescent="0.25">
      <c r="A478" s="99"/>
      <c r="B478" s="100"/>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row>
    <row r="479" spans="1:53" ht="15.75" customHeight="1" x14ac:dyDescent="0.25">
      <c r="A479" s="99"/>
      <c r="B479" s="100"/>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row>
    <row r="480" spans="1:53" ht="15.75" customHeight="1" x14ac:dyDescent="0.25">
      <c r="A480" s="99"/>
      <c r="B480" s="100"/>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row>
    <row r="481" spans="1:53" ht="15.75" customHeight="1" x14ac:dyDescent="0.25">
      <c r="A481" s="99"/>
      <c r="B481" s="100"/>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99"/>
      <c r="AF481" s="99"/>
      <c r="AG481" s="99"/>
      <c r="AH481" s="99"/>
      <c r="AI481" s="99"/>
      <c r="AJ481" s="99"/>
      <c r="AK481" s="99"/>
      <c r="AL481" s="99"/>
      <c r="AM481" s="99"/>
      <c r="AN481" s="99"/>
      <c r="AO481" s="99"/>
      <c r="AP481" s="99"/>
      <c r="AQ481" s="99"/>
      <c r="AR481" s="99"/>
      <c r="AS481" s="99"/>
      <c r="AT481" s="99"/>
      <c r="AU481" s="99"/>
      <c r="AV481" s="99"/>
      <c r="AW481" s="99"/>
      <c r="AX481" s="99"/>
      <c r="AY481" s="99"/>
      <c r="AZ481" s="99"/>
      <c r="BA481" s="99"/>
    </row>
    <row r="482" spans="1:53" ht="15.75" customHeight="1" x14ac:dyDescent="0.25">
      <c r="A482" s="99"/>
      <c r="B482" s="100"/>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99"/>
      <c r="AY482" s="99"/>
      <c r="AZ482" s="99"/>
      <c r="BA482" s="99"/>
    </row>
    <row r="483" spans="1:53" ht="15.75" customHeight="1" x14ac:dyDescent="0.25">
      <c r="A483" s="99"/>
      <c r="B483" s="100"/>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c r="AJ483" s="99"/>
      <c r="AK483" s="99"/>
      <c r="AL483" s="99"/>
      <c r="AM483" s="99"/>
      <c r="AN483" s="99"/>
      <c r="AO483" s="99"/>
      <c r="AP483" s="99"/>
      <c r="AQ483" s="99"/>
      <c r="AR483" s="99"/>
      <c r="AS483" s="99"/>
      <c r="AT483" s="99"/>
      <c r="AU483" s="99"/>
      <c r="AV483" s="99"/>
      <c r="AW483" s="99"/>
      <c r="AX483" s="99"/>
      <c r="AY483" s="99"/>
      <c r="AZ483" s="99"/>
      <c r="BA483" s="99"/>
    </row>
    <row r="484" spans="1:53" ht="15.75" customHeight="1" x14ac:dyDescent="0.25">
      <c r="A484" s="99"/>
      <c r="B484" s="100"/>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c r="AA484" s="99"/>
      <c r="AB484" s="99"/>
      <c r="AC484" s="99"/>
      <c r="AD484" s="99"/>
      <c r="AE484" s="99"/>
      <c r="AF484" s="99"/>
      <c r="AG484" s="99"/>
      <c r="AH484" s="99"/>
      <c r="AI484" s="99"/>
      <c r="AJ484" s="99"/>
      <c r="AK484" s="99"/>
      <c r="AL484" s="99"/>
      <c r="AM484" s="99"/>
      <c r="AN484" s="99"/>
      <c r="AO484" s="99"/>
      <c r="AP484" s="99"/>
      <c r="AQ484" s="99"/>
      <c r="AR484" s="99"/>
      <c r="AS484" s="99"/>
      <c r="AT484" s="99"/>
      <c r="AU484" s="99"/>
      <c r="AV484" s="99"/>
      <c r="AW484" s="99"/>
      <c r="AX484" s="99"/>
      <c r="AY484" s="99"/>
      <c r="AZ484" s="99"/>
      <c r="BA484" s="99"/>
    </row>
    <row r="485" spans="1:53" ht="15.75" customHeight="1" x14ac:dyDescent="0.25">
      <c r="A485" s="99"/>
      <c r="B485" s="100"/>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c r="AA485" s="99"/>
      <c r="AB485" s="99"/>
      <c r="AC485" s="99"/>
      <c r="AD485" s="99"/>
      <c r="AE485" s="99"/>
      <c r="AF485" s="99"/>
      <c r="AG485" s="99"/>
      <c r="AH485" s="99"/>
      <c r="AI485" s="99"/>
      <c r="AJ485" s="99"/>
      <c r="AK485" s="99"/>
      <c r="AL485" s="99"/>
      <c r="AM485" s="99"/>
      <c r="AN485" s="99"/>
      <c r="AO485" s="99"/>
      <c r="AP485" s="99"/>
      <c r="AQ485" s="99"/>
      <c r="AR485" s="99"/>
      <c r="AS485" s="99"/>
      <c r="AT485" s="99"/>
      <c r="AU485" s="99"/>
      <c r="AV485" s="99"/>
      <c r="AW485" s="99"/>
      <c r="AX485" s="99"/>
      <c r="AY485" s="99"/>
      <c r="AZ485" s="99"/>
      <c r="BA485" s="99"/>
    </row>
    <row r="486" spans="1:53" ht="15.75" customHeight="1" x14ac:dyDescent="0.25">
      <c r="A486" s="99"/>
      <c r="B486" s="100"/>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c r="AA486" s="99"/>
      <c r="AB486" s="99"/>
      <c r="AC486" s="99"/>
      <c r="AD486" s="99"/>
      <c r="AE486" s="99"/>
      <c r="AF486" s="99"/>
      <c r="AG486" s="99"/>
      <c r="AH486" s="99"/>
      <c r="AI486" s="99"/>
      <c r="AJ486" s="99"/>
      <c r="AK486" s="99"/>
      <c r="AL486" s="99"/>
      <c r="AM486" s="99"/>
      <c r="AN486" s="99"/>
      <c r="AO486" s="99"/>
      <c r="AP486" s="99"/>
      <c r="AQ486" s="99"/>
      <c r="AR486" s="99"/>
      <c r="AS486" s="99"/>
      <c r="AT486" s="99"/>
      <c r="AU486" s="99"/>
      <c r="AV486" s="99"/>
      <c r="AW486" s="99"/>
      <c r="AX486" s="99"/>
      <c r="AY486" s="99"/>
      <c r="AZ486" s="99"/>
      <c r="BA486" s="99"/>
    </row>
    <row r="487" spans="1:53" ht="15.75" customHeight="1" x14ac:dyDescent="0.25">
      <c r="A487" s="99"/>
      <c r="B487" s="100"/>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c r="AA487" s="99"/>
      <c r="AB487" s="99"/>
      <c r="AC487" s="99"/>
      <c r="AD487" s="99"/>
      <c r="AE487" s="99"/>
      <c r="AF487" s="99"/>
      <c r="AG487" s="99"/>
      <c r="AH487" s="99"/>
      <c r="AI487" s="99"/>
      <c r="AJ487" s="99"/>
      <c r="AK487" s="99"/>
      <c r="AL487" s="99"/>
      <c r="AM487" s="99"/>
      <c r="AN487" s="99"/>
      <c r="AO487" s="99"/>
      <c r="AP487" s="99"/>
      <c r="AQ487" s="99"/>
      <c r="AR487" s="99"/>
      <c r="AS487" s="99"/>
      <c r="AT487" s="99"/>
      <c r="AU487" s="99"/>
      <c r="AV487" s="99"/>
      <c r="AW487" s="99"/>
      <c r="AX487" s="99"/>
      <c r="AY487" s="99"/>
      <c r="AZ487" s="99"/>
      <c r="BA487" s="99"/>
    </row>
    <row r="488" spans="1:53" ht="15.75" customHeight="1" x14ac:dyDescent="0.25">
      <c r="A488" s="99"/>
      <c r="B488" s="100"/>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c r="AA488" s="99"/>
      <c r="AB488" s="99"/>
      <c r="AC488" s="99"/>
      <c r="AD488" s="99"/>
      <c r="AE488" s="99"/>
      <c r="AF488" s="99"/>
      <c r="AG488" s="99"/>
      <c r="AH488" s="99"/>
      <c r="AI488" s="99"/>
      <c r="AJ488" s="99"/>
      <c r="AK488" s="99"/>
      <c r="AL488" s="99"/>
      <c r="AM488" s="99"/>
      <c r="AN488" s="99"/>
      <c r="AO488" s="99"/>
      <c r="AP488" s="99"/>
      <c r="AQ488" s="99"/>
      <c r="AR488" s="99"/>
      <c r="AS488" s="99"/>
      <c r="AT488" s="99"/>
      <c r="AU488" s="99"/>
      <c r="AV488" s="99"/>
      <c r="AW488" s="99"/>
      <c r="AX488" s="99"/>
      <c r="AY488" s="99"/>
      <c r="AZ488" s="99"/>
      <c r="BA488" s="99"/>
    </row>
    <row r="489" spans="1:53" ht="15.75" customHeight="1" x14ac:dyDescent="0.25">
      <c r="A489" s="99"/>
      <c r="B489" s="100"/>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99"/>
      <c r="AY489" s="99"/>
      <c r="AZ489" s="99"/>
      <c r="BA489" s="99"/>
    </row>
    <row r="490" spans="1:53" ht="15.75" customHeight="1" x14ac:dyDescent="0.25">
      <c r="A490" s="99"/>
      <c r="B490" s="100"/>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99"/>
      <c r="AY490" s="99"/>
      <c r="AZ490" s="99"/>
      <c r="BA490" s="99"/>
    </row>
    <row r="491" spans="1:53" ht="15.75" customHeight="1" x14ac:dyDescent="0.25">
      <c r="A491" s="99"/>
      <c r="B491" s="100"/>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row>
    <row r="492" spans="1:53" ht="15.75" customHeight="1" x14ac:dyDescent="0.25">
      <c r="A492" s="99"/>
      <c r="B492" s="100"/>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c r="AA492" s="99"/>
      <c r="AB492" s="99"/>
      <c r="AC492" s="99"/>
      <c r="AD492" s="99"/>
      <c r="AE492" s="99"/>
      <c r="AF492" s="99"/>
      <c r="AG492" s="99"/>
      <c r="AH492" s="99"/>
      <c r="AI492" s="99"/>
      <c r="AJ492" s="99"/>
      <c r="AK492" s="99"/>
      <c r="AL492" s="99"/>
      <c r="AM492" s="99"/>
      <c r="AN492" s="99"/>
      <c r="AO492" s="99"/>
      <c r="AP492" s="99"/>
      <c r="AQ492" s="99"/>
      <c r="AR492" s="99"/>
      <c r="AS492" s="99"/>
      <c r="AT492" s="99"/>
      <c r="AU492" s="99"/>
      <c r="AV492" s="99"/>
      <c r="AW492" s="99"/>
      <c r="AX492" s="99"/>
      <c r="AY492" s="99"/>
      <c r="AZ492" s="99"/>
      <c r="BA492" s="99"/>
    </row>
    <row r="493" spans="1:53" ht="15.75" customHeight="1" x14ac:dyDescent="0.25">
      <c r="A493" s="99"/>
      <c r="B493" s="100"/>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c r="AA493" s="99"/>
      <c r="AB493" s="99"/>
      <c r="AC493" s="99"/>
      <c r="AD493" s="99"/>
      <c r="AE493" s="99"/>
      <c r="AF493" s="99"/>
      <c r="AG493" s="99"/>
      <c r="AH493" s="99"/>
      <c r="AI493" s="99"/>
      <c r="AJ493" s="99"/>
      <c r="AK493" s="99"/>
      <c r="AL493" s="99"/>
      <c r="AM493" s="99"/>
      <c r="AN493" s="99"/>
      <c r="AO493" s="99"/>
      <c r="AP493" s="99"/>
      <c r="AQ493" s="99"/>
      <c r="AR493" s="99"/>
      <c r="AS493" s="99"/>
      <c r="AT493" s="99"/>
      <c r="AU493" s="99"/>
      <c r="AV493" s="99"/>
      <c r="AW493" s="99"/>
      <c r="AX493" s="99"/>
      <c r="AY493" s="99"/>
      <c r="AZ493" s="99"/>
      <c r="BA493" s="99"/>
    </row>
    <row r="494" spans="1:53" ht="15.75" customHeight="1" x14ac:dyDescent="0.25">
      <c r="A494" s="99"/>
      <c r="B494" s="100"/>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c r="AJ494" s="99"/>
      <c r="AK494" s="99"/>
      <c r="AL494" s="99"/>
      <c r="AM494" s="99"/>
      <c r="AN494" s="99"/>
      <c r="AO494" s="99"/>
      <c r="AP494" s="99"/>
      <c r="AQ494" s="99"/>
      <c r="AR494" s="99"/>
      <c r="AS494" s="99"/>
      <c r="AT494" s="99"/>
      <c r="AU494" s="99"/>
      <c r="AV494" s="99"/>
      <c r="AW494" s="99"/>
      <c r="AX494" s="99"/>
      <c r="AY494" s="99"/>
      <c r="AZ494" s="99"/>
      <c r="BA494" s="99"/>
    </row>
    <row r="495" spans="1:53" ht="15.75" customHeight="1" x14ac:dyDescent="0.25">
      <c r="A495" s="99"/>
      <c r="B495" s="100"/>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c r="AA495" s="99"/>
      <c r="AB495" s="99"/>
      <c r="AC495" s="99"/>
      <c r="AD495" s="99"/>
      <c r="AE495" s="99"/>
      <c r="AF495" s="99"/>
      <c r="AG495" s="99"/>
      <c r="AH495" s="99"/>
      <c r="AI495" s="99"/>
      <c r="AJ495" s="99"/>
      <c r="AK495" s="99"/>
      <c r="AL495" s="99"/>
      <c r="AM495" s="99"/>
      <c r="AN495" s="99"/>
      <c r="AO495" s="99"/>
      <c r="AP495" s="99"/>
      <c r="AQ495" s="99"/>
      <c r="AR495" s="99"/>
      <c r="AS495" s="99"/>
      <c r="AT495" s="99"/>
      <c r="AU495" s="99"/>
      <c r="AV495" s="99"/>
      <c r="AW495" s="99"/>
      <c r="AX495" s="99"/>
      <c r="AY495" s="99"/>
      <c r="AZ495" s="99"/>
      <c r="BA495" s="99"/>
    </row>
    <row r="496" spans="1:53" ht="15.75" customHeight="1" x14ac:dyDescent="0.25">
      <c r="A496" s="99"/>
      <c r="B496" s="100"/>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c r="AA496" s="99"/>
      <c r="AB496" s="99"/>
      <c r="AC496" s="99"/>
      <c r="AD496" s="99"/>
      <c r="AE496" s="99"/>
      <c r="AF496" s="99"/>
      <c r="AG496" s="99"/>
      <c r="AH496" s="99"/>
      <c r="AI496" s="99"/>
      <c r="AJ496" s="99"/>
      <c r="AK496" s="99"/>
      <c r="AL496" s="99"/>
      <c r="AM496" s="99"/>
      <c r="AN496" s="99"/>
      <c r="AO496" s="99"/>
      <c r="AP496" s="99"/>
      <c r="AQ496" s="99"/>
      <c r="AR496" s="99"/>
      <c r="AS496" s="99"/>
      <c r="AT496" s="99"/>
      <c r="AU496" s="99"/>
      <c r="AV496" s="99"/>
      <c r="AW496" s="99"/>
      <c r="AX496" s="99"/>
      <c r="AY496" s="99"/>
      <c r="AZ496" s="99"/>
      <c r="BA496" s="99"/>
    </row>
    <row r="497" spans="1:53" ht="15.75" customHeight="1" x14ac:dyDescent="0.25">
      <c r="A497" s="99"/>
      <c r="B497" s="100"/>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c r="AA497" s="99"/>
      <c r="AB497" s="99"/>
      <c r="AC497" s="99"/>
      <c r="AD497" s="99"/>
      <c r="AE497" s="99"/>
      <c r="AF497" s="99"/>
      <c r="AG497" s="99"/>
      <c r="AH497" s="99"/>
      <c r="AI497" s="99"/>
      <c r="AJ497" s="99"/>
      <c r="AK497" s="99"/>
      <c r="AL497" s="99"/>
      <c r="AM497" s="99"/>
      <c r="AN497" s="99"/>
      <c r="AO497" s="99"/>
      <c r="AP497" s="99"/>
      <c r="AQ497" s="99"/>
      <c r="AR497" s="99"/>
      <c r="AS497" s="99"/>
      <c r="AT497" s="99"/>
      <c r="AU497" s="99"/>
      <c r="AV497" s="99"/>
      <c r="AW497" s="99"/>
      <c r="AX497" s="99"/>
      <c r="AY497" s="99"/>
      <c r="AZ497" s="99"/>
      <c r="BA497" s="99"/>
    </row>
    <row r="498" spans="1:53" ht="15.75" customHeight="1" x14ac:dyDescent="0.25">
      <c r="A498" s="99"/>
      <c r="B498" s="100"/>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99"/>
      <c r="AY498" s="99"/>
      <c r="AZ498" s="99"/>
      <c r="BA498" s="99"/>
    </row>
    <row r="499" spans="1:53" ht="15.75" customHeight="1" x14ac:dyDescent="0.25">
      <c r="A499" s="99"/>
      <c r="B499" s="100"/>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c r="AA499" s="99"/>
      <c r="AB499" s="99"/>
      <c r="AC499" s="99"/>
      <c r="AD499" s="99"/>
      <c r="AE499" s="99"/>
      <c r="AF499" s="99"/>
      <c r="AG499" s="99"/>
      <c r="AH499" s="99"/>
      <c r="AI499" s="99"/>
      <c r="AJ499" s="99"/>
      <c r="AK499" s="99"/>
      <c r="AL499" s="99"/>
      <c r="AM499" s="99"/>
      <c r="AN499" s="99"/>
      <c r="AO499" s="99"/>
      <c r="AP499" s="99"/>
      <c r="AQ499" s="99"/>
      <c r="AR499" s="99"/>
      <c r="AS499" s="99"/>
      <c r="AT499" s="99"/>
      <c r="AU499" s="99"/>
      <c r="AV499" s="99"/>
      <c r="AW499" s="99"/>
      <c r="AX499" s="99"/>
      <c r="AY499" s="99"/>
      <c r="AZ499" s="99"/>
      <c r="BA499" s="99"/>
    </row>
    <row r="500" spans="1:53" ht="15.75" customHeight="1" x14ac:dyDescent="0.25">
      <c r="A500" s="99"/>
      <c r="B500" s="100"/>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c r="AA500" s="99"/>
      <c r="AB500" s="99"/>
      <c r="AC500" s="99"/>
      <c r="AD500" s="99"/>
      <c r="AE500" s="99"/>
      <c r="AF500" s="99"/>
      <c r="AG500" s="99"/>
      <c r="AH500" s="99"/>
      <c r="AI500" s="99"/>
      <c r="AJ500" s="99"/>
      <c r="AK500" s="99"/>
      <c r="AL500" s="99"/>
      <c r="AM500" s="99"/>
      <c r="AN500" s="99"/>
      <c r="AO500" s="99"/>
      <c r="AP500" s="99"/>
      <c r="AQ500" s="99"/>
      <c r="AR500" s="99"/>
      <c r="AS500" s="99"/>
      <c r="AT500" s="99"/>
      <c r="AU500" s="99"/>
      <c r="AV500" s="99"/>
      <c r="AW500" s="99"/>
      <c r="AX500" s="99"/>
      <c r="AY500" s="99"/>
      <c r="AZ500" s="99"/>
      <c r="BA500" s="99"/>
    </row>
    <row r="501" spans="1:53" ht="15.75" customHeight="1" x14ac:dyDescent="0.25">
      <c r="A501" s="99"/>
      <c r="B501" s="100"/>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c r="AJ501" s="99"/>
      <c r="AK501" s="99"/>
      <c r="AL501" s="99"/>
      <c r="AM501" s="99"/>
      <c r="AN501" s="99"/>
      <c r="AO501" s="99"/>
      <c r="AP501" s="99"/>
      <c r="AQ501" s="99"/>
      <c r="AR501" s="99"/>
      <c r="AS501" s="99"/>
      <c r="AT501" s="99"/>
      <c r="AU501" s="99"/>
      <c r="AV501" s="99"/>
      <c r="AW501" s="99"/>
      <c r="AX501" s="99"/>
      <c r="AY501" s="99"/>
      <c r="AZ501" s="99"/>
      <c r="BA501" s="99"/>
    </row>
    <row r="502" spans="1:53" ht="15.75" customHeight="1" x14ac:dyDescent="0.25">
      <c r="A502" s="99"/>
      <c r="B502" s="100"/>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row>
    <row r="503" spans="1:53" ht="15.75" customHeight="1" x14ac:dyDescent="0.25">
      <c r="A503" s="99"/>
      <c r="B503" s="100"/>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c r="AQ503" s="99"/>
      <c r="AR503" s="99"/>
      <c r="AS503" s="99"/>
      <c r="AT503" s="99"/>
      <c r="AU503" s="99"/>
      <c r="AV503" s="99"/>
      <c r="AW503" s="99"/>
      <c r="AX503" s="99"/>
      <c r="AY503" s="99"/>
      <c r="AZ503" s="99"/>
      <c r="BA503" s="99"/>
    </row>
    <row r="504" spans="1:53" ht="15.75" customHeight="1" x14ac:dyDescent="0.25">
      <c r="A504" s="99"/>
      <c r="B504" s="100"/>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c r="AQ504" s="99"/>
      <c r="AR504" s="99"/>
      <c r="AS504" s="99"/>
      <c r="AT504" s="99"/>
      <c r="AU504" s="99"/>
      <c r="AV504" s="99"/>
      <c r="AW504" s="99"/>
      <c r="AX504" s="99"/>
      <c r="AY504" s="99"/>
      <c r="AZ504" s="99"/>
      <c r="BA504" s="99"/>
    </row>
    <row r="505" spans="1:53" ht="15.75" customHeight="1" x14ac:dyDescent="0.25">
      <c r="A505" s="99"/>
      <c r="B505" s="100"/>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c r="AA505" s="99"/>
      <c r="AB505" s="99"/>
      <c r="AC505" s="99"/>
      <c r="AD505" s="99"/>
      <c r="AE505" s="99"/>
      <c r="AF505" s="99"/>
      <c r="AG505" s="99"/>
      <c r="AH505" s="99"/>
      <c r="AI505" s="99"/>
      <c r="AJ505" s="99"/>
      <c r="AK505" s="99"/>
      <c r="AL505" s="99"/>
      <c r="AM505" s="99"/>
      <c r="AN505" s="99"/>
      <c r="AO505" s="99"/>
      <c r="AP505" s="99"/>
      <c r="AQ505" s="99"/>
      <c r="AR505" s="99"/>
      <c r="AS505" s="99"/>
      <c r="AT505" s="99"/>
      <c r="AU505" s="99"/>
      <c r="AV505" s="99"/>
      <c r="AW505" s="99"/>
      <c r="AX505" s="99"/>
      <c r="AY505" s="99"/>
      <c r="AZ505" s="99"/>
      <c r="BA505" s="99"/>
    </row>
    <row r="506" spans="1:53" ht="15.75" customHeight="1" x14ac:dyDescent="0.25">
      <c r="A506" s="99"/>
      <c r="B506" s="100"/>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c r="AA506" s="99"/>
      <c r="AB506" s="99"/>
      <c r="AC506" s="99"/>
      <c r="AD506" s="99"/>
      <c r="AE506" s="99"/>
      <c r="AF506" s="99"/>
      <c r="AG506" s="99"/>
      <c r="AH506" s="99"/>
      <c r="AI506" s="99"/>
      <c r="AJ506" s="99"/>
      <c r="AK506" s="99"/>
      <c r="AL506" s="99"/>
      <c r="AM506" s="99"/>
      <c r="AN506" s="99"/>
      <c r="AO506" s="99"/>
      <c r="AP506" s="99"/>
      <c r="AQ506" s="99"/>
      <c r="AR506" s="99"/>
      <c r="AS506" s="99"/>
      <c r="AT506" s="99"/>
      <c r="AU506" s="99"/>
      <c r="AV506" s="99"/>
      <c r="AW506" s="99"/>
      <c r="AX506" s="99"/>
      <c r="AY506" s="99"/>
      <c r="AZ506" s="99"/>
      <c r="BA506" s="99"/>
    </row>
    <row r="507" spans="1:53" ht="15.75" customHeight="1" x14ac:dyDescent="0.25">
      <c r="A507" s="99"/>
      <c r="B507" s="100"/>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c r="AA507" s="99"/>
      <c r="AB507" s="99"/>
      <c r="AC507" s="99"/>
      <c r="AD507" s="99"/>
      <c r="AE507" s="99"/>
      <c r="AF507" s="99"/>
      <c r="AG507" s="99"/>
      <c r="AH507" s="99"/>
      <c r="AI507" s="99"/>
      <c r="AJ507" s="99"/>
      <c r="AK507" s="99"/>
      <c r="AL507" s="99"/>
      <c r="AM507" s="99"/>
      <c r="AN507" s="99"/>
      <c r="AO507" s="99"/>
      <c r="AP507" s="99"/>
      <c r="AQ507" s="99"/>
      <c r="AR507" s="99"/>
      <c r="AS507" s="99"/>
      <c r="AT507" s="99"/>
      <c r="AU507" s="99"/>
      <c r="AV507" s="99"/>
      <c r="AW507" s="99"/>
      <c r="AX507" s="99"/>
      <c r="AY507" s="99"/>
      <c r="AZ507" s="99"/>
      <c r="BA507" s="99"/>
    </row>
    <row r="508" spans="1:53" ht="15.75" customHeight="1" x14ac:dyDescent="0.25">
      <c r="A508" s="99"/>
      <c r="B508" s="100"/>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c r="AA508" s="99"/>
      <c r="AB508" s="99"/>
      <c r="AC508" s="99"/>
      <c r="AD508" s="99"/>
      <c r="AE508" s="99"/>
      <c r="AF508" s="99"/>
      <c r="AG508" s="99"/>
      <c r="AH508" s="99"/>
      <c r="AI508" s="99"/>
      <c r="AJ508" s="99"/>
      <c r="AK508" s="99"/>
      <c r="AL508" s="99"/>
      <c r="AM508" s="99"/>
      <c r="AN508" s="99"/>
      <c r="AO508" s="99"/>
      <c r="AP508" s="99"/>
      <c r="AQ508" s="99"/>
      <c r="AR508" s="99"/>
      <c r="AS508" s="99"/>
      <c r="AT508" s="99"/>
      <c r="AU508" s="99"/>
      <c r="AV508" s="99"/>
      <c r="AW508" s="99"/>
      <c r="AX508" s="99"/>
      <c r="AY508" s="99"/>
      <c r="AZ508" s="99"/>
      <c r="BA508" s="99"/>
    </row>
    <row r="509" spans="1:53" ht="15.75" customHeight="1" x14ac:dyDescent="0.25">
      <c r="A509" s="99"/>
      <c r="B509" s="100"/>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c r="AA509" s="99"/>
      <c r="AB509" s="99"/>
      <c r="AC509" s="99"/>
      <c r="AD509" s="99"/>
      <c r="AE509" s="99"/>
      <c r="AF509" s="99"/>
      <c r="AG509" s="99"/>
      <c r="AH509" s="99"/>
      <c r="AI509" s="99"/>
      <c r="AJ509" s="99"/>
      <c r="AK509" s="99"/>
      <c r="AL509" s="99"/>
      <c r="AM509" s="99"/>
      <c r="AN509" s="99"/>
      <c r="AO509" s="99"/>
      <c r="AP509" s="99"/>
      <c r="AQ509" s="99"/>
      <c r="AR509" s="99"/>
      <c r="AS509" s="99"/>
      <c r="AT509" s="99"/>
      <c r="AU509" s="99"/>
      <c r="AV509" s="99"/>
      <c r="AW509" s="99"/>
      <c r="AX509" s="99"/>
      <c r="AY509" s="99"/>
      <c r="AZ509" s="99"/>
      <c r="BA509" s="99"/>
    </row>
    <row r="510" spans="1:53" ht="15.75" customHeight="1" x14ac:dyDescent="0.25">
      <c r="A510" s="99"/>
      <c r="B510" s="100"/>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c r="AA510" s="99"/>
      <c r="AB510" s="99"/>
      <c r="AC510" s="99"/>
      <c r="AD510" s="99"/>
      <c r="AE510" s="99"/>
      <c r="AF510" s="99"/>
      <c r="AG510" s="99"/>
      <c r="AH510" s="99"/>
      <c r="AI510" s="99"/>
      <c r="AJ510" s="99"/>
      <c r="AK510" s="99"/>
      <c r="AL510" s="99"/>
      <c r="AM510" s="99"/>
      <c r="AN510" s="99"/>
      <c r="AO510" s="99"/>
      <c r="AP510" s="99"/>
      <c r="AQ510" s="99"/>
      <c r="AR510" s="99"/>
      <c r="AS510" s="99"/>
      <c r="AT510" s="99"/>
      <c r="AU510" s="99"/>
      <c r="AV510" s="99"/>
      <c r="AW510" s="99"/>
      <c r="AX510" s="99"/>
      <c r="AY510" s="99"/>
      <c r="AZ510" s="99"/>
      <c r="BA510" s="99"/>
    </row>
    <row r="511" spans="1:53" ht="15.75" customHeight="1" x14ac:dyDescent="0.25">
      <c r="A511" s="99"/>
      <c r="B511" s="100"/>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c r="AA511" s="99"/>
      <c r="AB511" s="99"/>
      <c r="AC511" s="99"/>
      <c r="AD511" s="99"/>
      <c r="AE511" s="99"/>
      <c r="AF511" s="99"/>
      <c r="AG511" s="99"/>
      <c r="AH511" s="99"/>
      <c r="AI511" s="99"/>
      <c r="AJ511" s="99"/>
      <c r="AK511" s="99"/>
      <c r="AL511" s="99"/>
      <c r="AM511" s="99"/>
      <c r="AN511" s="99"/>
      <c r="AO511" s="99"/>
      <c r="AP511" s="99"/>
      <c r="AQ511" s="99"/>
      <c r="AR511" s="99"/>
      <c r="AS511" s="99"/>
      <c r="AT511" s="99"/>
      <c r="AU511" s="99"/>
      <c r="AV511" s="99"/>
      <c r="AW511" s="99"/>
      <c r="AX511" s="99"/>
      <c r="AY511" s="99"/>
      <c r="AZ511" s="99"/>
      <c r="BA511" s="99"/>
    </row>
    <row r="512" spans="1:53" ht="15.75" customHeight="1" x14ac:dyDescent="0.25">
      <c r="A512" s="99"/>
      <c r="B512" s="100"/>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c r="AA512" s="99"/>
      <c r="AB512" s="99"/>
      <c r="AC512" s="99"/>
      <c r="AD512" s="99"/>
      <c r="AE512" s="99"/>
      <c r="AF512" s="99"/>
      <c r="AG512" s="99"/>
      <c r="AH512" s="99"/>
      <c r="AI512" s="99"/>
      <c r="AJ512" s="99"/>
      <c r="AK512" s="99"/>
      <c r="AL512" s="99"/>
      <c r="AM512" s="99"/>
      <c r="AN512" s="99"/>
      <c r="AO512" s="99"/>
      <c r="AP512" s="99"/>
      <c r="AQ512" s="99"/>
      <c r="AR512" s="99"/>
      <c r="AS512" s="99"/>
      <c r="AT512" s="99"/>
      <c r="AU512" s="99"/>
      <c r="AV512" s="99"/>
      <c r="AW512" s="99"/>
      <c r="AX512" s="99"/>
      <c r="AY512" s="99"/>
      <c r="AZ512" s="99"/>
      <c r="BA512" s="99"/>
    </row>
    <row r="513" spans="1:53" ht="15.75" customHeight="1" x14ac:dyDescent="0.25">
      <c r="A513" s="99"/>
      <c r="B513" s="100"/>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99"/>
      <c r="AJ513" s="99"/>
      <c r="AK513" s="99"/>
      <c r="AL513" s="99"/>
      <c r="AM513" s="99"/>
      <c r="AN513" s="99"/>
      <c r="AO513" s="99"/>
      <c r="AP513" s="99"/>
      <c r="AQ513" s="99"/>
      <c r="AR513" s="99"/>
      <c r="AS513" s="99"/>
      <c r="AT513" s="99"/>
      <c r="AU513" s="99"/>
      <c r="AV513" s="99"/>
      <c r="AW513" s="99"/>
      <c r="AX513" s="99"/>
      <c r="AY513" s="99"/>
      <c r="AZ513" s="99"/>
      <c r="BA513" s="99"/>
    </row>
    <row r="514" spans="1:53" ht="15.75" customHeight="1" x14ac:dyDescent="0.25">
      <c r="A514" s="99"/>
      <c r="B514" s="100"/>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c r="AA514" s="99"/>
      <c r="AB514" s="99"/>
      <c r="AC514" s="99"/>
      <c r="AD514" s="99"/>
      <c r="AE514" s="99"/>
      <c r="AF514" s="99"/>
      <c r="AG514" s="99"/>
      <c r="AH514" s="99"/>
      <c r="AI514" s="99"/>
      <c r="AJ514" s="99"/>
      <c r="AK514" s="99"/>
      <c r="AL514" s="99"/>
      <c r="AM514" s="99"/>
      <c r="AN514" s="99"/>
      <c r="AO514" s="99"/>
      <c r="AP514" s="99"/>
      <c r="AQ514" s="99"/>
      <c r="AR514" s="99"/>
      <c r="AS514" s="99"/>
      <c r="AT514" s="99"/>
      <c r="AU514" s="99"/>
      <c r="AV514" s="99"/>
      <c r="AW514" s="99"/>
      <c r="AX514" s="99"/>
      <c r="AY514" s="99"/>
      <c r="AZ514" s="99"/>
      <c r="BA514" s="99"/>
    </row>
    <row r="515" spans="1:53" ht="15.75" customHeight="1" x14ac:dyDescent="0.25">
      <c r="A515" s="99"/>
      <c r="B515" s="100"/>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c r="AJ515" s="99"/>
      <c r="AK515" s="99"/>
      <c r="AL515" s="99"/>
      <c r="AM515" s="99"/>
      <c r="AN515" s="99"/>
      <c r="AO515" s="99"/>
      <c r="AP515" s="99"/>
      <c r="AQ515" s="99"/>
      <c r="AR515" s="99"/>
      <c r="AS515" s="99"/>
      <c r="AT515" s="99"/>
      <c r="AU515" s="99"/>
      <c r="AV515" s="99"/>
      <c r="AW515" s="99"/>
      <c r="AX515" s="99"/>
      <c r="AY515" s="99"/>
      <c r="AZ515" s="99"/>
      <c r="BA515" s="99"/>
    </row>
    <row r="516" spans="1:53" ht="15.75" customHeight="1" x14ac:dyDescent="0.25">
      <c r="A516" s="99"/>
      <c r="B516" s="100"/>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99"/>
      <c r="AY516" s="99"/>
      <c r="AZ516" s="99"/>
      <c r="BA516" s="99"/>
    </row>
    <row r="517" spans="1:53" ht="15.75" customHeight="1" x14ac:dyDescent="0.25">
      <c r="A517" s="99"/>
      <c r="B517" s="100"/>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c r="AA517" s="99"/>
      <c r="AB517" s="99"/>
      <c r="AC517" s="99"/>
      <c r="AD517" s="99"/>
      <c r="AE517" s="99"/>
      <c r="AF517" s="99"/>
      <c r="AG517" s="99"/>
      <c r="AH517" s="99"/>
      <c r="AI517" s="99"/>
      <c r="AJ517" s="99"/>
      <c r="AK517" s="99"/>
      <c r="AL517" s="99"/>
      <c r="AM517" s="99"/>
      <c r="AN517" s="99"/>
      <c r="AO517" s="99"/>
      <c r="AP517" s="99"/>
      <c r="AQ517" s="99"/>
      <c r="AR517" s="99"/>
      <c r="AS517" s="99"/>
      <c r="AT517" s="99"/>
      <c r="AU517" s="99"/>
      <c r="AV517" s="99"/>
      <c r="AW517" s="99"/>
      <c r="AX517" s="99"/>
      <c r="AY517" s="99"/>
      <c r="AZ517" s="99"/>
      <c r="BA517" s="99"/>
    </row>
    <row r="518" spans="1:53" ht="15.75" customHeight="1" x14ac:dyDescent="0.25">
      <c r="A518" s="99"/>
      <c r="B518" s="100"/>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c r="AA518" s="99"/>
      <c r="AB518" s="99"/>
      <c r="AC518" s="99"/>
      <c r="AD518" s="99"/>
      <c r="AE518" s="99"/>
      <c r="AF518" s="99"/>
      <c r="AG518" s="99"/>
      <c r="AH518" s="99"/>
      <c r="AI518" s="99"/>
      <c r="AJ518" s="99"/>
      <c r="AK518" s="99"/>
      <c r="AL518" s="99"/>
      <c r="AM518" s="99"/>
      <c r="AN518" s="99"/>
      <c r="AO518" s="99"/>
      <c r="AP518" s="99"/>
      <c r="AQ518" s="99"/>
      <c r="AR518" s="99"/>
      <c r="AS518" s="99"/>
      <c r="AT518" s="99"/>
      <c r="AU518" s="99"/>
      <c r="AV518" s="99"/>
      <c r="AW518" s="99"/>
      <c r="AX518" s="99"/>
      <c r="AY518" s="99"/>
      <c r="AZ518" s="99"/>
      <c r="BA518" s="99"/>
    </row>
    <row r="519" spans="1:53" ht="15.75" customHeight="1" x14ac:dyDescent="0.25">
      <c r="A519" s="99"/>
      <c r="B519" s="100"/>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c r="AA519" s="99"/>
      <c r="AB519" s="99"/>
      <c r="AC519" s="99"/>
      <c r="AD519" s="99"/>
      <c r="AE519" s="99"/>
      <c r="AF519" s="99"/>
      <c r="AG519" s="99"/>
      <c r="AH519" s="99"/>
      <c r="AI519" s="99"/>
      <c r="AJ519" s="99"/>
      <c r="AK519" s="99"/>
      <c r="AL519" s="99"/>
      <c r="AM519" s="99"/>
      <c r="AN519" s="99"/>
      <c r="AO519" s="99"/>
      <c r="AP519" s="99"/>
      <c r="AQ519" s="99"/>
      <c r="AR519" s="99"/>
      <c r="AS519" s="99"/>
      <c r="AT519" s="99"/>
      <c r="AU519" s="99"/>
      <c r="AV519" s="99"/>
      <c r="AW519" s="99"/>
      <c r="AX519" s="99"/>
      <c r="AY519" s="99"/>
      <c r="AZ519" s="99"/>
      <c r="BA519" s="99"/>
    </row>
    <row r="520" spans="1:53" ht="15.75" customHeight="1" x14ac:dyDescent="0.25">
      <c r="A520" s="99"/>
      <c r="B520" s="100"/>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c r="AA520" s="99"/>
      <c r="AB520" s="99"/>
      <c r="AC520" s="99"/>
      <c r="AD520" s="99"/>
      <c r="AE520" s="99"/>
      <c r="AF520" s="99"/>
      <c r="AG520" s="99"/>
      <c r="AH520" s="99"/>
      <c r="AI520" s="99"/>
      <c r="AJ520" s="99"/>
      <c r="AK520" s="99"/>
      <c r="AL520" s="99"/>
      <c r="AM520" s="99"/>
      <c r="AN520" s="99"/>
      <c r="AO520" s="99"/>
      <c r="AP520" s="99"/>
      <c r="AQ520" s="99"/>
      <c r="AR520" s="99"/>
      <c r="AS520" s="99"/>
      <c r="AT520" s="99"/>
      <c r="AU520" s="99"/>
      <c r="AV520" s="99"/>
      <c r="AW520" s="99"/>
      <c r="AX520" s="99"/>
      <c r="AY520" s="99"/>
      <c r="AZ520" s="99"/>
      <c r="BA520" s="99"/>
    </row>
    <row r="521" spans="1:53" ht="15.75" customHeight="1" x14ac:dyDescent="0.25">
      <c r="A521" s="99"/>
      <c r="B521" s="100"/>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99"/>
      <c r="AX521" s="99"/>
      <c r="AY521" s="99"/>
      <c r="AZ521" s="99"/>
      <c r="BA521" s="99"/>
    </row>
    <row r="522" spans="1:53" ht="15.75" customHeight="1" x14ac:dyDescent="0.25">
      <c r="A522" s="99"/>
      <c r="B522" s="100"/>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99"/>
      <c r="AY522" s="99"/>
      <c r="AZ522" s="99"/>
      <c r="BA522" s="99"/>
    </row>
    <row r="523" spans="1:53" ht="15.75" customHeight="1" x14ac:dyDescent="0.25">
      <c r="A523" s="99"/>
      <c r="B523" s="100"/>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c r="AA523" s="99"/>
      <c r="AB523" s="99"/>
      <c r="AC523" s="99"/>
      <c r="AD523" s="99"/>
      <c r="AE523" s="99"/>
      <c r="AF523" s="99"/>
      <c r="AG523" s="99"/>
      <c r="AH523" s="99"/>
      <c r="AI523" s="99"/>
      <c r="AJ523" s="99"/>
      <c r="AK523" s="99"/>
      <c r="AL523" s="99"/>
      <c r="AM523" s="99"/>
      <c r="AN523" s="99"/>
      <c r="AO523" s="99"/>
      <c r="AP523" s="99"/>
      <c r="AQ523" s="99"/>
      <c r="AR523" s="99"/>
      <c r="AS523" s="99"/>
      <c r="AT523" s="99"/>
      <c r="AU523" s="99"/>
      <c r="AV523" s="99"/>
      <c r="AW523" s="99"/>
      <c r="AX523" s="99"/>
      <c r="AY523" s="99"/>
      <c r="AZ523" s="99"/>
      <c r="BA523" s="99"/>
    </row>
    <row r="524" spans="1:53" ht="15.75" customHeight="1" x14ac:dyDescent="0.25">
      <c r="A524" s="99"/>
      <c r="B524" s="100"/>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c r="AA524" s="99"/>
      <c r="AB524" s="99"/>
      <c r="AC524" s="99"/>
      <c r="AD524" s="99"/>
      <c r="AE524" s="99"/>
      <c r="AF524" s="99"/>
      <c r="AG524" s="99"/>
      <c r="AH524" s="99"/>
      <c r="AI524" s="99"/>
      <c r="AJ524" s="99"/>
      <c r="AK524" s="99"/>
      <c r="AL524" s="99"/>
      <c r="AM524" s="99"/>
      <c r="AN524" s="99"/>
      <c r="AO524" s="99"/>
      <c r="AP524" s="99"/>
      <c r="AQ524" s="99"/>
      <c r="AR524" s="99"/>
      <c r="AS524" s="99"/>
      <c r="AT524" s="99"/>
      <c r="AU524" s="99"/>
      <c r="AV524" s="99"/>
      <c r="AW524" s="99"/>
      <c r="AX524" s="99"/>
      <c r="AY524" s="99"/>
      <c r="AZ524" s="99"/>
      <c r="BA524" s="99"/>
    </row>
    <row r="525" spans="1:53" ht="15.75" customHeight="1" x14ac:dyDescent="0.25">
      <c r="A525" s="99"/>
      <c r="B525" s="100"/>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c r="AJ525" s="99"/>
      <c r="AK525" s="99"/>
      <c r="AL525" s="99"/>
      <c r="AM525" s="99"/>
      <c r="AN525" s="99"/>
      <c r="AO525" s="99"/>
      <c r="AP525" s="99"/>
      <c r="AQ525" s="99"/>
      <c r="AR525" s="99"/>
      <c r="AS525" s="99"/>
      <c r="AT525" s="99"/>
      <c r="AU525" s="99"/>
      <c r="AV525" s="99"/>
      <c r="AW525" s="99"/>
      <c r="AX525" s="99"/>
      <c r="AY525" s="99"/>
      <c r="AZ525" s="99"/>
      <c r="BA525" s="99"/>
    </row>
    <row r="526" spans="1:53" ht="15.75" customHeight="1" x14ac:dyDescent="0.25">
      <c r="A526" s="99"/>
      <c r="B526" s="100"/>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c r="AA526" s="99"/>
      <c r="AB526" s="99"/>
      <c r="AC526" s="99"/>
      <c r="AD526" s="99"/>
      <c r="AE526" s="99"/>
      <c r="AF526" s="99"/>
      <c r="AG526" s="99"/>
      <c r="AH526" s="99"/>
      <c r="AI526" s="99"/>
      <c r="AJ526" s="99"/>
      <c r="AK526" s="99"/>
      <c r="AL526" s="99"/>
      <c r="AM526" s="99"/>
      <c r="AN526" s="99"/>
      <c r="AO526" s="99"/>
      <c r="AP526" s="99"/>
      <c r="AQ526" s="99"/>
      <c r="AR526" s="99"/>
      <c r="AS526" s="99"/>
      <c r="AT526" s="99"/>
      <c r="AU526" s="99"/>
      <c r="AV526" s="99"/>
      <c r="AW526" s="99"/>
      <c r="AX526" s="99"/>
      <c r="AY526" s="99"/>
      <c r="AZ526" s="99"/>
      <c r="BA526" s="99"/>
    </row>
    <row r="527" spans="1:53" ht="15.75" customHeight="1" x14ac:dyDescent="0.25">
      <c r="A527" s="99"/>
      <c r="B527" s="100"/>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row>
    <row r="528" spans="1:53" ht="15.75" customHeight="1" x14ac:dyDescent="0.25">
      <c r="A528" s="99"/>
      <c r="B528" s="100"/>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99"/>
    </row>
    <row r="529" spans="1:53" ht="15.75" customHeight="1" x14ac:dyDescent="0.25">
      <c r="A529" s="99"/>
      <c r="B529" s="100"/>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c r="AA529" s="99"/>
      <c r="AB529" s="99"/>
      <c r="AC529" s="99"/>
      <c r="AD529" s="99"/>
      <c r="AE529" s="99"/>
      <c r="AF529" s="99"/>
      <c r="AG529" s="99"/>
      <c r="AH529" s="99"/>
      <c r="AI529" s="99"/>
      <c r="AJ529" s="99"/>
      <c r="AK529" s="99"/>
      <c r="AL529" s="99"/>
      <c r="AM529" s="99"/>
      <c r="AN529" s="99"/>
      <c r="AO529" s="99"/>
      <c r="AP529" s="99"/>
      <c r="AQ529" s="99"/>
      <c r="AR529" s="99"/>
      <c r="AS529" s="99"/>
      <c r="AT529" s="99"/>
      <c r="AU529" s="99"/>
      <c r="AV529" s="99"/>
      <c r="AW529" s="99"/>
      <c r="AX529" s="99"/>
      <c r="AY529" s="99"/>
      <c r="AZ529" s="99"/>
      <c r="BA529" s="99"/>
    </row>
    <row r="530" spans="1:53" ht="15.75" customHeight="1" x14ac:dyDescent="0.25">
      <c r="A530" s="99"/>
      <c r="B530" s="100"/>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99"/>
      <c r="AY530" s="99"/>
      <c r="AZ530" s="99"/>
      <c r="BA530" s="99"/>
    </row>
    <row r="531" spans="1:53" ht="15.75" customHeight="1" x14ac:dyDescent="0.25">
      <c r="A531" s="99"/>
      <c r="B531" s="100"/>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99"/>
      <c r="AY531" s="99"/>
      <c r="AZ531" s="99"/>
      <c r="BA531" s="99"/>
    </row>
    <row r="532" spans="1:53" ht="15.75" customHeight="1" x14ac:dyDescent="0.25">
      <c r="A532" s="99"/>
      <c r="B532" s="100"/>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c r="AA532" s="99"/>
      <c r="AB532" s="99"/>
      <c r="AC532" s="99"/>
      <c r="AD532" s="99"/>
      <c r="AE532" s="99"/>
      <c r="AF532" s="99"/>
      <c r="AG532" s="99"/>
      <c r="AH532" s="99"/>
      <c r="AI532" s="99"/>
      <c r="AJ532" s="99"/>
      <c r="AK532" s="99"/>
      <c r="AL532" s="99"/>
      <c r="AM532" s="99"/>
      <c r="AN532" s="99"/>
      <c r="AO532" s="99"/>
      <c r="AP532" s="99"/>
      <c r="AQ532" s="99"/>
      <c r="AR532" s="99"/>
      <c r="AS532" s="99"/>
      <c r="AT532" s="99"/>
      <c r="AU532" s="99"/>
      <c r="AV532" s="99"/>
      <c r="AW532" s="99"/>
      <c r="AX532" s="99"/>
      <c r="AY532" s="99"/>
      <c r="AZ532" s="99"/>
      <c r="BA532" s="99"/>
    </row>
    <row r="533" spans="1:53" ht="15.75" customHeight="1" x14ac:dyDescent="0.25">
      <c r="A533" s="99"/>
      <c r="B533" s="100"/>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row>
    <row r="534" spans="1:53" ht="15.75" customHeight="1" x14ac:dyDescent="0.25">
      <c r="A534" s="99"/>
      <c r="B534" s="100"/>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c r="AA534" s="99"/>
      <c r="AB534" s="99"/>
      <c r="AC534" s="99"/>
      <c r="AD534" s="99"/>
      <c r="AE534" s="99"/>
      <c r="AF534" s="99"/>
      <c r="AG534" s="99"/>
      <c r="AH534" s="99"/>
      <c r="AI534" s="99"/>
      <c r="AJ534" s="99"/>
      <c r="AK534" s="99"/>
      <c r="AL534" s="99"/>
      <c r="AM534" s="99"/>
      <c r="AN534" s="99"/>
      <c r="AO534" s="99"/>
      <c r="AP534" s="99"/>
      <c r="AQ534" s="99"/>
      <c r="AR534" s="99"/>
      <c r="AS534" s="99"/>
      <c r="AT534" s="99"/>
      <c r="AU534" s="99"/>
      <c r="AV534" s="99"/>
      <c r="AW534" s="99"/>
      <c r="AX534" s="99"/>
      <c r="AY534" s="99"/>
      <c r="AZ534" s="99"/>
      <c r="BA534" s="99"/>
    </row>
    <row r="535" spans="1:53" ht="15.75" customHeight="1" x14ac:dyDescent="0.25">
      <c r="A535" s="99"/>
      <c r="B535" s="100"/>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c r="AQ535" s="99"/>
      <c r="AR535" s="99"/>
      <c r="AS535" s="99"/>
      <c r="AT535" s="99"/>
      <c r="AU535" s="99"/>
      <c r="AV535" s="99"/>
      <c r="AW535" s="99"/>
      <c r="AX535" s="99"/>
      <c r="AY535" s="99"/>
      <c r="AZ535" s="99"/>
      <c r="BA535" s="99"/>
    </row>
    <row r="536" spans="1:53" ht="15.75" customHeight="1" x14ac:dyDescent="0.25">
      <c r="A536" s="99"/>
      <c r="B536" s="100"/>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99"/>
      <c r="AY536" s="99"/>
      <c r="AZ536" s="99"/>
      <c r="BA536" s="99"/>
    </row>
    <row r="537" spans="1:53" ht="15.75" customHeight="1" x14ac:dyDescent="0.25">
      <c r="A537" s="99"/>
      <c r="B537" s="100"/>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99"/>
      <c r="AJ537" s="99"/>
      <c r="AK537" s="99"/>
      <c r="AL537" s="99"/>
      <c r="AM537" s="99"/>
      <c r="AN537" s="99"/>
      <c r="AO537" s="99"/>
      <c r="AP537" s="99"/>
      <c r="AQ537" s="99"/>
      <c r="AR537" s="99"/>
      <c r="AS537" s="99"/>
      <c r="AT537" s="99"/>
      <c r="AU537" s="99"/>
      <c r="AV537" s="99"/>
      <c r="AW537" s="99"/>
      <c r="AX537" s="99"/>
      <c r="AY537" s="99"/>
      <c r="AZ537" s="99"/>
      <c r="BA537" s="99"/>
    </row>
    <row r="538" spans="1:53" ht="15.75" customHeight="1" x14ac:dyDescent="0.25">
      <c r="A538" s="99"/>
      <c r="B538" s="100"/>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c r="AA538" s="99"/>
      <c r="AB538" s="99"/>
      <c r="AC538" s="99"/>
      <c r="AD538" s="99"/>
      <c r="AE538" s="99"/>
      <c r="AF538" s="99"/>
      <c r="AG538" s="99"/>
      <c r="AH538" s="99"/>
      <c r="AI538" s="99"/>
      <c r="AJ538" s="99"/>
      <c r="AK538" s="99"/>
      <c r="AL538" s="99"/>
      <c r="AM538" s="99"/>
      <c r="AN538" s="99"/>
      <c r="AO538" s="99"/>
      <c r="AP538" s="99"/>
      <c r="AQ538" s="99"/>
      <c r="AR538" s="99"/>
      <c r="AS538" s="99"/>
      <c r="AT538" s="99"/>
      <c r="AU538" s="99"/>
      <c r="AV538" s="99"/>
      <c r="AW538" s="99"/>
      <c r="AX538" s="99"/>
      <c r="AY538" s="99"/>
      <c r="AZ538" s="99"/>
      <c r="BA538" s="99"/>
    </row>
    <row r="539" spans="1:53" ht="15.75" customHeight="1" x14ac:dyDescent="0.25">
      <c r="A539" s="99"/>
      <c r="B539" s="100"/>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row>
    <row r="540" spans="1:53" ht="15.75" customHeight="1" x14ac:dyDescent="0.25">
      <c r="A540" s="99"/>
      <c r="B540" s="100"/>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c r="AA540" s="99"/>
      <c r="AB540" s="99"/>
      <c r="AC540" s="99"/>
      <c r="AD540" s="99"/>
      <c r="AE540" s="99"/>
      <c r="AF540" s="99"/>
      <c r="AG540" s="99"/>
      <c r="AH540" s="99"/>
      <c r="AI540" s="99"/>
      <c r="AJ540" s="99"/>
      <c r="AK540" s="99"/>
      <c r="AL540" s="99"/>
      <c r="AM540" s="99"/>
      <c r="AN540" s="99"/>
      <c r="AO540" s="99"/>
      <c r="AP540" s="99"/>
      <c r="AQ540" s="99"/>
      <c r="AR540" s="99"/>
      <c r="AS540" s="99"/>
      <c r="AT540" s="99"/>
      <c r="AU540" s="99"/>
      <c r="AV540" s="99"/>
      <c r="AW540" s="99"/>
      <c r="AX540" s="99"/>
      <c r="AY540" s="99"/>
      <c r="AZ540" s="99"/>
      <c r="BA540" s="99"/>
    </row>
    <row r="541" spans="1:53" ht="15.75" customHeight="1" x14ac:dyDescent="0.25">
      <c r="A541" s="99"/>
      <c r="B541" s="100"/>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c r="AA541" s="99"/>
      <c r="AB541" s="99"/>
      <c r="AC541" s="99"/>
      <c r="AD541" s="99"/>
      <c r="AE541" s="99"/>
      <c r="AF541" s="99"/>
      <c r="AG541" s="99"/>
      <c r="AH541" s="99"/>
      <c r="AI541" s="99"/>
      <c r="AJ541" s="99"/>
      <c r="AK541" s="99"/>
      <c r="AL541" s="99"/>
      <c r="AM541" s="99"/>
      <c r="AN541" s="99"/>
      <c r="AO541" s="99"/>
      <c r="AP541" s="99"/>
      <c r="AQ541" s="99"/>
      <c r="AR541" s="99"/>
      <c r="AS541" s="99"/>
      <c r="AT541" s="99"/>
      <c r="AU541" s="99"/>
      <c r="AV541" s="99"/>
      <c r="AW541" s="99"/>
      <c r="AX541" s="99"/>
      <c r="AY541" s="99"/>
      <c r="AZ541" s="99"/>
      <c r="BA541" s="99"/>
    </row>
    <row r="542" spans="1:53" ht="15.75" customHeight="1" x14ac:dyDescent="0.25">
      <c r="A542" s="99"/>
      <c r="B542" s="100"/>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c r="AA542" s="99"/>
      <c r="AB542" s="99"/>
      <c r="AC542" s="99"/>
      <c r="AD542" s="99"/>
      <c r="AE542" s="99"/>
      <c r="AF542" s="99"/>
      <c r="AG542" s="99"/>
      <c r="AH542" s="99"/>
      <c r="AI542" s="99"/>
      <c r="AJ542" s="99"/>
      <c r="AK542" s="99"/>
      <c r="AL542" s="99"/>
      <c r="AM542" s="99"/>
      <c r="AN542" s="99"/>
      <c r="AO542" s="99"/>
      <c r="AP542" s="99"/>
      <c r="AQ542" s="99"/>
      <c r="AR542" s="99"/>
      <c r="AS542" s="99"/>
      <c r="AT542" s="99"/>
      <c r="AU542" s="99"/>
      <c r="AV542" s="99"/>
      <c r="AW542" s="99"/>
      <c r="AX542" s="99"/>
      <c r="AY542" s="99"/>
      <c r="AZ542" s="99"/>
      <c r="BA542" s="99"/>
    </row>
    <row r="543" spans="1:53" ht="15.75" customHeight="1" x14ac:dyDescent="0.25">
      <c r="A543" s="99"/>
      <c r="B543" s="100"/>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c r="AJ543" s="99"/>
      <c r="AK543" s="99"/>
      <c r="AL543" s="99"/>
      <c r="AM543" s="99"/>
      <c r="AN543" s="99"/>
      <c r="AO543" s="99"/>
      <c r="AP543" s="99"/>
      <c r="AQ543" s="99"/>
      <c r="AR543" s="99"/>
      <c r="AS543" s="99"/>
      <c r="AT543" s="99"/>
      <c r="AU543" s="99"/>
      <c r="AV543" s="99"/>
      <c r="AW543" s="99"/>
      <c r="AX543" s="99"/>
      <c r="AY543" s="99"/>
      <c r="AZ543" s="99"/>
      <c r="BA543" s="99"/>
    </row>
    <row r="544" spans="1:53" ht="15.75" customHeight="1" x14ac:dyDescent="0.25">
      <c r="A544" s="99"/>
      <c r="B544" s="100"/>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c r="AA544" s="99"/>
      <c r="AB544" s="99"/>
      <c r="AC544" s="99"/>
      <c r="AD544" s="99"/>
      <c r="AE544" s="99"/>
      <c r="AF544" s="99"/>
      <c r="AG544" s="99"/>
      <c r="AH544" s="99"/>
      <c r="AI544" s="99"/>
      <c r="AJ544" s="99"/>
      <c r="AK544" s="99"/>
      <c r="AL544" s="99"/>
      <c r="AM544" s="99"/>
      <c r="AN544" s="99"/>
      <c r="AO544" s="99"/>
      <c r="AP544" s="99"/>
      <c r="AQ544" s="99"/>
      <c r="AR544" s="99"/>
      <c r="AS544" s="99"/>
      <c r="AT544" s="99"/>
      <c r="AU544" s="99"/>
      <c r="AV544" s="99"/>
      <c r="AW544" s="99"/>
      <c r="AX544" s="99"/>
      <c r="AY544" s="99"/>
      <c r="AZ544" s="99"/>
      <c r="BA544" s="99"/>
    </row>
    <row r="545" spans="1:53" ht="15.75" customHeight="1" x14ac:dyDescent="0.25">
      <c r="A545" s="99"/>
      <c r="B545" s="100"/>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99"/>
      <c r="AJ545" s="99"/>
      <c r="AK545" s="99"/>
      <c r="AL545" s="99"/>
      <c r="AM545" s="99"/>
      <c r="AN545" s="99"/>
      <c r="AO545" s="99"/>
      <c r="AP545" s="99"/>
      <c r="AQ545" s="99"/>
      <c r="AR545" s="99"/>
      <c r="AS545" s="99"/>
      <c r="AT545" s="99"/>
      <c r="AU545" s="99"/>
      <c r="AV545" s="99"/>
      <c r="AW545" s="99"/>
      <c r="AX545" s="99"/>
      <c r="AY545" s="99"/>
      <c r="AZ545" s="99"/>
      <c r="BA545" s="99"/>
    </row>
    <row r="546" spans="1:53" ht="15.75" customHeight="1" x14ac:dyDescent="0.25">
      <c r="A546" s="99"/>
      <c r="B546" s="100"/>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c r="AQ546" s="99"/>
      <c r="AR546" s="99"/>
      <c r="AS546" s="99"/>
      <c r="AT546" s="99"/>
      <c r="AU546" s="99"/>
      <c r="AV546" s="99"/>
      <c r="AW546" s="99"/>
      <c r="AX546" s="99"/>
      <c r="AY546" s="99"/>
      <c r="AZ546" s="99"/>
      <c r="BA546" s="99"/>
    </row>
    <row r="547" spans="1:53" ht="15.75" customHeight="1" x14ac:dyDescent="0.25">
      <c r="A547" s="99"/>
      <c r="B547" s="100"/>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c r="AA547" s="99"/>
      <c r="AB547" s="99"/>
      <c r="AC547" s="99"/>
      <c r="AD547" s="99"/>
      <c r="AE547" s="99"/>
      <c r="AF547" s="99"/>
      <c r="AG547" s="99"/>
      <c r="AH547" s="99"/>
      <c r="AI547" s="99"/>
      <c r="AJ547" s="99"/>
      <c r="AK547" s="99"/>
      <c r="AL547" s="99"/>
      <c r="AM547" s="99"/>
      <c r="AN547" s="99"/>
      <c r="AO547" s="99"/>
      <c r="AP547" s="99"/>
      <c r="AQ547" s="99"/>
      <c r="AR547" s="99"/>
      <c r="AS547" s="99"/>
      <c r="AT547" s="99"/>
      <c r="AU547" s="99"/>
      <c r="AV547" s="99"/>
      <c r="AW547" s="99"/>
      <c r="AX547" s="99"/>
      <c r="AY547" s="99"/>
      <c r="AZ547" s="99"/>
      <c r="BA547" s="99"/>
    </row>
    <row r="548" spans="1:53" ht="15.75" customHeight="1" x14ac:dyDescent="0.25">
      <c r="A548" s="99"/>
      <c r="B548" s="100"/>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c r="AA548" s="99"/>
      <c r="AB548" s="99"/>
      <c r="AC548" s="99"/>
      <c r="AD548" s="99"/>
      <c r="AE548" s="99"/>
      <c r="AF548" s="99"/>
      <c r="AG548" s="99"/>
      <c r="AH548" s="99"/>
      <c r="AI548" s="99"/>
      <c r="AJ548" s="99"/>
      <c r="AK548" s="99"/>
      <c r="AL548" s="99"/>
      <c r="AM548" s="99"/>
      <c r="AN548" s="99"/>
      <c r="AO548" s="99"/>
      <c r="AP548" s="99"/>
      <c r="AQ548" s="99"/>
      <c r="AR548" s="99"/>
      <c r="AS548" s="99"/>
      <c r="AT548" s="99"/>
      <c r="AU548" s="99"/>
      <c r="AV548" s="99"/>
      <c r="AW548" s="99"/>
      <c r="AX548" s="99"/>
      <c r="AY548" s="99"/>
      <c r="AZ548" s="99"/>
      <c r="BA548" s="99"/>
    </row>
    <row r="549" spans="1:53" ht="15.75" customHeight="1" x14ac:dyDescent="0.25">
      <c r="A549" s="99"/>
      <c r="B549" s="100"/>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c r="AA549" s="99"/>
      <c r="AB549" s="99"/>
      <c r="AC549" s="99"/>
      <c r="AD549" s="99"/>
      <c r="AE549" s="99"/>
      <c r="AF549" s="99"/>
      <c r="AG549" s="99"/>
      <c r="AH549" s="99"/>
      <c r="AI549" s="99"/>
      <c r="AJ549" s="99"/>
      <c r="AK549" s="99"/>
      <c r="AL549" s="99"/>
      <c r="AM549" s="99"/>
      <c r="AN549" s="99"/>
      <c r="AO549" s="99"/>
      <c r="AP549" s="99"/>
      <c r="AQ549" s="99"/>
      <c r="AR549" s="99"/>
      <c r="AS549" s="99"/>
      <c r="AT549" s="99"/>
      <c r="AU549" s="99"/>
      <c r="AV549" s="99"/>
      <c r="AW549" s="99"/>
      <c r="AX549" s="99"/>
      <c r="AY549" s="99"/>
      <c r="AZ549" s="99"/>
      <c r="BA549" s="99"/>
    </row>
    <row r="550" spans="1:53" ht="15.75" customHeight="1" x14ac:dyDescent="0.25">
      <c r="A550" s="99"/>
      <c r="B550" s="100"/>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c r="AA550" s="99"/>
      <c r="AB550" s="99"/>
      <c r="AC550" s="99"/>
      <c r="AD550" s="99"/>
      <c r="AE550" s="99"/>
      <c r="AF550" s="99"/>
      <c r="AG550" s="99"/>
      <c r="AH550" s="99"/>
      <c r="AI550" s="99"/>
      <c r="AJ550" s="99"/>
      <c r="AK550" s="99"/>
      <c r="AL550" s="99"/>
      <c r="AM550" s="99"/>
      <c r="AN550" s="99"/>
      <c r="AO550" s="99"/>
      <c r="AP550" s="99"/>
      <c r="AQ550" s="99"/>
      <c r="AR550" s="99"/>
      <c r="AS550" s="99"/>
      <c r="AT550" s="99"/>
      <c r="AU550" s="99"/>
      <c r="AV550" s="99"/>
      <c r="AW550" s="99"/>
      <c r="AX550" s="99"/>
      <c r="AY550" s="99"/>
      <c r="AZ550" s="99"/>
      <c r="BA550" s="99"/>
    </row>
    <row r="551" spans="1:53" ht="15.75" customHeight="1" x14ac:dyDescent="0.25">
      <c r="A551" s="99"/>
      <c r="B551" s="100"/>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row>
    <row r="552" spans="1:53" ht="15.75" customHeight="1" x14ac:dyDescent="0.25">
      <c r="A552" s="99"/>
      <c r="B552" s="100"/>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row>
    <row r="553" spans="1:53" ht="15.75" customHeight="1" x14ac:dyDescent="0.25">
      <c r="A553" s="99"/>
      <c r="B553" s="100"/>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row>
    <row r="554" spans="1:53" ht="15.75" customHeight="1" x14ac:dyDescent="0.25">
      <c r="A554" s="99"/>
      <c r="B554" s="100"/>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c r="AX554" s="99"/>
      <c r="AY554" s="99"/>
      <c r="AZ554" s="99"/>
      <c r="BA554" s="99"/>
    </row>
    <row r="555" spans="1:53" ht="15.75" customHeight="1" x14ac:dyDescent="0.25">
      <c r="A555" s="99"/>
      <c r="B555" s="100"/>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c r="AA555" s="99"/>
      <c r="AB555" s="99"/>
      <c r="AC555" s="99"/>
      <c r="AD555" s="99"/>
      <c r="AE555" s="99"/>
      <c r="AF555" s="99"/>
      <c r="AG555" s="99"/>
      <c r="AH555" s="99"/>
      <c r="AI555" s="99"/>
      <c r="AJ555" s="99"/>
      <c r="AK555" s="99"/>
      <c r="AL555" s="99"/>
      <c r="AM555" s="99"/>
      <c r="AN555" s="99"/>
      <c r="AO555" s="99"/>
      <c r="AP555" s="99"/>
      <c r="AQ555" s="99"/>
      <c r="AR555" s="99"/>
      <c r="AS555" s="99"/>
      <c r="AT555" s="99"/>
      <c r="AU555" s="99"/>
      <c r="AV555" s="99"/>
      <c r="AW555" s="99"/>
      <c r="AX555" s="99"/>
      <c r="AY555" s="99"/>
      <c r="AZ555" s="99"/>
      <c r="BA555" s="99"/>
    </row>
    <row r="556" spans="1:53" ht="15.75" customHeight="1" x14ac:dyDescent="0.25">
      <c r="A556" s="99"/>
      <c r="B556" s="100"/>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c r="AA556" s="99"/>
      <c r="AB556" s="99"/>
      <c r="AC556" s="99"/>
      <c r="AD556" s="99"/>
      <c r="AE556" s="99"/>
      <c r="AF556" s="99"/>
      <c r="AG556" s="99"/>
      <c r="AH556" s="99"/>
      <c r="AI556" s="99"/>
      <c r="AJ556" s="99"/>
      <c r="AK556" s="99"/>
      <c r="AL556" s="99"/>
      <c r="AM556" s="99"/>
      <c r="AN556" s="99"/>
      <c r="AO556" s="99"/>
      <c r="AP556" s="99"/>
      <c r="AQ556" s="99"/>
      <c r="AR556" s="99"/>
      <c r="AS556" s="99"/>
      <c r="AT556" s="99"/>
      <c r="AU556" s="99"/>
      <c r="AV556" s="99"/>
      <c r="AW556" s="99"/>
      <c r="AX556" s="99"/>
      <c r="AY556" s="99"/>
      <c r="AZ556" s="99"/>
      <c r="BA556" s="99"/>
    </row>
    <row r="557" spans="1:53" ht="15.75" customHeight="1" x14ac:dyDescent="0.25">
      <c r="A557" s="99"/>
      <c r="B557" s="100"/>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c r="AA557" s="99"/>
      <c r="AB557" s="99"/>
      <c r="AC557" s="99"/>
      <c r="AD557" s="99"/>
      <c r="AE557" s="99"/>
      <c r="AF557" s="99"/>
      <c r="AG557" s="99"/>
      <c r="AH557" s="99"/>
      <c r="AI557" s="99"/>
      <c r="AJ557" s="99"/>
      <c r="AK557" s="99"/>
      <c r="AL557" s="99"/>
      <c r="AM557" s="99"/>
      <c r="AN557" s="99"/>
      <c r="AO557" s="99"/>
      <c r="AP557" s="99"/>
      <c r="AQ557" s="99"/>
      <c r="AR557" s="99"/>
      <c r="AS557" s="99"/>
      <c r="AT557" s="99"/>
      <c r="AU557" s="99"/>
      <c r="AV557" s="99"/>
      <c r="AW557" s="99"/>
      <c r="AX557" s="99"/>
      <c r="AY557" s="99"/>
      <c r="AZ557" s="99"/>
      <c r="BA557" s="99"/>
    </row>
    <row r="558" spans="1:53" ht="15.75" customHeight="1" x14ac:dyDescent="0.25">
      <c r="A558" s="99"/>
      <c r="B558" s="100"/>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c r="AA558" s="99"/>
      <c r="AB558" s="99"/>
      <c r="AC558" s="99"/>
      <c r="AD558" s="99"/>
      <c r="AE558" s="99"/>
      <c r="AF558" s="99"/>
      <c r="AG558" s="99"/>
      <c r="AH558" s="99"/>
      <c r="AI558" s="99"/>
      <c r="AJ558" s="99"/>
      <c r="AK558" s="99"/>
      <c r="AL558" s="99"/>
      <c r="AM558" s="99"/>
      <c r="AN558" s="99"/>
      <c r="AO558" s="99"/>
      <c r="AP558" s="99"/>
      <c r="AQ558" s="99"/>
      <c r="AR558" s="99"/>
      <c r="AS558" s="99"/>
      <c r="AT558" s="99"/>
      <c r="AU558" s="99"/>
      <c r="AV558" s="99"/>
      <c r="AW558" s="99"/>
      <c r="AX558" s="99"/>
      <c r="AY558" s="99"/>
      <c r="AZ558" s="99"/>
      <c r="BA558" s="99"/>
    </row>
    <row r="559" spans="1:53" ht="15.75" customHeight="1" x14ac:dyDescent="0.25">
      <c r="A559" s="99"/>
      <c r="B559" s="100"/>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c r="AA559" s="99"/>
      <c r="AB559" s="99"/>
      <c r="AC559" s="99"/>
      <c r="AD559" s="99"/>
      <c r="AE559" s="99"/>
      <c r="AF559" s="99"/>
      <c r="AG559" s="99"/>
      <c r="AH559" s="99"/>
      <c r="AI559" s="99"/>
      <c r="AJ559" s="99"/>
      <c r="AK559" s="99"/>
      <c r="AL559" s="99"/>
      <c r="AM559" s="99"/>
      <c r="AN559" s="99"/>
      <c r="AO559" s="99"/>
      <c r="AP559" s="99"/>
      <c r="AQ559" s="99"/>
      <c r="AR559" s="99"/>
      <c r="AS559" s="99"/>
      <c r="AT559" s="99"/>
      <c r="AU559" s="99"/>
      <c r="AV559" s="99"/>
      <c r="AW559" s="99"/>
      <c r="AX559" s="99"/>
      <c r="AY559" s="99"/>
      <c r="AZ559" s="99"/>
      <c r="BA559" s="99"/>
    </row>
    <row r="560" spans="1:53" ht="15.75" customHeight="1" x14ac:dyDescent="0.25">
      <c r="A560" s="99"/>
      <c r="B560" s="100"/>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c r="AA560" s="99"/>
      <c r="AB560" s="99"/>
      <c r="AC560" s="99"/>
      <c r="AD560" s="99"/>
      <c r="AE560" s="99"/>
      <c r="AF560" s="99"/>
      <c r="AG560" s="99"/>
      <c r="AH560" s="99"/>
      <c r="AI560" s="99"/>
      <c r="AJ560" s="99"/>
      <c r="AK560" s="99"/>
      <c r="AL560" s="99"/>
      <c r="AM560" s="99"/>
      <c r="AN560" s="99"/>
      <c r="AO560" s="99"/>
      <c r="AP560" s="99"/>
      <c r="AQ560" s="99"/>
      <c r="AR560" s="99"/>
      <c r="AS560" s="99"/>
      <c r="AT560" s="99"/>
      <c r="AU560" s="99"/>
      <c r="AV560" s="99"/>
      <c r="AW560" s="99"/>
      <c r="AX560" s="99"/>
      <c r="AY560" s="99"/>
      <c r="AZ560" s="99"/>
      <c r="BA560" s="99"/>
    </row>
    <row r="561" spans="1:53" ht="15.75" customHeight="1" x14ac:dyDescent="0.25">
      <c r="A561" s="99"/>
      <c r="B561" s="100"/>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c r="AA561" s="99"/>
      <c r="AB561" s="99"/>
      <c r="AC561" s="99"/>
      <c r="AD561" s="99"/>
      <c r="AE561" s="99"/>
      <c r="AF561" s="99"/>
      <c r="AG561" s="99"/>
      <c r="AH561" s="99"/>
      <c r="AI561" s="99"/>
      <c r="AJ561" s="99"/>
      <c r="AK561" s="99"/>
      <c r="AL561" s="99"/>
      <c r="AM561" s="99"/>
      <c r="AN561" s="99"/>
      <c r="AO561" s="99"/>
      <c r="AP561" s="99"/>
      <c r="AQ561" s="99"/>
      <c r="AR561" s="99"/>
      <c r="AS561" s="99"/>
      <c r="AT561" s="99"/>
      <c r="AU561" s="99"/>
      <c r="AV561" s="99"/>
      <c r="AW561" s="99"/>
      <c r="AX561" s="99"/>
      <c r="AY561" s="99"/>
      <c r="AZ561" s="99"/>
      <c r="BA561" s="99"/>
    </row>
    <row r="562" spans="1:53" ht="15.75" customHeight="1" x14ac:dyDescent="0.25">
      <c r="A562" s="99"/>
      <c r="B562" s="100"/>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c r="AA562" s="99"/>
      <c r="AB562" s="99"/>
      <c r="AC562" s="99"/>
      <c r="AD562" s="99"/>
      <c r="AE562" s="99"/>
      <c r="AF562" s="99"/>
      <c r="AG562" s="99"/>
      <c r="AH562" s="99"/>
      <c r="AI562" s="99"/>
      <c r="AJ562" s="99"/>
      <c r="AK562" s="99"/>
      <c r="AL562" s="99"/>
      <c r="AM562" s="99"/>
      <c r="AN562" s="99"/>
      <c r="AO562" s="99"/>
      <c r="AP562" s="99"/>
      <c r="AQ562" s="99"/>
      <c r="AR562" s="99"/>
      <c r="AS562" s="99"/>
      <c r="AT562" s="99"/>
      <c r="AU562" s="99"/>
      <c r="AV562" s="99"/>
      <c r="AW562" s="99"/>
      <c r="AX562" s="99"/>
      <c r="AY562" s="99"/>
      <c r="AZ562" s="99"/>
      <c r="BA562" s="99"/>
    </row>
    <row r="563" spans="1:53" ht="15.75" customHeight="1" x14ac:dyDescent="0.25">
      <c r="A563" s="99"/>
      <c r="B563" s="100"/>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c r="AA563" s="99"/>
      <c r="AB563" s="99"/>
      <c r="AC563" s="99"/>
      <c r="AD563" s="99"/>
      <c r="AE563" s="99"/>
      <c r="AF563" s="99"/>
      <c r="AG563" s="99"/>
      <c r="AH563" s="99"/>
      <c r="AI563" s="99"/>
      <c r="AJ563" s="99"/>
      <c r="AK563" s="99"/>
      <c r="AL563" s="99"/>
      <c r="AM563" s="99"/>
      <c r="AN563" s="99"/>
      <c r="AO563" s="99"/>
      <c r="AP563" s="99"/>
      <c r="AQ563" s="99"/>
      <c r="AR563" s="99"/>
      <c r="AS563" s="99"/>
      <c r="AT563" s="99"/>
      <c r="AU563" s="99"/>
      <c r="AV563" s="99"/>
      <c r="AW563" s="99"/>
      <c r="AX563" s="99"/>
      <c r="AY563" s="99"/>
      <c r="AZ563" s="99"/>
      <c r="BA563" s="99"/>
    </row>
    <row r="564" spans="1:53" ht="15.75" customHeight="1" x14ac:dyDescent="0.25">
      <c r="A564" s="99"/>
      <c r="B564" s="100"/>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c r="AA564" s="99"/>
      <c r="AB564" s="99"/>
      <c r="AC564" s="99"/>
      <c r="AD564" s="99"/>
      <c r="AE564" s="99"/>
      <c r="AF564" s="99"/>
      <c r="AG564" s="99"/>
      <c r="AH564" s="99"/>
      <c r="AI564" s="99"/>
      <c r="AJ564" s="99"/>
      <c r="AK564" s="99"/>
      <c r="AL564" s="99"/>
      <c r="AM564" s="99"/>
      <c r="AN564" s="99"/>
      <c r="AO564" s="99"/>
      <c r="AP564" s="99"/>
      <c r="AQ564" s="99"/>
      <c r="AR564" s="99"/>
      <c r="AS564" s="99"/>
      <c r="AT564" s="99"/>
      <c r="AU564" s="99"/>
      <c r="AV564" s="99"/>
      <c r="AW564" s="99"/>
      <c r="AX564" s="99"/>
      <c r="AY564" s="99"/>
      <c r="AZ564" s="99"/>
      <c r="BA564" s="99"/>
    </row>
    <row r="565" spans="1:53" ht="15.75" customHeight="1" x14ac:dyDescent="0.25">
      <c r="A565" s="99"/>
      <c r="B565" s="100"/>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c r="AA565" s="99"/>
      <c r="AB565" s="99"/>
      <c r="AC565" s="99"/>
      <c r="AD565" s="99"/>
      <c r="AE565" s="99"/>
      <c r="AF565" s="99"/>
      <c r="AG565" s="99"/>
      <c r="AH565" s="99"/>
      <c r="AI565" s="99"/>
      <c r="AJ565" s="99"/>
      <c r="AK565" s="99"/>
      <c r="AL565" s="99"/>
      <c r="AM565" s="99"/>
      <c r="AN565" s="99"/>
      <c r="AO565" s="99"/>
      <c r="AP565" s="99"/>
      <c r="AQ565" s="99"/>
      <c r="AR565" s="99"/>
      <c r="AS565" s="99"/>
      <c r="AT565" s="99"/>
      <c r="AU565" s="99"/>
      <c r="AV565" s="99"/>
      <c r="AW565" s="99"/>
      <c r="AX565" s="99"/>
      <c r="AY565" s="99"/>
      <c r="AZ565" s="99"/>
      <c r="BA565" s="99"/>
    </row>
    <row r="566" spans="1:53" ht="15.75" customHeight="1" x14ac:dyDescent="0.25">
      <c r="A566" s="99"/>
      <c r="B566" s="100"/>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c r="AA566" s="99"/>
      <c r="AB566" s="99"/>
      <c r="AC566" s="99"/>
      <c r="AD566" s="99"/>
      <c r="AE566" s="99"/>
      <c r="AF566" s="99"/>
      <c r="AG566" s="99"/>
      <c r="AH566" s="99"/>
      <c r="AI566" s="99"/>
      <c r="AJ566" s="99"/>
      <c r="AK566" s="99"/>
      <c r="AL566" s="99"/>
      <c r="AM566" s="99"/>
      <c r="AN566" s="99"/>
      <c r="AO566" s="99"/>
      <c r="AP566" s="99"/>
      <c r="AQ566" s="99"/>
      <c r="AR566" s="99"/>
      <c r="AS566" s="99"/>
      <c r="AT566" s="99"/>
      <c r="AU566" s="99"/>
      <c r="AV566" s="99"/>
      <c r="AW566" s="99"/>
      <c r="AX566" s="99"/>
      <c r="AY566" s="99"/>
      <c r="AZ566" s="99"/>
      <c r="BA566" s="99"/>
    </row>
    <row r="567" spans="1:53" ht="15.75" customHeight="1" x14ac:dyDescent="0.25">
      <c r="A567" s="99"/>
      <c r="B567" s="100"/>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c r="AA567" s="99"/>
      <c r="AB567" s="99"/>
      <c r="AC567" s="99"/>
      <c r="AD567" s="99"/>
      <c r="AE567" s="99"/>
      <c r="AF567" s="99"/>
      <c r="AG567" s="99"/>
      <c r="AH567" s="99"/>
      <c r="AI567" s="99"/>
      <c r="AJ567" s="99"/>
      <c r="AK567" s="99"/>
      <c r="AL567" s="99"/>
      <c r="AM567" s="99"/>
      <c r="AN567" s="99"/>
      <c r="AO567" s="99"/>
      <c r="AP567" s="99"/>
      <c r="AQ567" s="99"/>
      <c r="AR567" s="99"/>
      <c r="AS567" s="99"/>
      <c r="AT567" s="99"/>
      <c r="AU567" s="99"/>
      <c r="AV567" s="99"/>
      <c r="AW567" s="99"/>
      <c r="AX567" s="99"/>
      <c r="AY567" s="99"/>
      <c r="AZ567" s="99"/>
      <c r="BA567" s="99"/>
    </row>
    <row r="568" spans="1:53" ht="15.75" customHeight="1" x14ac:dyDescent="0.25">
      <c r="A568" s="99"/>
      <c r="B568" s="100"/>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99"/>
      <c r="AY568" s="99"/>
      <c r="AZ568" s="99"/>
      <c r="BA568" s="99"/>
    </row>
    <row r="569" spans="1:53" ht="15.75" customHeight="1" x14ac:dyDescent="0.25">
      <c r="A569" s="99"/>
      <c r="B569" s="100"/>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c r="AA569" s="99"/>
      <c r="AB569" s="99"/>
      <c r="AC569" s="99"/>
      <c r="AD569" s="99"/>
      <c r="AE569" s="99"/>
      <c r="AF569" s="99"/>
      <c r="AG569" s="99"/>
      <c r="AH569" s="99"/>
      <c r="AI569" s="99"/>
      <c r="AJ569" s="99"/>
      <c r="AK569" s="99"/>
      <c r="AL569" s="99"/>
      <c r="AM569" s="99"/>
      <c r="AN569" s="99"/>
      <c r="AO569" s="99"/>
      <c r="AP569" s="99"/>
      <c r="AQ569" s="99"/>
      <c r="AR569" s="99"/>
      <c r="AS569" s="99"/>
      <c r="AT569" s="99"/>
      <c r="AU569" s="99"/>
      <c r="AV569" s="99"/>
      <c r="AW569" s="99"/>
      <c r="AX569" s="99"/>
      <c r="AY569" s="99"/>
      <c r="AZ569" s="99"/>
      <c r="BA569" s="99"/>
    </row>
    <row r="570" spans="1:53" ht="15.75" customHeight="1" x14ac:dyDescent="0.25">
      <c r="A570" s="99"/>
      <c r="B570" s="100"/>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99"/>
      <c r="AY570" s="99"/>
      <c r="AZ570" s="99"/>
      <c r="BA570" s="99"/>
    </row>
    <row r="571" spans="1:53" ht="15.75" customHeight="1" x14ac:dyDescent="0.25">
      <c r="A571" s="99"/>
      <c r="B571" s="100"/>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99"/>
      <c r="AF571" s="99"/>
      <c r="AG571" s="99"/>
      <c r="AH571" s="99"/>
      <c r="AI571" s="99"/>
      <c r="AJ571" s="99"/>
      <c r="AK571" s="99"/>
      <c r="AL571" s="99"/>
      <c r="AM571" s="99"/>
      <c r="AN571" s="99"/>
      <c r="AO571" s="99"/>
      <c r="AP571" s="99"/>
      <c r="AQ571" s="99"/>
      <c r="AR571" s="99"/>
      <c r="AS571" s="99"/>
      <c r="AT571" s="99"/>
      <c r="AU571" s="99"/>
      <c r="AV571" s="99"/>
      <c r="AW571" s="99"/>
      <c r="AX571" s="99"/>
      <c r="AY571" s="99"/>
      <c r="AZ571" s="99"/>
      <c r="BA571" s="99"/>
    </row>
    <row r="572" spans="1:53" ht="15.75" customHeight="1" x14ac:dyDescent="0.25">
      <c r="A572" s="99"/>
      <c r="B572" s="100"/>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c r="AA572" s="99"/>
      <c r="AB572" s="99"/>
      <c r="AC572" s="99"/>
      <c r="AD572" s="99"/>
      <c r="AE572" s="99"/>
      <c r="AF572" s="99"/>
      <c r="AG572" s="99"/>
      <c r="AH572" s="99"/>
      <c r="AI572" s="99"/>
      <c r="AJ572" s="99"/>
      <c r="AK572" s="99"/>
      <c r="AL572" s="99"/>
      <c r="AM572" s="99"/>
      <c r="AN572" s="99"/>
      <c r="AO572" s="99"/>
      <c r="AP572" s="99"/>
      <c r="AQ572" s="99"/>
      <c r="AR572" s="99"/>
      <c r="AS572" s="99"/>
      <c r="AT572" s="99"/>
      <c r="AU572" s="99"/>
      <c r="AV572" s="99"/>
      <c r="AW572" s="99"/>
      <c r="AX572" s="99"/>
      <c r="AY572" s="99"/>
      <c r="AZ572" s="99"/>
      <c r="BA572" s="99"/>
    </row>
    <row r="573" spans="1:53" ht="15.75" customHeight="1" x14ac:dyDescent="0.25">
      <c r="A573" s="99"/>
      <c r="B573" s="100"/>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9"/>
      <c r="AV573" s="99"/>
      <c r="AW573" s="99"/>
      <c r="AX573" s="99"/>
      <c r="AY573" s="99"/>
      <c r="AZ573" s="99"/>
      <c r="BA573" s="99"/>
    </row>
    <row r="574" spans="1:53" ht="15.75" customHeight="1" x14ac:dyDescent="0.25">
      <c r="A574" s="99"/>
      <c r="B574" s="100"/>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99"/>
      <c r="AX574" s="99"/>
      <c r="AY574" s="99"/>
      <c r="AZ574" s="99"/>
      <c r="BA574" s="99"/>
    </row>
    <row r="575" spans="1:53" ht="15.75" customHeight="1" x14ac:dyDescent="0.25">
      <c r="A575" s="99"/>
      <c r="B575" s="100"/>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c r="AA575" s="99"/>
      <c r="AB575" s="99"/>
      <c r="AC575" s="99"/>
      <c r="AD575" s="99"/>
      <c r="AE575" s="99"/>
      <c r="AF575" s="99"/>
      <c r="AG575" s="99"/>
      <c r="AH575" s="99"/>
      <c r="AI575" s="99"/>
      <c r="AJ575" s="99"/>
      <c r="AK575" s="99"/>
      <c r="AL575" s="99"/>
      <c r="AM575" s="99"/>
      <c r="AN575" s="99"/>
      <c r="AO575" s="99"/>
      <c r="AP575" s="99"/>
      <c r="AQ575" s="99"/>
      <c r="AR575" s="99"/>
      <c r="AS575" s="99"/>
      <c r="AT575" s="99"/>
      <c r="AU575" s="99"/>
      <c r="AV575" s="99"/>
      <c r="AW575" s="99"/>
      <c r="AX575" s="99"/>
      <c r="AY575" s="99"/>
      <c r="AZ575" s="99"/>
      <c r="BA575" s="99"/>
    </row>
    <row r="576" spans="1:53" ht="15.75" customHeight="1" x14ac:dyDescent="0.25">
      <c r="A576" s="99"/>
      <c r="B576" s="100"/>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c r="AA576" s="99"/>
      <c r="AB576" s="99"/>
      <c r="AC576" s="99"/>
      <c r="AD576" s="99"/>
      <c r="AE576" s="99"/>
      <c r="AF576" s="99"/>
      <c r="AG576" s="99"/>
      <c r="AH576" s="99"/>
      <c r="AI576" s="99"/>
      <c r="AJ576" s="99"/>
      <c r="AK576" s="99"/>
      <c r="AL576" s="99"/>
      <c r="AM576" s="99"/>
      <c r="AN576" s="99"/>
      <c r="AO576" s="99"/>
      <c r="AP576" s="99"/>
      <c r="AQ576" s="99"/>
      <c r="AR576" s="99"/>
      <c r="AS576" s="99"/>
      <c r="AT576" s="99"/>
      <c r="AU576" s="99"/>
      <c r="AV576" s="99"/>
      <c r="AW576" s="99"/>
      <c r="AX576" s="99"/>
      <c r="AY576" s="99"/>
      <c r="AZ576" s="99"/>
      <c r="BA576" s="99"/>
    </row>
    <row r="577" spans="1:53" ht="15.75" customHeight="1" x14ac:dyDescent="0.25">
      <c r="A577" s="99"/>
      <c r="B577" s="100"/>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c r="AA577" s="99"/>
      <c r="AB577" s="99"/>
      <c r="AC577" s="99"/>
      <c r="AD577" s="99"/>
      <c r="AE577" s="99"/>
      <c r="AF577" s="99"/>
      <c r="AG577" s="99"/>
      <c r="AH577" s="99"/>
      <c r="AI577" s="99"/>
      <c r="AJ577" s="99"/>
      <c r="AK577" s="99"/>
      <c r="AL577" s="99"/>
      <c r="AM577" s="99"/>
      <c r="AN577" s="99"/>
      <c r="AO577" s="99"/>
      <c r="AP577" s="99"/>
      <c r="AQ577" s="99"/>
      <c r="AR577" s="99"/>
      <c r="AS577" s="99"/>
      <c r="AT577" s="99"/>
      <c r="AU577" s="99"/>
      <c r="AV577" s="99"/>
      <c r="AW577" s="99"/>
      <c r="AX577" s="99"/>
      <c r="AY577" s="99"/>
      <c r="AZ577" s="99"/>
      <c r="BA577" s="99"/>
    </row>
    <row r="578" spans="1:53" ht="15.75" customHeight="1" x14ac:dyDescent="0.25">
      <c r="A578" s="99"/>
      <c r="B578" s="100"/>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99"/>
      <c r="AX578" s="99"/>
      <c r="AY578" s="99"/>
      <c r="AZ578" s="99"/>
      <c r="BA578" s="99"/>
    </row>
    <row r="579" spans="1:53" ht="15.75" customHeight="1" x14ac:dyDescent="0.25">
      <c r="A579" s="99"/>
      <c r="B579" s="100"/>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c r="AG579" s="99"/>
      <c r="AH579" s="99"/>
      <c r="AI579" s="99"/>
      <c r="AJ579" s="99"/>
      <c r="AK579" s="99"/>
      <c r="AL579" s="99"/>
      <c r="AM579" s="99"/>
      <c r="AN579" s="99"/>
      <c r="AO579" s="99"/>
      <c r="AP579" s="99"/>
      <c r="AQ579" s="99"/>
      <c r="AR579" s="99"/>
      <c r="AS579" s="99"/>
      <c r="AT579" s="99"/>
      <c r="AU579" s="99"/>
      <c r="AV579" s="99"/>
      <c r="AW579" s="99"/>
      <c r="AX579" s="99"/>
      <c r="AY579" s="99"/>
      <c r="AZ579" s="99"/>
      <c r="BA579" s="99"/>
    </row>
    <row r="580" spans="1:53" ht="15.75" customHeight="1" x14ac:dyDescent="0.25">
      <c r="A580" s="99"/>
      <c r="B580" s="100"/>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c r="AA580" s="99"/>
      <c r="AB580" s="99"/>
      <c r="AC580" s="99"/>
      <c r="AD580" s="99"/>
      <c r="AE580" s="99"/>
      <c r="AF580" s="99"/>
      <c r="AG580" s="99"/>
      <c r="AH580" s="99"/>
      <c r="AI580" s="99"/>
      <c r="AJ580" s="99"/>
      <c r="AK580" s="99"/>
      <c r="AL580" s="99"/>
      <c r="AM580" s="99"/>
      <c r="AN580" s="99"/>
      <c r="AO580" s="99"/>
      <c r="AP580" s="99"/>
      <c r="AQ580" s="99"/>
      <c r="AR580" s="99"/>
      <c r="AS580" s="99"/>
      <c r="AT580" s="99"/>
      <c r="AU580" s="99"/>
      <c r="AV580" s="99"/>
      <c r="AW580" s="99"/>
      <c r="AX580" s="99"/>
      <c r="AY580" s="99"/>
      <c r="AZ580" s="99"/>
      <c r="BA580" s="99"/>
    </row>
    <row r="581" spans="1:53" ht="15.75" customHeight="1" x14ac:dyDescent="0.25">
      <c r="A581" s="99"/>
      <c r="B581" s="100"/>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c r="AG581" s="99"/>
      <c r="AH581" s="99"/>
      <c r="AI581" s="99"/>
      <c r="AJ581" s="99"/>
      <c r="AK581" s="99"/>
      <c r="AL581" s="99"/>
      <c r="AM581" s="99"/>
      <c r="AN581" s="99"/>
      <c r="AO581" s="99"/>
      <c r="AP581" s="99"/>
      <c r="AQ581" s="99"/>
      <c r="AR581" s="99"/>
      <c r="AS581" s="99"/>
      <c r="AT581" s="99"/>
      <c r="AU581" s="99"/>
      <c r="AV581" s="99"/>
      <c r="AW581" s="99"/>
      <c r="AX581" s="99"/>
      <c r="AY581" s="99"/>
      <c r="AZ581" s="99"/>
      <c r="BA581" s="99"/>
    </row>
    <row r="582" spans="1:53" ht="15.75" customHeight="1" x14ac:dyDescent="0.25">
      <c r="A582" s="99"/>
      <c r="B582" s="100"/>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c r="AA582" s="99"/>
      <c r="AB582" s="99"/>
      <c r="AC582" s="99"/>
      <c r="AD582" s="99"/>
      <c r="AE582" s="99"/>
      <c r="AF582" s="99"/>
      <c r="AG582" s="99"/>
      <c r="AH582" s="99"/>
      <c r="AI582" s="99"/>
      <c r="AJ582" s="99"/>
      <c r="AK582" s="99"/>
      <c r="AL582" s="99"/>
      <c r="AM582" s="99"/>
      <c r="AN582" s="99"/>
      <c r="AO582" s="99"/>
      <c r="AP582" s="99"/>
      <c r="AQ582" s="99"/>
      <c r="AR582" s="99"/>
      <c r="AS582" s="99"/>
      <c r="AT582" s="99"/>
      <c r="AU582" s="99"/>
      <c r="AV582" s="99"/>
      <c r="AW582" s="99"/>
      <c r="AX582" s="99"/>
      <c r="AY582" s="99"/>
      <c r="AZ582" s="99"/>
      <c r="BA582" s="99"/>
    </row>
    <row r="583" spans="1:53" ht="15.75" customHeight="1" x14ac:dyDescent="0.25">
      <c r="A583" s="99"/>
      <c r="B583" s="100"/>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c r="AA583" s="99"/>
      <c r="AB583" s="99"/>
      <c r="AC583" s="99"/>
      <c r="AD583" s="99"/>
      <c r="AE583" s="99"/>
      <c r="AF583" s="99"/>
      <c r="AG583" s="99"/>
      <c r="AH583" s="99"/>
      <c r="AI583" s="99"/>
      <c r="AJ583" s="99"/>
      <c r="AK583" s="99"/>
      <c r="AL583" s="99"/>
      <c r="AM583" s="99"/>
      <c r="AN583" s="99"/>
      <c r="AO583" s="99"/>
      <c r="AP583" s="99"/>
      <c r="AQ583" s="99"/>
      <c r="AR583" s="99"/>
      <c r="AS583" s="99"/>
      <c r="AT583" s="99"/>
      <c r="AU583" s="99"/>
      <c r="AV583" s="99"/>
      <c r="AW583" s="99"/>
      <c r="AX583" s="99"/>
      <c r="AY583" s="99"/>
      <c r="AZ583" s="99"/>
      <c r="BA583" s="99"/>
    </row>
    <row r="584" spans="1:53" ht="15.75" customHeight="1" x14ac:dyDescent="0.25">
      <c r="A584" s="99"/>
      <c r="B584" s="100"/>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c r="AA584" s="99"/>
      <c r="AB584" s="99"/>
      <c r="AC584" s="99"/>
      <c r="AD584" s="99"/>
      <c r="AE584" s="99"/>
      <c r="AF584" s="99"/>
      <c r="AG584" s="99"/>
      <c r="AH584" s="99"/>
      <c r="AI584" s="99"/>
      <c r="AJ584" s="99"/>
      <c r="AK584" s="99"/>
      <c r="AL584" s="99"/>
      <c r="AM584" s="99"/>
      <c r="AN584" s="99"/>
      <c r="AO584" s="99"/>
      <c r="AP584" s="99"/>
      <c r="AQ584" s="99"/>
      <c r="AR584" s="99"/>
      <c r="AS584" s="99"/>
      <c r="AT584" s="99"/>
      <c r="AU584" s="99"/>
      <c r="AV584" s="99"/>
      <c r="AW584" s="99"/>
      <c r="AX584" s="99"/>
      <c r="AY584" s="99"/>
      <c r="AZ584" s="99"/>
      <c r="BA584" s="99"/>
    </row>
    <row r="585" spans="1:53" ht="15.75" customHeight="1" x14ac:dyDescent="0.25">
      <c r="A585" s="99"/>
      <c r="B585" s="100"/>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c r="AA585" s="99"/>
      <c r="AB585" s="99"/>
      <c r="AC585" s="99"/>
      <c r="AD585" s="99"/>
      <c r="AE585" s="99"/>
      <c r="AF585" s="99"/>
      <c r="AG585" s="99"/>
      <c r="AH585" s="99"/>
      <c r="AI585" s="99"/>
      <c r="AJ585" s="99"/>
      <c r="AK585" s="99"/>
      <c r="AL585" s="99"/>
      <c r="AM585" s="99"/>
      <c r="AN585" s="99"/>
      <c r="AO585" s="99"/>
      <c r="AP585" s="99"/>
      <c r="AQ585" s="99"/>
      <c r="AR585" s="99"/>
      <c r="AS585" s="99"/>
      <c r="AT585" s="99"/>
      <c r="AU585" s="99"/>
      <c r="AV585" s="99"/>
      <c r="AW585" s="99"/>
      <c r="AX585" s="99"/>
      <c r="AY585" s="99"/>
      <c r="AZ585" s="99"/>
      <c r="BA585" s="99"/>
    </row>
    <row r="586" spans="1:53" ht="15.75" customHeight="1" x14ac:dyDescent="0.25">
      <c r="A586" s="99"/>
      <c r="B586" s="100"/>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c r="AG586" s="99"/>
      <c r="AH586" s="99"/>
      <c r="AI586" s="99"/>
      <c r="AJ586" s="99"/>
      <c r="AK586" s="99"/>
      <c r="AL586" s="99"/>
      <c r="AM586" s="99"/>
      <c r="AN586" s="99"/>
      <c r="AO586" s="99"/>
      <c r="AP586" s="99"/>
      <c r="AQ586" s="99"/>
      <c r="AR586" s="99"/>
      <c r="AS586" s="99"/>
      <c r="AT586" s="99"/>
      <c r="AU586" s="99"/>
      <c r="AV586" s="99"/>
      <c r="AW586" s="99"/>
      <c r="AX586" s="99"/>
      <c r="AY586" s="99"/>
      <c r="AZ586" s="99"/>
      <c r="BA586" s="99"/>
    </row>
    <row r="587" spans="1:53" ht="15.75" customHeight="1" x14ac:dyDescent="0.25">
      <c r="A587" s="99"/>
      <c r="B587" s="100"/>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row>
    <row r="588" spans="1:53" ht="15.75" customHeight="1" x14ac:dyDescent="0.25">
      <c r="A588" s="99"/>
      <c r="B588" s="100"/>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c r="AA588" s="99"/>
      <c r="AB588" s="99"/>
      <c r="AC588" s="99"/>
      <c r="AD588" s="99"/>
      <c r="AE588" s="99"/>
      <c r="AF588" s="99"/>
      <c r="AG588" s="99"/>
      <c r="AH588" s="99"/>
      <c r="AI588" s="99"/>
      <c r="AJ588" s="99"/>
      <c r="AK588" s="99"/>
      <c r="AL588" s="99"/>
      <c r="AM588" s="99"/>
      <c r="AN588" s="99"/>
      <c r="AO588" s="99"/>
      <c r="AP588" s="99"/>
      <c r="AQ588" s="99"/>
      <c r="AR588" s="99"/>
      <c r="AS588" s="99"/>
      <c r="AT588" s="99"/>
      <c r="AU588" s="99"/>
      <c r="AV588" s="99"/>
      <c r="AW588" s="99"/>
      <c r="AX588" s="99"/>
      <c r="AY588" s="99"/>
      <c r="AZ588" s="99"/>
      <c r="BA588" s="99"/>
    </row>
    <row r="589" spans="1:53" ht="15.75" customHeight="1" x14ac:dyDescent="0.25">
      <c r="A589" s="99"/>
      <c r="B589" s="100"/>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c r="AG589" s="99"/>
      <c r="AH589" s="99"/>
      <c r="AI589" s="99"/>
      <c r="AJ589" s="99"/>
      <c r="AK589" s="99"/>
      <c r="AL589" s="99"/>
      <c r="AM589" s="99"/>
      <c r="AN589" s="99"/>
      <c r="AO589" s="99"/>
      <c r="AP589" s="99"/>
      <c r="AQ589" s="99"/>
      <c r="AR589" s="99"/>
      <c r="AS589" s="99"/>
      <c r="AT589" s="99"/>
      <c r="AU589" s="99"/>
      <c r="AV589" s="99"/>
      <c r="AW589" s="99"/>
      <c r="AX589" s="99"/>
      <c r="AY589" s="99"/>
      <c r="AZ589" s="99"/>
      <c r="BA589" s="99"/>
    </row>
    <row r="590" spans="1:53" ht="15.75" customHeight="1" x14ac:dyDescent="0.25">
      <c r="A590" s="99"/>
      <c r="B590" s="100"/>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99"/>
      <c r="AY590" s="99"/>
      <c r="AZ590" s="99"/>
      <c r="BA590" s="99"/>
    </row>
    <row r="591" spans="1:53" ht="15.75" customHeight="1" x14ac:dyDescent="0.25">
      <c r="A591" s="99"/>
      <c r="B591" s="100"/>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c r="AA591" s="99"/>
      <c r="AB591" s="99"/>
      <c r="AC591" s="99"/>
      <c r="AD591" s="99"/>
      <c r="AE591" s="99"/>
      <c r="AF591" s="99"/>
      <c r="AG591" s="99"/>
      <c r="AH591" s="99"/>
      <c r="AI591" s="99"/>
      <c r="AJ591" s="99"/>
      <c r="AK591" s="99"/>
      <c r="AL591" s="99"/>
      <c r="AM591" s="99"/>
      <c r="AN591" s="99"/>
      <c r="AO591" s="99"/>
      <c r="AP591" s="99"/>
      <c r="AQ591" s="99"/>
      <c r="AR591" s="99"/>
      <c r="AS591" s="99"/>
      <c r="AT591" s="99"/>
      <c r="AU591" s="99"/>
      <c r="AV591" s="99"/>
      <c r="AW591" s="99"/>
      <c r="AX591" s="99"/>
      <c r="AY591" s="99"/>
      <c r="AZ591" s="99"/>
      <c r="BA591" s="99"/>
    </row>
    <row r="592" spans="1:53" ht="15.75" customHeight="1" x14ac:dyDescent="0.25">
      <c r="A592" s="99"/>
      <c r="B592" s="100"/>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c r="AA592" s="99"/>
      <c r="AB592" s="99"/>
      <c r="AC592" s="99"/>
      <c r="AD592" s="99"/>
      <c r="AE592" s="99"/>
      <c r="AF592" s="99"/>
      <c r="AG592" s="99"/>
      <c r="AH592" s="99"/>
      <c r="AI592" s="99"/>
      <c r="AJ592" s="99"/>
      <c r="AK592" s="99"/>
      <c r="AL592" s="99"/>
      <c r="AM592" s="99"/>
      <c r="AN592" s="99"/>
      <c r="AO592" s="99"/>
      <c r="AP592" s="99"/>
      <c r="AQ592" s="99"/>
      <c r="AR592" s="99"/>
      <c r="AS592" s="99"/>
      <c r="AT592" s="99"/>
      <c r="AU592" s="99"/>
      <c r="AV592" s="99"/>
      <c r="AW592" s="99"/>
      <c r="AX592" s="99"/>
      <c r="AY592" s="99"/>
      <c r="AZ592" s="99"/>
      <c r="BA592" s="99"/>
    </row>
    <row r="593" spans="1:53" ht="15.75" customHeight="1" x14ac:dyDescent="0.25">
      <c r="A593" s="99"/>
      <c r="B593" s="100"/>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c r="AA593" s="99"/>
      <c r="AB593" s="99"/>
      <c r="AC593" s="99"/>
      <c r="AD593" s="99"/>
      <c r="AE593" s="99"/>
      <c r="AF593" s="99"/>
      <c r="AG593" s="99"/>
      <c r="AH593" s="99"/>
      <c r="AI593" s="99"/>
      <c r="AJ593" s="99"/>
      <c r="AK593" s="99"/>
      <c r="AL593" s="99"/>
      <c r="AM593" s="99"/>
      <c r="AN593" s="99"/>
      <c r="AO593" s="99"/>
      <c r="AP593" s="99"/>
      <c r="AQ593" s="99"/>
      <c r="AR593" s="99"/>
      <c r="AS593" s="99"/>
      <c r="AT593" s="99"/>
      <c r="AU593" s="99"/>
      <c r="AV593" s="99"/>
      <c r="AW593" s="99"/>
      <c r="AX593" s="99"/>
      <c r="AY593" s="99"/>
      <c r="AZ593" s="99"/>
      <c r="BA593" s="99"/>
    </row>
    <row r="594" spans="1:53" ht="15.75" customHeight="1" x14ac:dyDescent="0.25">
      <c r="A594" s="99"/>
      <c r="B594" s="100"/>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c r="AA594" s="99"/>
      <c r="AB594" s="99"/>
      <c r="AC594" s="99"/>
      <c r="AD594" s="99"/>
      <c r="AE594" s="99"/>
      <c r="AF594" s="99"/>
      <c r="AG594" s="99"/>
      <c r="AH594" s="99"/>
      <c r="AI594" s="99"/>
      <c r="AJ594" s="99"/>
      <c r="AK594" s="99"/>
      <c r="AL594" s="99"/>
      <c r="AM594" s="99"/>
      <c r="AN594" s="99"/>
      <c r="AO594" s="99"/>
      <c r="AP594" s="99"/>
      <c r="AQ594" s="99"/>
      <c r="AR594" s="99"/>
      <c r="AS594" s="99"/>
      <c r="AT594" s="99"/>
      <c r="AU594" s="99"/>
      <c r="AV594" s="99"/>
      <c r="AW594" s="99"/>
      <c r="AX594" s="99"/>
      <c r="AY594" s="99"/>
      <c r="AZ594" s="99"/>
      <c r="BA594" s="99"/>
    </row>
    <row r="595" spans="1:53" ht="15.75" customHeight="1" x14ac:dyDescent="0.25">
      <c r="A595" s="99"/>
      <c r="B595" s="100"/>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c r="AA595" s="99"/>
      <c r="AB595" s="99"/>
      <c r="AC595" s="99"/>
      <c r="AD595" s="99"/>
      <c r="AE595" s="99"/>
      <c r="AF595" s="99"/>
      <c r="AG595" s="99"/>
      <c r="AH595" s="99"/>
      <c r="AI595" s="99"/>
      <c r="AJ595" s="99"/>
      <c r="AK595" s="99"/>
      <c r="AL595" s="99"/>
      <c r="AM595" s="99"/>
      <c r="AN595" s="99"/>
      <c r="AO595" s="99"/>
      <c r="AP595" s="99"/>
      <c r="AQ595" s="99"/>
      <c r="AR595" s="99"/>
      <c r="AS595" s="99"/>
      <c r="AT595" s="99"/>
      <c r="AU595" s="99"/>
      <c r="AV595" s="99"/>
      <c r="AW595" s="99"/>
      <c r="AX595" s="99"/>
      <c r="AY595" s="99"/>
      <c r="AZ595" s="99"/>
      <c r="BA595" s="99"/>
    </row>
    <row r="596" spans="1:53" ht="15.75" customHeight="1" x14ac:dyDescent="0.25">
      <c r="A596" s="99"/>
      <c r="B596" s="100"/>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c r="AA596" s="99"/>
      <c r="AB596" s="99"/>
      <c r="AC596" s="99"/>
      <c r="AD596" s="99"/>
      <c r="AE596" s="99"/>
      <c r="AF596" s="99"/>
      <c r="AG596" s="99"/>
      <c r="AH596" s="99"/>
      <c r="AI596" s="99"/>
      <c r="AJ596" s="99"/>
      <c r="AK596" s="99"/>
      <c r="AL596" s="99"/>
      <c r="AM596" s="99"/>
      <c r="AN596" s="99"/>
      <c r="AO596" s="99"/>
      <c r="AP596" s="99"/>
      <c r="AQ596" s="99"/>
      <c r="AR596" s="99"/>
      <c r="AS596" s="99"/>
      <c r="AT596" s="99"/>
      <c r="AU596" s="99"/>
      <c r="AV596" s="99"/>
      <c r="AW596" s="99"/>
      <c r="AX596" s="99"/>
      <c r="AY596" s="99"/>
      <c r="AZ596" s="99"/>
      <c r="BA596" s="99"/>
    </row>
    <row r="597" spans="1:53" ht="15.75" customHeight="1" x14ac:dyDescent="0.25">
      <c r="A597" s="99"/>
      <c r="B597" s="100"/>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c r="AA597" s="99"/>
      <c r="AB597" s="99"/>
      <c r="AC597" s="99"/>
      <c r="AD597" s="99"/>
      <c r="AE597" s="99"/>
      <c r="AF597" s="99"/>
      <c r="AG597" s="99"/>
      <c r="AH597" s="99"/>
      <c r="AI597" s="99"/>
      <c r="AJ597" s="99"/>
      <c r="AK597" s="99"/>
      <c r="AL597" s="99"/>
      <c r="AM597" s="99"/>
      <c r="AN597" s="99"/>
      <c r="AO597" s="99"/>
      <c r="AP597" s="99"/>
      <c r="AQ597" s="99"/>
      <c r="AR597" s="99"/>
      <c r="AS597" s="99"/>
      <c r="AT597" s="99"/>
      <c r="AU597" s="99"/>
      <c r="AV597" s="99"/>
      <c r="AW597" s="99"/>
      <c r="AX597" s="99"/>
      <c r="AY597" s="99"/>
      <c r="AZ597" s="99"/>
      <c r="BA597" s="99"/>
    </row>
    <row r="598" spans="1:53" ht="15.75" customHeight="1" x14ac:dyDescent="0.25">
      <c r="A598" s="99"/>
      <c r="B598" s="100"/>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99"/>
      <c r="AX598" s="99"/>
      <c r="AY598" s="99"/>
      <c r="AZ598" s="99"/>
      <c r="BA598" s="99"/>
    </row>
    <row r="599" spans="1:53" ht="15.75" customHeight="1" x14ac:dyDescent="0.25">
      <c r="A599" s="99"/>
      <c r="B599" s="100"/>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c r="AA599" s="99"/>
      <c r="AB599" s="99"/>
      <c r="AC599" s="99"/>
      <c r="AD599" s="99"/>
      <c r="AE599" s="99"/>
      <c r="AF599" s="99"/>
      <c r="AG599" s="99"/>
      <c r="AH599" s="99"/>
      <c r="AI599" s="99"/>
      <c r="AJ599" s="99"/>
      <c r="AK599" s="99"/>
      <c r="AL599" s="99"/>
      <c r="AM599" s="99"/>
      <c r="AN599" s="99"/>
      <c r="AO599" s="99"/>
      <c r="AP599" s="99"/>
      <c r="AQ599" s="99"/>
      <c r="AR599" s="99"/>
      <c r="AS599" s="99"/>
      <c r="AT599" s="99"/>
      <c r="AU599" s="99"/>
      <c r="AV599" s="99"/>
      <c r="AW599" s="99"/>
      <c r="AX599" s="99"/>
      <c r="AY599" s="99"/>
      <c r="AZ599" s="99"/>
      <c r="BA599" s="99"/>
    </row>
    <row r="600" spans="1:53" ht="15.75" customHeight="1" x14ac:dyDescent="0.25">
      <c r="A600" s="99"/>
      <c r="B600" s="100"/>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c r="AA600" s="99"/>
      <c r="AB600" s="99"/>
      <c r="AC600" s="99"/>
      <c r="AD600" s="99"/>
      <c r="AE600" s="99"/>
      <c r="AF600" s="99"/>
      <c r="AG600" s="99"/>
      <c r="AH600" s="99"/>
      <c r="AI600" s="99"/>
      <c r="AJ600" s="99"/>
      <c r="AK600" s="99"/>
      <c r="AL600" s="99"/>
      <c r="AM600" s="99"/>
      <c r="AN600" s="99"/>
      <c r="AO600" s="99"/>
      <c r="AP600" s="99"/>
      <c r="AQ600" s="99"/>
      <c r="AR600" s="99"/>
      <c r="AS600" s="99"/>
      <c r="AT600" s="99"/>
      <c r="AU600" s="99"/>
      <c r="AV600" s="99"/>
      <c r="AW600" s="99"/>
      <c r="AX600" s="99"/>
      <c r="AY600" s="99"/>
      <c r="AZ600" s="99"/>
      <c r="BA600" s="99"/>
    </row>
    <row r="601" spans="1:53" ht="15.75" customHeight="1" x14ac:dyDescent="0.25">
      <c r="A601" s="99"/>
      <c r="B601" s="100"/>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c r="AG601" s="99"/>
      <c r="AH601" s="99"/>
      <c r="AI601" s="99"/>
      <c r="AJ601" s="99"/>
      <c r="AK601" s="99"/>
      <c r="AL601" s="99"/>
      <c r="AM601" s="99"/>
      <c r="AN601" s="99"/>
      <c r="AO601" s="99"/>
      <c r="AP601" s="99"/>
      <c r="AQ601" s="99"/>
      <c r="AR601" s="99"/>
      <c r="AS601" s="99"/>
      <c r="AT601" s="99"/>
      <c r="AU601" s="99"/>
      <c r="AV601" s="99"/>
      <c r="AW601" s="99"/>
      <c r="AX601" s="99"/>
      <c r="AY601" s="99"/>
      <c r="AZ601" s="99"/>
      <c r="BA601" s="99"/>
    </row>
    <row r="602" spans="1:53" ht="15.75" customHeight="1" x14ac:dyDescent="0.25">
      <c r="A602" s="99"/>
      <c r="B602" s="100"/>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c r="AA602" s="99"/>
      <c r="AB602" s="99"/>
      <c r="AC602" s="99"/>
      <c r="AD602" s="99"/>
      <c r="AE602" s="99"/>
      <c r="AF602" s="99"/>
      <c r="AG602" s="99"/>
      <c r="AH602" s="99"/>
      <c r="AI602" s="99"/>
      <c r="AJ602" s="99"/>
      <c r="AK602" s="99"/>
      <c r="AL602" s="99"/>
      <c r="AM602" s="99"/>
      <c r="AN602" s="99"/>
      <c r="AO602" s="99"/>
      <c r="AP602" s="99"/>
      <c r="AQ602" s="99"/>
      <c r="AR602" s="99"/>
      <c r="AS602" s="99"/>
      <c r="AT602" s="99"/>
      <c r="AU602" s="99"/>
      <c r="AV602" s="99"/>
      <c r="AW602" s="99"/>
      <c r="AX602" s="99"/>
      <c r="AY602" s="99"/>
      <c r="AZ602" s="99"/>
      <c r="BA602" s="99"/>
    </row>
    <row r="603" spans="1:53" ht="15.75" customHeight="1" x14ac:dyDescent="0.25">
      <c r="A603" s="99"/>
      <c r="B603" s="100"/>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c r="AA603" s="99"/>
      <c r="AB603" s="99"/>
      <c r="AC603" s="99"/>
      <c r="AD603" s="99"/>
      <c r="AE603" s="99"/>
      <c r="AF603" s="99"/>
      <c r="AG603" s="99"/>
      <c r="AH603" s="99"/>
      <c r="AI603" s="99"/>
      <c r="AJ603" s="99"/>
      <c r="AK603" s="99"/>
      <c r="AL603" s="99"/>
      <c r="AM603" s="99"/>
      <c r="AN603" s="99"/>
      <c r="AO603" s="99"/>
      <c r="AP603" s="99"/>
      <c r="AQ603" s="99"/>
      <c r="AR603" s="99"/>
      <c r="AS603" s="99"/>
      <c r="AT603" s="99"/>
      <c r="AU603" s="99"/>
      <c r="AV603" s="99"/>
      <c r="AW603" s="99"/>
      <c r="AX603" s="99"/>
      <c r="AY603" s="99"/>
      <c r="AZ603" s="99"/>
      <c r="BA603" s="99"/>
    </row>
    <row r="604" spans="1:53" ht="15.75" customHeight="1" x14ac:dyDescent="0.25">
      <c r="A604" s="99"/>
      <c r="B604" s="100"/>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c r="AA604" s="99"/>
      <c r="AB604" s="99"/>
      <c r="AC604" s="99"/>
      <c r="AD604" s="99"/>
      <c r="AE604" s="99"/>
      <c r="AF604" s="99"/>
      <c r="AG604" s="99"/>
      <c r="AH604" s="99"/>
      <c r="AI604" s="99"/>
      <c r="AJ604" s="99"/>
      <c r="AK604" s="99"/>
      <c r="AL604" s="99"/>
      <c r="AM604" s="99"/>
      <c r="AN604" s="99"/>
      <c r="AO604" s="99"/>
      <c r="AP604" s="99"/>
      <c r="AQ604" s="99"/>
      <c r="AR604" s="99"/>
      <c r="AS604" s="99"/>
      <c r="AT604" s="99"/>
      <c r="AU604" s="99"/>
      <c r="AV604" s="99"/>
      <c r="AW604" s="99"/>
      <c r="AX604" s="99"/>
      <c r="AY604" s="99"/>
      <c r="AZ604" s="99"/>
      <c r="BA604" s="99"/>
    </row>
    <row r="605" spans="1:53" ht="15.75" customHeight="1" x14ac:dyDescent="0.25">
      <c r="A605" s="99"/>
      <c r="B605" s="100"/>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c r="AA605" s="99"/>
      <c r="AB605" s="99"/>
      <c r="AC605" s="99"/>
      <c r="AD605" s="99"/>
      <c r="AE605" s="99"/>
      <c r="AF605" s="99"/>
      <c r="AG605" s="99"/>
      <c r="AH605" s="99"/>
      <c r="AI605" s="99"/>
      <c r="AJ605" s="99"/>
      <c r="AK605" s="99"/>
      <c r="AL605" s="99"/>
      <c r="AM605" s="99"/>
      <c r="AN605" s="99"/>
      <c r="AO605" s="99"/>
      <c r="AP605" s="99"/>
      <c r="AQ605" s="99"/>
      <c r="AR605" s="99"/>
      <c r="AS605" s="99"/>
      <c r="AT605" s="99"/>
      <c r="AU605" s="99"/>
      <c r="AV605" s="99"/>
      <c r="AW605" s="99"/>
      <c r="AX605" s="99"/>
      <c r="AY605" s="99"/>
      <c r="AZ605" s="99"/>
      <c r="BA605" s="99"/>
    </row>
    <row r="606" spans="1:53" ht="15.75" customHeight="1" x14ac:dyDescent="0.25">
      <c r="A606" s="99"/>
      <c r="B606" s="100"/>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c r="AA606" s="99"/>
      <c r="AB606" s="99"/>
      <c r="AC606" s="99"/>
      <c r="AD606" s="99"/>
      <c r="AE606" s="99"/>
      <c r="AF606" s="99"/>
      <c r="AG606" s="99"/>
      <c r="AH606" s="99"/>
      <c r="AI606" s="99"/>
      <c r="AJ606" s="99"/>
      <c r="AK606" s="99"/>
      <c r="AL606" s="99"/>
      <c r="AM606" s="99"/>
      <c r="AN606" s="99"/>
      <c r="AO606" s="99"/>
      <c r="AP606" s="99"/>
      <c r="AQ606" s="99"/>
      <c r="AR606" s="99"/>
      <c r="AS606" s="99"/>
      <c r="AT606" s="99"/>
      <c r="AU606" s="99"/>
      <c r="AV606" s="99"/>
      <c r="AW606" s="99"/>
      <c r="AX606" s="99"/>
      <c r="AY606" s="99"/>
      <c r="AZ606" s="99"/>
      <c r="BA606" s="99"/>
    </row>
    <row r="607" spans="1:53" ht="15.75" customHeight="1" x14ac:dyDescent="0.25">
      <c r="A607" s="99"/>
      <c r="B607" s="100"/>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c r="AA607" s="99"/>
      <c r="AB607" s="99"/>
      <c r="AC607" s="99"/>
      <c r="AD607" s="99"/>
      <c r="AE607" s="99"/>
      <c r="AF607" s="99"/>
      <c r="AG607" s="99"/>
      <c r="AH607" s="99"/>
      <c r="AI607" s="99"/>
      <c r="AJ607" s="99"/>
      <c r="AK607" s="99"/>
      <c r="AL607" s="99"/>
      <c r="AM607" s="99"/>
      <c r="AN607" s="99"/>
      <c r="AO607" s="99"/>
      <c r="AP607" s="99"/>
      <c r="AQ607" s="99"/>
      <c r="AR607" s="99"/>
      <c r="AS607" s="99"/>
      <c r="AT607" s="99"/>
      <c r="AU607" s="99"/>
      <c r="AV607" s="99"/>
      <c r="AW607" s="99"/>
      <c r="AX607" s="99"/>
      <c r="AY607" s="99"/>
      <c r="AZ607" s="99"/>
      <c r="BA607" s="99"/>
    </row>
    <row r="608" spans="1:53" ht="15.75" customHeight="1" x14ac:dyDescent="0.25">
      <c r="A608" s="99"/>
      <c r="B608" s="100"/>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c r="AA608" s="99"/>
      <c r="AB608" s="99"/>
      <c r="AC608" s="99"/>
      <c r="AD608" s="99"/>
      <c r="AE608" s="99"/>
      <c r="AF608" s="99"/>
      <c r="AG608" s="99"/>
      <c r="AH608" s="99"/>
      <c r="AI608" s="99"/>
      <c r="AJ608" s="99"/>
      <c r="AK608" s="99"/>
      <c r="AL608" s="99"/>
      <c r="AM608" s="99"/>
      <c r="AN608" s="99"/>
      <c r="AO608" s="99"/>
      <c r="AP608" s="99"/>
      <c r="AQ608" s="99"/>
      <c r="AR608" s="99"/>
      <c r="AS608" s="99"/>
      <c r="AT608" s="99"/>
      <c r="AU608" s="99"/>
      <c r="AV608" s="99"/>
      <c r="AW608" s="99"/>
      <c r="AX608" s="99"/>
      <c r="AY608" s="99"/>
      <c r="AZ608" s="99"/>
      <c r="BA608" s="99"/>
    </row>
    <row r="609" spans="1:53" ht="15.75" customHeight="1" x14ac:dyDescent="0.25">
      <c r="A609" s="99"/>
      <c r="B609" s="100"/>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c r="AA609" s="99"/>
      <c r="AB609" s="99"/>
      <c r="AC609" s="99"/>
      <c r="AD609" s="99"/>
      <c r="AE609" s="99"/>
      <c r="AF609" s="99"/>
      <c r="AG609" s="99"/>
      <c r="AH609" s="99"/>
      <c r="AI609" s="99"/>
      <c r="AJ609" s="99"/>
      <c r="AK609" s="99"/>
      <c r="AL609" s="99"/>
      <c r="AM609" s="99"/>
      <c r="AN609" s="99"/>
      <c r="AO609" s="99"/>
      <c r="AP609" s="99"/>
      <c r="AQ609" s="99"/>
      <c r="AR609" s="99"/>
      <c r="AS609" s="99"/>
      <c r="AT609" s="99"/>
      <c r="AU609" s="99"/>
      <c r="AV609" s="99"/>
      <c r="AW609" s="99"/>
      <c r="AX609" s="99"/>
      <c r="AY609" s="99"/>
      <c r="AZ609" s="99"/>
      <c r="BA609" s="99"/>
    </row>
    <row r="610" spans="1:53" ht="15.75" customHeight="1" x14ac:dyDescent="0.25">
      <c r="A610" s="99"/>
      <c r="B610" s="100"/>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c r="AA610" s="99"/>
      <c r="AB610" s="99"/>
      <c r="AC610" s="99"/>
      <c r="AD610" s="99"/>
      <c r="AE610" s="99"/>
      <c r="AF610" s="99"/>
      <c r="AG610" s="99"/>
      <c r="AH610" s="99"/>
      <c r="AI610" s="99"/>
      <c r="AJ610" s="99"/>
      <c r="AK610" s="99"/>
      <c r="AL610" s="99"/>
      <c r="AM610" s="99"/>
      <c r="AN610" s="99"/>
      <c r="AO610" s="99"/>
      <c r="AP610" s="99"/>
      <c r="AQ610" s="99"/>
      <c r="AR610" s="99"/>
      <c r="AS610" s="99"/>
      <c r="AT610" s="99"/>
      <c r="AU610" s="99"/>
      <c r="AV610" s="99"/>
      <c r="AW610" s="99"/>
      <c r="AX610" s="99"/>
      <c r="AY610" s="99"/>
      <c r="AZ610" s="99"/>
      <c r="BA610" s="99"/>
    </row>
    <row r="611" spans="1:53" ht="15.75" customHeight="1" x14ac:dyDescent="0.25">
      <c r="A611" s="99"/>
      <c r="B611" s="100"/>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c r="AA611" s="99"/>
      <c r="AB611" s="99"/>
      <c r="AC611" s="99"/>
      <c r="AD611" s="99"/>
      <c r="AE611" s="99"/>
      <c r="AF611" s="99"/>
      <c r="AG611" s="99"/>
      <c r="AH611" s="99"/>
      <c r="AI611" s="99"/>
      <c r="AJ611" s="99"/>
      <c r="AK611" s="99"/>
      <c r="AL611" s="99"/>
      <c r="AM611" s="99"/>
      <c r="AN611" s="99"/>
      <c r="AO611" s="99"/>
      <c r="AP611" s="99"/>
      <c r="AQ611" s="99"/>
      <c r="AR611" s="99"/>
      <c r="AS611" s="99"/>
      <c r="AT611" s="99"/>
      <c r="AU611" s="99"/>
      <c r="AV611" s="99"/>
      <c r="AW611" s="99"/>
      <c r="AX611" s="99"/>
      <c r="AY611" s="99"/>
      <c r="AZ611" s="99"/>
      <c r="BA611" s="99"/>
    </row>
    <row r="612" spans="1:53" ht="15.75" customHeight="1" x14ac:dyDescent="0.25">
      <c r="A612" s="99"/>
      <c r="B612" s="100"/>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c r="AG612" s="99"/>
      <c r="AH612" s="99"/>
      <c r="AI612" s="99"/>
      <c r="AJ612" s="99"/>
      <c r="AK612" s="99"/>
      <c r="AL612" s="99"/>
      <c r="AM612" s="99"/>
      <c r="AN612" s="99"/>
      <c r="AO612" s="99"/>
      <c r="AP612" s="99"/>
      <c r="AQ612" s="99"/>
      <c r="AR612" s="99"/>
      <c r="AS612" s="99"/>
      <c r="AT612" s="99"/>
      <c r="AU612" s="99"/>
      <c r="AV612" s="99"/>
      <c r="AW612" s="99"/>
      <c r="AX612" s="99"/>
      <c r="AY612" s="99"/>
      <c r="AZ612" s="99"/>
      <c r="BA612" s="99"/>
    </row>
    <row r="613" spans="1:53" ht="15.75" customHeight="1" x14ac:dyDescent="0.25">
      <c r="A613" s="99"/>
      <c r="B613" s="100"/>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c r="AA613" s="99"/>
      <c r="AB613" s="99"/>
      <c r="AC613" s="99"/>
      <c r="AD613" s="99"/>
      <c r="AE613" s="99"/>
      <c r="AF613" s="99"/>
      <c r="AG613" s="99"/>
      <c r="AH613" s="99"/>
      <c r="AI613" s="99"/>
      <c r="AJ613" s="99"/>
      <c r="AK613" s="99"/>
      <c r="AL613" s="99"/>
      <c r="AM613" s="99"/>
      <c r="AN613" s="99"/>
      <c r="AO613" s="99"/>
      <c r="AP613" s="99"/>
      <c r="AQ613" s="99"/>
      <c r="AR613" s="99"/>
      <c r="AS613" s="99"/>
      <c r="AT613" s="99"/>
      <c r="AU613" s="99"/>
      <c r="AV613" s="99"/>
      <c r="AW613" s="99"/>
      <c r="AX613" s="99"/>
      <c r="AY613" s="99"/>
      <c r="AZ613" s="99"/>
      <c r="BA613" s="99"/>
    </row>
    <row r="614" spans="1:53" ht="15.75" customHeight="1" x14ac:dyDescent="0.25">
      <c r="A614" s="99"/>
      <c r="B614" s="100"/>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c r="AA614" s="99"/>
      <c r="AB614" s="99"/>
      <c r="AC614" s="99"/>
      <c r="AD614" s="99"/>
      <c r="AE614" s="99"/>
      <c r="AF614" s="99"/>
      <c r="AG614" s="99"/>
      <c r="AH614" s="99"/>
      <c r="AI614" s="99"/>
      <c r="AJ614" s="99"/>
      <c r="AK614" s="99"/>
      <c r="AL614" s="99"/>
      <c r="AM614" s="99"/>
      <c r="AN614" s="99"/>
      <c r="AO614" s="99"/>
      <c r="AP614" s="99"/>
      <c r="AQ614" s="99"/>
      <c r="AR614" s="99"/>
      <c r="AS614" s="99"/>
      <c r="AT614" s="99"/>
      <c r="AU614" s="99"/>
      <c r="AV614" s="99"/>
      <c r="AW614" s="99"/>
      <c r="AX614" s="99"/>
      <c r="AY614" s="99"/>
      <c r="AZ614" s="99"/>
      <c r="BA614" s="99"/>
    </row>
    <row r="615" spans="1:53" ht="15.75" customHeight="1" x14ac:dyDescent="0.25">
      <c r="A615" s="99"/>
      <c r="B615" s="100"/>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c r="AG615" s="99"/>
      <c r="AH615" s="99"/>
      <c r="AI615" s="99"/>
      <c r="AJ615" s="99"/>
      <c r="AK615" s="99"/>
      <c r="AL615" s="99"/>
      <c r="AM615" s="99"/>
      <c r="AN615" s="99"/>
      <c r="AO615" s="99"/>
      <c r="AP615" s="99"/>
      <c r="AQ615" s="99"/>
      <c r="AR615" s="99"/>
      <c r="AS615" s="99"/>
      <c r="AT615" s="99"/>
      <c r="AU615" s="99"/>
      <c r="AV615" s="99"/>
      <c r="AW615" s="99"/>
      <c r="AX615" s="99"/>
      <c r="AY615" s="99"/>
      <c r="AZ615" s="99"/>
      <c r="BA615" s="99"/>
    </row>
    <row r="616" spans="1:53" ht="15.75" customHeight="1" x14ac:dyDescent="0.25">
      <c r="A616" s="99"/>
      <c r="B616" s="100"/>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c r="AA616" s="99"/>
      <c r="AB616" s="99"/>
      <c r="AC616" s="99"/>
      <c r="AD616" s="99"/>
      <c r="AE616" s="99"/>
      <c r="AF616" s="99"/>
      <c r="AG616" s="99"/>
      <c r="AH616" s="99"/>
      <c r="AI616" s="99"/>
      <c r="AJ616" s="99"/>
      <c r="AK616" s="99"/>
      <c r="AL616" s="99"/>
      <c r="AM616" s="99"/>
      <c r="AN616" s="99"/>
      <c r="AO616" s="99"/>
      <c r="AP616" s="99"/>
      <c r="AQ616" s="99"/>
      <c r="AR616" s="99"/>
      <c r="AS616" s="99"/>
      <c r="AT616" s="99"/>
      <c r="AU616" s="99"/>
      <c r="AV616" s="99"/>
      <c r="AW616" s="99"/>
      <c r="AX616" s="99"/>
      <c r="AY616" s="99"/>
      <c r="AZ616" s="99"/>
      <c r="BA616" s="99"/>
    </row>
    <row r="617" spans="1:53" ht="15.75" customHeight="1" x14ac:dyDescent="0.25">
      <c r="A617" s="99"/>
      <c r="B617" s="100"/>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c r="AA617" s="99"/>
      <c r="AB617" s="99"/>
      <c r="AC617" s="99"/>
      <c r="AD617" s="99"/>
      <c r="AE617" s="99"/>
      <c r="AF617" s="99"/>
      <c r="AG617" s="99"/>
      <c r="AH617" s="99"/>
      <c r="AI617" s="99"/>
      <c r="AJ617" s="99"/>
      <c r="AK617" s="99"/>
      <c r="AL617" s="99"/>
      <c r="AM617" s="99"/>
      <c r="AN617" s="99"/>
      <c r="AO617" s="99"/>
      <c r="AP617" s="99"/>
      <c r="AQ617" s="99"/>
      <c r="AR617" s="99"/>
      <c r="AS617" s="99"/>
      <c r="AT617" s="99"/>
      <c r="AU617" s="99"/>
      <c r="AV617" s="99"/>
      <c r="AW617" s="99"/>
      <c r="AX617" s="99"/>
      <c r="AY617" s="99"/>
      <c r="AZ617" s="99"/>
      <c r="BA617" s="99"/>
    </row>
  </sheetData>
  <sheetProtection algorithmName="SHA-512" hashValue="dAhTpOH2TAbs+fhvsan83Uq+/xqIfL8Lk9yfhd7bsHLQTRd56mY3l03f25QDZ4QBtQZD54CIP8Yk9kS0QsF2Sg==" saltValue="KJeYu+wb2plI012MQyatqg==" spinCount="100000" sheet="1" objects="1" scenarios="1"/>
  <autoFilter ref="A1:BA27">
    <filterColumn colId="1" showButton="0"/>
    <filterColumn colId="2" showButton="0"/>
    <filterColumn colId="3" showButton="0"/>
    <filterColumn colId="4" showButton="0"/>
    <filterColumn colId="5" showButton="0"/>
    <filterColumn colId="6" showButton="0"/>
    <filterColumn colId="7" showButton="0"/>
  </autoFilter>
  <mergeCells count="30">
    <mergeCell ref="B1:I1"/>
    <mergeCell ref="B2:I2"/>
    <mergeCell ref="B3:I3"/>
    <mergeCell ref="AC4:AV4"/>
    <mergeCell ref="AW4:BA14"/>
    <mergeCell ref="Q14:Y14"/>
    <mergeCell ref="Z14:Z15"/>
    <mergeCell ref="AA14:AA15"/>
    <mergeCell ref="AB14:AB15"/>
    <mergeCell ref="AC14:AH14"/>
    <mergeCell ref="AI14:AN14"/>
    <mergeCell ref="AO14:AT14"/>
    <mergeCell ref="B6:C8"/>
    <mergeCell ref="D6:I6"/>
    <mergeCell ref="D7:I8"/>
    <mergeCell ref="B9:C10"/>
    <mergeCell ref="A16:A27"/>
    <mergeCell ref="C16:C22"/>
    <mergeCell ref="C23:C27"/>
    <mergeCell ref="D16:D22"/>
    <mergeCell ref="D23:D27"/>
    <mergeCell ref="B12:C12"/>
    <mergeCell ref="E12:F12"/>
    <mergeCell ref="G12:I12"/>
    <mergeCell ref="D9:D10"/>
    <mergeCell ref="E9:F10"/>
    <mergeCell ref="G9:I10"/>
    <mergeCell ref="B11:C11"/>
    <mergeCell ref="E11:F11"/>
    <mergeCell ref="G11:I11"/>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[3]Hoja2!#REF!</xm:f>
          </x14:formula1>
          <xm:sqref>AB16:AB27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3"/>
  <sheetViews>
    <sheetView zoomScale="60" zoomScaleNormal="60" workbookViewId="0"/>
  </sheetViews>
  <sheetFormatPr baseColWidth="10" defaultRowHeight="15" x14ac:dyDescent="0.25"/>
  <cols>
    <col min="1" max="1" width="26.7109375" style="1" customWidth="1"/>
    <col min="2" max="2" width="46.140625" style="1" bestFit="1" customWidth="1"/>
    <col min="3" max="3" width="28.140625" style="1" bestFit="1" customWidth="1"/>
    <col min="4" max="4" width="32" style="1" bestFit="1" customWidth="1"/>
    <col min="5" max="5" width="22.42578125" style="1" customWidth="1"/>
    <col min="6" max="6" width="15.5703125" style="1" bestFit="1" customWidth="1"/>
    <col min="7" max="7" width="16.7109375" style="1" bestFit="1" customWidth="1"/>
    <col min="8" max="8" width="16" style="1" bestFit="1" customWidth="1"/>
    <col min="9" max="9" width="19.5703125" style="1" customWidth="1"/>
    <col min="10" max="10" width="40.7109375" style="1" customWidth="1"/>
    <col min="11" max="11" width="16.7109375" style="1" customWidth="1"/>
    <col min="12" max="12" width="7.85546875" style="1" customWidth="1"/>
    <col min="13" max="13" width="59" style="2" customWidth="1"/>
    <col min="14" max="14" width="24.7109375" style="1" customWidth="1"/>
    <col min="15" max="15" width="20" style="1" customWidth="1"/>
    <col min="16" max="16" width="11.42578125" style="1" hidden="1" customWidth="1"/>
    <col min="17" max="18" width="0" style="1" hidden="1" customWidth="1"/>
    <col min="19" max="24" width="11.42578125" style="1"/>
    <col min="25" max="25" width="24.7109375" style="1" hidden="1" customWidth="1"/>
    <col min="26" max="26" width="11.42578125" style="1" hidden="1" customWidth="1"/>
    <col min="27" max="27" width="14.28515625" style="1" hidden="1" customWidth="1"/>
    <col min="28" max="28" width="19" style="2" customWidth="1"/>
    <col min="29" max="29" width="11.5703125" style="1" hidden="1" customWidth="1"/>
    <col min="30" max="30" width="12.28515625" style="1" hidden="1" customWidth="1"/>
    <col min="31" max="31" width="19.42578125" style="1" bestFit="1" customWidth="1"/>
    <col min="32" max="32" width="11.5703125" style="1" hidden="1" customWidth="1"/>
    <col min="33" max="33" width="12.28515625" style="1" hidden="1" customWidth="1"/>
    <col min="34" max="34" width="15.42578125" style="1" hidden="1" customWidth="1"/>
    <col min="35" max="35" width="11.5703125" style="1" hidden="1" customWidth="1"/>
    <col min="36" max="36" width="12.28515625" style="1" hidden="1" customWidth="1"/>
    <col min="37" max="37" width="14.5703125" style="1" hidden="1" customWidth="1"/>
    <col min="38" max="38" width="16.7109375" style="1" hidden="1" customWidth="1"/>
    <col min="39" max="39" width="19" style="1" hidden="1" customWidth="1"/>
    <col min="40" max="40" width="5.140625" style="1" hidden="1" customWidth="1"/>
    <col min="41" max="41" width="7.85546875" style="1" hidden="1" customWidth="1"/>
    <col min="42" max="16384" width="11.42578125" style="1"/>
  </cols>
  <sheetData>
    <row r="1" spans="1:16384" ht="15.75" x14ac:dyDescent="0.2">
      <c r="A1" s="96"/>
      <c r="B1" s="2474" t="s">
        <v>292</v>
      </c>
      <c r="C1" s="2474"/>
      <c r="D1" s="2474"/>
      <c r="E1" s="2474"/>
      <c r="F1" s="2474"/>
      <c r="G1" s="3019"/>
      <c r="H1" s="92" t="s">
        <v>291</v>
      </c>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c r="AO1" s="2302"/>
      <c r="AP1" s="2302"/>
      <c r="AQ1" s="2302"/>
      <c r="AR1" s="2302"/>
      <c r="AS1" s="2302"/>
      <c r="AT1" s="2302"/>
      <c r="AU1" s="2302"/>
      <c r="AV1" s="95"/>
      <c r="AW1" s="91"/>
      <c r="AX1" s="3018"/>
      <c r="AY1" s="3018"/>
      <c r="AZ1" s="3018"/>
      <c r="BA1" s="3018"/>
      <c r="BB1" s="3018"/>
      <c r="BC1" s="3018"/>
      <c r="BD1" s="95"/>
      <c r="BE1" s="91"/>
      <c r="BF1" s="3018"/>
      <c r="BG1" s="3018"/>
      <c r="BH1" s="3018"/>
      <c r="BI1" s="3018"/>
      <c r="BJ1" s="3018"/>
      <c r="BK1" s="3018"/>
      <c r="BL1" s="95"/>
      <c r="BM1" s="91"/>
      <c r="BN1" s="3018"/>
      <c r="BO1" s="3018"/>
      <c r="BP1" s="3018"/>
      <c r="BQ1" s="3018"/>
      <c r="BR1" s="3018"/>
      <c r="BS1" s="3018"/>
      <c r="BT1" s="95"/>
      <c r="BU1" s="91"/>
      <c r="BV1" s="3018"/>
      <c r="BW1" s="3018"/>
      <c r="BX1" s="3018"/>
      <c r="BY1" s="3018"/>
      <c r="BZ1" s="3018"/>
      <c r="CA1" s="3018"/>
      <c r="CB1" s="95"/>
      <c r="CC1" s="91"/>
      <c r="CD1" s="3018"/>
      <c r="CE1" s="3018"/>
      <c r="CF1" s="3018"/>
      <c r="CG1" s="3018"/>
      <c r="CH1" s="3018"/>
      <c r="CI1" s="3018"/>
      <c r="CJ1" s="95"/>
      <c r="CK1" s="91"/>
      <c r="CL1" s="3018"/>
      <c r="CM1" s="3018"/>
      <c r="CN1" s="3018"/>
      <c r="CO1" s="3018"/>
      <c r="CP1" s="3018"/>
      <c r="CQ1" s="3018"/>
      <c r="CR1" s="95"/>
      <c r="CS1" s="91"/>
      <c r="CT1" s="3018"/>
      <c r="CU1" s="3018"/>
      <c r="CV1" s="3018"/>
      <c r="CW1" s="3018"/>
      <c r="CX1" s="3018"/>
      <c r="CY1" s="3018"/>
      <c r="CZ1" s="95"/>
      <c r="DA1" s="91"/>
      <c r="DB1" s="3018"/>
      <c r="DC1" s="3018"/>
      <c r="DD1" s="3018"/>
      <c r="DE1" s="3018"/>
      <c r="DF1" s="3018"/>
      <c r="DG1" s="3018"/>
      <c r="DH1" s="95"/>
      <c r="DI1" s="91"/>
      <c r="DJ1" s="3018"/>
      <c r="DK1" s="3018"/>
      <c r="DL1" s="3018"/>
      <c r="DM1" s="3018"/>
      <c r="DN1" s="3018"/>
      <c r="DO1" s="3018"/>
      <c r="DP1" s="95"/>
      <c r="DQ1" s="91"/>
      <c r="DR1" s="3018"/>
      <c r="DS1" s="3018"/>
      <c r="DT1" s="3018"/>
      <c r="DU1" s="3018"/>
      <c r="DV1" s="3018"/>
      <c r="DW1" s="3018"/>
      <c r="DX1" s="95"/>
      <c r="DY1" s="91"/>
      <c r="DZ1" s="3018"/>
      <c r="EA1" s="3018"/>
      <c r="EB1" s="3018"/>
      <c r="EC1" s="3018"/>
      <c r="ED1" s="3018"/>
      <c r="EE1" s="3018"/>
      <c r="EF1" s="95"/>
      <c r="EG1" s="91"/>
      <c r="EH1" s="3018"/>
      <c r="EI1" s="3018"/>
      <c r="EJ1" s="3018"/>
      <c r="EK1" s="3018"/>
      <c r="EL1" s="3018"/>
      <c r="EM1" s="3018"/>
      <c r="EN1" s="95"/>
      <c r="EO1" s="91"/>
      <c r="EP1" s="3018"/>
      <c r="EQ1" s="3018"/>
      <c r="ER1" s="3018"/>
      <c r="ES1" s="3018"/>
      <c r="ET1" s="3018"/>
      <c r="EU1" s="3018"/>
      <c r="EV1" s="95"/>
      <c r="EW1" s="91"/>
      <c r="EX1" s="3018"/>
      <c r="EY1" s="3018"/>
      <c r="EZ1" s="3018"/>
      <c r="FA1" s="3018"/>
      <c r="FB1" s="3018"/>
      <c r="FC1" s="3018"/>
      <c r="FD1" s="95"/>
      <c r="FE1" s="91"/>
      <c r="FF1" s="3018"/>
      <c r="FG1" s="3018"/>
      <c r="FH1" s="3018"/>
      <c r="FI1" s="3018"/>
      <c r="FJ1" s="3018"/>
      <c r="FK1" s="3018"/>
      <c r="FL1" s="95"/>
      <c r="FM1" s="91"/>
      <c r="FN1" s="3018"/>
      <c r="FO1" s="3018"/>
      <c r="FP1" s="3018"/>
      <c r="FQ1" s="3018"/>
      <c r="FR1" s="3018"/>
      <c r="FS1" s="3018"/>
      <c r="FT1" s="95"/>
      <c r="FU1" s="91"/>
      <c r="FV1" s="3018"/>
      <c r="FW1" s="3018"/>
      <c r="FX1" s="3018"/>
      <c r="FY1" s="3018"/>
      <c r="FZ1" s="3018"/>
      <c r="GA1" s="3018"/>
      <c r="GB1" s="95"/>
      <c r="GC1" s="91"/>
      <c r="GD1" s="3018"/>
      <c r="GE1" s="3018"/>
      <c r="GF1" s="3018"/>
      <c r="GG1" s="3018"/>
      <c r="GH1" s="3018"/>
      <c r="GI1" s="3018"/>
      <c r="GJ1" s="95"/>
      <c r="GK1" s="91"/>
      <c r="GL1" s="3018"/>
      <c r="GM1" s="3018"/>
      <c r="GN1" s="3018"/>
      <c r="GO1" s="3018"/>
      <c r="GP1" s="3018"/>
      <c r="GQ1" s="3018"/>
      <c r="GR1" s="95"/>
      <c r="GS1" s="91"/>
      <c r="GT1" s="3018"/>
      <c r="GU1" s="3018"/>
      <c r="GV1" s="3018"/>
      <c r="GW1" s="3018"/>
      <c r="GX1" s="3018"/>
      <c r="GY1" s="3018"/>
      <c r="GZ1" s="95"/>
      <c r="HA1" s="91"/>
      <c r="HB1" s="3018"/>
      <c r="HC1" s="3018"/>
      <c r="HD1" s="3018"/>
      <c r="HE1" s="3018"/>
      <c r="HF1" s="3018"/>
      <c r="HG1" s="3018"/>
      <c r="HH1" s="95"/>
      <c r="HI1" s="91"/>
      <c r="HJ1" s="3018"/>
      <c r="HK1" s="3018"/>
      <c r="HL1" s="3018"/>
      <c r="HM1" s="3018"/>
      <c r="HN1" s="3018"/>
      <c r="HO1" s="3018"/>
      <c r="HP1" s="95"/>
      <c r="HQ1" s="91"/>
      <c r="HR1" s="3018"/>
      <c r="HS1" s="3018"/>
      <c r="HT1" s="3018"/>
      <c r="HU1" s="3018"/>
      <c r="HV1" s="3018"/>
      <c r="HW1" s="3018"/>
      <c r="HX1" s="95"/>
      <c r="HY1" s="91"/>
      <c r="HZ1" s="3018"/>
      <c r="IA1" s="3018"/>
      <c r="IB1" s="3018"/>
      <c r="IC1" s="3018"/>
      <c r="ID1" s="3018"/>
      <c r="IE1" s="3018"/>
      <c r="IF1" s="95"/>
      <c r="IG1" s="91"/>
      <c r="IH1" s="3018"/>
      <c r="II1" s="3018"/>
      <c r="IJ1" s="3018"/>
      <c r="IK1" s="3018"/>
      <c r="IL1" s="3018"/>
      <c r="IM1" s="3018"/>
      <c r="IN1" s="95"/>
      <c r="IO1" s="91"/>
      <c r="IP1" s="3018"/>
      <c r="IQ1" s="3018"/>
      <c r="IR1" s="3018"/>
      <c r="IS1" s="3018"/>
      <c r="IT1" s="3018"/>
      <c r="IU1" s="3018"/>
      <c r="IV1" s="95"/>
      <c r="IW1" s="91"/>
      <c r="IX1" s="3018"/>
      <c r="IY1" s="3018"/>
      <c r="IZ1" s="3018"/>
      <c r="JA1" s="3018"/>
      <c r="JB1" s="3018"/>
      <c r="JC1" s="3018"/>
      <c r="JD1" s="95"/>
      <c r="JE1" s="91"/>
      <c r="JF1" s="3018"/>
      <c r="JG1" s="3018"/>
      <c r="JH1" s="3018"/>
      <c r="JI1" s="3018"/>
      <c r="JJ1" s="3018"/>
      <c r="JK1" s="3018"/>
      <c r="JL1" s="95"/>
      <c r="JM1" s="91"/>
      <c r="JN1" s="3018"/>
      <c r="JO1" s="3018"/>
      <c r="JP1" s="3018"/>
      <c r="JQ1" s="3018"/>
      <c r="JR1" s="3018"/>
      <c r="JS1" s="3018"/>
      <c r="JT1" s="95"/>
      <c r="JU1" s="91"/>
      <c r="JV1" s="3018"/>
      <c r="JW1" s="3018"/>
      <c r="JX1" s="3018"/>
      <c r="JY1" s="3018"/>
      <c r="JZ1" s="3018"/>
      <c r="KA1" s="3018"/>
      <c r="KB1" s="95"/>
      <c r="KC1" s="91"/>
      <c r="KD1" s="3018"/>
      <c r="KE1" s="3018"/>
      <c r="KF1" s="3018"/>
      <c r="KG1" s="3018"/>
      <c r="KH1" s="3018"/>
      <c r="KI1" s="3018"/>
      <c r="KJ1" s="95"/>
      <c r="KK1" s="91"/>
      <c r="KL1" s="3018"/>
      <c r="KM1" s="3018"/>
      <c r="KN1" s="3018"/>
      <c r="KO1" s="3018"/>
      <c r="KP1" s="3018"/>
      <c r="KQ1" s="3018"/>
      <c r="KR1" s="95"/>
      <c r="KS1" s="91"/>
      <c r="KT1" s="3018"/>
      <c r="KU1" s="3018"/>
      <c r="KV1" s="3018"/>
      <c r="KW1" s="3018"/>
      <c r="KX1" s="3018"/>
      <c r="KY1" s="3018"/>
      <c r="KZ1" s="95"/>
      <c r="LA1" s="91"/>
      <c r="LB1" s="3018"/>
      <c r="LC1" s="3018"/>
      <c r="LD1" s="3018"/>
      <c r="LE1" s="3018"/>
      <c r="LF1" s="3018"/>
      <c r="LG1" s="3018"/>
      <c r="LH1" s="95"/>
      <c r="LI1" s="91"/>
      <c r="LJ1" s="3018"/>
      <c r="LK1" s="3018"/>
      <c r="LL1" s="3018"/>
      <c r="LM1" s="3018"/>
      <c r="LN1" s="3018"/>
      <c r="LO1" s="3018"/>
      <c r="LP1" s="95"/>
      <c r="LQ1" s="91"/>
      <c r="LR1" s="3018"/>
      <c r="LS1" s="3018"/>
      <c r="LT1" s="3018"/>
      <c r="LU1" s="3018"/>
      <c r="LV1" s="3018"/>
      <c r="LW1" s="3018"/>
      <c r="LX1" s="95"/>
      <c r="LY1" s="91"/>
      <c r="LZ1" s="3018"/>
      <c r="MA1" s="3018"/>
      <c r="MB1" s="3018"/>
      <c r="MC1" s="3018"/>
      <c r="MD1" s="3018"/>
      <c r="ME1" s="3018"/>
      <c r="MF1" s="95"/>
      <c r="MG1" s="91"/>
      <c r="MH1" s="3018"/>
      <c r="MI1" s="3018"/>
      <c r="MJ1" s="3018"/>
      <c r="MK1" s="3018"/>
      <c r="ML1" s="3018"/>
      <c r="MM1" s="3018"/>
      <c r="MN1" s="95"/>
      <c r="MO1" s="91"/>
      <c r="MP1" s="3018"/>
      <c r="MQ1" s="3018"/>
      <c r="MR1" s="3018"/>
      <c r="MS1" s="3018"/>
      <c r="MT1" s="3018"/>
      <c r="MU1" s="3018"/>
      <c r="MV1" s="95"/>
      <c r="MW1" s="91"/>
      <c r="MX1" s="3018"/>
      <c r="MY1" s="3018"/>
      <c r="MZ1" s="3018"/>
      <c r="NA1" s="3018"/>
      <c r="NB1" s="3018"/>
      <c r="NC1" s="3018"/>
      <c r="ND1" s="95"/>
      <c r="NE1" s="91"/>
      <c r="NF1" s="3018"/>
      <c r="NG1" s="3018"/>
      <c r="NH1" s="3018"/>
      <c r="NI1" s="3018"/>
      <c r="NJ1" s="3018"/>
      <c r="NK1" s="3018"/>
      <c r="NL1" s="95"/>
      <c r="NM1" s="91"/>
      <c r="NN1" s="3018"/>
      <c r="NO1" s="3018"/>
      <c r="NP1" s="3018"/>
      <c r="NQ1" s="3018"/>
      <c r="NR1" s="3018"/>
      <c r="NS1" s="3018"/>
      <c r="NT1" s="95"/>
      <c r="NU1" s="91"/>
      <c r="NV1" s="3018"/>
      <c r="NW1" s="3018"/>
      <c r="NX1" s="3018"/>
      <c r="NY1" s="3018"/>
      <c r="NZ1" s="3018"/>
      <c r="OA1" s="3018"/>
      <c r="OB1" s="95"/>
      <c r="OC1" s="91"/>
      <c r="OD1" s="3018"/>
      <c r="OE1" s="3018"/>
      <c r="OF1" s="3018"/>
      <c r="OG1" s="3018"/>
      <c r="OH1" s="3018"/>
      <c r="OI1" s="3018"/>
      <c r="OJ1" s="95"/>
      <c r="OK1" s="91"/>
      <c r="OL1" s="3018"/>
      <c r="OM1" s="3018"/>
      <c r="ON1" s="3018"/>
      <c r="OO1" s="3018"/>
      <c r="OP1" s="3018"/>
      <c r="OQ1" s="3018"/>
      <c r="OR1" s="95"/>
      <c r="OS1" s="91"/>
      <c r="OT1" s="3018"/>
      <c r="OU1" s="3018"/>
      <c r="OV1" s="3018"/>
      <c r="OW1" s="3018"/>
      <c r="OX1" s="3018"/>
      <c r="OY1" s="3018"/>
      <c r="OZ1" s="95"/>
      <c r="PA1" s="91"/>
      <c r="PB1" s="3018"/>
      <c r="PC1" s="3018"/>
      <c r="PD1" s="3018"/>
      <c r="PE1" s="3018"/>
      <c r="PF1" s="3018"/>
      <c r="PG1" s="3018"/>
      <c r="PH1" s="95"/>
      <c r="PI1" s="91"/>
      <c r="PJ1" s="3018"/>
      <c r="PK1" s="3018"/>
      <c r="PL1" s="3018"/>
      <c r="PM1" s="3018"/>
      <c r="PN1" s="3018"/>
      <c r="PO1" s="3018"/>
      <c r="PP1" s="95"/>
      <c r="PQ1" s="91"/>
      <c r="PR1" s="3018"/>
      <c r="PS1" s="3018"/>
      <c r="PT1" s="3018"/>
      <c r="PU1" s="3018"/>
      <c r="PV1" s="3018"/>
      <c r="PW1" s="3018"/>
      <c r="PX1" s="95"/>
      <c r="PY1" s="91"/>
      <c r="PZ1" s="3018"/>
      <c r="QA1" s="3018"/>
      <c r="QB1" s="3018"/>
      <c r="QC1" s="3018"/>
      <c r="QD1" s="3018"/>
      <c r="QE1" s="3018"/>
      <c r="QF1" s="95"/>
      <c r="QG1" s="97"/>
      <c r="QH1" s="2474" t="s">
        <v>292</v>
      </c>
      <c r="QI1" s="2474"/>
      <c r="QJ1" s="2474"/>
      <c r="QK1" s="2474"/>
      <c r="QL1" s="2474"/>
      <c r="QM1" s="2474"/>
      <c r="QN1" s="92" t="s">
        <v>291</v>
      </c>
      <c r="QO1" s="96"/>
      <c r="QP1" s="2474" t="s">
        <v>292</v>
      </c>
      <c r="QQ1" s="2474"/>
      <c r="QR1" s="2474"/>
      <c r="QS1" s="2474"/>
      <c r="QT1" s="2474"/>
      <c r="QU1" s="2474"/>
      <c r="QV1" s="92" t="s">
        <v>291</v>
      </c>
      <c r="QW1" s="96"/>
      <c r="QX1" s="2474" t="s">
        <v>292</v>
      </c>
      <c r="QY1" s="2474"/>
      <c r="QZ1" s="2474"/>
      <c r="RA1" s="2474"/>
      <c r="RB1" s="2474"/>
      <c r="RC1" s="2474"/>
      <c r="RD1" s="92" t="s">
        <v>291</v>
      </c>
      <c r="RE1" s="96"/>
      <c r="RF1" s="2474" t="s">
        <v>292</v>
      </c>
      <c r="RG1" s="2474"/>
      <c r="RH1" s="2474"/>
      <c r="RI1" s="2474"/>
      <c r="RJ1" s="2474"/>
      <c r="RK1" s="2474"/>
      <c r="RL1" s="92" t="s">
        <v>291</v>
      </c>
      <c r="RM1" s="96"/>
      <c r="RN1" s="2474" t="s">
        <v>292</v>
      </c>
      <c r="RO1" s="2474"/>
      <c r="RP1" s="2474"/>
      <c r="RQ1" s="2474"/>
      <c r="RR1" s="2474"/>
      <c r="RS1" s="2474"/>
      <c r="RT1" s="92" t="s">
        <v>291</v>
      </c>
      <c r="RU1" s="96"/>
      <c r="RV1" s="2474" t="s">
        <v>292</v>
      </c>
      <c r="RW1" s="2474"/>
      <c r="RX1" s="2474"/>
      <c r="RY1" s="2474"/>
      <c r="RZ1" s="2474"/>
      <c r="SA1" s="2474"/>
      <c r="SB1" s="92" t="s">
        <v>291</v>
      </c>
      <c r="SC1" s="96"/>
      <c r="SD1" s="2474" t="s">
        <v>292</v>
      </c>
      <c r="SE1" s="2474"/>
      <c r="SF1" s="2474"/>
      <c r="SG1" s="2474"/>
      <c r="SH1" s="2474"/>
      <c r="SI1" s="2474"/>
      <c r="SJ1" s="92" t="s">
        <v>291</v>
      </c>
      <c r="SK1" s="96"/>
      <c r="SL1" s="2474" t="s">
        <v>292</v>
      </c>
      <c r="SM1" s="2474"/>
      <c r="SN1" s="2474"/>
      <c r="SO1" s="2474"/>
      <c r="SP1" s="2474"/>
      <c r="SQ1" s="2474"/>
      <c r="SR1" s="92" t="s">
        <v>291</v>
      </c>
      <c r="SS1" s="96"/>
      <c r="ST1" s="2474" t="s">
        <v>292</v>
      </c>
      <c r="SU1" s="2474"/>
      <c r="SV1" s="2474"/>
      <c r="SW1" s="2474"/>
      <c r="SX1" s="2474"/>
      <c r="SY1" s="2474"/>
      <c r="SZ1" s="92" t="s">
        <v>291</v>
      </c>
      <c r="TA1" s="96"/>
      <c r="TB1" s="2474" t="s">
        <v>292</v>
      </c>
      <c r="TC1" s="2474"/>
      <c r="TD1" s="2474"/>
      <c r="TE1" s="2474"/>
      <c r="TF1" s="2474"/>
      <c r="TG1" s="2474"/>
      <c r="TH1" s="92" t="s">
        <v>291</v>
      </c>
      <c r="TI1" s="96"/>
      <c r="TJ1" s="2474" t="s">
        <v>292</v>
      </c>
      <c r="TK1" s="2474"/>
      <c r="TL1" s="2474"/>
      <c r="TM1" s="2474"/>
      <c r="TN1" s="2474"/>
      <c r="TO1" s="2474"/>
      <c r="TP1" s="92" t="s">
        <v>291</v>
      </c>
      <c r="TQ1" s="96"/>
      <c r="TR1" s="2474" t="s">
        <v>292</v>
      </c>
      <c r="TS1" s="2474"/>
      <c r="TT1" s="2474"/>
      <c r="TU1" s="2474"/>
      <c r="TV1" s="2474"/>
      <c r="TW1" s="2474"/>
      <c r="TX1" s="92" t="s">
        <v>291</v>
      </c>
      <c r="TY1" s="96"/>
      <c r="TZ1" s="2474" t="s">
        <v>292</v>
      </c>
      <c r="UA1" s="2474"/>
      <c r="UB1" s="2474"/>
      <c r="UC1" s="2474"/>
      <c r="UD1" s="2474"/>
      <c r="UE1" s="2474"/>
      <c r="UF1" s="92" t="s">
        <v>291</v>
      </c>
      <c r="UG1" s="96"/>
      <c r="UH1" s="2474" t="s">
        <v>292</v>
      </c>
      <c r="UI1" s="2474"/>
      <c r="UJ1" s="2474"/>
      <c r="UK1" s="2474"/>
      <c r="UL1" s="2474"/>
      <c r="UM1" s="2474"/>
      <c r="UN1" s="92" t="s">
        <v>291</v>
      </c>
      <c r="UO1" s="96"/>
      <c r="UP1" s="2474" t="s">
        <v>292</v>
      </c>
      <c r="UQ1" s="2474"/>
      <c r="UR1" s="2474"/>
      <c r="US1" s="2474"/>
      <c r="UT1" s="2474"/>
      <c r="UU1" s="2474"/>
      <c r="UV1" s="92" t="s">
        <v>291</v>
      </c>
      <c r="UW1" s="96"/>
      <c r="UX1" s="2474" t="s">
        <v>292</v>
      </c>
      <c r="UY1" s="2474"/>
      <c r="UZ1" s="2474"/>
      <c r="VA1" s="2474"/>
      <c r="VB1" s="2474"/>
      <c r="VC1" s="2474"/>
      <c r="VD1" s="92" t="s">
        <v>291</v>
      </c>
      <c r="VE1" s="96"/>
      <c r="VF1" s="2474" t="s">
        <v>292</v>
      </c>
      <c r="VG1" s="2474"/>
      <c r="VH1" s="2474"/>
      <c r="VI1" s="2474"/>
      <c r="VJ1" s="2474"/>
      <c r="VK1" s="2474"/>
      <c r="VL1" s="92" t="s">
        <v>291</v>
      </c>
      <c r="VM1" s="96"/>
      <c r="VN1" s="2474" t="s">
        <v>292</v>
      </c>
      <c r="VO1" s="2474"/>
      <c r="VP1" s="2474"/>
      <c r="VQ1" s="2474"/>
      <c r="VR1" s="2474"/>
      <c r="VS1" s="2474"/>
      <c r="VT1" s="92" t="s">
        <v>291</v>
      </c>
      <c r="VU1" s="96"/>
      <c r="VV1" s="2474" t="s">
        <v>292</v>
      </c>
      <c r="VW1" s="2474"/>
      <c r="VX1" s="2474"/>
      <c r="VY1" s="2474"/>
      <c r="VZ1" s="2474"/>
      <c r="WA1" s="2474"/>
      <c r="WB1" s="92" t="s">
        <v>291</v>
      </c>
      <c r="WC1" s="96"/>
      <c r="WD1" s="2474" t="s">
        <v>292</v>
      </c>
      <c r="WE1" s="2474"/>
      <c r="WF1" s="2474"/>
      <c r="WG1" s="2474"/>
      <c r="WH1" s="2474"/>
      <c r="WI1" s="2474"/>
      <c r="WJ1" s="92" t="s">
        <v>291</v>
      </c>
      <c r="WK1" s="96"/>
      <c r="WL1" s="2474" t="s">
        <v>292</v>
      </c>
      <c r="WM1" s="2474"/>
      <c r="WN1" s="2474"/>
      <c r="WO1" s="2474"/>
      <c r="WP1" s="2474"/>
      <c r="WQ1" s="2474"/>
      <c r="WR1" s="92" t="s">
        <v>291</v>
      </c>
      <c r="WS1" s="96"/>
      <c r="WT1" s="2474" t="s">
        <v>292</v>
      </c>
      <c r="WU1" s="2474"/>
      <c r="WV1" s="2474"/>
      <c r="WW1" s="2474"/>
      <c r="WX1" s="2474"/>
      <c r="WY1" s="2474"/>
      <c r="WZ1" s="92" t="s">
        <v>291</v>
      </c>
      <c r="XA1" s="96"/>
      <c r="XB1" s="2474" t="s">
        <v>292</v>
      </c>
      <c r="XC1" s="2474"/>
      <c r="XD1" s="2474"/>
      <c r="XE1" s="2474"/>
      <c r="XF1" s="2474"/>
      <c r="XG1" s="2474"/>
      <c r="XH1" s="92" t="s">
        <v>291</v>
      </c>
      <c r="XI1" s="96"/>
      <c r="XJ1" s="2474" t="s">
        <v>292</v>
      </c>
      <c r="XK1" s="2474"/>
      <c r="XL1" s="2474"/>
      <c r="XM1" s="2474"/>
      <c r="XN1" s="2474"/>
      <c r="XO1" s="2474"/>
      <c r="XP1" s="92" t="s">
        <v>291</v>
      </c>
      <c r="XQ1" s="96"/>
      <c r="XR1" s="2474" t="s">
        <v>292</v>
      </c>
      <c r="XS1" s="2474"/>
      <c r="XT1" s="2474"/>
      <c r="XU1" s="2474"/>
      <c r="XV1" s="2474"/>
      <c r="XW1" s="2474"/>
      <c r="XX1" s="92" t="s">
        <v>291</v>
      </c>
      <c r="XY1" s="96"/>
      <c r="XZ1" s="2474" t="s">
        <v>292</v>
      </c>
      <c r="YA1" s="2474"/>
      <c r="YB1" s="2474"/>
      <c r="YC1" s="2474"/>
      <c r="YD1" s="2474"/>
      <c r="YE1" s="2474"/>
      <c r="YF1" s="92" t="s">
        <v>291</v>
      </c>
      <c r="YG1" s="96"/>
      <c r="YH1" s="2474" t="s">
        <v>292</v>
      </c>
      <c r="YI1" s="2474"/>
      <c r="YJ1" s="2474"/>
      <c r="YK1" s="2474"/>
      <c r="YL1" s="2474"/>
      <c r="YM1" s="2474"/>
      <c r="YN1" s="92" t="s">
        <v>291</v>
      </c>
      <c r="YO1" s="96"/>
      <c r="YP1" s="2474" t="s">
        <v>292</v>
      </c>
      <c r="YQ1" s="2474"/>
      <c r="YR1" s="2474"/>
      <c r="YS1" s="2474"/>
      <c r="YT1" s="2474"/>
      <c r="YU1" s="2474"/>
      <c r="YV1" s="92" t="s">
        <v>291</v>
      </c>
      <c r="YW1" s="96"/>
      <c r="YX1" s="2474" t="s">
        <v>292</v>
      </c>
      <c r="YY1" s="2474"/>
      <c r="YZ1" s="2474"/>
      <c r="ZA1" s="2474"/>
      <c r="ZB1" s="2474"/>
      <c r="ZC1" s="2474"/>
      <c r="ZD1" s="92" t="s">
        <v>291</v>
      </c>
      <c r="ZE1" s="96"/>
      <c r="ZF1" s="2474" t="s">
        <v>292</v>
      </c>
      <c r="ZG1" s="2474"/>
      <c r="ZH1" s="2474"/>
      <c r="ZI1" s="2474"/>
      <c r="ZJ1" s="2474"/>
      <c r="ZK1" s="2474"/>
      <c r="ZL1" s="92" t="s">
        <v>291</v>
      </c>
      <c r="ZM1" s="96"/>
      <c r="ZN1" s="2474" t="s">
        <v>292</v>
      </c>
      <c r="ZO1" s="2474"/>
      <c r="ZP1" s="2474"/>
      <c r="ZQ1" s="2474"/>
      <c r="ZR1" s="2474"/>
      <c r="ZS1" s="2474"/>
      <c r="ZT1" s="92" t="s">
        <v>291</v>
      </c>
      <c r="ZU1" s="96"/>
      <c r="ZV1" s="2474" t="s">
        <v>292</v>
      </c>
      <c r="ZW1" s="2474"/>
      <c r="ZX1" s="2474"/>
      <c r="ZY1" s="2474"/>
      <c r="ZZ1" s="2474"/>
      <c r="AAA1" s="2474"/>
      <c r="AAB1" s="92" t="s">
        <v>291</v>
      </c>
      <c r="AAC1" s="96"/>
      <c r="AAD1" s="2474" t="s">
        <v>292</v>
      </c>
      <c r="AAE1" s="2474"/>
      <c r="AAF1" s="2474"/>
      <c r="AAG1" s="2474"/>
      <c r="AAH1" s="2474"/>
      <c r="AAI1" s="2474"/>
      <c r="AAJ1" s="92" t="s">
        <v>291</v>
      </c>
      <c r="AAK1" s="96"/>
      <c r="AAL1" s="2474" t="s">
        <v>292</v>
      </c>
      <c r="AAM1" s="2474"/>
      <c r="AAN1" s="2474"/>
      <c r="AAO1" s="2474"/>
      <c r="AAP1" s="2474"/>
      <c r="AAQ1" s="2474"/>
      <c r="AAR1" s="92" t="s">
        <v>291</v>
      </c>
      <c r="AAS1" s="96"/>
      <c r="AAT1" s="2474" t="s">
        <v>292</v>
      </c>
      <c r="AAU1" s="2474"/>
      <c r="AAV1" s="2474"/>
      <c r="AAW1" s="2474"/>
      <c r="AAX1" s="2474"/>
      <c r="AAY1" s="2474"/>
      <c r="AAZ1" s="92" t="s">
        <v>291</v>
      </c>
      <c r="ABA1" s="96"/>
      <c r="ABB1" s="2474" t="s">
        <v>292</v>
      </c>
      <c r="ABC1" s="2474"/>
      <c r="ABD1" s="2474"/>
      <c r="ABE1" s="2474"/>
      <c r="ABF1" s="2474"/>
      <c r="ABG1" s="2474"/>
      <c r="ABH1" s="92" t="s">
        <v>291</v>
      </c>
      <c r="ABI1" s="96"/>
      <c r="ABJ1" s="2474" t="s">
        <v>292</v>
      </c>
      <c r="ABK1" s="2474"/>
      <c r="ABL1" s="2474"/>
      <c r="ABM1" s="2474"/>
      <c r="ABN1" s="2474"/>
      <c r="ABO1" s="2474"/>
      <c r="ABP1" s="92" t="s">
        <v>291</v>
      </c>
      <c r="ABQ1" s="96"/>
      <c r="ABR1" s="2474" t="s">
        <v>292</v>
      </c>
      <c r="ABS1" s="2474"/>
      <c r="ABT1" s="2474"/>
      <c r="ABU1" s="2474"/>
      <c r="ABV1" s="2474"/>
      <c r="ABW1" s="2474"/>
      <c r="ABX1" s="92" t="s">
        <v>291</v>
      </c>
      <c r="ABY1" s="96"/>
      <c r="ABZ1" s="2474" t="s">
        <v>292</v>
      </c>
      <c r="ACA1" s="2474"/>
      <c r="ACB1" s="2474"/>
      <c r="ACC1" s="2474"/>
      <c r="ACD1" s="2474"/>
      <c r="ACE1" s="2474"/>
      <c r="ACF1" s="92" t="s">
        <v>291</v>
      </c>
      <c r="ACG1" s="96"/>
      <c r="ACH1" s="2474" t="s">
        <v>292</v>
      </c>
      <c r="ACI1" s="2474"/>
      <c r="ACJ1" s="2474"/>
      <c r="ACK1" s="2474"/>
      <c r="ACL1" s="2474"/>
      <c r="ACM1" s="2474"/>
      <c r="ACN1" s="92" t="s">
        <v>291</v>
      </c>
      <c r="ACO1" s="96"/>
      <c r="ACP1" s="2474" t="s">
        <v>292</v>
      </c>
      <c r="ACQ1" s="2474"/>
      <c r="ACR1" s="2474"/>
      <c r="ACS1" s="2474"/>
      <c r="ACT1" s="2474"/>
      <c r="ACU1" s="2474"/>
      <c r="ACV1" s="92" t="s">
        <v>291</v>
      </c>
      <c r="ACW1" s="96"/>
      <c r="ACX1" s="2474" t="s">
        <v>292</v>
      </c>
      <c r="ACY1" s="2474"/>
      <c r="ACZ1" s="2474"/>
      <c r="ADA1" s="2474"/>
      <c r="ADB1" s="2474"/>
      <c r="ADC1" s="2474"/>
      <c r="ADD1" s="92" t="s">
        <v>291</v>
      </c>
      <c r="ADE1" s="96"/>
      <c r="ADF1" s="2474" t="s">
        <v>292</v>
      </c>
      <c r="ADG1" s="2474"/>
      <c r="ADH1" s="2474"/>
      <c r="ADI1" s="2474"/>
      <c r="ADJ1" s="2474"/>
      <c r="ADK1" s="2474"/>
      <c r="ADL1" s="92" t="s">
        <v>291</v>
      </c>
      <c r="ADM1" s="96"/>
      <c r="ADN1" s="2474" t="s">
        <v>292</v>
      </c>
      <c r="ADO1" s="2474"/>
      <c r="ADP1" s="2474"/>
      <c r="ADQ1" s="2474"/>
      <c r="ADR1" s="2474"/>
      <c r="ADS1" s="2474"/>
      <c r="ADT1" s="92" t="s">
        <v>291</v>
      </c>
      <c r="ADU1" s="96"/>
      <c r="ADV1" s="2474" t="s">
        <v>292</v>
      </c>
      <c r="ADW1" s="2474"/>
      <c r="ADX1" s="2474"/>
      <c r="ADY1" s="2474"/>
      <c r="ADZ1" s="2474"/>
      <c r="AEA1" s="2474"/>
      <c r="AEB1" s="92" t="s">
        <v>291</v>
      </c>
      <c r="AEC1" s="96"/>
      <c r="AED1" s="2474" t="s">
        <v>292</v>
      </c>
      <c r="AEE1" s="2474"/>
      <c r="AEF1" s="2474"/>
      <c r="AEG1" s="2474"/>
      <c r="AEH1" s="2474"/>
      <c r="AEI1" s="2474"/>
      <c r="AEJ1" s="92" t="s">
        <v>291</v>
      </c>
      <c r="AEK1" s="96"/>
      <c r="AEL1" s="2474" t="s">
        <v>292</v>
      </c>
      <c r="AEM1" s="2474"/>
      <c r="AEN1" s="2474"/>
      <c r="AEO1" s="2474"/>
      <c r="AEP1" s="2474"/>
      <c r="AEQ1" s="2474"/>
      <c r="AER1" s="92" t="s">
        <v>291</v>
      </c>
      <c r="AES1" s="96"/>
      <c r="AET1" s="2474" t="s">
        <v>292</v>
      </c>
      <c r="AEU1" s="2474"/>
      <c r="AEV1" s="2474"/>
      <c r="AEW1" s="2474"/>
      <c r="AEX1" s="2474"/>
      <c r="AEY1" s="2474"/>
      <c r="AEZ1" s="92" t="s">
        <v>291</v>
      </c>
      <c r="AFA1" s="96"/>
      <c r="AFB1" s="2474" t="s">
        <v>292</v>
      </c>
      <c r="AFC1" s="2474"/>
      <c r="AFD1" s="2474"/>
      <c r="AFE1" s="2474"/>
      <c r="AFF1" s="2474"/>
      <c r="AFG1" s="2474"/>
      <c r="AFH1" s="92" t="s">
        <v>291</v>
      </c>
      <c r="AFI1" s="96"/>
      <c r="AFJ1" s="2474" t="s">
        <v>292</v>
      </c>
      <c r="AFK1" s="2474"/>
      <c r="AFL1" s="2474"/>
      <c r="AFM1" s="2474"/>
      <c r="AFN1" s="2474"/>
      <c r="AFO1" s="2474"/>
      <c r="AFP1" s="92" t="s">
        <v>291</v>
      </c>
      <c r="AFQ1" s="96"/>
      <c r="AFR1" s="2474" t="s">
        <v>292</v>
      </c>
      <c r="AFS1" s="2474"/>
      <c r="AFT1" s="2474"/>
      <c r="AFU1" s="2474"/>
      <c r="AFV1" s="2474"/>
      <c r="AFW1" s="2474"/>
      <c r="AFX1" s="92" t="s">
        <v>291</v>
      </c>
      <c r="AFY1" s="96"/>
      <c r="AFZ1" s="2474" t="s">
        <v>292</v>
      </c>
      <c r="AGA1" s="2474"/>
      <c r="AGB1" s="2474"/>
      <c r="AGC1" s="2474"/>
      <c r="AGD1" s="2474"/>
      <c r="AGE1" s="2474"/>
      <c r="AGF1" s="92" t="s">
        <v>291</v>
      </c>
      <c r="AGG1" s="96"/>
      <c r="AGH1" s="2474" t="s">
        <v>292</v>
      </c>
      <c r="AGI1" s="2474"/>
      <c r="AGJ1" s="2474"/>
      <c r="AGK1" s="2474"/>
      <c r="AGL1" s="2474"/>
      <c r="AGM1" s="2474"/>
      <c r="AGN1" s="92" t="s">
        <v>291</v>
      </c>
      <c r="AGO1" s="96"/>
      <c r="AGP1" s="2474" t="s">
        <v>292</v>
      </c>
      <c r="AGQ1" s="2474"/>
      <c r="AGR1" s="2474"/>
      <c r="AGS1" s="2474"/>
      <c r="AGT1" s="2474"/>
      <c r="AGU1" s="2474"/>
      <c r="AGV1" s="92" t="s">
        <v>291</v>
      </c>
      <c r="AGW1" s="96"/>
      <c r="AGX1" s="2474" t="s">
        <v>292</v>
      </c>
      <c r="AGY1" s="2474"/>
      <c r="AGZ1" s="2474"/>
      <c r="AHA1" s="2474"/>
      <c r="AHB1" s="2474"/>
      <c r="AHC1" s="2474"/>
      <c r="AHD1" s="92" t="s">
        <v>291</v>
      </c>
      <c r="AHE1" s="96"/>
      <c r="AHF1" s="2474" t="s">
        <v>292</v>
      </c>
      <c r="AHG1" s="2474"/>
      <c r="AHH1" s="2474"/>
      <c r="AHI1" s="2474"/>
      <c r="AHJ1" s="2474"/>
      <c r="AHK1" s="2474"/>
      <c r="AHL1" s="92" t="s">
        <v>291</v>
      </c>
      <c r="AHM1" s="96"/>
      <c r="AHN1" s="2474" t="s">
        <v>292</v>
      </c>
      <c r="AHO1" s="2474"/>
      <c r="AHP1" s="2474"/>
      <c r="AHQ1" s="2474"/>
      <c r="AHR1" s="2474"/>
      <c r="AHS1" s="2474"/>
      <c r="AHT1" s="92" t="s">
        <v>291</v>
      </c>
      <c r="AHU1" s="96"/>
      <c r="AHV1" s="2474" t="s">
        <v>292</v>
      </c>
      <c r="AHW1" s="2474"/>
      <c r="AHX1" s="2474"/>
      <c r="AHY1" s="2474"/>
      <c r="AHZ1" s="2474"/>
      <c r="AIA1" s="2474"/>
      <c r="AIB1" s="92" t="s">
        <v>291</v>
      </c>
      <c r="AIC1" s="96"/>
      <c r="AID1" s="2474" t="s">
        <v>292</v>
      </c>
      <c r="AIE1" s="2474"/>
      <c r="AIF1" s="2474"/>
      <c r="AIG1" s="2474"/>
      <c r="AIH1" s="2474"/>
      <c r="AII1" s="2474"/>
      <c r="AIJ1" s="92" t="s">
        <v>291</v>
      </c>
      <c r="AIK1" s="96"/>
      <c r="AIL1" s="2474" t="s">
        <v>292</v>
      </c>
      <c r="AIM1" s="2474"/>
      <c r="AIN1" s="2474"/>
      <c r="AIO1" s="2474"/>
      <c r="AIP1" s="2474"/>
      <c r="AIQ1" s="2474"/>
      <c r="AIR1" s="92" t="s">
        <v>291</v>
      </c>
      <c r="AIS1" s="96"/>
      <c r="AIT1" s="2474" t="s">
        <v>292</v>
      </c>
      <c r="AIU1" s="2474"/>
      <c r="AIV1" s="2474"/>
      <c r="AIW1" s="2474"/>
      <c r="AIX1" s="2474"/>
      <c r="AIY1" s="2474"/>
      <c r="AIZ1" s="92" t="s">
        <v>291</v>
      </c>
      <c r="AJA1" s="96"/>
      <c r="AJB1" s="2474" t="s">
        <v>292</v>
      </c>
      <c r="AJC1" s="2474"/>
      <c r="AJD1" s="2474"/>
      <c r="AJE1" s="2474"/>
      <c r="AJF1" s="2474"/>
      <c r="AJG1" s="2474"/>
      <c r="AJH1" s="92" t="s">
        <v>291</v>
      </c>
      <c r="AJI1" s="96"/>
      <c r="AJJ1" s="2474" t="s">
        <v>292</v>
      </c>
      <c r="AJK1" s="2474"/>
      <c r="AJL1" s="2474"/>
      <c r="AJM1" s="2474"/>
      <c r="AJN1" s="2474"/>
      <c r="AJO1" s="2474"/>
      <c r="AJP1" s="92" t="s">
        <v>291</v>
      </c>
      <c r="AJQ1" s="96"/>
      <c r="AJR1" s="2474" t="s">
        <v>292</v>
      </c>
      <c r="AJS1" s="2474"/>
      <c r="AJT1" s="2474"/>
      <c r="AJU1" s="2474"/>
      <c r="AJV1" s="2474"/>
      <c r="AJW1" s="2474"/>
      <c r="AJX1" s="92" t="s">
        <v>291</v>
      </c>
      <c r="AJY1" s="96"/>
      <c r="AJZ1" s="2474" t="s">
        <v>292</v>
      </c>
      <c r="AKA1" s="2474"/>
      <c r="AKB1" s="2474"/>
      <c r="AKC1" s="2474"/>
      <c r="AKD1" s="2474"/>
      <c r="AKE1" s="2474"/>
      <c r="AKF1" s="92" t="s">
        <v>291</v>
      </c>
      <c r="AKG1" s="96"/>
      <c r="AKH1" s="2474" t="s">
        <v>292</v>
      </c>
      <c r="AKI1" s="2474"/>
      <c r="AKJ1" s="2474"/>
      <c r="AKK1" s="2474"/>
      <c r="AKL1" s="2474"/>
      <c r="AKM1" s="2474"/>
      <c r="AKN1" s="92" t="s">
        <v>291</v>
      </c>
      <c r="AKO1" s="96"/>
      <c r="AKP1" s="2474" t="s">
        <v>292</v>
      </c>
      <c r="AKQ1" s="2474"/>
      <c r="AKR1" s="2474"/>
      <c r="AKS1" s="2474"/>
      <c r="AKT1" s="2474"/>
      <c r="AKU1" s="2474"/>
      <c r="AKV1" s="92" t="s">
        <v>291</v>
      </c>
      <c r="AKW1" s="96"/>
      <c r="AKX1" s="2474" t="s">
        <v>292</v>
      </c>
      <c r="AKY1" s="2474"/>
      <c r="AKZ1" s="2474"/>
      <c r="ALA1" s="2474"/>
      <c r="ALB1" s="2474"/>
      <c r="ALC1" s="2474"/>
      <c r="ALD1" s="92" t="s">
        <v>291</v>
      </c>
      <c r="ALE1" s="96"/>
      <c r="ALF1" s="2474" t="s">
        <v>292</v>
      </c>
      <c r="ALG1" s="2474"/>
      <c r="ALH1" s="2474"/>
      <c r="ALI1" s="2474"/>
      <c r="ALJ1" s="2474"/>
      <c r="ALK1" s="2474"/>
      <c r="ALL1" s="92" t="s">
        <v>291</v>
      </c>
      <c r="ALM1" s="96"/>
      <c r="ALN1" s="2474" t="s">
        <v>292</v>
      </c>
      <c r="ALO1" s="2474"/>
      <c r="ALP1" s="2474"/>
      <c r="ALQ1" s="2474"/>
      <c r="ALR1" s="2474"/>
      <c r="ALS1" s="2474"/>
      <c r="ALT1" s="92" t="s">
        <v>291</v>
      </c>
      <c r="ALU1" s="96"/>
      <c r="ALV1" s="2474" t="s">
        <v>292</v>
      </c>
      <c r="ALW1" s="2474"/>
      <c r="ALX1" s="2474"/>
      <c r="ALY1" s="2474"/>
      <c r="ALZ1" s="2474"/>
      <c r="AMA1" s="2474"/>
      <c r="AMB1" s="92" t="s">
        <v>291</v>
      </c>
      <c r="AMC1" s="96"/>
      <c r="AMD1" s="2474" t="s">
        <v>292</v>
      </c>
      <c r="AME1" s="2474"/>
      <c r="AMF1" s="2474"/>
      <c r="AMG1" s="2474"/>
      <c r="AMH1" s="2474"/>
      <c r="AMI1" s="2474"/>
      <c r="AMJ1" s="92" t="s">
        <v>291</v>
      </c>
      <c r="AMK1" s="96"/>
      <c r="AML1" s="2474" t="s">
        <v>292</v>
      </c>
      <c r="AMM1" s="2474"/>
      <c r="AMN1" s="2474"/>
      <c r="AMO1" s="2474"/>
      <c r="AMP1" s="2474"/>
      <c r="AMQ1" s="2474"/>
      <c r="AMR1" s="92" t="s">
        <v>291</v>
      </c>
      <c r="AMS1" s="96"/>
      <c r="AMT1" s="2474" t="s">
        <v>292</v>
      </c>
      <c r="AMU1" s="2474"/>
      <c r="AMV1" s="2474"/>
      <c r="AMW1" s="2474"/>
      <c r="AMX1" s="2474"/>
      <c r="AMY1" s="2474"/>
      <c r="AMZ1" s="92" t="s">
        <v>291</v>
      </c>
      <c r="ANA1" s="96"/>
      <c r="ANB1" s="2474" t="s">
        <v>292</v>
      </c>
      <c r="ANC1" s="2474"/>
      <c r="AND1" s="2474"/>
      <c r="ANE1" s="2474"/>
      <c r="ANF1" s="2474"/>
      <c r="ANG1" s="2474"/>
      <c r="ANH1" s="92" t="s">
        <v>291</v>
      </c>
      <c r="ANI1" s="96"/>
      <c r="ANJ1" s="2474" t="s">
        <v>292</v>
      </c>
      <c r="ANK1" s="2474"/>
      <c r="ANL1" s="2474"/>
      <c r="ANM1" s="2474"/>
      <c r="ANN1" s="2474"/>
      <c r="ANO1" s="2474"/>
      <c r="ANP1" s="92" t="s">
        <v>291</v>
      </c>
      <c r="ANQ1" s="96"/>
      <c r="ANR1" s="2474" t="s">
        <v>292</v>
      </c>
      <c r="ANS1" s="2474"/>
      <c r="ANT1" s="2474"/>
      <c r="ANU1" s="2474"/>
      <c r="ANV1" s="2474"/>
      <c r="ANW1" s="2474"/>
      <c r="ANX1" s="92" t="s">
        <v>291</v>
      </c>
      <c r="ANY1" s="96"/>
      <c r="ANZ1" s="2474" t="s">
        <v>292</v>
      </c>
      <c r="AOA1" s="2474"/>
      <c r="AOB1" s="2474"/>
      <c r="AOC1" s="2474"/>
      <c r="AOD1" s="2474"/>
      <c r="AOE1" s="2474"/>
      <c r="AOF1" s="92" t="s">
        <v>291</v>
      </c>
      <c r="AOG1" s="96"/>
      <c r="AOH1" s="2474" t="s">
        <v>292</v>
      </c>
      <c r="AOI1" s="2474"/>
      <c r="AOJ1" s="2474"/>
      <c r="AOK1" s="2474"/>
      <c r="AOL1" s="2474"/>
      <c r="AOM1" s="2474"/>
      <c r="AON1" s="92" t="s">
        <v>291</v>
      </c>
      <c r="AOO1" s="96"/>
      <c r="AOP1" s="2474" t="s">
        <v>292</v>
      </c>
      <c r="AOQ1" s="2474"/>
      <c r="AOR1" s="2474"/>
      <c r="AOS1" s="2474"/>
      <c r="AOT1" s="2474"/>
      <c r="AOU1" s="2474"/>
      <c r="AOV1" s="92" t="s">
        <v>291</v>
      </c>
      <c r="AOW1" s="96"/>
      <c r="AOX1" s="2474" t="s">
        <v>292</v>
      </c>
      <c r="AOY1" s="2474"/>
      <c r="AOZ1" s="2474"/>
      <c r="APA1" s="2474"/>
      <c r="APB1" s="2474"/>
      <c r="APC1" s="2474"/>
      <c r="APD1" s="92" t="s">
        <v>291</v>
      </c>
      <c r="APE1" s="96"/>
      <c r="APF1" s="2474" t="s">
        <v>292</v>
      </c>
      <c r="APG1" s="2474"/>
      <c r="APH1" s="2474"/>
      <c r="API1" s="2474"/>
      <c r="APJ1" s="2474"/>
      <c r="APK1" s="2474"/>
      <c r="APL1" s="92" t="s">
        <v>291</v>
      </c>
      <c r="APM1" s="96"/>
      <c r="APN1" s="2474" t="s">
        <v>292</v>
      </c>
      <c r="APO1" s="2474"/>
      <c r="APP1" s="2474"/>
      <c r="APQ1" s="2474"/>
      <c r="APR1" s="2474"/>
      <c r="APS1" s="2474"/>
      <c r="APT1" s="92" t="s">
        <v>291</v>
      </c>
      <c r="APU1" s="96"/>
      <c r="APV1" s="2474" t="s">
        <v>292</v>
      </c>
      <c r="APW1" s="2474"/>
      <c r="APX1" s="2474"/>
      <c r="APY1" s="2474"/>
      <c r="APZ1" s="2474"/>
      <c r="AQA1" s="2474"/>
      <c r="AQB1" s="92" t="s">
        <v>291</v>
      </c>
      <c r="AQC1" s="96"/>
      <c r="AQD1" s="2474" t="s">
        <v>292</v>
      </c>
      <c r="AQE1" s="2474"/>
      <c r="AQF1" s="2474"/>
      <c r="AQG1" s="2474"/>
      <c r="AQH1" s="2474"/>
      <c r="AQI1" s="2474"/>
      <c r="AQJ1" s="92" t="s">
        <v>291</v>
      </c>
      <c r="AQK1" s="96"/>
      <c r="AQL1" s="2474" t="s">
        <v>292</v>
      </c>
      <c r="AQM1" s="2474"/>
      <c r="AQN1" s="2474"/>
      <c r="AQO1" s="2474"/>
      <c r="AQP1" s="2474"/>
      <c r="AQQ1" s="2474"/>
      <c r="AQR1" s="92" t="s">
        <v>291</v>
      </c>
      <c r="AQS1" s="96"/>
      <c r="AQT1" s="2474" t="s">
        <v>292</v>
      </c>
      <c r="AQU1" s="2474"/>
      <c r="AQV1" s="2474"/>
      <c r="AQW1" s="2474"/>
      <c r="AQX1" s="2474"/>
      <c r="AQY1" s="2474"/>
      <c r="AQZ1" s="92" t="s">
        <v>291</v>
      </c>
      <c r="ARA1" s="96"/>
      <c r="ARB1" s="2474" t="s">
        <v>292</v>
      </c>
      <c r="ARC1" s="2474"/>
      <c r="ARD1" s="2474"/>
      <c r="ARE1" s="2474"/>
      <c r="ARF1" s="2474"/>
      <c r="ARG1" s="2474"/>
      <c r="ARH1" s="92" t="s">
        <v>291</v>
      </c>
      <c r="ARI1" s="96"/>
      <c r="ARJ1" s="2474" t="s">
        <v>292</v>
      </c>
      <c r="ARK1" s="2474"/>
      <c r="ARL1" s="2474"/>
      <c r="ARM1" s="2474"/>
      <c r="ARN1" s="2474"/>
      <c r="ARO1" s="2474"/>
      <c r="ARP1" s="92" t="s">
        <v>291</v>
      </c>
      <c r="ARQ1" s="96"/>
      <c r="ARR1" s="2474" t="s">
        <v>292</v>
      </c>
      <c r="ARS1" s="2474"/>
      <c r="ART1" s="2474"/>
      <c r="ARU1" s="2474"/>
      <c r="ARV1" s="2474"/>
      <c r="ARW1" s="2474"/>
      <c r="ARX1" s="92" t="s">
        <v>291</v>
      </c>
      <c r="ARY1" s="96"/>
      <c r="ARZ1" s="2474" t="s">
        <v>292</v>
      </c>
      <c r="ASA1" s="2474"/>
      <c r="ASB1" s="2474"/>
      <c r="ASC1" s="2474"/>
      <c r="ASD1" s="2474"/>
      <c r="ASE1" s="2474"/>
      <c r="ASF1" s="92" t="s">
        <v>291</v>
      </c>
      <c r="ASG1" s="96"/>
      <c r="ASH1" s="2474" t="s">
        <v>292</v>
      </c>
      <c r="ASI1" s="2474"/>
      <c r="ASJ1" s="2474"/>
      <c r="ASK1" s="2474"/>
      <c r="ASL1" s="2474"/>
      <c r="ASM1" s="2474"/>
      <c r="ASN1" s="92" t="s">
        <v>291</v>
      </c>
      <c r="ASO1" s="96"/>
      <c r="ASP1" s="2474" t="s">
        <v>292</v>
      </c>
      <c r="ASQ1" s="2474"/>
      <c r="ASR1" s="2474"/>
      <c r="ASS1" s="2474"/>
      <c r="AST1" s="2474"/>
      <c r="ASU1" s="2474"/>
      <c r="ASV1" s="92" t="s">
        <v>291</v>
      </c>
      <c r="ASW1" s="96"/>
      <c r="ASX1" s="2474" t="s">
        <v>292</v>
      </c>
      <c r="ASY1" s="2474"/>
      <c r="ASZ1" s="2474"/>
      <c r="ATA1" s="2474"/>
      <c r="ATB1" s="2474"/>
      <c r="ATC1" s="2474"/>
      <c r="ATD1" s="92" t="s">
        <v>291</v>
      </c>
      <c r="ATE1" s="96"/>
      <c r="ATF1" s="2474" t="s">
        <v>292</v>
      </c>
      <c r="ATG1" s="2474"/>
      <c r="ATH1" s="2474"/>
      <c r="ATI1" s="2474"/>
      <c r="ATJ1" s="2474"/>
      <c r="ATK1" s="2474"/>
      <c r="ATL1" s="92" t="s">
        <v>291</v>
      </c>
      <c r="ATM1" s="96"/>
      <c r="ATN1" s="2474" t="s">
        <v>292</v>
      </c>
      <c r="ATO1" s="2474"/>
      <c r="ATP1" s="2474"/>
      <c r="ATQ1" s="2474"/>
      <c r="ATR1" s="2474"/>
      <c r="ATS1" s="2474"/>
      <c r="ATT1" s="92" t="s">
        <v>291</v>
      </c>
      <c r="ATU1" s="96"/>
      <c r="ATV1" s="2474" t="s">
        <v>292</v>
      </c>
      <c r="ATW1" s="2474"/>
      <c r="ATX1" s="2474"/>
      <c r="ATY1" s="2474"/>
      <c r="ATZ1" s="2474"/>
      <c r="AUA1" s="2474"/>
      <c r="AUB1" s="92" t="s">
        <v>291</v>
      </c>
      <c r="AUC1" s="96"/>
      <c r="AUD1" s="2474" t="s">
        <v>292</v>
      </c>
      <c r="AUE1" s="2474"/>
      <c r="AUF1" s="2474"/>
      <c r="AUG1" s="2474"/>
      <c r="AUH1" s="2474"/>
      <c r="AUI1" s="2474"/>
      <c r="AUJ1" s="92" t="s">
        <v>291</v>
      </c>
      <c r="AUK1" s="96"/>
      <c r="AUL1" s="2474" t="s">
        <v>292</v>
      </c>
      <c r="AUM1" s="2474"/>
      <c r="AUN1" s="2474"/>
      <c r="AUO1" s="2474"/>
      <c r="AUP1" s="2474"/>
      <c r="AUQ1" s="2474"/>
      <c r="AUR1" s="92" t="s">
        <v>291</v>
      </c>
      <c r="AUS1" s="96"/>
      <c r="AUT1" s="2474" t="s">
        <v>292</v>
      </c>
      <c r="AUU1" s="2474"/>
      <c r="AUV1" s="2474"/>
      <c r="AUW1" s="2474"/>
      <c r="AUX1" s="2474"/>
      <c r="AUY1" s="2474"/>
      <c r="AUZ1" s="92" t="s">
        <v>291</v>
      </c>
      <c r="AVA1" s="96"/>
      <c r="AVB1" s="2474" t="s">
        <v>292</v>
      </c>
      <c r="AVC1" s="2474"/>
      <c r="AVD1" s="2474"/>
      <c r="AVE1" s="2474"/>
      <c r="AVF1" s="2474"/>
      <c r="AVG1" s="2474"/>
      <c r="AVH1" s="92" t="s">
        <v>291</v>
      </c>
      <c r="AVI1" s="96"/>
      <c r="AVJ1" s="2474" t="s">
        <v>292</v>
      </c>
      <c r="AVK1" s="2474"/>
      <c r="AVL1" s="2474"/>
      <c r="AVM1" s="2474"/>
      <c r="AVN1" s="2474"/>
      <c r="AVO1" s="2474"/>
      <c r="AVP1" s="92" t="s">
        <v>291</v>
      </c>
      <c r="AVQ1" s="96"/>
      <c r="AVR1" s="2474" t="s">
        <v>292</v>
      </c>
      <c r="AVS1" s="2474"/>
      <c r="AVT1" s="2474"/>
      <c r="AVU1" s="2474"/>
      <c r="AVV1" s="2474"/>
      <c r="AVW1" s="2474"/>
      <c r="AVX1" s="92" t="s">
        <v>291</v>
      </c>
      <c r="AVY1" s="96"/>
      <c r="AVZ1" s="2474" t="s">
        <v>292</v>
      </c>
      <c r="AWA1" s="2474"/>
      <c r="AWB1" s="2474"/>
      <c r="AWC1" s="2474"/>
      <c r="AWD1" s="2474"/>
      <c r="AWE1" s="2474"/>
      <c r="AWF1" s="92" t="s">
        <v>291</v>
      </c>
      <c r="AWG1" s="96"/>
      <c r="AWH1" s="2474" t="s">
        <v>292</v>
      </c>
      <c r="AWI1" s="2474"/>
      <c r="AWJ1" s="2474"/>
      <c r="AWK1" s="2474"/>
      <c r="AWL1" s="2474"/>
      <c r="AWM1" s="2474"/>
      <c r="AWN1" s="92" t="s">
        <v>291</v>
      </c>
      <c r="AWO1" s="96"/>
      <c r="AWP1" s="2474" t="s">
        <v>292</v>
      </c>
      <c r="AWQ1" s="2474"/>
      <c r="AWR1" s="2474"/>
      <c r="AWS1" s="2474"/>
      <c r="AWT1" s="2474"/>
      <c r="AWU1" s="2474"/>
      <c r="AWV1" s="92" t="s">
        <v>291</v>
      </c>
      <c r="AWW1" s="96"/>
      <c r="AWX1" s="2474" t="s">
        <v>292</v>
      </c>
      <c r="AWY1" s="2474"/>
      <c r="AWZ1" s="2474"/>
      <c r="AXA1" s="2474"/>
      <c r="AXB1" s="2474"/>
      <c r="AXC1" s="2474"/>
      <c r="AXD1" s="92" t="s">
        <v>291</v>
      </c>
      <c r="AXE1" s="96"/>
      <c r="AXF1" s="2474" t="s">
        <v>292</v>
      </c>
      <c r="AXG1" s="2474"/>
      <c r="AXH1" s="2474"/>
      <c r="AXI1" s="2474"/>
      <c r="AXJ1" s="2474"/>
      <c r="AXK1" s="2474"/>
      <c r="AXL1" s="92" t="s">
        <v>291</v>
      </c>
      <c r="AXM1" s="96"/>
      <c r="AXN1" s="2474" t="s">
        <v>292</v>
      </c>
      <c r="AXO1" s="2474"/>
      <c r="AXP1" s="2474"/>
      <c r="AXQ1" s="2474"/>
      <c r="AXR1" s="2474"/>
      <c r="AXS1" s="2474"/>
      <c r="AXT1" s="92" t="s">
        <v>291</v>
      </c>
      <c r="AXU1" s="96"/>
      <c r="AXV1" s="2474" t="s">
        <v>292</v>
      </c>
      <c r="AXW1" s="2474"/>
      <c r="AXX1" s="2474"/>
      <c r="AXY1" s="2474"/>
      <c r="AXZ1" s="2474"/>
      <c r="AYA1" s="2474"/>
      <c r="AYB1" s="92" t="s">
        <v>291</v>
      </c>
      <c r="AYC1" s="96"/>
      <c r="AYD1" s="2474" t="s">
        <v>292</v>
      </c>
      <c r="AYE1" s="2474"/>
      <c r="AYF1" s="2474"/>
      <c r="AYG1" s="2474"/>
      <c r="AYH1" s="2474"/>
      <c r="AYI1" s="2474"/>
      <c r="AYJ1" s="92" t="s">
        <v>291</v>
      </c>
      <c r="AYK1" s="96"/>
      <c r="AYL1" s="2474" t="s">
        <v>292</v>
      </c>
      <c r="AYM1" s="2474"/>
      <c r="AYN1" s="2474"/>
      <c r="AYO1" s="2474"/>
      <c r="AYP1" s="2474"/>
      <c r="AYQ1" s="2474"/>
      <c r="AYR1" s="92" t="s">
        <v>291</v>
      </c>
      <c r="AYS1" s="96"/>
      <c r="AYT1" s="2474" t="s">
        <v>292</v>
      </c>
      <c r="AYU1" s="2474"/>
      <c r="AYV1" s="2474"/>
      <c r="AYW1" s="2474"/>
      <c r="AYX1" s="2474"/>
      <c r="AYY1" s="2474"/>
      <c r="AYZ1" s="92" t="s">
        <v>291</v>
      </c>
      <c r="AZA1" s="96"/>
      <c r="AZB1" s="2474" t="s">
        <v>292</v>
      </c>
      <c r="AZC1" s="2474"/>
      <c r="AZD1" s="2474"/>
      <c r="AZE1" s="2474"/>
      <c r="AZF1" s="2474"/>
      <c r="AZG1" s="2474"/>
      <c r="AZH1" s="92" t="s">
        <v>291</v>
      </c>
      <c r="AZI1" s="96"/>
      <c r="AZJ1" s="2474" t="s">
        <v>292</v>
      </c>
      <c r="AZK1" s="2474"/>
      <c r="AZL1" s="2474"/>
      <c r="AZM1" s="2474"/>
      <c r="AZN1" s="2474"/>
      <c r="AZO1" s="2474"/>
      <c r="AZP1" s="92" t="s">
        <v>291</v>
      </c>
      <c r="AZQ1" s="96"/>
      <c r="AZR1" s="2474" t="s">
        <v>292</v>
      </c>
      <c r="AZS1" s="2474"/>
      <c r="AZT1" s="2474"/>
      <c r="AZU1" s="2474"/>
      <c r="AZV1" s="2474"/>
      <c r="AZW1" s="2474"/>
      <c r="AZX1" s="92" t="s">
        <v>291</v>
      </c>
      <c r="AZY1" s="96"/>
      <c r="AZZ1" s="2474" t="s">
        <v>292</v>
      </c>
      <c r="BAA1" s="2474"/>
      <c r="BAB1" s="2474"/>
      <c r="BAC1" s="2474"/>
      <c r="BAD1" s="2474"/>
      <c r="BAE1" s="2474"/>
      <c r="BAF1" s="92" t="s">
        <v>291</v>
      </c>
      <c r="BAG1" s="96"/>
      <c r="BAH1" s="2474" t="s">
        <v>292</v>
      </c>
      <c r="BAI1" s="2474"/>
      <c r="BAJ1" s="2474"/>
      <c r="BAK1" s="2474"/>
      <c r="BAL1" s="2474"/>
      <c r="BAM1" s="2474"/>
      <c r="BAN1" s="92" t="s">
        <v>291</v>
      </c>
      <c r="BAO1" s="96"/>
      <c r="BAP1" s="2474" t="s">
        <v>292</v>
      </c>
      <c r="BAQ1" s="2474"/>
      <c r="BAR1" s="2474"/>
      <c r="BAS1" s="2474"/>
      <c r="BAT1" s="2474"/>
      <c r="BAU1" s="2474"/>
      <c r="BAV1" s="92" t="s">
        <v>291</v>
      </c>
      <c r="BAW1" s="96"/>
      <c r="BAX1" s="2474" t="s">
        <v>292</v>
      </c>
      <c r="BAY1" s="2474"/>
      <c r="BAZ1" s="2474"/>
      <c r="BBA1" s="2474"/>
      <c r="BBB1" s="2474"/>
      <c r="BBC1" s="2474"/>
      <c r="BBD1" s="92" t="s">
        <v>291</v>
      </c>
      <c r="BBE1" s="96"/>
      <c r="BBF1" s="2474" t="s">
        <v>292</v>
      </c>
      <c r="BBG1" s="2474"/>
      <c r="BBH1" s="2474"/>
      <c r="BBI1" s="2474"/>
      <c r="BBJ1" s="2474"/>
      <c r="BBK1" s="2474"/>
      <c r="BBL1" s="92" t="s">
        <v>291</v>
      </c>
      <c r="BBM1" s="96"/>
      <c r="BBN1" s="2474" t="s">
        <v>292</v>
      </c>
      <c r="BBO1" s="2474"/>
      <c r="BBP1" s="2474"/>
      <c r="BBQ1" s="2474"/>
      <c r="BBR1" s="2474"/>
      <c r="BBS1" s="2474"/>
      <c r="BBT1" s="92" t="s">
        <v>291</v>
      </c>
      <c r="BBU1" s="96"/>
      <c r="BBV1" s="2474" t="s">
        <v>292</v>
      </c>
      <c r="BBW1" s="2474"/>
      <c r="BBX1" s="2474"/>
      <c r="BBY1" s="2474"/>
      <c r="BBZ1" s="2474"/>
      <c r="BCA1" s="2474"/>
      <c r="BCB1" s="92" t="s">
        <v>291</v>
      </c>
      <c r="BCC1" s="96"/>
      <c r="BCD1" s="2474" t="s">
        <v>292</v>
      </c>
      <c r="BCE1" s="2474"/>
      <c r="BCF1" s="2474"/>
      <c r="BCG1" s="2474"/>
      <c r="BCH1" s="2474"/>
      <c r="BCI1" s="2474"/>
      <c r="BCJ1" s="92" t="s">
        <v>291</v>
      </c>
      <c r="BCK1" s="96"/>
      <c r="BCL1" s="2474" t="s">
        <v>292</v>
      </c>
      <c r="BCM1" s="2474"/>
      <c r="BCN1" s="2474"/>
      <c r="BCO1" s="2474"/>
      <c r="BCP1" s="2474"/>
      <c r="BCQ1" s="2474"/>
      <c r="BCR1" s="92" t="s">
        <v>291</v>
      </c>
      <c r="BCS1" s="96"/>
      <c r="BCT1" s="2474" t="s">
        <v>292</v>
      </c>
      <c r="BCU1" s="2474"/>
      <c r="BCV1" s="2474"/>
      <c r="BCW1" s="2474"/>
      <c r="BCX1" s="2474"/>
      <c r="BCY1" s="2474"/>
      <c r="BCZ1" s="92" t="s">
        <v>291</v>
      </c>
      <c r="BDA1" s="96"/>
      <c r="BDB1" s="2474" t="s">
        <v>292</v>
      </c>
      <c r="BDC1" s="2474"/>
      <c r="BDD1" s="2474"/>
      <c r="BDE1" s="2474"/>
      <c r="BDF1" s="2474"/>
      <c r="BDG1" s="2474"/>
      <c r="BDH1" s="92" t="s">
        <v>291</v>
      </c>
      <c r="BDI1" s="96"/>
      <c r="BDJ1" s="2474" t="s">
        <v>292</v>
      </c>
      <c r="BDK1" s="2474"/>
      <c r="BDL1" s="2474"/>
      <c r="BDM1" s="2474"/>
      <c r="BDN1" s="2474"/>
      <c r="BDO1" s="2474"/>
      <c r="BDP1" s="92" t="s">
        <v>291</v>
      </c>
      <c r="BDQ1" s="96"/>
      <c r="BDR1" s="2474" t="s">
        <v>292</v>
      </c>
      <c r="BDS1" s="2474"/>
      <c r="BDT1" s="2474"/>
      <c r="BDU1" s="2474"/>
      <c r="BDV1" s="2474"/>
      <c r="BDW1" s="2474"/>
      <c r="BDX1" s="92" t="s">
        <v>291</v>
      </c>
      <c r="BDY1" s="96"/>
      <c r="BDZ1" s="2474" t="s">
        <v>292</v>
      </c>
      <c r="BEA1" s="2474"/>
      <c r="BEB1" s="2474"/>
      <c r="BEC1" s="2474"/>
      <c r="BED1" s="2474"/>
      <c r="BEE1" s="2474"/>
      <c r="BEF1" s="92" t="s">
        <v>291</v>
      </c>
      <c r="BEG1" s="96"/>
      <c r="BEH1" s="2474" t="s">
        <v>292</v>
      </c>
      <c r="BEI1" s="2474"/>
      <c r="BEJ1" s="2474"/>
      <c r="BEK1" s="2474"/>
      <c r="BEL1" s="2474"/>
      <c r="BEM1" s="2474"/>
      <c r="BEN1" s="92" t="s">
        <v>291</v>
      </c>
      <c r="BEO1" s="96"/>
      <c r="BEP1" s="2474" t="s">
        <v>292</v>
      </c>
      <c r="BEQ1" s="2474"/>
      <c r="BER1" s="2474"/>
      <c r="BES1" s="2474"/>
      <c r="BET1" s="2474"/>
      <c r="BEU1" s="2474"/>
      <c r="BEV1" s="92" t="s">
        <v>291</v>
      </c>
      <c r="BEW1" s="96"/>
      <c r="BEX1" s="2474" t="s">
        <v>292</v>
      </c>
      <c r="BEY1" s="2474"/>
      <c r="BEZ1" s="2474"/>
      <c r="BFA1" s="2474"/>
      <c r="BFB1" s="2474"/>
      <c r="BFC1" s="2474"/>
      <c r="BFD1" s="92" t="s">
        <v>291</v>
      </c>
      <c r="BFE1" s="96"/>
      <c r="BFF1" s="2474" t="s">
        <v>292</v>
      </c>
      <c r="BFG1" s="2474"/>
      <c r="BFH1" s="2474"/>
      <c r="BFI1" s="2474"/>
      <c r="BFJ1" s="2474"/>
      <c r="BFK1" s="2474"/>
      <c r="BFL1" s="92" t="s">
        <v>291</v>
      </c>
      <c r="BFM1" s="96"/>
      <c r="BFN1" s="2474" t="s">
        <v>292</v>
      </c>
      <c r="BFO1" s="2474"/>
      <c r="BFP1" s="2474"/>
      <c r="BFQ1" s="2474"/>
      <c r="BFR1" s="2474"/>
      <c r="BFS1" s="2474"/>
      <c r="BFT1" s="92" t="s">
        <v>291</v>
      </c>
      <c r="BFU1" s="96"/>
      <c r="BFV1" s="2474" t="s">
        <v>292</v>
      </c>
      <c r="BFW1" s="2474"/>
      <c r="BFX1" s="2474"/>
      <c r="BFY1" s="2474"/>
      <c r="BFZ1" s="2474"/>
      <c r="BGA1" s="2474"/>
      <c r="BGB1" s="92" t="s">
        <v>291</v>
      </c>
      <c r="BGC1" s="96"/>
      <c r="BGD1" s="2474" t="s">
        <v>292</v>
      </c>
      <c r="BGE1" s="2474"/>
      <c r="BGF1" s="2474"/>
      <c r="BGG1" s="2474"/>
      <c r="BGH1" s="2474"/>
      <c r="BGI1" s="2474"/>
      <c r="BGJ1" s="92" t="s">
        <v>291</v>
      </c>
      <c r="BGK1" s="96"/>
      <c r="BGL1" s="2474" t="s">
        <v>292</v>
      </c>
      <c r="BGM1" s="2474"/>
      <c r="BGN1" s="2474"/>
      <c r="BGO1" s="2474"/>
      <c r="BGP1" s="2474"/>
      <c r="BGQ1" s="2474"/>
      <c r="BGR1" s="92" t="s">
        <v>291</v>
      </c>
      <c r="BGS1" s="96"/>
      <c r="BGT1" s="2474" t="s">
        <v>292</v>
      </c>
      <c r="BGU1" s="2474"/>
      <c r="BGV1" s="2474"/>
      <c r="BGW1" s="2474"/>
      <c r="BGX1" s="2474"/>
      <c r="BGY1" s="2474"/>
      <c r="BGZ1" s="92" t="s">
        <v>291</v>
      </c>
      <c r="BHA1" s="96"/>
      <c r="BHB1" s="2474" t="s">
        <v>292</v>
      </c>
      <c r="BHC1" s="2474"/>
      <c r="BHD1" s="2474"/>
      <c r="BHE1" s="2474"/>
      <c r="BHF1" s="2474"/>
      <c r="BHG1" s="2474"/>
      <c r="BHH1" s="92" t="s">
        <v>291</v>
      </c>
      <c r="BHI1" s="96"/>
      <c r="BHJ1" s="2474" t="s">
        <v>292</v>
      </c>
      <c r="BHK1" s="2474"/>
      <c r="BHL1" s="2474"/>
      <c r="BHM1" s="2474"/>
      <c r="BHN1" s="2474"/>
      <c r="BHO1" s="2474"/>
      <c r="BHP1" s="92" t="s">
        <v>291</v>
      </c>
      <c r="BHQ1" s="96"/>
      <c r="BHR1" s="2474" t="s">
        <v>292</v>
      </c>
      <c r="BHS1" s="2474"/>
      <c r="BHT1" s="2474"/>
      <c r="BHU1" s="2474"/>
      <c r="BHV1" s="2474"/>
      <c r="BHW1" s="2474"/>
      <c r="BHX1" s="92" t="s">
        <v>291</v>
      </c>
      <c r="BHY1" s="96"/>
      <c r="BHZ1" s="2474" t="s">
        <v>292</v>
      </c>
      <c r="BIA1" s="2474"/>
      <c r="BIB1" s="2474"/>
      <c r="BIC1" s="2474"/>
      <c r="BID1" s="2474"/>
      <c r="BIE1" s="2474"/>
      <c r="BIF1" s="92" t="s">
        <v>291</v>
      </c>
      <c r="BIG1" s="96"/>
      <c r="BIH1" s="2474" t="s">
        <v>292</v>
      </c>
      <c r="BII1" s="2474"/>
      <c r="BIJ1" s="2474"/>
      <c r="BIK1" s="2474"/>
      <c r="BIL1" s="2474"/>
      <c r="BIM1" s="2474"/>
      <c r="BIN1" s="92" t="s">
        <v>291</v>
      </c>
      <c r="BIO1" s="96"/>
      <c r="BIP1" s="2474" t="s">
        <v>292</v>
      </c>
      <c r="BIQ1" s="2474"/>
      <c r="BIR1" s="2474"/>
      <c r="BIS1" s="2474"/>
      <c r="BIT1" s="2474"/>
      <c r="BIU1" s="2474"/>
      <c r="BIV1" s="92" t="s">
        <v>291</v>
      </c>
      <c r="BIW1" s="96"/>
      <c r="BIX1" s="2474" t="s">
        <v>292</v>
      </c>
      <c r="BIY1" s="2474"/>
      <c r="BIZ1" s="2474"/>
      <c r="BJA1" s="2474"/>
      <c r="BJB1" s="2474"/>
      <c r="BJC1" s="2474"/>
      <c r="BJD1" s="92" t="s">
        <v>291</v>
      </c>
      <c r="BJE1" s="96"/>
      <c r="BJF1" s="2474" t="s">
        <v>292</v>
      </c>
      <c r="BJG1" s="2474"/>
      <c r="BJH1" s="2474"/>
      <c r="BJI1" s="2474"/>
      <c r="BJJ1" s="2474"/>
      <c r="BJK1" s="2474"/>
      <c r="BJL1" s="92" t="s">
        <v>291</v>
      </c>
      <c r="BJM1" s="96"/>
      <c r="BJN1" s="2474" t="s">
        <v>292</v>
      </c>
      <c r="BJO1" s="2474"/>
      <c r="BJP1" s="2474"/>
      <c r="BJQ1" s="2474"/>
      <c r="BJR1" s="2474"/>
      <c r="BJS1" s="2474"/>
      <c r="BJT1" s="92" t="s">
        <v>291</v>
      </c>
      <c r="BJU1" s="96"/>
      <c r="BJV1" s="2474" t="s">
        <v>292</v>
      </c>
      <c r="BJW1" s="2474"/>
      <c r="BJX1" s="2474"/>
      <c r="BJY1" s="2474"/>
      <c r="BJZ1" s="2474"/>
      <c r="BKA1" s="2474"/>
      <c r="BKB1" s="92" t="s">
        <v>291</v>
      </c>
      <c r="BKC1" s="96"/>
      <c r="BKD1" s="2474" t="s">
        <v>292</v>
      </c>
      <c r="BKE1" s="2474"/>
      <c r="BKF1" s="2474"/>
      <c r="BKG1" s="2474"/>
      <c r="BKH1" s="2474"/>
      <c r="BKI1" s="2474"/>
      <c r="BKJ1" s="92" t="s">
        <v>291</v>
      </c>
      <c r="BKK1" s="96"/>
      <c r="BKL1" s="2474" t="s">
        <v>292</v>
      </c>
      <c r="BKM1" s="2474"/>
      <c r="BKN1" s="2474"/>
      <c r="BKO1" s="2474"/>
      <c r="BKP1" s="2474"/>
      <c r="BKQ1" s="2474"/>
      <c r="BKR1" s="92" t="s">
        <v>291</v>
      </c>
      <c r="BKS1" s="96"/>
      <c r="BKT1" s="2474" t="s">
        <v>292</v>
      </c>
      <c r="BKU1" s="2474"/>
      <c r="BKV1" s="2474"/>
      <c r="BKW1" s="2474"/>
      <c r="BKX1" s="2474"/>
      <c r="BKY1" s="2474"/>
      <c r="BKZ1" s="92" t="s">
        <v>291</v>
      </c>
      <c r="BLA1" s="96"/>
      <c r="BLB1" s="2474" t="s">
        <v>292</v>
      </c>
      <c r="BLC1" s="2474"/>
      <c r="BLD1" s="2474"/>
      <c r="BLE1" s="2474"/>
      <c r="BLF1" s="2474"/>
      <c r="BLG1" s="2474"/>
      <c r="BLH1" s="92" t="s">
        <v>291</v>
      </c>
      <c r="BLI1" s="96"/>
      <c r="BLJ1" s="2474" t="s">
        <v>292</v>
      </c>
      <c r="BLK1" s="2474"/>
      <c r="BLL1" s="2474"/>
      <c r="BLM1" s="2474"/>
      <c r="BLN1" s="2474"/>
      <c r="BLO1" s="2474"/>
      <c r="BLP1" s="92" t="s">
        <v>291</v>
      </c>
      <c r="BLQ1" s="96"/>
      <c r="BLR1" s="2474" t="s">
        <v>292</v>
      </c>
      <c r="BLS1" s="2474"/>
      <c r="BLT1" s="2474"/>
      <c r="BLU1" s="2474"/>
      <c r="BLV1" s="2474"/>
      <c r="BLW1" s="2474"/>
      <c r="BLX1" s="92" t="s">
        <v>291</v>
      </c>
      <c r="BLY1" s="96"/>
      <c r="BLZ1" s="2474" t="s">
        <v>292</v>
      </c>
      <c r="BMA1" s="2474"/>
      <c r="BMB1" s="2474"/>
      <c r="BMC1" s="2474"/>
      <c r="BMD1" s="2474"/>
      <c r="BME1" s="2474"/>
      <c r="BMF1" s="92" t="s">
        <v>291</v>
      </c>
      <c r="BMG1" s="96"/>
      <c r="BMH1" s="2474" t="s">
        <v>292</v>
      </c>
      <c r="BMI1" s="2474"/>
      <c r="BMJ1" s="2474"/>
      <c r="BMK1" s="2474"/>
      <c r="BML1" s="2474"/>
      <c r="BMM1" s="2474"/>
      <c r="BMN1" s="92" t="s">
        <v>291</v>
      </c>
      <c r="BMO1" s="96"/>
      <c r="BMP1" s="2474" t="s">
        <v>292</v>
      </c>
      <c r="BMQ1" s="2474"/>
      <c r="BMR1" s="2474"/>
      <c r="BMS1" s="2474"/>
      <c r="BMT1" s="2474"/>
      <c r="BMU1" s="2474"/>
      <c r="BMV1" s="92" t="s">
        <v>291</v>
      </c>
      <c r="BMW1" s="96"/>
      <c r="BMX1" s="2474" t="s">
        <v>292</v>
      </c>
      <c r="BMY1" s="2474"/>
      <c r="BMZ1" s="2474"/>
      <c r="BNA1" s="2474"/>
      <c r="BNB1" s="2474"/>
      <c r="BNC1" s="2474"/>
      <c r="BND1" s="92" t="s">
        <v>291</v>
      </c>
      <c r="BNE1" s="96"/>
      <c r="BNF1" s="2474" t="s">
        <v>292</v>
      </c>
      <c r="BNG1" s="2474"/>
      <c r="BNH1" s="2474"/>
      <c r="BNI1" s="2474"/>
      <c r="BNJ1" s="2474"/>
      <c r="BNK1" s="2474"/>
      <c r="BNL1" s="92" t="s">
        <v>291</v>
      </c>
      <c r="BNM1" s="96"/>
      <c r="BNN1" s="2474" t="s">
        <v>292</v>
      </c>
      <c r="BNO1" s="2474"/>
      <c r="BNP1" s="2474"/>
      <c r="BNQ1" s="2474"/>
      <c r="BNR1" s="2474"/>
      <c r="BNS1" s="2474"/>
      <c r="BNT1" s="92" t="s">
        <v>291</v>
      </c>
      <c r="BNU1" s="96"/>
      <c r="BNV1" s="2474" t="s">
        <v>292</v>
      </c>
      <c r="BNW1" s="2474"/>
      <c r="BNX1" s="2474"/>
      <c r="BNY1" s="2474"/>
      <c r="BNZ1" s="2474"/>
      <c r="BOA1" s="2474"/>
      <c r="BOB1" s="92" t="s">
        <v>291</v>
      </c>
      <c r="BOC1" s="96"/>
      <c r="BOD1" s="2474" t="s">
        <v>292</v>
      </c>
      <c r="BOE1" s="2474"/>
      <c r="BOF1" s="2474"/>
      <c r="BOG1" s="2474"/>
      <c r="BOH1" s="2474"/>
      <c r="BOI1" s="2474"/>
      <c r="BOJ1" s="92" t="s">
        <v>291</v>
      </c>
      <c r="BOK1" s="96"/>
      <c r="BOL1" s="2474" t="s">
        <v>292</v>
      </c>
      <c r="BOM1" s="2474"/>
      <c r="BON1" s="2474"/>
      <c r="BOO1" s="2474"/>
      <c r="BOP1" s="2474"/>
      <c r="BOQ1" s="2474"/>
      <c r="BOR1" s="92" t="s">
        <v>291</v>
      </c>
      <c r="BOS1" s="96"/>
      <c r="BOT1" s="2474" t="s">
        <v>292</v>
      </c>
      <c r="BOU1" s="2474"/>
      <c r="BOV1" s="2474"/>
      <c r="BOW1" s="2474"/>
      <c r="BOX1" s="2474"/>
      <c r="BOY1" s="2474"/>
      <c r="BOZ1" s="92" t="s">
        <v>291</v>
      </c>
      <c r="BPA1" s="96"/>
      <c r="BPB1" s="2474" t="s">
        <v>292</v>
      </c>
      <c r="BPC1" s="2474"/>
      <c r="BPD1" s="2474"/>
      <c r="BPE1" s="2474"/>
      <c r="BPF1" s="2474"/>
      <c r="BPG1" s="2474"/>
      <c r="BPH1" s="92" t="s">
        <v>291</v>
      </c>
      <c r="BPI1" s="96"/>
      <c r="BPJ1" s="2474" t="s">
        <v>292</v>
      </c>
      <c r="BPK1" s="2474"/>
      <c r="BPL1" s="2474"/>
      <c r="BPM1" s="2474"/>
      <c r="BPN1" s="2474"/>
      <c r="BPO1" s="2474"/>
      <c r="BPP1" s="92" t="s">
        <v>291</v>
      </c>
      <c r="BPQ1" s="96"/>
      <c r="BPR1" s="2474" t="s">
        <v>292</v>
      </c>
      <c r="BPS1" s="2474"/>
      <c r="BPT1" s="2474"/>
      <c r="BPU1" s="2474"/>
      <c r="BPV1" s="2474"/>
      <c r="BPW1" s="2474"/>
      <c r="BPX1" s="92" t="s">
        <v>291</v>
      </c>
      <c r="BPY1" s="96"/>
      <c r="BPZ1" s="2474" t="s">
        <v>292</v>
      </c>
      <c r="BQA1" s="2474"/>
      <c r="BQB1" s="2474"/>
      <c r="BQC1" s="2474"/>
      <c r="BQD1" s="2474"/>
      <c r="BQE1" s="2474"/>
      <c r="BQF1" s="92" t="s">
        <v>291</v>
      </c>
      <c r="BQG1" s="96"/>
      <c r="BQH1" s="2474" t="s">
        <v>292</v>
      </c>
      <c r="BQI1" s="2474"/>
      <c r="BQJ1" s="2474"/>
      <c r="BQK1" s="2474"/>
      <c r="BQL1" s="2474"/>
      <c r="BQM1" s="2474"/>
      <c r="BQN1" s="92" t="s">
        <v>291</v>
      </c>
      <c r="BQO1" s="96"/>
      <c r="BQP1" s="2474" t="s">
        <v>292</v>
      </c>
      <c r="BQQ1" s="2474"/>
      <c r="BQR1" s="2474"/>
      <c r="BQS1" s="2474"/>
      <c r="BQT1" s="2474"/>
      <c r="BQU1" s="2474"/>
      <c r="BQV1" s="92" t="s">
        <v>291</v>
      </c>
      <c r="BQW1" s="96"/>
      <c r="BQX1" s="2474" t="s">
        <v>292</v>
      </c>
      <c r="BQY1" s="2474"/>
      <c r="BQZ1" s="2474"/>
      <c r="BRA1" s="2474"/>
      <c r="BRB1" s="2474"/>
      <c r="BRC1" s="2474"/>
      <c r="BRD1" s="92" t="s">
        <v>291</v>
      </c>
      <c r="BRE1" s="96"/>
      <c r="BRF1" s="2474" t="s">
        <v>292</v>
      </c>
      <c r="BRG1" s="2474"/>
      <c r="BRH1" s="2474"/>
      <c r="BRI1" s="2474"/>
      <c r="BRJ1" s="2474"/>
      <c r="BRK1" s="2474"/>
      <c r="BRL1" s="92" t="s">
        <v>291</v>
      </c>
      <c r="BRM1" s="96"/>
      <c r="BRN1" s="2474" t="s">
        <v>292</v>
      </c>
      <c r="BRO1" s="2474"/>
      <c r="BRP1" s="2474"/>
      <c r="BRQ1" s="2474"/>
      <c r="BRR1" s="2474"/>
      <c r="BRS1" s="2474"/>
      <c r="BRT1" s="92" t="s">
        <v>291</v>
      </c>
      <c r="BRU1" s="96"/>
      <c r="BRV1" s="2474" t="s">
        <v>292</v>
      </c>
      <c r="BRW1" s="2474"/>
      <c r="BRX1" s="2474"/>
      <c r="BRY1" s="2474"/>
      <c r="BRZ1" s="2474"/>
      <c r="BSA1" s="2474"/>
      <c r="BSB1" s="92" t="s">
        <v>291</v>
      </c>
      <c r="BSC1" s="96"/>
      <c r="BSD1" s="2474" t="s">
        <v>292</v>
      </c>
      <c r="BSE1" s="2474"/>
      <c r="BSF1" s="2474"/>
      <c r="BSG1" s="2474"/>
      <c r="BSH1" s="2474"/>
      <c r="BSI1" s="2474"/>
      <c r="BSJ1" s="92" t="s">
        <v>291</v>
      </c>
      <c r="BSK1" s="96"/>
      <c r="BSL1" s="2474" t="s">
        <v>292</v>
      </c>
      <c r="BSM1" s="2474"/>
      <c r="BSN1" s="2474"/>
      <c r="BSO1" s="2474"/>
      <c r="BSP1" s="2474"/>
      <c r="BSQ1" s="2474"/>
      <c r="BSR1" s="92" t="s">
        <v>291</v>
      </c>
      <c r="BSS1" s="96"/>
      <c r="BST1" s="2474" t="s">
        <v>292</v>
      </c>
      <c r="BSU1" s="2474"/>
      <c r="BSV1" s="2474"/>
      <c r="BSW1" s="2474"/>
      <c r="BSX1" s="2474"/>
      <c r="BSY1" s="2474"/>
      <c r="BSZ1" s="92" t="s">
        <v>291</v>
      </c>
      <c r="BTA1" s="96"/>
      <c r="BTB1" s="2474" t="s">
        <v>292</v>
      </c>
      <c r="BTC1" s="2474"/>
      <c r="BTD1" s="2474"/>
      <c r="BTE1" s="2474"/>
      <c r="BTF1" s="2474"/>
      <c r="BTG1" s="2474"/>
      <c r="BTH1" s="92" t="s">
        <v>291</v>
      </c>
      <c r="BTI1" s="96"/>
      <c r="BTJ1" s="2474" t="s">
        <v>292</v>
      </c>
      <c r="BTK1" s="2474"/>
      <c r="BTL1" s="2474"/>
      <c r="BTM1" s="2474"/>
      <c r="BTN1" s="2474"/>
      <c r="BTO1" s="2474"/>
      <c r="BTP1" s="92" t="s">
        <v>291</v>
      </c>
      <c r="BTQ1" s="96"/>
      <c r="BTR1" s="2474" t="s">
        <v>292</v>
      </c>
      <c r="BTS1" s="2474"/>
      <c r="BTT1" s="2474"/>
      <c r="BTU1" s="2474"/>
      <c r="BTV1" s="2474"/>
      <c r="BTW1" s="2474"/>
      <c r="BTX1" s="92" t="s">
        <v>291</v>
      </c>
      <c r="BTY1" s="96"/>
      <c r="BTZ1" s="2474" t="s">
        <v>292</v>
      </c>
      <c r="BUA1" s="2474"/>
      <c r="BUB1" s="2474"/>
      <c r="BUC1" s="2474"/>
      <c r="BUD1" s="2474"/>
      <c r="BUE1" s="2474"/>
      <c r="BUF1" s="92" t="s">
        <v>291</v>
      </c>
      <c r="BUG1" s="96"/>
      <c r="BUH1" s="2474" t="s">
        <v>292</v>
      </c>
      <c r="BUI1" s="2474"/>
      <c r="BUJ1" s="2474"/>
      <c r="BUK1" s="2474"/>
      <c r="BUL1" s="2474"/>
      <c r="BUM1" s="2474"/>
      <c r="BUN1" s="92" t="s">
        <v>291</v>
      </c>
      <c r="BUO1" s="96"/>
      <c r="BUP1" s="2474" t="s">
        <v>292</v>
      </c>
      <c r="BUQ1" s="2474"/>
      <c r="BUR1" s="2474"/>
      <c r="BUS1" s="2474"/>
      <c r="BUT1" s="2474"/>
      <c r="BUU1" s="2474"/>
      <c r="BUV1" s="92" t="s">
        <v>291</v>
      </c>
      <c r="BUW1" s="96"/>
      <c r="BUX1" s="2474" t="s">
        <v>292</v>
      </c>
      <c r="BUY1" s="2474"/>
      <c r="BUZ1" s="2474"/>
      <c r="BVA1" s="2474"/>
      <c r="BVB1" s="2474"/>
      <c r="BVC1" s="2474"/>
      <c r="BVD1" s="92" t="s">
        <v>291</v>
      </c>
      <c r="BVE1" s="96"/>
      <c r="BVF1" s="2474" t="s">
        <v>292</v>
      </c>
      <c r="BVG1" s="2474"/>
      <c r="BVH1" s="2474"/>
      <c r="BVI1" s="2474"/>
      <c r="BVJ1" s="2474"/>
      <c r="BVK1" s="2474"/>
      <c r="BVL1" s="92" t="s">
        <v>291</v>
      </c>
      <c r="BVM1" s="96"/>
      <c r="BVN1" s="2474" t="s">
        <v>292</v>
      </c>
      <c r="BVO1" s="2474"/>
      <c r="BVP1" s="2474"/>
      <c r="BVQ1" s="2474"/>
      <c r="BVR1" s="2474"/>
      <c r="BVS1" s="2474"/>
      <c r="BVT1" s="92" t="s">
        <v>291</v>
      </c>
      <c r="BVU1" s="96"/>
      <c r="BVV1" s="2474" t="s">
        <v>292</v>
      </c>
      <c r="BVW1" s="2474"/>
      <c r="BVX1" s="2474"/>
      <c r="BVY1" s="2474"/>
      <c r="BVZ1" s="2474"/>
      <c r="BWA1" s="2474"/>
      <c r="BWB1" s="92" t="s">
        <v>291</v>
      </c>
      <c r="BWC1" s="96"/>
      <c r="BWD1" s="2474" t="s">
        <v>292</v>
      </c>
      <c r="BWE1" s="2474"/>
      <c r="BWF1" s="2474"/>
      <c r="BWG1" s="2474"/>
      <c r="BWH1" s="2474"/>
      <c r="BWI1" s="2474"/>
      <c r="BWJ1" s="92" t="s">
        <v>291</v>
      </c>
      <c r="BWK1" s="96"/>
      <c r="BWL1" s="2474" t="s">
        <v>292</v>
      </c>
      <c r="BWM1" s="2474"/>
      <c r="BWN1" s="2474"/>
      <c r="BWO1" s="2474"/>
      <c r="BWP1" s="2474"/>
      <c r="BWQ1" s="2474"/>
      <c r="BWR1" s="92" t="s">
        <v>291</v>
      </c>
      <c r="BWS1" s="96"/>
      <c r="BWT1" s="2474" t="s">
        <v>292</v>
      </c>
      <c r="BWU1" s="2474"/>
      <c r="BWV1" s="2474"/>
      <c r="BWW1" s="2474"/>
      <c r="BWX1" s="2474"/>
      <c r="BWY1" s="2474"/>
      <c r="BWZ1" s="92" t="s">
        <v>291</v>
      </c>
      <c r="BXA1" s="96"/>
      <c r="BXB1" s="2474" t="s">
        <v>292</v>
      </c>
      <c r="BXC1" s="2474"/>
      <c r="BXD1" s="2474"/>
      <c r="BXE1" s="2474"/>
      <c r="BXF1" s="2474"/>
      <c r="BXG1" s="2474"/>
      <c r="BXH1" s="92" t="s">
        <v>291</v>
      </c>
      <c r="BXI1" s="96"/>
      <c r="BXJ1" s="2474" t="s">
        <v>292</v>
      </c>
      <c r="BXK1" s="2474"/>
      <c r="BXL1" s="2474"/>
      <c r="BXM1" s="2474"/>
      <c r="BXN1" s="2474"/>
      <c r="BXO1" s="2474"/>
      <c r="BXP1" s="92" t="s">
        <v>291</v>
      </c>
      <c r="BXQ1" s="96"/>
      <c r="BXR1" s="2474" t="s">
        <v>292</v>
      </c>
      <c r="BXS1" s="2474"/>
      <c r="BXT1" s="2474"/>
      <c r="BXU1" s="2474"/>
      <c r="BXV1" s="2474"/>
      <c r="BXW1" s="2474"/>
      <c r="BXX1" s="92" t="s">
        <v>291</v>
      </c>
      <c r="BXY1" s="96"/>
      <c r="BXZ1" s="2474" t="s">
        <v>292</v>
      </c>
      <c r="BYA1" s="2474"/>
      <c r="BYB1" s="2474"/>
      <c r="BYC1" s="2474"/>
      <c r="BYD1" s="2474"/>
      <c r="BYE1" s="2474"/>
      <c r="BYF1" s="92" t="s">
        <v>291</v>
      </c>
      <c r="BYG1" s="96"/>
      <c r="BYH1" s="2474" t="s">
        <v>292</v>
      </c>
      <c r="BYI1" s="2474"/>
      <c r="BYJ1" s="2474"/>
      <c r="BYK1" s="2474"/>
      <c r="BYL1" s="2474"/>
      <c r="BYM1" s="2474"/>
      <c r="BYN1" s="92" t="s">
        <v>291</v>
      </c>
      <c r="BYO1" s="96"/>
      <c r="BYP1" s="2474" t="s">
        <v>292</v>
      </c>
      <c r="BYQ1" s="2474"/>
      <c r="BYR1" s="2474"/>
      <c r="BYS1" s="2474"/>
      <c r="BYT1" s="2474"/>
      <c r="BYU1" s="2474"/>
      <c r="BYV1" s="92" t="s">
        <v>291</v>
      </c>
      <c r="BYW1" s="96"/>
      <c r="BYX1" s="2474" t="s">
        <v>292</v>
      </c>
      <c r="BYY1" s="2474"/>
      <c r="BYZ1" s="2474"/>
      <c r="BZA1" s="2474"/>
      <c r="BZB1" s="2474"/>
      <c r="BZC1" s="2474"/>
      <c r="BZD1" s="92" t="s">
        <v>291</v>
      </c>
      <c r="BZE1" s="96"/>
      <c r="BZF1" s="2474" t="s">
        <v>292</v>
      </c>
      <c r="BZG1" s="2474"/>
      <c r="BZH1" s="2474"/>
      <c r="BZI1" s="2474"/>
      <c r="BZJ1" s="2474"/>
      <c r="BZK1" s="2474"/>
      <c r="BZL1" s="92" t="s">
        <v>291</v>
      </c>
      <c r="BZM1" s="96"/>
      <c r="BZN1" s="2474" t="s">
        <v>292</v>
      </c>
      <c r="BZO1" s="2474"/>
      <c r="BZP1" s="2474"/>
      <c r="BZQ1" s="2474"/>
      <c r="BZR1" s="2474"/>
      <c r="BZS1" s="2474"/>
      <c r="BZT1" s="92" t="s">
        <v>291</v>
      </c>
      <c r="BZU1" s="96"/>
      <c r="BZV1" s="2474" t="s">
        <v>292</v>
      </c>
      <c r="BZW1" s="2474"/>
      <c r="BZX1" s="2474"/>
      <c r="BZY1" s="2474"/>
      <c r="BZZ1" s="2474"/>
      <c r="CAA1" s="2474"/>
      <c r="CAB1" s="92" t="s">
        <v>291</v>
      </c>
      <c r="CAC1" s="96"/>
      <c r="CAD1" s="2474" t="s">
        <v>292</v>
      </c>
      <c r="CAE1" s="2474"/>
      <c r="CAF1" s="2474"/>
      <c r="CAG1" s="2474"/>
      <c r="CAH1" s="2474"/>
      <c r="CAI1" s="2474"/>
      <c r="CAJ1" s="92" t="s">
        <v>291</v>
      </c>
      <c r="CAK1" s="96"/>
      <c r="CAL1" s="2474" t="s">
        <v>292</v>
      </c>
      <c r="CAM1" s="2474"/>
      <c r="CAN1" s="2474"/>
      <c r="CAO1" s="2474"/>
      <c r="CAP1" s="2474"/>
      <c r="CAQ1" s="2474"/>
      <c r="CAR1" s="92" t="s">
        <v>291</v>
      </c>
      <c r="CAS1" s="96"/>
      <c r="CAT1" s="2474" t="s">
        <v>292</v>
      </c>
      <c r="CAU1" s="2474"/>
      <c r="CAV1" s="2474"/>
      <c r="CAW1" s="2474"/>
      <c r="CAX1" s="2474"/>
      <c r="CAY1" s="2474"/>
      <c r="CAZ1" s="92" t="s">
        <v>291</v>
      </c>
      <c r="CBA1" s="96"/>
      <c r="CBB1" s="2474" t="s">
        <v>292</v>
      </c>
      <c r="CBC1" s="2474"/>
      <c r="CBD1" s="2474"/>
      <c r="CBE1" s="2474"/>
      <c r="CBF1" s="2474"/>
      <c r="CBG1" s="2474"/>
      <c r="CBH1" s="92" t="s">
        <v>291</v>
      </c>
      <c r="CBI1" s="96"/>
      <c r="CBJ1" s="2474" t="s">
        <v>292</v>
      </c>
      <c r="CBK1" s="2474"/>
      <c r="CBL1" s="2474"/>
      <c r="CBM1" s="2474"/>
      <c r="CBN1" s="2474"/>
      <c r="CBO1" s="2474"/>
      <c r="CBP1" s="92" t="s">
        <v>291</v>
      </c>
      <c r="CBQ1" s="96"/>
      <c r="CBR1" s="2474" t="s">
        <v>292</v>
      </c>
      <c r="CBS1" s="2474"/>
      <c r="CBT1" s="2474"/>
      <c r="CBU1" s="2474"/>
      <c r="CBV1" s="2474"/>
      <c r="CBW1" s="2474"/>
      <c r="CBX1" s="92" t="s">
        <v>291</v>
      </c>
      <c r="CBY1" s="96"/>
      <c r="CBZ1" s="2474" t="s">
        <v>292</v>
      </c>
      <c r="CCA1" s="2474"/>
      <c r="CCB1" s="2474"/>
      <c r="CCC1" s="2474"/>
      <c r="CCD1" s="2474"/>
      <c r="CCE1" s="2474"/>
      <c r="CCF1" s="92" t="s">
        <v>291</v>
      </c>
      <c r="CCG1" s="96"/>
      <c r="CCH1" s="2474" t="s">
        <v>292</v>
      </c>
      <c r="CCI1" s="2474"/>
      <c r="CCJ1" s="2474"/>
      <c r="CCK1" s="2474"/>
      <c r="CCL1" s="2474"/>
      <c r="CCM1" s="2474"/>
      <c r="CCN1" s="92" t="s">
        <v>291</v>
      </c>
      <c r="CCO1" s="96"/>
      <c r="CCP1" s="2474" t="s">
        <v>292</v>
      </c>
      <c r="CCQ1" s="2474"/>
      <c r="CCR1" s="2474"/>
      <c r="CCS1" s="2474"/>
      <c r="CCT1" s="2474"/>
      <c r="CCU1" s="2474"/>
      <c r="CCV1" s="92" t="s">
        <v>291</v>
      </c>
      <c r="CCW1" s="96"/>
      <c r="CCX1" s="2474" t="s">
        <v>292</v>
      </c>
      <c r="CCY1" s="2474"/>
      <c r="CCZ1" s="2474"/>
      <c r="CDA1" s="2474"/>
      <c r="CDB1" s="2474"/>
      <c r="CDC1" s="2474"/>
      <c r="CDD1" s="92" t="s">
        <v>291</v>
      </c>
      <c r="CDE1" s="96"/>
      <c r="CDF1" s="2474" t="s">
        <v>292</v>
      </c>
      <c r="CDG1" s="2474"/>
      <c r="CDH1" s="2474"/>
      <c r="CDI1" s="2474"/>
      <c r="CDJ1" s="2474"/>
      <c r="CDK1" s="2474"/>
      <c r="CDL1" s="92" t="s">
        <v>291</v>
      </c>
      <c r="CDM1" s="96"/>
      <c r="CDN1" s="2474" t="s">
        <v>292</v>
      </c>
      <c r="CDO1" s="2474"/>
      <c r="CDP1" s="2474"/>
      <c r="CDQ1" s="2474"/>
      <c r="CDR1" s="2474"/>
      <c r="CDS1" s="2474"/>
      <c r="CDT1" s="92" t="s">
        <v>291</v>
      </c>
      <c r="CDU1" s="96"/>
      <c r="CDV1" s="2474" t="s">
        <v>292</v>
      </c>
      <c r="CDW1" s="2474"/>
      <c r="CDX1" s="2474"/>
      <c r="CDY1" s="2474"/>
      <c r="CDZ1" s="2474"/>
      <c r="CEA1" s="2474"/>
      <c r="CEB1" s="92" t="s">
        <v>291</v>
      </c>
      <c r="CEC1" s="96"/>
      <c r="CED1" s="2474" t="s">
        <v>292</v>
      </c>
      <c r="CEE1" s="2474"/>
      <c r="CEF1" s="2474"/>
      <c r="CEG1" s="2474"/>
      <c r="CEH1" s="2474"/>
      <c r="CEI1" s="2474"/>
      <c r="CEJ1" s="92" t="s">
        <v>291</v>
      </c>
      <c r="CEK1" s="96"/>
      <c r="CEL1" s="2474" t="s">
        <v>292</v>
      </c>
      <c r="CEM1" s="2474"/>
      <c r="CEN1" s="2474"/>
      <c r="CEO1" s="2474"/>
      <c r="CEP1" s="2474"/>
      <c r="CEQ1" s="2474"/>
      <c r="CER1" s="92" t="s">
        <v>291</v>
      </c>
      <c r="CES1" s="96"/>
      <c r="CET1" s="2474" t="s">
        <v>292</v>
      </c>
      <c r="CEU1" s="2474"/>
      <c r="CEV1" s="2474"/>
      <c r="CEW1" s="2474"/>
      <c r="CEX1" s="2474"/>
      <c r="CEY1" s="2474"/>
      <c r="CEZ1" s="92" t="s">
        <v>291</v>
      </c>
      <c r="CFA1" s="96"/>
      <c r="CFB1" s="2474" t="s">
        <v>292</v>
      </c>
      <c r="CFC1" s="2474"/>
      <c r="CFD1" s="2474"/>
      <c r="CFE1" s="2474"/>
      <c r="CFF1" s="2474"/>
      <c r="CFG1" s="2474"/>
      <c r="CFH1" s="92" t="s">
        <v>291</v>
      </c>
      <c r="CFI1" s="96"/>
      <c r="CFJ1" s="2474" t="s">
        <v>292</v>
      </c>
      <c r="CFK1" s="2474"/>
      <c r="CFL1" s="2474"/>
      <c r="CFM1" s="2474"/>
      <c r="CFN1" s="2474"/>
      <c r="CFO1" s="2474"/>
      <c r="CFP1" s="92" t="s">
        <v>291</v>
      </c>
      <c r="CFQ1" s="96"/>
      <c r="CFR1" s="2474" t="s">
        <v>292</v>
      </c>
      <c r="CFS1" s="2474"/>
      <c r="CFT1" s="2474"/>
      <c r="CFU1" s="2474"/>
      <c r="CFV1" s="2474"/>
      <c r="CFW1" s="2474"/>
      <c r="CFX1" s="92" t="s">
        <v>291</v>
      </c>
      <c r="CFY1" s="96"/>
      <c r="CFZ1" s="2474" t="s">
        <v>292</v>
      </c>
      <c r="CGA1" s="2474"/>
      <c r="CGB1" s="2474"/>
      <c r="CGC1" s="2474"/>
      <c r="CGD1" s="2474"/>
      <c r="CGE1" s="2474"/>
      <c r="CGF1" s="92" t="s">
        <v>291</v>
      </c>
      <c r="CGG1" s="96"/>
      <c r="CGH1" s="2474" t="s">
        <v>292</v>
      </c>
      <c r="CGI1" s="2474"/>
      <c r="CGJ1" s="2474"/>
      <c r="CGK1" s="2474"/>
      <c r="CGL1" s="2474"/>
      <c r="CGM1" s="2474"/>
      <c r="CGN1" s="92" t="s">
        <v>291</v>
      </c>
      <c r="CGO1" s="96"/>
      <c r="CGP1" s="2474" t="s">
        <v>292</v>
      </c>
      <c r="CGQ1" s="2474"/>
      <c r="CGR1" s="2474"/>
      <c r="CGS1" s="2474"/>
      <c r="CGT1" s="2474"/>
      <c r="CGU1" s="2474"/>
      <c r="CGV1" s="92" t="s">
        <v>291</v>
      </c>
      <c r="CGW1" s="96"/>
      <c r="CGX1" s="2474" t="s">
        <v>292</v>
      </c>
      <c r="CGY1" s="2474"/>
      <c r="CGZ1" s="2474"/>
      <c r="CHA1" s="2474"/>
      <c r="CHB1" s="2474"/>
      <c r="CHC1" s="2474"/>
      <c r="CHD1" s="92" t="s">
        <v>291</v>
      </c>
      <c r="CHE1" s="96"/>
      <c r="CHF1" s="2474" t="s">
        <v>292</v>
      </c>
      <c r="CHG1" s="2474"/>
      <c r="CHH1" s="2474"/>
      <c r="CHI1" s="2474"/>
      <c r="CHJ1" s="2474"/>
      <c r="CHK1" s="2474"/>
      <c r="CHL1" s="92" t="s">
        <v>291</v>
      </c>
      <c r="CHM1" s="96"/>
      <c r="CHN1" s="2474" t="s">
        <v>292</v>
      </c>
      <c r="CHO1" s="2474"/>
      <c r="CHP1" s="2474"/>
      <c r="CHQ1" s="2474"/>
      <c r="CHR1" s="2474"/>
      <c r="CHS1" s="2474"/>
      <c r="CHT1" s="92" t="s">
        <v>291</v>
      </c>
      <c r="CHU1" s="96"/>
      <c r="CHV1" s="2474" t="s">
        <v>292</v>
      </c>
      <c r="CHW1" s="2474"/>
      <c r="CHX1" s="2474"/>
      <c r="CHY1" s="2474"/>
      <c r="CHZ1" s="2474"/>
      <c r="CIA1" s="2474"/>
      <c r="CIB1" s="92" t="s">
        <v>291</v>
      </c>
      <c r="CIC1" s="96"/>
      <c r="CID1" s="2474" t="s">
        <v>292</v>
      </c>
      <c r="CIE1" s="2474"/>
      <c r="CIF1" s="2474"/>
      <c r="CIG1" s="2474"/>
      <c r="CIH1" s="2474"/>
      <c r="CII1" s="2474"/>
      <c r="CIJ1" s="92" t="s">
        <v>291</v>
      </c>
      <c r="CIK1" s="96"/>
      <c r="CIL1" s="2474" t="s">
        <v>292</v>
      </c>
      <c r="CIM1" s="2474"/>
      <c r="CIN1" s="2474"/>
      <c r="CIO1" s="2474"/>
      <c r="CIP1" s="2474"/>
      <c r="CIQ1" s="2474"/>
      <c r="CIR1" s="92" t="s">
        <v>291</v>
      </c>
      <c r="CIS1" s="96"/>
      <c r="CIT1" s="2474" t="s">
        <v>292</v>
      </c>
      <c r="CIU1" s="2474"/>
      <c r="CIV1" s="2474"/>
      <c r="CIW1" s="2474"/>
      <c r="CIX1" s="2474"/>
      <c r="CIY1" s="2474"/>
      <c r="CIZ1" s="92" t="s">
        <v>291</v>
      </c>
      <c r="CJA1" s="96"/>
      <c r="CJB1" s="2474" t="s">
        <v>292</v>
      </c>
      <c r="CJC1" s="2474"/>
      <c r="CJD1" s="2474"/>
      <c r="CJE1" s="2474"/>
      <c r="CJF1" s="2474"/>
      <c r="CJG1" s="2474"/>
      <c r="CJH1" s="92" t="s">
        <v>291</v>
      </c>
      <c r="CJI1" s="96"/>
      <c r="CJJ1" s="2474" t="s">
        <v>292</v>
      </c>
      <c r="CJK1" s="2474"/>
      <c r="CJL1" s="2474"/>
      <c r="CJM1" s="2474"/>
      <c r="CJN1" s="2474"/>
      <c r="CJO1" s="2474"/>
      <c r="CJP1" s="92" t="s">
        <v>291</v>
      </c>
      <c r="CJQ1" s="96"/>
      <c r="CJR1" s="2474" t="s">
        <v>292</v>
      </c>
      <c r="CJS1" s="2474"/>
      <c r="CJT1" s="2474"/>
      <c r="CJU1" s="2474"/>
      <c r="CJV1" s="2474"/>
      <c r="CJW1" s="2474"/>
      <c r="CJX1" s="92" t="s">
        <v>291</v>
      </c>
      <c r="CJY1" s="96"/>
      <c r="CJZ1" s="2474" t="s">
        <v>292</v>
      </c>
      <c r="CKA1" s="2474"/>
      <c r="CKB1" s="2474"/>
      <c r="CKC1" s="2474"/>
      <c r="CKD1" s="2474"/>
      <c r="CKE1" s="2474"/>
      <c r="CKF1" s="92" t="s">
        <v>291</v>
      </c>
      <c r="CKG1" s="96"/>
      <c r="CKH1" s="2474" t="s">
        <v>292</v>
      </c>
      <c r="CKI1" s="2474"/>
      <c r="CKJ1" s="2474"/>
      <c r="CKK1" s="2474"/>
      <c r="CKL1" s="2474"/>
      <c r="CKM1" s="2474"/>
      <c r="CKN1" s="92" t="s">
        <v>291</v>
      </c>
      <c r="CKO1" s="96"/>
      <c r="CKP1" s="2474" t="s">
        <v>292</v>
      </c>
      <c r="CKQ1" s="2474"/>
      <c r="CKR1" s="2474"/>
      <c r="CKS1" s="2474"/>
      <c r="CKT1" s="2474"/>
      <c r="CKU1" s="2474"/>
      <c r="CKV1" s="92" t="s">
        <v>291</v>
      </c>
      <c r="CKW1" s="96"/>
      <c r="CKX1" s="2474" t="s">
        <v>292</v>
      </c>
      <c r="CKY1" s="2474"/>
      <c r="CKZ1" s="2474"/>
      <c r="CLA1" s="2474"/>
      <c r="CLB1" s="2474"/>
      <c r="CLC1" s="2474"/>
      <c r="CLD1" s="92" t="s">
        <v>291</v>
      </c>
      <c r="CLE1" s="96"/>
      <c r="CLF1" s="2474" t="s">
        <v>292</v>
      </c>
      <c r="CLG1" s="2474"/>
      <c r="CLH1" s="2474"/>
      <c r="CLI1" s="2474"/>
      <c r="CLJ1" s="2474"/>
      <c r="CLK1" s="2474"/>
      <c r="CLL1" s="92" t="s">
        <v>291</v>
      </c>
      <c r="CLM1" s="96"/>
      <c r="CLN1" s="2474" t="s">
        <v>292</v>
      </c>
      <c r="CLO1" s="2474"/>
      <c r="CLP1" s="2474"/>
      <c r="CLQ1" s="2474"/>
      <c r="CLR1" s="2474"/>
      <c r="CLS1" s="2474"/>
      <c r="CLT1" s="92" t="s">
        <v>291</v>
      </c>
      <c r="CLU1" s="96"/>
      <c r="CLV1" s="2474" t="s">
        <v>292</v>
      </c>
      <c r="CLW1" s="2474"/>
      <c r="CLX1" s="2474"/>
      <c r="CLY1" s="2474"/>
      <c r="CLZ1" s="2474"/>
      <c r="CMA1" s="2474"/>
      <c r="CMB1" s="92" t="s">
        <v>291</v>
      </c>
      <c r="CMC1" s="96"/>
      <c r="CMD1" s="2474" t="s">
        <v>292</v>
      </c>
      <c r="CME1" s="2474"/>
      <c r="CMF1" s="2474"/>
      <c r="CMG1" s="2474"/>
      <c r="CMH1" s="2474"/>
      <c r="CMI1" s="2474"/>
      <c r="CMJ1" s="92" t="s">
        <v>291</v>
      </c>
      <c r="CMK1" s="96"/>
      <c r="CML1" s="2474" t="s">
        <v>292</v>
      </c>
      <c r="CMM1" s="2474"/>
      <c r="CMN1" s="2474"/>
      <c r="CMO1" s="2474"/>
      <c r="CMP1" s="2474"/>
      <c r="CMQ1" s="2474"/>
      <c r="CMR1" s="92" t="s">
        <v>291</v>
      </c>
      <c r="CMS1" s="96"/>
      <c r="CMT1" s="2474" t="s">
        <v>292</v>
      </c>
      <c r="CMU1" s="2474"/>
      <c r="CMV1" s="2474"/>
      <c r="CMW1" s="2474"/>
      <c r="CMX1" s="2474"/>
      <c r="CMY1" s="2474"/>
      <c r="CMZ1" s="92" t="s">
        <v>291</v>
      </c>
      <c r="CNA1" s="96"/>
      <c r="CNB1" s="2474" t="s">
        <v>292</v>
      </c>
      <c r="CNC1" s="2474"/>
      <c r="CND1" s="2474"/>
      <c r="CNE1" s="2474"/>
      <c r="CNF1" s="2474"/>
      <c r="CNG1" s="2474"/>
      <c r="CNH1" s="92" t="s">
        <v>291</v>
      </c>
      <c r="CNI1" s="96"/>
      <c r="CNJ1" s="2474" t="s">
        <v>292</v>
      </c>
      <c r="CNK1" s="2474"/>
      <c r="CNL1" s="2474"/>
      <c r="CNM1" s="2474"/>
      <c r="CNN1" s="2474"/>
      <c r="CNO1" s="2474"/>
      <c r="CNP1" s="92" t="s">
        <v>291</v>
      </c>
      <c r="CNQ1" s="96"/>
      <c r="CNR1" s="2474" t="s">
        <v>292</v>
      </c>
      <c r="CNS1" s="2474"/>
      <c r="CNT1" s="2474"/>
      <c r="CNU1" s="2474"/>
      <c r="CNV1" s="2474"/>
      <c r="CNW1" s="2474"/>
      <c r="CNX1" s="92" t="s">
        <v>291</v>
      </c>
      <c r="CNY1" s="96"/>
      <c r="CNZ1" s="2474" t="s">
        <v>292</v>
      </c>
      <c r="COA1" s="2474"/>
      <c r="COB1" s="2474"/>
      <c r="COC1" s="2474"/>
      <c r="COD1" s="2474"/>
      <c r="COE1" s="2474"/>
      <c r="COF1" s="92" t="s">
        <v>291</v>
      </c>
      <c r="COG1" s="96"/>
      <c r="COH1" s="2474" t="s">
        <v>292</v>
      </c>
      <c r="COI1" s="2474"/>
      <c r="COJ1" s="2474"/>
      <c r="COK1" s="2474"/>
      <c r="COL1" s="2474"/>
      <c r="COM1" s="2474"/>
      <c r="CON1" s="92" t="s">
        <v>291</v>
      </c>
      <c r="COO1" s="96"/>
      <c r="COP1" s="2474" t="s">
        <v>292</v>
      </c>
      <c r="COQ1" s="2474"/>
      <c r="COR1" s="2474"/>
      <c r="COS1" s="2474"/>
      <c r="COT1" s="2474"/>
      <c r="COU1" s="2474"/>
      <c r="COV1" s="92" t="s">
        <v>291</v>
      </c>
      <c r="COW1" s="96"/>
      <c r="COX1" s="2474" t="s">
        <v>292</v>
      </c>
      <c r="COY1" s="2474"/>
      <c r="COZ1" s="2474"/>
      <c r="CPA1" s="2474"/>
      <c r="CPB1" s="2474"/>
      <c r="CPC1" s="2474"/>
      <c r="CPD1" s="92" t="s">
        <v>291</v>
      </c>
      <c r="CPE1" s="96"/>
      <c r="CPF1" s="2474" t="s">
        <v>292</v>
      </c>
      <c r="CPG1" s="2474"/>
      <c r="CPH1" s="2474"/>
      <c r="CPI1" s="2474"/>
      <c r="CPJ1" s="2474"/>
      <c r="CPK1" s="2474"/>
      <c r="CPL1" s="92" t="s">
        <v>291</v>
      </c>
      <c r="CPM1" s="96"/>
      <c r="CPN1" s="2474" t="s">
        <v>292</v>
      </c>
      <c r="CPO1" s="2474"/>
      <c r="CPP1" s="2474"/>
      <c r="CPQ1" s="2474"/>
      <c r="CPR1" s="2474"/>
      <c r="CPS1" s="2474"/>
      <c r="CPT1" s="92" t="s">
        <v>291</v>
      </c>
      <c r="CPU1" s="96"/>
      <c r="CPV1" s="2474" t="s">
        <v>292</v>
      </c>
      <c r="CPW1" s="2474"/>
      <c r="CPX1" s="2474"/>
      <c r="CPY1" s="2474"/>
      <c r="CPZ1" s="2474"/>
      <c r="CQA1" s="2474"/>
      <c r="CQB1" s="92" t="s">
        <v>291</v>
      </c>
      <c r="CQC1" s="96"/>
      <c r="CQD1" s="2474" t="s">
        <v>292</v>
      </c>
      <c r="CQE1" s="2474"/>
      <c r="CQF1" s="2474"/>
      <c r="CQG1" s="2474"/>
      <c r="CQH1" s="2474"/>
      <c r="CQI1" s="2474"/>
      <c r="CQJ1" s="92" t="s">
        <v>291</v>
      </c>
      <c r="CQK1" s="96"/>
      <c r="CQL1" s="2474" t="s">
        <v>292</v>
      </c>
      <c r="CQM1" s="2474"/>
      <c r="CQN1" s="2474"/>
      <c r="CQO1" s="2474"/>
      <c r="CQP1" s="2474"/>
      <c r="CQQ1" s="2474"/>
      <c r="CQR1" s="92" t="s">
        <v>291</v>
      </c>
      <c r="CQS1" s="96"/>
      <c r="CQT1" s="2474" t="s">
        <v>292</v>
      </c>
      <c r="CQU1" s="2474"/>
      <c r="CQV1" s="2474"/>
      <c r="CQW1" s="2474"/>
      <c r="CQX1" s="2474"/>
      <c r="CQY1" s="2474"/>
      <c r="CQZ1" s="92" t="s">
        <v>291</v>
      </c>
      <c r="CRA1" s="96"/>
      <c r="CRB1" s="2474" t="s">
        <v>292</v>
      </c>
      <c r="CRC1" s="2474"/>
      <c r="CRD1" s="2474"/>
      <c r="CRE1" s="2474"/>
      <c r="CRF1" s="2474"/>
      <c r="CRG1" s="2474"/>
      <c r="CRH1" s="92" t="s">
        <v>291</v>
      </c>
      <c r="CRI1" s="96"/>
      <c r="CRJ1" s="2474" t="s">
        <v>292</v>
      </c>
      <c r="CRK1" s="2474"/>
      <c r="CRL1" s="2474"/>
      <c r="CRM1" s="2474"/>
      <c r="CRN1" s="2474"/>
      <c r="CRO1" s="2474"/>
      <c r="CRP1" s="92" t="s">
        <v>291</v>
      </c>
      <c r="CRQ1" s="96"/>
      <c r="CRR1" s="2474" t="s">
        <v>292</v>
      </c>
      <c r="CRS1" s="2474"/>
      <c r="CRT1" s="2474"/>
      <c r="CRU1" s="2474"/>
      <c r="CRV1" s="2474"/>
      <c r="CRW1" s="2474"/>
      <c r="CRX1" s="92" t="s">
        <v>291</v>
      </c>
      <c r="CRY1" s="96"/>
      <c r="CRZ1" s="2474" t="s">
        <v>292</v>
      </c>
      <c r="CSA1" s="2474"/>
      <c r="CSB1" s="2474"/>
      <c r="CSC1" s="2474"/>
      <c r="CSD1" s="2474"/>
      <c r="CSE1" s="2474"/>
      <c r="CSF1" s="92" t="s">
        <v>291</v>
      </c>
      <c r="CSG1" s="96"/>
      <c r="CSH1" s="2474" t="s">
        <v>292</v>
      </c>
      <c r="CSI1" s="2474"/>
      <c r="CSJ1" s="2474"/>
      <c r="CSK1" s="2474"/>
      <c r="CSL1" s="2474"/>
      <c r="CSM1" s="2474"/>
      <c r="CSN1" s="92" t="s">
        <v>291</v>
      </c>
      <c r="CSO1" s="96"/>
      <c r="CSP1" s="2474" t="s">
        <v>292</v>
      </c>
      <c r="CSQ1" s="2474"/>
      <c r="CSR1" s="2474"/>
      <c r="CSS1" s="2474"/>
      <c r="CST1" s="2474"/>
      <c r="CSU1" s="2474"/>
      <c r="CSV1" s="92" t="s">
        <v>291</v>
      </c>
      <c r="CSW1" s="96"/>
      <c r="CSX1" s="2474" t="s">
        <v>292</v>
      </c>
      <c r="CSY1" s="2474"/>
      <c r="CSZ1" s="2474"/>
      <c r="CTA1" s="2474"/>
      <c r="CTB1" s="2474"/>
      <c r="CTC1" s="2474"/>
      <c r="CTD1" s="92" t="s">
        <v>291</v>
      </c>
      <c r="CTE1" s="96"/>
      <c r="CTF1" s="2474" t="s">
        <v>292</v>
      </c>
      <c r="CTG1" s="2474"/>
      <c r="CTH1" s="2474"/>
      <c r="CTI1" s="2474"/>
      <c r="CTJ1" s="2474"/>
      <c r="CTK1" s="2474"/>
      <c r="CTL1" s="92" t="s">
        <v>291</v>
      </c>
      <c r="CTM1" s="96"/>
      <c r="CTN1" s="2474" t="s">
        <v>292</v>
      </c>
      <c r="CTO1" s="2474"/>
      <c r="CTP1" s="2474"/>
      <c r="CTQ1" s="2474"/>
      <c r="CTR1" s="2474"/>
      <c r="CTS1" s="2474"/>
      <c r="CTT1" s="92" t="s">
        <v>291</v>
      </c>
      <c r="CTU1" s="96"/>
      <c r="CTV1" s="2474" t="s">
        <v>292</v>
      </c>
      <c r="CTW1" s="2474"/>
      <c r="CTX1" s="2474"/>
      <c r="CTY1" s="2474"/>
      <c r="CTZ1" s="2474"/>
      <c r="CUA1" s="2474"/>
      <c r="CUB1" s="92" t="s">
        <v>291</v>
      </c>
      <c r="CUC1" s="96"/>
      <c r="CUD1" s="2474" t="s">
        <v>292</v>
      </c>
      <c r="CUE1" s="2474"/>
      <c r="CUF1" s="2474"/>
      <c r="CUG1" s="2474"/>
      <c r="CUH1" s="2474"/>
      <c r="CUI1" s="2474"/>
      <c r="CUJ1" s="92" t="s">
        <v>291</v>
      </c>
      <c r="CUK1" s="96"/>
      <c r="CUL1" s="2474" t="s">
        <v>292</v>
      </c>
      <c r="CUM1" s="2474"/>
      <c r="CUN1" s="2474"/>
      <c r="CUO1" s="2474"/>
      <c r="CUP1" s="2474"/>
      <c r="CUQ1" s="2474"/>
      <c r="CUR1" s="92" t="s">
        <v>291</v>
      </c>
      <c r="CUS1" s="96"/>
      <c r="CUT1" s="2474" t="s">
        <v>292</v>
      </c>
      <c r="CUU1" s="2474"/>
      <c r="CUV1" s="2474"/>
      <c r="CUW1" s="2474"/>
      <c r="CUX1" s="2474"/>
      <c r="CUY1" s="2474"/>
      <c r="CUZ1" s="92" t="s">
        <v>291</v>
      </c>
      <c r="CVA1" s="96"/>
      <c r="CVB1" s="2474" t="s">
        <v>292</v>
      </c>
      <c r="CVC1" s="2474"/>
      <c r="CVD1" s="2474"/>
      <c r="CVE1" s="2474"/>
      <c r="CVF1" s="2474"/>
      <c r="CVG1" s="2474"/>
      <c r="CVH1" s="92" t="s">
        <v>291</v>
      </c>
      <c r="CVI1" s="96"/>
      <c r="CVJ1" s="2474" t="s">
        <v>292</v>
      </c>
      <c r="CVK1" s="2474"/>
      <c r="CVL1" s="2474"/>
      <c r="CVM1" s="2474"/>
      <c r="CVN1" s="2474"/>
      <c r="CVO1" s="2474"/>
      <c r="CVP1" s="92" t="s">
        <v>291</v>
      </c>
      <c r="CVQ1" s="96"/>
      <c r="CVR1" s="2474" t="s">
        <v>292</v>
      </c>
      <c r="CVS1" s="2474"/>
      <c r="CVT1" s="2474"/>
      <c r="CVU1" s="2474"/>
      <c r="CVV1" s="2474"/>
      <c r="CVW1" s="2474"/>
      <c r="CVX1" s="92" t="s">
        <v>291</v>
      </c>
      <c r="CVY1" s="96"/>
      <c r="CVZ1" s="2474" t="s">
        <v>292</v>
      </c>
      <c r="CWA1" s="2474"/>
      <c r="CWB1" s="2474"/>
      <c r="CWC1" s="2474"/>
      <c r="CWD1" s="2474"/>
      <c r="CWE1" s="2474"/>
      <c r="CWF1" s="92" t="s">
        <v>291</v>
      </c>
      <c r="CWG1" s="96"/>
      <c r="CWH1" s="2474" t="s">
        <v>292</v>
      </c>
      <c r="CWI1" s="2474"/>
      <c r="CWJ1" s="2474"/>
      <c r="CWK1" s="2474"/>
      <c r="CWL1" s="2474"/>
      <c r="CWM1" s="2474"/>
      <c r="CWN1" s="92" t="s">
        <v>291</v>
      </c>
      <c r="CWO1" s="96"/>
      <c r="CWP1" s="2474" t="s">
        <v>292</v>
      </c>
      <c r="CWQ1" s="2474"/>
      <c r="CWR1" s="2474"/>
      <c r="CWS1" s="2474"/>
      <c r="CWT1" s="2474"/>
      <c r="CWU1" s="2474"/>
      <c r="CWV1" s="92" t="s">
        <v>291</v>
      </c>
      <c r="CWW1" s="96"/>
      <c r="CWX1" s="2474" t="s">
        <v>292</v>
      </c>
      <c r="CWY1" s="2474"/>
      <c r="CWZ1" s="2474"/>
      <c r="CXA1" s="2474"/>
      <c r="CXB1" s="2474"/>
      <c r="CXC1" s="2474"/>
      <c r="CXD1" s="92" t="s">
        <v>291</v>
      </c>
      <c r="CXE1" s="96"/>
      <c r="CXF1" s="2474" t="s">
        <v>292</v>
      </c>
      <c r="CXG1" s="2474"/>
      <c r="CXH1" s="2474"/>
      <c r="CXI1" s="2474"/>
      <c r="CXJ1" s="2474"/>
      <c r="CXK1" s="2474"/>
      <c r="CXL1" s="92" t="s">
        <v>291</v>
      </c>
      <c r="CXM1" s="96"/>
      <c r="CXN1" s="2474" t="s">
        <v>292</v>
      </c>
      <c r="CXO1" s="2474"/>
      <c r="CXP1" s="2474"/>
      <c r="CXQ1" s="2474"/>
      <c r="CXR1" s="2474"/>
      <c r="CXS1" s="2474"/>
      <c r="CXT1" s="92" t="s">
        <v>291</v>
      </c>
      <c r="CXU1" s="96"/>
      <c r="CXV1" s="2474" t="s">
        <v>292</v>
      </c>
      <c r="CXW1" s="2474"/>
      <c r="CXX1" s="2474"/>
      <c r="CXY1" s="2474"/>
      <c r="CXZ1" s="2474"/>
      <c r="CYA1" s="2474"/>
      <c r="CYB1" s="92" t="s">
        <v>291</v>
      </c>
      <c r="CYC1" s="96"/>
      <c r="CYD1" s="2474" t="s">
        <v>292</v>
      </c>
      <c r="CYE1" s="2474"/>
      <c r="CYF1" s="2474"/>
      <c r="CYG1" s="2474"/>
      <c r="CYH1" s="2474"/>
      <c r="CYI1" s="2474"/>
      <c r="CYJ1" s="92" t="s">
        <v>291</v>
      </c>
      <c r="CYK1" s="96"/>
      <c r="CYL1" s="2474" t="s">
        <v>292</v>
      </c>
      <c r="CYM1" s="2474"/>
      <c r="CYN1" s="2474"/>
      <c r="CYO1" s="2474"/>
      <c r="CYP1" s="2474"/>
      <c r="CYQ1" s="2474"/>
      <c r="CYR1" s="92" t="s">
        <v>291</v>
      </c>
      <c r="CYS1" s="96"/>
      <c r="CYT1" s="2474" t="s">
        <v>292</v>
      </c>
      <c r="CYU1" s="2474"/>
      <c r="CYV1" s="2474"/>
      <c r="CYW1" s="2474"/>
      <c r="CYX1" s="2474"/>
      <c r="CYY1" s="2474"/>
      <c r="CYZ1" s="92" t="s">
        <v>291</v>
      </c>
      <c r="CZA1" s="96"/>
      <c r="CZB1" s="2474" t="s">
        <v>292</v>
      </c>
      <c r="CZC1" s="2474"/>
      <c r="CZD1" s="2474"/>
      <c r="CZE1" s="2474"/>
      <c r="CZF1" s="2474"/>
      <c r="CZG1" s="2474"/>
      <c r="CZH1" s="92" t="s">
        <v>291</v>
      </c>
      <c r="CZI1" s="96"/>
      <c r="CZJ1" s="2474" t="s">
        <v>292</v>
      </c>
      <c r="CZK1" s="2474"/>
      <c r="CZL1" s="2474"/>
      <c r="CZM1" s="2474"/>
      <c r="CZN1" s="2474"/>
      <c r="CZO1" s="2474"/>
      <c r="CZP1" s="92" t="s">
        <v>291</v>
      </c>
      <c r="CZQ1" s="96"/>
      <c r="CZR1" s="2474" t="s">
        <v>292</v>
      </c>
      <c r="CZS1" s="2474"/>
      <c r="CZT1" s="2474"/>
      <c r="CZU1" s="2474"/>
      <c r="CZV1" s="2474"/>
      <c r="CZW1" s="2474"/>
      <c r="CZX1" s="92" t="s">
        <v>291</v>
      </c>
      <c r="CZY1" s="96"/>
      <c r="CZZ1" s="2474" t="s">
        <v>292</v>
      </c>
      <c r="DAA1" s="2474"/>
      <c r="DAB1" s="2474"/>
      <c r="DAC1" s="2474"/>
      <c r="DAD1" s="2474"/>
      <c r="DAE1" s="2474"/>
      <c r="DAF1" s="92" t="s">
        <v>291</v>
      </c>
      <c r="DAG1" s="96"/>
      <c r="DAH1" s="2474" t="s">
        <v>292</v>
      </c>
      <c r="DAI1" s="2474"/>
      <c r="DAJ1" s="2474"/>
      <c r="DAK1" s="2474"/>
      <c r="DAL1" s="2474"/>
      <c r="DAM1" s="2474"/>
      <c r="DAN1" s="92" t="s">
        <v>291</v>
      </c>
      <c r="DAO1" s="96"/>
      <c r="DAP1" s="2474" t="s">
        <v>292</v>
      </c>
      <c r="DAQ1" s="2474"/>
      <c r="DAR1" s="2474"/>
      <c r="DAS1" s="2474"/>
      <c r="DAT1" s="2474"/>
      <c r="DAU1" s="2474"/>
      <c r="DAV1" s="92" t="s">
        <v>291</v>
      </c>
      <c r="DAW1" s="96"/>
      <c r="DAX1" s="2474" t="s">
        <v>292</v>
      </c>
      <c r="DAY1" s="2474"/>
      <c r="DAZ1" s="2474"/>
      <c r="DBA1" s="2474"/>
      <c r="DBB1" s="2474"/>
      <c r="DBC1" s="2474"/>
      <c r="DBD1" s="92" t="s">
        <v>291</v>
      </c>
      <c r="DBE1" s="96"/>
      <c r="DBF1" s="2474" t="s">
        <v>292</v>
      </c>
      <c r="DBG1" s="2474"/>
      <c r="DBH1" s="2474"/>
      <c r="DBI1" s="2474"/>
      <c r="DBJ1" s="2474"/>
      <c r="DBK1" s="2474"/>
      <c r="DBL1" s="92" t="s">
        <v>291</v>
      </c>
      <c r="DBM1" s="96"/>
      <c r="DBN1" s="2474" t="s">
        <v>292</v>
      </c>
      <c r="DBO1" s="2474"/>
      <c r="DBP1" s="2474"/>
      <c r="DBQ1" s="2474"/>
      <c r="DBR1" s="2474"/>
      <c r="DBS1" s="2474"/>
      <c r="DBT1" s="92" t="s">
        <v>291</v>
      </c>
      <c r="DBU1" s="96"/>
      <c r="DBV1" s="2474" t="s">
        <v>292</v>
      </c>
      <c r="DBW1" s="2474"/>
      <c r="DBX1" s="2474"/>
      <c r="DBY1" s="2474"/>
      <c r="DBZ1" s="2474"/>
      <c r="DCA1" s="2474"/>
      <c r="DCB1" s="92" t="s">
        <v>291</v>
      </c>
      <c r="DCC1" s="96"/>
      <c r="DCD1" s="2474" t="s">
        <v>292</v>
      </c>
      <c r="DCE1" s="2474"/>
      <c r="DCF1" s="2474"/>
      <c r="DCG1" s="2474"/>
      <c r="DCH1" s="2474"/>
      <c r="DCI1" s="2474"/>
      <c r="DCJ1" s="92" t="s">
        <v>291</v>
      </c>
      <c r="DCK1" s="96"/>
      <c r="DCL1" s="2474" t="s">
        <v>292</v>
      </c>
      <c r="DCM1" s="2474"/>
      <c r="DCN1" s="2474"/>
      <c r="DCO1" s="2474"/>
      <c r="DCP1" s="2474"/>
      <c r="DCQ1" s="2474"/>
      <c r="DCR1" s="92" t="s">
        <v>291</v>
      </c>
      <c r="DCS1" s="96"/>
      <c r="DCT1" s="2474" t="s">
        <v>292</v>
      </c>
      <c r="DCU1" s="2474"/>
      <c r="DCV1" s="2474"/>
      <c r="DCW1" s="2474"/>
      <c r="DCX1" s="2474"/>
      <c r="DCY1" s="2474"/>
      <c r="DCZ1" s="92" t="s">
        <v>291</v>
      </c>
      <c r="DDA1" s="96"/>
      <c r="DDB1" s="2474" t="s">
        <v>292</v>
      </c>
      <c r="DDC1" s="2474"/>
      <c r="DDD1" s="2474"/>
      <c r="DDE1" s="2474"/>
      <c r="DDF1" s="2474"/>
      <c r="DDG1" s="2474"/>
      <c r="DDH1" s="92" t="s">
        <v>291</v>
      </c>
      <c r="DDI1" s="96"/>
      <c r="DDJ1" s="2474" t="s">
        <v>292</v>
      </c>
      <c r="DDK1" s="2474"/>
      <c r="DDL1" s="2474"/>
      <c r="DDM1" s="2474"/>
      <c r="DDN1" s="2474"/>
      <c r="DDO1" s="2474"/>
      <c r="DDP1" s="92" t="s">
        <v>291</v>
      </c>
      <c r="DDQ1" s="96"/>
      <c r="DDR1" s="2474" t="s">
        <v>292</v>
      </c>
      <c r="DDS1" s="2474"/>
      <c r="DDT1" s="2474"/>
      <c r="DDU1" s="2474"/>
      <c r="DDV1" s="2474"/>
      <c r="DDW1" s="2474"/>
      <c r="DDX1" s="92" t="s">
        <v>291</v>
      </c>
      <c r="DDY1" s="96"/>
      <c r="DDZ1" s="2474" t="s">
        <v>292</v>
      </c>
      <c r="DEA1" s="2474"/>
      <c r="DEB1" s="2474"/>
      <c r="DEC1" s="2474"/>
      <c r="DED1" s="2474"/>
      <c r="DEE1" s="2474"/>
      <c r="DEF1" s="92" t="s">
        <v>291</v>
      </c>
      <c r="DEG1" s="96"/>
      <c r="DEH1" s="2474" t="s">
        <v>292</v>
      </c>
      <c r="DEI1" s="2474"/>
      <c r="DEJ1" s="2474"/>
      <c r="DEK1" s="2474"/>
      <c r="DEL1" s="2474"/>
      <c r="DEM1" s="2474"/>
      <c r="DEN1" s="92" t="s">
        <v>291</v>
      </c>
      <c r="DEO1" s="96"/>
      <c r="DEP1" s="2474" t="s">
        <v>292</v>
      </c>
      <c r="DEQ1" s="2474"/>
      <c r="DER1" s="2474"/>
      <c r="DES1" s="2474"/>
      <c r="DET1" s="2474"/>
      <c r="DEU1" s="2474"/>
      <c r="DEV1" s="92" t="s">
        <v>291</v>
      </c>
      <c r="DEW1" s="96"/>
      <c r="DEX1" s="2474" t="s">
        <v>292</v>
      </c>
      <c r="DEY1" s="2474"/>
      <c r="DEZ1" s="2474"/>
      <c r="DFA1" s="2474"/>
      <c r="DFB1" s="2474"/>
      <c r="DFC1" s="2474"/>
      <c r="DFD1" s="92" t="s">
        <v>291</v>
      </c>
      <c r="DFE1" s="96"/>
      <c r="DFF1" s="2474" t="s">
        <v>292</v>
      </c>
      <c r="DFG1" s="2474"/>
      <c r="DFH1" s="2474"/>
      <c r="DFI1" s="2474"/>
      <c r="DFJ1" s="2474"/>
      <c r="DFK1" s="2474"/>
      <c r="DFL1" s="92" t="s">
        <v>291</v>
      </c>
      <c r="DFM1" s="96"/>
      <c r="DFN1" s="2474" t="s">
        <v>292</v>
      </c>
      <c r="DFO1" s="2474"/>
      <c r="DFP1" s="2474"/>
      <c r="DFQ1" s="2474"/>
      <c r="DFR1" s="2474"/>
      <c r="DFS1" s="2474"/>
      <c r="DFT1" s="92" t="s">
        <v>291</v>
      </c>
      <c r="DFU1" s="96"/>
      <c r="DFV1" s="2474" t="s">
        <v>292</v>
      </c>
      <c r="DFW1" s="2474"/>
      <c r="DFX1" s="2474"/>
      <c r="DFY1" s="2474"/>
      <c r="DFZ1" s="2474"/>
      <c r="DGA1" s="2474"/>
      <c r="DGB1" s="92" t="s">
        <v>291</v>
      </c>
      <c r="DGC1" s="96"/>
      <c r="DGD1" s="2474" t="s">
        <v>292</v>
      </c>
      <c r="DGE1" s="2474"/>
      <c r="DGF1" s="2474"/>
      <c r="DGG1" s="2474"/>
      <c r="DGH1" s="2474"/>
      <c r="DGI1" s="2474"/>
      <c r="DGJ1" s="92" t="s">
        <v>291</v>
      </c>
      <c r="DGK1" s="96"/>
      <c r="DGL1" s="2474" t="s">
        <v>292</v>
      </c>
      <c r="DGM1" s="2474"/>
      <c r="DGN1" s="2474"/>
      <c r="DGO1" s="2474"/>
      <c r="DGP1" s="2474"/>
      <c r="DGQ1" s="2474"/>
      <c r="DGR1" s="92" t="s">
        <v>291</v>
      </c>
      <c r="DGS1" s="96"/>
      <c r="DGT1" s="2474" t="s">
        <v>292</v>
      </c>
      <c r="DGU1" s="2474"/>
      <c r="DGV1" s="2474"/>
      <c r="DGW1" s="2474"/>
      <c r="DGX1" s="2474"/>
      <c r="DGY1" s="2474"/>
      <c r="DGZ1" s="92" t="s">
        <v>291</v>
      </c>
      <c r="DHA1" s="96"/>
      <c r="DHB1" s="2474" t="s">
        <v>292</v>
      </c>
      <c r="DHC1" s="2474"/>
      <c r="DHD1" s="2474"/>
      <c r="DHE1" s="2474"/>
      <c r="DHF1" s="2474"/>
      <c r="DHG1" s="2474"/>
      <c r="DHH1" s="92" t="s">
        <v>291</v>
      </c>
      <c r="DHI1" s="96"/>
      <c r="DHJ1" s="2474" t="s">
        <v>292</v>
      </c>
      <c r="DHK1" s="2474"/>
      <c r="DHL1" s="2474"/>
      <c r="DHM1" s="2474"/>
      <c r="DHN1" s="2474"/>
      <c r="DHO1" s="2474"/>
      <c r="DHP1" s="92" t="s">
        <v>291</v>
      </c>
      <c r="DHQ1" s="96"/>
      <c r="DHR1" s="2474" t="s">
        <v>292</v>
      </c>
      <c r="DHS1" s="2474"/>
      <c r="DHT1" s="2474"/>
      <c r="DHU1" s="2474"/>
      <c r="DHV1" s="2474"/>
      <c r="DHW1" s="2474"/>
      <c r="DHX1" s="92" t="s">
        <v>291</v>
      </c>
      <c r="DHY1" s="96"/>
      <c r="DHZ1" s="2474" t="s">
        <v>292</v>
      </c>
      <c r="DIA1" s="2474"/>
      <c r="DIB1" s="2474"/>
      <c r="DIC1" s="2474"/>
      <c r="DID1" s="2474"/>
      <c r="DIE1" s="2474"/>
      <c r="DIF1" s="92" t="s">
        <v>291</v>
      </c>
      <c r="DIG1" s="96"/>
      <c r="DIH1" s="2474" t="s">
        <v>292</v>
      </c>
      <c r="DII1" s="2474"/>
      <c r="DIJ1" s="2474"/>
      <c r="DIK1" s="2474"/>
      <c r="DIL1" s="2474"/>
      <c r="DIM1" s="2474"/>
      <c r="DIN1" s="92" t="s">
        <v>291</v>
      </c>
      <c r="DIO1" s="96"/>
      <c r="DIP1" s="2474" t="s">
        <v>292</v>
      </c>
      <c r="DIQ1" s="2474"/>
      <c r="DIR1" s="2474"/>
      <c r="DIS1" s="2474"/>
      <c r="DIT1" s="2474"/>
      <c r="DIU1" s="2474"/>
      <c r="DIV1" s="92" t="s">
        <v>291</v>
      </c>
      <c r="DIW1" s="96"/>
      <c r="DIX1" s="2474" t="s">
        <v>292</v>
      </c>
      <c r="DIY1" s="2474"/>
      <c r="DIZ1" s="2474"/>
      <c r="DJA1" s="2474"/>
      <c r="DJB1" s="2474"/>
      <c r="DJC1" s="2474"/>
      <c r="DJD1" s="92" t="s">
        <v>291</v>
      </c>
      <c r="DJE1" s="96"/>
      <c r="DJF1" s="2474" t="s">
        <v>292</v>
      </c>
      <c r="DJG1" s="2474"/>
      <c r="DJH1" s="2474"/>
      <c r="DJI1" s="2474"/>
      <c r="DJJ1" s="2474"/>
      <c r="DJK1" s="2474"/>
      <c r="DJL1" s="92" t="s">
        <v>291</v>
      </c>
      <c r="DJM1" s="96"/>
      <c r="DJN1" s="2474" t="s">
        <v>292</v>
      </c>
      <c r="DJO1" s="2474"/>
      <c r="DJP1" s="2474"/>
      <c r="DJQ1" s="2474"/>
      <c r="DJR1" s="2474"/>
      <c r="DJS1" s="2474"/>
      <c r="DJT1" s="92" t="s">
        <v>291</v>
      </c>
      <c r="DJU1" s="96"/>
      <c r="DJV1" s="2474" t="s">
        <v>292</v>
      </c>
      <c r="DJW1" s="2474"/>
      <c r="DJX1" s="2474"/>
      <c r="DJY1" s="2474"/>
      <c r="DJZ1" s="2474"/>
      <c r="DKA1" s="2474"/>
      <c r="DKB1" s="92" t="s">
        <v>291</v>
      </c>
      <c r="DKC1" s="96"/>
      <c r="DKD1" s="2474" t="s">
        <v>292</v>
      </c>
      <c r="DKE1" s="2474"/>
      <c r="DKF1" s="2474"/>
      <c r="DKG1" s="2474"/>
      <c r="DKH1" s="2474"/>
      <c r="DKI1" s="2474"/>
      <c r="DKJ1" s="92" t="s">
        <v>291</v>
      </c>
      <c r="DKK1" s="96"/>
      <c r="DKL1" s="2474" t="s">
        <v>292</v>
      </c>
      <c r="DKM1" s="2474"/>
      <c r="DKN1" s="2474"/>
      <c r="DKO1" s="2474"/>
      <c r="DKP1" s="2474"/>
      <c r="DKQ1" s="2474"/>
      <c r="DKR1" s="92" t="s">
        <v>291</v>
      </c>
      <c r="DKS1" s="96"/>
      <c r="DKT1" s="2474" t="s">
        <v>292</v>
      </c>
      <c r="DKU1" s="2474"/>
      <c r="DKV1" s="2474"/>
      <c r="DKW1" s="2474"/>
      <c r="DKX1" s="2474"/>
      <c r="DKY1" s="2474"/>
      <c r="DKZ1" s="92" t="s">
        <v>291</v>
      </c>
      <c r="DLA1" s="96"/>
      <c r="DLB1" s="2474" t="s">
        <v>292</v>
      </c>
      <c r="DLC1" s="2474"/>
      <c r="DLD1" s="2474"/>
      <c r="DLE1" s="2474"/>
      <c r="DLF1" s="2474"/>
      <c r="DLG1" s="2474"/>
      <c r="DLH1" s="92" t="s">
        <v>291</v>
      </c>
      <c r="DLI1" s="96"/>
      <c r="DLJ1" s="2474" t="s">
        <v>292</v>
      </c>
      <c r="DLK1" s="2474"/>
      <c r="DLL1" s="2474"/>
      <c r="DLM1" s="2474"/>
      <c r="DLN1" s="2474"/>
      <c r="DLO1" s="2474"/>
      <c r="DLP1" s="92" t="s">
        <v>291</v>
      </c>
      <c r="DLQ1" s="96"/>
      <c r="DLR1" s="2474" t="s">
        <v>292</v>
      </c>
      <c r="DLS1" s="2474"/>
      <c r="DLT1" s="2474"/>
      <c r="DLU1" s="2474"/>
      <c r="DLV1" s="2474"/>
      <c r="DLW1" s="2474"/>
      <c r="DLX1" s="92" t="s">
        <v>291</v>
      </c>
      <c r="DLY1" s="96"/>
      <c r="DLZ1" s="2474" t="s">
        <v>292</v>
      </c>
      <c r="DMA1" s="2474"/>
      <c r="DMB1" s="2474"/>
      <c r="DMC1" s="2474"/>
      <c r="DMD1" s="2474"/>
      <c r="DME1" s="2474"/>
      <c r="DMF1" s="92" t="s">
        <v>291</v>
      </c>
      <c r="DMG1" s="96"/>
      <c r="DMH1" s="2474" t="s">
        <v>292</v>
      </c>
      <c r="DMI1" s="2474"/>
      <c r="DMJ1" s="2474"/>
      <c r="DMK1" s="2474"/>
      <c r="DML1" s="2474"/>
      <c r="DMM1" s="2474"/>
      <c r="DMN1" s="92" t="s">
        <v>291</v>
      </c>
      <c r="DMO1" s="96"/>
      <c r="DMP1" s="2474" t="s">
        <v>292</v>
      </c>
      <c r="DMQ1" s="2474"/>
      <c r="DMR1" s="2474"/>
      <c r="DMS1" s="2474"/>
      <c r="DMT1" s="2474"/>
      <c r="DMU1" s="2474"/>
      <c r="DMV1" s="92" t="s">
        <v>291</v>
      </c>
      <c r="DMW1" s="96"/>
      <c r="DMX1" s="2474" t="s">
        <v>292</v>
      </c>
      <c r="DMY1" s="2474"/>
      <c r="DMZ1" s="2474"/>
      <c r="DNA1" s="2474"/>
      <c r="DNB1" s="2474"/>
      <c r="DNC1" s="2474"/>
      <c r="DND1" s="92" t="s">
        <v>291</v>
      </c>
      <c r="DNE1" s="96"/>
      <c r="DNF1" s="2474" t="s">
        <v>292</v>
      </c>
      <c r="DNG1" s="2474"/>
      <c r="DNH1" s="2474"/>
      <c r="DNI1" s="2474"/>
      <c r="DNJ1" s="2474"/>
      <c r="DNK1" s="2474"/>
      <c r="DNL1" s="92" t="s">
        <v>291</v>
      </c>
      <c r="DNM1" s="96"/>
      <c r="DNN1" s="2474" t="s">
        <v>292</v>
      </c>
      <c r="DNO1" s="2474"/>
      <c r="DNP1" s="2474"/>
      <c r="DNQ1" s="2474"/>
      <c r="DNR1" s="2474"/>
      <c r="DNS1" s="2474"/>
      <c r="DNT1" s="92" t="s">
        <v>291</v>
      </c>
      <c r="DNU1" s="96"/>
      <c r="DNV1" s="2474" t="s">
        <v>292</v>
      </c>
      <c r="DNW1" s="2474"/>
      <c r="DNX1" s="2474"/>
      <c r="DNY1" s="2474"/>
      <c r="DNZ1" s="2474"/>
      <c r="DOA1" s="2474"/>
      <c r="DOB1" s="92" t="s">
        <v>291</v>
      </c>
      <c r="DOC1" s="96"/>
      <c r="DOD1" s="2474" t="s">
        <v>292</v>
      </c>
      <c r="DOE1" s="2474"/>
      <c r="DOF1" s="2474"/>
      <c r="DOG1" s="2474"/>
      <c r="DOH1" s="2474"/>
      <c r="DOI1" s="2474"/>
      <c r="DOJ1" s="92" t="s">
        <v>291</v>
      </c>
      <c r="DOK1" s="96"/>
      <c r="DOL1" s="2474" t="s">
        <v>292</v>
      </c>
      <c r="DOM1" s="2474"/>
      <c r="DON1" s="2474"/>
      <c r="DOO1" s="2474"/>
      <c r="DOP1" s="2474"/>
      <c r="DOQ1" s="2474"/>
      <c r="DOR1" s="92" t="s">
        <v>291</v>
      </c>
      <c r="DOS1" s="96"/>
      <c r="DOT1" s="2474" t="s">
        <v>292</v>
      </c>
      <c r="DOU1" s="2474"/>
      <c r="DOV1" s="2474"/>
      <c r="DOW1" s="2474"/>
      <c r="DOX1" s="2474"/>
      <c r="DOY1" s="2474"/>
      <c r="DOZ1" s="92" t="s">
        <v>291</v>
      </c>
      <c r="DPA1" s="96"/>
      <c r="DPB1" s="2474" t="s">
        <v>292</v>
      </c>
      <c r="DPC1" s="2474"/>
      <c r="DPD1" s="2474"/>
      <c r="DPE1" s="2474"/>
      <c r="DPF1" s="2474"/>
      <c r="DPG1" s="2474"/>
      <c r="DPH1" s="92" t="s">
        <v>291</v>
      </c>
      <c r="DPI1" s="96"/>
      <c r="DPJ1" s="2474" t="s">
        <v>292</v>
      </c>
      <c r="DPK1" s="2474"/>
      <c r="DPL1" s="2474"/>
      <c r="DPM1" s="2474"/>
      <c r="DPN1" s="2474"/>
      <c r="DPO1" s="2474"/>
      <c r="DPP1" s="92" t="s">
        <v>291</v>
      </c>
      <c r="DPQ1" s="96"/>
      <c r="DPR1" s="2474" t="s">
        <v>292</v>
      </c>
      <c r="DPS1" s="2474"/>
      <c r="DPT1" s="2474"/>
      <c r="DPU1" s="2474"/>
      <c r="DPV1" s="2474"/>
      <c r="DPW1" s="2474"/>
      <c r="DPX1" s="92" t="s">
        <v>291</v>
      </c>
      <c r="DPY1" s="96"/>
      <c r="DPZ1" s="2474" t="s">
        <v>292</v>
      </c>
      <c r="DQA1" s="2474"/>
      <c r="DQB1" s="2474"/>
      <c r="DQC1" s="2474"/>
      <c r="DQD1" s="2474"/>
      <c r="DQE1" s="2474"/>
      <c r="DQF1" s="92" t="s">
        <v>291</v>
      </c>
      <c r="DQG1" s="96"/>
      <c r="DQH1" s="2474" t="s">
        <v>292</v>
      </c>
      <c r="DQI1" s="2474"/>
      <c r="DQJ1" s="2474"/>
      <c r="DQK1" s="2474"/>
      <c r="DQL1" s="2474"/>
      <c r="DQM1" s="2474"/>
      <c r="DQN1" s="92" t="s">
        <v>291</v>
      </c>
      <c r="DQO1" s="96"/>
      <c r="DQP1" s="2474" t="s">
        <v>292</v>
      </c>
      <c r="DQQ1" s="2474"/>
      <c r="DQR1" s="2474"/>
      <c r="DQS1" s="2474"/>
      <c r="DQT1" s="2474"/>
      <c r="DQU1" s="2474"/>
      <c r="DQV1" s="92" t="s">
        <v>291</v>
      </c>
      <c r="DQW1" s="96"/>
      <c r="DQX1" s="2474" t="s">
        <v>292</v>
      </c>
      <c r="DQY1" s="2474"/>
      <c r="DQZ1" s="2474"/>
      <c r="DRA1" s="2474"/>
      <c r="DRB1" s="2474"/>
      <c r="DRC1" s="2474"/>
      <c r="DRD1" s="92" t="s">
        <v>291</v>
      </c>
      <c r="DRE1" s="96"/>
      <c r="DRF1" s="2474" t="s">
        <v>292</v>
      </c>
      <c r="DRG1" s="2474"/>
      <c r="DRH1" s="2474"/>
      <c r="DRI1" s="2474"/>
      <c r="DRJ1" s="2474"/>
      <c r="DRK1" s="2474"/>
      <c r="DRL1" s="92" t="s">
        <v>291</v>
      </c>
      <c r="DRM1" s="96"/>
      <c r="DRN1" s="2474" t="s">
        <v>292</v>
      </c>
      <c r="DRO1" s="2474"/>
      <c r="DRP1" s="2474"/>
      <c r="DRQ1" s="2474"/>
      <c r="DRR1" s="2474"/>
      <c r="DRS1" s="2474"/>
      <c r="DRT1" s="92" t="s">
        <v>291</v>
      </c>
      <c r="DRU1" s="96"/>
      <c r="DRV1" s="2474" t="s">
        <v>292</v>
      </c>
      <c r="DRW1" s="2474"/>
      <c r="DRX1" s="2474"/>
      <c r="DRY1" s="2474"/>
      <c r="DRZ1" s="2474"/>
      <c r="DSA1" s="2474"/>
      <c r="DSB1" s="92" t="s">
        <v>291</v>
      </c>
      <c r="DSC1" s="96"/>
      <c r="DSD1" s="2474" t="s">
        <v>292</v>
      </c>
      <c r="DSE1" s="2474"/>
      <c r="DSF1" s="2474"/>
      <c r="DSG1" s="2474"/>
      <c r="DSH1" s="2474"/>
      <c r="DSI1" s="2474"/>
      <c r="DSJ1" s="92" t="s">
        <v>291</v>
      </c>
      <c r="DSK1" s="96"/>
      <c r="DSL1" s="2474" t="s">
        <v>292</v>
      </c>
      <c r="DSM1" s="2474"/>
      <c r="DSN1" s="2474"/>
      <c r="DSO1" s="2474"/>
      <c r="DSP1" s="2474"/>
      <c r="DSQ1" s="2474"/>
      <c r="DSR1" s="92" t="s">
        <v>291</v>
      </c>
      <c r="DSS1" s="96"/>
      <c r="DST1" s="2474" t="s">
        <v>292</v>
      </c>
      <c r="DSU1" s="2474"/>
      <c r="DSV1" s="2474"/>
      <c r="DSW1" s="2474"/>
      <c r="DSX1" s="2474"/>
      <c r="DSY1" s="2474"/>
      <c r="DSZ1" s="92" t="s">
        <v>291</v>
      </c>
      <c r="DTA1" s="96"/>
      <c r="DTB1" s="2474" t="s">
        <v>292</v>
      </c>
      <c r="DTC1" s="2474"/>
      <c r="DTD1" s="2474"/>
      <c r="DTE1" s="2474"/>
      <c r="DTF1" s="2474"/>
      <c r="DTG1" s="2474"/>
      <c r="DTH1" s="92" t="s">
        <v>291</v>
      </c>
      <c r="DTI1" s="96"/>
      <c r="DTJ1" s="2474" t="s">
        <v>292</v>
      </c>
      <c r="DTK1" s="2474"/>
      <c r="DTL1" s="2474"/>
      <c r="DTM1" s="2474"/>
      <c r="DTN1" s="2474"/>
      <c r="DTO1" s="2474"/>
      <c r="DTP1" s="92" t="s">
        <v>291</v>
      </c>
      <c r="DTQ1" s="96"/>
      <c r="DTR1" s="2474" t="s">
        <v>292</v>
      </c>
      <c r="DTS1" s="2474"/>
      <c r="DTT1" s="2474"/>
      <c r="DTU1" s="2474"/>
      <c r="DTV1" s="2474"/>
      <c r="DTW1" s="2474"/>
      <c r="DTX1" s="92" t="s">
        <v>291</v>
      </c>
      <c r="DTY1" s="96"/>
      <c r="DTZ1" s="2474" t="s">
        <v>292</v>
      </c>
      <c r="DUA1" s="2474"/>
      <c r="DUB1" s="2474"/>
      <c r="DUC1" s="2474"/>
      <c r="DUD1" s="2474"/>
      <c r="DUE1" s="2474"/>
      <c r="DUF1" s="92" t="s">
        <v>291</v>
      </c>
      <c r="DUG1" s="96"/>
      <c r="DUH1" s="2474" t="s">
        <v>292</v>
      </c>
      <c r="DUI1" s="2474"/>
      <c r="DUJ1" s="2474"/>
      <c r="DUK1" s="2474"/>
      <c r="DUL1" s="2474"/>
      <c r="DUM1" s="2474"/>
      <c r="DUN1" s="92" t="s">
        <v>291</v>
      </c>
      <c r="DUO1" s="96"/>
      <c r="DUP1" s="2474" t="s">
        <v>292</v>
      </c>
      <c r="DUQ1" s="2474"/>
      <c r="DUR1" s="2474"/>
      <c r="DUS1" s="2474"/>
      <c r="DUT1" s="2474"/>
      <c r="DUU1" s="2474"/>
      <c r="DUV1" s="92" t="s">
        <v>291</v>
      </c>
      <c r="DUW1" s="96"/>
      <c r="DUX1" s="2474" t="s">
        <v>292</v>
      </c>
      <c r="DUY1" s="2474"/>
      <c r="DUZ1" s="2474"/>
      <c r="DVA1" s="2474"/>
      <c r="DVB1" s="2474"/>
      <c r="DVC1" s="2474"/>
      <c r="DVD1" s="92" t="s">
        <v>291</v>
      </c>
      <c r="DVE1" s="96"/>
      <c r="DVF1" s="2474" t="s">
        <v>292</v>
      </c>
      <c r="DVG1" s="2474"/>
      <c r="DVH1" s="2474"/>
      <c r="DVI1" s="2474"/>
      <c r="DVJ1" s="2474"/>
      <c r="DVK1" s="2474"/>
      <c r="DVL1" s="92" t="s">
        <v>291</v>
      </c>
      <c r="DVM1" s="96"/>
      <c r="DVN1" s="2474" t="s">
        <v>292</v>
      </c>
      <c r="DVO1" s="2474"/>
      <c r="DVP1" s="2474"/>
      <c r="DVQ1" s="2474"/>
      <c r="DVR1" s="2474"/>
      <c r="DVS1" s="2474"/>
      <c r="DVT1" s="92" t="s">
        <v>291</v>
      </c>
      <c r="DVU1" s="96"/>
      <c r="DVV1" s="2474" t="s">
        <v>292</v>
      </c>
      <c r="DVW1" s="2474"/>
      <c r="DVX1" s="2474"/>
      <c r="DVY1" s="2474"/>
      <c r="DVZ1" s="2474"/>
      <c r="DWA1" s="2474"/>
      <c r="DWB1" s="92" t="s">
        <v>291</v>
      </c>
      <c r="DWC1" s="96"/>
      <c r="DWD1" s="2474" t="s">
        <v>292</v>
      </c>
      <c r="DWE1" s="2474"/>
      <c r="DWF1" s="2474"/>
      <c r="DWG1" s="2474"/>
      <c r="DWH1" s="2474"/>
      <c r="DWI1" s="2474"/>
      <c r="DWJ1" s="92" t="s">
        <v>291</v>
      </c>
      <c r="DWK1" s="96"/>
      <c r="DWL1" s="2474" t="s">
        <v>292</v>
      </c>
      <c r="DWM1" s="2474"/>
      <c r="DWN1" s="2474"/>
      <c r="DWO1" s="2474"/>
      <c r="DWP1" s="2474"/>
      <c r="DWQ1" s="2474"/>
      <c r="DWR1" s="92" t="s">
        <v>291</v>
      </c>
      <c r="DWS1" s="96"/>
      <c r="DWT1" s="2474" t="s">
        <v>292</v>
      </c>
      <c r="DWU1" s="2474"/>
      <c r="DWV1" s="2474"/>
      <c r="DWW1" s="2474"/>
      <c r="DWX1" s="2474"/>
      <c r="DWY1" s="2474"/>
      <c r="DWZ1" s="92" t="s">
        <v>291</v>
      </c>
      <c r="DXA1" s="96"/>
      <c r="DXB1" s="2474" t="s">
        <v>292</v>
      </c>
      <c r="DXC1" s="2474"/>
      <c r="DXD1" s="2474"/>
      <c r="DXE1" s="2474"/>
      <c r="DXF1" s="2474"/>
      <c r="DXG1" s="2474"/>
      <c r="DXH1" s="92" t="s">
        <v>291</v>
      </c>
      <c r="DXI1" s="96"/>
      <c r="DXJ1" s="2474" t="s">
        <v>292</v>
      </c>
      <c r="DXK1" s="2474"/>
      <c r="DXL1" s="2474"/>
      <c r="DXM1" s="2474"/>
      <c r="DXN1" s="2474"/>
      <c r="DXO1" s="2474"/>
      <c r="DXP1" s="92" t="s">
        <v>291</v>
      </c>
      <c r="DXQ1" s="96"/>
      <c r="DXR1" s="2474" t="s">
        <v>292</v>
      </c>
      <c r="DXS1" s="2474"/>
      <c r="DXT1" s="2474"/>
      <c r="DXU1" s="2474"/>
      <c r="DXV1" s="2474"/>
      <c r="DXW1" s="2474"/>
      <c r="DXX1" s="92" t="s">
        <v>291</v>
      </c>
      <c r="DXY1" s="96"/>
      <c r="DXZ1" s="2474" t="s">
        <v>292</v>
      </c>
      <c r="DYA1" s="2474"/>
      <c r="DYB1" s="2474"/>
      <c r="DYC1" s="2474"/>
      <c r="DYD1" s="2474"/>
      <c r="DYE1" s="2474"/>
      <c r="DYF1" s="92" t="s">
        <v>291</v>
      </c>
      <c r="DYG1" s="96"/>
      <c r="DYH1" s="2474" t="s">
        <v>292</v>
      </c>
      <c r="DYI1" s="2474"/>
      <c r="DYJ1" s="2474"/>
      <c r="DYK1" s="2474"/>
      <c r="DYL1" s="2474"/>
      <c r="DYM1" s="2474"/>
      <c r="DYN1" s="92" t="s">
        <v>291</v>
      </c>
      <c r="DYO1" s="96"/>
      <c r="DYP1" s="2474" t="s">
        <v>292</v>
      </c>
      <c r="DYQ1" s="2474"/>
      <c r="DYR1" s="2474"/>
      <c r="DYS1" s="2474"/>
      <c r="DYT1" s="2474"/>
      <c r="DYU1" s="2474"/>
      <c r="DYV1" s="92" t="s">
        <v>291</v>
      </c>
      <c r="DYW1" s="96"/>
      <c r="DYX1" s="2474" t="s">
        <v>292</v>
      </c>
      <c r="DYY1" s="2474"/>
      <c r="DYZ1" s="2474"/>
      <c r="DZA1" s="2474"/>
      <c r="DZB1" s="2474"/>
      <c r="DZC1" s="2474"/>
      <c r="DZD1" s="92" t="s">
        <v>291</v>
      </c>
      <c r="DZE1" s="96"/>
      <c r="DZF1" s="2474" t="s">
        <v>292</v>
      </c>
      <c r="DZG1" s="2474"/>
      <c r="DZH1" s="2474"/>
      <c r="DZI1" s="2474"/>
      <c r="DZJ1" s="2474"/>
      <c r="DZK1" s="2474"/>
      <c r="DZL1" s="92" t="s">
        <v>291</v>
      </c>
      <c r="DZM1" s="96"/>
      <c r="DZN1" s="2474" t="s">
        <v>292</v>
      </c>
      <c r="DZO1" s="2474"/>
      <c r="DZP1" s="2474"/>
      <c r="DZQ1" s="2474"/>
      <c r="DZR1" s="2474"/>
      <c r="DZS1" s="2474"/>
      <c r="DZT1" s="92" t="s">
        <v>291</v>
      </c>
      <c r="DZU1" s="96"/>
      <c r="DZV1" s="2474" t="s">
        <v>292</v>
      </c>
      <c r="DZW1" s="2474"/>
      <c r="DZX1" s="2474"/>
      <c r="DZY1" s="2474"/>
      <c r="DZZ1" s="2474"/>
      <c r="EAA1" s="2474"/>
      <c r="EAB1" s="92" t="s">
        <v>291</v>
      </c>
      <c r="EAC1" s="96"/>
      <c r="EAD1" s="2474" t="s">
        <v>292</v>
      </c>
      <c r="EAE1" s="2474"/>
      <c r="EAF1" s="2474"/>
      <c r="EAG1" s="2474"/>
      <c r="EAH1" s="2474"/>
      <c r="EAI1" s="2474"/>
      <c r="EAJ1" s="92" t="s">
        <v>291</v>
      </c>
      <c r="EAK1" s="96"/>
      <c r="EAL1" s="2474" t="s">
        <v>292</v>
      </c>
      <c r="EAM1" s="2474"/>
      <c r="EAN1" s="2474"/>
      <c r="EAO1" s="2474"/>
      <c r="EAP1" s="2474"/>
      <c r="EAQ1" s="2474"/>
      <c r="EAR1" s="92" t="s">
        <v>291</v>
      </c>
      <c r="EAS1" s="96"/>
      <c r="EAT1" s="2474" t="s">
        <v>292</v>
      </c>
      <c r="EAU1" s="2474"/>
      <c r="EAV1" s="2474"/>
      <c r="EAW1" s="2474"/>
      <c r="EAX1" s="2474"/>
      <c r="EAY1" s="2474"/>
      <c r="EAZ1" s="92" t="s">
        <v>291</v>
      </c>
      <c r="EBA1" s="96"/>
      <c r="EBB1" s="2474" t="s">
        <v>292</v>
      </c>
      <c r="EBC1" s="2474"/>
      <c r="EBD1" s="2474"/>
      <c r="EBE1" s="2474"/>
      <c r="EBF1" s="2474"/>
      <c r="EBG1" s="2474"/>
      <c r="EBH1" s="92" t="s">
        <v>291</v>
      </c>
      <c r="EBI1" s="96"/>
      <c r="EBJ1" s="2474" t="s">
        <v>292</v>
      </c>
      <c r="EBK1" s="2474"/>
      <c r="EBL1" s="2474"/>
      <c r="EBM1" s="2474"/>
      <c r="EBN1" s="2474"/>
      <c r="EBO1" s="2474"/>
      <c r="EBP1" s="92" t="s">
        <v>291</v>
      </c>
      <c r="EBQ1" s="96"/>
      <c r="EBR1" s="2474" t="s">
        <v>292</v>
      </c>
      <c r="EBS1" s="2474"/>
      <c r="EBT1" s="2474"/>
      <c r="EBU1" s="2474"/>
      <c r="EBV1" s="2474"/>
      <c r="EBW1" s="2474"/>
      <c r="EBX1" s="92" t="s">
        <v>291</v>
      </c>
      <c r="EBY1" s="96"/>
      <c r="EBZ1" s="2474" t="s">
        <v>292</v>
      </c>
      <c r="ECA1" s="2474"/>
      <c r="ECB1" s="2474"/>
      <c r="ECC1" s="2474"/>
      <c r="ECD1" s="2474"/>
      <c r="ECE1" s="2474"/>
      <c r="ECF1" s="92" t="s">
        <v>291</v>
      </c>
      <c r="ECG1" s="96"/>
      <c r="ECH1" s="2474" t="s">
        <v>292</v>
      </c>
      <c r="ECI1" s="2474"/>
      <c r="ECJ1" s="2474"/>
      <c r="ECK1" s="2474"/>
      <c r="ECL1" s="2474"/>
      <c r="ECM1" s="2474"/>
      <c r="ECN1" s="92" t="s">
        <v>291</v>
      </c>
      <c r="ECO1" s="96"/>
      <c r="ECP1" s="2474" t="s">
        <v>292</v>
      </c>
      <c r="ECQ1" s="2474"/>
      <c r="ECR1" s="2474"/>
      <c r="ECS1" s="2474"/>
      <c r="ECT1" s="2474"/>
      <c r="ECU1" s="2474"/>
      <c r="ECV1" s="92" t="s">
        <v>291</v>
      </c>
      <c r="ECW1" s="96"/>
      <c r="ECX1" s="2474" t="s">
        <v>292</v>
      </c>
      <c r="ECY1" s="2474"/>
      <c r="ECZ1" s="2474"/>
      <c r="EDA1" s="2474"/>
      <c r="EDB1" s="2474"/>
      <c r="EDC1" s="2474"/>
      <c r="EDD1" s="92" t="s">
        <v>291</v>
      </c>
      <c r="EDE1" s="96"/>
      <c r="EDF1" s="2474" t="s">
        <v>292</v>
      </c>
      <c r="EDG1" s="2474"/>
      <c r="EDH1" s="2474"/>
      <c r="EDI1" s="2474"/>
      <c r="EDJ1" s="2474"/>
      <c r="EDK1" s="2474"/>
      <c r="EDL1" s="92" t="s">
        <v>291</v>
      </c>
      <c r="EDM1" s="96"/>
      <c r="EDN1" s="2474" t="s">
        <v>292</v>
      </c>
      <c r="EDO1" s="2474"/>
      <c r="EDP1" s="2474"/>
      <c r="EDQ1" s="2474"/>
      <c r="EDR1" s="2474"/>
      <c r="EDS1" s="2474"/>
      <c r="EDT1" s="92" t="s">
        <v>291</v>
      </c>
      <c r="EDU1" s="96"/>
      <c r="EDV1" s="2474" t="s">
        <v>292</v>
      </c>
      <c r="EDW1" s="2474"/>
      <c r="EDX1" s="2474"/>
      <c r="EDY1" s="2474"/>
      <c r="EDZ1" s="2474"/>
      <c r="EEA1" s="2474"/>
      <c r="EEB1" s="92" t="s">
        <v>291</v>
      </c>
      <c r="EEC1" s="96"/>
      <c r="EED1" s="2474" t="s">
        <v>292</v>
      </c>
      <c r="EEE1" s="2474"/>
      <c r="EEF1" s="2474"/>
      <c r="EEG1" s="2474"/>
      <c r="EEH1" s="2474"/>
      <c r="EEI1" s="2474"/>
      <c r="EEJ1" s="92" t="s">
        <v>291</v>
      </c>
      <c r="EEK1" s="96"/>
      <c r="EEL1" s="2474" t="s">
        <v>292</v>
      </c>
      <c r="EEM1" s="2474"/>
      <c r="EEN1" s="2474"/>
      <c r="EEO1" s="2474"/>
      <c r="EEP1" s="2474"/>
      <c r="EEQ1" s="2474"/>
      <c r="EER1" s="92" t="s">
        <v>291</v>
      </c>
      <c r="EES1" s="96"/>
      <c r="EET1" s="2474" t="s">
        <v>292</v>
      </c>
      <c r="EEU1" s="2474"/>
      <c r="EEV1" s="2474"/>
      <c r="EEW1" s="2474"/>
      <c r="EEX1" s="2474"/>
      <c r="EEY1" s="2474"/>
      <c r="EEZ1" s="92" t="s">
        <v>291</v>
      </c>
      <c r="EFA1" s="96"/>
      <c r="EFB1" s="2474" t="s">
        <v>292</v>
      </c>
      <c r="EFC1" s="2474"/>
      <c r="EFD1" s="2474"/>
      <c r="EFE1" s="2474"/>
      <c r="EFF1" s="2474"/>
      <c r="EFG1" s="2474"/>
      <c r="EFH1" s="92" t="s">
        <v>291</v>
      </c>
      <c r="EFI1" s="96"/>
      <c r="EFJ1" s="2474" t="s">
        <v>292</v>
      </c>
      <c r="EFK1" s="2474"/>
      <c r="EFL1" s="2474"/>
      <c r="EFM1" s="2474"/>
      <c r="EFN1" s="2474"/>
      <c r="EFO1" s="2474"/>
      <c r="EFP1" s="92" t="s">
        <v>291</v>
      </c>
      <c r="EFQ1" s="96"/>
      <c r="EFR1" s="2474" t="s">
        <v>292</v>
      </c>
      <c r="EFS1" s="2474"/>
      <c r="EFT1" s="2474"/>
      <c r="EFU1" s="2474"/>
      <c r="EFV1" s="2474"/>
      <c r="EFW1" s="2474"/>
      <c r="EFX1" s="92" t="s">
        <v>291</v>
      </c>
      <c r="EFY1" s="96"/>
      <c r="EFZ1" s="2474" t="s">
        <v>292</v>
      </c>
      <c r="EGA1" s="2474"/>
      <c r="EGB1" s="2474"/>
      <c r="EGC1" s="2474"/>
      <c r="EGD1" s="2474"/>
      <c r="EGE1" s="2474"/>
      <c r="EGF1" s="92" t="s">
        <v>291</v>
      </c>
      <c r="EGG1" s="96"/>
      <c r="EGH1" s="2474" t="s">
        <v>292</v>
      </c>
      <c r="EGI1" s="2474"/>
      <c r="EGJ1" s="2474"/>
      <c r="EGK1" s="2474"/>
      <c r="EGL1" s="2474"/>
      <c r="EGM1" s="2474"/>
      <c r="EGN1" s="92" t="s">
        <v>291</v>
      </c>
      <c r="EGO1" s="96"/>
      <c r="EGP1" s="2474" t="s">
        <v>292</v>
      </c>
      <c r="EGQ1" s="2474"/>
      <c r="EGR1" s="2474"/>
      <c r="EGS1" s="2474"/>
      <c r="EGT1" s="2474"/>
      <c r="EGU1" s="2474"/>
      <c r="EGV1" s="92" t="s">
        <v>291</v>
      </c>
      <c r="EGW1" s="96"/>
      <c r="EGX1" s="2474" t="s">
        <v>292</v>
      </c>
      <c r="EGY1" s="2474"/>
      <c r="EGZ1" s="2474"/>
      <c r="EHA1" s="2474"/>
      <c r="EHB1" s="2474"/>
      <c r="EHC1" s="2474"/>
      <c r="EHD1" s="92" t="s">
        <v>291</v>
      </c>
      <c r="EHE1" s="96"/>
      <c r="EHF1" s="2474" t="s">
        <v>292</v>
      </c>
      <c r="EHG1" s="2474"/>
      <c r="EHH1" s="2474"/>
      <c r="EHI1" s="2474"/>
      <c r="EHJ1" s="2474"/>
      <c r="EHK1" s="2474"/>
      <c r="EHL1" s="92" t="s">
        <v>291</v>
      </c>
      <c r="EHM1" s="96"/>
      <c r="EHN1" s="2474" t="s">
        <v>292</v>
      </c>
      <c r="EHO1" s="2474"/>
      <c r="EHP1" s="2474"/>
      <c r="EHQ1" s="2474"/>
      <c r="EHR1" s="2474"/>
      <c r="EHS1" s="2474"/>
      <c r="EHT1" s="92" t="s">
        <v>291</v>
      </c>
      <c r="EHU1" s="96"/>
      <c r="EHV1" s="2474" t="s">
        <v>292</v>
      </c>
      <c r="EHW1" s="2474"/>
      <c r="EHX1" s="2474"/>
      <c r="EHY1" s="2474"/>
      <c r="EHZ1" s="2474"/>
      <c r="EIA1" s="2474"/>
      <c r="EIB1" s="92" t="s">
        <v>291</v>
      </c>
      <c r="EIC1" s="96"/>
      <c r="EID1" s="2474" t="s">
        <v>292</v>
      </c>
      <c r="EIE1" s="2474"/>
      <c r="EIF1" s="2474"/>
      <c r="EIG1" s="2474"/>
      <c r="EIH1" s="2474"/>
      <c r="EII1" s="2474"/>
      <c r="EIJ1" s="92" t="s">
        <v>291</v>
      </c>
      <c r="EIK1" s="96"/>
      <c r="EIL1" s="2474" t="s">
        <v>292</v>
      </c>
      <c r="EIM1" s="2474"/>
      <c r="EIN1" s="2474"/>
      <c r="EIO1" s="2474"/>
      <c r="EIP1" s="2474"/>
      <c r="EIQ1" s="2474"/>
      <c r="EIR1" s="92" t="s">
        <v>291</v>
      </c>
      <c r="EIS1" s="96"/>
      <c r="EIT1" s="2474" t="s">
        <v>292</v>
      </c>
      <c r="EIU1" s="2474"/>
      <c r="EIV1" s="2474"/>
      <c r="EIW1" s="2474"/>
      <c r="EIX1" s="2474"/>
      <c r="EIY1" s="2474"/>
      <c r="EIZ1" s="92" t="s">
        <v>291</v>
      </c>
      <c r="EJA1" s="96"/>
      <c r="EJB1" s="2474" t="s">
        <v>292</v>
      </c>
      <c r="EJC1" s="2474"/>
      <c r="EJD1" s="2474"/>
      <c r="EJE1" s="2474"/>
      <c r="EJF1" s="2474"/>
      <c r="EJG1" s="2474"/>
      <c r="EJH1" s="92" t="s">
        <v>291</v>
      </c>
      <c r="EJI1" s="96"/>
      <c r="EJJ1" s="2474" t="s">
        <v>292</v>
      </c>
      <c r="EJK1" s="2474"/>
      <c r="EJL1" s="2474"/>
      <c r="EJM1" s="2474"/>
      <c r="EJN1" s="2474"/>
      <c r="EJO1" s="2474"/>
      <c r="EJP1" s="92" t="s">
        <v>291</v>
      </c>
      <c r="EJQ1" s="96"/>
      <c r="EJR1" s="2474" t="s">
        <v>292</v>
      </c>
      <c r="EJS1" s="2474"/>
      <c r="EJT1" s="2474"/>
      <c r="EJU1" s="2474"/>
      <c r="EJV1" s="2474"/>
      <c r="EJW1" s="2474"/>
      <c r="EJX1" s="92" t="s">
        <v>291</v>
      </c>
      <c r="EJY1" s="96"/>
      <c r="EJZ1" s="2474" t="s">
        <v>292</v>
      </c>
      <c r="EKA1" s="2474"/>
      <c r="EKB1" s="2474"/>
      <c r="EKC1" s="2474"/>
      <c r="EKD1" s="2474"/>
      <c r="EKE1" s="2474"/>
      <c r="EKF1" s="92" t="s">
        <v>291</v>
      </c>
      <c r="EKG1" s="96"/>
      <c r="EKH1" s="2474" t="s">
        <v>292</v>
      </c>
      <c r="EKI1" s="2474"/>
      <c r="EKJ1" s="2474"/>
      <c r="EKK1" s="2474"/>
      <c r="EKL1" s="2474"/>
      <c r="EKM1" s="2474"/>
      <c r="EKN1" s="92" t="s">
        <v>291</v>
      </c>
      <c r="EKO1" s="96"/>
      <c r="EKP1" s="2474" t="s">
        <v>292</v>
      </c>
      <c r="EKQ1" s="2474"/>
      <c r="EKR1" s="2474"/>
      <c r="EKS1" s="2474"/>
      <c r="EKT1" s="2474"/>
      <c r="EKU1" s="2474"/>
      <c r="EKV1" s="92" t="s">
        <v>291</v>
      </c>
      <c r="EKW1" s="96"/>
      <c r="EKX1" s="2474" t="s">
        <v>292</v>
      </c>
      <c r="EKY1" s="2474"/>
      <c r="EKZ1" s="2474"/>
      <c r="ELA1" s="2474"/>
      <c r="ELB1" s="2474"/>
      <c r="ELC1" s="2474"/>
      <c r="ELD1" s="92" t="s">
        <v>291</v>
      </c>
      <c r="ELE1" s="96"/>
      <c r="ELF1" s="2474" t="s">
        <v>292</v>
      </c>
      <c r="ELG1" s="2474"/>
      <c r="ELH1" s="2474"/>
      <c r="ELI1" s="2474"/>
      <c r="ELJ1" s="2474"/>
      <c r="ELK1" s="2474"/>
      <c r="ELL1" s="92" t="s">
        <v>291</v>
      </c>
      <c r="ELM1" s="96"/>
      <c r="ELN1" s="2474" t="s">
        <v>292</v>
      </c>
      <c r="ELO1" s="2474"/>
      <c r="ELP1" s="2474"/>
      <c r="ELQ1" s="2474"/>
      <c r="ELR1" s="2474"/>
      <c r="ELS1" s="2474"/>
      <c r="ELT1" s="92" t="s">
        <v>291</v>
      </c>
      <c r="ELU1" s="96"/>
      <c r="ELV1" s="2474" t="s">
        <v>292</v>
      </c>
      <c r="ELW1" s="2474"/>
      <c r="ELX1" s="2474"/>
      <c r="ELY1" s="2474"/>
      <c r="ELZ1" s="2474"/>
      <c r="EMA1" s="2474"/>
      <c r="EMB1" s="92" t="s">
        <v>291</v>
      </c>
      <c r="EMC1" s="96"/>
      <c r="EMD1" s="2474" t="s">
        <v>292</v>
      </c>
      <c r="EME1" s="2474"/>
      <c r="EMF1" s="2474"/>
      <c r="EMG1" s="2474"/>
      <c r="EMH1" s="2474"/>
      <c r="EMI1" s="2474"/>
      <c r="EMJ1" s="92" t="s">
        <v>291</v>
      </c>
      <c r="EMK1" s="96"/>
      <c r="EML1" s="2474" t="s">
        <v>292</v>
      </c>
      <c r="EMM1" s="2474"/>
      <c r="EMN1" s="2474"/>
      <c r="EMO1" s="2474"/>
      <c r="EMP1" s="2474"/>
      <c r="EMQ1" s="2474"/>
      <c r="EMR1" s="92" t="s">
        <v>291</v>
      </c>
      <c r="EMS1" s="96"/>
      <c r="EMT1" s="2474" t="s">
        <v>292</v>
      </c>
      <c r="EMU1" s="2474"/>
      <c r="EMV1" s="2474"/>
      <c r="EMW1" s="2474"/>
      <c r="EMX1" s="2474"/>
      <c r="EMY1" s="2474"/>
      <c r="EMZ1" s="92" t="s">
        <v>291</v>
      </c>
      <c r="ENA1" s="96"/>
      <c r="ENB1" s="2474" t="s">
        <v>292</v>
      </c>
      <c r="ENC1" s="2474"/>
      <c r="END1" s="2474"/>
      <c r="ENE1" s="2474"/>
      <c r="ENF1" s="2474"/>
      <c r="ENG1" s="2474"/>
      <c r="ENH1" s="92" t="s">
        <v>291</v>
      </c>
      <c r="ENI1" s="96"/>
      <c r="ENJ1" s="2474" t="s">
        <v>292</v>
      </c>
      <c r="ENK1" s="2474"/>
      <c r="ENL1" s="2474"/>
      <c r="ENM1" s="2474"/>
      <c r="ENN1" s="2474"/>
      <c r="ENO1" s="2474"/>
      <c r="ENP1" s="92" t="s">
        <v>291</v>
      </c>
      <c r="ENQ1" s="96"/>
      <c r="ENR1" s="2474" t="s">
        <v>292</v>
      </c>
      <c r="ENS1" s="2474"/>
      <c r="ENT1" s="2474"/>
      <c r="ENU1" s="2474"/>
      <c r="ENV1" s="2474"/>
      <c r="ENW1" s="2474"/>
      <c r="ENX1" s="92" t="s">
        <v>291</v>
      </c>
      <c r="ENY1" s="96"/>
      <c r="ENZ1" s="2474" t="s">
        <v>292</v>
      </c>
      <c r="EOA1" s="2474"/>
      <c r="EOB1" s="2474"/>
      <c r="EOC1" s="2474"/>
      <c r="EOD1" s="2474"/>
      <c r="EOE1" s="2474"/>
      <c r="EOF1" s="92" t="s">
        <v>291</v>
      </c>
      <c r="EOG1" s="96"/>
      <c r="EOH1" s="2474" t="s">
        <v>292</v>
      </c>
      <c r="EOI1" s="2474"/>
      <c r="EOJ1" s="2474"/>
      <c r="EOK1" s="2474"/>
      <c r="EOL1" s="2474"/>
      <c r="EOM1" s="2474"/>
      <c r="EON1" s="92" t="s">
        <v>291</v>
      </c>
      <c r="EOO1" s="96"/>
      <c r="EOP1" s="2474" t="s">
        <v>292</v>
      </c>
      <c r="EOQ1" s="2474"/>
      <c r="EOR1" s="2474"/>
      <c r="EOS1" s="2474"/>
      <c r="EOT1" s="2474"/>
      <c r="EOU1" s="2474"/>
      <c r="EOV1" s="92" t="s">
        <v>291</v>
      </c>
      <c r="EOW1" s="96"/>
      <c r="EOX1" s="2474" t="s">
        <v>292</v>
      </c>
      <c r="EOY1" s="2474"/>
      <c r="EOZ1" s="2474"/>
      <c r="EPA1" s="2474"/>
      <c r="EPB1" s="2474"/>
      <c r="EPC1" s="2474"/>
      <c r="EPD1" s="92" t="s">
        <v>291</v>
      </c>
      <c r="EPE1" s="96"/>
      <c r="EPF1" s="2474" t="s">
        <v>292</v>
      </c>
      <c r="EPG1" s="2474"/>
      <c r="EPH1" s="2474"/>
      <c r="EPI1" s="2474"/>
      <c r="EPJ1" s="2474"/>
      <c r="EPK1" s="2474"/>
      <c r="EPL1" s="92" t="s">
        <v>291</v>
      </c>
      <c r="EPM1" s="96"/>
      <c r="EPN1" s="2474" t="s">
        <v>292</v>
      </c>
      <c r="EPO1" s="2474"/>
      <c r="EPP1" s="2474"/>
      <c r="EPQ1" s="2474"/>
      <c r="EPR1" s="2474"/>
      <c r="EPS1" s="2474"/>
      <c r="EPT1" s="92" t="s">
        <v>291</v>
      </c>
      <c r="EPU1" s="96"/>
      <c r="EPV1" s="2474" t="s">
        <v>292</v>
      </c>
      <c r="EPW1" s="2474"/>
      <c r="EPX1" s="2474"/>
      <c r="EPY1" s="2474"/>
      <c r="EPZ1" s="2474"/>
      <c r="EQA1" s="2474"/>
      <c r="EQB1" s="92" t="s">
        <v>291</v>
      </c>
      <c r="EQC1" s="96"/>
      <c r="EQD1" s="2474" t="s">
        <v>292</v>
      </c>
      <c r="EQE1" s="2474"/>
      <c r="EQF1" s="2474"/>
      <c r="EQG1" s="2474"/>
      <c r="EQH1" s="2474"/>
      <c r="EQI1" s="2474"/>
      <c r="EQJ1" s="92" t="s">
        <v>291</v>
      </c>
      <c r="EQK1" s="96"/>
      <c r="EQL1" s="2474" t="s">
        <v>292</v>
      </c>
      <c r="EQM1" s="2474"/>
      <c r="EQN1" s="2474"/>
      <c r="EQO1" s="2474"/>
      <c r="EQP1" s="2474"/>
      <c r="EQQ1" s="2474"/>
      <c r="EQR1" s="92" t="s">
        <v>291</v>
      </c>
      <c r="EQS1" s="96"/>
      <c r="EQT1" s="2474" t="s">
        <v>292</v>
      </c>
      <c r="EQU1" s="2474"/>
      <c r="EQV1" s="2474"/>
      <c r="EQW1" s="2474"/>
      <c r="EQX1" s="2474"/>
      <c r="EQY1" s="2474"/>
      <c r="EQZ1" s="92" t="s">
        <v>291</v>
      </c>
      <c r="ERA1" s="96"/>
      <c r="ERB1" s="2474" t="s">
        <v>292</v>
      </c>
      <c r="ERC1" s="2474"/>
      <c r="ERD1" s="2474"/>
      <c r="ERE1" s="2474"/>
      <c r="ERF1" s="2474"/>
      <c r="ERG1" s="2474"/>
      <c r="ERH1" s="92" t="s">
        <v>291</v>
      </c>
      <c r="ERI1" s="96"/>
      <c r="ERJ1" s="2474" t="s">
        <v>292</v>
      </c>
      <c r="ERK1" s="2474"/>
      <c r="ERL1" s="2474"/>
      <c r="ERM1" s="2474"/>
      <c r="ERN1" s="2474"/>
      <c r="ERO1" s="2474"/>
      <c r="ERP1" s="92" t="s">
        <v>291</v>
      </c>
      <c r="ERQ1" s="96"/>
      <c r="ERR1" s="2474" t="s">
        <v>292</v>
      </c>
      <c r="ERS1" s="2474"/>
      <c r="ERT1" s="2474"/>
      <c r="ERU1" s="2474"/>
      <c r="ERV1" s="2474"/>
      <c r="ERW1" s="2474"/>
      <c r="ERX1" s="92" t="s">
        <v>291</v>
      </c>
      <c r="ERY1" s="96"/>
      <c r="ERZ1" s="2474" t="s">
        <v>292</v>
      </c>
      <c r="ESA1" s="2474"/>
      <c r="ESB1" s="2474"/>
      <c r="ESC1" s="2474"/>
      <c r="ESD1" s="2474"/>
      <c r="ESE1" s="2474"/>
      <c r="ESF1" s="92" t="s">
        <v>291</v>
      </c>
      <c r="ESG1" s="96"/>
      <c r="ESH1" s="2474" t="s">
        <v>292</v>
      </c>
      <c r="ESI1" s="2474"/>
      <c r="ESJ1" s="2474"/>
      <c r="ESK1" s="2474"/>
      <c r="ESL1" s="2474"/>
      <c r="ESM1" s="2474"/>
      <c r="ESN1" s="92" t="s">
        <v>291</v>
      </c>
      <c r="ESO1" s="96"/>
      <c r="ESP1" s="2474" t="s">
        <v>292</v>
      </c>
      <c r="ESQ1" s="2474"/>
      <c r="ESR1" s="2474"/>
      <c r="ESS1" s="2474"/>
      <c r="EST1" s="2474"/>
      <c r="ESU1" s="2474"/>
      <c r="ESV1" s="92" t="s">
        <v>291</v>
      </c>
      <c r="ESW1" s="96"/>
      <c r="ESX1" s="2474" t="s">
        <v>292</v>
      </c>
      <c r="ESY1" s="2474"/>
      <c r="ESZ1" s="2474"/>
      <c r="ETA1" s="2474"/>
      <c r="ETB1" s="2474"/>
      <c r="ETC1" s="2474"/>
      <c r="ETD1" s="92" t="s">
        <v>291</v>
      </c>
      <c r="ETE1" s="96"/>
      <c r="ETF1" s="2474" t="s">
        <v>292</v>
      </c>
      <c r="ETG1" s="2474"/>
      <c r="ETH1" s="2474"/>
      <c r="ETI1" s="2474"/>
      <c r="ETJ1" s="2474"/>
      <c r="ETK1" s="2474"/>
      <c r="ETL1" s="92" t="s">
        <v>291</v>
      </c>
      <c r="ETM1" s="96"/>
      <c r="ETN1" s="2474" t="s">
        <v>292</v>
      </c>
      <c r="ETO1" s="2474"/>
      <c r="ETP1" s="2474"/>
      <c r="ETQ1" s="2474"/>
      <c r="ETR1" s="2474"/>
      <c r="ETS1" s="2474"/>
      <c r="ETT1" s="92" t="s">
        <v>291</v>
      </c>
      <c r="ETU1" s="96"/>
      <c r="ETV1" s="2474" t="s">
        <v>292</v>
      </c>
      <c r="ETW1" s="2474"/>
      <c r="ETX1" s="2474"/>
      <c r="ETY1" s="2474"/>
      <c r="ETZ1" s="2474"/>
      <c r="EUA1" s="2474"/>
      <c r="EUB1" s="92" t="s">
        <v>291</v>
      </c>
      <c r="EUC1" s="96"/>
      <c r="EUD1" s="2474" t="s">
        <v>292</v>
      </c>
      <c r="EUE1" s="2474"/>
      <c r="EUF1" s="2474"/>
      <c r="EUG1" s="2474"/>
      <c r="EUH1" s="2474"/>
      <c r="EUI1" s="2474"/>
      <c r="EUJ1" s="92" t="s">
        <v>291</v>
      </c>
      <c r="EUK1" s="96"/>
      <c r="EUL1" s="2474" t="s">
        <v>292</v>
      </c>
      <c r="EUM1" s="2474"/>
      <c r="EUN1" s="2474"/>
      <c r="EUO1" s="2474"/>
      <c r="EUP1" s="2474"/>
      <c r="EUQ1" s="2474"/>
      <c r="EUR1" s="92" t="s">
        <v>291</v>
      </c>
      <c r="EUS1" s="96"/>
      <c r="EUT1" s="2474" t="s">
        <v>292</v>
      </c>
      <c r="EUU1" s="2474"/>
      <c r="EUV1" s="2474"/>
      <c r="EUW1" s="2474"/>
      <c r="EUX1" s="2474"/>
      <c r="EUY1" s="2474"/>
      <c r="EUZ1" s="92" t="s">
        <v>291</v>
      </c>
      <c r="EVA1" s="96"/>
      <c r="EVB1" s="2474" t="s">
        <v>292</v>
      </c>
      <c r="EVC1" s="2474"/>
      <c r="EVD1" s="2474"/>
      <c r="EVE1" s="2474"/>
      <c r="EVF1" s="2474"/>
      <c r="EVG1" s="2474"/>
      <c r="EVH1" s="92" t="s">
        <v>291</v>
      </c>
      <c r="EVI1" s="96"/>
      <c r="EVJ1" s="2474" t="s">
        <v>292</v>
      </c>
      <c r="EVK1" s="2474"/>
      <c r="EVL1" s="2474"/>
      <c r="EVM1" s="2474"/>
      <c r="EVN1" s="2474"/>
      <c r="EVO1" s="2474"/>
      <c r="EVP1" s="92" t="s">
        <v>291</v>
      </c>
      <c r="EVQ1" s="96"/>
      <c r="EVR1" s="2474" t="s">
        <v>292</v>
      </c>
      <c r="EVS1" s="2474"/>
      <c r="EVT1" s="2474"/>
      <c r="EVU1" s="2474"/>
      <c r="EVV1" s="2474"/>
      <c r="EVW1" s="2474"/>
      <c r="EVX1" s="92" t="s">
        <v>291</v>
      </c>
      <c r="EVY1" s="96"/>
      <c r="EVZ1" s="2474" t="s">
        <v>292</v>
      </c>
      <c r="EWA1" s="2474"/>
      <c r="EWB1" s="2474"/>
      <c r="EWC1" s="2474"/>
      <c r="EWD1" s="2474"/>
      <c r="EWE1" s="2474"/>
      <c r="EWF1" s="92" t="s">
        <v>291</v>
      </c>
      <c r="EWG1" s="96"/>
      <c r="EWH1" s="2474" t="s">
        <v>292</v>
      </c>
      <c r="EWI1" s="2474"/>
      <c r="EWJ1" s="2474"/>
      <c r="EWK1" s="2474"/>
      <c r="EWL1" s="2474"/>
      <c r="EWM1" s="2474"/>
      <c r="EWN1" s="92" t="s">
        <v>291</v>
      </c>
      <c r="EWO1" s="96"/>
      <c r="EWP1" s="2474" t="s">
        <v>292</v>
      </c>
      <c r="EWQ1" s="2474"/>
      <c r="EWR1" s="2474"/>
      <c r="EWS1" s="2474"/>
      <c r="EWT1" s="2474"/>
      <c r="EWU1" s="2474"/>
      <c r="EWV1" s="92" t="s">
        <v>291</v>
      </c>
      <c r="EWW1" s="96"/>
      <c r="EWX1" s="2474" t="s">
        <v>292</v>
      </c>
      <c r="EWY1" s="2474"/>
      <c r="EWZ1" s="2474"/>
      <c r="EXA1" s="2474"/>
      <c r="EXB1" s="2474"/>
      <c r="EXC1" s="2474"/>
      <c r="EXD1" s="92" t="s">
        <v>291</v>
      </c>
      <c r="EXE1" s="96"/>
      <c r="EXF1" s="2474" t="s">
        <v>292</v>
      </c>
      <c r="EXG1" s="2474"/>
      <c r="EXH1" s="2474"/>
      <c r="EXI1" s="2474"/>
      <c r="EXJ1" s="2474"/>
      <c r="EXK1" s="2474"/>
      <c r="EXL1" s="92" t="s">
        <v>291</v>
      </c>
      <c r="EXM1" s="96"/>
      <c r="EXN1" s="2474" t="s">
        <v>292</v>
      </c>
      <c r="EXO1" s="2474"/>
      <c r="EXP1" s="2474"/>
      <c r="EXQ1" s="2474"/>
      <c r="EXR1" s="2474"/>
      <c r="EXS1" s="2474"/>
      <c r="EXT1" s="92" t="s">
        <v>291</v>
      </c>
      <c r="EXU1" s="96"/>
      <c r="EXV1" s="2474" t="s">
        <v>292</v>
      </c>
      <c r="EXW1" s="2474"/>
      <c r="EXX1" s="2474"/>
      <c r="EXY1" s="2474"/>
      <c r="EXZ1" s="2474"/>
      <c r="EYA1" s="2474"/>
      <c r="EYB1" s="92" t="s">
        <v>291</v>
      </c>
      <c r="EYC1" s="96"/>
      <c r="EYD1" s="2474" t="s">
        <v>292</v>
      </c>
      <c r="EYE1" s="2474"/>
      <c r="EYF1" s="2474"/>
      <c r="EYG1" s="2474"/>
      <c r="EYH1" s="2474"/>
      <c r="EYI1" s="2474"/>
      <c r="EYJ1" s="92" t="s">
        <v>291</v>
      </c>
      <c r="EYK1" s="96"/>
      <c r="EYL1" s="2474" t="s">
        <v>292</v>
      </c>
      <c r="EYM1" s="2474"/>
      <c r="EYN1" s="2474"/>
      <c r="EYO1" s="2474"/>
      <c r="EYP1" s="2474"/>
      <c r="EYQ1" s="2474"/>
      <c r="EYR1" s="92" t="s">
        <v>291</v>
      </c>
      <c r="EYS1" s="96"/>
      <c r="EYT1" s="2474" t="s">
        <v>292</v>
      </c>
      <c r="EYU1" s="2474"/>
      <c r="EYV1" s="2474"/>
      <c r="EYW1" s="2474"/>
      <c r="EYX1" s="2474"/>
      <c r="EYY1" s="2474"/>
      <c r="EYZ1" s="92" t="s">
        <v>291</v>
      </c>
      <c r="EZA1" s="96"/>
      <c r="EZB1" s="2474" t="s">
        <v>292</v>
      </c>
      <c r="EZC1" s="2474"/>
      <c r="EZD1" s="2474"/>
      <c r="EZE1" s="2474"/>
      <c r="EZF1" s="2474"/>
      <c r="EZG1" s="2474"/>
      <c r="EZH1" s="92" t="s">
        <v>291</v>
      </c>
      <c r="EZI1" s="96"/>
      <c r="EZJ1" s="2474" t="s">
        <v>292</v>
      </c>
      <c r="EZK1" s="2474"/>
      <c r="EZL1" s="2474"/>
      <c r="EZM1" s="2474"/>
      <c r="EZN1" s="2474"/>
      <c r="EZO1" s="2474"/>
      <c r="EZP1" s="92" t="s">
        <v>291</v>
      </c>
      <c r="EZQ1" s="96"/>
      <c r="EZR1" s="2474" t="s">
        <v>292</v>
      </c>
      <c r="EZS1" s="2474"/>
      <c r="EZT1" s="2474"/>
      <c r="EZU1" s="2474"/>
      <c r="EZV1" s="2474"/>
      <c r="EZW1" s="2474"/>
      <c r="EZX1" s="92" t="s">
        <v>291</v>
      </c>
      <c r="EZY1" s="96"/>
      <c r="EZZ1" s="2474" t="s">
        <v>292</v>
      </c>
      <c r="FAA1" s="2474"/>
      <c r="FAB1" s="2474"/>
      <c r="FAC1" s="2474"/>
      <c r="FAD1" s="2474"/>
      <c r="FAE1" s="2474"/>
      <c r="FAF1" s="92" t="s">
        <v>291</v>
      </c>
      <c r="FAG1" s="96"/>
      <c r="FAH1" s="2474" t="s">
        <v>292</v>
      </c>
      <c r="FAI1" s="2474"/>
      <c r="FAJ1" s="2474"/>
      <c r="FAK1" s="2474"/>
      <c r="FAL1" s="2474"/>
      <c r="FAM1" s="2474"/>
      <c r="FAN1" s="92" t="s">
        <v>291</v>
      </c>
      <c r="FAO1" s="96"/>
      <c r="FAP1" s="2474" t="s">
        <v>292</v>
      </c>
      <c r="FAQ1" s="2474"/>
      <c r="FAR1" s="2474"/>
      <c r="FAS1" s="2474"/>
      <c r="FAT1" s="2474"/>
      <c r="FAU1" s="2474"/>
      <c r="FAV1" s="92" t="s">
        <v>291</v>
      </c>
      <c r="FAW1" s="96"/>
      <c r="FAX1" s="2474" t="s">
        <v>292</v>
      </c>
      <c r="FAY1" s="2474"/>
      <c r="FAZ1" s="2474"/>
      <c r="FBA1" s="2474"/>
      <c r="FBB1" s="2474"/>
      <c r="FBC1" s="2474"/>
      <c r="FBD1" s="92" t="s">
        <v>291</v>
      </c>
      <c r="FBE1" s="96"/>
      <c r="FBF1" s="2474" t="s">
        <v>292</v>
      </c>
      <c r="FBG1" s="2474"/>
      <c r="FBH1" s="2474"/>
      <c r="FBI1" s="2474"/>
      <c r="FBJ1" s="2474"/>
      <c r="FBK1" s="2474"/>
      <c r="FBL1" s="92" t="s">
        <v>291</v>
      </c>
      <c r="FBM1" s="96"/>
      <c r="FBN1" s="2474" t="s">
        <v>292</v>
      </c>
      <c r="FBO1" s="2474"/>
      <c r="FBP1" s="2474"/>
      <c r="FBQ1" s="2474"/>
      <c r="FBR1" s="2474"/>
      <c r="FBS1" s="2474"/>
      <c r="FBT1" s="92" t="s">
        <v>291</v>
      </c>
      <c r="FBU1" s="96"/>
      <c r="FBV1" s="2474" t="s">
        <v>292</v>
      </c>
      <c r="FBW1" s="2474"/>
      <c r="FBX1" s="2474"/>
      <c r="FBY1" s="2474"/>
      <c r="FBZ1" s="2474"/>
      <c r="FCA1" s="2474"/>
      <c r="FCB1" s="92" t="s">
        <v>291</v>
      </c>
      <c r="FCC1" s="96"/>
      <c r="FCD1" s="2474" t="s">
        <v>292</v>
      </c>
      <c r="FCE1" s="2474"/>
      <c r="FCF1" s="2474"/>
      <c r="FCG1" s="2474"/>
      <c r="FCH1" s="2474"/>
      <c r="FCI1" s="2474"/>
      <c r="FCJ1" s="92" t="s">
        <v>291</v>
      </c>
      <c r="FCK1" s="96"/>
      <c r="FCL1" s="2474" t="s">
        <v>292</v>
      </c>
      <c r="FCM1" s="2474"/>
      <c r="FCN1" s="2474"/>
      <c r="FCO1" s="2474"/>
      <c r="FCP1" s="2474"/>
      <c r="FCQ1" s="2474"/>
      <c r="FCR1" s="92" t="s">
        <v>291</v>
      </c>
      <c r="FCS1" s="96"/>
      <c r="FCT1" s="2474" t="s">
        <v>292</v>
      </c>
      <c r="FCU1" s="2474"/>
      <c r="FCV1" s="2474"/>
      <c r="FCW1" s="2474"/>
      <c r="FCX1" s="2474"/>
      <c r="FCY1" s="2474"/>
      <c r="FCZ1" s="92" t="s">
        <v>291</v>
      </c>
      <c r="FDA1" s="96"/>
      <c r="FDB1" s="2474" t="s">
        <v>292</v>
      </c>
      <c r="FDC1" s="2474"/>
      <c r="FDD1" s="2474"/>
      <c r="FDE1" s="2474"/>
      <c r="FDF1" s="2474"/>
      <c r="FDG1" s="2474"/>
      <c r="FDH1" s="92" t="s">
        <v>291</v>
      </c>
      <c r="FDI1" s="96"/>
      <c r="FDJ1" s="2474" t="s">
        <v>292</v>
      </c>
      <c r="FDK1" s="2474"/>
      <c r="FDL1" s="2474"/>
      <c r="FDM1" s="2474"/>
      <c r="FDN1" s="2474"/>
      <c r="FDO1" s="2474"/>
      <c r="FDP1" s="92" t="s">
        <v>291</v>
      </c>
      <c r="FDQ1" s="96"/>
      <c r="FDR1" s="2474" t="s">
        <v>292</v>
      </c>
      <c r="FDS1" s="2474"/>
      <c r="FDT1" s="2474"/>
      <c r="FDU1" s="2474"/>
      <c r="FDV1" s="2474"/>
      <c r="FDW1" s="2474"/>
      <c r="FDX1" s="92" t="s">
        <v>291</v>
      </c>
      <c r="FDY1" s="96"/>
      <c r="FDZ1" s="2474" t="s">
        <v>292</v>
      </c>
      <c r="FEA1" s="2474"/>
      <c r="FEB1" s="2474"/>
      <c r="FEC1" s="2474"/>
      <c r="FED1" s="2474"/>
      <c r="FEE1" s="2474"/>
      <c r="FEF1" s="92" t="s">
        <v>291</v>
      </c>
      <c r="FEG1" s="96"/>
      <c r="FEH1" s="2474" t="s">
        <v>292</v>
      </c>
      <c r="FEI1" s="2474"/>
      <c r="FEJ1" s="2474"/>
      <c r="FEK1" s="2474"/>
      <c r="FEL1" s="2474"/>
      <c r="FEM1" s="2474"/>
      <c r="FEN1" s="92" t="s">
        <v>291</v>
      </c>
      <c r="FEO1" s="96"/>
      <c r="FEP1" s="2474" t="s">
        <v>292</v>
      </c>
      <c r="FEQ1" s="2474"/>
      <c r="FER1" s="2474"/>
      <c r="FES1" s="2474"/>
      <c r="FET1" s="2474"/>
      <c r="FEU1" s="2474"/>
      <c r="FEV1" s="92" t="s">
        <v>291</v>
      </c>
      <c r="FEW1" s="96"/>
      <c r="FEX1" s="2474" t="s">
        <v>292</v>
      </c>
      <c r="FEY1" s="2474"/>
      <c r="FEZ1" s="2474"/>
      <c r="FFA1" s="2474"/>
      <c r="FFB1" s="2474"/>
      <c r="FFC1" s="2474"/>
      <c r="FFD1" s="92" t="s">
        <v>291</v>
      </c>
      <c r="FFE1" s="96"/>
      <c r="FFF1" s="2474" t="s">
        <v>292</v>
      </c>
      <c r="FFG1" s="2474"/>
      <c r="FFH1" s="2474"/>
      <c r="FFI1" s="2474"/>
      <c r="FFJ1" s="2474"/>
      <c r="FFK1" s="2474"/>
      <c r="FFL1" s="92" t="s">
        <v>291</v>
      </c>
      <c r="FFM1" s="96"/>
      <c r="FFN1" s="2474" t="s">
        <v>292</v>
      </c>
      <c r="FFO1" s="2474"/>
      <c r="FFP1" s="2474"/>
      <c r="FFQ1" s="2474"/>
      <c r="FFR1" s="2474"/>
      <c r="FFS1" s="2474"/>
      <c r="FFT1" s="92" t="s">
        <v>291</v>
      </c>
      <c r="FFU1" s="96"/>
      <c r="FFV1" s="2474" t="s">
        <v>292</v>
      </c>
      <c r="FFW1" s="2474"/>
      <c r="FFX1" s="2474"/>
      <c r="FFY1" s="2474"/>
      <c r="FFZ1" s="2474"/>
      <c r="FGA1" s="2474"/>
      <c r="FGB1" s="92" t="s">
        <v>291</v>
      </c>
      <c r="FGC1" s="96"/>
      <c r="FGD1" s="2474" t="s">
        <v>292</v>
      </c>
      <c r="FGE1" s="2474"/>
      <c r="FGF1" s="2474"/>
      <c r="FGG1" s="2474"/>
      <c r="FGH1" s="2474"/>
      <c r="FGI1" s="2474"/>
      <c r="FGJ1" s="92" t="s">
        <v>291</v>
      </c>
      <c r="FGK1" s="96"/>
      <c r="FGL1" s="2474" t="s">
        <v>292</v>
      </c>
      <c r="FGM1" s="2474"/>
      <c r="FGN1" s="2474"/>
      <c r="FGO1" s="2474"/>
      <c r="FGP1" s="2474"/>
      <c r="FGQ1" s="2474"/>
      <c r="FGR1" s="92" t="s">
        <v>291</v>
      </c>
      <c r="FGS1" s="96"/>
      <c r="FGT1" s="2474" t="s">
        <v>292</v>
      </c>
      <c r="FGU1" s="2474"/>
      <c r="FGV1" s="2474"/>
      <c r="FGW1" s="2474"/>
      <c r="FGX1" s="2474"/>
      <c r="FGY1" s="2474"/>
      <c r="FGZ1" s="92" t="s">
        <v>291</v>
      </c>
      <c r="FHA1" s="96"/>
      <c r="FHB1" s="2474" t="s">
        <v>292</v>
      </c>
      <c r="FHC1" s="2474"/>
      <c r="FHD1" s="2474"/>
      <c r="FHE1" s="2474"/>
      <c r="FHF1" s="2474"/>
      <c r="FHG1" s="2474"/>
      <c r="FHH1" s="92" t="s">
        <v>291</v>
      </c>
      <c r="FHI1" s="96"/>
      <c r="FHJ1" s="2474" t="s">
        <v>292</v>
      </c>
      <c r="FHK1" s="2474"/>
      <c r="FHL1" s="2474"/>
      <c r="FHM1" s="2474"/>
      <c r="FHN1" s="2474"/>
      <c r="FHO1" s="2474"/>
      <c r="FHP1" s="92" t="s">
        <v>291</v>
      </c>
      <c r="FHQ1" s="96"/>
      <c r="FHR1" s="2474" t="s">
        <v>292</v>
      </c>
      <c r="FHS1" s="2474"/>
      <c r="FHT1" s="2474"/>
      <c r="FHU1" s="2474"/>
      <c r="FHV1" s="2474"/>
      <c r="FHW1" s="2474"/>
      <c r="FHX1" s="92" t="s">
        <v>291</v>
      </c>
      <c r="FHY1" s="96"/>
      <c r="FHZ1" s="2474" t="s">
        <v>292</v>
      </c>
      <c r="FIA1" s="2474"/>
      <c r="FIB1" s="2474"/>
      <c r="FIC1" s="2474"/>
      <c r="FID1" s="2474"/>
      <c r="FIE1" s="2474"/>
      <c r="FIF1" s="92" t="s">
        <v>291</v>
      </c>
      <c r="FIG1" s="96"/>
      <c r="FIH1" s="2474" t="s">
        <v>292</v>
      </c>
      <c r="FII1" s="2474"/>
      <c r="FIJ1" s="2474"/>
      <c r="FIK1" s="2474"/>
      <c r="FIL1" s="2474"/>
      <c r="FIM1" s="2474"/>
      <c r="FIN1" s="92" t="s">
        <v>291</v>
      </c>
      <c r="FIO1" s="96"/>
      <c r="FIP1" s="2474" t="s">
        <v>292</v>
      </c>
      <c r="FIQ1" s="2474"/>
      <c r="FIR1" s="2474"/>
      <c r="FIS1" s="2474"/>
      <c r="FIT1" s="2474"/>
      <c r="FIU1" s="2474"/>
      <c r="FIV1" s="92" t="s">
        <v>291</v>
      </c>
      <c r="FIW1" s="96"/>
      <c r="FIX1" s="2474" t="s">
        <v>292</v>
      </c>
      <c r="FIY1" s="2474"/>
      <c r="FIZ1" s="2474"/>
      <c r="FJA1" s="2474"/>
      <c r="FJB1" s="2474"/>
      <c r="FJC1" s="2474"/>
      <c r="FJD1" s="92" t="s">
        <v>291</v>
      </c>
      <c r="FJE1" s="96"/>
      <c r="FJF1" s="2474" t="s">
        <v>292</v>
      </c>
      <c r="FJG1" s="2474"/>
      <c r="FJH1" s="2474"/>
      <c r="FJI1" s="2474"/>
      <c r="FJJ1" s="2474"/>
      <c r="FJK1" s="2474"/>
      <c r="FJL1" s="92" t="s">
        <v>291</v>
      </c>
      <c r="FJM1" s="96"/>
      <c r="FJN1" s="2474" t="s">
        <v>292</v>
      </c>
      <c r="FJO1" s="2474"/>
      <c r="FJP1" s="2474"/>
      <c r="FJQ1" s="2474"/>
      <c r="FJR1" s="2474"/>
      <c r="FJS1" s="2474"/>
      <c r="FJT1" s="92" t="s">
        <v>291</v>
      </c>
      <c r="FJU1" s="96"/>
      <c r="FJV1" s="2474" t="s">
        <v>292</v>
      </c>
      <c r="FJW1" s="2474"/>
      <c r="FJX1" s="2474"/>
      <c r="FJY1" s="2474"/>
      <c r="FJZ1" s="2474"/>
      <c r="FKA1" s="2474"/>
      <c r="FKB1" s="92" t="s">
        <v>291</v>
      </c>
      <c r="FKC1" s="96"/>
      <c r="FKD1" s="2474" t="s">
        <v>292</v>
      </c>
      <c r="FKE1" s="2474"/>
      <c r="FKF1" s="2474"/>
      <c r="FKG1" s="2474"/>
      <c r="FKH1" s="2474"/>
      <c r="FKI1" s="2474"/>
      <c r="FKJ1" s="92" t="s">
        <v>291</v>
      </c>
      <c r="FKK1" s="96"/>
      <c r="FKL1" s="2474" t="s">
        <v>292</v>
      </c>
      <c r="FKM1" s="2474"/>
      <c r="FKN1" s="2474"/>
      <c r="FKO1" s="2474"/>
      <c r="FKP1" s="2474"/>
      <c r="FKQ1" s="2474"/>
      <c r="FKR1" s="92" t="s">
        <v>291</v>
      </c>
      <c r="FKS1" s="96"/>
      <c r="FKT1" s="2474" t="s">
        <v>292</v>
      </c>
      <c r="FKU1" s="2474"/>
      <c r="FKV1" s="2474"/>
      <c r="FKW1" s="2474"/>
      <c r="FKX1" s="2474"/>
      <c r="FKY1" s="2474"/>
      <c r="FKZ1" s="92" t="s">
        <v>291</v>
      </c>
      <c r="FLA1" s="96"/>
      <c r="FLB1" s="2474" t="s">
        <v>292</v>
      </c>
      <c r="FLC1" s="2474"/>
      <c r="FLD1" s="2474"/>
      <c r="FLE1" s="2474"/>
      <c r="FLF1" s="2474"/>
      <c r="FLG1" s="2474"/>
      <c r="FLH1" s="92" t="s">
        <v>291</v>
      </c>
      <c r="FLI1" s="96"/>
      <c r="FLJ1" s="2474" t="s">
        <v>292</v>
      </c>
      <c r="FLK1" s="2474"/>
      <c r="FLL1" s="2474"/>
      <c r="FLM1" s="2474"/>
      <c r="FLN1" s="2474"/>
      <c r="FLO1" s="2474"/>
      <c r="FLP1" s="92" t="s">
        <v>291</v>
      </c>
      <c r="FLQ1" s="96"/>
      <c r="FLR1" s="2474" t="s">
        <v>292</v>
      </c>
      <c r="FLS1" s="2474"/>
      <c r="FLT1" s="2474"/>
      <c r="FLU1" s="2474"/>
      <c r="FLV1" s="2474"/>
      <c r="FLW1" s="2474"/>
      <c r="FLX1" s="92" t="s">
        <v>291</v>
      </c>
      <c r="FLY1" s="96"/>
      <c r="FLZ1" s="2474" t="s">
        <v>292</v>
      </c>
      <c r="FMA1" s="2474"/>
      <c r="FMB1" s="2474"/>
      <c r="FMC1" s="2474"/>
      <c r="FMD1" s="2474"/>
      <c r="FME1" s="2474"/>
      <c r="FMF1" s="92" t="s">
        <v>291</v>
      </c>
      <c r="FMG1" s="96"/>
      <c r="FMH1" s="2474" t="s">
        <v>292</v>
      </c>
      <c r="FMI1" s="2474"/>
      <c r="FMJ1" s="2474"/>
      <c r="FMK1" s="2474"/>
      <c r="FML1" s="2474"/>
      <c r="FMM1" s="2474"/>
      <c r="FMN1" s="92" t="s">
        <v>291</v>
      </c>
      <c r="FMO1" s="96"/>
      <c r="FMP1" s="2474" t="s">
        <v>292</v>
      </c>
      <c r="FMQ1" s="2474"/>
      <c r="FMR1" s="2474"/>
      <c r="FMS1" s="2474"/>
      <c r="FMT1" s="2474"/>
      <c r="FMU1" s="2474"/>
      <c r="FMV1" s="92" t="s">
        <v>291</v>
      </c>
      <c r="FMW1" s="96"/>
      <c r="FMX1" s="2474" t="s">
        <v>292</v>
      </c>
      <c r="FMY1" s="2474"/>
      <c r="FMZ1" s="2474"/>
      <c r="FNA1" s="2474"/>
      <c r="FNB1" s="2474"/>
      <c r="FNC1" s="2474"/>
      <c r="FND1" s="92" t="s">
        <v>291</v>
      </c>
      <c r="FNE1" s="96"/>
      <c r="FNF1" s="2474" t="s">
        <v>292</v>
      </c>
      <c r="FNG1" s="2474"/>
      <c r="FNH1" s="2474"/>
      <c r="FNI1" s="2474"/>
      <c r="FNJ1" s="2474"/>
      <c r="FNK1" s="2474"/>
      <c r="FNL1" s="92" t="s">
        <v>291</v>
      </c>
      <c r="FNM1" s="96"/>
      <c r="FNN1" s="2474" t="s">
        <v>292</v>
      </c>
      <c r="FNO1" s="2474"/>
      <c r="FNP1" s="2474"/>
      <c r="FNQ1" s="2474"/>
      <c r="FNR1" s="2474"/>
      <c r="FNS1" s="2474"/>
      <c r="FNT1" s="92" t="s">
        <v>291</v>
      </c>
      <c r="FNU1" s="96"/>
      <c r="FNV1" s="2474" t="s">
        <v>292</v>
      </c>
      <c r="FNW1" s="2474"/>
      <c r="FNX1" s="2474"/>
      <c r="FNY1" s="2474"/>
      <c r="FNZ1" s="2474"/>
      <c r="FOA1" s="2474"/>
      <c r="FOB1" s="92" t="s">
        <v>291</v>
      </c>
      <c r="FOC1" s="96"/>
      <c r="FOD1" s="2474" t="s">
        <v>292</v>
      </c>
      <c r="FOE1" s="2474"/>
      <c r="FOF1" s="2474"/>
      <c r="FOG1" s="2474"/>
      <c r="FOH1" s="2474"/>
      <c r="FOI1" s="2474"/>
      <c r="FOJ1" s="92" t="s">
        <v>291</v>
      </c>
      <c r="FOK1" s="96"/>
      <c r="FOL1" s="2474" t="s">
        <v>292</v>
      </c>
      <c r="FOM1" s="2474"/>
      <c r="FON1" s="2474"/>
      <c r="FOO1" s="2474"/>
      <c r="FOP1" s="2474"/>
      <c r="FOQ1" s="2474"/>
      <c r="FOR1" s="92" t="s">
        <v>291</v>
      </c>
      <c r="FOS1" s="96"/>
      <c r="FOT1" s="2474" t="s">
        <v>292</v>
      </c>
      <c r="FOU1" s="2474"/>
      <c r="FOV1" s="2474"/>
      <c r="FOW1" s="2474"/>
      <c r="FOX1" s="2474"/>
      <c r="FOY1" s="2474"/>
      <c r="FOZ1" s="92" t="s">
        <v>291</v>
      </c>
      <c r="FPA1" s="96"/>
      <c r="FPB1" s="2474" t="s">
        <v>292</v>
      </c>
      <c r="FPC1" s="2474"/>
      <c r="FPD1" s="2474"/>
      <c r="FPE1" s="2474"/>
      <c r="FPF1" s="2474"/>
      <c r="FPG1" s="2474"/>
      <c r="FPH1" s="92" t="s">
        <v>291</v>
      </c>
      <c r="FPI1" s="96"/>
      <c r="FPJ1" s="2474" t="s">
        <v>292</v>
      </c>
      <c r="FPK1" s="2474"/>
      <c r="FPL1" s="2474"/>
      <c r="FPM1" s="2474"/>
      <c r="FPN1" s="2474"/>
      <c r="FPO1" s="2474"/>
      <c r="FPP1" s="92" t="s">
        <v>291</v>
      </c>
      <c r="FPQ1" s="96"/>
      <c r="FPR1" s="2474" t="s">
        <v>292</v>
      </c>
      <c r="FPS1" s="2474"/>
      <c r="FPT1" s="2474"/>
      <c r="FPU1" s="2474"/>
      <c r="FPV1" s="2474"/>
      <c r="FPW1" s="2474"/>
      <c r="FPX1" s="92" t="s">
        <v>291</v>
      </c>
      <c r="FPY1" s="96"/>
      <c r="FPZ1" s="2474" t="s">
        <v>292</v>
      </c>
      <c r="FQA1" s="2474"/>
      <c r="FQB1" s="2474"/>
      <c r="FQC1" s="2474"/>
      <c r="FQD1" s="2474"/>
      <c r="FQE1" s="2474"/>
      <c r="FQF1" s="92" t="s">
        <v>291</v>
      </c>
      <c r="FQG1" s="96"/>
      <c r="FQH1" s="2474" t="s">
        <v>292</v>
      </c>
      <c r="FQI1" s="2474"/>
      <c r="FQJ1" s="2474"/>
      <c r="FQK1" s="2474"/>
      <c r="FQL1" s="2474"/>
      <c r="FQM1" s="2474"/>
      <c r="FQN1" s="92" t="s">
        <v>291</v>
      </c>
      <c r="FQO1" s="96"/>
      <c r="FQP1" s="2474" t="s">
        <v>292</v>
      </c>
      <c r="FQQ1" s="2474"/>
      <c r="FQR1" s="2474"/>
      <c r="FQS1" s="2474"/>
      <c r="FQT1" s="2474"/>
      <c r="FQU1" s="2474"/>
      <c r="FQV1" s="92" t="s">
        <v>291</v>
      </c>
      <c r="FQW1" s="96"/>
      <c r="FQX1" s="2474" t="s">
        <v>292</v>
      </c>
      <c r="FQY1" s="2474"/>
      <c r="FQZ1" s="2474"/>
      <c r="FRA1" s="2474"/>
      <c r="FRB1" s="2474"/>
      <c r="FRC1" s="2474"/>
      <c r="FRD1" s="92" t="s">
        <v>291</v>
      </c>
      <c r="FRE1" s="96"/>
      <c r="FRF1" s="2474" t="s">
        <v>292</v>
      </c>
      <c r="FRG1" s="2474"/>
      <c r="FRH1" s="2474"/>
      <c r="FRI1" s="2474"/>
      <c r="FRJ1" s="2474"/>
      <c r="FRK1" s="2474"/>
      <c r="FRL1" s="92" t="s">
        <v>291</v>
      </c>
      <c r="FRM1" s="96"/>
      <c r="FRN1" s="2474" t="s">
        <v>292</v>
      </c>
      <c r="FRO1" s="2474"/>
      <c r="FRP1" s="2474"/>
      <c r="FRQ1" s="2474"/>
      <c r="FRR1" s="2474"/>
      <c r="FRS1" s="2474"/>
      <c r="FRT1" s="92" t="s">
        <v>291</v>
      </c>
      <c r="FRU1" s="96"/>
      <c r="FRV1" s="2474" t="s">
        <v>292</v>
      </c>
      <c r="FRW1" s="2474"/>
      <c r="FRX1" s="2474"/>
      <c r="FRY1" s="2474"/>
      <c r="FRZ1" s="2474"/>
      <c r="FSA1" s="2474"/>
      <c r="FSB1" s="92" t="s">
        <v>291</v>
      </c>
      <c r="FSC1" s="96"/>
      <c r="FSD1" s="2474" t="s">
        <v>292</v>
      </c>
      <c r="FSE1" s="2474"/>
      <c r="FSF1" s="2474"/>
      <c r="FSG1" s="2474"/>
      <c r="FSH1" s="2474"/>
      <c r="FSI1" s="2474"/>
      <c r="FSJ1" s="92" t="s">
        <v>291</v>
      </c>
      <c r="FSK1" s="96"/>
      <c r="FSL1" s="2474" t="s">
        <v>292</v>
      </c>
      <c r="FSM1" s="2474"/>
      <c r="FSN1" s="2474"/>
      <c r="FSO1" s="2474"/>
      <c r="FSP1" s="2474"/>
      <c r="FSQ1" s="2474"/>
      <c r="FSR1" s="92" t="s">
        <v>291</v>
      </c>
      <c r="FSS1" s="96"/>
      <c r="FST1" s="2474" t="s">
        <v>292</v>
      </c>
      <c r="FSU1" s="2474"/>
      <c r="FSV1" s="2474"/>
      <c r="FSW1" s="2474"/>
      <c r="FSX1" s="2474"/>
      <c r="FSY1" s="2474"/>
      <c r="FSZ1" s="92" t="s">
        <v>291</v>
      </c>
      <c r="FTA1" s="96"/>
      <c r="FTB1" s="2474" t="s">
        <v>292</v>
      </c>
      <c r="FTC1" s="2474"/>
      <c r="FTD1" s="2474"/>
      <c r="FTE1" s="2474"/>
      <c r="FTF1" s="2474"/>
      <c r="FTG1" s="2474"/>
      <c r="FTH1" s="92" t="s">
        <v>291</v>
      </c>
      <c r="FTI1" s="96"/>
      <c r="FTJ1" s="2474" t="s">
        <v>292</v>
      </c>
      <c r="FTK1" s="2474"/>
      <c r="FTL1" s="2474"/>
      <c r="FTM1" s="2474"/>
      <c r="FTN1" s="2474"/>
      <c r="FTO1" s="2474"/>
      <c r="FTP1" s="92" t="s">
        <v>291</v>
      </c>
      <c r="FTQ1" s="96"/>
      <c r="FTR1" s="2474" t="s">
        <v>292</v>
      </c>
      <c r="FTS1" s="2474"/>
      <c r="FTT1" s="2474"/>
      <c r="FTU1" s="2474"/>
      <c r="FTV1" s="2474"/>
      <c r="FTW1" s="2474"/>
      <c r="FTX1" s="92" t="s">
        <v>291</v>
      </c>
      <c r="FTY1" s="96"/>
      <c r="FTZ1" s="2474" t="s">
        <v>292</v>
      </c>
      <c r="FUA1" s="2474"/>
      <c r="FUB1" s="2474"/>
      <c r="FUC1" s="2474"/>
      <c r="FUD1" s="2474"/>
      <c r="FUE1" s="2474"/>
      <c r="FUF1" s="92" t="s">
        <v>291</v>
      </c>
      <c r="FUG1" s="96"/>
      <c r="FUH1" s="2474" t="s">
        <v>292</v>
      </c>
      <c r="FUI1" s="2474"/>
      <c r="FUJ1" s="2474"/>
      <c r="FUK1" s="2474"/>
      <c r="FUL1" s="2474"/>
      <c r="FUM1" s="2474"/>
      <c r="FUN1" s="92" t="s">
        <v>291</v>
      </c>
      <c r="FUO1" s="96"/>
      <c r="FUP1" s="2474" t="s">
        <v>292</v>
      </c>
      <c r="FUQ1" s="2474"/>
      <c r="FUR1" s="2474"/>
      <c r="FUS1" s="2474"/>
      <c r="FUT1" s="2474"/>
      <c r="FUU1" s="2474"/>
      <c r="FUV1" s="92" t="s">
        <v>291</v>
      </c>
      <c r="FUW1" s="96"/>
      <c r="FUX1" s="2474" t="s">
        <v>292</v>
      </c>
      <c r="FUY1" s="2474"/>
      <c r="FUZ1" s="2474"/>
      <c r="FVA1" s="2474"/>
      <c r="FVB1" s="2474"/>
      <c r="FVC1" s="2474"/>
      <c r="FVD1" s="92" t="s">
        <v>291</v>
      </c>
      <c r="FVE1" s="96"/>
      <c r="FVF1" s="2474" t="s">
        <v>292</v>
      </c>
      <c r="FVG1" s="2474"/>
      <c r="FVH1" s="2474"/>
      <c r="FVI1" s="2474"/>
      <c r="FVJ1" s="2474"/>
      <c r="FVK1" s="2474"/>
      <c r="FVL1" s="92" t="s">
        <v>291</v>
      </c>
      <c r="FVM1" s="96"/>
      <c r="FVN1" s="2474" t="s">
        <v>292</v>
      </c>
      <c r="FVO1" s="2474"/>
      <c r="FVP1" s="2474"/>
      <c r="FVQ1" s="2474"/>
      <c r="FVR1" s="2474"/>
      <c r="FVS1" s="2474"/>
      <c r="FVT1" s="92" t="s">
        <v>291</v>
      </c>
      <c r="FVU1" s="96"/>
      <c r="FVV1" s="2474" t="s">
        <v>292</v>
      </c>
      <c r="FVW1" s="2474"/>
      <c r="FVX1" s="2474"/>
      <c r="FVY1" s="2474"/>
      <c r="FVZ1" s="2474"/>
      <c r="FWA1" s="2474"/>
      <c r="FWB1" s="92" t="s">
        <v>291</v>
      </c>
      <c r="FWC1" s="96"/>
      <c r="FWD1" s="2474" t="s">
        <v>292</v>
      </c>
      <c r="FWE1" s="2474"/>
      <c r="FWF1" s="2474"/>
      <c r="FWG1" s="2474"/>
      <c r="FWH1" s="2474"/>
      <c r="FWI1" s="2474"/>
      <c r="FWJ1" s="92" t="s">
        <v>291</v>
      </c>
      <c r="FWK1" s="96"/>
      <c r="FWL1" s="2474" t="s">
        <v>292</v>
      </c>
      <c r="FWM1" s="2474"/>
      <c r="FWN1" s="2474"/>
      <c r="FWO1" s="2474"/>
      <c r="FWP1" s="2474"/>
      <c r="FWQ1" s="2474"/>
      <c r="FWR1" s="92" t="s">
        <v>291</v>
      </c>
      <c r="FWS1" s="96"/>
      <c r="FWT1" s="2474" t="s">
        <v>292</v>
      </c>
      <c r="FWU1" s="2474"/>
      <c r="FWV1" s="2474"/>
      <c r="FWW1" s="2474"/>
      <c r="FWX1" s="2474"/>
      <c r="FWY1" s="2474"/>
      <c r="FWZ1" s="92" t="s">
        <v>291</v>
      </c>
      <c r="FXA1" s="96"/>
      <c r="FXB1" s="2474" t="s">
        <v>292</v>
      </c>
      <c r="FXC1" s="2474"/>
      <c r="FXD1" s="2474"/>
      <c r="FXE1" s="2474"/>
      <c r="FXF1" s="2474"/>
      <c r="FXG1" s="2474"/>
      <c r="FXH1" s="92" t="s">
        <v>291</v>
      </c>
      <c r="FXI1" s="96"/>
      <c r="FXJ1" s="2474" t="s">
        <v>292</v>
      </c>
      <c r="FXK1" s="2474"/>
      <c r="FXL1" s="2474"/>
      <c r="FXM1" s="2474"/>
      <c r="FXN1" s="2474"/>
      <c r="FXO1" s="2474"/>
      <c r="FXP1" s="92" t="s">
        <v>291</v>
      </c>
      <c r="FXQ1" s="96"/>
      <c r="FXR1" s="2474" t="s">
        <v>292</v>
      </c>
      <c r="FXS1" s="2474"/>
      <c r="FXT1" s="2474"/>
      <c r="FXU1" s="2474"/>
      <c r="FXV1" s="2474"/>
      <c r="FXW1" s="2474"/>
      <c r="FXX1" s="92" t="s">
        <v>291</v>
      </c>
      <c r="FXY1" s="96"/>
      <c r="FXZ1" s="2474" t="s">
        <v>292</v>
      </c>
      <c r="FYA1" s="2474"/>
      <c r="FYB1" s="2474"/>
      <c r="FYC1" s="2474"/>
      <c r="FYD1" s="2474"/>
      <c r="FYE1" s="2474"/>
      <c r="FYF1" s="92" t="s">
        <v>291</v>
      </c>
      <c r="FYG1" s="96"/>
      <c r="FYH1" s="2474" t="s">
        <v>292</v>
      </c>
      <c r="FYI1" s="2474"/>
      <c r="FYJ1" s="2474"/>
      <c r="FYK1" s="2474"/>
      <c r="FYL1" s="2474"/>
      <c r="FYM1" s="2474"/>
      <c r="FYN1" s="92" t="s">
        <v>291</v>
      </c>
      <c r="FYO1" s="96"/>
      <c r="FYP1" s="2474" t="s">
        <v>292</v>
      </c>
      <c r="FYQ1" s="2474"/>
      <c r="FYR1" s="2474"/>
      <c r="FYS1" s="2474"/>
      <c r="FYT1" s="2474"/>
      <c r="FYU1" s="2474"/>
      <c r="FYV1" s="92" t="s">
        <v>291</v>
      </c>
      <c r="FYW1" s="96"/>
      <c r="FYX1" s="2474" t="s">
        <v>292</v>
      </c>
      <c r="FYY1" s="2474"/>
      <c r="FYZ1" s="2474"/>
      <c r="FZA1" s="2474"/>
      <c r="FZB1" s="2474"/>
      <c r="FZC1" s="2474"/>
      <c r="FZD1" s="92" t="s">
        <v>291</v>
      </c>
      <c r="FZE1" s="96"/>
      <c r="FZF1" s="2474" t="s">
        <v>292</v>
      </c>
      <c r="FZG1" s="2474"/>
      <c r="FZH1" s="2474"/>
      <c r="FZI1" s="2474"/>
      <c r="FZJ1" s="2474"/>
      <c r="FZK1" s="2474"/>
      <c r="FZL1" s="92" t="s">
        <v>291</v>
      </c>
      <c r="FZM1" s="96"/>
      <c r="FZN1" s="2474" t="s">
        <v>292</v>
      </c>
      <c r="FZO1" s="2474"/>
      <c r="FZP1" s="2474"/>
      <c r="FZQ1" s="2474"/>
      <c r="FZR1" s="2474"/>
      <c r="FZS1" s="2474"/>
      <c r="FZT1" s="92" t="s">
        <v>291</v>
      </c>
      <c r="FZU1" s="96"/>
      <c r="FZV1" s="2474" t="s">
        <v>292</v>
      </c>
      <c r="FZW1" s="2474"/>
      <c r="FZX1" s="2474"/>
      <c r="FZY1" s="2474"/>
      <c r="FZZ1" s="2474"/>
      <c r="GAA1" s="2474"/>
      <c r="GAB1" s="92" t="s">
        <v>291</v>
      </c>
      <c r="GAC1" s="96"/>
      <c r="GAD1" s="2474" t="s">
        <v>292</v>
      </c>
      <c r="GAE1" s="2474"/>
      <c r="GAF1" s="2474"/>
      <c r="GAG1" s="2474"/>
      <c r="GAH1" s="2474"/>
      <c r="GAI1" s="2474"/>
      <c r="GAJ1" s="92" t="s">
        <v>291</v>
      </c>
      <c r="GAK1" s="96"/>
      <c r="GAL1" s="2474" t="s">
        <v>292</v>
      </c>
      <c r="GAM1" s="2474"/>
      <c r="GAN1" s="2474"/>
      <c r="GAO1" s="2474"/>
      <c r="GAP1" s="2474"/>
      <c r="GAQ1" s="2474"/>
      <c r="GAR1" s="92" t="s">
        <v>291</v>
      </c>
      <c r="GAS1" s="96"/>
      <c r="GAT1" s="2474" t="s">
        <v>292</v>
      </c>
      <c r="GAU1" s="2474"/>
      <c r="GAV1" s="2474"/>
      <c r="GAW1" s="2474"/>
      <c r="GAX1" s="2474"/>
      <c r="GAY1" s="2474"/>
      <c r="GAZ1" s="92" t="s">
        <v>291</v>
      </c>
      <c r="GBA1" s="96"/>
      <c r="GBB1" s="2474" t="s">
        <v>292</v>
      </c>
      <c r="GBC1" s="2474"/>
      <c r="GBD1" s="2474"/>
      <c r="GBE1" s="2474"/>
      <c r="GBF1" s="2474"/>
      <c r="GBG1" s="2474"/>
      <c r="GBH1" s="92" t="s">
        <v>291</v>
      </c>
      <c r="GBI1" s="96"/>
      <c r="GBJ1" s="2474" t="s">
        <v>292</v>
      </c>
      <c r="GBK1" s="2474"/>
      <c r="GBL1" s="2474"/>
      <c r="GBM1" s="2474"/>
      <c r="GBN1" s="2474"/>
      <c r="GBO1" s="2474"/>
      <c r="GBP1" s="92" t="s">
        <v>291</v>
      </c>
      <c r="GBQ1" s="96"/>
      <c r="GBR1" s="2474" t="s">
        <v>292</v>
      </c>
      <c r="GBS1" s="2474"/>
      <c r="GBT1" s="2474"/>
      <c r="GBU1" s="2474"/>
      <c r="GBV1" s="2474"/>
      <c r="GBW1" s="2474"/>
      <c r="GBX1" s="92" t="s">
        <v>291</v>
      </c>
      <c r="GBY1" s="96"/>
      <c r="GBZ1" s="2474" t="s">
        <v>292</v>
      </c>
      <c r="GCA1" s="2474"/>
      <c r="GCB1" s="2474"/>
      <c r="GCC1" s="2474"/>
      <c r="GCD1" s="2474"/>
      <c r="GCE1" s="2474"/>
      <c r="GCF1" s="92" t="s">
        <v>291</v>
      </c>
      <c r="GCG1" s="96"/>
      <c r="GCH1" s="2474" t="s">
        <v>292</v>
      </c>
      <c r="GCI1" s="2474"/>
      <c r="GCJ1" s="2474"/>
      <c r="GCK1" s="2474"/>
      <c r="GCL1" s="2474"/>
      <c r="GCM1" s="2474"/>
      <c r="GCN1" s="92" t="s">
        <v>291</v>
      </c>
      <c r="GCO1" s="96"/>
      <c r="GCP1" s="2474" t="s">
        <v>292</v>
      </c>
      <c r="GCQ1" s="2474"/>
      <c r="GCR1" s="2474"/>
      <c r="GCS1" s="2474"/>
      <c r="GCT1" s="2474"/>
      <c r="GCU1" s="2474"/>
      <c r="GCV1" s="92" t="s">
        <v>291</v>
      </c>
      <c r="GCW1" s="96"/>
      <c r="GCX1" s="2474" t="s">
        <v>292</v>
      </c>
      <c r="GCY1" s="2474"/>
      <c r="GCZ1" s="2474"/>
      <c r="GDA1" s="2474"/>
      <c r="GDB1" s="2474"/>
      <c r="GDC1" s="2474"/>
      <c r="GDD1" s="92" t="s">
        <v>291</v>
      </c>
      <c r="GDE1" s="96"/>
      <c r="GDF1" s="2474" t="s">
        <v>292</v>
      </c>
      <c r="GDG1" s="2474"/>
      <c r="GDH1" s="2474"/>
      <c r="GDI1" s="2474"/>
      <c r="GDJ1" s="2474"/>
      <c r="GDK1" s="2474"/>
      <c r="GDL1" s="92" t="s">
        <v>291</v>
      </c>
      <c r="GDM1" s="96"/>
      <c r="GDN1" s="2474" t="s">
        <v>292</v>
      </c>
      <c r="GDO1" s="2474"/>
      <c r="GDP1" s="2474"/>
      <c r="GDQ1" s="2474"/>
      <c r="GDR1" s="2474"/>
      <c r="GDS1" s="2474"/>
      <c r="GDT1" s="92" t="s">
        <v>291</v>
      </c>
      <c r="GDU1" s="96"/>
      <c r="GDV1" s="2474" t="s">
        <v>292</v>
      </c>
      <c r="GDW1" s="2474"/>
      <c r="GDX1" s="2474"/>
      <c r="GDY1" s="2474"/>
      <c r="GDZ1" s="2474"/>
      <c r="GEA1" s="2474"/>
      <c r="GEB1" s="92" t="s">
        <v>291</v>
      </c>
      <c r="GEC1" s="96"/>
      <c r="GED1" s="2474" t="s">
        <v>292</v>
      </c>
      <c r="GEE1" s="2474"/>
      <c r="GEF1" s="2474"/>
      <c r="GEG1" s="2474"/>
      <c r="GEH1" s="2474"/>
      <c r="GEI1" s="2474"/>
      <c r="GEJ1" s="92" t="s">
        <v>291</v>
      </c>
      <c r="GEK1" s="96"/>
      <c r="GEL1" s="2474" t="s">
        <v>292</v>
      </c>
      <c r="GEM1" s="2474"/>
      <c r="GEN1" s="2474"/>
      <c r="GEO1" s="2474"/>
      <c r="GEP1" s="2474"/>
      <c r="GEQ1" s="2474"/>
      <c r="GER1" s="92" t="s">
        <v>291</v>
      </c>
      <c r="GES1" s="96"/>
      <c r="GET1" s="2474" t="s">
        <v>292</v>
      </c>
      <c r="GEU1" s="2474"/>
      <c r="GEV1" s="2474"/>
      <c r="GEW1" s="2474"/>
      <c r="GEX1" s="2474"/>
      <c r="GEY1" s="2474"/>
      <c r="GEZ1" s="92" t="s">
        <v>291</v>
      </c>
      <c r="GFA1" s="96"/>
      <c r="GFB1" s="2474" t="s">
        <v>292</v>
      </c>
      <c r="GFC1" s="2474"/>
      <c r="GFD1" s="2474"/>
      <c r="GFE1" s="2474"/>
      <c r="GFF1" s="2474"/>
      <c r="GFG1" s="2474"/>
      <c r="GFH1" s="92" t="s">
        <v>291</v>
      </c>
      <c r="GFI1" s="96"/>
      <c r="GFJ1" s="2474" t="s">
        <v>292</v>
      </c>
      <c r="GFK1" s="2474"/>
      <c r="GFL1" s="2474"/>
      <c r="GFM1" s="2474"/>
      <c r="GFN1" s="2474"/>
      <c r="GFO1" s="2474"/>
      <c r="GFP1" s="92" t="s">
        <v>291</v>
      </c>
      <c r="GFQ1" s="96"/>
      <c r="GFR1" s="2474" t="s">
        <v>292</v>
      </c>
      <c r="GFS1" s="2474"/>
      <c r="GFT1" s="2474"/>
      <c r="GFU1" s="2474"/>
      <c r="GFV1" s="2474"/>
      <c r="GFW1" s="2474"/>
      <c r="GFX1" s="92" t="s">
        <v>291</v>
      </c>
      <c r="GFY1" s="96"/>
      <c r="GFZ1" s="2474" t="s">
        <v>292</v>
      </c>
      <c r="GGA1" s="2474"/>
      <c r="GGB1" s="2474"/>
      <c r="GGC1" s="2474"/>
      <c r="GGD1" s="2474"/>
      <c r="GGE1" s="2474"/>
      <c r="GGF1" s="92" t="s">
        <v>291</v>
      </c>
      <c r="GGG1" s="96"/>
      <c r="GGH1" s="2474" t="s">
        <v>292</v>
      </c>
      <c r="GGI1" s="2474"/>
      <c r="GGJ1" s="2474"/>
      <c r="GGK1" s="2474"/>
      <c r="GGL1" s="2474"/>
      <c r="GGM1" s="2474"/>
      <c r="GGN1" s="92" t="s">
        <v>291</v>
      </c>
      <c r="GGO1" s="96"/>
      <c r="GGP1" s="2474" t="s">
        <v>292</v>
      </c>
      <c r="GGQ1" s="2474"/>
      <c r="GGR1" s="2474"/>
      <c r="GGS1" s="2474"/>
      <c r="GGT1" s="2474"/>
      <c r="GGU1" s="2474"/>
      <c r="GGV1" s="92" t="s">
        <v>291</v>
      </c>
      <c r="GGW1" s="96"/>
      <c r="GGX1" s="2474" t="s">
        <v>292</v>
      </c>
      <c r="GGY1" s="2474"/>
      <c r="GGZ1" s="2474"/>
      <c r="GHA1" s="2474"/>
      <c r="GHB1" s="2474"/>
      <c r="GHC1" s="2474"/>
      <c r="GHD1" s="92" t="s">
        <v>291</v>
      </c>
      <c r="GHE1" s="96"/>
      <c r="GHF1" s="2474" t="s">
        <v>292</v>
      </c>
      <c r="GHG1" s="2474"/>
      <c r="GHH1" s="2474"/>
      <c r="GHI1" s="2474"/>
      <c r="GHJ1" s="2474"/>
      <c r="GHK1" s="2474"/>
      <c r="GHL1" s="92" t="s">
        <v>291</v>
      </c>
      <c r="GHM1" s="96"/>
      <c r="GHN1" s="2474" t="s">
        <v>292</v>
      </c>
      <c r="GHO1" s="2474"/>
      <c r="GHP1" s="2474"/>
      <c r="GHQ1" s="2474"/>
      <c r="GHR1" s="2474"/>
      <c r="GHS1" s="2474"/>
      <c r="GHT1" s="92" t="s">
        <v>291</v>
      </c>
      <c r="GHU1" s="96"/>
      <c r="GHV1" s="2474" t="s">
        <v>292</v>
      </c>
      <c r="GHW1" s="2474"/>
      <c r="GHX1" s="2474"/>
      <c r="GHY1" s="2474"/>
      <c r="GHZ1" s="2474"/>
      <c r="GIA1" s="2474"/>
      <c r="GIB1" s="92" t="s">
        <v>291</v>
      </c>
      <c r="GIC1" s="96"/>
      <c r="GID1" s="2474" t="s">
        <v>292</v>
      </c>
      <c r="GIE1" s="2474"/>
      <c r="GIF1" s="2474"/>
      <c r="GIG1" s="2474"/>
      <c r="GIH1" s="2474"/>
      <c r="GII1" s="2474"/>
      <c r="GIJ1" s="92" t="s">
        <v>291</v>
      </c>
      <c r="GIK1" s="96"/>
      <c r="GIL1" s="2474" t="s">
        <v>292</v>
      </c>
      <c r="GIM1" s="2474"/>
      <c r="GIN1" s="2474"/>
      <c r="GIO1" s="2474"/>
      <c r="GIP1" s="2474"/>
      <c r="GIQ1" s="2474"/>
      <c r="GIR1" s="92" t="s">
        <v>291</v>
      </c>
      <c r="GIS1" s="96"/>
      <c r="GIT1" s="2474" t="s">
        <v>292</v>
      </c>
      <c r="GIU1" s="2474"/>
      <c r="GIV1" s="2474"/>
      <c r="GIW1" s="2474"/>
      <c r="GIX1" s="2474"/>
      <c r="GIY1" s="2474"/>
      <c r="GIZ1" s="92" t="s">
        <v>291</v>
      </c>
      <c r="GJA1" s="96"/>
      <c r="GJB1" s="2474" t="s">
        <v>292</v>
      </c>
      <c r="GJC1" s="2474"/>
      <c r="GJD1" s="2474"/>
      <c r="GJE1" s="2474"/>
      <c r="GJF1" s="2474"/>
      <c r="GJG1" s="2474"/>
      <c r="GJH1" s="92" t="s">
        <v>291</v>
      </c>
      <c r="GJI1" s="96"/>
      <c r="GJJ1" s="2474" t="s">
        <v>292</v>
      </c>
      <c r="GJK1" s="2474"/>
      <c r="GJL1" s="2474"/>
      <c r="GJM1" s="2474"/>
      <c r="GJN1" s="2474"/>
      <c r="GJO1" s="2474"/>
      <c r="GJP1" s="92" t="s">
        <v>291</v>
      </c>
      <c r="GJQ1" s="96"/>
      <c r="GJR1" s="2474" t="s">
        <v>292</v>
      </c>
      <c r="GJS1" s="2474"/>
      <c r="GJT1" s="2474"/>
      <c r="GJU1" s="2474"/>
      <c r="GJV1" s="2474"/>
      <c r="GJW1" s="2474"/>
      <c r="GJX1" s="92" t="s">
        <v>291</v>
      </c>
      <c r="GJY1" s="96"/>
      <c r="GJZ1" s="2474" t="s">
        <v>292</v>
      </c>
      <c r="GKA1" s="2474"/>
      <c r="GKB1" s="2474"/>
      <c r="GKC1" s="2474"/>
      <c r="GKD1" s="2474"/>
      <c r="GKE1" s="2474"/>
      <c r="GKF1" s="92" t="s">
        <v>291</v>
      </c>
      <c r="GKG1" s="96"/>
      <c r="GKH1" s="2474" t="s">
        <v>292</v>
      </c>
      <c r="GKI1" s="2474"/>
      <c r="GKJ1" s="2474"/>
      <c r="GKK1" s="2474"/>
      <c r="GKL1" s="2474"/>
      <c r="GKM1" s="2474"/>
      <c r="GKN1" s="92" t="s">
        <v>291</v>
      </c>
      <c r="GKO1" s="96"/>
      <c r="GKP1" s="2474" t="s">
        <v>292</v>
      </c>
      <c r="GKQ1" s="2474"/>
      <c r="GKR1" s="2474"/>
      <c r="GKS1" s="2474"/>
      <c r="GKT1" s="2474"/>
      <c r="GKU1" s="2474"/>
      <c r="GKV1" s="92" t="s">
        <v>291</v>
      </c>
      <c r="GKW1" s="96"/>
      <c r="GKX1" s="2474" t="s">
        <v>292</v>
      </c>
      <c r="GKY1" s="2474"/>
      <c r="GKZ1" s="2474"/>
      <c r="GLA1" s="2474"/>
      <c r="GLB1" s="2474"/>
      <c r="GLC1" s="2474"/>
      <c r="GLD1" s="92" t="s">
        <v>291</v>
      </c>
      <c r="GLE1" s="96"/>
      <c r="GLF1" s="2474" t="s">
        <v>292</v>
      </c>
      <c r="GLG1" s="2474"/>
      <c r="GLH1" s="2474"/>
      <c r="GLI1" s="2474"/>
      <c r="GLJ1" s="2474"/>
      <c r="GLK1" s="2474"/>
      <c r="GLL1" s="92" t="s">
        <v>291</v>
      </c>
      <c r="GLM1" s="96"/>
      <c r="GLN1" s="2474" t="s">
        <v>292</v>
      </c>
      <c r="GLO1" s="2474"/>
      <c r="GLP1" s="2474"/>
      <c r="GLQ1" s="2474"/>
      <c r="GLR1" s="2474"/>
      <c r="GLS1" s="2474"/>
      <c r="GLT1" s="92" t="s">
        <v>291</v>
      </c>
      <c r="GLU1" s="96"/>
      <c r="GLV1" s="2474" t="s">
        <v>292</v>
      </c>
      <c r="GLW1" s="2474"/>
      <c r="GLX1" s="2474"/>
      <c r="GLY1" s="2474"/>
      <c r="GLZ1" s="2474"/>
      <c r="GMA1" s="2474"/>
      <c r="GMB1" s="92" t="s">
        <v>291</v>
      </c>
      <c r="GMC1" s="96"/>
      <c r="GMD1" s="2474" t="s">
        <v>292</v>
      </c>
      <c r="GME1" s="2474"/>
      <c r="GMF1" s="2474"/>
      <c r="GMG1" s="2474"/>
      <c r="GMH1" s="2474"/>
      <c r="GMI1" s="2474"/>
      <c r="GMJ1" s="92" t="s">
        <v>291</v>
      </c>
      <c r="GMK1" s="96"/>
      <c r="GML1" s="2474" t="s">
        <v>292</v>
      </c>
      <c r="GMM1" s="2474"/>
      <c r="GMN1" s="2474"/>
      <c r="GMO1" s="2474"/>
      <c r="GMP1" s="2474"/>
      <c r="GMQ1" s="2474"/>
      <c r="GMR1" s="92" t="s">
        <v>291</v>
      </c>
      <c r="GMS1" s="96"/>
      <c r="GMT1" s="2474" t="s">
        <v>292</v>
      </c>
      <c r="GMU1" s="2474"/>
      <c r="GMV1" s="2474"/>
      <c r="GMW1" s="2474"/>
      <c r="GMX1" s="2474"/>
      <c r="GMY1" s="2474"/>
      <c r="GMZ1" s="92" t="s">
        <v>291</v>
      </c>
      <c r="GNA1" s="96"/>
      <c r="GNB1" s="2474" t="s">
        <v>292</v>
      </c>
      <c r="GNC1" s="2474"/>
      <c r="GND1" s="2474"/>
      <c r="GNE1" s="2474"/>
      <c r="GNF1" s="2474"/>
      <c r="GNG1" s="2474"/>
      <c r="GNH1" s="92" t="s">
        <v>291</v>
      </c>
      <c r="GNI1" s="96"/>
      <c r="GNJ1" s="2474" t="s">
        <v>292</v>
      </c>
      <c r="GNK1" s="2474"/>
      <c r="GNL1" s="2474"/>
      <c r="GNM1" s="2474"/>
      <c r="GNN1" s="2474"/>
      <c r="GNO1" s="2474"/>
      <c r="GNP1" s="92" t="s">
        <v>291</v>
      </c>
      <c r="GNQ1" s="96"/>
      <c r="GNR1" s="2474" t="s">
        <v>292</v>
      </c>
      <c r="GNS1" s="2474"/>
      <c r="GNT1" s="2474"/>
      <c r="GNU1" s="2474"/>
      <c r="GNV1" s="2474"/>
      <c r="GNW1" s="2474"/>
      <c r="GNX1" s="92" t="s">
        <v>291</v>
      </c>
      <c r="GNY1" s="96"/>
      <c r="GNZ1" s="2474" t="s">
        <v>292</v>
      </c>
      <c r="GOA1" s="2474"/>
      <c r="GOB1" s="2474"/>
      <c r="GOC1" s="2474"/>
      <c r="GOD1" s="2474"/>
      <c r="GOE1" s="2474"/>
      <c r="GOF1" s="92" t="s">
        <v>291</v>
      </c>
      <c r="GOG1" s="96"/>
      <c r="GOH1" s="2474" t="s">
        <v>292</v>
      </c>
      <c r="GOI1" s="2474"/>
      <c r="GOJ1" s="2474"/>
      <c r="GOK1" s="2474"/>
      <c r="GOL1" s="2474"/>
      <c r="GOM1" s="2474"/>
      <c r="GON1" s="92" t="s">
        <v>291</v>
      </c>
      <c r="GOO1" s="96"/>
      <c r="GOP1" s="2474" t="s">
        <v>292</v>
      </c>
      <c r="GOQ1" s="2474"/>
      <c r="GOR1" s="2474"/>
      <c r="GOS1" s="2474"/>
      <c r="GOT1" s="2474"/>
      <c r="GOU1" s="2474"/>
      <c r="GOV1" s="92" t="s">
        <v>291</v>
      </c>
      <c r="GOW1" s="96"/>
      <c r="GOX1" s="2474" t="s">
        <v>292</v>
      </c>
      <c r="GOY1" s="2474"/>
      <c r="GOZ1" s="2474"/>
      <c r="GPA1" s="2474"/>
      <c r="GPB1" s="2474"/>
      <c r="GPC1" s="2474"/>
      <c r="GPD1" s="92" t="s">
        <v>291</v>
      </c>
      <c r="GPE1" s="96"/>
      <c r="GPF1" s="2474" t="s">
        <v>292</v>
      </c>
      <c r="GPG1" s="2474"/>
      <c r="GPH1" s="2474"/>
      <c r="GPI1" s="2474"/>
      <c r="GPJ1" s="2474"/>
      <c r="GPK1" s="2474"/>
      <c r="GPL1" s="92" t="s">
        <v>291</v>
      </c>
      <c r="GPM1" s="96"/>
      <c r="GPN1" s="2474" t="s">
        <v>292</v>
      </c>
      <c r="GPO1" s="2474"/>
      <c r="GPP1" s="2474"/>
      <c r="GPQ1" s="2474"/>
      <c r="GPR1" s="2474"/>
      <c r="GPS1" s="2474"/>
      <c r="GPT1" s="92" t="s">
        <v>291</v>
      </c>
      <c r="GPU1" s="96"/>
      <c r="GPV1" s="2474" t="s">
        <v>292</v>
      </c>
      <c r="GPW1" s="2474"/>
      <c r="GPX1" s="2474"/>
      <c r="GPY1" s="2474"/>
      <c r="GPZ1" s="2474"/>
      <c r="GQA1" s="2474"/>
      <c r="GQB1" s="92" t="s">
        <v>291</v>
      </c>
      <c r="GQC1" s="96"/>
      <c r="GQD1" s="2474" t="s">
        <v>292</v>
      </c>
      <c r="GQE1" s="2474"/>
      <c r="GQF1" s="2474"/>
      <c r="GQG1" s="2474"/>
      <c r="GQH1" s="2474"/>
      <c r="GQI1" s="2474"/>
      <c r="GQJ1" s="92" t="s">
        <v>291</v>
      </c>
      <c r="GQK1" s="96"/>
      <c r="GQL1" s="2474" t="s">
        <v>292</v>
      </c>
      <c r="GQM1" s="2474"/>
      <c r="GQN1" s="2474"/>
      <c r="GQO1" s="2474"/>
      <c r="GQP1" s="2474"/>
      <c r="GQQ1" s="2474"/>
      <c r="GQR1" s="92" t="s">
        <v>291</v>
      </c>
      <c r="GQS1" s="96"/>
      <c r="GQT1" s="2474" t="s">
        <v>292</v>
      </c>
      <c r="GQU1" s="2474"/>
      <c r="GQV1" s="2474"/>
      <c r="GQW1" s="2474"/>
      <c r="GQX1" s="2474"/>
      <c r="GQY1" s="2474"/>
      <c r="GQZ1" s="92" t="s">
        <v>291</v>
      </c>
      <c r="GRA1" s="96"/>
      <c r="GRB1" s="2474" t="s">
        <v>292</v>
      </c>
      <c r="GRC1" s="2474"/>
      <c r="GRD1" s="2474"/>
      <c r="GRE1" s="2474"/>
      <c r="GRF1" s="2474"/>
      <c r="GRG1" s="2474"/>
      <c r="GRH1" s="92" t="s">
        <v>291</v>
      </c>
      <c r="GRI1" s="96"/>
      <c r="GRJ1" s="2474" t="s">
        <v>292</v>
      </c>
      <c r="GRK1" s="2474"/>
      <c r="GRL1" s="2474"/>
      <c r="GRM1" s="2474"/>
      <c r="GRN1" s="2474"/>
      <c r="GRO1" s="2474"/>
      <c r="GRP1" s="92" t="s">
        <v>291</v>
      </c>
      <c r="GRQ1" s="96"/>
      <c r="GRR1" s="2474" t="s">
        <v>292</v>
      </c>
      <c r="GRS1" s="2474"/>
      <c r="GRT1" s="2474"/>
      <c r="GRU1" s="2474"/>
      <c r="GRV1" s="2474"/>
      <c r="GRW1" s="2474"/>
      <c r="GRX1" s="92" t="s">
        <v>291</v>
      </c>
      <c r="GRY1" s="96"/>
      <c r="GRZ1" s="2474" t="s">
        <v>292</v>
      </c>
      <c r="GSA1" s="2474"/>
      <c r="GSB1" s="2474"/>
      <c r="GSC1" s="2474"/>
      <c r="GSD1" s="2474"/>
      <c r="GSE1" s="2474"/>
      <c r="GSF1" s="92" t="s">
        <v>291</v>
      </c>
      <c r="GSG1" s="96"/>
      <c r="GSH1" s="2474" t="s">
        <v>292</v>
      </c>
      <c r="GSI1" s="2474"/>
      <c r="GSJ1" s="2474"/>
      <c r="GSK1" s="2474"/>
      <c r="GSL1" s="2474"/>
      <c r="GSM1" s="2474"/>
      <c r="GSN1" s="92" t="s">
        <v>291</v>
      </c>
      <c r="GSO1" s="96"/>
      <c r="GSP1" s="2474" t="s">
        <v>292</v>
      </c>
      <c r="GSQ1" s="2474"/>
      <c r="GSR1" s="2474"/>
      <c r="GSS1" s="2474"/>
      <c r="GST1" s="2474"/>
      <c r="GSU1" s="2474"/>
      <c r="GSV1" s="92" t="s">
        <v>291</v>
      </c>
      <c r="GSW1" s="96"/>
      <c r="GSX1" s="2474" t="s">
        <v>292</v>
      </c>
      <c r="GSY1" s="2474"/>
      <c r="GSZ1" s="2474"/>
      <c r="GTA1" s="2474"/>
      <c r="GTB1" s="2474"/>
      <c r="GTC1" s="2474"/>
      <c r="GTD1" s="92" t="s">
        <v>291</v>
      </c>
      <c r="GTE1" s="96"/>
      <c r="GTF1" s="2474" t="s">
        <v>292</v>
      </c>
      <c r="GTG1" s="2474"/>
      <c r="GTH1" s="2474"/>
      <c r="GTI1" s="2474"/>
      <c r="GTJ1" s="2474"/>
      <c r="GTK1" s="2474"/>
      <c r="GTL1" s="92" t="s">
        <v>291</v>
      </c>
      <c r="GTM1" s="96"/>
      <c r="GTN1" s="2474" t="s">
        <v>292</v>
      </c>
      <c r="GTO1" s="2474"/>
      <c r="GTP1" s="2474"/>
      <c r="GTQ1" s="2474"/>
      <c r="GTR1" s="2474"/>
      <c r="GTS1" s="2474"/>
      <c r="GTT1" s="92" t="s">
        <v>291</v>
      </c>
      <c r="GTU1" s="96"/>
      <c r="GTV1" s="2474" t="s">
        <v>292</v>
      </c>
      <c r="GTW1" s="2474"/>
      <c r="GTX1" s="2474"/>
      <c r="GTY1" s="2474"/>
      <c r="GTZ1" s="2474"/>
      <c r="GUA1" s="2474"/>
      <c r="GUB1" s="92" t="s">
        <v>291</v>
      </c>
      <c r="GUC1" s="96"/>
      <c r="GUD1" s="2474" t="s">
        <v>292</v>
      </c>
      <c r="GUE1" s="2474"/>
      <c r="GUF1" s="2474"/>
      <c r="GUG1" s="2474"/>
      <c r="GUH1" s="2474"/>
      <c r="GUI1" s="2474"/>
      <c r="GUJ1" s="92" t="s">
        <v>291</v>
      </c>
      <c r="GUK1" s="96"/>
      <c r="GUL1" s="2474" t="s">
        <v>292</v>
      </c>
      <c r="GUM1" s="2474"/>
      <c r="GUN1" s="2474"/>
      <c r="GUO1" s="2474"/>
      <c r="GUP1" s="2474"/>
      <c r="GUQ1" s="2474"/>
      <c r="GUR1" s="92" t="s">
        <v>291</v>
      </c>
      <c r="GUS1" s="96"/>
      <c r="GUT1" s="2474" t="s">
        <v>292</v>
      </c>
      <c r="GUU1" s="2474"/>
      <c r="GUV1" s="2474"/>
      <c r="GUW1" s="2474"/>
      <c r="GUX1" s="2474"/>
      <c r="GUY1" s="2474"/>
      <c r="GUZ1" s="92" t="s">
        <v>291</v>
      </c>
      <c r="GVA1" s="96"/>
      <c r="GVB1" s="2474" t="s">
        <v>292</v>
      </c>
      <c r="GVC1" s="2474"/>
      <c r="GVD1" s="2474"/>
      <c r="GVE1" s="2474"/>
      <c r="GVF1" s="2474"/>
      <c r="GVG1" s="2474"/>
      <c r="GVH1" s="92" t="s">
        <v>291</v>
      </c>
      <c r="GVI1" s="96"/>
      <c r="GVJ1" s="2474" t="s">
        <v>292</v>
      </c>
      <c r="GVK1" s="2474"/>
      <c r="GVL1" s="2474"/>
      <c r="GVM1" s="2474"/>
      <c r="GVN1" s="2474"/>
      <c r="GVO1" s="2474"/>
      <c r="GVP1" s="92" t="s">
        <v>291</v>
      </c>
      <c r="GVQ1" s="96"/>
      <c r="GVR1" s="2474" t="s">
        <v>292</v>
      </c>
      <c r="GVS1" s="2474"/>
      <c r="GVT1" s="2474"/>
      <c r="GVU1" s="2474"/>
      <c r="GVV1" s="2474"/>
      <c r="GVW1" s="2474"/>
      <c r="GVX1" s="92" t="s">
        <v>291</v>
      </c>
      <c r="GVY1" s="96"/>
      <c r="GVZ1" s="2474" t="s">
        <v>292</v>
      </c>
      <c r="GWA1" s="2474"/>
      <c r="GWB1" s="2474"/>
      <c r="GWC1" s="2474"/>
      <c r="GWD1" s="2474"/>
      <c r="GWE1" s="2474"/>
      <c r="GWF1" s="92" t="s">
        <v>291</v>
      </c>
      <c r="GWG1" s="96"/>
      <c r="GWH1" s="2474" t="s">
        <v>292</v>
      </c>
      <c r="GWI1" s="2474"/>
      <c r="GWJ1" s="2474"/>
      <c r="GWK1" s="2474"/>
      <c r="GWL1" s="2474"/>
      <c r="GWM1" s="2474"/>
      <c r="GWN1" s="92" t="s">
        <v>291</v>
      </c>
      <c r="GWO1" s="96"/>
      <c r="GWP1" s="2474" t="s">
        <v>292</v>
      </c>
      <c r="GWQ1" s="2474"/>
      <c r="GWR1" s="2474"/>
      <c r="GWS1" s="2474"/>
      <c r="GWT1" s="2474"/>
      <c r="GWU1" s="2474"/>
      <c r="GWV1" s="92" t="s">
        <v>291</v>
      </c>
      <c r="GWW1" s="96"/>
      <c r="GWX1" s="2474" t="s">
        <v>292</v>
      </c>
      <c r="GWY1" s="2474"/>
      <c r="GWZ1" s="2474"/>
      <c r="GXA1" s="2474"/>
      <c r="GXB1" s="2474"/>
      <c r="GXC1" s="2474"/>
      <c r="GXD1" s="92" t="s">
        <v>291</v>
      </c>
      <c r="GXE1" s="96"/>
      <c r="GXF1" s="2474" t="s">
        <v>292</v>
      </c>
      <c r="GXG1" s="2474"/>
      <c r="GXH1" s="2474"/>
      <c r="GXI1" s="2474"/>
      <c r="GXJ1" s="2474"/>
      <c r="GXK1" s="2474"/>
      <c r="GXL1" s="92" t="s">
        <v>291</v>
      </c>
      <c r="GXM1" s="96"/>
      <c r="GXN1" s="2474" t="s">
        <v>292</v>
      </c>
      <c r="GXO1" s="2474"/>
      <c r="GXP1" s="2474"/>
      <c r="GXQ1" s="2474"/>
      <c r="GXR1" s="2474"/>
      <c r="GXS1" s="2474"/>
      <c r="GXT1" s="92" t="s">
        <v>291</v>
      </c>
      <c r="GXU1" s="96"/>
      <c r="GXV1" s="2474" t="s">
        <v>292</v>
      </c>
      <c r="GXW1" s="2474"/>
      <c r="GXX1" s="2474"/>
      <c r="GXY1" s="2474"/>
      <c r="GXZ1" s="2474"/>
      <c r="GYA1" s="2474"/>
      <c r="GYB1" s="92" t="s">
        <v>291</v>
      </c>
      <c r="GYC1" s="96"/>
      <c r="GYD1" s="2474" t="s">
        <v>292</v>
      </c>
      <c r="GYE1" s="2474"/>
      <c r="GYF1" s="2474"/>
      <c r="GYG1" s="2474"/>
      <c r="GYH1" s="2474"/>
      <c r="GYI1" s="2474"/>
      <c r="GYJ1" s="92" t="s">
        <v>291</v>
      </c>
      <c r="GYK1" s="96"/>
      <c r="GYL1" s="2474" t="s">
        <v>292</v>
      </c>
      <c r="GYM1" s="2474"/>
      <c r="GYN1" s="2474"/>
      <c r="GYO1" s="2474"/>
      <c r="GYP1" s="2474"/>
      <c r="GYQ1" s="2474"/>
      <c r="GYR1" s="92" t="s">
        <v>291</v>
      </c>
      <c r="GYS1" s="96"/>
      <c r="GYT1" s="2474" t="s">
        <v>292</v>
      </c>
      <c r="GYU1" s="2474"/>
      <c r="GYV1" s="2474"/>
      <c r="GYW1" s="2474"/>
      <c r="GYX1" s="2474"/>
      <c r="GYY1" s="2474"/>
      <c r="GYZ1" s="92" t="s">
        <v>291</v>
      </c>
      <c r="GZA1" s="96"/>
      <c r="GZB1" s="2474" t="s">
        <v>292</v>
      </c>
      <c r="GZC1" s="2474"/>
      <c r="GZD1" s="2474"/>
      <c r="GZE1" s="2474"/>
      <c r="GZF1" s="2474"/>
      <c r="GZG1" s="2474"/>
      <c r="GZH1" s="92" t="s">
        <v>291</v>
      </c>
      <c r="GZI1" s="96"/>
      <c r="GZJ1" s="2474" t="s">
        <v>292</v>
      </c>
      <c r="GZK1" s="2474"/>
      <c r="GZL1" s="2474"/>
      <c r="GZM1" s="2474"/>
      <c r="GZN1" s="2474"/>
      <c r="GZO1" s="2474"/>
      <c r="GZP1" s="92" t="s">
        <v>291</v>
      </c>
      <c r="GZQ1" s="96"/>
      <c r="GZR1" s="2474" t="s">
        <v>292</v>
      </c>
      <c r="GZS1" s="2474"/>
      <c r="GZT1" s="2474"/>
      <c r="GZU1" s="2474"/>
      <c r="GZV1" s="2474"/>
      <c r="GZW1" s="2474"/>
      <c r="GZX1" s="92" t="s">
        <v>291</v>
      </c>
      <c r="GZY1" s="96"/>
      <c r="GZZ1" s="2474" t="s">
        <v>292</v>
      </c>
      <c r="HAA1" s="2474"/>
      <c r="HAB1" s="2474"/>
      <c r="HAC1" s="2474"/>
      <c r="HAD1" s="2474"/>
      <c r="HAE1" s="2474"/>
      <c r="HAF1" s="92" t="s">
        <v>291</v>
      </c>
      <c r="HAG1" s="96"/>
      <c r="HAH1" s="2474" t="s">
        <v>292</v>
      </c>
      <c r="HAI1" s="2474"/>
      <c r="HAJ1" s="2474"/>
      <c r="HAK1" s="2474"/>
      <c r="HAL1" s="2474"/>
      <c r="HAM1" s="2474"/>
      <c r="HAN1" s="92" t="s">
        <v>291</v>
      </c>
      <c r="HAO1" s="96"/>
      <c r="HAP1" s="2474" t="s">
        <v>292</v>
      </c>
      <c r="HAQ1" s="2474"/>
      <c r="HAR1" s="2474"/>
      <c r="HAS1" s="2474"/>
      <c r="HAT1" s="2474"/>
      <c r="HAU1" s="2474"/>
      <c r="HAV1" s="92" t="s">
        <v>291</v>
      </c>
      <c r="HAW1" s="96"/>
      <c r="HAX1" s="2474" t="s">
        <v>292</v>
      </c>
      <c r="HAY1" s="2474"/>
      <c r="HAZ1" s="2474"/>
      <c r="HBA1" s="2474"/>
      <c r="HBB1" s="2474"/>
      <c r="HBC1" s="2474"/>
      <c r="HBD1" s="92" t="s">
        <v>291</v>
      </c>
      <c r="HBE1" s="96"/>
      <c r="HBF1" s="2474" t="s">
        <v>292</v>
      </c>
      <c r="HBG1" s="2474"/>
      <c r="HBH1" s="2474"/>
      <c r="HBI1" s="2474"/>
      <c r="HBJ1" s="2474"/>
      <c r="HBK1" s="2474"/>
      <c r="HBL1" s="92" t="s">
        <v>291</v>
      </c>
      <c r="HBM1" s="96"/>
      <c r="HBN1" s="2474" t="s">
        <v>292</v>
      </c>
      <c r="HBO1" s="2474"/>
      <c r="HBP1" s="2474"/>
      <c r="HBQ1" s="2474"/>
      <c r="HBR1" s="2474"/>
      <c r="HBS1" s="2474"/>
      <c r="HBT1" s="92" t="s">
        <v>291</v>
      </c>
      <c r="HBU1" s="96"/>
      <c r="HBV1" s="2474" t="s">
        <v>292</v>
      </c>
      <c r="HBW1" s="2474"/>
      <c r="HBX1" s="2474"/>
      <c r="HBY1" s="2474"/>
      <c r="HBZ1" s="2474"/>
      <c r="HCA1" s="2474"/>
      <c r="HCB1" s="92" t="s">
        <v>291</v>
      </c>
      <c r="HCC1" s="96"/>
      <c r="HCD1" s="2474" t="s">
        <v>292</v>
      </c>
      <c r="HCE1" s="2474"/>
      <c r="HCF1" s="2474"/>
      <c r="HCG1" s="2474"/>
      <c r="HCH1" s="2474"/>
      <c r="HCI1" s="2474"/>
      <c r="HCJ1" s="92" t="s">
        <v>291</v>
      </c>
      <c r="HCK1" s="96"/>
      <c r="HCL1" s="2474" t="s">
        <v>292</v>
      </c>
      <c r="HCM1" s="2474"/>
      <c r="HCN1" s="2474"/>
      <c r="HCO1" s="2474"/>
      <c r="HCP1" s="2474"/>
      <c r="HCQ1" s="2474"/>
      <c r="HCR1" s="92" t="s">
        <v>291</v>
      </c>
      <c r="HCS1" s="96"/>
      <c r="HCT1" s="2474" t="s">
        <v>292</v>
      </c>
      <c r="HCU1" s="2474"/>
      <c r="HCV1" s="2474"/>
      <c r="HCW1" s="2474"/>
      <c r="HCX1" s="2474"/>
      <c r="HCY1" s="2474"/>
      <c r="HCZ1" s="92" t="s">
        <v>291</v>
      </c>
      <c r="HDA1" s="96"/>
      <c r="HDB1" s="2474" t="s">
        <v>292</v>
      </c>
      <c r="HDC1" s="2474"/>
      <c r="HDD1" s="2474"/>
      <c r="HDE1" s="2474"/>
      <c r="HDF1" s="2474"/>
      <c r="HDG1" s="2474"/>
      <c r="HDH1" s="92" t="s">
        <v>291</v>
      </c>
      <c r="HDI1" s="96"/>
      <c r="HDJ1" s="2474" t="s">
        <v>292</v>
      </c>
      <c r="HDK1" s="2474"/>
      <c r="HDL1" s="2474"/>
      <c r="HDM1" s="2474"/>
      <c r="HDN1" s="2474"/>
      <c r="HDO1" s="2474"/>
      <c r="HDP1" s="92" t="s">
        <v>291</v>
      </c>
      <c r="HDQ1" s="96"/>
      <c r="HDR1" s="2474" t="s">
        <v>292</v>
      </c>
      <c r="HDS1" s="2474"/>
      <c r="HDT1" s="2474"/>
      <c r="HDU1" s="2474"/>
      <c r="HDV1" s="2474"/>
      <c r="HDW1" s="2474"/>
      <c r="HDX1" s="92" t="s">
        <v>291</v>
      </c>
      <c r="HDY1" s="96"/>
      <c r="HDZ1" s="2474" t="s">
        <v>292</v>
      </c>
      <c r="HEA1" s="2474"/>
      <c r="HEB1" s="2474"/>
      <c r="HEC1" s="2474"/>
      <c r="HED1" s="2474"/>
      <c r="HEE1" s="2474"/>
      <c r="HEF1" s="92" t="s">
        <v>291</v>
      </c>
      <c r="HEG1" s="96"/>
      <c r="HEH1" s="2474" t="s">
        <v>292</v>
      </c>
      <c r="HEI1" s="2474"/>
      <c r="HEJ1" s="2474"/>
      <c r="HEK1" s="2474"/>
      <c r="HEL1" s="2474"/>
      <c r="HEM1" s="2474"/>
      <c r="HEN1" s="92" t="s">
        <v>291</v>
      </c>
      <c r="HEO1" s="96"/>
      <c r="HEP1" s="2474" t="s">
        <v>292</v>
      </c>
      <c r="HEQ1" s="2474"/>
      <c r="HER1" s="2474"/>
      <c r="HES1" s="2474"/>
      <c r="HET1" s="2474"/>
      <c r="HEU1" s="2474"/>
      <c r="HEV1" s="92" t="s">
        <v>291</v>
      </c>
      <c r="HEW1" s="96"/>
      <c r="HEX1" s="2474" t="s">
        <v>292</v>
      </c>
      <c r="HEY1" s="2474"/>
      <c r="HEZ1" s="2474"/>
      <c r="HFA1" s="2474"/>
      <c r="HFB1" s="2474"/>
      <c r="HFC1" s="2474"/>
      <c r="HFD1" s="92" t="s">
        <v>291</v>
      </c>
      <c r="HFE1" s="96"/>
      <c r="HFF1" s="2474" t="s">
        <v>292</v>
      </c>
      <c r="HFG1" s="2474"/>
      <c r="HFH1" s="2474"/>
      <c r="HFI1" s="2474"/>
      <c r="HFJ1" s="2474"/>
      <c r="HFK1" s="2474"/>
      <c r="HFL1" s="92" t="s">
        <v>291</v>
      </c>
      <c r="HFM1" s="96"/>
      <c r="HFN1" s="2474" t="s">
        <v>292</v>
      </c>
      <c r="HFO1" s="2474"/>
      <c r="HFP1" s="2474"/>
      <c r="HFQ1" s="2474"/>
      <c r="HFR1" s="2474"/>
      <c r="HFS1" s="2474"/>
      <c r="HFT1" s="92" t="s">
        <v>291</v>
      </c>
      <c r="HFU1" s="96"/>
      <c r="HFV1" s="2474" t="s">
        <v>292</v>
      </c>
      <c r="HFW1" s="2474"/>
      <c r="HFX1" s="2474"/>
      <c r="HFY1" s="2474"/>
      <c r="HFZ1" s="2474"/>
      <c r="HGA1" s="2474"/>
      <c r="HGB1" s="92" t="s">
        <v>291</v>
      </c>
      <c r="HGC1" s="96"/>
      <c r="HGD1" s="2474" t="s">
        <v>292</v>
      </c>
      <c r="HGE1" s="2474"/>
      <c r="HGF1" s="2474"/>
      <c r="HGG1" s="2474"/>
      <c r="HGH1" s="2474"/>
      <c r="HGI1" s="2474"/>
      <c r="HGJ1" s="92" t="s">
        <v>291</v>
      </c>
      <c r="HGK1" s="96"/>
      <c r="HGL1" s="2474" t="s">
        <v>292</v>
      </c>
      <c r="HGM1" s="2474"/>
      <c r="HGN1" s="2474"/>
      <c r="HGO1" s="2474"/>
      <c r="HGP1" s="2474"/>
      <c r="HGQ1" s="2474"/>
      <c r="HGR1" s="92" t="s">
        <v>291</v>
      </c>
      <c r="HGS1" s="96"/>
      <c r="HGT1" s="2474" t="s">
        <v>292</v>
      </c>
      <c r="HGU1" s="2474"/>
      <c r="HGV1" s="2474"/>
      <c r="HGW1" s="2474"/>
      <c r="HGX1" s="2474"/>
      <c r="HGY1" s="2474"/>
      <c r="HGZ1" s="92" t="s">
        <v>291</v>
      </c>
      <c r="HHA1" s="96"/>
      <c r="HHB1" s="2474" t="s">
        <v>292</v>
      </c>
      <c r="HHC1" s="2474"/>
      <c r="HHD1" s="2474"/>
      <c r="HHE1" s="2474"/>
      <c r="HHF1" s="2474"/>
      <c r="HHG1" s="2474"/>
      <c r="HHH1" s="92" t="s">
        <v>291</v>
      </c>
      <c r="HHI1" s="96"/>
      <c r="HHJ1" s="2474" t="s">
        <v>292</v>
      </c>
      <c r="HHK1" s="2474"/>
      <c r="HHL1" s="2474"/>
      <c r="HHM1" s="2474"/>
      <c r="HHN1" s="2474"/>
      <c r="HHO1" s="2474"/>
      <c r="HHP1" s="92" t="s">
        <v>291</v>
      </c>
      <c r="HHQ1" s="96"/>
      <c r="HHR1" s="2474" t="s">
        <v>292</v>
      </c>
      <c r="HHS1" s="2474"/>
      <c r="HHT1" s="2474"/>
      <c r="HHU1" s="2474"/>
      <c r="HHV1" s="2474"/>
      <c r="HHW1" s="2474"/>
      <c r="HHX1" s="92" t="s">
        <v>291</v>
      </c>
      <c r="HHY1" s="96"/>
      <c r="HHZ1" s="2474" t="s">
        <v>292</v>
      </c>
      <c r="HIA1" s="2474"/>
      <c r="HIB1" s="2474"/>
      <c r="HIC1" s="2474"/>
      <c r="HID1" s="2474"/>
      <c r="HIE1" s="2474"/>
      <c r="HIF1" s="92" t="s">
        <v>291</v>
      </c>
      <c r="HIG1" s="96"/>
      <c r="HIH1" s="2474" t="s">
        <v>292</v>
      </c>
      <c r="HII1" s="2474"/>
      <c r="HIJ1" s="2474"/>
      <c r="HIK1" s="2474"/>
      <c r="HIL1" s="2474"/>
      <c r="HIM1" s="2474"/>
      <c r="HIN1" s="92" t="s">
        <v>291</v>
      </c>
      <c r="HIO1" s="96"/>
      <c r="HIP1" s="2474" t="s">
        <v>292</v>
      </c>
      <c r="HIQ1" s="2474"/>
      <c r="HIR1" s="2474"/>
      <c r="HIS1" s="2474"/>
      <c r="HIT1" s="2474"/>
      <c r="HIU1" s="2474"/>
      <c r="HIV1" s="92" t="s">
        <v>291</v>
      </c>
      <c r="HIW1" s="96"/>
      <c r="HIX1" s="2474" t="s">
        <v>292</v>
      </c>
      <c r="HIY1" s="2474"/>
      <c r="HIZ1" s="2474"/>
      <c r="HJA1" s="2474"/>
      <c r="HJB1" s="2474"/>
      <c r="HJC1" s="2474"/>
      <c r="HJD1" s="92" t="s">
        <v>291</v>
      </c>
      <c r="HJE1" s="96"/>
      <c r="HJF1" s="2474" t="s">
        <v>292</v>
      </c>
      <c r="HJG1" s="2474"/>
      <c r="HJH1" s="2474"/>
      <c r="HJI1" s="2474"/>
      <c r="HJJ1" s="2474"/>
      <c r="HJK1" s="2474"/>
      <c r="HJL1" s="92" t="s">
        <v>291</v>
      </c>
      <c r="HJM1" s="96"/>
      <c r="HJN1" s="2474" t="s">
        <v>292</v>
      </c>
      <c r="HJO1" s="2474"/>
      <c r="HJP1" s="2474"/>
      <c r="HJQ1" s="2474"/>
      <c r="HJR1" s="2474"/>
      <c r="HJS1" s="2474"/>
      <c r="HJT1" s="92" t="s">
        <v>291</v>
      </c>
      <c r="HJU1" s="96"/>
      <c r="HJV1" s="2474" t="s">
        <v>292</v>
      </c>
      <c r="HJW1" s="2474"/>
      <c r="HJX1" s="2474"/>
      <c r="HJY1" s="2474"/>
      <c r="HJZ1" s="2474"/>
      <c r="HKA1" s="2474"/>
      <c r="HKB1" s="92" t="s">
        <v>291</v>
      </c>
      <c r="HKC1" s="96"/>
      <c r="HKD1" s="2474" t="s">
        <v>292</v>
      </c>
      <c r="HKE1" s="2474"/>
      <c r="HKF1" s="2474"/>
      <c r="HKG1" s="2474"/>
      <c r="HKH1" s="2474"/>
      <c r="HKI1" s="2474"/>
      <c r="HKJ1" s="92" t="s">
        <v>291</v>
      </c>
      <c r="HKK1" s="96"/>
      <c r="HKL1" s="2474" t="s">
        <v>292</v>
      </c>
      <c r="HKM1" s="2474"/>
      <c r="HKN1" s="2474"/>
      <c r="HKO1" s="2474"/>
      <c r="HKP1" s="2474"/>
      <c r="HKQ1" s="2474"/>
      <c r="HKR1" s="92" t="s">
        <v>291</v>
      </c>
      <c r="HKS1" s="96"/>
      <c r="HKT1" s="2474" t="s">
        <v>292</v>
      </c>
      <c r="HKU1" s="2474"/>
      <c r="HKV1" s="2474"/>
      <c r="HKW1" s="2474"/>
      <c r="HKX1" s="2474"/>
      <c r="HKY1" s="2474"/>
      <c r="HKZ1" s="92" t="s">
        <v>291</v>
      </c>
      <c r="HLA1" s="96"/>
      <c r="HLB1" s="2474" t="s">
        <v>292</v>
      </c>
      <c r="HLC1" s="2474"/>
      <c r="HLD1" s="2474"/>
      <c r="HLE1" s="2474"/>
      <c r="HLF1" s="2474"/>
      <c r="HLG1" s="2474"/>
      <c r="HLH1" s="92" t="s">
        <v>291</v>
      </c>
      <c r="HLI1" s="96"/>
      <c r="HLJ1" s="2474" t="s">
        <v>292</v>
      </c>
      <c r="HLK1" s="2474"/>
      <c r="HLL1" s="2474"/>
      <c r="HLM1" s="2474"/>
      <c r="HLN1" s="2474"/>
      <c r="HLO1" s="2474"/>
      <c r="HLP1" s="92" t="s">
        <v>291</v>
      </c>
      <c r="HLQ1" s="96"/>
      <c r="HLR1" s="2474" t="s">
        <v>292</v>
      </c>
      <c r="HLS1" s="2474"/>
      <c r="HLT1" s="2474"/>
      <c r="HLU1" s="2474"/>
      <c r="HLV1" s="2474"/>
      <c r="HLW1" s="2474"/>
      <c r="HLX1" s="92" t="s">
        <v>291</v>
      </c>
      <c r="HLY1" s="96"/>
      <c r="HLZ1" s="2474" t="s">
        <v>292</v>
      </c>
      <c r="HMA1" s="2474"/>
      <c r="HMB1" s="2474"/>
      <c r="HMC1" s="2474"/>
      <c r="HMD1" s="2474"/>
      <c r="HME1" s="2474"/>
      <c r="HMF1" s="92" t="s">
        <v>291</v>
      </c>
      <c r="HMG1" s="96"/>
      <c r="HMH1" s="2474" t="s">
        <v>292</v>
      </c>
      <c r="HMI1" s="2474"/>
      <c r="HMJ1" s="2474"/>
      <c r="HMK1" s="2474"/>
      <c r="HML1" s="2474"/>
      <c r="HMM1" s="2474"/>
      <c r="HMN1" s="92" t="s">
        <v>291</v>
      </c>
      <c r="HMO1" s="96"/>
      <c r="HMP1" s="2474" t="s">
        <v>292</v>
      </c>
      <c r="HMQ1" s="2474"/>
      <c r="HMR1" s="2474"/>
      <c r="HMS1" s="2474"/>
      <c r="HMT1" s="2474"/>
      <c r="HMU1" s="2474"/>
      <c r="HMV1" s="92" t="s">
        <v>291</v>
      </c>
      <c r="HMW1" s="96"/>
      <c r="HMX1" s="2474" t="s">
        <v>292</v>
      </c>
      <c r="HMY1" s="2474"/>
      <c r="HMZ1" s="2474"/>
      <c r="HNA1" s="2474"/>
      <c r="HNB1" s="2474"/>
      <c r="HNC1" s="2474"/>
      <c r="HND1" s="92" t="s">
        <v>291</v>
      </c>
      <c r="HNE1" s="96"/>
      <c r="HNF1" s="2474" t="s">
        <v>292</v>
      </c>
      <c r="HNG1" s="2474"/>
      <c r="HNH1" s="2474"/>
      <c r="HNI1" s="2474"/>
      <c r="HNJ1" s="2474"/>
      <c r="HNK1" s="2474"/>
      <c r="HNL1" s="92" t="s">
        <v>291</v>
      </c>
      <c r="HNM1" s="96"/>
      <c r="HNN1" s="2474" t="s">
        <v>292</v>
      </c>
      <c r="HNO1" s="2474"/>
      <c r="HNP1" s="2474"/>
      <c r="HNQ1" s="2474"/>
      <c r="HNR1" s="2474"/>
      <c r="HNS1" s="2474"/>
      <c r="HNT1" s="92" t="s">
        <v>291</v>
      </c>
      <c r="HNU1" s="96"/>
      <c r="HNV1" s="2474" t="s">
        <v>292</v>
      </c>
      <c r="HNW1" s="2474"/>
      <c r="HNX1" s="2474"/>
      <c r="HNY1" s="2474"/>
      <c r="HNZ1" s="2474"/>
      <c r="HOA1" s="2474"/>
      <c r="HOB1" s="92" t="s">
        <v>291</v>
      </c>
      <c r="HOC1" s="96"/>
      <c r="HOD1" s="2474" t="s">
        <v>292</v>
      </c>
      <c r="HOE1" s="2474"/>
      <c r="HOF1" s="2474"/>
      <c r="HOG1" s="2474"/>
      <c r="HOH1" s="2474"/>
      <c r="HOI1" s="2474"/>
      <c r="HOJ1" s="92" t="s">
        <v>291</v>
      </c>
      <c r="HOK1" s="96"/>
      <c r="HOL1" s="2474" t="s">
        <v>292</v>
      </c>
      <c r="HOM1" s="2474"/>
      <c r="HON1" s="2474"/>
      <c r="HOO1" s="2474"/>
      <c r="HOP1" s="2474"/>
      <c r="HOQ1" s="2474"/>
      <c r="HOR1" s="92" t="s">
        <v>291</v>
      </c>
      <c r="HOS1" s="96"/>
      <c r="HOT1" s="2474" t="s">
        <v>292</v>
      </c>
      <c r="HOU1" s="2474"/>
      <c r="HOV1" s="2474"/>
      <c r="HOW1" s="2474"/>
      <c r="HOX1" s="2474"/>
      <c r="HOY1" s="2474"/>
      <c r="HOZ1" s="92" t="s">
        <v>291</v>
      </c>
      <c r="HPA1" s="96"/>
      <c r="HPB1" s="2474" t="s">
        <v>292</v>
      </c>
      <c r="HPC1" s="2474"/>
      <c r="HPD1" s="2474"/>
      <c r="HPE1" s="2474"/>
      <c r="HPF1" s="2474"/>
      <c r="HPG1" s="2474"/>
      <c r="HPH1" s="92" t="s">
        <v>291</v>
      </c>
      <c r="HPI1" s="96"/>
      <c r="HPJ1" s="2474" t="s">
        <v>292</v>
      </c>
      <c r="HPK1" s="2474"/>
      <c r="HPL1" s="2474"/>
      <c r="HPM1" s="2474"/>
      <c r="HPN1" s="2474"/>
      <c r="HPO1" s="2474"/>
      <c r="HPP1" s="92" t="s">
        <v>291</v>
      </c>
      <c r="HPQ1" s="96"/>
      <c r="HPR1" s="2474" t="s">
        <v>292</v>
      </c>
      <c r="HPS1" s="2474"/>
      <c r="HPT1" s="2474"/>
      <c r="HPU1" s="2474"/>
      <c r="HPV1" s="2474"/>
      <c r="HPW1" s="2474"/>
      <c r="HPX1" s="92" t="s">
        <v>291</v>
      </c>
      <c r="HPY1" s="96"/>
      <c r="HPZ1" s="2474" t="s">
        <v>292</v>
      </c>
      <c r="HQA1" s="2474"/>
      <c r="HQB1" s="2474"/>
      <c r="HQC1" s="2474"/>
      <c r="HQD1" s="2474"/>
      <c r="HQE1" s="2474"/>
      <c r="HQF1" s="92" t="s">
        <v>291</v>
      </c>
      <c r="HQG1" s="96"/>
      <c r="HQH1" s="2474" t="s">
        <v>292</v>
      </c>
      <c r="HQI1" s="2474"/>
      <c r="HQJ1" s="2474"/>
      <c r="HQK1" s="2474"/>
      <c r="HQL1" s="2474"/>
      <c r="HQM1" s="2474"/>
      <c r="HQN1" s="92" t="s">
        <v>291</v>
      </c>
      <c r="HQO1" s="96"/>
      <c r="HQP1" s="2474" t="s">
        <v>292</v>
      </c>
      <c r="HQQ1" s="2474"/>
      <c r="HQR1" s="2474"/>
      <c r="HQS1" s="2474"/>
      <c r="HQT1" s="2474"/>
      <c r="HQU1" s="2474"/>
      <c r="HQV1" s="92" t="s">
        <v>291</v>
      </c>
      <c r="HQW1" s="96"/>
      <c r="HQX1" s="2474" t="s">
        <v>292</v>
      </c>
      <c r="HQY1" s="2474"/>
      <c r="HQZ1" s="2474"/>
      <c r="HRA1" s="2474"/>
      <c r="HRB1" s="2474"/>
      <c r="HRC1" s="2474"/>
      <c r="HRD1" s="92" t="s">
        <v>291</v>
      </c>
      <c r="HRE1" s="96"/>
      <c r="HRF1" s="2474" t="s">
        <v>292</v>
      </c>
      <c r="HRG1" s="2474"/>
      <c r="HRH1" s="2474"/>
      <c r="HRI1" s="2474"/>
      <c r="HRJ1" s="2474"/>
      <c r="HRK1" s="2474"/>
      <c r="HRL1" s="92" t="s">
        <v>291</v>
      </c>
      <c r="HRM1" s="96"/>
      <c r="HRN1" s="2474" t="s">
        <v>292</v>
      </c>
      <c r="HRO1" s="2474"/>
      <c r="HRP1" s="2474"/>
      <c r="HRQ1" s="2474"/>
      <c r="HRR1" s="2474"/>
      <c r="HRS1" s="2474"/>
      <c r="HRT1" s="92" t="s">
        <v>291</v>
      </c>
      <c r="HRU1" s="96"/>
      <c r="HRV1" s="2474" t="s">
        <v>292</v>
      </c>
      <c r="HRW1" s="2474"/>
      <c r="HRX1" s="2474"/>
      <c r="HRY1" s="2474"/>
      <c r="HRZ1" s="2474"/>
      <c r="HSA1" s="2474"/>
      <c r="HSB1" s="92" t="s">
        <v>291</v>
      </c>
      <c r="HSC1" s="96"/>
      <c r="HSD1" s="2474" t="s">
        <v>292</v>
      </c>
      <c r="HSE1" s="2474"/>
      <c r="HSF1" s="2474"/>
      <c r="HSG1" s="2474"/>
      <c r="HSH1" s="2474"/>
      <c r="HSI1" s="2474"/>
      <c r="HSJ1" s="92" t="s">
        <v>291</v>
      </c>
      <c r="HSK1" s="96"/>
      <c r="HSL1" s="2474" t="s">
        <v>292</v>
      </c>
      <c r="HSM1" s="2474"/>
      <c r="HSN1" s="2474"/>
      <c r="HSO1" s="2474"/>
      <c r="HSP1" s="2474"/>
      <c r="HSQ1" s="2474"/>
      <c r="HSR1" s="92" t="s">
        <v>291</v>
      </c>
      <c r="HSS1" s="96"/>
      <c r="HST1" s="2474" t="s">
        <v>292</v>
      </c>
      <c r="HSU1" s="2474"/>
      <c r="HSV1" s="2474"/>
      <c r="HSW1" s="2474"/>
      <c r="HSX1" s="2474"/>
      <c r="HSY1" s="2474"/>
      <c r="HSZ1" s="92" t="s">
        <v>291</v>
      </c>
      <c r="HTA1" s="96"/>
      <c r="HTB1" s="2474" t="s">
        <v>292</v>
      </c>
      <c r="HTC1" s="2474"/>
      <c r="HTD1" s="2474"/>
      <c r="HTE1" s="2474"/>
      <c r="HTF1" s="2474"/>
      <c r="HTG1" s="2474"/>
      <c r="HTH1" s="92" t="s">
        <v>291</v>
      </c>
      <c r="HTI1" s="96"/>
      <c r="HTJ1" s="2474" t="s">
        <v>292</v>
      </c>
      <c r="HTK1" s="2474"/>
      <c r="HTL1" s="2474"/>
      <c r="HTM1" s="2474"/>
      <c r="HTN1" s="2474"/>
      <c r="HTO1" s="2474"/>
      <c r="HTP1" s="92" t="s">
        <v>291</v>
      </c>
      <c r="HTQ1" s="96"/>
      <c r="HTR1" s="2474" t="s">
        <v>292</v>
      </c>
      <c r="HTS1" s="2474"/>
      <c r="HTT1" s="2474"/>
      <c r="HTU1" s="2474"/>
      <c r="HTV1" s="2474"/>
      <c r="HTW1" s="2474"/>
      <c r="HTX1" s="92" t="s">
        <v>291</v>
      </c>
      <c r="HTY1" s="96"/>
      <c r="HTZ1" s="2474" t="s">
        <v>292</v>
      </c>
      <c r="HUA1" s="2474"/>
      <c r="HUB1" s="2474"/>
      <c r="HUC1" s="2474"/>
      <c r="HUD1" s="2474"/>
      <c r="HUE1" s="2474"/>
      <c r="HUF1" s="92" t="s">
        <v>291</v>
      </c>
      <c r="HUG1" s="96"/>
      <c r="HUH1" s="2474" t="s">
        <v>292</v>
      </c>
      <c r="HUI1" s="2474"/>
      <c r="HUJ1" s="2474"/>
      <c r="HUK1" s="2474"/>
      <c r="HUL1" s="2474"/>
      <c r="HUM1" s="2474"/>
      <c r="HUN1" s="92" t="s">
        <v>291</v>
      </c>
      <c r="HUO1" s="96"/>
      <c r="HUP1" s="2474" t="s">
        <v>292</v>
      </c>
      <c r="HUQ1" s="2474"/>
      <c r="HUR1" s="2474"/>
      <c r="HUS1" s="2474"/>
      <c r="HUT1" s="2474"/>
      <c r="HUU1" s="2474"/>
      <c r="HUV1" s="92" t="s">
        <v>291</v>
      </c>
      <c r="HUW1" s="96"/>
      <c r="HUX1" s="2474" t="s">
        <v>292</v>
      </c>
      <c r="HUY1" s="2474"/>
      <c r="HUZ1" s="2474"/>
      <c r="HVA1" s="2474"/>
      <c r="HVB1" s="2474"/>
      <c r="HVC1" s="2474"/>
      <c r="HVD1" s="92" t="s">
        <v>291</v>
      </c>
      <c r="HVE1" s="96"/>
      <c r="HVF1" s="2474" t="s">
        <v>292</v>
      </c>
      <c r="HVG1" s="2474"/>
      <c r="HVH1" s="2474"/>
      <c r="HVI1" s="2474"/>
      <c r="HVJ1" s="2474"/>
      <c r="HVK1" s="2474"/>
      <c r="HVL1" s="92" t="s">
        <v>291</v>
      </c>
      <c r="HVM1" s="96"/>
      <c r="HVN1" s="2474" t="s">
        <v>292</v>
      </c>
      <c r="HVO1" s="2474"/>
      <c r="HVP1" s="2474"/>
      <c r="HVQ1" s="2474"/>
      <c r="HVR1" s="2474"/>
      <c r="HVS1" s="2474"/>
      <c r="HVT1" s="92" t="s">
        <v>291</v>
      </c>
      <c r="HVU1" s="96"/>
      <c r="HVV1" s="2474" t="s">
        <v>292</v>
      </c>
      <c r="HVW1" s="2474"/>
      <c r="HVX1" s="2474"/>
      <c r="HVY1" s="2474"/>
      <c r="HVZ1" s="2474"/>
      <c r="HWA1" s="2474"/>
      <c r="HWB1" s="92" t="s">
        <v>291</v>
      </c>
      <c r="HWC1" s="96"/>
      <c r="HWD1" s="2474" t="s">
        <v>292</v>
      </c>
      <c r="HWE1" s="2474"/>
      <c r="HWF1" s="2474"/>
      <c r="HWG1" s="2474"/>
      <c r="HWH1" s="2474"/>
      <c r="HWI1" s="2474"/>
      <c r="HWJ1" s="92" t="s">
        <v>291</v>
      </c>
      <c r="HWK1" s="96"/>
      <c r="HWL1" s="2474" t="s">
        <v>292</v>
      </c>
      <c r="HWM1" s="2474"/>
      <c r="HWN1" s="2474"/>
      <c r="HWO1" s="2474"/>
      <c r="HWP1" s="2474"/>
      <c r="HWQ1" s="2474"/>
      <c r="HWR1" s="92" t="s">
        <v>291</v>
      </c>
      <c r="HWS1" s="96"/>
      <c r="HWT1" s="2474" t="s">
        <v>292</v>
      </c>
      <c r="HWU1" s="2474"/>
      <c r="HWV1" s="2474"/>
      <c r="HWW1" s="2474"/>
      <c r="HWX1" s="2474"/>
      <c r="HWY1" s="2474"/>
      <c r="HWZ1" s="92" t="s">
        <v>291</v>
      </c>
      <c r="HXA1" s="96"/>
      <c r="HXB1" s="2474" t="s">
        <v>292</v>
      </c>
      <c r="HXC1" s="2474"/>
      <c r="HXD1" s="2474"/>
      <c r="HXE1" s="2474"/>
      <c r="HXF1" s="2474"/>
      <c r="HXG1" s="2474"/>
      <c r="HXH1" s="92" t="s">
        <v>291</v>
      </c>
      <c r="HXI1" s="96"/>
      <c r="HXJ1" s="3022" t="s">
        <v>292</v>
      </c>
      <c r="HXK1" s="3022"/>
      <c r="HXL1" s="3022"/>
      <c r="HXM1" s="3022"/>
      <c r="HXN1" s="3022"/>
      <c r="HXO1" s="3022"/>
      <c r="HXP1" s="2432" t="s">
        <v>291</v>
      </c>
      <c r="HXQ1" s="96"/>
      <c r="HXR1" s="3022" t="s">
        <v>292</v>
      </c>
      <c r="HXS1" s="3022"/>
      <c r="HXT1" s="3022"/>
      <c r="HXU1" s="3022"/>
      <c r="HXV1" s="3022"/>
      <c r="HXW1" s="3022"/>
      <c r="HXX1" s="2432" t="s">
        <v>291</v>
      </c>
      <c r="HXY1" s="96"/>
      <c r="HXZ1" s="3022" t="s">
        <v>292</v>
      </c>
      <c r="HYA1" s="3022"/>
      <c r="HYB1" s="3022"/>
      <c r="HYC1" s="3022"/>
      <c r="HYD1" s="3022"/>
      <c r="HYE1" s="3022"/>
      <c r="HYF1" s="2432" t="s">
        <v>291</v>
      </c>
      <c r="HYG1" s="96"/>
      <c r="HYH1" s="3022" t="s">
        <v>292</v>
      </c>
      <c r="HYI1" s="3022"/>
      <c r="HYJ1" s="3022"/>
      <c r="HYK1" s="3022"/>
      <c r="HYL1" s="3022"/>
      <c r="HYM1" s="3022"/>
      <c r="HYN1" s="2432" t="s">
        <v>291</v>
      </c>
      <c r="HYO1" s="96"/>
      <c r="HYP1" s="3022" t="s">
        <v>292</v>
      </c>
      <c r="HYQ1" s="3022"/>
      <c r="HYR1" s="3022"/>
      <c r="HYS1" s="3022"/>
      <c r="HYT1" s="3022"/>
      <c r="HYU1" s="3022"/>
      <c r="HYV1" s="2432" t="s">
        <v>291</v>
      </c>
      <c r="HYW1" s="96"/>
      <c r="HYX1" s="3022" t="s">
        <v>292</v>
      </c>
      <c r="HYY1" s="3022"/>
      <c r="HYZ1" s="3022"/>
      <c r="HZA1" s="3022"/>
      <c r="HZB1" s="3022"/>
      <c r="HZC1" s="3022"/>
      <c r="HZD1" s="2432" t="s">
        <v>291</v>
      </c>
      <c r="HZE1" s="96"/>
      <c r="HZF1" s="3022" t="s">
        <v>292</v>
      </c>
      <c r="HZG1" s="3022"/>
      <c r="HZH1" s="3022"/>
      <c r="HZI1" s="3022"/>
      <c r="HZJ1" s="3022"/>
      <c r="HZK1" s="3022"/>
      <c r="HZL1" s="2432" t="s">
        <v>291</v>
      </c>
      <c r="HZM1" s="96"/>
      <c r="HZN1" s="3022" t="s">
        <v>292</v>
      </c>
      <c r="HZO1" s="3022"/>
      <c r="HZP1" s="3022"/>
      <c r="HZQ1" s="3022"/>
      <c r="HZR1" s="3022"/>
      <c r="HZS1" s="3022"/>
      <c r="HZT1" s="2432" t="s">
        <v>291</v>
      </c>
      <c r="HZU1" s="96"/>
      <c r="HZV1" s="3022" t="s">
        <v>292</v>
      </c>
      <c r="HZW1" s="3022"/>
      <c r="HZX1" s="3022"/>
      <c r="HZY1" s="3022"/>
      <c r="HZZ1" s="3022"/>
      <c r="IAA1" s="3022"/>
      <c r="IAB1" s="2432" t="s">
        <v>291</v>
      </c>
      <c r="IAC1" s="96"/>
      <c r="IAD1" s="3022" t="s">
        <v>292</v>
      </c>
      <c r="IAE1" s="3022"/>
      <c r="IAF1" s="3022"/>
      <c r="IAG1" s="3022"/>
      <c r="IAH1" s="3022"/>
      <c r="IAI1" s="3022"/>
      <c r="IAJ1" s="2432" t="s">
        <v>291</v>
      </c>
      <c r="IAK1" s="96"/>
      <c r="IAL1" s="3022" t="s">
        <v>292</v>
      </c>
      <c r="IAM1" s="3022"/>
      <c r="IAN1" s="3022"/>
      <c r="IAO1" s="3022"/>
      <c r="IAP1" s="3022"/>
      <c r="IAQ1" s="3022"/>
      <c r="IAR1" s="2432" t="s">
        <v>291</v>
      </c>
      <c r="IAS1" s="96"/>
      <c r="IAT1" s="3022" t="s">
        <v>292</v>
      </c>
      <c r="IAU1" s="3022"/>
      <c r="IAV1" s="3022"/>
      <c r="IAW1" s="3022"/>
      <c r="IAX1" s="3022"/>
      <c r="IAY1" s="3022"/>
      <c r="IAZ1" s="2432" t="s">
        <v>291</v>
      </c>
      <c r="IBA1" s="96"/>
      <c r="IBB1" s="3022" t="s">
        <v>292</v>
      </c>
      <c r="IBC1" s="3022"/>
      <c r="IBD1" s="3022"/>
      <c r="IBE1" s="3022"/>
      <c r="IBF1" s="3022"/>
      <c r="IBG1" s="3022"/>
      <c r="IBH1" s="2432" t="s">
        <v>291</v>
      </c>
      <c r="IBI1" s="96"/>
      <c r="IBJ1" s="3022" t="s">
        <v>292</v>
      </c>
      <c r="IBK1" s="3022"/>
      <c r="IBL1" s="3022"/>
      <c r="IBM1" s="3022"/>
      <c r="IBN1" s="3022"/>
      <c r="IBO1" s="3022"/>
      <c r="IBP1" s="2432" t="s">
        <v>291</v>
      </c>
      <c r="IBQ1" s="96"/>
      <c r="IBR1" s="3022" t="s">
        <v>292</v>
      </c>
      <c r="IBS1" s="3022"/>
      <c r="IBT1" s="3022"/>
      <c r="IBU1" s="3022"/>
      <c r="IBV1" s="3022"/>
      <c r="IBW1" s="3022"/>
      <c r="IBX1" s="2432" t="s">
        <v>291</v>
      </c>
      <c r="IBY1" s="96"/>
      <c r="IBZ1" s="3022" t="s">
        <v>292</v>
      </c>
      <c r="ICA1" s="3022"/>
      <c r="ICB1" s="3022"/>
      <c r="ICC1" s="3022"/>
      <c r="ICD1" s="3022"/>
      <c r="ICE1" s="3022"/>
      <c r="ICF1" s="2432" t="s">
        <v>291</v>
      </c>
      <c r="ICG1" s="96"/>
      <c r="ICH1" s="3022" t="s">
        <v>292</v>
      </c>
      <c r="ICI1" s="3022"/>
      <c r="ICJ1" s="3022"/>
      <c r="ICK1" s="3022"/>
      <c r="ICL1" s="3022"/>
      <c r="ICM1" s="3022"/>
      <c r="ICN1" s="2432" t="s">
        <v>291</v>
      </c>
      <c r="ICO1" s="96"/>
      <c r="ICP1" s="3022" t="s">
        <v>292</v>
      </c>
      <c r="ICQ1" s="3022"/>
      <c r="ICR1" s="3022"/>
      <c r="ICS1" s="3022"/>
      <c r="ICT1" s="3022"/>
      <c r="ICU1" s="3022"/>
      <c r="ICV1" s="2432" t="s">
        <v>291</v>
      </c>
      <c r="ICW1" s="96"/>
      <c r="ICX1" s="3022" t="s">
        <v>292</v>
      </c>
      <c r="ICY1" s="3022"/>
      <c r="ICZ1" s="3022"/>
      <c r="IDA1" s="3022"/>
      <c r="IDB1" s="3022"/>
      <c r="IDC1" s="3022"/>
      <c r="IDD1" s="2432" t="s">
        <v>291</v>
      </c>
      <c r="IDE1" s="96"/>
      <c r="IDF1" s="3022" t="s">
        <v>292</v>
      </c>
      <c r="IDG1" s="3022"/>
      <c r="IDH1" s="3022"/>
      <c r="IDI1" s="3022"/>
      <c r="IDJ1" s="3022"/>
      <c r="IDK1" s="3022"/>
      <c r="IDL1" s="2432" t="s">
        <v>291</v>
      </c>
      <c r="IDM1" s="96"/>
      <c r="IDN1" s="3022" t="s">
        <v>292</v>
      </c>
      <c r="IDO1" s="3022"/>
      <c r="IDP1" s="3022"/>
      <c r="IDQ1" s="3022"/>
      <c r="IDR1" s="3022"/>
      <c r="IDS1" s="3022"/>
      <c r="IDT1" s="2432" t="s">
        <v>291</v>
      </c>
      <c r="IDU1" s="96"/>
      <c r="IDV1" s="3022" t="s">
        <v>292</v>
      </c>
      <c r="IDW1" s="3022"/>
      <c r="IDX1" s="3022"/>
      <c r="IDY1" s="3022"/>
      <c r="IDZ1" s="3022"/>
      <c r="IEA1" s="3022"/>
      <c r="IEB1" s="2432" t="s">
        <v>291</v>
      </c>
      <c r="IEC1" s="96"/>
      <c r="IED1" s="3022" t="s">
        <v>292</v>
      </c>
      <c r="IEE1" s="3022"/>
      <c r="IEF1" s="3022"/>
      <c r="IEG1" s="3022"/>
      <c r="IEH1" s="3022"/>
      <c r="IEI1" s="3022"/>
      <c r="IEJ1" s="2432" t="s">
        <v>291</v>
      </c>
      <c r="IEK1" s="96"/>
      <c r="IEL1" s="3022" t="s">
        <v>292</v>
      </c>
      <c r="IEM1" s="3022"/>
      <c r="IEN1" s="3022"/>
      <c r="IEO1" s="3022"/>
      <c r="IEP1" s="3022"/>
      <c r="IEQ1" s="3022"/>
      <c r="IER1" s="2432" t="s">
        <v>291</v>
      </c>
      <c r="IES1" s="96"/>
      <c r="IET1" s="3022" t="s">
        <v>292</v>
      </c>
      <c r="IEU1" s="3022"/>
      <c r="IEV1" s="3022"/>
      <c r="IEW1" s="3022"/>
      <c r="IEX1" s="3022"/>
      <c r="IEY1" s="3022"/>
      <c r="IEZ1" s="2432" t="s">
        <v>291</v>
      </c>
      <c r="IFA1" s="96"/>
      <c r="IFB1" s="3022" t="s">
        <v>292</v>
      </c>
      <c r="IFC1" s="3022"/>
      <c r="IFD1" s="3022"/>
      <c r="IFE1" s="3022"/>
      <c r="IFF1" s="3022"/>
      <c r="IFG1" s="3022"/>
      <c r="IFH1" s="2432" t="s">
        <v>291</v>
      </c>
      <c r="IFI1" s="96"/>
      <c r="IFJ1" s="3022" t="s">
        <v>292</v>
      </c>
      <c r="IFK1" s="3022"/>
      <c r="IFL1" s="3022"/>
      <c r="IFM1" s="3022"/>
      <c r="IFN1" s="3022"/>
      <c r="IFO1" s="3022"/>
      <c r="IFP1" s="2432" t="s">
        <v>291</v>
      </c>
      <c r="IFQ1" s="96"/>
      <c r="IFR1" s="3022" t="s">
        <v>292</v>
      </c>
      <c r="IFS1" s="3022"/>
      <c r="IFT1" s="3022"/>
      <c r="IFU1" s="3022"/>
      <c r="IFV1" s="3022"/>
      <c r="IFW1" s="3022"/>
      <c r="IFX1" s="2432" t="s">
        <v>291</v>
      </c>
      <c r="IFY1" s="96"/>
      <c r="IFZ1" s="3022" t="s">
        <v>292</v>
      </c>
      <c r="IGA1" s="3022"/>
      <c r="IGB1" s="3022"/>
      <c r="IGC1" s="3022"/>
      <c r="IGD1" s="3022"/>
      <c r="IGE1" s="3022"/>
      <c r="IGF1" s="2432" t="s">
        <v>291</v>
      </c>
      <c r="IGG1" s="96"/>
      <c r="IGH1" s="3022" t="s">
        <v>292</v>
      </c>
      <c r="IGI1" s="3022"/>
      <c r="IGJ1" s="3022"/>
      <c r="IGK1" s="3022"/>
      <c r="IGL1" s="3022"/>
      <c r="IGM1" s="3022"/>
      <c r="IGN1" s="2432" t="s">
        <v>291</v>
      </c>
      <c r="IGO1" s="96"/>
      <c r="IGP1" s="3022" t="s">
        <v>292</v>
      </c>
      <c r="IGQ1" s="3022"/>
      <c r="IGR1" s="3022"/>
      <c r="IGS1" s="3022"/>
      <c r="IGT1" s="3022"/>
      <c r="IGU1" s="3022"/>
      <c r="IGV1" s="2432" t="s">
        <v>291</v>
      </c>
      <c r="IGW1" s="96"/>
      <c r="IGX1" s="3022" t="s">
        <v>292</v>
      </c>
      <c r="IGY1" s="3022"/>
      <c r="IGZ1" s="3022"/>
      <c r="IHA1" s="3022"/>
      <c r="IHB1" s="3022"/>
      <c r="IHC1" s="3022"/>
      <c r="IHD1" s="2432" t="s">
        <v>291</v>
      </c>
      <c r="IHE1" s="96"/>
      <c r="IHF1" s="3022" t="s">
        <v>292</v>
      </c>
      <c r="IHG1" s="3022"/>
      <c r="IHH1" s="3022"/>
      <c r="IHI1" s="3022"/>
      <c r="IHJ1" s="3022"/>
      <c r="IHK1" s="3022"/>
      <c r="IHL1" s="2432" t="s">
        <v>291</v>
      </c>
      <c r="IHM1" s="96"/>
      <c r="IHN1" s="3022" t="s">
        <v>292</v>
      </c>
      <c r="IHO1" s="3022"/>
      <c r="IHP1" s="3022"/>
      <c r="IHQ1" s="3022"/>
      <c r="IHR1" s="3022"/>
      <c r="IHS1" s="3022"/>
      <c r="IHT1" s="2432" t="s">
        <v>291</v>
      </c>
      <c r="IHU1" s="96"/>
      <c r="IHV1" s="3022" t="s">
        <v>292</v>
      </c>
      <c r="IHW1" s="3022"/>
      <c r="IHX1" s="3022"/>
      <c r="IHY1" s="3022"/>
      <c r="IHZ1" s="3022"/>
      <c r="IIA1" s="3022"/>
      <c r="IIB1" s="2432" t="s">
        <v>291</v>
      </c>
      <c r="IIC1" s="96"/>
      <c r="IID1" s="3022" t="s">
        <v>292</v>
      </c>
      <c r="IIE1" s="3022"/>
      <c r="IIF1" s="3022"/>
      <c r="IIG1" s="3022"/>
      <c r="IIH1" s="3022"/>
      <c r="III1" s="3022"/>
      <c r="IIJ1" s="2432" t="s">
        <v>291</v>
      </c>
      <c r="IIK1" s="96"/>
      <c r="IIL1" s="3022" t="s">
        <v>292</v>
      </c>
      <c r="IIM1" s="3022"/>
      <c r="IIN1" s="3022"/>
      <c r="IIO1" s="3022"/>
      <c r="IIP1" s="3022"/>
      <c r="IIQ1" s="3022"/>
      <c r="IIR1" s="2432" t="s">
        <v>291</v>
      </c>
      <c r="IIS1" s="96"/>
      <c r="IIT1" s="3022" t="s">
        <v>292</v>
      </c>
      <c r="IIU1" s="3022"/>
      <c r="IIV1" s="3022"/>
      <c r="IIW1" s="3022"/>
      <c r="IIX1" s="3022"/>
      <c r="IIY1" s="3022"/>
      <c r="IIZ1" s="2432" t="s">
        <v>291</v>
      </c>
      <c r="IJA1" s="96"/>
      <c r="IJB1" s="3022" t="s">
        <v>292</v>
      </c>
      <c r="IJC1" s="3022"/>
      <c r="IJD1" s="3022"/>
      <c r="IJE1" s="3022"/>
      <c r="IJF1" s="3022"/>
      <c r="IJG1" s="3022"/>
      <c r="IJH1" s="2432" t="s">
        <v>291</v>
      </c>
      <c r="IJI1" s="96"/>
      <c r="IJJ1" s="3022" t="s">
        <v>292</v>
      </c>
      <c r="IJK1" s="3022"/>
      <c r="IJL1" s="3022"/>
      <c r="IJM1" s="3022"/>
      <c r="IJN1" s="3022"/>
      <c r="IJO1" s="3022"/>
      <c r="IJP1" s="2432" t="s">
        <v>291</v>
      </c>
      <c r="IJQ1" s="96"/>
      <c r="IJR1" s="3022" t="s">
        <v>292</v>
      </c>
      <c r="IJS1" s="3022"/>
      <c r="IJT1" s="3022"/>
      <c r="IJU1" s="3022"/>
      <c r="IJV1" s="3022"/>
      <c r="IJW1" s="3022"/>
      <c r="IJX1" s="2432" t="s">
        <v>291</v>
      </c>
      <c r="IJY1" s="96"/>
      <c r="IJZ1" s="3022" t="s">
        <v>292</v>
      </c>
      <c r="IKA1" s="3022"/>
      <c r="IKB1" s="3022"/>
      <c r="IKC1" s="3022"/>
      <c r="IKD1" s="3022"/>
      <c r="IKE1" s="3022"/>
      <c r="IKF1" s="2432" t="s">
        <v>291</v>
      </c>
      <c r="IKG1" s="96"/>
      <c r="IKH1" s="3022" t="s">
        <v>292</v>
      </c>
      <c r="IKI1" s="3022"/>
      <c r="IKJ1" s="3022"/>
      <c r="IKK1" s="3022"/>
      <c r="IKL1" s="3022"/>
      <c r="IKM1" s="3022"/>
      <c r="IKN1" s="2432" t="s">
        <v>291</v>
      </c>
      <c r="IKO1" s="96"/>
      <c r="IKP1" s="3022" t="s">
        <v>292</v>
      </c>
      <c r="IKQ1" s="3022"/>
      <c r="IKR1" s="3022"/>
      <c r="IKS1" s="3022"/>
      <c r="IKT1" s="3022"/>
      <c r="IKU1" s="3022"/>
      <c r="IKV1" s="2432" t="s">
        <v>291</v>
      </c>
      <c r="IKW1" s="96"/>
      <c r="IKX1" s="3022" t="s">
        <v>292</v>
      </c>
      <c r="IKY1" s="3022"/>
      <c r="IKZ1" s="3022"/>
      <c r="ILA1" s="3022"/>
      <c r="ILB1" s="3022"/>
      <c r="ILC1" s="3022"/>
      <c r="ILD1" s="2432" t="s">
        <v>291</v>
      </c>
      <c r="ILE1" s="96"/>
      <c r="ILF1" s="3022" t="s">
        <v>292</v>
      </c>
      <c r="ILG1" s="3022"/>
      <c r="ILH1" s="3022"/>
      <c r="ILI1" s="3022"/>
      <c r="ILJ1" s="3022"/>
      <c r="ILK1" s="3022"/>
      <c r="ILL1" s="2432" t="s">
        <v>291</v>
      </c>
      <c r="ILM1" s="96"/>
      <c r="ILN1" s="3022" t="s">
        <v>292</v>
      </c>
      <c r="ILO1" s="3022"/>
      <c r="ILP1" s="3022"/>
      <c r="ILQ1" s="3022"/>
      <c r="ILR1" s="3022"/>
      <c r="ILS1" s="3022"/>
      <c r="ILT1" s="2432" t="s">
        <v>291</v>
      </c>
      <c r="ILU1" s="96"/>
      <c r="ILV1" s="3022" t="s">
        <v>292</v>
      </c>
      <c r="ILW1" s="3022"/>
      <c r="ILX1" s="3022"/>
      <c r="ILY1" s="3022"/>
      <c r="ILZ1" s="3022"/>
      <c r="IMA1" s="3022"/>
      <c r="IMB1" s="2432" t="s">
        <v>291</v>
      </c>
      <c r="IMC1" s="96"/>
      <c r="IMD1" s="3022" t="s">
        <v>292</v>
      </c>
      <c r="IME1" s="3022"/>
      <c r="IMF1" s="3022"/>
      <c r="IMG1" s="3022"/>
      <c r="IMH1" s="3022"/>
      <c r="IMI1" s="3022"/>
      <c r="IMJ1" s="2432" t="s">
        <v>291</v>
      </c>
      <c r="IMK1" s="96"/>
      <c r="IML1" s="3022" t="s">
        <v>292</v>
      </c>
      <c r="IMM1" s="3022"/>
      <c r="IMN1" s="3022"/>
      <c r="IMO1" s="3022"/>
      <c r="IMP1" s="3022"/>
      <c r="IMQ1" s="3022"/>
      <c r="IMR1" s="2432" t="s">
        <v>291</v>
      </c>
      <c r="IMS1" s="96"/>
      <c r="IMT1" s="3022" t="s">
        <v>292</v>
      </c>
      <c r="IMU1" s="3022"/>
      <c r="IMV1" s="3022"/>
      <c r="IMW1" s="3022"/>
      <c r="IMX1" s="3022"/>
      <c r="IMY1" s="3022"/>
      <c r="IMZ1" s="2432" t="s">
        <v>291</v>
      </c>
      <c r="INA1" s="96"/>
      <c r="INB1" s="3022" t="s">
        <v>292</v>
      </c>
      <c r="INC1" s="3022"/>
      <c r="IND1" s="3022"/>
      <c r="INE1" s="3022"/>
      <c r="INF1" s="3022"/>
      <c r="ING1" s="3022"/>
      <c r="INH1" s="2432" t="s">
        <v>291</v>
      </c>
      <c r="INI1" s="96"/>
      <c r="INJ1" s="3022" t="s">
        <v>292</v>
      </c>
      <c r="INK1" s="3022"/>
      <c r="INL1" s="3022"/>
      <c r="INM1" s="3022"/>
      <c r="INN1" s="3022"/>
      <c r="INO1" s="3022"/>
      <c r="INP1" s="2432" t="s">
        <v>291</v>
      </c>
      <c r="INQ1" s="96"/>
      <c r="INR1" s="3022" t="s">
        <v>292</v>
      </c>
      <c r="INS1" s="3022"/>
      <c r="INT1" s="3022"/>
      <c r="INU1" s="3022"/>
      <c r="INV1" s="3022"/>
      <c r="INW1" s="3022"/>
      <c r="INX1" s="2432" t="s">
        <v>291</v>
      </c>
      <c r="INY1" s="96"/>
      <c r="INZ1" s="3022" t="s">
        <v>292</v>
      </c>
      <c r="IOA1" s="3022"/>
      <c r="IOB1" s="3022"/>
      <c r="IOC1" s="3022"/>
      <c r="IOD1" s="3022"/>
      <c r="IOE1" s="3022"/>
      <c r="IOF1" s="2432" t="s">
        <v>291</v>
      </c>
      <c r="IOG1" s="96"/>
      <c r="IOH1" s="3022" t="s">
        <v>292</v>
      </c>
      <c r="IOI1" s="3022"/>
      <c r="IOJ1" s="3022"/>
      <c r="IOK1" s="3022"/>
      <c r="IOL1" s="3022"/>
      <c r="IOM1" s="3022"/>
      <c r="ION1" s="2432" t="s">
        <v>291</v>
      </c>
      <c r="IOO1" s="96"/>
      <c r="IOP1" s="3022" t="s">
        <v>292</v>
      </c>
      <c r="IOQ1" s="3022"/>
      <c r="IOR1" s="3022"/>
      <c r="IOS1" s="3022"/>
      <c r="IOT1" s="3022"/>
      <c r="IOU1" s="3022"/>
      <c r="IOV1" s="2432" t="s">
        <v>291</v>
      </c>
      <c r="IOW1" s="96"/>
      <c r="IOX1" s="3022" t="s">
        <v>292</v>
      </c>
      <c r="IOY1" s="3022"/>
      <c r="IOZ1" s="3022"/>
      <c r="IPA1" s="3022"/>
      <c r="IPB1" s="3022"/>
      <c r="IPC1" s="3022"/>
      <c r="IPD1" s="2432" t="s">
        <v>291</v>
      </c>
      <c r="IPE1" s="96"/>
      <c r="IPF1" s="3022" t="s">
        <v>292</v>
      </c>
      <c r="IPG1" s="3022"/>
      <c r="IPH1" s="3022"/>
      <c r="IPI1" s="3022"/>
      <c r="IPJ1" s="3022"/>
      <c r="IPK1" s="3022"/>
      <c r="IPL1" s="2432" t="s">
        <v>291</v>
      </c>
      <c r="IPM1" s="96"/>
      <c r="IPN1" s="3022" t="s">
        <v>292</v>
      </c>
      <c r="IPO1" s="3022"/>
      <c r="IPP1" s="3022"/>
      <c r="IPQ1" s="3022"/>
      <c r="IPR1" s="3022"/>
      <c r="IPS1" s="3022"/>
      <c r="IPT1" s="2432" t="s">
        <v>291</v>
      </c>
      <c r="IPU1" s="96"/>
      <c r="IPV1" s="3022" t="s">
        <v>292</v>
      </c>
      <c r="IPW1" s="3022"/>
      <c r="IPX1" s="3022"/>
      <c r="IPY1" s="3022"/>
      <c r="IPZ1" s="3022"/>
      <c r="IQA1" s="3022"/>
      <c r="IQB1" s="2432" t="s">
        <v>291</v>
      </c>
      <c r="IQC1" s="96"/>
      <c r="IQD1" s="3022" t="s">
        <v>292</v>
      </c>
      <c r="IQE1" s="3022"/>
      <c r="IQF1" s="3022"/>
      <c r="IQG1" s="3022"/>
      <c r="IQH1" s="3022"/>
      <c r="IQI1" s="3022"/>
      <c r="IQJ1" s="2432" t="s">
        <v>291</v>
      </c>
      <c r="IQK1" s="96"/>
      <c r="IQL1" s="3022" t="s">
        <v>292</v>
      </c>
      <c r="IQM1" s="3022"/>
      <c r="IQN1" s="3022"/>
      <c r="IQO1" s="3022"/>
      <c r="IQP1" s="3022"/>
      <c r="IQQ1" s="3022"/>
      <c r="IQR1" s="2432" t="s">
        <v>291</v>
      </c>
      <c r="IQS1" s="96"/>
      <c r="IQT1" s="3022" t="s">
        <v>292</v>
      </c>
      <c r="IQU1" s="3022"/>
      <c r="IQV1" s="3022"/>
      <c r="IQW1" s="3022"/>
      <c r="IQX1" s="3022"/>
      <c r="IQY1" s="3022"/>
      <c r="IQZ1" s="2432" t="s">
        <v>291</v>
      </c>
      <c r="IRA1" s="96"/>
      <c r="IRB1" s="3022" t="s">
        <v>292</v>
      </c>
      <c r="IRC1" s="3022"/>
      <c r="IRD1" s="3022"/>
      <c r="IRE1" s="3022"/>
      <c r="IRF1" s="3022"/>
      <c r="IRG1" s="3022"/>
      <c r="IRH1" s="2432" t="s">
        <v>291</v>
      </c>
      <c r="IRI1" s="96"/>
      <c r="IRJ1" s="3022" t="s">
        <v>292</v>
      </c>
      <c r="IRK1" s="3022"/>
      <c r="IRL1" s="3022"/>
      <c r="IRM1" s="3022"/>
      <c r="IRN1" s="3022"/>
      <c r="IRO1" s="3022"/>
      <c r="IRP1" s="2432" t="s">
        <v>291</v>
      </c>
      <c r="IRQ1" s="96"/>
      <c r="IRR1" s="3022" t="s">
        <v>292</v>
      </c>
      <c r="IRS1" s="3022"/>
      <c r="IRT1" s="3022"/>
      <c r="IRU1" s="3022"/>
      <c r="IRV1" s="3022"/>
      <c r="IRW1" s="3022"/>
      <c r="IRX1" s="2432" t="s">
        <v>291</v>
      </c>
      <c r="IRY1" s="96"/>
      <c r="IRZ1" s="3022" t="s">
        <v>292</v>
      </c>
      <c r="ISA1" s="3022"/>
      <c r="ISB1" s="3022"/>
      <c r="ISC1" s="3022"/>
      <c r="ISD1" s="3022"/>
      <c r="ISE1" s="3022"/>
      <c r="ISF1" s="2432" t="s">
        <v>291</v>
      </c>
      <c r="ISG1" s="96"/>
      <c r="ISH1" s="3022" t="s">
        <v>292</v>
      </c>
      <c r="ISI1" s="3022"/>
      <c r="ISJ1" s="3022"/>
      <c r="ISK1" s="3022"/>
      <c r="ISL1" s="3022"/>
      <c r="ISM1" s="3022"/>
      <c r="ISN1" s="2432" t="s">
        <v>291</v>
      </c>
      <c r="ISO1" s="96"/>
      <c r="ISP1" s="3022" t="s">
        <v>292</v>
      </c>
      <c r="ISQ1" s="3022"/>
      <c r="ISR1" s="3022"/>
      <c r="ISS1" s="3022"/>
      <c r="IST1" s="3022"/>
      <c r="ISU1" s="3022"/>
      <c r="ISV1" s="2432" t="s">
        <v>291</v>
      </c>
      <c r="ISW1" s="96"/>
      <c r="ISX1" s="3022" t="s">
        <v>292</v>
      </c>
      <c r="ISY1" s="3022"/>
      <c r="ISZ1" s="3022"/>
      <c r="ITA1" s="3022"/>
      <c r="ITB1" s="3022"/>
      <c r="ITC1" s="3022"/>
      <c r="ITD1" s="2432" t="s">
        <v>291</v>
      </c>
      <c r="ITE1" s="96"/>
      <c r="ITF1" s="3022" t="s">
        <v>292</v>
      </c>
      <c r="ITG1" s="3022"/>
      <c r="ITH1" s="3022"/>
      <c r="ITI1" s="3022"/>
      <c r="ITJ1" s="3022"/>
      <c r="ITK1" s="3022"/>
      <c r="ITL1" s="2432" t="s">
        <v>291</v>
      </c>
      <c r="ITM1" s="96"/>
      <c r="ITN1" s="3022" t="s">
        <v>292</v>
      </c>
      <c r="ITO1" s="3022"/>
      <c r="ITP1" s="3022"/>
      <c r="ITQ1" s="3022"/>
      <c r="ITR1" s="3022"/>
      <c r="ITS1" s="3022"/>
      <c r="ITT1" s="2432" t="s">
        <v>291</v>
      </c>
      <c r="ITU1" s="96"/>
      <c r="ITV1" s="3022" t="s">
        <v>292</v>
      </c>
      <c r="ITW1" s="3022"/>
      <c r="ITX1" s="3022"/>
      <c r="ITY1" s="3022"/>
      <c r="ITZ1" s="3022"/>
      <c r="IUA1" s="3022"/>
      <c r="IUB1" s="2432" t="s">
        <v>291</v>
      </c>
      <c r="IUC1" s="96"/>
      <c r="IUD1" s="3022" t="s">
        <v>292</v>
      </c>
      <c r="IUE1" s="3022"/>
      <c r="IUF1" s="3022"/>
      <c r="IUG1" s="3022"/>
      <c r="IUH1" s="3022"/>
      <c r="IUI1" s="3022"/>
      <c r="IUJ1" s="2432" t="s">
        <v>291</v>
      </c>
      <c r="IUK1" s="96"/>
      <c r="IUL1" s="3022" t="s">
        <v>292</v>
      </c>
      <c r="IUM1" s="3022"/>
      <c r="IUN1" s="3022"/>
      <c r="IUO1" s="3022"/>
      <c r="IUP1" s="3022"/>
      <c r="IUQ1" s="3022"/>
      <c r="IUR1" s="2432" t="s">
        <v>291</v>
      </c>
      <c r="IUS1" s="96"/>
      <c r="IUT1" s="3022" t="s">
        <v>292</v>
      </c>
      <c r="IUU1" s="3022"/>
      <c r="IUV1" s="3022"/>
      <c r="IUW1" s="3022"/>
      <c r="IUX1" s="3022"/>
      <c r="IUY1" s="3022"/>
      <c r="IUZ1" s="2432" t="s">
        <v>291</v>
      </c>
      <c r="IVA1" s="96"/>
      <c r="IVB1" s="3022" t="s">
        <v>292</v>
      </c>
      <c r="IVC1" s="3022"/>
      <c r="IVD1" s="3022"/>
      <c r="IVE1" s="3022"/>
      <c r="IVF1" s="3022"/>
      <c r="IVG1" s="3022"/>
      <c r="IVH1" s="2432" t="s">
        <v>291</v>
      </c>
      <c r="IVI1" s="96"/>
      <c r="IVJ1" s="3022" t="s">
        <v>292</v>
      </c>
      <c r="IVK1" s="3022"/>
      <c r="IVL1" s="3022"/>
      <c r="IVM1" s="3022"/>
      <c r="IVN1" s="3022"/>
      <c r="IVO1" s="3022"/>
      <c r="IVP1" s="2432" t="s">
        <v>291</v>
      </c>
      <c r="IVQ1" s="96"/>
      <c r="IVR1" s="3022" t="s">
        <v>292</v>
      </c>
      <c r="IVS1" s="3022"/>
      <c r="IVT1" s="3022"/>
      <c r="IVU1" s="3022"/>
      <c r="IVV1" s="3022"/>
      <c r="IVW1" s="3022"/>
      <c r="IVX1" s="2432" t="s">
        <v>291</v>
      </c>
      <c r="IVY1" s="96"/>
      <c r="IVZ1" s="3022" t="s">
        <v>292</v>
      </c>
      <c r="IWA1" s="3022"/>
      <c r="IWB1" s="3022"/>
      <c r="IWC1" s="3022"/>
      <c r="IWD1" s="3022"/>
      <c r="IWE1" s="3022"/>
      <c r="IWF1" s="2432" t="s">
        <v>291</v>
      </c>
      <c r="IWG1" s="96"/>
      <c r="IWH1" s="3022" t="s">
        <v>292</v>
      </c>
      <c r="IWI1" s="3022"/>
      <c r="IWJ1" s="3022"/>
      <c r="IWK1" s="3022"/>
      <c r="IWL1" s="3022"/>
      <c r="IWM1" s="3022"/>
      <c r="IWN1" s="2432" t="s">
        <v>291</v>
      </c>
      <c r="IWO1" s="96"/>
      <c r="IWP1" s="3022" t="s">
        <v>292</v>
      </c>
      <c r="IWQ1" s="3022"/>
      <c r="IWR1" s="3022"/>
      <c r="IWS1" s="3022"/>
      <c r="IWT1" s="3022"/>
      <c r="IWU1" s="3022"/>
      <c r="IWV1" s="2432" t="s">
        <v>291</v>
      </c>
      <c r="IWW1" s="96"/>
      <c r="IWX1" s="3022" t="s">
        <v>292</v>
      </c>
      <c r="IWY1" s="3022"/>
      <c r="IWZ1" s="3022"/>
      <c r="IXA1" s="3022"/>
      <c r="IXB1" s="3022"/>
      <c r="IXC1" s="3022"/>
      <c r="IXD1" s="2432" t="s">
        <v>291</v>
      </c>
      <c r="IXE1" s="96"/>
      <c r="IXF1" s="3022" t="s">
        <v>292</v>
      </c>
      <c r="IXG1" s="3022"/>
      <c r="IXH1" s="3022"/>
      <c r="IXI1" s="3022"/>
      <c r="IXJ1" s="3022"/>
      <c r="IXK1" s="3022"/>
      <c r="IXL1" s="2432" t="s">
        <v>291</v>
      </c>
      <c r="IXM1" s="96"/>
      <c r="IXN1" s="3022" t="s">
        <v>292</v>
      </c>
      <c r="IXO1" s="3022"/>
      <c r="IXP1" s="3022"/>
      <c r="IXQ1" s="3022"/>
      <c r="IXR1" s="3022"/>
      <c r="IXS1" s="3022"/>
      <c r="IXT1" s="2432" t="s">
        <v>291</v>
      </c>
      <c r="IXU1" s="96"/>
      <c r="IXV1" s="3022" t="s">
        <v>292</v>
      </c>
      <c r="IXW1" s="3022"/>
      <c r="IXX1" s="3022"/>
      <c r="IXY1" s="3022"/>
      <c r="IXZ1" s="3022"/>
      <c r="IYA1" s="3022"/>
      <c r="IYB1" s="2432" t="s">
        <v>291</v>
      </c>
      <c r="IYC1" s="96"/>
      <c r="IYD1" s="3022" t="s">
        <v>292</v>
      </c>
      <c r="IYE1" s="3022"/>
      <c r="IYF1" s="3022"/>
      <c r="IYG1" s="3022"/>
      <c r="IYH1" s="3022"/>
      <c r="IYI1" s="3022"/>
      <c r="IYJ1" s="2432" t="s">
        <v>291</v>
      </c>
      <c r="IYK1" s="96"/>
      <c r="IYL1" s="3022" t="s">
        <v>292</v>
      </c>
      <c r="IYM1" s="3022"/>
      <c r="IYN1" s="3022"/>
      <c r="IYO1" s="3022"/>
      <c r="IYP1" s="3022"/>
      <c r="IYQ1" s="3022"/>
      <c r="IYR1" s="2432" t="s">
        <v>291</v>
      </c>
      <c r="IYS1" s="96"/>
      <c r="IYT1" s="3022" t="s">
        <v>292</v>
      </c>
      <c r="IYU1" s="3022"/>
      <c r="IYV1" s="3022"/>
      <c r="IYW1" s="3022"/>
      <c r="IYX1" s="3022"/>
      <c r="IYY1" s="3022"/>
      <c r="IYZ1" s="2432" t="s">
        <v>291</v>
      </c>
      <c r="IZA1" s="96"/>
      <c r="IZB1" s="3022" t="s">
        <v>292</v>
      </c>
      <c r="IZC1" s="3022"/>
      <c r="IZD1" s="3022"/>
      <c r="IZE1" s="3022"/>
      <c r="IZF1" s="3022"/>
      <c r="IZG1" s="3022"/>
      <c r="IZH1" s="2432" t="s">
        <v>291</v>
      </c>
      <c r="IZI1" s="96"/>
      <c r="IZJ1" s="3022" t="s">
        <v>292</v>
      </c>
      <c r="IZK1" s="3022"/>
      <c r="IZL1" s="3022"/>
      <c r="IZM1" s="3022"/>
      <c r="IZN1" s="3022"/>
      <c r="IZO1" s="3022"/>
      <c r="IZP1" s="2432" t="s">
        <v>291</v>
      </c>
      <c r="IZQ1" s="96"/>
      <c r="IZR1" s="3022" t="s">
        <v>292</v>
      </c>
      <c r="IZS1" s="3022"/>
      <c r="IZT1" s="3022"/>
      <c r="IZU1" s="3022"/>
      <c r="IZV1" s="3022"/>
      <c r="IZW1" s="3022"/>
      <c r="IZX1" s="2432" t="s">
        <v>291</v>
      </c>
      <c r="IZY1" s="96"/>
      <c r="IZZ1" s="3022" t="s">
        <v>292</v>
      </c>
      <c r="JAA1" s="3022"/>
      <c r="JAB1" s="3022"/>
      <c r="JAC1" s="3022"/>
      <c r="JAD1" s="3022"/>
      <c r="JAE1" s="3022"/>
      <c r="JAF1" s="2432" t="s">
        <v>291</v>
      </c>
      <c r="JAG1" s="96"/>
      <c r="JAH1" s="3022" t="s">
        <v>292</v>
      </c>
      <c r="JAI1" s="3022"/>
      <c r="JAJ1" s="3022"/>
      <c r="JAK1" s="3022"/>
      <c r="JAL1" s="3022"/>
      <c r="JAM1" s="3022"/>
      <c r="JAN1" s="2432" t="s">
        <v>291</v>
      </c>
      <c r="JAO1" s="96"/>
      <c r="JAP1" s="3022" t="s">
        <v>292</v>
      </c>
      <c r="JAQ1" s="3022"/>
      <c r="JAR1" s="3022"/>
      <c r="JAS1" s="3022"/>
      <c r="JAT1" s="3022"/>
      <c r="JAU1" s="3022"/>
      <c r="JAV1" s="2432" t="s">
        <v>291</v>
      </c>
      <c r="JAW1" s="96"/>
      <c r="JAX1" s="3022" t="s">
        <v>292</v>
      </c>
      <c r="JAY1" s="3022"/>
      <c r="JAZ1" s="3022"/>
      <c r="JBA1" s="3022"/>
      <c r="JBB1" s="3022"/>
      <c r="JBC1" s="3022"/>
      <c r="JBD1" s="2432" t="s">
        <v>291</v>
      </c>
      <c r="JBE1" s="96"/>
      <c r="JBF1" s="3022" t="s">
        <v>292</v>
      </c>
      <c r="JBG1" s="3022"/>
      <c r="JBH1" s="3022"/>
      <c r="JBI1" s="3022"/>
      <c r="JBJ1" s="3022"/>
      <c r="JBK1" s="3022"/>
      <c r="JBL1" s="2432" t="s">
        <v>291</v>
      </c>
      <c r="JBM1" s="96"/>
      <c r="JBN1" s="3022" t="s">
        <v>292</v>
      </c>
      <c r="JBO1" s="3022"/>
      <c r="JBP1" s="3022"/>
      <c r="JBQ1" s="3022"/>
      <c r="JBR1" s="3022"/>
      <c r="JBS1" s="3022"/>
      <c r="JBT1" s="2432" t="s">
        <v>291</v>
      </c>
      <c r="JBU1" s="96"/>
      <c r="JBV1" s="3022" t="s">
        <v>292</v>
      </c>
      <c r="JBW1" s="3022"/>
      <c r="JBX1" s="3022"/>
      <c r="JBY1" s="3022"/>
      <c r="JBZ1" s="3022"/>
      <c r="JCA1" s="3022"/>
      <c r="JCB1" s="2432" t="s">
        <v>291</v>
      </c>
      <c r="JCC1" s="96"/>
      <c r="JCD1" s="3022" t="s">
        <v>292</v>
      </c>
      <c r="JCE1" s="3022"/>
      <c r="JCF1" s="3022"/>
      <c r="JCG1" s="3022"/>
      <c r="JCH1" s="3022"/>
      <c r="JCI1" s="3022"/>
      <c r="JCJ1" s="2432" t="s">
        <v>291</v>
      </c>
      <c r="JCK1" s="96"/>
      <c r="JCL1" s="3022" t="s">
        <v>292</v>
      </c>
      <c r="JCM1" s="3022"/>
      <c r="JCN1" s="3022"/>
      <c r="JCO1" s="3022"/>
      <c r="JCP1" s="3022"/>
      <c r="JCQ1" s="3022"/>
      <c r="JCR1" s="2432" t="s">
        <v>291</v>
      </c>
      <c r="JCS1" s="96"/>
      <c r="JCT1" s="3022" t="s">
        <v>292</v>
      </c>
      <c r="JCU1" s="3022"/>
      <c r="JCV1" s="3022"/>
      <c r="JCW1" s="3022"/>
      <c r="JCX1" s="3022"/>
      <c r="JCY1" s="3022"/>
      <c r="JCZ1" s="2432" t="s">
        <v>291</v>
      </c>
      <c r="JDA1" s="96"/>
      <c r="JDB1" s="3022" t="s">
        <v>292</v>
      </c>
      <c r="JDC1" s="3022"/>
      <c r="JDD1" s="3022"/>
      <c r="JDE1" s="3022"/>
      <c r="JDF1" s="3022"/>
      <c r="JDG1" s="3022"/>
      <c r="JDH1" s="2432" t="s">
        <v>291</v>
      </c>
      <c r="JDI1" s="96"/>
      <c r="JDJ1" s="3022" t="s">
        <v>292</v>
      </c>
      <c r="JDK1" s="3022"/>
      <c r="JDL1" s="3022"/>
      <c r="JDM1" s="3022"/>
      <c r="JDN1" s="3022"/>
      <c r="JDO1" s="3022"/>
      <c r="JDP1" s="2432" t="s">
        <v>291</v>
      </c>
      <c r="JDQ1" s="96"/>
      <c r="JDR1" s="3022" t="s">
        <v>292</v>
      </c>
      <c r="JDS1" s="3022"/>
      <c r="JDT1" s="3022"/>
      <c r="JDU1" s="3022"/>
      <c r="JDV1" s="3022"/>
      <c r="JDW1" s="3022"/>
      <c r="JDX1" s="2432" t="s">
        <v>291</v>
      </c>
      <c r="JDY1" s="96"/>
      <c r="JDZ1" s="3022" t="s">
        <v>292</v>
      </c>
      <c r="JEA1" s="3022"/>
      <c r="JEB1" s="3022"/>
      <c r="JEC1" s="3022"/>
      <c r="JED1" s="3022"/>
      <c r="JEE1" s="3022"/>
      <c r="JEF1" s="2432" t="s">
        <v>291</v>
      </c>
      <c r="JEG1" s="96"/>
      <c r="JEH1" s="3022" t="s">
        <v>292</v>
      </c>
      <c r="JEI1" s="3022"/>
      <c r="JEJ1" s="3022"/>
      <c r="JEK1" s="3022"/>
      <c r="JEL1" s="3022"/>
      <c r="JEM1" s="3022"/>
      <c r="JEN1" s="2432" t="s">
        <v>291</v>
      </c>
      <c r="JEO1" s="96"/>
      <c r="JEP1" s="3022" t="s">
        <v>292</v>
      </c>
      <c r="JEQ1" s="3022"/>
      <c r="JER1" s="3022"/>
      <c r="JES1" s="3022"/>
      <c r="JET1" s="3022"/>
      <c r="JEU1" s="3022"/>
      <c r="JEV1" s="2432" t="s">
        <v>291</v>
      </c>
      <c r="JEW1" s="96"/>
      <c r="JEX1" s="3022" t="s">
        <v>292</v>
      </c>
      <c r="JEY1" s="3022"/>
      <c r="JEZ1" s="3022"/>
      <c r="JFA1" s="3022"/>
      <c r="JFB1" s="3022"/>
      <c r="JFC1" s="3022"/>
      <c r="JFD1" s="2432" t="s">
        <v>291</v>
      </c>
      <c r="JFE1" s="96"/>
      <c r="JFF1" s="3022" t="s">
        <v>292</v>
      </c>
      <c r="JFG1" s="3022"/>
      <c r="JFH1" s="3022"/>
      <c r="JFI1" s="3022"/>
      <c r="JFJ1" s="3022"/>
      <c r="JFK1" s="3022"/>
      <c r="JFL1" s="2432" t="s">
        <v>291</v>
      </c>
      <c r="JFM1" s="96"/>
      <c r="JFN1" s="3022" t="s">
        <v>292</v>
      </c>
      <c r="JFO1" s="3022"/>
      <c r="JFP1" s="3022"/>
      <c r="JFQ1" s="3022"/>
      <c r="JFR1" s="3022"/>
      <c r="JFS1" s="3022"/>
      <c r="JFT1" s="2432" t="s">
        <v>291</v>
      </c>
      <c r="JFU1" s="96"/>
      <c r="JFV1" s="3022" t="s">
        <v>292</v>
      </c>
      <c r="JFW1" s="3022"/>
      <c r="JFX1" s="3022"/>
      <c r="JFY1" s="3022"/>
      <c r="JFZ1" s="3022"/>
      <c r="JGA1" s="3022"/>
      <c r="JGB1" s="2432" t="s">
        <v>291</v>
      </c>
      <c r="JGC1" s="96"/>
      <c r="JGD1" s="3022" t="s">
        <v>292</v>
      </c>
      <c r="JGE1" s="3022"/>
      <c r="JGF1" s="3022"/>
      <c r="JGG1" s="3022"/>
      <c r="JGH1" s="3022"/>
      <c r="JGI1" s="3022"/>
      <c r="JGJ1" s="2432" t="s">
        <v>291</v>
      </c>
      <c r="JGK1" s="96"/>
      <c r="JGL1" s="3022" t="s">
        <v>292</v>
      </c>
      <c r="JGM1" s="3022"/>
      <c r="JGN1" s="3022"/>
      <c r="JGO1" s="3022"/>
      <c r="JGP1" s="3022"/>
      <c r="JGQ1" s="3022"/>
      <c r="JGR1" s="2432" t="s">
        <v>291</v>
      </c>
      <c r="JGS1" s="96"/>
      <c r="JGT1" s="3022" t="s">
        <v>292</v>
      </c>
      <c r="JGU1" s="3022"/>
      <c r="JGV1" s="3022"/>
      <c r="JGW1" s="3022"/>
      <c r="JGX1" s="3022"/>
      <c r="JGY1" s="3022"/>
      <c r="JGZ1" s="2432" t="s">
        <v>291</v>
      </c>
      <c r="JHA1" s="96"/>
      <c r="JHB1" s="3022" t="s">
        <v>292</v>
      </c>
      <c r="JHC1" s="3022"/>
      <c r="JHD1" s="3022"/>
      <c r="JHE1" s="3022"/>
      <c r="JHF1" s="3022"/>
      <c r="JHG1" s="3022"/>
      <c r="JHH1" s="2432" t="s">
        <v>291</v>
      </c>
      <c r="JHI1" s="96"/>
      <c r="JHJ1" s="3022" t="s">
        <v>292</v>
      </c>
      <c r="JHK1" s="3022"/>
      <c r="JHL1" s="3022"/>
      <c r="JHM1" s="3022"/>
      <c r="JHN1" s="3022"/>
      <c r="JHO1" s="3022"/>
      <c r="JHP1" s="2432" t="s">
        <v>291</v>
      </c>
      <c r="JHQ1" s="96"/>
      <c r="JHR1" s="3022" t="s">
        <v>292</v>
      </c>
      <c r="JHS1" s="3022"/>
      <c r="JHT1" s="3022"/>
      <c r="JHU1" s="3022"/>
      <c r="JHV1" s="3022"/>
      <c r="JHW1" s="3022"/>
      <c r="JHX1" s="2432" t="s">
        <v>291</v>
      </c>
      <c r="JHY1" s="96"/>
      <c r="JHZ1" s="3022" t="s">
        <v>292</v>
      </c>
      <c r="JIA1" s="3022"/>
      <c r="JIB1" s="3022"/>
      <c r="JIC1" s="3022"/>
      <c r="JID1" s="3022"/>
      <c r="JIE1" s="3022"/>
      <c r="JIF1" s="2432" t="s">
        <v>291</v>
      </c>
      <c r="JIG1" s="96"/>
      <c r="JIH1" s="3022" t="s">
        <v>292</v>
      </c>
      <c r="JII1" s="3022"/>
      <c r="JIJ1" s="3022"/>
      <c r="JIK1" s="3022"/>
      <c r="JIL1" s="3022"/>
      <c r="JIM1" s="3022"/>
      <c r="JIN1" s="2432" t="s">
        <v>291</v>
      </c>
      <c r="JIO1" s="96"/>
      <c r="JIP1" s="3022" t="s">
        <v>292</v>
      </c>
      <c r="JIQ1" s="3022"/>
      <c r="JIR1" s="3022"/>
      <c r="JIS1" s="3022"/>
      <c r="JIT1" s="3022"/>
      <c r="JIU1" s="3022"/>
      <c r="JIV1" s="2432" t="s">
        <v>291</v>
      </c>
      <c r="JIW1" s="96"/>
      <c r="JIX1" s="3022" t="s">
        <v>292</v>
      </c>
      <c r="JIY1" s="3022"/>
      <c r="JIZ1" s="3022"/>
      <c r="JJA1" s="3022"/>
      <c r="JJB1" s="3022"/>
      <c r="JJC1" s="3022"/>
      <c r="JJD1" s="2432" t="s">
        <v>291</v>
      </c>
      <c r="JJE1" s="96"/>
      <c r="JJF1" s="3022" t="s">
        <v>292</v>
      </c>
      <c r="JJG1" s="3022"/>
      <c r="JJH1" s="3022"/>
      <c r="JJI1" s="3022"/>
      <c r="JJJ1" s="3022"/>
      <c r="JJK1" s="3022"/>
      <c r="JJL1" s="2432" t="s">
        <v>291</v>
      </c>
      <c r="JJM1" s="96"/>
      <c r="JJN1" s="3022" t="s">
        <v>292</v>
      </c>
      <c r="JJO1" s="3022"/>
      <c r="JJP1" s="3022"/>
      <c r="JJQ1" s="3022"/>
      <c r="JJR1" s="3022"/>
      <c r="JJS1" s="3022"/>
      <c r="JJT1" s="2432" t="s">
        <v>291</v>
      </c>
      <c r="JJU1" s="96"/>
      <c r="JJV1" s="3022" t="s">
        <v>292</v>
      </c>
      <c r="JJW1" s="3022"/>
      <c r="JJX1" s="3022"/>
      <c r="JJY1" s="3022"/>
      <c r="JJZ1" s="3022"/>
      <c r="JKA1" s="3022"/>
      <c r="JKB1" s="2432" t="s">
        <v>291</v>
      </c>
      <c r="JKC1" s="96"/>
      <c r="JKD1" s="3022" t="s">
        <v>292</v>
      </c>
      <c r="JKE1" s="3022"/>
      <c r="JKF1" s="3022"/>
      <c r="JKG1" s="3022"/>
      <c r="JKH1" s="3022"/>
      <c r="JKI1" s="3022"/>
      <c r="JKJ1" s="2432" t="s">
        <v>291</v>
      </c>
      <c r="JKK1" s="96"/>
      <c r="JKL1" s="3022" t="s">
        <v>292</v>
      </c>
      <c r="JKM1" s="3022"/>
      <c r="JKN1" s="3022"/>
      <c r="JKO1" s="3022"/>
      <c r="JKP1" s="3022"/>
      <c r="JKQ1" s="3022"/>
      <c r="JKR1" s="2432" t="s">
        <v>291</v>
      </c>
      <c r="JKS1" s="96"/>
      <c r="JKT1" s="3022" t="s">
        <v>292</v>
      </c>
      <c r="JKU1" s="3022"/>
      <c r="JKV1" s="3022"/>
      <c r="JKW1" s="3022"/>
      <c r="JKX1" s="3022"/>
      <c r="JKY1" s="3022"/>
      <c r="JKZ1" s="2432" t="s">
        <v>291</v>
      </c>
      <c r="JLA1" s="96"/>
      <c r="JLB1" s="3022" t="s">
        <v>292</v>
      </c>
      <c r="JLC1" s="3022"/>
      <c r="JLD1" s="3022"/>
      <c r="JLE1" s="3022"/>
      <c r="JLF1" s="3022"/>
      <c r="JLG1" s="3022"/>
      <c r="JLH1" s="2432" t="s">
        <v>291</v>
      </c>
      <c r="JLI1" s="96"/>
      <c r="JLJ1" s="3022" t="s">
        <v>292</v>
      </c>
      <c r="JLK1" s="3022"/>
      <c r="JLL1" s="3022"/>
      <c r="JLM1" s="3022"/>
      <c r="JLN1" s="3022"/>
      <c r="JLO1" s="3022"/>
      <c r="JLP1" s="2432" t="s">
        <v>291</v>
      </c>
      <c r="JLQ1" s="96"/>
      <c r="JLR1" s="3022" t="s">
        <v>292</v>
      </c>
      <c r="JLS1" s="3022"/>
      <c r="JLT1" s="3022"/>
      <c r="JLU1" s="3022"/>
      <c r="JLV1" s="3022"/>
      <c r="JLW1" s="3022"/>
      <c r="JLX1" s="2432" t="s">
        <v>291</v>
      </c>
      <c r="JLY1" s="96"/>
      <c r="JLZ1" s="3022" t="s">
        <v>292</v>
      </c>
      <c r="JMA1" s="3022"/>
      <c r="JMB1" s="3022"/>
      <c r="JMC1" s="3022"/>
      <c r="JMD1" s="3022"/>
      <c r="JME1" s="3022"/>
      <c r="JMF1" s="2432" t="s">
        <v>291</v>
      </c>
      <c r="JMG1" s="96"/>
      <c r="JMH1" s="3022" t="s">
        <v>292</v>
      </c>
      <c r="JMI1" s="3022"/>
      <c r="JMJ1" s="3022"/>
      <c r="JMK1" s="3022"/>
      <c r="JML1" s="3022"/>
      <c r="JMM1" s="3022"/>
      <c r="JMN1" s="2432" t="s">
        <v>291</v>
      </c>
      <c r="JMO1" s="96"/>
      <c r="JMP1" s="3022" t="s">
        <v>292</v>
      </c>
      <c r="JMQ1" s="3022"/>
      <c r="JMR1" s="3022"/>
      <c r="JMS1" s="3022"/>
      <c r="JMT1" s="3022"/>
      <c r="JMU1" s="3022"/>
      <c r="JMV1" s="2432" t="s">
        <v>291</v>
      </c>
      <c r="JMW1" s="96"/>
      <c r="JMX1" s="3022" t="s">
        <v>292</v>
      </c>
      <c r="JMY1" s="3022"/>
      <c r="JMZ1" s="3022"/>
      <c r="JNA1" s="3022"/>
      <c r="JNB1" s="3022"/>
      <c r="JNC1" s="3022"/>
      <c r="JND1" s="2432" t="s">
        <v>291</v>
      </c>
      <c r="JNE1" s="96"/>
      <c r="JNF1" s="3022" t="s">
        <v>292</v>
      </c>
      <c r="JNG1" s="3022"/>
      <c r="JNH1" s="3022"/>
      <c r="JNI1" s="3022"/>
      <c r="JNJ1" s="3022"/>
      <c r="JNK1" s="3022"/>
      <c r="JNL1" s="2432" t="s">
        <v>291</v>
      </c>
      <c r="JNM1" s="96"/>
      <c r="JNN1" s="3022" t="s">
        <v>292</v>
      </c>
      <c r="JNO1" s="3022"/>
      <c r="JNP1" s="3022"/>
      <c r="JNQ1" s="3022"/>
      <c r="JNR1" s="3022"/>
      <c r="JNS1" s="3022"/>
      <c r="JNT1" s="2432" t="s">
        <v>291</v>
      </c>
      <c r="JNU1" s="96"/>
      <c r="JNV1" s="3022" t="s">
        <v>292</v>
      </c>
      <c r="JNW1" s="3022"/>
      <c r="JNX1" s="3022"/>
      <c r="JNY1" s="3022"/>
      <c r="JNZ1" s="3022"/>
      <c r="JOA1" s="3022"/>
      <c r="JOB1" s="2432" t="s">
        <v>291</v>
      </c>
      <c r="JOC1" s="96"/>
      <c r="JOD1" s="3022" t="s">
        <v>292</v>
      </c>
      <c r="JOE1" s="3022"/>
      <c r="JOF1" s="3022"/>
      <c r="JOG1" s="3022"/>
      <c r="JOH1" s="3022"/>
      <c r="JOI1" s="3022"/>
      <c r="JOJ1" s="2432" t="s">
        <v>291</v>
      </c>
      <c r="JOK1" s="96"/>
      <c r="JOL1" s="3022" t="s">
        <v>292</v>
      </c>
      <c r="JOM1" s="3022"/>
      <c r="JON1" s="3022"/>
      <c r="JOO1" s="3022"/>
      <c r="JOP1" s="3022"/>
      <c r="JOQ1" s="3022"/>
      <c r="JOR1" s="2432" t="s">
        <v>291</v>
      </c>
      <c r="JOS1" s="96"/>
      <c r="JOT1" s="3022" t="s">
        <v>292</v>
      </c>
      <c r="JOU1" s="3022"/>
      <c r="JOV1" s="3022"/>
      <c r="JOW1" s="3022"/>
      <c r="JOX1" s="3022"/>
      <c r="JOY1" s="3022"/>
      <c r="JOZ1" s="2432" t="s">
        <v>291</v>
      </c>
      <c r="JPA1" s="96"/>
      <c r="JPB1" s="3022" t="s">
        <v>292</v>
      </c>
      <c r="JPC1" s="3022"/>
      <c r="JPD1" s="3022"/>
      <c r="JPE1" s="3022"/>
      <c r="JPF1" s="3022"/>
      <c r="JPG1" s="3022"/>
      <c r="JPH1" s="2432" t="s">
        <v>291</v>
      </c>
      <c r="JPI1" s="96"/>
      <c r="JPJ1" s="3022" t="s">
        <v>292</v>
      </c>
      <c r="JPK1" s="3022"/>
      <c r="JPL1" s="3022"/>
      <c r="JPM1" s="3022"/>
      <c r="JPN1" s="3022"/>
      <c r="JPO1" s="3022"/>
      <c r="JPP1" s="2432" t="s">
        <v>291</v>
      </c>
      <c r="JPQ1" s="96"/>
      <c r="JPR1" s="3022" t="s">
        <v>292</v>
      </c>
      <c r="JPS1" s="3022"/>
      <c r="JPT1" s="3022"/>
      <c r="JPU1" s="3022"/>
      <c r="JPV1" s="3022"/>
      <c r="JPW1" s="3022"/>
      <c r="JPX1" s="2432" t="s">
        <v>291</v>
      </c>
      <c r="JPY1" s="96"/>
      <c r="JPZ1" s="3022" t="s">
        <v>292</v>
      </c>
      <c r="JQA1" s="3022"/>
      <c r="JQB1" s="3022"/>
      <c r="JQC1" s="3022"/>
      <c r="JQD1" s="3022"/>
      <c r="JQE1" s="3022"/>
      <c r="JQF1" s="2432" t="s">
        <v>291</v>
      </c>
      <c r="JQG1" s="96"/>
      <c r="JQH1" s="3022" t="s">
        <v>292</v>
      </c>
      <c r="JQI1" s="3022"/>
      <c r="JQJ1" s="3022"/>
      <c r="JQK1" s="3022"/>
      <c r="JQL1" s="3022"/>
      <c r="JQM1" s="3022"/>
      <c r="JQN1" s="2432" t="s">
        <v>291</v>
      </c>
      <c r="JQO1" s="96"/>
      <c r="JQP1" s="3022" t="s">
        <v>292</v>
      </c>
      <c r="JQQ1" s="3022"/>
      <c r="JQR1" s="3022"/>
      <c r="JQS1" s="3022"/>
      <c r="JQT1" s="3022"/>
      <c r="JQU1" s="3022"/>
      <c r="JQV1" s="2432" t="s">
        <v>291</v>
      </c>
      <c r="JQW1" s="96"/>
      <c r="JQX1" s="3022" t="s">
        <v>292</v>
      </c>
      <c r="JQY1" s="3022"/>
      <c r="JQZ1" s="3022"/>
      <c r="JRA1" s="3022"/>
      <c r="JRB1" s="3022"/>
      <c r="JRC1" s="3022"/>
      <c r="JRD1" s="2432" t="s">
        <v>291</v>
      </c>
      <c r="JRE1" s="96"/>
      <c r="JRF1" s="3022" t="s">
        <v>292</v>
      </c>
      <c r="JRG1" s="3022"/>
      <c r="JRH1" s="3022"/>
      <c r="JRI1" s="3022"/>
      <c r="JRJ1" s="3022"/>
      <c r="JRK1" s="3022"/>
      <c r="JRL1" s="2432" t="s">
        <v>291</v>
      </c>
      <c r="JRM1" s="96"/>
      <c r="JRN1" s="3022" t="s">
        <v>292</v>
      </c>
      <c r="JRO1" s="3022"/>
      <c r="JRP1" s="3022"/>
      <c r="JRQ1" s="3022"/>
      <c r="JRR1" s="3022"/>
      <c r="JRS1" s="3022"/>
      <c r="JRT1" s="2432" t="s">
        <v>291</v>
      </c>
      <c r="JRU1" s="96"/>
      <c r="JRV1" s="3022" t="s">
        <v>292</v>
      </c>
      <c r="JRW1" s="3022"/>
      <c r="JRX1" s="3022"/>
      <c r="JRY1" s="3022"/>
      <c r="JRZ1" s="3022"/>
      <c r="JSA1" s="3022"/>
      <c r="JSB1" s="2432" t="s">
        <v>291</v>
      </c>
      <c r="JSC1" s="96"/>
      <c r="JSD1" s="3022" t="s">
        <v>292</v>
      </c>
      <c r="JSE1" s="3022"/>
      <c r="JSF1" s="3022"/>
      <c r="JSG1" s="3022"/>
      <c r="JSH1" s="3022"/>
      <c r="JSI1" s="3022"/>
      <c r="JSJ1" s="2432" t="s">
        <v>291</v>
      </c>
      <c r="JSK1" s="96"/>
      <c r="JSL1" s="3022" t="s">
        <v>292</v>
      </c>
      <c r="JSM1" s="3022"/>
      <c r="JSN1" s="3022"/>
      <c r="JSO1" s="3022"/>
      <c r="JSP1" s="3022"/>
      <c r="JSQ1" s="3022"/>
      <c r="JSR1" s="2432" t="s">
        <v>291</v>
      </c>
      <c r="JSS1" s="96"/>
      <c r="JST1" s="3022" t="s">
        <v>292</v>
      </c>
      <c r="JSU1" s="3022"/>
      <c r="JSV1" s="3022"/>
      <c r="JSW1" s="3022"/>
      <c r="JSX1" s="3022"/>
      <c r="JSY1" s="3022"/>
      <c r="JSZ1" s="2432" t="s">
        <v>291</v>
      </c>
      <c r="JTA1" s="96"/>
      <c r="JTB1" s="3022" t="s">
        <v>292</v>
      </c>
      <c r="JTC1" s="3022"/>
      <c r="JTD1" s="3022"/>
      <c r="JTE1" s="3022"/>
      <c r="JTF1" s="3022"/>
      <c r="JTG1" s="3022"/>
      <c r="JTH1" s="2432" t="s">
        <v>291</v>
      </c>
      <c r="JTI1" s="96"/>
      <c r="JTJ1" s="3022" t="s">
        <v>292</v>
      </c>
      <c r="JTK1" s="3022"/>
      <c r="JTL1" s="3022"/>
      <c r="JTM1" s="3022"/>
      <c r="JTN1" s="3022"/>
      <c r="JTO1" s="3022"/>
      <c r="JTP1" s="2432" t="s">
        <v>291</v>
      </c>
      <c r="JTQ1" s="96"/>
      <c r="JTR1" s="3022" t="s">
        <v>292</v>
      </c>
      <c r="JTS1" s="3022"/>
      <c r="JTT1" s="3022"/>
      <c r="JTU1" s="3022"/>
      <c r="JTV1" s="3022"/>
      <c r="JTW1" s="3022"/>
      <c r="JTX1" s="2432" t="s">
        <v>291</v>
      </c>
      <c r="JTY1" s="96"/>
      <c r="JTZ1" s="3022" t="s">
        <v>292</v>
      </c>
      <c r="JUA1" s="3022"/>
      <c r="JUB1" s="3022"/>
      <c r="JUC1" s="3022"/>
      <c r="JUD1" s="3022"/>
      <c r="JUE1" s="3022"/>
      <c r="JUF1" s="2432" t="s">
        <v>291</v>
      </c>
      <c r="JUG1" s="96"/>
      <c r="JUH1" s="3022" t="s">
        <v>292</v>
      </c>
      <c r="JUI1" s="3022"/>
      <c r="JUJ1" s="3022"/>
      <c r="JUK1" s="3022"/>
      <c r="JUL1" s="3022"/>
      <c r="JUM1" s="3022"/>
      <c r="JUN1" s="2432" t="s">
        <v>291</v>
      </c>
      <c r="JUO1" s="96"/>
      <c r="JUP1" s="3022" t="s">
        <v>292</v>
      </c>
      <c r="JUQ1" s="3022"/>
      <c r="JUR1" s="3022"/>
      <c r="JUS1" s="3022"/>
      <c r="JUT1" s="3022"/>
      <c r="JUU1" s="3022"/>
      <c r="JUV1" s="2432" t="s">
        <v>291</v>
      </c>
      <c r="JUW1" s="96"/>
      <c r="JUX1" s="3022" t="s">
        <v>292</v>
      </c>
      <c r="JUY1" s="3022"/>
      <c r="JUZ1" s="3022"/>
      <c r="JVA1" s="3022"/>
      <c r="JVB1" s="3022"/>
      <c r="JVC1" s="3022"/>
      <c r="JVD1" s="2432" t="s">
        <v>291</v>
      </c>
      <c r="JVE1" s="96"/>
      <c r="JVF1" s="3022" t="s">
        <v>292</v>
      </c>
      <c r="JVG1" s="3022"/>
      <c r="JVH1" s="3022"/>
      <c r="JVI1" s="3022"/>
      <c r="JVJ1" s="3022"/>
      <c r="JVK1" s="3022"/>
      <c r="JVL1" s="2432" t="s">
        <v>291</v>
      </c>
      <c r="JVM1" s="96"/>
      <c r="JVN1" s="3022" t="s">
        <v>292</v>
      </c>
      <c r="JVO1" s="3022"/>
      <c r="JVP1" s="3022"/>
      <c r="JVQ1" s="3022"/>
      <c r="JVR1" s="3022"/>
      <c r="JVS1" s="3022"/>
      <c r="JVT1" s="2432" t="s">
        <v>291</v>
      </c>
      <c r="JVU1" s="96"/>
      <c r="JVV1" s="3022" t="s">
        <v>292</v>
      </c>
      <c r="JVW1" s="3022"/>
      <c r="JVX1" s="3022"/>
      <c r="JVY1" s="3022"/>
      <c r="JVZ1" s="3022"/>
      <c r="JWA1" s="3022"/>
      <c r="JWB1" s="2432" t="s">
        <v>291</v>
      </c>
      <c r="JWC1" s="96"/>
      <c r="JWD1" s="3022" t="s">
        <v>292</v>
      </c>
      <c r="JWE1" s="3022"/>
      <c r="JWF1" s="3022"/>
      <c r="JWG1" s="3022"/>
      <c r="JWH1" s="3022"/>
      <c r="JWI1" s="3022"/>
      <c r="JWJ1" s="2432" t="s">
        <v>291</v>
      </c>
      <c r="JWK1" s="96"/>
      <c r="JWL1" s="3022" t="s">
        <v>292</v>
      </c>
      <c r="JWM1" s="3022"/>
      <c r="JWN1" s="3022"/>
      <c r="JWO1" s="3022"/>
      <c r="JWP1" s="3022"/>
      <c r="JWQ1" s="3022"/>
      <c r="JWR1" s="2432" t="s">
        <v>291</v>
      </c>
      <c r="JWS1" s="96"/>
      <c r="JWT1" s="3022" t="s">
        <v>292</v>
      </c>
      <c r="JWU1" s="3022"/>
      <c r="JWV1" s="3022"/>
      <c r="JWW1" s="3022"/>
      <c r="JWX1" s="3022"/>
      <c r="JWY1" s="3022"/>
      <c r="JWZ1" s="2432" t="s">
        <v>291</v>
      </c>
      <c r="JXA1" s="96"/>
      <c r="JXB1" s="3022" t="s">
        <v>292</v>
      </c>
      <c r="JXC1" s="3022"/>
      <c r="JXD1" s="3022"/>
      <c r="JXE1" s="3022"/>
      <c r="JXF1" s="3022"/>
      <c r="JXG1" s="3022"/>
      <c r="JXH1" s="2432" t="s">
        <v>291</v>
      </c>
      <c r="JXI1" s="96"/>
      <c r="JXJ1" s="3022" t="s">
        <v>292</v>
      </c>
      <c r="JXK1" s="3022"/>
      <c r="JXL1" s="3022"/>
      <c r="JXM1" s="3022"/>
      <c r="JXN1" s="3022"/>
      <c r="JXO1" s="3022"/>
      <c r="JXP1" s="2432" t="s">
        <v>291</v>
      </c>
      <c r="JXQ1" s="96"/>
      <c r="JXR1" s="3022" t="s">
        <v>292</v>
      </c>
      <c r="JXS1" s="3022"/>
      <c r="JXT1" s="3022"/>
      <c r="JXU1" s="3022"/>
      <c r="JXV1" s="3022"/>
      <c r="JXW1" s="3022"/>
      <c r="JXX1" s="2432" t="s">
        <v>291</v>
      </c>
      <c r="JXY1" s="96"/>
      <c r="JXZ1" s="3022" t="s">
        <v>292</v>
      </c>
      <c r="JYA1" s="3022"/>
      <c r="JYB1" s="3022"/>
      <c r="JYC1" s="3022"/>
      <c r="JYD1" s="3022"/>
      <c r="JYE1" s="3022"/>
      <c r="JYF1" s="2432" t="s">
        <v>291</v>
      </c>
      <c r="JYG1" s="96"/>
      <c r="JYH1" s="3022" t="s">
        <v>292</v>
      </c>
      <c r="JYI1" s="3022"/>
      <c r="JYJ1" s="3022"/>
      <c r="JYK1" s="3022"/>
      <c r="JYL1" s="3022"/>
      <c r="JYM1" s="3022"/>
      <c r="JYN1" s="2432" t="s">
        <v>291</v>
      </c>
      <c r="JYO1" s="96"/>
      <c r="JYP1" s="3022" t="s">
        <v>292</v>
      </c>
      <c r="JYQ1" s="3022"/>
      <c r="JYR1" s="3022"/>
      <c r="JYS1" s="3022"/>
      <c r="JYT1" s="3022"/>
      <c r="JYU1" s="3022"/>
      <c r="JYV1" s="2432" t="s">
        <v>291</v>
      </c>
      <c r="JYW1" s="96"/>
      <c r="JYX1" s="3022" t="s">
        <v>292</v>
      </c>
      <c r="JYY1" s="3022"/>
      <c r="JYZ1" s="3022"/>
      <c r="JZA1" s="3022"/>
      <c r="JZB1" s="3022"/>
      <c r="JZC1" s="3022"/>
      <c r="JZD1" s="2432" t="s">
        <v>291</v>
      </c>
      <c r="JZE1" s="96"/>
      <c r="JZF1" s="3022" t="s">
        <v>292</v>
      </c>
      <c r="JZG1" s="3022"/>
      <c r="JZH1" s="3022"/>
      <c r="JZI1" s="3022"/>
      <c r="JZJ1" s="3022"/>
      <c r="JZK1" s="3022"/>
      <c r="JZL1" s="2432" t="s">
        <v>291</v>
      </c>
      <c r="JZM1" s="96"/>
      <c r="JZN1" s="3022" t="s">
        <v>292</v>
      </c>
      <c r="JZO1" s="3022"/>
      <c r="JZP1" s="3022"/>
      <c r="JZQ1" s="3022"/>
      <c r="JZR1" s="3022"/>
      <c r="JZS1" s="3022"/>
      <c r="JZT1" s="2432" t="s">
        <v>291</v>
      </c>
      <c r="JZU1" s="96"/>
      <c r="JZV1" s="3022" t="s">
        <v>292</v>
      </c>
      <c r="JZW1" s="3022"/>
      <c r="JZX1" s="3022"/>
      <c r="JZY1" s="3022"/>
      <c r="JZZ1" s="3022"/>
      <c r="KAA1" s="3022"/>
      <c r="KAB1" s="2432" t="s">
        <v>291</v>
      </c>
      <c r="KAC1" s="96"/>
      <c r="KAD1" s="3022" t="s">
        <v>292</v>
      </c>
      <c r="KAE1" s="3022"/>
      <c r="KAF1" s="3022"/>
      <c r="KAG1" s="3022"/>
      <c r="KAH1" s="3022"/>
      <c r="KAI1" s="3022"/>
      <c r="KAJ1" s="2432" t="s">
        <v>291</v>
      </c>
      <c r="KAK1" s="96"/>
      <c r="KAL1" s="3022" t="s">
        <v>292</v>
      </c>
      <c r="KAM1" s="3022"/>
      <c r="KAN1" s="3022"/>
      <c r="KAO1" s="3022"/>
      <c r="KAP1" s="3022"/>
      <c r="KAQ1" s="3022"/>
      <c r="KAR1" s="2432" t="s">
        <v>291</v>
      </c>
      <c r="KAS1" s="96"/>
      <c r="KAT1" s="3022" t="s">
        <v>292</v>
      </c>
      <c r="KAU1" s="3022"/>
      <c r="KAV1" s="3022"/>
      <c r="KAW1" s="3022"/>
      <c r="KAX1" s="3022"/>
      <c r="KAY1" s="3022"/>
      <c r="KAZ1" s="2432" t="s">
        <v>291</v>
      </c>
      <c r="KBA1" s="96"/>
      <c r="KBB1" s="3022" t="s">
        <v>292</v>
      </c>
      <c r="KBC1" s="3022"/>
      <c r="KBD1" s="3022"/>
      <c r="KBE1" s="3022"/>
      <c r="KBF1" s="3022"/>
      <c r="KBG1" s="3022"/>
      <c r="KBH1" s="2432" t="s">
        <v>291</v>
      </c>
      <c r="KBI1" s="96"/>
      <c r="KBJ1" s="3022" t="s">
        <v>292</v>
      </c>
      <c r="KBK1" s="3022"/>
      <c r="KBL1" s="3022"/>
      <c r="KBM1" s="3022"/>
      <c r="KBN1" s="3022"/>
      <c r="KBO1" s="3022"/>
      <c r="KBP1" s="2432" t="s">
        <v>291</v>
      </c>
      <c r="KBQ1" s="96"/>
      <c r="KBR1" s="3022" t="s">
        <v>292</v>
      </c>
      <c r="KBS1" s="3022"/>
      <c r="KBT1" s="3022"/>
      <c r="KBU1" s="3022"/>
      <c r="KBV1" s="3022"/>
      <c r="KBW1" s="3022"/>
      <c r="KBX1" s="2432" t="s">
        <v>291</v>
      </c>
      <c r="KBY1" s="96"/>
      <c r="KBZ1" s="3022" t="s">
        <v>292</v>
      </c>
      <c r="KCA1" s="3022"/>
      <c r="KCB1" s="3022"/>
      <c r="KCC1" s="3022"/>
      <c r="KCD1" s="3022"/>
      <c r="KCE1" s="3022"/>
      <c r="KCF1" s="2432" t="s">
        <v>291</v>
      </c>
      <c r="KCG1" s="96"/>
      <c r="KCH1" s="3022" t="s">
        <v>292</v>
      </c>
      <c r="KCI1" s="3022"/>
      <c r="KCJ1" s="3022"/>
      <c r="KCK1" s="3022"/>
      <c r="KCL1" s="3022"/>
      <c r="KCM1" s="3022"/>
      <c r="KCN1" s="2432" t="s">
        <v>291</v>
      </c>
      <c r="KCO1" s="96"/>
      <c r="KCP1" s="3022" t="s">
        <v>292</v>
      </c>
      <c r="KCQ1" s="3022"/>
      <c r="KCR1" s="3022"/>
      <c r="KCS1" s="3022"/>
      <c r="KCT1" s="3022"/>
      <c r="KCU1" s="3022"/>
      <c r="KCV1" s="2432" t="s">
        <v>291</v>
      </c>
      <c r="KCW1" s="96"/>
      <c r="KCX1" s="3022" t="s">
        <v>292</v>
      </c>
      <c r="KCY1" s="3022"/>
      <c r="KCZ1" s="3022"/>
      <c r="KDA1" s="3022"/>
      <c r="KDB1" s="3022"/>
      <c r="KDC1" s="3022"/>
      <c r="KDD1" s="2432" t="s">
        <v>291</v>
      </c>
      <c r="KDE1" s="96"/>
      <c r="KDF1" s="3022" t="s">
        <v>292</v>
      </c>
      <c r="KDG1" s="3022"/>
      <c r="KDH1" s="3022"/>
      <c r="KDI1" s="3022"/>
      <c r="KDJ1" s="3022"/>
      <c r="KDK1" s="3022"/>
      <c r="KDL1" s="2432" t="s">
        <v>291</v>
      </c>
      <c r="KDM1" s="96"/>
      <c r="KDN1" s="3022" t="s">
        <v>292</v>
      </c>
      <c r="KDO1" s="3022"/>
      <c r="KDP1" s="3022"/>
      <c r="KDQ1" s="3022"/>
      <c r="KDR1" s="3022"/>
      <c r="KDS1" s="3022"/>
      <c r="KDT1" s="2432" t="s">
        <v>291</v>
      </c>
      <c r="KDU1" s="96"/>
      <c r="KDV1" s="3022" t="s">
        <v>292</v>
      </c>
      <c r="KDW1" s="3022"/>
      <c r="KDX1" s="3022"/>
      <c r="KDY1" s="3022"/>
      <c r="KDZ1" s="3022"/>
      <c r="KEA1" s="3022"/>
      <c r="KEB1" s="2432" t="s">
        <v>291</v>
      </c>
      <c r="KEC1" s="96"/>
      <c r="KED1" s="3022" t="s">
        <v>292</v>
      </c>
      <c r="KEE1" s="3022"/>
      <c r="KEF1" s="3022"/>
      <c r="KEG1" s="3022"/>
      <c r="KEH1" s="3022"/>
      <c r="KEI1" s="3022"/>
      <c r="KEJ1" s="2432" t="s">
        <v>291</v>
      </c>
      <c r="KEK1" s="96"/>
      <c r="KEL1" s="3022" t="s">
        <v>292</v>
      </c>
      <c r="KEM1" s="3022"/>
      <c r="KEN1" s="3022"/>
      <c r="KEO1" s="3022"/>
      <c r="KEP1" s="3022"/>
      <c r="KEQ1" s="3022"/>
      <c r="KER1" s="2432" t="s">
        <v>291</v>
      </c>
      <c r="KES1" s="96"/>
      <c r="KET1" s="3022" t="s">
        <v>292</v>
      </c>
      <c r="KEU1" s="3022"/>
      <c r="KEV1" s="3022"/>
      <c r="KEW1" s="3022"/>
      <c r="KEX1" s="3022"/>
      <c r="KEY1" s="3022"/>
      <c r="KEZ1" s="2432" t="s">
        <v>291</v>
      </c>
      <c r="KFA1" s="96"/>
      <c r="KFB1" s="3022" t="s">
        <v>292</v>
      </c>
      <c r="KFC1" s="3022"/>
      <c r="KFD1" s="3022"/>
      <c r="KFE1" s="3022"/>
      <c r="KFF1" s="3022"/>
      <c r="KFG1" s="3022"/>
      <c r="KFH1" s="2432" t="s">
        <v>291</v>
      </c>
      <c r="KFI1" s="96"/>
      <c r="KFJ1" s="3022" t="s">
        <v>292</v>
      </c>
      <c r="KFK1" s="3022"/>
      <c r="KFL1" s="3022"/>
      <c r="KFM1" s="3022"/>
      <c r="KFN1" s="3022"/>
      <c r="KFO1" s="3022"/>
      <c r="KFP1" s="2432" t="s">
        <v>291</v>
      </c>
      <c r="KFQ1" s="96"/>
      <c r="KFR1" s="3022" t="s">
        <v>292</v>
      </c>
      <c r="KFS1" s="3022"/>
      <c r="KFT1" s="3022"/>
      <c r="KFU1" s="3022"/>
      <c r="KFV1" s="3022"/>
      <c r="KFW1" s="3022"/>
      <c r="KFX1" s="2432" t="s">
        <v>291</v>
      </c>
      <c r="KFY1" s="96"/>
      <c r="KFZ1" s="3022" t="s">
        <v>292</v>
      </c>
      <c r="KGA1" s="3022"/>
      <c r="KGB1" s="3022"/>
      <c r="KGC1" s="3022"/>
      <c r="KGD1" s="3022"/>
      <c r="KGE1" s="3022"/>
      <c r="KGF1" s="2432" t="s">
        <v>291</v>
      </c>
      <c r="KGG1" s="96"/>
      <c r="KGH1" s="3022" t="s">
        <v>292</v>
      </c>
      <c r="KGI1" s="3022"/>
      <c r="KGJ1" s="3022"/>
      <c r="KGK1" s="3022"/>
      <c r="KGL1" s="3022"/>
      <c r="KGM1" s="3022"/>
      <c r="KGN1" s="2432" t="s">
        <v>291</v>
      </c>
      <c r="KGO1" s="96"/>
      <c r="KGP1" s="3022" t="s">
        <v>292</v>
      </c>
      <c r="KGQ1" s="3022"/>
      <c r="KGR1" s="3022"/>
      <c r="KGS1" s="3022"/>
      <c r="KGT1" s="3022"/>
      <c r="KGU1" s="3022"/>
      <c r="KGV1" s="2432" t="s">
        <v>291</v>
      </c>
      <c r="KGW1" s="96"/>
      <c r="KGX1" s="3022" t="s">
        <v>292</v>
      </c>
      <c r="KGY1" s="3022"/>
      <c r="KGZ1" s="3022"/>
      <c r="KHA1" s="3022"/>
      <c r="KHB1" s="3022"/>
      <c r="KHC1" s="3022"/>
      <c r="KHD1" s="2432" t="s">
        <v>291</v>
      </c>
      <c r="KHE1" s="96"/>
      <c r="KHF1" s="3022" t="s">
        <v>292</v>
      </c>
      <c r="KHG1" s="3022"/>
      <c r="KHH1" s="3022"/>
      <c r="KHI1" s="3022"/>
      <c r="KHJ1" s="3022"/>
      <c r="KHK1" s="3022"/>
      <c r="KHL1" s="2432" t="s">
        <v>291</v>
      </c>
      <c r="KHM1" s="96"/>
      <c r="KHN1" s="3022" t="s">
        <v>292</v>
      </c>
      <c r="KHO1" s="3022"/>
      <c r="KHP1" s="3022"/>
      <c r="KHQ1" s="3022"/>
      <c r="KHR1" s="3022"/>
      <c r="KHS1" s="3022"/>
      <c r="KHT1" s="2432" t="s">
        <v>291</v>
      </c>
      <c r="KHU1" s="96"/>
      <c r="KHV1" s="3022" t="s">
        <v>292</v>
      </c>
      <c r="KHW1" s="3022"/>
      <c r="KHX1" s="3022"/>
      <c r="KHY1" s="3022"/>
      <c r="KHZ1" s="3022"/>
      <c r="KIA1" s="3022"/>
      <c r="KIB1" s="2432" t="s">
        <v>291</v>
      </c>
      <c r="KIC1" s="96"/>
      <c r="KID1" s="3022" t="s">
        <v>292</v>
      </c>
      <c r="KIE1" s="3022"/>
      <c r="KIF1" s="3022"/>
      <c r="KIG1" s="3022"/>
      <c r="KIH1" s="3022"/>
      <c r="KII1" s="3022"/>
      <c r="KIJ1" s="2432" t="s">
        <v>291</v>
      </c>
      <c r="KIK1" s="96"/>
      <c r="KIL1" s="3022" t="s">
        <v>292</v>
      </c>
      <c r="KIM1" s="3022"/>
      <c r="KIN1" s="3022"/>
      <c r="KIO1" s="3022"/>
      <c r="KIP1" s="3022"/>
      <c r="KIQ1" s="3022"/>
      <c r="KIR1" s="2432" t="s">
        <v>291</v>
      </c>
      <c r="KIS1" s="96"/>
      <c r="KIT1" s="3022" t="s">
        <v>292</v>
      </c>
      <c r="KIU1" s="3022"/>
      <c r="KIV1" s="3022"/>
      <c r="KIW1" s="3022"/>
      <c r="KIX1" s="3022"/>
      <c r="KIY1" s="3022"/>
      <c r="KIZ1" s="2432" t="s">
        <v>291</v>
      </c>
      <c r="KJA1" s="96"/>
      <c r="KJB1" s="3022" t="s">
        <v>292</v>
      </c>
      <c r="KJC1" s="3022"/>
      <c r="KJD1" s="3022"/>
      <c r="KJE1" s="3022"/>
      <c r="KJF1" s="3022"/>
      <c r="KJG1" s="3022"/>
      <c r="KJH1" s="2432" t="s">
        <v>291</v>
      </c>
      <c r="KJI1" s="96"/>
      <c r="KJJ1" s="3022" t="s">
        <v>292</v>
      </c>
      <c r="KJK1" s="3022"/>
      <c r="KJL1" s="3022"/>
      <c r="KJM1" s="3022"/>
      <c r="KJN1" s="3022"/>
      <c r="KJO1" s="3022"/>
      <c r="KJP1" s="2432" t="s">
        <v>291</v>
      </c>
      <c r="KJQ1" s="96"/>
      <c r="KJR1" s="3022" t="s">
        <v>292</v>
      </c>
      <c r="KJS1" s="3022"/>
      <c r="KJT1" s="3022"/>
      <c r="KJU1" s="3022"/>
      <c r="KJV1" s="3022"/>
      <c r="KJW1" s="3022"/>
      <c r="KJX1" s="2432" t="s">
        <v>291</v>
      </c>
      <c r="KJY1" s="96"/>
      <c r="KJZ1" s="3022" t="s">
        <v>292</v>
      </c>
      <c r="KKA1" s="3022"/>
      <c r="KKB1" s="3022"/>
      <c r="KKC1" s="3022"/>
      <c r="KKD1" s="3022"/>
      <c r="KKE1" s="3022"/>
      <c r="KKF1" s="2432" t="s">
        <v>291</v>
      </c>
      <c r="KKG1" s="96"/>
      <c r="KKH1" s="3022" t="s">
        <v>292</v>
      </c>
      <c r="KKI1" s="3022"/>
      <c r="KKJ1" s="3022"/>
      <c r="KKK1" s="3022"/>
      <c r="KKL1" s="3022"/>
      <c r="KKM1" s="3022"/>
      <c r="KKN1" s="2432" t="s">
        <v>291</v>
      </c>
      <c r="KKO1" s="96"/>
      <c r="KKP1" s="3022" t="s">
        <v>292</v>
      </c>
      <c r="KKQ1" s="3022"/>
      <c r="KKR1" s="3022"/>
      <c r="KKS1" s="3022"/>
      <c r="KKT1" s="3022"/>
      <c r="KKU1" s="3022"/>
      <c r="KKV1" s="2432" t="s">
        <v>291</v>
      </c>
      <c r="KKW1" s="96"/>
      <c r="KKX1" s="3022" t="s">
        <v>292</v>
      </c>
      <c r="KKY1" s="3022"/>
      <c r="KKZ1" s="3022"/>
      <c r="KLA1" s="3022"/>
      <c r="KLB1" s="3022"/>
      <c r="KLC1" s="3022"/>
      <c r="KLD1" s="2432" t="s">
        <v>291</v>
      </c>
      <c r="KLE1" s="96"/>
      <c r="KLF1" s="3022" t="s">
        <v>292</v>
      </c>
      <c r="KLG1" s="3022"/>
      <c r="KLH1" s="3022"/>
      <c r="KLI1" s="3022"/>
      <c r="KLJ1" s="3022"/>
      <c r="KLK1" s="3022"/>
      <c r="KLL1" s="2432" t="s">
        <v>291</v>
      </c>
      <c r="KLM1" s="96"/>
      <c r="KLN1" s="3022" t="s">
        <v>292</v>
      </c>
      <c r="KLO1" s="3022"/>
      <c r="KLP1" s="3022"/>
      <c r="KLQ1" s="3022"/>
      <c r="KLR1" s="3022"/>
      <c r="KLS1" s="3022"/>
      <c r="KLT1" s="2432" t="s">
        <v>291</v>
      </c>
      <c r="KLU1" s="96"/>
      <c r="KLV1" s="3022" t="s">
        <v>292</v>
      </c>
      <c r="KLW1" s="3022"/>
      <c r="KLX1" s="3022"/>
      <c r="KLY1" s="3022"/>
      <c r="KLZ1" s="3022"/>
      <c r="KMA1" s="3022"/>
      <c r="KMB1" s="2432" t="s">
        <v>291</v>
      </c>
      <c r="KMC1" s="96"/>
      <c r="KMD1" s="3022" t="s">
        <v>292</v>
      </c>
      <c r="KME1" s="3022"/>
      <c r="KMF1" s="3022"/>
      <c r="KMG1" s="3022"/>
      <c r="KMH1" s="3022"/>
      <c r="KMI1" s="3022"/>
      <c r="KMJ1" s="2432" t="s">
        <v>291</v>
      </c>
      <c r="KMK1" s="96"/>
      <c r="KML1" s="3022" t="s">
        <v>292</v>
      </c>
      <c r="KMM1" s="3022"/>
      <c r="KMN1" s="3022"/>
      <c r="KMO1" s="3022"/>
      <c r="KMP1" s="3022"/>
      <c r="KMQ1" s="3022"/>
      <c r="KMR1" s="2432" t="s">
        <v>291</v>
      </c>
      <c r="KMS1" s="96"/>
      <c r="KMT1" s="3022" t="s">
        <v>292</v>
      </c>
      <c r="KMU1" s="3022"/>
      <c r="KMV1" s="3022"/>
      <c r="KMW1" s="3022"/>
      <c r="KMX1" s="3022"/>
      <c r="KMY1" s="3022"/>
      <c r="KMZ1" s="2432" t="s">
        <v>291</v>
      </c>
      <c r="KNA1" s="96"/>
      <c r="KNB1" s="3022" t="s">
        <v>292</v>
      </c>
      <c r="KNC1" s="3022"/>
      <c r="KND1" s="3022"/>
      <c r="KNE1" s="3022"/>
      <c r="KNF1" s="3022"/>
      <c r="KNG1" s="3022"/>
      <c r="KNH1" s="2432" t="s">
        <v>291</v>
      </c>
      <c r="KNI1" s="96"/>
      <c r="KNJ1" s="3022" t="s">
        <v>292</v>
      </c>
      <c r="KNK1" s="3022"/>
      <c r="KNL1" s="3022"/>
      <c r="KNM1" s="3022"/>
      <c r="KNN1" s="3022"/>
      <c r="KNO1" s="3022"/>
      <c r="KNP1" s="2432" t="s">
        <v>291</v>
      </c>
      <c r="KNQ1" s="96"/>
      <c r="KNR1" s="3022" t="s">
        <v>292</v>
      </c>
      <c r="KNS1" s="3022"/>
      <c r="KNT1" s="3022"/>
      <c r="KNU1" s="3022"/>
      <c r="KNV1" s="3022"/>
      <c r="KNW1" s="3022"/>
      <c r="KNX1" s="2432" t="s">
        <v>291</v>
      </c>
      <c r="KNY1" s="96"/>
      <c r="KNZ1" s="3022" t="s">
        <v>292</v>
      </c>
      <c r="KOA1" s="3022"/>
      <c r="KOB1" s="3022"/>
      <c r="KOC1" s="3022"/>
      <c r="KOD1" s="3022"/>
      <c r="KOE1" s="3022"/>
      <c r="KOF1" s="2432" t="s">
        <v>291</v>
      </c>
      <c r="KOG1" s="96"/>
      <c r="KOH1" s="3022" t="s">
        <v>292</v>
      </c>
      <c r="KOI1" s="3022"/>
      <c r="KOJ1" s="3022"/>
      <c r="KOK1" s="3022"/>
      <c r="KOL1" s="3022"/>
      <c r="KOM1" s="3022"/>
      <c r="KON1" s="2432" t="s">
        <v>291</v>
      </c>
      <c r="KOO1" s="96"/>
      <c r="KOP1" s="3022" t="s">
        <v>292</v>
      </c>
      <c r="KOQ1" s="3022"/>
      <c r="KOR1" s="3022"/>
      <c r="KOS1" s="3022"/>
      <c r="KOT1" s="3022"/>
      <c r="KOU1" s="3022"/>
      <c r="KOV1" s="2432" t="s">
        <v>291</v>
      </c>
      <c r="KOW1" s="96"/>
      <c r="KOX1" s="3022" t="s">
        <v>292</v>
      </c>
      <c r="KOY1" s="3022"/>
      <c r="KOZ1" s="3022"/>
      <c r="KPA1" s="3022"/>
      <c r="KPB1" s="3022"/>
      <c r="KPC1" s="3022"/>
      <c r="KPD1" s="2432" t="s">
        <v>291</v>
      </c>
      <c r="KPE1" s="96"/>
      <c r="KPF1" s="3022" t="s">
        <v>292</v>
      </c>
      <c r="KPG1" s="3022"/>
      <c r="KPH1" s="3022"/>
      <c r="KPI1" s="3022"/>
      <c r="KPJ1" s="3022"/>
      <c r="KPK1" s="3022"/>
      <c r="KPL1" s="2432" t="s">
        <v>291</v>
      </c>
      <c r="KPM1" s="96"/>
      <c r="KPN1" s="3022" t="s">
        <v>292</v>
      </c>
      <c r="KPO1" s="3022"/>
      <c r="KPP1" s="3022"/>
      <c r="KPQ1" s="3022"/>
      <c r="KPR1" s="3022"/>
      <c r="KPS1" s="3022"/>
      <c r="KPT1" s="2432" t="s">
        <v>291</v>
      </c>
      <c r="KPU1" s="96"/>
      <c r="KPV1" s="3022" t="s">
        <v>292</v>
      </c>
      <c r="KPW1" s="3022"/>
      <c r="KPX1" s="3022"/>
      <c r="KPY1" s="3022"/>
      <c r="KPZ1" s="3022"/>
      <c r="KQA1" s="3022"/>
      <c r="KQB1" s="2432" t="s">
        <v>291</v>
      </c>
      <c r="KQC1" s="96"/>
      <c r="KQD1" s="3022" t="s">
        <v>292</v>
      </c>
      <c r="KQE1" s="3022"/>
      <c r="KQF1" s="3022"/>
      <c r="KQG1" s="3022"/>
      <c r="KQH1" s="3022"/>
      <c r="KQI1" s="3022"/>
      <c r="KQJ1" s="2432" t="s">
        <v>291</v>
      </c>
      <c r="KQK1" s="96"/>
      <c r="KQL1" s="3022" t="s">
        <v>292</v>
      </c>
      <c r="KQM1" s="3022"/>
      <c r="KQN1" s="3022"/>
      <c r="KQO1" s="3022"/>
      <c r="KQP1" s="3022"/>
      <c r="KQQ1" s="3022"/>
      <c r="KQR1" s="2432" t="s">
        <v>291</v>
      </c>
      <c r="KQS1" s="96"/>
      <c r="KQT1" s="3022" t="s">
        <v>292</v>
      </c>
      <c r="KQU1" s="3022"/>
      <c r="KQV1" s="3022"/>
      <c r="KQW1" s="3022"/>
      <c r="KQX1" s="3022"/>
      <c r="KQY1" s="3022"/>
      <c r="KQZ1" s="2432" t="s">
        <v>291</v>
      </c>
      <c r="KRA1" s="96"/>
      <c r="KRB1" s="3022" t="s">
        <v>292</v>
      </c>
      <c r="KRC1" s="3022"/>
      <c r="KRD1" s="3022"/>
      <c r="KRE1" s="3022"/>
      <c r="KRF1" s="3022"/>
      <c r="KRG1" s="3022"/>
      <c r="KRH1" s="2432" t="s">
        <v>291</v>
      </c>
      <c r="KRI1" s="96"/>
      <c r="KRJ1" s="3022" t="s">
        <v>292</v>
      </c>
      <c r="KRK1" s="3022"/>
      <c r="KRL1" s="3022"/>
      <c r="KRM1" s="3022"/>
      <c r="KRN1" s="3022"/>
      <c r="KRO1" s="3022"/>
      <c r="KRP1" s="2432" t="s">
        <v>291</v>
      </c>
      <c r="KRQ1" s="96"/>
      <c r="KRR1" s="3022" t="s">
        <v>292</v>
      </c>
      <c r="KRS1" s="3022"/>
      <c r="KRT1" s="3022"/>
      <c r="KRU1" s="3022"/>
      <c r="KRV1" s="3022"/>
      <c r="KRW1" s="3022"/>
      <c r="KRX1" s="2432" t="s">
        <v>291</v>
      </c>
      <c r="KRY1" s="96"/>
      <c r="KRZ1" s="3022" t="s">
        <v>292</v>
      </c>
      <c r="KSA1" s="3022"/>
      <c r="KSB1" s="3022"/>
      <c r="KSC1" s="3022"/>
      <c r="KSD1" s="3022"/>
      <c r="KSE1" s="3022"/>
      <c r="KSF1" s="2432" t="s">
        <v>291</v>
      </c>
      <c r="KSG1" s="96"/>
      <c r="KSH1" s="3022" t="s">
        <v>292</v>
      </c>
      <c r="KSI1" s="3022"/>
      <c r="KSJ1" s="3022"/>
      <c r="KSK1" s="3022"/>
      <c r="KSL1" s="3022"/>
      <c r="KSM1" s="3022"/>
      <c r="KSN1" s="2432" t="s">
        <v>291</v>
      </c>
      <c r="KSO1" s="96"/>
      <c r="KSP1" s="3022" t="s">
        <v>292</v>
      </c>
      <c r="KSQ1" s="3022"/>
      <c r="KSR1" s="3022"/>
      <c r="KSS1" s="3022"/>
      <c r="KST1" s="3022"/>
      <c r="KSU1" s="3022"/>
      <c r="KSV1" s="2432" t="s">
        <v>291</v>
      </c>
      <c r="KSW1" s="96"/>
      <c r="KSX1" s="3022" t="s">
        <v>292</v>
      </c>
      <c r="KSY1" s="3022"/>
      <c r="KSZ1" s="3022"/>
      <c r="KTA1" s="3022"/>
      <c r="KTB1" s="3022"/>
      <c r="KTC1" s="3022"/>
      <c r="KTD1" s="2432" t="s">
        <v>291</v>
      </c>
      <c r="KTE1" s="96"/>
      <c r="KTF1" s="3022" t="s">
        <v>292</v>
      </c>
      <c r="KTG1" s="3022"/>
      <c r="KTH1" s="3022"/>
      <c r="KTI1" s="3022"/>
      <c r="KTJ1" s="3022"/>
      <c r="KTK1" s="3022"/>
      <c r="KTL1" s="2432" t="s">
        <v>291</v>
      </c>
      <c r="KTM1" s="96"/>
      <c r="KTN1" s="3022" t="s">
        <v>292</v>
      </c>
      <c r="KTO1" s="3022"/>
      <c r="KTP1" s="3022"/>
      <c r="KTQ1" s="3022"/>
      <c r="KTR1" s="3022"/>
      <c r="KTS1" s="3022"/>
      <c r="KTT1" s="2432" t="s">
        <v>291</v>
      </c>
      <c r="KTU1" s="96"/>
      <c r="KTV1" s="3022" t="s">
        <v>292</v>
      </c>
      <c r="KTW1" s="3022"/>
      <c r="KTX1" s="3022"/>
      <c r="KTY1" s="3022"/>
      <c r="KTZ1" s="3022"/>
      <c r="KUA1" s="3022"/>
      <c r="KUB1" s="2432" t="s">
        <v>291</v>
      </c>
      <c r="KUC1" s="96"/>
      <c r="KUD1" s="3022" t="s">
        <v>292</v>
      </c>
      <c r="KUE1" s="3022"/>
      <c r="KUF1" s="3022"/>
      <c r="KUG1" s="3022"/>
      <c r="KUH1" s="3022"/>
      <c r="KUI1" s="3022"/>
      <c r="KUJ1" s="2432" t="s">
        <v>291</v>
      </c>
      <c r="KUK1" s="96"/>
      <c r="KUL1" s="3022" t="s">
        <v>292</v>
      </c>
      <c r="KUM1" s="3022"/>
      <c r="KUN1" s="3022"/>
      <c r="KUO1" s="3022"/>
      <c r="KUP1" s="3022"/>
      <c r="KUQ1" s="3022"/>
      <c r="KUR1" s="2432" t="s">
        <v>291</v>
      </c>
      <c r="KUS1" s="96"/>
      <c r="KUT1" s="3022" t="s">
        <v>292</v>
      </c>
      <c r="KUU1" s="3022"/>
      <c r="KUV1" s="3022"/>
      <c r="KUW1" s="3022"/>
      <c r="KUX1" s="3022"/>
      <c r="KUY1" s="3022"/>
      <c r="KUZ1" s="2432" t="s">
        <v>291</v>
      </c>
      <c r="KVA1" s="96"/>
      <c r="KVB1" s="3022" t="s">
        <v>292</v>
      </c>
      <c r="KVC1" s="3022"/>
      <c r="KVD1" s="3022"/>
      <c r="KVE1" s="3022"/>
      <c r="KVF1" s="3022"/>
      <c r="KVG1" s="3022"/>
      <c r="KVH1" s="2432" t="s">
        <v>291</v>
      </c>
      <c r="KVI1" s="96"/>
      <c r="KVJ1" s="3022" t="s">
        <v>292</v>
      </c>
      <c r="KVK1" s="3022"/>
      <c r="KVL1" s="3022"/>
      <c r="KVM1" s="3022"/>
      <c r="KVN1" s="3022"/>
      <c r="KVO1" s="3022"/>
      <c r="KVP1" s="2432" t="s">
        <v>291</v>
      </c>
      <c r="KVQ1" s="96"/>
      <c r="KVR1" s="3022" t="s">
        <v>292</v>
      </c>
      <c r="KVS1" s="3022"/>
      <c r="KVT1" s="3022"/>
      <c r="KVU1" s="3022"/>
      <c r="KVV1" s="3022"/>
      <c r="KVW1" s="3022"/>
      <c r="KVX1" s="2432" t="s">
        <v>291</v>
      </c>
      <c r="KVY1" s="96"/>
      <c r="KVZ1" s="3022" t="s">
        <v>292</v>
      </c>
      <c r="KWA1" s="3022"/>
      <c r="KWB1" s="3022"/>
      <c r="KWC1" s="3022"/>
      <c r="KWD1" s="3022"/>
      <c r="KWE1" s="3022"/>
      <c r="KWF1" s="2432" t="s">
        <v>291</v>
      </c>
      <c r="KWG1" s="96"/>
      <c r="KWH1" s="3022" t="s">
        <v>292</v>
      </c>
      <c r="KWI1" s="3022"/>
      <c r="KWJ1" s="3022"/>
      <c r="KWK1" s="3022"/>
      <c r="KWL1" s="3022"/>
      <c r="KWM1" s="3022"/>
      <c r="KWN1" s="2432" t="s">
        <v>291</v>
      </c>
      <c r="KWO1" s="96"/>
      <c r="KWP1" s="3022" t="s">
        <v>292</v>
      </c>
      <c r="KWQ1" s="3022"/>
      <c r="KWR1" s="3022"/>
      <c r="KWS1" s="3022"/>
      <c r="KWT1" s="3022"/>
      <c r="KWU1" s="3022"/>
      <c r="KWV1" s="2432" t="s">
        <v>291</v>
      </c>
      <c r="KWW1" s="96"/>
      <c r="KWX1" s="3022" t="s">
        <v>292</v>
      </c>
      <c r="KWY1" s="3022"/>
      <c r="KWZ1" s="3022"/>
      <c r="KXA1" s="3022"/>
      <c r="KXB1" s="3022"/>
      <c r="KXC1" s="3022"/>
      <c r="KXD1" s="2432" t="s">
        <v>291</v>
      </c>
      <c r="KXE1" s="96"/>
      <c r="KXF1" s="3022" t="s">
        <v>292</v>
      </c>
      <c r="KXG1" s="3022"/>
      <c r="KXH1" s="3022"/>
      <c r="KXI1" s="3022"/>
      <c r="KXJ1" s="3022"/>
      <c r="KXK1" s="3022"/>
      <c r="KXL1" s="2432" t="s">
        <v>291</v>
      </c>
      <c r="KXM1" s="96"/>
      <c r="KXN1" s="3022" t="s">
        <v>292</v>
      </c>
      <c r="KXO1" s="3022"/>
      <c r="KXP1" s="3022"/>
      <c r="KXQ1" s="3022"/>
      <c r="KXR1" s="3022"/>
      <c r="KXS1" s="3022"/>
      <c r="KXT1" s="2432" t="s">
        <v>291</v>
      </c>
      <c r="KXU1" s="96"/>
      <c r="KXV1" s="3022" t="s">
        <v>292</v>
      </c>
      <c r="KXW1" s="3022"/>
      <c r="KXX1" s="3022"/>
      <c r="KXY1" s="3022"/>
      <c r="KXZ1" s="3022"/>
      <c r="KYA1" s="3022"/>
      <c r="KYB1" s="2432" t="s">
        <v>291</v>
      </c>
      <c r="KYC1" s="96"/>
      <c r="KYD1" s="3022" t="s">
        <v>292</v>
      </c>
      <c r="KYE1" s="3022"/>
      <c r="KYF1" s="3022"/>
      <c r="KYG1" s="3022"/>
      <c r="KYH1" s="3022"/>
      <c r="KYI1" s="3022"/>
      <c r="KYJ1" s="2432" t="s">
        <v>291</v>
      </c>
      <c r="KYK1" s="96"/>
      <c r="KYL1" s="3022" t="s">
        <v>292</v>
      </c>
      <c r="KYM1" s="3022"/>
      <c r="KYN1" s="3022"/>
      <c r="KYO1" s="3022"/>
      <c r="KYP1" s="3022"/>
      <c r="KYQ1" s="3022"/>
      <c r="KYR1" s="2432" t="s">
        <v>291</v>
      </c>
      <c r="KYS1" s="96"/>
      <c r="KYT1" s="3022" t="s">
        <v>292</v>
      </c>
      <c r="KYU1" s="3022"/>
      <c r="KYV1" s="3022"/>
      <c r="KYW1" s="3022"/>
      <c r="KYX1" s="3022"/>
      <c r="KYY1" s="3022"/>
      <c r="KYZ1" s="2432" t="s">
        <v>291</v>
      </c>
      <c r="KZA1" s="96"/>
      <c r="KZB1" s="3022" t="s">
        <v>292</v>
      </c>
      <c r="KZC1" s="3022"/>
      <c r="KZD1" s="3022"/>
      <c r="KZE1" s="3022"/>
      <c r="KZF1" s="3022"/>
      <c r="KZG1" s="3022"/>
      <c r="KZH1" s="2432" t="s">
        <v>291</v>
      </c>
      <c r="KZI1" s="96"/>
      <c r="KZJ1" s="3022" t="s">
        <v>292</v>
      </c>
      <c r="KZK1" s="3022"/>
      <c r="KZL1" s="3022"/>
      <c r="KZM1" s="3022"/>
      <c r="KZN1" s="3022"/>
      <c r="KZO1" s="3022"/>
      <c r="KZP1" s="2432" t="s">
        <v>291</v>
      </c>
      <c r="KZQ1" s="96"/>
      <c r="KZR1" s="3022" t="s">
        <v>292</v>
      </c>
      <c r="KZS1" s="3022"/>
      <c r="KZT1" s="3022"/>
      <c r="KZU1" s="3022"/>
      <c r="KZV1" s="3022"/>
      <c r="KZW1" s="3022"/>
      <c r="KZX1" s="2432" t="s">
        <v>291</v>
      </c>
      <c r="KZY1" s="96"/>
      <c r="KZZ1" s="3022" t="s">
        <v>292</v>
      </c>
      <c r="LAA1" s="3022"/>
      <c r="LAB1" s="3022"/>
      <c r="LAC1" s="3022"/>
      <c r="LAD1" s="3022"/>
      <c r="LAE1" s="3022"/>
      <c r="LAF1" s="2432" t="s">
        <v>291</v>
      </c>
      <c r="LAG1" s="96"/>
      <c r="LAH1" s="3022" t="s">
        <v>292</v>
      </c>
      <c r="LAI1" s="3022"/>
      <c r="LAJ1" s="3022"/>
      <c r="LAK1" s="3022"/>
      <c r="LAL1" s="3022"/>
      <c r="LAM1" s="3022"/>
      <c r="LAN1" s="2432" t="s">
        <v>291</v>
      </c>
      <c r="LAO1" s="96"/>
      <c r="LAP1" s="3022" t="s">
        <v>292</v>
      </c>
      <c r="LAQ1" s="3022"/>
      <c r="LAR1" s="3022"/>
      <c r="LAS1" s="3022"/>
      <c r="LAT1" s="3022"/>
      <c r="LAU1" s="3022"/>
      <c r="LAV1" s="2432" t="s">
        <v>291</v>
      </c>
      <c r="LAW1" s="96"/>
      <c r="LAX1" s="3022" t="s">
        <v>292</v>
      </c>
      <c r="LAY1" s="3022"/>
      <c r="LAZ1" s="3022"/>
      <c r="LBA1" s="3022"/>
      <c r="LBB1" s="3022"/>
      <c r="LBC1" s="3022"/>
      <c r="LBD1" s="2432" t="s">
        <v>291</v>
      </c>
      <c r="LBE1" s="96"/>
      <c r="LBF1" s="3022" t="s">
        <v>292</v>
      </c>
      <c r="LBG1" s="3022"/>
      <c r="LBH1" s="3022"/>
      <c r="LBI1" s="3022"/>
      <c r="LBJ1" s="3022"/>
      <c r="LBK1" s="3022"/>
      <c r="LBL1" s="2432" t="s">
        <v>291</v>
      </c>
      <c r="LBM1" s="96"/>
      <c r="LBN1" s="3022" t="s">
        <v>292</v>
      </c>
      <c r="LBO1" s="3022"/>
      <c r="LBP1" s="3022"/>
      <c r="LBQ1" s="3022"/>
      <c r="LBR1" s="3022"/>
      <c r="LBS1" s="3022"/>
      <c r="LBT1" s="2432" t="s">
        <v>291</v>
      </c>
      <c r="LBU1" s="96"/>
      <c r="LBV1" s="3022" t="s">
        <v>292</v>
      </c>
      <c r="LBW1" s="3022"/>
      <c r="LBX1" s="3022"/>
      <c r="LBY1" s="3022"/>
      <c r="LBZ1" s="3022"/>
      <c r="LCA1" s="3022"/>
      <c r="LCB1" s="2432" t="s">
        <v>291</v>
      </c>
      <c r="LCC1" s="96"/>
      <c r="LCD1" s="3022" t="s">
        <v>292</v>
      </c>
      <c r="LCE1" s="3022"/>
      <c r="LCF1" s="3022"/>
      <c r="LCG1" s="3022"/>
      <c r="LCH1" s="3022"/>
      <c r="LCI1" s="3022"/>
      <c r="LCJ1" s="2432" t="s">
        <v>291</v>
      </c>
      <c r="LCK1" s="96"/>
      <c r="LCL1" s="3022" t="s">
        <v>292</v>
      </c>
      <c r="LCM1" s="3022"/>
      <c r="LCN1" s="3022"/>
      <c r="LCO1" s="3022"/>
      <c r="LCP1" s="3022"/>
      <c r="LCQ1" s="3022"/>
      <c r="LCR1" s="2432" t="s">
        <v>291</v>
      </c>
      <c r="LCS1" s="96"/>
      <c r="LCT1" s="3022" t="s">
        <v>292</v>
      </c>
      <c r="LCU1" s="3022"/>
      <c r="LCV1" s="3022"/>
      <c r="LCW1" s="3022"/>
      <c r="LCX1" s="3022"/>
      <c r="LCY1" s="3022"/>
      <c r="LCZ1" s="2432" t="s">
        <v>291</v>
      </c>
      <c r="LDA1" s="96"/>
      <c r="LDB1" s="3022" t="s">
        <v>292</v>
      </c>
      <c r="LDC1" s="3022"/>
      <c r="LDD1" s="3022"/>
      <c r="LDE1" s="3022"/>
      <c r="LDF1" s="3022"/>
      <c r="LDG1" s="3022"/>
      <c r="LDH1" s="2432" t="s">
        <v>291</v>
      </c>
      <c r="LDI1" s="96"/>
      <c r="LDJ1" s="3022" t="s">
        <v>292</v>
      </c>
      <c r="LDK1" s="3022"/>
      <c r="LDL1" s="3022"/>
      <c r="LDM1" s="3022"/>
      <c r="LDN1" s="3022"/>
      <c r="LDO1" s="3022"/>
      <c r="LDP1" s="2432" t="s">
        <v>291</v>
      </c>
      <c r="LDQ1" s="96"/>
      <c r="LDR1" s="3022" t="s">
        <v>292</v>
      </c>
      <c r="LDS1" s="3022"/>
      <c r="LDT1" s="3022"/>
      <c r="LDU1" s="3022"/>
      <c r="LDV1" s="3022"/>
      <c r="LDW1" s="3022"/>
      <c r="LDX1" s="2432" t="s">
        <v>291</v>
      </c>
      <c r="LDY1" s="96"/>
      <c r="LDZ1" s="3022" t="s">
        <v>292</v>
      </c>
      <c r="LEA1" s="3022"/>
      <c r="LEB1" s="3022"/>
      <c r="LEC1" s="3022"/>
      <c r="LED1" s="3022"/>
      <c r="LEE1" s="3022"/>
      <c r="LEF1" s="2432" t="s">
        <v>291</v>
      </c>
      <c r="LEG1" s="96"/>
      <c r="LEH1" s="3022" t="s">
        <v>292</v>
      </c>
      <c r="LEI1" s="3022"/>
      <c r="LEJ1" s="3022"/>
      <c r="LEK1" s="3022"/>
      <c r="LEL1" s="3022"/>
      <c r="LEM1" s="3022"/>
      <c r="LEN1" s="2432" t="s">
        <v>291</v>
      </c>
      <c r="LEO1" s="96"/>
      <c r="LEP1" s="3022" t="s">
        <v>292</v>
      </c>
      <c r="LEQ1" s="3022"/>
      <c r="LER1" s="3022"/>
      <c r="LES1" s="3022"/>
      <c r="LET1" s="3022"/>
      <c r="LEU1" s="3022"/>
      <c r="LEV1" s="2432" t="s">
        <v>291</v>
      </c>
      <c r="LEW1" s="96"/>
      <c r="LEX1" s="3022" t="s">
        <v>292</v>
      </c>
      <c r="LEY1" s="3022"/>
      <c r="LEZ1" s="3022"/>
      <c r="LFA1" s="3022"/>
      <c r="LFB1" s="3022"/>
      <c r="LFC1" s="3022"/>
      <c r="LFD1" s="2432" t="s">
        <v>291</v>
      </c>
      <c r="LFE1" s="96"/>
      <c r="LFF1" s="3022" t="s">
        <v>292</v>
      </c>
      <c r="LFG1" s="3022"/>
      <c r="LFH1" s="3022"/>
      <c r="LFI1" s="3022"/>
      <c r="LFJ1" s="3022"/>
      <c r="LFK1" s="3022"/>
      <c r="LFL1" s="2432" t="s">
        <v>291</v>
      </c>
      <c r="LFM1" s="96"/>
      <c r="LFN1" s="3022" t="s">
        <v>292</v>
      </c>
      <c r="LFO1" s="3022"/>
      <c r="LFP1" s="3022"/>
      <c r="LFQ1" s="3022"/>
      <c r="LFR1" s="3022"/>
      <c r="LFS1" s="3022"/>
      <c r="LFT1" s="2432" t="s">
        <v>291</v>
      </c>
      <c r="LFU1" s="96"/>
      <c r="LFV1" s="3022" t="s">
        <v>292</v>
      </c>
      <c r="LFW1" s="3022"/>
      <c r="LFX1" s="3022"/>
      <c r="LFY1" s="3022"/>
      <c r="LFZ1" s="3022"/>
      <c r="LGA1" s="3022"/>
      <c r="LGB1" s="2432" t="s">
        <v>291</v>
      </c>
      <c r="LGC1" s="96"/>
      <c r="LGD1" s="3022" t="s">
        <v>292</v>
      </c>
      <c r="LGE1" s="3022"/>
      <c r="LGF1" s="3022"/>
      <c r="LGG1" s="3022"/>
      <c r="LGH1" s="3022"/>
      <c r="LGI1" s="3022"/>
      <c r="LGJ1" s="2432" t="s">
        <v>291</v>
      </c>
      <c r="LGK1" s="96"/>
      <c r="LGL1" s="3022" t="s">
        <v>292</v>
      </c>
      <c r="LGM1" s="3022"/>
      <c r="LGN1" s="3022"/>
      <c r="LGO1" s="3022"/>
      <c r="LGP1" s="3022"/>
      <c r="LGQ1" s="3022"/>
      <c r="LGR1" s="2432" t="s">
        <v>291</v>
      </c>
      <c r="LGS1" s="96"/>
      <c r="LGT1" s="3022" t="s">
        <v>292</v>
      </c>
      <c r="LGU1" s="3022"/>
      <c r="LGV1" s="3022"/>
      <c r="LGW1" s="3022"/>
      <c r="LGX1" s="3022"/>
      <c r="LGY1" s="3022"/>
      <c r="LGZ1" s="2432" t="s">
        <v>291</v>
      </c>
      <c r="LHA1" s="96"/>
      <c r="LHB1" s="3022" t="s">
        <v>292</v>
      </c>
      <c r="LHC1" s="3022"/>
      <c r="LHD1" s="3022"/>
      <c r="LHE1" s="3022"/>
      <c r="LHF1" s="3022"/>
      <c r="LHG1" s="3022"/>
      <c r="LHH1" s="2432" t="s">
        <v>291</v>
      </c>
      <c r="LHI1" s="96"/>
      <c r="LHJ1" s="3022" t="s">
        <v>292</v>
      </c>
      <c r="LHK1" s="3022"/>
      <c r="LHL1" s="3022"/>
      <c r="LHM1" s="3022"/>
      <c r="LHN1" s="3022"/>
      <c r="LHO1" s="3022"/>
      <c r="LHP1" s="2432" t="s">
        <v>291</v>
      </c>
      <c r="LHQ1" s="96"/>
      <c r="LHR1" s="3022" t="s">
        <v>292</v>
      </c>
      <c r="LHS1" s="3022"/>
      <c r="LHT1" s="3022"/>
      <c r="LHU1" s="3022"/>
      <c r="LHV1" s="3022"/>
      <c r="LHW1" s="3022"/>
      <c r="LHX1" s="2432" t="s">
        <v>291</v>
      </c>
      <c r="LHY1" s="96"/>
      <c r="LHZ1" s="3022" t="s">
        <v>292</v>
      </c>
      <c r="LIA1" s="3022"/>
      <c r="LIB1" s="3022"/>
      <c r="LIC1" s="3022"/>
      <c r="LID1" s="3022"/>
      <c r="LIE1" s="3022"/>
      <c r="LIF1" s="2432" t="s">
        <v>291</v>
      </c>
      <c r="LIG1" s="96"/>
      <c r="LIH1" s="3022" t="s">
        <v>292</v>
      </c>
      <c r="LII1" s="3022"/>
      <c r="LIJ1" s="3022"/>
      <c r="LIK1" s="3022"/>
      <c r="LIL1" s="3022"/>
      <c r="LIM1" s="3022"/>
      <c r="LIN1" s="2432" t="s">
        <v>291</v>
      </c>
      <c r="LIO1" s="96"/>
      <c r="LIP1" s="3022" t="s">
        <v>292</v>
      </c>
      <c r="LIQ1" s="3022"/>
      <c r="LIR1" s="3022"/>
      <c r="LIS1" s="3022"/>
      <c r="LIT1" s="3022"/>
      <c r="LIU1" s="3022"/>
      <c r="LIV1" s="2432" t="s">
        <v>291</v>
      </c>
      <c r="LIW1" s="96"/>
      <c r="LIX1" s="3022" t="s">
        <v>292</v>
      </c>
      <c r="LIY1" s="3022"/>
      <c r="LIZ1" s="3022"/>
      <c r="LJA1" s="3022"/>
      <c r="LJB1" s="3022"/>
      <c r="LJC1" s="3022"/>
      <c r="LJD1" s="2432" t="s">
        <v>291</v>
      </c>
      <c r="LJE1" s="96"/>
      <c r="LJF1" s="3022" t="s">
        <v>292</v>
      </c>
      <c r="LJG1" s="3022"/>
      <c r="LJH1" s="3022"/>
      <c r="LJI1" s="3022"/>
      <c r="LJJ1" s="3022"/>
      <c r="LJK1" s="3022"/>
      <c r="LJL1" s="2432" t="s">
        <v>291</v>
      </c>
      <c r="LJM1" s="96"/>
      <c r="LJN1" s="3022" t="s">
        <v>292</v>
      </c>
      <c r="LJO1" s="3022"/>
      <c r="LJP1" s="3022"/>
      <c r="LJQ1" s="3022"/>
      <c r="LJR1" s="3022"/>
      <c r="LJS1" s="3022"/>
      <c r="LJT1" s="2432" t="s">
        <v>291</v>
      </c>
      <c r="LJU1" s="96"/>
      <c r="LJV1" s="3022" t="s">
        <v>292</v>
      </c>
      <c r="LJW1" s="3022"/>
      <c r="LJX1" s="3022"/>
      <c r="LJY1" s="3022"/>
      <c r="LJZ1" s="3022"/>
      <c r="LKA1" s="3022"/>
      <c r="LKB1" s="2432" t="s">
        <v>291</v>
      </c>
      <c r="LKC1" s="96"/>
      <c r="LKD1" s="3022" t="s">
        <v>292</v>
      </c>
      <c r="LKE1" s="3022"/>
      <c r="LKF1" s="3022"/>
      <c r="LKG1" s="3022"/>
      <c r="LKH1" s="3022"/>
      <c r="LKI1" s="3022"/>
      <c r="LKJ1" s="2432" t="s">
        <v>291</v>
      </c>
      <c r="LKK1" s="96"/>
      <c r="LKL1" s="3022" t="s">
        <v>292</v>
      </c>
      <c r="LKM1" s="3022"/>
      <c r="LKN1" s="3022"/>
      <c r="LKO1" s="3022"/>
      <c r="LKP1" s="3022"/>
      <c r="LKQ1" s="3022"/>
      <c r="LKR1" s="2432" t="s">
        <v>291</v>
      </c>
      <c r="LKS1" s="96"/>
      <c r="LKT1" s="3022" t="s">
        <v>292</v>
      </c>
      <c r="LKU1" s="3022"/>
      <c r="LKV1" s="3022"/>
      <c r="LKW1" s="3022"/>
      <c r="LKX1" s="3022"/>
      <c r="LKY1" s="3022"/>
      <c r="LKZ1" s="2432" t="s">
        <v>291</v>
      </c>
      <c r="LLA1" s="96"/>
      <c r="LLB1" s="3022" t="s">
        <v>292</v>
      </c>
      <c r="LLC1" s="3022"/>
      <c r="LLD1" s="3022"/>
      <c r="LLE1" s="3022"/>
      <c r="LLF1" s="3022"/>
      <c r="LLG1" s="3022"/>
      <c r="LLH1" s="2432" t="s">
        <v>291</v>
      </c>
      <c r="LLI1" s="96"/>
      <c r="LLJ1" s="3022" t="s">
        <v>292</v>
      </c>
      <c r="LLK1" s="3022"/>
      <c r="LLL1" s="3022"/>
      <c r="LLM1" s="3022"/>
      <c r="LLN1" s="3022"/>
      <c r="LLO1" s="3022"/>
      <c r="LLP1" s="2432" t="s">
        <v>291</v>
      </c>
      <c r="LLQ1" s="96"/>
      <c r="LLR1" s="3022" t="s">
        <v>292</v>
      </c>
      <c r="LLS1" s="3022"/>
      <c r="LLT1" s="3022"/>
      <c r="LLU1" s="3022"/>
      <c r="LLV1" s="3022"/>
      <c r="LLW1" s="3022"/>
      <c r="LLX1" s="2432" t="s">
        <v>291</v>
      </c>
      <c r="LLY1" s="96"/>
      <c r="LLZ1" s="3022" t="s">
        <v>292</v>
      </c>
      <c r="LMA1" s="3022"/>
      <c r="LMB1" s="3022"/>
      <c r="LMC1" s="3022"/>
      <c r="LMD1" s="3022"/>
      <c r="LME1" s="3022"/>
      <c r="LMF1" s="2432" t="s">
        <v>291</v>
      </c>
      <c r="LMG1" s="96"/>
      <c r="LMH1" s="3022" t="s">
        <v>292</v>
      </c>
      <c r="LMI1" s="3022"/>
      <c r="LMJ1" s="3022"/>
      <c r="LMK1" s="3022"/>
      <c r="LML1" s="3022"/>
      <c r="LMM1" s="3022"/>
      <c r="LMN1" s="2432" t="s">
        <v>291</v>
      </c>
      <c r="LMO1" s="96"/>
      <c r="LMP1" s="3022" t="s">
        <v>292</v>
      </c>
      <c r="LMQ1" s="3022"/>
      <c r="LMR1" s="3022"/>
      <c r="LMS1" s="3022"/>
      <c r="LMT1" s="3022"/>
      <c r="LMU1" s="3022"/>
      <c r="LMV1" s="2432" t="s">
        <v>291</v>
      </c>
      <c r="LMW1" s="96"/>
      <c r="LMX1" s="3022" t="s">
        <v>292</v>
      </c>
      <c r="LMY1" s="3022"/>
      <c r="LMZ1" s="3022"/>
      <c r="LNA1" s="3022"/>
      <c r="LNB1" s="3022"/>
      <c r="LNC1" s="3022"/>
      <c r="LND1" s="2432" t="s">
        <v>291</v>
      </c>
      <c r="LNE1" s="96"/>
      <c r="LNF1" s="3022" t="s">
        <v>292</v>
      </c>
      <c r="LNG1" s="3022"/>
      <c r="LNH1" s="3022"/>
      <c r="LNI1" s="3022"/>
      <c r="LNJ1" s="3022"/>
      <c r="LNK1" s="3022"/>
      <c r="LNL1" s="2432" t="s">
        <v>291</v>
      </c>
      <c r="LNM1" s="96"/>
      <c r="LNN1" s="3022" t="s">
        <v>292</v>
      </c>
      <c r="LNO1" s="3022"/>
      <c r="LNP1" s="3022"/>
      <c r="LNQ1" s="3022"/>
      <c r="LNR1" s="3022"/>
      <c r="LNS1" s="3022"/>
      <c r="LNT1" s="2432" t="s">
        <v>291</v>
      </c>
      <c r="LNU1" s="96"/>
      <c r="LNV1" s="3022" t="s">
        <v>292</v>
      </c>
      <c r="LNW1" s="3022"/>
      <c r="LNX1" s="3022"/>
      <c r="LNY1" s="3022"/>
      <c r="LNZ1" s="3022"/>
      <c r="LOA1" s="3022"/>
      <c r="LOB1" s="2432" t="s">
        <v>291</v>
      </c>
      <c r="LOC1" s="96"/>
      <c r="LOD1" s="3022" t="s">
        <v>292</v>
      </c>
      <c r="LOE1" s="3022"/>
      <c r="LOF1" s="3022"/>
      <c r="LOG1" s="3022"/>
      <c r="LOH1" s="3022"/>
      <c r="LOI1" s="3022"/>
      <c r="LOJ1" s="2432" t="s">
        <v>291</v>
      </c>
      <c r="LOK1" s="96"/>
      <c r="LOL1" s="3022" t="s">
        <v>292</v>
      </c>
      <c r="LOM1" s="3022"/>
      <c r="LON1" s="3022"/>
      <c r="LOO1" s="3022"/>
      <c r="LOP1" s="3022"/>
      <c r="LOQ1" s="3022"/>
      <c r="LOR1" s="2432" t="s">
        <v>291</v>
      </c>
      <c r="LOS1" s="96"/>
      <c r="LOT1" s="3022" t="s">
        <v>292</v>
      </c>
      <c r="LOU1" s="3022"/>
      <c r="LOV1" s="3022"/>
      <c r="LOW1" s="3022"/>
      <c r="LOX1" s="3022"/>
      <c r="LOY1" s="3022"/>
      <c r="LOZ1" s="2432" t="s">
        <v>291</v>
      </c>
      <c r="LPA1" s="96"/>
      <c r="LPB1" s="3022" t="s">
        <v>292</v>
      </c>
      <c r="LPC1" s="3022"/>
      <c r="LPD1" s="3022"/>
      <c r="LPE1" s="3022"/>
      <c r="LPF1" s="3022"/>
      <c r="LPG1" s="3022"/>
      <c r="LPH1" s="2432" t="s">
        <v>291</v>
      </c>
      <c r="LPI1" s="96"/>
      <c r="LPJ1" s="3022" t="s">
        <v>292</v>
      </c>
      <c r="LPK1" s="3022"/>
      <c r="LPL1" s="3022"/>
      <c r="LPM1" s="3022"/>
      <c r="LPN1" s="3022"/>
      <c r="LPO1" s="3022"/>
      <c r="LPP1" s="2432" t="s">
        <v>291</v>
      </c>
      <c r="LPQ1" s="96"/>
      <c r="LPR1" s="3022" t="s">
        <v>292</v>
      </c>
      <c r="LPS1" s="3022"/>
      <c r="LPT1" s="3022"/>
      <c r="LPU1" s="3022"/>
      <c r="LPV1" s="3022"/>
      <c r="LPW1" s="3022"/>
      <c r="LPX1" s="2432" t="s">
        <v>291</v>
      </c>
      <c r="LPY1" s="96"/>
      <c r="LPZ1" s="3022" t="s">
        <v>292</v>
      </c>
      <c r="LQA1" s="3022"/>
      <c r="LQB1" s="3022"/>
      <c r="LQC1" s="3022"/>
      <c r="LQD1" s="3022"/>
      <c r="LQE1" s="3022"/>
      <c r="LQF1" s="2432" t="s">
        <v>291</v>
      </c>
      <c r="LQG1" s="96"/>
      <c r="LQH1" s="3022" t="s">
        <v>292</v>
      </c>
      <c r="LQI1" s="3022"/>
      <c r="LQJ1" s="3022"/>
      <c r="LQK1" s="3022"/>
      <c r="LQL1" s="3022"/>
      <c r="LQM1" s="3022"/>
      <c r="LQN1" s="2432" t="s">
        <v>291</v>
      </c>
      <c r="LQO1" s="96"/>
      <c r="LQP1" s="3022" t="s">
        <v>292</v>
      </c>
      <c r="LQQ1" s="3022"/>
      <c r="LQR1" s="3022"/>
      <c r="LQS1" s="3022"/>
      <c r="LQT1" s="3022"/>
      <c r="LQU1" s="3022"/>
      <c r="LQV1" s="2432" t="s">
        <v>291</v>
      </c>
      <c r="LQW1" s="96"/>
      <c r="LQX1" s="3022" t="s">
        <v>292</v>
      </c>
      <c r="LQY1" s="3022"/>
      <c r="LQZ1" s="3022"/>
      <c r="LRA1" s="3022"/>
      <c r="LRB1" s="3022"/>
      <c r="LRC1" s="3022"/>
      <c r="LRD1" s="2432" t="s">
        <v>291</v>
      </c>
      <c r="LRE1" s="96"/>
      <c r="LRF1" s="3022" t="s">
        <v>292</v>
      </c>
      <c r="LRG1" s="3022"/>
      <c r="LRH1" s="3022"/>
      <c r="LRI1" s="3022"/>
      <c r="LRJ1" s="3022"/>
      <c r="LRK1" s="3022"/>
      <c r="LRL1" s="2432" t="s">
        <v>291</v>
      </c>
      <c r="LRM1" s="96"/>
      <c r="LRN1" s="3022" t="s">
        <v>292</v>
      </c>
      <c r="LRO1" s="3022"/>
      <c r="LRP1" s="3022"/>
      <c r="LRQ1" s="3022"/>
      <c r="LRR1" s="3022"/>
      <c r="LRS1" s="3022"/>
      <c r="LRT1" s="2432" t="s">
        <v>291</v>
      </c>
      <c r="LRU1" s="96"/>
      <c r="LRV1" s="3022" t="s">
        <v>292</v>
      </c>
      <c r="LRW1" s="3022"/>
      <c r="LRX1" s="3022"/>
      <c r="LRY1" s="3022"/>
      <c r="LRZ1" s="3022"/>
      <c r="LSA1" s="3022"/>
      <c r="LSB1" s="2432" t="s">
        <v>291</v>
      </c>
      <c r="LSC1" s="96"/>
      <c r="LSD1" s="3022" t="s">
        <v>292</v>
      </c>
      <c r="LSE1" s="3022"/>
      <c r="LSF1" s="3022"/>
      <c r="LSG1" s="3022"/>
      <c r="LSH1" s="3022"/>
      <c r="LSI1" s="3022"/>
      <c r="LSJ1" s="2432" t="s">
        <v>291</v>
      </c>
      <c r="LSK1" s="96"/>
      <c r="LSL1" s="3022" t="s">
        <v>292</v>
      </c>
      <c r="LSM1" s="3022"/>
      <c r="LSN1" s="3022"/>
      <c r="LSO1" s="3022"/>
      <c r="LSP1" s="3022"/>
      <c r="LSQ1" s="3022"/>
      <c r="LSR1" s="2432" t="s">
        <v>291</v>
      </c>
      <c r="LSS1" s="96"/>
      <c r="LST1" s="3022" t="s">
        <v>292</v>
      </c>
      <c r="LSU1" s="3022"/>
      <c r="LSV1" s="3022"/>
      <c r="LSW1" s="3022"/>
      <c r="LSX1" s="3022"/>
      <c r="LSY1" s="3022"/>
      <c r="LSZ1" s="2432" t="s">
        <v>291</v>
      </c>
      <c r="LTA1" s="96"/>
      <c r="LTB1" s="3022" t="s">
        <v>292</v>
      </c>
      <c r="LTC1" s="3022"/>
      <c r="LTD1" s="3022"/>
      <c r="LTE1" s="3022"/>
      <c r="LTF1" s="3022"/>
      <c r="LTG1" s="3022"/>
      <c r="LTH1" s="2432" t="s">
        <v>291</v>
      </c>
      <c r="LTI1" s="96"/>
      <c r="LTJ1" s="3022" t="s">
        <v>292</v>
      </c>
      <c r="LTK1" s="3022"/>
      <c r="LTL1" s="3022"/>
      <c r="LTM1" s="3022"/>
      <c r="LTN1" s="3022"/>
      <c r="LTO1" s="3022"/>
      <c r="LTP1" s="2432" t="s">
        <v>291</v>
      </c>
      <c r="LTQ1" s="96"/>
      <c r="LTR1" s="3022" t="s">
        <v>292</v>
      </c>
      <c r="LTS1" s="3022"/>
      <c r="LTT1" s="3022"/>
      <c r="LTU1" s="3022"/>
      <c r="LTV1" s="3022"/>
      <c r="LTW1" s="3022"/>
      <c r="LTX1" s="2432" t="s">
        <v>291</v>
      </c>
      <c r="LTY1" s="96"/>
      <c r="LTZ1" s="3022" t="s">
        <v>292</v>
      </c>
      <c r="LUA1" s="3022"/>
      <c r="LUB1" s="3022"/>
      <c r="LUC1" s="3022"/>
      <c r="LUD1" s="3022"/>
      <c r="LUE1" s="3022"/>
      <c r="LUF1" s="2432" t="s">
        <v>291</v>
      </c>
      <c r="LUG1" s="96"/>
      <c r="LUH1" s="3022" t="s">
        <v>292</v>
      </c>
      <c r="LUI1" s="3022"/>
      <c r="LUJ1" s="3022"/>
      <c r="LUK1" s="3022"/>
      <c r="LUL1" s="3022"/>
      <c r="LUM1" s="3022"/>
      <c r="LUN1" s="2432" t="s">
        <v>291</v>
      </c>
      <c r="LUO1" s="96"/>
      <c r="LUP1" s="3022" t="s">
        <v>292</v>
      </c>
      <c r="LUQ1" s="3022"/>
      <c r="LUR1" s="3022"/>
      <c r="LUS1" s="3022"/>
      <c r="LUT1" s="3022"/>
      <c r="LUU1" s="3022"/>
      <c r="LUV1" s="2432" t="s">
        <v>291</v>
      </c>
      <c r="LUW1" s="96"/>
      <c r="LUX1" s="3022" t="s">
        <v>292</v>
      </c>
      <c r="LUY1" s="3022"/>
      <c r="LUZ1" s="3022"/>
      <c r="LVA1" s="3022"/>
      <c r="LVB1" s="3022"/>
      <c r="LVC1" s="3022"/>
      <c r="LVD1" s="2432" t="s">
        <v>291</v>
      </c>
      <c r="LVE1" s="96"/>
      <c r="LVF1" s="3022" t="s">
        <v>292</v>
      </c>
      <c r="LVG1" s="3022"/>
      <c r="LVH1" s="3022"/>
      <c r="LVI1" s="3022"/>
      <c r="LVJ1" s="3022"/>
      <c r="LVK1" s="3022"/>
      <c r="LVL1" s="2432" t="s">
        <v>291</v>
      </c>
      <c r="LVM1" s="96"/>
      <c r="LVN1" s="3022" t="s">
        <v>292</v>
      </c>
      <c r="LVO1" s="3022"/>
      <c r="LVP1" s="3022"/>
      <c r="LVQ1" s="3022"/>
      <c r="LVR1" s="3022"/>
      <c r="LVS1" s="3022"/>
      <c r="LVT1" s="2432" t="s">
        <v>291</v>
      </c>
      <c r="LVU1" s="96"/>
      <c r="LVV1" s="3022" t="s">
        <v>292</v>
      </c>
      <c r="LVW1" s="3022"/>
      <c r="LVX1" s="3022"/>
      <c r="LVY1" s="3022"/>
      <c r="LVZ1" s="3022"/>
      <c r="LWA1" s="3022"/>
      <c r="LWB1" s="2432" t="s">
        <v>291</v>
      </c>
      <c r="LWC1" s="96"/>
      <c r="LWD1" s="3022" t="s">
        <v>292</v>
      </c>
      <c r="LWE1" s="3022"/>
      <c r="LWF1" s="3022"/>
      <c r="LWG1" s="3022"/>
      <c r="LWH1" s="3022"/>
      <c r="LWI1" s="3022"/>
      <c r="LWJ1" s="2432" t="s">
        <v>291</v>
      </c>
      <c r="LWK1" s="96"/>
      <c r="LWL1" s="3022" t="s">
        <v>292</v>
      </c>
      <c r="LWM1" s="3022"/>
      <c r="LWN1" s="3022"/>
      <c r="LWO1" s="3022"/>
      <c r="LWP1" s="3022"/>
      <c r="LWQ1" s="3022"/>
      <c r="LWR1" s="2432" t="s">
        <v>291</v>
      </c>
      <c r="LWS1" s="96"/>
      <c r="LWT1" s="3022" t="s">
        <v>292</v>
      </c>
      <c r="LWU1" s="3022"/>
      <c r="LWV1" s="3022"/>
      <c r="LWW1" s="3022"/>
      <c r="LWX1" s="3022"/>
      <c r="LWY1" s="3022"/>
      <c r="LWZ1" s="2432" t="s">
        <v>291</v>
      </c>
      <c r="LXA1" s="96"/>
      <c r="LXB1" s="3022" t="s">
        <v>292</v>
      </c>
      <c r="LXC1" s="3022"/>
      <c r="LXD1" s="3022"/>
      <c r="LXE1" s="3022"/>
      <c r="LXF1" s="3022"/>
      <c r="LXG1" s="3022"/>
      <c r="LXH1" s="2432" t="s">
        <v>291</v>
      </c>
      <c r="LXI1" s="96"/>
      <c r="LXJ1" s="3022" t="s">
        <v>292</v>
      </c>
      <c r="LXK1" s="3022"/>
      <c r="LXL1" s="3022"/>
      <c r="LXM1" s="3022"/>
      <c r="LXN1" s="3022"/>
      <c r="LXO1" s="3022"/>
      <c r="LXP1" s="2432" t="s">
        <v>291</v>
      </c>
      <c r="LXQ1" s="96"/>
      <c r="LXR1" s="3022" t="s">
        <v>292</v>
      </c>
      <c r="LXS1" s="3022"/>
      <c r="LXT1" s="3022"/>
      <c r="LXU1" s="3022"/>
      <c r="LXV1" s="3022"/>
      <c r="LXW1" s="3022"/>
      <c r="LXX1" s="2432" t="s">
        <v>291</v>
      </c>
      <c r="LXY1" s="96"/>
      <c r="LXZ1" s="3022" t="s">
        <v>292</v>
      </c>
      <c r="LYA1" s="3022"/>
      <c r="LYB1" s="3022"/>
      <c r="LYC1" s="3022"/>
      <c r="LYD1" s="3022"/>
      <c r="LYE1" s="3022"/>
      <c r="LYF1" s="2432" t="s">
        <v>291</v>
      </c>
      <c r="LYG1" s="96"/>
      <c r="LYH1" s="3022" t="s">
        <v>292</v>
      </c>
      <c r="LYI1" s="3022"/>
      <c r="LYJ1" s="3022"/>
      <c r="LYK1" s="3022"/>
      <c r="LYL1" s="3022"/>
      <c r="LYM1" s="3022"/>
      <c r="LYN1" s="2432" t="s">
        <v>291</v>
      </c>
      <c r="LYO1" s="96"/>
      <c r="LYP1" s="3022" t="s">
        <v>292</v>
      </c>
      <c r="LYQ1" s="3022"/>
      <c r="LYR1" s="3022"/>
      <c r="LYS1" s="3022"/>
      <c r="LYT1" s="3022"/>
      <c r="LYU1" s="3022"/>
      <c r="LYV1" s="2432" t="s">
        <v>291</v>
      </c>
      <c r="LYW1" s="96"/>
      <c r="LYX1" s="3022" t="s">
        <v>292</v>
      </c>
      <c r="LYY1" s="3022"/>
      <c r="LYZ1" s="3022"/>
      <c r="LZA1" s="3022"/>
      <c r="LZB1" s="3022"/>
      <c r="LZC1" s="3022"/>
      <c r="LZD1" s="2432" t="s">
        <v>291</v>
      </c>
      <c r="LZE1" s="96"/>
      <c r="LZF1" s="3022" t="s">
        <v>292</v>
      </c>
      <c r="LZG1" s="3022"/>
      <c r="LZH1" s="3022"/>
      <c r="LZI1" s="3022"/>
      <c r="LZJ1" s="3022"/>
      <c r="LZK1" s="3022"/>
      <c r="LZL1" s="2432" t="s">
        <v>291</v>
      </c>
      <c r="LZM1" s="96"/>
      <c r="LZN1" s="3022" t="s">
        <v>292</v>
      </c>
      <c r="LZO1" s="3022"/>
      <c r="LZP1" s="3022"/>
      <c r="LZQ1" s="3022"/>
      <c r="LZR1" s="3022"/>
      <c r="LZS1" s="3022"/>
      <c r="LZT1" s="2432" t="s">
        <v>291</v>
      </c>
      <c r="LZU1" s="96"/>
      <c r="LZV1" s="3022" t="s">
        <v>292</v>
      </c>
      <c r="LZW1" s="3022"/>
      <c r="LZX1" s="3022"/>
      <c r="LZY1" s="3022"/>
      <c r="LZZ1" s="3022"/>
      <c r="MAA1" s="3022"/>
      <c r="MAB1" s="2432" t="s">
        <v>291</v>
      </c>
      <c r="MAC1" s="96"/>
      <c r="MAD1" s="3022" t="s">
        <v>292</v>
      </c>
      <c r="MAE1" s="3022"/>
      <c r="MAF1" s="3022"/>
      <c r="MAG1" s="3022"/>
      <c r="MAH1" s="3022"/>
      <c r="MAI1" s="3022"/>
      <c r="MAJ1" s="2432" t="s">
        <v>291</v>
      </c>
      <c r="MAK1" s="96"/>
      <c r="MAL1" s="3022" t="s">
        <v>292</v>
      </c>
      <c r="MAM1" s="3022"/>
      <c r="MAN1" s="3022"/>
      <c r="MAO1" s="3022"/>
      <c r="MAP1" s="3022"/>
      <c r="MAQ1" s="3022"/>
      <c r="MAR1" s="2432" t="s">
        <v>291</v>
      </c>
      <c r="MAS1" s="96"/>
      <c r="MAT1" s="3022" t="s">
        <v>292</v>
      </c>
      <c r="MAU1" s="3022"/>
      <c r="MAV1" s="3022"/>
      <c r="MAW1" s="3022"/>
      <c r="MAX1" s="3022"/>
      <c r="MAY1" s="3022"/>
      <c r="MAZ1" s="2432" t="s">
        <v>291</v>
      </c>
      <c r="MBA1" s="96"/>
      <c r="MBB1" s="3022" t="s">
        <v>292</v>
      </c>
      <c r="MBC1" s="3022"/>
      <c r="MBD1" s="3022"/>
      <c r="MBE1" s="3022"/>
      <c r="MBF1" s="3022"/>
      <c r="MBG1" s="3022"/>
      <c r="MBH1" s="2432" t="s">
        <v>291</v>
      </c>
      <c r="MBI1" s="96"/>
      <c r="MBJ1" s="3022" t="s">
        <v>292</v>
      </c>
      <c r="MBK1" s="3022"/>
      <c r="MBL1" s="3022"/>
      <c r="MBM1" s="3022"/>
      <c r="MBN1" s="3022"/>
      <c r="MBO1" s="3022"/>
      <c r="MBP1" s="2432" t="s">
        <v>291</v>
      </c>
      <c r="MBQ1" s="96"/>
      <c r="MBR1" s="3022" t="s">
        <v>292</v>
      </c>
      <c r="MBS1" s="3022"/>
      <c r="MBT1" s="3022"/>
      <c r="MBU1" s="3022"/>
      <c r="MBV1" s="3022"/>
      <c r="MBW1" s="3022"/>
      <c r="MBX1" s="2432" t="s">
        <v>291</v>
      </c>
      <c r="MBY1" s="96"/>
      <c r="MBZ1" s="3022" t="s">
        <v>292</v>
      </c>
      <c r="MCA1" s="3022"/>
      <c r="MCB1" s="3022"/>
      <c r="MCC1" s="3022"/>
      <c r="MCD1" s="3022"/>
      <c r="MCE1" s="3022"/>
      <c r="MCF1" s="2432" t="s">
        <v>291</v>
      </c>
      <c r="MCG1" s="96"/>
      <c r="MCH1" s="3022" t="s">
        <v>292</v>
      </c>
      <c r="MCI1" s="3022"/>
      <c r="MCJ1" s="3022"/>
      <c r="MCK1" s="3022"/>
      <c r="MCL1" s="3022"/>
      <c r="MCM1" s="3022"/>
      <c r="MCN1" s="2432" t="s">
        <v>291</v>
      </c>
      <c r="MCO1" s="96"/>
      <c r="MCP1" s="3022" t="s">
        <v>292</v>
      </c>
      <c r="MCQ1" s="3022"/>
      <c r="MCR1" s="3022"/>
      <c r="MCS1" s="3022"/>
      <c r="MCT1" s="3022"/>
      <c r="MCU1" s="3022"/>
      <c r="MCV1" s="2432" t="s">
        <v>291</v>
      </c>
      <c r="MCW1" s="96"/>
      <c r="MCX1" s="3022" t="s">
        <v>292</v>
      </c>
      <c r="MCY1" s="3022"/>
      <c r="MCZ1" s="3022"/>
      <c r="MDA1" s="3022"/>
      <c r="MDB1" s="3022"/>
      <c r="MDC1" s="3022"/>
      <c r="MDD1" s="2432" t="s">
        <v>291</v>
      </c>
      <c r="MDE1" s="96"/>
      <c r="MDF1" s="3022" t="s">
        <v>292</v>
      </c>
      <c r="MDG1" s="3022"/>
      <c r="MDH1" s="3022"/>
      <c r="MDI1" s="3022"/>
      <c r="MDJ1" s="3022"/>
      <c r="MDK1" s="3022"/>
      <c r="MDL1" s="2432" t="s">
        <v>291</v>
      </c>
      <c r="MDM1" s="96"/>
      <c r="MDN1" s="3022" t="s">
        <v>292</v>
      </c>
      <c r="MDO1" s="3022"/>
      <c r="MDP1" s="3022"/>
      <c r="MDQ1" s="3022"/>
      <c r="MDR1" s="3022"/>
      <c r="MDS1" s="3022"/>
      <c r="MDT1" s="2432" t="s">
        <v>291</v>
      </c>
      <c r="MDU1" s="96"/>
      <c r="MDV1" s="3022" t="s">
        <v>292</v>
      </c>
      <c r="MDW1" s="3022"/>
      <c r="MDX1" s="3022"/>
      <c r="MDY1" s="3022"/>
      <c r="MDZ1" s="3022"/>
      <c r="MEA1" s="3022"/>
      <c r="MEB1" s="2432" t="s">
        <v>291</v>
      </c>
      <c r="MEC1" s="96"/>
      <c r="MED1" s="3022" t="s">
        <v>292</v>
      </c>
      <c r="MEE1" s="3022"/>
      <c r="MEF1" s="3022"/>
      <c r="MEG1" s="3022"/>
      <c r="MEH1" s="3022"/>
      <c r="MEI1" s="3022"/>
      <c r="MEJ1" s="2432" t="s">
        <v>291</v>
      </c>
      <c r="MEK1" s="96"/>
      <c r="MEL1" s="3022" t="s">
        <v>292</v>
      </c>
      <c r="MEM1" s="3022"/>
      <c r="MEN1" s="3022"/>
      <c r="MEO1" s="3022"/>
      <c r="MEP1" s="3022"/>
      <c r="MEQ1" s="3022"/>
      <c r="MER1" s="2432" t="s">
        <v>291</v>
      </c>
      <c r="MES1" s="96"/>
      <c r="MET1" s="3022" t="s">
        <v>292</v>
      </c>
      <c r="MEU1" s="3022"/>
      <c r="MEV1" s="3022"/>
      <c r="MEW1" s="3022"/>
      <c r="MEX1" s="3022"/>
      <c r="MEY1" s="3022"/>
      <c r="MEZ1" s="2432" t="s">
        <v>291</v>
      </c>
      <c r="MFA1" s="96"/>
      <c r="MFB1" s="3022" t="s">
        <v>292</v>
      </c>
      <c r="MFC1" s="3022"/>
      <c r="MFD1" s="3022"/>
      <c r="MFE1" s="3022"/>
      <c r="MFF1" s="3022"/>
      <c r="MFG1" s="3022"/>
      <c r="MFH1" s="2432" t="s">
        <v>291</v>
      </c>
      <c r="MFI1" s="96"/>
      <c r="MFJ1" s="3022" t="s">
        <v>292</v>
      </c>
      <c r="MFK1" s="3022"/>
      <c r="MFL1" s="3022"/>
      <c r="MFM1" s="3022"/>
      <c r="MFN1" s="3022"/>
      <c r="MFO1" s="3022"/>
      <c r="MFP1" s="2432" t="s">
        <v>291</v>
      </c>
      <c r="MFQ1" s="96"/>
      <c r="MFR1" s="3022" t="s">
        <v>292</v>
      </c>
      <c r="MFS1" s="3022"/>
      <c r="MFT1" s="3022"/>
      <c r="MFU1" s="3022"/>
      <c r="MFV1" s="3022"/>
      <c r="MFW1" s="3022"/>
      <c r="MFX1" s="2432" t="s">
        <v>291</v>
      </c>
      <c r="MFY1" s="96"/>
      <c r="MFZ1" s="3022" t="s">
        <v>292</v>
      </c>
      <c r="MGA1" s="3022"/>
      <c r="MGB1" s="3022"/>
      <c r="MGC1" s="3022"/>
      <c r="MGD1" s="3022"/>
      <c r="MGE1" s="3022"/>
      <c r="MGF1" s="2432" t="s">
        <v>291</v>
      </c>
      <c r="MGG1" s="96"/>
      <c r="MGH1" s="3022" t="s">
        <v>292</v>
      </c>
      <c r="MGI1" s="3022"/>
      <c r="MGJ1" s="3022"/>
      <c r="MGK1" s="3022"/>
      <c r="MGL1" s="3022"/>
      <c r="MGM1" s="3022"/>
      <c r="MGN1" s="2432" t="s">
        <v>291</v>
      </c>
      <c r="MGO1" s="96"/>
      <c r="MGP1" s="3022" t="s">
        <v>292</v>
      </c>
      <c r="MGQ1" s="3022"/>
      <c r="MGR1" s="3022"/>
      <c r="MGS1" s="3022"/>
      <c r="MGT1" s="3022"/>
      <c r="MGU1" s="3022"/>
      <c r="MGV1" s="2432" t="s">
        <v>291</v>
      </c>
      <c r="MGW1" s="96"/>
      <c r="MGX1" s="3022" t="s">
        <v>292</v>
      </c>
      <c r="MGY1" s="3022"/>
      <c r="MGZ1" s="3022"/>
      <c r="MHA1" s="3022"/>
      <c r="MHB1" s="3022"/>
      <c r="MHC1" s="3022"/>
      <c r="MHD1" s="2432" t="s">
        <v>291</v>
      </c>
      <c r="MHE1" s="96"/>
      <c r="MHF1" s="3022" t="s">
        <v>292</v>
      </c>
      <c r="MHG1" s="3022"/>
      <c r="MHH1" s="3022"/>
      <c r="MHI1" s="3022"/>
      <c r="MHJ1" s="3022"/>
      <c r="MHK1" s="3022"/>
      <c r="MHL1" s="2432" t="s">
        <v>291</v>
      </c>
      <c r="MHM1" s="96"/>
      <c r="MHN1" s="3022" t="s">
        <v>292</v>
      </c>
      <c r="MHO1" s="3022"/>
      <c r="MHP1" s="3022"/>
      <c r="MHQ1" s="3022"/>
      <c r="MHR1" s="3022"/>
      <c r="MHS1" s="3022"/>
      <c r="MHT1" s="2432" t="s">
        <v>291</v>
      </c>
      <c r="MHU1" s="96"/>
      <c r="MHV1" s="3022" t="s">
        <v>292</v>
      </c>
      <c r="MHW1" s="3022"/>
      <c r="MHX1" s="3022"/>
      <c r="MHY1" s="3022"/>
      <c r="MHZ1" s="3022"/>
      <c r="MIA1" s="3022"/>
      <c r="MIB1" s="2432" t="s">
        <v>291</v>
      </c>
      <c r="MIC1" s="96"/>
      <c r="MID1" s="3022" t="s">
        <v>292</v>
      </c>
      <c r="MIE1" s="3022"/>
      <c r="MIF1" s="3022"/>
      <c r="MIG1" s="3022"/>
      <c r="MIH1" s="3022"/>
      <c r="MII1" s="3022"/>
      <c r="MIJ1" s="2432" t="s">
        <v>291</v>
      </c>
      <c r="MIK1" s="96"/>
      <c r="MIL1" s="3022" t="s">
        <v>292</v>
      </c>
      <c r="MIM1" s="3022"/>
      <c r="MIN1" s="3022"/>
      <c r="MIO1" s="3022"/>
      <c r="MIP1" s="3022"/>
      <c r="MIQ1" s="3022"/>
      <c r="MIR1" s="2432" t="s">
        <v>291</v>
      </c>
      <c r="MIS1" s="96"/>
      <c r="MIT1" s="3022" t="s">
        <v>292</v>
      </c>
      <c r="MIU1" s="3022"/>
      <c r="MIV1" s="3022"/>
      <c r="MIW1" s="3022"/>
      <c r="MIX1" s="3022"/>
      <c r="MIY1" s="3022"/>
      <c r="MIZ1" s="2432" t="s">
        <v>291</v>
      </c>
      <c r="MJA1" s="96"/>
      <c r="MJB1" s="3022" t="s">
        <v>292</v>
      </c>
      <c r="MJC1" s="3022"/>
      <c r="MJD1" s="3022"/>
      <c r="MJE1" s="3022"/>
      <c r="MJF1" s="3022"/>
      <c r="MJG1" s="3022"/>
      <c r="MJH1" s="2432" t="s">
        <v>291</v>
      </c>
      <c r="MJI1" s="96"/>
      <c r="MJJ1" s="3022" t="s">
        <v>292</v>
      </c>
      <c r="MJK1" s="3022"/>
      <c r="MJL1" s="3022"/>
      <c r="MJM1" s="3022"/>
      <c r="MJN1" s="3022"/>
      <c r="MJO1" s="3022"/>
      <c r="MJP1" s="2432" t="s">
        <v>291</v>
      </c>
      <c r="MJQ1" s="96"/>
      <c r="MJR1" s="3022" t="s">
        <v>292</v>
      </c>
      <c r="MJS1" s="3022"/>
      <c r="MJT1" s="3022"/>
      <c r="MJU1" s="3022"/>
      <c r="MJV1" s="3022"/>
      <c r="MJW1" s="3022"/>
      <c r="MJX1" s="2432" t="s">
        <v>291</v>
      </c>
      <c r="MJY1" s="96"/>
      <c r="MJZ1" s="3022" t="s">
        <v>292</v>
      </c>
      <c r="MKA1" s="3022"/>
      <c r="MKB1" s="3022"/>
      <c r="MKC1" s="3022"/>
      <c r="MKD1" s="3022"/>
      <c r="MKE1" s="3022"/>
      <c r="MKF1" s="2432" t="s">
        <v>291</v>
      </c>
      <c r="MKG1" s="96"/>
      <c r="MKH1" s="3022" t="s">
        <v>292</v>
      </c>
      <c r="MKI1" s="3022"/>
      <c r="MKJ1" s="3022"/>
      <c r="MKK1" s="3022"/>
      <c r="MKL1" s="3022"/>
      <c r="MKM1" s="3022"/>
      <c r="MKN1" s="2432" t="s">
        <v>291</v>
      </c>
      <c r="MKO1" s="96"/>
      <c r="MKP1" s="3022" t="s">
        <v>292</v>
      </c>
      <c r="MKQ1" s="3022"/>
      <c r="MKR1" s="3022"/>
      <c r="MKS1" s="3022"/>
      <c r="MKT1" s="3022"/>
      <c r="MKU1" s="3022"/>
      <c r="MKV1" s="2432" t="s">
        <v>291</v>
      </c>
      <c r="MKW1" s="96"/>
      <c r="MKX1" s="3022" t="s">
        <v>292</v>
      </c>
      <c r="MKY1" s="3022"/>
      <c r="MKZ1" s="3022"/>
      <c r="MLA1" s="3022"/>
      <c r="MLB1" s="3022"/>
      <c r="MLC1" s="3022"/>
      <c r="MLD1" s="2432" t="s">
        <v>291</v>
      </c>
      <c r="MLE1" s="96"/>
      <c r="MLF1" s="3022" t="s">
        <v>292</v>
      </c>
      <c r="MLG1" s="3022"/>
      <c r="MLH1" s="3022"/>
      <c r="MLI1" s="3022"/>
      <c r="MLJ1" s="3022"/>
      <c r="MLK1" s="3022"/>
      <c r="MLL1" s="2432" t="s">
        <v>291</v>
      </c>
      <c r="MLM1" s="96"/>
      <c r="MLN1" s="3022" t="s">
        <v>292</v>
      </c>
      <c r="MLO1" s="3022"/>
      <c r="MLP1" s="3022"/>
      <c r="MLQ1" s="3022"/>
      <c r="MLR1" s="3022"/>
      <c r="MLS1" s="3022"/>
      <c r="MLT1" s="2432" t="s">
        <v>291</v>
      </c>
      <c r="MLU1" s="96"/>
      <c r="MLV1" s="3022" t="s">
        <v>292</v>
      </c>
      <c r="MLW1" s="3022"/>
      <c r="MLX1" s="3022"/>
      <c r="MLY1" s="3022"/>
      <c r="MLZ1" s="3022"/>
      <c r="MMA1" s="3022"/>
      <c r="MMB1" s="2432" t="s">
        <v>291</v>
      </c>
      <c r="MMC1" s="96"/>
      <c r="MMD1" s="3022" t="s">
        <v>292</v>
      </c>
      <c r="MME1" s="3022"/>
      <c r="MMF1" s="3022"/>
      <c r="MMG1" s="3022"/>
      <c r="MMH1" s="3022"/>
      <c r="MMI1" s="3022"/>
      <c r="MMJ1" s="2432" t="s">
        <v>291</v>
      </c>
      <c r="MMK1" s="96"/>
      <c r="MML1" s="3022" t="s">
        <v>292</v>
      </c>
      <c r="MMM1" s="3022"/>
      <c r="MMN1" s="3022"/>
      <c r="MMO1" s="3022"/>
      <c r="MMP1" s="3022"/>
      <c r="MMQ1" s="3022"/>
      <c r="MMR1" s="2432" t="s">
        <v>291</v>
      </c>
      <c r="MMS1" s="96"/>
      <c r="MMT1" s="3022" t="s">
        <v>292</v>
      </c>
      <c r="MMU1" s="3022"/>
      <c r="MMV1" s="3022"/>
      <c r="MMW1" s="3022"/>
      <c r="MMX1" s="3022"/>
      <c r="MMY1" s="3022"/>
      <c r="MMZ1" s="2432" t="s">
        <v>291</v>
      </c>
      <c r="MNA1" s="96"/>
      <c r="MNB1" s="3022" t="s">
        <v>292</v>
      </c>
      <c r="MNC1" s="3022"/>
      <c r="MND1" s="3022"/>
      <c r="MNE1" s="3022"/>
      <c r="MNF1" s="3022"/>
      <c r="MNG1" s="3022"/>
      <c r="MNH1" s="2432" t="s">
        <v>291</v>
      </c>
      <c r="MNI1" s="96"/>
      <c r="MNJ1" s="3022" t="s">
        <v>292</v>
      </c>
      <c r="MNK1" s="3022"/>
      <c r="MNL1" s="3022"/>
      <c r="MNM1" s="3022"/>
      <c r="MNN1" s="3022"/>
      <c r="MNO1" s="3022"/>
      <c r="MNP1" s="2432" t="s">
        <v>291</v>
      </c>
      <c r="MNQ1" s="96"/>
      <c r="MNR1" s="3022" t="s">
        <v>292</v>
      </c>
      <c r="MNS1" s="3022"/>
      <c r="MNT1" s="3022"/>
      <c r="MNU1" s="3022"/>
      <c r="MNV1" s="3022"/>
      <c r="MNW1" s="3022"/>
      <c r="MNX1" s="2432" t="s">
        <v>291</v>
      </c>
      <c r="MNY1" s="96"/>
      <c r="MNZ1" s="3022" t="s">
        <v>292</v>
      </c>
      <c r="MOA1" s="3022"/>
      <c r="MOB1" s="3022"/>
      <c r="MOC1" s="3022"/>
      <c r="MOD1" s="3022"/>
      <c r="MOE1" s="3022"/>
      <c r="MOF1" s="2432" t="s">
        <v>291</v>
      </c>
      <c r="MOG1" s="96"/>
      <c r="MOH1" s="3022" t="s">
        <v>292</v>
      </c>
      <c r="MOI1" s="3022"/>
      <c r="MOJ1" s="3022"/>
      <c r="MOK1" s="3022"/>
      <c r="MOL1" s="3022"/>
      <c r="MOM1" s="3022"/>
      <c r="MON1" s="2432" t="s">
        <v>291</v>
      </c>
      <c r="MOO1" s="96"/>
      <c r="MOP1" s="3022" t="s">
        <v>292</v>
      </c>
      <c r="MOQ1" s="3022"/>
      <c r="MOR1" s="3022"/>
      <c r="MOS1" s="3022"/>
      <c r="MOT1" s="3022"/>
      <c r="MOU1" s="3022"/>
      <c r="MOV1" s="2432" t="s">
        <v>291</v>
      </c>
      <c r="MOW1" s="96"/>
      <c r="MOX1" s="3022" t="s">
        <v>292</v>
      </c>
      <c r="MOY1" s="3022"/>
      <c r="MOZ1" s="3022"/>
      <c r="MPA1" s="3022"/>
      <c r="MPB1" s="3022"/>
      <c r="MPC1" s="3022"/>
      <c r="MPD1" s="2432" t="s">
        <v>291</v>
      </c>
      <c r="MPE1" s="96"/>
      <c r="MPF1" s="3022" t="s">
        <v>292</v>
      </c>
      <c r="MPG1" s="3022"/>
      <c r="MPH1" s="3022"/>
      <c r="MPI1" s="3022"/>
      <c r="MPJ1" s="3022"/>
      <c r="MPK1" s="3022"/>
      <c r="MPL1" s="2432" t="s">
        <v>291</v>
      </c>
      <c r="MPM1" s="96"/>
      <c r="MPN1" s="3022" t="s">
        <v>292</v>
      </c>
      <c r="MPO1" s="3022"/>
      <c r="MPP1" s="3022"/>
      <c r="MPQ1" s="3022"/>
      <c r="MPR1" s="3022"/>
      <c r="MPS1" s="3022"/>
      <c r="MPT1" s="2432" t="s">
        <v>291</v>
      </c>
      <c r="MPU1" s="96"/>
      <c r="MPV1" s="3022" t="s">
        <v>292</v>
      </c>
      <c r="MPW1" s="3022"/>
      <c r="MPX1" s="3022"/>
      <c r="MPY1" s="3022"/>
      <c r="MPZ1" s="3022"/>
      <c r="MQA1" s="3022"/>
      <c r="MQB1" s="2432" t="s">
        <v>291</v>
      </c>
      <c r="MQC1" s="96"/>
      <c r="MQD1" s="3022" t="s">
        <v>292</v>
      </c>
      <c r="MQE1" s="3022"/>
      <c r="MQF1" s="3022"/>
      <c r="MQG1" s="3022"/>
      <c r="MQH1" s="3022"/>
      <c r="MQI1" s="3022"/>
      <c r="MQJ1" s="2432" t="s">
        <v>291</v>
      </c>
      <c r="MQK1" s="96"/>
      <c r="MQL1" s="3022" t="s">
        <v>292</v>
      </c>
      <c r="MQM1" s="3022"/>
      <c r="MQN1" s="3022"/>
      <c r="MQO1" s="3022"/>
      <c r="MQP1" s="3022"/>
      <c r="MQQ1" s="3022"/>
      <c r="MQR1" s="2432" t="s">
        <v>291</v>
      </c>
      <c r="MQS1" s="96"/>
      <c r="MQT1" s="3022" t="s">
        <v>292</v>
      </c>
      <c r="MQU1" s="3022"/>
      <c r="MQV1" s="3022"/>
      <c r="MQW1" s="3022"/>
      <c r="MQX1" s="3022"/>
      <c r="MQY1" s="3022"/>
      <c r="MQZ1" s="2432" t="s">
        <v>291</v>
      </c>
      <c r="MRA1" s="96"/>
      <c r="MRB1" s="3022" t="s">
        <v>292</v>
      </c>
      <c r="MRC1" s="3022"/>
      <c r="MRD1" s="3022"/>
      <c r="MRE1" s="3022"/>
      <c r="MRF1" s="3022"/>
      <c r="MRG1" s="3022"/>
      <c r="MRH1" s="2432" t="s">
        <v>291</v>
      </c>
      <c r="MRI1" s="96"/>
      <c r="MRJ1" s="3022" t="s">
        <v>292</v>
      </c>
      <c r="MRK1" s="3022"/>
      <c r="MRL1" s="3022"/>
      <c r="MRM1" s="3022"/>
      <c r="MRN1" s="3022"/>
      <c r="MRO1" s="3022"/>
      <c r="MRP1" s="2432" t="s">
        <v>291</v>
      </c>
      <c r="MRQ1" s="96"/>
      <c r="MRR1" s="3022" t="s">
        <v>292</v>
      </c>
      <c r="MRS1" s="3022"/>
      <c r="MRT1" s="3022"/>
      <c r="MRU1" s="3022"/>
      <c r="MRV1" s="3022"/>
      <c r="MRW1" s="3022"/>
      <c r="MRX1" s="2432" t="s">
        <v>291</v>
      </c>
      <c r="MRY1" s="96"/>
      <c r="MRZ1" s="3022" t="s">
        <v>292</v>
      </c>
      <c r="MSA1" s="3022"/>
      <c r="MSB1" s="3022"/>
      <c r="MSC1" s="3022"/>
      <c r="MSD1" s="3022"/>
      <c r="MSE1" s="3022"/>
      <c r="MSF1" s="2432" t="s">
        <v>291</v>
      </c>
      <c r="MSG1" s="96"/>
      <c r="MSH1" s="3022" t="s">
        <v>292</v>
      </c>
      <c r="MSI1" s="3022"/>
      <c r="MSJ1" s="3022"/>
      <c r="MSK1" s="3022"/>
      <c r="MSL1" s="3022"/>
      <c r="MSM1" s="3022"/>
      <c r="MSN1" s="2432" t="s">
        <v>291</v>
      </c>
      <c r="MSO1" s="96"/>
      <c r="MSP1" s="3022" t="s">
        <v>292</v>
      </c>
      <c r="MSQ1" s="3022"/>
      <c r="MSR1" s="3022"/>
      <c r="MSS1" s="3022"/>
      <c r="MST1" s="3022"/>
      <c r="MSU1" s="3022"/>
      <c r="MSV1" s="2432" t="s">
        <v>291</v>
      </c>
      <c r="MSW1" s="96"/>
      <c r="MSX1" s="3022" t="s">
        <v>292</v>
      </c>
      <c r="MSY1" s="3022"/>
      <c r="MSZ1" s="3022"/>
      <c r="MTA1" s="3022"/>
      <c r="MTB1" s="3022"/>
      <c r="MTC1" s="3022"/>
      <c r="MTD1" s="2432" t="s">
        <v>291</v>
      </c>
      <c r="MTE1" s="96"/>
      <c r="MTF1" s="3022" t="s">
        <v>292</v>
      </c>
      <c r="MTG1" s="3022"/>
      <c r="MTH1" s="3022"/>
      <c r="MTI1" s="3022"/>
      <c r="MTJ1" s="3022"/>
      <c r="MTK1" s="3022"/>
      <c r="MTL1" s="2432" t="s">
        <v>291</v>
      </c>
      <c r="MTM1" s="96"/>
      <c r="MTN1" s="3022" t="s">
        <v>292</v>
      </c>
      <c r="MTO1" s="3022"/>
      <c r="MTP1" s="3022"/>
      <c r="MTQ1" s="3022"/>
      <c r="MTR1" s="3022"/>
      <c r="MTS1" s="3022"/>
      <c r="MTT1" s="2432" t="s">
        <v>291</v>
      </c>
      <c r="MTU1" s="96"/>
      <c r="MTV1" s="3022" t="s">
        <v>292</v>
      </c>
      <c r="MTW1" s="3022"/>
      <c r="MTX1" s="3022"/>
      <c r="MTY1" s="3022"/>
      <c r="MTZ1" s="3022"/>
      <c r="MUA1" s="3022"/>
      <c r="MUB1" s="2432" t="s">
        <v>291</v>
      </c>
      <c r="MUC1" s="96"/>
      <c r="MUD1" s="3022" t="s">
        <v>292</v>
      </c>
      <c r="MUE1" s="3022"/>
      <c r="MUF1" s="3022"/>
      <c r="MUG1" s="3022"/>
      <c r="MUH1" s="3022"/>
      <c r="MUI1" s="3022"/>
      <c r="MUJ1" s="2432" t="s">
        <v>291</v>
      </c>
      <c r="MUK1" s="96"/>
      <c r="MUL1" s="3022" t="s">
        <v>292</v>
      </c>
      <c r="MUM1" s="3022"/>
      <c r="MUN1" s="3022"/>
      <c r="MUO1" s="3022"/>
      <c r="MUP1" s="3022"/>
      <c r="MUQ1" s="3022"/>
      <c r="MUR1" s="2432" t="s">
        <v>291</v>
      </c>
      <c r="MUS1" s="96"/>
      <c r="MUT1" s="3022" t="s">
        <v>292</v>
      </c>
      <c r="MUU1" s="3022"/>
      <c r="MUV1" s="3022"/>
      <c r="MUW1" s="3022"/>
      <c r="MUX1" s="3022"/>
      <c r="MUY1" s="3022"/>
      <c r="MUZ1" s="2432" t="s">
        <v>291</v>
      </c>
      <c r="MVA1" s="96"/>
      <c r="MVB1" s="3022" t="s">
        <v>292</v>
      </c>
      <c r="MVC1" s="3022"/>
      <c r="MVD1" s="3022"/>
      <c r="MVE1" s="3022"/>
      <c r="MVF1" s="3022"/>
      <c r="MVG1" s="3022"/>
      <c r="MVH1" s="2432" t="s">
        <v>291</v>
      </c>
      <c r="MVI1" s="96"/>
      <c r="MVJ1" s="3022" t="s">
        <v>292</v>
      </c>
      <c r="MVK1" s="3022"/>
      <c r="MVL1" s="3022"/>
      <c r="MVM1" s="3022"/>
      <c r="MVN1" s="3022"/>
      <c r="MVO1" s="3022"/>
      <c r="MVP1" s="2432" t="s">
        <v>291</v>
      </c>
      <c r="MVQ1" s="96"/>
      <c r="MVR1" s="3022" t="s">
        <v>292</v>
      </c>
      <c r="MVS1" s="3022"/>
      <c r="MVT1" s="3022"/>
      <c r="MVU1" s="3022"/>
      <c r="MVV1" s="3022"/>
      <c r="MVW1" s="3022"/>
      <c r="MVX1" s="2432" t="s">
        <v>291</v>
      </c>
      <c r="MVY1" s="96"/>
      <c r="MVZ1" s="3022" t="s">
        <v>292</v>
      </c>
      <c r="MWA1" s="3022"/>
      <c r="MWB1" s="3022"/>
      <c r="MWC1" s="3022"/>
      <c r="MWD1" s="3022"/>
      <c r="MWE1" s="3022"/>
      <c r="MWF1" s="2432" t="s">
        <v>291</v>
      </c>
      <c r="MWG1" s="96"/>
      <c r="MWH1" s="3022" t="s">
        <v>292</v>
      </c>
      <c r="MWI1" s="3022"/>
      <c r="MWJ1" s="3022"/>
      <c r="MWK1" s="3022"/>
      <c r="MWL1" s="3022"/>
      <c r="MWM1" s="3022"/>
      <c r="MWN1" s="2432" t="s">
        <v>291</v>
      </c>
      <c r="MWO1" s="96"/>
      <c r="MWP1" s="3022" t="s">
        <v>292</v>
      </c>
      <c r="MWQ1" s="3022"/>
      <c r="MWR1" s="3022"/>
      <c r="MWS1" s="3022"/>
      <c r="MWT1" s="3022"/>
      <c r="MWU1" s="3022"/>
      <c r="MWV1" s="2432" t="s">
        <v>291</v>
      </c>
      <c r="MWW1" s="96"/>
      <c r="MWX1" s="3022" t="s">
        <v>292</v>
      </c>
      <c r="MWY1" s="3022"/>
      <c r="MWZ1" s="3022"/>
      <c r="MXA1" s="3022"/>
      <c r="MXB1" s="3022"/>
      <c r="MXC1" s="3022"/>
      <c r="MXD1" s="2432" t="s">
        <v>291</v>
      </c>
      <c r="MXE1" s="96"/>
      <c r="MXF1" s="3022" t="s">
        <v>292</v>
      </c>
      <c r="MXG1" s="3022"/>
      <c r="MXH1" s="3022"/>
      <c r="MXI1" s="3022"/>
      <c r="MXJ1" s="3022"/>
      <c r="MXK1" s="3022"/>
      <c r="MXL1" s="2432" t="s">
        <v>291</v>
      </c>
      <c r="MXM1" s="96"/>
      <c r="MXN1" s="3022" t="s">
        <v>292</v>
      </c>
      <c r="MXO1" s="3022"/>
      <c r="MXP1" s="3022"/>
      <c r="MXQ1" s="3022"/>
      <c r="MXR1" s="3022"/>
      <c r="MXS1" s="3022"/>
      <c r="MXT1" s="2432" t="s">
        <v>291</v>
      </c>
      <c r="MXU1" s="96"/>
      <c r="MXV1" s="3022" t="s">
        <v>292</v>
      </c>
      <c r="MXW1" s="3022"/>
      <c r="MXX1" s="3022"/>
      <c r="MXY1" s="3022"/>
      <c r="MXZ1" s="3022"/>
      <c r="MYA1" s="3022"/>
      <c r="MYB1" s="2432" t="s">
        <v>291</v>
      </c>
      <c r="MYC1" s="96"/>
      <c r="MYD1" s="3022" t="s">
        <v>292</v>
      </c>
      <c r="MYE1" s="3022"/>
      <c r="MYF1" s="3022"/>
      <c r="MYG1" s="3022"/>
      <c r="MYH1" s="3022"/>
      <c r="MYI1" s="3022"/>
      <c r="MYJ1" s="2432" t="s">
        <v>291</v>
      </c>
      <c r="MYK1" s="96"/>
      <c r="MYL1" s="3022" t="s">
        <v>292</v>
      </c>
      <c r="MYM1" s="3022"/>
      <c r="MYN1" s="3022"/>
      <c r="MYO1" s="3022"/>
      <c r="MYP1" s="3022"/>
      <c r="MYQ1" s="3022"/>
      <c r="MYR1" s="2432" t="s">
        <v>291</v>
      </c>
      <c r="MYS1" s="96"/>
      <c r="MYT1" s="3022" t="s">
        <v>292</v>
      </c>
      <c r="MYU1" s="3022"/>
      <c r="MYV1" s="3022"/>
      <c r="MYW1" s="3022"/>
      <c r="MYX1" s="3022"/>
      <c r="MYY1" s="3022"/>
      <c r="MYZ1" s="2432" t="s">
        <v>291</v>
      </c>
      <c r="MZA1" s="96"/>
      <c r="MZB1" s="3022" t="s">
        <v>292</v>
      </c>
      <c r="MZC1" s="3022"/>
      <c r="MZD1" s="3022"/>
      <c r="MZE1" s="3022"/>
      <c r="MZF1" s="3022"/>
      <c r="MZG1" s="3022"/>
      <c r="MZH1" s="2432" t="s">
        <v>291</v>
      </c>
      <c r="MZI1" s="96"/>
      <c r="MZJ1" s="3022" t="s">
        <v>292</v>
      </c>
      <c r="MZK1" s="3022"/>
      <c r="MZL1" s="3022"/>
      <c r="MZM1" s="3022"/>
      <c r="MZN1" s="3022"/>
      <c r="MZO1" s="3022"/>
      <c r="MZP1" s="2432" t="s">
        <v>291</v>
      </c>
      <c r="MZQ1" s="96"/>
      <c r="MZR1" s="3022" t="s">
        <v>292</v>
      </c>
      <c r="MZS1" s="3022"/>
      <c r="MZT1" s="3022"/>
      <c r="MZU1" s="3022"/>
      <c r="MZV1" s="3022"/>
      <c r="MZW1" s="3022"/>
      <c r="MZX1" s="2432" t="s">
        <v>291</v>
      </c>
      <c r="MZY1" s="96"/>
      <c r="MZZ1" s="3022" t="s">
        <v>292</v>
      </c>
      <c r="NAA1" s="3022"/>
      <c r="NAB1" s="3022"/>
      <c r="NAC1" s="3022"/>
      <c r="NAD1" s="3022"/>
      <c r="NAE1" s="3022"/>
      <c r="NAF1" s="2432" t="s">
        <v>291</v>
      </c>
      <c r="NAG1" s="96"/>
      <c r="NAH1" s="3022" t="s">
        <v>292</v>
      </c>
      <c r="NAI1" s="3022"/>
      <c r="NAJ1" s="3022"/>
      <c r="NAK1" s="3022"/>
      <c r="NAL1" s="3022"/>
      <c r="NAM1" s="3022"/>
      <c r="NAN1" s="2432" t="s">
        <v>291</v>
      </c>
      <c r="NAO1" s="96"/>
      <c r="NAP1" s="3022" t="s">
        <v>292</v>
      </c>
      <c r="NAQ1" s="3022"/>
      <c r="NAR1" s="3022"/>
      <c r="NAS1" s="3022"/>
      <c r="NAT1" s="3022"/>
      <c r="NAU1" s="3022"/>
      <c r="NAV1" s="2432" t="s">
        <v>291</v>
      </c>
      <c r="NAW1" s="96"/>
      <c r="NAX1" s="3022" t="s">
        <v>292</v>
      </c>
      <c r="NAY1" s="3022"/>
      <c r="NAZ1" s="3022"/>
      <c r="NBA1" s="3022"/>
      <c r="NBB1" s="3022"/>
      <c r="NBC1" s="3022"/>
      <c r="NBD1" s="2432" t="s">
        <v>291</v>
      </c>
      <c r="NBE1" s="96"/>
      <c r="NBF1" s="3022" t="s">
        <v>292</v>
      </c>
      <c r="NBG1" s="3022"/>
      <c r="NBH1" s="3022"/>
      <c r="NBI1" s="3022"/>
      <c r="NBJ1" s="3022"/>
      <c r="NBK1" s="3022"/>
      <c r="NBL1" s="2432" t="s">
        <v>291</v>
      </c>
      <c r="NBM1" s="96"/>
      <c r="NBN1" s="3022" t="s">
        <v>292</v>
      </c>
      <c r="NBO1" s="3022"/>
      <c r="NBP1" s="3022"/>
      <c r="NBQ1" s="3022"/>
      <c r="NBR1" s="3022"/>
      <c r="NBS1" s="3022"/>
      <c r="NBT1" s="2432" t="s">
        <v>291</v>
      </c>
      <c r="NBU1" s="96"/>
      <c r="NBV1" s="3022" t="s">
        <v>292</v>
      </c>
      <c r="NBW1" s="3022"/>
      <c r="NBX1" s="3022"/>
      <c r="NBY1" s="3022"/>
      <c r="NBZ1" s="3022"/>
      <c r="NCA1" s="3022"/>
      <c r="NCB1" s="2432" t="s">
        <v>291</v>
      </c>
      <c r="NCC1" s="96"/>
      <c r="NCD1" s="3022" t="s">
        <v>292</v>
      </c>
      <c r="NCE1" s="3022"/>
      <c r="NCF1" s="3022"/>
      <c r="NCG1" s="3022"/>
      <c r="NCH1" s="3022"/>
      <c r="NCI1" s="3022"/>
      <c r="NCJ1" s="2432" t="s">
        <v>291</v>
      </c>
      <c r="NCK1" s="96"/>
      <c r="NCL1" s="3022" t="s">
        <v>292</v>
      </c>
      <c r="NCM1" s="3022"/>
      <c r="NCN1" s="3022"/>
      <c r="NCO1" s="3022"/>
      <c r="NCP1" s="3022"/>
      <c r="NCQ1" s="3022"/>
      <c r="NCR1" s="2432" t="s">
        <v>291</v>
      </c>
      <c r="NCS1" s="96"/>
      <c r="NCT1" s="3022" t="s">
        <v>292</v>
      </c>
      <c r="NCU1" s="3022"/>
      <c r="NCV1" s="3022"/>
      <c r="NCW1" s="3022"/>
      <c r="NCX1" s="3022"/>
      <c r="NCY1" s="3022"/>
      <c r="NCZ1" s="2432" t="s">
        <v>291</v>
      </c>
      <c r="NDA1" s="96"/>
      <c r="NDB1" s="3022" t="s">
        <v>292</v>
      </c>
      <c r="NDC1" s="3022"/>
      <c r="NDD1" s="3022"/>
      <c r="NDE1" s="3022"/>
      <c r="NDF1" s="3022"/>
      <c r="NDG1" s="3022"/>
      <c r="NDH1" s="2432" t="s">
        <v>291</v>
      </c>
      <c r="NDI1" s="96"/>
      <c r="NDJ1" s="3022" t="s">
        <v>292</v>
      </c>
      <c r="NDK1" s="3022"/>
      <c r="NDL1" s="3022"/>
      <c r="NDM1" s="3022"/>
      <c r="NDN1" s="3022"/>
      <c r="NDO1" s="3022"/>
      <c r="NDP1" s="2432" t="s">
        <v>291</v>
      </c>
      <c r="NDQ1" s="96"/>
      <c r="NDR1" s="3022" t="s">
        <v>292</v>
      </c>
      <c r="NDS1" s="3022"/>
      <c r="NDT1" s="3022"/>
      <c r="NDU1" s="3022"/>
      <c r="NDV1" s="3022"/>
      <c r="NDW1" s="3022"/>
      <c r="NDX1" s="2432" t="s">
        <v>291</v>
      </c>
      <c r="NDY1" s="96"/>
      <c r="NDZ1" s="3022" t="s">
        <v>292</v>
      </c>
      <c r="NEA1" s="3022"/>
      <c r="NEB1" s="3022"/>
      <c r="NEC1" s="3022"/>
      <c r="NED1" s="3022"/>
      <c r="NEE1" s="3022"/>
      <c r="NEF1" s="2432" t="s">
        <v>291</v>
      </c>
      <c r="NEG1" s="96"/>
      <c r="NEH1" s="3022" t="s">
        <v>292</v>
      </c>
      <c r="NEI1" s="3022"/>
      <c r="NEJ1" s="3022"/>
      <c r="NEK1" s="3022"/>
      <c r="NEL1" s="3022"/>
      <c r="NEM1" s="3022"/>
      <c r="NEN1" s="2432" t="s">
        <v>291</v>
      </c>
      <c r="NEO1" s="96"/>
      <c r="NEP1" s="3022" t="s">
        <v>292</v>
      </c>
      <c r="NEQ1" s="3022"/>
      <c r="NER1" s="3022"/>
      <c r="NES1" s="3022"/>
      <c r="NET1" s="3022"/>
      <c r="NEU1" s="3022"/>
      <c r="NEV1" s="2432" t="s">
        <v>291</v>
      </c>
      <c r="NEW1" s="96"/>
      <c r="NEX1" s="3022" t="s">
        <v>292</v>
      </c>
      <c r="NEY1" s="3022"/>
      <c r="NEZ1" s="3022"/>
      <c r="NFA1" s="3022"/>
      <c r="NFB1" s="3022"/>
      <c r="NFC1" s="3022"/>
      <c r="NFD1" s="2432" t="s">
        <v>291</v>
      </c>
      <c r="NFE1" s="96"/>
      <c r="NFF1" s="3022" t="s">
        <v>292</v>
      </c>
      <c r="NFG1" s="3022"/>
      <c r="NFH1" s="3022"/>
      <c r="NFI1" s="3022"/>
      <c r="NFJ1" s="3022"/>
      <c r="NFK1" s="3022"/>
      <c r="NFL1" s="2432" t="s">
        <v>291</v>
      </c>
      <c r="NFM1" s="96"/>
      <c r="NFN1" s="3022" t="s">
        <v>292</v>
      </c>
      <c r="NFO1" s="3022"/>
      <c r="NFP1" s="3022"/>
      <c r="NFQ1" s="3022"/>
      <c r="NFR1" s="3022"/>
      <c r="NFS1" s="3022"/>
      <c r="NFT1" s="2432" t="s">
        <v>291</v>
      </c>
      <c r="NFU1" s="96"/>
      <c r="NFV1" s="3022" t="s">
        <v>292</v>
      </c>
      <c r="NFW1" s="3022"/>
      <c r="NFX1" s="3022"/>
      <c r="NFY1" s="3022"/>
      <c r="NFZ1" s="3022"/>
      <c r="NGA1" s="3022"/>
      <c r="NGB1" s="2432" t="s">
        <v>291</v>
      </c>
      <c r="NGC1" s="96"/>
      <c r="NGD1" s="3022" t="s">
        <v>292</v>
      </c>
      <c r="NGE1" s="3022"/>
      <c r="NGF1" s="3022"/>
      <c r="NGG1" s="3022"/>
      <c r="NGH1" s="3022"/>
      <c r="NGI1" s="3022"/>
      <c r="NGJ1" s="2432" t="s">
        <v>291</v>
      </c>
      <c r="NGK1" s="96"/>
      <c r="NGL1" s="3022" t="s">
        <v>292</v>
      </c>
      <c r="NGM1" s="3022"/>
      <c r="NGN1" s="3022"/>
      <c r="NGO1" s="3022"/>
      <c r="NGP1" s="3022"/>
      <c r="NGQ1" s="3022"/>
      <c r="NGR1" s="2432" t="s">
        <v>291</v>
      </c>
      <c r="NGS1" s="96"/>
      <c r="NGT1" s="3022" t="s">
        <v>292</v>
      </c>
      <c r="NGU1" s="3022"/>
      <c r="NGV1" s="3022"/>
      <c r="NGW1" s="3022"/>
      <c r="NGX1" s="3022"/>
      <c r="NGY1" s="3022"/>
      <c r="NGZ1" s="2432" t="s">
        <v>291</v>
      </c>
      <c r="NHA1" s="96"/>
      <c r="NHB1" s="3022" t="s">
        <v>292</v>
      </c>
      <c r="NHC1" s="3022"/>
      <c r="NHD1" s="3022"/>
      <c r="NHE1" s="3022"/>
      <c r="NHF1" s="3022"/>
      <c r="NHG1" s="3022"/>
      <c r="NHH1" s="2432" t="s">
        <v>291</v>
      </c>
      <c r="NHI1" s="96"/>
      <c r="NHJ1" s="3022" t="s">
        <v>292</v>
      </c>
      <c r="NHK1" s="3022"/>
      <c r="NHL1" s="3022"/>
      <c r="NHM1" s="3022"/>
      <c r="NHN1" s="3022"/>
      <c r="NHO1" s="3022"/>
      <c r="NHP1" s="2432" t="s">
        <v>291</v>
      </c>
      <c r="NHQ1" s="96"/>
      <c r="NHR1" s="3022" t="s">
        <v>292</v>
      </c>
      <c r="NHS1" s="3022"/>
      <c r="NHT1" s="3022"/>
      <c r="NHU1" s="3022"/>
      <c r="NHV1" s="3022"/>
      <c r="NHW1" s="3022"/>
      <c r="NHX1" s="2432" t="s">
        <v>291</v>
      </c>
      <c r="NHY1" s="96"/>
      <c r="NHZ1" s="3022" t="s">
        <v>292</v>
      </c>
      <c r="NIA1" s="3022"/>
      <c r="NIB1" s="3022"/>
      <c r="NIC1" s="3022"/>
      <c r="NID1" s="3022"/>
      <c r="NIE1" s="3022"/>
      <c r="NIF1" s="2432" t="s">
        <v>291</v>
      </c>
      <c r="NIG1" s="96"/>
      <c r="NIH1" s="3022" t="s">
        <v>292</v>
      </c>
      <c r="NII1" s="3022"/>
      <c r="NIJ1" s="3022"/>
      <c r="NIK1" s="3022"/>
      <c r="NIL1" s="3022"/>
      <c r="NIM1" s="3022"/>
      <c r="NIN1" s="2432" t="s">
        <v>291</v>
      </c>
      <c r="NIO1" s="96"/>
      <c r="NIP1" s="3022" t="s">
        <v>292</v>
      </c>
      <c r="NIQ1" s="3022"/>
      <c r="NIR1" s="3022"/>
      <c r="NIS1" s="3022"/>
      <c r="NIT1" s="3022"/>
      <c r="NIU1" s="3022"/>
      <c r="NIV1" s="2432" t="s">
        <v>291</v>
      </c>
      <c r="NIW1" s="96"/>
      <c r="NIX1" s="3022" t="s">
        <v>292</v>
      </c>
      <c r="NIY1" s="3022"/>
      <c r="NIZ1" s="3022"/>
      <c r="NJA1" s="3022"/>
      <c r="NJB1" s="3022"/>
      <c r="NJC1" s="3022"/>
      <c r="NJD1" s="2432" t="s">
        <v>291</v>
      </c>
      <c r="NJE1" s="96"/>
      <c r="NJF1" s="3022" t="s">
        <v>292</v>
      </c>
      <c r="NJG1" s="3022"/>
      <c r="NJH1" s="3022"/>
      <c r="NJI1" s="3022"/>
      <c r="NJJ1" s="3022"/>
      <c r="NJK1" s="3022"/>
      <c r="NJL1" s="2432" t="s">
        <v>291</v>
      </c>
      <c r="NJM1" s="96"/>
      <c r="NJN1" s="3022" t="s">
        <v>292</v>
      </c>
      <c r="NJO1" s="3022"/>
      <c r="NJP1" s="3022"/>
      <c r="NJQ1" s="3022"/>
      <c r="NJR1" s="3022"/>
      <c r="NJS1" s="3022"/>
      <c r="NJT1" s="2432" t="s">
        <v>291</v>
      </c>
      <c r="NJU1" s="96"/>
      <c r="NJV1" s="3022" t="s">
        <v>292</v>
      </c>
      <c r="NJW1" s="3022"/>
      <c r="NJX1" s="3022"/>
      <c r="NJY1" s="3022"/>
      <c r="NJZ1" s="3022"/>
      <c r="NKA1" s="3022"/>
      <c r="NKB1" s="2432" t="s">
        <v>291</v>
      </c>
      <c r="NKC1" s="96"/>
      <c r="NKD1" s="3022" t="s">
        <v>292</v>
      </c>
      <c r="NKE1" s="3022"/>
      <c r="NKF1" s="3022"/>
      <c r="NKG1" s="3022"/>
      <c r="NKH1" s="3022"/>
      <c r="NKI1" s="3022"/>
      <c r="NKJ1" s="2432" t="s">
        <v>291</v>
      </c>
      <c r="NKK1" s="96"/>
      <c r="NKL1" s="3022" t="s">
        <v>292</v>
      </c>
      <c r="NKM1" s="3022"/>
      <c r="NKN1" s="3022"/>
      <c r="NKO1" s="3022"/>
      <c r="NKP1" s="3022"/>
      <c r="NKQ1" s="3022"/>
      <c r="NKR1" s="2432" t="s">
        <v>291</v>
      </c>
      <c r="NKS1" s="96"/>
      <c r="NKT1" s="3022" t="s">
        <v>292</v>
      </c>
      <c r="NKU1" s="3022"/>
      <c r="NKV1" s="3022"/>
      <c r="NKW1" s="3022"/>
      <c r="NKX1" s="3022"/>
      <c r="NKY1" s="3022"/>
      <c r="NKZ1" s="2432" t="s">
        <v>291</v>
      </c>
      <c r="NLA1" s="96"/>
      <c r="NLB1" s="3022" t="s">
        <v>292</v>
      </c>
      <c r="NLC1" s="3022"/>
      <c r="NLD1" s="3022"/>
      <c r="NLE1" s="3022"/>
      <c r="NLF1" s="3022"/>
      <c r="NLG1" s="3022"/>
      <c r="NLH1" s="2432" t="s">
        <v>291</v>
      </c>
      <c r="NLI1" s="96"/>
      <c r="NLJ1" s="3022" t="s">
        <v>292</v>
      </c>
      <c r="NLK1" s="3022"/>
      <c r="NLL1" s="3022"/>
      <c r="NLM1" s="3022"/>
      <c r="NLN1" s="3022"/>
      <c r="NLO1" s="3022"/>
      <c r="NLP1" s="2432" t="s">
        <v>291</v>
      </c>
      <c r="NLQ1" s="96"/>
      <c r="NLR1" s="3022" t="s">
        <v>292</v>
      </c>
      <c r="NLS1" s="3022"/>
      <c r="NLT1" s="3022"/>
      <c r="NLU1" s="3022"/>
      <c r="NLV1" s="3022"/>
      <c r="NLW1" s="3022"/>
      <c r="NLX1" s="2432" t="s">
        <v>291</v>
      </c>
      <c r="NLY1" s="96"/>
      <c r="NLZ1" s="3022" t="s">
        <v>292</v>
      </c>
      <c r="NMA1" s="3022"/>
      <c r="NMB1" s="3022"/>
      <c r="NMC1" s="3022"/>
      <c r="NMD1" s="3022"/>
      <c r="NME1" s="3022"/>
      <c r="NMF1" s="2432" t="s">
        <v>291</v>
      </c>
      <c r="NMG1" s="96"/>
      <c r="NMH1" s="3022" t="s">
        <v>292</v>
      </c>
      <c r="NMI1" s="3022"/>
      <c r="NMJ1" s="3022"/>
      <c r="NMK1" s="3022"/>
      <c r="NML1" s="3022"/>
      <c r="NMM1" s="3022"/>
      <c r="NMN1" s="2432" t="s">
        <v>291</v>
      </c>
      <c r="NMO1" s="96"/>
      <c r="NMP1" s="3022" t="s">
        <v>292</v>
      </c>
      <c r="NMQ1" s="3022"/>
      <c r="NMR1" s="3022"/>
      <c r="NMS1" s="3022"/>
      <c r="NMT1" s="3022"/>
      <c r="NMU1" s="3022"/>
      <c r="NMV1" s="2432" t="s">
        <v>291</v>
      </c>
      <c r="NMW1" s="96"/>
      <c r="NMX1" s="3022" t="s">
        <v>292</v>
      </c>
      <c r="NMY1" s="3022"/>
      <c r="NMZ1" s="3022"/>
      <c r="NNA1" s="3022"/>
      <c r="NNB1" s="3022"/>
      <c r="NNC1" s="3022"/>
      <c r="NND1" s="2432" t="s">
        <v>291</v>
      </c>
      <c r="NNE1" s="96"/>
      <c r="NNF1" s="3022" t="s">
        <v>292</v>
      </c>
      <c r="NNG1" s="3022"/>
      <c r="NNH1" s="3022"/>
      <c r="NNI1" s="3022"/>
      <c r="NNJ1" s="3022"/>
      <c r="NNK1" s="3022"/>
      <c r="NNL1" s="2432" t="s">
        <v>291</v>
      </c>
      <c r="NNM1" s="96"/>
      <c r="NNN1" s="3022" t="s">
        <v>292</v>
      </c>
      <c r="NNO1" s="3022"/>
      <c r="NNP1" s="3022"/>
      <c r="NNQ1" s="3022"/>
      <c r="NNR1" s="3022"/>
      <c r="NNS1" s="3022"/>
      <c r="NNT1" s="2432" t="s">
        <v>291</v>
      </c>
      <c r="NNU1" s="96"/>
      <c r="NNV1" s="3022" t="s">
        <v>292</v>
      </c>
      <c r="NNW1" s="3022"/>
      <c r="NNX1" s="3022"/>
      <c r="NNY1" s="3022"/>
      <c r="NNZ1" s="3022"/>
      <c r="NOA1" s="3022"/>
      <c r="NOB1" s="2432" t="s">
        <v>291</v>
      </c>
      <c r="NOC1" s="96"/>
      <c r="NOD1" s="3022" t="s">
        <v>292</v>
      </c>
      <c r="NOE1" s="3022"/>
      <c r="NOF1" s="3022"/>
      <c r="NOG1" s="3022"/>
      <c r="NOH1" s="3022"/>
      <c r="NOI1" s="3022"/>
      <c r="NOJ1" s="2432" t="s">
        <v>291</v>
      </c>
      <c r="NOK1" s="96"/>
      <c r="NOL1" s="3022" t="s">
        <v>292</v>
      </c>
      <c r="NOM1" s="3022"/>
      <c r="NON1" s="3022"/>
      <c r="NOO1" s="3022"/>
      <c r="NOP1" s="3022"/>
      <c r="NOQ1" s="3022"/>
      <c r="NOR1" s="2432" t="s">
        <v>291</v>
      </c>
      <c r="NOS1" s="96"/>
      <c r="NOT1" s="3022" t="s">
        <v>292</v>
      </c>
      <c r="NOU1" s="3022"/>
      <c r="NOV1" s="3022"/>
      <c r="NOW1" s="3022"/>
      <c r="NOX1" s="3022"/>
      <c r="NOY1" s="3022"/>
      <c r="NOZ1" s="2432" t="s">
        <v>291</v>
      </c>
      <c r="NPA1" s="96"/>
      <c r="NPB1" s="3022" t="s">
        <v>292</v>
      </c>
      <c r="NPC1" s="3022"/>
      <c r="NPD1" s="3022"/>
      <c r="NPE1" s="3022"/>
      <c r="NPF1" s="3022"/>
      <c r="NPG1" s="3022"/>
      <c r="NPH1" s="2432" t="s">
        <v>291</v>
      </c>
      <c r="NPI1" s="96"/>
      <c r="NPJ1" s="3022" t="s">
        <v>292</v>
      </c>
      <c r="NPK1" s="3022"/>
      <c r="NPL1" s="3022"/>
      <c r="NPM1" s="3022"/>
      <c r="NPN1" s="3022"/>
      <c r="NPO1" s="3022"/>
      <c r="NPP1" s="2432" t="s">
        <v>291</v>
      </c>
      <c r="NPQ1" s="96"/>
      <c r="NPR1" s="3022" t="s">
        <v>292</v>
      </c>
      <c r="NPS1" s="3022"/>
      <c r="NPT1" s="3022"/>
      <c r="NPU1" s="3022"/>
      <c r="NPV1" s="3022"/>
      <c r="NPW1" s="3022"/>
      <c r="NPX1" s="2432" t="s">
        <v>291</v>
      </c>
      <c r="NPY1" s="96"/>
      <c r="NPZ1" s="3022" t="s">
        <v>292</v>
      </c>
      <c r="NQA1" s="3022"/>
      <c r="NQB1" s="3022"/>
      <c r="NQC1" s="3022"/>
      <c r="NQD1" s="3022"/>
      <c r="NQE1" s="3022"/>
      <c r="NQF1" s="2432" t="s">
        <v>291</v>
      </c>
      <c r="NQG1" s="96"/>
      <c r="NQH1" s="3022" t="s">
        <v>292</v>
      </c>
      <c r="NQI1" s="3022"/>
      <c r="NQJ1" s="3022"/>
      <c r="NQK1" s="3022"/>
      <c r="NQL1" s="3022"/>
      <c r="NQM1" s="3022"/>
      <c r="NQN1" s="2432" t="s">
        <v>291</v>
      </c>
      <c r="NQO1" s="96"/>
      <c r="NQP1" s="3022" t="s">
        <v>292</v>
      </c>
      <c r="NQQ1" s="3022"/>
      <c r="NQR1" s="3022"/>
      <c r="NQS1" s="3022"/>
      <c r="NQT1" s="3022"/>
      <c r="NQU1" s="3022"/>
      <c r="NQV1" s="2432" t="s">
        <v>291</v>
      </c>
      <c r="NQW1" s="96"/>
      <c r="NQX1" s="3022" t="s">
        <v>292</v>
      </c>
      <c r="NQY1" s="3022"/>
      <c r="NQZ1" s="3022"/>
      <c r="NRA1" s="3022"/>
      <c r="NRB1" s="3022"/>
      <c r="NRC1" s="3022"/>
      <c r="NRD1" s="2432" t="s">
        <v>291</v>
      </c>
      <c r="NRE1" s="96"/>
      <c r="NRF1" s="3022" t="s">
        <v>292</v>
      </c>
      <c r="NRG1" s="3022"/>
      <c r="NRH1" s="3022"/>
      <c r="NRI1" s="3022"/>
      <c r="NRJ1" s="3022"/>
      <c r="NRK1" s="3022"/>
      <c r="NRL1" s="2432" t="s">
        <v>291</v>
      </c>
      <c r="NRM1" s="96"/>
      <c r="NRN1" s="3022" t="s">
        <v>292</v>
      </c>
      <c r="NRO1" s="3022"/>
      <c r="NRP1" s="3022"/>
      <c r="NRQ1" s="3022"/>
      <c r="NRR1" s="3022"/>
      <c r="NRS1" s="3022"/>
      <c r="NRT1" s="2432" t="s">
        <v>291</v>
      </c>
      <c r="NRU1" s="96"/>
      <c r="NRV1" s="3022" t="s">
        <v>292</v>
      </c>
      <c r="NRW1" s="3022"/>
      <c r="NRX1" s="3022"/>
      <c r="NRY1" s="3022"/>
      <c r="NRZ1" s="3022"/>
      <c r="NSA1" s="3022"/>
      <c r="NSB1" s="2432" t="s">
        <v>291</v>
      </c>
      <c r="NSC1" s="96"/>
      <c r="NSD1" s="3022" t="s">
        <v>292</v>
      </c>
      <c r="NSE1" s="3022"/>
      <c r="NSF1" s="3022"/>
      <c r="NSG1" s="3022"/>
      <c r="NSH1" s="3022"/>
      <c r="NSI1" s="3022"/>
      <c r="NSJ1" s="2432" t="s">
        <v>291</v>
      </c>
      <c r="NSK1" s="96"/>
      <c r="NSL1" s="3022" t="s">
        <v>292</v>
      </c>
      <c r="NSM1" s="3022"/>
      <c r="NSN1" s="3022"/>
      <c r="NSO1" s="3022"/>
      <c r="NSP1" s="3022"/>
      <c r="NSQ1" s="3022"/>
      <c r="NSR1" s="2432" t="s">
        <v>291</v>
      </c>
      <c r="NSS1" s="96"/>
      <c r="NST1" s="3022" t="s">
        <v>292</v>
      </c>
      <c r="NSU1" s="3022"/>
      <c r="NSV1" s="3022"/>
      <c r="NSW1" s="3022"/>
      <c r="NSX1" s="3022"/>
      <c r="NSY1" s="3022"/>
      <c r="NSZ1" s="2432" t="s">
        <v>291</v>
      </c>
      <c r="NTA1" s="96"/>
      <c r="NTB1" s="3022" t="s">
        <v>292</v>
      </c>
      <c r="NTC1" s="3022"/>
      <c r="NTD1" s="3022"/>
      <c r="NTE1" s="3022"/>
      <c r="NTF1" s="3022"/>
      <c r="NTG1" s="3022"/>
      <c r="NTH1" s="2432" t="s">
        <v>291</v>
      </c>
      <c r="NTI1" s="96"/>
      <c r="NTJ1" s="3022" t="s">
        <v>292</v>
      </c>
      <c r="NTK1" s="3022"/>
      <c r="NTL1" s="3022"/>
      <c r="NTM1" s="3022"/>
      <c r="NTN1" s="3022"/>
      <c r="NTO1" s="3022"/>
      <c r="NTP1" s="2432" t="s">
        <v>291</v>
      </c>
      <c r="NTQ1" s="96"/>
      <c r="NTR1" s="3022" t="s">
        <v>292</v>
      </c>
      <c r="NTS1" s="3022"/>
      <c r="NTT1" s="3022"/>
      <c r="NTU1" s="3022"/>
      <c r="NTV1" s="3022"/>
      <c r="NTW1" s="3022"/>
      <c r="NTX1" s="2432" t="s">
        <v>291</v>
      </c>
      <c r="NTY1" s="96"/>
      <c r="NTZ1" s="3022" t="s">
        <v>292</v>
      </c>
      <c r="NUA1" s="3022"/>
      <c r="NUB1" s="3022"/>
      <c r="NUC1" s="3022"/>
      <c r="NUD1" s="3022"/>
      <c r="NUE1" s="3022"/>
      <c r="NUF1" s="2432" t="s">
        <v>291</v>
      </c>
      <c r="NUG1" s="96"/>
      <c r="NUH1" s="3022" t="s">
        <v>292</v>
      </c>
      <c r="NUI1" s="3022"/>
      <c r="NUJ1" s="3022"/>
      <c r="NUK1" s="3022"/>
      <c r="NUL1" s="3022"/>
      <c r="NUM1" s="3022"/>
      <c r="NUN1" s="2432" t="s">
        <v>291</v>
      </c>
      <c r="NUO1" s="96"/>
      <c r="NUP1" s="3022" t="s">
        <v>292</v>
      </c>
      <c r="NUQ1" s="3022"/>
      <c r="NUR1" s="3022"/>
      <c r="NUS1" s="3022"/>
      <c r="NUT1" s="3022"/>
      <c r="NUU1" s="3022"/>
      <c r="NUV1" s="2432" t="s">
        <v>291</v>
      </c>
      <c r="NUW1" s="96"/>
      <c r="NUX1" s="3022" t="s">
        <v>292</v>
      </c>
      <c r="NUY1" s="3022"/>
      <c r="NUZ1" s="3022"/>
      <c r="NVA1" s="3022"/>
      <c r="NVB1" s="3022"/>
      <c r="NVC1" s="3022"/>
      <c r="NVD1" s="2432" t="s">
        <v>291</v>
      </c>
      <c r="NVE1" s="96"/>
      <c r="NVF1" s="3022" t="s">
        <v>292</v>
      </c>
      <c r="NVG1" s="3022"/>
      <c r="NVH1" s="3022"/>
      <c r="NVI1" s="3022"/>
      <c r="NVJ1" s="3022"/>
      <c r="NVK1" s="3022"/>
      <c r="NVL1" s="2432" t="s">
        <v>291</v>
      </c>
      <c r="NVM1" s="96"/>
      <c r="NVN1" s="3022" t="s">
        <v>292</v>
      </c>
      <c r="NVO1" s="3022"/>
      <c r="NVP1" s="3022"/>
      <c r="NVQ1" s="3022"/>
      <c r="NVR1" s="3022"/>
      <c r="NVS1" s="3022"/>
      <c r="NVT1" s="2432" t="s">
        <v>291</v>
      </c>
      <c r="NVU1" s="96"/>
      <c r="NVV1" s="3022" t="s">
        <v>292</v>
      </c>
      <c r="NVW1" s="3022"/>
      <c r="NVX1" s="3022"/>
      <c r="NVY1" s="3022"/>
      <c r="NVZ1" s="3022"/>
      <c r="NWA1" s="3022"/>
      <c r="NWB1" s="2432" t="s">
        <v>291</v>
      </c>
      <c r="NWC1" s="96"/>
      <c r="NWD1" s="3022" t="s">
        <v>292</v>
      </c>
      <c r="NWE1" s="3022"/>
      <c r="NWF1" s="3022"/>
      <c r="NWG1" s="3022"/>
      <c r="NWH1" s="3022"/>
      <c r="NWI1" s="3022"/>
      <c r="NWJ1" s="2432" t="s">
        <v>291</v>
      </c>
      <c r="NWK1" s="96"/>
      <c r="NWL1" s="3022" t="s">
        <v>292</v>
      </c>
      <c r="NWM1" s="3022"/>
      <c r="NWN1" s="3022"/>
      <c r="NWO1" s="3022"/>
      <c r="NWP1" s="3022"/>
      <c r="NWQ1" s="3022"/>
      <c r="NWR1" s="2432" t="s">
        <v>291</v>
      </c>
      <c r="NWS1" s="96"/>
      <c r="NWT1" s="3022" t="s">
        <v>292</v>
      </c>
      <c r="NWU1" s="3022"/>
      <c r="NWV1" s="3022"/>
      <c r="NWW1" s="3022"/>
      <c r="NWX1" s="3022"/>
      <c r="NWY1" s="3022"/>
      <c r="NWZ1" s="2432" t="s">
        <v>291</v>
      </c>
      <c r="NXA1" s="96"/>
      <c r="NXB1" s="3022" t="s">
        <v>292</v>
      </c>
      <c r="NXC1" s="3022"/>
      <c r="NXD1" s="3022"/>
      <c r="NXE1" s="3022"/>
      <c r="NXF1" s="3022"/>
      <c r="NXG1" s="3022"/>
      <c r="NXH1" s="2432" t="s">
        <v>291</v>
      </c>
      <c r="NXI1" s="96"/>
      <c r="NXJ1" s="3022" t="s">
        <v>292</v>
      </c>
      <c r="NXK1" s="3022"/>
      <c r="NXL1" s="3022"/>
      <c r="NXM1" s="3022"/>
      <c r="NXN1" s="3022"/>
      <c r="NXO1" s="3022"/>
      <c r="NXP1" s="2432" t="s">
        <v>291</v>
      </c>
      <c r="NXQ1" s="96"/>
      <c r="NXR1" s="3022" t="s">
        <v>292</v>
      </c>
      <c r="NXS1" s="3022"/>
      <c r="NXT1" s="3022"/>
      <c r="NXU1" s="3022"/>
      <c r="NXV1" s="3022"/>
      <c r="NXW1" s="3022"/>
      <c r="NXX1" s="2432" t="s">
        <v>291</v>
      </c>
      <c r="NXY1" s="96"/>
      <c r="NXZ1" s="3022" t="s">
        <v>292</v>
      </c>
      <c r="NYA1" s="3022"/>
      <c r="NYB1" s="3022"/>
      <c r="NYC1" s="3022"/>
      <c r="NYD1" s="3022"/>
      <c r="NYE1" s="3022"/>
      <c r="NYF1" s="2432" t="s">
        <v>291</v>
      </c>
      <c r="NYG1" s="96"/>
      <c r="NYH1" s="3022" t="s">
        <v>292</v>
      </c>
      <c r="NYI1" s="3022"/>
      <c r="NYJ1" s="3022"/>
      <c r="NYK1" s="3022"/>
      <c r="NYL1" s="3022"/>
      <c r="NYM1" s="3022"/>
      <c r="NYN1" s="2432" t="s">
        <v>291</v>
      </c>
      <c r="NYO1" s="96"/>
      <c r="NYP1" s="3022" t="s">
        <v>292</v>
      </c>
      <c r="NYQ1" s="3022"/>
      <c r="NYR1" s="3022"/>
      <c r="NYS1" s="3022"/>
      <c r="NYT1" s="3022"/>
      <c r="NYU1" s="3022"/>
      <c r="NYV1" s="2432" t="s">
        <v>291</v>
      </c>
      <c r="NYW1" s="96"/>
      <c r="NYX1" s="3022" t="s">
        <v>292</v>
      </c>
      <c r="NYY1" s="3022"/>
      <c r="NYZ1" s="3022"/>
      <c r="NZA1" s="3022"/>
      <c r="NZB1" s="3022"/>
      <c r="NZC1" s="3022"/>
      <c r="NZD1" s="2432" t="s">
        <v>291</v>
      </c>
      <c r="NZE1" s="96"/>
      <c r="NZF1" s="3022" t="s">
        <v>292</v>
      </c>
      <c r="NZG1" s="3022"/>
      <c r="NZH1" s="3022"/>
      <c r="NZI1" s="3022"/>
      <c r="NZJ1" s="3022"/>
      <c r="NZK1" s="3022"/>
      <c r="NZL1" s="2432" t="s">
        <v>291</v>
      </c>
      <c r="NZM1" s="96"/>
      <c r="NZN1" s="3022" t="s">
        <v>292</v>
      </c>
      <c r="NZO1" s="3022"/>
      <c r="NZP1" s="3022"/>
      <c r="NZQ1" s="3022"/>
      <c r="NZR1" s="3022"/>
      <c r="NZS1" s="3022"/>
      <c r="NZT1" s="2432" t="s">
        <v>291</v>
      </c>
      <c r="NZU1" s="96"/>
      <c r="NZV1" s="3022" t="s">
        <v>292</v>
      </c>
      <c r="NZW1" s="3022"/>
      <c r="NZX1" s="3022"/>
      <c r="NZY1" s="3022"/>
      <c r="NZZ1" s="3022"/>
      <c r="OAA1" s="3022"/>
      <c r="OAB1" s="2432" t="s">
        <v>291</v>
      </c>
      <c r="OAC1" s="96"/>
      <c r="OAD1" s="3022" t="s">
        <v>292</v>
      </c>
      <c r="OAE1" s="3022"/>
      <c r="OAF1" s="3022"/>
      <c r="OAG1" s="3022"/>
      <c r="OAH1" s="3022"/>
      <c r="OAI1" s="3022"/>
      <c r="OAJ1" s="2432" t="s">
        <v>291</v>
      </c>
      <c r="OAK1" s="96"/>
      <c r="OAL1" s="3022" t="s">
        <v>292</v>
      </c>
      <c r="OAM1" s="3022"/>
      <c r="OAN1" s="3022"/>
      <c r="OAO1" s="3022"/>
      <c r="OAP1" s="3022"/>
      <c r="OAQ1" s="3022"/>
      <c r="OAR1" s="2432" t="s">
        <v>291</v>
      </c>
      <c r="OAS1" s="96"/>
      <c r="OAT1" s="3022" t="s">
        <v>292</v>
      </c>
      <c r="OAU1" s="3022"/>
      <c r="OAV1" s="3022"/>
      <c r="OAW1" s="3022"/>
      <c r="OAX1" s="3022"/>
      <c r="OAY1" s="3022"/>
      <c r="OAZ1" s="2432" t="s">
        <v>291</v>
      </c>
      <c r="OBA1" s="96"/>
      <c r="OBB1" s="3022" t="s">
        <v>292</v>
      </c>
      <c r="OBC1" s="3022"/>
      <c r="OBD1" s="3022"/>
      <c r="OBE1" s="3022"/>
      <c r="OBF1" s="3022"/>
      <c r="OBG1" s="3022"/>
      <c r="OBH1" s="2432" t="s">
        <v>291</v>
      </c>
      <c r="OBI1" s="96"/>
      <c r="OBJ1" s="3022" t="s">
        <v>292</v>
      </c>
      <c r="OBK1" s="3022"/>
      <c r="OBL1" s="3022"/>
      <c r="OBM1" s="3022"/>
      <c r="OBN1" s="3022"/>
      <c r="OBO1" s="3022"/>
      <c r="OBP1" s="2432" t="s">
        <v>291</v>
      </c>
      <c r="OBQ1" s="96"/>
      <c r="OBR1" s="3022" t="s">
        <v>292</v>
      </c>
      <c r="OBS1" s="3022"/>
      <c r="OBT1" s="3022"/>
      <c r="OBU1" s="3022"/>
      <c r="OBV1" s="3022"/>
      <c r="OBW1" s="3022"/>
      <c r="OBX1" s="2432" t="s">
        <v>291</v>
      </c>
      <c r="OBY1" s="96"/>
      <c r="OBZ1" s="3022" t="s">
        <v>292</v>
      </c>
      <c r="OCA1" s="3022"/>
      <c r="OCB1" s="3022"/>
      <c r="OCC1" s="3022"/>
      <c r="OCD1" s="3022"/>
      <c r="OCE1" s="3022"/>
      <c r="OCF1" s="2432" t="s">
        <v>291</v>
      </c>
      <c r="OCG1" s="96"/>
      <c r="OCH1" s="3022" t="s">
        <v>292</v>
      </c>
      <c r="OCI1" s="3022"/>
      <c r="OCJ1" s="3022"/>
      <c r="OCK1" s="3022"/>
      <c r="OCL1" s="3022"/>
      <c r="OCM1" s="3022"/>
      <c r="OCN1" s="2432" t="s">
        <v>291</v>
      </c>
      <c r="OCO1" s="96"/>
      <c r="OCP1" s="3022" t="s">
        <v>292</v>
      </c>
      <c r="OCQ1" s="3022"/>
      <c r="OCR1" s="3022"/>
      <c r="OCS1" s="3022"/>
      <c r="OCT1" s="3022"/>
      <c r="OCU1" s="3022"/>
      <c r="OCV1" s="2432" t="s">
        <v>291</v>
      </c>
      <c r="OCW1" s="96"/>
      <c r="OCX1" s="3022" t="s">
        <v>292</v>
      </c>
      <c r="OCY1" s="3022"/>
      <c r="OCZ1" s="3022"/>
      <c r="ODA1" s="3022"/>
      <c r="ODB1" s="3022"/>
      <c r="ODC1" s="3022"/>
      <c r="ODD1" s="2432" t="s">
        <v>291</v>
      </c>
      <c r="ODE1" s="96"/>
      <c r="ODF1" s="3022" t="s">
        <v>292</v>
      </c>
      <c r="ODG1" s="3022"/>
      <c r="ODH1" s="3022"/>
      <c r="ODI1" s="3022"/>
      <c r="ODJ1" s="3022"/>
      <c r="ODK1" s="3022"/>
      <c r="ODL1" s="2432" t="s">
        <v>291</v>
      </c>
      <c r="ODM1" s="96"/>
      <c r="ODN1" s="3022" t="s">
        <v>292</v>
      </c>
      <c r="ODO1" s="3022"/>
      <c r="ODP1" s="3022"/>
      <c r="ODQ1" s="3022"/>
      <c r="ODR1" s="3022"/>
      <c r="ODS1" s="3022"/>
      <c r="ODT1" s="2432" t="s">
        <v>291</v>
      </c>
      <c r="ODU1" s="96"/>
      <c r="ODV1" s="3022" t="s">
        <v>292</v>
      </c>
      <c r="ODW1" s="3022"/>
      <c r="ODX1" s="3022"/>
      <c r="ODY1" s="3022"/>
      <c r="ODZ1" s="3022"/>
      <c r="OEA1" s="3022"/>
      <c r="OEB1" s="2432" t="s">
        <v>291</v>
      </c>
      <c r="OEC1" s="96"/>
      <c r="OED1" s="3022" t="s">
        <v>292</v>
      </c>
      <c r="OEE1" s="3022"/>
      <c r="OEF1" s="3022"/>
      <c r="OEG1" s="3022"/>
      <c r="OEH1" s="3022"/>
      <c r="OEI1" s="3022"/>
      <c r="OEJ1" s="2432" t="s">
        <v>291</v>
      </c>
      <c r="OEK1" s="96"/>
      <c r="OEL1" s="3022" t="s">
        <v>292</v>
      </c>
      <c r="OEM1" s="3022"/>
      <c r="OEN1" s="3022"/>
      <c r="OEO1" s="3022"/>
      <c r="OEP1" s="3022"/>
      <c r="OEQ1" s="3022"/>
      <c r="OER1" s="2432" t="s">
        <v>291</v>
      </c>
      <c r="OES1" s="96"/>
      <c r="OET1" s="3022" t="s">
        <v>292</v>
      </c>
      <c r="OEU1" s="3022"/>
      <c r="OEV1" s="3022"/>
      <c r="OEW1" s="3022"/>
      <c r="OEX1" s="3022"/>
      <c r="OEY1" s="3022"/>
      <c r="OEZ1" s="2432" t="s">
        <v>291</v>
      </c>
      <c r="OFA1" s="96"/>
      <c r="OFB1" s="3022" t="s">
        <v>292</v>
      </c>
      <c r="OFC1" s="3022"/>
      <c r="OFD1" s="3022"/>
      <c r="OFE1" s="3022"/>
      <c r="OFF1" s="3022"/>
      <c r="OFG1" s="3022"/>
      <c r="OFH1" s="2432" t="s">
        <v>291</v>
      </c>
      <c r="OFI1" s="96"/>
      <c r="OFJ1" s="3022" t="s">
        <v>292</v>
      </c>
      <c r="OFK1" s="3022"/>
      <c r="OFL1" s="3022"/>
      <c r="OFM1" s="3022"/>
      <c r="OFN1" s="3022"/>
      <c r="OFO1" s="3022"/>
      <c r="OFP1" s="2432" t="s">
        <v>291</v>
      </c>
      <c r="OFQ1" s="96"/>
      <c r="OFR1" s="3022" t="s">
        <v>292</v>
      </c>
      <c r="OFS1" s="3022"/>
      <c r="OFT1" s="3022"/>
      <c r="OFU1" s="3022"/>
      <c r="OFV1" s="3022"/>
      <c r="OFW1" s="3022"/>
      <c r="OFX1" s="2432" t="s">
        <v>291</v>
      </c>
      <c r="OFY1" s="96"/>
      <c r="OFZ1" s="3022" t="s">
        <v>292</v>
      </c>
      <c r="OGA1" s="3022"/>
      <c r="OGB1" s="3022"/>
      <c r="OGC1" s="3022"/>
      <c r="OGD1" s="3022"/>
      <c r="OGE1" s="3022"/>
      <c r="OGF1" s="2432" t="s">
        <v>291</v>
      </c>
      <c r="OGG1" s="96"/>
      <c r="OGH1" s="3022" t="s">
        <v>292</v>
      </c>
      <c r="OGI1" s="3022"/>
      <c r="OGJ1" s="3022"/>
      <c r="OGK1" s="3022"/>
      <c r="OGL1" s="3022"/>
      <c r="OGM1" s="3022"/>
      <c r="OGN1" s="2432" t="s">
        <v>291</v>
      </c>
      <c r="OGO1" s="96"/>
      <c r="OGP1" s="3022" t="s">
        <v>292</v>
      </c>
      <c r="OGQ1" s="3022"/>
      <c r="OGR1" s="3022"/>
      <c r="OGS1" s="3022"/>
      <c r="OGT1" s="3022"/>
      <c r="OGU1" s="3022"/>
      <c r="OGV1" s="2432" t="s">
        <v>291</v>
      </c>
      <c r="OGW1" s="96"/>
      <c r="OGX1" s="3022" t="s">
        <v>292</v>
      </c>
      <c r="OGY1" s="3022"/>
      <c r="OGZ1" s="3022"/>
      <c r="OHA1" s="3022"/>
      <c r="OHB1" s="3022"/>
      <c r="OHC1" s="3022"/>
      <c r="OHD1" s="2432" t="s">
        <v>291</v>
      </c>
      <c r="OHE1" s="96"/>
      <c r="OHF1" s="3022" t="s">
        <v>292</v>
      </c>
      <c r="OHG1" s="3022"/>
      <c r="OHH1" s="3022"/>
      <c r="OHI1" s="3022"/>
      <c r="OHJ1" s="3022"/>
      <c r="OHK1" s="3022"/>
      <c r="OHL1" s="2432" t="s">
        <v>291</v>
      </c>
      <c r="OHM1" s="96"/>
      <c r="OHN1" s="3022" t="s">
        <v>292</v>
      </c>
      <c r="OHO1" s="3022"/>
      <c r="OHP1" s="3022"/>
      <c r="OHQ1" s="3022"/>
      <c r="OHR1" s="3022"/>
      <c r="OHS1" s="3022"/>
      <c r="OHT1" s="2432" t="s">
        <v>291</v>
      </c>
      <c r="OHU1" s="96"/>
      <c r="OHV1" s="3022" t="s">
        <v>292</v>
      </c>
      <c r="OHW1" s="3022"/>
      <c r="OHX1" s="3022"/>
      <c r="OHY1" s="3022"/>
      <c r="OHZ1" s="3022"/>
      <c r="OIA1" s="3022"/>
      <c r="OIB1" s="2432" t="s">
        <v>291</v>
      </c>
      <c r="OIC1" s="96"/>
      <c r="OID1" s="3022" t="s">
        <v>292</v>
      </c>
      <c r="OIE1" s="3022"/>
      <c r="OIF1" s="3022"/>
      <c r="OIG1" s="3022"/>
      <c r="OIH1" s="3022"/>
      <c r="OII1" s="3022"/>
      <c r="OIJ1" s="2432" t="s">
        <v>291</v>
      </c>
      <c r="OIK1" s="96"/>
      <c r="OIL1" s="3022" t="s">
        <v>292</v>
      </c>
      <c r="OIM1" s="3022"/>
      <c r="OIN1" s="3022"/>
      <c r="OIO1" s="3022"/>
      <c r="OIP1" s="3022"/>
      <c r="OIQ1" s="3022"/>
      <c r="OIR1" s="2432" t="s">
        <v>291</v>
      </c>
      <c r="OIS1" s="96"/>
      <c r="OIT1" s="3022" t="s">
        <v>292</v>
      </c>
      <c r="OIU1" s="3022"/>
      <c r="OIV1" s="3022"/>
      <c r="OIW1" s="3022"/>
      <c r="OIX1" s="3022"/>
      <c r="OIY1" s="3022"/>
      <c r="OIZ1" s="2432" t="s">
        <v>291</v>
      </c>
      <c r="OJA1" s="96"/>
      <c r="OJB1" s="3022" t="s">
        <v>292</v>
      </c>
      <c r="OJC1" s="3022"/>
      <c r="OJD1" s="3022"/>
      <c r="OJE1" s="3022"/>
      <c r="OJF1" s="3022"/>
      <c r="OJG1" s="3022"/>
      <c r="OJH1" s="2432" t="s">
        <v>291</v>
      </c>
      <c r="OJI1" s="96"/>
      <c r="OJJ1" s="3022" t="s">
        <v>292</v>
      </c>
      <c r="OJK1" s="3022"/>
      <c r="OJL1" s="3022"/>
      <c r="OJM1" s="3022"/>
      <c r="OJN1" s="3022"/>
      <c r="OJO1" s="3022"/>
      <c r="OJP1" s="2432" t="s">
        <v>291</v>
      </c>
      <c r="OJQ1" s="96"/>
      <c r="OJR1" s="3022" t="s">
        <v>292</v>
      </c>
      <c r="OJS1" s="3022"/>
      <c r="OJT1" s="3022"/>
      <c r="OJU1" s="3022"/>
      <c r="OJV1" s="3022"/>
      <c r="OJW1" s="3022"/>
      <c r="OJX1" s="2432" t="s">
        <v>291</v>
      </c>
      <c r="OJY1" s="96"/>
      <c r="OJZ1" s="3022" t="s">
        <v>292</v>
      </c>
      <c r="OKA1" s="3022"/>
      <c r="OKB1" s="3022"/>
      <c r="OKC1" s="3022"/>
      <c r="OKD1" s="3022"/>
      <c r="OKE1" s="3022"/>
      <c r="OKF1" s="2432" t="s">
        <v>291</v>
      </c>
      <c r="OKG1" s="96"/>
      <c r="OKH1" s="3022" t="s">
        <v>292</v>
      </c>
      <c r="OKI1" s="3022"/>
      <c r="OKJ1" s="3022"/>
      <c r="OKK1" s="3022"/>
      <c r="OKL1" s="3022"/>
      <c r="OKM1" s="3022"/>
      <c r="OKN1" s="2432" t="s">
        <v>291</v>
      </c>
      <c r="OKO1" s="96"/>
      <c r="OKP1" s="3022" t="s">
        <v>292</v>
      </c>
      <c r="OKQ1" s="3022"/>
      <c r="OKR1" s="3022"/>
      <c r="OKS1" s="3022"/>
      <c r="OKT1" s="3022"/>
      <c r="OKU1" s="3022"/>
      <c r="OKV1" s="2432" t="s">
        <v>291</v>
      </c>
      <c r="OKW1" s="96"/>
      <c r="OKX1" s="3022" t="s">
        <v>292</v>
      </c>
      <c r="OKY1" s="3022"/>
      <c r="OKZ1" s="3022"/>
      <c r="OLA1" s="3022"/>
      <c r="OLB1" s="3022"/>
      <c r="OLC1" s="3022"/>
      <c r="OLD1" s="2432" t="s">
        <v>291</v>
      </c>
      <c r="OLE1" s="96"/>
      <c r="OLF1" s="3022" t="s">
        <v>292</v>
      </c>
      <c r="OLG1" s="3022"/>
      <c r="OLH1" s="3022"/>
      <c r="OLI1" s="3022"/>
      <c r="OLJ1" s="3022"/>
      <c r="OLK1" s="3022"/>
      <c r="OLL1" s="2432" t="s">
        <v>291</v>
      </c>
      <c r="OLM1" s="96"/>
      <c r="OLN1" s="3022" t="s">
        <v>292</v>
      </c>
      <c r="OLO1" s="3022"/>
      <c r="OLP1" s="3022"/>
      <c r="OLQ1" s="3022"/>
      <c r="OLR1" s="3022"/>
      <c r="OLS1" s="3022"/>
      <c r="OLT1" s="2432" t="s">
        <v>291</v>
      </c>
      <c r="OLU1" s="96"/>
      <c r="OLV1" s="3022" t="s">
        <v>292</v>
      </c>
      <c r="OLW1" s="3022"/>
      <c r="OLX1" s="3022"/>
      <c r="OLY1" s="3022"/>
      <c r="OLZ1" s="3022"/>
      <c r="OMA1" s="3022"/>
      <c r="OMB1" s="2432" t="s">
        <v>291</v>
      </c>
      <c r="OMC1" s="96"/>
      <c r="OMD1" s="3022" t="s">
        <v>292</v>
      </c>
      <c r="OME1" s="3022"/>
      <c r="OMF1" s="3022"/>
      <c r="OMG1" s="3022"/>
      <c r="OMH1" s="3022"/>
      <c r="OMI1" s="3022"/>
      <c r="OMJ1" s="2432" t="s">
        <v>291</v>
      </c>
      <c r="OMK1" s="96"/>
      <c r="OML1" s="3022" t="s">
        <v>292</v>
      </c>
      <c r="OMM1" s="3022"/>
      <c r="OMN1" s="3022"/>
      <c r="OMO1" s="3022"/>
      <c r="OMP1" s="3022"/>
      <c r="OMQ1" s="3022"/>
      <c r="OMR1" s="2432" t="s">
        <v>291</v>
      </c>
      <c r="OMS1" s="96"/>
      <c r="OMT1" s="3022" t="s">
        <v>292</v>
      </c>
      <c r="OMU1" s="3022"/>
      <c r="OMV1" s="3022"/>
      <c r="OMW1" s="3022"/>
      <c r="OMX1" s="3022"/>
      <c r="OMY1" s="3022"/>
      <c r="OMZ1" s="2432" t="s">
        <v>291</v>
      </c>
      <c r="ONA1" s="96"/>
      <c r="ONB1" s="3022" t="s">
        <v>292</v>
      </c>
      <c r="ONC1" s="3022"/>
      <c r="OND1" s="3022"/>
      <c r="ONE1" s="3022"/>
      <c r="ONF1" s="3022"/>
      <c r="ONG1" s="3022"/>
      <c r="ONH1" s="2432" t="s">
        <v>291</v>
      </c>
      <c r="ONI1" s="96"/>
      <c r="ONJ1" s="3022" t="s">
        <v>292</v>
      </c>
      <c r="ONK1" s="3022"/>
      <c r="ONL1" s="3022"/>
      <c r="ONM1" s="3022"/>
      <c r="ONN1" s="3022"/>
      <c r="ONO1" s="3022"/>
      <c r="ONP1" s="2432" t="s">
        <v>291</v>
      </c>
      <c r="ONQ1" s="96"/>
      <c r="ONR1" s="3022" t="s">
        <v>292</v>
      </c>
      <c r="ONS1" s="3022"/>
      <c r="ONT1" s="3022"/>
      <c r="ONU1" s="3022"/>
      <c r="ONV1" s="3022"/>
      <c r="ONW1" s="3022"/>
      <c r="ONX1" s="2432" t="s">
        <v>291</v>
      </c>
      <c r="ONY1" s="96"/>
      <c r="ONZ1" s="3022" t="s">
        <v>292</v>
      </c>
      <c r="OOA1" s="3022"/>
      <c r="OOB1" s="3022"/>
      <c r="OOC1" s="3022"/>
      <c r="OOD1" s="3022"/>
      <c r="OOE1" s="3022"/>
      <c r="OOF1" s="2432" t="s">
        <v>291</v>
      </c>
      <c r="OOG1" s="96"/>
      <c r="OOH1" s="3022" t="s">
        <v>292</v>
      </c>
      <c r="OOI1" s="3022"/>
      <c r="OOJ1" s="3022"/>
      <c r="OOK1" s="3022"/>
      <c r="OOL1" s="3022"/>
      <c r="OOM1" s="3022"/>
      <c r="OON1" s="2432" t="s">
        <v>291</v>
      </c>
      <c r="OOO1" s="96"/>
      <c r="OOP1" s="3022" t="s">
        <v>292</v>
      </c>
      <c r="OOQ1" s="3022"/>
      <c r="OOR1" s="3022"/>
      <c r="OOS1" s="3022"/>
      <c r="OOT1" s="3022"/>
      <c r="OOU1" s="3022"/>
      <c r="OOV1" s="2432" t="s">
        <v>291</v>
      </c>
      <c r="OOW1" s="96"/>
      <c r="OOX1" s="3022" t="s">
        <v>292</v>
      </c>
      <c r="OOY1" s="3022"/>
      <c r="OOZ1" s="3022"/>
      <c r="OPA1" s="3022"/>
      <c r="OPB1" s="3022"/>
      <c r="OPC1" s="3022"/>
      <c r="OPD1" s="2432" t="s">
        <v>291</v>
      </c>
      <c r="OPE1" s="96"/>
      <c r="OPF1" s="3022" t="s">
        <v>292</v>
      </c>
      <c r="OPG1" s="3022"/>
      <c r="OPH1" s="3022"/>
      <c r="OPI1" s="3022"/>
      <c r="OPJ1" s="3022"/>
      <c r="OPK1" s="3022"/>
      <c r="OPL1" s="2432" t="s">
        <v>291</v>
      </c>
      <c r="OPM1" s="96"/>
      <c r="OPN1" s="3022" t="s">
        <v>292</v>
      </c>
      <c r="OPO1" s="3022"/>
      <c r="OPP1" s="3022"/>
      <c r="OPQ1" s="3022"/>
      <c r="OPR1" s="3022"/>
      <c r="OPS1" s="3022"/>
      <c r="OPT1" s="2432" t="s">
        <v>291</v>
      </c>
      <c r="OPU1" s="96"/>
      <c r="OPV1" s="3022" t="s">
        <v>292</v>
      </c>
      <c r="OPW1" s="3022"/>
      <c r="OPX1" s="3022"/>
      <c r="OPY1" s="3022"/>
      <c r="OPZ1" s="3022"/>
      <c r="OQA1" s="3022"/>
      <c r="OQB1" s="2432" t="s">
        <v>291</v>
      </c>
      <c r="OQC1" s="96"/>
      <c r="OQD1" s="3022" t="s">
        <v>292</v>
      </c>
      <c r="OQE1" s="3022"/>
      <c r="OQF1" s="3022"/>
      <c r="OQG1" s="3022"/>
      <c r="OQH1" s="3022"/>
      <c r="OQI1" s="3022"/>
      <c r="OQJ1" s="2432" t="s">
        <v>291</v>
      </c>
      <c r="OQK1" s="96"/>
      <c r="OQL1" s="3022" t="s">
        <v>292</v>
      </c>
      <c r="OQM1" s="3022"/>
      <c r="OQN1" s="3022"/>
      <c r="OQO1" s="3022"/>
      <c r="OQP1" s="3022"/>
      <c r="OQQ1" s="3022"/>
      <c r="OQR1" s="2432" t="s">
        <v>291</v>
      </c>
      <c r="OQS1" s="96"/>
      <c r="OQT1" s="3022" t="s">
        <v>292</v>
      </c>
      <c r="OQU1" s="3022"/>
      <c r="OQV1" s="3022"/>
      <c r="OQW1" s="3022"/>
      <c r="OQX1" s="3022"/>
      <c r="OQY1" s="3022"/>
      <c r="OQZ1" s="2432" t="s">
        <v>291</v>
      </c>
      <c r="ORA1" s="96"/>
      <c r="ORB1" s="3022" t="s">
        <v>292</v>
      </c>
      <c r="ORC1" s="3022"/>
      <c r="ORD1" s="3022"/>
      <c r="ORE1" s="3022"/>
      <c r="ORF1" s="3022"/>
      <c r="ORG1" s="3022"/>
      <c r="ORH1" s="2432" t="s">
        <v>291</v>
      </c>
      <c r="ORI1" s="96"/>
      <c r="ORJ1" s="3022" t="s">
        <v>292</v>
      </c>
      <c r="ORK1" s="3022"/>
      <c r="ORL1" s="3022"/>
      <c r="ORM1" s="3022"/>
      <c r="ORN1" s="3022"/>
      <c r="ORO1" s="3022"/>
      <c r="ORP1" s="2432" t="s">
        <v>291</v>
      </c>
      <c r="ORQ1" s="96"/>
      <c r="ORR1" s="3022" t="s">
        <v>292</v>
      </c>
      <c r="ORS1" s="3022"/>
      <c r="ORT1" s="3022"/>
      <c r="ORU1" s="3022"/>
      <c r="ORV1" s="3022"/>
      <c r="ORW1" s="3022"/>
      <c r="ORX1" s="2432" t="s">
        <v>291</v>
      </c>
      <c r="ORY1" s="96"/>
      <c r="ORZ1" s="3022" t="s">
        <v>292</v>
      </c>
      <c r="OSA1" s="3022"/>
      <c r="OSB1" s="3022"/>
      <c r="OSC1" s="3022"/>
      <c r="OSD1" s="3022"/>
      <c r="OSE1" s="3022"/>
      <c r="OSF1" s="2432" t="s">
        <v>291</v>
      </c>
      <c r="OSG1" s="96"/>
      <c r="OSH1" s="3022" t="s">
        <v>292</v>
      </c>
      <c r="OSI1" s="3022"/>
      <c r="OSJ1" s="3022"/>
      <c r="OSK1" s="3022"/>
      <c r="OSL1" s="3022"/>
      <c r="OSM1" s="3022"/>
      <c r="OSN1" s="2432" t="s">
        <v>291</v>
      </c>
      <c r="OSO1" s="96"/>
      <c r="OSP1" s="3022" t="s">
        <v>292</v>
      </c>
      <c r="OSQ1" s="3022"/>
      <c r="OSR1" s="3022"/>
      <c r="OSS1" s="3022"/>
      <c r="OST1" s="3022"/>
      <c r="OSU1" s="3022"/>
      <c r="OSV1" s="2432" t="s">
        <v>291</v>
      </c>
      <c r="OSW1" s="96"/>
      <c r="OSX1" s="3022" t="s">
        <v>292</v>
      </c>
      <c r="OSY1" s="3022"/>
      <c r="OSZ1" s="3022"/>
      <c r="OTA1" s="3022"/>
      <c r="OTB1" s="3022"/>
      <c r="OTC1" s="3022"/>
      <c r="OTD1" s="2432" t="s">
        <v>291</v>
      </c>
      <c r="OTE1" s="96"/>
      <c r="OTF1" s="3022" t="s">
        <v>292</v>
      </c>
      <c r="OTG1" s="3022"/>
      <c r="OTH1" s="3022"/>
      <c r="OTI1" s="3022"/>
      <c r="OTJ1" s="3022"/>
      <c r="OTK1" s="3022"/>
      <c r="OTL1" s="2432" t="s">
        <v>291</v>
      </c>
      <c r="OTM1" s="96"/>
      <c r="OTN1" s="3022" t="s">
        <v>292</v>
      </c>
      <c r="OTO1" s="3022"/>
      <c r="OTP1" s="3022"/>
      <c r="OTQ1" s="3022"/>
      <c r="OTR1" s="3022"/>
      <c r="OTS1" s="3022"/>
      <c r="OTT1" s="2432" t="s">
        <v>291</v>
      </c>
      <c r="OTU1" s="96"/>
      <c r="OTV1" s="3022" t="s">
        <v>292</v>
      </c>
      <c r="OTW1" s="3022"/>
      <c r="OTX1" s="3022"/>
      <c r="OTY1" s="3022"/>
      <c r="OTZ1" s="3022"/>
      <c r="OUA1" s="3022"/>
      <c r="OUB1" s="2432" t="s">
        <v>291</v>
      </c>
      <c r="OUC1" s="96"/>
      <c r="OUD1" s="3022" t="s">
        <v>292</v>
      </c>
      <c r="OUE1" s="3022"/>
      <c r="OUF1" s="3022"/>
      <c r="OUG1" s="3022"/>
      <c r="OUH1" s="3022"/>
      <c r="OUI1" s="3022"/>
      <c r="OUJ1" s="2432" t="s">
        <v>291</v>
      </c>
      <c r="OUK1" s="96"/>
      <c r="OUL1" s="3022" t="s">
        <v>292</v>
      </c>
      <c r="OUM1" s="3022"/>
      <c r="OUN1" s="3022"/>
      <c r="OUO1" s="3022"/>
      <c r="OUP1" s="3022"/>
      <c r="OUQ1" s="3022"/>
      <c r="OUR1" s="2432" t="s">
        <v>291</v>
      </c>
      <c r="OUS1" s="96"/>
      <c r="OUT1" s="3022" t="s">
        <v>292</v>
      </c>
      <c r="OUU1" s="3022"/>
      <c r="OUV1" s="3022"/>
      <c r="OUW1" s="3022"/>
      <c r="OUX1" s="3022"/>
      <c r="OUY1" s="3022"/>
      <c r="OUZ1" s="2432" t="s">
        <v>291</v>
      </c>
      <c r="OVA1" s="96"/>
      <c r="OVB1" s="3022" t="s">
        <v>292</v>
      </c>
      <c r="OVC1" s="3022"/>
      <c r="OVD1" s="3022"/>
      <c r="OVE1" s="3022"/>
      <c r="OVF1" s="3022"/>
      <c r="OVG1" s="3022"/>
      <c r="OVH1" s="2432" t="s">
        <v>291</v>
      </c>
      <c r="OVI1" s="96"/>
      <c r="OVJ1" s="3022" t="s">
        <v>292</v>
      </c>
      <c r="OVK1" s="3022"/>
      <c r="OVL1" s="3022"/>
      <c r="OVM1" s="3022"/>
      <c r="OVN1" s="3022"/>
      <c r="OVO1" s="3022"/>
      <c r="OVP1" s="2432" t="s">
        <v>291</v>
      </c>
      <c r="OVQ1" s="96"/>
      <c r="OVR1" s="3022" t="s">
        <v>292</v>
      </c>
      <c r="OVS1" s="3022"/>
      <c r="OVT1" s="3022"/>
      <c r="OVU1" s="3022"/>
      <c r="OVV1" s="3022"/>
      <c r="OVW1" s="3022"/>
      <c r="OVX1" s="2432" t="s">
        <v>291</v>
      </c>
      <c r="OVY1" s="96"/>
      <c r="OVZ1" s="3022" t="s">
        <v>292</v>
      </c>
      <c r="OWA1" s="3022"/>
      <c r="OWB1" s="3022"/>
      <c r="OWC1" s="3022"/>
      <c r="OWD1" s="3022"/>
      <c r="OWE1" s="3022"/>
      <c r="OWF1" s="2432" t="s">
        <v>291</v>
      </c>
      <c r="OWG1" s="96"/>
      <c r="OWH1" s="3022" t="s">
        <v>292</v>
      </c>
      <c r="OWI1" s="3022"/>
      <c r="OWJ1" s="3022"/>
      <c r="OWK1" s="3022"/>
      <c r="OWL1" s="3022"/>
      <c r="OWM1" s="3022"/>
      <c r="OWN1" s="2432" t="s">
        <v>291</v>
      </c>
      <c r="OWO1" s="96"/>
      <c r="OWP1" s="3022" t="s">
        <v>292</v>
      </c>
      <c r="OWQ1" s="3022"/>
      <c r="OWR1" s="3022"/>
      <c r="OWS1" s="3022"/>
      <c r="OWT1" s="3022"/>
      <c r="OWU1" s="3022"/>
      <c r="OWV1" s="2432" t="s">
        <v>291</v>
      </c>
      <c r="OWW1" s="96"/>
      <c r="OWX1" s="3022" t="s">
        <v>292</v>
      </c>
      <c r="OWY1" s="3022"/>
      <c r="OWZ1" s="3022"/>
      <c r="OXA1" s="3022"/>
      <c r="OXB1" s="3022"/>
      <c r="OXC1" s="3022"/>
      <c r="OXD1" s="2432" t="s">
        <v>291</v>
      </c>
      <c r="OXE1" s="96"/>
      <c r="OXF1" s="3022" t="s">
        <v>292</v>
      </c>
      <c r="OXG1" s="3022"/>
      <c r="OXH1" s="3022"/>
      <c r="OXI1" s="3022"/>
      <c r="OXJ1" s="3022"/>
      <c r="OXK1" s="3022"/>
      <c r="OXL1" s="2432" t="s">
        <v>291</v>
      </c>
      <c r="OXM1" s="96"/>
      <c r="OXN1" s="3022" t="s">
        <v>292</v>
      </c>
      <c r="OXO1" s="3022"/>
      <c r="OXP1" s="3022"/>
      <c r="OXQ1" s="3022"/>
      <c r="OXR1" s="3022"/>
      <c r="OXS1" s="3022"/>
      <c r="OXT1" s="2432" t="s">
        <v>291</v>
      </c>
      <c r="OXU1" s="96"/>
      <c r="OXV1" s="3022" t="s">
        <v>292</v>
      </c>
      <c r="OXW1" s="3022"/>
      <c r="OXX1" s="3022"/>
      <c r="OXY1" s="3022"/>
      <c r="OXZ1" s="3022"/>
      <c r="OYA1" s="3022"/>
      <c r="OYB1" s="2432" t="s">
        <v>291</v>
      </c>
      <c r="OYC1" s="96"/>
      <c r="OYD1" s="3022" t="s">
        <v>292</v>
      </c>
      <c r="OYE1" s="3022"/>
      <c r="OYF1" s="3022"/>
      <c r="OYG1" s="3022"/>
      <c r="OYH1" s="3022"/>
      <c r="OYI1" s="3022"/>
      <c r="OYJ1" s="2432" t="s">
        <v>291</v>
      </c>
      <c r="OYK1" s="96"/>
      <c r="OYL1" s="3022" t="s">
        <v>292</v>
      </c>
      <c r="OYM1" s="3022"/>
      <c r="OYN1" s="3022"/>
      <c r="OYO1" s="3022"/>
      <c r="OYP1" s="3022"/>
      <c r="OYQ1" s="3022"/>
      <c r="OYR1" s="2432" t="s">
        <v>291</v>
      </c>
      <c r="OYS1" s="96"/>
      <c r="OYT1" s="3022" t="s">
        <v>292</v>
      </c>
      <c r="OYU1" s="3022"/>
      <c r="OYV1" s="3022"/>
      <c r="OYW1" s="3022"/>
      <c r="OYX1" s="3022"/>
      <c r="OYY1" s="3022"/>
      <c r="OYZ1" s="2432" t="s">
        <v>291</v>
      </c>
      <c r="OZA1" s="96"/>
      <c r="OZB1" s="3022" t="s">
        <v>292</v>
      </c>
      <c r="OZC1" s="3022"/>
      <c r="OZD1" s="3022"/>
      <c r="OZE1" s="3022"/>
      <c r="OZF1" s="3022"/>
      <c r="OZG1" s="3022"/>
      <c r="OZH1" s="2432" t="s">
        <v>291</v>
      </c>
      <c r="OZI1" s="96"/>
      <c r="OZJ1" s="3022" t="s">
        <v>292</v>
      </c>
      <c r="OZK1" s="3022"/>
      <c r="OZL1" s="3022"/>
      <c r="OZM1" s="3022"/>
      <c r="OZN1" s="3022"/>
      <c r="OZO1" s="3022"/>
      <c r="OZP1" s="2432" t="s">
        <v>291</v>
      </c>
      <c r="OZQ1" s="96"/>
      <c r="OZR1" s="3022" t="s">
        <v>292</v>
      </c>
      <c r="OZS1" s="3022"/>
      <c r="OZT1" s="3022"/>
      <c r="OZU1" s="3022"/>
      <c r="OZV1" s="3022"/>
      <c r="OZW1" s="3022"/>
      <c r="OZX1" s="2432" t="s">
        <v>291</v>
      </c>
      <c r="OZY1" s="96"/>
      <c r="OZZ1" s="3022" t="s">
        <v>292</v>
      </c>
      <c r="PAA1" s="3022"/>
      <c r="PAB1" s="3022"/>
      <c r="PAC1" s="3022"/>
      <c r="PAD1" s="3022"/>
      <c r="PAE1" s="3022"/>
      <c r="PAF1" s="2432" t="s">
        <v>291</v>
      </c>
      <c r="PAG1" s="96"/>
      <c r="PAH1" s="3022" t="s">
        <v>292</v>
      </c>
      <c r="PAI1" s="3022"/>
      <c r="PAJ1" s="3022"/>
      <c r="PAK1" s="3022"/>
      <c r="PAL1" s="3022"/>
      <c r="PAM1" s="3022"/>
      <c r="PAN1" s="2432" t="s">
        <v>291</v>
      </c>
      <c r="PAO1" s="96"/>
      <c r="PAP1" s="3022" t="s">
        <v>292</v>
      </c>
      <c r="PAQ1" s="3022"/>
      <c r="PAR1" s="3022"/>
      <c r="PAS1" s="3022"/>
      <c r="PAT1" s="3022"/>
      <c r="PAU1" s="3022"/>
      <c r="PAV1" s="2432" t="s">
        <v>291</v>
      </c>
      <c r="PAW1" s="96"/>
      <c r="PAX1" s="3022" t="s">
        <v>292</v>
      </c>
      <c r="PAY1" s="3022"/>
      <c r="PAZ1" s="3022"/>
      <c r="PBA1" s="3022"/>
      <c r="PBB1" s="3022"/>
      <c r="PBC1" s="3022"/>
      <c r="PBD1" s="2432" t="s">
        <v>291</v>
      </c>
      <c r="PBE1" s="96"/>
      <c r="PBF1" s="3022" t="s">
        <v>292</v>
      </c>
      <c r="PBG1" s="3022"/>
      <c r="PBH1" s="3022"/>
      <c r="PBI1" s="3022"/>
      <c r="PBJ1" s="3022"/>
      <c r="PBK1" s="3022"/>
      <c r="PBL1" s="2432" t="s">
        <v>291</v>
      </c>
      <c r="PBM1" s="96"/>
      <c r="PBN1" s="3022" t="s">
        <v>292</v>
      </c>
      <c r="PBO1" s="3022"/>
      <c r="PBP1" s="3022"/>
      <c r="PBQ1" s="3022"/>
      <c r="PBR1" s="3022"/>
      <c r="PBS1" s="3022"/>
      <c r="PBT1" s="2432" t="s">
        <v>291</v>
      </c>
      <c r="PBU1" s="96"/>
      <c r="PBV1" s="3022" t="s">
        <v>292</v>
      </c>
      <c r="PBW1" s="3022"/>
      <c r="PBX1" s="3022"/>
      <c r="PBY1" s="3022"/>
      <c r="PBZ1" s="3022"/>
      <c r="PCA1" s="3022"/>
      <c r="PCB1" s="2432" t="s">
        <v>291</v>
      </c>
      <c r="PCC1" s="96"/>
      <c r="PCD1" s="3022" t="s">
        <v>292</v>
      </c>
      <c r="PCE1" s="3022"/>
      <c r="PCF1" s="3022"/>
      <c r="PCG1" s="3022"/>
      <c r="PCH1" s="3022"/>
      <c r="PCI1" s="3022"/>
      <c r="PCJ1" s="2432" t="s">
        <v>291</v>
      </c>
      <c r="PCK1" s="96"/>
      <c r="PCL1" s="3022" t="s">
        <v>292</v>
      </c>
      <c r="PCM1" s="3022"/>
      <c r="PCN1" s="3022"/>
      <c r="PCO1" s="3022"/>
      <c r="PCP1" s="3022"/>
      <c r="PCQ1" s="3022"/>
      <c r="PCR1" s="2432" t="s">
        <v>291</v>
      </c>
      <c r="PCS1" s="96"/>
      <c r="PCT1" s="3022" t="s">
        <v>292</v>
      </c>
      <c r="PCU1" s="3022"/>
      <c r="PCV1" s="3022"/>
      <c r="PCW1" s="3022"/>
      <c r="PCX1" s="3022"/>
      <c r="PCY1" s="3022"/>
      <c r="PCZ1" s="2432" t="s">
        <v>291</v>
      </c>
      <c r="PDA1" s="96"/>
      <c r="PDB1" s="3022" t="s">
        <v>292</v>
      </c>
      <c r="PDC1" s="3022"/>
      <c r="PDD1" s="3022"/>
      <c r="PDE1" s="3022"/>
      <c r="PDF1" s="3022"/>
      <c r="PDG1" s="3022"/>
      <c r="PDH1" s="2432" t="s">
        <v>291</v>
      </c>
      <c r="PDI1" s="96"/>
      <c r="PDJ1" s="3022" t="s">
        <v>292</v>
      </c>
      <c r="PDK1" s="3022"/>
      <c r="PDL1" s="3022"/>
      <c r="PDM1" s="3022"/>
      <c r="PDN1" s="3022"/>
      <c r="PDO1" s="3022"/>
      <c r="PDP1" s="2432" t="s">
        <v>291</v>
      </c>
      <c r="PDQ1" s="96"/>
      <c r="PDR1" s="3022" t="s">
        <v>292</v>
      </c>
      <c r="PDS1" s="3022"/>
      <c r="PDT1" s="3022"/>
      <c r="PDU1" s="3022"/>
      <c r="PDV1" s="3022"/>
      <c r="PDW1" s="3022"/>
      <c r="PDX1" s="2432" t="s">
        <v>291</v>
      </c>
      <c r="PDY1" s="96"/>
      <c r="PDZ1" s="3022" t="s">
        <v>292</v>
      </c>
      <c r="PEA1" s="3022"/>
      <c r="PEB1" s="3022"/>
      <c r="PEC1" s="3022"/>
      <c r="PED1" s="3022"/>
      <c r="PEE1" s="3022"/>
      <c r="PEF1" s="2432" t="s">
        <v>291</v>
      </c>
      <c r="PEG1" s="96"/>
      <c r="PEH1" s="3022" t="s">
        <v>292</v>
      </c>
      <c r="PEI1" s="3022"/>
      <c r="PEJ1" s="3022"/>
      <c r="PEK1" s="3022"/>
      <c r="PEL1" s="3022"/>
      <c r="PEM1" s="3022"/>
      <c r="PEN1" s="2432" t="s">
        <v>291</v>
      </c>
      <c r="PEO1" s="96"/>
      <c r="PEP1" s="3022" t="s">
        <v>292</v>
      </c>
      <c r="PEQ1" s="3022"/>
      <c r="PER1" s="3022"/>
      <c r="PES1" s="3022"/>
      <c r="PET1" s="3022"/>
      <c r="PEU1" s="3022"/>
      <c r="PEV1" s="2432" t="s">
        <v>291</v>
      </c>
      <c r="PEW1" s="96"/>
      <c r="PEX1" s="3022" t="s">
        <v>292</v>
      </c>
      <c r="PEY1" s="3022"/>
      <c r="PEZ1" s="3022"/>
      <c r="PFA1" s="3022"/>
      <c r="PFB1" s="3022"/>
      <c r="PFC1" s="3022"/>
      <c r="PFD1" s="2432" t="s">
        <v>291</v>
      </c>
      <c r="PFE1" s="96"/>
      <c r="PFF1" s="3022" t="s">
        <v>292</v>
      </c>
      <c r="PFG1" s="3022"/>
      <c r="PFH1" s="3022"/>
      <c r="PFI1" s="3022"/>
      <c r="PFJ1" s="3022"/>
      <c r="PFK1" s="3022"/>
      <c r="PFL1" s="2432" t="s">
        <v>291</v>
      </c>
      <c r="PFM1" s="96"/>
      <c r="PFN1" s="3022" t="s">
        <v>292</v>
      </c>
      <c r="PFO1" s="3022"/>
      <c r="PFP1" s="3022"/>
      <c r="PFQ1" s="3022"/>
      <c r="PFR1" s="3022"/>
      <c r="PFS1" s="3022"/>
      <c r="PFT1" s="2432" t="s">
        <v>291</v>
      </c>
      <c r="PFU1" s="96"/>
      <c r="PFV1" s="3022" t="s">
        <v>292</v>
      </c>
      <c r="PFW1" s="3022"/>
      <c r="PFX1" s="3022"/>
      <c r="PFY1" s="3022"/>
      <c r="PFZ1" s="3022"/>
      <c r="PGA1" s="3022"/>
      <c r="PGB1" s="2432" t="s">
        <v>291</v>
      </c>
      <c r="PGC1" s="96"/>
      <c r="PGD1" s="3022" t="s">
        <v>292</v>
      </c>
      <c r="PGE1" s="3022"/>
      <c r="PGF1" s="3022"/>
      <c r="PGG1" s="3022"/>
      <c r="PGH1" s="3022"/>
      <c r="PGI1" s="3022"/>
      <c r="PGJ1" s="2432" t="s">
        <v>291</v>
      </c>
      <c r="PGK1" s="96"/>
      <c r="PGL1" s="3022" t="s">
        <v>292</v>
      </c>
      <c r="PGM1" s="3022"/>
      <c r="PGN1" s="3022"/>
      <c r="PGO1" s="3022"/>
      <c r="PGP1" s="3022"/>
      <c r="PGQ1" s="3022"/>
      <c r="PGR1" s="2432" t="s">
        <v>291</v>
      </c>
      <c r="PGS1" s="96"/>
      <c r="PGT1" s="3022" t="s">
        <v>292</v>
      </c>
      <c r="PGU1" s="3022"/>
      <c r="PGV1" s="3022"/>
      <c r="PGW1" s="3022"/>
      <c r="PGX1" s="3022"/>
      <c r="PGY1" s="3022"/>
      <c r="PGZ1" s="2432" t="s">
        <v>291</v>
      </c>
      <c r="PHA1" s="96"/>
      <c r="PHB1" s="3022" t="s">
        <v>292</v>
      </c>
      <c r="PHC1" s="3022"/>
      <c r="PHD1" s="3022"/>
      <c r="PHE1" s="3022"/>
      <c r="PHF1" s="3022"/>
      <c r="PHG1" s="3022"/>
      <c r="PHH1" s="2432" t="s">
        <v>291</v>
      </c>
      <c r="PHI1" s="96"/>
      <c r="PHJ1" s="3022" t="s">
        <v>292</v>
      </c>
      <c r="PHK1" s="3022"/>
      <c r="PHL1" s="3022"/>
      <c r="PHM1" s="3022"/>
      <c r="PHN1" s="3022"/>
      <c r="PHO1" s="3022"/>
      <c r="PHP1" s="2432" t="s">
        <v>291</v>
      </c>
      <c r="PHQ1" s="96"/>
      <c r="PHR1" s="3022" t="s">
        <v>292</v>
      </c>
      <c r="PHS1" s="3022"/>
      <c r="PHT1" s="3022"/>
      <c r="PHU1" s="3022"/>
      <c r="PHV1" s="3022"/>
      <c r="PHW1" s="3022"/>
      <c r="PHX1" s="2432" t="s">
        <v>291</v>
      </c>
      <c r="PHY1" s="96"/>
      <c r="PHZ1" s="3022" t="s">
        <v>292</v>
      </c>
      <c r="PIA1" s="3022"/>
      <c r="PIB1" s="3022"/>
      <c r="PIC1" s="3022"/>
      <c r="PID1" s="3022"/>
      <c r="PIE1" s="3022"/>
      <c r="PIF1" s="2432" t="s">
        <v>291</v>
      </c>
      <c r="PIG1" s="96"/>
      <c r="PIH1" s="3022" t="s">
        <v>292</v>
      </c>
      <c r="PII1" s="3022"/>
      <c r="PIJ1" s="3022"/>
      <c r="PIK1" s="3022"/>
      <c r="PIL1" s="3022"/>
      <c r="PIM1" s="3022"/>
      <c r="PIN1" s="2432" t="s">
        <v>291</v>
      </c>
      <c r="PIO1" s="96"/>
      <c r="PIP1" s="3022" t="s">
        <v>292</v>
      </c>
      <c r="PIQ1" s="3022"/>
      <c r="PIR1" s="3022"/>
      <c r="PIS1" s="3022"/>
      <c r="PIT1" s="3022"/>
      <c r="PIU1" s="3022"/>
      <c r="PIV1" s="2432" t="s">
        <v>291</v>
      </c>
      <c r="PIW1" s="96"/>
      <c r="PIX1" s="3022" t="s">
        <v>292</v>
      </c>
      <c r="PIY1" s="3022"/>
      <c r="PIZ1" s="3022"/>
      <c r="PJA1" s="3022"/>
      <c r="PJB1" s="3022"/>
      <c r="PJC1" s="3022"/>
      <c r="PJD1" s="2432" t="s">
        <v>291</v>
      </c>
      <c r="PJE1" s="96"/>
      <c r="PJF1" s="3022" t="s">
        <v>292</v>
      </c>
      <c r="PJG1" s="3022"/>
      <c r="PJH1" s="3022"/>
      <c r="PJI1" s="3022"/>
      <c r="PJJ1" s="3022"/>
      <c r="PJK1" s="3022"/>
      <c r="PJL1" s="2432" t="s">
        <v>291</v>
      </c>
      <c r="PJM1" s="96"/>
      <c r="PJN1" s="3022" t="s">
        <v>292</v>
      </c>
      <c r="PJO1" s="3022"/>
      <c r="PJP1" s="3022"/>
      <c r="PJQ1" s="3022"/>
      <c r="PJR1" s="3022"/>
      <c r="PJS1" s="3022"/>
      <c r="PJT1" s="2432" t="s">
        <v>291</v>
      </c>
      <c r="PJU1" s="96"/>
      <c r="PJV1" s="3022" t="s">
        <v>292</v>
      </c>
      <c r="PJW1" s="3022"/>
      <c r="PJX1" s="3022"/>
      <c r="PJY1" s="3022"/>
      <c r="PJZ1" s="3022"/>
      <c r="PKA1" s="3022"/>
      <c r="PKB1" s="2432" t="s">
        <v>291</v>
      </c>
      <c r="PKC1" s="96"/>
      <c r="PKD1" s="3022" t="s">
        <v>292</v>
      </c>
      <c r="PKE1" s="3022"/>
      <c r="PKF1" s="3022"/>
      <c r="PKG1" s="3022"/>
      <c r="PKH1" s="3022"/>
      <c r="PKI1" s="3022"/>
      <c r="PKJ1" s="2432" t="s">
        <v>291</v>
      </c>
      <c r="PKK1" s="96"/>
      <c r="PKL1" s="3022" t="s">
        <v>292</v>
      </c>
      <c r="PKM1" s="3022"/>
      <c r="PKN1" s="3022"/>
      <c r="PKO1" s="3022"/>
      <c r="PKP1" s="3022"/>
      <c r="PKQ1" s="3022"/>
      <c r="PKR1" s="2432" t="s">
        <v>291</v>
      </c>
      <c r="PKS1" s="96"/>
      <c r="PKT1" s="3022" t="s">
        <v>292</v>
      </c>
      <c r="PKU1" s="3022"/>
      <c r="PKV1" s="3022"/>
      <c r="PKW1" s="3022"/>
      <c r="PKX1" s="3022"/>
      <c r="PKY1" s="3022"/>
      <c r="PKZ1" s="2432" t="s">
        <v>291</v>
      </c>
      <c r="PLA1" s="96"/>
      <c r="PLB1" s="3022" t="s">
        <v>292</v>
      </c>
      <c r="PLC1" s="3022"/>
      <c r="PLD1" s="3022"/>
      <c r="PLE1" s="3022"/>
      <c r="PLF1" s="3022"/>
      <c r="PLG1" s="3022"/>
      <c r="PLH1" s="2432" t="s">
        <v>291</v>
      </c>
      <c r="PLI1" s="96"/>
      <c r="PLJ1" s="3022" t="s">
        <v>292</v>
      </c>
      <c r="PLK1" s="3022"/>
      <c r="PLL1" s="3022"/>
      <c r="PLM1" s="3022"/>
      <c r="PLN1" s="3022"/>
      <c r="PLO1" s="3022"/>
      <c r="PLP1" s="2432" t="s">
        <v>291</v>
      </c>
      <c r="PLQ1" s="96"/>
      <c r="PLR1" s="3022" t="s">
        <v>292</v>
      </c>
      <c r="PLS1" s="3022"/>
      <c r="PLT1" s="3022"/>
      <c r="PLU1" s="3022"/>
      <c r="PLV1" s="3022"/>
      <c r="PLW1" s="3022"/>
      <c r="PLX1" s="2432" t="s">
        <v>291</v>
      </c>
      <c r="PLY1" s="96"/>
      <c r="PLZ1" s="3022" t="s">
        <v>292</v>
      </c>
      <c r="PMA1" s="3022"/>
      <c r="PMB1" s="3022"/>
      <c r="PMC1" s="3022"/>
      <c r="PMD1" s="3022"/>
      <c r="PME1" s="3022"/>
      <c r="PMF1" s="2432" t="s">
        <v>291</v>
      </c>
      <c r="PMG1" s="96"/>
      <c r="PMH1" s="3022" t="s">
        <v>292</v>
      </c>
      <c r="PMI1" s="3022"/>
      <c r="PMJ1" s="3022"/>
      <c r="PMK1" s="3022"/>
      <c r="PML1" s="3022"/>
      <c r="PMM1" s="3022"/>
      <c r="PMN1" s="2432" t="s">
        <v>291</v>
      </c>
      <c r="PMO1" s="96"/>
      <c r="PMP1" s="3022" t="s">
        <v>292</v>
      </c>
      <c r="PMQ1" s="3022"/>
      <c r="PMR1" s="3022"/>
      <c r="PMS1" s="3022"/>
      <c r="PMT1" s="3022"/>
      <c r="PMU1" s="3022"/>
      <c r="PMV1" s="2432" t="s">
        <v>291</v>
      </c>
      <c r="PMW1" s="96"/>
      <c r="PMX1" s="3022" t="s">
        <v>292</v>
      </c>
      <c r="PMY1" s="3022"/>
      <c r="PMZ1" s="3022"/>
      <c r="PNA1" s="3022"/>
      <c r="PNB1" s="3022"/>
      <c r="PNC1" s="3022"/>
      <c r="PND1" s="2432" t="s">
        <v>291</v>
      </c>
      <c r="PNE1" s="96"/>
      <c r="PNF1" s="3022" t="s">
        <v>292</v>
      </c>
      <c r="PNG1" s="3022"/>
      <c r="PNH1" s="3022"/>
      <c r="PNI1" s="3022"/>
      <c r="PNJ1" s="3022"/>
      <c r="PNK1" s="3022"/>
      <c r="PNL1" s="2432" t="s">
        <v>291</v>
      </c>
      <c r="PNM1" s="96"/>
      <c r="PNN1" s="3022" t="s">
        <v>292</v>
      </c>
      <c r="PNO1" s="3022"/>
      <c r="PNP1" s="3022"/>
      <c r="PNQ1" s="3022"/>
      <c r="PNR1" s="3022"/>
      <c r="PNS1" s="3022"/>
      <c r="PNT1" s="2432" t="s">
        <v>291</v>
      </c>
      <c r="PNU1" s="96"/>
      <c r="PNV1" s="3022" t="s">
        <v>292</v>
      </c>
      <c r="PNW1" s="3022"/>
      <c r="PNX1" s="3022"/>
      <c r="PNY1" s="3022"/>
      <c r="PNZ1" s="3022"/>
      <c r="POA1" s="3022"/>
      <c r="POB1" s="2432" t="s">
        <v>291</v>
      </c>
      <c r="POC1" s="96"/>
      <c r="POD1" s="3022" t="s">
        <v>292</v>
      </c>
      <c r="POE1" s="3022"/>
      <c r="POF1" s="3022"/>
      <c r="POG1" s="3022"/>
      <c r="POH1" s="3022"/>
      <c r="POI1" s="3022"/>
      <c r="POJ1" s="2432" t="s">
        <v>291</v>
      </c>
      <c r="POK1" s="96"/>
      <c r="POL1" s="3022" t="s">
        <v>292</v>
      </c>
      <c r="POM1" s="3022"/>
      <c r="PON1" s="3022"/>
      <c r="POO1" s="3022"/>
      <c r="POP1" s="3022"/>
      <c r="POQ1" s="3022"/>
      <c r="POR1" s="2432" t="s">
        <v>291</v>
      </c>
      <c r="POS1" s="96"/>
      <c r="POT1" s="3022" t="s">
        <v>292</v>
      </c>
      <c r="POU1" s="3022"/>
      <c r="POV1" s="3022"/>
      <c r="POW1" s="3022"/>
      <c r="POX1" s="3022"/>
      <c r="POY1" s="3022"/>
      <c r="POZ1" s="2432" t="s">
        <v>291</v>
      </c>
      <c r="PPA1" s="96"/>
      <c r="PPB1" s="3022" t="s">
        <v>292</v>
      </c>
      <c r="PPC1" s="3022"/>
      <c r="PPD1" s="3022"/>
      <c r="PPE1" s="3022"/>
      <c r="PPF1" s="3022"/>
      <c r="PPG1" s="3022"/>
      <c r="PPH1" s="2432" t="s">
        <v>291</v>
      </c>
      <c r="PPI1" s="96"/>
      <c r="PPJ1" s="3022" t="s">
        <v>292</v>
      </c>
      <c r="PPK1" s="3022"/>
      <c r="PPL1" s="3022"/>
      <c r="PPM1" s="3022"/>
      <c r="PPN1" s="3022"/>
      <c r="PPO1" s="3022"/>
      <c r="PPP1" s="2432" t="s">
        <v>291</v>
      </c>
      <c r="PPQ1" s="96"/>
      <c r="PPR1" s="3022" t="s">
        <v>292</v>
      </c>
      <c r="PPS1" s="3022"/>
      <c r="PPT1" s="3022"/>
      <c r="PPU1" s="3022"/>
      <c r="PPV1" s="3022"/>
      <c r="PPW1" s="3022"/>
      <c r="PPX1" s="2432" t="s">
        <v>291</v>
      </c>
      <c r="PPY1" s="96"/>
      <c r="PPZ1" s="3022" t="s">
        <v>292</v>
      </c>
      <c r="PQA1" s="3022"/>
      <c r="PQB1" s="3022"/>
      <c r="PQC1" s="3022"/>
      <c r="PQD1" s="3022"/>
      <c r="PQE1" s="3022"/>
      <c r="PQF1" s="2432" t="s">
        <v>291</v>
      </c>
      <c r="PQG1" s="96"/>
      <c r="PQH1" s="3022" t="s">
        <v>292</v>
      </c>
      <c r="PQI1" s="3022"/>
      <c r="PQJ1" s="3022"/>
      <c r="PQK1" s="3022"/>
      <c r="PQL1" s="3022"/>
      <c r="PQM1" s="3022"/>
      <c r="PQN1" s="2432" t="s">
        <v>291</v>
      </c>
      <c r="PQO1" s="96"/>
      <c r="PQP1" s="3022" t="s">
        <v>292</v>
      </c>
      <c r="PQQ1" s="3022"/>
      <c r="PQR1" s="3022"/>
      <c r="PQS1" s="3022"/>
      <c r="PQT1" s="3022"/>
      <c r="PQU1" s="3022"/>
      <c r="PQV1" s="2432" t="s">
        <v>291</v>
      </c>
      <c r="PQW1" s="96"/>
      <c r="PQX1" s="3022" t="s">
        <v>292</v>
      </c>
      <c r="PQY1" s="3022"/>
      <c r="PQZ1" s="3022"/>
      <c r="PRA1" s="3022"/>
      <c r="PRB1" s="3022"/>
      <c r="PRC1" s="3022"/>
      <c r="PRD1" s="2432" t="s">
        <v>291</v>
      </c>
      <c r="PRE1" s="96"/>
      <c r="PRF1" s="3022" t="s">
        <v>292</v>
      </c>
      <c r="PRG1" s="3022"/>
      <c r="PRH1" s="3022"/>
      <c r="PRI1" s="3022"/>
      <c r="PRJ1" s="3022"/>
      <c r="PRK1" s="3022"/>
      <c r="PRL1" s="2432" t="s">
        <v>291</v>
      </c>
      <c r="PRM1" s="96"/>
      <c r="PRN1" s="3022" t="s">
        <v>292</v>
      </c>
      <c r="PRO1" s="3022"/>
      <c r="PRP1" s="3022"/>
      <c r="PRQ1" s="3022"/>
      <c r="PRR1" s="3022"/>
      <c r="PRS1" s="3022"/>
      <c r="PRT1" s="2432" t="s">
        <v>291</v>
      </c>
      <c r="PRU1" s="96"/>
      <c r="PRV1" s="3022" t="s">
        <v>292</v>
      </c>
      <c r="PRW1" s="3022"/>
      <c r="PRX1" s="3022"/>
      <c r="PRY1" s="3022"/>
      <c r="PRZ1" s="3022"/>
      <c r="PSA1" s="3022"/>
      <c r="PSB1" s="2432" t="s">
        <v>291</v>
      </c>
      <c r="PSC1" s="96"/>
      <c r="PSD1" s="3022" t="s">
        <v>292</v>
      </c>
      <c r="PSE1" s="3022"/>
      <c r="PSF1" s="3022"/>
      <c r="PSG1" s="3022"/>
      <c r="PSH1" s="3022"/>
      <c r="PSI1" s="3022"/>
      <c r="PSJ1" s="2432" t="s">
        <v>291</v>
      </c>
      <c r="PSK1" s="96"/>
      <c r="PSL1" s="3022" t="s">
        <v>292</v>
      </c>
      <c r="PSM1" s="3022"/>
      <c r="PSN1" s="3022"/>
      <c r="PSO1" s="3022"/>
      <c r="PSP1" s="3022"/>
      <c r="PSQ1" s="3022"/>
      <c r="PSR1" s="2432" t="s">
        <v>291</v>
      </c>
      <c r="PSS1" s="96"/>
      <c r="PST1" s="3022" t="s">
        <v>292</v>
      </c>
      <c r="PSU1" s="3022"/>
      <c r="PSV1" s="3022"/>
      <c r="PSW1" s="3022"/>
      <c r="PSX1" s="3022"/>
      <c r="PSY1" s="3022"/>
      <c r="PSZ1" s="2432" t="s">
        <v>291</v>
      </c>
      <c r="PTA1" s="96"/>
      <c r="PTB1" s="3022" t="s">
        <v>292</v>
      </c>
      <c r="PTC1" s="3022"/>
      <c r="PTD1" s="3022"/>
      <c r="PTE1" s="3022"/>
      <c r="PTF1" s="3022"/>
      <c r="PTG1" s="3022"/>
      <c r="PTH1" s="2432" t="s">
        <v>291</v>
      </c>
      <c r="PTI1" s="96"/>
      <c r="PTJ1" s="3022" t="s">
        <v>292</v>
      </c>
      <c r="PTK1" s="3022"/>
      <c r="PTL1" s="3022"/>
      <c r="PTM1" s="3022"/>
      <c r="PTN1" s="3022"/>
      <c r="PTO1" s="3022"/>
      <c r="PTP1" s="2432" t="s">
        <v>291</v>
      </c>
      <c r="PTQ1" s="96"/>
      <c r="PTR1" s="3022" t="s">
        <v>292</v>
      </c>
      <c r="PTS1" s="3022"/>
      <c r="PTT1" s="3022"/>
      <c r="PTU1" s="3022"/>
      <c r="PTV1" s="3022"/>
      <c r="PTW1" s="3022"/>
      <c r="PTX1" s="2432" t="s">
        <v>291</v>
      </c>
      <c r="PTY1" s="96"/>
      <c r="PTZ1" s="3022" t="s">
        <v>292</v>
      </c>
      <c r="PUA1" s="3022"/>
      <c r="PUB1" s="3022"/>
      <c r="PUC1" s="3022"/>
      <c r="PUD1" s="3022"/>
      <c r="PUE1" s="3022"/>
      <c r="PUF1" s="2432" t="s">
        <v>291</v>
      </c>
      <c r="PUG1" s="96"/>
      <c r="PUH1" s="3022" t="s">
        <v>292</v>
      </c>
      <c r="PUI1" s="3022"/>
      <c r="PUJ1" s="3022"/>
      <c r="PUK1" s="3022"/>
      <c r="PUL1" s="3022"/>
      <c r="PUM1" s="3022"/>
      <c r="PUN1" s="2432" t="s">
        <v>291</v>
      </c>
      <c r="PUO1" s="96"/>
      <c r="PUP1" s="3022" t="s">
        <v>292</v>
      </c>
      <c r="PUQ1" s="3022"/>
      <c r="PUR1" s="3022"/>
      <c r="PUS1" s="3022"/>
      <c r="PUT1" s="3022"/>
      <c r="PUU1" s="3022"/>
      <c r="PUV1" s="2432" t="s">
        <v>291</v>
      </c>
      <c r="PUW1" s="96"/>
      <c r="PUX1" s="3022" t="s">
        <v>292</v>
      </c>
      <c r="PUY1" s="3022"/>
      <c r="PUZ1" s="3022"/>
      <c r="PVA1" s="3022"/>
      <c r="PVB1" s="3022"/>
      <c r="PVC1" s="3022"/>
      <c r="PVD1" s="2432" t="s">
        <v>291</v>
      </c>
      <c r="PVE1" s="96"/>
      <c r="PVF1" s="3022" t="s">
        <v>292</v>
      </c>
      <c r="PVG1" s="3022"/>
      <c r="PVH1" s="3022"/>
      <c r="PVI1" s="3022"/>
      <c r="PVJ1" s="3022"/>
      <c r="PVK1" s="3022"/>
      <c r="PVL1" s="2432" t="s">
        <v>291</v>
      </c>
      <c r="PVM1" s="96"/>
      <c r="PVN1" s="3022" t="s">
        <v>292</v>
      </c>
      <c r="PVO1" s="3022"/>
      <c r="PVP1" s="3022"/>
      <c r="PVQ1" s="3022"/>
      <c r="PVR1" s="3022"/>
      <c r="PVS1" s="3022"/>
      <c r="PVT1" s="2432" t="s">
        <v>291</v>
      </c>
      <c r="PVU1" s="96"/>
      <c r="PVV1" s="3022" t="s">
        <v>292</v>
      </c>
      <c r="PVW1" s="3022"/>
      <c r="PVX1" s="3022"/>
      <c r="PVY1" s="3022"/>
      <c r="PVZ1" s="3022"/>
      <c r="PWA1" s="3022"/>
      <c r="PWB1" s="2432" t="s">
        <v>291</v>
      </c>
      <c r="PWC1" s="96"/>
      <c r="PWD1" s="3022" t="s">
        <v>292</v>
      </c>
      <c r="PWE1" s="3022"/>
      <c r="PWF1" s="3022"/>
      <c r="PWG1" s="3022"/>
      <c r="PWH1" s="3022"/>
      <c r="PWI1" s="3022"/>
      <c r="PWJ1" s="2432" t="s">
        <v>291</v>
      </c>
      <c r="PWK1" s="96"/>
      <c r="PWL1" s="3022" t="s">
        <v>292</v>
      </c>
      <c r="PWM1" s="3022"/>
      <c r="PWN1" s="3022"/>
      <c r="PWO1" s="3022"/>
      <c r="PWP1" s="3022"/>
      <c r="PWQ1" s="3022"/>
      <c r="PWR1" s="2432" t="s">
        <v>291</v>
      </c>
      <c r="PWS1" s="96"/>
      <c r="PWT1" s="3022" t="s">
        <v>292</v>
      </c>
      <c r="PWU1" s="3022"/>
      <c r="PWV1" s="3022"/>
      <c r="PWW1" s="3022"/>
      <c r="PWX1" s="3022"/>
      <c r="PWY1" s="3022"/>
      <c r="PWZ1" s="2432" t="s">
        <v>291</v>
      </c>
      <c r="PXA1" s="96"/>
      <c r="PXB1" s="3022" t="s">
        <v>292</v>
      </c>
      <c r="PXC1" s="3022"/>
      <c r="PXD1" s="3022"/>
      <c r="PXE1" s="3022"/>
      <c r="PXF1" s="3022"/>
      <c r="PXG1" s="3022"/>
      <c r="PXH1" s="2432" t="s">
        <v>291</v>
      </c>
      <c r="PXI1" s="96"/>
      <c r="PXJ1" s="3022" t="s">
        <v>292</v>
      </c>
      <c r="PXK1" s="3022"/>
      <c r="PXL1" s="3022"/>
      <c r="PXM1" s="3022"/>
      <c r="PXN1" s="3022"/>
      <c r="PXO1" s="3022"/>
      <c r="PXP1" s="2432" t="s">
        <v>291</v>
      </c>
      <c r="PXQ1" s="96"/>
      <c r="PXR1" s="3022" t="s">
        <v>292</v>
      </c>
      <c r="PXS1" s="3022"/>
      <c r="PXT1" s="3022"/>
      <c r="PXU1" s="3022"/>
      <c r="PXV1" s="3022"/>
      <c r="PXW1" s="3022"/>
      <c r="PXX1" s="2432" t="s">
        <v>291</v>
      </c>
      <c r="PXY1" s="96"/>
      <c r="PXZ1" s="3022" t="s">
        <v>292</v>
      </c>
      <c r="PYA1" s="3022"/>
      <c r="PYB1" s="3022"/>
      <c r="PYC1" s="3022"/>
      <c r="PYD1" s="3022"/>
      <c r="PYE1" s="3022"/>
      <c r="PYF1" s="2432" t="s">
        <v>291</v>
      </c>
      <c r="PYG1" s="96"/>
      <c r="PYH1" s="3022" t="s">
        <v>292</v>
      </c>
      <c r="PYI1" s="3022"/>
      <c r="PYJ1" s="3022"/>
      <c r="PYK1" s="3022"/>
      <c r="PYL1" s="3022"/>
      <c r="PYM1" s="3022"/>
      <c r="PYN1" s="2432" t="s">
        <v>291</v>
      </c>
      <c r="PYO1" s="96"/>
      <c r="PYP1" s="3022" t="s">
        <v>292</v>
      </c>
      <c r="PYQ1" s="3022"/>
      <c r="PYR1" s="3022"/>
      <c r="PYS1" s="3022"/>
      <c r="PYT1" s="3022"/>
      <c r="PYU1" s="3022"/>
      <c r="PYV1" s="2432" t="s">
        <v>291</v>
      </c>
      <c r="PYW1" s="96"/>
      <c r="PYX1" s="3022" t="s">
        <v>292</v>
      </c>
      <c r="PYY1" s="3022"/>
      <c r="PYZ1" s="3022"/>
      <c r="PZA1" s="3022"/>
      <c r="PZB1" s="3022"/>
      <c r="PZC1" s="3022"/>
      <c r="PZD1" s="2432" t="s">
        <v>291</v>
      </c>
      <c r="PZE1" s="96"/>
      <c r="PZF1" s="3022" t="s">
        <v>292</v>
      </c>
      <c r="PZG1" s="3022"/>
      <c r="PZH1" s="3022"/>
      <c r="PZI1" s="3022"/>
      <c r="PZJ1" s="3022"/>
      <c r="PZK1" s="3022"/>
      <c r="PZL1" s="2432" t="s">
        <v>291</v>
      </c>
      <c r="PZM1" s="96"/>
      <c r="PZN1" s="3022" t="s">
        <v>292</v>
      </c>
      <c r="PZO1" s="3022"/>
      <c r="PZP1" s="3022"/>
      <c r="PZQ1" s="3022"/>
      <c r="PZR1" s="3022"/>
      <c r="PZS1" s="3022"/>
      <c r="PZT1" s="2432" t="s">
        <v>291</v>
      </c>
      <c r="PZU1" s="96"/>
      <c r="PZV1" s="3022" t="s">
        <v>292</v>
      </c>
      <c r="PZW1" s="3022"/>
      <c r="PZX1" s="3022"/>
      <c r="PZY1" s="3022"/>
      <c r="PZZ1" s="3022"/>
      <c r="QAA1" s="3022"/>
      <c r="QAB1" s="2432" t="s">
        <v>291</v>
      </c>
      <c r="QAC1" s="96"/>
      <c r="QAD1" s="3022" t="s">
        <v>292</v>
      </c>
      <c r="QAE1" s="3022"/>
      <c r="QAF1" s="3022"/>
      <c r="QAG1" s="3022"/>
      <c r="QAH1" s="3022"/>
      <c r="QAI1" s="3022"/>
      <c r="QAJ1" s="2432" t="s">
        <v>291</v>
      </c>
      <c r="QAK1" s="96"/>
      <c r="QAL1" s="3022" t="s">
        <v>292</v>
      </c>
      <c r="QAM1" s="3022"/>
      <c r="QAN1" s="3022"/>
      <c r="QAO1" s="3022"/>
      <c r="QAP1" s="3022"/>
      <c r="QAQ1" s="3022"/>
      <c r="QAR1" s="2432" t="s">
        <v>291</v>
      </c>
      <c r="QAS1" s="96"/>
      <c r="QAT1" s="3022" t="s">
        <v>292</v>
      </c>
      <c r="QAU1" s="3022"/>
      <c r="QAV1" s="3022"/>
      <c r="QAW1" s="3022"/>
      <c r="QAX1" s="3022"/>
      <c r="QAY1" s="3022"/>
      <c r="QAZ1" s="2432" t="s">
        <v>291</v>
      </c>
      <c r="QBA1" s="96"/>
      <c r="QBB1" s="3022" t="s">
        <v>292</v>
      </c>
      <c r="QBC1" s="3022"/>
      <c r="QBD1" s="3022"/>
      <c r="QBE1" s="3022"/>
      <c r="QBF1" s="3022"/>
      <c r="QBG1" s="3022"/>
      <c r="QBH1" s="2432" t="s">
        <v>291</v>
      </c>
      <c r="QBI1" s="96"/>
      <c r="QBJ1" s="3022" t="s">
        <v>292</v>
      </c>
      <c r="QBK1" s="3022"/>
      <c r="QBL1" s="3022"/>
      <c r="QBM1" s="3022"/>
      <c r="QBN1" s="3022"/>
      <c r="QBO1" s="3022"/>
      <c r="QBP1" s="2432" t="s">
        <v>291</v>
      </c>
      <c r="QBQ1" s="96"/>
      <c r="QBR1" s="3022" t="s">
        <v>292</v>
      </c>
      <c r="QBS1" s="3022"/>
      <c r="QBT1" s="3022"/>
      <c r="QBU1" s="3022"/>
      <c r="QBV1" s="3022"/>
      <c r="QBW1" s="3022"/>
      <c r="QBX1" s="2432" t="s">
        <v>291</v>
      </c>
      <c r="QBY1" s="96"/>
      <c r="QBZ1" s="3022" t="s">
        <v>292</v>
      </c>
      <c r="QCA1" s="3022"/>
      <c r="QCB1" s="3022"/>
      <c r="QCC1" s="3022"/>
      <c r="QCD1" s="3022"/>
      <c r="QCE1" s="3022"/>
      <c r="QCF1" s="2432" t="s">
        <v>291</v>
      </c>
      <c r="QCG1" s="96"/>
      <c r="QCH1" s="3022" t="s">
        <v>292</v>
      </c>
      <c r="QCI1" s="3022"/>
      <c r="QCJ1" s="3022"/>
      <c r="QCK1" s="3022"/>
      <c r="QCL1" s="3022"/>
      <c r="QCM1" s="3022"/>
      <c r="QCN1" s="2432" t="s">
        <v>291</v>
      </c>
      <c r="QCO1" s="96"/>
      <c r="QCP1" s="3022" t="s">
        <v>292</v>
      </c>
      <c r="QCQ1" s="3022"/>
      <c r="QCR1" s="3022"/>
      <c r="QCS1" s="3022"/>
      <c r="QCT1" s="3022"/>
      <c r="QCU1" s="3022"/>
      <c r="QCV1" s="2432" t="s">
        <v>291</v>
      </c>
      <c r="QCW1" s="96"/>
      <c r="QCX1" s="3022" t="s">
        <v>292</v>
      </c>
      <c r="QCY1" s="3022"/>
      <c r="QCZ1" s="3022"/>
      <c r="QDA1" s="3022"/>
      <c r="QDB1" s="3022"/>
      <c r="QDC1" s="3022"/>
      <c r="QDD1" s="2432" t="s">
        <v>291</v>
      </c>
      <c r="QDE1" s="96"/>
      <c r="QDF1" s="3022" t="s">
        <v>292</v>
      </c>
      <c r="QDG1" s="3022"/>
      <c r="QDH1" s="3022"/>
      <c r="QDI1" s="3022"/>
      <c r="QDJ1" s="3022"/>
      <c r="QDK1" s="3022"/>
      <c r="QDL1" s="2432" t="s">
        <v>291</v>
      </c>
      <c r="QDM1" s="96"/>
      <c r="QDN1" s="3022" t="s">
        <v>292</v>
      </c>
      <c r="QDO1" s="3022"/>
      <c r="QDP1" s="3022"/>
      <c r="QDQ1" s="3022"/>
      <c r="QDR1" s="3022"/>
      <c r="QDS1" s="3022"/>
      <c r="QDT1" s="2432" t="s">
        <v>291</v>
      </c>
      <c r="QDU1" s="96"/>
      <c r="QDV1" s="3022" t="s">
        <v>292</v>
      </c>
      <c r="QDW1" s="3022"/>
      <c r="QDX1" s="3022"/>
      <c r="QDY1" s="3022"/>
      <c r="QDZ1" s="3022"/>
      <c r="QEA1" s="3022"/>
      <c r="QEB1" s="2432" t="s">
        <v>291</v>
      </c>
      <c r="QEC1" s="96"/>
      <c r="QED1" s="3022" t="s">
        <v>292</v>
      </c>
      <c r="QEE1" s="3022"/>
      <c r="QEF1" s="3022"/>
      <c r="QEG1" s="3022"/>
      <c r="QEH1" s="3022"/>
      <c r="QEI1" s="3022"/>
      <c r="QEJ1" s="2432" t="s">
        <v>291</v>
      </c>
      <c r="QEK1" s="96"/>
      <c r="QEL1" s="3022" t="s">
        <v>292</v>
      </c>
      <c r="QEM1" s="3022"/>
      <c r="QEN1" s="3022"/>
      <c r="QEO1" s="3022"/>
      <c r="QEP1" s="3022"/>
      <c r="QEQ1" s="3022"/>
      <c r="QER1" s="2432" t="s">
        <v>291</v>
      </c>
      <c r="QES1" s="96"/>
      <c r="QET1" s="3022" t="s">
        <v>292</v>
      </c>
      <c r="QEU1" s="3022"/>
      <c r="QEV1" s="3022"/>
      <c r="QEW1" s="3022"/>
      <c r="QEX1" s="3022"/>
      <c r="QEY1" s="3022"/>
      <c r="QEZ1" s="2432" t="s">
        <v>291</v>
      </c>
      <c r="QFA1" s="96"/>
      <c r="QFB1" s="3022" t="s">
        <v>292</v>
      </c>
      <c r="QFC1" s="3022"/>
      <c r="QFD1" s="3022"/>
      <c r="QFE1" s="3022"/>
      <c r="QFF1" s="3022"/>
      <c r="QFG1" s="3022"/>
      <c r="QFH1" s="2432" t="s">
        <v>291</v>
      </c>
      <c r="QFI1" s="96"/>
      <c r="QFJ1" s="3022" t="s">
        <v>292</v>
      </c>
      <c r="QFK1" s="3022"/>
      <c r="QFL1" s="3022"/>
      <c r="QFM1" s="3022"/>
      <c r="QFN1" s="3022"/>
      <c r="QFO1" s="3022"/>
      <c r="QFP1" s="2432" t="s">
        <v>291</v>
      </c>
      <c r="QFQ1" s="96"/>
      <c r="QFR1" s="3022" t="s">
        <v>292</v>
      </c>
      <c r="QFS1" s="3022"/>
      <c r="QFT1" s="3022"/>
      <c r="QFU1" s="3022"/>
      <c r="QFV1" s="3022"/>
      <c r="QFW1" s="3022"/>
      <c r="QFX1" s="2432" t="s">
        <v>291</v>
      </c>
      <c r="QFY1" s="96"/>
      <c r="QFZ1" s="3022" t="s">
        <v>292</v>
      </c>
      <c r="QGA1" s="3022"/>
      <c r="QGB1" s="3022"/>
      <c r="QGC1" s="3022"/>
      <c r="QGD1" s="3022"/>
      <c r="QGE1" s="3022"/>
      <c r="QGF1" s="2432" t="s">
        <v>291</v>
      </c>
      <c r="QGG1" s="96"/>
      <c r="QGH1" s="3022" t="s">
        <v>292</v>
      </c>
      <c r="QGI1" s="3022"/>
      <c r="QGJ1" s="3022"/>
      <c r="QGK1" s="3022"/>
      <c r="QGL1" s="3022"/>
      <c r="QGM1" s="3022"/>
      <c r="QGN1" s="2432" t="s">
        <v>291</v>
      </c>
      <c r="QGO1" s="96"/>
      <c r="QGP1" s="3022" t="s">
        <v>292</v>
      </c>
      <c r="QGQ1" s="3022"/>
      <c r="QGR1" s="3022"/>
      <c r="QGS1" s="3022"/>
      <c r="QGT1" s="3022"/>
      <c r="QGU1" s="3022"/>
      <c r="QGV1" s="2432" t="s">
        <v>291</v>
      </c>
      <c r="QGW1" s="96"/>
      <c r="QGX1" s="3022" t="s">
        <v>292</v>
      </c>
      <c r="QGY1" s="3022"/>
      <c r="QGZ1" s="3022"/>
      <c r="QHA1" s="3022"/>
      <c r="QHB1" s="3022"/>
      <c r="QHC1" s="3022"/>
      <c r="QHD1" s="2432" t="s">
        <v>291</v>
      </c>
      <c r="QHE1" s="96"/>
      <c r="QHF1" s="3022" t="s">
        <v>292</v>
      </c>
      <c r="QHG1" s="3022"/>
      <c r="QHH1" s="3022"/>
      <c r="QHI1" s="3022"/>
      <c r="QHJ1" s="3022"/>
      <c r="QHK1" s="3022"/>
      <c r="QHL1" s="2432" t="s">
        <v>291</v>
      </c>
      <c r="QHM1" s="96"/>
      <c r="QHN1" s="3022" t="s">
        <v>292</v>
      </c>
      <c r="QHO1" s="3022"/>
      <c r="QHP1" s="3022"/>
      <c r="QHQ1" s="3022"/>
      <c r="QHR1" s="3022"/>
      <c r="QHS1" s="3022"/>
      <c r="QHT1" s="2432" t="s">
        <v>291</v>
      </c>
      <c r="QHU1" s="96"/>
      <c r="QHV1" s="3022" t="s">
        <v>292</v>
      </c>
      <c r="QHW1" s="3022"/>
      <c r="QHX1" s="3022"/>
      <c r="QHY1" s="3022"/>
      <c r="QHZ1" s="3022"/>
      <c r="QIA1" s="3022"/>
      <c r="QIB1" s="2432" t="s">
        <v>291</v>
      </c>
      <c r="QIC1" s="96"/>
      <c r="QID1" s="3022" t="s">
        <v>292</v>
      </c>
      <c r="QIE1" s="3022"/>
      <c r="QIF1" s="3022"/>
      <c r="QIG1" s="3022"/>
      <c r="QIH1" s="3022"/>
      <c r="QII1" s="3022"/>
      <c r="QIJ1" s="2432" t="s">
        <v>291</v>
      </c>
      <c r="QIK1" s="96"/>
      <c r="QIL1" s="3022" t="s">
        <v>292</v>
      </c>
      <c r="QIM1" s="3022"/>
      <c r="QIN1" s="3022"/>
      <c r="QIO1" s="3022"/>
      <c r="QIP1" s="3022"/>
      <c r="QIQ1" s="3022"/>
      <c r="QIR1" s="2432" t="s">
        <v>291</v>
      </c>
      <c r="QIS1" s="96"/>
      <c r="QIT1" s="3022" t="s">
        <v>292</v>
      </c>
      <c r="QIU1" s="3022"/>
      <c r="QIV1" s="3022"/>
      <c r="QIW1" s="3022"/>
      <c r="QIX1" s="3022"/>
      <c r="QIY1" s="3022"/>
      <c r="QIZ1" s="2432" t="s">
        <v>291</v>
      </c>
      <c r="QJA1" s="96"/>
      <c r="QJB1" s="3022" t="s">
        <v>292</v>
      </c>
      <c r="QJC1" s="3022"/>
      <c r="QJD1" s="3022"/>
      <c r="QJE1" s="3022"/>
      <c r="QJF1" s="3022"/>
      <c r="QJG1" s="3022"/>
      <c r="QJH1" s="2432" t="s">
        <v>291</v>
      </c>
      <c r="QJI1" s="96"/>
      <c r="QJJ1" s="3022" t="s">
        <v>292</v>
      </c>
      <c r="QJK1" s="3022"/>
      <c r="QJL1" s="3022"/>
      <c r="QJM1" s="3022"/>
      <c r="QJN1" s="3022"/>
      <c r="QJO1" s="3022"/>
      <c r="QJP1" s="2432" t="s">
        <v>291</v>
      </c>
      <c r="QJQ1" s="96"/>
      <c r="QJR1" s="3022" t="s">
        <v>292</v>
      </c>
      <c r="QJS1" s="3022"/>
      <c r="QJT1" s="3022"/>
      <c r="QJU1" s="3022"/>
      <c r="QJV1" s="3022"/>
      <c r="QJW1" s="3022"/>
      <c r="QJX1" s="2432" t="s">
        <v>291</v>
      </c>
      <c r="QJY1" s="96"/>
      <c r="QJZ1" s="3022" t="s">
        <v>292</v>
      </c>
      <c r="QKA1" s="3022"/>
      <c r="QKB1" s="3022"/>
      <c r="QKC1" s="3022"/>
      <c r="QKD1" s="3022"/>
      <c r="QKE1" s="3022"/>
      <c r="QKF1" s="2432" t="s">
        <v>291</v>
      </c>
      <c r="QKG1" s="96"/>
      <c r="QKH1" s="3022" t="s">
        <v>292</v>
      </c>
      <c r="QKI1" s="3022"/>
      <c r="QKJ1" s="3022"/>
      <c r="QKK1" s="3022"/>
      <c r="QKL1" s="3022"/>
      <c r="QKM1" s="3022"/>
      <c r="QKN1" s="2432" t="s">
        <v>291</v>
      </c>
      <c r="QKO1" s="96"/>
      <c r="QKP1" s="3022" t="s">
        <v>292</v>
      </c>
      <c r="QKQ1" s="3022"/>
      <c r="QKR1" s="3022"/>
      <c r="QKS1" s="3022"/>
      <c r="QKT1" s="3022"/>
      <c r="QKU1" s="3022"/>
      <c r="QKV1" s="2432" t="s">
        <v>291</v>
      </c>
      <c r="QKW1" s="96"/>
      <c r="QKX1" s="3022" t="s">
        <v>292</v>
      </c>
      <c r="QKY1" s="3022"/>
      <c r="QKZ1" s="3022"/>
      <c r="QLA1" s="3022"/>
      <c r="QLB1" s="3022"/>
      <c r="QLC1" s="3022"/>
      <c r="QLD1" s="2432" t="s">
        <v>291</v>
      </c>
      <c r="QLE1" s="96"/>
      <c r="QLF1" s="3022" t="s">
        <v>292</v>
      </c>
      <c r="QLG1" s="3022"/>
      <c r="QLH1" s="3022"/>
      <c r="QLI1" s="3022"/>
      <c r="QLJ1" s="3022"/>
      <c r="QLK1" s="3022"/>
      <c r="QLL1" s="2432" t="s">
        <v>291</v>
      </c>
      <c r="QLM1" s="96"/>
      <c r="QLN1" s="3022" t="s">
        <v>292</v>
      </c>
      <c r="QLO1" s="3022"/>
      <c r="QLP1" s="3022"/>
      <c r="QLQ1" s="3022"/>
      <c r="QLR1" s="3022"/>
      <c r="QLS1" s="3022"/>
      <c r="QLT1" s="2432" t="s">
        <v>291</v>
      </c>
      <c r="QLU1" s="96"/>
      <c r="QLV1" s="3022" t="s">
        <v>292</v>
      </c>
      <c r="QLW1" s="3022"/>
      <c r="QLX1" s="3022"/>
      <c r="QLY1" s="3022"/>
      <c r="QLZ1" s="3022"/>
      <c r="QMA1" s="3022"/>
      <c r="QMB1" s="2432" t="s">
        <v>291</v>
      </c>
      <c r="QMC1" s="96"/>
      <c r="QMD1" s="3022" t="s">
        <v>292</v>
      </c>
      <c r="QME1" s="3022"/>
      <c r="QMF1" s="3022"/>
      <c r="QMG1" s="3022"/>
      <c r="QMH1" s="3022"/>
      <c r="QMI1" s="3022"/>
      <c r="QMJ1" s="2432" t="s">
        <v>291</v>
      </c>
      <c r="QMK1" s="96"/>
      <c r="QML1" s="3022" t="s">
        <v>292</v>
      </c>
      <c r="QMM1" s="3022"/>
      <c r="QMN1" s="3022"/>
      <c r="QMO1" s="3022"/>
      <c r="QMP1" s="3022"/>
      <c r="QMQ1" s="3022"/>
      <c r="QMR1" s="2432" t="s">
        <v>291</v>
      </c>
      <c r="QMS1" s="96"/>
      <c r="QMT1" s="3022" t="s">
        <v>292</v>
      </c>
      <c r="QMU1" s="3022"/>
      <c r="QMV1" s="3022"/>
      <c r="QMW1" s="3022"/>
      <c r="QMX1" s="3022"/>
      <c r="QMY1" s="3022"/>
      <c r="QMZ1" s="2432" t="s">
        <v>291</v>
      </c>
      <c r="QNA1" s="96"/>
      <c r="QNB1" s="3022" t="s">
        <v>292</v>
      </c>
      <c r="QNC1" s="3022"/>
      <c r="QND1" s="3022"/>
      <c r="QNE1" s="3022"/>
      <c r="QNF1" s="3022"/>
      <c r="QNG1" s="3022"/>
      <c r="QNH1" s="2432" t="s">
        <v>291</v>
      </c>
      <c r="QNI1" s="96"/>
      <c r="QNJ1" s="3022" t="s">
        <v>292</v>
      </c>
      <c r="QNK1" s="3022"/>
      <c r="QNL1" s="3022"/>
      <c r="QNM1" s="3022"/>
      <c r="QNN1" s="3022"/>
      <c r="QNO1" s="3022"/>
      <c r="QNP1" s="2432" t="s">
        <v>291</v>
      </c>
      <c r="QNQ1" s="96"/>
      <c r="QNR1" s="3022" t="s">
        <v>292</v>
      </c>
      <c r="QNS1" s="3022"/>
      <c r="QNT1" s="3022"/>
      <c r="QNU1" s="3022"/>
      <c r="QNV1" s="3022"/>
      <c r="QNW1" s="3022"/>
      <c r="QNX1" s="2432" t="s">
        <v>291</v>
      </c>
      <c r="QNY1" s="96"/>
      <c r="QNZ1" s="3022" t="s">
        <v>292</v>
      </c>
      <c r="QOA1" s="3022"/>
      <c r="QOB1" s="3022"/>
      <c r="QOC1" s="3022"/>
      <c r="QOD1" s="3022"/>
      <c r="QOE1" s="3022"/>
      <c r="QOF1" s="2432" t="s">
        <v>291</v>
      </c>
      <c r="QOG1" s="96"/>
      <c r="QOH1" s="3022" t="s">
        <v>292</v>
      </c>
      <c r="QOI1" s="3022"/>
      <c r="QOJ1" s="3022"/>
      <c r="QOK1" s="3022"/>
      <c r="QOL1" s="3022"/>
      <c r="QOM1" s="3022"/>
      <c r="QON1" s="2432" t="s">
        <v>291</v>
      </c>
      <c r="QOO1" s="96"/>
      <c r="QOP1" s="3022" t="s">
        <v>292</v>
      </c>
      <c r="QOQ1" s="3022"/>
      <c r="QOR1" s="3022"/>
      <c r="QOS1" s="3022"/>
      <c r="QOT1" s="3022"/>
      <c r="QOU1" s="3022"/>
      <c r="QOV1" s="2432" t="s">
        <v>291</v>
      </c>
      <c r="QOW1" s="96"/>
      <c r="QOX1" s="3022" t="s">
        <v>292</v>
      </c>
      <c r="QOY1" s="3022"/>
      <c r="QOZ1" s="3022"/>
      <c r="QPA1" s="3022"/>
      <c r="QPB1" s="3022"/>
      <c r="QPC1" s="3022"/>
      <c r="QPD1" s="2432" t="s">
        <v>291</v>
      </c>
      <c r="QPE1" s="96"/>
      <c r="QPF1" s="3022" t="s">
        <v>292</v>
      </c>
      <c r="QPG1" s="3022"/>
      <c r="QPH1" s="3022"/>
      <c r="QPI1" s="3022"/>
      <c r="QPJ1" s="3022"/>
      <c r="QPK1" s="3022"/>
      <c r="QPL1" s="2432" t="s">
        <v>291</v>
      </c>
      <c r="QPM1" s="96"/>
      <c r="QPN1" s="3022" t="s">
        <v>292</v>
      </c>
      <c r="QPO1" s="3022"/>
      <c r="QPP1" s="3022"/>
      <c r="QPQ1" s="3022"/>
      <c r="QPR1" s="3022"/>
      <c r="QPS1" s="3022"/>
      <c r="QPT1" s="2432" t="s">
        <v>291</v>
      </c>
      <c r="QPU1" s="96"/>
      <c r="QPV1" s="3022" t="s">
        <v>292</v>
      </c>
      <c r="QPW1" s="3022"/>
      <c r="QPX1" s="3022"/>
      <c r="QPY1" s="3022"/>
      <c r="QPZ1" s="3022"/>
      <c r="QQA1" s="3022"/>
      <c r="QQB1" s="2432" t="s">
        <v>291</v>
      </c>
      <c r="QQC1" s="96"/>
      <c r="QQD1" s="3022" t="s">
        <v>292</v>
      </c>
      <c r="QQE1" s="3022"/>
      <c r="QQF1" s="3022"/>
      <c r="QQG1" s="3022"/>
      <c r="QQH1" s="3022"/>
      <c r="QQI1" s="3022"/>
      <c r="QQJ1" s="2432" t="s">
        <v>291</v>
      </c>
      <c r="QQK1" s="96"/>
      <c r="QQL1" s="3022" t="s">
        <v>292</v>
      </c>
      <c r="QQM1" s="3022"/>
      <c r="QQN1" s="3022"/>
      <c r="QQO1" s="3022"/>
      <c r="QQP1" s="3022"/>
      <c r="QQQ1" s="3022"/>
      <c r="QQR1" s="2432" t="s">
        <v>291</v>
      </c>
      <c r="QQS1" s="96"/>
      <c r="QQT1" s="3022" t="s">
        <v>292</v>
      </c>
      <c r="QQU1" s="3022"/>
      <c r="QQV1" s="3022"/>
      <c r="QQW1" s="3022"/>
      <c r="QQX1" s="3022"/>
      <c r="QQY1" s="3022"/>
      <c r="QQZ1" s="2432" t="s">
        <v>291</v>
      </c>
      <c r="QRA1" s="96"/>
      <c r="QRB1" s="3022" t="s">
        <v>292</v>
      </c>
      <c r="QRC1" s="3022"/>
      <c r="QRD1" s="3022"/>
      <c r="QRE1" s="3022"/>
      <c r="QRF1" s="3022"/>
      <c r="QRG1" s="3022"/>
      <c r="QRH1" s="2432" t="s">
        <v>291</v>
      </c>
      <c r="QRI1" s="96"/>
      <c r="QRJ1" s="3022" t="s">
        <v>292</v>
      </c>
      <c r="QRK1" s="3022"/>
      <c r="QRL1" s="3022"/>
      <c r="QRM1" s="3022"/>
      <c r="QRN1" s="3022"/>
      <c r="QRO1" s="3022"/>
      <c r="QRP1" s="2432" t="s">
        <v>291</v>
      </c>
      <c r="QRQ1" s="96"/>
      <c r="QRR1" s="3022" t="s">
        <v>292</v>
      </c>
      <c r="QRS1" s="3022"/>
      <c r="QRT1" s="3022"/>
      <c r="QRU1" s="3022"/>
      <c r="QRV1" s="3022"/>
      <c r="QRW1" s="3022"/>
      <c r="QRX1" s="2432" t="s">
        <v>291</v>
      </c>
      <c r="QRY1" s="96"/>
      <c r="QRZ1" s="3022" t="s">
        <v>292</v>
      </c>
      <c r="QSA1" s="3022"/>
      <c r="QSB1" s="3022"/>
      <c r="QSC1" s="3022"/>
      <c r="QSD1" s="3022"/>
      <c r="QSE1" s="3022"/>
      <c r="QSF1" s="2432" t="s">
        <v>291</v>
      </c>
      <c r="QSG1" s="96"/>
      <c r="QSH1" s="3022" t="s">
        <v>292</v>
      </c>
      <c r="QSI1" s="3022"/>
      <c r="QSJ1" s="3022"/>
      <c r="QSK1" s="3022"/>
      <c r="QSL1" s="3022"/>
      <c r="QSM1" s="3022"/>
      <c r="QSN1" s="2432" t="s">
        <v>291</v>
      </c>
      <c r="QSO1" s="96"/>
      <c r="QSP1" s="3022" t="s">
        <v>292</v>
      </c>
      <c r="QSQ1" s="3022"/>
      <c r="QSR1" s="3022"/>
      <c r="QSS1" s="3022"/>
      <c r="QST1" s="3022"/>
      <c r="QSU1" s="3022"/>
      <c r="QSV1" s="2432" t="s">
        <v>291</v>
      </c>
      <c r="QSW1" s="96"/>
      <c r="QSX1" s="3022" t="s">
        <v>292</v>
      </c>
      <c r="QSY1" s="3022"/>
      <c r="QSZ1" s="3022"/>
      <c r="QTA1" s="3022"/>
      <c r="QTB1" s="3022"/>
      <c r="QTC1" s="3022"/>
      <c r="QTD1" s="2432" t="s">
        <v>291</v>
      </c>
      <c r="QTE1" s="96"/>
      <c r="QTF1" s="3022" t="s">
        <v>292</v>
      </c>
      <c r="QTG1" s="3022"/>
      <c r="QTH1" s="3022"/>
      <c r="QTI1" s="3022"/>
      <c r="QTJ1" s="3022"/>
      <c r="QTK1" s="3022"/>
      <c r="QTL1" s="2432" t="s">
        <v>291</v>
      </c>
      <c r="QTM1" s="96"/>
      <c r="QTN1" s="3022" t="s">
        <v>292</v>
      </c>
      <c r="QTO1" s="3022"/>
      <c r="QTP1" s="3022"/>
      <c r="QTQ1" s="3022"/>
      <c r="QTR1" s="3022"/>
      <c r="QTS1" s="3022"/>
      <c r="QTT1" s="2432" t="s">
        <v>291</v>
      </c>
      <c r="QTU1" s="96"/>
      <c r="QTV1" s="3022" t="s">
        <v>292</v>
      </c>
      <c r="QTW1" s="3022"/>
      <c r="QTX1" s="3022"/>
      <c r="QTY1" s="3022"/>
      <c r="QTZ1" s="3022"/>
      <c r="QUA1" s="3022"/>
      <c r="QUB1" s="2432" t="s">
        <v>291</v>
      </c>
      <c r="QUC1" s="96"/>
      <c r="QUD1" s="3022" t="s">
        <v>292</v>
      </c>
      <c r="QUE1" s="3022"/>
      <c r="QUF1" s="3022"/>
      <c r="QUG1" s="3022"/>
      <c r="QUH1" s="3022"/>
      <c r="QUI1" s="3022"/>
      <c r="QUJ1" s="2432" t="s">
        <v>291</v>
      </c>
      <c r="QUK1" s="96"/>
      <c r="QUL1" s="3022" t="s">
        <v>292</v>
      </c>
      <c r="QUM1" s="3022"/>
      <c r="QUN1" s="3022"/>
      <c r="QUO1" s="3022"/>
      <c r="QUP1" s="3022"/>
      <c r="QUQ1" s="3022"/>
      <c r="QUR1" s="2432" t="s">
        <v>291</v>
      </c>
      <c r="QUS1" s="96"/>
      <c r="QUT1" s="3022" t="s">
        <v>292</v>
      </c>
      <c r="QUU1" s="3022"/>
      <c r="QUV1" s="3022"/>
      <c r="QUW1" s="3022"/>
      <c r="QUX1" s="3022"/>
      <c r="QUY1" s="3022"/>
      <c r="QUZ1" s="2432" t="s">
        <v>291</v>
      </c>
      <c r="QVA1" s="96"/>
      <c r="QVB1" s="3022" t="s">
        <v>292</v>
      </c>
      <c r="QVC1" s="3022"/>
      <c r="QVD1" s="3022"/>
      <c r="QVE1" s="3022"/>
      <c r="QVF1" s="3022"/>
      <c r="QVG1" s="3022"/>
      <c r="QVH1" s="2432" t="s">
        <v>291</v>
      </c>
      <c r="QVI1" s="96"/>
      <c r="QVJ1" s="3022" t="s">
        <v>292</v>
      </c>
      <c r="QVK1" s="3022"/>
      <c r="QVL1" s="3022"/>
      <c r="QVM1" s="3022"/>
      <c r="QVN1" s="3022"/>
      <c r="QVO1" s="3022"/>
      <c r="QVP1" s="2432" t="s">
        <v>291</v>
      </c>
      <c r="QVQ1" s="96"/>
      <c r="QVR1" s="3022" t="s">
        <v>292</v>
      </c>
      <c r="QVS1" s="3022"/>
      <c r="QVT1" s="3022"/>
      <c r="QVU1" s="3022"/>
      <c r="QVV1" s="3022"/>
      <c r="QVW1" s="3022"/>
      <c r="QVX1" s="2432" t="s">
        <v>291</v>
      </c>
      <c r="QVY1" s="96"/>
      <c r="QVZ1" s="3022" t="s">
        <v>292</v>
      </c>
      <c r="QWA1" s="3022"/>
      <c r="QWB1" s="3022"/>
      <c r="QWC1" s="3022"/>
      <c r="QWD1" s="3022"/>
      <c r="QWE1" s="3022"/>
      <c r="QWF1" s="2432" t="s">
        <v>291</v>
      </c>
      <c r="QWG1" s="96"/>
      <c r="QWH1" s="3022" t="s">
        <v>292</v>
      </c>
      <c r="QWI1" s="3022"/>
      <c r="QWJ1" s="3022"/>
      <c r="QWK1" s="3022"/>
      <c r="QWL1" s="3022"/>
      <c r="QWM1" s="3022"/>
      <c r="QWN1" s="2432" t="s">
        <v>291</v>
      </c>
      <c r="QWO1" s="96"/>
      <c r="QWP1" s="3022" t="s">
        <v>292</v>
      </c>
      <c r="QWQ1" s="3022"/>
      <c r="QWR1" s="3022"/>
      <c r="QWS1" s="3022"/>
      <c r="QWT1" s="3022"/>
      <c r="QWU1" s="3022"/>
      <c r="QWV1" s="2432" t="s">
        <v>291</v>
      </c>
      <c r="QWW1" s="96"/>
      <c r="QWX1" s="3022" t="s">
        <v>292</v>
      </c>
      <c r="QWY1" s="3022"/>
      <c r="QWZ1" s="3022"/>
      <c r="QXA1" s="3022"/>
      <c r="QXB1" s="3022"/>
      <c r="QXC1" s="3022"/>
      <c r="QXD1" s="2432" t="s">
        <v>291</v>
      </c>
      <c r="QXE1" s="96"/>
      <c r="QXF1" s="3022" t="s">
        <v>292</v>
      </c>
      <c r="QXG1" s="3022"/>
      <c r="QXH1" s="3022"/>
      <c r="QXI1" s="3022"/>
      <c r="QXJ1" s="3022"/>
      <c r="QXK1" s="3022"/>
      <c r="QXL1" s="2432" t="s">
        <v>291</v>
      </c>
      <c r="QXM1" s="96"/>
      <c r="QXN1" s="3022" t="s">
        <v>292</v>
      </c>
      <c r="QXO1" s="3022"/>
      <c r="QXP1" s="3022"/>
      <c r="QXQ1" s="3022"/>
      <c r="QXR1" s="3022"/>
      <c r="QXS1" s="3022"/>
      <c r="QXT1" s="2432" t="s">
        <v>291</v>
      </c>
      <c r="QXU1" s="96"/>
      <c r="QXV1" s="3022" t="s">
        <v>292</v>
      </c>
      <c r="QXW1" s="3022"/>
      <c r="QXX1" s="3022"/>
      <c r="QXY1" s="3022"/>
      <c r="QXZ1" s="3022"/>
      <c r="QYA1" s="3022"/>
      <c r="QYB1" s="2432" t="s">
        <v>291</v>
      </c>
      <c r="QYC1" s="96"/>
      <c r="QYD1" s="3022" t="s">
        <v>292</v>
      </c>
      <c r="QYE1" s="3022"/>
      <c r="QYF1" s="3022"/>
      <c r="QYG1" s="3022"/>
      <c r="QYH1" s="3022"/>
      <c r="QYI1" s="3022"/>
      <c r="QYJ1" s="2432" t="s">
        <v>291</v>
      </c>
      <c r="QYK1" s="96"/>
      <c r="QYL1" s="3022" t="s">
        <v>292</v>
      </c>
      <c r="QYM1" s="3022"/>
      <c r="QYN1" s="3022"/>
      <c r="QYO1" s="3022"/>
      <c r="QYP1" s="3022"/>
      <c r="QYQ1" s="3022"/>
      <c r="QYR1" s="2432" t="s">
        <v>291</v>
      </c>
      <c r="QYS1" s="96"/>
      <c r="QYT1" s="3022" t="s">
        <v>292</v>
      </c>
      <c r="QYU1" s="3022"/>
      <c r="QYV1" s="3022"/>
      <c r="QYW1" s="3022"/>
      <c r="QYX1" s="3022"/>
      <c r="QYY1" s="3022"/>
      <c r="QYZ1" s="2432" t="s">
        <v>291</v>
      </c>
      <c r="QZA1" s="96"/>
      <c r="QZB1" s="3022" t="s">
        <v>292</v>
      </c>
      <c r="QZC1" s="3022"/>
      <c r="QZD1" s="3022"/>
      <c r="QZE1" s="3022"/>
      <c r="QZF1" s="3022"/>
      <c r="QZG1" s="3022"/>
      <c r="QZH1" s="2432" t="s">
        <v>291</v>
      </c>
      <c r="QZI1" s="96"/>
      <c r="QZJ1" s="3022" t="s">
        <v>292</v>
      </c>
      <c r="QZK1" s="3022"/>
      <c r="QZL1" s="3022"/>
      <c r="QZM1" s="3022"/>
      <c r="QZN1" s="3022"/>
      <c r="QZO1" s="3022"/>
      <c r="QZP1" s="2432" t="s">
        <v>291</v>
      </c>
      <c r="QZQ1" s="96"/>
      <c r="QZR1" s="3022" t="s">
        <v>292</v>
      </c>
      <c r="QZS1" s="3022"/>
      <c r="QZT1" s="3022"/>
      <c r="QZU1" s="3022"/>
      <c r="QZV1" s="3022"/>
      <c r="QZW1" s="3022"/>
      <c r="QZX1" s="2432" t="s">
        <v>291</v>
      </c>
      <c r="QZY1" s="96"/>
      <c r="QZZ1" s="3022" t="s">
        <v>292</v>
      </c>
      <c r="RAA1" s="3022"/>
      <c r="RAB1" s="3022"/>
      <c r="RAC1" s="3022"/>
      <c r="RAD1" s="3022"/>
      <c r="RAE1" s="3022"/>
      <c r="RAF1" s="2432" t="s">
        <v>291</v>
      </c>
      <c r="RAG1" s="96"/>
      <c r="RAH1" s="3022" t="s">
        <v>292</v>
      </c>
      <c r="RAI1" s="3022"/>
      <c r="RAJ1" s="3022"/>
      <c r="RAK1" s="3022"/>
      <c r="RAL1" s="3022"/>
      <c r="RAM1" s="3022"/>
      <c r="RAN1" s="2432" t="s">
        <v>291</v>
      </c>
      <c r="RAO1" s="96"/>
      <c r="RAP1" s="3022" t="s">
        <v>292</v>
      </c>
      <c r="RAQ1" s="3022"/>
      <c r="RAR1" s="3022"/>
      <c r="RAS1" s="3022"/>
      <c r="RAT1" s="3022"/>
      <c r="RAU1" s="3022"/>
      <c r="RAV1" s="2432" t="s">
        <v>291</v>
      </c>
      <c r="RAW1" s="96"/>
      <c r="RAX1" s="3022" t="s">
        <v>292</v>
      </c>
      <c r="RAY1" s="3022"/>
      <c r="RAZ1" s="3022"/>
      <c r="RBA1" s="3022"/>
      <c r="RBB1" s="3022"/>
      <c r="RBC1" s="3022"/>
      <c r="RBD1" s="2432" t="s">
        <v>291</v>
      </c>
      <c r="RBE1" s="96"/>
      <c r="RBF1" s="3022" t="s">
        <v>292</v>
      </c>
      <c r="RBG1" s="3022"/>
      <c r="RBH1" s="3022"/>
      <c r="RBI1" s="3022"/>
      <c r="RBJ1" s="3022"/>
      <c r="RBK1" s="3022"/>
      <c r="RBL1" s="2432" t="s">
        <v>291</v>
      </c>
      <c r="RBM1" s="96"/>
      <c r="RBN1" s="3022" t="s">
        <v>292</v>
      </c>
      <c r="RBO1" s="3022"/>
      <c r="RBP1" s="3022"/>
      <c r="RBQ1" s="3022"/>
      <c r="RBR1" s="3022"/>
      <c r="RBS1" s="3022"/>
      <c r="RBT1" s="2432" t="s">
        <v>291</v>
      </c>
      <c r="RBU1" s="96"/>
      <c r="RBV1" s="3022" t="s">
        <v>292</v>
      </c>
      <c r="RBW1" s="3022"/>
      <c r="RBX1" s="3022"/>
      <c r="RBY1" s="3022"/>
      <c r="RBZ1" s="3022"/>
      <c r="RCA1" s="3022"/>
      <c r="RCB1" s="2432" t="s">
        <v>291</v>
      </c>
      <c r="RCC1" s="96"/>
      <c r="RCD1" s="3022" t="s">
        <v>292</v>
      </c>
      <c r="RCE1" s="3022"/>
      <c r="RCF1" s="3022"/>
      <c r="RCG1" s="3022"/>
      <c r="RCH1" s="3022"/>
      <c r="RCI1" s="3022"/>
      <c r="RCJ1" s="2432" t="s">
        <v>291</v>
      </c>
      <c r="RCK1" s="96"/>
      <c r="RCL1" s="3022" t="s">
        <v>292</v>
      </c>
      <c r="RCM1" s="3022"/>
      <c r="RCN1" s="3022"/>
      <c r="RCO1" s="3022"/>
      <c r="RCP1" s="3022"/>
      <c r="RCQ1" s="3022"/>
      <c r="RCR1" s="2432" t="s">
        <v>291</v>
      </c>
      <c r="RCS1" s="96"/>
      <c r="RCT1" s="3022" t="s">
        <v>292</v>
      </c>
      <c r="RCU1" s="3022"/>
      <c r="RCV1" s="3022"/>
      <c r="RCW1" s="3022"/>
      <c r="RCX1" s="3022"/>
      <c r="RCY1" s="3022"/>
      <c r="RCZ1" s="2432" t="s">
        <v>291</v>
      </c>
      <c r="RDA1" s="96"/>
      <c r="RDB1" s="3022" t="s">
        <v>292</v>
      </c>
      <c r="RDC1" s="3022"/>
      <c r="RDD1" s="3022"/>
      <c r="RDE1" s="3022"/>
      <c r="RDF1" s="3022"/>
      <c r="RDG1" s="3022"/>
      <c r="RDH1" s="2432" t="s">
        <v>291</v>
      </c>
      <c r="RDI1" s="96"/>
      <c r="RDJ1" s="3022" t="s">
        <v>292</v>
      </c>
      <c r="RDK1" s="3022"/>
      <c r="RDL1" s="3022"/>
      <c r="RDM1" s="3022"/>
      <c r="RDN1" s="3022"/>
      <c r="RDO1" s="3022"/>
      <c r="RDP1" s="2432" t="s">
        <v>291</v>
      </c>
      <c r="RDQ1" s="96"/>
      <c r="RDR1" s="3022" t="s">
        <v>292</v>
      </c>
      <c r="RDS1" s="3022"/>
      <c r="RDT1" s="3022"/>
      <c r="RDU1" s="3022"/>
      <c r="RDV1" s="3022"/>
      <c r="RDW1" s="3022"/>
      <c r="RDX1" s="2432" t="s">
        <v>291</v>
      </c>
      <c r="RDY1" s="96"/>
      <c r="RDZ1" s="3022" t="s">
        <v>292</v>
      </c>
      <c r="REA1" s="3022"/>
      <c r="REB1" s="3022"/>
      <c r="REC1" s="3022"/>
      <c r="RED1" s="3022"/>
      <c r="REE1" s="3022"/>
      <c r="REF1" s="2432" t="s">
        <v>291</v>
      </c>
      <c r="REG1" s="96"/>
      <c r="REH1" s="3022" t="s">
        <v>292</v>
      </c>
      <c r="REI1" s="3022"/>
      <c r="REJ1" s="3022"/>
      <c r="REK1" s="3022"/>
      <c r="REL1" s="3022"/>
      <c r="REM1" s="3022"/>
      <c r="REN1" s="2432" t="s">
        <v>291</v>
      </c>
      <c r="REO1" s="96"/>
      <c r="REP1" s="3022" t="s">
        <v>292</v>
      </c>
      <c r="REQ1" s="3022"/>
      <c r="RER1" s="3022"/>
      <c r="RES1" s="3022"/>
      <c r="RET1" s="3022"/>
      <c r="REU1" s="3022"/>
      <c r="REV1" s="2432" t="s">
        <v>291</v>
      </c>
      <c r="REW1" s="96"/>
      <c r="REX1" s="3022" t="s">
        <v>292</v>
      </c>
      <c r="REY1" s="3022"/>
      <c r="REZ1" s="3022"/>
      <c r="RFA1" s="3022"/>
      <c r="RFB1" s="3022"/>
      <c r="RFC1" s="3022"/>
      <c r="RFD1" s="2432" t="s">
        <v>291</v>
      </c>
      <c r="RFE1" s="96"/>
      <c r="RFF1" s="3022" t="s">
        <v>292</v>
      </c>
      <c r="RFG1" s="3022"/>
      <c r="RFH1" s="3022"/>
      <c r="RFI1" s="3022"/>
      <c r="RFJ1" s="3022"/>
      <c r="RFK1" s="3022"/>
      <c r="RFL1" s="2432" t="s">
        <v>291</v>
      </c>
      <c r="RFM1" s="96"/>
      <c r="RFN1" s="3022" t="s">
        <v>292</v>
      </c>
      <c r="RFO1" s="3022"/>
      <c r="RFP1" s="3022"/>
      <c r="RFQ1" s="3022"/>
      <c r="RFR1" s="3022"/>
      <c r="RFS1" s="3022"/>
      <c r="RFT1" s="2432" t="s">
        <v>291</v>
      </c>
      <c r="RFU1" s="96"/>
      <c r="RFV1" s="3022" t="s">
        <v>292</v>
      </c>
      <c r="RFW1" s="3022"/>
      <c r="RFX1" s="3022"/>
      <c r="RFY1" s="3022"/>
      <c r="RFZ1" s="3022"/>
      <c r="RGA1" s="3022"/>
      <c r="RGB1" s="2432" t="s">
        <v>291</v>
      </c>
      <c r="RGC1" s="96"/>
      <c r="RGD1" s="3022" t="s">
        <v>292</v>
      </c>
      <c r="RGE1" s="3022"/>
      <c r="RGF1" s="3022"/>
      <c r="RGG1" s="3022"/>
      <c r="RGH1" s="3022"/>
      <c r="RGI1" s="3022"/>
      <c r="RGJ1" s="2432" t="s">
        <v>291</v>
      </c>
      <c r="RGK1" s="96"/>
      <c r="RGL1" s="3022" t="s">
        <v>292</v>
      </c>
      <c r="RGM1" s="3022"/>
      <c r="RGN1" s="3022"/>
      <c r="RGO1" s="3022"/>
      <c r="RGP1" s="3022"/>
      <c r="RGQ1" s="3022"/>
      <c r="RGR1" s="2432" t="s">
        <v>291</v>
      </c>
      <c r="RGS1" s="96"/>
      <c r="RGT1" s="3022" t="s">
        <v>292</v>
      </c>
      <c r="RGU1" s="3022"/>
      <c r="RGV1" s="3022"/>
      <c r="RGW1" s="3022"/>
      <c r="RGX1" s="3022"/>
      <c r="RGY1" s="3022"/>
      <c r="RGZ1" s="2432" t="s">
        <v>291</v>
      </c>
      <c r="RHA1" s="96"/>
      <c r="RHB1" s="3022" t="s">
        <v>292</v>
      </c>
      <c r="RHC1" s="3022"/>
      <c r="RHD1" s="3022"/>
      <c r="RHE1" s="3022"/>
      <c r="RHF1" s="3022"/>
      <c r="RHG1" s="3022"/>
      <c r="RHH1" s="2432" t="s">
        <v>291</v>
      </c>
      <c r="RHI1" s="96"/>
      <c r="RHJ1" s="3022" t="s">
        <v>292</v>
      </c>
      <c r="RHK1" s="3022"/>
      <c r="RHL1" s="3022"/>
      <c r="RHM1" s="3022"/>
      <c r="RHN1" s="3022"/>
      <c r="RHO1" s="3022"/>
      <c r="RHP1" s="2432" t="s">
        <v>291</v>
      </c>
      <c r="RHQ1" s="96"/>
      <c r="RHR1" s="3022" t="s">
        <v>292</v>
      </c>
      <c r="RHS1" s="3022"/>
      <c r="RHT1" s="3022"/>
      <c r="RHU1" s="3022"/>
      <c r="RHV1" s="3022"/>
      <c r="RHW1" s="3022"/>
      <c r="RHX1" s="2432" t="s">
        <v>291</v>
      </c>
      <c r="RHY1" s="96"/>
      <c r="RHZ1" s="3022" t="s">
        <v>292</v>
      </c>
      <c r="RIA1" s="3022"/>
      <c r="RIB1" s="3022"/>
      <c r="RIC1" s="3022"/>
      <c r="RID1" s="3022"/>
      <c r="RIE1" s="3022"/>
      <c r="RIF1" s="2432" t="s">
        <v>291</v>
      </c>
      <c r="RIG1" s="96"/>
      <c r="RIH1" s="3022" t="s">
        <v>292</v>
      </c>
      <c r="RII1" s="3022"/>
      <c r="RIJ1" s="3022"/>
      <c r="RIK1" s="3022"/>
      <c r="RIL1" s="3022"/>
      <c r="RIM1" s="3022"/>
      <c r="RIN1" s="2432" t="s">
        <v>291</v>
      </c>
      <c r="RIO1" s="96"/>
      <c r="RIP1" s="3022" t="s">
        <v>292</v>
      </c>
      <c r="RIQ1" s="3022"/>
      <c r="RIR1" s="3022"/>
      <c r="RIS1" s="3022"/>
      <c r="RIT1" s="3022"/>
      <c r="RIU1" s="3022"/>
      <c r="RIV1" s="2432" t="s">
        <v>291</v>
      </c>
      <c r="RIW1" s="96"/>
      <c r="RIX1" s="3022" t="s">
        <v>292</v>
      </c>
      <c r="RIY1" s="3022"/>
      <c r="RIZ1" s="3022"/>
      <c r="RJA1" s="3022"/>
      <c r="RJB1" s="3022"/>
      <c r="RJC1" s="3022"/>
      <c r="RJD1" s="2432" t="s">
        <v>291</v>
      </c>
      <c r="RJE1" s="96"/>
      <c r="RJF1" s="3022" t="s">
        <v>292</v>
      </c>
      <c r="RJG1" s="3022"/>
      <c r="RJH1" s="3022"/>
      <c r="RJI1" s="3022"/>
      <c r="RJJ1" s="3022"/>
      <c r="RJK1" s="3022"/>
      <c r="RJL1" s="2432" t="s">
        <v>291</v>
      </c>
      <c r="RJM1" s="96"/>
      <c r="RJN1" s="3022" t="s">
        <v>292</v>
      </c>
      <c r="RJO1" s="3022"/>
      <c r="RJP1" s="3022"/>
      <c r="RJQ1" s="3022"/>
      <c r="RJR1" s="3022"/>
      <c r="RJS1" s="3022"/>
      <c r="RJT1" s="2432" t="s">
        <v>291</v>
      </c>
      <c r="RJU1" s="96"/>
      <c r="RJV1" s="3022" t="s">
        <v>292</v>
      </c>
      <c r="RJW1" s="3022"/>
      <c r="RJX1" s="3022"/>
      <c r="RJY1" s="3022"/>
      <c r="RJZ1" s="3022"/>
      <c r="RKA1" s="3022"/>
      <c r="RKB1" s="2432" t="s">
        <v>291</v>
      </c>
      <c r="RKC1" s="96"/>
      <c r="RKD1" s="3022" t="s">
        <v>292</v>
      </c>
      <c r="RKE1" s="3022"/>
      <c r="RKF1" s="3022"/>
      <c r="RKG1" s="3022"/>
      <c r="RKH1" s="3022"/>
      <c r="RKI1" s="3022"/>
      <c r="RKJ1" s="2432" t="s">
        <v>291</v>
      </c>
      <c r="RKK1" s="96"/>
      <c r="RKL1" s="3022" t="s">
        <v>292</v>
      </c>
      <c r="RKM1" s="3022"/>
      <c r="RKN1" s="3022"/>
      <c r="RKO1" s="3022"/>
      <c r="RKP1" s="3022"/>
      <c r="RKQ1" s="3022"/>
      <c r="RKR1" s="2432" t="s">
        <v>291</v>
      </c>
      <c r="RKS1" s="96"/>
      <c r="RKT1" s="3022" t="s">
        <v>292</v>
      </c>
      <c r="RKU1" s="3022"/>
      <c r="RKV1" s="3022"/>
      <c r="RKW1" s="3022"/>
      <c r="RKX1" s="3022"/>
      <c r="RKY1" s="3022"/>
      <c r="RKZ1" s="2432" t="s">
        <v>291</v>
      </c>
      <c r="RLA1" s="96"/>
      <c r="RLB1" s="3022" t="s">
        <v>292</v>
      </c>
      <c r="RLC1" s="3022"/>
      <c r="RLD1" s="3022"/>
      <c r="RLE1" s="3022"/>
      <c r="RLF1" s="3022"/>
      <c r="RLG1" s="3022"/>
      <c r="RLH1" s="2432" t="s">
        <v>291</v>
      </c>
      <c r="RLI1" s="96"/>
      <c r="RLJ1" s="3022" t="s">
        <v>292</v>
      </c>
      <c r="RLK1" s="3022"/>
      <c r="RLL1" s="3022"/>
      <c r="RLM1" s="3022"/>
      <c r="RLN1" s="3022"/>
      <c r="RLO1" s="3022"/>
      <c r="RLP1" s="2432" t="s">
        <v>291</v>
      </c>
      <c r="RLQ1" s="96"/>
      <c r="RLR1" s="3022" t="s">
        <v>292</v>
      </c>
      <c r="RLS1" s="3022"/>
      <c r="RLT1" s="3022"/>
      <c r="RLU1" s="3022"/>
      <c r="RLV1" s="3022"/>
      <c r="RLW1" s="3022"/>
      <c r="RLX1" s="2432" t="s">
        <v>291</v>
      </c>
      <c r="RLY1" s="96"/>
      <c r="RLZ1" s="3022" t="s">
        <v>292</v>
      </c>
      <c r="RMA1" s="3022"/>
      <c r="RMB1" s="3022"/>
      <c r="RMC1" s="3022"/>
      <c r="RMD1" s="3022"/>
      <c r="RME1" s="3022"/>
      <c r="RMF1" s="2432" t="s">
        <v>291</v>
      </c>
      <c r="RMG1" s="96"/>
      <c r="RMH1" s="3022" t="s">
        <v>292</v>
      </c>
      <c r="RMI1" s="3022"/>
      <c r="RMJ1" s="3022"/>
      <c r="RMK1" s="3022"/>
      <c r="RML1" s="3022"/>
      <c r="RMM1" s="3022"/>
      <c r="RMN1" s="2432" t="s">
        <v>291</v>
      </c>
      <c r="RMO1" s="96"/>
      <c r="RMP1" s="3022" t="s">
        <v>292</v>
      </c>
      <c r="RMQ1" s="3022"/>
      <c r="RMR1" s="3022"/>
      <c r="RMS1" s="3022"/>
      <c r="RMT1" s="3022"/>
      <c r="RMU1" s="3022"/>
      <c r="RMV1" s="2432" t="s">
        <v>291</v>
      </c>
      <c r="RMW1" s="96"/>
      <c r="RMX1" s="3022" t="s">
        <v>292</v>
      </c>
      <c r="RMY1" s="3022"/>
      <c r="RMZ1" s="3022"/>
      <c r="RNA1" s="3022"/>
      <c r="RNB1" s="3022"/>
      <c r="RNC1" s="3022"/>
      <c r="RND1" s="2432" t="s">
        <v>291</v>
      </c>
      <c r="RNE1" s="96"/>
      <c r="RNF1" s="3022" t="s">
        <v>292</v>
      </c>
      <c r="RNG1" s="3022"/>
      <c r="RNH1" s="3022"/>
      <c r="RNI1" s="3022"/>
      <c r="RNJ1" s="3022"/>
      <c r="RNK1" s="3022"/>
      <c r="RNL1" s="2432" t="s">
        <v>291</v>
      </c>
      <c r="RNM1" s="96"/>
      <c r="RNN1" s="3022" t="s">
        <v>292</v>
      </c>
      <c r="RNO1" s="3022"/>
      <c r="RNP1" s="3022"/>
      <c r="RNQ1" s="3022"/>
      <c r="RNR1" s="3022"/>
      <c r="RNS1" s="3022"/>
      <c r="RNT1" s="2432" t="s">
        <v>291</v>
      </c>
      <c r="RNU1" s="96"/>
      <c r="RNV1" s="3022" t="s">
        <v>292</v>
      </c>
      <c r="RNW1" s="3022"/>
      <c r="RNX1" s="3022"/>
      <c r="RNY1" s="3022"/>
      <c r="RNZ1" s="3022"/>
      <c r="ROA1" s="3022"/>
      <c r="ROB1" s="2432" t="s">
        <v>291</v>
      </c>
      <c r="ROC1" s="96"/>
      <c r="ROD1" s="3022" t="s">
        <v>292</v>
      </c>
      <c r="ROE1" s="3022"/>
      <c r="ROF1" s="3022"/>
      <c r="ROG1" s="3022"/>
      <c r="ROH1" s="3022"/>
      <c r="ROI1" s="3022"/>
      <c r="ROJ1" s="2432" t="s">
        <v>291</v>
      </c>
      <c r="ROK1" s="96"/>
      <c r="ROL1" s="3022" t="s">
        <v>292</v>
      </c>
      <c r="ROM1" s="3022"/>
      <c r="RON1" s="3022"/>
      <c r="ROO1" s="3022"/>
      <c r="ROP1" s="3022"/>
      <c r="ROQ1" s="3022"/>
      <c r="ROR1" s="2432" t="s">
        <v>291</v>
      </c>
      <c r="ROS1" s="96"/>
      <c r="ROT1" s="3022" t="s">
        <v>292</v>
      </c>
      <c r="ROU1" s="3022"/>
      <c r="ROV1" s="3022"/>
      <c r="ROW1" s="3022"/>
      <c r="ROX1" s="3022"/>
      <c r="ROY1" s="3022"/>
      <c r="ROZ1" s="2432" t="s">
        <v>291</v>
      </c>
      <c r="RPA1" s="96"/>
      <c r="RPB1" s="3022" t="s">
        <v>292</v>
      </c>
      <c r="RPC1" s="3022"/>
      <c r="RPD1" s="3022"/>
      <c r="RPE1" s="3022"/>
      <c r="RPF1" s="3022"/>
      <c r="RPG1" s="3022"/>
      <c r="RPH1" s="2432" t="s">
        <v>291</v>
      </c>
      <c r="RPI1" s="96"/>
      <c r="RPJ1" s="3022" t="s">
        <v>292</v>
      </c>
      <c r="RPK1" s="3022"/>
      <c r="RPL1" s="3022"/>
      <c r="RPM1" s="3022"/>
      <c r="RPN1" s="3022"/>
      <c r="RPO1" s="3022"/>
      <c r="RPP1" s="2432" t="s">
        <v>291</v>
      </c>
      <c r="RPQ1" s="96"/>
      <c r="RPR1" s="3022" t="s">
        <v>292</v>
      </c>
      <c r="RPS1" s="3022"/>
      <c r="RPT1" s="3022"/>
      <c r="RPU1" s="3022"/>
      <c r="RPV1" s="3022"/>
      <c r="RPW1" s="3022"/>
      <c r="RPX1" s="2432" t="s">
        <v>291</v>
      </c>
      <c r="RPY1" s="96"/>
      <c r="RPZ1" s="3022" t="s">
        <v>292</v>
      </c>
      <c r="RQA1" s="3022"/>
      <c r="RQB1" s="3022"/>
      <c r="RQC1" s="3022"/>
      <c r="RQD1" s="3022"/>
      <c r="RQE1" s="3022"/>
      <c r="RQF1" s="2432" t="s">
        <v>291</v>
      </c>
      <c r="RQG1" s="96"/>
      <c r="RQH1" s="3022" t="s">
        <v>292</v>
      </c>
      <c r="RQI1" s="3022"/>
      <c r="RQJ1" s="3022"/>
      <c r="RQK1" s="3022"/>
      <c r="RQL1" s="3022"/>
      <c r="RQM1" s="3022"/>
      <c r="RQN1" s="2432" t="s">
        <v>291</v>
      </c>
      <c r="RQO1" s="96"/>
      <c r="RQP1" s="3022" t="s">
        <v>292</v>
      </c>
      <c r="RQQ1" s="3022"/>
      <c r="RQR1" s="3022"/>
      <c r="RQS1" s="3022"/>
      <c r="RQT1" s="3022"/>
      <c r="RQU1" s="3022"/>
      <c r="RQV1" s="2432" t="s">
        <v>291</v>
      </c>
      <c r="RQW1" s="96"/>
      <c r="RQX1" s="3022" t="s">
        <v>292</v>
      </c>
      <c r="RQY1" s="3022"/>
      <c r="RQZ1" s="3022"/>
      <c r="RRA1" s="3022"/>
      <c r="RRB1" s="3022"/>
      <c r="RRC1" s="3022"/>
      <c r="RRD1" s="2432" t="s">
        <v>291</v>
      </c>
      <c r="RRE1" s="96"/>
      <c r="RRF1" s="3022" t="s">
        <v>292</v>
      </c>
      <c r="RRG1" s="3022"/>
      <c r="RRH1" s="3022"/>
      <c r="RRI1" s="3022"/>
      <c r="RRJ1" s="3022"/>
      <c r="RRK1" s="3022"/>
      <c r="RRL1" s="2432" t="s">
        <v>291</v>
      </c>
      <c r="RRM1" s="96"/>
      <c r="RRN1" s="3022" t="s">
        <v>292</v>
      </c>
      <c r="RRO1" s="3022"/>
      <c r="RRP1" s="3022"/>
      <c r="RRQ1" s="3022"/>
      <c r="RRR1" s="3022"/>
      <c r="RRS1" s="3022"/>
      <c r="RRT1" s="2432" t="s">
        <v>291</v>
      </c>
      <c r="RRU1" s="96"/>
      <c r="RRV1" s="3022" t="s">
        <v>292</v>
      </c>
      <c r="RRW1" s="3022"/>
      <c r="RRX1" s="3022"/>
      <c r="RRY1" s="3022"/>
      <c r="RRZ1" s="3022"/>
      <c r="RSA1" s="3022"/>
      <c r="RSB1" s="2432" t="s">
        <v>291</v>
      </c>
      <c r="RSC1" s="96"/>
      <c r="RSD1" s="3022" t="s">
        <v>292</v>
      </c>
      <c r="RSE1" s="3022"/>
      <c r="RSF1" s="3022"/>
      <c r="RSG1" s="3022"/>
      <c r="RSH1" s="3022"/>
      <c r="RSI1" s="3022"/>
      <c r="RSJ1" s="2432" t="s">
        <v>291</v>
      </c>
      <c r="RSK1" s="96"/>
      <c r="RSL1" s="3022" t="s">
        <v>292</v>
      </c>
      <c r="RSM1" s="3022"/>
      <c r="RSN1" s="3022"/>
      <c r="RSO1" s="3022"/>
      <c r="RSP1" s="3022"/>
      <c r="RSQ1" s="3022"/>
      <c r="RSR1" s="2432" t="s">
        <v>291</v>
      </c>
      <c r="RSS1" s="96"/>
      <c r="RST1" s="3022" t="s">
        <v>292</v>
      </c>
      <c r="RSU1" s="3022"/>
      <c r="RSV1" s="3022"/>
      <c r="RSW1" s="3022"/>
      <c r="RSX1" s="3022"/>
      <c r="RSY1" s="3022"/>
      <c r="RSZ1" s="2432" t="s">
        <v>291</v>
      </c>
      <c r="RTA1" s="96"/>
      <c r="RTB1" s="3022" t="s">
        <v>292</v>
      </c>
      <c r="RTC1" s="3022"/>
      <c r="RTD1" s="3022"/>
      <c r="RTE1" s="3022"/>
      <c r="RTF1" s="3022"/>
      <c r="RTG1" s="3022"/>
      <c r="RTH1" s="2432" t="s">
        <v>291</v>
      </c>
      <c r="RTI1" s="96"/>
      <c r="RTJ1" s="3022" t="s">
        <v>292</v>
      </c>
      <c r="RTK1" s="3022"/>
      <c r="RTL1" s="3022"/>
      <c r="RTM1" s="3022"/>
      <c r="RTN1" s="3022"/>
      <c r="RTO1" s="3022"/>
      <c r="RTP1" s="2432" t="s">
        <v>291</v>
      </c>
      <c r="RTQ1" s="96"/>
      <c r="RTR1" s="3022" t="s">
        <v>292</v>
      </c>
      <c r="RTS1" s="3022"/>
      <c r="RTT1" s="3022"/>
      <c r="RTU1" s="3022"/>
      <c r="RTV1" s="3022"/>
      <c r="RTW1" s="3022"/>
      <c r="RTX1" s="2432" t="s">
        <v>291</v>
      </c>
      <c r="RTY1" s="96"/>
      <c r="RTZ1" s="3022" t="s">
        <v>292</v>
      </c>
      <c r="RUA1" s="3022"/>
      <c r="RUB1" s="3022"/>
      <c r="RUC1" s="3022"/>
      <c r="RUD1" s="3022"/>
      <c r="RUE1" s="3022"/>
      <c r="RUF1" s="2432" t="s">
        <v>291</v>
      </c>
      <c r="RUG1" s="96"/>
      <c r="RUH1" s="3022" t="s">
        <v>292</v>
      </c>
      <c r="RUI1" s="3022"/>
      <c r="RUJ1" s="3022"/>
      <c r="RUK1" s="3022"/>
      <c r="RUL1" s="3022"/>
      <c r="RUM1" s="3022"/>
      <c r="RUN1" s="2432" t="s">
        <v>291</v>
      </c>
      <c r="RUO1" s="96"/>
      <c r="RUP1" s="3022" t="s">
        <v>292</v>
      </c>
      <c r="RUQ1" s="3022"/>
      <c r="RUR1" s="3022"/>
      <c r="RUS1" s="3022"/>
      <c r="RUT1" s="3022"/>
      <c r="RUU1" s="3022"/>
      <c r="RUV1" s="2432" t="s">
        <v>291</v>
      </c>
      <c r="RUW1" s="96"/>
      <c r="RUX1" s="3022" t="s">
        <v>292</v>
      </c>
      <c r="RUY1" s="3022"/>
      <c r="RUZ1" s="3022"/>
      <c r="RVA1" s="3022"/>
      <c r="RVB1" s="3022"/>
      <c r="RVC1" s="3022"/>
      <c r="RVD1" s="2432" t="s">
        <v>291</v>
      </c>
      <c r="RVE1" s="96"/>
      <c r="RVF1" s="3022" t="s">
        <v>292</v>
      </c>
      <c r="RVG1" s="3022"/>
      <c r="RVH1" s="3022"/>
      <c r="RVI1" s="3022"/>
      <c r="RVJ1" s="3022"/>
      <c r="RVK1" s="3022"/>
      <c r="RVL1" s="2432" t="s">
        <v>291</v>
      </c>
      <c r="RVM1" s="96"/>
      <c r="RVN1" s="3022" t="s">
        <v>292</v>
      </c>
      <c r="RVO1" s="3022"/>
      <c r="RVP1" s="3022"/>
      <c r="RVQ1" s="3022"/>
      <c r="RVR1" s="3022"/>
      <c r="RVS1" s="3022"/>
      <c r="RVT1" s="2432" t="s">
        <v>291</v>
      </c>
      <c r="RVU1" s="96"/>
      <c r="RVV1" s="3022" t="s">
        <v>292</v>
      </c>
      <c r="RVW1" s="3022"/>
      <c r="RVX1" s="3022"/>
      <c r="RVY1" s="3022"/>
      <c r="RVZ1" s="3022"/>
      <c r="RWA1" s="3022"/>
      <c r="RWB1" s="2432" t="s">
        <v>291</v>
      </c>
      <c r="RWC1" s="96"/>
      <c r="RWD1" s="3022" t="s">
        <v>292</v>
      </c>
      <c r="RWE1" s="3022"/>
      <c r="RWF1" s="3022"/>
      <c r="RWG1" s="3022"/>
      <c r="RWH1" s="3022"/>
      <c r="RWI1" s="3022"/>
      <c r="RWJ1" s="2432" t="s">
        <v>291</v>
      </c>
      <c r="RWK1" s="96"/>
      <c r="RWL1" s="3022" t="s">
        <v>292</v>
      </c>
      <c r="RWM1" s="3022"/>
      <c r="RWN1" s="3022"/>
      <c r="RWO1" s="3022"/>
      <c r="RWP1" s="3022"/>
      <c r="RWQ1" s="3022"/>
      <c r="RWR1" s="2432" t="s">
        <v>291</v>
      </c>
      <c r="RWS1" s="96"/>
      <c r="RWT1" s="3022" t="s">
        <v>292</v>
      </c>
      <c r="RWU1" s="3022"/>
      <c r="RWV1" s="3022"/>
      <c r="RWW1" s="3022"/>
      <c r="RWX1" s="3022"/>
      <c r="RWY1" s="3022"/>
      <c r="RWZ1" s="2432" t="s">
        <v>291</v>
      </c>
      <c r="RXA1" s="96"/>
      <c r="RXB1" s="3022" t="s">
        <v>292</v>
      </c>
      <c r="RXC1" s="3022"/>
      <c r="RXD1" s="3022"/>
      <c r="RXE1" s="3022"/>
      <c r="RXF1" s="3022"/>
      <c r="RXG1" s="3022"/>
      <c r="RXH1" s="2432" t="s">
        <v>291</v>
      </c>
      <c r="RXI1" s="96"/>
      <c r="RXJ1" s="3022" t="s">
        <v>292</v>
      </c>
      <c r="RXK1" s="3022"/>
      <c r="RXL1" s="3022"/>
      <c r="RXM1" s="3022"/>
      <c r="RXN1" s="3022"/>
      <c r="RXO1" s="3022"/>
      <c r="RXP1" s="2432" t="s">
        <v>291</v>
      </c>
      <c r="RXQ1" s="96"/>
      <c r="RXR1" s="3022" t="s">
        <v>292</v>
      </c>
      <c r="RXS1" s="3022"/>
      <c r="RXT1" s="3022"/>
      <c r="RXU1" s="3022"/>
      <c r="RXV1" s="3022"/>
      <c r="RXW1" s="3022"/>
      <c r="RXX1" s="2432" t="s">
        <v>291</v>
      </c>
      <c r="RXY1" s="96"/>
      <c r="RXZ1" s="3022" t="s">
        <v>292</v>
      </c>
      <c r="RYA1" s="3022"/>
      <c r="RYB1" s="3022"/>
      <c r="RYC1" s="3022"/>
      <c r="RYD1" s="3022"/>
      <c r="RYE1" s="3022"/>
      <c r="RYF1" s="2432" t="s">
        <v>291</v>
      </c>
      <c r="RYG1" s="96"/>
      <c r="RYH1" s="3022" t="s">
        <v>292</v>
      </c>
      <c r="RYI1" s="3022"/>
      <c r="RYJ1" s="3022"/>
      <c r="RYK1" s="3022"/>
      <c r="RYL1" s="3022"/>
      <c r="RYM1" s="3022"/>
      <c r="RYN1" s="2432" t="s">
        <v>291</v>
      </c>
      <c r="RYO1" s="96"/>
      <c r="RYP1" s="3022" t="s">
        <v>292</v>
      </c>
      <c r="RYQ1" s="3022"/>
      <c r="RYR1" s="3022"/>
      <c r="RYS1" s="3022"/>
      <c r="RYT1" s="3022"/>
      <c r="RYU1" s="3022"/>
      <c r="RYV1" s="2432" t="s">
        <v>291</v>
      </c>
      <c r="RYW1" s="96"/>
      <c r="RYX1" s="3022" t="s">
        <v>292</v>
      </c>
      <c r="RYY1" s="3022"/>
      <c r="RYZ1" s="3022"/>
      <c r="RZA1" s="3022"/>
      <c r="RZB1" s="3022"/>
      <c r="RZC1" s="3022"/>
      <c r="RZD1" s="2432" t="s">
        <v>291</v>
      </c>
      <c r="RZE1" s="96"/>
      <c r="RZF1" s="3022" t="s">
        <v>292</v>
      </c>
      <c r="RZG1" s="3022"/>
      <c r="RZH1" s="3022"/>
      <c r="RZI1" s="3022"/>
      <c r="RZJ1" s="3022"/>
      <c r="RZK1" s="3022"/>
      <c r="RZL1" s="2432" t="s">
        <v>291</v>
      </c>
      <c r="RZM1" s="96"/>
      <c r="RZN1" s="3022" t="s">
        <v>292</v>
      </c>
      <c r="RZO1" s="3022"/>
      <c r="RZP1" s="3022"/>
      <c r="RZQ1" s="3022"/>
      <c r="RZR1" s="3022"/>
      <c r="RZS1" s="3022"/>
      <c r="RZT1" s="2432" t="s">
        <v>291</v>
      </c>
      <c r="RZU1" s="96"/>
      <c r="RZV1" s="3022" t="s">
        <v>292</v>
      </c>
      <c r="RZW1" s="3022"/>
      <c r="RZX1" s="3022"/>
      <c r="RZY1" s="3022"/>
      <c r="RZZ1" s="3022"/>
      <c r="SAA1" s="3022"/>
      <c r="SAB1" s="2432" t="s">
        <v>291</v>
      </c>
      <c r="SAC1" s="96"/>
      <c r="SAD1" s="3022" t="s">
        <v>292</v>
      </c>
      <c r="SAE1" s="3022"/>
      <c r="SAF1" s="3022"/>
      <c r="SAG1" s="3022"/>
      <c r="SAH1" s="3022"/>
      <c r="SAI1" s="3022"/>
      <c r="SAJ1" s="2432" t="s">
        <v>291</v>
      </c>
      <c r="SAK1" s="96"/>
      <c r="SAL1" s="3022" t="s">
        <v>292</v>
      </c>
      <c r="SAM1" s="3022"/>
      <c r="SAN1" s="3022"/>
      <c r="SAO1" s="3022"/>
      <c r="SAP1" s="3022"/>
      <c r="SAQ1" s="3022"/>
      <c r="SAR1" s="2432" t="s">
        <v>291</v>
      </c>
      <c r="SAS1" s="96"/>
      <c r="SAT1" s="3022" t="s">
        <v>292</v>
      </c>
      <c r="SAU1" s="3022"/>
      <c r="SAV1" s="3022"/>
      <c r="SAW1" s="3022"/>
      <c r="SAX1" s="3022"/>
      <c r="SAY1" s="3022"/>
      <c r="SAZ1" s="2432" t="s">
        <v>291</v>
      </c>
      <c r="SBA1" s="96"/>
      <c r="SBB1" s="3022" t="s">
        <v>292</v>
      </c>
      <c r="SBC1" s="3022"/>
      <c r="SBD1" s="3022"/>
      <c r="SBE1" s="3022"/>
      <c r="SBF1" s="3022"/>
      <c r="SBG1" s="3022"/>
      <c r="SBH1" s="2432" t="s">
        <v>291</v>
      </c>
      <c r="SBI1" s="96"/>
      <c r="SBJ1" s="3022" t="s">
        <v>292</v>
      </c>
      <c r="SBK1" s="3022"/>
      <c r="SBL1" s="3022"/>
      <c r="SBM1" s="3022"/>
      <c r="SBN1" s="3022"/>
      <c r="SBO1" s="3022"/>
      <c r="SBP1" s="2432" t="s">
        <v>291</v>
      </c>
      <c r="SBQ1" s="96"/>
      <c r="SBR1" s="3022" t="s">
        <v>292</v>
      </c>
      <c r="SBS1" s="3022"/>
      <c r="SBT1" s="3022"/>
      <c r="SBU1" s="3022"/>
      <c r="SBV1" s="3022"/>
      <c r="SBW1" s="3022"/>
      <c r="SBX1" s="2432" t="s">
        <v>291</v>
      </c>
      <c r="SBY1" s="96"/>
      <c r="SBZ1" s="3022" t="s">
        <v>292</v>
      </c>
      <c r="SCA1" s="3022"/>
      <c r="SCB1" s="3022"/>
      <c r="SCC1" s="3022"/>
      <c r="SCD1" s="3022"/>
      <c r="SCE1" s="3022"/>
      <c r="SCF1" s="2432" t="s">
        <v>291</v>
      </c>
      <c r="SCG1" s="96"/>
      <c r="SCH1" s="3022" t="s">
        <v>292</v>
      </c>
      <c r="SCI1" s="3022"/>
      <c r="SCJ1" s="3022"/>
      <c r="SCK1" s="3022"/>
      <c r="SCL1" s="3022"/>
      <c r="SCM1" s="3022"/>
      <c r="SCN1" s="2432" t="s">
        <v>291</v>
      </c>
      <c r="SCO1" s="96"/>
      <c r="SCP1" s="3022" t="s">
        <v>292</v>
      </c>
      <c r="SCQ1" s="3022"/>
      <c r="SCR1" s="3022"/>
      <c r="SCS1" s="3022"/>
      <c r="SCT1" s="3022"/>
      <c r="SCU1" s="3022"/>
      <c r="SCV1" s="2432" t="s">
        <v>291</v>
      </c>
      <c r="SCW1" s="96"/>
      <c r="SCX1" s="3022" t="s">
        <v>292</v>
      </c>
      <c r="SCY1" s="3022"/>
      <c r="SCZ1" s="3022"/>
      <c r="SDA1" s="3022"/>
      <c r="SDB1" s="3022"/>
      <c r="SDC1" s="3022"/>
      <c r="SDD1" s="2432" t="s">
        <v>291</v>
      </c>
      <c r="SDE1" s="96"/>
      <c r="SDF1" s="3022" t="s">
        <v>292</v>
      </c>
      <c r="SDG1" s="3022"/>
      <c r="SDH1" s="3022"/>
      <c r="SDI1" s="3022"/>
      <c r="SDJ1" s="3022"/>
      <c r="SDK1" s="3022"/>
      <c r="SDL1" s="2432" t="s">
        <v>291</v>
      </c>
      <c r="SDM1" s="96"/>
      <c r="SDN1" s="3022" t="s">
        <v>292</v>
      </c>
      <c r="SDO1" s="3022"/>
      <c r="SDP1" s="3022"/>
      <c r="SDQ1" s="3022"/>
      <c r="SDR1" s="3022"/>
      <c r="SDS1" s="3022"/>
      <c r="SDT1" s="2432" t="s">
        <v>291</v>
      </c>
      <c r="SDU1" s="96"/>
      <c r="SDV1" s="3022" t="s">
        <v>292</v>
      </c>
      <c r="SDW1" s="3022"/>
      <c r="SDX1" s="3022"/>
      <c r="SDY1" s="3022"/>
      <c r="SDZ1" s="3022"/>
      <c r="SEA1" s="3022"/>
      <c r="SEB1" s="2432" t="s">
        <v>291</v>
      </c>
      <c r="SEC1" s="96"/>
      <c r="SED1" s="3022" t="s">
        <v>292</v>
      </c>
      <c r="SEE1" s="3022"/>
      <c r="SEF1" s="3022"/>
      <c r="SEG1" s="3022"/>
      <c r="SEH1" s="3022"/>
      <c r="SEI1" s="3022"/>
      <c r="SEJ1" s="2432" t="s">
        <v>291</v>
      </c>
      <c r="SEK1" s="96"/>
      <c r="SEL1" s="3022" t="s">
        <v>292</v>
      </c>
      <c r="SEM1" s="3022"/>
      <c r="SEN1" s="3022"/>
      <c r="SEO1" s="3022"/>
      <c r="SEP1" s="3022"/>
      <c r="SEQ1" s="3022"/>
      <c r="SER1" s="2432" t="s">
        <v>291</v>
      </c>
      <c r="SES1" s="96"/>
      <c r="SET1" s="3022" t="s">
        <v>292</v>
      </c>
      <c r="SEU1" s="3022"/>
      <c r="SEV1" s="3022"/>
      <c r="SEW1" s="3022"/>
      <c r="SEX1" s="3022"/>
      <c r="SEY1" s="3022"/>
      <c r="SEZ1" s="2432" t="s">
        <v>291</v>
      </c>
      <c r="SFA1" s="96"/>
      <c r="SFB1" s="3022" t="s">
        <v>292</v>
      </c>
      <c r="SFC1" s="3022"/>
      <c r="SFD1" s="3022"/>
      <c r="SFE1" s="3022"/>
      <c r="SFF1" s="3022"/>
      <c r="SFG1" s="3022"/>
      <c r="SFH1" s="2432" t="s">
        <v>291</v>
      </c>
      <c r="SFI1" s="96"/>
      <c r="SFJ1" s="3022" t="s">
        <v>292</v>
      </c>
      <c r="SFK1" s="3022"/>
      <c r="SFL1" s="3022"/>
      <c r="SFM1" s="3022"/>
      <c r="SFN1" s="3022"/>
      <c r="SFO1" s="3022"/>
      <c r="SFP1" s="2432" t="s">
        <v>291</v>
      </c>
      <c r="SFQ1" s="96"/>
      <c r="SFR1" s="3022" t="s">
        <v>292</v>
      </c>
      <c r="SFS1" s="3022"/>
      <c r="SFT1" s="3022"/>
      <c r="SFU1" s="3022"/>
      <c r="SFV1" s="3022"/>
      <c r="SFW1" s="3022"/>
      <c r="SFX1" s="2432" t="s">
        <v>291</v>
      </c>
      <c r="SFY1" s="96"/>
      <c r="SFZ1" s="3022" t="s">
        <v>292</v>
      </c>
      <c r="SGA1" s="3022"/>
      <c r="SGB1" s="3022"/>
      <c r="SGC1" s="3022"/>
      <c r="SGD1" s="3022"/>
      <c r="SGE1" s="3022"/>
      <c r="SGF1" s="2432" t="s">
        <v>291</v>
      </c>
      <c r="SGG1" s="96"/>
      <c r="SGH1" s="3022" t="s">
        <v>292</v>
      </c>
      <c r="SGI1" s="3022"/>
      <c r="SGJ1" s="3022"/>
      <c r="SGK1" s="3022"/>
      <c r="SGL1" s="3022"/>
      <c r="SGM1" s="3022"/>
      <c r="SGN1" s="2432" t="s">
        <v>291</v>
      </c>
      <c r="SGO1" s="96"/>
      <c r="SGP1" s="3022" t="s">
        <v>292</v>
      </c>
      <c r="SGQ1" s="3022"/>
      <c r="SGR1" s="3022"/>
      <c r="SGS1" s="3022"/>
      <c r="SGT1" s="3022"/>
      <c r="SGU1" s="3022"/>
      <c r="SGV1" s="2432" t="s">
        <v>291</v>
      </c>
      <c r="SGW1" s="96"/>
      <c r="SGX1" s="3022" t="s">
        <v>292</v>
      </c>
      <c r="SGY1" s="3022"/>
      <c r="SGZ1" s="3022"/>
      <c r="SHA1" s="3022"/>
      <c r="SHB1" s="3022"/>
      <c r="SHC1" s="3022"/>
      <c r="SHD1" s="2432" t="s">
        <v>291</v>
      </c>
      <c r="SHE1" s="96"/>
      <c r="SHF1" s="3022" t="s">
        <v>292</v>
      </c>
      <c r="SHG1" s="3022"/>
      <c r="SHH1" s="3022"/>
      <c r="SHI1" s="3022"/>
      <c r="SHJ1" s="3022"/>
      <c r="SHK1" s="3022"/>
      <c r="SHL1" s="2432" t="s">
        <v>291</v>
      </c>
      <c r="SHM1" s="96"/>
      <c r="SHN1" s="3022" t="s">
        <v>292</v>
      </c>
      <c r="SHO1" s="3022"/>
      <c r="SHP1" s="3022"/>
      <c r="SHQ1" s="3022"/>
      <c r="SHR1" s="3022"/>
      <c r="SHS1" s="3022"/>
      <c r="SHT1" s="2432" t="s">
        <v>291</v>
      </c>
      <c r="SHU1" s="96"/>
      <c r="SHV1" s="3022" t="s">
        <v>292</v>
      </c>
      <c r="SHW1" s="3022"/>
      <c r="SHX1" s="3022"/>
      <c r="SHY1" s="3022"/>
      <c r="SHZ1" s="3022"/>
      <c r="SIA1" s="3022"/>
      <c r="SIB1" s="2432" t="s">
        <v>291</v>
      </c>
      <c r="SIC1" s="96"/>
      <c r="SID1" s="3022" t="s">
        <v>292</v>
      </c>
      <c r="SIE1" s="3022"/>
      <c r="SIF1" s="3022"/>
      <c r="SIG1" s="3022"/>
      <c r="SIH1" s="3022"/>
      <c r="SII1" s="3022"/>
      <c r="SIJ1" s="2432" t="s">
        <v>291</v>
      </c>
      <c r="SIK1" s="96"/>
      <c r="SIL1" s="3022" t="s">
        <v>292</v>
      </c>
      <c r="SIM1" s="3022"/>
      <c r="SIN1" s="3022"/>
      <c r="SIO1" s="3022"/>
      <c r="SIP1" s="3022"/>
      <c r="SIQ1" s="3022"/>
      <c r="SIR1" s="2432" t="s">
        <v>291</v>
      </c>
      <c r="SIS1" s="96"/>
      <c r="SIT1" s="3022" t="s">
        <v>292</v>
      </c>
      <c r="SIU1" s="3022"/>
      <c r="SIV1" s="3022"/>
      <c r="SIW1" s="3022"/>
      <c r="SIX1" s="3022"/>
      <c r="SIY1" s="3022"/>
      <c r="SIZ1" s="2432" t="s">
        <v>291</v>
      </c>
      <c r="SJA1" s="96"/>
      <c r="SJB1" s="3022" t="s">
        <v>292</v>
      </c>
      <c r="SJC1" s="3022"/>
      <c r="SJD1" s="3022"/>
      <c r="SJE1" s="3022"/>
      <c r="SJF1" s="3022"/>
      <c r="SJG1" s="3022"/>
      <c r="SJH1" s="2432" t="s">
        <v>291</v>
      </c>
      <c r="SJI1" s="96"/>
      <c r="SJJ1" s="3022" t="s">
        <v>292</v>
      </c>
      <c r="SJK1" s="3022"/>
      <c r="SJL1" s="3022"/>
      <c r="SJM1" s="3022"/>
      <c r="SJN1" s="3022"/>
      <c r="SJO1" s="3022"/>
      <c r="SJP1" s="2432" t="s">
        <v>291</v>
      </c>
      <c r="SJQ1" s="96"/>
      <c r="SJR1" s="3022" t="s">
        <v>292</v>
      </c>
      <c r="SJS1" s="3022"/>
      <c r="SJT1" s="3022"/>
      <c r="SJU1" s="3022"/>
      <c r="SJV1" s="3022"/>
      <c r="SJW1" s="3022"/>
      <c r="SJX1" s="2432" t="s">
        <v>291</v>
      </c>
      <c r="SJY1" s="96"/>
      <c r="SJZ1" s="3022" t="s">
        <v>292</v>
      </c>
      <c r="SKA1" s="3022"/>
      <c r="SKB1" s="3022"/>
      <c r="SKC1" s="3022"/>
      <c r="SKD1" s="3022"/>
      <c r="SKE1" s="3022"/>
      <c r="SKF1" s="2432" t="s">
        <v>291</v>
      </c>
      <c r="SKG1" s="96"/>
      <c r="SKH1" s="3022" t="s">
        <v>292</v>
      </c>
      <c r="SKI1" s="3022"/>
      <c r="SKJ1" s="3022"/>
      <c r="SKK1" s="3022"/>
      <c r="SKL1" s="3022"/>
      <c r="SKM1" s="3022"/>
      <c r="SKN1" s="2432" t="s">
        <v>291</v>
      </c>
      <c r="SKO1" s="96"/>
      <c r="SKP1" s="3022" t="s">
        <v>292</v>
      </c>
      <c r="SKQ1" s="3022"/>
      <c r="SKR1" s="3022"/>
      <c r="SKS1" s="3022"/>
      <c r="SKT1" s="3022"/>
      <c r="SKU1" s="3022"/>
      <c r="SKV1" s="2432" t="s">
        <v>291</v>
      </c>
      <c r="SKW1" s="96"/>
      <c r="SKX1" s="3022" t="s">
        <v>292</v>
      </c>
      <c r="SKY1" s="3022"/>
      <c r="SKZ1" s="3022"/>
      <c r="SLA1" s="3022"/>
      <c r="SLB1" s="3022"/>
      <c r="SLC1" s="3022"/>
      <c r="SLD1" s="2432" t="s">
        <v>291</v>
      </c>
      <c r="SLE1" s="96"/>
      <c r="SLF1" s="3022" t="s">
        <v>292</v>
      </c>
      <c r="SLG1" s="3022"/>
      <c r="SLH1" s="3022"/>
      <c r="SLI1" s="3022"/>
      <c r="SLJ1" s="3022"/>
      <c r="SLK1" s="3022"/>
      <c r="SLL1" s="2432" t="s">
        <v>291</v>
      </c>
      <c r="SLM1" s="96"/>
      <c r="SLN1" s="3022" t="s">
        <v>292</v>
      </c>
      <c r="SLO1" s="3022"/>
      <c r="SLP1" s="3022"/>
      <c r="SLQ1" s="3022"/>
      <c r="SLR1" s="3022"/>
      <c r="SLS1" s="3022"/>
      <c r="SLT1" s="2432" t="s">
        <v>291</v>
      </c>
      <c r="SLU1" s="96"/>
      <c r="SLV1" s="3022" t="s">
        <v>292</v>
      </c>
      <c r="SLW1" s="3022"/>
      <c r="SLX1" s="3022"/>
      <c r="SLY1" s="3022"/>
      <c r="SLZ1" s="3022"/>
      <c r="SMA1" s="3022"/>
      <c r="SMB1" s="2432" t="s">
        <v>291</v>
      </c>
      <c r="SMC1" s="96"/>
      <c r="SMD1" s="3022" t="s">
        <v>292</v>
      </c>
      <c r="SME1" s="3022"/>
      <c r="SMF1" s="3022"/>
      <c r="SMG1" s="3022"/>
      <c r="SMH1" s="3022"/>
      <c r="SMI1" s="3022"/>
      <c r="SMJ1" s="2432" t="s">
        <v>291</v>
      </c>
      <c r="SMK1" s="96"/>
      <c r="SML1" s="3022" t="s">
        <v>292</v>
      </c>
      <c r="SMM1" s="3022"/>
      <c r="SMN1" s="3022"/>
      <c r="SMO1" s="3022"/>
      <c r="SMP1" s="3022"/>
      <c r="SMQ1" s="3022"/>
      <c r="SMR1" s="2432" t="s">
        <v>291</v>
      </c>
      <c r="SMS1" s="96"/>
      <c r="SMT1" s="3022" t="s">
        <v>292</v>
      </c>
      <c r="SMU1" s="3022"/>
      <c r="SMV1" s="3022"/>
      <c r="SMW1" s="3022"/>
      <c r="SMX1" s="3022"/>
      <c r="SMY1" s="3022"/>
      <c r="SMZ1" s="2432" t="s">
        <v>291</v>
      </c>
      <c r="SNA1" s="96"/>
      <c r="SNB1" s="3022" t="s">
        <v>292</v>
      </c>
      <c r="SNC1" s="3022"/>
      <c r="SND1" s="3022"/>
      <c r="SNE1" s="3022"/>
      <c r="SNF1" s="3022"/>
      <c r="SNG1" s="3022"/>
      <c r="SNH1" s="2432" t="s">
        <v>291</v>
      </c>
      <c r="SNI1" s="96"/>
      <c r="SNJ1" s="3022" t="s">
        <v>292</v>
      </c>
      <c r="SNK1" s="3022"/>
      <c r="SNL1" s="3022"/>
      <c r="SNM1" s="3022"/>
      <c r="SNN1" s="3022"/>
      <c r="SNO1" s="3022"/>
      <c r="SNP1" s="2432" t="s">
        <v>291</v>
      </c>
      <c r="SNQ1" s="96"/>
      <c r="SNR1" s="3022" t="s">
        <v>292</v>
      </c>
      <c r="SNS1" s="3022"/>
      <c r="SNT1" s="3022"/>
      <c r="SNU1" s="3022"/>
      <c r="SNV1" s="3022"/>
      <c r="SNW1" s="3022"/>
      <c r="SNX1" s="2432" t="s">
        <v>291</v>
      </c>
      <c r="SNY1" s="96"/>
      <c r="SNZ1" s="3022" t="s">
        <v>292</v>
      </c>
      <c r="SOA1" s="3022"/>
      <c r="SOB1" s="3022"/>
      <c r="SOC1" s="3022"/>
      <c r="SOD1" s="3022"/>
      <c r="SOE1" s="3022"/>
      <c r="SOF1" s="2432" t="s">
        <v>291</v>
      </c>
      <c r="SOG1" s="96"/>
      <c r="SOH1" s="3022" t="s">
        <v>292</v>
      </c>
      <c r="SOI1" s="3022"/>
      <c r="SOJ1" s="3022"/>
      <c r="SOK1" s="3022"/>
      <c r="SOL1" s="3022"/>
      <c r="SOM1" s="3022"/>
      <c r="SON1" s="2432" t="s">
        <v>291</v>
      </c>
      <c r="SOO1" s="96"/>
      <c r="SOP1" s="3022" t="s">
        <v>292</v>
      </c>
      <c r="SOQ1" s="3022"/>
      <c r="SOR1" s="3022"/>
      <c r="SOS1" s="3022"/>
      <c r="SOT1" s="3022"/>
      <c r="SOU1" s="3022"/>
      <c r="SOV1" s="2432" t="s">
        <v>291</v>
      </c>
      <c r="SOW1" s="96"/>
      <c r="SOX1" s="3022" t="s">
        <v>292</v>
      </c>
      <c r="SOY1" s="3022"/>
      <c r="SOZ1" s="3022"/>
      <c r="SPA1" s="3022"/>
      <c r="SPB1" s="3022"/>
      <c r="SPC1" s="3022"/>
      <c r="SPD1" s="2432" t="s">
        <v>291</v>
      </c>
      <c r="SPE1" s="96"/>
      <c r="SPF1" s="3022" t="s">
        <v>292</v>
      </c>
      <c r="SPG1" s="3022"/>
      <c r="SPH1" s="3022"/>
      <c r="SPI1" s="3022"/>
      <c r="SPJ1" s="3022"/>
      <c r="SPK1" s="3022"/>
      <c r="SPL1" s="2432" t="s">
        <v>291</v>
      </c>
      <c r="SPM1" s="96"/>
      <c r="SPN1" s="3022" t="s">
        <v>292</v>
      </c>
      <c r="SPO1" s="3022"/>
      <c r="SPP1" s="3022"/>
      <c r="SPQ1" s="3022"/>
      <c r="SPR1" s="3022"/>
      <c r="SPS1" s="3022"/>
      <c r="SPT1" s="2432" t="s">
        <v>291</v>
      </c>
      <c r="SPU1" s="96"/>
      <c r="SPV1" s="3022" t="s">
        <v>292</v>
      </c>
      <c r="SPW1" s="3022"/>
      <c r="SPX1" s="3022"/>
      <c r="SPY1" s="3022"/>
      <c r="SPZ1" s="3022"/>
      <c r="SQA1" s="3022"/>
      <c r="SQB1" s="2432" t="s">
        <v>291</v>
      </c>
      <c r="SQC1" s="96"/>
      <c r="SQD1" s="3022" t="s">
        <v>292</v>
      </c>
      <c r="SQE1" s="3022"/>
      <c r="SQF1" s="3022"/>
      <c r="SQG1" s="3022"/>
      <c r="SQH1" s="3022"/>
      <c r="SQI1" s="3022"/>
      <c r="SQJ1" s="2432" t="s">
        <v>291</v>
      </c>
      <c r="SQK1" s="96"/>
      <c r="SQL1" s="3022" t="s">
        <v>292</v>
      </c>
      <c r="SQM1" s="3022"/>
      <c r="SQN1" s="3022"/>
      <c r="SQO1" s="3022"/>
      <c r="SQP1" s="3022"/>
      <c r="SQQ1" s="3022"/>
      <c r="SQR1" s="2432" t="s">
        <v>291</v>
      </c>
      <c r="SQS1" s="96"/>
      <c r="SQT1" s="3022" t="s">
        <v>292</v>
      </c>
      <c r="SQU1" s="3022"/>
      <c r="SQV1" s="3022"/>
      <c r="SQW1" s="3022"/>
      <c r="SQX1" s="3022"/>
      <c r="SQY1" s="3022"/>
      <c r="SQZ1" s="2432" t="s">
        <v>291</v>
      </c>
      <c r="SRA1" s="96"/>
      <c r="SRB1" s="3022" t="s">
        <v>292</v>
      </c>
      <c r="SRC1" s="3022"/>
      <c r="SRD1" s="3022"/>
      <c r="SRE1" s="3022"/>
      <c r="SRF1" s="3022"/>
      <c r="SRG1" s="3022"/>
      <c r="SRH1" s="2432" t="s">
        <v>291</v>
      </c>
      <c r="SRI1" s="96"/>
      <c r="SRJ1" s="3022" t="s">
        <v>292</v>
      </c>
      <c r="SRK1" s="3022"/>
      <c r="SRL1" s="3022"/>
      <c r="SRM1" s="3022"/>
      <c r="SRN1" s="3022"/>
      <c r="SRO1" s="3022"/>
      <c r="SRP1" s="2432" t="s">
        <v>291</v>
      </c>
      <c r="SRQ1" s="96"/>
      <c r="SRR1" s="3022" t="s">
        <v>292</v>
      </c>
      <c r="SRS1" s="3022"/>
      <c r="SRT1" s="3022"/>
      <c r="SRU1" s="3022"/>
      <c r="SRV1" s="3022"/>
      <c r="SRW1" s="3022"/>
      <c r="SRX1" s="2432" t="s">
        <v>291</v>
      </c>
      <c r="SRY1" s="96"/>
      <c r="SRZ1" s="3022" t="s">
        <v>292</v>
      </c>
      <c r="SSA1" s="3022"/>
      <c r="SSB1" s="3022"/>
      <c r="SSC1" s="3022"/>
      <c r="SSD1" s="3022"/>
      <c r="SSE1" s="3022"/>
      <c r="SSF1" s="2432" t="s">
        <v>291</v>
      </c>
      <c r="SSG1" s="96"/>
      <c r="SSH1" s="3022" t="s">
        <v>292</v>
      </c>
      <c r="SSI1" s="3022"/>
      <c r="SSJ1" s="3022"/>
      <c r="SSK1" s="3022"/>
      <c r="SSL1" s="3022"/>
      <c r="SSM1" s="3022"/>
      <c r="SSN1" s="2432" t="s">
        <v>291</v>
      </c>
      <c r="SSO1" s="96"/>
      <c r="SSP1" s="3022" t="s">
        <v>292</v>
      </c>
      <c r="SSQ1" s="3022"/>
      <c r="SSR1" s="3022"/>
      <c r="SSS1" s="3022"/>
      <c r="SST1" s="3022"/>
      <c r="SSU1" s="3022"/>
      <c r="SSV1" s="2432" t="s">
        <v>291</v>
      </c>
      <c r="SSW1" s="96"/>
      <c r="SSX1" s="3022" t="s">
        <v>292</v>
      </c>
      <c r="SSY1" s="3022"/>
      <c r="SSZ1" s="3022"/>
      <c r="STA1" s="3022"/>
      <c r="STB1" s="3022"/>
      <c r="STC1" s="3022"/>
      <c r="STD1" s="2432" t="s">
        <v>291</v>
      </c>
      <c r="STE1" s="96"/>
      <c r="STF1" s="3022" t="s">
        <v>292</v>
      </c>
      <c r="STG1" s="3022"/>
      <c r="STH1" s="3022"/>
      <c r="STI1" s="3022"/>
      <c r="STJ1" s="3022"/>
      <c r="STK1" s="3022"/>
      <c r="STL1" s="2432" t="s">
        <v>291</v>
      </c>
      <c r="STM1" s="96"/>
      <c r="STN1" s="3022" t="s">
        <v>292</v>
      </c>
      <c r="STO1" s="3022"/>
      <c r="STP1" s="3022"/>
      <c r="STQ1" s="3022"/>
      <c r="STR1" s="3022"/>
      <c r="STS1" s="3022"/>
      <c r="STT1" s="2432" t="s">
        <v>291</v>
      </c>
      <c r="STU1" s="96"/>
      <c r="STV1" s="3022" t="s">
        <v>292</v>
      </c>
      <c r="STW1" s="3022"/>
      <c r="STX1" s="3022"/>
      <c r="STY1" s="3022"/>
      <c r="STZ1" s="3022"/>
      <c r="SUA1" s="3022"/>
      <c r="SUB1" s="2432" t="s">
        <v>291</v>
      </c>
      <c r="SUC1" s="96"/>
      <c r="SUD1" s="3022" t="s">
        <v>292</v>
      </c>
      <c r="SUE1" s="3022"/>
      <c r="SUF1" s="3022"/>
      <c r="SUG1" s="3022"/>
      <c r="SUH1" s="3022"/>
      <c r="SUI1" s="3022"/>
      <c r="SUJ1" s="2432" t="s">
        <v>291</v>
      </c>
      <c r="SUK1" s="96"/>
      <c r="SUL1" s="3022" t="s">
        <v>292</v>
      </c>
      <c r="SUM1" s="3022"/>
      <c r="SUN1" s="3022"/>
      <c r="SUO1" s="3022"/>
      <c r="SUP1" s="3022"/>
      <c r="SUQ1" s="3022"/>
      <c r="SUR1" s="2432" t="s">
        <v>291</v>
      </c>
      <c r="SUS1" s="96"/>
      <c r="SUT1" s="3022" t="s">
        <v>292</v>
      </c>
      <c r="SUU1" s="3022"/>
      <c r="SUV1" s="3022"/>
      <c r="SUW1" s="3022"/>
      <c r="SUX1" s="3022"/>
      <c r="SUY1" s="3022"/>
      <c r="SUZ1" s="2432" t="s">
        <v>291</v>
      </c>
      <c r="SVA1" s="96"/>
      <c r="SVB1" s="3022" t="s">
        <v>292</v>
      </c>
      <c r="SVC1" s="3022"/>
      <c r="SVD1" s="3022"/>
      <c r="SVE1" s="3022"/>
      <c r="SVF1" s="3022"/>
      <c r="SVG1" s="3022"/>
      <c r="SVH1" s="2432" t="s">
        <v>291</v>
      </c>
      <c r="SVI1" s="96"/>
      <c r="SVJ1" s="3022" t="s">
        <v>292</v>
      </c>
      <c r="SVK1" s="3022"/>
      <c r="SVL1" s="3022"/>
      <c r="SVM1" s="3022"/>
      <c r="SVN1" s="3022"/>
      <c r="SVO1" s="3022"/>
      <c r="SVP1" s="2432" t="s">
        <v>291</v>
      </c>
      <c r="SVQ1" s="96"/>
      <c r="SVR1" s="3022" t="s">
        <v>292</v>
      </c>
      <c r="SVS1" s="3022"/>
      <c r="SVT1" s="3022"/>
      <c r="SVU1" s="3022"/>
      <c r="SVV1" s="3022"/>
      <c r="SVW1" s="3022"/>
      <c r="SVX1" s="2432" t="s">
        <v>291</v>
      </c>
      <c r="SVY1" s="96"/>
      <c r="SVZ1" s="3022" t="s">
        <v>292</v>
      </c>
      <c r="SWA1" s="3022"/>
      <c r="SWB1" s="3022"/>
      <c r="SWC1" s="3022"/>
      <c r="SWD1" s="3022"/>
      <c r="SWE1" s="3022"/>
      <c r="SWF1" s="2432" t="s">
        <v>291</v>
      </c>
      <c r="SWG1" s="96"/>
      <c r="SWH1" s="3022" t="s">
        <v>292</v>
      </c>
      <c r="SWI1" s="3022"/>
      <c r="SWJ1" s="3022"/>
      <c r="SWK1" s="3022"/>
      <c r="SWL1" s="3022"/>
      <c r="SWM1" s="3022"/>
      <c r="SWN1" s="2432" t="s">
        <v>291</v>
      </c>
      <c r="SWO1" s="96"/>
      <c r="SWP1" s="3022" t="s">
        <v>292</v>
      </c>
      <c r="SWQ1" s="3022"/>
      <c r="SWR1" s="3022"/>
      <c r="SWS1" s="3022"/>
      <c r="SWT1" s="3022"/>
      <c r="SWU1" s="3022"/>
      <c r="SWV1" s="2432" t="s">
        <v>291</v>
      </c>
      <c r="SWW1" s="96"/>
      <c r="SWX1" s="3022" t="s">
        <v>292</v>
      </c>
      <c r="SWY1" s="3022"/>
      <c r="SWZ1" s="3022"/>
      <c r="SXA1" s="3022"/>
      <c r="SXB1" s="3022"/>
      <c r="SXC1" s="3022"/>
      <c r="SXD1" s="2432" t="s">
        <v>291</v>
      </c>
      <c r="SXE1" s="96"/>
      <c r="SXF1" s="3022" t="s">
        <v>292</v>
      </c>
      <c r="SXG1" s="3022"/>
      <c r="SXH1" s="3022"/>
      <c r="SXI1" s="3022"/>
      <c r="SXJ1" s="3022"/>
      <c r="SXK1" s="3022"/>
      <c r="SXL1" s="2432" t="s">
        <v>291</v>
      </c>
      <c r="SXM1" s="96"/>
      <c r="SXN1" s="3022" t="s">
        <v>292</v>
      </c>
      <c r="SXO1" s="3022"/>
      <c r="SXP1" s="3022"/>
      <c r="SXQ1" s="3022"/>
      <c r="SXR1" s="3022"/>
      <c r="SXS1" s="3022"/>
      <c r="SXT1" s="2432" t="s">
        <v>291</v>
      </c>
      <c r="SXU1" s="96"/>
      <c r="SXV1" s="3022" t="s">
        <v>292</v>
      </c>
      <c r="SXW1" s="3022"/>
      <c r="SXX1" s="3022"/>
      <c r="SXY1" s="3022"/>
      <c r="SXZ1" s="3022"/>
      <c r="SYA1" s="3022"/>
      <c r="SYB1" s="2432" t="s">
        <v>291</v>
      </c>
      <c r="SYC1" s="96"/>
      <c r="SYD1" s="3022" t="s">
        <v>292</v>
      </c>
      <c r="SYE1" s="3022"/>
      <c r="SYF1" s="3022"/>
      <c r="SYG1" s="3022"/>
      <c r="SYH1" s="3022"/>
      <c r="SYI1" s="3022"/>
      <c r="SYJ1" s="2432" t="s">
        <v>291</v>
      </c>
      <c r="SYK1" s="96"/>
      <c r="SYL1" s="3022" t="s">
        <v>292</v>
      </c>
      <c r="SYM1" s="3022"/>
      <c r="SYN1" s="3022"/>
      <c r="SYO1" s="3022"/>
      <c r="SYP1" s="3022"/>
      <c r="SYQ1" s="3022"/>
      <c r="SYR1" s="2432" t="s">
        <v>291</v>
      </c>
      <c r="SYS1" s="96"/>
      <c r="SYT1" s="3022" t="s">
        <v>292</v>
      </c>
      <c r="SYU1" s="3022"/>
      <c r="SYV1" s="3022"/>
      <c r="SYW1" s="3022"/>
      <c r="SYX1" s="3022"/>
      <c r="SYY1" s="3022"/>
      <c r="SYZ1" s="2432" t="s">
        <v>291</v>
      </c>
      <c r="SZA1" s="96"/>
      <c r="SZB1" s="3022" t="s">
        <v>292</v>
      </c>
      <c r="SZC1" s="3022"/>
      <c r="SZD1" s="3022"/>
      <c r="SZE1" s="3022"/>
      <c r="SZF1" s="3022"/>
      <c r="SZG1" s="3022"/>
      <c r="SZH1" s="2432" t="s">
        <v>291</v>
      </c>
      <c r="SZI1" s="96"/>
      <c r="SZJ1" s="3022" t="s">
        <v>292</v>
      </c>
      <c r="SZK1" s="3022"/>
      <c r="SZL1" s="3022"/>
      <c r="SZM1" s="3022"/>
      <c r="SZN1" s="3022"/>
      <c r="SZO1" s="3022"/>
      <c r="SZP1" s="2432" t="s">
        <v>291</v>
      </c>
      <c r="SZQ1" s="96"/>
      <c r="SZR1" s="3022" t="s">
        <v>292</v>
      </c>
      <c r="SZS1" s="3022"/>
      <c r="SZT1" s="3022"/>
      <c r="SZU1" s="3022"/>
      <c r="SZV1" s="3022"/>
      <c r="SZW1" s="3022"/>
      <c r="SZX1" s="2432" t="s">
        <v>291</v>
      </c>
      <c r="SZY1" s="96"/>
      <c r="SZZ1" s="3022" t="s">
        <v>292</v>
      </c>
      <c r="TAA1" s="3022"/>
      <c r="TAB1" s="3022"/>
      <c r="TAC1" s="3022"/>
      <c r="TAD1" s="3022"/>
      <c r="TAE1" s="3022"/>
      <c r="TAF1" s="2432" t="s">
        <v>291</v>
      </c>
      <c r="TAG1" s="96"/>
      <c r="TAH1" s="3022" t="s">
        <v>292</v>
      </c>
      <c r="TAI1" s="3022"/>
      <c r="TAJ1" s="3022"/>
      <c r="TAK1" s="3022"/>
      <c r="TAL1" s="3022"/>
      <c r="TAM1" s="3022"/>
      <c r="TAN1" s="2432" t="s">
        <v>291</v>
      </c>
      <c r="TAO1" s="96"/>
      <c r="TAP1" s="3022" t="s">
        <v>292</v>
      </c>
      <c r="TAQ1" s="3022"/>
      <c r="TAR1" s="3022"/>
      <c r="TAS1" s="3022"/>
      <c r="TAT1" s="3022"/>
      <c r="TAU1" s="3022"/>
      <c r="TAV1" s="2432" t="s">
        <v>291</v>
      </c>
      <c r="TAW1" s="96"/>
      <c r="TAX1" s="3022" t="s">
        <v>292</v>
      </c>
      <c r="TAY1" s="3022"/>
      <c r="TAZ1" s="3022"/>
      <c r="TBA1" s="3022"/>
      <c r="TBB1" s="3022"/>
      <c r="TBC1" s="3022"/>
      <c r="TBD1" s="2432" t="s">
        <v>291</v>
      </c>
      <c r="TBE1" s="96"/>
      <c r="TBF1" s="3022" t="s">
        <v>292</v>
      </c>
      <c r="TBG1" s="3022"/>
      <c r="TBH1" s="3022"/>
      <c r="TBI1" s="3022"/>
      <c r="TBJ1" s="3022"/>
      <c r="TBK1" s="3022"/>
      <c r="TBL1" s="2432" t="s">
        <v>291</v>
      </c>
      <c r="TBM1" s="96"/>
      <c r="TBN1" s="3022" t="s">
        <v>292</v>
      </c>
      <c r="TBO1" s="3022"/>
      <c r="TBP1" s="3022"/>
      <c r="TBQ1" s="3022"/>
      <c r="TBR1" s="3022"/>
      <c r="TBS1" s="3022"/>
      <c r="TBT1" s="2432" t="s">
        <v>291</v>
      </c>
      <c r="TBU1" s="96"/>
      <c r="TBV1" s="3022" t="s">
        <v>292</v>
      </c>
      <c r="TBW1" s="3022"/>
      <c r="TBX1" s="3022"/>
      <c r="TBY1" s="3022"/>
      <c r="TBZ1" s="3022"/>
      <c r="TCA1" s="3022"/>
      <c r="TCB1" s="2432" t="s">
        <v>291</v>
      </c>
      <c r="TCC1" s="96"/>
      <c r="TCD1" s="3022" t="s">
        <v>292</v>
      </c>
      <c r="TCE1" s="3022"/>
      <c r="TCF1" s="3022"/>
      <c r="TCG1" s="3022"/>
      <c r="TCH1" s="3022"/>
      <c r="TCI1" s="3022"/>
      <c r="TCJ1" s="2432" t="s">
        <v>291</v>
      </c>
      <c r="TCK1" s="96"/>
      <c r="TCL1" s="3022" t="s">
        <v>292</v>
      </c>
      <c r="TCM1" s="3022"/>
      <c r="TCN1" s="3022"/>
      <c r="TCO1" s="3022"/>
      <c r="TCP1" s="3022"/>
      <c r="TCQ1" s="3022"/>
      <c r="TCR1" s="2432" t="s">
        <v>291</v>
      </c>
      <c r="TCS1" s="96"/>
      <c r="TCT1" s="3022" t="s">
        <v>292</v>
      </c>
      <c r="TCU1" s="3022"/>
      <c r="TCV1" s="3022"/>
      <c r="TCW1" s="3022"/>
      <c r="TCX1" s="3022"/>
      <c r="TCY1" s="3022"/>
      <c r="TCZ1" s="2432" t="s">
        <v>291</v>
      </c>
      <c r="TDA1" s="96"/>
      <c r="TDB1" s="3022" t="s">
        <v>292</v>
      </c>
      <c r="TDC1" s="3022"/>
      <c r="TDD1" s="3022"/>
      <c r="TDE1" s="3022"/>
      <c r="TDF1" s="3022"/>
      <c r="TDG1" s="3022"/>
      <c r="TDH1" s="2432" t="s">
        <v>291</v>
      </c>
      <c r="TDI1" s="96"/>
      <c r="TDJ1" s="3022" t="s">
        <v>292</v>
      </c>
      <c r="TDK1" s="3022"/>
      <c r="TDL1" s="3022"/>
      <c r="TDM1" s="3022"/>
      <c r="TDN1" s="3022"/>
      <c r="TDO1" s="3022"/>
      <c r="TDP1" s="2432" t="s">
        <v>291</v>
      </c>
      <c r="TDQ1" s="96"/>
      <c r="TDR1" s="3022" t="s">
        <v>292</v>
      </c>
      <c r="TDS1" s="3022"/>
      <c r="TDT1" s="3022"/>
      <c r="TDU1" s="3022"/>
      <c r="TDV1" s="3022"/>
      <c r="TDW1" s="3022"/>
      <c r="TDX1" s="2432" t="s">
        <v>291</v>
      </c>
      <c r="TDY1" s="96"/>
      <c r="TDZ1" s="3022" t="s">
        <v>292</v>
      </c>
      <c r="TEA1" s="3022"/>
      <c r="TEB1" s="3022"/>
      <c r="TEC1" s="3022"/>
      <c r="TED1" s="3022"/>
      <c r="TEE1" s="3022"/>
      <c r="TEF1" s="2432" t="s">
        <v>291</v>
      </c>
      <c r="TEG1" s="96"/>
      <c r="TEH1" s="3022" t="s">
        <v>292</v>
      </c>
      <c r="TEI1" s="3022"/>
      <c r="TEJ1" s="3022"/>
      <c r="TEK1" s="3022"/>
      <c r="TEL1" s="3022"/>
      <c r="TEM1" s="3022"/>
      <c r="TEN1" s="2432" t="s">
        <v>291</v>
      </c>
      <c r="TEO1" s="96"/>
      <c r="TEP1" s="3022" t="s">
        <v>292</v>
      </c>
      <c r="TEQ1" s="3022"/>
      <c r="TER1" s="3022"/>
      <c r="TES1" s="3022"/>
      <c r="TET1" s="3022"/>
      <c r="TEU1" s="3022"/>
      <c r="TEV1" s="2432" t="s">
        <v>291</v>
      </c>
      <c r="TEW1" s="96"/>
      <c r="TEX1" s="3022" t="s">
        <v>292</v>
      </c>
      <c r="TEY1" s="3022"/>
      <c r="TEZ1" s="3022"/>
      <c r="TFA1" s="3022"/>
      <c r="TFB1" s="3022"/>
      <c r="TFC1" s="3022"/>
      <c r="TFD1" s="2432" t="s">
        <v>291</v>
      </c>
      <c r="TFE1" s="96"/>
      <c r="TFF1" s="3022" t="s">
        <v>292</v>
      </c>
      <c r="TFG1" s="3022"/>
      <c r="TFH1" s="3022"/>
      <c r="TFI1" s="3022"/>
      <c r="TFJ1" s="3022"/>
      <c r="TFK1" s="3022"/>
      <c r="TFL1" s="2432" t="s">
        <v>291</v>
      </c>
      <c r="TFM1" s="96"/>
      <c r="TFN1" s="3022" t="s">
        <v>292</v>
      </c>
      <c r="TFO1" s="3022"/>
      <c r="TFP1" s="3022"/>
      <c r="TFQ1" s="3022"/>
      <c r="TFR1" s="3022"/>
      <c r="TFS1" s="3022"/>
      <c r="TFT1" s="2432" t="s">
        <v>291</v>
      </c>
      <c r="TFU1" s="96"/>
      <c r="TFV1" s="3022" t="s">
        <v>292</v>
      </c>
      <c r="TFW1" s="3022"/>
      <c r="TFX1" s="3022"/>
      <c r="TFY1" s="3022"/>
      <c r="TFZ1" s="3022"/>
      <c r="TGA1" s="3022"/>
      <c r="TGB1" s="2432" t="s">
        <v>291</v>
      </c>
      <c r="TGC1" s="96"/>
      <c r="TGD1" s="3022" t="s">
        <v>292</v>
      </c>
      <c r="TGE1" s="3022"/>
      <c r="TGF1" s="3022"/>
      <c r="TGG1" s="3022"/>
      <c r="TGH1" s="3022"/>
      <c r="TGI1" s="3022"/>
      <c r="TGJ1" s="2432" t="s">
        <v>291</v>
      </c>
      <c r="TGK1" s="96"/>
      <c r="TGL1" s="3022" t="s">
        <v>292</v>
      </c>
      <c r="TGM1" s="3022"/>
      <c r="TGN1" s="3022"/>
      <c r="TGO1" s="3022"/>
      <c r="TGP1" s="3022"/>
      <c r="TGQ1" s="3022"/>
      <c r="TGR1" s="2432" t="s">
        <v>291</v>
      </c>
      <c r="TGS1" s="96"/>
      <c r="TGT1" s="3022" t="s">
        <v>292</v>
      </c>
      <c r="TGU1" s="3022"/>
      <c r="TGV1" s="3022"/>
      <c r="TGW1" s="3022"/>
      <c r="TGX1" s="3022"/>
      <c r="TGY1" s="3022"/>
      <c r="TGZ1" s="2432" t="s">
        <v>291</v>
      </c>
      <c r="THA1" s="96"/>
      <c r="THB1" s="3022" t="s">
        <v>292</v>
      </c>
      <c r="THC1" s="3022"/>
      <c r="THD1" s="3022"/>
      <c r="THE1" s="3022"/>
      <c r="THF1" s="3022"/>
      <c r="THG1" s="3022"/>
      <c r="THH1" s="2432" t="s">
        <v>291</v>
      </c>
      <c r="THI1" s="96"/>
      <c r="THJ1" s="3022" t="s">
        <v>292</v>
      </c>
      <c r="THK1" s="3022"/>
      <c r="THL1" s="3022"/>
      <c r="THM1" s="3022"/>
      <c r="THN1" s="3022"/>
      <c r="THO1" s="3022"/>
      <c r="THP1" s="2432" t="s">
        <v>291</v>
      </c>
      <c r="THQ1" s="96"/>
      <c r="THR1" s="3022" t="s">
        <v>292</v>
      </c>
      <c r="THS1" s="3022"/>
      <c r="THT1" s="3022"/>
      <c r="THU1" s="3022"/>
      <c r="THV1" s="3022"/>
      <c r="THW1" s="3022"/>
      <c r="THX1" s="2432" t="s">
        <v>291</v>
      </c>
      <c r="THY1" s="96"/>
      <c r="THZ1" s="3022" t="s">
        <v>292</v>
      </c>
      <c r="TIA1" s="3022"/>
      <c r="TIB1" s="3022"/>
      <c r="TIC1" s="3022"/>
      <c r="TID1" s="3022"/>
      <c r="TIE1" s="3022"/>
      <c r="TIF1" s="2432" t="s">
        <v>291</v>
      </c>
      <c r="TIG1" s="96"/>
      <c r="TIH1" s="3022" t="s">
        <v>292</v>
      </c>
      <c r="TII1" s="3022"/>
      <c r="TIJ1" s="3022"/>
      <c r="TIK1" s="3022"/>
      <c r="TIL1" s="3022"/>
      <c r="TIM1" s="3022"/>
      <c r="TIN1" s="2432" t="s">
        <v>291</v>
      </c>
      <c r="TIO1" s="96"/>
      <c r="TIP1" s="3022" t="s">
        <v>292</v>
      </c>
      <c r="TIQ1" s="3022"/>
      <c r="TIR1" s="3022"/>
      <c r="TIS1" s="3022"/>
      <c r="TIT1" s="3022"/>
      <c r="TIU1" s="3022"/>
      <c r="TIV1" s="2432" t="s">
        <v>291</v>
      </c>
      <c r="TIW1" s="96"/>
      <c r="TIX1" s="3022" t="s">
        <v>292</v>
      </c>
      <c r="TIY1" s="3022"/>
      <c r="TIZ1" s="3022"/>
      <c r="TJA1" s="3022"/>
      <c r="TJB1" s="3022"/>
      <c r="TJC1" s="3022"/>
      <c r="TJD1" s="2432" t="s">
        <v>291</v>
      </c>
      <c r="TJE1" s="96"/>
      <c r="TJF1" s="3022" t="s">
        <v>292</v>
      </c>
      <c r="TJG1" s="3022"/>
      <c r="TJH1" s="3022"/>
      <c r="TJI1" s="3022"/>
      <c r="TJJ1" s="3022"/>
      <c r="TJK1" s="3022"/>
      <c r="TJL1" s="2432" t="s">
        <v>291</v>
      </c>
      <c r="TJM1" s="96"/>
      <c r="TJN1" s="3022" t="s">
        <v>292</v>
      </c>
      <c r="TJO1" s="3022"/>
      <c r="TJP1" s="3022"/>
      <c r="TJQ1" s="3022"/>
      <c r="TJR1" s="3022"/>
      <c r="TJS1" s="3022"/>
      <c r="TJT1" s="2432" t="s">
        <v>291</v>
      </c>
      <c r="TJU1" s="96"/>
      <c r="TJV1" s="3022" t="s">
        <v>292</v>
      </c>
      <c r="TJW1" s="3022"/>
      <c r="TJX1" s="3022"/>
      <c r="TJY1" s="3022"/>
      <c r="TJZ1" s="3022"/>
      <c r="TKA1" s="3022"/>
      <c r="TKB1" s="2432" t="s">
        <v>291</v>
      </c>
      <c r="TKC1" s="96"/>
      <c r="TKD1" s="3022" t="s">
        <v>292</v>
      </c>
      <c r="TKE1" s="3022"/>
      <c r="TKF1" s="3022"/>
      <c r="TKG1" s="3022"/>
      <c r="TKH1" s="3022"/>
      <c r="TKI1" s="3022"/>
      <c r="TKJ1" s="2432" t="s">
        <v>291</v>
      </c>
      <c r="TKK1" s="96"/>
      <c r="TKL1" s="3022" t="s">
        <v>292</v>
      </c>
      <c r="TKM1" s="3022"/>
      <c r="TKN1" s="3022"/>
      <c r="TKO1" s="3022"/>
      <c r="TKP1" s="3022"/>
      <c r="TKQ1" s="3022"/>
      <c r="TKR1" s="2432" t="s">
        <v>291</v>
      </c>
      <c r="TKS1" s="96"/>
      <c r="TKT1" s="3022" t="s">
        <v>292</v>
      </c>
      <c r="TKU1" s="3022"/>
      <c r="TKV1" s="3022"/>
      <c r="TKW1" s="3022"/>
      <c r="TKX1" s="3022"/>
      <c r="TKY1" s="3022"/>
      <c r="TKZ1" s="2432" t="s">
        <v>291</v>
      </c>
      <c r="TLA1" s="96"/>
      <c r="TLB1" s="3022" t="s">
        <v>292</v>
      </c>
      <c r="TLC1" s="3022"/>
      <c r="TLD1" s="3022"/>
      <c r="TLE1" s="3022"/>
      <c r="TLF1" s="3022"/>
      <c r="TLG1" s="3022"/>
      <c r="TLH1" s="2432" t="s">
        <v>291</v>
      </c>
      <c r="TLI1" s="96"/>
      <c r="TLJ1" s="3022" t="s">
        <v>292</v>
      </c>
      <c r="TLK1" s="3022"/>
      <c r="TLL1" s="3022"/>
      <c r="TLM1" s="3022"/>
      <c r="TLN1" s="3022"/>
      <c r="TLO1" s="3022"/>
      <c r="TLP1" s="2432" t="s">
        <v>291</v>
      </c>
      <c r="TLQ1" s="96"/>
      <c r="TLR1" s="3022" t="s">
        <v>292</v>
      </c>
      <c r="TLS1" s="3022"/>
      <c r="TLT1" s="3022"/>
      <c r="TLU1" s="3022"/>
      <c r="TLV1" s="3022"/>
      <c r="TLW1" s="3022"/>
      <c r="TLX1" s="2432" t="s">
        <v>291</v>
      </c>
      <c r="TLY1" s="96"/>
      <c r="TLZ1" s="3022" t="s">
        <v>292</v>
      </c>
      <c r="TMA1" s="3022"/>
      <c r="TMB1" s="3022"/>
      <c r="TMC1" s="3022"/>
      <c r="TMD1" s="3022"/>
      <c r="TME1" s="3022"/>
      <c r="TMF1" s="2432" t="s">
        <v>291</v>
      </c>
      <c r="TMG1" s="96"/>
      <c r="TMH1" s="3022" t="s">
        <v>292</v>
      </c>
      <c r="TMI1" s="3022"/>
      <c r="TMJ1" s="3022"/>
      <c r="TMK1" s="3022"/>
      <c r="TML1" s="3022"/>
      <c r="TMM1" s="3022"/>
      <c r="TMN1" s="2432" t="s">
        <v>291</v>
      </c>
      <c r="TMO1" s="96"/>
      <c r="TMP1" s="3022" t="s">
        <v>292</v>
      </c>
      <c r="TMQ1" s="3022"/>
      <c r="TMR1" s="3022"/>
      <c r="TMS1" s="3022"/>
      <c r="TMT1" s="3022"/>
      <c r="TMU1" s="3022"/>
      <c r="TMV1" s="2432" t="s">
        <v>291</v>
      </c>
      <c r="TMW1" s="96"/>
      <c r="TMX1" s="3022" t="s">
        <v>292</v>
      </c>
      <c r="TMY1" s="3022"/>
      <c r="TMZ1" s="3022"/>
      <c r="TNA1" s="3022"/>
      <c r="TNB1" s="3022"/>
      <c r="TNC1" s="3022"/>
      <c r="TND1" s="2432" t="s">
        <v>291</v>
      </c>
      <c r="TNE1" s="96"/>
      <c r="TNF1" s="3022" t="s">
        <v>292</v>
      </c>
      <c r="TNG1" s="3022"/>
      <c r="TNH1" s="3022"/>
      <c r="TNI1" s="3022"/>
      <c r="TNJ1" s="3022"/>
      <c r="TNK1" s="3022"/>
      <c r="TNL1" s="2432" t="s">
        <v>291</v>
      </c>
      <c r="TNM1" s="96"/>
      <c r="TNN1" s="3022" t="s">
        <v>292</v>
      </c>
      <c r="TNO1" s="3022"/>
      <c r="TNP1" s="3022"/>
      <c r="TNQ1" s="3022"/>
      <c r="TNR1" s="3022"/>
      <c r="TNS1" s="3022"/>
      <c r="TNT1" s="2432" t="s">
        <v>291</v>
      </c>
      <c r="TNU1" s="96"/>
      <c r="TNV1" s="3022" t="s">
        <v>292</v>
      </c>
      <c r="TNW1" s="3022"/>
      <c r="TNX1" s="3022"/>
      <c r="TNY1" s="3022"/>
      <c r="TNZ1" s="3022"/>
      <c r="TOA1" s="3022"/>
      <c r="TOB1" s="2432" t="s">
        <v>291</v>
      </c>
      <c r="TOC1" s="96"/>
      <c r="TOD1" s="3022" t="s">
        <v>292</v>
      </c>
      <c r="TOE1" s="3022"/>
      <c r="TOF1" s="3022"/>
      <c r="TOG1" s="3022"/>
      <c r="TOH1" s="3022"/>
      <c r="TOI1" s="3022"/>
      <c r="TOJ1" s="2432" t="s">
        <v>291</v>
      </c>
      <c r="TOK1" s="96"/>
      <c r="TOL1" s="3022" t="s">
        <v>292</v>
      </c>
      <c r="TOM1" s="3022"/>
      <c r="TON1" s="3022"/>
      <c r="TOO1" s="3022"/>
      <c r="TOP1" s="3022"/>
      <c r="TOQ1" s="3022"/>
      <c r="TOR1" s="2432" t="s">
        <v>291</v>
      </c>
      <c r="TOS1" s="96"/>
      <c r="TOT1" s="3022" t="s">
        <v>292</v>
      </c>
      <c r="TOU1" s="3022"/>
      <c r="TOV1" s="3022"/>
      <c r="TOW1" s="3022"/>
      <c r="TOX1" s="3022"/>
      <c r="TOY1" s="3022"/>
      <c r="TOZ1" s="2432" t="s">
        <v>291</v>
      </c>
      <c r="TPA1" s="96"/>
      <c r="TPB1" s="3022" t="s">
        <v>292</v>
      </c>
      <c r="TPC1" s="3022"/>
      <c r="TPD1" s="3022"/>
      <c r="TPE1" s="3022"/>
      <c r="TPF1" s="3022"/>
      <c r="TPG1" s="3022"/>
      <c r="TPH1" s="2432" t="s">
        <v>291</v>
      </c>
      <c r="TPI1" s="96"/>
      <c r="TPJ1" s="3022" t="s">
        <v>292</v>
      </c>
      <c r="TPK1" s="3022"/>
      <c r="TPL1" s="3022"/>
      <c r="TPM1" s="3022"/>
      <c r="TPN1" s="3022"/>
      <c r="TPO1" s="3022"/>
      <c r="TPP1" s="2432" t="s">
        <v>291</v>
      </c>
      <c r="TPQ1" s="96"/>
      <c r="TPR1" s="3022" t="s">
        <v>292</v>
      </c>
      <c r="TPS1" s="3022"/>
      <c r="TPT1" s="3022"/>
      <c r="TPU1" s="3022"/>
      <c r="TPV1" s="3022"/>
      <c r="TPW1" s="3022"/>
      <c r="TPX1" s="2432" t="s">
        <v>291</v>
      </c>
      <c r="TPY1" s="96"/>
      <c r="TPZ1" s="3022" t="s">
        <v>292</v>
      </c>
      <c r="TQA1" s="3022"/>
      <c r="TQB1" s="3022"/>
      <c r="TQC1" s="3022"/>
      <c r="TQD1" s="3022"/>
      <c r="TQE1" s="3022"/>
      <c r="TQF1" s="2432" t="s">
        <v>291</v>
      </c>
      <c r="TQG1" s="96"/>
      <c r="TQH1" s="3022" t="s">
        <v>292</v>
      </c>
      <c r="TQI1" s="3022"/>
      <c r="TQJ1" s="3022"/>
      <c r="TQK1" s="3022"/>
      <c r="TQL1" s="3022"/>
      <c r="TQM1" s="3022"/>
      <c r="TQN1" s="2432" t="s">
        <v>291</v>
      </c>
      <c r="TQO1" s="96"/>
      <c r="TQP1" s="3022" t="s">
        <v>292</v>
      </c>
      <c r="TQQ1" s="3022"/>
      <c r="TQR1" s="3022"/>
      <c r="TQS1" s="3022"/>
      <c r="TQT1" s="3022"/>
      <c r="TQU1" s="3022"/>
      <c r="TQV1" s="2432" t="s">
        <v>291</v>
      </c>
      <c r="TQW1" s="96"/>
      <c r="TQX1" s="3022" t="s">
        <v>292</v>
      </c>
      <c r="TQY1" s="3022"/>
      <c r="TQZ1" s="3022"/>
      <c r="TRA1" s="3022"/>
      <c r="TRB1" s="3022"/>
      <c r="TRC1" s="3022"/>
      <c r="TRD1" s="2432" t="s">
        <v>291</v>
      </c>
      <c r="TRE1" s="96"/>
      <c r="TRF1" s="3022" t="s">
        <v>292</v>
      </c>
      <c r="TRG1" s="3022"/>
      <c r="TRH1" s="3022"/>
      <c r="TRI1" s="3022"/>
      <c r="TRJ1" s="3022"/>
      <c r="TRK1" s="3022"/>
      <c r="TRL1" s="2432" t="s">
        <v>291</v>
      </c>
      <c r="TRM1" s="96"/>
      <c r="TRN1" s="3022" t="s">
        <v>292</v>
      </c>
      <c r="TRO1" s="3022"/>
      <c r="TRP1" s="3022"/>
      <c r="TRQ1" s="3022"/>
      <c r="TRR1" s="3022"/>
      <c r="TRS1" s="3022"/>
      <c r="TRT1" s="2432" t="s">
        <v>291</v>
      </c>
      <c r="TRU1" s="96"/>
      <c r="TRV1" s="3022" t="s">
        <v>292</v>
      </c>
      <c r="TRW1" s="3022"/>
      <c r="TRX1" s="3022"/>
      <c r="TRY1" s="3022"/>
      <c r="TRZ1" s="3022"/>
      <c r="TSA1" s="3022"/>
      <c r="TSB1" s="2432" t="s">
        <v>291</v>
      </c>
      <c r="TSC1" s="96"/>
      <c r="TSD1" s="3022" t="s">
        <v>292</v>
      </c>
      <c r="TSE1" s="3022"/>
      <c r="TSF1" s="3022"/>
      <c r="TSG1" s="3022"/>
      <c r="TSH1" s="3022"/>
      <c r="TSI1" s="3022"/>
      <c r="TSJ1" s="2432" t="s">
        <v>291</v>
      </c>
      <c r="TSK1" s="96"/>
      <c r="TSL1" s="3022" t="s">
        <v>292</v>
      </c>
      <c r="TSM1" s="3022"/>
      <c r="TSN1" s="3022"/>
      <c r="TSO1" s="3022"/>
      <c r="TSP1" s="3022"/>
      <c r="TSQ1" s="3022"/>
      <c r="TSR1" s="2432" t="s">
        <v>291</v>
      </c>
      <c r="TSS1" s="96"/>
      <c r="TST1" s="3022" t="s">
        <v>292</v>
      </c>
      <c r="TSU1" s="3022"/>
      <c r="TSV1" s="3022"/>
      <c r="TSW1" s="3022"/>
      <c r="TSX1" s="3022"/>
      <c r="TSY1" s="3022"/>
      <c r="TSZ1" s="2432" t="s">
        <v>291</v>
      </c>
      <c r="TTA1" s="96"/>
      <c r="TTB1" s="3022" t="s">
        <v>292</v>
      </c>
      <c r="TTC1" s="3022"/>
      <c r="TTD1" s="3022"/>
      <c r="TTE1" s="3022"/>
      <c r="TTF1" s="3022"/>
      <c r="TTG1" s="3022"/>
      <c r="TTH1" s="2432" t="s">
        <v>291</v>
      </c>
      <c r="TTI1" s="96"/>
      <c r="TTJ1" s="3022" t="s">
        <v>292</v>
      </c>
      <c r="TTK1" s="3022"/>
      <c r="TTL1" s="3022"/>
      <c r="TTM1" s="3022"/>
      <c r="TTN1" s="3022"/>
      <c r="TTO1" s="3022"/>
      <c r="TTP1" s="2432" t="s">
        <v>291</v>
      </c>
      <c r="TTQ1" s="96"/>
      <c r="TTR1" s="3022" t="s">
        <v>292</v>
      </c>
      <c r="TTS1" s="3022"/>
      <c r="TTT1" s="3022"/>
      <c r="TTU1" s="3022"/>
      <c r="TTV1" s="3022"/>
      <c r="TTW1" s="3022"/>
      <c r="TTX1" s="2432" t="s">
        <v>291</v>
      </c>
      <c r="TTY1" s="96"/>
      <c r="TTZ1" s="3022" t="s">
        <v>292</v>
      </c>
      <c r="TUA1" s="3022"/>
      <c r="TUB1" s="3022"/>
      <c r="TUC1" s="3022"/>
      <c r="TUD1" s="3022"/>
      <c r="TUE1" s="3022"/>
      <c r="TUF1" s="2432" t="s">
        <v>291</v>
      </c>
      <c r="TUG1" s="96"/>
      <c r="TUH1" s="3022" t="s">
        <v>292</v>
      </c>
      <c r="TUI1" s="3022"/>
      <c r="TUJ1" s="3022"/>
      <c r="TUK1" s="3022"/>
      <c r="TUL1" s="3022"/>
      <c r="TUM1" s="3022"/>
      <c r="TUN1" s="2432" t="s">
        <v>291</v>
      </c>
      <c r="TUO1" s="96"/>
      <c r="TUP1" s="3022" t="s">
        <v>292</v>
      </c>
      <c r="TUQ1" s="3022"/>
      <c r="TUR1" s="3022"/>
      <c r="TUS1" s="3022"/>
      <c r="TUT1" s="3022"/>
      <c r="TUU1" s="3022"/>
      <c r="TUV1" s="2432" t="s">
        <v>291</v>
      </c>
      <c r="TUW1" s="96"/>
      <c r="TUX1" s="3022" t="s">
        <v>292</v>
      </c>
      <c r="TUY1" s="3022"/>
      <c r="TUZ1" s="3022"/>
      <c r="TVA1" s="3022"/>
      <c r="TVB1" s="3022"/>
      <c r="TVC1" s="3022"/>
      <c r="TVD1" s="2432" t="s">
        <v>291</v>
      </c>
      <c r="TVE1" s="96"/>
      <c r="TVF1" s="3022" t="s">
        <v>292</v>
      </c>
      <c r="TVG1" s="3022"/>
      <c r="TVH1" s="3022"/>
      <c r="TVI1" s="3022"/>
      <c r="TVJ1" s="3022"/>
      <c r="TVK1" s="3022"/>
      <c r="TVL1" s="2432" t="s">
        <v>291</v>
      </c>
      <c r="TVM1" s="96"/>
      <c r="TVN1" s="3022" t="s">
        <v>292</v>
      </c>
      <c r="TVO1" s="3022"/>
      <c r="TVP1" s="3022"/>
      <c r="TVQ1" s="3022"/>
      <c r="TVR1" s="3022"/>
      <c r="TVS1" s="3022"/>
      <c r="TVT1" s="2432" t="s">
        <v>291</v>
      </c>
      <c r="TVU1" s="96"/>
      <c r="TVV1" s="3022" t="s">
        <v>292</v>
      </c>
      <c r="TVW1" s="3022"/>
      <c r="TVX1" s="3022"/>
      <c r="TVY1" s="3022"/>
      <c r="TVZ1" s="3022"/>
      <c r="TWA1" s="3022"/>
      <c r="TWB1" s="2432" t="s">
        <v>291</v>
      </c>
      <c r="TWC1" s="96"/>
      <c r="TWD1" s="3022" t="s">
        <v>292</v>
      </c>
      <c r="TWE1" s="3022"/>
      <c r="TWF1" s="3022"/>
      <c r="TWG1" s="3022"/>
      <c r="TWH1" s="3022"/>
      <c r="TWI1" s="3022"/>
      <c r="TWJ1" s="2432" t="s">
        <v>291</v>
      </c>
      <c r="TWK1" s="96"/>
      <c r="TWL1" s="3022" t="s">
        <v>292</v>
      </c>
      <c r="TWM1" s="3022"/>
      <c r="TWN1" s="3022"/>
      <c r="TWO1" s="3022"/>
      <c r="TWP1" s="3022"/>
      <c r="TWQ1" s="3022"/>
      <c r="TWR1" s="2432" t="s">
        <v>291</v>
      </c>
      <c r="TWS1" s="96"/>
      <c r="TWT1" s="3022" t="s">
        <v>292</v>
      </c>
      <c r="TWU1" s="3022"/>
      <c r="TWV1" s="3022"/>
      <c r="TWW1" s="3022"/>
      <c r="TWX1" s="3022"/>
      <c r="TWY1" s="3022"/>
      <c r="TWZ1" s="2432" t="s">
        <v>291</v>
      </c>
      <c r="TXA1" s="96"/>
      <c r="TXB1" s="3022" t="s">
        <v>292</v>
      </c>
      <c r="TXC1" s="3022"/>
      <c r="TXD1" s="3022"/>
      <c r="TXE1" s="3022"/>
      <c r="TXF1" s="3022"/>
      <c r="TXG1" s="3022"/>
      <c r="TXH1" s="2432" t="s">
        <v>291</v>
      </c>
      <c r="TXI1" s="96"/>
      <c r="TXJ1" s="3022" t="s">
        <v>292</v>
      </c>
      <c r="TXK1" s="3022"/>
      <c r="TXL1" s="3022"/>
      <c r="TXM1" s="3022"/>
      <c r="TXN1" s="3022"/>
      <c r="TXO1" s="3022"/>
      <c r="TXP1" s="2432" t="s">
        <v>291</v>
      </c>
      <c r="TXQ1" s="96"/>
      <c r="TXR1" s="3022" t="s">
        <v>292</v>
      </c>
      <c r="TXS1" s="3022"/>
      <c r="TXT1" s="3022"/>
      <c r="TXU1" s="3022"/>
      <c r="TXV1" s="3022"/>
      <c r="TXW1" s="3022"/>
      <c r="TXX1" s="2432" t="s">
        <v>291</v>
      </c>
      <c r="TXY1" s="96"/>
      <c r="TXZ1" s="3022" t="s">
        <v>292</v>
      </c>
      <c r="TYA1" s="3022"/>
      <c r="TYB1" s="3022"/>
      <c r="TYC1" s="3022"/>
      <c r="TYD1" s="3022"/>
      <c r="TYE1" s="3022"/>
      <c r="TYF1" s="2432" t="s">
        <v>291</v>
      </c>
      <c r="TYG1" s="96"/>
      <c r="TYH1" s="3022" t="s">
        <v>292</v>
      </c>
      <c r="TYI1" s="3022"/>
      <c r="TYJ1" s="3022"/>
      <c r="TYK1" s="3022"/>
      <c r="TYL1" s="3022"/>
      <c r="TYM1" s="3022"/>
      <c r="TYN1" s="2432" t="s">
        <v>291</v>
      </c>
      <c r="TYO1" s="96"/>
      <c r="TYP1" s="3022" t="s">
        <v>292</v>
      </c>
      <c r="TYQ1" s="3022"/>
      <c r="TYR1" s="3022"/>
      <c r="TYS1" s="3022"/>
      <c r="TYT1" s="3022"/>
      <c r="TYU1" s="3022"/>
      <c r="TYV1" s="2432" t="s">
        <v>291</v>
      </c>
      <c r="TYW1" s="96"/>
      <c r="TYX1" s="3022" t="s">
        <v>292</v>
      </c>
      <c r="TYY1" s="3022"/>
      <c r="TYZ1" s="3022"/>
      <c r="TZA1" s="3022"/>
      <c r="TZB1" s="3022"/>
      <c r="TZC1" s="3022"/>
      <c r="TZD1" s="2432" t="s">
        <v>291</v>
      </c>
      <c r="TZE1" s="96"/>
      <c r="TZF1" s="3022" t="s">
        <v>292</v>
      </c>
      <c r="TZG1" s="3022"/>
      <c r="TZH1" s="3022"/>
      <c r="TZI1" s="3022"/>
      <c r="TZJ1" s="3022"/>
      <c r="TZK1" s="3022"/>
      <c r="TZL1" s="2432" t="s">
        <v>291</v>
      </c>
      <c r="TZM1" s="96"/>
      <c r="TZN1" s="3022" t="s">
        <v>292</v>
      </c>
      <c r="TZO1" s="3022"/>
      <c r="TZP1" s="3022"/>
      <c r="TZQ1" s="3022"/>
      <c r="TZR1" s="3022"/>
      <c r="TZS1" s="3022"/>
      <c r="TZT1" s="2432" t="s">
        <v>291</v>
      </c>
      <c r="TZU1" s="96"/>
      <c r="TZV1" s="3022" t="s">
        <v>292</v>
      </c>
      <c r="TZW1" s="3022"/>
      <c r="TZX1" s="3022"/>
      <c r="TZY1" s="3022"/>
      <c r="TZZ1" s="3022"/>
      <c r="UAA1" s="3022"/>
      <c r="UAB1" s="2432" t="s">
        <v>291</v>
      </c>
      <c r="UAC1" s="96"/>
      <c r="UAD1" s="3022" t="s">
        <v>292</v>
      </c>
      <c r="UAE1" s="3022"/>
      <c r="UAF1" s="3022"/>
      <c r="UAG1" s="3022"/>
      <c r="UAH1" s="3022"/>
      <c r="UAI1" s="3022"/>
      <c r="UAJ1" s="2432" t="s">
        <v>291</v>
      </c>
      <c r="UAK1" s="96"/>
      <c r="UAL1" s="3022" t="s">
        <v>292</v>
      </c>
      <c r="UAM1" s="3022"/>
      <c r="UAN1" s="3022"/>
      <c r="UAO1" s="3022"/>
      <c r="UAP1" s="3022"/>
      <c r="UAQ1" s="3022"/>
      <c r="UAR1" s="2432" t="s">
        <v>291</v>
      </c>
      <c r="UAS1" s="96"/>
      <c r="UAT1" s="3022" t="s">
        <v>292</v>
      </c>
      <c r="UAU1" s="3022"/>
      <c r="UAV1" s="3022"/>
      <c r="UAW1" s="3022"/>
      <c r="UAX1" s="3022"/>
      <c r="UAY1" s="3022"/>
      <c r="UAZ1" s="2432" t="s">
        <v>291</v>
      </c>
      <c r="UBA1" s="96"/>
      <c r="UBB1" s="3022" t="s">
        <v>292</v>
      </c>
      <c r="UBC1" s="3022"/>
      <c r="UBD1" s="3022"/>
      <c r="UBE1" s="3022"/>
      <c r="UBF1" s="3022"/>
      <c r="UBG1" s="3022"/>
      <c r="UBH1" s="2432" t="s">
        <v>291</v>
      </c>
      <c r="UBI1" s="96"/>
      <c r="UBJ1" s="3022" t="s">
        <v>292</v>
      </c>
      <c r="UBK1" s="3022"/>
      <c r="UBL1" s="3022"/>
      <c r="UBM1" s="3022"/>
      <c r="UBN1" s="3022"/>
      <c r="UBO1" s="3022"/>
      <c r="UBP1" s="2432" t="s">
        <v>291</v>
      </c>
      <c r="UBQ1" s="96"/>
      <c r="UBR1" s="3022" t="s">
        <v>292</v>
      </c>
      <c r="UBS1" s="3022"/>
      <c r="UBT1" s="3022"/>
      <c r="UBU1" s="3022"/>
      <c r="UBV1" s="3022"/>
      <c r="UBW1" s="3022"/>
      <c r="UBX1" s="2432" t="s">
        <v>291</v>
      </c>
      <c r="UBY1" s="96"/>
      <c r="UBZ1" s="3022" t="s">
        <v>292</v>
      </c>
      <c r="UCA1" s="3022"/>
      <c r="UCB1" s="3022"/>
      <c r="UCC1" s="3022"/>
      <c r="UCD1" s="3022"/>
      <c r="UCE1" s="3022"/>
      <c r="UCF1" s="2432" t="s">
        <v>291</v>
      </c>
      <c r="UCG1" s="96"/>
      <c r="UCH1" s="3022" t="s">
        <v>292</v>
      </c>
      <c r="UCI1" s="3022"/>
      <c r="UCJ1" s="3022"/>
      <c r="UCK1" s="3022"/>
      <c r="UCL1" s="3022"/>
      <c r="UCM1" s="3022"/>
      <c r="UCN1" s="2432" t="s">
        <v>291</v>
      </c>
      <c r="UCO1" s="96"/>
      <c r="UCP1" s="3022" t="s">
        <v>292</v>
      </c>
      <c r="UCQ1" s="3022"/>
      <c r="UCR1" s="3022"/>
      <c r="UCS1" s="3022"/>
      <c r="UCT1" s="3022"/>
      <c r="UCU1" s="3022"/>
      <c r="UCV1" s="2432" t="s">
        <v>291</v>
      </c>
      <c r="UCW1" s="96"/>
      <c r="UCX1" s="3022" t="s">
        <v>292</v>
      </c>
      <c r="UCY1" s="3022"/>
      <c r="UCZ1" s="3022"/>
      <c r="UDA1" s="3022"/>
      <c r="UDB1" s="3022"/>
      <c r="UDC1" s="3022"/>
      <c r="UDD1" s="2432" t="s">
        <v>291</v>
      </c>
      <c r="UDE1" s="96"/>
      <c r="UDF1" s="3022" t="s">
        <v>292</v>
      </c>
      <c r="UDG1" s="3022"/>
      <c r="UDH1" s="3022"/>
      <c r="UDI1" s="3022"/>
      <c r="UDJ1" s="3022"/>
      <c r="UDK1" s="3022"/>
      <c r="UDL1" s="2432" t="s">
        <v>291</v>
      </c>
      <c r="UDM1" s="96"/>
      <c r="UDN1" s="3022" t="s">
        <v>292</v>
      </c>
      <c r="UDO1" s="3022"/>
      <c r="UDP1" s="3022"/>
      <c r="UDQ1" s="3022"/>
      <c r="UDR1" s="3022"/>
      <c r="UDS1" s="3022"/>
      <c r="UDT1" s="2432" t="s">
        <v>291</v>
      </c>
      <c r="UDU1" s="96"/>
      <c r="UDV1" s="3022" t="s">
        <v>292</v>
      </c>
      <c r="UDW1" s="3022"/>
      <c r="UDX1" s="3022"/>
      <c r="UDY1" s="3022"/>
      <c r="UDZ1" s="3022"/>
      <c r="UEA1" s="3022"/>
      <c r="UEB1" s="2432" t="s">
        <v>291</v>
      </c>
      <c r="UEC1" s="96"/>
      <c r="UED1" s="3022" t="s">
        <v>292</v>
      </c>
      <c r="UEE1" s="3022"/>
      <c r="UEF1" s="3022"/>
      <c r="UEG1" s="3022"/>
      <c r="UEH1" s="3022"/>
      <c r="UEI1" s="3022"/>
      <c r="UEJ1" s="2432" t="s">
        <v>291</v>
      </c>
      <c r="UEK1" s="96"/>
      <c r="UEL1" s="3022" t="s">
        <v>292</v>
      </c>
      <c r="UEM1" s="3022"/>
      <c r="UEN1" s="3022"/>
      <c r="UEO1" s="3022"/>
      <c r="UEP1" s="3022"/>
      <c r="UEQ1" s="3022"/>
      <c r="UER1" s="2432" t="s">
        <v>291</v>
      </c>
      <c r="UES1" s="96"/>
      <c r="UET1" s="3022" t="s">
        <v>292</v>
      </c>
      <c r="UEU1" s="3022"/>
      <c r="UEV1" s="3022"/>
      <c r="UEW1" s="3022"/>
      <c r="UEX1" s="3022"/>
      <c r="UEY1" s="3022"/>
      <c r="UEZ1" s="2432" t="s">
        <v>291</v>
      </c>
      <c r="UFA1" s="96"/>
      <c r="UFB1" s="3022" t="s">
        <v>292</v>
      </c>
      <c r="UFC1" s="3022"/>
      <c r="UFD1" s="3022"/>
      <c r="UFE1" s="3022"/>
      <c r="UFF1" s="3022"/>
      <c r="UFG1" s="3022"/>
      <c r="UFH1" s="2432" t="s">
        <v>291</v>
      </c>
      <c r="UFI1" s="96"/>
      <c r="UFJ1" s="3022" t="s">
        <v>292</v>
      </c>
      <c r="UFK1" s="3022"/>
      <c r="UFL1" s="3022"/>
      <c r="UFM1" s="3022"/>
      <c r="UFN1" s="3022"/>
      <c r="UFO1" s="3022"/>
      <c r="UFP1" s="2432" t="s">
        <v>291</v>
      </c>
      <c r="UFQ1" s="96"/>
      <c r="UFR1" s="3022" t="s">
        <v>292</v>
      </c>
      <c r="UFS1" s="3022"/>
      <c r="UFT1" s="3022"/>
      <c r="UFU1" s="3022"/>
      <c r="UFV1" s="3022"/>
      <c r="UFW1" s="3022"/>
      <c r="UFX1" s="2432" t="s">
        <v>291</v>
      </c>
      <c r="UFY1" s="96"/>
      <c r="UFZ1" s="3022" t="s">
        <v>292</v>
      </c>
      <c r="UGA1" s="3022"/>
      <c r="UGB1" s="3022"/>
      <c r="UGC1" s="3022"/>
      <c r="UGD1" s="3022"/>
      <c r="UGE1" s="3022"/>
      <c r="UGF1" s="2432" t="s">
        <v>291</v>
      </c>
      <c r="UGG1" s="96"/>
      <c r="UGH1" s="3022" t="s">
        <v>292</v>
      </c>
      <c r="UGI1" s="3022"/>
      <c r="UGJ1" s="3022"/>
      <c r="UGK1" s="3022"/>
      <c r="UGL1" s="3022"/>
      <c r="UGM1" s="3022"/>
      <c r="UGN1" s="2432" t="s">
        <v>291</v>
      </c>
      <c r="UGO1" s="96"/>
      <c r="UGP1" s="3022" t="s">
        <v>292</v>
      </c>
      <c r="UGQ1" s="3022"/>
      <c r="UGR1" s="3022"/>
      <c r="UGS1" s="3022"/>
      <c r="UGT1" s="3022"/>
      <c r="UGU1" s="3022"/>
      <c r="UGV1" s="2432" t="s">
        <v>291</v>
      </c>
      <c r="UGW1" s="96"/>
      <c r="UGX1" s="3022" t="s">
        <v>292</v>
      </c>
      <c r="UGY1" s="3022"/>
      <c r="UGZ1" s="3022"/>
      <c r="UHA1" s="3022"/>
      <c r="UHB1" s="3022"/>
      <c r="UHC1" s="3022"/>
      <c r="UHD1" s="2432" t="s">
        <v>291</v>
      </c>
      <c r="UHE1" s="96"/>
      <c r="UHF1" s="3022" t="s">
        <v>292</v>
      </c>
      <c r="UHG1" s="3022"/>
      <c r="UHH1" s="3022"/>
      <c r="UHI1" s="3022"/>
      <c r="UHJ1" s="3022"/>
      <c r="UHK1" s="3022"/>
      <c r="UHL1" s="2432" t="s">
        <v>291</v>
      </c>
      <c r="UHM1" s="96"/>
      <c r="UHN1" s="3022" t="s">
        <v>292</v>
      </c>
      <c r="UHO1" s="3022"/>
      <c r="UHP1" s="3022"/>
      <c r="UHQ1" s="3022"/>
      <c r="UHR1" s="3022"/>
      <c r="UHS1" s="3022"/>
      <c r="UHT1" s="2432" t="s">
        <v>291</v>
      </c>
      <c r="UHU1" s="96"/>
      <c r="UHV1" s="3022" t="s">
        <v>292</v>
      </c>
      <c r="UHW1" s="3022"/>
      <c r="UHX1" s="3022"/>
      <c r="UHY1" s="3022"/>
      <c r="UHZ1" s="3022"/>
      <c r="UIA1" s="3022"/>
      <c r="UIB1" s="2432" t="s">
        <v>291</v>
      </c>
      <c r="UIC1" s="96"/>
      <c r="UID1" s="3022" t="s">
        <v>292</v>
      </c>
      <c r="UIE1" s="3022"/>
      <c r="UIF1" s="3022"/>
      <c r="UIG1" s="3022"/>
      <c r="UIH1" s="3022"/>
      <c r="UII1" s="3022"/>
      <c r="UIJ1" s="2432" t="s">
        <v>291</v>
      </c>
      <c r="UIK1" s="96"/>
      <c r="UIL1" s="3022" t="s">
        <v>292</v>
      </c>
      <c r="UIM1" s="3022"/>
      <c r="UIN1" s="3022"/>
      <c r="UIO1" s="3022"/>
      <c r="UIP1" s="3022"/>
      <c r="UIQ1" s="3022"/>
      <c r="UIR1" s="2432" t="s">
        <v>291</v>
      </c>
      <c r="UIS1" s="96"/>
      <c r="UIT1" s="3022" t="s">
        <v>292</v>
      </c>
      <c r="UIU1" s="3022"/>
      <c r="UIV1" s="3022"/>
      <c r="UIW1" s="3022"/>
      <c r="UIX1" s="3022"/>
      <c r="UIY1" s="3022"/>
      <c r="UIZ1" s="2432" t="s">
        <v>291</v>
      </c>
      <c r="UJA1" s="96"/>
      <c r="UJB1" s="3022" t="s">
        <v>292</v>
      </c>
      <c r="UJC1" s="3022"/>
      <c r="UJD1" s="3022"/>
      <c r="UJE1" s="3022"/>
      <c r="UJF1" s="3022"/>
      <c r="UJG1" s="3022"/>
      <c r="UJH1" s="2432" t="s">
        <v>291</v>
      </c>
      <c r="UJI1" s="96"/>
      <c r="UJJ1" s="3022" t="s">
        <v>292</v>
      </c>
      <c r="UJK1" s="3022"/>
      <c r="UJL1" s="3022"/>
      <c r="UJM1" s="3022"/>
      <c r="UJN1" s="3022"/>
      <c r="UJO1" s="3022"/>
      <c r="UJP1" s="2432" t="s">
        <v>291</v>
      </c>
      <c r="UJQ1" s="96"/>
      <c r="UJR1" s="3022" t="s">
        <v>292</v>
      </c>
      <c r="UJS1" s="3022"/>
      <c r="UJT1" s="3022"/>
      <c r="UJU1" s="3022"/>
      <c r="UJV1" s="3022"/>
      <c r="UJW1" s="3022"/>
      <c r="UJX1" s="2432" t="s">
        <v>291</v>
      </c>
      <c r="UJY1" s="96"/>
      <c r="UJZ1" s="3022" t="s">
        <v>292</v>
      </c>
      <c r="UKA1" s="3022"/>
      <c r="UKB1" s="3022"/>
      <c r="UKC1" s="3022"/>
      <c r="UKD1" s="3022"/>
      <c r="UKE1" s="3022"/>
      <c r="UKF1" s="2432" t="s">
        <v>291</v>
      </c>
      <c r="UKG1" s="96"/>
      <c r="UKH1" s="3022" t="s">
        <v>292</v>
      </c>
      <c r="UKI1" s="3022"/>
      <c r="UKJ1" s="3022"/>
      <c r="UKK1" s="3022"/>
      <c r="UKL1" s="3022"/>
      <c r="UKM1" s="3022"/>
      <c r="UKN1" s="2432" t="s">
        <v>291</v>
      </c>
      <c r="UKO1" s="96"/>
      <c r="UKP1" s="3022" t="s">
        <v>292</v>
      </c>
      <c r="UKQ1" s="3022"/>
      <c r="UKR1" s="3022"/>
      <c r="UKS1" s="3022"/>
      <c r="UKT1" s="3022"/>
      <c r="UKU1" s="3022"/>
      <c r="UKV1" s="2432" t="s">
        <v>291</v>
      </c>
      <c r="UKW1" s="96"/>
      <c r="UKX1" s="3022" t="s">
        <v>292</v>
      </c>
      <c r="UKY1" s="3022"/>
      <c r="UKZ1" s="3022"/>
      <c r="ULA1" s="3022"/>
      <c r="ULB1" s="3022"/>
      <c r="ULC1" s="3022"/>
      <c r="ULD1" s="2432" t="s">
        <v>291</v>
      </c>
      <c r="ULE1" s="96"/>
      <c r="ULF1" s="3022" t="s">
        <v>292</v>
      </c>
      <c r="ULG1" s="3022"/>
      <c r="ULH1" s="3022"/>
      <c r="ULI1" s="3022"/>
      <c r="ULJ1" s="3022"/>
      <c r="ULK1" s="3022"/>
      <c r="ULL1" s="2432" t="s">
        <v>291</v>
      </c>
      <c r="ULM1" s="96"/>
      <c r="ULN1" s="3022" t="s">
        <v>292</v>
      </c>
      <c r="ULO1" s="3022"/>
      <c r="ULP1" s="3022"/>
      <c r="ULQ1" s="3022"/>
      <c r="ULR1" s="3022"/>
      <c r="ULS1" s="3022"/>
      <c r="ULT1" s="2432" t="s">
        <v>291</v>
      </c>
      <c r="ULU1" s="96"/>
      <c r="ULV1" s="3022" t="s">
        <v>292</v>
      </c>
      <c r="ULW1" s="3022"/>
      <c r="ULX1" s="3022"/>
      <c r="ULY1" s="3022"/>
      <c r="ULZ1" s="3022"/>
      <c r="UMA1" s="3022"/>
      <c r="UMB1" s="2432" t="s">
        <v>291</v>
      </c>
      <c r="UMC1" s="96"/>
      <c r="UMD1" s="3022" t="s">
        <v>292</v>
      </c>
      <c r="UME1" s="3022"/>
      <c r="UMF1" s="3022"/>
      <c r="UMG1" s="3022"/>
      <c r="UMH1" s="3022"/>
      <c r="UMI1" s="3022"/>
      <c r="UMJ1" s="2432" t="s">
        <v>291</v>
      </c>
      <c r="UMK1" s="96"/>
      <c r="UML1" s="3022" t="s">
        <v>292</v>
      </c>
      <c r="UMM1" s="3022"/>
      <c r="UMN1" s="3022"/>
      <c r="UMO1" s="3022"/>
      <c r="UMP1" s="3022"/>
      <c r="UMQ1" s="3022"/>
      <c r="UMR1" s="2432" t="s">
        <v>291</v>
      </c>
      <c r="UMS1" s="96"/>
      <c r="UMT1" s="3022" t="s">
        <v>292</v>
      </c>
      <c r="UMU1" s="3022"/>
      <c r="UMV1" s="3022"/>
      <c r="UMW1" s="3022"/>
      <c r="UMX1" s="3022"/>
      <c r="UMY1" s="3022"/>
      <c r="UMZ1" s="2432" t="s">
        <v>291</v>
      </c>
      <c r="UNA1" s="96"/>
      <c r="UNB1" s="3022" t="s">
        <v>292</v>
      </c>
      <c r="UNC1" s="3022"/>
      <c r="UND1" s="3022"/>
      <c r="UNE1" s="3022"/>
      <c r="UNF1" s="3022"/>
      <c r="UNG1" s="3022"/>
      <c r="UNH1" s="2432" t="s">
        <v>291</v>
      </c>
      <c r="UNI1" s="96"/>
      <c r="UNJ1" s="3022" t="s">
        <v>292</v>
      </c>
      <c r="UNK1" s="3022"/>
      <c r="UNL1" s="3022"/>
      <c r="UNM1" s="3022"/>
      <c r="UNN1" s="3022"/>
      <c r="UNO1" s="3022"/>
      <c r="UNP1" s="2432" t="s">
        <v>291</v>
      </c>
      <c r="UNQ1" s="96"/>
      <c r="UNR1" s="3022" t="s">
        <v>292</v>
      </c>
      <c r="UNS1" s="3022"/>
      <c r="UNT1" s="3022"/>
      <c r="UNU1" s="3022"/>
      <c r="UNV1" s="3022"/>
      <c r="UNW1" s="3022"/>
      <c r="UNX1" s="2432" t="s">
        <v>291</v>
      </c>
      <c r="UNY1" s="96"/>
      <c r="UNZ1" s="3022" t="s">
        <v>292</v>
      </c>
      <c r="UOA1" s="3022"/>
      <c r="UOB1" s="3022"/>
      <c r="UOC1" s="3022"/>
      <c r="UOD1" s="3022"/>
      <c r="UOE1" s="3022"/>
      <c r="UOF1" s="2432" t="s">
        <v>291</v>
      </c>
      <c r="UOG1" s="96"/>
      <c r="UOH1" s="3022" t="s">
        <v>292</v>
      </c>
      <c r="UOI1" s="3022"/>
      <c r="UOJ1" s="3022"/>
      <c r="UOK1" s="3022"/>
      <c r="UOL1" s="3022"/>
      <c r="UOM1" s="3022"/>
      <c r="UON1" s="2432" t="s">
        <v>291</v>
      </c>
      <c r="UOO1" s="96"/>
      <c r="UOP1" s="3022" t="s">
        <v>292</v>
      </c>
      <c r="UOQ1" s="3022"/>
      <c r="UOR1" s="3022"/>
      <c r="UOS1" s="3022"/>
      <c r="UOT1" s="3022"/>
      <c r="UOU1" s="3022"/>
      <c r="UOV1" s="2432" t="s">
        <v>291</v>
      </c>
      <c r="UOW1" s="96"/>
      <c r="UOX1" s="3022" t="s">
        <v>292</v>
      </c>
      <c r="UOY1" s="3022"/>
      <c r="UOZ1" s="3022"/>
      <c r="UPA1" s="3022"/>
      <c r="UPB1" s="3022"/>
      <c r="UPC1" s="3022"/>
      <c r="UPD1" s="2432" t="s">
        <v>291</v>
      </c>
      <c r="UPE1" s="96"/>
      <c r="UPF1" s="3022" t="s">
        <v>292</v>
      </c>
      <c r="UPG1" s="3022"/>
      <c r="UPH1" s="3022"/>
      <c r="UPI1" s="3022"/>
      <c r="UPJ1" s="3022"/>
      <c r="UPK1" s="3022"/>
      <c r="UPL1" s="2432" t="s">
        <v>291</v>
      </c>
      <c r="UPM1" s="96"/>
      <c r="UPN1" s="3022" t="s">
        <v>292</v>
      </c>
      <c r="UPO1" s="3022"/>
      <c r="UPP1" s="3022"/>
      <c r="UPQ1" s="3022"/>
      <c r="UPR1" s="3022"/>
      <c r="UPS1" s="3022"/>
      <c r="UPT1" s="2432" t="s">
        <v>291</v>
      </c>
      <c r="UPU1" s="96"/>
      <c r="UPV1" s="3022" t="s">
        <v>292</v>
      </c>
      <c r="UPW1" s="3022"/>
      <c r="UPX1" s="3022"/>
      <c r="UPY1" s="3022"/>
      <c r="UPZ1" s="3022"/>
      <c r="UQA1" s="3022"/>
      <c r="UQB1" s="2432" t="s">
        <v>291</v>
      </c>
      <c r="UQC1" s="96"/>
      <c r="UQD1" s="3022" t="s">
        <v>292</v>
      </c>
      <c r="UQE1" s="3022"/>
      <c r="UQF1" s="3022"/>
      <c r="UQG1" s="3022"/>
      <c r="UQH1" s="3022"/>
      <c r="UQI1" s="3022"/>
      <c r="UQJ1" s="2432" t="s">
        <v>291</v>
      </c>
      <c r="UQK1" s="96"/>
      <c r="UQL1" s="3022" t="s">
        <v>292</v>
      </c>
      <c r="UQM1" s="3022"/>
      <c r="UQN1" s="3022"/>
      <c r="UQO1" s="3022"/>
      <c r="UQP1" s="3022"/>
      <c r="UQQ1" s="3022"/>
      <c r="UQR1" s="2432" t="s">
        <v>291</v>
      </c>
      <c r="UQS1" s="96"/>
      <c r="UQT1" s="3022" t="s">
        <v>292</v>
      </c>
      <c r="UQU1" s="3022"/>
      <c r="UQV1" s="3022"/>
      <c r="UQW1" s="3022"/>
      <c r="UQX1" s="3022"/>
      <c r="UQY1" s="3022"/>
      <c r="UQZ1" s="2432" t="s">
        <v>291</v>
      </c>
      <c r="URA1" s="96"/>
      <c r="URB1" s="3022" t="s">
        <v>292</v>
      </c>
      <c r="URC1" s="3022"/>
      <c r="URD1" s="3022"/>
      <c r="URE1" s="3022"/>
      <c r="URF1" s="3022"/>
      <c r="URG1" s="3022"/>
      <c r="URH1" s="2432" t="s">
        <v>291</v>
      </c>
      <c r="URI1" s="96"/>
      <c r="URJ1" s="3022" t="s">
        <v>292</v>
      </c>
      <c r="URK1" s="3022"/>
      <c r="URL1" s="3022"/>
      <c r="URM1" s="3022"/>
      <c r="URN1" s="3022"/>
      <c r="URO1" s="3022"/>
      <c r="URP1" s="2432" t="s">
        <v>291</v>
      </c>
      <c r="URQ1" s="96"/>
      <c r="URR1" s="3022" t="s">
        <v>292</v>
      </c>
      <c r="URS1" s="3022"/>
      <c r="URT1" s="3022"/>
      <c r="URU1" s="3022"/>
      <c r="URV1" s="3022"/>
      <c r="URW1" s="3022"/>
      <c r="URX1" s="2432" t="s">
        <v>291</v>
      </c>
      <c r="URY1" s="96"/>
      <c r="URZ1" s="3022" t="s">
        <v>292</v>
      </c>
      <c r="USA1" s="3022"/>
      <c r="USB1" s="3022"/>
      <c r="USC1" s="3022"/>
      <c r="USD1" s="3022"/>
      <c r="USE1" s="3022"/>
      <c r="USF1" s="2432" t="s">
        <v>291</v>
      </c>
      <c r="USG1" s="96"/>
      <c r="USH1" s="3022" t="s">
        <v>292</v>
      </c>
      <c r="USI1" s="3022"/>
      <c r="USJ1" s="3022"/>
      <c r="USK1" s="3022"/>
      <c r="USL1" s="3022"/>
      <c r="USM1" s="3022"/>
      <c r="USN1" s="2432" t="s">
        <v>291</v>
      </c>
      <c r="USO1" s="96"/>
      <c r="USP1" s="3022" t="s">
        <v>292</v>
      </c>
      <c r="USQ1" s="3022"/>
      <c r="USR1" s="3022"/>
      <c r="USS1" s="3022"/>
      <c r="UST1" s="3022"/>
      <c r="USU1" s="3022"/>
      <c r="USV1" s="2432" t="s">
        <v>291</v>
      </c>
      <c r="USW1" s="96"/>
      <c r="USX1" s="3022" t="s">
        <v>292</v>
      </c>
      <c r="USY1" s="3022"/>
      <c r="USZ1" s="3022"/>
      <c r="UTA1" s="3022"/>
      <c r="UTB1" s="3022"/>
      <c r="UTC1" s="3022"/>
      <c r="UTD1" s="2432" t="s">
        <v>291</v>
      </c>
      <c r="UTE1" s="96"/>
      <c r="UTF1" s="3022" t="s">
        <v>292</v>
      </c>
      <c r="UTG1" s="3022"/>
      <c r="UTH1" s="3022"/>
      <c r="UTI1" s="3022"/>
      <c r="UTJ1" s="3022"/>
      <c r="UTK1" s="3022"/>
      <c r="UTL1" s="2432" t="s">
        <v>291</v>
      </c>
      <c r="UTM1" s="96"/>
      <c r="UTN1" s="3022" t="s">
        <v>292</v>
      </c>
      <c r="UTO1" s="3022"/>
      <c r="UTP1" s="3022"/>
      <c r="UTQ1" s="3022"/>
      <c r="UTR1" s="3022"/>
      <c r="UTS1" s="3022"/>
      <c r="UTT1" s="2432" t="s">
        <v>291</v>
      </c>
      <c r="UTU1" s="96"/>
      <c r="UTV1" s="3022" t="s">
        <v>292</v>
      </c>
      <c r="UTW1" s="3022"/>
      <c r="UTX1" s="3022"/>
      <c r="UTY1" s="3022"/>
      <c r="UTZ1" s="3022"/>
      <c r="UUA1" s="3022"/>
      <c r="UUB1" s="2432" t="s">
        <v>291</v>
      </c>
      <c r="UUC1" s="96"/>
      <c r="UUD1" s="3022" t="s">
        <v>292</v>
      </c>
      <c r="UUE1" s="3022"/>
      <c r="UUF1" s="3022"/>
      <c r="UUG1" s="3022"/>
      <c r="UUH1" s="3022"/>
      <c r="UUI1" s="3022"/>
      <c r="UUJ1" s="2432" t="s">
        <v>291</v>
      </c>
      <c r="UUK1" s="96"/>
      <c r="UUL1" s="3022" t="s">
        <v>292</v>
      </c>
      <c r="UUM1" s="3022"/>
      <c r="UUN1" s="3022"/>
      <c r="UUO1" s="3022"/>
      <c r="UUP1" s="3022"/>
      <c r="UUQ1" s="3022"/>
      <c r="UUR1" s="2432" t="s">
        <v>291</v>
      </c>
      <c r="UUS1" s="96"/>
      <c r="UUT1" s="3022" t="s">
        <v>292</v>
      </c>
      <c r="UUU1" s="3022"/>
      <c r="UUV1" s="3022"/>
      <c r="UUW1" s="3022"/>
      <c r="UUX1" s="3022"/>
      <c r="UUY1" s="3022"/>
      <c r="UUZ1" s="2432" t="s">
        <v>291</v>
      </c>
      <c r="UVA1" s="96"/>
      <c r="UVB1" s="3022" t="s">
        <v>292</v>
      </c>
      <c r="UVC1" s="3022"/>
      <c r="UVD1" s="3022"/>
      <c r="UVE1" s="3022"/>
      <c r="UVF1" s="3022"/>
      <c r="UVG1" s="3022"/>
      <c r="UVH1" s="2432" t="s">
        <v>291</v>
      </c>
      <c r="UVI1" s="96"/>
      <c r="UVJ1" s="3022" t="s">
        <v>292</v>
      </c>
      <c r="UVK1" s="3022"/>
      <c r="UVL1" s="3022"/>
      <c r="UVM1" s="3022"/>
      <c r="UVN1" s="3022"/>
      <c r="UVO1" s="3022"/>
      <c r="UVP1" s="2432" t="s">
        <v>291</v>
      </c>
      <c r="UVQ1" s="96"/>
      <c r="UVR1" s="3022" t="s">
        <v>292</v>
      </c>
      <c r="UVS1" s="3022"/>
      <c r="UVT1" s="3022"/>
      <c r="UVU1" s="3022"/>
      <c r="UVV1" s="3022"/>
      <c r="UVW1" s="3022"/>
      <c r="UVX1" s="2432" t="s">
        <v>291</v>
      </c>
      <c r="UVY1" s="96"/>
      <c r="UVZ1" s="3022" t="s">
        <v>292</v>
      </c>
      <c r="UWA1" s="3022"/>
      <c r="UWB1" s="3022"/>
      <c r="UWC1" s="3022"/>
      <c r="UWD1" s="3022"/>
      <c r="UWE1" s="3022"/>
      <c r="UWF1" s="2432" t="s">
        <v>291</v>
      </c>
      <c r="UWG1" s="96"/>
      <c r="UWH1" s="3022" t="s">
        <v>292</v>
      </c>
      <c r="UWI1" s="3022"/>
      <c r="UWJ1" s="3022"/>
      <c r="UWK1" s="3022"/>
      <c r="UWL1" s="3022"/>
      <c r="UWM1" s="3022"/>
      <c r="UWN1" s="2432" t="s">
        <v>291</v>
      </c>
      <c r="UWO1" s="96"/>
      <c r="UWP1" s="3022" t="s">
        <v>292</v>
      </c>
      <c r="UWQ1" s="3022"/>
      <c r="UWR1" s="3022"/>
      <c r="UWS1" s="3022"/>
      <c r="UWT1" s="3022"/>
      <c r="UWU1" s="3022"/>
      <c r="UWV1" s="2432" t="s">
        <v>291</v>
      </c>
      <c r="UWW1" s="96"/>
      <c r="UWX1" s="3022" t="s">
        <v>292</v>
      </c>
      <c r="UWY1" s="3022"/>
      <c r="UWZ1" s="3022"/>
      <c r="UXA1" s="3022"/>
      <c r="UXB1" s="3022"/>
      <c r="UXC1" s="3022"/>
      <c r="UXD1" s="2432" t="s">
        <v>291</v>
      </c>
      <c r="UXE1" s="96"/>
      <c r="UXF1" s="3022" t="s">
        <v>292</v>
      </c>
      <c r="UXG1" s="3022"/>
      <c r="UXH1" s="3022"/>
      <c r="UXI1" s="3022"/>
      <c r="UXJ1" s="3022"/>
      <c r="UXK1" s="3022"/>
      <c r="UXL1" s="2432" t="s">
        <v>291</v>
      </c>
      <c r="UXM1" s="96"/>
      <c r="UXN1" s="3022" t="s">
        <v>292</v>
      </c>
      <c r="UXO1" s="3022"/>
      <c r="UXP1" s="3022"/>
      <c r="UXQ1" s="3022"/>
      <c r="UXR1" s="3022"/>
      <c r="UXS1" s="3022"/>
      <c r="UXT1" s="2432" t="s">
        <v>291</v>
      </c>
      <c r="UXU1" s="96"/>
      <c r="UXV1" s="3022" t="s">
        <v>292</v>
      </c>
      <c r="UXW1" s="3022"/>
      <c r="UXX1" s="3022"/>
      <c r="UXY1" s="3022"/>
      <c r="UXZ1" s="3022"/>
      <c r="UYA1" s="3022"/>
      <c r="UYB1" s="2432" t="s">
        <v>291</v>
      </c>
      <c r="UYC1" s="96"/>
      <c r="UYD1" s="3022" t="s">
        <v>292</v>
      </c>
      <c r="UYE1" s="3022"/>
      <c r="UYF1" s="3022"/>
      <c r="UYG1" s="3022"/>
      <c r="UYH1" s="3022"/>
      <c r="UYI1" s="3022"/>
      <c r="UYJ1" s="2432" t="s">
        <v>291</v>
      </c>
      <c r="UYK1" s="96"/>
      <c r="UYL1" s="3022" t="s">
        <v>292</v>
      </c>
      <c r="UYM1" s="3022"/>
      <c r="UYN1" s="3022"/>
      <c r="UYO1" s="3022"/>
      <c r="UYP1" s="3022"/>
      <c r="UYQ1" s="3022"/>
      <c r="UYR1" s="2432" t="s">
        <v>291</v>
      </c>
      <c r="UYS1" s="96"/>
      <c r="UYT1" s="3022" t="s">
        <v>292</v>
      </c>
      <c r="UYU1" s="3022"/>
      <c r="UYV1" s="3022"/>
      <c r="UYW1" s="3022"/>
      <c r="UYX1" s="3022"/>
      <c r="UYY1" s="3022"/>
      <c r="UYZ1" s="2432" t="s">
        <v>291</v>
      </c>
      <c r="UZA1" s="96"/>
      <c r="UZB1" s="3022" t="s">
        <v>292</v>
      </c>
      <c r="UZC1" s="3022"/>
      <c r="UZD1" s="3022"/>
      <c r="UZE1" s="3022"/>
      <c r="UZF1" s="3022"/>
      <c r="UZG1" s="3022"/>
      <c r="UZH1" s="2432" t="s">
        <v>291</v>
      </c>
      <c r="UZI1" s="96"/>
      <c r="UZJ1" s="3022" t="s">
        <v>292</v>
      </c>
      <c r="UZK1" s="3022"/>
      <c r="UZL1" s="3022"/>
      <c r="UZM1" s="3022"/>
      <c r="UZN1" s="3022"/>
      <c r="UZO1" s="3022"/>
      <c r="UZP1" s="2432" t="s">
        <v>291</v>
      </c>
      <c r="UZQ1" s="96"/>
      <c r="UZR1" s="3022" t="s">
        <v>292</v>
      </c>
      <c r="UZS1" s="3022"/>
      <c r="UZT1" s="3022"/>
      <c r="UZU1" s="3022"/>
      <c r="UZV1" s="3022"/>
      <c r="UZW1" s="3022"/>
      <c r="UZX1" s="2432" t="s">
        <v>291</v>
      </c>
      <c r="UZY1" s="96"/>
      <c r="UZZ1" s="3022" t="s">
        <v>292</v>
      </c>
      <c r="VAA1" s="3022"/>
      <c r="VAB1" s="3022"/>
      <c r="VAC1" s="3022"/>
      <c r="VAD1" s="3022"/>
      <c r="VAE1" s="3022"/>
      <c r="VAF1" s="2432" t="s">
        <v>291</v>
      </c>
      <c r="VAG1" s="96"/>
      <c r="VAH1" s="3022" t="s">
        <v>292</v>
      </c>
      <c r="VAI1" s="3022"/>
      <c r="VAJ1" s="3022"/>
      <c r="VAK1" s="3022"/>
      <c r="VAL1" s="3022"/>
      <c r="VAM1" s="3022"/>
      <c r="VAN1" s="2432" t="s">
        <v>291</v>
      </c>
      <c r="VAO1" s="96"/>
      <c r="VAP1" s="3022" t="s">
        <v>292</v>
      </c>
      <c r="VAQ1" s="3022"/>
      <c r="VAR1" s="3022"/>
      <c r="VAS1" s="3022"/>
      <c r="VAT1" s="3022"/>
      <c r="VAU1" s="3022"/>
      <c r="VAV1" s="2432" t="s">
        <v>291</v>
      </c>
      <c r="VAW1" s="96"/>
      <c r="VAX1" s="3022" t="s">
        <v>292</v>
      </c>
      <c r="VAY1" s="3022"/>
      <c r="VAZ1" s="3022"/>
      <c r="VBA1" s="3022"/>
      <c r="VBB1" s="3022"/>
      <c r="VBC1" s="3022"/>
      <c r="VBD1" s="2432" t="s">
        <v>291</v>
      </c>
      <c r="VBE1" s="96"/>
      <c r="VBF1" s="3022" t="s">
        <v>292</v>
      </c>
      <c r="VBG1" s="3022"/>
      <c r="VBH1" s="3022"/>
      <c r="VBI1" s="3022"/>
      <c r="VBJ1" s="3022"/>
      <c r="VBK1" s="3022"/>
      <c r="VBL1" s="2432" t="s">
        <v>291</v>
      </c>
      <c r="VBM1" s="96"/>
      <c r="VBN1" s="3022" t="s">
        <v>292</v>
      </c>
      <c r="VBO1" s="3022"/>
      <c r="VBP1" s="3022"/>
      <c r="VBQ1" s="3022"/>
      <c r="VBR1" s="3022"/>
      <c r="VBS1" s="3022"/>
      <c r="VBT1" s="2432" t="s">
        <v>291</v>
      </c>
      <c r="VBU1" s="96"/>
      <c r="VBV1" s="3022" t="s">
        <v>292</v>
      </c>
      <c r="VBW1" s="3022"/>
      <c r="VBX1" s="3022"/>
      <c r="VBY1" s="3022"/>
      <c r="VBZ1" s="3022"/>
      <c r="VCA1" s="3022"/>
      <c r="VCB1" s="2432" t="s">
        <v>291</v>
      </c>
      <c r="VCC1" s="96"/>
      <c r="VCD1" s="3022" t="s">
        <v>292</v>
      </c>
      <c r="VCE1" s="3022"/>
      <c r="VCF1" s="3022"/>
      <c r="VCG1" s="3022"/>
      <c r="VCH1" s="3022"/>
      <c r="VCI1" s="3022"/>
      <c r="VCJ1" s="2432" t="s">
        <v>291</v>
      </c>
      <c r="VCK1" s="96"/>
      <c r="VCL1" s="3022" t="s">
        <v>292</v>
      </c>
      <c r="VCM1" s="3022"/>
      <c r="VCN1" s="3022"/>
      <c r="VCO1" s="3022"/>
      <c r="VCP1" s="3022"/>
      <c r="VCQ1" s="3022"/>
      <c r="VCR1" s="2432" t="s">
        <v>291</v>
      </c>
      <c r="VCS1" s="96"/>
      <c r="VCT1" s="3022" t="s">
        <v>292</v>
      </c>
      <c r="VCU1" s="3022"/>
      <c r="VCV1" s="3022"/>
      <c r="VCW1" s="3022"/>
      <c r="VCX1" s="3022"/>
      <c r="VCY1" s="3022"/>
      <c r="VCZ1" s="2432" t="s">
        <v>291</v>
      </c>
      <c r="VDA1" s="96"/>
      <c r="VDB1" s="3022" t="s">
        <v>292</v>
      </c>
      <c r="VDC1" s="3022"/>
      <c r="VDD1" s="3022"/>
      <c r="VDE1" s="3022"/>
      <c r="VDF1" s="3022"/>
      <c r="VDG1" s="3022"/>
      <c r="VDH1" s="2432" t="s">
        <v>291</v>
      </c>
      <c r="VDI1" s="96"/>
      <c r="VDJ1" s="3022" t="s">
        <v>292</v>
      </c>
      <c r="VDK1" s="3022"/>
      <c r="VDL1" s="3022"/>
      <c r="VDM1" s="3022"/>
      <c r="VDN1" s="3022"/>
      <c r="VDO1" s="3022"/>
      <c r="VDP1" s="2432" t="s">
        <v>291</v>
      </c>
      <c r="VDQ1" s="96"/>
      <c r="VDR1" s="3022" t="s">
        <v>292</v>
      </c>
      <c r="VDS1" s="3022"/>
      <c r="VDT1" s="3022"/>
      <c r="VDU1" s="3022"/>
      <c r="VDV1" s="3022"/>
      <c r="VDW1" s="3022"/>
      <c r="VDX1" s="2432" t="s">
        <v>291</v>
      </c>
      <c r="VDY1" s="96"/>
      <c r="VDZ1" s="3022" t="s">
        <v>292</v>
      </c>
      <c r="VEA1" s="3022"/>
      <c r="VEB1" s="3022"/>
      <c r="VEC1" s="3022"/>
      <c r="VED1" s="3022"/>
      <c r="VEE1" s="3022"/>
      <c r="VEF1" s="2432" t="s">
        <v>291</v>
      </c>
      <c r="VEG1" s="96"/>
      <c r="VEH1" s="3022" t="s">
        <v>292</v>
      </c>
      <c r="VEI1" s="3022"/>
      <c r="VEJ1" s="3022"/>
      <c r="VEK1" s="3022"/>
      <c r="VEL1" s="3022"/>
      <c r="VEM1" s="3022"/>
      <c r="VEN1" s="2432" t="s">
        <v>291</v>
      </c>
      <c r="VEO1" s="96"/>
      <c r="VEP1" s="3022" t="s">
        <v>292</v>
      </c>
      <c r="VEQ1" s="3022"/>
      <c r="VER1" s="3022"/>
      <c r="VES1" s="3022"/>
      <c r="VET1" s="3022"/>
      <c r="VEU1" s="3022"/>
      <c r="VEV1" s="2432" t="s">
        <v>291</v>
      </c>
      <c r="VEW1" s="96"/>
      <c r="VEX1" s="3022" t="s">
        <v>292</v>
      </c>
      <c r="VEY1" s="3022"/>
      <c r="VEZ1" s="3022"/>
      <c r="VFA1" s="3022"/>
      <c r="VFB1" s="3022"/>
      <c r="VFC1" s="3022"/>
      <c r="VFD1" s="2432" t="s">
        <v>291</v>
      </c>
      <c r="VFE1" s="96"/>
      <c r="VFF1" s="3022" t="s">
        <v>292</v>
      </c>
      <c r="VFG1" s="3022"/>
      <c r="VFH1" s="3022"/>
      <c r="VFI1" s="3022"/>
      <c r="VFJ1" s="3022"/>
      <c r="VFK1" s="3022"/>
      <c r="VFL1" s="2432" t="s">
        <v>291</v>
      </c>
      <c r="VFM1" s="96"/>
      <c r="VFN1" s="3022" t="s">
        <v>292</v>
      </c>
      <c r="VFO1" s="3022"/>
      <c r="VFP1" s="3022"/>
      <c r="VFQ1" s="3022"/>
      <c r="VFR1" s="3022"/>
      <c r="VFS1" s="3022"/>
      <c r="VFT1" s="2432" t="s">
        <v>291</v>
      </c>
      <c r="VFU1" s="96"/>
      <c r="VFV1" s="3022" t="s">
        <v>292</v>
      </c>
      <c r="VFW1" s="3022"/>
      <c r="VFX1" s="3022"/>
      <c r="VFY1" s="3022"/>
      <c r="VFZ1" s="3022"/>
      <c r="VGA1" s="3022"/>
      <c r="VGB1" s="2432" t="s">
        <v>291</v>
      </c>
      <c r="VGC1" s="96"/>
      <c r="VGD1" s="3022" t="s">
        <v>292</v>
      </c>
      <c r="VGE1" s="3022"/>
      <c r="VGF1" s="3022"/>
      <c r="VGG1" s="3022"/>
      <c r="VGH1" s="3022"/>
      <c r="VGI1" s="3022"/>
      <c r="VGJ1" s="2432" t="s">
        <v>291</v>
      </c>
      <c r="VGK1" s="96"/>
      <c r="VGL1" s="3022" t="s">
        <v>292</v>
      </c>
      <c r="VGM1" s="3022"/>
      <c r="VGN1" s="3022"/>
      <c r="VGO1" s="3022"/>
      <c r="VGP1" s="3022"/>
      <c r="VGQ1" s="3022"/>
      <c r="VGR1" s="2432" t="s">
        <v>291</v>
      </c>
      <c r="VGS1" s="96"/>
      <c r="VGT1" s="3022" t="s">
        <v>292</v>
      </c>
      <c r="VGU1" s="3022"/>
      <c r="VGV1" s="3022"/>
      <c r="VGW1" s="3022"/>
      <c r="VGX1" s="3022"/>
      <c r="VGY1" s="3022"/>
      <c r="VGZ1" s="2432" t="s">
        <v>291</v>
      </c>
      <c r="VHA1" s="96"/>
      <c r="VHB1" s="3022" t="s">
        <v>292</v>
      </c>
      <c r="VHC1" s="3022"/>
      <c r="VHD1" s="3022"/>
      <c r="VHE1" s="3022"/>
      <c r="VHF1" s="3022"/>
      <c r="VHG1" s="3022"/>
      <c r="VHH1" s="2432" t="s">
        <v>291</v>
      </c>
      <c r="VHI1" s="96"/>
      <c r="VHJ1" s="3022" t="s">
        <v>292</v>
      </c>
      <c r="VHK1" s="3022"/>
      <c r="VHL1" s="3022"/>
      <c r="VHM1" s="3022"/>
      <c r="VHN1" s="3022"/>
      <c r="VHO1" s="3022"/>
      <c r="VHP1" s="2432" t="s">
        <v>291</v>
      </c>
      <c r="VHQ1" s="96"/>
      <c r="VHR1" s="3022" t="s">
        <v>292</v>
      </c>
      <c r="VHS1" s="3022"/>
      <c r="VHT1" s="3022"/>
      <c r="VHU1" s="3022"/>
      <c r="VHV1" s="3022"/>
      <c r="VHW1" s="3022"/>
      <c r="VHX1" s="2432" t="s">
        <v>291</v>
      </c>
      <c r="VHY1" s="96"/>
      <c r="VHZ1" s="3022" t="s">
        <v>292</v>
      </c>
      <c r="VIA1" s="3022"/>
      <c r="VIB1" s="3022"/>
      <c r="VIC1" s="3022"/>
      <c r="VID1" s="3022"/>
      <c r="VIE1" s="3022"/>
      <c r="VIF1" s="2432" t="s">
        <v>291</v>
      </c>
      <c r="VIG1" s="96"/>
      <c r="VIH1" s="3022" t="s">
        <v>292</v>
      </c>
      <c r="VII1" s="3022"/>
      <c r="VIJ1" s="3022"/>
      <c r="VIK1" s="3022"/>
      <c r="VIL1" s="3022"/>
      <c r="VIM1" s="3022"/>
      <c r="VIN1" s="2432" t="s">
        <v>291</v>
      </c>
      <c r="VIO1" s="96"/>
      <c r="VIP1" s="3022" t="s">
        <v>292</v>
      </c>
      <c r="VIQ1" s="3022"/>
      <c r="VIR1" s="3022"/>
      <c r="VIS1" s="3022"/>
      <c r="VIT1" s="3022"/>
      <c r="VIU1" s="3022"/>
      <c r="VIV1" s="2432" t="s">
        <v>291</v>
      </c>
      <c r="VIW1" s="96"/>
      <c r="VIX1" s="3022" t="s">
        <v>292</v>
      </c>
      <c r="VIY1" s="3022"/>
      <c r="VIZ1" s="3022"/>
      <c r="VJA1" s="3022"/>
      <c r="VJB1" s="3022"/>
      <c r="VJC1" s="3022"/>
      <c r="VJD1" s="2432" t="s">
        <v>291</v>
      </c>
      <c r="VJE1" s="96"/>
      <c r="VJF1" s="3022" t="s">
        <v>292</v>
      </c>
      <c r="VJG1" s="3022"/>
      <c r="VJH1" s="3022"/>
      <c r="VJI1" s="3022"/>
      <c r="VJJ1" s="3022"/>
      <c r="VJK1" s="3022"/>
      <c r="VJL1" s="2432" t="s">
        <v>291</v>
      </c>
      <c r="VJM1" s="96"/>
      <c r="VJN1" s="3022" t="s">
        <v>292</v>
      </c>
      <c r="VJO1" s="3022"/>
      <c r="VJP1" s="3022"/>
      <c r="VJQ1" s="3022"/>
      <c r="VJR1" s="3022"/>
      <c r="VJS1" s="3022"/>
      <c r="VJT1" s="2432" t="s">
        <v>291</v>
      </c>
      <c r="VJU1" s="96"/>
      <c r="VJV1" s="3022" t="s">
        <v>292</v>
      </c>
      <c r="VJW1" s="3022"/>
      <c r="VJX1" s="3022"/>
      <c r="VJY1" s="3022"/>
      <c r="VJZ1" s="3022"/>
      <c r="VKA1" s="3022"/>
      <c r="VKB1" s="2432" t="s">
        <v>291</v>
      </c>
      <c r="VKC1" s="96"/>
      <c r="VKD1" s="3022" t="s">
        <v>292</v>
      </c>
      <c r="VKE1" s="3022"/>
      <c r="VKF1" s="3022"/>
      <c r="VKG1" s="3022"/>
      <c r="VKH1" s="3022"/>
      <c r="VKI1" s="3022"/>
      <c r="VKJ1" s="2432" t="s">
        <v>291</v>
      </c>
      <c r="VKK1" s="96"/>
      <c r="VKL1" s="3022" t="s">
        <v>292</v>
      </c>
      <c r="VKM1" s="3022"/>
      <c r="VKN1" s="3022"/>
      <c r="VKO1" s="3022"/>
      <c r="VKP1" s="3022"/>
      <c r="VKQ1" s="3022"/>
      <c r="VKR1" s="2432" t="s">
        <v>291</v>
      </c>
      <c r="VKS1" s="96"/>
      <c r="VKT1" s="3022" t="s">
        <v>292</v>
      </c>
      <c r="VKU1" s="3022"/>
      <c r="VKV1" s="3022"/>
      <c r="VKW1" s="3022"/>
      <c r="VKX1" s="3022"/>
      <c r="VKY1" s="3022"/>
      <c r="VKZ1" s="2432" t="s">
        <v>291</v>
      </c>
      <c r="VLA1" s="96"/>
      <c r="VLB1" s="3022" t="s">
        <v>292</v>
      </c>
      <c r="VLC1" s="3022"/>
      <c r="VLD1" s="3022"/>
      <c r="VLE1" s="3022"/>
      <c r="VLF1" s="3022"/>
      <c r="VLG1" s="3022"/>
      <c r="VLH1" s="2432" t="s">
        <v>291</v>
      </c>
      <c r="VLI1" s="96"/>
      <c r="VLJ1" s="3022" t="s">
        <v>292</v>
      </c>
      <c r="VLK1" s="3022"/>
      <c r="VLL1" s="3022"/>
      <c r="VLM1" s="3022"/>
      <c r="VLN1" s="3022"/>
      <c r="VLO1" s="3022"/>
      <c r="VLP1" s="2432" t="s">
        <v>291</v>
      </c>
      <c r="VLQ1" s="96"/>
      <c r="VLR1" s="3022" t="s">
        <v>292</v>
      </c>
      <c r="VLS1" s="3022"/>
      <c r="VLT1" s="3022"/>
      <c r="VLU1" s="3022"/>
      <c r="VLV1" s="3022"/>
      <c r="VLW1" s="3022"/>
      <c r="VLX1" s="2432" t="s">
        <v>291</v>
      </c>
      <c r="VLY1" s="96"/>
      <c r="VLZ1" s="3022" t="s">
        <v>292</v>
      </c>
      <c r="VMA1" s="3022"/>
      <c r="VMB1" s="3022"/>
      <c r="VMC1" s="3022"/>
      <c r="VMD1" s="3022"/>
      <c r="VME1" s="3022"/>
      <c r="VMF1" s="2432" t="s">
        <v>291</v>
      </c>
      <c r="VMG1" s="96"/>
      <c r="VMH1" s="3022" t="s">
        <v>292</v>
      </c>
      <c r="VMI1" s="3022"/>
      <c r="VMJ1" s="3022"/>
      <c r="VMK1" s="3022"/>
      <c r="VML1" s="3022"/>
      <c r="VMM1" s="3022"/>
      <c r="VMN1" s="2432" t="s">
        <v>291</v>
      </c>
      <c r="VMO1" s="96"/>
      <c r="VMP1" s="3022" t="s">
        <v>292</v>
      </c>
      <c r="VMQ1" s="3022"/>
      <c r="VMR1" s="3022"/>
      <c r="VMS1" s="3022"/>
      <c r="VMT1" s="3022"/>
      <c r="VMU1" s="3022"/>
      <c r="VMV1" s="2432" t="s">
        <v>291</v>
      </c>
      <c r="VMW1" s="96"/>
      <c r="VMX1" s="3022" t="s">
        <v>292</v>
      </c>
      <c r="VMY1" s="3022"/>
      <c r="VMZ1" s="3022"/>
      <c r="VNA1" s="3022"/>
      <c r="VNB1" s="3022"/>
      <c r="VNC1" s="3022"/>
      <c r="VND1" s="2432" t="s">
        <v>291</v>
      </c>
      <c r="VNE1" s="96"/>
      <c r="VNF1" s="3022" t="s">
        <v>292</v>
      </c>
      <c r="VNG1" s="3022"/>
      <c r="VNH1" s="3022"/>
      <c r="VNI1" s="3022"/>
      <c r="VNJ1" s="3022"/>
      <c r="VNK1" s="3022"/>
      <c r="VNL1" s="2432" t="s">
        <v>291</v>
      </c>
      <c r="VNM1" s="96"/>
      <c r="VNN1" s="3022" t="s">
        <v>292</v>
      </c>
      <c r="VNO1" s="3022"/>
      <c r="VNP1" s="3022"/>
      <c r="VNQ1" s="3022"/>
      <c r="VNR1" s="3022"/>
      <c r="VNS1" s="3022"/>
      <c r="VNT1" s="2432" t="s">
        <v>291</v>
      </c>
      <c r="VNU1" s="96"/>
      <c r="VNV1" s="3022" t="s">
        <v>292</v>
      </c>
      <c r="VNW1" s="3022"/>
      <c r="VNX1" s="3022"/>
      <c r="VNY1" s="3022"/>
      <c r="VNZ1" s="3022"/>
      <c r="VOA1" s="3022"/>
      <c r="VOB1" s="2432" t="s">
        <v>291</v>
      </c>
      <c r="VOC1" s="96"/>
      <c r="VOD1" s="3022" t="s">
        <v>292</v>
      </c>
      <c r="VOE1" s="3022"/>
      <c r="VOF1" s="3022"/>
      <c r="VOG1" s="3022"/>
      <c r="VOH1" s="3022"/>
      <c r="VOI1" s="3022"/>
      <c r="VOJ1" s="2432" t="s">
        <v>291</v>
      </c>
      <c r="VOK1" s="96"/>
      <c r="VOL1" s="3022" t="s">
        <v>292</v>
      </c>
      <c r="VOM1" s="3022"/>
      <c r="VON1" s="3022"/>
      <c r="VOO1" s="3022"/>
      <c r="VOP1" s="3022"/>
      <c r="VOQ1" s="3022"/>
      <c r="VOR1" s="2432" t="s">
        <v>291</v>
      </c>
      <c r="VOS1" s="96"/>
      <c r="VOT1" s="3022" t="s">
        <v>292</v>
      </c>
      <c r="VOU1" s="3022"/>
      <c r="VOV1" s="3022"/>
      <c r="VOW1" s="3022"/>
      <c r="VOX1" s="3022"/>
      <c r="VOY1" s="3022"/>
      <c r="VOZ1" s="2432" t="s">
        <v>291</v>
      </c>
      <c r="VPA1" s="96"/>
      <c r="VPB1" s="3022" t="s">
        <v>292</v>
      </c>
      <c r="VPC1" s="3022"/>
      <c r="VPD1" s="3022"/>
      <c r="VPE1" s="3022"/>
      <c r="VPF1" s="3022"/>
      <c r="VPG1" s="3022"/>
      <c r="VPH1" s="2432" t="s">
        <v>291</v>
      </c>
      <c r="VPI1" s="96"/>
      <c r="VPJ1" s="3022" t="s">
        <v>292</v>
      </c>
      <c r="VPK1" s="3022"/>
      <c r="VPL1" s="3022"/>
      <c r="VPM1" s="3022"/>
      <c r="VPN1" s="3022"/>
      <c r="VPO1" s="3022"/>
      <c r="VPP1" s="2432" t="s">
        <v>291</v>
      </c>
      <c r="VPQ1" s="96"/>
      <c r="VPR1" s="3022" t="s">
        <v>292</v>
      </c>
      <c r="VPS1" s="3022"/>
      <c r="VPT1" s="3022"/>
      <c r="VPU1" s="3022"/>
      <c r="VPV1" s="3022"/>
      <c r="VPW1" s="3022"/>
      <c r="VPX1" s="2432" t="s">
        <v>291</v>
      </c>
      <c r="VPY1" s="96"/>
      <c r="VPZ1" s="3022" t="s">
        <v>292</v>
      </c>
      <c r="VQA1" s="3022"/>
      <c r="VQB1" s="3022"/>
      <c r="VQC1" s="3022"/>
      <c r="VQD1" s="3022"/>
      <c r="VQE1" s="3022"/>
      <c r="VQF1" s="2432" t="s">
        <v>291</v>
      </c>
      <c r="VQG1" s="96"/>
      <c r="VQH1" s="3022" t="s">
        <v>292</v>
      </c>
      <c r="VQI1" s="3022"/>
      <c r="VQJ1" s="3022"/>
      <c r="VQK1" s="3022"/>
      <c r="VQL1" s="3022"/>
      <c r="VQM1" s="3022"/>
      <c r="VQN1" s="2432" t="s">
        <v>291</v>
      </c>
      <c r="VQO1" s="96"/>
      <c r="VQP1" s="3022" t="s">
        <v>292</v>
      </c>
      <c r="VQQ1" s="3022"/>
      <c r="VQR1" s="3022"/>
      <c r="VQS1" s="3022"/>
      <c r="VQT1" s="3022"/>
      <c r="VQU1" s="3022"/>
      <c r="VQV1" s="2432" t="s">
        <v>291</v>
      </c>
      <c r="VQW1" s="96"/>
      <c r="VQX1" s="3022" t="s">
        <v>292</v>
      </c>
      <c r="VQY1" s="3022"/>
      <c r="VQZ1" s="3022"/>
      <c r="VRA1" s="3022"/>
      <c r="VRB1" s="3022"/>
      <c r="VRC1" s="3022"/>
      <c r="VRD1" s="2432" t="s">
        <v>291</v>
      </c>
      <c r="VRE1" s="96"/>
      <c r="VRF1" s="3022" t="s">
        <v>292</v>
      </c>
      <c r="VRG1" s="3022"/>
      <c r="VRH1" s="3022"/>
      <c r="VRI1" s="3022"/>
      <c r="VRJ1" s="3022"/>
      <c r="VRK1" s="3022"/>
      <c r="VRL1" s="2432" t="s">
        <v>291</v>
      </c>
      <c r="VRM1" s="96"/>
      <c r="VRN1" s="3022" t="s">
        <v>292</v>
      </c>
      <c r="VRO1" s="3022"/>
      <c r="VRP1" s="3022"/>
      <c r="VRQ1" s="3022"/>
      <c r="VRR1" s="3022"/>
      <c r="VRS1" s="3022"/>
      <c r="VRT1" s="2432" t="s">
        <v>291</v>
      </c>
      <c r="VRU1" s="96"/>
      <c r="VRV1" s="3022" t="s">
        <v>292</v>
      </c>
      <c r="VRW1" s="3022"/>
      <c r="VRX1" s="3022"/>
      <c r="VRY1" s="3022"/>
      <c r="VRZ1" s="3022"/>
      <c r="VSA1" s="3022"/>
      <c r="VSB1" s="2432" t="s">
        <v>291</v>
      </c>
      <c r="VSC1" s="96"/>
      <c r="VSD1" s="3022" t="s">
        <v>292</v>
      </c>
      <c r="VSE1" s="3022"/>
      <c r="VSF1" s="3022"/>
      <c r="VSG1" s="3022"/>
      <c r="VSH1" s="3022"/>
      <c r="VSI1" s="3022"/>
      <c r="VSJ1" s="2432" t="s">
        <v>291</v>
      </c>
      <c r="VSK1" s="96"/>
      <c r="VSL1" s="3022" t="s">
        <v>292</v>
      </c>
      <c r="VSM1" s="3022"/>
      <c r="VSN1" s="3022"/>
      <c r="VSO1" s="3022"/>
      <c r="VSP1" s="3022"/>
      <c r="VSQ1" s="3022"/>
      <c r="VSR1" s="2432" t="s">
        <v>291</v>
      </c>
      <c r="VSS1" s="96"/>
      <c r="VST1" s="3022" t="s">
        <v>292</v>
      </c>
      <c r="VSU1" s="3022"/>
      <c r="VSV1" s="3022"/>
      <c r="VSW1" s="3022"/>
      <c r="VSX1" s="3022"/>
      <c r="VSY1" s="3022"/>
      <c r="VSZ1" s="2432" t="s">
        <v>291</v>
      </c>
      <c r="VTA1" s="96"/>
      <c r="VTB1" s="3022" t="s">
        <v>292</v>
      </c>
      <c r="VTC1" s="3022"/>
      <c r="VTD1" s="3022"/>
      <c r="VTE1" s="3022"/>
      <c r="VTF1" s="3022"/>
      <c r="VTG1" s="3022"/>
      <c r="VTH1" s="2432" t="s">
        <v>291</v>
      </c>
      <c r="VTI1" s="96"/>
      <c r="VTJ1" s="3022" t="s">
        <v>292</v>
      </c>
      <c r="VTK1" s="3022"/>
      <c r="VTL1" s="3022"/>
      <c r="VTM1" s="3022"/>
      <c r="VTN1" s="3022"/>
      <c r="VTO1" s="3022"/>
      <c r="VTP1" s="2432" t="s">
        <v>291</v>
      </c>
      <c r="VTQ1" s="96"/>
      <c r="VTR1" s="3022" t="s">
        <v>292</v>
      </c>
      <c r="VTS1" s="3022"/>
      <c r="VTT1" s="3022"/>
      <c r="VTU1" s="3022"/>
      <c r="VTV1" s="3022"/>
      <c r="VTW1" s="3022"/>
      <c r="VTX1" s="2432" t="s">
        <v>291</v>
      </c>
      <c r="VTY1" s="96"/>
      <c r="VTZ1" s="3022" t="s">
        <v>292</v>
      </c>
      <c r="VUA1" s="3022"/>
      <c r="VUB1" s="3022"/>
      <c r="VUC1" s="3022"/>
      <c r="VUD1" s="3022"/>
      <c r="VUE1" s="3022"/>
      <c r="VUF1" s="2432" t="s">
        <v>291</v>
      </c>
      <c r="VUG1" s="96"/>
      <c r="VUH1" s="3022" t="s">
        <v>292</v>
      </c>
      <c r="VUI1" s="3022"/>
      <c r="VUJ1" s="3022"/>
      <c r="VUK1" s="3022"/>
      <c r="VUL1" s="3022"/>
      <c r="VUM1" s="3022"/>
      <c r="VUN1" s="2432" t="s">
        <v>291</v>
      </c>
      <c r="VUO1" s="96"/>
      <c r="VUP1" s="3022" t="s">
        <v>292</v>
      </c>
      <c r="VUQ1" s="3022"/>
      <c r="VUR1" s="3022"/>
      <c r="VUS1" s="3022"/>
      <c r="VUT1" s="3022"/>
      <c r="VUU1" s="3022"/>
      <c r="VUV1" s="2432" t="s">
        <v>291</v>
      </c>
      <c r="VUW1" s="96"/>
      <c r="VUX1" s="3022" t="s">
        <v>292</v>
      </c>
      <c r="VUY1" s="3022"/>
      <c r="VUZ1" s="3022"/>
      <c r="VVA1" s="3022"/>
      <c r="VVB1" s="3022"/>
      <c r="VVC1" s="3022"/>
      <c r="VVD1" s="2432" t="s">
        <v>291</v>
      </c>
      <c r="VVE1" s="96"/>
      <c r="VVF1" s="3022" t="s">
        <v>292</v>
      </c>
      <c r="VVG1" s="3022"/>
      <c r="VVH1" s="3022"/>
      <c r="VVI1" s="3022"/>
      <c r="VVJ1" s="3022"/>
      <c r="VVK1" s="3022"/>
      <c r="VVL1" s="2432" t="s">
        <v>291</v>
      </c>
      <c r="VVM1" s="96"/>
      <c r="VVN1" s="3022" t="s">
        <v>292</v>
      </c>
      <c r="VVO1" s="3022"/>
      <c r="VVP1" s="3022"/>
      <c r="VVQ1" s="3022"/>
      <c r="VVR1" s="3022"/>
      <c r="VVS1" s="3022"/>
      <c r="VVT1" s="2432" t="s">
        <v>291</v>
      </c>
      <c r="VVU1" s="96"/>
      <c r="VVV1" s="3022" t="s">
        <v>292</v>
      </c>
      <c r="VVW1" s="3022"/>
      <c r="VVX1" s="3022"/>
      <c r="VVY1" s="3022"/>
      <c r="VVZ1" s="3022"/>
      <c r="VWA1" s="3022"/>
      <c r="VWB1" s="2432" t="s">
        <v>291</v>
      </c>
      <c r="VWC1" s="96"/>
      <c r="VWD1" s="3022" t="s">
        <v>292</v>
      </c>
      <c r="VWE1" s="3022"/>
      <c r="VWF1" s="3022"/>
      <c r="VWG1" s="3022"/>
      <c r="VWH1" s="3022"/>
      <c r="VWI1" s="3022"/>
      <c r="VWJ1" s="2432" t="s">
        <v>291</v>
      </c>
      <c r="VWK1" s="96"/>
      <c r="VWL1" s="3022" t="s">
        <v>292</v>
      </c>
      <c r="VWM1" s="3022"/>
      <c r="VWN1" s="3022"/>
      <c r="VWO1" s="3022"/>
      <c r="VWP1" s="3022"/>
      <c r="VWQ1" s="3022"/>
      <c r="VWR1" s="2432" t="s">
        <v>291</v>
      </c>
      <c r="VWS1" s="96"/>
      <c r="VWT1" s="3022" t="s">
        <v>292</v>
      </c>
      <c r="VWU1" s="3022"/>
      <c r="VWV1" s="3022"/>
      <c r="VWW1" s="3022"/>
      <c r="VWX1" s="3022"/>
      <c r="VWY1" s="3022"/>
      <c r="VWZ1" s="2432" t="s">
        <v>291</v>
      </c>
      <c r="VXA1" s="96"/>
      <c r="VXB1" s="3022" t="s">
        <v>292</v>
      </c>
      <c r="VXC1" s="3022"/>
      <c r="VXD1" s="3022"/>
      <c r="VXE1" s="3022"/>
      <c r="VXF1" s="3022"/>
      <c r="VXG1" s="3022"/>
      <c r="VXH1" s="2432" t="s">
        <v>291</v>
      </c>
      <c r="VXI1" s="96"/>
      <c r="VXJ1" s="3022" t="s">
        <v>292</v>
      </c>
      <c r="VXK1" s="3022"/>
      <c r="VXL1" s="3022"/>
      <c r="VXM1" s="3022"/>
      <c r="VXN1" s="3022"/>
      <c r="VXO1" s="3022"/>
      <c r="VXP1" s="2432" t="s">
        <v>291</v>
      </c>
      <c r="VXQ1" s="96"/>
      <c r="VXR1" s="3022" t="s">
        <v>292</v>
      </c>
      <c r="VXS1" s="3022"/>
      <c r="VXT1" s="3022"/>
      <c r="VXU1" s="3022"/>
      <c r="VXV1" s="3022"/>
      <c r="VXW1" s="3022"/>
      <c r="VXX1" s="2432" t="s">
        <v>291</v>
      </c>
      <c r="VXY1" s="96"/>
      <c r="VXZ1" s="3022" t="s">
        <v>292</v>
      </c>
      <c r="VYA1" s="3022"/>
      <c r="VYB1" s="3022"/>
      <c r="VYC1" s="3022"/>
      <c r="VYD1" s="3022"/>
      <c r="VYE1" s="3022"/>
      <c r="VYF1" s="2432" t="s">
        <v>291</v>
      </c>
      <c r="VYG1" s="96"/>
      <c r="VYH1" s="3022" t="s">
        <v>292</v>
      </c>
      <c r="VYI1" s="3022"/>
      <c r="VYJ1" s="3022"/>
      <c r="VYK1" s="3022"/>
      <c r="VYL1" s="3022"/>
      <c r="VYM1" s="3022"/>
      <c r="VYN1" s="2432" t="s">
        <v>291</v>
      </c>
      <c r="VYO1" s="96"/>
      <c r="VYP1" s="3022" t="s">
        <v>292</v>
      </c>
      <c r="VYQ1" s="3022"/>
      <c r="VYR1" s="3022"/>
      <c r="VYS1" s="3022"/>
      <c r="VYT1" s="3022"/>
      <c r="VYU1" s="3022"/>
      <c r="VYV1" s="2432" t="s">
        <v>291</v>
      </c>
      <c r="VYW1" s="96"/>
      <c r="VYX1" s="3022" t="s">
        <v>292</v>
      </c>
      <c r="VYY1" s="3022"/>
      <c r="VYZ1" s="3022"/>
      <c r="VZA1" s="3022"/>
      <c r="VZB1" s="3022"/>
      <c r="VZC1" s="3022"/>
      <c r="VZD1" s="2432" t="s">
        <v>291</v>
      </c>
      <c r="VZE1" s="96"/>
      <c r="VZF1" s="3022" t="s">
        <v>292</v>
      </c>
      <c r="VZG1" s="3022"/>
      <c r="VZH1" s="3022"/>
      <c r="VZI1" s="3022"/>
      <c r="VZJ1" s="3022"/>
      <c r="VZK1" s="3022"/>
      <c r="VZL1" s="2432" t="s">
        <v>291</v>
      </c>
      <c r="VZM1" s="96"/>
      <c r="VZN1" s="3022" t="s">
        <v>292</v>
      </c>
      <c r="VZO1" s="3022"/>
      <c r="VZP1" s="3022"/>
      <c r="VZQ1" s="3022"/>
      <c r="VZR1" s="3022"/>
      <c r="VZS1" s="3022"/>
      <c r="VZT1" s="2432" t="s">
        <v>291</v>
      </c>
      <c r="VZU1" s="96"/>
      <c r="VZV1" s="3022" t="s">
        <v>292</v>
      </c>
      <c r="VZW1" s="3022"/>
      <c r="VZX1" s="3022"/>
      <c r="VZY1" s="3022"/>
      <c r="VZZ1" s="3022"/>
      <c r="WAA1" s="3022"/>
      <c r="WAB1" s="2432" t="s">
        <v>291</v>
      </c>
      <c r="WAC1" s="96"/>
      <c r="WAD1" s="3022" t="s">
        <v>292</v>
      </c>
      <c r="WAE1" s="3022"/>
      <c r="WAF1" s="3022"/>
      <c r="WAG1" s="3022"/>
      <c r="WAH1" s="3022"/>
      <c r="WAI1" s="3022"/>
      <c r="WAJ1" s="2432" t="s">
        <v>291</v>
      </c>
      <c r="WAK1" s="96"/>
      <c r="WAL1" s="3022" t="s">
        <v>292</v>
      </c>
      <c r="WAM1" s="3022"/>
      <c r="WAN1" s="3022"/>
      <c r="WAO1" s="3022"/>
      <c r="WAP1" s="3022"/>
      <c r="WAQ1" s="3022"/>
      <c r="WAR1" s="2432" t="s">
        <v>291</v>
      </c>
      <c r="WAS1" s="96"/>
      <c r="WAT1" s="3022" t="s">
        <v>292</v>
      </c>
      <c r="WAU1" s="3022"/>
      <c r="WAV1" s="3022"/>
      <c r="WAW1" s="3022"/>
      <c r="WAX1" s="3022"/>
      <c r="WAY1" s="3022"/>
      <c r="WAZ1" s="2432" t="s">
        <v>291</v>
      </c>
      <c r="WBA1" s="96"/>
      <c r="WBB1" s="3022" t="s">
        <v>292</v>
      </c>
      <c r="WBC1" s="3022"/>
      <c r="WBD1" s="3022"/>
      <c r="WBE1" s="3022"/>
      <c r="WBF1" s="3022"/>
      <c r="WBG1" s="3022"/>
      <c r="WBH1" s="2432" t="s">
        <v>291</v>
      </c>
      <c r="WBI1" s="96"/>
      <c r="WBJ1" s="3022" t="s">
        <v>292</v>
      </c>
      <c r="WBK1" s="3022"/>
      <c r="WBL1" s="3022"/>
      <c r="WBM1" s="3022"/>
      <c r="WBN1" s="3022"/>
      <c r="WBO1" s="3022"/>
      <c r="WBP1" s="2432" t="s">
        <v>291</v>
      </c>
      <c r="WBQ1" s="96"/>
      <c r="WBR1" s="3022" t="s">
        <v>292</v>
      </c>
      <c r="WBS1" s="3022"/>
      <c r="WBT1" s="3022"/>
      <c r="WBU1" s="3022"/>
      <c r="WBV1" s="3022"/>
      <c r="WBW1" s="3022"/>
      <c r="WBX1" s="2432" t="s">
        <v>291</v>
      </c>
      <c r="WBY1" s="96"/>
      <c r="WBZ1" s="3022" t="s">
        <v>292</v>
      </c>
      <c r="WCA1" s="3022"/>
      <c r="WCB1" s="3022"/>
      <c r="WCC1" s="3022"/>
      <c r="WCD1" s="3022"/>
      <c r="WCE1" s="3022"/>
      <c r="WCF1" s="2432" t="s">
        <v>291</v>
      </c>
      <c r="WCG1" s="96"/>
      <c r="WCH1" s="3022" t="s">
        <v>292</v>
      </c>
      <c r="WCI1" s="3022"/>
      <c r="WCJ1" s="3022"/>
      <c r="WCK1" s="3022"/>
      <c r="WCL1" s="3022"/>
      <c r="WCM1" s="3022"/>
      <c r="WCN1" s="2432" t="s">
        <v>291</v>
      </c>
      <c r="WCO1" s="96"/>
      <c r="WCP1" s="3022" t="s">
        <v>292</v>
      </c>
      <c r="WCQ1" s="3022"/>
      <c r="WCR1" s="3022"/>
      <c r="WCS1" s="3022"/>
      <c r="WCT1" s="3022"/>
      <c r="WCU1" s="3022"/>
      <c r="WCV1" s="2432" t="s">
        <v>291</v>
      </c>
      <c r="WCW1" s="96"/>
      <c r="WCX1" s="3022" t="s">
        <v>292</v>
      </c>
      <c r="WCY1" s="3022"/>
      <c r="WCZ1" s="3022"/>
      <c r="WDA1" s="3022"/>
      <c r="WDB1" s="3022"/>
      <c r="WDC1" s="3022"/>
      <c r="WDD1" s="2432" t="s">
        <v>291</v>
      </c>
      <c r="WDE1" s="96"/>
      <c r="WDF1" s="3022" t="s">
        <v>292</v>
      </c>
      <c r="WDG1" s="3022"/>
      <c r="WDH1" s="3022"/>
      <c r="WDI1" s="3022"/>
      <c r="WDJ1" s="3022"/>
      <c r="WDK1" s="3022"/>
      <c r="WDL1" s="2432" t="s">
        <v>291</v>
      </c>
      <c r="WDM1" s="96"/>
      <c r="WDN1" s="3022" t="s">
        <v>292</v>
      </c>
      <c r="WDO1" s="3022"/>
      <c r="WDP1" s="3022"/>
      <c r="WDQ1" s="3022"/>
      <c r="WDR1" s="3022"/>
      <c r="WDS1" s="3022"/>
      <c r="WDT1" s="2432" t="s">
        <v>291</v>
      </c>
      <c r="WDU1" s="96"/>
      <c r="WDV1" s="3022" t="s">
        <v>292</v>
      </c>
      <c r="WDW1" s="3022"/>
      <c r="WDX1" s="3022"/>
      <c r="WDY1" s="3022"/>
      <c r="WDZ1" s="3022"/>
      <c r="WEA1" s="3022"/>
      <c r="WEB1" s="2432" t="s">
        <v>291</v>
      </c>
      <c r="WEC1" s="96"/>
      <c r="WED1" s="3022" t="s">
        <v>292</v>
      </c>
      <c r="WEE1" s="3022"/>
      <c r="WEF1" s="3022"/>
      <c r="WEG1" s="3022"/>
      <c r="WEH1" s="3022"/>
      <c r="WEI1" s="3022"/>
      <c r="WEJ1" s="2432" t="s">
        <v>291</v>
      </c>
      <c r="WEK1" s="96"/>
      <c r="WEL1" s="3022" t="s">
        <v>292</v>
      </c>
      <c r="WEM1" s="3022"/>
      <c r="WEN1" s="3022"/>
      <c r="WEO1" s="3022"/>
      <c r="WEP1" s="3022"/>
      <c r="WEQ1" s="3022"/>
      <c r="WER1" s="2432" t="s">
        <v>291</v>
      </c>
      <c r="WES1" s="96"/>
      <c r="WET1" s="3022" t="s">
        <v>292</v>
      </c>
      <c r="WEU1" s="3022"/>
      <c r="WEV1" s="3022"/>
      <c r="WEW1" s="3022"/>
      <c r="WEX1" s="3022"/>
      <c r="WEY1" s="3022"/>
      <c r="WEZ1" s="2432" t="s">
        <v>291</v>
      </c>
      <c r="WFA1" s="96"/>
      <c r="WFB1" s="3022" t="s">
        <v>292</v>
      </c>
      <c r="WFC1" s="3022"/>
      <c r="WFD1" s="3022"/>
      <c r="WFE1" s="3022"/>
      <c r="WFF1" s="3022"/>
      <c r="WFG1" s="3022"/>
      <c r="WFH1" s="2432" t="s">
        <v>291</v>
      </c>
      <c r="WFI1" s="96"/>
      <c r="WFJ1" s="3022" t="s">
        <v>292</v>
      </c>
      <c r="WFK1" s="3022"/>
      <c r="WFL1" s="3022"/>
      <c r="WFM1" s="3022"/>
      <c r="WFN1" s="3022"/>
      <c r="WFO1" s="3022"/>
      <c r="WFP1" s="2432" t="s">
        <v>291</v>
      </c>
      <c r="WFQ1" s="96"/>
      <c r="WFR1" s="3022" t="s">
        <v>292</v>
      </c>
      <c r="WFS1" s="3022"/>
      <c r="WFT1" s="3022"/>
      <c r="WFU1" s="3022"/>
      <c r="WFV1" s="3022"/>
      <c r="WFW1" s="3022"/>
      <c r="WFX1" s="2432" t="s">
        <v>291</v>
      </c>
      <c r="WFY1" s="96"/>
      <c r="WFZ1" s="3022" t="s">
        <v>292</v>
      </c>
      <c r="WGA1" s="3022"/>
      <c r="WGB1" s="3022"/>
      <c r="WGC1" s="3022"/>
      <c r="WGD1" s="3022"/>
      <c r="WGE1" s="3022"/>
      <c r="WGF1" s="2432" t="s">
        <v>291</v>
      </c>
      <c r="WGG1" s="96"/>
      <c r="WGH1" s="3022" t="s">
        <v>292</v>
      </c>
      <c r="WGI1" s="3022"/>
      <c r="WGJ1" s="3022"/>
      <c r="WGK1" s="3022"/>
      <c r="WGL1" s="3022"/>
      <c r="WGM1" s="3022"/>
      <c r="WGN1" s="2432" t="s">
        <v>291</v>
      </c>
      <c r="WGO1" s="96"/>
      <c r="WGP1" s="3022" t="s">
        <v>292</v>
      </c>
      <c r="WGQ1" s="3022"/>
      <c r="WGR1" s="3022"/>
      <c r="WGS1" s="3022"/>
      <c r="WGT1" s="3022"/>
      <c r="WGU1" s="3022"/>
      <c r="WGV1" s="2432" t="s">
        <v>291</v>
      </c>
      <c r="WGW1" s="96"/>
      <c r="WGX1" s="3022" t="s">
        <v>292</v>
      </c>
      <c r="WGY1" s="3022"/>
      <c r="WGZ1" s="3022"/>
      <c r="WHA1" s="3022"/>
      <c r="WHB1" s="3022"/>
      <c r="WHC1" s="3022"/>
      <c r="WHD1" s="2432" t="s">
        <v>291</v>
      </c>
      <c r="WHE1" s="96"/>
      <c r="WHF1" s="3022" t="s">
        <v>292</v>
      </c>
      <c r="WHG1" s="3022"/>
      <c r="WHH1" s="3022"/>
      <c r="WHI1" s="3022"/>
      <c r="WHJ1" s="3022"/>
      <c r="WHK1" s="3022"/>
      <c r="WHL1" s="2432" t="s">
        <v>291</v>
      </c>
      <c r="WHM1" s="96"/>
      <c r="WHN1" s="3022" t="s">
        <v>292</v>
      </c>
      <c r="WHO1" s="3022"/>
      <c r="WHP1" s="3022"/>
      <c r="WHQ1" s="3022"/>
      <c r="WHR1" s="3022"/>
      <c r="WHS1" s="3022"/>
      <c r="WHT1" s="2432" t="s">
        <v>291</v>
      </c>
      <c r="WHU1" s="96"/>
      <c r="WHV1" s="3022" t="s">
        <v>292</v>
      </c>
      <c r="WHW1" s="3022"/>
      <c r="WHX1" s="3022"/>
      <c r="WHY1" s="3022"/>
      <c r="WHZ1" s="3022"/>
      <c r="WIA1" s="3022"/>
      <c r="WIB1" s="2432" t="s">
        <v>291</v>
      </c>
      <c r="WIC1" s="96"/>
      <c r="WID1" s="3022" t="s">
        <v>292</v>
      </c>
      <c r="WIE1" s="3022"/>
      <c r="WIF1" s="3022"/>
      <c r="WIG1" s="3022"/>
      <c r="WIH1" s="3022"/>
      <c r="WII1" s="3022"/>
      <c r="WIJ1" s="2432" t="s">
        <v>291</v>
      </c>
      <c r="WIK1" s="96"/>
      <c r="WIL1" s="3022" t="s">
        <v>292</v>
      </c>
      <c r="WIM1" s="3022"/>
      <c r="WIN1" s="3022"/>
      <c r="WIO1" s="3022"/>
      <c r="WIP1" s="3022"/>
      <c r="WIQ1" s="3022"/>
      <c r="WIR1" s="2432" t="s">
        <v>291</v>
      </c>
      <c r="WIS1" s="96"/>
      <c r="WIT1" s="3022" t="s">
        <v>292</v>
      </c>
      <c r="WIU1" s="3022"/>
      <c r="WIV1" s="3022"/>
      <c r="WIW1" s="3022"/>
      <c r="WIX1" s="3022"/>
      <c r="WIY1" s="3022"/>
      <c r="WIZ1" s="2432" t="s">
        <v>291</v>
      </c>
      <c r="WJA1" s="96"/>
      <c r="WJB1" s="3022" t="s">
        <v>292</v>
      </c>
      <c r="WJC1" s="3022"/>
      <c r="WJD1" s="3022"/>
      <c r="WJE1" s="3022"/>
      <c r="WJF1" s="3022"/>
      <c r="WJG1" s="3022"/>
      <c r="WJH1" s="2432" t="s">
        <v>291</v>
      </c>
      <c r="WJI1" s="96"/>
      <c r="WJJ1" s="3022" t="s">
        <v>292</v>
      </c>
      <c r="WJK1" s="3022"/>
      <c r="WJL1" s="3022"/>
      <c r="WJM1" s="3022"/>
      <c r="WJN1" s="3022"/>
      <c r="WJO1" s="3022"/>
      <c r="WJP1" s="2432" t="s">
        <v>291</v>
      </c>
      <c r="WJQ1" s="96"/>
      <c r="WJR1" s="3022" t="s">
        <v>292</v>
      </c>
      <c r="WJS1" s="3022"/>
      <c r="WJT1" s="3022"/>
      <c r="WJU1" s="3022"/>
      <c r="WJV1" s="3022"/>
      <c r="WJW1" s="3022"/>
      <c r="WJX1" s="2432" t="s">
        <v>291</v>
      </c>
      <c r="WJY1" s="96"/>
      <c r="WJZ1" s="3022" t="s">
        <v>292</v>
      </c>
      <c r="WKA1" s="3022"/>
      <c r="WKB1" s="3022"/>
      <c r="WKC1" s="3022"/>
      <c r="WKD1" s="3022"/>
      <c r="WKE1" s="3022"/>
      <c r="WKF1" s="2432" t="s">
        <v>291</v>
      </c>
      <c r="WKG1" s="96"/>
      <c r="WKH1" s="3022" t="s">
        <v>292</v>
      </c>
      <c r="WKI1" s="3022"/>
      <c r="WKJ1" s="3022"/>
      <c r="WKK1" s="3022"/>
      <c r="WKL1" s="3022"/>
      <c r="WKM1" s="3022"/>
      <c r="WKN1" s="2432" t="s">
        <v>291</v>
      </c>
      <c r="WKO1" s="96"/>
      <c r="WKP1" s="3022" t="s">
        <v>292</v>
      </c>
      <c r="WKQ1" s="3022"/>
      <c r="WKR1" s="3022"/>
      <c r="WKS1" s="3022"/>
      <c r="WKT1" s="3022"/>
      <c r="WKU1" s="3022"/>
      <c r="WKV1" s="2432" t="s">
        <v>291</v>
      </c>
      <c r="WKW1" s="96"/>
      <c r="WKX1" s="3022" t="s">
        <v>292</v>
      </c>
      <c r="WKY1" s="3022"/>
      <c r="WKZ1" s="3022"/>
      <c r="WLA1" s="3022"/>
      <c r="WLB1" s="3022"/>
      <c r="WLC1" s="3022"/>
      <c r="WLD1" s="2432" t="s">
        <v>291</v>
      </c>
      <c r="WLE1" s="96"/>
      <c r="WLF1" s="3022" t="s">
        <v>292</v>
      </c>
      <c r="WLG1" s="3022"/>
      <c r="WLH1" s="3022"/>
      <c r="WLI1" s="3022"/>
      <c r="WLJ1" s="3022"/>
      <c r="WLK1" s="3022"/>
      <c r="WLL1" s="2432" t="s">
        <v>291</v>
      </c>
      <c r="WLM1" s="96"/>
      <c r="WLN1" s="3022" t="s">
        <v>292</v>
      </c>
      <c r="WLO1" s="3022"/>
      <c r="WLP1" s="3022"/>
      <c r="WLQ1" s="3022"/>
      <c r="WLR1" s="3022"/>
      <c r="WLS1" s="3022"/>
      <c r="WLT1" s="2432" t="s">
        <v>291</v>
      </c>
      <c r="WLU1" s="96"/>
      <c r="WLV1" s="3022" t="s">
        <v>292</v>
      </c>
      <c r="WLW1" s="3022"/>
      <c r="WLX1" s="3022"/>
      <c r="WLY1" s="3022"/>
      <c r="WLZ1" s="3022"/>
      <c r="WMA1" s="3022"/>
      <c r="WMB1" s="2432" t="s">
        <v>291</v>
      </c>
      <c r="WMC1" s="96"/>
      <c r="WMD1" s="3022" t="s">
        <v>292</v>
      </c>
      <c r="WME1" s="3022"/>
      <c r="WMF1" s="3022"/>
      <c r="WMG1" s="3022"/>
      <c r="WMH1" s="3022"/>
      <c r="WMI1" s="3022"/>
      <c r="WMJ1" s="2432" t="s">
        <v>291</v>
      </c>
      <c r="WMK1" s="96"/>
      <c r="WML1" s="3022" t="s">
        <v>292</v>
      </c>
      <c r="WMM1" s="3022"/>
      <c r="WMN1" s="3022"/>
      <c r="WMO1" s="3022"/>
      <c r="WMP1" s="3022"/>
      <c r="WMQ1" s="3022"/>
      <c r="WMR1" s="2432" t="s">
        <v>291</v>
      </c>
      <c r="WMS1" s="96"/>
      <c r="WMT1" s="3022" t="s">
        <v>292</v>
      </c>
      <c r="WMU1" s="3022"/>
      <c r="WMV1" s="3022"/>
      <c r="WMW1" s="3022"/>
      <c r="WMX1" s="3022"/>
      <c r="WMY1" s="3022"/>
      <c r="WMZ1" s="2432" t="s">
        <v>291</v>
      </c>
      <c r="WNA1" s="96"/>
      <c r="WNB1" s="3022" t="s">
        <v>292</v>
      </c>
      <c r="WNC1" s="3022"/>
      <c r="WND1" s="3022"/>
      <c r="WNE1" s="3022"/>
      <c r="WNF1" s="3022"/>
      <c r="WNG1" s="3022"/>
      <c r="WNH1" s="2432" t="s">
        <v>291</v>
      </c>
      <c r="WNI1" s="96"/>
      <c r="WNJ1" s="3022" t="s">
        <v>292</v>
      </c>
      <c r="WNK1" s="3022"/>
      <c r="WNL1" s="3022"/>
      <c r="WNM1" s="3022"/>
      <c r="WNN1" s="3022"/>
      <c r="WNO1" s="3022"/>
      <c r="WNP1" s="2432" t="s">
        <v>291</v>
      </c>
      <c r="WNQ1" s="96"/>
      <c r="WNR1" s="3022" t="s">
        <v>292</v>
      </c>
      <c r="WNS1" s="3022"/>
      <c r="WNT1" s="3022"/>
      <c r="WNU1" s="3022"/>
      <c r="WNV1" s="3022"/>
      <c r="WNW1" s="3022"/>
      <c r="WNX1" s="2432" t="s">
        <v>291</v>
      </c>
      <c r="WNY1" s="96"/>
      <c r="WNZ1" s="3022" t="s">
        <v>292</v>
      </c>
      <c r="WOA1" s="3022"/>
      <c r="WOB1" s="3022"/>
      <c r="WOC1" s="3022"/>
      <c r="WOD1" s="3022"/>
      <c r="WOE1" s="3022"/>
      <c r="WOF1" s="2432" t="s">
        <v>291</v>
      </c>
      <c r="WOG1" s="96"/>
      <c r="WOH1" s="3022" t="s">
        <v>292</v>
      </c>
      <c r="WOI1" s="3022"/>
      <c r="WOJ1" s="3022"/>
      <c r="WOK1" s="3022"/>
      <c r="WOL1" s="3022"/>
      <c r="WOM1" s="3022"/>
      <c r="WON1" s="2432" t="s">
        <v>291</v>
      </c>
      <c r="WOO1" s="96"/>
      <c r="WOP1" s="3022" t="s">
        <v>292</v>
      </c>
      <c r="WOQ1" s="3022"/>
      <c r="WOR1" s="3022"/>
      <c r="WOS1" s="3022"/>
      <c r="WOT1" s="3022"/>
      <c r="WOU1" s="3022"/>
      <c r="WOV1" s="2432" t="s">
        <v>291</v>
      </c>
      <c r="WOW1" s="96"/>
      <c r="WOX1" s="3022" t="s">
        <v>292</v>
      </c>
      <c r="WOY1" s="3022"/>
      <c r="WOZ1" s="3022"/>
      <c r="WPA1" s="3022"/>
      <c r="WPB1" s="3022"/>
      <c r="WPC1" s="3022"/>
      <c r="WPD1" s="2432" t="s">
        <v>291</v>
      </c>
      <c r="WPE1" s="96"/>
      <c r="WPF1" s="3022" t="s">
        <v>292</v>
      </c>
      <c r="WPG1" s="3022"/>
      <c r="WPH1" s="3022"/>
      <c r="WPI1" s="3022"/>
      <c r="WPJ1" s="3022"/>
      <c r="WPK1" s="3022"/>
      <c r="WPL1" s="2432" t="s">
        <v>291</v>
      </c>
      <c r="WPM1" s="96"/>
      <c r="WPN1" s="3022" t="s">
        <v>292</v>
      </c>
      <c r="WPO1" s="3022"/>
      <c r="WPP1" s="3022"/>
      <c r="WPQ1" s="3022"/>
      <c r="WPR1" s="3022"/>
      <c r="WPS1" s="3022"/>
      <c r="WPT1" s="2432" t="s">
        <v>291</v>
      </c>
      <c r="WPU1" s="96"/>
      <c r="WPV1" s="3022" t="s">
        <v>292</v>
      </c>
      <c r="WPW1" s="3022"/>
      <c r="WPX1" s="3022"/>
      <c r="WPY1" s="3022"/>
      <c r="WPZ1" s="3022"/>
      <c r="WQA1" s="3022"/>
      <c r="WQB1" s="2432" t="s">
        <v>291</v>
      </c>
      <c r="WQC1" s="96"/>
      <c r="WQD1" s="3022" t="s">
        <v>292</v>
      </c>
      <c r="WQE1" s="3022"/>
      <c r="WQF1" s="3022"/>
      <c r="WQG1" s="3022"/>
      <c r="WQH1" s="3022"/>
      <c r="WQI1" s="3022"/>
      <c r="WQJ1" s="2432" t="s">
        <v>291</v>
      </c>
      <c r="WQK1" s="96"/>
      <c r="WQL1" s="3022" t="s">
        <v>292</v>
      </c>
      <c r="WQM1" s="3022"/>
      <c r="WQN1" s="3022"/>
      <c r="WQO1" s="3022"/>
      <c r="WQP1" s="3022"/>
      <c r="WQQ1" s="3022"/>
      <c r="WQR1" s="2432" t="s">
        <v>291</v>
      </c>
      <c r="WQS1" s="96"/>
      <c r="WQT1" s="3022" t="s">
        <v>292</v>
      </c>
      <c r="WQU1" s="3022"/>
      <c r="WQV1" s="3022"/>
      <c r="WQW1" s="3022"/>
      <c r="WQX1" s="3022"/>
      <c r="WQY1" s="3022"/>
      <c r="WQZ1" s="2432" t="s">
        <v>291</v>
      </c>
      <c r="WRA1" s="96"/>
      <c r="WRB1" s="3022" t="s">
        <v>292</v>
      </c>
      <c r="WRC1" s="3022"/>
      <c r="WRD1" s="3022"/>
      <c r="WRE1" s="3022"/>
      <c r="WRF1" s="3022"/>
      <c r="WRG1" s="3022"/>
      <c r="WRH1" s="2432" t="s">
        <v>291</v>
      </c>
      <c r="WRI1" s="96"/>
      <c r="WRJ1" s="3022" t="s">
        <v>292</v>
      </c>
      <c r="WRK1" s="3022"/>
      <c r="WRL1" s="3022"/>
      <c r="WRM1" s="3022"/>
      <c r="WRN1" s="3022"/>
      <c r="WRO1" s="3022"/>
      <c r="WRP1" s="2432" t="s">
        <v>291</v>
      </c>
      <c r="WRQ1" s="96"/>
      <c r="WRR1" s="3022" t="s">
        <v>292</v>
      </c>
      <c r="WRS1" s="3022"/>
      <c r="WRT1" s="3022"/>
      <c r="WRU1" s="3022"/>
      <c r="WRV1" s="3022"/>
      <c r="WRW1" s="3022"/>
      <c r="WRX1" s="2432" t="s">
        <v>291</v>
      </c>
      <c r="WRY1" s="96"/>
      <c r="WRZ1" s="3022" t="s">
        <v>292</v>
      </c>
      <c r="WSA1" s="3022"/>
      <c r="WSB1" s="3022"/>
      <c r="WSC1" s="3022"/>
      <c r="WSD1" s="3022"/>
      <c r="WSE1" s="3022"/>
      <c r="WSF1" s="2432" t="s">
        <v>291</v>
      </c>
      <c r="WSG1" s="96"/>
      <c r="WSH1" s="3022" t="s">
        <v>292</v>
      </c>
      <c r="WSI1" s="3022"/>
      <c r="WSJ1" s="3022"/>
      <c r="WSK1" s="3022"/>
      <c r="WSL1" s="3022"/>
      <c r="WSM1" s="3022"/>
      <c r="WSN1" s="2432" t="s">
        <v>291</v>
      </c>
      <c r="WSO1" s="96"/>
      <c r="WSP1" s="3022" t="s">
        <v>292</v>
      </c>
      <c r="WSQ1" s="3022"/>
      <c r="WSR1" s="3022"/>
      <c r="WSS1" s="3022"/>
      <c r="WST1" s="3022"/>
      <c r="WSU1" s="3022"/>
      <c r="WSV1" s="2432" t="s">
        <v>291</v>
      </c>
      <c r="WSW1" s="96"/>
      <c r="WSX1" s="3022" t="s">
        <v>292</v>
      </c>
      <c r="WSY1" s="3022"/>
      <c r="WSZ1" s="3022"/>
      <c r="WTA1" s="3022"/>
      <c r="WTB1" s="3022"/>
      <c r="WTC1" s="3022"/>
      <c r="WTD1" s="2432" t="s">
        <v>291</v>
      </c>
      <c r="WTE1" s="96"/>
      <c r="WTF1" s="3022" t="s">
        <v>292</v>
      </c>
      <c r="WTG1" s="3022"/>
      <c r="WTH1" s="3022"/>
      <c r="WTI1" s="3022"/>
      <c r="WTJ1" s="3022"/>
      <c r="WTK1" s="3022"/>
      <c r="WTL1" s="2432" t="s">
        <v>291</v>
      </c>
      <c r="WTM1" s="96"/>
      <c r="WTN1" s="3022" t="s">
        <v>292</v>
      </c>
      <c r="WTO1" s="3022"/>
      <c r="WTP1" s="3022"/>
      <c r="WTQ1" s="3022"/>
      <c r="WTR1" s="3022"/>
      <c r="WTS1" s="3022"/>
      <c r="WTT1" s="2432" t="s">
        <v>291</v>
      </c>
      <c r="WTU1" s="96"/>
      <c r="WTV1" s="3022" t="s">
        <v>292</v>
      </c>
      <c r="WTW1" s="3022"/>
      <c r="WTX1" s="3022"/>
      <c r="WTY1" s="3022"/>
      <c r="WTZ1" s="3022"/>
      <c r="WUA1" s="3022"/>
      <c r="WUB1" s="2432" t="s">
        <v>291</v>
      </c>
      <c r="WUC1" s="96"/>
      <c r="WUD1" s="3022" t="s">
        <v>292</v>
      </c>
      <c r="WUE1" s="3022"/>
      <c r="WUF1" s="3022"/>
      <c r="WUG1" s="3022"/>
      <c r="WUH1" s="3022"/>
      <c r="WUI1" s="3022"/>
      <c r="WUJ1" s="2432" t="s">
        <v>291</v>
      </c>
      <c r="WUK1" s="96"/>
      <c r="WUL1" s="3022" t="s">
        <v>292</v>
      </c>
      <c r="WUM1" s="3022"/>
      <c r="WUN1" s="3022"/>
      <c r="WUO1" s="3022"/>
      <c r="WUP1" s="3022"/>
      <c r="WUQ1" s="3022"/>
      <c r="WUR1" s="2432" t="s">
        <v>291</v>
      </c>
      <c r="WUS1" s="96"/>
      <c r="WUT1" s="3022" t="s">
        <v>292</v>
      </c>
      <c r="WUU1" s="3022"/>
      <c r="WUV1" s="3022"/>
      <c r="WUW1" s="3022"/>
      <c r="WUX1" s="3022"/>
      <c r="WUY1" s="3022"/>
      <c r="WUZ1" s="2432" t="s">
        <v>291</v>
      </c>
      <c r="WVA1" s="96"/>
      <c r="WVB1" s="3022" t="s">
        <v>292</v>
      </c>
      <c r="WVC1" s="3022"/>
      <c r="WVD1" s="3022"/>
      <c r="WVE1" s="3022"/>
      <c r="WVF1" s="3022"/>
      <c r="WVG1" s="3022"/>
      <c r="WVH1" s="2432" t="s">
        <v>291</v>
      </c>
      <c r="WVI1" s="96"/>
      <c r="WVJ1" s="3022" t="s">
        <v>292</v>
      </c>
      <c r="WVK1" s="3022"/>
      <c r="WVL1" s="3022"/>
      <c r="WVM1" s="3022"/>
      <c r="WVN1" s="3022"/>
      <c r="WVO1" s="3022"/>
      <c r="WVP1" s="2432" t="s">
        <v>291</v>
      </c>
      <c r="WVQ1" s="96"/>
      <c r="WVR1" s="3022" t="s">
        <v>292</v>
      </c>
      <c r="WVS1" s="3022"/>
      <c r="WVT1" s="3022"/>
      <c r="WVU1" s="3022"/>
      <c r="WVV1" s="3022"/>
      <c r="WVW1" s="3022"/>
      <c r="WVX1" s="2432" t="s">
        <v>291</v>
      </c>
      <c r="WVY1" s="96"/>
      <c r="WVZ1" s="3022" t="s">
        <v>292</v>
      </c>
      <c r="WWA1" s="3022"/>
      <c r="WWB1" s="3022"/>
      <c r="WWC1" s="3022"/>
      <c r="WWD1" s="3022"/>
      <c r="WWE1" s="3022"/>
      <c r="WWF1" s="2432" t="s">
        <v>291</v>
      </c>
      <c r="WWG1" s="96"/>
      <c r="WWH1" s="3022" t="s">
        <v>292</v>
      </c>
      <c r="WWI1" s="3022"/>
      <c r="WWJ1" s="3022"/>
      <c r="WWK1" s="3022"/>
      <c r="WWL1" s="3022"/>
      <c r="WWM1" s="3022"/>
      <c r="WWN1" s="2432" t="s">
        <v>291</v>
      </c>
      <c r="WWO1" s="96"/>
      <c r="WWP1" s="3022" t="s">
        <v>292</v>
      </c>
      <c r="WWQ1" s="3022"/>
      <c r="WWR1" s="3022"/>
      <c r="WWS1" s="3022"/>
      <c r="WWT1" s="3022"/>
      <c r="WWU1" s="3022"/>
      <c r="WWV1" s="2432" t="s">
        <v>291</v>
      </c>
      <c r="WWW1" s="96"/>
      <c r="WWX1" s="3022" t="s">
        <v>292</v>
      </c>
      <c r="WWY1" s="3022"/>
      <c r="WWZ1" s="3022"/>
      <c r="WXA1" s="3022"/>
      <c r="WXB1" s="3022"/>
      <c r="WXC1" s="3022"/>
      <c r="WXD1" s="2432" t="s">
        <v>291</v>
      </c>
      <c r="WXE1" s="96"/>
      <c r="WXF1" s="3022" t="s">
        <v>292</v>
      </c>
      <c r="WXG1" s="3022"/>
      <c r="WXH1" s="3022"/>
      <c r="WXI1" s="3022"/>
      <c r="WXJ1" s="3022"/>
      <c r="WXK1" s="3022"/>
      <c r="WXL1" s="2432" t="s">
        <v>291</v>
      </c>
      <c r="WXM1" s="96"/>
      <c r="WXN1" s="3022" t="s">
        <v>292</v>
      </c>
      <c r="WXO1" s="3022"/>
      <c r="WXP1" s="3022"/>
      <c r="WXQ1" s="3022"/>
      <c r="WXR1" s="3022"/>
      <c r="WXS1" s="3022"/>
      <c r="WXT1" s="2432" t="s">
        <v>291</v>
      </c>
      <c r="WXU1" s="96"/>
      <c r="WXV1" s="3022" t="s">
        <v>292</v>
      </c>
      <c r="WXW1" s="3022"/>
      <c r="WXX1" s="3022"/>
      <c r="WXY1" s="3022"/>
      <c r="WXZ1" s="3022"/>
      <c r="WYA1" s="3022"/>
      <c r="WYB1" s="2432" t="s">
        <v>291</v>
      </c>
      <c r="WYC1" s="96"/>
      <c r="WYD1" s="3022" t="s">
        <v>292</v>
      </c>
      <c r="WYE1" s="3022"/>
      <c r="WYF1" s="3022"/>
      <c r="WYG1" s="3022"/>
      <c r="WYH1" s="3022"/>
      <c r="WYI1" s="3022"/>
      <c r="WYJ1" s="2432" t="s">
        <v>291</v>
      </c>
      <c r="WYK1" s="96"/>
      <c r="WYL1" s="3022" t="s">
        <v>292</v>
      </c>
      <c r="WYM1" s="3022"/>
      <c r="WYN1" s="3022"/>
      <c r="WYO1" s="3022"/>
      <c r="WYP1" s="3022"/>
      <c r="WYQ1" s="3022"/>
      <c r="WYR1" s="2432" t="s">
        <v>291</v>
      </c>
      <c r="WYS1" s="96"/>
      <c r="WYT1" s="3022" t="s">
        <v>292</v>
      </c>
      <c r="WYU1" s="3022"/>
      <c r="WYV1" s="3022"/>
      <c r="WYW1" s="3022"/>
      <c r="WYX1" s="3022"/>
      <c r="WYY1" s="3022"/>
      <c r="WYZ1" s="2432" t="s">
        <v>291</v>
      </c>
      <c r="WZA1" s="96"/>
      <c r="WZB1" s="3022" t="s">
        <v>292</v>
      </c>
      <c r="WZC1" s="3022"/>
      <c r="WZD1" s="3022"/>
      <c r="WZE1" s="3022"/>
      <c r="WZF1" s="3022"/>
      <c r="WZG1" s="3022"/>
      <c r="WZH1" s="2432" t="s">
        <v>291</v>
      </c>
      <c r="WZI1" s="96"/>
      <c r="WZJ1" s="3022" t="s">
        <v>292</v>
      </c>
      <c r="WZK1" s="3022"/>
      <c r="WZL1" s="3022"/>
      <c r="WZM1" s="3022"/>
      <c r="WZN1" s="3022"/>
      <c r="WZO1" s="3022"/>
      <c r="WZP1" s="2432" t="s">
        <v>291</v>
      </c>
      <c r="WZQ1" s="96"/>
      <c r="WZR1" s="3022" t="s">
        <v>292</v>
      </c>
      <c r="WZS1" s="3022"/>
      <c r="WZT1" s="3022"/>
      <c r="WZU1" s="3022"/>
      <c r="WZV1" s="3022"/>
      <c r="WZW1" s="3022"/>
      <c r="WZX1" s="2432" t="s">
        <v>291</v>
      </c>
      <c r="WZY1" s="96"/>
      <c r="WZZ1" s="3022" t="s">
        <v>292</v>
      </c>
      <c r="XAA1" s="3022"/>
      <c r="XAB1" s="3022"/>
      <c r="XAC1" s="3022"/>
      <c r="XAD1" s="3022"/>
      <c r="XAE1" s="3022"/>
      <c r="XAF1" s="2432" t="s">
        <v>291</v>
      </c>
      <c r="XAG1" s="96"/>
      <c r="XAH1" s="3022" t="s">
        <v>292</v>
      </c>
      <c r="XAI1" s="3022"/>
      <c r="XAJ1" s="3022"/>
      <c r="XAK1" s="3022"/>
      <c r="XAL1" s="3022"/>
      <c r="XAM1" s="3022"/>
      <c r="XAN1" s="2432" t="s">
        <v>291</v>
      </c>
      <c r="XAO1" s="96"/>
      <c r="XAP1" s="3022" t="s">
        <v>292</v>
      </c>
      <c r="XAQ1" s="3022"/>
      <c r="XAR1" s="3022"/>
      <c r="XAS1" s="3022"/>
      <c r="XAT1" s="3022"/>
      <c r="XAU1" s="3022"/>
      <c r="XAV1" s="2432" t="s">
        <v>291</v>
      </c>
      <c r="XAW1" s="96"/>
      <c r="XAX1" s="3022" t="s">
        <v>292</v>
      </c>
      <c r="XAY1" s="3022"/>
      <c r="XAZ1" s="3022"/>
      <c r="XBA1" s="3022"/>
      <c r="XBB1" s="3022"/>
      <c r="XBC1" s="3022"/>
      <c r="XBD1" s="2432" t="s">
        <v>291</v>
      </c>
      <c r="XBE1" s="96"/>
      <c r="XBF1" s="3022" t="s">
        <v>292</v>
      </c>
      <c r="XBG1" s="3022"/>
      <c r="XBH1" s="3022"/>
      <c r="XBI1" s="3022"/>
      <c r="XBJ1" s="3022"/>
      <c r="XBK1" s="3022"/>
      <c r="XBL1" s="2432" t="s">
        <v>291</v>
      </c>
      <c r="XBM1" s="96"/>
      <c r="XBN1" s="3022" t="s">
        <v>292</v>
      </c>
      <c r="XBO1" s="3022"/>
      <c r="XBP1" s="3022"/>
      <c r="XBQ1" s="3022"/>
      <c r="XBR1" s="3022"/>
      <c r="XBS1" s="3022"/>
      <c r="XBT1" s="2432" t="s">
        <v>291</v>
      </c>
      <c r="XBU1" s="96"/>
      <c r="XBV1" s="3022" t="s">
        <v>292</v>
      </c>
      <c r="XBW1" s="3022"/>
      <c r="XBX1" s="3022"/>
      <c r="XBY1" s="3022"/>
      <c r="XBZ1" s="3022"/>
      <c r="XCA1" s="3022"/>
      <c r="XCB1" s="2432" t="s">
        <v>291</v>
      </c>
      <c r="XCC1" s="96"/>
      <c r="XCD1" s="3022" t="s">
        <v>292</v>
      </c>
      <c r="XCE1" s="3022"/>
      <c r="XCF1" s="3022"/>
      <c r="XCG1" s="3022"/>
      <c r="XCH1" s="3022"/>
      <c r="XCI1" s="3022"/>
      <c r="XCJ1" s="2432" t="s">
        <v>291</v>
      </c>
      <c r="XCK1" s="96"/>
      <c r="XCL1" s="3022" t="s">
        <v>292</v>
      </c>
      <c r="XCM1" s="3022"/>
      <c r="XCN1" s="3022"/>
      <c r="XCO1" s="3022"/>
      <c r="XCP1" s="3022"/>
      <c r="XCQ1" s="3022"/>
      <c r="XCR1" s="2432" t="s">
        <v>291</v>
      </c>
      <c r="XCS1" s="96"/>
      <c r="XCT1" s="3022" t="s">
        <v>292</v>
      </c>
      <c r="XCU1" s="3022"/>
      <c r="XCV1" s="3022"/>
      <c r="XCW1" s="3022"/>
      <c r="XCX1" s="3022"/>
      <c r="XCY1" s="3022"/>
      <c r="XCZ1" s="2432" t="s">
        <v>291</v>
      </c>
      <c r="XDA1" s="96"/>
      <c r="XDB1" s="3022" t="s">
        <v>292</v>
      </c>
      <c r="XDC1" s="3022"/>
      <c r="XDD1" s="3022"/>
      <c r="XDE1" s="3022"/>
      <c r="XDF1" s="3022"/>
      <c r="XDG1" s="3022"/>
      <c r="XDH1" s="2432" t="s">
        <v>291</v>
      </c>
      <c r="XDI1" s="96"/>
      <c r="XDJ1" s="3022" t="s">
        <v>292</v>
      </c>
      <c r="XDK1" s="3022"/>
      <c r="XDL1" s="3022"/>
      <c r="XDM1" s="3022"/>
      <c r="XDN1" s="3022"/>
      <c r="XDO1" s="3022"/>
      <c r="XDP1" s="2432" t="s">
        <v>291</v>
      </c>
      <c r="XDQ1" s="96"/>
      <c r="XDR1" s="3022" t="s">
        <v>292</v>
      </c>
      <c r="XDS1" s="3022"/>
      <c r="XDT1" s="3022"/>
      <c r="XDU1" s="3022"/>
      <c r="XDV1" s="3022"/>
      <c r="XDW1" s="3022"/>
      <c r="XDX1" s="2432" t="s">
        <v>291</v>
      </c>
      <c r="XDY1" s="96"/>
      <c r="XDZ1" s="3022" t="s">
        <v>292</v>
      </c>
      <c r="XEA1" s="3022"/>
      <c r="XEB1" s="3022"/>
      <c r="XEC1" s="3022"/>
      <c r="XED1" s="3022"/>
      <c r="XEE1" s="3022"/>
      <c r="XEF1" s="2432" t="s">
        <v>291</v>
      </c>
      <c r="XEG1" s="96"/>
      <c r="XEH1" s="3022" t="s">
        <v>292</v>
      </c>
      <c r="XEI1" s="3022"/>
      <c r="XEJ1" s="3022"/>
      <c r="XEK1" s="3022"/>
      <c r="XEL1" s="3022"/>
      <c r="XEM1" s="3022"/>
      <c r="XEN1" s="2432" t="s">
        <v>291</v>
      </c>
      <c r="XEO1" s="96"/>
      <c r="XEP1" s="3022" t="s">
        <v>292</v>
      </c>
      <c r="XEQ1" s="3022"/>
      <c r="XER1" s="3022"/>
      <c r="XES1" s="3022"/>
      <c r="XET1" s="3022"/>
      <c r="XEU1" s="3022"/>
      <c r="XEV1" s="2432" t="s">
        <v>291</v>
      </c>
      <c r="XEW1" s="96"/>
      <c r="XEX1" s="3022" t="s">
        <v>292</v>
      </c>
      <c r="XEY1" s="3022"/>
      <c r="XEZ1" s="3022"/>
      <c r="XFA1" s="3022"/>
      <c r="XFB1" s="3022"/>
      <c r="XFC1" s="3022"/>
      <c r="XFD1" s="2432" t="s">
        <v>291</v>
      </c>
    </row>
    <row r="2" spans="1:16384" s="2435" customFormat="1" ht="15.75" x14ac:dyDescent="0.25">
      <c r="A2" s="93"/>
      <c r="B2" s="3024" t="s">
        <v>290</v>
      </c>
      <c r="C2" s="2475"/>
      <c r="D2" s="2475"/>
      <c r="E2" s="2475"/>
      <c r="F2" s="2475"/>
      <c r="G2" s="2475"/>
      <c r="H2" s="92" t="s">
        <v>289</v>
      </c>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c r="AO2" s="2302"/>
      <c r="AP2" s="2302"/>
      <c r="AQ2" s="2302"/>
      <c r="AR2" s="2302"/>
      <c r="AS2" s="2302"/>
      <c r="AT2" s="2302"/>
      <c r="AU2" s="2302"/>
      <c r="AV2" s="95"/>
      <c r="AW2" s="91"/>
      <c r="AX2" s="3023"/>
      <c r="AY2" s="3023"/>
      <c r="AZ2" s="3023"/>
      <c r="BA2" s="3023"/>
      <c r="BB2" s="3023"/>
      <c r="BC2" s="3023"/>
      <c r="BD2" s="95"/>
      <c r="BE2" s="91"/>
      <c r="BF2" s="3023"/>
      <c r="BG2" s="3023"/>
      <c r="BH2" s="3023"/>
      <c r="BI2" s="3023"/>
      <c r="BJ2" s="3023"/>
      <c r="BK2" s="3023"/>
      <c r="BL2" s="95"/>
      <c r="BM2" s="91"/>
      <c r="BN2" s="3023"/>
      <c r="BO2" s="3023"/>
      <c r="BP2" s="3023"/>
      <c r="BQ2" s="3023"/>
      <c r="BR2" s="3023"/>
      <c r="BS2" s="3023"/>
      <c r="BT2" s="95"/>
      <c r="BU2" s="91"/>
      <c r="BV2" s="3023"/>
      <c r="BW2" s="3023"/>
      <c r="BX2" s="3023"/>
      <c r="BY2" s="3023"/>
      <c r="BZ2" s="3023"/>
      <c r="CA2" s="3023"/>
      <c r="CB2" s="95"/>
      <c r="CC2" s="91"/>
      <c r="CD2" s="3023"/>
      <c r="CE2" s="3023"/>
      <c r="CF2" s="3023"/>
      <c r="CG2" s="3023"/>
      <c r="CH2" s="3023"/>
      <c r="CI2" s="3023"/>
      <c r="CJ2" s="95"/>
      <c r="CK2" s="91"/>
      <c r="CL2" s="3023"/>
      <c r="CM2" s="3023"/>
      <c r="CN2" s="3023"/>
      <c r="CO2" s="3023"/>
      <c r="CP2" s="3023"/>
      <c r="CQ2" s="3023"/>
      <c r="CR2" s="95"/>
      <c r="CS2" s="91"/>
      <c r="CT2" s="3023"/>
      <c r="CU2" s="3023"/>
      <c r="CV2" s="3023"/>
      <c r="CW2" s="3023"/>
      <c r="CX2" s="3023"/>
      <c r="CY2" s="3023"/>
      <c r="CZ2" s="95"/>
      <c r="DA2" s="91"/>
      <c r="DB2" s="3023"/>
      <c r="DC2" s="3023"/>
      <c r="DD2" s="3023"/>
      <c r="DE2" s="3023"/>
      <c r="DF2" s="3023"/>
      <c r="DG2" s="3023"/>
      <c r="DH2" s="95"/>
      <c r="DI2" s="91"/>
      <c r="DJ2" s="3023"/>
      <c r="DK2" s="3023"/>
      <c r="DL2" s="3023"/>
      <c r="DM2" s="3023"/>
      <c r="DN2" s="3023"/>
      <c r="DO2" s="3023"/>
      <c r="DP2" s="95"/>
      <c r="DQ2" s="91"/>
      <c r="DR2" s="3023"/>
      <c r="DS2" s="3023"/>
      <c r="DT2" s="3023"/>
      <c r="DU2" s="3023"/>
      <c r="DV2" s="3023"/>
      <c r="DW2" s="3023"/>
      <c r="DX2" s="95"/>
      <c r="DY2" s="91"/>
      <c r="DZ2" s="3023"/>
      <c r="EA2" s="3023"/>
      <c r="EB2" s="3023"/>
      <c r="EC2" s="3023"/>
      <c r="ED2" s="3023"/>
      <c r="EE2" s="3023"/>
      <c r="EF2" s="95"/>
      <c r="EG2" s="91"/>
      <c r="EH2" s="3023"/>
      <c r="EI2" s="3023"/>
      <c r="EJ2" s="3023"/>
      <c r="EK2" s="3023"/>
      <c r="EL2" s="3023"/>
      <c r="EM2" s="3023"/>
      <c r="EN2" s="95"/>
      <c r="EO2" s="91"/>
      <c r="EP2" s="3023"/>
      <c r="EQ2" s="3023"/>
      <c r="ER2" s="3023"/>
      <c r="ES2" s="3023"/>
      <c r="ET2" s="3023"/>
      <c r="EU2" s="3023"/>
      <c r="EV2" s="95"/>
      <c r="EW2" s="91"/>
      <c r="EX2" s="3023"/>
      <c r="EY2" s="3023"/>
      <c r="EZ2" s="3023"/>
      <c r="FA2" s="3023"/>
      <c r="FB2" s="3023"/>
      <c r="FC2" s="3023"/>
      <c r="FD2" s="95"/>
      <c r="FE2" s="91"/>
      <c r="FF2" s="3023"/>
      <c r="FG2" s="3023"/>
      <c r="FH2" s="3023"/>
      <c r="FI2" s="3023"/>
      <c r="FJ2" s="3023"/>
      <c r="FK2" s="3023"/>
      <c r="FL2" s="95"/>
      <c r="FM2" s="91"/>
      <c r="FN2" s="3023"/>
      <c r="FO2" s="3023"/>
      <c r="FP2" s="3023"/>
      <c r="FQ2" s="3023"/>
      <c r="FR2" s="3023"/>
      <c r="FS2" s="3023"/>
      <c r="FT2" s="95"/>
      <c r="FU2" s="91"/>
      <c r="FV2" s="3023"/>
      <c r="FW2" s="3023"/>
      <c r="FX2" s="3023"/>
      <c r="FY2" s="3023"/>
      <c r="FZ2" s="3023"/>
      <c r="GA2" s="3023"/>
      <c r="GB2" s="95"/>
      <c r="GC2" s="91"/>
      <c r="GD2" s="3023"/>
      <c r="GE2" s="3023"/>
      <c r="GF2" s="3023"/>
      <c r="GG2" s="3023"/>
      <c r="GH2" s="3023"/>
      <c r="GI2" s="3023"/>
      <c r="GJ2" s="95"/>
      <c r="GK2" s="91"/>
      <c r="GL2" s="3023"/>
      <c r="GM2" s="3023"/>
      <c r="GN2" s="3023"/>
      <c r="GO2" s="3023"/>
      <c r="GP2" s="3023"/>
      <c r="GQ2" s="3023"/>
      <c r="GR2" s="95"/>
      <c r="GS2" s="91"/>
      <c r="GT2" s="3023"/>
      <c r="GU2" s="3023"/>
      <c r="GV2" s="3023"/>
      <c r="GW2" s="3023"/>
      <c r="GX2" s="3023"/>
      <c r="GY2" s="3023"/>
      <c r="GZ2" s="95"/>
      <c r="HA2" s="91"/>
      <c r="HB2" s="3023"/>
      <c r="HC2" s="3023"/>
      <c r="HD2" s="3023"/>
      <c r="HE2" s="3023"/>
      <c r="HF2" s="3023"/>
      <c r="HG2" s="3023"/>
      <c r="HH2" s="95"/>
      <c r="HI2" s="91"/>
      <c r="HJ2" s="3023"/>
      <c r="HK2" s="3023"/>
      <c r="HL2" s="3023"/>
      <c r="HM2" s="3023"/>
      <c r="HN2" s="3023"/>
      <c r="HO2" s="3023"/>
      <c r="HP2" s="95"/>
      <c r="HQ2" s="91"/>
      <c r="HR2" s="3023"/>
      <c r="HS2" s="3023"/>
      <c r="HT2" s="3023"/>
      <c r="HU2" s="3023"/>
      <c r="HV2" s="3023"/>
      <c r="HW2" s="3023"/>
      <c r="HX2" s="95"/>
      <c r="HY2" s="91"/>
      <c r="HZ2" s="3023"/>
      <c r="IA2" s="3023"/>
      <c r="IB2" s="3023"/>
      <c r="IC2" s="3023"/>
      <c r="ID2" s="3023"/>
      <c r="IE2" s="3023"/>
      <c r="IF2" s="95"/>
      <c r="IG2" s="91"/>
      <c r="IH2" s="3023"/>
      <c r="II2" s="3023"/>
      <c r="IJ2" s="3023"/>
      <c r="IK2" s="3023"/>
      <c r="IL2" s="3023"/>
      <c r="IM2" s="3023"/>
      <c r="IN2" s="95"/>
      <c r="IO2" s="91"/>
      <c r="IP2" s="3023"/>
      <c r="IQ2" s="3023"/>
      <c r="IR2" s="3023"/>
      <c r="IS2" s="3023"/>
      <c r="IT2" s="3023"/>
      <c r="IU2" s="3023"/>
      <c r="IV2" s="95"/>
      <c r="IW2" s="91"/>
      <c r="IX2" s="3023"/>
      <c r="IY2" s="3023"/>
      <c r="IZ2" s="3023"/>
      <c r="JA2" s="3023"/>
      <c r="JB2" s="3023"/>
      <c r="JC2" s="3023"/>
      <c r="JD2" s="95"/>
      <c r="JE2" s="91"/>
      <c r="JF2" s="3023"/>
      <c r="JG2" s="3023"/>
      <c r="JH2" s="3023"/>
      <c r="JI2" s="3023"/>
      <c r="JJ2" s="3023"/>
      <c r="JK2" s="3023"/>
      <c r="JL2" s="95"/>
      <c r="JM2" s="91"/>
      <c r="JN2" s="3023"/>
      <c r="JO2" s="3023"/>
      <c r="JP2" s="3023"/>
      <c r="JQ2" s="3023"/>
      <c r="JR2" s="3023"/>
      <c r="JS2" s="3023"/>
      <c r="JT2" s="95"/>
      <c r="JU2" s="91"/>
      <c r="JV2" s="3023"/>
      <c r="JW2" s="3023"/>
      <c r="JX2" s="3023"/>
      <c r="JY2" s="3023"/>
      <c r="JZ2" s="3023"/>
      <c r="KA2" s="3023"/>
      <c r="KB2" s="95"/>
      <c r="KC2" s="91"/>
      <c r="KD2" s="3023"/>
      <c r="KE2" s="3023"/>
      <c r="KF2" s="3023"/>
      <c r="KG2" s="3023"/>
      <c r="KH2" s="3023"/>
      <c r="KI2" s="3023"/>
      <c r="KJ2" s="95"/>
      <c r="KK2" s="91"/>
      <c r="KL2" s="3023"/>
      <c r="KM2" s="3023"/>
      <c r="KN2" s="3023"/>
      <c r="KO2" s="3023"/>
      <c r="KP2" s="3023"/>
      <c r="KQ2" s="3023"/>
      <c r="KR2" s="95"/>
      <c r="KS2" s="91"/>
      <c r="KT2" s="3023"/>
      <c r="KU2" s="3023"/>
      <c r="KV2" s="3023"/>
      <c r="KW2" s="3023"/>
      <c r="KX2" s="3023"/>
      <c r="KY2" s="3023"/>
      <c r="KZ2" s="95"/>
      <c r="LA2" s="91"/>
      <c r="LB2" s="3023"/>
      <c r="LC2" s="3023"/>
      <c r="LD2" s="3023"/>
      <c r="LE2" s="3023"/>
      <c r="LF2" s="3023"/>
      <c r="LG2" s="3023"/>
      <c r="LH2" s="95"/>
      <c r="LI2" s="91"/>
      <c r="LJ2" s="3023"/>
      <c r="LK2" s="3023"/>
      <c r="LL2" s="3023"/>
      <c r="LM2" s="3023"/>
      <c r="LN2" s="3023"/>
      <c r="LO2" s="3023"/>
      <c r="LP2" s="95"/>
      <c r="LQ2" s="91"/>
      <c r="LR2" s="3023"/>
      <c r="LS2" s="3023"/>
      <c r="LT2" s="3023"/>
      <c r="LU2" s="3023"/>
      <c r="LV2" s="3023"/>
      <c r="LW2" s="3023"/>
      <c r="LX2" s="95"/>
      <c r="LY2" s="91"/>
      <c r="LZ2" s="3023"/>
      <c r="MA2" s="3023"/>
      <c r="MB2" s="3023"/>
      <c r="MC2" s="3023"/>
      <c r="MD2" s="3023"/>
      <c r="ME2" s="3023"/>
      <c r="MF2" s="95"/>
      <c r="MG2" s="91"/>
      <c r="MH2" s="3023"/>
      <c r="MI2" s="3023"/>
      <c r="MJ2" s="3023"/>
      <c r="MK2" s="3023"/>
      <c r="ML2" s="3023"/>
      <c r="MM2" s="3023"/>
      <c r="MN2" s="95"/>
      <c r="MO2" s="91"/>
      <c r="MP2" s="3023"/>
      <c r="MQ2" s="3023"/>
      <c r="MR2" s="3023"/>
      <c r="MS2" s="3023"/>
      <c r="MT2" s="3023"/>
      <c r="MU2" s="3023"/>
      <c r="MV2" s="95"/>
      <c r="MW2" s="91"/>
      <c r="MX2" s="3023"/>
      <c r="MY2" s="3023"/>
      <c r="MZ2" s="3023"/>
      <c r="NA2" s="3023"/>
      <c r="NB2" s="3023"/>
      <c r="NC2" s="3023"/>
      <c r="ND2" s="95"/>
      <c r="NE2" s="91"/>
      <c r="NF2" s="3023"/>
      <c r="NG2" s="3023"/>
      <c r="NH2" s="3023"/>
      <c r="NI2" s="3023"/>
      <c r="NJ2" s="3023"/>
      <c r="NK2" s="3023"/>
      <c r="NL2" s="95"/>
      <c r="NM2" s="91"/>
      <c r="NN2" s="3023"/>
      <c r="NO2" s="3023"/>
      <c r="NP2" s="3023"/>
      <c r="NQ2" s="3023"/>
      <c r="NR2" s="3023"/>
      <c r="NS2" s="3023"/>
      <c r="NT2" s="95"/>
      <c r="NU2" s="91"/>
      <c r="NV2" s="3023"/>
      <c r="NW2" s="3023"/>
      <c r="NX2" s="3023"/>
      <c r="NY2" s="3023"/>
      <c r="NZ2" s="3023"/>
      <c r="OA2" s="3023"/>
      <c r="OB2" s="95"/>
      <c r="OC2" s="91"/>
      <c r="OD2" s="3023"/>
      <c r="OE2" s="3023"/>
      <c r="OF2" s="3023"/>
      <c r="OG2" s="3023"/>
      <c r="OH2" s="3023"/>
      <c r="OI2" s="3023"/>
      <c r="OJ2" s="95"/>
      <c r="OK2" s="91"/>
      <c r="OL2" s="3023"/>
      <c r="OM2" s="3023"/>
      <c r="ON2" s="3023"/>
      <c r="OO2" s="3023"/>
      <c r="OP2" s="3023"/>
      <c r="OQ2" s="3023"/>
      <c r="OR2" s="95"/>
      <c r="OS2" s="91"/>
      <c r="OT2" s="3023"/>
      <c r="OU2" s="3023"/>
      <c r="OV2" s="3023"/>
      <c r="OW2" s="3023"/>
      <c r="OX2" s="3023"/>
      <c r="OY2" s="3023"/>
      <c r="OZ2" s="95"/>
      <c r="PA2" s="91"/>
      <c r="PB2" s="3023"/>
      <c r="PC2" s="3023"/>
      <c r="PD2" s="3023"/>
      <c r="PE2" s="3023"/>
      <c r="PF2" s="3023"/>
      <c r="PG2" s="3023"/>
      <c r="PH2" s="95"/>
      <c r="PI2" s="91"/>
      <c r="PJ2" s="3023"/>
      <c r="PK2" s="3023"/>
      <c r="PL2" s="3023"/>
      <c r="PM2" s="3023"/>
      <c r="PN2" s="3023"/>
      <c r="PO2" s="3023"/>
      <c r="PP2" s="95"/>
      <c r="PQ2" s="91"/>
      <c r="PR2" s="3023"/>
      <c r="PS2" s="3023"/>
      <c r="PT2" s="3023"/>
      <c r="PU2" s="3023"/>
      <c r="PV2" s="3023"/>
      <c r="PW2" s="3023"/>
      <c r="PX2" s="95"/>
      <c r="PY2" s="91"/>
      <c r="PZ2" s="3023"/>
      <c r="QA2" s="3023"/>
      <c r="QB2" s="3023"/>
      <c r="QC2" s="3023"/>
      <c r="QD2" s="3023"/>
      <c r="QE2" s="3023"/>
      <c r="QF2" s="95"/>
      <c r="QG2" s="94"/>
      <c r="QH2" s="3024" t="s">
        <v>290</v>
      </c>
      <c r="QI2" s="2475"/>
      <c r="QJ2" s="2475"/>
      <c r="QK2" s="2475"/>
      <c r="QL2" s="2475"/>
      <c r="QM2" s="2476"/>
      <c r="QN2" s="92" t="s">
        <v>289</v>
      </c>
      <c r="QO2" s="93"/>
      <c r="QP2" s="3024" t="s">
        <v>290</v>
      </c>
      <c r="QQ2" s="2475"/>
      <c r="QR2" s="2475"/>
      <c r="QS2" s="2475"/>
      <c r="QT2" s="2475"/>
      <c r="QU2" s="2476"/>
      <c r="QV2" s="92" t="s">
        <v>289</v>
      </c>
      <c r="QW2" s="93"/>
      <c r="QX2" s="3024" t="s">
        <v>290</v>
      </c>
      <c r="QY2" s="2475"/>
      <c r="QZ2" s="2475"/>
      <c r="RA2" s="2475"/>
      <c r="RB2" s="2475"/>
      <c r="RC2" s="2476"/>
      <c r="RD2" s="92" t="s">
        <v>289</v>
      </c>
      <c r="RE2" s="93"/>
      <c r="RF2" s="3024" t="s">
        <v>290</v>
      </c>
      <c r="RG2" s="2475"/>
      <c r="RH2" s="2475"/>
      <c r="RI2" s="2475"/>
      <c r="RJ2" s="2475"/>
      <c r="RK2" s="2476"/>
      <c r="RL2" s="92" t="s">
        <v>289</v>
      </c>
      <c r="RM2" s="93"/>
      <c r="RN2" s="3024" t="s">
        <v>290</v>
      </c>
      <c r="RO2" s="2475"/>
      <c r="RP2" s="2475"/>
      <c r="RQ2" s="2475"/>
      <c r="RR2" s="2475"/>
      <c r="RS2" s="2476"/>
      <c r="RT2" s="92" t="s">
        <v>289</v>
      </c>
      <c r="RU2" s="93"/>
      <c r="RV2" s="3024" t="s">
        <v>290</v>
      </c>
      <c r="RW2" s="2475"/>
      <c r="RX2" s="2475"/>
      <c r="RY2" s="2475"/>
      <c r="RZ2" s="2475"/>
      <c r="SA2" s="2476"/>
      <c r="SB2" s="92" t="s">
        <v>289</v>
      </c>
      <c r="SC2" s="93"/>
      <c r="SD2" s="3024" t="s">
        <v>290</v>
      </c>
      <c r="SE2" s="2475"/>
      <c r="SF2" s="2475"/>
      <c r="SG2" s="2475"/>
      <c r="SH2" s="2475"/>
      <c r="SI2" s="2476"/>
      <c r="SJ2" s="92" t="s">
        <v>289</v>
      </c>
      <c r="SK2" s="93"/>
      <c r="SL2" s="3024" t="s">
        <v>290</v>
      </c>
      <c r="SM2" s="2475"/>
      <c r="SN2" s="2475"/>
      <c r="SO2" s="2475"/>
      <c r="SP2" s="2475"/>
      <c r="SQ2" s="2476"/>
      <c r="SR2" s="92" t="s">
        <v>289</v>
      </c>
      <c r="SS2" s="93"/>
      <c r="ST2" s="3024" t="s">
        <v>290</v>
      </c>
      <c r="SU2" s="2475"/>
      <c r="SV2" s="2475"/>
      <c r="SW2" s="2475"/>
      <c r="SX2" s="2475"/>
      <c r="SY2" s="2476"/>
      <c r="SZ2" s="92" t="s">
        <v>289</v>
      </c>
      <c r="TA2" s="93"/>
      <c r="TB2" s="3024" t="s">
        <v>290</v>
      </c>
      <c r="TC2" s="2475"/>
      <c r="TD2" s="2475"/>
      <c r="TE2" s="2475"/>
      <c r="TF2" s="2475"/>
      <c r="TG2" s="2476"/>
      <c r="TH2" s="92" t="s">
        <v>289</v>
      </c>
      <c r="TI2" s="93"/>
      <c r="TJ2" s="3024" t="s">
        <v>290</v>
      </c>
      <c r="TK2" s="2475"/>
      <c r="TL2" s="2475"/>
      <c r="TM2" s="2475"/>
      <c r="TN2" s="2475"/>
      <c r="TO2" s="2476"/>
      <c r="TP2" s="92" t="s">
        <v>289</v>
      </c>
      <c r="TQ2" s="93"/>
      <c r="TR2" s="3024" t="s">
        <v>290</v>
      </c>
      <c r="TS2" s="2475"/>
      <c r="TT2" s="2475"/>
      <c r="TU2" s="2475"/>
      <c r="TV2" s="2475"/>
      <c r="TW2" s="2476"/>
      <c r="TX2" s="92" t="s">
        <v>289</v>
      </c>
      <c r="TY2" s="93"/>
      <c r="TZ2" s="3024" t="s">
        <v>290</v>
      </c>
      <c r="UA2" s="2475"/>
      <c r="UB2" s="2475"/>
      <c r="UC2" s="2475"/>
      <c r="UD2" s="2475"/>
      <c r="UE2" s="2476"/>
      <c r="UF2" s="92" t="s">
        <v>289</v>
      </c>
      <c r="UG2" s="93"/>
      <c r="UH2" s="3024" t="s">
        <v>290</v>
      </c>
      <c r="UI2" s="2475"/>
      <c r="UJ2" s="2475"/>
      <c r="UK2" s="2475"/>
      <c r="UL2" s="2475"/>
      <c r="UM2" s="2476"/>
      <c r="UN2" s="92" t="s">
        <v>289</v>
      </c>
      <c r="UO2" s="93"/>
      <c r="UP2" s="3024" t="s">
        <v>290</v>
      </c>
      <c r="UQ2" s="2475"/>
      <c r="UR2" s="2475"/>
      <c r="US2" s="2475"/>
      <c r="UT2" s="2475"/>
      <c r="UU2" s="2476"/>
      <c r="UV2" s="92" t="s">
        <v>289</v>
      </c>
      <c r="UW2" s="93"/>
      <c r="UX2" s="3024" t="s">
        <v>290</v>
      </c>
      <c r="UY2" s="2475"/>
      <c r="UZ2" s="2475"/>
      <c r="VA2" s="2475"/>
      <c r="VB2" s="2475"/>
      <c r="VC2" s="2476"/>
      <c r="VD2" s="92" t="s">
        <v>289</v>
      </c>
      <c r="VE2" s="93"/>
      <c r="VF2" s="3024" t="s">
        <v>290</v>
      </c>
      <c r="VG2" s="2475"/>
      <c r="VH2" s="2475"/>
      <c r="VI2" s="2475"/>
      <c r="VJ2" s="2475"/>
      <c r="VK2" s="2476"/>
      <c r="VL2" s="92" t="s">
        <v>289</v>
      </c>
      <c r="VM2" s="93"/>
      <c r="VN2" s="3024" t="s">
        <v>290</v>
      </c>
      <c r="VO2" s="2475"/>
      <c r="VP2" s="2475"/>
      <c r="VQ2" s="2475"/>
      <c r="VR2" s="2475"/>
      <c r="VS2" s="2476"/>
      <c r="VT2" s="92" t="s">
        <v>289</v>
      </c>
      <c r="VU2" s="93"/>
      <c r="VV2" s="3024" t="s">
        <v>290</v>
      </c>
      <c r="VW2" s="2475"/>
      <c r="VX2" s="2475"/>
      <c r="VY2" s="2475"/>
      <c r="VZ2" s="2475"/>
      <c r="WA2" s="2476"/>
      <c r="WB2" s="92" t="s">
        <v>289</v>
      </c>
      <c r="WC2" s="93"/>
      <c r="WD2" s="3024" t="s">
        <v>290</v>
      </c>
      <c r="WE2" s="2475"/>
      <c r="WF2" s="2475"/>
      <c r="WG2" s="2475"/>
      <c r="WH2" s="2475"/>
      <c r="WI2" s="2476"/>
      <c r="WJ2" s="92" t="s">
        <v>289</v>
      </c>
      <c r="WK2" s="93"/>
      <c r="WL2" s="3024" t="s">
        <v>290</v>
      </c>
      <c r="WM2" s="2475"/>
      <c r="WN2" s="2475"/>
      <c r="WO2" s="2475"/>
      <c r="WP2" s="2475"/>
      <c r="WQ2" s="2476"/>
      <c r="WR2" s="92" t="s">
        <v>289</v>
      </c>
      <c r="WS2" s="93"/>
      <c r="WT2" s="3024" t="s">
        <v>290</v>
      </c>
      <c r="WU2" s="2475"/>
      <c r="WV2" s="2475"/>
      <c r="WW2" s="2475"/>
      <c r="WX2" s="2475"/>
      <c r="WY2" s="2476"/>
      <c r="WZ2" s="92" t="s">
        <v>289</v>
      </c>
      <c r="XA2" s="93"/>
      <c r="XB2" s="3024" t="s">
        <v>290</v>
      </c>
      <c r="XC2" s="2475"/>
      <c r="XD2" s="2475"/>
      <c r="XE2" s="2475"/>
      <c r="XF2" s="2475"/>
      <c r="XG2" s="2476"/>
      <c r="XH2" s="92" t="s">
        <v>289</v>
      </c>
      <c r="XI2" s="93"/>
      <c r="XJ2" s="3024" t="s">
        <v>290</v>
      </c>
      <c r="XK2" s="2475"/>
      <c r="XL2" s="2475"/>
      <c r="XM2" s="2475"/>
      <c r="XN2" s="2475"/>
      <c r="XO2" s="2476"/>
      <c r="XP2" s="92" t="s">
        <v>289</v>
      </c>
      <c r="XQ2" s="93"/>
      <c r="XR2" s="3024" t="s">
        <v>290</v>
      </c>
      <c r="XS2" s="2475"/>
      <c r="XT2" s="2475"/>
      <c r="XU2" s="2475"/>
      <c r="XV2" s="2475"/>
      <c r="XW2" s="2476"/>
      <c r="XX2" s="92" t="s">
        <v>289</v>
      </c>
      <c r="XY2" s="93"/>
      <c r="XZ2" s="3024" t="s">
        <v>290</v>
      </c>
      <c r="YA2" s="2475"/>
      <c r="YB2" s="2475"/>
      <c r="YC2" s="2475"/>
      <c r="YD2" s="2475"/>
      <c r="YE2" s="2476"/>
      <c r="YF2" s="92" t="s">
        <v>289</v>
      </c>
      <c r="YG2" s="93"/>
      <c r="YH2" s="3024" t="s">
        <v>290</v>
      </c>
      <c r="YI2" s="2475"/>
      <c r="YJ2" s="2475"/>
      <c r="YK2" s="2475"/>
      <c r="YL2" s="2475"/>
      <c r="YM2" s="2476"/>
      <c r="YN2" s="92" t="s">
        <v>289</v>
      </c>
      <c r="YO2" s="93"/>
      <c r="YP2" s="3024" t="s">
        <v>290</v>
      </c>
      <c r="YQ2" s="2475"/>
      <c r="YR2" s="2475"/>
      <c r="YS2" s="2475"/>
      <c r="YT2" s="2475"/>
      <c r="YU2" s="2476"/>
      <c r="YV2" s="92" t="s">
        <v>289</v>
      </c>
      <c r="YW2" s="93"/>
      <c r="YX2" s="3024" t="s">
        <v>290</v>
      </c>
      <c r="YY2" s="2475"/>
      <c r="YZ2" s="2475"/>
      <c r="ZA2" s="2475"/>
      <c r="ZB2" s="2475"/>
      <c r="ZC2" s="2476"/>
      <c r="ZD2" s="92" t="s">
        <v>289</v>
      </c>
      <c r="ZE2" s="93"/>
      <c r="ZF2" s="3024" t="s">
        <v>290</v>
      </c>
      <c r="ZG2" s="2475"/>
      <c r="ZH2" s="2475"/>
      <c r="ZI2" s="2475"/>
      <c r="ZJ2" s="2475"/>
      <c r="ZK2" s="2476"/>
      <c r="ZL2" s="92" t="s">
        <v>289</v>
      </c>
      <c r="ZM2" s="93"/>
      <c r="ZN2" s="3024" t="s">
        <v>290</v>
      </c>
      <c r="ZO2" s="2475"/>
      <c r="ZP2" s="2475"/>
      <c r="ZQ2" s="2475"/>
      <c r="ZR2" s="2475"/>
      <c r="ZS2" s="2476"/>
      <c r="ZT2" s="92" t="s">
        <v>289</v>
      </c>
      <c r="ZU2" s="93"/>
      <c r="ZV2" s="3024" t="s">
        <v>290</v>
      </c>
      <c r="ZW2" s="2475"/>
      <c r="ZX2" s="2475"/>
      <c r="ZY2" s="2475"/>
      <c r="ZZ2" s="2475"/>
      <c r="AAA2" s="2476"/>
      <c r="AAB2" s="92" t="s">
        <v>289</v>
      </c>
      <c r="AAC2" s="93"/>
      <c r="AAD2" s="3024" t="s">
        <v>290</v>
      </c>
      <c r="AAE2" s="2475"/>
      <c r="AAF2" s="2475"/>
      <c r="AAG2" s="2475"/>
      <c r="AAH2" s="2475"/>
      <c r="AAI2" s="2476"/>
      <c r="AAJ2" s="92" t="s">
        <v>289</v>
      </c>
      <c r="AAK2" s="93"/>
      <c r="AAL2" s="3024" t="s">
        <v>290</v>
      </c>
      <c r="AAM2" s="2475"/>
      <c r="AAN2" s="2475"/>
      <c r="AAO2" s="2475"/>
      <c r="AAP2" s="2475"/>
      <c r="AAQ2" s="2476"/>
      <c r="AAR2" s="92" t="s">
        <v>289</v>
      </c>
      <c r="AAS2" s="93"/>
      <c r="AAT2" s="3024" t="s">
        <v>290</v>
      </c>
      <c r="AAU2" s="2475"/>
      <c r="AAV2" s="2475"/>
      <c r="AAW2" s="2475"/>
      <c r="AAX2" s="2475"/>
      <c r="AAY2" s="2476"/>
      <c r="AAZ2" s="92" t="s">
        <v>289</v>
      </c>
      <c r="ABA2" s="93"/>
      <c r="ABB2" s="3024" t="s">
        <v>290</v>
      </c>
      <c r="ABC2" s="2475"/>
      <c r="ABD2" s="2475"/>
      <c r="ABE2" s="2475"/>
      <c r="ABF2" s="2475"/>
      <c r="ABG2" s="2476"/>
      <c r="ABH2" s="92" t="s">
        <v>289</v>
      </c>
      <c r="ABI2" s="93"/>
      <c r="ABJ2" s="3024" t="s">
        <v>290</v>
      </c>
      <c r="ABK2" s="2475"/>
      <c r="ABL2" s="2475"/>
      <c r="ABM2" s="2475"/>
      <c r="ABN2" s="2475"/>
      <c r="ABO2" s="2476"/>
      <c r="ABP2" s="92" t="s">
        <v>289</v>
      </c>
      <c r="ABQ2" s="93"/>
      <c r="ABR2" s="3024" t="s">
        <v>290</v>
      </c>
      <c r="ABS2" s="2475"/>
      <c r="ABT2" s="2475"/>
      <c r="ABU2" s="2475"/>
      <c r="ABV2" s="2475"/>
      <c r="ABW2" s="2476"/>
      <c r="ABX2" s="92" t="s">
        <v>289</v>
      </c>
      <c r="ABY2" s="93"/>
      <c r="ABZ2" s="3024" t="s">
        <v>290</v>
      </c>
      <c r="ACA2" s="2475"/>
      <c r="ACB2" s="2475"/>
      <c r="ACC2" s="2475"/>
      <c r="ACD2" s="2475"/>
      <c r="ACE2" s="2476"/>
      <c r="ACF2" s="92" t="s">
        <v>289</v>
      </c>
      <c r="ACG2" s="93"/>
      <c r="ACH2" s="3024" t="s">
        <v>290</v>
      </c>
      <c r="ACI2" s="2475"/>
      <c r="ACJ2" s="2475"/>
      <c r="ACK2" s="2475"/>
      <c r="ACL2" s="2475"/>
      <c r="ACM2" s="2476"/>
      <c r="ACN2" s="92" t="s">
        <v>289</v>
      </c>
      <c r="ACO2" s="93"/>
      <c r="ACP2" s="3024" t="s">
        <v>290</v>
      </c>
      <c r="ACQ2" s="2475"/>
      <c r="ACR2" s="2475"/>
      <c r="ACS2" s="2475"/>
      <c r="ACT2" s="2475"/>
      <c r="ACU2" s="2476"/>
      <c r="ACV2" s="92" t="s">
        <v>289</v>
      </c>
      <c r="ACW2" s="93"/>
      <c r="ACX2" s="3024" t="s">
        <v>290</v>
      </c>
      <c r="ACY2" s="2475"/>
      <c r="ACZ2" s="2475"/>
      <c r="ADA2" s="2475"/>
      <c r="ADB2" s="2475"/>
      <c r="ADC2" s="2476"/>
      <c r="ADD2" s="92" t="s">
        <v>289</v>
      </c>
      <c r="ADE2" s="93"/>
      <c r="ADF2" s="3024" t="s">
        <v>290</v>
      </c>
      <c r="ADG2" s="2475"/>
      <c r="ADH2" s="2475"/>
      <c r="ADI2" s="2475"/>
      <c r="ADJ2" s="2475"/>
      <c r="ADK2" s="2476"/>
      <c r="ADL2" s="92" t="s">
        <v>289</v>
      </c>
      <c r="ADM2" s="93"/>
      <c r="ADN2" s="3024" t="s">
        <v>290</v>
      </c>
      <c r="ADO2" s="2475"/>
      <c r="ADP2" s="2475"/>
      <c r="ADQ2" s="2475"/>
      <c r="ADR2" s="2475"/>
      <c r="ADS2" s="2476"/>
      <c r="ADT2" s="92" t="s">
        <v>289</v>
      </c>
      <c r="ADU2" s="93"/>
      <c r="ADV2" s="3024" t="s">
        <v>290</v>
      </c>
      <c r="ADW2" s="2475"/>
      <c r="ADX2" s="2475"/>
      <c r="ADY2" s="2475"/>
      <c r="ADZ2" s="2475"/>
      <c r="AEA2" s="2476"/>
      <c r="AEB2" s="92" t="s">
        <v>289</v>
      </c>
      <c r="AEC2" s="93"/>
      <c r="AED2" s="3024" t="s">
        <v>290</v>
      </c>
      <c r="AEE2" s="2475"/>
      <c r="AEF2" s="2475"/>
      <c r="AEG2" s="2475"/>
      <c r="AEH2" s="2475"/>
      <c r="AEI2" s="2476"/>
      <c r="AEJ2" s="92" t="s">
        <v>289</v>
      </c>
      <c r="AEK2" s="93"/>
      <c r="AEL2" s="3024" t="s">
        <v>290</v>
      </c>
      <c r="AEM2" s="2475"/>
      <c r="AEN2" s="2475"/>
      <c r="AEO2" s="2475"/>
      <c r="AEP2" s="2475"/>
      <c r="AEQ2" s="2476"/>
      <c r="AER2" s="92" t="s">
        <v>289</v>
      </c>
      <c r="AES2" s="93"/>
      <c r="AET2" s="3024" t="s">
        <v>290</v>
      </c>
      <c r="AEU2" s="2475"/>
      <c r="AEV2" s="2475"/>
      <c r="AEW2" s="2475"/>
      <c r="AEX2" s="2475"/>
      <c r="AEY2" s="2476"/>
      <c r="AEZ2" s="92" t="s">
        <v>289</v>
      </c>
      <c r="AFA2" s="93"/>
      <c r="AFB2" s="3024" t="s">
        <v>290</v>
      </c>
      <c r="AFC2" s="2475"/>
      <c r="AFD2" s="2475"/>
      <c r="AFE2" s="2475"/>
      <c r="AFF2" s="2475"/>
      <c r="AFG2" s="2476"/>
      <c r="AFH2" s="92" t="s">
        <v>289</v>
      </c>
      <c r="AFI2" s="93"/>
      <c r="AFJ2" s="3024" t="s">
        <v>290</v>
      </c>
      <c r="AFK2" s="2475"/>
      <c r="AFL2" s="2475"/>
      <c r="AFM2" s="2475"/>
      <c r="AFN2" s="2475"/>
      <c r="AFO2" s="2476"/>
      <c r="AFP2" s="92" t="s">
        <v>289</v>
      </c>
      <c r="AFQ2" s="93"/>
      <c r="AFR2" s="3024" t="s">
        <v>290</v>
      </c>
      <c r="AFS2" s="2475"/>
      <c r="AFT2" s="2475"/>
      <c r="AFU2" s="2475"/>
      <c r="AFV2" s="2475"/>
      <c r="AFW2" s="2476"/>
      <c r="AFX2" s="92" t="s">
        <v>289</v>
      </c>
      <c r="AFY2" s="93"/>
      <c r="AFZ2" s="3024" t="s">
        <v>290</v>
      </c>
      <c r="AGA2" s="2475"/>
      <c r="AGB2" s="2475"/>
      <c r="AGC2" s="2475"/>
      <c r="AGD2" s="2475"/>
      <c r="AGE2" s="2476"/>
      <c r="AGF2" s="92" t="s">
        <v>289</v>
      </c>
      <c r="AGG2" s="93"/>
      <c r="AGH2" s="3024" t="s">
        <v>290</v>
      </c>
      <c r="AGI2" s="2475"/>
      <c r="AGJ2" s="2475"/>
      <c r="AGK2" s="2475"/>
      <c r="AGL2" s="2475"/>
      <c r="AGM2" s="2476"/>
      <c r="AGN2" s="92" t="s">
        <v>289</v>
      </c>
      <c r="AGO2" s="93"/>
      <c r="AGP2" s="3024" t="s">
        <v>290</v>
      </c>
      <c r="AGQ2" s="2475"/>
      <c r="AGR2" s="2475"/>
      <c r="AGS2" s="2475"/>
      <c r="AGT2" s="2475"/>
      <c r="AGU2" s="2476"/>
      <c r="AGV2" s="92" t="s">
        <v>289</v>
      </c>
      <c r="AGW2" s="93"/>
      <c r="AGX2" s="3024" t="s">
        <v>290</v>
      </c>
      <c r="AGY2" s="2475"/>
      <c r="AGZ2" s="2475"/>
      <c r="AHA2" s="2475"/>
      <c r="AHB2" s="2475"/>
      <c r="AHC2" s="2476"/>
      <c r="AHD2" s="92" t="s">
        <v>289</v>
      </c>
      <c r="AHE2" s="93"/>
      <c r="AHF2" s="3024" t="s">
        <v>290</v>
      </c>
      <c r="AHG2" s="2475"/>
      <c r="AHH2" s="2475"/>
      <c r="AHI2" s="2475"/>
      <c r="AHJ2" s="2475"/>
      <c r="AHK2" s="2476"/>
      <c r="AHL2" s="92" t="s">
        <v>289</v>
      </c>
      <c r="AHM2" s="93"/>
      <c r="AHN2" s="3024" t="s">
        <v>290</v>
      </c>
      <c r="AHO2" s="2475"/>
      <c r="AHP2" s="2475"/>
      <c r="AHQ2" s="2475"/>
      <c r="AHR2" s="2475"/>
      <c r="AHS2" s="2476"/>
      <c r="AHT2" s="92" t="s">
        <v>289</v>
      </c>
      <c r="AHU2" s="93"/>
      <c r="AHV2" s="3024" t="s">
        <v>290</v>
      </c>
      <c r="AHW2" s="2475"/>
      <c r="AHX2" s="2475"/>
      <c r="AHY2" s="2475"/>
      <c r="AHZ2" s="2475"/>
      <c r="AIA2" s="2476"/>
      <c r="AIB2" s="92" t="s">
        <v>289</v>
      </c>
      <c r="AIC2" s="93"/>
      <c r="AID2" s="3024" t="s">
        <v>290</v>
      </c>
      <c r="AIE2" s="2475"/>
      <c r="AIF2" s="2475"/>
      <c r="AIG2" s="2475"/>
      <c r="AIH2" s="2475"/>
      <c r="AII2" s="2476"/>
      <c r="AIJ2" s="92" t="s">
        <v>289</v>
      </c>
      <c r="AIK2" s="93"/>
      <c r="AIL2" s="3024" t="s">
        <v>290</v>
      </c>
      <c r="AIM2" s="2475"/>
      <c r="AIN2" s="2475"/>
      <c r="AIO2" s="2475"/>
      <c r="AIP2" s="2475"/>
      <c r="AIQ2" s="2476"/>
      <c r="AIR2" s="92" t="s">
        <v>289</v>
      </c>
      <c r="AIS2" s="93"/>
      <c r="AIT2" s="3024" t="s">
        <v>290</v>
      </c>
      <c r="AIU2" s="2475"/>
      <c r="AIV2" s="2475"/>
      <c r="AIW2" s="2475"/>
      <c r="AIX2" s="2475"/>
      <c r="AIY2" s="2476"/>
      <c r="AIZ2" s="92" t="s">
        <v>289</v>
      </c>
      <c r="AJA2" s="93"/>
      <c r="AJB2" s="3024" t="s">
        <v>290</v>
      </c>
      <c r="AJC2" s="2475"/>
      <c r="AJD2" s="2475"/>
      <c r="AJE2" s="2475"/>
      <c r="AJF2" s="2475"/>
      <c r="AJG2" s="2476"/>
      <c r="AJH2" s="92" t="s">
        <v>289</v>
      </c>
      <c r="AJI2" s="93"/>
      <c r="AJJ2" s="3024" t="s">
        <v>290</v>
      </c>
      <c r="AJK2" s="2475"/>
      <c r="AJL2" s="2475"/>
      <c r="AJM2" s="2475"/>
      <c r="AJN2" s="2475"/>
      <c r="AJO2" s="2476"/>
      <c r="AJP2" s="92" t="s">
        <v>289</v>
      </c>
      <c r="AJQ2" s="93"/>
      <c r="AJR2" s="3024" t="s">
        <v>290</v>
      </c>
      <c r="AJS2" s="2475"/>
      <c r="AJT2" s="2475"/>
      <c r="AJU2" s="2475"/>
      <c r="AJV2" s="2475"/>
      <c r="AJW2" s="2476"/>
      <c r="AJX2" s="92" t="s">
        <v>289</v>
      </c>
      <c r="AJY2" s="93"/>
      <c r="AJZ2" s="3024" t="s">
        <v>290</v>
      </c>
      <c r="AKA2" s="2475"/>
      <c r="AKB2" s="2475"/>
      <c r="AKC2" s="2475"/>
      <c r="AKD2" s="2475"/>
      <c r="AKE2" s="2476"/>
      <c r="AKF2" s="92" t="s">
        <v>289</v>
      </c>
      <c r="AKG2" s="93"/>
      <c r="AKH2" s="3024" t="s">
        <v>290</v>
      </c>
      <c r="AKI2" s="2475"/>
      <c r="AKJ2" s="2475"/>
      <c r="AKK2" s="2475"/>
      <c r="AKL2" s="2475"/>
      <c r="AKM2" s="2476"/>
      <c r="AKN2" s="92" t="s">
        <v>289</v>
      </c>
      <c r="AKO2" s="93"/>
      <c r="AKP2" s="3024" t="s">
        <v>290</v>
      </c>
      <c r="AKQ2" s="2475"/>
      <c r="AKR2" s="2475"/>
      <c r="AKS2" s="2475"/>
      <c r="AKT2" s="2475"/>
      <c r="AKU2" s="2476"/>
      <c r="AKV2" s="92" t="s">
        <v>289</v>
      </c>
      <c r="AKW2" s="93"/>
      <c r="AKX2" s="3024" t="s">
        <v>290</v>
      </c>
      <c r="AKY2" s="2475"/>
      <c r="AKZ2" s="2475"/>
      <c r="ALA2" s="2475"/>
      <c r="ALB2" s="2475"/>
      <c r="ALC2" s="2476"/>
      <c r="ALD2" s="92" t="s">
        <v>289</v>
      </c>
      <c r="ALE2" s="93"/>
      <c r="ALF2" s="3024" t="s">
        <v>290</v>
      </c>
      <c r="ALG2" s="2475"/>
      <c r="ALH2" s="2475"/>
      <c r="ALI2" s="2475"/>
      <c r="ALJ2" s="2475"/>
      <c r="ALK2" s="2476"/>
      <c r="ALL2" s="92" t="s">
        <v>289</v>
      </c>
      <c r="ALM2" s="93"/>
      <c r="ALN2" s="3024" t="s">
        <v>290</v>
      </c>
      <c r="ALO2" s="2475"/>
      <c r="ALP2" s="2475"/>
      <c r="ALQ2" s="2475"/>
      <c r="ALR2" s="2475"/>
      <c r="ALS2" s="2476"/>
      <c r="ALT2" s="92" t="s">
        <v>289</v>
      </c>
      <c r="ALU2" s="93"/>
      <c r="ALV2" s="3024" t="s">
        <v>290</v>
      </c>
      <c r="ALW2" s="2475"/>
      <c r="ALX2" s="2475"/>
      <c r="ALY2" s="2475"/>
      <c r="ALZ2" s="2475"/>
      <c r="AMA2" s="2476"/>
      <c r="AMB2" s="92" t="s">
        <v>289</v>
      </c>
      <c r="AMC2" s="93"/>
      <c r="AMD2" s="3024" t="s">
        <v>290</v>
      </c>
      <c r="AME2" s="2475"/>
      <c r="AMF2" s="2475"/>
      <c r="AMG2" s="2475"/>
      <c r="AMH2" s="2475"/>
      <c r="AMI2" s="2476"/>
      <c r="AMJ2" s="92" t="s">
        <v>289</v>
      </c>
      <c r="AMK2" s="93"/>
      <c r="AML2" s="3024" t="s">
        <v>290</v>
      </c>
      <c r="AMM2" s="2475"/>
      <c r="AMN2" s="2475"/>
      <c r="AMO2" s="2475"/>
      <c r="AMP2" s="2475"/>
      <c r="AMQ2" s="2476"/>
      <c r="AMR2" s="92" t="s">
        <v>289</v>
      </c>
      <c r="AMS2" s="93"/>
      <c r="AMT2" s="3024" t="s">
        <v>290</v>
      </c>
      <c r="AMU2" s="2475"/>
      <c r="AMV2" s="2475"/>
      <c r="AMW2" s="2475"/>
      <c r="AMX2" s="2475"/>
      <c r="AMY2" s="2476"/>
      <c r="AMZ2" s="92" t="s">
        <v>289</v>
      </c>
      <c r="ANA2" s="93"/>
      <c r="ANB2" s="3024" t="s">
        <v>290</v>
      </c>
      <c r="ANC2" s="2475"/>
      <c r="AND2" s="2475"/>
      <c r="ANE2" s="2475"/>
      <c r="ANF2" s="2475"/>
      <c r="ANG2" s="2476"/>
      <c r="ANH2" s="92" t="s">
        <v>289</v>
      </c>
      <c r="ANI2" s="93"/>
      <c r="ANJ2" s="3024" t="s">
        <v>290</v>
      </c>
      <c r="ANK2" s="2475"/>
      <c r="ANL2" s="2475"/>
      <c r="ANM2" s="2475"/>
      <c r="ANN2" s="2475"/>
      <c r="ANO2" s="2476"/>
      <c r="ANP2" s="92" t="s">
        <v>289</v>
      </c>
      <c r="ANQ2" s="93"/>
      <c r="ANR2" s="3024" t="s">
        <v>290</v>
      </c>
      <c r="ANS2" s="2475"/>
      <c r="ANT2" s="2475"/>
      <c r="ANU2" s="2475"/>
      <c r="ANV2" s="2475"/>
      <c r="ANW2" s="2476"/>
      <c r="ANX2" s="92" t="s">
        <v>289</v>
      </c>
      <c r="ANY2" s="93"/>
      <c r="ANZ2" s="3024" t="s">
        <v>290</v>
      </c>
      <c r="AOA2" s="2475"/>
      <c r="AOB2" s="2475"/>
      <c r="AOC2" s="2475"/>
      <c r="AOD2" s="2475"/>
      <c r="AOE2" s="2476"/>
      <c r="AOF2" s="92" t="s">
        <v>289</v>
      </c>
      <c r="AOG2" s="93"/>
      <c r="AOH2" s="3024" t="s">
        <v>290</v>
      </c>
      <c r="AOI2" s="2475"/>
      <c r="AOJ2" s="2475"/>
      <c r="AOK2" s="2475"/>
      <c r="AOL2" s="2475"/>
      <c r="AOM2" s="2476"/>
      <c r="AON2" s="92" t="s">
        <v>289</v>
      </c>
      <c r="AOO2" s="93"/>
      <c r="AOP2" s="3024" t="s">
        <v>290</v>
      </c>
      <c r="AOQ2" s="2475"/>
      <c r="AOR2" s="2475"/>
      <c r="AOS2" s="2475"/>
      <c r="AOT2" s="2475"/>
      <c r="AOU2" s="2476"/>
      <c r="AOV2" s="92" t="s">
        <v>289</v>
      </c>
      <c r="AOW2" s="93"/>
      <c r="AOX2" s="3024" t="s">
        <v>290</v>
      </c>
      <c r="AOY2" s="2475"/>
      <c r="AOZ2" s="2475"/>
      <c r="APA2" s="2475"/>
      <c r="APB2" s="2475"/>
      <c r="APC2" s="2476"/>
      <c r="APD2" s="92" t="s">
        <v>289</v>
      </c>
      <c r="APE2" s="93"/>
      <c r="APF2" s="3024" t="s">
        <v>290</v>
      </c>
      <c r="APG2" s="2475"/>
      <c r="APH2" s="2475"/>
      <c r="API2" s="2475"/>
      <c r="APJ2" s="2475"/>
      <c r="APK2" s="2476"/>
      <c r="APL2" s="92" t="s">
        <v>289</v>
      </c>
      <c r="APM2" s="93"/>
      <c r="APN2" s="3024" t="s">
        <v>290</v>
      </c>
      <c r="APO2" s="2475"/>
      <c r="APP2" s="2475"/>
      <c r="APQ2" s="2475"/>
      <c r="APR2" s="2475"/>
      <c r="APS2" s="2476"/>
      <c r="APT2" s="92" t="s">
        <v>289</v>
      </c>
      <c r="APU2" s="93"/>
      <c r="APV2" s="3024" t="s">
        <v>290</v>
      </c>
      <c r="APW2" s="2475"/>
      <c r="APX2" s="2475"/>
      <c r="APY2" s="2475"/>
      <c r="APZ2" s="2475"/>
      <c r="AQA2" s="2476"/>
      <c r="AQB2" s="92" t="s">
        <v>289</v>
      </c>
      <c r="AQC2" s="93"/>
      <c r="AQD2" s="3024" t="s">
        <v>290</v>
      </c>
      <c r="AQE2" s="2475"/>
      <c r="AQF2" s="2475"/>
      <c r="AQG2" s="2475"/>
      <c r="AQH2" s="2475"/>
      <c r="AQI2" s="2476"/>
      <c r="AQJ2" s="92" t="s">
        <v>289</v>
      </c>
      <c r="AQK2" s="93"/>
      <c r="AQL2" s="3024" t="s">
        <v>290</v>
      </c>
      <c r="AQM2" s="2475"/>
      <c r="AQN2" s="2475"/>
      <c r="AQO2" s="2475"/>
      <c r="AQP2" s="2475"/>
      <c r="AQQ2" s="2476"/>
      <c r="AQR2" s="92" t="s">
        <v>289</v>
      </c>
      <c r="AQS2" s="93"/>
      <c r="AQT2" s="3024" t="s">
        <v>290</v>
      </c>
      <c r="AQU2" s="2475"/>
      <c r="AQV2" s="2475"/>
      <c r="AQW2" s="2475"/>
      <c r="AQX2" s="2475"/>
      <c r="AQY2" s="2476"/>
      <c r="AQZ2" s="92" t="s">
        <v>289</v>
      </c>
      <c r="ARA2" s="93"/>
      <c r="ARB2" s="3024" t="s">
        <v>290</v>
      </c>
      <c r="ARC2" s="2475"/>
      <c r="ARD2" s="2475"/>
      <c r="ARE2" s="2475"/>
      <c r="ARF2" s="2475"/>
      <c r="ARG2" s="2476"/>
      <c r="ARH2" s="92" t="s">
        <v>289</v>
      </c>
      <c r="ARI2" s="93"/>
      <c r="ARJ2" s="3024" t="s">
        <v>290</v>
      </c>
      <c r="ARK2" s="2475"/>
      <c r="ARL2" s="2475"/>
      <c r="ARM2" s="2475"/>
      <c r="ARN2" s="2475"/>
      <c r="ARO2" s="2476"/>
      <c r="ARP2" s="92" t="s">
        <v>289</v>
      </c>
      <c r="ARQ2" s="93"/>
      <c r="ARR2" s="3024" t="s">
        <v>290</v>
      </c>
      <c r="ARS2" s="2475"/>
      <c r="ART2" s="2475"/>
      <c r="ARU2" s="2475"/>
      <c r="ARV2" s="2475"/>
      <c r="ARW2" s="2476"/>
      <c r="ARX2" s="92" t="s">
        <v>289</v>
      </c>
      <c r="ARY2" s="93"/>
      <c r="ARZ2" s="3024" t="s">
        <v>290</v>
      </c>
      <c r="ASA2" s="2475"/>
      <c r="ASB2" s="2475"/>
      <c r="ASC2" s="2475"/>
      <c r="ASD2" s="2475"/>
      <c r="ASE2" s="2476"/>
      <c r="ASF2" s="92" t="s">
        <v>289</v>
      </c>
      <c r="ASG2" s="93"/>
      <c r="ASH2" s="3024" t="s">
        <v>290</v>
      </c>
      <c r="ASI2" s="2475"/>
      <c r="ASJ2" s="2475"/>
      <c r="ASK2" s="2475"/>
      <c r="ASL2" s="2475"/>
      <c r="ASM2" s="2476"/>
      <c r="ASN2" s="92" t="s">
        <v>289</v>
      </c>
      <c r="ASO2" s="93"/>
      <c r="ASP2" s="3024" t="s">
        <v>290</v>
      </c>
      <c r="ASQ2" s="2475"/>
      <c r="ASR2" s="2475"/>
      <c r="ASS2" s="2475"/>
      <c r="AST2" s="2475"/>
      <c r="ASU2" s="2476"/>
      <c r="ASV2" s="92" t="s">
        <v>289</v>
      </c>
      <c r="ASW2" s="93"/>
      <c r="ASX2" s="3024" t="s">
        <v>290</v>
      </c>
      <c r="ASY2" s="2475"/>
      <c r="ASZ2" s="2475"/>
      <c r="ATA2" s="2475"/>
      <c r="ATB2" s="2475"/>
      <c r="ATC2" s="2476"/>
      <c r="ATD2" s="92" t="s">
        <v>289</v>
      </c>
      <c r="ATE2" s="93"/>
      <c r="ATF2" s="3024" t="s">
        <v>290</v>
      </c>
      <c r="ATG2" s="2475"/>
      <c r="ATH2" s="2475"/>
      <c r="ATI2" s="2475"/>
      <c r="ATJ2" s="2475"/>
      <c r="ATK2" s="2476"/>
      <c r="ATL2" s="92" t="s">
        <v>289</v>
      </c>
      <c r="ATM2" s="93"/>
      <c r="ATN2" s="3024" t="s">
        <v>290</v>
      </c>
      <c r="ATO2" s="2475"/>
      <c r="ATP2" s="2475"/>
      <c r="ATQ2" s="2475"/>
      <c r="ATR2" s="2475"/>
      <c r="ATS2" s="2476"/>
      <c r="ATT2" s="92" t="s">
        <v>289</v>
      </c>
      <c r="ATU2" s="93"/>
      <c r="ATV2" s="3024" t="s">
        <v>290</v>
      </c>
      <c r="ATW2" s="2475"/>
      <c r="ATX2" s="2475"/>
      <c r="ATY2" s="2475"/>
      <c r="ATZ2" s="2475"/>
      <c r="AUA2" s="2476"/>
      <c r="AUB2" s="92" t="s">
        <v>289</v>
      </c>
      <c r="AUC2" s="93"/>
      <c r="AUD2" s="3024" t="s">
        <v>290</v>
      </c>
      <c r="AUE2" s="2475"/>
      <c r="AUF2" s="2475"/>
      <c r="AUG2" s="2475"/>
      <c r="AUH2" s="2475"/>
      <c r="AUI2" s="2476"/>
      <c r="AUJ2" s="92" t="s">
        <v>289</v>
      </c>
      <c r="AUK2" s="93"/>
      <c r="AUL2" s="3024" t="s">
        <v>290</v>
      </c>
      <c r="AUM2" s="2475"/>
      <c r="AUN2" s="2475"/>
      <c r="AUO2" s="2475"/>
      <c r="AUP2" s="2475"/>
      <c r="AUQ2" s="2476"/>
      <c r="AUR2" s="92" t="s">
        <v>289</v>
      </c>
      <c r="AUS2" s="93"/>
      <c r="AUT2" s="3024" t="s">
        <v>290</v>
      </c>
      <c r="AUU2" s="2475"/>
      <c r="AUV2" s="2475"/>
      <c r="AUW2" s="2475"/>
      <c r="AUX2" s="2475"/>
      <c r="AUY2" s="2476"/>
      <c r="AUZ2" s="92" t="s">
        <v>289</v>
      </c>
      <c r="AVA2" s="93"/>
      <c r="AVB2" s="3024" t="s">
        <v>290</v>
      </c>
      <c r="AVC2" s="2475"/>
      <c r="AVD2" s="2475"/>
      <c r="AVE2" s="2475"/>
      <c r="AVF2" s="2475"/>
      <c r="AVG2" s="2476"/>
      <c r="AVH2" s="92" t="s">
        <v>289</v>
      </c>
      <c r="AVI2" s="93"/>
      <c r="AVJ2" s="3024" t="s">
        <v>290</v>
      </c>
      <c r="AVK2" s="2475"/>
      <c r="AVL2" s="2475"/>
      <c r="AVM2" s="2475"/>
      <c r="AVN2" s="2475"/>
      <c r="AVO2" s="2476"/>
      <c r="AVP2" s="92" t="s">
        <v>289</v>
      </c>
      <c r="AVQ2" s="93"/>
      <c r="AVR2" s="3024" t="s">
        <v>290</v>
      </c>
      <c r="AVS2" s="2475"/>
      <c r="AVT2" s="2475"/>
      <c r="AVU2" s="2475"/>
      <c r="AVV2" s="2475"/>
      <c r="AVW2" s="2476"/>
      <c r="AVX2" s="92" t="s">
        <v>289</v>
      </c>
      <c r="AVY2" s="93"/>
      <c r="AVZ2" s="3024" t="s">
        <v>290</v>
      </c>
      <c r="AWA2" s="2475"/>
      <c r="AWB2" s="2475"/>
      <c r="AWC2" s="2475"/>
      <c r="AWD2" s="2475"/>
      <c r="AWE2" s="2476"/>
      <c r="AWF2" s="92" t="s">
        <v>289</v>
      </c>
      <c r="AWG2" s="93"/>
      <c r="AWH2" s="3024" t="s">
        <v>290</v>
      </c>
      <c r="AWI2" s="2475"/>
      <c r="AWJ2" s="2475"/>
      <c r="AWK2" s="2475"/>
      <c r="AWL2" s="2475"/>
      <c r="AWM2" s="2476"/>
      <c r="AWN2" s="92" t="s">
        <v>289</v>
      </c>
      <c r="AWO2" s="93"/>
      <c r="AWP2" s="3024" t="s">
        <v>290</v>
      </c>
      <c r="AWQ2" s="2475"/>
      <c r="AWR2" s="2475"/>
      <c r="AWS2" s="2475"/>
      <c r="AWT2" s="2475"/>
      <c r="AWU2" s="2476"/>
      <c r="AWV2" s="92" t="s">
        <v>289</v>
      </c>
      <c r="AWW2" s="93"/>
      <c r="AWX2" s="3024" t="s">
        <v>290</v>
      </c>
      <c r="AWY2" s="2475"/>
      <c r="AWZ2" s="2475"/>
      <c r="AXA2" s="2475"/>
      <c r="AXB2" s="2475"/>
      <c r="AXC2" s="2476"/>
      <c r="AXD2" s="92" t="s">
        <v>289</v>
      </c>
      <c r="AXE2" s="93"/>
      <c r="AXF2" s="3024" t="s">
        <v>290</v>
      </c>
      <c r="AXG2" s="2475"/>
      <c r="AXH2" s="2475"/>
      <c r="AXI2" s="2475"/>
      <c r="AXJ2" s="2475"/>
      <c r="AXK2" s="2476"/>
      <c r="AXL2" s="92" t="s">
        <v>289</v>
      </c>
      <c r="AXM2" s="93"/>
      <c r="AXN2" s="3024" t="s">
        <v>290</v>
      </c>
      <c r="AXO2" s="2475"/>
      <c r="AXP2" s="2475"/>
      <c r="AXQ2" s="2475"/>
      <c r="AXR2" s="2475"/>
      <c r="AXS2" s="2476"/>
      <c r="AXT2" s="92" t="s">
        <v>289</v>
      </c>
      <c r="AXU2" s="93"/>
      <c r="AXV2" s="3024" t="s">
        <v>290</v>
      </c>
      <c r="AXW2" s="2475"/>
      <c r="AXX2" s="2475"/>
      <c r="AXY2" s="2475"/>
      <c r="AXZ2" s="2475"/>
      <c r="AYA2" s="2476"/>
      <c r="AYB2" s="92" t="s">
        <v>289</v>
      </c>
      <c r="AYC2" s="93"/>
      <c r="AYD2" s="3024" t="s">
        <v>290</v>
      </c>
      <c r="AYE2" s="2475"/>
      <c r="AYF2" s="2475"/>
      <c r="AYG2" s="2475"/>
      <c r="AYH2" s="2475"/>
      <c r="AYI2" s="2476"/>
      <c r="AYJ2" s="92" t="s">
        <v>289</v>
      </c>
      <c r="AYK2" s="93"/>
      <c r="AYL2" s="3024" t="s">
        <v>290</v>
      </c>
      <c r="AYM2" s="2475"/>
      <c r="AYN2" s="2475"/>
      <c r="AYO2" s="2475"/>
      <c r="AYP2" s="2475"/>
      <c r="AYQ2" s="2476"/>
      <c r="AYR2" s="92" t="s">
        <v>289</v>
      </c>
      <c r="AYS2" s="93"/>
      <c r="AYT2" s="3024" t="s">
        <v>290</v>
      </c>
      <c r="AYU2" s="2475"/>
      <c r="AYV2" s="2475"/>
      <c r="AYW2" s="2475"/>
      <c r="AYX2" s="2475"/>
      <c r="AYY2" s="2476"/>
      <c r="AYZ2" s="92" t="s">
        <v>289</v>
      </c>
      <c r="AZA2" s="93"/>
      <c r="AZB2" s="3024" t="s">
        <v>290</v>
      </c>
      <c r="AZC2" s="2475"/>
      <c r="AZD2" s="2475"/>
      <c r="AZE2" s="2475"/>
      <c r="AZF2" s="2475"/>
      <c r="AZG2" s="2476"/>
      <c r="AZH2" s="92" t="s">
        <v>289</v>
      </c>
      <c r="AZI2" s="93"/>
      <c r="AZJ2" s="3024" t="s">
        <v>290</v>
      </c>
      <c r="AZK2" s="2475"/>
      <c r="AZL2" s="2475"/>
      <c r="AZM2" s="2475"/>
      <c r="AZN2" s="2475"/>
      <c r="AZO2" s="2476"/>
      <c r="AZP2" s="92" t="s">
        <v>289</v>
      </c>
      <c r="AZQ2" s="93"/>
      <c r="AZR2" s="3024" t="s">
        <v>290</v>
      </c>
      <c r="AZS2" s="2475"/>
      <c r="AZT2" s="2475"/>
      <c r="AZU2" s="2475"/>
      <c r="AZV2" s="2475"/>
      <c r="AZW2" s="2476"/>
      <c r="AZX2" s="92" t="s">
        <v>289</v>
      </c>
      <c r="AZY2" s="93"/>
      <c r="AZZ2" s="3024" t="s">
        <v>290</v>
      </c>
      <c r="BAA2" s="2475"/>
      <c r="BAB2" s="2475"/>
      <c r="BAC2" s="2475"/>
      <c r="BAD2" s="2475"/>
      <c r="BAE2" s="2476"/>
      <c r="BAF2" s="92" t="s">
        <v>289</v>
      </c>
      <c r="BAG2" s="93"/>
      <c r="BAH2" s="3024" t="s">
        <v>290</v>
      </c>
      <c r="BAI2" s="2475"/>
      <c r="BAJ2" s="2475"/>
      <c r="BAK2" s="2475"/>
      <c r="BAL2" s="2475"/>
      <c r="BAM2" s="2476"/>
      <c r="BAN2" s="92" t="s">
        <v>289</v>
      </c>
      <c r="BAO2" s="93"/>
      <c r="BAP2" s="3024" t="s">
        <v>290</v>
      </c>
      <c r="BAQ2" s="2475"/>
      <c r="BAR2" s="2475"/>
      <c r="BAS2" s="2475"/>
      <c r="BAT2" s="2475"/>
      <c r="BAU2" s="2476"/>
      <c r="BAV2" s="92" t="s">
        <v>289</v>
      </c>
      <c r="BAW2" s="93"/>
      <c r="BAX2" s="3024" t="s">
        <v>290</v>
      </c>
      <c r="BAY2" s="2475"/>
      <c r="BAZ2" s="2475"/>
      <c r="BBA2" s="2475"/>
      <c r="BBB2" s="2475"/>
      <c r="BBC2" s="2476"/>
      <c r="BBD2" s="92" t="s">
        <v>289</v>
      </c>
      <c r="BBE2" s="93"/>
      <c r="BBF2" s="3024" t="s">
        <v>290</v>
      </c>
      <c r="BBG2" s="2475"/>
      <c r="BBH2" s="2475"/>
      <c r="BBI2" s="2475"/>
      <c r="BBJ2" s="2475"/>
      <c r="BBK2" s="2476"/>
      <c r="BBL2" s="92" t="s">
        <v>289</v>
      </c>
      <c r="BBM2" s="93"/>
      <c r="BBN2" s="3024" t="s">
        <v>290</v>
      </c>
      <c r="BBO2" s="2475"/>
      <c r="BBP2" s="2475"/>
      <c r="BBQ2" s="2475"/>
      <c r="BBR2" s="2475"/>
      <c r="BBS2" s="2476"/>
      <c r="BBT2" s="92" t="s">
        <v>289</v>
      </c>
      <c r="BBU2" s="93"/>
      <c r="BBV2" s="3024" t="s">
        <v>290</v>
      </c>
      <c r="BBW2" s="2475"/>
      <c r="BBX2" s="2475"/>
      <c r="BBY2" s="2475"/>
      <c r="BBZ2" s="2475"/>
      <c r="BCA2" s="2476"/>
      <c r="BCB2" s="92" t="s">
        <v>289</v>
      </c>
      <c r="BCC2" s="93"/>
      <c r="BCD2" s="3024" t="s">
        <v>290</v>
      </c>
      <c r="BCE2" s="2475"/>
      <c r="BCF2" s="2475"/>
      <c r="BCG2" s="2475"/>
      <c r="BCH2" s="2475"/>
      <c r="BCI2" s="2476"/>
      <c r="BCJ2" s="92" t="s">
        <v>289</v>
      </c>
      <c r="BCK2" s="93"/>
      <c r="BCL2" s="3024" t="s">
        <v>290</v>
      </c>
      <c r="BCM2" s="2475"/>
      <c r="BCN2" s="2475"/>
      <c r="BCO2" s="2475"/>
      <c r="BCP2" s="2475"/>
      <c r="BCQ2" s="2476"/>
      <c r="BCR2" s="92" t="s">
        <v>289</v>
      </c>
      <c r="BCS2" s="93"/>
      <c r="BCT2" s="3024" t="s">
        <v>290</v>
      </c>
      <c r="BCU2" s="2475"/>
      <c r="BCV2" s="2475"/>
      <c r="BCW2" s="2475"/>
      <c r="BCX2" s="2475"/>
      <c r="BCY2" s="2476"/>
      <c r="BCZ2" s="92" t="s">
        <v>289</v>
      </c>
      <c r="BDA2" s="93"/>
      <c r="BDB2" s="3024" t="s">
        <v>290</v>
      </c>
      <c r="BDC2" s="2475"/>
      <c r="BDD2" s="2475"/>
      <c r="BDE2" s="2475"/>
      <c r="BDF2" s="2475"/>
      <c r="BDG2" s="2476"/>
      <c r="BDH2" s="92" t="s">
        <v>289</v>
      </c>
      <c r="BDI2" s="93"/>
      <c r="BDJ2" s="3024" t="s">
        <v>290</v>
      </c>
      <c r="BDK2" s="2475"/>
      <c r="BDL2" s="2475"/>
      <c r="BDM2" s="2475"/>
      <c r="BDN2" s="2475"/>
      <c r="BDO2" s="2476"/>
      <c r="BDP2" s="92" t="s">
        <v>289</v>
      </c>
      <c r="BDQ2" s="93"/>
      <c r="BDR2" s="3024" t="s">
        <v>290</v>
      </c>
      <c r="BDS2" s="2475"/>
      <c r="BDT2" s="2475"/>
      <c r="BDU2" s="2475"/>
      <c r="BDV2" s="2475"/>
      <c r="BDW2" s="2476"/>
      <c r="BDX2" s="92" t="s">
        <v>289</v>
      </c>
      <c r="BDY2" s="93"/>
      <c r="BDZ2" s="3024" t="s">
        <v>290</v>
      </c>
      <c r="BEA2" s="2475"/>
      <c r="BEB2" s="2475"/>
      <c r="BEC2" s="2475"/>
      <c r="BED2" s="2475"/>
      <c r="BEE2" s="2476"/>
      <c r="BEF2" s="92" t="s">
        <v>289</v>
      </c>
      <c r="BEG2" s="93"/>
      <c r="BEH2" s="3024" t="s">
        <v>290</v>
      </c>
      <c r="BEI2" s="2475"/>
      <c r="BEJ2" s="2475"/>
      <c r="BEK2" s="2475"/>
      <c r="BEL2" s="2475"/>
      <c r="BEM2" s="2476"/>
      <c r="BEN2" s="92" t="s">
        <v>289</v>
      </c>
      <c r="BEO2" s="93"/>
      <c r="BEP2" s="3024" t="s">
        <v>290</v>
      </c>
      <c r="BEQ2" s="2475"/>
      <c r="BER2" s="2475"/>
      <c r="BES2" s="2475"/>
      <c r="BET2" s="2475"/>
      <c r="BEU2" s="2476"/>
      <c r="BEV2" s="92" t="s">
        <v>289</v>
      </c>
      <c r="BEW2" s="93"/>
      <c r="BEX2" s="3024" t="s">
        <v>290</v>
      </c>
      <c r="BEY2" s="2475"/>
      <c r="BEZ2" s="2475"/>
      <c r="BFA2" s="2475"/>
      <c r="BFB2" s="2475"/>
      <c r="BFC2" s="2476"/>
      <c r="BFD2" s="92" t="s">
        <v>289</v>
      </c>
      <c r="BFE2" s="93"/>
      <c r="BFF2" s="3024" t="s">
        <v>290</v>
      </c>
      <c r="BFG2" s="2475"/>
      <c r="BFH2" s="2475"/>
      <c r="BFI2" s="2475"/>
      <c r="BFJ2" s="2475"/>
      <c r="BFK2" s="2476"/>
      <c r="BFL2" s="92" t="s">
        <v>289</v>
      </c>
      <c r="BFM2" s="93"/>
      <c r="BFN2" s="3024" t="s">
        <v>290</v>
      </c>
      <c r="BFO2" s="2475"/>
      <c r="BFP2" s="2475"/>
      <c r="BFQ2" s="2475"/>
      <c r="BFR2" s="2475"/>
      <c r="BFS2" s="2476"/>
      <c r="BFT2" s="92" t="s">
        <v>289</v>
      </c>
      <c r="BFU2" s="93"/>
      <c r="BFV2" s="3024" t="s">
        <v>290</v>
      </c>
      <c r="BFW2" s="2475"/>
      <c r="BFX2" s="2475"/>
      <c r="BFY2" s="2475"/>
      <c r="BFZ2" s="2475"/>
      <c r="BGA2" s="2476"/>
      <c r="BGB2" s="92" t="s">
        <v>289</v>
      </c>
      <c r="BGC2" s="93"/>
      <c r="BGD2" s="3024" t="s">
        <v>290</v>
      </c>
      <c r="BGE2" s="2475"/>
      <c r="BGF2" s="2475"/>
      <c r="BGG2" s="2475"/>
      <c r="BGH2" s="2475"/>
      <c r="BGI2" s="2476"/>
      <c r="BGJ2" s="92" t="s">
        <v>289</v>
      </c>
      <c r="BGK2" s="93"/>
      <c r="BGL2" s="3024" t="s">
        <v>290</v>
      </c>
      <c r="BGM2" s="2475"/>
      <c r="BGN2" s="2475"/>
      <c r="BGO2" s="2475"/>
      <c r="BGP2" s="2475"/>
      <c r="BGQ2" s="2476"/>
      <c r="BGR2" s="92" t="s">
        <v>289</v>
      </c>
      <c r="BGS2" s="93"/>
      <c r="BGT2" s="3024" t="s">
        <v>290</v>
      </c>
      <c r="BGU2" s="2475"/>
      <c r="BGV2" s="2475"/>
      <c r="BGW2" s="2475"/>
      <c r="BGX2" s="2475"/>
      <c r="BGY2" s="2476"/>
      <c r="BGZ2" s="92" t="s">
        <v>289</v>
      </c>
      <c r="BHA2" s="93"/>
      <c r="BHB2" s="3024" t="s">
        <v>290</v>
      </c>
      <c r="BHC2" s="2475"/>
      <c r="BHD2" s="2475"/>
      <c r="BHE2" s="2475"/>
      <c r="BHF2" s="2475"/>
      <c r="BHG2" s="2476"/>
      <c r="BHH2" s="92" t="s">
        <v>289</v>
      </c>
      <c r="BHI2" s="93"/>
      <c r="BHJ2" s="3024" t="s">
        <v>290</v>
      </c>
      <c r="BHK2" s="2475"/>
      <c r="BHL2" s="2475"/>
      <c r="BHM2" s="2475"/>
      <c r="BHN2" s="2475"/>
      <c r="BHO2" s="2476"/>
      <c r="BHP2" s="92" t="s">
        <v>289</v>
      </c>
      <c r="BHQ2" s="93"/>
      <c r="BHR2" s="3024" t="s">
        <v>290</v>
      </c>
      <c r="BHS2" s="2475"/>
      <c r="BHT2" s="2475"/>
      <c r="BHU2" s="2475"/>
      <c r="BHV2" s="2475"/>
      <c r="BHW2" s="2476"/>
      <c r="BHX2" s="92" t="s">
        <v>289</v>
      </c>
      <c r="BHY2" s="93"/>
      <c r="BHZ2" s="3024" t="s">
        <v>290</v>
      </c>
      <c r="BIA2" s="2475"/>
      <c r="BIB2" s="2475"/>
      <c r="BIC2" s="2475"/>
      <c r="BID2" s="2475"/>
      <c r="BIE2" s="2476"/>
      <c r="BIF2" s="92" t="s">
        <v>289</v>
      </c>
      <c r="BIG2" s="93"/>
      <c r="BIH2" s="3024" t="s">
        <v>290</v>
      </c>
      <c r="BII2" s="2475"/>
      <c r="BIJ2" s="2475"/>
      <c r="BIK2" s="2475"/>
      <c r="BIL2" s="2475"/>
      <c r="BIM2" s="2476"/>
      <c r="BIN2" s="92" t="s">
        <v>289</v>
      </c>
      <c r="BIO2" s="93"/>
      <c r="BIP2" s="3024" t="s">
        <v>290</v>
      </c>
      <c r="BIQ2" s="2475"/>
      <c r="BIR2" s="2475"/>
      <c r="BIS2" s="2475"/>
      <c r="BIT2" s="2475"/>
      <c r="BIU2" s="2476"/>
      <c r="BIV2" s="92" t="s">
        <v>289</v>
      </c>
      <c r="BIW2" s="93"/>
      <c r="BIX2" s="3024" t="s">
        <v>290</v>
      </c>
      <c r="BIY2" s="2475"/>
      <c r="BIZ2" s="2475"/>
      <c r="BJA2" s="2475"/>
      <c r="BJB2" s="2475"/>
      <c r="BJC2" s="2476"/>
      <c r="BJD2" s="92" t="s">
        <v>289</v>
      </c>
      <c r="BJE2" s="93"/>
      <c r="BJF2" s="3024" t="s">
        <v>290</v>
      </c>
      <c r="BJG2" s="2475"/>
      <c r="BJH2" s="2475"/>
      <c r="BJI2" s="2475"/>
      <c r="BJJ2" s="2475"/>
      <c r="BJK2" s="2476"/>
      <c r="BJL2" s="92" t="s">
        <v>289</v>
      </c>
      <c r="BJM2" s="93"/>
      <c r="BJN2" s="3024" t="s">
        <v>290</v>
      </c>
      <c r="BJO2" s="2475"/>
      <c r="BJP2" s="2475"/>
      <c r="BJQ2" s="2475"/>
      <c r="BJR2" s="2475"/>
      <c r="BJS2" s="2476"/>
      <c r="BJT2" s="92" t="s">
        <v>289</v>
      </c>
      <c r="BJU2" s="93"/>
      <c r="BJV2" s="3024" t="s">
        <v>290</v>
      </c>
      <c r="BJW2" s="2475"/>
      <c r="BJX2" s="2475"/>
      <c r="BJY2" s="2475"/>
      <c r="BJZ2" s="2475"/>
      <c r="BKA2" s="2476"/>
      <c r="BKB2" s="92" t="s">
        <v>289</v>
      </c>
      <c r="BKC2" s="93"/>
      <c r="BKD2" s="3024" t="s">
        <v>290</v>
      </c>
      <c r="BKE2" s="2475"/>
      <c r="BKF2" s="2475"/>
      <c r="BKG2" s="2475"/>
      <c r="BKH2" s="2475"/>
      <c r="BKI2" s="2476"/>
      <c r="BKJ2" s="92" t="s">
        <v>289</v>
      </c>
      <c r="BKK2" s="93"/>
      <c r="BKL2" s="3024" t="s">
        <v>290</v>
      </c>
      <c r="BKM2" s="2475"/>
      <c r="BKN2" s="2475"/>
      <c r="BKO2" s="2475"/>
      <c r="BKP2" s="2475"/>
      <c r="BKQ2" s="2476"/>
      <c r="BKR2" s="92" t="s">
        <v>289</v>
      </c>
      <c r="BKS2" s="93"/>
      <c r="BKT2" s="3024" t="s">
        <v>290</v>
      </c>
      <c r="BKU2" s="2475"/>
      <c r="BKV2" s="2475"/>
      <c r="BKW2" s="2475"/>
      <c r="BKX2" s="2475"/>
      <c r="BKY2" s="2476"/>
      <c r="BKZ2" s="92" t="s">
        <v>289</v>
      </c>
      <c r="BLA2" s="93"/>
      <c r="BLB2" s="3024" t="s">
        <v>290</v>
      </c>
      <c r="BLC2" s="2475"/>
      <c r="BLD2" s="2475"/>
      <c r="BLE2" s="2475"/>
      <c r="BLF2" s="2475"/>
      <c r="BLG2" s="2476"/>
      <c r="BLH2" s="92" t="s">
        <v>289</v>
      </c>
      <c r="BLI2" s="93"/>
      <c r="BLJ2" s="3024" t="s">
        <v>290</v>
      </c>
      <c r="BLK2" s="2475"/>
      <c r="BLL2" s="2475"/>
      <c r="BLM2" s="2475"/>
      <c r="BLN2" s="2475"/>
      <c r="BLO2" s="2476"/>
      <c r="BLP2" s="92" t="s">
        <v>289</v>
      </c>
      <c r="BLQ2" s="93"/>
      <c r="BLR2" s="3024" t="s">
        <v>290</v>
      </c>
      <c r="BLS2" s="2475"/>
      <c r="BLT2" s="2475"/>
      <c r="BLU2" s="2475"/>
      <c r="BLV2" s="2475"/>
      <c r="BLW2" s="2476"/>
      <c r="BLX2" s="92" t="s">
        <v>289</v>
      </c>
      <c r="BLY2" s="93"/>
      <c r="BLZ2" s="3024" t="s">
        <v>290</v>
      </c>
      <c r="BMA2" s="2475"/>
      <c r="BMB2" s="2475"/>
      <c r="BMC2" s="2475"/>
      <c r="BMD2" s="2475"/>
      <c r="BME2" s="2476"/>
      <c r="BMF2" s="92" t="s">
        <v>289</v>
      </c>
      <c r="BMG2" s="93"/>
      <c r="BMH2" s="3024" t="s">
        <v>290</v>
      </c>
      <c r="BMI2" s="2475"/>
      <c r="BMJ2" s="2475"/>
      <c r="BMK2" s="2475"/>
      <c r="BML2" s="2475"/>
      <c r="BMM2" s="2476"/>
      <c r="BMN2" s="92" t="s">
        <v>289</v>
      </c>
      <c r="BMO2" s="93"/>
      <c r="BMP2" s="3024" t="s">
        <v>290</v>
      </c>
      <c r="BMQ2" s="2475"/>
      <c r="BMR2" s="2475"/>
      <c r="BMS2" s="2475"/>
      <c r="BMT2" s="2475"/>
      <c r="BMU2" s="2476"/>
      <c r="BMV2" s="92" t="s">
        <v>289</v>
      </c>
      <c r="BMW2" s="93"/>
      <c r="BMX2" s="3024" t="s">
        <v>290</v>
      </c>
      <c r="BMY2" s="2475"/>
      <c r="BMZ2" s="2475"/>
      <c r="BNA2" s="2475"/>
      <c r="BNB2" s="2475"/>
      <c r="BNC2" s="2476"/>
      <c r="BND2" s="92" t="s">
        <v>289</v>
      </c>
      <c r="BNE2" s="93"/>
      <c r="BNF2" s="3024" t="s">
        <v>290</v>
      </c>
      <c r="BNG2" s="2475"/>
      <c r="BNH2" s="2475"/>
      <c r="BNI2" s="2475"/>
      <c r="BNJ2" s="2475"/>
      <c r="BNK2" s="2476"/>
      <c r="BNL2" s="92" t="s">
        <v>289</v>
      </c>
      <c r="BNM2" s="93"/>
      <c r="BNN2" s="3024" t="s">
        <v>290</v>
      </c>
      <c r="BNO2" s="2475"/>
      <c r="BNP2" s="2475"/>
      <c r="BNQ2" s="2475"/>
      <c r="BNR2" s="2475"/>
      <c r="BNS2" s="2476"/>
      <c r="BNT2" s="92" t="s">
        <v>289</v>
      </c>
      <c r="BNU2" s="93"/>
      <c r="BNV2" s="3024" t="s">
        <v>290</v>
      </c>
      <c r="BNW2" s="2475"/>
      <c r="BNX2" s="2475"/>
      <c r="BNY2" s="2475"/>
      <c r="BNZ2" s="2475"/>
      <c r="BOA2" s="2476"/>
      <c r="BOB2" s="92" t="s">
        <v>289</v>
      </c>
      <c r="BOC2" s="93"/>
      <c r="BOD2" s="3024" t="s">
        <v>290</v>
      </c>
      <c r="BOE2" s="2475"/>
      <c r="BOF2" s="2475"/>
      <c r="BOG2" s="2475"/>
      <c r="BOH2" s="2475"/>
      <c r="BOI2" s="2476"/>
      <c r="BOJ2" s="92" t="s">
        <v>289</v>
      </c>
      <c r="BOK2" s="93"/>
      <c r="BOL2" s="3024" t="s">
        <v>290</v>
      </c>
      <c r="BOM2" s="2475"/>
      <c r="BON2" s="2475"/>
      <c r="BOO2" s="2475"/>
      <c r="BOP2" s="2475"/>
      <c r="BOQ2" s="2476"/>
      <c r="BOR2" s="92" t="s">
        <v>289</v>
      </c>
      <c r="BOS2" s="93"/>
      <c r="BOT2" s="3024" t="s">
        <v>290</v>
      </c>
      <c r="BOU2" s="2475"/>
      <c r="BOV2" s="2475"/>
      <c r="BOW2" s="2475"/>
      <c r="BOX2" s="2475"/>
      <c r="BOY2" s="2476"/>
      <c r="BOZ2" s="92" t="s">
        <v>289</v>
      </c>
      <c r="BPA2" s="93"/>
      <c r="BPB2" s="3024" t="s">
        <v>290</v>
      </c>
      <c r="BPC2" s="2475"/>
      <c r="BPD2" s="2475"/>
      <c r="BPE2" s="2475"/>
      <c r="BPF2" s="2475"/>
      <c r="BPG2" s="2476"/>
      <c r="BPH2" s="92" t="s">
        <v>289</v>
      </c>
      <c r="BPI2" s="93"/>
      <c r="BPJ2" s="3024" t="s">
        <v>290</v>
      </c>
      <c r="BPK2" s="2475"/>
      <c r="BPL2" s="2475"/>
      <c r="BPM2" s="2475"/>
      <c r="BPN2" s="2475"/>
      <c r="BPO2" s="2476"/>
      <c r="BPP2" s="92" t="s">
        <v>289</v>
      </c>
      <c r="BPQ2" s="93"/>
      <c r="BPR2" s="3024" t="s">
        <v>290</v>
      </c>
      <c r="BPS2" s="2475"/>
      <c r="BPT2" s="2475"/>
      <c r="BPU2" s="2475"/>
      <c r="BPV2" s="2475"/>
      <c r="BPW2" s="2476"/>
      <c r="BPX2" s="92" t="s">
        <v>289</v>
      </c>
      <c r="BPY2" s="93"/>
      <c r="BPZ2" s="3024" t="s">
        <v>290</v>
      </c>
      <c r="BQA2" s="2475"/>
      <c r="BQB2" s="2475"/>
      <c r="BQC2" s="2475"/>
      <c r="BQD2" s="2475"/>
      <c r="BQE2" s="2476"/>
      <c r="BQF2" s="92" t="s">
        <v>289</v>
      </c>
      <c r="BQG2" s="93"/>
      <c r="BQH2" s="3024" t="s">
        <v>290</v>
      </c>
      <c r="BQI2" s="2475"/>
      <c r="BQJ2" s="2475"/>
      <c r="BQK2" s="2475"/>
      <c r="BQL2" s="2475"/>
      <c r="BQM2" s="2476"/>
      <c r="BQN2" s="92" t="s">
        <v>289</v>
      </c>
      <c r="BQO2" s="93"/>
      <c r="BQP2" s="3024" t="s">
        <v>290</v>
      </c>
      <c r="BQQ2" s="2475"/>
      <c r="BQR2" s="2475"/>
      <c r="BQS2" s="2475"/>
      <c r="BQT2" s="2475"/>
      <c r="BQU2" s="2476"/>
      <c r="BQV2" s="92" t="s">
        <v>289</v>
      </c>
      <c r="BQW2" s="93"/>
      <c r="BQX2" s="3024" t="s">
        <v>290</v>
      </c>
      <c r="BQY2" s="2475"/>
      <c r="BQZ2" s="2475"/>
      <c r="BRA2" s="2475"/>
      <c r="BRB2" s="2475"/>
      <c r="BRC2" s="2476"/>
      <c r="BRD2" s="92" t="s">
        <v>289</v>
      </c>
      <c r="BRE2" s="93"/>
      <c r="BRF2" s="3024" t="s">
        <v>290</v>
      </c>
      <c r="BRG2" s="2475"/>
      <c r="BRH2" s="2475"/>
      <c r="BRI2" s="2475"/>
      <c r="BRJ2" s="2475"/>
      <c r="BRK2" s="2476"/>
      <c r="BRL2" s="92" t="s">
        <v>289</v>
      </c>
      <c r="BRM2" s="93"/>
      <c r="BRN2" s="3024" t="s">
        <v>290</v>
      </c>
      <c r="BRO2" s="2475"/>
      <c r="BRP2" s="2475"/>
      <c r="BRQ2" s="2475"/>
      <c r="BRR2" s="2475"/>
      <c r="BRS2" s="2476"/>
      <c r="BRT2" s="92" t="s">
        <v>289</v>
      </c>
      <c r="BRU2" s="93"/>
      <c r="BRV2" s="3024" t="s">
        <v>290</v>
      </c>
      <c r="BRW2" s="2475"/>
      <c r="BRX2" s="2475"/>
      <c r="BRY2" s="2475"/>
      <c r="BRZ2" s="2475"/>
      <c r="BSA2" s="2476"/>
      <c r="BSB2" s="92" t="s">
        <v>289</v>
      </c>
      <c r="BSC2" s="93"/>
      <c r="BSD2" s="3024" t="s">
        <v>290</v>
      </c>
      <c r="BSE2" s="2475"/>
      <c r="BSF2" s="2475"/>
      <c r="BSG2" s="2475"/>
      <c r="BSH2" s="2475"/>
      <c r="BSI2" s="2476"/>
      <c r="BSJ2" s="92" t="s">
        <v>289</v>
      </c>
      <c r="BSK2" s="93"/>
      <c r="BSL2" s="3024" t="s">
        <v>290</v>
      </c>
      <c r="BSM2" s="2475"/>
      <c r="BSN2" s="2475"/>
      <c r="BSO2" s="2475"/>
      <c r="BSP2" s="2475"/>
      <c r="BSQ2" s="2476"/>
      <c r="BSR2" s="92" t="s">
        <v>289</v>
      </c>
      <c r="BSS2" s="93"/>
      <c r="BST2" s="3024" t="s">
        <v>290</v>
      </c>
      <c r="BSU2" s="2475"/>
      <c r="BSV2" s="2475"/>
      <c r="BSW2" s="2475"/>
      <c r="BSX2" s="2475"/>
      <c r="BSY2" s="2476"/>
      <c r="BSZ2" s="92" t="s">
        <v>289</v>
      </c>
      <c r="BTA2" s="93"/>
      <c r="BTB2" s="3024" t="s">
        <v>290</v>
      </c>
      <c r="BTC2" s="2475"/>
      <c r="BTD2" s="2475"/>
      <c r="BTE2" s="2475"/>
      <c r="BTF2" s="2475"/>
      <c r="BTG2" s="2476"/>
      <c r="BTH2" s="92" t="s">
        <v>289</v>
      </c>
      <c r="BTI2" s="93"/>
      <c r="BTJ2" s="3024" t="s">
        <v>290</v>
      </c>
      <c r="BTK2" s="2475"/>
      <c r="BTL2" s="2475"/>
      <c r="BTM2" s="2475"/>
      <c r="BTN2" s="2475"/>
      <c r="BTO2" s="2476"/>
      <c r="BTP2" s="92" t="s">
        <v>289</v>
      </c>
      <c r="BTQ2" s="93"/>
      <c r="BTR2" s="3024" t="s">
        <v>290</v>
      </c>
      <c r="BTS2" s="2475"/>
      <c r="BTT2" s="2475"/>
      <c r="BTU2" s="2475"/>
      <c r="BTV2" s="2475"/>
      <c r="BTW2" s="2476"/>
      <c r="BTX2" s="92" t="s">
        <v>289</v>
      </c>
      <c r="BTY2" s="93"/>
      <c r="BTZ2" s="3024" t="s">
        <v>290</v>
      </c>
      <c r="BUA2" s="2475"/>
      <c r="BUB2" s="2475"/>
      <c r="BUC2" s="2475"/>
      <c r="BUD2" s="2475"/>
      <c r="BUE2" s="2476"/>
      <c r="BUF2" s="92" t="s">
        <v>289</v>
      </c>
      <c r="BUG2" s="93"/>
      <c r="BUH2" s="3024" t="s">
        <v>290</v>
      </c>
      <c r="BUI2" s="2475"/>
      <c r="BUJ2" s="2475"/>
      <c r="BUK2" s="2475"/>
      <c r="BUL2" s="2475"/>
      <c r="BUM2" s="2476"/>
      <c r="BUN2" s="92" t="s">
        <v>289</v>
      </c>
      <c r="BUO2" s="93"/>
      <c r="BUP2" s="3024" t="s">
        <v>290</v>
      </c>
      <c r="BUQ2" s="2475"/>
      <c r="BUR2" s="2475"/>
      <c r="BUS2" s="2475"/>
      <c r="BUT2" s="2475"/>
      <c r="BUU2" s="2476"/>
      <c r="BUV2" s="92" t="s">
        <v>289</v>
      </c>
      <c r="BUW2" s="93"/>
      <c r="BUX2" s="3024" t="s">
        <v>290</v>
      </c>
      <c r="BUY2" s="2475"/>
      <c r="BUZ2" s="2475"/>
      <c r="BVA2" s="2475"/>
      <c r="BVB2" s="2475"/>
      <c r="BVC2" s="2476"/>
      <c r="BVD2" s="92" t="s">
        <v>289</v>
      </c>
      <c r="BVE2" s="93"/>
      <c r="BVF2" s="3024" t="s">
        <v>290</v>
      </c>
      <c r="BVG2" s="2475"/>
      <c r="BVH2" s="2475"/>
      <c r="BVI2" s="2475"/>
      <c r="BVJ2" s="2475"/>
      <c r="BVK2" s="2476"/>
      <c r="BVL2" s="92" t="s">
        <v>289</v>
      </c>
      <c r="BVM2" s="93"/>
      <c r="BVN2" s="3024" t="s">
        <v>290</v>
      </c>
      <c r="BVO2" s="2475"/>
      <c r="BVP2" s="2475"/>
      <c r="BVQ2" s="2475"/>
      <c r="BVR2" s="2475"/>
      <c r="BVS2" s="2476"/>
      <c r="BVT2" s="92" t="s">
        <v>289</v>
      </c>
      <c r="BVU2" s="93"/>
      <c r="BVV2" s="3024" t="s">
        <v>290</v>
      </c>
      <c r="BVW2" s="2475"/>
      <c r="BVX2" s="2475"/>
      <c r="BVY2" s="2475"/>
      <c r="BVZ2" s="2475"/>
      <c r="BWA2" s="2476"/>
      <c r="BWB2" s="92" t="s">
        <v>289</v>
      </c>
      <c r="BWC2" s="93"/>
      <c r="BWD2" s="3024" t="s">
        <v>290</v>
      </c>
      <c r="BWE2" s="2475"/>
      <c r="BWF2" s="2475"/>
      <c r="BWG2" s="2475"/>
      <c r="BWH2" s="2475"/>
      <c r="BWI2" s="2476"/>
      <c r="BWJ2" s="92" t="s">
        <v>289</v>
      </c>
      <c r="BWK2" s="93"/>
      <c r="BWL2" s="3024" t="s">
        <v>290</v>
      </c>
      <c r="BWM2" s="2475"/>
      <c r="BWN2" s="2475"/>
      <c r="BWO2" s="2475"/>
      <c r="BWP2" s="2475"/>
      <c r="BWQ2" s="2476"/>
      <c r="BWR2" s="92" t="s">
        <v>289</v>
      </c>
      <c r="BWS2" s="93"/>
      <c r="BWT2" s="3024" t="s">
        <v>290</v>
      </c>
      <c r="BWU2" s="2475"/>
      <c r="BWV2" s="2475"/>
      <c r="BWW2" s="2475"/>
      <c r="BWX2" s="2475"/>
      <c r="BWY2" s="2476"/>
      <c r="BWZ2" s="92" t="s">
        <v>289</v>
      </c>
      <c r="BXA2" s="93"/>
      <c r="BXB2" s="3024" t="s">
        <v>290</v>
      </c>
      <c r="BXC2" s="2475"/>
      <c r="BXD2" s="2475"/>
      <c r="BXE2" s="2475"/>
      <c r="BXF2" s="2475"/>
      <c r="BXG2" s="2476"/>
      <c r="BXH2" s="92" t="s">
        <v>289</v>
      </c>
      <c r="BXI2" s="93"/>
      <c r="BXJ2" s="3024" t="s">
        <v>290</v>
      </c>
      <c r="BXK2" s="2475"/>
      <c r="BXL2" s="2475"/>
      <c r="BXM2" s="2475"/>
      <c r="BXN2" s="2475"/>
      <c r="BXO2" s="2476"/>
      <c r="BXP2" s="92" t="s">
        <v>289</v>
      </c>
      <c r="BXQ2" s="93"/>
      <c r="BXR2" s="3024" t="s">
        <v>290</v>
      </c>
      <c r="BXS2" s="2475"/>
      <c r="BXT2" s="2475"/>
      <c r="BXU2" s="2475"/>
      <c r="BXV2" s="2475"/>
      <c r="BXW2" s="2476"/>
      <c r="BXX2" s="92" t="s">
        <v>289</v>
      </c>
      <c r="BXY2" s="93"/>
      <c r="BXZ2" s="3024" t="s">
        <v>290</v>
      </c>
      <c r="BYA2" s="2475"/>
      <c r="BYB2" s="2475"/>
      <c r="BYC2" s="2475"/>
      <c r="BYD2" s="2475"/>
      <c r="BYE2" s="2476"/>
      <c r="BYF2" s="92" t="s">
        <v>289</v>
      </c>
      <c r="BYG2" s="93"/>
      <c r="BYH2" s="3024" t="s">
        <v>290</v>
      </c>
      <c r="BYI2" s="2475"/>
      <c r="BYJ2" s="2475"/>
      <c r="BYK2" s="2475"/>
      <c r="BYL2" s="2475"/>
      <c r="BYM2" s="2476"/>
      <c r="BYN2" s="92" t="s">
        <v>289</v>
      </c>
      <c r="BYO2" s="93"/>
      <c r="BYP2" s="3024" t="s">
        <v>290</v>
      </c>
      <c r="BYQ2" s="2475"/>
      <c r="BYR2" s="2475"/>
      <c r="BYS2" s="2475"/>
      <c r="BYT2" s="2475"/>
      <c r="BYU2" s="2476"/>
      <c r="BYV2" s="92" t="s">
        <v>289</v>
      </c>
      <c r="BYW2" s="93"/>
      <c r="BYX2" s="3024" t="s">
        <v>290</v>
      </c>
      <c r="BYY2" s="2475"/>
      <c r="BYZ2" s="2475"/>
      <c r="BZA2" s="2475"/>
      <c r="BZB2" s="2475"/>
      <c r="BZC2" s="2476"/>
      <c r="BZD2" s="92" t="s">
        <v>289</v>
      </c>
      <c r="BZE2" s="93"/>
      <c r="BZF2" s="3024" t="s">
        <v>290</v>
      </c>
      <c r="BZG2" s="2475"/>
      <c r="BZH2" s="2475"/>
      <c r="BZI2" s="2475"/>
      <c r="BZJ2" s="2475"/>
      <c r="BZK2" s="2476"/>
      <c r="BZL2" s="92" t="s">
        <v>289</v>
      </c>
      <c r="BZM2" s="93"/>
      <c r="BZN2" s="3024" t="s">
        <v>290</v>
      </c>
      <c r="BZO2" s="2475"/>
      <c r="BZP2" s="2475"/>
      <c r="BZQ2" s="2475"/>
      <c r="BZR2" s="2475"/>
      <c r="BZS2" s="2476"/>
      <c r="BZT2" s="92" t="s">
        <v>289</v>
      </c>
      <c r="BZU2" s="93"/>
      <c r="BZV2" s="3024" t="s">
        <v>290</v>
      </c>
      <c r="BZW2" s="2475"/>
      <c r="BZX2" s="2475"/>
      <c r="BZY2" s="2475"/>
      <c r="BZZ2" s="2475"/>
      <c r="CAA2" s="2476"/>
      <c r="CAB2" s="92" t="s">
        <v>289</v>
      </c>
      <c r="CAC2" s="93"/>
      <c r="CAD2" s="3024" t="s">
        <v>290</v>
      </c>
      <c r="CAE2" s="2475"/>
      <c r="CAF2" s="2475"/>
      <c r="CAG2" s="2475"/>
      <c r="CAH2" s="2475"/>
      <c r="CAI2" s="2476"/>
      <c r="CAJ2" s="92" t="s">
        <v>289</v>
      </c>
      <c r="CAK2" s="93"/>
      <c r="CAL2" s="3024" t="s">
        <v>290</v>
      </c>
      <c r="CAM2" s="2475"/>
      <c r="CAN2" s="2475"/>
      <c r="CAO2" s="2475"/>
      <c r="CAP2" s="2475"/>
      <c r="CAQ2" s="2476"/>
      <c r="CAR2" s="92" t="s">
        <v>289</v>
      </c>
      <c r="CAS2" s="93"/>
      <c r="CAT2" s="3024" t="s">
        <v>290</v>
      </c>
      <c r="CAU2" s="2475"/>
      <c r="CAV2" s="2475"/>
      <c r="CAW2" s="2475"/>
      <c r="CAX2" s="2475"/>
      <c r="CAY2" s="2476"/>
      <c r="CAZ2" s="92" t="s">
        <v>289</v>
      </c>
      <c r="CBA2" s="93"/>
      <c r="CBB2" s="3024" t="s">
        <v>290</v>
      </c>
      <c r="CBC2" s="2475"/>
      <c r="CBD2" s="2475"/>
      <c r="CBE2" s="2475"/>
      <c r="CBF2" s="2475"/>
      <c r="CBG2" s="2476"/>
      <c r="CBH2" s="92" t="s">
        <v>289</v>
      </c>
      <c r="CBI2" s="93"/>
      <c r="CBJ2" s="3024" t="s">
        <v>290</v>
      </c>
      <c r="CBK2" s="2475"/>
      <c r="CBL2" s="2475"/>
      <c r="CBM2" s="2475"/>
      <c r="CBN2" s="2475"/>
      <c r="CBO2" s="2476"/>
      <c r="CBP2" s="92" t="s">
        <v>289</v>
      </c>
      <c r="CBQ2" s="93"/>
      <c r="CBR2" s="3024" t="s">
        <v>290</v>
      </c>
      <c r="CBS2" s="2475"/>
      <c r="CBT2" s="2475"/>
      <c r="CBU2" s="2475"/>
      <c r="CBV2" s="2475"/>
      <c r="CBW2" s="2476"/>
      <c r="CBX2" s="92" t="s">
        <v>289</v>
      </c>
      <c r="CBY2" s="93"/>
      <c r="CBZ2" s="3024" t="s">
        <v>290</v>
      </c>
      <c r="CCA2" s="2475"/>
      <c r="CCB2" s="2475"/>
      <c r="CCC2" s="2475"/>
      <c r="CCD2" s="2475"/>
      <c r="CCE2" s="2476"/>
      <c r="CCF2" s="92" t="s">
        <v>289</v>
      </c>
      <c r="CCG2" s="93"/>
      <c r="CCH2" s="3024" t="s">
        <v>290</v>
      </c>
      <c r="CCI2" s="2475"/>
      <c r="CCJ2" s="2475"/>
      <c r="CCK2" s="2475"/>
      <c r="CCL2" s="2475"/>
      <c r="CCM2" s="2476"/>
      <c r="CCN2" s="92" t="s">
        <v>289</v>
      </c>
      <c r="CCO2" s="93"/>
      <c r="CCP2" s="3024" t="s">
        <v>290</v>
      </c>
      <c r="CCQ2" s="2475"/>
      <c r="CCR2" s="2475"/>
      <c r="CCS2" s="2475"/>
      <c r="CCT2" s="2475"/>
      <c r="CCU2" s="2476"/>
      <c r="CCV2" s="92" t="s">
        <v>289</v>
      </c>
      <c r="CCW2" s="93"/>
      <c r="CCX2" s="3024" t="s">
        <v>290</v>
      </c>
      <c r="CCY2" s="2475"/>
      <c r="CCZ2" s="2475"/>
      <c r="CDA2" s="2475"/>
      <c r="CDB2" s="2475"/>
      <c r="CDC2" s="2476"/>
      <c r="CDD2" s="92" t="s">
        <v>289</v>
      </c>
      <c r="CDE2" s="93"/>
      <c r="CDF2" s="3024" t="s">
        <v>290</v>
      </c>
      <c r="CDG2" s="2475"/>
      <c r="CDH2" s="2475"/>
      <c r="CDI2" s="2475"/>
      <c r="CDJ2" s="2475"/>
      <c r="CDK2" s="2476"/>
      <c r="CDL2" s="92" t="s">
        <v>289</v>
      </c>
      <c r="CDM2" s="93"/>
      <c r="CDN2" s="3024" t="s">
        <v>290</v>
      </c>
      <c r="CDO2" s="2475"/>
      <c r="CDP2" s="2475"/>
      <c r="CDQ2" s="2475"/>
      <c r="CDR2" s="2475"/>
      <c r="CDS2" s="2476"/>
      <c r="CDT2" s="92" t="s">
        <v>289</v>
      </c>
      <c r="CDU2" s="93"/>
      <c r="CDV2" s="3024" t="s">
        <v>290</v>
      </c>
      <c r="CDW2" s="2475"/>
      <c r="CDX2" s="2475"/>
      <c r="CDY2" s="2475"/>
      <c r="CDZ2" s="2475"/>
      <c r="CEA2" s="2476"/>
      <c r="CEB2" s="92" t="s">
        <v>289</v>
      </c>
      <c r="CEC2" s="93"/>
      <c r="CED2" s="3024" t="s">
        <v>290</v>
      </c>
      <c r="CEE2" s="2475"/>
      <c r="CEF2" s="2475"/>
      <c r="CEG2" s="2475"/>
      <c r="CEH2" s="2475"/>
      <c r="CEI2" s="2476"/>
      <c r="CEJ2" s="92" t="s">
        <v>289</v>
      </c>
      <c r="CEK2" s="93"/>
      <c r="CEL2" s="3024" t="s">
        <v>290</v>
      </c>
      <c r="CEM2" s="2475"/>
      <c r="CEN2" s="2475"/>
      <c r="CEO2" s="2475"/>
      <c r="CEP2" s="2475"/>
      <c r="CEQ2" s="2476"/>
      <c r="CER2" s="92" t="s">
        <v>289</v>
      </c>
      <c r="CES2" s="93"/>
      <c r="CET2" s="3024" t="s">
        <v>290</v>
      </c>
      <c r="CEU2" s="2475"/>
      <c r="CEV2" s="2475"/>
      <c r="CEW2" s="2475"/>
      <c r="CEX2" s="2475"/>
      <c r="CEY2" s="2476"/>
      <c r="CEZ2" s="92" t="s">
        <v>289</v>
      </c>
      <c r="CFA2" s="93"/>
      <c r="CFB2" s="3024" t="s">
        <v>290</v>
      </c>
      <c r="CFC2" s="2475"/>
      <c r="CFD2" s="2475"/>
      <c r="CFE2" s="2475"/>
      <c r="CFF2" s="2475"/>
      <c r="CFG2" s="2476"/>
      <c r="CFH2" s="92" t="s">
        <v>289</v>
      </c>
      <c r="CFI2" s="93"/>
      <c r="CFJ2" s="3024" t="s">
        <v>290</v>
      </c>
      <c r="CFK2" s="2475"/>
      <c r="CFL2" s="2475"/>
      <c r="CFM2" s="2475"/>
      <c r="CFN2" s="2475"/>
      <c r="CFO2" s="2476"/>
      <c r="CFP2" s="92" t="s">
        <v>289</v>
      </c>
      <c r="CFQ2" s="93"/>
      <c r="CFR2" s="3024" t="s">
        <v>290</v>
      </c>
      <c r="CFS2" s="2475"/>
      <c r="CFT2" s="2475"/>
      <c r="CFU2" s="2475"/>
      <c r="CFV2" s="2475"/>
      <c r="CFW2" s="2476"/>
      <c r="CFX2" s="92" t="s">
        <v>289</v>
      </c>
      <c r="CFY2" s="93"/>
      <c r="CFZ2" s="3024" t="s">
        <v>290</v>
      </c>
      <c r="CGA2" s="2475"/>
      <c r="CGB2" s="2475"/>
      <c r="CGC2" s="2475"/>
      <c r="CGD2" s="2475"/>
      <c r="CGE2" s="2476"/>
      <c r="CGF2" s="92" t="s">
        <v>289</v>
      </c>
      <c r="CGG2" s="93"/>
      <c r="CGH2" s="3024" t="s">
        <v>290</v>
      </c>
      <c r="CGI2" s="2475"/>
      <c r="CGJ2" s="2475"/>
      <c r="CGK2" s="2475"/>
      <c r="CGL2" s="2475"/>
      <c r="CGM2" s="2476"/>
      <c r="CGN2" s="92" t="s">
        <v>289</v>
      </c>
      <c r="CGO2" s="93"/>
      <c r="CGP2" s="3024" t="s">
        <v>290</v>
      </c>
      <c r="CGQ2" s="2475"/>
      <c r="CGR2" s="2475"/>
      <c r="CGS2" s="2475"/>
      <c r="CGT2" s="2475"/>
      <c r="CGU2" s="2476"/>
      <c r="CGV2" s="92" t="s">
        <v>289</v>
      </c>
      <c r="CGW2" s="93"/>
      <c r="CGX2" s="3024" t="s">
        <v>290</v>
      </c>
      <c r="CGY2" s="2475"/>
      <c r="CGZ2" s="2475"/>
      <c r="CHA2" s="2475"/>
      <c r="CHB2" s="2475"/>
      <c r="CHC2" s="2476"/>
      <c r="CHD2" s="92" t="s">
        <v>289</v>
      </c>
      <c r="CHE2" s="93"/>
      <c r="CHF2" s="3024" t="s">
        <v>290</v>
      </c>
      <c r="CHG2" s="2475"/>
      <c r="CHH2" s="2475"/>
      <c r="CHI2" s="2475"/>
      <c r="CHJ2" s="2475"/>
      <c r="CHK2" s="2476"/>
      <c r="CHL2" s="92" t="s">
        <v>289</v>
      </c>
      <c r="CHM2" s="93"/>
      <c r="CHN2" s="3024" t="s">
        <v>290</v>
      </c>
      <c r="CHO2" s="2475"/>
      <c r="CHP2" s="2475"/>
      <c r="CHQ2" s="2475"/>
      <c r="CHR2" s="2475"/>
      <c r="CHS2" s="2476"/>
      <c r="CHT2" s="92" t="s">
        <v>289</v>
      </c>
      <c r="CHU2" s="93"/>
      <c r="CHV2" s="3024" t="s">
        <v>290</v>
      </c>
      <c r="CHW2" s="2475"/>
      <c r="CHX2" s="2475"/>
      <c r="CHY2" s="2475"/>
      <c r="CHZ2" s="2475"/>
      <c r="CIA2" s="2476"/>
      <c r="CIB2" s="92" t="s">
        <v>289</v>
      </c>
      <c r="CIC2" s="93"/>
      <c r="CID2" s="3024" t="s">
        <v>290</v>
      </c>
      <c r="CIE2" s="2475"/>
      <c r="CIF2" s="2475"/>
      <c r="CIG2" s="2475"/>
      <c r="CIH2" s="2475"/>
      <c r="CII2" s="2476"/>
      <c r="CIJ2" s="92" t="s">
        <v>289</v>
      </c>
      <c r="CIK2" s="93"/>
      <c r="CIL2" s="3024" t="s">
        <v>290</v>
      </c>
      <c r="CIM2" s="2475"/>
      <c r="CIN2" s="2475"/>
      <c r="CIO2" s="2475"/>
      <c r="CIP2" s="2475"/>
      <c r="CIQ2" s="2476"/>
      <c r="CIR2" s="92" t="s">
        <v>289</v>
      </c>
      <c r="CIS2" s="93"/>
      <c r="CIT2" s="3024" t="s">
        <v>290</v>
      </c>
      <c r="CIU2" s="2475"/>
      <c r="CIV2" s="2475"/>
      <c r="CIW2" s="2475"/>
      <c r="CIX2" s="2475"/>
      <c r="CIY2" s="2476"/>
      <c r="CIZ2" s="92" t="s">
        <v>289</v>
      </c>
      <c r="CJA2" s="93"/>
      <c r="CJB2" s="3024" t="s">
        <v>290</v>
      </c>
      <c r="CJC2" s="2475"/>
      <c r="CJD2" s="2475"/>
      <c r="CJE2" s="2475"/>
      <c r="CJF2" s="2475"/>
      <c r="CJG2" s="2476"/>
      <c r="CJH2" s="92" t="s">
        <v>289</v>
      </c>
      <c r="CJI2" s="93"/>
      <c r="CJJ2" s="3024" t="s">
        <v>290</v>
      </c>
      <c r="CJK2" s="2475"/>
      <c r="CJL2" s="2475"/>
      <c r="CJM2" s="2475"/>
      <c r="CJN2" s="2475"/>
      <c r="CJO2" s="2476"/>
      <c r="CJP2" s="92" t="s">
        <v>289</v>
      </c>
      <c r="CJQ2" s="93"/>
      <c r="CJR2" s="3024" t="s">
        <v>290</v>
      </c>
      <c r="CJS2" s="2475"/>
      <c r="CJT2" s="2475"/>
      <c r="CJU2" s="2475"/>
      <c r="CJV2" s="2475"/>
      <c r="CJW2" s="2476"/>
      <c r="CJX2" s="92" t="s">
        <v>289</v>
      </c>
      <c r="CJY2" s="93"/>
      <c r="CJZ2" s="3024" t="s">
        <v>290</v>
      </c>
      <c r="CKA2" s="2475"/>
      <c r="CKB2" s="2475"/>
      <c r="CKC2" s="2475"/>
      <c r="CKD2" s="2475"/>
      <c r="CKE2" s="2476"/>
      <c r="CKF2" s="92" t="s">
        <v>289</v>
      </c>
      <c r="CKG2" s="93"/>
      <c r="CKH2" s="3024" t="s">
        <v>290</v>
      </c>
      <c r="CKI2" s="2475"/>
      <c r="CKJ2" s="2475"/>
      <c r="CKK2" s="2475"/>
      <c r="CKL2" s="2475"/>
      <c r="CKM2" s="2476"/>
      <c r="CKN2" s="92" t="s">
        <v>289</v>
      </c>
      <c r="CKO2" s="93"/>
      <c r="CKP2" s="3024" t="s">
        <v>290</v>
      </c>
      <c r="CKQ2" s="2475"/>
      <c r="CKR2" s="2475"/>
      <c r="CKS2" s="2475"/>
      <c r="CKT2" s="2475"/>
      <c r="CKU2" s="2476"/>
      <c r="CKV2" s="92" t="s">
        <v>289</v>
      </c>
      <c r="CKW2" s="93"/>
      <c r="CKX2" s="3024" t="s">
        <v>290</v>
      </c>
      <c r="CKY2" s="2475"/>
      <c r="CKZ2" s="2475"/>
      <c r="CLA2" s="2475"/>
      <c r="CLB2" s="2475"/>
      <c r="CLC2" s="2476"/>
      <c r="CLD2" s="92" t="s">
        <v>289</v>
      </c>
      <c r="CLE2" s="93"/>
      <c r="CLF2" s="3024" t="s">
        <v>290</v>
      </c>
      <c r="CLG2" s="2475"/>
      <c r="CLH2" s="2475"/>
      <c r="CLI2" s="2475"/>
      <c r="CLJ2" s="2475"/>
      <c r="CLK2" s="2476"/>
      <c r="CLL2" s="92" t="s">
        <v>289</v>
      </c>
      <c r="CLM2" s="93"/>
      <c r="CLN2" s="3024" t="s">
        <v>290</v>
      </c>
      <c r="CLO2" s="2475"/>
      <c r="CLP2" s="2475"/>
      <c r="CLQ2" s="2475"/>
      <c r="CLR2" s="2475"/>
      <c r="CLS2" s="2476"/>
      <c r="CLT2" s="92" t="s">
        <v>289</v>
      </c>
      <c r="CLU2" s="93"/>
      <c r="CLV2" s="3024" t="s">
        <v>290</v>
      </c>
      <c r="CLW2" s="2475"/>
      <c r="CLX2" s="2475"/>
      <c r="CLY2" s="2475"/>
      <c r="CLZ2" s="2475"/>
      <c r="CMA2" s="2476"/>
      <c r="CMB2" s="92" t="s">
        <v>289</v>
      </c>
      <c r="CMC2" s="93"/>
      <c r="CMD2" s="3024" t="s">
        <v>290</v>
      </c>
      <c r="CME2" s="2475"/>
      <c r="CMF2" s="2475"/>
      <c r="CMG2" s="2475"/>
      <c r="CMH2" s="2475"/>
      <c r="CMI2" s="2476"/>
      <c r="CMJ2" s="92" t="s">
        <v>289</v>
      </c>
      <c r="CMK2" s="93"/>
      <c r="CML2" s="3024" t="s">
        <v>290</v>
      </c>
      <c r="CMM2" s="2475"/>
      <c r="CMN2" s="2475"/>
      <c r="CMO2" s="2475"/>
      <c r="CMP2" s="2475"/>
      <c r="CMQ2" s="2476"/>
      <c r="CMR2" s="92" t="s">
        <v>289</v>
      </c>
      <c r="CMS2" s="93"/>
      <c r="CMT2" s="3024" t="s">
        <v>290</v>
      </c>
      <c r="CMU2" s="2475"/>
      <c r="CMV2" s="2475"/>
      <c r="CMW2" s="2475"/>
      <c r="CMX2" s="2475"/>
      <c r="CMY2" s="2476"/>
      <c r="CMZ2" s="92" t="s">
        <v>289</v>
      </c>
      <c r="CNA2" s="93"/>
      <c r="CNB2" s="3024" t="s">
        <v>290</v>
      </c>
      <c r="CNC2" s="2475"/>
      <c r="CND2" s="2475"/>
      <c r="CNE2" s="2475"/>
      <c r="CNF2" s="2475"/>
      <c r="CNG2" s="2476"/>
      <c r="CNH2" s="92" t="s">
        <v>289</v>
      </c>
      <c r="CNI2" s="93"/>
      <c r="CNJ2" s="3024" t="s">
        <v>290</v>
      </c>
      <c r="CNK2" s="2475"/>
      <c r="CNL2" s="2475"/>
      <c r="CNM2" s="2475"/>
      <c r="CNN2" s="2475"/>
      <c r="CNO2" s="2476"/>
      <c r="CNP2" s="92" t="s">
        <v>289</v>
      </c>
      <c r="CNQ2" s="93"/>
      <c r="CNR2" s="3024" t="s">
        <v>290</v>
      </c>
      <c r="CNS2" s="2475"/>
      <c r="CNT2" s="2475"/>
      <c r="CNU2" s="2475"/>
      <c r="CNV2" s="2475"/>
      <c r="CNW2" s="2476"/>
      <c r="CNX2" s="92" t="s">
        <v>289</v>
      </c>
      <c r="CNY2" s="93"/>
      <c r="CNZ2" s="3024" t="s">
        <v>290</v>
      </c>
      <c r="COA2" s="2475"/>
      <c r="COB2" s="2475"/>
      <c r="COC2" s="2475"/>
      <c r="COD2" s="2475"/>
      <c r="COE2" s="2476"/>
      <c r="COF2" s="92" t="s">
        <v>289</v>
      </c>
      <c r="COG2" s="93"/>
      <c r="COH2" s="3024" t="s">
        <v>290</v>
      </c>
      <c r="COI2" s="2475"/>
      <c r="COJ2" s="2475"/>
      <c r="COK2" s="2475"/>
      <c r="COL2" s="2475"/>
      <c r="COM2" s="2476"/>
      <c r="CON2" s="92" t="s">
        <v>289</v>
      </c>
      <c r="COO2" s="93"/>
      <c r="COP2" s="3024" t="s">
        <v>290</v>
      </c>
      <c r="COQ2" s="2475"/>
      <c r="COR2" s="2475"/>
      <c r="COS2" s="2475"/>
      <c r="COT2" s="2475"/>
      <c r="COU2" s="2476"/>
      <c r="COV2" s="92" t="s">
        <v>289</v>
      </c>
      <c r="COW2" s="93"/>
      <c r="COX2" s="3024" t="s">
        <v>290</v>
      </c>
      <c r="COY2" s="2475"/>
      <c r="COZ2" s="2475"/>
      <c r="CPA2" s="2475"/>
      <c r="CPB2" s="2475"/>
      <c r="CPC2" s="2476"/>
      <c r="CPD2" s="92" t="s">
        <v>289</v>
      </c>
      <c r="CPE2" s="93"/>
      <c r="CPF2" s="3024" t="s">
        <v>290</v>
      </c>
      <c r="CPG2" s="2475"/>
      <c r="CPH2" s="2475"/>
      <c r="CPI2" s="2475"/>
      <c r="CPJ2" s="2475"/>
      <c r="CPK2" s="2476"/>
      <c r="CPL2" s="92" t="s">
        <v>289</v>
      </c>
      <c r="CPM2" s="93"/>
      <c r="CPN2" s="3024" t="s">
        <v>290</v>
      </c>
      <c r="CPO2" s="2475"/>
      <c r="CPP2" s="2475"/>
      <c r="CPQ2" s="2475"/>
      <c r="CPR2" s="2475"/>
      <c r="CPS2" s="2476"/>
      <c r="CPT2" s="92" t="s">
        <v>289</v>
      </c>
      <c r="CPU2" s="93"/>
      <c r="CPV2" s="3024" t="s">
        <v>290</v>
      </c>
      <c r="CPW2" s="2475"/>
      <c r="CPX2" s="2475"/>
      <c r="CPY2" s="2475"/>
      <c r="CPZ2" s="2475"/>
      <c r="CQA2" s="2476"/>
      <c r="CQB2" s="92" t="s">
        <v>289</v>
      </c>
      <c r="CQC2" s="93"/>
      <c r="CQD2" s="3024" t="s">
        <v>290</v>
      </c>
      <c r="CQE2" s="2475"/>
      <c r="CQF2" s="2475"/>
      <c r="CQG2" s="2475"/>
      <c r="CQH2" s="2475"/>
      <c r="CQI2" s="2476"/>
      <c r="CQJ2" s="92" t="s">
        <v>289</v>
      </c>
      <c r="CQK2" s="93"/>
      <c r="CQL2" s="3024" t="s">
        <v>290</v>
      </c>
      <c r="CQM2" s="2475"/>
      <c r="CQN2" s="2475"/>
      <c r="CQO2" s="2475"/>
      <c r="CQP2" s="2475"/>
      <c r="CQQ2" s="2476"/>
      <c r="CQR2" s="92" t="s">
        <v>289</v>
      </c>
      <c r="CQS2" s="93"/>
      <c r="CQT2" s="3024" t="s">
        <v>290</v>
      </c>
      <c r="CQU2" s="2475"/>
      <c r="CQV2" s="2475"/>
      <c r="CQW2" s="2475"/>
      <c r="CQX2" s="2475"/>
      <c r="CQY2" s="2476"/>
      <c r="CQZ2" s="92" t="s">
        <v>289</v>
      </c>
      <c r="CRA2" s="93"/>
      <c r="CRB2" s="3024" t="s">
        <v>290</v>
      </c>
      <c r="CRC2" s="2475"/>
      <c r="CRD2" s="2475"/>
      <c r="CRE2" s="2475"/>
      <c r="CRF2" s="2475"/>
      <c r="CRG2" s="2476"/>
      <c r="CRH2" s="92" t="s">
        <v>289</v>
      </c>
      <c r="CRI2" s="93"/>
      <c r="CRJ2" s="3024" t="s">
        <v>290</v>
      </c>
      <c r="CRK2" s="2475"/>
      <c r="CRL2" s="2475"/>
      <c r="CRM2" s="2475"/>
      <c r="CRN2" s="2475"/>
      <c r="CRO2" s="2476"/>
      <c r="CRP2" s="92" t="s">
        <v>289</v>
      </c>
      <c r="CRQ2" s="93"/>
      <c r="CRR2" s="3024" t="s">
        <v>290</v>
      </c>
      <c r="CRS2" s="2475"/>
      <c r="CRT2" s="2475"/>
      <c r="CRU2" s="2475"/>
      <c r="CRV2" s="2475"/>
      <c r="CRW2" s="2476"/>
      <c r="CRX2" s="92" t="s">
        <v>289</v>
      </c>
      <c r="CRY2" s="93"/>
      <c r="CRZ2" s="3024" t="s">
        <v>290</v>
      </c>
      <c r="CSA2" s="2475"/>
      <c r="CSB2" s="2475"/>
      <c r="CSC2" s="2475"/>
      <c r="CSD2" s="2475"/>
      <c r="CSE2" s="2476"/>
      <c r="CSF2" s="92" t="s">
        <v>289</v>
      </c>
      <c r="CSG2" s="93"/>
      <c r="CSH2" s="3024" t="s">
        <v>290</v>
      </c>
      <c r="CSI2" s="2475"/>
      <c r="CSJ2" s="2475"/>
      <c r="CSK2" s="2475"/>
      <c r="CSL2" s="2475"/>
      <c r="CSM2" s="2476"/>
      <c r="CSN2" s="92" t="s">
        <v>289</v>
      </c>
      <c r="CSO2" s="93"/>
      <c r="CSP2" s="3024" t="s">
        <v>290</v>
      </c>
      <c r="CSQ2" s="2475"/>
      <c r="CSR2" s="2475"/>
      <c r="CSS2" s="2475"/>
      <c r="CST2" s="2475"/>
      <c r="CSU2" s="2476"/>
      <c r="CSV2" s="92" t="s">
        <v>289</v>
      </c>
      <c r="CSW2" s="93"/>
      <c r="CSX2" s="3024" t="s">
        <v>290</v>
      </c>
      <c r="CSY2" s="2475"/>
      <c r="CSZ2" s="2475"/>
      <c r="CTA2" s="2475"/>
      <c r="CTB2" s="2475"/>
      <c r="CTC2" s="2476"/>
      <c r="CTD2" s="92" t="s">
        <v>289</v>
      </c>
      <c r="CTE2" s="93"/>
      <c r="CTF2" s="3024" t="s">
        <v>290</v>
      </c>
      <c r="CTG2" s="2475"/>
      <c r="CTH2" s="2475"/>
      <c r="CTI2" s="2475"/>
      <c r="CTJ2" s="2475"/>
      <c r="CTK2" s="2476"/>
      <c r="CTL2" s="92" t="s">
        <v>289</v>
      </c>
      <c r="CTM2" s="93"/>
      <c r="CTN2" s="3024" t="s">
        <v>290</v>
      </c>
      <c r="CTO2" s="2475"/>
      <c r="CTP2" s="2475"/>
      <c r="CTQ2" s="2475"/>
      <c r="CTR2" s="2475"/>
      <c r="CTS2" s="2476"/>
      <c r="CTT2" s="92" t="s">
        <v>289</v>
      </c>
      <c r="CTU2" s="93"/>
      <c r="CTV2" s="3024" t="s">
        <v>290</v>
      </c>
      <c r="CTW2" s="2475"/>
      <c r="CTX2" s="2475"/>
      <c r="CTY2" s="2475"/>
      <c r="CTZ2" s="2475"/>
      <c r="CUA2" s="2476"/>
      <c r="CUB2" s="92" t="s">
        <v>289</v>
      </c>
      <c r="CUC2" s="93"/>
      <c r="CUD2" s="3024" t="s">
        <v>290</v>
      </c>
      <c r="CUE2" s="2475"/>
      <c r="CUF2" s="2475"/>
      <c r="CUG2" s="2475"/>
      <c r="CUH2" s="2475"/>
      <c r="CUI2" s="2476"/>
      <c r="CUJ2" s="92" t="s">
        <v>289</v>
      </c>
      <c r="CUK2" s="93"/>
      <c r="CUL2" s="3024" t="s">
        <v>290</v>
      </c>
      <c r="CUM2" s="2475"/>
      <c r="CUN2" s="2475"/>
      <c r="CUO2" s="2475"/>
      <c r="CUP2" s="2475"/>
      <c r="CUQ2" s="2476"/>
      <c r="CUR2" s="92" t="s">
        <v>289</v>
      </c>
      <c r="CUS2" s="93"/>
      <c r="CUT2" s="3024" t="s">
        <v>290</v>
      </c>
      <c r="CUU2" s="2475"/>
      <c r="CUV2" s="2475"/>
      <c r="CUW2" s="2475"/>
      <c r="CUX2" s="2475"/>
      <c r="CUY2" s="2476"/>
      <c r="CUZ2" s="92" t="s">
        <v>289</v>
      </c>
      <c r="CVA2" s="93"/>
      <c r="CVB2" s="3024" t="s">
        <v>290</v>
      </c>
      <c r="CVC2" s="2475"/>
      <c r="CVD2" s="2475"/>
      <c r="CVE2" s="2475"/>
      <c r="CVF2" s="2475"/>
      <c r="CVG2" s="2476"/>
      <c r="CVH2" s="92" t="s">
        <v>289</v>
      </c>
      <c r="CVI2" s="93"/>
      <c r="CVJ2" s="3024" t="s">
        <v>290</v>
      </c>
      <c r="CVK2" s="2475"/>
      <c r="CVL2" s="2475"/>
      <c r="CVM2" s="2475"/>
      <c r="CVN2" s="2475"/>
      <c r="CVO2" s="2476"/>
      <c r="CVP2" s="92" t="s">
        <v>289</v>
      </c>
      <c r="CVQ2" s="93"/>
      <c r="CVR2" s="3024" t="s">
        <v>290</v>
      </c>
      <c r="CVS2" s="2475"/>
      <c r="CVT2" s="2475"/>
      <c r="CVU2" s="2475"/>
      <c r="CVV2" s="2475"/>
      <c r="CVW2" s="2476"/>
      <c r="CVX2" s="92" t="s">
        <v>289</v>
      </c>
      <c r="CVY2" s="93"/>
      <c r="CVZ2" s="3024" t="s">
        <v>290</v>
      </c>
      <c r="CWA2" s="2475"/>
      <c r="CWB2" s="2475"/>
      <c r="CWC2" s="2475"/>
      <c r="CWD2" s="2475"/>
      <c r="CWE2" s="2476"/>
      <c r="CWF2" s="92" t="s">
        <v>289</v>
      </c>
      <c r="CWG2" s="93"/>
      <c r="CWH2" s="3024" t="s">
        <v>290</v>
      </c>
      <c r="CWI2" s="2475"/>
      <c r="CWJ2" s="2475"/>
      <c r="CWK2" s="2475"/>
      <c r="CWL2" s="2475"/>
      <c r="CWM2" s="2476"/>
      <c r="CWN2" s="92" t="s">
        <v>289</v>
      </c>
      <c r="CWO2" s="93"/>
      <c r="CWP2" s="3024" t="s">
        <v>290</v>
      </c>
      <c r="CWQ2" s="2475"/>
      <c r="CWR2" s="2475"/>
      <c r="CWS2" s="2475"/>
      <c r="CWT2" s="2475"/>
      <c r="CWU2" s="2476"/>
      <c r="CWV2" s="92" t="s">
        <v>289</v>
      </c>
      <c r="CWW2" s="93"/>
      <c r="CWX2" s="3024" t="s">
        <v>290</v>
      </c>
      <c r="CWY2" s="2475"/>
      <c r="CWZ2" s="2475"/>
      <c r="CXA2" s="2475"/>
      <c r="CXB2" s="2475"/>
      <c r="CXC2" s="2476"/>
      <c r="CXD2" s="92" t="s">
        <v>289</v>
      </c>
      <c r="CXE2" s="93"/>
      <c r="CXF2" s="3024" t="s">
        <v>290</v>
      </c>
      <c r="CXG2" s="2475"/>
      <c r="CXH2" s="2475"/>
      <c r="CXI2" s="2475"/>
      <c r="CXJ2" s="2475"/>
      <c r="CXK2" s="2476"/>
      <c r="CXL2" s="92" t="s">
        <v>289</v>
      </c>
      <c r="CXM2" s="93"/>
      <c r="CXN2" s="3024" t="s">
        <v>290</v>
      </c>
      <c r="CXO2" s="2475"/>
      <c r="CXP2" s="2475"/>
      <c r="CXQ2" s="2475"/>
      <c r="CXR2" s="2475"/>
      <c r="CXS2" s="2476"/>
      <c r="CXT2" s="92" t="s">
        <v>289</v>
      </c>
      <c r="CXU2" s="93"/>
      <c r="CXV2" s="3024" t="s">
        <v>290</v>
      </c>
      <c r="CXW2" s="2475"/>
      <c r="CXX2" s="2475"/>
      <c r="CXY2" s="2475"/>
      <c r="CXZ2" s="2475"/>
      <c r="CYA2" s="2476"/>
      <c r="CYB2" s="92" t="s">
        <v>289</v>
      </c>
      <c r="CYC2" s="93"/>
      <c r="CYD2" s="3024" t="s">
        <v>290</v>
      </c>
      <c r="CYE2" s="2475"/>
      <c r="CYF2" s="2475"/>
      <c r="CYG2" s="2475"/>
      <c r="CYH2" s="2475"/>
      <c r="CYI2" s="2476"/>
      <c r="CYJ2" s="92" t="s">
        <v>289</v>
      </c>
      <c r="CYK2" s="93"/>
      <c r="CYL2" s="3024" t="s">
        <v>290</v>
      </c>
      <c r="CYM2" s="2475"/>
      <c r="CYN2" s="2475"/>
      <c r="CYO2" s="2475"/>
      <c r="CYP2" s="2475"/>
      <c r="CYQ2" s="2476"/>
      <c r="CYR2" s="92" t="s">
        <v>289</v>
      </c>
      <c r="CYS2" s="93"/>
      <c r="CYT2" s="3024" t="s">
        <v>290</v>
      </c>
      <c r="CYU2" s="2475"/>
      <c r="CYV2" s="2475"/>
      <c r="CYW2" s="2475"/>
      <c r="CYX2" s="2475"/>
      <c r="CYY2" s="2476"/>
      <c r="CYZ2" s="92" t="s">
        <v>289</v>
      </c>
      <c r="CZA2" s="93"/>
      <c r="CZB2" s="3024" t="s">
        <v>290</v>
      </c>
      <c r="CZC2" s="2475"/>
      <c r="CZD2" s="2475"/>
      <c r="CZE2" s="2475"/>
      <c r="CZF2" s="2475"/>
      <c r="CZG2" s="2476"/>
      <c r="CZH2" s="92" t="s">
        <v>289</v>
      </c>
      <c r="CZI2" s="93"/>
      <c r="CZJ2" s="3024" t="s">
        <v>290</v>
      </c>
      <c r="CZK2" s="2475"/>
      <c r="CZL2" s="2475"/>
      <c r="CZM2" s="2475"/>
      <c r="CZN2" s="2475"/>
      <c r="CZO2" s="2476"/>
      <c r="CZP2" s="92" t="s">
        <v>289</v>
      </c>
      <c r="CZQ2" s="93"/>
      <c r="CZR2" s="3024" t="s">
        <v>290</v>
      </c>
      <c r="CZS2" s="2475"/>
      <c r="CZT2" s="2475"/>
      <c r="CZU2" s="2475"/>
      <c r="CZV2" s="2475"/>
      <c r="CZW2" s="2476"/>
      <c r="CZX2" s="92" t="s">
        <v>289</v>
      </c>
      <c r="CZY2" s="93"/>
      <c r="CZZ2" s="3024" t="s">
        <v>290</v>
      </c>
      <c r="DAA2" s="2475"/>
      <c r="DAB2" s="2475"/>
      <c r="DAC2" s="2475"/>
      <c r="DAD2" s="2475"/>
      <c r="DAE2" s="2476"/>
      <c r="DAF2" s="92" t="s">
        <v>289</v>
      </c>
      <c r="DAG2" s="93"/>
      <c r="DAH2" s="3024" t="s">
        <v>290</v>
      </c>
      <c r="DAI2" s="2475"/>
      <c r="DAJ2" s="2475"/>
      <c r="DAK2" s="2475"/>
      <c r="DAL2" s="2475"/>
      <c r="DAM2" s="2476"/>
      <c r="DAN2" s="92" t="s">
        <v>289</v>
      </c>
      <c r="DAO2" s="93"/>
      <c r="DAP2" s="3024" t="s">
        <v>290</v>
      </c>
      <c r="DAQ2" s="2475"/>
      <c r="DAR2" s="2475"/>
      <c r="DAS2" s="2475"/>
      <c r="DAT2" s="2475"/>
      <c r="DAU2" s="2476"/>
      <c r="DAV2" s="92" t="s">
        <v>289</v>
      </c>
      <c r="DAW2" s="93"/>
      <c r="DAX2" s="3024" t="s">
        <v>290</v>
      </c>
      <c r="DAY2" s="2475"/>
      <c r="DAZ2" s="2475"/>
      <c r="DBA2" s="2475"/>
      <c r="DBB2" s="2475"/>
      <c r="DBC2" s="2476"/>
      <c r="DBD2" s="92" t="s">
        <v>289</v>
      </c>
      <c r="DBE2" s="93"/>
      <c r="DBF2" s="3024" t="s">
        <v>290</v>
      </c>
      <c r="DBG2" s="2475"/>
      <c r="DBH2" s="2475"/>
      <c r="DBI2" s="2475"/>
      <c r="DBJ2" s="2475"/>
      <c r="DBK2" s="2476"/>
      <c r="DBL2" s="92" t="s">
        <v>289</v>
      </c>
      <c r="DBM2" s="93"/>
      <c r="DBN2" s="3024" t="s">
        <v>290</v>
      </c>
      <c r="DBO2" s="2475"/>
      <c r="DBP2" s="2475"/>
      <c r="DBQ2" s="2475"/>
      <c r="DBR2" s="2475"/>
      <c r="DBS2" s="2476"/>
      <c r="DBT2" s="92" t="s">
        <v>289</v>
      </c>
      <c r="DBU2" s="93"/>
      <c r="DBV2" s="3024" t="s">
        <v>290</v>
      </c>
      <c r="DBW2" s="2475"/>
      <c r="DBX2" s="2475"/>
      <c r="DBY2" s="2475"/>
      <c r="DBZ2" s="2475"/>
      <c r="DCA2" s="2476"/>
      <c r="DCB2" s="92" t="s">
        <v>289</v>
      </c>
      <c r="DCC2" s="93"/>
      <c r="DCD2" s="3024" t="s">
        <v>290</v>
      </c>
      <c r="DCE2" s="2475"/>
      <c r="DCF2" s="2475"/>
      <c r="DCG2" s="2475"/>
      <c r="DCH2" s="2475"/>
      <c r="DCI2" s="2476"/>
      <c r="DCJ2" s="92" t="s">
        <v>289</v>
      </c>
      <c r="DCK2" s="93"/>
      <c r="DCL2" s="3024" t="s">
        <v>290</v>
      </c>
      <c r="DCM2" s="2475"/>
      <c r="DCN2" s="2475"/>
      <c r="DCO2" s="2475"/>
      <c r="DCP2" s="2475"/>
      <c r="DCQ2" s="2476"/>
      <c r="DCR2" s="92" t="s">
        <v>289</v>
      </c>
      <c r="DCS2" s="93"/>
      <c r="DCT2" s="3024" t="s">
        <v>290</v>
      </c>
      <c r="DCU2" s="2475"/>
      <c r="DCV2" s="2475"/>
      <c r="DCW2" s="2475"/>
      <c r="DCX2" s="2475"/>
      <c r="DCY2" s="2476"/>
      <c r="DCZ2" s="92" t="s">
        <v>289</v>
      </c>
      <c r="DDA2" s="93"/>
      <c r="DDB2" s="3024" t="s">
        <v>290</v>
      </c>
      <c r="DDC2" s="2475"/>
      <c r="DDD2" s="2475"/>
      <c r="DDE2" s="2475"/>
      <c r="DDF2" s="2475"/>
      <c r="DDG2" s="2476"/>
      <c r="DDH2" s="92" t="s">
        <v>289</v>
      </c>
      <c r="DDI2" s="93"/>
      <c r="DDJ2" s="3024" t="s">
        <v>290</v>
      </c>
      <c r="DDK2" s="2475"/>
      <c r="DDL2" s="2475"/>
      <c r="DDM2" s="2475"/>
      <c r="DDN2" s="2475"/>
      <c r="DDO2" s="2476"/>
      <c r="DDP2" s="92" t="s">
        <v>289</v>
      </c>
      <c r="DDQ2" s="93"/>
      <c r="DDR2" s="3024" t="s">
        <v>290</v>
      </c>
      <c r="DDS2" s="2475"/>
      <c r="DDT2" s="2475"/>
      <c r="DDU2" s="2475"/>
      <c r="DDV2" s="2475"/>
      <c r="DDW2" s="2476"/>
      <c r="DDX2" s="92" t="s">
        <v>289</v>
      </c>
      <c r="DDY2" s="93"/>
      <c r="DDZ2" s="3024" t="s">
        <v>290</v>
      </c>
      <c r="DEA2" s="2475"/>
      <c r="DEB2" s="2475"/>
      <c r="DEC2" s="2475"/>
      <c r="DED2" s="2475"/>
      <c r="DEE2" s="2476"/>
      <c r="DEF2" s="92" t="s">
        <v>289</v>
      </c>
      <c r="DEG2" s="93"/>
      <c r="DEH2" s="3024" t="s">
        <v>290</v>
      </c>
      <c r="DEI2" s="2475"/>
      <c r="DEJ2" s="2475"/>
      <c r="DEK2" s="2475"/>
      <c r="DEL2" s="2475"/>
      <c r="DEM2" s="2476"/>
      <c r="DEN2" s="92" t="s">
        <v>289</v>
      </c>
      <c r="DEO2" s="93"/>
      <c r="DEP2" s="3024" t="s">
        <v>290</v>
      </c>
      <c r="DEQ2" s="2475"/>
      <c r="DER2" s="2475"/>
      <c r="DES2" s="2475"/>
      <c r="DET2" s="2475"/>
      <c r="DEU2" s="2476"/>
      <c r="DEV2" s="92" t="s">
        <v>289</v>
      </c>
      <c r="DEW2" s="93"/>
      <c r="DEX2" s="3024" t="s">
        <v>290</v>
      </c>
      <c r="DEY2" s="2475"/>
      <c r="DEZ2" s="2475"/>
      <c r="DFA2" s="2475"/>
      <c r="DFB2" s="2475"/>
      <c r="DFC2" s="2476"/>
      <c r="DFD2" s="92" t="s">
        <v>289</v>
      </c>
      <c r="DFE2" s="93"/>
      <c r="DFF2" s="3024" t="s">
        <v>290</v>
      </c>
      <c r="DFG2" s="2475"/>
      <c r="DFH2" s="2475"/>
      <c r="DFI2" s="2475"/>
      <c r="DFJ2" s="2475"/>
      <c r="DFK2" s="2476"/>
      <c r="DFL2" s="92" t="s">
        <v>289</v>
      </c>
      <c r="DFM2" s="93"/>
      <c r="DFN2" s="3024" t="s">
        <v>290</v>
      </c>
      <c r="DFO2" s="2475"/>
      <c r="DFP2" s="2475"/>
      <c r="DFQ2" s="2475"/>
      <c r="DFR2" s="2475"/>
      <c r="DFS2" s="2476"/>
      <c r="DFT2" s="92" t="s">
        <v>289</v>
      </c>
      <c r="DFU2" s="93"/>
      <c r="DFV2" s="3024" t="s">
        <v>290</v>
      </c>
      <c r="DFW2" s="2475"/>
      <c r="DFX2" s="2475"/>
      <c r="DFY2" s="2475"/>
      <c r="DFZ2" s="2475"/>
      <c r="DGA2" s="2476"/>
      <c r="DGB2" s="92" t="s">
        <v>289</v>
      </c>
      <c r="DGC2" s="93"/>
      <c r="DGD2" s="3024" t="s">
        <v>290</v>
      </c>
      <c r="DGE2" s="2475"/>
      <c r="DGF2" s="2475"/>
      <c r="DGG2" s="2475"/>
      <c r="DGH2" s="2475"/>
      <c r="DGI2" s="2476"/>
      <c r="DGJ2" s="92" t="s">
        <v>289</v>
      </c>
      <c r="DGK2" s="93"/>
      <c r="DGL2" s="3024" t="s">
        <v>290</v>
      </c>
      <c r="DGM2" s="2475"/>
      <c r="DGN2" s="2475"/>
      <c r="DGO2" s="2475"/>
      <c r="DGP2" s="2475"/>
      <c r="DGQ2" s="2476"/>
      <c r="DGR2" s="92" t="s">
        <v>289</v>
      </c>
      <c r="DGS2" s="93"/>
      <c r="DGT2" s="3024" t="s">
        <v>290</v>
      </c>
      <c r="DGU2" s="2475"/>
      <c r="DGV2" s="2475"/>
      <c r="DGW2" s="2475"/>
      <c r="DGX2" s="2475"/>
      <c r="DGY2" s="2476"/>
      <c r="DGZ2" s="92" t="s">
        <v>289</v>
      </c>
      <c r="DHA2" s="93"/>
      <c r="DHB2" s="3024" t="s">
        <v>290</v>
      </c>
      <c r="DHC2" s="2475"/>
      <c r="DHD2" s="2475"/>
      <c r="DHE2" s="2475"/>
      <c r="DHF2" s="2475"/>
      <c r="DHG2" s="2476"/>
      <c r="DHH2" s="92" t="s">
        <v>289</v>
      </c>
      <c r="DHI2" s="93"/>
      <c r="DHJ2" s="3024" t="s">
        <v>290</v>
      </c>
      <c r="DHK2" s="2475"/>
      <c r="DHL2" s="2475"/>
      <c r="DHM2" s="2475"/>
      <c r="DHN2" s="2475"/>
      <c r="DHO2" s="2476"/>
      <c r="DHP2" s="92" t="s">
        <v>289</v>
      </c>
      <c r="DHQ2" s="93"/>
      <c r="DHR2" s="3024" t="s">
        <v>290</v>
      </c>
      <c r="DHS2" s="2475"/>
      <c r="DHT2" s="2475"/>
      <c r="DHU2" s="2475"/>
      <c r="DHV2" s="2475"/>
      <c r="DHW2" s="2476"/>
      <c r="DHX2" s="92" t="s">
        <v>289</v>
      </c>
      <c r="DHY2" s="93"/>
      <c r="DHZ2" s="3024" t="s">
        <v>290</v>
      </c>
      <c r="DIA2" s="2475"/>
      <c r="DIB2" s="2475"/>
      <c r="DIC2" s="2475"/>
      <c r="DID2" s="2475"/>
      <c r="DIE2" s="2476"/>
      <c r="DIF2" s="92" t="s">
        <v>289</v>
      </c>
      <c r="DIG2" s="93"/>
      <c r="DIH2" s="3024" t="s">
        <v>290</v>
      </c>
      <c r="DII2" s="2475"/>
      <c r="DIJ2" s="2475"/>
      <c r="DIK2" s="2475"/>
      <c r="DIL2" s="2475"/>
      <c r="DIM2" s="2476"/>
      <c r="DIN2" s="92" t="s">
        <v>289</v>
      </c>
      <c r="DIO2" s="93"/>
      <c r="DIP2" s="3024" t="s">
        <v>290</v>
      </c>
      <c r="DIQ2" s="2475"/>
      <c r="DIR2" s="2475"/>
      <c r="DIS2" s="2475"/>
      <c r="DIT2" s="2475"/>
      <c r="DIU2" s="2476"/>
      <c r="DIV2" s="92" t="s">
        <v>289</v>
      </c>
      <c r="DIW2" s="93"/>
      <c r="DIX2" s="3024" t="s">
        <v>290</v>
      </c>
      <c r="DIY2" s="2475"/>
      <c r="DIZ2" s="2475"/>
      <c r="DJA2" s="2475"/>
      <c r="DJB2" s="2475"/>
      <c r="DJC2" s="2476"/>
      <c r="DJD2" s="92" t="s">
        <v>289</v>
      </c>
      <c r="DJE2" s="93"/>
      <c r="DJF2" s="3024" t="s">
        <v>290</v>
      </c>
      <c r="DJG2" s="2475"/>
      <c r="DJH2" s="2475"/>
      <c r="DJI2" s="2475"/>
      <c r="DJJ2" s="2475"/>
      <c r="DJK2" s="2476"/>
      <c r="DJL2" s="92" t="s">
        <v>289</v>
      </c>
      <c r="DJM2" s="93"/>
      <c r="DJN2" s="3024" t="s">
        <v>290</v>
      </c>
      <c r="DJO2" s="2475"/>
      <c r="DJP2" s="2475"/>
      <c r="DJQ2" s="2475"/>
      <c r="DJR2" s="2475"/>
      <c r="DJS2" s="2476"/>
      <c r="DJT2" s="92" t="s">
        <v>289</v>
      </c>
      <c r="DJU2" s="93"/>
      <c r="DJV2" s="3024" t="s">
        <v>290</v>
      </c>
      <c r="DJW2" s="2475"/>
      <c r="DJX2" s="2475"/>
      <c r="DJY2" s="2475"/>
      <c r="DJZ2" s="2475"/>
      <c r="DKA2" s="2476"/>
      <c r="DKB2" s="92" t="s">
        <v>289</v>
      </c>
      <c r="DKC2" s="93"/>
      <c r="DKD2" s="3024" t="s">
        <v>290</v>
      </c>
      <c r="DKE2" s="2475"/>
      <c r="DKF2" s="2475"/>
      <c r="DKG2" s="2475"/>
      <c r="DKH2" s="2475"/>
      <c r="DKI2" s="2476"/>
      <c r="DKJ2" s="92" t="s">
        <v>289</v>
      </c>
      <c r="DKK2" s="93"/>
      <c r="DKL2" s="3024" t="s">
        <v>290</v>
      </c>
      <c r="DKM2" s="2475"/>
      <c r="DKN2" s="2475"/>
      <c r="DKO2" s="2475"/>
      <c r="DKP2" s="2475"/>
      <c r="DKQ2" s="2476"/>
      <c r="DKR2" s="92" t="s">
        <v>289</v>
      </c>
      <c r="DKS2" s="93"/>
      <c r="DKT2" s="3024" t="s">
        <v>290</v>
      </c>
      <c r="DKU2" s="2475"/>
      <c r="DKV2" s="2475"/>
      <c r="DKW2" s="2475"/>
      <c r="DKX2" s="2475"/>
      <c r="DKY2" s="2476"/>
      <c r="DKZ2" s="92" t="s">
        <v>289</v>
      </c>
      <c r="DLA2" s="93"/>
      <c r="DLB2" s="3024" t="s">
        <v>290</v>
      </c>
      <c r="DLC2" s="2475"/>
      <c r="DLD2" s="2475"/>
      <c r="DLE2" s="2475"/>
      <c r="DLF2" s="2475"/>
      <c r="DLG2" s="2476"/>
      <c r="DLH2" s="92" t="s">
        <v>289</v>
      </c>
      <c r="DLI2" s="93"/>
      <c r="DLJ2" s="3024" t="s">
        <v>290</v>
      </c>
      <c r="DLK2" s="2475"/>
      <c r="DLL2" s="2475"/>
      <c r="DLM2" s="2475"/>
      <c r="DLN2" s="2475"/>
      <c r="DLO2" s="2476"/>
      <c r="DLP2" s="92" t="s">
        <v>289</v>
      </c>
      <c r="DLQ2" s="93"/>
      <c r="DLR2" s="3024" t="s">
        <v>290</v>
      </c>
      <c r="DLS2" s="2475"/>
      <c r="DLT2" s="2475"/>
      <c r="DLU2" s="2475"/>
      <c r="DLV2" s="2475"/>
      <c r="DLW2" s="2476"/>
      <c r="DLX2" s="92" t="s">
        <v>289</v>
      </c>
      <c r="DLY2" s="93"/>
      <c r="DLZ2" s="3024" t="s">
        <v>290</v>
      </c>
      <c r="DMA2" s="2475"/>
      <c r="DMB2" s="2475"/>
      <c r="DMC2" s="2475"/>
      <c r="DMD2" s="2475"/>
      <c r="DME2" s="2476"/>
      <c r="DMF2" s="92" t="s">
        <v>289</v>
      </c>
      <c r="DMG2" s="93"/>
      <c r="DMH2" s="3024" t="s">
        <v>290</v>
      </c>
      <c r="DMI2" s="2475"/>
      <c r="DMJ2" s="2475"/>
      <c r="DMK2" s="2475"/>
      <c r="DML2" s="2475"/>
      <c r="DMM2" s="2476"/>
      <c r="DMN2" s="92" t="s">
        <v>289</v>
      </c>
      <c r="DMO2" s="93"/>
      <c r="DMP2" s="3024" t="s">
        <v>290</v>
      </c>
      <c r="DMQ2" s="2475"/>
      <c r="DMR2" s="2475"/>
      <c r="DMS2" s="2475"/>
      <c r="DMT2" s="2475"/>
      <c r="DMU2" s="2476"/>
      <c r="DMV2" s="92" t="s">
        <v>289</v>
      </c>
      <c r="DMW2" s="93"/>
      <c r="DMX2" s="3024" t="s">
        <v>290</v>
      </c>
      <c r="DMY2" s="2475"/>
      <c r="DMZ2" s="2475"/>
      <c r="DNA2" s="2475"/>
      <c r="DNB2" s="2475"/>
      <c r="DNC2" s="2476"/>
      <c r="DND2" s="92" t="s">
        <v>289</v>
      </c>
      <c r="DNE2" s="93"/>
      <c r="DNF2" s="3024" t="s">
        <v>290</v>
      </c>
      <c r="DNG2" s="2475"/>
      <c r="DNH2" s="2475"/>
      <c r="DNI2" s="2475"/>
      <c r="DNJ2" s="2475"/>
      <c r="DNK2" s="2476"/>
      <c r="DNL2" s="92" t="s">
        <v>289</v>
      </c>
      <c r="DNM2" s="93"/>
      <c r="DNN2" s="3024" t="s">
        <v>290</v>
      </c>
      <c r="DNO2" s="2475"/>
      <c r="DNP2" s="2475"/>
      <c r="DNQ2" s="2475"/>
      <c r="DNR2" s="2475"/>
      <c r="DNS2" s="2476"/>
      <c r="DNT2" s="92" t="s">
        <v>289</v>
      </c>
      <c r="DNU2" s="93"/>
      <c r="DNV2" s="3024" t="s">
        <v>290</v>
      </c>
      <c r="DNW2" s="2475"/>
      <c r="DNX2" s="2475"/>
      <c r="DNY2" s="2475"/>
      <c r="DNZ2" s="2475"/>
      <c r="DOA2" s="2476"/>
      <c r="DOB2" s="92" t="s">
        <v>289</v>
      </c>
      <c r="DOC2" s="93"/>
      <c r="DOD2" s="3024" t="s">
        <v>290</v>
      </c>
      <c r="DOE2" s="2475"/>
      <c r="DOF2" s="2475"/>
      <c r="DOG2" s="2475"/>
      <c r="DOH2" s="2475"/>
      <c r="DOI2" s="2476"/>
      <c r="DOJ2" s="92" t="s">
        <v>289</v>
      </c>
      <c r="DOK2" s="93"/>
      <c r="DOL2" s="3024" t="s">
        <v>290</v>
      </c>
      <c r="DOM2" s="2475"/>
      <c r="DON2" s="2475"/>
      <c r="DOO2" s="2475"/>
      <c r="DOP2" s="2475"/>
      <c r="DOQ2" s="2476"/>
      <c r="DOR2" s="92" t="s">
        <v>289</v>
      </c>
      <c r="DOS2" s="93"/>
      <c r="DOT2" s="3024" t="s">
        <v>290</v>
      </c>
      <c r="DOU2" s="2475"/>
      <c r="DOV2" s="2475"/>
      <c r="DOW2" s="2475"/>
      <c r="DOX2" s="2475"/>
      <c r="DOY2" s="2476"/>
      <c r="DOZ2" s="92" t="s">
        <v>289</v>
      </c>
      <c r="DPA2" s="93"/>
      <c r="DPB2" s="3024" t="s">
        <v>290</v>
      </c>
      <c r="DPC2" s="2475"/>
      <c r="DPD2" s="2475"/>
      <c r="DPE2" s="2475"/>
      <c r="DPF2" s="2475"/>
      <c r="DPG2" s="2476"/>
      <c r="DPH2" s="92" t="s">
        <v>289</v>
      </c>
      <c r="DPI2" s="93"/>
      <c r="DPJ2" s="3024" t="s">
        <v>290</v>
      </c>
      <c r="DPK2" s="2475"/>
      <c r="DPL2" s="2475"/>
      <c r="DPM2" s="2475"/>
      <c r="DPN2" s="2475"/>
      <c r="DPO2" s="2476"/>
      <c r="DPP2" s="92" t="s">
        <v>289</v>
      </c>
      <c r="DPQ2" s="93"/>
      <c r="DPR2" s="3024" t="s">
        <v>290</v>
      </c>
      <c r="DPS2" s="2475"/>
      <c r="DPT2" s="2475"/>
      <c r="DPU2" s="2475"/>
      <c r="DPV2" s="2475"/>
      <c r="DPW2" s="2476"/>
      <c r="DPX2" s="92" t="s">
        <v>289</v>
      </c>
      <c r="DPY2" s="93"/>
      <c r="DPZ2" s="3024" t="s">
        <v>290</v>
      </c>
      <c r="DQA2" s="2475"/>
      <c r="DQB2" s="2475"/>
      <c r="DQC2" s="2475"/>
      <c r="DQD2" s="2475"/>
      <c r="DQE2" s="2476"/>
      <c r="DQF2" s="92" t="s">
        <v>289</v>
      </c>
      <c r="DQG2" s="93"/>
      <c r="DQH2" s="3024" t="s">
        <v>290</v>
      </c>
      <c r="DQI2" s="2475"/>
      <c r="DQJ2" s="2475"/>
      <c r="DQK2" s="2475"/>
      <c r="DQL2" s="2475"/>
      <c r="DQM2" s="2476"/>
      <c r="DQN2" s="92" t="s">
        <v>289</v>
      </c>
      <c r="DQO2" s="93"/>
      <c r="DQP2" s="3024" t="s">
        <v>290</v>
      </c>
      <c r="DQQ2" s="2475"/>
      <c r="DQR2" s="2475"/>
      <c r="DQS2" s="2475"/>
      <c r="DQT2" s="2475"/>
      <c r="DQU2" s="2476"/>
      <c r="DQV2" s="92" t="s">
        <v>289</v>
      </c>
      <c r="DQW2" s="93"/>
      <c r="DQX2" s="3024" t="s">
        <v>290</v>
      </c>
      <c r="DQY2" s="2475"/>
      <c r="DQZ2" s="2475"/>
      <c r="DRA2" s="2475"/>
      <c r="DRB2" s="2475"/>
      <c r="DRC2" s="2476"/>
      <c r="DRD2" s="92" t="s">
        <v>289</v>
      </c>
      <c r="DRE2" s="93"/>
      <c r="DRF2" s="3024" t="s">
        <v>290</v>
      </c>
      <c r="DRG2" s="2475"/>
      <c r="DRH2" s="2475"/>
      <c r="DRI2" s="2475"/>
      <c r="DRJ2" s="2475"/>
      <c r="DRK2" s="2476"/>
      <c r="DRL2" s="92" t="s">
        <v>289</v>
      </c>
      <c r="DRM2" s="93"/>
      <c r="DRN2" s="3024" t="s">
        <v>290</v>
      </c>
      <c r="DRO2" s="2475"/>
      <c r="DRP2" s="2475"/>
      <c r="DRQ2" s="2475"/>
      <c r="DRR2" s="2475"/>
      <c r="DRS2" s="2476"/>
      <c r="DRT2" s="92" t="s">
        <v>289</v>
      </c>
      <c r="DRU2" s="93"/>
      <c r="DRV2" s="3024" t="s">
        <v>290</v>
      </c>
      <c r="DRW2" s="2475"/>
      <c r="DRX2" s="2475"/>
      <c r="DRY2" s="2475"/>
      <c r="DRZ2" s="2475"/>
      <c r="DSA2" s="2476"/>
      <c r="DSB2" s="92" t="s">
        <v>289</v>
      </c>
      <c r="DSC2" s="93"/>
      <c r="DSD2" s="3024" t="s">
        <v>290</v>
      </c>
      <c r="DSE2" s="2475"/>
      <c r="DSF2" s="2475"/>
      <c r="DSG2" s="2475"/>
      <c r="DSH2" s="2475"/>
      <c r="DSI2" s="2476"/>
      <c r="DSJ2" s="92" t="s">
        <v>289</v>
      </c>
      <c r="DSK2" s="93"/>
      <c r="DSL2" s="3024" t="s">
        <v>290</v>
      </c>
      <c r="DSM2" s="2475"/>
      <c r="DSN2" s="2475"/>
      <c r="DSO2" s="2475"/>
      <c r="DSP2" s="2475"/>
      <c r="DSQ2" s="2476"/>
      <c r="DSR2" s="92" t="s">
        <v>289</v>
      </c>
      <c r="DSS2" s="93"/>
      <c r="DST2" s="3024" t="s">
        <v>290</v>
      </c>
      <c r="DSU2" s="2475"/>
      <c r="DSV2" s="2475"/>
      <c r="DSW2" s="2475"/>
      <c r="DSX2" s="2475"/>
      <c r="DSY2" s="2476"/>
      <c r="DSZ2" s="92" t="s">
        <v>289</v>
      </c>
      <c r="DTA2" s="93"/>
      <c r="DTB2" s="3024" t="s">
        <v>290</v>
      </c>
      <c r="DTC2" s="2475"/>
      <c r="DTD2" s="2475"/>
      <c r="DTE2" s="2475"/>
      <c r="DTF2" s="2475"/>
      <c r="DTG2" s="2476"/>
      <c r="DTH2" s="92" t="s">
        <v>289</v>
      </c>
      <c r="DTI2" s="93"/>
      <c r="DTJ2" s="3024" t="s">
        <v>290</v>
      </c>
      <c r="DTK2" s="2475"/>
      <c r="DTL2" s="2475"/>
      <c r="DTM2" s="2475"/>
      <c r="DTN2" s="2475"/>
      <c r="DTO2" s="2476"/>
      <c r="DTP2" s="92" t="s">
        <v>289</v>
      </c>
      <c r="DTQ2" s="93"/>
      <c r="DTR2" s="3024" t="s">
        <v>290</v>
      </c>
      <c r="DTS2" s="2475"/>
      <c r="DTT2" s="2475"/>
      <c r="DTU2" s="2475"/>
      <c r="DTV2" s="2475"/>
      <c r="DTW2" s="2476"/>
      <c r="DTX2" s="92" t="s">
        <v>289</v>
      </c>
      <c r="DTY2" s="93"/>
      <c r="DTZ2" s="3024" t="s">
        <v>290</v>
      </c>
      <c r="DUA2" s="2475"/>
      <c r="DUB2" s="2475"/>
      <c r="DUC2" s="2475"/>
      <c r="DUD2" s="2475"/>
      <c r="DUE2" s="2476"/>
      <c r="DUF2" s="92" t="s">
        <v>289</v>
      </c>
      <c r="DUG2" s="93"/>
      <c r="DUH2" s="3024" t="s">
        <v>290</v>
      </c>
      <c r="DUI2" s="2475"/>
      <c r="DUJ2" s="2475"/>
      <c r="DUK2" s="2475"/>
      <c r="DUL2" s="2475"/>
      <c r="DUM2" s="2476"/>
      <c r="DUN2" s="92" t="s">
        <v>289</v>
      </c>
      <c r="DUO2" s="93"/>
      <c r="DUP2" s="3024" t="s">
        <v>290</v>
      </c>
      <c r="DUQ2" s="2475"/>
      <c r="DUR2" s="2475"/>
      <c r="DUS2" s="2475"/>
      <c r="DUT2" s="2475"/>
      <c r="DUU2" s="2476"/>
      <c r="DUV2" s="92" t="s">
        <v>289</v>
      </c>
      <c r="DUW2" s="93"/>
      <c r="DUX2" s="3024" t="s">
        <v>290</v>
      </c>
      <c r="DUY2" s="2475"/>
      <c r="DUZ2" s="2475"/>
      <c r="DVA2" s="2475"/>
      <c r="DVB2" s="2475"/>
      <c r="DVC2" s="2476"/>
      <c r="DVD2" s="92" t="s">
        <v>289</v>
      </c>
      <c r="DVE2" s="93"/>
      <c r="DVF2" s="3024" t="s">
        <v>290</v>
      </c>
      <c r="DVG2" s="2475"/>
      <c r="DVH2" s="2475"/>
      <c r="DVI2" s="2475"/>
      <c r="DVJ2" s="2475"/>
      <c r="DVK2" s="2476"/>
      <c r="DVL2" s="92" t="s">
        <v>289</v>
      </c>
      <c r="DVM2" s="93"/>
      <c r="DVN2" s="3024" t="s">
        <v>290</v>
      </c>
      <c r="DVO2" s="2475"/>
      <c r="DVP2" s="2475"/>
      <c r="DVQ2" s="2475"/>
      <c r="DVR2" s="2475"/>
      <c r="DVS2" s="2476"/>
      <c r="DVT2" s="92" t="s">
        <v>289</v>
      </c>
      <c r="DVU2" s="93"/>
      <c r="DVV2" s="3024" t="s">
        <v>290</v>
      </c>
      <c r="DVW2" s="2475"/>
      <c r="DVX2" s="2475"/>
      <c r="DVY2" s="2475"/>
      <c r="DVZ2" s="2475"/>
      <c r="DWA2" s="2476"/>
      <c r="DWB2" s="92" t="s">
        <v>289</v>
      </c>
      <c r="DWC2" s="93"/>
      <c r="DWD2" s="3024" t="s">
        <v>290</v>
      </c>
      <c r="DWE2" s="2475"/>
      <c r="DWF2" s="2475"/>
      <c r="DWG2" s="2475"/>
      <c r="DWH2" s="2475"/>
      <c r="DWI2" s="2476"/>
      <c r="DWJ2" s="92" t="s">
        <v>289</v>
      </c>
      <c r="DWK2" s="93"/>
      <c r="DWL2" s="3024" t="s">
        <v>290</v>
      </c>
      <c r="DWM2" s="2475"/>
      <c r="DWN2" s="2475"/>
      <c r="DWO2" s="2475"/>
      <c r="DWP2" s="2475"/>
      <c r="DWQ2" s="2476"/>
      <c r="DWR2" s="92" t="s">
        <v>289</v>
      </c>
      <c r="DWS2" s="93"/>
      <c r="DWT2" s="3024" t="s">
        <v>290</v>
      </c>
      <c r="DWU2" s="2475"/>
      <c r="DWV2" s="2475"/>
      <c r="DWW2" s="2475"/>
      <c r="DWX2" s="2475"/>
      <c r="DWY2" s="2476"/>
      <c r="DWZ2" s="92" t="s">
        <v>289</v>
      </c>
      <c r="DXA2" s="93"/>
      <c r="DXB2" s="3024" t="s">
        <v>290</v>
      </c>
      <c r="DXC2" s="2475"/>
      <c r="DXD2" s="2475"/>
      <c r="DXE2" s="2475"/>
      <c r="DXF2" s="2475"/>
      <c r="DXG2" s="2476"/>
      <c r="DXH2" s="92" t="s">
        <v>289</v>
      </c>
      <c r="DXI2" s="93"/>
      <c r="DXJ2" s="3024" t="s">
        <v>290</v>
      </c>
      <c r="DXK2" s="2475"/>
      <c r="DXL2" s="2475"/>
      <c r="DXM2" s="2475"/>
      <c r="DXN2" s="2475"/>
      <c r="DXO2" s="2476"/>
      <c r="DXP2" s="92" t="s">
        <v>289</v>
      </c>
      <c r="DXQ2" s="93"/>
      <c r="DXR2" s="3024" t="s">
        <v>290</v>
      </c>
      <c r="DXS2" s="2475"/>
      <c r="DXT2" s="2475"/>
      <c r="DXU2" s="2475"/>
      <c r="DXV2" s="2475"/>
      <c r="DXW2" s="2476"/>
      <c r="DXX2" s="92" t="s">
        <v>289</v>
      </c>
      <c r="DXY2" s="93"/>
      <c r="DXZ2" s="3024" t="s">
        <v>290</v>
      </c>
      <c r="DYA2" s="2475"/>
      <c r="DYB2" s="2475"/>
      <c r="DYC2" s="2475"/>
      <c r="DYD2" s="2475"/>
      <c r="DYE2" s="2476"/>
      <c r="DYF2" s="92" t="s">
        <v>289</v>
      </c>
      <c r="DYG2" s="93"/>
      <c r="DYH2" s="3024" t="s">
        <v>290</v>
      </c>
      <c r="DYI2" s="2475"/>
      <c r="DYJ2" s="2475"/>
      <c r="DYK2" s="2475"/>
      <c r="DYL2" s="2475"/>
      <c r="DYM2" s="2476"/>
      <c r="DYN2" s="92" t="s">
        <v>289</v>
      </c>
      <c r="DYO2" s="93"/>
      <c r="DYP2" s="3024" t="s">
        <v>290</v>
      </c>
      <c r="DYQ2" s="2475"/>
      <c r="DYR2" s="2475"/>
      <c r="DYS2" s="2475"/>
      <c r="DYT2" s="2475"/>
      <c r="DYU2" s="2476"/>
      <c r="DYV2" s="92" t="s">
        <v>289</v>
      </c>
      <c r="DYW2" s="93"/>
      <c r="DYX2" s="3024" t="s">
        <v>290</v>
      </c>
      <c r="DYY2" s="2475"/>
      <c r="DYZ2" s="2475"/>
      <c r="DZA2" s="2475"/>
      <c r="DZB2" s="2475"/>
      <c r="DZC2" s="2476"/>
      <c r="DZD2" s="92" t="s">
        <v>289</v>
      </c>
      <c r="DZE2" s="93"/>
      <c r="DZF2" s="3024" t="s">
        <v>290</v>
      </c>
      <c r="DZG2" s="2475"/>
      <c r="DZH2" s="2475"/>
      <c r="DZI2" s="2475"/>
      <c r="DZJ2" s="2475"/>
      <c r="DZK2" s="2476"/>
      <c r="DZL2" s="92" t="s">
        <v>289</v>
      </c>
      <c r="DZM2" s="93"/>
      <c r="DZN2" s="3024" t="s">
        <v>290</v>
      </c>
      <c r="DZO2" s="2475"/>
      <c r="DZP2" s="2475"/>
      <c r="DZQ2" s="2475"/>
      <c r="DZR2" s="2475"/>
      <c r="DZS2" s="2476"/>
      <c r="DZT2" s="92" t="s">
        <v>289</v>
      </c>
      <c r="DZU2" s="93"/>
      <c r="DZV2" s="3024" t="s">
        <v>290</v>
      </c>
      <c r="DZW2" s="2475"/>
      <c r="DZX2" s="2475"/>
      <c r="DZY2" s="2475"/>
      <c r="DZZ2" s="2475"/>
      <c r="EAA2" s="2476"/>
      <c r="EAB2" s="92" t="s">
        <v>289</v>
      </c>
      <c r="EAC2" s="93"/>
      <c r="EAD2" s="3024" t="s">
        <v>290</v>
      </c>
      <c r="EAE2" s="2475"/>
      <c r="EAF2" s="2475"/>
      <c r="EAG2" s="2475"/>
      <c r="EAH2" s="2475"/>
      <c r="EAI2" s="2476"/>
      <c r="EAJ2" s="92" t="s">
        <v>289</v>
      </c>
      <c r="EAK2" s="93"/>
      <c r="EAL2" s="3024" t="s">
        <v>290</v>
      </c>
      <c r="EAM2" s="2475"/>
      <c r="EAN2" s="2475"/>
      <c r="EAO2" s="2475"/>
      <c r="EAP2" s="2475"/>
      <c r="EAQ2" s="2476"/>
      <c r="EAR2" s="92" t="s">
        <v>289</v>
      </c>
      <c r="EAS2" s="93"/>
      <c r="EAT2" s="3024" t="s">
        <v>290</v>
      </c>
      <c r="EAU2" s="2475"/>
      <c r="EAV2" s="2475"/>
      <c r="EAW2" s="2475"/>
      <c r="EAX2" s="2475"/>
      <c r="EAY2" s="2476"/>
      <c r="EAZ2" s="92" t="s">
        <v>289</v>
      </c>
      <c r="EBA2" s="93"/>
      <c r="EBB2" s="3024" t="s">
        <v>290</v>
      </c>
      <c r="EBC2" s="2475"/>
      <c r="EBD2" s="2475"/>
      <c r="EBE2" s="2475"/>
      <c r="EBF2" s="2475"/>
      <c r="EBG2" s="2476"/>
      <c r="EBH2" s="92" t="s">
        <v>289</v>
      </c>
      <c r="EBI2" s="93"/>
      <c r="EBJ2" s="3024" t="s">
        <v>290</v>
      </c>
      <c r="EBK2" s="2475"/>
      <c r="EBL2" s="2475"/>
      <c r="EBM2" s="2475"/>
      <c r="EBN2" s="2475"/>
      <c r="EBO2" s="2476"/>
      <c r="EBP2" s="92" t="s">
        <v>289</v>
      </c>
      <c r="EBQ2" s="93"/>
      <c r="EBR2" s="3024" t="s">
        <v>290</v>
      </c>
      <c r="EBS2" s="2475"/>
      <c r="EBT2" s="2475"/>
      <c r="EBU2" s="2475"/>
      <c r="EBV2" s="2475"/>
      <c r="EBW2" s="2476"/>
      <c r="EBX2" s="92" t="s">
        <v>289</v>
      </c>
      <c r="EBY2" s="93"/>
      <c r="EBZ2" s="3024" t="s">
        <v>290</v>
      </c>
      <c r="ECA2" s="2475"/>
      <c r="ECB2" s="2475"/>
      <c r="ECC2" s="2475"/>
      <c r="ECD2" s="2475"/>
      <c r="ECE2" s="2476"/>
      <c r="ECF2" s="92" t="s">
        <v>289</v>
      </c>
      <c r="ECG2" s="93"/>
      <c r="ECH2" s="3024" t="s">
        <v>290</v>
      </c>
      <c r="ECI2" s="2475"/>
      <c r="ECJ2" s="2475"/>
      <c r="ECK2" s="2475"/>
      <c r="ECL2" s="2475"/>
      <c r="ECM2" s="2476"/>
      <c r="ECN2" s="92" t="s">
        <v>289</v>
      </c>
      <c r="ECO2" s="93"/>
      <c r="ECP2" s="3024" t="s">
        <v>290</v>
      </c>
      <c r="ECQ2" s="2475"/>
      <c r="ECR2" s="2475"/>
      <c r="ECS2" s="2475"/>
      <c r="ECT2" s="2475"/>
      <c r="ECU2" s="2476"/>
      <c r="ECV2" s="92" t="s">
        <v>289</v>
      </c>
      <c r="ECW2" s="93"/>
      <c r="ECX2" s="3024" t="s">
        <v>290</v>
      </c>
      <c r="ECY2" s="2475"/>
      <c r="ECZ2" s="2475"/>
      <c r="EDA2" s="2475"/>
      <c r="EDB2" s="2475"/>
      <c r="EDC2" s="2476"/>
      <c r="EDD2" s="92" t="s">
        <v>289</v>
      </c>
      <c r="EDE2" s="93"/>
      <c r="EDF2" s="3024" t="s">
        <v>290</v>
      </c>
      <c r="EDG2" s="2475"/>
      <c r="EDH2" s="2475"/>
      <c r="EDI2" s="2475"/>
      <c r="EDJ2" s="2475"/>
      <c r="EDK2" s="2476"/>
      <c r="EDL2" s="92" t="s">
        <v>289</v>
      </c>
      <c r="EDM2" s="93"/>
      <c r="EDN2" s="3024" t="s">
        <v>290</v>
      </c>
      <c r="EDO2" s="2475"/>
      <c r="EDP2" s="2475"/>
      <c r="EDQ2" s="2475"/>
      <c r="EDR2" s="2475"/>
      <c r="EDS2" s="2476"/>
      <c r="EDT2" s="92" t="s">
        <v>289</v>
      </c>
      <c r="EDU2" s="93"/>
      <c r="EDV2" s="3024" t="s">
        <v>290</v>
      </c>
      <c r="EDW2" s="2475"/>
      <c r="EDX2" s="2475"/>
      <c r="EDY2" s="2475"/>
      <c r="EDZ2" s="2475"/>
      <c r="EEA2" s="2476"/>
      <c r="EEB2" s="92" t="s">
        <v>289</v>
      </c>
      <c r="EEC2" s="93"/>
      <c r="EED2" s="3024" t="s">
        <v>290</v>
      </c>
      <c r="EEE2" s="2475"/>
      <c r="EEF2" s="2475"/>
      <c r="EEG2" s="2475"/>
      <c r="EEH2" s="2475"/>
      <c r="EEI2" s="2476"/>
      <c r="EEJ2" s="92" t="s">
        <v>289</v>
      </c>
      <c r="EEK2" s="93"/>
      <c r="EEL2" s="3024" t="s">
        <v>290</v>
      </c>
      <c r="EEM2" s="2475"/>
      <c r="EEN2" s="2475"/>
      <c r="EEO2" s="2475"/>
      <c r="EEP2" s="2475"/>
      <c r="EEQ2" s="2476"/>
      <c r="EER2" s="92" t="s">
        <v>289</v>
      </c>
      <c r="EES2" s="93"/>
      <c r="EET2" s="3024" t="s">
        <v>290</v>
      </c>
      <c r="EEU2" s="2475"/>
      <c r="EEV2" s="2475"/>
      <c r="EEW2" s="2475"/>
      <c r="EEX2" s="2475"/>
      <c r="EEY2" s="2476"/>
      <c r="EEZ2" s="92" t="s">
        <v>289</v>
      </c>
      <c r="EFA2" s="93"/>
      <c r="EFB2" s="3024" t="s">
        <v>290</v>
      </c>
      <c r="EFC2" s="2475"/>
      <c r="EFD2" s="2475"/>
      <c r="EFE2" s="2475"/>
      <c r="EFF2" s="2475"/>
      <c r="EFG2" s="2476"/>
      <c r="EFH2" s="92" t="s">
        <v>289</v>
      </c>
      <c r="EFI2" s="93"/>
      <c r="EFJ2" s="3024" t="s">
        <v>290</v>
      </c>
      <c r="EFK2" s="2475"/>
      <c r="EFL2" s="2475"/>
      <c r="EFM2" s="2475"/>
      <c r="EFN2" s="2475"/>
      <c r="EFO2" s="2476"/>
      <c r="EFP2" s="92" t="s">
        <v>289</v>
      </c>
      <c r="EFQ2" s="93"/>
      <c r="EFR2" s="3024" t="s">
        <v>290</v>
      </c>
      <c r="EFS2" s="2475"/>
      <c r="EFT2" s="2475"/>
      <c r="EFU2" s="2475"/>
      <c r="EFV2" s="2475"/>
      <c r="EFW2" s="2476"/>
      <c r="EFX2" s="92" t="s">
        <v>289</v>
      </c>
      <c r="EFY2" s="93"/>
      <c r="EFZ2" s="3024" t="s">
        <v>290</v>
      </c>
      <c r="EGA2" s="2475"/>
      <c r="EGB2" s="2475"/>
      <c r="EGC2" s="2475"/>
      <c r="EGD2" s="2475"/>
      <c r="EGE2" s="2476"/>
      <c r="EGF2" s="92" t="s">
        <v>289</v>
      </c>
      <c r="EGG2" s="93"/>
      <c r="EGH2" s="3024" t="s">
        <v>290</v>
      </c>
      <c r="EGI2" s="2475"/>
      <c r="EGJ2" s="2475"/>
      <c r="EGK2" s="2475"/>
      <c r="EGL2" s="2475"/>
      <c r="EGM2" s="2476"/>
      <c r="EGN2" s="92" t="s">
        <v>289</v>
      </c>
      <c r="EGO2" s="93"/>
      <c r="EGP2" s="3024" t="s">
        <v>290</v>
      </c>
      <c r="EGQ2" s="2475"/>
      <c r="EGR2" s="2475"/>
      <c r="EGS2" s="2475"/>
      <c r="EGT2" s="2475"/>
      <c r="EGU2" s="2476"/>
      <c r="EGV2" s="92" t="s">
        <v>289</v>
      </c>
      <c r="EGW2" s="93"/>
      <c r="EGX2" s="3024" t="s">
        <v>290</v>
      </c>
      <c r="EGY2" s="2475"/>
      <c r="EGZ2" s="2475"/>
      <c r="EHA2" s="2475"/>
      <c r="EHB2" s="2475"/>
      <c r="EHC2" s="2476"/>
      <c r="EHD2" s="92" t="s">
        <v>289</v>
      </c>
      <c r="EHE2" s="93"/>
      <c r="EHF2" s="3024" t="s">
        <v>290</v>
      </c>
      <c r="EHG2" s="2475"/>
      <c r="EHH2" s="2475"/>
      <c r="EHI2" s="2475"/>
      <c r="EHJ2" s="2475"/>
      <c r="EHK2" s="2476"/>
      <c r="EHL2" s="92" t="s">
        <v>289</v>
      </c>
      <c r="EHM2" s="93"/>
      <c r="EHN2" s="3024" t="s">
        <v>290</v>
      </c>
      <c r="EHO2" s="2475"/>
      <c r="EHP2" s="2475"/>
      <c r="EHQ2" s="2475"/>
      <c r="EHR2" s="2475"/>
      <c r="EHS2" s="2476"/>
      <c r="EHT2" s="92" t="s">
        <v>289</v>
      </c>
      <c r="EHU2" s="93"/>
      <c r="EHV2" s="3024" t="s">
        <v>290</v>
      </c>
      <c r="EHW2" s="2475"/>
      <c r="EHX2" s="2475"/>
      <c r="EHY2" s="2475"/>
      <c r="EHZ2" s="2475"/>
      <c r="EIA2" s="2476"/>
      <c r="EIB2" s="92" t="s">
        <v>289</v>
      </c>
      <c r="EIC2" s="93"/>
      <c r="EID2" s="3024" t="s">
        <v>290</v>
      </c>
      <c r="EIE2" s="2475"/>
      <c r="EIF2" s="2475"/>
      <c r="EIG2" s="2475"/>
      <c r="EIH2" s="2475"/>
      <c r="EII2" s="2476"/>
      <c r="EIJ2" s="92" t="s">
        <v>289</v>
      </c>
      <c r="EIK2" s="93"/>
      <c r="EIL2" s="3024" t="s">
        <v>290</v>
      </c>
      <c r="EIM2" s="2475"/>
      <c r="EIN2" s="2475"/>
      <c r="EIO2" s="2475"/>
      <c r="EIP2" s="2475"/>
      <c r="EIQ2" s="2476"/>
      <c r="EIR2" s="92" t="s">
        <v>289</v>
      </c>
      <c r="EIS2" s="93"/>
      <c r="EIT2" s="3024" t="s">
        <v>290</v>
      </c>
      <c r="EIU2" s="2475"/>
      <c r="EIV2" s="2475"/>
      <c r="EIW2" s="2475"/>
      <c r="EIX2" s="2475"/>
      <c r="EIY2" s="2476"/>
      <c r="EIZ2" s="92" t="s">
        <v>289</v>
      </c>
      <c r="EJA2" s="93"/>
      <c r="EJB2" s="3024" t="s">
        <v>290</v>
      </c>
      <c r="EJC2" s="2475"/>
      <c r="EJD2" s="2475"/>
      <c r="EJE2" s="2475"/>
      <c r="EJF2" s="2475"/>
      <c r="EJG2" s="2476"/>
      <c r="EJH2" s="92" t="s">
        <v>289</v>
      </c>
      <c r="EJI2" s="93"/>
      <c r="EJJ2" s="3024" t="s">
        <v>290</v>
      </c>
      <c r="EJK2" s="2475"/>
      <c r="EJL2" s="2475"/>
      <c r="EJM2" s="2475"/>
      <c r="EJN2" s="2475"/>
      <c r="EJO2" s="2476"/>
      <c r="EJP2" s="92" t="s">
        <v>289</v>
      </c>
      <c r="EJQ2" s="93"/>
      <c r="EJR2" s="3024" t="s">
        <v>290</v>
      </c>
      <c r="EJS2" s="2475"/>
      <c r="EJT2" s="2475"/>
      <c r="EJU2" s="2475"/>
      <c r="EJV2" s="2475"/>
      <c r="EJW2" s="2476"/>
      <c r="EJX2" s="92" t="s">
        <v>289</v>
      </c>
      <c r="EJY2" s="93"/>
      <c r="EJZ2" s="3024" t="s">
        <v>290</v>
      </c>
      <c r="EKA2" s="2475"/>
      <c r="EKB2" s="2475"/>
      <c r="EKC2" s="2475"/>
      <c r="EKD2" s="2475"/>
      <c r="EKE2" s="2476"/>
      <c r="EKF2" s="92" t="s">
        <v>289</v>
      </c>
      <c r="EKG2" s="93"/>
      <c r="EKH2" s="3024" t="s">
        <v>290</v>
      </c>
      <c r="EKI2" s="2475"/>
      <c r="EKJ2" s="2475"/>
      <c r="EKK2" s="2475"/>
      <c r="EKL2" s="2475"/>
      <c r="EKM2" s="2476"/>
      <c r="EKN2" s="92" t="s">
        <v>289</v>
      </c>
      <c r="EKO2" s="93"/>
      <c r="EKP2" s="3024" t="s">
        <v>290</v>
      </c>
      <c r="EKQ2" s="2475"/>
      <c r="EKR2" s="2475"/>
      <c r="EKS2" s="2475"/>
      <c r="EKT2" s="2475"/>
      <c r="EKU2" s="2476"/>
      <c r="EKV2" s="92" t="s">
        <v>289</v>
      </c>
      <c r="EKW2" s="93"/>
      <c r="EKX2" s="3024" t="s">
        <v>290</v>
      </c>
      <c r="EKY2" s="2475"/>
      <c r="EKZ2" s="2475"/>
      <c r="ELA2" s="2475"/>
      <c r="ELB2" s="2475"/>
      <c r="ELC2" s="2476"/>
      <c r="ELD2" s="92" t="s">
        <v>289</v>
      </c>
      <c r="ELE2" s="93"/>
      <c r="ELF2" s="3024" t="s">
        <v>290</v>
      </c>
      <c r="ELG2" s="2475"/>
      <c r="ELH2" s="2475"/>
      <c r="ELI2" s="2475"/>
      <c r="ELJ2" s="2475"/>
      <c r="ELK2" s="2476"/>
      <c r="ELL2" s="92" t="s">
        <v>289</v>
      </c>
      <c r="ELM2" s="93"/>
      <c r="ELN2" s="3024" t="s">
        <v>290</v>
      </c>
      <c r="ELO2" s="2475"/>
      <c r="ELP2" s="2475"/>
      <c r="ELQ2" s="2475"/>
      <c r="ELR2" s="2475"/>
      <c r="ELS2" s="2476"/>
      <c r="ELT2" s="92" t="s">
        <v>289</v>
      </c>
      <c r="ELU2" s="93"/>
      <c r="ELV2" s="3024" t="s">
        <v>290</v>
      </c>
      <c r="ELW2" s="2475"/>
      <c r="ELX2" s="2475"/>
      <c r="ELY2" s="2475"/>
      <c r="ELZ2" s="2475"/>
      <c r="EMA2" s="2476"/>
      <c r="EMB2" s="92" t="s">
        <v>289</v>
      </c>
      <c r="EMC2" s="93"/>
      <c r="EMD2" s="3024" t="s">
        <v>290</v>
      </c>
      <c r="EME2" s="2475"/>
      <c r="EMF2" s="2475"/>
      <c r="EMG2" s="2475"/>
      <c r="EMH2" s="2475"/>
      <c r="EMI2" s="2476"/>
      <c r="EMJ2" s="92" t="s">
        <v>289</v>
      </c>
      <c r="EMK2" s="93"/>
      <c r="EML2" s="3024" t="s">
        <v>290</v>
      </c>
      <c r="EMM2" s="2475"/>
      <c r="EMN2" s="2475"/>
      <c r="EMO2" s="2475"/>
      <c r="EMP2" s="2475"/>
      <c r="EMQ2" s="2476"/>
      <c r="EMR2" s="92" t="s">
        <v>289</v>
      </c>
      <c r="EMS2" s="93"/>
      <c r="EMT2" s="3024" t="s">
        <v>290</v>
      </c>
      <c r="EMU2" s="2475"/>
      <c r="EMV2" s="2475"/>
      <c r="EMW2" s="2475"/>
      <c r="EMX2" s="2475"/>
      <c r="EMY2" s="2476"/>
      <c r="EMZ2" s="92" t="s">
        <v>289</v>
      </c>
      <c r="ENA2" s="93"/>
      <c r="ENB2" s="3024" t="s">
        <v>290</v>
      </c>
      <c r="ENC2" s="2475"/>
      <c r="END2" s="2475"/>
      <c r="ENE2" s="2475"/>
      <c r="ENF2" s="2475"/>
      <c r="ENG2" s="2476"/>
      <c r="ENH2" s="92" t="s">
        <v>289</v>
      </c>
      <c r="ENI2" s="93"/>
      <c r="ENJ2" s="3024" t="s">
        <v>290</v>
      </c>
      <c r="ENK2" s="2475"/>
      <c r="ENL2" s="2475"/>
      <c r="ENM2" s="2475"/>
      <c r="ENN2" s="2475"/>
      <c r="ENO2" s="2476"/>
      <c r="ENP2" s="92" t="s">
        <v>289</v>
      </c>
      <c r="ENQ2" s="93"/>
      <c r="ENR2" s="3024" t="s">
        <v>290</v>
      </c>
      <c r="ENS2" s="2475"/>
      <c r="ENT2" s="2475"/>
      <c r="ENU2" s="2475"/>
      <c r="ENV2" s="2475"/>
      <c r="ENW2" s="2476"/>
      <c r="ENX2" s="92" t="s">
        <v>289</v>
      </c>
      <c r="ENY2" s="93"/>
      <c r="ENZ2" s="3024" t="s">
        <v>290</v>
      </c>
      <c r="EOA2" s="2475"/>
      <c r="EOB2" s="2475"/>
      <c r="EOC2" s="2475"/>
      <c r="EOD2" s="2475"/>
      <c r="EOE2" s="2476"/>
      <c r="EOF2" s="92" t="s">
        <v>289</v>
      </c>
      <c r="EOG2" s="93"/>
      <c r="EOH2" s="3024" t="s">
        <v>290</v>
      </c>
      <c r="EOI2" s="2475"/>
      <c r="EOJ2" s="2475"/>
      <c r="EOK2" s="2475"/>
      <c r="EOL2" s="2475"/>
      <c r="EOM2" s="2476"/>
      <c r="EON2" s="92" t="s">
        <v>289</v>
      </c>
      <c r="EOO2" s="93"/>
      <c r="EOP2" s="3024" t="s">
        <v>290</v>
      </c>
      <c r="EOQ2" s="2475"/>
      <c r="EOR2" s="2475"/>
      <c r="EOS2" s="2475"/>
      <c r="EOT2" s="2475"/>
      <c r="EOU2" s="2476"/>
      <c r="EOV2" s="92" t="s">
        <v>289</v>
      </c>
      <c r="EOW2" s="93"/>
      <c r="EOX2" s="3024" t="s">
        <v>290</v>
      </c>
      <c r="EOY2" s="2475"/>
      <c r="EOZ2" s="2475"/>
      <c r="EPA2" s="2475"/>
      <c r="EPB2" s="2475"/>
      <c r="EPC2" s="2476"/>
      <c r="EPD2" s="92" t="s">
        <v>289</v>
      </c>
      <c r="EPE2" s="93"/>
      <c r="EPF2" s="3024" t="s">
        <v>290</v>
      </c>
      <c r="EPG2" s="2475"/>
      <c r="EPH2" s="2475"/>
      <c r="EPI2" s="2475"/>
      <c r="EPJ2" s="2475"/>
      <c r="EPK2" s="2476"/>
      <c r="EPL2" s="92" t="s">
        <v>289</v>
      </c>
      <c r="EPM2" s="93"/>
      <c r="EPN2" s="3024" t="s">
        <v>290</v>
      </c>
      <c r="EPO2" s="2475"/>
      <c r="EPP2" s="2475"/>
      <c r="EPQ2" s="2475"/>
      <c r="EPR2" s="2475"/>
      <c r="EPS2" s="2476"/>
      <c r="EPT2" s="92" t="s">
        <v>289</v>
      </c>
      <c r="EPU2" s="93"/>
      <c r="EPV2" s="3024" t="s">
        <v>290</v>
      </c>
      <c r="EPW2" s="2475"/>
      <c r="EPX2" s="2475"/>
      <c r="EPY2" s="2475"/>
      <c r="EPZ2" s="2475"/>
      <c r="EQA2" s="2476"/>
      <c r="EQB2" s="92" t="s">
        <v>289</v>
      </c>
      <c r="EQC2" s="93"/>
      <c r="EQD2" s="3024" t="s">
        <v>290</v>
      </c>
      <c r="EQE2" s="2475"/>
      <c r="EQF2" s="2475"/>
      <c r="EQG2" s="2475"/>
      <c r="EQH2" s="2475"/>
      <c r="EQI2" s="2476"/>
      <c r="EQJ2" s="92" t="s">
        <v>289</v>
      </c>
      <c r="EQK2" s="93"/>
      <c r="EQL2" s="3024" t="s">
        <v>290</v>
      </c>
      <c r="EQM2" s="2475"/>
      <c r="EQN2" s="2475"/>
      <c r="EQO2" s="2475"/>
      <c r="EQP2" s="2475"/>
      <c r="EQQ2" s="2476"/>
      <c r="EQR2" s="92" t="s">
        <v>289</v>
      </c>
      <c r="EQS2" s="93"/>
      <c r="EQT2" s="3024" t="s">
        <v>290</v>
      </c>
      <c r="EQU2" s="2475"/>
      <c r="EQV2" s="2475"/>
      <c r="EQW2" s="2475"/>
      <c r="EQX2" s="2475"/>
      <c r="EQY2" s="2476"/>
      <c r="EQZ2" s="92" t="s">
        <v>289</v>
      </c>
      <c r="ERA2" s="93"/>
      <c r="ERB2" s="3024" t="s">
        <v>290</v>
      </c>
      <c r="ERC2" s="2475"/>
      <c r="ERD2" s="2475"/>
      <c r="ERE2" s="2475"/>
      <c r="ERF2" s="2475"/>
      <c r="ERG2" s="2476"/>
      <c r="ERH2" s="92" t="s">
        <v>289</v>
      </c>
      <c r="ERI2" s="93"/>
      <c r="ERJ2" s="3024" t="s">
        <v>290</v>
      </c>
      <c r="ERK2" s="2475"/>
      <c r="ERL2" s="2475"/>
      <c r="ERM2" s="2475"/>
      <c r="ERN2" s="2475"/>
      <c r="ERO2" s="2476"/>
      <c r="ERP2" s="92" t="s">
        <v>289</v>
      </c>
      <c r="ERQ2" s="93"/>
      <c r="ERR2" s="3024" t="s">
        <v>290</v>
      </c>
      <c r="ERS2" s="2475"/>
      <c r="ERT2" s="2475"/>
      <c r="ERU2" s="2475"/>
      <c r="ERV2" s="2475"/>
      <c r="ERW2" s="2476"/>
      <c r="ERX2" s="92" t="s">
        <v>289</v>
      </c>
      <c r="ERY2" s="93"/>
      <c r="ERZ2" s="3024" t="s">
        <v>290</v>
      </c>
      <c r="ESA2" s="2475"/>
      <c r="ESB2" s="2475"/>
      <c r="ESC2" s="2475"/>
      <c r="ESD2" s="2475"/>
      <c r="ESE2" s="2476"/>
      <c r="ESF2" s="92" t="s">
        <v>289</v>
      </c>
      <c r="ESG2" s="93"/>
      <c r="ESH2" s="3024" t="s">
        <v>290</v>
      </c>
      <c r="ESI2" s="2475"/>
      <c r="ESJ2" s="2475"/>
      <c r="ESK2" s="2475"/>
      <c r="ESL2" s="2475"/>
      <c r="ESM2" s="2476"/>
      <c r="ESN2" s="92" t="s">
        <v>289</v>
      </c>
      <c r="ESO2" s="93"/>
      <c r="ESP2" s="3024" t="s">
        <v>290</v>
      </c>
      <c r="ESQ2" s="2475"/>
      <c r="ESR2" s="2475"/>
      <c r="ESS2" s="2475"/>
      <c r="EST2" s="2475"/>
      <c r="ESU2" s="2476"/>
      <c r="ESV2" s="92" t="s">
        <v>289</v>
      </c>
      <c r="ESW2" s="93"/>
      <c r="ESX2" s="3024" t="s">
        <v>290</v>
      </c>
      <c r="ESY2" s="2475"/>
      <c r="ESZ2" s="2475"/>
      <c r="ETA2" s="2475"/>
      <c r="ETB2" s="2475"/>
      <c r="ETC2" s="2476"/>
      <c r="ETD2" s="92" t="s">
        <v>289</v>
      </c>
      <c r="ETE2" s="93"/>
      <c r="ETF2" s="3024" t="s">
        <v>290</v>
      </c>
      <c r="ETG2" s="2475"/>
      <c r="ETH2" s="2475"/>
      <c r="ETI2" s="2475"/>
      <c r="ETJ2" s="2475"/>
      <c r="ETK2" s="2476"/>
      <c r="ETL2" s="92" t="s">
        <v>289</v>
      </c>
      <c r="ETM2" s="93"/>
      <c r="ETN2" s="3024" t="s">
        <v>290</v>
      </c>
      <c r="ETO2" s="2475"/>
      <c r="ETP2" s="2475"/>
      <c r="ETQ2" s="2475"/>
      <c r="ETR2" s="2475"/>
      <c r="ETS2" s="2476"/>
      <c r="ETT2" s="92" t="s">
        <v>289</v>
      </c>
      <c r="ETU2" s="93"/>
      <c r="ETV2" s="3024" t="s">
        <v>290</v>
      </c>
      <c r="ETW2" s="2475"/>
      <c r="ETX2" s="2475"/>
      <c r="ETY2" s="2475"/>
      <c r="ETZ2" s="2475"/>
      <c r="EUA2" s="2476"/>
      <c r="EUB2" s="92" t="s">
        <v>289</v>
      </c>
      <c r="EUC2" s="93"/>
      <c r="EUD2" s="3024" t="s">
        <v>290</v>
      </c>
      <c r="EUE2" s="2475"/>
      <c r="EUF2" s="2475"/>
      <c r="EUG2" s="2475"/>
      <c r="EUH2" s="2475"/>
      <c r="EUI2" s="2476"/>
      <c r="EUJ2" s="92" t="s">
        <v>289</v>
      </c>
      <c r="EUK2" s="93"/>
      <c r="EUL2" s="3024" t="s">
        <v>290</v>
      </c>
      <c r="EUM2" s="2475"/>
      <c r="EUN2" s="2475"/>
      <c r="EUO2" s="2475"/>
      <c r="EUP2" s="2475"/>
      <c r="EUQ2" s="2476"/>
      <c r="EUR2" s="92" t="s">
        <v>289</v>
      </c>
      <c r="EUS2" s="93"/>
      <c r="EUT2" s="3024" t="s">
        <v>290</v>
      </c>
      <c r="EUU2" s="2475"/>
      <c r="EUV2" s="2475"/>
      <c r="EUW2" s="2475"/>
      <c r="EUX2" s="2475"/>
      <c r="EUY2" s="2476"/>
      <c r="EUZ2" s="92" t="s">
        <v>289</v>
      </c>
      <c r="EVA2" s="93"/>
      <c r="EVB2" s="3024" t="s">
        <v>290</v>
      </c>
      <c r="EVC2" s="2475"/>
      <c r="EVD2" s="2475"/>
      <c r="EVE2" s="2475"/>
      <c r="EVF2" s="2475"/>
      <c r="EVG2" s="2476"/>
      <c r="EVH2" s="92" t="s">
        <v>289</v>
      </c>
      <c r="EVI2" s="93"/>
      <c r="EVJ2" s="3024" t="s">
        <v>290</v>
      </c>
      <c r="EVK2" s="2475"/>
      <c r="EVL2" s="2475"/>
      <c r="EVM2" s="2475"/>
      <c r="EVN2" s="2475"/>
      <c r="EVO2" s="2476"/>
      <c r="EVP2" s="92" t="s">
        <v>289</v>
      </c>
      <c r="EVQ2" s="93"/>
      <c r="EVR2" s="3024" t="s">
        <v>290</v>
      </c>
      <c r="EVS2" s="2475"/>
      <c r="EVT2" s="2475"/>
      <c r="EVU2" s="2475"/>
      <c r="EVV2" s="2475"/>
      <c r="EVW2" s="2476"/>
      <c r="EVX2" s="92" t="s">
        <v>289</v>
      </c>
      <c r="EVY2" s="93"/>
      <c r="EVZ2" s="3024" t="s">
        <v>290</v>
      </c>
      <c r="EWA2" s="2475"/>
      <c r="EWB2" s="2475"/>
      <c r="EWC2" s="2475"/>
      <c r="EWD2" s="2475"/>
      <c r="EWE2" s="2476"/>
      <c r="EWF2" s="92" t="s">
        <v>289</v>
      </c>
      <c r="EWG2" s="93"/>
      <c r="EWH2" s="3024" t="s">
        <v>290</v>
      </c>
      <c r="EWI2" s="2475"/>
      <c r="EWJ2" s="2475"/>
      <c r="EWK2" s="2475"/>
      <c r="EWL2" s="2475"/>
      <c r="EWM2" s="2476"/>
      <c r="EWN2" s="92" t="s">
        <v>289</v>
      </c>
      <c r="EWO2" s="93"/>
      <c r="EWP2" s="3024" t="s">
        <v>290</v>
      </c>
      <c r="EWQ2" s="2475"/>
      <c r="EWR2" s="2475"/>
      <c r="EWS2" s="2475"/>
      <c r="EWT2" s="2475"/>
      <c r="EWU2" s="2476"/>
      <c r="EWV2" s="92" t="s">
        <v>289</v>
      </c>
      <c r="EWW2" s="93"/>
      <c r="EWX2" s="3024" t="s">
        <v>290</v>
      </c>
      <c r="EWY2" s="2475"/>
      <c r="EWZ2" s="2475"/>
      <c r="EXA2" s="2475"/>
      <c r="EXB2" s="2475"/>
      <c r="EXC2" s="2476"/>
      <c r="EXD2" s="92" t="s">
        <v>289</v>
      </c>
      <c r="EXE2" s="93"/>
      <c r="EXF2" s="3024" t="s">
        <v>290</v>
      </c>
      <c r="EXG2" s="2475"/>
      <c r="EXH2" s="2475"/>
      <c r="EXI2" s="2475"/>
      <c r="EXJ2" s="2475"/>
      <c r="EXK2" s="2476"/>
      <c r="EXL2" s="92" t="s">
        <v>289</v>
      </c>
      <c r="EXM2" s="93"/>
      <c r="EXN2" s="3024" t="s">
        <v>290</v>
      </c>
      <c r="EXO2" s="2475"/>
      <c r="EXP2" s="2475"/>
      <c r="EXQ2" s="2475"/>
      <c r="EXR2" s="2475"/>
      <c r="EXS2" s="2476"/>
      <c r="EXT2" s="92" t="s">
        <v>289</v>
      </c>
      <c r="EXU2" s="93"/>
      <c r="EXV2" s="3024" t="s">
        <v>290</v>
      </c>
      <c r="EXW2" s="2475"/>
      <c r="EXX2" s="2475"/>
      <c r="EXY2" s="2475"/>
      <c r="EXZ2" s="2475"/>
      <c r="EYA2" s="2476"/>
      <c r="EYB2" s="92" t="s">
        <v>289</v>
      </c>
      <c r="EYC2" s="93"/>
      <c r="EYD2" s="3024" t="s">
        <v>290</v>
      </c>
      <c r="EYE2" s="2475"/>
      <c r="EYF2" s="2475"/>
      <c r="EYG2" s="2475"/>
      <c r="EYH2" s="2475"/>
      <c r="EYI2" s="2476"/>
      <c r="EYJ2" s="92" t="s">
        <v>289</v>
      </c>
      <c r="EYK2" s="93"/>
      <c r="EYL2" s="3024" t="s">
        <v>290</v>
      </c>
      <c r="EYM2" s="2475"/>
      <c r="EYN2" s="2475"/>
      <c r="EYO2" s="2475"/>
      <c r="EYP2" s="2475"/>
      <c r="EYQ2" s="2476"/>
      <c r="EYR2" s="92" t="s">
        <v>289</v>
      </c>
      <c r="EYS2" s="93"/>
      <c r="EYT2" s="3024" t="s">
        <v>290</v>
      </c>
      <c r="EYU2" s="2475"/>
      <c r="EYV2" s="2475"/>
      <c r="EYW2" s="2475"/>
      <c r="EYX2" s="2475"/>
      <c r="EYY2" s="2476"/>
      <c r="EYZ2" s="92" t="s">
        <v>289</v>
      </c>
      <c r="EZA2" s="93"/>
      <c r="EZB2" s="3024" t="s">
        <v>290</v>
      </c>
      <c r="EZC2" s="2475"/>
      <c r="EZD2" s="2475"/>
      <c r="EZE2" s="2475"/>
      <c r="EZF2" s="2475"/>
      <c r="EZG2" s="2476"/>
      <c r="EZH2" s="92" t="s">
        <v>289</v>
      </c>
      <c r="EZI2" s="93"/>
      <c r="EZJ2" s="3024" t="s">
        <v>290</v>
      </c>
      <c r="EZK2" s="2475"/>
      <c r="EZL2" s="2475"/>
      <c r="EZM2" s="2475"/>
      <c r="EZN2" s="2475"/>
      <c r="EZO2" s="2476"/>
      <c r="EZP2" s="92" t="s">
        <v>289</v>
      </c>
      <c r="EZQ2" s="93"/>
      <c r="EZR2" s="3024" t="s">
        <v>290</v>
      </c>
      <c r="EZS2" s="2475"/>
      <c r="EZT2" s="2475"/>
      <c r="EZU2" s="2475"/>
      <c r="EZV2" s="2475"/>
      <c r="EZW2" s="2476"/>
      <c r="EZX2" s="92" t="s">
        <v>289</v>
      </c>
      <c r="EZY2" s="93"/>
      <c r="EZZ2" s="3024" t="s">
        <v>290</v>
      </c>
      <c r="FAA2" s="2475"/>
      <c r="FAB2" s="2475"/>
      <c r="FAC2" s="2475"/>
      <c r="FAD2" s="2475"/>
      <c r="FAE2" s="2476"/>
      <c r="FAF2" s="92" t="s">
        <v>289</v>
      </c>
      <c r="FAG2" s="93"/>
      <c r="FAH2" s="3024" t="s">
        <v>290</v>
      </c>
      <c r="FAI2" s="2475"/>
      <c r="FAJ2" s="2475"/>
      <c r="FAK2" s="2475"/>
      <c r="FAL2" s="2475"/>
      <c r="FAM2" s="2476"/>
      <c r="FAN2" s="92" t="s">
        <v>289</v>
      </c>
      <c r="FAO2" s="93"/>
      <c r="FAP2" s="3024" t="s">
        <v>290</v>
      </c>
      <c r="FAQ2" s="2475"/>
      <c r="FAR2" s="2475"/>
      <c r="FAS2" s="2475"/>
      <c r="FAT2" s="2475"/>
      <c r="FAU2" s="2476"/>
      <c r="FAV2" s="92" t="s">
        <v>289</v>
      </c>
      <c r="FAW2" s="93"/>
      <c r="FAX2" s="3024" t="s">
        <v>290</v>
      </c>
      <c r="FAY2" s="2475"/>
      <c r="FAZ2" s="2475"/>
      <c r="FBA2" s="2475"/>
      <c r="FBB2" s="2475"/>
      <c r="FBC2" s="2476"/>
      <c r="FBD2" s="92" t="s">
        <v>289</v>
      </c>
      <c r="FBE2" s="93"/>
      <c r="FBF2" s="3024" t="s">
        <v>290</v>
      </c>
      <c r="FBG2" s="2475"/>
      <c r="FBH2" s="2475"/>
      <c r="FBI2" s="2475"/>
      <c r="FBJ2" s="2475"/>
      <c r="FBK2" s="2476"/>
      <c r="FBL2" s="92" t="s">
        <v>289</v>
      </c>
      <c r="FBM2" s="93"/>
      <c r="FBN2" s="3024" t="s">
        <v>290</v>
      </c>
      <c r="FBO2" s="2475"/>
      <c r="FBP2" s="2475"/>
      <c r="FBQ2" s="2475"/>
      <c r="FBR2" s="2475"/>
      <c r="FBS2" s="2476"/>
      <c r="FBT2" s="92" t="s">
        <v>289</v>
      </c>
      <c r="FBU2" s="93"/>
      <c r="FBV2" s="3024" t="s">
        <v>290</v>
      </c>
      <c r="FBW2" s="2475"/>
      <c r="FBX2" s="2475"/>
      <c r="FBY2" s="2475"/>
      <c r="FBZ2" s="2475"/>
      <c r="FCA2" s="2476"/>
      <c r="FCB2" s="92" t="s">
        <v>289</v>
      </c>
      <c r="FCC2" s="93"/>
      <c r="FCD2" s="3024" t="s">
        <v>290</v>
      </c>
      <c r="FCE2" s="2475"/>
      <c r="FCF2" s="2475"/>
      <c r="FCG2" s="2475"/>
      <c r="FCH2" s="2475"/>
      <c r="FCI2" s="2476"/>
      <c r="FCJ2" s="92" t="s">
        <v>289</v>
      </c>
      <c r="FCK2" s="93"/>
      <c r="FCL2" s="3024" t="s">
        <v>290</v>
      </c>
      <c r="FCM2" s="2475"/>
      <c r="FCN2" s="2475"/>
      <c r="FCO2" s="2475"/>
      <c r="FCP2" s="2475"/>
      <c r="FCQ2" s="2476"/>
      <c r="FCR2" s="92" t="s">
        <v>289</v>
      </c>
      <c r="FCS2" s="93"/>
      <c r="FCT2" s="3024" t="s">
        <v>290</v>
      </c>
      <c r="FCU2" s="2475"/>
      <c r="FCV2" s="2475"/>
      <c r="FCW2" s="2475"/>
      <c r="FCX2" s="2475"/>
      <c r="FCY2" s="2476"/>
      <c r="FCZ2" s="92" t="s">
        <v>289</v>
      </c>
      <c r="FDA2" s="93"/>
      <c r="FDB2" s="3024" t="s">
        <v>290</v>
      </c>
      <c r="FDC2" s="2475"/>
      <c r="FDD2" s="2475"/>
      <c r="FDE2" s="2475"/>
      <c r="FDF2" s="2475"/>
      <c r="FDG2" s="2476"/>
      <c r="FDH2" s="92" t="s">
        <v>289</v>
      </c>
      <c r="FDI2" s="93"/>
      <c r="FDJ2" s="3024" t="s">
        <v>290</v>
      </c>
      <c r="FDK2" s="2475"/>
      <c r="FDL2" s="2475"/>
      <c r="FDM2" s="2475"/>
      <c r="FDN2" s="2475"/>
      <c r="FDO2" s="2476"/>
      <c r="FDP2" s="92" t="s">
        <v>289</v>
      </c>
      <c r="FDQ2" s="93"/>
      <c r="FDR2" s="3024" t="s">
        <v>290</v>
      </c>
      <c r="FDS2" s="2475"/>
      <c r="FDT2" s="2475"/>
      <c r="FDU2" s="2475"/>
      <c r="FDV2" s="2475"/>
      <c r="FDW2" s="2476"/>
      <c r="FDX2" s="92" t="s">
        <v>289</v>
      </c>
      <c r="FDY2" s="93"/>
      <c r="FDZ2" s="3024" t="s">
        <v>290</v>
      </c>
      <c r="FEA2" s="2475"/>
      <c r="FEB2" s="2475"/>
      <c r="FEC2" s="2475"/>
      <c r="FED2" s="2475"/>
      <c r="FEE2" s="2476"/>
      <c r="FEF2" s="92" t="s">
        <v>289</v>
      </c>
      <c r="FEG2" s="93"/>
      <c r="FEH2" s="3024" t="s">
        <v>290</v>
      </c>
      <c r="FEI2" s="2475"/>
      <c r="FEJ2" s="2475"/>
      <c r="FEK2" s="2475"/>
      <c r="FEL2" s="2475"/>
      <c r="FEM2" s="2476"/>
      <c r="FEN2" s="92" t="s">
        <v>289</v>
      </c>
      <c r="FEO2" s="93"/>
      <c r="FEP2" s="3024" t="s">
        <v>290</v>
      </c>
      <c r="FEQ2" s="2475"/>
      <c r="FER2" s="2475"/>
      <c r="FES2" s="2475"/>
      <c r="FET2" s="2475"/>
      <c r="FEU2" s="2476"/>
      <c r="FEV2" s="92" t="s">
        <v>289</v>
      </c>
      <c r="FEW2" s="93"/>
      <c r="FEX2" s="3024" t="s">
        <v>290</v>
      </c>
      <c r="FEY2" s="2475"/>
      <c r="FEZ2" s="2475"/>
      <c r="FFA2" s="2475"/>
      <c r="FFB2" s="2475"/>
      <c r="FFC2" s="2476"/>
      <c r="FFD2" s="92" t="s">
        <v>289</v>
      </c>
      <c r="FFE2" s="93"/>
      <c r="FFF2" s="3024" t="s">
        <v>290</v>
      </c>
      <c r="FFG2" s="2475"/>
      <c r="FFH2" s="2475"/>
      <c r="FFI2" s="2475"/>
      <c r="FFJ2" s="2475"/>
      <c r="FFK2" s="2476"/>
      <c r="FFL2" s="92" t="s">
        <v>289</v>
      </c>
      <c r="FFM2" s="93"/>
      <c r="FFN2" s="3024" t="s">
        <v>290</v>
      </c>
      <c r="FFO2" s="2475"/>
      <c r="FFP2" s="2475"/>
      <c r="FFQ2" s="2475"/>
      <c r="FFR2" s="2475"/>
      <c r="FFS2" s="2476"/>
      <c r="FFT2" s="92" t="s">
        <v>289</v>
      </c>
      <c r="FFU2" s="93"/>
      <c r="FFV2" s="3024" t="s">
        <v>290</v>
      </c>
      <c r="FFW2" s="2475"/>
      <c r="FFX2" s="2475"/>
      <c r="FFY2" s="2475"/>
      <c r="FFZ2" s="2475"/>
      <c r="FGA2" s="2476"/>
      <c r="FGB2" s="92" t="s">
        <v>289</v>
      </c>
      <c r="FGC2" s="93"/>
      <c r="FGD2" s="3024" t="s">
        <v>290</v>
      </c>
      <c r="FGE2" s="2475"/>
      <c r="FGF2" s="2475"/>
      <c r="FGG2" s="2475"/>
      <c r="FGH2" s="2475"/>
      <c r="FGI2" s="2476"/>
      <c r="FGJ2" s="92" t="s">
        <v>289</v>
      </c>
      <c r="FGK2" s="93"/>
      <c r="FGL2" s="3024" t="s">
        <v>290</v>
      </c>
      <c r="FGM2" s="2475"/>
      <c r="FGN2" s="2475"/>
      <c r="FGO2" s="2475"/>
      <c r="FGP2" s="2475"/>
      <c r="FGQ2" s="2476"/>
      <c r="FGR2" s="92" t="s">
        <v>289</v>
      </c>
      <c r="FGS2" s="93"/>
      <c r="FGT2" s="3024" t="s">
        <v>290</v>
      </c>
      <c r="FGU2" s="2475"/>
      <c r="FGV2" s="2475"/>
      <c r="FGW2" s="2475"/>
      <c r="FGX2" s="2475"/>
      <c r="FGY2" s="2476"/>
      <c r="FGZ2" s="92" t="s">
        <v>289</v>
      </c>
      <c r="FHA2" s="93"/>
      <c r="FHB2" s="3024" t="s">
        <v>290</v>
      </c>
      <c r="FHC2" s="2475"/>
      <c r="FHD2" s="2475"/>
      <c r="FHE2" s="2475"/>
      <c r="FHF2" s="2475"/>
      <c r="FHG2" s="2476"/>
      <c r="FHH2" s="92" t="s">
        <v>289</v>
      </c>
      <c r="FHI2" s="93"/>
      <c r="FHJ2" s="3024" t="s">
        <v>290</v>
      </c>
      <c r="FHK2" s="2475"/>
      <c r="FHL2" s="2475"/>
      <c r="FHM2" s="2475"/>
      <c r="FHN2" s="2475"/>
      <c r="FHO2" s="2476"/>
      <c r="FHP2" s="92" t="s">
        <v>289</v>
      </c>
      <c r="FHQ2" s="93"/>
      <c r="FHR2" s="3024" t="s">
        <v>290</v>
      </c>
      <c r="FHS2" s="2475"/>
      <c r="FHT2" s="2475"/>
      <c r="FHU2" s="2475"/>
      <c r="FHV2" s="2475"/>
      <c r="FHW2" s="2476"/>
      <c r="FHX2" s="92" t="s">
        <v>289</v>
      </c>
      <c r="FHY2" s="93"/>
      <c r="FHZ2" s="3024" t="s">
        <v>290</v>
      </c>
      <c r="FIA2" s="2475"/>
      <c r="FIB2" s="2475"/>
      <c r="FIC2" s="2475"/>
      <c r="FID2" s="2475"/>
      <c r="FIE2" s="2476"/>
      <c r="FIF2" s="92" t="s">
        <v>289</v>
      </c>
      <c r="FIG2" s="93"/>
      <c r="FIH2" s="3024" t="s">
        <v>290</v>
      </c>
      <c r="FII2" s="2475"/>
      <c r="FIJ2" s="2475"/>
      <c r="FIK2" s="2475"/>
      <c r="FIL2" s="2475"/>
      <c r="FIM2" s="2476"/>
      <c r="FIN2" s="92" t="s">
        <v>289</v>
      </c>
      <c r="FIO2" s="93"/>
      <c r="FIP2" s="3024" t="s">
        <v>290</v>
      </c>
      <c r="FIQ2" s="2475"/>
      <c r="FIR2" s="2475"/>
      <c r="FIS2" s="2475"/>
      <c r="FIT2" s="2475"/>
      <c r="FIU2" s="2476"/>
      <c r="FIV2" s="92" t="s">
        <v>289</v>
      </c>
      <c r="FIW2" s="93"/>
      <c r="FIX2" s="3024" t="s">
        <v>290</v>
      </c>
      <c r="FIY2" s="2475"/>
      <c r="FIZ2" s="2475"/>
      <c r="FJA2" s="2475"/>
      <c r="FJB2" s="2475"/>
      <c r="FJC2" s="2476"/>
      <c r="FJD2" s="92" t="s">
        <v>289</v>
      </c>
      <c r="FJE2" s="93"/>
      <c r="FJF2" s="3024" t="s">
        <v>290</v>
      </c>
      <c r="FJG2" s="2475"/>
      <c r="FJH2" s="2475"/>
      <c r="FJI2" s="2475"/>
      <c r="FJJ2" s="2475"/>
      <c r="FJK2" s="2476"/>
      <c r="FJL2" s="92" t="s">
        <v>289</v>
      </c>
      <c r="FJM2" s="93"/>
      <c r="FJN2" s="3024" t="s">
        <v>290</v>
      </c>
      <c r="FJO2" s="2475"/>
      <c r="FJP2" s="2475"/>
      <c r="FJQ2" s="2475"/>
      <c r="FJR2" s="2475"/>
      <c r="FJS2" s="2476"/>
      <c r="FJT2" s="92" t="s">
        <v>289</v>
      </c>
      <c r="FJU2" s="93"/>
      <c r="FJV2" s="3024" t="s">
        <v>290</v>
      </c>
      <c r="FJW2" s="2475"/>
      <c r="FJX2" s="2475"/>
      <c r="FJY2" s="2475"/>
      <c r="FJZ2" s="2475"/>
      <c r="FKA2" s="2476"/>
      <c r="FKB2" s="92" t="s">
        <v>289</v>
      </c>
      <c r="FKC2" s="93"/>
      <c r="FKD2" s="3024" t="s">
        <v>290</v>
      </c>
      <c r="FKE2" s="2475"/>
      <c r="FKF2" s="2475"/>
      <c r="FKG2" s="2475"/>
      <c r="FKH2" s="2475"/>
      <c r="FKI2" s="2476"/>
      <c r="FKJ2" s="92" t="s">
        <v>289</v>
      </c>
      <c r="FKK2" s="93"/>
      <c r="FKL2" s="3024" t="s">
        <v>290</v>
      </c>
      <c r="FKM2" s="2475"/>
      <c r="FKN2" s="2475"/>
      <c r="FKO2" s="2475"/>
      <c r="FKP2" s="2475"/>
      <c r="FKQ2" s="2476"/>
      <c r="FKR2" s="92" t="s">
        <v>289</v>
      </c>
      <c r="FKS2" s="93"/>
      <c r="FKT2" s="3024" t="s">
        <v>290</v>
      </c>
      <c r="FKU2" s="2475"/>
      <c r="FKV2" s="2475"/>
      <c r="FKW2" s="2475"/>
      <c r="FKX2" s="2475"/>
      <c r="FKY2" s="2476"/>
      <c r="FKZ2" s="92" t="s">
        <v>289</v>
      </c>
      <c r="FLA2" s="93"/>
      <c r="FLB2" s="3024" t="s">
        <v>290</v>
      </c>
      <c r="FLC2" s="2475"/>
      <c r="FLD2" s="2475"/>
      <c r="FLE2" s="2475"/>
      <c r="FLF2" s="2475"/>
      <c r="FLG2" s="2476"/>
      <c r="FLH2" s="92" t="s">
        <v>289</v>
      </c>
      <c r="FLI2" s="93"/>
      <c r="FLJ2" s="3024" t="s">
        <v>290</v>
      </c>
      <c r="FLK2" s="2475"/>
      <c r="FLL2" s="2475"/>
      <c r="FLM2" s="2475"/>
      <c r="FLN2" s="2475"/>
      <c r="FLO2" s="2476"/>
      <c r="FLP2" s="92" t="s">
        <v>289</v>
      </c>
      <c r="FLQ2" s="93"/>
      <c r="FLR2" s="3024" t="s">
        <v>290</v>
      </c>
      <c r="FLS2" s="2475"/>
      <c r="FLT2" s="2475"/>
      <c r="FLU2" s="2475"/>
      <c r="FLV2" s="2475"/>
      <c r="FLW2" s="2476"/>
      <c r="FLX2" s="92" t="s">
        <v>289</v>
      </c>
      <c r="FLY2" s="93"/>
      <c r="FLZ2" s="3024" t="s">
        <v>290</v>
      </c>
      <c r="FMA2" s="2475"/>
      <c r="FMB2" s="2475"/>
      <c r="FMC2" s="2475"/>
      <c r="FMD2" s="2475"/>
      <c r="FME2" s="2476"/>
      <c r="FMF2" s="92" t="s">
        <v>289</v>
      </c>
      <c r="FMG2" s="93"/>
      <c r="FMH2" s="3024" t="s">
        <v>290</v>
      </c>
      <c r="FMI2" s="2475"/>
      <c r="FMJ2" s="2475"/>
      <c r="FMK2" s="2475"/>
      <c r="FML2" s="2475"/>
      <c r="FMM2" s="2476"/>
      <c r="FMN2" s="92" t="s">
        <v>289</v>
      </c>
      <c r="FMO2" s="93"/>
      <c r="FMP2" s="3024" t="s">
        <v>290</v>
      </c>
      <c r="FMQ2" s="2475"/>
      <c r="FMR2" s="2475"/>
      <c r="FMS2" s="2475"/>
      <c r="FMT2" s="2475"/>
      <c r="FMU2" s="2476"/>
      <c r="FMV2" s="92" t="s">
        <v>289</v>
      </c>
      <c r="FMW2" s="93"/>
      <c r="FMX2" s="3024" t="s">
        <v>290</v>
      </c>
      <c r="FMY2" s="2475"/>
      <c r="FMZ2" s="2475"/>
      <c r="FNA2" s="2475"/>
      <c r="FNB2" s="2475"/>
      <c r="FNC2" s="2476"/>
      <c r="FND2" s="92" t="s">
        <v>289</v>
      </c>
      <c r="FNE2" s="93"/>
      <c r="FNF2" s="3024" t="s">
        <v>290</v>
      </c>
      <c r="FNG2" s="2475"/>
      <c r="FNH2" s="2475"/>
      <c r="FNI2" s="2475"/>
      <c r="FNJ2" s="2475"/>
      <c r="FNK2" s="2476"/>
      <c r="FNL2" s="92" t="s">
        <v>289</v>
      </c>
      <c r="FNM2" s="93"/>
      <c r="FNN2" s="3024" t="s">
        <v>290</v>
      </c>
      <c r="FNO2" s="2475"/>
      <c r="FNP2" s="2475"/>
      <c r="FNQ2" s="2475"/>
      <c r="FNR2" s="2475"/>
      <c r="FNS2" s="2476"/>
      <c r="FNT2" s="92" t="s">
        <v>289</v>
      </c>
      <c r="FNU2" s="93"/>
      <c r="FNV2" s="3024" t="s">
        <v>290</v>
      </c>
      <c r="FNW2" s="2475"/>
      <c r="FNX2" s="2475"/>
      <c r="FNY2" s="2475"/>
      <c r="FNZ2" s="2475"/>
      <c r="FOA2" s="2476"/>
      <c r="FOB2" s="92" t="s">
        <v>289</v>
      </c>
      <c r="FOC2" s="93"/>
      <c r="FOD2" s="3024" t="s">
        <v>290</v>
      </c>
      <c r="FOE2" s="2475"/>
      <c r="FOF2" s="2475"/>
      <c r="FOG2" s="2475"/>
      <c r="FOH2" s="2475"/>
      <c r="FOI2" s="2476"/>
      <c r="FOJ2" s="92" t="s">
        <v>289</v>
      </c>
      <c r="FOK2" s="93"/>
      <c r="FOL2" s="3024" t="s">
        <v>290</v>
      </c>
      <c r="FOM2" s="2475"/>
      <c r="FON2" s="2475"/>
      <c r="FOO2" s="2475"/>
      <c r="FOP2" s="2475"/>
      <c r="FOQ2" s="2476"/>
      <c r="FOR2" s="92" t="s">
        <v>289</v>
      </c>
      <c r="FOS2" s="93"/>
      <c r="FOT2" s="3024" t="s">
        <v>290</v>
      </c>
      <c r="FOU2" s="2475"/>
      <c r="FOV2" s="2475"/>
      <c r="FOW2" s="2475"/>
      <c r="FOX2" s="2475"/>
      <c r="FOY2" s="2476"/>
      <c r="FOZ2" s="92" t="s">
        <v>289</v>
      </c>
      <c r="FPA2" s="93"/>
      <c r="FPB2" s="3024" t="s">
        <v>290</v>
      </c>
      <c r="FPC2" s="2475"/>
      <c r="FPD2" s="2475"/>
      <c r="FPE2" s="2475"/>
      <c r="FPF2" s="2475"/>
      <c r="FPG2" s="2476"/>
      <c r="FPH2" s="92" t="s">
        <v>289</v>
      </c>
      <c r="FPI2" s="93"/>
      <c r="FPJ2" s="3024" t="s">
        <v>290</v>
      </c>
      <c r="FPK2" s="2475"/>
      <c r="FPL2" s="2475"/>
      <c r="FPM2" s="2475"/>
      <c r="FPN2" s="2475"/>
      <c r="FPO2" s="2476"/>
      <c r="FPP2" s="92" t="s">
        <v>289</v>
      </c>
      <c r="FPQ2" s="93"/>
      <c r="FPR2" s="3024" t="s">
        <v>290</v>
      </c>
      <c r="FPS2" s="2475"/>
      <c r="FPT2" s="2475"/>
      <c r="FPU2" s="2475"/>
      <c r="FPV2" s="2475"/>
      <c r="FPW2" s="2476"/>
      <c r="FPX2" s="92" t="s">
        <v>289</v>
      </c>
      <c r="FPY2" s="93"/>
      <c r="FPZ2" s="3024" t="s">
        <v>290</v>
      </c>
      <c r="FQA2" s="2475"/>
      <c r="FQB2" s="2475"/>
      <c r="FQC2" s="2475"/>
      <c r="FQD2" s="2475"/>
      <c r="FQE2" s="2476"/>
      <c r="FQF2" s="92" t="s">
        <v>289</v>
      </c>
      <c r="FQG2" s="93"/>
      <c r="FQH2" s="3024" t="s">
        <v>290</v>
      </c>
      <c r="FQI2" s="2475"/>
      <c r="FQJ2" s="2475"/>
      <c r="FQK2" s="2475"/>
      <c r="FQL2" s="2475"/>
      <c r="FQM2" s="2476"/>
      <c r="FQN2" s="92" t="s">
        <v>289</v>
      </c>
      <c r="FQO2" s="93"/>
      <c r="FQP2" s="3024" t="s">
        <v>290</v>
      </c>
      <c r="FQQ2" s="2475"/>
      <c r="FQR2" s="2475"/>
      <c r="FQS2" s="2475"/>
      <c r="FQT2" s="2475"/>
      <c r="FQU2" s="2476"/>
      <c r="FQV2" s="92" t="s">
        <v>289</v>
      </c>
      <c r="FQW2" s="93"/>
      <c r="FQX2" s="3024" t="s">
        <v>290</v>
      </c>
      <c r="FQY2" s="2475"/>
      <c r="FQZ2" s="2475"/>
      <c r="FRA2" s="2475"/>
      <c r="FRB2" s="2475"/>
      <c r="FRC2" s="2476"/>
      <c r="FRD2" s="92" t="s">
        <v>289</v>
      </c>
      <c r="FRE2" s="93"/>
      <c r="FRF2" s="3024" t="s">
        <v>290</v>
      </c>
      <c r="FRG2" s="2475"/>
      <c r="FRH2" s="2475"/>
      <c r="FRI2" s="2475"/>
      <c r="FRJ2" s="2475"/>
      <c r="FRK2" s="2476"/>
      <c r="FRL2" s="92" t="s">
        <v>289</v>
      </c>
      <c r="FRM2" s="93"/>
      <c r="FRN2" s="3024" t="s">
        <v>290</v>
      </c>
      <c r="FRO2" s="2475"/>
      <c r="FRP2" s="2475"/>
      <c r="FRQ2" s="2475"/>
      <c r="FRR2" s="2475"/>
      <c r="FRS2" s="2476"/>
      <c r="FRT2" s="92" t="s">
        <v>289</v>
      </c>
      <c r="FRU2" s="93"/>
      <c r="FRV2" s="3024" t="s">
        <v>290</v>
      </c>
      <c r="FRW2" s="2475"/>
      <c r="FRX2" s="2475"/>
      <c r="FRY2" s="2475"/>
      <c r="FRZ2" s="2475"/>
      <c r="FSA2" s="2476"/>
      <c r="FSB2" s="92" t="s">
        <v>289</v>
      </c>
      <c r="FSC2" s="93"/>
      <c r="FSD2" s="3024" t="s">
        <v>290</v>
      </c>
      <c r="FSE2" s="2475"/>
      <c r="FSF2" s="2475"/>
      <c r="FSG2" s="2475"/>
      <c r="FSH2" s="2475"/>
      <c r="FSI2" s="2476"/>
      <c r="FSJ2" s="92" t="s">
        <v>289</v>
      </c>
      <c r="FSK2" s="93"/>
      <c r="FSL2" s="3024" t="s">
        <v>290</v>
      </c>
      <c r="FSM2" s="2475"/>
      <c r="FSN2" s="2475"/>
      <c r="FSO2" s="2475"/>
      <c r="FSP2" s="2475"/>
      <c r="FSQ2" s="2476"/>
      <c r="FSR2" s="92" t="s">
        <v>289</v>
      </c>
      <c r="FSS2" s="93"/>
      <c r="FST2" s="3024" t="s">
        <v>290</v>
      </c>
      <c r="FSU2" s="2475"/>
      <c r="FSV2" s="2475"/>
      <c r="FSW2" s="2475"/>
      <c r="FSX2" s="2475"/>
      <c r="FSY2" s="2476"/>
      <c r="FSZ2" s="92" t="s">
        <v>289</v>
      </c>
      <c r="FTA2" s="93"/>
      <c r="FTB2" s="3024" t="s">
        <v>290</v>
      </c>
      <c r="FTC2" s="2475"/>
      <c r="FTD2" s="2475"/>
      <c r="FTE2" s="2475"/>
      <c r="FTF2" s="2475"/>
      <c r="FTG2" s="2476"/>
      <c r="FTH2" s="92" t="s">
        <v>289</v>
      </c>
      <c r="FTI2" s="93"/>
      <c r="FTJ2" s="3024" t="s">
        <v>290</v>
      </c>
      <c r="FTK2" s="2475"/>
      <c r="FTL2" s="2475"/>
      <c r="FTM2" s="2475"/>
      <c r="FTN2" s="2475"/>
      <c r="FTO2" s="2476"/>
      <c r="FTP2" s="92" t="s">
        <v>289</v>
      </c>
      <c r="FTQ2" s="93"/>
      <c r="FTR2" s="3024" t="s">
        <v>290</v>
      </c>
      <c r="FTS2" s="2475"/>
      <c r="FTT2" s="2475"/>
      <c r="FTU2" s="2475"/>
      <c r="FTV2" s="2475"/>
      <c r="FTW2" s="2476"/>
      <c r="FTX2" s="92" t="s">
        <v>289</v>
      </c>
      <c r="FTY2" s="93"/>
      <c r="FTZ2" s="3024" t="s">
        <v>290</v>
      </c>
      <c r="FUA2" s="2475"/>
      <c r="FUB2" s="2475"/>
      <c r="FUC2" s="2475"/>
      <c r="FUD2" s="2475"/>
      <c r="FUE2" s="2476"/>
      <c r="FUF2" s="92" t="s">
        <v>289</v>
      </c>
      <c r="FUG2" s="93"/>
      <c r="FUH2" s="3024" t="s">
        <v>290</v>
      </c>
      <c r="FUI2" s="2475"/>
      <c r="FUJ2" s="2475"/>
      <c r="FUK2" s="2475"/>
      <c r="FUL2" s="2475"/>
      <c r="FUM2" s="2476"/>
      <c r="FUN2" s="92" t="s">
        <v>289</v>
      </c>
      <c r="FUO2" s="93"/>
      <c r="FUP2" s="3024" t="s">
        <v>290</v>
      </c>
      <c r="FUQ2" s="2475"/>
      <c r="FUR2" s="2475"/>
      <c r="FUS2" s="2475"/>
      <c r="FUT2" s="2475"/>
      <c r="FUU2" s="2476"/>
      <c r="FUV2" s="92" t="s">
        <v>289</v>
      </c>
      <c r="FUW2" s="93"/>
      <c r="FUX2" s="3024" t="s">
        <v>290</v>
      </c>
      <c r="FUY2" s="2475"/>
      <c r="FUZ2" s="2475"/>
      <c r="FVA2" s="2475"/>
      <c r="FVB2" s="2475"/>
      <c r="FVC2" s="2476"/>
      <c r="FVD2" s="92" t="s">
        <v>289</v>
      </c>
      <c r="FVE2" s="93"/>
      <c r="FVF2" s="3024" t="s">
        <v>290</v>
      </c>
      <c r="FVG2" s="2475"/>
      <c r="FVH2" s="2475"/>
      <c r="FVI2" s="2475"/>
      <c r="FVJ2" s="2475"/>
      <c r="FVK2" s="2476"/>
      <c r="FVL2" s="92" t="s">
        <v>289</v>
      </c>
      <c r="FVM2" s="93"/>
      <c r="FVN2" s="3024" t="s">
        <v>290</v>
      </c>
      <c r="FVO2" s="2475"/>
      <c r="FVP2" s="2475"/>
      <c r="FVQ2" s="2475"/>
      <c r="FVR2" s="2475"/>
      <c r="FVS2" s="2476"/>
      <c r="FVT2" s="92" t="s">
        <v>289</v>
      </c>
      <c r="FVU2" s="93"/>
      <c r="FVV2" s="3024" t="s">
        <v>290</v>
      </c>
      <c r="FVW2" s="2475"/>
      <c r="FVX2" s="2475"/>
      <c r="FVY2" s="2475"/>
      <c r="FVZ2" s="2475"/>
      <c r="FWA2" s="2476"/>
      <c r="FWB2" s="92" t="s">
        <v>289</v>
      </c>
      <c r="FWC2" s="93"/>
      <c r="FWD2" s="3024" t="s">
        <v>290</v>
      </c>
      <c r="FWE2" s="2475"/>
      <c r="FWF2" s="2475"/>
      <c r="FWG2" s="2475"/>
      <c r="FWH2" s="2475"/>
      <c r="FWI2" s="2476"/>
      <c r="FWJ2" s="92" t="s">
        <v>289</v>
      </c>
      <c r="FWK2" s="93"/>
      <c r="FWL2" s="3024" t="s">
        <v>290</v>
      </c>
      <c r="FWM2" s="2475"/>
      <c r="FWN2" s="2475"/>
      <c r="FWO2" s="2475"/>
      <c r="FWP2" s="2475"/>
      <c r="FWQ2" s="2476"/>
      <c r="FWR2" s="92" t="s">
        <v>289</v>
      </c>
      <c r="FWS2" s="93"/>
      <c r="FWT2" s="3024" t="s">
        <v>290</v>
      </c>
      <c r="FWU2" s="2475"/>
      <c r="FWV2" s="2475"/>
      <c r="FWW2" s="2475"/>
      <c r="FWX2" s="2475"/>
      <c r="FWY2" s="2476"/>
      <c r="FWZ2" s="92" t="s">
        <v>289</v>
      </c>
      <c r="FXA2" s="93"/>
      <c r="FXB2" s="3024" t="s">
        <v>290</v>
      </c>
      <c r="FXC2" s="2475"/>
      <c r="FXD2" s="2475"/>
      <c r="FXE2" s="2475"/>
      <c r="FXF2" s="2475"/>
      <c r="FXG2" s="2476"/>
      <c r="FXH2" s="92" t="s">
        <v>289</v>
      </c>
      <c r="FXI2" s="93"/>
      <c r="FXJ2" s="3024" t="s">
        <v>290</v>
      </c>
      <c r="FXK2" s="2475"/>
      <c r="FXL2" s="2475"/>
      <c r="FXM2" s="2475"/>
      <c r="FXN2" s="2475"/>
      <c r="FXO2" s="2476"/>
      <c r="FXP2" s="92" t="s">
        <v>289</v>
      </c>
      <c r="FXQ2" s="93"/>
      <c r="FXR2" s="3024" t="s">
        <v>290</v>
      </c>
      <c r="FXS2" s="2475"/>
      <c r="FXT2" s="2475"/>
      <c r="FXU2" s="2475"/>
      <c r="FXV2" s="2475"/>
      <c r="FXW2" s="2476"/>
      <c r="FXX2" s="92" t="s">
        <v>289</v>
      </c>
      <c r="FXY2" s="93"/>
      <c r="FXZ2" s="3024" t="s">
        <v>290</v>
      </c>
      <c r="FYA2" s="2475"/>
      <c r="FYB2" s="2475"/>
      <c r="FYC2" s="2475"/>
      <c r="FYD2" s="2475"/>
      <c r="FYE2" s="2476"/>
      <c r="FYF2" s="92" t="s">
        <v>289</v>
      </c>
      <c r="FYG2" s="93"/>
      <c r="FYH2" s="3024" t="s">
        <v>290</v>
      </c>
      <c r="FYI2" s="2475"/>
      <c r="FYJ2" s="2475"/>
      <c r="FYK2" s="2475"/>
      <c r="FYL2" s="2475"/>
      <c r="FYM2" s="2476"/>
      <c r="FYN2" s="92" t="s">
        <v>289</v>
      </c>
      <c r="FYO2" s="93"/>
      <c r="FYP2" s="3024" t="s">
        <v>290</v>
      </c>
      <c r="FYQ2" s="2475"/>
      <c r="FYR2" s="2475"/>
      <c r="FYS2" s="2475"/>
      <c r="FYT2" s="2475"/>
      <c r="FYU2" s="2476"/>
      <c r="FYV2" s="92" t="s">
        <v>289</v>
      </c>
      <c r="FYW2" s="93"/>
      <c r="FYX2" s="3024" t="s">
        <v>290</v>
      </c>
      <c r="FYY2" s="2475"/>
      <c r="FYZ2" s="2475"/>
      <c r="FZA2" s="2475"/>
      <c r="FZB2" s="2475"/>
      <c r="FZC2" s="2476"/>
      <c r="FZD2" s="92" t="s">
        <v>289</v>
      </c>
      <c r="FZE2" s="93"/>
      <c r="FZF2" s="3024" t="s">
        <v>290</v>
      </c>
      <c r="FZG2" s="2475"/>
      <c r="FZH2" s="2475"/>
      <c r="FZI2" s="2475"/>
      <c r="FZJ2" s="2475"/>
      <c r="FZK2" s="2476"/>
      <c r="FZL2" s="92" t="s">
        <v>289</v>
      </c>
      <c r="FZM2" s="93"/>
      <c r="FZN2" s="3024" t="s">
        <v>290</v>
      </c>
      <c r="FZO2" s="2475"/>
      <c r="FZP2" s="2475"/>
      <c r="FZQ2" s="2475"/>
      <c r="FZR2" s="2475"/>
      <c r="FZS2" s="2476"/>
      <c r="FZT2" s="92" t="s">
        <v>289</v>
      </c>
      <c r="FZU2" s="93"/>
      <c r="FZV2" s="3024" t="s">
        <v>290</v>
      </c>
      <c r="FZW2" s="2475"/>
      <c r="FZX2" s="2475"/>
      <c r="FZY2" s="2475"/>
      <c r="FZZ2" s="2475"/>
      <c r="GAA2" s="2476"/>
      <c r="GAB2" s="92" t="s">
        <v>289</v>
      </c>
      <c r="GAC2" s="93"/>
      <c r="GAD2" s="3024" t="s">
        <v>290</v>
      </c>
      <c r="GAE2" s="2475"/>
      <c r="GAF2" s="2475"/>
      <c r="GAG2" s="2475"/>
      <c r="GAH2" s="2475"/>
      <c r="GAI2" s="2476"/>
      <c r="GAJ2" s="92" t="s">
        <v>289</v>
      </c>
      <c r="GAK2" s="93"/>
      <c r="GAL2" s="3024" t="s">
        <v>290</v>
      </c>
      <c r="GAM2" s="2475"/>
      <c r="GAN2" s="2475"/>
      <c r="GAO2" s="2475"/>
      <c r="GAP2" s="2475"/>
      <c r="GAQ2" s="2476"/>
      <c r="GAR2" s="92" t="s">
        <v>289</v>
      </c>
      <c r="GAS2" s="93"/>
      <c r="GAT2" s="3024" t="s">
        <v>290</v>
      </c>
      <c r="GAU2" s="2475"/>
      <c r="GAV2" s="2475"/>
      <c r="GAW2" s="2475"/>
      <c r="GAX2" s="2475"/>
      <c r="GAY2" s="2476"/>
      <c r="GAZ2" s="92" t="s">
        <v>289</v>
      </c>
      <c r="GBA2" s="93"/>
      <c r="GBB2" s="3024" t="s">
        <v>290</v>
      </c>
      <c r="GBC2" s="2475"/>
      <c r="GBD2" s="2475"/>
      <c r="GBE2" s="2475"/>
      <c r="GBF2" s="2475"/>
      <c r="GBG2" s="2476"/>
      <c r="GBH2" s="92" t="s">
        <v>289</v>
      </c>
      <c r="GBI2" s="93"/>
      <c r="GBJ2" s="3024" t="s">
        <v>290</v>
      </c>
      <c r="GBK2" s="2475"/>
      <c r="GBL2" s="2475"/>
      <c r="GBM2" s="2475"/>
      <c r="GBN2" s="2475"/>
      <c r="GBO2" s="2476"/>
      <c r="GBP2" s="92" t="s">
        <v>289</v>
      </c>
      <c r="GBQ2" s="93"/>
      <c r="GBR2" s="3024" t="s">
        <v>290</v>
      </c>
      <c r="GBS2" s="2475"/>
      <c r="GBT2" s="2475"/>
      <c r="GBU2" s="2475"/>
      <c r="GBV2" s="2475"/>
      <c r="GBW2" s="2476"/>
      <c r="GBX2" s="92" t="s">
        <v>289</v>
      </c>
      <c r="GBY2" s="93"/>
      <c r="GBZ2" s="3024" t="s">
        <v>290</v>
      </c>
      <c r="GCA2" s="2475"/>
      <c r="GCB2" s="2475"/>
      <c r="GCC2" s="2475"/>
      <c r="GCD2" s="2475"/>
      <c r="GCE2" s="2476"/>
      <c r="GCF2" s="92" t="s">
        <v>289</v>
      </c>
      <c r="GCG2" s="93"/>
      <c r="GCH2" s="3024" t="s">
        <v>290</v>
      </c>
      <c r="GCI2" s="2475"/>
      <c r="GCJ2" s="2475"/>
      <c r="GCK2" s="2475"/>
      <c r="GCL2" s="2475"/>
      <c r="GCM2" s="2476"/>
      <c r="GCN2" s="92" t="s">
        <v>289</v>
      </c>
      <c r="GCO2" s="93"/>
      <c r="GCP2" s="3024" t="s">
        <v>290</v>
      </c>
      <c r="GCQ2" s="2475"/>
      <c r="GCR2" s="2475"/>
      <c r="GCS2" s="2475"/>
      <c r="GCT2" s="2475"/>
      <c r="GCU2" s="2476"/>
      <c r="GCV2" s="92" t="s">
        <v>289</v>
      </c>
      <c r="GCW2" s="93"/>
      <c r="GCX2" s="3024" t="s">
        <v>290</v>
      </c>
      <c r="GCY2" s="2475"/>
      <c r="GCZ2" s="2475"/>
      <c r="GDA2" s="2475"/>
      <c r="GDB2" s="2475"/>
      <c r="GDC2" s="2476"/>
      <c r="GDD2" s="92" t="s">
        <v>289</v>
      </c>
      <c r="GDE2" s="93"/>
      <c r="GDF2" s="3024" t="s">
        <v>290</v>
      </c>
      <c r="GDG2" s="2475"/>
      <c r="GDH2" s="2475"/>
      <c r="GDI2" s="2475"/>
      <c r="GDJ2" s="2475"/>
      <c r="GDK2" s="2476"/>
      <c r="GDL2" s="92" t="s">
        <v>289</v>
      </c>
      <c r="GDM2" s="93"/>
      <c r="GDN2" s="3024" t="s">
        <v>290</v>
      </c>
      <c r="GDO2" s="2475"/>
      <c r="GDP2" s="2475"/>
      <c r="GDQ2" s="2475"/>
      <c r="GDR2" s="2475"/>
      <c r="GDS2" s="2476"/>
      <c r="GDT2" s="92" t="s">
        <v>289</v>
      </c>
      <c r="GDU2" s="93"/>
      <c r="GDV2" s="3024" t="s">
        <v>290</v>
      </c>
      <c r="GDW2" s="2475"/>
      <c r="GDX2" s="2475"/>
      <c r="GDY2" s="2475"/>
      <c r="GDZ2" s="2475"/>
      <c r="GEA2" s="2476"/>
      <c r="GEB2" s="92" t="s">
        <v>289</v>
      </c>
      <c r="GEC2" s="93"/>
      <c r="GED2" s="3024" t="s">
        <v>290</v>
      </c>
      <c r="GEE2" s="2475"/>
      <c r="GEF2" s="2475"/>
      <c r="GEG2" s="2475"/>
      <c r="GEH2" s="2475"/>
      <c r="GEI2" s="2476"/>
      <c r="GEJ2" s="92" t="s">
        <v>289</v>
      </c>
      <c r="GEK2" s="93"/>
      <c r="GEL2" s="3024" t="s">
        <v>290</v>
      </c>
      <c r="GEM2" s="2475"/>
      <c r="GEN2" s="2475"/>
      <c r="GEO2" s="2475"/>
      <c r="GEP2" s="2475"/>
      <c r="GEQ2" s="2476"/>
      <c r="GER2" s="92" t="s">
        <v>289</v>
      </c>
      <c r="GES2" s="93"/>
      <c r="GET2" s="3024" t="s">
        <v>290</v>
      </c>
      <c r="GEU2" s="2475"/>
      <c r="GEV2" s="2475"/>
      <c r="GEW2" s="2475"/>
      <c r="GEX2" s="2475"/>
      <c r="GEY2" s="2476"/>
      <c r="GEZ2" s="92" t="s">
        <v>289</v>
      </c>
      <c r="GFA2" s="93"/>
      <c r="GFB2" s="3024" t="s">
        <v>290</v>
      </c>
      <c r="GFC2" s="2475"/>
      <c r="GFD2" s="2475"/>
      <c r="GFE2" s="2475"/>
      <c r="GFF2" s="2475"/>
      <c r="GFG2" s="2476"/>
      <c r="GFH2" s="92" t="s">
        <v>289</v>
      </c>
      <c r="GFI2" s="93"/>
      <c r="GFJ2" s="3024" t="s">
        <v>290</v>
      </c>
      <c r="GFK2" s="2475"/>
      <c r="GFL2" s="2475"/>
      <c r="GFM2" s="2475"/>
      <c r="GFN2" s="2475"/>
      <c r="GFO2" s="2476"/>
      <c r="GFP2" s="92" t="s">
        <v>289</v>
      </c>
      <c r="GFQ2" s="93"/>
      <c r="GFR2" s="3024" t="s">
        <v>290</v>
      </c>
      <c r="GFS2" s="2475"/>
      <c r="GFT2" s="2475"/>
      <c r="GFU2" s="2475"/>
      <c r="GFV2" s="2475"/>
      <c r="GFW2" s="2476"/>
      <c r="GFX2" s="92" t="s">
        <v>289</v>
      </c>
      <c r="GFY2" s="93"/>
      <c r="GFZ2" s="3024" t="s">
        <v>290</v>
      </c>
      <c r="GGA2" s="2475"/>
      <c r="GGB2" s="2475"/>
      <c r="GGC2" s="2475"/>
      <c r="GGD2" s="2475"/>
      <c r="GGE2" s="2476"/>
      <c r="GGF2" s="92" t="s">
        <v>289</v>
      </c>
      <c r="GGG2" s="93"/>
      <c r="GGH2" s="3024" t="s">
        <v>290</v>
      </c>
      <c r="GGI2" s="2475"/>
      <c r="GGJ2" s="2475"/>
      <c r="GGK2" s="2475"/>
      <c r="GGL2" s="2475"/>
      <c r="GGM2" s="2476"/>
      <c r="GGN2" s="92" t="s">
        <v>289</v>
      </c>
      <c r="GGO2" s="93"/>
      <c r="GGP2" s="3024" t="s">
        <v>290</v>
      </c>
      <c r="GGQ2" s="2475"/>
      <c r="GGR2" s="2475"/>
      <c r="GGS2" s="2475"/>
      <c r="GGT2" s="2475"/>
      <c r="GGU2" s="2476"/>
      <c r="GGV2" s="92" t="s">
        <v>289</v>
      </c>
      <c r="GGW2" s="93"/>
      <c r="GGX2" s="3024" t="s">
        <v>290</v>
      </c>
      <c r="GGY2" s="2475"/>
      <c r="GGZ2" s="2475"/>
      <c r="GHA2" s="2475"/>
      <c r="GHB2" s="2475"/>
      <c r="GHC2" s="2476"/>
      <c r="GHD2" s="92" t="s">
        <v>289</v>
      </c>
      <c r="GHE2" s="93"/>
      <c r="GHF2" s="3024" t="s">
        <v>290</v>
      </c>
      <c r="GHG2" s="2475"/>
      <c r="GHH2" s="2475"/>
      <c r="GHI2" s="2475"/>
      <c r="GHJ2" s="2475"/>
      <c r="GHK2" s="2476"/>
      <c r="GHL2" s="92" t="s">
        <v>289</v>
      </c>
      <c r="GHM2" s="93"/>
      <c r="GHN2" s="3024" t="s">
        <v>290</v>
      </c>
      <c r="GHO2" s="2475"/>
      <c r="GHP2" s="2475"/>
      <c r="GHQ2" s="2475"/>
      <c r="GHR2" s="2475"/>
      <c r="GHS2" s="2476"/>
      <c r="GHT2" s="92" t="s">
        <v>289</v>
      </c>
      <c r="GHU2" s="93"/>
      <c r="GHV2" s="3024" t="s">
        <v>290</v>
      </c>
      <c r="GHW2" s="2475"/>
      <c r="GHX2" s="2475"/>
      <c r="GHY2" s="2475"/>
      <c r="GHZ2" s="2475"/>
      <c r="GIA2" s="2476"/>
      <c r="GIB2" s="92" t="s">
        <v>289</v>
      </c>
      <c r="GIC2" s="93"/>
      <c r="GID2" s="3024" t="s">
        <v>290</v>
      </c>
      <c r="GIE2" s="2475"/>
      <c r="GIF2" s="2475"/>
      <c r="GIG2" s="2475"/>
      <c r="GIH2" s="2475"/>
      <c r="GII2" s="2476"/>
      <c r="GIJ2" s="92" t="s">
        <v>289</v>
      </c>
      <c r="GIK2" s="93"/>
      <c r="GIL2" s="3024" t="s">
        <v>290</v>
      </c>
      <c r="GIM2" s="2475"/>
      <c r="GIN2" s="2475"/>
      <c r="GIO2" s="2475"/>
      <c r="GIP2" s="2475"/>
      <c r="GIQ2" s="2476"/>
      <c r="GIR2" s="92" t="s">
        <v>289</v>
      </c>
      <c r="GIS2" s="93"/>
      <c r="GIT2" s="3024" t="s">
        <v>290</v>
      </c>
      <c r="GIU2" s="2475"/>
      <c r="GIV2" s="2475"/>
      <c r="GIW2" s="2475"/>
      <c r="GIX2" s="2475"/>
      <c r="GIY2" s="2476"/>
      <c r="GIZ2" s="92" t="s">
        <v>289</v>
      </c>
      <c r="GJA2" s="93"/>
      <c r="GJB2" s="3024" t="s">
        <v>290</v>
      </c>
      <c r="GJC2" s="2475"/>
      <c r="GJD2" s="2475"/>
      <c r="GJE2" s="2475"/>
      <c r="GJF2" s="2475"/>
      <c r="GJG2" s="2476"/>
      <c r="GJH2" s="92" t="s">
        <v>289</v>
      </c>
      <c r="GJI2" s="93"/>
      <c r="GJJ2" s="3024" t="s">
        <v>290</v>
      </c>
      <c r="GJK2" s="2475"/>
      <c r="GJL2" s="2475"/>
      <c r="GJM2" s="2475"/>
      <c r="GJN2" s="2475"/>
      <c r="GJO2" s="2476"/>
      <c r="GJP2" s="92" t="s">
        <v>289</v>
      </c>
      <c r="GJQ2" s="93"/>
      <c r="GJR2" s="3024" t="s">
        <v>290</v>
      </c>
      <c r="GJS2" s="2475"/>
      <c r="GJT2" s="2475"/>
      <c r="GJU2" s="2475"/>
      <c r="GJV2" s="2475"/>
      <c r="GJW2" s="2476"/>
      <c r="GJX2" s="92" t="s">
        <v>289</v>
      </c>
      <c r="GJY2" s="93"/>
      <c r="GJZ2" s="3024" t="s">
        <v>290</v>
      </c>
      <c r="GKA2" s="2475"/>
      <c r="GKB2" s="2475"/>
      <c r="GKC2" s="2475"/>
      <c r="GKD2" s="2475"/>
      <c r="GKE2" s="2476"/>
      <c r="GKF2" s="92" t="s">
        <v>289</v>
      </c>
      <c r="GKG2" s="93"/>
      <c r="GKH2" s="3024" t="s">
        <v>290</v>
      </c>
      <c r="GKI2" s="2475"/>
      <c r="GKJ2" s="2475"/>
      <c r="GKK2" s="2475"/>
      <c r="GKL2" s="2475"/>
      <c r="GKM2" s="2476"/>
      <c r="GKN2" s="92" t="s">
        <v>289</v>
      </c>
      <c r="GKO2" s="93"/>
      <c r="GKP2" s="3024" t="s">
        <v>290</v>
      </c>
      <c r="GKQ2" s="2475"/>
      <c r="GKR2" s="2475"/>
      <c r="GKS2" s="2475"/>
      <c r="GKT2" s="2475"/>
      <c r="GKU2" s="2476"/>
      <c r="GKV2" s="92" t="s">
        <v>289</v>
      </c>
      <c r="GKW2" s="93"/>
      <c r="GKX2" s="3024" t="s">
        <v>290</v>
      </c>
      <c r="GKY2" s="2475"/>
      <c r="GKZ2" s="2475"/>
      <c r="GLA2" s="2475"/>
      <c r="GLB2" s="2475"/>
      <c r="GLC2" s="2476"/>
      <c r="GLD2" s="92" t="s">
        <v>289</v>
      </c>
      <c r="GLE2" s="93"/>
      <c r="GLF2" s="3024" t="s">
        <v>290</v>
      </c>
      <c r="GLG2" s="2475"/>
      <c r="GLH2" s="2475"/>
      <c r="GLI2" s="2475"/>
      <c r="GLJ2" s="2475"/>
      <c r="GLK2" s="2476"/>
      <c r="GLL2" s="92" t="s">
        <v>289</v>
      </c>
      <c r="GLM2" s="93"/>
      <c r="GLN2" s="3024" t="s">
        <v>290</v>
      </c>
      <c r="GLO2" s="2475"/>
      <c r="GLP2" s="2475"/>
      <c r="GLQ2" s="2475"/>
      <c r="GLR2" s="2475"/>
      <c r="GLS2" s="2476"/>
      <c r="GLT2" s="92" t="s">
        <v>289</v>
      </c>
      <c r="GLU2" s="93"/>
      <c r="GLV2" s="3024" t="s">
        <v>290</v>
      </c>
      <c r="GLW2" s="2475"/>
      <c r="GLX2" s="2475"/>
      <c r="GLY2" s="2475"/>
      <c r="GLZ2" s="2475"/>
      <c r="GMA2" s="2476"/>
      <c r="GMB2" s="92" t="s">
        <v>289</v>
      </c>
      <c r="GMC2" s="93"/>
      <c r="GMD2" s="3024" t="s">
        <v>290</v>
      </c>
      <c r="GME2" s="2475"/>
      <c r="GMF2" s="2475"/>
      <c r="GMG2" s="2475"/>
      <c r="GMH2" s="2475"/>
      <c r="GMI2" s="2476"/>
      <c r="GMJ2" s="92" t="s">
        <v>289</v>
      </c>
      <c r="GMK2" s="93"/>
      <c r="GML2" s="3024" t="s">
        <v>290</v>
      </c>
      <c r="GMM2" s="2475"/>
      <c r="GMN2" s="2475"/>
      <c r="GMO2" s="2475"/>
      <c r="GMP2" s="2475"/>
      <c r="GMQ2" s="2476"/>
      <c r="GMR2" s="92" t="s">
        <v>289</v>
      </c>
      <c r="GMS2" s="93"/>
      <c r="GMT2" s="3024" t="s">
        <v>290</v>
      </c>
      <c r="GMU2" s="2475"/>
      <c r="GMV2" s="2475"/>
      <c r="GMW2" s="2475"/>
      <c r="GMX2" s="2475"/>
      <c r="GMY2" s="2476"/>
      <c r="GMZ2" s="92" t="s">
        <v>289</v>
      </c>
      <c r="GNA2" s="93"/>
      <c r="GNB2" s="3024" t="s">
        <v>290</v>
      </c>
      <c r="GNC2" s="2475"/>
      <c r="GND2" s="2475"/>
      <c r="GNE2" s="2475"/>
      <c r="GNF2" s="2475"/>
      <c r="GNG2" s="2476"/>
      <c r="GNH2" s="92" t="s">
        <v>289</v>
      </c>
      <c r="GNI2" s="93"/>
      <c r="GNJ2" s="3024" t="s">
        <v>290</v>
      </c>
      <c r="GNK2" s="2475"/>
      <c r="GNL2" s="2475"/>
      <c r="GNM2" s="2475"/>
      <c r="GNN2" s="2475"/>
      <c r="GNO2" s="2476"/>
      <c r="GNP2" s="92" t="s">
        <v>289</v>
      </c>
      <c r="GNQ2" s="93"/>
      <c r="GNR2" s="3024" t="s">
        <v>290</v>
      </c>
      <c r="GNS2" s="2475"/>
      <c r="GNT2" s="2475"/>
      <c r="GNU2" s="2475"/>
      <c r="GNV2" s="2475"/>
      <c r="GNW2" s="2476"/>
      <c r="GNX2" s="92" t="s">
        <v>289</v>
      </c>
      <c r="GNY2" s="93"/>
      <c r="GNZ2" s="3024" t="s">
        <v>290</v>
      </c>
      <c r="GOA2" s="2475"/>
      <c r="GOB2" s="2475"/>
      <c r="GOC2" s="2475"/>
      <c r="GOD2" s="2475"/>
      <c r="GOE2" s="2476"/>
      <c r="GOF2" s="92" t="s">
        <v>289</v>
      </c>
      <c r="GOG2" s="93"/>
      <c r="GOH2" s="3024" t="s">
        <v>290</v>
      </c>
      <c r="GOI2" s="2475"/>
      <c r="GOJ2" s="2475"/>
      <c r="GOK2" s="2475"/>
      <c r="GOL2" s="2475"/>
      <c r="GOM2" s="2476"/>
      <c r="GON2" s="92" t="s">
        <v>289</v>
      </c>
      <c r="GOO2" s="93"/>
      <c r="GOP2" s="3024" t="s">
        <v>290</v>
      </c>
      <c r="GOQ2" s="2475"/>
      <c r="GOR2" s="2475"/>
      <c r="GOS2" s="2475"/>
      <c r="GOT2" s="2475"/>
      <c r="GOU2" s="2476"/>
      <c r="GOV2" s="92" t="s">
        <v>289</v>
      </c>
      <c r="GOW2" s="93"/>
      <c r="GOX2" s="3024" t="s">
        <v>290</v>
      </c>
      <c r="GOY2" s="2475"/>
      <c r="GOZ2" s="2475"/>
      <c r="GPA2" s="2475"/>
      <c r="GPB2" s="2475"/>
      <c r="GPC2" s="2476"/>
      <c r="GPD2" s="92" t="s">
        <v>289</v>
      </c>
      <c r="GPE2" s="93"/>
      <c r="GPF2" s="3024" t="s">
        <v>290</v>
      </c>
      <c r="GPG2" s="2475"/>
      <c r="GPH2" s="2475"/>
      <c r="GPI2" s="2475"/>
      <c r="GPJ2" s="2475"/>
      <c r="GPK2" s="2476"/>
      <c r="GPL2" s="92" t="s">
        <v>289</v>
      </c>
      <c r="GPM2" s="93"/>
      <c r="GPN2" s="3024" t="s">
        <v>290</v>
      </c>
      <c r="GPO2" s="2475"/>
      <c r="GPP2" s="2475"/>
      <c r="GPQ2" s="2475"/>
      <c r="GPR2" s="2475"/>
      <c r="GPS2" s="2476"/>
      <c r="GPT2" s="92" t="s">
        <v>289</v>
      </c>
      <c r="GPU2" s="93"/>
      <c r="GPV2" s="3024" t="s">
        <v>290</v>
      </c>
      <c r="GPW2" s="2475"/>
      <c r="GPX2" s="2475"/>
      <c r="GPY2" s="2475"/>
      <c r="GPZ2" s="2475"/>
      <c r="GQA2" s="2476"/>
      <c r="GQB2" s="92" t="s">
        <v>289</v>
      </c>
      <c r="GQC2" s="93"/>
      <c r="GQD2" s="3024" t="s">
        <v>290</v>
      </c>
      <c r="GQE2" s="2475"/>
      <c r="GQF2" s="2475"/>
      <c r="GQG2" s="2475"/>
      <c r="GQH2" s="2475"/>
      <c r="GQI2" s="2476"/>
      <c r="GQJ2" s="92" t="s">
        <v>289</v>
      </c>
      <c r="GQK2" s="93"/>
      <c r="GQL2" s="3024" t="s">
        <v>290</v>
      </c>
      <c r="GQM2" s="2475"/>
      <c r="GQN2" s="2475"/>
      <c r="GQO2" s="2475"/>
      <c r="GQP2" s="2475"/>
      <c r="GQQ2" s="2476"/>
      <c r="GQR2" s="92" t="s">
        <v>289</v>
      </c>
      <c r="GQS2" s="93"/>
      <c r="GQT2" s="3024" t="s">
        <v>290</v>
      </c>
      <c r="GQU2" s="2475"/>
      <c r="GQV2" s="2475"/>
      <c r="GQW2" s="2475"/>
      <c r="GQX2" s="2475"/>
      <c r="GQY2" s="2476"/>
      <c r="GQZ2" s="92" t="s">
        <v>289</v>
      </c>
      <c r="GRA2" s="93"/>
      <c r="GRB2" s="3024" t="s">
        <v>290</v>
      </c>
      <c r="GRC2" s="2475"/>
      <c r="GRD2" s="2475"/>
      <c r="GRE2" s="2475"/>
      <c r="GRF2" s="2475"/>
      <c r="GRG2" s="2476"/>
      <c r="GRH2" s="92" t="s">
        <v>289</v>
      </c>
      <c r="GRI2" s="93"/>
      <c r="GRJ2" s="3024" t="s">
        <v>290</v>
      </c>
      <c r="GRK2" s="2475"/>
      <c r="GRL2" s="2475"/>
      <c r="GRM2" s="2475"/>
      <c r="GRN2" s="2475"/>
      <c r="GRO2" s="2476"/>
      <c r="GRP2" s="92" t="s">
        <v>289</v>
      </c>
      <c r="GRQ2" s="93"/>
      <c r="GRR2" s="3024" t="s">
        <v>290</v>
      </c>
      <c r="GRS2" s="2475"/>
      <c r="GRT2" s="2475"/>
      <c r="GRU2" s="2475"/>
      <c r="GRV2" s="2475"/>
      <c r="GRW2" s="2476"/>
      <c r="GRX2" s="92" t="s">
        <v>289</v>
      </c>
      <c r="GRY2" s="93"/>
      <c r="GRZ2" s="3024" t="s">
        <v>290</v>
      </c>
      <c r="GSA2" s="2475"/>
      <c r="GSB2" s="2475"/>
      <c r="GSC2" s="2475"/>
      <c r="GSD2" s="2475"/>
      <c r="GSE2" s="2476"/>
      <c r="GSF2" s="92" t="s">
        <v>289</v>
      </c>
      <c r="GSG2" s="93"/>
      <c r="GSH2" s="3024" t="s">
        <v>290</v>
      </c>
      <c r="GSI2" s="2475"/>
      <c r="GSJ2" s="2475"/>
      <c r="GSK2" s="2475"/>
      <c r="GSL2" s="2475"/>
      <c r="GSM2" s="2476"/>
      <c r="GSN2" s="92" t="s">
        <v>289</v>
      </c>
      <c r="GSO2" s="93"/>
      <c r="GSP2" s="3024" t="s">
        <v>290</v>
      </c>
      <c r="GSQ2" s="2475"/>
      <c r="GSR2" s="2475"/>
      <c r="GSS2" s="2475"/>
      <c r="GST2" s="2475"/>
      <c r="GSU2" s="2476"/>
      <c r="GSV2" s="92" t="s">
        <v>289</v>
      </c>
      <c r="GSW2" s="93"/>
      <c r="GSX2" s="3024" t="s">
        <v>290</v>
      </c>
      <c r="GSY2" s="2475"/>
      <c r="GSZ2" s="2475"/>
      <c r="GTA2" s="2475"/>
      <c r="GTB2" s="2475"/>
      <c r="GTC2" s="2476"/>
      <c r="GTD2" s="92" t="s">
        <v>289</v>
      </c>
      <c r="GTE2" s="93"/>
      <c r="GTF2" s="3024" t="s">
        <v>290</v>
      </c>
      <c r="GTG2" s="2475"/>
      <c r="GTH2" s="2475"/>
      <c r="GTI2" s="2475"/>
      <c r="GTJ2" s="2475"/>
      <c r="GTK2" s="2476"/>
      <c r="GTL2" s="92" t="s">
        <v>289</v>
      </c>
      <c r="GTM2" s="93"/>
      <c r="GTN2" s="3024" t="s">
        <v>290</v>
      </c>
      <c r="GTO2" s="2475"/>
      <c r="GTP2" s="2475"/>
      <c r="GTQ2" s="2475"/>
      <c r="GTR2" s="2475"/>
      <c r="GTS2" s="2476"/>
      <c r="GTT2" s="92" t="s">
        <v>289</v>
      </c>
      <c r="GTU2" s="93"/>
      <c r="GTV2" s="3024" t="s">
        <v>290</v>
      </c>
      <c r="GTW2" s="2475"/>
      <c r="GTX2" s="2475"/>
      <c r="GTY2" s="2475"/>
      <c r="GTZ2" s="2475"/>
      <c r="GUA2" s="2476"/>
      <c r="GUB2" s="92" t="s">
        <v>289</v>
      </c>
      <c r="GUC2" s="93"/>
      <c r="GUD2" s="3024" t="s">
        <v>290</v>
      </c>
      <c r="GUE2" s="2475"/>
      <c r="GUF2" s="2475"/>
      <c r="GUG2" s="2475"/>
      <c r="GUH2" s="2475"/>
      <c r="GUI2" s="2476"/>
      <c r="GUJ2" s="92" t="s">
        <v>289</v>
      </c>
      <c r="GUK2" s="93"/>
      <c r="GUL2" s="3024" t="s">
        <v>290</v>
      </c>
      <c r="GUM2" s="2475"/>
      <c r="GUN2" s="2475"/>
      <c r="GUO2" s="2475"/>
      <c r="GUP2" s="2475"/>
      <c r="GUQ2" s="2476"/>
      <c r="GUR2" s="92" t="s">
        <v>289</v>
      </c>
      <c r="GUS2" s="93"/>
      <c r="GUT2" s="3024" t="s">
        <v>290</v>
      </c>
      <c r="GUU2" s="2475"/>
      <c r="GUV2" s="2475"/>
      <c r="GUW2" s="2475"/>
      <c r="GUX2" s="2475"/>
      <c r="GUY2" s="2476"/>
      <c r="GUZ2" s="92" t="s">
        <v>289</v>
      </c>
      <c r="GVA2" s="93"/>
      <c r="GVB2" s="3024" t="s">
        <v>290</v>
      </c>
      <c r="GVC2" s="2475"/>
      <c r="GVD2" s="2475"/>
      <c r="GVE2" s="2475"/>
      <c r="GVF2" s="2475"/>
      <c r="GVG2" s="2476"/>
      <c r="GVH2" s="92" t="s">
        <v>289</v>
      </c>
      <c r="GVI2" s="93"/>
      <c r="GVJ2" s="3024" t="s">
        <v>290</v>
      </c>
      <c r="GVK2" s="2475"/>
      <c r="GVL2" s="2475"/>
      <c r="GVM2" s="2475"/>
      <c r="GVN2" s="2475"/>
      <c r="GVO2" s="2476"/>
      <c r="GVP2" s="92" t="s">
        <v>289</v>
      </c>
      <c r="GVQ2" s="93"/>
      <c r="GVR2" s="3024" t="s">
        <v>290</v>
      </c>
      <c r="GVS2" s="2475"/>
      <c r="GVT2" s="2475"/>
      <c r="GVU2" s="2475"/>
      <c r="GVV2" s="2475"/>
      <c r="GVW2" s="2476"/>
      <c r="GVX2" s="92" t="s">
        <v>289</v>
      </c>
      <c r="GVY2" s="93"/>
      <c r="GVZ2" s="3024" t="s">
        <v>290</v>
      </c>
      <c r="GWA2" s="2475"/>
      <c r="GWB2" s="2475"/>
      <c r="GWC2" s="2475"/>
      <c r="GWD2" s="2475"/>
      <c r="GWE2" s="2476"/>
      <c r="GWF2" s="92" t="s">
        <v>289</v>
      </c>
      <c r="GWG2" s="93"/>
      <c r="GWH2" s="3024" t="s">
        <v>290</v>
      </c>
      <c r="GWI2" s="2475"/>
      <c r="GWJ2" s="2475"/>
      <c r="GWK2" s="2475"/>
      <c r="GWL2" s="2475"/>
      <c r="GWM2" s="2476"/>
      <c r="GWN2" s="92" t="s">
        <v>289</v>
      </c>
      <c r="GWO2" s="93"/>
      <c r="GWP2" s="3024" t="s">
        <v>290</v>
      </c>
      <c r="GWQ2" s="2475"/>
      <c r="GWR2" s="2475"/>
      <c r="GWS2" s="2475"/>
      <c r="GWT2" s="2475"/>
      <c r="GWU2" s="2476"/>
      <c r="GWV2" s="92" t="s">
        <v>289</v>
      </c>
      <c r="GWW2" s="93"/>
      <c r="GWX2" s="3024" t="s">
        <v>290</v>
      </c>
      <c r="GWY2" s="2475"/>
      <c r="GWZ2" s="2475"/>
      <c r="GXA2" s="2475"/>
      <c r="GXB2" s="2475"/>
      <c r="GXC2" s="2476"/>
      <c r="GXD2" s="92" t="s">
        <v>289</v>
      </c>
      <c r="GXE2" s="93"/>
      <c r="GXF2" s="3024" t="s">
        <v>290</v>
      </c>
      <c r="GXG2" s="2475"/>
      <c r="GXH2" s="2475"/>
      <c r="GXI2" s="2475"/>
      <c r="GXJ2" s="2475"/>
      <c r="GXK2" s="2476"/>
      <c r="GXL2" s="92" t="s">
        <v>289</v>
      </c>
      <c r="GXM2" s="93"/>
      <c r="GXN2" s="3024" t="s">
        <v>290</v>
      </c>
      <c r="GXO2" s="2475"/>
      <c r="GXP2" s="2475"/>
      <c r="GXQ2" s="2475"/>
      <c r="GXR2" s="2475"/>
      <c r="GXS2" s="2476"/>
      <c r="GXT2" s="92" t="s">
        <v>289</v>
      </c>
      <c r="GXU2" s="93"/>
      <c r="GXV2" s="3024" t="s">
        <v>290</v>
      </c>
      <c r="GXW2" s="2475"/>
      <c r="GXX2" s="2475"/>
      <c r="GXY2" s="2475"/>
      <c r="GXZ2" s="2475"/>
      <c r="GYA2" s="2476"/>
      <c r="GYB2" s="92" t="s">
        <v>289</v>
      </c>
      <c r="GYC2" s="93"/>
      <c r="GYD2" s="3024" t="s">
        <v>290</v>
      </c>
      <c r="GYE2" s="2475"/>
      <c r="GYF2" s="2475"/>
      <c r="GYG2" s="2475"/>
      <c r="GYH2" s="2475"/>
      <c r="GYI2" s="2476"/>
      <c r="GYJ2" s="92" t="s">
        <v>289</v>
      </c>
      <c r="GYK2" s="93"/>
      <c r="GYL2" s="3024" t="s">
        <v>290</v>
      </c>
      <c r="GYM2" s="2475"/>
      <c r="GYN2" s="2475"/>
      <c r="GYO2" s="2475"/>
      <c r="GYP2" s="2475"/>
      <c r="GYQ2" s="2476"/>
      <c r="GYR2" s="92" t="s">
        <v>289</v>
      </c>
      <c r="GYS2" s="93"/>
      <c r="GYT2" s="3024" t="s">
        <v>290</v>
      </c>
      <c r="GYU2" s="2475"/>
      <c r="GYV2" s="2475"/>
      <c r="GYW2" s="2475"/>
      <c r="GYX2" s="2475"/>
      <c r="GYY2" s="2476"/>
      <c r="GYZ2" s="92" t="s">
        <v>289</v>
      </c>
      <c r="GZA2" s="93"/>
      <c r="GZB2" s="3024" t="s">
        <v>290</v>
      </c>
      <c r="GZC2" s="2475"/>
      <c r="GZD2" s="2475"/>
      <c r="GZE2" s="2475"/>
      <c r="GZF2" s="2475"/>
      <c r="GZG2" s="2476"/>
      <c r="GZH2" s="92" t="s">
        <v>289</v>
      </c>
      <c r="GZI2" s="93"/>
      <c r="GZJ2" s="3024" t="s">
        <v>290</v>
      </c>
      <c r="GZK2" s="2475"/>
      <c r="GZL2" s="2475"/>
      <c r="GZM2" s="2475"/>
      <c r="GZN2" s="2475"/>
      <c r="GZO2" s="2476"/>
      <c r="GZP2" s="92" t="s">
        <v>289</v>
      </c>
      <c r="GZQ2" s="93"/>
      <c r="GZR2" s="3024" t="s">
        <v>290</v>
      </c>
      <c r="GZS2" s="2475"/>
      <c r="GZT2" s="2475"/>
      <c r="GZU2" s="2475"/>
      <c r="GZV2" s="2475"/>
      <c r="GZW2" s="2476"/>
      <c r="GZX2" s="92" t="s">
        <v>289</v>
      </c>
      <c r="GZY2" s="93"/>
      <c r="GZZ2" s="3024" t="s">
        <v>290</v>
      </c>
      <c r="HAA2" s="2475"/>
      <c r="HAB2" s="2475"/>
      <c r="HAC2" s="2475"/>
      <c r="HAD2" s="2475"/>
      <c r="HAE2" s="2476"/>
      <c r="HAF2" s="92" t="s">
        <v>289</v>
      </c>
      <c r="HAG2" s="93"/>
      <c r="HAH2" s="3024" t="s">
        <v>290</v>
      </c>
      <c r="HAI2" s="2475"/>
      <c r="HAJ2" s="2475"/>
      <c r="HAK2" s="2475"/>
      <c r="HAL2" s="2475"/>
      <c r="HAM2" s="2476"/>
      <c r="HAN2" s="92" t="s">
        <v>289</v>
      </c>
      <c r="HAO2" s="93"/>
      <c r="HAP2" s="3024" t="s">
        <v>290</v>
      </c>
      <c r="HAQ2" s="2475"/>
      <c r="HAR2" s="2475"/>
      <c r="HAS2" s="2475"/>
      <c r="HAT2" s="2475"/>
      <c r="HAU2" s="2476"/>
      <c r="HAV2" s="92" t="s">
        <v>289</v>
      </c>
      <c r="HAW2" s="93"/>
      <c r="HAX2" s="3024" t="s">
        <v>290</v>
      </c>
      <c r="HAY2" s="2475"/>
      <c r="HAZ2" s="2475"/>
      <c r="HBA2" s="2475"/>
      <c r="HBB2" s="2475"/>
      <c r="HBC2" s="2476"/>
      <c r="HBD2" s="92" t="s">
        <v>289</v>
      </c>
      <c r="HBE2" s="93"/>
      <c r="HBF2" s="3024" t="s">
        <v>290</v>
      </c>
      <c r="HBG2" s="2475"/>
      <c r="HBH2" s="2475"/>
      <c r="HBI2" s="2475"/>
      <c r="HBJ2" s="2475"/>
      <c r="HBK2" s="2476"/>
      <c r="HBL2" s="92" t="s">
        <v>289</v>
      </c>
      <c r="HBM2" s="93"/>
      <c r="HBN2" s="3024" t="s">
        <v>290</v>
      </c>
      <c r="HBO2" s="2475"/>
      <c r="HBP2" s="2475"/>
      <c r="HBQ2" s="2475"/>
      <c r="HBR2" s="2475"/>
      <c r="HBS2" s="2476"/>
      <c r="HBT2" s="92" t="s">
        <v>289</v>
      </c>
      <c r="HBU2" s="93"/>
      <c r="HBV2" s="3024" t="s">
        <v>290</v>
      </c>
      <c r="HBW2" s="2475"/>
      <c r="HBX2" s="2475"/>
      <c r="HBY2" s="2475"/>
      <c r="HBZ2" s="2475"/>
      <c r="HCA2" s="2476"/>
      <c r="HCB2" s="92" t="s">
        <v>289</v>
      </c>
      <c r="HCC2" s="93"/>
      <c r="HCD2" s="3024" t="s">
        <v>290</v>
      </c>
      <c r="HCE2" s="2475"/>
      <c r="HCF2" s="2475"/>
      <c r="HCG2" s="2475"/>
      <c r="HCH2" s="2475"/>
      <c r="HCI2" s="2476"/>
      <c r="HCJ2" s="92" t="s">
        <v>289</v>
      </c>
      <c r="HCK2" s="93"/>
      <c r="HCL2" s="3024" t="s">
        <v>290</v>
      </c>
      <c r="HCM2" s="2475"/>
      <c r="HCN2" s="2475"/>
      <c r="HCO2" s="2475"/>
      <c r="HCP2" s="2475"/>
      <c r="HCQ2" s="2476"/>
      <c r="HCR2" s="92" t="s">
        <v>289</v>
      </c>
      <c r="HCS2" s="93"/>
      <c r="HCT2" s="3024" t="s">
        <v>290</v>
      </c>
      <c r="HCU2" s="2475"/>
      <c r="HCV2" s="2475"/>
      <c r="HCW2" s="2475"/>
      <c r="HCX2" s="2475"/>
      <c r="HCY2" s="2476"/>
      <c r="HCZ2" s="92" t="s">
        <v>289</v>
      </c>
      <c r="HDA2" s="93"/>
      <c r="HDB2" s="3024" t="s">
        <v>290</v>
      </c>
      <c r="HDC2" s="2475"/>
      <c r="HDD2" s="2475"/>
      <c r="HDE2" s="2475"/>
      <c r="HDF2" s="2475"/>
      <c r="HDG2" s="2476"/>
      <c r="HDH2" s="92" t="s">
        <v>289</v>
      </c>
      <c r="HDI2" s="93"/>
      <c r="HDJ2" s="3024" t="s">
        <v>290</v>
      </c>
      <c r="HDK2" s="2475"/>
      <c r="HDL2" s="2475"/>
      <c r="HDM2" s="2475"/>
      <c r="HDN2" s="2475"/>
      <c r="HDO2" s="2476"/>
      <c r="HDP2" s="92" t="s">
        <v>289</v>
      </c>
      <c r="HDQ2" s="93"/>
      <c r="HDR2" s="3024" t="s">
        <v>290</v>
      </c>
      <c r="HDS2" s="2475"/>
      <c r="HDT2" s="2475"/>
      <c r="HDU2" s="2475"/>
      <c r="HDV2" s="2475"/>
      <c r="HDW2" s="2476"/>
      <c r="HDX2" s="92" t="s">
        <v>289</v>
      </c>
      <c r="HDY2" s="93"/>
      <c r="HDZ2" s="3024" t="s">
        <v>290</v>
      </c>
      <c r="HEA2" s="2475"/>
      <c r="HEB2" s="2475"/>
      <c r="HEC2" s="2475"/>
      <c r="HED2" s="2475"/>
      <c r="HEE2" s="2476"/>
      <c r="HEF2" s="92" t="s">
        <v>289</v>
      </c>
      <c r="HEG2" s="93"/>
      <c r="HEH2" s="3024" t="s">
        <v>290</v>
      </c>
      <c r="HEI2" s="2475"/>
      <c r="HEJ2" s="2475"/>
      <c r="HEK2" s="2475"/>
      <c r="HEL2" s="2475"/>
      <c r="HEM2" s="2476"/>
      <c r="HEN2" s="92" t="s">
        <v>289</v>
      </c>
      <c r="HEO2" s="93"/>
      <c r="HEP2" s="3024" t="s">
        <v>290</v>
      </c>
      <c r="HEQ2" s="2475"/>
      <c r="HER2" s="2475"/>
      <c r="HES2" s="2475"/>
      <c r="HET2" s="2475"/>
      <c r="HEU2" s="2476"/>
      <c r="HEV2" s="92" t="s">
        <v>289</v>
      </c>
      <c r="HEW2" s="93"/>
      <c r="HEX2" s="3024" t="s">
        <v>290</v>
      </c>
      <c r="HEY2" s="2475"/>
      <c r="HEZ2" s="2475"/>
      <c r="HFA2" s="2475"/>
      <c r="HFB2" s="2475"/>
      <c r="HFC2" s="2476"/>
      <c r="HFD2" s="92" t="s">
        <v>289</v>
      </c>
      <c r="HFE2" s="93"/>
      <c r="HFF2" s="3024" t="s">
        <v>290</v>
      </c>
      <c r="HFG2" s="2475"/>
      <c r="HFH2" s="2475"/>
      <c r="HFI2" s="2475"/>
      <c r="HFJ2" s="2475"/>
      <c r="HFK2" s="2476"/>
      <c r="HFL2" s="92" t="s">
        <v>289</v>
      </c>
      <c r="HFM2" s="93"/>
      <c r="HFN2" s="3024" t="s">
        <v>290</v>
      </c>
      <c r="HFO2" s="2475"/>
      <c r="HFP2" s="2475"/>
      <c r="HFQ2" s="2475"/>
      <c r="HFR2" s="2475"/>
      <c r="HFS2" s="2476"/>
      <c r="HFT2" s="92" t="s">
        <v>289</v>
      </c>
      <c r="HFU2" s="93"/>
      <c r="HFV2" s="3024" t="s">
        <v>290</v>
      </c>
      <c r="HFW2" s="2475"/>
      <c r="HFX2" s="2475"/>
      <c r="HFY2" s="2475"/>
      <c r="HFZ2" s="2475"/>
      <c r="HGA2" s="2476"/>
      <c r="HGB2" s="92" t="s">
        <v>289</v>
      </c>
      <c r="HGC2" s="93"/>
      <c r="HGD2" s="3024" t="s">
        <v>290</v>
      </c>
      <c r="HGE2" s="2475"/>
      <c r="HGF2" s="2475"/>
      <c r="HGG2" s="2475"/>
      <c r="HGH2" s="2475"/>
      <c r="HGI2" s="2476"/>
      <c r="HGJ2" s="92" t="s">
        <v>289</v>
      </c>
      <c r="HGK2" s="93"/>
      <c r="HGL2" s="3024" t="s">
        <v>290</v>
      </c>
      <c r="HGM2" s="2475"/>
      <c r="HGN2" s="2475"/>
      <c r="HGO2" s="2475"/>
      <c r="HGP2" s="2475"/>
      <c r="HGQ2" s="2476"/>
      <c r="HGR2" s="92" t="s">
        <v>289</v>
      </c>
      <c r="HGS2" s="93"/>
      <c r="HGT2" s="3024" t="s">
        <v>290</v>
      </c>
      <c r="HGU2" s="2475"/>
      <c r="HGV2" s="2475"/>
      <c r="HGW2" s="2475"/>
      <c r="HGX2" s="2475"/>
      <c r="HGY2" s="2476"/>
      <c r="HGZ2" s="92" t="s">
        <v>289</v>
      </c>
      <c r="HHA2" s="93"/>
      <c r="HHB2" s="3024" t="s">
        <v>290</v>
      </c>
      <c r="HHC2" s="2475"/>
      <c r="HHD2" s="2475"/>
      <c r="HHE2" s="2475"/>
      <c r="HHF2" s="2475"/>
      <c r="HHG2" s="2476"/>
      <c r="HHH2" s="92" t="s">
        <v>289</v>
      </c>
      <c r="HHI2" s="93"/>
      <c r="HHJ2" s="3024" t="s">
        <v>290</v>
      </c>
      <c r="HHK2" s="2475"/>
      <c r="HHL2" s="2475"/>
      <c r="HHM2" s="2475"/>
      <c r="HHN2" s="2475"/>
      <c r="HHO2" s="2476"/>
      <c r="HHP2" s="92" t="s">
        <v>289</v>
      </c>
      <c r="HHQ2" s="93"/>
      <c r="HHR2" s="3024" t="s">
        <v>290</v>
      </c>
      <c r="HHS2" s="2475"/>
      <c r="HHT2" s="2475"/>
      <c r="HHU2" s="2475"/>
      <c r="HHV2" s="2475"/>
      <c r="HHW2" s="2476"/>
      <c r="HHX2" s="92" t="s">
        <v>289</v>
      </c>
      <c r="HHY2" s="93"/>
      <c r="HHZ2" s="3024" t="s">
        <v>290</v>
      </c>
      <c r="HIA2" s="2475"/>
      <c r="HIB2" s="2475"/>
      <c r="HIC2" s="2475"/>
      <c r="HID2" s="2475"/>
      <c r="HIE2" s="2476"/>
      <c r="HIF2" s="92" t="s">
        <v>289</v>
      </c>
      <c r="HIG2" s="93"/>
      <c r="HIH2" s="3024" t="s">
        <v>290</v>
      </c>
      <c r="HII2" s="2475"/>
      <c r="HIJ2" s="2475"/>
      <c r="HIK2" s="2475"/>
      <c r="HIL2" s="2475"/>
      <c r="HIM2" s="2476"/>
      <c r="HIN2" s="92" t="s">
        <v>289</v>
      </c>
      <c r="HIO2" s="93"/>
      <c r="HIP2" s="3024" t="s">
        <v>290</v>
      </c>
      <c r="HIQ2" s="2475"/>
      <c r="HIR2" s="2475"/>
      <c r="HIS2" s="2475"/>
      <c r="HIT2" s="2475"/>
      <c r="HIU2" s="2476"/>
      <c r="HIV2" s="92" t="s">
        <v>289</v>
      </c>
      <c r="HIW2" s="93"/>
      <c r="HIX2" s="3024" t="s">
        <v>290</v>
      </c>
      <c r="HIY2" s="2475"/>
      <c r="HIZ2" s="2475"/>
      <c r="HJA2" s="2475"/>
      <c r="HJB2" s="2475"/>
      <c r="HJC2" s="2476"/>
      <c r="HJD2" s="92" t="s">
        <v>289</v>
      </c>
      <c r="HJE2" s="93"/>
      <c r="HJF2" s="3024" t="s">
        <v>290</v>
      </c>
      <c r="HJG2" s="2475"/>
      <c r="HJH2" s="2475"/>
      <c r="HJI2" s="2475"/>
      <c r="HJJ2" s="2475"/>
      <c r="HJK2" s="2476"/>
      <c r="HJL2" s="92" t="s">
        <v>289</v>
      </c>
      <c r="HJM2" s="93"/>
      <c r="HJN2" s="3024" t="s">
        <v>290</v>
      </c>
      <c r="HJO2" s="2475"/>
      <c r="HJP2" s="2475"/>
      <c r="HJQ2" s="2475"/>
      <c r="HJR2" s="2475"/>
      <c r="HJS2" s="2476"/>
      <c r="HJT2" s="92" t="s">
        <v>289</v>
      </c>
      <c r="HJU2" s="93"/>
      <c r="HJV2" s="3024" t="s">
        <v>290</v>
      </c>
      <c r="HJW2" s="2475"/>
      <c r="HJX2" s="2475"/>
      <c r="HJY2" s="2475"/>
      <c r="HJZ2" s="2475"/>
      <c r="HKA2" s="2476"/>
      <c r="HKB2" s="92" t="s">
        <v>289</v>
      </c>
      <c r="HKC2" s="93"/>
      <c r="HKD2" s="3024" t="s">
        <v>290</v>
      </c>
      <c r="HKE2" s="2475"/>
      <c r="HKF2" s="2475"/>
      <c r="HKG2" s="2475"/>
      <c r="HKH2" s="2475"/>
      <c r="HKI2" s="2476"/>
      <c r="HKJ2" s="92" t="s">
        <v>289</v>
      </c>
      <c r="HKK2" s="93"/>
      <c r="HKL2" s="3024" t="s">
        <v>290</v>
      </c>
      <c r="HKM2" s="2475"/>
      <c r="HKN2" s="2475"/>
      <c r="HKO2" s="2475"/>
      <c r="HKP2" s="2475"/>
      <c r="HKQ2" s="2476"/>
      <c r="HKR2" s="92" t="s">
        <v>289</v>
      </c>
      <c r="HKS2" s="93"/>
      <c r="HKT2" s="3024" t="s">
        <v>290</v>
      </c>
      <c r="HKU2" s="2475"/>
      <c r="HKV2" s="2475"/>
      <c r="HKW2" s="2475"/>
      <c r="HKX2" s="2475"/>
      <c r="HKY2" s="2476"/>
      <c r="HKZ2" s="92" t="s">
        <v>289</v>
      </c>
      <c r="HLA2" s="93"/>
      <c r="HLB2" s="3024" t="s">
        <v>290</v>
      </c>
      <c r="HLC2" s="2475"/>
      <c r="HLD2" s="2475"/>
      <c r="HLE2" s="2475"/>
      <c r="HLF2" s="2475"/>
      <c r="HLG2" s="2476"/>
      <c r="HLH2" s="92" t="s">
        <v>289</v>
      </c>
      <c r="HLI2" s="93"/>
      <c r="HLJ2" s="3024" t="s">
        <v>290</v>
      </c>
      <c r="HLK2" s="2475"/>
      <c r="HLL2" s="2475"/>
      <c r="HLM2" s="2475"/>
      <c r="HLN2" s="2475"/>
      <c r="HLO2" s="2476"/>
      <c r="HLP2" s="92" t="s">
        <v>289</v>
      </c>
      <c r="HLQ2" s="93"/>
      <c r="HLR2" s="3024" t="s">
        <v>290</v>
      </c>
      <c r="HLS2" s="2475"/>
      <c r="HLT2" s="2475"/>
      <c r="HLU2" s="2475"/>
      <c r="HLV2" s="2475"/>
      <c r="HLW2" s="2476"/>
      <c r="HLX2" s="92" t="s">
        <v>289</v>
      </c>
      <c r="HLY2" s="93"/>
      <c r="HLZ2" s="3024" t="s">
        <v>290</v>
      </c>
      <c r="HMA2" s="2475"/>
      <c r="HMB2" s="2475"/>
      <c r="HMC2" s="2475"/>
      <c r="HMD2" s="2475"/>
      <c r="HME2" s="2476"/>
      <c r="HMF2" s="92" t="s">
        <v>289</v>
      </c>
      <c r="HMG2" s="93"/>
      <c r="HMH2" s="3024" t="s">
        <v>290</v>
      </c>
      <c r="HMI2" s="2475"/>
      <c r="HMJ2" s="2475"/>
      <c r="HMK2" s="2475"/>
      <c r="HML2" s="2475"/>
      <c r="HMM2" s="2476"/>
      <c r="HMN2" s="92" t="s">
        <v>289</v>
      </c>
      <c r="HMO2" s="93"/>
      <c r="HMP2" s="3024" t="s">
        <v>290</v>
      </c>
      <c r="HMQ2" s="2475"/>
      <c r="HMR2" s="2475"/>
      <c r="HMS2" s="2475"/>
      <c r="HMT2" s="2475"/>
      <c r="HMU2" s="2476"/>
      <c r="HMV2" s="92" t="s">
        <v>289</v>
      </c>
      <c r="HMW2" s="93"/>
      <c r="HMX2" s="3024" t="s">
        <v>290</v>
      </c>
      <c r="HMY2" s="2475"/>
      <c r="HMZ2" s="2475"/>
      <c r="HNA2" s="2475"/>
      <c r="HNB2" s="2475"/>
      <c r="HNC2" s="2476"/>
      <c r="HND2" s="92" t="s">
        <v>289</v>
      </c>
      <c r="HNE2" s="93"/>
      <c r="HNF2" s="3024" t="s">
        <v>290</v>
      </c>
      <c r="HNG2" s="2475"/>
      <c r="HNH2" s="2475"/>
      <c r="HNI2" s="2475"/>
      <c r="HNJ2" s="2475"/>
      <c r="HNK2" s="2476"/>
      <c r="HNL2" s="92" t="s">
        <v>289</v>
      </c>
      <c r="HNM2" s="93"/>
      <c r="HNN2" s="3024" t="s">
        <v>290</v>
      </c>
      <c r="HNO2" s="2475"/>
      <c r="HNP2" s="2475"/>
      <c r="HNQ2" s="2475"/>
      <c r="HNR2" s="2475"/>
      <c r="HNS2" s="2476"/>
      <c r="HNT2" s="92" t="s">
        <v>289</v>
      </c>
      <c r="HNU2" s="93"/>
      <c r="HNV2" s="3024" t="s">
        <v>290</v>
      </c>
      <c r="HNW2" s="2475"/>
      <c r="HNX2" s="2475"/>
      <c r="HNY2" s="2475"/>
      <c r="HNZ2" s="2475"/>
      <c r="HOA2" s="2476"/>
      <c r="HOB2" s="92" t="s">
        <v>289</v>
      </c>
      <c r="HOC2" s="93"/>
      <c r="HOD2" s="3024" t="s">
        <v>290</v>
      </c>
      <c r="HOE2" s="2475"/>
      <c r="HOF2" s="2475"/>
      <c r="HOG2" s="2475"/>
      <c r="HOH2" s="2475"/>
      <c r="HOI2" s="2476"/>
      <c r="HOJ2" s="92" t="s">
        <v>289</v>
      </c>
      <c r="HOK2" s="93"/>
      <c r="HOL2" s="3024" t="s">
        <v>290</v>
      </c>
      <c r="HOM2" s="2475"/>
      <c r="HON2" s="2475"/>
      <c r="HOO2" s="2475"/>
      <c r="HOP2" s="2475"/>
      <c r="HOQ2" s="2476"/>
      <c r="HOR2" s="92" t="s">
        <v>289</v>
      </c>
      <c r="HOS2" s="93"/>
      <c r="HOT2" s="3024" t="s">
        <v>290</v>
      </c>
      <c r="HOU2" s="2475"/>
      <c r="HOV2" s="2475"/>
      <c r="HOW2" s="2475"/>
      <c r="HOX2" s="2475"/>
      <c r="HOY2" s="2476"/>
      <c r="HOZ2" s="92" t="s">
        <v>289</v>
      </c>
      <c r="HPA2" s="93"/>
      <c r="HPB2" s="3024" t="s">
        <v>290</v>
      </c>
      <c r="HPC2" s="2475"/>
      <c r="HPD2" s="2475"/>
      <c r="HPE2" s="2475"/>
      <c r="HPF2" s="2475"/>
      <c r="HPG2" s="2476"/>
      <c r="HPH2" s="92" t="s">
        <v>289</v>
      </c>
      <c r="HPI2" s="93"/>
      <c r="HPJ2" s="3024" t="s">
        <v>290</v>
      </c>
      <c r="HPK2" s="2475"/>
      <c r="HPL2" s="2475"/>
      <c r="HPM2" s="2475"/>
      <c r="HPN2" s="2475"/>
      <c r="HPO2" s="2476"/>
      <c r="HPP2" s="92" t="s">
        <v>289</v>
      </c>
      <c r="HPQ2" s="93"/>
      <c r="HPR2" s="3024" t="s">
        <v>290</v>
      </c>
      <c r="HPS2" s="2475"/>
      <c r="HPT2" s="2475"/>
      <c r="HPU2" s="2475"/>
      <c r="HPV2" s="2475"/>
      <c r="HPW2" s="2476"/>
      <c r="HPX2" s="92" t="s">
        <v>289</v>
      </c>
      <c r="HPY2" s="93"/>
      <c r="HPZ2" s="3024" t="s">
        <v>290</v>
      </c>
      <c r="HQA2" s="2475"/>
      <c r="HQB2" s="2475"/>
      <c r="HQC2" s="2475"/>
      <c r="HQD2" s="2475"/>
      <c r="HQE2" s="2476"/>
      <c r="HQF2" s="92" t="s">
        <v>289</v>
      </c>
      <c r="HQG2" s="93"/>
      <c r="HQH2" s="3024" t="s">
        <v>290</v>
      </c>
      <c r="HQI2" s="2475"/>
      <c r="HQJ2" s="2475"/>
      <c r="HQK2" s="2475"/>
      <c r="HQL2" s="2475"/>
      <c r="HQM2" s="2476"/>
      <c r="HQN2" s="92" t="s">
        <v>289</v>
      </c>
      <c r="HQO2" s="93"/>
      <c r="HQP2" s="3024" t="s">
        <v>290</v>
      </c>
      <c r="HQQ2" s="2475"/>
      <c r="HQR2" s="2475"/>
      <c r="HQS2" s="2475"/>
      <c r="HQT2" s="2475"/>
      <c r="HQU2" s="2476"/>
      <c r="HQV2" s="92" t="s">
        <v>289</v>
      </c>
      <c r="HQW2" s="93"/>
      <c r="HQX2" s="3024" t="s">
        <v>290</v>
      </c>
      <c r="HQY2" s="2475"/>
      <c r="HQZ2" s="2475"/>
      <c r="HRA2" s="2475"/>
      <c r="HRB2" s="2475"/>
      <c r="HRC2" s="2476"/>
      <c r="HRD2" s="92" t="s">
        <v>289</v>
      </c>
      <c r="HRE2" s="93"/>
      <c r="HRF2" s="3024" t="s">
        <v>290</v>
      </c>
      <c r="HRG2" s="2475"/>
      <c r="HRH2" s="2475"/>
      <c r="HRI2" s="2475"/>
      <c r="HRJ2" s="2475"/>
      <c r="HRK2" s="2476"/>
      <c r="HRL2" s="92" t="s">
        <v>289</v>
      </c>
      <c r="HRM2" s="93"/>
      <c r="HRN2" s="3024" t="s">
        <v>290</v>
      </c>
      <c r="HRO2" s="2475"/>
      <c r="HRP2" s="2475"/>
      <c r="HRQ2" s="2475"/>
      <c r="HRR2" s="2475"/>
      <c r="HRS2" s="2476"/>
      <c r="HRT2" s="92" t="s">
        <v>289</v>
      </c>
      <c r="HRU2" s="93"/>
      <c r="HRV2" s="3024" t="s">
        <v>290</v>
      </c>
      <c r="HRW2" s="2475"/>
      <c r="HRX2" s="2475"/>
      <c r="HRY2" s="2475"/>
      <c r="HRZ2" s="2475"/>
      <c r="HSA2" s="2476"/>
      <c r="HSB2" s="92" t="s">
        <v>289</v>
      </c>
      <c r="HSC2" s="93"/>
      <c r="HSD2" s="3024" t="s">
        <v>290</v>
      </c>
      <c r="HSE2" s="2475"/>
      <c r="HSF2" s="2475"/>
      <c r="HSG2" s="2475"/>
      <c r="HSH2" s="2475"/>
      <c r="HSI2" s="2476"/>
      <c r="HSJ2" s="92" t="s">
        <v>289</v>
      </c>
      <c r="HSK2" s="93"/>
      <c r="HSL2" s="3024" t="s">
        <v>290</v>
      </c>
      <c r="HSM2" s="2475"/>
      <c r="HSN2" s="2475"/>
      <c r="HSO2" s="2475"/>
      <c r="HSP2" s="2475"/>
      <c r="HSQ2" s="2476"/>
      <c r="HSR2" s="92" t="s">
        <v>289</v>
      </c>
      <c r="HSS2" s="93"/>
      <c r="HST2" s="3024" t="s">
        <v>290</v>
      </c>
      <c r="HSU2" s="2475"/>
      <c r="HSV2" s="2475"/>
      <c r="HSW2" s="2475"/>
      <c r="HSX2" s="2475"/>
      <c r="HSY2" s="2476"/>
      <c r="HSZ2" s="92" t="s">
        <v>289</v>
      </c>
      <c r="HTA2" s="93"/>
      <c r="HTB2" s="3024" t="s">
        <v>290</v>
      </c>
      <c r="HTC2" s="2475"/>
      <c r="HTD2" s="2475"/>
      <c r="HTE2" s="2475"/>
      <c r="HTF2" s="2475"/>
      <c r="HTG2" s="2476"/>
      <c r="HTH2" s="92" t="s">
        <v>289</v>
      </c>
      <c r="HTI2" s="93"/>
      <c r="HTJ2" s="3024" t="s">
        <v>290</v>
      </c>
      <c r="HTK2" s="2475"/>
      <c r="HTL2" s="2475"/>
      <c r="HTM2" s="2475"/>
      <c r="HTN2" s="2475"/>
      <c r="HTO2" s="2476"/>
      <c r="HTP2" s="92" t="s">
        <v>289</v>
      </c>
      <c r="HTQ2" s="93"/>
      <c r="HTR2" s="3024" t="s">
        <v>290</v>
      </c>
      <c r="HTS2" s="2475"/>
      <c r="HTT2" s="2475"/>
      <c r="HTU2" s="2475"/>
      <c r="HTV2" s="2475"/>
      <c r="HTW2" s="2476"/>
      <c r="HTX2" s="92" t="s">
        <v>289</v>
      </c>
      <c r="HTY2" s="93"/>
      <c r="HTZ2" s="3024" t="s">
        <v>290</v>
      </c>
      <c r="HUA2" s="2475"/>
      <c r="HUB2" s="2475"/>
      <c r="HUC2" s="2475"/>
      <c r="HUD2" s="2475"/>
      <c r="HUE2" s="2476"/>
      <c r="HUF2" s="92" t="s">
        <v>289</v>
      </c>
      <c r="HUG2" s="93"/>
      <c r="HUH2" s="3024" t="s">
        <v>290</v>
      </c>
      <c r="HUI2" s="2475"/>
      <c r="HUJ2" s="2475"/>
      <c r="HUK2" s="2475"/>
      <c r="HUL2" s="2475"/>
      <c r="HUM2" s="2476"/>
      <c r="HUN2" s="92" t="s">
        <v>289</v>
      </c>
      <c r="HUO2" s="93"/>
      <c r="HUP2" s="3024" t="s">
        <v>290</v>
      </c>
      <c r="HUQ2" s="2475"/>
      <c r="HUR2" s="2475"/>
      <c r="HUS2" s="2475"/>
      <c r="HUT2" s="2475"/>
      <c r="HUU2" s="2476"/>
      <c r="HUV2" s="92" t="s">
        <v>289</v>
      </c>
      <c r="HUW2" s="93"/>
      <c r="HUX2" s="3024" t="s">
        <v>290</v>
      </c>
      <c r="HUY2" s="2475"/>
      <c r="HUZ2" s="2475"/>
      <c r="HVA2" s="2475"/>
      <c r="HVB2" s="2475"/>
      <c r="HVC2" s="2476"/>
      <c r="HVD2" s="92" t="s">
        <v>289</v>
      </c>
      <c r="HVE2" s="93"/>
      <c r="HVF2" s="3024" t="s">
        <v>290</v>
      </c>
      <c r="HVG2" s="2475"/>
      <c r="HVH2" s="2475"/>
      <c r="HVI2" s="2475"/>
      <c r="HVJ2" s="2475"/>
      <c r="HVK2" s="2476"/>
      <c r="HVL2" s="92" t="s">
        <v>289</v>
      </c>
      <c r="HVM2" s="93"/>
      <c r="HVN2" s="3024" t="s">
        <v>290</v>
      </c>
      <c r="HVO2" s="2475"/>
      <c r="HVP2" s="2475"/>
      <c r="HVQ2" s="2475"/>
      <c r="HVR2" s="2475"/>
      <c r="HVS2" s="2476"/>
      <c r="HVT2" s="92" t="s">
        <v>289</v>
      </c>
      <c r="HVU2" s="93"/>
      <c r="HVV2" s="3024" t="s">
        <v>290</v>
      </c>
      <c r="HVW2" s="2475"/>
      <c r="HVX2" s="2475"/>
      <c r="HVY2" s="2475"/>
      <c r="HVZ2" s="2475"/>
      <c r="HWA2" s="2476"/>
      <c r="HWB2" s="92" t="s">
        <v>289</v>
      </c>
      <c r="HWC2" s="93"/>
      <c r="HWD2" s="3024" t="s">
        <v>290</v>
      </c>
      <c r="HWE2" s="2475"/>
      <c r="HWF2" s="2475"/>
      <c r="HWG2" s="2475"/>
      <c r="HWH2" s="2475"/>
      <c r="HWI2" s="2476"/>
      <c r="HWJ2" s="92" t="s">
        <v>289</v>
      </c>
      <c r="HWK2" s="93"/>
      <c r="HWL2" s="3024" t="s">
        <v>290</v>
      </c>
      <c r="HWM2" s="2475"/>
      <c r="HWN2" s="2475"/>
      <c r="HWO2" s="2475"/>
      <c r="HWP2" s="2475"/>
      <c r="HWQ2" s="2476"/>
      <c r="HWR2" s="92" t="s">
        <v>289</v>
      </c>
      <c r="HWS2" s="93"/>
      <c r="HWT2" s="3024" t="s">
        <v>290</v>
      </c>
      <c r="HWU2" s="2475"/>
      <c r="HWV2" s="2475"/>
      <c r="HWW2" s="2475"/>
      <c r="HWX2" s="2475"/>
      <c r="HWY2" s="2476"/>
      <c r="HWZ2" s="92" t="s">
        <v>289</v>
      </c>
      <c r="HXA2" s="93"/>
      <c r="HXB2" s="3024" t="s">
        <v>290</v>
      </c>
      <c r="HXC2" s="2475"/>
      <c r="HXD2" s="2475"/>
      <c r="HXE2" s="2475"/>
      <c r="HXF2" s="2475"/>
      <c r="HXG2" s="2476"/>
      <c r="HXH2" s="92" t="s">
        <v>289</v>
      </c>
      <c r="HXI2" s="2427"/>
      <c r="HXJ2" s="3026"/>
      <c r="HXK2" s="3026"/>
      <c r="HXL2" s="3026"/>
      <c r="HXM2" s="3026"/>
      <c r="HXN2" s="3026"/>
      <c r="HXO2" s="3026"/>
      <c r="HXP2" s="2433"/>
      <c r="HXQ2" s="2434"/>
      <c r="HXR2" s="3026"/>
      <c r="HXS2" s="3026"/>
      <c r="HXT2" s="3026"/>
      <c r="HXU2" s="3026"/>
      <c r="HXV2" s="3026"/>
      <c r="HXW2" s="3026"/>
      <c r="HXX2" s="2433"/>
      <c r="HXY2" s="2434"/>
      <c r="HXZ2" s="3026"/>
      <c r="HYA2" s="3026"/>
      <c r="HYB2" s="3026"/>
      <c r="HYC2" s="3026"/>
      <c r="HYD2" s="3026"/>
      <c r="HYE2" s="3026"/>
      <c r="HYF2" s="2433"/>
      <c r="HYG2" s="2434"/>
      <c r="HYH2" s="3026"/>
      <c r="HYI2" s="3026"/>
      <c r="HYJ2" s="3026"/>
      <c r="HYK2" s="3026"/>
      <c r="HYL2" s="3026"/>
      <c r="HYM2" s="3026"/>
      <c r="HYN2" s="2433"/>
      <c r="HYO2" s="2434"/>
      <c r="HYP2" s="3026"/>
      <c r="HYQ2" s="3026"/>
      <c r="HYR2" s="3026"/>
      <c r="HYS2" s="3026"/>
      <c r="HYT2" s="3026"/>
      <c r="HYU2" s="3026"/>
      <c r="HYV2" s="2433"/>
      <c r="HYW2" s="2434"/>
      <c r="HYX2" s="3026"/>
      <c r="HYY2" s="3026"/>
      <c r="HYZ2" s="3026"/>
      <c r="HZA2" s="3026"/>
      <c r="HZB2" s="3026"/>
      <c r="HZC2" s="3026"/>
      <c r="HZD2" s="2433"/>
      <c r="HZE2" s="2434"/>
      <c r="HZF2" s="3026"/>
      <c r="HZG2" s="3026"/>
      <c r="HZH2" s="3026"/>
      <c r="HZI2" s="3026"/>
      <c r="HZJ2" s="3026"/>
      <c r="HZK2" s="3026"/>
      <c r="HZL2" s="2433"/>
      <c r="HZM2" s="2434"/>
      <c r="HZN2" s="3026"/>
      <c r="HZO2" s="3026"/>
      <c r="HZP2" s="3026"/>
      <c r="HZQ2" s="3026"/>
      <c r="HZR2" s="3026"/>
      <c r="HZS2" s="3026"/>
      <c r="HZT2" s="2433"/>
      <c r="HZU2" s="2434"/>
      <c r="HZV2" s="3026"/>
      <c r="HZW2" s="3026"/>
      <c r="HZX2" s="3026"/>
      <c r="HZY2" s="3026"/>
      <c r="HZZ2" s="3026"/>
      <c r="IAA2" s="3026"/>
      <c r="IAB2" s="2433"/>
      <c r="IAC2" s="2434"/>
      <c r="IAD2" s="3026"/>
      <c r="IAE2" s="3026"/>
      <c r="IAF2" s="3026"/>
      <c r="IAG2" s="3026"/>
      <c r="IAH2" s="3026"/>
      <c r="IAI2" s="3026"/>
      <c r="IAJ2" s="2433"/>
      <c r="IAK2" s="2434"/>
      <c r="IAL2" s="3026"/>
      <c r="IAM2" s="3026"/>
      <c r="IAN2" s="3026"/>
      <c r="IAO2" s="3026"/>
      <c r="IAP2" s="3026"/>
      <c r="IAQ2" s="3026"/>
      <c r="IAR2" s="2433"/>
      <c r="IAS2" s="2434"/>
      <c r="IAT2" s="3026"/>
      <c r="IAU2" s="3026"/>
      <c r="IAV2" s="3026"/>
      <c r="IAW2" s="3026"/>
      <c r="IAX2" s="3026"/>
      <c r="IAY2" s="3026"/>
      <c r="IAZ2" s="2433"/>
      <c r="IBA2" s="2434"/>
      <c r="IBB2" s="3026"/>
      <c r="IBC2" s="3026"/>
      <c r="IBD2" s="3026"/>
      <c r="IBE2" s="3026"/>
      <c r="IBF2" s="3026"/>
      <c r="IBG2" s="3026"/>
      <c r="IBH2" s="2433"/>
      <c r="IBI2" s="2434"/>
      <c r="IBJ2" s="3026"/>
      <c r="IBK2" s="3026"/>
      <c r="IBL2" s="3026"/>
      <c r="IBM2" s="3026"/>
      <c r="IBN2" s="3026"/>
      <c r="IBO2" s="3026"/>
      <c r="IBP2" s="2433"/>
      <c r="IBQ2" s="2434"/>
      <c r="IBR2" s="3026"/>
      <c r="IBS2" s="3026"/>
      <c r="IBT2" s="3026"/>
      <c r="IBU2" s="3026"/>
      <c r="IBV2" s="3026"/>
      <c r="IBW2" s="3026"/>
      <c r="IBX2" s="2433"/>
      <c r="IBY2" s="2434"/>
      <c r="IBZ2" s="3026"/>
      <c r="ICA2" s="3026"/>
      <c r="ICB2" s="3026"/>
      <c r="ICC2" s="3026"/>
      <c r="ICD2" s="3026"/>
      <c r="ICE2" s="3026"/>
      <c r="ICF2" s="2433"/>
      <c r="ICG2" s="2434"/>
      <c r="ICH2" s="3026"/>
      <c r="ICI2" s="3026"/>
      <c r="ICJ2" s="3026"/>
      <c r="ICK2" s="3026"/>
      <c r="ICL2" s="3026"/>
      <c r="ICM2" s="3026"/>
      <c r="ICN2" s="2433"/>
      <c r="ICO2" s="2434"/>
      <c r="ICP2" s="3026"/>
      <c r="ICQ2" s="3026"/>
      <c r="ICR2" s="3026"/>
      <c r="ICS2" s="3026"/>
      <c r="ICT2" s="3026"/>
      <c r="ICU2" s="3026"/>
      <c r="ICV2" s="2433"/>
      <c r="ICW2" s="2434"/>
      <c r="ICX2" s="3026"/>
      <c r="ICY2" s="3026"/>
      <c r="ICZ2" s="3026"/>
      <c r="IDA2" s="3026"/>
      <c r="IDB2" s="3026"/>
      <c r="IDC2" s="3026"/>
      <c r="IDD2" s="2433"/>
      <c r="IDE2" s="2434"/>
      <c r="IDF2" s="3026"/>
      <c r="IDG2" s="3026"/>
      <c r="IDH2" s="3026"/>
      <c r="IDI2" s="3026"/>
      <c r="IDJ2" s="3026"/>
      <c r="IDK2" s="3026"/>
      <c r="IDL2" s="2433"/>
      <c r="IDM2" s="2434"/>
      <c r="IDN2" s="3026"/>
      <c r="IDO2" s="3026"/>
      <c r="IDP2" s="3026"/>
      <c r="IDQ2" s="3026"/>
      <c r="IDR2" s="3026"/>
      <c r="IDS2" s="3026"/>
      <c r="IDT2" s="2433"/>
      <c r="IDU2" s="2434"/>
      <c r="IDV2" s="3026"/>
      <c r="IDW2" s="3026"/>
      <c r="IDX2" s="3026"/>
      <c r="IDY2" s="3026"/>
      <c r="IDZ2" s="3026"/>
      <c r="IEA2" s="3026"/>
      <c r="IEB2" s="2433"/>
      <c r="IEC2" s="2434"/>
      <c r="IED2" s="3026"/>
      <c r="IEE2" s="3026"/>
      <c r="IEF2" s="3026"/>
      <c r="IEG2" s="3026"/>
      <c r="IEH2" s="3026"/>
      <c r="IEI2" s="3026"/>
      <c r="IEJ2" s="2433"/>
      <c r="IEK2" s="2434"/>
      <c r="IEL2" s="3026"/>
      <c r="IEM2" s="3026"/>
      <c r="IEN2" s="3026"/>
      <c r="IEO2" s="3026"/>
      <c r="IEP2" s="3026"/>
      <c r="IEQ2" s="3026"/>
      <c r="IER2" s="2433"/>
      <c r="IES2" s="2434"/>
      <c r="IET2" s="3026"/>
      <c r="IEU2" s="3026"/>
      <c r="IEV2" s="3026"/>
      <c r="IEW2" s="3026"/>
      <c r="IEX2" s="3026"/>
      <c r="IEY2" s="3026"/>
      <c r="IEZ2" s="2433"/>
      <c r="IFA2" s="2434"/>
      <c r="IFB2" s="3026"/>
      <c r="IFC2" s="3026"/>
      <c r="IFD2" s="3026"/>
      <c r="IFE2" s="3026"/>
      <c r="IFF2" s="3026"/>
      <c r="IFG2" s="3026"/>
      <c r="IFH2" s="2433"/>
      <c r="IFI2" s="2434"/>
      <c r="IFJ2" s="3026"/>
      <c r="IFK2" s="3026"/>
      <c r="IFL2" s="3026"/>
      <c r="IFM2" s="3026"/>
      <c r="IFN2" s="3026"/>
      <c r="IFO2" s="3026"/>
      <c r="IFP2" s="2433"/>
      <c r="IFQ2" s="2434"/>
      <c r="IFR2" s="3026"/>
      <c r="IFS2" s="3026"/>
      <c r="IFT2" s="3026"/>
      <c r="IFU2" s="3026"/>
      <c r="IFV2" s="3026"/>
      <c r="IFW2" s="3026"/>
      <c r="IFX2" s="2433"/>
      <c r="IFY2" s="2434"/>
      <c r="IFZ2" s="3026"/>
      <c r="IGA2" s="3026"/>
      <c r="IGB2" s="3026"/>
      <c r="IGC2" s="3026"/>
      <c r="IGD2" s="3026"/>
      <c r="IGE2" s="3026"/>
      <c r="IGF2" s="2433"/>
      <c r="IGG2" s="2434"/>
      <c r="IGH2" s="3026"/>
      <c r="IGI2" s="3026"/>
      <c r="IGJ2" s="3026"/>
      <c r="IGK2" s="3026"/>
      <c r="IGL2" s="3026"/>
      <c r="IGM2" s="3026"/>
      <c r="IGN2" s="2433"/>
      <c r="IGO2" s="2434"/>
      <c r="IGP2" s="3026"/>
      <c r="IGQ2" s="3026"/>
      <c r="IGR2" s="3026"/>
      <c r="IGS2" s="3026"/>
      <c r="IGT2" s="3026"/>
      <c r="IGU2" s="3026"/>
      <c r="IGV2" s="2433"/>
      <c r="IGW2" s="2434"/>
      <c r="IGX2" s="3026"/>
      <c r="IGY2" s="3026"/>
      <c r="IGZ2" s="3026"/>
      <c r="IHA2" s="3026"/>
      <c r="IHB2" s="3026"/>
      <c r="IHC2" s="3026"/>
      <c r="IHD2" s="2433"/>
      <c r="IHE2" s="2434"/>
      <c r="IHF2" s="3026"/>
      <c r="IHG2" s="3026"/>
      <c r="IHH2" s="3026"/>
      <c r="IHI2" s="3026"/>
      <c r="IHJ2" s="3026"/>
      <c r="IHK2" s="3026"/>
      <c r="IHL2" s="2433"/>
      <c r="IHM2" s="2434"/>
      <c r="IHN2" s="3026"/>
      <c r="IHO2" s="3026"/>
      <c r="IHP2" s="3026"/>
      <c r="IHQ2" s="3026"/>
      <c r="IHR2" s="3026"/>
      <c r="IHS2" s="3026"/>
      <c r="IHT2" s="2433"/>
      <c r="IHU2" s="2434"/>
      <c r="IHV2" s="3026"/>
      <c r="IHW2" s="3026"/>
      <c r="IHX2" s="3026"/>
      <c r="IHY2" s="3026"/>
      <c r="IHZ2" s="3026"/>
      <c r="IIA2" s="3026"/>
      <c r="IIB2" s="2433"/>
      <c r="IIC2" s="2434"/>
      <c r="IID2" s="3026"/>
      <c r="IIE2" s="3026"/>
      <c r="IIF2" s="3026"/>
      <c r="IIG2" s="3026"/>
      <c r="IIH2" s="3026"/>
      <c r="III2" s="3026"/>
      <c r="IIJ2" s="2433"/>
      <c r="IIK2" s="2434"/>
      <c r="IIL2" s="3026"/>
      <c r="IIM2" s="3026"/>
      <c r="IIN2" s="3026"/>
      <c r="IIO2" s="3026"/>
      <c r="IIP2" s="3026"/>
      <c r="IIQ2" s="3026"/>
      <c r="IIR2" s="2433"/>
      <c r="IIS2" s="2434"/>
      <c r="IIT2" s="3026"/>
      <c r="IIU2" s="3026"/>
      <c r="IIV2" s="3026"/>
      <c r="IIW2" s="3026"/>
      <c r="IIX2" s="3026"/>
      <c r="IIY2" s="3026"/>
      <c r="IIZ2" s="2433"/>
      <c r="IJA2" s="2434"/>
      <c r="IJB2" s="3026"/>
      <c r="IJC2" s="3026"/>
      <c r="IJD2" s="3026"/>
      <c r="IJE2" s="3026"/>
      <c r="IJF2" s="3026"/>
      <c r="IJG2" s="3026"/>
      <c r="IJH2" s="2433"/>
      <c r="IJI2" s="2434"/>
      <c r="IJJ2" s="3026"/>
      <c r="IJK2" s="3026"/>
      <c r="IJL2" s="3026"/>
      <c r="IJM2" s="3026"/>
      <c r="IJN2" s="3026"/>
      <c r="IJO2" s="3026"/>
      <c r="IJP2" s="2433"/>
      <c r="IJQ2" s="2434"/>
      <c r="IJR2" s="3026"/>
      <c r="IJS2" s="3026"/>
      <c r="IJT2" s="3026"/>
      <c r="IJU2" s="3026"/>
      <c r="IJV2" s="3026"/>
      <c r="IJW2" s="3026"/>
      <c r="IJX2" s="2433"/>
      <c r="IJY2" s="2434"/>
      <c r="IJZ2" s="3026"/>
      <c r="IKA2" s="3026"/>
      <c r="IKB2" s="3026"/>
      <c r="IKC2" s="3026"/>
      <c r="IKD2" s="3026"/>
      <c r="IKE2" s="3026"/>
      <c r="IKF2" s="2433"/>
      <c r="IKG2" s="2434"/>
      <c r="IKH2" s="3026"/>
      <c r="IKI2" s="3026"/>
      <c r="IKJ2" s="3026"/>
      <c r="IKK2" s="3026"/>
      <c r="IKL2" s="3026"/>
      <c r="IKM2" s="3026"/>
      <c r="IKN2" s="2433"/>
      <c r="IKO2" s="2434"/>
      <c r="IKP2" s="3026"/>
      <c r="IKQ2" s="3026"/>
      <c r="IKR2" s="3026"/>
      <c r="IKS2" s="3026"/>
      <c r="IKT2" s="3026"/>
      <c r="IKU2" s="3026"/>
      <c r="IKV2" s="2433"/>
      <c r="IKW2" s="2434"/>
      <c r="IKX2" s="3026"/>
      <c r="IKY2" s="3026"/>
      <c r="IKZ2" s="3026"/>
      <c r="ILA2" s="3026"/>
      <c r="ILB2" s="3026"/>
      <c r="ILC2" s="3026"/>
      <c r="ILD2" s="2433"/>
      <c r="ILE2" s="2434"/>
      <c r="ILF2" s="3026"/>
      <c r="ILG2" s="3026"/>
      <c r="ILH2" s="3026"/>
      <c r="ILI2" s="3026"/>
      <c r="ILJ2" s="3026"/>
      <c r="ILK2" s="3026"/>
      <c r="ILL2" s="2433"/>
      <c r="ILM2" s="2434"/>
      <c r="ILN2" s="3026"/>
      <c r="ILO2" s="3026"/>
      <c r="ILP2" s="3026"/>
      <c r="ILQ2" s="3026"/>
      <c r="ILR2" s="3026"/>
      <c r="ILS2" s="3026"/>
      <c r="ILT2" s="2433"/>
      <c r="ILU2" s="2434"/>
      <c r="ILV2" s="3026"/>
      <c r="ILW2" s="3026"/>
      <c r="ILX2" s="3026"/>
      <c r="ILY2" s="3026"/>
      <c r="ILZ2" s="3026"/>
      <c r="IMA2" s="3026"/>
      <c r="IMB2" s="2433"/>
      <c r="IMC2" s="2434"/>
      <c r="IMD2" s="3026"/>
      <c r="IME2" s="3026"/>
      <c r="IMF2" s="3026"/>
      <c r="IMG2" s="3026"/>
      <c r="IMH2" s="3026"/>
      <c r="IMI2" s="3026"/>
      <c r="IMJ2" s="2433"/>
      <c r="IMK2" s="2434"/>
      <c r="IML2" s="3026"/>
      <c r="IMM2" s="3026"/>
      <c r="IMN2" s="3026"/>
      <c r="IMO2" s="3026"/>
      <c r="IMP2" s="3026"/>
      <c r="IMQ2" s="3026"/>
      <c r="IMR2" s="2433"/>
      <c r="IMS2" s="2434"/>
      <c r="IMT2" s="3026"/>
      <c r="IMU2" s="3026"/>
      <c r="IMV2" s="3026"/>
      <c r="IMW2" s="3026"/>
      <c r="IMX2" s="3026"/>
      <c r="IMY2" s="3026"/>
      <c r="IMZ2" s="2433"/>
      <c r="INA2" s="2434"/>
      <c r="INB2" s="3026"/>
      <c r="INC2" s="3026"/>
      <c r="IND2" s="3026"/>
      <c r="INE2" s="3026"/>
      <c r="INF2" s="3026"/>
      <c r="ING2" s="3026"/>
      <c r="INH2" s="2433"/>
      <c r="INI2" s="2434"/>
      <c r="INJ2" s="3026"/>
      <c r="INK2" s="3026"/>
      <c r="INL2" s="3026"/>
      <c r="INM2" s="3026"/>
      <c r="INN2" s="3026"/>
      <c r="INO2" s="3026"/>
      <c r="INP2" s="2433"/>
      <c r="INQ2" s="2434"/>
      <c r="INR2" s="3026"/>
      <c r="INS2" s="3026"/>
      <c r="INT2" s="3026"/>
      <c r="INU2" s="3026"/>
      <c r="INV2" s="3026"/>
      <c r="INW2" s="3026"/>
      <c r="INX2" s="2433"/>
      <c r="INY2" s="2434"/>
      <c r="INZ2" s="3026"/>
      <c r="IOA2" s="3026"/>
      <c r="IOB2" s="3026"/>
      <c r="IOC2" s="3026"/>
      <c r="IOD2" s="3026"/>
      <c r="IOE2" s="3026"/>
      <c r="IOF2" s="2433"/>
      <c r="IOG2" s="2434"/>
      <c r="IOH2" s="3026"/>
      <c r="IOI2" s="3026"/>
      <c r="IOJ2" s="3026"/>
      <c r="IOK2" s="3026"/>
      <c r="IOL2" s="3026"/>
      <c r="IOM2" s="3026"/>
      <c r="ION2" s="2433"/>
      <c r="IOO2" s="2434"/>
      <c r="IOP2" s="3026"/>
      <c r="IOQ2" s="3026"/>
      <c r="IOR2" s="3026"/>
      <c r="IOS2" s="3026"/>
      <c r="IOT2" s="3026"/>
      <c r="IOU2" s="3026"/>
      <c r="IOV2" s="2433"/>
      <c r="IOW2" s="2434"/>
      <c r="IOX2" s="3026"/>
      <c r="IOY2" s="3026"/>
      <c r="IOZ2" s="3026"/>
      <c r="IPA2" s="3026"/>
      <c r="IPB2" s="3026"/>
      <c r="IPC2" s="3026"/>
      <c r="IPD2" s="2433"/>
      <c r="IPE2" s="2434"/>
      <c r="IPF2" s="3026"/>
      <c r="IPG2" s="3026"/>
      <c r="IPH2" s="3026"/>
      <c r="IPI2" s="3026"/>
      <c r="IPJ2" s="3026"/>
      <c r="IPK2" s="3026"/>
      <c r="IPL2" s="2433"/>
      <c r="IPM2" s="2434"/>
      <c r="IPN2" s="3026"/>
      <c r="IPO2" s="3026"/>
      <c r="IPP2" s="3026"/>
      <c r="IPQ2" s="3026"/>
      <c r="IPR2" s="3026"/>
      <c r="IPS2" s="3026"/>
      <c r="IPT2" s="2433"/>
      <c r="IPU2" s="2434"/>
      <c r="IPV2" s="3026"/>
      <c r="IPW2" s="3026"/>
      <c r="IPX2" s="3026"/>
      <c r="IPY2" s="3026"/>
      <c r="IPZ2" s="3026"/>
      <c r="IQA2" s="3026"/>
      <c r="IQB2" s="2433"/>
      <c r="IQC2" s="2434"/>
      <c r="IQD2" s="3026"/>
      <c r="IQE2" s="3026"/>
      <c r="IQF2" s="3026"/>
      <c r="IQG2" s="3026"/>
      <c r="IQH2" s="3026"/>
      <c r="IQI2" s="3026"/>
      <c r="IQJ2" s="2433"/>
      <c r="IQK2" s="2434"/>
      <c r="IQL2" s="3026"/>
      <c r="IQM2" s="3026"/>
      <c r="IQN2" s="3026"/>
      <c r="IQO2" s="3026"/>
      <c r="IQP2" s="3026"/>
      <c r="IQQ2" s="3026"/>
      <c r="IQR2" s="2433"/>
      <c r="IQS2" s="2434"/>
      <c r="IQT2" s="3026"/>
      <c r="IQU2" s="3026"/>
      <c r="IQV2" s="3026"/>
      <c r="IQW2" s="3026"/>
      <c r="IQX2" s="3026"/>
      <c r="IQY2" s="3026"/>
      <c r="IQZ2" s="2433"/>
      <c r="IRA2" s="2434"/>
      <c r="IRB2" s="3026"/>
      <c r="IRC2" s="3026"/>
      <c r="IRD2" s="3026"/>
      <c r="IRE2" s="3026"/>
      <c r="IRF2" s="3026"/>
      <c r="IRG2" s="3026"/>
      <c r="IRH2" s="2433"/>
      <c r="IRI2" s="2434"/>
      <c r="IRJ2" s="3026"/>
      <c r="IRK2" s="3026"/>
      <c r="IRL2" s="3026"/>
      <c r="IRM2" s="3026"/>
      <c r="IRN2" s="3026"/>
      <c r="IRO2" s="3026"/>
      <c r="IRP2" s="2433"/>
      <c r="IRQ2" s="2434"/>
      <c r="IRR2" s="3026"/>
      <c r="IRS2" s="3026"/>
      <c r="IRT2" s="3026"/>
      <c r="IRU2" s="3026"/>
      <c r="IRV2" s="3026"/>
      <c r="IRW2" s="3026"/>
      <c r="IRX2" s="2433"/>
      <c r="IRY2" s="2434"/>
      <c r="IRZ2" s="3026"/>
      <c r="ISA2" s="3026"/>
      <c r="ISB2" s="3026"/>
      <c r="ISC2" s="3026"/>
      <c r="ISD2" s="3026"/>
      <c r="ISE2" s="3026"/>
      <c r="ISF2" s="2433"/>
      <c r="ISG2" s="2434"/>
      <c r="ISH2" s="3026"/>
      <c r="ISI2" s="3026"/>
      <c r="ISJ2" s="3026"/>
      <c r="ISK2" s="3026"/>
      <c r="ISL2" s="3026"/>
      <c r="ISM2" s="3026"/>
      <c r="ISN2" s="2433"/>
      <c r="ISO2" s="2434"/>
      <c r="ISP2" s="3026"/>
      <c r="ISQ2" s="3026"/>
      <c r="ISR2" s="3026"/>
      <c r="ISS2" s="3026"/>
      <c r="IST2" s="3026"/>
      <c r="ISU2" s="3026"/>
      <c r="ISV2" s="2433"/>
      <c r="ISW2" s="2434"/>
      <c r="ISX2" s="3026"/>
      <c r="ISY2" s="3026"/>
      <c r="ISZ2" s="3026"/>
      <c r="ITA2" s="3026"/>
      <c r="ITB2" s="3026"/>
      <c r="ITC2" s="3026"/>
      <c r="ITD2" s="2433"/>
      <c r="ITE2" s="2434"/>
      <c r="ITF2" s="3026"/>
      <c r="ITG2" s="3026"/>
      <c r="ITH2" s="3026"/>
      <c r="ITI2" s="3026"/>
      <c r="ITJ2" s="3026"/>
      <c r="ITK2" s="3026"/>
      <c r="ITL2" s="2433"/>
      <c r="ITM2" s="2434"/>
      <c r="ITN2" s="3026"/>
      <c r="ITO2" s="3026"/>
      <c r="ITP2" s="3026"/>
      <c r="ITQ2" s="3026"/>
      <c r="ITR2" s="3026"/>
      <c r="ITS2" s="3026"/>
      <c r="ITT2" s="2433"/>
      <c r="ITU2" s="2434"/>
      <c r="ITV2" s="3026"/>
      <c r="ITW2" s="3026"/>
      <c r="ITX2" s="3026"/>
      <c r="ITY2" s="3026"/>
      <c r="ITZ2" s="3026"/>
      <c r="IUA2" s="3026"/>
      <c r="IUB2" s="2433"/>
      <c r="IUC2" s="2434"/>
      <c r="IUD2" s="3026"/>
      <c r="IUE2" s="3026"/>
      <c r="IUF2" s="3026"/>
      <c r="IUG2" s="3026"/>
      <c r="IUH2" s="3026"/>
      <c r="IUI2" s="3026"/>
      <c r="IUJ2" s="2433"/>
      <c r="IUK2" s="2434"/>
      <c r="IUL2" s="3026"/>
      <c r="IUM2" s="3026"/>
      <c r="IUN2" s="3026"/>
      <c r="IUO2" s="3026"/>
      <c r="IUP2" s="3026"/>
      <c r="IUQ2" s="3026"/>
      <c r="IUR2" s="2433"/>
      <c r="IUS2" s="2434"/>
      <c r="IUT2" s="3026"/>
      <c r="IUU2" s="3026"/>
      <c r="IUV2" s="3026"/>
      <c r="IUW2" s="3026"/>
      <c r="IUX2" s="3026"/>
      <c r="IUY2" s="3026"/>
      <c r="IUZ2" s="2433"/>
      <c r="IVA2" s="2434"/>
      <c r="IVB2" s="3026"/>
      <c r="IVC2" s="3026"/>
      <c r="IVD2" s="3026"/>
      <c r="IVE2" s="3026"/>
      <c r="IVF2" s="3026"/>
      <c r="IVG2" s="3026"/>
      <c r="IVH2" s="2433"/>
      <c r="IVI2" s="2434"/>
      <c r="IVJ2" s="3026"/>
      <c r="IVK2" s="3026"/>
      <c r="IVL2" s="3026"/>
      <c r="IVM2" s="3026"/>
      <c r="IVN2" s="3026"/>
      <c r="IVO2" s="3026"/>
      <c r="IVP2" s="2433"/>
      <c r="IVQ2" s="2434"/>
      <c r="IVR2" s="3026"/>
      <c r="IVS2" s="3026"/>
      <c r="IVT2" s="3026"/>
      <c r="IVU2" s="3026"/>
      <c r="IVV2" s="3026"/>
      <c r="IVW2" s="3026"/>
      <c r="IVX2" s="2433"/>
      <c r="IVY2" s="2434"/>
      <c r="IVZ2" s="3026"/>
      <c r="IWA2" s="3026"/>
      <c r="IWB2" s="3026"/>
      <c r="IWC2" s="3026"/>
      <c r="IWD2" s="3026"/>
      <c r="IWE2" s="3026"/>
      <c r="IWF2" s="2433"/>
      <c r="IWG2" s="2434"/>
      <c r="IWH2" s="3026"/>
      <c r="IWI2" s="3026"/>
      <c r="IWJ2" s="3026"/>
      <c r="IWK2" s="3026"/>
      <c r="IWL2" s="3026"/>
      <c r="IWM2" s="3026"/>
      <c r="IWN2" s="2433"/>
      <c r="IWO2" s="2434"/>
      <c r="IWP2" s="3026"/>
      <c r="IWQ2" s="3026"/>
      <c r="IWR2" s="3026"/>
      <c r="IWS2" s="3026"/>
      <c r="IWT2" s="3026"/>
      <c r="IWU2" s="3026"/>
      <c r="IWV2" s="2433"/>
      <c r="IWW2" s="2434"/>
      <c r="IWX2" s="3026"/>
      <c r="IWY2" s="3026"/>
      <c r="IWZ2" s="3026"/>
      <c r="IXA2" s="3026"/>
      <c r="IXB2" s="3026"/>
      <c r="IXC2" s="3026"/>
      <c r="IXD2" s="2433"/>
      <c r="IXE2" s="2434"/>
      <c r="IXF2" s="3026"/>
      <c r="IXG2" s="3026"/>
      <c r="IXH2" s="3026"/>
      <c r="IXI2" s="3026"/>
      <c r="IXJ2" s="3026"/>
      <c r="IXK2" s="3026"/>
      <c r="IXL2" s="2433"/>
      <c r="IXM2" s="2434"/>
      <c r="IXN2" s="3026"/>
      <c r="IXO2" s="3026"/>
      <c r="IXP2" s="3026"/>
      <c r="IXQ2" s="3026"/>
      <c r="IXR2" s="3026"/>
      <c r="IXS2" s="3026"/>
      <c r="IXT2" s="2433"/>
      <c r="IXU2" s="2434"/>
      <c r="IXV2" s="3026"/>
      <c r="IXW2" s="3026"/>
      <c r="IXX2" s="3026"/>
      <c r="IXY2" s="3026"/>
      <c r="IXZ2" s="3026"/>
      <c r="IYA2" s="3026"/>
      <c r="IYB2" s="2433"/>
      <c r="IYC2" s="2434"/>
      <c r="IYD2" s="3026"/>
      <c r="IYE2" s="3026"/>
      <c r="IYF2" s="3026"/>
      <c r="IYG2" s="3026"/>
      <c r="IYH2" s="3026"/>
      <c r="IYI2" s="3026"/>
      <c r="IYJ2" s="2433"/>
      <c r="IYK2" s="2434"/>
      <c r="IYL2" s="3026"/>
      <c r="IYM2" s="3026"/>
      <c r="IYN2" s="3026"/>
      <c r="IYO2" s="3026"/>
      <c r="IYP2" s="3026"/>
      <c r="IYQ2" s="3026"/>
      <c r="IYR2" s="2433"/>
      <c r="IYS2" s="2434"/>
      <c r="IYT2" s="3026"/>
      <c r="IYU2" s="3026"/>
      <c r="IYV2" s="3026"/>
      <c r="IYW2" s="3026"/>
      <c r="IYX2" s="3026"/>
      <c r="IYY2" s="3026"/>
      <c r="IYZ2" s="2433"/>
      <c r="IZA2" s="2434"/>
      <c r="IZB2" s="3026"/>
      <c r="IZC2" s="3026"/>
      <c r="IZD2" s="3026"/>
      <c r="IZE2" s="3026"/>
      <c r="IZF2" s="3026"/>
      <c r="IZG2" s="3026"/>
      <c r="IZH2" s="2433"/>
      <c r="IZI2" s="2434"/>
      <c r="IZJ2" s="3026"/>
      <c r="IZK2" s="3026"/>
      <c r="IZL2" s="3026"/>
      <c r="IZM2" s="3026"/>
      <c r="IZN2" s="3026"/>
      <c r="IZO2" s="3026"/>
      <c r="IZP2" s="2433"/>
      <c r="IZQ2" s="2434"/>
      <c r="IZR2" s="3026"/>
      <c r="IZS2" s="3026"/>
      <c r="IZT2" s="3026"/>
      <c r="IZU2" s="3026"/>
      <c r="IZV2" s="3026"/>
      <c r="IZW2" s="3026"/>
      <c r="IZX2" s="2433"/>
      <c r="IZY2" s="2434"/>
      <c r="IZZ2" s="3026"/>
      <c r="JAA2" s="3026"/>
      <c r="JAB2" s="3026"/>
      <c r="JAC2" s="3026"/>
      <c r="JAD2" s="3026"/>
      <c r="JAE2" s="3026"/>
      <c r="JAF2" s="2433"/>
      <c r="JAG2" s="2434"/>
      <c r="JAH2" s="3026"/>
      <c r="JAI2" s="3026"/>
      <c r="JAJ2" s="3026"/>
      <c r="JAK2" s="3026"/>
      <c r="JAL2" s="3026"/>
      <c r="JAM2" s="3026"/>
      <c r="JAN2" s="2433"/>
      <c r="JAO2" s="2434"/>
      <c r="JAP2" s="3026"/>
      <c r="JAQ2" s="3026"/>
      <c r="JAR2" s="3026"/>
      <c r="JAS2" s="3026"/>
      <c r="JAT2" s="3026"/>
      <c r="JAU2" s="3026"/>
      <c r="JAV2" s="2433"/>
      <c r="JAW2" s="2434"/>
      <c r="JAX2" s="3026"/>
      <c r="JAY2" s="3026"/>
      <c r="JAZ2" s="3026"/>
      <c r="JBA2" s="3026"/>
      <c r="JBB2" s="3026"/>
      <c r="JBC2" s="3026"/>
      <c r="JBD2" s="2433"/>
      <c r="JBE2" s="2434"/>
      <c r="JBF2" s="3026"/>
      <c r="JBG2" s="3026"/>
      <c r="JBH2" s="3026"/>
      <c r="JBI2" s="3026"/>
      <c r="JBJ2" s="3026"/>
      <c r="JBK2" s="3026"/>
      <c r="JBL2" s="2433"/>
      <c r="JBM2" s="2434"/>
      <c r="JBN2" s="3026"/>
      <c r="JBO2" s="3026"/>
      <c r="JBP2" s="3026"/>
      <c r="JBQ2" s="3026"/>
      <c r="JBR2" s="3026"/>
      <c r="JBS2" s="3026"/>
      <c r="JBT2" s="2433"/>
      <c r="JBU2" s="2434"/>
      <c r="JBV2" s="3026"/>
      <c r="JBW2" s="3026"/>
      <c r="JBX2" s="3026"/>
      <c r="JBY2" s="3026"/>
      <c r="JBZ2" s="3026"/>
      <c r="JCA2" s="3026"/>
      <c r="JCB2" s="2433"/>
      <c r="JCC2" s="2434"/>
      <c r="JCD2" s="3026"/>
      <c r="JCE2" s="3026"/>
      <c r="JCF2" s="3026"/>
      <c r="JCG2" s="3026"/>
      <c r="JCH2" s="3026"/>
      <c r="JCI2" s="3026"/>
      <c r="JCJ2" s="2433"/>
      <c r="JCK2" s="2434"/>
      <c r="JCL2" s="3026"/>
      <c r="JCM2" s="3026"/>
      <c r="JCN2" s="3026"/>
      <c r="JCO2" s="3026"/>
      <c r="JCP2" s="3026"/>
      <c r="JCQ2" s="3026"/>
      <c r="JCR2" s="2433"/>
      <c r="JCS2" s="2434"/>
      <c r="JCT2" s="3026"/>
      <c r="JCU2" s="3026"/>
      <c r="JCV2" s="3026"/>
      <c r="JCW2" s="3026"/>
      <c r="JCX2" s="3026"/>
      <c r="JCY2" s="3026"/>
      <c r="JCZ2" s="2433"/>
      <c r="JDA2" s="2434"/>
      <c r="JDB2" s="3026"/>
      <c r="JDC2" s="3026"/>
      <c r="JDD2" s="3026"/>
      <c r="JDE2" s="3026"/>
      <c r="JDF2" s="3026"/>
      <c r="JDG2" s="3026"/>
      <c r="JDH2" s="2433"/>
      <c r="JDI2" s="2434"/>
      <c r="JDJ2" s="3026"/>
      <c r="JDK2" s="3026"/>
      <c r="JDL2" s="3026"/>
      <c r="JDM2" s="3026"/>
      <c r="JDN2" s="3026"/>
      <c r="JDO2" s="3026"/>
      <c r="JDP2" s="2433"/>
      <c r="JDQ2" s="2434"/>
      <c r="JDR2" s="3026"/>
      <c r="JDS2" s="3026"/>
      <c r="JDT2" s="3026"/>
      <c r="JDU2" s="3026"/>
      <c r="JDV2" s="3026"/>
      <c r="JDW2" s="3026"/>
      <c r="JDX2" s="2433"/>
      <c r="JDY2" s="2434"/>
      <c r="JDZ2" s="3026"/>
      <c r="JEA2" s="3026"/>
      <c r="JEB2" s="3026"/>
      <c r="JEC2" s="3026"/>
      <c r="JED2" s="3026"/>
      <c r="JEE2" s="3026"/>
      <c r="JEF2" s="2433"/>
      <c r="JEG2" s="2434"/>
      <c r="JEH2" s="3026"/>
      <c r="JEI2" s="3026"/>
      <c r="JEJ2" s="3026"/>
      <c r="JEK2" s="3026"/>
      <c r="JEL2" s="3026"/>
      <c r="JEM2" s="3026"/>
      <c r="JEN2" s="2433"/>
      <c r="JEO2" s="2434"/>
      <c r="JEP2" s="3026"/>
      <c r="JEQ2" s="3026"/>
      <c r="JER2" s="3026"/>
      <c r="JES2" s="3026"/>
      <c r="JET2" s="3026"/>
      <c r="JEU2" s="3026"/>
      <c r="JEV2" s="2433"/>
      <c r="JEW2" s="2434"/>
      <c r="JEX2" s="3026"/>
      <c r="JEY2" s="3026"/>
      <c r="JEZ2" s="3026"/>
      <c r="JFA2" s="3026"/>
      <c r="JFB2" s="3026"/>
      <c r="JFC2" s="3026"/>
      <c r="JFD2" s="2433"/>
      <c r="JFE2" s="2434"/>
      <c r="JFF2" s="3026"/>
      <c r="JFG2" s="3026"/>
      <c r="JFH2" s="3026"/>
      <c r="JFI2" s="3026"/>
      <c r="JFJ2" s="3026"/>
      <c r="JFK2" s="3026"/>
      <c r="JFL2" s="2433"/>
      <c r="JFM2" s="2434"/>
      <c r="JFN2" s="3026"/>
      <c r="JFO2" s="3026"/>
      <c r="JFP2" s="3026"/>
      <c r="JFQ2" s="3026"/>
      <c r="JFR2" s="3026"/>
      <c r="JFS2" s="3026"/>
      <c r="JFT2" s="2433"/>
      <c r="JFU2" s="2434"/>
      <c r="JFV2" s="3026"/>
      <c r="JFW2" s="3026"/>
      <c r="JFX2" s="3026"/>
      <c r="JFY2" s="3026"/>
      <c r="JFZ2" s="3026"/>
      <c r="JGA2" s="3026"/>
      <c r="JGB2" s="2433"/>
      <c r="JGC2" s="2434"/>
      <c r="JGD2" s="3026"/>
      <c r="JGE2" s="3026"/>
      <c r="JGF2" s="3026"/>
      <c r="JGG2" s="3026"/>
      <c r="JGH2" s="3026"/>
      <c r="JGI2" s="3026"/>
      <c r="JGJ2" s="2433"/>
      <c r="JGK2" s="2434"/>
      <c r="JGL2" s="3026"/>
      <c r="JGM2" s="3026"/>
      <c r="JGN2" s="3026"/>
      <c r="JGO2" s="3026"/>
      <c r="JGP2" s="3026"/>
      <c r="JGQ2" s="3026"/>
      <c r="JGR2" s="2433"/>
      <c r="JGS2" s="2434"/>
      <c r="JGT2" s="3026"/>
      <c r="JGU2" s="3026"/>
      <c r="JGV2" s="3026"/>
      <c r="JGW2" s="3026"/>
      <c r="JGX2" s="3026"/>
      <c r="JGY2" s="3026"/>
      <c r="JGZ2" s="2433"/>
      <c r="JHA2" s="2434"/>
      <c r="JHB2" s="3026"/>
      <c r="JHC2" s="3026"/>
      <c r="JHD2" s="3026"/>
      <c r="JHE2" s="3026"/>
      <c r="JHF2" s="3026"/>
      <c r="JHG2" s="3026"/>
      <c r="JHH2" s="2433"/>
      <c r="JHI2" s="2434"/>
      <c r="JHJ2" s="3026"/>
      <c r="JHK2" s="3026"/>
      <c r="JHL2" s="3026"/>
      <c r="JHM2" s="3026"/>
      <c r="JHN2" s="3026"/>
      <c r="JHO2" s="3026"/>
      <c r="JHP2" s="2433"/>
      <c r="JHQ2" s="2434"/>
      <c r="JHR2" s="3026"/>
      <c r="JHS2" s="3026"/>
      <c r="JHT2" s="3026"/>
      <c r="JHU2" s="3026"/>
      <c r="JHV2" s="3026"/>
      <c r="JHW2" s="3026"/>
      <c r="JHX2" s="2433"/>
      <c r="JHY2" s="2434"/>
      <c r="JHZ2" s="3026"/>
      <c r="JIA2" s="3026"/>
      <c r="JIB2" s="3026"/>
      <c r="JIC2" s="3026"/>
      <c r="JID2" s="3026"/>
      <c r="JIE2" s="3026"/>
      <c r="JIF2" s="2433"/>
      <c r="JIG2" s="2434"/>
      <c r="JIH2" s="3026"/>
      <c r="JII2" s="3026"/>
      <c r="JIJ2" s="3026"/>
      <c r="JIK2" s="3026"/>
      <c r="JIL2" s="3026"/>
      <c r="JIM2" s="3026"/>
      <c r="JIN2" s="2433"/>
      <c r="JIO2" s="2434"/>
      <c r="JIP2" s="3026"/>
      <c r="JIQ2" s="3026"/>
      <c r="JIR2" s="3026"/>
      <c r="JIS2" s="3026"/>
      <c r="JIT2" s="3026"/>
      <c r="JIU2" s="3026"/>
      <c r="JIV2" s="2433"/>
      <c r="JIW2" s="2434"/>
      <c r="JIX2" s="3026"/>
      <c r="JIY2" s="3026"/>
      <c r="JIZ2" s="3026"/>
      <c r="JJA2" s="3026"/>
      <c r="JJB2" s="3026"/>
      <c r="JJC2" s="3026"/>
      <c r="JJD2" s="2433"/>
      <c r="JJE2" s="2434"/>
      <c r="JJF2" s="3026"/>
      <c r="JJG2" s="3026"/>
      <c r="JJH2" s="3026"/>
      <c r="JJI2" s="3026"/>
      <c r="JJJ2" s="3026"/>
      <c r="JJK2" s="3026"/>
      <c r="JJL2" s="2433"/>
      <c r="JJM2" s="2434"/>
      <c r="JJN2" s="3026"/>
      <c r="JJO2" s="3026"/>
      <c r="JJP2" s="3026"/>
      <c r="JJQ2" s="3026"/>
      <c r="JJR2" s="3026"/>
      <c r="JJS2" s="3026"/>
      <c r="JJT2" s="2433"/>
      <c r="JJU2" s="2434"/>
      <c r="JJV2" s="3026"/>
      <c r="JJW2" s="3026"/>
      <c r="JJX2" s="3026"/>
      <c r="JJY2" s="3026"/>
      <c r="JJZ2" s="3026"/>
      <c r="JKA2" s="3026"/>
      <c r="JKB2" s="2433"/>
      <c r="JKC2" s="2434"/>
      <c r="JKD2" s="3026"/>
      <c r="JKE2" s="3026"/>
      <c r="JKF2" s="3026"/>
      <c r="JKG2" s="3026"/>
      <c r="JKH2" s="3026"/>
      <c r="JKI2" s="3026"/>
      <c r="JKJ2" s="2433"/>
      <c r="JKK2" s="2434"/>
      <c r="JKL2" s="3026"/>
      <c r="JKM2" s="3026"/>
      <c r="JKN2" s="3026"/>
      <c r="JKO2" s="3026"/>
      <c r="JKP2" s="3026"/>
      <c r="JKQ2" s="3026"/>
      <c r="JKR2" s="2433"/>
      <c r="JKS2" s="2434"/>
      <c r="JKT2" s="3026"/>
      <c r="JKU2" s="3026"/>
      <c r="JKV2" s="3026"/>
      <c r="JKW2" s="3026"/>
      <c r="JKX2" s="3026"/>
      <c r="JKY2" s="3026"/>
      <c r="JKZ2" s="2433"/>
      <c r="JLA2" s="2434"/>
      <c r="JLB2" s="3026"/>
      <c r="JLC2" s="3026"/>
      <c r="JLD2" s="3026"/>
      <c r="JLE2" s="3026"/>
      <c r="JLF2" s="3026"/>
      <c r="JLG2" s="3026"/>
      <c r="JLH2" s="2433"/>
      <c r="JLI2" s="2434"/>
      <c r="JLJ2" s="3026"/>
      <c r="JLK2" s="3026"/>
      <c r="JLL2" s="3026"/>
      <c r="JLM2" s="3026"/>
      <c r="JLN2" s="3026"/>
      <c r="JLO2" s="3026"/>
      <c r="JLP2" s="2433"/>
      <c r="JLQ2" s="2434"/>
      <c r="JLR2" s="3026"/>
      <c r="JLS2" s="3026"/>
      <c r="JLT2" s="3026"/>
      <c r="JLU2" s="3026"/>
      <c r="JLV2" s="3026"/>
      <c r="JLW2" s="3026"/>
      <c r="JLX2" s="2433"/>
      <c r="JLY2" s="2434"/>
      <c r="JLZ2" s="3026"/>
      <c r="JMA2" s="3026"/>
      <c r="JMB2" s="3026"/>
      <c r="JMC2" s="3026"/>
      <c r="JMD2" s="3026"/>
      <c r="JME2" s="3026"/>
      <c r="JMF2" s="2433"/>
      <c r="JMG2" s="2434"/>
      <c r="JMH2" s="3026"/>
      <c r="JMI2" s="3026"/>
      <c r="JMJ2" s="3026"/>
      <c r="JMK2" s="3026"/>
      <c r="JML2" s="3026"/>
      <c r="JMM2" s="3026"/>
      <c r="JMN2" s="2433"/>
      <c r="JMO2" s="2434"/>
      <c r="JMP2" s="3026"/>
      <c r="JMQ2" s="3026"/>
      <c r="JMR2" s="3026"/>
      <c r="JMS2" s="3026"/>
      <c r="JMT2" s="3026"/>
      <c r="JMU2" s="3026"/>
      <c r="JMV2" s="2433"/>
      <c r="JMW2" s="2434"/>
      <c r="JMX2" s="3026"/>
      <c r="JMY2" s="3026"/>
      <c r="JMZ2" s="3026"/>
      <c r="JNA2" s="3026"/>
      <c r="JNB2" s="3026"/>
      <c r="JNC2" s="3026"/>
      <c r="JND2" s="2433"/>
      <c r="JNE2" s="2434"/>
      <c r="JNF2" s="3026"/>
      <c r="JNG2" s="3026"/>
      <c r="JNH2" s="3026"/>
      <c r="JNI2" s="3026"/>
      <c r="JNJ2" s="3026"/>
      <c r="JNK2" s="3026"/>
      <c r="JNL2" s="2433"/>
      <c r="JNM2" s="2434"/>
      <c r="JNN2" s="3026"/>
      <c r="JNO2" s="3026"/>
      <c r="JNP2" s="3026"/>
      <c r="JNQ2" s="3026"/>
      <c r="JNR2" s="3026"/>
      <c r="JNS2" s="3026"/>
      <c r="JNT2" s="2433"/>
      <c r="JNU2" s="2434"/>
      <c r="JNV2" s="3026"/>
      <c r="JNW2" s="3026"/>
      <c r="JNX2" s="3026"/>
      <c r="JNY2" s="3026"/>
      <c r="JNZ2" s="3026"/>
      <c r="JOA2" s="3026"/>
      <c r="JOB2" s="2433"/>
      <c r="JOC2" s="2434"/>
      <c r="JOD2" s="3026"/>
      <c r="JOE2" s="3026"/>
      <c r="JOF2" s="3026"/>
      <c r="JOG2" s="3026"/>
      <c r="JOH2" s="3026"/>
      <c r="JOI2" s="3026"/>
      <c r="JOJ2" s="2433"/>
      <c r="JOK2" s="2434"/>
      <c r="JOL2" s="3026"/>
      <c r="JOM2" s="3026"/>
      <c r="JON2" s="3026"/>
      <c r="JOO2" s="3026"/>
      <c r="JOP2" s="3026"/>
      <c r="JOQ2" s="3026"/>
      <c r="JOR2" s="2433"/>
      <c r="JOS2" s="2434"/>
      <c r="JOT2" s="3026"/>
      <c r="JOU2" s="3026"/>
      <c r="JOV2" s="3026"/>
      <c r="JOW2" s="3026"/>
      <c r="JOX2" s="3026"/>
      <c r="JOY2" s="3026"/>
      <c r="JOZ2" s="2433"/>
      <c r="JPA2" s="2434"/>
      <c r="JPB2" s="3026"/>
      <c r="JPC2" s="3026"/>
      <c r="JPD2" s="3026"/>
      <c r="JPE2" s="3026"/>
      <c r="JPF2" s="3026"/>
      <c r="JPG2" s="3026"/>
      <c r="JPH2" s="2433"/>
      <c r="JPI2" s="2434"/>
      <c r="JPJ2" s="3026"/>
      <c r="JPK2" s="3026"/>
      <c r="JPL2" s="3026"/>
      <c r="JPM2" s="3026"/>
      <c r="JPN2" s="3026"/>
      <c r="JPO2" s="3026"/>
      <c r="JPP2" s="2433"/>
      <c r="JPQ2" s="2434"/>
      <c r="JPR2" s="3026"/>
      <c r="JPS2" s="3026"/>
      <c r="JPT2" s="3026"/>
      <c r="JPU2" s="3026"/>
      <c r="JPV2" s="3026"/>
      <c r="JPW2" s="3026"/>
      <c r="JPX2" s="2433"/>
      <c r="JPY2" s="2434"/>
      <c r="JPZ2" s="3026"/>
      <c r="JQA2" s="3026"/>
      <c r="JQB2" s="3026"/>
      <c r="JQC2" s="3026"/>
      <c r="JQD2" s="3026"/>
      <c r="JQE2" s="3026"/>
      <c r="JQF2" s="2433"/>
      <c r="JQG2" s="2434"/>
      <c r="JQH2" s="3026"/>
      <c r="JQI2" s="3026"/>
      <c r="JQJ2" s="3026"/>
      <c r="JQK2" s="3026"/>
      <c r="JQL2" s="3026"/>
      <c r="JQM2" s="3026"/>
      <c r="JQN2" s="2433"/>
      <c r="JQO2" s="2434"/>
      <c r="JQP2" s="3026"/>
      <c r="JQQ2" s="3026"/>
      <c r="JQR2" s="3026"/>
      <c r="JQS2" s="3026"/>
      <c r="JQT2" s="3026"/>
      <c r="JQU2" s="3026"/>
      <c r="JQV2" s="2433"/>
      <c r="JQW2" s="2434"/>
      <c r="JQX2" s="3026"/>
      <c r="JQY2" s="3026"/>
      <c r="JQZ2" s="3026"/>
      <c r="JRA2" s="3026"/>
      <c r="JRB2" s="3026"/>
      <c r="JRC2" s="3026"/>
      <c r="JRD2" s="2433"/>
      <c r="JRE2" s="2434"/>
      <c r="JRF2" s="3026"/>
      <c r="JRG2" s="3026"/>
      <c r="JRH2" s="3026"/>
      <c r="JRI2" s="3026"/>
      <c r="JRJ2" s="3026"/>
      <c r="JRK2" s="3026"/>
      <c r="JRL2" s="2433"/>
      <c r="JRM2" s="2434"/>
      <c r="JRN2" s="3026"/>
      <c r="JRO2" s="3026"/>
      <c r="JRP2" s="3026"/>
      <c r="JRQ2" s="3026"/>
      <c r="JRR2" s="3026"/>
      <c r="JRS2" s="3026"/>
      <c r="JRT2" s="2433"/>
      <c r="JRU2" s="2434"/>
      <c r="JRV2" s="3026"/>
      <c r="JRW2" s="3026"/>
      <c r="JRX2" s="3026"/>
      <c r="JRY2" s="3026"/>
      <c r="JRZ2" s="3026"/>
      <c r="JSA2" s="3026"/>
      <c r="JSB2" s="2433"/>
      <c r="JSC2" s="2434"/>
      <c r="JSD2" s="3026"/>
      <c r="JSE2" s="3026"/>
      <c r="JSF2" s="3026"/>
      <c r="JSG2" s="3026"/>
      <c r="JSH2" s="3026"/>
      <c r="JSI2" s="3026"/>
      <c r="JSJ2" s="2433"/>
      <c r="JSK2" s="2434"/>
      <c r="JSL2" s="3026"/>
      <c r="JSM2" s="3026"/>
      <c r="JSN2" s="3026"/>
      <c r="JSO2" s="3026"/>
      <c r="JSP2" s="3026"/>
      <c r="JSQ2" s="3026"/>
      <c r="JSR2" s="2433"/>
      <c r="JSS2" s="2434"/>
      <c r="JST2" s="3026"/>
      <c r="JSU2" s="3026"/>
      <c r="JSV2" s="3026"/>
      <c r="JSW2" s="3026"/>
      <c r="JSX2" s="3026"/>
      <c r="JSY2" s="3026"/>
      <c r="JSZ2" s="2433"/>
      <c r="JTA2" s="2434"/>
      <c r="JTB2" s="3026"/>
      <c r="JTC2" s="3026"/>
      <c r="JTD2" s="3026"/>
      <c r="JTE2" s="3026"/>
      <c r="JTF2" s="3026"/>
      <c r="JTG2" s="3026"/>
      <c r="JTH2" s="2433"/>
      <c r="JTI2" s="2434"/>
      <c r="JTJ2" s="3026"/>
      <c r="JTK2" s="3026"/>
      <c r="JTL2" s="3026"/>
      <c r="JTM2" s="3026"/>
      <c r="JTN2" s="3026"/>
      <c r="JTO2" s="3026"/>
      <c r="JTP2" s="2433"/>
      <c r="JTQ2" s="2434"/>
      <c r="JTR2" s="3026"/>
      <c r="JTS2" s="3026"/>
      <c r="JTT2" s="3026"/>
      <c r="JTU2" s="3026"/>
      <c r="JTV2" s="3026"/>
      <c r="JTW2" s="3026"/>
      <c r="JTX2" s="2433"/>
      <c r="JTY2" s="2434"/>
      <c r="JTZ2" s="3026"/>
      <c r="JUA2" s="3026"/>
      <c r="JUB2" s="3026"/>
      <c r="JUC2" s="3026"/>
      <c r="JUD2" s="3026"/>
      <c r="JUE2" s="3026"/>
      <c r="JUF2" s="2433"/>
      <c r="JUG2" s="2434"/>
      <c r="JUH2" s="3026"/>
      <c r="JUI2" s="3026"/>
      <c r="JUJ2" s="3026"/>
      <c r="JUK2" s="3026"/>
      <c r="JUL2" s="3026"/>
      <c r="JUM2" s="3026"/>
      <c r="JUN2" s="2433"/>
      <c r="JUO2" s="2434"/>
      <c r="JUP2" s="3026"/>
      <c r="JUQ2" s="3026"/>
      <c r="JUR2" s="3026"/>
      <c r="JUS2" s="3026"/>
      <c r="JUT2" s="3026"/>
      <c r="JUU2" s="3026"/>
      <c r="JUV2" s="2433"/>
      <c r="JUW2" s="2434"/>
      <c r="JUX2" s="3026"/>
      <c r="JUY2" s="3026"/>
      <c r="JUZ2" s="3026"/>
      <c r="JVA2" s="3026"/>
      <c r="JVB2" s="3026"/>
      <c r="JVC2" s="3026"/>
      <c r="JVD2" s="2433"/>
      <c r="JVE2" s="2434"/>
      <c r="JVF2" s="3026"/>
      <c r="JVG2" s="3026"/>
      <c r="JVH2" s="3026"/>
      <c r="JVI2" s="3026"/>
      <c r="JVJ2" s="3026"/>
      <c r="JVK2" s="3026"/>
      <c r="JVL2" s="2433"/>
      <c r="JVM2" s="2434"/>
      <c r="JVN2" s="3026"/>
      <c r="JVO2" s="3026"/>
      <c r="JVP2" s="3026"/>
      <c r="JVQ2" s="3026"/>
      <c r="JVR2" s="3026"/>
      <c r="JVS2" s="3026"/>
      <c r="JVT2" s="2433"/>
      <c r="JVU2" s="2434"/>
      <c r="JVV2" s="3026"/>
      <c r="JVW2" s="3026"/>
      <c r="JVX2" s="3026"/>
      <c r="JVY2" s="3026"/>
      <c r="JVZ2" s="3026"/>
      <c r="JWA2" s="3026"/>
      <c r="JWB2" s="2433"/>
      <c r="JWC2" s="2434"/>
      <c r="JWD2" s="3026"/>
      <c r="JWE2" s="3026"/>
      <c r="JWF2" s="3026"/>
      <c r="JWG2" s="3026"/>
      <c r="JWH2" s="3026"/>
      <c r="JWI2" s="3026"/>
      <c r="JWJ2" s="2433"/>
      <c r="JWK2" s="2434"/>
      <c r="JWL2" s="3026"/>
      <c r="JWM2" s="3026"/>
      <c r="JWN2" s="3026"/>
      <c r="JWO2" s="3026"/>
      <c r="JWP2" s="3026"/>
      <c r="JWQ2" s="3026"/>
      <c r="JWR2" s="2433"/>
      <c r="JWS2" s="2434"/>
      <c r="JWT2" s="3026"/>
      <c r="JWU2" s="3026"/>
      <c r="JWV2" s="3026"/>
      <c r="JWW2" s="3026"/>
      <c r="JWX2" s="3026"/>
      <c r="JWY2" s="3026"/>
      <c r="JWZ2" s="2433"/>
      <c r="JXA2" s="2434"/>
      <c r="JXB2" s="3026"/>
      <c r="JXC2" s="3026"/>
      <c r="JXD2" s="3026"/>
      <c r="JXE2" s="3026"/>
      <c r="JXF2" s="3026"/>
      <c r="JXG2" s="3026"/>
      <c r="JXH2" s="2433"/>
      <c r="JXI2" s="2434"/>
      <c r="JXJ2" s="3026"/>
      <c r="JXK2" s="3026"/>
      <c r="JXL2" s="3026"/>
      <c r="JXM2" s="3026"/>
      <c r="JXN2" s="3026"/>
      <c r="JXO2" s="3026"/>
      <c r="JXP2" s="2433"/>
      <c r="JXQ2" s="2434"/>
      <c r="JXR2" s="3026"/>
      <c r="JXS2" s="3026"/>
      <c r="JXT2" s="3026"/>
      <c r="JXU2" s="3026"/>
      <c r="JXV2" s="3026"/>
      <c r="JXW2" s="3026"/>
      <c r="JXX2" s="2433"/>
      <c r="JXY2" s="2434"/>
      <c r="JXZ2" s="3026"/>
      <c r="JYA2" s="3026"/>
      <c r="JYB2" s="3026"/>
      <c r="JYC2" s="3026"/>
      <c r="JYD2" s="3026"/>
      <c r="JYE2" s="3026"/>
      <c r="JYF2" s="2433"/>
      <c r="JYG2" s="2434"/>
      <c r="JYH2" s="3026"/>
      <c r="JYI2" s="3026"/>
      <c r="JYJ2" s="3026"/>
      <c r="JYK2" s="3026"/>
      <c r="JYL2" s="3026"/>
      <c r="JYM2" s="3026"/>
      <c r="JYN2" s="2433"/>
      <c r="JYO2" s="2434"/>
      <c r="JYP2" s="3026"/>
      <c r="JYQ2" s="3026"/>
      <c r="JYR2" s="3026"/>
      <c r="JYS2" s="3026"/>
      <c r="JYT2" s="3026"/>
      <c r="JYU2" s="3026"/>
      <c r="JYV2" s="2433"/>
      <c r="JYW2" s="2434"/>
      <c r="JYX2" s="3026"/>
      <c r="JYY2" s="3026"/>
      <c r="JYZ2" s="3026"/>
      <c r="JZA2" s="3026"/>
      <c r="JZB2" s="3026"/>
      <c r="JZC2" s="3026"/>
      <c r="JZD2" s="2433"/>
      <c r="JZE2" s="2434"/>
      <c r="JZF2" s="3026"/>
      <c r="JZG2" s="3026"/>
      <c r="JZH2" s="3026"/>
      <c r="JZI2" s="3026"/>
      <c r="JZJ2" s="3026"/>
      <c r="JZK2" s="3026"/>
      <c r="JZL2" s="2433"/>
      <c r="JZM2" s="2434"/>
      <c r="JZN2" s="3026"/>
      <c r="JZO2" s="3026"/>
      <c r="JZP2" s="3026"/>
      <c r="JZQ2" s="3026"/>
      <c r="JZR2" s="3026"/>
      <c r="JZS2" s="3026"/>
      <c r="JZT2" s="2433"/>
      <c r="JZU2" s="2434"/>
      <c r="JZV2" s="3026"/>
      <c r="JZW2" s="3026"/>
      <c r="JZX2" s="3026"/>
      <c r="JZY2" s="3026"/>
      <c r="JZZ2" s="3026"/>
      <c r="KAA2" s="3026"/>
      <c r="KAB2" s="2433"/>
      <c r="KAC2" s="2434"/>
      <c r="KAD2" s="3026"/>
      <c r="KAE2" s="3026"/>
      <c r="KAF2" s="3026"/>
      <c r="KAG2" s="3026"/>
      <c r="KAH2" s="3026"/>
      <c r="KAI2" s="3026"/>
      <c r="KAJ2" s="2433"/>
      <c r="KAK2" s="2434"/>
      <c r="KAL2" s="3026"/>
      <c r="KAM2" s="3026"/>
      <c r="KAN2" s="3026"/>
      <c r="KAO2" s="3026"/>
      <c r="KAP2" s="3026"/>
      <c r="KAQ2" s="3026"/>
      <c r="KAR2" s="2433"/>
      <c r="KAS2" s="2434"/>
      <c r="KAT2" s="3026"/>
      <c r="KAU2" s="3026"/>
      <c r="KAV2" s="3026"/>
      <c r="KAW2" s="3026"/>
      <c r="KAX2" s="3026"/>
      <c r="KAY2" s="3026"/>
      <c r="KAZ2" s="2433"/>
      <c r="KBA2" s="2434"/>
      <c r="KBB2" s="3026"/>
      <c r="KBC2" s="3026"/>
      <c r="KBD2" s="3026"/>
      <c r="KBE2" s="3026"/>
      <c r="KBF2" s="3026"/>
      <c r="KBG2" s="3026"/>
      <c r="KBH2" s="2433"/>
      <c r="KBI2" s="2434"/>
      <c r="KBJ2" s="3026"/>
      <c r="KBK2" s="3026"/>
      <c r="KBL2" s="3026"/>
      <c r="KBM2" s="3026"/>
      <c r="KBN2" s="3026"/>
      <c r="KBO2" s="3026"/>
      <c r="KBP2" s="2433"/>
      <c r="KBQ2" s="2434"/>
      <c r="KBR2" s="3026"/>
      <c r="KBS2" s="3026"/>
      <c r="KBT2" s="3026"/>
      <c r="KBU2" s="3026"/>
      <c r="KBV2" s="3026"/>
      <c r="KBW2" s="3026"/>
      <c r="KBX2" s="2433"/>
      <c r="KBY2" s="2434"/>
      <c r="KBZ2" s="3026"/>
      <c r="KCA2" s="3026"/>
      <c r="KCB2" s="3026"/>
      <c r="KCC2" s="3026"/>
      <c r="KCD2" s="3026"/>
      <c r="KCE2" s="3026"/>
      <c r="KCF2" s="2433"/>
      <c r="KCG2" s="2434"/>
      <c r="KCH2" s="3026"/>
      <c r="KCI2" s="3026"/>
      <c r="KCJ2" s="3026"/>
      <c r="KCK2" s="3026"/>
      <c r="KCL2" s="3026"/>
      <c r="KCM2" s="3026"/>
      <c r="KCN2" s="2433"/>
      <c r="KCO2" s="2434"/>
      <c r="KCP2" s="3026"/>
      <c r="KCQ2" s="3026"/>
      <c r="KCR2" s="3026"/>
      <c r="KCS2" s="3026"/>
      <c r="KCT2" s="3026"/>
      <c r="KCU2" s="3026"/>
      <c r="KCV2" s="2433"/>
      <c r="KCW2" s="2434"/>
      <c r="KCX2" s="3026"/>
      <c r="KCY2" s="3026"/>
      <c r="KCZ2" s="3026"/>
      <c r="KDA2" s="3026"/>
      <c r="KDB2" s="3026"/>
      <c r="KDC2" s="3026"/>
      <c r="KDD2" s="2433"/>
      <c r="KDE2" s="2434"/>
      <c r="KDF2" s="3026"/>
      <c r="KDG2" s="3026"/>
      <c r="KDH2" s="3026"/>
      <c r="KDI2" s="3026"/>
      <c r="KDJ2" s="3026"/>
      <c r="KDK2" s="3026"/>
      <c r="KDL2" s="2433"/>
      <c r="KDM2" s="2434"/>
      <c r="KDN2" s="3026"/>
      <c r="KDO2" s="3026"/>
      <c r="KDP2" s="3026"/>
      <c r="KDQ2" s="3026"/>
      <c r="KDR2" s="3026"/>
      <c r="KDS2" s="3026"/>
      <c r="KDT2" s="2433"/>
      <c r="KDU2" s="2434"/>
      <c r="KDV2" s="3026"/>
      <c r="KDW2" s="3026"/>
      <c r="KDX2" s="3026"/>
      <c r="KDY2" s="3026"/>
      <c r="KDZ2" s="3026"/>
      <c r="KEA2" s="3026"/>
      <c r="KEB2" s="2433"/>
      <c r="KEC2" s="2434"/>
      <c r="KED2" s="3026"/>
      <c r="KEE2" s="3026"/>
      <c r="KEF2" s="3026"/>
      <c r="KEG2" s="3026"/>
      <c r="KEH2" s="3026"/>
      <c r="KEI2" s="3026"/>
      <c r="KEJ2" s="2433"/>
      <c r="KEK2" s="2434"/>
      <c r="KEL2" s="3026"/>
      <c r="KEM2" s="3026"/>
      <c r="KEN2" s="3026"/>
      <c r="KEO2" s="3026"/>
      <c r="KEP2" s="3026"/>
      <c r="KEQ2" s="3026"/>
      <c r="KER2" s="2433"/>
      <c r="KES2" s="2434"/>
      <c r="KET2" s="3026"/>
      <c r="KEU2" s="3026"/>
      <c r="KEV2" s="3026"/>
      <c r="KEW2" s="3026"/>
      <c r="KEX2" s="3026"/>
      <c r="KEY2" s="3026"/>
      <c r="KEZ2" s="2433"/>
      <c r="KFA2" s="2434"/>
      <c r="KFB2" s="3026"/>
      <c r="KFC2" s="3026"/>
      <c r="KFD2" s="3026"/>
      <c r="KFE2" s="3026"/>
      <c r="KFF2" s="3026"/>
      <c r="KFG2" s="3026"/>
      <c r="KFH2" s="2433"/>
      <c r="KFI2" s="2434"/>
      <c r="KFJ2" s="3026"/>
      <c r="KFK2" s="3026"/>
      <c r="KFL2" s="3026"/>
      <c r="KFM2" s="3026"/>
      <c r="KFN2" s="3026"/>
      <c r="KFO2" s="3026"/>
      <c r="KFP2" s="2433"/>
      <c r="KFQ2" s="2434"/>
      <c r="KFR2" s="3026"/>
      <c r="KFS2" s="3026"/>
      <c r="KFT2" s="3026"/>
      <c r="KFU2" s="3026"/>
      <c r="KFV2" s="3026"/>
      <c r="KFW2" s="3026"/>
      <c r="KFX2" s="2433"/>
      <c r="KFY2" s="2434"/>
      <c r="KFZ2" s="3026"/>
      <c r="KGA2" s="3026"/>
      <c r="KGB2" s="3026"/>
      <c r="KGC2" s="3026"/>
      <c r="KGD2" s="3026"/>
      <c r="KGE2" s="3026"/>
      <c r="KGF2" s="2433"/>
      <c r="KGG2" s="2434"/>
      <c r="KGH2" s="3026"/>
      <c r="KGI2" s="3026"/>
      <c r="KGJ2" s="3026"/>
      <c r="KGK2" s="3026"/>
      <c r="KGL2" s="3026"/>
      <c r="KGM2" s="3026"/>
      <c r="KGN2" s="2433"/>
      <c r="KGO2" s="2434"/>
      <c r="KGP2" s="3026"/>
      <c r="KGQ2" s="3026"/>
      <c r="KGR2" s="3026"/>
      <c r="KGS2" s="3026"/>
      <c r="KGT2" s="3026"/>
      <c r="KGU2" s="3026"/>
      <c r="KGV2" s="2433"/>
      <c r="KGW2" s="2434"/>
      <c r="KGX2" s="3026"/>
      <c r="KGY2" s="3026"/>
      <c r="KGZ2" s="3026"/>
      <c r="KHA2" s="3026"/>
      <c r="KHB2" s="3026"/>
      <c r="KHC2" s="3026"/>
      <c r="KHD2" s="2433"/>
      <c r="KHE2" s="2434"/>
      <c r="KHF2" s="3026"/>
      <c r="KHG2" s="3026"/>
      <c r="KHH2" s="3026"/>
      <c r="KHI2" s="3026"/>
      <c r="KHJ2" s="3026"/>
      <c r="KHK2" s="3026"/>
      <c r="KHL2" s="2433"/>
      <c r="KHM2" s="2434"/>
      <c r="KHN2" s="3026"/>
      <c r="KHO2" s="3026"/>
      <c r="KHP2" s="3026"/>
      <c r="KHQ2" s="3026"/>
      <c r="KHR2" s="3026"/>
      <c r="KHS2" s="3026"/>
      <c r="KHT2" s="2433"/>
      <c r="KHU2" s="2434"/>
      <c r="KHV2" s="3026"/>
      <c r="KHW2" s="3026"/>
      <c r="KHX2" s="3026"/>
      <c r="KHY2" s="3026"/>
      <c r="KHZ2" s="3026"/>
      <c r="KIA2" s="3026"/>
      <c r="KIB2" s="2433"/>
      <c r="KIC2" s="2434"/>
      <c r="KID2" s="3026"/>
      <c r="KIE2" s="3026"/>
      <c r="KIF2" s="3026"/>
      <c r="KIG2" s="3026"/>
      <c r="KIH2" s="3026"/>
      <c r="KII2" s="3026"/>
      <c r="KIJ2" s="2433"/>
      <c r="KIK2" s="2434"/>
      <c r="KIL2" s="3026"/>
      <c r="KIM2" s="3026"/>
      <c r="KIN2" s="3026"/>
      <c r="KIO2" s="3026"/>
      <c r="KIP2" s="3026"/>
      <c r="KIQ2" s="3026"/>
      <c r="KIR2" s="2433"/>
      <c r="KIS2" s="2434"/>
      <c r="KIT2" s="3026"/>
      <c r="KIU2" s="3026"/>
      <c r="KIV2" s="3026"/>
      <c r="KIW2" s="3026"/>
      <c r="KIX2" s="3026"/>
      <c r="KIY2" s="3026"/>
      <c r="KIZ2" s="2433"/>
      <c r="KJA2" s="2434"/>
      <c r="KJB2" s="3026"/>
      <c r="KJC2" s="3026"/>
      <c r="KJD2" s="3026"/>
      <c r="KJE2" s="3026"/>
      <c r="KJF2" s="3026"/>
      <c r="KJG2" s="3026"/>
      <c r="KJH2" s="2433"/>
      <c r="KJI2" s="2434"/>
      <c r="KJJ2" s="3026"/>
      <c r="KJK2" s="3026"/>
      <c r="KJL2" s="3026"/>
      <c r="KJM2" s="3026"/>
      <c r="KJN2" s="3026"/>
      <c r="KJO2" s="3026"/>
      <c r="KJP2" s="2433"/>
      <c r="KJQ2" s="2434"/>
      <c r="KJR2" s="3026"/>
      <c r="KJS2" s="3026"/>
      <c r="KJT2" s="3026"/>
      <c r="KJU2" s="3026"/>
      <c r="KJV2" s="3026"/>
      <c r="KJW2" s="3026"/>
      <c r="KJX2" s="2433"/>
      <c r="KJY2" s="2434"/>
      <c r="KJZ2" s="3026"/>
      <c r="KKA2" s="3026"/>
      <c r="KKB2" s="3026"/>
      <c r="KKC2" s="3026"/>
      <c r="KKD2" s="3026"/>
      <c r="KKE2" s="3026"/>
      <c r="KKF2" s="2433"/>
      <c r="KKG2" s="2434"/>
      <c r="KKH2" s="3026"/>
      <c r="KKI2" s="3026"/>
      <c r="KKJ2" s="3026"/>
      <c r="KKK2" s="3026"/>
      <c r="KKL2" s="3026"/>
      <c r="KKM2" s="3026"/>
      <c r="KKN2" s="2433"/>
      <c r="KKO2" s="2434"/>
      <c r="KKP2" s="3026"/>
      <c r="KKQ2" s="3026"/>
      <c r="KKR2" s="3026"/>
      <c r="KKS2" s="3026"/>
      <c r="KKT2" s="3026"/>
      <c r="KKU2" s="3026"/>
      <c r="KKV2" s="2433"/>
      <c r="KKW2" s="2434"/>
      <c r="KKX2" s="3026"/>
      <c r="KKY2" s="3026"/>
      <c r="KKZ2" s="3026"/>
      <c r="KLA2" s="3026"/>
      <c r="KLB2" s="3026"/>
      <c r="KLC2" s="3026"/>
      <c r="KLD2" s="2433"/>
      <c r="KLE2" s="2434"/>
      <c r="KLF2" s="3026"/>
      <c r="KLG2" s="3026"/>
      <c r="KLH2" s="3026"/>
      <c r="KLI2" s="3026"/>
      <c r="KLJ2" s="3026"/>
      <c r="KLK2" s="3026"/>
      <c r="KLL2" s="2433"/>
      <c r="KLM2" s="2434"/>
      <c r="KLN2" s="3026"/>
      <c r="KLO2" s="3026"/>
      <c r="KLP2" s="3026"/>
      <c r="KLQ2" s="3026"/>
      <c r="KLR2" s="3026"/>
      <c r="KLS2" s="3026"/>
      <c r="KLT2" s="2433"/>
      <c r="KLU2" s="2434"/>
      <c r="KLV2" s="3026"/>
      <c r="KLW2" s="3026"/>
      <c r="KLX2" s="3026"/>
      <c r="KLY2" s="3026"/>
      <c r="KLZ2" s="3026"/>
      <c r="KMA2" s="3026"/>
      <c r="KMB2" s="2433"/>
      <c r="KMC2" s="2434"/>
      <c r="KMD2" s="3026"/>
      <c r="KME2" s="3026"/>
      <c r="KMF2" s="3026"/>
      <c r="KMG2" s="3026"/>
      <c r="KMH2" s="3026"/>
      <c r="KMI2" s="3026"/>
      <c r="KMJ2" s="2433"/>
      <c r="KMK2" s="2434"/>
      <c r="KML2" s="3026"/>
      <c r="KMM2" s="3026"/>
      <c r="KMN2" s="3026"/>
      <c r="KMO2" s="3026"/>
      <c r="KMP2" s="3026"/>
      <c r="KMQ2" s="3026"/>
      <c r="KMR2" s="2433"/>
      <c r="KMS2" s="2434"/>
      <c r="KMT2" s="3026"/>
      <c r="KMU2" s="3026"/>
      <c r="KMV2" s="3026"/>
      <c r="KMW2" s="3026"/>
      <c r="KMX2" s="3026"/>
      <c r="KMY2" s="3026"/>
      <c r="KMZ2" s="2433"/>
      <c r="KNA2" s="2434"/>
      <c r="KNB2" s="3026"/>
      <c r="KNC2" s="3026"/>
      <c r="KND2" s="3026"/>
      <c r="KNE2" s="3026"/>
      <c r="KNF2" s="3026"/>
      <c r="KNG2" s="3026"/>
      <c r="KNH2" s="2433"/>
      <c r="KNI2" s="2434"/>
      <c r="KNJ2" s="3026"/>
      <c r="KNK2" s="3026"/>
      <c r="KNL2" s="3026"/>
      <c r="KNM2" s="3026"/>
      <c r="KNN2" s="3026"/>
      <c r="KNO2" s="3026"/>
      <c r="KNP2" s="2433"/>
      <c r="KNQ2" s="2434"/>
      <c r="KNR2" s="3026"/>
      <c r="KNS2" s="3026"/>
      <c r="KNT2" s="3026"/>
      <c r="KNU2" s="3026"/>
      <c r="KNV2" s="3026"/>
      <c r="KNW2" s="3026"/>
      <c r="KNX2" s="2433"/>
      <c r="KNY2" s="2434"/>
      <c r="KNZ2" s="3026"/>
      <c r="KOA2" s="3026"/>
      <c r="KOB2" s="3026"/>
      <c r="KOC2" s="3026"/>
      <c r="KOD2" s="3026"/>
      <c r="KOE2" s="3026"/>
      <c r="KOF2" s="2433"/>
      <c r="KOG2" s="2434"/>
      <c r="KOH2" s="3026"/>
      <c r="KOI2" s="3026"/>
      <c r="KOJ2" s="3026"/>
      <c r="KOK2" s="3026"/>
      <c r="KOL2" s="3026"/>
      <c r="KOM2" s="3026"/>
      <c r="KON2" s="2433"/>
      <c r="KOO2" s="2434"/>
      <c r="KOP2" s="3026"/>
      <c r="KOQ2" s="3026"/>
      <c r="KOR2" s="3026"/>
      <c r="KOS2" s="3026"/>
      <c r="KOT2" s="3026"/>
      <c r="KOU2" s="3026"/>
      <c r="KOV2" s="2433"/>
      <c r="KOW2" s="2434"/>
      <c r="KOX2" s="3026"/>
      <c r="KOY2" s="3026"/>
      <c r="KOZ2" s="3026"/>
      <c r="KPA2" s="3026"/>
      <c r="KPB2" s="3026"/>
      <c r="KPC2" s="3026"/>
      <c r="KPD2" s="2433"/>
      <c r="KPE2" s="2434"/>
      <c r="KPF2" s="3026"/>
      <c r="KPG2" s="3026"/>
      <c r="KPH2" s="3026"/>
      <c r="KPI2" s="3026"/>
      <c r="KPJ2" s="3026"/>
      <c r="KPK2" s="3026"/>
      <c r="KPL2" s="2433"/>
      <c r="KPM2" s="2434"/>
      <c r="KPN2" s="3026"/>
      <c r="KPO2" s="3026"/>
      <c r="KPP2" s="3026"/>
      <c r="KPQ2" s="3026"/>
      <c r="KPR2" s="3026"/>
      <c r="KPS2" s="3026"/>
      <c r="KPT2" s="2433"/>
      <c r="KPU2" s="2434"/>
      <c r="KPV2" s="3026"/>
      <c r="KPW2" s="3026"/>
      <c r="KPX2" s="3026"/>
      <c r="KPY2" s="3026"/>
      <c r="KPZ2" s="3026"/>
      <c r="KQA2" s="3026"/>
      <c r="KQB2" s="2433"/>
      <c r="KQC2" s="2434"/>
      <c r="KQD2" s="3026"/>
      <c r="KQE2" s="3026"/>
      <c r="KQF2" s="3026"/>
      <c r="KQG2" s="3026"/>
      <c r="KQH2" s="3026"/>
      <c r="KQI2" s="3026"/>
      <c r="KQJ2" s="2433"/>
      <c r="KQK2" s="2434"/>
      <c r="KQL2" s="3026"/>
      <c r="KQM2" s="3026"/>
      <c r="KQN2" s="3026"/>
      <c r="KQO2" s="3026"/>
      <c r="KQP2" s="3026"/>
      <c r="KQQ2" s="3026"/>
      <c r="KQR2" s="2433"/>
      <c r="KQS2" s="2434"/>
      <c r="KQT2" s="3026"/>
      <c r="KQU2" s="3026"/>
      <c r="KQV2" s="3026"/>
      <c r="KQW2" s="3026"/>
      <c r="KQX2" s="3026"/>
      <c r="KQY2" s="3026"/>
      <c r="KQZ2" s="2433"/>
      <c r="KRA2" s="2434"/>
      <c r="KRB2" s="3026"/>
      <c r="KRC2" s="3026"/>
      <c r="KRD2" s="3026"/>
      <c r="KRE2" s="3026"/>
      <c r="KRF2" s="3026"/>
      <c r="KRG2" s="3026"/>
      <c r="KRH2" s="2433"/>
      <c r="KRI2" s="2434"/>
      <c r="KRJ2" s="3026"/>
      <c r="KRK2" s="3026"/>
      <c r="KRL2" s="3026"/>
      <c r="KRM2" s="3026"/>
      <c r="KRN2" s="3026"/>
      <c r="KRO2" s="3026"/>
      <c r="KRP2" s="2433"/>
      <c r="KRQ2" s="2434"/>
      <c r="KRR2" s="3026"/>
      <c r="KRS2" s="3026"/>
      <c r="KRT2" s="3026"/>
      <c r="KRU2" s="3026"/>
      <c r="KRV2" s="3026"/>
      <c r="KRW2" s="3026"/>
      <c r="KRX2" s="2433"/>
      <c r="KRY2" s="2434"/>
      <c r="KRZ2" s="3026"/>
      <c r="KSA2" s="3026"/>
      <c r="KSB2" s="3026"/>
      <c r="KSC2" s="3026"/>
      <c r="KSD2" s="3026"/>
      <c r="KSE2" s="3026"/>
      <c r="KSF2" s="2433"/>
      <c r="KSG2" s="2434"/>
      <c r="KSH2" s="3026"/>
      <c r="KSI2" s="3026"/>
      <c r="KSJ2" s="3026"/>
      <c r="KSK2" s="3026"/>
      <c r="KSL2" s="3026"/>
      <c r="KSM2" s="3026"/>
      <c r="KSN2" s="2433"/>
      <c r="KSO2" s="2434"/>
      <c r="KSP2" s="3026"/>
      <c r="KSQ2" s="3026"/>
      <c r="KSR2" s="3026"/>
      <c r="KSS2" s="3026"/>
      <c r="KST2" s="3026"/>
      <c r="KSU2" s="3026"/>
      <c r="KSV2" s="2433"/>
      <c r="KSW2" s="2434"/>
      <c r="KSX2" s="3026"/>
      <c r="KSY2" s="3026"/>
      <c r="KSZ2" s="3026"/>
      <c r="KTA2" s="3026"/>
      <c r="KTB2" s="3026"/>
      <c r="KTC2" s="3026"/>
      <c r="KTD2" s="2433"/>
      <c r="KTE2" s="2434"/>
      <c r="KTF2" s="3026"/>
      <c r="KTG2" s="3026"/>
      <c r="KTH2" s="3026"/>
      <c r="KTI2" s="3026"/>
      <c r="KTJ2" s="3026"/>
      <c r="KTK2" s="3026"/>
      <c r="KTL2" s="2433"/>
      <c r="KTM2" s="2434"/>
      <c r="KTN2" s="3026"/>
      <c r="KTO2" s="3026"/>
      <c r="KTP2" s="3026"/>
      <c r="KTQ2" s="3026"/>
      <c r="KTR2" s="3026"/>
      <c r="KTS2" s="3026"/>
      <c r="KTT2" s="2433"/>
      <c r="KTU2" s="2434"/>
      <c r="KTV2" s="3026"/>
      <c r="KTW2" s="3026"/>
      <c r="KTX2" s="3026"/>
      <c r="KTY2" s="3026"/>
      <c r="KTZ2" s="3026"/>
      <c r="KUA2" s="3026"/>
      <c r="KUB2" s="2433"/>
      <c r="KUC2" s="2434"/>
      <c r="KUD2" s="3026"/>
      <c r="KUE2" s="3026"/>
      <c r="KUF2" s="3026"/>
      <c r="KUG2" s="3026"/>
      <c r="KUH2" s="3026"/>
      <c r="KUI2" s="3026"/>
      <c r="KUJ2" s="2433"/>
      <c r="KUK2" s="2434"/>
      <c r="KUL2" s="3026"/>
      <c r="KUM2" s="3026"/>
      <c r="KUN2" s="3026"/>
      <c r="KUO2" s="3026"/>
      <c r="KUP2" s="3026"/>
      <c r="KUQ2" s="3026"/>
      <c r="KUR2" s="2433"/>
      <c r="KUS2" s="2434"/>
      <c r="KUT2" s="3026"/>
      <c r="KUU2" s="3026"/>
      <c r="KUV2" s="3026"/>
      <c r="KUW2" s="3026"/>
      <c r="KUX2" s="3026"/>
      <c r="KUY2" s="3026"/>
      <c r="KUZ2" s="2433"/>
      <c r="KVA2" s="2434"/>
      <c r="KVB2" s="3026"/>
      <c r="KVC2" s="3026"/>
      <c r="KVD2" s="3026"/>
      <c r="KVE2" s="3026"/>
      <c r="KVF2" s="3026"/>
      <c r="KVG2" s="3026"/>
      <c r="KVH2" s="2433"/>
      <c r="KVI2" s="2434"/>
      <c r="KVJ2" s="3026"/>
      <c r="KVK2" s="3026"/>
      <c r="KVL2" s="3026"/>
      <c r="KVM2" s="3026"/>
      <c r="KVN2" s="3026"/>
      <c r="KVO2" s="3026"/>
      <c r="KVP2" s="2433"/>
      <c r="KVQ2" s="2434"/>
      <c r="KVR2" s="3026"/>
      <c r="KVS2" s="3026"/>
      <c r="KVT2" s="3026"/>
      <c r="KVU2" s="3026"/>
      <c r="KVV2" s="3026"/>
      <c r="KVW2" s="3026"/>
      <c r="KVX2" s="2433"/>
      <c r="KVY2" s="2434"/>
      <c r="KVZ2" s="3026"/>
      <c r="KWA2" s="3026"/>
      <c r="KWB2" s="3026"/>
      <c r="KWC2" s="3026"/>
      <c r="KWD2" s="3026"/>
      <c r="KWE2" s="3026"/>
      <c r="KWF2" s="2433"/>
      <c r="KWG2" s="2434"/>
      <c r="KWH2" s="3026"/>
      <c r="KWI2" s="3026"/>
      <c r="KWJ2" s="3026"/>
      <c r="KWK2" s="3026"/>
      <c r="KWL2" s="3026"/>
      <c r="KWM2" s="3026"/>
      <c r="KWN2" s="2433"/>
      <c r="KWO2" s="2434"/>
      <c r="KWP2" s="3026"/>
      <c r="KWQ2" s="3026"/>
      <c r="KWR2" s="3026"/>
      <c r="KWS2" s="3026"/>
      <c r="KWT2" s="3026"/>
      <c r="KWU2" s="3026"/>
      <c r="KWV2" s="2433"/>
      <c r="KWW2" s="2434"/>
      <c r="KWX2" s="3026"/>
      <c r="KWY2" s="3026"/>
      <c r="KWZ2" s="3026"/>
      <c r="KXA2" s="3026"/>
      <c r="KXB2" s="3026"/>
      <c r="KXC2" s="3026"/>
      <c r="KXD2" s="2433"/>
      <c r="KXE2" s="2434"/>
      <c r="KXF2" s="3026"/>
      <c r="KXG2" s="3026"/>
      <c r="KXH2" s="3026"/>
      <c r="KXI2" s="3026"/>
      <c r="KXJ2" s="3026"/>
      <c r="KXK2" s="3026"/>
      <c r="KXL2" s="2433"/>
      <c r="KXM2" s="2434"/>
      <c r="KXN2" s="3026"/>
      <c r="KXO2" s="3026"/>
      <c r="KXP2" s="3026"/>
      <c r="KXQ2" s="3026"/>
      <c r="KXR2" s="3026"/>
      <c r="KXS2" s="3026"/>
      <c r="KXT2" s="2433"/>
      <c r="KXU2" s="2434"/>
      <c r="KXV2" s="3026"/>
      <c r="KXW2" s="3026"/>
      <c r="KXX2" s="3026"/>
      <c r="KXY2" s="3026"/>
      <c r="KXZ2" s="3026"/>
      <c r="KYA2" s="3026"/>
      <c r="KYB2" s="2433"/>
      <c r="KYC2" s="2434"/>
      <c r="KYD2" s="3026"/>
      <c r="KYE2" s="3026"/>
      <c r="KYF2" s="3026"/>
      <c r="KYG2" s="3026"/>
      <c r="KYH2" s="3026"/>
      <c r="KYI2" s="3026"/>
      <c r="KYJ2" s="2433"/>
      <c r="KYK2" s="2434"/>
      <c r="KYL2" s="3026"/>
      <c r="KYM2" s="3026"/>
      <c r="KYN2" s="3026"/>
      <c r="KYO2" s="3026"/>
      <c r="KYP2" s="3026"/>
      <c r="KYQ2" s="3026"/>
      <c r="KYR2" s="2433"/>
      <c r="KYS2" s="2434"/>
      <c r="KYT2" s="3026"/>
      <c r="KYU2" s="3026"/>
      <c r="KYV2" s="3026"/>
      <c r="KYW2" s="3026"/>
      <c r="KYX2" s="3026"/>
      <c r="KYY2" s="3026"/>
      <c r="KYZ2" s="2433"/>
      <c r="KZA2" s="2434"/>
      <c r="KZB2" s="3026"/>
      <c r="KZC2" s="3026"/>
      <c r="KZD2" s="3026"/>
      <c r="KZE2" s="3026"/>
      <c r="KZF2" s="3026"/>
      <c r="KZG2" s="3026"/>
      <c r="KZH2" s="2433"/>
      <c r="KZI2" s="2434"/>
      <c r="KZJ2" s="3026"/>
      <c r="KZK2" s="3026"/>
      <c r="KZL2" s="3026"/>
      <c r="KZM2" s="3026"/>
      <c r="KZN2" s="3026"/>
      <c r="KZO2" s="3026"/>
      <c r="KZP2" s="2433"/>
      <c r="KZQ2" s="2434"/>
      <c r="KZR2" s="3026"/>
      <c r="KZS2" s="3026"/>
      <c r="KZT2" s="3026"/>
      <c r="KZU2" s="3026"/>
      <c r="KZV2" s="3026"/>
      <c r="KZW2" s="3026"/>
      <c r="KZX2" s="2433"/>
      <c r="KZY2" s="2434"/>
      <c r="KZZ2" s="3026"/>
      <c r="LAA2" s="3026"/>
      <c r="LAB2" s="3026"/>
      <c r="LAC2" s="3026"/>
      <c r="LAD2" s="3026"/>
      <c r="LAE2" s="3026"/>
      <c r="LAF2" s="2433"/>
      <c r="LAG2" s="2434"/>
      <c r="LAH2" s="3026"/>
      <c r="LAI2" s="3026"/>
      <c r="LAJ2" s="3026"/>
      <c r="LAK2" s="3026"/>
      <c r="LAL2" s="3026"/>
      <c r="LAM2" s="3026"/>
      <c r="LAN2" s="2433"/>
      <c r="LAO2" s="2434"/>
      <c r="LAP2" s="3026"/>
      <c r="LAQ2" s="3026"/>
      <c r="LAR2" s="3026"/>
      <c r="LAS2" s="3026"/>
      <c r="LAT2" s="3026"/>
      <c r="LAU2" s="3026"/>
      <c r="LAV2" s="2433"/>
      <c r="LAW2" s="2434"/>
      <c r="LAX2" s="3026"/>
      <c r="LAY2" s="3026"/>
      <c r="LAZ2" s="3026"/>
      <c r="LBA2" s="3026"/>
      <c r="LBB2" s="3026"/>
      <c r="LBC2" s="3026"/>
      <c r="LBD2" s="2433"/>
      <c r="LBE2" s="2434"/>
      <c r="LBF2" s="3026"/>
      <c r="LBG2" s="3026"/>
      <c r="LBH2" s="3026"/>
      <c r="LBI2" s="3026"/>
      <c r="LBJ2" s="3026"/>
      <c r="LBK2" s="3026"/>
      <c r="LBL2" s="2433"/>
      <c r="LBM2" s="2434"/>
      <c r="LBN2" s="3026"/>
      <c r="LBO2" s="3026"/>
      <c r="LBP2" s="3026"/>
      <c r="LBQ2" s="3026"/>
      <c r="LBR2" s="3026"/>
      <c r="LBS2" s="3026"/>
      <c r="LBT2" s="2433"/>
      <c r="LBU2" s="2434"/>
      <c r="LBV2" s="3026"/>
      <c r="LBW2" s="3026"/>
      <c r="LBX2" s="3026"/>
      <c r="LBY2" s="3026"/>
      <c r="LBZ2" s="3026"/>
      <c r="LCA2" s="3026"/>
      <c r="LCB2" s="2433"/>
      <c r="LCC2" s="2434"/>
      <c r="LCD2" s="3026"/>
      <c r="LCE2" s="3026"/>
      <c r="LCF2" s="3026"/>
      <c r="LCG2" s="3026"/>
      <c r="LCH2" s="3026"/>
      <c r="LCI2" s="3026"/>
      <c r="LCJ2" s="2433"/>
      <c r="LCK2" s="2434"/>
      <c r="LCL2" s="3026"/>
      <c r="LCM2" s="3026"/>
      <c r="LCN2" s="3026"/>
      <c r="LCO2" s="3026"/>
      <c r="LCP2" s="3026"/>
      <c r="LCQ2" s="3026"/>
      <c r="LCR2" s="2433"/>
      <c r="LCS2" s="2434"/>
      <c r="LCT2" s="3026"/>
      <c r="LCU2" s="3026"/>
      <c r="LCV2" s="3026"/>
      <c r="LCW2" s="3026"/>
      <c r="LCX2" s="3026"/>
      <c r="LCY2" s="3026"/>
      <c r="LCZ2" s="2433"/>
      <c r="LDA2" s="2434"/>
      <c r="LDB2" s="3026"/>
      <c r="LDC2" s="3026"/>
      <c r="LDD2" s="3026"/>
      <c r="LDE2" s="3026"/>
      <c r="LDF2" s="3026"/>
      <c r="LDG2" s="3026"/>
      <c r="LDH2" s="2433"/>
      <c r="LDI2" s="2434"/>
      <c r="LDJ2" s="3026"/>
      <c r="LDK2" s="3026"/>
      <c r="LDL2" s="3026"/>
      <c r="LDM2" s="3026"/>
      <c r="LDN2" s="3026"/>
      <c r="LDO2" s="3026"/>
      <c r="LDP2" s="2433"/>
      <c r="LDQ2" s="2434"/>
      <c r="LDR2" s="3026"/>
      <c r="LDS2" s="3026"/>
      <c r="LDT2" s="3026"/>
      <c r="LDU2" s="3026"/>
      <c r="LDV2" s="3026"/>
      <c r="LDW2" s="3026"/>
      <c r="LDX2" s="2433"/>
      <c r="LDY2" s="2434"/>
      <c r="LDZ2" s="3026"/>
      <c r="LEA2" s="3026"/>
      <c r="LEB2" s="3026"/>
      <c r="LEC2" s="3026"/>
      <c r="LED2" s="3026"/>
      <c r="LEE2" s="3026"/>
      <c r="LEF2" s="2433"/>
      <c r="LEG2" s="2434"/>
      <c r="LEH2" s="3026"/>
      <c r="LEI2" s="3026"/>
      <c r="LEJ2" s="3026"/>
      <c r="LEK2" s="3026"/>
      <c r="LEL2" s="3026"/>
      <c r="LEM2" s="3026"/>
      <c r="LEN2" s="2433"/>
      <c r="LEO2" s="2434"/>
      <c r="LEP2" s="3026"/>
      <c r="LEQ2" s="3026"/>
      <c r="LER2" s="3026"/>
      <c r="LES2" s="3026"/>
      <c r="LET2" s="3026"/>
      <c r="LEU2" s="3026"/>
      <c r="LEV2" s="2433"/>
      <c r="LEW2" s="2434"/>
      <c r="LEX2" s="3026"/>
      <c r="LEY2" s="3026"/>
      <c r="LEZ2" s="3026"/>
      <c r="LFA2" s="3026"/>
      <c r="LFB2" s="3026"/>
      <c r="LFC2" s="3026"/>
      <c r="LFD2" s="2433"/>
      <c r="LFE2" s="2434"/>
      <c r="LFF2" s="3026"/>
      <c r="LFG2" s="3026"/>
      <c r="LFH2" s="3026"/>
      <c r="LFI2" s="3026"/>
      <c r="LFJ2" s="3026"/>
      <c r="LFK2" s="3026"/>
      <c r="LFL2" s="2433"/>
      <c r="LFM2" s="2434"/>
      <c r="LFN2" s="3026"/>
      <c r="LFO2" s="3026"/>
      <c r="LFP2" s="3026"/>
      <c r="LFQ2" s="3026"/>
      <c r="LFR2" s="3026"/>
      <c r="LFS2" s="3026"/>
      <c r="LFT2" s="2433"/>
      <c r="LFU2" s="2434"/>
      <c r="LFV2" s="3026"/>
      <c r="LFW2" s="3026"/>
      <c r="LFX2" s="3026"/>
      <c r="LFY2" s="3026"/>
      <c r="LFZ2" s="3026"/>
      <c r="LGA2" s="3026"/>
      <c r="LGB2" s="2433"/>
      <c r="LGC2" s="2434"/>
      <c r="LGD2" s="3026"/>
      <c r="LGE2" s="3026"/>
      <c r="LGF2" s="3026"/>
      <c r="LGG2" s="3026"/>
      <c r="LGH2" s="3026"/>
      <c r="LGI2" s="3026"/>
      <c r="LGJ2" s="2433"/>
      <c r="LGK2" s="2434"/>
      <c r="LGL2" s="3026"/>
      <c r="LGM2" s="3026"/>
      <c r="LGN2" s="3026"/>
      <c r="LGO2" s="3026"/>
      <c r="LGP2" s="3026"/>
      <c r="LGQ2" s="3026"/>
      <c r="LGR2" s="2433"/>
      <c r="LGS2" s="2434"/>
      <c r="LGT2" s="3026"/>
      <c r="LGU2" s="3026"/>
      <c r="LGV2" s="3026"/>
      <c r="LGW2" s="3026"/>
      <c r="LGX2" s="3026"/>
      <c r="LGY2" s="3026"/>
      <c r="LGZ2" s="2433"/>
      <c r="LHA2" s="2434"/>
      <c r="LHB2" s="3026"/>
      <c r="LHC2" s="3026"/>
      <c r="LHD2" s="3026"/>
      <c r="LHE2" s="3026"/>
      <c r="LHF2" s="3026"/>
      <c r="LHG2" s="3026"/>
      <c r="LHH2" s="2433"/>
      <c r="LHI2" s="2434"/>
      <c r="LHJ2" s="3026"/>
      <c r="LHK2" s="3026"/>
      <c r="LHL2" s="3026"/>
      <c r="LHM2" s="3026"/>
      <c r="LHN2" s="3026"/>
      <c r="LHO2" s="3026"/>
      <c r="LHP2" s="2433"/>
      <c r="LHQ2" s="2434"/>
      <c r="LHR2" s="3026"/>
      <c r="LHS2" s="3026"/>
      <c r="LHT2" s="3026"/>
      <c r="LHU2" s="3026"/>
      <c r="LHV2" s="3026"/>
      <c r="LHW2" s="3026"/>
      <c r="LHX2" s="2433"/>
      <c r="LHY2" s="2434"/>
      <c r="LHZ2" s="3026"/>
      <c r="LIA2" s="3026"/>
      <c r="LIB2" s="3026"/>
      <c r="LIC2" s="3026"/>
      <c r="LID2" s="3026"/>
      <c r="LIE2" s="3026"/>
      <c r="LIF2" s="2433"/>
      <c r="LIG2" s="2434"/>
      <c r="LIH2" s="3026"/>
      <c r="LII2" s="3026"/>
      <c r="LIJ2" s="3026"/>
      <c r="LIK2" s="3026"/>
      <c r="LIL2" s="3026"/>
      <c r="LIM2" s="3026"/>
      <c r="LIN2" s="2433"/>
      <c r="LIO2" s="2434"/>
      <c r="LIP2" s="3026"/>
      <c r="LIQ2" s="3026"/>
      <c r="LIR2" s="3026"/>
      <c r="LIS2" s="3026"/>
      <c r="LIT2" s="3026"/>
      <c r="LIU2" s="3026"/>
      <c r="LIV2" s="2433"/>
      <c r="LIW2" s="2434"/>
      <c r="LIX2" s="3026"/>
      <c r="LIY2" s="3026"/>
      <c r="LIZ2" s="3026"/>
      <c r="LJA2" s="3026"/>
      <c r="LJB2" s="3026"/>
      <c r="LJC2" s="3026"/>
      <c r="LJD2" s="2433"/>
      <c r="LJE2" s="2434"/>
      <c r="LJF2" s="3026"/>
      <c r="LJG2" s="3026"/>
      <c r="LJH2" s="3026"/>
      <c r="LJI2" s="3026"/>
      <c r="LJJ2" s="3026"/>
      <c r="LJK2" s="3026"/>
      <c r="LJL2" s="2433"/>
      <c r="LJM2" s="2434"/>
      <c r="LJN2" s="3026"/>
      <c r="LJO2" s="3026"/>
      <c r="LJP2" s="3026"/>
      <c r="LJQ2" s="3026"/>
      <c r="LJR2" s="3026"/>
      <c r="LJS2" s="3026"/>
      <c r="LJT2" s="2433"/>
      <c r="LJU2" s="2434"/>
      <c r="LJV2" s="3026"/>
      <c r="LJW2" s="3026"/>
      <c r="LJX2" s="3026"/>
      <c r="LJY2" s="3026"/>
      <c r="LJZ2" s="3026"/>
      <c r="LKA2" s="3026"/>
      <c r="LKB2" s="2433"/>
      <c r="LKC2" s="2434"/>
      <c r="LKD2" s="3026"/>
      <c r="LKE2" s="3026"/>
      <c r="LKF2" s="3026"/>
      <c r="LKG2" s="3026"/>
      <c r="LKH2" s="3026"/>
      <c r="LKI2" s="3026"/>
      <c r="LKJ2" s="2433"/>
      <c r="LKK2" s="2434"/>
      <c r="LKL2" s="3026"/>
      <c r="LKM2" s="3026"/>
      <c r="LKN2" s="3026"/>
      <c r="LKO2" s="3026"/>
      <c r="LKP2" s="3026"/>
      <c r="LKQ2" s="3026"/>
      <c r="LKR2" s="2433"/>
      <c r="LKS2" s="2434"/>
      <c r="LKT2" s="3026"/>
      <c r="LKU2" s="3026"/>
      <c r="LKV2" s="3026"/>
      <c r="LKW2" s="3026"/>
      <c r="LKX2" s="3026"/>
      <c r="LKY2" s="3026"/>
      <c r="LKZ2" s="2433"/>
      <c r="LLA2" s="2434"/>
      <c r="LLB2" s="3026"/>
      <c r="LLC2" s="3026"/>
      <c r="LLD2" s="3026"/>
      <c r="LLE2" s="3026"/>
      <c r="LLF2" s="3026"/>
      <c r="LLG2" s="3026"/>
      <c r="LLH2" s="2433"/>
      <c r="LLI2" s="2434"/>
      <c r="LLJ2" s="3026"/>
      <c r="LLK2" s="3026"/>
      <c r="LLL2" s="3026"/>
      <c r="LLM2" s="3026"/>
      <c r="LLN2" s="3026"/>
      <c r="LLO2" s="3026"/>
      <c r="LLP2" s="2433"/>
      <c r="LLQ2" s="2434"/>
      <c r="LLR2" s="3026"/>
      <c r="LLS2" s="3026"/>
      <c r="LLT2" s="3026"/>
      <c r="LLU2" s="3026"/>
      <c r="LLV2" s="3026"/>
      <c r="LLW2" s="3026"/>
      <c r="LLX2" s="2433"/>
      <c r="LLY2" s="2434"/>
      <c r="LLZ2" s="3026"/>
      <c r="LMA2" s="3026"/>
      <c r="LMB2" s="3026"/>
      <c r="LMC2" s="3026"/>
      <c r="LMD2" s="3026"/>
      <c r="LME2" s="3026"/>
      <c r="LMF2" s="2433"/>
      <c r="LMG2" s="2434"/>
      <c r="LMH2" s="3026"/>
      <c r="LMI2" s="3026"/>
      <c r="LMJ2" s="3026"/>
      <c r="LMK2" s="3026"/>
      <c r="LML2" s="3026"/>
      <c r="LMM2" s="3026"/>
      <c r="LMN2" s="2433"/>
      <c r="LMO2" s="2434"/>
      <c r="LMP2" s="3026"/>
      <c r="LMQ2" s="3026"/>
      <c r="LMR2" s="3026"/>
      <c r="LMS2" s="3026"/>
      <c r="LMT2" s="3026"/>
      <c r="LMU2" s="3026"/>
      <c r="LMV2" s="2433"/>
      <c r="LMW2" s="2434"/>
      <c r="LMX2" s="3026"/>
      <c r="LMY2" s="3026"/>
      <c r="LMZ2" s="3026"/>
      <c r="LNA2" s="3026"/>
      <c r="LNB2" s="3026"/>
      <c r="LNC2" s="3026"/>
      <c r="LND2" s="2433"/>
      <c r="LNE2" s="2434"/>
      <c r="LNF2" s="3026"/>
      <c r="LNG2" s="3026"/>
      <c r="LNH2" s="3026"/>
      <c r="LNI2" s="3026"/>
      <c r="LNJ2" s="3026"/>
      <c r="LNK2" s="3026"/>
      <c r="LNL2" s="2433"/>
      <c r="LNM2" s="2434"/>
      <c r="LNN2" s="3026"/>
      <c r="LNO2" s="3026"/>
      <c r="LNP2" s="3026"/>
      <c r="LNQ2" s="3026"/>
      <c r="LNR2" s="3026"/>
      <c r="LNS2" s="3026"/>
      <c r="LNT2" s="2433"/>
      <c r="LNU2" s="2434"/>
      <c r="LNV2" s="3026"/>
      <c r="LNW2" s="3026"/>
      <c r="LNX2" s="3026"/>
      <c r="LNY2" s="3026"/>
      <c r="LNZ2" s="3026"/>
      <c r="LOA2" s="3026"/>
      <c r="LOB2" s="2433"/>
      <c r="LOC2" s="2434"/>
      <c r="LOD2" s="3026"/>
      <c r="LOE2" s="3026"/>
      <c r="LOF2" s="3026"/>
      <c r="LOG2" s="3026"/>
      <c r="LOH2" s="3026"/>
      <c r="LOI2" s="3026"/>
      <c r="LOJ2" s="2433"/>
      <c r="LOK2" s="2434"/>
      <c r="LOL2" s="3026"/>
      <c r="LOM2" s="3026"/>
      <c r="LON2" s="3026"/>
      <c r="LOO2" s="3026"/>
      <c r="LOP2" s="3026"/>
      <c r="LOQ2" s="3026"/>
      <c r="LOR2" s="2433"/>
      <c r="LOS2" s="2434"/>
      <c r="LOT2" s="3026"/>
      <c r="LOU2" s="3026"/>
      <c r="LOV2" s="3026"/>
      <c r="LOW2" s="3026"/>
      <c r="LOX2" s="3026"/>
      <c r="LOY2" s="3026"/>
      <c r="LOZ2" s="2433"/>
      <c r="LPA2" s="2434"/>
      <c r="LPB2" s="3026"/>
      <c r="LPC2" s="3026"/>
      <c r="LPD2" s="3026"/>
      <c r="LPE2" s="3026"/>
      <c r="LPF2" s="3026"/>
      <c r="LPG2" s="3026"/>
      <c r="LPH2" s="2433"/>
      <c r="LPI2" s="2434"/>
      <c r="LPJ2" s="3026"/>
      <c r="LPK2" s="3026"/>
      <c r="LPL2" s="3026"/>
      <c r="LPM2" s="3026"/>
      <c r="LPN2" s="3026"/>
      <c r="LPO2" s="3026"/>
      <c r="LPP2" s="2433"/>
      <c r="LPQ2" s="2434"/>
      <c r="LPR2" s="3026"/>
      <c r="LPS2" s="3026"/>
      <c r="LPT2" s="3026"/>
      <c r="LPU2" s="3026"/>
      <c r="LPV2" s="3026"/>
      <c r="LPW2" s="3026"/>
      <c r="LPX2" s="2433"/>
      <c r="LPY2" s="2434"/>
      <c r="LPZ2" s="3026"/>
      <c r="LQA2" s="3026"/>
      <c r="LQB2" s="3026"/>
      <c r="LQC2" s="3026"/>
      <c r="LQD2" s="3026"/>
      <c r="LQE2" s="3026"/>
      <c r="LQF2" s="2433"/>
      <c r="LQG2" s="2434"/>
      <c r="LQH2" s="3026"/>
      <c r="LQI2" s="3026"/>
      <c r="LQJ2" s="3026"/>
      <c r="LQK2" s="3026"/>
      <c r="LQL2" s="3026"/>
      <c r="LQM2" s="3026"/>
      <c r="LQN2" s="2433"/>
      <c r="LQO2" s="2434"/>
      <c r="LQP2" s="3026"/>
      <c r="LQQ2" s="3026"/>
      <c r="LQR2" s="3026"/>
      <c r="LQS2" s="3026"/>
      <c r="LQT2" s="3026"/>
      <c r="LQU2" s="3026"/>
      <c r="LQV2" s="2433"/>
      <c r="LQW2" s="2434"/>
      <c r="LQX2" s="3026"/>
      <c r="LQY2" s="3026"/>
      <c r="LQZ2" s="3026"/>
      <c r="LRA2" s="3026"/>
      <c r="LRB2" s="3026"/>
      <c r="LRC2" s="3026"/>
      <c r="LRD2" s="2433"/>
      <c r="LRE2" s="2434"/>
      <c r="LRF2" s="3026"/>
      <c r="LRG2" s="3026"/>
      <c r="LRH2" s="3026"/>
      <c r="LRI2" s="3026"/>
      <c r="LRJ2" s="3026"/>
      <c r="LRK2" s="3026"/>
      <c r="LRL2" s="2433"/>
      <c r="LRM2" s="2434"/>
      <c r="LRN2" s="3026"/>
      <c r="LRO2" s="3026"/>
      <c r="LRP2" s="3026"/>
      <c r="LRQ2" s="3026"/>
      <c r="LRR2" s="3026"/>
      <c r="LRS2" s="3026"/>
      <c r="LRT2" s="2433"/>
      <c r="LRU2" s="2434"/>
      <c r="LRV2" s="3026"/>
      <c r="LRW2" s="3026"/>
      <c r="LRX2" s="3026"/>
      <c r="LRY2" s="3026"/>
      <c r="LRZ2" s="3026"/>
      <c r="LSA2" s="3026"/>
      <c r="LSB2" s="2433"/>
      <c r="LSC2" s="2434"/>
      <c r="LSD2" s="3026"/>
      <c r="LSE2" s="3026"/>
      <c r="LSF2" s="3026"/>
      <c r="LSG2" s="3026"/>
      <c r="LSH2" s="3026"/>
      <c r="LSI2" s="3026"/>
      <c r="LSJ2" s="2433"/>
      <c r="LSK2" s="2434"/>
      <c r="LSL2" s="3026"/>
      <c r="LSM2" s="3026"/>
      <c r="LSN2" s="3026"/>
      <c r="LSO2" s="3026"/>
      <c r="LSP2" s="3026"/>
      <c r="LSQ2" s="3026"/>
      <c r="LSR2" s="2433"/>
      <c r="LSS2" s="2434"/>
      <c r="LST2" s="3026"/>
      <c r="LSU2" s="3026"/>
      <c r="LSV2" s="3026"/>
      <c r="LSW2" s="3026"/>
      <c r="LSX2" s="3026"/>
      <c r="LSY2" s="3026"/>
      <c r="LSZ2" s="2433"/>
      <c r="LTA2" s="2434"/>
      <c r="LTB2" s="3026"/>
      <c r="LTC2" s="3026"/>
      <c r="LTD2" s="3026"/>
      <c r="LTE2" s="3026"/>
      <c r="LTF2" s="3026"/>
      <c r="LTG2" s="3026"/>
      <c r="LTH2" s="2433"/>
      <c r="LTI2" s="2434"/>
      <c r="LTJ2" s="3026"/>
      <c r="LTK2" s="3026"/>
      <c r="LTL2" s="3026"/>
      <c r="LTM2" s="3026"/>
      <c r="LTN2" s="3026"/>
      <c r="LTO2" s="3026"/>
      <c r="LTP2" s="2433"/>
      <c r="LTQ2" s="2434"/>
      <c r="LTR2" s="3026"/>
      <c r="LTS2" s="3026"/>
      <c r="LTT2" s="3026"/>
      <c r="LTU2" s="3026"/>
      <c r="LTV2" s="3026"/>
      <c r="LTW2" s="3026"/>
      <c r="LTX2" s="2433"/>
      <c r="LTY2" s="2434"/>
      <c r="LTZ2" s="3026"/>
      <c r="LUA2" s="3026"/>
      <c r="LUB2" s="3026"/>
      <c r="LUC2" s="3026"/>
      <c r="LUD2" s="3026"/>
      <c r="LUE2" s="3026"/>
      <c r="LUF2" s="2433"/>
      <c r="LUG2" s="2434"/>
      <c r="LUH2" s="3026"/>
      <c r="LUI2" s="3026"/>
      <c r="LUJ2" s="3026"/>
      <c r="LUK2" s="3026"/>
      <c r="LUL2" s="3026"/>
      <c r="LUM2" s="3026"/>
      <c r="LUN2" s="2433"/>
      <c r="LUO2" s="2434"/>
      <c r="LUP2" s="3026"/>
      <c r="LUQ2" s="3026"/>
      <c r="LUR2" s="3026"/>
      <c r="LUS2" s="3026"/>
      <c r="LUT2" s="3026"/>
      <c r="LUU2" s="3026"/>
      <c r="LUV2" s="2433"/>
      <c r="LUW2" s="2434"/>
      <c r="LUX2" s="3026"/>
      <c r="LUY2" s="3026"/>
      <c r="LUZ2" s="3026"/>
      <c r="LVA2" s="3026"/>
      <c r="LVB2" s="3026"/>
      <c r="LVC2" s="3026"/>
      <c r="LVD2" s="2433"/>
      <c r="LVE2" s="2434"/>
      <c r="LVF2" s="3026"/>
      <c r="LVG2" s="3026"/>
      <c r="LVH2" s="3026"/>
      <c r="LVI2" s="3026"/>
      <c r="LVJ2" s="3026"/>
      <c r="LVK2" s="3026"/>
      <c r="LVL2" s="2433"/>
      <c r="LVM2" s="2434"/>
      <c r="LVN2" s="3026"/>
      <c r="LVO2" s="3026"/>
      <c r="LVP2" s="3026"/>
      <c r="LVQ2" s="3026"/>
      <c r="LVR2" s="3026"/>
      <c r="LVS2" s="3026"/>
      <c r="LVT2" s="2433"/>
      <c r="LVU2" s="2434"/>
      <c r="LVV2" s="3026"/>
      <c r="LVW2" s="3026"/>
      <c r="LVX2" s="3026"/>
      <c r="LVY2" s="3026"/>
      <c r="LVZ2" s="3026"/>
      <c r="LWA2" s="3026"/>
      <c r="LWB2" s="2433"/>
      <c r="LWC2" s="2434"/>
      <c r="LWD2" s="3026"/>
      <c r="LWE2" s="3026"/>
      <c r="LWF2" s="3026"/>
      <c r="LWG2" s="3026"/>
      <c r="LWH2" s="3026"/>
      <c r="LWI2" s="3026"/>
      <c r="LWJ2" s="2433"/>
      <c r="LWK2" s="2434"/>
      <c r="LWL2" s="3026"/>
      <c r="LWM2" s="3026"/>
      <c r="LWN2" s="3026"/>
      <c r="LWO2" s="3026"/>
      <c r="LWP2" s="3026"/>
      <c r="LWQ2" s="3026"/>
      <c r="LWR2" s="2433"/>
      <c r="LWS2" s="2434"/>
      <c r="LWT2" s="3026"/>
      <c r="LWU2" s="3026"/>
      <c r="LWV2" s="3026"/>
      <c r="LWW2" s="3026"/>
      <c r="LWX2" s="3026"/>
      <c r="LWY2" s="3026"/>
      <c r="LWZ2" s="2433"/>
      <c r="LXA2" s="2434"/>
      <c r="LXB2" s="3026"/>
      <c r="LXC2" s="3026"/>
      <c r="LXD2" s="3026"/>
      <c r="LXE2" s="3026"/>
      <c r="LXF2" s="3026"/>
      <c r="LXG2" s="3026"/>
      <c r="LXH2" s="2433"/>
      <c r="LXI2" s="2434"/>
      <c r="LXJ2" s="3026"/>
      <c r="LXK2" s="3026"/>
      <c r="LXL2" s="3026"/>
      <c r="LXM2" s="3026"/>
      <c r="LXN2" s="3026"/>
      <c r="LXO2" s="3026"/>
      <c r="LXP2" s="2433"/>
      <c r="LXQ2" s="2434"/>
      <c r="LXR2" s="3026"/>
      <c r="LXS2" s="3026"/>
      <c r="LXT2" s="3026"/>
      <c r="LXU2" s="3026"/>
      <c r="LXV2" s="3026"/>
      <c r="LXW2" s="3026"/>
      <c r="LXX2" s="2433"/>
      <c r="LXY2" s="2434"/>
      <c r="LXZ2" s="3026"/>
      <c r="LYA2" s="3026"/>
      <c r="LYB2" s="3026"/>
      <c r="LYC2" s="3026"/>
      <c r="LYD2" s="3026"/>
      <c r="LYE2" s="3026"/>
      <c r="LYF2" s="2433"/>
      <c r="LYG2" s="2434"/>
      <c r="LYH2" s="3026"/>
      <c r="LYI2" s="3026"/>
      <c r="LYJ2" s="3026"/>
      <c r="LYK2" s="3026"/>
      <c r="LYL2" s="3026"/>
      <c r="LYM2" s="3026"/>
      <c r="LYN2" s="2433"/>
      <c r="LYO2" s="2434"/>
      <c r="LYP2" s="3026"/>
      <c r="LYQ2" s="3026"/>
      <c r="LYR2" s="3026"/>
      <c r="LYS2" s="3026"/>
      <c r="LYT2" s="3026"/>
      <c r="LYU2" s="3026"/>
      <c r="LYV2" s="2433"/>
      <c r="LYW2" s="2434"/>
      <c r="LYX2" s="3026"/>
      <c r="LYY2" s="3026"/>
      <c r="LYZ2" s="3026"/>
      <c r="LZA2" s="3026"/>
      <c r="LZB2" s="3026"/>
      <c r="LZC2" s="3026"/>
      <c r="LZD2" s="2433"/>
      <c r="LZE2" s="2434"/>
      <c r="LZF2" s="3026"/>
      <c r="LZG2" s="3026"/>
      <c r="LZH2" s="3026"/>
      <c r="LZI2" s="3026"/>
      <c r="LZJ2" s="3026"/>
      <c r="LZK2" s="3026"/>
      <c r="LZL2" s="2433"/>
      <c r="LZM2" s="2434"/>
      <c r="LZN2" s="3026"/>
      <c r="LZO2" s="3026"/>
      <c r="LZP2" s="3026"/>
      <c r="LZQ2" s="3026"/>
      <c r="LZR2" s="3026"/>
      <c r="LZS2" s="3026"/>
      <c r="LZT2" s="2433"/>
      <c r="LZU2" s="2434"/>
      <c r="LZV2" s="3026"/>
      <c r="LZW2" s="3026"/>
      <c r="LZX2" s="3026"/>
      <c r="LZY2" s="3026"/>
      <c r="LZZ2" s="3026"/>
      <c r="MAA2" s="3026"/>
      <c r="MAB2" s="2433"/>
      <c r="MAC2" s="2434"/>
      <c r="MAD2" s="3026"/>
      <c r="MAE2" s="3026"/>
      <c r="MAF2" s="3026"/>
      <c r="MAG2" s="3026"/>
      <c r="MAH2" s="3026"/>
      <c r="MAI2" s="3026"/>
      <c r="MAJ2" s="2433"/>
      <c r="MAK2" s="2434"/>
      <c r="MAL2" s="3026"/>
      <c r="MAM2" s="3026"/>
      <c r="MAN2" s="3026"/>
      <c r="MAO2" s="3026"/>
      <c r="MAP2" s="3026"/>
      <c r="MAQ2" s="3026"/>
      <c r="MAR2" s="2433"/>
      <c r="MAS2" s="2434"/>
      <c r="MAT2" s="3026"/>
      <c r="MAU2" s="3026"/>
      <c r="MAV2" s="3026"/>
      <c r="MAW2" s="3026"/>
      <c r="MAX2" s="3026"/>
      <c r="MAY2" s="3026"/>
      <c r="MAZ2" s="2433"/>
      <c r="MBA2" s="2434"/>
      <c r="MBB2" s="3026"/>
      <c r="MBC2" s="3026"/>
      <c r="MBD2" s="3026"/>
      <c r="MBE2" s="3026"/>
      <c r="MBF2" s="3026"/>
      <c r="MBG2" s="3026"/>
      <c r="MBH2" s="2433"/>
      <c r="MBI2" s="2434"/>
      <c r="MBJ2" s="3026"/>
      <c r="MBK2" s="3026"/>
      <c r="MBL2" s="3026"/>
      <c r="MBM2" s="3026"/>
      <c r="MBN2" s="3026"/>
      <c r="MBO2" s="3026"/>
      <c r="MBP2" s="2433"/>
      <c r="MBQ2" s="2434"/>
      <c r="MBR2" s="3026"/>
      <c r="MBS2" s="3026"/>
      <c r="MBT2" s="3026"/>
      <c r="MBU2" s="3026"/>
      <c r="MBV2" s="3026"/>
      <c r="MBW2" s="3026"/>
      <c r="MBX2" s="2433"/>
      <c r="MBY2" s="2434"/>
      <c r="MBZ2" s="3026"/>
      <c r="MCA2" s="3026"/>
      <c r="MCB2" s="3026"/>
      <c r="MCC2" s="3026"/>
      <c r="MCD2" s="3026"/>
      <c r="MCE2" s="3026"/>
      <c r="MCF2" s="2433"/>
      <c r="MCG2" s="2434"/>
      <c r="MCH2" s="3026"/>
      <c r="MCI2" s="3026"/>
      <c r="MCJ2" s="3026"/>
      <c r="MCK2" s="3026"/>
      <c r="MCL2" s="3026"/>
      <c r="MCM2" s="3026"/>
      <c r="MCN2" s="2433"/>
      <c r="MCO2" s="2434"/>
      <c r="MCP2" s="3026"/>
      <c r="MCQ2" s="3026"/>
      <c r="MCR2" s="3026"/>
      <c r="MCS2" s="3026"/>
      <c r="MCT2" s="3026"/>
      <c r="MCU2" s="3026"/>
      <c r="MCV2" s="2433"/>
      <c r="MCW2" s="2434"/>
      <c r="MCX2" s="3026"/>
      <c r="MCY2" s="3026"/>
      <c r="MCZ2" s="3026"/>
      <c r="MDA2" s="3026"/>
      <c r="MDB2" s="3026"/>
      <c r="MDC2" s="3026"/>
      <c r="MDD2" s="2433"/>
      <c r="MDE2" s="2434"/>
      <c r="MDF2" s="3026"/>
      <c r="MDG2" s="3026"/>
      <c r="MDH2" s="3026"/>
      <c r="MDI2" s="3026"/>
      <c r="MDJ2" s="3026"/>
      <c r="MDK2" s="3026"/>
      <c r="MDL2" s="2433"/>
      <c r="MDM2" s="2434"/>
      <c r="MDN2" s="3026"/>
      <c r="MDO2" s="3026"/>
      <c r="MDP2" s="3026"/>
      <c r="MDQ2" s="3026"/>
      <c r="MDR2" s="3026"/>
      <c r="MDS2" s="3026"/>
      <c r="MDT2" s="2433"/>
      <c r="MDU2" s="2434"/>
      <c r="MDV2" s="3026"/>
      <c r="MDW2" s="3026"/>
      <c r="MDX2" s="3026"/>
      <c r="MDY2" s="3026"/>
      <c r="MDZ2" s="3026"/>
      <c r="MEA2" s="3026"/>
      <c r="MEB2" s="2433"/>
      <c r="MEC2" s="2434"/>
      <c r="MED2" s="3026"/>
      <c r="MEE2" s="3026"/>
      <c r="MEF2" s="3026"/>
      <c r="MEG2" s="3026"/>
      <c r="MEH2" s="3026"/>
      <c r="MEI2" s="3026"/>
      <c r="MEJ2" s="2433"/>
      <c r="MEK2" s="2434"/>
      <c r="MEL2" s="3026"/>
      <c r="MEM2" s="3026"/>
      <c r="MEN2" s="3026"/>
      <c r="MEO2" s="3026"/>
      <c r="MEP2" s="3026"/>
      <c r="MEQ2" s="3026"/>
      <c r="MER2" s="2433"/>
      <c r="MES2" s="2434"/>
      <c r="MET2" s="3026"/>
      <c r="MEU2" s="3026"/>
      <c r="MEV2" s="3026"/>
      <c r="MEW2" s="3026"/>
      <c r="MEX2" s="3026"/>
      <c r="MEY2" s="3026"/>
      <c r="MEZ2" s="2433"/>
      <c r="MFA2" s="2434"/>
      <c r="MFB2" s="3026"/>
      <c r="MFC2" s="3026"/>
      <c r="MFD2" s="3026"/>
      <c r="MFE2" s="3026"/>
      <c r="MFF2" s="3026"/>
      <c r="MFG2" s="3026"/>
      <c r="MFH2" s="2433"/>
      <c r="MFI2" s="2434"/>
      <c r="MFJ2" s="3026"/>
      <c r="MFK2" s="3026"/>
      <c r="MFL2" s="3026"/>
      <c r="MFM2" s="3026"/>
      <c r="MFN2" s="3026"/>
      <c r="MFO2" s="3026"/>
      <c r="MFP2" s="2433"/>
      <c r="MFQ2" s="2434"/>
      <c r="MFR2" s="3026"/>
      <c r="MFS2" s="3026"/>
      <c r="MFT2" s="3026"/>
      <c r="MFU2" s="3026"/>
      <c r="MFV2" s="3026"/>
      <c r="MFW2" s="3026"/>
      <c r="MFX2" s="2433"/>
      <c r="MFY2" s="2434"/>
      <c r="MFZ2" s="3026"/>
      <c r="MGA2" s="3026"/>
      <c r="MGB2" s="3026"/>
      <c r="MGC2" s="3026"/>
      <c r="MGD2" s="3026"/>
      <c r="MGE2" s="3026"/>
      <c r="MGF2" s="2433"/>
      <c r="MGG2" s="2434"/>
      <c r="MGH2" s="3026"/>
      <c r="MGI2" s="3026"/>
      <c r="MGJ2" s="3026"/>
      <c r="MGK2" s="3026"/>
      <c r="MGL2" s="3026"/>
      <c r="MGM2" s="3026"/>
      <c r="MGN2" s="2433"/>
      <c r="MGO2" s="2434"/>
      <c r="MGP2" s="3026"/>
      <c r="MGQ2" s="3026"/>
      <c r="MGR2" s="3026"/>
      <c r="MGS2" s="3026"/>
      <c r="MGT2" s="3026"/>
      <c r="MGU2" s="3026"/>
      <c r="MGV2" s="2433"/>
      <c r="MGW2" s="2434"/>
      <c r="MGX2" s="3026"/>
      <c r="MGY2" s="3026"/>
      <c r="MGZ2" s="3026"/>
      <c r="MHA2" s="3026"/>
      <c r="MHB2" s="3026"/>
      <c r="MHC2" s="3026"/>
      <c r="MHD2" s="2433"/>
      <c r="MHE2" s="2434"/>
      <c r="MHF2" s="3026"/>
      <c r="MHG2" s="3026"/>
      <c r="MHH2" s="3026"/>
      <c r="MHI2" s="3026"/>
      <c r="MHJ2" s="3026"/>
      <c r="MHK2" s="3026"/>
      <c r="MHL2" s="2433"/>
      <c r="MHM2" s="2434"/>
      <c r="MHN2" s="3026"/>
      <c r="MHO2" s="3026"/>
      <c r="MHP2" s="3026"/>
      <c r="MHQ2" s="3026"/>
      <c r="MHR2" s="3026"/>
      <c r="MHS2" s="3026"/>
      <c r="MHT2" s="2433"/>
      <c r="MHU2" s="2434"/>
      <c r="MHV2" s="3026"/>
      <c r="MHW2" s="3026"/>
      <c r="MHX2" s="3026"/>
      <c r="MHY2" s="3026"/>
      <c r="MHZ2" s="3026"/>
      <c r="MIA2" s="3026"/>
      <c r="MIB2" s="2433"/>
      <c r="MIC2" s="2434"/>
      <c r="MID2" s="3026"/>
      <c r="MIE2" s="3026"/>
      <c r="MIF2" s="3026"/>
      <c r="MIG2" s="3026"/>
      <c r="MIH2" s="3026"/>
      <c r="MII2" s="3026"/>
      <c r="MIJ2" s="2433"/>
      <c r="MIK2" s="2434"/>
      <c r="MIL2" s="3026"/>
      <c r="MIM2" s="3026"/>
      <c r="MIN2" s="3026"/>
      <c r="MIO2" s="3026"/>
      <c r="MIP2" s="3026"/>
      <c r="MIQ2" s="3026"/>
      <c r="MIR2" s="2433"/>
      <c r="MIS2" s="2434"/>
      <c r="MIT2" s="3026"/>
      <c r="MIU2" s="3026"/>
      <c r="MIV2" s="3026"/>
      <c r="MIW2" s="3026"/>
      <c r="MIX2" s="3026"/>
      <c r="MIY2" s="3026"/>
      <c r="MIZ2" s="2433"/>
      <c r="MJA2" s="2434"/>
      <c r="MJB2" s="3026"/>
      <c r="MJC2" s="3026"/>
      <c r="MJD2" s="3026"/>
      <c r="MJE2" s="3026"/>
      <c r="MJF2" s="3026"/>
      <c r="MJG2" s="3026"/>
      <c r="MJH2" s="2433"/>
      <c r="MJI2" s="2434"/>
      <c r="MJJ2" s="3026"/>
      <c r="MJK2" s="3026"/>
      <c r="MJL2" s="3026"/>
      <c r="MJM2" s="3026"/>
      <c r="MJN2" s="3026"/>
      <c r="MJO2" s="3026"/>
      <c r="MJP2" s="2433"/>
      <c r="MJQ2" s="2434"/>
      <c r="MJR2" s="3026"/>
      <c r="MJS2" s="3026"/>
      <c r="MJT2" s="3026"/>
      <c r="MJU2" s="3026"/>
      <c r="MJV2" s="3026"/>
      <c r="MJW2" s="3026"/>
      <c r="MJX2" s="2433"/>
      <c r="MJY2" s="2434"/>
      <c r="MJZ2" s="3026"/>
      <c r="MKA2" s="3026"/>
      <c r="MKB2" s="3026"/>
      <c r="MKC2" s="3026"/>
      <c r="MKD2" s="3026"/>
      <c r="MKE2" s="3026"/>
      <c r="MKF2" s="2433"/>
      <c r="MKG2" s="2434"/>
      <c r="MKH2" s="3026"/>
      <c r="MKI2" s="3026"/>
      <c r="MKJ2" s="3026"/>
      <c r="MKK2" s="3026"/>
      <c r="MKL2" s="3026"/>
      <c r="MKM2" s="3026"/>
      <c r="MKN2" s="2433"/>
      <c r="MKO2" s="2434"/>
      <c r="MKP2" s="3026"/>
      <c r="MKQ2" s="3026"/>
      <c r="MKR2" s="3026"/>
      <c r="MKS2" s="3026"/>
      <c r="MKT2" s="3026"/>
      <c r="MKU2" s="3026"/>
      <c r="MKV2" s="2433"/>
      <c r="MKW2" s="2434"/>
      <c r="MKX2" s="3026"/>
      <c r="MKY2" s="3026"/>
      <c r="MKZ2" s="3026"/>
      <c r="MLA2" s="3026"/>
      <c r="MLB2" s="3026"/>
      <c r="MLC2" s="3026"/>
      <c r="MLD2" s="2433"/>
      <c r="MLE2" s="2434"/>
      <c r="MLF2" s="3026"/>
      <c r="MLG2" s="3026"/>
      <c r="MLH2" s="3026"/>
      <c r="MLI2" s="3026"/>
      <c r="MLJ2" s="3026"/>
      <c r="MLK2" s="3026"/>
      <c r="MLL2" s="2433"/>
      <c r="MLM2" s="2434"/>
      <c r="MLN2" s="3026"/>
      <c r="MLO2" s="3026"/>
      <c r="MLP2" s="3026"/>
      <c r="MLQ2" s="3026"/>
      <c r="MLR2" s="3026"/>
      <c r="MLS2" s="3026"/>
      <c r="MLT2" s="2433"/>
      <c r="MLU2" s="2434"/>
      <c r="MLV2" s="3026"/>
      <c r="MLW2" s="3026"/>
      <c r="MLX2" s="3026"/>
      <c r="MLY2" s="3026"/>
      <c r="MLZ2" s="3026"/>
      <c r="MMA2" s="3026"/>
      <c r="MMB2" s="2433"/>
      <c r="MMC2" s="2434"/>
      <c r="MMD2" s="3026"/>
      <c r="MME2" s="3026"/>
      <c r="MMF2" s="3026"/>
      <c r="MMG2" s="3026"/>
      <c r="MMH2" s="3026"/>
      <c r="MMI2" s="3026"/>
      <c r="MMJ2" s="2433"/>
      <c r="MMK2" s="2434"/>
      <c r="MML2" s="3026"/>
      <c r="MMM2" s="3026"/>
      <c r="MMN2" s="3026"/>
      <c r="MMO2" s="3026"/>
      <c r="MMP2" s="3026"/>
      <c r="MMQ2" s="3026"/>
      <c r="MMR2" s="2433"/>
      <c r="MMS2" s="2434"/>
      <c r="MMT2" s="3026"/>
      <c r="MMU2" s="3026"/>
      <c r="MMV2" s="3026"/>
      <c r="MMW2" s="3026"/>
      <c r="MMX2" s="3026"/>
      <c r="MMY2" s="3026"/>
      <c r="MMZ2" s="2433"/>
      <c r="MNA2" s="2434"/>
      <c r="MNB2" s="3026"/>
      <c r="MNC2" s="3026"/>
      <c r="MND2" s="3026"/>
      <c r="MNE2" s="3026"/>
      <c r="MNF2" s="3026"/>
      <c r="MNG2" s="3026"/>
      <c r="MNH2" s="2433"/>
      <c r="MNI2" s="2434"/>
      <c r="MNJ2" s="3026"/>
      <c r="MNK2" s="3026"/>
      <c r="MNL2" s="3026"/>
      <c r="MNM2" s="3026"/>
      <c r="MNN2" s="3026"/>
      <c r="MNO2" s="3026"/>
      <c r="MNP2" s="2433"/>
      <c r="MNQ2" s="2434"/>
      <c r="MNR2" s="3026"/>
      <c r="MNS2" s="3026"/>
      <c r="MNT2" s="3026"/>
      <c r="MNU2" s="3026"/>
      <c r="MNV2" s="3026"/>
      <c r="MNW2" s="3026"/>
      <c r="MNX2" s="2433"/>
      <c r="MNY2" s="2434"/>
      <c r="MNZ2" s="3026"/>
      <c r="MOA2" s="3026"/>
      <c r="MOB2" s="3026"/>
      <c r="MOC2" s="3026"/>
      <c r="MOD2" s="3026"/>
      <c r="MOE2" s="3026"/>
      <c r="MOF2" s="2433"/>
      <c r="MOG2" s="2434"/>
      <c r="MOH2" s="3026"/>
      <c r="MOI2" s="3026"/>
      <c r="MOJ2" s="3026"/>
      <c r="MOK2" s="3026"/>
      <c r="MOL2" s="3026"/>
      <c r="MOM2" s="3026"/>
      <c r="MON2" s="2433"/>
      <c r="MOO2" s="2434"/>
      <c r="MOP2" s="3026"/>
      <c r="MOQ2" s="3026"/>
      <c r="MOR2" s="3026"/>
      <c r="MOS2" s="3026"/>
      <c r="MOT2" s="3026"/>
      <c r="MOU2" s="3026"/>
      <c r="MOV2" s="2433"/>
      <c r="MOW2" s="2434"/>
      <c r="MOX2" s="3026"/>
      <c r="MOY2" s="3026"/>
      <c r="MOZ2" s="3026"/>
      <c r="MPA2" s="3026"/>
      <c r="MPB2" s="3026"/>
      <c r="MPC2" s="3026"/>
      <c r="MPD2" s="2433"/>
      <c r="MPE2" s="2434"/>
      <c r="MPF2" s="3026"/>
      <c r="MPG2" s="3026"/>
      <c r="MPH2" s="3026"/>
      <c r="MPI2" s="3026"/>
      <c r="MPJ2" s="3026"/>
      <c r="MPK2" s="3026"/>
      <c r="MPL2" s="2433"/>
      <c r="MPM2" s="2434"/>
      <c r="MPN2" s="3026"/>
      <c r="MPO2" s="3026"/>
      <c r="MPP2" s="3026"/>
      <c r="MPQ2" s="3026"/>
      <c r="MPR2" s="3026"/>
      <c r="MPS2" s="3026"/>
      <c r="MPT2" s="2433"/>
      <c r="MPU2" s="2434"/>
      <c r="MPV2" s="3026"/>
      <c r="MPW2" s="3026"/>
      <c r="MPX2" s="3026"/>
      <c r="MPY2" s="3026"/>
      <c r="MPZ2" s="3026"/>
      <c r="MQA2" s="3026"/>
      <c r="MQB2" s="2433"/>
      <c r="MQC2" s="2434"/>
      <c r="MQD2" s="3026"/>
      <c r="MQE2" s="3026"/>
      <c r="MQF2" s="3026"/>
      <c r="MQG2" s="3026"/>
      <c r="MQH2" s="3026"/>
      <c r="MQI2" s="3026"/>
      <c r="MQJ2" s="2433"/>
      <c r="MQK2" s="2434"/>
      <c r="MQL2" s="3026"/>
      <c r="MQM2" s="3026"/>
      <c r="MQN2" s="3026"/>
      <c r="MQO2" s="3026"/>
      <c r="MQP2" s="3026"/>
      <c r="MQQ2" s="3026"/>
      <c r="MQR2" s="2433"/>
      <c r="MQS2" s="2434"/>
      <c r="MQT2" s="3026"/>
      <c r="MQU2" s="3026"/>
      <c r="MQV2" s="3026"/>
      <c r="MQW2" s="3026"/>
      <c r="MQX2" s="3026"/>
      <c r="MQY2" s="3026"/>
      <c r="MQZ2" s="2433"/>
      <c r="MRA2" s="2434"/>
      <c r="MRB2" s="3026"/>
      <c r="MRC2" s="3026"/>
      <c r="MRD2" s="3026"/>
      <c r="MRE2" s="3026"/>
      <c r="MRF2" s="3026"/>
      <c r="MRG2" s="3026"/>
      <c r="MRH2" s="2433"/>
      <c r="MRI2" s="2434"/>
      <c r="MRJ2" s="3026"/>
      <c r="MRK2" s="3026"/>
      <c r="MRL2" s="3026"/>
      <c r="MRM2" s="3026"/>
      <c r="MRN2" s="3026"/>
      <c r="MRO2" s="3026"/>
      <c r="MRP2" s="2433"/>
      <c r="MRQ2" s="2434"/>
      <c r="MRR2" s="3026"/>
      <c r="MRS2" s="3026"/>
      <c r="MRT2" s="3026"/>
      <c r="MRU2" s="3026"/>
      <c r="MRV2" s="3026"/>
      <c r="MRW2" s="3026"/>
      <c r="MRX2" s="2433"/>
      <c r="MRY2" s="2434"/>
      <c r="MRZ2" s="3026"/>
      <c r="MSA2" s="3026"/>
      <c r="MSB2" s="3026"/>
      <c r="MSC2" s="3026"/>
      <c r="MSD2" s="3026"/>
      <c r="MSE2" s="3026"/>
      <c r="MSF2" s="2433"/>
      <c r="MSG2" s="2434"/>
      <c r="MSH2" s="3026"/>
      <c r="MSI2" s="3026"/>
      <c r="MSJ2" s="3026"/>
      <c r="MSK2" s="3026"/>
      <c r="MSL2" s="3026"/>
      <c r="MSM2" s="3026"/>
      <c r="MSN2" s="2433"/>
      <c r="MSO2" s="2434"/>
      <c r="MSP2" s="3026"/>
      <c r="MSQ2" s="3026"/>
      <c r="MSR2" s="3026"/>
      <c r="MSS2" s="3026"/>
      <c r="MST2" s="3026"/>
      <c r="MSU2" s="3026"/>
      <c r="MSV2" s="2433"/>
      <c r="MSW2" s="2434"/>
      <c r="MSX2" s="3026"/>
      <c r="MSY2" s="3026"/>
      <c r="MSZ2" s="3026"/>
      <c r="MTA2" s="3026"/>
      <c r="MTB2" s="3026"/>
      <c r="MTC2" s="3026"/>
      <c r="MTD2" s="2433"/>
      <c r="MTE2" s="2434"/>
      <c r="MTF2" s="3026"/>
      <c r="MTG2" s="3026"/>
      <c r="MTH2" s="3026"/>
      <c r="MTI2" s="3026"/>
      <c r="MTJ2" s="3026"/>
      <c r="MTK2" s="3026"/>
      <c r="MTL2" s="2433"/>
      <c r="MTM2" s="2434"/>
      <c r="MTN2" s="3026"/>
      <c r="MTO2" s="3026"/>
      <c r="MTP2" s="3026"/>
      <c r="MTQ2" s="3026"/>
      <c r="MTR2" s="3026"/>
      <c r="MTS2" s="3026"/>
      <c r="MTT2" s="2433"/>
      <c r="MTU2" s="2434"/>
      <c r="MTV2" s="3026"/>
      <c r="MTW2" s="3026"/>
      <c r="MTX2" s="3026"/>
      <c r="MTY2" s="3026"/>
      <c r="MTZ2" s="3026"/>
      <c r="MUA2" s="3026"/>
      <c r="MUB2" s="2433"/>
      <c r="MUC2" s="2434"/>
      <c r="MUD2" s="3026"/>
      <c r="MUE2" s="3026"/>
      <c r="MUF2" s="3026"/>
      <c r="MUG2" s="3026"/>
      <c r="MUH2" s="3026"/>
      <c r="MUI2" s="3026"/>
      <c r="MUJ2" s="2433"/>
      <c r="MUK2" s="2434"/>
      <c r="MUL2" s="3026"/>
      <c r="MUM2" s="3026"/>
      <c r="MUN2" s="3026"/>
      <c r="MUO2" s="3026"/>
      <c r="MUP2" s="3026"/>
      <c r="MUQ2" s="3026"/>
      <c r="MUR2" s="2433"/>
      <c r="MUS2" s="2434"/>
      <c r="MUT2" s="3026"/>
      <c r="MUU2" s="3026"/>
      <c r="MUV2" s="3026"/>
      <c r="MUW2" s="3026"/>
      <c r="MUX2" s="3026"/>
      <c r="MUY2" s="3026"/>
      <c r="MUZ2" s="2433"/>
      <c r="MVA2" s="2434"/>
      <c r="MVB2" s="3026"/>
      <c r="MVC2" s="3026"/>
      <c r="MVD2" s="3026"/>
      <c r="MVE2" s="3026"/>
      <c r="MVF2" s="3026"/>
      <c r="MVG2" s="3026"/>
      <c r="MVH2" s="2433"/>
      <c r="MVI2" s="2434"/>
      <c r="MVJ2" s="3026"/>
      <c r="MVK2" s="3026"/>
      <c r="MVL2" s="3026"/>
      <c r="MVM2" s="3026"/>
      <c r="MVN2" s="3026"/>
      <c r="MVO2" s="3026"/>
      <c r="MVP2" s="2433"/>
      <c r="MVQ2" s="2434"/>
      <c r="MVR2" s="3026"/>
      <c r="MVS2" s="3026"/>
      <c r="MVT2" s="3026"/>
      <c r="MVU2" s="3026"/>
      <c r="MVV2" s="3026"/>
      <c r="MVW2" s="3026"/>
      <c r="MVX2" s="2433"/>
      <c r="MVY2" s="2434"/>
      <c r="MVZ2" s="3026"/>
      <c r="MWA2" s="3026"/>
      <c r="MWB2" s="3026"/>
      <c r="MWC2" s="3026"/>
      <c r="MWD2" s="3026"/>
      <c r="MWE2" s="3026"/>
      <c r="MWF2" s="2433"/>
      <c r="MWG2" s="2434"/>
      <c r="MWH2" s="3026"/>
      <c r="MWI2" s="3026"/>
      <c r="MWJ2" s="3026"/>
      <c r="MWK2" s="3026"/>
      <c r="MWL2" s="3026"/>
      <c r="MWM2" s="3026"/>
      <c r="MWN2" s="2433"/>
      <c r="MWO2" s="2434"/>
      <c r="MWP2" s="3026"/>
      <c r="MWQ2" s="3026"/>
      <c r="MWR2" s="3026"/>
      <c r="MWS2" s="3026"/>
      <c r="MWT2" s="3026"/>
      <c r="MWU2" s="3026"/>
      <c r="MWV2" s="2433"/>
      <c r="MWW2" s="2434"/>
      <c r="MWX2" s="3026"/>
      <c r="MWY2" s="3026"/>
      <c r="MWZ2" s="3026"/>
      <c r="MXA2" s="3026"/>
      <c r="MXB2" s="3026"/>
      <c r="MXC2" s="3026"/>
      <c r="MXD2" s="2433"/>
      <c r="MXE2" s="2434"/>
      <c r="MXF2" s="3026"/>
      <c r="MXG2" s="3026"/>
      <c r="MXH2" s="3026"/>
      <c r="MXI2" s="3026"/>
      <c r="MXJ2" s="3026"/>
      <c r="MXK2" s="3026"/>
      <c r="MXL2" s="2433"/>
      <c r="MXM2" s="2434"/>
      <c r="MXN2" s="3026"/>
      <c r="MXO2" s="3026"/>
      <c r="MXP2" s="3026"/>
      <c r="MXQ2" s="3026"/>
      <c r="MXR2" s="3026"/>
      <c r="MXS2" s="3026"/>
      <c r="MXT2" s="2433"/>
      <c r="MXU2" s="2434"/>
      <c r="MXV2" s="3026"/>
      <c r="MXW2" s="3026"/>
      <c r="MXX2" s="3026"/>
      <c r="MXY2" s="3026"/>
      <c r="MXZ2" s="3026"/>
      <c r="MYA2" s="3026"/>
      <c r="MYB2" s="2433"/>
      <c r="MYC2" s="2434"/>
      <c r="MYD2" s="3026"/>
      <c r="MYE2" s="3026"/>
      <c r="MYF2" s="3026"/>
      <c r="MYG2" s="3026"/>
      <c r="MYH2" s="3026"/>
      <c r="MYI2" s="3026"/>
      <c r="MYJ2" s="2433"/>
      <c r="MYK2" s="2434"/>
      <c r="MYL2" s="3026"/>
      <c r="MYM2" s="3026"/>
      <c r="MYN2" s="3026"/>
      <c r="MYO2" s="3026"/>
      <c r="MYP2" s="3026"/>
      <c r="MYQ2" s="3026"/>
      <c r="MYR2" s="2433"/>
      <c r="MYS2" s="2434"/>
      <c r="MYT2" s="3026"/>
      <c r="MYU2" s="3026"/>
      <c r="MYV2" s="3026"/>
      <c r="MYW2" s="3026"/>
      <c r="MYX2" s="3026"/>
      <c r="MYY2" s="3026"/>
      <c r="MYZ2" s="2433"/>
      <c r="MZA2" s="2434"/>
      <c r="MZB2" s="3026"/>
      <c r="MZC2" s="3026"/>
      <c r="MZD2" s="3026"/>
      <c r="MZE2" s="3026"/>
      <c r="MZF2" s="3026"/>
      <c r="MZG2" s="3026"/>
      <c r="MZH2" s="2433"/>
      <c r="MZI2" s="2434"/>
      <c r="MZJ2" s="3026"/>
      <c r="MZK2" s="3026"/>
      <c r="MZL2" s="3026"/>
      <c r="MZM2" s="3026"/>
      <c r="MZN2" s="3026"/>
      <c r="MZO2" s="3026"/>
      <c r="MZP2" s="2433"/>
      <c r="MZQ2" s="2434"/>
      <c r="MZR2" s="3026"/>
      <c r="MZS2" s="3026"/>
      <c r="MZT2" s="3026"/>
      <c r="MZU2" s="3026"/>
      <c r="MZV2" s="3026"/>
      <c r="MZW2" s="3026"/>
      <c r="MZX2" s="2433"/>
      <c r="MZY2" s="2434"/>
      <c r="MZZ2" s="3026"/>
      <c r="NAA2" s="3026"/>
      <c r="NAB2" s="3026"/>
      <c r="NAC2" s="3026"/>
      <c r="NAD2" s="3026"/>
      <c r="NAE2" s="3026"/>
      <c r="NAF2" s="2433"/>
      <c r="NAG2" s="2434"/>
      <c r="NAH2" s="3026"/>
      <c r="NAI2" s="3026"/>
      <c r="NAJ2" s="3026"/>
      <c r="NAK2" s="3026"/>
      <c r="NAL2" s="3026"/>
      <c r="NAM2" s="3026"/>
      <c r="NAN2" s="2433"/>
      <c r="NAO2" s="2434"/>
      <c r="NAP2" s="3026"/>
      <c r="NAQ2" s="3026"/>
      <c r="NAR2" s="3026"/>
      <c r="NAS2" s="3026"/>
      <c r="NAT2" s="3026"/>
      <c r="NAU2" s="3026"/>
      <c r="NAV2" s="2433"/>
      <c r="NAW2" s="2434"/>
      <c r="NAX2" s="3026"/>
      <c r="NAY2" s="3026"/>
      <c r="NAZ2" s="3026"/>
      <c r="NBA2" s="3026"/>
      <c r="NBB2" s="3026"/>
      <c r="NBC2" s="3026"/>
      <c r="NBD2" s="2433"/>
      <c r="NBE2" s="2434"/>
      <c r="NBF2" s="3026"/>
      <c r="NBG2" s="3026"/>
      <c r="NBH2" s="3026"/>
      <c r="NBI2" s="3026"/>
      <c r="NBJ2" s="3026"/>
      <c r="NBK2" s="3026"/>
      <c r="NBL2" s="2433"/>
      <c r="NBM2" s="2434"/>
      <c r="NBN2" s="3026"/>
      <c r="NBO2" s="3026"/>
      <c r="NBP2" s="3026"/>
      <c r="NBQ2" s="3026"/>
      <c r="NBR2" s="3026"/>
      <c r="NBS2" s="3026"/>
      <c r="NBT2" s="2433"/>
      <c r="NBU2" s="2434"/>
      <c r="NBV2" s="3026"/>
      <c r="NBW2" s="3026"/>
      <c r="NBX2" s="3026"/>
      <c r="NBY2" s="3026"/>
      <c r="NBZ2" s="3026"/>
      <c r="NCA2" s="3026"/>
      <c r="NCB2" s="2433"/>
      <c r="NCC2" s="2434"/>
      <c r="NCD2" s="3026"/>
      <c r="NCE2" s="3026"/>
      <c r="NCF2" s="3026"/>
      <c r="NCG2" s="3026"/>
      <c r="NCH2" s="3026"/>
      <c r="NCI2" s="3026"/>
      <c r="NCJ2" s="2433"/>
      <c r="NCK2" s="2434"/>
      <c r="NCL2" s="3026"/>
      <c r="NCM2" s="3026"/>
      <c r="NCN2" s="3026"/>
      <c r="NCO2" s="3026"/>
      <c r="NCP2" s="3026"/>
      <c r="NCQ2" s="3026"/>
      <c r="NCR2" s="2433"/>
      <c r="NCS2" s="2434"/>
      <c r="NCT2" s="3026"/>
      <c r="NCU2" s="3026"/>
      <c r="NCV2" s="3026"/>
      <c r="NCW2" s="3026"/>
      <c r="NCX2" s="3026"/>
      <c r="NCY2" s="3026"/>
      <c r="NCZ2" s="2433"/>
      <c r="NDA2" s="2434"/>
      <c r="NDB2" s="3026"/>
      <c r="NDC2" s="3026"/>
      <c r="NDD2" s="3026"/>
      <c r="NDE2" s="3026"/>
      <c r="NDF2" s="3026"/>
      <c r="NDG2" s="3026"/>
      <c r="NDH2" s="2433"/>
      <c r="NDI2" s="2434"/>
      <c r="NDJ2" s="3026"/>
      <c r="NDK2" s="3026"/>
      <c r="NDL2" s="3026"/>
      <c r="NDM2" s="3026"/>
      <c r="NDN2" s="3026"/>
      <c r="NDO2" s="3026"/>
      <c r="NDP2" s="2433"/>
      <c r="NDQ2" s="2434"/>
      <c r="NDR2" s="3026"/>
      <c r="NDS2" s="3026"/>
      <c r="NDT2" s="3026"/>
      <c r="NDU2" s="3026"/>
      <c r="NDV2" s="3026"/>
      <c r="NDW2" s="3026"/>
      <c r="NDX2" s="2433"/>
      <c r="NDY2" s="2434"/>
      <c r="NDZ2" s="3026"/>
      <c r="NEA2" s="3026"/>
      <c r="NEB2" s="3026"/>
      <c r="NEC2" s="3026"/>
      <c r="NED2" s="3026"/>
      <c r="NEE2" s="3026"/>
      <c r="NEF2" s="2433"/>
      <c r="NEG2" s="2434"/>
      <c r="NEH2" s="3026"/>
      <c r="NEI2" s="3026"/>
      <c r="NEJ2" s="3026"/>
      <c r="NEK2" s="3026"/>
      <c r="NEL2" s="3026"/>
      <c r="NEM2" s="3026"/>
      <c r="NEN2" s="2433"/>
      <c r="NEO2" s="2434"/>
      <c r="NEP2" s="3026"/>
      <c r="NEQ2" s="3026"/>
      <c r="NER2" s="3026"/>
      <c r="NES2" s="3026"/>
      <c r="NET2" s="3026"/>
      <c r="NEU2" s="3026"/>
      <c r="NEV2" s="2433"/>
      <c r="NEW2" s="2434"/>
      <c r="NEX2" s="3026"/>
      <c r="NEY2" s="3026"/>
      <c r="NEZ2" s="3026"/>
      <c r="NFA2" s="3026"/>
      <c r="NFB2" s="3026"/>
      <c r="NFC2" s="3026"/>
      <c r="NFD2" s="2433"/>
      <c r="NFE2" s="2434"/>
      <c r="NFF2" s="3026"/>
      <c r="NFG2" s="3026"/>
      <c r="NFH2" s="3026"/>
      <c r="NFI2" s="3026"/>
      <c r="NFJ2" s="3026"/>
      <c r="NFK2" s="3026"/>
      <c r="NFL2" s="2433"/>
      <c r="NFM2" s="2434"/>
      <c r="NFN2" s="3026"/>
      <c r="NFO2" s="3026"/>
      <c r="NFP2" s="3026"/>
      <c r="NFQ2" s="3026"/>
      <c r="NFR2" s="3026"/>
      <c r="NFS2" s="3026"/>
      <c r="NFT2" s="2433"/>
      <c r="NFU2" s="2434"/>
      <c r="NFV2" s="3026"/>
      <c r="NFW2" s="3026"/>
      <c r="NFX2" s="3026"/>
      <c r="NFY2" s="3026"/>
      <c r="NFZ2" s="3026"/>
      <c r="NGA2" s="3026"/>
      <c r="NGB2" s="2433"/>
      <c r="NGC2" s="2434"/>
      <c r="NGD2" s="3026"/>
      <c r="NGE2" s="3026"/>
      <c r="NGF2" s="3026"/>
      <c r="NGG2" s="3026"/>
      <c r="NGH2" s="3026"/>
      <c r="NGI2" s="3026"/>
      <c r="NGJ2" s="2433"/>
      <c r="NGK2" s="2434"/>
      <c r="NGL2" s="3026"/>
      <c r="NGM2" s="3026"/>
      <c r="NGN2" s="3026"/>
      <c r="NGO2" s="3026"/>
      <c r="NGP2" s="3026"/>
      <c r="NGQ2" s="3026"/>
      <c r="NGR2" s="2433"/>
      <c r="NGS2" s="2434"/>
      <c r="NGT2" s="3026"/>
      <c r="NGU2" s="3026"/>
      <c r="NGV2" s="3026"/>
      <c r="NGW2" s="3026"/>
      <c r="NGX2" s="3026"/>
      <c r="NGY2" s="3026"/>
      <c r="NGZ2" s="2433"/>
      <c r="NHA2" s="2434"/>
      <c r="NHB2" s="3026"/>
      <c r="NHC2" s="3026"/>
      <c r="NHD2" s="3026"/>
      <c r="NHE2" s="3026"/>
      <c r="NHF2" s="3026"/>
      <c r="NHG2" s="3026"/>
      <c r="NHH2" s="2433"/>
      <c r="NHI2" s="2434"/>
      <c r="NHJ2" s="3026"/>
      <c r="NHK2" s="3026"/>
      <c r="NHL2" s="3026"/>
      <c r="NHM2" s="3026"/>
      <c r="NHN2" s="3026"/>
      <c r="NHO2" s="3026"/>
      <c r="NHP2" s="2433"/>
      <c r="NHQ2" s="2434"/>
      <c r="NHR2" s="3026"/>
      <c r="NHS2" s="3026"/>
      <c r="NHT2" s="3026"/>
      <c r="NHU2" s="3026"/>
      <c r="NHV2" s="3026"/>
      <c r="NHW2" s="3026"/>
      <c r="NHX2" s="2433"/>
      <c r="NHY2" s="2434"/>
      <c r="NHZ2" s="3026"/>
      <c r="NIA2" s="3026"/>
      <c r="NIB2" s="3026"/>
      <c r="NIC2" s="3026"/>
      <c r="NID2" s="3026"/>
      <c r="NIE2" s="3026"/>
      <c r="NIF2" s="2433"/>
      <c r="NIG2" s="2434"/>
      <c r="NIH2" s="3026"/>
      <c r="NII2" s="3026"/>
      <c r="NIJ2" s="3026"/>
      <c r="NIK2" s="3026"/>
      <c r="NIL2" s="3026"/>
      <c r="NIM2" s="3026"/>
      <c r="NIN2" s="2433"/>
      <c r="NIO2" s="2434"/>
      <c r="NIP2" s="3026"/>
      <c r="NIQ2" s="3026"/>
      <c r="NIR2" s="3026"/>
      <c r="NIS2" s="3026"/>
      <c r="NIT2" s="3026"/>
      <c r="NIU2" s="3026"/>
      <c r="NIV2" s="2433"/>
      <c r="NIW2" s="2434"/>
      <c r="NIX2" s="3026"/>
      <c r="NIY2" s="3026"/>
      <c r="NIZ2" s="3026"/>
      <c r="NJA2" s="3026"/>
      <c r="NJB2" s="3026"/>
      <c r="NJC2" s="3026"/>
      <c r="NJD2" s="2433"/>
      <c r="NJE2" s="2434"/>
      <c r="NJF2" s="3026"/>
      <c r="NJG2" s="3026"/>
      <c r="NJH2" s="3026"/>
      <c r="NJI2" s="3026"/>
      <c r="NJJ2" s="3026"/>
      <c r="NJK2" s="3026"/>
      <c r="NJL2" s="2433"/>
      <c r="NJM2" s="2434"/>
      <c r="NJN2" s="3026"/>
      <c r="NJO2" s="3026"/>
      <c r="NJP2" s="3026"/>
      <c r="NJQ2" s="3026"/>
      <c r="NJR2" s="3026"/>
      <c r="NJS2" s="3026"/>
      <c r="NJT2" s="2433"/>
      <c r="NJU2" s="2434"/>
      <c r="NJV2" s="3026"/>
      <c r="NJW2" s="3026"/>
      <c r="NJX2" s="3026"/>
      <c r="NJY2" s="3026"/>
      <c r="NJZ2" s="3026"/>
      <c r="NKA2" s="3026"/>
      <c r="NKB2" s="2433"/>
      <c r="NKC2" s="2434"/>
      <c r="NKD2" s="3026"/>
      <c r="NKE2" s="3026"/>
      <c r="NKF2" s="3026"/>
      <c r="NKG2" s="3026"/>
      <c r="NKH2" s="3026"/>
      <c r="NKI2" s="3026"/>
      <c r="NKJ2" s="2433"/>
      <c r="NKK2" s="2434"/>
      <c r="NKL2" s="3026"/>
      <c r="NKM2" s="3026"/>
      <c r="NKN2" s="3026"/>
      <c r="NKO2" s="3026"/>
      <c r="NKP2" s="3026"/>
      <c r="NKQ2" s="3026"/>
      <c r="NKR2" s="2433"/>
      <c r="NKS2" s="2434"/>
      <c r="NKT2" s="3026"/>
      <c r="NKU2" s="3026"/>
      <c r="NKV2" s="3026"/>
      <c r="NKW2" s="3026"/>
      <c r="NKX2" s="3026"/>
      <c r="NKY2" s="3026"/>
      <c r="NKZ2" s="2433"/>
      <c r="NLA2" s="2434"/>
      <c r="NLB2" s="3026"/>
      <c r="NLC2" s="3026"/>
      <c r="NLD2" s="3026"/>
      <c r="NLE2" s="3026"/>
      <c r="NLF2" s="3026"/>
      <c r="NLG2" s="3026"/>
      <c r="NLH2" s="2433"/>
      <c r="NLI2" s="2434"/>
      <c r="NLJ2" s="3026"/>
      <c r="NLK2" s="3026"/>
      <c r="NLL2" s="3026"/>
      <c r="NLM2" s="3026"/>
      <c r="NLN2" s="3026"/>
      <c r="NLO2" s="3026"/>
      <c r="NLP2" s="2433"/>
      <c r="NLQ2" s="2434"/>
      <c r="NLR2" s="3026"/>
      <c r="NLS2" s="3026"/>
      <c r="NLT2" s="3026"/>
      <c r="NLU2" s="3026"/>
      <c r="NLV2" s="3026"/>
      <c r="NLW2" s="3026"/>
      <c r="NLX2" s="2433"/>
      <c r="NLY2" s="2434"/>
      <c r="NLZ2" s="3026"/>
      <c r="NMA2" s="3026"/>
      <c r="NMB2" s="3026"/>
      <c r="NMC2" s="3026"/>
      <c r="NMD2" s="3026"/>
      <c r="NME2" s="3026"/>
      <c r="NMF2" s="2433"/>
      <c r="NMG2" s="2434"/>
      <c r="NMH2" s="3026"/>
      <c r="NMI2" s="3026"/>
      <c r="NMJ2" s="3026"/>
      <c r="NMK2" s="3026"/>
      <c r="NML2" s="3026"/>
      <c r="NMM2" s="3026"/>
      <c r="NMN2" s="2433"/>
      <c r="NMO2" s="2434"/>
      <c r="NMP2" s="3026"/>
      <c r="NMQ2" s="3026"/>
      <c r="NMR2" s="3026"/>
      <c r="NMS2" s="3026"/>
      <c r="NMT2" s="3026"/>
      <c r="NMU2" s="3026"/>
      <c r="NMV2" s="2433"/>
      <c r="NMW2" s="2434"/>
      <c r="NMX2" s="3026"/>
      <c r="NMY2" s="3026"/>
      <c r="NMZ2" s="3026"/>
      <c r="NNA2" s="3026"/>
      <c r="NNB2" s="3026"/>
      <c r="NNC2" s="3026"/>
      <c r="NND2" s="2433"/>
      <c r="NNE2" s="2434"/>
      <c r="NNF2" s="3026"/>
      <c r="NNG2" s="3026"/>
      <c r="NNH2" s="3026"/>
      <c r="NNI2" s="3026"/>
      <c r="NNJ2" s="3026"/>
      <c r="NNK2" s="3026"/>
      <c r="NNL2" s="2433"/>
      <c r="NNM2" s="2434"/>
      <c r="NNN2" s="3026"/>
      <c r="NNO2" s="3026"/>
      <c r="NNP2" s="3026"/>
      <c r="NNQ2" s="3026"/>
      <c r="NNR2" s="3026"/>
      <c r="NNS2" s="3026"/>
      <c r="NNT2" s="2433"/>
      <c r="NNU2" s="2434"/>
      <c r="NNV2" s="3026"/>
      <c r="NNW2" s="3026"/>
      <c r="NNX2" s="3026"/>
      <c r="NNY2" s="3026"/>
      <c r="NNZ2" s="3026"/>
      <c r="NOA2" s="3026"/>
      <c r="NOB2" s="2433"/>
      <c r="NOC2" s="2434"/>
      <c r="NOD2" s="3026"/>
      <c r="NOE2" s="3026"/>
      <c r="NOF2" s="3026"/>
      <c r="NOG2" s="3026"/>
      <c r="NOH2" s="3026"/>
      <c r="NOI2" s="3026"/>
      <c r="NOJ2" s="2433"/>
      <c r="NOK2" s="2434"/>
      <c r="NOL2" s="3026"/>
      <c r="NOM2" s="3026"/>
      <c r="NON2" s="3026"/>
      <c r="NOO2" s="3026"/>
      <c r="NOP2" s="3026"/>
      <c r="NOQ2" s="3026"/>
      <c r="NOR2" s="2433"/>
      <c r="NOS2" s="2434"/>
      <c r="NOT2" s="3026"/>
      <c r="NOU2" s="3026"/>
      <c r="NOV2" s="3026"/>
      <c r="NOW2" s="3026"/>
      <c r="NOX2" s="3026"/>
      <c r="NOY2" s="3026"/>
      <c r="NOZ2" s="2433"/>
      <c r="NPA2" s="2434"/>
      <c r="NPB2" s="3026"/>
      <c r="NPC2" s="3026"/>
      <c r="NPD2" s="3026"/>
      <c r="NPE2" s="3026"/>
      <c r="NPF2" s="3026"/>
      <c r="NPG2" s="3026"/>
      <c r="NPH2" s="2433"/>
      <c r="NPI2" s="2434"/>
      <c r="NPJ2" s="3026"/>
      <c r="NPK2" s="3026"/>
      <c r="NPL2" s="3026"/>
      <c r="NPM2" s="3026"/>
      <c r="NPN2" s="3026"/>
      <c r="NPO2" s="3026"/>
      <c r="NPP2" s="2433"/>
      <c r="NPQ2" s="2434"/>
      <c r="NPR2" s="3026"/>
      <c r="NPS2" s="3026"/>
      <c r="NPT2" s="3026"/>
      <c r="NPU2" s="3026"/>
      <c r="NPV2" s="3026"/>
      <c r="NPW2" s="3026"/>
      <c r="NPX2" s="2433"/>
      <c r="NPY2" s="2434"/>
      <c r="NPZ2" s="3026"/>
      <c r="NQA2" s="3026"/>
      <c r="NQB2" s="3026"/>
      <c r="NQC2" s="3026"/>
      <c r="NQD2" s="3026"/>
      <c r="NQE2" s="3026"/>
      <c r="NQF2" s="2433"/>
      <c r="NQG2" s="2434"/>
      <c r="NQH2" s="3026"/>
      <c r="NQI2" s="3026"/>
      <c r="NQJ2" s="3026"/>
      <c r="NQK2" s="3026"/>
      <c r="NQL2" s="3026"/>
      <c r="NQM2" s="3026"/>
      <c r="NQN2" s="2433"/>
      <c r="NQO2" s="2434"/>
      <c r="NQP2" s="3026"/>
      <c r="NQQ2" s="3026"/>
      <c r="NQR2" s="3026"/>
      <c r="NQS2" s="3026"/>
      <c r="NQT2" s="3026"/>
      <c r="NQU2" s="3026"/>
      <c r="NQV2" s="2433"/>
      <c r="NQW2" s="2434"/>
      <c r="NQX2" s="3026"/>
      <c r="NQY2" s="3026"/>
      <c r="NQZ2" s="3026"/>
      <c r="NRA2" s="3026"/>
      <c r="NRB2" s="3026"/>
      <c r="NRC2" s="3026"/>
      <c r="NRD2" s="2433"/>
      <c r="NRE2" s="2434"/>
      <c r="NRF2" s="3026"/>
      <c r="NRG2" s="3026"/>
      <c r="NRH2" s="3026"/>
      <c r="NRI2" s="3026"/>
      <c r="NRJ2" s="3026"/>
      <c r="NRK2" s="3026"/>
      <c r="NRL2" s="2433"/>
      <c r="NRM2" s="2434"/>
      <c r="NRN2" s="3026"/>
      <c r="NRO2" s="3026"/>
      <c r="NRP2" s="3026"/>
      <c r="NRQ2" s="3026"/>
      <c r="NRR2" s="3026"/>
      <c r="NRS2" s="3026"/>
      <c r="NRT2" s="2433"/>
      <c r="NRU2" s="2434"/>
      <c r="NRV2" s="3026"/>
      <c r="NRW2" s="3026"/>
      <c r="NRX2" s="3026"/>
      <c r="NRY2" s="3026"/>
      <c r="NRZ2" s="3026"/>
      <c r="NSA2" s="3026"/>
      <c r="NSB2" s="2433"/>
      <c r="NSC2" s="2434"/>
      <c r="NSD2" s="3026"/>
      <c r="NSE2" s="3026"/>
      <c r="NSF2" s="3026"/>
      <c r="NSG2" s="3026"/>
      <c r="NSH2" s="3026"/>
      <c r="NSI2" s="3026"/>
      <c r="NSJ2" s="2433"/>
      <c r="NSK2" s="2434"/>
      <c r="NSL2" s="3026"/>
      <c r="NSM2" s="3026"/>
      <c r="NSN2" s="3026"/>
      <c r="NSO2" s="3026"/>
      <c r="NSP2" s="3026"/>
      <c r="NSQ2" s="3026"/>
      <c r="NSR2" s="2433"/>
      <c r="NSS2" s="2434"/>
      <c r="NST2" s="3026"/>
      <c r="NSU2" s="3026"/>
      <c r="NSV2" s="3026"/>
      <c r="NSW2" s="3026"/>
      <c r="NSX2" s="3026"/>
      <c r="NSY2" s="3026"/>
      <c r="NSZ2" s="2433"/>
      <c r="NTA2" s="2434"/>
      <c r="NTB2" s="3026"/>
      <c r="NTC2" s="3026"/>
      <c r="NTD2" s="3026"/>
      <c r="NTE2" s="3026"/>
      <c r="NTF2" s="3026"/>
      <c r="NTG2" s="3026"/>
      <c r="NTH2" s="2433"/>
      <c r="NTI2" s="2434"/>
      <c r="NTJ2" s="3026"/>
      <c r="NTK2" s="3026"/>
      <c r="NTL2" s="3026"/>
      <c r="NTM2" s="3026"/>
      <c r="NTN2" s="3026"/>
      <c r="NTO2" s="3026"/>
      <c r="NTP2" s="2433"/>
      <c r="NTQ2" s="2434"/>
      <c r="NTR2" s="3026"/>
      <c r="NTS2" s="3026"/>
      <c r="NTT2" s="3026"/>
      <c r="NTU2" s="3026"/>
      <c r="NTV2" s="3026"/>
      <c r="NTW2" s="3026"/>
      <c r="NTX2" s="2433"/>
      <c r="NTY2" s="2434"/>
      <c r="NTZ2" s="3026"/>
      <c r="NUA2" s="3026"/>
      <c r="NUB2" s="3026"/>
      <c r="NUC2" s="3026"/>
      <c r="NUD2" s="3026"/>
      <c r="NUE2" s="3026"/>
      <c r="NUF2" s="2433"/>
      <c r="NUG2" s="2434"/>
      <c r="NUH2" s="3026"/>
      <c r="NUI2" s="3026"/>
      <c r="NUJ2" s="3026"/>
      <c r="NUK2" s="3026"/>
      <c r="NUL2" s="3026"/>
      <c r="NUM2" s="3026"/>
      <c r="NUN2" s="2433"/>
      <c r="NUO2" s="2434"/>
      <c r="NUP2" s="3026"/>
      <c r="NUQ2" s="3026"/>
      <c r="NUR2" s="3026"/>
      <c r="NUS2" s="3026"/>
      <c r="NUT2" s="3026"/>
      <c r="NUU2" s="3026"/>
      <c r="NUV2" s="2433"/>
      <c r="NUW2" s="2434"/>
      <c r="NUX2" s="3026"/>
      <c r="NUY2" s="3026"/>
      <c r="NUZ2" s="3026"/>
      <c r="NVA2" s="3026"/>
      <c r="NVB2" s="3026"/>
      <c r="NVC2" s="3026"/>
      <c r="NVD2" s="2433"/>
      <c r="NVE2" s="2434"/>
      <c r="NVF2" s="3026"/>
      <c r="NVG2" s="3026"/>
      <c r="NVH2" s="3026"/>
      <c r="NVI2" s="3026"/>
      <c r="NVJ2" s="3026"/>
      <c r="NVK2" s="3026"/>
      <c r="NVL2" s="2433"/>
      <c r="NVM2" s="2434"/>
      <c r="NVN2" s="3026"/>
      <c r="NVO2" s="3026"/>
      <c r="NVP2" s="3026"/>
      <c r="NVQ2" s="3026"/>
      <c r="NVR2" s="3026"/>
      <c r="NVS2" s="3026"/>
      <c r="NVT2" s="2433"/>
      <c r="NVU2" s="2434"/>
      <c r="NVV2" s="3026"/>
      <c r="NVW2" s="3026"/>
      <c r="NVX2" s="3026"/>
      <c r="NVY2" s="3026"/>
      <c r="NVZ2" s="3026"/>
      <c r="NWA2" s="3026"/>
      <c r="NWB2" s="2433"/>
      <c r="NWC2" s="2434"/>
      <c r="NWD2" s="3026"/>
      <c r="NWE2" s="3026"/>
      <c r="NWF2" s="3026"/>
      <c r="NWG2" s="3026"/>
      <c r="NWH2" s="3026"/>
      <c r="NWI2" s="3026"/>
      <c r="NWJ2" s="2433"/>
      <c r="NWK2" s="2434"/>
      <c r="NWL2" s="3026"/>
      <c r="NWM2" s="3026"/>
      <c r="NWN2" s="3026"/>
      <c r="NWO2" s="3026"/>
      <c r="NWP2" s="3026"/>
      <c r="NWQ2" s="3026"/>
      <c r="NWR2" s="2433"/>
      <c r="NWS2" s="2434"/>
      <c r="NWT2" s="3026"/>
      <c r="NWU2" s="3026"/>
      <c r="NWV2" s="3026"/>
      <c r="NWW2" s="3026"/>
      <c r="NWX2" s="3026"/>
      <c r="NWY2" s="3026"/>
      <c r="NWZ2" s="2433"/>
      <c r="NXA2" s="2434"/>
      <c r="NXB2" s="3026"/>
      <c r="NXC2" s="3026"/>
      <c r="NXD2" s="3026"/>
      <c r="NXE2" s="3026"/>
      <c r="NXF2" s="3026"/>
      <c r="NXG2" s="3026"/>
      <c r="NXH2" s="2433"/>
      <c r="NXI2" s="2434"/>
      <c r="NXJ2" s="3026"/>
      <c r="NXK2" s="3026"/>
      <c r="NXL2" s="3026"/>
      <c r="NXM2" s="3026"/>
      <c r="NXN2" s="3026"/>
      <c r="NXO2" s="3026"/>
      <c r="NXP2" s="2433"/>
      <c r="NXQ2" s="2434"/>
      <c r="NXR2" s="3026"/>
      <c r="NXS2" s="3026"/>
      <c r="NXT2" s="3026"/>
      <c r="NXU2" s="3026"/>
      <c r="NXV2" s="3026"/>
      <c r="NXW2" s="3026"/>
      <c r="NXX2" s="2433"/>
      <c r="NXY2" s="2434"/>
      <c r="NXZ2" s="3026"/>
      <c r="NYA2" s="3026"/>
      <c r="NYB2" s="3026"/>
      <c r="NYC2" s="3026"/>
      <c r="NYD2" s="3026"/>
      <c r="NYE2" s="3026"/>
      <c r="NYF2" s="2433"/>
      <c r="NYG2" s="2434"/>
      <c r="NYH2" s="3026"/>
      <c r="NYI2" s="3026"/>
      <c r="NYJ2" s="3026"/>
      <c r="NYK2" s="3026"/>
      <c r="NYL2" s="3026"/>
      <c r="NYM2" s="3026"/>
      <c r="NYN2" s="2433"/>
      <c r="NYO2" s="2434"/>
      <c r="NYP2" s="3026"/>
      <c r="NYQ2" s="3026"/>
      <c r="NYR2" s="3026"/>
      <c r="NYS2" s="3026"/>
      <c r="NYT2" s="3026"/>
      <c r="NYU2" s="3026"/>
      <c r="NYV2" s="2433"/>
      <c r="NYW2" s="2434"/>
      <c r="NYX2" s="3026"/>
      <c r="NYY2" s="3026"/>
      <c r="NYZ2" s="3026"/>
      <c r="NZA2" s="3026"/>
      <c r="NZB2" s="3026"/>
      <c r="NZC2" s="3026"/>
      <c r="NZD2" s="2433"/>
      <c r="NZE2" s="2434"/>
      <c r="NZF2" s="3026"/>
      <c r="NZG2" s="3026"/>
      <c r="NZH2" s="3026"/>
      <c r="NZI2" s="3026"/>
      <c r="NZJ2" s="3026"/>
      <c r="NZK2" s="3026"/>
      <c r="NZL2" s="2433"/>
      <c r="NZM2" s="2434"/>
      <c r="NZN2" s="3026"/>
      <c r="NZO2" s="3026"/>
      <c r="NZP2" s="3026"/>
      <c r="NZQ2" s="3026"/>
      <c r="NZR2" s="3026"/>
      <c r="NZS2" s="3026"/>
      <c r="NZT2" s="2433"/>
      <c r="NZU2" s="2434"/>
      <c r="NZV2" s="3026"/>
      <c r="NZW2" s="3026"/>
      <c r="NZX2" s="3026"/>
      <c r="NZY2" s="3026"/>
      <c r="NZZ2" s="3026"/>
      <c r="OAA2" s="3026"/>
      <c r="OAB2" s="2433"/>
      <c r="OAC2" s="2434"/>
      <c r="OAD2" s="3026"/>
      <c r="OAE2" s="3026"/>
      <c r="OAF2" s="3026"/>
      <c r="OAG2" s="3026"/>
      <c r="OAH2" s="3026"/>
      <c r="OAI2" s="3026"/>
      <c r="OAJ2" s="2433"/>
      <c r="OAK2" s="2434"/>
      <c r="OAL2" s="3026"/>
      <c r="OAM2" s="3026"/>
      <c r="OAN2" s="3026"/>
      <c r="OAO2" s="3026"/>
      <c r="OAP2" s="3026"/>
      <c r="OAQ2" s="3026"/>
      <c r="OAR2" s="2433"/>
      <c r="OAS2" s="2434"/>
      <c r="OAT2" s="3026"/>
      <c r="OAU2" s="3026"/>
      <c r="OAV2" s="3026"/>
      <c r="OAW2" s="3026"/>
      <c r="OAX2" s="3026"/>
      <c r="OAY2" s="3026"/>
      <c r="OAZ2" s="2433"/>
      <c r="OBA2" s="2434"/>
      <c r="OBB2" s="3026"/>
      <c r="OBC2" s="3026"/>
      <c r="OBD2" s="3026"/>
      <c r="OBE2" s="3026"/>
      <c r="OBF2" s="3026"/>
      <c r="OBG2" s="3026"/>
      <c r="OBH2" s="2433"/>
      <c r="OBI2" s="2434"/>
      <c r="OBJ2" s="3026"/>
      <c r="OBK2" s="3026"/>
      <c r="OBL2" s="3026"/>
      <c r="OBM2" s="3026"/>
      <c r="OBN2" s="3026"/>
      <c r="OBO2" s="3026"/>
      <c r="OBP2" s="2433"/>
      <c r="OBQ2" s="2434"/>
      <c r="OBR2" s="3026"/>
      <c r="OBS2" s="3026"/>
      <c r="OBT2" s="3026"/>
      <c r="OBU2" s="3026"/>
      <c r="OBV2" s="3026"/>
      <c r="OBW2" s="3026"/>
      <c r="OBX2" s="2433"/>
      <c r="OBY2" s="2434"/>
      <c r="OBZ2" s="3026"/>
      <c r="OCA2" s="3026"/>
      <c r="OCB2" s="3026"/>
      <c r="OCC2" s="3026"/>
      <c r="OCD2" s="3026"/>
      <c r="OCE2" s="3026"/>
      <c r="OCF2" s="2433"/>
      <c r="OCG2" s="2434"/>
      <c r="OCH2" s="3026"/>
      <c r="OCI2" s="3026"/>
      <c r="OCJ2" s="3026"/>
      <c r="OCK2" s="3026"/>
      <c r="OCL2" s="3026"/>
      <c r="OCM2" s="3026"/>
      <c r="OCN2" s="2433"/>
      <c r="OCO2" s="2434"/>
      <c r="OCP2" s="3026"/>
      <c r="OCQ2" s="3026"/>
      <c r="OCR2" s="3026"/>
      <c r="OCS2" s="3026"/>
      <c r="OCT2" s="3026"/>
      <c r="OCU2" s="3026"/>
      <c r="OCV2" s="2433"/>
      <c r="OCW2" s="2434"/>
      <c r="OCX2" s="3026"/>
      <c r="OCY2" s="3026"/>
      <c r="OCZ2" s="3026"/>
      <c r="ODA2" s="3026"/>
      <c r="ODB2" s="3026"/>
      <c r="ODC2" s="3026"/>
      <c r="ODD2" s="2433"/>
      <c r="ODE2" s="2434"/>
      <c r="ODF2" s="3026"/>
      <c r="ODG2" s="3026"/>
      <c r="ODH2" s="3026"/>
      <c r="ODI2" s="3026"/>
      <c r="ODJ2" s="3026"/>
      <c r="ODK2" s="3026"/>
      <c r="ODL2" s="2433"/>
      <c r="ODM2" s="2434"/>
      <c r="ODN2" s="3026"/>
      <c r="ODO2" s="3026"/>
      <c r="ODP2" s="3026"/>
      <c r="ODQ2" s="3026"/>
      <c r="ODR2" s="3026"/>
      <c r="ODS2" s="3026"/>
      <c r="ODT2" s="2433"/>
      <c r="ODU2" s="2434"/>
      <c r="ODV2" s="3026"/>
      <c r="ODW2" s="3026"/>
      <c r="ODX2" s="3026"/>
      <c r="ODY2" s="3026"/>
      <c r="ODZ2" s="3026"/>
      <c r="OEA2" s="3026"/>
      <c r="OEB2" s="2433"/>
      <c r="OEC2" s="2434"/>
      <c r="OED2" s="3026"/>
      <c r="OEE2" s="3026"/>
      <c r="OEF2" s="3026"/>
      <c r="OEG2" s="3026"/>
      <c r="OEH2" s="3026"/>
      <c r="OEI2" s="3026"/>
      <c r="OEJ2" s="2433"/>
      <c r="OEK2" s="2434"/>
      <c r="OEL2" s="3026"/>
      <c r="OEM2" s="3026"/>
      <c r="OEN2" s="3026"/>
      <c r="OEO2" s="3026"/>
      <c r="OEP2" s="3026"/>
      <c r="OEQ2" s="3026"/>
      <c r="OER2" s="2433"/>
      <c r="OES2" s="2434"/>
      <c r="OET2" s="3026"/>
      <c r="OEU2" s="3026"/>
      <c r="OEV2" s="3026"/>
      <c r="OEW2" s="3026"/>
      <c r="OEX2" s="3026"/>
      <c r="OEY2" s="3026"/>
      <c r="OEZ2" s="2433"/>
      <c r="OFA2" s="2434"/>
      <c r="OFB2" s="3026"/>
      <c r="OFC2" s="3026"/>
      <c r="OFD2" s="3026"/>
      <c r="OFE2" s="3026"/>
      <c r="OFF2" s="3026"/>
      <c r="OFG2" s="3026"/>
      <c r="OFH2" s="2433"/>
      <c r="OFI2" s="2434"/>
      <c r="OFJ2" s="3026"/>
      <c r="OFK2" s="3026"/>
      <c r="OFL2" s="3026"/>
      <c r="OFM2" s="3026"/>
      <c r="OFN2" s="3026"/>
      <c r="OFO2" s="3026"/>
      <c r="OFP2" s="2433"/>
      <c r="OFQ2" s="2434"/>
      <c r="OFR2" s="3026"/>
      <c r="OFS2" s="3026"/>
      <c r="OFT2" s="3026"/>
      <c r="OFU2" s="3026"/>
      <c r="OFV2" s="3026"/>
      <c r="OFW2" s="3026"/>
      <c r="OFX2" s="2433"/>
      <c r="OFY2" s="2434"/>
      <c r="OFZ2" s="3026"/>
      <c r="OGA2" s="3026"/>
      <c r="OGB2" s="3026"/>
      <c r="OGC2" s="3026"/>
      <c r="OGD2" s="3026"/>
      <c r="OGE2" s="3026"/>
      <c r="OGF2" s="2433"/>
      <c r="OGG2" s="2434"/>
      <c r="OGH2" s="3026"/>
      <c r="OGI2" s="3026"/>
      <c r="OGJ2" s="3026"/>
      <c r="OGK2" s="3026"/>
      <c r="OGL2" s="3026"/>
      <c r="OGM2" s="3026"/>
      <c r="OGN2" s="2433"/>
      <c r="OGO2" s="2434"/>
      <c r="OGP2" s="3026"/>
      <c r="OGQ2" s="3026"/>
      <c r="OGR2" s="3026"/>
      <c r="OGS2" s="3026"/>
      <c r="OGT2" s="3026"/>
      <c r="OGU2" s="3026"/>
      <c r="OGV2" s="2433"/>
      <c r="OGW2" s="2434"/>
      <c r="OGX2" s="3026"/>
      <c r="OGY2" s="3026"/>
      <c r="OGZ2" s="3026"/>
      <c r="OHA2" s="3026"/>
      <c r="OHB2" s="3026"/>
      <c r="OHC2" s="3026"/>
      <c r="OHD2" s="2433"/>
      <c r="OHE2" s="2434"/>
      <c r="OHF2" s="3026"/>
      <c r="OHG2" s="3026"/>
      <c r="OHH2" s="3026"/>
      <c r="OHI2" s="3026"/>
      <c r="OHJ2" s="3026"/>
      <c r="OHK2" s="3026"/>
      <c r="OHL2" s="2433"/>
      <c r="OHM2" s="2434"/>
      <c r="OHN2" s="3026"/>
      <c r="OHO2" s="3026"/>
      <c r="OHP2" s="3026"/>
      <c r="OHQ2" s="3026"/>
      <c r="OHR2" s="3026"/>
      <c r="OHS2" s="3026"/>
      <c r="OHT2" s="2433"/>
      <c r="OHU2" s="2434"/>
      <c r="OHV2" s="3026"/>
      <c r="OHW2" s="3026"/>
      <c r="OHX2" s="3026"/>
      <c r="OHY2" s="3026"/>
      <c r="OHZ2" s="3026"/>
      <c r="OIA2" s="3026"/>
      <c r="OIB2" s="2433"/>
      <c r="OIC2" s="2434"/>
      <c r="OID2" s="3026"/>
      <c r="OIE2" s="3026"/>
      <c r="OIF2" s="3026"/>
      <c r="OIG2" s="3026"/>
      <c r="OIH2" s="3026"/>
      <c r="OII2" s="3026"/>
      <c r="OIJ2" s="2433"/>
      <c r="OIK2" s="2434"/>
      <c r="OIL2" s="3026"/>
      <c r="OIM2" s="3026"/>
      <c r="OIN2" s="3026"/>
      <c r="OIO2" s="3026"/>
      <c r="OIP2" s="3026"/>
      <c r="OIQ2" s="3026"/>
      <c r="OIR2" s="2433"/>
      <c r="OIS2" s="2434"/>
      <c r="OIT2" s="3026"/>
      <c r="OIU2" s="3026"/>
      <c r="OIV2" s="3026"/>
      <c r="OIW2" s="3026"/>
      <c r="OIX2" s="3026"/>
      <c r="OIY2" s="3026"/>
      <c r="OIZ2" s="2433"/>
      <c r="OJA2" s="2434"/>
      <c r="OJB2" s="3026"/>
      <c r="OJC2" s="3026"/>
      <c r="OJD2" s="3026"/>
      <c r="OJE2" s="3026"/>
      <c r="OJF2" s="3026"/>
      <c r="OJG2" s="3026"/>
      <c r="OJH2" s="2433"/>
      <c r="OJI2" s="2434"/>
      <c r="OJJ2" s="3026"/>
      <c r="OJK2" s="3026"/>
      <c r="OJL2" s="3026"/>
      <c r="OJM2" s="3026"/>
      <c r="OJN2" s="3026"/>
      <c r="OJO2" s="3026"/>
      <c r="OJP2" s="2433"/>
      <c r="OJQ2" s="2434"/>
      <c r="OJR2" s="3026"/>
      <c r="OJS2" s="3026"/>
      <c r="OJT2" s="3026"/>
      <c r="OJU2" s="3026"/>
      <c r="OJV2" s="3026"/>
      <c r="OJW2" s="3026"/>
      <c r="OJX2" s="2433"/>
      <c r="OJY2" s="2434"/>
      <c r="OJZ2" s="3026"/>
      <c r="OKA2" s="3026"/>
      <c r="OKB2" s="3026"/>
      <c r="OKC2" s="3026"/>
      <c r="OKD2" s="3026"/>
      <c r="OKE2" s="3026"/>
      <c r="OKF2" s="2433"/>
      <c r="OKG2" s="2434"/>
      <c r="OKH2" s="3026"/>
      <c r="OKI2" s="3026"/>
      <c r="OKJ2" s="3026"/>
      <c r="OKK2" s="3026"/>
      <c r="OKL2" s="3026"/>
      <c r="OKM2" s="3026"/>
      <c r="OKN2" s="2433"/>
      <c r="OKO2" s="2434"/>
      <c r="OKP2" s="3026"/>
      <c r="OKQ2" s="3026"/>
      <c r="OKR2" s="3026"/>
      <c r="OKS2" s="3026"/>
      <c r="OKT2" s="3026"/>
      <c r="OKU2" s="3026"/>
      <c r="OKV2" s="2433"/>
      <c r="OKW2" s="2434"/>
      <c r="OKX2" s="3026"/>
      <c r="OKY2" s="3026"/>
      <c r="OKZ2" s="3026"/>
      <c r="OLA2" s="3026"/>
      <c r="OLB2" s="3026"/>
      <c r="OLC2" s="3026"/>
      <c r="OLD2" s="2433"/>
      <c r="OLE2" s="2434"/>
      <c r="OLF2" s="3026"/>
      <c r="OLG2" s="3026"/>
      <c r="OLH2" s="3026"/>
      <c r="OLI2" s="3026"/>
      <c r="OLJ2" s="3026"/>
      <c r="OLK2" s="3026"/>
      <c r="OLL2" s="2433"/>
      <c r="OLM2" s="2434"/>
      <c r="OLN2" s="3026"/>
      <c r="OLO2" s="3026"/>
      <c r="OLP2" s="3026"/>
      <c r="OLQ2" s="3026"/>
      <c r="OLR2" s="3026"/>
      <c r="OLS2" s="3026"/>
      <c r="OLT2" s="2433"/>
      <c r="OLU2" s="2434"/>
      <c r="OLV2" s="3026"/>
      <c r="OLW2" s="3026"/>
      <c r="OLX2" s="3026"/>
      <c r="OLY2" s="3026"/>
      <c r="OLZ2" s="3026"/>
      <c r="OMA2" s="3026"/>
      <c r="OMB2" s="2433"/>
      <c r="OMC2" s="2434"/>
      <c r="OMD2" s="3026"/>
      <c r="OME2" s="3026"/>
      <c r="OMF2" s="3026"/>
      <c r="OMG2" s="3026"/>
      <c r="OMH2" s="3026"/>
      <c r="OMI2" s="3026"/>
      <c r="OMJ2" s="2433"/>
      <c r="OMK2" s="2434"/>
      <c r="OML2" s="3026"/>
      <c r="OMM2" s="3026"/>
      <c r="OMN2" s="3026"/>
      <c r="OMO2" s="3026"/>
      <c r="OMP2" s="3026"/>
      <c r="OMQ2" s="3026"/>
      <c r="OMR2" s="2433"/>
      <c r="OMS2" s="2434"/>
      <c r="OMT2" s="3026"/>
      <c r="OMU2" s="3026"/>
      <c r="OMV2" s="3026"/>
      <c r="OMW2" s="3026"/>
      <c r="OMX2" s="3026"/>
      <c r="OMY2" s="3026"/>
      <c r="OMZ2" s="2433"/>
      <c r="ONA2" s="2434"/>
      <c r="ONB2" s="3026"/>
      <c r="ONC2" s="3026"/>
      <c r="OND2" s="3026"/>
      <c r="ONE2" s="3026"/>
      <c r="ONF2" s="3026"/>
      <c r="ONG2" s="3026"/>
      <c r="ONH2" s="2433"/>
      <c r="ONI2" s="2434"/>
      <c r="ONJ2" s="3026"/>
      <c r="ONK2" s="3026"/>
      <c r="ONL2" s="3026"/>
      <c r="ONM2" s="3026"/>
      <c r="ONN2" s="3026"/>
      <c r="ONO2" s="3026"/>
      <c r="ONP2" s="2433"/>
      <c r="ONQ2" s="2434"/>
      <c r="ONR2" s="3026"/>
      <c r="ONS2" s="3026"/>
      <c r="ONT2" s="3026"/>
      <c r="ONU2" s="3026"/>
      <c r="ONV2" s="3026"/>
      <c r="ONW2" s="3026"/>
      <c r="ONX2" s="2433"/>
      <c r="ONY2" s="2434"/>
      <c r="ONZ2" s="3026"/>
      <c r="OOA2" s="3026"/>
      <c r="OOB2" s="3026"/>
      <c r="OOC2" s="3026"/>
      <c r="OOD2" s="3026"/>
      <c r="OOE2" s="3026"/>
      <c r="OOF2" s="2433"/>
      <c r="OOG2" s="2434"/>
      <c r="OOH2" s="3026"/>
      <c r="OOI2" s="3026"/>
      <c r="OOJ2" s="3026"/>
      <c r="OOK2" s="3026"/>
      <c r="OOL2" s="3026"/>
      <c r="OOM2" s="3026"/>
      <c r="OON2" s="2433"/>
      <c r="OOO2" s="2434"/>
      <c r="OOP2" s="3026"/>
      <c r="OOQ2" s="3026"/>
      <c r="OOR2" s="3026"/>
      <c r="OOS2" s="3026"/>
      <c r="OOT2" s="3026"/>
      <c r="OOU2" s="3026"/>
      <c r="OOV2" s="2433"/>
      <c r="OOW2" s="2434"/>
      <c r="OOX2" s="3026"/>
      <c r="OOY2" s="3026"/>
      <c r="OOZ2" s="3026"/>
      <c r="OPA2" s="3026"/>
      <c r="OPB2" s="3026"/>
      <c r="OPC2" s="3026"/>
      <c r="OPD2" s="2433"/>
      <c r="OPE2" s="2434"/>
      <c r="OPF2" s="3026"/>
      <c r="OPG2" s="3026"/>
      <c r="OPH2" s="3026"/>
      <c r="OPI2" s="3026"/>
      <c r="OPJ2" s="3026"/>
      <c r="OPK2" s="3026"/>
      <c r="OPL2" s="2433"/>
      <c r="OPM2" s="2434"/>
      <c r="OPN2" s="3026"/>
      <c r="OPO2" s="3026"/>
      <c r="OPP2" s="3026"/>
      <c r="OPQ2" s="3026"/>
      <c r="OPR2" s="3026"/>
      <c r="OPS2" s="3026"/>
      <c r="OPT2" s="2433"/>
      <c r="OPU2" s="2434"/>
      <c r="OPV2" s="3026"/>
      <c r="OPW2" s="3026"/>
      <c r="OPX2" s="3026"/>
      <c r="OPY2" s="3026"/>
      <c r="OPZ2" s="3026"/>
      <c r="OQA2" s="3026"/>
      <c r="OQB2" s="2433"/>
      <c r="OQC2" s="2434"/>
      <c r="OQD2" s="3026"/>
      <c r="OQE2" s="3026"/>
      <c r="OQF2" s="3026"/>
      <c r="OQG2" s="3026"/>
      <c r="OQH2" s="3026"/>
      <c r="OQI2" s="3026"/>
      <c r="OQJ2" s="2433"/>
      <c r="OQK2" s="2434"/>
      <c r="OQL2" s="3026"/>
      <c r="OQM2" s="3026"/>
      <c r="OQN2" s="3026"/>
      <c r="OQO2" s="3026"/>
      <c r="OQP2" s="3026"/>
      <c r="OQQ2" s="3026"/>
      <c r="OQR2" s="2433"/>
      <c r="OQS2" s="2434"/>
      <c r="OQT2" s="3026"/>
      <c r="OQU2" s="3026"/>
      <c r="OQV2" s="3026"/>
      <c r="OQW2" s="3026"/>
      <c r="OQX2" s="3026"/>
      <c r="OQY2" s="3026"/>
      <c r="OQZ2" s="2433"/>
      <c r="ORA2" s="2434"/>
      <c r="ORB2" s="3026"/>
      <c r="ORC2" s="3026"/>
      <c r="ORD2" s="3026"/>
      <c r="ORE2" s="3026"/>
      <c r="ORF2" s="3026"/>
      <c r="ORG2" s="3026"/>
      <c r="ORH2" s="2433"/>
      <c r="ORI2" s="2434"/>
      <c r="ORJ2" s="3026"/>
      <c r="ORK2" s="3026"/>
      <c r="ORL2" s="3026"/>
      <c r="ORM2" s="3026"/>
      <c r="ORN2" s="3026"/>
      <c r="ORO2" s="3026"/>
      <c r="ORP2" s="2433"/>
      <c r="ORQ2" s="2434"/>
      <c r="ORR2" s="3026"/>
      <c r="ORS2" s="3026"/>
      <c r="ORT2" s="3026"/>
      <c r="ORU2" s="3026"/>
      <c r="ORV2" s="3026"/>
      <c r="ORW2" s="3026"/>
      <c r="ORX2" s="2433"/>
      <c r="ORY2" s="2434"/>
      <c r="ORZ2" s="3026"/>
      <c r="OSA2" s="3026"/>
      <c r="OSB2" s="3026"/>
      <c r="OSC2" s="3026"/>
      <c r="OSD2" s="3026"/>
      <c r="OSE2" s="3026"/>
      <c r="OSF2" s="2433"/>
      <c r="OSG2" s="2434"/>
      <c r="OSH2" s="3026"/>
      <c r="OSI2" s="3026"/>
      <c r="OSJ2" s="3026"/>
      <c r="OSK2" s="3026"/>
      <c r="OSL2" s="3026"/>
      <c r="OSM2" s="3026"/>
      <c r="OSN2" s="2433"/>
      <c r="OSO2" s="2434"/>
      <c r="OSP2" s="3026"/>
      <c r="OSQ2" s="3026"/>
      <c r="OSR2" s="3026"/>
      <c r="OSS2" s="3026"/>
      <c r="OST2" s="3026"/>
      <c r="OSU2" s="3026"/>
      <c r="OSV2" s="2433"/>
      <c r="OSW2" s="2434"/>
      <c r="OSX2" s="3026"/>
      <c r="OSY2" s="3026"/>
      <c r="OSZ2" s="3026"/>
      <c r="OTA2" s="3026"/>
      <c r="OTB2" s="3026"/>
      <c r="OTC2" s="3026"/>
      <c r="OTD2" s="2433"/>
      <c r="OTE2" s="2434"/>
      <c r="OTF2" s="3026"/>
      <c r="OTG2" s="3026"/>
      <c r="OTH2" s="3026"/>
      <c r="OTI2" s="3026"/>
      <c r="OTJ2" s="3026"/>
      <c r="OTK2" s="3026"/>
      <c r="OTL2" s="2433"/>
      <c r="OTM2" s="2434"/>
      <c r="OTN2" s="3026"/>
      <c r="OTO2" s="3026"/>
      <c r="OTP2" s="3026"/>
      <c r="OTQ2" s="3026"/>
      <c r="OTR2" s="3026"/>
      <c r="OTS2" s="3026"/>
      <c r="OTT2" s="2433"/>
      <c r="OTU2" s="2434"/>
      <c r="OTV2" s="3026"/>
      <c r="OTW2" s="3026"/>
      <c r="OTX2" s="3026"/>
      <c r="OTY2" s="3026"/>
      <c r="OTZ2" s="3026"/>
      <c r="OUA2" s="3026"/>
      <c r="OUB2" s="2433"/>
      <c r="OUC2" s="2434"/>
      <c r="OUD2" s="3026"/>
      <c r="OUE2" s="3026"/>
      <c r="OUF2" s="3026"/>
      <c r="OUG2" s="3026"/>
      <c r="OUH2" s="3026"/>
      <c r="OUI2" s="3026"/>
      <c r="OUJ2" s="2433"/>
      <c r="OUK2" s="2434"/>
      <c r="OUL2" s="3026"/>
      <c r="OUM2" s="3026"/>
      <c r="OUN2" s="3026"/>
      <c r="OUO2" s="3026"/>
      <c r="OUP2" s="3026"/>
      <c r="OUQ2" s="3026"/>
      <c r="OUR2" s="2433"/>
      <c r="OUS2" s="2434"/>
      <c r="OUT2" s="3026"/>
      <c r="OUU2" s="3026"/>
      <c r="OUV2" s="3026"/>
      <c r="OUW2" s="3026"/>
      <c r="OUX2" s="3026"/>
      <c r="OUY2" s="3026"/>
      <c r="OUZ2" s="2433"/>
      <c r="OVA2" s="2434"/>
      <c r="OVB2" s="3026"/>
      <c r="OVC2" s="3026"/>
      <c r="OVD2" s="3026"/>
      <c r="OVE2" s="3026"/>
      <c r="OVF2" s="3026"/>
      <c r="OVG2" s="3026"/>
      <c r="OVH2" s="2433"/>
      <c r="OVI2" s="2434"/>
      <c r="OVJ2" s="3026"/>
      <c r="OVK2" s="3026"/>
      <c r="OVL2" s="3026"/>
      <c r="OVM2" s="3026"/>
      <c r="OVN2" s="3026"/>
      <c r="OVO2" s="3026"/>
      <c r="OVP2" s="2433"/>
      <c r="OVQ2" s="2434"/>
      <c r="OVR2" s="3026"/>
      <c r="OVS2" s="3026"/>
      <c r="OVT2" s="3026"/>
      <c r="OVU2" s="3026"/>
      <c r="OVV2" s="3026"/>
      <c r="OVW2" s="3026"/>
      <c r="OVX2" s="2433"/>
      <c r="OVY2" s="2434"/>
      <c r="OVZ2" s="3026"/>
      <c r="OWA2" s="3026"/>
      <c r="OWB2" s="3026"/>
      <c r="OWC2" s="3026"/>
      <c r="OWD2" s="3026"/>
      <c r="OWE2" s="3026"/>
      <c r="OWF2" s="2433"/>
      <c r="OWG2" s="2434"/>
      <c r="OWH2" s="3026"/>
      <c r="OWI2" s="3026"/>
      <c r="OWJ2" s="3026"/>
      <c r="OWK2" s="3026"/>
      <c r="OWL2" s="3026"/>
      <c r="OWM2" s="3026"/>
      <c r="OWN2" s="2433"/>
      <c r="OWO2" s="2434"/>
      <c r="OWP2" s="3026"/>
      <c r="OWQ2" s="3026"/>
      <c r="OWR2" s="3026"/>
      <c r="OWS2" s="3026"/>
      <c r="OWT2" s="3026"/>
      <c r="OWU2" s="3026"/>
      <c r="OWV2" s="2433"/>
      <c r="OWW2" s="2434"/>
      <c r="OWX2" s="3026"/>
      <c r="OWY2" s="3026"/>
      <c r="OWZ2" s="3026"/>
      <c r="OXA2" s="3026"/>
      <c r="OXB2" s="3026"/>
      <c r="OXC2" s="3026"/>
      <c r="OXD2" s="2433"/>
      <c r="OXE2" s="2434"/>
      <c r="OXF2" s="3026"/>
      <c r="OXG2" s="3026"/>
      <c r="OXH2" s="3026"/>
      <c r="OXI2" s="3026"/>
      <c r="OXJ2" s="3026"/>
      <c r="OXK2" s="3026"/>
      <c r="OXL2" s="2433"/>
      <c r="OXM2" s="2434"/>
      <c r="OXN2" s="3026"/>
      <c r="OXO2" s="3026"/>
      <c r="OXP2" s="3026"/>
      <c r="OXQ2" s="3026"/>
      <c r="OXR2" s="3026"/>
      <c r="OXS2" s="3026"/>
      <c r="OXT2" s="2433"/>
      <c r="OXU2" s="2434"/>
      <c r="OXV2" s="3026"/>
      <c r="OXW2" s="3026"/>
      <c r="OXX2" s="3026"/>
      <c r="OXY2" s="3026"/>
      <c r="OXZ2" s="3026"/>
      <c r="OYA2" s="3026"/>
      <c r="OYB2" s="2433"/>
      <c r="OYC2" s="2434"/>
      <c r="OYD2" s="3026"/>
      <c r="OYE2" s="3026"/>
      <c r="OYF2" s="3026"/>
      <c r="OYG2" s="3026"/>
      <c r="OYH2" s="3026"/>
      <c r="OYI2" s="3026"/>
      <c r="OYJ2" s="2433"/>
      <c r="OYK2" s="2434"/>
      <c r="OYL2" s="3026"/>
      <c r="OYM2" s="3026"/>
      <c r="OYN2" s="3026"/>
      <c r="OYO2" s="3026"/>
      <c r="OYP2" s="3026"/>
      <c r="OYQ2" s="3026"/>
      <c r="OYR2" s="2433"/>
      <c r="OYS2" s="2434"/>
      <c r="OYT2" s="3026"/>
      <c r="OYU2" s="3026"/>
      <c r="OYV2" s="3026"/>
      <c r="OYW2" s="3026"/>
      <c r="OYX2" s="3026"/>
      <c r="OYY2" s="3026"/>
      <c r="OYZ2" s="2433"/>
      <c r="OZA2" s="2434"/>
      <c r="OZB2" s="3026"/>
      <c r="OZC2" s="3026"/>
      <c r="OZD2" s="3026"/>
      <c r="OZE2" s="3026"/>
      <c r="OZF2" s="3026"/>
      <c r="OZG2" s="3026"/>
      <c r="OZH2" s="2433"/>
      <c r="OZI2" s="2434"/>
      <c r="OZJ2" s="3026"/>
      <c r="OZK2" s="3026"/>
      <c r="OZL2" s="3026"/>
      <c r="OZM2" s="3026"/>
      <c r="OZN2" s="3026"/>
      <c r="OZO2" s="3026"/>
      <c r="OZP2" s="2433"/>
      <c r="OZQ2" s="2434"/>
      <c r="OZR2" s="3026"/>
      <c r="OZS2" s="3026"/>
      <c r="OZT2" s="3026"/>
      <c r="OZU2" s="3026"/>
      <c r="OZV2" s="3026"/>
      <c r="OZW2" s="3026"/>
      <c r="OZX2" s="2433"/>
      <c r="OZY2" s="2434"/>
      <c r="OZZ2" s="3026"/>
      <c r="PAA2" s="3026"/>
      <c r="PAB2" s="3026"/>
      <c r="PAC2" s="3026"/>
      <c r="PAD2" s="3026"/>
      <c r="PAE2" s="3026"/>
      <c r="PAF2" s="2433"/>
      <c r="PAG2" s="2434"/>
      <c r="PAH2" s="3026"/>
      <c r="PAI2" s="3026"/>
      <c r="PAJ2" s="3026"/>
      <c r="PAK2" s="3026"/>
      <c r="PAL2" s="3026"/>
      <c r="PAM2" s="3026"/>
      <c r="PAN2" s="2433"/>
      <c r="PAO2" s="2434"/>
      <c r="PAP2" s="3026"/>
      <c r="PAQ2" s="3026"/>
      <c r="PAR2" s="3026"/>
      <c r="PAS2" s="3026"/>
      <c r="PAT2" s="3026"/>
      <c r="PAU2" s="3026"/>
      <c r="PAV2" s="2433"/>
      <c r="PAW2" s="2434"/>
      <c r="PAX2" s="3026"/>
      <c r="PAY2" s="3026"/>
      <c r="PAZ2" s="3026"/>
      <c r="PBA2" s="3026"/>
      <c r="PBB2" s="3026"/>
      <c r="PBC2" s="3026"/>
      <c r="PBD2" s="2433"/>
      <c r="PBE2" s="2434"/>
      <c r="PBF2" s="3026"/>
      <c r="PBG2" s="3026"/>
      <c r="PBH2" s="3026"/>
      <c r="PBI2" s="3026"/>
      <c r="PBJ2" s="3026"/>
      <c r="PBK2" s="3026"/>
      <c r="PBL2" s="2433"/>
      <c r="PBM2" s="2434"/>
      <c r="PBN2" s="3026"/>
      <c r="PBO2" s="3026"/>
      <c r="PBP2" s="3026"/>
      <c r="PBQ2" s="3026"/>
      <c r="PBR2" s="3026"/>
      <c r="PBS2" s="3026"/>
      <c r="PBT2" s="2433"/>
      <c r="PBU2" s="2434"/>
      <c r="PBV2" s="3026"/>
      <c r="PBW2" s="3026"/>
      <c r="PBX2" s="3026"/>
      <c r="PBY2" s="3026"/>
      <c r="PBZ2" s="3026"/>
      <c r="PCA2" s="3026"/>
      <c r="PCB2" s="2433"/>
      <c r="PCC2" s="2434"/>
      <c r="PCD2" s="3026"/>
      <c r="PCE2" s="3026"/>
      <c r="PCF2" s="3026"/>
      <c r="PCG2" s="3026"/>
      <c r="PCH2" s="3026"/>
      <c r="PCI2" s="3026"/>
      <c r="PCJ2" s="2433"/>
      <c r="PCK2" s="2434"/>
      <c r="PCL2" s="3026"/>
      <c r="PCM2" s="3026"/>
      <c r="PCN2" s="3026"/>
      <c r="PCO2" s="3026"/>
      <c r="PCP2" s="3026"/>
      <c r="PCQ2" s="3026"/>
      <c r="PCR2" s="2433"/>
      <c r="PCS2" s="2434"/>
      <c r="PCT2" s="3026"/>
      <c r="PCU2" s="3026"/>
      <c r="PCV2" s="3026"/>
      <c r="PCW2" s="3026"/>
      <c r="PCX2" s="3026"/>
      <c r="PCY2" s="3026"/>
      <c r="PCZ2" s="2433"/>
      <c r="PDA2" s="2434"/>
      <c r="PDB2" s="3026"/>
      <c r="PDC2" s="3026"/>
      <c r="PDD2" s="3026"/>
      <c r="PDE2" s="3026"/>
      <c r="PDF2" s="3026"/>
      <c r="PDG2" s="3026"/>
      <c r="PDH2" s="2433"/>
      <c r="PDI2" s="2434"/>
      <c r="PDJ2" s="3026"/>
      <c r="PDK2" s="3026"/>
      <c r="PDL2" s="3026"/>
      <c r="PDM2" s="3026"/>
      <c r="PDN2" s="3026"/>
      <c r="PDO2" s="3026"/>
      <c r="PDP2" s="2433"/>
      <c r="PDQ2" s="2434"/>
      <c r="PDR2" s="3026"/>
      <c r="PDS2" s="3026"/>
      <c r="PDT2" s="3026"/>
      <c r="PDU2" s="3026"/>
      <c r="PDV2" s="3026"/>
      <c r="PDW2" s="3026"/>
      <c r="PDX2" s="2433"/>
      <c r="PDY2" s="2434"/>
      <c r="PDZ2" s="3026"/>
      <c r="PEA2" s="3026"/>
      <c r="PEB2" s="3026"/>
      <c r="PEC2" s="3026"/>
      <c r="PED2" s="3026"/>
      <c r="PEE2" s="3026"/>
      <c r="PEF2" s="2433"/>
      <c r="PEG2" s="2434"/>
      <c r="PEH2" s="3026"/>
      <c r="PEI2" s="3026"/>
      <c r="PEJ2" s="3026"/>
      <c r="PEK2" s="3026"/>
      <c r="PEL2" s="3026"/>
      <c r="PEM2" s="3026"/>
      <c r="PEN2" s="2433"/>
      <c r="PEO2" s="2434"/>
      <c r="PEP2" s="3026"/>
      <c r="PEQ2" s="3026"/>
      <c r="PER2" s="3026"/>
      <c r="PES2" s="3026"/>
      <c r="PET2" s="3026"/>
      <c r="PEU2" s="3026"/>
      <c r="PEV2" s="2433"/>
      <c r="PEW2" s="2434"/>
      <c r="PEX2" s="3026"/>
      <c r="PEY2" s="3026"/>
      <c r="PEZ2" s="3026"/>
      <c r="PFA2" s="3026"/>
      <c r="PFB2" s="3026"/>
      <c r="PFC2" s="3026"/>
      <c r="PFD2" s="2433"/>
      <c r="PFE2" s="2434"/>
      <c r="PFF2" s="3026"/>
      <c r="PFG2" s="3026"/>
      <c r="PFH2" s="3026"/>
      <c r="PFI2" s="3026"/>
      <c r="PFJ2" s="3026"/>
      <c r="PFK2" s="3026"/>
      <c r="PFL2" s="2433"/>
      <c r="PFM2" s="2434"/>
      <c r="PFN2" s="3026"/>
      <c r="PFO2" s="3026"/>
      <c r="PFP2" s="3026"/>
      <c r="PFQ2" s="3026"/>
      <c r="PFR2" s="3026"/>
      <c r="PFS2" s="3026"/>
      <c r="PFT2" s="2433"/>
      <c r="PFU2" s="2434"/>
      <c r="PFV2" s="3026"/>
      <c r="PFW2" s="3026"/>
      <c r="PFX2" s="3026"/>
      <c r="PFY2" s="3026"/>
      <c r="PFZ2" s="3026"/>
      <c r="PGA2" s="3026"/>
      <c r="PGB2" s="2433"/>
      <c r="PGC2" s="2434"/>
      <c r="PGD2" s="3026"/>
      <c r="PGE2" s="3026"/>
      <c r="PGF2" s="3026"/>
      <c r="PGG2" s="3026"/>
      <c r="PGH2" s="3026"/>
      <c r="PGI2" s="3026"/>
      <c r="PGJ2" s="2433"/>
      <c r="PGK2" s="2434"/>
      <c r="PGL2" s="3026"/>
      <c r="PGM2" s="3026"/>
      <c r="PGN2" s="3026"/>
      <c r="PGO2" s="3026"/>
      <c r="PGP2" s="3026"/>
      <c r="PGQ2" s="3026"/>
      <c r="PGR2" s="2433"/>
      <c r="PGS2" s="2434"/>
      <c r="PGT2" s="3026"/>
      <c r="PGU2" s="3026"/>
      <c r="PGV2" s="3026"/>
      <c r="PGW2" s="3026"/>
      <c r="PGX2" s="3026"/>
      <c r="PGY2" s="3026"/>
      <c r="PGZ2" s="2433"/>
      <c r="PHA2" s="2434"/>
      <c r="PHB2" s="3026"/>
      <c r="PHC2" s="3026"/>
      <c r="PHD2" s="3026"/>
      <c r="PHE2" s="3026"/>
      <c r="PHF2" s="3026"/>
      <c r="PHG2" s="3026"/>
      <c r="PHH2" s="2433"/>
      <c r="PHI2" s="2434"/>
      <c r="PHJ2" s="3026"/>
      <c r="PHK2" s="3026"/>
      <c r="PHL2" s="3026"/>
      <c r="PHM2" s="3026"/>
      <c r="PHN2" s="3026"/>
      <c r="PHO2" s="3026"/>
      <c r="PHP2" s="2433"/>
      <c r="PHQ2" s="2434"/>
      <c r="PHR2" s="3026"/>
      <c r="PHS2" s="3026"/>
      <c r="PHT2" s="3026"/>
      <c r="PHU2" s="3026"/>
      <c r="PHV2" s="3026"/>
      <c r="PHW2" s="3026"/>
      <c r="PHX2" s="2433"/>
      <c r="PHY2" s="2434"/>
      <c r="PHZ2" s="3026"/>
      <c r="PIA2" s="3026"/>
      <c r="PIB2" s="3026"/>
      <c r="PIC2" s="3026"/>
      <c r="PID2" s="3026"/>
      <c r="PIE2" s="3026"/>
      <c r="PIF2" s="2433"/>
      <c r="PIG2" s="2434"/>
      <c r="PIH2" s="3026"/>
      <c r="PII2" s="3026"/>
      <c r="PIJ2" s="3026"/>
      <c r="PIK2" s="3026"/>
      <c r="PIL2" s="3026"/>
      <c r="PIM2" s="3026"/>
      <c r="PIN2" s="2433"/>
      <c r="PIO2" s="2434"/>
      <c r="PIP2" s="3026"/>
      <c r="PIQ2" s="3026"/>
      <c r="PIR2" s="3026"/>
      <c r="PIS2" s="3026"/>
      <c r="PIT2" s="3026"/>
      <c r="PIU2" s="3026"/>
      <c r="PIV2" s="2433"/>
      <c r="PIW2" s="2434"/>
      <c r="PIX2" s="3026"/>
      <c r="PIY2" s="3026"/>
      <c r="PIZ2" s="3026"/>
      <c r="PJA2" s="3026"/>
      <c r="PJB2" s="3026"/>
      <c r="PJC2" s="3026"/>
      <c r="PJD2" s="2433"/>
      <c r="PJE2" s="2434"/>
      <c r="PJF2" s="3026"/>
      <c r="PJG2" s="3026"/>
      <c r="PJH2" s="3026"/>
      <c r="PJI2" s="3026"/>
      <c r="PJJ2" s="3026"/>
      <c r="PJK2" s="3026"/>
      <c r="PJL2" s="2433"/>
      <c r="PJM2" s="2434"/>
      <c r="PJN2" s="3026"/>
      <c r="PJO2" s="3026"/>
      <c r="PJP2" s="3026"/>
      <c r="PJQ2" s="3026"/>
      <c r="PJR2" s="3026"/>
      <c r="PJS2" s="3026"/>
      <c r="PJT2" s="2433"/>
      <c r="PJU2" s="2434"/>
      <c r="PJV2" s="3026"/>
      <c r="PJW2" s="3026"/>
      <c r="PJX2" s="3026"/>
      <c r="PJY2" s="3026"/>
      <c r="PJZ2" s="3026"/>
      <c r="PKA2" s="3026"/>
      <c r="PKB2" s="2433"/>
      <c r="PKC2" s="2434"/>
      <c r="PKD2" s="3026"/>
      <c r="PKE2" s="3026"/>
      <c r="PKF2" s="3026"/>
      <c r="PKG2" s="3026"/>
      <c r="PKH2" s="3026"/>
      <c r="PKI2" s="3026"/>
      <c r="PKJ2" s="2433"/>
      <c r="PKK2" s="2434"/>
      <c r="PKL2" s="3026"/>
      <c r="PKM2" s="3026"/>
      <c r="PKN2" s="3026"/>
      <c r="PKO2" s="3026"/>
      <c r="PKP2" s="3026"/>
      <c r="PKQ2" s="3026"/>
      <c r="PKR2" s="2433"/>
      <c r="PKS2" s="2434"/>
      <c r="PKT2" s="3026"/>
      <c r="PKU2" s="3026"/>
      <c r="PKV2" s="3026"/>
      <c r="PKW2" s="3026"/>
      <c r="PKX2" s="3026"/>
      <c r="PKY2" s="3026"/>
      <c r="PKZ2" s="2433"/>
      <c r="PLA2" s="2434"/>
      <c r="PLB2" s="3026"/>
      <c r="PLC2" s="3026"/>
      <c r="PLD2" s="3026"/>
      <c r="PLE2" s="3026"/>
      <c r="PLF2" s="3026"/>
      <c r="PLG2" s="3026"/>
      <c r="PLH2" s="2433"/>
      <c r="PLI2" s="2434"/>
      <c r="PLJ2" s="3026"/>
      <c r="PLK2" s="3026"/>
      <c r="PLL2" s="3026"/>
      <c r="PLM2" s="3026"/>
      <c r="PLN2" s="3026"/>
      <c r="PLO2" s="3026"/>
      <c r="PLP2" s="2433"/>
      <c r="PLQ2" s="2434"/>
      <c r="PLR2" s="3026"/>
      <c r="PLS2" s="3026"/>
      <c r="PLT2" s="3026"/>
      <c r="PLU2" s="3026"/>
      <c r="PLV2" s="3026"/>
      <c r="PLW2" s="3026"/>
      <c r="PLX2" s="2433"/>
      <c r="PLY2" s="2434"/>
      <c r="PLZ2" s="3026"/>
      <c r="PMA2" s="3026"/>
      <c r="PMB2" s="3026"/>
      <c r="PMC2" s="3026"/>
      <c r="PMD2" s="3026"/>
      <c r="PME2" s="3026"/>
      <c r="PMF2" s="2433"/>
      <c r="PMG2" s="2434"/>
      <c r="PMH2" s="3026"/>
      <c r="PMI2" s="3026"/>
      <c r="PMJ2" s="3026"/>
      <c r="PMK2" s="3026"/>
      <c r="PML2" s="3026"/>
      <c r="PMM2" s="3026"/>
      <c r="PMN2" s="2433"/>
      <c r="PMO2" s="2434"/>
      <c r="PMP2" s="3026"/>
      <c r="PMQ2" s="3026"/>
      <c r="PMR2" s="3026"/>
      <c r="PMS2" s="3026"/>
      <c r="PMT2" s="3026"/>
      <c r="PMU2" s="3026"/>
      <c r="PMV2" s="2433"/>
      <c r="PMW2" s="2434"/>
      <c r="PMX2" s="3026"/>
      <c r="PMY2" s="3026"/>
      <c r="PMZ2" s="3026"/>
      <c r="PNA2" s="3026"/>
      <c r="PNB2" s="3026"/>
      <c r="PNC2" s="3026"/>
      <c r="PND2" s="2433"/>
      <c r="PNE2" s="2434"/>
      <c r="PNF2" s="3026"/>
      <c r="PNG2" s="3026"/>
      <c r="PNH2" s="3026"/>
      <c r="PNI2" s="3026"/>
      <c r="PNJ2" s="3026"/>
      <c r="PNK2" s="3026"/>
      <c r="PNL2" s="2433"/>
      <c r="PNM2" s="2434"/>
      <c r="PNN2" s="3026"/>
      <c r="PNO2" s="3026"/>
      <c r="PNP2" s="3026"/>
      <c r="PNQ2" s="3026"/>
      <c r="PNR2" s="3026"/>
      <c r="PNS2" s="3026"/>
      <c r="PNT2" s="2433"/>
      <c r="PNU2" s="2434"/>
      <c r="PNV2" s="3026"/>
      <c r="PNW2" s="3026"/>
      <c r="PNX2" s="3026"/>
      <c r="PNY2" s="3026"/>
      <c r="PNZ2" s="3026"/>
      <c r="POA2" s="3026"/>
      <c r="POB2" s="2433"/>
      <c r="POC2" s="2434"/>
      <c r="POD2" s="3026"/>
      <c r="POE2" s="3026"/>
      <c r="POF2" s="3026"/>
      <c r="POG2" s="3026"/>
      <c r="POH2" s="3026"/>
      <c r="POI2" s="3026"/>
      <c r="POJ2" s="2433"/>
      <c r="POK2" s="2434"/>
      <c r="POL2" s="3026"/>
      <c r="POM2" s="3026"/>
      <c r="PON2" s="3026"/>
      <c r="POO2" s="3026"/>
      <c r="POP2" s="3026"/>
      <c r="POQ2" s="3026"/>
      <c r="POR2" s="2433"/>
      <c r="POS2" s="2434"/>
      <c r="POT2" s="3026"/>
      <c r="POU2" s="3026"/>
      <c r="POV2" s="3026"/>
      <c r="POW2" s="3026"/>
      <c r="POX2" s="3026"/>
      <c r="POY2" s="3026"/>
      <c r="POZ2" s="2433"/>
      <c r="PPA2" s="2434"/>
      <c r="PPB2" s="3026"/>
      <c r="PPC2" s="3026"/>
      <c r="PPD2" s="3026"/>
      <c r="PPE2" s="3026"/>
      <c r="PPF2" s="3026"/>
      <c r="PPG2" s="3026"/>
      <c r="PPH2" s="2433"/>
      <c r="PPI2" s="2434"/>
      <c r="PPJ2" s="3026"/>
      <c r="PPK2" s="3026"/>
      <c r="PPL2" s="3026"/>
      <c r="PPM2" s="3026"/>
      <c r="PPN2" s="3026"/>
      <c r="PPO2" s="3026"/>
      <c r="PPP2" s="2433"/>
      <c r="PPQ2" s="2434"/>
      <c r="PPR2" s="3026"/>
      <c r="PPS2" s="3026"/>
      <c r="PPT2" s="3026"/>
      <c r="PPU2" s="3026"/>
      <c r="PPV2" s="3026"/>
      <c r="PPW2" s="3026"/>
      <c r="PPX2" s="2433"/>
      <c r="PPY2" s="2434"/>
      <c r="PPZ2" s="3026"/>
      <c r="PQA2" s="3026"/>
      <c r="PQB2" s="3026"/>
      <c r="PQC2" s="3026"/>
      <c r="PQD2" s="3026"/>
      <c r="PQE2" s="3026"/>
      <c r="PQF2" s="2433"/>
      <c r="PQG2" s="2434"/>
      <c r="PQH2" s="3026"/>
      <c r="PQI2" s="3026"/>
      <c r="PQJ2" s="3026"/>
      <c r="PQK2" s="3026"/>
      <c r="PQL2" s="3026"/>
      <c r="PQM2" s="3026"/>
      <c r="PQN2" s="2433"/>
      <c r="PQO2" s="2434"/>
      <c r="PQP2" s="3026"/>
      <c r="PQQ2" s="3026"/>
      <c r="PQR2" s="3026"/>
      <c r="PQS2" s="3026"/>
      <c r="PQT2" s="3026"/>
      <c r="PQU2" s="3026"/>
      <c r="PQV2" s="2433"/>
      <c r="PQW2" s="2434"/>
      <c r="PQX2" s="3026"/>
      <c r="PQY2" s="3026"/>
      <c r="PQZ2" s="3026"/>
      <c r="PRA2" s="3026"/>
      <c r="PRB2" s="3026"/>
      <c r="PRC2" s="3026"/>
      <c r="PRD2" s="2433"/>
      <c r="PRE2" s="2434"/>
      <c r="PRF2" s="3026"/>
      <c r="PRG2" s="3026"/>
      <c r="PRH2" s="3026"/>
      <c r="PRI2" s="3026"/>
      <c r="PRJ2" s="3026"/>
      <c r="PRK2" s="3026"/>
      <c r="PRL2" s="2433"/>
      <c r="PRM2" s="2434"/>
      <c r="PRN2" s="3026"/>
      <c r="PRO2" s="3026"/>
      <c r="PRP2" s="3026"/>
      <c r="PRQ2" s="3026"/>
      <c r="PRR2" s="3026"/>
      <c r="PRS2" s="3026"/>
      <c r="PRT2" s="2433"/>
      <c r="PRU2" s="2434"/>
      <c r="PRV2" s="3026"/>
      <c r="PRW2" s="3026"/>
      <c r="PRX2" s="3026"/>
      <c r="PRY2" s="3026"/>
      <c r="PRZ2" s="3026"/>
      <c r="PSA2" s="3026"/>
      <c r="PSB2" s="2433"/>
      <c r="PSC2" s="2434"/>
      <c r="PSD2" s="3026"/>
      <c r="PSE2" s="3026"/>
      <c r="PSF2" s="3026"/>
      <c r="PSG2" s="3026"/>
      <c r="PSH2" s="3026"/>
      <c r="PSI2" s="3026"/>
      <c r="PSJ2" s="2433"/>
      <c r="PSK2" s="2434"/>
      <c r="PSL2" s="3026"/>
      <c r="PSM2" s="3026"/>
      <c r="PSN2" s="3026"/>
      <c r="PSO2" s="3026"/>
      <c r="PSP2" s="3026"/>
      <c r="PSQ2" s="3026"/>
      <c r="PSR2" s="2433"/>
      <c r="PSS2" s="2434"/>
      <c r="PST2" s="3026"/>
      <c r="PSU2" s="3026"/>
      <c r="PSV2" s="3026"/>
      <c r="PSW2" s="3026"/>
      <c r="PSX2" s="3026"/>
      <c r="PSY2" s="3026"/>
      <c r="PSZ2" s="2433"/>
      <c r="PTA2" s="2434"/>
      <c r="PTB2" s="3026"/>
      <c r="PTC2" s="3026"/>
      <c r="PTD2" s="3026"/>
      <c r="PTE2" s="3026"/>
      <c r="PTF2" s="3026"/>
      <c r="PTG2" s="3026"/>
      <c r="PTH2" s="2433"/>
      <c r="PTI2" s="2434"/>
      <c r="PTJ2" s="3026"/>
      <c r="PTK2" s="3026"/>
      <c r="PTL2" s="3026"/>
      <c r="PTM2" s="3026"/>
      <c r="PTN2" s="3026"/>
      <c r="PTO2" s="3026"/>
      <c r="PTP2" s="2433"/>
      <c r="PTQ2" s="2434"/>
      <c r="PTR2" s="3026"/>
      <c r="PTS2" s="3026"/>
      <c r="PTT2" s="3026"/>
      <c r="PTU2" s="3026"/>
      <c r="PTV2" s="3026"/>
      <c r="PTW2" s="3026"/>
      <c r="PTX2" s="2433"/>
      <c r="PTY2" s="2434"/>
      <c r="PTZ2" s="3026"/>
      <c r="PUA2" s="3026"/>
      <c r="PUB2" s="3026"/>
      <c r="PUC2" s="3026"/>
      <c r="PUD2" s="3026"/>
      <c r="PUE2" s="3026"/>
      <c r="PUF2" s="2433"/>
      <c r="PUG2" s="2434"/>
      <c r="PUH2" s="3026"/>
      <c r="PUI2" s="3026"/>
      <c r="PUJ2" s="3026"/>
      <c r="PUK2" s="3026"/>
      <c r="PUL2" s="3026"/>
      <c r="PUM2" s="3026"/>
      <c r="PUN2" s="2433"/>
      <c r="PUO2" s="2434"/>
      <c r="PUP2" s="3026"/>
      <c r="PUQ2" s="3026"/>
      <c r="PUR2" s="3026"/>
      <c r="PUS2" s="3026"/>
      <c r="PUT2" s="3026"/>
      <c r="PUU2" s="3026"/>
      <c r="PUV2" s="2433"/>
      <c r="PUW2" s="2434"/>
      <c r="PUX2" s="3026"/>
      <c r="PUY2" s="3026"/>
      <c r="PUZ2" s="3026"/>
      <c r="PVA2" s="3026"/>
      <c r="PVB2" s="3026"/>
      <c r="PVC2" s="3026"/>
      <c r="PVD2" s="2433"/>
      <c r="PVE2" s="2434"/>
      <c r="PVF2" s="3026"/>
      <c r="PVG2" s="3026"/>
      <c r="PVH2" s="3026"/>
      <c r="PVI2" s="3026"/>
      <c r="PVJ2" s="3026"/>
      <c r="PVK2" s="3026"/>
      <c r="PVL2" s="2433"/>
      <c r="PVM2" s="2434"/>
      <c r="PVN2" s="3026"/>
      <c r="PVO2" s="3026"/>
      <c r="PVP2" s="3026"/>
      <c r="PVQ2" s="3026"/>
      <c r="PVR2" s="3026"/>
      <c r="PVS2" s="3026"/>
      <c r="PVT2" s="2433"/>
      <c r="PVU2" s="2434"/>
      <c r="PVV2" s="3026"/>
      <c r="PVW2" s="3026"/>
      <c r="PVX2" s="3026"/>
      <c r="PVY2" s="3026"/>
      <c r="PVZ2" s="3026"/>
      <c r="PWA2" s="3026"/>
      <c r="PWB2" s="2433"/>
      <c r="PWC2" s="2434"/>
      <c r="PWD2" s="3026"/>
      <c r="PWE2" s="3026"/>
      <c r="PWF2" s="3026"/>
      <c r="PWG2" s="3026"/>
      <c r="PWH2" s="3026"/>
      <c r="PWI2" s="3026"/>
      <c r="PWJ2" s="2433"/>
      <c r="PWK2" s="2434"/>
      <c r="PWL2" s="3026"/>
      <c r="PWM2" s="3026"/>
      <c r="PWN2" s="3026"/>
      <c r="PWO2" s="3026"/>
      <c r="PWP2" s="3026"/>
      <c r="PWQ2" s="3026"/>
      <c r="PWR2" s="2433"/>
      <c r="PWS2" s="2434"/>
      <c r="PWT2" s="3026"/>
      <c r="PWU2" s="3026"/>
      <c r="PWV2" s="3026"/>
      <c r="PWW2" s="3026"/>
      <c r="PWX2" s="3026"/>
      <c r="PWY2" s="3026"/>
      <c r="PWZ2" s="2433"/>
      <c r="PXA2" s="2434"/>
      <c r="PXB2" s="3026"/>
      <c r="PXC2" s="3026"/>
      <c r="PXD2" s="3026"/>
      <c r="PXE2" s="3026"/>
      <c r="PXF2" s="3026"/>
      <c r="PXG2" s="3026"/>
      <c r="PXH2" s="2433"/>
      <c r="PXI2" s="2434"/>
      <c r="PXJ2" s="3026"/>
      <c r="PXK2" s="3026"/>
      <c r="PXL2" s="3026"/>
      <c r="PXM2" s="3026"/>
      <c r="PXN2" s="3026"/>
      <c r="PXO2" s="3026"/>
      <c r="PXP2" s="2433"/>
      <c r="PXQ2" s="2434"/>
      <c r="PXR2" s="3026"/>
      <c r="PXS2" s="3026"/>
      <c r="PXT2" s="3026"/>
      <c r="PXU2" s="3026"/>
      <c r="PXV2" s="3026"/>
      <c r="PXW2" s="3026"/>
      <c r="PXX2" s="2433"/>
      <c r="PXY2" s="2434"/>
      <c r="PXZ2" s="3026"/>
      <c r="PYA2" s="3026"/>
      <c r="PYB2" s="3026"/>
      <c r="PYC2" s="3026"/>
      <c r="PYD2" s="3026"/>
      <c r="PYE2" s="3026"/>
      <c r="PYF2" s="2433"/>
      <c r="PYG2" s="2434"/>
      <c r="PYH2" s="3026"/>
      <c r="PYI2" s="3026"/>
      <c r="PYJ2" s="3026"/>
      <c r="PYK2" s="3026"/>
      <c r="PYL2" s="3026"/>
      <c r="PYM2" s="3026"/>
      <c r="PYN2" s="2433"/>
      <c r="PYO2" s="2434"/>
      <c r="PYP2" s="3026"/>
      <c r="PYQ2" s="3026"/>
      <c r="PYR2" s="3026"/>
      <c r="PYS2" s="3026"/>
      <c r="PYT2" s="3026"/>
      <c r="PYU2" s="3026"/>
      <c r="PYV2" s="2433"/>
      <c r="PYW2" s="2434"/>
      <c r="PYX2" s="3026"/>
      <c r="PYY2" s="3026"/>
      <c r="PYZ2" s="3026"/>
      <c r="PZA2" s="3026"/>
      <c r="PZB2" s="3026"/>
      <c r="PZC2" s="3026"/>
      <c r="PZD2" s="2433"/>
      <c r="PZE2" s="2434"/>
      <c r="PZF2" s="3026"/>
      <c r="PZG2" s="3026"/>
      <c r="PZH2" s="3026"/>
      <c r="PZI2" s="3026"/>
      <c r="PZJ2" s="3026"/>
      <c r="PZK2" s="3026"/>
      <c r="PZL2" s="2433"/>
      <c r="PZM2" s="2434"/>
      <c r="PZN2" s="3026"/>
      <c r="PZO2" s="3026"/>
      <c r="PZP2" s="3026"/>
      <c r="PZQ2" s="3026"/>
      <c r="PZR2" s="3026"/>
      <c r="PZS2" s="3026"/>
      <c r="PZT2" s="2433"/>
      <c r="PZU2" s="2434"/>
      <c r="PZV2" s="3026"/>
      <c r="PZW2" s="3026"/>
      <c r="PZX2" s="3026"/>
      <c r="PZY2" s="3026"/>
      <c r="PZZ2" s="3026"/>
      <c r="QAA2" s="3026"/>
      <c r="QAB2" s="2433"/>
      <c r="QAC2" s="2434"/>
      <c r="QAD2" s="3026"/>
      <c r="QAE2" s="3026"/>
      <c r="QAF2" s="3026"/>
      <c r="QAG2" s="3026"/>
      <c r="QAH2" s="3026"/>
      <c r="QAI2" s="3026"/>
      <c r="QAJ2" s="2433"/>
      <c r="QAK2" s="2434"/>
      <c r="QAL2" s="3026"/>
      <c r="QAM2" s="3026"/>
      <c r="QAN2" s="3026"/>
      <c r="QAO2" s="3026"/>
      <c r="QAP2" s="3026"/>
      <c r="QAQ2" s="3026"/>
      <c r="QAR2" s="2433"/>
      <c r="QAS2" s="2434"/>
      <c r="QAT2" s="3026"/>
      <c r="QAU2" s="3026"/>
      <c r="QAV2" s="3026"/>
      <c r="QAW2" s="3026"/>
      <c r="QAX2" s="3026"/>
      <c r="QAY2" s="3026"/>
      <c r="QAZ2" s="2433"/>
      <c r="QBA2" s="2434"/>
      <c r="QBB2" s="3026"/>
      <c r="QBC2" s="3026"/>
      <c r="QBD2" s="3026"/>
      <c r="QBE2" s="3026"/>
      <c r="QBF2" s="3026"/>
      <c r="QBG2" s="3026"/>
      <c r="QBH2" s="2433"/>
      <c r="QBI2" s="2434"/>
      <c r="QBJ2" s="3026"/>
      <c r="QBK2" s="3026"/>
      <c r="QBL2" s="3026"/>
      <c r="QBM2" s="3026"/>
      <c r="QBN2" s="3026"/>
      <c r="QBO2" s="3026"/>
      <c r="QBP2" s="2433"/>
      <c r="QBQ2" s="2434"/>
      <c r="QBR2" s="3026"/>
      <c r="QBS2" s="3026"/>
      <c r="QBT2" s="3026"/>
      <c r="QBU2" s="3026"/>
      <c r="QBV2" s="3026"/>
      <c r="QBW2" s="3026"/>
      <c r="QBX2" s="2433"/>
      <c r="QBY2" s="2434"/>
      <c r="QBZ2" s="3026"/>
      <c r="QCA2" s="3026"/>
      <c r="QCB2" s="3026"/>
      <c r="QCC2" s="3026"/>
      <c r="QCD2" s="3026"/>
      <c r="QCE2" s="3026"/>
      <c r="QCF2" s="2433"/>
      <c r="QCG2" s="2434"/>
      <c r="QCH2" s="3026"/>
      <c r="QCI2" s="3026"/>
      <c r="QCJ2" s="3026"/>
      <c r="QCK2" s="3026"/>
      <c r="QCL2" s="3026"/>
      <c r="QCM2" s="3026"/>
      <c r="QCN2" s="2433"/>
      <c r="QCO2" s="2434"/>
      <c r="QCP2" s="3026"/>
      <c r="QCQ2" s="3026"/>
      <c r="QCR2" s="3026"/>
      <c r="QCS2" s="3026"/>
      <c r="QCT2" s="3026"/>
      <c r="QCU2" s="3026"/>
      <c r="QCV2" s="2433"/>
      <c r="QCW2" s="2434"/>
      <c r="QCX2" s="3026"/>
      <c r="QCY2" s="3026"/>
      <c r="QCZ2" s="3026"/>
      <c r="QDA2" s="3026"/>
      <c r="QDB2" s="3026"/>
      <c r="QDC2" s="3026"/>
      <c r="QDD2" s="2433"/>
      <c r="QDE2" s="2434"/>
      <c r="QDF2" s="3026"/>
      <c r="QDG2" s="3026"/>
      <c r="QDH2" s="3026"/>
      <c r="QDI2" s="3026"/>
      <c r="QDJ2" s="3026"/>
      <c r="QDK2" s="3026"/>
      <c r="QDL2" s="2433"/>
      <c r="QDM2" s="2434"/>
      <c r="QDN2" s="3026"/>
      <c r="QDO2" s="3026"/>
      <c r="QDP2" s="3026"/>
      <c r="QDQ2" s="3026"/>
      <c r="QDR2" s="3026"/>
      <c r="QDS2" s="3026"/>
      <c r="QDT2" s="2433"/>
      <c r="QDU2" s="2434"/>
      <c r="QDV2" s="3026"/>
      <c r="QDW2" s="3026"/>
      <c r="QDX2" s="3026"/>
      <c r="QDY2" s="3026"/>
      <c r="QDZ2" s="3026"/>
      <c r="QEA2" s="3026"/>
      <c r="QEB2" s="2433"/>
      <c r="QEC2" s="2434"/>
      <c r="QED2" s="3026"/>
      <c r="QEE2" s="3026"/>
      <c r="QEF2" s="3026"/>
      <c r="QEG2" s="3026"/>
      <c r="QEH2" s="3026"/>
      <c r="QEI2" s="3026"/>
      <c r="QEJ2" s="2433"/>
      <c r="QEK2" s="2434"/>
      <c r="QEL2" s="3026"/>
      <c r="QEM2" s="3026"/>
      <c r="QEN2" s="3026"/>
      <c r="QEO2" s="3026"/>
      <c r="QEP2" s="3026"/>
      <c r="QEQ2" s="3026"/>
      <c r="QER2" s="2433"/>
      <c r="QES2" s="2434"/>
      <c r="QET2" s="3026"/>
      <c r="QEU2" s="3026"/>
      <c r="QEV2" s="3026"/>
      <c r="QEW2" s="3026"/>
      <c r="QEX2" s="3026"/>
      <c r="QEY2" s="3026"/>
      <c r="QEZ2" s="2433"/>
      <c r="QFA2" s="2434"/>
      <c r="QFB2" s="3026"/>
      <c r="QFC2" s="3026"/>
      <c r="QFD2" s="3026"/>
      <c r="QFE2" s="3026"/>
      <c r="QFF2" s="3026"/>
      <c r="QFG2" s="3026"/>
      <c r="QFH2" s="2433"/>
      <c r="QFI2" s="2434"/>
      <c r="QFJ2" s="3026"/>
      <c r="QFK2" s="3026"/>
      <c r="QFL2" s="3026"/>
      <c r="QFM2" s="3026"/>
      <c r="QFN2" s="3026"/>
      <c r="QFO2" s="3026"/>
      <c r="QFP2" s="2433"/>
      <c r="QFQ2" s="2434"/>
      <c r="QFR2" s="3026"/>
      <c r="QFS2" s="3026"/>
      <c r="QFT2" s="3026"/>
      <c r="QFU2" s="3026"/>
      <c r="QFV2" s="3026"/>
      <c r="QFW2" s="3026"/>
      <c r="QFX2" s="2433"/>
      <c r="QFY2" s="2434"/>
      <c r="QFZ2" s="3026"/>
      <c r="QGA2" s="3026"/>
      <c r="QGB2" s="3026"/>
      <c r="QGC2" s="3026"/>
      <c r="QGD2" s="3026"/>
      <c r="QGE2" s="3026"/>
      <c r="QGF2" s="2433"/>
      <c r="QGG2" s="2434"/>
      <c r="QGH2" s="3026"/>
      <c r="QGI2" s="3026"/>
      <c r="QGJ2" s="3026"/>
      <c r="QGK2" s="3026"/>
      <c r="QGL2" s="3026"/>
      <c r="QGM2" s="3026"/>
      <c r="QGN2" s="2433"/>
      <c r="QGO2" s="2434"/>
      <c r="QGP2" s="3026"/>
      <c r="QGQ2" s="3026"/>
      <c r="QGR2" s="3026"/>
      <c r="QGS2" s="3026"/>
      <c r="QGT2" s="3026"/>
      <c r="QGU2" s="3026"/>
      <c r="QGV2" s="2433"/>
      <c r="QGW2" s="2434"/>
      <c r="QGX2" s="3026"/>
      <c r="QGY2" s="3026"/>
      <c r="QGZ2" s="3026"/>
      <c r="QHA2" s="3026"/>
      <c r="QHB2" s="3026"/>
      <c r="QHC2" s="3026"/>
      <c r="QHD2" s="2433"/>
      <c r="QHE2" s="2434"/>
      <c r="QHF2" s="3026"/>
      <c r="QHG2" s="3026"/>
      <c r="QHH2" s="3026"/>
      <c r="QHI2" s="3026"/>
      <c r="QHJ2" s="3026"/>
      <c r="QHK2" s="3026"/>
      <c r="QHL2" s="2433"/>
      <c r="QHM2" s="2434"/>
      <c r="QHN2" s="3026"/>
      <c r="QHO2" s="3026"/>
      <c r="QHP2" s="3026"/>
      <c r="QHQ2" s="3026"/>
      <c r="QHR2" s="3026"/>
      <c r="QHS2" s="3026"/>
      <c r="QHT2" s="2433"/>
      <c r="QHU2" s="2434"/>
      <c r="QHV2" s="3026"/>
      <c r="QHW2" s="3026"/>
      <c r="QHX2" s="3026"/>
      <c r="QHY2" s="3026"/>
      <c r="QHZ2" s="3026"/>
      <c r="QIA2" s="3026"/>
      <c r="QIB2" s="2433"/>
      <c r="QIC2" s="2434"/>
      <c r="QID2" s="3026"/>
      <c r="QIE2" s="3026"/>
      <c r="QIF2" s="3026"/>
      <c r="QIG2" s="3026"/>
      <c r="QIH2" s="3026"/>
      <c r="QII2" s="3026"/>
      <c r="QIJ2" s="2433"/>
      <c r="QIK2" s="2434"/>
      <c r="QIL2" s="3026"/>
      <c r="QIM2" s="3026"/>
      <c r="QIN2" s="3026"/>
      <c r="QIO2" s="3026"/>
      <c r="QIP2" s="3026"/>
      <c r="QIQ2" s="3026"/>
      <c r="QIR2" s="2433"/>
      <c r="QIS2" s="2434"/>
      <c r="QIT2" s="3026"/>
      <c r="QIU2" s="3026"/>
      <c r="QIV2" s="3026"/>
      <c r="QIW2" s="3026"/>
      <c r="QIX2" s="3026"/>
      <c r="QIY2" s="3026"/>
      <c r="QIZ2" s="2433"/>
      <c r="QJA2" s="2434"/>
      <c r="QJB2" s="3026"/>
      <c r="QJC2" s="3026"/>
      <c r="QJD2" s="3026"/>
      <c r="QJE2" s="3026"/>
      <c r="QJF2" s="3026"/>
      <c r="QJG2" s="3026"/>
      <c r="QJH2" s="2433"/>
      <c r="QJI2" s="2434"/>
      <c r="QJJ2" s="3026"/>
      <c r="QJK2" s="3026"/>
      <c r="QJL2" s="3026"/>
      <c r="QJM2" s="3026"/>
      <c r="QJN2" s="3026"/>
      <c r="QJO2" s="3026"/>
      <c r="QJP2" s="2433"/>
      <c r="QJQ2" s="2434"/>
      <c r="QJR2" s="3026"/>
      <c r="QJS2" s="3026"/>
      <c r="QJT2" s="3026"/>
      <c r="QJU2" s="3026"/>
      <c r="QJV2" s="3026"/>
      <c r="QJW2" s="3026"/>
      <c r="QJX2" s="2433"/>
      <c r="QJY2" s="2434"/>
      <c r="QJZ2" s="3026"/>
      <c r="QKA2" s="3026"/>
      <c r="QKB2" s="3026"/>
      <c r="QKC2" s="3026"/>
      <c r="QKD2" s="3026"/>
      <c r="QKE2" s="3026"/>
      <c r="QKF2" s="2433"/>
      <c r="QKG2" s="2434"/>
      <c r="QKH2" s="3026"/>
      <c r="QKI2" s="3026"/>
      <c r="QKJ2" s="3026"/>
      <c r="QKK2" s="3026"/>
      <c r="QKL2" s="3026"/>
      <c r="QKM2" s="3026"/>
      <c r="QKN2" s="2433"/>
      <c r="QKO2" s="2434"/>
      <c r="QKP2" s="3026"/>
      <c r="QKQ2" s="3026"/>
      <c r="QKR2" s="3026"/>
      <c r="QKS2" s="3026"/>
      <c r="QKT2" s="3026"/>
      <c r="QKU2" s="3026"/>
      <c r="QKV2" s="2433"/>
      <c r="QKW2" s="2434"/>
      <c r="QKX2" s="3026"/>
      <c r="QKY2" s="3026"/>
      <c r="QKZ2" s="3026"/>
      <c r="QLA2" s="3026"/>
      <c r="QLB2" s="3026"/>
      <c r="QLC2" s="3026"/>
      <c r="QLD2" s="2433"/>
      <c r="QLE2" s="2434"/>
      <c r="QLF2" s="3026"/>
      <c r="QLG2" s="3026"/>
      <c r="QLH2" s="3026"/>
      <c r="QLI2" s="3026"/>
      <c r="QLJ2" s="3026"/>
      <c r="QLK2" s="3026"/>
      <c r="QLL2" s="2433"/>
      <c r="QLM2" s="2434"/>
      <c r="QLN2" s="3026"/>
      <c r="QLO2" s="3026"/>
      <c r="QLP2" s="3026"/>
      <c r="QLQ2" s="3026"/>
      <c r="QLR2" s="3026"/>
      <c r="QLS2" s="3026"/>
      <c r="QLT2" s="2433"/>
      <c r="QLU2" s="2434"/>
      <c r="QLV2" s="3026"/>
      <c r="QLW2" s="3026"/>
      <c r="QLX2" s="3026"/>
      <c r="QLY2" s="3026"/>
      <c r="QLZ2" s="3026"/>
      <c r="QMA2" s="3026"/>
      <c r="QMB2" s="2433"/>
      <c r="QMC2" s="2434"/>
      <c r="QMD2" s="3026"/>
      <c r="QME2" s="3026"/>
      <c r="QMF2" s="3026"/>
      <c r="QMG2" s="3026"/>
      <c r="QMH2" s="3026"/>
      <c r="QMI2" s="3026"/>
      <c r="QMJ2" s="2433"/>
      <c r="QMK2" s="2434"/>
      <c r="QML2" s="3026"/>
      <c r="QMM2" s="3026"/>
      <c r="QMN2" s="3026"/>
      <c r="QMO2" s="3026"/>
      <c r="QMP2" s="3026"/>
      <c r="QMQ2" s="3026"/>
      <c r="QMR2" s="2433"/>
      <c r="QMS2" s="2434"/>
      <c r="QMT2" s="3026"/>
      <c r="QMU2" s="3026"/>
      <c r="QMV2" s="3026"/>
      <c r="QMW2" s="3026"/>
      <c r="QMX2" s="3026"/>
      <c r="QMY2" s="3026"/>
      <c r="QMZ2" s="2433"/>
      <c r="QNA2" s="2434"/>
      <c r="QNB2" s="3026"/>
      <c r="QNC2" s="3026"/>
      <c r="QND2" s="3026"/>
      <c r="QNE2" s="3026"/>
      <c r="QNF2" s="3026"/>
      <c r="QNG2" s="3026"/>
      <c r="QNH2" s="2433"/>
      <c r="QNI2" s="2434"/>
      <c r="QNJ2" s="3026"/>
      <c r="QNK2" s="3026"/>
      <c r="QNL2" s="3026"/>
      <c r="QNM2" s="3026"/>
      <c r="QNN2" s="3026"/>
      <c r="QNO2" s="3026"/>
      <c r="QNP2" s="2433"/>
      <c r="QNQ2" s="2434"/>
      <c r="QNR2" s="3026"/>
      <c r="QNS2" s="3026"/>
      <c r="QNT2" s="3026"/>
      <c r="QNU2" s="3026"/>
      <c r="QNV2" s="3026"/>
      <c r="QNW2" s="3026"/>
      <c r="QNX2" s="2433"/>
      <c r="QNY2" s="2434"/>
      <c r="QNZ2" s="3026"/>
      <c r="QOA2" s="3026"/>
      <c r="QOB2" s="3026"/>
      <c r="QOC2" s="3026"/>
      <c r="QOD2" s="3026"/>
      <c r="QOE2" s="3026"/>
      <c r="QOF2" s="2433"/>
      <c r="QOG2" s="2434"/>
      <c r="QOH2" s="3026"/>
      <c r="QOI2" s="3026"/>
      <c r="QOJ2" s="3026"/>
      <c r="QOK2" s="3026"/>
      <c r="QOL2" s="3026"/>
      <c r="QOM2" s="3026"/>
      <c r="QON2" s="2433"/>
      <c r="QOO2" s="2434"/>
      <c r="QOP2" s="3026"/>
      <c r="QOQ2" s="3026"/>
      <c r="QOR2" s="3026"/>
      <c r="QOS2" s="3026"/>
      <c r="QOT2" s="3026"/>
      <c r="QOU2" s="3026"/>
      <c r="QOV2" s="2433"/>
      <c r="QOW2" s="2434"/>
      <c r="QOX2" s="3026"/>
      <c r="QOY2" s="3026"/>
      <c r="QOZ2" s="3026"/>
      <c r="QPA2" s="3026"/>
      <c r="QPB2" s="3026"/>
      <c r="QPC2" s="3026"/>
      <c r="QPD2" s="2433"/>
      <c r="QPE2" s="2434"/>
      <c r="QPF2" s="3026"/>
      <c r="QPG2" s="3026"/>
      <c r="QPH2" s="3026"/>
      <c r="QPI2" s="3026"/>
      <c r="QPJ2" s="3026"/>
      <c r="QPK2" s="3026"/>
      <c r="QPL2" s="2433"/>
      <c r="QPM2" s="2434"/>
      <c r="QPN2" s="3026"/>
      <c r="QPO2" s="3026"/>
      <c r="QPP2" s="3026"/>
      <c r="QPQ2" s="3026"/>
      <c r="QPR2" s="3026"/>
      <c r="QPS2" s="3026"/>
      <c r="QPT2" s="2433"/>
      <c r="QPU2" s="2434"/>
      <c r="QPV2" s="3026"/>
      <c r="QPW2" s="3026"/>
      <c r="QPX2" s="3026"/>
      <c r="QPY2" s="3026"/>
      <c r="QPZ2" s="3026"/>
      <c r="QQA2" s="3026"/>
      <c r="QQB2" s="2433"/>
      <c r="QQC2" s="2434"/>
      <c r="QQD2" s="3026"/>
      <c r="QQE2" s="3026"/>
      <c r="QQF2" s="3026"/>
      <c r="QQG2" s="3026"/>
      <c r="QQH2" s="3026"/>
      <c r="QQI2" s="3026"/>
      <c r="QQJ2" s="2433"/>
      <c r="QQK2" s="2434"/>
      <c r="QQL2" s="3026"/>
      <c r="QQM2" s="3026"/>
      <c r="QQN2" s="3026"/>
      <c r="QQO2" s="3026"/>
      <c r="QQP2" s="3026"/>
      <c r="QQQ2" s="3026"/>
      <c r="QQR2" s="2433"/>
      <c r="QQS2" s="2434"/>
      <c r="QQT2" s="3026"/>
      <c r="QQU2" s="3026"/>
      <c r="QQV2" s="3026"/>
      <c r="QQW2" s="3026"/>
      <c r="QQX2" s="3026"/>
      <c r="QQY2" s="3026"/>
      <c r="QQZ2" s="2433"/>
      <c r="QRA2" s="2434"/>
      <c r="QRB2" s="3026"/>
      <c r="QRC2" s="3026"/>
      <c r="QRD2" s="3026"/>
      <c r="QRE2" s="3026"/>
      <c r="QRF2" s="3026"/>
      <c r="QRG2" s="3026"/>
      <c r="QRH2" s="2433"/>
      <c r="QRI2" s="2434"/>
      <c r="QRJ2" s="3026"/>
      <c r="QRK2" s="3026"/>
      <c r="QRL2" s="3026"/>
      <c r="QRM2" s="3026"/>
      <c r="QRN2" s="3026"/>
      <c r="QRO2" s="3026"/>
      <c r="QRP2" s="2433"/>
      <c r="QRQ2" s="2434"/>
      <c r="QRR2" s="3026"/>
      <c r="QRS2" s="3026"/>
      <c r="QRT2" s="3026"/>
      <c r="QRU2" s="3026"/>
      <c r="QRV2" s="3026"/>
      <c r="QRW2" s="3026"/>
      <c r="QRX2" s="2433"/>
      <c r="QRY2" s="2434"/>
      <c r="QRZ2" s="3026"/>
      <c r="QSA2" s="3026"/>
      <c r="QSB2" s="3026"/>
      <c r="QSC2" s="3026"/>
      <c r="QSD2" s="3026"/>
      <c r="QSE2" s="3026"/>
      <c r="QSF2" s="2433"/>
      <c r="QSG2" s="2434"/>
      <c r="QSH2" s="3026"/>
      <c r="QSI2" s="3026"/>
      <c r="QSJ2" s="3026"/>
      <c r="QSK2" s="3026"/>
      <c r="QSL2" s="3026"/>
      <c r="QSM2" s="3026"/>
      <c r="QSN2" s="2433"/>
      <c r="QSO2" s="2434"/>
      <c r="QSP2" s="3026"/>
      <c r="QSQ2" s="3026"/>
      <c r="QSR2" s="3026"/>
      <c r="QSS2" s="3026"/>
      <c r="QST2" s="3026"/>
      <c r="QSU2" s="3026"/>
      <c r="QSV2" s="2433"/>
      <c r="QSW2" s="2434"/>
      <c r="QSX2" s="3026"/>
      <c r="QSY2" s="3026"/>
      <c r="QSZ2" s="3026"/>
      <c r="QTA2" s="3026"/>
      <c r="QTB2" s="3026"/>
      <c r="QTC2" s="3026"/>
      <c r="QTD2" s="2433"/>
      <c r="QTE2" s="2434"/>
      <c r="QTF2" s="3026"/>
      <c r="QTG2" s="3026"/>
      <c r="QTH2" s="3026"/>
      <c r="QTI2" s="3026"/>
      <c r="QTJ2" s="3026"/>
      <c r="QTK2" s="3026"/>
      <c r="QTL2" s="2433"/>
      <c r="QTM2" s="2434"/>
      <c r="QTN2" s="3026"/>
      <c r="QTO2" s="3026"/>
      <c r="QTP2" s="3026"/>
      <c r="QTQ2" s="3026"/>
      <c r="QTR2" s="3026"/>
      <c r="QTS2" s="3026"/>
      <c r="QTT2" s="2433"/>
      <c r="QTU2" s="2434"/>
      <c r="QTV2" s="3026"/>
      <c r="QTW2" s="3026"/>
      <c r="QTX2" s="3026"/>
      <c r="QTY2" s="3026"/>
      <c r="QTZ2" s="3026"/>
      <c r="QUA2" s="3026"/>
      <c r="QUB2" s="2433"/>
      <c r="QUC2" s="2434"/>
      <c r="QUD2" s="3026"/>
      <c r="QUE2" s="3026"/>
      <c r="QUF2" s="3026"/>
      <c r="QUG2" s="3026"/>
      <c r="QUH2" s="3026"/>
      <c r="QUI2" s="3026"/>
      <c r="QUJ2" s="2433"/>
      <c r="QUK2" s="2434"/>
      <c r="QUL2" s="3026"/>
      <c r="QUM2" s="3026"/>
      <c r="QUN2" s="3026"/>
      <c r="QUO2" s="3026"/>
      <c r="QUP2" s="3026"/>
      <c r="QUQ2" s="3026"/>
      <c r="QUR2" s="2433"/>
      <c r="QUS2" s="2434"/>
      <c r="QUT2" s="3026"/>
      <c r="QUU2" s="3026"/>
      <c r="QUV2" s="3026"/>
      <c r="QUW2" s="3026"/>
      <c r="QUX2" s="3026"/>
      <c r="QUY2" s="3026"/>
      <c r="QUZ2" s="2433"/>
      <c r="QVA2" s="2434"/>
      <c r="QVB2" s="3026"/>
      <c r="QVC2" s="3026"/>
      <c r="QVD2" s="3026"/>
      <c r="QVE2" s="3026"/>
      <c r="QVF2" s="3026"/>
      <c r="QVG2" s="3026"/>
      <c r="QVH2" s="2433"/>
      <c r="QVI2" s="2434"/>
      <c r="QVJ2" s="3026"/>
      <c r="QVK2" s="3026"/>
      <c r="QVL2" s="3026"/>
      <c r="QVM2" s="3026"/>
      <c r="QVN2" s="3026"/>
      <c r="QVO2" s="3026"/>
      <c r="QVP2" s="2433"/>
      <c r="QVQ2" s="2434"/>
      <c r="QVR2" s="3026"/>
      <c r="QVS2" s="3026"/>
      <c r="QVT2" s="3026"/>
      <c r="QVU2" s="3026"/>
      <c r="QVV2" s="3026"/>
      <c r="QVW2" s="3026"/>
      <c r="QVX2" s="2433"/>
      <c r="QVY2" s="2434"/>
      <c r="QVZ2" s="3026"/>
      <c r="QWA2" s="3026"/>
      <c r="QWB2" s="3026"/>
      <c r="QWC2" s="3026"/>
      <c r="QWD2" s="3026"/>
      <c r="QWE2" s="3026"/>
      <c r="QWF2" s="2433"/>
      <c r="QWG2" s="2434"/>
      <c r="QWH2" s="3026"/>
      <c r="QWI2" s="3026"/>
      <c r="QWJ2" s="3026"/>
      <c r="QWK2" s="3026"/>
      <c r="QWL2" s="3026"/>
      <c r="QWM2" s="3026"/>
      <c r="QWN2" s="2433"/>
      <c r="QWO2" s="2434"/>
      <c r="QWP2" s="3026"/>
      <c r="QWQ2" s="3026"/>
      <c r="QWR2" s="3026"/>
      <c r="QWS2" s="3026"/>
      <c r="QWT2" s="3026"/>
      <c r="QWU2" s="3026"/>
      <c r="QWV2" s="2433"/>
      <c r="QWW2" s="2434"/>
      <c r="QWX2" s="3026"/>
      <c r="QWY2" s="3026"/>
      <c r="QWZ2" s="3026"/>
      <c r="QXA2" s="3026"/>
      <c r="QXB2" s="3026"/>
      <c r="QXC2" s="3026"/>
      <c r="QXD2" s="2433"/>
      <c r="QXE2" s="2434"/>
      <c r="QXF2" s="3026"/>
      <c r="QXG2" s="3026"/>
      <c r="QXH2" s="3026"/>
      <c r="QXI2" s="3026"/>
      <c r="QXJ2" s="3026"/>
      <c r="QXK2" s="3026"/>
      <c r="QXL2" s="2433"/>
      <c r="QXM2" s="2434"/>
      <c r="QXN2" s="3026"/>
      <c r="QXO2" s="3026"/>
      <c r="QXP2" s="3026"/>
      <c r="QXQ2" s="3026"/>
      <c r="QXR2" s="3026"/>
      <c r="QXS2" s="3026"/>
      <c r="QXT2" s="2433"/>
      <c r="QXU2" s="2434"/>
      <c r="QXV2" s="3026"/>
      <c r="QXW2" s="3026"/>
      <c r="QXX2" s="3026"/>
      <c r="QXY2" s="3026"/>
      <c r="QXZ2" s="3026"/>
      <c r="QYA2" s="3026"/>
      <c r="QYB2" s="2433"/>
      <c r="QYC2" s="2434"/>
      <c r="QYD2" s="3026"/>
      <c r="QYE2" s="3026"/>
      <c r="QYF2" s="3026"/>
      <c r="QYG2" s="3026"/>
      <c r="QYH2" s="3026"/>
      <c r="QYI2" s="3026"/>
      <c r="QYJ2" s="2433"/>
      <c r="QYK2" s="2434"/>
      <c r="QYL2" s="3026"/>
      <c r="QYM2" s="3026"/>
      <c r="QYN2" s="3026"/>
      <c r="QYO2" s="3026"/>
      <c r="QYP2" s="3026"/>
      <c r="QYQ2" s="3026"/>
      <c r="QYR2" s="2433"/>
      <c r="QYS2" s="2434"/>
      <c r="QYT2" s="3026"/>
      <c r="QYU2" s="3026"/>
      <c r="QYV2" s="3026"/>
      <c r="QYW2" s="3026"/>
      <c r="QYX2" s="3026"/>
      <c r="QYY2" s="3026"/>
      <c r="QYZ2" s="2433"/>
      <c r="QZA2" s="2434"/>
      <c r="QZB2" s="3026"/>
      <c r="QZC2" s="3026"/>
      <c r="QZD2" s="3026"/>
      <c r="QZE2" s="3026"/>
      <c r="QZF2" s="3026"/>
      <c r="QZG2" s="3026"/>
      <c r="QZH2" s="2433"/>
      <c r="QZI2" s="2434"/>
      <c r="QZJ2" s="3026"/>
      <c r="QZK2" s="3026"/>
      <c r="QZL2" s="3026"/>
      <c r="QZM2" s="3026"/>
      <c r="QZN2" s="3026"/>
      <c r="QZO2" s="3026"/>
      <c r="QZP2" s="2433"/>
      <c r="QZQ2" s="2434"/>
      <c r="QZR2" s="3026"/>
      <c r="QZS2" s="3026"/>
      <c r="QZT2" s="3026"/>
      <c r="QZU2" s="3026"/>
      <c r="QZV2" s="3026"/>
      <c r="QZW2" s="3026"/>
      <c r="QZX2" s="2433"/>
      <c r="QZY2" s="2434"/>
      <c r="QZZ2" s="3026"/>
      <c r="RAA2" s="3026"/>
      <c r="RAB2" s="3026"/>
      <c r="RAC2" s="3026"/>
      <c r="RAD2" s="3026"/>
      <c r="RAE2" s="3026"/>
      <c r="RAF2" s="2433"/>
      <c r="RAG2" s="2434"/>
      <c r="RAH2" s="3026"/>
      <c r="RAI2" s="3026"/>
      <c r="RAJ2" s="3026"/>
      <c r="RAK2" s="3026"/>
      <c r="RAL2" s="3026"/>
      <c r="RAM2" s="3026"/>
      <c r="RAN2" s="2433"/>
      <c r="RAO2" s="2434"/>
      <c r="RAP2" s="3026"/>
      <c r="RAQ2" s="3026"/>
      <c r="RAR2" s="3026"/>
      <c r="RAS2" s="3026"/>
      <c r="RAT2" s="3026"/>
      <c r="RAU2" s="3026"/>
      <c r="RAV2" s="2433"/>
      <c r="RAW2" s="2434"/>
      <c r="RAX2" s="3026"/>
      <c r="RAY2" s="3026"/>
      <c r="RAZ2" s="3026"/>
      <c r="RBA2" s="3026"/>
      <c r="RBB2" s="3026"/>
      <c r="RBC2" s="3026"/>
      <c r="RBD2" s="2433"/>
      <c r="RBE2" s="2434"/>
      <c r="RBF2" s="3026"/>
      <c r="RBG2" s="3026"/>
      <c r="RBH2" s="3026"/>
      <c r="RBI2" s="3026"/>
      <c r="RBJ2" s="3026"/>
      <c r="RBK2" s="3026"/>
      <c r="RBL2" s="2433"/>
      <c r="RBM2" s="2434"/>
      <c r="RBN2" s="3026"/>
      <c r="RBO2" s="3026"/>
      <c r="RBP2" s="3026"/>
      <c r="RBQ2" s="3026"/>
      <c r="RBR2" s="3026"/>
      <c r="RBS2" s="3026"/>
      <c r="RBT2" s="2433"/>
      <c r="RBU2" s="2434"/>
      <c r="RBV2" s="3026"/>
      <c r="RBW2" s="3026"/>
      <c r="RBX2" s="3026"/>
      <c r="RBY2" s="3026"/>
      <c r="RBZ2" s="3026"/>
      <c r="RCA2" s="3026"/>
      <c r="RCB2" s="2433"/>
      <c r="RCC2" s="2434"/>
      <c r="RCD2" s="3026"/>
      <c r="RCE2" s="3026"/>
      <c r="RCF2" s="3026"/>
      <c r="RCG2" s="3026"/>
      <c r="RCH2" s="3026"/>
      <c r="RCI2" s="3026"/>
      <c r="RCJ2" s="2433"/>
      <c r="RCK2" s="2434"/>
      <c r="RCL2" s="3026"/>
      <c r="RCM2" s="3026"/>
      <c r="RCN2" s="3026"/>
      <c r="RCO2" s="3026"/>
      <c r="RCP2" s="3026"/>
      <c r="RCQ2" s="3026"/>
      <c r="RCR2" s="2433"/>
      <c r="RCS2" s="2434"/>
      <c r="RCT2" s="3026"/>
      <c r="RCU2" s="3026"/>
      <c r="RCV2" s="3026"/>
      <c r="RCW2" s="3026"/>
      <c r="RCX2" s="3026"/>
      <c r="RCY2" s="3026"/>
      <c r="RCZ2" s="2433"/>
      <c r="RDA2" s="2434"/>
      <c r="RDB2" s="3026"/>
      <c r="RDC2" s="3026"/>
      <c r="RDD2" s="3026"/>
      <c r="RDE2" s="3026"/>
      <c r="RDF2" s="3026"/>
      <c r="RDG2" s="3026"/>
      <c r="RDH2" s="2433"/>
      <c r="RDI2" s="2434"/>
      <c r="RDJ2" s="3026"/>
      <c r="RDK2" s="3026"/>
      <c r="RDL2" s="3026"/>
      <c r="RDM2" s="3026"/>
      <c r="RDN2" s="3026"/>
      <c r="RDO2" s="3026"/>
      <c r="RDP2" s="2433"/>
      <c r="RDQ2" s="2434"/>
      <c r="RDR2" s="3026"/>
      <c r="RDS2" s="3026"/>
      <c r="RDT2" s="3026"/>
      <c r="RDU2" s="3026"/>
      <c r="RDV2" s="3026"/>
      <c r="RDW2" s="3026"/>
      <c r="RDX2" s="2433"/>
      <c r="RDY2" s="2434"/>
      <c r="RDZ2" s="3026"/>
      <c r="REA2" s="3026"/>
      <c r="REB2" s="3026"/>
      <c r="REC2" s="3026"/>
      <c r="RED2" s="3026"/>
      <c r="REE2" s="3026"/>
      <c r="REF2" s="2433"/>
      <c r="REG2" s="2434"/>
      <c r="REH2" s="3026"/>
      <c r="REI2" s="3026"/>
      <c r="REJ2" s="3026"/>
      <c r="REK2" s="3026"/>
      <c r="REL2" s="3026"/>
      <c r="REM2" s="3026"/>
      <c r="REN2" s="2433"/>
      <c r="REO2" s="2434"/>
      <c r="REP2" s="3026"/>
      <c r="REQ2" s="3026"/>
      <c r="RER2" s="3026"/>
      <c r="RES2" s="3026"/>
      <c r="RET2" s="3026"/>
      <c r="REU2" s="3026"/>
      <c r="REV2" s="2433"/>
      <c r="REW2" s="2434"/>
      <c r="REX2" s="3026"/>
      <c r="REY2" s="3026"/>
      <c r="REZ2" s="3026"/>
      <c r="RFA2" s="3026"/>
      <c r="RFB2" s="3026"/>
      <c r="RFC2" s="3026"/>
      <c r="RFD2" s="2433"/>
      <c r="RFE2" s="2434"/>
      <c r="RFF2" s="3026"/>
      <c r="RFG2" s="3026"/>
      <c r="RFH2" s="3026"/>
      <c r="RFI2" s="3026"/>
      <c r="RFJ2" s="3026"/>
      <c r="RFK2" s="3026"/>
      <c r="RFL2" s="2433"/>
      <c r="RFM2" s="2434"/>
      <c r="RFN2" s="3026"/>
      <c r="RFO2" s="3026"/>
      <c r="RFP2" s="3026"/>
      <c r="RFQ2" s="3026"/>
      <c r="RFR2" s="3026"/>
      <c r="RFS2" s="3026"/>
      <c r="RFT2" s="2433"/>
      <c r="RFU2" s="2434"/>
      <c r="RFV2" s="3026"/>
      <c r="RFW2" s="3026"/>
      <c r="RFX2" s="3026"/>
      <c r="RFY2" s="3026"/>
      <c r="RFZ2" s="3026"/>
      <c r="RGA2" s="3026"/>
      <c r="RGB2" s="2433"/>
      <c r="RGC2" s="2434"/>
      <c r="RGD2" s="3026"/>
      <c r="RGE2" s="3026"/>
      <c r="RGF2" s="3026"/>
      <c r="RGG2" s="3026"/>
      <c r="RGH2" s="3026"/>
      <c r="RGI2" s="3026"/>
      <c r="RGJ2" s="2433"/>
      <c r="RGK2" s="2434"/>
      <c r="RGL2" s="3026"/>
      <c r="RGM2" s="3026"/>
      <c r="RGN2" s="3026"/>
      <c r="RGO2" s="3026"/>
      <c r="RGP2" s="3026"/>
      <c r="RGQ2" s="3026"/>
      <c r="RGR2" s="2433"/>
      <c r="RGS2" s="2434"/>
      <c r="RGT2" s="3026"/>
      <c r="RGU2" s="3026"/>
      <c r="RGV2" s="3026"/>
      <c r="RGW2" s="3026"/>
      <c r="RGX2" s="3026"/>
      <c r="RGY2" s="3026"/>
      <c r="RGZ2" s="2433"/>
      <c r="RHA2" s="2434"/>
      <c r="RHB2" s="3026"/>
      <c r="RHC2" s="3026"/>
      <c r="RHD2" s="3026"/>
      <c r="RHE2" s="3026"/>
      <c r="RHF2" s="3026"/>
      <c r="RHG2" s="3026"/>
      <c r="RHH2" s="2433"/>
      <c r="RHI2" s="2434"/>
      <c r="RHJ2" s="3026"/>
      <c r="RHK2" s="3026"/>
      <c r="RHL2" s="3026"/>
      <c r="RHM2" s="3026"/>
      <c r="RHN2" s="3026"/>
      <c r="RHO2" s="3026"/>
      <c r="RHP2" s="2433"/>
      <c r="RHQ2" s="2434"/>
      <c r="RHR2" s="3026"/>
      <c r="RHS2" s="3026"/>
      <c r="RHT2" s="3026"/>
      <c r="RHU2" s="3026"/>
      <c r="RHV2" s="3026"/>
      <c r="RHW2" s="3026"/>
      <c r="RHX2" s="2433"/>
      <c r="RHY2" s="2434"/>
      <c r="RHZ2" s="3026"/>
      <c r="RIA2" s="3026"/>
      <c r="RIB2" s="3026"/>
      <c r="RIC2" s="3026"/>
      <c r="RID2" s="3026"/>
      <c r="RIE2" s="3026"/>
      <c r="RIF2" s="2433"/>
      <c r="RIG2" s="2434"/>
      <c r="RIH2" s="3026"/>
      <c r="RII2" s="3026"/>
      <c r="RIJ2" s="3026"/>
      <c r="RIK2" s="3026"/>
      <c r="RIL2" s="3026"/>
      <c r="RIM2" s="3026"/>
      <c r="RIN2" s="2433"/>
      <c r="RIO2" s="2434"/>
      <c r="RIP2" s="3026"/>
      <c r="RIQ2" s="3026"/>
      <c r="RIR2" s="3026"/>
      <c r="RIS2" s="3026"/>
      <c r="RIT2" s="3026"/>
      <c r="RIU2" s="3026"/>
      <c r="RIV2" s="2433"/>
      <c r="RIW2" s="2434"/>
      <c r="RIX2" s="3026"/>
      <c r="RIY2" s="3026"/>
      <c r="RIZ2" s="3026"/>
      <c r="RJA2" s="3026"/>
      <c r="RJB2" s="3026"/>
      <c r="RJC2" s="3026"/>
      <c r="RJD2" s="2433"/>
      <c r="RJE2" s="2434"/>
      <c r="RJF2" s="3026"/>
      <c r="RJG2" s="3026"/>
      <c r="RJH2" s="3026"/>
      <c r="RJI2" s="3026"/>
      <c r="RJJ2" s="3026"/>
      <c r="RJK2" s="3026"/>
      <c r="RJL2" s="2433"/>
      <c r="RJM2" s="2434"/>
      <c r="RJN2" s="3026"/>
      <c r="RJO2" s="3026"/>
      <c r="RJP2" s="3026"/>
      <c r="RJQ2" s="3026"/>
      <c r="RJR2" s="3026"/>
      <c r="RJS2" s="3026"/>
      <c r="RJT2" s="2433"/>
      <c r="RJU2" s="2434"/>
      <c r="RJV2" s="3026"/>
      <c r="RJW2" s="3026"/>
      <c r="RJX2" s="3026"/>
      <c r="RJY2" s="3026"/>
      <c r="RJZ2" s="3026"/>
      <c r="RKA2" s="3026"/>
      <c r="RKB2" s="2433"/>
      <c r="RKC2" s="2434"/>
      <c r="RKD2" s="3026"/>
      <c r="RKE2" s="3026"/>
      <c r="RKF2" s="3026"/>
      <c r="RKG2" s="3026"/>
      <c r="RKH2" s="3026"/>
      <c r="RKI2" s="3026"/>
      <c r="RKJ2" s="2433"/>
      <c r="RKK2" s="2434"/>
      <c r="RKL2" s="3026"/>
      <c r="RKM2" s="3026"/>
      <c r="RKN2" s="3026"/>
      <c r="RKO2" s="3026"/>
      <c r="RKP2" s="3026"/>
      <c r="RKQ2" s="3026"/>
      <c r="RKR2" s="2433"/>
      <c r="RKS2" s="2434"/>
      <c r="RKT2" s="3026"/>
      <c r="RKU2" s="3026"/>
      <c r="RKV2" s="3026"/>
      <c r="RKW2" s="3026"/>
      <c r="RKX2" s="3026"/>
      <c r="RKY2" s="3026"/>
      <c r="RKZ2" s="2433"/>
      <c r="RLA2" s="2434"/>
      <c r="RLB2" s="3026"/>
      <c r="RLC2" s="3026"/>
      <c r="RLD2" s="3026"/>
      <c r="RLE2" s="3026"/>
      <c r="RLF2" s="3026"/>
      <c r="RLG2" s="3026"/>
      <c r="RLH2" s="2433"/>
      <c r="RLI2" s="2434"/>
      <c r="RLJ2" s="3026"/>
      <c r="RLK2" s="3026"/>
      <c r="RLL2" s="3026"/>
      <c r="RLM2" s="3026"/>
      <c r="RLN2" s="3026"/>
      <c r="RLO2" s="3026"/>
      <c r="RLP2" s="2433"/>
      <c r="RLQ2" s="2434"/>
      <c r="RLR2" s="3026"/>
      <c r="RLS2" s="3026"/>
      <c r="RLT2" s="3026"/>
      <c r="RLU2" s="3026"/>
      <c r="RLV2" s="3026"/>
      <c r="RLW2" s="3026"/>
      <c r="RLX2" s="2433"/>
      <c r="RLY2" s="2434"/>
      <c r="RLZ2" s="3026"/>
      <c r="RMA2" s="3026"/>
      <c r="RMB2" s="3026"/>
      <c r="RMC2" s="3026"/>
      <c r="RMD2" s="3026"/>
      <c r="RME2" s="3026"/>
      <c r="RMF2" s="2433"/>
      <c r="RMG2" s="2434"/>
      <c r="RMH2" s="3026"/>
      <c r="RMI2" s="3026"/>
      <c r="RMJ2" s="3026"/>
      <c r="RMK2" s="3026"/>
      <c r="RML2" s="3026"/>
      <c r="RMM2" s="3026"/>
      <c r="RMN2" s="2433"/>
      <c r="RMO2" s="2434"/>
      <c r="RMP2" s="3026"/>
      <c r="RMQ2" s="3026"/>
      <c r="RMR2" s="3026"/>
      <c r="RMS2" s="3026"/>
      <c r="RMT2" s="3026"/>
      <c r="RMU2" s="3026"/>
      <c r="RMV2" s="2433"/>
      <c r="RMW2" s="2434"/>
      <c r="RMX2" s="3026"/>
      <c r="RMY2" s="3026"/>
      <c r="RMZ2" s="3026"/>
      <c r="RNA2" s="3026"/>
      <c r="RNB2" s="3026"/>
      <c r="RNC2" s="3026"/>
      <c r="RND2" s="2433"/>
      <c r="RNE2" s="2434"/>
      <c r="RNF2" s="3026"/>
      <c r="RNG2" s="3026"/>
      <c r="RNH2" s="3026"/>
      <c r="RNI2" s="3026"/>
      <c r="RNJ2" s="3026"/>
      <c r="RNK2" s="3026"/>
      <c r="RNL2" s="2433"/>
      <c r="RNM2" s="2434"/>
      <c r="RNN2" s="3026"/>
      <c r="RNO2" s="3026"/>
      <c r="RNP2" s="3026"/>
      <c r="RNQ2" s="3026"/>
      <c r="RNR2" s="3026"/>
      <c r="RNS2" s="3026"/>
      <c r="RNT2" s="2433"/>
      <c r="RNU2" s="2434"/>
      <c r="RNV2" s="3026"/>
      <c r="RNW2" s="3026"/>
      <c r="RNX2" s="3026"/>
      <c r="RNY2" s="3026"/>
      <c r="RNZ2" s="3026"/>
      <c r="ROA2" s="3026"/>
      <c r="ROB2" s="2433"/>
      <c r="ROC2" s="2434"/>
      <c r="ROD2" s="3026"/>
      <c r="ROE2" s="3026"/>
      <c r="ROF2" s="3026"/>
      <c r="ROG2" s="3026"/>
      <c r="ROH2" s="3026"/>
      <c r="ROI2" s="3026"/>
      <c r="ROJ2" s="2433"/>
      <c r="ROK2" s="2434"/>
      <c r="ROL2" s="3026"/>
      <c r="ROM2" s="3026"/>
      <c r="RON2" s="3026"/>
      <c r="ROO2" s="3026"/>
      <c r="ROP2" s="3026"/>
      <c r="ROQ2" s="3026"/>
      <c r="ROR2" s="2433"/>
      <c r="ROS2" s="2434"/>
      <c r="ROT2" s="3026"/>
      <c r="ROU2" s="3026"/>
      <c r="ROV2" s="3026"/>
      <c r="ROW2" s="3026"/>
      <c r="ROX2" s="3026"/>
      <c r="ROY2" s="3026"/>
      <c r="ROZ2" s="2433"/>
      <c r="RPA2" s="2434"/>
      <c r="RPB2" s="3026"/>
      <c r="RPC2" s="3026"/>
      <c r="RPD2" s="3026"/>
      <c r="RPE2" s="3026"/>
      <c r="RPF2" s="3026"/>
      <c r="RPG2" s="3026"/>
      <c r="RPH2" s="2433"/>
      <c r="RPI2" s="2434"/>
      <c r="RPJ2" s="3026"/>
      <c r="RPK2" s="3026"/>
      <c r="RPL2" s="3026"/>
      <c r="RPM2" s="3026"/>
      <c r="RPN2" s="3026"/>
      <c r="RPO2" s="3026"/>
      <c r="RPP2" s="2433"/>
      <c r="RPQ2" s="2434"/>
      <c r="RPR2" s="3026"/>
      <c r="RPS2" s="3026"/>
      <c r="RPT2" s="3026"/>
      <c r="RPU2" s="3026"/>
      <c r="RPV2" s="3026"/>
      <c r="RPW2" s="3026"/>
      <c r="RPX2" s="2433"/>
      <c r="RPY2" s="2434"/>
      <c r="RPZ2" s="3026"/>
      <c r="RQA2" s="3026"/>
      <c r="RQB2" s="3026"/>
      <c r="RQC2" s="3026"/>
      <c r="RQD2" s="3026"/>
      <c r="RQE2" s="3026"/>
      <c r="RQF2" s="2433"/>
      <c r="RQG2" s="2434"/>
      <c r="RQH2" s="3026"/>
      <c r="RQI2" s="3026"/>
      <c r="RQJ2" s="3026"/>
      <c r="RQK2" s="3026"/>
      <c r="RQL2" s="3026"/>
      <c r="RQM2" s="3026"/>
      <c r="RQN2" s="2433"/>
      <c r="RQO2" s="2434"/>
      <c r="RQP2" s="3026"/>
      <c r="RQQ2" s="3026"/>
      <c r="RQR2" s="3026"/>
      <c r="RQS2" s="3026"/>
      <c r="RQT2" s="3026"/>
      <c r="RQU2" s="3026"/>
      <c r="RQV2" s="2433"/>
      <c r="RQW2" s="2434"/>
      <c r="RQX2" s="3026"/>
      <c r="RQY2" s="3026"/>
      <c r="RQZ2" s="3026"/>
      <c r="RRA2" s="3026"/>
      <c r="RRB2" s="3026"/>
      <c r="RRC2" s="3026"/>
      <c r="RRD2" s="2433"/>
      <c r="RRE2" s="2434"/>
      <c r="RRF2" s="3026"/>
      <c r="RRG2" s="3026"/>
      <c r="RRH2" s="3026"/>
      <c r="RRI2" s="3026"/>
      <c r="RRJ2" s="3026"/>
      <c r="RRK2" s="3026"/>
      <c r="RRL2" s="2433"/>
      <c r="RRM2" s="2434"/>
      <c r="RRN2" s="3026"/>
      <c r="RRO2" s="3026"/>
      <c r="RRP2" s="3026"/>
      <c r="RRQ2" s="3026"/>
      <c r="RRR2" s="3026"/>
      <c r="RRS2" s="3026"/>
      <c r="RRT2" s="2433"/>
      <c r="RRU2" s="2434"/>
      <c r="RRV2" s="3026"/>
      <c r="RRW2" s="3026"/>
      <c r="RRX2" s="3026"/>
      <c r="RRY2" s="3026"/>
      <c r="RRZ2" s="3026"/>
      <c r="RSA2" s="3026"/>
      <c r="RSB2" s="2433"/>
      <c r="RSC2" s="2434"/>
      <c r="RSD2" s="3026"/>
      <c r="RSE2" s="3026"/>
      <c r="RSF2" s="3026"/>
      <c r="RSG2" s="3026"/>
      <c r="RSH2" s="3026"/>
      <c r="RSI2" s="3026"/>
      <c r="RSJ2" s="2433"/>
      <c r="RSK2" s="2434"/>
      <c r="RSL2" s="3026"/>
      <c r="RSM2" s="3026"/>
      <c r="RSN2" s="3026"/>
      <c r="RSO2" s="3026"/>
      <c r="RSP2" s="3026"/>
      <c r="RSQ2" s="3026"/>
      <c r="RSR2" s="2433"/>
      <c r="RSS2" s="2434"/>
      <c r="RST2" s="3026"/>
      <c r="RSU2" s="3026"/>
      <c r="RSV2" s="3026"/>
      <c r="RSW2" s="3026"/>
      <c r="RSX2" s="3026"/>
      <c r="RSY2" s="3026"/>
      <c r="RSZ2" s="2433"/>
      <c r="RTA2" s="2434"/>
      <c r="RTB2" s="3026"/>
      <c r="RTC2" s="3026"/>
      <c r="RTD2" s="3026"/>
      <c r="RTE2" s="3026"/>
      <c r="RTF2" s="3026"/>
      <c r="RTG2" s="3026"/>
      <c r="RTH2" s="2433"/>
      <c r="RTI2" s="2434"/>
      <c r="RTJ2" s="3026"/>
      <c r="RTK2" s="3026"/>
      <c r="RTL2" s="3026"/>
      <c r="RTM2" s="3026"/>
      <c r="RTN2" s="3026"/>
      <c r="RTO2" s="3026"/>
      <c r="RTP2" s="2433"/>
      <c r="RTQ2" s="2434"/>
      <c r="RTR2" s="3026"/>
      <c r="RTS2" s="3026"/>
      <c r="RTT2" s="3026"/>
      <c r="RTU2" s="3026"/>
      <c r="RTV2" s="3026"/>
      <c r="RTW2" s="3026"/>
      <c r="RTX2" s="2433"/>
      <c r="RTY2" s="2434"/>
      <c r="RTZ2" s="3026"/>
      <c r="RUA2" s="3026"/>
      <c r="RUB2" s="3026"/>
      <c r="RUC2" s="3026"/>
      <c r="RUD2" s="3026"/>
      <c r="RUE2" s="3026"/>
      <c r="RUF2" s="2433"/>
      <c r="RUG2" s="2434"/>
      <c r="RUH2" s="3026"/>
      <c r="RUI2" s="3026"/>
      <c r="RUJ2" s="3026"/>
      <c r="RUK2" s="3026"/>
      <c r="RUL2" s="3026"/>
      <c r="RUM2" s="3026"/>
      <c r="RUN2" s="2433"/>
      <c r="RUO2" s="2434"/>
      <c r="RUP2" s="3026"/>
      <c r="RUQ2" s="3026"/>
      <c r="RUR2" s="3026"/>
      <c r="RUS2" s="3026"/>
      <c r="RUT2" s="3026"/>
      <c r="RUU2" s="3026"/>
      <c r="RUV2" s="2433"/>
      <c r="RUW2" s="2434"/>
      <c r="RUX2" s="3026"/>
      <c r="RUY2" s="3026"/>
      <c r="RUZ2" s="3026"/>
      <c r="RVA2" s="3026"/>
      <c r="RVB2" s="3026"/>
      <c r="RVC2" s="3026"/>
      <c r="RVD2" s="2433"/>
      <c r="RVE2" s="2434"/>
      <c r="RVF2" s="3026"/>
      <c r="RVG2" s="3026"/>
      <c r="RVH2" s="3026"/>
      <c r="RVI2" s="3026"/>
      <c r="RVJ2" s="3026"/>
      <c r="RVK2" s="3026"/>
      <c r="RVL2" s="2433"/>
      <c r="RVM2" s="2434"/>
      <c r="RVN2" s="3026"/>
      <c r="RVO2" s="3026"/>
      <c r="RVP2" s="3026"/>
      <c r="RVQ2" s="3026"/>
      <c r="RVR2" s="3026"/>
      <c r="RVS2" s="3026"/>
      <c r="RVT2" s="2433"/>
      <c r="RVU2" s="2434"/>
      <c r="RVV2" s="3026"/>
      <c r="RVW2" s="3026"/>
      <c r="RVX2" s="3026"/>
      <c r="RVY2" s="3026"/>
      <c r="RVZ2" s="3026"/>
      <c r="RWA2" s="3026"/>
      <c r="RWB2" s="2433"/>
      <c r="RWC2" s="2434"/>
      <c r="RWD2" s="3026"/>
      <c r="RWE2" s="3026"/>
      <c r="RWF2" s="3026"/>
      <c r="RWG2" s="3026"/>
      <c r="RWH2" s="3026"/>
      <c r="RWI2" s="3026"/>
      <c r="RWJ2" s="2433"/>
      <c r="RWK2" s="2434"/>
      <c r="RWL2" s="3026"/>
      <c r="RWM2" s="3026"/>
      <c r="RWN2" s="3026"/>
      <c r="RWO2" s="3026"/>
      <c r="RWP2" s="3026"/>
      <c r="RWQ2" s="3026"/>
      <c r="RWR2" s="2433"/>
      <c r="RWS2" s="2434"/>
      <c r="RWT2" s="3026"/>
      <c r="RWU2" s="3026"/>
      <c r="RWV2" s="3026"/>
      <c r="RWW2" s="3026"/>
      <c r="RWX2" s="3026"/>
      <c r="RWY2" s="3026"/>
      <c r="RWZ2" s="2433"/>
      <c r="RXA2" s="2434"/>
      <c r="RXB2" s="3026"/>
      <c r="RXC2" s="3026"/>
      <c r="RXD2" s="3026"/>
      <c r="RXE2" s="3026"/>
      <c r="RXF2" s="3026"/>
      <c r="RXG2" s="3026"/>
      <c r="RXH2" s="2433"/>
      <c r="RXI2" s="2434"/>
      <c r="RXJ2" s="3026"/>
      <c r="RXK2" s="3026"/>
      <c r="RXL2" s="3026"/>
      <c r="RXM2" s="3026"/>
      <c r="RXN2" s="3026"/>
      <c r="RXO2" s="3026"/>
      <c r="RXP2" s="2433"/>
      <c r="RXQ2" s="2434"/>
      <c r="RXR2" s="3026"/>
      <c r="RXS2" s="3026"/>
      <c r="RXT2" s="3026"/>
      <c r="RXU2" s="3026"/>
      <c r="RXV2" s="3026"/>
      <c r="RXW2" s="3026"/>
      <c r="RXX2" s="2433"/>
      <c r="RXY2" s="2434"/>
      <c r="RXZ2" s="3026"/>
      <c r="RYA2" s="3026"/>
      <c r="RYB2" s="3026"/>
      <c r="RYC2" s="3026"/>
      <c r="RYD2" s="3026"/>
      <c r="RYE2" s="3026"/>
      <c r="RYF2" s="2433"/>
      <c r="RYG2" s="2434"/>
      <c r="RYH2" s="3026"/>
      <c r="RYI2" s="3026"/>
      <c r="RYJ2" s="3026"/>
      <c r="RYK2" s="3026"/>
      <c r="RYL2" s="3026"/>
      <c r="RYM2" s="3026"/>
      <c r="RYN2" s="2433"/>
      <c r="RYO2" s="2434"/>
      <c r="RYP2" s="3026"/>
      <c r="RYQ2" s="3026"/>
      <c r="RYR2" s="3026"/>
      <c r="RYS2" s="3026"/>
      <c r="RYT2" s="3026"/>
      <c r="RYU2" s="3026"/>
      <c r="RYV2" s="2433"/>
      <c r="RYW2" s="2434"/>
      <c r="RYX2" s="3026"/>
      <c r="RYY2" s="3026"/>
      <c r="RYZ2" s="3026"/>
      <c r="RZA2" s="3026"/>
      <c r="RZB2" s="3026"/>
      <c r="RZC2" s="3026"/>
      <c r="RZD2" s="2433"/>
      <c r="RZE2" s="2434"/>
      <c r="RZF2" s="3026"/>
      <c r="RZG2" s="3026"/>
      <c r="RZH2" s="3026"/>
      <c r="RZI2" s="3026"/>
      <c r="RZJ2" s="3026"/>
      <c r="RZK2" s="3026"/>
      <c r="RZL2" s="2433"/>
      <c r="RZM2" s="2434"/>
      <c r="RZN2" s="3026"/>
      <c r="RZO2" s="3026"/>
      <c r="RZP2" s="3026"/>
      <c r="RZQ2" s="3026"/>
      <c r="RZR2" s="3026"/>
      <c r="RZS2" s="3026"/>
      <c r="RZT2" s="2433"/>
      <c r="RZU2" s="2434"/>
      <c r="RZV2" s="3026"/>
      <c r="RZW2" s="3026"/>
      <c r="RZX2" s="3026"/>
      <c r="RZY2" s="3026"/>
      <c r="RZZ2" s="3026"/>
      <c r="SAA2" s="3026"/>
      <c r="SAB2" s="2433"/>
      <c r="SAC2" s="2434"/>
      <c r="SAD2" s="3026"/>
      <c r="SAE2" s="3026"/>
      <c r="SAF2" s="3026"/>
      <c r="SAG2" s="3026"/>
      <c r="SAH2" s="3026"/>
      <c r="SAI2" s="3026"/>
      <c r="SAJ2" s="2433"/>
      <c r="SAK2" s="2434"/>
      <c r="SAL2" s="3026"/>
      <c r="SAM2" s="3026"/>
      <c r="SAN2" s="3026"/>
      <c r="SAO2" s="3026"/>
      <c r="SAP2" s="3026"/>
      <c r="SAQ2" s="3026"/>
      <c r="SAR2" s="2433"/>
      <c r="SAS2" s="2434"/>
      <c r="SAT2" s="3026"/>
      <c r="SAU2" s="3026"/>
      <c r="SAV2" s="3026"/>
      <c r="SAW2" s="3026"/>
      <c r="SAX2" s="3026"/>
      <c r="SAY2" s="3026"/>
      <c r="SAZ2" s="2433"/>
      <c r="SBA2" s="2434"/>
      <c r="SBB2" s="3026"/>
      <c r="SBC2" s="3026"/>
      <c r="SBD2" s="3026"/>
      <c r="SBE2" s="3026"/>
      <c r="SBF2" s="3026"/>
      <c r="SBG2" s="3026"/>
      <c r="SBH2" s="2433"/>
      <c r="SBI2" s="2434"/>
      <c r="SBJ2" s="3026"/>
      <c r="SBK2" s="3026"/>
      <c r="SBL2" s="3026"/>
      <c r="SBM2" s="3026"/>
      <c r="SBN2" s="3026"/>
      <c r="SBO2" s="3026"/>
      <c r="SBP2" s="2433"/>
      <c r="SBQ2" s="2434"/>
      <c r="SBR2" s="3026"/>
      <c r="SBS2" s="3026"/>
      <c r="SBT2" s="3026"/>
      <c r="SBU2" s="3026"/>
      <c r="SBV2" s="3026"/>
      <c r="SBW2" s="3026"/>
      <c r="SBX2" s="2433"/>
      <c r="SBY2" s="2434"/>
      <c r="SBZ2" s="3026"/>
      <c r="SCA2" s="3026"/>
      <c r="SCB2" s="3026"/>
      <c r="SCC2" s="3026"/>
      <c r="SCD2" s="3026"/>
      <c r="SCE2" s="3026"/>
      <c r="SCF2" s="2433"/>
      <c r="SCG2" s="2434"/>
      <c r="SCH2" s="3026"/>
      <c r="SCI2" s="3026"/>
      <c r="SCJ2" s="3026"/>
      <c r="SCK2" s="3026"/>
      <c r="SCL2" s="3026"/>
      <c r="SCM2" s="3026"/>
      <c r="SCN2" s="2433"/>
      <c r="SCO2" s="2434"/>
      <c r="SCP2" s="3026"/>
      <c r="SCQ2" s="3026"/>
      <c r="SCR2" s="3026"/>
      <c r="SCS2" s="3026"/>
      <c r="SCT2" s="3026"/>
      <c r="SCU2" s="3026"/>
      <c r="SCV2" s="2433"/>
      <c r="SCW2" s="2434"/>
      <c r="SCX2" s="3026"/>
      <c r="SCY2" s="3026"/>
      <c r="SCZ2" s="3026"/>
      <c r="SDA2" s="3026"/>
      <c r="SDB2" s="3026"/>
      <c r="SDC2" s="3026"/>
      <c r="SDD2" s="2433"/>
      <c r="SDE2" s="2434"/>
      <c r="SDF2" s="3026"/>
      <c r="SDG2" s="3026"/>
      <c r="SDH2" s="3026"/>
      <c r="SDI2" s="3026"/>
      <c r="SDJ2" s="3026"/>
      <c r="SDK2" s="3026"/>
      <c r="SDL2" s="2433"/>
      <c r="SDM2" s="2434"/>
      <c r="SDN2" s="3026"/>
      <c r="SDO2" s="3026"/>
      <c r="SDP2" s="3026"/>
      <c r="SDQ2" s="3026"/>
      <c r="SDR2" s="3026"/>
      <c r="SDS2" s="3026"/>
      <c r="SDT2" s="2433"/>
      <c r="SDU2" s="2434"/>
      <c r="SDV2" s="3026"/>
      <c r="SDW2" s="3026"/>
      <c r="SDX2" s="3026"/>
      <c r="SDY2" s="3026"/>
      <c r="SDZ2" s="3026"/>
      <c r="SEA2" s="3026"/>
      <c r="SEB2" s="2433"/>
      <c r="SEC2" s="2434"/>
      <c r="SED2" s="3026"/>
      <c r="SEE2" s="3026"/>
      <c r="SEF2" s="3026"/>
      <c r="SEG2" s="3026"/>
      <c r="SEH2" s="3026"/>
      <c r="SEI2" s="3026"/>
      <c r="SEJ2" s="2433"/>
      <c r="SEK2" s="2434"/>
      <c r="SEL2" s="3026"/>
      <c r="SEM2" s="3026"/>
      <c r="SEN2" s="3026"/>
      <c r="SEO2" s="3026"/>
      <c r="SEP2" s="3026"/>
      <c r="SEQ2" s="3026"/>
      <c r="SER2" s="2433"/>
      <c r="SES2" s="2434"/>
      <c r="SET2" s="3026"/>
      <c r="SEU2" s="3026"/>
      <c r="SEV2" s="3026"/>
      <c r="SEW2" s="3026"/>
      <c r="SEX2" s="3026"/>
      <c r="SEY2" s="3026"/>
      <c r="SEZ2" s="2433"/>
      <c r="SFA2" s="2434"/>
      <c r="SFB2" s="3026"/>
      <c r="SFC2" s="3026"/>
      <c r="SFD2" s="3026"/>
      <c r="SFE2" s="3026"/>
      <c r="SFF2" s="3026"/>
      <c r="SFG2" s="3026"/>
      <c r="SFH2" s="2433"/>
      <c r="SFI2" s="2434"/>
      <c r="SFJ2" s="3026"/>
      <c r="SFK2" s="3026"/>
      <c r="SFL2" s="3026"/>
      <c r="SFM2" s="3026"/>
      <c r="SFN2" s="3026"/>
      <c r="SFO2" s="3026"/>
      <c r="SFP2" s="2433"/>
      <c r="SFQ2" s="2434"/>
      <c r="SFR2" s="3026"/>
      <c r="SFS2" s="3026"/>
      <c r="SFT2" s="3026"/>
      <c r="SFU2" s="3026"/>
      <c r="SFV2" s="3026"/>
      <c r="SFW2" s="3026"/>
      <c r="SFX2" s="2433"/>
      <c r="SFY2" s="2434"/>
      <c r="SFZ2" s="3026"/>
      <c r="SGA2" s="3026"/>
      <c r="SGB2" s="3026"/>
      <c r="SGC2" s="3026"/>
      <c r="SGD2" s="3026"/>
      <c r="SGE2" s="3026"/>
      <c r="SGF2" s="2433"/>
      <c r="SGG2" s="2434"/>
      <c r="SGH2" s="3026"/>
      <c r="SGI2" s="3026"/>
      <c r="SGJ2" s="3026"/>
      <c r="SGK2" s="3026"/>
      <c r="SGL2" s="3026"/>
      <c r="SGM2" s="3026"/>
      <c r="SGN2" s="2433"/>
      <c r="SGO2" s="2434"/>
      <c r="SGP2" s="3026"/>
      <c r="SGQ2" s="3026"/>
      <c r="SGR2" s="3026"/>
      <c r="SGS2" s="3026"/>
      <c r="SGT2" s="3026"/>
      <c r="SGU2" s="3026"/>
      <c r="SGV2" s="2433"/>
      <c r="SGW2" s="2434"/>
      <c r="SGX2" s="3026"/>
      <c r="SGY2" s="3026"/>
      <c r="SGZ2" s="3026"/>
      <c r="SHA2" s="3026"/>
      <c r="SHB2" s="3026"/>
      <c r="SHC2" s="3026"/>
      <c r="SHD2" s="2433"/>
      <c r="SHE2" s="2434"/>
      <c r="SHF2" s="3026"/>
      <c r="SHG2" s="3026"/>
      <c r="SHH2" s="3026"/>
      <c r="SHI2" s="3026"/>
      <c r="SHJ2" s="3026"/>
      <c r="SHK2" s="3026"/>
      <c r="SHL2" s="2433"/>
      <c r="SHM2" s="2434"/>
      <c r="SHN2" s="3026"/>
      <c r="SHO2" s="3026"/>
      <c r="SHP2" s="3026"/>
      <c r="SHQ2" s="3026"/>
      <c r="SHR2" s="3026"/>
      <c r="SHS2" s="3026"/>
      <c r="SHT2" s="2433"/>
      <c r="SHU2" s="2434"/>
      <c r="SHV2" s="3026"/>
      <c r="SHW2" s="3026"/>
      <c r="SHX2" s="3026"/>
      <c r="SHY2" s="3026"/>
      <c r="SHZ2" s="3026"/>
      <c r="SIA2" s="3026"/>
      <c r="SIB2" s="2433"/>
      <c r="SIC2" s="2434"/>
      <c r="SID2" s="3026"/>
      <c r="SIE2" s="3026"/>
      <c r="SIF2" s="3026"/>
      <c r="SIG2" s="3026"/>
      <c r="SIH2" s="3026"/>
      <c r="SII2" s="3026"/>
      <c r="SIJ2" s="2433"/>
      <c r="SIK2" s="2434"/>
      <c r="SIL2" s="3026"/>
      <c r="SIM2" s="3026"/>
      <c r="SIN2" s="3026"/>
      <c r="SIO2" s="3026"/>
      <c r="SIP2" s="3026"/>
      <c r="SIQ2" s="3026"/>
      <c r="SIR2" s="2433"/>
      <c r="SIS2" s="2434"/>
      <c r="SIT2" s="3026"/>
      <c r="SIU2" s="3026"/>
      <c r="SIV2" s="3026"/>
      <c r="SIW2" s="3026"/>
      <c r="SIX2" s="3026"/>
      <c r="SIY2" s="3026"/>
      <c r="SIZ2" s="2433"/>
      <c r="SJA2" s="2434"/>
      <c r="SJB2" s="3026"/>
      <c r="SJC2" s="3026"/>
      <c r="SJD2" s="3026"/>
      <c r="SJE2" s="3026"/>
      <c r="SJF2" s="3026"/>
      <c r="SJG2" s="3026"/>
      <c r="SJH2" s="2433"/>
      <c r="SJI2" s="2434"/>
      <c r="SJJ2" s="3026"/>
      <c r="SJK2" s="3026"/>
      <c r="SJL2" s="3026"/>
      <c r="SJM2" s="3026"/>
      <c r="SJN2" s="3026"/>
      <c r="SJO2" s="3026"/>
      <c r="SJP2" s="2433"/>
      <c r="SJQ2" s="2434"/>
      <c r="SJR2" s="3026"/>
      <c r="SJS2" s="3026"/>
      <c r="SJT2" s="3026"/>
      <c r="SJU2" s="3026"/>
      <c r="SJV2" s="3026"/>
      <c r="SJW2" s="3026"/>
      <c r="SJX2" s="2433"/>
      <c r="SJY2" s="2434"/>
      <c r="SJZ2" s="3026"/>
      <c r="SKA2" s="3026"/>
      <c r="SKB2" s="3026"/>
      <c r="SKC2" s="3026"/>
      <c r="SKD2" s="3026"/>
      <c r="SKE2" s="3026"/>
      <c r="SKF2" s="2433"/>
      <c r="SKG2" s="2434"/>
      <c r="SKH2" s="3026"/>
      <c r="SKI2" s="3026"/>
      <c r="SKJ2" s="3026"/>
      <c r="SKK2" s="3026"/>
      <c r="SKL2" s="3026"/>
      <c r="SKM2" s="3026"/>
      <c r="SKN2" s="2433"/>
      <c r="SKO2" s="2434"/>
      <c r="SKP2" s="3026"/>
      <c r="SKQ2" s="3026"/>
      <c r="SKR2" s="3026"/>
      <c r="SKS2" s="3026"/>
      <c r="SKT2" s="3026"/>
      <c r="SKU2" s="3026"/>
      <c r="SKV2" s="2433"/>
      <c r="SKW2" s="2434"/>
      <c r="SKX2" s="3026"/>
      <c r="SKY2" s="3026"/>
      <c r="SKZ2" s="3026"/>
      <c r="SLA2" s="3026"/>
      <c r="SLB2" s="3026"/>
      <c r="SLC2" s="3026"/>
      <c r="SLD2" s="2433"/>
      <c r="SLE2" s="2434"/>
      <c r="SLF2" s="3026"/>
      <c r="SLG2" s="3026"/>
      <c r="SLH2" s="3026"/>
      <c r="SLI2" s="3026"/>
      <c r="SLJ2" s="3026"/>
      <c r="SLK2" s="3026"/>
      <c r="SLL2" s="2433"/>
      <c r="SLM2" s="2434"/>
      <c r="SLN2" s="3026"/>
      <c r="SLO2" s="3026"/>
      <c r="SLP2" s="3026"/>
      <c r="SLQ2" s="3026"/>
      <c r="SLR2" s="3026"/>
      <c r="SLS2" s="3026"/>
      <c r="SLT2" s="2433"/>
      <c r="SLU2" s="2434"/>
      <c r="SLV2" s="3026"/>
      <c r="SLW2" s="3026"/>
      <c r="SLX2" s="3026"/>
      <c r="SLY2" s="3026"/>
      <c r="SLZ2" s="3026"/>
      <c r="SMA2" s="3026"/>
      <c r="SMB2" s="2433"/>
      <c r="SMC2" s="2434"/>
      <c r="SMD2" s="3026"/>
      <c r="SME2" s="3026"/>
      <c r="SMF2" s="3026"/>
      <c r="SMG2" s="3026"/>
      <c r="SMH2" s="3026"/>
      <c r="SMI2" s="3026"/>
      <c r="SMJ2" s="2433"/>
      <c r="SMK2" s="2434"/>
      <c r="SML2" s="3026"/>
      <c r="SMM2" s="3026"/>
      <c r="SMN2" s="3026"/>
      <c r="SMO2" s="3026"/>
      <c r="SMP2" s="3026"/>
      <c r="SMQ2" s="3026"/>
      <c r="SMR2" s="2433"/>
      <c r="SMS2" s="2434"/>
      <c r="SMT2" s="3026"/>
      <c r="SMU2" s="3026"/>
      <c r="SMV2" s="3026"/>
      <c r="SMW2" s="3026"/>
      <c r="SMX2" s="3026"/>
      <c r="SMY2" s="3026"/>
      <c r="SMZ2" s="2433"/>
      <c r="SNA2" s="2434"/>
      <c r="SNB2" s="3026"/>
      <c r="SNC2" s="3026"/>
      <c r="SND2" s="3026"/>
      <c r="SNE2" s="3026"/>
      <c r="SNF2" s="3026"/>
      <c r="SNG2" s="3026"/>
      <c r="SNH2" s="2433"/>
      <c r="SNI2" s="2434"/>
      <c r="SNJ2" s="3026"/>
      <c r="SNK2" s="3026"/>
      <c r="SNL2" s="3026"/>
      <c r="SNM2" s="3026"/>
      <c r="SNN2" s="3026"/>
      <c r="SNO2" s="3026"/>
      <c r="SNP2" s="2433"/>
      <c r="SNQ2" s="2434"/>
      <c r="SNR2" s="3026"/>
      <c r="SNS2" s="3026"/>
      <c r="SNT2" s="3026"/>
      <c r="SNU2" s="3026"/>
      <c r="SNV2" s="3026"/>
      <c r="SNW2" s="3026"/>
      <c r="SNX2" s="2433"/>
      <c r="SNY2" s="2434"/>
      <c r="SNZ2" s="3026"/>
      <c r="SOA2" s="3026"/>
      <c r="SOB2" s="3026"/>
      <c r="SOC2" s="3026"/>
      <c r="SOD2" s="3026"/>
      <c r="SOE2" s="3026"/>
      <c r="SOF2" s="2433"/>
      <c r="SOG2" s="2434"/>
      <c r="SOH2" s="3026"/>
      <c r="SOI2" s="3026"/>
      <c r="SOJ2" s="3026"/>
      <c r="SOK2" s="3026"/>
      <c r="SOL2" s="3026"/>
      <c r="SOM2" s="3026"/>
      <c r="SON2" s="2433"/>
      <c r="SOO2" s="2434"/>
      <c r="SOP2" s="3026"/>
      <c r="SOQ2" s="3026"/>
      <c r="SOR2" s="3026"/>
      <c r="SOS2" s="3026"/>
      <c r="SOT2" s="3026"/>
      <c r="SOU2" s="3026"/>
      <c r="SOV2" s="2433"/>
      <c r="SOW2" s="2434"/>
      <c r="SOX2" s="3026"/>
      <c r="SOY2" s="3026"/>
      <c r="SOZ2" s="3026"/>
      <c r="SPA2" s="3026"/>
      <c r="SPB2" s="3026"/>
      <c r="SPC2" s="3026"/>
      <c r="SPD2" s="2433"/>
      <c r="SPE2" s="2434"/>
      <c r="SPF2" s="3026"/>
      <c r="SPG2" s="3026"/>
      <c r="SPH2" s="3026"/>
      <c r="SPI2" s="3026"/>
      <c r="SPJ2" s="3026"/>
      <c r="SPK2" s="3026"/>
      <c r="SPL2" s="2433"/>
      <c r="SPM2" s="2434"/>
      <c r="SPN2" s="3026"/>
      <c r="SPO2" s="3026"/>
      <c r="SPP2" s="3026"/>
      <c r="SPQ2" s="3026"/>
      <c r="SPR2" s="3026"/>
      <c r="SPS2" s="3026"/>
      <c r="SPT2" s="2433"/>
      <c r="SPU2" s="2434"/>
      <c r="SPV2" s="3026"/>
      <c r="SPW2" s="3026"/>
      <c r="SPX2" s="3026"/>
      <c r="SPY2" s="3026"/>
      <c r="SPZ2" s="3026"/>
      <c r="SQA2" s="3026"/>
      <c r="SQB2" s="2433"/>
      <c r="SQC2" s="2434"/>
      <c r="SQD2" s="3026"/>
      <c r="SQE2" s="3026"/>
      <c r="SQF2" s="3026"/>
      <c r="SQG2" s="3026"/>
      <c r="SQH2" s="3026"/>
      <c r="SQI2" s="3026"/>
      <c r="SQJ2" s="2433"/>
      <c r="SQK2" s="2434"/>
      <c r="SQL2" s="3026"/>
      <c r="SQM2" s="3026"/>
      <c r="SQN2" s="3026"/>
      <c r="SQO2" s="3026"/>
      <c r="SQP2" s="3026"/>
      <c r="SQQ2" s="3026"/>
      <c r="SQR2" s="2433"/>
      <c r="SQS2" s="2434"/>
      <c r="SQT2" s="3026"/>
      <c r="SQU2" s="3026"/>
      <c r="SQV2" s="3026"/>
      <c r="SQW2" s="3026"/>
      <c r="SQX2" s="3026"/>
      <c r="SQY2" s="3026"/>
      <c r="SQZ2" s="2433"/>
      <c r="SRA2" s="2434"/>
      <c r="SRB2" s="3026"/>
      <c r="SRC2" s="3026"/>
      <c r="SRD2" s="3026"/>
      <c r="SRE2" s="3026"/>
      <c r="SRF2" s="3026"/>
      <c r="SRG2" s="3026"/>
      <c r="SRH2" s="2433"/>
      <c r="SRI2" s="2434"/>
      <c r="SRJ2" s="3026"/>
      <c r="SRK2" s="3026"/>
      <c r="SRL2" s="3026"/>
      <c r="SRM2" s="3026"/>
      <c r="SRN2" s="3026"/>
      <c r="SRO2" s="3026"/>
      <c r="SRP2" s="2433"/>
      <c r="SRQ2" s="2434"/>
      <c r="SRR2" s="3026"/>
      <c r="SRS2" s="3026"/>
      <c r="SRT2" s="3026"/>
      <c r="SRU2" s="3026"/>
      <c r="SRV2" s="3026"/>
      <c r="SRW2" s="3026"/>
      <c r="SRX2" s="2433"/>
      <c r="SRY2" s="2434"/>
      <c r="SRZ2" s="3026"/>
      <c r="SSA2" s="3026"/>
      <c r="SSB2" s="3026"/>
      <c r="SSC2" s="3026"/>
      <c r="SSD2" s="3026"/>
      <c r="SSE2" s="3026"/>
      <c r="SSF2" s="2433"/>
      <c r="SSG2" s="2434"/>
      <c r="SSH2" s="3026"/>
      <c r="SSI2" s="3026"/>
      <c r="SSJ2" s="3026"/>
      <c r="SSK2" s="3026"/>
      <c r="SSL2" s="3026"/>
      <c r="SSM2" s="3026"/>
      <c r="SSN2" s="2433"/>
      <c r="SSO2" s="2434"/>
      <c r="SSP2" s="3026"/>
      <c r="SSQ2" s="3026"/>
      <c r="SSR2" s="3026"/>
      <c r="SSS2" s="3026"/>
      <c r="SST2" s="3026"/>
      <c r="SSU2" s="3026"/>
      <c r="SSV2" s="2433"/>
      <c r="SSW2" s="2434"/>
      <c r="SSX2" s="3026"/>
      <c r="SSY2" s="3026"/>
      <c r="SSZ2" s="3026"/>
      <c r="STA2" s="3026"/>
      <c r="STB2" s="3026"/>
      <c r="STC2" s="3026"/>
      <c r="STD2" s="2433"/>
      <c r="STE2" s="2434"/>
      <c r="STF2" s="3026"/>
      <c r="STG2" s="3026"/>
      <c r="STH2" s="3026"/>
      <c r="STI2" s="3026"/>
      <c r="STJ2" s="3026"/>
      <c r="STK2" s="3026"/>
      <c r="STL2" s="2433"/>
      <c r="STM2" s="2434"/>
      <c r="STN2" s="3026"/>
      <c r="STO2" s="3026"/>
      <c r="STP2" s="3026"/>
      <c r="STQ2" s="3026"/>
      <c r="STR2" s="3026"/>
      <c r="STS2" s="3026"/>
      <c r="STT2" s="2433"/>
      <c r="STU2" s="2434"/>
      <c r="STV2" s="3026"/>
      <c r="STW2" s="3026"/>
      <c r="STX2" s="3026"/>
      <c r="STY2" s="3026"/>
      <c r="STZ2" s="3026"/>
      <c r="SUA2" s="3026"/>
      <c r="SUB2" s="2433"/>
      <c r="SUC2" s="2434"/>
      <c r="SUD2" s="3026"/>
      <c r="SUE2" s="3026"/>
      <c r="SUF2" s="3026"/>
      <c r="SUG2" s="3026"/>
      <c r="SUH2" s="3026"/>
      <c r="SUI2" s="3026"/>
      <c r="SUJ2" s="2433"/>
      <c r="SUK2" s="2434"/>
      <c r="SUL2" s="3026"/>
      <c r="SUM2" s="3026"/>
      <c r="SUN2" s="3026"/>
      <c r="SUO2" s="3026"/>
      <c r="SUP2" s="3026"/>
      <c r="SUQ2" s="3026"/>
      <c r="SUR2" s="2433"/>
      <c r="SUS2" s="2434"/>
      <c r="SUT2" s="3026"/>
      <c r="SUU2" s="3026"/>
      <c r="SUV2" s="3026"/>
      <c r="SUW2" s="3026"/>
      <c r="SUX2" s="3026"/>
      <c r="SUY2" s="3026"/>
      <c r="SUZ2" s="2433"/>
      <c r="SVA2" s="2434"/>
      <c r="SVB2" s="3026"/>
      <c r="SVC2" s="3026"/>
      <c r="SVD2" s="3026"/>
      <c r="SVE2" s="3026"/>
      <c r="SVF2" s="3026"/>
      <c r="SVG2" s="3026"/>
      <c r="SVH2" s="2433"/>
      <c r="SVI2" s="2434"/>
      <c r="SVJ2" s="3026"/>
      <c r="SVK2" s="3026"/>
      <c r="SVL2" s="3026"/>
      <c r="SVM2" s="3026"/>
      <c r="SVN2" s="3026"/>
      <c r="SVO2" s="3026"/>
      <c r="SVP2" s="2433"/>
      <c r="SVQ2" s="2434"/>
      <c r="SVR2" s="3026"/>
      <c r="SVS2" s="3026"/>
      <c r="SVT2" s="3026"/>
      <c r="SVU2" s="3026"/>
      <c r="SVV2" s="3026"/>
      <c r="SVW2" s="3026"/>
      <c r="SVX2" s="2433"/>
      <c r="SVY2" s="2434"/>
      <c r="SVZ2" s="3026"/>
      <c r="SWA2" s="3026"/>
      <c r="SWB2" s="3026"/>
      <c r="SWC2" s="3026"/>
      <c r="SWD2" s="3026"/>
      <c r="SWE2" s="3026"/>
      <c r="SWF2" s="2433"/>
      <c r="SWG2" s="2434"/>
      <c r="SWH2" s="3026"/>
      <c r="SWI2" s="3026"/>
      <c r="SWJ2" s="3026"/>
      <c r="SWK2" s="3026"/>
      <c r="SWL2" s="3026"/>
      <c r="SWM2" s="3026"/>
      <c r="SWN2" s="2433"/>
      <c r="SWO2" s="2434"/>
      <c r="SWP2" s="3026"/>
      <c r="SWQ2" s="3026"/>
      <c r="SWR2" s="3026"/>
      <c r="SWS2" s="3026"/>
      <c r="SWT2" s="3026"/>
      <c r="SWU2" s="3026"/>
      <c r="SWV2" s="2433"/>
      <c r="SWW2" s="2434"/>
      <c r="SWX2" s="3026"/>
      <c r="SWY2" s="3026"/>
      <c r="SWZ2" s="3026"/>
      <c r="SXA2" s="3026"/>
      <c r="SXB2" s="3026"/>
      <c r="SXC2" s="3026"/>
      <c r="SXD2" s="2433"/>
      <c r="SXE2" s="2434"/>
      <c r="SXF2" s="3026"/>
      <c r="SXG2" s="3026"/>
      <c r="SXH2" s="3026"/>
      <c r="SXI2" s="3026"/>
      <c r="SXJ2" s="3026"/>
      <c r="SXK2" s="3026"/>
      <c r="SXL2" s="2433"/>
      <c r="SXM2" s="2434"/>
      <c r="SXN2" s="3026"/>
      <c r="SXO2" s="3026"/>
      <c r="SXP2" s="3026"/>
      <c r="SXQ2" s="3026"/>
      <c r="SXR2" s="3026"/>
      <c r="SXS2" s="3026"/>
      <c r="SXT2" s="2433"/>
      <c r="SXU2" s="2434"/>
      <c r="SXV2" s="3026"/>
      <c r="SXW2" s="3026"/>
      <c r="SXX2" s="3026"/>
      <c r="SXY2" s="3026"/>
      <c r="SXZ2" s="3026"/>
      <c r="SYA2" s="3026"/>
      <c r="SYB2" s="2433"/>
      <c r="SYC2" s="2434"/>
      <c r="SYD2" s="3026"/>
      <c r="SYE2" s="3026"/>
      <c r="SYF2" s="3026"/>
      <c r="SYG2" s="3026"/>
      <c r="SYH2" s="3026"/>
      <c r="SYI2" s="3026"/>
      <c r="SYJ2" s="2433"/>
      <c r="SYK2" s="2434"/>
      <c r="SYL2" s="3026"/>
      <c r="SYM2" s="3026"/>
      <c r="SYN2" s="3026"/>
      <c r="SYO2" s="3026"/>
      <c r="SYP2" s="3026"/>
      <c r="SYQ2" s="3026"/>
      <c r="SYR2" s="2433"/>
      <c r="SYS2" s="2434"/>
      <c r="SYT2" s="3026"/>
      <c r="SYU2" s="3026"/>
      <c r="SYV2" s="3026"/>
      <c r="SYW2" s="3026"/>
      <c r="SYX2" s="3026"/>
      <c r="SYY2" s="3026"/>
      <c r="SYZ2" s="2433"/>
      <c r="SZA2" s="2434"/>
      <c r="SZB2" s="3026"/>
      <c r="SZC2" s="3026"/>
      <c r="SZD2" s="3026"/>
      <c r="SZE2" s="3026"/>
      <c r="SZF2" s="3026"/>
      <c r="SZG2" s="3026"/>
      <c r="SZH2" s="2433"/>
      <c r="SZI2" s="2434"/>
      <c r="SZJ2" s="3026"/>
      <c r="SZK2" s="3026"/>
      <c r="SZL2" s="3026"/>
      <c r="SZM2" s="3026"/>
      <c r="SZN2" s="3026"/>
      <c r="SZO2" s="3026"/>
      <c r="SZP2" s="2433"/>
      <c r="SZQ2" s="2434"/>
      <c r="SZR2" s="3026"/>
      <c r="SZS2" s="3026"/>
      <c r="SZT2" s="3026"/>
      <c r="SZU2" s="3026"/>
      <c r="SZV2" s="3026"/>
      <c r="SZW2" s="3026"/>
      <c r="SZX2" s="2433"/>
      <c r="SZY2" s="2434"/>
      <c r="SZZ2" s="3026"/>
      <c r="TAA2" s="3026"/>
      <c r="TAB2" s="3026"/>
      <c r="TAC2" s="3026"/>
      <c r="TAD2" s="3026"/>
      <c r="TAE2" s="3026"/>
      <c r="TAF2" s="2433"/>
      <c r="TAG2" s="2434"/>
      <c r="TAH2" s="3026"/>
      <c r="TAI2" s="3026"/>
      <c r="TAJ2" s="3026"/>
      <c r="TAK2" s="3026"/>
      <c r="TAL2" s="3026"/>
      <c r="TAM2" s="3026"/>
      <c r="TAN2" s="2433"/>
      <c r="TAO2" s="2434"/>
      <c r="TAP2" s="3026"/>
      <c r="TAQ2" s="3026"/>
      <c r="TAR2" s="3026"/>
      <c r="TAS2" s="3026"/>
      <c r="TAT2" s="3026"/>
      <c r="TAU2" s="3026"/>
      <c r="TAV2" s="2433"/>
      <c r="TAW2" s="2434"/>
      <c r="TAX2" s="3026"/>
      <c r="TAY2" s="3026"/>
      <c r="TAZ2" s="3026"/>
      <c r="TBA2" s="3026"/>
      <c r="TBB2" s="3026"/>
      <c r="TBC2" s="3026"/>
      <c r="TBD2" s="2433"/>
      <c r="TBE2" s="2434"/>
      <c r="TBF2" s="3026"/>
      <c r="TBG2" s="3026"/>
      <c r="TBH2" s="3026"/>
      <c r="TBI2" s="3026"/>
      <c r="TBJ2" s="3026"/>
      <c r="TBK2" s="3026"/>
      <c r="TBL2" s="2433"/>
      <c r="TBM2" s="2434"/>
      <c r="TBN2" s="3026"/>
      <c r="TBO2" s="3026"/>
      <c r="TBP2" s="3026"/>
      <c r="TBQ2" s="3026"/>
      <c r="TBR2" s="3026"/>
      <c r="TBS2" s="3026"/>
      <c r="TBT2" s="2433"/>
      <c r="TBU2" s="2434"/>
      <c r="TBV2" s="3026"/>
      <c r="TBW2" s="3026"/>
      <c r="TBX2" s="3026"/>
      <c r="TBY2" s="3026"/>
      <c r="TBZ2" s="3026"/>
      <c r="TCA2" s="3026"/>
      <c r="TCB2" s="2433"/>
      <c r="TCC2" s="2434"/>
      <c r="TCD2" s="3026"/>
      <c r="TCE2" s="3026"/>
      <c r="TCF2" s="3026"/>
      <c r="TCG2" s="3026"/>
      <c r="TCH2" s="3026"/>
      <c r="TCI2" s="3026"/>
      <c r="TCJ2" s="2433"/>
      <c r="TCK2" s="2434"/>
      <c r="TCL2" s="3026"/>
      <c r="TCM2" s="3026"/>
      <c r="TCN2" s="3026"/>
      <c r="TCO2" s="3026"/>
      <c r="TCP2" s="3026"/>
      <c r="TCQ2" s="3026"/>
      <c r="TCR2" s="2433"/>
      <c r="TCS2" s="2434"/>
      <c r="TCT2" s="3026"/>
      <c r="TCU2" s="3026"/>
      <c r="TCV2" s="3026"/>
      <c r="TCW2" s="3026"/>
      <c r="TCX2" s="3026"/>
      <c r="TCY2" s="3026"/>
      <c r="TCZ2" s="2433"/>
      <c r="TDA2" s="2434"/>
      <c r="TDB2" s="3026"/>
      <c r="TDC2" s="3026"/>
      <c r="TDD2" s="3026"/>
      <c r="TDE2" s="3026"/>
      <c r="TDF2" s="3026"/>
      <c r="TDG2" s="3026"/>
      <c r="TDH2" s="2433"/>
      <c r="TDI2" s="2434"/>
      <c r="TDJ2" s="3026"/>
      <c r="TDK2" s="3026"/>
      <c r="TDL2" s="3026"/>
      <c r="TDM2" s="3026"/>
      <c r="TDN2" s="3026"/>
      <c r="TDO2" s="3026"/>
      <c r="TDP2" s="2433"/>
      <c r="TDQ2" s="2434"/>
      <c r="TDR2" s="3026"/>
      <c r="TDS2" s="3026"/>
      <c r="TDT2" s="3026"/>
      <c r="TDU2" s="3026"/>
      <c r="TDV2" s="3026"/>
      <c r="TDW2" s="3026"/>
      <c r="TDX2" s="2433"/>
      <c r="TDY2" s="2434"/>
      <c r="TDZ2" s="3026"/>
      <c r="TEA2" s="3026"/>
      <c r="TEB2" s="3026"/>
      <c r="TEC2" s="3026"/>
      <c r="TED2" s="3026"/>
      <c r="TEE2" s="3026"/>
      <c r="TEF2" s="2433"/>
      <c r="TEG2" s="2434"/>
      <c r="TEH2" s="3026"/>
      <c r="TEI2" s="3026"/>
      <c r="TEJ2" s="3026"/>
      <c r="TEK2" s="3026"/>
      <c r="TEL2" s="3026"/>
      <c r="TEM2" s="3026"/>
      <c r="TEN2" s="2433"/>
      <c r="TEO2" s="2434"/>
      <c r="TEP2" s="3026"/>
      <c r="TEQ2" s="3026"/>
      <c r="TER2" s="3026"/>
      <c r="TES2" s="3026"/>
      <c r="TET2" s="3026"/>
      <c r="TEU2" s="3026"/>
      <c r="TEV2" s="2433"/>
      <c r="TEW2" s="2434"/>
      <c r="TEX2" s="3026"/>
      <c r="TEY2" s="3026"/>
      <c r="TEZ2" s="3026"/>
      <c r="TFA2" s="3026"/>
      <c r="TFB2" s="3026"/>
      <c r="TFC2" s="3026"/>
      <c r="TFD2" s="2433"/>
      <c r="TFE2" s="2434"/>
      <c r="TFF2" s="3026"/>
      <c r="TFG2" s="3026"/>
      <c r="TFH2" s="3026"/>
      <c r="TFI2" s="3026"/>
      <c r="TFJ2" s="3026"/>
      <c r="TFK2" s="3026"/>
      <c r="TFL2" s="2433"/>
      <c r="TFM2" s="2434"/>
      <c r="TFN2" s="3026"/>
      <c r="TFO2" s="3026"/>
      <c r="TFP2" s="3026"/>
      <c r="TFQ2" s="3026"/>
      <c r="TFR2" s="3026"/>
      <c r="TFS2" s="3026"/>
      <c r="TFT2" s="2433"/>
      <c r="TFU2" s="2434"/>
      <c r="TFV2" s="3026"/>
      <c r="TFW2" s="3026"/>
      <c r="TFX2" s="3026"/>
      <c r="TFY2" s="3026"/>
      <c r="TFZ2" s="3026"/>
      <c r="TGA2" s="3026"/>
      <c r="TGB2" s="2433"/>
      <c r="TGC2" s="2434"/>
      <c r="TGD2" s="3026"/>
      <c r="TGE2" s="3026"/>
      <c r="TGF2" s="3026"/>
      <c r="TGG2" s="3026"/>
      <c r="TGH2" s="3026"/>
      <c r="TGI2" s="3026"/>
      <c r="TGJ2" s="2433"/>
      <c r="TGK2" s="2434"/>
      <c r="TGL2" s="3026"/>
      <c r="TGM2" s="3026"/>
      <c r="TGN2" s="3026"/>
      <c r="TGO2" s="3026"/>
      <c r="TGP2" s="3026"/>
      <c r="TGQ2" s="3026"/>
      <c r="TGR2" s="2433"/>
      <c r="TGS2" s="2434"/>
      <c r="TGT2" s="3026"/>
      <c r="TGU2" s="3026"/>
      <c r="TGV2" s="3026"/>
      <c r="TGW2" s="3026"/>
      <c r="TGX2" s="3026"/>
      <c r="TGY2" s="3026"/>
      <c r="TGZ2" s="2433"/>
      <c r="THA2" s="2434"/>
      <c r="THB2" s="3026"/>
      <c r="THC2" s="3026"/>
      <c r="THD2" s="3026"/>
      <c r="THE2" s="3026"/>
      <c r="THF2" s="3026"/>
      <c r="THG2" s="3026"/>
      <c r="THH2" s="2433"/>
      <c r="THI2" s="2434"/>
      <c r="THJ2" s="3026"/>
      <c r="THK2" s="3026"/>
      <c r="THL2" s="3026"/>
      <c r="THM2" s="3026"/>
      <c r="THN2" s="3026"/>
      <c r="THO2" s="3026"/>
      <c r="THP2" s="2433"/>
      <c r="THQ2" s="2434"/>
      <c r="THR2" s="3026"/>
      <c r="THS2" s="3026"/>
      <c r="THT2" s="3026"/>
      <c r="THU2" s="3026"/>
      <c r="THV2" s="3026"/>
      <c r="THW2" s="3026"/>
      <c r="THX2" s="2433"/>
      <c r="THY2" s="2434"/>
      <c r="THZ2" s="3026"/>
      <c r="TIA2" s="3026"/>
      <c r="TIB2" s="3026"/>
      <c r="TIC2" s="3026"/>
      <c r="TID2" s="3026"/>
      <c r="TIE2" s="3026"/>
      <c r="TIF2" s="2433"/>
      <c r="TIG2" s="2434"/>
      <c r="TIH2" s="3026"/>
      <c r="TII2" s="3026"/>
      <c r="TIJ2" s="3026"/>
      <c r="TIK2" s="3026"/>
      <c r="TIL2" s="3026"/>
      <c r="TIM2" s="3026"/>
      <c r="TIN2" s="2433"/>
      <c r="TIO2" s="2434"/>
      <c r="TIP2" s="3026"/>
      <c r="TIQ2" s="3026"/>
      <c r="TIR2" s="3026"/>
      <c r="TIS2" s="3026"/>
      <c r="TIT2" s="3026"/>
      <c r="TIU2" s="3026"/>
      <c r="TIV2" s="2433"/>
      <c r="TIW2" s="2434"/>
      <c r="TIX2" s="3026"/>
      <c r="TIY2" s="3026"/>
      <c r="TIZ2" s="3026"/>
      <c r="TJA2" s="3026"/>
      <c r="TJB2" s="3026"/>
      <c r="TJC2" s="3026"/>
      <c r="TJD2" s="2433"/>
      <c r="TJE2" s="2434"/>
      <c r="TJF2" s="3026"/>
      <c r="TJG2" s="3026"/>
      <c r="TJH2" s="3026"/>
      <c r="TJI2" s="3026"/>
      <c r="TJJ2" s="3026"/>
      <c r="TJK2" s="3026"/>
      <c r="TJL2" s="2433"/>
      <c r="TJM2" s="2434"/>
      <c r="TJN2" s="3026"/>
      <c r="TJO2" s="3026"/>
      <c r="TJP2" s="3026"/>
      <c r="TJQ2" s="3026"/>
      <c r="TJR2" s="3026"/>
      <c r="TJS2" s="3026"/>
      <c r="TJT2" s="2433"/>
      <c r="TJU2" s="2434"/>
      <c r="TJV2" s="3026"/>
      <c r="TJW2" s="3026"/>
      <c r="TJX2" s="3026"/>
      <c r="TJY2" s="3026"/>
      <c r="TJZ2" s="3026"/>
      <c r="TKA2" s="3026"/>
      <c r="TKB2" s="2433"/>
      <c r="TKC2" s="2434"/>
      <c r="TKD2" s="3026"/>
      <c r="TKE2" s="3026"/>
      <c r="TKF2" s="3026"/>
      <c r="TKG2" s="3026"/>
      <c r="TKH2" s="3026"/>
      <c r="TKI2" s="3026"/>
      <c r="TKJ2" s="2433"/>
      <c r="TKK2" s="2434"/>
      <c r="TKL2" s="3026"/>
      <c r="TKM2" s="3026"/>
      <c r="TKN2" s="3026"/>
      <c r="TKO2" s="3026"/>
      <c r="TKP2" s="3026"/>
      <c r="TKQ2" s="3026"/>
      <c r="TKR2" s="2433"/>
      <c r="TKS2" s="2434"/>
      <c r="TKT2" s="3026"/>
      <c r="TKU2" s="3026"/>
      <c r="TKV2" s="3026"/>
      <c r="TKW2" s="3026"/>
      <c r="TKX2" s="3026"/>
      <c r="TKY2" s="3026"/>
      <c r="TKZ2" s="2433"/>
      <c r="TLA2" s="2434"/>
      <c r="TLB2" s="3026"/>
      <c r="TLC2" s="3026"/>
      <c r="TLD2" s="3026"/>
      <c r="TLE2" s="3026"/>
      <c r="TLF2" s="3026"/>
      <c r="TLG2" s="3026"/>
      <c r="TLH2" s="2433"/>
      <c r="TLI2" s="2434"/>
      <c r="TLJ2" s="3026"/>
      <c r="TLK2" s="3026"/>
      <c r="TLL2" s="3026"/>
      <c r="TLM2" s="3026"/>
      <c r="TLN2" s="3026"/>
      <c r="TLO2" s="3026"/>
      <c r="TLP2" s="2433"/>
      <c r="TLQ2" s="2434"/>
      <c r="TLR2" s="3026"/>
      <c r="TLS2" s="3026"/>
      <c r="TLT2" s="3026"/>
      <c r="TLU2" s="3026"/>
      <c r="TLV2" s="3026"/>
      <c r="TLW2" s="3026"/>
      <c r="TLX2" s="2433"/>
      <c r="TLY2" s="2434"/>
      <c r="TLZ2" s="3026"/>
      <c r="TMA2" s="3026"/>
      <c r="TMB2" s="3026"/>
      <c r="TMC2" s="3026"/>
      <c r="TMD2" s="3026"/>
      <c r="TME2" s="3026"/>
      <c r="TMF2" s="2433"/>
      <c r="TMG2" s="2434"/>
      <c r="TMH2" s="3026"/>
      <c r="TMI2" s="3026"/>
      <c r="TMJ2" s="3026"/>
      <c r="TMK2" s="3026"/>
      <c r="TML2" s="3026"/>
      <c r="TMM2" s="3026"/>
      <c r="TMN2" s="2433"/>
      <c r="TMO2" s="2434"/>
      <c r="TMP2" s="3026"/>
      <c r="TMQ2" s="3026"/>
      <c r="TMR2" s="3026"/>
      <c r="TMS2" s="3026"/>
      <c r="TMT2" s="3026"/>
      <c r="TMU2" s="3026"/>
      <c r="TMV2" s="2433"/>
      <c r="TMW2" s="2434"/>
      <c r="TMX2" s="3026"/>
      <c r="TMY2" s="3026"/>
      <c r="TMZ2" s="3026"/>
      <c r="TNA2" s="3026"/>
      <c r="TNB2" s="3026"/>
      <c r="TNC2" s="3026"/>
      <c r="TND2" s="2433"/>
      <c r="TNE2" s="2434"/>
      <c r="TNF2" s="3026"/>
      <c r="TNG2" s="3026"/>
      <c r="TNH2" s="3026"/>
      <c r="TNI2" s="3026"/>
      <c r="TNJ2" s="3026"/>
      <c r="TNK2" s="3026"/>
      <c r="TNL2" s="2433"/>
      <c r="TNM2" s="2434"/>
      <c r="TNN2" s="3026"/>
      <c r="TNO2" s="3026"/>
      <c r="TNP2" s="3026"/>
      <c r="TNQ2" s="3026"/>
      <c r="TNR2" s="3026"/>
      <c r="TNS2" s="3026"/>
      <c r="TNT2" s="2433"/>
      <c r="TNU2" s="2434"/>
      <c r="TNV2" s="3026"/>
      <c r="TNW2" s="3026"/>
      <c r="TNX2" s="3026"/>
      <c r="TNY2" s="3026"/>
      <c r="TNZ2" s="3026"/>
      <c r="TOA2" s="3026"/>
      <c r="TOB2" s="2433"/>
      <c r="TOC2" s="2434"/>
      <c r="TOD2" s="3026"/>
      <c r="TOE2" s="3026"/>
      <c r="TOF2" s="3026"/>
      <c r="TOG2" s="3026"/>
      <c r="TOH2" s="3026"/>
      <c r="TOI2" s="3026"/>
      <c r="TOJ2" s="2433"/>
      <c r="TOK2" s="2434"/>
      <c r="TOL2" s="3026"/>
      <c r="TOM2" s="3026"/>
      <c r="TON2" s="3026"/>
      <c r="TOO2" s="3026"/>
      <c r="TOP2" s="3026"/>
      <c r="TOQ2" s="3026"/>
      <c r="TOR2" s="2433"/>
      <c r="TOS2" s="2434"/>
      <c r="TOT2" s="3026"/>
      <c r="TOU2" s="3026"/>
      <c r="TOV2" s="3026"/>
      <c r="TOW2" s="3026"/>
      <c r="TOX2" s="3026"/>
      <c r="TOY2" s="3026"/>
      <c r="TOZ2" s="2433"/>
      <c r="TPA2" s="2434"/>
      <c r="TPB2" s="3026"/>
      <c r="TPC2" s="3026"/>
      <c r="TPD2" s="3026"/>
      <c r="TPE2" s="3026"/>
      <c r="TPF2" s="3026"/>
      <c r="TPG2" s="3026"/>
      <c r="TPH2" s="2433"/>
      <c r="TPI2" s="2434"/>
      <c r="TPJ2" s="3026"/>
      <c r="TPK2" s="3026"/>
      <c r="TPL2" s="3026"/>
      <c r="TPM2" s="3026"/>
      <c r="TPN2" s="3026"/>
      <c r="TPO2" s="3026"/>
      <c r="TPP2" s="2433"/>
      <c r="TPQ2" s="2434"/>
      <c r="TPR2" s="3026"/>
      <c r="TPS2" s="3026"/>
      <c r="TPT2" s="3026"/>
      <c r="TPU2" s="3026"/>
      <c r="TPV2" s="3026"/>
      <c r="TPW2" s="3026"/>
      <c r="TPX2" s="2433"/>
      <c r="TPY2" s="2434"/>
      <c r="TPZ2" s="3026"/>
      <c r="TQA2" s="3026"/>
      <c r="TQB2" s="3026"/>
      <c r="TQC2" s="3026"/>
      <c r="TQD2" s="3026"/>
      <c r="TQE2" s="3026"/>
      <c r="TQF2" s="2433"/>
      <c r="TQG2" s="2434"/>
      <c r="TQH2" s="3026"/>
      <c r="TQI2" s="3026"/>
      <c r="TQJ2" s="3026"/>
      <c r="TQK2" s="3026"/>
      <c r="TQL2" s="3026"/>
      <c r="TQM2" s="3026"/>
      <c r="TQN2" s="2433"/>
      <c r="TQO2" s="2434"/>
      <c r="TQP2" s="3026"/>
      <c r="TQQ2" s="3026"/>
      <c r="TQR2" s="3026"/>
      <c r="TQS2" s="3026"/>
      <c r="TQT2" s="3026"/>
      <c r="TQU2" s="3026"/>
      <c r="TQV2" s="2433"/>
      <c r="TQW2" s="2434"/>
      <c r="TQX2" s="3026"/>
      <c r="TQY2" s="3026"/>
      <c r="TQZ2" s="3026"/>
      <c r="TRA2" s="3026"/>
      <c r="TRB2" s="3026"/>
      <c r="TRC2" s="3026"/>
      <c r="TRD2" s="2433"/>
      <c r="TRE2" s="2434"/>
      <c r="TRF2" s="3026"/>
      <c r="TRG2" s="3026"/>
      <c r="TRH2" s="3026"/>
      <c r="TRI2" s="3026"/>
      <c r="TRJ2" s="3026"/>
      <c r="TRK2" s="3026"/>
      <c r="TRL2" s="2433"/>
      <c r="TRM2" s="2434"/>
      <c r="TRN2" s="3026"/>
      <c r="TRO2" s="3026"/>
      <c r="TRP2" s="3026"/>
      <c r="TRQ2" s="3026"/>
      <c r="TRR2" s="3026"/>
      <c r="TRS2" s="3026"/>
      <c r="TRT2" s="2433"/>
      <c r="TRU2" s="2434"/>
      <c r="TRV2" s="3026"/>
      <c r="TRW2" s="3026"/>
      <c r="TRX2" s="3026"/>
      <c r="TRY2" s="3026"/>
      <c r="TRZ2" s="3026"/>
      <c r="TSA2" s="3026"/>
      <c r="TSB2" s="2433"/>
      <c r="TSC2" s="2434"/>
      <c r="TSD2" s="3026"/>
      <c r="TSE2" s="3026"/>
      <c r="TSF2" s="3026"/>
      <c r="TSG2" s="3026"/>
      <c r="TSH2" s="3026"/>
      <c r="TSI2" s="3026"/>
      <c r="TSJ2" s="2433"/>
      <c r="TSK2" s="2434"/>
      <c r="TSL2" s="3026"/>
      <c r="TSM2" s="3026"/>
      <c r="TSN2" s="3026"/>
      <c r="TSO2" s="3026"/>
      <c r="TSP2" s="3026"/>
      <c r="TSQ2" s="3026"/>
      <c r="TSR2" s="2433"/>
      <c r="TSS2" s="2434"/>
      <c r="TST2" s="3026"/>
      <c r="TSU2" s="3026"/>
      <c r="TSV2" s="3026"/>
      <c r="TSW2" s="3026"/>
      <c r="TSX2" s="3026"/>
      <c r="TSY2" s="3026"/>
      <c r="TSZ2" s="2433"/>
      <c r="TTA2" s="2434"/>
      <c r="TTB2" s="3026"/>
      <c r="TTC2" s="3026"/>
      <c r="TTD2" s="3026"/>
      <c r="TTE2" s="3026"/>
      <c r="TTF2" s="3026"/>
      <c r="TTG2" s="3026"/>
      <c r="TTH2" s="2433"/>
      <c r="TTI2" s="2434"/>
      <c r="TTJ2" s="3026"/>
      <c r="TTK2" s="3026"/>
      <c r="TTL2" s="3026"/>
      <c r="TTM2" s="3026"/>
      <c r="TTN2" s="3026"/>
      <c r="TTO2" s="3026"/>
      <c r="TTP2" s="2433"/>
      <c r="TTQ2" s="2434"/>
      <c r="TTR2" s="3026"/>
      <c r="TTS2" s="3026"/>
      <c r="TTT2" s="3026"/>
      <c r="TTU2" s="3026"/>
      <c r="TTV2" s="3026"/>
      <c r="TTW2" s="3026"/>
      <c r="TTX2" s="2433"/>
      <c r="TTY2" s="2434"/>
      <c r="TTZ2" s="3026"/>
      <c r="TUA2" s="3026"/>
      <c r="TUB2" s="3026"/>
      <c r="TUC2" s="3026"/>
      <c r="TUD2" s="3026"/>
      <c r="TUE2" s="3026"/>
      <c r="TUF2" s="2433"/>
      <c r="TUG2" s="2434"/>
      <c r="TUH2" s="3026"/>
      <c r="TUI2" s="3026"/>
      <c r="TUJ2" s="3026"/>
      <c r="TUK2" s="3026"/>
      <c r="TUL2" s="3026"/>
      <c r="TUM2" s="3026"/>
      <c r="TUN2" s="2433"/>
      <c r="TUO2" s="2434"/>
      <c r="TUP2" s="3026"/>
      <c r="TUQ2" s="3026"/>
      <c r="TUR2" s="3026"/>
      <c r="TUS2" s="3026"/>
      <c r="TUT2" s="3026"/>
      <c r="TUU2" s="3026"/>
      <c r="TUV2" s="2433"/>
      <c r="TUW2" s="2434"/>
      <c r="TUX2" s="3026"/>
      <c r="TUY2" s="3026"/>
      <c r="TUZ2" s="3026"/>
      <c r="TVA2" s="3026"/>
      <c r="TVB2" s="3026"/>
      <c r="TVC2" s="3026"/>
      <c r="TVD2" s="2433"/>
      <c r="TVE2" s="2434"/>
      <c r="TVF2" s="3026"/>
      <c r="TVG2" s="3026"/>
      <c r="TVH2" s="3026"/>
      <c r="TVI2" s="3026"/>
      <c r="TVJ2" s="3026"/>
      <c r="TVK2" s="3026"/>
      <c r="TVL2" s="2433"/>
      <c r="TVM2" s="2434"/>
      <c r="TVN2" s="3026"/>
      <c r="TVO2" s="3026"/>
      <c r="TVP2" s="3026"/>
      <c r="TVQ2" s="3026"/>
      <c r="TVR2" s="3026"/>
      <c r="TVS2" s="3026"/>
      <c r="TVT2" s="2433"/>
      <c r="TVU2" s="2434"/>
      <c r="TVV2" s="3026"/>
      <c r="TVW2" s="3026"/>
      <c r="TVX2" s="3026"/>
      <c r="TVY2" s="3026"/>
      <c r="TVZ2" s="3026"/>
      <c r="TWA2" s="3026"/>
      <c r="TWB2" s="2433"/>
      <c r="TWC2" s="2434"/>
      <c r="TWD2" s="3026"/>
      <c r="TWE2" s="3026"/>
      <c r="TWF2" s="3026"/>
      <c r="TWG2" s="3026"/>
      <c r="TWH2" s="3026"/>
      <c r="TWI2" s="3026"/>
      <c r="TWJ2" s="2433"/>
      <c r="TWK2" s="2434"/>
      <c r="TWL2" s="3026"/>
      <c r="TWM2" s="3026"/>
      <c r="TWN2" s="3026"/>
      <c r="TWO2" s="3026"/>
      <c r="TWP2" s="3026"/>
      <c r="TWQ2" s="3026"/>
      <c r="TWR2" s="2433"/>
      <c r="TWS2" s="2434"/>
      <c r="TWT2" s="3026"/>
      <c r="TWU2" s="3026"/>
      <c r="TWV2" s="3026"/>
      <c r="TWW2" s="3026"/>
      <c r="TWX2" s="3026"/>
      <c r="TWY2" s="3026"/>
      <c r="TWZ2" s="2433"/>
      <c r="TXA2" s="2434"/>
      <c r="TXB2" s="3026"/>
      <c r="TXC2" s="3026"/>
      <c r="TXD2" s="3026"/>
      <c r="TXE2" s="3026"/>
      <c r="TXF2" s="3026"/>
      <c r="TXG2" s="3026"/>
      <c r="TXH2" s="2433"/>
      <c r="TXI2" s="2434"/>
      <c r="TXJ2" s="3026"/>
      <c r="TXK2" s="3026"/>
      <c r="TXL2" s="3026"/>
      <c r="TXM2" s="3026"/>
      <c r="TXN2" s="3026"/>
      <c r="TXO2" s="3026"/>
      <c r="TXP2" s="2433"/>
      <c r="TXQ2" s="2434"/>
      <c r="TXR2" s="3026"/>
      <c r="TXS2" s="3026"/>
      <c r="TXT2" s="3026"/>
      <c r="TXU2" s="3026"/>
      <c r="TXV2" s="3026"/>
      <c r="TXW2" s="3026"/>
      <c r="TXX2" s="2433"/>
      <c r="TXY2" s="2434"/>
      <c r="TXZ2" s="3026"/>
      <c r="TYA2" s="3026"/>
      <c r="TYB2" s="3026"/>
      <c r="TYC2" s="3026"/>
      <c r="TYD2" s="3026"/>
      <c r="TYE2" s="3026"/>
      <c r="TYF2" s="2433"/>
      <c r="TYG2" s="2434"/>
      <c r="TYH2" s="3026"/>
      <c r="TYI2" s="3026"/>
      <c r="TYJ2" s="3026"/>
      <c r="TYK2" s="3026"/>
      <c r="TYL2" s="3026"/>
      <c r="TYM2" s="3026"/>
      <c r="TYN2" s="2433"/>
      <c r="TYO2" s="2434"/>
      <c r="TYP2" s="3026"/>
      <c r="TYQ2" s="3026"/>
      <c r="TYR2" s="3026"/>
      <c r="TYS2" s="3026"/>
      <c r="TYT2" s="3026"/>
      <c r="TYU2" s="3026"/>
      <c r="TYV2" s="2433"/>
      <c r="TYW2" s="2434"/>
      <c r="TYX2" s="3026"/>
      <c r="TYY2" s="3026"/>
      <c r="TYZ2" s="3026"/>
      <c r="TZA2" s="3026"/>
      <c r="TZB2" s="3026"/>
      <c r="TZC2" s="3026"/>
      <c r="TZD2" s="2433"/>
      <c r="TZE2" s="2434"/>
      <c r="TZF2" s="3026"/>
      <c r="TZG2" s="3026"/>
      <c r="TZH2" s="3026"/>
      <c r="TZI2" s="3026"/>
      <c r="TZJ2" s="3026"/>
      <c r="TZK2" s="3026"/>
      <c r="TZL2" s="2433"/>
      <c r="TZM2" s="2434"/>
      <c r="TZN2" s="3026"/>
      <c r="TZO2" s="3026"/>
      <c r="TZP2" s="3026"/>
      <c r="TZQ2" s="3026"/>
      <c r="TZR2" s="3026"/>
      <c r="TZS2" s="3026"/>
      <c r="TZT2" s="2433"/>
      <c r="TZU2" s="2434"/>
      <c r="TZV2" s="3026"/>
      <c r="TZW2" s="3026"/>
      <c r="TZX2" s="3026"/>
      <c r="TZY2" s="3026"/>
      <c r="TZZ2" s="3026"/>
      <c r="UAA2" s="3026"/>
      <c r="UAB2" s="2433"/>
      <c r="UAC2" s="2434"/>
      <c r="UAD2" s="3026"/>
      <c r="UAE2" s="3026"/>
      <c r="UAF2" s="3026"/>
      <c r="UAG2" s="3026"/>
      <c r="UAH2" s="3026"/>
      <c r="UAI2" s="3026"/>
      <c r="UAJ2" s="2433"/>
      <c r="UAK2" s="2434"/>
      <c r="UAL2" s="3026"/>
      <c r="UAM2" s="3026"/>
      <c r="UAN2" s="3026"/>
      <c r="UAO2" s="3026"/>
      <c r="UAP2" s="3026"/>
      <c r="UAQ2" s="3026"/>
      <c r="UAR2" s="2433"/>
      <c r="UAS2" s="2434"/>
      <c r="UAT2" s="3026"/>
      <c r="UAU2" s="3026"/>
      <c r="UAV2" s="3026"/>
      <c r="UAW2" s="3026"/>
      <c r="UAX2" s="3026"/>
      <c r="UAY2" s="3026"/>
      <c r="UAZ2" s="2433"/>
      <c r="UBA2" s="2434"/>
      <c r="UBB2" s="3026"/>
      <c r="UBC2" s="3026"/>
      <c r="UBD2" s="3026"/>
      <c r="UBE2" s="3026"/>
      <c r="UBF2" s="3026"/>
      <c r="UBG2" s="3026"/>
      <c r="UBH2" s="2433"/>
      <c r="UBI2" s="2434"/>
      <c r="UBJ2" s="3026"/>
      <c r="UBK2" s="3026"/>
      <c r="UBL2" s="3026"/>
      <c r="UBM2" s="3026"/>
      <c r="UBN2" s="3026"/>
      <c r="UBO2" s="3026"/>
      <c r="UBP2" s="2433"/>
      <c r="UBQ2" s="2434"/>
      <c r="UBR2" s="3026"/>
      <c r="UBS2" s="3026"/>
      <c r="UBT2" s="3026"/>
      <c r="UBU2" s="3026"/>
      <c r="UBV2" s="3026"/>
      <c r="UBW2" s="3026"/>
      <c r="UBX2" s="2433"/>
      <c r="UBY2" s="2434"/>
      <c r="UBZ2" s="3026"/>
      <c r="UCA2" s="3026"/>
      <c r="UCB2" s="3026"/>
      <c r="UCC2" s="3026"/>
      <c r="UCD2" s="3026"/>
      <c r="UCE2" s="3026"/>
      <c r="UCF2" s="2433"/>
      <c r="UCG2" s="2434"/>
      <c r="UCH2" s="3026"/>
      <c r="UCI2" s="3026"/>
      <c r="UCJ2" s="3026"/>
      <c r="UCK2" s="3026"/>
      <c r="UCL2" s="3026"/>
      <c r="UCM2" s="3026"/>
      <c r="UCN2" s="2433"/>
      <c r="UCO2" s="2434"/>
      <c r="UCP2" s="3026"/>
      <c r="UCQ2" s="3026"/>
      <c r="UCR2" s="3026"/>
      <c r="UCS2" s="3026"/>
      <c r="UCT2" s="3026"/>
      <c r="UCU2" s="3026"/>
      <c r="UCV2" s="2433"/>
      <c r="UCW2" s="2434"/>
      <c r="UCX2" s="3026"/>
      <c r="UCY2" s="3026"/>
      <c r="UCZ2" s="3026"/>
      <c r="UDA2" s="3026"/>
      <c r="UDB2" s="3026"/>
      <c r="UDC2" s="3026"/>
      <c r="UDD2" s="2433"/>
      <c r="UDE2" s="2434"/>
      <c r="UDF2" s="3026"/>
      <c r="UDG2" s="3026"/>
      <c r="UDH2" s="3026"/>
      <c r="UDI2" s="3026"/>
      <c r="UDJ2" s="3026"/>
      <c r="UDK2" s="3026"/>
      <c r="UDL2" s="2433"/>
      <c r="UDM2" s="2434"/>
      <c r="UDN2" s="3026"/>
      <c r="UDO2" s="3026"/>
      <c r="UDP2" s="3026"/>
      <c r="UDQ2" s="3026"/>
      <c r="UDR2" s="3026"/>
      <c r="UDS2" s="3026"/>
      <c r="UDT2" s="2433"/>
      <c r="UDU2" s="2434"/>
      <c r="UDV2" s="3026"/>
      <c r="UDW2" s="3026"/>
      <c r="UDX2" s="3026"/>
      <c r="UDY2" s="3026"/>
      <c r="UDZ2" s="3026"/>
      <c r="UEA2" s="3026"/>
      <c r="UEB2" s="2433"/>
      <c r="UEC2" s="2434"/>
      <c r="UED2" s="3026"/>
      <c r="UEE2" s="3026"/>
      <c r="UEF2" s="3026"/>
      <c r="UEG2" s="3026"/>
      <c r="UEH2" s="3026"/>
      <c r="UEI2" s="3026"/>
      <c r="UEJ2" s="2433"/>
      <c r="UEK2" s="2434"/>
      <c r="UEL2" s="3026"/>
      <c r="UEM2" s="3026"/>
      <c r="UEN2" s="3026"/>
      <c r="UEO2" s="3026"/>
      <c r="UEP2" s="3026"/>
      <c r="UEQ2" s="3026"/>
      <c r="UER2" s="2433"/>
      <c r="UES2" s="2434"/>
      <c r="UET2" s="3026"/>
      <c r="UEU2" s="3026"/>
      <c r="UEV2" s="3026"/>
      <c r="UEW2" s="3026"/>
      <c r="UEX2" s="3026"/>
      <c r="UEY2" s="3026"/>
      <c r="UEZ2" s="2433"/>
      <c r="UFA2" s="2434"/>
      <c r="UFB2" s="3026"/>
      <c r="UFC2" s="3026"/>
      <c r="UFD2" s="3026"/>
      <c r="UFE2" s="3026"/>
      <c r="UFF2" s="3026"/>
      <c r="UFG2" s="3026"/>
      <c r="UFH2" s="2433"/>
      <c r="UFI2" s="2434"/>
      <c r="UFJ2" s="3026"/>
      <c r="UFK2" s="3026"/>
      <c r="UFL2" s="3026"/>
      <c r="UFM2" s="3026"/>
      <c r="UFN2" s="3026"/>
      <c r="UFO2" s="3026"/>
      <c r="UFP2" s="2433"/>
      <c r="UFQ2" s="2434"/>
      <c r="UFR2" s="3026"/>
      <c r="UFS2" s="3026"/>
      <c r="UFT2" s="3026"/>
      <c r="UFU2" s="3026"/>
      <c r="UFV2" s="3026"/>
      <c r="UFW2" s="3026"/>
      <c r="UFX2" s="2433"/>
      <c r="UFY2" s="2434"/>
      <c r="UFZ2" s="3026"/>
      <c r="UGA2" s="3026"/>
      <c r="UGB2" s="3026"/>
      <c r="UGC2" s="3026"/>
      <c r="UGD2" s="3026"/>
      <c r="UGE2" s="3026"/>
      <c r="UGF2" s="2433"/>
      <c r="UGG2" s="2434"/>
      <c r="UGH2" s="3026"/>
      <c r="UGI2" s="3026"/>
      <c r="UGJ2" s="3026"/>
      <c r="UGK2" s="3026"/>
      <c r="UGL2" s="3026"/>
      <c r="UGM2" s="3026"/>
      <c r="UGN2" s="2433"/>
      <c r="UGO2" s="2434"/>
      <c r="UGP2" s="3026"/>
      <c r="UGQ2" s="3026"/>
      <c r="UGR2" s="3026"/>
      <c r="UGS2" s="3026"/>
      <c r="UGT2" s="3026"/>
      <c r="UGU2" s="3026"/>
      <c r="UGV2" s="2433"/>
      <c r="UGW2" s="2434"/>
      <c r="UGX2" s="3026"/>
      <c r="UGY2" s="3026"/>
      <c r="UGZ2" s="3026"/>
      <c r="UHA2" s="3026"/>
      <c r="UHB2" s="3026"/>
      <c r="UHC2" s="3026"/>
      <c r="UHD2" s="2433"/>
      <c r="UHE2" s="2434"/>
      <c r="UHF2" s="3026"/>
      <c r="UHG2" s="3026"/>
      <c r="UHH2" s="3026"/>
      <c r="UHI2" s="3026"/>
      <c r="UHJ2" s="3026"/>
      <c r="UHK2" s="3026"/>
      <c r="UHL2" s="2433"/>
      <c r="UHM2" s="2434"/>
      <c r="UHN2" s="3026"/>
      <c r="UHO2" s="3026"/>
      <c r="UHP2" s="3026"/>
      <c r="UHQ2" s="3026"/>
      <c r="UHR2" s="3026"/>
      <c r="UHS2" s="3026"/>
      <c r="UHT2" s="2433"/>
      <c r="UHU2" s="2434"/>
      <c r="UHV2" s="3026"/>
      <c r="UHW2" s="3026"/>
      <c r="UHX2" s="3026"/>
      <c r="UHY2" s="3026"/>
      <c r="UHZ2" s="3026"/>
      <c r="UIA2" s="3026"/>
      <c r="UIB2" s="2433"/>
      <c r="UIC2" s="2434"/>
      <c r="UID2" s="3026"/>
      <c r="UIE2" s="3026"/>
      <c r="UIF2" s="3026"/>
      <c r="UIG2" s="3026"/>
      <c r="UIH2" s="3026"/>
      <c r="UII2" s="3026"/>
      <c r="UIJ2" s="2433"/>
      <c r="UIK2" s="2434"/>
      <c r="UIL2" s="3026"/>
      <c r="UIM2" s="3026"/>
      <c r="UIN2" s="3026"/>
      <c r="UIO2" s="3026"/>
      <c r="UIP2" s="3026"/>
      <c r="UIQ2" s="3026"/>
      <c r="UIR2" s="2433"/>
      <c r="UIS2" s="2434"/>
      <c r="UIT2" s="3026"/>
      <c r="UIU2" s="3026"/>
      <c r="UIV2" s="3026"/>
      <c r="UIW2" s="3026"/>
      <c r="UIX2" s="3026"/>
      <c r="UIY2" s="3026"/>
      <c r="UIZ2" s="2433"/>
      <c r="UJA2" s="2434"/>
      <c r="UJB2" s="3026"/>
      <c r="UJC2" s="3026"/>
      <c r="UJD2" s="3026"/>
      <c r="UJE2" s="3026"/>
      <c r="UJF2" s="3026"/>
      <c r="UJG2" s="3026"/>
      <c r="UJH2" s="2433"/>
      <c r="UJI2" s="2434"/>
      <c r="UJJ2" s="3026"/>
      <c r="UJK2" s="3026"/>
      <c r="UJL2" s="3026"/>
      <c r="UJM2" s="3026"/>
      <c r="UJN2" s="3026"/>
      <c r="UJO2" s="3026"/>
      <c r="UJP2" s="2433"/>
      <c r="UJQ2" s="2434"/>
      <c r="UJR2" s="3026"/>
      <c r="UJS2" s="3026"/>
      <c r="UJT2" s="3026"/>
      <c r="UJU2" s="3026"/>
      <c r="UJV2" s="3026"/>
      <c r="UJW2" s="3026"/>
      <c r="UJX2" s="2433"/>
      <c r="UJY2" s="2434"/>
      <c r="UJZ2" s="3026"/>
      <c r="UKA2" s="3026"/>
      <c r="UKB2" s="3026"/>
      <c r="UKC2" s="3026"/>
      <c r="UKD2" s="3026"/>
      <c r="UKE2" s="3026"/>
      <c r="UKF2" s="2433"/>
      <c r="UKG2" s="2434"/>
      <c r="UKH2" s="3026"/>
      <c r="UKI2" s="3026"/>
      <c r="UKJ2" s="3026"/>
      <c r="UKK2" s="3026"/>
      <c r="UKL2" s="3026"/>
      <c r="UKM2" s="3026"/>
      <c r="UKN2" s="2433"/>
      <c r="UKO2" s="2434"/>
      <c r="UKP2" s="3026"/>
      <c r="UKQ2" s="3026"/>
      <c r="UKR2" s="3026"/>
      <c r="UKS2" s="3026"/>
      <c r="UKT2" s="3026"/>
      <c r="UKU2" s="3026"/>
      <c r="UKV2" s="2433"/>
      <c r="UKW2" s="2434"/>
      <c r="UKX2" s="3026"/>
      <c r="UKY2" s="3026"/>
      <c r="UKZ2" s="3026"/>
      <c r="ULA2" s="3026"/>
      <c r="ULB2" s="3026"/>
      <c r="ULC2" s="3026"/>
      <c r="ULD2" s="2433"/>
      <c r="ULE2" s="2434"/>
      <c r="ULF2" s="3026"/>
      <c r="ULG2" s="3026"/>
      <c r="ULH2" s="3026"/>
      <c r="ULI2" s="3026"/>
      <c r="ULJ2" s="3026"/>
      <c r="ULK2" s="3026"/>
      <c r="ULL2" s="2433"/>
      <c r="ULM2" s="2434"/>
      <c r="ULN2" s="3026"/>
      <c r="ULO2" s="3026"/>
      <c r="ULP2" s="3026"/>
      <c r="ULQ2" s="3026"/>
      <c r="ULR2" s="3026"/>
      <c r="ULS2" s="3026"/>
      <c r="ULT2" s="2433"/>
      <c r="ULU2" s="2434"/>
      <c r="ULV2" s="3026"/>
      <c r="ULW2" s="3026"/>
      <c r="ULX2" s="3026"/>
      <c r="ULY2" s="3026"/>
      <c r="ULZ2" s="3026"/>
      <c r="UMA2" s="3026"/>
      <c r="UMB2" s="2433"/>
      <c r="UMC2" s="2434"/>
      <c r="UMD2" s="3026"/>
      <c r="UME2" s="3026"/>
      <c r="UMF2" s="3026"/>
      <c r="UMG2" s="3026"/>
      <c r="UMH2" s="3026"/>
      <c r="UMI2" s="3026"/>
      <c r="UMJ2" s="2433"/>
      <c r="UMK2" s="2434"/>
      <c r="UML2" s="3026"/>
      <c r="UMM2" s="3026"/>
      <c r="UMN2" s="3026"/>
      <c r="UMO2" s="3026"/>
      <c r="UMP2" s="3026"/>
      <c r="UMQ2" s="3026"/>
      <c r="UMR2" s="2433"/>
      <c r="UMS2" s="2434"/>
      <c r="UMT2" s="3026"/>
      <c r="UMU2" s="3026"/>
      <c r="UMV2" s="3026"/>
      <c r="UMW2" s="3026"/>
      <c r="UMX2" s="3026"/>
      <c r="UMY2" s="3026"/>
      <c r="UMZ2" s="2433"/>
      <c r="UNA2" s="2434"/>
      <c r="UNB2" s="3026"/>
      <c r="UNC2" s="3026"/>
      <c r="UND2" s="3026"/>
      <c r="UNE2" s="3026"/>
      <c r="UNF2" s="3026"/>
      <c r="UNG2" s="3026"/>
      <c r="UNH2" s="2433"/>
      <c r="UNI2" s="2434"/>
      <c r="UNJ2" s="3026"/>
      <c r="UNK2" s="3026"/>
      <c r="UNL2" s="3026"/>
      <c r="UNM2" s="3026"/>
      <c r="UNN2" s="3026"/>
      <c r="UNO2" s="3026"/>
      <c r="UNP2" s="2433"/>
      <c r="UNQ2" s="2434"/>
      <c r="UNR2" s="3026"/>
      <c r="UNS2" s="3026"/>
      <c r="UNT2" s="3026"/>
      <c r="UNU2" s="3026"/>
      <c r="UNV2" s="3026"/>
      <c r="UNW2" s="3026"/>
      <c r="UNX2" s="2433"/>
      <c r="UNY2" s="2434"/>
      <c r="UNZ2" s="3026"/>
      <c r="UOA2" s="3026"/>
      <c r="UOB2" s="3026"/>
      <c r="UOC2" s="3026"/>
      <c r="UOD2" s="3026"/>
      <c r="UOE2" s="3026"/>
      <c r="UOF2" s="2433"/>
      <c r="UOG2" s="2434"/>
      <c r="UOH2" s="3026"/>
      <c r="UOI2" s="3026"/>
      <c r="UOJ2" s="3026"/>
      <c r="UOK2" s="3026"/>
      <c r="UOL2" s="3026"/>
      <c r="UOM2" s="3026"/>
      <c r="UON2" s="2433"/>
      <c r="UOO2" s="2434"/>
      <c r="UOP2" s="3026"/>
      <c r="UOQ2" s="3026"/>
      <c r="UOR2" s="3026"/>
      <c r="UOS2" s="3026"/>
      <c r="UOT2" s="3026"/>
      <c r="UOU2" s="3026"/>
      <c r="UOV2" s="2433"/>
      <c r="UOW2" s="2434"/>
      <c r="UOX2" s="3026"/>
      <c r="UOY2" s="3026"/>
      <c r="UOZ2" s="3026"/>
      <c r="UPA2" s="3026"/>
      <c r="UPB2" s="3026"/>
      <c r="UPC2" s="3026"/>
      <c r="UPD2" s="2433"/>
      <c r="UPE2" s="2434"/>
      <c r="UPF2" s="3026"/>
      <c r="UPG2" s="3026"/>
      <c r="UPH2" s="3026"/>
      <c r="UPI2" s="3026"/>
      <c r="UPJ2" s="3026"/>
      <c r="UPK2" s="3026"/>
      <c r="UPL2" s="2433"/>
      <c r="UPM2" s="2434"/>
      <c r="UPN2" s="3026"/>
      <c r="UPO2" s="3026"/>
      <c r="UPP2" s="3026"/>
      <c r="UPQ2" s="3026"/>
      <c r="UPR2" s="3026"/>
      <c r="UPS2" s="3026"/>
      <c r="UPT2" s="2433"/>
      <c r="UPU2" s="2434"/>
      <c r="UPV2" s="3026"/>
      <c r="UPW2" s="3026"/>
      <c r="UPX2" s="3026"/>
      <c r="UPY2" s="3026"/>
      <c r="UPZ2" s="3026"/>
      <c r="UQA2" s="3026"/>
      <c r="UQB2" s="2433"/>
      <c r="UQC2" s="2434"/>
      <c r="UQD2" s="3026"/>
      <c r="UQE2" s="3026"/>
      <c r="UQF2" s="3026"/>
      <c r="UQG2" s="3026"/>
      <c r="UQH2" s="3026"/>
      <c r="UQI2" s="3026"/>
      <c r="UQJ2" s="2433"/>
      <c r="UQK2" s="2434"/>
      <c r="UQL2" s="3026"/>
      <c r="UQM2" s="3026"/>
      <c r="UQN2" s="3026"/>
      <c r="UQO2" s="3026"/>
      <c r="UQP2" s="3026"/>
      <c r="UQQ2" s="3026"/>
      <c r="UQR2" s="2433"/>
      <c r="UQS2" s="2434"/>
      <c r="UQT2" s="3026"/>
      <c r="UQU2" s="3026"/>
      <c r="UQV2" s="3026"/>
      <c r="UQW2" s="3026"/>
      <c r="UQX2" s="3026"/>
      <c r="UQY2" s="3026"/>
      <c r="UQZ2" s="2433"/>
      <c r="URA2" s="2434"/>
      <c r="URB2" s="3026"/>
      <c r="URC2" s="3026"/>
      <c r="URD2" s="3026"/>
      <c r="URE2" s="3026"/>
      <c r="URF2" s="3026"/>
      <c r="URG2" s="3026"/>
      <c r="URH2" s="2433"/>
      <c r="URI2" s="2434"/>
      <c r="URJ2" s="3026"/>
      <c r="URK2" s="3026"/>
      <c r="URL2" s="3026"/>
      <c r="URM2" s="3026"/>
      <c r="URN2" s="3026"/>
      <c r="URO2" s="3026"/>
      <c r="URP2" s="2433"/>
      <c r="URQ2" s="2434"/>
      <c r="URR2" s="3026"/>
      <c r="URS2" s="3026"/>
      <c r="URT2" s="3026"/>
      <c r="URU2" s="3026"/>
      <c r="URV2" s="3026"/>
      <c r="URW2" s="3026"/>
      <c r="URX2" s="2433"/>
      <c r="URY2" s="2434"/>
      <c r="URZ2" s="3026"/>
      <c r="USA2" s="3026"/>
      <c r="USB2" s="3026"/>
      <c r="USC2" s="3026"/>
      <c r="USD2" s="3026"/>
      <c r="USE2" s="3026"/>
      <c r="USF2" s="2433"/>
      <c r="USG2" s="2434"/>
      <c r="USH2" s="3026"/>
      <c r="USI2" s="3026"/>
      <c r="USJ2" s="3026"/>
      <c r="USK2" s="3026"/>
      <c r="USL2" s="3026"/>
      <c r="USM2" s="3026"/>
      <c r="USN2" s="2433"/>
      <c r="USO2" s="2434"/>
      <c r="USP2" s="3026"/>
      <c r="USQ2" s="3026"/>
      <c r="USR2" s="3026"/>
      <c r="USS2" s="3026"/>
      <c r="UST2" s="3026"/>
      <c r="USU2" s="3026"/>
      <c r="USV2" s="2433"/>
      <c r="USW2" s="2434"/>
      <c r="USX2" s="3026"/>
      <c r="USY2" s="3026"/>
      <c r="USZ2" s="3026"/>
      <c r="UTA2" s="3026"/>
      <c r="UTB2" s="3026"/>
      <c r="UTC2" s="3026"/>
      <c r="UTD2" s="2433"/>
      <c r="UTE2" s="2434"/>
      <c r="UTF2" s="3026"/>
      <c r="UTG2" s="3026"/>
      <c r="UTH2" s="3026"/>
      <c r="UTI2" s="3026"/>
      <c r="UTJ2" s="3026"/>
      <c r="UTK2" s="3026"/>
      <c r="UTL2" s="2433"/>
      <c r="UTM2" s="2434"/>
      <c r="UTN2" s="3026"/>
      <c r="UTO2" s="3026"/>
      <c r="UTP2" s="3026"/>
      <c r="UTQ2" s="3026"/>
      <c r="UTR2" s="3026"/>
      <c r="UTS2" s="3026"/>
      <c r="UTT2" s="2433"/>
      <c r="UTU2" s="2434"/>
      <c r="UTV2" s="3026"/>
      <c r="UTW2" s="3026"/>
      <c r="UTX2" s="3026"/>
      <c r="UTY2" s="3026"/>
      <c r="UTZ2" s="3026"/>
      <c r="UUA2" s="3026"/>
      <c r="UUB2" s="2433"/>
      <c r="UUC2" s="2434"/>
      <c r="UUD2" s="3026"/>
      <c r="UUE2" s="3026"/>
      <c r="UUF2" s="3026"/>
      <c r="UUG2" s="3026"/>
      <c r="UUH2" s="3026"/>
      <c r="UUI2" s="3026"/>
      <c r="UUJ2" s="2433"/>
      <c r="UUK2" s="2434"/>
      <c r="UUL2" s="3026"/>
      <c r="UUM2" s="3026"/>
      <c r="UUN2" s="3026"/>
      <c r="UUO2" s="3026"/>
      <c r="UUP2" s="3026"/>
      <c r="UUQ2" s="3026"/>
      <c r="UUR2" s="2433"/>
      <c r="UUS2" s="2434"/>
      <c r="UUT2" s="3026"/>
      <c r="UUU2" s="3026"/>
      <c r="UUV2" s="3026"/>
      <c r="UUW2" s="3026"/>
      <c r="UUX2" s="3026"/>
      <c r="UUY2" s="3026"/>
      <c r="UUZ2" s="2433"/>
      <c r="UVA2" s="2434"/>
      <c r="UVB2" s="3026"/>
      <c r="UVC2" s="3026"/>
      <c r="UVD2" s="3026"/>
      <c r="UVE2" s="3026"/>
      <c r="UVF2" s="3026"/>
      <c r="UVG2" s="3026"/>
      <c r="UVH2" s="2433"/>
      <c r="UVI2" s="2434"/>
      <c r="UVJ2" s="3026"/>
      <c r="UVK2" s="3026"/>
      <c r="UVL2" s="3026"/>
      <c r="UVM2" s="3026"/>
      <c r="UVN2" s="3026"/>
      <c r="UVO2" s="3026"/>
      <c r="UVP2" s="2433"/>
      <c r="UVQ2" s="2434"/>
      <c r="UVR2" s="3026"/>
      <c r="UVS2" s="3026"/>
      <c r="UVT2" s="3026"/>
      <c r="UVU2" s="3026"/>
      <c r="UVV2" s="3026"/>
      <c r="UVW2" s="3026"/>
      <c r="UVX2" s="2433"/>
      <c r="UVY2" s="2434"/>
      <c r="UVZ2" s="3026"/>
      <c r="UWA2" s="3026"/>
      <c r="UWB2" s="3026"/>
      <c r="UWC2" s="3026"/>
      <c r="UWD2" s="3026"/>
      <c r="UWE2" s="3026"/>
      <c r="UWF2" s="2433"/>
      <c r="UWG2" s="2434"/>
      <c r="UWH2" s="3026"/>
      <c r="UWI2" s="3026"/>
      <c r="UWJ2" s="3026"/>
      <c r="UWK2" s="3026"/>
      <c r="UWL2" s="3026"/>
      <c r="UWM2" s="3026"/>
      <c r="UWN2" s="2433"/>
      <c r="UWO2" s="2434"/>
      <c r="UWP2" s="3026"/>
      <c r="UWQ2" s="3026"/>
      <c r="UWR2" s="3026"/>
      <c r="UWS2" s="3026"/>
      <c r="UWT2" s="3026"/>
      <c r="UWU2" s="3026"/>
      <c r="UWV2" s="2433"/>
      <c r="UWW2" s="2434"/>
      <c r="UWX2" s="3026"/>
      <c r="UWY2" s="3026"/>
      <c r="UWZ2" s="3026"/>
      <c r="UXA2" s="3026"/>
      <c r="UXB2" s="3026"/>
      <c r="UXC2" s="3026"/>
      <c r="UXD2" s="2433"/>
      <c r="UXE2" s="2434"/>
      <c r="UXF2" s="3026"/>
      <c r="UXG2" s="3026"/>
      <c r="UXH2" s="3026"/>
      <c r="UXI2" s="3026"/>
      <c r="UXJ2" s="3026"/>
      <c r="UXK2" s="3026"/>
      <c r="UXL2" s="2433"/>
      <c r="UXM2" s="2434"/>
      <c r="UXN2" s="3026"/>
      <c r="UXO2" s="3026"/>
      <c r="UXP2" s="3026"/>
      <c r="UXQ2" s="3026"/>
      <c r="UXR2" s="3026"/>
      <c r="UXS2" s="3026"/>
      <c r="UXT2" s="2433"/>
      <c r="UXU2" s="2434"/>
      <c r="UXV2" s="3026"/>
      <c r="UXW2" s="3026"/>
      <c r="UXX2" s="3026"/>
      <c r="UXY2" s="3026"/>
      <c r="UXZ2" s="3026"/>
      <c r="UYA2" s="3026"/>
      <c r="UYB2" s="2433"/>
      <c r="UYC2" s="2434"/>
      <c r="UYD2" s="3026"/>
      <c r="UYE2" s="3026"/>
      <c r="UYF2" s="3026"/>
      <c r="UYG2" s="3026"/>
      <c r="UYH2" s="3026"/>
      <c r="UYI2" s="3026"/>
      <c r="UYJ2" s="2433"/>
      <c r="UYK2" s="2434"/>
      <c r="UYL2" s="3026"/>
      <c r="UYM2" s="3026"/>
      <c r="UYN2" s="3026"/>
      <c r="UYO2" s="3026"/>
      <c r="UYP2" s="3026"/>
      <c r="UYQ2" s="3026"/>
      <c r="UYR2" s="2433"/>
      <c r="UYS2" s="2434"/>
      <c r="UYT2" s="3026"/>
      <c r="UYU2" s="3026"/>
      <c r="UYV2" s="3026"/>
      <c r="UYW2" s="3026"/>
      <c r="UYX2" s="3026"/>
      <c r="UYY2" s="3026"/>
      <c r="UYZ2" s="2433"/>
      <c r="UZA2" s="2434"/>
      <c r="UZB2" s="3026"/>
      <c r="UZC2" s="3026"/>
      <c r="UZD2" s="3026"/>
      <c r="UZE2" s="3026"/>
      <c r="UZF2" s="3026"/>
      <c r="UZG2" s="3026"/>
      <c r="UZH2" s="2433"/>
      <c r="UZI2" s="2434"/>
      <c r="UZJ2" s="3026"/>
      <c r="UZK2" s="3026"/>
      <c r="UZL2" s="3026"/>
      <c r="UZM2" s="3026"/>
      <c r="UZN2" s="3026"/>
      <c r="UZO2" s="3026"/>
      <c r="UZP2" s="2433"/>
      <c r="UZQ2" s="2434"/>
      <c r="UZR2" s="3026"/>
      <c r="UZS2" s="3026"/>
      <c r="UZT2" s="3026"/>
      <c r="UZU2" s="3026"/>
      <c r="UZV2" s="3026"/>
      <c r="UZW2" s="3026"/>
      <c r="UZX2" s="2433"/>
      <c r="UZY2" s="2434"/>
      <c r="UZZ2" s="3026"/>
      <c r="VAA2" s="3026"/>
      <c r="VAB2" s="3026"/>
      <c r="VAC2" s="3026"/>
      <c r="VAD2" s="3026"/>
      <c r="VAE2" s="3026"/>
      <c r="VAF2" s="2433"/>
      <c r="VAG2" s="2434"/>
      <c r="VAH2" s="3026"/>
      <c r="VAI2" s="3026"/>
      <c r="VAJ2" s="3026"/>
      <c r="VAK2" s="3026"/>
      <c r="VAL2" s="3026"/>
      <c r="VAM2" s="3026"/>
      <c r="VAN2" s="2433"/>
      <c r="VAO2" s="2434"/>
      <c r="VAP2" s="3026"/>
      <c r="VAQ2" s="3026"/>
      <c r="VAR2" s="3026"/>
      <c r="VAS2" s="3026"/>
      <c r="VAT2" s="3026"/>
      <c r="VAU2" s="3026"/>
      <c r="VAV2" s="2433"/>
      <c r="VAW2" s="2434"/>
      <c r="VAX2" s="3026"/>
      <c r="VAY2" s="3026"/>
      <c r="VAZ2" s="3026"/>
      <c r="VBA2" s="3026"/>
      <c r="VBB2" s="3026"/>
      <c r="VBC2" s="3026"/>
      <c r="VBD2" s="2433"/>
      <c r="VBE2" s="2434"/>
      <c r="VBF2" s="3026"/>
      <c r="VBG2" s="3026"/>
      <c r="VBH2" s="3026"/>
      <c r="VBI2" s="3026"/>
      <c r="VBJ2" s="3026"/>
      <c r="VBK2" s="3026"/>
      <c r="VBL2" s="2433"/>
      <c r="VBM2" s="2434"/>
      <c r="VBN2" s="3026"/>
      <c r="VBO2" s="3026"/>
      <c r="VBP2" s="3026"/>
      <c r="VBQ2" s="3026"/>
      <c r="VBR2" s="3026"/>
      <c r="VBS2" s="3026"/>
      <c r="VBT2" s="2433"/>
      <c r="VBU2" s="2434"/>
      <c r="VBV2" s="3026"/>
      <c r="VBW2" s="3026"/>
      <c r="VBX2" s="3026"/>
      <c r="VBY2" s="3026"/>
      <c r="VBZ2" s="3026"/>
      <c r="VCA2" s="3026"/>
      <c r="VCB2" s="2433"/>
      <c r="VCC2" s="2434"/>
      <c r="VCD2" s="3026"/>
      <c r="VCE2" s="3026"/>
      <c r="VCF2" s="3026"/>
      <c r="VCG2" s="3026"/>
      <c r="VCH2" s="3026"/>
      <c r="VCI2" s="3026"/>
      <c r="VCJ2" s="2433"/>
      <c r="VCK2" s="2434"/>
      <c r="VCL2" s="3026"/>
      <c r="VCM2" s="3026"/>
      <c r="VCN2" s="3026"/>
      <c r="VCO2" s="3026"/>
      <c r="VCP2" s="3026"/>
      <c r="VCQ2" s="3026"/>
      <c r="VCR2" s="2433"/>
      <c r="VCS2" s="2434"/>
      <c r="VCT2" s="3026"/>
      <c r="VCU2" s="3026"/>
      <c r="VCV2" s="3026"/>
      <c r="VCW2" s="3026"/>
      <c r="VCX2" s="3026"/>
      <c r="VCY2" s="3026"/>
      <c r="VCZ2" s="2433"/>
      <c r="VDA2" s="2434"/>
      <c r="VDB2" s="3026"/>
      <c r="VDC2" s="3026"/>
      <c r="VDD2" s="3026"/>
      <c r="VDE2" s="3026"/>
      <c r="VDF2" s="3026"/>
      <c r="VDG2" s="3026"/>
      <c r="VDH2" s="2433"/>
      <c r="VDI2" s="2434"/>
      <c r="VDJ2" s="3026"/>
      <c r="VDK2" s="3026"/>
      <c r="VDL2" s="3026"/>
      <c r="VDM2" s="3026"/>
      <c r="VDN2" s="3026"/>
      <c r="VDO2" s="3026"/>
      <c r="VDP2" s="2433"/>
      <c r="VDQ2" s="2434"/>
      <c r="VDR2" s="3026"/>
      <c r="VDS2" s="3026"/>
      <c r="VDT2" s="3026"/>
      <c r="VDU2" s="3026"/>
      <c r="VDV2" s="3026"/>
      <c r="VDW2" s="3026"/>
      <c r="VDX2" s="2433"/>
      <c r="VDY2" s="2434"/>
      <c r="VDZ2" s="3026"/>
      <c r="VEA2" s="3026"/>
      <c r="VEB2" s="3026"/>
      <c r="VEC2" s="3026"/>
      <c r="VED2" s="3026"/>
      <c r="VEE2" s="3026"/>
      <c r="VEF2" s="2433"/>
      <c r="VEG2" s="2434"/>
      <c r="VEH2" s="3026"/>
      <c r="VEI2" s="3026"/>
      <c r="VEJ2" s="3026"/>
      <c r="VEK2" s="3026"/>
      <c r="VEL2" s="3026"/>
      <c r="VEM2" s="3026"/>
      <c r="VEN2" s="2433"/>
      <c r="VEO2" s="2434"/>
      <c r="VEP2" s="3026"/>
      <c r="VEQ2" s="3026"/>
      <c r="VER2" s="3026"/>
      <c r="VES2" s="3026"/>
      <c r="VET2" s="3026"/>
      <c r="VEU2" s="3026"/>
      <c r="VEV2" s="2433"/>
      <c r="VEW2" s="2434"/>
      <c r="VEX2" s="3026"/>
      <c r="VEY2" s="3026"/>
      <c r="VEZ2" s="3026"/>
      <c r="VFA2" s="3026"/>
      <c r="VFB2" s="3026"/>
      <c r="VFC2" s="3026"/>
      <c r="VFD2" s="2433"/>
      <c r="VFE2" s="2434"/>
      <c r="VFF2" s="3026"/>
      <c r="VFG2" s="3026"/>
      <c r="VFH2" s="3026"/>
      <c r="VFI2" s="3026"/>
      <c r="VFJ2" s="3026"/>
      <c r="VFK2" s="3026"/>
      <c r="VFL2" s="2433"/>
      <c r="VFM2" s="2434"/>
      <c r="VFN2" s="3026"/>
      <c r="VFO2" s="3026"/>
      <c r="VFP2" s="3026"/>
      <c r="VFQ2" s="3026"/>
      <c r="VFR2" s="3026"/>
      <c r="VFS2" s="3026"/>
      <c r="VFT2" s="2433"/>
      <c r="VFU2" s="2434"/>
      <c r="VFV2" s="3026"/>
      <c r="VFW2" s="3026"/>
      <c r="VFX2" s="3026"/>
      <c r="VFY2" s="3026"/>
      <c r="VFZ2" s="3026"/>
      <c r="VGA2" s="3026"/>
      <c r="VGB2" s="2433"/>
      <c r="VGC2" s="2434"/>
      <c r="VGD2" s="3026"/>
      <c r="VGE2" s="3026"/>
      <c r="VGF2" s="3026"/>
      <c r="VGG2" s="3026"/>
      <c r="VGH2" s="3026"/>
      <c r="VGI2" s="3026"/>
      <c r="VGJ2" s="2433"/>
      <c r="VGK2" s="2434"/>
      <c r="VGL2" s="3026"/>
      <c r="VGM2" s="3026"/>
      <c r="VGN2" s="3026"/>
      <c r="VGO2" s="3026"/>
      <c r="VGP2" s="3026"/>
      <c r="VGQ2" s="3026"/>
      <c r="VGR2" s="2433"/>
      <c r="VGS2" s="2434"/>
      <c r="VGT2" s="3026"/>
      <c r="VGU2" s="3026"/>
      <c r="VGV2" s="3026"/>
      <c r="VGW2" s="3026"/>
      <c r="VGX2" s="3026"/>
      <c r="VGY2" s="3026"/>
      <c r="VGZ2" s="2433"/>
      <c r="VHA2" s="2434"/>
      <c r="VHB2" s="3026"/>
      <c r="VHC2" s="3026"/>
      <c r="VHD2" s="3026"/>
      <c r="VHE2" s="3026"/>
      <c r="VHF2" s="3026"/>
      <c r="VHG2" s="3026"/>
      <c r="VHH2" s="2433"/>
      <c r="VHI2" s="2434"/>
      <c r="VHJ2" s="3026"/>
      <c r="VHK2" s="3026"/>
      <c r="VHL2" s="3026"/>
      <c r="VHM2" s="3026"/>
      <c r="VHN2" s="3026"/>
      <c r="VHO2" s="3026"/>
      <c r="VHP2" s="2433"/>
      <c r="VHQ2" s="2434"/>
      <c r="VHR2" s="3026"/>
      <c r="VHS2" s="3026"/>
      <c r="VHT2" s="3026"/>
      <c r="VHU2" s="3026"/>
      <c r="VHV2" s="3026"/>
      <c r="VHW2" s="3026"/>
      <c r="VHX2" s="2433"/>
      <c r="VHY2" s="2434"/>
      <c r="VHZ2" s="3026"/>
      <c r="VIA2" s="3026"/>
      <c r="VIB2" s="3026"/>
      <c r="VIC2" s="3026"/>
      <c r="VID2" s="3026"/>
      <c r="VIE2" s="3026"/>
      <c r="VIF2" s="2433"/>
      <c r="VIG2" s="2434"/>
      <c r="VIH2" s="3026"/>
      <c r="VII2" s="3026"/>
      <c r="VIJ2" s="3026"/>
      <c r="VIK2" s="3026"/>
      <c r="VIL2" s="3026"/>
      <c r="VIM2" s="3026"/>
      <c r="VIN2" s="2433"/>
      <c r="VIO2" s="2434"/>
      <c r="VIP2" s="3026"/>
      <c r="VIQ2" s="3026"/>
      <c r="VIR2" s="3026"/>
      <c r="VIS2" s="3026"/>
      <c r="VIT2" s="3026"/>
      <c r="VIU2" s="3026"/>
      <c r="VIV2" s="2433"/>
      <c r="VIW2" s="2434"/>
      <c r="VIX2" s="3026"/>
      <c r="VIY2" s="3026"/>
      <c r="VIZ2" s="3026"/>
      <c r="VJA2" s="3026"/>
      <c r="VJB2" s="3026"/>
      <c r="VJC2" s="3026"/>
      <c r="VJD2" s="2433"/>
      <c r="VJE2" s="2434"/>
      <c r="VJF2" s="3026"/>
      <c r="VJG2" s="3026"/>
      <c r="VJH2" s="3026"/>
      <c r="VJI2" s="3026"/>
      <c r="VJJ2" s="3026"/>
      <c r="VJK2" s="3026"/>
      <c r="VJL2" s="2433"/>
      <c r="VJM2" s="2434"/>
      <c r="VJN2" s="3026"/>
      <c r="VJO2" s="3026"/>
      <c r="VJP2" s="3026"/>
      <c r="VJQ2" s="3026"/>
      <c r="VJR2" s="3026"/>
      <c r="VJS2" s="3026"/>
      <c r="VJT2" s="2433"/>
      <c r="VJU2" s="2434"/>
      <c r="VJV2" s="3026"/>
      <c r="VJW2" s="3026"/>
      <c r="VJX2" s="3026"/>
      <c r="VJY2" s="3026"/>
      <c r="VJZ2" s="3026"/>
      <c r="VKA2" s="3026"/>
      <c r="VKB2" s="2433"/>
      <c r="VKC2" s="2434"/>
      <c r="VKD2" s="3026"/>
      <c r="VKE2" s="3026"/>
      <c r="VKF2" s="3026"/>
      <c r="VKG2" s="3026"/>
      <c r="VKH2" s="3026"/>
      <c r="VKI2" s="3026"/>
      <c r="VKJ2" s="2433"/>
      <c r="VKK2" s="2434"/>
      <c r="VKL2" s="3026"/>
      <c r="VKM2" s="3026"/>
      <c r="VKN2" s="3026"/>
      <c r="VKO2" s="3026"/>
      <c r="VKP2" s="3026"/>
      <c r="VKQ2" s="3026"/>
      <c r="VKR2" s="2433"/>
      <c r="VKS2" s="2434"/>
      <c r="VKT2" s="3026"/>
      <c r="VKU2" s="3026"/>
      <c r="VKV2" s="3026"/>
      <c r="VKW2" s="3026"/>
      <c r="VKX2" s="3026"/>
      <c r="VKY2" s="3026"/>
      <c r="VKZ2" s="2433"/>
      <c r="VLA2" s="2434"/>
      <c r="VLB2" s="3026"/>
      <c r="VLC2" s="3026"/>
      <c r="VLD2" s="3026"/>
      <c r="VLE2" s="3026"/>
      <c r="VLF2" s="3026"/>
      <c r="VLG2" s="3026"/>
      <c r="VLH2" s="2433"/>
      <c r="VLI2" s="2434"/>
      <c r="VLJ2" s="3026"/>
      <c r="VLK2" s="3026"/>
      <c r="VLL2" s="3026"/>
      <c r="VLM2" s="3026"/>
      <c r="VLN2" s="3026"/>
      <c r="VLO2" s="3026"/>
      <c r="VLP2" s="2433"/>
      <c r="VLQ2" s="2434"/>
      <c r="VLR2" s="3026"/>
      <c r="VLS2" s="3026"/>
      <c r="VLT2" s="3026"/>
      <c r="VLU2" s="3026"/>
      <c r="VLV2" s="3026"/>
      <c r="VLW2" s="3026"/>
      <c r="VLX2" s="2433"/>
      <c r="VLY2" s="2434"/>
      <c r="VLZ2" s="3026"/>
      <c r="VMA2" s="3026"/>
      <c r="VMB2" s="3026"/>
      <c r="VMC2" s="3026"/>
      <c r="VMD2" s="3026"/>
      <c r="VME2" s="3026"/>
      <c r="VMF2" s="2433"/>
      <c r="VMG2" s="2434"/>
      <c r="VMH2" s="3026"/>
      <c r="VMI2" s="3026"/>
      <c r="VMJ2" s="3026"/>
      <c r="VMK2" s="3026"/>
      <c r="VML2" s="3026"/>
      <c r="VMM2" s="3026"/>
      <c r="VMN2" s="2433"/>
      <c r="VMO2" s="2434"/>
      <c r="VMP2" s="3026"/>
      <c r="VMQ2" s="3026"/>
      <c r="VMR2" s="3026"/>
      <c r="VMS2" s="3026"/>
      <c r="VMT2" s="3026"/>
      <c r="VMU2" s="3026"/>
      <c r="VMV2" s="2433"/>
      <c r="VMW2" s="2434"/>
      <c r="VMX2" s="3026"/>
      <c r="VMY2" s="3026"/>
      <c r="VMZ2" s="3026"/>
      <c r="VNA2" s="3026"/>
      <c r="VNB2" s="3026"/>
      <c r="VNC2" s="3026"/>
      <c r="VND2" s="2433"/>
      <c r="VNE2" s="2434"/>
      <c r="VNF2" s="3026"/>
      <c r="VNG2" s="3026"/>
      <c r="VNH2" s="3026"/>
      <c r="VNI2" s="3026"/>
      <c r="VNJ2" s="3026"/>
      <c r="VNK2" s="3026"/>
      <c r="VNL2" s="2433"/>
      <c r="VNM2" s="2434"/>
      <c r="VNN2" s="3026"/>
      <c r="VNO2" s="3026"/>
      <c r="VNP2" s="3026"/>
      <c r="VNQ2" s="3026"/>
      <c r="VNR2" s="3026"/>
      <c r="VNS2" s="3026"/>
      <c r="VNT2" s="2433"/>
      <c r="VNU2" s="2434"/>
      <c r="VNV2" s="3026"/>
      <c r="VNW2" s="3026"/>
      <c r="VNX2" s="3026"/>
      <c r="VNY2" s="3026"/>
      <c r="VNZ2" s="3026"/>
      <c r="VOA2" s="3026"/>
      <c r="VOB2" s="2433"/>
      <c r="VOC2" s="2434"/>
      <c r="VOD2" s="3026"/>
      <c r="VOE2" s="3026"/>
      <c r="VOF2" s="3026"/>
      <c r="VOG2" s="3026"/>
      <c r="VOH2" s="3026"/>
      <c r="VOI2" s="3026"/>
      <c r="VOJ2" s="2433"/>
      <c r="VOK2" s="2434"/>
      <c r="VOL2" s="3026"/>
      <c r="VOM2" s="3026"/>
      <c r="VON2" s="3026"/>
      <c r="VOO2" s="3026"/>
      <c r="VOP2" s="3026"/>
      <c r="VOQ2" s="3026"/>
      <c r="VOR2" s="2433"/>
      <c r="VOS2" s="2434"/>
      <c r="VOT2" s="3026"/>
      <c r="VOU2" s="3026"/>
      <c r="VOV2" s="3026"/>
      <c r="VOW2" s="3026"/>
      <c r="VOX2" s="3026"/>
      <c r="VOY2" s="3026"/>
      <c r="VOZ2" s="2433"/>
      <c r="VPA2" s="2434"/>
      <c r="VPB2" s="3026"/>
      <c r="VPC2" s="3026"/>
      <c r="VPD2" s="3026"/>
      <c r="VPE2" s="3026"/>
      <c r="VPF2" s="3026"/>
      <c r="VPG2" s="3026"/>
      <c r="VPH2" s="2433"/>
      <c r="VPI2" s="2434"/>
      <c r="VPJ2" s="3026"/>
      <c r="VPK2" s="3026"/>
      <c r="VPL2" s="3026"/>
      <c r="VPM2" s="3026"/>
      <c r="VPN2" s="3026"/>
      <c r="VPO2" s="3026"/>
      <c r="VPP2" s="2433"/>
      <c r="VPQ2" s="2434"/>
      <c r="VPR2" s="3026"/>
      <c r="VPS2" s="3026"/>
      <c r="VPT2" s="3026"/>
      <c r="VPU2" s="3026"/>
      <c r="VPV2" s="3026"/>
      <c r="VPW2" s="3026"/>
      <c r="VPX2" s="2433"/>
      <c r="VPY2" s="2434"/>
      <c r="VPZ2" s="3026"/>
      <c r="VQA2" s="3026"/>
      <c r="VQB2" s="3026"/>
      <c r="VQC2" s="3026"/>
      <c r="VQD2" s="3026"/>
      <c r="VQE2" s="3026"/>
      <c r="VQF2" s="2433"/>
      <c r="VQG2" s="2434"/>
      <c r="VQH2" s="3026"/>
      <c r="VQI2" s="3026"/>
      <c r="VQJ2" s="3026"/>
      <c r="VQK2" s="3026"/>
      <c r="VQL2" s="3026"/>
      <c r="VQM2" s="3026"/>
      <c r="VQN2" s="2433"/>
      <c r="VQO2" s="2434"/>
      <c r="VQP2" s="3026"/>
      <c r="VQQ2" s="3026"/>
      <c r="VQR2" s="3026"/>
      <c r="VQS2" s="3026"/>
      <c r="VQT2" s="3026"/>
      <c r="VQU2" s="3026"/>
      <c r="VQV2" s="2433"/>
      <c r="VQW2" s="2434"/>
      <c r="VQX2" s="3026"/>
      <c r="VQY2" s="3026"/>
      <c r="VQZ2" s="3026"/>
      <c r="VRA2" s="3026"/>
      <c r="VRB2" s="3026"/>
      <c r="VRC2" s="3026"/>
      <c r="VRD2" s="2433"/>
      <c r="VRE2" s="2434"/>
      <c r="VRF2" s="3026"/>
      <c r="VRG2" s="3026"/>
      <c r="VRH2" s="3026"/>
      <c r="VRI2" s="3026"/>
      <c r="VRJ2" s="3026"/>
      <c r="VRK2" s="3026"/>
      <c r="VRL2" s="2433"/>
      <c r="VRM2" s="2434"/>
      <c r="VRN2" s="3026"/>
      <c r="VRO2" s="3026"/>
      <c r="VRP2" s="3026"/>
      <c r="VRQ2" s="3026"/>
      <c r="VRR2" s="3026"/>
      <c r="VRS2" s="3026"/>
      <c r="VRT2" s="2433"/>
      <c r="VRU2" s="2434"/>
      <c r="VRV2" s="3026"/>
      <c r="VRW2" s="3026"/>
      <c r="VRX2" s="3026"/>
      <c r="VRY2" s="3026"/>
      <c r="VRZ2" s="3026"/>
      <c r="VSA2" s="3026"/>
      <c r="VSB2" s="2433"/>
      <c r="VSC2" s="2434"/>
      <c r="VSD2" s="3026"/>
      <c r="VSE2" s="3026"/>
      <c r="VSF2" s="3026"/>
      <c r="VSG2" s="3026"/>
      <c r="VSH2" s="3026"/>
      <c r="VSI2" s="3026"/>
      <c r="VSJ2" s="2433"/>
      <c r="VSK2" s="2434"/>
      <c r="VSL2" s="3026"/>
      <c r="VSM2" s="3026"/>
      <c r="VSN2" s="3026"/>
      <c r="VSO2" s="3026"/>
      <c r="VSP2" s="3026"/>
      <c r="VSQ2" s="3026"/>
      <c r="VSR2" s="2433"/>
      <c r="VSS2" s="2434"/>
      <c r="VST2" s="3026"/>
      <c r="VSU2" s="3026"/>
      <c r="VSV2" s="3026"/>
      <c r="VSW2" s="3026"/>
      <c r="VSX2" s="3026"/>
      <c r="VSY2" s="3026"/>
      <c r="VSZ2" s="2433"/>
      <c r="VTA2" s="2434"/>
      <c r="VTB2" s="3026"/>
      <c r="VTC2" s="3026"/>
      <c r="VTD2" s="3026"/>
      <c r="VTE2" s="3026"/>
      <c r="VTF2" s="3026"/>
      <c r="VTG2" s="3026"/>
      <c r="VTH2" s="2433"/>
      <c r="VTI2" s="2434"/>
      <c r="VTJ2" s="3026"/>
      <c r="VTK2" s="3026"/>
      <c r="VTL2" s="3026"/>
      <c r="VTM2" s="3026"/>
      <c r="VTN2" s="3026"/>
      <c r="VTO2" s="3026"/>
      <c r="VTP2" s="2433"/>
      <c r="VTQ2" s="2434"/>
      <c r="VTR2" s="3026"/>
      <c r="VTS2" s="3026"/>
      <c r="VTT2" s="3026"/>
      <c r="VTU2" s="3026"/>
      <c r="VTV2" s="3026"/>
      <c r="VTW2" s="3026"/>
      <c r="VTX2" s="2433"/>
      <c r="VTY2" s="2434"/>
      <c r="VTZ2" s="3026"/>
      <c r="VUA2" s="3026"/>
      <c r="VUB2" s="3026"/>
      <c r="VUC2" s="3026"/>
      <c r="VUD2" s="3026"/>
      <c r="VUE2" s="3026"/>
      <c r="VUF2" s="2433"/>
      <c r="VUG2" s="2434"/>
      <c r="VUH2" s="3026"/>
      <c r="VUI2" s="3026"/>
      <c r="VUJ2" s="3026"/>
      <c r="VUK2" s="3026"/>
      <c r="VUL2" s="3026"/>
      <c r="VUM2" s="3026"/>
      <c r="VUN2" s="2433"/>
      <c r="VUO2" s="2434"/>
      <c r="VUP2" s="3026"/>
      <c r="VUQ2" s="3026"/>
      <c r="VUR2" s="3026"/>
      <c r="VUS2" s="3026"/>
      <c r="VUT2" s="3026"/>
      <c r="VUU2" s="3026"/>
      <c r="VUV2" s="2433"/>
      <c r="VUW2" s="2434"/>
      <c r="VUX2" s="3026"/>
      <c r="VUY2" s="3026"/>
      <c r="VUZ2" s="3026"/>
      <c r="VVA2" s="3026"/>
      <c r="VVB2" s="3026"/>
      <c r="VVC2" s="3026"/>
      <c r="VVD2" s="2433"/>
      <c r="VVE2" s="2434"/>
      <c r="VVF2" s="3026"/>
      <c r="VVG2" s="3026"/>
      <c r="VVH2" s="3026"/>
      <c r="VVI2" s="3026"/>
      <c r="VVJ2" s="3026"/>
      <c r="VVK2" s="3026"/>
      <c r="VVL2" s="2433"/>
      <c r="VVM2" s="2434"/>
      <c r="VVN2" s="3026"/>
      <c r="VVO2" s="3026"/>
      <c r="VVP2" s="3026"/>
      <c r="VVQ2" s="3026"/>
      <c r="VVR2" s="3026"/>
      <c r="VVS2" s="3026"/>
      <c r="VVT2" s="2433"/>
      <c r="VVU2" s="2434"/>
      <c r="VVV2" s="3026"/>
      <c r="VVW2" s="3026"/>
      <c r="VVX2" s="3026"/>
      <c r="VVY2" s="3026"/>
      <c r="VVZ2" s="3026"/>
      <c r="VWA2" s="3026"/>
      <c r="VWB2" s="2433"/>
      <c r="VWC2" s="2434"/>
      <c r="VWD2" s="3026"/>
      <c r="VWE2" s="3026"/>
      <c r="VWF2" s="3026"/>
      <c r="VWG2" s="3026"/>
      <c r="VWH2" s="3026"/>
      <c r="VWI2" s="3026"/>
      <c r="VWJ2" s="2433"/>
      <c r="VWK2" s="2434"/>
      <c r="VWL2" s="3026"/>
      <c r="VWM2" s="3026"/>
      <c r="VWN2" s="3026"/>
      <c r="VWO2" s="3026"/>
      <c r="VWP2" s="3026"/>
      <c r="VWQ2" s="3026"/>
      <c r="VWR2" s="2433"/>
      <c r="VWS2" s="2434"/>
      <c r="VWT2" s="3026"/>
      <c r="VWU2" s="3026"/>
      <c r="VWV2" s="3026"/>
      <c r="VWW2" s="3026"/>
      <c r="VWX2" s="3026"/>
      <c r="VWY2" s="3026"/>
      <c r="VWZ2" s="2433"/>
      <c r="VXA2" s="2434"/>
      <c r="VXB2" s="3026"/>
      <c r="VXC2" s="3026"/>
      <c r="VXD2" s="3026"/>
      <c r="VXE2" s="3026"/>
      <c r="VXF2" s="3026"/>
      <c r="VXG2" s="3026"/>
      <c r="VXH2" s="2433"/>
      <c r="VXI2" s="2434"/>
      <c r="VXJ2" s="3026"/>
      <c r="VXK2" s="3026"/>
      <c r="VXL2" s="3026"/>
      <c r="VXM2" s="3026"/>
      <c r="VXN2" s="3026"/>
      <c r="VXO2" s="3026"/>
      <c r="VXP2" s="2433"/>
      <c r="VXQ2" s="2434"/>
      <c r="VXR2" s="3026"/>
      <c r="VXS2" s="3026"/>
      <c r="VXT2" s="3026"/>
      <c r="VXU2" s="3026"/>
      <c r="VXV2" s="3026"/>
      <c r="VXW2" s="3026"/>
      <c r="VXX2" s="2433"/>
      <c r="VXY2" s="2434"/>
      <c r="VXZ2" s="3026"/>
      <c r="VYA2" s="3026"/>
      <c r="VYB2" s="3026"/>
      <c r="VYC2" s="3026"/>
      <c r="VYD2" s="3026"/>
      <c r="VYE2" s="3026"/>
      <c r="VYF2" s="2433"/>
      <c r="VYG2" s="2434"/>
      <c r="VYH2" s="3026"/>
      <c r="VYI2" s="3026"/>
      <c r="VYJ2" s="3026"/>
      <c r="VYK2" s="3026"/>
      <c r="VYL2" s="3026"/>
      <c r="VYM2" s="3026"/>
      <c r="VYN2" s="2433"/>
      <c r="VYO2" s="2434"/>
      <c r="VYP2" s="3026"/>
      <c r="VYQ2" s="3026"/>
      <c r="VYR2" s="3026"/>
      <c r="VYS2" s="3026"/>
      <c r="VYT2" s="3026"/>
      <c r="VYU2" s="3026"/>
      <c r="VYV2" s="2433"/>
      <c r="VYW2" s="2434"/>
      <c r="VYX2" s="3026"/>
      <c r="VYY2" s="3026"/>
      <c r="VYZ2" s="3026"/>
      <c r="VZA2" s="3026"/>
      <c r="VZB2" s="3026"/>
      <c r="VZC2" s="3026"/>
      <c r="VZD2" s="2433"/>
      <c r="VZE2" s="2434"/>
      <c r="VZF2" s="3026"/>
      <c r="VZG2" s="3026"/>
      <c r="VZH2" s="3026"/>
      <c r="VZI2" s="3026"/>
      <c r="VZJ2" s="3026"/>
      <c r="VZK2" s="3026"/>
      <c r="VZL2" s="2433"/>
      <c r="VZM2" s="2434"/>
      <c r="VZN2" s="3026"/>
      <c r="VZO2" s="3026"/>
      <c r="VZP2" s="3026"/>
      <c r="VZQ2" s="3026"/>
      <c r="VZR2" s="3026"/>
      <c r="VZS2" s="3026"/>
      <c r="VZT2" s="2433"/>
      <c r="VZU2" s="2434"/>
      <c r="VZV2" s="3026"/>
      <c r="VZW2" s="3026"/>
      <c r="VZX2" s="3026"/>
      <c r="VZY2" s="3026"/>
      <c r="VZZ2" s="3026"/>
      <c r="WAA2" s="3026"/>
      <c r="WAB2" s="2433"/>
      <c r="WAC2" s="2434"/>
      <c r="WAD2" s="3026"/>
      <c r="WAE2" s="3026"/>
      <c r="WAF2" s="3026"/>
      <c r="WAG2" s="3026"/>
      <c r="WAH2" s="3026"/>
      <c r="WAI2" s="3026"/>
      <c r="WAJ2" s="2433"/>
      <c r="WAK2" s="2434"/>
      <c r="WAL2" s="3026"/>
      <c r="WAM2" s="3026"/>
      <c r="WAN2" s="3026"/>
      <c r="WAO2" s="3026"/>
      <c r="WAP2" s="3026"/>
      <c r="WAQ2" s="3026"/>
      <c r="WAR2" s="2433"/>
      <c r="WAS2" s="2434"/>
      <c r="WAT2" s="3026"/>
      <c r="WAU2" s="3026"/>
      <c r="WAV2" s="3026"/>
      <c r="WAW2" s="3026"/>
      <c r="WAX2" s="3026"/>
      <c r="WAY2" s="3026"/>
      <c r="WAZ2" s="2433"/>
      <c r="WBA2" s="2434"/>
      <c r="WBB2" s="3026"/>
      <c r="WBC2" s="3026"/>
      <c r="WBD2" s="3026"/>
      <c r="WBE2" s="3026"/>
      <c r="WBF2" s="3026"/>
      <c r="WBG2" s="3026"/>
      <c r="WBH2" s="2433"/>
      <c r="WBI2" s="2434"/>
      <c r="WBJ2" s="3026"/>
      <c r="WBK2" s="3026"/>
      <c r="WBL2" s="3026"/>
      <c r="WBM2" s="3026"/>
      <c r="WBN2" s="3026"/>
      <c r="WBO2" s="3026"/>
      <c r="WBP2" s="2433"/>
      <c r="WBQ2" s="2434"/>
      <c r="WBR2" s="3026"/>
      <c r="WBS2" s="3026"/>
      <c r="WBT2" s="3026"/>
      <c r="WBU2" s="3026"/>
      <c r="WBV2" s="3026"/>
      <c r="WBW2" s="3026"/>
      <c r="WBX2" s="2433"/>
      <c r="WBY2" s="2434"/>
      <c r="WBZ2" s="3026"/>
      <c r="WCA2" s="3026"/>
      <c r="WCB2" s="3026"/>
      <c r="WCC2" s="3026"/>
      <c r="WCD2" s="3026"/>
      <c r="WCE2" s="3026"/>
      <c r="WCF2" s="2433"/>
      <c r="WCG2" s="2434"/>
      <c r="WCH2" s="3026"/>
      <c r="WCI2" s="3026"/>
      <c r="WCJ2" s="3026"/>
      <c r="WCK2" s="3026"/>
      <c r="WCL2" s="3026"/>
      <c r="WCM2" s="3026"/>
      <c r="WCN2" s="2433"/>
      <c r="WCO2" s="2434"/>
      <c r="WCP2" s="3026"/>
      <c r="WCQ2" s="3026"/>
      <c r="WCR2" s="3026"/>
      <c r="WCS2" s="3026"/>
      <c r="WCT2" s="3026"/>
      <c r="WCU2" s="3026"/>
      <c r="WCV2" s="2433"/>
      <c r="WCW2" s="2434"/>
      <c r="WCX2" s="3026"/>
      <c r="WCY2" s="3026"/>
      <c r="WCZ2" s="3026"/>
      <c r="WDA2" s="3026"/>
      <c r="WDB2" s="3026"/>
      <c r="WDC2" s="3026"/>
      <c r="WDD2" s="2433"/>
      <c r="WDE2" s="2434"/>
      <c r="WDF2" s="3026"/>
      <c r="WDG2" s="3026"/>
      <c r="WDH2" s="3026"/>
      <c r="WDI2" s="3026"/>
      <c r="WDJ2" s="3026"/>
      <c r="WDK2" s="3026"/>
      <c r="WDL2" s="2433"/>
      <c r="WDM2" s="2434"/>
      <c r="WDN2" s="3026"/>
      <c r="WDO2" s="3026"/>
      <c r="WDP2" s="3026"/>
      <c r="WDQ2" s="3026"/>
      <c r="WDR2" s="3026"/>
      <c r="WDS2" s="3026"/>
      <c r="WDT2" s="2433"/>
      <c r="WDU2" s="2434"/>
      <c r="WDV2" s="3026"/>
      <c r="WDW2" s="3026"/>
      <c r="WDX2" s="3026"/>
      <c r="WDY2" s="3026"/>
      <c r="WDZ2" s="3026"/>
      <c r="WEA2" s="3026"/>
      <c r="WEB2" s="2433"/>
      <c r="WEC2" s="2434"/>
      <c r="WED2" s="3026"/>
      <c r="WEE2" s="3026"/>
      <c r="WEF2" s="3026"/>
      <c r="WEG2" s="3026"/>
      <c r="WEH2" s="3026"/>
      <c r="WEI2" s="3026"/>
      <c r="WEJ2" s="2433"/>
      <c r="WEK2" s="2434"/>
      <c r="WEL2" s="3026"/>
      <c r="WEM2" s="3026"/>
      <c r="WEN2" s="3026"/>
      <c r="WEO2" s="3026"/>
      <c r="WEP2" s="3026"/>
      <c r="WEQ2" s="3026"/>
      <c r="WER2" s="2433"/>
      <c r="WES2" s="2434"/>
      <c r="WET2" s="3026"/>
      <c r="WEU2" s="3026"/>
      <c r="WEV2" s="3026"/>
      <c r="WEW2" s="3026"/>
      <c r="WEX2" s="3026"/>
      <c r="WEY2" s="3026"/>
      <c r="WEZ2" s="2433"/>
      <c r="WFA2" s="2434"/>
      <c r="WFB2" s="3026"/>
      <c r="WFC2" s="3026"/>
      <c r="WFD2" s="3026"/>
      <c r="WFE2" s="3026"/>
      <c r="WFF2" s="3026"/>
      <c r="WFG2" s="3026"/>
      <c r="WFH2" s="2433"/>
      <c r="WFI2" s="2434"/>
      <c r="WFJ2" s="3026"/>
      <c r="WFK2" s="3026"/>
      <c r="WFL2" s="3026"/>
      <c r="WFM2" s="3026"/>
      <c r="WFN2" s="3026"/>
      <c r="WFO2" s="3026"/>
      <c r="WFP2" s="2433"/>
      <c r="WFQ2" s="2434"/>
      <c r="WFR2" s="3026"/>
      <c r="WFS2" s="3026"/>
      <c r="WFT2" s="3026"/>
      <c r="WFU2" s="3026"/>
      <c r="WFV2" s="3026"/>
      <c r="WFW2" s="3026"/>
      <c r="WFX2" s="2433"/>
      <c r="WFY2" s="2434"/>
      <c r="WFZ2" s="3026"/>
      <c r="WGA2" s="3026"/>
      <c r="WGB2" s="3026"/>
      <c r="WGC2" s="3026"/>
      <c r="WGD2" s="3026"/>
      <c r="WGE2" s="3026"/>
      <c r="WGF2" s="2433"/>
      <c r="WGG2" s="2434"/>
      <c r="WGH2" s="3026"/>
      <c r="WGI2" s="3026"/>
      <c r="WGJ2" s="3026"/>
      <c r="WGK2" s="3026"/>
      <c r="WGL2" s="3026"/>
      <c r="WGM2" s="3026"/>
      <c r="WGN2" s="2433"/>
      <c r="WGO2" s="2434"/>
      <c r="WGP2" s="3026"/>
      <c r="WGQ2" s="3026"/>
      <c r="WGR2" s="3026"/>
      <c r="WGS2" s="3026"/>
      <c r="WGT2" s="3026"/>
      <c r="WGU2" s="3026"/>
      <c r="WGV2" s="2433"/>
      <c r="WGW2" s="2434"/>
      <c r="WGX2" s="3026"/>
      <c r="WGY2" s="3026"/>
      <c r="WGZ2" s="3026"/>
      <c r="WHA2" s="3026"/>
      <c r="WHB2" s="3026"/>
      <c r="WHC2" s="3026"/>
      <c r="WHD2" s="2433"/>
      <c r="WHE2" s="2434"/>
      <c r="WHF2" s="3026"/>
      <c r="WHG2" s="3026"/>
      <c r="WHH2" s="3026"/>
      <c r="WHI2" s="3026"/>
      <c r="WHJ2" s="3026"/>
      <c r="WHK2" s="3026"/>
      <c r="WHL2" s="2433"/>
      <c r="WHM2" s="2434"/>
      <c r="WHN2" s="3026"/>
      <c r="WHO2" s="3026"/>
      <c r="WHP2" s="3026"/>
      <c r="WHQ2" s="3026"/>
      <c r="WHR2" s="3026"/>
      <c r="WHS2" s="3026"/>
      <c r="WHT2" s="2433"/>
      <c r="WHU2" s="2434"/>
      <c r="WHV2" s="3026"/>
      <c r="WHW2" s="3026"/>
      <c r="WHX2" s="3026"/>
      <c r="WHY2" s="3026"/>
      <c r="WHZ2" s="3026"/>
      <c r="WIA2" s="3026"/>
      <c r="WIB2" s="2433"/>
      <c r="WIC2" s="2434"/>
      <c r="WID2" s="3026"/>
      <c r="WIE2" s="3026"/>
      <c r="WIF2" s="3026"/>
      <c r="WIG2" s="3026"/>
      <c r="WIH2" s="3026"/>
      <c r="WII2" s="3026"/>
      <c r="WIJ2" s="2433"/>
      <c r="WIK2" s="2434"/>
      <c r="WIL2" s="3026"/>
      <c r="WIM2" s="3026"/>
      <c r="WIN2" s="3026"/>
      <c r="WIO2" s="3026"/>
      <c r="WIP2" s="3026"/>
      <c r="WIQ2" s="3026"/>
      <c r="WIR2" s="2433"/>
      <c r="WIS2" s="2434"/>
      <c r="WIT2" s="3026"/>
      <c r="WIU2" s="3026"/>
      <c r="WIV2" s="3026"/>
      <c r="WIW2" s="3026"/>
      <c r="WIX2" s="3026"/>
      <c r="WIY2" s="3026"/>
      <c r="WIZ2" s="2433"/>
      <c r="WJA2" s="2434"/>
      <c r="WJB2" s="3026"/>
      <c r="WJC2" s="3026"/>
      <c r="WJD2" s="3026"/>
      <c r="WJE2" s="3026"/>
      <c r="WJF2" s="3026"/>
      <c r="WJG2" s="3026"/>
      <c r="WJH2" s="2433"/>
      <c r="WJI2" s="2434"/>
      <c r="WJJ2" s="3026"/>
      <c r="WJK2" s="3026"/>
      <c r="WJL2" s="3026"/>
      <c r="WJM2" s="3026"/>
      <c r="WJN2" s="3026"/>
      <c r="WJO2" s="3026"/>
      <c r="WJP2" s="2433"/>
      <c r="WJQ2" s="2434"/>
      <c r="WJR2" s="3026"/>
      <c r="WJS2" s="3026"/>
      <c r="WJT2" s="3026"/>
      <c r="WJU2" s="3026"/>
      <c r="WJV2" s="3026"/>
      <c r="WJW2" s="3026"/>
      <c r="WJX2" s="2433"/>
      <c r="WJY2" s="2434"/>
      <c r="WJZ2" s="3026"/>
      <c r="WKA2" s="3026"/>
      <c r="WKB2" s="3026"/>
      <c r="WKC2" s="3026"/>
      <c r="WKD2" s="3026"/>
      <c r="WKE2" s="3026"/>
      <c r="WKF2" s="2433"/>
      <c r="WKG2" s="2434"/>
      <c r="WKH2" s="3026"/>
      <c r="WKI2" s="3026"/>
      <c r="WKJ2" s="3026"/>
      <c r="WKK2" s="3026"/>
      <c r="WKL2" s="3026"/>
      <c r="WKM2" s="3026"/>
      <c r="WKN2" s="2433"/>
      <c r="WKO2" s="2434"/>
      <c r="WKP2" s="3026"/>
      <c r="WKQ2" s="3026"/>
      <c r="WKR2" s="3026"/>
      <c r="WKS2" s="3026"/>
      <c r="WKT2" s="3026"/>
      <c r="WKU2" s="3026"/>
      <c r="WKV2" s="2433"/>
      <c r="WKW2" s="2434"/>
      <c r="WKX2" s="3026"/>
      <c r="WKY2" s="3026"/>
      <c r="WKZ2" s="3026"/>
      <c r="WLA2" s="3026"/>
      <c r="WLB2" s="3026"/>
      <c r="WLC2" s="3026"/>
      <c r="WLD2" s="2433"/>
      <c r="WLE2" s="2434"/>
      <c r="WLF2" s="3026"/>
      <c r="WLG2" s="3026"/>
      <c r="WLH2" s="3026"/>
      <c r="WLI2" s="3026"/>
      <c r="WLJ2" s="3026"/>
      <c r="WLK2" s="3026"/>
      <c r="WLL2" s="2433"/>
      <c r="WLM2" s="2434"/>
      <c r="WLN2" s="3026"/>
      <c r="WLO2" s="3026"/>
      <c r="WLP2" s="3026"/>
      <c r="WLQ2" s="3026"/>
      <c r="WLR2" s="3026"/>
      <c r="WLS2" s="3026"/>
      <c r="WLT2" s="2433"/>
      <c r="WLU2" s="2434"/>
      <c r="WLV2" s="3026"/>
      <c r="WLW2" s="3026"/>
      <c r="WLX2" s="3026"/>
      <c r="WLY2" s="3026"/>
      <c r="WLZ2" s="3026"/>
      <c r="WMA2" s="3026"/>
      <c r="WMB2" s="2433"/>
      <c r="WMC2" s="2434"/>
      <c r="WMD2" s="3026"/>
      <c r="WME2" s="3026"/>
      <c r="WMF2" s="3026"/>
      <c r="WMG2" s="3026"/>
      <c r="WMH2" s="3026"/>
      <c r="WMI2" s="3026"/>
      <c r="WMJ2" s="2433"/>
      <c r="WMK2" s="2434"/>
      <c r="WML2" s="3026"/>
      <c r="WMM2" s="3026"/>
      <c r="WMN2" s="3026"/>
      <c r="WMO2" s="3026"/>
      <c r="WMP2" s="3026"/>
      <c r="WMQ2" s="3026"/>
      <c r="WMR2" s="2433"/>
      <c r="WMS2" s="2434"/>
      <c r="WMT2" s="3026"/>
      <c r="WMU2" s="3026"/>
      <c r="WMV2" s="3026"/>
      <c r="WMW2" s="3026"/>
      <c r="WMX2" s="3026"/>
      <c r="WMY2" s="3026"/>
      <c r="WMZ2" s="2433"/>
      <c r="WNA2" s="2434"/>
      <c r="WNB2" s="3026"/>
      <c r="WNC2" s="3026"/>
      <c r="WND2" s="3026"/>
      <c r="WNE2" s="3026"/>
      <c r="WNF2" s="3026"/>
      <c r="WNG2" s="3026"/>
      <c r="WNH2" s="2433"/>
      <c r="WNI2" s="2434"/>
      <c r="WNJ2" s="3026"/>
      <c r="WNK2" s="3026"/>
      <c r="WNL2" s="3026"/>
      <c r="WNM2" s="3026"/>
      <c r="WNN2" s="3026"/>
      <c r="WNO2" s="3026"/>
      <c r="WNP2" s="2433"/>
      <c r="WNQ2" s="2434"/>
      <c r="WNR2" s="3026"/>
      <c r="WNS2" s="3026"/>
      <c r="WNT2" s="3026"/>
      <c r="WNU2" s="3026"/>
      <c r="WNV2" s="3026"/>
      <c r="WNW2" s="3026"/>
      <c r="WNX2" s="2433"/>
      <c r="WNY2" s="2434"/>
      <c r="WNZ2" s="3026"/>
      <c r="WOA2" s="3026"/>
      <c r="WOB2" s="3026"/>
      <c r="WOC2" s="3026"/>
      <c r="WOD2" s="3026"/>
      <c r="WOE2" s="3026"/>
      <c r="WOF2" s="2433"/>
      <c r="WOG2" s="2434"/>
      <c r="WOH2" s="3026"/>
      <c r="WOI2" s="3026"/>
      <c r="WOJ2" s="3026"/>
      <c r="WOK2" s="3026"/>
      <c r="WOL2" s="3026"/>
      <c r="WOM2" s="3026"/>
      <c r="WON2" s="2433"/>
      <c r="WOO2" s="2434"/>
      <c r="WOP2" s="3026"/>
      <c r="WOQ2" s="3026"/>
      <c r="WOR2" s="3026"/>
      <c r="WOS2" s="3026"/>
      <c r="WOT2" s="3026"/>
      <c r="WOU2" s="3026"/>
      <c r="WOV2" s="2433"/>
      <c r="WOW2" s="2434"/>
      <c r="WOX2" s="3026"/>
      <c r="WOY2" s="3026"/>
      <c r="WOZ2" s="3026"/>
      <c r="WPA2" s="3026"/>
      <c r="WPB2" s="3026"/>
      <c r="WPC2" s="3026"/>
      <c r="WPD2" s="2433"/>
      <c r="WPE2" s="2434"/>
      <c r="WPF2" s="3026"/>
      <c r="WPG2" s="3026"/>
      <c r="WPH2" s="3026"/>
      <c r="WPI2" s="3026"/>
      <c r="WPJ2" s="3026"/>
      <c r="WPK2" s="3026"/>
      <c r="WPL2" s="2433"/>
      <c r="WPM2" s="2434"/>
      <c r="WPN2" s="3026"/>
      <c r="WPO2" s="3026"/>
      <c r="WPP2" s="3026"/>
      <c r="WPQ2" s="3026"/>
      <c r="WPR2" s="3026"/>
      <c r="WPS2" s="3026"/>
      <c r="WPT2" s="2433"/>
      <c r="WPU2" s="2434"/>
      <c r="WPV2" s="3026"/>
      <c r="WPW2" s="3026"/>
      <c r="WPX2" s="3026"/>
      <c r="WPY2" s="3026"/>
      <c r="WPZ2" s="3026"/>
      <c r="WQA2" s="3026"/>
      <c r="WQB2" s="2433"/>
      <c r="WQC2" s="2434"/>
      <c r="WQD2" s="3026"/>
      <c r="WQE2" s="3026"/>
      <c r="WQF2" s="3026"/>
      <c r="WQG2" s="3026"/>
      <c r="WQH2" s="3026"/>
      <c r="WQI2" s="3026"/>
      <c r="WQJ2" s="2433"/>
      <c r="WQK2" s="2434"/>
      <c r="WQL2" s="3026"/>
      <c r="WQM2" s="3026"/>
      <c r="WQN2" s="3026"/>
      <c r="WQO2" s="3026"/>
      <c r="WQP2" s="3026"/>
      <c r="WQQ2" s="3026"/>
      <c r="WQR2" s="2433"/>
      <c r="WQS2" s="2434"/>
      <c r="WQT2" s="3026"/>
      <c r="WQU2" s="3026"/>
      <c r="WQV2" s="3026"/>
      <c r="WQW2" s="3026"/>
      <c r="WQX2" s="3026"/>
      <c r="WQY2" s="3026"/>
      <c r="WQZ2" s="2433"/>
      <c r="WRA2" s="2434"/>
      <c r="WRB2" s="3026"/>
      <c r="WRC2" s="3026"/>
      <c r="WRD2" s="3026"/>
      <c r="WRE2" s="3026"/>
      <c r="WRF2" s="3026"/>
      <c r="WRG2" s="3026"/>
      <c r="WRH2" s="2433"/>
      <c r="WRI2" s="2434"/>
      <c r="WRJ2" s="3026"/>
      <c r="WRK2" s="3026"/>
      <c r="WRL2" s="3026"/>
      <c r="WRM2" s="3026"/>
      <c r="WRN2" s="3026"/>
      <c r="WRO2" s="3026"/>
      <c r="WRP2" s="2433"/>
      <c r="WRQ2" s="2434"/>
      <c r="WRR2" s="3026"/>
      <c r="WRS2" s="3026"/>
      <c r="WRT2" s="3026"/>
      <c r="WRU2" s="3026"/>
      <c r="WRV2" s="3026"/>
      <c r="WRW2" s="3026"/>
      <c r="WRX2" s="2433"/>
      <c r="WRY2" s="2434"/>
      <c r="WRZ2" s="3026"/>
      <c r="WSA2" s="3026"/>
      <c r="WSB2" s="3026"/>
      <c r="WSC2" s="3026"/>
      <c r="WSD2" s="3026"/>
      <c r="WSE2" s="3026"/>
      <c r="WSF2" s="2433"/>
      <c r="WSG2" s="2434"/>
      <c r="WSH2" s="3026"/>
      <c r="WSI2" s="3026"/>
      <c r="WSJ2" s="3026"/>
      <c r="WSK2" s="3026"/>
      <c r="WSL2" s="3026"/>
      <c r="WSM2" s="3026"/>
      <c r="WSN2" s="2433"/>
      <c r="WSO2" s="2434"/>
      <c r="WSP2" s="3026"/>
      <c r="WSQ2" s="3026"/>
      <c r="WSR2" s="3026"/>
      <c r="WSS2" s="3026"/>
      <c r="WST2" s="3026"/>
      <c r="WSU2" s="3026"/>
      <c r="WSV2" s="2433"/>
      <c r="WSW2" s="2434"/>
      <c r="WSX2" s="3026"/>
      <c r="WSY2" s="3026"/>
      <c r="WSZ2" s="3026"/>
      <c r="WTA2" s="3026"/>
      <c r="WTB2" s="3026"/>
      <c r="WTC2" s="3026"/>
      <c r="WTD2" s="2433"/>
      <c r="WTE2" s="2434"/>
      <c r="WTF2" s="3026"/>
      <c r="WTG2" s="3026"/>
      <c r="WTH2" s="3026"/>
      <c r="WTI2" s="3026"/>
      <c r="WTJ2" s="3026"/>
      <c r="WTK2" s="3026"/>
      <c r="WTL2" s="2433"/>
      <c r="WTM2" s="2434"/>
      <c r="WTN2" s="3026"/>
      <c r="WTO2" s="3026"/>
      <c r="WTP2" s="3026"/>
      <c r="WTQ2" s="3026"/>
      <c r="WTR2" s="3026"/>
      <c r="WTS2" s="3026"/>
      <c r="WTT2" s="2433"/>
      <c r="WTU2" s="2434"/>
      <c r="WTV2" s="3026"/>
      <c r="WTW2" s="3026"/>
      <c r="WTX2" s="3026"/>
      <c r="WTY2" s="3026"/>
      <c r="WTZ2" s="3026"/>
      <c r="WUA2" s="3026"/>
      <c r="WUB2" s="2433"/>
      <c r="WUC2" s="2434"/>
      <c r="WUD2" s="3026"/>
      <c r="WUE2" s="3026"/>
      <c r="WUF2" s="3026"/>
      <c r="WUG2" s="3026"/>
      <c r="WUH2" s="3026"/>
      <c r="WUI2" s="3026"/>
      <c r="WUJ2" s="2433"/>
      <c r="WUK2" s="2434"/>
      <c r="WUL2" s="3026"/>
      <c r="WUM2" s="3026"/>
      <c r="WUN2" s="3026"/>
      <c r="WUO2" s="3026"/>
      <c r="WUP2" s="3026"/>
      <c r="WUQ2" s="3026"/>
      <c r="WUR2" s="2433"/>
      <c r="WUS2" s="2434"/>
      <c r="WUT2" s="3026"/>
      <c r="WUU2" s="3026"/>
      <c r="WUV2" s="3026"/>
      <c r="WUW2" s="3026"/>
      <c r="WUX2" s="3026"/>
      <c r="WUY2" s="3026"/>
      <c r="WUZ2" s="2433"/>
      <c r="WVA2" s="2434"/>
      <c r="WVB2" s="3026"/>
      <c r="WVC2" s="3026"/>
      <c r="WVD2" s="3026"/>
      <c r="WVE2" s="3026"/>
      <c r="WVF2" s="3026"/>
      <c r="WVG2" s="3026"/>
      <c r="WVH2" s="2433"/>
      <c r="WVI2" s="2434"/>
      <c r="WVJ2" s="3026"/>
      <c r="WVK2" s="3026"/>
      <c r="WVL2" s="3026"/>
      <c r="WVM2" s="3026"/>
      <c r="WVN2" s="3026"/>
      <c r="WVO2" s="3026"/>
      <c r="WVP2" s="2433"/>
      <c r="WVQ2" s="2434"/>
      <c r="WVR2" s="3026"/>
      <c r="WVS2" s="3026"/>
      <c r="WVT2" s="3026"/>
      <c r="WVU2" s="3026"/>
      <c r="WVV2" s="3026"/>
      <c r="WVW2" s="3026"/>
      <c r="WVX2" s="2433"/>
      <c r="WVY2" s="2434"/>
      <c r="WVZ2" s="3026"/>
      <c r="WWA2" s="3026"/>
      <c r="WWB2" s="3026"/>
      <c r="WWC2" s="3026"/>
      <c r="WWD2" s="3026"/>
      <c r="WWE2" s="3026"/>
      <c r="WWF2" s="2433"/>
      <c r="WWG2" s="2434"/>
      <c r="WWH2" s="3026"/>
      <c r="WWI2" s="3026"/>
      <c r="WWJ2" s="3026"/>
      <c r="WWK2" s="3026"/>
      <c r="WWL2" s="3026"/>
      <c r="WWM2" s="3026"/>
      <c r="WWN2" s="2433"/>
      <c r="WWO2" s="2434"/>
      <c r="WWP2" s="3026"/>
      <c r="WWQ2" s="3026"/>
      <c r="WWR2" s="3026"/>
      <c r="WWS2" s="3026"/>
      <c r="WWT2" s="3026"/>
      <c r="WWU2" s="3026"/>
      <c r="WWV2" s="2433"/>
      <c r="WWW2" s="2434"/>
      <c r="WWX2" s="3026"/>
      <c r="WWY2" s="3026"/>
      <c r="WWZ2" s="3026"/>
      <c r="WXA2" s="3026"/>
      <c r="WXB2" s="3026"/>
      <c r="WXC2" s="3026"/>
      <c r="WXD2" s="2433"/>
      <c r="WXE2" s="2434"/>
      <c r="WXF2" s="3026"/>
      <c r="WXG2" s="3026"/>
      <c r="WXH2" s="3026"/>
      <c r="WXI2" s="3026"/>
      <c r="WXJ2" s="3026"/>
      <c r="WXK2" s="3026"/>
      <c r="WXL2" s="2433"/>
      <c r="WXM2" s="2434"/>
      <c r="WXN2" s="3026"/>
      <c r="WXO2" s="3026"/>
      <c r="WXP2" s="3026"/>
      <c r="WXQ2" s="3026"/>
      <c r="WXR2" s="3026"/>
      <c r="WXS2" s="3026"/>
      <c r="WXT2" s="2433"/>
      <c r="WXU2" s="2434"/>
      <c r="WXV2" s="3026"/>
      <c r="WXW2" s="3026"/>
      <c r="WXX2" s="3026"/>
      <c r="WXY2" s="3026"/>
      <c r="WXZ2" s="3026"/>
      <c r="WYA2" s="3026"/>
      <c r="WYB2" s="2433"/>
      <c r="WYC2" s="2434"/>
      <c r="WYD2" s="3026"/>
      <c r="WYE2" s="3026"/>
      <c r="WYF2" s="3026"/>
      <c r="WYG2" s="3026"/>
      <c r="WYH2" s="3026"/>
      <c r="WYI2" s="3026"/>
      <c r="WYJ2" s="2433"/>
      <c r="WYK2" s="2434"/>
      <c r="WYL2" s="3026"/>
      <c r="WYM2" s="3026"/>
      <c r="WYN2" s="3026"/>
      <c r="WYO2" s="3026"/>
      <c r="WYP2" s="3026"/>
      <c r="WYQ2" s="3026"/>
      <c r="WYR2" s="2433"/>
      <c r="WYS2" s="2434"/>
      <c r="WYT2" s="3026"/>
      <c r="WYU2" s="3026"/>
      <c r="WYV2" s="3026"/>
      <c r="WYW2" s="3026"/>
      <c r="WYX2" s="3026"/>
      <c r="WYY2" s="3026"/>
      <c r="WYZ2" s="2433"/>
      <c r="WZA2" s="2434"/>
      <c r="WZB2" s="3026"/>
      <c r="WZC2" s="3026"/>
      <c r="WZD2" s="3026"/>
      <c r="WZE2" s="3026"/>
      <c r="WZF2" s="3026"/>
      <c r="WZG2" s="3026"/>
      <c r="WZH2" s="2433"/>
      <c r="WZI2" s="2434"/>
      <c r="WZJ2" s="3026"/>
      <c r="WZK2" s="3026"/>
      <c r="WZL2" s="3026"/>
      <c r="WZM2" s="3026"/>
      <c r="WZN2" s="3026"/>
      <c r="WZO2" s="3026"/>
      <c r="WZP2" s="2433"/>
      <c r="WZQ2" s="2434"/>
      <c r="WZR2" s="3026"/>
      <c r="WZS2" s="3026"/>
      <c r="WZT2" s="3026"/>
      <c r="WZU2" s="3026"/>
      <c r="WZV2" s="3026"/>
      <c r="WZW2" s="3026"/>
      <c r="WZX2" s="2433"/>
      <c r="WZY2" s="2434"/>
      <c r="WZZ2" s="3026"/>
      <c r="XAA2" s="3026"/>
      <c r="XAB2" s="3026"/>
      <c r="XAC2" s="3026"/>
      <c r="XAD2" s="3026"/>
      <c r="XAE2" s="3026"/>
      <c r="XAF2" s="2433"/>
      <c r="XAG2" s="2434"/>
      <c r="XAH2" s="3026"/>
      <c r="XAI2" s="3026"/>
      <c r="XAJ2" s="3026"/>
      <c r="XAK2" s="3026"/>
      <c r="XAL2" s="3026"/>
      <c r="XAM2" s="3026"/>
      <c r="XAN2" s="2433"/>
      <c r="XAO2" s="2434"/>
      <c r="XAP2" s="3026"/>
      <c r="XAQ2" s="3026"/>
      <c r="XAR2" s="3026"/>
      <c r="XAS2" s="3026"/>
      <c r="XAT2" s="3026"/>
      <c r="XAU2" s="3026"/>
      <c r="XAV2" s="2433"/>
      <c r="XAW2" s="2434"/>
      <c r="XAX2" s="3026"/>
      <c r="XAY2" s="3026"/>
      <c r="XAZ2" s="3026"/>
      <c r="XBA2" s="3026"/>
      <c r="XBB2" s="3026"/>
      <c r="XBC2" s="3026"/>
      <c r="XBD2" s="2433"/>
      <c r="XBE2" s="2434"/>
      <c r="XBF2" s="3026"/>
      <c r="XBG2" s="3026"/>
      <c r="XBH2" s="3026"/>
      <c r="XBI2" s="3026"/>
      <c r="XBJ2" s="3026"/>
      <c r="XBK2" s="3026"/>
      <c r="XBL2" s="2433"/>
      <c r="XBM2" s="2434"/>
      <c r="XBN2" s="3026"/>
      <c r="XBO2" s="3026"/>
      <c r="XBP2" s="3026"/>
      <c r="XBQ2" s="3026"/>
      <c r="XBR2" s="3026"/>
      <c r="XBS2" s="3026"/>
      <c r="XBT2" s="2433"/>
      <c r="XBU2" s="2434"/>
      <c r="XBV2" s="3026"/>
      <c r="XBW2" s="3026"/>
      <c r="XBX2" s="3026"/>
      <c r="XBY2" s="3026"/>
      <c r="XBZ2" s="3026"/>
      <c r="XCA2" s="3026"/>
      <c r="XCB2" s="2433"/>
      <c r="XCC2" s="2434"/>
      <c r="XCD2" s="3026"/>
      <c r="XCE2" s="3026"/>
      <c r="XCF2" s="3026"/>
      <c r="XCG2" s="3026"/>
      <c r="XCH2" s="3026"/>
      <c r="XCI2" s="3026"/>
      <c r="XCJ2" s="2433"/>
      <c r="XCK2" s="2434"/>
      <c r="XCL2" s="3026"/>
      <c r="XCM2" s="3026"/>
      <c r="XCN2" s="3026"/>
      <c r="XCO2" s="3026"/>
      <c r="XCP2" s="3026"/>
      <c r="XCQ2" s="3026"/>
      <c r="XCR2" s="2433"/>
      <c r="XCS2" s="2434"/>
      <c r="XCT2" s="3026"/>
      <c r="XCU2" s="3026"/>
      <c r="XCV2" s="3026"/>
      <c r="XCW2" s="3026"/>
      <c r="XCX2" s="3026"/>
      <c r="XCY2" s="3026"/>
      <c r="XCZ2" s="2433"/>
      <c r="XDA2" s="2434"/>
      <c r="XDB2" s="3026"/>
      <c r="XDC2" s="3026"/>
      <c r="XDD2" s="3026"/>
      <c r="XDE2" s="3026"/>
      <c r="XDF2" s="3026"/>
      <c r="XDG2" s="3026"/>
      <c r="XDH2" s="2433"/>
      <c r="XDI2" s="2434"/>
      <c r="XDJ2" s="3026"/>
      <c r="XDK2" s="3026"/>
      <c r="XDL2" s="3026"/>
      <c r="XDM2" s="3026"/>
      <c r="XDN2" s="3026"/>
      <c r="XDO2" s="3026"/>
      <c r="XDP2" s="2433"/>
      <c r="XDQ2" s="2434"/>
      <c r="XDR2" s="3026"/>
      <c r="XDS2" s="3026"/>
      <c r="XDT2" s="3026"/>
      <c r="XDU2" s="3026"/>
      <c r="XDV2" s="3026"/>
      <c r="XDW2" s="3026"/>
      <c r="XDX2" s="2433"/>
      <c r="XDY2" s="2434"/>
      <c r="XDZ2" s="3026"/>
      <c r="XEA2" s="3026"/>
      <c r="XEB2" s="3026"/>
      <c r="XEC2" s="3026"/>
      <c r="XED2" s="3026"/>
      <c r="XEE2" s="3026"/>
      <c r="XEF2" s="2433"/>
      <c r="XEG2" s="2434"/>
      <c r="XEH2" s="3026"/>
      <c r="XEI2" s="3026"/>
      <c r="XEJ2" s="3026"/>
      <c r="XEK2" s="3026"/>
      <c r="XEL2" s="3026"/>
      <c r="XEM2" s="3026"/>
      <c r="XEN2" s="2433"/>
      <c r="XEO2" s="2434"/>
      <c r="XEP2" s="3026"/>
      <c r="XEQ2" s="3026"/>
      <c r="XER2" s="3026"/>
      <c r="XES2" s="3026"/>
      <c r="XET2" s="3026"/>
      <c r="XEU2" s="3026"/>
      <c r="XEV2" s="2433"/>
      <c r="XEW2" s="2434"/>
      <c r="XEX2" s="3026"/>
      <c r="XEY2" s="3026"/>
      <c r="XEZ2" s="3026"/>
      <c r="XFA2" s="3026"/>
      <c r="XFB2" s="3026"/>
      <c r="XFC2" s="3026"/>
      <c r="XFD2" s="2433"/>
    </row>
    <row r="3" spans="1:16384" s="2435" customFormat="1" ht="15.75" x14ac:dyDescent="0.25">
      <c r="A3" s="88"/>
      <c r="B3" s="3025"/>
      <c r="C3" s="2477"/>
      <c r="D3" s="2477"/>
      <c r="E3" s="2477"/>
      <c r="F3" s="2477"/>
      <c r="G3" s="2477"/>
      <c r="H3" s="87" t="s">
        <v>288</v>
      </c>
      <c r="I3" s="2302"/>
      <c r="J3" s="2302"/>
      <c r="K3" s="2302"/>
      <c r="L3" s="2302"/>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302"/>
      <c r="AO3" s="2302"/>
      <c r="AP3" s="2302"/>
      <c r="AQ3" s="2302"/>
      <c r="AR3" s="2302"/>
      <c r="AS3" s="2302"/>
      <c r="AT3" s="2302"/>
      <c r="AU3" s="2302"/>
      <c r="AV3" s="90"/>
      <c r="AW3" s="91"/>
      <c r="AX3" s="3023"/>
      <c r="AY3" s="3023"/>
      <c r="AZ3" s="3023"/>
      <c r="BA3" s="3023"/>
      <c r="BB3" s="3023"/>
      <c r="BC3" s="3023"/>
      <c r="BD3" s="90"/>
      <c r="BE3" s="91"/>
      <c r="BF3" s="3023"/>
      <c r="BG3" s="3023"/>
      <c r="BH3" s="3023"/>
      <c r="BI3" s="3023"/>
      <c r="BJ3" s="3023"/>
      <c r="BK3" s="3023"/>
      <c r="BL3" s="90"/>
      <c r="BM3" s="91"/>
      <c r="BN3" s="3023"/>
      <c r="BO3" s="3023"/>
      <c r="BP3" s="3023"/>
      <c r="BQ3" s="3023"/>
      <c r="BR3" s="3023"/>
      <c r="BS3" s="3023"/>
      <c r="BT3" s="90"/>
      <c r="BU3" s="91"/>
      <c r="BV3" s="3023"/>
      <c r="BW3" s="3023"/>
      <c r="BX3" s="3023"/>
      <c r="BY3" s="3023"/>
      <c r="BZ3" s="3023"/>
      <c r="CA3" s="3023"/>
      <c r="CB3" s="90"/>
      <c r="CC3" s="91"/>
      <c r="CD3" s="3023"/>
      <c r="CE3" s="3023"/>
      <c r="CF3" s="3023"/>
      <c r="CG3" s="3023"/>
      <c r="CH3" s="3023"/>
      <c r="CI3" s="3023"/>
      <c r="CJ3" s="90"/>
      <c r="CK3" s="91"/>
      <c r="CL3" s="3023"/>
      <c r="CM3" s="3023"/>
      <c r="CN3" s="3023"/>
      <c r="CO3" s="3023"/>
      <c r="CP3" s="3023"/>
      <c r="CQ3" s="3023"/>
      <c r="CR3" s="90"/>
      <c r="CS3" s="91"/>
      <c r="CT3" s="3023"/>
      <c r="CU3" s="3023"/>
      <c r="CV3" s="3023"/>
      <c r="CW3" s="3023"/>
      <c r="CX3" s="3023"/>
      <c r="CY3" s="3023"/>
      <c r="CZ3" s="90"/>
      <c r="DA3" s="91"/>
      <c r="DB3" s="3023"/>
      <c r="DC3" s="3023"/>
      <c r="DD3" s="3023"/>
      <c r="DE3" s="3023"/>
      <c r="DF3" s="3023"/>
      <c r="DG3" s="3023"/>
      <c r="DH3" s="90"/>
      <c r="DI3" s="91"/>
      <c r="DJ3" s="3023"/>
      <c r="DK3" s="3023"/>
      <c r="DL3" s="3023"/>
      <c r="DM3" s="3023"/>
      <c r="DN3" s="3023"/>
      <c r="DO3" s="3023"/>
      <c r="DP3" s="90"/>
      <c r="DQ3" s="91"/>
      <c r="DR3" s="3023"/>
      <c r="DS3" s="3023"/>
      <c r="DT3" s="3023"/>
      <c r="DU3" s="3023"/>
      <c r="DV3" s="3023"/>
      <c r="DW3" s="3023"/>
      <c r="DX3" s="90"/>
      <c r="DY3" s="91"/>
      <c r="DZ3" s="3023"/>
      <c r="EA3" s="3023"/>
      <c r="EB3" s="3023"/>
      <c r="EC3" s="3023"/>
      <c r="ED3" s="3023"/>
      <c r="EE3" s="3023"/>
      <c r="EF3" s="90"/>
      <c r="EG3" s="91"/>
      <c r="EH3" s="3023"/>
      <c r="EI3" s="3023"/>
      <c r="EJ3" s="3023"/>
      <c r="EK3" s="3023"/>
      <c r="EL3" s="3023"/>
      <c r="EM3" s="3023"/>
      <c r="EN3" s="90"/>
      <c r="EO3" s="91"/>
      <c r="EP3" s="3023"/>
      <c r="EQ3" s="3023"/>
      <c r="ER3" s="3023"/>
      <c r="ES3" s="3023"/>
      <c r="ET3" s="3023"/>
      <c r="EU3" s="3023"/>
      <c r="EV3" s="90"/>
      <c r="EW3" s="91"/>
      <c r="EX3" s="3023"/>
      <c r="EY3" s="3023"/>
      <c r="EZ3" s="3023"/>
      <c r="FA3" s="3023"/>
      <c r="FB3" s="3023"/>
      <c r="FC3" s="3023"/>
      <c r="FD3" s="90"/>
      <c r="FE3" s="91"/>
      <c r="FF3" s="3023"/>
      <c r="FG3" s="3023"/>
      <c r="FH3" s="3023"/>
      <c r="FI3" s="3023"/>
      <c r="FJ3" s="3023"/>
      <c r="FK3" s="3023"/>
      <c r="FL3" s="90"/>
      <c r="FM3" s="91"/>
      <c r="FN3" s="3023"/>
      <c r="FO3" s="3023"/>
      <c r="FP3" s="3023"/>
      <c r="FQ3" s="3023"/>
      <c r="FR3" s="3023"/>
      <c r="FS3" s="3023"/>
      <c r="FT3" s="90"/>
      <c r="FU3" s="91"/>
      <c r="FV3" s="3023"/>
      <c r="FW3" s="3023"/>
      <c r="FX3" s="3023"/>
      <c r="FY3" s="3023"/>
      <c r="FZ3" s="3023"/>
      <c r="GA3" s="3023"/>
      <c r="GB3" s="90"/>
      <c r="GC3" s="91"/>
      <c r="GD3" s="3023"/>
      <c r="GE3" s="3023"/>
      <c r="GF3" s="3023"/>
      <c r="GG3" s="3023"/>
      <c r="GH3" s="3023"/>
      <c r="GI3" s="3023"/>
      <c r="GJ3" s="90"/>
      <c r="GK3" s="91"/>
      <c r="GL3" s="3023"/>
      <c r="GM3" s="3023"/>
      <c r="GN3" s="3023"/>
      <c r="GO3" s="3023"/>
      <c r="GP3" s="3023"/>
      <c r="GQ3" s="3023"/>
      <c r="GR3" s="90"/>
      <c r="GS3" s="91"/>
      <c r="GT3" s="3023"/>
      <c r="GU3" s="3023"/>
      <c r="GV3" s="3023"/>
      <c r="GW3" s="3023"/>
      <c r="GX3" s="3023"/>
      <c r="GY3" s="3023"/>
      <c r="GZ3" s="90"/>
      <c r="HA3" s="91"/>
      <c r="HB3" s="3023"/>
      <c r="HC3" s="3023"/>
      <c r="HD3" s="3023"/>
      <c r="HE3" s="3023"/>
      <c r="HF3" s="3023"/>
      <c r="HG3" s="3023"/>
      <c r="HH3" s="90"/>
      <c r="HI3" s="91"/>
      <c r="HJ3" s="3023"/>
      <c r="HK3" s="3023"/>
      <c r="HL3" s="3023"/>
      <c r="HM3" s="3023"/>
      <c r="HN3" s="3023"/>
      <c r="HO3" s="3023"/>
      <c r="HP3" s="90"/>
      <c r="HQ3" s="91"/>
      <c r="HR3" s="3023"/>
      <c r="HS3" s="3023"/>
      <c r="HT3" s="3023"/>
      <c r="HU3" s="3023"/>
      <c r="HV3" s="3023"/>
      <c r="HW3" s="3023"/>
      <c r="HX3" s="90"/>
      <c r="HY3" s="91"/>
      <c r="HZ3" s="3023"/>
      <c r="IA3" s="3023"/>
      <c r="IB3" s="3023"/>
      <c r="IC3" s="3023"/>
      <c r="ID3" s="3023"/>
      <c r="IE3" s="3023"/>
      <c r="IF3" s="90"/>
      <c r="IG3" s="91"/>
      <c r="IH3" s="3023"/>
      <c r="II3" s="3023"/>
      <c r="IJ3" s="3023"/>
      <c r="IK3" s="3023"/>
      <c r="IL3" s="3023"/>
      <c r="IM3" s="3023"/>
      <c r="IN3" s="90"/>
      <c r="IO3" s="91"/>
      <c r="IP3" s="3023"/>
      <c r="IQ3" s="3023"/>
      <c r="IR3" s="3023"/>
      <c r="IS3" s="3023"/>
      <c r="IT3" s="3023"/>
      <c r="IU3" s="3023"/>
      <c r="IV3" s="90"/>
      <c r="IW3" s="91"/>
      <c r="IX3" s="3023"/>
      <c r="IY3" s="3023"/>
      <c r="IZ3" s="3023"/>
      <c r="JA3" s="3023"/>
      <c r="JB3" s="3023"/>
      <c r="JC3" s="3023"/>
      <c r="JD3" s="90"/>
      <c r="JE3" s="91"/>
      <c r="JF3" s="3023"/>
      <c r="JG3" s="3023"/>
      <c r="JH3" s="3023"/>
      <c r="JI3" s="3023"/>
      <c r="JJ3" s="3023"/>
      <c r="JK3" s="3023"/>
      <c r="JL3" s="90"/>
      <c r="JM3" s="91"/>
      <c r="JN3" s="3023"/>
      <c r="JO3" s="3023"/>
      <c r="JP3" s="3023"/>
      <c r="JQ3" s="3023"/>
      <c r="JR3" s="3023"/>
      <c r="JS3" s="3023"/>
      <c r="JT3" s="90"/>
      <c r="JU3" s="91"/>
      <c r="JV3" s="3023"/>
      <c r="JW3" s="3023"/>
      <c r="JX3" s="3023"/>
      <c r="JY3" s="3023"/>
      <c r="JZ3" s="3023"/>
      <c r="KA3" s="3023"/>
      <c r="KB3" s="90"/>
      <c r="KC3" s="91"/>
      <c r="KD3" s="3023"/>
      <c r="KE3" s="3023"/>
      <c r="KF3" s="3023"/>
      <c r="KG3" s="3023"/>
      <c r="KH3" s="3023"/>
      <c r="KI3" s="3023"/>
      <c r="KJ3" s="90"/>
      <c r="KK3" s="91"/>
      <c r="KL3" s="3023"/>
      <c r="KM3" s="3023"/>
      <c r="KN3" s="3023"/>
      <c r="KO3" s="3023"/>
      <c r="KP3" s="3023"/>
      <c r="KQ3" s="3023"/>
      <c r="KR3" s="90"/>
      <c r="KS3" s="91"/>
      <c r="KT3" s="3023"/>
      <c r="KU3" s="3023"/>
      <c r="KV3" s="3023"/>
      <c r="KW3" s="3023"/>
      <c r="KX3" s="3023"/>
      <c r="KY3" s="3023"/>
      <c r="KZ3" s="90"/>
      <c r="LA3" s="91"/>
      <c r="LB3" s="3023"/>
      <c r="LC3" s="3023"/>
      <c r="LD3" s="3023"/>
      <c r="LE3" s="3023"/>
      <c r="LF3" s="3023"/>
      <c r="LG3" s="3023"/>
      <c r="LH3" s="90"/>
      <c r="LI3" s="91"/>
      <c r="LJ3" s="3023"/>
      <c r="LK3" s="3023"/>
      <c r="LL3" s="3023"/>
      <c r="LM3" s="3023"/>
      <c r="LN3" s="3023"/>
      <c r="LO3" s="3023"/>
      <c r="LP3" s="90"/>
      <c r="LQ3" s="91"/>
      <c r="LR3" s="3023"/>
      <c r="LS3" s="3023"/>
      <c r="LT3" s="3023"/>
      <c r="LU3" s="3023"/>
      <c r="LV3" s="3023"/>
      <c r="LW3" s="3023"/>
      <c r="LX3" s="90"/>
      <c r="LY3" s="91"/>
      <c r="LZ3" s="3023"/>
      <c r="MA3" s="3023"/>
      <c r="MB3" s="3023"/>
      <c r="MC3" s="3023"/>
      <c r="MD3" s="3023"/>
      <c r="ME3" s="3023"/>
      <c r="MF3" s="90"/>
      <c r="MG3" s="91"/>
      <c r="MH3" s="3023"/>
      <c r="MI3" s="3023"/>
      <c r="MJ3" s="3023"/>
      <c r="MK3" s="3023"/>
      <c r="ML3" s="3023"/>
      <c r="MM3" s="3023"/>
      <c r="MN3" s="90"/>
      <c r="MO3" s="91"/>
      <c r="MP3" s="3023"/>
      <c r="MQ3" s="3023"/>
      <c r="MR3" s="3023"/>
      <c r="MS3" s="3023"/>
      <c r="MT3" s="3023"/>
      <c r="MU3" s="3023"/>
      <c r="MV3" s="90"/>
      <c r="MW3" s="91"/>
      <c r="MX3" s="3023"/>
      <c r="MY3" s="3023"/>
      <c r="MZ3" s="3023"/>
      <c r="NA3" s="3023"/>
      <c r="NB3" s="3023"/>
      <c r="NC3" s="3023"/>
      <c r="ND3" s="90"/>
      <c r="NE3" s="91"/>
      <c r="NF3" s="3023"/>
      <c r="NG3" s="3023"/>
      <c r="NH3" s="3023"/>
      <c r="NI3" s="3023"/>
      <c r="NJ3" s="3023"/>
      <c r="NK3" s="3023"/>
      <c r="NL3" s="90"/>
      <c r="NM3" s="91"/>
      <c r="NN3" s="3023"/>
      <c r="NO3" s="3023"/>
      <c r="NP3" s="3023"/>
      <c r="NQ3" s="3023"/>
      <c r="NR3" s="3023"/>
      <c r="NS3" s="3023"/>
      <c r="NT3" s="90"/>
      <c r="NU3" s="91"/>
      <c r="NV3" s="3023"/>
      <c r="NW3" s="3023"/>
      <c r="NX3" s="3023"/>
      <c r="NY3" s="3023"/>
      <c r="NZ3" s="3023"/>
      <c r="OA3" s="3023"/>
      <c r="OB3" s="90"/>
      <c r="OC3" s="91"/>
      <c r="OD3" s="3023"/>
      <c r="OE3" s="3023"/>
      <c r="OF3" s="3023"/>
      <c r="OG3" s="3023"/>
      <c r="OH3" s="3023"/>
      <c r="OI3" s="3023"/>
      <c r="OJ3" s="90"/>
      <c r="OK3" s="91"/>
      <c r="OL3" s="3023"/>
      <c r="OM3" s="3023"/>
      <c r="ON3" s="3023"/>
      <c r="OO3" s="3023"/>
      <c r="OP3" s="3023"/>
      <c r="OQ3" s="3023"/>
      <c r="OR3" s="90"/>
      <c r="OS3" s="91"/>
      <c r="OT3" s="3023"/>
      <c r="OU3" s="3023"/>
      <c r="OV3" s="3023"/>
      <c r="OW3" s="3023"/>
      <c r="OX3" s="3023"/>
      <c r="OY3" s="3023"/>
      <c r="OZ3" s="90"/>
      <c r="PA3" s="91"/>
      <c r="PB3" s="3023"/>
      <c r="PC3" s="3023"/>
      <c r="PD3" s="3023"/>
      <c r="PE3" s="3023"/>
      <c r="PF3" s="3023"/>
      <c r="PG3" s="3023"/>
      <c r="PH3" s="90"/>
      <c r="PI3" s="91"/>
      <c r="PJ3" s="3023"/>
      <c r="PK3" s="3023"/>
      <c r="PL3" s="3023"/>
      <c r="PM3" s="3023"/>
      <c r="PN3" s="3023"/>
      <c r="PO3" s="3023"/>
      <c r="PP3" s="90"/>
      <c r="PQ3" s="91"/>
      <c r="PR3" s="3023"/>
      <c r="PS3" s="3023"/>
      <c r="PT3" s="3023"/>
      <c r="PU3" s="3023"/>
      <c r="PV3" s="3023"/>
      <c r="PW3" s="3023"/>
      <c r="PX3" s="90"/>
      <c r="PY3" s="91"/>
      <c r="PZ3" s="3023"/>
      <c r="QA3" s="3023"/>
      <c r="QB3" s="3023"/>
      <c r="QC3" s="3023"/>
      <c r="QD3" s="3023"/>
      <c r="QE3" s="3023"/>
      <c r="QF3" s="90"/>
      <c r="QG3" s="89"/>
      <c r="QH3" s="3025"/>
      <c r="QI3" s="2477"/>
      <c r="QJ3" s="2477"/>
      <c r="QK3" s="2477"/>
      <c r="QL3" s="2477"/>
      <c r="QM3" s="2478"/>
      <c r="QN3" s="87" t="s">
        <v>288</v>
      </c>
      <c r="QO3" s="88"/>
      <c r="QP3" s="3025"/>
      <c r="QQ3" s="2477"/>
      <c r="QR3" s="2477"/>
      <c r="QS3" s="2477"/>
      <c r="QT3" s="2477"/>
      <c r="QU3" s="2478"/>
      <c r="QV3" s="87" t="s">
        <v>288</v>
      </c>
      <c r="QW3" s="88"/>
      <c r="QX3" s="3025"/>
      <c r="QY3" s="2477"/>
      <c r="QZ3" s="2477"/>
      <c r="RA3" s="2477"/>
      <c r="RB3" s="2477"/>
      <c r="RC3" s="2478"/>
      <c r="RD3" s="87" t="s">
        <v>288</v>
      </c>
      <c r="RE3" s="88"/>
      <c r="RF3" s="3025"/>
      <c r="RG3" s="2477"/>
      <c r="RH3" s="2477"/>
      <c r="RI3" s="2477"/>
      <c r="RJ3" s="2477"/>
      <c r="RK3" s="2478"/>
      <c r="RL3" s="87" t="s">
        <v>288</v>
      </c>
      <c r="RM3" s="88"/>
      <c r="RN3" s="3025"/>
      <c r="RO3" s="2477"/>
      <c r="RP3" s="2477"/>
      <c r="RQ3" s="2477"/>
      <c r="RR3" s="2477"/>
      <c r="RS3" s="2478"/>
      <c r="RT3" s="87" t="s">
        <v>288</v>
      </c>
      <c r="RU3" s="88"/>
      <c r="RV3" s="3025"/>
      <c r="RW3" s="2477"/>
      <c r="RX3" s="2477"/>
      <c r="RY3" s="2477"/>
      <c r="RZ3" s="2477"/>
      <c r="SA3" s="2478"/>
      <c r="SB3" s="87" t="s">
        <v>288</v>
      </c>
      <c r="SC3" s="88"/>
      <c r="SD3" s="3025"/>
      <c r="SE3" s="2477"/>
      <c r="SF3" s="2477"/>
      <c r="SG3" s="2477"/>
      <c r="SH3" s="2477"/>
      <c r="SI3" s="2478"/>
      <c r="SJ3" s="87" t="s">
        <v>288</v>
      </c>
      <c r="SK3" s="88"/>
      <c r="SL3" s="3025"/>
      <c r="SM3" s="2477"/>
      <c r="SN3" s="2477"/>
      <c r="SO3" s="2477"/>
      <c r="SP3" s="2477"/>
      <c r="SQ3" s="2478"/>
      <c r="SR3" s="87" t="s">
        <v>288</v>
      </c>
      <c r="SS3" s="88"/>
      <c r="ST3" s="3025"/>
      <c r="SU3" s="2477"/>
      <c r="SV3" s="2477"/>
      <c r="SW3" s="2477"/>
      <c r="SX3" s="2477"/>
      <c r="SY3" s="2478"/>
      <c r="SZ3" s="87" t="s">
        <v>288</v>
      </c>
      <c r="TA3" s="88"/>
      <c r="TB3" s="3025"/>
      <c r="TC3" s="2477"/>
      <c r="TD3" s="2477"/>
      <c r="TE3" s="2477"/>
      <c r="TF3" s="2477"/>
      <c r="TG3" s="2478"/>
      <c r="TH3" s="87" t="s">
        <v>288</v>
      </c>
      <c r="TI3" s="88"/>
      <c r="TJ3" s="3025"/>
      <c r="TK3" s="2477"/>
      <c r="TL3" s="2477"/>
      <c r="TM3" s="2477"/>
      <c r="TN3" s="2477"/>
      <c r="TO3" s="2478"/>
      <c r="TP3" s="87" t="s">
        <v>288</v>
      </c>
      <c r="TQ3" s="88"/>
      <c r="TR3" s="3025"/>
      <c r="TS3" s="2477"/>
      <c r="TT3" s="2477"/>
      <c r="TU3" s="2477"/>
      <c r="TV3" s="2477"/>
      <c r="TW3" s="2478"/>
      <c r="TX3" s="87" t="s">
        <v>288</v>
      </c>
      <c r="TY3" s="88"/>
      <c r="TZ3" s="3025"/>
      <c r="UA3" s="2477"/>
      <c r="UB3" s="2477"/>
      <c r="UC3" s="2477"/>
      <c r="UD3" s="2477"/>
      <c r="UE3" s="2478"/>
      <c r="UF3" s="87" t="s">
        <v>288</v>
      </c>
      <c r="UG3" s="88"/>
      <c r="UH3" s="3025"/>
      <c r="UI3" s="2477"/>
      <c r="UJ3" s="2477"/>
      <c r="UK3" s="2477"/>
      <c r="UL3" s="2477"/>
      <c r="UM3" s="2478"/>
      <c r="UN3" s="87" t="s">
        <v>288</v>
      </c>
      <c r="UO3" s="88"/>
      <c r="UP3" s="3025"/>
      <c r="UQ3" s="2477"/>
      <c r="UR3" s="2477"/>
      <c r="US3" s="2477"/>
      <c r="UT3" s="2477"/>
      <c r="UU3" s="2478"/>
      <c r="UV3" s="87" t="s">
        <v>288</v>
      </c>
      <c r="UW3" s="88"/>
      <c r="UX3" s="3025"/>
      <c r="UY3" s="2477"/>
      <c r="UZ3" s="2477"/>
      <c r="VA3" s="2477"/>
      <c r="VB3" s="2477"/>
      <c r="VC3" s="2478"/>
      <c r="VD3" s="87" t="s">
        <v>288</v>
      </c>
      <c r="VE3" s="88"/>
      <c r="VF3" s="3025"/>
      <c r="VG3" s="2477"/>
      <c r="VH3" s="2477"/>
      <c r="VI3" s="2477"/>
      <c r="VJ3" s="2477"/>
      <c r="VK3" s="2478"/>
      <c r="VL3" s="87" t="s">
        <v>288</v>
      </c>
      <c r="VM3" s="88"/>
      <c r="VN3" s="3025"/>
      <c r="VO3" s="2477"/>
      <c r="VP3" s="2477"/>
      <c r="VQ3" s="2477"/>
      <c r="VR3" s="2477"/>
      <c r="VS3" s="2478"/>
      <c r="VT3" s="87" t="s">
        <v>288</v>
      </c>
      <c r="VU3" s="88"/>
      <c r="VV3" s="3025"/>
      <c r="VW3" s="2477"/>
      <c r="VX3" s="2477"/>
      <c r="VY3" s="2477"/>
      <c r="VZ3" s="2477"/>
      <c r="WA3" s="2478"/>
      <c r="WB3" s="87" t="s">
        <v>288</v>
      </c>
      <c r="WC3" s="88"/>
      <c r="WD3" s="3025"/>
      <c r="WE3" s="2477"/>
      <c r="WF3" s="2477"/>
      <c r="WG3" s="2477"/>
      <c r="WH3" s="2477"/>
      <c r="WI3" s="2478"/>
      <c r="WJ3" s="87" t="s">
        <v>288</v>
      </c>
      <c r="WK3" s="88"/>
      <c r="WL3" s="3025"/>
      <c r="WM3" s="2477"/>
      <c r="WN3" s="2477"/>
      <c r="WO3" s="2477"/>
      <c r="WP3" s="2477"/>
      <c r="WQ3" s="2478"/>
      <c r="WR3" s="87" t="s">
        <v>288</v>
      </c>
      <c r="WS3" s="88"/>
      <c r="WT3" s="3025"/>
      <c r="WU3" s="2477"/>
      <c r="WV3" s="2477"/>
      <c r="WW3" s="2477"/>
      <c r="WX3" s="2477"/>
      <c r="WY3" s="2478"/>
      <c r="WZ3" s="87" t="s">
        <v>288</v>
      </c>
      <c r="XA3" s="88"/>
      <c r="XB3" s="3025"/>
      <c r="XC3" s="2477"/>
      <c r="XD3" s="2477"/>
      <c r="XE3" s="2477"/>
      <c r="XF3" s="2477"/>
      <c r="XG3" s="2478"/>
      <c r="XH3" s="87" t="s">
        <v>288</v>
      </c>
      <c r="XI3" s="88"/>
      <c r="XJ3" s="3025"/>
      <c r="XK3" s="2477"/>
      <c r="XL3" s="2477"/>
      <c r="XM3" s="2477"/>
      <c r="XN3" s="2477"/>
      <c r="XO3" s="2478"/>
      <c r="XP3" s="87" t="s">
        <v>288</v>
      </c>
      <c r="XQ3" s="88"/>
      <c r="XR3" s="3025"/>
      <c r="XS3" s="2477"/>
      <c r="XT3" s="2477"/>
      <c r="XU3" s="2477"/>
      <c r="XV3" s="2477"/>
      <c r="XW3" s="2478"/>
      <c r="XX3" s="87" t="s">
        <v>288</v>
      </c>
      <c r="XY3" s="88"/>
      <c r="XZ3" s="3025"/>
      <c r="YA3" s="2477"/>
      <c r="YB3" s="2477"/>
      <c r="YC3" s="2477"/>
      <c r="YD3" s="2477"/>
      <c r="YE3" s="2478"/>
      <c r="YF3" s="87" t="s">
        <v>288</v>
      </c>
      <c r="YG3" s="88"/>
      <c r="YH3" s="3025"/>
      <c r="YI3" s="2477"/>
      <c r="YJ3" s="2477"/>
      <c r="YK3" s="2477"/>
      <c r="YL3" s="2477"/>
      <c r="YM3" s="2478"/>
      <c r="YN3" s="87" t="s">
        <v>288</v>
      </c>
      <c r="YO3" s="88"/>
      <c r="YP3" s="3025"/>
      <c r="YQ3" s="2477"/>
      <c r="YR3" s="2477"/>
      <c r="YS3" s="2477"/>
      <c r="YT3" s="2477"/>
      <c r="YU3" s="2478"/>
      <c r="YV3" s="87" t="s">
        <v>288</v>
      </c>
      <c r="YW3" s="88"/>
      <c r="YX3" s="3025"/>
      <c r="YY3" s="2477"/>
      <c r="YZ3" s="2477"/>
      <c r="ZA3" s="2477"/>
      <c r="ZB3" s="2477"/>
      <c r="ZC3" s="2478"/>
      <c r="ZD3" s="87" t="s">
        <v>288</v>
      </c>
      <c r="ZE3" s="88"/>
      <c r="ZF3" s="3025"/>
      <c r="ZG3" s="2477"/>
      <c r="ZH3" s="2477"/>
      <c r="ZI3" s="2477"/>
      <c r="ZJ3" s="2477"/>
      <c r="ZK3" s="2478"/>
      <c r="ZL3" s="87" t="s">
        <v>288</v>
      </c>
      <c r="ZM3" s="88"/>
      <c r="ZN3" s="3025"/>
      <c r="ZO3" s="2477"/>
      <c r="ZP3" s="2477"/>
      <c r="ZQ3" s="2477"/>
      <c r="ZR3" s="2477"/>
      <c r="ZS3" s="2478"/>
      <c r="ZT3" s="87" t="s">
        <v>288</v>
      </c>
      <c r="ZU3" s="88"/>
      <c r="ZV3" s="3025"/>
      <c r="ZW3" s="2477"/>
      <c r="ZX3" s="2477"/>
      <c r="ZY3" s="2477"/>
      <c r="ZZ3" s="2477"/>
      <c r="AAA3" s="2478"/>
      <c r="AAB3" s="87" t="s">
        <v>288</v>
      </c>
      <c r="AAC3" s="88"/>
      <c r="AAD3" s="3025"/>
      <c r="AAE3" s="2477"/>
      <c r="AAF3" s="2477"/>
      <c r="AAG3" s="2477"/>
      <c r="AAH3" s="2477"/>
      <c r="AAI3" s="2478"/>
      <c r="AAJ3" s="87" t="s">
        <v>288</v>
      </c>
      <c r="AAK3" s="88"/>
      <c r="AAL3" s="3025"/>
      <c r="AAM3" s="2477"/>
      <c r="AAN3" s="2477"/>
      <c r="AAO3" s="2477"/>
      <c r="AAP3" s="2477"/>
      <c r="AAQ3" s="2478"/>
      <c r="AAR3" s="87" t="s">
        <v>288</v>
      </c>
      <c r="AAS3" s="88"/>
      <c r="AAT3" s="3025"/>
      <c r="AAU3" s="2477"/>
      <c r="AAV3" s="2477"/>
      <c r="AAW3" s="2477"/>
      <c r="AAX3" s="2477"/>
      <c r="AAY3" s="2478"/>
      <c r="AAZ3" s="87" t="s">
        <v>288</v>
      </c>
      <c r="ABA3" s="88"/>
      <c r="ABB3" s="3025"/>
      <c r="ABC3" s="2477"/>
      <c r="ABD3" s="2477"/>
      <c r="ABE3" s="2477"/>
      <c r="ABF3" s="2477"/>
      <c r="ABG3" s="2478"/>
      <c r="ABH3" s="87" t="s">
        <v>288</v>
      </c>
      <c r="ABI3" s="88"/>
      <c r="ABJ3" s="3025"/>
      <c r="ABK3" s="2477"/>
      <c r="ABL3" s="2477"/>
      <c r="ABM3" s="2477"/>
      <c r="ABN3" s="2477"/>
      <c r="ABO3" s="2478"/>
      <c r="ABP3" s="87" t="s">
        <v>288</v>
      </c>
      <c r="ABQ3" s="88"/>
      <c r="ABR3" s="3025"/>
      <c r="ABS3" s="2477"/>
      <c r="ABT3" s="2477"/>
      <c r="ABU3" s="2477"/>
      <c r="ABV3" s="2477"/>
      <c r="ABW3" s="2478"/>
      <c r="ABX3" s="87" t="s">
        <v>288</v>
      </c>
      <c r="ABY3" s="88"/>
      <c r="ABZ3" s="3025"/>
      <c r="ACA3" s="2477"/>
      <c r="ACB3" s="2477"/>
      <c r="ACC3" s="2477"/>
      <c r="ACD3" s="2477"/>
      <c r="ACE3" s="2478"/>
      <c r="ACF3" s="87" t="s">
        <v>288</v>
      </c>
      <c r="ACG3" s="88"/>
      <c r="ACH3" s="3025"/>
      <c r="ACI3" s="2477"/>
      <c r="ACJ3" s="2477"/>
      <c r="ACK3" s="2477"/>
      <c r="ACL3" s="2477"/>
      <c r="ACM3" s="2478"/>
      <c r="ACN3" s="87" t="s">
        <v>288</v>
      </c>
      <c r="ACO3" s="88"/>
      <c r="ACP3" s="3025"/>
      <c r="ACQ3" s="2477"/>
      <c r="ACR3" s="2477"/>
      <c r="ACS3" s="2477"/>
      <c r="ACT3" s="2477"/>
      <c r="ACU3" s="2478"/>
      <c r="ACV3" s="87" t="s">
        <v>288</v>
      </c>
      <c r="ACW3" s="88"/>
      <c r="ACX3" s="3025"/>
      <c r="ACY3" s="2477"/>
      <c r="ACZ3" s="2477"/>
      <c r="ADA3" s="2477"/>
      <c r="ADB3" s="2477"/>
      <c r="ADC3" s="2478"/>
      <c r="ADD3" s="87" t="s">
        <v>288</v>
      </c>
      <c r="ADE3" s="88"/>
      <c r="ADF3" s="3025"/>
      <c r="ADG3" s="2477"/>
      <c r="ADH3" s="2477"/>
      <c r="ADI3" s="2477"/>
      <c r="ADJ3" s="2477"/>
      <c r="ADK3" s="2478"/>
      <c r="ADL3" s="87" t="s">
        <v>288</v>
      </c>
      <c r="ADM3" s="88"/>
      <c r="ADN3" s="3025"/>
      <c r="ADO3" s="2477"/>
      <c r="ADP3" s="2477"/>
      <c r="ADQ3" s="2477"/>
      <c r="ADR3" s="2477"/>
      <c r="ADS3" s="2478"/>
      <c r="ADT3" s="87" t="s">
        <v>288</v>
      </c>
      <c r="ADU3" s="88"/>
      <c r="ADV3" s="3025"/>
      <c r="ADW3" s="2477"/>
      <c r="ADX3" s="2477"/>
      <c r="ADY3" s="2477"/>
      <c r="ADZ3" s="2477"/>
      <c r="AEA3" s="2478"/>
      <c r="AEB3" s="87" t="s">
        <v>288</v>
      </c>
      <c r="AEC3" s="88"/>
      <c r="AED3" s="3025"/>
      <c r="AEE3" s="2477"/>
      <c r="AEF3" s="2477"/>
      <c r="AEG3" s="2477"/>
      <c r="AEH3" s="2477"/>
      <c r="AEI3" s="2478"/>
      <c r="AEJ3" s="87" t="s">
        <v>288</v>
      </c>
      <c r="AEK3" s="88"/>
      <c r="AEL3" s="3025"/>
      <c r="AEM3" s="2477"/>
      <c r="AEN3" s="2477"/>
      <c r="AEO3" s="2477"/>
      <c r="AEP3" s="2477"/>
      <c r="AEQ3" s="2478"/>
      <c r="AER3" s="87" t="s">
        <v>288</v>
      </c>
      <c r="AES3" s="88"/>
      <c r="AET3" s="3025"/>
      <c r="AEU3" s="2477"/>
      <c r="AEV3" s="2477"/>
      <c r="AEW3" s="2477"/>
      <c r="AEX3" s="2477"/>
      <c r="AEY3" s="2478"/>
      <c r="AEZ3" s="87" t="s">
        <v>288</v>
      </c>
      <c r="AFA3" s="88"/>
      <c r="AFB3" s="3025"/>
      <c r="AFC3" s="2477"/>
      <c r="AFD3" s="2477"/>
      <c r="AFE3" s="2477"/>
      <c r="AFF3" s="2477"/>
      <c r="AFG3" s="2478"/>
      <c r="AFH3" s="87" t="s">
        <v>288</v>
      </c>
      <c r="AFI3" s="88"/>
      <c r="AFJ3" s="3025"/>
      <c r="AFK3" s="2477"/>
      <c r="AFL3" s="2477"/>
      <c r="AFM3" s="2477"/>
      <c r="AFN3" s="2477"/>
      <c r="AFO3" s="2478"/>
      <c r="AFP3" s="87" t="s">
        <v>288</v>
      </c>
      <c r="AFQ3" s="88"/>
      <c r="AFR3" s="3025"/>
      <c r="AFS3" s="2477"/>
      <c r="AFT3" s="2477"/>
      <c r="AFU3" s="2477"/>
      <c r="AFV3" s="2477"/>
      <c r="AFW3" s="2478"/>
      <c r="AFX3" s="87" t="s">
        <v>288</v>
      </c>
      <c r="AFY3" s="88"/>
      <c r="AFZ3" s="3025"/>
      <c r="AGA3" s="2477"/>
      <c r="AGB3" s="2477"/>
      <c r="AGC3" s="2477"/>
      <c r="AGD3" s="2477"/>
      <c r="AGE3" s="2478"/>
      <c r="AGF3" s="87" t="s">
        <v>288</v>
      </c>
      <c r="AGG3" s="88"/>
      <c r="AGH3" s="3025"/>
      <c r="AGI3" s="2477"/>
      <c r="AGJ3" s="2477"/>
      <c r="AGK3" s="2477"/>
      <c r="AGL3" s="2477"/>
      <c r="AGM3" s="2478"/>
      <c r="AGN3" s="87" t="s">
        <v>288</v>
      </c>
      <c r="AGO3" s="88"/>
      <c r="AGP3" s="3025"/>
      <c r="AGQ3" s="2477"/>
      <c r="AGR3" s="2477"/>
      <c r="AGS3" s="2477"/>
      <c r="AGT3" s="2477"/>
      <c r="AGU3" s="2478"/>
      <c r="AGV3" s="87" t="s">
        <v>288</v>
      </c>
      <c r="AGW3" s="88"/>
      <c r="AGX3" s="3025"/>
      <c r="AGY3" s="2477"/>
      <c r="AGZ3" s="2477"/>
      <c r="AHA3" s="2477"/>
      <c r="AHB3" s="2477"/>
      <c r="AHC3" s="2478"/>
      <c r="AHD3" s="87" t="s">
        <v>288</v>
      </c>
      <c r="AHE3" s="88"/>
      <c r="AHF3" s="3025"/>
      <c r="AHG3" s="2477"/>
      <c r="AHH3" s="2477"/>
      <c r="AHI3" s="2477"/>
      <c r="AHJ3" s="2477"/>
      <c r="AHK3" s="2478"/>
      <c r="AHL3" s="87" t="s">
        <v>288</v>
      </c>
      <c r="AHM3" s="88"/>
      <c r="AHN3" s="3025"/>
      <c r="AHO3" s="2477"/>
      <c r="AHP3" s="2477"/>
      <c r="AHQ3" s="2477"/>
      <c r="AHR3" s="2477"/>
      <c r="AHS3" s="2478"/>
      <c r="AHT3" s="87" t="s">
        <v>288</v>
      </c>
      <c r="AHU3" s="88"/>
      <c r="AHV3" s="3025"/>
      <c r="AHW3" s="2477"/>
      <c r="AHX3" s="2477"/>
      <c r="AHY3" s="2477"/>
      <c r="AHZ3" s="2477"/>
      <c r="AIA3" s="2478"/>
      <c r="AIB3" s="87" t="s">
        <v>288</v>
      </c>
      <c r="AIC3" s="88"/>
      <c r="AID3" s="3025"/>
      <c r="AIE3" s="2477"/>
      <c r="AIF3" s="2477"/>
      <c r="AIG3" s="2477"/>
      <c r="AIH3" s="2477"/>
      <c r="AII3" s="2478"/>
      <c r="AIJ3" s="87" t="s">
        <v>288</v>
      </c>
      <c r="AIK3" s="88"/>
      <c r="AIL3" s="3025"/>
      <c r="AIM3" s="2477"/>
      <c r="AIN3" s="2477"/>
      <c r="AIO3" s="2477"/>
      <c r="AIP3" s="2477"/>
      <c r="AIQ3" s="2478"/>
      <c r="AIR3" s="87" t="s">
        <v>288</v>
      </c>
      <c r="AIS3" s="88"/>
      <c r="AIT3" s="3025"/>
      <c r="AIU3" s="2477"/>
      <c r="AIV3" s="2477"/>
      <c r="AIW3" s="2477"/>
      <c r="AIX3" s="2477"/>
      <c r="AIY3" s="2478"/>
      <c r="AIZ3" s="87" t="s">
        <v>288</v>
      </c>
      <c r="AJA3" s="88"/>
      <c r="AJB3" s="3025"/>
      <c r="AJC3" s="2477"/>
      <c r="AJD3" s="2477"/>
      <c r="AJE3" s="2477"/>
      <c r="AJF3" s="2477"/>
      <c r="AJG3" s="2478"/>
      <c r="AJH3" s="87" t="s">
        <v>288</v>
      </c>
      <c r="AJI3" s="88"/>
      <c r="AJJ3" s="3025"/>
      <c r="AJK3" s="2477"/>
      <c r="AJL3" s="2477"/>
      <c r="AJM3" s="2477"/>
      <c r="AJN3" s="2477"/>
      <c r="AJO3" s="2478"/>
      <c r="AJP3" s="87" t="s">
        <v>288</v>
      </c>
      <c r="AJQ3" s="88"/>
      <c r="AJR3" s="3025"/>
      <c r="AJS3" s="2477"/>
      <c r="AJT3" s="2477"/>
      <c r="AJU3" s="2477"/>
      <c r="AJV3" s="2477"/>
      <c r="AJW3" s="2478"/>
      <c r="AJX3" s="87" t="s">
        <v>288</v>
      </c>
      <c r="AJY3" s="88"/>
      <c r="AJZ3" s="3025"/>
      <c r="AKA3" s="2477"/>
      <c r="AKB3" s="2477"/>
      <c r="AKC3" s="2477"/>
      <c r="AKD3" s="2477"/>
      <c r="AKE3" s="2478"/>
      <c r="AKF3" s="87" t="s">
        <v>288</v>
      </c>
      <c r="AKG3" s="88"/>
      <c r="AKH3" s="3025"/>
      <c r="AKI3" s="2477"/>
      <c r="AKJ3" s="2477"/>
      <c r="AKK3" s="2477"/>
      <c r="AKL3" s="2477"/>
      <c r="AKM3" s="2478"/>
      <c r="AKN3" s="87" t="s">
        <v>288</v>
      </c>
      <c r="AKO3" s="88"/>
      <c r="AKP3" s="3025"/>
      <c r="AKQ3" s="2477"/>
      <c r="AKR3" s="2477"/>
      <c r="AKS3" s="2477"/>
      <c r="AKT3" s="2477"/>
      <c r="AKU3" s="2478"/>
      <c r="AKV3" s="87" t="s">
        <v>288</v>
      </c>
      <c r="AKW3" s="88"/>
      <c r="AKX3" s="3025"/>
      <c r="AKY3" s="2477"/>
      <c r="AKZ3" s="2477"/>
      <c r="ALA3" s="2477"/>
      <c r="ALB3" s="2477"/>
      <c r="ALC3" s="2478"/>
      <c r="ALD3" s="87" t="s">
        <v>288</v>
      </c>
      <c r="ALE3" s="88"/>
      <c r="ALF3" s="3025"/>
      <c r="ALG3" s="2477"/>
      <c r="ALH3" s="2477"/>
      <c r="ALI3" s="2477"/>
      <c r="ALJ3" s="2477"/>
      <c r="ALK3" s="2478"/>
      <c r="ALL3" s="87" t="s">
        <v>288</v>
      </c>
      <c r="ALM3" s="88"/>
      <c r="ALN3" s="3025"/>
      <c r="ALO3" s="2477"/>
      <c r="ALP3" s="2477"/>
      <c r="ALQ3" s="2477"/>
      <c r="ALR3" s="2477"/>
      <c r="ALS3" s="2478"/>
      <c r="ALT3" s="87" t="s">
        <v>288</v>
      </c>
      <c r="ALU3" s="88"/>
      <c r="ALV3" s="3025"/>
      <c r="ALW3" s="2477"/>
      <c r="ALX3" s="2477"/>
      <c r="ALY3" s="2477"/>
      <c r="ALZ3" s="2477"/>
      <c r="AMA3" s="2478"/>
      <c r="AMB3" s="87" t="s">
        <v>288</v>
      </c>
      <c r="AMC3" s="88"/>
      <c r="AMD3" s="3025"/>
      <c r="AME3" s="2477"/>
      <c r="AMF3" s="2477"/>
      <c r="AMG3" s="2477"/>
      <c r="AMH3" s="2477"/>
      <c r="AMI3" s="2478"/>
      <c r="AMJ3" s="87" t="s">
        <v>288</v>
      </c>
      <c r="AMK3" s="88"/>
      <c r="AML3" s="3025"/>
      <c r="AMM3" s="2477"/>
      <c r="AMN3" s="2477"/>
      <c r="AMO3" s="2477"/>
      <c r="AMP3" s="2477"/>
      <c r="AMQ3" s="2478"/>
      <c r="AMR3" s="87" t="s">
        <v>288</v>
      </c>
      <c r="AMS3" s="88"/>
      <c r="AMT3" s="3025"/>
      <c r="AMU3" s="2477"/>
      <c r="AMV3" s="2477"/>
      <c r="AMW3" s="2477"/>
      <c r="AMX3" s="2477"/>
      <c r="AMY3" s="2478"/>
      <c r="AMZ3" s="87" t="s">
        <v>288</v>
      </c>
      <c r="ANA3" s="88"/>
      <c r="ANB3" s="3025"/>
      <c r="ANC3" s="2477"/>
      <c r="AND3" s="2477"/>
      <c r="ANE3" s="2477"/>
      <c r="ANF3" s="2477"/>
      <c r="ANG3" s="2478"/>
      <c r="ANH3" s="87" t="s">
        <v>288</v>
      </c>
      <c r="ANI3" s="88"/>
      <c r="ANJ3" s="3025"/>
      <c r="ANK3" s="2477"/>
      <c r="ANL3" s="2477"/>
      <c r="ANM3" s="2477"/>
      <c r="ANN3" s="2477"/>
      <c r="ANO3" s="2478"/>
      <c r="ANP3" s="87" t="s">
        <v>288</v>
      </c>
      <c r="ANQ3" s="88"/>
      <c r="ANR3" s="3025"/>
      <c r="ANS3" s="2477"/>
      <c r="ANT3" s="2477"/>
      <c r="ANU3" s="2477"/>
      <c r="ANV3" s="2477"/>
      <c r="ANW3" s="2478"/>
      <c r="ANX3" s="87" t="s">
        <v>288</v>
      </c>
      <c r="ANY3" s="88"/>
      <c r="ANZ3" s="3025"/>
      <c r="AOA3" s="2477"/>
      <c r="AOB3" s="2477"/>
      <c r="AOC3" s="2477"/>
      <c r="AOD3" s="2477"/>
      <c r="AOE3" s="2478"/>
      <c r="AOF3" s="87" t="s">
        <v>288</v>
      </c>
      <c r="AOG3" s="88"/>
      <c r="AOH3" s="3025"/>
      <c r="AOI3" s="2477"/>
      <c r="AOJ3" s="2477"/>
      <c r="AOK3" s="2477"/>
      <c r="AOL3" s="2477"/>
      <c r="AOM3" s="2478"/>
      <c r="AON3" s="87" t="s">
        <v>288</v>
      </c>
      <c r="AOO3" s="88"/>
      <c r="AOP3" s="3025"/>
      <c r="AOQ3" s="2477"/>
      <c r="AOR3" s="2477"/>
      <c r="AOS3" s="2477"/>
      <c r="AOT3" s="2477"/>
      <c r="AOU3" s="2478"/>
      <c r="AOV3" s="87" t="s">
        <v>288</v>
      </c>
      <c r="AOW3" s="88"/>
      <c r="AOX3" s="3025"/>
      <c r="AOY3" s="2477"/>
      <c r="AOZ3" s="2477"/>
      <c r="APA3" s="2477"/>
      <c r="APB3" s="2477"/>
      <c r="APC3" s="2478"/>
      <c r="APD3" s="87" t="s">
        <v>288</v>
      </c>
      <c r="APE3" s="88"/>
      <c r="APF3" s="3025"/>
      <c r="APG3" s="2477"/>
      <c r="APH3" s="2477"/>
      <c r="API3" s="2477"/>
      <c r="APJ3" s="2477"/>
      <c r="APK3" s="2478"/>
      <c r="APL3" s="87" t="s">
        <v>288</v>
      </c>
      <c r="APM3" s="88"/>
      <c r="APN3" s="3025"/>
      <c r="APO3" s="2477"/>
      <c r="APP3" s="2477"/>
      <c r="APQ3" s="2477"/>
      <c r="APR3" s="2477"/>
      <c r="APS3" s="2478"/>
      <c r="APT3" s="87" t="s">
        <v>288</v>
      </c>
      <c r="APU3" s="88"/>
      <c r="APV3" s="3025"/>
      <c r="APW3" s="2477"/>
      <c r="APX3" s="2477"/>
      <c r="APY3" s="2477"/>
      <c r="APZ3" s="2477"/>
      <c r="AQA3" s="2478"/>
      <c r="AQB3" s="87" t="s">
        <v>288</v>
      </c>
      <c r="AQC3" s="88"/>
      <c r="AQD3" s="3025"/>
      <c r="AQE3" s="2477"/>
      <c r="AQF3" s="2477"/>
      <c r="AQG3" s="2477"/>
      <c r="AQH3" s="2477"/>
      <c r="AQI3" s="2478"/>
      <c r="AQJ3" s="87" t="s">
        <v>288</v>
      </c>
      <c r="AQK3" s="88"/>
      <c r="AQL3" s="3025"/>
      <c r="AQM3" s="2477"/>
      <c r="AQN3" s="2477"/>
      <c r="AQO3" s="2477"/>
      <c r="AQP3" s="2477"/>
      <c r="AQQ3" s="2478"/>
      <c r="AQR3" s="87" t="s">
        <v>288</v>
      </c>
      <c r="AQS3" s="88"/>
      <c r="AQT3" s="3025"/>
      <c r="AQU3" s="2477"/>
      <c r="AQV3" s="2477"/>
      <c r="AQW3" s="2477"/>
      <c r="AQX3" s="2477"/>
      <c r="AQY3" s="2478"/>
      <c r="AQZ3" s="87" t="s">
        <v>288</v>
      </c>
      <c r="ARA3" s="88"/>
      <c r="ARB3" s="3025"/>
      <c r="ARC3" s="2477"/>
      <c r="ARD3" s="2477"/>
      <c r="ARE3" s="2477"/>
      <c r="ARF3" s="2477"/>
      <c r="ARG3" s="2478"/>
      <c r="ARH3" s="87" t="s">
        <v>288</v>
      </c>
      <c r="ARI3" s="88"/>
      <c r="ARJ3" s="3025"/>
      <c r="ARK3" s="2477"/>
      <c r="ARL3" s="2477"/>
      <c r="ARM3" s="2477"/>
      <c r="ARN3" s="2477"/>
      <c r="ARO3" s="2478"/>
      <c r="ARP3" s="87" t="s">
        <v>288</v>
      </c>
      <c r="ARQ3" s="88"/>
      <c r="ARR3" s="3025"/>
      <c r="ARS3" s="2477"/>
      <c r="ART3" s="2477"/>
      <c r="ARU3" s="2477"/>
      <c r="ARV3" s="2477"/>
      <c r="ARW3" s="2478"/>
      <c r="ARX3" s="87" t="s">
        <v>288</v>
      </c>
      <c r="ARY3" s="88"/>
      <c r="ARZ3" s="3025"/>
      <c r="ASA3" s="2477"/>
      <c r="ASB3" s="2477"/>
      <c r="ASC3" s="2477"/>
      <c r="ASD3" s="2477"/>
      <c r="ASE3" s="2478"/>
      <c r="ASF3" s="87" t="s">
        <v>288</v>
      </c>
      <c r="ASG3" s="88"/>
      <c r="ASH3" s="3025"/>
      <c r="ASI3" s="2477"/>
      <c r="ASJ3" s="2477"/>
      <c r="ASK3" s="2477"/>
      <c r="ASL3" s="2477"/>
      <c r="ASM3" s="2478"/>
      <c r="ASN3" s="87" t="s">
        <v>288</v>
      </c>
      <c r="ASO3" s="88"/>
      <c r="ASP3" s="3025"/>
      <c r="ASQ3" s="2477"/>
      <c r="ASR3" s="2477"/>
      <c r="ASS3" s="2477"/>
      <c r="AST3" s="2477"/>
      <c r="ASU3" s="2478"/>
      <c r="ASV3" s="87" t="s">
        <v>288</v>
      </c>
      <c r="ASW3" s="88"/>
      <c r="ASX3" s="3025"/>
      <c r="ASY3" s="2477"/>
      <c r="ASZ3" s="2477"/>
      <c r="ATA3" s="2477"/>
      <c r="ATB3" s="2477"/>
      <c r="ATC3" s="2478"/>
      <c r="ATD3" s="87" t="s">
        <v>288</v>
      </c>
      <c r="ATE3" s="88"/>
      <c r="ATF3" s="3025"/>
      <c r="ATG3" s="2477"/>
      <c r="ATH3" s="2477"/>
      <c r="ATI3" s="2477"/>
      <c r="ATJ3" s="2477"/>
      <c r="ATK3" s="2478"/>
      <c r="ATL3" s="87" t="s">
        <v>288</v>
      </c>
      <c r="ATM3" s="88"/>
      <c r="ATN3" s="3025"/>
      <c r="ATO3" s="2477"/>
      <c r="ATP3" s="2477"/>
      <c r="ATQ3" s="2477"/>
      <c r="ATR3" s="2477"/>
      <c r="ATS3" s="2478"/>
      <c r="ATT3" s="87" t="s">
        <v>288</v>
      </c>
      <c r="ATU3" s="88"/>
      <c r="ATV3" s="3025"/>
      <c r="ATW3" s="2477"/>
      <c r="ATX3" s="2477"/>
      <c r="ATY3" s="2477"/>
      <c r="ATZ3" s="2477"/>
      <c r="AUA3" s="2478"/>
      <c r="AUB3" s="87" t="s">
        <v>288</v>
      </c>
      <c r="AUC3" s="88"/>
      <c r="AUD3" s="3025"/>
      <c r="AUE3" s="2477"/>
      <c r="AUF3" s="2477"/>
      <c r="AUG3" s="2477"/>
      <c r="AUH3" s="2477"/>
      <c r="AUI3" s="2478"/>
      <c r="AUJ3" s="87" t="s">
        <v>288</v>
      </c>
      <c r="AUK3" s="88"/>
      <c r="AUL3" s="3025"/>
      <c r="AUM3" s="2477"/>
      <c r="AUN3" s="2477"/>
      <c r="AUO3" s="2477"/>
      <c r="AUP3" s="2477"/>
      <c r="AUQ3" s="2478"/>
      <c r="AUR3" s="87" t="s">
        <v>288</v>
      </c>
      <c r="AUS3" s="88"/>
      <c r="AUT3" s="3025"/>
      <c r="AUU3" s="2477"/>
      <c r="AUV3" s="2477"/>
      <c r="AUW3" s="2477"/>
      <c r="AUX3" s="2477"/>
      <c r="AUY3" s="2478"/>
      <c r="AUZ3" s="87" t="s">
        <v>288</v>
      </c>
      <c r="AVA3" s="88"/>
      <c r="AVB3" s="3025"/>
      <c r="AVC3" s="2477"/>
      <c r="AVD3" s="2477"/>
      <c r="AVE3" s="2477"/>
      <c r="AVF3" s="2477"/>
      <c r="AVG3" s="2478"/>
      <c r="AVH3" s="87" t="s">
        <v>288</v>
      </c>
      <c r="AVI3" s="88"/>
      <c r="AVJ3" s="3025"/>
      <c r="AVK3" s="2477"/>
      <c r="AVL3" s="2477"/>
      <c r="AVM3" s="2477"/>
      <c r="AVN3" s="2477"/>
      <c r="AVO3" s="2478"/>
      <c r="AVP3" s="87" t="s">
        <v>288</v>
      </c>
      <c r="AVQ3" s="88"/>
      <c r="AVR3" s="3025"/>
      <c r="AVS3" s="2477"/>
      <c r="AVT3" s="2477"/>
      <c r="AVU3" s="2477"/>
      <c r="AVV3" s="2477"/>
      <c r="AVW3" s="2478"/>
      <c r="AVX3" s="87" t="s">
        <v>288</v>
      </c>
      <c r="AVY3" s="88"/>
      <c r="AVZ3" s="3025"/>
      <c r="AWA3" s="2477"/>
      <c r="AWB3" s="2477"/>
      <c r="AWC3" s="2477"/>
      <c r="AWD3" s="2477"/>
      <c r="AWE3" s="2478"/>
      <c r="AWF3" s="87" t="s">
        <v>288</v>
      </c>
      <c r="AWG3" s="88"/>
      <c r="AWH3" s="3025"/>
      <c r="AWI3" s="2477"/>
      <c r="AWJ3" s="2477"/>
      <c r="AWK3" s="2477"/>
      <c r="AWL3" s="2477"/>
      <c r="AWM3" s="2478"/>
      <c r="AWN3" s="87" t="s">
        <v>288</v>
      </c>
      <c r="AWO3" s="88"/>
      <c r="AWP3" s="3025"/>
      <c r="AWQ3" s="2477"/>
      <c r="AWR3" s="2477"/>
      <c r="AWS3" s="2477"/>
      <c r="AWT3" s="2477"/>
      <c r="AWU3" s="2478"/>
      <c r="AWV3" s="87" t="s">
        <v>288</v>
      </c>
      <c r="AWW3" s="88"/>
      <c r="AWX3" s="3025"/>
      <c r="AWY3" s="2477"/>
      <c r="AWZ3" s="2477"/>
      <c r="AXA3" s="2477"/>
      <c r="AXB3" s="2477"/>
      <c r="AXC3" s="2478"/>
      <c r="AXD3" s="87" t="s">
        <v>288</v>
      </c>
      <c r="AXE3" s="88"/>
      <c r="AXF3" s="3025"/>
      <c r="AXG3" s="2477"/>
      <c r="AXH3" s="2477"/>
      <c r="AXI3" s="2477"/>
      <c r="AXJ3" s="2477"/>
      <c r="AXK3" s="2478"/>
      <c r="AXL3" s="87" t="s">
        <v>288</v>
      </c>
      <c r="AXM3" s="88"/>
      <c r="AXN3" s="3025"/>
      <c r="AXO3" s="2477"/>
      <c r="AXP3" s="2477"/>
      <c r="AXQ3" s="2477"/>
      <c r="AXR3" s="2477"/>
      <c r="AXS3" s="2478"/>
      <c r="AXT3" s="87" t="s">
        <v>288</v>
      </c>
      <c r="AXU3" s="88"/>
      <c r="AXV3" s="3025"/>
      <c r="AXW3" s="2477"/>
      <c r="AXX3" s="2477"/>
      <c r="AXY3" s="2477"/>
      <c r="AXZ3" s="2477"/>
      <c r="AYA3" s="2478"/>
      <c r="AYB3" s="87" t="s">
        <v>288</v>
      </c>
      <c r="AYC3" s="88"/>
      <c r="AYD3" s="3025"/>
      <c r="AYE3" s="2477"/>
      <c r="AYF3" s="2477"/>
      <c r="AYG3" s="2477"/>
      <c r="AYH3" s="2477"/>
      <c r="AYI3" s="2478"/>
      <c r="AYJ3" s="87" t="s">
        <v>288</v>
      </c>
      <c r="AYK3" s="88"/>
      <c r="AYL3" s="3025"/>
      <c r="AYM3" s="2477"/>
      <c r="AYN3" s="2477"/>
      <c r="AYO3" s="2477"/>
      <c r="AYP3" s="2477"/>
      <c r="AYQ3" s="2478"/>
      <c r="AYR3" s="87" t="s">
        <v>288</v>
      </c>
      <c r="AYS3" s="88"/>
      <c r="AYT3" s="3025"/>
      <c r="AYU3" s="2477"/>
      <c r="AYV3" s="2477"/>
      <c r="AYW3" s="2477"/>
      <c r="AYX3" s="2477"/>
      <c r="AYY3" s="2478"/>
      <c r="AYZ3" s="87" t="s">
        <v>288</v>
      </c>
      <c r="AZA3" s="88"/>
      <c r="AZB3" s="3025"/>
      <c r="AZC3" s="2477"/>
      <c r="AZD3" s="2477"/>
      <c r="AZE3" s="2477"/>
      <c r="AZF3" s="2477"/>
      <c r="AZG3" s="2478"/>
      <c r="AZH3" s="87" t="s">
        <v>288</v>
      </c>
      <c r="AZI3" s="88"/>
      <c r="AZJ3" s="3025"/>
      <c r="AZK3" s="2477"/>
      <c r="AZL3" s="2477"/>
      <c r="AZM3" s="2477"/>
      <c r="AZN3" s="2477"/>
      <c r="AZO3" s="2478"/>
      <c r="AZP3" s="87" t="s">
        <v>288</v>
      </c>
      <c r="AZQ3" s="88"/>
      <c r="AZR3" s="3025"/>
      <c r="AZS3" s="2477"/>
      <c r="AZT3" s="2477"/>
      <c r="AZU3" s="2477"/>
      <c r="AZV3" s="2477"/>
      <c r="AZW3" s="2478"/>
      <c r="AZX3" s="87" t="s">
        <v>288</v>
      </c>
      <c r="AZY3" s="88"/>
      <c r="AZZ3" s="3025"/>
      <c r="BAA3" s="2477"/>
      <c r="BAB3" s="2477"/>
      <c r="BAC3" s="2477"/>
      <c r="BAD3" s="2477"/>
      <c r="BAE3" s="2478"/>
      <c r="BAF3" s="87" t="s">
        <v>288</v>
      </c>
      <c r="BAG3" s="88"/>
      <c r="BAH3" s="3025"/>
      <c r="BAI3" s="2477"/>
      <c r="BAJ3" s="2477"/>
      <c r="BAK3" s="2477"/>
      <c r="BAL3" s="2477"/>
      <c r="BAM3" s="2478"/>
      <c r="BAN3" s="87" t="s">
        <v>288</v>
      </c>
      <c r="BAO3" s="88"/>
      <c r="BAP3" s="3025"/>
      <c r="BAQ3" s="2477"/>
      <c r="BAR3" s="2477"/>
      <c r="BAS3" s="2477"/>
      <c r="BAT3" s="2477"/>
      <c r="BAU3" s="2478"/>
      <c r="BAV3" s="87" t="s">
        <v>288</v>
      </c>
      <c r="BAW3" s="88"/>
      <c r="BAX3" s="3025"/>
      <c r="BAY3" s="2477"/>
      <c r="BAZ3" s="2477"/>
      <c r="BBA3" s="2477"/>
      <c r="BBB3" s="2477"/>
      <c r="BBC3" s="2478"/>
      <c r="BBD3" s="87" t="s">
        <v>288</v>
      </c>
      <c r="BBE3" s="88"/>
      <c r="BBF3" s="3025"/>
      <c r="BBG3" s="2477"/>
      <c r="BBH3" s="2477"/>
      <c r="BBI3" s="2477"/>
      <c r="BBJ3" s="2477"/>
      <c r="BBK3" s="2478"/>
      <c r="BBL3" s="87" t="s">
        <v>288</v>
      </c>
      <c r="BBM3" s="88"/>
      <c r="BBN3" s="3025"/>
      <c r="BBO3" s="2477"/>
      <c r="BBP3" s="2477"/>
      <c r="BBQ3" s="2477"/>
      <c r="BBR3" s="2477"/>
      <c r="BBS3" s="2478"/>
      <c r="BBT3" s="87" t="s">
        <v>288</v>
      </c>
      <c r="BBU3" s="88"/>
      <c r="BBV3" s="3025"/>
      <c r="BBW3" s="2477"/>
      <c r="BBX3" s="2477"/>
      <c r="BBY3" s="2477"/>
      <c r="BBZ3" s="2477"/>
      <c r="BCA3" s="2478"/>
      <c r="BCB3" s="87" t="s">
        <v>288</v>
      </c>
      <c r="BCC3" s="88"/>
      <c r="BCD3" s="3025"/>
      <c r="BCE3" s="2477"/>
      <c r="BCF3" s="2477"/>
      <c r="BCG3" s="2477"/>
      <c r="BCH3" s="2477"/>
      <c r="BCI3" s="2478"/>
      <c r="BCJ3" s="87" t="s">
        <v>288</v>
      </c>
      <c r="BCK3" s="88"/>
      <c r="BCL3" s="3025"/>
      <c r="BCM3" s="2477"/>
      <c r="BCN3" s="2477"/>
      <c r="BCO3" s="2477"/>
      <c r="BCP3" s="2477"/>
      <c r="BCQ3" s="2478"/>
      <c r="BCR3" s="87" t="s">
        <v>288</v>
      </c>
      <c r="BCS3" s="88"/>
      <c r="BCT3" s="3025"/>
      <c r="BCU3" s="2477"/>
      <c r="BCV3" s="2477"/>
      <c r="BCW3" s="2477"/>
      <c r="BCX3" s="2477"/>
      <c r="BCY3" s="2478"/>
      <c r="BCZ3" s="87" t="s">
        <v>288</v>
      </c>
      <c r="BDA3" s="88"/>
      <c r="BDB3" s="3025"/>
      <c r="BDC3" s="2477"/>
      <c r="BDD3" s="2477"/>
      <c r="BDE3" s="2477"/>
      <c r="BDF3" s="2477"/>
      <c r="BDG3" s="2478"/>
      <c r="BDH3" s="87" t="s">
        <v>288</v>
      </c>
      <c r="BDI3" s="88"/>
      <c r="BDJ3" s="3025"/>
      <c r="BDK3" s="2477"/>
      <c r="BDL3" s="2477"/>
      <c r="BDM3" s="2477"/>
      <c r="BDN3" s="2477"/>
      <c r="BDO3" s="2478"/>
      <c r="BDP3" s="87" t="s">
        <v>288</v>
      </c>
      <c r="BDQ3" s="88"/>
      <c r="BDR3" s="3025"/>
      <c r="BDS3" s="2477"/>
      <c r="BDT3" s="2477"/>
      <c r="BDU3" s="2477"/>
      <c r="BDV3" s="2477"/>
      <c r="BDW3" s="2478"/>
      <c r="BDX3" s="87" t="s">
        <v>288</v>
      </c>
      <c r="BDY3" s="88"/>
      <c r="BDZ3" s="3025"/>
      <c r="BEA3" s="2477"/>
      <c r="BEB3" s="2477"/>
      <c r="BEC3" s="2477"/>
      <c r="BED3" s="2477"/>
      <c r="BEE3" s="2478"/>
      <c r="BEF3" s="87" t="s">
        <v>288</v>
      </c>
      <c r="BEG3" s="88"/>
      <c r="BEH3" s="3025"/>
      <c r="BEI3" s="2477"/>
      <c r="BEJ3" s="2477"/>
      <c r="BEK3" s="2477"/>
      <c r="BEL3" s="2477"/>
      <c r="BEM3" s="2478"/>
      <c r="BEN3" s="87" t="s">
        <v>288</v>
      </c>
      <c r="BEO3" s="88"/>
      <c r="BEP3" s="3025"/>
      <c r="BEQ3" s="2477"/>
      <c r="BER3" s="2477"/>
      <c r="BES3" s="2477"/>
      <c r="BET3" s="2477"/>
      <c r="BEU3" s="2478"/>
      <c r="BEV3" s="87" t="s">
        <v>288</v>
      </c>
      <c r="BEW3" s="88"/>
      <c r="BEX3" s="3025"/>
      <c r="BEY3" s="2477"/>
      <c r="BEZ3" s="2477"/>
      <c r="BFA3" s="2477"/>
      <c r="BFB3" s="2477"/>
      <c r="BFC3" s="2478"/>
      <c r="BFD3" s="87" t="s">
        <v>288</v>
      </c>
      <c r="BFE3" s="88"/>
      <c r="BFF3" s="3025"/>
      <c r="BFG3" s="2477"/>
      <c r="BFH3" s="2477"/>
      <c r="BFI3" s="2477"/>
      <c r="BFJ3" s="2477"/>
      <c r="BFK3" s="2478"/>
      <c r="BFL3" s="87" t="s">
        <v>288</v>
      </c>
      <c r="BFM3" s="88"/>
      <c r="BFN3" s="3025"/>
      <c r="BFO3" s="2477"/>
      <c r="BFP3" s="2477"/>
      <c r="BFQ3" s="2477"/>
      <c r="BFR3" s="2477"/>
      <c r="BFS3" s="2478"/>
      <c r="BFT3" s="87" t="s">
        <v>288</v>
      </c>
      <c r="BFU3" s="88"/>
      <c r="BFV3" s="3025"/>
      <c r="BFW3" s="2477"/>
      <c r="BFX3" s="2477"/>
      <c r="BFY3" s="2477"/>
      <c r="BFZ3" s="2477"/>
      <c r="BGA3" s="2478"/>
      <c r="BGB3" s="87" t="s">
        <v>288</v>
      </c>
      <c r="BGC3" s="88"/>
      <c r="BGD3" s="3025"/>
      <c r="BGE3" s="2477"/>
      <c r="BGF3" s="2477"/>
      <c r="BGG3" s="2477"/>
      <c r="BGH3" s="2477"/>
      <c r="BGI3" s="2478"/>
      <c r="BGJ3" s="87" t="s">
        <v>288</v>
      </c>
      <c r="BGK3" s="88"/>
      <c r="BGL3" s="3025"/>
      <c r="BGM3" s="2477"/>
      <c r="BGN3" s="2477"/>
      <c r="BGO3" s="2477"/>
      <c r="BGP3" s="2477"/>
      <c r="BGQ3" s="2478"/>
      <c r="BGR3" s="87" t="s">
        <v>288</v>
      </c>
      <c r="BGS3" s="88"/>
      <c r="BGT3" s="3025"/>
      <c r="BGU3" s="2477"/>
      <c r="BGV3" s="2477"/>
      <c r="BGW3" s="2477"/>
      <c r="BGX3" s="2477"/>
      <c r="BGY3" s="2478"/>
      <c r="BGZ3" s="87" t="s">
        <v>288</v>
      </c>
      <c r="BHA3" s="88"/>
      <c r="BHB3" s="3025"/>
      <c r="BHC3" s="2477"/>
      <c r="BHD3" s="2477"/>
      <c r="BHE3" s="2477"/>
      <c r="BHF3" s="2477"/>
      <c r="BHG3" s="2478"/>
      <c r="BHH3" s="87" t="s">
        <v>288</v>
      </c>
      <c r="BHI3" s="88"/>
      <c r="BHJ3" s="3025"/>
      <c r="BHK3" s="2477"/>
      <c r="BHL3" s="2477"/>
      <c r="BHM3" s="2477"/>
      <c r="BHN3" s="2477"/>
      <c r="BHO3" s="2478"/>
      <c r="BHP3" s="87" t="s">
        <v>288</v>
      </c>
      <c r="BHQ3" s="88"/>
      <c r="BHR3" s="3025"/>
      <c r="BHS3" s="2477"/>
      <c r="BHT3" s="2477"/>
      <c r="BHU3" s="2477"/>
      <c r="BHV3" s="2477"/>
      <c r="BHW3" s="2478"/>
      <c r="BHX3" s="87" t="s">
        <v>288</v>
      </c>
      <c r="BHY3" s="88"/>
      <c r="BHZ3" s="3025"/>
      <c r="BIA3" s="2477"/>
      <c r="BIB3" s="2477"/>
      <c r="BIC3" s="2477"/>
      <c r="BID3" s="2477"/>
      <c r="BIE3" s="2478"/>
      <c r="BIF3" s="87" t="s">
        <v>288</v>
      </c>
      <c r="BIG3" s="88"/>
      <c r="BIH3" s="3025"/>
      <c r="BII3" s="2477"/>
      <c r="BIJ3" s="2477"/>
      <c r="BIK3" s="2477"/>
      <c r="BIL3" s="2477"/>
      <c r="BIM3" s="2478"/>
      <c r="BIN3" s="87" t="s">
        <v>288</v>
      </c>
      <c r="BIO3" s="88"/>
      <c r="BIP3" s="3025"/>
      <c r="BIQ3" s="2477"/>
      <c r="BIR3" s="2477"/>
      <c r="BIS3" s="2477"/>
      <c r="BIT3" s="2477"/>
      <c r="BIU3" s="2478"/>
      <c r="BIV3" s="87" t="s">
        <v>288</v>
      </c>
      <c r="BIW3" s="88"/>
      <c r="BIX3" s="3025"/>
      <c r="BIY3" s="2477"/>
      <c r="BIZ3" s="2477"/>
      <c r="BJA3" s="2477"/>
      <c r="BJB3" s="2477"/>
      <c r="BJC3" s="2478"/>
      <c r="BJD3" s="87" t="s">
        <v>288</v>
      </c>
      <c r="BJE3" s="88"/>
      <c r="BJF3" s="3025"/>
      <c r="BJG3" s="2477"/>
      <c r="BJH3" s="2477"/>
      <c r="BJI3" s="2477"/>
      <c r="BJJ3" s="2477"/>
      <c r="BJK3" s="2478"/>
      <c r="BJL3" s="87" t="s">
        <v>288</v>
      </c>
      <c r="BJM3" s="88"/>
      <c r="BJN3" s="3025"/>
      <c r="BJO3" s="2477"/>
      <c r="BJP3" s="2477"/>
      <c r="BJQ3" s="2477"/>
      <c r="BJR3" s="2477"/>
      <c r="BJS3" s="2478"/>
      <c r="BJT3" s="87" t="s">
        <v>288</v>
      </c>
      <c r="BJU3" s="88"/>
      <c r="BJV3" s="3025"/>
      <c r="BJW3" s="2477"/>
      <c r="BJX3" s="2477"/>
      <c r="BJY3" s="2477"/>
      <c r="BJZ3" s="2477"/>
      <c r="BKA3" s="2478"/>
      <c r="BKB3" s="87" t="s">
        <v>288</v>
      </c>
      <c r="BKC3" s="88"/>
      <c r="BKD3" s="3025"/>
      <c r="BKE3" s="2477"/>
      <c r="BKF3" s="2477"/>
      <c r="BKG3" s="2477"/>
      <c r="BKH3" s="2477"/>
      <c r="BKI3" s="2478"/>
      <c r="BKJ3" s="87" t="s">
        <v>288</v>
      </c>
      <c r="BKK3" s="88"/>
      <c r="BKL3" s="3025"/>
      <c r="BKM3" s="2477"/>
      <c r="BKN3" s="2477"/>
      <c r="BKO3" s="2477"/>
      <c r="BKP3" s="2477"/>
      <c r="BKQ3" s="2478"/>
      <c r="BKR3" s="87" t="s">
        <v>288</v>
      </c>
      <c r="BKS3" s="88"/>
      <c r="BKT3" s="3025"/>
      <c r="BKU3" s="2477"/>
      <c r="BKV3" s="2477"/>
      <c r="BKW3" s="2477"/>
      <c r="BKX3" s="2477"/>
      <c r="BKY3" s="2478"/>
      <c r="BKZ3" s="87" t="s">
        <v>288</v>
      </c>
      <c r="BLA3" s="88"/>
      <c r="BLB3" s="3025"/>
      <c r="BLC3" s="2477"/>
      <c r="BLD3" s="2477"/>
      <c r="BLE3" s="2477"/>
      <c r="BLF3" s="2477"/>
      <c r="BLG3" s="2478"/>
      <c r="BLH3" s="87" t="s">
        <v>288</v>
      </c>
      <c r="BLI3" s="88"/>
      <c r="BLJ3" s="3025"/>
      <c r="BLK3" s="2477"/>
      <c r="BLL3" s="2477"/>
      <c r="BLM3" s="2477"/>
      <c r="BLN3" s="2477"/>
      <c r="BLO3" s="2478"/>
      <c r="BLP3" s="87" t="s">
        <v>288</v>
      </c>
      <c r="BLQ3" s="88"/>
      <c r="BLR3" s="3025"/>
      <c r="BLS3" s="2477"/>
      <c r="BLT3" s="2477"/>
      <c r="BLU3" s="2477"/>
      <c r="BLV3" s="2477"/>
      <c r="BLW3" s="2478"/>
      <c r="BLX3" s="87" t="s">
        <v>288</v>
      </c>
      <c r="BLY3" s="88"/>
      <c r="BLZ3" s="3025"/>
      <c r="BMA3" s="2477"/>
      <c r="BMB3" s="2477"/>
      <c r="BMC3" s="2477"/>
      <c r="BMD3" s="2477"/>
      <c r="BME3" s="2478"/>
      <c r="BMF3" s="87" t="s">
        <v>288</v>
      </c>
      <c r="BMG3" s="88"/>
      <c r="BMH3" s="3025"/>
      <c r="BMI3" s="2477"/>
      <c r="BMJ3" s="2477"/>
      <c r="BMK3" s="2477"/>
      <c r="BML3" s="2477"/>
      <c r="BMM3" s="2478"/>
      <c r="BMN3" s="87" t="s">
        <v>288</v>
      </c>
      <c r="BMO3" s="88"/>
      <c r="BMP3" s="3025"/>
      <c r="BMQ3" s="2477"/>
      <c r="BMR3" s="2477"/>
      <c r="BMS3" s="2477"/>
      <c r="BMT3" s="2477"/>
      <c r="BMU3" s="2478"/>
      <c r="BMV3" s="87" t="s">
        <v>288</v>
      </c>
      <c r="BMW3" s="88"/>
      <c r="BMX3" s="3025"/>
      <c r="BMY3" s="2477"/>
      <c r="BMZ3" s="2477"/>
      <c r="BNA3" s="2477"/>
      <c r="BNB3" s="2477"/>
      <c r="BNC3" s="2478"/>
      <c r="BND3" s="87" t="s">
        <v>288</v>
      </c>
      <c r="BNE3" s="88"/>
      <c r="BNF3" s="3025"/>
      <c r="BNG3" s="2477"/>
      <c r="BNH3" s="2477"/>
      <c r="BNI3" s="2477"/>
      <c r="BNJ3" s="2477"/>
      <c r="BNK3" s="2478"/>
      <c r="BNL3" s="87" t="s">
        <v>288</v>
      </c>
      <c r="BNM3" s="88"/>
      <c r="BNN3" s="3025"/>
      <c r="BNO3" s="2477"/>
      <c r="BNP3" s="2477"/>
      <c r="BNQ3" s="2477"/>
      <c r="BNR3" s="2477"/>
      <c r="BNS3" s="2478"/>
      <c r="BNT3" s="87" t="s">
        <v>288</v>
      </c>
      <c r="BNU3" s="88"/>
      <c r="BNV3" s="3025"/>
      <c r="BNW3" s="2477"/>
      <c r="BNX3" s="2477"/>
      <c r="BNY3" s="2477"/>
      <c r="BNZ3" s="2477"/>
      <c r="BOA3" s="2478"/>
      <c r="BOB3" s="87" t="s">
        <v>288</v>
      </c>
      <c r="BOC3" s="88"/>
      <c r="BOD3" s="3025"/>
      <c r="BOE3" s="2477"/>
      <c r="BOF3" s="2477"/>
      <c r="BOG3" s="2477"/>
      <c r="BOH3" s="2477"/>
      <c r="BOI3" s="2478"/>
      <c r="BOJ3" s="87" t="s">
        <v>288</v>
      </c>
      <c r="BOK3" s="88"/>
      <c r="BOL3" s="3025"/>
      <c r="BOM3" s="2477"/>
      <c r="BON3" s="2477"/>
      <c r="BOO3" s="2477"/>
      <c r="BOP3" s="2477"/>
      <c r="BOQ3" s="2478"/>
      <c r="BOR3" s="87" t="s">
        <v>288</v>
      </c>
      <c r="BOS3" s="88"/>
      <c r="BOT3" s="3025"/>
      <c r="BOU3" s="2477"/>
      <c r="BOV3" s="2477"/>
      <c r="BOW3" s="2477"/>
      <c r="BOX3" s="2477"/>
      <c r="BOY3" s="2478"/>
      <c r="BOZ3" s="87" t="s">
        <v>288</v>
      </c>
      <c r="BPA3" s="88"/>
      <c r="BPB3" s="3025"/>
      <c r="BPC3" s="2477"/>
      <c r="BPD3" s="2477"/>
      <c r="BPE3" s="2477"/>
      <c r="BPF3" s="2477"/>
      <c r="BPG3" s="2478"/>
      <c r="BPH3" s="87" t="s">
        <v>288</v>
      </c>
      <c r="BPI3" s="88"/>
      <c r="BPJ3" s="3025"/>
      <c r="BPK3" s="2477"/>
      <c r="BPL3" s="2477"/>
      <c r="BPM3" s="2477"/>
      <c r="BPN3" s="2477"/>
      <c r="BPO3" s="2478"/>
      <c r="BPP3" s="87" t="s">
        <v>288</v>
      </c>
      <c r="BPQ3" s="88"/>
      <c r="BPR3" s="3025"/>
      <c r="BPS3" s="2477"/>
      <c r="BPT3" s="2477"/>
      <c r="BPU3" s="2477"/>
      <c r="BPV3" s="2477"/>
      <c r="BPW3" s="2478"/>
      <c r="BPX3" s="87" t="s">
        <v>288</v>
      </c>
      <c r="BPY3" s="88"/>
      <c r="BPZ3" s="3025"/>
      <c r="BQA3" s="2477"/>
      <c r="BQB3" s="2477"/>
      <c r="BQC3" s="2477"/>
      <c r="BQD3" s="2477"/>
      <c r="BQE3" s="2478"/>
      <c r="BQF3" s="87" t="s">
        <v>288</v>
      </c>
      <c r="BQG3" s="88"/>
      <c r="BQH3" s="3025"/>
      <c r="BQI3" s="2477"/>
      <c r="BQJ3" s="2477"/>
      <c r="BQK3" s="2477"/>
      <c r="BQL3" s="2477"/>
      <c r="BQM3" s="2478"/>
      <c r="BQN3" s="87" t="s">
        <v>288</v>
      </c>
      <c r="BQO3" s="88"/>
      <c r="BQP3" s="3025"/>
      <c r="BQQ3" s="2477"/>
      <c r="BQR3" s="2477"/>
      <c r="BQS3" s="2477"/>
      <c r="BQT3" s="2477"/>
      <c r="BQU3" s="2478"/>
      <c r="BQV3" s="87" t="s">
        <v>288</v>
      </c>
      <c r="BQW3" s="88"/>
      <c r="BQX3" s="3025"/>
      <c r="BQY3" s="2477"/>
      <c r="BQZ3" s="2477"/>
      <c r="BRA3" s="2477"/>
      <c r="BRB3" s="2477"/>
      <c r="BRC3" s="2478"/>
      <c r="BRD3" s="87" t="s">
        <v>288</v>
      </c>
      <c r="BRE3" s="88"/>
      <c r="BRF3" s="3025"/>
      <c r="BRG3" s="2477"/>
      <c r="BRH3" s="2477"/>
      <c r="BRI3" s="2477"/>
      <c r="BRJ3" s="2477"/>
      <c r="BRK3" s="2478"/>
      <c r="BRL3" s="87" t="s">
        <v>288</v>
      </c>
      <c r="BRM3" s="88"/>
      <c r="BRN3" s="3025"/>
      <c r="BRO3" s="2477"/>
      <c r="BRP3" s="2477"/>
      <c r="BRQ3" s="2477"/>
      <c r="BRR3" s="2477"/>
      <c r="BRS3" s="2478"/>
      <c r="BRT3" s="87" t="s">
        <v>288</v>
      </c>
      <c r="BRU3" s="88"/>
      <c r="BRV3" s="3025"/>
      <c r="BRW3" s="2477"/>
      <c r="BRX3" s="2477"/>
      <c r="BRY3" s="2477"/>
      <c r="BRZ3" s="2477"/>
      <c r="BSA3" s="2478"/>
      <c r="BSB3" s="87" t="s">
        <v>288</v>
      </c>
      <c r="BSC3" s="88"/>
      <c r="BSD3" s="3025"/>
      <c r="BSE3" s="2477"/>
      <c r="BSF3" s="2477"/>
      <c r="BSG3" s="2477"/>
      <c r="BSH3" s="2477"/>
      <c r="BSI3" s="2478"/>
      <c r="BSJ3" s="87" t="s">
        <v>288</v>
      </c>
      <c r="BSK3" s="88"/>
      <c r="BSL3" s="3025"/>
      <c r="BSM3" s="2477"/>
      <c r="BSN3" s="2477"/>
      <c r="BSO3" s="2477"/>
      <c r="BSP3" s="2477"/>
      <c r="BSQ3" s="2478"/>
      <c r="BSR3" s="87" t="s">
        <v>288</v>
      </c>
      <c r="BSS3" s="88"/>
      <c r="BST3" s="3025"/>
      <c r="BSU3" s="2477"/>
      <c r="BSV3" s="2477"/>
      <c r="BSW3" s="2477"/>
      <c r="BSX3" s="2477"/>
      <c r="BSY3" s="2478"/>
      <c r="BSZ3" s="87" t="s">
        <v>288</v>
      </c>
      <c r="BTA3" s="88"/>
      <c r="BTB3" s="3025"/>
      <c r="BTC3" s="2477"/>
      <c r="BTD3" s="2477"/>
      <c r="BTE3" s="2477"/>
      <c r="BTF3" s="2477"/>
      <c r="BTG3" s="2478"/>
      <c r="BTH3" s="87" t="s">
        <v>288</v>
      </c>
      <c r="BTI3" s="88"/>
      <c r="BTJ3" s="3025"/>
      <c r="BTK3" s="2477"/>
      <c r="BTL3" s="2477"/>
      <c r="BTM3" s="2477"/>
      <c r="BTN3" s="2477"/>
      <c r="BTO3" s="2478"/>
      <c r="BTP3" s="87" t="s">
        <v>288</v>
      </c>
      <c r="BTQ3" s="88"/>
      <c r="BTR3" s="3025"/>
      <c r="BTS3" s="2477"/>
      <c r="BTT3" s="2477"/>
      <c r="BTU3" s="2477"/>
      <c r="BTV3" s="2477"/>
      <c r="BTW3" s="2478"/>
      <c r="BTX3" s="87" t="s">
        <v>288</v>
      </c>
      <c r="BTY3" s="88"/>
      <c r="BTZ3" s="3025"/>
      <c r="BUA3" s="2477"/>
      <c r="BUB3" s="2477"/>
      <c r="BUC3" s="2477"/>
      <c r="BUD3" s="2477"/>
      <c r="BUE3" s="2478"/>
      <c r="BUF3" s="87" t="s">
        <v>288</v>
      </c>
      <c r="BUG3" s="88"/>
      <c r="BUH3" s="3025"/>
      <c r="BUI3" s="2477"/>
      <c r="BUJ3" s="2477"/>
      <c r="BUK3" s="2477"/>
      <c r="BUL3" s="2477"/>
      <c r="BUM3" s="2478"/>
      <c r="BUN3" s="87" t="s">
        <v>288</v>
      </c>
      <c r="BUO3" s="88"/>
      <c r="BUP3" s="3025"/>
      <c r="BUQ3" s="2477"/>
      <c r="BUR3" s="2477"/>
      <c r="BUS3" s="2477"/>
      <c r="BUT3" s="2477"/>
      <c r="BUU3" s="2478"/>
      <c r="BUV3" s="87" t="s">
        <v>288</v>
      </c>
      <c r="BUW3" s="88"/>
      <c r="BUX3" s="3025"/>
      <c r="BUY3" s="2477"/>
      <c r="BUZ3" s="2477"/>
      <c r="BVA3" s="2477"/>
      <c r="BVB3" s="2477"/>
      <c r="BVC3" s="2478"/>
      <c r="BVD3" s="87" t="s">
        <v>288</v>
      </c>
      <c r="BVE3" s="88"/>
      <c r="BVF3" s="3025"/>
      <c r="BVG3" s="2477"/>
      <c r="BVH3" s="2477"/>
      <c r="BVI3" s="2477"/>
      <c r="BVJ3" s="2477"/>
      <c r="BVK3" s="2478"/>
      <c r="BVL3" s="87" t="s">
        <v>288</v>
      </c>
      <c r="BVM3" s="88"/>
      <c r="BVN3" s="3025"/>
      <c r="BVO3" s="2477"/>
      <c r="BVP3" s="2477"/>
      <c r="BVQ3" s="2477"/>
      <c r="BVR3" s="2477"/>
      <c r="BVS3" s="2478"/>
      <c r="BVT3" s="87" t="s">
        <v>288</v>
      </c>
      <c r="BVU3" s="88"/>
      <c r="BVV3" s="3025"/>
      <c r="BVW3" s="2477"/>
      <c r="BVX3" s="2477"/>
      <c r="BVY3" s="2477"/>
      <c r="BVZ3" s="2477"/>
      <c r="BWA3" s="2478"/>
      <c r="BWB3" s="87" t="s">
        <v>288</v>
      </c>
      <c r="BWC3" s="88"/>
      <c r="BWD3" s="3025"/>
      <c r="BWE3" s="2477"/>
      <c r="BWF3" s="2477"/>
      <c r="BWG3" s="2477"/>
      <c r="BWH3" s="2477"/>
      <c r="BWI3" s="2478"/>
      <c r="BWJ3" s="87" t="s">
        <v>288</v>
      </c>
      <c r="BWK3" s="88"/>
      <c r="BWL3" s="3025"/>
      <c r="BWM3" s="2477"/>
      <c r="BWN3" s="2477"/>
      <c r="BWO3" s="2477"/>
      <c r="BWP3" s="2477"/>
      <c r="BWQ3" s="2478"/>
      <c r="BWR3" s="87" t="s">
        <v>288</v>
      </c>
      <c r="BWS3" s="88"/>
      <c r="BWT3" s="3025"/>
      <c r="BWU3" s="2477"/>
      <c r="BWV3" s="2477"/>
      <c r="BWW3" s="2477"/>
      <c r="BWX3" s="2477"/>
      <c r="BWY3" s="2478"/>
      <c r="BWZ3" s="87" t="s">
        <v>288</v>
      </c>
      <c r="BXA3" s="88"/>
      <c r="BXB3" s="3025"/>
      <c r="BXC3" s="2477"/>
      <c r="BXD3" s="2477"/>
      <c r="BXE3" s="2477"/>
      <c r="BXF3" s="2477"/>
      <c r="BXG3" s="2478"/>
      <c r="BXH3" s="87" t="s">
        <v>288</v>
      </c>
      <c r="BXI3" s="88"/>
      <c r="BXJ3" s="3025"/>
      <c r="BXK3" s="2477"/>
      <c r="BXL3" s="2477"/>
      <c r="BXM3" s="2477"/>
      <c r="BXN3" s="2477"/>
      <c r="BXO3" s="2478"/>
      <c r="BXP3" s="87" t="s">
        <v>288</v>
      </c>
      <c r="BXQ3" s="88"/>
      <c r="BXR3" s="3025"/>
      <c r="BXS3" s="2477"/>
      <c r="BXT3" s="2477"/>
      <c r="BXU3" s="2477"/>
      <c r="BXV3" s="2477"/>
      <c r="BXW3" s="2478"/>
      <c r="BXX3" s="87" t="s">
        <v>288</v>
      </c>
      <c r="BXY3" s="88"/>
      <c r="BXZ3" s="3025"/>
      <c r="BYA3" s="2477"/>
      <c r="BYB3" s="2477"/>
      <c r="BYC3" s="2477"/>
      <c r="BYD3" s="2477"/>
      <c r="BYE3" s="2478"/>
      <c r="BYF3" s="87" t="s">
        <v>288</v>
      </c>
      <c r="BYG3" s="88"/>
      <c r="BYH3" s="3025"/>
      <c r="BYI3" s="2477"/>
      <c r="BYJ3" s="2477"/>
      <c r="BYK3" s="2477"/>
      <c r="BYL3" s="2477"/>
      <c r="BYM3" s="2478"/>
      <c r="BYN3" s="87" t="s">
        <v>288</v>
      </c>
      <c r="BYO3" s="88"/>
      <c r="BYP3" s="3025"/>
      <c r="BYQ3" s="2477"/>
      <c r="BYR3" s="2477"/>
      <c r="BYS3" s="2477"/>
      <c r="BYT3" s="2477"/>
      <c r="BYU3" s="2478"/>
      <c r="BYV3" s="87" t="s">
        <v>288</v>
      </c>
      <c r="BYW3" s="88"/>
      <c r="BYX3" s="3025"/>
      <c r="BYY3" s="2477"/>
      <c r="BYZ3" s="2477"/>
      <c r="BZA3" s="2477"/>
      <c r="BZB3" s="2477"/>
      <c r="BZC3" s="2478"/>
      <c r="BZD3" s="87" t="s">
        <v>288</v>
      </c>
      <c r="BZE3" s="88"/>
      <c r="BZF3" s="3025"/>
      <c r="BZG3" s="2477"/>
      <c r="BZH3" s="2477"/>
      <c r="BZI3" s="2477"/>
      <c r="BZJ3" s="2477"/>
      <c r="BZK3" s="2478"/>
      <c r="BZL3" s="87" t="s">
        <v>288</v>
      </c>
      <c r="BZM3" s="88"/>
      <c r="BZN3" s="3025"/>
      <c r="BZO3" s="2477"/>
      <c r="BZP3" s="2477"/>
      <c r="BZQ3" s="2477"/>
      <c r="BZR3" s="2477"/>
      <c r="BZS3" s="2478"/>
      <c r="BZT3" s="87" t="s">
        <v>288</v>
      </c>
      <c r="BZU3" s="88"/>
      <c r="BZV3" s="3025"/>
      <c r="BZW3" s="2477"/>
      <c r="BZX3" s="2477"/>
      <c r="BZY3" s="2477"/>
      <c r="BZZ3" s="2477"/>
      <c r="CAA3" s="2478"/>
      <c r="CAB3" s="87" t="s">
        <v>288</v>
      </c>
      <c r="CAC3" s="88"/>
      <c r="CAD3" s="3025"/>
      <c r="CAE3" s="2477"/>
      <c r="CAF3" s="2477"/>
      <c r="CAG3" s="2477"/>
      <c r="CAH3" s="2477"/>
      <c r="CAI3" s="2478"/>
      <c r="CAJ3" s="87" t="s">
        <v>288</v>
      </c>
      <c r="CAK3" s="88"/>
      <c r="CAL3" s="3025"/>
      <c r="CAM3" s="2477"/>
      <c r="CAN3" s="2477"/>
      <c r="CAO3" s="2477"/>
      <c r="CAP3" s="2477"/>
      <c r="CAQ3" s="2478"/>
      <c r="CAR3" s="87" t="s">
        <v>288</v>
      </c>
      <c r="CAS3" s="88"/>
      <c r="CAT3" s="3025"/>
      <c r="CAU3" s="2477"/>
      <c r="CAV3" s="2477"/>
      <c r="CAW3" s="2477"/>
      <c r="CAX3" s="2477"/>
      <c r="CAY3" s="2478"/>
      <c r="CAZ3" s="87" t="s">
        <v>288</v>
      </c>
      <c r="CBA3" s="88"/>
      <c r="CBB3" s="3025"/>
      <c r="CBC3" s="2477"/>
      <c r="CBD3" s="2477"/>
      <c r="CBE3" s="2477"/>
      <c r="CBF3" s="2477"/>
      <c r="CBG3" s="2478"/>
      <c r="CBH3" s="87" t="s">
        <v>288</v>
      </c>
      <c r="CBI3" s="88"/>
      <c r="CBJ3" s="3025"/>
      <c r="CBK3" s="2477"/>
      <c r="CBL3" s="2477"/>
      <c r="CBM3" s="2477"/>
      <c r="CBN3" s="2477"/>
      <c r="CBO3" s="2478"/>
      <c r="CBP3" s="87" t="s">
        <v>288</v>
      </c>
      <c r="CBQ3" s="88"/>
      <c r="CBR3" s="3025"/>
      <c r="CBS3" s="2477"/>
      <c r="CBT3" s="2477"/>
      <c r="CBU3" s="2477"/>
      <c r="CBV3" s="2477"/>
      <c r="CBW3" s="2478"/>
      <c r="CBX3" s="87" t="s">
        <v>288</v>
      </c>
      <c r="CBY3" s="88"/>
      <c r="CBZ3" s="3025"/>
      <c r="CCA3" s="2477"/>
      <c r="CCB3" s="2477"/>
      <c r="CCC3" s="2477"/>
      <c r="CCD3" s="2477"/>
      <c r="CCE3" s="2478"/>
      <c r="CCF3" s="87" t="s">
        <v>288</v>
      </c>
      <c r="CCG3" s="88"/>
      <c r="CCH3" s="3025"/>
      <c r="CCI3" s="2477"/>
      <c r="CCJ3" s="2477"/>
      <c r="CCK3" s="2477"/>
      <c r="CCL3" s="2477"/>
      <c r="CCM3" s="2478"/>
      <c r="CCN3" s="87" t="s">
        <v>288</v>
      </c>
      <c r="CCO3" s="88"/>
      <c r="CCP3" s="3025"/>
      <c r="CCQ3" s="2477"/>
      <c r="CCR3" s="2477"/>
      <c r="CCS3" s="2477"/>
      <c r="CCT3" s="2477"/>
      <c r="CCU3" s="2478"/>
      <c r="CCV3" s="87" t="s">
        <v>288</v>
      </c>
      <c r="CCW3" s="88"/>
      <c r="CCX3" s="3025"/>
      <c r="CCY3" s="2477"/>
      <c r="CCZ3" s="2477"/>
      <c r="CDA3" s="2477"/>
      <c r="CDB3" s="2477"/>
      <c r="CDC3" s="2478"/>
      <c r="CDD3" s="87" t="s">
        <v>288</v>
      </c>
      <c r="CDE3" s="88"/>
      <c r="CDF3" s="3025"/>
      <c r="CDG3" s="2477"/>
      <c r="CDH3" s="2477"/>
      <c r="CDI3" s="2477"/>
      <c r="CDJ3" s="2477"/>
      <c r="CDK3" s="2478"/>
      <c r="CDL3" s="87" t="s">
        <v>288</v>
      </c>
      <c r="CDM3" s="88"/>
      <c r="CDN3" s="3025"/>
      <c r="CDO3" s="2477"/>
      <c r="CDP3" s="2477"/>
      <c r="CDQ3" s="2477"/>
      <c r="CDR3" s="2477"/>
      <c r="CDS3" s="2478"/>
      <c r="CDT3" s="87" t="s">
        <v>288</v>
      </c>
      <c r="CDU3" s="88"/>
      <c r="CDV3" s="3025"/>
      <c r="CDW3" s="2477"/>
      <c r="CDX3" s="2477"/>
      <c r="CDY3" s="2477"/>
      <c r="CDZ3" s="2477"/>
      <c r="CEA3" s="2478"/>
      <c r="CEB3" s="87" t="s">
        <v>288</v>
      </c>
      <c r="CEC3" s="88"/>
      <c r="CED3" s="3025"/>
      <c r="CEE3" s="2477"/>
      <c r="CEF3" s="2477"/>
      <c r="CEG3" s="2477"/>
      <c r="CEH3" s="2477"/>
      <c r="CEI3" s="2478"/>
      <c r="CEJ3" s="87" t="s">
        <v>288</v>
      </c>
      <c r="CEK3" s="88"/>
      <c r="CEL3" s="3025"/>
      <c r="CEM3" s="2477"/>
      <c r="CEN3" s="2477"/>
      <c r="CEO3" s="2477"/>
      <c r="CEP3" s="2477"/>
      <c r="CEQ3" s="2478"/>
      <c r="CER3" s="87" t="s">
        <v>288</v>
      </c>
      <c r="CES3" s="88"/>
      <c r="CET3" s="3025"/>
      <c r="CEU3" s="2477"/>
      <c r="CEV3" s="2477"/>
      <c r="CEW3" s="2477"/>
      <c r="CEX3" s="2477"/>
      <c r="CEY3" s="2478"/>
      <c r="CEZ3" s="87" t="s">
        <v>288</v>
      </c>
      <c r="CFA3" s="88"/>
      <c r="CFB3" s="3025"/>
      <c r="CFC3" s="2477"/>
      <c r="CFD3" s="2477"/>
      <c r="CFE3" s="2477"/>
      <c r="CFF3" s="2477"/>
      <c r="CFG3" s="2478"/>
      <c r="CFH3" s="87" t="s">
        <v>288</v>
      </c>
      <c r="CFI3" s="88"/>
      <c r="CFJ3" s="3025"/>
      <c r="CFK3" s="2477"/>
      <c r="CFL3" s="2477"/>
      <c r="CFM3" s="2477"/>
      <c r="CFN3" s="2477"/>
      <c r="CFO3" s="2478"/>
      <c r="CFP3" s="87" t="s">
        <v>288</v>
      </c>
      <c r="CFQ3" s="88"/>
      <c r="CFR3" s="3025"/>
      <c r="CFS3" s="2477"/>
      <c r="CFT3" s="2477"/>
      <c r="CFU3" s="2477"/>
      <c r="CFV3" s="2477"/>
      <c r="CFW3" s="2478"/>
      <c r="CFX3" s="87" t="s">
        <v>288</v>
      </c>
      <c r="CFY3" s="88"/>
      <c r="CFZ3" s="3025"/>
      <c r="CGA3" s="2477"/>
      <c r="CGB3" s="2477"/>
      <c r="CGC3" s="2477"/>
      <c r="CGD3" s="2477"/>
      <c r="CGE3" s="2478"/>
      <c r="CGF3" s="87" t="s">
        <v>288</v>
      </c>
      <c r="CGG3" s="88"/>
      <c r="CGH3" s="3025"/>
      <c r="CGI3" s="2477"/>
      <c r="CGJ3" s="2477"/>
      <c r="CGK3" s="2477"/>
      <c r="CGL3" s="2477"/>
      <c r="CGM3" s="2478"/>
      <c r="CGN3" s="87" t="s">
        <v>288</v>
      </c>
      <c r="CGO3" s="88"/>
      <c r="CGP3" s="3025"/>
      <c r="CGQ3" s="2477"/>
      <c r="CGR3" s="2477"/>
      <c r="CGS3" s="2477"/>
      <c r="CGT3" s="2477"/>
      <c r="CGU3" s="2478"/>
      <c r="CGV3" s="87" t="s">
        <v>288</v>
      </c>
      <c r="CGW3" s="88"/>
      <c r="CGX3" s="3025"/>
      <c r="CGY3" s="2477"/>
      <c r="CGZ3" s="2477"/>
      <c r="CHA3" s="2477"/>
      <c r="CHB3" s="2477"/>
      <c r="CHC3" s="2478"/>
      <c r="CHD3" s="87" t="s">
        <v>288</v>
      </c>
      <c r="CHE3" s="88"/>
      <c r="CHF3" s="3025"/>
      <c r="CHG3" s="2477"/>
      <c r="CHH3" s="2477"/>
      <c r="CHI3" s="2477"/>
      <c r="CHJ3" s="2477"/>
      <c r="CHK3" s="2478"/>
      <c r="CHL3" s="87" t="s">
        <v>288</v>
      </c>
      <c r="CHM3" s="88"/>
      <c r="CHN3" s="3025"/>
      <c r="CHO3" s="2477"/>
      <c r="CHP3" s="2477"/>
      <c r="CHQ3" s="2477"/>
      <c r="CHR3" s="2477"/>
      <c r="CHS3" s="2478"/>
      <c r="CHT3" s="87" t="s">
        <v>288</v>
      </c>
      <c r="CHU3" s="88"/>
      <c r="CHV3" s="3025"/>
      <c r="CHW3" s="2477"/>
      <c r="CHX3" s="2477"/>
      <c r="CHY3" s="2477"/>
      <c r="CHZ3" s="2477"/>
      <c r="CIA3" s="2478"/>
      <c r="CIB3" s="87" t="s">
        <v>288</v>
      </c>
      <c r="CIC3" s="88"/>
      <c r="CID3" s="3025"/>
      <c r="CIE3" s="2477"/>
      <c r="CIF3" s="2477"/>
      <c r="CIG3" s="2477"/>
      <c r="CIH3" s="2477"/>
      <c r="CII3" s="2478"/>
      <c r="CIJ3" s="87" t="s">
        <v>288</v>
      </c>
      <c r="CIK3" s="88"/>
      <c r="CIL3" s="3025"/>
      <c r="CIM3" s="2477"/>
      <c r="CIN3" s="2477"/>
      <c r="CIO3" s="2477"/>
      <c r="CIP3" s="2477"/>
      <c r="CIQ3" s="2478"/>
      <c r="CIR3" s="87" t="s">
        <v>288</v>
      </c>
      <c r="CIS3" s="88"/>
      <c r="CIT3" s="3025"/>
      <c r="CIU3" s="2477"/>
      <c r="CIV3" s="2477"/>
      <c r="CIW3" s="2477"/>
      <c r="CIX3" s="2477"/>
      <c r="CIY3" s="2478"/>
      <c r="CIZ3" s="87" t="s">
        <v>288</v>
      </c>
      <c r="CJA3" s="88"/>
      <c r="CJB3" s="3025"/>
      <c r="CJC3" s="2477"/>
      <c r="CJD3" s="2477"/>
      <c r="CJE3" s="2477"/>
      <c r="CJF3" s="2477"/>
      <c r="CJG3" s="2478"/>
      <c r="CJH3" s="87" t="s">
        <v>288</v>
      </c>
      <c r="CJI3" s="88"/>
      <c r="CJJ3" s="3025"/>
      <c r="CJK3" s="2477"/>
      <c r="CJL3" s="2477"/>
      <c r="CJM3" s="2477"/>
      <c r="CJN3" s="2477"/>
      <c r="CJO3" s="2478"/>
      <c r="CJP3" s="87" t="s">
        <v>288</v>
      </c>
      <c r="CJQ3" s="88"/>
      <c r="CJR3" s="3025"/>
      <c r="CJS3" s="2477"/>
      <c r="CJT3" s="2477"/>
      <c r="CJU3" s="2477"/>
      <c r="CJV3" s="2477"/>
      <c r="CJW3" s="2478"/>
      <c r="CJX3" s="87" t="s">
        <v>288</v>
      </c>
      <c r="CJY3" s="88"/>
      <c r="CJZ3" s="3025"/>
      <c r="CKA3" s="2477"/>
      <c r="CKB3" s="2477"/>
      <c r="CKC3" s="2477"/>
      <c r="CKD3" s="2477"/>
      <c r="CKE3" s="2478"/>
      <c r="CKF3" s="87" t="s">
        <v>288</v>
      </c>
      <c r="CKG3" s="88"/>
      <c r="CKH3" s="3025"/>
      <c r="CKI3" s="2477"/>
      <c r="CKJ3" s="2477"/>
      <c r="CKK3" s="2477"/>
      <c r="CKL3" s="2477"/>
      <c r="CKM3" s="2478"/>
      <c r="CKN3" s="87" t="s">
        <v>288</v>
      </c>
      <c r="CKO3" s="88"/>
      <c r="CKP3" s="3025"/>
      <c r="CKQ3" s="2477"/>
      <c r="CKR3" s="2477"/>
      <c r="CKS3" s="2477"/>
      <c r="CKT3" s="2477"/>
      <c r="CKU3" s="2478"/>
      <c r="CKV3" s="87" t="s">
        <v>288</v>
      </c>
      <c r="CKW3" s="88"/>
      <c r="CKX3" s="3025"/>
      <c r="CKY3" s="2477"/>
      <c r="CKZ3" s="2477"/>
      <c r="CLA3" s="2477"/>
      <c r="CLB3" s="2477"/>
      <c r="CLC3" s="2478"/>
      <c r="CLD3" s="87" t="s">
        <v>288</v>
      </c>
      <c r="CLE3" s="88"/>
      <c r="CLF3" s="3025"/>
      <c r="CLG3" s="2477"/>
      <c r="CLH3" s="2477"/>
      <c r="CLI3" s="2477"/>
      <c r="CLJ3" s="2477"/>
      <c r="CLK3" s="2478"/>
      <c r="CLL3" s="87" t="s">
        <v>288</v>
      </c>
      <c r="CLM3" s="88"/>
      <c r="CLN3" s="3025"/>
      <c r="CLO3" s="2477"/>
      <c r="CLP3" s="2477"/>
      <c r="CLQ3" s="2477"/>
      <c r="CLR3" s="2477"/>
      <c r="CLS3" s="2478"/>
      <c r="CLT3" s="87" t="s">
        <v>288</v>
      </c>
      <c r="CLU3" s="88"/>
      <c r="CLV3" s="3025"/>
      <c r="CLW3" s="2477"/>
      <c r="CLX3" s="2477"/>
      <c r="CLY3" s="2477"/>
      <c r="CLZ3" s="2477"/>
      <c r="CMA3" s="2478"/>
      <c r="CMB3" s="87" t="s">
        <v>288</v>
      </c>
      <c r="CMC3" s="88"/>
      <c r="CMD3" s="3025"/>
      <c r="CME3" s="2477"/>
      <c r="CMF3" s="2477"/>
      <c r="CMG3" s="2477"/>
      <c r="CMH3" s="2477"/>
      <c r="CMI3" s="2478"/>
      <c r="CMJ3" s="87" t="s">
        <v>288</v>
      </c>
      <c r="CMK3" s="88"/>
      <c r="CML3" s="3025"/>
      <c r="CMM3" s="2477"/>
      <c r="CMN3" s="2477"/>
      <c r="CMO3" s="2477"/>
      <c r="CMP3" s="2477"/>
      <c r="CMQ3" s="2478"/>
      <c r="CMR3" s="87" t="s">
        <v>288</v>
      </c>
      <c r="CMS3" s="88"/>
      <c r="CMT3" s="3025"/>
      <c r="CMU3" s="2477"/>
      <c r="CMV3" s="2477"/>
      <c r="CMW3" s="2477"/>
      <c r="CMX3" s="2477"/>
      <c r="CMY3" s="2478"/>
      <c r="CMZ3" s="87" t="s">
        <v>288</v>
      </c>
      <c r="CNA3" s="88"/>
      <c r="CNB3" s="3025"/>
      <c r="CNC3" s="2477"/>
      <c r="CND3" s="2477"/>
      <c r="CNE3" s="2477"/>
      <c r="CNF3" s="2477"/>
      <c r="CNG3" s="2478"/>
      <c r="CNH3" s="87" t="s">
        <v>288</v>
      </c>
      <c r="CNI3" s="88"/>
      <c r="CNJ3" s="3025"/>
      <c r="CNK3" s="2477"/>
      <c r="CNL3" s="2477"/>
      <c r="CNM3" s="2477"/>
      <c r="CNN3" s="2477"/>
      <c r="CNO3" s="2478"/>
      <c r="CNP3" s="87" t="s">
        <v>288</v>
      </c>
      <c r="CNQ3" s="88"/>
      <c r="CNR3" s="3025"/>
      <c r="CNS3" s="2477"/>
      <c r="CNT3" s="2477"/>
      <c r="CNU3" s="2477"/>
      <c r="CNV3" s="2477"/>
      <c r="CNW3" s="2478"/>
      <c r="CNX3" s="87" t="s">
        <v>288</v>
      </c>
      <c r="CNY3" s="88"/>
      <c r="CNZ3" s="3025"/>
      <c r="COA3" s="2477"/>
      <c r="COB3" s="2477"/>
      <c r="COC3" s="2477"/>
      <c r="COD3" s="2477"/>
      <c r="COE3" s="2478"/>
      <c r="COF3" s="87" t="s">
        <v>288</v>
      </c>
      <c r="COG3" s="88"/>
      <c r="COH3" s="3025"/>
      <c r="COI3" s="2477"/>
      <c r="COJ3" s="2477"/>
      <c r="COK3" s="2477"/>
      <c r="COL3" s="2477"/>
      <c r="COM3" s="2478"/>
      <c r="CON3" s="87" t="s">
        <v>288</v>
      </c>
      <c r="COO3" s="88"/>
      <c r="COP3" s="3025"/>
      <c r="COQ3" s="2477"/>
      <c r="COR3" s="2477"/>
      <c r="COS3" s="2477"/>
      <c r="COT3" s="2477"/>
      <c r="COU3" s="2478"/>
      <c r="COV3" s="87" t="s">
        <v>288</v>
      </c>
      <c r="COW3" s="88"/>
      <c r="COX3" s="3025"/>
      <c r="COY3" s="2477"/>
      <c r="COZ3" s="2477"/>
      <c r="CPA3" s="2477"/>
      <c r="CPB3" s="2477"/>
      <c r="CPC3" s="2478"/>
      <c r="CPD3" s="87" t="s">
        <v>288</v>
      </c>
      <c r="CPE3" s="88"/>
      <c r="CPF3" s="3025"/>
      <c r="CPG3" s="2477"/>
      <c r="CPH3" s="2477"/>
      <c r="CPI3" s="2477"/>
      <c r="CPJ3" s="2477"/>
      <c r="CPK3" s="2478"/>
      <c r="CPL3" s="87" t="s">
        <v>288</v>
      </c>
      <c r="CPM3" s="88"/>
      <c r="CPN3" s="3025"/>
      <c r="CPO3" s="2477"/>
      <c r="CPP3" s="2477"/>
      <c r="CPQ3" s="2477"/>
      <c r="CPR3" s="2477"/>
      <c r="CPS3" s="2478"/>
      <c r="CPT3" s="87" t="s">
        <v>288</v>
      </c>
      <c r="CPU3" s="88"/>
      <c r="CPV3" s="3025"/>
      <c r="CPW3" s="2477"/>
      <c r="CPX3" s="2477"/>
      <c r="CPY3" s="2477"/>
      <c r="CPZ3" s="2477"/>
      <c r="CQA3" s="2478"/>
      <c r="CQB3" s="87" t="s">
        <v>288</v>
      </c>
      <c r="CQC3" s="88"/>
      <c r="CQD3" s="3025"/>
      <c r="CQE3" s="2477"/>
      <c r="CQF3" s="2477"/>
      <c r="CQG3" s="2477"/>
      <c r="CQH3" s="2477"/>
      <c r="CQI3" s="2478"/>
      <c r="CQJ3" s="87" t="s">
        <v>288</v>
      </c>
      <c r="CQK3" s="88"/>
      <c r="CQL3" s="3025"/>
      <c r="CQM3" s="2477"/>
      <c r="CQN3" s="2477"/>
      <c r="CQO3" s="2477"/>
      <c r="CQP3" s="2477"/>
      <c r="CQQ3" s="2478"/>
      <c r="CQR3" s="87" t="s">
        <v>288</v>
      </c>
      <c r="CQS3" s="88"/>
      <c r="CQT3" s="3025"/>
      <c r="CQU3" s="2477"/>
      <c r="CQV3" s="2477"/>
      <c r="CQW3" s="2477"/>
      <c r="CQX3" s="2477"/>
      <c r="CQY3" s="2478"/>
      <c r="CQZ3" s="87" t="s">
        <v>288</v>
      </c>
      <c r="CRA3" s="88"/>
      <c r="CRB3" s="3025"/>
      <c r="CRC3" s="2477"/>
      <c r="CRD3" s="2477"/>
      <c r="CRE3" s="2477"/>
      <c r="CRF3" s="2477"/>
      <c r="CRG3" s="2478"/>
      <c r="CRH3" s="87" t="s">
        <v>288</v>
      </c>
      <c r="CRI3" s="88"/>
      <c r="CRJ3" s="3025"/>
      <c r="CRK3" s="2477"/>
      <c r="CRL3" s="2477"/>
      <c r="CRM3" s="2477"/>
      <c r="CRN3" s="2477"/>
      <c r="CRO3" s="2478"/>
      <c r="CRP3" s="87" t="s">
        <v>288</v>
      </c>
      <c r="CRQ3" s="88"/>
      <c r="CRR3" s="3025"/>
      <c r="CRS3" s="2477"/>
      <c r="CRT3" s="2477"/>
      <c r="CRU3" s="2477"/>
      <c r="CRV3" s="2477"/>
      <c r="CRW3" s="2478"/>
      <c r="CRX3" s="87" t="s">
        <v>288</v>
      </c>
      <c r="CRY3" s="88"/>
      <c r="CRZ3" s="3025"/>
      <c r="CSA3" s="2477"/>
      <c r="CSB3" s="2477"/>
      <c r="CSC3" s="2477"/>
      <c r="CSD3" s="2477"/>
      <c r="CSE3" s="2478"/>
      <c r="CSF3" s="87" t="s">
        <v>288</v>
      </c>
      <c r="CSG3" s="88"/>
      <c r="CSH3" s="3025"/>
      <c r="CSI3" s="2477"/>
      <c r="CSJ3" s="2477"/>
      <c r="CSK3" s="2477"/>
      <c r="CSL3" s="2477"/>
      <c r="CSM3" s="2478"/>
      <c r="CSN3" s="87" t="s">
        <v>288</v>
      </c>
      <c r="CSO3" s="88"/>
      <c r="CSP3" s="3025"/>
      <c r="CSQ3" s="2477"/>
      <c r="CSR3" s="2477"/>
      <c r="CSS3" s="2477"/>
      <c r="CST3" s="2477"/>
      <c r="CSU3" s="2478"/>
      <c r="CSV3" s="87" t="s">
        <v>288</v>
      </c>
      <c r="CSW3" s="88"/>
      <c r="CSX3" s="3025"/>
      <c r="CSY3" s="2477"/>
      <c r="CSZ3" s="2477"/>
      <c r="CTA3" s="2477"/>
      <c r="CTB3" s="2477"/>
      <c r="CTC3" s="2478"/>
      <c r="CTD3" s="87" t="s">
        <v>288</v>
      </c>
      <c r="CTE3" s="88"/>
      <c r="CTF3" s="3025"/>
      <c r="CTG3" s="2477"/>
      <c r="CTH3" s="2477"/>
      <c r="CTI3" s="2477"/>
      <c r="CTJ3" s="2477"/>
      <c r="CTK3" s="2478"/>
      <c r="CTL3" s="87" t="s">
        <v>288</v>
      </c>
      <c r="CTM3" s="88"/>
      <c r="CTN3" s="3025"/>
      <c r="CTO3" s="2477"/>
      <c r="CTP3" s="2477"/>
      <c r="CTQ3" s="2477"/>
      <c r="CTR3" s="2477"/>
      <c r="CTS3" s="2478"/>
      <c r="CTT3" s="87" t="s">
        <v>288</v>
      </c>
      <c r="CTU3" s="88"/>
      <c r="CTV3" s="3025"/>
      <c r="CTW3" s="2477"/>
      <c r="CTX3" s="2477"/>
      <c r="CTY3" s="2477"/>
      <c r="CTZ3" s="2477"/>
      <c r="CUA3" s="2478"/>
      <c r="CUB3" s="87" t="s">
        <v>288</v>
      </c>
      <c r="CUC3" s="88"/>
      <c r="CUD3" s="3025"/>
      <c r="CUE3" s="2477"/>
      <c r="CUF3" s="2477"/>
      <c r="CUG3" s="2477"/>
      <c r="CUH3" s="2477"/>
      <c r="CUI3" s="2478"/>
      <c r="CUJ3" s="87" t="s">
        <v>288</v>
      </c>
      <c r="CUK3" s="88"/>
      <c r="CUL3" s="3025"/>
      <c r="CUM3" s="2477"/>
      <c r="CUN3" s="2477"/>
      <c r="CUO3" s="2477"/>
      <c r="CUP3" s="2477"/>
      <c r="CUQ3" s="2478"/>
      <c r="CUR3" s="87" t="s">
        <v>288</v>
      </c>
      <c r="CUS3" s="88"/>
      <c r="CUT3" s="3025"/>
      <c r="CUU3" s="2477"/>
      <c r="CUV3" s="2477"/>
      <c r="CUW3" s="2477"/>
      <c r="CUX3" s="2477"/>
      <c r="CUY3" s="2478"/>
      <c r="CUZ3" s="87" t="s">
        <v>288</v>
      </c>
      <c r="CVA3" s="88"/>
      <c r="CVB3" s="3025"/>
      <c r="CVC3" s="2477"/>
      <c r="CVD3" s="2477"/>
      <c r="CVE3" s="2477"/>
      <c r="CVF3" s="2477"/>
      <c r="CVG3" s="2478"/>
      <c r="CVH3" s="87" t="s">
        <v>288</v>
      </c>
      <c r="CVI3" s="88"/>
      <c r="CVJ3" s="3025"/>
      <c r="CVK3" s="2477"/>
      <c r="CVL3" s="2477"/>
      <c r="CVM3" s="2477"/>
      <c r="CVN3" s="2477"/>
      <c r="CVO3" s="2478"/>
      <c r="CVP3" s="87" t="s">
        <v>288</v>
      </c>
      <c r="CVQ3" s="88"/>
      <c r="CVR3" s="3025"/>
      <c r="CVS3" s="2477"/>
      <c r="CVT3" s="2477"/>
      <c r="CVU3" s="2477"/>
      <c r="CVV3" s="2477"/>
      <c r="CVW3" s="2478"/>
      <c r="CVX3" s="87" t="s">
        <v>288</v>
      </c>
      <c r="CVY3" s="88"/>
      <c r="CVZ3" s="3025"/>
      <c r="CWA3" s="2477"/>
      <c r="CWB3" s="2477"/>
      <c r="CWC3" s="2477"/>
      <c r="CWD3" s="2477"/>
      <c r="CWE3" s="2478"/>
      <c r="CWF3" s="87" t="s">
        <v>288</v>
      </c>
      <c r="CWG3" s="88"/>
      <c r="CWH3" s="3025"/>
      <c r="CWI3" s="2477"/>
      <c r="CWJ3" s="2477"/>
      <c r="CWK3" s="2477"/>
      <c r="CWL3" s="2477"/>
      <c r="CWM3" s="2478"/>
      <c r="CWN3" s="87" t="s">
        <v>288</v>
      </c>
      <c r="CWO3" s="88"/>
      <c r="CWP3" s="3025"/>
      <c r="CWQ3" s="2477"/>
      <c r="CWR3" s="2477"/>
      <c r="CWS3" s="2477"/>
      <c r="CWT3" s="2477"/>
      <c r="CWU3" s="2478"/>
      <c r="CWV3" s="87" t="s">
        <v>288</v>
      </c>
      <c r="CWW3" s="88"/>
      <c r="CWX3" s="3025"/>
      <c r="CWY3" s="2477"/>
      <c r="CWZ3" s="2477"/>
      <c r="CXA3" s="2477"/>
      <c r="CXB3" s="2477"/>
      <c r="CXC3" s="2478"/>
      <c r="CXD3" s="87" t="s">
        <v>288</v>
      </c>
      <c r="CXE3" s="88"/>
      <c r="CXF3" s="3025"/>
      <c r="CXG3" s="2477"/>
      <c r="CXH3" s="2477"/>
      <c r="CXI3" s="2477"/>
      <c r="CXJ3" s="2477"/>
      <c r="CXK3" s="2478"/>
      <c r="CXL3" s="87" t="s">
        <v>288</v>
      </c>
      <c r="CXM3" s="88"/>
      <c r="CXN3" s="3025"/>
      <c r="CXO3" s="2477"/>
      <c r="CXP3" s="2477"/>
      <c r="CXQ3" s="2477"/>
      <c r="CXR3" s="2477"/>
      <c r="CXS3" s="2478"/>
      <c r="CXT3" s="87" t="s">
        <v>288</v>
      </c>
      <c r="CXU3" s="88"/>
      <c r="CXV3" s="3025"/>
      <c r="CXW3" s="2477"/>
      <c r="CXX3" s="2477"/>
      <c r="CXY3" s="2477"/>
      <c r="CXZ3" s="2477"/>
      <c r="CYA3" s="2478"/>
      <c r="CYB3" s="87" t="s">
        <v>288</v>
      </c>
      <c r="CYC3" s="88"/>
      <c r="CYD3" s="3025"/>
      <c r="CYE3" s="2477"/>
      <c r="CYF3" s="2477"/>
      <c r="CYG3" s="2477"/>
      <c r="CYH3" s="2477"/>
      <c r="CYI3" s="2478"/>
      <c r="CYJ3" s="87" t="s">
        <v>288</v>
      </c>
      <c r="CYK3" s="88"/>
      <c r="CYL3" s="3025"/>
      <c r="CYM3" s="2477"/>
      <c r="CYN3" s="2477"/>
      <c r="CYO3" s="2477"/>
      <c r="CYP3" s="2477"/>
      <c r="CYQ3" s="2478"/>
      <c r="CYR3" s="87" t="s">
        <v>288</v>
      </c>
      <c r="CYS3" s="88"/>
      <c r="CYT3" s="3025"/>
      <c r="CYU3" s="2477"/>
      <c r="CYV3" s="2477"/>
      <c r="CYW3" s="2477"/>
      <c r="CYX3" s="2477"/>
      <c r="CYY3" s="2478"/>
      <c r="CYZ3" s="87" t="s">
        <v>288</v>
      </c>
      <c r="CZA3" s="88"/>
      <c r="CZB3" s="3025"/>
      <c r="CZC3" s="2477"/>
      <c r="CZD3" s="2477"/>
      <c r="CZE3" s="2477"/>
      <c r="CZF3" s="2477"/>
      <c r="CZG3" s="2478"/>
      <c r="CZH3" s="87" t="s">
        <v>288</v>
      </c>
      <c r="CZI3" s="88"/>
      <c r="CZJ3" s="3025"/>
      <c r="CZK3" s="2477"/>
      <c r="CZL3" s="2477"/>
      <c r="CZM3" s="2477"/>
      <c r="CZN3" s="2477"/>
      <c r="CZO3" s="2478"/>
      <c r="CZP3" s="87" t="s">
        <v>288</v>
      </c>
      <c r="CZQ3" s="88"/>
      <c r="CZR3" s="3025"/>
      <c r="CZS3" s="2477"/>
      <c r="CZT3" s="2477"/>
      <c r="CZU3" s="2477"/>
      <c r="CZV3" s="2477"/>
      <c r="CZW3" s="2478"/>
      <c r="CZX3" s="87" t="s">
        <v>288</v>
      </c>
      <c r="CZY3" s="88"/>
      <c r="CZZ3" s="3025"/>
      <c r="DAA3" s="2477"/>
      <c r="DAB3" s="2477"/>
      <c r="DAC3" s="2477"/>
      <c r="DAD3" s="2477"/>
      <c r="DAE3" s="2478"/>
      <c r="DAF3" s="87" t="s">
        <v>288</v>
      </c>
      <c r="DAG3" s="88"/>
      <c r="DAH3" s="3025"/>
      <c r="DAI3" s="2477"/>
      <c r="DAJ3" s="2477"/>
      <c r="DAK3" s="2477"/>
      <c r="DAL3" s="2477"/>
      <c r="DAM3" s="2478"/>
      <c r="DAN3" s="87" t="s">
        <v>288</v>
      </c>
      <c r="DAO3" s="88"/>
      <c r="DAP3" s="3025"/>
      <c r="DAQ3" s="2477"/>
      <c r="DAR3" s="2477"/>
      <c r="DAS3" s="2477"/>
      <c r="DAT3" s="2477"/>
      <c r="DAU3" s="2478"/>
      <c r="DAV3" s="87" t="s">
        <v>288</v>
      </c>
      <c r="DAW3" s="88"/>
      <c r="DAX3" s="3025"/>
      <c r="DAY3" s="2477"/>
      <c r="DAZ3" s="2477"/>
      <c r="DBA3" s="2477"/>
      <c r="DBB3" s="2477"/>
      <c r="DBC3" s="2478"/>
      <c r="DBD3" s="87" t="s">
        <v>288</v>
      </c>
      <c r="DBE3" s="88"/>
      <c r="DBF3" s="3025"/>
      <c r="DBG3" s="2477"/>
      <c r="DBH3" s="2477"/>
      <c r="DBI3" s="2477"/>
      <c r="DBJ3" s="2477"/>
      <c r="DBK3" s="2478"/>
      <c r="DBL3" s="87" t="s">
        <v>288</v>
      </c>
      <c r="DBM3" s="88"/>
      <c r="DBN3" s="3025"/>
      <c r="DBO3" s="2477"/>
      <c r="DBP3" s="2477"/>
      <c r="DBQ3" s="2477"/>
      <c r="DBR3" s="2477"/>
      <c r="DBS3" s="2478"/>
      <c r="DBT3" s="87" t="s">
        <v>288</v>
      </c>
      <c r="DBU3" s="88"/>
      <c r="DBV3" s="3025"/>
      <c r="DBW3" s="2477"/>
      <c r="DBX3" s="2477"/>
      <c r="DBY3" s="2477"/>
      <c r="DBZ3" s="2477"/>
      <c r="DCA3" s="2478"/>
      <c r="DCB3" s="87" t="s">
        <v>288</v>
      </c>
      <c r="DCC3" s="88"/>
      <c r="DCD3" s="3025"/>
      <c r="DCE3" s="2477"/>
      <c r="DCF3" s="2477"/>
      <c r="DCG3" s="2477"/>
      <c r="DCH3" s="2477"/>
      <c r="DCI3" s="2478"/>
      <c r="DCJ3" s="87" t="s">
        <v>288</v>
      </c>
      <c r="DCK3" s="88"/>
      <c r="DCL3" s="3025"/>
      <c r="DCM3" s="2477"/>
      <c r="DCN3" s="2477"/>
      <c r="DCO3" s="2477"/>
      <c r="DCP3" s="2477"/>
      <c r="DCQ3" s="2478"/>
      <c r="DCR3" s="87" t="s">
        <v>288</v>
      </c>
      <c r="DCS3" s="88"/>
      <c r="DCT3" s="3025"/>
      <c r="DCU3" s="2477"/>
      <c r="DCV3" s="2477"/>
      <c r="DCW3" s="2477"/>
      <c r="DCX3" s="2477"/>
      <c r="DCY3" s="2478"/>
      <c r="DCZ3" s="87" t="s">
        <v>288</v>
      </c>
      <c r="DDA3" s="88"/>
      <c r="DDB3" s="3025"/>
      <c r="DDC3" s="2477"/>
      <c r="DDD3" s="2477"/>
      <c r="DDE3" s="2477"/>
      <c r="DDF3" s="2477"/>
      <c r="DDG3" s="2478"/>
      <c r="DDH3" s="87" t="s">
        <v>288</v>
      </c>
      <c r="DDI3" s="88"/>
      <c r="DDJ3" s="3025"/>
      <c r="DDK3" s="2477"/>
      <c r="DDL3" s="2477"/>
      <c r="DDM3" s="2477"/>
      <c r="DDN3" s="2477"/>
      <c r="DDO3" s="2478"/>
      <c r="DDP3" s="87" t="s">
        <v>288</v>
      </c>
      <c r="DDQ3" s="88"/>
      <c r="DDR3" s="3025"/>
      <c r="DDS3" s="2477"/>
      <c r="DDT3" s="2477"/>
      <c r="DDU3" s="2477"/>
      <c r="DDV3" s="2477"/>
      <c r="DDW3" s="2478"/>
      <c r="DDX3" s="87" t="s">
        <v>288</v>
      </c>
      <c r="DDY3" s="88"/>
      <c r="DDZ3" s="3025"/>
      <c r="DEA3" s="2477"/>
      <c r="DEB3" s="2477"/>
      <c r="DEC3" s="2477"/>
      <c r="DED3" s="2477"/>
      <c r="DEE3" s="2478"/>
      <c r="DEF3" s="87" t="s">
        <v>288</v>
      </c>
      <c r="DEG3" s="88"/>
      <c r="DEH3" s="3025"/>
      <c r="DEI3" s="2477"/>
      <c r="DEJ3" s="2477"/>
      <c r="DEK3" s="2477"/>
      <c r="DEL3" s="2477"/>
      <c r="DEM3" s="2478"/>
      <c r="DEN3" s="87" t="s">
        <v>288</v>
      </c>
      <c r="DEO3" s="88"/>
      <c r="DEP3" s="3025"/>
      <c r="DEQ3" s="2477"/>
      <c r="DER3" s="2477"/>
      <c r="DES3" s="2477"/>
      <c r="DET3" s="2477"/>
      <c r="DEU3" s="2478"/>
      <c r="DEV3" s="87" t="s">
        <v>288</v>
      </c>
      <c r="DEW3" s="88"/>
      <c r="DEX3" s="3025"/>
      <c r="DEY3" s="2477"/>
      <c r="DEZ3" s="2477"/>
      <c r="DFA3" s="2477"/>
      <c r="DFB3" s="2477"/>
      <c r="DFC3" s="2478"/>
      <c r="DFD3" s="87" t="s">
        <v>288</v>
      </c>
      <c r="DFE3" s="88"/>
      <c r="DFF3" s="3025"/>
      <c r="DFG3" s="2477"/>
      <c r="DFH3" s="2477"/>
      <c r="DFI3" s="2477"/>
      <c r="DFJ3" s="2477"/>
      <c r="DFK3" s="2478"/>
      <c r="DFL3" s="87" t="s">
        <v>288</v>
      </c>
      <c r="DFM3" s="88"/>
      <c r="DFN3" s="3025"/>
      <c r="DFO3" s="2477"/>
      <c r="DFP3" s="2477"/>
      <c r="DFQ3" s="2477"/>
      <c r="DFR3" s="2477"/>
      <c r="DFS3" s="2478"/>
      <c r="DFT3" s="87" t="s">
        <v>288</v>
      </c>
      <c r="DFU3" s="88"/>
      <c r="DFV3" s="3025"/>
      <c r="DFW3" s="2477"/>
      <c r="DFX3" s="2477"/>
      <c r="DFY3" s="2477"/>
      <c r="DFZ3" s="2477"/>
      <c r="DGA3" s="2478"/>
      <c r="DGB3" s="87" t="s">
        <v>288</v>
      </c>
      <c r="DGC3" s="88"/>
      <c r="DGD3" s="3025"/>
      <c r="DGE3" s="2477"/>
      <c r="DGF3" s="2477"/>
      <c r="DGG3" s="2477"/>
      <c r="DGH3" s="2477"/>
      <c r="DGI3" s="2478"/>
      <c r="DGJ3" s="87" t="s">
        <v>288</v>
      </c>
      <c r="DGK3" s="88"/>
      <c r="DGL3" s="3025"/>
      <c r="DGM3" s="2477"/>
      <c r="DGN3" s="2477"/>
      <c r="DGO3" s="2477"/>
      <c r="DGP3" s="2477"/>
      <c r="DGQ3" s="2478"/>
      <c r="DGR3" s="87" t="s">
        <v>288</v>
      </c>
      <c r="DGS3" s="88"/>
      <c r="DGT3" s="3025"/>
      <c r="DGU3" s="2477"/>
      <c r="DGV3" s="2477"/>
      <c r="DGW3" s="2477"/>
      <c r="DGX3" s="2477"/>
      <c r="DGY3" s="2478"/>
      <c r="DGZ3" s="87" t="s">
        <v>288</v>
      </c>
      <c r="DHA3" s="88"/>
      <c r="DHB3" s="3025"/>
      <c r="DHC3" s="2477"/>
      <c r="DHD3" s="2477"/>
      <c r="DHE3" s="2477"/>
      <c r="DHF3" s="2477"/>
      <c r="DHG3" s="2478"/>
      <c r="DHH3" s="87" t="s">
        <v>288</v>
      </c>
      <c r="DHI3" s="88"/>
      <c r="DHJ3" s="3025"/>
      <c r="DHK3" s="2477"/>
      <c r="DHL3" s="2477"/>
      <c r="DHM3" s="2477"/>
      <c r="DHN3" s="2477"/>
      <c r="DHO3" s="2478"/>
      <c r="DHP3" s="87" t="s">
        <v>288</v>
      </c>
      <c r="DHQ3" s="88"/>
      <c r="DHR3" s="3025"/>
      <c r="DHS3" s="2477"/>
      <c r="DHT3" s="2477"/>
      <c r="DHU3" s="2477"/>
      <c r="DHV3" s="2477"/>
      <c r="DHW3" s="2478"/>
      <c r="DHX3" s="87" t="s">
        <v>288</v>
      </c>
      <c r="DHY3" s="88"/>
      <c r="DHZ3" s="3025"/>
      <c r="DIA3" s="2477"/>
      <c r="DIB3" s="2477"/>
      <c r="DIC3" s="2477"/>
      <c r="DID3" s="2477"/>
      <c r="DIE3" s="2478"/>
      <c r="DIF3" s="87" t="s">
        <v>288</v>
      </c>
      <c r="DIG3" s="88"/>
      <c r="DIH3" s="3025"/>
      <c r="DII3" s="2477"/>
      <c r="DIJ3" s="2477"/>
      <c r="DIK3" s="2477"/>
      <c r="DIL3" s="2477"/>
      <c r="DIM3" s="2478"/>
      <c r="DIN3" s="87" t="s">
        <v>288</v>
      </c>
      <c r="DIO3" s="88"/>
      <c r="DIP3" s="3025"/>
      <c r="DIQ3" s="2477"/>
      <c r="DIR3" s="2477"/>
      <c r="DIS3" s="2477"/>
      <c r="DIT3" s="2477"/>
      <c r="DIU3" s="2478"/>
      <c r="DIV3" s="87" t="s">
        <v>288</v>
      </c>
      <c r="DIW3" s="88"/>
      <c r="DIX3" s="3025"/>
      <c r="DIY3" s="2477"/>
      <c r="DIZ3" s="2477"/>
      <c r="DJA3" s="2477"/>
      <c r="DJB3" s="2477"/>
      <c r="DJC3" s="2478"/>
      <c r="DJD3" s="87" t="s">
        <v>288</v>
      </c>
      <c r="DJE3" s="88"/>
      <c r="DJF3" s="3025"/>
      <c r="DJG3" s="2477"/>
      <c r="DJH3" s="2477"/>
      <c r="DJI3" s="2477"/>
      <c r="DJJ3" s="2477"/>
      <c r="DJK3" s="2478"/>
      <c r="DJL3" s="87" t="s">
        <v>288</v>
      </c>
      <c r="DJM3" s="88"/>
      <c r="DJN3" s="3025"/>
      <c r="DJO3" s="2477"/>
      <c r="DJP3" s="2477"/>
      <c r="DJQ3" s="2477"/>
      <c r="DJR3" s="2477"/>
      <c r="DJS3" s="2478"/>
      <c r="DJT3" s="87" t="s">
        <v>288</v>
      </c>
      <c r="DJU3" s="88"/>
      <c r="DJV3" s="3025"/>
      <c r="DJW3" s="2477"/>
      <c r="DJX3" s="2477"/>
      <c r="DJY3" s="2477"/>
      <c r="DJZ3" s="2477"/>
      <c r="DKA3" s="2478"/>
      <c r="DKB3" s="87" t="s">
        <v>288</v>
      </c>
      <c r="DKC3" s="88"/>
      <c r="DKD3" s="3025"/>
      <c r="DKE3" s="2477"/>
      <c r="DKF3" s="2477"/>
      <c r="DKG3" s="2477"/>
      <c r="DKH3" s="2477"/>
      <c r="DKI3" s="2478"/>
      <c r="DKJ3" s="87" t="s">
        <v>288</v>
      </c>
      <c r="DKK3" s="88"/>
      <c r="DKL3" s="3025"/>
      <c r="DKM3" s="2477"/>
      <c r="DKN3" s="2477"/>
      <c r="DKO3" s="2477"/>
      <c r="DKP3" s="2477"/>
      <c r="DKQ3" s="2478"/>
      <c r="DKR3" s="87" t="s">
        <v>288</v>
      </c>
      <c r="DKS3" s="88"/>
      <c r="DKT3" s="3025"/>
      <c r="DKU3" s="2477"/>
      <c r="DKV3" s="2477"/>
      <c r="DKW3" s="2477"/>
      <c r="DKX3" s="2477"/>
      <c r="DKY3" s="2478"/>
      <c r="DKZ3" s="87" t="s">
        <v>288</v>
      </c>
      <c r="DLA3" s="88"/>
      <c r="DLB3" s="3025"/>
      <c r="DLC3" s="2477"/>
      <c r="DLD3" s="2477"/>
      <c r="DLE3" s="2477"/>
      <c r="DLF3" s="2477"/>
      <c r="DLG3" s="2478"/>
      <c r="DLH3" s="87" t="s">
        <v>288</v>
      </c>
      <c r="DLI3" s="88"/>
      <c r="DLJ3" s="3025"/>
      <c r="DLK3" s="2477"/>
      <c r="DLL3" s="2477"/>
      <c r="DLM3" s="2477"/>
      <c r="DLN3" s="2477"/>
      <c r="DLO3" s="2478"/>
      <c r="DLP3" s="87" t="s">
        <v>288</v>
      </c>
      <c r="DLQ3" s="88"/>
      <c r="DLR3" s="3025"/>
      <c r="DLS3" s="2477"/>
      <c r="DLT3" s="2477"/>
      <c r="DLU3" s="2477"/>
      <c r="DLV3" s="2477"/>
      <c r="DLW3" s="2478"/>
      <c r="DLX3" s="87" t="s">
        <v>288</v>
      </c>
      <c r="DLY3" s="88"/>
      <c r="DLZ3" s="3025"/>
      <c r="DMA3" s="2477"/>
      <c r="DMB3" s="2477"/>
      <c r="DMC3" s="2477"/>
      <c r="DMD3" s="2477"/>
      <c r="DME3" s="2478"/>
      <c r="DMF3" s="87" t="s">
        <v>288</v>
      </c>
      <c r="DMG3" s="88"/>
      <c r="DMH3" s="3025"/>
      <c r="DMI3" s="2477"/>
      <c r="DMJ3" s="2477"/>
      <c r="DMK3" s="2477"/>
      <c r="DML3" s="2477"/>
      <c r="DMM3" s="2478"/>
      <c r="DMN3" s="87" t="s">
        <v>288</v>
      </c>
      <c r="DMO3" s="88"/>
      <c r="DMP3" s="3025"/>
      <c r="DMQ3" s="2477"/>
      <c r="DMR3" s="2477"/>
      <c r="DMS3" s="2477"/>
      <c r="DMT3" s="2477"/>
      <c r="DMU3" s="2478"/>
      <c r="DMV3" s="87" t="s">
        <v>288</v>
      </c>
      <c r="DMW3" s="88"/>
      <c r="DMX3" s="3025"/>
      <c r="DMY3" s="2477"/>
      <c r="DMZ3" s="2477"/>
      <c r="DNA3" s="2477"/>
      <c r="DNB3" s="2477"/>
      <c r="DNC3" s="2478"/>
      <c r="DND3" s="87" t="s">
        <v>288</v>
      </c>
      <c r="DNE3" s="88"/>
      <c r="DNF3" s="3025"/>
      <c r="DNG3" s="2477"/>
      <c r="DNH3" s="2477"/>
      <c r="DNI3" s="2477"/>
      <c r="DNJ3" s="2477"/>
      <c r="DNK3" s="2478"/>
      <c r="DNL3" s="87" t="s">
        <v>288</v>
      </c>
      <c r="DNM3" s="88"/>
      <c r="DNN3" s="3025"/>
      <c r="DNO3" s="2477"/>
      <c r="DNP3" s="2477"/>
      <c r="DNQ3" s="2477"/>
      <c r="DNR3" s="2477"/>
      <c r="DNS3" s="2478"/>
      <c r="DNT3" s="87" t="s">
        <v>288</v>
      </c>
      <c r="DNU3" s="88"/>
      <c r="DNV3" s="3025"/>
      <c r="DNW3" s="2477"/>
      <c r="DNX3" s="2477"/>
      <c r="DNY3" s="2477"/>
      <c r="DNZ3" s="2477"/>
      <c r="DOA3" s="2478"/>
      <c r="DOB3" s="87" t="s">
        <v>288</v>
      </c>
      <c r="DOC3" s="88"/>
      <c r="DOD3" s="3025"/>
      <c r="DOE3" s="2477"/>
      <c r="DOF3" s="2477"/>
      <c r="DOG3" s="2477"/>
      <c r="DOH3" s="2477"/>
      <c r="DOI3" s="2478"/>
      <c r="DOJ3" s="87" t="s">
        <v>288</v>
      </c>
      <c r="DOK3" s="88"/>
      <c r="DOL3" s="3025"/>
      <c r="DOM3" s="2477"/>
      <c r="DON3" s="2477"/>
      <c r="DOO3" s="2477"/>
      <c r="DOP3" s="2477"/>
      <c r="DOQ3" s="2478"/>
      <c r="DOR3" s="87" t="s">
        <v>288</v>
      </c>
      <c r="DOS3" s="88"/>
      <c r="DOT3" s="3025"/>
      <c r="DOU3" s="2477"/>
      <c r="DOV3" s="2477"/>
      <c r="DOW3" s="2477"/>
      <c r="DOX3" s="2477"/>
      <c r="DOY3" s="2478"/>
      <c r="DOZ3" s="87" t="s">
        <v>288</v>
      </c>
      <c r="DPA3" s="88"/>
      <c r="DPB3" s="3025"/>
      <c r="DPC3" s="2477"/>
      <c r="DPD3" s="2477"/>
      <c r="DPE3" s="2477"/>
      <c r="DPF3" s="2477"/>
      <c r="DPG3" s="2478"/>
      <c r="DPH3" s="87" t="s">
        <v>288</v>
      </c>
      <c r="DPI3" s="88"/>
      <c r="DPJ3" s="3025"/>
      <c r="DPK3" s="2477"/>
      <c r="DPL3" s="2477"/>
      <c r="DPM3" s="2477"/>
      <c r="DPN3" s="2477"/>
      <c r="DPO3" s="2478"/>
      <c r="DPP3" s="87" t="s">
        <v>288</v>
      </c>
      <c r="DPQ3" s="88"/>
      <c r="DPR3" s="3025"/>
      <c r="DPS3" s="2477"/>
      <c r="DPT3" s="2477"/>
      <c r="DPU3" s="2477"/>
      <c r="DPV3" s="2477"/>
      <c r="DPW3" s="2478"/>
      <c r="DPX3" s="87" t="s">
        <v>288</v>
      </c>
      <c r="DPY3" s="88"/>
      <c r="DPZ3" s="3025"/>
      <c r="DQA3" s="2477"/>
      <c r="DQB3" s="2477"/>
      <c r="DQC3" s="2477"/>
      <c r="DQD3" s="2477"/>
      <c r="DQE3" s="2478"/>
      <c r="DQF3" s="87" t="s">
        <v>288</v>
      </c>
      <c r="DQG3" s="88"/>
      <c r="DQH3" s="3025"/>
      <c r="DQI3" s="2477"/>
      <c r="DQJ3" s="2477"/>
      <c r="DQK3" s="2477"/>
      <c r="DQL3" s="2477"/>
      <c r="DQM3" s="2478"/>
      <c r="DQN3" s="87" t="s">
        <v>288</v>
      </c>
      <c r="DQO3" s="88"/>
      <c r="DQP3" s="3025"/>
      <c r="DQQ3" s="2477"/>
      <c r="DQR3" s="2477"/>
      <c r="DQS3" s="2477"/>
      <c r="DQT3" s="2477"/>
      <c r="DQU3" s="2478"/>
      <c r="DQV3" s="87" t="s">
        <v>288</v>
      </c>
      <c r="DQW3" s="88"/>
      <c r="DQX3" s="3025"/>
      <c r="DQY3" s="2477"/>
      <c r="DQZ3" s="2477"/>
      <c r="DRA3" s="2477"/>
      <c r="DRB3" s="2477"/>
      <c r="DRC3" s="2478"/>
      <c r="DRD3" s="87" t="s">
        <v>288</v>
      </c>
      <c r="DRE3" s="88"/>
      <c r="DRF3" s="3025"/>
      <c r="DRG3" s="2477"/>
      <c r="DRH3" s="2477"/>
      <c r="DRI3" s="2477"/>
      <c r="DRJ3" s="2477"/>
      <c r="DRK3" s="2478"/>
      <c r="DRL3" s="87" t="s">
        <v>288</v>
      </c>
      <c r="DRM3" s="88"/>
      <c r="DRN3" s="3025"/>
      <c r="DRO3" s="2477"/>
      <c r="DRP3" s="2477"/>
      <c r="DRQ3" s="2477"/>
      <c r="DRR3" s="2477"/>
      <c r="DRS3" s="2478"/>
      <c r="DRT3" s="87" t="s">
        <v>288</v>
      </c>
      <c r="DRU3" s="88"/>
      <c r="DRV3" s="3025"/>
      <c r="DRW3" s="2477"/>
      <c r="DRX3" s="2477"/>
      <c r="DRY3" s="2477"/>
      <c r="DRZ3" s="2477"/>
      <c r="DSA3" s="2478"/>
      <c r="DSB3" s="87" t="s">
        <v>288</v>
      </c>
      <c r="DSC3" s="88"/>
      <c r="DSD3" s="3025"/>
      <c r="DSE3" s="2477"/>
      <c r="DSF3" s="2477"/>
      <c r="DSG3" s="2477"/>
      <c r="DSH3" s="2477"/>
      <c r="DSI3" s="2478"/>
      <c r="DSJ3" s="87" t="s">
        <v>288</v>
      </c>
      <c r="DSK3" s="88"/>
      <c r="DSL3" s="3025"/>
      <c r="DSM3" s="2477"/>
      <c r="DSN3" s="2477"/>
      <c r="DSO3" s="2477"/>
      <c r="DSP3" s="2477"/>
      <c r="DSQ3" s="2478"/>
      <c r="DSR3" s="87" t="s">
        <v>288</v>
      </c>
      <c r="DSS3" s="88"/>
      <c r="DST3" s="3025"/>
      <c r="DSU3" s="2477"/>
      <c r="DSV3" s="2477"/>
      <c r="DSW3" s="2477"/>
      <c r="DSX3" s="2477"/>
      <c r="DSY3" s="2478"/>
      <c r="DSZ3" s="87" t="s">
        <v>288</v>
      </c>
      <c r="DTA3" s="88"/>
      <c r="DTB3" s="3025"/>
      <c r="DTC3" s="2477"/>
      <c r="DTD3" s="2477"/>
      <c r="DTE3" s="2477"/>
      <c r="DTF3" s="2477"/>
      <c r="DTG3" s="2478"/>
      <c r="DTH3" s="87" t="s">
        <v>288</v>
      </c>
      <c r="DTI3" s="88"/>
      <c r="DTJ3" s="3025"/>
      <c r="DTK3" s="2477"/>
      <c r="DTL3" s="2477"/>
      <c r="DTM3" s="2477"/>
      <c r="DTN3" s="2477"/>
      <c r="DTO3" s="2478"/>
      <c r="DTP3" s="87" t="s">
        <v>288</v>
      </c>
      <c r="DTQ3" s="88"/>
      <c r="DTR3" s="3025"/>
      <c r="DTS3" s="2477"/>
      <c r="DTT3" s="2477"/>
      <c r="DTU3" s="2477"/>
      <c r="DTV3" s="2477"/>
      <c r="DTW3" s="2478"/>
      <c r="DTX3" s="87" t="s">
        <v>288</v>
      </c>
      <c r="DTY3" s="88"/>
      <c r="DTZ3" s="3025"/>
      <c r="DUA3" s="2477"/>
      <c r="DUB3" s="2477"/>
      <c r="DUC3" s="2477"/>
      <c r="DUD3" s="2477"/>
      <c r="DUE3" s="2478"/>
      <c r="DUF3" s="87" t="s">
        <v>288</v>
      </c>
      <c r="DUG3" s="88"/>
      <c r="DUH3" s="3025"/>
      <c r="DUI3" s="2477"/>
      <c r="DUJ3" s="2477"/>
      <c r="DUK3" s="2477"/>
      <c r="DUL3" s="2477"/>
      <c r="DUM3" s="2478"/>
      <c r="DUN3" s="87" t="s">
        <v>288</v>
      </c>
      <c r="DUO3" s="88"/>
      <c r="DUP3" s="3025"/>
      <c r="DUQ3" s="2477"/>
      <c r="DUR3" s="2477"/>
      <c r="DUS3" s="2477"/>
      <c r="DUT3" s="2477"/>
      <c r="DUU3" s="2478"/>
      <c r="DUV3" s="87" t="s">
        <v>288</v>
      </c>
      <c r="DUW3" s="88"/>
      <c r="DUX3" s="3025"/>
      <c r="DUY3" s="2477"/>
      <c r="DUZ3" s="2477"/>
      <c r="DVA3" s="2477"/>
      <c r="DVB3" s="2477"/>
      <c r="DVC3" s="2478"/>
      <c r="DVD3" s="87" t="s">
        <v>288</v>
      </c>
      <c r="DVE3" s="88"/>
      <c r="DVF3" s="3025"/>
      <c r="DVG3" s="2477"/>
      <c r="DVH3" s="2477"/>
      <c r="DVI3" s="2477"/>
      <c r="DVJ3" s="2477"/>
      <c r="DVK3" s="2478"/>
      <c r="DVL3" s="87" t="s">
        <v>288</v>
      </c>
      <c r="DVM3" s="88"/>
      <c r="DVN3" s="3025"/>
      <c r="DVO3" s="2477"/>
      <c r="DVP3" s="2477"/>
      <c r="DVQ3" s="2477"/>
      <c r="DVR3" s="2477"/>
      <c r="DVS3" s="2478"/>
      <c r="DVT3" s="87" t="s">
        <v>288</v>
      </c>
      <c r="DVU3" s="88"/>
      <c r="DVV3" s="3025"/>
      <c r="DVW3" s="2477"/>
      <c r="DVX3" s="2477"/>
      <c r="DVY3" s="2477"/>
      <c r="DVZ3" s="2477"/>
      <c r="DWA3" s="2478"/>
      <c r="DWB3" s="87" t="s">
        <v>288</v>
      </c>
      <c r="DWC3" s="88"/>
      <c r="DWD3" s="3025"/>
      <c r="DWE3" s="2477"/>
      <c r="DWF3" s="2477"/>
      <c r="DWG3" s="2477"/>
      <c r="DWH3" s="2477"/>
      <c r="DWI3" s="2478"/>
      <c r="DWJ3" s="87" t="s">
        <v>288</v>
      </c>
      <c r="DWK3" s="88"/>
      <c r="DWL3" s="3025"/>
      <c r="DWM3" s="2477"/>
      <c r="DWN3" s="2477"/>
      <c r="DWO3" s="2477"/>
      <c r="DWP3" s="2477"/>
      <c r="DWQ3" s="2478"/>
      <c r="DWR3" s="87" t="s">
        <v>288</v>
      </c>
      <c r="DWS3" s="88"/>
      <c r="DWT3" s="3025"/>
      <c r="DWU3" s="2477"/>
      <c r="DWV3" s="2477"/>
      <c r="DWW3" s="2477"/>
      <c r="DWX3" s="2477"/>
      <c r="DWY3" s="2478"/>
      <c r="DWZ3" s="87" t="s">
        <v>288</v>
      </c>
      <c r="DXA3" s="88"/>
      <c r="DXB3" s="3025"/>
      <c r="DXC3" s="2477"/>
      <c r="DXD3" s="2477"/>
      <c r="DXE3" s="2477"/>
      <c r="DXF3" s="2477"/>
      <c r="DXG3" s="2478"/>
      <c r="DXH3" s="87" t="s">
        <v>288</v>
      </c>
      <c r="DXI3" s="88"/>
      <c r="DXJ3" s="3025"/>
      <c r="DXK3" s="2477"/>
      <c r="DXL3" s="2477"/>
      <c r="DXM3" s="2477"/>
      <c r="DXN3" s="2477"/>
      <c r="DXO3" s="2478"/>
      <c r="DXP3" s="87" t="s">
        <v>288</v>
      </c>
      <c r="DXQ3" s="88"/>
      <c r="DXR3" s="3025"/>
      <c r="DXS3" s="2477"/>
      <c r="DXT3" s="2477"/>
      <c r="DXU3" s="2477"/>
      <c r="DXV3" s="2477"/>
      <c r="DXW3" s="2478"/>
      <c r="DXX3" s="87" t="s">
        <v>288</v>
      </c>
      <c r="DXY3" s="88"/>
      <c r="DXZ3" s="3025"/>
      <c r="DYA3" s="2477"/>
      <c r="DYB3" s="2477"/>
      <c r="DYC3" s="2477"/>
      <c r="DYD3" s="2477"/>
      <c r="DYE3" s="2478"/>
      <c r="DYF3" s="87" t="s">
        <v>288</v>
      </c>
      <c r="DYG3" s="88"/>
      <c r="DYH3" s="3025"/>
      <c r="DYI3" s="2477"/>
      <c r="DYJ3" s="2477"/>
      <c r="DYK3" s="2477"/>
      <c r="DYL3" s="2477"/>
      <c r="DYM3" s="2478"/>
      <c r="DYN3" s="87" t="s">
        <v>288</v>
      </c>
      <c r="DYO3" s="88"/>
      <c r="DYP3" s="3025"/>
      <c r="DYQ3" s="2477"/>
      <c r="DYR3" s="2477"/>
      <c r="DYS3" s="2477"/>
      <c r="DYT3" s="2477"/>
      <c r="DYU3" s="2478"/>
      <c r="DYV3" s="87" t="s">
        <v>288</v>
      </c>
      <c r="DYW3" s="88"/>
      <c r="DYX3" s="3025"/>
      <c r="DYY3" s="2477"/>
      <c r="DYZ3" s="2477"/>
      <c r="DZA3" s="2477"/>
      <c r="DZB3" s="2477"/>
      <c r="DZC3" s="2478"/>
      <c r="DZD3" s="87" t="s">
        <v>288</v>
      </c>
      <c r="DZE3" s="88"/>
      <c r="DZF3" s="3025"/>
      <c r="DZG3" s="2477"/>
      <c r="DZH3" s="2477"/>
      <c r="DZI3" s="2477"/>
      <c r="DZJ3" s="2477"/>
      <c r="DZK3" s="2478"/>
      <c r="DZL3" s="87" t="s">
        <v>288</v>
      </c>
      <c r="DZM3" s="88"/>
      <c r="DZN3" s="3025"/>
      <c r="DZO3" s="2477"/>
      <c r="DZP3" s="2477"/>
      <c r="DZQ3" s="2477"/>
      <c r="DZR3" s="2477"/>
      <c r="DZS3" s="2478"/>
      <c r="DZT3" s="87" t="s">
        <v>288</v>
      </c>
      <c r="DZU3" s="88"/>
      <c r="DZV3" s="3025"/>
      <c r="DZW3" s="2477"/>
      <c r="DZX3" s="2477"/>
      <c r="DZY3" s="2477"/>
      <c r="DZZ3" s="2477"/>
      <c r="EAA3" s="2478"/>
      <c r="EAB3" s="87" t="s">
        <v>288</v>
      </c>
      <c r="EAC3" s="88"/>
      <c r="EAD3" s="3025"/>
      <c r="EAE3" s="2477"/>
      <c r="EAF3" s="2477"/>
      <c r="EAG3" s="2477"/>
      <c r="EAH3" s="2477"/>
      <c r="EAI3" s="2478"/>
      <c r="EAJ3" s="87" t="s">
        <v>288</v>
      </c>
      <c r="EAK3" s="88"/>
      <c r="EAL3" s="3025"/>
      <c r="EAM3" s="2477"/>
      <c r="EAN3" s="2477"/>
      <c r="EAO3" s="2477"/>
      <c r="EAP3" s="2477"/>
      <c r="EAQ3" s="2478"/>
      <c r="EAR3" s="87" t="s">
        <v>288</v>
      </c>
      <c r="EAS3" s="88"/>
      <c r="EAT3" s="3025"/>
      <c r="EAU3" s="2477"/>
      <c r="EAV3" s="2477"/>
      <c r="EAW3" s="2477"/>
      <c r="EAX3" s="2477"/>
      <c r="EAY3" s="2478"/>
      <c r="EAZ3" s="87" t="s">
        <v>288</v>
      </c>
      <c r="EBA3" s="88"/>
      <c r="EBB3" s="3025"/>
      <c r="EBC3" s="2477"/>
      <c r="EBD3" s="2477"/>
      <c r="EBE3" s="2477"/>
      <c r="EBF3" s="2477"/>
      <c r="EBG3" s="2478"/>
      <c r="EBH3" s="87" t="s">
        <v>288</v>
      </c>
      <c r="EBI3" s="88"/>
      <c r="EBJ3" s="3025"/>
      <c r="EBK3" s="2477"/>
      <c r="EBL3" s="2477"/>
      <c r="EBM3" s="2477"/>
      <c r="EBN3" s="2477"/>
      <c r="EBO3" s="2478"/>
      <c r="EBP3" s="87" t="s">
        <v>288</v>
      </c>
      <c r="EBQ3" s="88"/>
      <c r="EBR3" s="3025"/>
      <c r="EBS3" s="2477"/>
      <c r="EBT3" s="2477"/>
      <c r="EBU3" s="2477"/>
      <c r="EBV3" s="2477"/>
      <c r="EBW3" s="2478"/>
      <c r="EBX3" s="87" t="s">
        <v>288</v>
      </c>
      <c r="EBY3" s="88"/>
      <c r="EBZ3" s="3025"/>
      <c r="ECA3" s="2477"/>
      <c r="ECB3" s="2477"/>
      <c r="ECC3" s="2477"/>
      <c r="ECD3" s="2477"/>
      <c r="ECE3" s="2478"/>
      <c r="ECF3" s="87" t="s">
        <v>288</v>
      </c>
      <c r="ECG3" s="88"/>
      <c r="ECH3" s="3025"/>
      <c r="ECI3" s="2477"/>
      <c r="ECJ3" s="2477"/>
      <c r="ECK3" s="2477"/>
      <c r="ECL3" s="2477"/>
      <c r="ECM3" s="2478"/>
      <c r="ECN3" s="87" t="s">
        <v>288</v>
      </c>
      <c r="ECO3" s="88"/>
      <c r="ECP3" s="3025"/>
      <c r="ECQ3" s="2477"/>
      <c r="ECR3" s="2477"/>
      <c r="ECS3" s="2477"/>
      <c r="ECT3" s="2477"/>
      <c r="ECU3" s="2478"/>
      <c r="ECV3" s="87" t="s">
        <v>288</v>
      </c>
      <c r="ECW3" s="88"/>
      <c r="ECX3" s="3025"/>
      <c r="ECY3" s="2477"/>
      <c r="ECZ3" s="2477"/>
      <c r="EDA3" s="2477"/>
      <c r="EDB3" s="2477"/>
      <c r="EDC3" s="2478"/>
      <c r="EDD3" s="87" t="s">
        <v>288</v>
      </c>
      <c r="EDE3" s="88"/>
      <c r="EDF3" s="3025"/>
      <c r="EDG3" s="2477"/>
      <c r="EDH3" s="2477"/>
      <c r="EDI3" s="2477"/>
      <c r="EDJ3" s="2477"/>
      <c r="EDK3" s="2478"/>
      <c r="EDL3" s="87" t="s">
        <v>288</v>
      </c>
      <c r="EDM3" s="88"/>
      <c r="EDN3" s="3025"/>
      <c r="EDO3" s="2477"/>
      <c r="EDP3" s="2477"/>
      <c r="EDQ3" s="2477"/>
      <c r="EDR3" s="2477"/>
      <c r="EDS3" s="2478"/>
      <c r="EDT3" s="87" t="s">
        <v>288</v>
      </c>
      <c r="EDU3" s="88"/>
      <c r="EDV3" s="3025"/>
      <c r="EDW3" s="2477"/>
      <c r="EDX3" s="2477"/>
      <c r="EDY3" s="2477"/>
      <c r="EDZ3" s="2477"/>
      <c r="EEA3" s="2478"/>
      <c r="EEB3" s="87" t="s">
        <v>288</v>
      </c>
      <c r="EEC3" s="88"/>
      <c r="EED3" s="3025"/>
      <c r="EEE3" s="2477"/>
      <c r="EEF3" s="2477"/>
      <c r="EEG3" s="2477"/>
      <c r="EEH3" s="2477"/>
      <c r="EEI3" s="2478"/>
      <c r="EEJ3" s="87" t="s">
        <v>288</v>
      </c>
      <c r="EEK3" s="88"/>
      <c r="EEL3" s="3025"/>
      <c r="EEM3" s="2477"/>
      <c r="EEN3" s="2477"/>
      <c r="EEO3" s="2477"/>
      <c r="EEP3" s="2477"/>
      <c r="EEQ3" s="2478"/>
      <c r="EER3" s="87" t="s">
        <v>288</v>
      </c>
      <c r="EES3" s="88"/>
      <c r="EET3" s="3025"/>
      <c r="EEU3" s="2477"/>
      <c r="EEV3" s="2477"/>
      <c r="EEW3" s="2477"/>
      <c r="EEX3" s="2477"/>
      <c r="EEY3" s="2478"/>
      <c r="EEZ3" s="87" t="s">
        <v>288</v>
      </c>
      <c r="EFA3" s="88"/>
      <c r="EFB3" s="3025"/>
      <c r="EFC3" s="2477"/>
      <c r="EFD3" s="2477"/>
      <c r="EFE3" s="2477"/>
      <c r="EFF3" s="2477"/>
      <c r="EFG3" s="2478"/>
      <c r="EFH3" s="87" t="s">
        <v>288</v>
      </c>
      <c r="EFI3" s="88"/>
      <c r="EFJ3" s="3025"/>
      <c r="EFK3" s="2477"/>
      <c r="EFL3" s="2477"/>
      <c r="EFM3" s="2477"/>
      <c r="EFN3" s="2477"/>
      <c r="EFO3" s="2478"/>
      <c r="EFP3" s="87" t="s">
        <v>288</v>
      </c>
      <c r="EFQ3" s="88"/>
      <c r="EFR3" s="3025"/>
      <c r="EFS3" s="2477"/>
      <c r="EFT3" s="2477"/>
      <c r="EFU3" s="2477"/>
      <c r="EFV3" s="2477"/>
      <c r="EFW3" s="2478"/>
      <c r="EFX3" s="87" t="s">
        <v>288</v>
      </c>
      <c r="EFY3" s="88"/>
      <c r="EFZ3" s="3025"/>
      <c r="EGA3" s="2477"/>
      <c r="EGB3" s="2477"/>
      <c r="EGC3" s="2477"/>
      <c r="EGD3" s="2477"/>
      <c r="EGE3" s="2478"/>
      <c r="EGF3" s="87" t="s">
        <v>288</v>
      </c>
      <c r="EGG3" s="88"/>
      <c r="EGH3" s="3025"/>
      <c r="EGI3" s="2477"/>
      <c r="EGJ3" s="2477"/>
      <c r="EGK3" s="2477"/>
      <c r="EGL3" s="2477"/>
      <c r="EGM3" s="2478"/>
      <c r="EGN3" s="87" t="s">
        <v>288</v>
      </c>
      <c r="EGO3" s="88"/>
      <c r="EGP3" s="3025"/>
      <c r="EGQ3" s="2477"/>
      <c r="EGR3" s="2477"/>
      <c r="EGS3" s="2477"/>
      <c r="EGT3" s="2477"/>
      <c r="EGU3" s="2478"/>
      <c r="EGV3" s="87" t="s">
        <v>288</v>
      </c>
      <c r="EGW3" s="88"/>
      <c r="EGX3" s="3025"/>
      <c r="EGY3" s="2477"/>
      <c r="EGZ3" s="2477"/>
      <c r="EHA3" s="2477"/>
      <c r="EHB3" s="2477"/>
      <c r="EHC3" s="2478"/>
      <c r="EHD3" s="87" t="s">
        <v>288</v>
      </c>
      <c r="EHE3" s="88"/>
      <c r="EHF3" s="3025"/>
      <c r="EHG3" s="2477"/>
      <c r="EHH3" s="2477"/>
      <c r="EHI3" s="2477"/>
      <c r="EHJ3" s="2477"/>
      <c r="EHK3" s="2478"/>
      <c r="EHL3" s="87" t="s">
        <v>288</v>
      </c>
      <c r="EHM3" s="88"/>
      <c r="EHN3" s="3025"/>
      <c r="EHO3" s="2477"/>
      <c r="EHP3" s="2477"/>
      <c r="EHQ3" s="2477"/>
      <c r="EHR3" s="2477"/>
      <c r="EHS3" s="2478"/>
      <c r="EHT3" s="87" t="s">
        <v>288</v>
      </c>
      <c r="EHU3" s="88"/>
      <c r="EHV3" s="3025"/>
      <c r="EHW3" s="2477"/>
      <c r="EHX3" s="2477"/>
      <c r="EHY3" s="2477"/>
      <c r="EHZ3" s="2477"/>
      <c r="EIA3" s="2478"/>
      <c r="EIB3" s="87" t="s">
        <v>288</v>
      </c>
      <c r="EIC3" s="88"/>
      <c r="EID3" s="3025"/>
      <c r="EIE3" s="2477"/>
      <c r="EIF3" s="2477"/>
      <c r="EIG3" s="2477"/>
      <c r="EIH3" s="2477"/>
      <c r="EII3" s="2478"/>
      <c r="EIJ3" s="87" t="s">
        <v>288</v>
      </c>
      <c r="EIK3" s="88"/>
      <c r="EIL3" s="3025"/>
      <c r="EIM3" s="2477"/>
      <c r="EIN3" s="2477"/>
      <c r="EIO3" s="2477"/>
      <c r="EIP3" s="2477"/>
      <c r="EIQ3" s="2478"/>
      <c r="EIR3" s="87" t="s">
        <v>288</v>
      </c>
      <c r="EIS3" s="88"/>
      <c r="EIT3" s="3025"/>
      <c r="EIU3" s="2477"/>
      <c r="EIV3" s="2477"/>
      <c r="EIW3" s="2477"/>
      <c r="EIX3" s="2477"/>
      <c r="EIY3" s="2478"/>
      <c r="EIZ3" s="87" t="s">
        <v>288</v>
      </c>
      <c r="EJA3" s="88"/>
      <c r="EJB3" s="3025"/>
      <c r="EJC3" s="2477"/>
      <c r="EJD3" s="2477"/>
      <c r="EJE3" s="2477"/>
      <c r="EJF3" s="2477"/>
      <c r="EJG3" s="2478"/>
      <c r="EJH3" s="87" t="s">
        <v>288</v>
      </c>
      <c r="EJI3" s="88"/>
      <c r="EJJ3" s="3025"/>
      <c r="EJK3" s="2477"/>
      <c r="EJL3" s="2477"/>
      <c r="EJM3" s="2477"/>
      <c r="EJN3" s="2477"/>
      <c r="EJO3" s="2478"/>
      <c r="EJP3" s="87" t="s">
        <v>288</v>
      </c>
      <c r="EJQ3" s="88"/>
      <c r="EJR3" s="3025"/>
      <c r="EJS3" s="2477"/>
      <c r="EJT3" s="2477"/>
      <c r="EJU3" s="2477"/>
      <c r="EJV3" s="2477"/>
      <c r="EJW3" s="2478"/>
      <c r="EJX3" s="87" t="s">
        <v>288</v>
      </c>
      <c r="EJY3" s="88"/>
      <c r="EJZ3" s="3025"/>
      <c r="EKA3" s="2477"/>
      <c r="EKB3" s="2477"/>
      <c r="EKC3" s="2477"/>
      <c r="EKD3" s="2477"/>
      <c r="EKE3" s="2478"/>
      <c r="EKF3" s="87" t="s">
        <v>288</v>
      </c>
      <c r="EKG3" s="88"/>
      <c r="EKH3" s="3025"/>
      <c r="EKI3" s="2477"/>
      <c r="EKJ3" s="2477"/>
      <c r="EKK3" s="2477"/>
      <c r="EKL3" s="2477"/>
      <c r="EKM3" s="2478"/>
      <c r="EKN3" s="87" t="s">
        <v>288</v>
      </c>
      <c r="EKO3" s="88"/>
      <c r="EKP3" s="3025"/>
      <c r="EKQ3" s="2477"/>
      <c r="EKR3" s="2477"/>
      <c r="EKS3" s="2477"/>
      <c r="EKT3" s="2477"/>
      <c r="EKU3" s="2478"/>
      <c r="EKV3" s="87" t="s">
        <v>288</v>
      </c>
      <c r="EKW3" s="88"/>
      <c r="EKX3" s="3025"/>
      <c r="EKY3" s="2477"/>
      <c r="EKZ3" s="2477"/>
      <c r="ELA3" s="2477"/>
      <c r="ELB3" s="2477"/>
      <c r="ELC3" s="2478"/>
      <c r="ELD3" s="87" t="s">
        <v>288</v>
      </c>
      <c r="ELE3" s="88"/>
      <c r="ELF3" s="3025"/>
      <c r="ELG3" s="2477"/>
      <c r="ELH3" s="2477"/>
      <c r="ELI3" s="2477"/>
      <c r="ELJ3" s="2477"/>
      <c r="ELK3" s="2478"/>
      <c r="ELL3" s="87" t="s">
        <v>288</v>
      </c>
      <c r="ELM3" s="88"/>
      <c r="ELN3" s="3025"/>
      <c r="ELO3" s="2477"/>
      <c r="ELP3" s="2477"/>
      <c r="ELQ3" s="2477"/>
      <c r="ELR3" s="2477"/>
      <c r="ELS3" s="2478"/>
      <c r="ELT3" s="87" t="s">
        <v>288</v>
      </c>
      <c r="ELU3" s="88"/>
      <c r="ELV3" s="3025"/>
      <c r="ELW3" s="2477"/>
      <c r="ELX3" s="2477"/>
      <c r="ELY3" s="2477"/>
      <c r="ELZ3" s="2477"/>
      <c r="EMA3" s="2478"/>
      <c r="EMB3" s="87" t="s">
        <v>288</v>
      </c>
      <c r="EMC3" s="88"/>
      <c r="EMD3" s="3025"/>
      <c r="EME3" s="2477"/>
      <c r="EMF3" s="2477"/>
      <c r="EMG3" s="2477"/>
      <c r="EMH3" s="2477"/>
      <c r="EMI3" s="2478"/>
      <c r="EMJ3" s="87" t="s">
        <v>288</v>
      </c>
      <c r="EMK3" s="88"/>
      <c r="EML3" s="3025"/>
      <c r="EMM3" s="2477"/>
      <c r="EMN3" s="2477"/>
      <c r="EMO3" s="2477"/>
      <c r="EMP3" s="2477"/>
      <c r="EMQ3" s="2478"/>
      <c r="EMR3" s="87" t="s">
        <v>288</v>
      </c>
      <c r="EMS3" s="88"/>
      <c r="EMT3" s="3025"/>
      <c r="EMU3" s="2477"/>
      <c r="EMV3" s="2477"/>
      <c r="EMW3" s="2477"/>
      <c r="EMX3" s="2477"/>
      <c r="EMY3" s="2478"/>
      <c r="EMZ3" s="87" t="s">
        <v>288</v>
      </c>
      <c r="ENA3" s="88"/>
      <c r="ENB3" s="3025"/>
      <c r="ENC3" s="2477"/>
      <c r="END3" s="2477"/>
      <c r="ENE3" s="2477"/>
      <c r="ENF3" s="2477"/>
      <c r="ENG3" s="2478"/>
      <c r="ENH3" s="87" t="s">
        <v>288</v>
      </c>
      <c r="ENI3" s="88"/>
      <c r="ENJ3" s="3025"/>
      <c r="ENK3" s="2477"/>
      <c r="ENL3" s="2477"/>
      <c r="ENM3" s="2477"/>
      <c r="ENN3" s="2477"/>
      <c r="ENO3" s="2478"/>
      <c r="ENP3" s="87" t="s">
        <v>288</v>
      </c>
      <c r="ENQ3" s="88"/>
      <c r="ENR3" s="3025"/>
      <c r="ENS3" s="2477"/>
      <c r="ENT3" s="2477"/>
      <c r="ENU3" s="2477"/>
      <c r="ENV3" s="2477"/>
      <c r="ENW3" s="2478"/>
      <c r="ENX3" s="87" t="s">
        <v>288</v>
      </c>
      <c r="ENY3" s="88"/>
      <c r="ENZ3" s="3025"/>
      <c r="EOA3" s="2477"/>
      <c r="EOB3" s="2477"/>
      <c r="EOC3" s="2477"/>
      <c r="EOD3" s="2477"/>
      <c r="EOE3" s="2478"/>
      <c r="EOF3" s="87" t="s">
        <v>288</v>
      </c>
      <c r="EOG3" s="88"/>
      <c r="EOH3" s="3025"/>
      <c r="EOI3" s="2477"/>
      <c r="EOJ3" s="2477"/>
      <c r="EOK3" s="2477"/>
      <c r="EOL3" s="2477"/>
      <c r="EOM3" s="2478"/>
      <c r="EON3" s="87" t="s">
        <v>288</v>
      </c>
      <c r="EOO3" s="88"/>
      <c r="EOP3" s="3025"/>
      <c r="EOQ3" s="2477"/>
      <c r="EOR3" s="2477"/>
      <c r="EOS3" s="2477"/>
      <c r="EOT3" s="2477"/>
      <c r="EOU3" s="2478"/>
      <c r="EOV3" s="87" t="s">
        <v>288</v>
      </c>
      <c r="EOW3" s="88"/>
      <c r="EOX3" s="3025"/>
      <c r="EOY3" s="2477"/>
      <c r="EOZ3" s="2477"/>
      <c r="EPA3" s="2477"/>
      <c r="EPB3" s="2477"/>
      <c r="EPC3" s="2478"/>
      <c r="EPD3" s="87" t="s">
        <v>288</v>
      </c>
      <c r="EPE3" s="88"/>
      <c r="EPF3" s="3025"/>
      <c r="EPG3" s="2477"/>
      <c r="EPH3" s="2477"/>
      <c r="EPI3" s="2477"/>
      <c r="EPJ3" s="2477"/>
      <c r="EPK3" s="2478"/>
      <c r="EPL3" s="87" t="s">
        <v>288</v>
      </c>
      <c r="EPM3" s="88"/>
      <c r="EPN3" s="3025"/>
      <c r="EPO3" s="2477"/>
      <c r="EPP3" s="2477"/>
      <c r="EPQ3" s="2477"/>
      <c r="EPR3" s="2477"/>
      <c r="EPS3" s="2478"/>
      <c r="EPT3" s="87" t="s">
        <v>288</v>
      </c>
      <c r="EPU3" s="88"/>
      <c r="EPV3" s="3025"/>
      <c r="EPW3" s="2477"/>
      <c r="EPX3" s="2477"/>
      <c r="EPY3" s="2477"/>
      <c r="EPZ3" s="2477"/>
      <c r="EQA3" s="2478"/>
      <c r="EQB3" s="87" t="s">
        <v>288</v>
      </c>
      <c r="EQC3" s="88"/>
      <c r="EQD3" s="3025"/>
      <c r="EQE3" s="2477"/>
      <c r="EQF3" s="2477"/>
      <c r="EQG3" s="2477"/>
      <c r="EQH3" s="2477"/>
      <c r="EQI3" s="2478"/>
      <c r="EQJ3" s="87" t="s">
        <v>288</v>
      </c>
      <c r="EQK3" s="88"/>
      <c r="EQL3" s="3025"/>
      <c r="EQM3" s="2477"/>
      <c r="EQN3" s="2477"/>
      <c r="EQO3" s="2477"/>
      <c r="EQP3" s="2477"/>
      <c r="EQQ3" s="2478"/>
      <c r="EQR3" s="87" t="s">
        <v>288</v>
      </c>
      <c r="EQS3" s="88"/>
      <c r="EQT3" s="3025"/>
      <c r="EQU3" s="2477"/>
      <c r="EQV3" s="2477"/>
      <c r="EQW3" s="2477"/>
      <c r="EQX3" s="2477"/>
      <c r="EQY3" s="2478"/>
      <c r="EQZ3" s="87" t="s">
        <v>288</v>
      </c>
      <c r="ERA3" s="88"/>
      <c r="ERB3" s="3025"/>
      <c r="ERC3" s="2477"/>
      <c r="ERD3" s="2477"/>
      <c r="ERE3" s="2477"/>
      <c r="ERF3" s="2477"/>
      <c r="ERG3" s="2478"/>
      <c r="ERH3" s="87" t="s">
        <v>288</v>
      </c>
      <c r="ERI3" s="88"/>
      <c r="ERJ3" s="3025"/>
      <c r="ERK3" s="2477"/>
      <c r="ERL3" s="2477"/>
      <c r="ERM3" s="2477"/>
      <c r="ERN3" s="2477"/>
      <c r="ERO3" s="2478"/>
      <c r="ERP3" s="87" t="s">
        <v>288</v>
      </c>
      <c r="ERQ3" s="88"/>
      <c r="ERR3" s="3025"/>
      <c r="ERS3" s="2477"/>
      <c r="ERT3" s="2477"/>
      <c r="ERU3" s="2477"/>
      <c r="ERV3" s="2477"/>
      <c r="ERW3" s="2478"/>
      <c r="ERX3" s="87" t="s">
        <v>288</v>
      </c>
      <c r="ERY3" s="88"/>
      <c r="ERZ3" s="3025"/>
      <c r="ESA3" s="2477"/>
      <c r="ESB3" s="2477"/>
      <c r="ESC3" s="2477"/>
      <c r="ESD3" s="2477"/>
      <c r="ESE3" s="2478"/>
      <c r="ESF3" s="87" t="s">
        <v>288</v>
      </c>
      <c r="ESG3" s="88"/>
      <c r="ESH3" s="3025"/>
      <c r="ESI3" s="2477"/>
      <c r="ESJ3" s="2477"/>
      <c r="ESK3" s="2477"/>
      <c r="ESL3" s="2477"/>
      <c r="ESM3" s="2478"/>
      <c r="ESN3" s="87" t="s">
        <v>288</v>
      </c>
      <c r="ESO3" s="88"/>
      <c r="ESP3" s="3025"/>
      <c r="ESQ3" s="2477"/>
      <c r="ESR3" s="2477"/>
      <c r="ESS3" s="2477"/>
      <c r="EST3" s="2477"/>
      <c r="ESU3" s="2478"/>
      <c r="ESV3" s="87" t="s">
        <v>288</v>
      </c>
      <c r="ESW3" s="88"/>
      <c r="ESX3" s="3025"/>
      <c r="ESY3" s="2477"/>
      <c r="ESZ3" s="2477"/>
      <c r="ETA3" s="2477"/>
      <c r="ETB3" s="2477"/>
      <c r="ETC3" s="2478"/>
      <c r="ETD3" s="87" t="s">
        <v>288</v>
      </c>
      <c r="ETE3" s="88"/>
      <c r="ETF3" s="3025"/>
      <c r="ETG3" s="2477"/>
      <c r="ETH3" s="2477"/>
      <c r="ETI3" s="2477"/>
      <c r="ETJ3" s="2477"/>
      <c r="ETK3" s="2478"/>
      <c r="ETL3" s="87" t="s">
        <v>288</v>
      </c>
      <c r="ETM3" s="88"/>
      <c r="ETN3" s="3025"/>
      <c r="ETO3" s="2477"/>
      <c r="ETP3" s="2477"/>
      <c r="ETQ3" s="2477"/>
      <c r="ETR3" s="2477"/>
      <c r="ETS3" s="2478"/>
      <c r="ETT3" s="87" t="s">
        <v>288</v>
      </c>
      <c r="ETU3" s="88"/>
      <c r="ETV3" s="3025"/>
      <c r="ETW3" s="2477"/>
      <c r="ETX3" s="2477"/>
      <c r="ETY3" s="2477"/>
      <c r="ETZ3" s="2477"/>
      <c r="EUA3" s="2478"/>
      <c r="EUB3" s="87" t="s">
        <v>288</v>
      </c>
      <c r="EUC3" s="88"/>
      <c r="EUD3" s="3025"/>
      <c r="EUE3" s="2477"/>
      <c r="EUF3" s="2477"/>
      <c r="EUG3" s="2477"/>
      <c r="EUH3" s="2477"/>
      <c r="EUI3" s="2478"/>
      <c r="EUJ3" s="87" t="s">
        <v>288</v>
      </c>
      <c r="EUK3" s="88"/>
      <c r="EUL3" s="3025"/>
      <c r="EUM3" s="2477"/>
      <c r="EUN3" s="2477"/>
      <c r="EUO3" s="2477"/>
      <c r="EUP3" s="2477"/>
      <c r="EUQ3" s="2478"/>
      <c r="EUR3" s="87" t="s">
        <v>288</v>
      </c>
      <c r="EUS3" s="88"/>
      <c r="EUT3" s="3025"/>
      <c r="EUU3" s="2477"/>
      <c r="EUV3" s="2477"/>
      <c r="EUW3" s="2477"/>
      <c r="EUX3" s="2477"/>
      <c r="EUY3" s="2478"/>
      <c r="EUZ3" s="87" t="s">
        <v>288</v>
      </c>
      <c r="EVA3" s="88"/>
      <c r="EVB3" s="3025"/>
      <c r="EVC3" s="2477"/>
      <c r="EVD3" s="2477"/>
      <c r="EVE3" s="2477"/>
      <c r="EVF3" s="2477"/>
      <c r="EVG3" s="2478"/>
      <c r="EVH3" s="87" t="s">
        <v>288</v>
      </c>
      <c r="EVI3" s="88"/>
      <c r="EVJ3" s="3025"/>
      <c r="EVK3" s="2477"/>
      <c r="EVL3" s="2477"/>
      <c r="EVM3" s="2477"/>
      <c r="EVN3" s="2477"/>
      <c r="EVO3" s="2478"/>
      <c r="EVP3" s="87" t="s">
        <v>288</v>
      </c>
      <c r="EVQ3" s="88"/>
      <c r="EVR3" s="3025"/>
      <c r="EVS3" s="2477"/>
      <c r="EVT3" s="2477"/>
      <c r="EVU3" s="2477"/>
      <c r="EVV3" s="2477"/>
      <c r="EVW3" s="2478"/>
      <c r="EVX3" s="87" t="s">
        <v>288</v>
      </c>
      <c r="EVY3" s="88"/>
      <c r="EVZ3" s="3025"/>
      <c r="EWA3" s="2477"/>
      <c r="EWB3" s="2477"/>
      <c r="EWC3" s="2477"/>
      <c r="EWD3" s="2477"/>
      <c r="EWE3" s="2478"/>
      <c r="EWF3" s="87" t="s">
        <v>288</v>
      </c>
      <c r="EWG3" s="88"/>
      <c r="EWH3" s="3025"/>
      <c r="EWI3" s="2477"/>
      <c r="EWJ3" s="2477"/>
      <c r="EWK3" s="2477"/>
      <c r="EWL3" s="2477"/>
      <c r="EWM3" s="2478"/>
      <c r="EWN3" s="87" t="s">
        <v>288</v>
      </c>
      <c r="EWO3" s="88"/>
      <c r="EWP3" s="3025"/>
      <c r="EWQ3" s="2477"/>
      <c r="EWR3" s="2477"/>
      <c r="EWS3" s="2477"/>
      <c r="EWT3" s="2477"/>
      <c r="EWU3" s="2478"/>
      <c r="EWV3" s="87" t="s">
        <v>288</v>
      </c>
      <c r="EWW3" s="88"/>
      <c r="EWX3" s="3025"/>
      <c r="EWY3" s="2477"/>
      <c r="EWZ3" s="2477"/>
      <c r="EXA3" s="2477"/>
      <c r="EXB3" s="2477"/>
      <c r="EXC3" s="2478"/>
      <c r="EXD3" s="87" t="s">
        <v>288</v>
      </c>
      <c r="EXE3" s="88"/>
      <c r="EXF3" s="3025"/>
      <c r="EXG3" s="2477"/>
      <c r="EXH3" s="2477"/>
      <c r="EXI3" s="2477"/>
      <c r="EXJ3" s="2477"/>
      <c r="EXK3" s="2478"/>
      <c r="EXL3" s="87" t="s">
        <v>288</v>
      </c>
      <c r="EXM3" s="88"/>
      <c r="EXN3" s="3025"/>
      <c r="EXO3" s="2477"/>
      <c r="EXP3" s="2477"/>
      <c r="EXQ3" s="2477"/>
      <c r="EXR3" s="2477"/>
      <c r="EXS3" s="2478"/>
      <c r="EXT3" s="87" t="s">
        <v>288</v>
      </c>
      <c r="EXU3" s="88"/>
      <c r="EXV3" s="3025"/>
      <c r="EXW3" s="2477"/>
      <c r="EXX3" s="2477"/>
      <c r="EXY3" s="2477"/>
      <c r="EXZ3" s="2477"/>
      <c r="EYA3" s="2478"/>
      <c r="EYB3" s="87" t="s">
        <v>288</v>
      </c>
      <c r="EYC3" s="88"/>
      <c r="EYD3" s="3025"/>
      <c r="EYE3" s="2477"/>
      <c r="EYF3" s="2477"/>
      <c r="EYG3" s="2477"/>
      <c r="EYH3" s="2477"/>
      <c r="EYI3" s="2478"/>
      <c r="EYJ3" s="87" t="s">
        <v>288</v>
      </c>
      <c r="EYK3" s="88"/>
      <c r="EYL3" s="3025"/>
      <c r="EYM3" s="2477"/>
      <c r="EYN3" s="2477"/>
      <c r="EYO3" s="2477"/>
      <c r="EYP3" s="2477"/>
      <c r="EYQ3" s="2478"/>
      <c r="EYR3" s="87" t="s">
        <v>288</v>
      </c>
      <c r="EYS3" s="88"/>
      <c r="EYT3" s="3025"/>
      <c r="EYU3" s="2477"/>
      <c r="EYV3" s="2477"/>
      <c r="EYW3" s="2477"/>
      <c r="EYX3" s="2477"/>
      <c r="EYY3" s="2478"/>
      <c r="EYZ3" s="87" t="s">
        <v>288</v>
      </c>
      <c r="EZA3" s="88"/>
      <c r="EZB3" s="3025"/>
      <c r="EZC3" s="2477"/>
      <c r="EZD3" s="2477"/>
      <c r="EZE3" s="2477"/>
      <c r="EZF3" s="2477"/>
      <c r="EZG3" s="2478"/>
      <c r="EZH3" s="87" t="s">
        <v>288</v>
      </c>
      <c r="EZI3" s="88"/>
      <c r="EZJ3" s="3025"/>
      <c r="EZK3" s="2477"/>
      <c r="EZL3" s="2477"/>
      <c r="EZM3" s="2477"/>
      <c r="EZN3" s="2477"/>
      <c r="EZO3" s="2478"/>
      <c r="EZP3" s="87" t="s">
        <v>288</v>
      </c>
      <c r="EZQ3" s="88"/>
      <c r="EZR3" s="3025"/>
      <c r="EZS3" s="2477"/>
      <c r="EZT3" s="2477"/>
      <c r="EZU3" s="2477"/>
      <c r="EZV3" s="2477"/>
      <c r="EZW3" s="2478"/>
      <c r="EZX3" s="87" t="s">
        <v>288</v>
      </c>
      <c r="EZY3" s="88"/>
      <c r="EZZ3" s="3025"/>
      <c r="FAA3" s="2477"/>
      <c r="FAB3" s="2477"/>
      <c r="FAC3" s="2477"/>
      <c r="FAD3" s="2477"/>
      <c r="FAE3" s="2478"/>
      <c r="FAF3" s="87" t="s">
        <v>288</v>
      </c>
      <c r="FAG3" s="88"/>
      <c r="FAH3" s="3025"/>
      <c r="FAI3" s="2477"/>
      <c r="FAJ3" s="2477"/>
      <c r="FAK3" s="2477"/>
      <c r="FAL3" s="2477"/>
      <c r="FAM3" s="2478"/>
      <c r="FAN3" s="87" t="s">
        <v>288</v>
      </c>
      <c r="FAO3" s="88"/>
      <c r="FAP3" s="3025"/>
      <c r="FAQ3" s="2477"/>
      <c r="FAR3" s="2477"/>
      <c r="FAS3" s="2477"/>
      <c r="FAT3" s="2477"/>
      <c r="FAU3" s="2478"/>
      <c r="FAV3" s="87" t="s">
        <v>288</v>
      </c>
      <c r="FAW3" s="88"/>
      <c r="FAX3" s="3025"/>
      <c r="FAY3" s="2477"/>
      <c r="FAZ3" s="2477"/>
      <c r="FBA3" s="2477"/>
      <c r="FBB3" s="2477"/>
      <c r="FBC3" s="2478"/>
      <c r="FBD3" s="87" t="s">
        <v>288</v>
      </c>
      <c r="FBE3" s="88"/>
      <c r="FBF3" s="3025"/>
      <c r="FBG3" s="2477"/>
      <c r="FBH3" s="2477"/>
      <c r="FBI3" s="2477"/>
      <c r="FBJ3" s="2477"/>
      <c r="FBK3" s="2478"/>
      <c r="FBL3" s="87" t="s">
        <v>288</v>
      </c>
      <c r="FBM3" s="88"/>
      <c r="FBN3" s="3025"/>
      <c r="FBO3" s="2477"/>
      <c r="FBP3" s="2477"/>
      <c r="FBQ3" s="2477"/>
      <c r="FBR3" s="2477"/>
      <c r="FBS3" s="2478"/>
      <c r="FBT3" s="87" t="s">
        <v>288</v>
      </c>
      <c r="FBU3" s="88"/>
      <c r="FBV3" s="3025"/>
      <c r="FBW3" s="2477"/>
      <c r="FBX3" s="2477"/>
      <c r="FBY3" s="2477"/>
      <c r="FBZ3" s="2477"/>
      <c r="FCA3" s="2478"/>
      <c r="FCB3" s="87" t="s">
        <v>288</v>
      </c>
      <c r="FCC3" s="88"/>
      <c r="FCD3" s="3025"/>
      <c r="FCE3" s="2477"/>
      <c r="FCF3" s="2477"/>
      <c r="FCG3" s="2477"/>
      <c r="FCH3" s="2477"/>
      <c r="FCI3" s="2478"/>
      <c r="FCJ3" s="87" t="s">
        <v>288</v>
      </c>
      <c r="FCK3" s="88"/>
      <c r="FCL3" s="3025"/>
      <c r="FCM3" s="2477"/>
      <c r="FCN3" s="2477"/>
      <c r="FCO3" s="2477"/>
      <c r="FCP3" s="2477"/>
      <c r="FCQ3" s="2478"/>
      <c r="FCR3" s="87" t="s">
        <v>288</v>
      </c>
      <c r="FCS3" s="88"/>
      <c r="FCT3" s="3025"/>
      <c r="FCU3" s="2477"/>
      <c r="FCV3" s="2477"/>
      <c r="FCW3" s="2477"/>
      <c r="FCX3" s="2477"/>
      <c r="FCY3" s="2478"/>
      <c r="FCZ3" s="87" t="s">
        <v>288</v>
      </c>
      <c r="FDA3" s="88"/>
      <c r="FDB3" s="3025"/>
      <c r="FDC3" s="2477"/>
      <c r="FDD3" s="2477"/>
      <c r="FDE3" s="2477"/>
      <c r="FDF3" s="2477"/>
      <c r="FDG3" s="2478"/>
      <c r="FDH3" s="87" t="s">
        <v>288</v>
      </c>
      <c r="FDI3" s="88"/>
      <c r="FDJ3" s="3025"/>
      <c r="FDK3" s="2477"/>
      <c r="FDL3" s="2477"/>
      <c r="FDM3" s="2477"/>
      <c r="FDN3" s="2477"/>
      <c r="FDO3" s="2478"/>
      <c r="FDP3" s="87" t="s">
        <v>288</v>
      </c>
      <c r="FDQ3" s="88"/>
      <c r="FDR3" s="3025"/>
      <c r="FDS3" s="2477"/>
      <c r="FDT3" s="2477"/>
      <c r="FDU3" s="2477"/>
      <c r="FDV3" s="2477"/>
      <c r="FDW3" s="2478"/>
      <c r="FDX3" s="87" t="s">
        <v>288</v>
      </c>
      <c r="FDY3" s="88"/>
      <c r="FDZ3" s="3025"/>
      <c r="FEA3" s="2477"/>
      <c r="FEB3" s="2477"/>
      <c r="FEC3" s="2477"/>
      <c r="FED3" s="2477"/>
      <c r="FEE3" s="2478"/>
      <c r="FEF3" s="87" t="s">
        <v>288</v>
      </c>
      <c r="FEG3" s="88"/>
      <c r="FEH3" s="3025"/>
      <c r="FEI3" s="2477"/>
      <c r="FEJ3" s="2477"/>
      <c r="FEK3" s="2477"/>
      <c r="FEL3" s="2477"/>
      <c r="FEM3" s="2478"/>
      <c r="FEN3" s="87" t="s">
        <v>288</v>
      </c>
      <c r="FEO3" s="88"/>
      <c r="FEP3" s="3025"/>
      <c r="FEQ3" s="2477"/>
      <c r="FER3" s="2477"/>
      <c r="FES3" s="2477"/>
      <c r="FET3" s="2477"/>
      <c r="FEU3" s="2478"/>
      <c r="FEV3" s="87" t="s">
        <v>288</v>
      </c>
      <c r="FEW3" s="88"/>
      <c r="FEX3" s="3025"/>
      <c r="FEY3" s="2477"/>
      <c r="FEZ3" s="2477"/>
      <c r="FFA3" s="2477"/>
      <c r="FFB3" s="2477"/>
      <c r="FFC3" s="2478"/>
      <c r="FFD3" s="87" t="s">
        <v>288</v>
      </c>
      <c r="FFE3" s="88"/>
      <c r="FFF3" s="3025"/>
      <c r="FFG3" s="2477"/>
      <c r="FFH3" s="2477"/>
      <c r="FFI3" s="2477"/>
      <c r="FFJ3" s="2477"/>
      <c r="FFK3" s="2478"/>
      <c r="FFL3" s="87" t="s">
        <v>288</v>
      </c>
      <c r="FFM3" s="88"/>
      <c r="FFN3" s="3025"/>
      <c r="FFO3" s="2477"/>
      <c r="FFP3" s="2477"/>
      <c r="FFQ3" s="2477"/>
      <c r="FFR3" s="2477"/>
      <c r="FFS3" s="2478"/>
      <c r="FFT3" s="87" t="s">
        <v>288</v>
      </c>
      <c r="FFU3" s="88"/>
      <c r="FFV3" s="3025"/>
      <c r="FFW3" s="2477"/>
      <c r="FFX3" s="2477"/>
      <c r="FFY3" s="2477"/>
      <c r="FFZ3" s="2477"/>
      <c r="FGA3" s="2478"/>
      <c r="FGB3" s="87" t="s">
        <v>288</v>
      </c>
      <c r="FGC3" s="88"/>
      <c r="FGD3" s="3025"/>
      <c r="FGE3" s="2477"/>
      <c r="FGF3" s="2477"/>
      <c r="FGG3" s="2477"/>
      <c r="FGH3" s="2477"/>
      <c r="FGI3" s="2478"/>
      <c r="FGJ3" s="87" t="s">
        <v>288</v>
      </c>
      <c r="FGK3" s="88"/>
      <c r="FGL3" s="3025"/>
      <c r="FGM3" s="2477"/>
      <c r="FGN3" s="2477"/>
      <c r="FGO3" s="2477"/>
      <c r="FGP3" s="2477"/>
      <c r="FGQ3" s="2478"/>
      <c r="FGR3" s="87" t="s">
        <v>288</v>
      </c>
      <c r="FGS3" s="88"/>
      <c r="FGT3" s="3025"/>
      <c r="FGU3" s="2477"/>
      <c r="FGV3" s="2477"/>
      <c r="FGW3" s="2477"/>
      <c r="FGX3" s="2477"/>
      <c r="FGY3" s="2478"/>
      <c r="FGZ3" s="87" t="s">
        <v>288</v>
      </c>
      <c r="FHA3" s="88"/>
      <c r="FHB3" s="3025"/>
      <c r="FHC3" s="2477"/>
      <c r="FHD3" s="2477"/>
      <c r="FHE3" s="2477"/>
      <c r="FHF3" s="2477"/>
      <c r="FHG3" s="2478"/>
      <c r="FHH3" s="87" t="s">
        <v>288</v>
      </c>
      <c r="FHI3" s="88"/>
      <c r="FHJ3" s="3025"/>
      <c r="FHK3" s="2477"/>
      <c r="FHL3" s="2477"/>
      <c r="FHM3" s="2477"/>
      <c r="FHN3" s="2477"/>
      <c r="FHO3" s="2478"/>
      <c r="FHP3" s="87" t="s">
        <v>288</v>
      </c>
      <c r="FHQ3" s="88"/>
      <c r="FHR3" s="3025"/>
      <c r="FHS3" s="2477"/>
      <c r="FHT3" s="2477"/>
      <c r="FHU3" s="2477"/>
      <c r="FHV3" s="2477"/>
      <c r="FHW3" s="2478"/>
      <c r="FHX3" s="87" t="s">
        <v>288</v>
      </c>
      <c r="FHY3" s="88"/>
      <c r="FHZ3" s="3025"/>
      <c r="FIA3" s="2477"/>
      <c r="FIB3" s="2477"/>
      <c r="FIC3" s="2477"/>
      <c r="FID3" s="2477"/>
      <c r="FIE3" s="2478"/>
      <c r="FIF3" s="87" t="s">
        <v>288</v>
      </c>
      <c r="FIG3" s="88"/>
      <c r="FIH3" s="3025"/>
      <c r="FII3" s="2477"/>
      <c r="FIJ3" s="2477"/>
      <c r="FIK3" s="2477"/>
      <c r="FIL3" s="2477"/>
      <c r="FIM3" s="2478"/>
      <c r="FIN3" s="87" t="s">
        <v>288</v>
      </c>
      <c r="FIO3" s="88"/>
      <c r="FIP3" s="3025"/>
      <c r="FIQ3" s="2477"/>
      <c r="FIR3" s="2477"/>
      <c r="FIS3" s="2477"/>
      <c r="FIT3" s="2477"/>
      <c r="FIU3" s="2478"/>
      <c r="FIV3" s="87" t="s">
        <v>288</v>
      </c>
      <c r="FIW3" s="88"/>
      <c r="FIX3" s="3025"/>
      <c r="FIY3" s="2477"/>
      <c r="FIZ3" s="2477"/>
      <c r="FJA3" s="2477"/>
      <c r="FJB3" s="2477"/>
      <c r="FJC3" s="2478"/>
      <c r="FJD3" s="87" t="s">
        <v>288</v>
      </c>
      <c r="FJE3" s="88"/>
      <c r="FJF3" s="3025"/>
      <c r="FJG3" s="2477"/>
      <c r="FJH3" s="2477"/>
      <c r="FJI3" s="2477"/>
      <c r="FJJ3" s="2477"/>
      <c r="FJK3" s="2478"/>
      <c r="FJL3" s="87" t="s">
        <v>288</v>
      </c>
      <c r="FJM3" s="88"/>
      <c r="FJN3" s="3025"/>
      <c r="FJO3" s="2477"/>
      <c r="FJP3" s="2477"/>
      <c r="FJQ3" s="2477"/>
      <c r="FJR3" s="2477"/>
      <c r="FJS3" s="2478"/>
      <c r="FJT3" s="87" t="s">
        <v>288</v>
      </c>
      <c r="FJU3" s="88"/>
      <c r="FJV3" s="3025"/>
      <c r="FJW3" s="2477"/>
      <c r="FJX3" s="2477"/>
      <c r="FJY3" s="2477"/>
      <c r="FJZ3" s="2477"/>
      <c r="FKA3" s="2478"/>
      <c r="FKB3" s="87" t="s">
        <v>288</v>
      </c>
      <c r="FKC3" s="88"/>
      <c r="FKD3" s="3025"/>
      <c r="FKE3" s="2477"/>
      <c r="FKF3" s="2477"/>
      <c r="FKG3" s="2477"/>
      <c r="FKH3" s="2477"/>
      <c r="FKI3" s="2478"/>
      <c r="FKJ3" s="87" t="s">
        <v>288</v>
      </c>
      <c r="FKK3" s="88"/>
      <c r="FKL3" s="3025"/>
      <c r="FKM3" s="2477"/>
      <c r="FKN3" s="2477"/>
      <c r="FKO3" s="2477"/>
      <c r="FKP3" s="2477"/>
      <c r="FKQ3" s="2478"/>
      <c r="FKR3" s="87" t="s">
        <v>288</v>
      </c>
      <c r="FKS3" s="88"/>
      <c r="FKT3" s="3025"/>
      <c r="FKU3" s="2477"/>
      <c r="FKV3" s="2477"/>
      <c r="FKW3" s="2477"/>
      <c r="FKX3" s="2477"/>
      <c r="FKY3" s="2478"/>
      <c r="FKZ3" s="87" t="s">
        <v>288</v>
      </c>
      <c r="FLA3" s="88"/>
      <c r="FLB3" s="3025"/>
      <c r="FLC3" s="2477"/>
      <c r="FLD3" s="2477"/>
      <c r="FLE3" s="2477"/>
      <c r="FLF3" s="2477"/>
      <c r="FLG3" s="2478"/>
      <c r="FLH3" s="87" t="s">
        <v>288</v>
      </c>
      <c r="FLI3" s="88"/>
      <c r="FLJ3" s="3025"/>
      <c r="FLK3" s="2477"/>
      <c r="FLL3" s="2477"/>
      <c r="FLM3" s="2477"/>
      <c r="FLN3" s="2477"/>
      <c r="FLO3" s="2478"/>
      <c r="FLP3" s="87" t="s">
        <v>288</v>
      </c>
      <c r="FLQ3" s="88"/>
      <c r="FLR3" s="3025"/>
      <c r="FLS3" s="2477"/>
      <c r="FLT3" s="2477"/>
      <c r="FLU3" s="2477"/>
      <c r="FLV3" s="2477"/>
      <c r="FLW3" s="2478"/>
      <c r="FLX3" s="87" t="s">
        <v>288</v>
      </c>
      <c r="FLY3" s="88"/>
      <c r="FLZ3" s="3025"/>
      <c r="FMA3" s="2477"/>
      <c r="FMB3" s="2477"/>
      <c r="FMC3" s="2477"/>
      <c r="FMD3" s="2477"/>
      <c r="FME3" s="2478"/>
      <c r="FMF3" s="87" t="s">
        <v>288</v>
      </c>
      <c r="FMG3" s="88"/>
      <c r="FMH3" s="3025"/>
      <c r="FMI3" s="2477"/>
      <c r="FMJ3" s="2477"/>
      <c r="FMK3" s="2477"/>
      <c r="FML3" s="2477"/>
      <c r="FMM3" s="2478"/>
      <c r="FMN3" s="87" t="s">
        <v>288</v>
      </c>
      <c r="FMO3" s="88"/>
      <c r="FMP3" s="3025"/>
      <c r="FMQ3" s="2477"/>
      <c r="FMR3" s="2477"/>
      <c r="FMS3" s="2477"/>
      <c r="FMT3" s="2477"/>
      <c r="FMU3" s="2478"/>
      <c r="FMV3" s="87" t="s">
        <v>288</v>
      </c>
      <c r="FMW3" s="88"/>
      <c r="FMX3" s="3025"/>
      <c r="FMY3" s="2477"/>
      <c r="FMZ3" s="2477"/>
      <c r="FNA3" s="2477"/>
      <c r="FNB3" s="2477"/>
      <c r="FNC3" s="2478"/>
      <c r="FND3" s="87" t="s">
        <v>288</v>
      </c>
      <c r="FNE3" s="88"/>
      <c r="FNF3" s="3025"/>
      <c r="FNG3" s="2477"/>
      <c r="FNH3" s="2477"/>
      <c r="FNI3" s="2477"/>
      <c r="FNJ3" s="2477"/>
      <c r="FNK3" s="2478"/>
      <c r="FNL3" s="87" t="s">
        <v>288</v>
      </c>
      <c r="FNM3" s="88"/>
      <c r="FNN3" s="3025"/>
      <c r="FNO3" s="2477"/>
      <c r="FNP3" s="2477"/>
      <c r="FNQ3" s="2477"/>
      <c r="FNR3" s="2477"/>
      <c r="FNS3" s="2478"/>
      <c r="FNT3" s="87" t="s">
        <v>288</v>
      </c>
      <c r="FNU3" s="88"/>
      <c r="FNV3" s="3025"/>
      <c r="FNW3" s="2477"/>
      <c r="FNX3" s="2477"/>
      <c r="FNY3" s="2477"/>
      <c r="FNZ3" s="2477"/>
      <c r="FOA3" s="2478"/>
      <c r="FOB3" s="87" t="s">
        <v>288</v>
      </c>
      <c r="FOC3" s="88"/>
      <c r="FOD3" s="3025"/>
      <c r="FOE3" s="2477"/>
      <c r="FOF3" s="2477"/>
      <c r="FOG3" s="2477"/>
      <c r="FOH3" s="2477"/>
      <c r="FOI3" s="2478"/>
      <c r="FOJ3" s="87" t="s">
        <v>288</v>
      </c>
      <c r="FOK3" s="88"/>
      <c r="FOL3" s="3025"/>
      <c r="FOM3" s="2477"/>
      <c r="FON3" s="2477"/>
      <c r="FOO3" s="2477"/>
      <c r="FOP3" s="2477"/>
      <c r="FOQ3" s="2478"/>
      <c r="FOR3" s="87" t="s">
        <v>288</v>
      </c>
      <c r="FOS3" s="88"/>
      <c r="FOT3" s="3025"/>
      <c r="FOU3" s="2477"/>
      <c r="FOV3" s="2477"/>
      <c r="FOW3" s="2477"/>
      <c r="FOX3" s="2477"/>
      <c r="FOY3" s="2478"/>
      <c r="FOZ3" s="87" t="s">
        <v>288</v>
      </c>
      <c r="FPA3" s="88"/>
      <c r="FPB3" s="3025"/>
      <c r="FPC3" s="2477"/>
      <c r="FPD3" s="2477"/>
      <c r="FPE3" s="2477"/>
      <c r="FPF3" s="2477"/>
      <c r="FPG3" s="2478"/>
      <c r="FPH3" s="87" t="s">
        <v>288</v>
      </c>
      <c r="FPI3" s="88"/>
      <c r="FPJ3" s="3025"/>
      <c r="FPK3" s="2477"/>
      <c r="FPL3" s="2477"/>
      <c r="FPM3" s="2477"/>
      <c r="FPN3" s="2477"/>
      <c r="FPO3" s="2478"/>
      <c r="FPP3" s="87" t="s">
        <v>288</v>
      </c>
      <c r="FPQ3" s="88"/>
      <c r="FPR3" s="3025"/>
      <c r="FPS3" s="2477"/>
      <c r="FPT3" s="2477"/>
      <c r="FPU3" s="2477"/>
      <c r="FPV3" s="2477"/>
      <c r="FPW3" s="2478"/>
      <c r="FPX3" s="87" t="s">
        <v>288</v>
      </c>
      <c r="FPY3" s="88"/>
      <c r="FPZ3" s="3025"/>
      <c r="FQA3" s="2477"/>
      <c r="FQB3" s="2477"/>
      <c r="FQC3" s="2477"/>
      <c r="FQD3" s="2477"/>
      <c r="FQE3" s="2478"/>
      <c r="FQF3" s="87" t="s">
        <v>288</v>
      </c>
      <c r="FQG3" s="88"/>
      <c r="FQH3" s="3025"/>
      <c r="FQI3" s="2477"/>
      <c r="FQJ3" s="2477"/>
      <c r="FQK3" s="2477"/>
      <c r="FQL3" s="2477"/>
      <c r="FQM3" s="2478"/>
      <c r="FQN3" s="87" t="s">
        <v>288</v>
      </c>
      <c r="FQO3" s="88"/>
      <c r="FQP3" s="3025"/>
      <c r="FQQ3" s="2477"/>
      <c r="FQR3" s="2477"/>
      <c r="FQS3" s="2477"/>
      <c r="FQT3" s="2477"/>
      <c r="FQU3" s="2478"/>
      <c r="FQV3" s="87" t="s">
        <v>288</v>
      </c>
      <c r="FQW3" s="88"/>
      <c r="FQX3" s="3025"/>
      <c r="FQY3" s="2477"/>
      <c r="FQZ3" s="2477"/>
      <c r="FRA3" s="2477"/>
      <c r="FRB3" s="2477"/>
      <c r="FRC3" s="2478"/>
      <c r="FRD3" s="87" t="s">
        <v>288</v>
      </c>
      <c r="FRE3" s="88"/>
      <c r="FRF3" s="3025"/>
      <c r="FRG3" s="2477"/>
      <c r="FRH3" s="2477"/>
      <c r="FRI3" s="2477"/>
      <c r="FRJ3" s="2477"/>
      <c r="FRK3" s="2478"/>
      <c r="FRL3" s="87" t="s">
        <v>288</v>
      </c>
      <c r="FRM3" s="88"/>
      <c r="FRN3" s="3025"/>
      <c r="FRO3" s="2477"/>
      <c r="FRP3" s="2477"/>
      <c r="FRQ3" s="2477"/>
      <c r="FRR3" s="2477"/>
      <c r="FRS3" s="2478"/>
      <c r="FRT3" s="87" t="s">
        <v>288</v>
      </c>
      <c r="FRU3" s="88"/>
      <c r="FRV3" s="3025"/>
      <c r="FRW3" s="2477"/>
      <c r="FRX3" s="2477"/>
      <c r="FRY3" s="2477"/>
      <c r="FRZ3" s="2477"/>
      <c r="FSA3" s="2478"/>
      <c r="FSB3" s="87" t="s">
        <v>288</v>
      </c>
      <c r="FSC3" s="88"/>
      <c r="FSD3" s="3025"/>
      <c r="FSE3" s="2477"/>
      <c r="FSF3" s="2477"/>
      <c r="FSG3" s="2477"/>
      <c r="FSH3" s="2477"/>
      <c r="FSI3" s="2478"/>
      <c r="FSJ3" s="87" t="s">
        <v>288</v>
      </c>
      <c r="FSK3" s="88"/>
      <c r="FSL3" s="3025"/>
      <c r="FSM3" s="2477"/>
      <c r="FSN3" s="2477"/>
      <c r="FSO3" s="2477"/>
      <c r="FSP3" s="2477"/>
      <c r="FSQ3" s="2478"/>
      <c r="FSR3" s="87" t="s">
        <v>288</v>
      </c>
      <c r="FSS3" s="88"/>
      <c r="FST3" s="3025"/>
      <c r="FSU3" s="2477"/>
      <c r="FSV3" s="2477"/>
      <c r="FSW3" s="2477"/>
      <c r="FSX3" s="2477"/>
      <c r="FSY3" s="2478"/>
      <c r="FSZ3" s="87" t="s">
        <v>288</v>
      </c>
      <c r="FTA3" s="88"/>
      <c r="FTB3" s="3025"/>
      <c r="FTC3" s="2477"/>
      <c r="FTD3" s="2477"/>
      <c r="FTE3" s="2477"/>
      <c r="FTF3" s="2477"/>
      <c r="FTG3" s="2478"/>
      <c r="FTH3" s="87" t="s">
        <v>288</v>
      </c>
      <c r="FTI3" s="88"/>
      <c r="FTJ3" s="3025"/>
      <c r="FTK3" s="2477"/>
      <c r="FTL3" s="2477"/>
      <c r="FTM3" s="2477"/>
      <c r="FTN3" s="2477"/>
      <c r="FTO3" s="2478"/>
      <c r="FTP3" s="87" t="s">
        <v>288</v>
      </c>
      <c r="FTQ3" s="88"/>
      <c r="FTR3" s="3025"/>
      <c r="FTS3" s="2477"/>
      <c r="FTT3" s="2477"/>
      <c r="FTU3" s="2477"/>
      <c r="FTV3" s="2477"/>
      <c r="FTW3" s="2478"/>
      <c r="FTX3" s="87" t="s">
        <v>288</v>
      </c>
      <c r="FTY3" s="88"/>
      <c r="FTZ3" s="3025"/>
      <c r="FUA3" s="2477"/>
      <c r="FUB3" s="2477"/>
      <c r="FUC3" s="2477"/>
      <c r="FUD3" s="2477"/>
      <c r="FUE3" s="2478"/>
      <c r="FUF3" s="87" t="s">
        <v>288</v>
      </c>
      <c r="FUG3" s="88"/>
      <c r="FUH3" s="3025"/>
      <c r="FUI3" s="2477"/>
      <c r="FUJ3" s="2477"/>
      <c r="FUK3" s="2477"/>
      <c r="FUL3" s="2477"/>
      <c r="FUM3" s="2478"/>
      <c r="FUN3" s="87" t="s">
        <v>288</v>
      </c>
      <c r="FUO3" s="88"/>
      <c r="FUP3" s="3025"/>
      <c r="FUQ3" s="2477"/>
      <c r="FUR3" s="2477"/>
      <c r="FUS3" s="2477"/>
      <c r="FUT3" s="2477"/>
      <c r="FUU3" s="2478"/>
      <c r="FUV3" s="87" t="s">
        <v>288</v>
      </c>
      <c r="FUW3" s="88"/>
      <c r="FUX3" s="3025"/>
      <c r="FUY3" s="2477"/>
      <c r="FUZ3" s="2477"/>
      <c r="FVA3" s="2477"/>
      <c r="FVB3" s="2477"/>
      <c r="FVC3" s="2478"/>
      <c r="FVD3" s="87" t="s">
        <v>288</v>
      </c>
      <c r="FVE3" s="88"/>
      <c r="FVF3" s="3025"/>
      <c r="FVG3" s="2477"/>
      <c r="FVH3" s="2477"/>
      <c r="FVI3" s="2477"/>
      <c r="FVJ3" s="2477"/>
      <c r="FVK3" s="2478"/>
      <c r="FVL3" s="87" t="s">
        <v>288</v>
      </c>
      <c r="FVM3" s="88"/>
      <c r="FVN3" s="3025"/>
      <c r="FVO3" s="2477"/>
      <c r="FVP3" s="2477"/>
      <c r="FVQ3" s="2477"/>
      <c r="FVR3" s="2477"/>
      <c r="FVS3" s="2478"/>
      <c r="FVT3" s="87" t="s">
        <v>288</v>
      </c>
      <c r="FVU3" s="88"/>
      <c r="FVV3" s="3025"/>
      <c r="FVW3" s="2477"/>
      <c r="FVX3" s="2477"/>
      <c r="FVY3" s="2477"/>
      <c r="FVZ3" s="2477"/>
      <c r="FWA3" s="2478"/>
      <c r="FWB3" s="87" t="s">
        <v>288</v>
      </c>
      <c r="FWC3" s="88"/>
      <c r="FWD3" s="3025"/>
      <c r="FWE3" s="2477"/>
      <c r="FWF3" s="2477"/>
      <c r="FWG3" s="2477"/>
      <c r="FWH3" s="2477"/>
      <c r="FWI3" s="2478"/>
      <c r="FWJ3" s="87" t="s">
        <v>288</v>
      </c>
      <c r="FWK3" s="88"/>
      <c r="FWL3" s="3025"/>
      <c r="FWM3" s="2477"/>
      <c r="FWN3" s="2477"/>
      <c r="FWO3" s="2477"/>
      <c r="FWP3" s="2477"/>
      <c r="FWQ3" s="2478"/>
      <c r="FWR3" s="87" t="s">
        <v>288</v>
      </c>
      <c r="FWS3" s="88"/>
      <c r="FWT3" s="3025"/>
      <c r="FWU3" s="2477"/>
      <c r="FWV3" s="2477"/>
      <c r="FWW3" s="2477"/>
      <c r="FWX3" s="2477"/>
      <c r="FWY3" s="2478"/>
      <c r="FWZ3" s="87" t="s">
        <v>288</v>
      </c>
      <c r="FXA3" s="88"/>
      <c r="FXB3" s="3025"/>
      <c r="FXC3" s="2477"/>
      <c r="FXD3" s="2477"/>
      <c r="FXE3" s="2477"/>
      <c r="FXF3" s="2477"/>
      <c r="FXG3" s="2478"/>
      <c r="FXH3" s="87" t="s">
        <v>288</v>
      </c>
      <c r="FXI3" s="88"/>
      <c r="FXJ3" s="3025"/>
      <c r="FXK3" s="2477"/>
      <c r="FXL3" s="2477"/>
      <c r="FXM3" s="2477"/>
      <c r="FXN3" s="2477"/>
      <c r="FXO3" s="2478"/>
      <c r="FXP3" s="87" t="s">
        <v>288</v>
      </c>
      <c r="FXQ3" s="88"/>
      <c r="FXR3" s="3025"/>
      <c r="FXS3" s="2477"/>
      <c r="FXT3" s="2477"/>
      <c r="FXU3" s="2477"/>
      <c r="FXV3" s="2477"/>
      <c r="FXW3" s="2478"/>
      <c r="FXX3" s="87" t="s">
        <v>288</v>
      </c>
      <c r="FXY3" s="88"/>
      <c r="FXZ3" s="3025"/>
      <c r="FYA3" s="2477"/>
      <c r="FYB3" s="2477"/>
      <c r="FYC3" s="2477"/>
      <c r="FYD3" s="2477"/>
      <c r="FYE3" s="2478"/>
      <c r="FYF3" s="87" t="s">
        <v>288</v>
      </c>
      <c r="FYG3" s="88"/>
      <c r="FYH3" s="3025"/>
      <c r="FYI3" s="2477"/>
      <c r="FYJ3" s="2477"/>
      <c r="FYK3" s="2477"/>
      <c r="FYL3" s="2477"/>
      <c r="FYM3" s="2478"/>
      <c r="FYN3" s="87" t="s">
        <v>288</v>
      </c>
      <c r="FYO3" s="88"/>
      <c r="FYP3" s="3025"/>
      <c r="FYQ3" s="2477"/>
      <c r="FYR3" s="2477"/>
      <c r="FYS3" s="2477"/>
      <c r="FYT3" s="2477"/>
      <c r="FYU3" s="2478"/>
      <c r="FYV3" s="87" t="s">
        <v>288</v>
      </c>
      <c r="FYW3" s="88"/>
      <c r="FYX3" s="3025"/>
      <c r="FYY3" s="2477"/>
      <c r="FYZ3" s="2477"/>
      <c r="FZA3" s="2477"/>
      <c r="FZB3" s="2477"/>
      <c r="FZC3" s="2478"/>
      <c r="FZD3" s="87" t="s">
        <v>288</v>
      </c>
      <c r="FZE3" s="88"/>
      <c r="FZF3" s="3025"/>
      <c r="FZG3" s="2477"/>
      <c r="FZH3" s="2477"/>
      <c r="FZI3" s="2477"/>
      <c r="FZJ3" s="2477"/>
      <c r="FZK3" s="2478"/>
      <c r="FZL3" s="87" t="s">
        <v>288</v>
      </c>
      <c r="FZM3" s="88"/>
      <c r="FZN3" s="3025"/>
      <c r="FZO3" s="2477"/>
      <c r="FZP3" s="2477"/>
      <c r="FZQ3" s="2477"/>
      <c r="FZR3" s="2477"/>
      <c r="FZS3" s="2478"/>
      <c r="FZT3" s="87" t="s">
        <v>288</v>
      </c>
      <c r="FZU3" s="88"/>
      <c r="FZV3" s="3025"/>
      <c r="FZW3" s="2477"/>
      <c r="FZX3" s="2477"/>
      <c r="FZY3" s="2477"/>
      <c r="FZZ3" s="2477"/>
      <c r="GAA3" s="2478"/>
      <c r="GAB3" s="87" t="s">
        <v>288</v>
      </c>
      <c r="GAC3" s="88"/>
      <c r="GAD3" s="3025"/>
      <c r="GAE3" s="2477"/>
      <c r="GAF3" s="2477"/>
      <c r="GAG3" s="2477"/>
      <c r="GAH3" s="2477"/>
      <c r="GAI3" s="2478"/>
      <c r="GAJ3" s="87" t="s">
        <v>288</v>
      </c>
      <c r="GAK3" s="88"/>
      <c r="GAL3" s="3025"/>
      <c r="GAM3" s="2477"/>
      <c r="GAN3" s="2477"/>
      <c r="GAO3" s="2477"/>
      <c r="GAP3" s="2477"/>
      <c r="GAQ3" s="2478"/>
      <c r="GAR3" s="87" t="s">
        <v>288</v>
      </c>
      <c r="GAS3" s="88"/>
      <c r="GAT3" s="3025"/>
      <c r="GAU3" s="2477"/>
      <c r="GAV3" s="2477"/>
      <c r="GAW3" s="2477"/>
      <c r="GAX3" s="2477"/>
      <c r="GAY3" s="2478"/>
      <c r="GAZ3" s="87" t="s">
        <v>288</v>
      </c>
      <c r="GBA3" s="88"/>
      <c r="GBB3" s="3025"/>
      <c r="GBC3" s="2477"/>
      <c r="GBD3" s="2477"/>
      <c r="GBE3" s="2477"/>
      <c r="GBF3" s="2477"/>
      <c r="GBG3" s="2478"/>
      <c r="GBH3" s="87" t="s">
        <v>288</v>
      </c>
      <c r="GBI3" s="88"/>
      <c r="GBJ3" s="3025"/>
      <c r="GBK3" s="2477"/>
      <c r="GBL3" s="2477"/>
      <c r="GBM3" s="2477"/>
      <c r="GBN3" s="2477"/>
      <c r="GBO3" s="2478"/>
      <c r="GBP3" s="87" t="s">
        <v>288</v>
      </c>
      <c r="GBQ3" s="88"/>
      <c r="GBR3" s="3025"/>
      <c r="GBS3" s="2477"/>
      <c r="GBT3" s="2477"/>
      <c r="GBU3" s="2477"/>
      <c r="GBV3" s="2477"/>
      <c r="GBW3" s="2478"/>
      <c r="GBX3" s="87" t="s">
        <v>288</v>
      </c>
      <c r="GBY3" s="88"/>
      <c r="GBZ3" s="3025"/>
      <c r="GCA3" s="2477"/>
      <c r="GCB3" s="2477"/>
      <c r="GCC3" s="2477"/>
      <c r="GCD3" s="2477"/>
      <c r="GCE3" s="2478"/>
      <c r="GCF3" s="87" t="s">
        <v>288</v>
      </c>
      <c r="GCG3" s="88"/>
      <c r="GCH3" s="3025"/>
      <c r="GCI3" s="2477"/>
      <c r="GCJ3" s="2477"/>
      <c r="GCK3" s="2477"/>
      <c r="GCL3" s="2477"/>
      <c r="GCM3" s="2478"/>
      <c r="GCN3" s="87" t="s">
        <v>288</v>
      </c>
      <c r="GCO3" s="88"/>
      <c r="GCP3" s="3025"/>
      <c r="GCQ3" s="2477"/>
      <c r="GCR3" s="2477"/>
      <c r="GCS3" s="2477"/>
      <c r="GCT3" s="2477"/>
      <c r="GCU3" s="2478"/>
      <c r="GCV3" s="87" t="s">
        <v>288</v>
      </c>
      <c r="GCW3" s="88"/>
      <c r="GCX3" s="3025"/>
      <c r="GCY3" s="2477"/>
      <c r="GCZ3" s="2477"/>
      <c r="GDA3" s="2477"/>
      <c r="GDB3" s="2477"/>
      <c r="GDC3" s="2478"/>
      <c r="GDD3" s="87" t="s">
        <v>288</v>
      </c>
      <c r="GDE3" s="88"/>
      <c r="GDF3" s="3025"/>
      <c r="GDG3" s="2477"/>
      <c r="GDH3" s="2477"/>
      <c r="GDI3" s="2477"/>
      <c r="GDJ3" s="2477"/>
      <c r="GDK3" s="2478"/>
      <c r="GDL3" s="87" t="s">
        <v>288</v>
      </c>
      <c r="GDM3" s="88"/>
      <c r="GDN3" s="3025"/>
      <c r="GDO3" s="2477"/>
      <c r="GDP3" s="2477"/>
      <c r="GDQ3" s="2477"/>
      <c r="GDR3" s="2477"/>
      <c r="GDS3" s="2478"/>
      <c r="GDT3" s="87" t="s">
        <v>288</v>
      </c>
      <c r="GDU3" s="88"/>
      <c r="GDV3" s="3025"/>
      <c r="GDW3" s="2477"/>
      <c r="GDX3" s="2477"/>
      <c r="GDY3" s="2477"/>
      <c r="GDZ3" s="2477"/>
      <c r="GEA3" s="2478"/>
      <c r="GEB3" s="87" t="s">
        <v>288</v>
      </c>
      <c r="GEC3" s="88"/>
      <c r="GED3" s="3025"/>
      <c r="GEE3" s="2477"/>
      <c r="GEF3" s="2477"/>
      <c r="GEG3" s="2477"/>
      <c r="GEH3" s="2477"/>
      <c r="GEI3" s="2478"/>
      <c r="GEJ3" s="87" t="s">
        <v>288</v>
      </c>
      <c r="GEK3" s="88"/>
      <c r="GEL3" s="3025"/>
      <c r="GEM3" s="2477"/>
      <c r="GEN3" s="2477"/>
      <c r="GEO3" s="2477"/>
      <c r="GEP3" s="2477"/>
      <c r="GEQ3" s="2478"/>
      <c r="GER3" s="87" t="s">
        <v>288</v>
      </c>
      <c r="GES3" s="88"/>
      <c r="GET3" s="3025"/>
      <c r="GEU3" s="2477"/>
      <c r="GEV3" s="2477"/>
      <c r="GEW3" s="2477"/>
      <c r="GEX3" s="2477"/>
      <c r="GEY3" s="2478"/>
      <c r="GEZ3" s="87" t="s">
        <v>288</v>
      </c>
      <c r="GFA3" s="88"/>
      <c r="GFB3" s="3025"/>
      <c r="GFC3" s="2477"/>
      <c r="GFD3" s="2477"/>
      <c r="GFE3" s="2477"/>
      <c r="GFF3" s="2477"/>
      <c r="GFG3" s="2478"/>
      <c r="GFH3" s="87" t="s">
        <v>288</v>
      </c>
      <c r="GFI3" s="88"/>
      <c r="GFJ3" s="3025"/>
      <c r="GFK3" s="2477"/>
      <c r="GFL3" s="2477"/>
      <c r="GFM3" s="2477"/>
      <c r="GFN3" s="2477"/>
      <c r="GFO3" s="2478"/>
      <c r="GFP3" s="87" t="s">
        <v>288</v>
      </c>
      <c r="GFQ3" s="88"/>
      <c r="GFR3" s="3025"/>
      <c r="GFS3" s="2477"/>
      <c r="GFT3" s="2477"/>
      <c r="GFU3" s="2477"/>
      <c r="GFV3" s="2477"/>
      <c r="GFW3" s="2478"/>
      <c r="GFX3" s="87" t="s">
        <v>288</v>
      </c>
      <c r="GFY3" s="88"/>
      <c r="GFZ3" s="3025"/>
      <c r="GGA3" s="2477"/>
      <c r="GGB3" s="2477"/>
      <c r="GGC3" s="2477"/>
      <c r="GGD3" s="2477"/>
      <c r="GGE3" s="2478"/>
      <c r="GGF3" s="87" t="s">
        <v>288</v>
      </c>
      <c r="GGG3" s="88"/>
      <c r="GGH3" s="3025"/>
      <c r="GGI3" s="2477"/>
      <c r="GGJ3" s="2477"/>
      <c r="GGK3" s="2477"/>
      <c r="GGL3" s="2477"/>
      <c r="GGM3" s="2478"/>
      <c r="GGN3" s="87" t="s">
        <v>288</v>
      </c>
      <c r="GGO3" s="88"/>
      <c r="GGP3" s="3025"/>
      <c r="GGQ3" s="2477"/>
      <c r="GGR3" s="2477"/>
      <c r="GGS3" s="2477"/>
      <c r="GGT3" s="2477"/>
      <c r="GGU3" s="2478"/>
      <c r="GGV3" s="87" t="s">
        <v>288</v>
      </c>
      <c r="GGW3" s="88"/>
      <c r="GGX3" s="3025"/>
      <c r="GGY3" s="2477"/>
      <c r="GGZ3" s="2477"/>
      <c r="GHA3" s="2477"/>
      <c r="GHB3" s="2477"/>
      <c r="GHC3" s="2478"/>
      <c r="GHD3" s="87" t="s">
        <v>288</v>
      </c>
      <c r="GHE3" s="88"/>
      <c r="GHF3" s="3025"/>
      <c r="GHG3" s="2477"/>
      <c r="GHH3" s="2477"/>
      <c r="GHI3" s="2477"/>
      <c r="GHJ3" s="2477"/>
      <c r="GHK3" s="2478"/>
      <c r="GHL3" s="87" t="s">
        <v>288</v>
      </c>
      <c r="GHM3" s="88"/>
      <c r="GHN3" s="3025"/>
      <c r="GHO3" s="2477"/>
      <c r="GHP3" s="2477"/>
      <c r="GHQ3" s="2477"/>
      <c r="GHR3" s="2477"/>
      <c r="GHS3" s="2478"/>
      <c r="GHT3" s="87" t="s">
        <v>288</v>
      </c>
      <c r="GHU3" s="88"/>
      <c r="GHV3" s="3025"/>
      <c r="GHW3" s="2477"/>
      <c r="GHX3" s="2477"/>
      <c r="GHY3" s="2477"/>
      <c r="GHZ3" s="2477"/>
      <c r="GIA3" s="2478"/>
      <c r="GIB3" s="87" t="s">
        <v>288</v>
      </c>
      <c r="GIC3" s="88"/>
      <c r="GID3" s="3025"/>
      <c r="GIE3" s="2477"/>
      <c r="GIF3" s="2477"/>
      <c r="GIG3" s="2477"/>
      <c r="GIH3" s="2477"/>
      <c r="GII3" s="2478"/>
      <c r="GIJ3" s="87" t="s">
        <v>288</v>
      </c>
      <c r="GIK3" s="88"/>
      <c r="GIL3" s="3025"/>
      <c r="GIM3" s="2477"/>
      <c r="GIN3" s="2477"/>
      <c r="GIO3" s="2477"/>
      <c r="GIP3" s="2477"/>
      <c r="GIQ3" s="2478"/>
      <c r="GIR3" s="87" t="s">
        <v>288</v>
      </c>
      <c r="GIS3" s="88"/>
      <c r="GIT3" s="3025"/>
      <c r="GIU3" s="2477"/>
      <c r="GIV3" s="2477"/>
      <c r="GIW3" s="2477"/>
      <c r="GIX3" s="2477"/>
      <c r="GIY3" s="2478"/>
      <c r="GIZ3" s="87" t="s">
        <v>288</v>
      </c>
      <c r="GJA3" s="88"/>
      <c r="GJB3" s="3025"/>
      <c r="GJC3" s="2477"/>
      <c r="GJD3" s="2477"/>
      <c r="GJE3" s="2477"/>
      <c r="GJF3" s="2477"/>
      <c r="GJG3" s="2478"/>
      <c r="GJH3" s="87" t="s">
        <v>288</v>
      </c>
      <c r="GJI3" s="88"/>
      <c r="GJJ3" s="3025"/>
      <c r="GJK3" s="2477"/>
      <c r="GJL3" s="2477"/>
      <c r="GJM3" s="2477"/>
      <c r="GJN3" s="2477"/>
      <c r="GJO3" s="2478"/>
      <c r="GJP3" s="87" t="s">
        <v>288</v>
      </c>
      <c r="GJQ3" s="88"/>
      <c r="GJR3" s="3025"/>
      <c r="GJS3" s="2477"/>
      <c r="GJT3" s="2477"/>
      <c r="GJU3" s="2477"/>
      <c r="GJV3" s="2477"/>
      <c r="GJW3" s="2478"/>
      <c r="GJX3" s="87" t="s">
        <v>288</v>
      </c>
      <c r="GJY3" s="88"/>
      <c r="GJZ3" s="3025"/>
      <c r="GKA3" s="2477"/>
      <c r="GKB3" s="2477"/>
      <c r="GKC3" s="2477"/>
      <c r="GKD3" s="2477"/>
      <c r="GKE3" s="2478"/>
      <c r="GKF3" s="87" t="s">
        <v>288</v>
      </c>
      <c r="GKG3" s="88"/>
      <c r="GKH3" s="3025"/>
      <c r="GKI3" s="2477"/>
      <c r="GKJ3" s="2477"/>
      <c r="GKK3" s="2477"/>
      <c r="GKL3" s="2477"/>
      <c r="GKM3" s="2478"/>
      <c r="GKN3" s="87" t="s">
        <v>288</v>
      </c>
      <c r="GKO3" s="88"/>
      <c r="GKP3" s="3025"/>
      <c r="GKQ3" s="2477"/>
      <c r="GKR3" s="2477"/>
      <c r="GKS3" s="2477"/>
      <c r="GKT3" s="2477"/>
      <c r="GKU3" s="2478"/>
      <c r="GKV3" s="87" t="s">
        <v>288</v>
      </c>
      <c r="GKW3" s="88"/>
      <c r="GKX3" s="3025"/>
      <c r="GKY3" s="2477"/>
      <c r="GKZ3" s="2477"/>
      <c r="GLA3" s="2477"/>
      <c r="GLB3" s="2477"/>
      <c r="GLC3" s="2478"/>
      <c r="GLD3" s="87" t="s">
        <v>288</v>
      </c>
      <c r="GLE3" s="88"/>
      <c r="GLF3" s="3025"/>
      <c r="GLG3" s="2477"/>
      <c r="GLH3" s="2477"/>
      <c r="GLI3" s="2477"/>
      <c r="GLJ3" s="2477"/>
      <c r="GLK3" s="2478"/>
      <c r="GLL3" s="87" t="s">
        <v>288</v>
      </c>
      <c r="GLM3" s="88"/>
      <c r="GLN3" s="3025"/>
      <c r="GLO3" s="2477"/>
      <c r="GLP3" s="2477"/>
      <c r="GLQ3" s="2477"/>
      <c r="GLR3" s="2477"/>
      <c r="GLS3" s="2478"/>
      <c r="GLT3" s="87" t="s">
        <v>288</v>
      </c>
      <c r="GLU3" s="88"/>
      <c r="GLV3" s="3025"/>
      <c r="GLW3" s="2477"/>
      <c r="GLX3" s="2477"/>
      <c r="GLY3" s="2477"/>
      <c r="GLZ3" s="2477"/>
      <c r="GMA3" s="2478"/>
      <c r="GMB3" s="87" t="s">
        <v>288</v>
      </c>
      <c r="GMC3" s="88"/>
      <c r="GMD3" s="3025"/>
      <c r="GME3" s="2477"/>
      <c r="GMF3" s="2477"/>
      <c r="GMG3" s="2477"/>
      <c r="GMH3" s="2477"/>
      <c r="GMI3" s="2478"/>
      <c r="GMJ3" s="87" t="s">
        <v>288</v>
      </c>
      <c r="GMK3" s="88"/>
      <c r="GML3" s="3025"/>
      <c r="GMM3" s="2477"/>
      <c r="GMN3" s="2477"/>
      <c r="GMO3" s="2477"/>
      <c r="GMP3" s="2477"/>
      <c r="GMQ3" s="2478"/>
      <c r="GMR3" s="87" t="s">
        <v>288</v>
      </c>
      <c r="GMS3" s="88"/>
      <c r="GMT3" s="3025"/>
      <c r="GMU3" s="2477"/>
      <c r="GMV3" s="2477"/>
      <c r="GMW3" s="2477"/>
      <c r="GMX3" s="2477"/>
      <c r="GMY3" s="2478"/>
      <c r="GMZ3" s="87" t="s">
        <v>288</v>
      </c>
      <c r="GNA3" s="88"/>
      <c r="GNB3" s="3025"/>
      <c r="GNC3" s="2477"/>
      <c r="GND3" s="2477"/>
      <c r="GNE3" s="2477"/>
      <c r="GNF3" s="2477"/>
      <c r="GNG3" s="2478"/>
      <c r="GNH3" s="87" t="s">
        <v>288</v>
      </c>
      <c r="GNI3" s="88"/>
      <c r="GNJ3" s="3025"/>
      <c r="GNK3" s="2477"/>
      <c r="GNL3" s="2477"/>
      <c r="GNM3" s="2477"/>
      <c r="GNN3" s="2477"/>
      <c r="GNO3" s="2478"/>
      <c r="GNP3" s="87" t="s">
        <v>288</v>
      </c>
      <c r="GNQ3" s="88"/>
      <c r="GNR3" s="3025"/>
      <c r="GNS3" s="2477"/>
      <c r="GNT3" s="2477"/>
      <c r="GNU3" s="2477"/>
      <c r="GNV3" s="2477"/>
      <c r="GNW3" s="2478"/>
      <c r="GNX3" s="87" t="s">
        <v>288</v>
      </c>
      <c r="GNY3" s="88"/>
      <c r="GNZ3" s="3025"/>
      <c r="GOA3" s="2477"/>
      <c r="GOB3" s="2477"/>
      <c r="GOC3" s="2477"/>
      <c r="GOD3" s="2477"/>
      <c r="GOE3" s="2478"/>
      <c r="GOF3" s="87" t="s">
        <v>288</v>
      </c>
      <c r="GOG3" s="88"/>
      <c r="GOH3" s="3025"/>
      <c r="GOI3" s="2477"/>
      <c r="GOJ3" s="2477"/>
      <c r="GOK3" s="2477"/>
      <c r="GOL3" s="2477"/>
      <c r="GOM3" s="2478"/>
      <c r="GON3" s="87" t="s">
        <v>288</v>
      </c>
      <c r="GOO3" s="88"/>
      <c r="GOP3" s="3025"/>
      <c r="GOQ3" s="2477"/>
      <c r="GOR3" s="2477"/>
      <c r="GOS3" s="2477"/>
      <c r="GOT3" s="2477"/>
      <c r="GOU3" s="2478"/>
      <c r="GOV3" s="87" t="s">
        <v>288</v>
      </c>
      <c r="GOW3" s="88"/>
      <c r="GOX3" s="3025"/>
      <c r="GOY3" s="2477"/>
      <c r="GOZ3" s="2477"/>
      <c r="GPA3" s="2477"/>
      <c r="GPB3" s="2477"/>
      <c r="GPC3" s="2478"/>
      <c r="GPD3" s="87" t="s">
        <v>288</v>
      </c>
      <c r="GPE3" s="88"/>
      <c r="GPF3" s="3025"/>
      <c r="GPG3" s="2477"/>
      <c r="GPH3" s="2477"/>
      <c r="GPI3" s="2477"/>
      <c r="GPJ3" s="2477"/>
      <c r="GPK3" s="2478"/>
      <c r="GPL3" s="87" t="s">
        <v>288</v>
      </c>
      <c r="GPM3" s="88"/>
      <c r="GPN3" s="3025"/>
      <c r="GPO3" s="2477"/>
      <c r="GPP3" s="2477"/>
      <c r="GPQ3" s="2477"/>
      <c r="GPR3" s="2477"/>
      <c r="GPS3" s="2478"/>
      <c r="GPT3" s="87" t="s">
        <v>288</v>
      </c>
      <c r="GPU3" s="88"/>
      <c r="GPV3" s="3025"/>
      <c r="GPW3" s="2477"/>
      <c r="GPX3" s="2477"/>
      <c r="GPY3" s="2477"/>
      <c r="GPZ3" s="2477"/>
      <c r="GQA3" s="2478"/>
      <c r="GQB3" s="87" t="s">
        <v>288</v>
      </c>
      <c r="GQC3" s="88"/>
      <c r="GQD3" s="3025"/>
      <c r="GQE3" s="2477"/>
      <c r="GQF3" s="2477"/>
      <c r="GQG3" s="2477"/>
      <c r="GQH3" s="2477"/>
      <c r="GQI3" s="2478"/>
      <c r="GQJ3" s="87" t="s">
        <v>288</v>
      </c>
      <c r="GQK3" s="88"/>
      <c r="GQL3" s="3025"/>
      <c r="GQM3" s="2477"/>
      <c r="GQN3" s="2477"/>
      <c r="GQO3" s="2477"/>
      <c r="GQP3" s="2477"/>
      <c r="GQQ3" s="2478"/>
      <c r="GQR3" s="87" t="s">
        <v>288</v>
      </c>
      <c r="GQS3" s="88"/>
      <c r="GQT3" s="3025"/>
      <c r="GQU3" s="2477"/>
      <c r="GQV3" s="2477"/>
      <c r="GQW3" s="2477"/>
      <c r="GQX3" s="2477"/>
      <c r="GQY3" s="2478"/>
      <c r="GQZ3" s="87" t="s">
        <v>288</v>
      </c>
      <c r="GRA3" s="88"/>
      <c r="GRB3" s="3025"/>
      <c r="GRC3" s="2477"/>
      <c r="GRD3" s="2477"/>
      <c r="GRE3" s="2477"/>
      <c r="GRF3" s="2477"/>
      <c r="GRG3" s="2478"/>
      <c r="GRH3" s="87" t="s">
        <v>288</v>
      </c>
      <c r="GRI3" s="88"/>
      <c r="GRJ3" s="3025"/>
      <c r="GRK3" s="2477"/>
      <c r="GRL3" s="2477"/>
      <c r="GRM3" s="2477"/>
      <c r="GRN3" s="2477"/>
      <c r="GRO3" s="2478"/>
      <c r="GRP3" s="87" t="s">
        <v>288</v>
      </c>
      <c r="GRQ3" s="88"/>
      <c r="GRR3" s="3025"/>
      <c r="GRS3" s="2477"/>
      <c r="GRT3" s="2477"/>
      <c r="GRU3" s="2477"/>
      <c r="GRV3" s="2477"/>
      <c r="GRW3" s="2478"/>
      <c r="GRX3" s="87" t="s">
        <v>288</v>
      </c>
      <c r="GRY3" s="88"/>
      <c r="GRZ3" s="3025"/>
      <c r="GSA3" s="2477"/>
      <c r="GSB3" s="2477"/>
      <c r="GSC3" s="2477"/>
      <c r="GSD3" s="2477"/>
      <c r="GSE3" s="2478"/>
      <c r="GSF3" s="87" t="s">
        <v>288</v>
      </c>
      <c r="GSG3" s="88"/>
      <c r="GSH3" s="3025"/>
      <c r="GSI3" s="2477"/>
      <c r="GSJ3" s="2477"/>
      <c r="GSK3" s="2477"/>
      <c r="GSL3" s="2477"/>
      <c r="GSM3" s="2478"/>
      <c r="GSN3" s="87" t="s">
        <v>288</v>
      </c>
      <c r="GSO3" s="88"/>
      <c r="GSP3" s="3025"/>
      <c r="GSQ3" s="2477"/>
      <c r="GSR3" s="2477"/>
      <c r="GSS3" s="2477"/>
      <c r="GST3" s="2477"/>
      <c r="GSU3" s="2478"/>
      <c r="GSV3" s="87" t="s">
        <v>288</v>
      </c>
      <c r="GSW3" s="88"/>
      <c r="GSX3" s="3025"/>
      <c r="GSY3" s="2477"/>
      <c r="GSZ3" s="2477"/>
      <c r="GTA3" s="2477"/>
      <c r="GTB3" s="2477"/>
      <c r="GTC3" s="2478"/>
      <c r="GTD3" s="87" t="s">
        <v>288</v>
      </c>
      <c r="GTE3" s="88"/>
      <c r="GTF3" s="3025"/>
      <c r="GTG3" s="2477"/>
      <c r="GTH3" s="2477"/>
      <c r="GTI3" s="2477"/>
      <c r="GTJ3" s="2477"/>
      <c r="GTK3" s="2478"/>
      <c r="GTL3" s="87" t="s">
        <v>288</v>
      </c>
      <c r="GTM3" s="88"/>
      <c r="GTN3" s="3025"/>
      <c r="GTO3" s="2477"/>
      <c r="GTP3" s="2477"/>
      <c r="GTQ3" s="2477"/>
      <c r="GTR3" s="2477"/>
      <c r="GTS3" s="2478"/>
      <c r="GTT3" s="87" t="s">
        <v>288</v>
      </c>
      <c r="GTU3" s="88"/>
      <c r="GTV3" s="3025"/>
      <c r="GTW3" s="2477"/>
      <c r="GTX3" s="2477"/>
      <c r="GTY3" s="2477"/>
      <c r="GTZ3" s="2477"/>
      <c r="GUA3" s="2478"/>
      <c r="GUB3" s="87" t="s">
        <v>288</v>
      </c>
      <c r="GUC3" s="88"/>
      <c r="GUD3" s="3025"/>
      <c r="GUE3" s="2477"/>
      <c r="GUF3" s="2477"/>
      <c r="GUG3" s="2477"/>
      <c r="GUH3" s="2477"/>
      <c r="GUI3" s="2478"/>
      <c r="GUJ3" s="87" t="s">
        <v>288</v>
      </c>
      <c r="GUK3" s="88"/>
      <c r="GUL3" s="3025"/>
      <c r="GUM3" s="2477"/>
      <c r="GUN3" s="2477"/>
      <c r="GUO3" s="2477"/>
      <c r="GUP3" s="2477"/>
      <c r="GUQ3" s="2478"/>
      <c r="GUR3" s="87" t="s">
        <v>288</v>
      </c>
      <c r="GUS3" s="88"/>
      <c r="GUT3" s="3025"/>
      <c r="GUU3" s="2477"/>
      <c r="GUV3" s="2477"/>
      <c r="GUW3" s="2477"/>
      <c r="GUX3" s="2477"/>
      <c r="GUY3" s="2478"/>
      <c r="GUZ3" s="87" t="s">
        <v>288</v>
      </c>
      <c r="GVA3" s="88"/>
      <c r="GVB3" s="3025"/>
      <c r="GVC3" s="2477"/>
      <c r="GVD3" s="2477"/>
      <c r="GVE3" s="2477"/>
      <c r="GVF3" s="2477"/>
      <c r="GVG3" s="2478"/>
      <c r="GVH3" s="87" t="s">
        <v>288</v>
      </c>
      <c r="GVI3" s="88"/>
      <c r="GVJ3" s="3025"/>
      <c r="GVK3" s="2477"/>
      <c r="GVL3" s="2477"/>
      <c r="GVM3" s="2477"/>
      <c r="GVN3" s="2477"/>
      <c r="GVO3" s="2478"/>
      <c r="GVP3" s="87" t="s">
        <v>288</v>
      </c>
      <c r="GVQ3" s="88"/>
      <c r="GVR3" s="3025"/>
      <c r="GVS3" s="2477"/>
      <c r="GVT3" s="2477"/>
      <c r="GVU3" s="2477"/>
      <c r="GVV3" s="2477"/>
      <c r="GVW3" s="2478"/>
      <c r="GVX3" s="87" t="s">
        <v>288</v>
      </c>
      <c r="GVY3" s="88"/>
      <c r="GVZ3" s="3025"/>
      <c r="GWA3" s="2477"/>
      <c r="GWB3" s="2477"/>
      <c r="GWC3" s="2477"/>
      <c r="GWD3" s="2477"/>
      <c r="GWE3" s="2478"/>
      <c r="GWF3" s="87" t="s">
        <v>288</v>
      </c>
      <c r="GWG3" s="88"/>
      <c r="GWH3" s="3025"/>
      <c r="GWI3" s="2477"/>
      <c r="GWJ3" s="2477"/>
      <c r="GWK3" s="2477"/>
      <c r="GWL3" s="2477"/>
      <c r="GWM3" s="2478"/>
      <c r="GWN3" s="87" t="s">
        <v>288</v>
      </c>
      <c r="GWO3" s="88"/>
      <c r="GWP3" s="3025"/>
      <c r="GWQ3" s="2477"/>
      <c r="GWR3" s="2477"/>
      <c r="GWS3" s="2477"/>
      <c r="GWT3" s="2477"/>
      <c r="GWU3" s="2478"/>
      <c r="GWV3" s="87" t="s">
        <v>288</v>
      </c>
      <c r="GWW3" s="88"/>
      <c r="GWX3" s="3025"/>
      <c r="GWY3" s="2477"/>
      <c r="GWZ3" s="2477"/>
      <c r="GXA3" s="2477"/>
      <c r="GXB3" s="2477"/>
      <c r="GXC3" s="2478"/>
      <c r="GXD3" s="87" t="s">
        <v>288</v>
      </c>
      <c r="GXE3" s="88"/>
      <c r="GXF3" s="3025"/>
      <c r="GXG3" s="2477"/>
      <c r="GXH3" s="2477"/>
      <c r="GXI3" s="2477"/>
      <c r="GXJ3" s="2477"/>
      <c r="GXK3" s="2478"/>
      <c r="GXL3" s="87" t="s">
        <v>288</v>
      </c>
      <c r="GXM3" s="88"/>
      <c r="GXN3" s="3025"/>
      <c r="GXO3" s="2477"/>
      <c r="GXP3" s="2477"/>
      <c r="GXQ3" s="2477"/>
      <c r="GXR3" s="2477"/>
      <c r="GXS3" s="2478"/>
      <c r="GXT3" s="87" t="s">
        <v>288</v>
      </c>
      <c r="GXU3" s="88"/>
      <c r="GXV3" s="3025"/>
      <c r="GXW3" s="2477"/>
      <c r="GXX3" s="2477"/>
      <c r="GXY3" s="2477"/>
      <c r="GXZ3" s="2477"/>
      <c r="GYA3" s="2478"/>
      <c r="GYB3" s="87" t="s">
        <v>288</v>
      </c>
      <c r="GYC3" s="88"/>
      <c r="GYD3" s="3025"/>
      <c r="GYE3" s="2477"/>
      <c r="GYF3" s="2477"/>
      <c r="GYG3" s="2477"/>
      <c r="GYH3" s="2477"/>
      <c r="GYI3" s="2478"/>
      <c r="GYJ3" s="87" t="s">
        <v>288</v>
      </c>
      <c r="GYK3" s="88"/>
      <c r="GYL3" s="3025"/>
      <c r="GYM3" s="2477"/>
      <c r="GYN3" s="2477"/>
      <c r="GYO3" s="2477"/>
      <c r="GYP3" s="2477"/>
      <c r="GYQ3" s="2478"/>
      <c r="GYR3" s="87" t="s">
        <v>288</v>
      </c>
      <c r="GYS3" s="88"/>
      <c r="GYT3" s="3025"/>
      <c r="GYU3" s="2477"/>
      <c r="GYV3" s="2477"/>
      <c r="GYW3" s="2477"/>
      <c r="GYX3" s="2477"/>
      <c r="GYY3" s="2478"/>
      <c r="GYZ3" s="87" t="s">
        <v>288</v>
      </c>
      <c r="GZA3" s="88"/>
      <c r="GZB3" s="3025"/>
      <c r="GZC3" s="2477"/>
      <c r="GZD3" s="2477"/>
      <c r="GZE3" s="2477"/>
      <c r="GZF3" s="2477"/>
      <c r="GZG3" s="2478"/>
      <c r="GZH3" s="87" t="s">
        <v>288</v>
      </c>
      <c r="GZI3" s="88"/>
      <c r="GZJ3" s="3025"/>
      <c r="GZK3" s="2477"/>
      <c r="GZL3" s="2477"/>
      <c r="GZM3" s="2477"/>
      <c r="GZN3" s="2477"/>
      <c r="GZO3" s="2478"/>
      <c r="GZP3" s="87" t="s">
        <v>288</v>
      </c>
      <c r="GZQ3" s="88"/>
      <c r="GZR3" s="3025"/>
      <c r="GZS3" s="2477"/>
      <c r="GZT3" s="2477"/>
      <c r="GZU3" s="2477"/>
      <c r="GZV3" s="2477"/>
      <c r="GZW3" s="2478"/>
      <c r="GZX3" s="87" t="s">
        <v>288</v>
      </c>
      <c r="GZY3" s="88"/>
      <c r="GZZ3" s="3025"/>
      <c r="HAA3" s="2477"/>
      <c r="HAB3" s="2477"/>
      <c r="HAC3" s="2477"/>
      <c r="HAD3" s="2477"/>
      <c r="HAE3" s="2478"/>
      <c r="HAF3" s="87" t="s">
        <v>288</v>
      </c>
      <c r="HAG3" s="88"/>
      <c r="HAH3" s="3025"/>
      <c r="HAI3" s="2477"/>
      <c r="HAJ3" s="2477"/>
      <c r="HAK3" s="2477"/>
      <c r="HAL3" s="2477"/>
      <c r="HAM3" s="2478"/>
      <c r="HAN3" s="87" t="s">
        <v>288</v>
      </c>
      <c r="HAO3" s="88"/>
      <c r="HAP3" s="3025"/>
      <c r="HAQ3" s="2477"/>
      <c r="HAR3" s="2477"/>
      <c r="HAS3" s="2477"/>
      <c r="HAT3" s="2477"/>
      <c r="HAU3" s="2478"/>
      <c r="HAV3" s="87" t="s">
        <v>288</v>
      </c>
      <c r="HAW3" s="88"/>
      <c r="HAX3" s="3025"/>
      <c r="HAY3" s="2477"/>
      <c r="HAZ3" s="2477"/>
      <c r="HBA3" s="2477"/>
      <c r="HBB3" s="2477"/>
      <c r="HBC3" s="2478"/>
      <c r="HBD3" s="87" t="s">
        <v>288</v>
      </c>
      <c r="HBE3" s="88"/>
      <c r="HBF3" s="3025"/>
      <c r="HBG3" s="2477"/>
      <c r="HBH3" s="2477"/>
      <c r="HBI3" s="2477"/>
      <c r="HBJ3" s="2477"/>
      <c r="HBK3" s="2478"/>
      <c r="HBL3" s="87" t="s">
        <v>288</v>
      </c>
      <c r="HBM3" s="88"/>
      <c r="HBN3" s="3025"/>
      <c r="HBO3" s="2477"/>
      <c r="HBP3" s="2477"/>
      <c r="HBQ3" s="2477"/>
      <c r="HBR3" s="2477"/>
      <c r="HBS3" s="2478"/>
      <c r="HBT3" s="87" t="s">
        <v>288</v>
      </c>
      <c r="HBU3" s="88"/>
      <c r="HBV3" s="3025"/>
      <c r="HBW3" s="2477"/>
      <c r="HBX3" s="2477"/>
      <c r="HBY3" s="2477"/>
      <c r="HBZ3" s="2477"/>
      <c r="HCA3" s="2478"/>
      <c r="HCB3" s="87" t="s">
        <v>288</v>
      </c>
      <c r="HCC3" s="88"/>
      <c r="HCD3" s="3025"/>
      <c r="HCE3" s="2477"/>
      <c r="HCF3" s="2477"/>
      <c r="HCG3" s="2477"/>
      <c r="HCH3" s="2477"/>
      <c r="HCI3" s="2478"/>
      <c r="HCJ3" s="87" t="s">
        <v>288</v>
      </c>
      <c r="HCK3" s="88"/>
      <c r="HCL3" s="3025"/>
      <c r="HCM3" s="2477"/>
      <c r="HCN3" s="2477"/>
      <c r="HCO3" s="2477"/>
      <c r="HCP3" s="2477"/>
      <c r="HCQ3" s="2478"/>
      <c r="HCR3" s="87" t="s">
        <v>288</v>
      </c>
      <c r="HCS3" s="88"/>
      <c r="HCT3" s="3025"/>
      <c r="HCU3" s="2477"/>
      <c r="HCV3" s="2477"/>
      <c r="HCW3" s="2477"/>
      <c r="HCX3" s="2477"/>
      <c r="HCY3" s="2478"/>
      <c r="HCZ3" s="87" t="s">
        <v>288</v>
      </c>
      <c r="HDA3" s="88"/>
      <c r="HDB3" s="3025"/>
      <c r="HDC3" s="2477"/>
      <c r="HDD3" s="2477"/>
      <c r="HDE3" s="2477"/>
      <c r="HDF3" s="2477"/>
      <c r="HDG3" s="2478"/>
      <c r="HDH3" s="87" t="s">
        <v>288</v>
      </c>
      <c r="HDI3" s="88"/>
      <c r="HDJ3" s="3025"/>
      <c r="HDK3" s="2477"/>
      <c r="HDL3" s="2477"/>
      <c r="HDM3" s="2477"/>
      <c r="HDN3" s="2477"/>
      <c r="HDO3" s="2478"/>
      <c r="HDP3" s="87" t="s">
        <v>288</v>
      </c>
      <c r="HDQ3" s="88"/>
      <c r="HDR3" s="3025"/>
      <c r="HDS3" s="2477"/>
      <c r="HDT3" s="2477"/>
      <c r="HDU3" s="2477"/>
      <c r="HDV3" s="2477"/>
      <c r="HDW3" s="2478"/>
      <c r="HDX3" s="87" t="s">
        <v>288</v>
      </c>
      <c r="HDY3" s="88"/>
      <c r="HDZ3" s="3025"/>
      <c r="HEA3" s="2477"/>
      <c r="HEB3" s="2477"/>
      <c r="HEC3" s="2477"/>
      <c r="HED3" s="2477"/>
      <c r="HEE3" s="2478"/>
      <c r="HEF3" s="87" t="s">
        <v>288</v>
      </c>
      <c r="HEG3" s="88"/>
      <c r="HEH3" s="3025"/>
      <c r="HEI3" s="2477"/>
      <c r="HEJ3" s="2477"/>
      <c r="HEK3" s="2477"/>
      <c r="HEL3" s="2477"/>
      <c r="HEM3" s="2478"/>
      <c r="HEN3" s="87" t="s">
        <v>288</v>
      </c>
      <c r="HEO3" s="88"/>
      <c r="HEP3" s="3025"/>
      <c r="HEQ3" s="2477"/>
      <c r="HER3" s="2477"/>
      <c r="HES3" s="2477"/>
      <c r="HET3" s="2477"/>
      <c r="HEU3" s="2478"/>
      <c r="HEV3" s="87" t="s">
        <v>288</v>
      </c>
      <c r="HEW3" s="88"/>
      <c r="HEX3" s="3025"/>
      <c r="HEY3" s="2477"/>
      <c r="HEZ3" s="2477"/>
      <c r="HFA3" s="2477"/>
      <c r="HFB3" s="2477"/>
      <c r="HFC3" s="2478"/>
      <c r="HFD3" s="87" t="s">
        <v>288</v>
      </c>
      <c r="HFE3" s="88"/>
      <c r="HFF3" s="3025"/>
      <c r="HFG3" s="2477"/>
      <c r="HFH3" s="2477"/>
      <c r="HFI3" s="2477"/>
      <c r="HFJ3" s="2477"/>
      <c r="HFK3" s="2478"/>
      <c r="HFL3" s="87" t="s">
        <v>288</v>
      </c>
      <c r="HFM3" s="88"/>
      <c r="HFN3" s="3025"/>
      <c r="HFO3" s="2477"/>
      <c r="HFP3" s="2477"/>
      <c r="HFQ3" s="2477"/>
      <c r="HFR3" s="2477"/>
      <c r="HFS3" s="2478"/>
      <c r="HFT3" s="87" t="s">
        <v>288</v>
      </c>
      <c r="HFU3" s="88"/>
      <c r="HFV3" s="3025"/>
      <c r="HFW3" s="2477"/>
      <c r="HFX3" s="2477"/>
      <c r="HFY3" s="2477"/>
      <c r="HFZ3" s="2477"/>
      <c r="HGA3" s="2478"/>
      <c r="HGB3" s="87" t="s">
        <v>288</v>
      </c>
      <c r="HGC3" s="88"/>
      <c r="HGD3" s="3025"/>
      <c r="HGE3" s="2477"/>
      <c r="HGF3" s="2477"/>
      <c r="HGG3" s="2477"/>
      <c r="HGH3" s="2477"/>
      <c r="HGI3" s="2478"/>
      <c r="HGJ3" s="87" t="s">
        <v>288</v>
      </c>
      <c r="HGK3" s="88"/>
      <c r="HGL3" s="3025"/>
      <c r="HGM3" s="2477"/>
      <c r="HGN3" s="2477"/>
      <c r="HGO3" s="2477"/>
      <c r="HGP3" s="2477"/>
      <c r="HGQ3" s="2478"/>
      <c r="HGR3" s="87" t="s">
        <v>288</v>
      </c>
      <c r="HGS3" s="88"/>
      <c r="HGT3" s="3025"/>
      <c r="HGU3" s="2477"/>
      <c r="HGV3" s="2477"/>
      <c r="HGW3" s="2477"/>
      <c r="HGX3" s="2477"/>
      <c r="HGY3" s="2478"/>
      <c r="HGZ3" s="87" t="s">
        <v>288</v>
      </c>
      <c r="HHA3" s="88"/>
      <c r="HHB3" s="3025"/>
      <c r="HHC3" s="2477"/>
      <c r="HHD3" s="2477"/>
      <c r="HHE3" s="2477"/>
      <c r="HHF3" s="2477"/>
      <c r="HHG3" s="2478"/>
      <c r="HHH3" s="87" t="s">
        <v>288</v>
      </c>
      <c r="HHI3" s="88"/>
      <c r="HHJ3" s="3025"/>
      <c r="HHK3" s="2477"/>
      <c r="HHL3" s="2477"/>
      <c r="HHM3" s="2477"/>
      <c r="HHN3" s="2477"/>
      <c r="HHO3" s="2478"/>
      <c r="HHP3" s="87" t="s">
        <v>288</v>
      </c>
      <c r="HHQ3" s="88"/>
      <c r="HHR3" s="3025"/>
      <c r="HHS3" s="2477"/>
      <c r="HHT3" s="2477"/>
      <c r="HHU3" s="2477"/>
      <c r="HHV3" s="2477"/>
      <c r="HHW3" s="2478"/>
      <c r="HHX3" s="87" t="s">
        <v>288</v>
      </c>
      <c r="HHY3" s="88"/>
      <c r="HHZ3" s="3025"/>
      <c r="HIA3" s="2477"/>
      <c r="HIB3" s="2477"/>
      <c r="HIC3" s="2477"/>
      <c r="HID3" s="2477"/>
      <c r="HIE3" s="2478"/>
      <c r="HIF3" s="87" t="s">
        <v>288</v>
      </c>
      <c r="HIG3" s="88"/>
      <c r="HIH3" s="3025"/>
      <c r="HII3" s="2477"/>
      <c r="HIJ3" s="2477"/>
      <c r="HIK3" s="2477"/>
      <c r="HIL3" s="2477"/>
      <c r="HIM3" s="2478"/>
      <c r="HIN3" s="87" t="s">
        <v>288</v>
      </c>
      <c r="HIO3" s="88"/>
      <c r="HIP3" s="3025"/>
      <c r="HIQ3" s="2477"/>
      <c r="HIR3" s="2477"/>
      <c r="HIS3" s="2477"/>
      <c r="HIT3" s="2477"/>
      <c r="HIU3" s="2478"/>
      <c r="HIV3" s="87" t="s">
        <v>288</v>
      </c>
      <c r="HIW3" s="88"/>
      <c r="HIX3" s="3025"/>
      <c r="HIY3" s="2477"/>
      <c r="HIZ3" s="2477"/>
      <c r="HJA3" s="2477"/>
      <c r="HJB3" s="2477"/>
      <c r="HJC3" s="2478"/>
      <c r="HJD3" s="87" t="s">
        <v>288</v>
      </c>
      <c r="HJE3" s="88"/>
      <c r="HJF3" s="3025"/>
      <c r="HJG3" s="2477"/>
      <c r="HJH3" s="2477"/>
      <c r="HJI3" s="2477"/>
      <c r="HJJ3" s="2477"/>
      <c r="HJK3" s="2478"/>
      <c r="HJL3" s="87" t="s">
        <v>288</v>
      </c>
      <c r="HJM3" s="88"/>
      <c r="HJN3" s="3025"/>
      <c r="HJO3" s="2477"/>
      <c r="HJP3" s="2477"/>
      <c r="HJQ3" s="2477"/>
      <c r="HJR3" s="2477"/>
      <c r="HJS3" s="2478"/>
      <c r="HJT3" s="87" t="s">
        <v>288</v>
      </c>
      <c r="HJU3" s="88"/>
      <c r="HJV3" s="3025"/>
      <c r="HJW3" s="2477"/>
      <c r="HJX3" s="2477"/>
      <c r="HJY3" s="2477"/>
      <c r="HJZ3" s="2477"/>
      <c r="HKA3" s="2478"/>
      <c r="HKB3" s="87" t="s">
        <v>288</v>
      </c>
      <c r="HKC3" s="88"/>
      <c r="HKD3" s="3025"/>
      <c r="HKE3" s="2477"/>
      <c r="HKF3" s="2477"/>
      <c r="HKG3" s="2477"/>
      <c r="HKH3" s="2477"/>
      <c r="HKI3" s="2478"/>
      <c r="HKJ3" s="87" t="s">
        <v>288</v>
      </c>
      <c r="HKK3" s="88"/>
      <c r="HKL3" s="3025"/>
      <c r="HKM3" s="2477"/>
      <c r="HKN3" s="2477"/>
      <c r="HKO3" s="2477"/>
      <c r="HKP3" s="2477"/>
      <c r="HKQ3" s="2478"/>
      <c r="HKR3" s="87" t="s">
        <v>288</v>
      </c>
      <c r="HKS3" s="88"/>
      <c r="HKT3" s="3025"/>
      <c r="HKU3" s="2477"/>
      <c r="HKV3" s="2477"/>
      <c r="HKW3" s="2477"/>
      <c r="HKX3" s="2477"/>
      <c r="HKY3" s="2478"/>
      <c r="HKZ3" s="87" t="s">
        <v>288</v>
      </c>
      <c r="HLA3" s="88"/>
      <c r="HLB3" s="3025"/>
      <c r="HLC3" s="2477"/>
      <c r="HLD3" s="2477"/>
      <c r="HLE3" s="2477"/>
      <c r="HLF3" s="2477"/>
      <c r="HLG3" s="2478"/>
      <c r="HLH3" s="87" t="s">
        <v>288</v>
      </c>
      <c r="HLI3" s="88"/>
      <c r="HLJ3" s="3025"/>
      <c r="HLK3" s="2477"/>
      <c r="HLL3" s="2477"/>
      <c r="HLM3" s="2477"/>
      <c r="HLN3" s="2477"/>
      <c r="HLO3" s="2478"/>
      <c r="HLP3" s="87" t="s">
        <v>288</v>
      </c>
      <c r="HLQ3" s="88"/>
      <c r="HLR3" s="3025"/>
      <c r="HLS3" s="2477"/>
      <c r="HLT3" s="2477"/>
      <c r="HLU3" s="2477"/>
      <c r="HLV3" s="2477"/>
      <c r="HLW3" s="2478"/>
      <c r="HLX3" s="87" t="s">
        <v>288</v>
      </c>
      <c r="HLY3" s="88"/>
      <c r="HLZ3" s="3025"/>
      <c r="HMA3" s="2477"/>
      <c r="HMB3" s="2477"/>
      <c r="HMC3" s="2477"/>
      <c r="HMD3" s="2477"/>
      <c r="HME3" s="2478"/>
      <c r="HMF3" s="87" t="s">
        <v>288</v>
      </c>
      <c r="HMG3" s="88"/>
      <c r="HMH3" s="3025"/>
      <c r="HMI3" s="2477"/>
      <c r="HMJ3" s="2477"/>
      <c r="HMK3" s="2477"/>
      <c r="HML3" s="2477"/>
      <c r="HMM3" s="2478"/>
      <c r="HMN3" s="87" t="s">
        <v>288</v>
      </c>
      <c r="HMO3" s="88"/>
      <c r="HMP3" s="3025"/>
      <c r="HMQ3" s="2477"/>
      <c r="HMR3" s="2477"/>
      <c r="HMS3" s="2477"/>
      <c r="HMT3" s="2477"/>
      <c r="HMU3" s="2478"/>
      <c r="HMV3" s="87" t="s">
        <v>288</v>
      </c>
      <c r="HMW3" s="88"/>
      <c r="HMX3" s="3025"/>
      <c r="HMY3" s="2477"/>
      <c r="HMZ3" s="2477"/>
      <c r="HNA3" s="2477"/>
      <c r="HNB3" s="2477"/>
      <c r="HNC3" s="2478"/>
      <c r="HND3" s="87" t="s">
        <v>288</v>
      </c>
      <c r="HNE3" s="88"/>
      <c r="HNF3" s="3025"/>
      <c r="HNG3" s="2477"/>
      <c r="HNH3" s="2477"/>
      <c r="HNI3" s="2477"/>
      <c r="HNJ3" s="2477"/>
      <c r="HNK3" s="2478"/>
      <c r="HNL3" s="87" t="s">
        <v>288</v>
      </c>
      <c r="HNM3" s="88"/>
      <c r="HNN3" s="3025"/>
      <c r="HNO3" s="2477"/>
      <c r="HNP3" s="2477"/>
      <c r="HNQ3" s="2477"/>
      <c r="HNR3" s="2477"/>
      <c r="HNS3" s="2478"/>
      <c r="HNT3" s="87" t="s">
        <v>288</v>
      </c>
      <c r="HNU3" s="88"/>
      <c r="HNV3" s="3025"/>
      <c r="HNW3" s="2477"/>
      <c r="HNX3" s="2477"/>
      <c r="HNY3" s="2477"/>
      <c r="HNZ3" s="2477"/>
      <c r="HOA3" s="2478"/>
      <c r="HOB3" s="87" t="s">
        <v>288</v>
      </c>
      <c r="HOC3" s="88"/>
      <c r="HOD3" s="3025"/>
      <c r="HOE3" s="2477"/>
      <c r="HOF3" s="2477"/>
      <c r="HOG3" s="2477"/>
      <c r="HOH3" s="2477"/>
      <c r="HOI3" s="2478"/>
      <c r="HOJ3" s="87" t="s">
        <v>288</v>
      </c>
      <c r="HOK3" s="88"/>
      <c r="HOL3" s="3025"/>
      <c r="HOM3" s="2477"/>
      <c r="HON3" s="2477"/>
      <c r="HOO3" s="2477"/>
      <c r="HOP3" s="2477"/>
      <c r="HOQ3" s="2478"/>
      <c r="HOR3" s="87" t="s">
        <v>288</v>
      </c>
      <c r="HOS3" s="88"/>
      <c r="HOT3" s="3025"/>
      <c r="HOU3" s="2477"/>
      <c r="HOV3" s="2477"/>
      <c r="HOW3" s="2477"/>
      <c r="HOX3" s="2477"/>
      <c r="HOY3" s="2478"/>
      <c r="HOZ3" s="87" t="s">
        <v>288</v>
      </c>
      <c r="HPA3" s="88"/>
      <c r="HPB3" s="3025"/>
      <c r="HPC3" s="2477"/>
      <c r="HPD3" s="2477"/>
      <c r="HPE3" s="2477"/>
      <c r="HPF3" s="2477"/>
      <c r="HPG3" s="2478"/>
      <c r="HPH3" s="87" t="s">
        <v>288</v>
      </c>
      <c r="HPI3" s="88"/>
      <c r="HPJ3" s="3025"/>
      <c r="HPK3" s="2477"/>
      <c r="HPL3" s="2477"/>
      <c r="HPM3" s="2477"/>
      <c r="HPN3" s="2477"/>
      <c r="HPO3" s="2478"/>
      <c r="HPP3" s="87" t="s">
        <v>288</v>
      </c>
      <c r="HPQ3" s="88"/>
      <c r="HPR3" s="3025"/>
      <c r="HPS3" s="2477"/>
      <c r="HPT3" s="2477"/>
      <c r="HPU3" s="2477"/>
      <c r="HPV3" s="2477"/>
      <c r="HPW3" s="2478"/>
      <c r="HPX3" s="87" t="s">
        <v>288</v>
      </c>
      <c r="HPY3" s="88"/>
      <c r="HPZ3" s="3025"/>
      <c r="HQA3" s="2477"/>
      <c r="HQB3" s="2477"/>
      <c r="HQC3" s="2477"/>
      <c r="HQD3" s="2477"/>
      <c r="HQE3" s="2478"/>
      <c r="HQF3" s="87" t="s">
        <v>288</v>
      </c>
      <c r="HQG3" s="88"/>
      <c r="HQH3" s="3025"/>
      <c r="HQI3" s="2477"/>
      <c r="HQJ3" s="2477"/>
      <c r="HQK3" s="2477"/>
      <c r="HQL3" s="2477"/>
      <c r="HQM3" s="2478"/>
      <c r="HQN3" s="87" t="s">
        <v>288</v>
      </c>
      <c r="HQO3" s="88"/>
      <c r="HQP3" s="3025"/>
      <c r="HQQ3" s="2477"/>
      <c r="HQR3" s="2477"/>
      <c r="HQS3" s="2477"/>
      <c r="HQT3" s="2477"/>
      <c r="HQU3" s="2478"/>
      <c r="HQV3" s="87" t="s">
        <v>288</v>
      </c>
      <c r="HQW3" s="88"/>
      <c r="HQX3" s="3025"/>
      <c r="HQY3" s="2477"/>
      <c r="HQZ3" s="2477"/>
      <c r="HRA3" s="2477"/>
      <c r="HRB3" s="2477"/>
      <c r="HRC3" s="2478"/>
      <c r="HRD3" s="87" t="s">
        <v>288</v>
      </c>
      <c r="HRE3" s="88"/>
      <c r="HRF3" s="3025"/>
      <c r="HRG3" s="2477"/>
      <c r="HRH3" s="2477"/>
      <c r="HRI3" s="2477"/>
      <c r="HRJ3" s="2477"/>
      <c r="HRK3" s="2478"/>
      <c r="HRL3" s="87" t="s">
        <v>288</v>
      </c>
      <c r="HRM3" s="88"/>
      <c r="HRN3" s="3025"/>
      <c r="HRO3" s="2477"/>
      <c r="HRP3" s="2477"/>
      <c r="HRQ3" s="2477"/>
      <c r="HRR3" s="2477"/>
      <c r="HRS3" s="2478"/>
      <c r="HRT3" s="87" t="s">
        <v>288</v>
      </c>
      <c r="HRU3" s="88"/>
      <c r="HRV3" s="3025"/>
      <c r="HRW3" s="2477"/>
      <c r="HRX3" s="2477"/>
      <c r="HRY3" s="2477"/>
      <c r="HRZ3" s="2477"/>
      <c r="HSA3" s="2478"/>
      <c r="HSB3" s="87" t="s">
        <v>288</v>
      </c>
      <c r="HSC3" s="88"/>
      <c r="HSD3" s="3025"/>
      <c r="HSE3" s="2477"/>
      <c r="HSF3" s="2477"/>
      <c r="HSG3" s="2477"/>
      <c r="HSH3" s="2477"/>
      <c r="HSI3" s="2478"/>
      <c r="HSJ3" s="87" t="s">
        <v>288</v>
      </c>
      <c r="HSK3" s="88"/>
      <c r="HSL3" s="3025"/>
      <c r="HSM3" s="2477"/>
      <c r="HSN3" s="2477"/>
      <c r="HSO3" s="2477"/>
      <c r="HSP3" s="2477"/>
      <c r="HSQ3" s="2478"/>
      <c r="HSR3" s="87" t="s">
        <v>288</v>
      </c>
      <c r="HSS3" s="88"/>
      <c r="HST3" s="3025"/>
      <c r="HSU3" s="2477"/>
      <c r="HSV3" s="2477"/>
      <c r="HSW3" s="2477"/>
      <c r="HSX3" s="2477"/>
      <c r="HSY3" s="2478"/>
      <c r="HSZ3" s="87" t="s">
        <v>288</v>
      </c>
      <c r="HTA3" s="88"/>
      <c r="HTB3" s="3025"/>
      <c r="HTC3" s="2477"/>
      <c r="HTD3" s="2477"/>
      <c r="HTE3" s="2477"/>
      <c r="HTF3" s="2477"/>
      <c r="HTG3" s="2478"/>
      <c r="HTH3" s="87" t="s">
        <v>288</v>
      </c>
      <c r="HTI3" s="88"/>
      <c r="HTJ3" s="3025"/>
      <c r="HTK3" s="2477"/>
      <c r="HTL3" s="2477"/>
      <c r="HTM3" s="2477"/>
      <c r="HTN3" s="2477"/>
      <c r="HTO3" s="2478"/>
      <c r="HTP3" s="87" t="s">
        <v>288</v>
      </c>
      <c r="HTQ3" s="88"/>
      <c r="HTR3" s="3025"/>
      <c r="HTS3" s="2477"/>
      <c r="HTT3" s="2477"/>
      <c r="HTU3" s="2477"/>
      <c r="HTV3" s="2477"/>
      <c r="HTW3" s="2478"/>
      <c r="HTX3" s="87" t="s">
        <v>288</v>
      </c>
      <c r="HTY3" s="88"/>
      <c r="HTZ3" s="3025"/>
      <c r="HUA3" s="2477"/>
      <c r="HUB3" s="2477"/>
      <c r="HUC3" s="2477"/>
      <c r="HUD3" s="2477"/>
      <c r="HUE3" s="2478"/>
      <c r="HUF3" s="87" t="s">
        <v>288</v>
      </c>
      <c r="HUG3" s="88"/>
      <c r="HUH3" s="3025"/>
      <c r="HUI3" s="2477"/>
      <c r="HUJ3" s="2477"/>
      <c r="HUK3" s="2477"/>
      <c r="HUL3" s="2477"/>
      <c r="HUM3" s="2478"/>
      <c r="HUN3" s="87" t="s">
        <v>288</v>
      </c>
      <c r="HUO3" s="88"/>
      <c r="HUP3" s="3025"/>
      <c r="HUQ3" s="2477"/>
      <c r="HUR3" s="2477"/>
      <c r="HUS3" s="2477"/>
      <c r="HUT3" s="2477"/>
      <c r="HUU3" s="2478"/>
      <c r="HUV3" s="87" t="s">
        <v>288</v>
      </c>
      <c r="HUW3" s="88"/>
      <c r="HUX3" s="3025"/>
      <c r="HUY3" s="2477"/>
      <c r="HUZ3" s="2477"/>
      <c r="HVA3" s="2477"/>
      <c r="HVB3" s="2477"/>
      <c r="HVC3" s="2478"/>
      <c r="HVD3" s="87" t="s">
        <v>288</v>
      </c>
      <c r="HVE3" s="88"/>
      <c r="HVF3" s="3025"/>
      <c r="HVG3" s="2477"/>
      <c r="HVH3" s="2477"/>
      <c r="HVI3" s="2477"/>
      <c r="HVJ3" s="2477"/>
      <c r="HVK3" s="2478"/>
      <c r="HVL3" s="87" t="s">
        <v>288</v>
      </c>
      <c r="HVM3" s="88"/>
      <c r="HVN3" s="3025"/>
      <c r="HVO3" s="2477"/>
      <c r="HVP3" s="2477"/>
      <c r="HVQ3" s="2477"/>
      <c r="HVR3" s="2477"/>
      <c r="HVS3" s="2478"/>
      <c r="HVT3" s="87" t="s">
        <v>288</v>
      </c>
      <c r="HVU3" s="88"/>
      <c r="HVV3" s="3025"/>
      <c r="HVW3" s="2477"/>
      <c r="HVX3" s="2477"/>
      <c r="HVY3" s="2477"/>
      <c r="HVZ3" s="2477"/>
      <c r="HWA3" s="2478"/>
      <c r="HWB3" s="87" t="s">
        <v>288</v>
      </c>
      <c r="HWC3" s="88"/>
      <c r="HWD3" s="3025"/>
      <c r="HWE3" s="2477"/>
      <c r="HWF3" s="2477"/>
      <c r="HWG3" s="2477"/>
      <c r="HWH3" s="2477"/>
      <c r="HWI3" s="2478"/>
      <c r="HWJ3" s="87" t="s">
        <v>288</v>
      </c>
      <c r="HWK3" s="88"/>
      <c r="HWL3" s="3025"/>
      <c r="HWM3" s="2477"/>
      <c r="HWN3" s="2477"/>
      <c r="HWO3" s="2477"/>
      <c r="HWP3" s="2477"/>
      <c r="HWQ3" s="2478"/>
      <c r="HWR3" s="87" t="s">
        <v>288</v>
      </c>
      <c r="HWS3" s="88"/>
      <c r="HWT3" s="3025"/>
      <c r="HWU3" s="2477"/>
      <c r="HWV3" s="2477"/>
      <c r="HWW3" s="2477"/>
      <c r="HWX3" s="2477"/>
      <c r="HWY3" s="2478"/>
      <c r="HWZ3" s="87" t="s">
        <v>288</v>
      </c>
      <c r="HXA3" s="88"/>
      <c r="HXB3" s="3025"/>
      <c r="HXC3" s="2477"/>
      <c r="HXD3" s="2477"/>
      <c r="HXE3" s="2477"/>
      <c r="HXF3" s="2477"/>
      <c r="HXG3" s="2478"/>
      <c r="HXH3" s="87" t="s">
        <v>288</v>
      </c>
      <c r="HXI3" s="2428"/>
      <c r="HXJ3" s="3026"/>
      <c r="HXK3" s="3026"/>
      <c r="HXL3" s="3026"/>
      <c r="HXM3" s="3026"/>
      <c r="HXN3" s="3026"/>
      <c r="HXO3" s="3026"/>
      <c r="HXP3" s="2436"/>
      <c r="HXQ3" s="2434"/>
      <c r="HXR3" s="3026"/>
      <c r="HXS3" s="3026"/>
      <c r="HXT3" s="3026"/>
      <c r="HXU3" s="3026"/>
      <c r="HXV3" s="3026"/>
      <c r="HXW3" s="3026"/>
      <c r="HXX3" s="2436"/>
      <c r="HXY3" s="2434"/>
      <c r="HXZ3" s="3026"/>
      <c r="HYA3" s="3026"/>
      <c r="HYB3" s="3026"/>
      <c r="HYC3" s="3026"/>
      <c r="HYD3" s="3026"/>
      <c r="HYE3" s="3026"/>
      <c r="HYF3" s="2436"/>
      <c r="HYG3" s="2434"/>
      <c r="HYH3" s="3026"/>
      <c r="HYI3" s="3026"/>
      <c r="HYJ3" s="3026"/>
      <c r="HYK3" s="3026"/>
      <c r="HYL3" s="3026"/>
      <c r="HYM3" s="3026"/>
      <c r="HYN3" s="2436"/>
      <c r="HYO3" s="2434"/>
      <c r="HYP3" s="3026"/>
      <c r="HYQ3" s="3026"/>
      <c r="HYR3" s="3026"/>
      <c r="HYS3" s="3026"/>
      <c r="HYT3" s="3026"/>
      <c r="HYU3" s="3026"/>
      <c r="HYV3" s="2436"/>
      <c r="HYW3" s="2434"/>
      <c r="HYX3" s="3026"/>
      <c r="HYY3" s="3026"/>
      <c r="HYZ3" s="3026"/>
      <c r="HZA3" s="3026"/>
      <c r="HZB3" s="3026"/>
      <c r="HZC3" s="3026"/>
      <c r="HZD3" s="2436"/>
      <c r="HZE3" s="2434"/>
      <c r="HZF3" s="3026"/>
      <c r="HZG3" s="3026"/>
      <c r="HZH3" s="3026"/>
      <c r="HZI3" s="3026"/>
      <c r="HZJ3" s="3026"/>
      <c r="HZK3" s="3026"/>
      <c r="HZL3" s="2436"/>
      <c r="HZM3" s="2434"/>
      <c r="HZN3" s="3026"/>
      <c r="HZO3" s="3026"/>
      <c r="HZP3" s="3026"/>
      <c r="HZQ3" s="3026"/>
      <c r="HZR3" s="3026"/>
      <c r="HZS3" s="3026"/>
      <c r="HZT3" s="2436"/>
      <c r="HZU3" s="2434"/>
      <c r="HZV3" s="3026"/>
      <c r="HZW3" s="3026"/>
      <c r="HZX3" s="3026"/>
      <c r="HZY3" s="3026"/>
      <c r="HZZ3" s="3026"/>
      <c r="IAA3" s="3026"/>
      <c r="IAB3" s="2436"/>
      <c r="IAC3" s="2434"/>
      <c r="IAD3" s="3026"/>
      <c r="IAE3" s="3026"/>
      <c r="IAF3" s="3026"/>
      <c r="IAG3" s="3026"/>
      <c r="IAH3" s="3026"/>
      <c r="IAI3" s="3026"/>
      <c r="IAJ3" s="2436"/>
      <c r="IAK3" s="2434"/>
      <c r="IAL3" s="3026"/>
      <c r="IAM3" s="3026"/>
      <c r="IAN3" s="3026"/>
      <c r="IAO3" s="3026"/>
      <c r="IAP3" s="3026"/>
      <c r="IAQ3" s="3026"/>
      <c r="IAR3" s="2436"/>
      <c r="IAS3" s="2434"/>
      <c r="IAT3" s="3026"/>
      <c r="IAU3" s="3026"/>
      <c r="IAV3" s="3026"/>
      <c r="IAW3" s="3026"/>
      <c r="IAX3" s="3026"/>
      <c r="IAY3" s="3026"/>
      <c r="IAZ3" s="2436"/>
      <c r="IBA3" s="2434"/>
      <c r="IBB3" s="3026"/>
      <c r="IBC3" s="3026"/>
      <c r="IBD3" s="3026"/>
      <c r="IBE3" s="3026"/>
      <c r="IBF3" s="3026"/>
      <c r="IBG3" s="3026"/>
      <c r="IBH3" s="2436"/>
      <c r="IBI3" s="2434"/>
      <c r="IBJ3" s="3026"/>
      <c r="IBK3" s="3026"/>
      <c r="IBL3" s="3026"/>
      <c r="IBM3" s="3026"/>
      <c r="IBN3" s="3026"/>
      <c r="IBO3" s="3026"/>
      <c r="IBP3" s="2436"/>
      <c r="IBQ3" s="2434"/>
      <c r="IBR3" s="3026"/>
      <c r="IBS3" s="3026"/>
      <c r="IBT3" s="3026"/>
      <c r="IBU3" s="3026"/>
      <c r="IBV3" s="3026"/>
      <c r="IBW3" s="3026"/>
      <c r="IBX3" s="2436"/>
      <c r="IBY3" s="2434"/>
      <c r="IBZ3" s="3026"/>
      <c r="ICA3" s="3026"/>
      <c r="ICB3" s="3026"/>
      <c r="ICC3" s="3026"/>
      <c r="ICD3" s="3026"/>
      <c r="ICE3" s="3026"/>
      <c r="ICF3" s="2436"/>
      <c r="ICG3" s="2434"/>
      <c r="ICH3" s="3026"/>
      <c r="ICI3" s="3026"/>
      <c r="ICJ3" s="3026"/>
      <c r="ICK3" s="3026"/>
      <c r="ICL3" s="3026"/>
      <c r="ICM3" s="3026"/>
      <c r="ICN3" s="2436"/>
      <c r="ICO3" s="2434"/>
      <c r="ICP3" s="3026"/>
      <c r="ICQ3" s="3026"/>
      <c r="ICR3" s="3026"/>
      <c r="ICS3" s="3026"/>
      <c r="ICT3" s="3026"/>
      <c r="ICU3" s="3026"/>
      <c r="ICV3" s="2436"/>
      <c r="ICW3" s="2434"/>
      <c r="ICX3" s="3026"/>
      <c r="ICY3" s="3026"/>
      <c r="ICZ3" s="3026"/>
      <c r="IDA3" s="3026"/>
      <c r="IDB3" s="3026"/>
      <c r="IDC3" s="3026"/>
      <c r="IDD3" s="2436"/>
      <c r="IDE3" s="2434"/>
      <c r="IDF3" s="3026"/>
      <c r="IDG3" s="3026"/>
      <c r="IDH3" s="3026"/>
      <c r="IDI3" s="3026"/>
      <c r="IDJ3" s="3026"/>
      <c r="IDK3" s="3026"/>
      <c r="IDL3" s="2436"/>
      <c r="IDM3" s="2434"/>
      <c r="IDN3" s="3026"/>
      <c r="IDO3" s="3026"/>
      <c r="IDP3" s="3026"/>
      <c r="IDQ3" s="3026"/>
      <c r="IDR3" s="3026"/>
      <c r="IDS3" s="3026"/>
      <c r="IDT3" s="2436"/>
      <c r="IDU3" s="2434"/>
      <c r="IDV3" s="3026"/>
      <c r="IDW3" s="3026"/>
      <c r="IDX3" s="3026"/>
      <c r="IDY3" s="3026"/>
      <c r="IDZ3" s="3026"/>
      <c r="IEA3" s="3026"/>
      <c r="IEB3" s="2436"/>
      <c r="IEC3" s="2434"/>
      <c r="IED3" s="3026"/>
      <c r="IEE3" s="3026"/>
      <c r="IEF3" s="3026"/>
      <c r="IEG3" s="3026"/>
      <c r="IEH3" s="3026"/>
      <c r="IEI3" s="3026"/>
      <c r="IEJ3" s="2436"/>
      <c r="IEK3" s="2434"/>
      <c r="IEL3" s="3026"/>
      <c r="IEM3" s="3026"/>
      <c r="IEN3" s="3026"/>
      <c r="IEO3" s="3026"/>
      <c r="IEP3" s="3026"/>
      <c r="IEQ3" s="3026"/>
      <c r="IER3" s="2436"/>
      <c r="IES3" s="2434"/>
      <c r="IET3" s="3026"/>
      <c r="IEU3" s="3026"/>
      <c r="IEV3" s="3026"/>
      <c r="IEW3" s="3026"/>
      <c r="IEX3" s="3026"/>
      <c r="IEY3" s="3026"/>
      <c r="IEZ3" s="2436"/>
      <c r="IFA3" s="2434"/>
      <c r="IFB3" s="3026"/>
      <c r="IFC3" s="3026"/>
      <c r="IFD3" s="3026"/>
      <c r="IFE3" s="3026"/>
      <c r="IFF3" s="3026"/>
      <c r="IFG3" s="3026"/>
      <c r="IFH3" s="2436"/>
      <c r="IFI3" s="2434"/>
      <c r="IFJ3" s="3026"/>
      <c r="IFK3" s="3026"/>
      <c r="IFL3" s="3026"/>
      <c r="IFM3" s="3026"/>
      <c r="IFN3" s="3026"/>
      <c r="IFO3" s="3026"/>
      <c r="IFP3" s="2436"/>
      <c r="IFQ3" s="2434"/>
      <c r="IFR3" s="3026"/>
      <c r="IFS3" s="3026"/>
      <c r="IFT3" s="3026"/>
      <c r="IFU3" s="3026"/>
      <c r="IFV3" s="3026"/>
      <c r="IFW3" s="3026"/>
      <c r="IFX3" s="2436"/>
      <c r="IFY3" s="2434"/>
      <c r="IFZ3" s="3026"/>
      <c r="IGA3" s="3026"/>
      <c r="IGB3" s="3026"/>
      <c r="IGC3" s="3026"/>
      <c r="IGD3" s="3026"/>
      <c r="IGE3" s="3026"/>
      <c r="IGF3" s="2436"/>
      <c r="IGG3" s="2434"/>
      <c r="IGH3" s="3026"/>
      <c r="IGI3" s="3026"/>
      <c r="IGJ3" s="3026"/>
      <c r="IGK3" s="3026"/>
      <c r="IGL3" s="3026"/>
      <c r="IGM3" s="3026"/>
      <c r="IGN3" s="2436"/>
      <c r="IGO3" s="2434"/>
      <c r="IGP3" s="3026"/>
      <c r="IGQ3" s="3026"/>
      <c r="IGR3" s="3026"/>
      <c r="IGS3" s="3026"/>
      <c r="IGT3" s="3026"/>
      <c r="IGU3" s="3026"/>
      <c r="IGV3" s="2436"/>
      <c r="IGW3" s="2434"/>
      <c r="IGX3" s="3026"/>
      <c r="IGY3" s="3026"/>
      <c r="IGZ3" s="3026"/>
      <c r="IHA3" s="3026"/>
      <c r="IHB3" s="3026"/>
      <c r="IHC3" s="3026"/>
      <c r="IHD3" s="2436"/>
      <c r="IHE3" s="2434"/>
      <c r="IHF3" s="3026"/>
      <c r="IHG3" s="3026"/>
      <c r="IHH3" s="3026"/>
      <c r="IHI3" s="3026"/>
      <c r="IHJ3" s="3026"/>
      <c r="IHK3" s="3026"/>
      <c r="IHL3" s="2436"/>
      <c r="IHM3" s="2434"/>
      <c r="IHN3" s="3026"/>
      <c r="IHO3" s="3026"/>
      <c r="IHP3" s="3026"/>
      <c r="IHQ3" s="3026"/>
      <c r="IHR3" s="3026"/>
      <c r="IHS3" s="3026"/>
      <c r="IHT3" s="2436"/>
      <c r="IHU3" s="2434"/>
      <c r="IHV3" s="3026"/>
      <c r="IHW3" s="3026"/>
      <c r="IHX3" s="3026"/>
      <c r="IHY3" s="3026"/>
      <c r="IHZ3" s="3026"/>
      <c r="IIA3" s="3026"/>
      <c r="IIB3" s="2436"/>
      <c r="IIC3" s="2434"/>
      <c r="IID3" s="3026"/>
      <c r="IIE3" s="3026"/>
      <c r="IIF3" s="3026"/>
      <c r="IIG3" s="3026"/>
      <c r="IIH3" s="3026"/>
      <c r="III3" s="3026"/>
      <c r="IIJ3" s="2436"/>
      <c r="IIK3" s="2434"/>
      <c r="IIL3" s="3026"/>
      <c r="IIM3" s="3026"/>
      <c r="IIN3" s="3026"/>
      <c r="IIO3" s="3026"/>
      <c r="IIP3" s="3026"/>
      <c r="IIQ3" s="3026"/>
      <c r="IIR3" s="2436"/>
      <c r="IIS3" s="2434"/>
      <c r="IIT3" s="3026"/>
      <c r="IIU3" s="3026"/>
      <c r="IIV3" s="3026"/>
      <c r="IIW3" s="3026"/>
      <c r="IIX3" s="3026"/>
      <c r="IIY3" s="3026"/>
      <c r="IIZ3" s="2436"/>
      <c r="IJA3" s="2434"/>
      <c r="IJB3" s="3026"/>
      <c r="IJC3" s="3026"/>
      <c r="IJD3" s="3026"/>
      <c r="IJE3" s="3026"/>
      <c r="IJF3" s="3026"/>
      <c r="IJG3" s="3026"/>
      <c r="IJH3" s="2436"/>
      <c r="IJI3" s="2434"/>
      <c r="IJJ3" s="3026"/>
      <c r="IJK3" s="3026"/>
      <c r="IJL3" s="3026"/>
      <c r="IJM3" s="3026"/>
      <c r="IJN3" s="3026"/>
      <c r="IJO3" s="3026"/>
      <c r="IJP3" s="2436"/>
      <c r="IJQ3" s="2434"/>
      <c r="IJR3" s="3026"/>
      <c r="IJS3" s="3026"/>
      <c r="IJT3" s="3026"/>
      <c r="IJU3" s="3026"/>
      <c r="IJV3" s="3026"/>
      <c r="IJW3" s="3026"/>
      <c r="IJX3" s="2436"/>
      <c r="IJY3" s="2434"/>
      <c r="IJZ3" s="3026"/>
      <c r="IKA3" s="3026"/>
      <c r="IKB3" s="3026"/>
      <c r="IKC3" s="3026"/>
      <c r="IKD3" s="3026"/>
      <c r="IKE3" s="3026"/>
      <c r="IKF3" s="2436"/>
      <c r="IKG3" s="2434"/>
      <c r="IKH3" s="3026"/>
      <c r="IKI3" s="3026"/>
      <c r="IKJ3" s="3026"/>
      <c r="IKK3" s="3026"/>
      <c r="IKL3" s="3026"/>
      <c r="IKM3" s="3026"/>
      <c r="IKN3" s="2436"/>
      <c r="IKO3" s="2434"/>
      <c r="IKP3" s="3026"/>
      <c r="IKQ3" s="3026"/>
      <c r="IKR3" s="3026"/>
      <c r="IKS3" s="3026"/>
      <c r="IKT3" s="3026"/>
      <c r="IKU3" s="3026"/>
      <c r="IKV3" s="2436"/>
      <c r="IKW3" s="2434"/>
      <c r="IKX3" s="3026"/>
      <c r="IKY3" s="3026"/>
      <c r="IKZ3" s="3026"/>
      <c r="ILA3" s="3026"/>
      <c r="ILB3" s="3026"/>
      <c r="ILC3" s="3026"/>
      <c r="ILD3" s="2436"/>
      <c r="ILE3" s="2434"/>
      <c r="ILF3" s="3026"/>
      <c r="ILG3" s="3026"/>
      <c r="ILH3" s="3026"/>
      <c r="ILI3" s="3026"/>
      <c r="ILJ3" s="3026"/>
      <c r="ILK3" s="3026"/>
      <c r="ILL3" s="2436"/>
      <c r="ILM3" s="2434"/>
      <c r="ILN3" s="3026"/>
      <c r="ILO3" s="3026"/>
      <c r="ILP3" s="3026"/>
      <c r="ILQ3" s="3026"/>
      <c r="ILR3" s="3026"/>
      <c r="ILS3" s="3026"/>
      <c r="ILT3" s="2436"/>
      <c r="ILU3" s="2434"/>
      <c r="ILV3" s="3026"/>
      <c r="ILW3" s="3026"/>
      <c r="ILX3" s="3026"/>
      <c r="ILY3" s="3026"/>
      <c r="ILZ3" s="3026"/>
      <c r="IMA3" s="3026"/>
      <c r="IMB3" s="2436"/>
      <c r="IMC3" s="2434"/>
      <c r="IMD3" s="3026"/>
      <c r="IME3" s="3026"/>
      <c r="IMF3" s="3026"/>
      <c r="IMG3" s="3026"/>
      <c r="IMH3" s="3026"/>
      <c r="IMI3" s="3026"/>
      <c r="IMJ3" s="2436"/>
      <c r="IMK3" s="2434"/>
      <c r="IML3" s="3026"/>
      <c r="IMM3" s="3026"/>
      <c r="IMN3" s="3026"/>
      <c r="IMO3" s="3026"/>
      <c r="IMP3" s="3026"/>
      <c r="IMQ3" s="3026"/>
      <c r="IMR3" s="2436"/>
      <c r="IMS3" s="2434"/>
      <c r="IMT3" s="3026"/>
      <c r="IMU3" s="3026"/>
      <c r="IMV3" s="3026"/>
      <c r="IMW3" s="3026"/>
      <c r="IMX3" s="3026"/>
      <c r="IMY3" s="3026"/>
      <c r="IMZ3" s="2436"/>
      <c r="INA3" s="2434"/>
      <c r="INB3" s="3026"/>
      <c r="INC3" s="3026"/>
      <c r="IND3" s="3026"/>
      <c r="INE3" s="3026"/>
      <c r="INF3" s="3026"/>
      <c r="ING3" s="3026"/>
      <c r="INH3" s="2436"/>
      <c r="INI3" s="2434"/>
      <c r="INJ3" s="3026"/>
      <c r="INK3" s="3026"/>
      <c r="INL3" s="3026"/>
      <c r="INM3" s="3026"/>
      <c r="INN3" s="3026"/>
      <c r="INO3" s="3026"/>
      <c r="INP3" s="2436"/>
      <c r="INQ3" s="2434"/>
      <c r="INR3" s="3026"/>
      <c r="INS3" s="3026"/>
      <c r="INT3" s="3026"/>
      <c r="INU3" s="3026"/>
      <c r="INV3" s="3026"/>
      <c r="INW3" s="3026"/>
      <c r="INX3" s="2436"/>
      <c r="INY3" s="2434"/>
      <c r="INZ3" s="3026"/>
      <c r="IOA3" s="3026"/>
      <c r="IOB3" s="3026"/>
      <c r="IOC3" s="3026"/>
      <c r="IOD3" s="3026"/>
      <c r="IOE3" s="3026"/>
      <c r="IOF3" s="2436"/>
      <c r="IOG3" s="2434"/>
      <c r="IOH3" s="3026"/>
      <c r="IOI3" s="3026"/>
      <c r="IOJ3" s="3026"/>
      <c r="IOK3" s="3026"/>
      <c r="IOL3" s="3026"/>
      <c r="IOM3" s="3026"/>
      <c r="ION3" s="2436"/>
      <c r="IOO3" s="2434"/>
      <c r="IOP3" s="3026"/>
      <c r="IOQ3" s="3026"/>
      <c r="IOR3" s="3026"/>
      <c r="IOS3" s="3026"/>
      <c r="IOT3" s="3026"/>
      <c r="IOU3" s="3026"/>
      <c r="IOV3" s="2436"/>
      <c r="IOW3" s="2434"/>
      <c r="IOX3" s="3026"/>
      <c r="IOY3" s="3026"/>
      <c r="IOZ3" s="3026"/>
      <c r="IPA3" s="3026"/>
      <c r="IPB3" s="3026"/>
      <c r="IPC3" s="3026"/>
      <c r="IPD3" s="2436"/>
      <c r="IPE3" s="2434"/>
      <c r="IPF3" s="3026"/>
      <c r="IPG3" s="3026"/>
      <c r="IPH3" s="3026"/>
      <c r="IPI3" s="3026"/>
      <c r="IPJ3" s="3026"/>
      <c r="IPK3" s="3026"/>
      <c r="IPL3" s="2436"/>
      <c r="IPM3" s="2434"/>
      <c r="IPN3" s="3026"/>
      <c r="IPO3" s="3026"/>
      <c r="IPP3" s="3026"/>
      <c r="IPQ3" s="3026"/>
      <c r="IPR3" s="3026"/>
      <c r="IPS3" s="3026"/>
      <c r="IPT3" s="2436"/>
      <c r="IPU3" s="2434"/>
      <c r="IPV3" s="3026"/>
      <c r="IPW3" s="3026"/>
      <c r="IPX3" s="3026"/>
      <c r="IPY3" s="3026"/>
      <c r="IPZ3" s="3026"/>
      <c r="IQA3" s="3026"/>
      <c r="IQB3" s="2436"/>
      <c r="IQC3" s="2434"/>
      <c r="IQD3" s="3026"/>
      <c r="IQE3" s="3026"/>
      <c r="IQF3" s="3026"/>
      <c r="IQG3" s="3026"/>
      <c r="IQH3" s="3026"/>
      <c r="IQI3" s="3026"/>
      <c r="IQJ3" s="2436"/>
      <c r="IQK3" s="2434"/>
      <c r="IQL3" s="3026"/>
      <c r="IQM3" s="3026"/>
      <c r="IQN3" s="3026"/>
      <c r="IQO3" s="3026"/>
      <c r="IQP3" s="3026"/>
      <c r="IQQ3" s="3026"/>
      <c r="IQR3" s="2436"/>
      <c r="IQS3" s="2434"/>
      <c r="IQT3" s="3026"/>
      <c r="IQU3" s="3026"/>
      <c r="IQV3" s="3026"/>
      <c r="IQW3" s="3026"/>
      <c r="IQX3" s="3026"/>
      <c r="IQY3" s="3026"/>
      <c r="IQZ3" s="2436"/>
      <c r="IRA3" s="2434"/>
      <c r="IRB3" s="3026"/>
      <c r="IRC3" s="3026"/>
      <c r="IRD3" s="3026"/>
      <c r="IRE3" s="3026"/>
      <c r="IRF3" s="3026"/>
      <c r="IRG3" s="3026"/>
      <c r="IRH3" s="2436"/>
      <c r="IRI3" s="2434"/>
      <c r="IRJ3" s="3026"/>
      <c r="IRK3" s="3026"/>
      <c r="IRL3" s="3026"/>
      <c r="IRM3" s="3026"/>
      <c r="IRN3" s="3026"/>
      <c r="IRO3" s="3026"/>
      <c r="IRP3" s="2436"/>
      <c r="IRQ3" s="2434"/>
      <c r="IRR3" s="3026"/>
      <c r="IRS3" s="3026"/>
      <c r="IRT3" s="3026"/>
      <c r="IRU3" s="3026"/>
      <c r="IRV3" s="3026"/>
      <c r="IRW3" s="3026"/>
      <c r="IRX3" s="2436"/>
      <c r="IRY3" s="2434"/>
      <c r="IRZ3" s="3026"/>
      <c r="ISA3" s="3026"/>
      <c r="ISB3" s="3026"/>
      <c r="ISC3" s="3026"/>
      <c r="ISD3" s="3026"/>
      <c r="ISE3" s="3026"/>
      <c r="ISF3" s="2436"/>
      <c r="ISG3" s="2434"/>
      <c r="ISH3" s="3026"/>
      <c r="ISI3" s="3026"/>
      <c r="ISJ3" s="3026"/>
      <c r="ISK3" s="3026"/>
      <c r="ISL3" s="3026"/>
      <c r="ISM3" s="3026"/>
      <c r="ISN3" s="2436"/>
      <c r="ISO3" s="2434"/>
      <c r="ISP3" s="3026"/>
      <c r="ISQ3" s="3026"/>
      <c r="ISR3" s="3026"/>
      <c r="ISS3" s="3026"/>
      <c r="IST3" s="3026"/>
      <c r="ISU3" s="3026"/>
      <c r="ISV3" s="2436"/>
      <c r="ISW3" s="2434"/>
      <c r="ISX3" s="3026"/>
      <c r="ISY3" s="3026"/>
      <c r="ISZ3" s="3026"/>
      <c r="ITA3" s="3026"/>
      <c r="ITB3" s="3026"/>
      <c r="ITC3" s="3026"/>
      <c r="ITD3" s="2436"/>
      <c r="ITE3" s="2434"/>
      <c r="ITF3" s="3026"/>
      <c r="ITG3" s="3026"/>
      <c r="ITH3" s="3026"/>
      <c r="ITI3" s="3026"/>
      <c r="ITJ3" s="3026"/>
      <c r="ITK3" s="3026"/>
      <c r="ITL3" s="2436"/>
      <c r="ITM3" s="2434"/>
      <c r="ITN3" s="3026"/>
      <c r="ITO3" s="3026"/>
      <c r="ITP3" s="3026"/>
      <c r="ITQ3" s="3026"/>
      <c r="ITR3" s="3026"/>
      <c r="ITS3" s="3026"/>
      <c r="ITT3" s="2436"/>
      <c r="ITU3" s="2434"/>
      <c r="ITV3" s="3026"/>
      <c r="ITW3" s="3026"/>
      <c r="ITX3" s="3026"/>
      <c r="ITY3" s="3026"/>
      <c r="ITZ3" s="3026"/>
      <c r="IUA3" s="3026"/>
      <c r="IUB3" s="2436"/>
      <c r="IUC3" s="2434"/>
      <c r="IUD3" s="3026"/>
      <c r="IUE3" s="3026"/>
      <c r="IUF3" s="3026"/>
      <c r="IUG3" s="3026"/>
      <c r="IUH3" s="3026"/>
      <c r="IUI3" s="3026"/>
      <c r="IUJ3" s="2436"/>
      <c r="IUK3" s="2434"/>
      <c r="IUL3" s="3026"/>
      <c r="IUM3" s="3026"/>
      <c r="IUN3" s="3026"/>
      <c r="IUO3" s="3026"/>
      <c r="IUP3" s="3026"/>
      <c r="IUQ3" s="3026"/>
      <c r="IUR3" s="2436"/>
      <c r="IUS3" s="2434"/>
      <c r="IUT3" s="3026"/>
      <c r="IUU3" s="3026"/>
      <c r="IUV3" s="3026"/>
      <c r="IUW3" s="3026"/>
      <c r="IUX3" s="3026"/>
      <c r="IUY3" s="3026"/>
      <c r="IUZ3" s="2436"/>
      <c r="IVA3" s="2434"/>
      <c r="IVB3" s="3026"/>
      <c r="IVC3" s="3026"/>
      <c r="IVD3" s="3026"/>
      <c r="IVE3" s="3026"/>
      <c r="IVF3" s="3026"/>
      <c r="IVG3" s="3026"/>
      <c r="IVH3" s="2436"/>
      <c r="IVI3" s="2434"/>
      <c r="IVJ3" s="3026"/>
      <c r="IVK3" s="3026"/>
      <c r="IVL3" s="3026"/>
      <c r="IVM3" s="3026"/>
      <c r="IVN3" s="3026"/>
      <c r="IVO3" s="3026"/>
      <c r="IVP3" s="2436"/>
      <c r="IVQ3" s="2434"/>
      <c r="IVR3" s="3026"/>
      <c r="IVS3" s="3026"/>
      <c r="IVT3" s="3026"/>
      <c r="IVU3" s="3026"/>
      <c r="IVV3" s="3026"/>
      <c r="IVW3" s="3026"/>
      <c r="IVX3" s="2436"/>
      <c r="IVY3" s="2434"/>
      <c r="IVZ3" s="3026"/>
      <c r="IWA3" s="3026"/>
      <c r="IWB3" s="3026"/>
      <c r="IWC3" s="3026"/>
      <c r="IWD3" s="3026"/>
      <c r="IWE3" s="3026"/>
      <c r="IWF3" s="2436"/>
      <c r="IWG3" s="2434"/>
      <c r="IWH3" s="3026"/>
      <c r="IWI3" s="3026"/>
      <c r="IWJ3" s="3026"/>
      <c r="IWK3" s="3026"/>
      <c r="IWL3" s="3026"/>
      <c r="IWM3" s="3026"/>
      <c r="IWN3" s="2436"/>
      <c r="IWO3" s="2434"/>
      <c r="IWP3" s="3026"/>
      <c r="IWQ3" s="3026"/>
      <c r="IWR3" s="3026"/>
      <c r="IWS3" s="3026"/>
      <c r="IWT3" s="3026"/>
      <c r="IWU3" s="3026"/>
      <c r="IWV3" s="2436"/>
      <c r="IWW3" s="2434"/>
      <c r="IWX3" s="3026"/>
      <c r="IWY3" s="3026"/>
      <c r="IWZ3" s="3026"/>
      <c r="IXA3" s="3026"/>
      <c r="IXB3" s="3026"/>
      <c r="IXC3" s="3026"/>
      <c r="IXD3" s="2436"/>
      <c r="IXE3" s="2434"/>
      <c r="IXF3" s="3026"/>
      <c r="IXG3" s="3026"/>
      <c r="IXH3" s="3026"/>
      <c r="IXI3" s="3026"/>
      <c r="IXJ3" s="3026"/>
      <c r="IXK3" s="3026"/>
      <c r="IXL3" s="2436"/>
      <c r="IXM3" s="2434"/>
      <c r="IXN3" s="3026"/>
      <c r="IXO3" s="3026"/>
      <c r="IXP3" s="3026"/>
      <c r="IXQ3" s="3026"/>
      <c r="IXR3" s="3026"/>
      <c r="IXS3" s="3026"/>
      <c r="IXT3" s="2436"/>
      <c r="IXU3" s="2434"/>
      <c r="IXV3" s="3026"/>
      <c r="IXW3" s="3026"/>
      <c r="IXX3" s="3026"/>
      <c r="IXY3" s="3026"/>
      <c r="IXZ3" s="3026"/>
      <c r="IYA3" s="3026"/>
      <c r="IYB3" s="2436"/>
      <c r="IYC3" s="2434"/>
      <c r="IYD3" s="3026"/>
      <c r="IYE3" s="3026"/>
      <c r="IYF3" s="3026"/>
      <c r="IYG3" s="3026"/>
      <c r="IYH3" s="3026"/>
      <c r="IYI3" s="3026"/>
      <c r="IYJ3" s="2436"/>
      <c r="IYK3" s="2434"/>
      <c r="IYL3" s="3026"/>
      <c r="IYM3" s="3026"/>
      <c r="IYN3" s="3026"/>
      <c r="IYO3" s="3026"/>
      <c r="IYP3" s="3026"/>
      <c r="IYQ3" s="3026"/>
      <c r="IYR3" s="2436"/>
      <c r="IYS3" s="2434"/>
      <c r="IYT3" s="3026"/>
      <c r="IYU3" s="3026"/>
      <c r="IYV3" s="3026"/>
      <c r="IYW3" s="3026"/>
      <c r="IYX3" s="3026"/>
      <c r="IYY3" s="3026"/>
      <c r="IYZ3" s="2436"/>
      <c r="IZA3" s="2434"/>
      <c r="IZB3" s="3026"/>
      <c r="IZC3" s="3026"/>
      <c r="IZD3" s="3026"/>
      <c r="IZE3" s="3026"/>
      <c r="IZF3" s="3026"/>
      <c r="IZG3" s="3026"/>
      <c r="IZH3" s="2436"/>
      <c r="IZI3" s="2434"/>
      <c r="IZJ3" s="3026"/>
      <c r="IZK3" s="3026"/>
      <c r="IZL3" s="3026"/>
      <c r="IZM3" s="3026"/>
      <c r="IZN3" s="3026"/>
      <c r="IZO3" s="3026"/>
      <c r="IZP3" s="2436"/>
      <c r="IZQ3" s="2434"/>
      <c r="IZR3" s="3026"/>
      <c r="IZS3" s="3026"/>
      <c r="IZT3" s="3026"/>
      <c r="IZU3" s="3026"/>
      <c r="IZV3" s="3026"/>
      <c r="IZW3" s="3026"/>
      <c r="IZX3" s="2436"/>
      <c r="IZY3" s="2434"/>
      <c r="IZZ3" s="3026"/>
      <c r="JAA3" s="3026"/>
      <c r="JAB3" s="3026"/>
      <c r="JAC3" s="3026"/>
      <c r="JAD3" s="3026"/>
      <c r="JAE3" s="3026"/>
      <c r="JAF3" s="2436"/>
      <c r="JAG3" s="2434"/>
      <c r="JAH3" s="3026"/>
      <c r="JAI3" s="3026"/>
      <c r="JAJ3" s="3026"/>
      <c r="JAK3" s="3026"/>
      <c r="JAL3" s="3026"/>
      <c r="JAM3" s="3026"/>
      <c r="JAN3" s="2436"/>
      <c r="JAO3" s="2434"/>
      <c r="JAP3" s="3026"/>
      <c r="JAQ3" s="3026"/>
      <c r="JAR3" s="3026"/>
      <c r="JAS3" s="3026"/>
      <c r="JAT3" s="3026"/>
      <c r="JAU3" s="3026"/>
      <c r="JAV3" s="2436"/>
      <c r="JAW3" s="2434"/>
      <c r="JAX3" s="3026"/>
      <c r="JAY3" s="3026"/>
      <c r="JAZ3" s="3026"/>
      <c r="JBA3" s="3026"/>
      <c r="JBB3" s="3026"/>
      <c r="JBC3" s="3026"/>
      <c r="JBD3" s="2436"/>
      <c r="JBE3" s="2434"/>
      <c r="JBF3" s="3026"/>
      <c r="JBG3" s="3026"/>
      <c r="JBH3" s="3026"/>
      <c r="JBI3" s="3026"/>
      <c r="JBJ3" s="3026"/>
      <c r="JBK3" s="3026"/>
      <c r="JBL3" s="2436"/>
      <c r="JBM3" s="2434"/>
      <c r="JBN3" s="3026"/>
      <c r="JBO3" s="3026"/>
      <c r="JBP3" s="3026"/>
      <c r="JBQ3" s="3026"/>
      <c r="JBR3" s="3026"/>
      <c r="JBS3" s="3026"/>
      <c r="JBT3" s="2436"/>
      <c r="JBU3" s="2434"/>
      <c r="JBV3" s="3026"/>
      <c r="JBW3" s="3026"/>
      <c r="JBX3" s="3026"/>
      <c r="JBY3" s="3026"/>
      <c r="JBZ3" s="3026"/>
      <c r="JCA3" s="3026"/>
      <c r="JCB3" s="2436"/>
      <c r="JCC3" s="2434"/>
      <c r="JCD3" s="3026"/>
      <c r="JCE3" s="3026"/>
      <c r="JCF3" s="3026"/>
      <c r="JCG3" s="3026"/>
      <c r="JCH3" s="3026"/>
      <c r="JCI3" s="3026"/>
      <c r="JCJ3" s="2436"/>
      <c r="JCK3" s="2434"/>
      <c r="JCL3" s="3026"/>
      <c r="JCM3" s="3026"/>
      <c r="JCN3" s="3026"/>
      <c r="JCO3" s="3026"/>
      <c r="JCP3" s="3026"/>
      <c r="JCQ3" s="3026"/>
      <c r="JCR3" s="2436"/>
      <c r="JCS3" s="2434"/>
      <c r="JCT3" s="3026"/>
      <c r="JCU3" s="3026"/>
      <c r="JCV3" s="3026"/>
      <c r="JCW3" s="3026"/>
      <c r="JCX3" s="3026"/>
      <c r="JCY3" s="3026"/>
      <c r="JCZ3" s="2436"/>
      <c r="JDA3" s="2434"/>
      <c r="JDB3" s="3026"/>
      <c r="JDC3" s="3026"/>
      <c r="JDD3" s="3026"/>
      <c r="JDE3" s="3026"/>
      <c r="JDF3" s="3026"/>
      <c r="JDG3" s="3026"/>
      <c r="JDH3" s="2436"/>
      <c r="JDI3" s="2434"/>
      <c r="JDJ3" s="3026"/>
      <c r="JDK3" s="3026"/>
      <c r="JDL3" s="3026"/>
      <c r="JDM3" s="3026"/>
      <c r="JDN3" s="3026"/>
      <c r="JDO3" s="3026"/>
      <c r="JDP3" s="2436"/>
      <c r="JDQ3" s="2434"/>
      <c r="JDR3" s="3026"/>
      <c r="JDS3" s="3026"/>
      <c r="JDT3" s="3026"/>
      <c r="JDU3" s="3026"/>
      <c r="JDV3" s="3026"/>
      <c r="JDW3" s="3026"/>
      <c r="JDX3" s="2436"/>
      <c r="JDY3" s="2434"/>
      <c r="JDZ3" s="3026"/>
      <c r="JEA3" s="3026"/>
      <c r="JEB3" s="3026"/>
      <c r="JEC3" s="3026"/>
      <c r="JED3" s="3026"/>
      <c r="JEE3" s="3026"/>
      <c r="JEF3" s="2436"/>
      <c r="JEG3" s="2434"/>
      <c r="JEH3" s="3026"/>
      <c r="JEI3" s="3026"/>
      <c r="JEJ3" s="3026"/>
      <c r="JEK3" s="3026"/>
      <c r="JEL3" s="3026"/>
      <c r="JEM3" s="3026"/>
      <c r="JEN3" s="2436"/>
      <c r="JEO3" s="2434"/>
      <c r="JEP3" s="3026"/>
      <c r="JEQ3" s="3026"/>
      <c r="JER3" s="3026"/>
      <c r="JES3" s="3026"/>
      <c r="JET3" s="3026"/>
      <c r="JEU3" s="3026"/>
      <c r="JEV3" s="2436"/>
      <c r="JEW3" s="2434"/>
      <c r="JEX3" s="3026"/>
      <c r="JEY3" s="3026"/>
      <c r="JEZ3" s="3026"/>
      <c r="JFA3" s="3026"/>
      <c r="JFB3" s="3026"/>
      <c r="JFC3" s="3026"/>
      <c r="JFD3" s="2436"/>
      <c r="JFE3" s="2434"/>
      <c r="JFF3" s="3026"/>
      <c r="JFG3" s="3026"/>
      <c r="JFH3" s="3026"/>
      <c r="JFI3" s="3026"/>
      <c r="JFJ3" s="3026"/>
      <c r="JFK3" s="3026"/>
      <c r="JFL3" s="2436"/>
      <c r="JFM3" s="2434"/>
      <c r="JFN3" s="3026"/>
      <c r="JFO3" s="3026"/>
      <c r="JFP3" s="3026"/>
      <c r="JFQ3" s="3026"/>
      <c r="JFR3" s="3026"/>
      <c r="JFS3" s="3026"/>
      <c r="JFT3" s="2436"/>
      <c r="JFU3" s="2434"/>
      <c r="JFV3" s="3026"/>
      <c r="JFW3" s="3026"/>
      <c r="JFX3" s="3026"/>
      <c r="JFY3" s="3026"/>
      <c r="JFZ3" s="3026"/>
      <c r="JGA3" s="3026"/>
      <c r="JGB3" s="2436"/>
      <c r="JGC3" s="2434"/>
      <c r="JGD3" s="3026"/>
      <c r="JGE3" s="3026"/>
      <c r="JGF3" s="3026"/>
      <c r="JGG3" s="3026"/>
      <c r="JGH3" s="3026"/>
      <c r="JGI3" s="3026"/>
      <c r="JGJ3" s="2436"/>
      <c r="JGK3" s="2434"/>
      <c r="JGL3" s="3026"/>
      <c r="JGM3" s="3026"/>
      <c r="JGN3" s="3026"/>
      <c r="JGO3" s="3026"/>
      <c r="JGP3" s="3026"/>
      <c r="JGQ3" s="3026"/>
      <c r="JGR3" s="2436"/>
      <c r="JGS3" s="2434"/>
      <c r="JGT3" s="3026"/>
      <c r="JGU3" s="3026"/>
      <c r="JGV3" s="3026"/>
      <c r="JGW3" s="3026"/>
      <c r="JGX3" s="3026"/>
      <c r="JGY3" s="3026"/>
      <c r="JGZ3" s="2436"/>
      <c r="JHA3" s="2434"/>
      <c r="JHB3" s="3026"/>
      <c r="JHC3" s="3026"/>
      <c r="JHD3" s="3026"/>
      <c r="JHE3" s="3026"/>
      <c r="JHF3" s="3026"/>
      <c r="JHG3" s="3026"/>
      <c r="JHH3" s="2436"/>
      <c r="JHI3" s="2434"/>
      <c r="JHJ3" s="3026"/>
      <c r="JHK3" s="3026"/>
      <c r="JHL3" s="3026"/>
      <c r="JHM3" s="3026"/>
      <c r="JHN3" s="3026"/>
      <c r="JHO3" s="3026"/>
      <c r="JHP3" s="2436"/>
      <c r="JHQ3" s="2434"/>
      <c r="JHR3" s="3026"/>
      <c r="JHS3" s="3026"/>
      <c r="JHT3" s="3026"/>
      <c r="JHU3" s="3026"/>
      <c r="JHV3" s="3026"/>
      <c r="JHW3" s="3026"/>
      <c r="JHX3" s="2436"/>
      <c r="JHY3" s="2434"/>
      <c r="JHZ3" s="3026"/>
      <c r="JIA3" s="3026"/>
      <c r="JIB3" s="3026"/>
      <c r="JIC3" s="3026"/>
      <c r="JID3" s="3026"/>
      <c r="JIE3" s="3026"/>
      <c r="JIF3" s="2436"/>
      <c r="JIG3" s="2434"/>
      <c r="JIH3" s="3026"/>
      <c r="JII3" s="3026"/>
      <c r="JIJ3" s="3026"/>
      <c r="JIK3" s="3026"/>
      <c r="JIL3" s="3026"/>
      <c r="JIM3" s="3026"/>
      <c r="JIN3" s="2436"/>
      <c r="JIO3" s="2434"/>
      <c r="JIP3" s="3026"/>
      <c r="JIQ3" s="3026"/>
      <c r="JIR3" s="3026"/>
      <c r="JIS3" s="3026"/>
      <c r="JIT3" s="3026"/>
      <c r="JIU3" s="3026"/>
      <c r="JIV3" s="2436"/>
      <c r="JIW3" s="2434"/>
      <c r="JIX3" s="3026"/>
      <c r="JIY3" s="3026"/>
      <c r="JIZ3" s="3026"/>
      <c r="JJA3" s="3026"/>
      <c r="JJB3" s="3026"/>
      <c r="JJC3" s="3026"/>
      <c r="JJD3" s="2436"/>
      <c r="JJE3" s="2434"/>
      <c r="JJF3" s="3026"/>
      <c r="JJG3" s="3026"/>
      <c r="JJH3" s="3026"/>
      <c r="JJI3" s="3026"/>
      <c r="JJJ3" s="3026"/>
      <c r="JJK3" s="3026"/>
      <c r="JJL3" s="2436"/>
      <c r="JJM3" s="2434"/>
      <c r="JJN3" s="3026"/>
      <c r="JJO3" s="3026"/>
      <c r="JJP3" s="3026"/>
      <c r="JJQ3" s="3026"/>
      <c r="JJR3" s="3026"/>
      <c r="JJS3" s="3026"/>
      <c r="JJT3" s="2436"/>
      <c r="JJU3" s="2434"/>
      <c r="JJV3" s="3026"/>
      <c r="JJW3" s="3026"/>
      <c r="JJX3" s="3026"/>
      <c r="JJY3" s="3026"/>
      <c r="JJZ3" s="3026"/>
      <c r="JKA3" s="3026"/>
      <c r="JKB3" s="2436"/>
      <c r="JKC3" s="2434"/>
      <c r="JKD3" s="3026"/>
      <c r="JKE3" s="3026"/>
      <c r="JKF3" s="3026"/>
      <c r="JKG3" s="3026"/>
      <c r="JKH3" s="3026"/>
      <c r="JKI3" s="3026"/>
      <c r="JKJ3" s="2436"/>
      <c r="JKK3" s="2434"/>
      <c r="JKL3" s="3026"/>
      <c r="JKM3" s="3026"/>
      <c r="JKN3" s="3026"/>
      <c r="JKO3" s="3026"/>
      <c r="JKP3" s="3026"/>
      <c r="JKQ3" s="3026"/>
      <c r="JKR3" s="2436"/>
      <c r="JKS3" s="2434"/>
      <c r="JKT3" s="3026"/>
      <c r="JKU3" s="3026"/>
      <c r="JKV3" s="3026"/>
      <c r="JKW3" s="3026"/>
      <c r="JKX3" s="3026"/>
      <c r="JKY3" s="3026"/>
      <c r="JKZ3" s="2436"/>
      <c r="JLA3" s="2434"/>
      <c r="JLB3" s="3026"/>
      <c r="JLC3" s="3026"/>
      <c r="JLD3" s="3026"/>
      <c r="JLE3" s="3026"/>
      <c r="JLF3" s="3026"/>
      <c r="JLG3" s="3026"/>
      <c r="JLH3" s="2436"/>
      <c r="JLI3" s="2434"/>
      <c r="JLJ3" s="3026"/>
      <c r="JLK3" s="3026"/>
      <c r="JLL3" s="3026"/>
      <c r="JLM3" s="3026"/>
      <c r="JLN3" s="3026"/>
      <c r="JLO3" s="3026"/>
      <c r="JLP3" s="2436"/>
      <c r="JLQ3" s="2434"/>
      <c r="JLR3" s="3026"/>
      <c r="JLS3" s="3026"/>
      <c r="JLT3" s="3026"/>
      <c r="JLU3" s="3026"/>
      <c r="JLV3" s="3026"/>
      <c r="JLW3" s="3026"/>
      <c r="JLX3" s="2436"/>
      <c r="JLY3" s="2434"/>
      <c r="JLZ3" s="3026"/>
      <c r="JMA3" s="3026"/>
      <c r="JMB3" s="3026"/>
      <c r="JMC3" s="3026"/>
      <c r="JMD3" s="3026"/>
      <c r="JME3" s="3026"/>
      <c r="JMF3" s="2436"/>
      <c r="JMG3" s="2434"/>
      <c r="JMH3" s="3026"/>
      <c r="JMI3" s="3026"/>
      <c r="JMJ3" s="3026"/>
      <c r="JMK3" s="3026"/>
      <c r="JML3" s="3026"/>
      <c r="JMM3" s="3026"/>
      <c r="JMN3" s="2436"/>
      <c r="JMO3" s="2434"/>
      <c r="JMP3" s="3026"/>
      <c r="JMQ3" s="3026"/>
      <c r="JMR3" s="3026"/>
      <c r="JMS3" s="3026"/>
      <c r="JMT3" s="3026"/>
      <c r="JMU3" s="3026"/>
      <c r="JMV3" s="2436"/>
      <c r="JMW3" s="2434"/>
      <c r="JMX3" s="3026"/>
      <c r="JMY3" s="3026"/>
      <c r="JMZ3" s="3026"/>
      <c r="JNA3" s="3026"/>
      <c r="JNB3" s="3026"/>
      <c r="JNC3" s="3026"/>
      <c r="JND3" s="2436"/>
      <c r="JNE3" s="2434"/>
      <c r="JNF3" s="3026"/>
      <c r="JNG3" s="3026"/>
      <c r="JNH3" s="3026"/>
      <c r="JNI3" s="3026"/>
      <c r="JNJ3" s="3026"/>
      <c r="JNK3" s="3026"/>
      <c r="JNL3" s="2436"/>
      <c r="JNM3" s="2434"/>
      <c r="JNN3" s="3026"/>
      <c r="JNO3" s="3026"/>
      <c r="JNP3" s="3026"/>
      <c r="JNQ3" s="3026"/>
      <c r="JNR3" s="3026"/>
      <c r="JNS3" s="3026"/>
      <c r="JNT3" s="2436"/>
      <c r="JNU3" s="2434"/>
      <c r="JNV3" s="3026"/>
      <c r="JNW3" s="3026"/>
      <c r="JNX3" s="3026"/>
      <c r="JNY3" s="3026"/>
      <c r="JNZ3" s="3026"/>
      <c r="JOA3" s="3026"/>
      <c r="JOB3" s="2436"/>
      <c r="JOC3" s="2434"/>
      <c r="JOD3" s="3026"/>
      <c r="JOE3" s="3026"/>
      <c r="JOF3" s="3026"/>
      <c r="JOG3" s="3026"/>
      <c r="JOH3" s="3026"/>
      <c r="JOI3" s="3026"/>
      <c r="JOJ3" s="2436"/>
      <c r="JOK3" s="2434"/>
      <c r="JOL3" s="3026"/>
      <c r="JOM3" s="3026"/>
      <c r="JON3" s="3026"/>
      <c r="JOO3" s="3026"/>
      <c r="JOP3" s="3026"/>
      <c r="JOQ3" s="3026"/>
      <c r="JOR3" s="2436"/>
      <c r="JOS3" s="2434"/>
      <c r="JOT3" s="3026"/>
      <c r="JOU3" s="3026"/>
      <c r="JOV3" s="3026"/>
      <c r="JOW3" s="3026"/>
      <c r="JOX3" s="3026"/>
      <c r="JOY3" s="3026"/>
      <c r="JOZ3" s="2436"/>
      <c r="JPA3" s="2434"/>
      <c r="JPB3" s="3026"/>
      <c r="JPC3" s="3026"/>
      <c r="JPD3" s="3026"/>
      <c r="JPE3" s="3026"/>
      <c r="JPF3" s="3026"/>
      <c r="JPG3" s="3026"/>
      <c r="JPH3" s="2436"/>
      <c r="JPI3" s="2434"/>
      <c r="JPJ3" s="3026"/>
      <c r="JPK3" s="3026"/>
      <c r="JPL3" s="3026"/>
      <c r="JPM3" s="3026"/>
      <c r="JPN3" s="3026"/>
      <c r="JPO3" s="3026"/>
      <c r="JPP3" s="2436"/>
      <c r="JPQ3" s="2434"/>
      <c r="JPR3" s="3026"/>
      <c r="JPS3" s="3026"/>
      <c r="JPT3" s="3026"/>
      <c r="JPU3" s="3026"/>
      <c r="JPV3" s="3026"/>
      <c r="JPW3" s="3026"/>
      <c r="JPX3" s="2436"/>
      <c r="JPY3" s="2434"/>
      <c r="JPZ3" s="3026"/>
      <c r="JQA3" s="3026"/>
      <c r="JQB3" s="3026"/>
      <c r="JQC3" s="3026"/>
      <c r="JQD3" s="3026"/>
      <c r="JQE3" s="3026"/>
      <c r="JQF3" s="2436"/>
      <c r="JQG3" s="2434"/>
      <c r="JQH3" s="3026"/>
      <c r="JQI3" s="3026"/>
      <c r="JQJ3" s="3026"/>
      <c r="JQK3" s="3026"/>
      <c r="JQL3" s="3026"/>
      <c r="JQM3" s="3026"/>
      <c r="JQN3" s="2436"/>
      <c r="JQO3" s="2434"/>
      <c r="JQP3" s="3026"/>
      <c r="JQQ3" s="3026"/>
      <c r="JQR3" s="3026"/>
      <c r="JQS3" s="3026"/>
      <c r="JQT3" s="3026"/>
      <c r="JQU3" s="3026"/>
      <c r="JQV3" s="2436"/>
      <c r="JQW3" s="2434"/>
      <c r="JQX3" s="3026"/>
      <c r="JQY3" s="3026"/>
      <c r="JQZ3" s="3026"/>
      <c r="JRA3" s="3026"/>
      <c r="JRB3" s="3026"/>
      <c r="JRC3" s="3026"/>
      <c r="JRD3" s="2436"/>
      <c r="JRE3" s="2434"/>
      <c r="JRF3" s="3026"/>
      <c r="JRG3" s="3026"/>
      <c r="JRH3" s="3026"/>
      <c r="JRI3" s="3026"/>
      <c r="JRJ3" s="3026"/>
      <c r="JRK3" s="3026"/>
      <c r="JRL3" s="2436"/>
      <c r="JRM3" s="2434"/>
      <c r="JRN3" s="3026"/>
      <c r="JRO3" s="3026"/>
      <c r="JRP3" s="3026"/>
      <c r="JRQ3" s="3026"/>
      <c r="JRR3" s="3026"/>
      <c r="JRS3" s="3026"/>
      <c r="JRT3" s="2436"/>
      <c r="JRU3" s="2434"/>
      <c r="JRV3" s="3026"/>
      <c r="JRW3" s="3026"/>
      <c r="JRX3" s="3026"/>
      <c r="JRY3" s="3026"/>
      <c r="JRZ3" s="3026"/>
      <c r="JSA3" s="3026"/>
      <c r="JSB3" s="2436"/>
      <c r="JSC3" s="2434"/>
      <c r="JSD3" s="3026"/>
      <c r="JSE3" s="3026"/>
      <c r="JSF3" s="3026"/>
      <c r="JSG3" s="3026"/>
      <c r="JSH3" s="3026"/>
      <c r="JSI3" s="3026"/>
      <c r="JSJ3" s="2436"/>
      <c r="JSK3" s="2434"/>
      <c r="JSL3" s="3026"/>
      <c r="JSM3" s="3026"/>
      <c r="JSN3" s="3026"/>
      <c r="JSO3" s="3026"/>
      <c r="JSP3" s="3026"/>
      <c r="JSQ3" s="3026"/>
      <c r="JSR3" s="2436"/>
      <c r="JSS3" s="2434"/>
      <c r="JST3" s="3026"/>
      <c r="JSU3" s="3026"/>
      <c r="JSV3" s="3026"/>
      <c r="JSW3" s="3026"/>
      <c r="JSX3" s="3026"/>
      <c r="JSY3" s="3026"/>
      <c r="JSZ3" s="2436"/>
      <c r="JTA3" s="2434"/>
      <c r="JTB3" s="3026"/>
      <c r="JTC3" s="3026"/>
      <c r="JTD3" s="3026"/>
      <c r="JTE3" s="3026"/>
      <c r="JTF3" s="3026"/>
      <c r="JTG3" s="3026"/>
      <c r="JTH3" s="2436"/>
      <c r="JTI3" s="2434"/>
      <c r="JTJ3" s="3026"/>
      <c r="JTK3" s="3026"/>
      <c r="JTL3" s="3026"/>
      <c r="JTM3" s="3026"/>
      <c r="JTN3" s="3026"/>
      <c r="JTO3" s="3026"/>
      <c r="JTP3" s="2436"/>
      <c r="JTQ3" s="2434"/>
      <c r="JTR3" s="3026"/>
      <c r="JTS3" s="3026"/>
      <c r="JTT3" s="3026"/>
      <c r="JTU3" s="3026"/>
      <c r="JTV3" s="3026"/>
      <c r="JTW3" s="3026"/>
      <c r="JTX3" s="2436"/>
      <c r="JTY3" s="2434"/>
      <c r="JTZ3" s="3026"/>
      <c r="JUA3" s="3026"/>
      <c r="JUB3" s="3026"/>
      <c r="JUC3" s="3026"/>
      <c r="JUD3" s="3026"/>
      <c r="JUE3" s="3026"/>
      <c r="JUF3" s="2436"/>
      <c r="JUG3" s="2434"/>
      <c r="JUH3" s="3026"/>
      <c r="JUI3" s="3026"/>
      <c r="JUJ3" s="3026"/>
      <c r="JUK3" s="3026"/>
      <c r="JUL3" s="3026"/>
      <c r="JUM3" s="3026"/>
      <c r="JUN3" s="2436"/>
      <c r="JUO3" s="2434"/>
      <c r="JUP3" s="3026"/>
      <c r="JUQ3" s="3026"/>
      <c r="JUR3" s="3026"/>
      <c r="JUS3" s="3026"/>
      <c r="JUT3" s="3026"/>
      <c r="JUU3" s="3026"/>
      <c r="JUV3" s="2436"/>
      <c r="JUW3" s="2434"/>
      <c r="JUX3" s="3026"/>
      <c r="JUY3" s="3026"/>
      <c r="JUZ3" s="3026"/>
      <c r="JVA3" s="3026"/>
      <c r="JVB3" s="3026"/>
      <c r="JVC3" s="3026"/>
      <c r="JVD3" s="2436"/>
      <c r="JVE3" s="2434"/>
      <c r="JVF3" s="3026"/>
      <c r="JVG3" s="3026"/>
      <c r="JVH3" s="3026"/>
      <c r="JVI3" s="3026"/>
      <c r="JVJ3" s="3026"/>
      <c r="JVK3" s="3026"/>
      <c r="JVL3" s="2436"/>
      <c r="JVM3" s="2434"/>
      <c r="JVN3" s="3026"/>
      <c r="JVO3" s="3026"/>
      <c r="JVP3" s="3026"/>
      <c r="JVQ3" s="3026"/>
      <c r="JVR3" s="3026"/>
      <c r="JVS3" s="3026"/>
      <c r="JVT3" s="2436"/>
      <c r="JVU3" s="2434"/>
      <c r="JVV3" s="3026"/>
      <c r="JVW3" s="3026"/>
      <c r="JVX3" s="3026"/>
      <c r="JVY3" s="3026"/>
      <c r="JVZ3" s="3026"/>
      <c r="JWA3" s="3026"/>
      <c r="JWB3" s="2436"/>
      <c r="JWC3" s="2434"/>
      <c r="JWD3" s="3026"/>
      <c r="JWE3" s="3026"/>
      <c r="JWF3" s="3026"/>
      <c r="JWG3" s="3026"/>
      <c r="JWH3" s="3026"/>
      <c r="JWI3" s="3026"/>
      <c r="JWJ3" s="2436"/>
      <c r="JWK3" s="2434"/>
      <c r="JWL3" s="3026"/>
      <c r="JWM3" s="3026"/>
      <c r="JWN3" s="3026"/>
      <c r="JWO3" s="3026"/>
      <c r="JWP3" s="3026"/>
      <c r="JWQ3" s="3026"/>
      <c r="JWR3" s="2436"/>
      <c r="JWS3" s="2434"/>
      <c r="JWT3" s="3026"/>
      <c r="JWU3" s="3026"/>
      <c r="JWV3" s="3026"/>
      <c r="JWW3" s="3026"/>
      <c r="JWX3" s="3026"/>
      <c r="JWY3" s="3026"/>
      <c r="JWZ3" s="2436"/>
      <c r="JXA3" s="2434"/>
      <c r="JXB3" s="3026"/>
      <c r="JXC3" s="3026"/>
      <c r="JXD3" s="3026"/>
      <c r="JXE3" s="3026"/>
      <c r="JXF3" s="3026"/>
      <c r="JXG3" s="3026"/>
      <c r="JXH3" s="2436"/>
      <c r="JXI3" s="2434"/>
      <c r="JXJ3" s="3026"/>
      <c r="JXK3" s="3026"/>
      <c r="JXL3" s="3026"/>
      <c r="JXM3" s="3026"/>
      <c r="JXN3" s="3026"/>
      <c r="JXO3" s="3026"/>
      <c r="JXP3" s="2436"/>
      <c r="JXQ3" s="2434"/>
      <c r="JXR3" s="3026"/>
      <c r="JXS3" s="3026"/>
      <c r="JXT3" s="3026"/>
      <c r="JXU3" s="3026"/>
      <c r="JXV3" s="3026"/>
      <c r="JXW3" s="3026"/>
      <c r="JXX3" s="2436"/>
      <c r="JXY3" s="2434"/>
      <c r="JXZ3" s="3026"/>
      <c r="JYA3" s="3026"/>
      <c r="JYB3" s="3026"/>
      <c r="JYC3" s="3026"/>
      <c r="JYD3" s="3026"/>
      <c r="JYE3" s="3026"/>
      <c r="JYF3" s="2436"/>
      <c r="JYG3" s="2434"/>
      <c r="JYH3" s="3026"/>
      <c r="JYI3" s="3026"/>
      <c r="JYJ3" s="3026"/>
      <c r="JYK3" s="3026"/>
      <c r="JYL3" s="3026"/>
      <c r="JYM3" s="3026"/>
      <c r="JYN3" s="2436"/>
      <c r="JYO3" s="2434"/>
      <c r="JYP3" s="3026"/>
      <c r="JYQ3" s="3026"/>
      <c r="JYR3" s="3026"/>
      <c r="JYS3" s="3026"/>
      <c r="JYT3" s="3026"/>
      <c r="JYU3" s="3026"/>
      <c r="JYV3" s="2436"/>
      <c r="JYW3" s="2434"/>
      <c r="JYX3" s="3026"/>
      <c r="JYY3" s="3026"/>
      <c r="JYZ3" s="3026"/>
      <c r="JZA3" s="3026"/>
      <c r="JZB3" s="3026"/>
      <c r="JZC3" s="3026"/>
      <c r="JZD3" s="2436"/>
      <c r="JZE3" s="2434"/>
      <c r="JZF3" s="3026"/>
      <c r="JZG3" s="3026"/>
      <c r="JZH3" s="3026"/>
      <c r="JZI3" s="3026"/>
      <c r="JZJ3" s="3026"/>
      <c r="JZK3" s="3026"/>
      <c r="JZL3" s="2436"/>
      <c r="JZM3" s="2434"/>
      <c r="JZN3" s="3026"/>
      <c r="JZO3" s="3026"/>
      <c r="JZP3" s="3026"/>
      <c r="JZQ3" s="3026"/>
      <c r="JZR3" s="3026"/>
      <c r="JZS3" s="3026"/>
      <c r="JZT3" s="2436"/>
      <c r="JZU3" s="2434"/>
      <c r="JZV3" s="3026"/>
      <c r="JZW3" s="3026"/>
      <c r="JZX3" s="3026"/>
      <c r="JZY3" s="3026"/>
      <c r="JZZ3" s="3026"/>
      <c r="KAA3" s="3026"/>
      <c r="KAB3" s="2436"/>
      <c r="KAC3" s="2434"/>
      <c r="KAD3" s="3026"/>
      <c r="KAE3" s="3026"/>
      <c r="KAF3" s="3026"/>
      <c r="KAG3" s="3026"/>
      <c r="KAH3" s="3026"/>
      <c r="KAI3" s="3026"/>
      <c r="KAJ3" s="2436"/>
      <c r="KAK3" s="2434"/>
      <c r="KAL3" s="3026"/>
      <c r="KAM3" s="3026"/>
      <c r="KAN3" s="3026"/>
      <c r="KAO3" s="3026"/>
      <c r="KAP3" s="3026"/>
      <c r="KAQ3" s="3026"/>
      <c r="KAR3" s="2436"/>
      <c r="KAS3" s="2434"/>
      <c r="KAT3" s="3026"/>
      <c r="KAU3" s="3026"/>
      <c r="KAV3" s="3026"/>
      <c r="KAW3" s="3026"/>
      <c r="KAX3" s="3026"/>
      <c r="KAY3" s="3026"/>
      <c r="KAZ3" s="2436"/>
      <c r="KBA3" s="2434"/>
      <c r="KBB3" s="3026"/>
      <c r="KBC3" s="3026"/>
      <c r="KBD3" s="3026"/>
      <c r="KBE3" s="3026"/>
      <c r="KBF3" s="3026"/>
      <c r="KBG3" s="3026"/>
      <c r="KBH3" s="2436"/>
      <c r="KBI3" s="2434"/>
      <c r="KBJ3" s="3026"/>
      <c r="KBK3" s="3026"/>
      <c r="KBL3" s="3026"/>
      <c r="KBM3" s="3026"/>
      <c r="KBN3" s="3026"/>
      <c r="KBO3" s="3026"/>
      <c r="KBP3" s="2436"/>
      <c r="KBQ3" s="2434"/>
      <c r="KBR3" s="3026"/>
      <c r="KBS3" s="3026"/>
      <c r="KBT3" s="3026"/>
      <c r="KBU3" s="3026"/>
      <c r="KBV3" s="3026"/>
      <c r="KBW3" s="3026"/>
      <c r="KBX3" s="2436"/>
      <c r="KBY3" s="2434"/>
      <c r="KBZ3" s="3026"/>
      <c r="KCA3" s="3026"/>
      <c r="KCB3" s="3026"/>
      <c r="KCC3" s="3026"/>
      <c r="KCD3" s="3026"/>
      <c r="KCE3" s="3026"/>
      <c r="KCF3" s="2436"/>
      <c r="KCG3" s="2434"/>
      <c r="KCH3" s="3026"/>
      <c r="KCI3" s="3026"/>
      <c r="KCJ3" s="3026"/>
      <c r="KCK3" s="3026"/>
      <c r="KCL3" s="3026"/>
      <c r="KCM3" s="3026"/>
      <c r="KCN3" s="2436"/>
      <c r="KCO3" s="2434"/>
      <c r="KCP3" s="3026"/>
      <c r="KCQ3" s="3026"/>
      <c r="KCR3" s="3026"/>
      <c r="KCS3" s="3026"/>
      <c r="KCT3" s="3026"/>
      <c r="KCU3" s="3026"/>
      <c r="KCV3" s="2436"/>
      <c r="KCW3" s="2434"/>
      <c r="KCX3" s="3026"/>
      <c r="KCY3" s="3026"/>
      <c r="KCZ3" s="3026"/>
      <c r="KDA3" s="3026"/>
      <c r="KDB3" s="3026"/>
      <c r="KDC3" s="3026"/>
      <c r="KDD3" s="2436"/>
      <c r="KDE3" s="2434"/>
      <c r="KDF3" s="3026"/>
      <c r="KDG3" s="3026"/>
      <c r="KDH3" s="3026"/>
      <c r="KDI3" s="3026"/>
      <c r="KDJ3" s="3026"/>
      <c r="KDK3" s="3026"/>
      <c r="KDL3" s="2436"/>
      <c r="KDM3" s="2434"/>
      <c r="KDN3" s="3026"/>
      <c r="KDO3" s="3026"/>
      <c r="KDP3" s="3026"/>
      <c r="KDQ3" s="3026"/>
      <c r="KDR3" s="3026"/>
      <c r="KDS3" s="3026"/>
      <c r="KDT3" s="2436"/>
      <c r="KDU3" s="2434"/>
      <c r="KDV3" s="3026"/>
      <c r="KDW3" s="3026"/>
      <c r="KDX3" s="3026"/>
      <c r="KDY3" s="3026"/>
      <c r="KDZ3" s="3026"/>
      <c r="KEA3" s="3026"/>
      <c r="KEB3" s="2436"/>
      <c r="KEC3" s="2434"/>
      <c r="KED3" s="3026"/>
      <c r="KEE3" s="3026"/>
      <c r="KEF3" s="3026"/>
      <c r="KEG3" s="3026"/>
      <c r="KEH3" s="3026"/>
      <c r="KEI3" s="3026"/>
      <c r="KEJ3" s="2436"/>
      <c r="KEK3" s="2434"/>
      <c r="KEL3" s="3026"/>
      <c r="KEM3" s="3026"/>
      <c r="KEN3" s="3026"/>
      <c r="KEO3" s="3026"/>
      <c r="KEP3" s="3026"/>
      <c r="KEQ3" s="3026"/>
      <c r="KER3" s="2436"/>
      <c r="KES3" s="2434"/>
      <c r="KET3" s="3026"/>
      <c r="KEU3" s="3026"/>
      <c r="KEV3" s="3026"/>
      <c r="KEW3" s="3026"/>
      <c r="KEX3" s="3026"/>
      <c r="KEY3" s="3026"/>
      <c r="KEZ3" s="2436"/>
      <c r="KFA3" s="2434"/>
      <c r="KFB3" s="3026"/>
      <c r="KFC3" s="3026"/>
      <c r="KFD3" s="3026"/>
      <c r="KFE3" s="3026"/>
      <c r="KFF3" s="3026"/>
      <c r="KFG3" s="3026"/>
      <c r="KFH3" s="2436"/>
      <c r="KFI3" s="2434"/>
      <c r="KFJ3" s="3026"/>
      <c r="KFK3" s="3026"/>
      <c r="KFL3" s="3026"/>
      <c r="KFM3" s="3026"/>
      <c r="KFN3" s="3026"/>
      <c r="KFO3" s="3026"/>
      <c r="KFP3" s="2436"/>
      <c r="KFQ3" s="2434"/>
      <c r="KFR3" s="3026"/>
      <c r="KFS3" s="3026"/>
      <c r="KFT3" s="3026"/>
      <c r="KFU3" s="3026"/>
      <c r="KFV3" s="3026"/>
      <c r="KFW3" s="3026"/>
      <c r="KFX3" s="2436"/>
      <c r="KFY3" s="2434"/>
      <c r="KFZ3" s="3026"/>
      <c r="KGA3" s="3026"/>
      <c r="KGB3" s="3026"/>
      <c r="KGC3" s="3026"/>
      <c r="KGD3" s="3026"/>
      <c r="KGE3" s="3026"/>
      <c r="KGF3" s="2436"/>
      <c r="KGG3" s="2434"/>
      <c r="KGH3" s="3026"/>
      <c r="KGI3" s="3026"/>
      <c r="KGJ3" s="3026"/>
      <c r="KGK3" s="3026"/>
      <c r="KGL3" s="3026"/>
      <c r="KGM3" s="3026"/>
      <c r="KGN3" s="2436"/>
      <c r="KGO3" s="2434"/>
      <c r="KGP3" s="3026"/>
      <c r="KGQ3" s="3026"/>
      <c r="KGR3" s="3026"/>
      <c r="KGS3" s="3026"/>
      <c r="KGT3" s="3026"/>
      <c r="KGU3" s="3026"/>
      <c r="KGV3" s="2436"/>
      <c r="KGW3" s="2434"/>
      <c r="KGX3" s="3026"/>
      <c r="KGY3" s="3026"/>
      <c r="KGZ3" s="3026"/>
      <c r="KHA3" s="3026"/>
      <c r="KHB3" s="3026"/>
      <c r="KHC3" s="3026"/>
      <c r="KHD3" s="2436"/>
      <c r="KHE3" s="2434"/>
      <c r="KHF3" s="3026"/>
      <c r="KHG3" s="3026"/>
      <c r="KHH3" s="3026"/>
      <c r="KHI3" s="3026"/>
      <c r="KHJ3" s="3026"/>
      <c r="KHK3" s="3026"/>
      <c r="KHL3" s="2436"/>
      <c r="KHM3" s="2434"/>
      <c r="KHN3" s="3026"/>
      <c r="KHO3" s="3026"/>
      <c r="KHP3" s="3026"/>
      <c r="KHQ3" s="3026"/>
      <c r="KHR3" s="3026"/>
      <c r="KHS3" s="3026"/>
      <c r="KHT3" s="2436"/>
      <c r="KHU3" s="2434"/>
      <c r="KHV3" s="3026"/>
      <c r="KHW3" s="3026"/>
      <c r="KHX3" s="3026"/>
      <c r="KHY3" s="3026"/>
      <c r="KHZ3" s="3026"/>
      <c r="KIA3" s="3026"/>
      <c r="KIB3" s="2436"/>
      <c r="KIC3" s="2434"/>
      <c r="KID3" s="3026"/>
      <c r="KIE3" s="3026"/>
      <c r="KIF3" s="3026"/>
      <c r="KIG3" s="3026"/>
      <c r="KIH3" s="3026"/>
      <c r="KII3" s="3026"/>
      <c r="KIJ3" s="2436"/>
      <c r="KIK3" s="2434"/>
      <c r="KIL3" s="3026"/>
      <c r="KIM3" s="3026"/>
      <c r="KIN3" s="3026"/>
      <c r="KIO3" s="3026"/>
      <c r="KIP3" s="3026"/>
      <c r="KIQ3" s="3026"/>
      <c r="KIR3" s="2436"/>
      <c r="KIS3" s="2434"/>
      <c r="KIT3" s="3026"/>
      <c r="KIU3" s="3026"/>
      <c r="KIV3" s="3026"/>
      <c r="KIW3" s="3026"/>
      <c r="KIX3" s="3026"/>
      <c r="KIY3" s="3026"/>
      <c r="KIZ3" s="2436"/>
      <c r="KJA3" s="2434"/>
      <c r="KJB3" s="3026"/>
      <c r="KJC3" s="3026"/>
      <c r="KJD3" s="3026"/>
      <c r="KJE3" s="3026"/>
      <c r="KJF3" s="3026"/>
      <c r="KJG3" s="3026"/>
      <c r="KJH3" s="2436"/>
      <c r="KJI3" s="2434"/>
      <c r="KJJ3" s="3026"/>
      <c r="KJK3" s="3026"/>
      <c r="KJL3" s="3026"/>
      <c r="KJM3" s="3026"/>
      <c r="KJN3" s="3026"/>
      <c r="KJO3" s="3026"/>
      <c r="KJP3" s="2436"/>
      <c r="KJQ3" s="2434"/>
      <c r="KJR3" s="3026"/>
      <c r="KJS3" s="3026"/>
      <c r="KJT3" s="3026"/>
      <c r="KJU3" s="3026"/>
      <c r="KJV3" s="3026"/>
      <c r="KJW3" s="3026"/>
      <c r="KJX3" s="2436"/>
      <c r="KJY3" s="2434"/>
      <c r="KJZ3" s="3026"/>
      <c r="KKA3" s="3026"/>
      <c r="KKB3" s="3026"/>
      <c r="KKC3" s="3026"/>
      <c r="KKD3" s="3026"/>
      <c r="KKE3" s="3026"/>
      <c r="KKF3" s="2436"/>
      <c r="KKG3" s="2434"/>
      <c r="KKH3" s="3026"/>
      <c r="KKI3" s="3026"/>
      <c r="KKJ3" s="3026"/>
      <c r="KKK3" s="3026"/>
      <c r="KKL3" s="3026"/>
      <c r="KKM3" s="3026"/>
      <c r="KKN3" s="2436"/>
      <c r="KKO3" s="2434"/>
      <c r="KKP3" s="3026"/>
      <c r="KKQ3" s="3026"/>
      <c r="KKR3" s="3026"/>
      <c r="KKS3" s="3026"/>
      <c r="KKT3" s="3026"/>
      <c r="KKU3" s="3026"/>
      <c r="KKV3" s="2436"/>
      <c r="KKW3" s="2434"/>
      <c r="KKX3" s="3026"/>
      <c r="KKY3" s="3026"/>
      <c r="KKZ3" s="3026"/>
      <c r="KLA3" s="3026"/>
      <c r="KLB3" s="3026"/>
      <c r="KLC3" s="3026"/>
      <c r="KLD3" s="2436"/>
      <c r="KLE3" s="2434"/>
      <c r="KLF3" s="3026"/>
      <c r="KLG3" s="3026"/>
      <c r="KLH3" s="3026"/>
      <c r="KLI3" s="3026"/>
      <c r="KLJ3" s="3026"/>
      <c r="KLK3" s="3026"/>
      <c r="KLL3" s="2436"/>
      <c r="KLM3" s="2434"/>
      <c r="KLN3" s="3026"/>
      <c r="KLO3" s="3026"/>
      <c r="KLP3" s="3026"/>
      <c r="KLQ3" s="3026"/>
      <c r="KLR3" s="3026"/>
      <c r="KLS3" s="3026"/>
      <c r="KLT3" s="2436"/>
      <c r="KLU3" s="2434"/>
      <c r="KLV3" s="3026"/>
      <c r="KLW3" s="3026"/>
      <c r="KLX3" s="3026"/>
      <c r="KLY3" s="3026"/>
      <c r="KLZ3" s="3026"/>
      <c r="KMA3" s="3026"/>
      <c r="KMB3" s="2436"/>
      <c r="KMC3" s="2434"/>
      <c r="KMD3" s="3026"/>
      <c r="KME3" s="3026"/>
      <c r="KMF3" s="3026"/>
      <c r="KMG3" s="3026"/>
      <c r="KMH3" s="3026"/>
      <c r="KMI3" s="3026"/>
      <c r="KMJ3" s="2436"/>
      <c r="KMK3" s="2434"/>
      <c r="KML3" s="3026"/>
      <c r="KMM3" s="3026"/>
      <c r="KMN3" s="3026"/>
      <c r="KMO3" s="3026"/>
      <c r="KMP3" s="3026"/>
      <c r="KMQ3" s="3026"/>
      <c r="KMR3" s="2436"/>
      <c r="KMS3" s="2434"/>
      <c r="KMT3" s="3026"/>
      <c r="KMU3" s="3026"/>
      <c r="KMV3" s="3026"/>
      <c r="KMW3" s="3026"/>
      <c r="KMX3" s="3026"/>
      <c r="KMY3" s="3026"/>
      <c r="KMZ3" s="2436"/>
      <c r="KNA3" s="2434"/>
      <c r="KNB3" s="3026"/>
      <c r="KNC3" s="3026"/>
      <c r="KND3" s="3026"/>
      <c r="KNE3" s="3026"/>
      <c r="KNF3" s="3026"/>
      <c r="KNG3" s="3026"/>
      <c r="KNH3" s="2436"/>
      <c r="KNI3" s="2434"/>
      <c r="KNJ3" s="3026"/>
      <c r="KNK3" s="3026"/>
      <c r="KNL3" s="3026"/>
      <c r="KNM3" s="3026"/>
      <c r="KNN3" s="3026"/>
      <c r="KNO3" s="3026"/>
      <c r="KNP3" s="2436"/>
      <c r="KNQ3" s="2434"/>
      <c r="KNR3" s="3026"/>
      <c r="KNS3" s="3026"/>
      <c r="KNT3" s="3026"/>
      <c r="KNU3" s="3026"/>
      <c r="KNV3" s="3026"/>
      <c r="KNW3" s="3026"/>
      <c r="KNX3" s="2436"/>
      <c r="KNY3" s="2434"/>
      <c r="KNZ3" s="3026"/>
      <c r="KOA3" s="3026"/>
      <c r="KOB3" s="3026"/>
      <c r="KOC3" s="3026"/>
      <c r="KOD3" s="3026"/>
      <c r="KOE3" s="3026"/>
      <c r="KOF3" s="2436"/>
      <c r="KOG3" s="2434"/>
      <c r="KOH3" s="3026"/>
      <c r="KOI3" s="3026"/>
      <c r="KOJ3" s="3026"/>
      <c r="KOK3" s="3026"/>
      <c r="KOL3" s="3026"/>
      <c r="KOM3" s="3026"/>
      <c r="KON3" s="2436"/>
      <c r="KOO3" s="2434"/>
      <c r="KOP3" s="3026"/>
      <c r="KOQ3" s="3026"/>
      <c r="KOR3" s="3026"/>
      <c r="KOS3" s="3026"/>
      <c r="KOT3" s="3026"/>
      <c r="KOU3" s="3026"/>
      <c r="KOV3" s="2436"/>
      <c r="KOW3" s="2434"/>
      <c r="KOX3" s="3026"/>
      <c r="KOY3" s="3026"/>
      <c r="KOZ3" s="3026"/>
      <c r="KPA3" s="3026"/>
      <c r="KPB3" s="3026"/>
      <c r="KPC3" s="3026"/>
      <c r="KPD3" s="2436"/>
      <c r="KPE3" s="2434"/>
      <c r="KPF3" s="3026"/>
      <c r="KPG3" s="3026"/>
      <c r="KPH3" s="3026"/>
      <c r="KPI3" s="3026"/>
      <c r="KPJ3" s="3026"/>
      <c r="KPK3" s="3026"/>
      <c r="KPL3" s="2436"/>
      <c r="KPM3" s="2434"/>
      <c r="KPN3" s="3026"/>
      <c r="KPO3" s="3026"/>
      <c r="KPP3" s="3026"/>
      <c r="KPQ3" s="3026"/>
      <c r="KPR3" s="3026"/>
      <c r="KPS3" s="3026"/>
      <c r="KPT3" s="2436"/>
      <c r="KPU3" s="2434"/>
      <c r="KPV3" s="3026"/>
      <c r="KPW3" s="3026"/>
      <c r="KPX3" s="3026"/>
      <c r="KPY3" s="3026"/>
      <c r="KPZ3" s="3026"/>
      <c r="KQA3" s="3026"/>
      <c r="KQB3" s="2436"/>
      <c r="KQC3" s="2434"/>
      <c r="KQD3" s="3026"/>
      <c r="KQE3" s="3026"/>
      <c r="KQF3" s="3026"/>
      <c r="KQG3" s="3026"/>
      <c r="KQH3" s="3026"/>
      <c r="KQI3" s="3026"/>
      <c r="KQJ3" s="2436"/>
      <c r="KQK3" s="2434"/>
      <c r="KQL3" s="3026"/>
      <c r="KQM3" s="3026"/>
      <c r="KQN3" s="3026"/>
      <c r="KQO3" s="3026"/>
      <c r="KQP3" s="3026"/>
      <c r="KQQ3" s="3026"/>
      <c r="KQR3" s="2436"/>
      <c r="KQS3" s="2434"/>
      <c r="KQT3" s="3026"/>
      <c r="KQU3" s="3026"/>
      <c r="KQV3" s="3026"/>
      <c r="KQW3" s="3026"/>
      <c r="KQX3" s="3026"/>
      <c r="KQY3" s="3026"/>
      <c r="KQZ3" s="2436"/>
      <c r="KRA3" s="2434"/>
      <c r="KRB3" s="3026"/>
      <c r="KRC3" s="3026"/>
      <c r="KRD3" s="3026"/>
      <c r="KRE3" s="3026"/>
      <c r="KRF3" s="3026"/>
      <c r="KRG3" s="3026"/>
      <c r="KRH3" s="2436"/>
      <c r="KRI3" s="2434"/>
      <c r="KRJ3" s="3026"/>
      <c r="KRK3" s="3026"/>
      <c r="KRL3" s="3026"/>
      <c r="KRM3" s="3026"/>
      <c r="KRN3" s="3026"/>
      <c r="KRO3" s="3026"/>
      <c r="KRP3" s="2436"/>
      <c r="KRQ3" s="2434"/>
      <c r="KRR3" s="3026"/>
      <c r="KRS3" s="3026"/>
      <c r="KRT3" s="3026"/>
      <c r="KRU3" s="3026"/>
      <c r="KRV3" s="3026"/>
      <c r="KRW3" s="3026"/>
      <c r="KRX3" s="2436"/>
      <c r="KRY3" s="2434"/>
      <c r="KRZ3" s="3026"/>
      <c r="KSA3" s="3026"/>
      <c r="KSB3" s="3026"/>
      <c r="KSC3" s="3026"/>
      <c r="KSD3" s="3026"/>
      <c r="KSE3" s="3026"/>
      <c r="KSF3" s="2436"/>
      <c r="KSG3" s="2434"/>
      <c r="KSH3" s="3026"/>
      <c r="KSI3" s="3026"/>
      <c r="KSJ3" s="3026"/>
      <c r="KSK3" s="3026"/>
      <c r="KSL3" s="3026"/>
      <c r="KSM3" s="3026"/>
      <c r="KSN3" s="2436"/>
      <c r="KSO3" s="2434"/>
      <c r="KSP3" s="3026"/>
      <c r="KSQ3" s="3026"/>
      <c r="KSR3" s="3026"/>
      <c r="KSS3" s="3026"/>
      <c r="KST3" s="3026"/>
      <c r="KSU3" s="3026"/>
      <c r="KSV3" s="2436"/>
      <c r="KSW3" s="2434"/>
      <c r="KSX3" s="3026"/>
      <c r="KSY3" s="3026"/>
      <c r="KSZ3" s="3026"/>
      <c r="KTA3" s="3026"/>
      <c r="KTB3" s="3026"/>
      <c r="KTC3" s="3026"/>
      <c r="KTD3" s="2436"/>
      <c r="KTE3" s="2434"/>
      <c r="KTF3" s="3026"/>
      <c r="KTG3" s="3026"/>
      <c r="KTH3" s="3026"/>
      <c r="KTI3" s="3026"/>
      <c r="KTJ3" s="3026"/>
      <c r="KTK3" s="3026"/>
      <c r="KTL3" s="2436"/>
      <c r="KTM3" s="2434"/>
      <c r="KTN3" s="3026"/>
      <c r="KTO3" s="3026"/>
      <c r="KTP3" s="3026"/>
      <c r="KTQ3" s="3026"/>
      <c r="KTR3" s="3026"/>
      <c r="KTS3" s="3026"/>
      <c r="KTT3" s="2436"/>
      <c r="KTU3" s="2434"/>
      <c r="KTV3" s="3026"/>
      <c r="KTW3" s="3026"/>
      <c r="KTX3" s="3026"/>
      <c r="KTY3" s="3026"/>
      <c r="KTZ3" s="3026"/>
      <c r="KUA3" s="3026"/>
      <c r="KUB3" s="2436"/>
      <c r="KUC3" s="2434"/>
      <c r="KUD3" s="3026"/>
      <c r="KUE3" s="3026"/>
      <c r="KUF3" s="3026"/>
      <c r="KUG3" s="3026"/>
      <c r="KUH3" s="3026"/>
      <c r="KUI3" s="3026"/>
      <c r="KUJ3" s="2436"/>
      <c r="KUK3" s="2434"/>
      <c r="KUL3" s="3026"/>
      <c r="KUM3" s="3026"/>
      <c r="KUN3" s="3026"/>
      <c r="KUO3" s="3026"/>
      <c r="KUP3" s="3026"/>
      <c r="KUQ3" s="3026"/>
      <c r="KUR3" s="2436"/>
      <c r="KUS3" s="2434"/>
      <c r="KUT3" s="3026"/>
      <c r="KUU3" s="3026"/>
      <c r="KUV3" s="3026"/>
      <c r="KUW3" s="3026"/>
      <c r="KUX3" s="3026"/>
      <c r="KUY3" s="3026"/>
      <c r="KUZ3" s="2436"/>
      <c r="KVA3" s="2434"/>
      <c r="KVB3" s="3026"/>
      <c r="KVC3" s="3026"/>
      <c r="KVD3" s="3026"/>
      <c r="KVE3" s="3026"/>
      <c r="KVF3" s="3026"/>
      <c r="KVG3" s="3026"/>
      <c r="KVH3" s="2436"/>
      <c r="KVI3" s="2434"/>
      <c r="KVJ3" s="3026"/>
      <c r="KVK3" s="3026"/>
      <c r="KVL3" s="3026"/>
      <c r="KVM3" s="3026"/>
      <c r="KVN3" s="3026"/>
      <c r="KVO3" s="3026"/>
      <c r="KVP3" s="2436"/>
      <c r="KVQ3" s="2434"/>
      <c r="KVR3" s="3026"/>
      <c r="KVS3" s="3026"/>
      <c r="KVT3" s="3026"/>
      <c r="KVU3" s="3026"/>
      <c r="KVV3" s="3026"/>
      <c r="KVW3" s="3026"/>
      <c r="KVX3" s="2436"/>
      <c r="KVY3" s="2434"/>
      <c r="KVZ3" s="3026"/>
      <c r="KWA3" s="3026"/>
      <c r="KWB3" s="3026"/>
      <c r="KWC3" s="3026"/>
      <c r="KWD3" s="3026"/>
      <c r="KWE3" s="3026"/>
      <c r="KWF3" s="2436"/>
      <c r="KWG3" s="2434"/>
      <c r="KWH3" s="3026"/>
      <c r="KWI3" s="3026"/>
      <c r="KWJ3" s="3026"/>
      <c r="KWK3" s="3026"/>
      <c r="KWL3" s="3026"/>
      <c r="KWM3" s="3026"/>
      <c r="KWN3" s="2436"/>
      <c r="KWO3" s="2434"/>
      <c r="KWP3" s="3026"/>
      <c r="KWQ3" s="3026"/>
      <c r="KWR3" s="3026"/>
      <c r="KWS3" s="3026"/>
      <c r="KWT3" s="3026"/>
      <c r="KWU3" s="3026"/>
      <c r="KWV3" s="2436"/>
      <c r="KWW3" s="2434"/>
      <c r="KWX3" s="3026"/>
      <c r="KWY3" s="3026"/>
      <c r="KWZ3" s="3026"/>
      <c r="KXA3" s="3026"/>
      <c r="KXB3" s="3026"/>
      <c r="KXC3" s="3026"/>
      <c r="KXD3" s="2436"/>
      <c r="KXE3" s="2434"/>
      <c r="KXF3" s="3026"/>
      <c r="KXG3" s="3026"/>
      <c r="KXH3" s="3026"/>
      <c r="KXI3" s="3026"/>
      <c r="KXJ3" s="3026"/>
      <c r="KXK3" s="3026"/>
      <c r="KXL3" s="2436"/>
      <c r="KXM3" s="2434"/>
      <c r="KXN3" s="3026"/>
      <c r="KXO3" s="3026"/>
      <c r="KXP3" s="3026"/>
      <c r="KXQ3" s="3026"/>
      <c r="KXR3" s="3026"/>
      <c r="KXS3" s="3026"/>
      <c r="KXT3" s="2436"/>
      <c r="KXU3" s="2434"/>
      <c r="KXV3" s="3026"/>
      <c r="KXW3" s="3026"/>
      <c r="KXX3" s="3026"/>
      <c r="KXY3" s="3026"/>
      <c r="KXZ3" s="3026"/>
      <c r="KYA3" s="3026"/>
      <c r="KYB3" s="2436"/>
      <c r="KYC3" s="2434"/>
      <c r="KYD3" s="3026"/>
      <c r="KYE3" s="3026"/>
      <c r="KYF3" s="3026"/>
      <c r="KYG3" s="3026"/>
      <c r="KYH3" s="3026"/>
      <c r="KYI3" s="3026"/>
      <c r="KYJ3" s="2436"/>
      <c r="KYK3" s="2434"/>
      <c r="KYL3" s="3026"/>
      <c r="KYM3" s="3026"/>
      <c r="KYN3" s="3026"/>
      <c r="KYO3" s="3026"/>
      <c r="KYP3" s="3026"/>
      <c r="KYQ3" s="3026"/>
      <c r="KYR3" s="2436"/>
      <c r="KYS3" s="2434"/>
      <c r="KYT3" s="3026"/>
      <c r="KYU3" s="3026"/>
      <c r="KYV3" s="3026"/>
      <c r="KYW3" s="3026"/>
      <c r="KYX3" s="3026"/>
      <c r="KYY3" s="3026"/>
      <c r="KYZ3" s="2436"/>
      <c r="KZA3" s="2434"/>
      <c r="KZB3" s="3026"/>
      <c r="KZC3" s="3026"/>
      <c r="KZD3" s="3026"/>
      <c r="KZE3" s="3026"/>
      <c r="KZF3" s="3026"/>
      <c r="KZG3" s="3026"/>
      <c r="KZH3" s="2436"/>
      <c r="KZI3" s="2434"/>
      <c r="KZJ3" s="3026"/>
      <c r="KZK3" s="3026"/>
      <c r="KZL3" s="3026"/>
      <c r="KZM3" s="3026"/>
      <c r="KZN3" s="3026"/>
      <c r="KZO3" s="3026"/>
      <c r="KZP3" s="2436"/>
      <c r="KZQ3" s="2434"/>
      <c r="KZR3" s="3026"/>
      <c r="KZS3" s="3026"/>
      <c r="KZT3" s="3026"/>
      <c r="KZU3" s="3026"/>
      <c r="KZV3" s="3026"/>
      <c r="KZW3" s="3026"/>
      <c r="KZX3" s="2436"/>
      <c r="KZY3" s="2434"/>
      <c r="KZZ3" s="3026"/>
      <c r="LAA3" s="3026"/>
      <c r="LAB3" s="3026"/>
      <c r="LAC3" s="3026"/>
      <c r="LAD3" s="3026"/>
      <c r="LAE3" s="3026"/>
      <c r="LAF3" s="2436"/>
      <c r="LAG3" s="2434"/>
      <c r="LAH3" s="3026"/>
      <c r="LAI3" s="3026"/>
      <c r="LAJ3" s="3026"/>
      <c r="LAK3" s="3026"/>
      <c r="LAL3" s="3026"/>
      <c r="LAM3" s="3026"/>
      <c r="LAN3" s="2436"/>
      <c r="LAO3" s="2434"/>
      <c r="LAP3" s="3026"/>
      <c r="LAQ3" s="3026"/>
      <c r="LAR3" s="3026"/>
      <c r="LAS3" s="3026"/>
      <c r="LAT3" s="3026"/>
      <c r="LAU3" s="3026"/>
      <c r="LAV3" s="2436"/>
      <c r="LAW3" s="2434"/>
      <c r="LAX3" s="3026"/>
      <c r="LAY3" s="3026"/>
      <c r="LAZ3" s="3026"/>
      <c r="LBA3" s="3026"/>
      <c r="LBB3" s="3026"/>
      <c r="LBC3" s="3026"/>
      <c r="LBD3" s="2436"/>
      <c r="LBE3" s="2434"/>
      <c r="LBF3" s="3026"/>
      <c r="LBG3" s="3026"/>
      <c r="LBH3" s="3026"/>
      <c r="LBI3" s="3026"/>
      <c r="LBJ3" s="3026"/>
      <c r="LBK3" s="3026"/>
      <c r="LBL3" s="2436"/>
      <c r="LBM3" s="2434"/>
      <c r="LBN3" s="3026"/>
      <c r="LBO3" s="3026"/>
      <c r="LBP3" s="3026"/>
      <c r="LBQ3" s="3026"/>
      <c r="LBR3" s="3026"/>
      <c r="LBS3" s="3026"/>
      <c r="LBT3" s="2436"/>
      <c r="LBU3" s="2434"/>
      <c r="LBV3" s="3026"/>
      <c r="LBW3" s="3026"/>
      <c r="LBX3" s="3026"/>
      <c r="LBY3" s="3026"/>
      <c r="LBZ3" s="3026"/>
      <c r="LCA3" s="3026"/>
      <c r="LCB3" s="2436"/>
      <c r="LCC3" s="2434"/>
      <c r="LCD3" s="3026"/>
      <c r="LCE3" s="3026"/>
      <c r="LCF3" s="3026"/>
      <c r="LCG3" s="3026"/>
      <c r="LCH3" s="3026"/>
      <c r="LCI3" s="3026"/>
      <c r="LCJ3" s="2436"/>
      <c r="LCK3" s="2434"/>
      <c r="LCL3" s="3026"/>
      <c r="LCM3" s="3026"/>
      <c r="LCN3" s="3026"/>
      <c r="LCO3" s="3026"/>
      <c r="LCP3" s="3026"/>
      <c r="LCQ3" s="3026"/>
      <c r="LCR3" s="2436"/>
      <c r="LCS3" s="2434"/>
      <c r="LCT3" s="3026"/>
      <c r="LCU3" s="3026"/>
      <c r="LCV3" s="3026"/>
      <c r="LCW3" s="3026"/>
      <c r="LCX3" s="3026"/>
      <c r="LCY3" s="3026"/>
      <c r="LCZ3" s="2436"/>
      <c r="LDA3" s="2434"/>
      <c r="LDB3" s="3026"/>
      <c r="LDC3" s="3026"/>
      <c r="LDD3" s="3026"/>
      <c r="LDE3" s="3026"/>
      <c r="LDF3" s="3026"/>
      <c r="LDG3" s="3026"/>
      <c r="LDH3" s="2436"/>
      <c r="LDI3" s="2434"/>
      <c r="LDJ3" s="3026"/>
      <c r="LDK3" s="3026"/>
      <c r="LDL3" s="3026"/>
      <c r="LDM3" s="3026"/>
      <c r="LDN3" s="3026"/>
      <c r="LDO3" s="3026"/>
      <c r="LDP3" s="2436"/>
      <c r="LDQ3" s="2434"/>
      <c r="LDR3" s="3026"/>
      <c r="LDS3" s="3026"/>
      <c r="LDT3" s="3026"/>
      <c r="LDU3" s="3026"/>
      <c r="LDV3" s="3026"/>
      <c r="LDW3" s="3026"/>
      <c r="LDX3" s="2436"/>
      <c r="LDY3" s="2434"/>
      <c r="LDZ3" s="3026"/>
      <c r="LEA3" s="3026"/>
      <c r="LEB3" s="3026"/>
      <c r="LEC3" s="3026"/>
      <c r="LED3" s="3026"/>
      <c r="LEE3" s="3026"/>
      <c r="LEF3" s="2436"/>
      <c r="LEG3" s="2434"/>
      <c r="LEH3" s="3026"/>
      <c r="LEI3" s="3026"/>
      <c r="LEJ3" s="3026"/>
      <c r="LEK3" s="3026"/>
      <c r="LEL3" s="3026"/>
      <c r="LEM3" s="3026"/>
      <c r="LEN3" s="2436"/>
      <c r="LEO3" s="2434"/>
      <c r="LEP3" s="3026"/>
      <c r="LEQ3" s="3026"/>
      <c r="LER3" s="3026"/>
      <c r="LES3" s="3026"/>
      <c r="LET3" s="3026"/>
      <c r="LEU3" s="3026"/>
      <c r="LEV3" s="2436"/>
      <c r="LEW3" s="2434"/>
      <c r="LEX3" s="3026"/>
      <c r="LEY3" s="3026"/>
      <c r="LEZ3" s="3026"/>
      <c r="LFA3" s="3026"/>
      <c r="LFB3" s="3026"/>
      <c r="LFC3" s="3026"/>
      <c r="LFD3" s="2436"/>
      <c r="LFE3" s="2434"/>
      <c r="LFF3" s="3026"/>
      <c r="LFG3" s="3026"/>
      <c r="LFH3" s="3026"/>
      <c r="LFI3" s="3026"/>
      <c r="LFJ3" s="3026"/>
      <c r="LFK3" s="3026"/>
      <c r="LFL3" s="2436"/>
      <c r="LFM3" s="2434"/>
      <c r="LFN3" s="3026"/>
      <c r="LFO3" s="3026"/>
      <c r="LFP3" s="3026"/>
      <c r="LFQ3" s="3026"/>
      <c r="LFR3" s="3026"/>
      <c r="LFS3" s="3026"/>
      <c r="LFT3" s="2436"/>
      <c r="LFU3" s="2434"/>
      <c r="LFV3" s="3026"/>
      <c r="LFW3" s="3026"/>
      <c r="LFX3" s="3026"/>
      <c r="LFY3" s="3026"/>
      <c r="LFZ3" s="3026"/>
      <c r="LGA3" s="3026"/>
      <c r="LGB3" s="2436"/>
      <c r="LGC3" s="2434"/>
      <c r="LGD3" s="3026"/>
      <c r="LGE3" s="3026"/>
      <c r="LGF3" s="3026"/>
      <c r="LGG3" s="3026"/>
      <c r="LGH3" s="3026"/>
      <c r="LGI3" s="3026"/>
      <c r="LGJ3" s="2436"/>
      <c r="LGK3" s="2434"/>
      <c r="LGL3" s="3026"/>
      <c r="LGM3" s="3026"/>
      <c r="LGN3" s="3026"/>
      <c r="LGO3" s="3026"/>
      <c r="LGP3" s="3026"/>
      <c r="LGQ3" s="3026"/>
      <c r="LGR3" s="2436"/>
      <c r="LGS3" s="2434"/>
      <c r="LGT3" s="3026"/>
      <c r="LGU3" s="3026"/>
      <c r="LGV3" s="3026"/>
      <c r="LGW3" s="3026"/>
      <c r="LGX3" s="3026"/>
      <c r="LGY3" s="3026"/>
      <c r="LGZ3" s="2436"/>
      <c r="LHA3" s="2434"/>
      <c r="LHB3" s="3026"/>
      <c r="LHC3" s="3026"/>
      <c r="LHD3" s="3026"/>
      <c r="LHE3" s="3026"/>
      <c r="LHF3" s="3026"/>
      <c r="LHG3" s="3026"/>
      <c r="LHH3" s="2436"/>
      <c r="LHI3" s="2434"/>
      <c r="LHJ3" s="3026"/>
      <c r="LHK3" s="3026"/>
      <c r="LHL3" s="3026"/>
      <c r="LHM3" s="3026"/>
      <c r="LHN3" s="3026"/>
      <c r="LHO3" s="3026"/>
      <c r="LHP3" s="2436"/>
      <c r="LHQ3" s="2434"/>
      <c r="LHR3" s="3026"/>
      <c r="LHS3" s="3026"/>
      <c r="LHT3" s="3026"/>
      <c r="LHU3" s="3026"/>
      <c r="LHV3" s="3026"/>
      <c r="LHW3" s="3026"/>
      <c r="LHX3" s="2436"/>
      <c r="LHY3" s="2434"/>
      <c r="LHZ3" s="3026"/>
      <c r="LIA3" s="3026"/>
      <c r="LIB3" s="3026"/>
      <c r="LIC3" s="3026"/>
      <c r="LID3" s="3026"/>
      <c r="LIE3" s="3026"/>
      <c r="LIF3" s="2436"/>
      <c r="LIG3" s="2434"/>
      <c r="LIH3" s="3026"/>
      <c r="LII3" s="3026"/>
      <c r="LIJ3" s="3026"/>
      <c r="LIK3" s="3026"/>
      <c r="LIL3" s="3026"/>
      <c r="LIM3" s="3026"/>
      <c r="LIN3" s="2436"/>
      <c r="LIO3" s="2434"/>
      <c r="LIP3" s="3026"/>
      <c r="LIQ3" s="3026"/>
      <c r="LIR3" s="3026"/>
      <c r="LIS3" s="3026"/>
      <c r="LIT3" s="3026"/>
      <c r="LIU3" s="3026"/>
      <c r="LIV3" s="2436"/>
      <c r="LIW3" s="2434"/>
      <c r="LIX3" s="3026"/>
      <c r="LIY3" s="3026"/>
      <c r="LIZ3" s="3026"/>
      <c r="LJA3" s="3026"/>
      <c r="LJB3" s="3026"/>
      <c r="LJC3" s="3026"/>
      <c r="LJD3" s="2436"/>
      <c r="LJE3" s="2434"/>
      <c r="LJF3" s="3026"/>
      <c r="LJG3" s="3026"/>
      <c r="LJH3" s="3026"/>
      <c r="LJI3" s="3026"/>
      <c r="LJJ3" s="3026"/>
      <c r="LJK3" s="3026"/>
      <c r="LJL3" s="2436"/>
      <c r="LJM3" s="2434"/>
      <c r="LJN3" s="3026"/>
      <c r="LJO3" s="3026"/>
      <c r="LJP3" s="3026"/>
      <c r="LJQ3" s="3026"/>
      <c r="LJR3" s="3026"/>
      <c r="LJS3" s="3026"/>
      <c r="LJT3" s="2436"/>
      <c r="LJU3" s="2434"/>
      <c r="LJV3" s="3026"/>
      <c r="LJW3" s="3026"/>
      <c r="LJX3" s="3026"/>
      <c r="LJY3" s="3026"/>
      <c r="LJZ3" s="3026"/>
      <c r="LKA3" s="3026"/>
      <c r="LKB3" s="2436"/>
      <c r="LKC3" s="2434"/>
      <c r="LKD3" s="3026"/>
      <c r="LKE3" s="3026"/>
      <c r="LKF3" s="3026"/>
      <c r="LKG3" s="3026"/>
      <c r="LKH3" s="3026"/>
      <c r="LKI3" s="3026"/>
      <c r="LKJ3" s="2436"/>
      <c r="LKK3" s="2434"/>
      <c r="LKL3" s="3026"/>
      <c r="LKM3" s="3026"/>
      <c r="LKN3" s="3026"/>
      <c r="LKO3" s="3026"/>
      <c r="LKP3" s="3026"/>
      <c r="LKQ3" s="3026"/>
      <c r="LKR3" s="2436"/>
      <c r="LKS3" s="2434"/>
      <c r="LKT3" s="3026"/>
      <c r="LKU3" s="3026"/>
      <c r="LKV3" s="3026"/>
      <c r="LKW3" s="3026"/>
      <c r="LKX3" s="3026"/>
      <c r="LKY3" s="3026"/>
      <c r="LKZ3" s="2436"/>
      <c r="LLA3" s="2434"/>
      <c r="LLB3" s="3026"/>
      <c r="LLC3" s="3026"/>
      <c r="LLD3" s="3026"/>
      <c r="LLE3" s="3026"/>
      <c r="LLF3" s="3026"/>
      <c r="LLG3" s="3026"/>
      <c r="LLH3" s="2436"/>
      <c r="LLI3" s="2434"/>
      <c r="LLJ3" s="3026"/>
      <c r="LLK3" s="3026"/>
      <c r="LLL3" s="3026"/>
      <c r="LLM3" s="3026"/>
      <c r="LLN3" s="3026"/>
      <c r="LLO3" s="3026"/>
      <c r="LLP3" s="2436"/>
      <c r="LLQ3" s="2434"/>
      <c r="LLR3" s="3026"/>
      <c r="LLS3" s="3026"/>
      <c r="LLT3" s="3026"/>
      <c r="LLU3" s="3026"/>
      <c r="LLV3" s="3026"/>
      <c r="LLW3" s="3026"/>
      <c r="LLX3" s="2436"/>
      <c r="LLY3" s="2434"/>
      <c r="LLZ3" s="3026"/>
      <c r="LMA3" s="3026"/>
      <c r="LMB3" s="3026"/>
      <c r="LMC3" s="3026"/>
      <c r="LMD3" s="3026"/>
      <c r="LME3" s="3026"/>
      <c r="LMF3" s="2436"/>
      <c r="LMG3" s="2434"/>
      <c r="LMH3" s="3026"/>
      <c r="LMI3" s="3026"/>
      <c r="LMJ3" s="3026"/>
      <c r="LMK3" s="3026"/>
      <c r="LML3" s="3026"/>
      <c r="LMM3" s="3026"/>
      <c r="LMN3" s="2436"/>
      <c r="LMO3" s="2434"/>
      <c r="LMP3" s="3026"/>
      <c r="LMQ3" s="3026"/>
      <c r="LMR3" s="3026"/>
      <c r="LMS3" s="3026"/>
      <c r="LMT3" s="3026"/>
      <c r="LMU3" s="3026"/>
      <c r="LMV3" s="2436"/>
      <c r="LMW3" s="2434"/>
      <c r="LMX3" s="3026"/>
      <c r="LMY3" s="3026"/>
      <c r="LMZ3" s="3026"/>
      <c r="LNA3" s="3026"/>
      <c r="LNB3" s="3026"/>
      <c r="LNC3" s="3026"/>
      <c r="LND3" s="2436"/>
      <c r="LNE3" s="2434"/>
      <c r="LNF3" s="3026"/>
      <c r="LNG3" s="3026"/>
      <c r="LNH3" s="3026"/>
      <c r="LNI3" s="3026"/>
      <c r="LNJ3" s="3026"/>
      <c r="LNK3" s="3026"/>
      <c r="LNL3" s="2436"/>
      <c r="LNM3" s="2434"/>
      <c r="LNN3" s="3026"/>
      <c r="LNO3" s="3026"/>
      <c r="LNP3" s="3026"/>
      <c r="LNQ3" s="3026"/>
      <c r="LNR3" s="3026"/>
      <c r="LNS3" s="3026"/>
      <c r="LNT3" s="2436"/>
      <c r="LNU3" s="2434"/>
      <c r="LNV3" s="3026"/>
      <c r="LNW3" s="3026"/>
      <c r="LNX3" s="3026"/>
      <c r="LNY3" s="3026"/>
      <c r="LNZ3" s="3026"/>
      <c r="LOA3" s="3026"/>
      <c r="LOB3" s="2436"/>
      <c r="LOC3" s="2434"/>
      <c r="LOD3" s="3026"/>
      <c r="LOE3" s="3026"/>
      <c r="LOF3" s="3026"/>
      <c r="LOG3" s="3026"/>
      <c r="LOH3" s="3026"/>
      <c r="LOI3" s="3026"/>
      <c r="LOJ3" s="2436"/>
      <c r="LOK3" s="2434"/>
      <c r="LOL3" s="3026"/>
      <c r="LOM3" s="3026"/>
      <c r="LON3" s="3026"/>
      <c r="LOO3" s="3026"/>
      <c r="LOP3" s="3026"/>
      <c r="LOQ3" s="3026"/>
      <c r="LOR3" s="2436"/>
      <c r="LOS3" s="2434"/>
      <c r="LOT3" s="3026"/>
      <c r="LOU3" s="3026"/>
      <c r="LOV3" s="3026"/>
      <c r="LOW3" s="3026"/>
      <c r="LOX3" s="3026"/>
      <c r="LOY3" s="3026"/>
      <c r="LOZ3" s="2436"/>
      <c r="LPA3" s="2434"/>
      <c r="LPB3" s="3026"/>
      <c r="LPC3" s="3026"/>
      <c r="LPD3" s="3026"/>
      <c r="LPE3" s="3026"/>
      <c r="LPF3" s="3026"/>
      <c r="LPG3" s="3026"/>
      <c r="LPH3" s="2436"/>
      <c r="LPI3" s="2434"/>
      <c r="LPJ3" s="3026"/>
      <c r="LPK3" s="3026"/>
      <c r="LPL3" s="3026"/>
      <c r="LPM3" s="3026"/>
      <c r="LPN3" s="3026"/>
      <c r="LPO3" s="3026"/>
      <c r="LPP3" s="2436"/>
      <c r="LPQ3" s="2434"/>
      <c r="LPR3" s="3026"/>
      <c r="LPS3" s="3026"/>
      <c r="LPT3" s="3026"/>
      <c r="LPU3" s="3026"/>
      <c r="LPV3" s="3026"/>
      <c r="LPW3" s="3026"/>
      <c r="LPX3" s="2436"/>
      <c r="LPY3" s="2434"/>
      <c r="LPZ3" s="3026"/>
      <c r="LQA3" s="3026"/>
      <c r="LQB3" s="3026"/>
      <c r="LQC3" s="3026"/>
      <c r="LQD3" s="3026"/>
      <c r="LQE3" s="3026"/>
      <c r="LQF3" s="2436"/>
      <c r="LQG3" s="2434"/>
      <c r="LQH3" s="3026"/>
      <c r="LQI3" s="3026"/>
      <c r="LQJ3" s="3026"/>
      <c r="LQK3" s="3026"/>
      <c r="LQL3" s="3026"/>
      <c r="LQM3" s="3026"/>
      <c r="LQN3" s="2436"/>
      <c r="LQO3" s="2434"/>
      <c r="LQP3" s="3026"/>
      <c r="LQQ3" s="3026"/>
      <c r="LQR3" s="3026"/>
      <c r="LQS3" s="3026"/>
      <c r="LQT3" s="3026"/>
      <c r="LQU3" s="3026"/>
      <c r="LQV3" s="2436"/>
      <c r="LQW3" s="2434"/>
      <c r="LQX3" s="3026"/>
      <c r="LQY3" s="3026"/>
      <c r="LQZ3" s="3026"/>
      <c r="LRA3" s="3026"/>
      <c r="LRB3" s="3026"/>
      <c r="LRC3" s="3026"/>
      <c r="LRD3" s="2436"/>
      <c r="LRE3" s="2434"/>
      <c r="LRF3" s="3026"/>
      <c r="LRG3" s="3026"/>
      <c r="LRH3" s="3026"/>
      <c r="LRI3" s="3026"/>
      <c r="LRJ3" s="3026"/>
      <c r="LRK3" s="3026"/>
      <c r="LRL3" s="2436"/>
      <c r="LRM3" s="2434"/>
      <c r="LRN3" s="3026"/>
      <c r="LRO3" s="3026"/>
      <c r="LRP3" s="3026"/>
      <c r="LRQ3" s="3026"/>
      <c r="LRR3" s="3026"/>
      <c r="LRS3" s="3026"/>
      <c r="LRT3" s="2436"/>
      <c r="LRU3" s="2434"/>
      <c r="LRV3" s="3026"/>
      <c r="LRW3" s="3026"/>
      <c r="LRX3" s="3026"/>
      <c r="LRY3" s="3026"/>
      <c r="LRZ3" s="3026"/>
      <c r="LSA3" s="3026"/>
      <c r="LSB3" s="2436"/>
      <c r="LSC3" s="2434"/>
      <c r="LSD3" s="3026"/>
      <c r="LSE3" s="3026"/>
      <c r="LSF3" s="3026"/>
      <c r="LSG3" s="3026"/>
      <c r="LSH3" s="3026"/>
      <c r="LSI3" s="3026"/>
      <c r="LSJ3" s="2436"/>
      <c r="LSK3" s="2434"/>
      <c r="LSL3" s="3026"/>
      <c r="LSM3" s="3026"/>
      <c r="LSN3" s="3026"/>
      <c r="LSO3" s="3026"/>
      <c r="LSP3" s="3026"/>
      <c r="LSQ3" s="3026"/>
      <c r="LSR3" s="2436"/>
      <c r="LSS3" s="2434"/>
      <c r="LST3" s="3026"/>
      <c r="LSU3" s="3026"/>
      <c r="LSV3" s="3026"/>
      <c r="LSW3" s="3026"/>
      <c r="LSX3" s="3026"/>
      <c r="LSY3" s="3026"/>
      <c r="LSZ3" s="2436"/>
      <c r="LTA3" s="2434"/>
      <c r="LTB3" s="3026"/>
      <c r="LTC3" s="3026"/>
      <c r="LTD3" s="3026"/>
      <c r="LTE3" s="3026"/>
      <c r="LTF3" s="3026"/>
      <c r="LTG3" s="3026"/>
      <c r="LTH3" s="2436"/>
      <c r="LTI3" s="2434"/>
      <c r="LTJ3" s="3026"/>
      <c r="LTK3" s="3026"/>
      <c r="LTL3" s="3026"/>
      <c r="LTM3" s="3026"/>
      <c r="LTN3" s="3026"/>
      <c r="LTO3" s="3026"/>
      <c r="LTP3" s="2436"/>
      <c r="LTQ3" s="2434"/>
      <c r="LTR3" s="3026"/>
      <c r="LTS3" s="3026"/>
      <c r="LTT3" s="3026"/>
      <c r="LTU3" s="3026"/>
      <c r="LTV3" s="3026"/>
      <c r="LTW3" s="3026"/>
      <c r="LTX3" s="2436"/>
      <c r="LTY3" s="2434"/>
      <c r="LTZ3" s="3026"/>
      <c r="LUA3" s="3026"/>
      <c r="LUB3" s="3026"/>
      <c r="LUC3" s="3026"/>
      <c r="LUD3" s="3026"/>
      <c r="LUE3" s="3026"/>
      <c r="LUF3" s="2436"/>
      <c r="LUG3" s="2434"/>
      <c r="LUH3" s="3026"/>
      <c r="LUI3" s="3026"/>
      <c r="LUJ3" s="3026"/>
      <c r="LUK3" s="3026"/>
      <c r="LUL3" s="3026"/>
      <c r="LUM3" s="3026"/>
      <c r="LUN3" s="2436"/>
      <c r="LUO3" s="2434"/>
      <c r="LUP3" s="3026"/>
      <c r="LUQ3" s="3026"/>
      <c r="LUR3" s="3026"/>
      <c r="LUS3" s="3026"/>
      <c r="LUT3" s="3026"/>
      <c r="LUU3" s="3026"/>
      <c r="LUV3" s="2436"/>
      <c r="LUW3" s="2434"/>
      <c r="LUX3" s="3026"/>
      <c r="LUY3" s="3026"/>
      <c r="LUZ3" s="3026"/>
      <c r="LVA3" s="3026"/>
      <c r="LVB3" s="3026"/>
      <c r="LVC3" s="3026"/>
      <c r="LVD3" s="2436"/>
      <c r="LVE3" s="2434"/>
      <c r="LVF3" s="3026"/>
      <c r="LVG3" s="3026"/>
      <c r="LVH3" s="3026"/>
      <c r="LVI3" s="3026"/>
      <c r="LVJ3" s="3026"/>
      <c r="LVK3" s="3026"/>
      <c r="LVL3" s="2436"/>
      <c r="LVM3" s="2434"/>
      <c r="LVN3" s="3026"/>
      <c r="LVO3" s="3026"/>
      <c r="LVP3" s="3026"/>
      <c r="LVQ3" s="3026"/>
      <c r="LVR3" s="3026"/>
      <c r="LVS3" s="3026"/>
      <c r="LVT3" s="2436"/>
      <c r="LVU3" s="2434"/>
      <c r="LVV3" s="3026"/>
      <c r="LVW3" s="3026"/>
      <c r="LVX3" s="3026"/>
      <c r="LVY3" s="3026"/>
      <c r="LVZ3" s="3026"/>
      <c r="LWA3" s="3026"/>
      <c r="LWB3" s="2436"/>
      <c r="LWC3" s="2434"/>
      <c r="LWD3" s="3026"/>
      <c r="LWE3" s="3026"/>
      <c r="LWF3" s="3026"/>
      <c r="LWG3" s="3026"/>
      <c r="LWH3" s="3026"/>
      <c r="LWI3" s="3026"/>
      <c r="LWJ3" s="2436"/>
      <c r="LWK3" s="2434"/>
      <c r="LWL3" s="3026"/>
      <c r="LWM3" s="3026"/>
      <c r="LWN3" s="3026"/>
      <c r="LWO3" s="3026"/>
      <c r="LWP3" s="3026"/>
      <c r="LWQ3" s="3026"/>
      <c r="LWR3" s="2436"/>
      <c r="LWS3" s="2434"/>
      <c r="LWT3" s="3026"/>
      <c r="LWU3" s="3026"/>
      <c r="LWV3" s="3026"/>
      <c r="LWW3" s="3026"/>
      <c r="LWX3" s="3026"/>
      <c r="LWY3" s="3026"/>
      <c r="LWZ3" s="2436"/>
      <c r="LXA3" s="2434"/>
      <c r="LXB3" s="3026"/>
      <c r="LXC3" s="3026"/>
      <c r="LXD3" s="3026"/>
      <c r="LXE3" s="3026"/>
      <c r="LXF3" s="3026"/>
      <c r="LXG3" s="3026"/>
      <c r="LXH3" s="2436"/>
      <c r="LXI3" s="2434"/>
      <c r="LXJ3" s="3026"/>
      <c r="LXK3" s="3026"/>
      <c r="LXL3" s="3026"/>
      <c r="LXM3" s="3026"/>
      <c r="LXN3" s="3026"/>
      <c r="LXO3" s="3026"/>
      <c r="LXP3" s="2436"/>
      <c r="LXQ3" s="2434"/>
      <c r="LXR3" s="3026"/>
      <c r="LXS3" s="3026"/>
      <c r="LXT3" s="3026"/>
      <c r="LXU3" s="3026"/>
      <c r="LXV3" s="3026"/>
      <c r="LXW3" s="3026"/>
      <c r="LXX3" s="2436"/>
      <c r="LXY3" s="2434"/>
      <c r="LXZ3" s="3026"/>
      <c r="LYA3" s="3026"/>
      <c r="LYB3" s="3026"/>
      <c r="LYC3" s="3026"/>
      <c r="LYD3" s="3026"/>
      <c r="LYE3" s="3026"/>
      <c r="LYF3" s="2436"/>
      <c r="LYG3" s="2434"/>
      <c r="LYH3" s="3026"/>
      <c r="LYI3" s="3026"/>
      <c r="LYJ3" s="3026"/>
      <c r="LYK3" s="3026"/>
      <c r="LYL3" s="3026"/>
      <c r="LYM3" s="3026"/>
      <c r="LYN3" s="2436"/>
      <c r="LYO3" s="2434"/>
      <c r="LYP3" s="3026"/>
      <c r="LYQ3" s="3026"/>
      <c r="LYR3" s="3026"/>
      <c r="LYS3" s="3026"/>
      <c r="LYT3" s="3026"/>
      <c r="LYU3" s="3026"/>
      <c r="LYV3" s="2436"/>
      <c r="LYW3" s="2434"/>
      <c r="LYX3" s="3026"/>
      <c r="LYY3" s="3026"/>
      <c r="LYZ3" s="3026"/>
      <c r="LZA3" s="3026"/>
      <c r="LZB3" s="3026"/>
      <c r="LZC3" s="3026"/>
      <c r="LZD3" s="2436"/>
      <c r="LZE3" s="2434"/>
      <c r="LZF3" s="3026"/>
      <c r="LZG3" s="3026"/>
      <c r="LZH3" s="3026"/>
      <c r="LZI3" s="3026"/>
      <c r="LZJ3" s="3026"/>
      <c r="LZK3" s="3026"/>
      <c r="LZL3" s="2436"/>
      <c r="LZM3" s="2434"/>
      <c r="LZN3" s="3026"/>
      <c r="LZO3" s="3026"/>
      <c r="LZP3" s="3026"/>
      <c r="LZQ3" s="3026"/>
      <c r="LZR3" s="3026"/>
      <c r="LZS3" s="3026"/>
      <c r="LZT3" s="2436"/>
      <c r="LZU3" s="2434"/>
      <c r="LZV3" s="3026"/>
      <c r="LZW3" s="3026"/>
      <c r="LZX3" s="3026"/>
      <c r="LZY3" s="3026"/>
      <c r="LZZ3" s="3026"/>
      <c r="MAA3" s="3026"/>
      <c r="MAB3" s="2436"/>
      <c r="MAC3" s="2434"/>
      <c r="MAD3" s="3026"/>
      <c r="MAE3" s="3026"/>
      <c r="MAF3" s="3026"/>
      <c r="MAG3" s="3026"/>
      <c r="MAH3" s="3026"/>
      <c r="MAI3" s="3026"/>
      <c r="MAJ3" s="2436"/>
      <c r="MAK3" s="2434"/>
      <c r="MAL3" s="3026"/>
      <c r="MAM3" s="3026"/>
      <c r="MAN3" s="3026"/>
      <c r="MAO3" s="3026"/>
      <c r="MAP3" s="3026"/>
      <c r="MAQ3" s="3026"/>
      <c r="MAR3" s="2436"/>
      <c r="MAS3" s="2434"/>
      <c r="MAT3" s="3026"/>
      <c r="MAU3" s="3026"/>
      <c r="MAV3" s="3026"/>
      <c r="MAW3" s="3026"/>
      <c r="MAX3" s="3026"/>
      <c r="MAY3" s="3026"/>
      <c r="MAZ3" s="2436"/>
      <c r="MBA3" s="2434"/>
      <c r="MBB3" s="3026"/>
      <c r="MBC3" s="3026"/>
      <c r="MBD3" s="3026"/>
      <c r="MBE3" s="3026"/>
      <c r="MBF3" s="3026"/>
      <c r="MBG3" s="3026"/>
      <c r="MBH3" s="2436"/>
      <c r="MBI3" s="2434"/>
      <c r="MBJ3" s="3026"/>
      <c r="MBK3" s="3026"/>
      <c r="MBL3" s="3026"/>
      <c r="MBM3" s="3026"/>
      <c r="MBN3" s="3026"/>
      <c r="MBO3" s="3026"/>
      <c r="MBP3" s="2436"/>
      <c r="MBQ3" s="2434"/>
      <c r="MBR3" s="3026"/>
      <c r="MBS3" s="3026"/>
      <c r="MBT3" s="3026"/>
      <c r="MBU3" s="3026"/>
      <c r="MBV3" s="3026"/>
      <c r="MBW3" s="3026"/>
      <c r="MBX3" s="2436"/>
      <c r="MBY3" s="2434"/>
      <c r="MBZ3" s="3026"/>
      <c r="MCA3" s="3026"/>
      <c r="MCB3" s="3026"/>
      <c r="MCC3" s="3026"/>
      <c r="MCD3" s="3026"/>
      <c r="MCE3" s="3026"/>
      <c r="MCF3" s="2436"/>
      <c r="MCG3" s="2434"/>
      <c r="MCH3" s="3026"/>
      <c r="MCI3" s="3026"/>
      <c r="MCJ3" s="3026"/>
      <c r="MCK3" s="3026"/>
      <c r="MCL3" s="3026"/>
      <c r="MCM3" s="3026"/>
      <c r="MCN3" s="2436"/>
      <c r="MCO3" s="2434"/>
      <c r="MCP3" s="3026"/>
      <c r="MCQ3" s="3026"/>
      <c r="MCR3" s="3026"/>
      <c r="MCS3" s="3026"/>
      <c r="MCT3" s="3026"/>
      <c r="MCU3" s="3026"/>
      <c r="MCV3" s="2436"/>
      <c r="MCW3" s="2434"/>
      <c r="MCX3" s="3026"/>
      <c r="MCY3" s="3026"/>
      <c r="MCZ3" s="3026"/>
      <c r="MDA3" s="3026"/>
      <c r="MDB3" s="3026"/>
      <c r="MDC3" s="3026"/>
      <c r="MDD3" s="2436"/>
      <c r="MDE3" s="2434"/>
      <c r="MDF3" s="3026"/>
      <c r="MDG3" s="3026"/>
      <c r="MDH3" s="3026"/>
      <c r="MDI3" s="3026"/>
      <c r="MDJ3" s="3026"/>
      <c r="MDK3" s="3026"/>
      <c r="MDL3" s="2436"/>
      <c r="MDM3" s="2434"/>
      <c r="MDN3" s="3026"/>
      <c r="MDO3" s="3026"/>
      <c r="MDP3" s="3026"/>
      <c r="MDQ3" s="3026"/>
      <c r="MDR3" s="3026"/>
      <c r="MDS3" s="3026"/>
      <c r="MDT3" s="2436"/>
      <c r="MDU3" s="2434"/>
      <c r="MDV3" s="3026"/>
      <c r="MDW3" s="3026"/>
      <c r="MDX3" s="3026"/>
      <c r="MDY3" s="3026"/>
      <c r="MDZ3" s="3026"/>
      <c r="MEA3" s="3026"/>
      <c r="MEB3" s="2436"/>
      <c r="MEC3" s="2434"/>
      <c r="MED3" s="3026"/>
      <c r="MEE3" s="3026"/>
      <c r="MEF3" s="3026"/>
      <c r="MEG3" s="3026"/>
      <c r="MEH3" s="3026"/>
      <c r="MEI3" s="3026"/>
      <c r="MEJ3" s="2436"/>
      <c r="MEK3" s="2434"/>
      <c r="MEL3" s="3026"/>
      <c r="MEM3" s="3026"/>
      <c r="MEN3" s="3026"/>
      <c r="MEO3" s="3026"/>
      <c r="MEP3" s="3026"/>
      <c r="MEQ3" s="3026"/>
      <c r="MER3" s="2436"/>
      <c r="MES3" s="2434"/>
      <c r="MET3" s="3026"/>
      <c r="MEU3" s="3026"/>
      <c r="MEV3" s="3026"/>
      <c r="MEW3" s="3026"/>
      <c r="MEX3" s="3026"/>
      <c r="MEY3" s="3026"/>
      <c r="MEZ3" s="2436"/>
      <c r="MFA3" s="2434"/>
      <c r="MFB3" s="3026"/>
      <c r="MFC3" s="3026"/>
      <c r="MFD3" s="3026"/>
      <c r="MFE3" s="3026"/>
      <c r="MFF3" s="3026"/>
      <c r="MFG3" s="3026"/>
      <c r="MFH3" s="2436"/>
      <c r="MFI3" s="2434"/>
      <c r="MFJ3" s="3026"/>
      <c r="MFK3" s="3026"/>
      <c r="MFL3" s="3026"/>
      <c r="MFM3" s="3026"/>
      <c r="MFN3" s="3026"/>
      <c r="MFO3" s="3026"/>
      <c r="MFP3" s="2436"/>
      <c r="MFQ3" s="2434"/>
      <c r="MFR3" s="3026"/>
      <c r="MFS3" s="3026"/>
      <c r="MFT3" s="3026"/>
      <c r="MFU3" s="3026"/>
      <c r="MFV3" s="3026"/>
      <c r="MFW3" s="3026"/>
      <c r="MFX3" s="2436"/>
      <c r="MFY3" s="2434"/>
      <c r="MFZ3" s="3026"/>
      <c r="MGA3" s="3026"/>
      <c r="MGB3" s="3026"/>
      <c r="MGC3" s="3026"/>
      <c r="MGD3" s="3026"/>
      <c r="MGE3" s="3026"/>
      <c r="MGF3" s="2436"/>
      <c r="MGG3" s="2434"/>
      <c r="MGH3" s="3026"/>
      <c r="MGI3" s="3026"/>
      <c r="MGJ3" s="3026"/>
      <c r="MGK3" s="3026"/>
      <c r="MGL3" s="3026"/>
      <c r="MGM3" s="3026"/>
      <c r="MGN3" s="2436"/>
      <c r="MGO3" s="2434"/>
      <c r="MGP3" s="3026"/>
      <c r="MGQ3" s="3026"/>
      <c r="MGR3" s="3026"/>
      <c r="MGS3" s="3026"/>
      <c r="MGT3" s="3026"/>
      <c r="MGU3" s="3026"/>
      <c r="MGV3" s="2436"/>
      <c r="MGW3" s="2434"/>
      <c r="MGX3" s="3026"/>
      <c r="MGY3" s="3026"/>
      <c r="MGZ3" s="3026"/>
      <c r="MHA3" s="3026"/>
      <c r="MHB3" s="3026"/>
      <c r="MHC3" s="3026"/>
      <c r="MHD3" s="2436"/>
      <c r="MHE3" s="2434"/>
      <c r="MHF3" s="3026"/>
      <c r="MHG3" s="3026"/>
      <c r="MHH3" s="3026"/>
      <c r="MHI3" s="3026"/>
      <c r="MHJ3" s="3026"/>
      <c r="MHK3" s="3026"/>
      <c r="MHL3" s="2436"/>
      <c r="MHM3" s="2434"/>
      <c r="MHN3" s="3026"/>
      <c r="MHO3" s="3026"/>
      <c r="MHP3" s="3026"/>
      <c r="MHQ3" s="3026"/>
      <c r="MHR3" s="3026"/>
      <c r="MHS3" s="3026"/>
      <c r="MHT3" s="2436"/>
      <c r="MHU3" s="2434"/>
      <c r="MHV3" s="3026"/>
      <c r="MHW3" s="3026"/>
      <c r="MHX3" s="3026"/>
      <c r="MHY3" s="3026"/>
      <c r="MHZ3" s="3026"/>
      <c r="MIA3" s="3026"/>
      <c r="MIB3" s="2436"/>
      <c r="MIC3" s="2434"/>
      <c r="MID3" s="3026"/>
      <c r="MIE3" s="3026"/>
      <c r="MIF3" s="3026"/>
      <c r="MIG3" s="3026"/>
      <c r="MIH3" s="3026"/>
      <c r="MII3" s="3026"/>
      <c r="MIJ3" s="2436"/>
      <c r="MIK3" s="2434"/>
      <c r="MIL3" s="3026"/>
      <c r="MIM3" s="3026"/>
      <c r="MIN3" s="3026"/>
      <c r="MIO3" s="3026"/>
      <c r="MIP3" s="3026"/>
      <c r="MIQ3" s="3026"/>
      <c r="MIR3" s="2436"/>
      <c r="MIS3" s="2434"/>
      <c r="MIT3" s="3026"/>
      <c r="MIU3" s="3026"/>
      <c r="MIV3" s="3026"/>
      <c r="MIW3" s="3026"/>
      <c r="MIX3" s="3026"/>
      <c r="MIY3" s="3026"/>
      <c r="MIZ3" s="2436"/>
      <c r="MJA3" s="2434"/>
      <c r="MJB3" s="3026"/>
      <c r="MJC3" s="3026"/>
      <c r="MJD3" s="3026"/>
      <c r="MJE3" s="3026"/>
      <c r="MJF3" s="3026"/>
      <c r="MJG3" s="3026"/>
      <c r="MJH3" s="2436"/>
      <c r="MJI3" s="2434"/>
      <c r="MJJ3" s="3026"/>
      <c r="MJK3" s="3026"/>
      <c r="MJL3" s="3026"/>
      <c r="MJM3" s="3026"/>
      <c r="MJN3" s="3026"/>
      <c r="MJO3" s="3026"/>
      <c r="MJP3" s="2436"/>
      <c r="MJQ3" s="2434"/>
      <c r="MJR3" s="3026"/>
      <c r="MJS3" s="3026"/>
      <c r="MJT3" s="3026"/>
      <c r="MJU3" s="3026"/>
      <c r="MJV3" s="3026"/>
      <c r="MJW3" s="3026"/>
      <c r="MJX3" s="2436"/>
      <c r="MJY3" s="2434"/>
      <c r="MJZ3" s="3026"/>
      <c r="MKA3" s="3026"/>
      <c r="MKB3" s="3026"/>
      <c r="MKC3" s="3026"/>
      <c r="MKD3" s="3026"/>
      <c r="MKE3" s="3026"/>
      <c r="MKF3" s="2436"/>
      <c r="MKG3" s="2434"/>
      <c r="MKH3" s="3026"/>
      <c r="MKI3" s="3026"/>
      <c r="MKJ3" s="3026"/>
      <c r="MKK3" s="3026"/>
      <c r="MKL3" s="3026"/>
      <c r="MKM3" s="3026"/>
      <c r="MKN3" s="2436"/>
      <c r="MKO3" s="2434"/>
      <c r="MKP3" s="3026"/>
      <c r="MKQ3" s="3026"/>
      <c r="MKR3" s="3026"/>
      <c r="MKS3" s="3026"/>
      <c r="MKT3" s="3026"/>
      <c r="MKU3" s="3026"/>
      <c r="MKV3" s="2436"/>
      <c r="MKW3" s="2434"/>
      <c r="MKX3" s="3026"/>
      <c r="MKY3" s="3026"/>
      <c r="MKZ3" s="3026"/>
      <c r="MLA3" s="3026"/>
      <c r="MLB3" s="3026"/>
      <c r="MLC3" s="3026"/>
      <c r="MLD3" s="2436"/>
      <c r="MLE3" s="2434"/>
      <c r="MLF3" s="3026"/>
      <c r="MLG3" s="3026"/>
      <c r="MLH3" s="3026"/>
      <c r="MLI3" s="3026"/>
      <c r="MLJ3" s="3026"/>
      <c r="MLK3" s="3026"/>
      <c r="MLL3" s="2436"/>
      <c r="MLM3" s="2434"/>
      <c r="MLN3" s="3026"/>
      <c r="MLO3" s="3026"/>
      <c r="MLP3" s="3026"/>
      <c r="MLQ3" s="3026"/>
      <c r="MLR3" s="3026"/>
      <c r="MLS3" s="3026"/>
      <c r="MLT3" s="2436"/>
      <c r="MLU3" s="2434"/>
      <c r="MLV3" s="3026"/>
      <c r="MLW3" s="3026"/>
      <c r="MLX3" s="3026"/>
      <c r="MLY3" s="3026"/>
      <c r="MLZ3" s="3026"/>
      <c r="MMA3" s="3026"/>
      <c r="MMB3" s="2436"/>
      <c r="MMC3" s="2434"/>
      <c r="MMD3" s="3026"/>
      <c r="MME3" s="3026"/>
      <c r="MMF3" s="3026"/>
      <c r="MMG3" s="3026"/>
      <c r="MMH3" s="3026"/>
      <c r="MMI3" s="3026"/>
      <c r="MMJ3" s="2436"/>
      <c r="MMK3" s="2434"/>
      <c r="MML3" s="3026"/>
      <c r="MMM3" s="3026"/>
      <c r="MMN3" s="3026"/>
      <c r="MMO3" s="3026"/>
      <c r="MMP3" s="3026"/>
      <c r="MMQ3" s="3026"/>
      <c r="MMR3" s="2436"/>
      <c r="MMS3" s="2434"/>
      <c r="MMT3" s="3026"/>
      <c r="MMU3" s="3026"/>
      <c r="MMV3" s="3026"/>
      <c r="MMW3" s="3026"/>
      <c r="MMX3" s="3026"/>
      <c r="MMY3" s="3026"/>
      <c r="MMZ3" s="2436"/>
      <c r="MNA3" s="2434"/>
      <c r="MNB3" s="3026"/>
      <c r="MNC3" s="3026"/>
      <c r="MND3" s="3026"/>
      <c r="MNE3" s="3026"/>
      <c r="MNF3" s="3026"/>
      <c r="MNG3" s="3026"/>
      <c r="MNH3" s="2436"/>
      <c r="MNI3" s="2434"/>
      <c r="MNJ3" s="3026"/>
      <c r="MNK3" s="3026"/>
      <c r="MNL3" s="3026"/>
      <c r="MNM3" s="3026"/>
      <c r="MNN3" s="3026"/>
      <c r="MNO3" s="3026"/>
      <c r="MNP3" s="2436"/>
      <c r="MNQ3" s="2434"/>
      <c r="MNR3" s="3026"/>
      <c r="MNS3" s="3026"/>
      <c r="MNT3" s="3026"/>
      <c r="MNU3" s="3026"/>
      <c r="MNV3" s="3026"/>
      <c r="MNW3" s="3026"/>
      <c r="MNX3" s="2436"/>
      <c r="MNY3" s="2434"/>
      <c r="MNZ3" s="3026"/>
      <c r="MOA3" s="3026"/>
      <c r="MOB3" s="3026"/>
      <c r="MOC3" s="3026"/>
      <c r="MOD3" s="3026"/>
      <c r="MOE3" s="3026"/>
      <c r="MOF3" s="2436"/>
      <c r="MOG3" s="2434"/>
      <c r="MOH3" s="3026"/>
      <c r="MOI3" s="3026"/>
      <c r="MOJ3" s="3026"/>
      <c r="MOK3" s="3026"/>
      <c r="MOL3" s="3026"/>
      <c r="MOM3" s="3026"/>
      <c r="MON3" s="2436"/>
      <c r="MOO3" s="2434"/>
      <c r="MOP3" s="3026"/>
      <c r="MOQ3" s="3026"/>
      <c r="MOR3" s="3026"/>
      <c r="MOS3" s="3026"/>
      <c r="MOT3" s="3026"/>
      <c r="MOU3" s="3026"/>
      <c r="MOV3" s="2436"/>
      <c r="MOW3" s="2434"/>
      <c r="MOX3" s="3026"/>
      <c r="MOY3" s="3026"/>
      <c r="MOZ3" s="3026"/>
      <c r="MPA3" s="3026"/>
      <c r="MPB3" s="3026"/>
      <c r="MPC3" s="3026"/>
      <c r="MPD3" s="2436"/>
      <c r="MPE3" s="2434"/>
      <c r="MPF3" s="3026"/>
      <c r="MPG3" s="3026"/>
      <c r="MPH3" s="3026"/>
      <c r="MPI3" s="3026"/>
      <c r="MPJ3" s="3026"/>
      <c r="MPK3" s="3026"/>
      <c r="MPL3" s="2436"/>
      <c r="MPM3" s="2434"/>
      <c r="MPN3" s="3026"/>
      <c r="MPO3" s="3026"/>
      <c r="MPP3" s="3026"/>
      <c r="MPQ3" s="3026"/>
      <c r="MPR3" s="3026"/>
      <c r="MPS3" s="3026"/>
      <c r="MPT3" s="2436"/>
      <c r="MPU3" s="2434"/>
      <c r="MPV3" s="3026"/>
      <c r="MPW3" s="3026"/>
      <c r="MPX3" s="3026"/>
      <c r="MPY3" s="3026"/>
      <c r="MPZ3" s="3026"/>
      <c r="MQA3" s="3026"/>
      <c r="MQB3" s="2436"/>
      <c r="MQC3" s="2434"/>
      <c r="MQD3" s="3026"/>
      <c r="MQE3" s="3026"/>
      <c r="MQF3" s="3026"/>
      <c r="MQG3" s="3026"/>
      <c r="MQH3" s="3026"/>
      <c r="MQI3" s="3026"/>
      <c r="MQJ3" s="2436"/>
      <c r="MQK3" s="2434"/>
      <c r="MQL3" s="3026"/>
      <c r="MQM3" s="3026"/>
      <c r="MQN3" s="3026"/>
      <c r="MQO3" s="3026"/>
      <c r="MQP3" s="3026"/>
      <c r="MQQ3" s="3026"/>
      <c r="MQR3" s="2436"/>
      <c r="MQS3" s="2434"/>
      <c r="MQT3" s="3026"/>
      <c r="MQU3" s="3026"/>
      <c r="MQV3" s="3026"/>
      <c r="MQW3" s="3026"/>
      <c r="MQX3" s="3026"/>
      <c r="MQY3" s="3026"/>
      <c r="MQZ3" s="2436"/>
      <c r="MRA3" s="2434"/>
      <c r="MRB3" s="3026"/>
      <c r="MRC3" s="3026"/>
      <c r="MRD3" s="3026"/>
      <c r="MRE3" s="3026"/>
      <c r="MRF3" s="3026"/>
      <c r="MRG3" s="3026"/>
      <c r="MRH3" s="2436"/>
      <c r="MRI3" s="2434"/>
      <c r="MRJ3" s="3026"/>
      <c r="MRK3" s="3026"/>
      <c r="MRL3" s="3026"/>
      <c r="MRM3" s="3026"/>
      <c r="MRN3" s="3026"/>
      <c r="MRO3" s="3026"/>
      <c r="MRP3" s="2436"/>
      <c r="MRQ3" s="2434"/>
      <c r="MRR3" s="3026"/>
      <c r="MRS3" s="3026"/>
      <c r="MRT3" s="3026"/>
      <c r="MRU3" s="3026"/>
      <c r="MRV3" s="3026"/>
      <c r="MRW3" s="3026"/>
      <c r="MRX3" s="2436"/>
      <c r="MRY3" s="2434"/>
      <c r="MRZ3" s="3026"/>
      <c r="MSA3" s="3026"/>
      <c r="MSB3" s="3026"/>
      <c r="MSC3" s="3026"/>
      <c r="MSD3" s="3026"/>
      <c r="MSE3" s="3026"/>
      <c r="MSF3" s="2436"/>
      <c r="MSG3" s="2434"/>
      <c r="MSH3" s="3026"/>
      <c r="MSI3" s="3026"/>
      <c r="MSJ3" s="3026"/>
      <c r="MSK3" s="3026"/>
      <c r="MSL3" s="3026"/>
      <c r="MSM3" s="3026"/>
      <c r="MSN3" s="2436"/>
      <c r="MSO3" s="2434"/>
      <c r="MSP3" s="3026"/>
      <c r="MSQ3" s="3026"/>
      <c r="MSR3" s="3026"/>
      <c r="MSS3" s="3026"/>
      <c r="MST3" s="3026"/>
      <c r="MSU3" s="3026"/>
      <c r="MSV3" s="2436"/>
      <c r="MSW3" s="2434"/>
      <c r="MSX3" s="3026"/>
      <c r="MSY3" s="3026"/>
      <c r="MSZ3" s="3026"/>
      <c r="MTA3" s="3026"/>
      <c r="MTB3" s="3026"/>
      <c r="MTC3" s="3026"/>
      <c r="MTD3" s="2436"/>
      <c r="MTE3" s="2434"/>
      <c r="MTF3" s="3026"/>
      <c r="MTG3" s="3026"/>
      <c r="MTH3" s="3026"/>
      <c r="MTI3" s="3026"/>
      <c r="MTJ3" s="3026"/>
      <c r="MTK3" s="3026"/>
      <c r="MTL3" s="2436"/>
      <c r="MTM3" s="2434"/>
      <c r="MTN3" s="3026"/>
      <c r="MTO3" s="3026"/>
      <c r="MTP3" s="3026"/>
      <c r="MTQ3" s="3026"/>
      <c r="MTR3" s="3026"/>
      <c r="MTS3" s="3026"/>
      <c r="MTT3" s="2436"/>
      <c r="MTU3" s="2434"/>
      <c r="MTV3" s="3026"/>
      <c r="MTW3" s="3026"/>
      <c r="MTX3" s="3026"/>
      <c r="MTY3" s="3026"/>
      <c r="MTZ3" s="3026"/>
      <c r="MUA3" s="3026"/>
      <c r="MUB3" s="2436"/>
      <c r="MUC3" s="2434"/>
      <c r="MUD3" s="3026"/>
      <c r="MUE3" s="3026"/>
      <c r="MUF3" s="3026"/>
      <c r="MUG3" s="3026"/>
      <c r="MUH3" s="3026"/>
      <c r="MUI3" s="3026"/>
      <c r="MUJ3" s="2436"/>
      <c r="MUK3" s="2434"/>
      <c r="MUL3" s="3026"/>
      <c r="MUM3" s="3026"/>
      <c r="MUN3" s="3026"/>
      <c r="MUO3" s="3026"/>
      <c r="MUP3" s="3026"/>
      <c r="MUQ3" s="3026"/>
      <c r="MUR3" s="2436"/>
      <c r="MUS3" s="2434"/>
      <c r="MUT3" s="3026"/>
      <c r="MUU3" s="3026"/>
      <c r="MUV3" s="3026"/>
      <c r="MUW3" s="3026"/>
      <c r="MUX3" s="3026"/>
      <c r="MUY3" s="3026"/>
      <c r="MUZ3" s="2436"/>
      <c r="MVA3" s="2434"/>
      <c r="MVB3" s="3026"/>
      <c r="MVC3" s="3026"/>
      <c r="MVD3" s="3026"/>
      <c r="MVE3" s="3026"/>
      <c r="MVF3" s="3026"/>
      <c r="MVG3" s="3026"/>
      <c r="MVH3" s="2436"/>
      <c r="MVI3" s="2434"/>
      <c r="MVJ3" s="3026"/>
      <c r="MVK3" s="3026"/>
      <c r="MVL3" s="3026"/>
      <c r="MVM3" s="3026"/>
      <c r="MVN3" s="3026"/>
      <c r="MVO3" s="3026"/>
      <c r="MVP3" s="2436"/>
      <c r="MVQ3" s="2434"/>
      <c r="MVR3" s="3026"/>
      <c r="MVS3" s="3026"/>
      <c r="MVT3" s="3026"/>
      <c r="MVU3" s="3026"/>
      <c r="MVV3" s="3026"/>
      <c r="MVW3" s="3026"/>
      <c r="MVX3" s="2436"/>
      <c r="MVY3" s="2434"/>
      <c r="MVZ3" s="3026"/>
      <c r="MWA3" s="3026"/>
      <c r="MWB3" s="3026"/>
      <c r="MWC3" s="3026"/>
      <c r="MWD3" s="3026"/>
      <c r="MWE3" s="3026"/>
      <c r="MWF3" s="2436"/>
      <c r="MWG3" s="2434"/>
      <c r="MWH3" s="3026"/>
      <c r="MWI3" s="3026"/>
      <c r="MWJ3" s="3026"/>
      <c r="MWK3" s="3026"/>
      <c r="MWL3" s="3026"/>
      <c r="MWM3" s="3026"/>
      <c r="MWN3" s="2436"/>
      <c r="MWO3" s="2434"/>
      <c r="MWP3" s="3026"/>
      <c r="MWQ3" s="3026"/>
      <c r="MWR3" s="3026"/>
      <c r="MWS3" s="3026"/>
      <c r="MWT3" s="3026"/>
      <c r="MWU3" s="3026"/>
      <c r="MWV3" s="2436"/>
      <c r="MWW3" s="2434"/>
      <c r="MWX3" s="3026"/>
      <c r="MWY3" s="3026"/>
      <c r="MWZ3" s="3026"/>
      <c r="MXA3" s="3026"/>
      <c r="MXB3" s="3026"/>
      <c r="MXC3" s="3026"/>
      <c r="MXD3" s="2436"/>
      <c r="MXE3" s="2434"/>
      <c r="MXF3" s="3026"/>
      <c r="MXG3" s="3026"/>
      <c r="MXH3" s="3026"/>
      <c r="MXI3" s="3026"/>
      <c r="MXJ3" s="3026"/>
      <c r="MXK3" s="3026"/>
      <c r="MXL3" s="2436"/>
      <c r="MXM3" s="2434"/>
      <c r="MXN3" s="3026"/>
      <c r="MXO3" s="3026"/>
      <c r="MXP3" s="3026"/>
      <c r="MXQ3" s="3026"/>
      <c r="MXR3" s="3026"/>
      <c r="MXS3" s="3026"/>
      <c r="MXT3" s="2436"/>
      <c r="MXU3" s="2434"/>
      <c r="MXV3" s="3026"/>
      <c r="MXW3" s="3026"/>
      <c r="MXX3" s="3026"/>
      <c r="MXY3" s="3026"/>
      <c r="MXZ3" s="3026"/>
      <c r="MYA3" s="3026"/>
      <c r="MYB3" s="2436"/>
      <c r="MYC3" s="2434"/>
      <c r="MYD3" s="3026"/>
      <c r="MYE3" s="3026"/>
      <c r="MYF3" s="3026"/>
      <c r="MYG3" s="3026"/>
      <c r="MYH3" s="3026"/>
      <c r="MYI3" s="3026"/>
      <c r="MYJ3" s="2436"/>
      <c r="MYK3" s="2434"/>
      <c r="MYL3" s="3026"/>
      <c r="MYM3" s="3026"/>
      <c r="MYN3" s="3026"/>
      <c r="MYO3" s="3026"/>
      <c r="MYP3" s="3026"/>
      <c r="MYQ3" s="3026"/>
      <c r="MYR3" s="2436"/>
      <c r="MYS3" s="2434"/>
      <c r="MYT3" s="3026"/>
      <c r="MYU3" s="3026"/>
      <c r="MYV3" s="3026"/>
      <c r="MYW3" s="3026"/>
      <c r="MYX3" s="3026"/>
      <c r="MYY3" s="3026"/>
      <c r="MYZ3" s="2436"/>
      <c r="MZA3" s="2434"/>
      <c r="MZB3" s="3026"/>
      <c r="MZC3" s="3026"/>
      <c r="MZD3" s="3026"/>
      <c r="MZE3" s="3026"/>
      <c r="MZF3" s="3026"/>
      <c r="MZG3" s="3026"/>
      <c r="MZH3" s="2436"/>
      <c r="MZI3" s="2434"/>
      <c r="MZJ3" s="3026"/>
      <c r="MZK3" s="3026"/>
      <c r="MZL3" s="3026"/>
      <c r="MZM3" s="3026"/>
      <c r="MZN3" s="3026"/>
      <c r="MZO3" s="3026"/>
      <c r="MZP3" s="2436"/>
      <c r="MZQ3" s="2434"/>
      <c r="MZR3" s="3026"/>
      <c r="MZS3" s="3026"/>
      <c r="MZT3" s="3026"/>
      <c r="MZU3" s="3026"/>
      <c r="MZV3" s="3026"/>
      <c r="MZW3" s="3026"/>
      <c r="MZX3" s="2436"/>
      <c r="MZY3" s="2434"/>
      <c r="MZZ3" s="3026"/>
      <c r="NAA3" s="3026"/>
      <c r="NAB3" s="3026"/>
      <c r="NAC3" s="3026"/>
      <c r="NAD3" s="3026"/>
      <c r="NAE3" s="3026"/>
      <c r="NAF3" s="2436"/>
      <c r="NAG3" s="2434"/>
      <c r="NAH3" s="3026"/>
      <c r="NAI3" s="3026"/>
      <c r="NAJ3" s="3026"/>
      <c r="NAK3" s="3026"/>
      <c r="NAL3" s="3026"/>
      <c r="NAM3" s="3026"/>
      <c r="NAN3" s="2436"/>
      <c r="NAO3" s="2434"/>
      <c r="NAP3" s="3026"/>
      <c r="NAQ3" s="3026"/>
      <c r="NAR3" s="3026"/>
      <c r="NAS3" s="3026"/>
      <c r="NAT3" s="3026"/>
      <c r="NAU3" s="3026"/>
      <c r="NAV3" s="2436"/>
      <c r="NAW3" s="2434"/>
      <c r="NAX3" s="3026"/>
      <c r="NAY3" s="3026"/>
      <c r="NAZ3" s="3026"/>
      <c r="NBA3" s="3026"/>
      <c r="NBB3" s="3026"/>
      <c r="NBC3" s="3026"/>
      <c r="NBD3" s="2436"/>
      <c r="NBE3" s="2434"/>
      <c r="NBF3" s="3026"/>
      <c r="NBG3" s="3026"/>
      <c r="NBH3" s="3026"/>
      <c r="NBI3" s="3026"/>
      <c r="NBJ3" s="3026"/>
      <c r="NBK3" s="3026"/>
      <c r="NBL3" s="2436"/>
      <c r="NBM3" s="2434"/>
      <c r="NBN3" s="3026"/>
      <c r="NBO3" s="3026"/>
      <c r="NBP3" s="3026"/>
      <c r="NBQ3" s="3026"/>
      <c r="NBR3" s="3026"/>
      <c r="NBS3" s="3026"/>
      <c r="NBT3" s="2436"/>
      <c r="NBU3" s="2434"/>
      <c r="NBV3" s="3026"/>
      <c r="NBW3" s="3026"/>
      <c r="NBX3" s="3026"/>
      <c r="NBY3" s="3026"/>
      <c r="NBZ3" s="3026"/>
      <c r="NCA3" s="3026"/>
      <c r="NCB3" s="2436"/>
      <c r="NCC3" s="2434"/>
      <c r="NCD3" s="3026"/>
      <c r="NCE3" s="3026"/>
      <c r="NCF3" s="3026"/>
      <c r="NCG3" s="3026"/>
      <c r="NCH3" s="3026"/>
      <c r="NCI3" s="3026"/>
      <c r="NCJ3" s="2436"/>
      <c r="NCK3" s="2434"/>
      <c r="NCL3" s="3026"/>
      <c r="NCM3" s="3026"/>
      <c r="NCN3" s="3026"/>
      <c r="NCO3" s="3026"/>
      <c r="NCP3" s="3026"/>
      <c r="NCQ3" s="3026"/>
      <c r="NCR3" s="2436"/>
      <c r="NCS3" s="2434"/>
      <c r="NCT3" s="3026"/>
      <c r="NCU3" s="3026"/>
      <c r="NCV3" s="3026"/>
      <c r="NCW3" s="3026"/>
      <c r="NCX3" s="3026"/>
      <c r="NCY3" s="3026"/>
      <c r="NCZ3" s="2436"/>
      <c r="NDA3" s="2434"/>
      <c r="NDB3" s="3026"/>
      <c r="NDC3" s="3026"/>
      <c r="NDD3" s="3026"/>
      <c r="NDE3" s="3026"/>
      <c r="NDF3" s="3026"/>
      <c r="NDG3" s="3026"/>
      <c r="NDH3" s="2436"/>
      <c r="NDI3" s="2434"/>
      <c r="NDJ3" s="3026"/>
      <c r="NDK3" s="3026"/>
      <c r="NDL3" s="3026"/>
      <c r="NDM3" s="3026"/>
      <c r="NDN3" s="3026"/>
      <c r="NDO3" s="3026"/>
      <c r="NDP3" s="2436"/>
      <c r="NDQ3" s="2434"/>
      <c r="NDR3" s="3026"/>
      <c r="NDS3" s="3026"/>
      <c r="NDT3" s="3026"/>
      <c r="NDU3" s="3026"/>
      <c r="NDV3" s="3026"/>
      <c r="NDW3" s="3026"/>
      <c r="NDX3" s="2436"/>
      <c r="NDY3" s="2434"/>
      <c r="NDZ3" s="3026"/>
      <c r="NEA3" s="3026"/>
      <c r="NEB3" s="3026"/>
      <c r="NEC3" s="3026"/>
      <c r="NED3" s="3026"/>
      <c r="NEE3" s="3026"/>
      <c r="NEF3" s="2436"/>
      <c r="NEG3" s="2434"/>
      <c r="NEH3" s="3026"/>
      <c r="NEI3" s="3026"/>
      <c r="NEJ3" s="3026"/>
      <c r="NEK3" s="3026"/>
      <c r="NEL3" s="3026"/>
      <c r="NEM3" s="3026"/>
      <c r="NEN3" s="2436"/>
      <c r="NEO3" s="2434"/>
      <c r="NEP3" s="3026"/>
      <c r="NEQ3" s="3026"/>
      <c r="NER3" s="3026"/>
      <c r="NES3" s="3026"/>
      <c r="NET3" s="3026"/>
      <c r="NEU3" s="3026"/>
      <c r="NEV3" s="2436"/>
      <c r="NEW3" s="2434"/>
      <c r="NEX3" s="3026"/>
      <c r="NEY3" s="3026"/>
      <c r="NEZ3" s="3026"/>
      <c r="NFA3" s="3026"/>
      <c r="NFB3" s="3026"/>
      <c r="NFC3" s="3026"/>
      <c r="NFD3" s="2436"/>
      <c r="NFE3" s="2434"/>
      <c r="NFF3" s="3026"/>
      <c r="NFG3" s="3026"/>
      <c r="NFH3" s="3026"/>
      <c r="NFI3" s="3026"/>
      <c r="NFJ3" s="3026"/>
      <c r="NFK3" s="3026"/>
      <c r="NFL3" s="2436"/>
      <c r="NFM3" s="2434"/>
      <c r="NFN3" s="3026"/>
      <c r="NFO3" s="3026"/>
      <c r="NFP3" s="3026"/>
      <c r="NFQ3" s="3026"/>
      <c r="NFR3" s="3026"/>
      <c r="NFS3" s="3026"/>
      <c r="NFT3" s="2436"/>
      <c r="NFU3" s="2434"/>
      <c r="NFV3" s="3026"/>
      <c r="NFW3" s="3026"/>
      <c r="NFX3" s="3026"/>
      <c r="NFY3" s="3026"/>
      <c r="NFZ3" s="3026"/>
      <c r="NGA3" s="3026"/>
      <c r="NGB3" s="2436"/>
      <c r="NGC3" s="2434"/>
      <c r="NGD3" s="3026"/>
      <c r="NGE3" s="3026"/>
      <c r="NGF3" s="3026"/>
      <c r="NGG3" s="3026"/>
      <c r="NGH3" s="3026"/>
      <c r="NGI3" s="3026"/>
      <c r="NGJ3" s="2436"/>
      <c r="NGK3" s="2434"/>
      <c r="NGL3" s="3026"/>
      <c r="NGM3" s="3026"/>
      <c r="NGN3" s="3026"/>
      <c r="NGO3" s="3026"/>
      <c r="NGP3" s="3026"/>
      <c r="NGQ3" s="3026"/>
      <c r="NGR3" s="2436"/>
      <c r="NGS3" s="2434"/>
      <c r="NGT3" s="3026"/>
      <c r="NGU3" s="3026"/>
      <c r="NGV3" s="3026"/>
      <c r="NGW3" s="3026"/>
      <c r="NGX3" s="3026"/>
      <c r="NGY3" s="3026"/>
      <c r="NGZ3" s="2436"/>
      <c r="NHA3" s="2434"/>
      <c r="NHB3" s="3026"/>
      <c r="NHC3" s="3026"/>
      <c r="NHD3" s="3026"/>
      <c r="NHE3" s="3026"/>
      <c r="NHF3" s="3026"/>
      <c r="NHG3" s="3026"/>
      <c r="NHH3" s="2436"/>
      <c r="NHI3" s="2434"/>
      <c r="NHJ3" s="3026"/>
      <c r="NHK3" s="3026"/>
      <c r="NHL3" s="3026"/>
      <c r="NHM3" s="3026"/>
      <c r="NHN3" s="3026"/>
      <c r="NHO3" s="3026"/>
      <c r="NHP3" s="2436"/>
      <c r="NHQ3" s="2434"/>
      <c r="NHR3" s="3026"/>
      <c r="NHS3" s="3026"/>
      <c r="NHT3" s="3026"/>
      <c r="NHU3" s="3026"/>
      <c r="NHV3" s="3026"/>
      <c r="NHW3" s="3026"/>
      <c r="NHX3" s="2436"/>
      <c r="NHY3" s="2434"/>
      <c r="NHZ3" s="3026"/>
      <c r="NIA3" s="3026"/>
      <c r="NIB3" s="3026"/>
      <c r="NIC3" s="3026"/>
      <c r="NID3" s="3026"/>
      <c r="NIE3" s="3026"/>
      <c r="NIF3" s="2436"/>
      <c r="NIG3" s="2434"/>
      <c r="NIH3" s="3026"/>
      <c r="NII3" s="3026"/>
      <c r="NIJ3" s="3026"/>
      <c r="NIK3" s="3026"/>
      <c r="NIL3" s="3026"/>
      <c r="NIM3" s="3026"/>
      <c r="NIN3" s="2436"/>
      <c r="NIO3" s="2434"/>
      <c r="NIP3" s="3026"/>
      <c r="NIQ3" s="3026"/>
      <c r="NIR3" s="3026"/>
      <c r="NIS3" s="3026"/>
      <c r="NIT3" s="3026"/>
      <c r="NIU3" s="3026"/>
      <c r="NIV3" s="2436"/>
      <c r="NIW3" s="2434"/>
      <c r="NIX3" s="3026"/>
      <c r="NIY3" s="3026"/>
      <c r="NIZ3" s="3026"/>
      <c r="NJA3" s="3026"/>
      <c r="NJB3" s="3026"/>
      <c r="NJC3" s="3026"/>
      <c r="NJD3" s="2436"/>
      <c r="NJE3" s="2434"/>
      <c r="NJF3" s="3026"/>
      <c r="NJG3" s="3026"/>
      <c r="NJH3" s="3026"/>
      <c r="NJI3" s="3026"/>
      <c r="NJJ3" s="3026"/>
      <c r="NJK3" s="3026"/>
      <c r="NJL3" s="2436"/>
      <c r="NJM3" s="2434"/>
      <c r="NJN3" s="3026"/>
      <c r="NJO3" s="3026"/>
      <c r="NJP3" s="3026"/>
      <c r="NJQ3" s="3026"/>
      <c r="NJR3" s="3026"/>
      <c r="NJS3" s="3026"/>
      <c r="NJT3" s="2436"/>
      <c r="NJU3" s="2434"/>
      <c r="NJV3" s="3026"/>
      <c r="NJW3" s="3026"/>
      <c r="NJX3" s="3026"/>
      <c r="NJY3" s="3026"/>
      <c r="NJZ3" s="3026"/>
      <c r="NKA3" s="3026"/>
      <c r="NKB3" s="2436"/>
      <c r="NKC3" s="2434"/>
      <c r="NKD3" s="3026"/>
      <c r="NKE3" s="3026"/>
      <c r="NKF3" s="3026"/>
      <c r="NKG3" s="3026"/>
      <c r="NKH3" s="3026"/>
      <c r="NKI3" s="3026"/>
      <c r="NKJ3" s="2436"/>
      <c r="NKK3" s="2434"/>
      <c r="NKL3" s="3026"/>
      <c r="NKM3" s="3026"/>
      <c r="NKN3" s="3026"/>
      <c r="NKO3" s="3026"/>
      <c r="NKP3" s="3026"/>
      <c r="NKQ3" s="3026"/>
      <c r="NKR3" s="2436"/>
      <c r="NKS3" s="2434"/>
      <c r="NKT3" s="3026"/>
      <c r="NKU3" s="3026"/>
      <c r="NKV3" s="3026"/>
      <c r="NKW3" s="3026"/>
      <c r="NKX3" s="3026"/>
      <c r="NKY3" s="3026"/>
      <c r="NKZ3" s="2436"/>
      <c r="NLA3" s="2434"/>
      <c r="NLB3" s="3026"/>
      <c r="NLC3" s="3026"/>
      <c r="NLD3" s="3026"/>
      <c r="NLE3" s="3026"/>
      <c r="NLF3" s="3026"/>
      <c r="NLG3" s="3026"/>
      <c r="NLH3" s="2436"/>
      <c r="NLI3" s="2434"/>
      <c r="NLJ3" s="3026"/>
      <c r="NLK3" s="3026"/>
      <c r="NLL3" s="3026"/>
      <c r="NLM3" s="3026"/>
      <c r="NLN3" s="3026"/>
      <c r="NLO3" s="3026"/>
      <c r="NLP3" s="2436"/>
      <c r="NLQ3" s="2434"/>
      <c r="NLR3" s="3026"/>
      <c r="NLS3" s="3026"/>
      <c r="NLT3" s="3026"/>
      <c r="NLU3" s="3026"/>
      <c r="NLV3" s="3026"/>
      <c r="NLW3" s="3026"/>
      <c r="NLX3" s="2436"/>
      <c r="NLY3" s="2434"/>
      <c r="NLZ3" s="3026"/>
      <c r="NMA3" s="3026"/>
      <c r="NMB3" s="3026"/>
      <c r="NMC3" s="3026"/>
      <c r="NMD3" s="3026"/>
      <c r="NME3" s="3026"/>
      <c r="NMF3" s="2436"/>
      <c r="NMG3" s="2434"/>
      <c r="NMH3" s="3026"/>
      <c r="NMI3" s="3026"/>
      <c r="NMJ3" s="3026"/>
      <c r="NMK3" s="3026"/>
      <c r="NML3" s="3026"/>
      <c r="NMM3" s="3026"/>
      <c r="NMN3" s="2436"/>
      <c r="NMO3" s="2434"/>
      <c r="NMP3" s="3026"/>
      <c r="NMQ3" s="3026"/>
      <c r="NMR3" s="3026"/>
      <c r="NMS3" s="3026"/>
      <c r="NMT3" s="3026"/>
      <c r="NMU3" s="3026"/>
      <c r="NMV3" s="2436"/>
      <c r="NMW3" s="2434"/>
      <c r="NMX3" s="3026"/>
      <c r="NMY3" s="3026"/>
      <c r="NMZ3" s="3026"/>
      <c r="NNA3" s="3026"/>
      <c r="NNB3" s="3026"/>
      <c r="NNC3" s="3026"/>
      <c r="NND3" s="2436"/>
      <c r="NNE3" s="2434"/>
      <c r="NNF3" s="3026"/>
      <c r="NNG3" s="3026"/>
      <c r="NNH3" s="3026"/>
      <c r="NNI3" s="3026"/>
      <c r="NNJ3" s="3026"/>
      <c r="NNK3" s="3026"/>
      <c r="NNL3" s="2436"/>
      <c r="NNM3" s="2434"/>
      <c r="NNN3" s="3026"/>
      <c r="NNO3" s="3026"/>
      <c r="NNP3" s="3026"/>
      <c r="NNQ3" s="3026"/>
      <c r="NNR3" s="3026"/>
      <c r="NNS3" s="3026"/>
      <c r="NNT3" s="2436"/>
      <c r="NNU3" s="2434"/>
      <c r="NNV3" s="3026"/>
      <c r="NNW3" s="3026"/>
      <c r="NNX3" s="3026"/>
      <c r="NNY3" s="3026"/>
      <c r="NNZ3" s="3026"/>
      <c r="NOA3" s="3026"/>
      <c r="NOB3" s="2436"/>
      <c r="NOC3" s="2434"/>
      <c r="NOD3" s="3026"/>
      <c r="NOE3" s="3026"/>
      <c r="NOF3" s="3026"/>
      <c r="NOG3" s="3026"/>
      <c r="NOH3" s="3026"/>
      <c r="NOI3" s="3026"/>
      <c r="NOJ3" s="2436"/>
      <c r="NOK3" s="2434"/>
      <c r="NOL3" s="3026"/>
      <c r="NOM3" s="3026"/>
      <c r="NON3" s="3026"/>
      <c r="NOO3" s="3026"/>
      <c r="NOP3" s="3026"/>
      <c r="NOQ3" s="3026"/>
      <c r="NOR3" s="2436"/>
      <c r="NOS3" s="2434"/>
      <c r="NOT3" s="3026"/>
      <c r="NOU3" s="3026"/>
      <c r="NOV3" s="3026"/>
      <c r="NOW3" s="3026"/>
      <c r="NOX3" s="3026"/>
      <c r="NOY3" s="3026"/>
      <c r="NOZ3" s="2436"/>
      <c r="NPA3" s="2434"/>
      <c r="NPB3" s="3026"/>
      <c r="NPC3" s="3026"/>
      <c r="NPD3" s="3026"/>
      <c r="NPE3" s="3026"/>
      <c r="NPF3" s="3026"/>
      <c r="NPG3" s="3026"/>
      <c r="NPH3" s="2436"/>
      <c r="NPI3" s="2434"/>
      <c r="NPJ3" s="3026"/>
      <c r="NPK3" s="3026"/>
      <c r="NPL3" s="3026"/>
      <c r="NPM3" s="3026"/>
      <c r="NPN3" s="3026"/>
      <c r="NPO3" s="3026"/>
      <c r="NPP3" s="2436"/>
      <c r="NPQ3" s="2434"/>
      <c r="NPR3" s="3026"/>
      <c r="NPS3" s="3026"/>
      <c r="NPT3" s="3026"/>
      <c r="NPU3" s="3026"/>
      <c r="NPV3" s="3026"/>
      <c r="NPW3" s="3026"/>
      <c r="NPX3" s="2436"/>
      <c r="NPY3" s="2434"/>
      <c r="NPZ3" s="3026"/>
      <c r="NQA3" s="3026"/>
      <c r="NQB3" s="3026"/>
      <c r="NQC3" s="3026"/>
      <c r="NQD3" s="3026"/>
      <c r="NQE3" s="3026"/>
      <c r="NQF3" s="2436"/>
      <c r="NQG3" s="2434"/>
      <c r="NQH3" s="3026"/>
      <c r="NQI3" s="3026"/>
      <c r="NQJ3" s="3026"/>
      <c r="NQK3" s="3026"/>
      <c r="NQL3" s="3026"/>
      <c r="NQM3" s="3026"/>
      <c r="NQN3" s="2436"/>
      <c r="NQO3" s="2434"/>
      <c r="NQP3" s="3026"/>
      <c r="NQQ3" s="3026"/>
      <c r="NQR3" s="3026"/>
      <c r="NQS3" s="3026"/>
      <c r="NQT3" s="3026"/>
      <c r="NQU3" s="3026"/>
      <c r="NQV3" s="2436"/>
      <c r="NQW3" s="2434"/>
      <c r="NQX3" s="3026"/>
      <c r="NQY3" s="3026"/>
      <c r="NQZ3" s="3026"/>
      <c r="NRA3" s="3026"/>
      <c r="NRB3" s="3026"/>
      <c r="NRC3" s="3026"/>
      <c r="NRD3" s="2436"/>
      <c r="NRE3" s="2434"/>
      <c r="NRF3" s="3026"/>
      <c r="NRG3" s="3026"/>
      <c r="NRH3" s="3026"/>
      <c r="NRI3" s="3026"/>
      <c r="NRJ3" s="3026"/>
      <c r="NRK3" s="3026"/>
      <c r="NRL3" s="2436"/>
      <c r="NRM3" s="2434"/>
      <c r="NRN3" s="3026"/>
      <c r="NRO3" s="3026"/>
      <c r="NRP3" s="3026"/>
      <c r="NRQ3" s="3026"/>
      <c r="NRR3" s="3026"/>
      <c r="NRS3" s="3026"/>
      <c r="NRT3" s="2436"/>
      <c r="NRU3" s="2434"/>
      <c r="NRV3" s="3026"/>
      <c r="NRW3" s="3026"/>
      <c r="NRX3" s="3026"/>
      <c r="NRY3" s="3026"/>
      <c r="NRZ3" s="3026"/>
      <c r="NSA3" s="3026"/>
      <c r="NSB3" s="2436"/>
      <c r="NSC3" s="2434"/>
      <c r="NSD3" s="3026"/>
      <c r="NSE3" s="3026"/>
      <c r="NSF3" s="3026"/>
      <c r="NSG3" s="3026"/>
      <c r="NSH3" s="3026"/>
      <c r="NSI3" s="3026"/>
      <c r="NSJ3" s="2436"/>
      <c r="NSK3" s="2434"/>
      <c r="NSL3" s="3026"/>
      <c r="NSM3" s="3026"/>
      <c r="NSN3" s="3026"/>
      <c r="NSO3" s="3026"/>
      <c r="NSP3" s="3026"/>
      <c r="NSQ3" s="3026"/>
      <c r="NSR3" s="2436"/>
      <c r="NSS3" s="2434"/>
      <c r="NST3" s="3026"/>
      <c r="NSU3" s="3026"/>
      <c r="NSV3" s="3026"/>
      <c r="NSW3" s="3026"/>
      <c r="NSX3" s="3026"/>
      <c r="NSY3" s="3026"/>
      <c r="NSZ3" s="2436"/>
      <c r="NTA3" s="2434"/>
      <c r="NTB3" s="3026"/>
      <c r="NTC3" s="3026"/>
      <c r="NTD3" s="3026"/>
      <c r="NTE3" s="3026"/>
      <c r="NTF3" s="3026"/>
      <c r="NTG3" s="3026"/>
      <c r="NTH3" s="2436"/>
      <c r="NTI3" s="2434"/>
      <c r="NTJ3" s="3026"/>
      <c r="NTK3" s="3026"/>
      <c r="NTL3" s="3026"/>
      <c r="NTM3" s="3026"/>
      <c r="NTN3" s="3026"/>
      <c r="NTO3" s="3026"/>
      <c r="NTP3" s="2436"/>
      <c r="NTQ3" s="2434"/>
      <c r="NTR3" s="3026"/>
      <c r="NTS3" s="3026"/>
      <c r="NTT3" s="3026"/>
      <c r="NTU3" s="3026"/>
      <c r="NTV3" s="3026"/>
      <c r="NTW3" s="3026"/>
      <c r="NTX3" s="2436"/>
      <c r="NTY3" s="2434"/>
      <c r="NTZ3" s="3026"/>
      <c r="NUA3" s="3026"/>
      <c r="NUB3" s="3026"/>
      <c r="NUC3" s="3026"/>
      <c r="NUD3" s="3026"/>
      <c r="NUE3" s="3026"/>
      <c r="NUF3" s="2436"/>
      <c r="NUG3" s="2434"/>
      <c r="NUH3" s="3026"/>
      <c r="NUI3" s="3026"/>
      <c r="NUJ3" s="3026"/>
      <c r="NUK3" s="3026"/>
      <c r="NUL3" s="3026"/>
      <c r="NUM3" s="3026"/>
      <c r="NUN3" s="2436"/>
      <c r="NUO3" s="2434"/>
      <c r="NUP3" s="3026"/>
      <c r="NUQ3" s="3026"/>
      <c r="NUR3" s="3026"/>
      <c r="NUS3" s="3026"/>
      <c r="NUT3" s="3026"/>
      <c r="NUU3" s="3026"/>
      <c r="NUV3" s="2436"/>
      <c r="NUW3" s="2434"/>
      <c r="NUX3" s="3026"/>
      <c r="NUY3" s="3026"/>
      <c r="NUZ3" s="3026"/>
      <c r="NVA3" s="3026"/>
      <c r="NVB3" s="3026"/>
      <c r="NVC3" s="3026"/>
      <c r="NVD3" s="2436"/>
      <c r="NVE3" s="2434"/>
      <c r="NVF3" s="3026"/>
      <c r="NVG3" s="3026"/>
      <c r="NVH3" s="3026"/>
      <c r="NVI3" s="3026"/>
      <c r="NVJ3" s="3026"/>
      <c r="NVK3" s="3026"/>
      <c r="NVL3" s="2436"/>
      <c r="NVM3" s="2434"/>
      <c r="NVN3" s="3026"/>
      <c r="NVO3" s="3026"/>
      <c r="NVP3" s="3026"/>
      <c r="NVQ3" s="3026"/>
      <c r="NVR3" s="3026"/>
      <c r="NVS3" s="3026"/>
      <c r="NVT3" s="2436"/>
      <c r="NVU3" s="2434"/>
      <c r="NVV3" s="3026"/>
      <c r="NVW3" s="3026"/>
      <c r="NVX3" s="3026"/>
      <c r="NVY3" s="3026"/>
      <c r="NVZ3" s="3026"/>
      <c r="NWA3" s="3026"/>
      <c r="NWB3" s="2436"/>
      <c r="NWC3" s="2434"/>
      <c r="NWD3" s="3026"/>
      <c r="NWE3" s="3026"/>
      <c r="NWF3" s="3026"/>
      <c r="NWG3" s="3026"/>
      <c r="NWH3" s="3026"/>
      <c r="NWI3" s="3026"/>
      <c r="NWJ3" s="2436"/>
      <c r="NWK3" s="2434"/>
      <c r="NWL3" s="3026"/>
      <c r="NWM3" s="3026"/>
      <c r="NWN3" s="3026"/>
      <c r="NWO3" s="3026"/>
      <c r="NWP3" s="3026"/>
      <c r="NWQ3" s="3026"/>
      <c r="NWR3" s="2436"/>
      <c r="NWS3" s="2434"/>
      <c r="NWT3" s="3026"/>
      <c r="NWU3" s="3026"/>
      <c r="NWV3" s="3026"/>
      <c r="NWW3" s="3026"/>
      <c r="NWX3" s="3026"/>
      <c r="NWY3" s="3026"/>
      <c r="NWZ3" s="2436"/>
      <c r="NXA3" s="2434"/>
      <c r="NXB3" s="3026"/>
      <c r="NXC3" s="3026"/>
      <c r="NXD3" s="3026"/>
      <c r="NXE3" s="3026"/>
      <c r="NXF3" s="3026"/>
      <c r="NXG3" s="3026"/>
      <c r="NXH3" s="2436"/>
      <c r="NXI3" s="2434"/>
      <c r="NXJ3" s="3026"/>
      <c r="NXK3" s="3026"/>
      <c r="NXL3" s="3026"/>
      <c r="NXM3" s="3026"/>
      <c r="NXN3" s="3026"/>
      <c r="NXO3" s="3026"/>
      <c r="NXP3" s="2436"/>
      <c r="NXQ3" s="2434"/>
      <c r="NXR3" s="3026"/>
      <c r="NXS3" s="3026"/>
      <c r="NXT3" s="3026"/>
      <c r="NXU3" s="3026"/>
      <c r="NXV3" s="3026"/>
      <c r="NXW3" s="3026"/>
      <c r="NXX3" s="2436"/>
      <c r="NXY3" s="2434"/>
      <c r="NXZ3" s="3026"/>
      <c r="NYA3" s="3026"/>
      <c r="NYB3" s="3026"/>
      <c r="NYC3" s="3026"/>
      <c r="NYD3" s="3026"/>
      <c r="NYE3" s="3026"/>
      <c r="NYF3" s="2436"/>
      <c r="NYG3" s="2434"/>
      <c r="NYH3" s="3026"/>
      <c r="NYI3" s="3026"/>
      <c r="NYJ3" s="3026"/>
      <c r="NYK3" s="3026"/>
      <c r="NYL3" s="3026"/>
      <c r="NYM3" s="3026"/>
      <c r="NYN3" s="2436"/>
      <c r="NYO3" s="2434"/>
      <c r="NYP3" s="3026"/>
      <c r="NYQ3" s="3026"/>
      <c r="NYR3" s="3026"/>
      <c r="NYS3" s="3026"/>
      <c r="NYT3" s="3026"/>
      <c r="NYU3" s="3026"/>
      <c r="NYV3" s="2436"/>
      <c r="NYW3" s="2434"/>
      <c r="NYX3" s="3026"/>
      <c r="NYY3" s="3026"/>
      <c r="NYZ3" s="3026"/>
      <c r="NZA3" s="3026"/>
      <c r="NZB3" s="3026"/>
      <c r="NZC3" s="3026"/>
      <c r="NZD3" s="2436"/>
      <c r="NZE3" s="2434"/>
      <c r="NZF3" s="3026"/>
      <c r="NZG3" s="3026"/>
      <c r="NZH3" s="3026"/>
      <c r="NZI3" s="3026"/>
      <c r="NZJ3" s="3026"/>
      <c r="NZK3" s="3026"/>
      <c r="NZL3" s="2436"/>
      <c r="NZM3" s="2434"/>
      <c r="NZN3" s="3026"/>
      <c r="NZO3" s="3026"/>
      <c r="NZP3" s="3026"/>
      <c r="NZQ3" s="3026"/>
      <c r="NZR3" s="3026"/>
      <c r="NZS3" s="3026"/>
      <c r="NZT3" s="2436"/>
      <c r="NZU3" s="2434"/>
      <c r="NZV3" s="3026"/>
      <c r="NZW3" s="3026"/>
      <c r="NZX3" s="3026"/>
      <c r="NZY3" s="3026"/>
      <c r="NZZ3" s="3026"/>
      <c r="OAA3" s="3026"/>
      <c r="OAB3" s="2436"/>
      <c r="OAC3" s="2434"/>
      <c r="OAD3" s="3026"/>
      <c r="OAE3" s="3026"/>
      <c r="OAF3" s="3026"/>
      <c r="OAG3" s="3026"/>
      <c r="OAH3" s="3026"/>
      <c r="OAI3" s="3026"/>
      <c r="OAJ3" s="2436"/>
      <c r="OAK3" s="2434"/>
      <c r="OAL3" s="3026"/>
      <c r="OAM3" s="3026"/>
      <c r="OAN3" s="3026"/>
      <c r="OAO3" s="3026"/>
      <c r="OAP3" s="3026"/>
      <c r="OAQ3" s="3026"/>
      <c r="OAR3" s="2436"/>
      <c r="OAS3" s="2434"/>
      <c r="OAT3" s="3026"/>
      <c r="OAU3" s="3026"/>
      <c r="OAV3" s="3026"/>
      <c r="OAW3" s="3026"/>
      <c r="OAX3" s="3026"/>
      <c r="OAY3" s="3026"/>
      <c r="OAZ3" s="2436"/>
      <c r="OBA3" s="2434"/>
      <c r="OBB3" s="3026"/>
      <c r="OBC3" s="3026"/>
      <c r="OBD3" s="3026"/>
      <c r="OBE3" s="3026"/>
      <c r="OBF3" s="3026"/>
      <c r="OBG3" s="3026"/>
      <c r="OBH3" s="2436"/>
      <c r="OBI3" s="2434"/>
      <c r="OBJ3" s="3026"/>
      <c r="OBK3" s="3026"/>
      <c r="OBL3" s="3026"/>
      <c r="OBM3" s="3026"/>
      <c r="OBN3" s="3026"/>
      <c r="OBO3" s="3026"/>
      <c r="OBP3" s="2436"/>
      <c r="OBQ3" s="2434"/>
      <c r="OBR3" s="3026"/>
      <c r="OBS3" s="3026"/>
      <c r="OBT3" s="3026"/>
      <c r="OBU3" s="3026"/>
      <c r="OBV3" s="3026"/>
      <c r="OBW3" s="3026"/>
      <c r="OBX3" s="2436"/>
      <c r="OBY3" s="2434"/>
      <c r="OBZ3" s="3026"/>
      <c r="OCA3" s="3026"/>
      <c r="OCB3" s="3026"/>
      <c r="OCC3" s="3026"/>
      <c r="OCD3" s="3026"/>
      <c r="OCE3" s="3026"/>
      <c r="OCF3" s="2436"/>
      <c r="OCG3" s="2434"/>
      <c r="OCH3" s="3026"/>
      <c r="OCI3" s="3026"/>
      <c r="OCJ3" s="3026"/>
      <c r="OCK3" s="3026"/>
      <c r="OCL3" s="3026"/>
      <c r="OCM3" s="3026"/>
      <c r="OCN3" s="2436"/>
      <c r="OCO3" s="2434"/>
      <c r="OCP3" s="3026"/>
      <c r="OCQ3" s="3026"/>
      <c r="OCR3" s="3026"/>
      <c r="OCS3" s="3026"/>
      <c r="OCT3" s="3026"/>
      <c r="OCU3" s="3026"/>
      <c r="OCV3" s="2436"/>
      <c r="OCW3" s="2434"/>
      <c r="OCX3" s="3026"/>
      <c r="OCY3" s="3026"/>
      <c r="OCZ3" s="3026"/>
      <c r="ODA3" s="3026"/>
      <c r="ODB3" s="3026"/>
      <c r="ODC3" s="3026"/>
      <c r="ODD3" s="2436"/>
      <c r="ODE3" s="2434"/>
      <c r="ODF3" s="3026"/>
      <c r="ODG3" s="3026"/>
      <c r="ODH3" s="3026"/>
      <c r="ODI3" s="3026"/>
      <c r="ODJ3" s="3026"/>
      <c r="ODK3" s="3026"/>
      <c r="ODL3" s="2436"/>
      <c r="ODM3" s="2434"/>
      <c r="ODN3" s="3026"/>
      <c r="ODO3" s="3026"/>
      <c r="ODP3" s="3026"/>
      <c r="ODQ3" s="3026"/>
      <c r="ODR3" s="3026"/>
      <c r="ODS3" s="3026"/>
      <c r="ODT3" s="2436"/>
      <c r="ODU3" s="2434"/>
      <c r="ODV3" s="3026"/>
      <c r="ODW3" s="3026"/>
      <c r="ODX3" s="3026"/>
      <c r="ODY3" s="3026"/>
      <c r="ODZ3" s="3026"/>
      <c r="OEA3" s="3026"/>
      <c r="OEB3" s="2436"/>
      <c r="OEC3" s="2434"/>
      <c r="OED3" s="3026"/>
      <c r="OEE3" s="3026"/>
      <c r="OEF3" s="3026"/>
      <c r="OEG3" s="3026"/>
      <c r="OEH3" s="3026"/>
      <c r="OEI3" s="3026"/>
      <c r="OEJ3" s="2436"/>
      <c r="OEK3" s="2434"/>
      <c r="OEL3" s="3026"/>
      <c r="OEM3" s="3026"/>
      <c r="OEN3" s="3026"/>
      <c r="OEO3" s="3026"/>
      <c r="OEP3" s="3026"/>
      <c r="OEQ3" s="3026"/>
      <c r="OER3" s="2436"/>
      <c r="OES3" s="2434"/>
      <c r="OET3" s="3026"/>
      <c r="OEU3" s="3026"/>
      <c r="OEV3" s="3026"/>
      <c r="OEW3" s="3026"/>
      <c r="OEX3" s="3026"/>
      <c r="OEY3" s="3026"/>
      <c r="OEZ3" s="2436"/>
      <c r="OFA3" s="2434"/>
      <c r="OFB3" s="3026"/>
      <c r="OFC3" s="3026"/>
      <c r="OFD3" s="3026"/>
      <c r="OFE3" s="3026"/>
      <c r="OFF3" s="3026"/>
      <c r="OFG3" s="3026"/>
      <c r="OFH3" s="2436"/>
      <c r="OFI3" s="2434"/>
      <c r="OFJ3" s="3026"/>
      <c r="OFK3" s="3026"/>
      <c r="OFL3" s="3026"/>
      <c r="OFM3" s="3026"/>
      <c r="OFN3" s="3026"/>
      <c r="OFO3" s="3026"/>
      <c r="OFP3" s="2436"/>
      <c r="OFQ3" s="2434"/>
      <c r="OFR3" s="3026"/>
      <c r="OFS3" s="3026"/>
      <c r="OFT3" s="3026"/>
      <c r="OFU3" s="3026"/>
      <c r="OFV3" s="3026"/>
      <c r="OFW3" s="3026"/>
      <c r="OFX3" s="2436"/>
      <c r="OFY3" s="2434"/>
      <c r="OFZ3" s="3026"/>
      <c r="OGA3" s="3026"/>
      <c r="OGB3" s="3026"/>
      <c r="OGC3" s="3026"/>
      <c r="OGD3" s="3026"/>
      <c r="OGE3" s="3026"/>
      <c r="OGF3" s="2436"/>
      <c r="OGG3" s="2434"/>
      <c r="OGH3" s="3026"/>
      <c r="OGI3" s="3026"/>
      <c r="OGJ3" s="3026"/>
      <c r="OGK3" s="3026"/>
      <c r="OGL3" s="3026"/>
      <c r="OGM3" s="3026"/>
      <c r="OGN3" s="2436"/>
      <c r="OGO3" s="2434"/>
      <c r="OGP3" s="3026"/>
      <c r="OGQ3" s="3026"/>
      <c r="OGR3" s="3026"/>
      <c r="OGS3" s="3026"/>
      <c r="OGT3" s="3026"/>
      <c r="OGU3" s="3026"/>
      <c r="OGV3" s="2436"/>
      <c r="OGW3" s="2434"/>
      <c r="OGX3" s="3026"/>
      <c r="OGY3" s="3026"/>
      <c r="OGZ3" s="3026"/>
      <c r="OHA3" s="3026"/>
      <c r="OHB3" s="3026"/>
      <c r="OHC3" s="3026"/>
      <c r="OHD3" s="2436"/>
      <c r="OHE3" s="2434"/>
      <c r="OHF3" s="3026"/>
      <c r="OHG3" s="3026"/>
      <c r="OHH3" s="3026"/>
      <c r="OHI3" s="3026"/>
      <c r="OHJ3" s="3026"/>
      <c r="OHK3" s="3026"/>
      <c r="OHL3" s="2436"/>
      <c r="OHM3" s="2434"/>
      <c r="OHN3" s="3026"/>
      <c r="OHO3" s="3026"/>
      <c r="OHP3" s="3026"/>
      <c r="OHQ3" s="3026"/>
      <c r="OHR3" s="3026"/>
      <c r="OHS3" s="3026"/>
      <c r="OHT3" s="2436"/>
      <c r="OHU3" s="2434"/>
      <c r="OHV3" s="3026"/>
      <c r="OHW3" s="3026"/>
      <c r="OHX3" s="3026"/>
      <c r="OHY3" s="3026"/>
      <c r="OHZ3" s="3026"/>
      <c r="OIA3" s="3026"/>
      <c r="OIB3" s="2436"/>
      <c r="OIC3" s="2434"/>
      <c r="OID3" s="3026"/>
      <c r="OIE3" s="3026"/>
      <c r="OIF3" s="3026"/>
      <c r="OIG3" s="3026"/>
      <c r="OIH3" s="3026"/>
      <c r="OII3" s="3026"/>
      <c r="OIJ3" s="2436"/>
      <c r="OIK3" s="2434"/>
      <c r="OIL3" s="3026"/>
      <c r="OIM3" s="3026"/>
      <c r="OIN3" s="3026"/>
      <c r="OIO3" s="3026"/>
      <c r="OIP3" s="3026"/>
      <c r="OIQ3" s="3026"/>
      <c r="OIR3" s="2436"/>
      <c r="OIS3" s="2434"/>
      <c r="OIT3" s="3026"/>
      <c r="OIU3" s="3026"/>
      <c r="OIV3" s="3026"/>
      <c r="OIW3" s="3026"/>
      <c r="OIX3" s="3026"/>
      <c r="OIY3" s="3026"/>
      <c r="OIZ3" s="2436"/>
      <c r="OJA3" s="2434"/>
      <c r="OJB3" s="3026"/>
      <c r="OJC3" s="3026"/>
      <c r="OJD3" s="3026"/>
      <c r="OJE3" s="3026"/>
      <c r="OJF3" s="3026"/>
      <c r="OJG3" s="3026"/>
      <c r="OJH3" s="2436"/>
      <c r="OJI3" s="2434"/>
      <c r="OJJ3" s="3026"/>
      <c r="OJK3" s="3026"/>
      <c r="OJL3" s="3026"/>
      <c r="OJM3" s="3026"/>
      <c r="OJN3" s="3026"/>
      <c r="OJO3" s="3026"/>
      <c r="OJP3" s="2436"/>
      <c r="OJQ3" s="2434"/>
      <c r="OJR3" s="3026"/>
      <c r="OJS3" s="3026"/>
      <c r="OJT3" s="3026"/>
      <c r="OJU3" s="3026"/>
      <c r="OJV3" s="3026"/>
      <c r="OJW3" s="3026"/>
      <c r="OJX3" s="2436"/>
      <c r="OJY3" s="2434"/>
      <c r="OJZ3" s="3026"/>
      <c r="OKA3" s="3026"/>
      <c r="OKB3" s="3026"/>
      <c r="OKC3" s="3026"/>
      <c r="OKD3" s="3026"/>
      <c r="OKE3" s="3026"/>
      <c r="OKF3" s="2436"/>
      <c r="OKG3" s="2434"/>
      <c r="OKH3" s="3026"/>
      <c r="OKI3" s="3026"/>
      <c r="OKJ3" s="3026"/>
      <c r="OKK3" s="3026"/>
      <c r="OKL3" s="3026"/>
      <c r="OKM3" s="3026"/>
      <c r="OKN3" s="2436"/>
      <c r="OKO3" s="2434"/>
      <c r="OKP3" s="3026"/>
      <c r="OKQ3" s="3026"/>
      <c r="OKR3" s="3026"/>
      <c r="OKS3" s="3026"/>
      <c r="OKT3" s="3026"/>
      <c r="OKU3" s="3026"/>
      <c r="OKV3" s="2436"/>
      <c r="OKW3" s="2434"/>
      <c r="OKX3" s="3026"/>
      <c r="OKY3" s="3026"/>
      <c r="OKZ3" s="3026"/>
      <c r="OLA3" s="3026"/>
      <c r="OLB3" s="3026"/>
      <c r="OLC3" s="3026"/>
      <c r="OLD3" s="2436"/>
      <c r="OLE3" s="2434"/>
      <c r="OLF3" s="3026"/>
      <c r="OLG3" s="3026"/>
      <c r="OLH3" s="3026"/>
      <c r="OLI3" s="3026"/>
      <c r="OLJ3" s="3026"/>
      <c r="OLK3" s="3026"/>
      <c r="OLL3" s="2436"/>
      <c r="OLM3" s="2434"/>
      <c r="OLN3" s="3026"/>
      <c r="OLO3" s="3026"/>
      <c r="OLP3" s="3026"/>
      <c r="OLQ3" s="3026"/>
      <c r="OLR3" s="3026"/>
      <c r="OLS3" s="3026"/>
      <c r="OLT3" s="2436"/>
      <c r="OLU3" s="2434"/>
      <c r="OLV3" s="3026"/>
      <c r="OLW3" s="3026"/>
      <c r="OLX3" s="3026"/>
      <c r="OLY3" s="3026"/>
      <c r="OLZ3" s="3026"/>
      <c r="OMA3" s="3026"/>
      <c r="OMB3" s="2436"/>
      <c r="OMC3" s="2434"/>
      <c r="OMD3" s="3026"/>
      <c r="OME3" s="3026"/>
      <c r="OMF3" s="3026"/>
      <c r="OMG3" s="3026"/>
      <c r="OMH3" s="3026"/>
      <c r="OMI3" s="3026"/>
      <c r="OMJ3" s="2436"/>
      <c r="OMK3" s="2434"/>
      <c r="OML3" s="3026"/>
      <c r="OMM3" s="3026"/>
      <c r="OMN3" s="3026"/>
      <c r="OMO3" s="3026"/>
      <c r="OMP3" s="3026"/>
      <c r="OMQ3" s="3026"/>
      <c r="OMR3" s="2436"/>
      <c r="OMS3" s="2434"/>
      <c r="OMT3" s="3026"/>
      <c r="OMU3" s="3026"/>
      <c r="OMV3" s="3026"/>
      <c r="OMW3" s="3026"/>
      <c r="OMX3" s="3026"/>
      <c r="OMY3" s="3026"/>
      <c r="OMZ3" s="2436"/>
      <c r="ONA3" s="2434"/>
      <c r="ONB3" s="3026"/>
      <c r="ONC3" s="3026"/>
      <c r="OND3" s="3026"/>
      <c r="ONE3" s="3026"/>
      <c r="ONF3" s="3026"/>
      <c r="ONG3" s="3026"/>
      <c r="ONH3" s="2436"/>
      <c r="ONI3" s="2434"/>
      <c r="ONJ3" s="3026"/>
      <c r="ONK3" s="3026"/>
      <c r="ONL3" s="3026"/>
      <c r="ONM3" s="3026"/>
      <c r="ONN3" s="3026"/>
      <c r="ONO3" s="3026"/>
      <c r="ONP3" s="2436"/>
      <c r="ONQ3" s="2434"/>
      <c r="ONR3" s="3026"/>
      <c r="ONS3" s="3026"/>
      <c r="ONT3" s="3026"/>
      <c r="ONU3" s="3026"/>
      <c r="ONV3" s="3026"/>
      <c r="ONW3" s="3026"/>
      <c r="ONX3" s="2436"/>
      <c r="ONY3" s="2434"/>
      <c r="ONZ3" s="3026"/>
      <c r="OOA3" s="3026"/>
      <c r="OOB3" s="3026"/>
      <c r="OOC3" s="3026"/>
      <c r="OOD3" s="3026"/>
      <c r="OOE3" s="3026"/>
      <c r="OOF3" s="2436"/>
      <c r="OOG3" s="2434"/>
      <c r="OOH3" s="3026"/>
      <c r="OOI3" s="3026"/>
      <c r="OOJ3" s="3026"/>
      <c r="OOK3" s="3026"/>
      <c r="OOL3" s="3026"/>
      <c r="OOM3" s="3026"/>
      <c r="OON3" s="2436"/>
      <c r="OOO3" s="2434"/>
      <c r="OOP3" s="3026"/>
      <c r="OOQ3" s="3026"/>
      <c r="OOR3" s="3026"/>
      <c r="OOS3" s="3026"/>
      <c r="OOT3" s="3026"/>
      <c r="OOU3" s="3026"/>
      <c r="OOV3" s="2436"/>
      <c r="OOW3" s="2434"/>
      <c r="OOX3" s="3026"/>
      <c r="OOY3" s="3026"/>
      <c r="OOZ3" s="3026"/>
      <c r="OPA3" s="3026"/>
      <c r="OPB3" s="3026"/>
      <c r="OPC3" s="3026"/>
      <c r="OPD3" s="2436"/>
      <c r="OPE3" s="2434"/>
      <c r="OPF3" s="3026"/>
      <c r="OPG3" s="3026"/>
      <c r="OPH3" s="3026"/>
      <c r="OPI3" s="3026"/>
      <c r="OPJ3" s="3026"/>
      <c r="OPK3" s="3026"/>
      <c r="OPL3" s="2436"/>
      <c r="OPM3" s="2434"/>
      <c r="OPN3" s="3026"/>
      <c r="OPO3" s="3026"/>
      <c r="OPP3" s="3026"/>
      <c r="OPQ3" s="3026"/>
      <c r="OPR3" s="3026"/>
      <c r="OPS3" s="3026"/>
      <c r="OPT3" s="2436"/>
      <c r="OPU3" s="2434"/>
      <c r="OPV3" s="3026"/>
      <c r="OPW3" s="3026"/>
      <c r="OPX3" s="3026"/>
      <c r="OPY3" s="3026"/>
      <c r="OPZ3" s="3026"/>
      <c r="OQA3" s="3026"/>
      <c r="OQB3" s="2436"/>
      <c r="OQC3" s="2434"/>
      <c r="OQD3" s="3026"/>
      <c r="OQE3" s="3026"/>
      <c r="OQF3" s="3026"/>
      <c r="OQG3" s="3026"/>
      <c r="OQH3" s="3026"/>
      <c r="OQI3" s="3026"/>
      <c r="OQJ3" s="2436"/>
      <c r="OQK3" s="2434"/>
      <c r="OQL3" s="3026"/>
      <c r="OQM3" s="3026"/>
      <c r="OQN3" s="3026"/>
      <c r="OQO3" s="3026"/>
      <c r="OQP3" s="3026"/>
      <c r="OQQ3" s="3026"/>
      <c r="OQR3" s="2436"/>
      <c r="OQS3" s="2434"/>
      <c r="OQT3" s="3026"/>
      <c r="OQU3" s="3026"/>
      <c r="OQV3" s="3026"/>
      <c r="OQW3" s="3026"/>
      <c r="OQX3" s="3026"/>
      <c r="OQY3" s="3026"/>
      <c r="OQZ3" s="2436"/>
      <c r="ORA3" s="2434"/>
      <c r="ORB3" s="3026"/>
      <c r="ORC3" s="3026"/>
      <c r="ORD3" s="3026"/>
      <c r="ORE3" s="3026"/>
      <c r="ORF3" s="3026"/>
      <c r="ORG3" s="3026"/>
      <c r="ORH3" s="2436"/>
      <c r="ORI3" s="2434"/>
      <c r="ORJ3" s="3026"/>
      <c r="ORK3" s="3026"/>
      <c r="ORL3" s="3026"/>
      <c r="ORM3" s="3026"/>
      <c r="ORN3" s="3026"/>
      <c r="ORO3" s="3026"/>
      <c r="ORP3" s="2436"/>
      <c r="ORQ3" s="2434"/>
      <c r="ORR3" s="3026"/>
      <c r="ORS3" s="3026"/>
      <c r="ORT3" s="3026"/>
      <c r="ORU3" s="3026"/>
      <c r="ORV3" s="3026"/>
      <c r="ORW3" s="3026"/>
      <c r="ORX3" s="2436"/>
      <c r="ORY3" s="2434"/>
      <c r="ORZ3" s="3026"/>
      <c r="OSA3" s="3026"/>
      <c r="OSB3" s="3026"/>
      <c r="OSC3" s="3026"/>
      <c r="OSD3" s="3026"/>
      <c r="OSE3" s="3026"/>
      <c r="OSF3" s="2436"/>
      <c r="OSG3" s="2434"/>
      <c r="OSH3" s="3026"/>
      <c r="OSI3" s="3026"/>
      <c r="OSJ3" s="3026"/>
      <c r="OSK3" s="3026"/>
      <c r="OSL3" s="3026"/>
      <c r="OSM3" s="3026"/>
      <c r="OSN3" s="2436"/>
      <c r="OSO3" s="2434"/>
      <c r="OSP3" s="3026"/>
      <c r="OSQ3" s="3026"/>
      <c r="OSR3" s="3026"/>
      <c r="OSS3" s="3026"/>
      <c r="OST3" s="3026"/>
      <c r="OSU3" s="3026"/>
      <c r="OSV3" s="2436"/>
      <c r="OSW3" s="2434"/>
      <c r="OSX3" s="3026"/>
      <c r="OSY3" s="3026"/>
      <c r="OSZ3" s="3026"/>
      <c r="OTA3" s="3026"/>
      <c r="OTB3" s="3026"/>
      <c r="OTC3" s="3026"/>
      <c r="OTD3" s="2436"/>
      <c r="OTE3" s="2434"/>
      <c r="OTF3" s="3026"/>
      <c r="OTG3" s="3026"/>
      <c r="OTH3" s="3026"/>
      <c r="OTI3" s="3026"/>
      <c r="OTJ3" s="3026"/>
      <c r="OTK3" s="3026"/>
      <c r="OTL3" s="2436"/>
      <c r="OTM3" s="2434"/>
      <c r="OTN3" s="3026"/>
      <c r="OTO3" s="3026"/>
      <c r="OTP3" s="3026"/>
      <c r="OTQ3" s="3026"/>
      <c r="OTR3" s="3026"/>
      <c r="OTS3" s="3026"/>
      <c r="OTT3" s="2436"/>
      <c r="OTU3" s="2434"/>
      <c r="OTV3" s="3026"/>
      <c r="OTW3" s="3026"/>
      <c r="OTX3" s="3026"/>
      <c r="OTY3" s="3026"/>
      <c r="OTZ3" s="3026"/>
      <c r="OUA3" s="3026"/>
      <c r="OUB3" s="2436"/>
      <c r="OUC3" s="2434"/>
      <c r="OUD3" s="3026"/>
      <c r="OUE3" s="3026"/>
      <c r="OUF3" s="3026"/>
      <c r="OUG3" s="3026"/>
      <c r="OUH3" s="3026"/>
      <c r="OUI3" s="3026"/>
      <c r="OUJ3" s="2436"/>
      <c r="OUK3" s="2434"/>
      <c r="OUL3" s="3026"/>
      <c r="OUM3" s="3026"/>
      <c r="OUN3" s="3026"/>
      <c r="OUO3" s="3026"/>
      <c r="OUP3" s="3026"/>
      <c r="OUQ3" s="3026"/>
      <c r="OUR3" s="2436"/>
      <c r="OUS3" s="2434"/>
      <c r="OUT3" s="3026"/>
      <c r="OUU3" s="3026"/>
      <c r="OUV3" s="3026"/>
      <c r="OUW3" s="3026"/>
      <c r="OUX3" s="3026"/>
      <c r="OUY3" s="3026"/>
      <c r="OUZ3" s="2436"/>
      <c r="OVA3" s="2434"/>
      <c r="OVB3" s="3026"/>
      <c r="OVC3" s="3026"/>
      <c r="OVD3" s="3026"/>
      <c r="OVE3" s="3026"/>
      <c r="OVF3" s="3026"/>
      <c r="OVG3" s="3026"/>
      <c r="OVH3" s="2436"/>
      <c r="OVI3" s="2434"/>
      <c r="OVJ3" s="3026"/>
      <c r="OVK3" s="3026"/>
      <c r="OVL3" s="3026"/>
      <c r="OVM3" s="3026"/>
      <c r="OVN3" s="3026"/>
      <c r="OVO3" s="3026"/>
      <c r="OVP3" s="2436"/>
      <c r="OVQ3" s="2434"/>
      <c r="OVR3" s="3026"/>
      <c r="OVS3" s="3026"/>
      <c r="OVT3" s="3026"/>
      <c r="OVU3" s="3026"/>
      <c r="OVV3" s="3026"/>
      <c r="OVW3" s="3026"/>
      <c r="OVX3" s="2436"/>
      <c r="OVY3" s="2434"/>
      <c r="OVZ3" s="3026"/>
      <c r="OWA3" s="3026"/>
      <c r="OWB3" s="3026"/>
      <c r="OWC3" s="3026"/>
      <c r="OWD3" s="3026"/>
      <c r="OWE3" s="3026"/>
      <c r="OWF3" s="2436"/>
      <c r="OWG3" s="2434"/>
      <c r="OWH3" s="3026"/>
      <c r="OWI3" s="3026"/>
      <c r="OWJ3" s="3026"/>
      <c r="OWK3" s="3026"/>
      <c r="OWL3" s="3026"/>
      <c r="OWM3" s="3026"/>
      <c r="OWN3" s="2436"/>
      <c r="OWO3" s="2434"/>
      <c r="OWP3" s="3026"/>
      <c r="OWQ3" s="3026"/>
      <c r="OWR3" s="3026"/>
      <c r="OWS3" s="3026"/>
      <c r="OWT3" s="3026"/>
      <c r="OWU3" s="3026"/>
      <c r="OWV3" s="2436"/>
      <c r="OWW3" s="2434"/>
      <c r="OWX3" s="3026"/>
      <c r="OWY3" s="3026"/>
      <c r="OWZ3" s="3026"/>
      <c r="OXA3" s="3026"/>
      <c r="OXB3" s="3026"/>
      <c r="OXC3" s="3026"/>
      <c r="OXD3" s="2436"/>
      <c r="OXE3" s="2434"/>
      <c r="OXF3" s="3026"/>
      <c r="OXG3" s="3026"/>
      <c r="OXH3" s="3026"/>
      <c r="OXI3" s="3026"/>
      <c r="OXJ3" s="3026"/>
      <c r="OXK3" s="3026"/>
      <c r="OXL3" s="2436"/>
      <c r="OXM3" s="2434"/>
      <c r="OXN3" s="3026"/>
      <c r="OXO3" s="3026"/>
      <c r="OXP3" s="3026"/>
      <c r="OXQ3" s="3026"/>
      <c r="OXR3" s="3026"/>
      <c r="OXS3" s="3026"/>
      <c r="OXT3" s="2436"/>
      <c r="OXU3" s="2434"/>
      <c r="OXV3" s="3026"/>
      <c r="OXW3" s="3026"/>
      <c r="OXX3" s="3026"/>
      <c r="OXY3" s="3026"/>
      <c r="OXZ3" s="3026"/>
      <c r="OYA3" s="3026"/>
      <c r="OYB3" s="2436"/>
      <c r="OYC3" s="2434"/>
      <c r="OYD3" s="3026"/>
      <c r="OYE3" s="3026"/>
      <c r="OYF3" s="3026"/>
      <c r="OYG3" s="3026"/>
      <c r="OYH3" s="3026"/>
      <c r="OYI3" s="3026"/>
      <c r="OYJ3" s="2436"/>
      <c r="OYK3" s="2434"/>
      <c r="OYL3" s="3026"/>
      <c r="OYM3" s="3026"/>
      <c r="OYN3" s="3026"/>
      <c r="OYO3" s="3026"/>
      <c r="OYP3" s="3026"/>
      <c r="OYQ3" s="3026"/>
      <c r="OYR3" s="2436"/>
      <c r="OYS3" s="2434"/>
      <c r="OYT3" s="3026"/>
      <c r="OYU3" s="3026"/>
      <c r="OYV3" s="3026"/>
      <c r="OYW3" s="3026"/>
      <c r="OYX3" s="3026"/>
      <c r="OYY3" s="3026"/>
      <c r="OYZ3" s="2436"/>
      <c r="OZA3" s="2434"/>
      <c r="OZB3" s="3026"/>
      <c r="OZC3" s="3026"/>
      <c r="OZD3" s="3026"/>
      <c r="OZE3" s="3026"/>
      <c r="OZF3" s="3026"/>
      <c r="OZG3" s="3026"/>
      <c r="OZH3" s="2436"/>
      <c r="OZI3" s="2434"/>
      <c r="OZJ3" s="3026"/>
      <c r="OZK3" s="3026"/>
      <c r="OZL3" s="3026"/>
      <c r="OZM3" s="3026"/>
      <c r="OZN3" s="3026"/>
      <c r="OZO3" s="3026"/>
      <c r="OZP3" s="2436"/>
      <c r="OZQ3" s="2434"/>
      <c r="OZR3" s="3026"/>
      <c r="OZS3" s="3026"/>
      <c r="OZT3" s="3026"/>
      <c r="OZU3" s="3026"/>
      <c r="OZV3" s="3026"/>
      <c r="OZW3" s="3026"/>
      <c r="OZX3" s="2436"/>
      <c r="OZY3" s="2434"/>
      <c r="OZZ3" s="3026"/>
      <c r="PAA3" s="3026"/>
      <c r="PAB3" s="3026"/>
      <c r="PAC3" s="3026"/>
      <c r="PAD3" s="3026"/>
      <c r="PAE3" s="3026"/>
      <c r="PAF3" s="2436"/>
      <c r="PAG3" s="2434"/>
      <c r="PAH3" s="3026"/>
      <c r="PAI3" s="3026"/>
      <c r="PAJ3" s="3026"/>
      <c r="PAK3" s="3026"/>
      <c r="PAL3" s="3026"/>
      <c r="PAM3" s="3026"/>
      <c r="PAN3" s="2436"/>
      <c r="PAO3" s="2434"/>
      <c r="PAP3" s="3026"/>
      <c r="PAQ3" s="3026"/>
      <c r="PAR3" s="3026"/>
      <c r="PAS3" s="3026"/>
      <c r="PAT3" s="3026"/>
      <c r="PAU3" s="3026"/>
      <c r="PAV3" s="2436"/>
      <c r="PAW3" s="2434"/>
      <c r="PAX3" s="3026"/>
      <c r="PAY3" s="3026"/>
      <c r="PAZ3" s="3026"/>
      <c r="PBA3" s="3026"/>
      <c r="PBB3" s="3026"/>
      <c r="PBC3" s="3026"/>
      <c r="PBD3" s="2436"/>
      <c r="PBE3" s="2434"/>
      <c r="PBF3" s="3026"/>
      <c r="PBG3" s="3026"/>
      <c r="PBH3" s="3026"/>
      <c r="PBI3" s="3026"/>
      <c r="PBJ3" s="3026"/>
      <c r="PBK3" s="3026"/>
      <c r="PBL3" s="2436"/>
      <c r="PBM3" s="2434"/>
      <c r="PBN3" s="3026"/>
      <c r="PBO3" s="3026"/>
      <c r="PBP3" s="3026"/>
      <c r="PBQ3" s="3026"/>
      <c r="PBR3" s="3026"/>
      <c r="PBS3" s="3026"/>
      <c r="PBT3" s="2436"/>
      <c r="PBU3" s="2434"/>
      <c r="PBV3" s="3026"/>
      <c r="PBW3" s="3026"/>
      <c r="PBX3" s="3026"/>
      <c r="PBY3" s="3026"/>
      <c r="PBZ3" s="3026"/>
      <c r="PCA3" s="3026"/>
      <c r="PCB3" s="2436"/>
      <c r="PCC3" s="2434"/>
      <c r="PCD3" s="3026"/>
      <c r="PCE3" s="3026"/>
      <c r="PCF3" s="3026"/>
      <c r="PCG3" s="3026"/>
      <c r="PCH3" s="3026"/>
      <c r="PCI3" s="3026"/>
      <c r="PCJ3" s="2436"/>
      <c r="PCK3" s="2434"/>
      <c r="PCL3" s="3026"/>
      <c r="PCM3" s="3026"/>
      <c r="PCN3" s="3026"/>
      <c r="PCO3" s="3026"/>
      <c r="PCP3" s="3026"/>
      <c r="PCQ3" s="3026"/>
      <c r="PCR3" s="2436"/>
      <c r="PCS3" s="2434"/>
      <c r="PCT3" s="3026"/>
      <c r="PCU3" s="3026"/>
      <c r="PCV3" s="3026"/>
      <c r="PCW3" s="3026"/>
      <c r="PCX3" s="3026"/>
      <c r="PCY3" s="3026"/>
      <c r="PCZ3" s="2436"/>
      <c r="PDA3" s="2434"/>
      <c r="PDB3" s="3026"/>
      <c r="PDC3" s="3026"/>
      <c r="PDD3" s="3026"/>
      <c r="PDE3" s="3026"/>
      <c r="PDF3" s="3026"/>
      <c r="PDG3" s="3026"/>
      <c r="PDH3" s="2436"/>
      <c r="PDI3" s="2434"/>
      <c r="PDJ3" s="3026"/>
      <c r="PDK3" s="3026"/>
      <c r="PDL3" s="3026"/>
      <c r="PDM3" s="3026"/>
      <c r="PDN3" s="3026"/>
      <c r="PDO3" s="3026"/>
      <c r="PDP3" s="2436"/>
      <c r="PDQ3" s="2434"/>
      <c r="PDR3" s="3026"/>
      <c r="PDS3" s="3026"/>
      <c r="PDT3" s="3026"/>
      <c r="PDU3" s="3026"/>
      <c r="PDV3" s="3026"/>
      <c r="PDW3" s="3026"/>
      <c r="PDX3" s="2436"/>
      <c r="PDY3" s="2434"/>
      <c r="PDZ3" s="3026"/>
      <c r="PEA3" s="3026"/>
      <c r="PEB3" s="3026"/>
      <c r="PEC3" s="3026"/>
      <c r="PED3" s="3026"/>
      <c r="PEE3" s="3026"/>
      <c r="PEF3" s="2436"/>
      <c r="PEG3" s="2434"/>
      <c r="PEH3" s="3026"/>
      <c r="PEI3" s="3026"/>
      <c r="PEJ3" s="3026"/>
      <c r="PEK3" s="3026"/>
      <c r="PEL3" s="3026"/>
      <c r="PEM3" s="3026"/>
      <c r="PEN3" s="2436"/>
      <c r="PEO3" s="2434"/>
      <c r="PEP3" s="3026"/>
      <c r="PEQ3" s="3026"/>
      <c r="PER3" s="3026"/>
      <c r="PES3" s="3026"/>
      <c r="PET3" s="3026"/>
      <c r="PEU3" s="3026"/>
      <c r="PEV3" s="2436"/>
      <c r="PEW3" s="2434"/>
      <c r="PEX3" s="3026"/>
      <c r="PEY3" s="3026"/>
      <c r="PEZ3" s="3026"/>
      <c r="PFA3" s="3026"/>
      <c r="PFB3" s="3026"/>
      <c r="PFC3" s="3026"/>
      <c r="PFD3" s="2436"/>
      <c r="PFE3" s="2434"/>
      <c r="PFF3" s="3026"/>
      <c r="PFG3" s="3026"/>
      <c r="PFH3" s="3026"/>
      <c r="PFI3" s="3026"/>
      <c r="PFJ3" s="3026"/>
      <c r="PFK3" s="3026"/>
      <c r="PFL3" s="2436"/>
      <c r="PFM3" s="2434"/>
      <c r="PFN3" s="3026"/>
      <c r="PFO3" s="3026"/>
      <c r="PFP3" s="3026"/>
      <c r="PFQ3" s="3026"/>
      <c r="PFR3" s="3026"/>
      <c r="PFS3" s="3026"/>
      <c r="PFT3" s="2436"/>
      <c r="PFU3" s="2434"/>
      <c r="PFV3" s="3026"/>
      <c r="PFW3" s="3026"/>
      <c r="PFX3" s="3026"/>
      <c r="PFY3" s="3026"/>
      <c r="PFZ3" s="3026"/>
      <c r="PGA3" s="3026"/>
      <c r="PGB3" s="2436"/>
      <c r="PGC3" s="2434"/>
      <c r="PGD3" s="3026"/>
      <c r="PGE3" s="3026"/>
      <c r="PGF3" s="3026"/>
      <c r="PGG3" s="3026"/>
      <c r="PGH3" s="3026"/>
      <c r="PGI3" s="3026"/>
      <c r="PGJ3" s="2436"/>
      <c r="PGK3" s="2434"/>
      <c r="PGL3" s="3026"/>
      <c r="PGM3" s="3026"/>
      <c r="PGN3" s="3026"/>
      <c r="PGO3" s="3026"/>
      <c r="PGP3" s="3026"/>
      <c r="PGQ3" s="3026"/>
      <c r="PGR3" s="2436"/>
      <c r="PGS3" s="2434"/>
      <c r="PGT3" s="3026"/>
      <c r="PGU3" s="3026"/>
      <c r="PGV3" s="3026"/>
      <c r="PGW3" s="3026"/>
      <c r="PGX3" s="3026"/>
      <c r="PGY3" s="3026"/>
      <c r="PGZ3" s="2436"/>
      <c r="PHA3" s="2434"/>
      <c r="PHB3" s="3026"/>
      <c r="PHC3" s="3026"/>
      <c r="PHD3" s="3026"/>
      <c r="PHE3" s="3026"/>
      <c r="PHF3" s="3026"/>
      <c r="PHG3" s="3026"/>
      <c r="PHH3" s="2436"/>
      <c r="PHI3" s="2434"/>
      <c r="PHJ3" s="3026"/>
      <c r="PHK3" s="3026"/>
      <c r="PHL3" s="3026"/>
      <c r="PHM3" s="3026"/>
      <c r="PHN3" s="3026"/>
      <c r="PHO3" s="3026"/>
      <c r="PHP3" s="2436"/>
      <c r="PHQ3" s="2434"/>
      <c r="PHR3" s="3026"/>
      <c r="PHS3" s="3026"/>
      <c r="PHT3" s="3026"/>
      <c r="PHU3" s="3026"/>
      <c r="PHV3" s="3026"/>
      <c r="PHW3" s="3026"/>
      <c r="PHX3" s="2436"/>
      <c r="PHY3" s="2434"/>
      <c r="PHZ3" s="3026"/>
      <c r="PIA3" s="3026"/>
      <c r="PIB3" s="3026"/>
      <c r="PIC3" s="3026"/>
      <c r="PID3" s="3026"/>
      <c r="PIE3" s="3026"/>
      <c r="PIF3" s="2436"/>
      <c r="PIG3" s="2434"/>
      <c r="PIH3" s="3026"/>
      <c r="PII3" s="3026"/>
      <c r="PIJ3" s="3026"/>
      <c r="PIK3" s="3026"/>
      <c r="PIL3" s="3026"/>
      <c r="PIM3" s="3026"/>
      <c r="PIN3" s="2436"/>
      <c r="PIO3" s="2434"/>
      <c r="PIP3" s="3026"/>
      <c r="PIQ3" s="3026"/>
      <c r="PIR3" s="3026"/>
      <c r="PIS3" s="3026"/>
      <c r="PIT3" s="3026"/>
      <c r="PIU3" s="3026"/>
      <c r="PIV3" s="2436"/>
      <c r="PIW3" s="2434"/>
      <c r="PIX3" s="3026"/>
      <c r="PIY3" s="3026"/>
      <c r="PIZ3" s="3026"/>
      <c r="PJA3" s="3026"/>
      <c r="PJB3" s="3026"/>
      <c r="PJC3" s="3026"/>
      <c r="PJD3" s="2436"/>
      <c r="PJE3" s="2434"/>
      <c r="PJF3" s="3026"/>
      <c r="PJG3" s="3026"/>
      <c r="PJH3" s="3026"/>
      <c r="PJI3" s="3026"/>
      <c r="PJJ3" s="3026"/>
      <c r="PJK3" s="3026"/>
      <c r="PJL3" s="2436"/>
      <c r="PJM3" s="2434"/>
      <c r="PJN3" s="3026"/>
      <c r="PJO3" s="3026"/>
      <c r="PJP3" s="3026"/>
      <c r="PJQ3" s="3026"/>
      <c r="PJR3" s="3026"/>
      <c r="PJS3" s="3026"/>
      <c r="PJT3" s="2436"/>
      <c r="PJU3" s="2434"/>
      <c r="PJV3" s="3026"/>
      <c r="PJW3" s="3026"/>
      <c r="PJX3" s="3026"/>
      <c r="PJY3" s="3026"/>
      <c r="PJZ3" s="3026"/>
      <c r="PKA3" s="3026"/>
      <c r="PKB3" s="2436"/>
      <c r="PKC3" s="2434"/>
      <c r="PKD3" s="3026"/>
      <c r="PKE3" s="3026"/>
      <c r="PKF3" s="3026"/>
      <c r="PKG3" s="3026"/>
      <c r="PKH3" s="3026"/>
      <c r="PKI3" s="3026"/>
      <c r="PKJ3" s="2436"/>
      <c r="PKK3" s="2434"/>
      <c r="PKL3" s="3026"/>
      <c r="PKM3" s="3026"/>
      <c r="PKN3" s="3026"/>
      <c r="PKO3" s="3026"/>
      <c r="PKP3" s="3026"/>
      <c r="PKQ3" s="3026"/>
      <c r="PKR3" s="2436"/>
      <c r="PKS3" s="2434"/>
      <c r="PKT3" s="3026"/>
      <c r="PKU3" s="3026"/>
      <c r="PKV3" s="3026"/>
      <c r="PKW3" s="3026"/>
      <c r="PKX3" s="3026"/>
      <c r="PKY3" s="3026"/>
      <c r="PKZ3" s="2436"/>
      <c r="PLA3" s="2434"/>
      <c r="PLB3" s="3026"/>
      <c r="PLC3" s="3026"/>
      <c r="PLD3" s="3026"/>
      <c r="PLE3" s="3026"/>
      <c r="PLF3" s="3026"/>
      <c r="PLG3" s="3026"/>
      <c r="PLH3" s="2436"/>
      <c r="PLI3" s="2434"/>
      <c r="PLJ3" s="3026"/>
      <c r="PLK3" s="3026"/>
      <c r="PLL3" s="3026"/>
      <c r="PLM3" s="3026"/>
      <c r="PLN3" s="3026"/>
      <c r="PLO3" s="3026"/>
      <c r="PLP3" s="2436"/>
      <c r="PLQ3" s="2434"/>
      <c r="PLR3" s="3026"/>
      <c r="PLS3" s="3026"/>
      <c r="PLT3" s="3026"/>
      <c r="PLU3" s="3026"/>
      <c r="PLV3" s="3026"/>
      <c r="PLW3" s="3026"/>
      <c r="PLX3" s="2436"/>
      <c r="PLY3" s="2434"/>
      <c r="PLZ3" s="3026"/>
      <c r="PMA3" s="3026"/>
      <c r="PMB3" s="3026"/>
      <c r="PMC3" s="3026"/>
      <c r="PMD3" s="3026"/>
      <c r="PME3" s="3026"/>
      <c r="PMF3" s="2436"/>
      <c r="PMG3" s="2434"/>
      <c r="PMH3" s="3026"/>
      <c r="PMI3" s="3026"/>
      <c r="PMJ3" s="3026"/>
      <c r="PMK3" s="3026"/>
      <c r="PML3" s="3026"/>
      <c r="PMM3" s="3026"/>
      <c r="PMN3" s="2436"/>
      <c r="PMO3" s="2434"/>
      <c r="PMP3" s="3026"/>
      <c r="PMQ3" s="3026"/>
      <c r="PMR3" s="3026"/>
      <c r="PMS3" s="3026"/>
      <c r="PMT3" s="3026"/>
      <c r="PMU3" s="3026"/>
      <c r="PMV3" s="2436"/>
      <c r="PMW3" s="2434"/>
      <c r="PMX3" s="3026"/>
      <c r="PMY3" s="3026"/>
      <c r="PMZ3" s="3026"/>
      <c r="PNA3" s="3026"/>
      <c r="PNB3" s="3026"/>
      <c r="PNC3" s="3026"/>
      <c r="PND3" s="2436"/>
      <c r="PNE3" s="2434"/>
      <c r="PNF3" s="3026"/>
      <c r="PNG3" s="3026"/>
      <c r="PNH3" s="3026"/>
      <c r="PNI3" s="3026"/>
      <c r="PNJ3" s="3026"/>
      <c r="PNK3" s="3026"/>
      <c r="PNL3" s="2436"/>
      <c r="PNM3" s="2434"/>
      <c r="PNN3" s="3026"/>
      <c r="PNO3" s="3026"/>
      <c r="PNP3" s="3026"/>
      <c r="PNQ3" s="3026"/>
      <c r="PNR3" s="3026"/>
      <c r="PNS3" s="3026"/>
      <c r="PNT3" s="2436"/>
      <c r="PNU3" s="2434"/>
      <c r="PNV3" s="3026"/>
      <c r="PNW3" s="3026"/>
      <c r="PNX3" s="3026"/>
      <c r="PNY3" s="3026"/>
      <c r="PNZ3" s="3026"/>
      <c r="POA3" s="3026"/>
      <c r="POB3" s="2436"/>
      <c r="POC3" s="2434"/>
      <c r="POD3" s="3026"/>
      <c r="POE3" s="3026"/>
      <c r="POF3" s="3026"/>
      <c r="POG3" s="3026"/>
      <c r="POH3" s="3026"/>
      <c r="POI3" s="3026"/>
      <c r="POJ3" s="2436"/>
      <c r="POK3" s="2434"/>
      <c r="POL3" s="3026"/>
      <c r="POM3" s="3026"/>
      <c r="PON3" s="3026"/>
      <c r="POO3" s="3026"/>
      <c r="POP3" s="3026"/>
      <c r="POQ3" s="3026"/>
      <c r="POR3" s="2436"/>
      <c r="POS3" s="2434"/>
      <c r="POT3" s="3026"/>
      <c r="POU3" s="3026"/>
      <c r="POV3" s="3026"/>
      <c r="POW3" s="3026"/>
      <c r="POX3" s="3026"/>
      <c r="POY3" s="3026"/>
      <c r="POZ3" s="2436"/>
      <c r="PPA3" s="2434"/>
      <c r="PPB3" s="3026"/>
      <c r="PPC3" s="3026"/>
      <c r="PPD3" s="3026"/>
      <c r="PPE3" s="3026"/>
      <c r="PPF3" s="3026"/>
      <c r="PPG3" s="3026"/>
      <c r="PPH3" s="2436"/>
      <c r="PPI3" s="2434"/>
      <c r="PPJ3" s="3026"/>
      <c r="PPK3" s="3026"/>
      <c r="PPL3" s="3026"/>
      <c r="PPM3" s="3026"/>
      <c r="PPN3" s="3026"/>
      <c r="PPO3" s="3026"/>
      <c r="PPP3" s="2436"/>
      <c r="PPQ3" s="2434"/>
      <c r="PPR3" s="3026"/>
      <c r="PPS3" s="3026"/>
      <c r="PPT3" s="3026"/>
      <c r="PPU3" s="3026"/>
      <c r="PPV3" s="3026"/>
      <c r="PPW3" s="3026"/>
      <c r="PPX3" s="2436"/>
      <c r="PPY3" s="2434"/>
      <c r="PPZ3" s="3026"/>
      <c r="PQA3" s="3026"/>
      <c r="PQB3" s="3026"/>
      <c r="PQC3" s="3026"/>
      <c r="PQD3" s="3026"/>
      <c r="PQE3" s="3026"/>
      <c r="PQF3" s="2436"/>
      <c r="PQG3" s="2434"/>
      <c r="PQH3" s="3026"/>
      <c r="PQI3" s="3026"/>
      <c r="PQJ3" s="3026"/>
      <c r="PQK3" s="3026"/>
      <c r="PQL3" s="3026"/>
      <c r="PQM3" s="3026"/>
      <c r="PQN3" s="2436"/>
      <c r="PQO3" s="2434"/>
      <c r="PQP3" s="3026"/>
      <c r="PQQ3" s="3026"/>
      <c r="PQR3" s="3026"/>
      <c r="PQS3" s="3026"/>
      <c r="PQT3" s="3026"/>
      <c r="PQU3" s="3026"/>
      <c r="PQV3" s="2436"/>
      <c r="PQW3" s="2434"/>
      <c r="PQX3" s="3026"/>
      <c r="PQY3" s="3026"/>
      <c r="PQZ3" s="3026"/>
      <c r="PRA3" s="3026"/>
      <c r="PRB3" s="3026"/>
      <c r="PRC3" s="3026"/>
      <c r="PRD3" s="2436"/>
      <c r="PRE3" s="2434"/>
      <c r="PRF3" s="3026"/>
      <c r="PRG3" s="3026"/>
      <c r="PRH3" s="3026"/>
      <c r="PRI3" s="3026"/>
      <c r="PRJ3" s="3026"/>
      <c r="PRK3" s="3026"/>
      <c r="PRL3" s="2436"/>
      <c r="PRM3" s="2434"/>
      <c r="PRN3" s="3026"/>
      <c r="PRO3" s="3026"/>
      <c r="PRP3" s="3026"/>
      <c r="PRQ3" s="3026"/>
      <c r="PRR3" s="3026"/>
      <c r="PRS3" s="3026"/>
      <c r="PRT3" s="2436"/>
      <c r="PRU3" s="2434"/>
      <c r="PRV3" s="3026"/>
      <c r="PRW3" s="3026"/>
      <c r="PRX3" s="3026"/>
      <c r="PRY3" s="3026"/>
      <c r="PRZ3" s="3026"/>
      <c r="PSA3" s="3026"/>
      <c r="PSB3" s="2436"/>
      <c r="PSC3" s="2434"/>
      <c r="PSD3" s="3026"/>
      <c r="PSE3" s="3026"/>
      <c r="PSF3" s="3026"/>
      <c r="PSG3" s="3026"/>
      <c r="PSH3" s="3026"/>
      <c r="PSI3" s="3026"/>
      <c r="PSJ3" s="2436"/>
      <c r="PSK3" s="2434"/>
      <c r="PSL3" s="3026"/>
      <c r="PSM3" s="3026"/>
      <c r="PSN3" s="3026"/>
      <c r="PSO3" s="3026"/>
      <c r="PSP3" s="3026"/>
      <c r="PSQ3" s="3026"/>
      <c r="PSR3" s="2436"/>
      <c r="PSS3" s="2434"/>
      <c r="PST3" s="3026"/>
      <c r="PSU3" s="3026"/>
      <c r="PSV3" s="3026"/>
      <c r="PSW3" s="3026"/>
      <c r="PSX3" s="3026"/>
      <c r="PSY3" s="3026"/>
      <c r="PSZ3" s="2436"/>
      <c r="PTA3" s="2434"/>
      <c r="PTB3" s="3026"/>
      <c r="PTC3" s="3026"/>
      <c r="PTD3" s="3026"/>
      <c r="PTE3" s="3026"/>
      <c r="PTF3" s="3026"/>
      <c r="PTG3" s="3026"/>
      <c r="PTH3" s="2436"/>
      <c r="PTI3" s="2434"/>
      <c r="PTJ3" s="3026"/>
      <c r="PTK3" s="3026"/>
      <c r="PTL3" s="3026"/>
      <c r="PTM3" s="3026"/>
      <c r="PTN3" s="3026"/>
      <c r="PTO3" s="3026"/>
      <c r="PTP3" s="2436"/>
      <c r="PTQ3" s="2434"/>
      <c r="PTR3" s="3026"/>
      <c r="PTS3" s="3026"/>
      <c r="PTT3" s="3026"/>
      <c r="PTU3" s="3026"/>
      <c r="PTV3" s="3026"/>
      <c r="PTW3" s="3026"/>
      <c r="PTX3" s="2436"/>
      <c r="PTY3" s="2434"/>
      <c r="PTZ3" s="3026"/>
      <c r="PUA3" s="3026"/>
      <c r="PUB3" s="3026"/>
      <c r="PUC3" s="3026"/>
      <c r="PUD3" s="3026"/>
      <c r="PUE3" s="3026"/>
      <c r="PUF3" s="2436"/>
      <c r="PUG3" s="2434"/>
      <c r="PUH3" s="3026"/>
      <c r="PUI3" s="3026"/>
      <c r="PUJ3" s="3026"/>
      <c r="PUK3" s="3026"/>
      <c r="PUL3" s="3026"/>
      <c r="PUM3" s="3026"/>
      <c r="PUN3" s="2436"/>
      <c r="PUO3" s="2434"/>
      <c r="PUP3" s="3026"/>
      <c r="PUQ3" s="3026"/>
      <c r="PUR3" s="3026"/>
      <c r="PUS3" s="3026"/>
      <c r="PUT3" s="3026"/>
      <c r="PUU3" s="3026"/>
      <c r="PUV3" s="2436"/>
      <c r="PUW3" s="2434"/>
      <c r="PUX3" s="3026"/>
      <c r="PUY3" s="3026"/>
      <c r="PUZ3" s="3026"/>
      <c r="PVA3" s="3026"/>
      <c r="PVB3" s="3026"/>
      <c r="PVC3" s="3026"/>
      <c r="PVD3" s="2436"/>
      <c r="PVE3" s="2434"/>
      <c r="PVF3" s="3026"/>
      <c r="PVG3" s="3026"/>
      <c r="PVH3" s="3026"/>
      <c r="PVI3" s="3026"/>
      <c r="PVJ3" s="3026"/>
      <c r="PVK3" s="3026"/>
      <c r="PVL3" s="2436"/>
      <c r="PVM3" s="2434"/>
      <c r="PVN3" s="3026"/>
      <c r="PVO3" s="3026"/>
      <c r="PVP3" s="3026"/>
      <c r="PVQ3" s="3026"/>
      <c r="PVR3" s="3026"/>
      <c r="PVS3" s="3026"/>
      <c r="PVT3" s="2436"/>
      <c r="PVU3" s="2434"/>
      <c r="PVV3" s="3026"/>
      <c r="PVW3" s="3026"/>
      <c r="PVX3" s="3026"/>
      <c r="PVY3" s="3026"/>
      <c r="PVZ3" s="3026"/>
      <c r="PWA3" s="3026"/>
      <c r="PWB3" s="2436"/>
      <c r="PWC3" s="2434"/>
      <c r="PWD3" s="3026"/>
      <c r="PWE3" s="3026"/>
      <c r="PWF3" s="3026"/>
      <c r="PWG3" s="3026"/>
      <c r="PWH3" s="3026"/>
      <c r="PWI3" s="3026"/>
      <c r="PWJ3" s="2436"/>
      <c r="PWK3" s="2434"/>
      <c r="PWL3" s="3026"/>
      <c r="PWM3" s="3026"/>
      <c r="PWN3" s="3026"/>
      <c r="PWO3" s="3026"/>
      <c r="PWP3" s="3026"/>
      <c r="PWQ3" s="3026"/>
      <c r="PWR3" s="2436"/>
      <c r="PWS3" s="2434"/>
      <c r="PWT3" s="3026"/>
      <c r="PWU3" s="3026"/>
      <c r="PWV3" s="3026"/>
      <c r="PWW3" s="3026"/>
      <c r="PWX3" s="3026"/>
      <c r="PWY3" s="3026"/>
      <c r="PWZ3" s="2436"/>
      <c r="PXA3" s="2434"/>
      <c r="PXB3" s="3026"/>
      <c r="PXC3" s="3026"/>
      <c r="PXD3" s="3026"/>
      <c r="PXE3" s="3026"/>
      <c r="PXF3" s="3026"/>
      <c r="PXG3" s="3026"/>
      <c r="PXH3" s="2436"/>
      <c r="PXI3" s="2434"/>
      <c r="PXJ3" s="3026"/>
      <c r="PXK3" s="3026"/>
      <c r="PXL3" s="3026"/>
      <c r="PXM3" s="3026"/>
      <c r="PXN3" s="3026"/>
      <c r="PXO3" s="3026"/>
      <c r="PXP3" s="2436"/>
      <c r="PXQ3" s="2434"/>
      <c r="PXR3" s="3026"/>
      <c r="PXS3" s="3026"/>
      <c r="PXT3" s="3026"/>
      <c r="PXU3" s="3026"/>
      <c r="PXV3" s="3026"/>
      <c r="PXW3" s="3026"/>
      <c r="PXX3" s="2436"/>
      <c r="PXY3" s="2434"/>
      <c r="PXZ3" s="3026"/>
      <c r="PYA3" s="3026"/>
      <c r="PYB3" s="3026"/>
      <c r="PYC3" s="3026"/>
      <c r="PYD3" s="3026"/>
      <c r="PYE3" s="3026"/>
      <c r="PYF3" s="2436"/>
      <c r="PYG3" s="2434"/>
      <c r="PYH3" s="3026"/>
      <c r="PYI3" s="3026"/>
      <c r="PYJ3" s="3026"/>
      <c r="PYK3" s="3026"/>
      <c r="PYL3" s="3026"/>
      <c r="PYM3" s="3026"/>
      <c r="PYN3" s="2436"/>
      <c r="PYO3" s="2434"/>
      <c r="PYP3" s="3026"/>
      <c r="PYQ3" s="3026"/>
      <c r="PYR3" s="3026"/>
      <c r="PYS3" s="3026"/>
      <c r="PYT3" s="3026"/>
      <c r="PYU3" s="3026"/>
      <c r="PYV3" s="2436"/>
      <c r="PYW3" s="2434"/>
      <c r="PYX3" s="3026"/>
      <c r="PYY3" s="3026"/>
      <c r="PYZ3" s="3026"/>
      <c r="PZA3" s="3026"/>
      <c r="PZB3" s="3026"/>
      <c r="PZC3" s="3026"/>
      <c r="PZD3" s="2436"/>
      <c r="PZE3" s="2434"/>
      <c r="PZF3" s="3026"/>
      <c r="PZG3" s="3026"/>
      <c r="PZH3" s="3026"/>
      <c r="PZI3" s="3026"/>
      <c r="PZJ3" s="3026"/>
      <c r="PZK3" s="3026"/>
      <c r="PZL3" s="2436"/>
      <c r="PZM3" s="2434"/>
      <c r="PZN3" s="3026"/>
      <c r="PZO3" s="3026"/>
      <c r="PZP3" s="3026"/>
      <c r="PZQ3" s="3026"/>
      <c r="PZR3" s="3026"/>
      <c r="PZS3" s="3026"/>
      <c r="PZT3" s="2436"/>
      <c r="PZU3" s="2434"/>
      <c r="PZV3" s="3026"/>
      <c r="PZW3" s="3026"/>
      <c r="PZX3" s="3026"/>
      <c r="PZY3" s="3026"/>
      <c r="PZZ3" s="3026"/>
      <c r="QAA3" s="3026"/>
      <c r="QAB3" s="2436"/>
      <c r="QAC3" s="2434"/>
      <c r="QAD3" s="3026"/>
      <c r="QAE3" s="3026"/>
      <c r="QAF3" s="3026"/>
      <c r="QAG3" s="3026"/>
      <c r="QAH3" s="3026"/>
      <c r="QAI3" s="3026"/>
      <c r="QAJ3" s="2436"/>
      <c r="QAK3" s="2434"/>
      <c r="QAL3" s="3026"/>
      <c r="QAM3" s="3026"/>
      <c r="QAN3" s="3026"/>
      <c r="QAO3" s="3026"/>
      <c r="QAP3" s="3026"/>
      <c r="QAQ3" s="3026"/>
      <c r="QAR3" s="2436"/>
      <c r="QAS3" s="2434"/>
      <c r="QAT3" s="3026"/>
      <c r="QAU3" s="3026"/>
      <c r="QAV3" s="3026"/>
      <c r="QAW3" s="3026"/>
      <c r="QAX3" s="3026"/>
      <c r="QAY3" s="3026"/>
      <c r="QAZ3" s="2436"/>
      <c r="QBA3" s="2434"/>
      <c r="QBB3" s="3026"/>
      <c r="QBC3" s="3026"/>
      <c r="QBD3" s="3026"/>
      <c r="QBE3" s="3026"/>
      <c r="QBF3" s="3026"/>
      <c r="QBG3" s="3026"/>
      <c r="QBH3" s="2436"/>
      <c r="QBI3" s="2434"/>
      <c r="QBJ3" s="3026"/>
      <c r="QBK3" s="3026"/>
      <c r="QBL3" s="3026"/>
      <c r="QBM3" s="3026"/>
      <c r="QBN3" s="3026"/>
      <c r="QBO3" s="3026"/>
      <c r="QBP3" s="2436"/>
      <c r="QBQ3" s="2434"/>
      <c r="QBR3" s="3026"/>
      <c r="QBS3" s="3026"/>
      <c r="QBT3" s="3026"/>
      <c r="QBU3" s="3026"/>
      <c r="QBV3" s="3026"/>
      <c r="QBW3" s="3026"/>
      <c r="QBX3" s="2436"/>
      <c r="QBY3" s="2434"/>
      <c r="QBZ3" s="3026"/>
      <c r="QCA3" s="3026"/>
      <c r="QCB3" s="3026"/>
      <c r="QCC3" s="3026"/>
      <c r="QCD3" s="3026"/>
      <c r="QCE3" s="3026"/>
      <c r="QCF3" s="2436"/>
      <c r="QCG3" s="2434"/>
      <c r="QCH3" s="3026"/>
      <c r="QCI3" s="3026"/>
      <c r="QCJ3" s="3026"/>
      <c r="QCK3" s="3026"/>
      <c r="QCL3" s="3026"/>
      <c r="QCM3" s="3026"/>
      <c r="QCN3" s="2436"/>
      <c r="QCO3" s="2434"/>
      <c r="QCP3" s="3026"/>
      <c r="QCQ3" s="3026"/>
      <c r="QCR3" s="3026"/>
      <c r="QCS3" s="3026"/>
      <c r="QCT3" s="3026"/>
      <c r="QCU3" s="3026"/>
      <c r="QCV3" s="2436"/>
      <c r="QCW3" s="2434"/>
      <c r="QCX3" s="3026"/>
      <c r="QCY3" s="3026"/>
      <c r="QCZ3" s="3026"/>
      <c r="QDA3" s="3026"/>
      <c r="QDB3" s="3026"/>
      <c r="QDC3" s="3026"/>
      <c r="QDD3" s="2436"/>
      <c r="QDE3" s="2434"/>
      <c r="QDF3" s="3026"/>
      <c r="QDG3" s="3026"/>
      <c r="QDH3" s="3026"/>
      <c r="QDI3" s="3026"/>
      <c r="QDJ3" s="3026"/>
      <c r="QDK3" s="3026"/>
      <c r="QDL3" s="2436"/>
      <c r="QDM3" s="2434"/>
      <c r="QDN3" s="3026"/>
      <c r="QDO3" s="3026"/>
      <c r="QDP3" s="3026"/>
      <c r="QDQ3" s="3026"/>
      <c r="QDR3" s="3026"/>
      <c r="QDS3" s="3026"/>
      <c r="QDT3" s="2436"/>
      <c r="QDU3" s="2434"/>
      <c r="QDV3" s="3026"/>
      <c r="QDW3" s="3026"/>
      <c r="QDX3" s="3026"/>
      <c r="QDY3" s="3026"/>
      <c r="QDZ3" s="3026"/>
      <c r="QEA3" s="3026"/>
      <c r="QEB3" s="2436"/>
      <c r="QEC3" s="2434"/>
      <c r="QED3" s="3026"/>
      <c r="QEE3" s="3026"/>
      <c r="QEF3" s="3026"/>
      <c r="QEG3" s="3026"/>
      <c r="QEH3" s="3026"/>
      <c r="QEI3" s="3026"/>
      <c r="QEJ3" s="2436"/>
      <c r="QEK3" s="2434"/>
      <c r="QEL3" s="3026"/>
      <c r="QEM3" s="3026"/>
      <c r="QEN3" s="3026"/>
      <c r="QEO3" s="3026"/>
      <c r="QEP3" s="3026"/>
      <c r="QEQ3" s="3026"/>
      <c r="QER3" s="2436"/>
      <c r="QES3" s="2434"/>
      <c r="QET3" s="3026"/>
      <c r="QEU3" s="3026"/>
      <c r="QEV3" s="3026"/>
      <c r="QEW3" s="3026"/>
      <c r="QEX3" s="3026"/>
      <c r="QEY3" s="3026"/>
      <c r="QEZ3" s="2436"/>
      <c r="QFA3" s="2434"/>
      <c r="QFB3" s="3026"/>
      <c r="QFC3" s="3026"/>
      <c r="QFD3" s="3026"/>
      <c r="QFE3" s="3026"/>
      <c r="QFF3" s="3026"/>
      <c r="QFG3" s="3026"/>
      <c r="QFH3" s="2436"/>
      <c r="QFI3" s="2434"/>
      <c r="QFJ3" s="3026"/>
      <c r="QFK3" s="3026"/>
      <c r="QFL3" s="3026"/>
      <c r="QFM3" s="3026"/>
      <c r="QFN3" s="3026"/>
      <c r="QFO3" s="3026"/>
      <c r="QFP3" s="2436"/>
      <c r="QFQ3" s="2434"/>
      <c r="QFR3" s="3026"/>
      <c r="QFS3" s="3026"/>
      <c r="QFT3" s="3026"/>
      <c r="QFU3" s="3026"/>
      <c r="QFV3" s="3026"/>
      <c r="QFW3" s="3026"/>
      <c r="QFX3" s="2436"/>
      <c r="QFY3" s="2434"/>
      <c r="QFZ3" s="3026"/>
      <c r="QGA3" s="3026"/>
      <c r="QGB3" s="3026"/>
      <c r="QGC3" s="3026"/>
      <c r="QGD3" s="3026"/>
      <c r="QGE3" s="3026"/>
      <c r="QGF3" s="2436"/>
      <c r="QGG3" s="2434"/>
      <c r="QGH3" s="3026"/>
      <c r="QGI3" s="3026"/>
      <c r="QGJ3" s="3026"/>
      <c r="QGK3" s="3026"/>
      <c r="QGL3" s="3026"/>
      <c r="QGM3" s="3026"/>
      <c r="QGN3" s="2436"/>
      <c r="QGO3" s="2434"/>
      <c r="QGP3" s="3026"/>
      <c r="QGQ3" s="3026"/>
      <c r="QGR3" s="3026"/>
      <c r="QGS3" s="3026"/>
      <c r="QGT3" s="3026"/>
      <c r="QGU3" s="3026"/>
      <c r="QGV3" s="2436"/>
      <c r="QGW3" s="2434"/>
      <c r="QGX3" s="3026"/>
      <c r="QGY3" s="3026"/>
      <c r="QGZ3" s="3026"/>
      <c r="QHA3" s="3026"/>
      <c r="QHB3" s="3026"/>
      <c r="QHC3" s="3026"/>
      <c r="QHD3" s="2436"/>
      <c r="QHE3" s="2434"/>
      <c r="QHF3" s="3026"/>
      <c r="QHG3" s="3026"/>
      <c r="QHH3" s="3026"/>
      <c r="QHI3" s="3026"/>
      <c r="QHJ3" s="3026"/>
      <c r="QHK3" s="3026"/>
      <c r="QHL3" s="2436"/>
      <c r="QHM3" s="2434"/>
      <c r="QHN3" s="3026"/>
      <c r="QHO3" s="3026"/>
      <c r="QHP3" s="3026"/>
      <c r="QHQ3" s="3026"/>
      <c r="QHR3" s="3026"/>
      <c r="QHS3" s="3026"/>
      <c r="QHT3" s="2436"/>
      <c r="QHU3" s="2434"/>
      <c r="QHV3" s="3026"/>
      <c r="QHW3" s="3026"/>
      <c r="QHX3" s="3026"/>
      <c r="QHY3" s="3026"/>
      <c r="QHZ3" s="3026"/>
      <c r="QIA3" s="3026"/>
      <c r="QIB3" s="2436"/>
      <c r="QIC3" s="2434"/>
      <c r="QID3" s="3026"/>
      <c r="QIE3" s="3026"/>
      <c r="QIF3" s="3026"/>
      <c r="QIG3" s="3026"/>
      <c r="QIH3" s="3026"/>
      <c r="QII3" s="3026"/>
      <c r="QIJ3" s="2436"/>
      <c r="QIK3" s="2434"/>
      <c r="QIL3" s="3026"/>
      <c r="QIM3" s="3026"/>
      <c r="QIN3" s="3026"/>
      <c r="QIO3" s="3026"/>
      <c r="QIP3" s="3026"/>
      <c r="QIQ3" s="3026"/>
      <c r="QIR3" s="2436"/>
      <c r="QIS3" s="2434"/>
      <c r="QIT3" s="3026"/>
      <c r="QIU3" s="3026"/>
      <c r="QIV3" s="3026"/>
      <c r="QIW3" s="3026"/>
      <c r="QIX3" s="3026"/>
      <c r="QIY3" s="3026"/>
      <c r="QIZ3" s="2436"/>
      <c r="QJA3" s="2434"/>
      <c r="QJB3" s="3026"/>
      <c r="QJC3" s="3026"/>
      <c r="QJD3" s="3026"/>
      <c r="QJE3" s="3026"/>
      <c r="QJF3" s="3026"/>
      <c r="QJG3" s="3026"/>
      <c r="QJH3" s="2436"/>
      <c r="QJI3" s="2434"/>
      <c r="QJJ3" s="3026"/>
      <c r="QJK3" s="3026"/>
      <c r="QJL3" s="3026"/>
      <c r="QJM3" s="3026"/>
      <c r="QJN3" s="3026"/>
      <c r="QJO3" s="3026"/>
      <c r="QJP3" s="2436"/>
      <c r="QJQ3" s="2434"/>
      <c r="QJR3" s="3026"/>
      <c r="QJS3" s="3026"/>
      <c r="QJT3" s="3026"/>
      <c r="QJU3" s="3026"/>
      <c r="QJV3" s="3026"/>
      <c r="QJW3" s="3026"/>
      <c r="QJX3" s="2436"/>
      <c r="QJY3" s="2434"/>
      <c r="QJZ3" s="3026"/>
      <c r="QKA3" s="3026"/>
      <c r="QKB3" s="3026"/>
      <c r="QKC3" s="3026"/>
      <c r="QKD3" s="3026"/>
      <c r="QKE3" s="3026"/>
      <c r="QKF3" s="2436"/>
      <c r="QKG3" s="2434"/>
      <c r="QKH3" s="3026"/>
      <c r="QKI3" s="3026"/>
      <c r="QKJ3" s="3026"/>
      <c r="QKK3" s="3026"/>
      <c r="QKL3" s="3026"/>
      <c r="QKM3" s="3026"/>
      <c r="QKN3" s="2436"/>
      <c r="QKO3" s="2434"/>
      <c r="QKP3" s="3026"/>
      <c r="QKQ3" s="3026"/>
      <c r="QKR3" s="3026"/>
      <c r="QKS3" s="3026"/>
      <c r="QKT3" s="3026"/>
      <c r="QKU3" s="3026"/>
      <c r="QKV3" s="2436"/>
      <c r="QKW3" s="2434"/>
      <c r="QKX3" s="3026"/>
      <c r="QKY3" s="3026"/>
      <c r="QKZ3" s="3026"/>
      <c r="QLA3" s="3026"/>
      <c r="QLB3" s="3026"/>
      <c r="QLC3" s="3026"/>
      <c r="QLD3" s="2436"/>
      <c r="QLE3" s="2434"/>
      <c r="QLF3" s="3026"/>
      <c r="QLG3" s="3026"/>
      <c r="QLH3" s="3026"/>
      <c r="QLI3" s="3026"/>
      <c r="QLJ3" s="3026"/>
      <c r="QLK3" s="3026"/>
      <c r="QLL3" s="2436"/>
      <c r="QLM3" s="2434"/>
      <c r="QLN3" s="3026"/>
      <c r="QLO3" s="3026"/>
      <c r="QLP3" s="3026"/>
      <c r="QLQ3" s="3026"/>
      <c r="QLR3" s="3026"/>
      <c r="QLS3" s="3026"/>
      <c r="QLT3" s="2436"/>
      <c r="QLU3" s="2434"/>
      <c r="QLV3" s="3026"/>
      <c r="QLW3" s="3026"/>
      <c r="QLX3" s="3026"/>
      <c r="QLY3" s="3026"/>
      <c r="QLZ3" s="3026"/>
      <c r="QMA3" s="3026"/>
      <c r="QMB3" s="2436"/>
      <c r="QMC3" s="2434"/>
      <c r="QMD3" s="3026"/>
      <c r="QME3" s="3026"/>
      <c r="QMF3" s="3026"/>
      <c r="QMG3" s="3026"/>
      <c r="QMH3" s="3026"/>
      <c r="QMI3" s="3026"/>
      <c r="QMJ3" s="2436"/>
      <c r="QMK3" s="2434"/>
      <c r="QML3" s="3026"/>
      <c r="QMM3" s="3026"/>
      <c r="QMN3" s="3026"/>
      <c r="QMO3" s="3026"/>
      <c r="QMP3" s="3026"/>
      <c r="QMQ3" s="3026"/>
      <c r="QMR3" s="2436"/>
      <c r="QMS3" s="2434"/>
      <c r="QMT3" s="3026"/>
      <c r="QMU3" s="3026"/>
      <c r="QMV3" s="3026"/>
      <c r="QMW3" s="3026"/>
      <c r="QMX3" s="3026"/>
      <c r="QMY3" s="3026"/>
      <c r="QMZ3" s="2436"/>
      <c r="QNA3" s="2434"/>
      <c r="QNB3" s="3026"/>
      <c r="QNC3" s="3026"/>
      <c r="QND3" s="3026"/>
      <c r="QNE3" s="3026"/>
      <c r="QNF3" s="3026"/>
      <c r="QNG3" s="3026"/>
      <c r="QNH3" s="2436"/>
      <c r="QNI3" s="2434"/>
      <c r="QNJ3" s="3026"/>
      <c r="QNK3" s="3026"/>
      <c r="QNL3" s="3026"/>
      <c r="QNM3" s="3026"/>
      <c r="QNN3" s="3026"/>
      <c r="QNO3" s="3026"/>
      <c r="QNP3" s="2436"/>
      <c r="QNQ3" s="2434"/>
      <c r="QNR3" s="3026"/>
      <c r="QNS3" s="3026"/>
      <c r="QNT3" s="3026"/>
      <c r="QNU3" s="3026"/>
      <c r="QNV3" s="3026"/>
      <c r="QNW3" s="3026"/>
      <c r="QNX3" s="2436"/>
      <c r="QNY3" s="2434"/>
      <c r="QNZ3" s="3026"/>
      <c r="QOA3" s="3026"/>
      <c r="QOB3" s="3026"/>
      <c r="QOC3" s="3026"/>
      <c r="QOD3" s="3026"/>
      <c r="QOE3" s="3026"/>
      <c r="QOF3" s="2436"/>
      <c r="QOG3" s="2434"/>
      <c r="QOH3" s="3026"/>
      <c r="QOI3" s="3026"/>
      <c r="QOJ3" s="3026"/>
      <c r="QOK3" s="3026"/>
      <c r="QOL3" s="3026"/>
      <c r="QOM3" s="3026"/>
      <c r="QON3" s="2436"/>
      <c r="QOO3" s="2434"/>
      <c r="QOP3" s="3026"/>
      <c r="QOQ3" s="3026"/>
      <c r="QOR3" s="3026"/>
      <c r="QOS3" s="3026"/>
      <c r="QOT3" s="3026"/>
      <c r="QOU3" s="3026"/>
      <c r="QOV3" s="2436"/>
      <c r="QOW3" s="2434"/>
      <c r="QOX3" s="3026"/>
      <c r="QOY3" s="3026"/>
      <c r="QOZ3" s="3026"/>
      <c r="QPA3" s="3026"/>
      <c r="QPB3" s="3026"/>
      <c r="QPC3" s="3026"/>
      <c r="QPD3" s="2436"/>
      <c r="QPE3" s="2434"/>
      <c r="QPF3" s="3026"/>
      <c r="QPG3" s="3026"/>
      <c r="QPH3" s="3026"/>
      <c r="QPI3" s="3026"/>
      <c r="QPJ3" s="3026"/>
      <c r="QPK3" s="3026"/>
      <c r="QPL3" s="2436"/>
      <c r="QPM3" s="2434"/>
      <c r="QPN3" s="3026"/>
      <c r="QPO3" s="3026"/>
      <c r="QPP3" s="3026"/>
      <c r="QPQ3" s="3026"/>
      <c r="QPR3" s="3026"/>
      <c r="QPS3" s="3026"/>
      <c r="QPT3" s="2436"/>
      <c r="QPU3" s="2434"/>
      <c r="QPV3" s="3026"/>
      <c r="QPW3" s="3026"/>
      <c r="QPX3" s="3026"/>
      <c r="QPY3" s="3026"/>
      <c r="QPZ3" s="3026"/>
      <c r="QQA3" s="3026"/>
      <c r="QQB3" s="2436"/>
      <c r="QQC3" s="2434"/>
      <c r="QQD3" s="3026"/>
      <c r="QQE3" s="3026"/>
      <c r="QQF3" s="3026"/>
      <c r="QQG3" s="3026"/>
      <c r="QQH3" s="3026"/>
      <c r="QQI3" s="3026"/>
      <c r="QQJ3" s="2436"/>
      <c r="QQK3" s="2434"/>
      <c r="QQL3" s="3026"/>
      <c r="QQM3" s="3026"/>
      <c r="QQN3" s="3026"/>
      <c r="QQO3" s="3026"/>
      <c r="QQP3" s="3026"/>
      <c r="QQQ3" s="3026"/>
      <c r="QQR3" s="2436"/>
      <c r="QQS3" s="2434"/>
      <c r="QQT3" s="3026"/>
      <c r="QQU3" s="3026"/>
      <c r="QQV3" s="3026"/>
      <c r="QQW3" s="3026"/>
      <c r="QQX3" s="3026"/>
      <c r="QQY3" s="3026"/>
      <c r="QQZ3" s="2436"/>
      <c r="QRA3" s="2434"/>
      <c r="QRB3" s="3026"/>
      <c r="QRC3" s="3026"/>
      <c r="QRD3" s="3026"/>
      <c r="QRE3" s="3026"/>
      <c r="QRF3" s="3026"/>
      <c r="QRG3" s="3026"/>
      <c r="QRH3" s="2436"/>
      <c r="QRI3" s="2434"/>
      <c r="QRJ3" s="3026"/>
      <c r="QRK3" s="3026"/>
      <c r="QRL3" s="3026"/>
      <c r="QRM3" s="3026"/>
      <c r="QRN3" s="3026"/>
      <c r="QRO3" s="3026"/>
      <c r="QRP3" s="2436"/>
      <c r="QRQ3" s="2434"/>
      <c r="QRR3" s="3026"/>
      <c r="QRS3" s="3026"/>
      <c r="QRT3" s="3026"/>
      <c r="QRU3" s="3026"/>
      <c r="QRV3" s="3026"/>
      <c r="QRW3" s="3026"/>
      <c r="QRX3" s="2436"/>
      <c r="QRY3" s="2434"/>
      <c r="QRZ3" s="3026"/>
      <c r="QSA3" s="3026"/>
      <c r="QSB3" s="3026"/>
      <c r="QSC3" s="3026"/>
      <c r="QSD3" s="3026"/>
      <c r="QSE3" s="3026"/>
      <c r="QSF3" s="2436"/>
      <c r="QSG3" s="2434"/>
      <c r="QSH3" s="3026"/>
      <c r="QSI3" s="3026"/>
      <c r="QSJ3" s="3026"/>
      <c r="QSK3" s="3026"/>
      <c r="QSL3" s="3026"/>
      <c r="QSM3" s="3026"/>
      <c r="QSN3" s="2436"/>
      <c r="QSO3" s="2434"/>
      <c r="QSP3" s="3026"/>
      <c r="QSQ3" s="3026"/>
      <c r="QSR3" s="3026"/>
      <c r="QSS3" s="3026"/>
      <c r="QST3" s="3026"/>
      <c r="QSU3" s="3026"/>
      <c r="QSV3" s="2436"/>
      <c r="QSW3" s="2434"/>
      <c r="QSX3" s="3026"/>
      <c r="QSY3" s="3026"/>
      <c r="QSZ3" s="3026"/>
      <c r="QTA3" s="3026"/>
      <c r="QTB3" s="3026"/>
      <c r="QTC3" s="3026"/>
      <c r="QTD3" s="2436"/>
      <c r="QTE3" s="2434"/>
      <c r="QTF3" s="3026"/>
      <c r="QTG3" s="3026"/>
      <c r="QTH3" s="3026"/>
      <c r="QTI3" s="3026"/>
      <c r="QTJ3" s="3026"/>
      <c r="QTK3" s="3026"/>
      <c r="QTL3" s="2436"/>
      <c r="QTM3" s="2434"/>
      <c r="QTN3" s="3026"/>
      <c r="QTO3" s="3026"/>
      <c r="QTP3" s="3026"/>
      <c r="QTQ3" s="3026"/>
      <c r="QTR3" s="3026"/>
      <c r="QTS3" s="3026"/>
      <c r="QTT3" s="2436"/>
      <c r="QTU3" s="2434"/>
      <c r="QTV3" s="3026"/>
      <c r="QTW3" s="3026"/>
      <c r="QTX3" s="3026"/>
      <c r="QTY3" s="3026"/>
      <c r="QTZ3" s="3026"/>
      <c r="QUA3" s="3026"/>
      <c r="QUB3" s="2436"/>
      <c r="QUC3" s="2434"/>
      <c r="QUD3" s="3026"/>
      <c r="QUE3" s="3026"/>
      <c r="QUF3" s="3026"/>
      <c r="QUG3" s="3026"/>
      <c r="QUH3" s="3026"/>
      <c r="QUI3" s="3026"/>
      <c r="QUJ3" s="2436"/>
      <c r="QUK3" s="2434"/>
      <c r="QUL3" s="3026"/>
      <c r="QUM3" s="3026"/>
      <c r="QUN3" s="3026"/>
      <c r="QUO3" s="3026"/>
      <c r="QUP3" s="3026"/>
      <c r="QUQ3" s="3026"/>
      <c r="QUR3" s="2436"/>
      <c r="QUS3" s="2434"/>
      <c r="QUT3" s="3026"/>
      <c r="QUU3" s="3026"/>
      <c r="QUV3" s="3026"/>
      <c r="QUW3" s="3026"/>
      <c r="QUX3" s="3026"/>
      <c r="QUY3" s="3026"/>
      <c r="QUZ3" s="2436"/>
      <c r="QVA3" s="2434"/>
      <c r="QVB3" s="3026"/>
      <c r="QVC3" s="3026"/>
      <c r="QVD3" s="3026"/>
      <c r="QVE3" s="3026"/>
      <c r="QVF3" s="3026"/>
      <c r="QVG3" s="3026"/>
      <c r="QVH3" s="2436"/>
      <c r="QVI3" s="2434"/>
      <c r="QVJ3" s="3026"/>
      <c r="QVK3" s="3026"/>
      <c r="QVL3" s="3026"/>
      <c r="QVM3" s="3026"/>
      <c r="QVN3" s="3026"/>
      <c r="QVO3" s="3026"/>
      <c r="QVP3" s="2436"/>
      <c r="QVQ3" s="2434"/>
      <c r="QVR3" s="3026"/>
      <c r="QVS3" s="3026"/>
      <c r="QVT3" s="3026"/>
      <c r="QVU3" s="3026"/>
      <c r="QVV3" s="3026"/>
      <c r="QVW3" s="3026"/>
      <c r="QVX3" s="2436"/>
      <c r="QVY3" s="2434"/>
      <c r="QVZ3" s="3026"/>
      <c r="QWA3" s="3026"/>
      <c r="QWB3" s="3026"/>
      <c r="QWC3" s="3026"/>
      <c r="QWD3" s="3026"/>
      <c r="QWE3" s="3026"/>
      <c r="QWF3" s="2436"/>
      <c r="QWG3" s="2434"/>
      <c r="QWH3" s="3026"/>
      <c r="QWI3" s="3026"/>
      <c r="QWJ3" s="3026"/>
      <c r="QWK3" s="3026"/>
      <c r="QWL3" s="3026"/>
      <c r="QWM3" s="3026"/>
      <c r="QWN3" s="2436"/>
      <c r="QWO3" s="2434"/>
      <c r="QWP3" s="3026"/>
      <c r="QWQ3" s="3026"/>
      <c r="QWR3" s="3026"/>
      <c r="QWS3" s="3026"/>
      <c r="QWT3" s="3026"/>
      <c r="QWU3" s="3026"/>
      <c r="QWV3" s="2436"/>
      <c r="QWW3" s="2434"/>
      <c r="QWX3" s="3026"/>
      <c r="QWY3" s="3026"/>
      <c r="QWZ3" s="3026"/>
      <c r="QXA3" s="3026"/>
      <c r="QXB3" s="3026"/>
      <c r="QXC3" s="3026"/>
      <c r="QXD3" s="2436"/>
      <c r="QXE3" s="2434"/>
      <c r="QXF3" s="3026"/>
      <c r="QXG3" s="3026"/>
      <c r="QXH3" s="3026"/>
      <c r="QXI3" s="3026"/>
      <c r="QXJ3" s="3026"/>
      <c r="QXK3" s="3026"/>
      <c r="QXL3" s="2436"/>
      <c r="QXM3" s="2434"/>
      <c r="QXN3" s="3026"/>
      <c r="QXO3" s="3026"/>
      <c r="QXP3" s="3026"/>
      <c r="QXQ3" s="3026"/>
      <c r="QXR3" s="3026"/>
      <c r="QXS3" s="3026"/>
      <c r="QXT3" s="2436"/>
      <c r="QXU3" s="2434"/>
      <c r="QXV3" s="3026"/>
      <c r="QXW3" s="3026"/>
      <c r="QXX3" s="3026"/>
      <c r="QXY3" s="3026"/>
      <c r="QXZ3" s="3026"/>
      <c r="QYA3" s="3026"/>
      <c r="QYB3" s="2436"/>
      <c r="QYC3" s="2434"/>
      <c r="QYD3" s="3026"/>
      <c r="QYE3" s="3026"/>
      <c r="QYF3" s="3026"/>
      <c r="QYG3" s="3026"/>
      <c r="QYH3" s="3026"/>
      <c r="QYI3" s="3026"/>
      <c r="QYJ3" s="2436"/>
      <c r="QYK3" s="2434"/>
      <c r="QYL3" s="3026"/>
      <c r="QYM3" s="3026"/>
      <c r="QYN3" s="3026"/>
      <c r="QYO3" s="3026"/>
      <c r="QYP3" s="3026"/>
      <c r="QYQ3" s="3026"/>
      <c r="QYR3" s="2436"/>
      <c r="QYS3" s="2434"/>
      <c r="QYT3" s="3026"/>
      <c r="QYU3" s="3026"/>
      <c r="QYV3" s="3026"/>
      <c r="QYW3" s="3026"/>
      <c r="QYX3" s="3026"/>
      <c r="QYY3" s="3026"/>
      <c r="QYZ3" s="2436"/>
      <c r="QZA3" s="2434"/>
      <c r="QZB3" s="3026"/>
      <c r="QZC3" s="3026"/>
      <c r="QZD3" s="3026"/>
      <c r="QZE3" s="3026"/>
      <c r="QZF3" s="3026"/>
      <c r="QZG3" s="3026"/>
      <c r="QZH3" s="2436"/>
      <c r="QZI3" s="2434"/>
      <c r="QZJ3" s="3026"/>
      <c r="QZK3" s="3026"/>
      <c r="QZL3" s="3026"/>
      <c r="QZM3" s="3026"/>
      <c r="QZN3" s="3026"/>
      <c r="QZO3" s="3026"/>
      <c r="QZP3" s="2436"/>
      <c r="QZQ3" s="2434"/>
      <c r="QZR3" s="3026"/>
      <c r="QZS3" s="3026"/>
      <c r="QZT3" s="3026"/>
      <c r="QZU3" s="3026"/>
      <c r="QZV3" s="3026"/>
      <c r="QZW3" s="3026"/>
      <c r="QZX3" s="2436"/>
      <c r="QZY3" s="2434"/>
      <c r="QZZ3" s="3026"/>
      <c r="RAA3" s="3026"/>
      <c r="RAB3" s="3026"/>
      <c r="RAC3" s="3026"/>
      <c r="RAD3" s="3026"/>
      <c r="RAE3" s="3026"/>
      <c r="RAF3" s="2436"/>
      <c r="RAG3" s="2434"/>
      <c r="RAH3" s="3026"/>
      <c r="RAI3" s="3026"/>
      <c r="RAJ3" s="3026"/>
      <c r="RAK3" s="3026"/>
      <c r="RAL3" s="3026"/>
      <c r="RAM3" s="3026"/>
      <c r="RAN3" s="2436"/>
      <c r="RAO3" s="2434"/>
      <c r="RAP3" s="3026"/>
      <c r="RAQ3" s="3026"/>
      <c r="RAR3" s="3026"/>
      <c r="RAS3" s="3026"/>
      <c r="RAT3" s="3026"/>
      <c r="RAU3" s="3026"/>
      <c r="RAV3" s="2436"/>
      <c r="RAW3" s="2434"/>
      <c r="RAX3" s="3026"/>
      <c r="RAY3" s="3026"/>
      <c r="RAZ3" s="3026"/>
      <c r="RBA3" s="3026"/>
      <c r="RBB3" s="3026"/>
      <c r="RBC3" s="3026"/>
      <c r="RBD3" s="2436"/>
      <c r="RBE3" s="2434"/>
      <c r="RBF3" s="3026"/>
      <c r="RBG3" s="3026"/>
      <c r="RBH3" s="3026"/>
      <c r="RBI3" s="3026"/>
      <c r="RBJ3" s="3026"/>
      <c r="RBK3" s="3026"/>
      <c r="RBL3" s="2436"/>
      <c r="RBM3" s="2434"/>
      <c r="RBN3" s="3026"/>
      <c r="RBO3" s="3026"/>
      <c r="RBP3" s="3026"/>
      <c r="RBQ3" s="3026"/>
      <c r="RBR3" s="3026"/>
      <c r="RBS3" s="3026"/>
      <c r="RBT3" s="2436"/>
      <c r="RBU3" s="2434"/>
      <c r="RBV3" s="3026"/>
      <c r="RBW3" s="3026"/>
      <c r="RBX3" s="3026"/>
      <c r="RBY3" s="3026"/>
      <c r="RBZ3" s="3026"/>
      <c r="RCA3" s="3026"/>
      <c r="RCB3" s="2436"/>
      <c r="RCC3" s="2434"/>
      <c r="RCD3" s="3026"/>
      <c r="RCE3" s="3026"/>
      <c r="RCF3" s="3026"/>
      <c r="RCG3" s="3026"/>
      <c r="RCH3" s="3026"/>
      <c r="RCI3" s="3026"/>
      <c r="RCJ3" s="2436"/>
      <c r="RCK3" s="2434"/>
      <c r="RCL3" s="3026"/>
      <c r="RCM3" s="3026"/>
      <c r="RCN3" s="3026"/>
      <c r="RCO3" s="3026"/>
      <c r="RCP3" s="3026"/>
      <c r="RCQ3" s="3026"/>
      <c r="RCR3" s="2436"/>
      <c r="RCS3" s="2434"/>
      <c r="RCT3" s="3026"/>
      <c r="RCU3" s="3026"/>
      <c r="RCV3" s="3026"/>
      <c r="RCW3" s="3026"/>
      <c r="RCX3" s="3026"/>
      <c r="RCY3" s="3026"/>
      <c r="RCZ3" s="2436"/>
      <c r="RDA3" s="2434"/>
      <c r="RDB3" s="3026"/>
      <c r="RDC3" s="3026"/>
      <c r="RDD3" s="3026"/>
      <c r="RDE3" s="3026"/>
      <c r="RDF3" s="3026"/>
      <c r="RDG3" s="3026"/>
      <c r="RDH3" s="2436"/>
      <c r="RDI3" s="2434"/>
      <c r="RDJ3" s="3026"/>
      <c r="RDK3" s="3026"/>
      <c r="RDL3" s="3026"/>
      <c r="RDM3" s="3026"/>
      <c r="RDN3" s="3026"/>
      <c r="RDO3" s="3026"/>
      <c r="RDP3" s="2436"/>
      <c r="RDQ3" s="2434"/>
      <c r="RDR3" s="3026"/>
      <c r="RDS3" s="3026"/>
      <c r="RDT3" s="3026"/>
      <c r="RDU3" s="3026"/>
      <c r="RDV3" s="3026"/>
      <c r="RDW3" s="3026"/>
      <c r="RDX3" s="2436"/>
      <c r="RDY3" s="2434"/>
      <c r="RDZ3" s="3026"/>
      <c r="REA3" s="3026"/>
      <c r="REB3" s="3026"/>
      <c r="REC3" s="3026"/>
      <c r="RED3" s="3026"/>
      <c r="REE3" s="3026"/>
      <c r="REF3" s="2436"/>
      <c r="REG3" s="2434"/>
      <c r="REH3" s="3026"/>
      <c r="REI3" s="3026"/>
      <c r="REJ3" s="3026"/>
      <c r="REK3" s="3026"/>
      <c r="REL3" s="3026"/>
      <c r="REM3" s="3026"/>
      <c r="REN3" s="2436"/>
      <c r="REO3" s="2434"/>
      <c r="REP3" s="3026"/>
      <c r="REQ3" s="3026"/>
      <c r="RER3" s="3026"/>
      <c r="RES3" s="3026"/>
      <c r="RET3" s="3026"/>
      <c r="REU3" s="3026"/>
      <c r="REV3" s="2436"/>
      <c r="REW3" s="2434"/>
      <c r="REX3" s="3026"/>
      <c r="REY3" s="3026"/>
      <c r="REZ3" s="3026"/>
      <c r="RFA3" s="3026"/>
      <c r="RFB3" s="3026"/>
      <c r="RFC3" s="3026"/>
      <c r="RFD3" s="2436"/>
      <c r="RFE3" s="2434"/>
      <c r="RFF3" s="3026"/>
      <c r="RFG3" s="3026"/>
      <c r="RFH3" s="3026"/>
      <c r="RFI3" s="3026"/>
      <c r="RFJ3" s="3026"/>
      <c r="RFK3" s="3026"/>
      <c r="RFL3" s="2436"/>
      <c r="RFM3" s="2434"/>
      <c r="RFN3" s="3026"/>
      <c r="RFO3" s="3026"/>
      <c r="RFP3" s="3026"/>
      <c r="RFQ3" s="3026"/>
      <c r="RFR3" s="3026"/>
      <c r="RFS3" s="3026"/>
      <c r="RFT3" s="2436"/>
      <c r="RFU3" s="2434"/>
      <c r="RFV3" s="3026"/>
      <c r="RFW3" s="3026"/>
      <c r="RFX3" s="3026"/>
      <c r="RFY3" s="3026"/>
      <c r="RFZ3" s="3026"/>
      <c r="RGA3" s="3026"/>
      <c r="RGB3" s="2436"/>
      <c r="RGC3" s="2434"/>
      <c r="RGD3" s="3026"/>
      <c r="RGE3" s="3026"/>
      <c r="RGF3" s="3026"/>
      <c r="RGG3" s="3026"/>
      <c r="RGH3" s="3026"/>
      <c r="RGI3" s="3026"/>
      <c r="RGJ3" s="2436"/>
      <c r="RGK3" s="2434"/>
      <c r="RGL3" s="3026"/>
      <c r="RGM3" s="3026"/>
      <c r="RGN3" s="3026"/>
      <c r="RGO3" s="3026"/>
      <c r="RGP3" s="3026"/>
      <c r="RGQ3" s="3026"/>
      <c r="RGR3" s="2436"/>
      <c r="RGS3" s="2434"/>
      <c r="RGT3" s="3026"/>
      <c r="RGU3" s="3026"/>
      <c r="RGV3" s="3026"/>
      <c r="RGW3" s="3026"/>
      <c r="RGX3" s="3026"/>
      <c r="RGY3" s="3026"/>
      <c r="RGZ3" s="2436"/>
      <c r="RHA3" s="2434"/>
      <c r="RHB3" s="3026"/>
      <c r="RHC3" s="3026"/>
      <c r="RHD3" s="3026"/>
      <c r="RHE3" s="3026"/>
      <c r="RHF3" s="3026"/>
      <c r="RHG3" s="3026"/>
      <c r="RHH3" s="2436"/>
      <c r="RHI3" s="2434"/>
      <c r="RHJ3" s="3026"/>
      <c r="RHK3" s="3026"/>
      <c r="RHL3" s="3026"/>
      <c r="RHM3" s="3026"/>
      <c r="RHN3" s="3026"/>
      <c r="RHO3" s="3026"/>
      <c r="RHP3" s="2436"/>
      <c r="RHQ3" s="2434"/>
      <c r="RHR3" s="3026"/>
      <c r="RHS3" s="3026"/>
      <c r="RHT3" s="3026"/>
      <c r="RHU3" s="3026"/>
      <c r="RHV3" s="3026"/>
      <c r="RHW3" s="3026"/>
      <c r="RHX3" s="2436"/>
      <c r="RHY3" s="2434"/>
      <c r="RHZ3" s="3026"/>
      <c r="RIA3" s="3026"/>
      <c r="RIB3" s="3026"/>
      <c r="RIC3" s="3026"/>
      <c r="RID3" s="3026"/>
      <c r="RIE3" s="3026"/>
      <c r="RIF3" s="2436"/>
      <c r="RIG3" s="2434"/>
      <c r="RIH3" s="3026"/>
      <c r="RII3" s="3026"/>
      <c r="RIJ3" s="3026"/>
      <c r="RIK3" s="3026"/>
      <c r="RIL3" s="3026"/>
      <c r="RIM3" s="3026"/>
      <c r="RIN3" s="2436"/>
      <c r="RIO3" s="2434"/>
      <c r="RIP3" s="3026"/>
      <c r="RIQ3" s="3026"/>
      <c r="RIR3" s="3026"/>
      <c r="RIS3" s="3026"/>
      <c r="RIT3" s="3026"/>
      <c r="RIU3" s="3026"/>
      <c r="RIV3" s="2436"/>
      <c r="RIW3" s="2434"/>
      <c r="RIX3" s="3026"/>
      <c r="RIY3" s="3026"/>
      <c r="RIZ3" s="3026"/>
      <c r="RJA3" s="3026"/>
      <c r="RJB3" s="3026"/>
      <c r="RJC3" s="3026"/>
      <c r="RJD3" s="2436"/>
      <c r="RJE3" s="2434"/>
      <c r="RJF3" s="3026"/>
      <c r="RJG3" s="3026"/>
      <c r="RJH3" s="3026"/>
      <c r="RJI3" s="3026"/>
      <c r="RJJ3" s="3026"/>
      <c r="RJK3" s="3026"/>
      <c r="RJL3" s="2436"/>
      <c r="RJM3" s="2434"/>
      <c r="RJN3" s="3026"/>
      <c r="RJO3" s="3026"/>
      <c r="RJP3" s="3026"/>
      <c r="RJQ3" s="3026"/>
      <c r="RJR3" s="3026"/>
      <c r="RJS3" s="3026"/>
      <c r="RJT3" s="2436"/>
      <c r="RJU3" s="2434"/>
      <c r="RJV3" s="3026"/>
      <c r="RJW3" s="3026"/>
      <c r="RJX3" s="3026"/>
      <c r="RJY3" s="3026"/>
      <c r="RJZ3" s="3026"/>
      <c r="RKA3" s="3026"/>
      <c r="RKB3" s="2436"/>
      <c r="RKC3" s="2434"/>
      <c r="RKD3" s="3026"/>
      <c r="RKE3" s="3026"/>
      <c r="RKF3" s="3026"/>
      <c r="RKG3" s="3026"/>
      <c r="RKH3" s="3026"/>
      <c r="RKI3" s="3026"/>
      <c r="RKJ3" s="2436"/>
      <c r="RKK3" s="2434"/>
      <c r="RKL3" s="3026"/>
      <c r="RKM3" s="3026"/>
      <c r="RKN3" s="3026"/>
      <c r="RKO3" s="3026"/>
      <c r="RKP3" s="3026"/>
      <c r="RKQ3" s="3026"/>
      <c r="RKR3" s="2436"/>
      <c r="RKS3" s="2434"/>
      <c r="RKT3" s="3026"/>
      <c r="RKU3" s="3026"/>
      <c r="RKV3" s="3026"/>
      <c r="RKW3" s="3026"/>
      <c r="RKX3" s="3026"/>
      <c r="RKY3" s="3026"/>
      <c r="RKZ3" s="2436"/>
      <c r="RLA3" s="2434"/>
      <c r="RLB3" s="3026"/>
      <c r="RLC3" s="3026"/>
      <c r="RLD3" s="3026"/>
      <c r="RLE3" s="3026"/>
      <c r="RLF3" s="3026"/>
      <c r="RLG3" s="3026"/>
      <c r="RLH3" s="2436"/>
      <c r="RLI3" s="2434"/>
      <c r="RLJ3" s="3026"/>
      <c r="RLK3" s="3026"/>
      <c r="RLL3" s="3026"/>
      <c r="RLM3" s="3026"/>
      <c r="RLN3" s="3026"/>
      <c r="RLO3" s="3026"/>
      <c r="RLP3" s="2436"/>
      <c r="RLQ3" s="2434"/>
      <c r="RLR3" s="3026"/>
      <c r="RLS3" s="3026"/>
      <c r="RLT3" s="3026"/>
      <c r="RLU3" s="3026"/>
      <c r="RLV3" s="3026"/>
      <c r="RLW3" s="3026"/>
      <c r="RLX3" s="2436"/>
      <c r="RLY3" s="2434"/>
      <c r="RLZ3" s="3026"/>
      <c r="RMA3" s="3026"/>
      <c r="RMB3" s="3026"/>
      <c r="RMC3" s="3026"/>
      <c r="RMD3" s="3026"/>
      <c r="RME3" s="3026"/>
      <c r="RMF3" s="2436"/>
      <c r="RMG3" s="2434"/>
      <c r="RMH3" s="3026"/>
      <c r="RMI3" s="3026"/>
      <c r="RMJ3" s="3026"/>
      <c r="RMK3" s="3026"/>
      <c r="RML3" s="3026"/>
      <c r="RMM3" s="3026"/>
      <c r="RMN3" s="2436"/>
      <c r="RMO3" s="2434"/>
      <c r="RMP3" s="3026"/>
      <c r="RMQ3" s="3026"/>
      <c r="RMR3" s="3026"/>
      <c r="RMS3" s="3026"/>
      <c r="RMT3" s="3026"/>
      <c r="RMU3" s="3026"/>
      <c r="RMV3" s="2436"/>
      <c r="RMW3" s="2434"/>
      <c r="RMX3" s="3026"/>
      <c r="RMY3" s="3026"/>
      <c r="RMZ3" s="3026"/>
      <c r="RNA3" s="3026"/>
      <c r="RNB3" s="3026"/>
      <c r="RNC3" s="3026"/>
      <c r="RND3" s="2436"/>
      <c r="RNE3" s="2434"/>
      <c r="RNF3" s="3026"/>
      <c r="RNG3" s="3026"/>
      <c r="RNH3" s="3026"/>
      <c r="RNI3" s="3026"/>
      <c r="RNJ3" s="3026"/>
      <c r="RNK3" s="3026"/>
      <c r="RNL3" s="2436"/>
      <c r="RNM3" s="2434"/>
      <c r="RNN3" s="3026"/>
      <c r="RNO3" s="3026"/>
      <c r="RNP3" s="3026"/>
      <c r="RNQ3" s="3026"/>
      <c r="RNR3" s="3026"/>
      <c r="RNS3" s="3026"/>
      <c r="RNT3" s="2436"/>
      <c r="RNU3" s="2434"/>
      <c r="RNV3" s="3026"/>
      <c r="RNW3" s="3026"/>
      <c r="RNX3" s="3026"/>
      <c r="RNY3" s="3026"/>
      <c r="RNZ3" s="3026"/>
      <c r="ROA3" s="3026"/>
      <c r="ROB3" s="2436"/>
      <c r="ROC3" s="2434"/>
      <c r="ROD3" s="3026"/>
      <c r="ROE3" s="3026"/>
      <c r="ROF3" s="3026"/>
      <c r="ROG3" s="3026"/>
      <c r="ROH3" s="3026"/>
      <c r="ROI3" s="3026"/>
      <c r="ROJ3" s="2436"/>
      <c r="ROK3" s="2434"/>
      <c r="ROL3" s="3026"/>
      <c r="ROM3" s="3026"/>
      <c r="RON3" s="3026"/>
      <c r="ROO3" s="3026"/>
      <c r="ROP3" s="3026"/>
      <c r="ROQ3" s="3026"/>
      <c r="ROR3" s="2436"/>
      <c r="ROS3" s="2434"/>
      <c r="ROT3" s="3026"/>
      <c r="ROU3" s="3026"/>
      <c r="ROV3" s="3026"/>
      <c r="ROW3" s="3026"/>
      <c r="ROX3" s="3026"/>
      <c r="ROY3" s="3026"/>
      <c r="ROZ3" s="2436"/>
      <c r="RPA3" s="2434"/>
      <c r="RPB3" s="3026"/>
      <c r="RPC3" s="3026"/>
      <c r="RPD3" s="3026"/>
      <c r="RPE3" s="3026"/>
      <c r="RPF3" s="3026"/>
      <c r="RPG3" s="3026"/>
      <c r="RPH3" s="2436"/>
      <c r="RPI3" s="2434"/>
      <c r="RPJ3" s="3026"/>
      <c r="RPK3" s="3026"/>
      <c r="RPL3" s="3026"/>
      <c r="RPM3" s="3026"/>
      <c r="RPN3" s="3026"/>
      <c r="RPO3" s="3026"/>
      <c r="RPP3" s="2436"/>
      <c r="RPQ3" s="2434"/>
      <c r="RPR3" s="3026"/>
      <c r="RPS3" s="3026"/>
      <c r="RPT3" s="3026"/>
      <c r="RPU3" s="3026"/>
      <c r="RPV3" s="3026"/>
      <c r="RPW3" s="3026"/>
      <c r="RPX3" s="2436"/>
      <c r="RPY3" s="2434"/>
      <c r="RPZ3" s="3026"/>
      <c r="RQA3" s="3026"/>
      <c r="RQB3" s="3026"/>
      <c r="RQC3" s="3026"/>
      <c r="RQD3" s="3026"/>
      <c r="RQE3" s="3026"/>
      <c r="RQF3" s="2436"/>
      <c r="RQG3" s="2434"/>
      <c r="RQH3" s="3026"/>
      <c r="RQI3" s="3026"/>
      <c r="RQJ3" s="3026"/>
      <c r="RQK3" s="3026"/>
      <c r="RQL3" s="3026"/>
      <c r="RQM3" s="3026"/>
      <c r="RQN3" s="2436"/>
      <c r="RQO3" s="2434"/>
      <c r="RQP3" s="3026"/>
      <c r="RQQ3" s="3026"/>
      <c r="RQR3" s="3026"/>
      <c r="RQS3" s="3026"/>
      <c r="RQT3" s="3026"/>
      <c r="RQU3" s="3026"/>
      <c r="RQV3" s="2436"/>
      <c r="RQW3" s="2434"/>
      <c r="RQX3" s="3026"/>
      <c r="RQY3" s="3026"/>
      <c r="RQZ3" s="3026"/>
      <c r="RRA3" s="3026"/>
      <c r="RRB3" s="3026"/>
      <c r="RRC3" s="3026"/>
      <c r="RRD3" s="2436"/>
      <c r="RRE3" s="2434"/>
      <c r="RRF3" s="3026"/>
      <c r="RRG3" s="3026"/>
      <c r="RRH3" s="3026"/>
      <c r="RRI3" s="3026"/>
      <c r="RRJ3" s="3026"/>
      <c r="RRK3" s="3026"/>
      <c r="RRL3" s="2436"/>
      <c r="RRM3" s="2434"/>
      <c r="RRN3" s="3026"/>
      <c r="RRO3" s="3026"/>
      <c r="RRP3" s="3026"/>
      <c r="RRQ3" s="3026"/>
      <c r="RRR3" s="3026"/>
      <c r="RRS3" s="3026"/>
      <c r="RRT3" s="2436"/>
      <c r="RRU3" s="2434"/>
      <c r="RRV3" s="3026"/>
      <c r="RRW3" s="3026"/>
      <c r="RRX3" s="3026"/>
      <c r="RRY3" s="3026"/>
      <c r="RRZ3" s="3026"/>
      <c r="RSA3" s="3026"/>
      <c r="RSB3" s="2436"/>
      <c r="RSC3" s="2434"/>
      <c r="RSD3" s="3026"/>
      <c r="RSE3" s="3026"/>
      <c r="RSF3" s="3026"/>
      <c r="RSG3" s="3026"/>
      <c r="RSH3" s="3026"/>
      <c r="RSI3" s="3026"/>
      <c r="RSJ3" s="2436"/>
      <c r="RSK3" s="2434"/>
      <c r="RSL3" s="3026"/>
      <c r="RSM3" s="3026"/>
      <c r="RSN3" s="3026"/>
      <c r="RSO3" s="3026"/>
      <c r="RSP3" s="3026"/>
      <c r="RSQ3" s="3026"/>
      <c r="RSR3" s="2436"/>
      <c r="RSS3" s="2434"/>
      <c r="RST3" s="3026"/>
      <c r="RSU3" s="3026"/>
      <c r="RSV3" s="3026"/>
      <c r="RSW3" s="3026"/>
      <c r="RSX3" s="3026"/>
      <c r="RSY3" s="3026"/>
      <c r="RSZ3" s="2436"/>
      <c r="RTA3" s="2434"/>
      <c r="RTB3" s="3026"/>
      <c r="RTC3" s="3026"/>
      <c r="RTD3" s="3026"/>
      <c r="RTE3" s="3026"/>
      <c r="RTF3" s="3026"/>
      <c r="RTG3" s="3026"/>
      <c r="RTH3" s="2436"/>
      <c r="RTI3" s="2434"/>
      <c r="RTJ3" s="3026"/>
      <c r="RTK3" s="3026"/>
      <c r="RTL3" s="3026"/>
      <c r="RTM3" s="3026"/>
      <c r="RTN3" s="3026"/>
      <c r="RTO3" s="3026"/>
      <c r="RTP3" s="2436"/>
      <c r="RTQ3" s="2434"/>
      <c r="RTR3" s="3026"/>
      <c r="RTS3" s="3026"/>
      <c r="RTT3" s="3026"/>
      <c r="RTU3" s="3026"/>
      <c r="RTV3" s="3026"/>
      <c r="RTW3" s="3026"/>
      <c r="RTX3" s="2436"/>
      <c r="RTY3" s="2434"/>
      <c r="RTZ3" s="3026"/>
      <c r="RUA3" s="3026"/>
      <c r="RUB3" s="3026"/>
      <c r="RUC3" s="3026"/>
      <c r="RUD3" s="3026"/>
      <c r="RUE3" s="3026"/>
      <c r="RUF3" s="2436"/>
      <c r="RUG3" s="2434"/>
      <c r="RUH3" s="3026"/>
      <c r="RUI3" s="3026"/>
      <c r="RUJ3" s="3026"/>
      <c r="RUK3" s="3026"/>
      <c r="RUL3" s="3026"/>
      <c r="RUM3" s="3026"/>
      <c r="RUN3" s="2436"/>
      <c r="RUO3" s="2434"/>
      <c r="RUP3" s="3026"/>
      <c r="RUQ3" s="3026"/>
      <c r="RUR3" s="3026"/>
      <c r="RUS3" s="3026"/>
      <c r="RUT3" s="3026"/>
      <c r="RUU3" s="3026"/>
      <c r="RUV3" s="2436"/>
      <c r="RUW3" s="2434"/>
      <c r="RUX3" s="3026"/>
      <c r="RUY3" s="3026"/>
      <c r="RUZ3" s="3026"/>
      <c r="RVA3" s="3026"/>
      <c r="RVB3" s="3026"/>
      <c r="RVC3" s="3026"/>
      <c r="RVD3" s="2436"/>
      <c r="RVE3" s="2434"/>
      <c r="RVF3" s="3026"/>
      <c r="RVG3" s="3026"/>
      <c r="RVH3" s="3026"/>
      <c r="RVI3" s="3026"/>
      <c r="RVJ3" s="3026"/>
      <c r="RVK3" s="3026"/>
      <c r="RVL3" s="2436"/>
      <c r="RVM3" s="2434"/>
      <c r="RVN3" s="3026"/>
      <c r="RVO3" s="3026"/>
      <c r="RVP3" s="3026"/>
      <c r="RVQ3" s="3026"/>
      <c r="RVR3" s="3026"/>
      <c r="RVS3" s="3026"/>
      <c r="RVT3" s="2436"/>
      <c r="RVU3" s="2434"/>
      <c r="RVV3" s="3026"/>
      <c r="RVW3" s="3026"/>
      <c r="RVX3" s="3026"/>
      <c r="RVY3" s="3026"/>
      <c r="RVZ3" s="3026"/>
      <c r="RWA3" s="3026"/>
      <c r="RWB3" s="2436"/>
      <c r="RWC3" s="2434"/>
      <c r="RWD3" s="3026"/>
      <c r="RWE3" s="3026"/>
      <c r="RWF3" s="3026"/>
      <c r="RWG3" s="3026"/>
      <c r="RWH3" s="3026"/>
      <c r="RWI3" s="3026"/>
      <c r="RWJ3" s="2436"/>
      <c r="RWK3" s="2434"/>
      <c r="RWL3" s="3026"/>
      <c r="RWM3" s="3026"/>
      <c r="RWN3" s="3026"/>
      <c r="RWO3" s="3026"/>
      <c r="RWP3" s="3026"/>
      <c r="RWQ3" s="3026"/>
      <c r="RWR3" s="2436"/>
      <c r="RWS3" s="2434"/>
      <c r="RWT3" s="3026"/>
      <c r="RWU3" s="3026"/>
      <c r="RWV3" s="3026"/>
      <c r="RWW3" s="3026"/>
      <c r="RWX3" s="3026"/>
      <c r="RWY3" s="3026"/>
      <c r="RWZ3" s="2436"/>
      <c r="RXA3" s="2434"/>
      <c r="RXB3" s="3026"/>
      <c r="RXC3" s="3026"/>
      <c r="RXD3" s="3026"/>
      <c r="RXE3" s="3026"/>
      <c r="RXF3" s="3026"/>
      <c r="RXG3" s="3026"/>
      <c r="RXH3" s="2436"/>
      <c r="RXI3" s="2434"/>
      <c r="RXJ3" s="3026"/>
      <c r="RXK3" s="3026"/>
      <c r="RXL3" s="3026"/>
      <c r="RXM3" s="3026"/>
      <c r="RXN3" s="3026"/>
      <c r="RXO3" s="3026"/>
      <c r="RXP3" s="2436"/>
      <c r="RXQ3" s="2434"/>
      <c r="RXR3" s="3026"/>
      <c r="RXS3" s="3026"/>
      <c r="RXT3" s="3026"/>
      <c r="RXU3" s="3026"/>
      <c r="RXV3" s="3026"/>
      <c r="RXW3" s="3026"/>
      <c r="RXX3" s="2436"/>
      <c r="RXY3" s="2434"/>
      <c r="RXZ3" s="3026"/>
      <c r="RYA3" s="3026"/>
      <c r="RYB3" s="3026"/>
      <c r="RYC3" s="3026"/>
      <c r="RYD3" s="3026"/>
      <c r="RYE3" s="3026"/>
      <c r="RYF3" s="2436"/>
      <c r="RYG3" s="2434"/>
      <c r="RYH3" s="3026"/>
      <c r="RYI3" s="3026"/>
      <c r="RYJ3" s="3026"/>
      <c r="RYK3" s="3026"/>
      <c r="RYL3" s="3026"/>
      <c r="RYM3" s="3026"/>
      <c r="RYN3" s="2436"/>
      <c r="RYO3" s="2434"/>
      <c r="RYP3" s="3026"/>
      <c r="RYQ3" s="3026"/>
      <c r="RYR3" s="3026"/>
      <c r="RYS3" s="3026"/>
      <c r="RYT3" s="3026"/>
      <c r="RYU3" s="3026"/>
      <c r="RYV3" s="2436"/>
      <c r="RYW3" s="2434"/>
      <c r="RYX3" s="3026"/>
      <c r="RYY3" s="3026"/>
      <c r="RYZ3" s="3026"/>
      <c r="RZA3" s="3026"/>
      <c r="RZB3" s="3026"/>
      <c r="RZC3" s="3026"/>
      <c r="RZD3" s="2436"/>
      <c r="RZE3" s="2434"/>
      <c r="RZF3" s="3026"/>
      <c r="RZG3" s="3026"/>
      <c r="RZH3" s="3026"/>
      <c r="RZI3" s="3026"/>
      <c r="RZJ3" s="3026"/>
      <c r="RZK3" s="3026"/>
      <c r="RZL3" s="2436"/>
      <c r="RZM3" s="2434"/>
      <c r="RZN3" s="3026"/>
      <c r="RZO3" s="3026"/>
      <c r="RZP3" s="3026"/>
      <c r="RZQ3" s="3026"/>
      <c r="RZR3" s="3026"/>
      <c r="RZS3" s="3026"/>
      <c r="RZT3" s="2436"/>
      <c r="RZU3" s="2434"/>
      <c r="RZV3" s="3026"/>
      <c r="RZW3" s="3026"/>
      <c r="RZX3" s="3026"/>
      <c r="RZY3" s="3026"/>
      <c r="RZZ3" s="3026"/>
      <c r="SAA3" s="3026"/>
      <c r="SAB3" s="2436"/>
      <c r="SAC3" s="2434"/>
      <c r="SAD3" s="3026"/>
      <c r="SAE3" s="3026"/>
      <c r="SAF3" s="3026"/>
      <c r="SAG3" s="3026"/>
      <c r="SAH3" s="3026"/>
      <c r="SAI3" s="3026"/>
      <c r="SAJ3" s="2436"/>
      <c r="SAK3" s="2434"/>
      <c r="SAL3" s="3026"/>
      <c r="SAM3" s="3026"/>
      <c r="SAN3" s="3026"/>
      <c r="SAO3" s="3026"/>
      <c r="SAP3" s="3026"/>
      <c r="SAQ3" s="3026"/>
      <c r="SAR3" s="2436"/>
      <c r="SAS3" s="2434"/>
      <c r="SAT3" s="3026"/>
      <c r="SAU3" s="3026"/>
      <c r="SAV3" s="3026"/>
      <c r="SAW3" s="3026"/>
      <c r="SAX3" s="3026"/>
      <c r="SAY3" s="3026"/>
      <c r="SAZ3" s="2436"/>
      <c r="SBA3" s="2434"/>
      <c r="SBB3" s="3026"/>
      <c r="SBC3" s="3026"/>
      <c r="SBD3" s="3026"/>
      <c r="SBE3" s="3026"/>
      <c r="SBF3" s="3026"/>
      <c r="SBG3" s="3026"/>
      <c r="SBH3" s="2436"/>
      <c r="SBI3" s="2434"/>
      <c r="SBJ3" s="3026"/>
      <c r="SBK3" s="3026"/>
      <c r="SBL3" s="3026"/>
      <c r="SBM3" s="3026"/>
      <c r="SBN3" s="3026"/>
      <c r="SBO3" s="3026"/>
      <c r="SBP3" s="2436"/>
      <c r="SBQ3" s="2434"/>
      <c r="SBR3" s="3026"/>
      <c r="SBS3" s="3026"/>
      <c r="SBT3" s="3026"/>
      <c r="SBU3" s="3026"/>
      <c r="SBV3" s="3026"/>
      <c r="SBW3" s="3026"/>
      <c r="SBX3" s="2436"/>
      <c r="SBY3" s="2434"/>
      <c r="SBZ3" s="3026"/>
      <c r="SCA3" s="3026"/>
      <c r="SCB3" s="3026"/>
      <c r="SCC3" s="3026"/>
      <c r="SCD3" s="3026"/>
      <c r="SCE3" s="3026"/>
      <c r="SCF3" s="2436"/>
      <c r="SCG3" s="2434"/>
      <c r="SCH3" s="3026"/>
      <c r="SCI3" s="3026"/>
      <c r="SCJ3" s="3026"/>
      <c r="SCK3" s="3026"/>
      <c r="SCL3" s="3026"/>
      <c r="SCM3" s="3026"/>
      <c r="SCN3" s="2436"/>
      <c r="SCO3" s="2434"/>
      <c r="SCP3" s="3026"/>
      <c r="SCQ3" s="3026"/>
      <c r="SCR3" s="3026"/>
      <c r="SCS3" s="3026"/>
      <c r="SCT3" s="3026"/>
      <c r="SCU3" s="3026"/>
      <c r="SCV3" s="2436"/>
      <c r="SCW3" s="2434"/>
      <c r="SCX3" s="3026"/>
      <c r="SCY3" s="3026"/>
      <c r="SCZ3" s="3026"/>
      <c r="SDA3" s="3026"/>
      <c r="SDB3" s="3026"/>
      <c r="SDC3" s="3026"/>
      <c r="SDD3" s="2436"/>
      <c r="SDE3" s="2434"/>
      <c r="SDF3" s="3026"/>
      <c r="SDG3" s="3026"/>
      <c r="SDH3" s="3026"/>
      <c r="SDI3" s="3026"/>
      <c r="SDJ3" s="3026"/>
      <c r="SDK3" s="3026"/>
      <c r="SDL3" s="2436"/>
      <c r="SDM3" s="2434"/>
      <c r="SDN3" s="3026"/>
      <c r="SDO3" s="3026"/>
      <c r="SDP3" s="3026"/>
      <c r="SDQ3" s="3026"/>
      <c r="SDR3" s="3026"/>
      <c r="SDS3" s="3026"/>
      <c r="SDT3" s="2436"/>
      <c r="SDU3" s="2434"/>
      <c r="SDV3" s="3026"/>
      <c r="SDW3" s="3026"/>
      <c r="SDX3" s="3026"/>
      <c r="SDY3" s="3026"/>
      <c r="SDZ3" s="3026"/>
      <c r="SEA3" s="3026"/>
      <c r="SEB3" s="2436"/>
      <c r="SEC3" s="2434"/>
      <c r="SED3" s="3026"/>
      <c r="SEE3" s="3026"/>
      <c r="SEF3" s="3026"/>
      <c r="SEG3" s="3026"/>
      <c r="SEH3" s="3026"/>
      <c r="SEI3" s="3026"/>
      <c r="SEJ3" s="2436"/>
      <c r="SEK3" s="2434"/>
      <c r="SEL3" s="3026"/>
      <c r="SEM3" s="3026"/>
      <c r="SEN3" s="3026"/>
      <c r="SEO3" s="3026"/>
      <c r="SEP3" s="3026"/>
      <c r="SEQ3" s="3026"/>
      <c r="SER3" s="2436"/>
      <c r="SES3" s="2434"/>
      <c r="SET3" s="3026"/>
      <c r="SEU3" s="3026"/>
      <c r="SEV3" s="3026"/>
      <c r="SEW3" s="3026"/>
      <c r="SEX3" s="3026"/>
      <c r="SEY3" s="3026"/>
      <c r="SEZ3" s="2436"/>
      <c r="SFA3" s="2434"/>
      <c r="SFB3" s="3026"/>
      <c r="SFC3" s="3026"/>
      <c r="SFD3" s="3026"/>
      <c r="SFE3" s="3026"/>
      <c r="SFF3" s="3026"/>
      <c r="SFG3" s="3026"/>
      <c r="SFH3" s="2436"/>
      <c r="SFI3" s="2434"/>
      <c r="SFJ3" s="3026"/>
      <c r="SFK3" s="3026"/>
      <c r="SFL3" s="3026"/>
      <c r="SFM3" s="3026"/>
      <c r="SFN3" s="3026"/>
      <c r="SFO3" s="3026"/>
      <c r="SFP3" s="2436"/>
      <c r="SFQ3" s="2434"/>
      <c r="SFR3" s="3026"/>
      <c r="SFS3" s="3026"/>
      <c r="SFT3" s="3026"/>
      <c r="SFU3" s="3026"/>
      <c r="SFV3" s="3026"/>
      <c r="SFW3" s="3026"/>
      <c r="SFX3" s="2436"/>
      <c r="SFY3" s="2434"/>
      <c r="SFZ3" s="3026"/>
      <c r="SGA3" s="3026"/>
      <c r="SGB3" s="3026"/>
      <c r="SGC3" s="3026"/>
      <c r="SGD3" s="3026"/>
      <c r="SGE3" s="3026"/>
      <c r="SGF3" s="2436"/>
      <c r="SGG3" s="2434"/>
      <c r="SGH3" s="3026"/>
      <c r="SGI3" s="3026"/>
      <c r="SGJ3" s="3026"/>
      <c r="SGK3" s="3026"/>
      <c r="SGL3" s="3026"/>
      <c r="SGM3" s="3026"/>
      <c r="SGN3" s="2436"/>
      <c r="SGO3" s="2434"/>
      <c r="SGP3" s="3026"/>
      <c r="SGQ3" s="3026"/>
      <c r="SGR3" s="3026"/>
      <c r="SGS3" s="3026"/>
      <c r="SGT3" s="3026"/>
      <c r="SGU3" s="3026"/>
      <c r="SGV3" s="2436"/>
      <c r="SGW3" s="2434"/>
      <c r="SGX3" s="3026"/>
      <c r="SGY3" s="3026"/>
      <c r="SGZ3" s="3026"/>
      <c r="SHA3" s="3026"/>
      <c r="SHB3" s="3026"/>
      <c r="SHC3" s="3026"/>
      <c r="SHD3" s="2436"/>
      <c r="SHE3" s="2434"/>
      <c r="SHF3" s="3026"/>
      <c r="SHG3" s="3026"/>
      <c r="SHH3" s="3026"/>
      <c r="SHI3" s="3026"/>
      <c r="SHJ3" s="3026"/>
      <c r="SHK3" s="3026"/>
      <c r="SHL3" s="2436"/>
      <c r="SHM3" s="2434"/>
      <c r="SHN3" s="3026"/>
      <c r="SHO3" s="3026"/>
      <c r="SHP3" s="3026"/>
      <c r="SHQ3" s="3026"/>
      <c r="SHR3" s="3026"/>
      <c r="SHS3" s="3026"/>
      <c r="SHT3" s="2436"/>
      <c r="SHU3" s="2434"/>
      <c r="SHV3" s="3026"/>
      <c r="SHW3" s="3026"/>
      <c r="SHX3" s="3026"/>
      <c r="SHY3" s="3026"/>
      <c r="SHZ3" s="3026"/>
      <c r="SIA3" s="3026"/>
      <c r="SIB3" s="2436"/>
      <c r="SIC3" s="2434"/>
      <c r="SID3" s="3026"/>
      <c r="SIE3" s="3026"/>
      <c r="SIF3" s="3026"/>
      <c r="SIG3" s="3026"/>
      <c r="SIH3" s="3026"/>
      <c r="SII3" s="3026"/>
      <c r="SIJ3" s="2436"/>
      <c r="SIK3" s="2434"/>
      <c r="SIL3" s="3026"/>
      <c r="SIM3" s="3026"/>
      <c r="SIN3" s="3026"/>
      <c r="SIO3" s="3026"/>
      <c r="SIP3" s="3026"/>
      <c r="SIQ3" s="3026"/>
      <c r="SIR3" s="2436"/>
      <c r="SIS3" s="2434"/>
      <c r="SIT3" s="3026"/>
      <c r="SIU3" s="3026"/>
      <c r="SIV3" s="3026"/>
      <c r="SIW3" s="3026"/>
      <c r="SIX3" s="3026"/>
      <c r="SIY3" s="3026"/>
      <c r="SIZ3" s="2436"/>
      <c r="SJA3" s="2434"/>
      <c r="SJB3" s="3026"/>
      <c r="SJC3" s="3026"/>
      <c r="SJD3" s="3026"/>
      <c r="SJE3" s="3026"/>
      <c r="SJF3" s="3026"/>
      <c r="SJG3" s="3026"/>
      <c r="SJH3" s="2436"/>
      <c r="SJI3" s="2434"/>
      <c r="SJJ3" s="3026"/>
      <c r="SJK3" s="3026"/>
      <c r="SJL3" s="3026"/>
      <c r="SJM3" s="3026"/>
      <c r="SJN3" s="3026"/>
      <c r="SJO3" s="3026"/>
      <c r="SJP3" s="2436"/>
      <c r="SJQ3" s="2434"/>
      <c r="SJR3" s="3026"/>
      <c r="SJS3" s="3026"/>
      <c r="SJT3" s="3026"/>
      <c r="SJU3" s="3026"/>
      <c r="SJV3" s="3026"/>
      <c r="SJW3" s="3026"/>
      <c r="SJX3" s="2436"/>
      <c r="SJY3" s="2434"/>
      <c r="SJZ3" s="3026"/>
      <c r="SKA3" s="3026"/>
      <c r="SKB3" s="3026"/>
      <c r="SKC3" s="3026"/>
      <c r="SKD3" s="3026"/>
      <c r="SKE3" s="3026"/>
      <c r="SKF3" s="2436"/>
      <c r="SKG3" s="2434"/>
      <c r="SKH3" s="3026"/>
      <c r="SKI3" s="3026"/>
      <c r="SKJ3" s="3026"/>
      <c r="SKK3" s="3026"/>
      <c r="SKL3" s="3026"/>
      <c r="SKM3" s="3026"/>
      <c r="SKN3" s="2436"/>
      <c r="SKO3" s="2434"/>
      <c r="SKP3" s="3026"/>
      <c r="SKQ3" s="3026"/>
      <c r="SKR3" s="3026"/>
      <c r="SKS3" s="3026"/>
      <c r="SKT3" s="3026"/>
      <c r="SKU3" s="3026"/>
      <c r="SKV3" s="2436"/>
      <c r="SKW3" s="2434"/>
      <c r="SKX3" s="3026"/>
      <c r="SKY3" s="3026"/>
      <c r="SKZ3" s="3026"/>
      <c r="SLA3" s="3026"/>
      <c r="SLB3" s="3026"/>
      <c r="SLC3" s="3026"/>
      <c r="SLD3" s="2436"/>
      <c r="SLE3" s="2434"/>
      <c r="SLF3" s="3026"/>
      <c r="SLG3" s="3026"/>
      <c r="SLH3" s="3026"/>
      <c r="SLI3" s="3026"/>
      <c r="SLJ3" s="3026"/>
      <c r="SLK3" s="3026"/>
      <c r="SLL3" s="2436"/>
      <c r="SLM3" s="2434"/>
      <c r="SLN3" s="3026"/>
      <c r="SLO3" s="3026"/>
      <c r="SLP3" s="3026"/>
      <c r="SLQ3" s="3026"/>
      <c r="SLR3" s="3026"/>
      <c r="SLS3" s="3026"/>
      <c r="SLT3" s="2436"/>
      <c r="SLU3" s="2434"/>
      <c r="SLV3" s="3026"/>
      <c r="SLW3" s="3026"/>
      <c r="SLX3" s="3026"/>
      <c r="SLY3" s="3026"/>
      <c r="SLZ3" s="3026"/>
      <c r="SMA3" s="3026"/>
      <c r="SMB3" s="2436"/>
      <c r="SMC3" s="2434"/>
      <c r="SMD3" s="3026"/>
      <c r="SME3" s="3026"/>
      <c r="SMF3" s="3026"/>
      <c r="SMG3" s="3026"/>
      <c r="SMH3" s="3026"/>
      <c r="SMI3" s="3026"/>
      <c r="SMJ3" s="2436"/>
      <c r="SMK3" s="2434"/>
      <c r="SML3" s="3026"/>
      <c r="SMM3" s="3026"/>
      <c r="SMN3" s="3026"/>
      <c r="SMO3" s="3026"/>
      <c r="SMP3" s="3026"/>
      <c r="SMQ3" s="3026"/>
      <c r="SMR3" s="2436"/>
      <c r="SMS3" s="2434"/>
      <c r="SMT3" s="3026"/>
      <c r="SMU3" s="3026"/>
      <c r="SMV3" s="3026"/>
      <c r="SMW3" s="3026"/>
      <c r="SMX3" s="3026"/>
      <c r="SMY3" s="3026"/>
      <c r="SMZ3" s="2436"/>
      <c r="SNA3" s="2434"/>
      <c r="SNB3" s="3026"/>
      <c r="SNC3" s="3026"/>
      <c r="SND3" s="3026"/>
      <c r="SNE3" s="3026"/>
      <c r="SNF3" s="3026"/>
      <c r="SNG3" s="3026"/>
      <c r="SNH3" s="2436"/>
      <c r="SNI3" s="2434"/>
      <c r="SNJ3" s="3026"/>
      <c r="SNK3" s="3026"/>
      <c r="SNL3" s="3026"/>
      <c r="SNM3" s="3026"/>
      <c r="SNN3" s="3026"/>
      <c r="SNO3" s="3026"/>
      <c r="SNP3" s="2436"/>
      <c r="SNQ3" s="2434"/>
      <c r="SNR3" s="3026"/>
      <c r="SNS3" s="3026"/>
      <c r="SNT3" s="3026"/>
      <c r="SNU3" s="3026"/>
      <c r="SNV3" s="3026"/>
      <c r="SNW3" s="3026"/>
      <c r="SNX3" s="2436"/>
      <c r="SNY3" s="2434"/>
      <c r="SNZ3" s="3026"/>
      <c r="SOA3" s="3026"/>
      <c r="SOB3" s="3026"/>
      <c r="SOC3" s="3026"/>
      <c r="SOD3" s="3026"/>
      <c r="SOE3" s="3026"/>
      <c r="SOF3" s="2436"/>
      <c r="SOG3" s="2434"/>
      <c r="SOH3" s="3026"/>
      <c r="SOI3" s="3026"/>
      <c r="SOJ3" s="3026"/>
      <c r="SOK3" s="3026"/>
      <c r="SOL3" s="3026"/>
      <c r="SOM3" s="3026"/>
      <c r="SON3" s="2436"/>
      <c r="SOO3" s="2434"/>
      <c r="SOP3" s="3026"/>
      <c r="SOQ3" s="3026"/>
      <c r="SOR3" s="3026"/>
      <c r="SOS3" s="3026"/>
      <c r="SOT3" s="3026"/>
      <c r="SOU3" s="3026"/>
      <c r="SOV3" s="2436"/>
      <c r="SOW3" s="2434"/>
      <c r="SOX3" s="3026"/>
      <c r="SOY3" s="3026"/>
      <c r="SOZ3" s="3026"/>
      <c r="SPA3" s="3026"/>
      <c r="SPB3" s="3026"/>
      <c r="SPC3" s="3026"/>
      <c r="SPD3" s="2436"/>
      <c r="SPE3" s="2434"/>
      <c r="SPF3" s="3026"/>
      <c r="SPG3" s="3026"/>
      <c r="SPH3" s="3026"/>
      <c r="SPI3" s="3026"/>
      <c r="SPJ3" s="3026"/>
      <c r="SPK3" s="3026"/>
      <c r="SPL3" s="2436"/>
      <c r="SPM3" s="2434"/>
      <c r="SPN3" s="3026"/>
      <c r="SPO3" s="3026"/>
      <c r="SPP3" s="3026"/>
      <c r="SPQ3" s="3026"/>
      <c r="SPR3" s="3026"/>
      <c r="SPS3" s="3026"/>
      <c r="SPT3" s="2436"/>
      <c r="SPU3" s="2434"/>
      <c r="SPV3" s="3026"/>
      <c r="SPW3" s="3026"/>
      <c r="SPX3" s="3026"/>
      <c r="SPY3" s="3026"/>
      <c r="SPZ3" s="3026"/>
      <c r="SQA3" s="3026"/>
      <c r="SQB3" s="2436"/>
      <c r="SQC3" s="2434"/>
      <c r="SQD3" s="3026"/>
      <c r="SQE3" s="3026"/>
      <c r="SQF3" s="3026"/>
      <c r="SQG3" s="3026"/>
      <c r="SQH3" s="3026"/>
      <c r="SQI3" s="3026"/>
      <c r="SQJ3" s="2436"/>
      <c r="SQK3" s="2434"/>
      <c r="SQL3" s="3026"/>
      <c r="SQM3" s="3026"/>
      <c r="SQN3" s="3026"/>
      <c r="SQO3" s="3026"/>
      <c r="SQP3" s="3026"/>
      <c r="SQQ3" s="3026"/>
      <c r="SQR3" s="2436"/>
      <c r="SQS3" s="2434"/>
      <c r="SQT3" s="3026"/>
      <c r="SQU3" s="3026"/>
      <c r="SQV3" s="3026"/>
      <c r="SQW3" s="3026"/>
      <c r="SQX3" s="3026"/>
      <c r="SQY3" s="3026"/>
      <c r="SQZ3" s="2436"/>
      <c r="SRA3" s="2434"/>
      <c r="SRB3" s="3026"/>
      <c r="SRC3" s="3026"/>
      <c r="SRD3" s="3026"/>
      <c r="SRE3" s="3026"/>
      <c r="SRF3" s="3026"/>
      <c r="SRG3" s="3026"/>
      <c r="SRH3" s="2436"/>
      <c r="SRI3" s="2434"/>
      <c r="SRJ3" s="3026"/>
      <c r="SRK3" s="3026"/>
      <c r="SRL3" s="3026"/>
      <c r="SRM3" s="3026"/>
      <c r="SRN3" s="3026"/>
      <c r="SRO3" s="3026"/>
      <c r="SRP3" s="2436"/>
      <c r="SRQ3" s="2434"/>
      <c r="SRR3" s="3026"/>
      <c r="SRS3" s="3026"/>
      <c r="SRT3" s="3026"/>
      <c r="SRU3" s="3026"/>
      <c r="SRV3" s="3026"/>
      <c r="SRW3" s="3026"/>
      <c r="SRX3" s="2436"/>
      <c r="SRY3" s="2434"/>
      <c r="SRZ3" s="3026"/>
      <c r="SSA3" s="3026"/>
      <c r="SSB3" s="3026"/>
      <c r="SSC3" s="3026"/>
      <c r="SSD3" s="3026"/>
      <c r="SSE3" s="3026"/>
      <c r="SSF3" s="2436"/>
      <c r="SSG3" s="2434"/>
      <c r="SSH3" s="3026"/>
      <c r="SSI3" s="3026"/>
      <c r="SSJ3" s="3026"/>
      <c r="SSK3" s="3026"/>
      <c r="SSL3" s="3026"/>
      <c r="SSM3" s="3026"/>
      <c r="SSN3" s="2436"/>
      <c r="SSO3" s="2434"/>
      <c r="SSP3" s="3026"/>
      <c r="SSQ3" s="3026"/>
      <c r="SSR3" s="3026"/>
      <c r="SSS3" s="3026"/>
      <c r="SST3" s="3026"/>
      <c r="SSU3" s="3026"/>
      <c r="SSV3" s="2436"/>
      <c r="SSW3" s="2434"/>
      <c r="SSX3" s="3026"/>
      <c r="SSY3" s="3026"/>
      <c r="SSZ3" s="3026"/>
      <c r="STA3" s="3026"/>
      <c r="STB3" s="3026"/>
      <c r="STC3" s="3026"/>
      <c r="STD3" s="2436"/>
      <c r="STE3" s="2434"/>
      <c r="STF3" s="3026"/>
      <c r="STG3" s="3026"/>
      <c r="STH3" s="3026"/>
      <c r="STI3" s="3026"/>
      <c r="STJ3" s="3026"/>
      <c r="STK3" s="3026"/>
      <c r="STL3" s="2436"/>
      <c r="STM3" s="2434"/>
      <c r="STN3" s="3026"/>
      <c r="STO3" s="3026"/>
      <c r="STP3" s="3026"/>
      <c r="STQ3" s="3026"/>
      <c r="STR3" s="3026"/>
      <c r="STS3" s="3026"/>
      <c r="STT3" s="2436"/>
      <c r="STU3" s="2434"/>
      <c r="STV3" s="3026"/>
      <c r="STW3" s="3026"/>
      <c r="STX3" s="3026"/>
      <c r="STY3" s="3026"/>
      <c r="STZ3" s="3026"/>
      <c r="SUA3" s="3026"/>
      <c r="SUB3" s="2436"/>
      <c r="SUC3" s="2434"/>
      <c r="SUD3" s="3026"/>
      <c r="SUE3" s="3026"/>
      <c r="SUF3" s="3026"/>
      <c r="SUG3" s="3026"/>
      <c r="SUH3" s="3026"/>
      <c r="SUI3" s="3026"/>
      <c r="SUJ3" s="2436"/>
      <c r="SUK3" s="2434"/>
      <c r="SUL3" s="3026"/>
      <c r="SUM3" s="3026"/>
      <c r="SUN3" s="3026"/>
      <c r="SUO3" s="3026"/>
      <c r="SUP3" s="3026"/>
      <c r="SUQ3" s="3026"/>
      <c r="SUR3" s="2436"/>
      <c r="SUS3" s="2434"/>
      <c r="SUT3" s="3026"/>
      <c r="SUU3" s="3026"/>
      <c r="SUV3" s="3026"/>
      <c r="SUW3" s="3026"/>
      <c r="SUX3" s="3026"/>
      <c r="SUY3" s="3026"/>
      <c r="SUZ3" s="2436"/>
      <c r="SVA3" s="2434"/>
      <c r="SVB3" s="3026"/>
      <c r="SVC3" s="3026"/>
      <c r="SVD3" s="3026"/>
      <c r="SVE3" s="3026"/>
      <c r="SVF3" s="3026"/>
      <c r="SVG3" s="3026"/>
      <c r="SVH3" s="2436"/>
      <c r="SVI3" s="2434"/>
      <c r="SVJ3" s="3026"/>
      <c r="SVK3" s="3026"/>
      <c r="SVL3" s="3026"/>
      <c r="SVM3" s="3026"/>
      <c r="SVN3" s="3026"/>
      <c r="SVO3" s="3026"/>
      <c r="SVP3" s="2436"/>
      <c r="SVQ3" s="2434"/>
      <c r="SVR3" s="3026"/>
      <c r="SVS3" s="3026"/>
      <c r="SVT3" s="3026"/>
      <c r="SVU3" s="3026"/>
      <c r="SVV3" s="3026"/>
      <c r="SVW3" s="3026"/>
      <c r="SVX3" s="2436"/>
      <c r="SVY3" s="2434"/>
      <c r="SVZ3" s="3026"/>
      <c r="SWA3" s="3026"/>
      <c r="SWB3" s="3026"/>
      <c r="SWC3" s="3026"/>
      <c r="SWD3" s="3026"/>
      <c r="SWE3" s="3026"/>
      <c r="SWF3" s="2436"/>
      <c r="SWG3" s="2434"/>
      <c r="SWH3" s="3026"/>
      <c r="SWI3" s="3026"/>
      <c r="SWJ3" s="3026"/>
      <c r="SWK3" s="3026"/>
      <c r="SWL3" s="3026"/>
      <c r="SWM3" s="3026"/>
      <c r="SWN3" s="2436"/>
      <c r="SWO3" s="2434"/>
      <c r="SWP3" s="3026"/>
      <c r="SWQ3" s="3026"/>
      <c r="SWR3" s="3026"/>
      <c r="SWS3" s="3026"/>
      <c r="SWT3" s="3026"/>
      <c r="SWU3" s="3026"/>
      <c r="SWV3" s="2436"/>
      <c r="SWW3" s="2434"/>
      <c r="SWX3" s="3026"/>
      <c r="SWY3" s="3026"/>
      <c r="SWZ3" s="3026"/>
      <c r="SXA3" s="3026"/>
      <c r="SXB3" s="3026"/>
      <c r="SXC3" s="3026"/>
      <c r="SXD3" s="2436"/>
      <c r="SXE3" s="2434"/>
      <c r="SXF3" s="3026"/>
      <c r="SXG3" s="3026"/>
      <c r="SXH3" s="3026"/>
      <c r="SXI3" s="3026"/>
      <c r="SXJ3" s="3026"/>
      <c r="SXK3" s="3026"/>
      <c r="SXL3" s="2436"/>
      <c r="SXM3" s="2434"/>
      <c r="SXN3" s="3026"/>
      <c r="SXO3" s="3026"/>
      <c r="SXP3" s="3026"/>
      <c r="SXQ3" s="3026"/>
      <c r="SXR3" s="3026"/>
      <c r="SXS3" s="3026"/>
      <c r="SXT3" s="2436"/>
      <c r="SXU3" s="2434"/>
      <c r="SXV3" s="3026"/>
      <c r="SXW3" s="3026"/>
      <c r="SXX3" s="3026"/>
      <c r="SXY3" s="3026"/>
      <c r="SXZ3" s="3026"/>
      <c r="SYA3" s="3026"/>
      <c r="SYB3" s="2436"/>
      <c r="SYC3" s="2434"/>
      <c r="SYD3" s="3026"/>
      <c r="SYE3" s="3026"/>
      <c r="SYF3" s="3026"/>
      <c r="SYG3" s="3026"/>
      <c r="SYH3" s="3026"/>
      <c r="SYI3" s="3026"/>
      <c r="SYJ3" s="2436"/>
      <c r="SYK3" s="2434"/>
      <c r="SYL3" s="3026"/>
      <c r="SYM3" s="3026"/>
      <c r="SYN3" s="3026"/>
      <c r="SYO3" s="3026"/>
      <c r="SYP3" s="3026"/>
      <c r="SYQ3" s="3026"/>
      <c r="SYR3" s="2436"/>
      <c r="SYS3" s="2434"/>
      <c r="SYT3" s="3026"/>
      <c r="SYU3" s="3026"/>
      <c r="SYV3" s="3026"/>
      <c r="SYW3" s="3026"/>
      <c r="SYX3" s="3026"/>
      <c r="SYY3" s="3026"/>
      <c r="SYZ3" s="2436"/>
      <c r="SZA3" s="2434"/>
      <c r="SZB3" s="3026"/>
      <c r="SZC3" s="3026"/>
      <c r="SZD3" s="3026"/>
      <c r="SZE3" s="3026"/>
      <c r="SZF3" s="3026"/>
      <c r="SZG3" s="3026"/>
      <c r="SZH3" s="2436"/>
      <c r="SZI3" s="2434"/>
      <c r="SZJ3" s="3026"/>
      <c r="SZK3" s="3026"/>
      <c r="SZL3" s="3026"/>
      <c r="SZM3" s="3026"/>
      <c r="SZN3" s="3026"/>
      <c r="SZO3" s="3026"/>
      <c r="SZP3" s="2436"/>
      <c r="SZQ3" s="2434"/>
      <c r="SZR3" s="3026"/>
      <c r="SZS3" s="3026"/>
      <c r="SZT3" s="3026"/>
      <c r="SZU3" s="3026"/>
      <c r="SZV3" s="3026"/>
      <c r="SZW3" s="3026"/>
      <c r="SZX3" s="2436"/>
      <c r="SZY3" s="2434"/>
      <c r="SZZ3" s="3026"/>
      <c r="TAA3" s="3026"/>
      <c r="TAB3" s="3026"/>
      <c r="TAC3" s="3026"/>
      <c r="TAD3" s="3026"/>
      <c r="TAE3" s="3026"/>
      <c r="TAF3" s="2436"/>
      <c r="TAG3" s="2434"/>
      <c r="TAH3" s="3026"/>
      <c r="TAI3" s="3026"/>
      <c r="TAJ3" s="3026"/>
      <c r="TAK3" s="3026"/>
      <c r="TAL3" s="3026"/>
      <c r="TAM3" s="3026"/>
      <c r="TAN3" s="2436"/>
      <c r="TAO3" s="2434"/>
      <c r="TAP3" s="3026"/>
      <c r="TAQ3" s="3026"/>
      <c r="TAR3" s="3026"/>
      <c r="TAS3" s="3026"/>
      <c r="TAT3" s="3026"/>
      <c r="TAU3" s="3026"/>
      <c r="TAV3" s="2436"/>
      <c r="TAW3" s="2434"/>
      <c r="TAX3" s="3026"/>
      <c r="TAY3" s="3026"/>
      <c r="TAZ3" s="3026"/>
      <c r="TBA3" s="3026"/>
      <c r="TBB3" s="3026"/>
      <c r="TBC3" s="3026"/>
      <c r="TBD3" s="2436"/>
      <c r="TBE3" s="2434"/>
      <c r="TBF3" s="3026"/>
      <c r="TBG3" s="3026"/>
      <c r="TBH3" s="3026"/>
      <c r="TBI3" s="3026"/>
      <c r="TBJ3" s="3026"/>
      <c r="TBK3" s="3026"/>
      <c r="TBL3" s="2436"/>
      <c r="TBM3" s="2434"/>
      <c r="TBN3" s="3026"/>
      <c r="TBO3" s="3026"/>
      <c r="TBP3" s="3026"/>
      <c r="TBQ3" s="3026"/>
      <c r="TBR3" s="3026"/>
      <c r="TBS3" s="3026"/>
      <c r="TBT3" s="2436"/>
      <c r="TBU3" s="2434"/>
      <c r="TBV3" s="3026"/>
      <c r="TBW3" s="3026"/>
      <c r="TBX3" s="3026"/>
      <c r="TBY3" s="3026"/>
      <c r="TBZ3" s="3026"/>
      <c r="TCA3" s="3026"/>
      <c r="TCB3" s="2436"/>
      <c r="TCC3" s="2434"/>
      <c r="TCD3" s="3026"/>
      <c r="TCE3" s="3026"/>
      <c r="TCF3" s="3026"/>
      <c r="TCG3" s="3026"/>
      <c r="TCH3" s="3026"/>
      <c r="TCI3" s="3026"/>
      <c r="TCJ3" s="2436"/>
      <c r="TCK3" s="2434"/>
      <c r="TCL3" s="3026"/>
      <c r="TCM3" s="3026"/>
      <c r="TCN3" s="3026"/>
      <c r="TCO3" s="3026"/>
      <c r="TCP3" s="3026"/>
      <c r="TCQ3" s="3026"/>
      <c r="TCR3" s="2436"/>
      <c r="TCS3" s="2434"/>
      <c r="TCT3" s="3026"/>
      <c r="TCU3" s="3026"/>
      <c r="TCV3" s="3026"/>
      <c r="TCW3" s="3026"/>
      <c r="TCX3" s="3026"/>
      <c r="TCY3" s="3026"/>
      <c r="TCZ3" s="2436"/>
      <c r="TDA3" s="2434"/>
      <c r="TDB3" s="3026"/>
      <c r="TDC3" s="3026"/>
      <c r="TDD3" s="3026"/>
      <c r="TDE3" s="3026"/>
      <c r="TDF3" s="3026"/>
      <c r="TDG3" s="3026"/>
      <c r="TDH3" s="2436"/>
      <c r="TDI3" s="2434"/>
      <c r="TDJ3" s="3026"/>
      <c r="TDK3" s="3026"/>
      <c r="TDL3" s="3026"/>
      <c r="TDM3" s="3026"/>
      <c r="TDN3" s="3026"/>
      <c r="TDO3" s="3026"/>
      <c r="TDP3" s="2436"/>
      <c r="TDQ3" s="2434"/>
      <c r="TDR3" s="3026"/>
      <c r="TDS3" s="3026"/>
      <c r="TDT3" s="3026"/>
      <c r="TDU3" s="3026"/>
      <c r="TDV3" s="3026"/>
      <c r="TDW3" s="3026"/>
      <c r="TDX3" s="2436"/>
      <c r="TDY3" s="2434"/>
      <c r="TDZ3" s="3026"/>
      <c r="TEA3" s="3026"/>
      <c r="TEB3" s="3026"/>
      <c r="TEC3" s="3026"/>
      <c r="TED3" s="3026"/>
      <c r="TEE3" s="3026"/>
      <c r="TEF3" s="2436"/>
      <c r="TEG3" s="2434"/>
      <c r="TEH3" s="3026"/>
      <c r="TEI3" s="3026"/>
      <c r="TEJ3" s="3026"/>
      <c r="TEK3" s="3026"/>
      <c r="TEL3" s="3026"/>
      <c r="TEM3" s="3026"/>
      <c r="TEN3" s="2436"/>
      <c r="TEO3" s="2434"/>
      <c r="TEP3" s="3026"/>
      <c r="TEQ3" s="3026"/>
      <c r="TER3" s="3026"/>
      <c r="TES3" s="3026"/>
      <c r="TET3" s="3026"/>
      <c r="TEU3" s="3026"/>
      <c r="TEV3" s="2436"/>
      <c r="TEW3" s="2434"/>
      <c r="TEX3" s="3026"/>
      <c r="TEY3" s="3026"/>
      <c r="TEZ3" s="3026"/>
      <c r="TFA3" s="3026"/>
      <c r="TFB3" s="3026"/>
      <c r="TFC3" s="3026"/>
      <c r="TFD3" s="2436"/>
      <c r="TFE3" s="2434"/>
      <c r="TFF3" s="3026"/>
      <c r="TFG3" s="3026"/>
      <c r="TFH3" s="3026"/>
      <c r="TFI3" s="3026"/>
      <c r="TFJ3" s="3026"/>
      <c r="TFK3" s="3026"/>
      <c r="TFL3" s="2436"/>
      <c r="TFM3" s="2434"/>
      <c r="TFN3" s="3026"/>
      <c r="TFO3" s="3026"/>
      <c r="TFP3" s="3026"/>
      <c r="TFQ3" s="3026"/>
      <c r="TFR3" s="3026"/>
      <c r="TFS3" s="3026"/>
      <c r="TFT3" s="2436"/>
      <c r="TFU3" s="2434"/>
      <c r="TFV3" s="3026"/>
      <c r="TFW3" s="3026"/>
      <c r="TFX3" s="3026"/>
      <c r="TFY3" s="3026"/>
      <c r="TFZ3" s="3026"/>
      <c r="TGA3" s="3026"/>
      <c r="TGB3" s="2436"/>
      <c r="TGC3" s="2434"/>
      <c r="TGD3" s="3026"/>
      <c r="TGE3" s="3026"/>
      <c r="TGF3" s="3026"/>
      <c r="TGG3" s="3026"/>
      <c r="TGH3" s="3026"/>
      <c r="TGI3" s="3026"/>
      <c r="TGJ3" s="2436"/>
      <c r="TGK3" s="2434"/>
      <c r="TGL3" s="3026"/>
      <c r="TGM3" s="3026"/>
      <c r="TGN3" s="3026"/>
      <c r="TGO3" s="3026"/>
      <c r="TGP3" s="3026"/>
      <c r="TGQ3" s="3026"/>
      <c r="TGR3" s="2436"/>
      <c r="TGS3" s="2434"/>
      <c r="TGT3" s="3026"/>
      <c r="TGU3" s="3026"/>
      <c r="TGV3" s="3026"/>
      <c r="TGW3" s="3026"/>
      <c r="TGX3" s="3026"/>
      <c r="TGY3" s="3026"/>
      <c r="TGZ3" s="2436"/>
      <c r="THA3" s="2434"/>
      <c r="THB3" s="3026"/>
      <c r="THC3" s="3026"/>
      <c r="THD3" s="3026"/>
      <c r="THE3" s="3026"/>
      <c r="THF3" s="3026"/>
      <c r="THG3" s="3026"/>
      <c r="THH3" s="2436"/>
      <c r="THI3" s="2434"/>
      <c r="THJ3" s="3026"/>
      <c r="THK3" s="3026"/>
      <c r="THL3" s="3026"/>
      <c r="THM3" s="3026"/>
      <c r="THN3" s="3026"/>
      <c r="THO3" s="3026"/>
      <c r="THP3" s="2436"/>
      <c r="THQ3" s="2434"/>
      <c r="THR3" s="3026"/>
      <c r="THS3" s="3026"/>
      <c r="THT3" s="3026"/>
      <c r="THU3" s="3026"/>
      <c r="THV3" s="3026"/>
      <c r="THW3" s="3026"/>
      <c r="THX3" s="2436"/>
      <c r="THY3" s="2434"/>
      <c r="THZ3" s="3026"/>
      <c r="TIA3" s="3026"/>
      <c r="TIB3" s="3026"/>
      <c r="TIC3" s="3026"/>
      <c r="TID3" s="3026"/>
      <c r="TIE3" s="3026"/>
      <c r="TIF3" s="2436"/>
      <c r="TIG3" s="2434"/>
      <c r="TIH3" s="3026"/>
      <c r="TII3" s="3026"/>
      <c r="TIJ3" s="3026"/>
      <c r="TIK3" s="3026"/>
      <c r="TIL3" s="3026"/>
      <c r="TIM3" s="3026"/>
      <c r="TIN3" s="2436"/>
      <c r="TIO3" s="2434"/>
      <c r="TIP3" s="3026"/>
      <c r="TIQ3" s="3026"/>
      <c r="TIR3" s="3026"/>
      <c r="TIS3" s="3026"/>
      <c r="TIT3" s="3026"/>
      <c r="TIU3" s="3026"/>
      <c r="TIV3" s="2436"/>
      <c r="TIW3" s="2434"/>
      <c r="TIX3" s="3026"/>
      <c r="TIY3" s="3026"/>
      <c r="TIZ3" s="3026"/>
      <c r="TJA3" s="3026"/>
      <c r="TJB3" s="3026"/>
      <c r="TJC3" s="3026"/>
      <c r="TJD3" s="2436"/>
      <c r="TJE3" s="2434"/>
      <c r="TJF3" s="3026"/>
      <c r="TJG3" s="3026"/>
      <c r="TJH3" s="3026"/>
      <c r="TJI3" s="3026"/>
      <c r="TJJ3" s="3026"/>
      <c r="TJK3" s="3026"/>
      <c r="TJL3" s="2436"/>
      <c r="TJM3" s="2434"/>
      <c r="TJN3" s="3026"/>
      <c r="TJO3" s="3026"/>
      <c r="TJP3" s="3026"/>
      <c r="TJQ3" s="3026"/>
      <c r="TJR3" s="3026"/>
      <c r="TJS3" s="3026"/>
      <c r="TJT3" s="2436"/>
      <c r="TJU3" s="2434"/>
      <c r="TJV3" s="3026"/>
      <c r="TJW3" s="3026"/>
      <c r="TJX3" s="3026"/>
      <c r="TJY3" s="3026"/>
      <c r="TJZ3" s="3026"/>
      <c r="TKA3" s="3026"/>
      <c r="TKB3" s="2436"/>
      <c r="TKC3" s="2434"/>
      <c r="TKD3" s="3026"/>
      <c r="TKE3" s="3026"/>
      <c r="TKF3" s="3026"/>
      <c r="TKG3" s="3026"/>
      <c r="TKH3" s="3026"/>
      <c r="TKI3" s="3026"/>
      <c r="TKJ3" s="2436"/>
      <c r="TKK3" s="2434"/>
      <c r="TKL3" s="3026"/>
      <c r="TKM3" s="3026"/>
      <c r="TKN3" s="3026"/>
      <c r="TKO3" s="3026"/>
      <c r="TKP3" s="3026"/>
      <c r="TKQ3" s="3026"/>
      <c r="TKR3" s="2436"/>
      <c r="TKS3" s="2434"/>
      <c r="TKT3" s="3026"/>
      <c r="TKU3" s="3026"/>
      <c r="TKV3" s="3026"/>
      <c r="TKW3" s="3026"/>
      <c r="TKX3" s="3026"/>
      <c r="TKY3" s="3026"/>
      <c r="TKZ3" s="2436"/>
      <c r="TLA3" s="2434"/>
      <c r="TLB3" s="3026"/>
      <c r="TLC3" s="3026"/>
      <c r="TLD3" s="3026"/>
      <c r="TLE3" s="3026"/>
      <c r="TLF3" s="3026"/>
      <c r="TLG3" s="3026"/>
      <c r="TLH3" s="2436"/>
      <c r="TLI3" s="2434"/>
      <c r="TLJ3" s="3026"/>
      <c r="TLK3" s="3026"/>
      <c r="TLL3" s="3026"/>
      <c r="TLM3" s="3026"/>
      <c r="TLN3" s="3026"/>
      <c r="TLO3" s="3026"/>
      <c r="TLP3" s="2436"/>
      <c r="TLQ3" s="2434"/>
      <c r="TLR3" s="3026"/>
      <c r="TLS3" s="3026"/>
      <c r="TLT3" s="3026"/>
      <c r="TLU3" s="3026"/>
      <c r="TLV3" s="3026"/>
      <c r="TLW3" s="3026"/>
      <c r="TLX3" s="2436"/>
      <c r="TLY3" s="2434"/>
      <c r="TLZ3" s="3026"/>
      <c r="TMA3" s="3026"/>
      <c r="TMB3" s="3026"/>
      <c r="TMC3" s="3026"/>
      <c r="TMD3" s="3026"/>
      <c r="TME3" s="3026"/>
      <c r="TMF3" s="2436"/>
      <c r="TMG3" s="2434"/>
      <c r="TMH3" s="3026"/>
      <c r="TMI3" s="3026"/>
      <c r="TMJ3" s="3026"/>
      <c r="TMK3" s="3026"/>
      <c r="TML3" s="3026"/>
      <c r="TMM3" s="3026"/>
      <c r="TMN3" s="2436"/>
      <c r="TMO3" s="2434"/>
      <c r="TMP3" s="3026"/>
      <c r="TMQ3" s="3026"/>
      <c r="TMR3" s="3026"/>
      <c r="TMS3" s="3026"/>
      <c r="TMT3" s="3026"/>
      <c r="TMU3" s="3026"/>
      <c r="TMV3" s="2436"/>
      <c r="TMW3" s="2434"/>
      <c r="TMX3" s="3026"/>
      <c r="TMY3" s="3026"/>
      <c r="TMZ3" s="3026"/>
      <c r="TNA3" s="3026"/>
      <c r="TNB3" s="3026"/>
      <c r="TNC3" s="3026"/>
      <c r="TND3" s="2436"/>
      <c r="TNE3" s="2434"/>
      <c r="TNF3" s="3026"/>
      <c r="TNG3" s="3026"/>
      <c r="TNH3" s="3026"/>
      <c r="TNI3" s="3026"/>
      <c r="TNJ3" s="3026"/>
      <c r="TNK3" s="3026"/>
      <c r="TNL3" s="2436"/>
      <c r="TNM3" s="2434"/>
      <c r="TNN3" s="3026"/>
      <c r="TNO3" s="3026"/>
      <c r="TNP3" s="3026"/>
      <c r="TNQ3" s="3026"/>
      <c r="TNR3" s="3026"/>
      <c r="TNS3" s="3026"/>
      <c r="TNT3" s="2436"/>
      <c r="TNU3" s="2434"/>
      <c r="TNV3" s="3026"/>
      <c r="TNW3" s="3026"/>
      <c r="TNX3" s="3026"/>
      <c r="TNY3" s="3026"/>
      <c r="TNZ3" s="3026"/>
      <c r="TOA3" s="3026"/>
      <c r="TOB3" s="2436"/>
      <c r="TOC3" s="2434"/>
      <c r="TOD3" s="3026"/>
      <c r="TOE3" s="3026"/>
      <c r="TOF3" s="3026"/>
      <c r="TOG3" s="3026"/>
      <c r="TOH3" s="3026"/>
      <c r="TOI3" s="3026"/>
      <c r="TOJ3" s="2436"/>
      <c r="TOK3" s="2434"/>
      <c r="TOL3" s="3026"/>
      <c r="TOM3" s="3026"/>
      <c r="TON3" s="3026"/>
      <c r="TOO3" s="3026"/>
      <c r="TOP3" s="3026"/>
      <c r="TOQ3" s="3026"/>
      <c r="TOR3" s="2436"/>
      <c r="TOS3" s="2434"/>
      <c r="TOT3" s="3026"/>
      <c r="TOU3" s="3026"/>
      <c r="TOV3" s="3026"/>
      <c r="TOW3" s="3026"/>
      <c r="TOX3" s="3026"/>
      <c r="TOY3" s="3026"/>
      <c r="TOZ3" s="2436"/>
      <c r="TPA3" s="2434"/>
      <c r="TPB3" s="3026"/>
      <c r="TPC3" s="3026"/>
      <c r="TPD3" s="3026"/>
      <c r="TPE3" s="3026"/>
      <c r="TPF3" s="3026"/>
      <c r="TPG3" s="3026"/>
      <c r="TPH3" s="2436"/>
      <c r="TPI3" s="2434"/>
      <c r="TPJ3" s="3026"/>
      <c r="TPK3" s="3026"/>
      <c r="TPL3" s="3026"/>
      <c r="TPM3" s="3026"/>
      <c r="TPN3" s="3026"/>
      <c r="TPO3" s="3026"/>
      <c r="TPP3" s="2436"/>
      <c r="TPQ3" s="2434"/>
      <c r="TPR3" s="3026"/>
      <c r="TPS3" s="3026"/>
      <c r="TPT3" s="3026"/>
      <c r="TPU3" s="3026"/>
      <c r="TPV3" s="3026"/>
      <c r="TPW3" s="3026"/>
      <c r="TPX3" s="2436"/>
      <c r="TPY3" s="2434"/>
      <c r="TPZ3" s="3026"/>
      <c r="TQA3" s="3026"/>
      <c r="TQB3" s="3026"/>
      <c r="TQC3" s="3026"/>
      <c r="TQD3" s="3026"/>
      <c r="TQE3" s="3026"/>
      <c r="TQF3" s="2436"/>
      <c r="TQG3" s="2434"/>
      <c r="TQH3" s="3026"/>
      <c r="TQI3" s="3026"/>
      <c r="TQJ3" s="3026"/>
      <c r="TQK3" s="3026"/>
      <c r="TQL3" s="3026"/>
      <c r="TQM3" s="3026"/>
      <c r="TQN3" s="2436"/>
      <c r="TQO3" s="2434"/>
      <c r="TQP3" s="3026"/>
      <c r="TQQ3" s="3026"/>
      <c r="TQR3" s="3026"/>
      <c r="TQS3" s="3026"/>
      <c r="TQT3" s="3026"/>
      <c r="TQU3" s="3026"/>
      <c r="TQV3" s="2436"/>
      <c r="TQW3" s="2434"/>
      <c r="TQX3" s="3026"/>
      <c r="TQY3" s="3026"/>
      <c r="TQZ3" s="3026"/>
      <c r="TRA3" s="3026"/>
      <c r="TRB3" s="3026"/>
      <c r="TRC3" s="3026"/>
      <c r="TRD3" s="2436"/>
      <c r="TRE3" s="2434"/>
      <c r="TRF3" s="3026"/>
      <c r="TRG3" s="3026"/>
      <c r="TRH3" s="3026"/>
      <c r="TRI3" s="3026"/>
      <c r="TRJ3" s="3026"/>
      <c r="TRK3" s="3026"/>
      <c r="TRL3" s="2436"/>
      <c r="TRM3" s="2434"/>
      <c r="TRN3" s="3026"/>
      <c r="TRO3" s="3026"/>
      <c r="TRP3" s="3026"/>
      <c r="TRQ3" s="3026"/>
      <c r="TRR3" s="3026"/>
      <c r="TRS3" s="3026"/>
      <c r="TRT3" s="2436"/>
      <c r="TRU3" s="2434"/>
      <c r="TRV3" s="3026"/>
      <c r="TRW3" s="3026"/>
      <c r="TRX3" s="3026"/>
      <c r="TRY3" s="3026"/>
      <c r="TRZ3" s="3026"/>
      <c r="TSA3" s="3026"/>
      <c r="TSB3" s="2436"/>
      <c r="TSC3" s="2434"/>
      <c r="TSD3" s="3026"/>
      <c r="TSE3" s="3026"/>
      <c r="TSF3" s="3026"/>
      <c r="TSG3" s="3026"/>
      <c r="TSH3" s="3026"/>
      <c r="TSI3" s="3026"/>
      <c r="TSJ3" s="2436"/>
      <c r="TSK3" s="2434"/>
      <c r="TSL3" s="3026"/>
      <c r="TSM3" s="3026"/>
      <c r="TSN3" s="3026"/>
      <c r="TSO3" s="3026"/>
      <c r="TSP3" s="3026"/>
      <c r="TSQ3" s="3026"/>
      <c r="TSR3" s="2436"/>
      <c r="TSS3" s="2434"/>
      <c r="TST3" s="3026"/>
      <c r="TSU3" s="3026"/>
      <c r="TSV3" s="3026"/>
      <c r="TSW3" s="3026"/>
      <c r="TSX3" s="3026"/>
      <c r="TSY3" s="3026"/>
      <c r="TSZ3" s="2436"/>
      <c r="TTA3" s="2434"/>
      <c r="TTB3" s="3026"/>
      <c r="TTC3" s="3026"/>
      <c r="TTD3" s="3026"/>
      <c r="TTE3" s="3026"/>
      <c r="TTF3" s="3026"/>
      <c r="TTG3" s="3026"/>
      <c r="TTH3" s="2436"/>
      <c r="TTI3" s="2434"/>
      <c r="TTJ3" s="3026"/>
      <c r="TTK3" s="3026"/>
      <c r="TTL3" s="3026"/>
      <c r="TTM3" s="3026"/>
      <c r="TTN3" s="3026"/>
      <c r="TTO3" s="3026"/>
      <c r="TTP3" s="2436"/>
      <c r="TTQ3" s="2434"/>
      <c r="TTR3" s="3026"/>
      <c r="TTS3" s="3026"/>
      <c r="TTT3" s="3026"/>
      <c r="TTU3" s="3026"/>
      <c r="TTV3" s="3026"/>
      <c r="TTW3" s="3026"/>
      <c r="TTX3" s="2436"/>
      <c r="TTY3" s="2434"/>
      <c r="TTZ3" s="3026"/>
      <c r="TUA3" s="3026"/>
      <c r="TUB3" s="3026"/>
      <c r="TUC3" s="3026"/>
      <c r="TUD3" s="3026"/>
      <c r="TUE3" s="3026"/>
      <c r="TUF3" s="2436"/>
      <c r="TUG3" s="2434"/>
      <c r="TUH3" s="3026"/>
      <c r="TUI3" s="3026"/>
      <c r="TUJ3" s="3026"/>
      <c r="TUK3" s="3026"/>
      <c r="TUL3" s="3026"/>
      <c r="TUM3" s="3026"/>
      <c r="TUN3" s="2436"/>
      <c r="TUO3" s="2434"/>
      <c r="TUP3" s="3026"/>
      <c r="TUQ3" s="3026"/>
      <c r="TUR3" s="3026"/>
      <c r="TUS3" s="3026"/>
      <c r="TUT3" s="3026"/>
      <c r="TUU3" s="3026"/>
      <c r="TUV3" s="2436"/>
      <c r="TUW3" s="2434"/>
      <c r="TUX3" s="3026"/>
      <c r="TUY3" s="3026"/>
      <c r="TUZ3" s="3026"/>
      <c r="TVA3" s="3026"/>
      <c r="TVB3" s="3026"/>
      <c r="TVC3" s="3026"/>
      <c r="TVD3" s="2436"/>
      <c r="TVE3" s="2434"/>
      <c r="TVF3" s="3026"/>
      <c r="TVG3" s="3026"/>
      <c r="TVH3" s="3026"/>
      <c r="TVI3" s="3026"/>
      <c r="TVJ3" s="3026"/>
      <c r="TVK3" s="3026"/>
      <c r="TVL3" s="2436"/>
      <c r="TVM3" s="2434"/>
      <c r="TVN3" s="3026"/>
      <c r="TVO3" s="3026"/>
      <c r="TVP3" s="3026"/>
      <c r="TVQ3" s="3026"/>
      <c r="TVR3" s="3026"/>
      <c r="TVS3" s="3026"/>
      <c r="TVT3" s="2436"/>
      <c r="TVU3" s="2434"/>
      <c r="TVV3" s="3026"/>
      <c r="TVW3" s="3026"/>
      <c r="TVX3" s="3026"/>
      <c r="TVY3" s="3026"/>
      <c r="TVZ3" s="3026"/>
      <c r="TWA3" s="3026"/>
      <c r="TWB3" s="2436"/>
      <c r="TWC3" s="2434"/>
      <c r="TWD3" s="3026"/>
      <c r="TWE3" s="3026"/>
      <c r="TWF3" s="3026"/>
      <c r="TWG3" s="3026"/>
      <c r="TWH3" s="3026"/>
      <c r="TWI3" s="3026"/>
      <c r="TWJ3" s="2436"/>
      <c r="TWK3" s="2434"/>
      <c r="TWL3" s="3026"/>
      <c r="TWM3" s="3026"/>
      <c r="TWN3" s="3026"/>
      <c r="TWO3" s="3026"/>
      <c r="TWP3" s="3026"/>
      <c r="TWQ3" s="3026"/>
      <c r="TWR3" s="2436"/>
      <c r="TWS3" s="2434"/>
      <c r="TWT3" s="3026"/>
      <c r="TWU3" s="3026"/>
      <c r="TWV3" s="3026"/>
      <c r="TWW3" s="3026"/>
      <c r="TWX3" s="3026"/>
      <c r="TWY3" s="3026"/>
      <c r="TWZ3" s="2436"/>
      <c r="TXA3" s="2434"/>
      <c r="TXB3" s="3026"/>
      <c r="TXC3" s="3026"/>
      <c r="TXD3" s="3026"/>
      <c r="TXE3" s="3026"/>
      <c r="TXF3" s="3026"/>
      <c r="TXG3" s="3026"/>
      <c r="TXH3" s="2436"/>
      <c r="TXI3" s="2434"/>
      <c r="TXJ3" s="3026"/>
      <c r="TXK3" s="3026"/>
      <c r="TXL3" s="3026"/>
      <c r="TXM3" s="3026"/>
      <c r="TXN3" s="3026"/>
      <c r="TXO3" s="3026"/>
      <c r="TXP3" s="2436"/>
      <c r="TXQ3" s="2434"/>
      <c r="TXR3" s="3026"/>
      <c r="TXS3" s="3026"/>
      <c r="TXT3" s="3026"/>
      <c r="TXU3" s="3026"/>
      <c r="TXV3" s="3026"/>
      <c r="TXW3" s="3026"/>
      <c r="TXX3" s="2436"/>
      <c r="TXY3" s="2434"/>
      <c r="TXZ3" s="3026"/>
      <c r="TYA3" s="3026"/>
      <c r="TYB3" s="3026"/>
      <c r="TYC3" s="3026"/>
      <c r="TYD3" s="3026"/>
      <c r="TYE3" s="3026"/>
      <c r="TYF3" s="2436"/>
      <c r="TYG3" s="2434"/>
      <c r="TYH3" s="3026"/>
      <c r="TYI3" s="3026"/>
      <c r="TYJ3" s="3026"/>
      <c r="TYK3" s="3026"/>
      <c r="TYL3" s="3026"/>
      <c r="TYM3" s="3026"/>
      <c r="TYN3" s="2436"/>
      <c r="TYO3" s="2434"/>
      <c r="TYP3" s="3026"/>
      <c r="TYQ3" s="3026"/>
      <c r="TYR3" s="3026"/>
      <c r="TYS3" s="3026"/>
      <c r="TYT3" s="3026"/>
      <c r="TYU3" s="3026"/>
      <c r="TYV3" s="2436"/>
      <c r="TYW3" s="2434"/>
      <c r="TYX3" s="3026"/>
      <c r="TYY3" s="3026"/>
      <c r="TYZ3" s="3026"/>
      <c r="TZA3" s="3026"/>
      <c r="TZB3" s="3026"/>
      <c r="TZC3" s="3026"/>
      <c r="TZD3" s="2436"/>
      <c r="TZE3" s="2434"/>
      <c r="TZF3" s="3026"/>
      <c r="TZG3" s="3026"/>
      <c r="TZH3" s="3026"/>
      <c r="TZI3" s="3026"/>
      <c r="TZJ3" s="3026"/>
      <c r="TZK3" s="3026"/>
      <c r="TZL3" s="2436"/>
      <c r="TZM3" s="2434"/>
      <c r="TZN3" s="3026"/>
      <c r="TZO3" s="3026"/>
      <c r="TZP3" s="3026"/>
      <c r="TZQ3" s="3026"/>
      <c r="TZR3" s="3026"/>
      <c r="TZS3" s="3026"/>
      <c r="TZT3" s="2436"/>
      <c r="TZU3" s="2434"/>
      <c r="TZV3" s="3026"/>
      <c r="TZW3" s="3026"/>
      <c r="TZX3" s="3026"/>
      <c r="TZY3" s="3026"/>
      <c r="TZZ3" s="3026"/>
      <c r="UAA3" s="3026"/>
      <c r="UAB3" s="2436"/>
      <c r="UAC3" s="2434"/>
      <c r="UAD3" s="3026"/>
      <c r="UAE3" s="3026"/>
      <c r="UAF3" s="3026"/>
      <c r="UAG3" s="3026"/>
      <c r="UAH3" s="3026"/>
      <c r="UAI3" s="3026"/>
      <c r="UAJ3" s="2436"/>
      <c r="UAK3" s="2434"/>
      <c r="UAL3" s="3026"/>
      <c r="UAM3" s="3026"/>
      <c r="UAN3" s="3026"/>
      <c r="UAO3" s="3026"/>
      <c r="UAP3" s="3026"/>
      <c r="UAQ3" s="3026"/>
      <c r="UAR3" s="2436"/>
      <c r="UAS3" s="2434"/>
      <c r="UAT3" s="3026"/>
      <c r="UAU3" s="3026"/>
      <c r="UAV3" s="3026"/>
      <c r="UAW3" s="3026"/>
      <c r="UAX3" s="3026"/>
      <c r="UAY3" s="3026"/>
      <c r="UAZ3" s="2436"/>
      <c r="UBA3" s="2434"/>
      <c r="UBB3" s="3026"/>
      <c r="UBC3" s="3026"/>
      <c r="UBD3" s="3026"/>
      <c r="UBE3" s="3026"/>
      <c r="UBF3" s="3026"/>
      <c r="UBG3" s="3026"/>
      <c r="UBH3" s="2436"/>
      <c r="UBI3" s="2434"/>
      <c r="UBJ3" s="3026"/>
      <c r="UBK3" s="3026"/>
      <c r="UBL3" s="3026"/>
      <c r="UBM3" s="3026"/>
      <c r="UBN3" s="3026"/>
      <c r="UBO3" s="3026"/>
      <c r="UBP3" s="2436"/>
      <c r="UBQ3" s="2434"/>
      <c r="UBR3" s="3026"/>
      <c r="UBS3" s="3026"/>
      <c r="UBT3" s="3026"/>
      <c r="UBU3" s="3026"/>
      <c r="UBV3" s="3026"/>
      <c r="UBW3" s="3026"/>
      <c r="UBX3" s="2436"/>
      <c r="UBY3" s="2434"/>
      <c r="UBZ3" s="3026"/>
      <c r="UCA3" s="3026"/>
      <c r="UCB3" s="3026"/>
      <c r="UCC3" s="3026"/>
      <c r="UCD3" s="3026"/>
      <c r="UCE3" s="3026"/>
      <c r="UCF3" s="2436"/>
      <c r="UCG3" s="2434"/>
      <c r="UCH3" s="3026"/>
      <c r="UCI3" s="3026"/>
      <c r="UCJ3" s="3026"/>
      <c r="UCK3" s="3026"/>
      <c r="UCL3" s="3026"/>
      <c r="UCM3" s="3026"/>
      <c r="UCN3" s="2436"/>
      <c r="UCO3" s="2434"/>
      <c r="UCP3" s="3026"/>
      <c r="UCQ3" s="3026"/>
      <c r="UCR3" s="3026"/>
      <c r="UCS3" s="3026"/>
      <c r="UCT3" s="3026"/>
      <c r="UCU3" s="3026"/>
      <c r="UCV3" s="2436"/>
      <c r="UCW3" s="2434"/>
      <c r="UCX3" s="3026"/>
      <c r="UCY3" s="3026"/>
      <c r="UCZ3" s="3026"/>
      <c r="UDA3" s="3026"/>
      <c r="UDB3" s="3026"/>
      <c r="UDC3" s="3026"/>
      <c r="UDD3" s="2436"/>
      <c r="UDE3" s="2434"/>
      <c r="UDF3" s="3026"/>
      <c r="UDG3" s="3026"/>
      <c r="UDH3" s="3026"/>
      <c r="UDI3" s="3026"/>
      <c r="UDJ3" s="3026"/>
      <c r="UDK3" s="3026"/>
      <c r="UDL3" s="2436"/>
      <c r="UDM3" s="2434"/>
      <c r="UDN3" s="3026"/>
      <c r="UDO3" s="3026"/>
      <c r="UDP3" s="3026"/>
      <c r="UDQ3" s="3026"/>
      <c r="UDR3" s="3026"/>
      <c r="UDS3" s="3026"/>
      <c r="UDT3" s="2436"/>
      <c r="UDU3" s="2434"/>
      <c r="UDV3" s="3026"/>
      <c r="UDW3" s="3026"/>
      <c r="UDX3" s="3026"/>
      <c r="UDY3" s="3026"/>
      <c r="UDZ3" s="3026"/>
      <c r="UEA3" s="3026"/>
      <c r="UEB3" s="2436"/>
      <c r="UEC3" s="2434"/>
      <c r="UED3" s="3026"/>
      <c r="UEE3" s="3026"/>
      <c r="UEF3" s="3026"/>
      <c r="UEG3" s="3026"/>
      <c r="UEH3" s="3026"/>
      <c r="UEI3" s="3026"/>
      <c r="UEJ3" s="2436"/>
      <c r="UEK3" s="2434"/>
      <c r="UEL3" s="3026"/>
      <c r="UEM3" s="3026"/>
      <c r="UEN3" s="3026"/>
      <c r="UEO3" s="3026"/>
      <c r="UEP3" s="3026"/>
      <c r="UEQ3" s="3026"/>
      <c r="UER3" s="2436"/>
      <c r="UES3" s="2434"/>
      <c r="UET3" s="3026"/>
      <c r="UEU3" s="3026"/>
      <c r="UEV3" s="3026"/>
      <c r="UEW3" s="3026"/>
      <c r="UEX3" s="3026"/>
      <c r="UEY3" s="3026"/>
      <c r="UEZ3" s="2436"/>
      <c r="UFA3" s="2434"/>
      <c r="UFB3" s="3026"/>
      <c r="UFC3" s="3026"/>
      <c r="UFD3" s="3026"/>
      <c r="UFE3" s="3026"/>
      <c r="UFF3" s="3026"/>
      <c r="UFG3" s="3026"/>
      <c r="UFH3" s="2436"/>
      <c r="UFI3" s="2434"/>
      <c r="UFJ3" s="3026"/>
      <c r="UFK3" s="3026"/>
      <c r="UFL3" s="3026"/>
      <c r="UFM3" s="3026"/>
      <c r="UFN3" s="3026"/>
      <c r="UFO3" s="3026"/>
      <c r="UFP3" s="2436"/>
      <c r="UFQ3" s="2434"/>
      <c r="UFR3" s="3026"/>
      <c r="UFS3" s="3026"/>
      <c r="UFT3" s="3026"/>
      <c r="UFU3" s="3026"/>
      <c r="UFV3" s="3026"/>
      <c r="UFW3" s="3026"/>
      <c r="UFX3" s="2436"/>
      <c r="UFY3" s="2434"/>
      <c r="UFZ3" s="3026"/>
      <c r="UGA3" s="3026"/>
      <c r="UGB3" s="3026"/>
      <c r="UGC3" s="3026"/>
      <c r="UGD3" s="3026"/>
      <c r="UGE3" s="3026"/>
      <c r="UGF3" s="2436"/>
      <c r="UGG3" s="2434"/>
      <c r="UGH3" s="3026"/>
      <c r="UGI3" s="3026"/>
      <c r="UGJ3" s="3026"/>
      <c r="UGK3" s="3026"/>
      <c r="UGL3" s="3026"/>
      <c r="UGM3" s="3026"/>
      <c r="UGN3" s="2436"/>
      <c r="UGO3" s="2434"/>
      <c r="UGP3" s="3026"/>
      <c r="UGQ3" s="3026"/>
      <c r="UGR3" s="3026"/>
      <c r="UGS3" s="3026"/>
      <c r="UGT3" s="3026"/>
      <c r="UGU3" s="3026"/>
      <c r="UGV3" s="2436"/>
      <c r="UGW3" s="2434"/>
      <c r="UGX3" s="3026"/>
      <c r="UGY3" s="3026"/>
      <c r="UGZ3" s="3026"/>
      <c r="UHA3" s="3026"/>
      <c r="UHB3" s="3026"/>
      <c r="UHC3" s="3026"/>
      <c r="UHD3" s="2436"/>
      <c r="UHE3" s="2434"/>
      <c r="UHF3" s="3026"/>
      <c r="UHG3" s="3026"/>
      <c r="UHH3" s="3026"/>
      <c r="UHI3" s="3026"/>
      <c r="UHJ3" s="3026"/>
      <c r="UHK3" s="3026"/>
      <c r="UHL3" s="2436"/>
      <c r="UHM3" s="2434"/>
      <c r="UHN3" s="3026"/>
      <c r="UHO3" s="3026"/>
      <c r="UHP3" s="3026"/>
      <c r="UHQ3" s="3026"/>
      <c r="UHR3" s="3026"/>
      <c r="UHS3" s="3026"/>
      <c r="UHT3" s="2436"/>
      <c r="UHU3" s="2434"/>
      <c r="UHV3" s="3026"/>
      <c r="UHW3" s="3026"/>
      <c r="UHX3" s="3026"/>
      <c r="UHY3" s="3026"/>
      <c r="UHZ3" s="3026"/>
      <c r="UIA3" s="3026"/>
      <c r="UIB3" s="2436"/>
      <c r="UIC3" s="2434"/>
      <c r="UID3" s="3026"/>
      <c r="UIE3" s="3026"/>
      <c r="UIF3" s="3026"/>
      <c r="UIG3" s="3026"/>
      <c r="UIH3" s="3026"/>
      <c r="UII3" s="3026"/>
      <c r="UIJ3" s="2436"/>
      <c r="UIK3" s="2434"/>
      <c r="UIL3" s="3026"/>
      <c r="UIM3" s="3026"/>
      <c r="UIN3" s="3026"/>
      <c r="UIO3" s="3026"/>
      <c r="UIP3" s="3026"/>
      <c r="UIQ3" s="3026"/>
      <c r="UIR3" s="2436"/>
      <c r="UIS3" s="2434"/>
      <c r="UIT3" s="3026"/>
      <c r="UIU3" s="3026"/>
      <c r="UIV3" s="3026"/>
      <c r="UIW3" s="3026"/>
      <c r="UIX3" s="3026"/>
      <c r="UIY3" s="3026"/>
      <c r="UIZ3" s="2436"/>
      <c r="UJA3" s="2434"/>
      <c r="UJB3" s="3026"/>
      <c r="UJC3" s="3026"/>
      <c r="UJD3" s="3026"/>
      <c r="UJE3" s="3026"/>
      <c r="UJF3" s="3026"/>
      <c r="UJG3" s="3026"/>
      <c r="UJH3" s="2436"/>
      <c r="UJI3" s="2434"/>
      <c r="UJJ3" s="3026"/>
      <c r="UJK3" s="3026"/>
      <c r="UJL3" s="3026"/>
      <c r="UJM3" s="3026"/>
      <c r="UJN3" s="3026"/>
      <c r="UJO3" s="3026"/>
      <c r="UJP3" s="2436"/>
      <c r="UJQ3" s="2434"/>
      <c r="UJR3" s="3026"/>
      <c r="UJS3" s="3026"/>
      <c r="UJT3" s="3026"/>
      <c r="UJU3" s="3026"/>
      <c r="UJV3" s="3026"/>
      <c r="UJW3" s="3026"/>
      <c r="UJX3" s="2436"/>
      <c r="UJY3" s="2434"/>
      <c r="UJZ3" s="3026"/>
      <c r="UKA3" s="3026"/>
      <c r="UKB3" s="3026"/>
      <c r="UKC3" s="3026"/>
      <c r="UKD3" s="3026"/>
      <c r="UKE3" s="3026"/>
      <c r="UKF3" s="2436"/>
      <c r="UKG3" s="2434"/>
      <c r="UKH3" s="3026"/>
      <c r="UKI3" s="3026"/>
      <c r="UKJ3" s="3026"/>
      <c r="UKK3" s="3026"/>
      <c r="UKL3" s="3026"/>
      <c r="UKM3" s="3026"/>
      <c r="UKN3" s="2436"/>
      <c r="UKO3" s="2434"/>
      <c r="UKP3" s="3026"/>
      <c r="UKQ3" s="3026"/>
      <c r="UKR3" s="3026"/>
      <c r="UKS3" s="3026"/>
      <c r="UKT3" s="3026"/>
      <c r="UKU3" s="3026"/>
      <c r="UKV3" s="2436"/>
      <c r="UKW3" s="2434"/>
      <c r="UKX3" s="3026"/>
      <c r="UKY3" s="3026"/>
      <c r="UKZ3" s="3026"/>
      <c r="ULA3" s="3026"/>
      <c r="ULB3" s="3026"/>
      <c r="ULC3" s="3026"/>
      <c r="ULD3" s="2436"/>
      <c r="ULE3" s="2434"/>
      <c r="ULF3" s="3026"/>
      <c r="ULG3" s="3026"/>
      <c r="ULH3" s="3026"/>
      <c r="ULI3" s="3026"/>
      <c r="ULJ3" s="3026"/>
      <c r="ULK3" s="3026"/>
      <c r="ULL3" s="2436"/>
      <c r="ULM3" s="2434"/>
      <c r="ULN3" s="3026"/>
      <c r="ULO3" s="3026"/>
      <c r="ULP3" s="3026"/>
      <c r="ULQ3" s="3026"/>
      <c r="ULR3" s="3026"/>
      <c r="ULS3" s="3026"/>
      <c r="ULT3" s="2436"/>
      <c r="ULU3" s="2434"/>
      <c r="ULV3" s="3026"/>
      <c r="ULW3" s="3026"/>
      <c r="ULX3" s="3026"/>
      <c r="ULY3" s="3026"/>
      <c r="ULZ3" s="3026"/>
      <c r="UMA3" s="3026"/>
      <c r="UMB3" s="2436"/>
      <c r="UMC3" s="2434"/>
      <c r="UMD3" s="3026"/>
      <c r="UME3" s="3026"/>
      <c r="UMF3" s="3026"/>
      <c r="UMG3" s="3026"/>
      <c r="UMH3" s="3026"/>
      <c r="UMI3" s="3026"/>
      <c r="UMJ3" s="2436"/>
      <c r="UMK3" s="2434"/>
      <c r="UML3" s="3026"/>
      <c r="UMM3" s="3026"/>
      <c r="UMN3" s="3026"/>
      <c r="UMO3" s="3026"/>
      <c r="UMP3" s="3026"/>
      <c r="UMQ3" s="3026"/>
      <c r="UMR3" s="2436"/>
      <c r="UMS3" s="2434"/>
      <c r="UMT3" s="3026"/>
      <c r="UMU3" s="3026"/>
      <c r="UMV3" s="3026"/>
      <c r="UMW3" s="3026"/>
      <c r="UMX3" s="3026"/>
      <c r="UMY3" s="3026"/>
      <c r="UMZ3" s="2436"/>
      <c r="UNA3" s="2434"/>
      <c r="UNB3" s="3026"/>
      <c r="UNC3" s="3026"/>
      <c r="UND3" s="3026"/>
      <c r="UNE3" s="3026"/>
      <c r="UNF3" s="3026"/>
      <c r="UNG3" s="3026"/>
      <c r="UNH3" s="2436"/>
      <c r="UNI3" s="2434"/>
      <c r="UNJ3" s="3026"/>
      <c r="UNK3" s="3026"/>
      <c r="UNL3" s="3026"/>
      <c r="UNM3" s="3026"/>
      <c r="UNN3" s="3026"/>
      <c r="UNO3" s="3026"/>
      <c r="UNP3" s="2436"/>
      <c r="UNQ3" s="2434"/>
      <c r="UNR3" s="3026"/>
      <c r="UNS3" s="3026"/>
      <c r="UNT3" s="3026"/>
      <c r="UNU3" s="3026"/>
      <c r="UNV3" s="3026"/>
      <c r="UNW3" s="3026"/>
      <c r="UNX3" s="2436"/>
      <c r="UNY3" s="2434"/>
      <c r="UNZ3" s="3026"/>
      <c r="UOA3" s="3026"/>
      <c r="UOB3" s="3026"/>
      <c r="UOC3" s="3026"/>
      <c r="UOD3" s="3026"/>
      <c r="UOE3" s="3026"/>
      <c r="UOF3" s="2436"/>
      <c r="UOG3" s="2434"/>
      <c r="UOH3" s="3026"/>
      <c r="UOI3" s="3026"/>
      <c r="UOJ3" s="3026"/>
      <c r="UOK3" s="3026"/>
      <c r="UOL3" s="3026"/>
      <c r="UOM3" s="3026"/>
      <c r="UON3" s="2436"/>
      <c r="UOO3" s="2434"/>
      <c r="UOP3" s="3026"/>
      <c r="UOQ3" s="3026"/>
      <c r="UOR3" s="3026"/>
      <c r="UOS3" s="3026"/>
      <c r="UOT3" s="3026"/>
      <c r="UOU3" s="3026"/>
      <c r="UOV3" s="2436"/>
      <c r="UOW3" s="2434"/>
      <c r="UOX3" s="3026"/>
      <c r="UOY3" s="3026"/>
      <c r="UOZ3" s="3026"/>
      <c r="UPA3" s="3026"/>
      <c r="UPB3" s="3026"/>
      <c r="UPC3" s="3026"/>
      <c r="UPD3" s="2436"/>
      <c r="UPE3" s="2434"/>
      <c r="UPF3" s="3026"/>
      <c r="UPG3" s="3026"/>
      <c r="UPH3" s="3026"/>
      <c r="UPI3" s="3026"/>
      <c r="UPJ3" s="3026"/>
      <c r="UPK3" s="3026"/>
      <c r="UPL3" s="2436"/>
      <c r="UPM3" s="2434"/>
      <c r="UPN3" s="3026"/>
      <c r="UPO3" s="3026"/>
      <c r="UPP3" s="3026"/>
      <c r="UPQ3" s="3026"/>
      <c r="UPR3" s="3026"/>
      <c r="UPS3" s="3026"/>
      <c r="UPT3" s="2436"/>
      <c r="UPU3" s="2434"/>
      <c r="UPV3" s="3026"/>
      <c r="UPW3" s="3026"/>
      <c r="UPX3" s="3026"/>
      <c r="UPY3" s="3026"/>
      <c r="UPZ3" s="3026"/>
      <c r="UQA3" s="3026"/>
      <c r="UQB3" s="2436"/>
      <c r="UQC3" s="2434"/>
      <c r="UQD3" s="3026"/>
      <c r="UQE3" s="3026"/>
      <c r="UQF3" s="3026"/>
      <c r="UQG3" s="3026"/>
      <c r="UQH3" s="3026"/>
      <c r="UQI3" s="3026"/>
      <c r="UQJ3" s="2436"/>
      <c r="UQK3" s="2434"/>
      <c r="UQL3" s="3026"/>
      <c r="UQM3" s="3026"/>
      <c r="UQN3" s="3026"/>
      <c r="UQO3" s="3026"/>
      <c r="UQP3" s="3026"/>
      <c r="UQQ3" s="3026"/>
      <c r="UQR3" s="2436"/>
      <c r="UQS3" s="2434"/>
      <c r="UQT3" s="3026"/>
      <c r="UQU3" s="3026"/>
      <c r="UQV3" s="3026"/>
      <c r="UQW3" s="3026"/>
      <c r="UQX3" s="3026"/>
      <c r="UQY3" s="3026"/>
      <c r="UQZ3" s="2436"/>
      <c r="URA3" s="2434"/>
      <c r="URB3" s="3026"/>
      <c r="URC3" s="3026"/>
      <c r="URD3" s="3026"/>
      <c r="URE3" s="3026"/>
      <c r="URF3" s="3026"/>
      <c r="URG3" s="3026"/>
      <c r="URH3" s="2436"/>
      <c r="URI3" s="2434"/>
      <c r="URJ3" s="3026"/>
      <c r="URK3" s="3026"/>
      <c r="URL3" s="3026"/>
      <c r="URM3" s="3026"/>
      <c r="URN3" s="3026"/>
      <c r="URO3" s="3026"/>
      <c r="URP3" s="2436"/>
      <c r="URQ3" s="2434"/>
      <c r="URR3" s="3026"/>
      <c r="URS3" s="3026"/>
      <c r="URT3" s="3026"/>
      <c r="URU3" s="3026"/>
      <c r="URV3" s="3026"/>
      <c r="URW3" s="3026"/>
      <c r="URX3" s="2436"/>
      <c r="URY3" s="2434"/>
      <c r="URZ3" s="3026"/>
      <c r="USA3" s="3026"/>
      <c r="USB3" s="3026"/>
      <c r="USC3" s="3026"/>
      <c r="USD3" s="3026"/>
      <c r="USE3" s="3026"/>
      <c r="USF3" s="2436"/>
      <c r="USG3" s="2434"/>
      <c r="USH3" s="3026"/>
      <c r="USI3" s="3026"/>
      <c r="USJ3" s="3026"/>
      <c r="USK3" s="3026"/>
      <c r="USL3" s="3026"/>
      <c r="USM3" s="3026"/>
      <c r="USN3" s="2436"/>
      <c r="USO3" s="2434"/>
      <c r="USP3" s="3026"/>
      <c r="USQ3" s="3026"/>
      <c r="USR3" s="3026"/>
      <c r="USS3" s="3026"/>
      <c r="UST3" s="3026"/>
      <c r="USU3" s="3026"/>
      <c r="USV3" s="2436"/>
      <c r="USW3" s="2434"/>
      <c r="USX3" s="3026"/>
      <c r="USY3" s="3026"/>
      <c r="USZ3" s="3026"/>
      <c r="UTA3" s="3026"/>
      <c r="UTB3" s="3026"/>
      <c r="UTC3" s="3026"/>
      <c r="UTD3" s="2436"/>
      <c r="UTE3" s="2434"/>
      <c r="UTF3" s="3026"/>
      <c r="UTG3" s="3026"/>
      <c r="UTH3" s="3026"/>
      <c r="UTI3" s="3026"/>
      <c r="UTJ3" s="3026"/>
      <c r="UTK3" s="3026"/>
      <c r="UTL3" s="2436"/>
      <c r="UTM3" s="2434"/>
      <c r="UTN3" s="3026"/>
      <c r="UTO3" s="3026"/>
      <c r="UTP3" s="3026"/>
      <c r="UTQ3" s="3026"/>
      <c r="UTR3" s="3026"/>
      <c r="UTS3" s="3026"/>
      <c r="UTT3" s="2436"/>
      <c r="UTU3" s="2434"/>
      <c r="UTV3" s="3026"/>
      <c r="UTW3" s="3026"/>
      <c r="UTX3" s="3026"/>
      <c r="UTY3" s="3026"/>
      <c r="UTZ3" s="3026"/>
      <c r="UUA3" s="3026"/>
      <c r="UUB3" s="2436"/>
      <c r="UUC3" s="2434"/>
      <c r="UUD3" s="3026"/>
      <c r="UUE3" s="3026"/>
      <c r="UUF3" s="3026"/>
      <c r="UUG3" s="3026"/>
      <c r="UUH3" s="3026"/>
      <c r="UUI3" s="3026"/>
      <c r="UUJ3" s="2436"/>
      <c r="UUK3" s="2434"/>
      <c r="UUL3" s="3026"/>
      <c r="UUM3" s="3026"/>
      <c r="UUN3" s="3026"/>
      <c r="UUO3" s="3026"/>
      <c r="UUP3" s="3026"/>
      <c r="UUQ3" s="3026"/>
      <c r="UUR3" s="2436"/>
      <c r="UUS3" s="2434"/>
      <c r="UUT3" s="3026"/>
      <c r="UUU3" s="3026"/>
      <c r="UUV3" s="3026"/>
      <c r="UUW3" s="3026"/>
      <c r="UUX3" s="3026"/>
      <c r="UUY3" s="3026"/>
      <c r="UUZ3" s="2436"/>
      <c r="UVA3" s="2434"/>
      <c r="UVB3" s="3026"/>
      <c r="UVC3" s="3026"/>
      <c r="UVD3" s="3026"/>
      <c r="UVE3" s="3026"/>
      <c r="UVF3" s="3026"/>
      <c r="UVG3" s="3026"/>
      <c r="UVH3" s="2436"/>
      <c r="UVI3" s="2434"/>
      <c r="UVJ3" s="3026"/>
      <c r="UVK3" s="3026"/>
      <c r="UVL3" s="3026"/>
      <c r="UVM3" s="3026"/>
      <c r="UVN3" s="3026"/>
      <c r="UVO3" s="3026"/>
      <c r="UVP3" s="2436"/>
      <c r="UVQ3" s="2434"/>
      <c r="UVR3" s="3026"/>
      <c r="UVS3" s="3026"/>
      <c r="UVT3" s="3026"/>
      <c r="UVU3" s="3026"/>
      <c r="UVV3" s="3026"/>
      <c r="UVW3" s="3026"/>
      <c r="UVX3" s="2436"/>
      <c r="UVY3" s="2434"/>
      <c r="UVZ3" s="3026"/>
      <c r="UWA3" s="3026"/>
      <c r="UWB3" s="3026"/>
      <c r="UWC3" s="3026"/>
      <c r="UWD3" s="3026"/>
      <c r="UWE3" s="3026"/>
      <c r="UWF3" s="2436"/>
      <c r="UWG3" s="2434"/>
      <c r="UWH3" s="3026"/>
      <c r="UWI3" s="3026"/>
      <c r="UWJ3" s="3026"/>
      <c r="UWK3" s="3026"/>
      <c r="UWL3" s="3026"/>
      <c r="UWM3" s="3026"/>
      <c r="UWN3" s="2436"/>
      <c r="UWO3" s="2434"/>
      <c r="UWP3" s="3026"/>
      <c r="UWQ3" s="3026"/>
      <c r="UWR3" s="3026"/>
      <c r="UWS3" s="3026"/>
      <c r="UWT3" s="3026"/>
      <c r="UWU3" s="3026"/>
      <c r="UWV3" s="2436"/>
      <c r="UWW3" s="2434"/>
      <c r="UWX3" s="3026"/>
      <c r="UWY3" s="3026"/>
      <c r="UWZ3" s="3026"/>
      <c r="UXA3" s="3026"/>
      <c r="UXB3" s="3026"/>
      <c r="UXC3" s="3026"/>
      <c r="UXD3" s="2436"/>
      <c r="UXE3" s="2434"/>
      <c r="UXF3" s="3026"/>
      <c r="UXG3" s="3026"/>
      <c r="UXH3" s="3026"/>
      <c r="UXI3" s="3026"/>
      <c r="UXJ3" s="3026"/>
      <c r="UXK3" s="3026"/>
      <c r="UXL3" s="2436"/>
      <c r="UXM3" s="2434"/>
      <c r="UXN3" s="3026"/>
      <c r="UXO3" s="3026"/>
      <c r="UXP3" s="3026"/>
      <c r="UXQ3" s="3026"/>
      <c r="UXR3" s="3026"/>
      <c r="UXS3" s="3026"/>
      <c r="UXT3" s="2436"/>
      <c r="UXU3" s="2434"/>
      <c r="UXV3" s="3026"/>
      <c r="UXW3" s="3026"/>
      <c r="UXX3" s="3026"/>
      <c r="UXY3" s="3026"/>
      <c r="UXZ3" s="3026"/>
      <c r="UYA3" s="3026"/>
      <c r="UYB3" s="2436"/>
      <c r="UYC3" s="2434"/>
      <c r="UYD3" s="3026"/>
      <c r="UYE3" s="3026"/>
      <c r="UYF3" s="3026"/>
      <c r="UYG3" s="3026"/>
      <c r="UYH3" s="3026"/>
      <c r="UYI3" s="3026"/>
      <c r="UYJ3" s="2436"/>
      <c r="UYK3" s="2434"/>
      <c r="UYL3" s="3026"/>
      <c r="UYM3" s="3026"/>
      <c r="UYN3" s="3026"/>
      <c r="UYO3" s="3026"/>
      <c r="UYP3" s="3026"/>
      <c r="UYQ3" s="3026"/>
      <c r="UYR3" s="2436"/>
      <c r="UYS3" s="2434"/>
      <c r="UYT3" s="3026"/>
      <c r="UYU3" s="3026"/>
      <c r="UYV3" s="3026"/>
      <c r="UYW3" s="3026"/>
      <c r="UYX3" s="3026"/>
      <c r="UYY3" s="3026"/>
      <c r="UYZ3" s="2436"/>
      <c r="UZA3" s="2434"/>
      <c r="UZB3" s="3026"/>
      <c r="UZC3" s="3026"/>
      <c r="UZD3" s="3026"/>
      <c r="UZE3" s="3026"/>
      <c r="UZF3" s="3026"/>
      <c r="UZG3" s="3026"/>
      <c r="UZH3" s="2436"/>
      <c r="UZI3" s="2434"/>
      <c r="UZJ3" s="3026"/>
      <c r="UZK3" s="3026"/>
      <c r="UZL3" s="3026"/>
      <c r="UZM3" s="3026"/>
      <c r="UZN3" s="3026"/>
      <c r="UZO3" s="3026"/>
      <c r="UZP3" s="2436"/>
      <c r="UZQ3" s="2434"/>
      <c r="UZR3" s="3026"/>
      <c r="UZS3" s="3026"/>
      <c r="UZT3" s="3026"/>
      <c r="UZU3" s="3026"/>
      <c r="UZV3" s="3026"/>
      <c r="UZW3" s="3026"/>
      <c r="UZX3" s="2436"/>
      <c r="UZY3" s="2434"/>
      <c r="UZZ3" s="3026"/>
      <c r="VAA3" s="3026"/>
      <c r="VAB3" s="3026"/>
      <c r="VAC3" s="3026"/>
      <c r="VAD3" s="3026"/>
      <c r="VAE3" s="3026"/>
      <c r="VAF3" s="2436"/>
      <c r="VAG3" s="2434"/>
      <c r="VAH3" s="3026"/>
      <c r="VAI3" s="3026"/>
      <c r="VAJ3" s="3026"/>
      <c r="VAK3" s="3026"/>
      <c r="VAL3" s="3026"/>
      <c r="VAM3" s="3026"/>
      <c r="VAN3" s="2436"/>
      <c r="VAO3" s="2434"/>
      <c r="VAP3" s="3026"/>
      <c r="VAQ3" s="3026"/>
      <c r="VAR3" s="3026"/>
      <c r="VAS3" s="3026"/>
      <c r="VAT3" s="3026"/>
      <c r="VAU3" s="3026"/>
      <c r="VAV3" s="2436"/>
      <c r="VAW3" s="2434"/>
      <c r="VAX3" s="3026"/>
      <c r="VAY3" s="3026"/>
      <c r="VAZ3" s="3026"/>
      <c r="VBA3" s="3026"/>
      <c r="VBB3" s="3026"/>
      <c r="VBC3" s="3026"/>
      <c r="VBD3" s="2436"/>
      <c r="VBE3" s="2434"/>
      <c r="VBF3" s="3026"/>
      <c r="VBG3" s="3026"/>
      <c r="VBH3" s="3026"/>
      <c r="VBI3" s="3026"/>
      <c r="VBJ3" s="3026"/>
      <c r="VBK3" s="3026"/>
      <c r="VBL3" s="2436"/>
      <c r="VBM3" s="2434"/>
      <c r="VBN3" s="3026"/>
      <c r="VBO3" s="3026"/>
      <c r="VBP3" s="3026"/>
      <c r="VBQ3" s="3026"/>
      <c r="VBR3" s="3026"/>
      <c r="VBS3" s="3026"/>
      <c r="VBT3" s="2436"/>
      <c r="VBU3" s="2434"/>
      <c r="VBV3" s="3026"/>
      <c r="VBW3" s="3026"/>
      <c r="VBX3" s="3026"/>
      <c r="VBY3" s="3026"/>
      <c r="VBZ3" s="3026"/>
      <c r="VCA3" s="3026"/>
      <c r="VCB3" s="2436"/>
      <c r="VCC3" s="2434"/>
      <c r="VCD3" s="3026"/>
      <c r="VCE3" s="3026"/>
      <c r="VCF3" s="3026"/>
      <c r="VCG3" s="3026"/>
      <c r="VCH3" s="3026"/>
      <c r="VCI3" s="3026"/>
      <c r="VCJ3" s="2436"/>
      <c r="VCK3" s="2434"/>
      <c r="VCL3" s="3026"/>
      <c r="VCM3" s="3026"/>
      <c r="VCN3" s="3026"/>
      <c r="VCO3" s="3026"/>
      <c r="VCP3" s="3026"/>
      <c r="VCQ3" s="3026"/>
      <c r="VCR3" s="2436"/>
      <c r="VCS3" s="2434"/>
      <c r="VCT3" s="3026"/>
      <c r="VCU3" s="3026"/>
      <c r="VCV3" s="3026"/>
      <c r="VCW3" s="3026"/>
      <c r="VCX3" s="3026"/>
      <c r="VCY3" s="3026"/>
      <c r="VCZ3" s="2436"/>
      <c r="VDA3" s="2434"/>
      <c r="VDB3" s="3026"/>
      <c r="VDC3" s="3026"/>
      <c r="VDD3" s="3026"/>
      <c r="VDE3" s="3026"/>
      <c r="VDF3" s="3026"/>
      <c r="VDG3" s="3026"/>
      <c r="VDH3" s="2436"/>
      <c r="VDI3" s="2434"/>
      <c r="VDJ3" s="3026"/>
      <c r="VDK3" s="3026"/>
      <c r="VDL3" s="3026"/>
      <c r="VDM3" s="3026"/>
      <c r="VDN3" s="3026"/>
      <c r="VDO3" s="3026"/>
      <c r="VDP3" s="2436"/>
      <c r="VDQ3" s="2434"/>
      <c r="VDR3" s="3026"/>
      <c r="VDS3" s="3026"/>
      <c r="VDT3" s="3026"/>
      <c r="VDU3" s="3026"/>
      <c r="VDV3" s="3026"/>
      <c r="VDW3" s="3026"/>
      <c r="VDX3" s="2436"/>
      <c r="VDY3" s="2434"/>
      <c r="VDZ3" s="3026"/>
      <c r="VEA3" s="3026"/>
      <c r="VEB3" s="3026"/>
      <c r="VEC3" s="3026"/>
      <c r="VED3" s="3026"/>
      <c r="VEE3" s="3026"/>
      <c r="VEF3" s="2436"/>
      <c r="VEG3" s="2434"/>
      <c r="VEH3" s="3026"/>
      <c r="VEI3" s="3026"/>
      <c r="VEJ3" s="3026"/>
      <c r="VEK3" s="3026"/>
      <c r="VEL3" s="3026"/>
      <c r="VEM3" s="3026"/>
      <c r="VEN3" s="2436"/>
      <c r="VEO3" s="2434"/>
      <c r="VEP3" s="3026"/>
      <c r="VEQ3" s="3026"/>
      <c r="VER3" s="3026"/>
      <c r="VES3" s="3026"/>
      <c r="VET3" s="3026"/>
      <c r="VEU3" s="3026"/>
      <c r="VEV3" s="2436"/>
      <c r="VEW3" s="2434"/>
      <c r="VEX3" s="3026"/>
      <c r="VEY3" s="3026"/>
      <c r="VEZ3" s="3026"/>
      <c r="VFA3" s="3026"/>
      <c r="VFB3" s="3026"/>
      <c r="VFC3" s="3026"/>
      <c r="VFD3" s="2436"/>
      <c r="VFE3" s="2434"/>
      <c r="VFF3" s="3026"/>
      <c r="VFG3" s="3026"/>
      <c r="VFH3" s="3026"/>
      <c r="VFI3" s="3026"/>
      <c r="VFJ3" s="3026"/>
      <c r="VFK3" s="3026"/>
      <c r="VFL3" s="2436"/>
      <c r="VFM3" s="2434"/>
      <c r="VFN3" s="3026"/>
      <c r="VFO3" s="3026"/>
      <c r="VFP3" s="3026"/>
      <c r="VFQ3" s="3026"/>
      <c r="VFR3" s="3026"/>
      <c r="VFS3" s="3026"/>
      <c r="VFT3" s="2436"/>
      <c r="VFU3" s="2434"/>
      <c r="VFV3" s="3026"/>
      <c r="VFW3" s="3026"/>
      <c r="VFX3" s="3026"/>
      <c r="VFY3" s="3026"/>
      <c r="VFZ3" s="3026"/>
      <c r="VGA3" s="3026"/>
      <c r="VGB3" s="2436"/>
      <c r="VGC3" s="2434"/>
      <c r="VGD3" s="3026"/>
      <c r="VGE3" s="3026"/>
      <c r="VGF3" s="3026"/>
      <c r="VGG3" s="3026"/>
      <c r="VGH3" s="3026"/>
      <c r="VGI3" s="3026"/>
      <c r="VGJ3" s="2436"/>
      <c r="VGK3" s="2434"/>
      <c r="VGL3" s="3026"/>
      <c r="VGM3" s="3026"/>
      <c r="VGN3" s="3026"/>
      <c r="VGO3" s="3026"/>
      <c r="VGP3" s="3026"/>
      <c r="VGQ3" s="3026"/>
      <c r="VGR3" s="2436"/>
      <c r="VGS3" s="2434"/>
      <c r="VGT3" s="3026"/>
      <c r="VGU3" s="3026"/>
      <c r="VGV3" s="3026"/>
      <c r="VGW3" s="3026"/>
      <c r="VGX3" s="3026"/>
      <c r="VGY3" s="3026"/>
      <c r="VGZ3" s="2436"/>
      <c r="VHA3" s="2434"/>
      <c r="VHB3" s="3026"/>
      <c r="VHC3" s="3026"/>
      <c r="VHD3" s="3026"/>
      <c r="VHE3" s="3026"/>
      <c r="VHF3" s="3026"/>
      <c r="VHG3" s="3026"/>
      <c r="VHH3" s="2436"/>
      <c r="VHI3" s="2434"/>
      <c r="VHJ3" s="3026"/>
      <c r="VHK3" s="3026"/>
      <c r="VHL3" s="3026"/>
      <c r="VHM3" s="3026"/>
      <c r="VHN3" s="3026"/>
      <c r="VHO3" s="3026"/>
      <c r="VHP3" s="2436"/>
      <c r="VHQ3" s="2434"/>
      <c r="VHR3" s="3026"/>
      <c r="VHS3" s="3026"/>
      <c r="VHT3" s="3026"/>
      <c r="VHU3" s="3026"/>
      <c r="VHV3" s="3026"/>
      <c r="VHW3" s="3026"/>
      <c r="VHX3" s="2436"/>
      <c r="VHY3" s="2434"/>
      <c r="VHZ3" s="3026"/>
      <c r="VIA3" s="3026"/>
      <c r="VIB3" s="3026"/>
      <c r="VIC3" s="3026"/>
      <c r="VID3" s="3026"/>
      <c r="VIE3" s="3026"/>
      <c r="VIF3" s="2436"/>
      <c r="VIG3" s="2434"/>
      <c r="VIH3" s="3026"/>
      <c r="VII3" s="3026"/>
      <c r="VIJ3" s="3026"/>
      <c r="VIK3" s="3026"/>
      <c r="VIL3" s="3026"/>
      <c r="VIM3" s="3026"/>
      <c r="VIN3" s="2436"/>
      <c r="VIO3" s="2434"/>
      <c r="VIP3" s="3026"/>
      <c r="VIQ3" s="3026"/>
      <c r="VIR3" s="3026"/>
      <c r="VIS3" s="3026"/>
      <c r="VIT3" s="3026"/>
      <c r="VIU3" s="3026"/>
      <c r="VIV3" s="2436"/>
      <c r="VIW3" s="2434"/>
      <c r="VIX3" s="3026"/>
      <c r="VIY3" s="3026"/>
      <c r="VIZ3" s="3026"/>
      <c r="VJA3" s="3026"/>
      <c r="VJB3" s="3026"/>
      <c r="VJC3" s="3026"/>
      <c r="VJD3" s="2436"/>
      <c r="VJE3" s="2434"/>
      <c r="VJF3" s="3026"/>
      <c r="VJG3" s="3026"/>
      <c r="VJH3" s="3026"/>
      <c r="VJI3" s="3026"/>
      <c r="VJJ3" s="3026"/>
      <c r="VJK3" s="3026"/>
      <c r="VJL3" s="2436"/>
      <c r="VJM3" s="2434"/>
      <c r="VJN3" s="3026"/>
      <c r="VJO3" s="3026"/>
      <c r="VJP3" s="3026"/>
      <c r="VJQ3" s="3026"/>
      <c r="VJR3" s="3026"/>
      <c r="VJS3" s="3026"/>
      <c r="VJT3" s="2436"/>
      <c r="VJU3" s="2434"/>
      <c r="VJV3" s="3026"/>
      <c r="VJW3" s="3026"/>
      <c r="VJX3" s="3026"/>
      <c r="VJY3" s="3026"/>
      <c r="VJZ3" s="3026"/>
      <c r="VKA3" s="3026"/>
      <c r="VKB3" s="2436"/>
      <c r="VKC3" s="2434"/>
      <c r="VKD3" s="3026"/>
      <c r="VKE3" s="3026"/>
      <c r="VKF3" s="3026"/>
      <c r="VKG3" s="3026"/>
      <c r="VKH3" s="3026"/>
      <c r="VKI3" s="3026"/>
      <c r="VKJ3" s="2436"/>
      <c r="VKK3" s="2434"/>
      <c r="VKL3" s="3026"/>
      <c r="VKM3" s="3026"/>
      <c r="VKN3" s="3026"/>
      <c r="VKO3" s="3026"/>
      <c r="VKP3" s="3026"/>
      <c r="VKQ3" s="3026"/>
      <c r="VKR3" s="2436"/>
      <c r="VKS3" s="2434"/>
      <c r="VKT3" s="3026"/>
      <c r="VKU3" s="3026"/>
      <c r="VKV3" s="3026"/>
      <c r="VKW3" s="3026"/>
      <c r="VKX3" s="3026"/>
      <c r="VKY3" s="3026"/>
      <c r="VKZ3" s="2436"/>
      <c r="VLA3" s="2434"/>
      <c r="VLB3" s="3026"/>
      <c r="VLC3" s="3026"/>
      <c r="VLD3" s="3026"/>
      <c r="VLE3" s="3026"/>
      <c r="VLF3" s="3026"/>
      <c r="VLG3" s="3026"/>
      <c r="VLH3" s="2436"/>
      <c r="VLI3" s="2434"/>
      <c r="VLJ3" s="3026"/>
      <c r="VLK3" s="3026"/>
      <c r="VLL3" s="3026"/>
      <c r="VLM3" s="3026"/>
      <c r="VLN3" s="3026"/>
      <c r="VLO3" s="3026"/>
      <c r="VLP3" s="2436"/>
      <c r="VLQ3" s="2434"/>
      <c r="VLR3" s="3026"/>
      <c r="VLS3" s="3026"/>
      <c r="VLT3" s="3026"/>
      <c r="VLU3" s="3026"/>
      <c r="VLV3" s="3026"/>
      <c r="VLW3" s="3026"/>
      <c r="VLX3" s="2436"/>
      <c r="VLY3" s="2434"/>
      <c r="VLZ3" s="3026"/>
      <c r="VMA3" s="3026"/>
      <c r="VMB3" s="3026"/>
      <c r="VMC3" s="3026"/>
      <c r="VMD3" s="3026"/>
      <c r="VME3" s="3026"/>
      <c r="VMF3" s="2436"/>
      <c r="VMG3" s="2434"/>
      <c r="VMH3" s="3026"/>
      <c r="VMI3" s="3026"/>
      <c r="VMJ3" s="3026"/>
      <c r="VMK3" s="3026"/>
      <c r="VML3" s="3026"/>
      <c r="VMM3" s="3026"/>
      <c r="VMN3" s="2436"/>
      <c r="VMO3" s="2434"/>
      <c r="VMP3" s="3026"/>
      <c r="VMQ3" s="3026"/>
      <c r="VMR3" s="3026"/>
      <c r="VMS3" s="3026"/>
      <c r="VMT3" s="3026"/>
      <c r="VMU3" s="3026"/>
      <c r="VMV3" s="2436"/>
      <c r="VMW3" s="2434"/>
      <c r="VMX3" s="3026"/>
      <c r="VMY3" s="3026"/>
      <c r="VMZ3" s="3026"/>
      <c r="VNA3" s="3026"/>
      <c r="VNB3" s="3026"/>
      <c r="VNC3" s="3026"/>
      <c r="VND3" s="2436"/>
      <c r="VNE3" s="2434"/>
      <c r="VNF3" s="3026"/>
      <c r="VNG3" s="3026"/>
      <c r="VNH3" s="3026"/>
      <c r="VNI3" s="3026"/>
      <c r="VNJ3" s="3026"/>
      <c r="VNK3" s="3026"/>
      <c r="VNL3" s="2436"/>
      <c r="VNM3" s="2434"/>
      <c r="VNN3" s="3026"/>
      <c r="VNO3" s="3026"/>
      <c r="VNP3" s="3026"/>
      <c r="VNQ3" s="3026"/>
      <c r="VNR3" s="3026"/>
      <c r="VNS3" s="3026"/>
      <c r="VNT3" s="2436"/>
      <c r="VNU3" s="2434"/>
      <c r="VNV3" s="3026"/>
      <c r="VNW3" s="3026"/>
      <c r="VNX3" s="3026"/>
      <c r="VNY3" s="3026"/>
      <c r="VNZ3" s="3026"/>
      <c r="VOA3" s="3026"/>
      <c r="VOB3" s="2436"/>
      <c r="VOC3" s="2434"/>
      <c r="VOD3" s="3026"/>
      <c r="VOE3" s="3026"/>
      <c r="VOF3" s="3026"/>
      <c r="VOG3" s="3026"/>
      <c r="VOH3" s="3026"/>
      <c r="VOI3" s="3026"/>
      <c r="VOJ3" s="2436"/>
      <c r="VOK3" s="2434"/>
      <c r="VOL3" s="3026"/>
      <c r="VOM3" s="3026"/>
      <c r="VON3" s="3026"/>
      <c r="VOO3" s="3026"/>
      <c r="VOP3" s="3026"/>
      <c r="VOQ3" s="3026"/>
      <c r="VOR3" s="2436"/>
      <c r="VOS3" s="2434"/>
      <c r="VOT3" s="3026"/>
      <c r="VOU3" s="3026"/>
      <c r="VOV3" s="3026"/>
      <c r="VOW3" s="3026"/>
      <c r="VOX3" s="3026"/>
      <c r="VOY3" s="3026"/>
      <c r="VOZ3" s="2436"/>
      <c r="VPA3" s="2434"/>
      <c r="VPB3" s="3026"/>
      <c r="VPC3" s="3026"/>
      <c r="VPD3" s="3026"/>
      <c r="VPE3" s="3026"/>
      <c r="VPF3" s="3026"/>
      <c r="VPG3" s="3026"/>
      <c r="VPH3" s="2436"/>
      <c r="VPI3" s="2434"/>
      <c r="VPJ3" s="3026"/>
      <c r="VPK3" s="3026"/>
      <c r="VPL3" s="3026"/>
      <c r="VPM3" s="3026"/>
      <c r="VPN3" s="3026"/>
      <c r="VPO3" s="3026"/>
      <c r="VPP3" s="2436"/>
      <c r="VPQ3" s="2434"/>
      <c r="VPR3" s="3026"/>
      <c r="VPS3" s="3026"/>
      <c r="VPT3" s="3026"/>
      <c r="VPU3" s="3026"/>
      <c r="VPV3" s="3026"/>
      <c r="VPW3" s="3026"/>
      <c r="VPX3" s="2436"/>
      <c r="VPY3" s="2434"/>
      <c r="VPZ3" s="3026"/>
      <c r="VQA3" s="3026"/>
      <c r="VQB3" s="3026"/>
      <c r="VQC3" s="3026"/>
      <c r="VQD3" s="3026"/>
      <c r="VQE3" s="3026"/>
      <c r="VQF3" s="2436"/>
      <c r="VQG3" s="2434"/>
      <c r="VQH3" s="3026"/>
      <c r="VQI3" s="3026"/>
      <c r="VQJ3" s="3026"/>
      <c r="VQK3" s="3026"/>
      <c r="VQL3" s="3026"/>
      <c r="VQM3" s="3026"/>
      <c r="VQN3" s="2436"/>
      <c r="VQO3" s="2434"/>
      <c r="VQP3" s="3026"/>
      <c r="VQQ3" s="3026"/>
      <c r="VQR3" s="3026"/>
      <c r="VQS3" s="3026"/>
      <c r="VQT3" s="3026"/>
      <c r="VQU3" s="3026"/>
      <c r="VQV3" s="2436"/>
      <c r="VQW3" s="2434"/>
      <c r="VQX3" s="3026"/>
      <c r="VQY3" s="3026"/>
      <c r="VQZ3" s="3026"/>
      <c r="VRA3" s="3026"/>
      <c r="VRB3" s="3026"/>
      <c r="VRC3" s="3026"/>
      <c r="VRD3" s="2436"/>
      <c r="VRE3" s="2434"/>
      <c r="VRF3" s="3026"/>
      <c r="VRG3" s="3026"/>
      <c r="VRH3" s="3026"/>
      <c r="VRI3" s="3026"/>
      <c r="VRJ3" s="3026"/>
      <c r="VRK3" s="3026"/>
      <c r="VRL3" s="2436"/>
      <c r="VRM3" s="2434"/>
      <c r="VRN3" s="3026"/>
      <c r="VRO3" s="3026"/>
      <c r="VRP3" s="3026"/>
      <c r="VRQ3" s="3026"/>
      <c r="VRR3" s="3026"/>
      <c r="VRS3" s="3026"/>
      <c r="VRT3" s="2436"/>
      <c r="VRU3" s="2434"/>
      <c r="VRV3" s="3026"/>
      <c r="VRW3" s="3026"/>
      <c r="VRX3" s="3026"/>
      <c r="VRY3" s="3026"/>
      <c r="VRZ3" s="3026"/>
      <c r="VSA3" s="3026"/>
      <c r="VSB3" s="2436"/>
      <c r="VSC3" s="2434"/>
      <c r="VSD3" s="3026"/>
      <c r="VSE3" s="3026"/>
      <c r="VSF3" s="3026"/>
      <c r="VSG3" s="3026"/>
      <c r="VSH3" s="3026"/>
      <c r="VSI3" s="3026"/>
      <c r="VSJ3" s="2436"/>
      <c r="VSK3" s="2434"/>
      <c r="VSL3" s="3026"/>
      <c r="VSM3" s="3026"/>
      <c r="VSN3" s="3026"/>
      <c r="VSO3" s="3026"/>
      <c r="VSP3" s="3026"/>
      <c r="VSQ3" s="3026"/>
      <c r="VSR3" s="2436"/>
      <c r="VSS3" s="2434"/>
      <c r="VST3" s="3026"/>
      <c r="VSU3" s="3026"/>
      <c r="VSV3" s="3026"/>
      <c r="VSW3" s="3026"/>
      <c r="VSX3" s="3026"/>
      <c r="VSY3" s="3026"/>
      <c r="VSZ3" s="2436"/>
      <c r="VTA3" s="2434"/>
      <c r="VTB3" s="3026"/>
      <c r="VTC3" s="3026"/>
      <c r="VTD3" s="3026"/>
      <c r="VTE3" s="3026"/>
      <c r="VTF3" s="3026"/>
      <c r="VTG3" s="3026"/>
      <c r="VTH3" s="2436"/>
      <c r="VTI3" s="2434"/>
      <c r="VTJ3" s="3026"/>
      <c r="VTK3" s="3026"/>
      <c r="VTL3" s="3026"/>
      <c r="VTM3" s="3026"/>
      <c r="VTN3" s="3026"/>
      <c r="VTO3" s="3026"/>
      <c r="VTP3" s="2436"/>
      <c r="VTQ3" s="2434"/>
      <c r="VTR3" s="3026"/>
      <c r="VTS3" s="3026"/>
      <c r="VTT3" s="3026"/>
      <c r="VTU3" s="3026"/>
      <c r="VTV3" s="3026"/>
      <c r="VTW3" s="3026"/>
      <c r="VTX3" s="2436"/>
      <c r="VTY3" s="2434"/>
      <c r="VTZ3" s="3026"/>
      <c r="VUA3" s="3026"/>
      <c r="VUB3" s="3026"/>
      <c r="VUC3" s="3026"/>
      <c r="VUD3" s="3026"/>
      <c r="VUE3" s="3026"/>
      <c r="VUF3" s="2436"/>
      <c r="VUG3" s="2434"/>
      <c r="VUH3" s="3026"/>
      <c r="VUI3" s="3026"/>
      <c r="VUJ3" s="3026"/>
      <c r="VUK3" s="3026"/>
      <c r="VUL3" s="3026"/>
      <c r="VUM3" s="3026"/>
      <c r="VUN3" s="2436"/>
      <c r="VUO3" s="2434"/>
      <c r="VUP3" s="3026"/>
      <c r="VUQ3" s="3026"/>
      <c r="VUR3" s="3026"/>
      <c r="VUS3" s="3026"/>
      <c r="VUT3" s="3026"/>
      <c r="VUU3" s="3026"/>
      <c r="VUV3" s="2436"/>
      <c r="VUW3" s="2434"/>
      <c r="VUX3" s="3026"/>
      <c r="VUY3" s="3026"/>
      <c r="VUZ3" s="3026"/>
      <c r="VVA3" s="3026"/>
      <c r="VVB3" s="3026"/>
      <c r="VVC3" s="3026"/>
      <c r="VVD3" s="2436"/>
      <c r="VVE3" s="2434"/>
      <c r="VVF3" s="3026"/>
      <c r="VVG3" s="3026"/>
      <c r="VVH3" s="3026"/>
      <c r="VVI3" s="3026"/>
      <c r="VVJ3" s="3026"/>
      <c r="VVK3" s="3026"/>
      <c r="VVL3" s="2436"/>
      <c r="VVM3" s="2434"/>
      <c r="VVN3" s="3026"/>
      <c r="VVO3" s="3026"/>
      <c r="VVP3" s="3026"/>
      <c r="VVQ3" s="3026"/>
      <c r="VVR3" s="3026"/>
      <c r="VVS3" s="3026"/>
      <c r="VVT3" s="2436"/>
      <c r="VVU3" s="2434"/>
      <c r="VVV3" s="3026"/>
      <c r="VVW3" s="3026"/>
      <c r="VVX3" s="3026"/>
      <c r="VVY3" s="3026"/>
      <c r="VVZ3" s="3026"/>
      <c r="VWA3" s="3026"/>
      <c r="VWB3" s="2436"/>
      <c r="VWC3" s="2434"/>
      <c r="VWD3" s="3026"/>
      <c r="VWE3" s="3026"/>
      <c r="VWF3" s="3026"/>
      <c r="VWG3" s="3026"/>
      <c r="VWH3" s="3026"/>
      <c r="VWI3" s="3026"/>
      <c r="VWJ3" s="2436"/>
      <c r="VWK3" s="2434"/>
      <c r="VWL3" s="3026"/>
      <c r="VWM3" s="3026"/>
      <c r="VWN3" s="3026"/>
      <c r="VWO3" s="3026"/>
      <c r="VWP3" s="3026"/>
      <c r="VWQ3" s="3026"/>
      <c r="VWR3" s="2436"/>
      <c r="VWS3" s="2434"/>
      <c r="VWT3" s="3026"/>
      <c r="VWU3" s="3026"/>
      <c r="VWV3" s="3026"/>
      <c r="VWW3" s="3026"/>
      <c r="VWX3" s="3026"/>
      <c r="VWY3" s="3026"/>
      <c r="VWZ3" s="2436"/>
      <c r="VXA3" s="2434"/>
      <c r="VXB3" s="3026"/>
      <c r="VXC3" s="3026"/>
      <c r="VXD3" s="3026"/>
      <c r="VXE3" s="3026"/>
      <c r="VXF3" s="3026"/>
      <c r="VXG3" s="3026"/>
      <c r="VXH3" s="2436"/>
      <c r="VXI3" s="2434"/>
      <c r="VXJ3" s="3026"/>
      <c r="VXK3" s="3026"/>
      <c r="VXL3" s="3026"/>
      <c r="VXM3" s="3026"/>
      <c r="VXN3" s="3026"/>
      <c r="VXO3" s="3026"/>
      <c r="VXP3" s="2436"/>
      <c r="VXQ3" s="2434"/>
      <c r="VXR3" s="3026"/>
      <c r="VXS3" s="3026"/>
      <c r="VXT3" s="3026"/>
      <c r="VXU3" s="3026"/>
      <c r="VXV3" s="3026"/>
      <c r="VXW3" s="3026"/>
      <c r="VXX3" s="2436"/>
      <c r="VXY3" s="2434"/>
      <c r="VXZ3" s="3026"/>
      <c r="VYA3" s="3026"/>
      <c r="VYB3" s="3026"/>
      <c r="VYC3" s="3026"/>
      <c r="VYD3" s="3026"/>
      <c r="VYE3" s="3026"/>
      <c r="VYF3" s="2436"/>
      <c r="VYG3" s="2434"/>
      <c r="VYH3" s="3026"/>
      <c r="VYI3" s="3026"/>
      <c r="VYJ3" s="3026"/>
      <c r="VYK3" s="3026"/>
      <c r="VYL3" s="3026"/>
      <c r="VYM3" s="3026"/>
      <c r="VYN3" s="2436"/>
      <c r="VYO3" s="2434"/>
      <c r="VYP3" s="3026"/>
      <c r="VYQ3" s="3026"/>
      <c r="VYR3" s="3026"/>
      <c r="VYS3" s="3026"/>
      <c r="VYT3" s="3026"/>
      <c r="VYU3" s="3026"/>
      <c r="VYV3" s="2436"/>
      <c r="VYW3" s="2434"/>
      <c r="VYX3" s="3026"/>
      <c r="VYY3" s="3026"/>
      <c r="VYZ3" s="3026"/>
      <c r="VZA3" s="3026"/>
      <c r="VZB3" s="3026"/>
      <c r="VZC3" s="3026"/>
      <c r="VZD3" s="2436"/>
      <c r="VZE3" s="2434"/>
      <c r="VZF3" s="3026"/>
      <c r="VZG3" s="3026"/>
      <c r="VZH3" s="3026"/>
      <c r="VZI3" s="3026"/>
      <c r="VZJ3" s="3026"/>
      <c r="VZK3" s="3026"/>
      <c r="VZL3" s="2436"/>
      <c r="VZM3" s="2434"/>
      <c r="VZN3" s="3026"/>
      <c r="VZO3" s="3026"/>
      <c r="VZP3" s="3026"/>
      <c r="VZQ3" s="3026"/>
      <c r="VZR3" s="3026"/>
      <c r="VZS3" s="3026"/>
      <c r="VZT3" s="2436"/>
      <c r="VZU3" s="2434"/>
      <c r="VZV3" s="3026"/>
      <c r="VZW3" s="3026"/>
      <c r="VZX3" s="3026"/>
      <c r="VZY3" s="3026"/>
      <c r="VZZ3" s="3026"/>
      <c r="WAA3" s="3026"/>
      <c r="WAB3" s="2436"/>
      <c r="WAC3" s="2434"/>
      <c r="WAD3" s="3026"/>
      <c r="WAE3" s="3026"/>
      <c r="WAF3" s="3026"/>
      <c r="WAG3" s="3026"/>
      <c r="WAH3" s="3026"/>
      <c r="WAI3" s="3026"/>
      <c r="WAJ3" s="2436"/>
      <c r="WAK3" s="2434"/>
      <c r="WAL3" s="3026"/>
      <c r="WAM3" s="3026"/>
      <c r="WAN3" s="3026"/>
      <c r="WAO3" s="3026"/>
      <c r="WAP3" s="3026"/>
      <c r="WAQ3" s="3026"/>
      <c r="WAR3" s="2436"/>
      <c r="WAS3" s="2434"/>
      <c r="WAT3" s="3026"/>
      <c r="WAU3" s="3026"/>
      <c r="WAV3" s="3026"/>
      <c r="WAW3" s="3026"/>
      <c r="WAX3" s="3026"/>
      <c r="WAY3" s="3026"/>
      <c r="WAZ3" s="2436"/>
      <c r="WBA3" s="2434"/>
      <c r="WBB3" s="3026"/>
      <c r="WBC3" s="3026"/>
      <c r="WBD3" s="3026"/>
      <c r="WBE3" s="3026"/>
      <c r="WBF3" s="3026"/>
      <c r="WBG3" s="3026"/>
      <c r="WBH3" s="2436"/>
      <c r="WBI3" s="2434"/>
      <c r="WBJ3" s="3026"/>
      <c r="WBK3" s="3026"/>
      <c r="WBL3" s="3026"/>
      <c r="WBM3" s="3026"/>
      <c r="WBN3" s="3026"/>
      <c r="WBO3" s="3026"/>
      <c r="WBP3" s="2436"/>
      <c r="WBQ3" s="2434"/>
      <c r="WBR3" s="3026"/>
      <c r="WBS3" s="3026"/>
      <c r="WBT3" s="3026"/>
      <c r="WBU3" s="3026"/>
      <c r="WBV3" s="3026"/>
      <c r="WBW3" s="3026"/>
      <c r="WBX3" s="2436"/>
      <c r="WBY3" s="2434"/>
      <c r="WBZ3" s="3026"/>
      <c r="WCA3" s="3026"/>
      <c r="WCB3" s="3026"/>
      <c r="WCC3" s="3026"/>
      <c r="WCD3" s="3026"/>
      <c r="WCE3" s="3026"/>
      <c r="WCF3" s="2436"/>
      <c r="WCG3" s="2434"/>
      <c r="WCH3" s="3026"/>
      <c r="WCI3" s="3026"/>
      <c r="WCJ3" s="3026"/>
      <c r="WCK3" s="3026"/>
      <c r="WCL3" s="3026"/>
      <c r="WCM3" s="3026"/>
      <c r="WCN3" s="2436"/>
      <c r="WCO3" s="2434"/>
      <c r="WCP3" s="3026"/>
      <c r="WCQ3" s="3026"/>
      <c r="WCR3" s="3026"/>
      <c r="WCS3" s="3026"/>
      <c r="WCT3" s="3026"/>
      <c r="WCU3" s="3026"/>
      <c r="WCV3" s="2436"/>
      <c r="WCW3" s="2434"/>
      <c r="WCX3" s="3026"/>
      <c r="WCY3" s="3026"/>
      <c r="WCZ3" s="3026"/>
      <c r="WDA3" s="3026"/>
      <c r="WDB3" s="3026"/>
      <c r="WDC3" s="3026"/>
      <c r="WDD3" s="2436"/>
      <c r="WDE3" s="2434"/>
      <c r="WDF3" s="3026"/>
      <c r="WDG3" s="3026"/>
      <c r="WDH3" s="3026"/>
      <c r="WDI3" s="3026"/>
      <c r="WDJ3" s="3026"/>
      <c r="WDK3" s="3026"/>
      <c r="WDL3" s="2436"/>
      <c r="WDM3" s="2434"/>
      <c r="WDN3" s="3026"/>
      <c r="WDO3" s="3026"/>
      <c r="WDP3" s="3026"/>
      <c r="WDQ3" s="3026"/>
      <c r="WDR3" s="3026"/>
      <c r="WDS3" s="3026"/>
      <c r="WDT3" s="2436"/>
      <c r="WDU3" s="2434"/>
      <c r="WDV3" s="3026"/>
      <c r="WDW3" s="3026"/>
      <c r="WDX3" s="3026"/>
      <c r="WDY3" s="3026"/>
      <c r="WDZ3" s="3026"/>
      <c r="WEA3" s="3026"/>
      <c r="WEB3" s="2436"/>
      <c r="WEC3" s="2434"/>
      <c r="WED3" s="3026"/>
      <c r="WEE3" s="3026"/>
      <c r="WEF3" s="3026"/>
      <c r="WEG3" s="3026"/>
      <c r="WEH3" s="3026"/>
      <c r="WEI3" s="3026"/>
      <c r="WEJ3" s="2436"/>
      <c r="WEK3" s="2434"/>
      <c r="WEL3" s="3026"/>
      <c r="WEM3" s="3026"/>
      <c r="WEN3" s="3026"/>
      <c r="WEO3" s="3026"/>
      <c r="WEP3" s="3026"/>
      <c r="WEQ3" s="3026"/>
      <c r="WER3" s="2436"/>
      <c r="WES3" s="2434"/>
      <c r="WET3" s="3026"/>
      <c r="WEU3" s="3026"/>
      <c r="WEV3" s="3026"/>
      <c r="WEW3" s="3026"/>
      <c r="WEX3" s="3026"/>
      <c r="WEY3" s="3026"/>
      <c r="WEZ3" s="2436"/>
      <c r="WFA3" s="2434"/>
      <c r="WFB3" s="3026"/>
      <c r="WFC3" s="3026"/>
      <c r="WFD3" s="3026"/>
      <c r="WFE3" s="3026"/>
      <c r="WFF3" s="3026"/>
      <c r="WFG3" s="3026"/>
      <c r="WFH3" s="2436"/>
      <c r="WFI3" s="2434"/>
      <c r="WFJ3" s="3026"/>
      <c r="WFK3" s="3026"/>
      <c r="WFL3" s="3026"/>
      <c r="WFM3" s="3026"/>
      <c r="WFN3" s="3026"/>
      <c r="WFO3" s="3026"/>
      <c r="WFP3" s="2436"/>
      <c r="WFQ3" s="2434"/>
      <c r="WFR3" s="3026"/>
      <c r="WFS3" s="3026"/>
      <c r="WFT3" s="3026"/>
      <c r="WFU3" s="3026"/>
      <c r="WFV3" s="3026"/>
      <c r="WFW3" s="3026"/>
      <c r="WFX3" s="2436"/>
      <c r="WFY3" s="2434"/>
      <c r="WFZ3" s="3026"/>
      <c r="WGA3" s="3026"/>
      <c r="WGB3" s="3026"/>
      <c r="WGC3" s="3026"/>
      <c r="WGD3" s="3026"/>
      <c r="WGE3" s="3026"/>
      <c r="WGF3" s="2436"/>
      <c r="WGG3" s="2434"/>
      <c r="WGH3" s="3026"/>
      <c r="WGI3" s="3026"/>
      <c r="WGJ3" s="3026"/>
      <c r="WGK3" s="3026"/>
      <c r="WGL3" s="3026"/>
      <c r="WGM3" s="3026"/>
      <c r="WGN3" s="2436"/>
      <c r="WGO3" s="2434"/>
      <c r="WGP3" s="3026"/>
      <c r="WGQ3" s="3026"/>
      <c r="WGR3" s="3026"/>
      <c r="WGS3" s="3026"/>
      <c r="WGT3" s="3026"/>
      <c r="WGU3" s="3026"/>
      <c r="WGV3" s="2436"/>
      <c r="WGW3" s="2434"/>
      <c r="WGX3" s="3026"/>
      <c r="WGY3" s="3026"/>
      <c r="WGZ3" s="3026"/>
      <c r="WHA3" s="3026"/>
      <c r="WHB3" s="3026"/>
      <c r="WHC3" s="3026"/>
      <c r="WHD3" s="2436"/>
      <c r="WHE3" s="2434"/>
      <c r="WHF3" s="3026"/>
      <c r="WHG3" s="3026"/>
      <c r="WHH3" s="3026"/>
      <c r="WHI3" s="3026"/>
      <c r="WHJ3" s="3026"/>
      <c r="WHK3" s="3026"/>
      <c r="WHL3" s="2436"/>
      <c r="WHM3" s="2434"/>
      <c r="WHN3" s="3026"/>
      <c r="WHO3" s="3026"/>
      <c r="WHP3" s="3026"/>
      <c r="WHQ3" s="3026"/>
      <c r="WHR3" s="3026"/>
      <c r="WHS3" s="3026"/>
      <c r="WHT3" s="2436"/>
      <c r="WHU3" s="2434"/>
      <c r="WHV3" s="3026"/>
      <c r="WHW3" s="3026"/>
      <c r="WHX3" s="3026"/>
      <c r="WHY3" s="3026"/>
      <c r="WHZ3" s="3026"/>
      <c r="WIA3" s="3026"/>
      <c r="WIB3" s="2436"/>
      <c r="WIC3" s="2434"/>
      <c r="WID3" s="3026"/>
      <c r="WIE3" s="3026"/>
      <c r="WIF3" s="3026"/>
      <c r="WIG3" s="3026"/>
      <c r="WIH3" s="3026"/>
      <c r="WII3" s="3026"/>
      <c r="WIJ3" s="2436"/>
      <c r="WIK3" s="2434"/>
      <c r="WIL3" s="3026"/>
      <c r="WIM3" s="3026"/>
      <c r="WIN3" s="3026"/>
      <c r="WIO3" s="3026"/>
      <c r="WIP3" s="3026"/>
      <c r="WIQ3" s="3026"/>
      <c r="WIR3" s="2436"/>
      <c r="WIS3" s="2434"/>
      <c r="WIT3" s="3026"/>
      <c r="WIU3" s="3026"/>
      <c r="WIV3" s="3026"/>
      <c r="WIW3" s="3026"/>
      <c r="WIX3" s="3026"/>
      <c r="WIY3" s="3026"/>
      <c r="WIZ3" s="2436"/>
      <c r="WJA3" s="2434"/>
      <c r="WJB3" s="3026"/>
      <c r="WJC3" s="3026"/>
      <c r="WJD3" s="3026"/>
      <c r="WJE3" s="3026"/>
      <c r="WJF3" s="3026"/>
      <c r="WJG3" s="3026"/>
      <c r="WJH3" s="2436"/>
      <c r="WJI3" s="2434"/>
      <c r="WJJ3" s="3026"/>
      <c r="WJK3" s="3026"/>
      <c r="WJL3" s="3026"/>
      <c r="WJM3" s="3026"/>
      <c r="WJN3" s="3026"/>
      <c r="WJO3" s="3026"/>
      <c r="WJP3" s="2436"/>
      <c r="WJQ3" s="2434"/>
      <c r="WJR3" s="3026"/>
      <c r="WJS3" s="3026"/>
      <c r="WJT3" s="3026"/>
      <c r="WJU3" s="3026"/>
      <c r="WJV3" s="3026"/>
      <c r="WJW3" s="3026"/>
      <c r="WJX3" s="2436"/>
      <c r="WJY3" s="2434"/>
      <c r="WJZ3" s="3026"/>
      <c r="WKA3" s="3026"/>
      <c r="WKB3" s="3026"/>
      <c r="WKC3" s="3026"/>
      <c r="WKD3" s="3026"/>
      <c r="WKE3" s="3026"/>
      <c r="WKF3" s="2436"/>
      <c r="WKG3" s="2434"/>
      <c r="WKH3" s="3026"/>
      <c r="WKI3" s="3026"/>
      <c r="WKJ3" s="3026"/>
      <c r="WKK3" s="3026"/>
      <c r="WKL3" s="3026"/>
      <c r="WKM3" s="3026"/>
      <c r="WKN3" s="2436"/>
      <c r="WKO3" s="2434"/>
      <c r="WKP3" s="3026"/>
      <c r="WKQ3" s="3026"/>
      <c r="WKR3" s="3026"/>
      <c r="WKS3" s="3026"/>
      <c r="WKT3" s="3026"/>
      <c r="WKU3" s="3026"/>
      <c r="WKV3" s="2436"/>
      <c r="WKW3" s="2434"/>
      <c r="WKX3" s="3026"/>
      <c r="WKY3" s="3026"/>
      <c r="WKZ3" s="3026"/>
      <c r="WLA3" s="3026"/>
      <c r="WLB3" s="3026"/>
      <c r="WLC3" s="3026"/>
      <c r="WLD3" s="2436"/>
      <c r="WLE3" s="2434"/>
      <c r="WLF3" s="3026"/>
      <c r="WLG3" s="3026"/>
      <c r="WLH3" s="3026"/>
      <c r="WLI3" s="3026"/>
      <c r="WLJ3" s="3026"/>
      <c r="WLK3" s="3026"/>
      <c r="WLL3" s="2436"/>
      <c r="WLM3" s="2434"/>
      <c r="WLN3" s="3026"/>
      <c r="WLO3" s="3026"/>
      <c r="WLP3" s="3026"/>
      <c r="WLQ3" s="3026"/>
      <c r="WLR3" s="3026"/>
      <c r="WLS3" s="3026"/>
      <c r="WLT3" s="2436"/>
      <c r="WLU3" s="2434"/>
      <c r="WLV3" s="3026"/>
      <c r="WLW3" s="3026"/>
      <c r="WLX3" s="3026"/>
      <c r="WLY3" s="3026"/>
      <c r="WLZ3" s="3026"/>
      <c r="WMA3" s="3026"/>
      <c r="WMB3" s="2436"/>
      <c r="WMC3" s="2434"/>
      <c r="WMD3" s="3026"/>
      <c r="WME3" s="3026"/>
      <c r="WMF3" s="3026"/>
      <c r="WMG3" s="3026"/>
      <c r="WMH3" s="3026"/>
      <c r="WMI3" s="3026"/>
      <c r="WMJ3" s="2436"/>
      <c r="WMK3" s="2434"/>
      <c r="WML3" s="3026"/>
      <c r="WMM3" s="3026"/>
      <c r="WMN3" s="3026"/>
      <c r="WMO3" s="3026"/>
      <c r="WMP3" s="3026"/>
      <c r="WMQ3" s="3026"/>
      <c r="WMR3" s="2436"/>
      <c r="WMS3" s="2434"/>
      <c r="WMT3" s="3026"/>
      <c r="WMU3" s="3026"/>
      <c r="WMV3" s="3026"/>
      <c r="WMW3" s="3026"/>
      <c r="WMX3" s="3026"/>
      <c r="WMY3" s="3026"/>
      <c r="WMZ3" s="2436"/>
      <c r="WNA3" s="2434"/>
      <c r="WNB3" s="3026"/>
      <c r="WNC3" s="3026"/>
      <c r="WND3" s="3026"/>
      <c r="WNE3" s="3026"/>
      <c r="WNF3" s="3026"/>
      <c r="WNG3" s="3026"/>
      <c r="WNH3" s="2436"/>
      <c r="WNI3" s="2434"/>
      <c r="WNJ3" s="3026"/>
      <c r="WNK3" s="3026"/>
      <c r="WNL3" s="3026"/>
      <c r="WNM3" s="3026"/>
      <c r="WNN3" s="3026"/>
      <c r="WNO3" s="3026"/>
      <c r="WNP3" s="2436"/>
      <c r="WNQ3" s="2434"/>
      <c r="WNR3" s="3026"/>
      <c r="WNS3" s="3026"/>
      <c r="WNT3" s="3026"/>
      <c r="WNU3" s="3026"/>
      <c r="WNV3" s="3026"/>
      <c r="WNW3" s="3026"/>
      <c r="WNX3" s="2436"/>
      <c r="WNY3" s="2434"/>
      <c r="WNZ3" s="3026"/>
      <c r="WOA3" s="3026"/>
      <c r="WOB3" s="3026"/>
      <c r="WOC3" s="3026"/>
      <c r="WOD3" s="3026"/>
      <c r="WOE3" s="3026"/>
      <c r="WOF3" s="2436"/>
      <c r="WOG3" s="2434"/>
      <c r="WOH3" s="3026"/>
      <c r="WOI3" s="3026"/>
      <c r="WOJ3" s="3026"/>
      <c r="WOK3" s="3026"/>
      <c r="WOL3" s="3026"/>
      <c r="WOM3" s="3026"/>
      <c r="WON3" s="2436"/>
      <c r="WOO3" s="2434"/>
      <c r="WOP3" s="3026"/>
      <c r="WOQ3" s="3026"/>
      <c r="WOR3" s="3026"/>
      <c r="WOS3" s="3026"/>
      <c r="WOT3" s="3026"/>
      <c r="WOU3" s="3026"/>
      <c r="WOV3" s="2436"/>
      <c r="WOW3" s="2434"/>
      <c r="WOX3" s="3026"/>
      <c r="WOY3" s="3026"/>
      <c r="WOZ3" s="3026"/>
      <c r="WPA3" s="3026"/>
      <c r="WPB3" s="3026"/>
      <c r="WPC3" s="3026"/>
      <c r="WPD3" s="2436"/>
      <c r="WPE3" s="2434"/>
      <c r="WPF3" s="3026"/>
      <c r="WPG3" s="3026"/>
      <c r="WPH3" s="3026"/>
      <c r="WPI3" s="3026"/>
      <c r="WPJ3" s="3026"/>
      <c r="WPK3" s="3026"/>
      <c r="WPL3" s="2436"/>
      <c r="WPM3" s="2434"/>
      <c r="WPN3" s="3026"/>
      <c r="WPO3" s="3026"/>
      <c r="WPP3" s="3026"/>
      <c r="WPQ3" s="3026"/>
      <c r="WPR3" s="3026"/>
      <c r="WPS3" s="3026"/>
      <c r="WPT3" s="2436"/>
      <c r="WPU3" s="2434"/>
      <c r="WPV3" s="3026"/>
      <c r="WPW3" s="3026"/>
      <c r="WPX3" s="3026"/>
      <c r="WPY3" s="3026"/>
      <c r="WPZ3" s="3026"/>
      <c r="WQA3" s="3026"/>
      <c r="WQB3" s="2436"/>
      <c r="WQC3" s="2434"/>
      <c r="WQD3" s="3026"/>
      <c r="WQE3" s="3026"/>
      <c r="WQF3" s="3026"/>
      <c r="WQG3" s="3026"/>
      <c r="WQH3" s="3026"/>
      <c r="WQI3" s="3026"/>
      <c r="WQJ3" s="2436"/>
      <c r="WQK3" s="2434"/>
      <c r="WQL3" s="3026"/>
      <c r="WQM3" s="3026"/>
      <c r="WQN3" s="3026"/>
      <c r="WQO3" s="3026"/>
      <c r="WQP3" s="3026"/>
      <c r="WQQ3" s="3026"/>
      <c r="WQR3" s="2436"/>
      <c r="WQS3" s="2434"/>
      <c r="WQT3" s="3026"/>
      <c r="WQU3" s="3026"/>
      <c r="WQV3" s="3026"/>
      <c r="WQW3" s="3026"/>
      <c r="WQX3" s="3026"/>
      <c r="WQY3" s="3026"/>
      <c r="WQZ3" s="2436"/>
      <c r="WRA3" s="2434"/>
      <c r="WRB3" s="3026"/>
      <c r="WRC3" s="3026"/>
      <c r="WRD3" s="3026"/>
      <c r="WRE3" s="3026"/>
      <c r="WRF3" s="3026"/>
      <c r="WRG3" s="3026"/>
      <c r="WRH3" s="2436"/>
      <c r="WRI3" s="2434"/>
      <c r="WRJ3" s="3026"/>
      <c r="WRK3" s="3026"/>
      <c r="WRL3" s="3026"/>
      <c r="WRM3" s="3026"/>
      <c r="WRN3" s="3026"/>
      <c r="WRO3" s="3026"/>
      <c r="WRP3" s="2436"/>
      <c r="WRQ3" s="2434"/>
      <c r="WRR3" s="3026"/>
      <c r="WRS3" s="3026"/>
      <c r="WRT3" s="3026"/>
      <c r="WRU3" s="3026"/>
      <c r="WRV3" s="3026"/>
      <c r="WRW3" s="3026"/>
      <c r="WRX3" s="2436"/>
      <c r="WRY3" s="2434"/>
      <c r="WRZ3" s="3026"/>
      <c r="WSA3" s="3026"/>
      <c r="WSB3" s="3026"/>
      <c r="WSC3" s="3026"/>
      <c r="WSD3" s="3026"/>
      <c r="WSE3" s="3026"/>
      <c r="WSF3" s="2436"/>
      <c r="WSG3" s="2434"/>
      <c r="WSH3" s="3026"/>
      <c r="WSI3" s="3026"/>
      <c r="WSJ3" s="3026"/>
      <c r="WSK3" s="3026"/>
      <c r="WSL3" s="3026"/>
      <c r="WSM3" s="3026"/>
      <c r="WSN3" s="2436"/>
      <c r="WSO3" s="2434"/>
      <c r="WSP3" s="3026"/>
      <c r="WSQ3" s="3026"/>
      <c r="WSR3" s="3026"/>
      <c r="WSS3" s="3026"/>
      <c r="WST3" s="3026"/>
      <c r="WSU3" s="3026"/>
      <c r="WSV3" s="2436"/>
      <c r="WSW3" s="2434"/>
      <c r="WSX3" s="3026"/>
      <c r="WSY3" s="3026"/>
      <c r="WSZ3" s="3026"/>
      <c r="WTA3" s="3026"/>
      <c r="WTB3" s="3026"/>
      <c r="WTC3" s="3026"/>
      <c r="WTD3" s="2436"/>
      <c r="WTE3" s="2434"/>
      <c r="WTF3" s="3026"/>
      <c r="WTG3" s="3026"/>
      <c r="WTH3" s="3026"/>
      <c r="WTI3" s="3026"/>
      <c r="WTJ3" s="3026"/>
      <c r="WTK3" s="3026"/>
      <c r="WTL3" s="2436"/>
      <c r="WTM3" s="2434"/>
      <c r="WTN3" s="3026"/>
      <c r="WTO3" s="3026"/>
      <c r="WTP3" s="3026"/>
      <c r="WTQ3" s="3026"/>
      <c r="WTR3" s="3026"/>
      <c r="WTS3" s="3026"/>
      <c r="WTT3" s="2436"/>
      <c r="WTU3" s="2434"/>
      <c r="WTV3" s="3026"/>
      <c r="WTW3" s="3026"/>
      <c r="WTX3" s="3026"/>
      <c r="WTY3" s="3026"/>
      <c r="WTZ3" s="3026"/>
      <c r="WUA3" s="3026"/>
      <c r="WUB3" s="2436"/>
      <c r="WUC3" s="2434"/>
      <c r="WUD3" s="3026"/>
      <c r="WUE3" s="3026"/>
      <c r="WUF3" s="3026"/>
      <c r="WUG3" s="3026"/>
      <c r="WUH3" s="3026"/>
      <c r="WUI3" s="3026"/>
      <c r="WUJ3" s="2436"/>
      <c r="WUK3" s="2434"/>
      <c r="WUL3" s="3026"/>
      <c r="WUM3" s="3026"/>
      <c r="WUN3" s="3026"/>
      <c r="WUO3" s="3026"/>
      <c r="WUP3" s="3026"/>
      <c r="WUQ3" s="3026"/>
      <c r="WUR3" s="2436"/>
      <c r="WUS3" s="2434"/>
      <c r="WUT3" s="3026"/>
      <c r="WUU3" s="3026"/>
      <c r="WUV3" s="3026"/>
      <c r="WUW3" s="3026"/>
      <c r="WUX3" s="3026"/>
      <c r="WUY3" s="3026"/>
      <c r="WUZ3" s="2436"/>
      <c r="WVA3" s="2434"/>
      <c r="WVB3" s="3026"/>
      <c r="WVC3" s="3026"/>
      <c r="WVD3" s="3026"/>
      <c r="WVE3" s="3026"/>
      <c r="WVF3" s="3026"/>
      <c r="WVG3" s="3026"/>
      <c r="WVH3" s="2436"/>
      <c r="WVI3" s="2434"/>
      <c r="WVJ3" s="3026"/>
      <c r="WVK3" s="3026"/>
      <c r="WVL3" s="3026"/>
      <c r="WVM3" s="3026"/>
      <c r="WVN3" s="3026"/>
      <c r="WVO3" s="3026"/>
      <c r="WVP3" s="2436"/>
      <c r="WVQ3" s="2434"/>
      <c r="WVR3" s="3026"/>
      <c r="WVS3" s="3026"/>
      <c r="WVT3" s="3026"/>
      <c r="WVU3" s="3026"/>
      <c r="WVV3" s="3026"/>
      <c r="WVW3" s="3026"/>
      <c r="WVX3" s="2436"/>
      <c r="WVY3" s="2434"/>
      <c r="WVZ3" s="3026"/>
      <c r="WWA3" s="3026"/>
      <c r="WWB3" s="3026"/>
      <c r="WWC3" s="3026"/>
      <c r="WWD3" s="3026"/>
      <c r="WWE3" s="3026"/>
      <c r="WWF3" s="2436"/>
      <c r="WWG3" s="2434"/>
      <c r="WWH3" s="3026"/>
      <c r="WWI3" s="3026"/>
      <c r="WWJ3" s="3026"/>
      <c r="WWK3" s="3026"/>
      <c r="WWL3" s="3026"/>
      <c r="WWM3" s="3026"/>
      <c r="WWN3" s="2436"/>
      <c r="WWO3" s="2434"/>
      <c r="WWP3" s="3026"/>
      <c r="WWQ3" s="3026"/>
      <c r="WWR3" s="3026"/>
      <c r="WWS3" s="3026"/>
      <c r="WWT3" s="3026"/>
      <c r="WWU3" s="3026"/>
      <c r="WWV3" s="2436"/>
      <c r="WWW3" s="2434"/>
      <c r="WWX3" s="3026"/>
      <c r="WWY3" s="3026"/>
      <c r="WWZ3" s="3026"/>
      <c r="WXA3" s="3026"/>
      <c r="WXB3" s="3026"/>
      <c r="WXC3" s="3026"/>
      <c r="WXD3" s="2436"/>
      <c r="WXE3" s="2434"/>
      <c r="WXF3" s="3026"/>
      <c r="WXG3" s="3026"/>
      <c r="WXH3" s="3026"/>
      <c r="WXI3" s="3026"/>
      <c r="WXJ3" s="3026"/>
      <c r="WXK3" s="3026"/>
      <c r="WXL3" s="2436"/>
      <c r="WXM3" s="2434"/>
      <c r="WXN3" s="3026"/>
      <c r="WXO3" s="3026"/>
      <c r="WXP3" s="3026"/>
      <c r="WXQ3" s="3026"/>
      <c r="WXR3" s="3026"/>
      <c r="WXS3" s="3026"/>
      <c r="WXT3" s="2436"/>
      <c r="WXU3" s="2434"/>
      <c r="WXV3" s="3026"/>
      <c r="WXW3" s="3026"/>
      <c r="WXX3" s="3026"/>
      <c r="WXY3" s="3026"/>
      <c r="WXZ3" s="3026"/>
      <c r="WYA3" s="3026"/>
      <c r="WYB3" s="2436"/>
      <c r="WYC3" s="2434"/>
      <c r="WYD3" s="3026"/>
      <c r="WYE3" s="3026"/>
      <c r="WYF3" s="3026"/>
      <c r="WYG3" s="3026"/>
      <c r="WYH3" s="3026"/>
      <c r="WYI3" s="3026"/>
      <c r="WYJ3" s="2436"/>
      <c r="WYK3" s="2434"/>
      <c r="WYL3" s="3026"/>
      <c r="WYM3" s="3026"/>
      <c r="WYN3" s="3026"/>
      <c r="WYO3" s="3026"/>
      <c r="WYP3" s="3026"/>
      <c r="WYQ3" s="3026"/>
      <c r="WYR3" s="2436"/>
      <c r="WYS3" s="2434"/>
      <c r="WYT3" s="3026"/>
      <c r="WYU3" s="3026"/>
      <c r="WYV3" s="3026"/>
      <c r="WYW3" s="3026"/>
      <c r="WYX3" s="3026"/>
      <c r="WYY3" s="3026"/>
      <c r="WYZ3" s="2436"/>
      <c r="WZA3" s="2434"/>
      <c r="WZB3" s="3026"/>
      <c r="WZC3" s="3026"/>
      <c r="WZD3" s="3026"/>
      <c r="WZE3" s="3026"/>
      <c r="WZF3" s="3026"/>
      <c r="WZG3" s="3026"/>
      <c r="WZH3" s="2436"/>
      <c r="WZI3" s="2434"/>
      <c r="WZJ3" s="3026"/>
      <c r="WZK3" s="3026"/>
      <c r="WZL3" s="3026"/>
      <c r="WZM3" s="3026"/>
      <c r="WZN3" s="3026"/>
      <c r="WZO3" s="3026"/>
      <c r="WZP3" s="2436"/>
      <c r="WZQ3" s="2434"/>
      <c r="WZR3" s="3026"/>
      <c r="WZS3" s="3026"/>
      <c r="WZT3" s="3026"/>
      <c r="WZU3" s="3026"/>
      <c r="WZV3" s="3026"/>
      <c r="WZW3" s="3026"/>
      <c r="WZX3" s="2436"/>
      <c r="WZY3" s="2434"/>
      <c r="WZZ3" s="3026"/>
      <c r="XAA3" s="3026"/>
      <c r="XAB3" s="3026"/>
      <c r="XAC3" s="3026"/>
      <c r="XAD3" s="3026"/>
      <c r="XAE3" s="3026"/>
      <c r="XAF3" s="2436"/>
      <c r="XAG3" s="2434"/>
      <c r="XAH3" s="3026"/>
      <c r="XAI3" s="3026"/>
      <c r="XAJ3" s="3026"/>
      <c r="XAK3" s="3026"/>
      <c r="XAL3" s="3026"/>
      <c r="XAM3" s="3026"/>
      <c r="XAN3" s="2436"/>
      <c r="XAO3" s="2434"/>
      <c r="XAP3" s="3026"/>
      <c r="XAQ3" s="3026"/>
      <c r="XAR3" s="3026"/>
      <c r="XAS3" s="3026"/>
      <c r="XAT3" s="3026"/>
      <c r="XAU3" s="3026"/>
      <c r="XAV3" s="2436"/>
      <c r="XAW3" s="2434"/>
      <c r="XAX3" s="3026"/>
      <c r="XAY3" s="3026"/>
      <c r="XAZ3" s="3026"/>
      <c r="XBA3" s="3026"/>
      <c r="XBB3" s="3026"/>
      <c r="XBC3" s="3026"/>
      <c r="XBD3" s="2436"/>
      <c r="XBE3" s="2434"/>
      <c r="XBF3" s="3026"/>
      <c r="XBG3" s="3026"/>
      <c r="XBH3" s="3026"/>
      <c r="XBI3" s="3026"/>
      <c r="XBJ3" s="3026"/>
      <c r="XBK3" s="3026"/>
      <c r="XBL3" s="2436"/>
      <c r="XBM3" s="2434"/>
      <c r="XBN3" s="3026"/>
      <c r="XBO3" s="3026"/>
      <c r="XBP3" s="3026"/>
      <c r="XBQ3" s="3026"/>
      <c r="XBR3" s="3026"/>
      <c r="XBS3" s="3026"/>
      <c r="XBT3" s="2436"/>
      <c r="XBU3" s="2434"/>
      <c r="XBV3" s="3026"/>
      <c r="XBW3" s="3026"/>
      <c r="XBX3" s="3026"/>
      <c r="XBY3" s="3026"/>
      <c r="XBZ3" s="3026"/>
      <c r="XCA3" s="3026"/>
      <c r="XCB3" s="2436"/>
      <c r="XCC3" s="2434"/>
      <c r="XCD3" s="3026"/>
      <c r="XCE3" s="3026"/>
      <c r="XCF3" s="3026"/>
      <c r="XCG3" s="3026"/>
      <c r="XCH3" s="3026"/>
      <c r="XCI3" s="3026"/>
      <c r="XCJ3" s="2436"/>
      <c r="XCK3" s="2434"/>
      <c r="XCL3" s="3026"/>
      <c r="XCM3" s="3026"/>
      <c r="XCN3" s="3026"/>
      <c r="XCO3" s="3026"/>
      <c r="XCP3" s="3026"/>
      <c r="XCQ3" s="3026"/>
      <c r="XCR3" s="2436"/>
      <c r="XCS3" s="2434"/>
      <c r="XCT3" s="3026"/>
      <c r="XCU3" s="3026"/>
      <c r="XCV3" s="3026"/>
      <c r="XCW3" s="3026"/>
      <c r="XCX3" s="3026"/>
      <c r="XCY3" s="3026"/>
      <c r="XCZ3" s="2436"/>
      <c r="XDA3" s="2434"/>
      <c r="XDB3" s="3026"/>
      <c r="XDC3" s="3026"/>
      <c r="XDD3" s="3026"/>
      <c r="XDE3" s="3026"/>
      <c r="XDF3" s="3026"/>
      <c r="XDG3" s="3026"/>
      <c r="XDH3" s="2436"/>
      <c r="XDI3" s="2434"/>
      <c r="XDJ3" s="3026"/>
      <c r="XDK3" s="3026"/>
      <c r="XDL3" s="3026"/>
      <c r="XDM3" s="3026"/>
      <c r="XDN3" s="3026"/>
      <c r="XDO3" s="3026"/>
      <c r="XDP3" s="2436"/>
      <c r="XDQ3" s="2434"/>
      <c r="XDR3" s="3026"/>
      <c r="XDS3" s="3026"/>
      <c r="XDT3" s="3026"/>
      <c r="XDU3" s="3026"/>
      <c r="XDV3" s="3026"/>
      <c r="XDW3" s="3026"/>
      <c r="XDX3" s="2436"/>
      <c r="XDY3" s="2434"/>
      <c r="XDZ3" s="3026"/>
      <c r="XEA3" s="3026"/>
      <c r="XEB3" s="3026"/>
      <c r="XEC3" s="3026"/>
      <c r="XED3" s="3026"/>
      <c r="XEE3" s="3026"/>
      <c r="XEF3" s="2436"/>
      <c r="XEG3" s="2434"/>
      <c r="XEH3" s="3026"/>
      <c r="XEI3" s="3026"/>
      <c r="XEJ3" s="3026"/>
      <c r="XEK3" s="3026"/>
      <c r="XEL3" s="3026"/>
      <c r="XEM3" s="3026"/>
      <c r="XEN3" s="2436"/>
      <c r="XEO3" s="2434"/>
      <c r="XEP3" s="3026"/>
      <c r="XEQ3" s="3026"/>
      <c r="XER3" s="3026"/>
      <c r="XES3" s="3026"/>
      <c r="XET3" s="3026"/>
      <c r="XEU3" s="3026"/>
      <c r="XEV3" s="2436"/>
      <c r="XEW3" s="2434"/>
      <c r="XEX3" s="3026"/>
      <c r="XEY3" s="3026"/>
      <c r="XEZ3" s="3026"/>
      <c r="XFA3" s="3026"/>
      <c r="XFB3" s="3026"/>
      <c r="XFC3" s="3026"/>
      <c r="XFD3" s="2436"/>
    </row>
    <row r="4" spans="1:16384" s="2435" customFormat="1" ht="7.5" customHeight="1" x14ac:dyDescent="0.25">
      <c r="A4" s="84"/>
      <c r="B4" s="84"/>
      <c r="C4" s="84"/>
      <c r="D4" s="84"/>
      <c r="E4" s="84"/>
      <c r="F4" s="84"/>
      <c r="G4" s="84"/>
      <c r="H4" s="86"/>
      <c r="I4" s="2302"/>
      <c r="J4" s="2302"/>
      <c r="K4" s="2302"/>
      <c r="L4" s="2302"/>
      <c r="M4" s="2302"/>
      <c r="N4" s="2302"/>
      <c r="O4" s="2302"/>
      <c r="P4" s="2302"/>
      <c r="Q4" s="2302"/>
      <c r="R4" s="2302"/>
      <c r="S4" s="2302"/>
      <c r="T4" s="2302"/>
      <c r="U4" s="2302"/>
      <c r="V4" s="2302"/>
      <c r="W4" s="2302"/>
      <c r="X4" s="2302"/>
      <c r="Y4" s="2302"/>
      <c r="Z4" s="2302"/>
      <c r="AA4" s="2302"/>
      <c r="AB4" s="2302"/>
      <c r="AC4" s="2302"/>
      <c r="AD4" s="2302"/>
      <c r="AE4" s="2302"/>
      <c r="AF4" s="2302"/>
      <c r="AG4" s="2302"/>
      <c r="AH4" s="2302"/>
      <c r="AI4" s="2302"/>
      <c r="AJ4" s="2302"/>
      <c r="AK4" s="2302"/>
      <c r="AL4" s="2302"/>
      <c r="AM4" s="2302"/>
      <c r="AN4" s="2302"/>
      <c r="AO4" s="2302"/>
      <c r="AP4" s="2302"/>
      <c r="AQ4" s="2302"/>
      <c r="AR4" s="2302"/>
      <c r="AS4" s="2302"/>
      <c r="AT4" s="2302"/>
      <c r="AU4" s="2302"/>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4"/>
      <c r="QH4" s="84"/>
      <c r="QI4" s="84"/>
      <c r="QJ4" s="84"/>
      <c r="QK4" s="84"/>
      <c r="QL4" s="84"/>
      <c r="QM4" s="84"/>
      <c r="QN4" s="84"/>
      <c r="QO4" s="84"/>
      <c r="QP4" s="84"/>
      <c r="QQ4" s="84"/>
      <c r="QR4" s="84"/>
      <c r="QS4" s="84"/>
      <c r="QT4" s="84"/>
      <c r="QU4" s="84"/>
      <c r="QV4" s="84"/>
      <c r="QW4" s="84"/>
      <c r="QX4" s="84"/>
      <c r="QY4" s="84"/>
      <c r="QZ4" s="84"/>
      <c r="RA4" s="84"/>
      <c r="RB4" s="84"/>
      <c r="RC4" s="84"/>
      <c r="RD4" s="84"/>
      <c r="RE4" s="84"/>
      <c r="RF4" s="84"/>
      <c r="RG4" s="84"/>
      <c r="RH4" s="84"/>
      <c r="RI4" s="84"/>
      <c r="RJ4" s="84"/>
      <c r="RK4" s="84"/>
      <c r="RL4" s="84"/>
      <c r="RM4" s="84"/>
      <c r="RN4" s="84"/>
      <c r="RO4" s="84"/>
      <c r="RP4" s="84"/>
      <c r="RQ4" s="84"/>
      <c r="RR4" s="84"/>
      <c r="RS4" s="84"/>
      <c r="RT4" s="84"/>
      <c r="RU4" s="84"/>
      <c r="RV4" s="84"/>
      <c r="RW4" s="84"/>
      <c r="RX4" s="84"/>
      <c r="RY4" s="84"/>
      <c r="RZ4" s="84"/>
      <c r="SA4" s="84"/>
      <c r="SB4" s="84"/>
      <c r="SC4" s="84"/>
      <c r="SD4" s="84"/>
      <c r="SE4" s="84"/>
      <c r="SF4" s="84"/>
      <c r="SG4" s="84"/>
      <c r="SH4" s="84"/>
      <c r="SI4" s="84"/>
      <c r="SJ4" s="84"/>
      <c r="SK4" s="84"/>
      <c r="SL4" s="84"/>
      <c r="SM4" s="84"/>
      <c r="SN4" s="84"/>
      <c r="SO4" s="84"/>
      <c r="SP4" s="84"/>
      <c r="SQ4" s="84"/>
      <c r="SR4" s="84"/>
      <c r="SS4" s="84"/>
      <c r="ST4" s="84"/>
      <c r="SU4" s="84"/>
      <c r="SV4" s="84"/>
      <c r="SW4" s="84"/>
      <c r="SX4" s="84"/>
      <c r="SY4" s="84"/>
      <c r="SZ4" s="84"/>
      <c r="TA4" s="84"/>
      <c r="TB4" s="84"/>
      <c r="TC4" s="84"/>
      <c r="TD4" s="84"/>
      <c r="TE4" s="84"/>
      <c r="TF4" s="84"/>
      <c r="TG4" s="84"/>
      <c r="TH4" s="84"/>
      <c r="TI4" s="84"/>
      <c r="TJ4" s="84"/>
      <c r="TK4" s="84"/>
      <c r="TL4" s="84"/>
      <c r="TM4" s="84"/>
      <c r="TN4" s="84"/>
      <c r="TO4" s="84"/>
      <c r="TP4" s="84"/>
      <c r="TQ4" s="84"/>
      <c r="TR4" s="84"/>
      <c r="TS4" s="84"/>
      <c r="TT4" s="84"/>
      <c r="TU4" s="84"/>
      <c r="TV4" s="84"/>
      <c r="TW4" s="84"/>
      <c r="TX4" s="84"/>
      <c r="TY4" s="84"/>
      <c r="TZ4" s="84"/>
      <c r="UA4" s="84"/>
      <c r="UB4" s="84"/>
      <c r="UC4" s="84"/>
      <c r="UD4" s="84"/>
      <c r="UE4" s="84"/>
      <c r="UF4" s="84"/>
      <c r="UG4" s="84"/>
      <c r="UH4" s="84"/>
      <c r="UI4" s="84"/>
      <c r="UJ4" s="84"/>
      <c r="UK4" s="84"/>
      <c r="UL4" s="84"/>
      <c r="UM4" s="84"/>
      <c r="UN4" s="84"/>
      <c r="UO4" s="84"/>
      <c r="UP4" s="84"/>
      <c r="UQ4" s="84"/>
      <c r="UR4" s="84"/>
      <c r="US4" s="84"/>
      <c r="UT4" s="84"/>
      <c r="UU4" s="84"/>
      <c r="UV4" s="84"/>
      <c r="UW4" s="84"/>
      <c r="UX4" s="84"/>
      <c r="UY4" s="84"/>
      <c r="UZ4" s="84"/>
      <c r="VA4" s="84"/>
      <c r="VB4" s="84"/>
      <c r="VC4" s="84"/>
      <c r="VD4" s="84"/>
      <c r="VE4" s="84"/>
      <c r="VF4" s="84"/>
      <c r="VG4" s="84"/>
      <c r="VH4" s="84"/>
      <c r="VI4" s="84"/>
      <c r="VJ4" s="84"/>
      <c r="VK4" s="84"/>
      <c r="VL4" s="84"/>
      <c r="VM4" s="84"/>
      <c r="VN4" s="84"/>
      <c r="VO4" s="84"/>
      <c r="VP4" s="84"/>
      <c r="VQ4" s="84"/>
      <c r="VR4" s="84"/>
      <c r="VS4" s="84"/>
      <c r="VT4" s="84"/>
      <c r="VU4" s="84"/>
      <c r="VV4" s="84"/>
      <c r="VW4" s="84"/>
      <c r="VX4" s="84"/>
      <c r="VY4" s="84"/>
      <c r="VZ4" s="84"/>
      <c r="WA4" s="84"/>
      <c r="WB4" s="84"/>
      <c r="WC4" s="84"/>
      <c r="WD4" s="84"/>
      <c r="WE4" s="84"/>
      <c r="WF4" s="84"/>
      <c r="WG4" s="84"/>
      <c r="WH4" s="84"/>
      <c r="WI4" s="84"/>
      <c r="WJ4" s="84"/>
      <c r="WK4" s="84"/>
      <c r="WL4" s="84"/>
      <c r="WM4" s="84"/>
      <c r="WN4" s="84"/>
      <c r="WO4" s="84"/>
      <c r="WP4" s="84"/>
      <c r="WQ4" s="84"/>
      <c r="WR4" s="84"/>
      <c r="WS4" s="84"/>
      <c r="WT4" s="84"/>
      <c r="WU4" s="84"/>
      <c r="WV4" s="84"/>
      <c r="WW4" s="84"/>
      <c r="WX4" s="84"/>
      <c r="WY4" s="84"/>
      <c r="WZ4" s="84"/>
      <c r="XA4" s="84"/>
      <c r="XB4" s="84"/>
      <c r="XC4" s="84"/>
      <c r="XD4" s="84"/>
      <c r="XE4" s="84"/>
      <c r="XF4" s="84"/>
      <c r="XG4" s="84"/>
      <c r="XH4" s="84"/>
      <c r="XI4" s="84"/>
      <c r="XJ4" s="84"/>
      <c r="XK4" s="84"/>
      <c r="XL4" s="84"/>
      <c r="XM4" s="84"/>
      <c r="XN4" s="84"/>
      <c r="XO4" s="84"/>
      <c r="XP4" s="84"/>
      <c r="XQ4" s="84"/>
      <c r="XR4" s="84"/>
      <c r="XS4" s="84"/>
      <c r="XT4" s="84"/>
      <c r="XU4" s="84"/>
      <c r="XV4" s="84"/>
      <c r="XW4" s="84"/>
      <c r="XX4" s="84"/>
      <c r="XY4" s="84"/>
      <c r="XZ4" s="84"/>
      <c r="YA4" s="84"/>
      <c r="YB4" s="84"/>
      <c r="YC4" s="84"/>
      <c r="YD4" s="84"/>
      <c r="YE4" s="84"/>
      <c r="YF4" s="84"/>
      <c r="YG4" s="84"/>
      <c r="YH4" s="84"/>
      <c r="YI4" s="84"/>
      <c r="YJ4" s="84"/>
      <c r="YK4" s="84"/>
      <c r="YL4" s="84"/>
      <c r="YM4" s="84"/>
      <c r="YN4" s="84"/>
      <c r="YO4" s="84"/>
      <c r="YP4" s="84"/>
      <c r="YQ4" s="84"/>
      <c r="YR4" s="84"/>
      <c r="YS4" s="84"/>
      <c r="YT4" s="84"/>
      <c r="YU4" s="84"/>
      <c r="YV4" s="84"/>
      <c r="YW4" s="84"/>
      <c r="YX4" s="84"/>
      <c r="YY4" s="84"/>
      <c r="YZ4" s="84"/>
      <c r="ZA4" s="84"/>
      <c r="ZB4" s="84"/>
      <c r="ZC4" s="84"/>
      <c r="ZD4" s="84"/>
      <c r="ZE4" s="84"/>
      <c r="ZF4" s="84"/>
      <c r="ZG4" s="84"/>
      <c r="ZH4" s="84"/>
      <c r="ZI4" s="84"/>
      <c r="ZJ4" s="84"/>
      <c r="ZK4" s="84"/>
      <c r="ZL4" s="84"/>
      <c r="ZM4" s="84"/>
      <c r="ZN4" s="84"/>
      <c r="ZO4" s="84"/>
      <c r="ZP4" s="84"/>
      <c r="ZQ4" s="84"/>
      <c r="ZR4" s="84"/>
      <c r="ZS4" s="84"/>
      <c r="ZT4" s="84"/>
      <c r="ZU4" s="84"/>
      <c r="ZV4" s="84"/>
      <c r="ZW4" s="84"/>
      <c r="ZX4" s="84"/>
      <c r="ZY4" s="84"/>
      <c r="ZZ4" s="84"/>
      <c r="AAA4" s="84"/>
      <c r="AAB4" s="84"/>
      <c r="AAC4" s="84"/>
      <c r="AAD4" s="84"/>
      <c r="AAE4" s="84"/>
      <c r="AAF4" s="84"/>
      <c r="AAG4" s="84"/>
      <c r="AAH4" s="84"/>
      <c r="AAI4" s="84"/>
      <c r="AAJ4" s="84"/>
      <c r="AAK4" s="84"/>
      <c r="AAL4" s="84"/>
      <c r="AAM4" s="84"/>
      <c r="AAN4" s="84"/>
      <c r="AAO4" s="84"/>
      <c r="AAP4" s="84"/>
      <c r="AAQ4" s="84"/>
      <c r="AAR4" s="84"/>
      <c r="AAS4" s="84"/>
      <c r="AAT4" s="84"/>
      <c r="AAU4" s="84"/>
      <c r="AAV4" s="84"/>
      <c r="AAW4" s="84"/>
      <c r="AAX4" s="84"/>
      <c r="AAY4" s="84"/>
      <c r="AAZ4" s="84"/>
      <c r="ABA4" s="84"/>
      <c r="ABB4" s="84"/>
      <c r="ABC4" s="84"/>
      <c r="ABD4" s="84"/>
      <c r="ABE4" s="84"/>
      <c r="ABF4" s="84"/>
      <c r="ABG4" s="84"/>
      <c r="ABH4" s="84"/>
      <c r="ABI4" s="84"/>
      <c r="ABJ4" s="84"/>
      <c r="ABK4" s="84"/>
      <c r="ABL4" s="84"/>
      <c r="ABM4" s="84"/>
      <c r="ABN4" s="84"/>
      <c r="ABO4" s="84"/>
      <c r="ABP4" s="84"/>
      <c r="ABQ4" s="84"/>
      <c r="ABR4" s="84"/>
      <c r="ABS4" s="84"/>
      <c r="ABT4" s="84"/>
      <c r="ABU4" s="84"/>
      <c r="ABV4" s="84"/>
      <c r="ABW4" s="84"/>
      <c r="ABX4" s="84"/>
      <c r="ABY4" s="84"/>
      <c r="ABZ4" s="84"/>
      <c r="ACA4" s="84"/>
      <c r="ACB4" s="84"/>
      <c r="ACC4" s="84"/>
      <c r="ACD4" s="84"/>
      <c r="ACE4" s="84"/>
      <c r="ACF4" s="84"/>
      <c r="ACG4" s="84"/>
      <c r="ACH4" s="84"/>
      <c r="ACI4" s="84"/>
      <c r="ACJ4" s="84"/>
      <c r="ACK4" s="84"/>
      <c r="ACL4" s="84"/>
      <c r="ACM4" s="84"/>
      <c r="ACN4" s="84"/>
      <c r="ACO4" s="84"/>
      <c r="ACP4" s="84"/>
      <c r="ACQ4" s="84"/>
      <c r="ACR4" s="84"/>
      <c r="ACS4" s="84"/>
      <c r="ACT4" s="84"/>
      <c r="ACU4" s="84"/>
      <c r="ACV4" s="84"/>
      <c r="ACW4" s="84"/>
      <c r="ACX4" s="84"/>
      <c r="ACY4" s="84"/>
      <c r="ACZ4" s="84"/>
      <c r="ADA4" s="84"/>
      <c r="ADB4" s="84"/>
      <c r="ADC4" s="84"/>
      <c r="ADD4" s="84"/>
      <c r="ADE4" s="84"/>
      <c r="ADF4" s="84"/>
      <c r="ADG4" s="84"/>
      <c r="ADH4" s="84"/>
      <c r="ADI4" s="84"/>
      <c r="ADJ4" s="84"/>
      <c r="ADK4" s="84"/>
      <c r="ADL4" s="84"/>
      <c r="ADM4" s="84"/>
      <c r="ADN4" s="84"/>
      <c r="ADO4" s="84"/>
      <c r="ADP4" s="84"/>
      <c r="ADQ4" s="84"/>
      <c r="ADR4" s="84"/>
      <c r="ADS4" s="84"/>
      <c r="ADT4" s="84"/>
      <c r="ADU4" s="84"/>
      <c r="ADV4" s="84"/>
      <c r="ADW4" s="84"/>
      <c r="ADX4" s="84"/>
      <c r="ADY4" s="84"/>
      <c r="ADZ4" s="84"/>
      <c r="AEA4" s="84"/>
      <c r="AEB4" s="84"/>
      <c r="AEC4" s="84"/>
      <c r="AED4" s="84"/>
      <c r="AEE4" s="84"/>
      <c r="AEF4" s="84"/>
      <c r="AEG4" s="84"/>
      <c r="AEH4" s="84"/>
      <c r="AEI4" s="84"/>
      <c r="AEJ4" s="84"/>
      <c r="AEK4" s="84"/>
      <c r="AEL4" s="84"/>
      <c r="AEM4" s="84"/>
      <c r="AEN4" s="84"/>
      <c r="AEO4" s="84"/>
      <c r="AEP4" s="84"/>
      <c r="AEQ4" s="84"/>
      <c r="AER4" s="84"/>
      <c r="AES4" s="84"/>
      <c r="AET4" s="84"/>
      <c r="AEU4" s="84"/>
      <c r="AEV4" s="84"/>
      <c r="AEW4" s="84"/>
      <c r="AEX4" s="84"/>
      <c r="AEY4" s="84"/>
      <c r="AEZ4" s="84"/>
      <c r="AFA4" s="84"/>
      <c r="AFB4" s="84"/>
      <c r="AFC4" s="84"/>
      <c r="AFD4" s="84"/>
      <c r="AFE4" s="84"/>
      <c r="AFF4" s="84"/>
      <c r="AFG4" s="84"/>
      <c r="AFH4" s="84"/>
      <c r="AFI4" s="84"/>
      <c r="AFJ4" s="84"/>
      <c r="AFK4" s="84"/>
      <c r="AFL4" s="84"/>
      <c r="AFM4" s="84"/>
      <c r="AFN4" s="84"/>
      <c r="AFO4" s="84"/>
      <c r="AFP4" s="84"/>
      <c r="AFQ4" s="84"/>
      <c r="AFR4" s="84"/>
      <c r="AFS4" s="84"/>
      <c r="AFT4" s="84"/>
      <c r="AFU4" s="84"/>
      <c r="AFV4" s="84"/>
      <c r="AFW4" s="84"/>
      <c r="AFX4" s="84"/>
      <c r="AFY4" s="84"/>
      <c r="AFZ4" s="84"/>
      <c r="AGA4" s="84"/>
      <c r="AGB4" s="84"/>
      <c r="AGC4" s="84"/>
      <c r="AGD4" s="84"/>
      <c r="AGE4" s="84"/>
      <c r="AGF4" s="84"/>
      <c r="AGG4" s="84"/>
      <c r="AGH4" s="84"/>
      <c r="AGI4" s="84"/>
      <c r="AGJ4" s="84"/>
      <c r="AGK4" s="84"/>
      <c r="AGL4" s="84"/>
      <c r="AGM4" s="84"/>
      <c r="AGN4" s="84"/>
      <c r="AGO4" s="84"/>
      <c r="AGP4" s="84"/>
      <c r="AGQ4" s="84"/>
      <c r="AGR4" s="84"/>
      <c r="AGS4" s="84"/>
      <c r="AGT4" s="84"/>
      <c r="AGU4" s="84"/>
      <c r="AGV4" s="84"/>
      <c r="AGW4" s="84"/>
      <c r="AGX4" s="84"/>
      <c r="AGY4" s="84"/>
      <c r="AGZ4" s="84"/>
      <c r="AHA4" s="84"/>
      <c r="AHB4" s="84"/>
      <c r="AHC4" s="84"/>
      <c r="AHD4" s="84"/>
      <c r="AHE4" s="84"/>
      <c r="AHF4" s="84"/>
      <c r="AHG4" s="84"/>
      <c r="AHH4" s="84"/>
      <c r="AHI4" s="84"/>
      <c r="AHJ4" s="84"/>
      <c r="AHK4" s="84"/>
      <c r="AHL4" s="84"/>
      <c r="AHM4" s="84"/>
      <c r="AHN4" s="84"/>
      <c r="AHO4" s="84"/>
      <c r="AHP4" s="84"/>
      <c r="AHQ4" s="84"/>
      <c r="AHR4" s="84"/>
      <c r="AHS4" s="84"/>
      <c r="AHT4" s="84"/>
      <c r="AHU4" s="84"/>
      <c r="AHV4" s="84"/>
      <c r="AHW4" s="84"/>
      <c r="AHX4" s="84"/>
      <c r="AHY4" s="84"/>
      <c r="AHZ4" s="84"/>
      <c r="AIA4" s="84"/>
      <c r="AIB4" s="84"/>
      <c r="AIC4" s="84"/>
      <c r="AID4" s="84"/>
      <c r="AIE4" s="84"/>
      <c r="AIF4" s="84"/>
      <c r="AIG4" s="84"/>
      <c r="AIH4" s="84"/>
      <c r="AII4" s="84"/>
      <c r="AIJ4" s="84"/>
      <c r="AIK4" s="84"/>
      <c r="AIL4" s="84"/>
      <c r="AIM4" s="84"/>
      <c r="AIN4" s="84"/>
      <c r="AIO4" s="84"/>
      <c r="AIP4" s="84"/>
      <c r="AIQ4" s="84"/>
      <c r="AIR4" s="84"/>
      <c r="AIS4" s="84"/>
      <c r="AIT4" s="84"/>
      <c r="AIU4" s="84"/>
      <c r="AIV4" s="84"/>
      <c r="AIW4" s="84"/>
      <c r="AIX4" s="84"/>
      <c r="AIY4" s="84"/>
      <c r="AIZ4" s="84"/>
      <c r="AJA4" s="84"/>
      <c r="AJB4" s="84"/>
      <c r="AJC4" s="84"/>
      <c r="AJD4" s="84"/>
      <c r="AJE4" s="84"/>
      <c r="AJF4" s="84"/>
      <c r="AJG4" s="84"/>
      <c r="AJH4" s="84"/>
      <c r="AJI4" s="84"/>
      <c r="AJJ4" s="84"/>
      <c r="AJK4" s="84"/>
      <c r="AJL4" s="84"/>
      <c r="AJM4" s="84"/>
      <c r="AJN4" s="84"/>
      <c r="AJO4" s="84"/>
      <c r="AJP4" s="84"/>
      <c r="AJQ4" s="84"/>
      <c r="AJR4" s="84"/>
      <c r="AJS4" s="84"/>
      <c r="AJT4" s="84"/>
      <c r="AJU4" s="84"/>
      <c r="AJV4" s="84"/>
      <c r="AJW4" s="84"/>
      <c r="AJX4" s="84"/>
      <c r="AJY4" s="84"/>
      <c r="AJZ4" s="84"/>
      <c r="AKA4" s="84"/>
      <c r="AKB4" s="84"/>
      <c r="AKC4" s="84"/>
      <c r="AKD4" s="84"/>
      <c r="AKE4" s="84"/>
      <c r="AKF4" s="84"/>
      <c r="AKG4" s="84"/>
      <c r="AKH4" s="84"/>
      <c r="AKI4" s="84"/>
      <c r="AKJ4" s="84"/>
      <c r="AKK4" s="84"/>
      <c r="AKL4" s="84"/>
      <c r="AKM4" s="84"/>
      <c r="AKN4" s="84"/>
      <c r="AKO4" s="84"/>
      <c r="AKP4" s="84"/>
      <c r="AKQ4" s="84"/>
      <c r="AKR4" s="84"/>
      <c r="AKS4" s="84"/>
      <c r="AKT4" s="84"/>
      <c r="AKU4" s="84"/>
      <c r="AKV4" s="84"/>
      <c r="AKW4" s="84"/>
      <c r="AKX4" s="84"/>
      <c r="AKY4" s="84"/>
      <c r="AKZ4" s="84"/>
      <c r="ALA4" s="84"/>
      <c r="ALB4" s="84"/>
      <c r="ALC4" s="84"/>
      <c r="ALD4" s="84"/>
      <c r="ALE4" s="84"/>
      <c r="ALF4" s="84"/>
      <c r="ALG4" s="84"/>
      <c r="ALH4" s="84"/>
      <c r="ALI4" s="84"/>
      <c r="ALJ4" s="84"/>
      <c r="ALK4" s="84"/>
      <c r="ALL4" s="84"/>
      <c r="ALM4" s="84"/>
      <c r="ALN4" s="84"/>
      <c r="ALO4" s="84"/>
      <c r="ALP4" s="84"/>
      <c r="ALQ4" s="84"/>
      <c r="ALR4" s="84"/>
      <c r="ALS4" s="84"/>
      <c r="ALT4" s="84"/>
      <c r="ALU4" s="84"/>
      <c r="ALV4" s="84"/>
      <c r="ALW4" s="84"/>
      <c r="ALX4" s="84"/>
      <c r="ALY4" s="84"/>
      <c r="ALZ4" s="84"/>
      <c r="AMA4" s="84"/>
      <c r="AMB4" s="84"/>
      <c r="AMC4" s="84"/>
      <c r="AMD4" s="84"/>
      <c r="AME4" s="84"/>
      <c r="AMF4" s="84"/>
      <c r="AMG4" s="84"/>
      <c r="AMH4" s="84"/>
      <c r="AMI4" s="84"/>
      <c r="AMJ4" s="84"/>
      <c r="AMK4" s="84"/>
      <c r="AML4" s="84"/>
      <c r="AMM4" s="84"/>
      <c r="AMN4" s="84"/>
      <c r="AMO4" s="84"/>
      <c r="AMP4" s="84"/>
      <c r="AMQ4" s="84"/>
      <c r="AMR4" s="84"/>
      <c r="AMS4" s="84"/>
      <c r="AMT4" s="84"/>
      <c r="AMU4" s="84"/>
      <c r="AMV4" s="84"/>
      <c r="AMW4" s="84"/>
      <c r="AMX4" s="84"/>
      <c r="AMY4" s="84"/>
      <c r="AMZ4" s="84"/>
      <c r="ANA4" s="84"/>
      <c r="ANB4" s="84"/>
      <c r="ANC4" s="84"/>
      <c r="AND4" s="84"/>
      <c r="ANE4" s="84"/>
      <c r="ANF4" s="84"/>
      <c r="ANG4" s="84"/>
      <c r="ANH4" s="84"/>
      <c r="ANI4" s="84"/>
      <c r="ANJ4" s="84"/>
      <c r="ANK4" s="84"/>
      <c r="ANL4" s="84"/>
      <c r="ANM4" s="84"/>
      <c r="ANN4" s="84"/>
      <c r="ANO4" s="84"/>
      <c r="ANP4" s="84"/>
      <c r="ANQ4" s="84"/>
      <c r="ANR4" s="84"/>
      <c r="ANS4" s="84"/>
      <c r="ANT4" s="84"/>
      <c r="ANU4" s="84"/>
      <c r="ANV4" s="84"/>
      <c r="ANW4" s="84"/>
      <c r="ANX4" s="84"/>
      <c r="ANY4" s="84"/>
      <c r="ANZ4" s="84"/>
      <c r="AOA4" s="84"/>
      <c r="AOB4" s="84"/>
      <c r="AOC4" s="84"/>
      <c r="AOD4" s="84"/>
      <c r="AOE4" s="84"/>
      <c r="AOF4" s="84"/>
      <c r="AOG4" s="84"/>
      <c r="AOH4" s="84"/>
      <c r="AOI4" s="84"/>
      <c r="AOJ4" s="84"/>
      <c r="AOK4" s="84"/>
      <c r="AOL4" s="84"/>
      <c r="AOM4" s="84"/>
      <c r="AON4" s="84"/>
      <c r="AOO4" s="84"/>
      <c r="AOP4" s="84"/>
      <c r="AOQ4" s="84"/>
      <c r="AOR4" s="84"/>
      <c r="AOS4" s="84"/>
      <c r="AOT4" s="84"/>
      <c r="AOU4" s="84"/>
      <c r="AOV4" s="84"/>
      <c r="AOW4" s="84"/>
      <c r="AOX4" s="84"/>
      <c r="AOY4" s="84"/>
      <c r="AOZ4" s="84"/>
      <c r="APA4" s="84"/>
      <c r="APB4" s="84"/>
      <c r="APC4" s="84"/>
      <c r="APD4" s="84"/>
      <c r="APE4" s="84"/>
      <c r="APF4" s="84"/>
      <c r="APG4" s="84"/>
      <c r="APH4" s="84"/>
      <c r="API4" s="84"/>
      <c r="APJ4" s="84"/>
      <c r="APK4" s="84"/>
      <c r="APL4" s="84"/>
      <c r="APM4" s="84"/>
      <c r="APN4" s="84"/>
      <c r="APO4" s="84"/>
      <c r="APP4" s="84"/>
      <c r="APQ4" s="84"/>
      <c r="APR4" s="84"/>
      <c r="APS4" s="84"/>
      <c r="APT4" s="84"/>
      <c r="APU4" s="84"/>
      <c r="APV4" s="84"/>
      <c r="APW4" s="84"/>
      <c r="APX4" s="84"/>
      <c r="APY4" s="84"/>
      <c r="APZ4" s="84"/>
      <c r="AQA4" s="84"/>
      <c r="AQB4" s="84"/>
      <c r="AQC4" s="84"/>
      <c r="AQD4" s="84"/>
      <c r="AQE4" s="84"/>
      <c r="AQF4" s="84"/>
      <c r="AQG4" s="84"/>
      <c r="AQH4" s="84"/>
      <c r="AQI4" s="84"/>
      <c r="AQJ4" s="84"/>
      <c r="AQK4" s="84"/>
      <c r="AQL4" s="84"/>
      <c r="AQM4" s="84"/>
      <c r="AQN4" s="84"/>
      <c r="AQO4" s="84"/>
      <c r="AQP4" s="84"/>
      <c r="AQQ4" s="84"/>
      <c r="AQR4" s="84"/>
      <c r="AQS4" s="84"/>
      <c r="AQT4" s="84"/>
      <c r="AQU4" s="84"/>
      <c r="AQV4" s="84"/>
      <c r="AQW4" s="84"/>
      <c r="AQX4" s="84"/>
      <c r="AQY4" s="84"/>
      <c r="AQZ4" s="84"/>
      <c r="ARA4" s="84"/>
      <c r="ARB4" s="84"/>
      <c r="ARC4" s="84"/>
      <c r="ARD4" s="84"/>
      <c r="ARE4" s="84"/>
      <c r="ARF4" s="84"/>
      <c r="ARG4" s="84"/>
      <c r="ARH4" s="84"/>
      <c r="ARI4" s="84"/>
      <c r="ARJ4" s="84"/>
      <c r="ARK4" s="84"/>
      <c r="ARL4" s="84"/>
      <c r="ARM4" s="84"/>
      <c r="ARN4" s="84"/>
      <c r="ARO4" s="84"/>
      <c r="ARP4" s="84"/>
      <c r="ARQ4" s="84"/>
      <c r="ARR4" s="84"/>
      <c r="ARS4" s="84"/>
      <c r="ART4" s="84"/>
      <c r="ARU4" s="84"/>
      <c r="ARV4" s="84"/>
      <c r="ARW4" s="84"/>
      <c r="ARX4" s="84"/>
      <c r="ARY4" s="84"/>
      <c r="ARZ4" s="84"/>
      <c r="ASA4" s="84"/>
      <c r="ASB4" s="84"/>
      <c r="ASC4" s="84"/>
      <c r="ASD4" s="84"/>
      <c r="ASE4" s="84"/>
      <c r="ASF4" s="84"/>
      <c r="ASG4" s="84"/>
      <c r="ASH4" s="84"/>
      <c r="ASI4" s="84"/>
      <c r="ASJ4" s="84"/>
      <c r="ASK4" s="84"/>
      <c r="ASL4" s="84"/>
      <c r="ASM4" s="84"/>
      <c r="ASN4" s="84"/>
      <c r="ASO4" s="84"/>
      <c r="ASP4" s="84"/>
      <c r="ASQ4" s="84"/>
      <c r="ASR4" s="84"/>
      <c r="ASS4" s="84"/>
      <c r="AST4" s="84"/>
      <c r="ASU4" s="84"/>
      <c r="ASV4" s="84"/>
      <c r="ASW4" s="84"/>
      <c r="ASX4" s="84"/>
      <c r="ASY4" s="84"/>
      <c r="ASZ4" s="84"/>
      <c r="ATA4" s="84"/>
      <c r="ATB4" s="84"/>
      <c r="ATC4" s="84"/>
      <c r="ATD4" s="84"/>
      <c r="ATE4" s="84"/>
      <c r="ATF4" s="84"/>
      <c r="ATG4" s="84"/>
      <c r="ATH4" s="84"/>
      <c r="ATI4" s="84"/>
      <c r="ATJ4" s="84"/>
      <c r="ATK4" s="84"/>
      <c r="ATL4" s="84"/>
      <c r="ATM4" s="84"/>
      <c r="ATN4" s="84"/>
      <c r="ATO4" s="84"/>
      <c r="ATP4" s="84"/>
      <c r="ATQ4" s="84"/>
      <c r="ATR4" s="84"/>
      <c r="ATS4" s="84"/>
      <c r="ATT4" s="84"/>
      <c r="ATU4" s="84"/>
      <c r="ATV4" s="84"/>
      <c r="ATW4" s="84"/>
      <c r="ATX4" s="84"/>
      <c r="ATY4" s="84"/>
      <c r="ATZ4" s="84"/>
      <c r="AUA4" s="84"/>
      <c r="AUB4" s="84"/>
      <c r="AUC4" s="84"/>
      <c r="AUD4" s="84"/>
      <c r="AUE4" s="84"/>
      <c r="AUF4" s="84"/>
      <c r="AUG4" s="84"/>
      <c r="AUH4" s="84"/>
      <c r="AUI4" s="84"/>
      <c r="AUJ4" s="84"/>
      <c r="AUK4" s="84"/>
      <c r="AUL4" s="84"/>
      <c r="AUM4" s="84"/>
      <c r="AUN4" s="84"/>
      <c r="AUO4" s="84"/>
      <c r="AUP4" s="84"/>
      <c r="AUQ4" s="84"/>
      <c r="AUR4" s="84"/>
      <c r="AUS4" s="84"/>
      <c r="AUT4" s="84"/>
      <c r="AUU4" s="84"/>
      <c r="AUV4" s="84"/>
      <c r="AUW4" s="84"/>
      <c r="AUX4" s="84"/>
      <c r="AUY4" s="84"/>
      <c r="AUZ4" s="84"/>
      <c r="AVA4" s="84"/>
      <c r="AVB4" s="84"/>
      <c r="AVC4" s="84"/>
      <c r="AVD4" s="84"/>
      <c r="AVE4" s="84"/>
      <c r="AVF4" s="84"/>
      <c r="AVG4" s="84"/>
      <c r="AVH4" s="84"/>
      <c r="AVI4" s="84"/>
      <c r="AVJ4" s="84"/>
      <c r="AVK4" s="84"/>
      <c r="AVL4" s="84"/>
      <c r="AVM4" s="84"/>
      <c r="AVN4" s="84"/>
      <c r="AVO4" s="84"/>
      <c r="AVP4" s="84"/>
      <c r="AVQ4" s="84"/>
      <c r="AVR4" s="84"/>
      <c r="AVS4" s="84"/>
      <c r="AVT4" s="84"/>
      <c r="AVU4" s="84"/>
      <c r="AVV4" s="84"/>
      <c r="AVW4" s="84"/>
      <c r="AVX4" s="84"/>
      <c r="AVY4" s="84"/>
      <c r="AVZ4" s="84"/>
      <c r="AWA4" s="84"/>
      <c r="AWB4" s="84"/>
      <c r="AWC4" s="84"/>
      <c r="AWD4" s="84"/>
      <c r="AWE4" s="84"/>
      <c r="AWF4" s="84"/>
      <c r="AWG4" s="84"/>
      <c r="AWH4" s="84"/>
      <c r="AWI4" s="84"/>
      <c r="AWJ4" s="84"/>
      <c r="AWK4" s="84"/>
      <c r="AWL4" s="84"/>
      <c r="AWM4" s="84"/>
      <c r="AWN4" s="84"/>
      <c r="AWO4" s="84"/>
      <c r="AWP4" s="84"/>
      <c r="AWQ4" s="84"/>
      <c r="AWR4" s="84"/>
      <c r="AWS4" s="84"/>
      <c r="AWT4" s="84"/>
      <c r="AWU4" s="84"/>
      <c r="AWV4" s="84"/>
      <c r="AWW4" s="84"/>
      <c r="AWX4" s="84"/>
      <c r="AWY4" s="84"/>
      <c r="AWZ4" s="84"/>
      <c r="AXA4" s="84"/>
      <c r="AXB4" s="84"/>
      <c r="AXC4" s="84"/>
      <c r="AXD4" s="84"/>
      <c r="AXE4" s="84"/>
      <c r="AXF4" s="84"/>
      <c r="AXG4" s="84"/>
      <c r="AXH4" s="84"/>
      <c r="AXI4" s="84"/>
      <c r="AXJ4" s="84"/>
      <c r="AXK4" s="84"/>
      <c r="AXL4" s="84"/>
      <c r="AXM4" s="84"/>
      <c r="AXN4" s="84"/>
      <c r="AXO4" s="84"/>
      <c r="AXP4" s="84"/>
      <c r="AXQ4" s="84"/>
      <c r="AXR4" s="84"/>
      <c r="AXS4" s="84"/>
      <c r="AXT4" s="84"/>
      <c r="AXU4" s="84"/>
      <c r="AXV4" s="84"/>
      <c r="AXW4" s="84"/>
      <c r="AXX4" s="84"/>
      <c r="AXY4" s="84"/>
      <c r="AXZ4" s="84"/>
      <c r="AYA4" s="84"/>
      <c r="AYB4" s="84"/>
      <c r="AYC4" s="84"/>
      <c r="AYD4" s="84"/>
      <c r="AYE4" s="84"/>
      <c r="AYF4" s="84"/>
      <c r="AYG4" s="84"/>
      <c r="AYH4" s="84"/>
      <c r="AYI4" s="84"/>
      <c r="AYJ4" s="84"/>
      <c r="AYK4" s="84"/>
      <c r="AYL4" s="84"/>
      <c r="AYM4" s="84"/>
      <c r="AYN4" s="84"/>
      <c r="AYO4" s="84"/>
      <c r="AYP4" s="84"/>
      <c r="AYQ4" s="84"/>
      <c r="AYR4" s="84"/>
      <c r="AYS4" s="84"/>
      <c r="AYT4" s="84"/>
      <c r="AYU4" s="84"/>
      <c r="AYV4" s="84"/>
      <c r="AYW4" s="84"/>
      <c r="AYX4" s="84"/>
      <c r="AYY4" s="84"/>
      <c r="AYZ4" s="84"/>
      <c r="AZA4" s="84"/>
      <c r="AZB4" s="84"/>
      <c r="AZC4" s="84"/>
      <c r="AZD4" s="84"/>
      <c r="AZE4" s="84"/>
      <c r="AZF4" s="84"/>
      <c r="AZG4" s="84"/>
      <c r="AZH4" s="84"/>
      <c r="AZI4" s="84"/>
      <c r="AZJ4" s="84"/>
      <c r="AZK4" s="84"/>
      <c r="AZL4" s="84"/>
      <c r="AZM4" s="84"/>
      <c r="AZN4" s="84"/>
      <c r="AZO4" s="84"/>
      <c r="AZP4" s="84"/>
      <c r="AZQ4" s="84"/>
      <c r="AZR4" s="84"/>
      <c r="AZS4" s="84"/>
      <c r="AZT4" s="84"/>
      <c r="AZU4" s="84"/>
      <c r="AZV4" s="84"/>
      <c r="AZW4" s="84"/>
      <c r="AZX4" s="84"/>
      <c r="AZY4" s="84"/>
      <c r="AZZ4" s="84"/>
      <c r="BAA4" s="84"/>
      <c r="BAB4" s="84"/>
      <c r="BAC4" s="84"/>
      <c r="BAD4" s="84"/>
      <c r="BAE4" s="84"/>
      <c r="BAF4" s="84"/>
      <c r="BAG4" s="84"/>
      <c r="BAH4" s="84"/>
      <c r="BAI4" s="84"/>
      <c r="BAJ4" s="84"/>
      <c r="BAK4" s="84"/>
      <c r="BAL4" s="84"/>
      <c r="BAM4" s="84"/>
      <c r="BAN4" s="84"/>
      <c r="BAO4" s="84"/>
      <c r="BAP4" s="84"/>
      <c r="BAQ4" s="84"/>
      <c r="BAR4" s="84"/>
      <c r="BAS4" s="84"/>
      <c r="BAT4" s="84"/>
      <c r="BAU4" s="84"/>
      <c r="BAV4" s="84"/>
      <c r="BAW4" s="84"/>
      <c r="BAX4" s="84"/>
      <c r="BAY4" s="84"/>
      <c r="BAZ4" s="84"/>
      <c r="BBA4" s="84"/>
      <c r="BBB4" s="84"/>
      <c r="BBC4" s="84"/>
      <c r="BBD4" s="84"/>
      <c r="BBE4" s="84"/>
      <c r="BBF4" s="84"/>
      <c r="BBG4" s="84"/>
      <c r="BBH4" s="84"/>
      <c r="BBI4" s="84"/>
      <c r="BBJ4" s="84"/>
      <c r="BBK4" s="84"/>
      <c r="BBL4" s="84"/>
      <c r="BBM4" s="84"/>
      <c r="BBN4" s="84"/>
      <c r="BBO4" s="84"/>
      <c r="BBP4" s="84"/>
      <c r="BBQ4" s="84"/>
      <c r="BBR4" s="84"/>
      <c r="BBS4" s="84"/>
      <c r="BBT4" s="84"/>
      <c r="BBU4" s="84"/>
      <c r="BBV4" s="84"/>
      <c r="BBW4" s="84"/>
      <c r="BBX4" s="84"/>
      <c r="BBY4" s="84"/>
      <c r="BBZ4" s="84"/>
      <c r="BCA4" s="84"/>
      <c r="BCB4" s="84"/>
      <c r="BCC4" s="84"/>
      <c r="BCD4" s="84"/>
      <c r="BCE4" s="84"/>
      <c r="BCF4" s="84"/>
      <c r="BCG4" s="84"/>
      <c r="BCH4" s="84"/>
      <c r="BCI4" s="84"/>
      <c r="BCJ4" s="84"/>
      <c r="BCK4" s="84"/>
      <c r="BCL4" s="84"/>
      <c r="BCM4" s="84"/>
      <c r="BCN4" s="84"/>
      <c r="BCO4" s="84"/>
      <c r="BCP4" s="84"/>
      <c r="BCQ4" s="84"/>
      <c r="BCR4" s="84"/>
      <c r="BCS4" s="84"/>
      <c r="BCT4" s="84"/>
      <c r="BCU4" s="84"/>
      <c r="BCV4" s="84"/>
      <c r="BCW4" s="84"/>
      <c r="BCX4" s="84"/>
      <c r="BCY4" s="84"/>
      <c r="BCZ4" s="84"/>
      <c r="BDA4" s="84"/>
      <c r="BDB4" s="84"/>
      <c r="BDC4" s="84"/>
      <c r="BDD4" s="84"/>
      <c r="BDE4" s="84"/>
      <c r="BDF4" s="84"/>
      <c r="BDG4" s="84"/>
      <c r="BDH4" s="84"/>
      <c r="BDI4" s="84"/>
      <c r="BDJ4" s="84"/>
      <c r="BDK4" s="84"/>
      <c r="BDL4" s="84"/>
      <c r="BDM4" s="84"/>
      <c r="BDN4" s="84"/>
      <c r="BDO4" s="84"/>
      <c r="BDP4" s="84"/>
      <c r="BDQ4" s="84"/>
      <c r="BDR4" s="84"/>
      <c r="BDS4" s="84"/>
      <c r="BDT4" s="84"/>
      <c r="BDU4" s="84"/>
      <c r="BDV4" s="84"/>
      <c r="BDW4" s="84"/>
      <c r="BDX4" s="84"/>
      <c r="BDY4" s="84"/>
      <c r="BDZ4" s="84"/>
      <c r="BEA4" s="84"/>
      <c r="BEB4" s="84"/>
      <c r="BEC4" s="84"/>
      <c r="BED4" s="84"/>
      <c r="BEE4" s="84"/>
      <c r="BEF4" s="84"/>
      <c r="BEG4" s="84"/>
      <c r="BEH4" s="84"/>
      <c r="BEI4" s="84"/>
      <c r="BEJ4" s="84"/>
      <c r="BEK4" s="84"/>
      <c r="BEL4" s="84"/>
      <c r="BEM4" s="84"/>
      <c r="BEN4" s="84"/>
      <c r="BEO4" s="84"/>
      <c r="BEP4" s="84"/>
      <c r="BEQ4" s="84"/>
      <c r="BER4" s="84"/>
      <c r="BES4" s="84"/>
      <c r="BET4" s="84"/>
      <c r="BEU4" s="84"/>
      <c r="BEV4" s="84"/>
      <c r="BEW4" s="84"/>
      <c r="BEX4" s="84"/>
      <c r="BEY4" s="84"/>
      <c r="BEZ4" s="84"/>
      <c r="BFA4" s="84"/>
      <c r="BFB4" s="84"/>
      <c r="BFC4" s="84"/>
      <c r="BFD4" s="84"/>
      <c r="BFE4" s="84"/>
      <c r="BFF4" s="84"/>
      <c r="BFG4" s="84"/>
      <c r="BFH4" s="84"/>
      <c r="BFI4" s="84"/>
      <c r="BFJ4" s="84"/>
      <c r="BFK4" s="84"/>
      <c r="BFL4" s="84"/>
      <c r="BFM4" s="84"/>
      <c r="BFN4" s="84"/>
      <c r="BFO4" s="84"/>
      <c r="BFP4" s="84"/>
      <c r="BFQ4" s="84"/>
      <c r="BFR4" s="84"/>
      <c r="BFS4" s="84"/>
      <c r="BFT4" s="84"/>
      <c r="BFU4" s="84"/>
      <c r="BFV4" s="84"/>
      <c r="BFW4" s="84"/>
      <c r="BFX4" s="84"/>
      <c r="BFY4" s="84"/>
      <c r="BFZ4" s="84"/>
      <c r="BGA4" s="84"/>
      <c r="BGB4" s="84"/>
      <c r="BGC4" s="84"/>
      <c r="BGD4" s="84"/>
      <c r="BGE4" s="84"/>
      <c r="BGF4" s="84"/>
      <c r="BGG4" s="84"/>
      <c r="BGH4" s="84"/>
      <c r="BGI4" s="84"/>
      <c r="BGJ4" s="84"/>
      <c r="BGK4" s="84"/>
      <c r="BGL4" s="84"/>
      <c r="BGM4" s="84"/>
      <c r="BGN4" s="84"/>
      <c r="BGO4" s="84"/>
      <c r="BGP4" s="84"/>
      <c r="BGQ4" s="84"/>
      <c r="BGR4" s="84"/>
      <c r="BGS4" s="84"/>
      <c r="BGT4" s="84"/>
      <c r="BGU4" s="84"/>
      <c r="BGV4" s="84"/>
      <c r="BGW4" s="84"/>
      <c r="BGX4" s="84"/>
      <c r="BGY4" s="84"/>
      <c r="BGZ4" s="84"/>
      <c r="BHA4" s="84"/>
      <c r="BHB4" s="84"/>
      <c r="BHC4" s="84"/>
      <c r="BHD4" s="84"/>
      <c r="BHE4" s="84"/>
      <c r="BHF4" s="84"/>
      <c r="BHG4" s="84"/>
      <c r="BHH4" s="84"/>
      <c r="BHI4" s="84"/>
      <c r="BHJ4" s="84"/>
      <c r="BHK4" s="84"/>
      <c r="BHL4" s="84"/>
      <c r="BHM4" s="84"/>
      <c r="BHN4" s="84"/>
      <c r="BHO4" s="84"/>
      <c r="BHP4" s="84"/>
      <c r="BHQ4" s="84"/>
      <c r="BHR4" s="84"/>
      <c r="BHS4" s="84"/>
      <c r="BHT4" s="84"/>
      <c r="BHU4" s="84"/>
      <c r="BHV4" s="84"/>
      <c r="BHW4" s="84"/>
      <c r="BHX4" s="84"/>
      <c r="BHY4" s="84"/>
      <c r="BHZ4" s="84"/>
      <c r="BIA4" s="84"/>
      <c r="BIB4" s="84"/>
      <c r="BIC4" s="84"/>
      <c r="BID4" s="84"/>
      <c r="BIE4" s="84"/>
      <c r="BIF4" s="84"/>
      <c r="BIG4" s="84"/>
      <c r="BIH4" s="84"/>
      <c r="BII4" s="84"/>
      <c r="BIJ4" s="84"/>
      <c r="BIK4" s="84"/>
      <c r="BIL4" s="84"/>
      <c r="BIM4" s="84"/>
      <c r="BIN4" s="84"/>
      <c r="BIO4" s="84"/>
      <c r="BIP4" s="84"/>
      <c r="BIQ4" s="84"/>
      <c r="BIR4" s="84"/>
      <c r="BIS4" s="84"/>
      <c r="BIT4" s="84"/>
      <c r="BIU4" s="84"/>
      <c r="BIV4" s="84"/>
      <c r="BIW4" s="84"/>
      <c r="BIX4" s="84"/>
      <c r="BIY4" s="84"/>
      <c r="BIZ4" s="84"/>
      <c r="BJA4" s="84"/>
      <c r="BJB4" s="84"/>
      <c r="BJC4" s="84"/>
      <c r="BJD4" s="84"/>
      <c r="BJE4" s="84"/>
      <c r="BJF4" s="84"/>
      <c r="BJG4" s="84"/>
      <c r="BJH4" s="84"/>
      <c r="BJI4" s="84"/>
      <c r="BJJ4" s="84"/>
      <c r="BJK4" s="84"/>
      <c r="BJL4" s="84"/>
      <c r="BJM4" s="84"/>
      <c r="BJN4" s="84"/>
      <c r="BJO4" s="84"/>
      <c r="BJP4" s="84"/>
      <c r="BJQ4" s="84"/>
      <c r="BJR4" s="84"/>
      <c r="BJS4" s="84"/>
      <c r="BJT4" s="84"/>
      <c r="BJU4" s="84"/>
      <c r="BJV4" s="84"/>
      <c r="BJW4" s="84"/>
      <c r="BJX4" s="84"/>
      <c r="BJY4" s="84"/>
      <c r="BJZ4" s="84"/>
      <c r="BKA4" s="84"/>
      <c r="BKB4" s="84"/>
      <c r="BKC4" s="84"/>
      <c r="BKD4" s="84"/>
      <c r="BKE4" s="84"/>
      <c r="BKF4" s="84"/>
      <c r="BKG4" s="84"/>
      <c r="BKH4" s="84"/>
      <c r="BKI4" s="84"/>
      <c r="BKJ4" s="84"/>
      <c r="BKK4" s="84"/>
      <c r="BKL4" s="84"/>
      <c r="BKM4" s="84"/>
      <c r="BKN4" s="84"/>
      <c r="BKO4" s="84"/>
      <c r="BKP4" s="84"/>
      <c r="BKQ4" s="84"/>
      <c r="BKR4" s="84"/>
      <c r="BKS4" s="84"/>
      <c r="BKT4" s="84"/>
      <c r="BKU4" s="84"/>
      <c r="BKV4" s="84"/>
      <c r="BKW4" s="84"/>
      <c r="BKX4" s="84"/>
      <c r="BKY4" s="84"/>
      <c r="BKZ4" s="84"/>
      <c r="BLA4" s="84"/>
      <c r="BLB4" s="84"/>
      <c r="BLC4" s="84"/>
      <c r="BLD4" s="84"/>
      <c r="BLE4" s="84"/>
      <c r="BLF4" s="84"/>
      <c r="BLG4" s="84"/>
      <c r="BLH4" s="84"/>
      <c r="BLI4" s="84"/>
      <c r="BLJ4" s="84"/>
      <c r="BLK4" s="84"/>
      <c r="BLL4" s="84"/>
      <c r="BLM4" s="84"/>
      <c r="BLN4" s="84"/>
      <c r="BLO4" s="84"/>
      <c r="BLP4" s="84"/>
      <c r="BLQ4" s="84"/>
      <c r="BLR4" s="84"/>
      <c r="BLS4" s="84"/>
      <c r="BLT4" s="84"/>
      <c r="BLU4" s="84"/>
      <c r="BLV4" s="84"/>
      <c r="BLW4" s="84"/>
      <c r="BLX4" s="84"/>
      <c r="BLY4" s="84"/>
      <c r="BLZ4" s="84"/>
      <c r="BMA4" s="84"/>
      <c r="BMB4" s="84"/>
      <c r="BMC4" s="84"/>
      <c r="BMD4" s="84"/>
      <c r="BME4" s="84"/>
      <c r="BMF4" s="84"/>
      <c r="BMG4" s="84"/>
      <c r="BMH4" s="84"/>
      <c r="BMI4" s="84"/>
      <c r="BMJ4" s="84"/>
      <c r="BMK4" s="84"/>
      <c r="BML4" s="84"/>
      <c r="BMM4" s="84"/>
      <c r="BMN4" s="84"/>
      <c r="BMO4" s="84"/>
      <c r="BMP4" s="84"/>
      <c r="BMQ4" s="84"/>
      <c r="BMR4" s="84"/>
      <c r="BMS4" s="84"/>
      <c r="BMT4" s="84"/>
      <c r="BMU4" s="84"/>
      <c r="BMV4" s="84"/>
      <c r="BMW4" s="84"/>
      <c r="BMX4" s="84"/>
      <c r="BMY4" s="84"/>
      <c r="BMZ4" s="84"/>
      <c r="BNA4" s="84"/>
      <c r="BNB4" s="84"/>
      <c r="BNC4" s="84"/>
      <c r="BND4" s="84"/>
      <c r="BNE4" s="84"/>
      <c r="BNF4" s="84"/>
      <c r="BNG4" s="84"/>
      <c r="BNH4" s="84"/>
      <c r="BNI4" s="84"/>
      <c r="BNJ4" s="84"/>
      <c r="BNK4" s="84"/>
      <c r="BNL4" s="84"/>
      <c r="BNM4" s="84"/>
      <c r="BNN4" s="84"/>
      <c r="BNO4" s="84"/>
      <c r="BNP4" s="84"/>
      <c r="BNQ4" s="84"/>
      <c r="BNR4" s="84"/>
      <c r="BNS4" s="84"/>
      <c r="BNT4" s="84"/>
      <c r="BNU4" s="84"/>
      <c r="BNV4" s="84"/>
      <c r="BNW4" s="84"/>
      <c r="BNX4" s="84"/>
      <c r="BNY4" s="84"/>
      <c r="BNZ4" s="84"/>
      <c r="BOA4" s="84"/>
      <c r="BOB4" s="84"/>
      <c r="BOC4" s="84"/>
      <c r="BOD4" s="84"/>
      <c r="BOE4" s="84"/>
      <c r="BOF4" s="84"/>
      <c r="BOG4" s="84"/>
      <c r="BOH4" s="84"/>
      <c r="BOI4" s="84"/>
      <c r="BOJ4" s="84"/>
      <c r="BOK4" s="84"/>
      <c r="BOL4" s="84"/>
      <c r="BOM4" s="84"/>
      <c r="BON4" s="84"/>
      <c r="BOO4" s="84"/>
      <c r="BOP4" s="84"/>
      <c r="BOQ4" s="84"/>
      <c r="BOR4" s="84"/>
      <c r="BOS4" s="84"/>
      <c r="BOT4" s="84"/>
      <c r="BOU4" s="84"/>
      <c r="BOV4" s="84"/>
      <c r="BOW4" s="84"/>
      <c r="BOX4" s="84"/>
      <c r="BOY4" s="84"/>
      <c r="BOZ4" s="84"/>
      <c r="BPA4" s="84"/>
      <c r="BPB4" s="84"/>
      <c r="BPC4" s="84"/>
      <c r="BPD4" s="84"/>
      <c r="BPE4" s="84"/>
      <c r="BPF4" s="84"/>
      <c r="BPG4" s="84"/>
      <c r="BPH4" s="84"/>
      <c r="BPI4" s="84"/>
      <c r="BPJ4" s="84"/>
      <c r="BPK4" s="84"/>
      <c r="BPL4" s="84"/>
      <c r="BPM4" s="84"/>
      <c r="BPN4" s="84"/>
      <c r="BPO4" s="84"/>
      <c r="BPP4" s="84"/>
      <c r="BPQ4" s="84"/>
      <c r="BPR4" s="84"/>
      <c r="BPS4" s="84"/>
      <c r="BPT4" s="84"/>
      <c r="BPU4" s="84"/>
      <c r="BPV4" s="84"/>
      <c r="BPW4" s="84"/>
      <c r="BPX4" s="84"/>
      <c r="BPY4" s="84"/>
      <c r="BPZ4" s="84"/>
      <c r="BQA4" s="84"/>
      <c r="BQB4" s="84"/>
      <c r="BQC4" s="84"/>
      <c r="BQD4" s="84"/>
      <c r="BQE4" s="84"/>
      <c r="BQF4" s="84"/>
      <c r="BQG4" s="84"/>
      <c r="BQH4" s="84"/>
      <c r="BQI4" s="84"/>
      <c r="BQJ4" s="84"/>
      <c r="BQK4" s="84"/>
      <c r="BQL4" s="84"/>
      <c r="BQM4" s="84"/>
      <c r="BQN4" s="84"/>
      <c r="BQO4" s="84"/>
      <c r="BQP4" s="84"/>
      <c r="BQQ4" s="84"/>
      <c r="BQR4" s="84"/>
      <c r="BQS4" s="84"/>
      <c r="BQT4" s="84"/>
      <c r="BQU4" s="84"/>
      <c r="BQV4" s="84"/>
      <c r="BQW4" s="84"/>
      <c r="BQX4" s="84"/>
      <c r="BQY4" s="84"/>
      <c r="BQZ4" s="84"/>
      <c r="BRA4" s="84"/>
      <c r="BRB4" s="84"/>
      <c r="BRC4" s="84"/>
      <c r="BRD4" s="84"/>
      <c r="BRE4" s="84"/>
      <c r="BRF4" s="84"/>
      <c r="BRG4" s="84"/>
      <c r="BRH4" s="84"/>
      <c r="BRI4" s="84"/>
      <c r="BRJ4" s="84"/>
      <c r="BRK4" s="84"/>
      <c r="BRL4" s="84"/>
      <c r="BRM4" s="84"/>
      <c r="BRN4" s="84"/>
      <c r="BRO4" s="84"/>
      <c r="BRP4" s="84"/>
      <c r="BRQ4" s="84"/>
      <c r="BRR4" s="84"/>
      <c r="BRS4" s="84"/>
      <c r="BRT4" s="84"/>
      <c r="BRU4" s="84"/>
      <c r="BRV4" s="84"/>
      <c r="BRW4" s="84"/>
      <c r="BRX4" s="84"/>
      <c r="BRY4" s="84"/>
      <c r="BRZ4" s="84"/>
      <c r="BSA4" s="84"/>
      <c r="BSB4" s="84"/>
      <c r="BSC4" s="84"/>
      <c r="BSD4" s="84"/>
      <c r="BSE4" s="84"/>
      <c r="BSF4" s="84"/>
      <c r="BSG4" s="84"/>
      <c r="BSH4" s="84"/>
      <c r="BSI4" s="84"/>
      <c r="BSJ4" s="84"/>
      <c r="BSK4" s="84"/>
      <c r="BSL4" s="84"/>
      <c r="BSM4" s="84"/>
      <c r="BSN4" s="84"/>
      <c r="BSO4" s="84"/>
      <c r="BSP4" s="84"/>
      <c r="BSQ4" s="84"/>
      <c r="BSR4" s="84"/>
      <c r="BSS4" s="84"/>
      <c r="BST4" s="84"/>
      <c r="BSU4" s="84"/>
      <c r="BSV4" s="84"/>
      <c r="BSW4" s="84"/>
      <c r="BSX4" s="84"/>
      <c r="BSY4" s="84"/>
      <c r="BSZ4" s="84"/>
      <c r="BTA4" s="84"/>
      <c r="BTB4" s="84"/>
      <c r="BTC4" s="84"/>
      <c r="BTD4" s="84"/>
      <c r="BTE4" s="84"/>
      <c r="BTF4" s="84"/>
      <c r="BTG4" s="84"/>
      <c r="BTH4" s="84"/>
      <c r="BTI4" s="84"/>
      <c r="BTJ4" s="84"/>
      <c r="BTK4" s="84"/>
      <c r="BTL4" s="84"/>
      <c r="BTM4" s="84"/>
      <c r="BTN4" s="84"/>
      <c r="BTO4" s="84"/>
      <c r="BTP4" s="84"/>
      <c r="BTQ4" s="84"/>
      <c r="BTR4" s="84"/>
      <c r="BTS4" s="84"/>
      <c r="BTT4" s="84"/>
      <c r="BTU4" s="84"/>
      <c r="BTV4" s="84"/>
      <c r="BTW4" s="84"/>
      <c r="BTX4" s="84"/>
      <c r="BTY4" s="84"/>
      <c r="BTZ4" s="84"/>
      <c r="BUA4" s="84"/>
      <c r="BUB4" s="84"/>
      <c r="BUC4" s="84"/>
      <c r="BUD4" s="84"/>
      <c r="BUE4" s="84"/>
      <c r="BUF4" s="84"/>
      <c r="BUG4" s="84"/>
      <c r="BUH4" s="84"/>
      <c r="BUI4" s="84"/>
      <c r="BUJ4" s="84"/>
      <c r="BUK4" s="84"/>
      <c r="BUL4" s="84"/>
      <c r="BUM4" s="84"/>
      <c r="BUN4" s="84"/>
      <c r="BUO4" s="84"/>
      <c r="BUP4" s="84"/>
      <c r="BUQ4" s="84"/>
      <c r="BUR4" s="84"/>
      <c r="BUS4" s="84"/>
      <c r="BUT4" s="84"/>
      <c r="BUU4" s="84"/>
      <c r="BUV4" s="84"/>
      <c r="BUW4" s="84"/>
      <c r="BUX4" s="84"/>
      <c r="BUY4" s="84"/>
      <c r="BUZ4" s="84"/>
      <c r="BVA4" s="84"/>
      <c r="BVB4" s="84"/>
      <c r="BVC4" s="84"/>
      <c r="BVD4" s="84"/>
      <c r="BVE4" s="84"/>
      <c r="BVF4" s="84"/>
      <c r="BVG4" s="84"/>
      <c r="BVH4" s="84"/>
      <c r="BVI4" s="84"/>
      <c r="BVJ4" s="84"/>
      <c r="BVK4" s="84"/>
      <c r="BVL4" s="84"/>
      <c r="BVM4" s="84"/>
      <c r="BVN4" s="84"/>
      <c r="BVO4" s="84"/>
      <c r="BVP4" s="84"/>
      <c r="BVQ4" s="84"/>
      <c r="BVR4" s="84"/>
      <c r="BVS4" s="84"/>
      <c r="BVT4" s="84"/>
      <c r="BVU4" s="84"/>
      <c r="BVV4" s="84"/>
      <c r="BVW4" s="84"/>
      <c r="BVX4" s="84"/>
      <c r="BVY4" s="84"/>
      <c r="BVZ4" s="84"/>
      <c r="BWA4" s="84"/>
      <c r="BWB4" s="84"/>
      <c r="BWC4" s="84"/>
      <c r="BWD4" s="84"/>
      <c r="BWE4" s="84"/>
      <c r="BWF4" s="84"/>
      <c r="BWG4" s="84"/>
      <c r="BWH4" s="84"/>
      <c r="BWI4" s="84"/>
      <c r="BWJ4" s="84"/>
      <c r="BWK4" s="84"/>
      <c r="BWL4" s="84"/>
      <c r="BWM4" s="84"/>
      <c r="BWN4" s="84"/>
      <c r="BWO4" s="84"/>
      <c r="BWP4" s="84"/>
      <c r="BWQ4" s="84"/>
      <c r="BWR4" s="84"/>
      <c r="BWS4" s="84"/>
      <c r="BWT4" s="84"/>
      <c r="BWU4" s="84"/>
      <c r="BWV4" s="84"/>
      <c r="BWW4" s="84"/>
      <c r="BWX4" s="84"/>
      <c r="BWY4" s="84"/>
      <c r="BWZ4" s="84"/>
      <c r="BXA4" s="84"/>
      <c r="BXB4" s="84"/>
      <c r="BXC4" s="84"/>
      <c r="BXD4" s="84"/>
      <c r="BXE4" s="84"/>
      <c r="BXF4" s="84"/>
      <c r="BXG4" s="84"/>
      <c r="BXH4" s="84"/>
      <c r="BXI4" s="84"/>
      <c r="BXJ4" s="84"/>
      <c r="BXK4" s="84"/>
      <c r="BXL4" s="84"/>
      <c r="BXM4" s="84"/>
      <c r="BXN4" s="84"/>
      <c r="BXO4" s="84"/>
      <c r="BXP4" s="84"/>
      <c r="BXQ4" s="84"/>
      <c r="BXR4" s="84"/>
      <c r="BXS4" s="84"/>
      <c r="BXT4" s="84"/>
      <c r="BXU4" s="84"/>
      <c r="BXV4" s="84"/>
      <c r="BXW4" s="84"/>
      <c r="BXX4" s="84"/>
      <c r="BXY4" s="84"/>
      <c r="BXZ4" s="84"/>
      <c r="BYA4" s="84"/>
      <c r="BYB4" s="84"/>
      <c r="BYC4" s="84"/>
      <c r="BYD4" s="84"/>
      <c r="BYE4" s="84"/>
      <c r="BYF4" s="84"/>
      <c r="BYG4" s="84"/>
      <c r="BYH4" s="84"/>
      <c r="BYI4" s="84"/>
      <c r="BYJ4" s="84"/>
      <c r="BYK4" s="84"/>
      <c r="BYL4" s="84"/>
      <c r="BYM4" s="84"/>
      <c r="BYN4" s="84"/>
      <c r="BYO4" s="84"/>
      <c r="BYP4" s="84"/>
      <c r="BYQ4" s="84"/>
      <c r="BYR4" s="84"/>
      <c r="BYS4" s="84"/>
      <c r="BYT4" s="84"/>
      <c r="BYU4" s="84"/>
      <c r="BYV4" s="84"/>
      <c r="BYW4" s="84"/>
      <c r="BYX4" s="84"/>
      <c r="BYY4" s="84"/>
      <c r="BYZ4" s="84"/>
      <c r="BZA4" s="84"/>
      <c r="BZB4" s="84"/>
      <c r="BZC4" s="84"/>
      <c r="BZD4" s="84"/>
      <c r="BZE4" s="84"/>
      <c r="BZF4" s="84"/>
      <c r="BZG4" s="84"/>
      <c r="BZH4" s="84"/>
      <c r="BZI4" s="84"/>
      <c r="BZJ4" s="84"/>
      <c r="BZK4" s="84"/>
      <c r="BZL4" s="84"/>
      <c r="BZM4" s="84"/>
      <c r="BZN4" s="84"/>
      <c r="BZO4" s="84"/>
      <c r="BZP4" s="84"/>
      <c r="BZQ4" s="84"/>
      <c r="BZR4" s="84"/>
      <c r="BZS4" s="84"/>
      <c r="BZT4" s="84"/>
      <c r="BZU4" s="84"/>
      <c r="BZV4" s="84"/>
      <c r="BZW4" s="84"/>
      <c r="BZX4" s="84"/>
      <c r="BZY4" s="84"/>
      <c r="BZZ4" s="84"/>
      <c r="CAA4" s="84"/>
      <c r="CAB4" s="84"/>
      <c r="CAC4" s="84"/>
      <c r="CAD4" s="84"/>
      <c r="CAE4" s="84"/>
      <c r="CAF4" s="84"/>
      <c r="CAG4" s="84"/>
      <c r="CAH4" s="84"/>
      <c r="CAI4" s="84"/>
      <c r="CAJ4" s="84"/>
      <c r="CAK4" s="84"/>
      <c r="CAL4" s="84"/>
      <c r="CAM4" s="84"/>
      <c r="CAN4" s="84"/>
      <c r="CAO4" s="84"/>
      <c r="CAP4" s="84"/>
      <c r="CAQ4" s="84"/>
      <c r="CAR4" s="84"/>
      <c r="CAS4" s="84"/>
      <c r="CAT4" s="84"/>
      <c r="CAU4" s="84"/>
      <c r="CAV4" s="84"/>
      <c r="CAW4" s="84"/>
      <c r="CAX4" s="84"/>
      <c r="CAY4" s="84"/>
      <c r="CAZ4" s="84"/>
      <c r="CBA4" s="84"/>
      <c r="CBB4" s="84"/>
      <c r="CBC4" s="84"/>
      <c r="CBD4" s="84"/>
      <c r="CBE4" s="84"/>
      <c r="CBF4" s="84"/>
      <c r="CBG4" s="84"/>
      <c r="CBH4" s="84"/>
      <c r="CBI4" s="84"/>
      <c r="CBJ4" s="84"/>
      <c r="CBK4" s="84"/>
      <c r="CBL4" s="84"/>
      <c r="CBM4" s="84"/>
      <c r="CBN4" s="84"/>
      <c r="CBO4" s="84"/>
      <c r="CBP4" s="84"/>
      <c r="CBQ4" s="84"/>
      <c r="CBR4" s="84"/>
      <c r="CBS4" s="84"/>
      <c r="CBT4" s="84"/>
      <c r="CBU4" s="84"/>
      <c r="CBV4" s="84"/>
      <c r="CBW4" s="84"/>
      <c r="CBX4" s="84"/>
      <c r="CBY4" s="84"/>
      <c r="CBZ4" s="84"/>
      <c r="CCA4" s="84"/>
      <c r="CCB4" s="84"/>
      <c r="CCC4" s="84"/>
      <c r="CCD4" s="84"/>
      <c r="CCE4" s="84"/>
      <c r="CCF4" s="84"/>
      <c r="CCG4" s="84"/>
      <c r="CCH4" s="84"/>
      <c r="CCI4" s="84"/>
      <c r="CCJ4" s="84"/>
      <c r="CCK4" s="84"/>
      <c r="CCL4" s="84"/>
      <c r="CCM4" s="84"/>
      <c r="CCN4" s="84"/>
      <c r="CCO4" s="84"/>
      <c r="CCP4" s="84"/>
      <c r="CCQ4" s="84"/>
      <c r="CCR4" s="84"/>
      <c r="CCS4" s="84"/>
      <c r="CCT4" s="84"/>
      <c r="CCU4" s="84"/>
      <c r="CCV4" s="84"/>
      <c r="CCW4" s="84"/>
      <c r="CCX4" s="84"/>
      <c r="CCY4" s="84"/>
      <c r="CCZ4" s="84"/>
      <c r="CDA4" s="84"/>
      <c r="CDB4" s="84"/>
      <c r="CDC4" s="84"/>
      <c r="CDD4" s="84"/>
      <c r="CDE4" s="84"/>
      <c r="CDF4" s="84"/>
      <c r="CDG4" s="84"/>
      <c r="CDH4" s="84"/>
      <c r="CDI4" s="84"/>
      <c r="CDJ4" s="84"/>
      <c r="CDK4" s="84"/>
      <c r="CDL4" s="84"/>
      <c r="CDM4" s="84"/>
      <c r="CDN4" s="84"/>
      <c r="CDO4" s="84"/>
      <c r="CDP4" s="84"/>
      <c r="CDQ4" s="84"/>
      <c r="CDR4" s="84"/>
      <c r="CDS4" s="84"/>
      <c r="CDT4" s="84"/>
      <c r="CDU4" s="84"/>
      <c r="CDV4" s="84"/>
      <c r="CDW4" s="84"/>
      <c r="CDX4" s="84"/>
      <c r="CDY4" s="84"/>
      <c r="CDZ4" s="84"/>
      <c r="CEA4" s="84"/>
      <c r="CEB4" s="84"/>
      <c r="CEC4" s="84"/>
      <c r="CED4" s="84"/>
      <c r="CEE4" s="84"/>
      <c r="CEF4" s="84"/>
      <c r="CEG4" s="84"/>
      <c r="CEH4" s="84"/>
      <c r="CEI4" s="84"/>
      <c r="CEJ4" s="84"/>
      <c r="CEK4" s="84"/>
      <c r="CEL4" s="84"/>
      <c r="CEM4" s="84"/>
      <c r="CEN4" s="84"/>
      <c r="CEO4" s="84"/>
      <c r="CEP4" s="84"/>
      <c r="CEQ4" s="84"/>
      <c r="CER4" s="84"/>
      <c r="CES4" s="84"/>
      <c r="CET4" s="84"/>
      <c r="CEU4" s="84"/>
      <c r="CEV4" s="84"/>
      <c r="CEW4" s="84"/>
      <c r="CEX4" s="84"/>
      <c r="CEY4" s="84"/>
      <c r="CEZ4" s="84"/>
      <c r="CFA4" s="84"/>
      <c r="CFB4" s="84"/>
      <c r="CFC4" s="84"/>
      <c r="CFD4" s="84"/>
      <c r="CFE4" s="84"/>
      <c r="CFF4" s="84"/>
      <c r="CFG4" s="84"/>
      <c r="CFH4" s="84"/>
      <c r="CFI4" s="84"/>
      <c r="CFJ4" s="84"/>
      <c r="CFK4" s="84"/>
      <c r="CFL4" s="84"/>
      <c r="CFM4" s="84"/>
      <c r="CFN4" s="84"/>
      <c r="CFO4" s="84"/>
      <c r="CFP4" s="84"/>
      <c r="CFQ4" s="84"/>
      <c r="CFR4" s="84"/>
      <c r="CFS4" s="84"/>
      <c r="CFT4" s="84"/>
      <c r="CFU4" s="84"/>
      <c r="CFV4" s="84"/>
      <c r="CFW4" s="84"/>
      <c r="CFX4" s="84"/>
      <c r="CFY4" s="84"/>
      <c r="CFZ4" s="84"/>
      <c r="CGA4" s="84"/>
      <c r="CGB4" s="84"/>
      <c r="CGC4" s="84"/>
      <c r="CGD4" s="84"/>
      <c r="CGE4" s="84"/>
      <c r="CGF4" s="84"/>
      <c r="CGG4" s="84"/>
      <c r="CGH4" s="84"/>
      <c r="CGI4" s="84"/>
      <c r="CGJ4" s="84"/>
      <c r="CGK4" s="84"/>
      <c r="CGL4" s="84"/>
      <c r="CGM4" s="84"/>
      <c r="CGN4" s="84"/>
      <c r="CGO4" s="84"/>
      <c r="CGP4" s="84"/>
      <c r="CGQ4" s="84"/>
      <c r="CGR4" s="84"/>
      <c r="CGS4" s="84"/>
      <c r="CGT4" s="84"/>
      <c r="CGU4" s="84"/>
      <c r="CGV4" s="84"/>
      <c r="CGW4" s="84"/>
      <c r="CGX4" s="84"/>
      <c r="CGY4" s="84"/>
      <c r="CGZ4" s="84"/>
      <c r="CHA4" s="84"/>
      <c r="CHB4" s="84"/>
      <c r="CHC4" s="84"/>
      <c r="CHD4" s="84"/>
      <c r="CHE4" s="84"/>
      <c r="CHF4" s="84"/>
      <c r="CHG4" s="84"/>
      <c r="CHH4" s="84"/>
      <c r="CHI4" s="84"/>
      <c r="CHJ4" s="84"/>
      <c r="CHK4" s="84"/>
      <c r="CHL4" s="84"/>
      <c r="CHM4" s="84"/>
      <c r="CHN4" s="84"/>
      <c r="CHO4" s="84"/>
      <c r="CHP4" s="84"/>
      <c r="CHQ4" s="84"/>
      <c r="CHR4" s="84"/>
      <c r="CHS4" s="84"/>
      <c r="CHT4" s="84"/>
      <c r="CHU4" s="84"/>
      <c r="CHV4" s="84"/>
      <c r="CHW4" s="84"/>
      <c r="CHX4" s="84"/>
      <c r="CHY4" s="84"/>
      <c r="CHZ4" s="84"/>
      <c r="CIA4" s="84"/>
      <c r="CIB4" s="84"/>
      <c r="CIC4" s="84"/>
      <c r="CID4" s="84"/>
      <c r="CIE4" s="84"/>
      <c r="CIF4" s="84"/>
      <c r="CIG4" s="84"/>
      <c r="CIH4" s="84"/>
      <c r="CII4" s="84"/>
      <c r="CIJ4" s="84"/>
      <c r="CIK4" s="84"/>
      <c r="CIL4" s="84"/>
      <c r="CIM4" s="84"/>
      <c r="CIN4" s="84"/>
      <c r="CIO4" s="84"/>
      <c r="CIP4" s="84"/>
      <c r="CIQ4" s="84"/>
      <c r="CIR4" s="84"/>
      <c r="CIS4" s="84"/>
      <c r="CIT4" s="84"/>
      <c r="CIU4" s="84"/>
      <c r="CIV4" s="84"/>
      <c r="CIW4" s="84"/>
      <c r="CIX4" s="84"/>
      <c r="CIY4" s="84"/>
      <c r="CIZ4" s="84"/>
      <c r="CJA4" s="84"/>
      <c r="CJB4" s="84"/>
      <c r="CJC4" s="84"/>
      <c r="CJD4" s="84"/>
      <c r="CJE4" s="84"/>
      <c r="CJF4" s="84"/>
      <c r="CJG4" s="84"/>
      <c r="CJH4" s="84"/>
      <c r="CJI4" s="84"/>
      <c r="CJJ4" s="84"/>
      <c r="CJK4" s="84"/>
      <c r="CJL4" s="84"/>
      <c r="CJM4" s="84"/>
      <c r="CJN4" s="84"/>
      <c r="CJO4" s="84"/>
      <c r="CJP4" s="84"/>
      <c r="CJQ4" s="84"/>
      <c r="CJR4" s="84"/>
      <c r="CJS4" s="84"/>
      <c r="CJT4" s="84"/>
      <c r="CJU4" s="84"/>
      <c r="CJV4" s="84"/>
      <c r="CJW4" s="84"/>
      <c r="CJX4" s="84"/>
      <c r="CJY4" s="84"/>
      <c r="CJZ4" s="84"/>
      <c r="CKA4" s="84"/>
      <c r="CKB4" s="84"/>
      <c r="CKC4" s="84"/>
      <c r="CKD4" s="84"/>
      <c r="CKE4" s="84"/>
      <c r="CKF4" s="84"/>
      <c r="CKG4" s="84"/>
      <c r="CKH4" s="84"/>
      <c r="CKI4" s="84"/>
      <c r="CKJ4" s="84"/>
      <c r="CKK4" s="84"/>
      <c r="CKL4" s="84"/>
      <c r="CKM4" s="84"/>
      <c r="CKN4" s="84"/>
      <c r="CKO4" s="84"/>
      <c r="CKP4" s="84"/>
      <c r="CKQ4" s="84"/>
      <c r="CKR4" s="84"/>
      <c r="CKS4" s="84"/>
      <c r="CKT4" s="84"/>
      <c r="CKU4" s="84"/>
      <c r="CKV4" s="84"/>
      <c r="CKW4" s="84"/>
      <c r="CKX4" s="84"/>
      <c r="CKY4" s="84"/>
      <c r="CKZ4" s="84"/>
      <c r="CLA4" s="84"/>
      <c r="CLB4" s="84"/>
      <c r="CLC4" s="84"/>
      <c r="CLD4" s="84"/>
      <c r="CLE4" s="84"/>
      <c r="CLF4" s="84"/>
      <c r="CLG4" s="84"/>
      <c r="CLH4" s="84"/>
      <c r="CLI4" s="84"/>
      <c r="CLJ4" s="84"/>
      <c r="CLK4" s="84"/>
      <c r="CLL4" s="84"/>
      <c r="CLM4" s="84"/>
      <c r="CLN4" s="84"/>
      <c r="CLO4" s="84"/>
      <c r="CLP4" s="84"/>
      <c r="CLQ4" s="84"/>
      <c r="CLR4" s="84"/>
      <c r="CLS4" s="84"/>
      <c r="CLT4" s="84"/>
      <c r="CLU4" s="84"/>
      <c r="CLV4" s="84"/>
      <c r="CLW4" s="84"/>
      <c r="CLX4" s="84"/>
      <c r="CLY4" s="84"/>
      <c r="CLZ4" s="84"/>
      <c r="CMA4" s="84"/>
      <c r="CMB4" s="84"/>
      <c r="CMC4" s="84"/>
      <c r="CMD4" s="84"/>
      <c r="CME4" s="84"/>
      <c r="CMF4" s="84"/>
      <c r="CMG4" s="84"/>
      <c r="CMH4" s="84"/>
      <c r="CMI4" s="84"/>
      <c r="CMJ4" s="84"/>
      <c r="CMK4" s="84"/>
      <c r="CML4" s="84"/>
      <c r="CMM4" s="84"/>
      <c r="CMN4" s="84"/>
      <c r="CMO4" s="84"/>
      <c r="CMP4" s="84"/>
      <c r="CMQ4" s="84"/>
      <c r="CMR4" s="84"/>
      <c r="CMS4" s="84"/>
      <c r="CMT4" s="84"/>
      <c r="CMU4" s="84"/>
      <c r="CMV4" s="84"/>
      <c r="CMW4" s="84"/>
      <c r="CMX4" s="84"/>
      <c r="CMY4" s="84"/>
      <c r="CMZ4" s="84"/>
      <c r="CNA4" s="84"/>
      <c r="CNB4" s="84"/>
      <c r="CNC4" s="84"/>
      <c r="CND4" s="84"/>
      <c r="CNE4" s="84"/>
      <c r="CNF4" s="84"/>
      <c r="CNG4" s="84"/>
      <c r="CNH4" s="84"/>
      <c r="CNI4" s="84"/>
      <c r="CNJ4" s="84"/>
      <c r="CNK4" s="84"/>
      <c r="CNL4" s="84"/>
      <c r="CNM4" s="84"/>
      <c r="CNN4" s="84"/>
      <c r="CNO4" s="84"/>
      <c r="CNP4" s="84"/>
      <c r="CNQ4" s="84"/>
      <c r="CNR4" s="84"/>
      <c r="CNS4" s="84"/>
      <c r="CNT4" s="84"/>
      <c r="CNU4" s="84"/>
      <c r="CNV4" s="84"/>
      <c r="CNW4" s="84"/>
      <c r="CNX4" s="84"/>
      <c r="CNY4" s="84"/>
      <c r="CNZ4" s="84"/>
      <c r="COA4" s="84"/>
      <c r="COB4" s="84"/>
      <c r="COC4" s="84"/>
      <c r="COD4" s="84"/>
      <c r="COE4" s="84"/>
      <c r="COF4" s="84"/>
      <c r="COG4" s="84"/>
      <c r="COH4" s="84"/>
      <c r="COI4" s="84"/>
      <c r="COJ4" s="84"/>
      <c r="COK4" s="84"/>
      <c r="COL4" s="84"/>
      <c r="COM4" s="84"/>
      <c r="CON4" s="84"/>
      <c r="COO4" s="84"/>
      <c r="COP4" s="84"/>
      <c r="COQ4" s="84"/>
      <c r="COR4" s="84"/>
      <c r="COS4" s="84"/>
      <c r="COT4" s="84"/>
      <c r="COU4" s="84"/>
      <c r="COV4" s="84"/>
      <c r="COW4" s="84"/>
      <c r="COX4" s="84"/>
      <c r="COY4" s="84"/>
      <c r="COZ4" s="84"/>
      <c r="CPA4" s="84"/>
      <c r="CPB4" s="84"/>
      <c r="CPC4" s="84"/>
      <c r="CPD4" s="84"/>
      <c r="CPE4" s="84"/>
      <c r="CPF4" s="84"/>
      <c r="CPG4" s="84"/>
      <c r="CPH4" s="84"/>
      <c r="CPI4" s="84"/>
      <c r="CPJ4" s="84"/>
      <c r="CPK4" s="84"/>
      <c r="CPL4" s="84"/>
      <c r="CPM4" s="84"/>
      <c r="CPN4" s="84"/>
      <c r="CPO4" s="84"/>
      <c r="CPP4" s="84"/>
      <c r="CPQ4" s="84"/>
      <c r="CPR4" s="84"/>
      <c r="CPS4" s="84"/>
      <c r="CPT4" s="84"/>
      <c r="CPU4" s="84"/>
      <c r="CPV4" s="84"/>
      <c r="CPW4" s="84"/>
      <c r="CPX4" s="84"/>
      <c r="CPY4" s="84"/>
      <c r="CPZ4" s="84"/>
      <c r="CQA4" s="84"/>
      <c r="CQB4" s="84"/>
      <c r="CQC4" s="84"/>
      <c r="CQD4" s="84"/>
      <c r="CQE4" s="84"/>
      <c r="CQF4" s="84"/>
      <c r="CQG4" s="84"/>
      <c r="CQH4" s="84"/>
      <c r="CQI4" s="84"/>
      <c r="CQJ4" s="84"/>
      <c r="CQK4" s="84"/>
      <c r="CQL4" s="84"/>
      <c r="CQM4" s="84"/>
      <c r="CQN4" s="84"/>
      <c r="CQO4" s="84"/>
      <c r="CQP4" s="84"/>
      <c r="CQQ4" s="84"/>
      <c r="CQR4" s="84"/>
      <c r="CQS4" s="84"/>
      <c r="CQT4" s="84"/>
      <c r="CQU4" s="84"/>
      <c r="CQV4" s="84"/>
      <c r="CQW4" s="84"/>
      <c r="CQX4" s="84"/>
      <c r="CQY4" s="84"/>
      <c r="CQZ4" s="84"/>
      <c r="CRA4" s="84"/>
      <c r="CRB4" s="84"/>
      <c r="CRC4" s="84"/>
      <c r="CRD4" s="84"/>
      <c r="CRE4" s="84"/>
      <c r="CRF4" s="84"/>
      <c r="CRG4" s="84"/>
      <c r="CRH4" s="84"/>
      <c r="CRI4" s="84"/>
      <c r="CRJ4" s="84"/>
      <c r="CRK4" s="84"/>
      <c r="CRL4" s="84"/>
      <c r="CRM4" s="84"/>
      <c r="CRN4" s="84"/>
      <c r="CRO4" s="84"/>
      <c r="CRP4" s="84"/>
      <c r="CRQ4" s="84"/>
      <c r="CRR4" s="84"/>
      <c r="CRS4" s="84"/>
      <c r="CRT4" s="84"/>
      <c r="CRU4" s="84"/>
      <c r="CRV4" s="84"/>
      <c r="CRW4" s="84"/>
      <c r="CRX4" s="84"/>
      <c r="CRY4" s="84"/>
      <c r="CRZ4" s="84"/>
      <c r="CSA4" s="84"/>
      <c r="CSB4" s="84"/>
      <c r="CSC4" s="84"/>
      <c r="CSD4" s="84"/>
      <c r="CSE4" s="84"/>
      <c r="CSF4" s="84"/>
      <c r="CSG4" s="84"/>
      <c r="CSH4" s="84"/>
      <c r="CSI4" s="84"/>
      <c r="CSJ4" s="84"/>
      <c r="CSK4" s="84"/>
      <c r="CSL4" s="84"/>
      <c r="CSM4" s="84"/>
      <c r="CSN4" s="84"/>
      <c r="CSO4" s="84"/>
      <c r="CSP4" s="84"/>
      <c r="CSQ4" s="84"/>
      <c r="CSR4" s="84"/>
      <c r="CSS4" s="84"/>
      <c r="CST4" s="84"/>
      <c r="CSU4" s="84"/>
      <c r="CSV4" s="84"/>
      <c r="CSW4" s="84"/>
      <c r="CSX4" s="84"/>
      <c r="CSY4" s="84"/>
      <c r="CSZ4" s="84"/>
      <c r="CTA4" s="84"/>
      <c r="CTB4" s="84"/>
      <c r="CTC4" s="84"/>
      <c r="CTD4" s="84"/>
      <c r="CTE4" s="84"/>
      <c r="CTF4" s="84"/>
      <c r="CTG4" s="84"/>
      <c r="CTH4" s="84"/>
      <c r="CTI4" s="84"/>
      <c r="CTJ4" s="84"/>
      <c r="CTK4" s="84"/>
      <c r="CTL4" s="84"/>
      <c r="CTM4" s="84"/>
      <c r="CTN4" s="84"/>
      <c r="CTO4" s="84"/>
      <c r="CTP4" s="84"/>
      <c r="CTQ4" s="84"/>
      <c r="CTR4" s="84"/>
      <c r="CTS4" s="84"/>
      <c r="CTT4" s="84"/>
      <c r="CTU4" s="84"/>
      <c r="CTV4" s="84"/>
      <c r="CTW4" s="84"/>
      <c r="CTX4" s="84"/>
      <c r="CTY4" s="84"/>
      <c r="CTZ4" s="84"/>
      <c r="CUA4" s="84"/>
      <c r="CUB4" s="84"/>
      <c r="CUC4" s="84"/>
      <c r="CUD4" s="84"/>
      <c r="CUE4" s="84"/>
      <c r="CUF4" s="84"/>
      <c r="CUG4" s="84"/>
      <c r="CUH4" s="84"/>
      <c r="CUI4" s="84"/>
      <c r="CUJ4" s="84"/>
      <c r="CUK4" s="84"/>
      <c r="CUL4" s="84"/>
      <c r="CUM4" s="84"/>
      <c r="CUN4" s="84"/>
      <c r="CUO4" s="84"/>
      <c r="CUP4" s="84"/>
      <c r="CUQ4" s="84"/>
      <c r="CUR4" s="84"/>
      <c r="CUS4" s="84"/>
      <c r="CUT4" s="84"/>
      <c r="CUU4" s="84"/>
      <c r="CUV4" s="84"/>
      <c r="CUW4" s="84"/>
      <c r="CUX4" s="84"/>
      <c r="CUY4" s="84"/>
      <c r="CUZ4" s="84"/>
      <c r="CVA4" s="84"/>
      <c r="CVB4" s="84"/>
      <c r="CVC4" s="84"/>
      <c r="CVD4" s="84"/>
      <c r="CVE4" s="84"/>
      <c r="CVF4" s="84"/>
      <c r="CVG4" s="84"/>
      <c r="CVH4" s="84"/>
      <c r="CVI4" s="84"/>
      <c r="CVJ4" s="84"/>
      <c r="CVK4" s="84"/>
      <c r="CVL4" s="84"/>
      <c r="CVM4" s="84"/>
      <c r="CVN4" s="84"/>
      <c r="CVO4" s="84"/>
      <c r="CVP4" s="84"/>
      <c r="CVQ4" s="84"/>
      <c r="CVR4" s="84"/>
      <c r="CVS4" s="84"/>
      <c r="CVT4" s="84"/>
      <c r="CVU4" s="84"/>
      <c r="CVV4" s="84"/>
      <c r="CVW4" s="84"/>
      <c r="CVX4" s="84"/>
      <c r="CVY4" s="84"/>
      <c r="CVZ4" s="84"/>
      <c r="CWA4" s="84"/>
      <c r="CWB4" s="84"/>
      <c r="CWC4" s="84"/>
      <c r="CWD4" s="84"/>
      <c r="CWE4" s="84"/>
      <c r="CWF4" s="84"/>
      <c r="CWG4" s="84"/>
      <c r="CWH4" s="84"/>
      <c r="CWI4" s="84"/>
      <c r="CWJ4" s="84"/>
      <c r="CWK4" s="84"/>
      <c r="CWL4" s="84"/>
      <c r="CWM4" s="84"/>
      <c r="CWN4" s="84"/>
      <c r="CWO4" s="84"/>
      <c r="CWP4" s="84"/>
      <c r="CWQ4" s="84"/>
      <c r="CWR4" s="84"/>
      <c r="CWS4" s="84"/>
      <c r="CWT4" s="84"/>
      <c r="CWU4" s="84"/>
      <c r="CWV4" s="84"/>
      <c r="CWW4" s="84"/>
      <c r="CWX4" s="84"/>
      <c r="CWY4" s="84"/>
      <c r="CWZ4" s="84"/>
      <c r="CXA4" s="84"/>
      <c r="CXB4" s="84"/>
      <c r="CXC4" s="84"/>
      <c r="CXD4" s="84"/>
      <c r="CXE4" s="84"/>
      <c r="CXF4" s="84"/>
      <c r="CXG4" s="84"/>
      <c r="CXH4" s="84"/>
      <c r="CXI4" s="84"/>
      <c r="CXJ4" s="84"/>
      <c r="CXK4" s="84"/>
      <c r="CXL4" s="84"/>
      <c r="CXM4" s="84"/>
      <c r="CXN4" s="84"/>
      <c r="CXO4" s="84"/>
      <c r="CXP4" s="84"/>
      <c r="CXQ4" s="84"/>
      <c r="CXR4" s="84"/>
      <c r="CXS4" s="84"/>
      <c r="CXT4" s="84"/>
      <c r="CXU4" s="84"/>
      <c r="CXV4" s="84"/>
      <c r="CXW4" s="84"/>
      <c r="CXX4" s="84"/>
      <c r="CXY4" s="84"/>
      <c r="CXZ4" s="84"/>
      <c r="CYA4" s="84"/>
      <c r="CYB4" s="84"/>
      <c r="CYC4" s="84"/>
      <c r="CYD4" s="84"/>
      <c r="CYE4" s="84"/>
      <c r="CYF4" s="84"/>
      <c r="CYG4" s="84"/>
      <c r="CYH4" s="84"/>
      <c r="CYI4" s="84"/>
      <c r="CYJ4" s="84"/>
      <c r="CYK4" s="84"/>
      <c r="CYL4" s="84"/>
      <c r="CYM4" s="84"/>
      <c r="CYN4" s="84"/>
      <c r="CYO4" s="84"/>
      <c r="CYP4" s="84"/>
      <c r="CYQ4" s="84"/>
      <c r="CYR4" s="84"/>
      <c r="CYS4" s="84"/>
      <c r="CYT4" s="84"/>
      <c r="CYU4" s="84"/>
      <c r="CYV4" s="84"/>
      <c r="CYW4" s="84"/>
      <c r="CYX4" s="84"/>
      <c r="CYY4" s="84"/>
      <c r="CYZ4" s="84"/>
      <c r="CZA4" s="84"/>
      <c r="CZB4" s="84"/>
      <c r="CZC4" s="84"/>
      <c r="CZD4" s="84"/>
      <c r="CZE4" s="84"/>
      <c r="CZF4" s="84"/>
      <c r="CZG4" s="84"/>
      <c r="CZH4" s="84"/>
      <c r="CZI4" s="84"/>
      <c r="CZJ4" s="84"/>
      <c r="CZK4" s="84"/>
      <c r="CZL4" s="84"/>
      <c r="CZM4" s="84"/>
      <c r="CZN4" s="84"/>
      <c r="CZO4" s="84"/>
      <c r="CZP4" s="84"/>
      <c r="CZQ4" s="84"/>
      <c r="CZR4" s="84"/>
      <c r="CZS4" s="84"/>
      <c r="CZT4" s="84"/>
      <c r="CZU4" s="84"/>
      <c r="CZV4" s="84"/>
      <c r="CZW4" s="84"/>
      <c r="CZX4" s="84"/>
      <c r="CZY4" s="84"/>
      <c r="CZZ4" s="84"/>
      <c r="DAA4" s="84"/>
      <c r="DAB4" s="84"/>
      <c r="DAC4" s="84"/>
      <c r="DAD4" s="84"/>
      <c r="DAE4" s="84"/>
      <c r="DAF4" s="84"/>
      <c r="DAG4" s="84"/>
      <c r="DAH4" s="84"/>
      <c r="DAI4" s="84"/>
      <c r="DAJ4" s="84"/>
      <c r="DAK4" s="84"/>
      <c r="DAL4" s="84"/>
      <c r="DAM4" s="84"/>
      <c r="DAN4" s="84"/>
      <c r="DAO4" s="84"/>
      <c r="DAP4" s="84"/>
      <c r="DAQ4" s="84"/>
      <c r="DAR4" s="84"/>
      <c r="DAS4" s="84"/>
      <c r="DAT4" s="84"/>
      <c r="DAU4" s="84"/>
      <c r="DAV4" s="84"/>
      <c r="DAW4" s="84"/>
      <c r="DAX4" s="84"/>
      <c r="DAY4" s="84"/>
      <c r="DAZ4" s="84"/>
      <c r="DBA4" s="84"/>
      <c r="DBB4" s="84"/>
      <c r="DBC4" s="84"/>
      <c r="DBD4" s="84"/>
      <c r="DBE4" s="84"/>
      <c r="DBF4" s="84"/>
      <c r="DBG4" s="84"/>
      <c r="DBH4" s="84"/>
      <c r="DBI4" s="84"/>
      <c r="DBJ4" s="84"/>
      <c r="DBK4" s="84"/>
      <c r="DBL4" s="84"/>
      <c r="DBM4" s="84"/>
      <c r="DBN4" s="84"/>
      <c r="DBO4" s="84"/>
      <c r="DBP4" s="84"/>
      <c r="DBQ4" s="84"/>
      <c r="DBR4" s="84"/>
      <c r="DBS4" s="84"/>
      <c r="DBT4" s="84"/>
      <c r="DBU4" s="84"/>
      <c r="DBV4" s="84"/>
      <c r="DBW4" s="84"/>
      <c r="DBX4" s="84"/>
      <c r="DBY4" s="84"/>
      <c r="DBZ4" s="84"/>
      <c r="DCA4" s="84"/>
      <c r="DCB4" s="84"/>
      <c r="DCC4" s="84"/>
      <c r="DCD4" s="84"/>
      <c r="DCE4" s="84"/>
      <c r="DCF4" s="84"/>
      <c r="DCG4" s="84"/>
      <c r="DCH4" s="84"/>
      <c r="DCI4" s="84"/>
      <c r="DCJ4" s="84"/>
      <c r="DCK4" s="84"/>
      <c r="DCL4" s="84"/>
      <c r="DCM4" s="84"/>
      <c r="DCN4" s="84"/>
      <c r="DCO4" s="84"/>
      <c r="DCP4" s="84"/>
      <c r="DCQ4" s="84"/>
      <c r="DCR4" s="84"/>
      <c r="DCS4" s="84"/>
      <c r="DCT4" s="84"/>
      <c r="DCU4" s="84"/>
      <c r="DCV4" s="84"/>
      <c r="DCW4" s="84"/>
      <c r="DCX4" s="84"/>
      <c r="DCY4" s="84"/>
      <c r="DCZ4" s="84"/>
      <c r="DDA4" s="84"/>
      <c r="DDB4" s="84"/>
      <c r="DDC4" s="84"/>
      <c r="DDD4" s="84"/>
      <c r="DDE4" s="84"/>
      <c r="DDF4" s="84"/>
      <c r="DDG4" s="84"/>
      <c r="DDH4" s="84"/>
      <c r="DDI4" s="84"/>
      <c r="DDJ4" s="84"/>
      <c r="DDK4" s="84"/>
      <c r="DDL4" s="84"/>
      <c r="DDM4" s="84"/>
      <c r="DDN4" s="84"/>
      <c r="DDO4" s="84"/>
      <c r="DDP4" s="84"/>
      <c r="DDQ4" s="84"/>
      <c r="DDR4" s="84"/>
      <c r="DDS4" s="84"/>
      <c r="DDT4" s="84"/>
      <c r="DDU4" s="84"/>
      <c r="DDV4" s="84"/>
      <c r="DDW4" s="84"/>
      <c r="DDX4" s="84"/>
      <c r="DDY4" s="84"/>
      <c r="DDZ4" s="84"/>
      <c r="DEA4" s="84"/>
      <c r="DEB4" s="84"/>
      <c r="DEC4" s="84"/>
      <c r="DED4" s="84"/>
      <c r="DEE4" s="84"/>
      <c r="DEF4" s="84"/>
      <c r="DEG4" s="84"/>
      <c r="DEH4" s="84"/>
      <c r="DEI4" s="84"/>
      <c r="DEJ4" s="84"/>
      <c r="DEK4" s="84"/>
      <c r="DEL4" s="84"/>
      <c r="DEM4" s="84"/>
      <c r="DEN4" s="84"/>
      <c r="DEO4" s="84"/>
      <c r="DEP4" s="84"/>
      <c r="DEQ4" s="84"/>
      <c r="DER4" s="84"/>
      <c r="DES4" s="84"/>
      <c r="DET4" s="84"/>
      <c r="DEU4" s="84"/>
      <c r="DEV4" s="84"/>
      <c r="DEW4" s="84"/>
      <c r="DEX4" s="84"/>
      <c r="DEY4" s="84"/>
      <c r="DEZ4" s="84"/>
      <c r="DFA4" s="84"/>
      <c r="DFB4" s="84"/>
      <c r="DFC4" s="84"/>
      <c r="DFD4" s="84"/>
      <c r="DFE4" s="84"/>
      <c r="DFF4" s="84"/>
      <c r="DFG4" s="84"/>
      <c r="DFH4" s="84"/>
      <c r="DFI4" s="84"/>
      <c r="DFJ4" s="84"/>
      <c r="DFK4" s="84"/>
      <c r="DFL4" s="84"/>
      <c r="DFM4" s="84"/>
      <c r="DFN4" s="84"/>
      <c r="DFO4" s="84"/>
      <c r="DFP4" s="84"/>
      <c r="DFQ4" s="84"/>
      <c r="DFR4" s="84"/>
      <c r="DFS4" s="84"/>
      <c r="DFT4" s="84"/>
      <c r="DFU4" s="84"/>
      <c r="DFV4" s="84"/>
      <c r="DFW4" s="84"/>
      <c r="DFX4" s="84"/>
      <c r="DFY4" s="84"/>
      <c r="DFZ4" s="84"/>
      <c r="DGA4" s="84"/>
      <c r="DGB4" s="84"/>
      <c r="DGC4" s="84"/>
      <c r="DGD4" s="84"/>
      <c r="DGE4" s="84"/>
      <c r="DGF4" s="84"/>
      <c r="DGG4" s="84"/>
      <c r="DGH4" s="84"/>
      <c r="DGI4" s="84"/>
      <c r="DGJ4" s="84"/>
      <c r="DGK4" s="84"/>
      <c r="DGL4" s="84"/>
      <c r="DGM4" s="84"/>
      <c r="DGN4" s="84"/>
      <c r="DGO4" s="84"/>
      <c r="DGP4" s="84"/>
      <c r="DGQ4" s="84"/>
      <c r="DGR4" s="84"/>
      <c r="DGS4" s="84"/>
      <c r="DGT4" s="84"/>
      <c r="DGU4" s="84"/>
      <c r="DGV4" s="84"/>
      <c r="DGW4" s="84"/>
      <c r="DGX4" s="84"/>
      <c r="DGY4" s="84"/>
      <c r="DGZ4" s="84"/>
      <c r="DHA4" s="84"/>
      <c r="DHB4" s="84"/>
      <c r="DHC4" s="84"/>
      <c r="DHD4" s="84"/>
      <c r="DHE4" s="84"/>
      <c r="DHF4" s="84"/>
      <c r="DHG4" s="84"/>
      <c r="DHH4" s="84"/>
      <c r="DHI4" s="84"/>
      <c r="DHJ4" s="84"/>
      <c r="DHK4" s="84"/>
      <c r="DHL4" s="84"/>
      <c r="DHM4" s="84"/>
      <c r="DHN4" s="84"/>
      <c r="DHO4" s="84"/>
      <c r="DHP4" s="84"/>
      <c r="DHQ4" s="84"/>
      <c r="DHR4" s="84"/>
      <c r="DHS4" s="84"/>
      <c r="DHT4" s="84"/>
      <c r="DHU4" s="84"/>
      <c r="DHV4" s="84"/>
      <c r="DHW4" s="84"/>
      <c r="DHX4" s="84"/>
      <c r="DHY4" s="84"/>
      <c r="DHZ4" s="84"/>
      <c r="DIA4" s="84"/>
      <c r="DIB4" s="84"/>
      <c r="DIC4" s="84"/>
      <c r="DID4" s="84"/>
      <c r="DIE4" s="84"/>
      <c r="DIF4" s="84"/>
      <c r="DIG4" s="84"/>
      <c r="DIH4" s="84"/>
      <c r="DII4" s="84"/>
      <c r="DIJ4" s="84"/>
      <c r="DIK4" s="84"/>
      <c r="DIL4" s="84"/>
      <c r="DIM4" s="84"/>
      <c r="DIN4" s="84"/>
      <c r="DIO4" s="84"/>
      <c r="DIP4" s="84"/>
      <c r="DIQ4" s="84"/>
      <c r="DIR4" s="84"/>
      <c r="DIS4" s="84"/>
      <c r="DIT4" s="84"/>
      <c r="DIU4" s="84"/>
      <c r="DIV4" s="84"/>
      <c r="DIW4" s="84"/>
      <c r="DIX4" s="84"/>
      <c r="DIY4" s="84"/>
      <c r="DIZ4" s="84"/>
      <c r="DJA4" s="84"/>
      <c r="DJB4" s="84"/>
      <c r="DJC4" s="84"/>
      <c r="DJD4" s="84"/>
      <c r="DJE4" s="84"/>
      <c r="DJF4" s="84"/>
      <c r="DJG4" s="84"/>
      <c r="DJH4" s="84"/>
      <c r="DJI4" s="84"/>
      <c r="DJJ4" s="84"/>
      <c r="DJK4" s="84"/>
      <c r="DJL4" s="84"/>
      <c r="DJM4" s="84"/>
      <c r="DJN4" s="84"/>
      <c r="DJO4" s="84"/>
      <c r="DJP4" s="84"/>
      <c r="DJQ4" s="84"/>
      <c r="DJR4" s="84"/>
      <c r="DJS4" s="84"/>
      <c r="DJT4" s="84"/>
      <c r="DJU4" s="84"/>
      <c r="DJV4" s="84"/>
      <c r="DJW4" s="84"/>
      <c r="DJX4" s="84"/>
      <c r="DJY4" s="84"/>
      <c r="DJZ4" s="84"/>
      <c r="DKA4" s="84"/>
      <c r="DKB4" s="84"/>
      <c r="DKC4" s="84"/>
      <c r="DKD4" s="84"/>
      <c r="DKE4" s="84"/>
      <c r="DKF4" s="84"/>
      <c r="DKG4" s="84"/>
      <c r="DKH4" s="84"/>
      <c r="DKI4" s="84"/>
      <c r="DKJ4" s="84"/>
      <c r="DKK4" s="84"/>
      <c r="DKL4" s="84"/>
      <c r="DKM4" s="84"/>
      <c r="DKN4" s="84"/>
      <c r="DKO4" s="84"/>
      <c r="DKP4" s="84"/>
      <c r="DKQ4" s="84"/>
      <c r="DKR4" s="84"/>
      <c r="DKS4" s="84"/>
      <c r="DKT4" s="84"/>
      <c r="DKU4" s="84"/>
      <c r="DKV4" s="84"/>
      <c r="DKW4" s="84"/>
      <c r="DKX4" s="84"/>
      <c r="DKY4" s="84"/>
      <c r="DKZ4" s="84"/>
      <c r="DLA4" s="84"/>
      <c r="DLB4" s="84"/>
      <c r="DLC4" s="84"/>
      <c r="DLD4" s="84"/>
      <c r="DLE4" s="84"/>
      <c r="DLF4" s="84"/>
      <c r="DLG4" s="84"/>
      <c r="DLH4" s="84"/>
      <c r="DLI4" s="84"/>
      <c r="DLJ4" s="84"/>
      <c r="DLK4" s="84"/>
      <c r="DLL4" s="84"/>
      <c r="DLM4" s="84"/>
      <c r="DLN4" s="84"/>
      <c r="DLO4" s="84"/>
      <c r="DLP4" s="84"/>
      <c r="DLQ4" s="84"/>
      <c r="DLR4" s="84"/>
      <c r="DLS4" s="84"/>
      <c r="DLT4" s="84"/>
      <c r="DLU4" s="84"/>
      <c r="DLV4" s="84"/>
      <c r="DLW4" s="84"/>
      <c r="DLX4" s="84"/>
      <c r="DLY4" s="84"/>
      <c r="DLZ4" s="84"/>
      <c r="DMA4" s="84"/>
      <c r="DMB4" s="84"/>
      <c r="DMC4" s="84"/>
      <c r="DMD4" s="84"/>
      <c r="DME4" s="84"/>
      <c r="DMF4" s="84"/>
      <c r="DMG4" s="84"/>
      <c r="DMH4" s="84"/>
      <c r="DMI4" s="84"/>
      <c r="DMJ4" s="84"/>
      <c r="DMK4" s="84"/>
      <c r="DML4" s="84"/>
      <c r="DMM4" s="84"/>
      <c r="DMN4" s="84"/>
      <c r="DMO4" s="84"/>
      <c r="DMP4" s="84"/>
      <c r="DMQ4" s="84"/>
      <c r="DMR4" s="84"/>
      <c r="DMS4" s="84"/>
      <c r="DMT4" s="84"/>
      <c r="DMU4" s="84"/>
      <c r="DMV4" s="84"/>
      <c r="DMW4" s="84"/>
      <c r="DMX4" s="84"/>
      <c r="DMY4" s="84"/>
      <c r="DMZ4" s="84"/>
      <c r="DNA4" s="84"/>
      <c r="DNB4" s="84"/>
      <c r="DNC4" s="84"/>
      <c r="DND4" s="84"/>
      <c r="DNE4" s="84"/>
      <c r="DNF4" s="84"/>
      <c r="DNG4" s="84"/>
      <c r="DNH4" s="84"/>
      <c r="DNI4" s="84"/>
      <c r="DNJ4" s="84"/>
      <c r="DNK4" s="84"/>
      <c r="DNL4" s="84"/>
      <c r="DNM4" s="84"/>
      <c r="DNN4" s="84"/>
      <c r="DNO4" s="84"/>
      <c r="DNP4" s="84"/>
      <c r="DNQ4" s="84"/>
      <c r="DNR4" s="84"/>
      <c r="DNS4" s="84"/>
      <c r="DNT4" s="84"/>
      <c r="DNU4" s="84"/>
      <c r="DNV4" s="84"/>
      <c r="DNW4" s="84"/>
      <c r="DNX4" s="84"/>
      <c r="DNY4" s="84"/>
      <c r="DNZ4" s="84"/>
      <c r="DOA4" s="84"/>
      <c r="DOB4" s="84"/>
      <c r="DOC4" s="84"/>
      <c r="DOD4" s="84"/>
      <c r="DOE4" s="84"/>
      <c r="DOF4" s="84"/>
      <c r="DOG4" s="84"/>
      <c r="DOH4" s="84"/>
      <c r="DOI4" s="84"/>
      <c r="DOJ4" s="84"/>
      <c r="DOK4" s="84"/>
      <c r="DOL4" s="84"/>
      <c r="DOM4" s="84"/>
      <c r="DON4" s="84"/>
      <c r="DOO4" s="84"/>
      <c r="DOP4" s="84"/>
      <c r="DOQ4" s="84"/>
      <c r="DOR4" s="84"/>
      <c r="DOS4" s="84"/>
      <c r="DOT4" s="84"/>
      <c r="DOU4" s="84"/>
      <c r="DOV4" s="84"/>
      <c r="DOW4" s="84"/>
      <c r="DOX4" s="84"/>
      <c r="DOY4" s="84"/>
      <c r="DOZ4" s="84"/>
      <c r="DPA4" s="84"/>
      <c r="DPB4" s="84"/>
      <c r="DPC4" s="84"/>
      <c r="DPD4" s="84"/>
      <c r="DPE4" s="84"/>
      <c r="DPF4" s="84"/>
      <c r="DPG4" s="84"/>
      <c r="DPH4" s="84"/>
      <c r="DPI4" s="84"/>
      <c r="DPJ4" s="84"/>
      <c r="DPK4" s="84"/>
      <c r="DPL4" s="84"/>
      <c r="DPM4" s="84"/>
      <c r="DPN4" s="84"/>
      <c r="DPO4" s="84"/>
      <c r="DPP4" s="84"/>
      <c r="DPQ4" s="84"/>
      <c r="DPR4" s="84"/>
      <c r="DPS4" s="84"/>
      <c r="DPT4" s="84"/>
      <c r="DPU4" s="84"/>
      <c r="DPV4" s="84"/>
      <c r="DPW4" s="84"/>
      <c r="DPX4" s="84"/>
      <c r="DPY4" s="84"/>
      <c r="DPZ4" s="84"/>
      <c r="DQA4" s="84"/>
      <c r="DQB4" s="84"/>
      <c r="DQC4" s="84"/>
      <c r="DQD4" s="84"/>
      <c r="DQE4" s="84"/>
      <c r="DQF4" s="84"/>
      <c r="DQG4" s="84"/>
      <c r="DQH4" s="84"/>
      <c r="DQI4" s="84"/>
      <c r="DQJ4" s="84"/>
      <c r="DQK4" s="84"/>
      <c r="DQL4" s="84"/>
      <c r="DQM4" s="84"/>
      <c r="DQN4" s="84"/>
      <c r="DQO4" s="84"/>
      <c r="DQP4" s="84"/>
      <c r="DQQ4" s="84"/>
      <c r="DQR4" s="84"/>
      <c r="DQS4" s="84"/>
      <c r="DQT4" s="84"/>
      <c r="DQU4" s="84"/>
      <c r="DQV4" s="84"/>
      <c r="DQW4" s="84"/>
      <c r="DQX4" s="84"/>
      <c r="DQY4" s="84"/>
      <c r="DQZ4" s="84"/>
      <c r="DRA4" s="84"/>
      <c r="DRB4" s="84"/>
      <c r="DRC4" s="84"/>
      <c r="DRD4" s="84"/>
      <c r="DRE4" s="84"/>
      <c r="DRF4" s="84"/>
      <c r="DRG4" s="84"/>
      <c r="DRH4" s="84"/>
      <c r="DRI4" s="84"/>
      <c r="DRJ4" s="84"/>
      <c r="DRK4" s="84"/>
      <c r="DRL4" s="84"/>
      <c r="DRM4" s="84"/>
      <c r="DRN4" s="84"/>
      <c r="DRO4" s="84"/>
      <c r="DRP4" s="84"/>
      <c r="DRQ4" s="84"/>
      <c r="DRR4" s="84"/>
      <c r="DRS4" s="84"/>
      <c r="DRT4" s="84"/>
      <c r="DRU4" s="84"/>
      <c r="DRV4" s="84"/>
      <c r="DRW4" s="84"/>
      <c r="DRX4" s="84"/>
      <c r="DRY4" s="84"/>
      <c r="DRZ4" s="84"/>
      <c r="DSA4" s="84"/>
      <c r="DSB4" s="84"/>
      <c r="DSC4" s="84"/>
      <c r="DSD4" s="84"/>
      <c r="DSE4" s="84"/>
      <c r="DSF4" s="84"/>
      <c r="DSG4" s="84"/>
      <c r="DSH4" s="84"/>
      <c r="DSI4" s="84"/>
      <c r="DSJ4" s="84"/>
      <c r="DSK4" s="84"/>
      <c r="DSL4" s="84"/>
      <c r="DSM4" s="84"/>
      <c r="DSN4" s="84"/>
      <c r="DSO4" s="84"/>
      <c r="DSP4" s="84"/>
      <c r="DSQ4" s="84"/>
      <c r="DSR4" s="84"/>
      <c r="DSS4" s="84"/>
      <c r="DST4" s="84"/>
      <c r="DSU4" s="84"/>
      <c r="DSV4" s="84"/>
      <c r="DSW4" s="84"/>
      <c r="DSX4" s="84"/>
      <c r="DSY4" s="84"/>
      <c r="DSZ4" s="84"/>
      <c r="DTA4" s="84"/>
      <c r="DTB4" s="84"/>
      <c r="DTC4" s="84"/>
      <c r="DTD4" s="84"/>
      <c r="DTE4" s="84"/>
      <c r="DTF4" s="84"/>
      <c r="DTG4" s="84"/>
      <c r="DTH4" s="84"/>
      <c r="DTI4" s="84"/>
      <c r="DTJ4" s="84"/>
      <c r="DTK4" s="84"/>
      <c r="DTL4" s="84"/>
      <c r="DTM4" s="84"/>
      <c r="DTN4" s="84"/>
      <c r="DTO4" s="84"/>
      <c r="DTP4" s="84"/>
      <c r="DTQ4" s="84"/>
      <c r="DTR4" s="84"/>
      <c r="DTS4" s="84"/>
      <c r="DTT4" s="84"/>
      <c r="DTU4" s="84"/>
      <c r="DTV4" s="84"/>
      <c r="DTW4" s="84"/>
      <c r="DTX4" s="84"/>
      <c r="DTY4" s="84"/>
      <c r="DTZ4" s="84"/>
      <c r="DUA4" s="84"/>
      <c r="DUB4" s="84"/>
      <c r="DUC4" s="84"/>
      <c r="DUD4" s="84"/>
      <c r="DUE4" s="84"/>
      <c r="DUF4" s="84"/>
      <c r="DUG4" s="84"/>
      <c r="DUH4" s="84"/>
      <c r="DUI4" s="84"/>
      <c r="DUJ4" s="84"/>
      <c r="DUK4" s="84"/>
      <c r="DUL4" s="84"/>
      <c r="DUM4" s="84"/>
      <c r="DUN4" s="84"/>
      <c r="DUO4" s="84"/>
      <c r="DUP4" s="84"/>
      <c r="DUQ4" s="84"/>
      <c r="DUR4" s="84"/>
      <c r="DUS4" s="84"/>
      <c r="DUT4" s="84"/>
      <c r="DUU4" s="84"/>
      <c r="DUV4" s="84"/>
      <c r="DUW4" s="84"/>
      <c r="DUX4" s="84"/>
      <c r="DUY4" s="84"/>
      <c r="DUZ4" s="84"/>
      <c r="DVA4" s="84"/>
      <c r="DVB4" s="84"/>
      <c r="DVC4" s="84"/>
      <c r="DVD4" s="84"/>
      <c r="DVE4" s="84"/>
      <c r="DVF4" s="84"/>
      <c r="DVG4" s="84"/>
      <c r="DVH4" s="84"/>
      <c r="DVI4" s="84"/>
      <c r="DVJ4" s="84"/>
      <c r="DVK4" s="84"/>
      <c r="DVL4" s="84"/>
      <c r="DVM4" s="84"/>
      <c r="DVN4" s="84"/>
      <c r="DVO4" s="84"/>
      <c r="DVP4" s="84"/>
      <c r="DVQ4" s="84"/>
      <c r="DVR4" s="84"/>
      <c r="DVS4" s="84"/>
      <c r="DVT4" s="84"/>
      <c r="DVU4" s="84"/>
      <c r="DVV4" s="84"/>
      <c r="DVW4" s="84"/>
      <c r="DVX4" s="84"/>
      <c r="DVY4" s="84"/>
      <c r="DVZ4" s="84"/>
      <c r="DWA4" s="84"/>
      <c r="DWB4" s="84"/>
      <c r="DWC4" s="84"/>
      <c r="DWD4" s="84"/>
      <c r="DWE4" s="84"/>
      <c r="DWF4" s="84"/>
      <c r="DWG4" s="84"/>
      <c r="DWH4" s="84"/>
      <c r="DWI4" s="84"/>
      <c r="DWJ4" s="84"/>
      <c r="DWK4" s="84"/>
      <c r="DWL4" s="84"/>
      <c r="DWM4" s="84"/>
      <c r="DWN4" s="84"/>
      <c r="DWO4" s="84"/>
      <c r="DWP4" s="84"/>
      <c r="DWQ4" s="84"/>
      <c r="DWR4" s="84"/>
      <c r="DWS4" s="84"/>
      <c r="DWT4" s="84"/>
      <c r="DWU4" s="84"/>
      <c r="DWV4" s="84"/>
      <c r="DWW4" s="84"/>
      <c r="DWX4" s="84"/>
      <c r="DWY4" s="84"/>
      <c r="DWZ4" s="84"/>
      <c r="DXA4" s="84"/>
      <c r="DXB4" s="84"/>
      <c r="DXC4" s="84"/>
      <c r="DXD4" s="84"/>
      <c r="DXE4" s="84"/>
      <c r="DXF4" s="84"/>
      <c r="DXG4" s="84"/>
      <c r="DXH4" s="84"/>
      <c r="DXI4" s="84"/>
      <c r="DXJ4" s="84"/>
      <c r="DXK4" s="84"/>
      <c r="DXL4" s="84"/>
      <c r="DXM4" s="84"/>
      <c r="DXN4" s="84"/>
      <c r="DXO4" s="84"/>
      <c r="DXP4" s="84"/>
      <c r="DXQ4" s="84"/>
      <c r="DXR4" s="84"/>
      <c r="DXS4" s="84"/>
      <c r="DXT4" s="84"/>
      <c r="DXU4" s="84"/>
      <c r="DXV4" s="84"/>
      <c r="DXW4" s="84"/>
      <c r="DXX4" s="84"/>
      <c r="DXY4" s="84"/>
      <c r="DXZ4" s="84"/>
      <c r="DYA4" s="84"/>
      <c r="DYB4" s="84"/>
      <c r="DYC4" s="84"/>
      <c r="DYD4" s="84"/>
      <c r="DYE4" s="84"/>
      <c r="DYF4" s="84"/>
      <c r="DYG4" s="84"/>
      <c r="DYH4" s="84"/>
      <c r="DYI4" s="84"/>
      <c r="DYJ4" s="84"/>
      <c r="DYK4" s="84"/>
      <c r="DYL4" s="84"/>
      <c r="DYM4" s="84"/>
      <c r="DYN4" s="84"/>
      <c r="DYO4" s="84"/>
      <c r="DYP4" s="84"/>
      <c r="DYQ4" s="84"/>
      <c r="DYR4" s="84"/>
      <c r="DYS4" s="84"/>
      <c r="DYT4" s="84"/>
      <c r="DYU4" s="84"/>
      <c r="DYV4" s="84"/>
      <c r="DYW4" s="84"/>
      <c r="DYX4" s="84"/>
      <c r="DYY4" s="84"/>
      <c r="DYZ4" s="84"/>
      <c r="DZA4" s="84"/>
      <c r="DZB4" s="84"/>
      <c r="DZC4" s="84"/>
      <c r="DZD4" s="84"/>
      <c r="DZE4" s="84"/>
      <c r="DZF4" s="84"/>
      <c r="DZG4" s="84"/>
      <c r="DZH4" s="84"/>
      <c r="DZI4" s="84"/>
      <c r="DZJ4" s="84"/>
      <c r="DZK4" s="84"/>
      <c r="DZL4" s="84"/>
      <c r="DZM4" s="84"/>
      <c r="DZN4" s="84"/>
      <c r="DZO4" s="84"/>
      <c r="DZP4" s="84"/>
      <c r="DZQ4" s="84"/>
      <c r="DZR4" s="84"/>
      <c r="DZS4" s="84"/>
      <c r="DZT4" s="84"/>
      <c r="DZU4" s="84"/>
      <c r="DZV4" s="84"/>
      <c r="DZW4" s="84"/>
      <c r="DZX4" s="84"/>
      <c r="DZY4" s="84"/>
      <c r="DZZ4" s="84"/>
      <c r="EAA4" s="84"/>
      <c r="EAB4" s="84"/>
      <c r="EAC4" s="84"/>
      <c r="EAD4" s="84"/>
      <c r="EAE4" s="84"/>
      <c r="EAF4" s="84"/>
      <c r="EAG4" s="84"/>
      <c r="EAH4" s="84"/>
      <c r="EAI4" s="84"/>
      <c r="EAJ4" s="84"/>
      <c r="EAK4" s="84"/>
      <c r="EAL4" s="84"/>
      <c r="EAM4" s="84"/>
      <c r="EAN4" s="84"/>
      <c r="EAO4" s="84"/>
      <c r="EAP4" s="84"/>
      <c r="EAQ4" s="84"/>
      <c r="EAR4" s="84"/>
      <c r="EAS4" s="84"/>
      <c r="EAT4" s="84"/>
      <c r="EAU4" s="84"/>
      <c r="EAV4" s="84"/>
      <c r="EAW4" s="84"/>
      <c r="EAX4" s="84"/>
      <c r="EAY4" s="84"/>
      <c r="EAZ4" s="84"/>
      <c r="EBA4" s="84"/>
      <c r="EBB4" s="84"/>
      <c r="EBC4" s="84"/>
      <c r="EBD4" s="84"/>
      <c r="EBE4" s="84"/>
      <c r="EBF4" s="84"/>
      <c r="EBG4" s="84"/>
      <c r="EBH4" s="84"/>
      <c r="EBI4" s="84"/>
      <c r="EBJ4" s="84"/>
      <c r="EBK4" s="84"/>
      <c r="EBL4" s="84"/>
      <c r="EBM4" s="84"/>
      <c r="EBN4" s="84"/>
      <c r="EBO4" s="84"/>
      <c r="EBP4" s="84"/>
      <c r="EBQ4" s="84"/>
      <c r="EBR4" s="84"/>
      <c r="EBS4" s="84"/>
      <c r="EBT4" s="84"/>
      <c r="EBU4" s="84"/>
      <c r="EBV4" s="84"/>
      <c r="EBW4" s="84"/>
      <c r="EBX4" s="84"/>
      <c r="EBY4" s="84"/>
      <c r="EBZ4" s="84"/>
      <c r="ECA4" s="84"/>
      <c r="ECB4" s="84"/>
      <c r="ECC4" s="84"/>
      <c r="ECD4" s="84"/>
      <c r="ECE4" s="84"/>
      <c r="ECF4" s="84"/>
      <c r="ECG4" s="84"/>
      <c r="ECH4" s="84"/>
      <c r="ECI4" s="84"/>
      <c r="ECJ4" s="84"/>
      <c r="ECK4" s="84"/>
      <c r="ECL4" s="84"/>
      <c r="ECM4" s="84"/>
      <c r="ECN4" s="84"/>
      <c r="ECO4" s="84"/>
      <c r="ECP4" s="84"/>
      <c r="ECQ4" s="84"/>
      <c r="ECR4" s="84"/>
      <c r="ECS4" s="84"/>
      <c r="ECT4" s="84"/>
      <c r="ECU4" s="84"/>
      <c r="ECV4" s="84"/>
      <c r="ECW4" s="84"/>
      <c r="ECX4" s="84"/>
      <c r="ECY4" s="84"/>
      <c r="ECZ4" s="84"/>
      <c r="EDA4" s="84"/>
      <c r="EDB4" s="84"/>
      <c r="EDC4" s="84"/>
      <c r="EDD4" s="84"/>
      <c r="EDE4" s="84"/>
      <c r="EDF4" s="84"/>
      <c r="EDG4" s="84"/>
      <c r="EDH4" s="84"/>
      <c r="EDI4" s="84"/>
      <c r="EDJ4" s="84"/>
      <c r="EDK4" s="84"/>
      <c r="EDL4" s="84"/>
      <c r="EDM4" s="84"/>
      <c r="EDN4" s="84"/>
      <c r="EDO4" s="84"/>
      <c r="EDP4" s="84"/>
      <c r="EDQ4" s="84"/>
      <c r="EDR4" s="84"/>
      <c r="EDS4" s="84"/>
      <c r="EDT4" s="84"/>
      <c r="EDU4" s="84"/>
      <c r="EDV4" s="84"/>
      <c r="EDW4" s="84"/>
      <c r="EDX4" s="84"/>
      <c r="EDY4" s="84"/>
      <c r="EDZ4" s="84"/>
      <c r="EEA4" s="84"/>
      <c r="EEB4" s="84"/>
      <c r="EEC4" s="84"/>
      <c r="EED4" s="84"/>
      <c r="EEE4" s="84"/>
      <c r="EEF4" s="84"/>
      <c r="EEG4" s="84"/>
      <c r="EEH4" s="84"/>
      <c r="EEI4" s="84"/>
      <c r="EEJ4" s="84"/>
      <c r="EEK4" s="84"/>
      <c r="EEL4" s="84"/>
      <c r="EEM4" s="84"/>
      <c r="EEN4" s="84"/>
      <c r="EEO4" s="84"/>
      <c r="EEP4" s="84"/>
      <c r="EEQ4" s="84"/>
      <c r="EER4" s="84"/>
      <c r="EES4" s="84"/>
      <c r="EET4" s="84"/>
      <c r="EEU4" s="84"/>
      <c r="EEV4" s="84"/>
      <c r="EEW4" s="84"/>
      <c r="EEX4" s="84"/>
      <c r="EEY4" s="84"/>
      <c r="EEZ4" s="84"/>
      <c r="EFA4" s="84"/>
      <c r="EFB4" s="84"/>
      <c r="EFC4" s="84"/>
      <c r="EFD4" s="84"/>
      <c r="EFE4" s="84"/>
      <c r="EFF4" s="84"/>
      <c r="EFG4" s="84"/>
      <c r="EFH4" s="84"/>
      <c r="EFI4" s="84"/>
      <c r="EFJ4" s="84"/>
      <c r="EFK4" s="84"/>
      <c r="EFL4" s="84"/>
      <c r="EFM4" s="84"/>
      <c r="EFN4" s="84"/>
      <c r="EFO4" s="84"/>
      <c r="EFP4" s="84"/>
      <c r="EFQ4" s="84"/>
      <c r="EFR4" s="84"/>
      <c r="EFS4" s="84"/>
      <c r="EFT4" s="84"/>
      <c r="EFU4" s="84"/>
      <c r="EFV4" s="84"/>
      <c r="EFW4" s="84"/>
      <c r="EFX4" s="84"/>
      <c r="EFY4" s="84"/>
      <c r="EFZ4" s="84"/>
      <c r="EGA4" s="84"/>
      <c r="EGB4" s="84"/>
      <c r="EGC4" s="84"/>
      <c r="EGD4" s="84"/>
      <c r="EGE4" s="84"/>
      <c r="EGF4" s="84"/>
      <c r="EGG4" s="84"/>
      <c r="EGH4" s="84"/>
      <c r="EGI4" s="84"/>
      <c r="EGJ4" s="84"/>
      <c r="EGK4" s="84"/>
      <c r="EGL4" s="84"/>
      <c r="EGM4" s="84"/>
      <c r="EGN4" s="84"/>
      <c r="EGO4" s="84"/>
      <c r="EGP4" s="84"/>
      <c r="EGQ4" s="84"/>
      <c r="EGR4" s="84"/>
      <c r="EGS4" s="84"/>
      <c r="EGT4" s="84"/>
      <c r="EGU4" s="84"/>
      <c r="EGV4" s="84"/>
      <c r="EGW4" s="84"/>
      <c r="EGX4" s="84"/>
      <c r="EGY4" s="84"/>
      <c r="EGZ4" s="84"/>
      <c r="EHA4" s="84"/>
      <c r="EHB4" s="84"/>
      <c r="EHC4" s="84"/>
      <c r="EHD4" s="84"/>
      <c r="EHE4" s="84"/>
      <c r="EHF4" s="84"/>
      <c r="EHG4" s="84"/>
      <c r="EHH4" s="84"/>
      <c r="EHI4" s="84"/>
      <c r="EHJ4" s="84"/>
      <c r="EHK4" s="84"/>
      <c r="EHL4" s="84"/>
      <c r="EHM4" s="84"/>
      <c r="EHN4" s="84"/>
      <c r="EHO4" s="84"/>
      <c r="EHP4" s="84"/>
      <c r="EHQ4" s="84"/>
      <c r="EHR4" s="84"/>
      <c r="EHS4" s="84"/>
      <c r="EHT4" s="84"/>
      <c r="EHU4" s="84"/>
      <c r="EHV4" s="84"/>
      <c r="EHW4" s="84"/>
      <c r="EHX4" s="84"/>
      <c r="EHY4" s="84"/>
      <c r="EHZ4" s="84"/>
      <c r="EIA4" s="84"/>
      <c r="EIB4" s="84"/>
      <c r="EIC4" s="84"/>
      <c r="EID4" s="84"/>
      <c r="EIE4" s="84"/>
      <c r="EIF4" s="84"/>
      <c r="EIG4" s="84"/>
      <c r="EIH4" s="84"/>
      <c r="EII4" s="84"/>
      <c r="EIJ4" s="84"/>
      <c r="EIK4" s="84"/>
      <c r="EIL4" s="84"/>
      <c r="EIM4" s="84"/>
      <c r="EIN4" s="84"/>
      <c r="EIO4" s="84"/>
      <c r="EIP4" s="84"/>
      <c r="EIQ4" s="84"/>
      <c r="EIR4" s="84"/>
      <c r="EIS4" s="84"/>
      <c r="EIT4" s="84"/>
      <c r="EIU4" s="84"/>
      <c r="EIV4" s="84"/>
      <c r="EIW4" s="84"/>
      <c r="EIX4" s="84"/>
      <c r="EIY4" s="84"/>
      <c r="EIZ4" s="84"/>
      <c r="EJA4" s="84"/>
      <c r="EJB4" s="84"/>
      <c r="EJC4" s="84"/>
      <c r="EJD4" s="84"/>
      <c r="EJE4" s="84"/>
      <c r="EJF4" s="84"/>
      <c r="EJG4" s="84"/>
      <c r="EJH4" s="84"/>
      <c r="EJI4" s="84"/>
      <c r="EJJ4" s="84"/>
      <c r="EJK4" s="84"/>
      <c r="EJL4" s="84"/>
      <c r="EJM4" s="84"/>
      <c r="EJN4" s="84"/>
      <c r="EJO4" s="84"/>
      <c r="EJP4" s="84"/>
      <c r="EJQ4" s="84"/>
      <c r="EJR4" s="84"/>
      <c r="EJS4" s="84"/>
      <c r="EJT4" s="84"/>
      <c r="EJU4" s="84"/>
      <c r="EJV4" s="84"/>
      <c r="EJW4" s="84"/>
      <c r="EJX4" s="84"/>
      <c r="EJY4" s="84"/>
      <c r="EJZ4" s="84"/>
      <c r="EKA4" s="84"/>
      <c r="EKB4" s="84"/>
      <c r="EKC4" s="84"/>
      <c r="EKD4" s="84"/>
      <c r="EKE4" s="84"/>
      <c r="EKF4" s="84"/>
      <c r="EKG4" s="84"/>
      <c r="EKH4" s="84"/>
      <c r="EKI4" s="84"/>
      <c r="EKJ4" s="84"/>
      <c r="EKK4" s="84"/>
      <c r="EKL4" s="84"/>
      <c r="EKM4" s="84"/>
      <c r="EKN4" s="84"/>
      <c r="EKO4" s="84"/>
      <c r="EKP4" s="84"/>
      <c r="EKQ4" s="84"/>
      <c r="EKR4" s="84"/>
      <c r="EKS4" s="84"/>
      <c r="EKT4" s="84"/>
      <c r="EKU4" s="84"/>
      <c r="EKV4" s="84"/>
      <c r="EKW4" s="84"/>
      <c r="EKX4" s="84"/>
      <c r="EKY4" s="84"/>
      <c r="EKZ4" s="84"/>
      <c r="ELA4" s="84"/>
      <c r="ELB4" s="84"/>
      <c r="ELC4" s="84"/>
      <c r="ELD4" s="84"/>
      <c r="ELE4" s="84"/>
      <c r="ELF4" s="84"/>
      <c r="ELG4" s="84"/>
      <c r="ELH4" s="84"/>
      <c r="ELI4" s="84"/>
      <c r="ELJ4" s="84"/>
      <c r="ELK4" s="84"/>
      <c r="ELL4" s="84"/>
      <c r="ELM4" s="84"/>
      <c r="ELN4" s="84"/>
      <c r="ELO4" s="84"/>
      <c r="ELP4" s="84"/>
      <c r="ELQ4" s="84"/>
      <c r="ELR4" s="84"/>
      <c r="ELS4" s="84"/>
      <c r="ELT4" s="84"/>
      <c r="ELU4" s="84"/>
      <c r="ELV4" s="84"/>
      <c r="ELW4" s="84"/>
      <c r="ELX4" s="84"/>
      <c r="ELY4" s="84"/>
      <c r="ELZ4" s="84"/>
      <c r="EMA4" s="84"/>
      <c r="EMB4" s="84"/>
      <c r="EMC4" s="84"/>
      <c r="EMD4" s="84"/>
      <c r="EME4" s="84"/>
      <c r="EMF4" s="84"/>
      <c r="EMG4" s="84"/>
      <c r="EMH4" s="84"/>
      <c r="EMI4" s="84"/>
      <c r="EMJ4" s="84"/>
      <c r="EMK4" s="84"/>
      <c r="EML4" s="84"/>
      <c r="EMM4" s="84"/>
      <c r="EMN4" s="84"/>
      <c r="EMO4" s="84"/>
      <c r="EMP4" s="84"/>
      <c r="EMQ4" s="84"/>
      <c r="EMR4" s="84"/>
      <c r="EMS4" s="84"/>
      <c r="EMT4" s="84"/>
      <c r="EMU4" s="84"/>
      <c r="EMV4" s="84"/>
      <c r="EMW4" s="84"/>
      <c r="EMX4" s="84"/>
      <c r="EMY4" s="84"/>
      <c r="EMZ4" s="84"/>
      <c r="ENA4" s="84"/>
      <c r="ENB4" s="84"/>
      <c r="ENC4" s="84"/>
      <c r="END4" s="84"/>
      <c r="ENE4" s="84"/>
      <c r="ENF4" s="84"/>
      <c r="ENG4" s="84"/>
      <c r="ENH4" s="84"/>
      <c r="ENI4" s="84"/>
      <c r="ENJ4" s="84"/>
      <c r="ENK4" s="84"/>
      <c r="ENL4" s="84"/>
      <c r="ENM4" s="84"/>
      <c r="ENN4" s="84"/>
      <c r="ENO4" s="84"/>
      <c r="ENP4" s="84"/>
      <c r="ENQ4" s="84"/>
      <c r="ENR4" s="84"/>
      <c r="ENS4" s="84"/>
      <c r="ENT4" s="84"/>
      <c r="ENU4" s="84"/>
      <c r="ENV4" s="84"/>
      <c r="ENW4" s="84"/>
      <c r="ENX4" s="84"/>
      <c r="ENY4" s="84"/>
      <c r="ENZ4" s="84"/>
      <c r="EOA4" s="84"/>
      <c r="EOB4" s="84"/>
      <c r="EOC4" s="84"/>
      <c r="EOD4" s="84"/>
      <c r="EOE4" s="84"/>
      <c r="EOF4" s="84"/>
      <c r="EOG4" s="84"/>
      <c r="EOH4" s="84"/>
      <c r="EOI4" s="84"/>
      <c r="EOJ4" s="84"/>
      <c r="EOK4" s="84"/>
      <c r="EOL4" s="84"/>
      <c r="EOM4" s="84"/>
      <c r="EON4" s="84"/>
      <c r="EOO4" s="84"/>
      <c r="EOP4" s="84"/>
      <c r="EOQ4" s="84"/>
      <c r="EOR4" s="84"/>
      <c r="EOS4" s="84"/>
      <c r="EOT4" s="84"/>
      <c r="EOU4" s="84"/>
      <c r="EOV4" s="84"/>
      <c r="EOW4" s="84"/>
      <c r="EOX4" s="84"/>
      <c r="EOY4" s="84"/>
      <c r="EOZ4" s="84"/>
      <c r="EPA4" s="84"/>
      <c r="EPB4" s="84"/>
      <c r="EPC4" s="84"/>
      <c r="EPD4" s="84"/>
      <c r="EPE4" s="84"/>
      <c r="EPF4" s="84"/>
      <c r="EPG4" s="84"/>
      <c r="EPH4" s="84"/>
      <c r="EPI4" s="84"/>
      <c r="EPJ4" s="84"/>
      <c r="EPK4" s="84"/>
      <c r="EPL4" s="84"/>
      <c r="EPM4" s="84"/>
      <c r="EPN4" s="84"/>
      <c r="EPO4" s="84"/>
      <c r="EPP4" s="84"/>
      <c r="EPQ4" s="84"/>
      <c r="EPR4" s="84"/>
      <c r="EPS4" s="84"/>
      <c r="EPT4" s="84"/>
      <c r="EPU4" s="84"/>
      <c r="EPV4" s="84"/>
      <c r="EPW4" s="84"/>
      <c r="EPX4" s="84"/>
      <c r="EPY4" s="84"/>
      <c r="EPZ4" s="84"/>
      <c r="EQA4" s="84"/>
      <c r="EQB4" s="84"/>
      <c r="EQC4" s="84"/>
      <c r="EQD4" s="84"/>
      <c r="EQE4" s="84"/>
      <c r="EQF4" s="84"/>
      <c r="EQG4" s="84"/>
      <c r="EQH4" s="84"/>
      <c r="EQI4" s="84"/>
      <c r="EQJ4" s="84"/>
      <c r="EQK4" s="84"/>
      <c r="EQL4" s="84"/>
      <c r="EQM4" s="84"/>
      <c r="EQN4" s="84"/>
      <c r="EQO4" s="84"/>
      <c r="EQP4" s="84"/>
      <c r="EQQ4" s="84"/>
      <c r="EQR4" s="84"/>
      <c r="EQS4" s="84"/>
      <c r="EQT4" s="84"/>
      <c r="EQU4" s="84"/>
      <c r="EQV4" s="84"/>
      <c r="EQW4" s="84"/>
      <c r="EQX4" s="84"/>
      <c r="EQY4" s="84"/>
      <c r="EQZ4" s="84"/>
      <c r="ERA4" s="84"/>
      <c r="ERB4" s="84"/>
      <c r="ERC4" s="84"/>
      <c r="ERD4" s="84"/>
      <c r="ERE4" s="84"/>
      <c r="ERF4" s="84"/>
      <c r="ERG4" s="84"/>
      <c r="ERH4" s="84"/>
      <c r="ERI4" s="84"/>
      <c r="ERJ4" s="84"/>
      <c r="ERK4" s="84"/>
      <c r="ERL4" s="84"/>
      <c r="ERM4" s="84"/>
      <c r="ERN4" s="84"/>
      <c r="ERO4" s="84"/>
      <c r="ERP4" s="84"/>
      <c r="ERQ4" s="84"/>
      <c r="ERR4" s="84"/>
      <c r="ERS4" s="84"/>
      <c r="ERT4" s="84"/>
      <c r="ERU4" s="84"/>
      <c r="ERV4" s="84"/>
      <c r="ERW4" s="84"/>
      <c r="ERX4" s="84"/>
      <c r="ERY4" s="84"/>
      <c r="ERZ4" s="84"/>
      <c r="ESA4" s="84"/>
      <c r="ESB4" s="84"/>
      <c r="ESC4" s="84"/>
      <c r="ESD4" s="84"/>
      <c r="ESE4" s="84"/>
      <c r="ESF4" s="84"/>
      <c r="ESG4" s="84"/>
      <c r="ESH4" s="84"/>
      <c r="ESI4" s="84"/>
      <c r="ESJ4" s="84"/>
      <c r="ESK4" s="84"/>
      <c r="ESL4" s="84"/>
      <c r="ESM4" s="84"/>
      <c r="ESN4" s="84"/>
      <c r="ESO4" s="84"/>
      <c r="ESP4" s="84"/>
      <c r="ESQ4" s="84"/>
      <c r="ESR4" s="84"/>
      <c r="ESS4" s="84"/>
      <c r="EST4" s="84"/>
      <c r="ESU4" s="84"/>
      <c r="ESV4" s="84"/>
      <c r="ESW4" s="84"/>
      <c r="ESX4" s="84"/>
      <c r="ESY4" s="84"/>
      <c r="ESZ4" s="84"/>
      <c r="ETA4" s="84"/>
      <c r="ETB4" s="84"/>
      <c r="ETC4" s="84"/>
      <c r="ETD4" s="84"/>
      <c r="ETE4" s="84"/>
      <c r="ETF4" s="84"/>
      <c r="ETG4" s="84"/>
      <c r="ETH4" s="84"/>
      <c r="ETI4" s="84"/>
      <c r="ETJ4" s="84"/>
      <c r="ETK4" s="84"/>
      <c r="ETL4" s="84"/>
      <c r="ETM4" s="84"/>
      <c r="ETN4" s="84"/>
      <c r="ETO4" s="84"/>
      <c r="ETP4" s="84"/>
      <c r="ETQ4" s="84"/>
      <c r="ETR4" s="84"/>
      <c r="ETS4" s="84"/>
      <c r="ETT4" s="84"/>
      <c r="ETU4" s="84"/>
      <c r="ETV4" s="84"/>
      <c r="ETW4" s="84"/>
      <c r="ETX4" s="84"/>
      <c r="ETY4" s="84"/>
      <c r="ETZ4" s="84"/>
      <c r="EUA4" s="84"/>
      <c r="EUB4" s="84"/>
      <c r="EUC4" s="84"/>
      <c r="EUD4" s="84"/>
      <c r="EUE4" s="84"/>
      <c r="EUF4" s="84"/>
      <c r="EUG4" s="84"/>
      <c r="EUH4" s="84"/>
      <c r="EUI4" s="84"/>
      <c r="EUJ4" s="84"/>
      <c r="EUK4" s="84"/>
      <c r="EUL4" s="84"/>
      <c r="EUM4" s="84"/>
      <c r="EUN4" s="84"/>
      <c r="EUO4" s="84"/>
      <c r="EUP4" s="84"/>
      <c r="EUQ4" s="84"/>
      <c r="EUR4" s="84"/>
      <c r="EUS4" s="84"/>
      <c r="EUT4" s="84"/>
      <c r="EUU4" s="84"/>
      <c r="EUV4" s="84"/>
      <c r="EUW4" s="84"/>
      <c r="EUX4" s="84"/>
      <c r="EUY4" s="84"/>
      <c r="EUZ4" s="84"/>
      <c r="EVA4" s="84"/>
      <c r="EVB4" s="84"/>
      <c r="EVC4" s="84"/>
      <c r="EVD4" s="84"/>
      <c r="EVE4" s="84"/>
      <c r="EVF4" s="84"/>
      <c r="EVG4" s="84"/>
      <c r="EVH4" s="84"/>
      <c r="EVI4" s="84"/>
      <c r="EVJ4" s="84"/>
      <c r="EVK4" s="84"/>
      <c r="EVL4" s="84"/>
      <c r="EVM4" s="84"/>
      <c r="EVN4" s="84"/>
      <c r="EVO4" s="84"/>
      <c r="EVP4" s="84"/>
      <c r="EVQ4" s="84"/>
      <c r="EVR4" s="84"/>
      <c r="EVS4" s="84"/>
      <c r="EVT4" s="84"/>
      <c r="EVU4" s="84"/>
      <c r="EVV4" s="84"/>
      <c r="EVW4" s="84"/>
      <c r="EVX4" s="84"/>
      <c r="EVY4" s="84"/>
      <c r="EVZ4" s="84"/>
      <c r="EWA4" s="84"/>
      <c r="EWB4" s="84"/>
      <c r="EWC4" s="84"/>
      <c r="EWD4" s="84"/>
      <c r="EWE4" s="84"/>
      <c r="EWF4" s="84"/>
      <c r="EWG4" s="84"/>
      <c r="EWH4" s="84"/>
      <c r="EWI4" s="84"/>
      <c r="EWJ4" s="84"/>
      <c r="EWK4" s="84"/>
      <c r="EWL4" s="84"/>
      <c r="EWM4" s="84"/>
      <c r="EWN4" s="84"/>
      <c r="EWO4" s="84"/>
      <c r="EWP4" s="84"/>
      <c r="EWQ4" s="84"/>
      <c r="EWR4" s="84"/>
      <c r="EWS4" s="84"/>
      <c r="EWT4" s="84"/>
      <c r="EWU4" s="84"/>
      <c r="EWV4" s="84"/>
      <c r="EWW4" s="84"/>
      <c r="EWX4" s="84"/>
      <c r="EWY4" s="84"/>
      <c r="EWZ4" s="84"/>
      <c r="EXA4" s="84"/>
      <c r="EXB4" s="84"/>
      <c r="EXC4" s="84"/>
      <c r="EXD4" s="84"/>
      <c r="EXE4" s="84"/>
      <c r="EXF4" s="84"/>
      <c r="EXG4" s="84"/>
      <c r="EXH4" s="84"/>
      <c r="EXI4" s="84"/>
      <c r="EXJ4" s="84"/>
      <c r="EXK4" s="84"/>
      <c r="EXL4" s="84"/>
      <c r="EXM4" s="84"/>
      <c r="EXN4" s="84"/>
      <c r="EXO4" s="84"/>
      <c r="EXP4" s="84"/>
      <c r="EXQ4" s="84"/>
      <c r="EXR4" s="84"/>
      <c r="EXS4" s="84"/>
      <c r="EXT4" s="84"/>
      <c r="EXU4" s="84"/>
      <c r="EXV4" s="84"/>
      <c r="EXW4" s="84"/>
      <c r="EXX4" s="84"/>
      <c r="EXY4" s="84"/>
      <c r="EXZ4" s="84"/>
      <c r="EYA4" s="84"/>
      <c r="EYB4" s="84"/>
      <c r="EYC4" s="84"/>
      <c r="EYD4" s="84"/>
      <c r="EYE4" s="84"/>
      <c r="EYF4" s="84"/>
      <c r="EYG4" s="84"/>
      <c r="EYH4" s="84"/>
      <c r="EYI4" s="84"/>
      <c r="EYJ4" s="84"/>
      <c r="EYK4" s="84"/>
      <c r="EYL4" s="84"/>
      <c r="EYM4" s="84"/>
      <c r="EYN4" s="84"/>
      <c r="EYO4" s="84"/>
      <c r="EYP4" s="84"/>
      <c r="EYQ4" s="84"/>
      <c r="EYR4" s="84"/>
      <c r="EYS4" s="84"/>
      <c r="EYT4" s="84"/>
      <c r="EYU4" s="84"/>
      <c r="EYV4" s="84"/>
      <c r="EYW4" s="84"/>
      <c r="EYX4" s="84"/>
      <c r="EYY4" s="84"/>
      <c r="EYZ4" s="84"/>
      <c r="EZA4" s="84"/>
      <c r="EZB4" s="84"/>
      <c r="EZC4" s="84"/>
      <c r="EZD4" s="84"/>
      <c r="EZE4" s="84"/>
      <c r="EZF4" s="84"/>
      <c r="EZG4" s="84"/>
      <c r="EZH4" s="84"/>
      <c r="EZI4" s="84"/>
      <c r="EZJ4" s="84"/>
      <c r="EZK4" s="84"/>
      <c r="EZL4" s="84"/>
      <c r="EZM4" s="84"/>
      <c r="EZN4" s="84"/>
      <c r="EZO4" s="84"/>
      <c r="EZP4" s="84"/>
      <c r="EZQ4" s="84"/>
      <c r="EZR4" s="84"/>
      <c r="EZS4" s="84"/>
      <c r="EZT4" s="84"/>
      <c r="EZU4" s="84"/>
      <c r="EZV4" s="84"/>
      <c r="EZW4" s="84"/>
      <c r="EZX4" s="84"/>
      <c r="EZY4" s="84"/>
      <c r="EZZ4" s="84"/>
      <c r="FAA4" s="84"/>
      <c r="FAB4" s="84"/>
      <c r="FAC4" s="84"/>
      <c r="FAD4" s="84"/>
      <c r="FAE4" s="84"/>
      <c r="FAF4" s="84"/>
      <c r="FAG4" s="84"/>
      <c r="FAH4" s="84"/>
      <c r="FAI4" s="84"/>
      <c r="FAJ4" s="84"/>
      <c r="FAK4" s="84"/>
      <c r="FAL4" s="84"/>
      <c r="FAM4" s="84"/>
      <c r="FAN4" s="84"/>
      <c r="FAO4" s="84"/>
      <c r="FAP4" s="84"/>
      <c r="FAQ4" s="84"/>
      <c r="FAR4" s="84"/>
      <c r="FAS4" s="84"/>
      <c r="FAT4" s="84"/>
      <c r="FAU4" s="84"/>
      <c r="FAV4" s="84"/>
      <c r="FAW4" s="84"/>
      <c r="FAX4" s="84"/>
      <c r="FAY4" s="84"/>
      <c r="FAZ4" s="84"/>
      <c r="FBA4" s="84"/>
      <c r="FBB4" s="84"/>
      <c r="FBC4" s="84"/>
      <c r="FBD4" s="84"/>
      <c r="FBE4" s="84"/>
      <c r="FBF4" s="84"/>
      <c r="FBG4" s="84"/>
      <c r="FBH4" s="84"/>
      <c r="FBI4" s="84"/>
      <c r="FBJ4" s="84"/>
      <c r="FBK4" s="84"/>
      <c r="FBL4" s="84"/>
      <c r="FBM4" s="84"/>
      <c r="FBN4" s="84"/>
      <c r="FBO4" s="84"/>
      <c r="FBP4" s="84"/>
      <c r="FBQ4" s="84"/>
      <c r="FBR4" s="84"/>
      <c r="FBS4" s="84"/>
      <c r="FBT4" s="84"/>
      <c r="FBU4" s="84"/>
      <c r="FBV4" s="84"/>
      <c r="FBW4" s="84"/>
      <c r="FBX4" s="84"/>
      <c r="FBY4" s="84"/>
      <c r="FBZ4" s="84"/>
      <c r="FCA4" s="84"/>
      <c r="FCB4" s="84"/>
      <c r="FCC4" s="84"/>
      <c r="FCD4" s="84"/>
      <c r="FCE4" s="84"/>
      <c r="FCF4" s="84"/>
      <c r="FCG4" s="84"/>
      <c r="FCH4" s="84"/>
      <c r="FCI4" s="84"/>
      <c r="FCJ4" s="84"/>
      <c r="FCK4" s="84"/>
      <c r="FCL4" s="84"/>
      <c r="FCM4" s="84"/>
      <c r="FCN4" s="84"/>
      <c r="FCO4" s="84"/>
      <c r="FCP4" s="84"/>
      <c r="FCQ4" s="84"/>
      <c r="FCR4" s="84"/>
      <c r="FCS4" s="84"/>
      <c r="FCT4" s="84"/>
      <c r="FCU4" s="84"/>
      <c r="FCV4" s="84"/>
      <c r="FCW4" s="84"/>
      <c r="FCX4" s="84"/>
      <c r="FCY4" s="84"/>
      <c r="FCZ4" s="84"/>
      <c r="FDA4" s="84"/>
      <c r="FDB4" s="84"/>
      <c r="FDC4" s="84"/>
      <c r="FDD4" s="84"/>
      <c r="FDE4" s="84"/>
      <c r="FDF4" s="84"/>
      <c r="FDG4" s="84"/>
      <c r="FDH4" s="84"/>
      <c r="FDI4" s="84"/>
      <c r="FDJ4" s="84"/>
      <c r="FDK4" s="84"/>
      <c r="FDL4" s="84"/>
      <c r="FDM4" s="84"/>
      <c r="FDN4" s="84"/>
      <c r="FDO4" s="84"/>
      <c r="FDP4" s="84"/>
      <c r="FDQ4" s="84"/>
      <c r="FDR4" s="84"/>
      <c r="FDS4" s="84"/>
      <c r="FDT4" s="84"/>
      <c r="FDU4" s="84"/>
      <c r="FDV4" s="84"/>
      <c r="FDW4" s="84"/>
      <c r="FDX4" s="84"/>
      <c r="FDY4" s="84"/>
      <c r="FDZ4" s="84"/>
      <c r="FEA4" s="84"/>
      <c r="FEB4" s="84"/>
      <c r="FEC4" s="84"/>
      <c r="FED4" s="84"/>
      <c r="FEE4" s="84"/>
      <c r="FEF4" s="84"/>
      <c r="FEG4" s="84"/>
      <c r="FEH4" s="84"/>
      <c r="FEI4" s="84"/>
      <c r="FEJ4" s="84"/>
      <c r="FEK4" s="84"/>
      <c r="FEL4" s="84"/>
      <c r="FEM4" s="84"/>
      <c r="FEN4" s="84"/>
      <c r="FEO4" s="84"/>
      <c r="FEP4" s="84"/>
      <c r="FEQ4" s="84"/>
      <c r="FER4" s="84"/>
      <c r="FES4" s="84"/>
      <c r="FET4" s="84"/>
      <c r="FEU4" s="84"/>
      <c r="FEV4" s="84"/>
      <c r="FEW4" s="84"/>
      <c r="FEX4" s="84"/>
      <c r="FEY4" s="84"/>
      <c r="FEZ4" s="84"/>
      <c r="FFA4" s="84"/>
      <c r="FFB4" s="84"/>
      <c r="FFC4" s="84"/>
      <c r="FFD4" s="84"/>
      <c r="FFE4" s="84"/>
      <c r="FFF4" s="84"/>
      <c r="FFG4" s="84"/>
      <c r="FFH4" s="84"/>
      <c r="FFI4" s="84"/>
      <c r="FFJ4" s="84"/>
      <c r="FFK4" s="84"/>
      <c r="FFL4" s="84"/>
      <c r="FFM4" s="84"/>
      <c r="FFN4" s="84"/>
      <c r="FFO4" s="84"/>
      <c r="FFP4" s="84"/>
      <c r="FFQ4" s="84"/>
      <c r="FFR4" s="84"/>
      <c r="FFS4" s="84"/>
      <c r="FFT4" s="84"/>
      <c r="FFU4" s="84"/>
      <c r="FFV4" s="84"/>
      <c r="FFW4" s="84"/>
      <c r="FFX4" s="84"/>
      <c r="FFY4" s="84"/>
      <c r="FFZ4" s="84"/>
      <c r="FGA4" s="84"/>
      <c r="FGB4" s="84"/>
      <c r="FGC4" s="84"/>
      <c r="FGD4" s="84"/>
      <c r="FGE4" s="84"/>
      <c r="FGF4" s="84"/>
      <c r="FGG4" s="84"/>
      <c r="FGH4" s="84"/>
      <c r="FGI4" s="84"/>
      <c r="FGJ4" s="84"/>
      <c r="FGK4" s="84"/>
      <c r="FGL4" s="84"/>
      <c r="FGM4" s="84"/>
      <c r="FGN4" s="84"/>
      <c r="FGO4" s="84"/>
      <c r="FGP4" s="84"/>
      <c r="FGQ4" s="84"/>
      <c r="FGR4" s="84"/>
      <c r="FGS4" s="84"/>
      <c r="FGT4" s="84"/>
      <c r="FGU4" s="84"/>
      <c r="FGV4" s="84"/>
      <c r="FGW4" s="84"/>
      <c r="FGX4" s="84"/>
      <c r="FGY4" s="84"/>
      <c r="FGZ4" s="84"/>
      <c r="FHA4" s="84"/>
      <c r="FHB4" s="84"/>
      <c r="FHC4" s="84"/>
      <c r="FHD4" s="84"/>
      <c r="FHE4" s="84"/>
      <c r="FHF4" s="84"/>
      <c r="FHG4" s="84"/>
      <c r="FHH4" s="84"/>
      <c r="FHI4" s="84"/>
      <c r="FHJ4" s="84"/>
      <c r="FHK4" s="84"/>
      <c r="FHL4" s="84"/>
      <c r="FHM4" s="84"/>
      <c r="FHN4" s="84"/>
      <c r="FHO4" s="84"/>
      <c r="FHP4" s="84"/>
      <c r="FHQ4" s="84"/>
      <c r="FHR4" s="84"/>
      <c r="FHS4" s="84"/>
      <c r="FHT4" s="84"/>
      <c r="FHU4" s="84"/>
      <c r="FHV4" s="84"/>
      <c r="FHW4" s="84"/>
      <c r="FHX4" s="84"/>
      <c r="FHY4" s="84"/>
      <c r="FHZ4" s="84"/>
      <c r="FIA4" s="84"/>
      <c r="FIB4" s="84"/>
      <c r="FIC4" s="84"/>
      <c r="FID4" s="84"/>
      <c r="FIE4" s="84"/>
      <c r="FIF4" s="84"/>
      <c r="FIG4" s="84"/>
      <c r="FIH4" s="84"/>
      <c r="FII4" s="84"/>
      <c r="FIJ4" s="84"/>
      <c r="FIK4" s="84"/>
      <c r="FIL4" s="84"/>
      <c r="FIM4" s="84"/>
      <c r="FIN4" s="84"/>
      <c r="FIO4" s="84"/>
      <c r="FIP4" s="84"/>
      <c r="FIQ4" s="84"/>
      <c r="FIR4" s="84"/>
      <c r="FIS4" s="84"/>
      <c r="FIT4" s="84"/>
      <c r="FIU4" s="84"/>
      <c r="FIV4" s="84"/>
      <c r="FIW4" s="84"/>
      <c r="FIX4" s="84"/>
      <c r="FIY4" s="84"/>
      <c r="FIZ4" s="84"/>
      <c r="FJA4" s="84"/>
      <c r="FJB4" s="84"/>
      <c r="FJC4" s="84"/>
      <c r="FJD4" s="84"/>
      <c r="FJE4" s="84"/>
      <c r="FJF4" s="84"/>
      <c r="FJG4" s="84"/>
      <c r="FJH4" s="84"/>
      <c r="FJI4" s="84"/>
      <c r="FJJ4" s="84"/>
      <c r="FJK4" s="84"/>
      <c r="FJL4" s="84"/>
      <c r="FJM4" s="84"/>
      <c r="FJN4" s="84"/>
      <c r="FJO4" s="84"/>
      <c r="FJP4" s="84"/>
      <c r="FJQ4" s="84"/>
      <c r="FJR4" s="84"/>
      <c r="FJS4" s="84"/>
      <c r="FJT4" s="84"/>
      <c r="FJU4" s="84"/>
      <c r="FJV4" s="84"/>
      <c r="FJW4" s="84"/>
      <c r="FJX4" s="84"/>
      <c r="FJY4" s="84"/>
      <c r="FJZ4" s="84"/>
      <c r="FKA4" s="84"/>
      <c r="FKB4" s="84"/>
      <c r="FKC4" s="84"/>
      <c r="FKD4" s="84"/>
      <c r="FKE4" s="84"/>
      <c r="FKF4" s="84"/>
      <c r="FKG4" s="84"/>
      <c r="FKH4" s="84"/>
      <c r="FKI4" s="84"/>
      <c r="FKJ4" s="84"/>
      <c r="FKK4" s="84"/>
      <c r="FKL4" s="84"/>
      <c r="FKM4" s="84"/>
      <c r="FKN4" s="84"/>
      <c r="FKO4" s="84"/>
      <c r="FKP4" s="84"/>
      <c r="FKQ4" s="84"/>
      <c r="FKR4" s="84"/>
      <c r="FKS4" s="84"/>
      <c r="FKT4" s="84"/>
      <c r="FKU4" s="84"/>
      <c r="FKV4" s="84"/>
      <c r="FKW4" s="84"/>
      <c r="FKX4" s="84"/>
      <c r="FKY4" s="84"/>
      <c r="FKZ4" s="84"/>
      <c r="FLA4" s="84"/>
      <c r="FLB4" s="84"/>
      <c r="FLC4" s="84"/>
      <c r="FLD4" s="84"/>
      <c r="FLE4" s="84"/>
      <c r="FLF4" s="84"/>
      <c r="FLG4" s="84"/>
      <c r="FLH4" s="84"/>
      <c r="FLI4" s="84"/>
      <c r="FLJ4" s="84"/>
      <c r="FLK4" s="84"/>
      <c r="FLL4" s="84"/>
      <c r="FLM4" s="84"/>
      <c r="FLN4" s="84"/>
      <c r="FLO4" s="84"/>
      <c r="FLP4" s="84"/>
      <c r="FLQ4" s="84"/>
      <c r="FLR4" s="84"/>
      <c r="FLS4" s="84"/>
      <c r="FLT4" s="84"/>
      <c r="FLU4" s="84"/>
      <c r="FLV4" s="84"/>
      <c r="FLW4" s="84"/>
      <c r="FLX4" s="84"/>
      <c r="FLY4" s="84"/>
      <c r="FLZ4" s="84"/>
      <c r="FMA4" s="84"/>
      <c r="FMB4" s="84"/>
      <c r="FMC4" s="84"/>
      <c r="FMD4" s="84"/>
      <c r="FME4" s="84"/>
      <c r="FMF4" s="84"/>
      <c r="FMG4" s="84"/>
      <c r="FMH4" s="84"/>
      <c r="FMI4" s="84"/>
      <c r="FMJ4" s="84"/>
      <c r="FMK4" s="84"/>
      <c r="FML4" s="84"/>
      <c r="FMM4" s="84"/>
      <c r="FMN4" s="84"/>
      <c r="FMO4" s="84"/>
      <c r="FMP4" s="84"/>
      <c r="FMQ4" s="84"/>
      <c r="FMR4" s="84"/>
      <c r="FMS4" s="84"/>
      <c r="FMT4" s="84"/>
      <c r="FMU4" s="84"/>
      <c r="FMV4" s="84"/>
      <c r="FMW4" s="84"/>
      <c r="FMX4" s="84"/>
      <c r="FMY4" s="84"/>
      <c r="FMZ4" s="84"/>
      <c r="FNA4" s="84"/>
      <c r="FNB4" s="84"/>
      <c r="FNC4" s="84"/>
      <c r="FND4" s="84"/>
      <c r="FNE4" s="84"/>
      <c r="FNF4" s="84"/>
      <c r="FNG4" s="84"/>
      <c r="FNH4" s="84"/>
      <c r="FNI4" s="84"/>
      <c r="FNJ4" s="84"/>
      <c r="FNK4" s="84"/>
      <c r="FNL4" s="84"/>
      <c r="FNM4" s="84"/>
      <c r="FNN4" s="84"/>
      <c r="FNO4" s="84"/>
      <c r="FNP4" s="84"/>
      <c r="FNQ4" s="84"/>
      <c r="FNR4" s="84"/>
      <c r="FNS4" s="84"/>
      <c r="FNT4" s="84"/>
      <c r="FNU4" s="84"/>
      <c r="FNV4" s="84"/>
      <c r="FNW4" s="84"/>
      <c r="FNX4" s="84"/>
      <c r="FNY4" s="84"/>
      <c r="FNZ4" s="84"/>
      <c r="FOA4" s="84"/>
      <c r="FOB4" s="84"/>
      <c r="FOC4" s="84"/>
      <c r="FOD4" s="84"/>
      <c r="FOE4" s="84"/>
      <c r="FOF4" s="84"/>
      <c r="FOG4" s="84"/>
      <c r="FOH4" s="84"/>
      <c r="FOI4" s="84"/>
      <c r="FOJ4" s="84"/>
      <c r="FOK4" s="84"/>
      <c r="FOL4" s="84"/>
      <c r="FOM4" s="84"/>
      <c r="FON4" s="84"/>
      <c r="FOO4" s="84"/>
      <c r="FOP4" s="84"/>
      <c r="FOQ4" s="84"/>
      <c r="FOR4" s="84"/>
      <c r="FOS4" s="84"/>
      <c r="FOT4" s="84"/>
      <c r="FOU4" s="84"/>
      <c r="FOV4" s="84"/>
      <c r="FOW4" s="84"/>
      <c r="FOX4" s="84"/>
      <c r="FOY4" s="84"/>
      <c r="FOZ4" s="84"/>
      <c r="FPA4" s="84"/>
      <c r="FPB4" s="84"/>
      <c r="FPC4" s="84"/>
      <c r="FPD4" s="84"/>
      <c r="FPE4" s="84"/>
      <c r="FPF4" s="84"/>
      <c r="FPG4" s="84"/>
      <c r="FPH4" s="84"/>
      <c r="FPI4" s="84"/>
      <c r="FPJ4" s="84"/>
      <c r="FPK4" s="84"/>
      <c r="FPL4" s="84"/>
      <c r="FPM4" s="84"/>
      <c r="FPN4" s="84"/>
      <c r="FPO4" s="84"/>
      <c r="FPP4" s="84"/>
      <c r="FPQ4" s="84"/>
      <c r="FPR4" s="84"/>
      <c r="FPS4" s="84"/>
      <c r="FPT4" s="84"/>
      <c r="FPU4" s="84"/>
      <c r="FPV4" s="84"/>
      <c r="FPW4" s="84"/>
      <c r="FPX4" s="84"/>
      <c r="FPY4" s="84"/>
      <c r="FPZ4" s="84"/>
      <c r="FQA4" s="84"/>
      <c r="FQB4" s="84"/>
      <c r="FQC4" s="84"/>
      <c r="FQD4" s="84"/>
      <c r="FQE4" s="84"/>
      <c r="FQF4" s="84"/>
      <c r="FQG4" s="84"/>
      <c r="FQH4" s="84"/>
      <c r="FQI4" s="84"/>
      <c r="FQJ4" s="84"/>
      <c r="FQK4" s="84"/>
      <c r="FQL4" s="84"/>
      <c r="FQM4" s="84"/>
      <c r="FQN4" s="84"/>
      <c r="FQO4" s="84"/>
      <c r="FQP4" s="84"/>
      <c r="FQQ4" s="84"/>
      <c r="FQR4" s="84"/>
      <c r="FQS4" s="84"/>
      <c r="FQT4" s="84"/>
      <c r="FQU4" s="84"/>
      <c r="FQV4" s="84"/>
      <c r="FQW4" s="84"/>
      <c r="FQX4" s="84"/>
      <c r="FQY4" s="84"/>
      <c r="FQZ4" s="84"/>
      <c r="FRA4" s="84"/>
      <c r="FRB4" s="84"/>
      <c r="FRC4" s="84"/>
      <c r="FRD4" s="84"/>
      <c r="FRE4" s="84"/>
      <c r="FRF4" s="84"/>
      <c r="FRG4" s="84"/>
      <c r="FRH4" s="84"/>
      <c r="FRI4" s="84"/>
      <c r="FRJ4" s="84"/>
      <c r="FRK4" s="84"/>
      <c r="FRL4" s="84"/>
      <c r="FRM4" s="84"/>
      <c r="FRN4" s="84"/>
      <c r="FRO4" s="84"/>
      <c r="FRP4" s="84"/>
      <c r="FRQ4" s="84"/>
      <c r="FRR4" s="84"/>
      <c r="FRS4" s="84"/>
      <c r="FRT4" s="84"/>
      <c r="FRU4" s="84"/>
      <c r="FRV4" s="84"/>
      <c r="FRW4" s="84"/>
      <c r="FRX4" s="84"/>
      <c r="FRY4" s="84"/>
      <c r="FRZ4" s="84"/>
      <c r="FSA4" s="84"/>
      <c r="FSB4" s="84"/>
      <c r="FSC4" s="84"/>
      <c r="FSD4" s="84"/>
      <c r="FSE4" s="84"/>
      <c r="FSF4" s="84"/>
      <c r="FSG4" s="84"/>
      <c r="FSH4" s="84"/>
      <c r="FSI4" s="84"/>
      <c r="FSJ4" s="84"/>
      <c r="FSK4" s="84"/>
      <c r="FSL4" s="84"/>
      <c r="FSM4" s="84"/>
      <c r="FSN4" s="84"/>
      <c r="FSO4" s="84"/>
      <c r="FSP4" s="84"/>
      <c r="FSQ4" s="84"/>
      <c r="FSR4" s="84"/>
      <c r="FSS4" s="84"/>
      <c r="FST4" s="84"/>
      <c r="FSU4" s="84"/>
      <c r="FSV4" s="84"/>
      <c r="FSW4" s="84"/>
      <c r="FSX4" s="84"/>
      <c r="FSY4" s="84"/>
      <c r="FSZ4" s="84"/>
      <c r="FTA4" s="84"/>
      <c r="FTB4" s="84"/>
      <c r="FTC4" s="84"/>
      <c r="FTD4" s="84"/>
      <c r="FTE4" s="84"/>
      <c r="FTF4" s="84"/>
      <c r="FTG4" s="84"/>
      <c r="FTH4" s="84"/>
      <c r="FTI4" s="84"/>
      <c r="FTJ4" s="84"/>
      <c r="FTK4" s="84"/>
      <c r="FTL4" s="84"/>
      <c r="FTM4" s="84"/>
      <c r="FTN4" s="84"/>
      <c r="FTO4" s="84"/>
      <c r="FTP4" s="84"/>
      <c r="FTQ4" s="84"/>
      <c r="FTR4" s="84"/>
      <c r="FTS4" s="84"/>
      <c r="FTT4" s="84"/>
      <c r="FTU4" s="84"/>
      <c r="FTV4" s="84"/>
      <c r="FTW4" s="84"/>
      <c r="FTX4" s="84"/>
      <c r="FTY4" s="84"/>
      <c r="FTZ4" s="84"/>
      <c r="FUA4" s="84"/>
      <c r="FUB4" s="84"/>
      <c r="FUC4" s="84"/>
      <c r="FUD4" s="84"/>
      <c r="FUE4" s="84"/>
      <c r="FUF4" s="84"/>
      <c r="FUG4" s="84"/>
      <c r="FUH4" s="84"/>
      <c r="FUI4" s="84"/>
      <c r="FUJ4" s="84"/>
      <c r="FUK4" s="84"/>
      <c r="FUL4" s="84"/>
      <c r="FUM4" s="84"/>
      <c r="FUN4" s="84"/>
      <c r="FUO4" s="84"/>
      <c r="FUP4" s="84"/>
      <c r="FUQ4" s="84"/>
      <c r="FUR4" s="84"/>
      <c r="FUS4" s="84"/>
      <c r="FUT4" s="84"/>
      <c r="FUU4" s="84"/>
      <c r="FUV4" s="84"/>
      <c r="FUW4" s="84"/>
      <c r="FUX4" s="84"/>
      <c r="FUY4" s="84"/>
      <c r="FUZ4" s="84"/>
      <c r="FVA4" s="84"/>
      <c r="FVB4" s="84"/>
      <c r="FVC4" s="84"/>
      <c r="FVD4" s="84"/>
      <c r="FVE4" s="84"/>
      <c r="FVF4" s="84"/>
      <c r="FVG4" s="84"/>
      <c r="FVH4" s="84"/>
      <c r="FVI4" s="84"/>
      <c r="FVJ4" s="84"/>
      <c r="FVK4" s="84"/>
      <c r="FVL4" s="84"/>
      <c r="FVM4" s="84"/>
      <c r="FVN4" s="84"/>
      <c r="FVO4" s="84"/>
      <c r="FVP4" s="84"/>
      <c r="FVQ4" s="84"/>
      <c r="FVR4" s="84"/>
      <c r="FVS4" s="84"/>
      <c r="FVT4" s="84"/>
      <c r="FVU4" s="84"/>
      <c r="FVV4" s="84"/>
      <c r="FVW4" s="84"/>
      <c r="FVX4" s="84"/>
      <c r="FVY4" s="84"/>
      <c r="FVZ4" s="84"/>
      <c r="FWA4" s="84"/>
      <c r="FWB4" s="84"/>
      <c r="FWC4" s="84"/>
      <c r="FWD4" s="84"/>
      <c r="FWE4" s="84"/>
      <c r="FWF4" s="84"/>
      <c r="FWG4" s="84"/>
      <c r="FWH4" s="84"/>
      <c r="FWI4" s="84"/>
      <c r="FWJ4" s="84"/>
      <c r="FWK4" s="84"/>
      <c r="FWL4" s="84"/>
      <c r="FWM4" s="84"/>
      <c r="FWN4" s="84"/>
      <c r="FWO4" s="84"/>
      <c r="FWP4" s="84"/>
      <c r="FWQ4" s="84"/>
      <c r="FWR4" s="84"/>
      <c r="FWS4" s="84"/>
      <c r="FWT4" s="84"/>
      <c r="FWU4" s="84"/>
      <c r="FWV4" s="84"/>
      <c r="FWW4" s="84"/>
      <c r="FWX4" s="84"/>
      <c r="FWY4" s="84"/>
      <c r="FWZ4" s="84"/>
      <c r="FXA4" s="84"/>
      <c r="FXB4" s="84"/>
      <c r="FXC4" s="84"/>
      <c r="FXD4" s="84"/>
      <c r="FXE4" s="84"/>
      <c r="FXF4" s="84"/>
      <c r="FXG4" s="84"/>
      <c r="FXH4" s="84"/>
      <c r="FXI4" s="84"/>
      <c r="FXJ4" s="84"/>
      <c r="FXK4" s="84"/>
      <c r="FXL4" s="84"/>
      <c r="FXM4" s="84"/>
      <c r="FXN4" s="84"/>
      <c r="FXO4" s="84"/>
      <c r="FXP4" s="84"/>
      <c r="FXQ4" s="84"/>
      <c r="FXR4" s="84"/>
      <c r="FXS4" s="84"/>
      <c r="FXT4" s="84"/>
      <c r="FXU4" s="84"/>
      <c r="FXV4" s="84"/>
      <c r="FXW4" s="84"/>
      <c r="FXX4" s="84"/>
      <c r="FXY4" s="84"/>
      <c r="FXZ4" s="84"/>
      <c r="FYA4" s="84"/>
      <c r="FYB4" s="84"/>
      <c r="FYC4" s="84"/>
      <c r="FYD4" s="84"/>
      <c r="FYE4" s="84"/>
      <c r="FYF4" s="84"/>
      <c r="FYG4" s="84"/>
      <c r="FYH4" s="84"/>
      <c r="FYI4" s="84"/>
      <c r="FYJ4" s="84"/>
      <c r="FYK4" s="84"/>
      <c r="FYL4" s="84"/>
      <c r="FYM4" s="84"/>
      <c r="FYN4" s="84"/>
      <c r="FYO4" s="84"/>
      <c r="FYP4" s="84"/>
      <c r="FYQ4" s="84"/>
      <c r="FYR4" s="84"/>
      <c r="FYS4" s="84"/>
      <c r="FYT4" s="84"/>
      <c r="FYU4" s="84"/>
      <c r="FYV4" s="84"/>
      <c r="FYW4" s="84"/>
      <c r="FYX4" s="84"/>
      <c r="FYY4" s="84"/>
      <c r="FYZ4" s="84"/>
      <c r="FZA4" s="84"/>
      <c r="FZB4" s="84"/>
      <c r="FZC4" s="84"/>
      <c r="FZD4" s="84"/>
      <c r="FZE4" s="84"/>
      <c r="FZF4" s="84"/>
      <c r="FZG4" s="84"/>
      <c r="FZH4" s="84"/>
      <c r="FZI4" s="84"/>
      <c r="FZJ4" s="84"/>
      <c r="FZK4" s="84"/>
      <c r="FZL4" s="84"/>
      <c r="FZM4" s="84"/>
      <c r="FZN4" s="84"/>
      <c r="FZO4" s="84"/>
      <c r="FZP4" s="84"/>
      <c r="FZQ4" s="84"/>
      <c r="FZR4" s="84"/>
      <c r="FZS4" s="84"/>
      <c r="FZT4" s="84"/>
      <c r="FZU4" s="84"/>
      <c r="FZV4" s="84"/>
      <c r="FZW4" s="84"/>
      <c r="FZX4" s="84"/>
      <c r="FZY4" s="84"/>
      <c r="FZZ4" s="84"/>
      <c r="GAA4" s="84"/>
      <c r="GAB4" s="84"/>
      <c r="GAC4" s="84"/>
      <c r="GAD4" s="84"/>
      <c r="GAE4" s="84"/>
      <c r="GAF4" s="84"/>
      <c r="GAG4" s="84"/>
      <c r="GAH4" s="84"/>
      <c r="GAI4" s="84"/>
      <c r="GAJ4" s="84"/>
      <c r="GAK4" s="84"/>
      <c r="GAL4" s="84"/>
      <c r="GAM4" s="84"/>
      <c r="GAN4" s="84"/>
      <c r="GAO4" s="84"/>
      <c r="GAP4" s="84"/>
      <c r="GAQ4" s="84"/>
      <c r="GAR4" s="84"/>
      <c r="GAS4" s="84"/>
      <c r="GAT4" s="84"/>
      <c r="GAU4" s="84"/>
      <c r="GAV4" s="84"/>
      <c r="GAW4" s="84"/>
      <c r="GAX4" s="84"/>
      <c r="GAY4" s="84"/>
      <c r="GAZ4" s="84"/>
      <c r="GBA4" s="84"/>
      <c r="GBB4" s="84"/>
      <c r="GBC4" s="84"/>
      <c r="GBD4" s="84"/>
      <c r="GBE4" s="84"/>
      <c r="GBF4" s="84"/>
      <c r="GBG4" s="84"/>
      <c r="GBH4" s="84"/>
      <c r="GBI4" s="84"/>
      <c r="GBJ4" s="84"/>
      <c r="GBK4" s="84"/>
      <c r="GBL4" s="84"/>
      <c r="GBM4" s="84"/>
      <c r="GBN4" s="84"/>
      <c r="GBO4" s="84"/>
      <c r="GBP4" s="84"/>
      <c r="GBQ4" s="84"/>
      <c r="GBR4" s="84"/>
      <c r="GBS4" s="84"/>
      <c r="GBT4" s="84"/>
      <c r="GBU4" s="84"/>
      <c r="GBV4" s="84"/>
      <c r="GBW4" s="84"/>
      <c r="GBX4" s="84"/>
      <c r="GBY4" s="84"/>
      <c r="GBZ4" s="84"/>
      <c r="GCA4" s="84"/>
      <c r="GCB4" s="84"/>
      <c r="GCC4" s="84"/>
      <c r="GCD4" s="84"/>
      <c r="GCE4" s="84"/>
      <c r="GCF4" s="84"/>
      <c r="GCG4" s="84"/>
      <c r="GCH4" s="84"/>
      <c r="GCI4" s="84"/>
      <c r="GCJ4" s="84"/>
      <c r="GCK4" s="84"/>
      <c r="GCL4" s="84"/>
      <c r="GCM4" s="84"/>
      <c r="GCN4" s="84"/>
      <c r="GCO4" s="84"/>
      <c r="GCP4" s="84"/>
      <c r="GCQ4" s="84"/>
      <c r="GCR4" s="84"/>
      <c r="GCS4" s="84"/>
      <c r="GCT4" s="84"/>
      <c r="GCU4" s="84"/>
      <c r="GCV4" s="84"/>
      <c r="GCW4" s="84"/>
      <c r="GCX4" s="84"/>
      <c r="GCY4" s="84"/>
      <c r="GCZ4" s="84"/>
      <c r="GDA4" s="84"/>
      <c r="GDB4" s="84"/>
      <c r="GDC4" s="84"/>
      <c r="GDD4" s="84"/>
      <c r="GDE4" s="84"/>
      <c r="GDF4" s="84"/>
      <c r="GDG4" s="84"/>
      <c r="GDH4" s="84"/>
      <c r="GDI4" s="84"/>
      <c r="GDJ4" s="84"/>
      <c r="GDK4" s="84"/>
      <c r="GDL4" s="84"/>
      <c r="GDM4" s="84"/>
      <c r="GDN4" s="84"/>
      <c r="GDO4" s="84"/>
      <c r="GDP4" s="84"/>
      <c r="GDQ4" s="84"/>
      <c r="GDR4" s="84"/>
      <c r="GDS4" s="84"/>
      <c r="GDT4" s="84"/>
      <c r="GDU4" s="84"/>
      <c r="GDV4" s="84"/>
      <c r="GDW4" s="84"/>
      <c r="GDX4" s="84"/>
      <c r="GDY4" s="84"/>
      <c r="GDZ4" s="84"/>
      <c r="GEA4" s="84"/>
      <c r="GEB4" s="84"/>
      <c r="GEC4" s="84"/>
      <c r="GED4" s="84"/>
      <c r="GEE4" s="84"/>
      <c r="GEF4" s="84"/>
      <c r="GEG4" s="84"/>
      <c r="GEH4" s="84"/>
      <c r="GEI4" s="84"/>
      <c r="GEJ4" s="84"/>
      <c r="GEK4" s="84"/>
      <c r="GEL4" s="84"/>
      <c r="GEM4" s="84"/>
      <c r="GEN4" s="84"/>
      <c r="GEO4" s="84"/>
      <c r="GEP4" s="84"/>
      <c r="GEQ4" s="84"/>
      <c r="GER4" s="84"/>
      <c r="GES4" s="84"/>
      <c r="GET4" s="84"/>
      <c r="GEU4" s="84"/>
      <c r="GEV4" s="84"/>
      <c r="GEW4" s="84"/>
      <c r="GEX4" s="84"/>
      <c r="GEY4" s="84"/>
      <c r="GEZ4" s="84"/>
      <c r="GFA4" s="84"/>
      <c r="GFB4" s="84"/>
      <c r="GFC4" s="84"/>
      <c r="GFD4" s="84"/>
      <c r="GFE4" s="84"/>
      <c r="GFF4" s="84"/>
      <c r="GFG4" s="84"/>
      <c r="GFH4" s="84"/>
      <c r="GFI4" s="84"/>
      <c r="GFJ4" s="84"/>
      <c r="GFK4" s="84"/>
      <c r="GFL4" s="84"/>
      <c r="GFM4" s="84"/>
      <c r="GFN4" s="84"/>
      <c r="GFO4" s="84"/>
      <c r="GFP4" s="84"/>
      <c r="GFQ4" s="84"/>
      <c r="GFR4" s="84"/>
      <c r="GFS4" s="84"/>
      <c r="GFT4" s="84"/>
      <c r="GFU4" s="84"/>
      <c r="GFV4" s="84"/>
      <c r="GFW4" s="84"/>
      <c r="GFX4" s="84"/>
      <c r="GFY4" s="84"/>
      <c r="GFZ4" s="84"/>
      <c r="GGA4" s="84"/>
      <c r="GGB4" s="84"/>
      <c r="GGC4" s="84"/>
      <c r="GGD4" s="84"/>
      <c r="GGE4" s="84"/>
      <c r="GGF4" s="84"/>
      <c r="GGG4" s="84"/>
      <c r="GGH4" s="84"/>
      <c r="GGI4" s="84"/>
      <c r="GGJ4" s="84"/>
      <c r="GGK4" s="84"/>
      <c r="GGL4" s="84"/>
      <c r="GGM4" s="84"/>
      <c r="GGN4" s="84"/>
      <c r="GGO4" s="84"/>
      <c r="GGP4" s="84"/>
      <c r="GGQ4" s="84"/>
      <c r="GGR4" s="84"/>
      <c r="GGS4" s="84"/>
      <c r="GGT4" s="84"/>
      <c r="GGU4" s="84"/>
      <c r="GGV4" s="84"/>
      <c r="GGW4" s="84"/>
      <c r="GGX4" s="84"/>
      <c r="GGY4" s="84"/>
      <c r="GGZ4" s="84"/>
      <c r="GHA4" s="84"/>
      <c r="GHB4" s="84"/>
      <c r="GHC4" s="84"/>
      <c r="GHD4" s="84"/>
      <c r="GHE4" s="84"/>
      <c r="GHF4" s="84"/>
      <c r="GHG4" s="84"/>
      <c r="GHH4" s="84"/>
      <c r="GHI4" s="84"/>
      <c r="GHJ4" s="84"/>
      <c r="GHK4" s="84"/>
      <c r="GHL4" s="84"/>
      <c r="GHM4" s="84"/>
      <c r="GHN4" s="84"/>
      <c r="GHO4" s="84"/>
      <c r="GHP4" s="84"/>
      <c r="GHQ4" s="84"/>
      <c r="GHR4" s="84"/>
      <c r="GHS4" s="84"/>
      <c r="GHT4" s="84"/>
      <c r="GHU4" s="84"/>
      <c r="GHV4" s="84"/>
      <c r="GHW4" s="84"/>
      <c r="GHX4" s="84"/>
      <c r="GHY4" s="84"/>
      <c r="GHZ4" s="84"/>
      <c r="GIA4" s="84"/>
      <c r="GIB4" s="84"/>
      <c r="GIC4" s="84"/>
      <c r="GID4" s="84"/>
      <c r="GIE4" s="84"/>
      <c r="GIF4" s="84"/>
      <c r="GIG4" s="84"/>
      <c r="GIH4" s="84"/>
      <c r="GII4" s="84"/>
      <c r="GIJ4" s="84"/>
      <c r="GIK4" s="84"/>
      <c r="GIL4" s="84"/>
      <c r="GIM4" s="84"/>
      <c r="GIN4" s="84"/>
      <c r="GIO4" s="84"/>
      <c r="GIP4" s="84"/>
      <c r="GIQ4" s="84"/>
      <c r="GIR4" s="84"/>
      <c r="GIS4" s="84"/>
      <c r="GIT4" s="84"/>
      <c r="GIU4" s="84"/>
      <c r="GIV4" s="84"/>
      <c r="GIW4" s="84"/>
      <c r="GIX4" s="84"/>
      <c r="GIY4" s="84"/>
      <c r="GIZ4" s="84"/>
      <c r="GJA4" s="84"/>
      <c r="GJB4" s="84"/>
      <c r="GJC4" s="84"/>
      <c r="GJD4" s="84"/>
      <c r="GJE4" s="84"/>
      <c r="GJF4" s="84"/>
      <c r="GJG4" s="84"/>
      <c r="GJH4" s="84"/>
      <c r="GJI4" s="84"/>
      <c r="GJJ4" s="84"/>
      <c r="GJK4" s="84"/>
      <c r="GJL4" s="84"/>
      <c r="GJM4" s="84"/>
      <c r="GJN4" s="84"/>
      <c r="GJO4" s="84"/>
      <c r="GJP4" s="84"/>
      <c r="GJQ4" s="84"/>
      <c r="GJR4" s="84"/>
      <c r="GJS4" s="84"/>
      <c r="GJT4" s="84"/>
      <c r="GJU4" s="84"/>
      <c r="GJV4" s="84"/>
      <c r="GJW4" s="84"/>
      <c r="GJX4" s="84"/>
      <c r="GJY4" s="84"/>
      <c r="GJZ4" s="84"/>
      <c r="GKA4" s="84"/>
      <c r="GKB4" s="84"/>
      <c r="GKC4" s="84"/>
      <c r="GKD4" s="84"/>
      <c r="GKE4" s="84"/>
      <c r="GKF4" s="84"/>
      <c r="GKG4" s="84"/>
      <c r="GKH4" s="84"/>
      <c r="GKI4" s="84"/>
      <c r="GKJ4" s="84"/>
      <c r="GKK4" s="84"/>
      <c r="GKL4" s="84"/>
      <c r="GKM4" s="84"/>
      <c r="GKN4" s="84"/>
      <c r="GKO4" s="84"/>
      <c r="GKP4" s="84"/>
      <c r="GKQ4" s="84"/>
      <c r="GKR4" s="84"/>
      <c r="GKS4" s="84"/>
      <c r="GKT4" s="84"/>
      <c r="GKU4" s="84"/>
      <c r="GKV4" s="84"/>
      <c r="GKW4" s="84"/>
      <c r="GKX4" s="84"/>
      <c r="GKY4" s="84"/>
      <c r="GKZ4" s="84"/>
      <c r="GLA4" s="84"/>
      <c r="GLB4" s="84"/>
      <c r="GLC4" s="84"/>
      <c r="GLD4" s="84"/>
      <c r="GLE4" s="84"/>
      <c r="GLF4" s="84"/>
      <c r="GLG4" s="84"/>
      <c r="GLH4" s="84"/>
      <c r="GLI4" s="84"/>
      <c r="GLJ4" s="84"/>
      <c r="GLK4" s="84"/>
      <c r="GLL4" s="84"/>
      <c r="GLM4" s="84"/>
      <c r="GLN4" s="84"/>
      <c r="GLO4" s="84"/>
      <c r="GLP4" s="84"/>
      <c r="GLQ4" s="84"/>
      <c r="GLR4" s="84"/>
      <c r="GLS4" s="84"/>
      <c r="GLT4" s="84"/>
      <c r="GLU4" s="84"/>
      <c r="GLV4" s="84"/>
      <c r="GLW4" s="84"/>
      <c r="GLX4" s="84"/>
      <c r="GLY4" s="84"/>
      <c r="GLZ4" s="84"/>
      <c r="GMA4" s="84"/>
      <c r="GMB4" s="84"/>
      <c r="GMC4" s="84"/>
      <c r="GMD4" s="84"/>
      <c r="GME4" s="84"/>
      <c r="GMF4" s="84"/>
      <c r="GMG4" s="84"/>
      <c r="GMH4" s="84"/>
      <c r="GMI4" s="84"/>
      <c r="GMJ4" s="84"/>
      <c r="GMK4" s="84"/>
      <c r="GML4" s="84"/>
      <c r="GMM4" s="84"/>
      <c r="GMN4" s="84"/>
      <c r="GMO4" s="84"/>
      <c r="GMP4" s="84"/>
      <c r="GMQ4" s="84"/>
      <c r="GMR4" s="84"/>
      <c r="GMS4" s="84"/>
      <c r="GMT4" s="84"/>
      <c r="GMU4" s="84"/>
      <c r="GMV4" s="84"/>
      <c r="GMW4" s="84"/>
      <c r="GMX4" s="84"/>
      <c r="GMY4" s="84"/>
      <c r="GMZ4" s="84"/>
      <c r="GNA4" s="84"/>
      <c r="GNB4" s="84"/>
      <c r="GNC4" s="84"/>
      <c r="GND4" s="84"/>
      <c r="GNE4" s="84"/>
      <c r="GNF4" s="84"/>
      <c r="GNG4" s="84"/>
      <c r="GNH4" s="84"/>
      <c r="GNI4" s="84"/>
      <c r="GNJ4" s="84"/>
      <c r="GNK4" s="84"/>
      <c r="GNL4" s="84"/>
      <c r="GNM4" s="84"/>
      <c r="GNN4" s="84"/>
      <c r="GNO4" s="84"/>
      <c r="GNP4" s="84"/>
      <c r="GNQ4" s="84"/>
      <c r="GNR4" s="84"/>
      <c r="GNS4" s="84"/>
      <c r="GNT4" s="84"/>
      <c r="GNU4" s="84"/>
      <c r="GNV4" s="84"/>
      <c r="GNW4" s="84"/>
      <c r="GNX4" s="84"/>
      <c r="GNY4" s="84"/>
      <c r="GNZ4" s="84"/>
      <c r="GOA4" s="84"/>
      <c r="GOB4" s="84"/>
      <c r="GOC4" s="84"/>
      <c r="GOD4" s="84"/>
      <c r="GOE4" s="84"/>
      <c r="GOF4" s="84"/>
      <c r="GOG4" s="84"/>
      <c r="GOH4" s="84"/>
      <c r="GOI4" s="84"/>
      <c r="GOJ4" s="84"/>
      <c r="GOK4" s="84"/>
      <c r="GOL4" s="84"/>
      <c r="GOM4" s="84"/>
      <c r="GON4" s="84"/>
      <c r="GOO4" s="84"/>
      <c r="GOP4" s="84"/>
      <c r="GOQ4" s="84"/>
      <c r="GOR4" s="84"/>
      <c r="GOS4" s="84"/>
      <c r="GOT4" s="84"/>
      <c r="GOU4" s="84"/>
      <c r="GOV4" s="84"/>
      <c r="GOW4" s="84"/>
      <c r="GOX4" s="84"/>
      <c r="GOY4" s="84"/>
      <c r="GOZ4" s="84"/>
      <c r="GPA4" s="84"/>
      <c r="GPB4" s="84"/>
      <c r="GPC4" s="84"/>
      <c r="GPD4" s="84"/>
      <c r="GPE4" s="84"/>
      <c r="GPF4" s="84"/>
      <c r="GPG4" s="84"/>
      <c r="GPH4" s="84"/>
      <c r="GPI4" s="84"/>
      <c r="GPJ4" s="84"/>
      <c r="GPK4" s="84"/>
      <c r="GPL4" s="84"/>
      <c r="GPM4" s="84"/>
      <c r="GPN4" s="84"/>
      <c r="GPO4" s="84"/>
      <c r="GPP4" s="84"/>
      <c r="GPQ4" s="84"/>
      <c r="GPR4" s="84"/>
      <c r="GPS4" s="84"/>
      <c r="GPT4" s="84"/>
      <c r="GPU4" s="84"/>
      <c r="GPV4" s="84"/>
      <c r="GPW4" s="84"/>
      <c r="GPX4" s="84"/>
      <c r="GPY4" s="84"/>
      <c r="GPZ4" s="84"/>
      <c r="GQA4" s="84"/>
      <c r="GQB4" s="84"/>
      <c r="GQC4" s="84"/>
      <c r="GQD4" s="84"/>
      <c r="GQE4" s="84"/>
      <c r="GQF4" s="84"/>
      <c r="GQG4" s="84"/>
      <c r="GQH4" s="84"/>
      <c r="GQI4" s="84"/>
      <c r="GQJ4" s="84"/>
      <c r="GQK4" s="84"/>
      <c r="GQL4" s="84"/>
      <c r="GQM4" s="84"/>
      <c r="GQN4" s="84"/>
      <c r="GQO4" s="84"/>
      <c r="GQP4" s="84"/>
      <c r="GQQ4" s="84"/>
      <c r="GQR4" s="84"/>
      <c r="GQS4" s="84"/>
      <c r="GQT4" s="84"/>
      <c r="GQU4" s="84"/>
      <c r="GQV4" s="84"/>
      <c r="GQW4" s="84"/>
      <c r="GQX4" s="84"/>
      <c r="GQY4" s="84"/>
      <c r="GQZ4" s="84"/>
      <c r="GRA4" s="84"/>
      <c r="GRB4" s="84"/>
      <c r="GRC4" s="84"/>
      <c r="GRD4" s="84"/>
      <c r="GRE4" s="84"/>
      <c r="GRF4" s="84"/>
      <c r="GRG4" s="84"/>
      <c r="GRH4" s="84"/>
      <c r="GRI4" s="84"/>
      <c r="GRJ4" s="84"/>
      <c r="GRK4" s="84"/>
      <c r="GRL4" s="84"/>
      <c r="GRM4" s="84"/>
      <c r="GRN4" s="84"/>
      <c r="GRO4" s="84"/>
      <c r="GRP4" s="84"/>
      <c r="GRQ4" s="84"/>
      <c r="GRR4" s="84"/>
      <c r="GRS4" s="84"/>
      <c r="GRT4" s="84"/>
      <c r="GRU4" s="84"/>
      <c r="GRV4" s="84"/>
      <c r="GRW4" s="84"/>
      <c r="GRX4" s="84"/>
      <c r="GRY4" s="84"/>
      <c r="GRZ4" s="84"/>
      <c r="GSA4" s="84"/>
      <c r="GSB4" s="84"/>
      <c r="GSC4" s="84"/>
      <c r="GSD4" s="84"/>
      <c r="GSE4" s="84"/>
      <c r="GSF4" s="84"/>
      <c r="GSG4" s="84"/>
      <c r="GSH4" s="84"/>
      <c r="GSI4" s="84"/>
      <c r="GSJ4" s="84"/>
      <c r="GSK4" s="84"/>
      <c r="GSL4" s="84"/>
      <c r="GSM4" s="84"/>
      <c r="GSN4" s="84"/>
      <c r="GSO4" s="84"/>
      <c r="GSP4" s="84"/>
      <c r="GSQ4" s="84"/>
      <c r="GSR4" s="84"/>
      <c r="GSS4" s="84"/>
      <c r="GST4" s="84"/>
      <c r="GSU4" s="84"/>
      <c r="GSV4" s="84"/>
      <c r="GSW4" s="84"/>
      <c r="GSX4" s="84"/>
      <c r="GSY4" s="84"/>
      <c r="GSZ4" s="84"/>
      <c r="GTA4" s="84"/>
      <c r="GTB4" s="84"/>
      <c r="GTC4" s="84"/>
      <c r="GTD4" s="84"/>
      <c r="GTE4" s="84"/>
      <c r="GTF4" s="84"/>
      <c r="GTG4" s="84"/>
      <c r="GTH4" s="84"/>
      <c r="GTI4" s="84"/>
      <c r="GTJ4" s="84"/>
      <c r="GTK4" s="84"/>
      <c r="GTL4" s="84"/>
      <c r="GTM4" s="84"/>
      <c r="GTN4" s="84"/>
      <c r="GTO4" s="84"/>
      <c r="GTP4" s="84"/>
      <c r="GTQ4" s="84"/>
      <c r="GTR4" s="84"/>
      <c r="GTS4" s="84"/>
      <c r="GTT4" s="84"/>
      <c r="GTU4" s="84"/>
      <c r="GTV4" s="84"/>
      <c r="GTW4" s="84"/>
      <c r="GTX4" s="84"/>
      <c r="GTY4" s="84"/>
      <c r="GTZ4" s="84"/>
      <c r="GUA4" s="84"/>
      <c r="GUB4" s="84"/>
      <c r="GUC4" s="84"/>
      <c r="GUD4" s="84"/>
      <c r="GUE4" s="84"/>
      <c r="GUF4" s="84"/>
      <c r="GUG4" s="84"/>
      <c r="GUH4" s="84"/>
      <c r="GUI4" s="84"/>
      <c r="GUJ4" s="84"/>
      <c r="GUK4" s="84"/>
      <c r="GUL4" s="84"/>
      <c r="GUM4" s="84"/>
      <c r="GUN4" s="84"/>
      <c r="GUO4" s="84"/>
      <c r="GUP4" s="84"/>
      <c r="GUQ4" s="84"/>
      <c r="GUR4" s="84"/>
      <c r="GUS4" s="84"/>
      <c r="GUT4" s="84"/>
      <c r="GUU4" s="84"/>
      <c r="GUV4" s="84"/>
      <c r="GUW4" s="84"/>
      <c r="GUX4" s="84"/>
      <c r="GUY4" s="84"/>
      <c r="GUZ4" s="84"/>
      <c r="GVA4" s="84"/>
      <c r="GVB4" s="84"/>
      <c r="GVC4" s="84"/>
      <c r="GVD4" s="84"/>
      <c r="GVE4" s="84"/>
      <c r="GVF4" s="84"/>
      <c r="GVG4" s="84"/>
      <c r="GVH4" s="84"/>
      <c r="GVI4" s="84"/>
      <c r="GVJ4" s="84"/>
      <c r="GVK4" s="84"/>
      <c r="GVL4" s="84"/>
      <c r="GVM4" s="84"/>
      <c r="GVN4" s="84"/>
      <c r="GVO4" s="84"/>
      <c r="GVP4" s="84"/>
      <c r="GVQ4" s="84"/>
      <c r="GVR4" s="84"/>
      <c r="GVS4" s="84"/>
      <c r="GVT4" s="84"/>
      <c r="GVU4" s="84"/>
      <c r="GVV4" s="84"/>
      <c r="GVW4" s="84"/>
      <c r="GVX4" s="84"/>
      <c r="GVY4" s="84"/>
      <c r="GVZ4" s="84"/>
      <c r="GWA4" s="84"/>
      <c r="GWB4" s="84"/>
      <c r="GWC4" s="84"/>
      <c r="GWD4" s="84"/>
      <c r="GWE4" s="84"/>
      <c r="GWF4" s="84"/>
      <c r="GWG4" s="84"/>
      <c r="GWH4" s="84"/>
      <c r="GWI4" s="84"/>
      <c r="GWJ4" s="84"/>
      <c r="GWK4" s="84"/>
      <c r="GWL4" s="84"/>
      <c r="GWM4" s="84"/>
      <c r="GWN4" s="84"/>
      <c r="GWO4" s="84"/>
      <c r="GWP4" s="84"/>
      <c r="GWQ4" s="84"/>
      <c r="GWR4" s="84"/>
      <c r="GWS4" s="84"/>
      <c r="GWT4" s="84"/>
      <c r="GWU4" s="84"/>
      <c r="GWV4" s="84"/>
      <c r="GWW4" s="84"/>
      <c r="GWX4" s="84"/>
      <c r="GWY4" s="84"/>
      <c r="GWZ4" s="84"/>
      <c r="GXA4" s="84"/>
      <c r="GXB4" s="84"/>
      <c r="GXC4" s="84"/>
      <c r="GXD4" s="84"/>
      <c r="GXE4" s="84"/>
      <c r="GXF4" s="84"/>
      <c r="GXG4" s="84"/>
      <c r="GXH4" s="84"/>
      <c r="GXI4" s="84"/>
      <c r="GXJ4" s="84"/>
      <c r="GXK4" s="84"/>
      <c r="GXL4" s="84"/>
      <c r="GXM4" s="84"/>
      <c r="GXN4" s="84"/>
      <c r="GXO4" s="84"/>
      <c r="GXP4" s="84"/>
      <c r="GXQ4" s="84"/>
      <c r="GXR4" s="84"/>
      <c r="GXS4" s="84"/>
      <c r="GXT4" s="84"/>
      <c r="GXU4" s="84"/>
      <c r="GXV4" s="84"/>
      <c r="GXW4" s="84"/>
      <c r="GXX4" s="84"/>
      <c r="GXY4" s="84"/>
      <c r="GXZ4" s="84"/>
      <c r="GYA4" s="84"/>
      <c r="GYB4" s="84"/>
      <c r="GYC4" s="84"/>
      <c r="GYD4" s="84"/>
      <c r="GYE4" s="84"/>
      <c r="GYF4" s="84"/>
      <c r="GYG4" s="84"/>
      <c r="GYH4" s="84"/>
      <c r="GYI4" s="84"/>
      <c r="GYJ4" s="84"/>
      <c r="GYK4" s="84"/>
      <c r="GYL4" s="84"/>
      <c r="GYM4" s="84"/>
      <c r="GYN4" s="84"/>
      <c r="GYO4" s="84"/>
      <c r="GYP4" s="84"/>
      <c r="GYQ4" s="84"/>
      <c r="GYR4" s="84"/>
      <c r="GYS4" s="84"/>
      <c r="GYT4" s="84"/>
      <c r="GYU4" s="84"/>
      <c r="GYV4" s="84"/>
      <c r="GYW4" s="84"/>
      <c r="GYX4" s="84"/>
      <c r="GYY4" s="84"/>
      <c r="GYZ4" s="84"/>
      <c r="GZA4" s="84"/>
      <c r="GZB4" s="84"/>
      <c r="GZC4" s="84"/>
      <c r="GZD4" s="84"/>
      <c r="GZE4" s="84"/>
      <c r="GZF4" s="84"/>
      <c r="GZG4" s="84"/>
      <c r="GZH4" s="84"/>
      <c r="GZI4" s="84"/>
      <c r="GZJ4" s="84"/>
      <c r="GZK4" s="84"/>
      <c r="GZL4" s="84"/>
      <c r="GZM4" s="84"/>
      <c r="GZN4" s="84"/>
      <c r="GZO4" s="84"/>
      <c r="GZP4" s="84"/>
      <c r="GZQ4" s="84"/>
      <c r="GZR4" s="84"/>
      <c r="GZS4" s="84"/>
      <c r="GZT4" s="84"/>
      <c r="GZU4" s="84"/>
      <c r="GZV4" s="84"/>
      <c r="GZW4" s="84"/>
      <c r="GZX4" s="84"/>
      <c r="GZY4" s="84"/>
      <c r="GZZ4" s="84"/>
      <c r="HAA4" s="84"/>
      <c r="HAB4" s="84"/>
      <c r="HAC4" s="84"/>
      <c r="HAD4" s="84"/>
      <c r="HAE4" s="84"/>
      <c r="HAF4" s="84"/>
      <c r="HAG4" s="84"/>
      <c r="HAH4" s="84"/>
      <c r="HAI4" s="84"/>
      <c r="HAJ4" s="84"/>
      <c r="HAK4" s="84"/>
      <c r="HAL4" s="84"/>
      <c r="HAM4" s="84"/>
      <c r="HAN4" s="84"/>
      <c r="HAO4" s="84"/>
      <c r="HAP4" s="84"/>
      <c r="HAQ4" s="84"/>
      <c r="HAR4" s="84"/>
      <c r="HAS4" s="84"/>
      <c r="HAT4" s="84"/>
      <c r="HAU4" s="84"/>
      <c r="HAV4" s="84"/>
      <c r="HAW4" s="84"/>
      <c r="HAX4" s="84"/>
      <c r="HAY4" s="84"/>
      <c r="HAZ4" s="84"/>
      <c r="HBA4" s="84"/>
      <c r="HBB4" s="84"/>
      <c r="HBC4" s="84"/>
      <c r="HBD4" s="84"/>
      <c r="HBE4" s="84"/>
      <c r="HBF4" s="84"/>
      <c r="HBG4" s="84"/>
      <c r="HBH4" s="84"/>
      <c r="HBI4" s="84"/>
      <c r="HBJ4" s="84"/>
      <c r="HBK4" s="84"/>
      <c r="HBL4" s="84"/>
      <c r="HBM4" s="84"/>
      <c r="HBN4" s="84"/>
      <c r="HBO4" s="84"/>
      <c r="HBP4" s="84"/>
      <c r="HBQ4" s="84"/>
      <c r="HBR4" s="84"/>
      <c r="HBS4" s="84"/>
      <c r="HBT4" s="84"/>
      <c r="HBU4" s="84"/>
      <c r="HBV4" s="84"/>
      <c r="HBW4" s="84"/>
      <c r="HBX4" s="84"/>
      <c r="HBY4" s="84"/>
      <c r="HBZ4" s="84"/>
      <c r="HCA4" s="84"/>
      <c r="HCB4" s="84"/>
      <c r="HCC4" s="84"/>
      <c r="HCD4" s="84"/>
      <c r="HCE4" s="84"/>
      <c r="HCF4" s="84"/>
      <c r="HCG4" s="84"/>
      <c r="HCH4" s="84"/>
      <c r="HCI4" s="84"/>
      <c r="HCJ4" s="84"/>
      <c r="HCK4" s="84"/>
      <c r="HCL4" s="84"/>
      <c r="HCM4" s="84"/>
      <c r="HCN4" s="84"/>
      <c r="HCO4" s="84"/>
      <c r="HCP4" s="84"/>
      <c r="HCQ4" s="84"/>
      <c r="HCR4" s="84"/>
      <c r="HCS4" s="84"/>
      <c r="HCT4" s="84"/>
      <c r="HCU4" s="84"/>
      <c r="HCV4" s="84"/>
      <c r="HCW4" s="84"/>
      <c r="HCX4" s="84"/>
      <c r="HCY4" s="84"/>
      <c r="HCZ4" s="84"/>
      <c r="HDA4" s="84"/>
      <c r="HDB4" s="84"/>
      <c r="HDC4" s="84"/>
      <c r="HDD4" s="84"/>
      <c r="HDE4" s="84"/>
      <c r="HDF4" s="84"/>
      <c r="HDG4" s="84"/>
      <c r="HDH4" s="84"/>
      <c r="HDI4" s="84"/>
      <c r="HDJ4" s="84"/>
      <c r="HDK4" s="84"/>
      <c r="HDL4" s="84"/>
      <c r="HDM4" s="84"/>
      <c r="HDN4" s="84"/>
      <c r="HDO4" s="84"/>
      <c r="HDP4" s="84"/>
      <c r="HDQ4" s="84"/>
      <c r="HDR4" s="84"/>
      <c r="HDS4" s="84"/>
      <c r="HDT4" s="84"/>
      <c r="HDU4" s="84"/>
      <c r="HDV4" s="84"/>
      <c r="HDW4" s="84"/>
      <c r="HDX4" s="84"/>
      <c r="HDY4" s="84"/>
      <c r="HDZ4" s="84"/>
      <c r="HEA4" s="84"/>
      <c r="HEB4" s="84"/>
      <c r="HEC4" s="84"/>
      <c r="HED4" s="84"/>
      <c r="HEE4" s="84"/>
      <c r="HEF4" s="84"/>
      <c r="HEG4" s="84"/>
      <c r="HEH4" s="84"/>
      <c r="HEI4" s="84"/>
      <c r="HEJ4" s="84"/>
      <c r="HEK4" s="84"/>
      <c r="HEL4" s="84"/>
      <c r="HEM4" s="84"/>
      <c r="HEN4" s="84"/>
      <c r="HEO4" s="84"/>
      <c r="HEP4" s="84"/>
      <c r="HEQ4" s="84"/>
      <c r="HER4" s="84"/>
      <c r="HES4" s="84"/>
      <c r="HET4" s="84"/>
      <c r="HEU4" s="84"/>
      <c r="HEV4" s="84"/>
      <c r="HEW4" s="84"/>
      <c r="HEX4" s="84"/>
      <c r="HEY4" s="84"/>
      <c r="HEZ4" s="84"/>
      <c r="HFA4" s="84"/>
      <c r="HFB4" s="84"/>
      <c r="HFC4" s="84"/>
      <c r="HFD4" s="84"/>
      <c r="HFE4" s="84"/>
      <c r="HFF4" s="84"/>
      <c r="HFG4" s="84"/>
      <c r="HFH4" s="84"/>
      <c r="HFI4" s="84"/>
      <c r="HFJ4" s="84"/>
      <c r="HFK4" s="84"/>
      <c r="HFL4" s="84"/>
      <c r="HFM4" s="84"/>
      <c r="HFN4" s="84"/>
      <c r="HFO4" s="84"/>
      <c r="HFP4" s="84"/>
      <c r="HFQ4" s="84"/>
      <c r="HFR4" s="84"/>
      <c r="HFS4" s="84"/>
      <c r="HFT4" s="84"/>
      <c r="HFU4" s="84"/>
      <c r="HFV4" s="84"/>
      <c r="HFW4" s="84"/>
      <c r="HFX4" s="84"/>
      <c r="HFY4" s="84"/>
      <c r="HFZ4" s="84"/>
      <c r="HGA4" s="84"/>
      <c r="HGB4" s="84"/>
      <c r="HGC4" s="84"/>
      <c r="HGD4" s="84"/>
      <c r="HGE4" s="84"/>
      <c r="HGF4" s="84"/>
      <c r="HGG4" s="84"/>
      <c r="HGH4" s="84"/>
      <c r="HGI4" s="84"/>
      <c r="HGJ4" s="84"/>
      <c r="HGK4" s="84"/>
      <c r="HGL4" s="84"/>
      <c r="HGM4" s="84"/>
      <c r="HGN4" s="84"/>
      <c r="HGO4" s="84"/>
      <c r="HGP4" s="84"/>
      <c r="HGQ4" s="84"/>
      <c r="HGR4" s="84"/>
      <c r="HGS4" s="84"/>
      <c r="HGT4" s="84"/>
      <c r="HGU4" s="84"/>
      <c r="HGV4" s="84"/>
      <c r="HGW4" s="84"/>
      <c r="HGX4" s="84"/>
      <c r="HGY4" s="84"/>
      <c r="HGZ4" s="84"/>
      <c r="HHA4" s="84"/>
      <c r="HHB4" s="84"/>
      <c r="HHC4" s="84"/>
      <c r="HHD4" s="84"/>
      <c r="HHE4" s="84"/>
      <c r="HHF4" s="84"/>
      <c r="HHG4" s="84"/>
      <c r="HHH4" s="84"/>
      <c r="HHI4" s="84"/>
      <c r="HHJ4" s="84"/>
      <c r="HHK4" s="84"/>
      <c r="HHL4" s="84"/>
      <c r="HHM4" s="84"/>
      <c r="HHN4" s="84"/>
      <c r="HHO4" s="84"/>
      <c r="HHP4" s="84"/>
      <c r="HHQ4" s="84"/>
      <c r="HHR4" s="84"/>
      <c r="HHS4" s="84"/>
      <c r="HHT4" s="84"/>
      <c r="HHU4" s="84"/>
      <c r="HHV4" s="84"/>
      <c r="HHW4" s="84"/>
      <c r="HHX4" s="84"/>
      <c r="HHY4" s="84"/>
      <c r="HHZ4" s="84"/>
      <c r="HIA4" s="84"/>
      <c r="HIB4" s="84"/>
      <c r="HIC4" s="84"/>
      <c r="HID4" s="84"/>
      <c r="HIE4" s="84"/>
      <c r="HIF4" s="84"/>
      <c r="HIG4" s="84"/>
      <c r="HIH4" s="84"/>
      <c r="HII4" s="84"/>
      <c r="HIJ4" s="84"/>
      <c r="HIK4" s="84"/>
      <c r="HIL4" s="84"/>
      <c r="HIM4" s="84"/>
      <c r="HIN4" s="84"/>
      <c r="HIO4" s="84"/>
      <c r="HIP4" s="84"/>
      <c r="HIQ4" s="84"/>
      <c r="HIR4" s="84"/>
      <c r="HIS4" s="84"/>
      <c r="HIT4" s="84"/>
      <c r="HIU4" s="84"/>
      <c r="HIV4" s="84"/>
      <c r="HIW4" s="84"/>
      <c r="HIX4" s="84"/>
      <c r="HIY4" s="84"/>
      <c r="HIZ4" s="84"/>
      <c r="HJA4" s="84"/>
      <c r="HJB4" s="84"/>
      <c r="HJC4" s="84"/>
      <c r="HJD4" s="84"/>
      <c r="HJE4" s="84"/>
      <c r="HJF4" s="84"/>
      <c r="HJG4" s="84"/>
      <c r="HJH4" s="84"/>
      <c r="HJI4" s="84"/>
      <c r="HJJ4" s="84"/>
      <c r="HJK4" s="84"/>
      <c r="HJL4" s="84"/>
      <c r="HJM4" s="84"/>
      <c r="HJN4" s="84"/>
      <c r="HJO4" s="84"/>
      <c r="HJP4" s="84"/>
      <c r="HJQ4" s="84"/>
      <c r="HJR4" s="84"/>
      <c r="HJS4" s="84"/>
      <c r="HJT4" s="84"/>
      <c r="HJU4" s="84"/>
      <c r="HJV4" s="84"/>
      <c r="HJW4" s="84"/>
      <c r="HJX4" s="84"/>
      <c r="HJY4" s="84"/>
      <c r="HJZ4" s="84"/>
      <c r="HKA4" s="84"/>
      <c r="HKB4" s="84"/>
      <c r="HKC4" s="84"/>
      <c r="HKD4" s="84"/>
      <c r="HKE4" s="84"/>
      <c r="HKF4" s="84"/>
      <c r="HKG4" s="84"/>
      <c r="HKH4" s="84"/>
      <c r="HKI4" s="84"/>
      <c r="HKJ4" s="84"/>
      <c r="HKK4" s="84"/>
      <c r="HKL4" s="84"/>
      <c r="HKM4" s="84"/>
      <c r="HKN4" s="84"/>
      <c r="HKO4" s="84"/>
      <c r="HKP4" s="84"/>
      <c r="HKQ4" s="84"/>
      <c r="HKR4" s="84"/>
      <c r="HKS4" s="84"/>
      <c r="HKT4" s="84"/>
      <c r="HKU4" s="84"/>
      <c r="HKV4" s="84"/>
      <c r="HKW4" s="84"/>
      <c r="HKX4" s="84"/>
      <c r="HKY4" s="84"/>
      <c r="HKZ4" s="84"/>
      <c r="HLA4" s="84"/>
      <c r="HLB4" s="84"/>
      <c r="HLC4" s="84"/>
      <c r="HLD4" s="84"/>
      <c r="HLE4" s="84"/>
      <c r="HLF4" s="84"/>
      <c r="HLG4" s="84"/>
      <c r="HLH4" s="84"/>
      <c r="HLI4" s="84"/>
      <c r="HLJ4" s="84"/>
      <c r="HLK4" s="84"/>
      <c r="HLL4" s="84"/>
      <c r="HLM4" s="84"/>
      <c r="HLN4" s="84"/>
      <c r="HLO4" s="84"/>
      <c r="HLP4" s="84"/>
      <c r="HLQ4" s="84"/>
      <c r="HLR4" s="84"/>
      <c r="HLS4" s="84"/>
      <c r="HLT4" s="84"/>
      <c r="HLU4" s="84"/>
      <c r="HLV4" s="84"/>
      <c r="HLW4" s="84"/>
      <c r="HLX4" s="84"/>
      <c r="HLY4" s="84"/>
      <c r="HLZ4" s="84"/>
      <c r="HMA4" s="84"/>
      <c r="HMB4" s="84"/>
      <c r="HMC4" s="84"/>
      <c r="HMD4" s="84"/>
      <c r="HME4" s="84"/>
      <c r="HMF4" s="84"/>
      <c r="HMG4" s="84"/>
      <c r="HMH4" s="84"/>
      <c r="HMI4" s="84"/>
      <c r="HMJ4" s="84"/>
      <c r="HMK4" s="84"/>
      <c r="HML4" s="84"/>
      <c r="HMM4" s="84"/>
      <c r="HMN4" s="84"/>
      <c r="HMO4" s="84"/>
      <c r="HMP4" s="84"/>
      <c r="HMQ4" s="84"/>
      <c r="HMR4" s="84"/>
      <c r="HMS4" s="84"/>
      <c r="HMT4" s="84"/>
      <c r="HMU4" s="84"/>
      <c r="HMV4" s="84"/>
      <c r="HMW4" s="84"/>
      <c r="HMX4" s="84"/>
      <c r="HMY4" s="84"/>
      <c r="HMZ4" s="84"/>
      <c r="HNA4" s="84"/>
      <c r="HNB4" s="84"/>
      <c r="HNC4" s="84"/>
      <c r="HND4" s="84"/>
      <c r="HNE4" s="84"/>
      <c r="HNF4" s="84"/>
      <c r="HNG4" s="84"/>
      <c r="HNH4" s="84"/>
      <c r="HNI4" s="84"/>
      <c r="HNJ4" s="84"/>
      <c r="HNK4" s="84"/>
      <c r="HNL4" s="84"/>
      <c r="HNM4" s="84"/>
      <c r="HNN4" s="84"/>
      <c r="HNO4" s="84"/>
      <c r="HNP4" s="84"/>
      <c r="HNQ4" s="84"/>
      <c r="HNR4" s="84"/>
      <c r="HNS4" s="84"/>
      <c r="HNT4" s="84"/>
      <c r="HNU4" s="84"/>
      <c r="HNV4" s="84"/>
      <c r="HNW4" s="84"/>
      <c r="HNX4" s="84"/>
      <c r="HNY4" s="84"/>
      <c r="HNZ4" s="84"/>
      <c r="HOA4" s="84"/>
      <c r="HOB4" s="84"/>
      <c r="HOC4" s="84"/>
      <c r="HOD4" s="84"/>
      <c r="HOE4" s="84"/>
      <c r="HOF4" s="84"/>
      <c r="HOG4" s="84"/>
      <c r="HOH4" s="84"/>
      <c r="HOI4" s="84"/>
      <c r="HOJ4" s="84"/>
      <c r="HOK4" s="84"/>
      <c r="HOL4" s="84"/>
      <c r="HOM4" s="84"/>
      <c r="HON4" s="84"/>
      <c r="HOO4" s="84"/>
      <c r="HOP4" s="84"/>
      <c r="HOQ4" s="84"/>
      <c r="HOR4" s="84"/>
      <c r="HOS4" s="84"/>
      <c r="HOT4" s="84"/>
      <c r="HOU4" s="84"/>
      <c r="HOV4" s="84"/>
      <c r="HOW4" s="84"/>
      <c r="HOX4" s="84"/>
      <c r="HOY4" s="84"/>
      <c r="HOZ4" s="84"/>
      <c r="HPA4" s="84"/>
      <c r="HPB4" s="84"/>
      <c r="HPC4" s="84"/>
      <c r="HPD4" s="84"/>
      <c r="HPE4" s="84"/>
      <c r="HPF4" s="84"/>
      <c r="HPG4" s="84"/>
      <c r="HPH4" s="84"/>
      <c r="HPI4" s="84"/>
      <c r="HPJ4" s="84"/>
      <c r="HPK4" s="84"/>
      <c r="HPL4" s="84"/>
      <c r="HPM4" s="84"/>
      <c r="HPN4" s="84"/>
      <c r="HPO4" s="84"/>
      <c r="HPP4" s="84"/>
      <c r="HPQ4" s="84"/>
      <c r="HPR4" s="84"/>
      <c r="HPS4" s="84"/>
      <c r="HPT4" s="84"/>
      <c r="HPU4" s="84"/>
      <c r="HPV4" s="84"/>
      <c r="HPW4" s="84"/>
      <c r="HPX4" s="84"/>
      <c r="HPY4" s="84"/>
      <c r="HPZ4" s="84"/>
      <c r="HQA4" s="84"/>
      <c r="HQB4" s="84"/>
      <c r="HQC4" s="84"/>
      <c r="HQD4" s="84"/>
      <c r="HQE4" s="84"/>
      <c r="HQF4" s="84"/>
      <c r="HQG4" s="84"/>
      <c r="HQH4" s="84"/>
      <c r="HQI4" s="84"/>
      <c r="HQJ4" s="84"/>
      <c r="HQK4" s="84"/>
      <c r="HQL4" s="84"/>
      <c r="HQM4" s="84"/>
      <c r="HQN4" s="84"/>
      <c r="HQO4" s="84"/>
      <c r="HQP4" s="84"/>
      <c r="HQQ4" s="84"/>
      <c r="HQR4" s="84"/>
      <c r="HQS4" s="84"/>
      <c r="HQT4" s="84"/>
      <c r="HQU4" s="84"/>
      <c r="HQV4" s="84"/>
      <c r="HQW4" s="84"/>
      <c r="HQX4" s="84"/>
      <c r="HQY4" s="84"/>
      <c r="HQZ4" s="84"/>
      <c r="HRA4" s="84"/>
      <c r="HRB4" s="84"/>
      <c r="HRC4" s="84"/>
      <c r="HRD4" s="84"/>
      <c r="HRE4" s="84"/>
      <c r="HRF4" s="84"/>
      <c r="HRG4" s="84"/>
      <c r="HRH4" s="84"/>
      <c r="HRI4" s="84"/>
      <c r="HRJ4" s="84"/>
      <c r="HRK4" s="84"/>
      <c r="HRL4" s="84"/>
      <c r="HRM4" s="84"/>
      <c r="HRN4" s="84"/>
      <c r="HRO4" s="84"/>
      <c r="HRP4" s="84"/>
      <c r="HRQ4" s="84"/>
      <c r="HRR4" s="84"/>
      <c r="HRS4" s="84"/>
      <c r="HRT4" s="84"/>
      <c r="HRU4" s="84"/>
      <c r="HRV4" s="84"/>
      <c r="HRW4" s="84"/>
      <c r="HRX4" s="84"/>
      <c r="HRY4" s="84"/>
      <c r="HRZ4" s="84"/>
      <c r="HSA4" s="84"/>
      <c r="HSB4" s="84"/>
      <c r="HSC4" s="84"/>
      <c r="HSD4" s="84"/>
      <c r="HSE4" s="84"/>
      <c r="HSF4" s="84"/>
      <c r="HSG4" s="84"/>
      <c r="HSH4" s="84"/>
      <c r="HSI4" s="84"/>
      <c r="HSJ4" s="84"/>
      <c r="HSK4" s="84"/>
      <c r="HSL4" s="84"/>
      <c r="HSM4" s="84"/>
      <c r="HSN4" s="84"/>
      <c r="HSO4" s="84"/>
      <c r="HSP4" s="84"/>
      <c r="HSQ4" s="84"/>
      <c r="HSR4" s="84"/>
      <c r="HSS4" s="84"/>
      <c r="HST4" s="84"/>
      <c r="HSU4" s="84"/>
      <c r="HSV4" s="84"/>
      <c r="HSW4" s="84"/>
      <c r="HSX4" s="84"/>
      <c r="HSY4" s="84"/>
      <c r="HSZ4" s="84"/>
      <c r="HTA4" s="84"/>
      <c r="HTB4" s="84"/>
      <c r="HTC4" s="84"/>
      <c r="HTD4" s="84"/>
      <c r="HTE4" s="84"/>
      <c r="HTF4" s="84"/>
      <c r="HTG4" s="84"/>
      <c r="HTH4" s="84"/>
      <c r="HTI4" s="84"/>
      <c r="HTJ4" s="84"/>
      <c r="HTK4" s="84"/>
      <c r="HTL4" s="84"/>
      <c r="HTM4" s="84"/>
      <c r="HTN4" s="84"/>
      <c r="HTO4" s="84"/>
      <c r="HTP4" s="84"/>
      <c r="HTQ4" s="84"/>
      <c r="HTR4" s="84"/>
      <c r="HTS4" s="84"/>
      <c r="HTT4" s="84"/>
      <c r="HTU4" s="84"/>
      <c r="HTV4" s="84"/>
      <c r="HTW4" s="84"/>
      <c r="HTX4" s="84"/>
      <c r="HTY4" s="84"/>
      <c r="HTZ4" s="84"/>
      <c r="HUA4" s="84"/>
      <c r="HUB4" s="84"/>
      <c r="HUC4" s="84"/>
      <c r="HUD4" s="84"/>
      <c r="HUE4" s="84"/>
      <c r="HUF4" s="84"/>
      <c r="HUG4" s="84"/>
      <c r="HUH4" s="84"/>
      <c r="HUI4" s="84"/>
      <c r="HUJ4" s="84"/>
      <c r="HUK4" s="84"/>
      <c r="HUL4" s="84"/>
      <c r="HUM4" s="84"/>
      <c r="HUN4" s="84"/>
      <c r="HUO4" s="84"/>
      <c r="HUP4" s="84"/>
      <c r="HUQ4" s="84"/>
      <c r="HUR4" s="84"/>
      <c r="HUS4" s="84"/>
      <c r="HUT4" s="84"/>
      <c r="HUU4" s="84"/>
      <c r="HUV4" s="84"/>
      <c r="HUW4" s="84"/>
      <c r="HUX4" s="84"/>
      <c r="HUY4" s="84"/>
      <c r="HUZ4" s="84"/>
      <c r="HVA4" s="84"/>
      <c r="HVB4" s="84"/>
      <c r="HVC4" s="84"/>
      <c r="HVD4" s="84"/>
      <c r="HVE4" s="84"/>
      <c r="HVF4" s="84"/>
      <c r="HVG4" s="84"/>
      <c r="HVH4" s="84"/>
      <c r="HVI4" s="84"/>
      <c r="HVJ4" s="84"/>
      <c r="HVK4" s="84"/>
      <c r="HVL4" s="84"/>
      <c r="HVM4" s="84"/>
      <c r="HVN4" s="84"/>
      <c r="HVO4" s="84"/>
      <c r="HVP4" s="84"/>
      <c r="HVQ4" s="84"/>
      <c r="HVR4" s="84"/>
      <c r="HVS4" s="84"/>
      <c r="HVT4" s="84"/>
      <c r="HVU4" s="84"/>
      <c r="HVV4" s="84"/>
      <c r="HVW4" s="84"/>
      <c r="HVX4" s="84"/>
      <c r="HVY4" s="84"/>
      <c r="HVZ4" s="84"/>
      <c r="HWA4" s="84"/>
      <c r="HWB4" s="84"/>
      <c r="HWC4" s="84"/>
      <c r="HWD4" s="84"/>
      <c r="HWE4" s="84"/>
      <c r="HWF4" s="84"/>
      <c r="HWG4" s="84"/>
      <c r="HWH4" s="84"/>
      <c r="HWI4" s="84"/>
      <c r="HWJ4" s="84"/>
      <c r="HWK4" s="84"/>
      <c r="HWL4" s="84"/>
      <c r="HWM4" s="84"/>
      <c r="HWN4" s="84"/>
      <c r="HWO4" s="84"/>
      <c r="HWP4" s="84"/>
      <c r="HWQ4" s="84"/>
      <c r="HWR4" s="84"/>
      <c r="HWS4" s="84"/>
      <c r="HWT4" s="84"/>
      <c r="HWU4" s="84"/>
      <c r="HWV4" s="84"/>
      <c r="HWW4" s="84"/>
      <c r="HWX4" s="84"/>
      <c r="HWY4" s="84"/>
      <c r="HWZ4" s="84"/>
      <c r="HXA4" s="84"/>
      <c r="HXB4" s="84"/>
      <c r="HXC4" s="84"/>
      <c r="HXD4" s="84"/>
      <c r="HXE4" s="84"/>
      <c r="HXF4" s="84"/>
      <c r="HXG4" s="84"/>
      <c r="HXH4" s="84"/>
      <c r="HXI4" s="84"/>
      <c r="HXJ4" s="2437"/>
      <c r="HXK4" s="2437"/>
      <c r="HXL4" s="2437"/>
      <c r="HXM4" s="2437"/>
      <c r="HXN4" s="2437"/>
      <c r="HXO4" s="2437"/>
      <c r="HXP4" s="2437"/>
      <c r="HXQ4" s="2437"/>
      <c r="HXR4" s="2437"/>
      <c r="HXS4" s="2437"/>
      <c r="HXT4" s="2437"/>
      <c r="HXU4" s="2437"/>
      <c r="HXV4" s="2437"/>
      <c r="HXW4" s="2437"/>
      <c r="HXX4" s="2437"/>
      <c r="HXY4" s="2437"/>
      <c r="HXZ4" s="2437"/>
      <c r="HYA4" s="2437"/>
      <c r="HYB4" s="2437"/>
      <c r="HYC4" s="2437"/>
      <c r="HYD4" s="2437"/>
      <c r="HYE4" s="2437"/>
      <c r="HYF4" s="2437"/>
      <c r="HYG4" s="2437"/>
      <c r="HYH4" s="2437"/>
      <c r="HYI4" s="2437"/>
      <c r="HYJ4" s="2437"/>
      <c r="HYK4" s="2437"/>
      <c r="HYL4" s="2437"/>
      <c r="HYM4" s="2437"/>
      <c r="HYN4" s="2437"/>
      <c r="HYO4" s="2437"/>
      <c r="HYP4" s="2437"/>
      <c r="HYQ4" s="2437"/>
      <c r="HYR4" s="2437"/>
      <c r="HYS4" s="2437"/>
      <c r="HYT4" s="2437"/>
      <c r="HYU4" s="2437"/>
      <c r="HYV4" s="2437"/>
      <c r="HYW4" s="2437"/>
      <c r="HYX4" s="2437"/>
      <c r="HYY4" s="2437"/>
      <c r="HYZ4" s="2437"/>
      <c r="HZA4" s="2437"/>
      <c r="HZB4" s="2437"/>
      <c r="HZC4" s="2437"/>
      <c r="HZD4" s="2437"/>
      <c r="HZE4" s="2437"/>
      <c r="HZF4" s="2437"/>
      <c r="HZG4" s="2437"/>
      <c r="HZH4" s="2437"/>
      <c r="HZI4" s="2437"/>
      <c r="HZJ4" s="2437"/>
      <c r="HZK4" s="2437"/>
      <c r="HZL4" s="2437"/>
      <c r="HZM4" s="2437"/>
      <c r="HZN4" s="2437"/>
      <c r="HZO4" s="2437"/>
      <c r="HZP4" s="2437"/>
      <c r="HZQ4" s="2437"/>
      <c r="HZR4" s="2437"/>
      <c r="HZS4" s="2437"/>
      <c r="HZT4" s="2437"/>
      <c r="HZU4" s="2437"/>
      <c r="HZV4" s="2437"/>
      <c r="HZW4" s="2437"/>
      <c r="HZX4" s="2437"/>
      <c r="HZY4" s="2437"/>
      <c r="HZZ4" s="2437"/>
      <c r="IAA4" s="2437"/>
      <c r="IAB4" s="2437"/>
      <c r="IAC4" s="2437"/>
      <c r="IAD4" s="2437"/>
      <c r="IAE4" s="2437"/>
      <c r="IAF4" s="2437"/>
      <c r="IAG4" s="2437"/>
      <c r="IAH4" s="2437"/>
      <c r="IAI4" s="2437"/>
      <c r="IAJ4" s="2437"/>
      <c r="IAK4" s="2437"/>
      <c r="IAL4" s="2437"/>
      <c r="IAM4" s="2437"/>
      <c r="IAN4" s="2437"/>
      <c r="IAO4" s="2437"/>
      <c r="IAP4" s="2437"/>
      <c r="IAQ4" s="2437"/>
      <c r="IAR4" s="2437"/>
      <c r="IAS4" s="2437"/>
      <c r="IAT4" s="2437"/>
      <c r="IAU4" s="2437"/>
      <c r="IAV4" s="2437"/>
      <c r="IAW4" s="2437"/>
      <c r="IAX4" s="2437"/>
      <c r="IAY4" s="2437"/>
      <c r="IAZ4" s="2437"/>
      <c r="IBA4" s="2437"/>
      <c r="IBB4" s="2437"/>
      <c r="IBC4" s="2437"/>
      <c r="IBD4" s="2437"/>
      <c r="IBE4" s="2437"/>
      <c r="IBF4" s="2437"/>
      <c r="IBG4" s="2437"/>
      <c r="IBH4" s="2437"/>
      <c r="IBI4" s="2437"/>
      <c r="IBJ4" s="2437"/>
      <c r="IBK4" s="2437"/>
      <c r="IBL4" s="2437"/>
      <c r="IBM4" s="2437"/>
      <c r="IBN4" s="2437"/>
      <c r="IBO4" s="2437"/>
      <c r="IBP4" s="2437"/>
      <c r="IBQ4" s="2437"/>
      <c r="IBR4" s="2437"/>
      <c r="IBS4" s="2437"/>
      <c r="IBT4" s="2437"/>
      <c r="IBU4" s="2437"/>
      <c r="IBV4" s="2437"/>
      <c r="IBW4" s="2437"/>
      <c r="IBX4" s="2437"/>
      <c r="IBY4" s="2437"/>
      <c r="IBZ4" s="2437"/>
      <c r="ICA4" s="2437"/>
      <c r="ICB4" s="2437"/>
      <c r="ICC4" s="2437"/>
      <c r="ICD4" s="2437"/>
      <c r="ICE4" s="2437"/>
      <c r="ICF4" s="2437"/>
      <c r="ICG4" s="2437"/>
      <c r="ICH4" s="2437"/>
      <c r="ICI4" s="2437"/>
      <c r="ICJ4" s="2437"/>
      <c r="ICK4" s="2437"/>
      <c r="ICL4" s="2437"/>
      <c r="ICM4" s="2437"/>
      <c r="ICN4" s="2437"/>
      <c r="ICO4" s="2437"/>
      <c r="ICP4" s="2437"/>
      <c r="ICQ4" s="2437"/>
      <c r="ICR4" s="2437"/>
      <c r="ICS4" s="2437"/>
      <c r="ICT4" s="2437"/>
      <c r="ICU4" s="2437"/>
      <c r="ICV4" s="2437"/>
      <c r="ICW4" s="2437"/>
      <c r="ICX4" s="2437"/>
      <c r="ICY4" s="2437"/>
      <c r="ICZ4" s="2437"/>
      <c r="IDA4" s="2437"/>
      <c r="IDB4" s="2437"/>
      <c r="IDC4" s="2437"/>
      <c r="IDD4" s="2437"/>
      <c r="IDE4" s="2437"/>
      <c r="IDF4" s="2437"/>
      <c r="IDG4" s="2437"/>
      <c r="IDH4" s="2437"/>
      <c r="IDI4" s="2437"/>
      <c r="IDJ4" s="2437"/>
      <c r="IDK4" s="2437"/>
      <c r="IDL4" s="2437"/>
      <c r="IDM4" s="2437"/>
      <c r="IDN4" s="2437"/>
      <c r="IDO4" s="2437"/>
      <c r="IDP4" s="2437"/>
      <c r="IDQ4" s="2437"/>
      <c r="IDR4" s="2437"/>
      <c r="IDS4" s="2437"/>
      <c r="IDT4" s="2437"/>
      <c r="IDU4" s="2437"/>
      <c r="IDV4" s="2437"/>
      <c r="IDW4" s="2437"/>
      <c r="IDX4" s="2437"/>
      <c r="IDY4" s="2437"/>
      <c r="IDZ4" s="2437"/>
      <c r="IEA4" s="2437"/>
      <c r="IEB4" s="2437"/>
      <c r="IEC4" s="2437"/>
      <c r="IED4" s="2437"/>
      <c r="IEE4" s="2437"/>
      <c r="IEF4" s="2437"/>
      <c r="IEG4" s="2437"/>
      <c r="IEH4" s="2437"/>
      <c r="IEI4" s="2437"/>
      <c r="IEJ4" s="2437"/>
      <c r="IEK4" s="2437"/>
      <c r="IEL4" s="2437"/>
      <c r="IEM4" s="2437"/>
      <c r="IEN4" s="2437"/>
      <c r="IEO4" s="2437"/>
      <c r="IEP4" s="2437"/>
      <c r="IEQ4" s="2437"/>
      <c r="IER4" s="2437"/>
      <c r="IES4" s="2437"/>
      <c r="IET4" s="2437"/>
      <c r="IEU4" s="2437"/>
      <c r="IEV4" s="2437"/>
      <c r="IEW4" s="2437"/>
      <c r="IEX4" s="2437"/>
      <c r="IEY4" s="2437"/>
      <c r="IEZ4" s="2437"/>
      <c r="IFA4" s="2437"/>
      <c r="IFB4" s="2437"/>
      <c r="IFC4" s="2437"/>
      <c r="IFD4" s="2437"/>
      <c r="IFE4" s="2437"/>
      <c r="IFF4" s="2437"/>
      <c r="IFG4" s="2437"/>
      <c r="IFH4" s="2437"/>
      <c r="IFI4" s="2437"/>
      <c r="IFJ4" s="2437"/>
      <c r="IFK4" s="2437"/>
      <c r="IFL4" s="2437"/>
      <c r="IFM4" s="2437"/>
      <c r="IFN4" s="2437"/>
      <c r="IFO4" s="2437"/>
      <c r="IFP4" s="2437"/>
      <c r="IFQ4" s="2437"/>
      <c r="IFR4" s="2437"/>
      <c r="IFS4" s="2437"/>
      <c r="IFT4" s="2437"/>
      <c r="IFU4" s="2437"/>
      <c r="IFV4" s="2437"/>
      <c r="IFW4" s="2437"/>
      <c r="IFX4" s="2437"/>
      <c r="IFY4" s="2437"/>
      <c r="IFZ4" s="2437"/>
      <c r="IGA4" s="2437"/>
      <c r="IGB4" s="2437"/>
      <c r="IGC4" s="2437"/>
      <c r="IGD4" s="2437"/>
      <c r="IGE4" s="2437"/>
      <c r="IGF4" s="2437"/>
      <c r="IGG4" s="2437"/>
      <c r="IGH4" s="2437"/>
      <c r="IGI4" s="2437"/>
      <c r="IGJ4" s="2437"/>
      <c r="IGK4" s="2437"/>
      <c r="IGL4" s="2437"/>
      <c r="IGM4" s="2437"/>
      <c r="IGN4" s="2437"/>
      <c r="IGO4" s="2437"/>
      <c r="IGP4" s="2437"/>
      <c r="IGQ4" s="2437"/>
      <c r="IGR4" s="2437"/>
      <c r="IGS4" s="2437"/>
      <c r="IGT4" s="2437"/>
      <c r="IGU4" s="2437"/>
      <c r="IGV4" s="2437"/>
      <c r="IGW4" s="2437"/>
      <c r="IGX4" s="2437"/>
      <c r="IGY4" s="2437"/>
      <c r="IGZ4" s="2437"/>
      <c r="IHA4" s="2437"/>
      <c r="IHB4" s="2437"/>
      <c r="IHC4" s="2437"/>
      <c r="IHD4" s="2437"/>
      <c r="IHE4" s="2437"/>
      <c r="IHF4" s="2437"/>
      <c r="IHG4" s="2437"/>
      <c r="IHH4" s="2437"/>
      <c r="IHI4" s="2437"/>
      <c r="IHJ4" s="2437"/>
      <c r="IHK4" s="2437"/>
      <c r="IHL4" s="2437"/>
      <c r="IHM4" s="2437"/>
      <c r="IHN4" s="2437"/>
      <c r="IHO4" s="2437"/>
      <c r="IHP4" s="2437"/>
      <c r="IHQ4" s="2437"/>
      <c r="IHR4" s="2437"/>
      <c r="IHS4" s="2437"/>
      <c r="IHT4" s="2437"/>
      <c r="IHU4" s="2437"/>
      <c r="IHV4" s="2437"/>
      <c r="IHW4" s="2437"/>
      <c r="IHX4" s="2437"/>
      <c r="IHY4" s="2437"/>
      <c r="IHZ4" s="2437"/>
      <c r="IIA4" s="2437"/>
      <c r="IIB4" s="2437"/>
      <c r="IIC4" s="2437"/>
      <c r="IID4" s="2437"/>
      <c r="IIE4" s="2437"/>
      <c r="IIF4" s="2437"/>
      <c r="IIG4" s="2437"/>
      <c r="IIH4" s="2437"/>
      <c r="III4" s="2437"/>
      <c r="IIJ4" s="2437"/>
      <c r="IIK4" s="2437"/>
      <c r="IIL4" s="2437"/>
      <c r="IIM4" s="2437"/>
      <c r="IIN4" s="2437"/>
      <c r="IIO4" s="2437"/>
      <c r="IIP4" s="2437"/>
      <c r="IIQ4" s="2437"/>
      <c r="IIR4" s="2437"/>
      <c r="IIS4" s="2437"/>
      <c r="IIT4" s="2437"/>
      <c r="IIU4" s="2437"/>
      <c r="IIV4" s="2437"/>
      <c r="IIW4" s="2437"/>
      <c r="IIX4" s="2437"/>
      <c r="IIY4" s="2437"/>
      <c r="IIZ4" s="2437"/>
      <c r="IJA4" s="2437"/>
      <c r="IJB4" s="2437"/>
      <c r="IJC4" s="2437"/>
      <c r="IJD4" s="2437"/>
      <c r="IJE4" s="2437"/>
      <c r="IJF4" s="2437"/>
      <c r="IJG4" s="2437"/>
      <c r="IJH4" s="2437"/>
      <c r="IJI4" s="2437"/>
      <c r="IJJ4" s="2437"/>
      <c r="IJK4" s="2437"/>
      <c r="IJL4" s="2437"/>
      <c r="IJM4" s="2437"/>
      <c r="IJN4" s="2437"/>
      <c r="IJO4" s="2437"/>
      <c r="IJP4" s="2437"/>
      <c r="IJQ4" s="2437"/>
      <c r="IJR4" s="2437"/>
      <c r="IJS4" s="2437"/>
      <c r="IJT4" s="2437"/>
      <c r="IJU4" s="2437"/>
      <c r="IJV4" s="2437"/>
      <c r="IJW4" s="2437"/>
      <c r="IJX4" s="2437"/>
      <c r="IJY4" s="2437"/>
      <c r="IJZ4" s="2437"/>
      <c r="IKA4" s="2437"/>
      <c r="IKB4" s="2437"/>
      <c r="IKC4" s="2437"/>
      <c r="IKD4" s="2437"/>
      <c r="IKE4" s="2437"/>
      <c r="IKF4" s="2437"/>
      <c r="IKG4" s="2437"/>
      <c r="IKH4" s="2437"/>
      <c r="IKI4" s="2437"/>
      <c r="IKJ4" s="2437"/>
      <c r="IKK4" s="2437"/>
      <c r="IKL4" s="2437"/>
      <c r="IKM4" s="2437"/>
      <c r="IKN4" s="2437"/>
      <c r="IKO4" s="2437"/>
      <c r="IKP4" s="2437"/>
      <c r="IKQ4" s="2437"/>
      <c r="IKR4" s="2437"/>
      <c r="IKS4" s="2437"/>
      <c r="IKT4" s="2437"/>
      <c r="IKU4" s="2437"/>
      <c r="IKV4" s="2437"/>
      <c r="IKW4" s="2437"/>
      <c r="IKX4" s="2437"/>
      <c r="IKY4" s="2437"/>
      <c r="IKZ4" s="2437"/>
      <c r="ILA4" s="2437"/>
      <c r="ILB4" s="2437"/>
      <c r="ILC4" s="2437"/>
      <c r="ILD4" s="2437"/>
      <c r="ILE4" s="2437"/>
      <c r="ILF4" s="2437"/>
      <c r="ILG4" s="2437"/>
      <c r="ILH4" s="2437"/>
      <c r="ILI4" s="2437"/>
      <c r="ILJ4" s="2437"/>
      <c r="ILK4" s="2437"/>
      <c r="ILL4" s="2437"/>
      <c r="ILM4" s="2437"/>
      <c r="ILN4" s="2437"/>
      <c r="ILO4" s="2437"/>
      <c r="ILP4" s="2437"/>
      <c r="ILQ4" s="2437"/>
      <c r="ILR4" s="2437"/>
      <c r="ILS4" s="2437"/>
      <c r="ILT4" s="2437"/>
      <c r="ILU4" s="2437"/>
      <c r="ILV4" s="2437"/>
      <c r="ILW4" s="2437"/>
      <c r="ILX4" s="2437"/>
      <c r="ILY4" s="2437"/>
      <c r="ILZ4" s="2437"/>
      <c r="IMA4" s="2437"/>
      <c r="IMB4" s="2437"/>
      <c r="IMC4" s="2437"/>
      <c r="IMD4" s="2437"/>
      <c r="IME4" s="2437"/>
      <c r="IMF4" s="2437"/>
      <c r="IMG4" s="2437"/>
      <c r="IMH4" s="2437"/>
      <c r="IMI4" s="2437"/>
      <c r="IMJ4" s="2437"/>
      <c r="IMK4" s="2437"/>
      <c r="IML4" s="2437"/>
      <c r="IMM4" s="2437"/>
      <c r="IMN4" s="2437"/>
      <c r="IMO4" s="2437"/>
      <c r="IMP4" s="2437"/>
      <c r="IMQ4" s="2437"/>
      <c r="IMR4" s="2437"/>
      <c r="IMS4" s="2437"/>
      <c r="IMT4" s="2437"/>
      <c r="IMU4" s="2437"/>
      <c r="IMV4" s="2437"/>
      <c r="IMW4" s="2437"/>
      <c r="IMX4" s="2437"/>
      <c r="IMY4" s="2437"/>
      <c r="IMZ4" s="2437"/>
      <c r="INA4" s="2437"/>
      <c r="INB4" s="2437"/>
      <c r="INC4" s="2437"/>
      <c r="IND4" s="2437"/>
      <c r="INE4" s="2437"/>
      <c r="INF4" s="2437"/>
      <c r="ING4" s="2437"/>
      <c r="INH4" s="2437"/>
      <c r="INI4" s="2437"/>
      <c r="INJ4" s="2437"/>
      <c r="INK4" s="2437"/>
      <c r="INL4" s="2437"/>
      <c r="INM4" s="2437"/>
      <c r="INN4" s="2437"/>
      <c r="INO4" s="2437"/>
      <c r="INP4" s="2437"/>
      <c r="INQ4" s="2437"/>
      <c r="INR4" s="2437"/>
      <c r="INS4" s="2437"/>
      <c r="INT4" s="2437"/>
      <c r="INU4" s="2437"/>
      <c r="INV4" s="2437"/>
      <c r="INW4" s="2437"/>
      <c r="INX4" s="2437"/>
      <c r="INY4" s="2437"/>
      <c r="INZ4" s="2437"/>
      <c r="IOA4" s="2437"/>
      <c r="IOB4" s="2437"/>
      <c r="IOC4" s="2437"/>
      <c r="IOD4" s="2437"/>
      <c r="IOE4" s="2437"/>
      <c r="IOF4" s="2437"/>
      <c r="IOG4" s="2437"/>
      <c r="IOH4" s="2437"/>
      <c r="IOI4" s="2437"/>
      <c r="IOJ4" s="2437"/>
      <c r="IOK4" s="2437"/>
      <c r="IOL4" s="2437"/>
      <c r="IOM4" s="2437"/>
      <c r="ION4" s="2437"/>
      <c r="IOO4" s="2437"/>
      <c r="IOP4" s="2437"/>
      <c r="IOQ4" s="2437"/>
      <c r="IOR4" s="2437"/>
      <c r="IOS4" s="2437"/>
      <c r="IOT4" s="2437"/>
      <c r="IOU4" s="2437"/>
      <c r="IOV4" s="2437"/>
      <c r="IOW4" s="2437"/>
      <c r="IOX4" s="2437"/>
      <c r="IOY4" s="2437"/>
      <c r="IOZ4" s="2437"/>
      <c r="IPA4" s="2437"/>
      <c r="IPB4" s="2437"/>
      <c r="IPC4" s="2437"/>
      <c r="IPD4" s="2437"/>
      <c r="IPE4" s="2437"/>
      <c r="IPF4" s="2437"/>
      <c r="IPG4" s="2437"/>
      <c r="IPH4" s="2437"/>
      <c r="IPI4" s="2437"/>
      <c r="IPJ4" s="2437"/>
      <c r="IPK4" s="2437"/>
      <c r="IPL4" s="2437"/>
      <c r="IPM4" s="2437"/>
      <c r="IPN4" s="2437"/>
      <c r="IPO4" s="2437"/>
      <c r="IPP4" s="2437"/>
      <c r="IPQ4" s="2437"/>
      <c r="IPR4" s="2437"/>
      <c r="IPS4" s="2437"/>
      <c r="IPT4" s="2437"/>
      <c r="IPU4" s="2437"/>
      <c r="IPV4" s="2437"/>
      <c r="IPW4" s="2437"/>
      <c r="IPX4" s="2437"/>
      <c r="IPY4" s="2437"/>
      <c r="IPZ4" s="2437"/>
      <c r="IQA4" s="2437"/>
      <c r="IQB4" s="2437"/>
      <c r="IQC4" s="2437"/>
      <c r="IQD4" s="2437"/>
      <c r="IQE4" s="2437"/>
      <c r="IQF4" s="2437"/>
      <c r="IQG4" s="2437"/>
      <c r="IQH4" s="2437"/>
      <c r="IQI4" s="2437"/>
      <c r="IQJ4" s="2437"/>
      <c r="IQK4" s="2437"/>
      <c r="IQL4" s="2437"/>
      <c r="IQM4" s="2437"/>
      <c r="IQN4" s="2437"/>
      <c r="IQO4" s="2437"/>
      <c r="IQP4" s="2437"/>
      <c r="IQQ4" s="2437"/>
      <c r="IQR4" s="2437"/>
      <c r="IQS4" s="2437"/>
      <c r="IQT4" s="2437"/>
      <c r="IQU4" s="2437"/>
      <c r="IQV4" s="2437"/>
      <c r="IQW4" s="2437"/>
      <c r="IQX4" s="2437"/>
      <c r="IQY4" s="2437"/>
      <c r="IQZ4" s="2437"/>
      <c r="IRA4" s="2437"/>
      <c r="IRB4" s="2437"/>
      <c r="IRC4" s="2437"/>
      <c r="IRD4" s="2437"/>
      <c r="IRE4" s="2437"/>
      <c r="IRF4" s="2437"/>
      <c r="IRG4" s="2437"/>
      <c r="IRH4" s="2437"/>
      <c r="IRI4" s="2437"/>
      <c r="IRJ4" s="2437"/>
      <c r="IRK4" s="2437"/>
      <c r="IRL4" s="2437"/>
      <c r="IRM4" s="2437"/>
      <c r="IRN4" s="2437"/>
      <c r="IRO4" s="2437"/>
      <c r="IRP4" s="2437"/>
      <c r="IRQ4" s="2437"/>
      <c r="IRR4" s="2437"/>
      <c r="IRS4" s="2437"/>
      <c r="IRT4" s="2437"/>
      <c r="IRU4" s="2437"/>
      <c r="IRV4" s="2437"/>
      <c r="IRW4" s="2437"/>
      <c r="IRX4" s="2437"/>
      <c r="IRY4" s="2437"/>
      <c r="IRZ4" s="2437"/>
      <c r="ISA4" s="2437"/>
      <c r="ISB4" s="2437"/>
      <c r="ISC4" s="2437"/>
      <c r="ISD4" s="2437"/>
      <c r="ISE4" s="2437"/>
      <c r="ISF4" s="2437"/>
      <c r="ISG4" s="2437"/>
      <c r="ISH4" s="2437"/>
      <c r="ISI4" s="2437"/>
      <c r="ISJ4" s="2437"/>
      <c r="ISK4" s="2437"/>
      <c r="ISL4" s="2437"/>
      <c r="ISM4" s="2437"/>
      <c r="ISN4" s="2437"/>
      <c r="ISO4" s="2437"/>
      <c r="ISP4" s="2437"/>
      <c r="ISQ4" s="2437"/>
      <c r="ISR4" s="2437"/>
      <c r="ISS4" s="2437"/>
      <c r="IST4" s="2437"/>
      <c r="ISU4" s="2437"/>
      <c r="ISV4" s="2437"/>
      <c r="ISW4" s="2437"/>
      <c r="ISX4" s="2437"/>
      <c r="ISY4" s="2437"/>
      <c r="ISZ4" s="2437"/>
      <c r="ITA4" s="2437"/>
      <c r="ITB4" s="2437"/>
      <c r="ITC4" s="2437"/>
      <c r="ITD4" s="2437"/>
      <c r="ITE4" s="2437"/>
      <c r="ITF4" s="2437"/>
      <c r="ITG4" s="2437"/>
      <c r="ITH4" s="2437"/>
      <c r="ITI4" s="2437"/>
      <c r="ITJ4" s="2437"/>
      <c r="ITK4" s="2437"/>
      <c r="ITL4" s="2437"/>
      <c r="ITM4" s="2437"/>
      <c r="ITN4" s="2437"/>
      <c r="ITO4" s="2437"/>
      <c r="ITP4" s="2437"/>
      <c r="ITQ4" s="2437"/>
      <c r="ITR4" s="2437"/>
      <c r="ITS4" s="2437"/>
      <c r="ITT4" s="2437"/>
      <c r="ITU4" s="2437"/>
      <c r="ITV4" s="2437"/>
      <c r="ITW4" s="2437"/>
      <c r="ITX4" s="2437"/>
      <c r="ITY4" s="2437"/>
      <c r="ITZ4" s="2437"/>
      <c r="IUA4" s="2437"/>
      <c r="IUB4" s="2437"/>
      <c r="IUC4" s="2437"/>
      <c r="IUD4" s="2437"/>
      <c r="IUE4" s="2437"/>
      <c r="IUF4" s="2437"/>
      <c r="IUG4" s="2437"/>
      <c r="IUH4" s="2437"/>
      <c r="IUI4" s="2437"/>
      <c r="IUJ4" s="2437"/>
      <c r="IUK4" s="2437"/>
      <c r="IUL4" s="2437"/>
      <c r="IUM4" s="2437"/>
      <c r="IUN4" s="2437"/>
      <c r="IUO4" s="2437"/>
      <c r="IUP4" s="2437"/>
      <c r="IUQ4" s="2437"/>
      <c r="IUR4" s="2437"/>
      <c r="IUS4" s="2437"/>
      <c r="IUT4" s="2437"/>
      <c r="IUU4" s="2437"/>
      <c r="IUV4" s="2437"/>
      <c r="IUW4" s="2437"/>
      <c r="IUX4" s="2437"/>
      <c r="IUY4" s="2437"/>
      <c r="IUZ4" s="2437"/>
      <c r="IVA4" s="2437"/>
      <c r="IVB4" s="2437"/>
      <c r="IVC4" s="2437"/>
      <c r="IVD4" s="2437"/>
      <c r="IVE4" s="2437"/>
      <c r="IVF4" s="2437"/>
      <c r="IVG4" s="2437"/>
      <c r="IVH4" s="2437"/>
      <c r="IVI4" s="2437"/>
      <c r="IVJ4" s="2437"/>
      <c r="IVK4" s="2437"/>
      <c r="IVL4" s="2437"/>
      <c r="IVM4" s="2437"/>
      <c r="IVN4" s="2437"/>
      <c r="IVO4" s="2437"/>
      <c r="IVP4" s="2437"/>
      <c r="IVQ4" s="2437"/>
      <c r="IVR4" s="2437"/>
      <c r="IVS4" s="2437"/>
      <c r="IVT4" s="2437"/>
      <c r="IVU4" s="2437"/>
      <c r="IVV4" s="2437"/>
      <c r="IVW4" s="2437"/>
      <c r="IVX4" s="2437"/>
      <c r="IVY4" s="2437"/>
      <c r="IVZ4" s="2437"/>
      <c r="IWA4" s="2437"/>
      <c r="IWB4" s="2437"/>
      <c r="IWC4" s="2437"/>
      <c r="IWD4" s="2437"/>
      <c r="IWE4" s="2437"/>
      <c r="IWF4" s="2437"/>
      <c r="IWG4" s="2437"/>
      <c r="IWH4" s="2437"/>
      <c r="IWI4" s="2437"/>
      <c r="IWJ4" s="2437"/>
      <c r="IWK4" s="2437"/>
      <c r="IWL4" s="2437"/>
      <c r="IWM4" s="2437"/>
      <c r="IWN4" s="2437"/>
      <c r="IWO4" s="2437"/>
      <c r="IWP4" s="2437"/>
      <c r="IWQ4" s="2437"/>
      <c r="IWR4" s="2437"/>
      <c r="IWS4" s="2437"/>
      <c r="IWT4" s="2437"/>
      <c r="IWU4" s="2437"/>
      <c r="IWV4" s="2437"/>
      <c r="IWW4" s="2437"/>
      <c r="IWX4" s="2437"/>
      <c r="IWY4" s="2437"/>
      <c r="IWZ4" s="2437"/>
      <c r="IXA4" s="2437"/>
      <c r="IXB4" s="2437"/>
      <c r="IXC4" s="2437"/>
      <c r="IXD4" s="2437"/>
      <c r="IXE4" s="2437"/>
      <c r="IXF4" s="2437"/>
      <c r="IXG4" s="2437"/>
      <c r="IXH4" s="2437"/>
      <c r="IXI4" s="2437"/>
      <c r="IXJ4" s="2437"/>
      <c r="IXK4" s="2437"/>
      <c r="IXL4" s="2437"/>
      <c r="IXM4" s="2437"/>
      <c r="IXN4" s="2437"/>
      <c r="IXO4" s="2437"/>
      <c r="IXP4" s="2437"/>
      <c r="IXQ4" s="2437"/>
      <c r="IXR4" s="2437"/>
      <c r="IXS4" s="2437"/>
      <c r="IXT4" s="2437"/>
      <c r="IXU4" s="2437"/>
      <c r="IXV4" s="2437"/>
      <c r="IXW4" s="2437"/>
      <c r="IXX4" s="2437"/>
      <c r="IXY4" s="2437"/>
      <c r="IXZ4" s="2437"/>
      <c r="IYA4" s="2437"/>
      <c r="IYB4" s="2437"/>
      <c r="IYC4" s="2437"/>
      <c r="IYD4" s="2437"/>
      <c r="IYE4" s="2437"/>
      <c r="IYF4" s="2437"/>
      <c r="IYG4" s="2437"/>
      <c r="IYH4" s="2437"/>
      <c r="IYI4" s="2437"/>
      <c r="IYJ4" s="2437"/>
      <c r="IYK4" s="2437"/>
      <c r="IYL4" s="2437"/>
      <c r="IYM4" s="2437"/>
      <c r="IYN4" s="2437"/>
      <c r="IYO4" s="2437"/>
      <c r="IYP4" s="2437"/>
      <c r="IYQ4" s="2437"/>
      <c r="IYR4" s="2437"/>
      <c r="IYS4" s="2437"/>
      <c r="IYT4" s="2437"/>
      <c r="IYU4" s="2437"/>
      <c r="IYV4" s="2437"/>
      <c r="IYW4" s="2437"/>
      <c r="IYX4" s="2437"/>
      <c r="IYY4" s="2437"/>
      <c r="IYZ4" s="2437"/>
      <c r="IZA4" s="2437"/>
      <c r="IZB4" s="2437"/>
      <c r="IZC4" s="2437"/>
      <c r="IZD4" s="2437"/>
      <c r="IZE4" s="2437"/>
      <c r="IZF4" s="2437"/>
      <c r="IZG4" s="2437"/>
      <c r="IZH4" s="2437"/>
      <c r="IZI4" s="2437"/>
      <c r="IZJ4" s="2437"/>
      <c r="IZK4" s="2437"/>
      <c r="IZL4" s="2437"/>
      <c r="IZM4" s="2437"/>
      <c r="IZN4" s="2437"/>
      <c r="IZO4" s="2437"/>
      <c r="IZP4" s="2437"/>
      <c r="IZQ4" s="2437"/>
      <c r="IZR4" s="2437"/>
      <c r="IZS4" s="2437"/>
      <c r="IZT4" s="2437"/>
      <c r="IZU4" s="2437"/>
      <c r="IZV4" s="2437"/>
      <c r="IZW4" s="2437"/>
      <c r="IZX4" s="2437"/>
      <c r="IZY4" s="2437"/>
      <c r="IZZ4" s="2437"/>
      <c r="JAA4" s="2437"/>
      <c r="JAB4" s="2437"/>
      <c r="JAC4" s="2437"/>
      <c r="JAD4" s="2437"/>
      <c r="JAE4" s="2437"/>
      <c r="JAF4" s="2437"/>
      <c r="JAG4" s="2437"/>
      <c r="JAH4" s="2437"/>
      <c r="JAI4" s="2437"/>
      <c r="JAJ4" s="2437"/>
      <c r="JAK4" s="2437"/>
      <c r="JAL4" s="2437"/>
      <c r="JAM4" s="2437"/>
      <c r="JAN4" s="2437"/>
      <c r="JAO4" s="2437"/>
      <c r="JAP4" s="2437"/>
      <c r="JAQ4" s="2437"/>
      <c r="JAR4" s="2437"/>
      <c r="JAS4" s="2437"/>
      <c r="JAT4" s="2437"/>
      <c r="JAU4" s="2437"/>
      <c r="JAV4" s="2437"/>
      <c r="JAW4" s="2437"/>
      <c r="JAX4" s="2437"/>
      <c r="JAY4" s="2437"/>
      <c r="JAZ4" s="2437"/>
      <c r="JBA4" s="2437"/>
      <c r="JBB4" s="2437"/>
      <c r="JBC4" s="2437"/>
      <c r="JBD4" s="2437"/>
      <c r="JBE4" s="2437"/>
      <c r="JBF4" s="2437"/>
      <c r="JBG4" s="2437"/>
      <c r="JBH4" s="2437"/>
      <c r="JBI4" s="2437"/>
      <c r="JBJ4" s="2437"/>
      <c r="JBK4" s="2437"/>
      <c r="JBL4" s="2437"/>
      <c r="JBM4" s="2437"/>
      <c r="JBN4" s="2437"/>
      <c r="JBO4" s="2437"/>
      <c r="JBP4" s="2437"/>
      <c r="JBQ4" s="2437"/>
      <c r="JBR4" s="2437"/>
      <c r="JBS4" s="2437"/>
      <c r="JBT4" s="2437"/>
      <c r="JBU4" s="2437"/>
      <c r="JBV4" s="2437"/>
      <c r="JBW4" s="2437"/>
      <c r="JBX4" s="2437"/>
      <c r="JBY4" s="2437"/>
      <c r="JBZ4" s="2437"/>
      <c r="JCA4" s="2437"/>
      <c r="JCB4" s="2437"/>
      <c r="JCC4" s="2437"/>
      <c r="JCD4" s="2437"/>
      <c r="JCE4" s="2437"/>
      <c r="JCF4" s="2437"/>
      <c r="JCG4" s="2437"/>
      <c r="JCH4" s="2437"/>
      <c r="JCI4" s="2437"/>
      <c r="JCJ4" s="2437"/>
      <c r="JCK4" s="2437"/>
      <c r="JCL4" s="2437"/>
      <c r="JCM4" s="2437"/>
      <c r="JCN4" s="2437"/>
      <c r="JCO4" s="2437"/>
      <c r="JCP4" s="2437"/>
      <c r="JCQ4" s="2437"/>
      <c r="JCR4" s="2437"/>
      <c r="JCS4" s="2437"/>
      <c r="JCT4" s="2437"/>
      <c r="JCU4" s="2437"/>
      <c r="JCV4" s="2437"/>
      <c r="JCW4" s="2437"/>
      <c r="JCX4" s="2437"/>
      <c r="JCY4" s="2437"/>
      <c r="JCZ4" s="2437"/>
      <c r="JDA4" s="2437"/>
      <c r="JDB4" s="2437"/>
      <c r="JDC4" s="2437"/>
      <c r="JDD4" s="2437"/>
      <c r="JDE4" s="2437"/>
      <c r="JDF4" s="2437"/>
      <c r="JDG4" s="2437"/>
      <c r="JDH4" s="2437"/>
      <c r="JDI4" s="2437"/>
      <c r="JDJ4" s="2437"/>
      <c r="JDK4" s="2437"/>
      <c r="JDL4" s="2437"/>
      <c r="JDM4" s="2437"/>
      <c r="JDN4" s="2437"/>
      <c r="JDO4" s="2437"/>
      <c r="JDP4" s="2437"/>
      <c r="JDQ4" s="2437"/>
      <c r="JDR4" s="2437"/>
      <c r="JDS4" s="2437"/>
      <c r="JDT4" s="2437"/>
      <c r="JDU4" s="2437"/>
      <c r="JDV4" s="2437"/>
      <c r="JDW4" s="2437"/>
      <c r="JDX4" s="2437"/>
      <c r="JDY4" s="2437"/>
      <c r="JDZ4" s="2437"/>
      <c r="JEA4" s="2437"/>
      <c r="JEB4" s="2437"/>
      <c r="JEC4" s="2437"/>
      <c r="JED4" s="2437"/>
      <c r="JEE4" s="2437"/>
      <c r="JEF4" s="2437"/>
      <c r="JEG4" s="2437"/>
      <c r="JEH4" s="2437"/>
      <c r="JEI4" s="2437"/>
      <c r="JEJ4" s="2437"/>
      <c r="JEK4" s="2437"/>
      <c r="JEL4" s="2437"/>
      <c r="JEM4" s="2437"/>
      <c r="JEN4" s="2437"/>
      <c r="JEO4" s="2437"/>
      <c r="JEP4" s="2437"/>
      <c r="JEQ4" s="2437"/>
      <c r="JER4" s="2437"/>
      <c r="JES4" s="2437"/>
      <c r="JET4" s="2437"/>
      <c r="JEU4" s="2437"/>
      <c r="JEV4" s="2437"/>
      <c r="JEW4" s="2437"/>
      <c r="JEX4" s="2437"/>
      <c r="JEY4" s="2437"/>
      <c r="JEZ4" s="2437"/>
      <c r="JFA4" s="2437"/>
      <c r="JFB4" s="2437"/>
      <c r="JFC4" s="2437"/>
      <c r="JFD4" s="2437"/>
      <c r="JFE4" s="2437"/>
      <c r="JFF4" s="2437"/>
      <c r="JFG4" s="2437"/>
      <c r="JFH4" s="2437"/>
      <c r="JFI4" s="2437"/>
      <c r="JFJ4" s="2437"/>
      <c r="JFK4" s="2437"/>
      <c r="JFL4" s="2437"/>
      <c r="JFM4" s="2437"/>
      <c r="JFN4" s="2437"/>
      <c r="JFO4" s="2437"/>
      <c r="JFP4" s="2437"/>
      <c r="JFQ4" s="2437"/>
      <c r="JFR4" s="2437"/>
      <c r="JFS4" s="2437"/>
      <c r="JFT4" s="2437"/>
      <c r="JFU4" s="2437"/>
      <c r="JFV4" s="2437"/>
      <c r="JFW4" s="2437"/>
      <c r="JFX4" s="2437"/>
      <c r="JFY4" s="2437"/>
      <c r="JFZ4" s="2437"/>
      <c r="JGA4" s="2437"/>
      <c r="JGB4" s="2437"/>
      <c r="JGC4" s="2437"/>
      <c r="JGD4" s="2437"/>
      <c r="JGE4" s="2437"/>
      <c r="JGF4" s="2437"/>
      <c r="JGG4" s="2437"/>
      <c r="JGH4" s="2437"/>
      <c r="JGI4" s="2437"/>
      <c r="JGJ4" s="2437"/>
      <c r="JGK4" s="2437"/>
      <c r="JGL4" s="2437"/>
      <c r="JGM4" s="2437"/>
      <c r="JGN4" s="2437"/>
      <c r="JGO4" s="2437"/>
      <c r="JGP4" s="2437"/>
      <c r="JGQ4" s="2437"/>
      <c r="JGR4" s="2437"/>
      <c r="JGS4" s="2437"/>
      <c r="JGT4" s="2437"/>
      <c r="JGU4" s="2437"/>
      <c r="JGV4" s="2437"/>
      <c r="JGW4" s="2437"/>
      <c r="JGX4" s="2437"/>
      <c r="JGY4" s="2437"/>
      <c r="JGZ4" s="2437"/>
      <c r="JHA4" s="2437"/>
      <c r="JHB4" s="2437"/>
      <c r="JHC4" s="2437"/>
      <c r="JHD4" s="2437"/>
      <c r="JHE4" s="2437"/>
      <c r="JHF4" s="2437"/>
      <c r="JHG4" s="2437"/>
      <c r="JHH4" s="2437"/>
      <c r="JHI4" s="2437"/>
      <c r="JHJ4" s="2437"/>
      <c r="JHK4" s="2437"/>
      <c r="JHL4" s="2437"/>
      <c r="JHM4" s="2437"/>
      <c r="JHN4" s="2437"/>
      <c r="JHO4" s="2437"/>
      <c r="JHP4" s="2437"/>
      <c r="JHQ4" s="2437"/>
      <c r="JHR4" s="2437"/>
      <c r="JHS4" s="2437"/>
      <c r="JHT4" s="2437"/>
      <c r="JHU4" s="2437"/>
      <c r="JHV4" s="2437"/>
      <c r="JHW4" s="2437"/>
      <c r="JHX4" s="2437"/>
      <c r="JHY4" s="2437"/>
      <c r="JHZ4" s="2437"/>
      <c r="JIA4" s="2437"/>
      <c r="JIB4" s="2437"/>
      <c r="JIC4" s="2437"/>
      <c r="JID4" s="2437"/>
      <c r="JIE4" s="2437"/>
      <c r="JIF4" s="2437"/>
      <c r="JIG4" s="2437"/>
      <c r="JIH4" s="2437"/>
      <c r="JII4" s="2437"/>
      <c r="JIJ4" s="2437"/>
      <c r="JIK4" s="2437"/>
      <c r="JIL4" s="2437"/>
      <c r="JIM4" s="2437"/>
      <c r="JIN4" s="2437"/>
      <c r="JIO4" s="2437"/>
      <c r="JIP4" s="2437"/>
      <c r="JIQ4" s="2437"/>
      <c r="JIR4" s="2437"/>
      <c r="JIS4" s="2437"/>
      <c r="JIT4" s="2437"/>
      <c r="JIU4" s="2437"/>
      <c r="JIV4" s="2437"/>
      <c r="JIW4" s="2437"/>
      <c r="JIX4" s="2437"/>
      <c r="JIY4" s="2437"/>
      <c r="JIZ4" s="2437"/>
      <c r="JJA4" s="2437"/>
      <c r="JJB4" s="2437"/>
      <c r="JJC4" s="2437"/>
      <c r="JJD4" s="2437"/>
      <c r="JJE4" s="2437"/>
      <c r="JJF4" s="2437"/>
      <c r="JJG4" s="2437"/>
      <c r="JJH4" s="2437"/>
      <c r="JJI4" s="2437"/>
      <c r="JJJ4" s="2437"/>
      <c r="JJK4" s="2437"/>
      <c r="JJL4" s="2437"/>
      <c r="JJM4" s="2437"/>
      <c r="JJN4" s="2437"/>
      <c r="JJO4" s="2437"/>
      <c r="JJP4" s="2437"/>
      <c r="JJQ4" s="2437"/>
      <c r="JJR4" s="2437"/>
      <c r="JJS4" s="2437"/>
      <c r="JJT4" s="2437"/>
      <c r="JJU4" s="2437"/>
      <c r="JJV4" s="2437"/>
      <c r="JJW4" s="2437"/>
      <c r="JJX4" s="2437"/>
      <c r="JJY4" s="2437"/>
      <c r="JJZ4" s="2437"/>
      <c r="JKA4" s="2437"/>
      <c r="JKB4" s="2437"/>
      <c r="JKC4" s="2437"/>
      <c r="JKD4" s="2437"/>
      <c r="JKE4" s="2437"/>
      <c r="JKF4" s="2437"/>
      <c r="JKG4" s="2437"/>
      <c r="JKH4" s="2437"/>
      <c r="JKI4" s="2437"/>
      <c r="JKJ4" s="2437"/>
      <c r="JKK4" s="2437"/>
      <c r="JKL4" s="2437"/>
      <c r="JKM4" s="2437"/>
      <c r="JKN4" s="2437"/>
      <c r="JKO4" s="2437"/>
      <c r="JKP4" s="2437"/>
      <c r="JKQ4" s="2437"/>
      <c r="JKR4" s="2437"/>
      <c r="JKS4" s="2437"/>
      <c r="JKT4" s="2437"/>
      <c r="JKU4" s="2437"/>
      <c r="JKV4" s="2437"/>
      <c r="JKW4" s="2437"/>
      <c r="JKX4" s="2437"/>
      <c r="JKY4" s="2437"/>
      <c r="JKZ4" s="2437"/>
      <c r="JLA4" s="2437"/>
      <c r="JLB4" s="2437"/>
      <c r="JLC4" s="2437"/>
      <c r="JLD4" s="2437"/>
      <c r="JLE4" s="2437"/>
      <c r="JLF4" s="2437"/>
      <c r="JLG4" s="2437"/>
      <c r="JLH4" s="2437"/>
      <c r="JLI4" s="2437"/>
      <c r="JLJ4" s="2437"/>
      <c r="JLK4" s="2437"/>
      <c r="JLL4" s="2437"/>
      <c r="JLM4" s="2437"/>
      <c r="JLN4" s="2437"/>
      <c r="JLO4" s="2437"/>
      <c r="JLP4" s="2437"/>
      <c r="JLQ4" s="2437"/>
      <c r="JLR4" s="2437"/>
      <c r="JLS4" s="2437"/>
      <c r="JLT4" s="2437"/>
      <c r="JLU4" s="2437"/>
      <c r="JLV4" s="2437"/>
      <c r="JLW4" s="2437"/>
      <c r="JLX4" s="2437"/>
      <c r="JLY4" s="2437"/>
      <c r="JLZ4" s="2437"/>
      <c r="JMA4" s="2437"/>
      <c r="JMB4" s="2437"/>
      <c r="JMC4" s="2437"/>
      <c r="JMD4" s="2437"/>
      <c r="JME4" s="2437"/>
      <c r="JMF4" s="2437"/>
      <c r="JMG4" s="2437"/>
      <c r="JMH4" s="2437"/>
      <c r="JMI4" s="2437"/>
      <c r="JMJ4" s="2437"/>
      <c r="JMK4" s="2437"/>
      <c r="JML4" s="2437"/>
      <c r="JMM4" s="2437"/>
      <c r="JMN4" s="2437"/>
      <c r="JMO4" s="2437"/>
      <c r="JMP4" s="2437"/>
      <c r="JMQ4" s="2437"/>
      <c r="JMR4" s="2437"/>
      <c r="JMS4" s="2437"/>
      <c r="JMT4" s="2437"/>
      <c r="JMU4" s="2437"/>
      <c r="JMV4" s="2437"/>
      <c r="JMW4" s="2437"/>
      <c r="JMX4" s="2437"/>
      <c r="JMY4" s="2437"/>
      <c r="JMZ4" s="2437"/>
      <c r="JNA4" s="2437"/>
      <c r="JNB4" s="2437"/>
      <c r="JNC4" s="2437"/>
      <c r="JND4" s="2437"/>
      <c r="JNE4" s="2437"/>
      <c r="JNF4" s="2437"/>
      <c r="JNG4" s="2437"/>
      <c r="JNH4" s="2437"/>
      <c r="JNI4" s="2437"/>
      <c r="JNJ4" s="2437"/>
      <c r="JNK4" s="2437"/>
      <c r="JNL4" s="2437"/>
      <c r="JNM4" s="2437"/>
      <c r="JNN4" s="2437"/>
      <c r="JNO4" s="2437"/>
      <c r="JNP4" s="2437"/>
      <c r="JNQ4" s="2437"/>
      <c r="JNR4" s="2437"/>
      <c r="JNS4" s="2437"/>
      <c r="JNT4" s="2437"/>
      <c r="JNU4" s="2437"/>
      <c r="JNV4" s="2437"/>
      <c r="JNW4" s="2437"/>
      <c r="JNX4" s="2437"/>
      <c r="JNY4" s="2437"/>
      <c r="JNZ4" s="2437"/>
      <c r="JOA4" s="2437"/>
      <c r="JOB4" s="2437"/>
      <c r="JOC4" s="2437"/>
      <c r="JOD4" s="2437"/>
      <c r="JOE4" s="2437"/>
      <c r="JOF4" s="2437"/>
      <c r="JOG4" s="2437"/>
      <c r="JOH4" s="2437"/>
      <c r="JOI4" s="2437"/>
      <c r="JOJ4" s="2437"/>
      <c r="JOK4" s="2437"/>
      <c r="JOL4" s="2437"/>
      <c r="JOM4" s="2437"/>
      <c r="JON4" s="2437"/>
      <c r="JOO4" s="2437"/>
      <c r="JOP4" s="2437"/>
      <c r="JOQ4" s="2437"/>
      <c r="JOR4" s="2437"/>
      <c r="JOS4" s="2437"/>
      <c r="JOT4" s="2437"/>
      <c r="JOU4" s="2437"/>
      <c r="JOV4" s="2437"/>
      <c r="JOW4" s="2437"/>
      <c r="JOX4" s="2437"/>
      <c r="JOY4" s="2437"/>
      <c r="JOZ4" s="2437"/>
      <c r="JPA4" s="2437"/>
      <c r="JPB4" s="2437"/>
      <c r="JPC4" s="2437"/>
      <c r="JPD4" s="2437"/>
      <c r="JPE4" s="2437"/>
      <c r="JPF4" s="2437"/>
      <c r="JPG4" s="2437"/>
      <c r="JPH4" s="2437"/>
      <c r="JPI4" s="2437"/>
      <c r="JPJ4" s="2437"/>
      <c r="JPK4" s="2437"/>
      <c r="JPL4" s="2437"/>
      <c r="JPM4" s="2437"/>
      <c r="JPN4" s="2437"/>
      <c r="JPO4" s="2437"/>
      <c r="JPP4" s="2437"/>
      <c r="JPQ4" s="2437"/>
      <c r="JPR4" s="2437"/>
      <c r="JPS4" s="2437"/>
      <c r="JPT4" s="2437"/>
      <c r="JPU4" s="2437"/>
      <c r="JPV4" s="2437"/>
      <c r="JPW4" s="2437"/>
      <c r="JPX4" s="2437"/>
      <c r="JPY4" s="2437"/>
      <c r="JPZ4" s="2437"/>
      <c r="JQA4" s="2437"/>
      <c r="JQB4" s="2437"/>
      <c r="JQC4" s="2437"/>
      <c r="JQD4" s="2437"/>
      <c r="JQE4" s="2437"/>
      <c r="JQF4" s="2437"/>
      <c r="JQG4" s="2437"/>
      <c r="JQH4" s="2437"/>
      <c r="JQI4" s="2437"/>
      <c r="JQJ4" s="2437"/>
      <c r="JQK4" s="2437"/>
      <c r="JQL4" s="2437"/>
      <c r="JQM4" s="2437"/>
      <c r="JQN4" s="2437"/>
      <c r="JQO4" s="2437"/>
      <c r="JQP4" s="2437"/>
      <c r="JQQ4" s="2437"/>
      <c r="JQR4" s="2437"/>
      <c r="JQS4" s="2437"/>
      <c r="JQT4" s="2437"/>
      <c r="JQU4" s="2437"/>
      <c r="JQV4" s="2437"/>
      <c r="JQW4" s="2437"/>
      <c r="JQX4" s="2437"/>
      <c r="JQY4" s="2437"/>
      <c r="JQZ4" s="2437"/>
      <c r="JRA4" s="2437"/>
      <c r="JRB4" s="2437"/>
      <c r="JRC4" s="2437"/>
      <c r="JRD4" s="2437"/>
      <c r="JRE4" s="2437"/>
      <c r="JRF4" s="2437"/>
      <c r="JRG4" s="2437"/>
      <c r="JRH4" s="2437"/>
      <c r="JRI4" s="2437"/>
      <c r="JRJ4" s="2437"/>
      <c r="JRK4" s="2437"/>
      <c r="JRL4" s="2437"/>
      <c r="JRM4" s="2437"/>
      <c r="JRN4" s="2437"/>
      <c r="JRO4" s="2437"/>
      <c r="JRP4" s="2437"/>
      <c r="JRQ4" s="2437"/>
      <c r="JRR4" s="2437"/>
      <c r="JRS4" s="2437"/>
      <c r="JRT4" s="2437"/>
      <c r="JRU4" s="2437"/>
      <c r="JRV4" s="2437"/>
      <c r="JRW4" s="2437"/>
      <c r="JRX4" s="2437"/>
      <c r="JRY4" s="2437"/>
      <c r="JRZ4" s="2437"/>
      <c r="JSA4" s="2437"/>
      <c r="JSB4" s="2437"/>
      <c r="JSC4" s="2437"/>
      <c r="JSD4" s="2437"/>
      <c r="JSE4" s="2437"/>
      <c r="JSF4" s="2437"/>
      <c r="JSG4" s="2437"/>
      <c r="JSH4" s="2437"/>
      <c r="JSI4" s="2437"/>
      <c r="JSJ4" s="2437"/>
      <c r="JSK4" s="2437"/>
      <c r="JSL4" s="2437"/>
      <c r="JSM4" s="2437"/>
      <c r="JSN4" s="2437"/>
      <c r="JSO4" s="2437"/>
      <c r="JSP4" s="2437"/>
      <c r="JSQ4" s="2437"/>
      <c r="JSR4" s="2437"/>
      <c r="JSS4" s="2437"/>
      <c r="JST4" s="2437"/>
      <c r="JSU4" s="2437"/>
      <c r="JSV4" s="2437"/>
      <c r="JSW4" s="2437"/>
      <c r="JSX4" s="2437"/>
      <c r="JSY4" s="2437"/>
      <c r="JSZ4" s="2437"/>
      <c r="JTA4" s="2437"/>
      <c r="JTB4" s="2437"/>
      <c r="JTC4" s="2437"/>
      <c r="JTD4" s="2437"/>
      <c r="JTE4" s="2437"/>
      <c r="JTF4" s="2437"/>
      <c r="JTG4" s="2437"/>
      <c r="JTH4" s="2437"/>
      <c r="JTI4" s="2437"/>
      <c r="JTJ4" s="2437"/>
      <c r="JTK4" s="2437"/>
      <c r="JTL4" s="2437"/>
      <c r="JTM4" s="2437"/>
      <c r="JTN4" s="2437"/>
      <c r="JTO4" s="2437"/>
      <c r="JTP4" s="2437"/>
      <c r="JTQ4" s="2437"/>
      <c r="JTR4" s="2437"/>
      <c r="JTS4" s="2437"/>
      <c r="JTT4" s="2437"/>
      <c r="JTU4" s="2437"/>
      <c r="JTV4" s="2437"/>
      <c r="JTW4" s="2437"/>
      <c r="JTX4" s="2437"/>
      <c r="JTY4" s="2437"/>
      <c r="JTZ4" s="2437"/>
      <c r="JUA4" s="2437"/>
      <c r="JUB4" s="2437"/>
      <c r="JUC4" s="2437"/>
      <c r="JUD4" s="2437"/>
      <c r="JUE4" s="2437"/>
      <c r="JUF4" s="2437"/>
      <c r="JUG4" s="2437"/>
      <c r="JUH4" s="2437"/>
      <c r="JUI4" s="2437"/>
      <c r="JUJ4" s="2437"/>
      <c r="JUK4" s="2437"/>
      <c r="JUL4" s="2437"/>
      <c r="JUM4" s="2437"/>
      <c r="JUN4" s="2437"/>
      <c r="JUO4" s="2437"/>
      <c r="JUP4" s="2437"/>
      <c r="JUQ4" s="2437"/>
      <c r="JUR4" s="2437"/>
      <c r="JUS4" s="2437"/>
      <c r="JUT4" s="2437"/>
      <c r="JUU4" s="2437"/>
      <c r="JUV4" s="2437"/>
      <c r="JUW4" s="2437"/>
      <c r="JUX4" s="2437"/>
      <c r="JUY4" s="2437"/>
      <c r="JUZ4" s="2437"/>
      <c r="JVA4" s="2437"/>
      <c r="JVB4" s="2437"/>
      <c r="JVC4" s="2437"/>
      <c r="JVD4" s="2437"/>
      <c r="JVE4" s="2437"/>
      <c r="JVF4" s="2437"/>
      <c r="JVG4" s="2437"/>
      <c r="JVH4" s="2437"/>
      <c r="JVI4" s="2437"/>
      <c r="JVJ4" s="2437"/>
      <c r="JVK4" s="2437"/>
      <c r="JVL4" s="2437"/>
      <c r="JVM4" s="2437"/>
      <c r="JVN4" s="2437"/>
      <c r="JVO4" s="2437"/>
      <c r="JVP4" s="2437"/>
      <c r="JVQ4" s="2437"/>
      <c r="JVR4" s="2437"/>
      <c r="JVS4" s="2437"/>
      <c r="JVT4" s="2437"/>
      <c r="JVU4" s="2437"/>
      <c r="JVV4" s="2437"/>
      <c r="JVW4" s="2437"/>
      <c r="JVX4" s="2437"/>
      <c r="JVY4" s="2437"/>
      <c r="JVZ4" s="2437"/>
      <c r="JWA4" s="2437"/>
      <c r="JWB4" s="2437"/>
      <c r="JWC4" s="2437"/>
      <c r="JWD4" s="2437"/>
      <c r="JWE4" s="2437"/>
      <c r="JWF4" s="2437"/>
      <c r="JWG4" s="2437"/>
      <c r="JWH4" s="2437"/>
      <c r="JWI4" s="2437"/>
      <c r="JWJ4" s="2437"/>
      <c r="JWK4" s="2437"/>
      <c r="JWL4" s="2437"/>
      <c r="JWM4" s="2437"/>
      <c r="JWN4" s="2437"/>
      <c r="JWO4" s="2437"/>
      <c r="JWP4" s="2437"/>
      <c r="JWQ4" s="2437"/>
      <c r="JWR4" s="2437"/>
      <c r="JWS4" s="2437"/>
      <c r="JWT4" s="2437"/>
      <c r="JWU4" s="2437"/>
      <c r="JWV4" s="2437"/>
      <c r="JWW4" s="2437"/>
      <c r="JWX4" s="2437"/>
      <c r="JWY4" s="2437"/>
      <c r="JWZ4" s="2437"/>
      <c r="JXA4" s="2437"/>
      <c r="JXB4" s="2437"/>
      <c r="JXC4" s="2437"/>
      <c r="JXD4" s="2437"/>
      <c r="JXE4" s="2437"/>
      <c r="JXF4" s="2437"/>
      <c r="JXG4" s="2437"/>
      <c r="JXH4" s="2437"/>
      <c r="JXI4" s="2437"/>
      <c r="JXJ4" s="2437"/>
      <c r="JXK4" s="2437"/>
      <c r="JXL4" s="2437"/>
      <c r="JXM4" s="2437"/>
      <c r="JXN4" s="2437"/>
      <c r="JXO4" s="2437"/>
      <c r="JXP4" s="2437"/>
      <c r="JXQ4" s="2437"/>
      <c r="JXR4" s="2437"/>
      <c r="JXS4" s="2437"/>
      <c r="JXT4" s="2437"/>
      <c r="JXU4" s="2437"/>
      <c r="JXV4" s="2437"/>
      <c r="JXW4" s="2437"/>
      <c r="JXX4" s="2437"/>
      <c r="JXY4" s="2437"/>
      <c r="JXZ4" s="2437"/>
      <c r="JYA4" s="2437"/>
      <c r="JYB4" s="2437"/>
      <c r="JYC4" s="2437"/>
      <c r="JYD4" s="2437"/>
      <c r="JYE4" s="2437"/>
      <c r="JYF4" s="2437"/>
      <c r="JYG4" s="2437"/>
      <c r="JYH4" s="2437"/>
      <c r="JYI4" s="2437"/>
      <c r="JYJ4" s="2437"/>
      <c r="JYK4" s="2437"/>
      <c r="JYL4" s="2437"/>
      <c r="JYM4" s="2437"/>
      <c r="JYN4" s="2437"/>
      <c r="JYO4" s="2437"/>
      <c r="JYP4" s="2437"/>
      <c r="JYQ4" s="2437"/>
      <c r="JYR4" s="2437"/>
      <c r="JYS4" s="2437"/>
      <c r="JYT4" s="2437"/>
      <c r="JYU4" s="2437"/>
      <c r="JYV4" s="2437"/>
      <c r="JYW4" s="2437"/>
      <c r="JYX4" s="2437"/>
      <c r="JYY4" s="2437"/>
      <c r="JYZ4" s="2437"/>
      <c r="JZA4" s="2437"/>
      <c r="JZB4" s="2437"/>
      <c r="JZC4" s="2437"/>
      <c r="JZD4" s="2437"/>
      <c r="JZE4" s="2437"/>
      <c r="JZF4" s="2437"/>
      <c r="JZG4" s="2437"/>
      <c r="JZH4" s="2437"/>
      <c r="JZI4" s="2437"/>
      <c r="JZJ4" s="2437"/>
      <c r="JZK4" s="2437"/>
      <c r="JZL4" s="2437"/>
      <c r="JZM4" s="2437"/>
      <c r="JZN4" s="2437"/>
      <c r="JZO4" s="2437"/>
      <c r="JZP4" s="2437"/>
      <c r="JZQ4" s="2437"/>
      <c r="JZR4" s="2437"/>
      <c r="JZS4" s="2437"/>
      <c r="JZT4" s="2437"/>
      <c r="JZU4" s="2437"/>
      <c r="JZV4" s="2437"/>
      <c r="JZW4" s="2437"/>
      <c r="JZX4" s="2437"/>
      <c r="JZY4" s="2437"/>
      <c r="JZZ4" s="2437"/>
      <c r="KAA4" s="2437"/>
      <c r="KAB4" s="2437"/>
      <c r="KAC4" s="2437"/>
      <c r="KAD4" s="2437"/>
      <c r="KAE4" s="2437"/>
      <c r="KAF4" s="2437"/>
      <c r="KAG4" s="2437"/>
      <c r="KAH4" s="2437"/>
      <c r="KAI4" s="2437"/>
      <c r="KAJ4" s="2437"/>
      <c r="KAK4" s="2437"/>
      <c r="KAL4" s="2437"/>
      <c r="KAM4" s="2437"/>
      <c r="KAN4" s="2437"/>
      <c r="KAO4" s="2437"/>
      <c r="KAP4" s="2437"/>
      <c r="KAQ4" s="2437"/>
      <c r="KAR4" s="2437"/>
      <c r="KAS4" s="2437"/>
      <c r="KAT4" s="2437"/>
      <c r="KAU4" s="2437"/>
      <c r="KAV4" s="2437"/>
      <c r="KAW4" s="2437"/>
      <c r="KAX4" s="2437"/>
      <c r="KAY4" s="2437"/>
      <c r="KAZ4" s="2437"/>
      <c r="KBA4" s="2437"/>
      <c r="KBB4" s="2437"/>
      <c r="KBC4" s="2437"/>
      <c r="KBD4" s="2437"/>
      <c r="KBE4" s="2437"/>
      <c r="KBF4" s="2437"/>
      <c r="KBG4" s="2437"/>
      <c r="KBH4" s="2437"/>
      <c r="KBI4" s="2437"/>
      <c r="KBJ4" s="2437"/>
      <c r="KBK4" s="2437"/>
      <c r="KBL4" s="2437"/>
      <c r="KBM4" s="2437"/>
      <c r="KBN4" s="2437"/>
      <c r="KBO4" s="2437"/>
      <c r="KBP4" s="2437"/>
      <c r="KBQ4" s="2437"/>
      <c r="KBR4" s="2437"/>
      <c r="KBS4" s="2437"/>
      <c r="KBT4" s="2437"/>
      <c r="KBU4" s="2437"/>
      <c r="KBV4" s="2437"/>
      <c r="KBW4" s="2437"/>
      <c r="KBX4" s="2437"/>
      <c r="KBY4" s="2437"/>
      <c r="KBZ4" s="2437"/>
      <c r="KCA4" s="2437"/>
      <c r="KCB4" s="2437"/>
      <c r="KCC4" s="2437"/>
      <c r="KCD4" s="2437"/>
      <c r="KCE4" s="2437"/>
      <c r="KCF4" s="2437"/>
      <c r="KCG4" s="2437"/>
      <c r="KCH4" s="2437"/>
      <c r="KCI4" s="2437"/>
      <c r="KCJ4" s="2437"/>
      <c r="KCK4" s="2437"/>
      <c r="KCL4" s="2437"/>
      <c r="KCM4" s="2437"/>
      <c r="KCN4" s="2437"/>
      <c r="KCO4" s="2437"/>
      <c r="KCP4" s="2437"/>
      <c r="KCQ4" s="2437"/>
      <c r="KCR4" s="2437"/>
      <c r="KCS4" s="2437"/>
      <c r="KCT4" s="2437"/>
      <c r="KCU4" s="2437"/>
      <c r="KCV4" s="2437"/>
      <c r="KCW4" s="2437"/>
      <c r="KCX4" s="2437"/>
      <c r="KCY4" s="2437"/>
      <c r="KCZ4" s="2437"/>
      <c r="KDA4" s="2437"/>
      <c r="KDB4" s="2437"/>
      <c r="KDC4" s="2437"/>
      <c r="KDD4" s="2437"/>
      <c r="KDE4" s="2437"/>
      <c r="KDF4" s="2437"/>
      <c r="KDG4" s="2437"/>
      <c r="KDH4" s="2437"/>
      <c r="KDI4" s="2437"/>
      <c r="KDJ4" s="2437"/>
      <c r="KDK4" s="2437"/>
      <c r="KDL4" s="2437"/>
      <c r="KDM4" s="2437"/>
      <c r="KDN4" s="2437"/>
      <c r="KDO4" s="2437"/>
      <c r="KDP4" s="2437"/>
      <c r="KDQ4" s="2437"/>
      <c r="KDR4" s="2437"/>
      <c r="KDS4" s="2437"/>
      <c r="KDT4" s="2437"/>
      <c r="KDU4" s="2437"/>
      <c r="KDV4" s="2437"/>
      <c r="KDW4" s="2437"/>
      <c r="KDX4" s="2437"/>
      <c r="KDY4" s="2437"/>
      <c r="KDZ4" s="2437"/>
      <c r="KEA4" s="2437"/>
      <c r="KEB4" s="2437"/>
      <c r="KEC4" s="2437"/>
      <c r="KED4" s="2437"/>
      <c r="KEE4" s="2437"/>
      <c r="KEF4" s="2437"/>
      <c r="KEG4" s="2437"/>
      <c r="KEH4" s="2437"/>
      <c r="KEI4" s="2437"/>
      <c r="KEJ4" s="2437"/>
      <c r="KEK4" s="2437"/>
      <c r="KEL4" s="2437"/>
      <c r="KEM4" s="2437"/>
      <c r="KEN4" s="2437"/>
      <c r="KEO4" s="2437"/>
      <c r="KEP4" s="2437"/>
      <c r="KEQ4" s="2437"/>
      <c r="KER4" s="2437"/>
      <c r="KES4" s="2437"/>
      <c r="KET4" s="2437"/>
      <c r="KEU4" s="2437"/>
      <c r="KEV4" s="2437"/>
      <c r="KEW4" s="2437"/>
      <c r="KEX4" s="2437"/>
      <c r="KEY4" s="2437"/>
      <c r="KEZ4" s="2437"/>
      <c r="KFA4" s="2437"/>
      <c r="KFB4" s="2437"/>
      <c r="KFC4" s="2437"/>
      <c r="KFD4" s="2437"/>
      <c r="KFE4" s="2437"/>
      <c r="KFF4" s="2437"/>
      <c r="KFG4" s="2437"/>
      <c r="KFH4" s="2437"/>
      <c r="KFI4" s="2437"/>
      <c r="KFJ4" s="2437"/>
      <c r="KFK4" s="2437"/>
      <c r="KFL4" s="2437"/>
      <c r="KFM4" s="2437"/>
      <c r="KFN4" s="2437"/>
      <c r="KFO4" s="2437"/>
      <c r="KFP4" s="2437"/>
      <c r="KFQ4" s="2437"/>
      <c r="KFR4" s="2437"/>
      <c r="KFS4" s="2437"/>
      <c r="KFT4" s="2437"/>
      <c r="KFU4" s="2437"/>
      <c r="KFV4" s="2437"/>
      <c r="KFW4" s="2437"/>
      <c r="KFX4" s="2437"/>
      <c r="KFY4" s="2437"/>
      <c r="KFZ4" s="2437"/>
      <c r="KGA4" s="2437"/>
      <c r="KGB4" s="2437"/>
      <c r="KGC4" s="2437"/>
      <c r="KGD4" s="2437"/>
      <c r="KGE4" s="2437"/>
      <c r="KGF4" s="2437"/>
      <c r="KGG4" s="2437"/>
      <c r="KGH4" s="2437"/>
      <c r="KGI4" s="2437"/>
      <c r="KGJ4" s="2437"/>
      <c r="KGK4" s="2437"/>
      <c r="KGL4" s="2437"/>
      <c r="KGM4" s="2437"/>
      <c r="KGN4" s="2437"/>
      <c r="KGO4" s="2437"/>
      <c r="KGP4" s="2437"/>
      <c r="KGQ4" s="2437"/>
      <c r="KGR4" s="2437"/>
      <c r="KGS4" s="2437"/>
      <c r="KGT4" s="2437"/>
      <c r="KGU4" s="2437"/>
      <c r="KGV4" s="2437"/>
      <c r="KGW4" s="2437"/>
      <c r="KGX4" s="2437"/>
      <c r="KGY4" s="2437"/>
      <c r="KGZ4" s="2437"/>
      <c r="KHA4" s="2437"/>
      <c r="KHB4" s="2437"/>
      <c r="KHC4" s="2437"/>
      <c r="KHD4" s="2437"/>
      <c r="KHE4" s="2437"/>
      <c r="KHF4" s="2437"/>
      <c r="KHG4" s="2437"/>
      <c r="KHH4" s="2437"/>
      <c r="KHI4" s="2437"/>
      <c r="KHJ4" s="2437"/>
      <c r="KHK4" s="2437"/>
      <c r="KHL4" s="2437"/>
      <c r="KHM4" s="2437"/>
      <c r="KHN4" s="2437"/>
      <c r="KHO4" s="2437"/>
      <c r="KHP4" s="2437"/>
      <c r="KHQ4" s="2437"/>
      <c r="KHR4" s="2437"/>
      <c r="KHS4" s="2437"/>
      <c r="KHT4" s="2437"/>
      <c r="KHU4" s="2437"/>
      <c r="KHV4" s="2437"/>
      <c r="KHW4" s="2437"/>
      <c r="KHX4" s="2437"/>
      <c r="KHY4" s="2437"/>
      <c r="KHZ4" s="2437"/>
      <c r="KIA4" s="2437"/>
      <c r="KIB4" s="2437"/>
      <c r="KIC4" s="2437"/>
      <c r="KID4" s="2437"/>
      <c r="KIE4" s="2437"/>
      <c r="KIF4" s="2437"/>
      <c r="KIG4" s="2437"/>
      <c r="KIH4" s="2437"/>
      <c r="KII4" s="2437"/>
      <c r="KIJ4" s="2437"/>
      <c r="KIK4" s="2437"/>
      <c r="KIL4" s="2437"/>
      <c r="KIM4" s="2437"/>
      <c r="KIN4" s="2437"/>
      <c r="KIO4" s="2437"/>
      <c r="KIP4" s="2437"/>
      <c r="KIQ4" s="2437"/>
      <c r="KIR4" s="2437"/>
      <c r="KIS4" s="2437"/>
      <c r="KIT4" s="2437"/>
      <c r="KIU4" s="2437"/>
      <c r="KIV4" s="2437"/>
      <c r="KIW4" s="2437"/>
      <c r="KIX4" s="2437"/>
      <c r="KIY4" s="2437"/>
      <c r="KIZ4" s="2437"/>
      <c r="KJA4" s="2437"/>
      <c r="KJB4" s="2437"/>
      <c r="KJC4" s="2437"/>
      <c r="KJD4" s="2437"/>
      <c r="KJE4" s="2437"/>
      <c r="KJF4" s="2437"/>
      <c r="KJG4" s="2437"/>
      <c r="KJH4" s="2437"/>
      <c r="KJI4" s="2437"/>
      <c r="KJJ4" s="2437"/>
      <c r="KJK4" s="2437"/>
      <c r="KJL4" s="2437"/>
      <c r="KJM4" s="2437"/>
      <c r="KJN4" s="2437"/>
      <c r="KJO4" s="2437"/>
      <c r="KJP4" s="2437"/>
      <c r="KJQ4" s="2437"/>
      <c r="KJR4" s="2437"/>
      <c r="KJS4" s="2437"/>
      <c r="KJT4" s="2437"/>
      <c r="KJU4" s="2437"/>
      <c r="KJV4" s="2437"/>
      <c r="KJW4" s="2437"/>
      <c r="KJX4" s="2437"/>
      <c r="KJY4" s="2437"/>
      <c r="KJZ4" s="2437"/>
      <c r="KKA4" s="2437"/>
      <c r="KKB4" s="2437"/>
      <c r="KKC4" s="2437"/>
      <c r="KKD4" s="2437"/>
      <c r="KKE4" s="2437"/>
      <c r="KKF4" s="2437"/>
      <c r="KKG4" s="2437"/>
      <c r="KKH4" s="2437"/>
      <c r="KKI4" s="2437"/>
      <c r="KKJ4" s="2437"/>
      <c r="KKK4" s="2437"/>
      <c r="KKL4" s="2437"/>
      <c r="KKM4" s="2437"/>
      <c r="KKN4" s="2437"/>
      <c r="KKO4" s="2437"/>
      <c r="KKP4" s="2437"/>
      <c r="KKQ4" s="2437"/>
      <c r="KKR4" s="2437"/>
      <c r="KKS4" s="2437"/>
      <c r="KKT4" s="2437"/>
      <c r="KKU4" s="2437"/>
      <c r="KKV4" s="2437"/>
      <c r="KKW4" s="2437"/>
      <c r="KKX4" s="2437"/>
      <c r="KKY4" s="2437"/>
      <c r="KKZ4" s="2437"/>
      <c r="KLA4" s="2437"/>
      <c r="KLB4" s="2437"/>
      <c r="KLC4" s="2437"/>
      <c r="KLD4" s="2437"/>
      <c r="KLE4" s="2437"/>
      <c r="KLF4" s="2437"/>
      <c r="KLG4" s="2437"/>
      <c r="KLH4" s="2437"/>
      <c r="KLI4" s="2437"/>
      <c r="KLJ4" s="2437"/>
      <c r="KLK4" s="2437"/>
      <c r="KLL4" s="2437"/>
      <c r="KLM4" s="2437"/>
      <c r="KLN4" s="2437"/>
      <c r="KLO4" s="2437"/>
      <c r="KLP4" s="2437"/>
      <c r="KLQ4" s="2437"/>
      <c r="KLR4" s="2437"/>
      <c r="KLS4" s="2437"/>
      <c r="KLT4" s="2437"/>
      <c r="KLU4" s="2437"/>
      <c r="KLV4" s="2437"/>
      <c r="KLW4" s="2437"/>
      <c r="KLX4" s="2437"/>
      <c r="KLY4" s="2437"/>
      <c r="KLZ4" s="2437"/>
      <c r="KMA4" s="2437"/>
      <c r="KMB4" s="2437"/>
      <c r="KMC4" s="2437"/>
      <c r="KMD4" s="2437"/>
      <c r="KME4" s="2437"/>
      <c r="KMF4" s="2437"/>
      <c r="KMG4" s="2437"/>
      <c r="KMH4" s="2437"/>
      <c r="KMI4" s="2437"/>
      <c r="KMJ4" s="2437"/>
      <c r="KMK4" s="2437"/>
      <c r="KML4" s="2437"/>
      <c r="KMM4" s="2437"/>
      <c r="KMN4" s="2437"/>
      <c r="KMO4" s="2437"/>
      <c r="KMP4" s="2437"/>
      <c r="KMQ4" s="2437"/>
      <c r="KMR4" s="2437"/>
      <c r="KMS4" s="2437"/>
      <c r="KMT4" s="2437"/>
      <c r="KMU4" s="2437"/>
      <c r="KMV4" s="2437"/>
      <c r="KMW4" s="2437"/>
      <c r="KMX4" s="2437"/>
      <c r="KMY4" s="2437"/>
      <c r="KMZ4" s="2437"/>
      <c r="KNA4" s="2437"/>
      <c r="KNB4" s="2437"/>
      <c r="KNC4" s="2437"/>
      <c r="KND4" s="2437"/>
      <c r="KNE4" s="2437"/>
      <c r="KNF4" s="2437"/>
      <c r="KNG4" s="2437"/>
      <c r="KNH4" s="2437"/>
      <c r="KNI4" s="2437"/>
      <c r="KNJ4" s="2437"/>
      <c r="KNK4" s="2437"/>
      <c r="KNL4" s="2437"/>
      <c r="KNM4" s="2437"/>
      <c r="KNN4" s="2437"/>
      <c r="KNO4" s="2437"/>
      <c r="KNP4" s="2437"/>
      <c r="KNQ4" s="2437"/>
      <c r="KNR4" s="2437"/>
      <c r="KNS4" s="2437"/>
      <c r="KNT4" s="2437"/>
      <c r="KNU4" s="2437"/>
      <c r="KNV4" s="2437"/>
      <c r="KNW4" s="2437"/>
      <c r="KNX4" s="2437"/>
      <c r="KNY4" s="2437"/>
      <c r="KNZ4" s="2437"/>
      <c r="KOA4" s="2437"/>
      <c r="KOB4" s="2437"/>
      <c r="KOC4" s="2437"/>
      <c r="KOD4" s="2437"/>
      <c r="KOE4" s="2437"/>
      <c r="KOF4" s="2437"/>
      <c r="KOG4" s="2437"/>
      <c r="KOH4" s="2437"/>
      <c r="KOI4" s="2437"/>
      <c r="KOJ4" s="2437"/>
      <c r="KOK4" s="2437"/>
      <c r="KOL4" s="2437"/>
      <c r="KOM4" s="2437"/>
      <c r="KON4" s="2437"/>
      <c r="KOO4" s="2437"/>
      <c r="KOP4" s="2437"/>
      <c r="KOQ4" s="2437"/>
      <c r="KOR4" s="2437"/>
      <c r="KOS4" s="2437"/>
      <c r="KOT4" s="2437"/>
      <c r="KOU4" s="2437"/>
      <c r="KOV4" s="2437"/>
      <c r="KOW4" s="2437"/>
      <c r="KOX4" s="2437"/>
      <c r="KOY4" s="2437"/>
      <c r="KOZ4" s="2437"/>
      <c r="KPA4" s="2437"/>
      <c r="KPB4" s="2437"/>
      <c r="KPC4" s="2437"/>
      <c r="KPD4" s="2437"/>
      <c r="KPE4" s="2437"/>
      <c r="KPF4" s="2437"/>
      <c r="KPG4" s="2437"/>
      <c r="KPH4" s="2437"/>
      <c r="KPI4" s="2437"/>
      <c r="KPJ4" s="2437"/>
      <c r="KPK4" s="2437"/>
      <c r="KPL4" s="2437"/>
      <c r="KPM4" s="2437"/>
      <c r="KPN4" s="2437"/>
      <c r="KPO4" s="2437"/>
      <c r="KPP4" s="2437"/>
      <c r="KPQ4" s="2437"/>
      <c r="KPR4" s="2437"/>
      <c r="KPS4" s="2437"/>
      <c r="KPT4" s="2437"/>
      <c r="KPU4" s="2437"/>
      <c r="KPV4" s="2437"/>
      <c r="KPW4" s="2437"/>
      <c r="KPX4" s="2437"/>
      <c r="KPY4" s="2437"/>
      <c r="KPZ4" s="2437"/>
      <c r="KQA4" s="2437"/>
      <c r="KQB4" s="2437"/>
      <c r="KQC4" s="2437"/>
      <c r="KQD4" s="2437"/>
      <c r="KQE4" s="2437"/>
      <c r="KQF4" s="2437"/>
      <c r="KQG4" s="2437"/>
      <c r="KQH4" s="2437"/>
      <c r="KQI4" s="2437"/>
      <c r="KQJ4" s="2437"/>
      <c r="KQK4" s="2437"/>
      <c r="KQL4" s="2437"/>
      <c r="KQM4" s="2437"/>
      <c r="KQN4" s="2437"/>
      <c r="KQO4" s="2437"/>
      <c r="KQP4" s="2437"/>
      <c r="KQQ4" s="2437"/>
      <c r="KQR4" s="2437"/>
      <c r="KQS4" s="2437"/>
      <c r="KQT4" s="2437"/>
      <c r="KQU4" s="2437"/>
      <c r="KQV4" s="2437"/>
      <c r="KQW4" s="2437"/>
      <c r="KQX4" s="2437"/>
      <c r="KQY4" s="2437"/>
      <c r="KQZ4" s="2437"/>
      <c r="KRA4" s="2437"/>
      <c r="KRB4" s="2437"/>
      <c r="KRC4" s="2437"/>
      <c r="KRD4" s="2437"/>
      <c r="KRE4" s="2437"/>
      <c r="KRF4" s="2437"/>
      <c r="KRG4" s="2437"/>
      <c r="KRH4" s="2437"/>
      <c r="KRI4" s="2437"/>
      <c r="KRJ4" s="2437"/>
      <c r="KRK4" s="2437"/>
      <c r="KRL4" s="2437"/>
      <c r="KRM4" s="2437"/>
      <c r="KRN4" s="2437"/>
      <c r="KRO4" s="2437"/>
      <c r="KRP4" s="2437"/>
      <c r="KRQ4" s="2437"/>
      <c r="KRR4" s="2437"/>
      <c r="KRS4" s="2437"/>
      <c r="KRT4" s="2437"/>
      <c r="KRU4" s="2437"/>
      <c r="KRV4" s="2437"/>
      <c r="KRW4" s="2437"/>
      <c r="KRX4" s="2437"/>
      <c r="KRY4" s="2437"/>
      <c r="KRZ4" s="2437"/>
      <c r="KSA4" s="2437"/>
      <c r="KSB4" s="2437"/>
      <c r="KSC4" s="2437"/>
      <c r="KSD4" s="2437"/>
      <c r="KSE4" s="2437"/>
      <c r="KSF4" s="2437"/>
      <c r="KSG4" s="2437"/>
      <c r="KSH4" s="2437"/>
      <c r="KSI4" s="2437"/>
      <c r="KSJ4" s="2437"/>
      <c r="KSK4" s="2437"/>
      <c r="KSL4" s="2437"/>
      <c r="KSM4" s="2437"/>
      <c r="KSN4" s="2437"/>
      <c r="KSO4" s="2437"/>
      <c r="KSP4" s="2437"/>
      <c r="KSQ4" s="2437"/>
      <c r="KSR4" s="2437"/>
      <c r="KSS4" s="2437"/>
      <c r="KST4" s="2437"/>
      <c r="KSU4" s="2437"/>
      <c r="KSV4" s="2437"/>
      <c r="KSW4" s="2437"/>
      <c r="KSX4" s="2437"/>
      <c r="KSY4" s="2437"/>
      <c r="KSZ4" s="2437"/>
      <c r="KTA4" s="2437"/>
      <c r="KTB4" s="2437"/>
      <c r="KTC4" s="2437"/>
      <c r="KTD4" s="2437"/>
      <c r="KTE4" s="2437"/>
      <c r="KTF4" s="2437"/>
      <c r="KTG4" s="2437"/>
      <c r="KTH4" s="2437"/>
      <c r="KTI4" s="2437"/>
      <c r="KTJ4" s="2437"/>
      <c r="KTK4" s="2437"/>
      <c r="KTL4" s="2437"/>
      <c r="KTM4" s="2437"/>
      <c r="KTN4" s="2437"/>
      <c r="KTO4" s="2437"/>
      <c r="KTP4" s="2437"/>
      <c r="KTQ4" s="2437"/>
      <c r="KTR4" s="2437"/>
      <c r="KTS4" s="2437"/>
      <c r="KTT4" s="2437"/>
      <c r="KTU4" s="2437"/>
      <c r="KTV4" s="2437"/>
      <c r="KTW4" s="2437"/>
      <c r="KTX4" s="2437"/>
      <c r="KTY4" s="2437"/>
      <c r="KTZ4" s="2437"/>
      <c r="KUA4" s="2437"/>
      <c r="KUB4" s="2437"/>
      <c r="KUC4" s="2437"/>
      <c r="KUD4" s="2437"/>
      <c r="KUE4" s="2437"/>
      <c r="KUF4" s="2437"/>
      <c r="KUG4" s="2437"/>
      <c r="KUH4" s="2437"/>
      <c r="KUI4" s="2437"/>
      <c r="KUJ4" s="2437"/>
      <c r="KUK4" s="2437"/>
      <c r="KUL4" s="2437"/>
      <c r="KUM4" s="2437"/>
      <c r="KUN4" s="2437"/>
      <c r="KUO4" s="2437"/>
      <c r="KUP4" s="2437"/>
      <c r="KUQ4" s="2437"/>
      <c r="KUR4" s="2437"/>
      <c r="KUS4" s="2437"/>
      <c r="KUT4" s="2437"/>
      <c r="KUU4" s="2437"/>
      <c r="KUV4" s="2437"/>
      <c r="KUW4" s="2437"/>
      <c r="KUX4" s="2437"/>
      <c r="KUY4" s="2437"/>
      <c r="KUZ4" s="2437"/>
      <c r="KVA4" s="2437"/>
      <c r="KVB4" s="2437"/>
      <c r="KVC4" s="2437"/>
      <c r="KVD4" s="2437"/>
      <c r="KVE4" s="2437"/>
      <c r="KVF4" s="2437"/>
      <c r="KVG4" s="2437"/>
      <c r="KVH4" s="2437"/>
      <c r="KVI4" s="2437"/>
      <c r="KVJ4" s="2437"/>
      <c r="KVK4" s="2437"/>
      <c r="KVL4" s="2437"/>
      <c r="KVM4" s="2437"/>
      <c r="KVN4" s="2437"/>
      <c r="KVO4" s="2437"/>
      <c r="KVP4" s="2437"/>
      <c r="KVQ4" s="2437"/>
      <c r="KVR4" s="2437"/>
      <c r="KVS4" s="2437"/>
      <c r="KVT4" s="2437"/>
      <c r="KVU4" s="2437"/>
      <c r="KVV4" s="2437"/>
      <c r="KVW4" s="2437"/>
      <c r="KVX4" s="2437"/>
      <c r="KVY4" s="2437"/>
      <c r="KVZ4" s="2437"/>
      <c r="KWA4" s="2437"/>
      <c r="KWB4" s="2437"/>
      <c r="KWC4" s="2437"/>
      <c r="KWD4" s="2437"/>
      <c r="KWE4" s="2437"/>
      <c r="KWF4" s="2437"/>
      <c r="KWG4" s="2437"/>
      <c r="KWH4" s="2437"/>
      <c r="KWI4" s="2437"/>
      <c r="KWJ4" s="2437"/>
      <c r="KWK4" s="2437"/>
      <c r="KWL4" s="2437"/>
      <c r="KWM4" s="2437"/>
      <c r="KWN4" s="2437"/>
      <c r="KWO4" s="2437"/>
      <c r="KWP4" s="2437"/>
      <c r="KWQ4" s="2437"/>
      <c r="KWR4" s="2437"/>
      <c r="KWS4" s="2437"/>
      <c r="KWT4" s="2437"/>
      <c r="KWU4" s="2437"/>
      <c r="KWV4" s="2437"/>
      <c r="KWW4" s="2437"/>
      <c r="KWX4" s="2437"/>
      <c r="KWY4" s="2437"/>
      <c r="KWZ4" s="2437"/>
      <c r="KXA4" s="2437"/>
      <c r="KXB4" s="2437"/>
      <c r="KXC4" s="2437"/>
      <c r="KXD4" s="2437"/>
      <c r="KXE4" s="2437"/>
      <c r="KXF4" s="2437"/>
      <c r="KXG4" s="2437"/>
      <c r="KXH4" s="2437"/>
      <c r="KXI4" s="2437"/>
      <c r="KXJ4" s="2437"/>
      <c r="KXK4" s="2437"/>
      <c r="KXL4" s="2437"/>
      <c r="KXM4" s="2437"/>
      <c r="KXN4" s="2437"/>
      <c r="KXO4" s="2437"/>
      <c r="KXP4" s="2437"/>
      <c r="KXQ4" s="2437"/>
      <c r="KXR4" s="2437"/>
      <c r="KXS4" s="2437"/>
      <c r="KXT4" s="2437"/>
      <c r="KXU4" s="2437"/>
      <c r="KXV4" s="2437"/>
      <c r="KXW4" s="2437"/>
      <c r="KXX4" s="2437"/>
      <c r="KXY4" s="2437"/>
      <c r="KXZ4" s="2437"/>
      <c r="KYA4" s="2437"/>
      <c r="KYB4" s="2437"/>
      <c r="KYC4" s="2437"/>
      <c r="KYD4" s="2437"/>
      <c r="KYE4" s="2437"/>
      <c r="KYF4" s="2437"/>
      <c r="KYG4" s="2437"/>
      <c r="KYH4" s="2437"/>
      <c r="KYI4" s="2437"/>
      <c r="KYJ4" s="2437"/>
      <c r="KYK4" s="2437"/>
      <c r="KYL4" s="2437"/>
      <c r="KYM4" s="2437"/>
      <c r="KYN4" s="2437"/>
      <c r="KYO4" s="2437"/>
      <c r="KYP4" s="2437"/>
      <c r="KYQ4" s="2437"/>
      <c r="KYR4" s="2437"/>
      <c r="KYS4" s="2437"/>
      <c r="KYT4" s="2437"/>
      <c r="KYU4" s="2437"/>
      <c r="KYV4" s="2437"/>
      <c r="KYW4" s="2437"/>
      <c r="KYX4" s="2437"/>
      <c r="KYY4" s="2437"/>
      <c r="KYZ4" s="2437"/>
      <c r="KZA4" s="2437"/>
      <c r="KZB4" s="2437"/>
      <c r="KZC4" s="2437"/>
      <c r="KZD4" s="2437"/>
      <c r="KZE4" s="2437"/>
      <c r="KZF4" s="2437"/>
      <c r="KZG4" s="2437"/>
      <c r="KZH4" s="2437"/>
      <c r="KZI4" s="2437"/>
      <c r="KZJ4" s="2437"/>
      <c r="KZK4" s="2437"/>
      <c r="KZL4" s="2437"/>
      <c r="KZM4" s="2437"/>
      <c r="KZN4" s="2437"/>
      <c r="KZO4" s="2437"/>
      <c r="KZP4" s="2437"/>
      <c r="KZQ4" s="2437"/>
      <c r="KZR4" s="2437"/>
      <c r="KZS4" s="2437"/>
      <c r="KZT4" s="2437"/>
      <c r="KZU4" s="2437"/>
      <c r="KZV4" s="2437"/>
      <c r="KZW4" s="2437"/>
      <c r="KZX4" s="2437"/>
      <c r="KZY4" s="2437"/>
      <c r="KZZ4" s="2437"/>
      <c r="LAA4" s="2437"/>
      <c r="LAB4" s="2437"/>
      <c r="LAC4" s="2437"/>
      <c r="LAD4" s="2437"/>
      <c r="LAE4" s="2437"/>
      <c r="LAF4" s="2437"/>
      <c r="LAG4" s="2437"/>
      <c r="LAH4" s="2437"/>
      <c r="LAI4" s="2437"/>
      <c r="LAJ4" s="2437"/>
      <c r="LAK4" s="2437"/>
      <c r="LAL4" s="2437"/>
      <c r="LAM4" s="2437"/>
      <c r="LAN4" s="2437"/>
      <c r="LAO4" s="2437"/>
      <c r="LAP4" s="2437"/>
      <c r="LAQ4" s="2437"/>
      <c r="LAR4" s="2437"/>
      <c r="LAS4" s="2437"/>
      <c r="LAT4" s="2437"/>
      <c r="LAU4" s="2437"/>
      <c r="LAV4" s="2437"/>
      <c r="LAW4" s="2437"/>
      <c r="LAX4" s="2437"/>
      <c r="LAY4" s="2437"/>
      <c r="LAZ4" s="2437"/>
      <c r="LBA4" s="2437"/>
      <c r="LBB4" s="2437"/>
      <c r="LBC4" s="2437"/>
      <c r="LBD4" s="2437"/>
      <c r="LBE4" s="2437"/>
      <c r="LBF4" s="2437"/>
      <c r="LBG4" s="2437"/>
      <c r="LBH4" s="2437"/>
      <c r="LBI4" s="2437"/>
      <c r="LBJ4" s="2437"/>
      <c r="LBK4" s="2437"/>
      <c r="LBL4" s="2437"/>
      <c r="LBM4" s="2437"/>
      <c r="LBN4" s="2437"/>
      <c r="LBO4" s="2437"/>
      <c r="LBP4" s="2437"/>
      <c r="LBQ4" s="2437"/>
      <c r="LBR4" s="2437"/>
      <c r="LBS4" s="2437"/>
      <c r="LBT4" s="2437"/>
      <c r="LBU4" s="2437"/>
      <c r="LBV4" s="2437"/>
      <c r="LBW4" s="2437"/>
      <c r="LBX4" s="2437"/>
      <c r="LBY4" s="2437"/>
      <c r="LBZ4" s="2437"/>
      <c r="LCA4" s="2437"/>
      <c r="LCB4" s="2437"/>
      <c r="LCC4" s="2437"/>
      <c r="LCD4" s="2437"/>
      <c r="LCE4" s="2437"/>
      <c r="LCF4" s="2437"/>
      <c r="LCG4" s="2437"/>
      <c r="LCH4" s="2437"/>
      <c r="LCI4" s="2437"/>
      <c r="LCJ4" s="2437"/>
      <c r="LCK4" s="2437"/>
      <c r="LCL4" s="2437"/>
      <c r="LCM4" s="2437"/>
      <c r="LCN4" s="2437"/>
      <c r="LCO4" s="2437"/>
      <c r="LCP4" s="2437"/>
      <c r="LCQ4" s="2437"/>
      <c r="LCR4" s="2437"/>
      <c r="LCS4" s="2437"/>
      <c r="LCT4" s="2437"/>
      <c r="LCU4" s="2437"/>
      <c r="LCV4" s="2437"/>
      <c r="LCW4" s="2437"/>
      <c r="LCX4" s="2437"/>
      <c r="LCY4" s="2437"/>
      <c r="LCZ4" s="2437"/>
      <c r="LDA4" s="2437"/>
      <c r="LDB4" s="2437"/>
      <c r="LDC4" s="2437"/>
      <c r="LDD4" s="2437"/>
      <c r="LDE4" s="2437"/>
      <c r="LDF4" s="2437"/>
      <c r="LDG4" s="2437"/>
      <c r="LDH4" s="2437"/>
      <c r="LDI4" s="2437"/>
      <c r="LDJ4" s="2437"/>
      <c r="LDK4" s="2437"/>
      <c r="LDL4" s="2437"/>
      <c r="LDM4" s="2437"/>
      <c r="LDN4" s="2437"/>
      <c r="LDO4" s="2437"/>
      <c r="LDP4" s="2437"/>
      <c r="LDQ4" s="2437"/>
      <c r="LDR4" s="2437"/>
      <c r="LDS4" s="2437"/>
      <c r="LDT4" s="2437"/>
      <c r="LDU4" s="2437"/>
      <c r="LDV4" s="2437"/>
      <c r="LDW4" s="2437"/>
      <c r="LDX4" s="2437"/>
      <c r="LDY4" s="2437"/>
      <c r="LDZ4" s="2437"/>
      <c r="LEA4" s="2437"/>
      <c r="LEB4" s="2437"/>
      <c r="LEC4" s="2437"/>
      <c r="LED4" s="2437"/>
      <c r="LEE4" s="2437"/>
      <c r="LEF4" s="2437"/>
      <c r="LEG4" s="2437"/>
      <c r="LEH4" s="2437"/>
      <c r="LEI4" s="2437"/>
      <c r="LEJ4" s="2437"/>
      <c r="LEK4" s="2437"/>
      <c r="LEL4" s="2437"/>
      <c r="LEM4" s="2437"/>
      <c r="LEN4" s="2437"/>
      <c r="LEO4" s="2437"/>
      <c r="LEP4" s="2437"/>
      <c r="LEQ4" s="2437"/>
      <c r="LER4" s="2437"/>
      <c r="LES4" s="2437"/>
      <c r="LET4" s="2437"/>
      <c r="LEU4" s="2437"/>
      <c r="LEV4" s="2437"/>
      <c r="LEW4" s="2437"/>
      <c r="LEX4" s="2437"/>
      <c r="LEY4" s="2437"/>
      <c r="LEZ4" s="2437"/>
      <c r="LFA4" s="2437"/>
      <c r="LFB4" s="2437"/>
      <c r="LFC4" s="2437"/>
      <c r="LFD4" s="2437"/>
      <c r="LFE4" s="2437"/>
      <c r="LFF4" s="2437"/>
      <c r="LFG4" s="2437"/>
      <c r="LFH4" s="2437"/>
      <c r="LFI4" s="2437"/>
      <c r="LFJ4" s="2437"/>
      <c r="LFK4" s="2437"/>
      <c r="LFL4" s="2437"/>
      <c r="LFM4" s="2437"/>
      <c r="LFN4" s="2437"/>
      <c r="LFO4" s="2437"/>
      <c r="LFP4" s="2437"/>
      <c r="LFQ4" s="2437"/>
      <c r="LFR4" s="2437"/>
      <c r="LFS4" s="2437"/>
      <c r="LFT4" s="2437"/>
      <c r="LFU4" s="2437"/>
      <c r="LFV4" s="2437"/>
      <c r="LFW4" s="2437"/>
      <c r="LFX4" s="2437"/>
      <c r="LFY4" s="2437"/>
      <c r="LFZ4" s="2437"/>
      <c r="LGA4" s="2437"/>
      <c r="LGB4" s="2437"/>
      <c r="LGC4" s="2437"/>
      <c r="LGD4" s="2437"/>
      <c r="LGE4" s="2437"/>
      <c r="LGF4" s="2437"/>
      <c r="LGG4" s="2437"/>
      <c r="LGH4" s="2437"/>
      <c r="LGI4" s="2437"/>
      <c r="LGJ4" s="2437"/>
      <c r="LGK4" s="2437"/>
      <c r="LGL4" s="2437"/>
      <c r="LGM4" s="2437"/>
      <c r="LGN4" s="2437"/>
      <c r="LGO4" s="2437"/>
      <c r="LGP4" s="2437"/>
      <c r="LGQ4" s="2437"/>
      <c r="LGR4" s="2437"/>
      <c r="LGS4" s="2437"/>
      <c r="LGT4" s="2437"/>
      <c r="LGU4" s="2437"/>
      <c r="LGV4" s="2437"/>
      <c r="LGW4" s="2437"/>
      <c r="LGX4" s="2437"/>
      <c r="LGY4" s="2437"/>
      <c r="LGZ4" s="2437"/>
      <c r="LHA4" s="2437"/>
      <c r="LHB4" s="2437"/>
      <c r="LHC4" s="2437"/>
      <c r="LHD4" s="2437"/>
      <c r="LHE4" s="2437"/>
      <c r="LHF4" s="2437"/>
      <c r="LHG4" s="2437"/>
      <c r="LHH4" s="2437"/>
      <c r="LHI4" s="2437"/>
      <c r="LHJ4" s="2437"/>
      <c r="LHK4" s="2437"/>
      <c r="LHL4" s="2437"/>
      <c r="LHM4" s="2437"/>
      <c r="LHN4" s="2437"/>
      <c r="LHO4" s="2437"/>
      <c r="LHP4" s="2437"/>
      <c r="LHQ4" s="2437"/>
      <c r="LHR4" s="2437"/>
      <c r="LHS4" s="2437"/>
      <c r="LHT4" s="2437"/>
      <c r="LHU4" s="2437"/>
      <c r="LHV4" s="2437"/>
      <c r="LHW4" s="2437"/>
      <c r="LHX4" s="2437"/>
      <c r="LHY4" s="2437"/>
      <c r="LHZ4" s="2437"/>
      <c r="LIA4" s="2437"/>
      <c r="LIB4" s="2437"/>
      <c r="LIC4" s="2437"/>
      <c r="LID4" s="2437"/>
      <c r="LIE4" s="2437"/>
      <c r="LIF4" s="2437"/>
      <c r="LIG4" s="2437"/>
      <c r="LIH4" s="2437"/>
      <c r="LII4" s="2437"/>
      <c r="LIJ4" s="2437"/>
      <c r="LIK4" s="2437"/>
      <c r="LIL4" s="2437"/>
      <c r="LIM4" s="2437"/>
      <c r="LIN4" s="2437"/>
      <c r="LIO4" s="2437"/>
      <c r="LIP4" s="2437"/>
      <c r="LIQ4" s="2437"/>
      <c r="LIR4" s="2437"/>
      <c r="LIS4" s="2437"/>
      <c r="LIT4" s="2437"/>
      <c r="LIU4" s="2437"/>
      <c r="LIV4" s="2437"/>
      <c r="LIW4" s="2437"/>
      <c r="LIX4" s="2437"/>
      <c r="LIY4" s="2437"/>
      <c r="LIZ4" s="2437"/>
      <c r="LJA4" s="2437"/>
      <c r="LJB4" s="2437"/>
      <c r="LJC4" s="2437"/>
      <c r="LJD4" s="2437"/>
      <c r="LJE4" s="2437"/>
      <c r="LJF4" s="2437"/>
      <c r="LJG4" s="2437"/>
      <c r="LJH4" s="2437"/>
      <c r="LJI4" s="2437"/>
      <c r="LJJ4" s="2437"/>
      <c r="LJK4" s="2437"/>
      <c r="LJL4" s="2437"/>
      <c r="LJM4" s="2437"/>
      <c r="LJN4" s="2437"/>
      <c r="LJO4" s="2437"/>
      <c r="LJP4" s="2437"/>
      <c r="LJQ4" s="2437"/>
      <c r="LJR4" s="2437"/>
      <c r="LJS4" s="2437"/>
      <c r="LJT4" s="2437"/>
      <c r="LJU4" s="2437"/>
      <c r="LJV4" s="2437"/>
      <c r="LJW4" s="2437"/>
      <c r="LJX4" s="2437"/>
      <c r="LJY4" s="2437"/>
      <c r="LJZ4" s="2437"/>
      <c r="LKA4" s="2437"/>
      <c r="LKB4" s="2437"/>
      <c r="LKC4" s="2437"/>
      <c r="LKD4" s="2437"/>
      <c r="LKE4" s="2437"/>
      <c r="LKF4" s="2437"/>
      <c r="LKG4" s="2437"/>
      <c r="LKH4" s="2437"/>
      <c r="LKI4" s="2437"/>
      <c r="LKJ4" s="2437"/>
      <c r="LKK4" s="2437"/>
      <c r="LKL4" s="2437"/>
      <c r="LKM4" s="2437"/>
      <c r="LKN4" s="2437"/>
      <c r="LKO4" s="2437"/>
      <c r="LKP4" s="2437"/>
      <c r="LKQ4" s="2437"/>
      <c r="LKR4" s="2437"/>
      <c r="LKS4" s="2437"/>
      <c r="LKT4" s="2437"/>
      <c r="LKU4" s="2437"/>
      <c r="LKV4" s="2437"/>
      <c r="LKW4" s="2437"/>
      <c r="LKX4" s="2437"/>
      <c r="LKY4" s="2437"/>
      <c r="LKZ4" s="2437"/>
      <c r="LLA4" s="2437"/>
      <c r="LLB4" s="2437"/>
      <c r="LLC4" s="2437"/>
      <c r="LLD4" s="2437"/>
      <c r="LLE4" s="2437"/>
      <c r="LLF4" s="2437"/>
      <c r="LLG4" s="2437"/>
      <c r="LLH4" s="2437"/>
      <c r="LLI4" s="2437"/>
      <c r="LLJ4" s="2437"/>
      <c r="LLK4" s="2437"/>
      <c r="LLL4" s="2437"/>
      <c r="LLM4" s="2437"/>
      <c r="LLN4" s="2437"/>
      <c r="LLO4" s="2437"/>
      <c r="LLP4" s="2437"/>
      <c r="LLQ4" s="2437"/>
      <c r="LLR4" s="2437"/>
      <c r="LLS4" s="2437"/>
      <c r="LLT4" s="2437"/>
      <c r="LLU4" s="2437"/>
      <c r="LLV4" s="2437"/>
      <c r="LLW4" s="2437"/>
      <c r="LLX4" s="2437"/>
      <c r="LLY4" s="2437"/>
      <c r="LLZ4" s="2437"/>
      <c r="LMA4" s="2437"/>
      <c r="LMB4" s="2437"/>
      <c r="LMC4" s="2437"/>
      <c r="LMD4" s="2437"/>
      <c r="LME4" s="2437"/>
      <c r="LMF4" s="2437"/>
      <c r="LMG4" s="2437"/>
      <c r="LMH4" s="2437"/>
      <c r="LMI4" s="2437"/>
      <c r="LMJ4" s="2437"/>
      <c r="LMK4" s="2437"/>
      <c r="LML4" s="2437"/>
      <c r="LMM4" s="2437"/>
      <c r="LMN4" s="2437"/>
      <c r="LMO4" s="2437"/>
      <c r="LMP4" s="2437"/>
      <c r="LMQ4" s="2437"/>
      <c r="LMR4" s="2437"/>
      <c r="LMS4" s="2437"/>
      <c r="LMT4" s="2437"/>
      <c r="LMU4" s="2437"/>
      <c r="LMV4" s="2437"/>
      <c r="LMW4" s="2437"/>
      <c r="LMX4" s="2437"/>
      <c r="LMY4" s="2437"/>
      <c r="LMZ4" s="2437"/>
      <c r="LNA4" s="2437"/>
      <c r="LNB4" s="2437"/>
      <c r="LNC4" s="2437"/>
      <c r="LND4" s="2437"/>
      <c r="LNE4" s="2437"/>
      <c r="LNF4" s="2437"/>
      <c r="LNG4" s="2437"/>
      <c r="LNH4" s="2437"/>
      <c r="LNI4" s="2437"/>
      <c r="LNJ4" s="2437"/>
      <c r="LNK4" s="2437"/>
      <c r="LNL4" s="2437"/>
      <c r="LNM4" s="2437"/>
      <c r="LNN4" s="2437"/>
      <c r="LNO4" s="2437"/>
      <c r="LNP4" s="2437"/>
      <c r="LNQ4" s="2437"/>
      <c r="LNR4" s="2437"/>
      <c r="LNS4" s="2437"/>
      <c r="LNT4" s="2437"/>
      <c r="LNU4" s="2437"/>
      <c r="LNV4" s="2437"/>
      <c r="LNW4" s="2437"/>
      <c r="LNX4" s="2437"/>
      <c r="LNY4" s="2437"/>
      <c r="LNZ4" s="2437"/>
      <c r="LOA4" s="2437"/>
      <c r="LOB4" s="2437"/>
      <c r="LOC4" s="2437"/>
      <c r="LOD4" s="2437"/>
      <c r="LOE4" s="2437"/>
      <c r="LOF4" s="2437"/>
      <c r="LOG4" s="2437"/>
      <c r="LOH4" s="2437"/>
      <c r="LOI4" s="2437"/>
      <c r="LOJ4" s="2437"/>
      <c r="LOK4" s="2437"/>
      <c r="LOL4" s="2437"/>
      <c r="LOM4" s="2437"/>
      <c r="LON4" s="2437"/>
      <c r="LOO4" s="2437"/>
      <c r="LOP4" s="2437"/>
      <c r="LOQ4" s="2437"/>
      <c r="LOR4" s="2437"/>
      <c r="LOS4" s="2437"/>
      <c r="LOT4" s="2437"/>
      <c r="LOU4" s="2437"/>
      <c r="LOV4" s="2437"/>
      <c r="LOW4" s="2437"/>
      <c r="LOX4" s="2437"/>
      <c r="LOY4" s="2437"/>
      <c r="LOZ4" s="2437"/>
      <c r="LPA4" s="2437"/>
      <c r="LPB4" s="2437"/>
      <c r="LPC4" s="2437"/>
      <c r="LPD4" s="2437"/>
      <c r="LPE4" s="2437"/>
      <c r="LPF4" s="2437"/>
      <c r="LPG4" s="2437"/>
      <c r="LPH4" s="2437"/>
      <c r="LPI4" s="2437"/>
      <c r="LPJ4" s="2437"/>
      <c r="LPK4" s="2437"/>
      <c r="LPL4" s="2437"/>
      <c r="LPM4" s="2437"/>
      <c r="LPN4" s="2437"/>
      <c r="LPO4" s="2437"/>
      <c r="LPP4" s="2437"/>
      <c r="LPQ4" s="2437"/>
      <c r="LPR4" s="2437"/>
      <c r="LPS4" s="2437"/>
      <c r="LPT4" s="2437"/>
      <c r="LPU4" s="2437"/>
      <c r="LPV4" s="2437"/>
      <c r="LPW4" s="2437"/>
      <c r="LPX4" s="2437"/>
      <c r="LPY4" s="2437"/>
      <c r="LPZ4" s="2437"/>
      <c r="LQA4" s="2437"/>
      <c r="LQB4" s="2437"/>
      <c r="LQC4" s="2437"/>
      <c r="LQD4" s="2437"/>
      <c r="LQE4" s="2437"/>
      <c r="LQF4" s="2437"/>
      <c r="LQG4" s="2437"/>
      <c r="LQH4" s="2437"/>
      <c r="LQI4" s="2437"/>
      <c r="LQJ4" s="2437"/>
      <c r="LQK4" s="2437"/>
      <c r="LQL4" s="2437"/>
      <c r="LQM4" s="2437"/>
      <c r="LQN4" s="2437"/>
      <c r="LQO4" s="2437"/>
      <c r="LQP4" s="2437"/>
      <c r="LQQ4" s="2437"/>
      <c r="LQR4" s="2437"/>
      <c r="LQS4" s="2437"/>
      <c r="LQT4" s="2437"/>
      <c r="LQU4" s="2437"/>
      <c r="LQV4" s="2437"/>
      <c r="LQW4" s="2437"/>
      <c r="LQX4" s="2437"/>
      <c r="LQY4" s="2437"/>
      <c r="LQZ4" s="2437"/>
      <c r="LRA4" s="2437"/>
      <c r="LRB4" s="2437"/>
      <c r="LRC4" s="2437"/>
      <c r="LRD4" s="2437"/>
      <c r="LRE4" s="2437"/>
      <c r="LRF4" s="2437"/>
      <c r="LRG4" s="2437"/>
      <c r="LRH4" s="2437"/>
      <c r="LRI4" s="2437"/>
      <c r="LRJ4" s="2437"/>
      <c r="LRK4" s="2437"/>
      <c r="LRL4" s="2437"/>
      <c r="LRM4" s="2437"/>
      <c r="LRN4" s="2437"/>
      <c r="LRO4" s="2437"/>
      <c r="LRP4" s="2437"/>
      <c r="LRQ4" s="2437"/>
      <c r="LRR4" s="2437"/>
      <c r="LRS4" s="2437"/>
      <c r="LRT4" s="2437"/>
      <c r="LRU4" s="2437"/>
      <c r="LRV4" s="2437"/>
      <c r="LRW4" s="2437"/>
      <c r="LRX4" s="2437"/>
      <c r="LRY4" s="2437"/>
      <c r="LRZ4" s="2437"/>
      <c r="LSA4" s="2437"/>
      <c r="LSB4" s="2437"/>
      <c r="LSC4" s="2437"/>
      <c r="LSD4" s="2437"/>
      <c r="LSE4" s="2437"/>
      <c r="LSF4" s="2437"/>
      <c r="LSG4" s="2437"/>
      <c r="LSH4" s="2437"/>
      <c r="LSI4" s="2437"/>
      <c r="LSJ4" s="2437"/>
      <c r="LSK4" s="2437"/>
      <c r="LSL4" s="2437"/>
      <c r="LSM4" s="2437"/>
      <c r="LSN4" s="2437"/>
      <c r="LSO4" s="2437"/>
      <c r="LSP4" s="2437"/>
      <c r="LSQ4" s="2437"/>
      <c r="LSR4" s="2437"/>
      <c r="LSS4" s="2437"/>
      <c r="LST4" s="2437"/>
      <c r="LSU4" s="2437"/>
      <c r="LSV4" s="2437"/>
      <c r="LSW4" s="2437"/>
      <c r="LSX4" s="2437"/>
      <c r="LSY4" s="2437"/>
      <c r="LSZ4" s="2437"/>
      <c r="LTA4" s="2437"/>
      <c r="LTB4" s="2437"/>
      <c r="LTC4" s="2437"/>
      <c r="LTD4" s="2437"/>
      <c r="LTE4" s="2437"/>
      <c r="LTF4" s="2437"/>
      <c r="LTG4" s="2437"/>
      <c r="LTH4" s="2437"/>
      <c r="LTI4" s="2437"/>
      <c r="LTJ4" s="2437"/>
      <c r="LTK4" s="2437"/>
      <c r="LTL4" s="2437"/>
      <c r="LTM4" s="2437"/>
      <c r="LTN4" s="2437"/>
      <c r="LTO4" s="2437"/>
      <c r="LTP4" s="2437"/>
      <c r="LTQ4" s="2437"/>
      <c r="LTR4" s="2437"/>
      <c r="LTS4" s="2437"/>
      <c r="LTT4" s="2437"/>
      <c r="LTU4" s="2437"/>
      <c r="LTV4" s="2437"/>
      <c r="LTW4" s="2437"/>
      <c r="LTX4" s="2437"/>
      <c r="LTY4" s="2437"/>
      <c r="LTZ4" s="2437"/>
      <c r="LUA4" s="2437"/>
      <c r="LUB4" s="2437"/>
      <c r="LUC4" s="2437"/>
      <c r="LUD4" s="2437"/>
      <c r="LUE4" s="2437"/>
      <c r="LUF4" s="2437"/>
      <c r="LUG4" s="2437"/>
      <c r="LUH4" s="2437"/>
      <c r="LUI4" s="2437"/>
      <c r="LUJ4" s="2437"/>
      <c r="LUK4" s="2437"/>
      <c r="LUL4" s="2437"/>
      <c r="LUM4" s="2437"/>
      <c r="LUN4" s="2437"/>
      <c r="LUO4" s="2437"/>
      <c r="LUP4" s="2437"/>
      <c r="LUQ4" s="2437"/>
      <c r="LUR4" s="2437"/>
      <c r="LUS4" s="2437"/>
      <c r="LUT4" s="2437"/>
      <c r="LUU4" s="2437"/>
      <c r="LUV4" s="2437"/>
      <c r="LUW4" s="2437"/>
      <c r="LUX4" s="2437"/>
      <c r="LUY4" s="2437"/>
      <c r="LUZ4" s="2437"/>
      <c r="LVA4" s="2437"/>
      <c r="LVB4" s="2437"/>
      <c r="LVC4" s="2437"/>
      <c r="LVD4" s="2437"/>
      <c r="LVE4" s="2437"/>
      <c r="LVF4" s="2437"/>
      <c r="LVG4" s="2437"/>
      <c r="LVH4" s="2437"/>
      <c r="LVI4" s="2437"/>
      <c r="LVJ4" s="2437"/>
      <c r="LVK4" s="2437"/>
      <c r="LVL4" s="2437"/>
      <c r="LVM4" s="2437"/>
      <c r="LVN4" s="2437"/>
      <c r="LVO4" s="2437"/>
      <c r="LVP4" s="2437"/>
      <c r="LVQ4" s="2437"/>
      <c r="LVR4" s="2437"/>
      <c r="LVS4" s="2437"/>
      <c r="LVT4" s="2437"/>
      <c r="LVU4" s="2437"/>
      <c r="LVV4" s="2437"/>
      <c r="LVW4" s="2437"/>
      <c r="LVX4" s="2437"/>
      <c r="LVY4" s="2437"/>
      <c r="LVZ4" s="2437"/>
      <c r="LWA4" s="2437"/>
      <c r="LWB4" s="2437"/>
      <c r="LWC4" s="2437"/>
      <c r="LWD4" s="2437"/>
      <c r="LWE4" s="2437"/>
      <c r="LWF4" s="2437"/>
      <c r="LWG4" s="2437"/>
      <c r="LWH4" s="2437"/>
      <c r="LWI4" s="2437"/>
      <c r="LWJ4" s="2437"/>
      <c r="LWK4" s="2437"/>
      <c r="LWL4" s="2437"/>
      <c r="LWM4" s="2437"/>
      <c r="LWN4" s="2437"/>
      <c r="LWO4" s="2437"/>
      <c r="LWP4" s="2437"/>
      <c r="LWQ4" s="2437"/>
      <c r="LWR4" s="2437"/>
      <c r="LWS4" s="2437"/>
      <c r="LWT4" s="2437"/>
      <c r="LWU4" s="2437"/>
      <c r="LWV4" s="2437"/>
      <c r="LWW4" s="2437"/>
      <c r="LWX4" s="2437"/>
      <c r="LWY4" s="2437"/>
      <c r="LWZ4" s="2437"/>
      <c r="LXA4" s="2437"/>
      <c r="LXB4" s="2437"/>
      <c r="LXC4" s="2437"/>
      <c r="LXD4" s="2437"/>
      <c r="LXE4" s="2437"/>
      <c r="LXF4" s="2437"/>
      <c r="LXG4" s="2437"/>
      <c r="LXH4" s="2437"/>
      <c r="LXI4" s="2437"/>
      <c r="LXJ4" s="2437"/>
      <c r="LXK4" s="2437"/>
      <c r="LXL4" s="2437"/>
      <c r="LXM4" s="2437"/>
      <c r="LXN4" s="2437"/>
      <c r="LXO4" s="2437"/>
      <c r="LXP4" s="2437"/>
      <c r="LXQ4" s="2437"/>
      <c r="LXR4" s="2437"/>
      <c r="LXS4" s="2437"/>
      <c r="LXT4" s="2437"/>
      <c r="LXU4" s="2437"/>
      <c r="LXV4" s="2437"/>
      <c r="LXW4" s="2437"/>
      <c r="LXX4" s="2437"/>
      <c r="LXY4" s="2437"/>
      <c r="LXZ4" s="2437"/>
      <c r="LYA4" s="2437"/>
      <c r="LYB4" s="2437"/>
      <c r="LYC4" s="2437"/>
      <c r="LYD4" s="2437"/>
      <c r="LYE4" s="2437"/>
      <c r="LYF4" s="2437"/>
      <c r="LYG4" s="2437"/>
      <c r="LYH4" s="2437"/>
      <c r="LYI4" s="2437"/>
      <c r="LYJ4" s="2437"/>
      <c r="LYK4" s="2437"/>
      <c r="LYL4" s="2437"/>
      <c r="LYM4" s="2437"/>
      <c r="LYN4" s="2437"/>
      <c r="LYO4" s="2437"/>
      <c r="LYP4" s="2437"/>
      <c r="LYQ4" s="2437"/>
      <c r="LYR4" s="2437"/>
      <c r="LYS4" s="2437"/>
      <c r="LYT4" s="2437"/>
      <c r="LYU4" s="2437"/>
      <c r="LYV4" s="2437"/>
      <c r="LYW4" s="2437"/>
      <c r="LYX4" s="2437"/>
      <c r="LYY4" s="2437"/>
      <c r="LYZ4" s="2437"/>
      <c r="LZA4" s="2437"/>
      <c r="LZB4" s="2437"/>
      <c r="LZC4" s="2437"/>
      <c r="LZD4" s="2437"/>
      <c r="LZE4" s="2437"/>
      <c r="LZF4" s="2437"/>
      <c r="LZG4" s="2437"/>
      <c r="LZH4" s="2437"/>
      <c r="LZI4" s="2437"/>
      <c r="LZJ4" s="2437"/>
      <c r="LZK4" s="2437"/>
      <c r="LZL4" s="2437"/>
      <c r="LZM4" s="2437"/>
      <c r="LZN4" s="2437"/>
      <c r="LZO4" s="2437"/>
      <c r="LZP4" s="2437"/>
      <c r="LZQ4" s="2437"/>
      <c r="LZR4" s="2437"/>
      <c r="LZS4" s="2437"/>
      <c r="LZT4" s="2437"/>
      <c r="LZU4" s="2437"/>
      <c r="LZV4" s="2437"/>
      <c r="LZW4" s="2437"/>
      <c r="LZX4" s="2437"/>
      <c r="LZY4" s="2437"/>
      <c r="LZZ4" s="2437"/>
      <c r="MAA4" s="2437"/>
      <c r="MAB4" s="2437"/>
      <c r="MAC4" s="2437"/>
      <c r="MAD4" s="2437"/>
      <c r="MAE4" s="2437"/>
      <c r="MAF4" s="2437"/>
      <c r="MAG4" s="2437"/>
      <c r="MAH4" s="2437"/>
      <c r="MAI4" s="2437"/>
      <c r="MAJ4" s="2437"/>
      <c r="MAK4" s="2437"/>
      <c r="MAL4" s="2437"/>
      <c r="MAM4" s="2437"/>
      <c r="MAN4" s="2437"/>
      <c r="MAO4" s="2437"/>
      <c r="MAP4" s="2437"/>
      <c r="MAQ4" s="2437"/>
      <c r="MAR4" s="2437"/>
      <c r="MAS4" s="2437"/>
      <c r="MAT4" s="2437"/>
      <c r="MAU4" s="2437"/>
      <c r="MAV4" s="2437"/>
      <c r="MAW4" s="2437"/>
      <c r="MAX4" s="2437"/>
      <c r="MAY4" s="2437"/>
      <c r="MAZ4" s="2437"/>
      <c r="MBA4" s="2437"/>
      <c r="MBB4" s="2437"/>
      <c r="MBC4" s="2437"/>
      <c r="MBD4" s="2437"/>
      <c r="MBE4" s="2437"/>
      <c r="MBF4" s="2437"/>
      <c r="MBG4" s="2437"/>
      <c r="MBH4" s="2437"/>
      <c r="MBI4" s="2437"/>
      <c r="MBJ4" s="2437"/>
      <c r="MBK4" s="2437"/>
      <c r="MBL4" s="2437"/>
      <c r="MBM4" s="2437"/>
      <c r="MBN4" s="2437"/>
      <c r="MBO4" s="2437"/>
      <c r="MBP4" s="2437"/>
      <c r="MBQ4" s="2437"/>
      <c r="MBR4" s="2437"/>
      <c r="MBS4" s="2437"/>
      <c r="MBT4" s="2437"/>
      <c r="MBU4" s="2437"/>
      <c r="MBV4" s="2437"/>
      <c r="MBW4" s="2437"/>
      <c r="MBX4" s="2437"/>
      <c r="MBY4" s="2437"/>
      <c r="MBZ4" s="2437"/>
      <c r="MCA4" s="2437"/>
      <c r="MCB4" s="2437"/>
      <c r="MCC4" s="2437"/>
      <c r="MCD4" s="2437"/>
      <c r="MCE4" s="2437"/>
      <c r="MCF4" s="2437"/>
      <c r="MCG4" s="2437"/>
      <c r="MCH4" s="2437"/>
      <c r="MCI4" s="2437"/>
      <c r="MCJ4" s="2437"/>
      <c r="MCK4" s="2437"/>
      <c r="MCL4" s="2437"/>
      <c r="MCM4" s="2437"/>
      <c r="MCN4" s="2437"/>
      <c r="MCO4" s="2437"/>
      <c r="MCP4" s="2437"/>
      <c r="MCQ4" s="2437"/>
      <c r="MCR4" s="2437"/>
      <c r="MCS4" s="2437"/>
      <c r="MCT4" s="2437"/>
      <c r="MCU4" s="2437"/>
      <c r="MCV4" s="2437"/>
      <c r="MCW4" s="2437"/>
      <c r="MCX4" s="2437"/>
      <c r="MCY4" s="2437"/>
      <c r="MCZ4" s="2437"/>
      <c r="MDA4" s="2437"/>
      <c r="MDB4" s="2437"/>
      <c r="MDC4" s="2437"/>
      <c r="MDD4" s="2437"/>
      <c r="MDE4" s="2437"/>
      <c r="MDF4" s="2437"/>
      <c r="MDG4" s="2437"/>
      <c r="MDH4" s="2437"/>
      <c r="MDI4" s="2437"/>
      <c r="MDJ4" s="2437"/>
      <c r="MDK4" s="2437"/>
      <c r="MDL4" s="2437"/>
      <c r="MDM4" s="2437"/>
      <c r="MDN4" s="2437"/>
      <c r="MDO4" s="2437"/>
      <c r="MDP4" s="2437"/>
      <c r="MDQ4" s="2437"/>
      <c r="MDR4" s="2437"/>
      <c r="MDS4" s="2437"/>
      <c r="MDT4" s="2437"/>
      <c r="MDU4" s="2437"/>
      <c r="MDV4" s="2437"/>
      <c r="MDW4" s="2437"/>
      <c r="MDX4" s="2437"/>
      <c r="MDY4" s="2437"/>
      <c r="MDZ4" s="2437"/>
      <c r="MEA4" s="2437"/>
      <c r="MEB4" s="2437"/>
      <c r="MEC4" s="2437"/>
      <c r="MED4" s="2437"/>
      <c r="MEE4" s="2437"/>
      <c r="MEF4" s="2437"/>
      <c r="MEG4" s="2437"/>
      <c r="MEH4" s="2437"/>
      <c r="MEI4" s="2437"/>
      <c r="MEJ4" s="2437"/>
      <c r="MEK4" s="2437"/>
      <c r="MEL4" s="2437"/>
      <c r="MEM4" s="2437"/>
      <c r="MEN4" s="2437"/>
      <c r="MEO4" s="2437"/>
      <c r="MEP4" s="2437"/>
      <c r="MEQ4" s="2437"/>
      <c r="MER4" s="2437"/>
      <c r="MES4" s="2437"/>
      <c r="MET4" s="2437"/>
      <c r="MEU4" s="2437"/>
      <c r="MEV4" s="2437"/>
      <c r="MEW4" s="2437"/>
      <c r="MEX4" s="2437"/>
      <c r="MEY4" s="2437"/>
      <c r="MEZ4" s="2437"/>
      <c r="MFA4" s="2437"/>
      <c r="MFB4" s="2437"/>
      <c r="MFC4" s="2437"/>
      <c r="MFD4" s="2437"/>
      <c r="MFE4" s="2437"/>
      <c r="MFF4" s="2437"/>
      <c r="MFG4" s="2437"/>
      <c r="MFH4" s="2437"/>
      <c r="MFI4" s="2437"/>
      <c r="MFJ4" s="2437"/>
      <c r="MFK4" s="2437"/>
      <c r="MFL4" s="2437"/>
      <c r="MFM4" s="2437"/>
      <c r="MFN4" s="2437"/>
      <c r="MFO4" s="2437"/>
      <c r="MFP4" s="2437"/>
      <c r="MFQ4" s="2437"/>
      <c r="MFR4" s="2437"/>
      <c r="MFS4" s="2437"/>
      <c r="MFT4" s="2437"/>
      <c r="MFU4" s="2437"/>
      <c r="MFV4" s="2437"/>
      <c r="MFW4" s="2437"/>
      <c r="MFX4" s="2437"/>
      <c r="MFY4" s="2437"/>
      <c r="MFZ4" s="2437"/>
      <c r="MGA4" s="2437"/>
      <c r="MGB4" s="2437"/>
      <c r="MGC4" s="2437"/>
      <c r="MGD4" s="2437"/>
      <c r="MGE4" s="2437"/>
      <c r="MGF4" s="2437"/>
      <c r="MGG4" s="2437"/>
      <c r="MGH4" s="2437"/>
      <c r="MGI4" s="2437"/>
      <c r="MGJ4" s="2437"/>
      <c r="MGK4" s="2437"/>
      <c r="MGL4" s="2437"/>
      <c r="MGM4" s="2437"/>
      <c r="MGN4" s="2437"/>
      <c r="MGO4" s="2437"/>
      <c r="MGP4" s="2437"/>
      <c r="MGQ4" s="2437"/>
      <c r="MGR4" s="2437"/>
      <c r="MGS4" s="2437"/>
      <c r="MGT4" s="2437"/>
      <c r="MGU4" s="2437"/>
      <c r="MGV4" s="2437"/>
      <c r="MGW4" s="2437"/>
      <c r="MGX4" s="2437"/>
      <c r="MGY4" s="2437"/>
      <c r="MGZ4" s="2437"/>
      <c r="MHA4" s="2437"/>
      <c r="MHB4" s="2437"/>
      <c r="MHC4" s="2437"/>
      <c r="MHD4" s="2437"/>
      <c r="MHE4" s="2437"/>
      <c r="MHF4" s="2437"/>
      <c r="MHG4" s="2437"/>
      <c r="MHH4" s="2437"/>
      <c r="MHI4" s="2437"/>
      <c r="MHJ4" s="2437"/>
      <c r="MHK4" s="2437"/>
      <c r="MHL4" s="2437"/>
      <c r="MHM4" s="2437"/>
      <c r="MHN4" s="2437"/>
      <c r="MHO4" s="2437"/>
      <c r="MHP4" s="2437"/>
      <c r="MHQ4" s="2437"/>
      <c r="MHR4" s="2437"/>
      <c r="MHS4" s="2437"/>
      <c r="MHT4" s="2437"/>
      <c r="MHU4" s="2437"/>
      <c r="MHV4" s="2437"/>
      <c r="MHW4" s="2437"/>
      <c r="MHX4" s="2437"/>
      <c r="MHY4" s="2437"/>
      <c r="MHZ4" s="2437"/>
      <c r="MIA4" s="2437"/>
      <c r="MIB4" s="2437"/>
      <c r="MIC4" s="2437"/>
      <c r="MID4" s="2437"/>
      <c r="MIE4" s="2437"/>
      <c r="MIF4" s="2437"/>
      <c r="MIG4" s="2437"/>
      <c r="MIH4" s="2437"/>
      <c r="MII4" s="2437"/>
      <c r="MIJ4" s="2437"/>
      <c r="MIK4" s="2437"/>
      <c r="MIL4" s="2437"/>
      <c r="MIM4" s="2437"/>
      <c r="MIN4" s="2437"/>
      <c r="MIO4" s="2437"/>
      <c r="MIP4" s="2437"/>
      <c r="MIQ4" s="2437"/>
      <c r="MIR4" s="2437"/>
      <c r="MIS4" s="2437"/>
      <c r="MIT4" s="2437"/>
      <c r="MIU4" s="2437"/>
      <c r="MIV4" s="2437"/>
      <c r="MIW4" s="2437"/>
      <c r="MIX4" s="2437"/>
      <c r="MIY4" s="2437"/>
      <c r="MIZ4" s="2437"/>
      <c r="MJA4" s="2437"/>
      <c r="MJB4" s="2437"/>
      <c r="MJC4" s="2437"/>
      <c r="MJD4" s="2437"/>
      <c r="MJE4" s="2437"/>
      <c r="MJF4" s="2437"/>
      <c r="MJG4" s="2437"/>
      <c r="MJH4" s="2437"/>
      <c r="MJI4" s="2437"/>
      <c r="MJJ4" s="2437"/>
      <c r="MJK4" s="2437"/>
      <c r="MJL4" s="2437"/>
      <c r="MJM4" s="2437"/>
      <c r="MJN4" s="2437"/>
      <c r="MJO4" s="2437"/>
      <c r="MJP4" s="2437"/>
      <c r="MJQ4" s="2437"/>
      <c r="MJR4" s="2437"/>
      <c r="MJS4" s="2437"/>
      <c r="MJT4" s="2437"/>
      <c r="MJU4" s="2437"/>
      <c r="MJV4" s="2437"/>
      <c r="MJW4" s="2437"/>
      <c r="MJX4" s="2437"/>
      <c r="MJY4" s="2437"/>
      <c r="MJZ4" s="2437"/>
      <c r="MKA4" s="2437"/>
      <c r="MKB4" s="2437"/>
      <c r="MKC4" s="2437"/>
      <c r="MKD4" s="2437"/>
      <c r="MKE4" s="2437"/>
      <c r="MKF4" s="2437"/>
      <c r="MKG4" s="2437"/>
      <c r="MKH4" s="2437"/>
      <c r="MKI4" s="2437"/>
      <c r="MKJ4" s="2437"/>
      <c r="MKK4" s="2437"/>
      <c r="MKL4" s="2437"/>
      <c r="MKM4" s="2437"/>
      <c r="MKN4" s="2437"/>
      <c r="MKO4" s="2437"/>
      <c r="MKP4" s="2437"/>
      <c r="MKQ4" s="2437"/>
      <c r="MKR4" s="2437"/>
      <c r="MKS4" s="2437"/>
      <c r="MKT4" s="2437"/>
      <c r="MKU4" s="2437"/>
      <c r="MKV4" s="2437"/>
      <c r="MKW4" s="2437"/>
      <c r="MKX4" s="2437"/>
      <c r="MKY4" s="2437"/>
      <c r="MKZ4" s="2437"/>
      <c r="MLA4" s="2437"/>
      <c r="MLB4" s="2437"/>
      <c r="MLC4" s="2437"/>
      <c r="MLD4" s="2437"/>
      <c r="MLE4" s="2437"/>
      <c r="MLF4" s="2437"/>
      <c r="MLG4" s="2437"/>
      <c r="MLH4" s="2437"/>
      <c r="MLI4" s="2437"/>
      <c r="MLJ4" s="2437"/>
      <c r="MLK4" s="2437"/>
      <c r="MLL4" s="2437"/>
      <c r="MLM4" s="2437"/>
      <c r="MLN4" s="2437"/>
      <c r="MLO4" s="2437"/>
      <c r="MLP4" s="2437"/>
      <c r="MLQ4" s="2437"/>
      <c r="MLR4" s="2437"/>
      <c r="MLS4" s="2437"/>
      <c r="MLT4" s="2437"/>
      <c r="MLU4" s="2437"/>
      <c r="MLV4" s="2437"/>
      <c r="MLW4" s="2437"/>
      <c r="MLX4" s="2437"/>
      <c r="MLY4" s="2437"/>
      <c r="MLZ4" s="2437"/>
      <c r="MMA4" s="2437"/>
      <c r="MMB4" s="2437"/>
      <c r="MMC4" s="2437"/>
      <c r="MMD4" s="2437"/>
      <c r="MME4" s="2437"/>
      <c r="MMF4" s="2437"/>
      <c r="MMG4" s="2437"/>
      <c r="MMH4" s="2437"/>
      <c r="MMI4" s="2437"/>
      <c r="MMJ4" s="2437"/>
      <c r="MMK4" s="2437"/>
      <c r="MML4" s="2437"/>
      <c r="MMM4" s="2437"/>
      <c r="MMN4" s="2437"/>
      <c r="MMO4" s="2437"/>
      <c r="MMP4" s="2437"/>
      <c r="MMQ4" s="2437"/>
      <c r="MMR4" s="2437"/>
      <c r="MMS4" s="2437"/>
      <c r="MMT4" s="2437"/>
      <c r="MMU4" s="2437"/>
      <c r="MMV4" s="2437"/>
      <c r="MMW4" s="2437"/>
      <c r="MMX4" s="2437"/>
      <c r="MMY4" s="2437"/>
      <c r="MMZ4" s="2437"/>
      <c r="MNA4" s="2437"/>
      <c r="MNB4" s="2437"/>
      <c r="MNC4" s="2437"/>
      <c r="MND4" s="2437"/>
      <c r="MNE4" s="2437"/>
      <c r="MNF4" s="2437"/>
      <c r="MNG4" s="2437"/>
      <c r="MNH4" s="2437"/>
      <c r="MNI4" s="2437"/>
      <c r="MNJ4" s="2437"/>
      <c r="MNK4" s="2437"/>
      <c r="MNL4" s="2437"/>
      <c r="MNM4" s="2437"/>
      <c r="MNN4" s="2437"/>
      <c r="MNO4" s="2437"/>
      <c r="MNP4" s="2437"/>
      <c r="MNQ4" s="2437"/>
      <c r="MNR4" s="2437"/>
      <c r="MNS4" s="2437"/>
      <c r="MNT4" s="2437"/>
      <c r="MNU4" s="2437"/>
      <c r="MNV4" s="2437"/>
      <c r="MNW4" s="2437"/>
      <c r="MNX4" s="2437"/>
      <c r="MNY4" s="2437"/>
      <c r="MNZ4" s="2437"/>
      <c r="MOA4" s="2437"/>
      <c r="MOB4" s="2437"/>
      <c r="MOC4" s="2437"/>
      <c r="MOD4" s="2437"/>
      <c r="MOE4" s="2437"/>
      <c r="MOF4" s="2437"/>
      <c r="MOG4" s="2437"/>
      <c r="MOH4" s="2437"/>
      <c r="MOI4" s="2437"/>
      <c r="MOJ4" s="2437"/>
      <c r="MOK4" s="2437"/>
      <c r="MOL4" s="2437"/>
      <c r="MOM4" s="2437"/>
      <c r="MON4" s="2437"/>
      <c r="MOO4" s="2437"/>
      <c r="MOP4" s="2437"/>
      <c r="MOQ4" s="2437"/>
      <c r="MOR4" s="2437"/>
      <c r="MOS4" s="2437"/>
      <c r="MOT4" s="2437"/>
      <c r="MOU4" s="2437"/>
      <c r="MOV4" s="2437"/>
      <c r="MOW4" s="2437"/>
      <c r="MOX4" s="2437"/>
      <c r="MOY4" s="2437"/>
      <c r="MOZ4" s="2437"/>
      <c r="MPA4" s="2437"/>
      <c r="MPB4" s="2437"/>
      <c r="MPC4" s="2437"/>
      <c r="MPD4" s="2437"/>
      <c r="MPE4" s="2437"/>
      <c r="MPF4" s="2437"/>
      <c r="MPG4" s="2437"/>
      <c r="MPH4" s="2437"/>
      <c r="MPI4" s="2437"/>
      <c r="MPJ4" s="2437"/>
      <c r="MPK4" s="2437"/>
      <c r="MPL4" s="2437"/>
      <c r="MPM4" s="2437"/>
      <c r="MPN4" s="2437"/>
      <c r="MPO4" s="2437"/>
      <c r="MPP4" s="2437"/>
      <c r="MPQ4" s="2437"/>
      <c r="MPR4" s="2437"/>
      <c r="MPS4" s="2437"/>
      <c r="MPT4" s="2437"/>
      <c r="MPU4" s="2437"/>
      <c r="MPV4" s="2437"/>
      <c r="MPW4" s="2437"/>
      <c r="MPX4" s="2437"/>
      <c r="MPY4" s="2437"/>
      <c r="MPZ4" s="2437"/>
      <c r="MQA4" s="2437"/>
      <c r="MQB4" s="2437"/>
      <c r="MQC4" s="2437"/>
      <c r="MQD4" s="2437"/>
      <c r="MQE4" s="2437"/>
      <c r="MQF4" s="2437"/>
      <c r="MQG4" s="2437"/>
      <c r="MQH4" s="2437"/>
      <c r="MQI4" s="2437"/>
      <c r="MQJ4" s="2437"/>
      <c r="MQK4" s="2437"/>
      <c r="MQL4" s="2437"/>
      <c r="MQM4" s="2437"/>
      <c r="MQN4" s="2437"/>
      <c r="MQO4" s="2437"/>
      <c r="MQP4" s="2437"/>
      <c r="MQQ4" s="2437"/>
      <c r="MQR4" s="2437"/>
      <c r="MQS4" s="2437"/>
      <c r="MQT4" s="2437"/>
      <c r="MQU4" s="2437"/>
      <c r="MQV4" s="2437"/>
      <c r="MQW4" s="2437"/>
      <c r="MQX4" s="2437"/>
      <c r="MQY4" s="2437"/>
      <c r="MQZ4" s="2437"/>
      <c r="MRA4" s="2437"/>
      <c r="MRB4" s="2437"/>
      <c r="MRC4" s="2437"/>
      <c r="MRD4" s="2437"/>
      <c r="MRE4" s="2437"/>
      <c r="MRF4" s="2437"/>
      <c r="MRG4" s="2437"/>
      <c r="MRH4" s="2437"/>
      <c r="MRI4" s="2437"/>
      <c r="MRJ4" s="2437"/>
      <c r="MRK4" s="2437"/>
      <c r="MRL4" s="2437"/>
      <c r="MRM4" s="2437"/>
      <c r="MRN4" s="2437"/>
      <c r="MRO4" s="2437"/>
      <c r="MRP4" s="2437"/>
      <c r="MRQ4" s="2437"/>
      <c r="MRR4" s="2437"/>
      <c r="MRS4" s="2437"/>
      <c r="MRT4" s="2437"/>
      <c r="MRU4" s="2437"/>
      <c r="MRV4" s="2437"/>
      <c r="MRW4" s="2437"/>
      <c r="MRX4" s="2437"/>
      <c r="MRY4" s="2437"/>
      <c r="MRZ4" s="2437"/>
      <c r="MSA4" s="2437"/>
      <c r="MSB4" s="2437"/>
      <c r="MSC4" s="2437"/>
      <c r="MSD4" s="2437"/>
      <c r="MSE4" s="2437"/>
      <c r="MSF4" s="2437"/>
      <c r="MSG4" s="2437"/>
      <c r="MSH4" s="2437"/>
      <c r="MSI4" s="2437"/>
      <c r="MSJ4" s="2437"/>
      <c r="MSK4" s="2437"/>
      <c r="MSL4" s="2437"/>
      <c r="MSM4" s="2437"/>
      <c r="MSN4" s="2437"/>
      <c r="MSO4" s="2437"/>
      <c r="MSP4" s="2437"/>
      <c r="MSQ4" s="2437"/>
      <c r="MSR4" s="2437"/>
      <c r="MSS4" s="2437"/>
      <c r="MST4" s="2437"/>
      <c r="MSU4" s="2437"/>
      <c r="MSV4" s="2437"/>
      <c r="MSW4" s="2437"/>
      <c r="MSX4" s="2437"/>
      <c r="MSY4" s="2437"/>
      <c r="MSZ4" s="2437"/>
      <c r="MTA4" s="2437"/>
      <c r="MTB4" s="2437"/>
      <c r="MTC4" s="2437"/>
      <c r="MTD4" s="2437"/>
      <c r="MTE4" s="2437"/>
      <c r="MTF4" s="2437"/>
      <c r="MTG4" s="2437"/>
      <c r="MTH4" s="2437"/>
      <c r="MTI4" s="2437"/>
      <c r="MTJ4" s="2437"/>
      <c r="MTK4" s="2437"/>
      <c r="MTL4" s="2437"/>
      <c r="MTM4" s="2437"/>
      <c r="MTN4" s="2437"/>
      <c r="MTO4" s="2437"/>
      <c r="MTP4" s="2437"/>
      <c r="MTQ4" s="2437"/>
      <c r="MTR4" s="2437"/>
      <c r="MTS4" s="2437"/>
      <c r="MTT4" s="2437"/>
      <c r="MTU4" s="2437"/>
      <c r="MTV4" s="2437"/>
      <c r="MTW4" s="2437"/>
      <c r="MTX4" s="2437"/>
      <c r="MTY4" s="2437"/>
      <c r="MTZ4" s="2437"/>
      <c r="MUA4" s="2437"/>
      <c r="MUB4" s="2437"/>
      <c r="MUC4" s="2437"/>
      <c r="MUD4" s="2437"/>
      <c r="MUE4" s="2437"/>
      <c r="MUF4" s="2437"/>
      <c r="MUG4" s="2437"/>
      <c r="MUH4" s="2437"/>
      <c r="MUI4" s="2437"/>
      <c r="MUJ4" s="2437"/>
      <c r="MUK4" s="2437"/>
      <c r="MUL4" s="2437"/>
      <c r="MUM4" s="2437"/>
      <c r="MUN4" s="2437"/>
      <c r="MUO4" s="2437"/>
      <c r="MUP4" s="2437"/>
      <c r="MUQ4" s="2437"/>
      <c r="MUR4" s="2437"/>
      <c r="MUS4" s="2437"/>
      <c r="MUT4" s="2437"/>
      <c r="MUU4" s="2437"/>
      <c r="MUV4" s="2437"/>
      <c r="MUW4" s="2437"/>
      <c r="MUX4" s="2437"/>
      <c r="MUY4" s="2437"/>
      <c r="MUZ4" s="2437"/>
      <c r="MVA4" s="2437"/>
      <c r="MVB4" s="2437"/>
      <c r="MVC4" s="2437"/>
      <c r="MVD4" s="2437"/>
      <c r="MVE4" s="2437"/>
      <c r="MVF4" s="2437"/>
      <c r="MVG4" s="2437"/>
      <c r="MVH4" s="2437"/>
      <c r="MVI4" s="2437"/>
      <c r="MVJ4" s="2437"/>
      <c r="MVK4" s="2437"/>
      <c r="MVL4" s="2437"/>
      <c r="MVM4" s="2437"/>
      <c r="MVN4" s="2437"/>
      <c r="MVO4" s="2437"/>
      <c r="MVP4" s="2437"/>
      <c r="MVQ4" s="2437"/>
      <c r="MVR4" s="2437"/>
      <c r="MVS4" s="2437"/>
      <c r="MVT4" s="2437"/>
      <c r="MVU4" s="2437"/>
      <c r="MVV4" s="2437"/>
      <c r="MVW4" s="2437"/>
      <c r="MVX4" s="2437"/>
      <c r="MVY4" s="2437"/>
      <c r="MVZ4" s="2437"/>
      <c r="MWA4" s="2437"/>
      <c r="MWB4" s="2437"/>
      <c r="MWC4" s="2437"/>
      <c r="MWD4" s="2437"/>
      <c r="MWE4" s="2437"/>
      <c r="MWF4" s="2437"/>
      <c r="MWG4" s="2437"/>
      <c r="MWH4" s="2437"/>
      <c r="MWI4" s="2437"/>
      <c r="MWJ4" s="2437"/>
      <c r="MWK4" s="2437"/>
      <c r="MWL4" s="2437"/>
      <c r="MWM4" s="2437"/>
      <c r="MWN4" s="2437"/>
      <c r="MWO4" s="2437"/>
      <c r="MWP4" s="2437"/>
      <c r="MWQ4" s="2437"/>
      <c r="MWR4" s="2437"/>
      <c r="MWS4" s="2437"/>
      <c r="MWT4" s="2437"/>
      <c r="MWU4" s="2437"/>
      <c r="MWV4" s="2437"/>
      <c r="MWW4" s="2437"/>
      <c r="MWX4" s="2437"/>
      <c r="MWY4" s="2437"/>
      <c r="MWZ4" s="2437"/>
      <c r="MXA4" s="2437"/>
      <c r="MXB4" s="2437"/>
      <c r="MXC4" s="2437"/>
      <c r="MXD4" s="2437"/>
      <c r="MXE4" s="2437"/>
      <c r="MXF4" s="2437"/>
      <c r="MXG4" s="2437"/>
      <c r="MXH4" s="2437"/>
      <c r="MXI4" s="2437"/>
      <c r="MXJ4" s="2437"/>
      <c r="MXK4" s="2437"/>
      <c r="MXL4" s="2437"/>
      <c r="MXM4" s="2437"/>
      <c r="MXN4" s="2437"/>
      <c r="MXO4" s="2437"/>
      <c r="MXP4" s="2437"/>
      <c r="MXQ4" s="2437"/>
      <c r="MXR4" s="2437"/>
      <c r="MXS4" s="2437"/>
      <c r="MXT4" s="2437"/>
      <c r="MXU4" s="2437"/>
      <c r="MXV4" s="2437"/>
      <c r="MXW4" s="2437"/>
      <c r="MXX4" s="2437"/>
      <c r="MXY4" s="2437"/>
      <c r="MXZ4" s="2437"/>
      <c r="MYA4" s="2437"/>
      <c r="MYB4" s="2437"/>
      <c r="MYC4" s="2437"/>
      <c r="MYD4" s="2437"/>
      <c r="MYE4" s="2437"/>
      <c r="MYF4" s="2437"/>
      <c r="MYG4" s="2437"/>
      <c r="MYH4" s="2437"/>
      <c r="MYI4" s="2437"/>
      <c r="MYJ4" s="2437"/>
      <c r="MYK4" s="2437"/>
      <c r="MYL4" s="2437"/>
      <c r="MYM4" s="2437"/>
      <c r="MYN4" s="2437"/>
      <c r="MYO4" s="2437"/>
      <c r="MYP4" s="2437"/>
      <c r="MYQ4" s="2437"/>
      <c r="MYR4" s="2437"/>
      <c r="MYS4" s="2437"/>
      <c r="MYT4" s="2437"/>
      <c r="MYU4" s="2437"/>
      <c r="MYV4" s="2437"/>
      <c r="MYW4" s="2437"/>
      <c r="MYX4" s="2437"/>
      <c r="MYY4" s="2437"/>
      <c r="MYZ4" s="2437"/>
      <c r="MZA4" s="2437"/>
      <c r="MZB4" s="2437"/>
      <c r="MZC4" s="2437"/>
      <c r="MZD4" s="2437"/>
      <c r="MZE4" s="2437"/>
      <c r="MZF4" s="2437"/>
      <c r="MZG4" s="2437"/>
      <c r="MZH4" s="2437"/>
      <c r="MZI4" s="2437"/>
      <c r="MZJ4" s="2437"/>
      <c r="MZK4" s="2437"/>
      <c r="MZL4" s="2437"/>
      <c r="MZM4" s="2437"/>
      <c r="MZN4" s="2437"/>
      <c r="MZO4" s="2437"/>
      <c r="MZP4" s="2437"/>
      <c r="MZQ4" s="2437"/>
      <c r="MZR4" s="2437"/>
      <c r="MZS4" s="2437"/>
      <c r="MZT4" s="2437"/>
      <c r="MZU4" s="2437"/>
      <c r="MZV4" s="2437"/>
      <c r="MZW4" s="2437"/>
      <c r="MZX4" s="2437"/>
      <c r="MZY4" s="2437"/>
      <c r="MZZ4" s="2437"/>
      <c r="NAA4" s="2437"/>
      <c r="NAB4" s="2437"/>
      <c r="NAC4" s="2437"/>
      <c r="NAD4" s="2437"/>
      <c r="NAE4" s="2437"/>
      <c r="NAF4" s="2437"/>
      <c r="NAG4" s="2437"/>
      <c r="NAH4" s="2437"/>
      <c r="NAI4" s="2437"/>
      <c r="NAJ4" s="2437"/>
      <c r="NAK4" s="2437"/>
      <c r="NAL4" s="2437"/>
      <c r="NAM4" s="2437"/>
      <c r="NAN4" s="2437"/>
      <c r="NAO4" s="2437"/>
      <c r="NAP4" s="2437"/>
      <c r="NAQ4" s="2437"/>
      <c r="NAR4" s="2437"/>
      <c r="NAS4" s="2437"/>
      <c r="NAT4" s="2437"/>
      <c r="NAU4" s="2437"/>
      <c r="NAV4" s="2437"/>
      <c r="NAW4" s="2437"/>
      <c r="NAX4" s="2437"/>
      <c r="NAY4" s="2437"/>
      <c r="NAZ4" s="2437"/>
      <c r="NBA4" s="2437"/>
      <c r="NBB4" s="2437"/>
      <c r="NBC4" s="2437"/>
      <c r="NBD4" s="2437"/>
      <c r="NBE4" s="2437"/>
      <c r="NBF4" s="2437"/>
      <c r="NBG4" s="2437"/>
      <c r="NBH4" s="2437"/>
      <c r="NBI4" s="2437"/>
      <c r="NBJ4" s="2437"/>
      <c r="NBK4" s="2437"/>
      <c r="NBL4" s="2437"/>
      <c r="NBM4" s="2437"/>
      <c r="NBN4" s="2437"/>
      <c r="NBO4" s="2437"/>
      <c r="NBP4" s="2437"/>
      <c r="NBQ4" s="2437"/>
      <c r="NBR4" s="2437"/>
      <c r="NBS4" s="2437"/>
      <c r="NBT4" s="2437"/>
      <c r="NBU4" s="2437"/>
      <c r="NBV4" s="2437"/>
      <c r="NBW4" s="2437"/>
      <c r="NBX4" s="2437"/>
      <c r="NBY4" s="2437"/>
      <c r="NBZ4" s="2437"/>
      <c r="NCA4" s="2437"/>
      <c r="NCB4" s="2437"/>
      <c r="NCC4" s="2437"/>
      <c r="NCD4" s="2437"/>
      <c r="NCE4" s="2437"/>
      <c r="NCF4" s="2437"/>
      <c r="NCG4" s="2437"/>
      <c r="NCH4" s="2437"/>
      <c r="NCI4" s="2437"/>
      <c r="NCJ4" s="2437"/>
      <c r="NCK4" s="2437"/>
      <c r="NCL4" s="2437"/>
      <c r="NCM4" s="2437"/>
      <c r="NCN4" s="2437"/>
      <c r="NCO4" s="2437"/>
      <c r="NCP4" s="2437"/>
      <c r="NCQ4" s="2437"/>
      <c r="NCR4" s="2437"/>
      <c r="NCS4" s="2437"/>
      <c r="NCT4" s="2437"/>
      <c r="NCU4" s="2437"/>
      <c r="NCV4" s="2437"/>
      <c r="NCW4" s="2437"/>
      <c r="NCX4" s="2437"/>
      <c r="NCY4" s="2437"/>
      <c r="NCZ4" s="2437"/>
      <c r="NDA4" s="2437"/>
      <c r="NDB4" s="2437"/>
      <c r="NDC4" s="2437"/>
      <c r="NDD4" s="2437"/>
      <c r="NDE4" s="2437"/>
      <c r="NDF4" s="2437"/>
      <c r="NDG4" s="2437"/>
      <c r="NDH4" s="2437"/>
      <c r="NDI4" s="2437"/>
      <c r="NDJ4" s="2437"/>
      <c r="NDK4" s="2437"/>
      <c r="NDL4" s="2437"/>
      <c r="NDM4" s="2437"/>
      <c r="NDN4" s="2437"/>
      <c r="NDO4" s="2437"/>
      <c r="NDP4" s="2437"/>
      <c r="NDQ4" s="2437"/>
      <c r="NDR4" s="2437"/>
      <c r="NDS4" s="2437"/>
      <c r="NDT4" s="2437"/>
      <c r="NDU4" s="2437"/>
      <c r="NDV4" s="2437"/>
      <c r="NDW4" s="2437"/>
      <c r="NDX4" s="2437"/>
      <c r="NDY4" s="2437"/>
      <c r="NDZ4" s="2437"/>
      <c r="NEA4" s="2437"/>
      <c r="NEB4" s="2437"/>
      <c r="NEC4" s="2437"/>
      <c r="NED4" s="2437"/>
      <c r="NEE4" s="2437"/>
      <c r="NEF4" s="2437"/>
      <c r="NEG4" s="2437"/>
      <c r="NEH4" s="2437"/>
      <c r="NEI4" s="2437"/>
      <c r="NEJ4" s="2437"/>
      <c r="NEK4" s="2437"/>
      <c r="NEL4" s="2437"/>
      <c r="NEM4" s="2437"/>
      <c r="NEN4" s="2437"/>
      <c r="NEO4" s="2437"/>
      <c r="NEP4" s="2437"/>
      <c r="NEQ4" s="2437"/>
      <c r="NER4" s="2437"/>
      <c r="NES4" s="2437"/>
      <c r="NET4" s="2437"/>
      <c r="NEU4" s="2437"/>
      <c r="NEV4" s="2437"/>
      <c r="NEW4" s="2437"/>
      <c r="NEX4" s="2437"/>
      <c r="NEY4" s="2437"/>
      <c r="NEZ4" s="2437"/>
      <c r="NFA4" s="2437"/>
      <c r="NFB4" s="2437"/>
      <c r="NFC4" s="2437"/>
      <c r="NFD4" s="2437"/>
      <c r="NFE4" s="2437"/>
      <c r="NFF4" s="2437"/>
      <c r="NFG4" s="2437"/>
      <c r="NFH4" s="2437"/>
      <c r="NFI4" s="2437"/>
      <c r="NFJ4" s="2437"/>
      <c r="NFK4" s="2437"/>
      <c r="NFL4" s="2437"/>
      <c r="NFM4" s="2437"/>
      <c r="NFN4" s="2437"/>
      <c r="NFO4" s="2437"/>
      <c r="NFP4" s="2437"/>
      <c r="NFQ4" s="2437"/>
      <c r="NFR4" s="2437"/>
      <c r="NFS4" s="2437"/>
      <c r="NFT4" s="2437"/>
      <c r="NFU4" s="2437"/>
      <c r="NFV4" s="2437"/>
      <c r="NFW4" s="2437"/>
      <c r="NFX4" s="2437"/>
      <c r="NFY4" s="2437"/>
      <c r="NFZ4" s="2437"/>
      <c r="NGA4" s="2437"/>
      <c r="NGB4" s="2437"/>
      <c r="NGC4" s="2437"/>
      <c r="NGD4" s="2437"/>
      <c r="NGE4" s="2437"/>
      <c r="NGF4" s="2437"/>
      <c r="NGG4" s="2437"/>
      <c r="NGH4" s="2437"/>
      <c r="NGI4" s="2437"/>
      <c r="NGJ4" s="2437"/>
      <c r="NGK4" s="2437"/>
      <c r="NGL4" s="2437"/>
      <c r="NGM4" s="2437"/>
      <c r="NGN4" s="2437"/>
      <c r="NGO4" s="2437"/>
      <c r="NGP4" s="2437"/>
      <c r="NGQ4" s="2437"/>
      <c r="NGR4" s="2437"/>
      <c r="NGS4" s="2437"/>
      <c r="NGT4" s="2437"/>
      <c r="NGU4" s="2437"/>
      <c r="NGV4" s="2437"/>
      <c r="NGW4" s="2437"/>
      <c r="NGX4" s="2437"/>
      <c r="NGY4" s="2437"/>
      <c r="NGZ4" s="2437"/>
      <c r="NHA4" s="2437"/>
      <c r="NHB4" s="2437"/>
      <c r="NHC4" s="2437"/>
      <c r="NHD4" s="2437"/>
      <c r="NHE4" s="2437"/>
      <c r="NHF4" s="2437"/>
      <c r="NHG4" s="2437"/>
      <c r="NHH4" s="2437"/>
      <c r="NHI4" s="2437"/>
      <c r="NHJ4" s="2437"/>
      <c r="NHK4" s="2437"/>
      <c r="NHL4" s="2437"/>
      <c r="NHM4" s="2437"/>
      <c r="NHN4" s="2437"/>
      <c r="NHO4" s="2437"/>
      <c r="NHP4" s="2437"/>
      <c r="NHQ4" s="2437"/>
      <c r="NHR4" s="2437"/>
      <c r="NHS4" s="2437"/>
      <c r="NHT4" s="2437"/>
      <c r="NHU4" s="2437"/>
      <c r="NHV4" s="2437"/>
      <c r="NHW4" s="2437"/>
      <c r="NHX4" s="2437"/>
      <c r="NHY4" s="2437"/>
      <c r="NHZ4" s="2437"/>
      <c r="NIA4" s="2437"/>
      <c r="NIB4" s="2437"/>
      <c r="NIC4" s="2437"/>
      <c r="NID4" s="2437"/>
      <c r="NIE4" s="2437"/>
      <c r="NIF4" s="2437"/>
      <c r="NIG4" s="2437"/>
      <c r="NIH4" s="2437"/>
      <c r="NII4" s="2437"/>
      <c r="NIJ4" s="2437"/>
      <c r="NIK4" s="2437"/>
      <c r="NIL4" s="2437"/>
      <c r="NIM4" s="2437"/>
      <c r="NIN4" s="2437"/>
      <c r="NIO4" s="2437"/>
      <c r="NIP4" s="2437"/>
      <c r="NIQ4" s="2437"/>
      <c r="NIR4" s="2437"/>
      <c r="NIS4" s="2437"/>
      <c r="NIT4" s="2437"/>
      <c r="NIU4" s="2437"/>
      <c r="NIV4" s="2437"/>
      <c r="NIW4" s="2437"/>
      <c r="NIX4" s="2437"/>
      <c r="NIY4" s="2437"/>
      <c r="NIZ4" s="2437"/>
      <c r="NJA4" s="2437"/>
      <c r="NJB4" s="2437"/>
      <c r="NJC4" s="2437"/>
      <c r="NJD4" s="2437"/>
      <c r="NJE4" s="2437"/>
      <c r="NJF4" s="2437"/>
      <c r="NJG4" s="2437"/>
      <c r="NJH4" s="2437"/>
      <c r="NJI4" s="2437"/>
      <c r="NJJ4" s="2437"/>
      <c r="NJK4" s="2437"/>
      <c r="NJL4" s="2437"/>
      <c r="NJM4" s="2437"/>
      <c r="NJN4" s="2437"/>
      <c r="NJO4" s="2437"/>
      <c r="NJP4" s="2437"/>
      <c r="NJQ4" s="2437"/>
      <c r="NJR4" s="2437"/>
      <c r="NJS4" s="2437"/>
      <c r="NJT4" s="2437"/>
      <c r="NJU4" s="2437"/>
      <c r="NJV4" s="2437"/>
      <c r="NJW4" s="2437"/>
      <c r="NJX4" s="2437"/>
      <c r="NJY4" s="2437"/>
      <c r="NJZ4" s="2437"/>
      <c r="NKA4" s="2437"/>
      <c r="NKB4" s="2437"/>
      <c r="NKC4" s="2437"/>
      <c r="NKD4" s="2437"/>
      <c r="NKE4" s="2437"/>
      <c r="NKF4" s="2437"/>
      <c r="NKG4" s="2437"/>
      <c r="NKH4" s="2437"/>
      <c r="NKI4" s="2437"/>
      <c r="NKJ4" s="2437"/>
      <c r="NKK4" s="2437"/>
      <c r="NKL4" s="2437"/>
      <c r="NKM4" s="2437"/>
      <c r="NKN4" s="2437"/>
      <c r="NKO4" s="2437"/>
      <c r="NKP4" s="2437"/>
      <c r="NKQ4" s="2437"/>
      <c r="NKR4" s="2437"/>
      <c r="NKS4" s="2437"/>
      <c r="NKT4" s="2437"/>
      <c r="NKU4" s="2437"/>
      <c r="NKV4" s="2437"/>
      <c r="NKW4" s="2437"/>
      <c r="NKX4" s="2437"/>
      <c r="NKY4" s="2437"/>
      <c r="NKZ4" s="2437"/>
      <c r="NLA4" s="2437"/>
      <c r="NLB4" s="2437"/>
      <c r="NLC4" s="2437"/>
      <c r="NLD4" s="2437"/>
      <c r="NLE4" s="2437"/>
      <c r="NLF4" s="2437"/>
      <c r="NLG4" s="2437"/>
      <c r="NLH4" s="2437"/>
      <c r="NLI4" s="2437"/>
      <c r="NLJ4" s="2437"/>
      <c r="NLK4" s="2437"/>
      <c r="NLL4" s="2437"/>
      <c r="NLM4" s="2437"/>
      <c r="NLN4" s="2437"/>
      <c r="NLO4" s="2437"/>
      <c r="NLP4" s="2437"/>
      <c r="NLQ4" s="2437"/>
      <c r="NLR4" s="2437"/>
      <c r="NLS4" s="2437"/>
      <c r="NLT4" s="2437"/>
      <c r="NLU4" s="2437"/>
      <c r="NLV4" s="2437"/>
      <c r="NLW4" s="2437"/>
      <c r="NLX4" s="2437"/>
      <c r="NLY4" s="2437"/>
      <c r="NLZ4" s="2437"/>
      <c r="NMA4" s="2437"/>
      <c r="NMB4" s="2437"/>
      <c r="NMC4" s="2437"/>
      <c r="NMD4" s="2437"/>
      <c r="NME4" s="2437"/>
      <c r="NMF4" s="2437"/>
      <c r="NMG4" s="2437"/>
      <c r="NMH4" s="2437"/>
      <c r="NMI4" s="2437"/>
      <c r="NMJ4" s="2437"/>
      <c r="NMK4" s="2437"/>
      <c r="NML4" s="2437"/>
      <c r="NMM4" s="2437"/>
      <c r="NMN4" s="2437"/>
      <c r="NMO4" s="2437"/>
      <c r="NMP4" s="2437"/>
      <c r="NMQ4" s="2437"/>
      <c r="NMR4" s="2437"/>
      <c r="NMS4" s="2437"/>
      <c r="NMT4" s="2437"/>
      <c r="NMU4" s="2437"/>
      <c r="NMV4" s="2437"/>
      <c r="NMW4" s="2437"/>
      <c r="NMX4" s="2437"/>
      <c r="NMY4" s="2437"/>
      <c r="NMZ4" s="2437"/>
      <c r="NNA4" s="2437"/>
      <c r="NNB4" s="2437"/>
      <c r="NNC4" s="2437"/>
      <c r="NND4" s="2437"/>
      <c r="NNE4" s="2437"/>
      <c r="NNF4" s="2437"/>
      <c r="NNG4" s="2437"/>
      <c r="NNH4" s="2437"/>
      <c r="NNI4" s="2437"/>
      <c r="NNJ4" s="2437"/>
      <c r="NNK4" s="2437"/>
      <c r="NNL4" s="2437"/>
      <c r="NNM4" s="2437"/>
      <c r="NNN4" s="2437"/>
      <c r="NNO4" s="2437"/>
      <c r="NNP4" s="2437"/>
      <c r="NNQ4" s="2437"/>
      <c r="NNR4" s="2437"/>
      <c r="NNS4" s="2437"/>
      <c r="NNT4" s="2437"/>
      <c r="NNU4" s="2437"/>
      <c r="NNV4" s="2437"/>
      <c r="NNW4" s="2437"/>
      <c r="NNX4" s="2437"/>
      <c r="NNY4" s="2437"/>
      <c r="NNZ4" s="2437"/>
      <c r="NOA4" s="2437"/>
      <c r="NOB4" s="2437"/>
      <c r="NOC4" s="2437"/>
      <c r="NOD4" s="2437"/>
      <c r="NOE4" s="2437"/>
      <c r="NOF4" s="2437"/>
      <c r="NOG4" s="2437"/>
      <c r="NOH4" s="2437"/>
      <c r="NOI4" s="2437"/>
      <c r="NOJ4" s="2437"/>
      <c r="NOK4" s="2437"/>
      <c r="NOL4" s="2437"/>
      <c r="NOM4" s="2437"/>
      <c r="NON4" s="2437"/>
      <c r="NOO4" s="2437"/>
      <c r="NOP4" s="2437"/>
      <c r="NOQ4" s="2437"/>
      <c r="NOR4" s="2437"/>
      <c r="NOS4" s="2437"/>
      <c r="NOT4" s="2437"/>
      <c r="NOU4" s="2437"/>
      <c r="NOV4" s="2437"/>
      <c r="NOW4" s="2437"/>
      <c r="NOX4" s="2437"/>
      <c r="NOY4" s="2437"/>
      <c r="NOZ4" s="2437"/>
      <c r="NPA4" s="2437"/>
      <c r="NPB4" s="2437"/>
      <c r="NPC4" s="2437"/>
      <c r="NPD4" s="2437"/>
      <c r="NPE4" s="2437"/>
      <c r="NPF4" s="2437"/>
      <c r="NPG4" s="2437"/>
      <c r="NPH4" s="2437"/>
      <c r="NPI4" s="2437"/>
      <c r="NPJ4" s="2437"/>
      <c r="NPK4" s="2437"/>
      <c r="NPL4" s="2437"/>
      <c r="NPM4" s="2437"/>
      <c r="NPN4" s="2437"/>
      <c r="NPO4" s="2437"/>
      <c r="NPP4" s="2437"/>
      <c r="NPQ4" s="2437"/>
      <c r="NPR4" s="2437"/>
      <c r="NPS4" s="2437"/>
      <c r="NPT4" s="2437"/>
      <c r="NPU4" s="2437"/>
      <c r="NPV4" s="2437"/>
      <c r="NPW4" s="2437"/>
      <c r="NPX4" s="2437"/>
      <c r="NPY4" s="2437"/>
      <c r="NPZ4" s="2437"/>
      <c r="NQA4" s="2437"/>
      <c r="NQB4" s="2437"/>
      <c r="NQC4" s="2437"/>
      <c r="NQD4" s="2437"/>
      <c r="NQE4" s="2437"/>
      <c r="NQF4" s="2437"/>
      <c r="NQG4" s="2437"/>
      <c r="NQH4" s="2437"/>
      <c r="NQI4" s="2437"/>
      <c r="NQJ4" s="2437"/>
      <c r="NQK4" s="2437"/>
      <c r="NQL4" s="2437"/>
      <c r="NQM4" s="2437"/>
      <c r="NQN4" s="2437"/>
      <c r="NQO4" s="2437"/>
      <c r="NQP4" s="2437"/>
      <c r="NQQ4" s="2437"/>
      <c r="NQR4" s="2437"/>
      <c r="NQS4" s="2437"/>
      <c r="NQT4" s="2437"/>
      <c r="NQU4" s="2437"/>
      <c r="NQV4" s="2437"/>
      <c r="NQW4" s="2437"/>
      <c r="NQX4" s="2437"/>
      <c r="NQY4" s="2437"/>
      <c r="NQZ4" s="2437"/>
      <c r="NRA4" s="2437"/>
      <c r="NRB4" s="2437"/>
      <c r="NRC4" s="2437"/>
      <c r="NRD4" s="2437"/>
      <c r="NRE4" s="2437"/>
      <c r="NRF4" s="2437"/>
      <c r="NRG4" s="2437"/>
      <c r="NRH4" s="2437"/>
      <c r="NRI4" s="2437"/>
      <c r="NRJ4" s="2437"/>
      <c r="NRK4" s="2437"/>
      <c r="NRL4" s="2437"/>
      <c r="NRM4" s="2437"/>
      <c r="NRN4" s="2437"/>
      <c r="NRO4" s="2437"/>
      <c r="NRP4" s="2437"/>
      <c r="NRQ4" s="2437"/>
      <c r="NRR4" s="2437"/>
      <c r="NRS4" s="2437"/>
      <c r="NRT4" s="2437"/>
      <c r="NRU4" s="2437"/>
      <c r="NRV4" s="2437"/>
      <c r="NRW4" s="2437"/>
      <c r="NRX4" s="2437"/>
      <c r="NRY4" s="2437"/>
      <c r="NRZ4" s="2437"/>
      <c r="NSA4" s="2437"/>
      <c r="NSB4" s="2437"/>
      <c r="NSC4" s="2437"/>
      <c r="NSD4" s="2437"/>
      <c r="NSE4" s="2437"/>
      <c r="NSF4" s="2437"/>
      <c r="NSG4" s="2437"/>
      <c r="NSH4" s="2437"/>
      <c r="NSI4" s="2437"/>
      <c r="NSJ4" s="2437"/>
      <c r="NSK4" s="2437"/>
      <c r="NSL4" s="2437"/>
      <c r="NSM4" s="2437"/>
      <c r="NSN4" s="2437"/>
      <c r="NSO4" s="2437"/>
      <c r="NSP4" s="2437"/>
      <c r="NSQ4" s="2437"/>
      <c r="NSR4" s="2437"/>
      <c r="NSS4" s="2437"/>
      <c r="NST4" s="2437"/>
      <c r="NSU4" s="2437"/>
      <c r="NSV4" s="2437"/>
      <c r="NSW4" s="2437"/>
      <c r="NSX4" s="2437"/>
      <c r="NSY4" s="2437"/>
      <c r="NSZ4" s="2437"/>
      <c r="NTA4" s="2437"/>
      <c r="NTB4" s="2437"/>
      <c r="NTC4" s="2437"/>
      <c r="NTD4" s="2437"/>
      <c r="NTE4" s="2437"/>
      <c r="NTF4" s="2437"/>
      <c r="NTG4" s="2437"/>
      <c r="NTH4" s="2437"/>
      <c r="NTI4" s="2437"/>
      <c r="NTJ4" s="2437"/>
      <c r="NTK4" s="2437"/>
      <c r="NTL4" s="2437"/>
      <c r="NTM4" s="2437"/>
      <c r="NTN4" s="2437"/>
      <c r="NTO4" s="2437"/>
      <c r="NTP4" s="2437"/>
      <c r="NTQ4" s="2437"/>
      <c r="NTR4" s="2437"/>
      <c r="NTS4" s="2437"/>
      <c r="NTT4" s="2437"/>
      <c r="NTU4" s="2437"/>
      <c r="NTV4" s="2437"/>
      <c r="NTW4" s="2437"/>
      <c r="NTX4" s="2437"/>
      <c r="NTY4" s="2437"/>
      <c r="NTZ4" s="2437"/>
      <c r="NUA4" s="2437"/>
      <c r="NUB4" s="2437"/>
      <c r="NUC4" s="2437"/>
      <c r="NUD4" s="2437"/>
      <c r="NUE4" s="2437"/>
      <c r="NUF4" s="2437"/>
      <c r="NUG4" s="2437"/>
      <c r="NUH4" s="2437"/>
      <c r="NUI4" s="2437"/>
      <c r="NUJ4" s="2437"/>
      <c r="NUK4" s="2437"/>
      <c r="NUL4" s="2437"/>
      <c r="NUM4" s="2437"/>
      <c r="NUN4" s="2437"/>
      <c r="NUO4" s="2437"/>
      <c r="NUP4" s="2437"/>
      <c r="NUQ4" s="2437"/>
      <c r="NUR4" s="2437"/>
      <c r="NUS4" s="2437"/>
      <c r="NUT4" s="2437"/>
      <c r="NUU4" s="2437"/>
      <c r="NUV4" s="2437"/>
      <c r="NUW4" s="2437"/>
      <c r="NUX4" s="2437"/>
      <c r="NUY4" s="2437"/>
      <c r="NUZ4" s="2437"/>
      <c r="NVA4" s="2437"/>
      <c r="NVB4" s="2437"/>
      <c r="NVC4" s="2437"/>
      <c r="NVD4" s="2437"/>
      <c r="NVE4" s="2437"/>
      <c r="NVF4" s="2437"/>
      <c r="NVG4" s="2437"/>
      <c r="NVH4" s="2437"/>
      <c r="NVI4" s="2437"/>
      <c r="NVJ4" s="2437"/>
      <c r="NVK4" s="2437"/>
      <c r="NVL4" s="2437"/>
      <c r="NVM4" s="2437"/>
      <c r="NVN4" s="2437"/>
      <c r="NVO4" s="2437"/>
      <c r="NVP4" s="2437"/>
      <c r="NVQ4" s="2437"/>
      <c r="NVR4" s="2437"/>
      <c r="NVS4" s="2437"/>
      <c r="NVT4" s="2437"/>
      <c r="NVU4" s="2437"/>
      <c r="NVV4" s="2437"/>
      <c r="NVW4" s="2437"/>
      <c r="NVX4" s="2437"/>
      <c r="NVY4" s="2437"/>
      <c r="NVZ4" s="2437"/>
      <c r="NWA4" s="2437"/>
      <c r="NWB4" s="2437"/>
      <c r="NWC4" s="2437"/>
      <c r="NWD4" s="2437"/>
      <c r="NWE4" s="2437"/>
      <c r="NWF4" s="2437"/>
      <c r="NWG4" s="2437"/>
      <c r="NWH4" s="2437"/>
      <c r="NWI4" s="2437"/>
      <c r="NWJ4" s="2437"/>
      <c r="NWK4" s="2437"/>
      <c r="NWL4" s="2437"/>
      <c r="NWM4" s="2437"/>
      <c r="NWN4" s="2437"/>
      <c r="NWO4" s="2437"/>
      <c r="NWP4" s="2437"/>
      <c r="NWQ4" s="2437"/>
      <c r="NWR4" s="2437"/>
      <c r="NWS4" s="2437"/>
      <c r="NWT4" s="2437"/>
      <c r="NWU4" s="2437"/>
      <c r="NWV4" s="2437"/>
      <c r="NWW4" s="2437"/>
      <c r="NWX4" s="2437"/>
      <c r="NWY4" s="2437"/>
      <c r="NWZ4" s="2437"/>
      <c r="NXA4" s="2437"/>
      <c r="NXB4" s="2437"/>
      <c r="NXC4" s="2437"/>
      <c r="NXD4" s="2437"/>
      <c r="NXE4" s="2437"/>
      <c r="NXF4" s="2437"/>
      <c r="NXG4" s="2437"/>
      <c r="NXH4" s="2437"/>
      <c r="NXI4" s="2437"/>
      <c r="NXJ4" s="2437"/>
      <c r="NXK4" s="2437"/>
      <c r="NXL4" s="2437"/>
      <c r="NXM4" s="2437"/>
      <c r="NXN4" s="2437"/>
      <c r="NXO4" s="2437"/>
      <c r="NXP4" s="2437"/>
      <c r="NXQ4" s="2437"/>
      <c r="NXR4" s="2437"/>
      <c r="NXS4" s="2437"/>
      <c r="NXT4" s="2437"/>
      <c r="NXU4" s="2437"/>
      <c r="NXV4" s="2437"/>
      <c r="NXW4" s="2437"/>
      <c r="NXX4" s="2437"/>
      <c r="NXY4" s="2437"/>
      <c r="NXZ4" s="2437"/>
      <c r="NYA4" s="2437"/>
      <c r="NYB4" s="2437"/>
      <c r="NYC4" s="2437"/>
      <c r="NYD4" s="2437"/>
      <c r="NYE4" s="2437"/>
      <c r="NYF4" s="2437"/>
      <c r="NYG4" s="2437"/>
      <c r="NYH4" s="2437"/>
      <c r="NYI4" s="2437"/>
      <c r="NYJ4" s="2437"/>
      <c r="NYK4" s="2437"/>
      <c r="NYL4" s="2437"/>
      <c r="NYM4" s="2437"/>
      <c r="NYN4" s="2437"/>
      <c r="NYO4" s="2437"/>
      <c r="NYP4" s="2437"/>
      <c r="NYQ4" s="2437"/>
      <c r="NYR4" s="2437"/>
      <c r="NYS4" s="2437"/>
      <c r="NYT4" s="2437"/>
      <c r="NYU4" s="2437"/>
      <c r="NYV4" s="2437"/>
      <c r="NYW4" s="2437"/>
      <c r="NYX4" s="2437"/>
      <c r="NYY4" s="2437"/>
      <c r="NYZ4" s="2437"/>
      <c r="NZA4" s="2437"/>
      <c r="NZB4" s="2437"/>
      <c r="NZC4" s="2437"/>
      <c r="NZD4" s="2437"/>
      <c r="NZE4" s="2437"/>
      <c r="NZF4" s="2437"/>
      <c r="NZG4" s="2437"/>
      <c r="NZH4" s="2437"/>
      <c r="NZI4" s="2437"/>
      <c r="NZJ4" s="2437"/>
      <c r="NZK4" s="2437"/>
      <c r="NZL4" s="2437"/>
      <c r="NZM4" s="2437"/>
      <c r="NZN4" s="2437"/>
      <c r="NZO4" s="2437"/>
      <c r="NZP4" s="2437"/>
      <c r="NZQ4" s="2437"/>
      <c r="NZR4" s="2437"/>
      <c r="NZS4" s="2437"/>
      <c r="NZT4" s="2437"/>
      <c r="NZU4" s="2437"/>
      <c r="NZV4" s="2437"/>
      <c r="NZW4" s="2437"/>
      <c r="NZX4" s="2437"/>
      <c r="NZY4" s="2437"/>
      <c r="NZZ4" s="2437"/>
      <c r="OAA4" s="2437"/>
      <c r="OAB4" s="2437"/>
      <c r="OAC4" s="2437"/>
      <c r="OAD4" s="2437"/>
      <c r="OAE4" s="2437"/>
      <c r="OAF4" s="2437"/>
      <c r="OAG4" s="2437"/>
      <c r="OAH4" s="2437"/>
      <c r="OAI4" s="2437"/>
      <c r="OAJ4" s="2437"/>
      <c r="OAK4" s="2437"/>
      <c r="OAL4" s="2437"/>
      <c r="OAM4" s="2437"/>
      <c r="OAN4" s="2437"/>
      <c r="OAO4" s="2437"/>
      <c r="OAP4" s="2437"/>
      <c r="OAQ4" s="2437"/>
      <c r="OAR4" s="2437"/>
      <c r="OAS4" s="2437"/>
      <c r="OAT4" s="2437"/>
      <c r="OAU4" s="2437"/>
      <c r="OAV4" s="2437"/>
      <c r="OAW4" s="2437"/>
      <c r="OAX4" s="2437"/>
      <c r="OAY4" s="2437"/>
      <c r="OAZ4" s="2437"/>
      <c r="OBA4" s="2437"/>
      <c r="OBB4" s="2437"/>
      <c r="OBC4" s="2437"/>
      <c r="OBD4" s="2437"/>
      <c r="OBE4" s="2437"/>
      <c r="OBF4" s="2437"/>
      <c r="OBG4" s="2437"/>
      <c r="OBH4" s="2437"/>
      <c r="OBI4" s="2437"/>
      <c r="OBJ4" s="2437"/>
      <c r="OBK4" s="2437"/>
      <c r="OBL4" s="2437"/>
      <c r="OBM4" s="2437"/>
      <c r="OBN4" s="2437"/>
      <c r="OBO4" s="2437"/>
      <c r="OBP4" s="2437"/>
      <c r="OBQ4" s="2437"/>
      <c r="OBR4" s="2437"/>
      <c r="OBS4" s="2437"/>
      <c r="OBT4" s="2437"/>
      <c r="OBU4" s="2437"/>
      <c r="OBV4" s="2437"/>
      <c r="OBW4" s="2437"/>
      <c r="OBX4" s="2437"/>
      <c r="OBY4" s="2437"/>
      <c r="OBZ4" s="2437"/>
      <c r="OCA4" s="2437"/>
      <c r="OCB4" s="2437"/>
      <c r="OCC4" s="2437"/>
      <c r="OCD4" s="2437"/>
      <c r="OCE4" s="2437"/>
      <c r="OCF4" s="2437"/>
      <c r="OCG4" s="2437"/>
      <c r="OCH4" s="2437"/>
      <c r="OCI4" s="2437"/>
      <c r="OCJ4" s="2437"/>
      <c r="OCK4" s="2437"/>
      <c r="OCL4" s="2437"/>
      <c r="OCM4" s="2437"/>
      <c r="OCN4" s="2437"/>
      <c r="OCO4" s="2437"/>
      <c r="OCP4" s="2437"/>
      <c r="OCQ4" s="2437"/>
      <c r="OCR4" s="2437"/>
      <c r="OCS4" s="2437"/>
      <c r="OCT4" s="2437"/>
      <c r="OCU4" s="2437"/>
      <c r="OCV4" s="2437"/>
      <c r="OCW4" s="2437"/>
      <c r="OCX4" s="2437"/>
      <c r="OCY4" s="2437"/>
      <c r="OCZ4" s="2437"/>
      <c r="ODA4" s="2437"/>
      <c r="ODB4" s="2437"/>
      <c r="ODC4" s="2437"/>
      <c r="ODD4" s="2437"/>
      <c r="ODE4" s="2437"/>
      <c r="ODF4" s="2437"/>
      <c r="ODG4" s="2437"/>
      <c r="ODH4" s="2437"/>
      <c r="ODI4" s="2437"/>
      <c r="ODJ4" s="2437"/>
      <c r="ODK4" s="2437"/>
      <c r="ODL4" s="2437"/>
      <c r="ODM4" s="2437"/>
      <c r="ODN4" s="2437"/>
      <c r="ODO4" s="2437"/>
      <c r="ODP4" s="2437"/>
      <c r="ODQ4" s="2437"/>
      <c r="ODR4" s="2437"/>
      <c r="ODS4" s="2437"/>
      <c r="ODT4" s="2437"/>
      <c r="ODU4" s="2437"/>
      <c r="ODV4" s="2437"/>
      <c r="ODW4" s="2437"/>
      <c r="ODX4" s="2437"/>
      <c r="ODY4" s="2437"/>
      <c r="ODZ4" s="2437"/>
      <c r="OEA4" s="2437"/>
      <c r="OEB4" s="2437"/>
      <c r="OEC4" s="2437"/>
      <c r="OED4" s="2437"/>
      <c r="OEE4" s="2437"/>
      <c r="OEF4" s="2437"/>
      <c r="OEG4" s="2437"/>
      <c r="OEH4" s="2437"/>
      <c r="OEI4" s="2437"/>
      <c r="OEJ4" s="2437"/>
      <c r="OEK4" s="2437"/>
      <c r="OEL4" s="2437"/>
      <c r="OEM4" s="2437"/>
      <c r="OEN4" s="2437"/>
      <c r="OEO4" s="2437"/>
      <c r="OEP4" s="2437"/>
      <c r="OEQ4" s="2437"/>
      <c r="OER4" s="2437"/>
      <c r="OES4" s="2437"/>
      <c r="OET4" s="2437"/>
      <c r="OEU4" s="2437"/>
      <c r="OEV4" s="2437"/>
      <c r="OEW4" s="2437"/>
      <c r="OEX4" s="2437"/>
      <c r="OEY4" s="2437"/>
      <c r="OEZ4" s="2437"/>
      <c r="OFA4" s="2437"/>
      <c r="OFB4" s="2437"/>
      <c r="OFC4" s="2437"/>
      <c r="OFD4" s="2437"/>
      <c r="OFE4" s="2437"/>
      <c r="OFF4" s="2437"/>
      <c r="OFG4" s="2437"/>
      <c r="OFH4" s="2437"/>
      <c r="OFI4" s="2437"/>
      <c r="OFJ4" s="2437"/>
      <c r="OFK4" s="2437"/>
      <c r="OFL4" s="2437"/>
      <c r="OFM4" s="2437"/>
      <c r="OFN4" s="2437"/>
      <c r="OFO4" s="2437"/>
      <c r="OFP4" s="2437"/>
      <c r="OFQ4" s="2437"/>
      <c r="OFR4" s="2437"/>
      <c r="OFS4" s="2437"/>
      <c r="OFT4" s="2437"/>
      <c r="OFU4" s="2437"/>
      <c r="OFV4" s="2437"/>
      <c r="OFW4" s="2437"/>
      <c r="OFX4" s="2437"/>
      <c r="OFY4" s="2437"/>
      <c r="OFZ4" s="2437"/>
      <c r="OGA4" s="2437"/>
      <c r="OGB4" s="2437"/>
      <c r="OGC4" s="2437"/>
      <c r="OGD4" s="2437"/>
      <c r="OGE4" s="2437"/>
      <c r="OGF4" s="2437"/>
      <c r="OGG4" s="2437"/>
      <c r="OGH4" s="2437"/>
      <c r="OGI4" s="2437"/>
      <c r="OGJ4" s="2437"/>
      <c r="OGK4" s="2437"/>
      <c r="OGL4" s="2437"/>
      <c r="OGM4" s="2437"/>
      <c r="OGN4" s="2437"/>
      <c r="OGO4" s="2437"/>
      <c r="OGP4" s="2437"/>
      <c r="OGQ4" s="2437"/>
      <c r="OGR4" s="2437"/>
      <c r="OGS4" s="2437"/>
      <c r="OGT4" s="2437"/>
      <c r="OGU4" s="2437"/>
      <c r="OGV4" s="2437"/>
      <c r="OGW4" s="2437"/>
      <c r="OGX4" s="2437"/>
      <c r="OGY4" s="2437"/>
      <c r="OGZ4" s="2437"/>
      <c r="OHA4" s="2437"/>
      <c r="OHB4" s="2437"/>
      <c r="OHC4" s="2437"/>
      <c r="OHD4" s="2437"/>
      <c r="OHE4" s="2437"/>
      <c r="OHF4" s="2437"/>
      <c r="OHG4" s="2437"/>
      <c r="OHH4" s="2437"/>
      <c r="OHI4" s="2437"/>
      <c r="OHJ4" s="2437"/>
      <c r="OHK4" s="2437"/>
      <c r="OHL4" s="2437"/>
      <c r="OHM4" s="2437"/>
      <c r="OHN4" s="2437"/>
      <c r="OHO4" s="2437"/>
      <c r="OHP4" s="2437"/>
      <c r="OHQ4" s="2437"/>
      <c r="OHR4" s="2437"/>
      <c r="OHS4" s="2437"/>
      <c r="OHT4" s="2437"/>
      <c r="OHU4" s="2437"/>
      <c r="OHV4" s="2437"/>
      <c r="OHW4" s="2437"/>
      <c r="OHX4" s="2437"/>
      <c r="OHY4" s="2437"/>
      <c r="OHZ4" s="2437"/>
      <c r="OIA4" s="2437"/>
      <c r="OIB4" s="2437"/>
      <c r="OIC4" s="2437"/>
      <c r="OID4" s="2437"/>
      <c r="OIE4" s="2437"/>
      <c r="OIF4" s="2437"/>
      <c r="OIG4" s="2437"/>
      <c r="OIH4" s="2437"/>
      <c r="OII4" s="2437"/>
      <c r="OIJ4" s="2437"/>
      <c r="OIK4" s="2437"/>
      <c r="OIL4" s="2437"/>
      <c r="OIM4" s="2437"/>
      <c r="OIN4" s="2437"/>
      <c r="OIO4" s="2437"/>
      <c r="OIP4" s="2437"/>
      <c r="OIQ4" s="2437"/>
      <c r="OIR4" s="2437"/>
      <c r="OIS4" s="2437"/>
      <c r="OIT4" s="2437"/>
      <c r="OIU4" s="2437"/>
      <c r="OIV4" s="2437"/>
      <c r="OIW4" s="2437"/>
      <c r="OIX4" s="2437"/>
      <c r="OIY4" s="2437"/>
      <c r="OIZ4" s="2437"/>
      <c r="OJA4" s="2437"/>
      <c r="OJB4" s="2437"/>
      <c r="OJC4" s="2437"/>
      <c r="OJD4" s="2437"/>
      <c r="OJE4" s="2437"/>
      <c r="OJF4" s="2437"/>
      <c r="OJG4" s="2437"/>
      <c r="OJH4" s="2437"/>
      <c r="OJI4" s="2437"/>
      <c r="OJJ4" s="2437"/>
      <c r="OJK4" s="2437"/>
      <c r="OJL4" s="2437"/>
      <c r="OJM4" s="2437"/>
      <c r="OJN4" s="2437"/>
      <c r="OJO4" s="2437"/>
      <c r="OJP4" s="2437"/>
      <c r="OJQ4" s="2437"/>
      <c r="OJR4" s="2437"/>
      <c r="OJS4" s="2437"/>
      <c r="OJT4" s="2437"/>
      <c r="OJU4" s="2437"/>
      <c r="OJV4" s="2437"/>
      <c r="OJW4" s="2437"/>
      <c r="OJX4" s="2437"/>
      <c r="OJY4" s="2437"/>
      <c r="OJZ4" s="2437"/>
      <c r="OKA4" s="2437"/>
      <c r="OKB4" s="2437"/>
      <c r="OKC4" s="2437"/>
      <c r="OKD4" s="2437"/>
      <c r="OKE4" s="2437"/>
      <c r="OKF4" s="2437"/>
      <c r="OKG4" s="2437"/>
      <c r="OKH4" s="2437"/>
      <c r="OKI4" s="2437"/>
      <c r="OKJ4" s="2437"/>
      <c r="OKK4" s="2437"/>
      <c r="OKL4" s="2437"/>
      <c r="OKM4" s="2437"/>
      <c r="OKN4" s="2437"/>
      <c r="OKO4" s="2437"/>
      <c r="OKP4" s="2437"/>
      <c r="OKQ4" s="2437"/>
      <c r="OKR4" s="2437"/>
      <c r="OKS4" s="2437"/>
      <c r="OKT4" s="2437"/>
      <c r="OKU4" s="2437"/>
      <c r="OKV4" s="2437"/>
      <c r="OKW4" s="2437"/>
      <c r="OKX4" s="2437"/>
      <c r="OKY4" s="2437"/>
      <c r="OKZ4" s="2437"/>
      <c r="OLA4" s="2437"/>
      <c r="OLB4" s="2437"/>
      <c r="OLC4" s="2437"/>
      <c r="OLD4" s="2437"/>
      <c r="OLE4" s="2437"/>
      <c r="OLF4" s="2437"/>
      <c r="OLG4" s="2437"/>
      <c r="OLH4" s="2437"/>
      <c r="OLI4" s="2437"/>
      <c r="OLJ4" s="2437"/>
      <c r="OLK4" s="2437"/>
      <c r="OLL4" s="2437"/>
      <c r="OLM4" s="2437"/>
      <c r="OLN4" s="2437"/>
      <c r="OLO4" s="2437"/>
      <c r="OLP4" s="2437"/>
      <c r="OLQ4" s="2437"/>
      <c r="OLR4" s="2437"/>
      <c r="OLS4" s="2437"/>
      <c r="OLT4" s="2437"/>
      <c r="OLU4" s="2437"/>
      <c r="OLV4" s="2437"/>
      <c r="OLW4" s="2437"/>
      <c r="OLX4" s="2437"/>
      <c r="OLY4" s="2437"/>
      <c r="OLZ4" s="2437"/>
      <c r="OMA4" s="2437"/>
      <c r="OMB4" s="2437"/>
      <c r="OMC4" s="2437"/>
      <c r="OMD4" s="2437"/>
      <c r="OME4" s="2437"/>
      <c r="OMF4" s="2437"/>
      <c r="OMG4" s="2437"/>
      <c r="OMH4" s="2437"/>
      <c r="OMI4" s="2437"/>
      <c r="OMJ4" s="2437"/>
      <c r="OMK4" s="2437"/>
      <c r="OML4" s="2437"/>
      <c r="OMM4" s="2437"/>
      <c r="OMN4" s="2437"/>
      <c r="OMO4" s="2437"/>
      <c r="OMP4" s="2437"/>
      <c r="OMQ4" s="2437"/>
      <c r="OMR4" s="2437"/>
      <c r="OMS4" s="2437"/>
      <c r="OMT4" s="2437"/>
      <c r="OMU4" s="2437"/>
      <c r="OMV4" s="2437"/>
      <c r="OMW4" s="2437"/>
      <c r="OMX4" s="2437"/>
      <c r="OMY4" s="2437"/>
      <c r="OMZ4" s="2437"/>
      <c r="ONA4" s="2437"/>
      <c r="ONB4" s="2437"/>
      <c r="ONC4" s="2437"/>
      <c r="OND4" s="2437"/>
      <c r="ONE4" s="2437"/>
      <c r="ONF4" s="2437"/>
      <c r="ONG4" s="2437"/>
      <c r="ONH4" s="2437"/>
      <c r="ONI4" s="2437"/>
      <c r="ONJ4" s="2437"/>
      <c r="ONK4" s="2437"/>
      <c r="ONL4" s="2437"/>
      <c r="ONM4" s="2437"/>
      <c r="ONN4" s="2437"/>
      <c r="ONO4" s="2437"/>
      <c r="ONP4" s="2437"/>
      <c r="ONQ4" s="2437"/>
      <c r="ONR4" s="2437"/>
      <c r="ONS4" s="2437"/>
      <c r="ONT4" s="2437"/>
      <c r="ONU4" s="2437"/>
      <c r="ONV4" s="2437"/>
      <c r="ONW4" s="2437"/>
      <c r="ONX4" s="2437"/>
      <c r="ONY4" s="2437"/>
      <c r="ONZ4" s="2437"/>
      <c r="OOA4" s="2437"/>
      <c r="OOB4" s="2437"/>
      <c r="OOC4" s="2437"/>
      <c r="OOD4" s="2437"/>
      <c r="OOE4" s="2437"/>
      <c r="OOF4" s="2437"/>
      <c r="OOG4" s="2437"/>
      <c r="OOH4" s="2437"/>
      <c r="OOI4" s="2437"/>
      <c r="OOJ4" s="2437"/>
      <c r="OOK4" s="2437"/>
      <c r="OOL4" s="2437"/>
      <c r="OOM4" s="2437"/>
      <c r="OON4" s="2437"/>
      <c r="OOO4" s="2437"/>
      <c r="OOP4" s="2437"/>
      <c r="OOQ4" s="2437"/>
      <c r="OOR4" s="2437"/>
      <c r="OOS4" s="2437"/>
      <c r="OOT4" s="2437"/>
      <c r="OOU4" s="2437"/>
      <c r="OOV4" s="2437"/>
      <c r="OOW4" s="2437"/>
      <c r="OOX4" s="2437"/>
      <c r="OOY4" s="2437"/>
      <c r="OOZ4" s="2437"/>
      <c r="OPA4" s="2437"/>
      <c r="OPB4" s="2437"/>
      <c r="OPC4" s="2437"/>
      <c r="OPD4" s="2437"/>
      <c r="OPE4" s="2437"/>
      <c r="OPF4" s="2437"/>
      <c r="OPG4" s="2437"/>
      <c r="OPH4" s="2437"/>
      <c r="OPI4" s="2437"/>
      <c r="OPJ4" s="2437"/>
      <c r="OPK4" s="2437"/>
      <c r="OPL4" s="2437"/>
      <c r="OPM4" s="2437"/>
      <c r="OPN4" s="2437"/>
      <c r="OPO4" s="2437"/>
      <c r="OPP4" s="2437"/>
      <c r="OPQ4" s="2437"/>
      <c r="OPR4" s="2437"/>
      <c r="OPS4" s="2437"/>
      <c r="OPT4" s="2437"/>
      <c r="OPU4" s="2437"/>
      <c r="OPV4" s="2437"/>
      <c r="OPW4" s="2437"/>
      <c r="OPX4" s="2437"/>
      <c r="OPY4" s="2437"/>
      <c r="OPZ4" s="2437"/>
      <c r="OQA4" s="2437"/>
      <c r="OQB4" s="2437"/>
      <c r="OQC4" s="2437"/>
      <c r="OQD4" s="2437"/>
      <c r="OQE4" s="2437"/>
      <c r="OQF4" s="2437"/>
      <c r="OQG4" s="2437"/>
      <c r="OQH4" s="2437"/>
      <c r="OQI4" s="2437"/>
      <c r="OQJ4" s="2437"/>
      <c r="OQK4" s="2437"/>
      <c r="OQL4" s="2437"/>
      <c r="OQM4" s="2437"/>
      <c r="OQN4" s="2437"/>
      <c r="OQO4" s="2437"/>
      <c r="OQP4" s="2437"/>
      <c r="OQQ4" s="2437"/>
      <c r="OQR4" s="2437"/>
      <c r="OQS4" s="2437"/>
      <c r="OQT4" s="2437"/>
      <c r="OQU4" s="2437"/>
      <c r="OQV4" s="2437"/>
      <c r="OQW4" s="2437"/>
      <c r="OQX4" s="2437"/>
      <c r="OQY4" s="2437"/>
      <c r="OQZ4" s="2437"/>
      <c r="ORA4" s="2437"/>
      <c r="ORB4" s="2437"/>
      <c r="ORC4" s="2437"/>
      <c r="ORD4" s="2437"/>
      <c r="ORE4" s="2437"/>
      <c r="ORF4" s="2437"/>
      <c r="ORG4" s="2437"/>
      <c r="ORH4" s="2437"/>
      <c r="ORI4" s="2437"/>
      <c r="ORJ4" s="2437"/>
      <c r="ORK4" s="2437"/>
      <c r="ORL4" s="2437"/>
      <c r="ORM4" s="2437"/>
      <c r="ORN4" s="2437"/>
      <c r="ORO4" s="2437"/>
      <c r="ORP4" s="2437"/>
      <c r="ORQ4" s="2437"/>
      <c r="ORR4" s="2437"/>
      <c r="ORS4" s="2437"/>
      <c r="ORT4" s="2437"/>
      <c r="ORU4" s="2437"/>
      <c r="ORV4" s="2437"/>
      <c r="ORW4" s="2437"/>
      <c r="ORX4" s="2437"/>
      <c r="ORY4" s="2437"/>
      <c r="ORZ4" s="2437"/>
      <c r="OSA4" s="2437"/>
      <c r="OSB4" s="2437"/>
      <c r="OSC4" s="2437"/>
      <c r="OSD4" s="2437"/>
      <c r="OSE4" s="2437"/>
      <c r="OSF4" s="2437"/>
      <c r="OSG4" s="2437"/>
      <c r="OSH4" s="2437"/>
      <c r="OSI4" s="2437"/>
      <c r="OSJ4" s="2437"/>
      <c r="OSK4" s="2437"/>
      <c r="OSL4" s="2437"/>
      <c r="OSM4" s="2437"/>
      <c r="OSN4" s="2437"/>
      <c r="OSO4" s="2437"/>
      <c r="OSP4" s="2437"/>
      <c r="OSQ4" s="2437"/>
      <c r="OSR4" s="2437"/>
      <c r="OSS4" s="2437"/>
      <c r="OST4" s="2437"/>
      <c r="OSU4" s="2437"/>
      <c r="OSV4" s="2437"/>
      <c r="OSW4" s="2437"/>
      <c r="OSX4" s="2437"/>
      <c r="OSY4" s="2437"/>
      <c r="OSZ4" s="2437"/>
      <c r="OTA4" s="2437"/>
      <c r="OTB4" s="2437"/>
      <c r="OTC4" s="2437"/>
      <c r="OTD4" s="2437"/>
      <c r="OTE4" s="2437"/>
      <c r="OTF4" s="2437"/>
      <c r="OTG4" s="2437"/>
      <c r="OTH4" s="2437"/>
      <c r="OTI4" s="2437"/>
      <c r="OTJ4" s="2437"/>
      <c r="OTK4" s="2437"/>
      <c r="OTL4" s="2437"/>
      <c r="OTM4" s="2437"/>
      <c r="OTN4" s="2437"/>
      <c r="OTO4" s="2437"/>
      <c r="OTP4" s="2437"/>
      <c r="OTQ4" s="2437"/>
      <c r="OTR4" s="2437"/>
      <c r="OTS4" s="2437"/>
      <c r="OTT4" s="2437"/>
      <c r="OTU4" s="2437"/>
      <c r="OTV4" s="2437"/>
      <c r="OTW4" s="2437"/>
      <c r="OTX4" s="2437"/>
      <c r="OTY4" s="2437"/>
      <c r="OTZ4" s="2437"/>
      <c r="OUA4" s="2437"/>
      <c r="OUB4" s="2437"/>
      <c r="OUC4" s="2437"/>
      <c r="OUD4" s="2437"/>
      <c r="OUE4" s="2437"/>
      <c r="OUF4" s="2437"/>
      <c r="OUG4" s="2437"/>
      <c r="OUH4" s="2437"/>
      <c r="OUI4" s="2437"/>
      <c r="OUJ4" s="2437"/>
      <c r="OUK4" s="2437"/>
      <c r="OUL4" s="2437"/>
      <c r="OUM4" s="2437"/>
      <c r="OUN4" s="2437"/>
      <c r="OUO4" s="2437"/>
      <c r="OUP4" s="2437"/>
      <c r="OUQ4" s="2437"/>
      <c r="OUR4" s="2437"/>
      <c r="OUS4" s="2437"/>
      <c r="OUT4" s="2437"/>
      <c r="OUU4" s="2437"/>
      <c r="OUV4" s="2437"/>
      <c r="OUW4" s="2437"/>
      <c r="OUX4" s="2437"/>
      <c r="OUY4" s="2437"/>
      <c r="OUZ4" s="2437"/>
      <c r="OVA4" s="2437"/>
      <c r="OVB4" s="2437"/>
      <c r="OVC4" s="2437"/>
      <c r="OVD4" s="2437"/>
      <c r="OVE4" s="2437"/>
      <c r="OVF4" s="2437"/>
      <c r="OVG4" s="2437"/>
      <c r="OVH4" s="2437"/>
      <c r="OVI4" s="2437"/>
      <c r="OVJ4" s="2437"/>
      <c r="OVK4" s="2437"/>
      <c r="OVL4" s="2437"/>
      <c r="OVM4" s="2437"/>
      <c r="OVN4" s="2437"/>
      <c r="OVO4" s="2437"/>
      <c r="OVP4" s="2437"/>
      <c r="OVQ4" s="2437"/>
      <c r="OVR4" s="2437"/>
      <c r="OVS4" s="2437"/>
      <c r="OVT4" s="2437"/>
      <c r="OVU4" s="2437"/>
      <c r="OVV4" s="2437"/>
      <c r="OVW4" s="2437"/>
      <c r="OVX4" s="2437"/>
      <c r="OVY4" s="2437"/>
      <c r="OVZ4" s="2437"/>
      <c r="OWA4" s="2437"/>
      <c r="OWB4" s="2437"/>
      <c r="OWC4" s="2437"/>
      <c r="OWD4" s="2437"/>
      <c r="OWE4" s="2437"/>
      <c r="OWF4" s="2437"/>
      <c r="OWG4" s="2437"/>
      <c r="OWH4" s="2437"/>
      <c r="OWI4" s="2437"/>
      <c r="OWJ4" s="2437"/>
      <c r="OWK4" s="2437"/>
      <c r="OWL4" s="2437"/>
      <c r="OWM4" s="2437"/>
      <c r="OWN4" s="2437"/>
      <c r="OWO4" s="2437"/>
      <c r="OWP4" s="2437"/>
      <c r="OWQ4" s="2437"/>
      <c r="OWR4" s="2437"/>
      <c r="OWS4" s="2437"/>
      <c r="OWT4" s="2437"/>
      <c r="OWU4" s="2437"/>
      <c r="OWV4" s="2437"/>
      <c r="OWW4" s="2437"/>
      <c r="OWX4" s="2437"/>
      <c r="OWY4" s="2437"/>
      <c r="OWZ4" s="2437"/>
      <c r="OXA4" s="2437"/>
      <c r="OXB4" s="2437"/>
      <c r="OXC4" s="2437"/>
      <c r="OXD4" s="2437"/>
      <c r="OXE4" s="2437"/>
      <c r="OXF4" s="2437"/>
      <c r="OXG4" s="2437"/>
      <c r="OXH4" s="2437"/>
      <c r="OXI4" s="2437"/>
      <c r="OXJ4" s="2437"/>
      <c r="OXK4" s="2437"/>
      <c r="OXL4" s="2437"/>
      <c r="OXM4" s="2437"/>
      <c r="OXN4" s="2437"/>
      <c r="OXO4" s="2437"/>
      <c r="OXP4" s="2437"/>
      <c r="OXQ4" s="2437"/>
      <c r="OXR4" s="2437"/>
      <c r="OXS4" s="2437"/>
      <c r="OXT4" s="2437"/>
      <c r="OXU4" s="2437"/>
      <c r="OXV4" s="2437"/>
      <c r="OXW4" s="2437"/>
      <c r="OXX4" s="2437"/>
      <c r="OXY4" s="2437"/>
      <c r="OXZ4" s="2437"/>
      <c r="OYA4" s="2437"/>
      <c r="OYB4" s="2437"/>
      <c r="OYC4" s="2437"/>
      <c r="OYD4" s="2437"/>
      <c r="OYE4" s="2437"/>
      <c r="OYF4" s="2437"/>
      <c r="OYG4" s="2437"/>
      <c r="OYH4" s="2437"/>
      <c r="OYI4" s="2437"/>
      <c r="OYJ4" s="2437"/>
      <c r="OYK4" s="2437"/>
      <c r="OYL4" s="2437"/>
      <c r="OYM4" s="2437"/>
      <c r="OYN4" s="2437"/>
      <c r="OYO4" s="2437"/>
      <c r="OYP4" s="2437"/>
      <c r="OYQ4" s="2437"/>
      <c r="OYR4" s="2437"/>
      <c r="OYS4" s="2437"/>
      <c r="OYT4" s="2437"/>
      <c r="OYU4" s="2437"/>
      <c r="OYV4" s="2437"/>
      <c r="OYW4" s="2437"/>
      <c r="OYX4" s="2437"/>
      <c r="OYY4" s="2437"/>
      <c r="OYZ4" s="2437"/>
      <c r="OZA4" s="2437"/>
      <c r="OZB4" s="2437"/>
      <c r="OZC4" s="2437"/>
      <c r="OZD4" s="2437"/>
      <c r="OZE4" s="2437"/>
      <c r="OZF4" s="2437"/>
      <c r="OZG4" s="2437"/>
      <c r="OZH4" s="2437"/>
      <c r="OZI4" s="2437"/>
      <c r="OZJ4" s="2437"/>
      <c r="OZK4" s="2437"/>
      <c r="OZL4" s="2437"/>
      <c r="OZM4" s="2437"/>
      <c r="OZN4" s="2437"/>
      <c r="OZO4" s="2437"/>
      <c r="OZP4" s="2437"/>
      <c r="OZQ4" s="2437"/>
      <c r="OZR4" s="2437"/>
      <c r="OZS4" s="2437"/>
      <c r="OZT4" s="2437"/>
      <c r="OZU4" s="2437"/>
      <c r="OZV4" s="2437"/>
      <c r="OZW4" s="2437"/>
      <c r="OZX4" s="2437"/>
      <c r="OZY4" s="2437"/>
      <c r="OZZ4" s="2437"/>
      <c r="PAA4" s="2437"/>
      <c r="PAB4" s="2437"/>
      <c r="PAC4" s="2437"/>
      <c r="PAD4" s="2437"/>
      <c r="PAE4" s="2437"/>
      <c r="PAF4" s="2437"/>
      <c r="PAG4" s="2437"/>
      <c r="PAH4" s="2437"/>
      <c r="PAI4" s="2437"/>
      <c r="PAJ4" s="2437"/>
      <c r="PAK4" s="2437"/>
      <c r="PAL4" s="2437"/>
      <c r="PAM4" s="2437"/>
      <c r="PAN4" s="2437"/>
      <c r="PAO4" s="2437"/>
      <c r="PAP4" s="2437"/>
      <c r="PAQ4" s="2437"/>
      <c r="PAR4" s="2437"/>
      <c r="PAS4" s="2437"/>
      <c r="PAT4" s="2437"/>
      <c r="PAU4" s="2437"/>
      <c r="PAV4" s="2437"/>
      <c r="PAW4" s="2437"/>
      <c r="PAX4" s="2437"/>
      <c r="PAY4" s="2437"/>
      <c r="PAZ4" s="2437"/>
      <c r="PBA4" s="2437"/>
      <c r="PBB4" s="2437"/>
      <c r="PBC4" s="2437"/>
      <c r="PBD4" s="2437"/>
      <c r="PBE4" s="2437"/>
      <c r="PBF4" s="2437"/>
      <c r="PBG4" s="2437"/>
      <c r="PBH4" s="2437"/>
      <c r="PBI4" s="2437"/>
      <c r="PBJ4" s="2437"/>
      <c r="PBK4" s="2437"/>
      <c r="PBL4" s="2437"/>
      <c r="PBM4" s="2437"/>
      <c r="PBN4" s="2437"/>
      <c r="PBO4" s="2437"/>
      <c r="PBP4" s="2437"/>
      <c r="PBQ4" s="2437"/>
      <c r="PBR4" s="2437"/>
      <c r="PBS4" s="2437"/>
      <c r="PBT4" s="2437"/>
      <c r="PBU4" s="2437"/>
      <c r="PBV4" s="2437"/>
      <c r="PBW4" s="2437"/>
      <c r="PBX4" s="2437"/>
      <c r="PBY4" s="2437"/>
      <c r="PBZ4" s="2437"/>
      <c r="PCA4" s="2437"/>
      <c r="PCB4" s="2437"/>
      <c r="PCC4" s="2437"/>
      <c r="PCD4" s="2437"/>
      <c r="PCE4" s="2437"/>
      <c r="PCF4" s="2437"/>
      <c r="PCG4" s="2437"/>
      <c r="PCH4" s="2437"/>
      <c r="PCI4" s="2437"/>
      <c r="PCJ4" s="2437"/>
      <c r="PCK4" s="2437"/>
      <c r="PCL4" s="2437"/>
      <c r="PCM4" s="2437"/>
      <c r="PCN4" s="2437"/>
      <c r="PCO4" s="2437"/>
      <c r="PCP4" s="2437"/>
      <c r="PCQ4" s="2437"/>
      <c r="PCR4" s="2437"/>
      <c r="PCS4" s="2437"/>
      <c r="PCT4" s="2437"/>
      <c r="PCU4" s="2437"/>
      <c r="PCV4" s="2437"/>
      <c r="PCW4" s="2437"/>
      <c r="PCX4" s="2437"/>
      <c r="PCY4" s="2437"/>
      <c r="PCZ4" s="2437"/>
      <c r="PDA4" s="2437"/>
      <c r="PDB4" s="2437"/>
      <c r="PDC4" s="2437"/>
      <c r="PDD4" s="2437"/>
      <c r="PDE4" s="2437"/>
      <c r="PDF4" s="2437"/>
      <c r="PDG4" s="2437"/>
      <c r="PDH4" s="2437"/>
      <c r="PDI4" s="2437"/>
      <c r="PDJ4" s="2437"/>
      <c r="PDK4" s="2437"/>
      <c r="PDL4" s="2437"/>
      <c r="PDM4" s="2437"/>
      <c r="PDN4" s="2437"/>
      <c r="PDO4" s="2437"/>
      <c r="PDP4" s="2437"/>
      <c r="PDQ4" s="2437"/>
      <c r="PDR4" s="2437"/>
      <c r="PDS4" s="2437"/>
      <c r="PDT4" s="2437"/>
      <c r="PDU4" s="2437"/>
      <c r="PDV4" s="2437"/>
      <c r="PDW4" s="2437"/>
      <c r="PDX4" s="2437"/>
      <c r="PDY4" s="2437"/>
      <c r="PDZ4" s="2437"/>
      <c r="PEA4" s="2437"/>
      <c r="PEB4" s="2437"/>
      <c r="PEC4" s="2437"/>
      <c r="PED4" s="2437"/>
      <c r="PEE4" s="2437"/>
      <c r="PEF4" s="2437"/>
      <c r="PEG4" s="2437"/>
      <c r="PEH4" s="2437"/>
      <c r="PEI4" s="2437"/>
      <c r="PEJ4" s="2437"/>
      <c r="PEK4" s="2437"/>
      <c r="PEL4" s="2437"/>
      <c r="PEM4" s="2437"/>
      <c r="PEN4" s="2437"/>
      <c r="PEO4" s="2437"/>
      <c r="PEP4" s="2437"/>
      <c r="PEQ4" s="2437"/>
      <c r="PER4" s="2437"/>
      <c r="PES4" s="2437"/>
      <c r="PET4" s="2437"/>
      <c r="PEU4" s="2437"/>
      <c r="PEV4" s="2437"/>
      <c r="PEW4" s="2437"/>
      <c r="PEX4" s="2437"/>
      <c r="PEY4" s="2437"/>
      <c r="PEZ4" s="2437"/>
      <c r="PFA4" s="2437"/>
      <c r="PFB4" s="2437"/>
      <c r="PFC4" s="2437"/>
      <c r="PFD4" s="2437"/>
      <c r="PFE4" s="2437"/>
      <c r="PFF4" s="2437"/>
      <c r="PFG4" s="2437"/>
      <c r="PFH4" s="2437"/>
      <c r="PFI4" s="2437"/>
      <c r="PFJ4" s="2437"/>
      <c r="PFK4" s="2437"/>
      <c r="PFL4" s="2437"/>
      <c r="PFM4" s="2437"/>
      <c r="PFN4" s="2437"/>
      <c r="PFO4" s="2437"/>
      <c r="PFP4" s="2437"/>
      <c r="PFQ4" s="2437"/>
      <c r="PFR4" s="2437"/>
      <c r="PFS4" s="2437"/>
      <c r="PFT4" s="2437"/>
      <c r="PFU4" s="2437"/>
      <c r="PFV4" s="2437"/>
      <c r="PFW4" s="2437"/>
      <c r="PFX4" s="2437"/>
      <c r="PFY4" s="2437"/>
      <c r="PFZ4" s="2437"/>
      <c r="PGA4" s="2437"/>
      <c r="PGB4" s="2437"/>
      <c r="PGC4" s="2437"/>
      <c r="PGD4" s="2437"/>
      <c r="PGE4" s="2437"/>
      <c r="PGF4" s="2437"/>
      <c r="PGG4" s="2437"/>
      <c r="PGH4" s="2437"/>
      <c r="PGI4" s="2437"/>
      <c r="PGJ4" s="2437"/>
      <c r="PGK4" s="2437"/>
      <c r="PGL4" s="2437"/>
      <c r="PGM4" s="2437"/>
      <c r="PGN4" s="2437"/>
      <c r="PGO4" s="2437"/>
      <c r="PGP4" s="2437"/>
      <c r="PGQ4" s="2437"/>
      <c r="PGR4" s="2437"/>
      <c r="PGS4" s="2437"/>
      <c r="PGT4" s="2437"/>
      <c r="PGU4" s="2437"/>
      <c r="PGV4" s="2437"/>
      <c r="PGW4" s="2437"/>
      <c r="PGX4" s="2437"/>
      <c r="PGY4" s="2437"/>
      <c r="PGZ4" s="2437"/>
      <c r="PHA4" s="2437"/>
      <c r="PHB4" s="2437"/>
      <c r="PHC4" s="2437"/>
      <c r="PHD4" s="2437"/>
      <c r="PHE4" s="2437"/>
      <c r="PHF4" s="2437"/>
      <c r="PHG4" s="2437"/>
      <c r="PHH4" s="2437"/>
      <c r="PHI4" s="2437"/>
      <c r="PHJ4" s="2437"/>
      <c r="PHK4" s="2437"/>
      <c r="PHL4" s="2437"/>
      <c r="PHM4" s="2437"/>
      <c r="PHN4" s="2437"/>
      <c r="PHO4" s="2437"/>
      <c r="PHP4" s="2437"/>
      <c r="PHQ4" s="2437"/>
      <c r="PHR4" s="2437"/>
      <c r="PHS4" s="2437"/>
      <c r="PHT4" s="2437"/>
      <c r="PHU4" s="2437"/>
      <c r="PHV4" s="2437"/>
      <c r="PHW4" s="2437"/>
      <c r="PHX4" s="2437"/>
      <c r="PHY4" s="2437"/>
      <c r="PHZ4" s="2437"/>
      <c r="PIA4" s="2437"/>
      <c r="PIB4" s="2437"/>
      <c r="PIC4" s="2437"/>
      <c r="PID4" s="2437"/>
      <c r="PIE4" s="2437"/>
      <c r="PIF4" s="2437"/>
      <c r="PIG4" s="2437"/>
      <c r="PIH4" s="2437"/>
      <c r="PII4" s="2437"/>
      <c r="PIJ4" s="2437"/>
      <c r="PIK4" s="2437"/>
      <c r="PIL4" s="2437"/>
      <c r="PIM4" s="2437"/>
      <c r="PIN4" s="2437"/>
      <c r="PIO4" s="2437"/>
      <c r="PIP4" s="2437"/>
      <c r="PIQ4" s="2437"/>
      <c r="PIR4" s="2437"/>
      <c r="PIS4" s="2437"/>
      <c r="PIT4" s="2437"/>
      <c r="PIU4" s="2437"/>
      <c r="PIV4" s="2437"/>
      <c r="PIW4" s="2437"/>
      <c r="PIX4" s="2437"/>
      <c r="PIY4" s="2437"/>
      <c r="PIZ4" s="2437"/>
      <c r="PJA4" s="2437"/>
      <c r="PJB4" s="2437"/>
      <c r="PJC4" s="2437"/>
      <c r="PJD4" s="2437"/>
      <c r="PJE4" s="2437"/>
      <c r="PJF4" s="2437"/>
      <c r="PJG4" s="2437"/>
      <c r="PJH4" s="2437"/>
      <c r="PJI4" s="2437"/>
      <c r="PJJ4" s="2437"/>
      <c r="PJK4" s="2437"/>
      <c r="PJL4" s="2437"/>
      <c r="PJM4" s="2437"/>
      <c r="PJN4" s="2437"/>
      <c r="PJO4" s="2437"/>
      <c r="PJP4" s="2437"/>
      <c r="PJQ4" s="2437"/>
      <c r="PJR4" s="2437"/>
      <c r="PJS4" s="2437"/>
      <c r="PJT4" s="2437"/>
      <c r="PJU4" s="2437"/>
      <c r="PJV4" s="2437"/>
      <c r="PJW4" s="2437"/>
      <c r="PJX4" s="2437"/>
      <c r="PJY4" s="2437"/>
      <c r="PJZ4" s="2437"/>
      <c r="PKA4" s="2437"/>
      <c r="PKB4" s="2437"/>
      <c r="PKC4" s="2437"/>
      <c r="PKD4" s="2437"/>
      <c r="PKE4" s="2437"/>
      <c r="PKF4" s="2437"/>
      <c r="PKG4" s="2437"/>
      <c r="PKH4" s="2437"/>
      <c r="PKI4" s="2437"/>
      <c r="PKJ4" s="2437"/>
      <c r="PKK4" s="2437"/>
      <c r="PKL4" s="2437"/>
      <c r="PKM4" s="2437"/>
      <c r="PKN4" s="2437"/>
      <c r="PKO4" s="2437"/>
      <c r="PKP4" s="2437"/>
      <c r="PKQ4" s="2437"/>
      <c r="PKR4" s="2437"/>
      <c r="PKS4" s="2437"/>
      <c r="PKT4" s="2437"/>
      <c r="PKU4" s="2437"/>
      <c r="PKV4" s="2437"/>
      <c r="PKW4" s="2437"/>
      <c r="PKX4" s="2437"/>
      <c r="PKY4" s="2437"/>
      <c r="PKZ4" s="2437"/>
      <c r="PLA4" s="2437"/>
      <c r="PLB4" s="2437"/>
      <c r="PLC4" s="2437"/>
      <c r="PLD4" s="2437"/>
      <c r="PLE4" s="2437"/>
      <c r="PLF4" s="2437"/>
      <c r="PLG4" s="2437"/>
      <c r="PLH4" s="2437"/>
      <c r="PLI4" s="2437"/>
      <c r="PLJ4" s="2437"/>
      <c r="PLK4" s="2437"/>
      <c r="PLL4" s="2437"/>
      <c r="PLM4" s="2437"/>
      <c r="PLN4" s="2437"/>
      <c r="PLO4" s="2437"/>
      <c r="PLP4" s="2437"/>
      <c r="PLQ4" s="2437"/>
      <c r="PLR4" s="2437"/>
      <c r="PLS4" s="2437"/>
      <c r="PLT4" s="2437"/>
      <c r="PLU4" s="2437"/>
      <c r="PLV4" s="2437"/>
      <c r="PLW4" s="2437"/>
      <c r="PLX4" s="2437"/>
      <c r="PLY4" s="2437"/>
      <c r="PLZ4" s="2437"/>
      <c r="PMA4" s="2437"/>
      <c r="PMB4" s="2437"/>
      <c r="PMC4" s="2437"/>
      <c r="PMD4" s="2437"/>
      <c r="PME4" s="2437"/>
      <c r="PMF4" s="2437"/>
      <c r="PMG4" s="2437"/>
      <c r="PMH4" s="2437"/>
      <c r="PMI4" s="2437"/>
      <c r="PMJ4" s="2437"/>
      <c r="PMK4" s="2437"/>
      <c r="PML4" s="2437"/>
      <c r="PMM4" s="2437"/>
      <c r="PMN4" s="2437"/>
      <c r="PMO4" s="2437"/>
      <c r="PMP4" s="2437"/>
      <c r="PMQ4" s="2437"/>
      <c r="PMR4" s="2437"/>
      <c r="PMS4" s="2437"/>
      <c r="PMT4" s="2437"/>
      <c r="PMU4" s="2437"/>
      <c r="PMV4" s="2437"/>
      <c r="PMW4" s="2437"/>
      <c r="PMX4" s="2437"/>
      <c r="PMY4" s="2437"/>
      <c r="PMZ4" s="2437"/>
      <c r="PNA4" s="2437"/>
      <c r="PNB4" s="2437"/>
      <c r="PNC4" s="2437"/>
      <c r="PND4" s="2437"/>
      <c r="PNE4" s="2437"/>
      <c r="PNF4" s="2437"/>
      <c r="PNG4" s="2437"/>
      <c r="PNH4" s="2437"/>
      <c r="PNI4" s="2437"/>
      <c r="PNJ4" s="2437"/>
      <c r="PNK4" s="2437"/>
      <c r="PNL4" s="2437"/>
      <c r="PNM4" s="2437"/>
      <c r="PNN4" s="2437"/>
      <c r="PNO4" s="2437"/>
      <c r="PNP4" s="2437"/>
      <c r="PNQ4" s="2437"/>
      <c r="PNR4" s="2437"/>
      <c r="PNS4" s="2437"/>
      <c r="PNT4" s="2437"/>
      <c r="PNU4" s="2437"/>
      <c r="PNV4" s="2437"/>
      <c r="PNW4" s="2437"/>
      <c r="PNX4" s="2437"/>
      <c r="PNY4" s="2437"/>
      <c r="PNZ4" s="2437"/>
      <c r="POA4" s="2437"/>
      <c r="POB4" s="2437"/>
      <c r="POC4" s="2437"/>
      <c r="POD4" s="2437"/>
      <c r="POE4" s="2437"/>
      <c r="POF4" s="2437"/>
      <c r="POG4" s="2437"/>
      <c r="POH4" s="2437"/>
      <c r="POI4" s="2437"/>
      <c r="POJ4" s="2437"/>
      <c r="POK4" s="2437"/>
      <c r="POL4" s="2437"/>
      <c r="POM4" s="2437"/>
      <c r="PON4" s="2437"/>
      <c r="POO4" s="2437"/>
      <c r="POP4" s="2437"/>
      <c r="POQ4" s="2437"/>
      <c r="POR4" s="2437"/>
      <c r="POS4" s="2437"/>
      <c r="POT4" s="2437"/>
      <c r="POU4" s="2437"/>
      <c r="POV4" s="2437"/>
      <c r="POW4" s="2437"/>
      <c r="POX4" s="2437"/>
      <c r="POY4" s="2437"/>
      <c r="POZ4" s="2437"/>
      <c r="PPA4" s="2437"/>
      <c r="PPB4" s="2437"/>
      <c r="PPC4" s="2437"/>
      <c r="PPD4" s="2437"/>
      <c r="PPE4" s="2437"/>
      <c r="PPF4" s="2437"/>
      <c r="PPG4" s="2437"/>
      <c r="PPH4" s="2437"/>
      <c r="PPI4" s="2437"/>
      <c r="PPJ4" s="2437"/>
      <c r="PPK4" s="2437"/>
      <c r="PPL4" s="2437"/>
      <c r="PPM4" s="2437"/>
      <c r="PPN4" s="2437"/>
      <c r="PPO4" s="2437"/>
      <c r="PPP4" s="2437"/>
      <c r="PPQ4" s="2437"/>
      <c r="PPR4" s="2437"/>
      <c r="PPS4" s="2437"/>
      <c r="PPT4" s="2437"/>
      <c r="PPU4" s="2437"/>
      <c r="PPV4" s="2437"/>
      <c r="PPW4" s="2437"/>
      <c r="PPX4" s="2437"/>
      <c r="PPY4" s="2437"/>
      <c r="PPZ4" s="2437"/>
      <c r="PQA4" s="2437"/>
      <c r="PQB4" s="2437"/>
      <c r="PQC4" s="2437"/>
      <c r="PQD4" s="2437"/>
      <c r="PQE4" s="2437"/>
      <c r="PQF4" s="2437"/>
      <c r="PQG4" s="2437"/>
      <c r="PQH4" s="2437"/>
      <c r="PQI4" s="2437"/>
      <c r="PQJ4" s="2437"/>
      <c r="PQK4" s="2437"/>
      <c r="PQL4" s="2437"/>
      <c r="PQM4" s="2437"/>
      <c r="PQN4" s="2437"/>
      <c r="PQO4" s="2437"/>
      <c r="PQP4" s="2437"/>
      <c r="PQQ4" s="2437"/>
      <c r="PQR4" s="2437"/>
      <c r="PQS4" s="2437"/>
      <c r="PQT4" s="2437"/>
      <c r="PQU4" s="2437"/>
      <c r="PQV4" s="2437"/>
      <c r="PQW4" s="2437"/>
      <c r="PQX4" s="2437"/>
      <c r="PQY4" s="2437"/>
      <c r="PQZ4" s="2437"/>
      <c r="PRA4" s="2437"/>
      <c r="PRB4" s="2437"/>
      <c r="PRC4" s="2437"/>
      <c r="PRD4" s="2437"/>
      <c r="PRE4" s="2437"/>
      <c r="PRF4" s="2437"/>
      <c r="PRG4" s="2437"/>
      <c r="PRH4" s="2437"/>
      <c r="PRI4" s="2437"/>
      <c r="PRJ4" s="2437"/>
      <c r="PRK4" s="2437"/>
      <c r="PRL4" s="2437"/>
      <c r="PRM4" s="2437"/>
      <c r="PRN4" s="2437"/>
      <c r="PRO4" s="2437"/>
      <c r="PRP4" s="2437"/>
      <c r="PRQ4" s="2437"/>
      <c r="PRR4" s="2437"/>
      <c r="PRS4" s="2437"/>
      <c r="PRT4" s="2437"/>
      <c r="PRU4" s="2437"/>
      <c r="PRV4" s="2437"/>
      <c r="PRW4" s="2437"/>
      <c r="PRX4" s="2437"/>
      <c r="PRY4" s="2437"/>
      <c r="PRZ4" s="2437"/>
      <c r="PSA4" s="2437"/>
      <c r="PSB4" s="2437"/>
      <c r="PSC4" s="2437"/>
      <c r="PSD4" s="2437"/>
      <c r="PSE4" s="2437"/>
      <c r="PSF4" s="2437"/>
      <c r="PSG4" s="2437"/>
      <c r="PSH4" s="2437"/>
      <c r="PSI4" s="2437"/>
      <c r="PSJ4" s="2437"/>
      <c r="PSK4" s="2437"/>
      <c r="PSL4" s="2437"/>
      <c r="PSM4" s="2437"/>
      <c r="PSN4" s="2437"/>
      <c r="PSO4" s="2437"/>
      <c r="PSP4" s="2437"/>
      <c r="PSQ4" s="2437"/>
      <c r="PSR4" s="2437"/>
      <c r="PSS4" s="2437"/>
      <c r="PST4" s="2437"/>
      <c r="PSU4" s="2437"/>
      <c r="PSV4" s="2437"/>
      <c r="PSW4" s="2437"/>
      <c r="PSX4" s="2437"/>
      <c r="PSY4" s="2437"/>
      <c r="PSZ4" s="2437"/>
      <c r="PTA4" s="2437"/>
      <c r="PTB4" s="2437"/>
      <c r="PTC4" s="2437"/>
      <c r="PTD4" s="2437"/>
      <c r="PTE4" s="2437"/>
      <c r="PTF4" s="2437"/>
      <c r="PTG4" s="2437"/>
      <c r="PTH4" s="2437"/>
      <c r="PTI4" s="2437"/>
      <c r="PTJ4" s="2437"/>
      <c r="PTK4" s="2437"/>
      <c r="PTL4" s="2437"/>
      <c r="PTM4" s="2437"/>
      <c r="PTN4" s="2437"/>
      <c r="PTO4" s="2437"/>
      <c r="PTP4" s="2437"/>
      <c r="PTQ4" s="2437"/>
      <c r="PTR4" s="2437"/>
      <c r="PTS4" s="2437"/>
      <c r="PTT4" s="2437"/>
      <c r="PTU4" s="2437"/>
      <c r="PTV4" s="2437"/>
      <c r="PTW4" s="2437"/>
      <c r="PTX4" s="2437"/>
      <c r="PTY4" s="2437"/>
      <c r="PTZ4" s="2437"/>
      <c r="PUA4" s="2437"/>
      <c r="PUB4" s="2437"/>
      <c r="PUC4" s="2437"/>
      <c r="PUD4" s="2437"/>
      <c r="PUE4" s="2437"/>
      <c r="PUF4" s="2437"/>
      <c r="PUG4" s="2437"/>
      <c r="PUH4" s="2437"/>
      <c r="PUI4" s="2437"/>
      <c r="PUJ4" s="2437"/>
      <c r="PUK4" s="2437"/>
      <c r="PUL4" s="2437"/>
      <c r="PUM4" s="2437"/>
      <c r="PUN4" s="2437"/>
      <c r="PUO4" s="2437"/>
      <c r="PUP4" s="2437"/>
      <c r="PUQ4" s="2437"/>
      <c r="PUR4" s="2437"/>
      <c r="PUS4" s="2437"/>
      <c r="PUT4" s="2437"/>
      <c r="PUU4" s="2437"/>
      <c r="PUV4" s="2437"/>
      <c r="PUW4" s="2437"/>
      <c r="PUX4" s="2437"/>
      <c r="PUY4" s="2437"/>
      <c r="PUZ4" s="2437"/>
      <c r="PVA4" s="2437"/>
      <c r="PVB4" s="2437"/>
      <c r="PVC4" s="2437"/>
      <c r="PVD4" s="2437"/>
      <c r="PVE4" s="2437"/>
      <c r="PVF4" s="2437"/>
      <c r="PVG4" s="2437"/>
      <c r="PVH4" s="2437"/>
      <c r="PVI4" s="2437"/>
      <c r="PVJ4" s="2437"/>
      <c r="PVK4" s="2437"/>
      <c r="PVL4" s="2437"/>
      <c r="PVM4" s="2437"/>
      <c r="PVN4" s="2437"/>
      <c r="PVO4" s="2437"/>
      <c r="PVP4" s="2437"/>
      <c r="PVQ4" s="2437"/>
      <c r="PVR4" s="2437"/>
      <c r="PVS4" s="2437"/>
      <c r="PVT4" s="2437"/>
      <c r="PVU4" s="2437"/>
      <c r="PVV4" s="2437"/>
      <c r="PVW4" s="2437"/>
      <c r="PVX4" s="2437"/>
      <c r="PVY4" s="2437"/>
      <c r="PVZ4" s="2437"/>
      <c r="PWA4" s="2437"/>
      <c r="PWB4" s="2437"/>
      <c r="PWC4" s="2437"/>
      <c r="PWD4" s="2437"/>
      <c r="PWE4" s="2437"/>
      <c r="PWF4" s="2437"/>
      <c r="PWG4" s="2437"/>
      <c r="PWH4" s="2437"/>
      <c r="PWI4" s="2437"/>
      <c r="PWJ4" s="2437"/>
      <c r="PWK4" s="2437"/>
      <c r="PWL4" s="2437"/>
      <c r="PWM4" s="2437"/>
      <c r="PWN4" s="2437"/>
      <c r="PWO4" s="2437"/>
      <c r="PWP4" s="2437"/>
      <c r="PWQ4" s="2437"/>
      <c r="PWR4" s="2437"/>
      <c r="PWS4" s="2437"/>
      <c r="PWT4" s="2437"/>
      <c r="PWU4" s="2437"/>
      <c r="PWV4" s="2437"/>
      <c r="PWW4" s="2437"/>
      <c r="PWX4" s="2437"/>
      <c r="PWY4" s="2437"/>
      <c r="PWZ4" s="2437"/>
      <c r="PXA4" s="2437"/>
      <c r="PXB4" s="2437"/>
      <c r="PXC4" s="2437"/>
      <c r="PXD4" s="2437"/>
      <c r="PXE4" s="2437"/>
      <c r="PXF4" s="2437"/>
      <c r="PXG4" s="2437"/>
      <c r="PXH4" s="2437"/>
      <c r="PXI4" s="2437"/>
      <c r="PXJ4" s="2437"/>
      <c r="PXK4" s="2437"/>
      <c r="PXL4" s="2437"/>
      <c r="PXM4" s="2437"/>
      <c r="PXN4" s="2437"/>
      <c r="PXO4" s="2437"/>
      <c r="PXP4" s="2437"/>
      <c r="PXQ4" s="2437"/>
      <c r="PXR4" s="2437"/>
      <c r="PXS4" s="2437"/>
      <c r="PXT4" s="2437"/>
      <c r="PXU4" s="2437"/>
      <c r="PXV4" s="2437"/>
      <c r="PXW4" s="2437"/>
      <c r="PXX4" s="2437"/>
      <c r="PXY4" s="2437"/>
      <c r="PXZ4" s="2437"/>
      <c r="PYA4" s="2437"/>
      <c r="PYB4" s="2437"/>
      <c r="PYC4" s="2437"/>
      <c r="PYD4" s="2437"/>
      <c r="PYE4" s="2437"/>
      <c r="PYF4" s="2437"/>
      <c r="PYG4" s="2437"/>
      <c r="PYH4" s="2437"/>
      <c r="PYI4" s="2437"/>
      <c r="PYJ4" s="2437"/>
      <c r="PYK4" s="2437"/>
      <c r="PYL4" s="2437"/>
      <c r="PYM4" s="2437"/>
      <c r="PYN4" s="2437"/>
      <c r="PYO4" s="2437"/>
      <c r="PYP4" s="2437"/>
      <c r="PYQ4" s="2437"/>
      <c r="PYR4" s="2437"/>
      <c r="PYS4" s="2437"/>
      <c r="PYT4" s="2437"/>
      <c r="PYU4" s="2437"/>
      <c r="PYV4" s="2437"/>
      <c r="PYW4" s="2437"/>
      <c r="PYX4" s="2437"/>
      <c r="PYY4" s="2437"/>
      <c r="PYZ4" s="2437"/>
      <c r="PZA4" s="2437"/>
      <c r="PZB4" s="2437"/>
      <c r="PZC4" s="2437"/>
      <c r="PZD4" s="2437"/>
      <c r="PZE4" s="2437"/>
      <c r="PZF4" s="2437"/>
      <c r="PZG4" s="2437"/>
      <c r="PZH4" s="2437"/>
      <c r="PZI4" s="2437"/>
      <c r="PZJ4" s="2437"/>
      <c r="PZK4" s="2437"/>
      <c r="PZL4" s="2437"/>
      <c r="PZM4" s="2437"/>
      <c r="PZN4" s="2437"/>
      <c r="PZO4" s="2437"/>
      <c r="PZP4" s="2437"/>
      <c r="PZQ4" s="2437"/>
      <c r="PZR4" s="2437"/>
      <c r="PZS4" s="2437"/>
      <c r="PZT4" s="2437"/>
      <c r="PZU4" s="2437"/>
      <c r="PZV4" s="2437"/>
      <c r="PZW4" s="2437"/>
      <c r="PZX4" s="2437"/>
      <c r="PZY4" s="2437"/>
      <c r="PZZ4" s="2437"/>
      <c r="QAA4" s="2437"/>
      <c r="QAB4" s="2437"/>
      <c r="QAC4" s="2437"/>
      <c r="QAD4" s="2437"/>
      <c r="QAE4" s="2437"/>
      <c r="QAF4" s="2437"/>
      <c r="QAG4" s="2437"/>
      <c r="QAH4" s="2437"/>
      <c r="QAI4" s="2437"/>
      <c r="QAJ4" s="2437"/>
      <c r="QAK4" s="2437"/>
      <c r="QAL4" s="2437"/>
      <c r="QAM4" s="2437"/>
      <c r="QAN4" s="2437"/>
      <c r="QAO4" s="2437"/>
      <c r="QAP4" s="2437"/>
      <c r="QAQ4" s="2437"/>
      <c r="QAR4" s="2437"/>
      <c r="QAS4" s="2437"/>
      <c r="QAT4" s="2437"/>
      <c r="QAU4" s="2437"/>
      <c r="QAV4" s="2437"/>
      <c r="QAW4" s="2437"/>
      <c r="QAX4" s="2437"/>
      <c r="QAY4" s="2437"/>
      <c r="QAZ4" s="2437"/>
      <c r="QBA4" s="2437"/>
      <c r="QBB4" s="2437"/>
      <c r="QBC4" s="2437"/>
      <c r="QBD4" s="2437"/>
      <c r="QBE4" s="2437"/>
      <c r="QBF4" s="2437"/>
      <c r="QBG4" s="2437"/>
      <c r="QBH4" s="2437"/>
      <c r="QBI4" s="2437"/>
      <c r="QBJ4" s="2437"/>
      <c r="QBK4" s="2437"/>
      <c r="QBL4" s="2437"/>
      <c r="QBM4" s="2437"/>
      <c r="QBN4" s="2437"/>
      <c r="QBO4" s="2437"/>
      <c r="QBP4" s="2437"/>
      <c r="QBQ4" s="2437"/>
      <c r="QBR4" s="2437"/>
      <c r="QBS4" s="2437"/>
      <c r="QBT4" s="2437"/>
      <c r="QBU4" s="2437"/>
      <c r="QBV4" s="2437"/>
      <c r="QBW4" s="2437"/>
      <c r="QBX4" s="2437"/>
      <c r="QBY4" s="2437"/>
      <c r="QBZ4" s="2437"/>
      <c r="QCA4" s="2437"/>
      <c r="QCB4" s="2437"/>
      <c r="QCC4" s="2437"/>
      <c r="QCD4" s="2437"/>
      <c r="QCE4" s="2437"/>
      <c r="QCF4" s="2437"/>
      <c r="QCG4" s="2437"/>
      <c r="QCH4" s="2437"/>
      <c r="QCI4" s="2437"/>
      <c r="QCJ4" s="2437"/>
      <c r="QCK4" s="2437"/>
      <c r="QCL4" s="2437"/>
      <c r="QCM4" s="2437"/>
      <c r="QCN4" s="2437"/>
      <c r="QCO4" s="2437"/>
      <c r="QCP4" s="2437"/>
      <c r="QCQ4" s="2437"/>
      <c r="QCR4" s="2437"/>
      <c r="QCS4" s="2437"/>
      <c r="QCT4" s="2437"/>
      <c r="QCU4" s="2437"/>
      <c r="QCV4" s="2437"/>
      <c r="QCW4" s="2437"/>
      <c r="QCX4" s="2437"/>
      <c r="QCY4" s="2437"/>
      <c r="QCZ4" s="2437"/>
      <c r="QDA4" s="2437"/>
      <c r="QDB4" s="2437"/>
      <c r="QDC4" s="2437"/>
      <c r="QDD4" s="2437"/>
      <c r="QDE4" s="2437"/>
      <c r="QDF4" s="2437"/>
      <c r="QDG4" s="2437"/>
      <c r="QDH4" s="2437"/>
      <c r="QDI4" s="2437"/>
      <c r="QDJ4" s="2437"/>
      <c r="QDK4" s="2437"/>
      <c r="QDL4" s="2437"/>
      <c r="QDM4" s="2437"/>
      <c r="QDN4" s="2437"/>
      <c r="QDO4" s="2437"/>
      <c r="QDP4" s="2437"/>
      <c r="QDQ4" s="2437"/>
      <c r="QDR4" s="2437"/>
      <c r="QDS4" s="2437"/>
      <c r="QDT4" s="2437"/>
      <c r="QDU4" s="2437"/>
      <c r="QDV4" s="2437"/>
      <c r="QDW4" s="2437"/>
      <c r="QDX4" s="2437"/>
      <c r="QDY4" s="2437"/>
      <c r="QDZ4" s="2437"/>
      <c r="QEA4" s="2437"/>
      <c r="QEB4" s="2437"/>
      <c r="QEC4" s="2437"/>
      <c r="QED4" s="2437"/>
      <c r="QEE4" s="2437"/>
      <c r="QEF4" s="2437"/>
      <c r="QEG4" s="2437"/>
      <c r="QEH4" s="2437"/>
      <c r="QEI4" s="2437"/>
      <c r="QEJ4" s="2437"/>
      <c r="QEK4" s="2437"/>
      <c r="QEL4" s="2437"/>
      <c r="QEM4" s="2437"/>
      <c r="QEN4" s="2437"/>
      <c r="QEO4" s="2437"/>
      <c r="QEP4" s="2437"/>
      <c r="QEQ4" s="2437"/>
      <c r="QER4" s="2437"/>
      <c r="QES4" s="2437"/>
      <c r="QET4" s="2437"/>
      <c r="QEU4" s="2437"/>
      <c r="QEV4" s="2437"/>
      <c r="QEW4" s="2437"/>
      <c r="QEX4" s="2437"/>
      <c r="QEY4" s="2437"/>
      <c r="QEZ4" s="2437"/>
      <c r="QFA4" s="2437"/>
      <c r="QFB4" s="2437"/>
      <c r="QFC4" s="2437"/>
      <c r="QFD4" s="2437"/>
      <c r="QFE4" s="2437"/>
      <c r="QFF4" s="2437"/>
      <c r="QFG4" s="2437"/>
      <c r="QFH4" s="2437"/>
      <c r="QFI4" s="2437"/>
      <c r="QFJ4" s="2437"/>
      <c r="QFK4" s="2437"/>
      <c r="QFL4" s="2437"/>
      <c r="QFM4" s="2437"/>
      <c r="QFN4" s="2437"/>
      <c r="QFO4" s="2437"/>
      <c r="QFP4" s="2437"/>
      <c r="QFQ4" s="2437"/>
      <c r="QFR4" s="2437"/>
      <c r="QFS4" s="2437"/>
      <c r="QFT4" s="2437"/>
      <c r="QFU4" s="2437"/>
      <c r="QFV4" s="2437"/>
      <c r="QFW4" s="2437"/>
      <c r="QFX4" s="2437"/>
      <c r="QFY4" s="2437"/>
      <c r="QFZ4" s="2437"/>
      <c r="QGA4" s="2437"/>
      <c r="QGB4" s="2437"/>
      <c r="QGC4" s="2437"/>
      <c r="QGD4" s="2437"/>
      <c r="QGE4" s="2437"/>
      <c r="QGF4" s="2437"/>
      <c r="QGG4" s="2437"/>
      <c r="QGH4" s="2437"/>
      <c r="QGI4" s="2437"/>
      <c r="QGJ4" s="2437"/>
      <c r="QGK4" s="2437"/>
      <c r="QGL4" s="2437"/>
      <c r="QGM4" s="2437"/>
      <c r="QGN4" s="2437"/>
      <c r="QGO4" s="2437"/>
      <c r="QGP4" s="2437"/>
      <c r="QGQ4" s="2437"/>
      <c r="QGR4" s="2437"/>
      <c r="QGS4" s="2437"/>
      <c r="QGT4" s="2437"/>
      <c r="QGU4" s="2437"/>
      <c r="QGV4" s="2437"/>
      <c r="QGW4" s="2437"/>
      <c r="QGX4" s="2437"/>
      <c r="QGY4" s="2437"/>
      <c r="QGZ4" s="2437"/>
      <c r="QHA4" s="2437"/>
      <c r="QHB4" s="2437"/>
      <c r="QHC4" s="2437"/>
      <c r="QHD4" s="2437"/>
      <c r="QHE4" s="2437"/>
      <c r="QHF4" s="2437"/>
      <c r="QHG4" s="2437"/>
      <c r="QHH4" s="2437"/>
      <c r="QHI4" s="2437"/>
      <c r="QHJ4" s="2437"/>
      <c r="QHK4" s="2437"/>
      <c r="QHL4" s="2437"/>
      <c r="QHM4" s="2437"/>
      <c r="QHN4" s="2437"/>
      <c r="QHO4" s="2437"/>
      <c r="QHP4" s="2437"/>
      <c r="QHQ4" s="2437"/>
      <c r="QHR4" s="2437"/>
      <c r="QHS4" s="2437"/>
      <c r="QHT4" s="2437"/>
      <c r="QHU4" s="2437"/>
      <c r="QHV4" s="2437"/>
      <c r="QHW4" s="2437"/>
      <c r="QHX4" s="2437"/>
      <c r="QHY4" s="2437"/>
      <c r="QHZ4" s="2437"/>
      <c r="QIA4" s="2437"/>
      <c r="QIB4" s="2437"/>
      <c r="QIC4" s="2437"/>
      <c r="QID4" s="2437"/>
      <c r="QIE4" s="2437"/>
      <c r="QIF4" s="2437"/>
      <c r="QIG4" s="2437"/>
      <c r="QIH4" s="2437"/>
      <c r="QII4" s="2437"/>
      <c r="QIJ4" s="2437"/>
      <c r="QIK4" s="2437"/>
      <c r="QIL4" s="2437"/>
      <c r="QIM4" s="2437"/>
      <c r="QIN4" s="2437"/>
      <c r="QIO4" s="2437"/>
      <c r="QIP4" s="2437"/>
      <c r="QIQ4" s="2437"/>
      <c r="QIR4" s="2437"/>
      <c r="QIS4" s="2437"/>
      <c r="QIT4" s="2437"/>
      <c r="QIU4" s="2437"/>
      <c r="QIV4" s="2437"/>
      <c r="QIW4" s="2437"/>
      <c r="QIX4" s="2437"/>
      <c r="QIY4" s="2437"/>
      <c r="QIZ4" s="2437"/>
      <c r="QJA4" s="2437"/>
      <c r="QJB4" s="2437"/>
      <c r="QJC4" s="2437"/>
      <c r="QJD4" s="2437"/>
      <c r="QJE4" s="2437"/>
      <c r="QJF4" s="2437"/>
      <c r="QJG4" s="2437"/>
      <c r="QJH4" s="2437"/>
      <c r="QJI4" s="2437"/>
      <c r="QJJ4" s="2437"/>
      <c r="QJK4" s="2437"/>
      <c r="QJL4" s="2437"/>
      <c r="QJM4" s="2437"/>
      <c r="QJN4" s="2437"/>
      <c r="QJO4" s="2437"/>
      <c r="QJP4" s="2437"/>
      <c r="QJQ4" s="2437"/>
      <c r="QJR4" s="2437"/>
      <c r="QJS4" s="2437"/>
      <c r="QJT4" s="2437"/>
      <c r="QJU4" s="2437"/>
      <c r="QJV4" s="2437"/>
      <c r="QJW4" s="2437"/>
      <c r="QJX4" s="2437"/>
      <c r="QJY4" s="2437"/>
      <c r="QJZ4" s="2437"/>
      <c r="QKA4" s="2437"/>
      <c r="QKB4" s="2437"/>
      <c r="QKC4" s="2437"/>
      <c r="QKD4" s="2437"/>
      <c r="QKE4" s="2437"/>
      <c r="QKF4" s="2437"/>
      <c r="QKG4" s="2437"/>
      <c r="QKH4" s="2437"/>
      <c r="QKI4" s="2437"/>
      <c r="QKJ4" s="2437"/>
      <c r="QKK4" s="2437"/>
      <c r="QKL4" s="2437"/>
      <c r="QKM4" s="2437"/>
      <c r="QKN4" s="2437"/>
      <c r="QKO4" s="2437"/>
      <c r="QKP4" s="2437"/>
      <c r="QKQ4" s="2437"/>
      <c r="QKR4" s="2437"/>
      <c r="QKS4" s="2437"/>
      <c r="QKT4" s="2437"/>
      <c r="QKU4" s="2437"/>
      <c r="QKV4" s="2437"/>
      <c r="QKW4" s="2437"/>
      <c r="QKX4" s="2437"/>
      <c r="QKY4" s="2437"/>
      <c r="QKZ4" s="2437"/>
      <c r="QLA4" s="2437"/>
      <c r="QLB4" s="2437"/>
      <c r="QLC4" s="2437"/>
      <c r="QLD4" s="2437"/>
      <c r="QLE4" s="2437"/>
      <c r="QLF4" s="2437"/>
      <c r="QLG4" s="2437"/>
      <c r="QLH4" s="2437"/>
      <c r="QLI4" s="2437"/>
      <c r="QLJ4" s="2437"/>
      <c r="QLK4" s="2437"/>
      <c r="QLL4" s="2437"/>
      <c r="QLM4" s="2437"/>
      <c r="QLN4" s="2437"/>
      <c r="QLO4" s="2437"/>
      <c r="QLP4" s="2437"/>
      <c r="QLQ4" s="2437"/>
      <c r="QLR4" s="2437"/>
      <c r="QLS4" s="2437"/>
      <c r="QLT4" s="2437"/>
      <c r="QLU4" s="2437"/>
      <c r="QLV4" s="2437"/>
      <c r="QLW4" s="2437"/>
      <c r="QLX4" s="2437"/>
      <c r="QLY4" s="2437"/>
      <c r="QLZ4" s="2437"/>
      <c r="QMA4" s="2437"/>
      <c r="QMB4" s="2437"/>
      <c r="QMC4" s="2437"/>
      <c r="QMD4" s="2437"/>
      <c r="QME4" s="2437"/>
      <c r="QMF4" s="2437"/>
      <c r="QMG4" s="2437"/>
      <c r="QMH4" s="2437"/>
      <c r="QMI4" s="2437"/>
      <c r="QMJ4" s="2437"/>
      <c r="QMK4" s="2437"/>
      <c r="QML4" s="2437"/>
      <c r="QMM4" s="2437"/>
      <c r="QMN4" s="2437"/>
      <c r="QMO4" s="2437"/>
      <c r="QMP4" s="2437"/>
      <c r="QMQ4" s="2437"/>
      <c r="QMR4" s="2437"/>
      <c r="QMS4" s="2437"/>
      <c r="QMT4" s="2437"/>
      <c r="QMU4" s="2437"/>
      <c r="QMV4" s="2437"/>
      <c r="QMW4" s="2437"/>
      <c r="QMX4" s="2437"/>
      <c r="QMY4" s="2437"/>
      <c r="QMZ4" s="2437"/>
      <c r="QNA4" s="2437"/>
      <c r="QNB4" s="2437"/>
      <c r="QNC4" s="2437"/>
      <c r="QND4" s="2437"/>
      <c r="QNE4" s="2437"/>
      <c r="QNF4" s="2437"/>
      <c r="QNG4" s="2437"/>
      <c r="QNH4" s="2437"/>
      <c r="QNI4" s="2437"/>
      <c r="QNJ4" s="2437"/>
      <c r="QNK4" s="2437"/>
      <c r="QNL4" s="2437"/>
      <c r="QNM4" s="2437"/>
      <c r="QNN4" s="2437"/>
      <c r="QNO4" s="2437"/>
      <c r="QNP4" s="2437"/>
      <c r="QNQ4" s="2437"/>
      <c r="QNR4" s="2437"/>
      <c r="QNS4" s="2437"/>
      <c r="QNT4" s="2437"/>
      <c r="QNU4" s="2437"/>
      <c r="QNV4" s="2437"/>
      <c r="QNW4" s="2437"/>
      <c r="QNX4" s="2437"/>
      <c r="QNY4" s="2437"/>
      <c r="QNZ4" s="2437"/>
      <c r="QOA4" s="2437"/>
      <c r="QOB4" s="2437"/>
      <c r="QOC4" s="2437"/>
      <c r="QOD4" s="2437"/>
      <c r="QOE4" s="2437"/>
      <c r="QOF4" s="2437"/>
      <c r="QOG4" s="2437"/>
      <c r="QOH4" s="2437"/>
      <c r="QOI4" s="2437"/>
      <c r="QOJ4" s="2437"/>
      <c r="QOK4" s="2437"/>
      <c r="QOL4" s="2437"/>
      <c r="QOM4" s="2437"/>
      <c r="QON4" s="2437"/>
      <c r="QOO4" s="2437"/>
      <c r="QOP4" s="2437"/>
      <c r="QOQ4" s="2437"/>
      <c r="QOR4" s="2437"/>
      <c r="QOS4" s="2437"/>
      <c r="QOT4" s="2437"/>
      <c r="QOU4" s="2437"/>
      <c r="QOV4" s="2437"/>
      <c r="QOW4" s="2437"/>
      <c r="QOX4" s="2437"/>
      <c r="QOY4" s="2437"/>
      <c r="QOZ4" s="2437"/>
      <c r="QPA4" s="2437"/>
      <c r="QPB4" s="2437"/>
      <c r="QPC4" s="2437"/>
      <c r="QPD4" s="2437"/>
      <c r="QPE4" s="2437"/>
      <c r="QPF4" s="2437"/>
      <c r="QPG4" s="2437"/>
      <c r="QPH4" s="2437"/>
      <c r="QPI4" s="2437"/>
      <c r="QPJ4" s="2437"/>
      <c r="QPK4" s="2437"/>
      <c r="QPL4" s="2437"/>
      <c r="QPM4" s="2437"/>
      <c r="QPN4" s="2437"/>
      <c r="QPO4" s="2437"/>
      <c r="QPP4" s="2437"/>
      <c r="QPQ4" s="2437"/>
      <c r="QPR4" s="2437"/>
      <c r="QPS4" s="2437"/>
      <c r="QPT4" s="2437"/>
      <c r="QPU4" s="2437"/>
      <c r="QPV4" s="2437"/>
      <c r="QPW4" s="2437"/>
      <c r="QPX4" s="2437"/>
      <c r="QPY4" s="2437"/>
      <c r="QPZ4" s="2437"/>
      <c r="QQA4" s="2437"/>
      <c r="QQB4" s="2437"/>
      <c r="QQC4" s="2437"/>
      <c r="QQD4" s="2437"/>
      <c r="QQE4" s="2437"/>
      <c r="QQF4" s="2437"/>
      <c r="QQG4" s="2437"/>
      <c r="QQH4" s="2437"/>
      <c r="QQI4" s="2437"/>
      <c r="QQJ4" s="2437"/>
      <c r="QQK4" s="2437"/>
      <c r="QQL4" s="2437"/>
      <c r="QQM4" s="2437"/>
      <c r="QQN4" s="2437"/>
      <c r="QQO4" s="2437"/>
      <c r="QQP4" s="2437"/>
      <c r="QQQ4" s="2437"/>
      <c r="QQR4" s="2437"/>
      <c r="QQS4" s="2437"/>
      <c r="QQT4" s="2437"/>
      <c r="QQU4" s="2437"/>
      <c r="QQV4" s="2437"/>
      <c r="QQW4" s="2437"/>
      <c r="QQX4" s="2437"/>
      <c r="QQY4" s="2437"/>
      <c r="QQZ4" s="2437"/>
      <c r="QRA4" s="2437"/>
      <c r="QRB4" s="2437"/>
      <c r="QRC4" s="2437"/>
      <c r="QRD4" s="2437"/>
      <c r="QRE4" s="2437"/>
      <c r="QRF4" s="2437"/>
      <c r="QRG4" s="2437"/>
      <c r="QRH4" s="2437"/>
      <c r="QRI4" s="2437"/>
      <c r="QRJ4" s="2437"/>
      <c r="QRK4" s="2437"/>
      <c r="QRL4" s="2437"/>
      <c r="QRM4" s="2437"/>
      <c r="QRN4" s="2437"/>
      <c r="QRO4" s="2437"/>
      <c r="QRP4" s="2437"/>
      <c r="QRQ4" s="2437"/>
      <c r="QRR4" s="2437"/>
      <c r="QRS4" s="2437"/>
      <c r="QRT4" s="2437"/>
      <c r="QRU4" s="2437"/>
      <c r="QRV4" s="2437"/>
      <c r="QRW4" s="2437"/>
      <c r="QRX4" s="2437"/>
      <c r="QRY4" s="2437"/>
      <c r="QRZ4" s="2437"/>
      <c r="QSA4" s="2437"/>
      <c r="QSB4" s="2437"/>
      <c r="QSC4" s="2437"/>
      <c r="QSD4" s="2437"/>
      <c r="QSE4" s="2437"/>
      <c r="QSF4" s="2437"/>
      <c r="QSG4" s="2437"/>
      <c r="QSH4" s="2437"/>
      <c r="QSI4" s="2437"/>
      <c r="QSJ4" s="2437"/>
      <c r="QSK4" s="2437"/>
      <c r="QSL4" s="2437"/>
      <c r="QSM4" s="2437"/>
      <c r="QSN4" s="2437"/>
      <c r="QSO4" s="2437"/>
      <c r="QSP4" s="2437"/>
      <c r="QSQ4" s="2437"/>
      <c r="QSR4" s="2437"/>
      <c r="QSS4" s="2437"/>
      <c r="QST4" s="2437"/>
      <c r="QSU4" s="2437"/>
      <c r="QSV4" s="2437"/>
      <c r="QSW4" s="2437"/>
      <c r="QSX4" s="2437"/>
      <c r="QSY4" s="2437"/>
      <c r="QSZ4" s="2437"/>
      <c r="QTA4" s="2437"/>
      <c r="QTB4" s="2437"/>
      <c r="QTC4" s="2437"/>
      <c r="QTD4" s="2437"/>
      <c r="QTE4" s="2437"/>
      <c r="QTF4" s="2437"/>
      <c r="QTG4" s="2437"/>
      <c r="QTH4" s="2437"/>
      <c r="QTI4" s="2437"/>
      <c r="QTJ4" s="2437"/>
      <c r="QTK4" s="2437"/>
      <c r="QTL4" s="2437"/>
      <c r="QTM4" s="2437"/>
      <c r="QTN4" s="2437"/>
      <c r="QTO4" s="2437"/>
      <c r="QTP4" s="2437"/>
      <c r="QTQ4" s="2437"/>
      <c r="QTR4" s="2437"/>
      <c r="QTS4" s="2437"/>
      <c r="QTT4" s="2437"/>
      <c r="QTU4" s="2437"/>
      <c r="QTV4" s="2437"/>
      <c r="QTW4" s="2437"/>
      <c r="QTX4" s="2437"/>
      <c r="QTY4" s="2437"/>
      <c r="QTZ4" s="2437"/>
      <c r="QUA4" s="2437"/>
      <c r="QUB4" s="2437"/>
      <c r="QUC4" s="2437"/>
      <c r="QUD4" s="2437"/>
      <c r="QUE4" s="2437"/>
      <c r="QUF4" s="2437"/>
      <c r="QUG4" s="2437"/>
      <c r="QUH4" s="2437"/>
      <c r="QUI4" s="2437"/>
      <c r="QUJ4" s="2437"/>
      <c r="QUK4" s="2437"/>
      <c r="QUL4" s="2437"/>
      <c r="QUM4" s="2437"/>
      <c r="QUN4" s="2437"/>
      <c r="QUO4" s="2437"/>
      <c r="QUP4" s="2437"/>
      <c r="QUQ4" s="2437"/>
      <c r="QUR4" s="2437"/>
      <c r="QUS4" s="2437"/>
      <c r="QUT4" s="2437"/>
      <c r="QUU4" s="2437"/>
      <c r="QUV4" s="2437"/>
      <c r="QUW4" s="2437"/>
      <c r="QUX4" s="2437"/>
      <c r="QUY4" s="2437"/>
      <c r="QUZ4" s="2437"/>
      <c r="QVA4" s="2437"/>
      <c r="QVB4" s="2437"/>
      <c r="QVC4" s="2437"/>
      <c r="QVD4" s="2437"/>
      <c r="QVE4" s="2437"/>
      <c r="QVF4" s="2437"/>
      <c r="QVG4" s="2437"/>
      <c r="QVH4" s="2437"/>
      <c r="QVI4" s="2437"/>
      <c r="QVJ4" s="2437"/>
      <c r="QVK4" s="2437"/>
      <c r="QVL4" s="2437"/>
      <c r="QVM4" s="2437"/>
      <c r="QVN4" s="2437"/>
      <c r="QVO4" s="2437"/>
      <c r="QVP4" s="2437"/>
      <c r="QVQ4" s="2437"/>
      <c r="QVR4" s="2437"/>
      <c r="QVS4" s="2437"/>
      <c r="QVT4" s="2437"/>
      <c r="QVU4" s="2437"/>
      <c r="QVV4" s="2437"/>
      <c r="QVW4" s="2437"/>
      <c r="QVX4" s="2437"/>
      <c r="QVY4" s="2437"/>
      <c r="QVZ4" s="2437"/>
      <c r="QWA4" s="2437"/>
      <c r="QWB4" s="2437"/>
      <c r="QWC4" s="2437"/>
      <c r="QWD4" s="2437"/>
      <c r="QWE4" s="2437"/>
      <c r="QWF4" s="2437"/>
      <c r="QWG4" s="2437"/>
      <c r="QWH4" s="2437"/>
      <c r="QWI4" s="2437"/>
      <c r="QWJ4" s="2437"/>
      <c r="QWK4" s="2437"/>
      <c r="QWL4" s="2437"/>
      <c r="QWM4" s="2437"/>
      <c r="QWN4" s="2437"/>
      <c r="QWO4" s="2437"/>
      <c r="QWP4" s="2437"/>
      <c r="QWQ4" s="2437"/>
      <c r="QWR4" s="2437"/>
      <c r="QWS4" s="2437"/>
      <c r="QWT4" s="2437"/>
      <c r="QWU4" s="2437"/>
      <c r="QWV4" s="2437"/>
      <c r="QWW4" s="2437"/>
      <c r="QWX4" s="2437"/>
      <c r="QWY4" s="2437"/>
      <c r="QWZ4" s="2437"/>
      <c r="QXA4" s="2437"/>
      <c r="QXB4" s="2437"/>
      <c r="QXC4" s="2437"/>
      <c r="QXD4" s="2437"/>
      <c r="QXE4" s="2437"/>
      <c r="QXF4" s="2437"/>
      <c r="QXG4" s="2437"/>
      <c r="QXH4" s="2437"/>
      <c r="QXI4" s="2437"/>
      <c r="QXJ4" s="2437"/>
      <c r="QXK4" s="2437"/>
      <c r="QXL4" s="2437"/>
      <c r="QXM4" s="2437"/>
      <c r="QXN4" s="2437"/>
      <c r="QXO4" s="2437"/>
      <c r="QXP4" s="2437"/>
      <c r="QXQ4" s="2437"/>
      <c r="QXR4" s="2437"/>
      <c r="QXS4" s="2437"/>
      <c r="QXT4" s="2437"/>
      <c r="QXU4" s="2437"/>
      <c r="QXV4" s="2437"/>
      <c r="QXW4" s="2437"/>
      <c r="QXX4" s="2437"/>
      <c r="QXY4" s="2437"/>
      <c r="QXZ4" s="2437"/>
      <c r="QYA4" s="2437"/>
      <c r="QYB4" s="2437"/>
      <c r="QYC4" s="2437"/>
      <c r="QYD4" s="2437"/>
      <c r="QYE4" s="2437"/>
      <c r="QYF4" s="2437"/>
      <c r="QYG4" s="2437"/>
      <c r="QYH4" s="2437"/>
      <c r="QYI4" s="2437"/>
      <c r="QYJ4" s="2437"/>
      <c r="QYK4" s="2437"/>
      <c r="QYL4" s="2437"/>
      <c r="QYM4" s="2437"/>
      <c r="QYN4" s="2437"/>
      <c r="QYO4" s="2437"/>
      <c r="QYP4" s="2437"/>
      <c r="QYQ4" s="2437"/>
      <c r="QYR4" s="2437"/>
      <c r="QYS4" s="2437"/>
      <c r="QYT4" s="2437"/>
      <c r="QYU4" s="2437"/>
      <c r="QYV4" s="2437"/>
      <c r="QYW4" s="2437"/>
      <c r="QYX4" s="2437"/>
      <c r="QYY4" s="2437"/>
      <c r="QYZ4" s="2437"/>
      <c r="QZA4" s="2437"/>
      <c r="QZB4" s="2437"/>
      <c r="QZC4" s="2437"/>
      <c r="QZD4" s="2437"/>
      <c r="QZE4" s="2437"/>
      <c r="QZF4" s="2437"/>
      <c r="QZG4" s="2437"/>
      <c r="QZH4" s="2437"/>
      <c r="QZI4" s="2437"/>
      <c r="QZJ4" s="2437"/>
      <c r="QZK4" s="2437"/>
      <c r="QZL4" s="2437"/>
      <c r="QZM4" s="2437"/>
      <c r="QZN4" s="2437"/>
      <c r="QZO4" s="2437"/>
      <c r="QZP4" s="2437"/>
      <c r="QZQ4" s="2437"/>
      <c r="QZR4" s="2437"/>
      <c r="QZS4" s="2437"/>
      <c r="QZT4" s="2437"/>
      <c r="QZU4" s="2437"/>
      <c r="QZV4" s="2437"/>
      <c r="QZW4" s="2437"/>
      <c r="QZX4" s="2437"/>
      <c r="QZY4" s="2437"/>
      <c r="QZZ4" s="2437"/>
      <c r="RAA4" s="2437"/>
      <c r="RAB4" s="2437"/>
      <c r="RAC4" s="2437"/>
      <c r="RAD4" s="2437"/>
      <c r="RAE4" s="2437"/>
      <c r="RAF4" s="2437"/>
      <c r="RAG4" s="2437"/>
      <c r="RAH4" s="2437"/>
      <c r="RAI4" s="2437"/>
      <c r="RAJ4" s="2437"/>
      <c r="RAK4" s="2437"/>
      <c r="RAL4" s="2437"/>
      <c r="RAM4" s="2437"/>
      <c r="RAN4" s="2437"/>
      <c r="RAO4" s="2437"/>
      <c r="RAP4" s="2437"/>
      <c r="RAQ4" s="2437"/>
      <c r="RAR4" s="2437"/>
      <c r="RAS4" s="2437"/>
      <c r="RAT4" s="2437"/>
      <c r="RAU4" s="2437"/>
      <c r="RAV4" s="2437"/>
      <c r="RAW4" s="2437"/>
      <c r="RAX4" s="2437"/>
      <c r="RAY4" s="2437"/>
      <c r="RAZ4" s="2437"/>
      <c r="RBA4" s="2437"/>
      <c r="RBB4" s="2437"/>
      <c r="RBC4" s="2437"/>
      <c r="RBD4" s="2437"/>
      <c r="RBE4" s="2437"/>
      <c r="RBF4" s="2437"/>
      <c r="RBG4" s="2437"/>
      <c r="RBH4" s="2437"/>
      <c r="RBI4" s="2437"/>
      <c r="RBJ4" s="2437"/>
      <c r="RBK4" s="2437"/>
      <c r="RBL4" s="2437"/>
      <c r="RBM4" s="2437"/>
      <c r="RBN4" s="2437"/>
      <c r="RBO4" s="2437"/>
      <c r="RBP4" s="2437"/>
      <c r="RBQ4" s="2437"/>
      <c r="RBR4" s="2437"/>
      <c r="RBS4" s="2437"/>
      <c r="RBT4" s="2437"/>
      <c r="RBU4" s="2437"/>
      <c r="RBV4" s="2437"/>
      <c r="RBW4" s="2437"/>
      <c r="RBX4" s="2437"/>
      <c r="RBY4" s="2437"/>
      <c r="RBZ4" s="2437"/>
      <c r="RCA4" s="2437"/>
      <c r="RCB4" s="2437"/>
      <c r="RCC4" s="2437"/>
      <c r="RCD4" s="2437"/>
      <c r="RCE4" s="2437"/>
      <c r="RCF4" s="2437"/>
      <c r="RCG4" s="2437"/>
      <c r="RCH4" s="2437"/>
      <c r="RCI4" s="2437"/>
      <c r="RCJ4" s="2437"/>
      <c r="RCK4" s="2437"/>
      <c r="RCL4" s="2437"/>
      <c r="RCM4" s="2437"/>
      <c r="RCN4" s="2437"/>
      <c r="RCO4" s="2437"/>
      <c r="RCP4" s="2437"/>
      <c r="RCQ4" s="2437"/>
      <c r="RCR4" s="2437"/>
      <c r="RCS4" s="2437"/>
      <c r="RCT4" s="2437"/>
      <c r="RCU4" s="2437"/>
      <c r="RCV4" s="2437"/>
      <c r="RCW4" s="2437"/>
      <c r="RCX4" s="2437"/>
      <c r="RCY4" s="2437"/>
      <c r="RCZ4" s="2437"/>
      <c r="RDA4" s="2437"/>
      <c r="RDB4" s="2437"/>
      <c r="RDC4" s="2437"/>
      <c r="RDD4" s="2437"/>
      <c r="RDE4" s="2437"/>
      <c r="RDF4" s="2437"/>
      <c r="RDG4" s="2437"/>
      <c r="RDH4" s="2437"/>
      <c r="RDI4" s="2437"/>
      <c r="RDJ4" s="2437"/>
      <c r="RDK4" s="2437"/>
      <c r="RDL4" s="2437"/>
      <c r="RDM4" s="2437"/>
      <c r="RDN4" s="2437"/>
      <c r="RDO4" s="2437"/>
      <c r="RDP4" s="2437"/>
      <c r="RDQ4" s="2437"/>
      <c r="RDR4" s="2437"/>
      <c r="RDS4" s="2437"/>
      <c r="RDT4" s="2437"/>
      <c r="RDU4" s="2437"/>
      <c r="RDV4" s="2437"/>
      <c r="RDW4" s="2437"/>
      <c r="RDX4" s="2437"/>
      <c r="RDY4" s="2437"/>
      <c r="RDZ4" s="2437"/>
      <c r="REA4" s="2437"/>
      <c r="REB4" s="2437"/>
      <c r="REC4" s="2437"/>
      <c r="RED4" s="2437"/>
      <c r="REE4" s="2437"/>
      <c r="REF4" s="2437"/>
      <c r="REG4" s="2437"/>
      <c r="REH4" s="2437"/>
      <c r="REI4" s="2437"/>
      <c r="REJ4" s="2437"/>
      <c r="REK4" s="2437"/>
      <c r="REL4" s="2437"/>
      <c r="REM4" s="2437"/>
      <c r="REN4" s="2437"/>
      <c r="REO4" s="2437"/>
      <c r="REP4" s="2437"/>
      <c r="REQ4" s="2437"/>
      <c r="RER4" s="2437"/>
      <c r="RES4" s="2437"/>
      <c r="RET4" s="2437"/>
      <c r="REU4" s="2437"/>
      <c r="REV4" s="2437"/>
      <c r="REW4" s="2437"/>
      <c r="REX4" s="2437"/>
      <c r="REY4" s="2437"/>
      <c r="REZ4" s="2437"/>
      <c r="RFA4" s="2437"/>
      <c r="RFB4" s="2437"/>
      <c r="RFC4" s="2437"/>
      <c r="RFD4" s="2437"/>
      <c r="RFE4" s="2437"/>
      <c r="RFF4" s="2437"/>
      <c r="RFG4" s="2437"/>
      <c r="RFH4" s="2437"/>
      <c r="RFI4" s="2437"/>
      <c r="RFJ4" s="2437"/>
      <c r="RFK4" s="2437"/>
      <c r="RFL4" s="2437"/>
      <c r="RFM4" s="2437"/>
      <c r="RFN4" s="2437"/>
      <c r="RFO4" s="2437"/>
      <c r="RFP4" s="2437"/>
      <c r="RFQ4" s="2437"/>
      <c r="RFR4" s="2437"/>
      <c r="RFS4" s="2437"/>
      <c r="RFT4" s="2437"/>
      <c r="RFU4" s="2437"/>
      <c r="RFV4" s="2437"/>
      <c r="RFW4" s="2437"/>
      <c r="RFX4" s="2437"/>
      <c r="RFY4" s="2437"/>
      <c r="RFZ4" s="2437"/>
      <c r="RGA4" s="2437"/>
      <c r="RGB4" s="2437"/>
      <c r="RGC4" s="2437"/>
      <c r="RGD4" s="2437"/>
      <c r="RGE4" s="2437"/>
      <c r="RGF4" s="2437"/>
      <c r="RGG4" s="2437"/>
      <c r="RGH4" s="2437"/>
      <c r="RGI4" s="2437"/>
      <c r="RGJ4" s="2437"/>
      <c r="RGK4" s="2437"/>
      <c r="RGL4" s="2437"/>
      <c r="RGM4" s="2437"/>
      <c r="RGN4" s="2437"/>
      <c r="RGO4" s="2437"/>
      <c r="RGP4" s="2437"/>
      <c r="RGQ4" s="2437"/>
      <c r="RGR4" s="2437"/>
      <c r="RGS4" s="2437"/>
      <c r="RGT4" s="2437"/>
      <c r="RGU4" s="2437"/>
      <c r="RGV4" s="2437"/>
      <c r="RGW4" s="2437"/>
      <c r="RGX4" s="2437"/>
      <c r="RGY4" s="2437"/>
      <c r="RGZ4" s="2437"/>
      <c r="RHA4" s="2437"/>
      <c r="RHB4" s="2437"/>
      <c r="RHC4" s="2437"/>
      <c r="RHD4" s="2437"/>
      <c r="RHE4" s="2437"/>
      <c r="RHF4" s="2437"/>
      <c r="RHG4" s="2437"/>
      <c r="RHH4" s="2437"/>
      <c r="RHI4" s="2437"/>
      <c r="RHJ4" s="2437"/>
      <c r="RHK4" s="2437"/>
      <c r="RHL4" s="2437"/>
      <c r="RHM4" s="2437"/>
      <c r="RHN4" s="2437"/>
      <c r="RHO4" s="2437"/>
      <c r="RHP4" s="2437"/>
      <c r="RHQ4" s="2437"/>
      <c r="RHR4" s="2437"/>
      <c r="RHS4" s="2437"/>
      <c r="RHT4" s="2437"/>
      <c r="RHU4" s="2437"/>
      <c r="RHV4" s="2437"/>
      <c r="RHW4" s="2437"/>
      <c r="RHX4" s="2437"/>
      <c r="RHY4" s="2437"/>
      <c r="RHZ4" s="2437"/>
      <c r="RIA4" s="2437"/>
      <c r="RIB4" s="2437"/>
      <c r="RIC4" s="2437"/>
      <c r="RID4" s="2437"/>
      <c r="RIE4" s="2437"/>
      <c r="RIF4" s="2437"/>
      <c r="RIG4" s="2437"/>
      <c r="RIH4" s="2437"/>
      <c r="RII4" s="2437"/>
      <c r="RIJ4" s="2437"/>
      <c r="RIK4" s="2437"/>
      <c r="RIL4" s="2437"/>
      <c r="RIM4" s="2437"/>
      <c r="RIN4" s="2437"/>
      <c r="RIO4" s="2437"/>
      <c r="RIP4" s="2437"/>
      <c r="RIQ4" s="2437"/>
      <c r="RIR4" s="2437"/>
      <c r="RIS4" s="2437"/>
      <c r="RIT4" s="2437"/>
      <c r="RIU4" s="2437"/>
      <c r="RIV4" s="2437"/>
      <c r="RIW4" s="2437"/>
      <c r="RIX4" s="2437"/>
      <c r="RIY4" s="2437"/>
      <c r="RIZ4" s="2437"/>
      <c r="RJA4" s="2437"/>
      <c r="RJB4" s="2437"/>
      <c r="RJC4" s="2437"/>
      <c r="RJD4" s="2437"/>
      <c r="RJE4" s="2437"/>
      <c r="RJF4" s="2437"/>
      <c r="RJG4" s="2437"/>
      <c r="RJH4" s="2437"/>
      <c r="RJI4" s="2437"/>
      <c r="RJJ4" s="2437"/>
      <c r="RJK4" s="2437"/>
      <c r="RJL4" s="2437"/>
      <c r="RJM4" s="2437"/>
      <c r="RJN4" s="2437"/>
      <c r="RJO4" s="2437"/>
      <c r="RJP4" s="2437"/>
      <c r="RJQ4" s="2437"/>
      <c r="RJR4" s="2437"/>
      <c r="RJS4" s="2437"/>
      <c r="RJT4" s="2437"/>
      <c r="RJU4" s="2437"/>
      <c r="RJV4" s="2437"/>
      <c r="RJW4" s="2437"/>
      <c r="RJX4" s="2437"/>
      <c r="RJY4" s="2437"/>
      <c r="RJZ4" s="2437"/>
      <c r="RKA4" s="2437"/>
      <c r="RKB4" s="2437"/>
      <c r="RKC4" s="2437"/>
      <c r="RKD4" s="2437"/>
      <c r="RKE4" s="2437"/>
      <c r="RKF4" s="2437"/>
      <c r="RKG4" s="2437"/>
      <c r="RKH4" s="2437"/>
      <c r="RKI4" s="2437"/>
      <c r="RKJ4" s="2437"/>
      <c r="RKK4" s="2437"/>
      <c r="RKL4" s="2437"/>
      <c r="RKM4" s="2437"/>
      <c r="RKN4" s="2437"/>
      <c r="RKO4" s="2437"/>
      <c r="RKP4" s="2437"/>
      <c r="RKQ4" s="2437"/>
      <c r="RKR4" s="2437"/>
      <c r="RKS4" s="2437"/>
      <c r="RKT4" s="2437"/>
      <c r="RKU4" s="2437"/>
      <c r="RKV4" s="2437"/>
      <c r="RKW4" s="2437"/>
      <c r="RKX4" s="2437"/>
      <c r="RKY4" s="2437"/>
      <c r="RKZ4" s="2437"/>
      <c r="RLA4" s="2437"/>
      <c r="RLB4" s="2437"/>
      <c r="RLC4" s="2437"/>
      <c r="RLD4" s="2437"/>
      <c r="RLE4" s="2437"/>
      <c r="RLF4" s="2437"/>
      <c r="RLG4" s="2437"/>
      <c r="RLH4" s="2437"/>
      <c r="RLI4" s="2437"/>
      <c r="RLJ4" s="2437"/>
      <c r="RLK4" s="2437"/>
      <c r="RLL4" s="2437"/>
      <c r="RLM4" s="2437"/>
      <c r="RLN4" s="2437"/>
      <c r="RLO4" s="2437"/>
      <c r="RLP4" s="2437"/>
      <c r="RLQ4" s="2437"/>
      <c r="RLR4" s="2437"/>
      <c r="RLS4" s="2437"/>
      <c r="RLT4" s="2437"/>
      <c r="RLU4" s="2437"/>
      <c r="RLV4" s="2437"/>
      <c r="RLW4" s="2437"/>
      <c r="RLX4" s="2437"/>
      <c r="RLY4" s="2437"/>
      <c r="RLZ4" s="2437"/>
      <c r="RMA4" s="2437"/>
      <c r="RMB4" s="2437"/>
      <c r="RMC4" s="2437"/>
      <c r="RMD4" s="2437"/>
      <c r="RME4" s="2437"/>
      <c r="RMF4" s="2437"/>
      <c r="RMG4" s="2437"/>
      <c r="RMH4" s="2437"/>
      <c r="RMI4" s="2437"/>
      <c r="RMJ4" s="2437"/>
      <c r="RMK4" s="2437"/>
      <c r="RML4" s="2437"/>
      <c r="RMM4" s="2437"/>
      <c r="RMN4" s="2437"/>
      <c r="RMO4" s="2437"/>
      <c r="RMP4" s="2437"/>
      <c r="RMQ4" s="2437"/>
      <c r="RMR4" s="2437"/>
      <c r="RMS4" s="2437"/>
      <c r="RMT4" s="2437"/>
      <c r="RMU4" s="2437"/>
      <c r="RMV4" s="2437"/>
      <c r="RMW4" s="2437"/>
      <c r="RMX4" s="2437"/>
      <c r="RMY4" s="2437"/>
      <c r="RMZ4" s="2437"/>
      <c r="RNA4" s="2437"/>
      <c r="RNB4" s="2437"/>
      <c r="RNC4" s="2437"/>
      <c r="RND4" s="2437"/>
      <c r="RNE4" s="2437"/>
      <c r="RNF4" s="2437"/>
      <c r="RNG4" s="2437"/>
      <c r="RNH4" s="2437"/>
      <c r="RNI4" s="2437"/>
      <c r="RNJ4" s="2437"/>
      <c r="RNK4" s="2437"/>
      <c r="RNL4" s="2437"/>
      <c r="RNM4" s="2437"/>
      <c r="RNN4" s="2437"/>
      <c r="RNO4" s="2437"/>
      <c r="RNP4" s="2437"/>
      <c r="RNQ4" s="2437"/>
      <c r="RNR4" s="2437"/>
      <c r="RNS4" s="2437"/>
      <c r="RNT4" s="2437"/>
      <c r="RNU4" s="2437"/>
      <c r="RNV4" s="2437"/>
      <c r="RNW4" s="2437"/>
      <c r="RNX4" s="2437"/>
      <c r="RNY4" s="2437"/>
      <c r="RNZ4" s="2437"/>
      <c r="ROA4" s="2437"/>
      <c r="ROB4" s="2437"/>
      <c r="ROC4" s="2437"/>
      <c r="ROD4" s="2437"/>
      <c r="ROE4" s="2437"/>
      <c r="ROF4" s="2437"/>
      <c r="ROG4" s="2437"/>
      <c r="ROH4" s="2437"/>
      <c r="ROI4" s="2437"/>
      <c r="ROJ4" s="2437"/>
      <c r="ROK4" s="2437"/>
      <c r="ROL4" s="2437"/>
      <c r="ROM4" s="2437"/>
      <c r="RON4" s="2437"/>
      <c r="ROO4" s="2437"/>
      <c r="ROP4" s="2437"/>
      <c r="ROQ4" s="2437"/>
      <c r="ROR4" s="2437"/>
      <c r="ROS4" s="2437"/>
      <c r="ROT4" s="2437"/>
      <c r="ROU4" s="2437"/>
      <c r="ROV4" s="2437"/>
      <c r="ROW4" s="2437"/>
      <c r="ROX4" s="2437"/>
      <c r="ROY4" s="2437"/>
      <c r="ROZ4" s="2437"/>
      <c r="RPA4" s="2437"/>
      <c r="RPB4" s="2437"/>
      <c r="RPC4" s="2437"/>
      <c r="RPD4" s="2437"/>
      <c r="RPE4" s="2437"/>
      <c r="RPF4" s="2437"/>
      <c r="RPG4" s="2437"/>
      <c r="RPH4" s="2437"/>
      <c r="RPI4" s="2437"/>
      <c r="RPJ4" s="2437"/>
      <c r="RPK4" s="2437"/>
      <c r="RPL4" s="2437"/>
      <c r="RPM4" s="2437"/>
      <c r="RPN4" s="2437"/>
      <c r="RPO4" s="2437"/>
      <c r="RPP4" s="2437"/>
      <c r="RPQ4" s="2437"/>
      <c r="RPR4" s="2437"/>
      <c r="RPS4" s="2437"/>
      <c r="RPT4" s="2437"/>
      <c r="RPU4" s="2437"/>
      <c r="RPV4" s="2437"/>
      <c r="RPW4" s="2437"/>
      <c r="RPX4" s="2437"/>
      <c r="RPY4" s="2437"/>
      <c r="RPZ4" s="2437"/>
      <c r="RQA4" s="2437"/>
      <c r="RQB4" s="2437"/>
      <c r="RQC4" s="2437"/>
      <c r="RQD4" s="2437"/>
      <c r="RQE4" s="2437"/>
      <c r="RQF4" s="2437"/>
      <c r="RQG4" s="2437"/>
      <c r="RQH4" s="2437"/>
      <c r="RQI4" s="2437"/>
      <c r="RQJ4" s="2437"/>
      <c r="RQK4" s="2437"/>
      <c r="RQL4" s="2437"/>
      <c r="RQM4" s="2437"/>
      <c r="RQN4" s="2437"/>
      <c r="RQO4" s="2437"/>
      <c r="RQP4" s="2437"/>
      <c r="RQQ4" s="2437"/>
      <c r="RQR4" s="2437"/>
      <c r="RQS4" s="2437"/>
      <c r="RQT4" s="2437"/>
      <c r="RQU4" s="2437"/>
      <c r="RQV4" s="2437"/>
      <c r="RQW4" s="2437"/>
      <c r="RQX4" s="2437"/>
      <c r="RQY4" s="2437"/>
      <c r="RQZ4" s="2437"/>
      <c r="RRA4" s="2437"/>
      <c r="RRB4" s="2437"/>
      <c r="RRC4" s="2437"/>
      <c r="RRD4" s="2437"/>
      <c r="RRE4" s="2437"/>
      <c r="RRF4" s="2437"/>
      <c r="RRG4" s="2437"/>
      <c r="RRH4" s="2437"/>
      <c r="RRI4" s="2437"/>
      <c r="RRJ4" s="2437"/>
      <c r="RRK4" s="2437"/>
      <c r="RRL4" s="2437"/>
      <c r="RRM4" s="2437"/>
      <c r="RRN4" s="2437"/>
      <c r="RRO4" s="2437"/>
      <c r="RRP4" s="2437"/>
      <c r="RRQ4" s="2437"/>
      <c r="RRR4" s="2437"/>
      <c r="RRS4" s="2437"/>
      <c r="RRT4" s="2437"/>
      <c r="RRU4" s="2437"/>
      <c r="RRV4" s="2437"/>
      <c r="RRW4" s="2437"/>
      <c r="RRX4" s="2437"/>
      <c r="RRY4" s="2437"/>
      <c r="RRZ4" s="2437"/>
      <c r="RSA4" s="2437"/>
      <c r="RSB4" s="2437"/>
      <c r="RSC4" s="2437"/>
      <c r="RSD4" s="2437"/>
      <c r="RSE4" s="2437"/>
      <c r="RSF4" s="2437"/>
      <c r="RSG4" s="2437"/>
      <c r="RSH4" s="2437"/>
      <c r="RSI4" s="2437"/>
      <c r="RSJ4" s="2437"/>
      <c r="RSK4" s="2437"/>
      <c r="RSL4" s="2437"/>
      <c r="RSM4" s="2437"/>
      <c r="RSN4" s="2437"/>
      <c r="RSO4" s="2437"/>
      <c r="RSP4" s="2437"/>
      <c r="RSQ4" s="2437"/>
      <c r="RSR4" s="2437"/>
      <c r="RSS4" s="2437"/>
      <c r="RST4" s="2437"/>
      <c r="RSU4" s="2437"/>
      <c r="RSV4" s="2437"/>
      <c r="RSW4" s="2437"/>
      <c r="RSX4" s="2437"/>
      <c r="RSY4" s="2437"/>
      <c r="RSZ4" s="2437"/>
      <c r="RTA4" s="2437"/>
      <c r="RTB4" s="2437"/>
      <c r="RTC4" s="2437"/>
      <c r="RTD4" s="2437"/>
      <c r="RTE4" s="2437"/>
      <c r="RTF4" s="2437"/>
      <c r="RTG4" s="2437"/>
      <c r="RTH4" s="2437"/>
      <c r="RTI4" s="2437"/>
      <c r="RTJ4" s="2437"/>
      <c r="RTK4" s="2437"/>
      <c r="RTL4" s="2437"/>
      <c r="RTM4" s="2437"/>
      <c r="RTN4" s="2437"/>
      <c r="RTO4" s="2437"/>
      <c r="RTP4" s="2437"/>
      <c r="RTQ4" s="2437"/>
      <c r="RTR4" s="2437"/>
      <c r="RTS4" s="2437"/>
      <c r="RTT4" s="2437"/>
      <c r="RTU4" s="2437"/>
      <c r="RTV4" s="2437"/>
      <c r="RTW4" s="2437"/>
      <c r="RTX4" s="2437"/>
      <c r="RTY4" s="2437"/>
      <c r="RTZ4" s="2437"/>
      <c r="RUA4" s="2437"/>
      <c r="RUB4" s="2437"/>
      <c r="RUC4" s="2437"/>
      <c r="RUD4" s="2437"/>
      <c r="RUE4" s="2437"/>
      <c r="RUF4" s="2437"/>
      <c r="RUG4" s="2437"/>
      <c r="RUH4" s="2437"/>
      <c r="RUI4" s="2437"/>
      <c r="RUJ4" s="2437"/>
      <c r="RUK4" s="2437"/>
      <c r="RUL4" s="2437"/>
      <c r="RUM4" s="2437"/>
      <c r="RUN4" s="2437"/>
      <c r="RUO4" s="2437"/>
      <c r="RUP4" s="2437"/>
      <c r="RUQ4" s="2437"/>
      <c r="RUR4" s="2437"/>
      <c r="RUS4" s="2437"/>
      <c r="RUT4" s="2437"/>
      <c r="RUU4" s="2437"/>
      <c r="RUV4" s="2437"/>
      <c r="RUW4" s="2437"/>
      <c r="RUX4" s="2437"/>
      <c r="RUY4" s="2437"/>
      <c r="RUZ4" s="2437"/>
      <c r="RVA4" s="2437"/>
      <c r="RVB4" s="2437"/>
      <c r="RVC4" s="2437"/>
      <c r="RVD4" s="2437"/>
      <c r="RVE4" s="2437"/>
      <c r="RVF4" s="2437"/>
      <c r="RVG4" s="2437"/>
      <c r="RVH4" s="2437"/>
      <c r="RVI4" s="2437"/>
      <c r="RVJ4" s="2437"/>
      <c r="RVK4" s="2437"/>
      <c r="RVL4" s="2437"/>
      <c r="RVM4" s="2437"/>
      <c r="RVN4" s="2437"/>
      <c r="RVO4" s="2437"/>
      <c r="RVP4" s="2437"/>
      <c r="RVQ4" s="2437"/>
      <c r="RVR4" s="2437"/>
      <c r="RVS4" s="2437"/>
      <c r="RVT4" s="2437"/>
      <c r="RVU4" s="2437"/>
      <c r="RVV4" s="2437"/>
      <c r="RVW4" s="2437"/>
      <c r="RVX4" s="2437"/>
      <c r="RVY4" s="2437"/>
      <c r="RVZ4" s="2437"/>
      <c r="RWA4" s="2437"/>
      <c r="RWB4" s="2437"/>
      <c r="RWC4" s="2437"/>
      <c r="RWD4" s="2437"/>
      <c r="RWE4" s="2437"/>
      <c r="RWF4" s="2437"/>
      <c r="RWG4" s="2437"/>
      <c r="RWH4" s="2437"/>
      <c r="RWI4" s="2437"/>
      <c r="RWJ4" s="2437"/>
      <c r="RWK4" s="2437"/>
      <c r="RWL4" s="2437"/>
      <c r="RWM4" s="2437"/>
      <c r="RWN4" s="2437"/>
      <c r="RWO4" s="2437"/>
      <c r="RWP4" s="2437"/>
      <c r="RWQ4" s="2437"/>
      <c r="RWR4" s="2437"/>
      <c r="RWS4" s="2437"/>
      <c r="RWT4" s="2437"/>
      <c r="RWU4" s="2437"/>
      <c r="RWV4" s="2437"/>
      <c r="RWW4" s="2437"/>
      <c r="RWX4" s="2437"/>
      <c r="RWY4" s="2437"/>
      <c r="RWZ4" s="2437"/>
      <c r="RXA4" s="2437"/>
      <c r="RXB4" s="2437"/>
      <c r="RXC4" s="2437"/>
      <c r="RXD4" s="2437"/>
      <c r="RXE4" s="2437"/>
      <c r="RXF4" s="2437"/>
      <c r="RXG4" s="2437"/>
      <c r="RXH4" s="2437"/>
      <c r="RXI4" s="2437"/>
      <c r="RXJ4" s="2437"/>
      <c r="RXK4" s="2437"/>
      <c r="RXL4" s="2437"/>
      <c r="RXM4" s="2437"/>
      <c r="RXN4" s="2437"/>
      <c r="RXO4" s="2437"/>
      <c r="RXP4" s="2437"/>
      <c r="RXQ4" s="2437"/>
      <c r="RXR4" s="2437"/>
      <c r="RXS4" s="2437"/>
      <c r="RXT4" s="2437"/>
      <c r="RXU4" s="2437"/>
      <c r="RXV4" s="2437"/>
      <c r="RXW4" s="2437"/>
      <c r="RXX4" s="2437"/>
      <c r="RXY4" s="2437"/>
      <c r="RXZ4" s="2437"/>
      <c r="RYA4" s="2437"/>
      <c r="RYB4" s="2437"/>
      <c r="RYC4" s="2437"/>
      <c r="RYD4" s="2437"/>
      <c r="RYE4" s="2437"/>
      <c r="RYF4" s="2437"/>
      <c r="RYG4" s="2437"/>
      <c r="RYH4" s="2437"/>
      <c r="RYI4" s="2437"/>
      <c r="RYJ4" s="2437"/>
      <c r="RYK4" s="2437"/>
      <c r="RYL4" s="2437"/>
      <c r="RYM4" s="2437"/>
      <c r="RYN4" s="2437"/>
      <c r="RYO4" s="2437"/>
      <c r="RYP4" s="2437"/>
      <c r="RYQ4" s="2437"/>
      <c r="RYR4" s="2437"/>
      <c r="RYS4" s="2437"/>
      <c r="RYT4" s="2437"/>
      <c r="RYU4" s="2437"/>
      <c r="RYV4" s="2437"/>
      <c r="RYW4" s="2437"/>
      <c r="RYX4" s="2437"/>
      <c r="RYY4" s="2437"/>
      <c r="RYZ4" s="2437"/>
      <c r="RZA4" s="2437"/>
      <c r="RZB4" s="2437"/>
      <c r="RZC4" s="2437"/>
      <c r="RZD4" s="2437"/>
      <c r="RZE4" s="2437"/>
      <c r="RZF4" s="2437"/>
      <c r="RZG4" s="2437"/>
      <c r="RZH4" s="2437"/>
      <c r="RZI4" s="2437"/>
      <c r="RZJ4" s="2437"/>
      <c r="RZK4" s="2437"/>
      <c r="RZL4" s="2437"/>
      <c r="RZM4" s="2437"/>
      <c r="RZN4" s="2437"/>
      <c r="RZO4" s="2437"/>
      <c r="RZP4" s="2437"/>
      <c r="RZQ4" s="2437"/>
      <c r="RZR4" s="2437"/>
      <c r="RZS4" s="2437"/>
      <c r="RZT4" s="2437"/>
      <c r="RZU4" s="2437"/>
      <c r="RZV4" s="2437"/>
      <c r="RZW4" s="2437"/>
      <c r="RZX4" s="2437"/>
      <c r="RZY4" s="2437"/>
      <c r="RZZ4" s="2437"/>
      <c r="SAA4" s="2437"/>
      <c r="SAB4" s="2437"/>
      <c r="SAC4" s="2437"/>
      <c r="SAD4" s="2437"/>
      <c r="SAE4" s="2437"/>
      <c r="SAF4" s="2437"/>
      <c r="SAG4" s="2437"/>
      <c r="SAH4" s="2437"/>
      <c r="SAI4" s="2437"/>
      <c r="SAJ4" s="2437"/>
      <c r="SAK4" s="2437"/>
      <c r="SAL4" s="2437"/>
      <c r="SAM4" s="2437"/>
      <c r="SAN4" s="2437"/>
      <c r="SAO4" s="2437"/>
      <c r="SAP4" s="2437"/>
      <c r="SAQ4" s="2437"/>
      <c r="SAR4" s="2437"/>
      <c r="SAS4" s="2437"/>
      <c r="SAT4" s="2437"/>
      <c r="SAU4" s="2437"/>
      <c r="SAV4" s="2437"/>
      <c r="SAW4" s="2437"/>
      <c r="SAX4" s="2437"/>
      <c r="SAY4" s="2437"/>
      <c r="SAZ4" s="2437"/>
      <c r="SBA4" s="2437"/>
      <c r="SBB4" s="2437"/>
      <c r="SBC4" s="2437"/>
      <c r="SBD4" s="2437"/>
      <c r="SBE4" s="2437"/>
      <c r="SBF4" s="2437"/>
      <c r="SBG4" s="2437"/>
      <c r="SBH4" s="2437"/>
      <c r="SBI4" s="2437"/>
      <c r="SBJ4" s="2437"/>
      <c r="SBK4" s="2437"/>
      <c r="SBL4" s="2437"/>
      <c r="SBM4" s="2437"/>
      <c r="SBN4" s="2437"/>
      <c r="SBO4" s="2437"/>
      <c r="SBP4" s="2437"/>
      <c r="SBQ4" s="2437"/>
      <c r="SBR4" s="2437"/>
      <c r="SBS4" s="2437"/>
      <c r="SBT4" s="2437"/>
      <c r="SBU4" s="2437"/>
      <c r="SBV4" s="2437"/>
      <c r="SBW4" s="2437"/>
      <c r="SBX4" s="2437"/>
      <c r="SBY4" s="2437"/>
      <c r="SBZ4" s="2437"/>
      <c r="SCA4" s="2437"/>
      <c r="SCB4" s="2437"/>
      <c r="SCC4" s="2437"/>
      <c r="SCD4" s="2437"/>
      <c r="SCE4" s="2437"/>
      <c r="SCF4" s="2437"/>
      <c r="SCG4" s="2437"/>
      <c r="SCH4" s="2437"/>
      <c r="SCI4" s="2437"/>
      <c r="SCJ4" s="2437"/>
      <c r="SCK4" s="2437"/>
      <c r="SCL4" s="2437"/>
      <c r="SCM4" s="2437"/>
      <c r="SCN4" s="2437"/>
      <c r="SCO4" s="2437"/>
      <c r="SCP4" s="2437"/>
      <c r="SCQ4" s="2437"/>
      <c r="SCR4" s="2437"/>
      <c r="SCS4" s="2437"/>
      <c r="SCT4" s="2437"/>
      <c r="SCU4" s="2437"/>
      <c r="SCV4" s="2437"/>
      <c r="SCW4" s="2437"/>
      <c r="SCX4" s="2437"/>
      <c r="SCY4" s="2437"/>
      <c r="SCZ4" s="2437"/>
      <c r="SDA4" s="2437"/>
      <c r="SDB4" s="2437"/>
      <c r="SDC4" s="2437"/>
      <c r="SDD4" s="2437"/>
      <c r="SDE4" s="2437"/>
      <c r="SDF4" s="2437"/>
      <c r="SDG4" s="2437"/>
      <c r="SDH4" s="2437"/>
      <c r="SDI4" s="2437"/>
      <c r="SDJ4" s="2437"/>
      <c r="SDK4" s="2437"/>
      <c r="SDL4" s="2437"/>
      <c r="SDM4" s="2437"/>
      <c r="SDN4" s="2437"/>
      <c r="SDO4" s="2437"/>
      <c r="SDP4" s="2437"/>
      <c r="SDQ4" s="2437"/>
      <c r="SDR4" s="2437"/>
      <c r="SDS4" s="2437"/>
      <c r="SDT4" s="2437"/>
      <c r="SDU4" s="2437"/>
      <c r="SDV4" s="2437"/>
      <c r="SDW4" s="2437"/>
      <c r="SDX4" s="2437"/>
      <c r="SDY4" s="2437"/>
      <c r="SDZ4" s="2437"/>
      <c r="SEA4" s="2437"/>
      <c r="SEB4" s="2437"/>
      <c r="SEC4" s="2437"/>
      <c r="SED4" s="2437"/>
      <c r="SEE4" s="2437"/>
      <c r="SEF4" s="2437"/>
      <c r="SEG4" s="2437"/>
      <c r="SEH4" s="2437"/>
      <c r="SEI4" s="2437"/>
      <c r="SEJ4" s="2437"/>
      <c r="SEK4" s="2437"/>
      <c r="SEL4" s="2437"/>
      <c r="SEM4" s="2437"/>
      <c r="SEN4" s="2437"/>
      <c r="SEO4" s="2437"/>
      <c r="SEP4" s="2437"/>
      <c r="SEQ4" s="2437"/>
      <c r="SER4" s="2437"/>
      <c r="SES4" s="2437"/>
      <c r="SET4" s="2437"/>
      <c r="SEU4" s="2437"/>
      <c r="SEV4" s="2437"/>
      <c r="SEW4" s="2437"/>
      <c r="SEX4" s="2437"/>
      <c r="SEY4" s="2437"/>
      <c r="SEZ4" s="2437"/>
      <c r="SFA4" s="2437"/>
      <c r="SFB4" s="2437"/>
      <c r="SFC4" s="2437"/>
      <c r="SFD4" s="2437"/>
      <c r="SFE4" s="2437"/>
      <c r="SFF4" s="2437"/>
      <c r="SFG4" s="2437"/>
      <c r="SFH4" s="2437"/>
      <c r="SFI4" s="2437"/>
      <c r="SFJ4" s="2437"/>
      <c r="SFK4" s="2437"/>
      <c r="SFL4" s="2437"/>
      <c r="SFM4" s="2437"/>
      <c r="SFN4" s="2437"/>
      <c r="SFO4" s="2437"/>
      <c r="SFP4" s="2437"/>
      <c r="SFQ4" s="2437"/>
      <c r="SFR4" s="2437"/>
      <c r="SFS4" s="2437"/>
      <c r="SFT4" s="2437"/>
      <c r="SFU4" s="2437"/>
      <c r="SFV4" s="2437"/>
      <c r="SFW4" s="2437"/>
      <c r="SFX4" s="2437"/>
      <c r="SFY4" s="2437"/>
      <c r="SFZ4" s="2437"/>
      <c r="SGA4" s="2437"/>
      <c r="SGB4" s="2437"/>
      <c r="SGC4" s="2437"/>
      <c r="SGD4" s="2437"/>
      <c r="SGE4" s="2437"/>
      <c r="SGF4" s="2437"/>
      <c r="SGG4" s="2437"/>
      <c r="SGH4" s="2437"/>
      <c r="SGI4" s="2437"/>
      <c r="SGJ4" s="2437"/>
      <c r="SGK4" s="2437"/>
      <c r="SGL4" s="2437"/>
      <c r="SGM4" s="2437"/>
      <c r="SGN4" s="2437"/>
      <c r="SGO4" s="2437"/>
      <c r="SGP4" s="2437"/>
      <c r="SGQ4" s="2437"/>
      <c r="SGR4" s="2437"/>
      <c r="SGS4" s="2437"/>
      <c r="SGT4" s="2437"/>
      <c r="SGU4" s="2437"/>
      <c r="SGV4" s="2437"/>
      <c r="SGW4" s="2437"/>
      <c r="SGX4" s="2437"/>
      <c r="SGY4" s="2437"/>
      <c r="SGZ4" s="2437"/>
      <c r="SHA4" s="2437"/>
      <c r="SHB4" s="2437"/>
      <c r="SHC4" s="2437"/>
      <c r="SHD4" s="2437"/>
      <c r="SHE4" s="2437"/>
      <c r="SHF4" s="2437"/>
      <c r="SHG4" s="2437"/>
      <c r="SHH4" s="2437"/>
      <c r="SHI4" s="2437"/>
      <c r="SHJ4" s="2437"/>
      <c r="SHK4" s="2437"/>
      <c r="SHL4" s="2437"/>
      <c r="SHM4" s="2437"/>
      <c r="SHN4" s="2437"/>
      <c r="SHO4" s="2437"/>
      <c r="SHP4" s="2437"/>
      <c r="SHQ4" s="2437"/>
      <c r="SHR4" s="2437"/>
      <c r="SHS4" s="2437"/>
      <c r="SHT4" s="2437"/>
      <c r="SHU4" s="2437"/>
      <c r="SHV4" s="2437"/>
      <c r="SHW4" s="2437"/>
      <c r="SHX4" s="2437"/>
      <c r="SHY4" s="2437"/>
      <c r="SHZ4" s="2437"/>
      <c r="SIA4" s="2437"/>
      <c r="SIB4" s="2437"/>
      <c r="SIC4" s="2437"/>
      <c r="SID4" s="2437"/>
      <c r="SIE4" s="2437"/>
      <c r="SIF4" s="2437"/>
      <c r="SIG4" s="2437"/>
      <c r="SIH4" s="2437"/>
      <c r="SII4" s="2437"/>
      <c r="SIJ4" s="2437"/>
      <c r="SIK4" s="2437"/>
      <c r="SIL4" s="2437"/>
      <c r="SIM4" s="2437"/>
      <c r="SIN4" s="2437"/>
      <c r="SIO4" s="2437"/>
      <c r="SIP4" s="2437"/>
      <c r="SIQ4" s="2437"/>
      <c r="SIR4" s="2437"/>
      <c r="SIS4" s="2437"/>
      <c r="SIT4" s="2437"/>
      <c r="SIU4" s="2437"/>
      <c r="SIV4" s="2437"/>
      <c r="SIW4" s="2437"/>
      <c r="SIX4" s="2437"/>
      <c r="SIY4" s="2437"/>
      <c r="SIZ4" s="2437"/>
      <c r="SJA4" s="2437"/>
      <c r="SJB4" s="2437"/>
      <c r="SJC4" s="2437"/>
      <c r="SJD4" s="2437"/>
      <c r="SJE4" s="2437"/>
      <c r="SJF4" s="2437"/>
      <c r="SJG4" s="2437"/>
      <c r="SJH4" s="2437"/>
      <c r="SJI4" s="2437"/>
      <c r="SJJ4" s="2437"/>
      <c r="SJK4" s="2437"/>
      <c r="SJL4" s="2437"/>
      <c r="SJM4" s="2437"/>
      <c r="SJN4" s="2437"/>
      <c r="SJO4" s="2437"/>
      <c r="SJP4" s="2437"/>
      <c r="SJQ4" s="2437"/>
      <c r="SJR4" s="2437"/>
      <c r="SJS4" s="2437"/>
      <c r="SJT4" s="2437"/>
      <c r="SJU4" s="2437"/>
      <c r="SJV4" s="2437"/>
      <c r="SJW4" s="2437"/>
      <c r="SJX4" s="2437"/>
      <c r="SJY4" s="2437"/>
      <c r="SJZ4" s="2437"/>
      <c r="SKA4" s="2437"/>
      <c r="SKB4" s="2437"/>
      <c r="SKC4" s="2437"/>
      <c r="SKD4" s="2437"/>
      <c r="SKE4" s="2437"/>
      <c r="SKF4" s="2437"/>
      <c r="SKG4" s="2437"/>
      <c r="SKH4" s="2437"/>
      <c r="SKI4" s="2437"/>
      <c r="SKJ4" s="2437"/>
      <c r="SKK4" s="2437"/>
      <c r="SKL4" s="2437"/>
      <c r="SKM4" s="2437"/>
      <c r="SKN4" s="2437"/>
      <c r="SKO4" s="2437"/>
      <c r="SKP4" s="2437"/>
      <c r="SKQ4" s="2437"/>
      <c r="SKR4" s="2437"/>
      <c r="SKS4" s="2437"/>
      <c r="SKT4" s="2437"/>
      <c r="SKU4" s="2437"/>
      <c r="SKV4" s="2437"/>
      <c r="SKW4" s="2437"/>
      <c r="SKX4" s="2437"/>
      <c r="SKY4" s="2437"/>
      <c r="SKZ4" s="2437"/>
      <c r="SLA4" s="2437"/>
      <c r="SLB4" s="2437"/>
      <c r="SLC4" s="2437"/>
      <c r="SLD4" s="2437"/>
      <c r="SLE4" s="2437"/>
      <c r="SLF4" s="2437"/>
      <c r="SLG4" s="2437"/>
      <c r="SLH4" s="2437"/>
      <c r="SLI4" s="2437"/>
      <c r="SLJ4" s="2437"/>
      <c r="SLK4" s="2437"/>
      <c r="SLL4" s="2437"/>
      <c r="SLM4" s="2437"/>
      <c r="SLN4" s="2437"/>
      <c r="SLO4" s="2437"/>
      <c r="SLP4" s="2437"/>
      <c r="SLQ4" s="2437"/>
      <c r="SLR4" s="2437"/>
      <c r="SLS4" s="2437"/>
      <c r="SLT4" s="2437"/>
      <c r="SLU4" s="2437"/>
      <c r="SLV4" s="2437"/>
      <c r="SLW4" s="2437"/>
      <c r="SLX4" s="2437"/>
      <c r="SLY4" s="2437"/>
      <c r="SLZ4" s="2437"/>
      <c r="SMA4" s="2437"/>
      <c r="SMB4" s="2437"/>
      <c r="SMC4" s="2437"/>
      <c r="SMD4" s="2437"/>
      <c r="SME4" s="2437"/>
      <c r="SMF4" s="2437"/>
      <c r="SMG4" s="2437"/>
      <c r="SMH4" s="2437"/>
      <c r="SMI4" s="2437"/>
      <c r="SMJ4" s="2437"/>
      <c r="SMK4" s="2437"/>
      <c r="SML4" s="2437"/>
      <c r="SMM4" s="2437"/>
      <c r="SMN4" s="2437"/>
      <c r="SMO4" s="2437"/>
      <c r="SMP4" s="2437"/>
      <c r="SMQ4" s="2437"/>
      <c r="SMR4" s="2437"/>
      <c r="SMS4" s="2437"/>
      <c r="SMT4" s="2437"/>
      <c r="SMU4" s="2437"/>
      <c r="SMV4" s="2437"/>
      <c r="SMW4" s="2437"/>
      <c r="SMX4" s="2437"/>
      <c r="SMY4" s="2437"/>
      <c r="SMZ4" s="2437"/>
      <c r="SNA4" s="2437"/>
      <c r="SNB4" s="2437"/>
      <c r="SNC4" s="2437"/>
      <c r="SND4" s="2437"/>
      <c r="SNE4" s="2437"/>
      <c r="SNF4" s="2437"/>
      <c r="SNG4" s="2437"/>
      <c r="SNH4" s="2437"/>
      <c r="SNI4" s="2437"/>
      <c r="SNJ4" s="2437"/>
      <c r="SNK4" s="2437"/>
      <c r="SNL4" s="2437"/>
      <c r="SNM4" s="2437"/>
      <c r="SNN4" s="2437"/>
      <c r="SNO4" s="2437"/>
      <c r="SNP4" s="2437"/>
      <c r="SNQ4" s="2437"/>
      <c r="SNR4" s="2437"/>
      <c r="SNS4" s="2437"/>
      <c r="SNT4" s="2437"/>
      <c r="SNU4" s="2437"/>
      <c r="SNV4" s="2437"/>
      <c r="SNW4" s="2437"/>
      <c r="SNX4" s="2437"/>
      <c r="SNY4" s="2437"/>
      <c r="SNZ4" s="2437"/>
      <c r="SOA4" s="2437"/>
      <c r="SOB4" s="2437"/>
      <c r="SOC4" s="2437"/>
      <c r="SOD4" s="2437"/>
      <c r="SOE4" s="2437"/>
      <c r="SOF4" s="2437"/>
      <c r="SOG4" s="2437"/>
      <c r="SOH4" s="2437"/>
      <c r="SOI4" s="2437"/>
      <c r="SOJ4" s="2437"/>
      <c r="SOK4" s="2437"/>
      <c r="SOL4" s="2437"/>
      <c r="SOM4" s="2437"/>
      <c r="SON4" s="2437"/>
      <c r="SOO4" s="2437"/>
      <c r="SOP4" s="2437"/>
      <c r="SOQ4" s="2437"/>
      <c r="SOR4" s="2437"/>
      <c r="SOS4" s="2437"/>
      <c r="SOT4" s="2437"/>
      <c r="SOU4" s="2437"/>
      <c r="SOV4" s="2437"/>
      <c r="SOW4" s="2437"/>
      <c r="SOX4" s="2437"/>
      <c r="SOY4" s="2437"/>
      <c r="SOZ4" s="2437"/>
      <c r="SPA4" s="2437"/>
      <c r="SPB4" s="2437"/>
      <c r="SPC4" s="2437"/>
      <c r="SPD4" s="2437"/>
      <c r="SPE4" s="2437"/>
      <c r="SPF4" s="2437"/>
      <c r="SPG4" s="2437"/>
      <c r="SPH4" s="2437"/>
      <c r="SPI4" s="2437"/>
      <c r="SPJ4" s="2437"/>
      <c r="SPK4" s="2437"/>
      <c r="SPL4" s="2437"/>
      <c r="SPM4" s="2437"/>
      <c r="SPN4" s="2437"/>
      <c r="SPO4" s="2437"/>
      <c r="SPP4" s="2437"/>
      <c r="SPQ4" s="2437"/>
      <c r="SPR4" s="2437"/>
      <c r="SPS4" s="2437"/>
      <c r="SPT4" s="2437"/>
      <c r="SPU4" s="2437"/>
      <c r="SPV4" s="2437"/>
      <c r="SPW4" s="2437"/>
      <c r="SPX4" s="2437"/>
      <c r="SPY4" s="2437"/>
      <c r="SPZ4" s="2437"/>
      <c r="SQA4" s="2437"/>
      <c r="SQB4" s="2437"/>
      <c r="SQC4" s="2437"/>
      <c r="SQD4" s="2437"/>
      <c r="SQE4" s="2437"/>
      <c r="SQF4" s="2437"/>
      <c r="SQG4" s="2437"/>
      <c r="SQH4" s="2437"/>
      <c r="SQI4" s="2437"/>
      <c r="SQJ4" s="2437"/>
      <c r="SQK4" s="2437"/>
      <c r="SQL4" s="2437"/>
      <c r="SQM4" s="2437"/>
      <c r="SQN4" s="2437"/>
      <c r="SQO4" s="2437"/>
      <c r="SQP4" s="2437"/>
      <c r="SQQ4" s="2437"/>
      <c r="SQR4" s="2437"/>
      <c r="SQS4" s="2437"/>
      <c r="SQT4" s="2437"/>
      <c r="SQU4" s="2437"/>
      <c r="SQV4" s="2437"/>
      <c r="SQW4" s="2437"/>
      <c r="SQX4" s="2437"/>
      <c r="SQY4" s="2437"/>
      <c r="SQZ4" s="2437"/>
      <c r="SRA4" s="2437"/>
      <c r="SRB4" s="2437"/>
      <c r="SRC4" s="2437"/>
      <c r="SRD4" s="2437"/>
      <c r="SRE4" s="2437"/>
      <c r="SRF4" s="2437"/>
      <c r="SRG4" s="2437"/>
      <c r="SRH4" s="2437"/>
      <c r="SRI4" s="2437"/>
      <c r="SRJ4" s="2437"/>
      <c r="SRK4" s="2437"/>
      <c r="SRL4" s="2437"/>
      <c r="SRM4" s="2437"/>
      <c r="SRN4" s="2437"/>
      <c r="SRO4" s="2437"/>
      <c r="SRP4" s="2437"/>
      <c r="SRQ4" s="2437"/>
      <c r="SRR4" s="2437"/>
      <c r="SRS4" s="2437"/>
      <c r="SRT4" s="2437"/>
      <c r="SRU4" s="2437"/>
      <c r="SRV4" s="2437"/>
      <c r="SRW4" s="2437"/>
      <c r="SRX4" s="2437"/>
      <c r="SRY4" s="2437"/>
      <c r="SRZ4" s="2437"/>
      <c r="SSA4" s="2437"/>
      <c r="SSB4" s="2437"/>
      <c r="SSC4" s="2437"/>
      <c r="SSD4" s="2437"/>
      <c r="SSE4" s="2437"/>
      <c r="SSF4" s="2437"/>
      <c r="SSG4" s="2437"/>
      <c r="SSH4" s="2437"/>
      <c r="SSI4" s="2437"/>
      <c r="SSJ4" s="2437"/>
      <c r="SSK4" s="2437"/>
      <c r="SSL4" s="2437"/>
      <c r="SSM4" s="2437"/>
      <c r="SSN4" s="2437"/>
      <c r="SSO4" s="2437"/>
      <c r="SSP4" s="2437"/>
      <c r="SSQ4" s="2437"/>
      <c r="SSR4" s="2437"/>
      <c r="SSS4" s="2437"/>
      <c r="SST4" s="2437"/>
      <c r="SSU4" s="2437"/>
      <c r="SSV4" s="2437"/>
      <c r="SSW4" s="2437"/>
      <c r="SSX4" s="2437"/>
      <c r="SSY4" s="2437"/>
      <c r="SSZ4" s="2437"/>
      <c r="STA4" s="2437"/>
      <c r="STB4" s="2437"/>
      <c r="STC4" s="2437"/>
      <c r="STD4" s="2437"/>
      <c r="STE4" s="2437"/>
      <c r="STF4" s="2437"/>
      <c r="STG4" s="2437"/>
      <c r="STH4" s="2437"/>
      <c r="STI4" s="2437"/>
      <c r="STJ4" s="2437"/>
      <c r="STK4" s="2437"/>
      <c r="STL4" s="2437"/>
      <c r="STM4" s="2437"/>
      <c r="STN4" s="2437"/>
      <c r="STO4" s="2437"/>
      <c r="STP4" s="2437"/>
      <c r="STQ4" s="2437"/>
      <c r="STR4" s="2437"/>
      <c r="STS4" s="2437"/>
      <c r="STT4" s="2437"/>
      <c r="STU4" s="2437"/>
      <c r="STV4" s="2437"/>
      <c r="STW4" s="2437"/>
      <c r="STX4" s="2437"/>
      <c r="STY4" s="2437"/>
      <c r="STZ4" s="2437"/>
      <c r="SUA4" s="2437"/>
      <c r="SUB4" s="2437"/>
      <c r="SUC4" s="2437"/>
      <c r="SUD4" s="2437"/>
      <c r="SUE4" s="2437"/>
      <c r="SUF4" s="2437"/>
      <c r="SUG4" s="2437"/>
      <c r="SUH4" s="2437"/>
      <c r="SUI4" s="2437"/>
      <c r="SUJ4" s="2437"/>
      <c r="SUK4" s="2437"/>
      <c r="SUL4" s="2437"/>
      <c r="SUM4" s="2437"/>
      <c r="SUN4" s="2437"/>
      <c r="SUO4" s="2437"/>
      <c r="SUP4" s="2437"/>
      <c r="SUQ4" s="2437"/>
      <c r="SUR4" s="2437"/>
      <c r="SUS4" s="2437"/>
      <c r="SUT4" s="2437"/>
      <c r="SUU4" s="2437"/>
      <c r="SUV4" s="2437"/>
      <c r="SUW4" s="2437"/>
      <c r="SUX4" s="2437"/>
      <c r="SUY4" s="2437"/>
      <c r="SUZ4" s="2437"/>
      <c r="SVA4" s="2437"/>
      <c r="SVB4" s="2437"/>
      <c r="SVC4" s="2437"/>
      <c r="SVD4" s="2437"/>
      <c r="SVE4" s="2437"/>
      <c r="SVF4" s="2437"/>
      <c r="SVG4" s="2437"/>
      <c r="SVH4" s="2437"/>
      <c r="SVI4" s="2437"/>
      <c r="SVJ4" s="2437"/>
      <c r="SVK4" s="2437"/>
      <c r="SVL4" s="2437"/>
      <c r="SVM4" s="2437"/>
      <c r="SVN4" s="2437"/>
      <c r="SVO4" s="2437"/>
      <c r="SVP4" s="2437"/>
      <c r="SVQ4" s="2437"/>
      <c r="SVR4" s="2437"/>
      <c r="SVS4" s="2437"/>
      <c r="SVT4" s="2437"/>
      <c r="SVU4" s="2437"/>
      <c r="SVV4" s="2437"/>
      <c r="SVW4" s="2437"/>
      <c r="SVX4" s="2437"/>
      <c r="SVY4" s="2437"/>
      <c r="SVZ4" s="2437"/>
      <c r="SWA4" s="2437"/>
      <c r="SWB4" s="2437"/>
      <c r="SWC4" s="2437"/>
      <c r="SWD4" s="2437"/>
      <c r="SWE4" s="2437"/>
      <c r="SWF4" s="2437"/>
      <c r="SWG4" s="2437"/>
      <c r="SWH4" s="2437"/>
      <c r="SWI4" s="2437"/>
      <c r="SWJ4" s="2437"/>
      <c r="SWK4" s="2437"/>
      <c r="SWL4" s="2437"/>
      <c r="SWM4" s="2437"/>
      <c r="SWN4" s="2437"/>
      <c r="SWO4" s="2437"/>
      <c r="SWP4" s="2437"/>
      <c r="SWQ4" s="2437"/>
      <c r="SWR4" s="2437"/>
      <c r="SWS4" s="2437"/>
      <c r="SWT4" s="2437"/>
      <c r="SWU4" s="2437"/>
      <c r="SWV4" s="2437"/>
      <c r="SWW4" s="2437"/>
      <c r="SWX4" s="2437"/>
      <c r="SWY4" s="2437"/>
      <c r="SWZ4" s="2437"/>
      <c r="SXA4" s="2437"/>
      <c r="SXB4" s="2437"/>
      <c r="SXC4" s="2437"/>
      <c r="SXD4" s="2437"/>
      <c r="SXE4" s="2437"/>
      <c r="SXF4" s="2437"/>
      <c r="SXG4" s="2437"/>
      <c r="SXH4" s="2437"/>
      <c r="SXI4" s="2437"/>
      <c r="SXJ4" s="2437"/>
      <c r="SXK4" s="2437"/>
      <c r="SXL4" s="2437"/>
      <c r="SXM4" s="2437"/>
      <c r="SXN4" s="2437"/>
      <c r="SXO4" s="2437"/>
      <c r="SXP4" s="2437"/>
      <c r="SXQ4" s="2437"/>
      <c r="SXR4" s="2437"/>
      <c r="SXS4" s="2437"/>
      <c r="SXT4" s="2437"/>
      <c r="SXU4" s="2437"/>
      <c r="SXV4" s="2437"/>
      <c r="SXW4" s="2437"/>
      <c r="SXX4" s="2437"/>
      <c r="SXY4" s="2437"/>
      <c r="SXZ4" s="2437"/>
      <c r="SYA4" s="2437"/>
      <c r="SYB4" s="2437"/>
      <c r="SYC4" s="2437"/>
      <c r="SYD4" s="2437"/>
      <c r="SYE4" s="2437"/>
      <c r="SYF4" s="2437"/>
      <c r="SYG4" s="2437"/>
      <c r="SYH4" s="2437"/>
      <c r="SYI4" s="2437"/>
      <c r="SYJ4" s="2437"/>
      <c r="SYK4" s="2437"/>
      <c r="SYL4" s="2437"/>
      <c r="SYM4" s="2437"/>
      <c r="SYN4" s="2437"/>
      <c r="SYO4" s="2437"/>
      <c r="SYP4" s="2437"/>
      <c r="SYQ4" s="2437"/>
      <c r="SYR4" s="2437"/>
      <c r="SYS4" s="2437"/>
      <c r="SYT4" s="2437"/>
      <c r="SYU4" s="2437"/>
      <c r="SYV4" s="2437"/>
      <c r="SYW4" s="2437"/>
      <c r="SYX4" s="2437"/>
      <c r="SYY4" s="2437"/>
      <c r="SYZ4" s="2437"/>
      <c r="SZA4" s="2437"/>
      <c r="SZB4" s="2437"/>
      <c r="SZC4" s="2437"/>
      <c r="SZD4" s="2437"/>
      <c r="SZE4" s="2437"/>
      <c r="SZF4" s="2437"/>
      <c r="SZG4" s="2437"/>
      <c r="SZH4" s="2437"/>
      <c r="SZI4" s="2437"/>
      <c r="SZJ4" s="2437"/>
      <c r="SZK4" s="2437"/>
      <c r="SZL4" s="2437"/>
      <c r="SZM4" s="2437"/>
      <c r="SZN4" s="2437"/>
      <c r="SZO4" s="2437"/>
      <c r="SZP4" s="2437"/>
      <c r="SZQ4" s="2437"/>
      <c r="SZR4" s="2437"/>
      <c r="SZS4" s="2437"/>
      <c r="SZT4" s="2437"/>
      <c r="SZU4" s="2437"/>
      <c r="SZV4" s="2437"/>
      <c r="SZW4" s="2437"/>
      <c r="SZX4" s="2437"/>
      <c r="SZY4" s="2437"/>
      <c r="SZZ4" s="2437"/>
      <c r="TAA4" s="2437"/>
      <c r="TAB4" s="2437"/>
      <c r="TAC4" s="2437"/>
      <c r="TAD4" s="2437"/>
      <c r="TAE4" s="2437"/>
      <c r="TAF4" s="2437"/>
      <c r="TAG4" s="2437"/>
      <c r="TAH4" s="2437"/>
      <c r="TAI4" s="2437"/>
      <c r="TAJ4" s="2437"/>
      <c r="TAK4" s="2437"/>
      <c r="TAL4" s="2437"/>
      <c r="TAM4" s="2437"/>
      <c r="TAN4" s="2437"/>
      <c r="TAO4" s="2437"/>
      <c r="TAP4" s="2437"/>
      <c r="TAQ4" s="2437"/>
      <c r="TAR4" s="2437"/>
      <c r="TAS4" s="2437"/>
      <c r="TAT4" s="2437"/>
      <c r="TAU4" s="2437"/>
      <c r="TAV4" s="2437"/>
      <c r="TAW4" s="2437"/>
      <c r="TAX4" s="2437"/>
      <c r="TAY4" s="2437"/>
      <c r="TAZ4" s="2437"/>
      <c r="TBA4" s="2437"/>
      <c r="TBB4" s="2437"/>
      <c r="TBC4" s="2437"/>
      <c r="TBD4" s="2437"/>
      <c r="TBE4" s="2437"/>
      <c r="TBF4" s="2437"/>
      <c r="TBG4" s="2437"/>
      <c r="TBH4" s="2437"/>
      <c r="TBI4" s="2437"/>
      <c r="TBJ4" s="2437"/>
      <c r="TBK4" s="2437"/>
      <c r="TBL4" s="2437"/>
      <c r="TBM4" s="2437"/>
      <c r="TBN4" s="2437"/>
      <c r="TBO4" s="2437"/>
      <c r="TBP4" s="2437"/>
      <c r="TBQ4" s="2437"/>
      <c r="TBR4" s="2437"/>
      <c r="TBS4" s="2437"/>
      <c r="TBT4" s="2437"/>
      <c r="TBU4" s="2437"/>
      <c r="TBV4" s="2437"/>
      <c r="TBW4" s="2437"/>
      <c r="TBX4" s="2437"/>
      <c r="TBY4" s="2437"/>
      <c r="TBZ4" s="2437"/>
      <c r="TCA4" s="2437"/>
      <c r="TCB4" s="2437"/>
      <c r="TCC4" s="2437"/>
      <c r="TCD4" s="2437"/>
      <c r="TCE4" s="2437"/>
      <c r="TCF4" s="2437"/>
      <c r="TCG4" s="2437"/>
      <c r="TCH4" s="2437"/>
      <c r="TCI4" s="2437"/>
      <c r="TCJ4" s="2437"/>
      <c r="TCK4" s="2437"/>
      <c r="TCL4" s="2437"/>
      <c r="TCM4" s="2437"/>
      <c r="TCN4" s="2437"/>
      <c r="TCO4" s="2437"/>
      <c r="TCP4" s="2437"/>
      <c r="TCQ4" s="2437"/>
      <c r="TCR4" s="2437"/>
      <c r="TCS4" s="2437"/>
      <c r="TCT4" s="2437"/>
      <c r="TCU4" s="2437"/>
      <c r="TCV4" s="2437"/>
      <c r="TCW4" s="2437"/>
      <c r="TCX4" s="2437"/>
      <c r="TCY4" s="2437"/>
      <c r="TCZ4" s="2437"/>
      <c r="TDA4" s="2437"/>
      <c r="TDB4" s="2437"/>
      <c r="TDC4" s="2437"/>
      <c r="TDD4" s="2437"/>
      <c r="TDE4" s="2437"/>
      <c r="TDF4" s="2437"/>
      <c r="TDG4" s="2437"/>
      <c r="TDH4" s="2437"/>
      <c r="TDI4" s="2437"/>
      <c r="TDJ4" s="2437"/>
      <c r="TDK4" s="2437"/>
      <c r="TDL4" s="2437"/>
      <c r="TDM4" s="2437"/>
      <c r="TDN4" s="2437"/>
      <c r="TDO4" s="2437"/>
      <c r="TDP4" s="2437"/>
      <c r="TDQ4" s="2437"/>
      <c r="TDR4" s="2437"/>
      <c r="TDS4" s="2437"/>
      <c r="TDT4" s="2437"/>
      <c r="TDU4" s="2437"/>
      <c r="TDV4" s="2437"/>
      <c r="TDW4" s="2437"/>
      <c r="TDX4" s="2437"/>
      <c r="TDY4" s="2437"/>
      <c r="TDZ4" s="2437"/>
      <c r="TEA4" s="2437"/>
      <c r="TEB4" s="2437"/>
      <c r="TEC4" s="2437"/>
      <c r="TED4" s="2437"/>
      <c r="TEE4" s="2437"/>
      <c r="TEF4" s="2437"/>
      <c r="TEG4" s="2437"/>
      <c r="TEH4" s="2437"/>
      <c r="TEI4" s="2437"/>
      <c r="TEJ4" s="2437"/>
      <c r="TEK4" s="2437"/>
      <c r="TEL4" s="2437"/>
      <c r="TEM4" s="2437"/>
      <c r="TEN4" s="2437"/>
      <c r="TEO4" s="2437"/>
      <c r="TEP4" s="2437"/>
      <c r="TEQ4" s="2437"/>
      <c r="TER4" s="2437"/>
      <c r="TES4" s="2437"/>
      <c r="TET4" s="2437"/>
      <c r="TEU4" s="2437"/>
      <c r="TEV4" s="2437"/>
      <c r="TEW4" s="2437"/>
      <c r="TEX4" s="2437"/>
      <c r="TEY4" s="2437"/>
      <c r="TEZ4" s="2437"/>
      <c r="TFA4" s="2437"/>
      <c r="TFB4" s="2437"/>
      <c r="TFC4" s="2437"/>
      <c r="TFD4" s="2437"/>
      <c r="TFE4" s="2437"/>
      <c r="TFF4" s="2437"/>
      <c r="TFG4" s="2437"/>
      <c r="TFH4" s="2437"/>
      <c r="TFI4" s="2437"/>
      <c r="TFJ4" s="2437"/>
      <c r="TFK4" s="2437"/>
      <c r="TFL4" s="2437"/>
      <c r="TFM4" s="2437"/>
      <c r="TFN4" s="2437"/>
      <c r="TFO4" s="2437"/>
      <c r="TFP4" s="2437"/>
      <c r="TFQ4" s="2437"/>
      <c r="TFR4" s="2437"/>
      <c r="TFS4" s="2437"/>
      <c r="TFT4" s="2437"/>
      <c r="TFU4" s="2437"/>
      <c r="TFV4" s="2437"/>
      <c r="TFW4" s="2437"/>
      <c r="TFX4" s="2437"/>
      <c r="TFY4" s="2437"/>
      <c r="TFZ4" s="2437"/>
      <c r="TGA4" s="2437"/>
      <c r="TGB4" s="2437"/>
      <c r="TGC4" s="2437"/>
      <c r="TGD4" s="2437"/>
      <c r="TGE4" s="2437"/>
      <c r="TGF4" s="2437"/>
      <c r="TGG4" s="2437"/>
      <c r="TGH4" s="2437"/>
      <c r="TGI4" s="2437"/>
      <c r="TGJ4" s="2437"/>
      <c r="TGK4" s="2437"/>
      <c r="TGL4" s="2437"/>
      <c r="TGM4" s="2437"/>
      <c r="TGN4" s="2437"/>
      <c r="TGO4" s="2437"/>
      <c r="TGP4" s="2437"/>
      <c r="TGQ4" s="2437"/>
      <c r="TGR4" s="2437"/>
      <c r="TGS4" s="2437"/>
      <c r="TGT4" s="2437"/>
      <c r="TGU4" s="2437"/>
      <c r="TGV4" s="2437"/>
      <c r="TGW4" s="2437"/>
      <c r="TGX4" s="2437"/>
      <c r="TGY4" s="2437"/>
      <c r="TGZ4" s="2437"/>
      <c r="THA4" s="2437"/>
      <c r="THB4" s="2437"/>
      <c r="THC4" s="2437"/>
      <c r="THD4" s="2437"/>
      <c r="THE4" s="2437"/>
      <c r="THF4" s="2437"/>
      <c r="THG4" s="2437"/>
      <c r="THH4" s="2437"/>
      <c r="THI4" s="2437"/>
      <c r="THJ4" s="2437"/>
      <c r="THK4" s="2437"/>
      <c r="THL4" s="2437"/>
      <c r="THM4" s="2437"/>
      <c r="THN4" s="2437"/>
      <c r="THO4" s="2437"/>
      <c r="THP4" s="2437"/>
      <c r="THQ4" s="2437"/>
      <c r="THR4" s="2437"/>
      <c r="THS4" s="2437"/>
      <c r="THT4" s="2437"/>
      <c r="THU4" s="2437"/>
      <c r="THV4" s="2437"/>
      <c r="THW4" s="2437"/>
      <c r="THX4" s="2437"/>
      <c r="THY4" s="2437"/>
      <c r="THZ4" s="2437"/>
      <c r="TIA4" s="2437"/>
      <c r="TIB4" s="2437"/>
      <c r="TIC4" s="2437"/>
      <c r="TID4" s="2437"/>
      <c r="TIE4" s="2437"/>
      <c r="TIF4" s="2437"/>
      <c r="TIG4" s="2437"/>
      <c r="TIH4" s="2437"/>
      <c r="TII4" s="2437"/>
      <c r="TIJ4" s="2437"/>
      <c r="TIK4" s="2437"/>
      <c r="TIL4" s="2437"/>
      <c r="TIM4" s="2437"/>
      <c r="TIN4" s="2437"/>
      <c r="TIO4" s="2437"/>
      <c r="TIP4" s="2437"/>
      <c r="TIQ4" s="2437"/>
      <c r="TIR4" s="2437"/>
      <c r="TIS4" s="2437"/>
      <c r="TIT4" s="2437"/>
      <c r="TIU4" s="2437"/>
      <c r="TIV4" s="2437"/>
      <c r="TIW4" s="2437"/>
      <c r="TIX4" s="2437"/>
      <c r="TIY4" s="2437"/>
      <c r="TIZ4" s="2437"/>
      <c r="TJA4" s="2437"/>
      <c r="TJB4" s="2437"/>
      <c r="TJC4" s="2437"/>
      <c r="TJD4" s="2437"/>
      <c r="TJE4" s="2437"/>
      <c r="TJF4" s="2437"/>
      <c r="TJG4" s="2437"/>
      <c r="TJH4" s="2437"/>
      <c r="TJI4" s="2437"/>
      <c r="TJJ4" s="2437"/>
      <c r="TJK4" s="2437"/>
      <c r="TJL4" s="2437"/>
      <c r="TJM4" s="2437"/>
      <c r="TJN4" s="2437"/>
      <c r="TJO4" s="2437"/>
      <c r="TJP4" s="2437"/>
      <c r="TJQ4" s="2437"/>
      <c r="TJR4" s="2437"/>
      <c r="TJS4" s="2437"/>
      <c r="TJT4" s="2437"/>
      <c r="TJU4" s="2437"/>
      <c r="TJV4" s="2437"/>
      <c r="TJW4" s="2437"/>
      <c r="TJX4" s="2437"/>
      <c r="TJY4" s="2437"/>
      <c r="TJZ4" s="2437"/>
      <c r="TKA4" s="2437"/>
      <c r="TKB4" s="2437"/>
      <c r="TKC4" s="2437"/>
      <c r="TKD4" s="2437"/>
      <c r="TKE4" s="2437"/>
      <c r="TKF4" s="2437"/>
      <c r="TKG4" s="2437"/>
      <c r="TKH4" s="2437"/>
      <c r="TKI4" s="2437"/>
      <c r="TKJ4" s="2437"/>
      <c r="TKK4" s="2437"/>
      <c r="TKL4" s="2437"/>
      <c r="TKM4" s="2437"/>
      <c r="TKN4" s="2437"/>
      <c r="TKO4" s="2437"/>
      <c r="TKP4" s="2437"/>
      <c r="TKQ4" s="2437"/>
      <c r="TKR4" s="2437"/>
      <c r="TKS4" s="2437"/>
      <c r="TKT4" s="2437"/>
      <c r="TKU4" s="2437"/>
      <c r="TKV4" s="2437"/>
      <c r="TKW4" s="2437"/>
      <c r="TKX4" s="2437"/>
      <c r="TKY4" s="2437"/>
      <c r="TKZ4" s="2437"/>
      <c r="TLA4" s="2437"/>
      <c r="TLB4" s="2437"/>
      <c r="TLC4" s="2437"/>
      <c r="TLD4" s="2437"/>
      <c r="TLE4" s="2437"/>
      <c r="TLF4" s="2437"/>
      <c r="TLG4" s="2437"/>
      <c r="TLH4" s="2437"/>
      <c r="TLI4" s="2437"/>
      <c r="TLJ4" s="2437"/>
      <c r="TLK4" s="2437"/>
      <c r="TLL4" s="2437"/>
      <c r="TLM4" s="2437"/>
      <c r="TLN4" s="2437"/>
      <c r="TLO4" s="2437"/>
      <c r="TLP4" s="2437"/>
      <c r="TLQ4" s="2437"/>
      <c r="TLR4" s="2437"/>
      <c r="TLS4" s="2437"/>
      <c r="TLT4" s="2437"/>
      <c r="TLU4" s="2437"/>
      <c r="TLV4" s="2437"/>
      <c r="TLW4" s="2437"/>
      <c r="TLX4" s="2437"/>
      <c r="TLY4" s="2437"/>
      <c r="TLZ4" s="2437"/>
      <c r="TMA4" s="2437"/>
      <c r="TMB4" s="2437"/>
      <c r="TMC4" s="2437"/>
      <c r="TMD4" s="2437"/>
      <c r="TME4" s="2437"/>
      <c r="TMF4" s="2437"/>
      <c r="TMG4" s="2437"/>
      <c r="TMH4" s="2437"/>
      <c r="TMI4" s="2437"/>
      <c r="TMJ4" s="2437"/>
      <c r="TMK4" s="2437"/>
      <c r="TML4" s="2437"/>
      <c r="TMM4" s="2437"/>
      <c r="TMN4" s="2437"/>
      <c r="TMO4" s="2437"/>
      <c r="TMP4" s="2437"/>
      <c r="TMQ4" s="2437"/>
      <c r="TMR4" s="2437"/>
      <c r="TMS4" s="2437"/>
      <c r="TMT4" s="2437"/>
      <c r="TMU4" s="2437"/>
      <c r="TMV4" s="2437"/>
      <c r="TMW4" s="2437"/>
      <c r="TMX4" s="2437"/>
      <c r="TMY4" s="2437"/>
      <c r="TMZ4" s="2437"/>
      <c r="TNA4" s="2437"/>
      <c r="TNB4" s="2437"/>
      <c r="TNC4" s="2437"/>
      <c r="TND4" s="2437"/>
      <c r="TNE4" s="2437"/>
      <c r="TNF4" s="2437"/>
      <c r="TNG4" s="2437"/>
      <c r="TNH4" s="2437"/>
      <c r="TNI4" s="2437"/>
      <c r="TNJ4" s="2437"/>
      <c r="TNK4" s="2437"/>
      <c r="TNL4" s="2437"/>
      <c r="TNM4" s="2437"/>
      <c r="TNN4" s="2437"/>
      <c r="TNO4" s="2437"/>
      <c r="TNP4" s="2437"/>
      <c r="TNQ4" s="2437"/>
      <c r="TNR4" s="2437"/>
      <c r="TNS4" s="2437"/>
      <c r="TNT4" s="2437"/>
      <c r="TNU4" s="2437"/>
      <c r="TNV4" s="2437"/>
      <c r="TNW4" s="2437"/>
      <c r="TNX4" s="2437"/>
      <c r="TNY4" s="2437"/>
      <c r="TNZ4" s="2437"/>
      <c r="TOA4" s="2437"/>
      <c r="TOB4" s="2437"/>
      <c r="TOC4" s="2437"/>
      <c r="TOD4" s="2437"/>
      <c r="TOE4" s="2437"/>
      <c r="TOF4" s="2437"/>
      <c r="TOG4" s="2437"/>
      <c r="TOH4" s="2437"/>
      <c r="TOI4" s="2437"/>
      <c r="TOJ4" s="2437"/>
      <c r="TOK4" s="2437"/>
      <c r="TOL4" s="2437"/>
      <c r="TOM4" s="2437"/>
      <c r="TON4" s="2437"/>
      <c r="TOO4" s="2437"/>
      <c r="TOP4" s="2437"/>
      <c r="TOQ4" s="2437"/>
      <c r="TOR4" s="2437"/>
      <c r="TOS4" s="2437"/>
      <c r="TOT4" s="2437"/>
      <c r="TOU4" s="2437"/>
      <c r="TOV4" s="2437"/>
      <c r="TOW4" s="2437"/>
      <c r="TOX4" s="2437"/>
      <c r="TOY4" s="2437"/>
      <c r="TOZ4" s="2437"/>
      <c r="TPA4" s="2437"/>
      <c r="TPB4" s="2437"/>
      <c r="TPC4" s="2437"/>
      <c r="TPD4" s="2437"/>
      <c r="TPE4" s="2437"/>
      <c r="TPF4" s="2437"/>
      <c r="TPG4" s="2437"/>
      <c r="TPH4" s="2437"/>
      <c r="TPI4" s="2437"/>
      <c r="TPJ4" s="2437"/>
      <c r="TPK4" s="2437"/>
      <c r="TPL4" s="2437"/>
      <c r="TPM4" s="2437"/>
      <c r="TPN4" s="2437"/>
      <c r="TPO4" s="2437"/>
      <c r="TPP4" s="2437"/>
      <c r="TPQ4" s="2437"/>
      <c r="TPR4" s="2437"/>
      <c r="TPS4" s="2437"/>
      <c r="TPT4" s="2437"/>
      <c r="TPU4" s="2437"/>
      <c r="TPV4" s="2437"/>
      <c r="TPW4" s="2437"/>
      <c r="TPX4" s="2437"/>
      <c r="TPY4" s="2437"/>
      <c r="TPZ4" s="2437"/>
      <c r="TQA4" s="2437"/>
      <c r="TQB4" s="2437"/>
      <c r="TQC4" s="2437"/>
      <c r="TQD4" s="2437"/>
      <c r="TQE4" s="2437"/>
      <c r="TQF4" s="2437"/>
      <c r="TQG4" s="2437"/>
      <c r="TQH4" s="2437"/>
      <c r="TQI4" s="2437"/>
      <c r="TQJ4" s="2437"/>
      <c r="TQK4" s="2437"/>
      <c r="TQL4" s="2437"/>
      <c r="TQM4" s="2437"/>
      <c r="TQN4" s="2437"/>
      <c r="TQO4" s="2437"/>
      <c r="TQP4" s="2437"/>
      <c r="TQQ4" s="2437"/>
      <c r="TQR4" s="2437"/>
      <c r="TQS4" s="2437"/>
      <c r="TQT4" s="2437"/>
      <c r="TQU4" s="2437"/>
      <c r="TQV4" s="2437"/>
      <c r="TQW4" s="2437"/>
      <c r="TQX4" s="2437"/>
      <c r="TQY4" s="2437"/>
      <c r="TQZ4" s="2437"/>
      <c r="TRA4" s="2437"/>
      <c r="TRB4" s="2437"/>
      <c r="TRC4" s="2437"/>
      <c r="TRD4" s="2437"/>
      <c r="TRE4" s="2437"/>
      <c r="TRF4" s="2437"/>
      <c r="TRG4" s="2437"/>
      <c r="TRH4" s="2437"/>
      <c r="TRI4" s="2437"/>
      <c r="TRJ4" s="2437"/>
      <c r="TRK4" s="2437"/>
      <c r="TRL4" s="2437"/>
      <c r="TRM4" s="2437"/>
      <c r="TRN4" s="2437"/>
      <c r="TRO4" s="2437"/>
      <c r="TRP4" s="2437"/>
      <c r="TRQ4" s="2437"/>
      <c r="TRR4" s="2437"/>
      <c r="TRS4" s="2437"/>
      <c r="TRT4" s="2437"/>
      <c r="TRU4" s="2437"/>
      <c r="TRV4" s="2437"/>
      <c r="TRW4" s="2437"/>
      <c r="TRX4" s="2437"/>
      <c r="TRY4" s="2437"/>
      <c r="TRZ4" s="2437"/>
      <c r="TSA4" s="2437"/>
      <c r="TSB4" s="2437"/>
      <c r="TSC4" s="2437"/>
      <c r="TSD4" s="2437"/>
      <c r="TSE4" s="2437"/>
      <c r="TSF4" s="2437"/>
      <c r="TSG4" s="2437"/>
      <c r="TSH4" s="2437"/>
      <c r="TSI4" s="2437"/>
      <c r="TSJ4" s="2437"/>
      <c r="TSK4" s="2437"/>
      <c r="TSL4" s="2437"/>
      <c r="TSM4" s="2437"/>
      <c r="TSN4" s="2437"/>
      <c r="TSO4" s="2437"/>
      <c r="TSP4" s="2437"/>
      <c r="TSQ4" s="2437"/>
      <c r="TSR4" s="2437"/>
      <c r="TSS4" s="2437"/>
      <c r="TST4" s="2437"/>
      <c r="TSU4" s="2437"/>
      <c r="TSV4" s="2437"/>
      <c r="TSW4" s="2437"/>
      <c r="TSX4" s="2437"/>
      <c r="TSY4" s="2437"/>
      <c r="TSZ4" s="2437"/>
      <c r="TTA4" s="2437"/>
      <c r="TTB4" s="2437"/>
      <c r="TTC4" s="2437"/>
      <c r="TTD4" s="2437"/>
      <c r="TTE4" s="2437"/>
      <c r="TTF4" s="2437"/>
      <c r="TTG4" s="2437"/>
      <c r="TTH4" s="2437"/>
      <c r="TTI4" s="2437"/>
      <c r="TTJ4" s="2437"/>
      <c r="TTK4" s="2437"/>
      <c r="TTL4" s="2437"/>
      <c r="TTM4" s="2437"/>
      <c r="TTN4" s="2437"/>
      <c r="TTO4" s="2437"/>
      <c r="TTP4" s="2437"/>
      <c r="TTQ4" s="2437"/>
      <c r="TTR4" s="2437"/>
      <c r="TTS4" s="2437"/>
      <c r="TTT4" s="2437"/>
      <c r="TTU4" s="2437"/>
      <c r="TTV4" s="2437"/>
      <c r="TTW4" s="2437"/>
      <c r="TTX4" s="2437"/>
      <c r="TTY4" s="2437"/>
      <c r="TTZ4" s="2437"/>
      <c r="TUA4" s="2437"/>
      <c r="TUB4" s="2437"/>
      <c r="TUC4" s="2437"/>
      <c r="TUD4" s="2437"/>
      <c r="TUE4" s="2437"/>
      <c r="TUF4" s="2437"/>
      <c r="TUG4" s="2437"/>
      <c r="TUH4" s="2437"/>
      <c r="TUI4" s="2437"/>
      <c r="TUJ4" s="2437"/>
      <c r="TUK4" s="2437"/>
      <c r="TUL4" s="2437"/>
      <c r="TUM4" s="2437"/>
      <c r="TUN4" s="2437"/>
      <c r="TUO4" s="2437"/>
      <c r="TUP4" s="2437"/>
      <c r="TUQ4" s="2437"/>
      <c r="TUR4" s="2437"/>
      <c r="TUS4" s="2437"/>
      <c r="TUT4" s="2437"/>
      <c r="TUU4" s="2437"/>
      <c r="TUV4" s="2437"/>
      <c r="TUW4" s="2437"/>
      <c r="TUX4" s="2437"/>
      <c r="TUY4" s="2437"/>
      <c r="TUZ4" s="2437"/>
      <c r="TVA4" s="2437"/>
      <c r="TVB4" s="2437"/>
      <c r="TVC4" s="2437"/>
      <c r="TVD4" s="2437"/>
      <c r="TVE4" s="2437"/>
      <c r="TVF4" s="2437"/>
      <c r="TVG4" s="2437"/>
      <c r="TVH4" s="2437"/>
      <c r="TVI4" s="2437"/>
      <c r="TVJ4" s="2437"/>
      <c r="TVK4" s="2437"/>
      <c r="TVL4" s="2437"/>
      <c r="TVM4" s="2437"/>
      <c r="TVN4" s="2437"/>
      <c r="TVO4" s="2437"/>
      <c r="TVP4" s="2437"/>
      <c r="TVQ4" s="2437"/>
      <c r="TVR4" s="2437"/>
      <c r="TVS4" s="2437"/>
      <c r="TVT4" s="2437"/>
      <c r="TVU4" s="2437"/>
      <c r="TVV4" s="2437"/>
      <c r="TVW4" s="2437"/>
      <c r="TVX4" s="2437"/>
      <c r="TVY4" s="2437"/>
      <c r="TVZ4" s="2437"/>
      <c r="TWA4" s="2437"/>
      <c r="TWB4" s="2437"/>
      <c r="TWC4" s="2437"/>
      <c r="TWD4" s="2437"/>
      <c r="TWE4" s="2437"/>
      <c r="TWF4" s="2437"/>
      <c r="TWG4" s="2437"/>
      <c r="TWH4" s="2437"/>
      <c r="TWI4" s="2437"/>
      <c r="TWJ4" s="2437"/>
      <c r="TWK4" s="2437"/>
      <c r="TWL4" s="2437"/>
      <c r="TWM4" s="2437"/>
      <c r="TWN4" s="2437"/>
      <c r="TWO4" s="2437"/>
      <c r="TWP4" s="2437"/>
      <c r="TWQ4" s="2437"/>
      <c r="TWR4" s="2437"/>
      <c r="TWS4" s="2437"/>
      <c r="TWT4" s="2437"/>
      <c r="TWU4" s="2437"/>
      <c r="TWV4" s="2437"/>
      <c r="TWW4" s="2437"/>
      <c r="TWX4" s="2437"/>
      <c r="TWY4" s="2437"/>
      <c r="TWZ4" s="2437"/>
      <c r="TXA4" s="2437"/>
      <c r="TXB4" s="2437"/>
      <c r="TXC4" s="2437"/>
      <c r="TXD4" s="2437"/>
      <c r="TXE4" s="2437"/>
      <c r="TXF4" s="2437"/>
      <c r="TXG4" s="2437"/>
      <c r="TXH4" s="2437"/>
      <c r="TXI4" s="2437"/>
      <c r="TXJ4" s="2437"/>
      <c r="TXK4" s="2437"/>
      <c r="TXL4" s="2437"/>
      <c r="TXM4" s="2437"/>
      <c r="TXN4" s="2437"/>
      <c r="TXO4" s="2437"/>
      <c r="TXP4" s="2437"/>
      <c r="TXQ4" s="2437"/>
      <c r="TXR4" s="2437"/>
      <c r="TXS4" s="2437"/>
      <c r="TXT4" s="2437"/>
      <c r="TXU4" s="2437"/>
      <c r="TXV4" s="2437"/>
      <c r="TXW4" s="2437"/>
      <c r="TXX4" s="2437"/>
      <c r="TXY4" s="2437"/>
      <c r="TXZ4" s="2437"/>
      <c r="TYA4" s="2437"/>
      <c r="TYB4" s="2437"/>
      <c r="TYC4" s="2437"/>
      <c r="TYD4" s="2437"/>
      <c r="TYE4" s="2437"/>
      <c r="TYF4" s="2437"/>
      <c r="TYG4" s="2437"/>
      <c r="TYH4" s="2437"/>
      <c r="TYI4" s="2437"/>
      <c r="TYJ4" s="2437"/>
      <c r="TYK4" s="2437"/>
      <c r="TYL4" s="2437"/>
      <c r="TYM4" s="2437"/>
      <c r="TYN4" s="2437"/>
      <c r="TYO4" s="2437"/>
      <c r="TYP4" s="2437"/>
      <c r="TYQ4" s="2437"/>
      <c r="TYR4" s="2437"/>
      <c r="TYS4" s="2437"/>
      <c r="TYT4" s="2437"/>
      <c r="TYU4" s="2437"/>
      <c r="TYV4" s="2437"/>
      <c r="TYW4" s="2437"/>
      <c r="TYX4" s="2437"/>
      <c r="TYY4" s="2437"/>
      <c r="TYZ4" s="2437"/>
      <c r="TZA4" s="2437"/>
      <c r="TZB4" s="2437"/>
      <c r="TZC4" s="2437"/>
      <c r="TZD4" s="2437"/>
      <c r="TZE4" s="2437"/>
      <c r="TZF4" s="2437"/>
      <c r="TZG4" s="2437"/>
      <c r="TZH4" s="2437"/>
      <c r="TZI4" s="2437"/>
      <c r="TZJ4" s="2437"/>
      <c r="TZK4" s="2437"/>
      <c r="TZL4" s="2437"/>
      <c r="TZM4" s="2437"/>
      <c r="TZN4" s="2437"/>
      <c r="TZO4" s="2437"/>
      <c r="TZP4" s="2437"/>
      <c r="TZQ4" s="2437"/>
      <c r="TZR4" s="2437"/>
      <c r="TZS4" s="2437"/>
      <c r="TZT4" s="2437"/>
      <c r="TZU4" s="2437"/>
      <c r="TZV4" s="2437"/>
      <c r="TZW4" s="2437"/>
      <c r="TZX4" s="2437"/>
      <c r="TZY4" s="2437"/>
      <c r="TZZ4" s="2437"/>
      <c r="UAA4" s="2437"/>
      <c r="UAB4" s="2437"/>
      <c r="UAC4" s="2437"/>
      <c r="UAD4" s="2437"/>
      <c r="UAE4" s="2437"/>
      <c r="UAF4" s="2437"/>
      <c r="UAG4" s="2437"/>
      <c r="UAH4" s="2437"/>
      <c r="UAI4" s="2437"/>
      <c r="UAJ4" s="2437"/>
      <c r="UAK4" s="2437"/>
      <c r="UAL4" s="2437"/>
      <c r="UAM4" s="2437"/>
      <c r="UAN4" s="2437"/>
      <c r="UAO4" s="2437"/>
      <c r="UAP4" s="2437"/>
      <c r="UAQ4" s="2437"/>
      <c r="UAR4" s="2437"/>
      <c r="UAS4" s="2437"/>
      <c r="UAT4" s="2437"/>
      <c r="UAU4" s="2437"/>
      <c r="UAV4" s="2437"/>
      <c r="UAW4" s="2437"/>
      <c r="UAX4" s="2437"/>
      <c r="UAY4" s="2437"/>
      <c r="UAZ4" s="2437"/>
      <c r="UBA4" s="2437"/>
      <c r="UBB4" s="2437"/>
      <c r="UBC4" s="2437"/>
      <c r="UBD4" s="2437"/>
      <c r="UBE4" s="2437"/>
      <c r="UBF4" s="2437"/>
      <c r="UBG4" s="2437"/>
      <c r="UBH4" s="2437"/>
      <c r="UBI4" s="2437"/>
      <c r="UBJ4" s="2437"/>
      <c r="UBK4" s="2437"/>
      <c r="UBL4" s="2437"/>
      <c r="UBM4" s="2437"/>
      <c r="UBN4" s="2437"/>
      <c r="UBO4" s="2437"/>
      <c r="UBP4" s="2437"/>
      <c r="UBQ4" s="2437"/>
      <c r="UBR4" s="2437"/>
      <c r="UBS4" s="2437"/>
      <c r="UBT4" s="2437"/>
      <c r="UBU4" s="2437"/>
      <c r="UBV4" s="2437"/>
      <c r="UBW4" s="2437"/>
      <c r="UBX4" s="2437"/>
      <c r="UBY4" s="2437"/>
      <c r="UBZ4" s="2437"/>
      <c r="UCA4" s="2437"/>
      <c r="UCB4" s="2437"/>
      <c r="UCC4" s="2437"/>
      <c r="UCD4" s="2437"/>
      <c r="UCE4" s="2437"/>
      <c r="UCF4" s="2437"/>
      <c r="UCG4" s="2437"/>
      <c r="UCH4" s="2437"/>
      <c r="UCI4" s="2437"/>
      <c r="UCJ4" s="2437"/>
      <c r="UCK4" s="2437"/>
      <c r="UCL4" s="2437"/>
      <c r="UCM4" s="2437"/>
      <c r="UCN4" s="2437"/>
      <c r="UCO4" s="2437"/>
      <c r="UCP4" s="2437"/>
      <c r="UCQ4" s="2437"/>
      <c r="UCR4" s="2437"/>
      <c r="UCS4" s="2437"/>
      <c r="UCT4" s="2437"/>
      <c r="UCU4" s="2437"/>
      <c r="UCV4" s="2437"/>
      <c r="UCW4" s="2437"/>
      <c r="UCX4" s="2437"/>
      <c r="UCY4" s="2437"/>
      <c r="UCZ4" s="2437"/>
      <c r="UDA4" s="2437"/>
      <c r="UDB4" s="2437"/>
      <c r="UDC4" s="2437"/>
      <c r="UDD4" s="2437"/>
      <c r="UDE4" s="2437"/>
      <c r="UDF4" s="2437"/>
      <c r="UDG4" s="2437"/>
      <c r="UDH4" s="2437"/>
      <c r="UDI4" s="2437"/>
      <c r="UDJ4" s="2437"/>
      <c r="UDK4" s="2437"/>
      <c r="UDL4" s="2437"/>
      <c r="UDM4" s="2437"/>
      <c r="UDN4" s="2437"/>
      <c r="UDO4" s="2437"/>
      <c r="UDP4" s="2437"/>
      <c r="UDQ4" s="2437"/>
      <c r="UDR4" s="2437"/>
      <c r="UDS4" s="2437"/>
      <c r="UDT4" s="2437"/>
      <c r="UDU4" s="2437"/>
      <c r="UDV4" s="2437"/>
      <c r="UDW4" s="2437"/>
      <c r="UDX4" s="2437"/>
      <c r="UDY4" s="2437"/>
      <c r="UDZ4" s="2437"/>
      <c r="UEA4" s="2437"/>
      <c r="UEB4" s="2437"/>
      <c r="UEC4" s="2437"/>
      <c r="UED4" s="2437"/>
      <c r="UEE4" s="2437"/>
      <c r="UEF4" s="2437"/>
      <c r="UEG4" s="2437"/>
      <c r="UEH4" s="2437"/>
      <c r="UEI4" s="2437"/>
      <c r="UEJ4" s="2437"/>
      <c r="UEK4" s="2437"/>
      <c r="UEL4" s="2437"/>
      <c r="UEM4" s="2437"/>
      <c r="UEN4" s="2437"/>
      <c r="UEO4" s="2437"/>
      <c r="UEP4" s="2437"/>
      <c r="UEQ4" s="2437"/>
      <c r="UER4" s="2437"/>
      <c r="UES4" s="2437"/>
      <c r="UET4" s="2437"/>
      <c r="UEU4" s="2437"/>
      <c r="UEV4" s="2437"/>
      <c r="UEW4" s="2437"/>
      <c r="UEX4" s="2437"/>
      <c r="UEY4" s="2437"/>
      <c r="UEZ4" s="2437"/>
      <c r="UFA4" s="2437"/>
      <c r="UFB4" s="2437"/>
      <c r="UFC4" s="2437"/>
      <c r="UFD4" s="2437"/>
      <c r="UFE4" s="2437"/>
      <c r="UFF4" s="2437"/>
      <c r="UFG4" s="2437"/>
      <c r="UFH4" s="2437"/>
      <c r="UFI4" s="2437"/>
      <c r="UFJ4" s="2437"/>
      <c r="UFK4" s="2437"/>
      <c r="UFL4" s="2437"/>
      <c r="UFM4" s="2437"/>
      <c r="UFN4" s="2437"/>
      <c r="UFO4" s="2437"/>
      <c r="UFP4" s="2437"/>
      <c r="UFQ4" s="2437"/>
      <c r="UFR4" s="2437"/>
      <c r="UFS4" s="2437"/>
      <c r="UFT4" s="2437"/>
      <c r="UFU4" s="2437"/>
      <c r="UFV4" s="2437"/>
      <c r="UFW4" s="2437"/>
      <c r="UFX4" s="2437"/>
      <c r="UFY4" s="2437"/>
      <c r="UFZ4" s="2437"/>
      <c r="UGA4" s="2437"/>
      <c r="UGB4" s="2437"/>
      <c r="UGC4" s="2437"/>
      <c r="UGD4" s="2437"/>
      <c r="UGE4" s="2437"/>
      <c r="UGF4" s="2437"/>
      <c r="UGG4" s="2437"/>
      <c r="UGH4" s="2437"/>
      <c r="UGI4" s="2437"/>
      <c r="UGJ4" s="2437"/>
      <c r="UGK4" s="2437"/>
      <c r="UGL4" s="2437"/>
      <c r="UGM4" s="2437"/>
      <c r="UGN4" s="2437"/>
      <c r="UGO4" s="2437"/>
      <c r="UGP4" s="2437"/>
      <c r="UGQ4" s="2437"/>
      <c r="UGR4" s="2437"/>
      <c r="UGS4" s="2437"/>
      <c r="UGT4" s="2437"/>
      <c r="UGU4" s="2437"/>
      <c r="UGV4" s="2437"/>
      <c r="UGW4" s="2437"/>
      <c r="UGX4" s="2437"/>
      <c r="UGY4" s="2437"/>
      <c r="UGZ4" s="2437"/>
      <c r="UHA4" s="2437"/>
      <c r="UHB4" s="2437"/>
      <c r="UHC4" s="2437"/>
      <c r="UHD4" s="2437"/>
      <c r="UHE4" s="2437"/>
      <c r="UHF4" s="2437"/>
      <c r="UHG4" s="2437"/>
      <c r="UHH4" s="2437"/>
      <c r="UHI4" s="2437"/>
      <c r="UHJ4" s="2437"/>
      <c r="UHK4" s="2437"/>
      <c r="UHL4" s="2437"/>
      <c r="UHM4" s="2437"/>
      <c r="UHN4" s="2437"/>
      <c r="UHO4" s="2437"/>
      <c r="UHP4" s="2437"/>
      <c r="UHQ4" s="2437"/>
      <c r="UHR4" s="2437"/>
      <c r="UHS4" s="2437"/>
      <c r="UHT4" s="2437"/>
      <c r="UHU4" s="2437"/>
      <c r="UHV4" s="2437"/>
      <c r="UHW4" s="2437"/>
      <c r="UHX4" s="2437"/>
      <c r="UHY4" s="2437"/>
      <c r="UHZ4" s="2437"/>
      <c r="UIA4" s="2437"/>
      <c r="UIB4" s="2437"/>
      <c r="UIC4" s="2437"/>
      <c r="UID4" s="2437"/>
      <c r="UIE4" s="2437"/>
      <c r="UIF4" s="2437"/>
      <c r="UIG4" s="2437"/>
      <c r="UIH4" s="2437"/>
      <c r="UII4" s="2437"/>
      <c r="UIJ4" s="2437"/>
      <c r="UIK4" s="2437"/>
      <c r="UIL4" s="2437"/>
      <c r="UIM4" s="2437"/>
      <c r="UIN4" s="2437"/>
      <c r="UIO4" s="2437"/>
      <c r="UIP4" s="2437"/>
      <c r="UIQ4" s="2437"/>
      <c r="UIR4" s="2437"/>
      <c r="UIS4" s="2437"/>
      <c r="UIT4" s="2437"/>
      <c r="UIU4" s="2437"/>
      <c r="UIV4" s="2437"/>
      <c r="UIW4" s="2437"/>
      <c r="UIX4" s="2437"/>
      <c r="UIY4" s="2437"/>
      <c r="UIZ4" s="2437"/>
      <c r="UJA4" s="2437"/>
      <c r="UJB4" s="2437"/>
      <c r="UJC4" s="2437"/>
      <c r="UJD4" s="2437"/>
      <c r="UJE4" s="2437"/>
      <c r="UJF4" s="2437"/>
      <c r="UJG4" s="2437"/>
      <c r="UJH4" s="2437"/>
      <c r="UJI4" s="2437"/>
      <c r="UJJ4" s="2437"/>
      <c r="UJK4" s="2437"/>
      <c r="UJL4" s="2437"/>
      <c r="UJM4" s="2437"/>
      <c r="UJN4" s="2437"/>
      <c r="UJO4" s="2437"/>
      <c r="UJP4" s="2437"/>
      <c r="UJQ4" s="2437"/>
      <c r="UJR4" s="2437"/>
      <c r="UJS4" s="2437"/>
      <c r="UJT4" s="2437"/>
      <c r="UJU4" s="2437"/>
      <c r="UJV4" s="2437"/>
      <c r="UJW4" s="2437"/>
      <c r="UJX4" s="2437"/>
      <c r="UJY4" s="2437"/>
      <c r="UJZ4" s="2437"/>
      <c r="UKA4" s="2437"/>
      <c r="UKB4" s="2437"/>
      <c r="UKC4" s="2437"/>
      <c r="UKD4" s="2437"/>
      <c r="UKE4" s="2437"/>
      <c r="UKF4" s="2437"/>
      <c r="UKG4" s="2437"/>
      <c r="UKH4" s="2437"/>
      <c r="UKI4" s="2437"/>
      <c r="UKJ4" s="2437"/>
      <c r="UKK4" s="2437"/>
      <c r="UKL4" s="2437"/>
      <c r="UKM4" s="2437"/>
      <c r="UKN4" s="2437"/>
      <c r="UKO4" s="2437"/>
      <c r="UKP4" s="2437"/>
      <c r="UKQ4" s="2437"/>
      <c r="UKR4" s="2437"/>
      <c r="UKS4" s="2437"/>
      <c r="UKT4" s="2437"/>
      <c r="UKU4" s="2437"/>
      <c r="UKV4" s="2437"/>
      <c r="UKW4" s="2437"/>
      <c r="UKX4" s="2437"/>
      <c r="UKY4" s="2437"/>
      <c r="UKZ4" s="2437"/>
      <c r="ULA4" s="2437"/>
      <c r="ULB4" s="2437"/>
      <c r="ULC4" s="2437"/>
      <c r="ULD4" s="2437"/>
      <c r="ULE4" s="2437"/>
      <c r="ULF4" s="2437"/>
      <c r="ULG4" s="2437"/>
      <c r="ULH4" s="2437"/>
      <c r="ULI4" s="2437"/>
      <c r="ULJ4" s="2437"/>
      <c r="ULK4" s="2437"/>
      <c r="ULL4" s="2437"/>
      <c r="ULM4" s="2437"/>
      <c r="ULN4" s="2437"/>
      <c r="ULO4" s="2437"/>
      <c r="ULP4" s="2437"/>
      <c r="ULQ4" s="2437"/>
      <c r="ULR4" s="2437"/>
      <c r="ULS4" s="2437"/>
      <c r="ULT4" s="2437"/>
      <c r="ULU4" s="2437"/>
      <c r="ULV4" s="2437"/>
      <c r="ULW4" s="2437"/>
      <c r="ULX4" s="2437"/>
      <c r="ULY4" s="2437"/>
      <c r="ULZ4" s="2437"/>
      <c r="UMA4" s="2437"/>
      <c r="UMB4" s="2437"/>
      <c r="UMC4" s="2437"/>
      <c r="UMD4" s="2437"/>
      <c r="UME4" s="2437"/>
      <c r="UMF4" s="2437"/>
      <c r="UMG4" s="2437"/>
      <c r="UMH4" s="2437"/>
      <c r="UMI4" s="2437"/>
      <c r="UMJ4" s="2437"/>
      <c r="UMK4" s="2437"/>
      <c r="UML4" s="2437"/>
      <c r="UMM4" s="2437"/>
      <c r="UMN4" s="2437"/>
      <c r="UMO4" s="2437"/>
      <c r="UMP4" s="2437"/>
      <c r="UMQ4" s="2437"/>
      <c r="UMR4" s="2437"/>
      <c r="UMS4" s="2437"/>
      <c r="UMT4" s="2437"/>
      <c r="UMU4" s="2437"/>
      <c r="UMV4" s="2437"/>
      <c r="UMW4" s="2437"/>
      <c r="UMX4" s="2437"/>
      <c r="UMY4" s="2437"/>
      <c r="UMZ4" s="2437"/>
      <c r="UNA4" s="2437"/>
      <c r="UNB4" s="2437"/>
      <c r="UNC4" s="2437"/>
      <c r="UND4" s="2437"/>
      <c r="UNE4" s="2437"/>
      <c r="UNF4" s="2437"/>
      <c r="UNG4" s="2437"/>
      <c r="UNH4" s="2437"/>
      <c r="UNI4" s="2437"/>
      <c r="UNJ4" s="2437"/>
      <c r="UNK4" s="2437"/>
      <c r="UNL4" s="2437"/>
      <c r="UNM4" s="2437"/>
      <c r="UNN4" s="2437"/>
      <c r="UNO4" s="2437"/>
      <c r="UNP4" s="2437"/>
      <c r="UNQ4" s="2437"/>
      <c r="UNR4" s="2437"/>
      <c r="UNS4" s="2437"/>
      <c r="UNT4" s="2437"/>
      <c r="UNU4" s="2437"/>
      <c r="UNV4" s="2437"/>
      <c r="UNW4" s="2437"/>
      <c r="UNX4" s="2437"/>
      <c r="UNY4" s="2437"/>
      <c r="UNZ4" s="2437"/>
      <c r="UOA4" s="2437"/>
      <c r="UOB4" s="2437"/>
      <c r="UOC4" s="2437"/>
      <c r="UOD4" s="2437"/>
      <c r="UOE4" s="2437"/>
      <c r="UOF4" s="2437"/>
      <c r="UOG4" s="2437"/>
      <c r="UOH4" s="2437"/>
      <c r="UOI4" s="2437"/>
      <c r="UOJ4" s="2437"/>
      <c r="UOK4" s="2437"/>
      <c r="UOL4" s="2437"/>
      <c r="UOM4" s="2437"/>
      <c r="UON4" s="2437"/>
      <c r="UOO4" s="2437"/>
      <c r="UOP4" s="2437"/>
      <c r="UOQ4" s="2437"/>
      <c r="UOR4" s="2437"/>
      <c r="UOS4" s="2437"/>
      <c r="UOT4" s="2437"/>
      <c r="UOU4" s="2437"/>
      <c r="UOV4" s="2437"/>
      <c r="UOW4" s="2437"/>
      <c r="UOX4" s="2437"/>
      <c r="UOY4" s="2437"/>
      <c r="UOZ4" s="2437"/>
      <c r="UPA4" s="2437"/>
      <c r="UPB4" s="2437"/>
      <c r="UPC4" s="2437"/>
      <c r="UPD4" s="2437"/>
      <c r="UPE4" s="2437"/>
      <c r="UPF4" s="2437"/>
      <c r="UPG4" s="2437"/>
      <c r="UPH4" s="2437"/>
      <c r="UPI4" s="2437"/>
      <c r="UPJ4" s="2437"/>
      <c r="UPK4" s="2437"/>
      <c r="UPL4" s="2437"/>
      <c r="UPM4" s="2437"/>
      <c r="UPN4" s="2437"/>
      <c r="UPO4" s="2437"/>
      <c r="UPP4" s="2437"/>
      <c r="UPQ4" s="2437"/>
      <c r="UPR4" s="2437"/>
      <c r="UPS4" s="2437"/>
      <c r="UPT4" s="2437"/>
      <c r="UPU4" s="2437"/>
      <c r="UPV4" s="2437"/>
      <c r="UPW4" s="2437"/>
      <c r="UPX4" s="2437"/>
      <c r="UPY4" s="2437"/>
      <c r="UPZ4" s="2437"/>
      <c r="UQA4" s="2437"/>
      <c r="UQB4" s="2437"/>
      <c r="UQC4" s="2437"/>
      <c r="UQD4" s="2437"/>
      <c r="UQE4" s="2437"/>
      <c r="UQF4" s="2437"/>
      <c r="UQG4" s="2437"/>
      <c r="UQH4" s="2437"/>
      <c r="UQI4" s="2437"/>
      <c r="UQJ4" s="2437"/>
      <c r="UQK4" s="2437"/>
      <c r="UQL4" s="2437"/>
      <c r="UQM4" s="2437"/>
      <c r="UQN4" s="2437"/>
      <c r="UQO4" s="2437"/>
      <c r="UQP4" s="2437"/>
      <c r="UQQ4" s="2437"/>
      <c r="UQR4" s="2437"/>
      <c r="UQS4" s="2437"/>
      <c r="UQT4" s="2437"/>
      <c r="UQU4" s="2437"/>
      <c r="UQV4" s="2437"/>
      <c r="UQW4" s="2437"/>
      <c r="UQX4" s="2437"/>
      <c r="UQY4" s="2437"/>
      <c r="UQZ4" s="2437"/>
      <c r="URA4" s="2437"/>
      <c r="URB4" s="2437"/>
      <c r="URC4" s="2437"/>
      <c r="URD4" s="2437"/>
      <c r="URE4" s="2437"/>
      <c r="URF4" s="2437"/>
      <c r="URG4" s="2437"/>
      <c r="URH4" s="2437"/>
      <c r="URI4" s="2437"/>
      <c r="URJ4" s="2437"/>
      <c r="URK4" s="2437"/>
      <c r="URL4" s="2437"/>
      <c r="URM4" s="2437"/>
      <c r="URN4" s="2437"/>
      <c r="URO4" s="2437"/>
      <c r="URP4" s="2437"/>
      <c r="URQ4" s="2437"/>
      <c r="URR4" s="2437"/>
      <c r="URS4" s="2437"/>
      <c r="URT4" s="2437"/>
      <c r="URU4" s="2437"/>
      <c r="URV4" s="2437"/>
      <c r="URW4" s="2437"/>
      <c r="URX4" s="2437"/>
      <c r="URY4" s="2437"/>
      <c r="URZ4" s="2437"/>
      <c r="USA4" s="2437"/>
      <c r="USB4" s="2437"/>
      <c r="USC4" s="2437"/>
      <c r="USD4" s="2437"/>
      <c r="USE4" s="2437"/>
      <c r="USF4" s="2437"/>
      <c r="USG4" s="2437"/>
      <c r="USH4" s="2437"/>
      <c r="USI4" s="2437"/>
      <c r="USJ4" s="2437"/>
      <c r="USK4" s="2437"/>
      <c r="USL4" s="2437"/>
      <c r="USM4" s="2437"/>
      <c r="USN4" s="2437"/>
      <c r="USO4" s="2437"/>
      <c r="USP4" s="2437"/>
      <c r="USQ4" s="2437"/>
      <c r="USR4" s="2437"/>
      <c r="USS4" s="2437"/>
      <c r="UST4" s="2437"/>
      <c r="USU4" s="2437"/>
      <c r="USV4" s="2437"/>
      <c r="USW4" s="2437"/>
      <c r="USX4" s="2437"/>
      <c r="USY4" s="2437"/>
      <c r="USZ4" s="2437"/>
      <c r="UTA4" s="2437"/>
      <c r="UTB4" s="2437"/>
      <c r="UTC4" s="2437"/>
      <c r="UTD4" s="2437"/>
      <c r="UTE4" s="2437"/>
      <c r="UTF4" s="2437"/>
      <c r="UTG4" s="2437"/>
      <c r="UTH4" s="2437"/>
      <c r="UTI4" s="2437"/>
      <c r="UTJ4" s="2437"/>
      <c r="UTK4" s="2437"/>
      <c r="UTL4" s="2437"/>
      <c r="UTM4" s="2437"/>
      <c r="UTN4" s="2437"/>
      <c r="UTO4" s="2437"/>
      <c r="UTP4" s="2437"/>
      <c r="UTQ4" s="2437"/>
      <c r="UTR4" s="2437"/>
      <c r="UTS4" s="2437"/>
      <c r="UTT4" s="2437"/>
      <c r="UTU4" s="2437"/>
      <c r="UTV4" s="2437"/>
      <c r="UTW4" s="2437"/>
      <c r="UTX4" s="2437"/>
      <c r="UTY4" s="2437"/>
      <c r="UTZ4" s="2437"/>
      <c r="UUA4" s="2437"/>
      <c r="UUB4" s="2437"/>
      <c r="UUC4" s="2437"/>
      <c r="UUD4" s="2437"/>
      <c r="UUE4" s="2437"/>
      <c r="UUF4" s="2437"/>
      <c r="UUG4" s="2437"/>
      <c r="UUH4" s="2437"/>
      <c r="UUI4" s="2437"/>
      <c r="UUJ4" s="2437"/>
      <c r="UUK4" s="2437"/>
      <c r="UUL4" s="2437"/>
      <c r="UUM4" s="2437"/>
      <c r="UUN4" s="2437"/>
      <c r="UUO4" s="2437"/>
      <c r="UUP4" s="2437"/>
      <c r="UUQ4" s="2437"/>
      <c r="UUR4" s="2437"/>
      <c r="UUS4" s="2437"/>
      <c r="UUT4" s="2437"/>
      <c r="UUU4" s="2437"/>
      <c r="UUV4" s="2437"/>
      <c r="UUW4" s="2437"/>
      <c r="UUX4" s="2437"/>
      <c r="UUY4" s="2437"/>
      <c r="UUZ4" s="2437"/>
      <c r="UVA4" s="2437"/>
      <c r="UVB4" s="2437"/>
      <c r="UVC4" s="2437"/>
      <c r="UVD4" s="2437"/>
      <c r="UVE4" s="2437"/>
      <c r="UVF4" s="2437"/>
      <c r="UVG4" s="2437"/>
      <c r="UVH4" s="2437"/>
      <c r="UVI4" s="2437"/>
      <c r="UVJ4" s="2437"/>
      <c r="UVK4" s="2437"/>
      <c r="UVL4" s="2437"/>
      <c r="UVM4" s="2437"/>
      <c r="UVN4" s="2437"/>
      <c r="UVO4" s="2437"/>
      <c r="UVP4" s="2437"/>
      <c r="UVQ4" s="2437"/>
      <c r="UVR4" s="2437"/>
      <c r="UVS4" s="2437"/>
      <c r="UVT4" s="2437"/>
      <c r="UVU4" s="2437"/>
      <c r="UVV4" s="2437"/>
      <c r="UVW4" s="2437"/>
      <c r="UVX4" s="2437"/>
      <c r="UVY4" s="2437"/>
      <c r="UVZ4" s="2437"/>
      <c r="UWA4" s="2437"/>
      <c r="UWB4" s="2437"/>
      <c r="UWC4" s="2437"/>
      <c r="UWD4" s="2437"/>
      <c r="UWE4" s="2437"/>
      <c r="UWF4" s="2437"/>
      <c r="UWG4" s="2437"/>
      <c r="UWH4" s="2437"/>
      <c r="UWI4" s="2437"/>
      <c r="UWJ4" s="2437"/>
      <c r="UWK4" s="2437"/>
      <c r="UWL4" s="2437"/>
      <c r="UWM4" s="2437"/>
      <c r="UWN4" s="2437"/>
      <c r="UWO4" s="2437"/>
      <c r="UWP4" s="2437"/>
      <c r="UWQ4" s="2437"/>
      <c r="UWR4" s="2437"/>
      <c r="UWS4" s="2437"/>
      <c r="UWT4" s="2437"/>
      <c r="UWU4" s="2437"/>
      <c r="UWV4" s="2437"/>
      <c r="UWW4" s="2437"/>
      <c r="UWX4" s="2437"/>
      <c r="UWY4" s="2437"/>
      <c r="UWZ4" s="2437"/>
      <c r="UXA4" s="2437"/>
      <c r="UXB4" s="2437"/>
      <c r="UXC4" s="2437"/>
      <c r="UXD4" s="2437"/>
      <c r="UXE4" s="2437"/>
      <c r="UXF4" s="2437"/>
      <c r="UXG4" s="2437"/>
      <c r="UXH4" s="2437"/>
      <c r="UXI4" s="2437"/>
      <c r="UXJ4" s="2437"/>
      <c r="UXK4" s="2437"/>
      <c r="UXL4" s="2437"/>
      <c r="UXM4" s="2437"/>
      <c r="UXN4" s="2437"/>
      <c r="UXO4" s="2437"/>
      <c r="UXP4" s="2437"/>
      <c r="UXQ4" s="2437"/>
      <c r="UXR4" s="2437"/>
      <c r="UXS4" s="2437"/>
      <c r="UXT4" s="2437"/>
      <c r="UXU4" s="2437"/>
      <c r="UXV4" s="2437"/>
      <c r="UXW4" s="2437"/>
      <c r="UXX4" s="2437"/>
      <c r="UXY4" s="2437"/>
      <c r="UXZ4" s="2437"/>
      <c r="UYA4" s="2437"/>
      <c r="UYB4" s="2437"/>
      <c r="UYC4" s="2437"/>
      <c r="UYD4" s="2437"/>
      <c r="UYE4" s="2437"/>
      <c r="UYF4" s="2437"/>
      <c r="UYG4" s="2437"/>
      <c r="UYH4" s="2437"/>
      <c r="UYI4" s="2437"/>
      <c r="UYJ4" s="2437"/>
      <c r="UYK4" s="2437"/>
      <c r="UYL4" s="2437"/>
      <c r="UYM4" s="2437"/>
      <c r="UYN4" s="2437"/>
      <c r="UYO4" s="2437"/>
      <c r="UYP4" s="2437"/>
      <c r="UYQ4" s="2437"/>
      <c r="UYR4" s="2437"/>
      <c r="UYS4" s="2437"/>
      <c r="UYT4" s="2437"/>
      <c r="UYU4" s="2437"/>
      <c r="UYV4" s="2437"/>
      <c r="UYW4" s="2437"/>
      <c r="UYX4" s="2437"/>
      <c r="UYY4" s="2437"/>
      <c r="UYZ4" s="2437"/>
      <c r="UZA4" s="2437"/>
      <c r="UZB4" s="2437"/>
      <c r="UZC4" s="2437"/>
      <c r="UZD4" s="2437"/>
      <c r="UZE4" s="2437"/>
      <c r="UZF4" s="2437"/>
      <c r="UZG4" s="2437"/>
      <c r="UZH4" s="2437"/>
      <c r="UZI4" s="2437"/>
      <c r="UZJ4" s="2437"/>
      <c r="UZK4" s="2437"/>
      <c r="UZL4" s="2437"/>
      <c r="UZM4" s="2437"/>
      <c r="UZN4" s="2437"/>
      <c r="UZO4" s="2437"/>
      <c r="UZP4" s="2437"/>
      <c r="UZQ4" s="2437"/>
      <c r="UZR4" s="2437"/>
      <c r="UZS4" s="2437"/>
      <c r="UZT4" s="2437"/>
      <c r="UZU4" s="2437"/>
      <c r="UZV4" s="2437"/>
      <c r="UZW4" s="2437"/>
      <c r="UZX4" s="2437"/>
      <c r="UZY4" s="2437"/>
      <c r="UZZ4" s="2437"/>
      <c r="VAA4" s="2437"/>
      <c r="VAB4" s="2437"/>
      <c r="VAC4" s="2437"/>
      <c r="VAD4" s="2437"/>
      <c r="VAE4" s="2437"/>
      <c r="VAF4" s="2437"/>
      <c r="VAG4" s="2437"/>
      <c r="VAH4" s="2437"/>
      <c r="VAI4" s="2437"/>
      <c r="VAJ4" s="2437"/>
      <c r="VAK4" s="2437"/>
      <c r="VAL4" s="2437"/>
      <c r="VAM4" s="2437"/>
      <c r="VAN4" s="2437"/>
      <c r="VAO4" s="2437"/>
      <c r="VAP4" s="2437"/>
      <c r="VAQ4" s="2437"/>
      <c r="VAR4" s="2437"/>
      <c r="VAS4" s="2437"/>
      <c r="VAT4" s="2437"/>
      <c r="VAU4" s="2437"/>
      <c r="VAV4" s="2437"/>
      <c r="VAW4" s="2437"/>
      <c r="VAX4" s="2437"/>
      <c r="VAY4" s="2437"/>
      <c r="VAZ4" s="2437"/>
      <c r="VBA4" s="2437"/>
      <c r="VBB4" s="2437"/>
      <c r="VBC4" s="2437"/>
      <c r="VBD4" s="2437"/>
      <c r="VBE4" s="2437"/>
      <c r="VBF4" s="2437"/>
      <c r="VBG4" s="2437"/>
      <c r="VBH4" s="2437"/>
      <c r="VBI4" s="2437"/>
      <c r="VBJ4" s="2437"/>
      <c r="VBK4" s="2437"/>
      <c r="VBL4" s="2437"/>
      <c r="VBM4" s="2437"/>
      <c r="VBN4" s="2437"/>
      <c r="VBO4" s="2437"/>
      <c r="VBP4" s="2437"/>
      <c r="VBQ4" s="2437"/>
      <c r="VBR4" s="2437"/>
      <c r="VBS4" s="2437"/>
      <c r="VBT4" s="2437"/>
      <c r="VBU4" s="2437"/>
      <c r="VBV4" s="2437"/>
      <c r="VBW4" s="2437"/>
      <c r="VBX4" s="2437"/>
      <c r="VBY4" s="2437"/>
      <c r="VBZ4" s="2437"/>
      <c r="VCA4" s="2437"/>
      <c r="VCB4" s="2437"/>
      <c r="VCC4" s="2437"/>
      <c r="VCD4" s="2437"/>
      <c r="VCE4" s="2437"/>
      <c r="VCF4" s="2437"/>
      <c r="VCG4" s="2437"/>
      <c r="VCH4" s="2437"/>
      <c r="VCI4" s="2437"/>
      <c r="VCJ4" s="2437"/>
      <c r="VCK4" s="2437"/>
      <c r="VCL4" s="2437"/>
      <c r="VCM4" s="2437"/>
      <c r="VCN4" s="2437"/>
      <c r="VCO4" s="2437"/>
      <c r="VCP4" s="2437"/>
      <c r="VCQ4" s="2437"/>
      <c r="VCR4" s="2437"/>
      <c r="VCS4" s="2437"/>
      <c r="VCT4" s="2437"/>
      <c r="VCU4" s="2437"/>
      <c r="VCV4" s="2437"/>
      <c r="VCW4" s="2437"/>
      <c r="VCX4" s="2437"/>
      <c r="VCY4" s="2437"/>
      <c r="VCZ4" s="2437"/>
      <c r="VDA4" s="2437"/>
      <c r="VDB4" s="2437"/>
      <c r="VDC4" s="2437"/>
      <c r="VDD4" s="2437"/>
      <c r="VDE4" s="2437"/>
      <c r="VDF4" s="2437"/>
      <c r="VDG4" s="2437"/>
      <c r="VDH4" s="2437"/>
      <c r="VDI4" s="2437"/>
      <c r="VDJ4" s="2437"/>
      <c r="VDK4" s="2437"/>
      <c r="VDL4" s="2437"/>
      <c r="VDM4" s="2437"/>
      <c r="VDN4" s="2437"/>
      <c r="VDO4" s="2437"/>
      <c r="VDP4" s="2437"/>
      <c r="VDQ4" s="2437"/>
      <c r="VDR4" s="2437"/>
      <c r="VDS4" s="2437"/>
      <c r="VDT4" s="2437"/>
      <c r="VDU4" s="2437"/>
      <c r="VDV4" s="2437"/>
      <c r="VDW4" s="2437"/>
      <c r="VDX4" s="2437"/>
      <c r="VDY4" s="2437"/>
      <c r="VDZ4" s="2437"/>
      <c r="VEA4" s="2437"/>
      <c r="VEB4" s="2437"/>
      <c r="VEC4" s="2437"/>
      <c r="VED4" s="2437"/>
      <c r="VEE4" s="2437"/>
      <c r="VEF4" s="2437"/>
      <c r="VEG4" s="2437"/>
      <c r="VEH4" s="2437"/>
      <c r="VEI4" s="2437"/>
      <c r="VEJ4" s="2437"/>
      <c r="VEK4" s="2437"/>
      <c r="VEL4" s="2437"/>
      <c r="VEM4" s="2437"/>
      <c r="VEN4" s="2437"/>
      <c r="VEO4" s="2437"/>
      <c r="VEP4" s="2437"/>
      <c r="VEQ4" s="2437"/>
      <c r="VER4" s="2437"/>
      <c r="VES4" s="2437"/>
      <c r="VET4" s="2437"/>
      <c r="VEU4" s="2437"/>
      <c r="VEV4" s="2437"/>
      <c r="VEW4" s="2437"/>
      <c r="VEX4" s="2437"/>
      <c r="VEY4" s="2437"/>
      <c r="VEZ4" s="2437"/>
      <c r="VFA4" s="2437"/>
      <c r="VFB4" s="2437"/>
      <c r="VFC4" s="2437"/>
      <c r="VFD4" s="2437"/>
      <c r="VFE4" s="2437"/>
      <c r="VFF4" s="2437"/>
      <c r="VFG4" s="2437"/>
      <c r="VFH4" s="2437"/>
      <c r="VFI4" s="2437"/>
      <c r="VFJ4" s="2437"/>
      <c r="VFK4" s="2437"/>
      <c r="VFL4" s="2437"/>
      <c r="VFM4" s="2437"/>
      <c r="VFN4" s="2437"/>
      <c r="VFO4" s="2437"/>
      <c r="VFP4" s="2437"/>
      <c r="VFQ4" s="2437"/>
      <c r="VFR4" s="2437"/>
      <c r="VFS4" s="2437"/>
      <c r="VFT4" s="2437"/>
      <c r="VFU4" s="2437"/>
      <c r="VFV4" s="2437"/>
      <c r="VFW4" s="2437"/>
      <c r="VFX4" s="2437"/>
      <c r="VFY4" s="2437"/>
      <c r="VFZ4" s="2437"/>
      <c r="VGA4" s="2437"/>
      <c r="VGB4" s="2437"/>
      <c r="VGC4" s="2437"/>
      <c r="VGD4" s="2437"/>
      <c r="VGE4" s="2437"/>
      <c r="VGF4" s="2437"/>
      <c r="VGG4" s="2437"/>
      <c r="VGH4" s="2437"/>
      <c r="VGI4" s="2437"/>
      <c r="VGJ4" s="2437"/>
      <c r="VGK4" s="2437"/>
      <c r="VGL4" s="2437"/>
      <c r="VGM4" s="2437"/>
      <c r="VGN4" s="2437"/>
      <c r="VGO4" s="2437"/>
      <c r="VGP4" s="2437"/>
      <c r="VGQ4" s="2437"/>
      <c r="VGR4" s="2437"/>
      <c r="VGS4" s="2437"/>
      <c r="VGT4" s="2437"/>
      <c r="VGU4" s="2437"/>
      <c r="VGV4" s="2437"/>
      <c r="VGW4" s="2437"/>
      <c r="VGX4" s="2437"/>
      <c r="VGY4" s="2437"/>
      <c r="VGZ4" s="2437"/>
      <c r="VHA4" s="2437"/>
      <c r="VHB4" s="2437"/>
      <c r="VHC4" s="2437"/>
      <c r="VHD4" s="2437"/>
      <c r="VHE4" s="2437"/>
      <c r="VHF4" s="2437"/>
      <c r="VHG4" s="2437"/>
      <c r="VHH4" s="2437"/>
      <c r="VHI4" s="2437"/>
      <c r="VHJ4" s="2437"/>
      <c r="VHK4" s="2437"/>
      <c r="VHL4" s="2437"/>
      <c r="VHM4" s="2437"/>
      <c r="VHN4" s="2437"/>
      <c r="VHO4" s="2437"/>
      <c r="VHP4" s="2437"/>
      <c r="VHQ4" s="2437"/>
      <c r="VHR4" s="2437"/>
      <c r="VHS4" s="2437"/>
      <c r="VHT4" s="2437"/>
      <c r="VHU4" s="2437"/>
      <c r="VHV4" s="2437"/>
      <c r="VHW4" s="2437"/>
      <c r="VHX4" s="2437"/>
      <c r="VHY4" s="2437"/>
      <c r="VHZ4" s="2437"/>
      <c r="VIA4" s="2437"/>
      <c r="VIB4" s="2437"/>
      <c r="VIC4" s="2437"/>
      <c r="VID4" s="2437"/>
      <c r="VIE4" s="2437"/>
      <c r="VIF4" s="2437"/>
      <c r="VIG4" s="2437"/>
      <c r="VIH4" s="2437"/>
      <c r="VII4" s="2437"/>
      <c r="VIJ4" s="2437"/>
      <c r="VIK4" s="2437"/>
      <c r="VIL4" s="2437"/>
      <c r="VIM4" s="2437"/>
      <c r="VIN4" s="2437"/>
      <c r="VIO4" s="2437"/>
      <c r="VIP4" s="2437"/>
      <c r="VIQ4" s="2437"/>
      <c r="VIR4" s="2437"/>
      <c r="VIS4" s="2437"/>
      <c r="VIT4" s="2437"/>
      <c r="VIU4" s="2437"/>
      <c r="VIV4" s="2437"/>
      <c r="VIW4" s="2437"/>
      <c r="VIX4" s="2437"/>
      <c r="VIY4" s="2437"/>
      <c r="VIZ4" s="2437"/>
      <c r="VJA4" s="2437"/>
      <c r="VJB4" s="2437"/>
      <c r="VJC4" s="2437"/>
      <c r="VJD4" s="2437"/>
      <c r="VJE4" s="2437"/>
      <c r="VJF4" s="2437"/>
      <c r="VJG4" s="2437"/>
      <c r="VJH4" s="2437"/>
      <c r="VJI4" s="2437"/>
      <c r="VJJ4" s="2437"/>
      <c r="VJK4" s="2437"/>
      <c r="VJL4" s="2437"/>
      <c r="VJM4" s="2437"/>
      <c r="VJN4" s="2437"/>
      <c r="VJO4" s="2437"/>
      <c r="VJP4" s="2437"/>
      <c r="VJQ4" s="2437"/>
      <c r="VJR4" s="2437"/>
      <c r="VJS4" s="2437"/>
      <c r="VJT4" s="2437"/>
      <c r="VJU4" s="2437"/>
      <c r="VJV4" s="2437"/>
      <c r="VJW4" s="2437"/>
      <c r="VJX4" s="2437"/>
      <c r="VJY4" s="2437"/>
      <c r="VJZ4" s="2437"/>
      <c r="VKA4" s="2437"/>
      <c r="VKB4" s="2437"/>
      <c r="VKC4" s="2437"/>
      <c r="VKD4" s="2437"/>
      <c r="VKE4" s="2437"/>
      <c r="VKF4" s="2437"/>
      <c r="VKG4" s="2437"/>
      <c r="VKH4" s="2437"/>
      <c r="VKI4" s="2437"/>
      <c r="VKJ4" s="2437"/>
      <c r="VKK4" s="2437"/>
      <c r="VKL4" s="2437"/>
      <c r="VKM4" s="2437"/>
      <c r="VKN4" s="2437"/>
      <c r="VKO4" s="2437"/>
      <c r="VKP4" s="2437"/>
      <c r="VKQ4" s="2437"/>
      <c r="VKR4" s="2437"/>
      <c r="VKS4" s="2437"/>
      <c r="VKT4" s="2437"/>
      <c r="VKU4" s="2437"/>
      <c r="VKV4" s="2437"/>
      <c r="VKW4" s="2437"/>
      <c r="VKX4" s="2437"/>
      <c r="VKY4" s="2437"/>
      <c r="VKZ4" s="2437"/>
      <c r="VLA4" s="2437"/>
      <c r="VLB4" s="2437"/>
      <c r="VLC4" s="2437"/>
      <c r="VLD4" s="2437"/>
      <c r="VLE4" s="2437"/>
      <c r="VLF4" s="2437"/>
      <c r="VLG4" s="2437"/>
      <c r="VLH4" s="2437"/>
      <c r="VLI4" s="2437"/>
      <c r="VLJ4" s="2437"/>
      <c r="VLK4" s="2437"/>
      <c r="VLL4" s="2437"/>
      <c r="VLM4" s="2437"/>
      <c r="VLN4" s="2437"/>
      <c r="VLO4" s="2437"/>
      <c r="VLP4" s="2437"/>
      <c r="VLQ4" s="2437"/>
      <c r="VLR4" s="2437"/>
      <c r="VLS4" s="2437"/>
      <c r="VLT4" s="2437"/>
      <c r="VLU4" s="2437"/>
      <c r="VLV4" s="2437"/>
      <c r="VLW4" s="2437"/>
      <c r="VLX4" s="2437"/>
      <c r="VLY4" s="2437"/>
      <c r="VLZ4" s="2437"/>
      <c r="VMA4" s="2437"/>
      <c r="VMB4" s="2437"/>
      <c r="VMC4" s="2437"/>
      <c r="VMD4" s="2437"/>
      <c r="VME4" s="2437"/>
      <c r="VMF4" s="2437"/>
      <c r="VMG4" s="2437"/>
      <c r="VMH4" s="2437"/>
      <c r="VMI4" s="2437"/>
      <c r="VMJ4" s="2437"/>
      <c r="VMK4" s="2437"/>
      <c r="VML4" s="2437"/>
      <c r="VMM4" s="2437"/>
      <c r="VMN4" s="2437"/>
      <c r="VMO4" s="2437"/>
      <c r="VMP4" s="2437"/>
      <c r="VMQ4" s="2437"/>
      <c r="VMR4" s="2437"/>
      <c r="VMS4" s="2437"/>
      <c r="VMT4" s="2437"/>
      <c r="VMU4" s="2437"/>
      <c r="VMV4" s="2437"/>
      <c r="VMW4" s="2437"/>
      <c r="VMX4" s="2437"/>
      <c r="VMY4" s="2437"/>
      <c r="VMZ4" s="2437"/>
      <c r="VNA4" s="2437"/>
      <c r="VNB4" s="2437"/>
      <c r="VNC4" s="2437"/>
      <c r="VND4" s="2437"/>
      <c r="VNE4" s="2437"/>
      <c r="VNF4" s="2437"/>
      <c r="VNG4" s="2437"/>
      <c r="VNH4" s="2437"/>
      <c r="VNI4" s="2437"/>
      <c r="VNJ4" s="2437"/>
      <c r="VNK4" s="2437"/>
      <c r="VNL4" s="2437"/>
      <c r="VNM4" s="2437"/>
      <c r="VNN4" s="2437"/>
      <c r="VNO4" s="2437"/>
      <c r="VNP4" s="2437"/>
      <c r="VNQ4" s="2437"/>
      <c r="VNR4" s="2437"/>
      <c r="VNS4" s="2437"/>
      <c r="VNT4" s="2437"/>
      <c r="VNU4" s="2437"/>
      <c r="VNV4" s="2437"/>
      <c r="VNW4" s="2437"/>
      <c r="VNX4" s="2437"/>
      <c r="VNY4" s="2437"/>
      <c r="VNZ4" s="2437"/>
      <c r="VOA4" s="2437"/>
      <c r="VOB4" s="2437"/>
      <c r="VOC4" s="2437"/>
      <c r="VOD4" s="2437"/>
      <c r="VOE4" s="2437"/>
      <c r="VOF4" s="2437"/>
      <c r="VOG4" s="2437"/>
      <c r="VOH4" s="2437"/>
      <c r="VOI4" s="2437"/>
      <c r="VOJ4" s="2437"/>
      <c r="VOK4" s="2437"/>
      <c r="VOL4" s="2437"/>
      <c r="VOM4" s="2437"/>
      <c r="VON4" s="2437"/>
      <c r="VOO4" s="2437"/>
      <c r="VOP4" s="2437"/>
      <c r="VOQ4" s="2437"/>
      <c r="VOR4" s="2437"/>
      <c r="VOS4" s="2437"/>
      <c r="VOT4" s="2437"/>
      <c r="VOU4" s="2437"/>
      <c r="VOV4" s="2437"/>
      <c r="VOW4" s="2437"/>
      <c r="VOX4" s="2437"/>
      <c r="VOY4" s="2437"/>
      <c r="VOZ4" s="2437"/>
      <c r="VPA4" s="2437"/>
      <c r="VPB4" s="2437"/>
      <c r="VPC4" s="2437"/>
      <c r="VPD4" s="2437"/>
      <c r="VPE4" s="2437"/>
      <c r="VPF4" s="2437"/>
      <c r="VPG4" s="2437"/>
      <c r="VPH4" s="2437"/>
      <c r="VPI4" s="2437"/>
      <c r="VPJ4" s="2437"/>
      <c r="VPK4" s="2437"/>
      <c r="VPL4" s="2437"/>
      <c r="VPM4" s="2437"/>
      <c r="VPN4" s="2437"/>
      <c r="VPO4" s="2437"/>
      <c r="VPP4" s="2437"/>
      <c r="VPQ4" s="2437"/>
      <c r="VPR4" s="2437"/>
      <c r="VPS4" s="2437"/>
      <c r="VPT4" s="2437"/>
      <c r="VPU4" s="2437"/>
      <c r="VPV4" s="2437"/>
      <c r="VPW4" s="2437"/>
      <c r="VPX4" s="2437"/>
      <c r="VPY4" s="2437"/>
      <c r="VPZ4" s="2437"/>
      <c r="VQA4" s="2437"/>
      <c r="VQB4" s="2437"/>
      <c r="VQC4" s="2437"/>
      <c r="VQD4" s="2437"/>
      <c r="VQE4" s="2437"/>
      <c r="VQF4" s="2437"/>
      <c r="VQG4" s="2437"/>
      <c r="VQH4" s="2437"/>
      <c r="VQI4" s="2437"/>
      <c r="VQJ4" s="2437"/>
      <c r="VQK4" s="2437"/>
      <c r="VQL4" s="2437"/>
      <c r="VQM4" s="2437"/>
      <c r="VQN4" s="2437"/>
      <c r="VQO4" s="2437"/>
      <c r="VQP4" s="2437"/>
      <c r="VQQ4" s="2437"/>
      <c r="VQR4" s="2437"/>
      <c r="VQS4" s="2437"/>
      <c r="VQT4" s="2437"/>
      <c r="VQU4" s="2437"/>
      <c r="VQV4" s="2437"/>
      <c r="VQW4" s="2437"/>
      <c r="VQX4" s="2437"/>
      <c r="VQY4" s="2437"/>
      <c r="VQZ4" s="2437"/>
      <c r="VRA4" s="2437"/>
      <c r="VRB4" s="2437"/>
      <c r="VRC4" s="2437"/>
      <c r="VRD4" s="2437"/>
      <c r="VRE4" s="2437"/>
      <c r="VRF4" s="2437"/>
      <c r="VRG4" s="2437"/>
      <c r="VRH4" s="2437"/>
      <c r="VRI4" s="2437"/>
      <c r="VRJ4" s="2437"/>
      <c r="VRK4" s="2437"/>
      <c r="VRL4" s="2437"/>
      <c r="VRM4" s="2437"/>
      <c r="VRN4" s="2437"/>
      <c r="VRO4" s="2437"/>
      <c r="VRP4" s="2437"/>
      <c r="VRQ4" s="2437"/>
      <c r="VRR4" s="2437"/>
      <c r="VRS4" s="2437"/>
      <c r="VRT4" s="2437"/>
      <c r="VRU4" s="2437"/>
      <c r="VRV4" s="2437"/>
      <c r="VRW4" s="2437"/>
      <c r="VRX4" s="2437"/>
      <c r="VRY4" s="2437"/>
      <c r="VRZ4" s="2437"/>
      <c r="VSA4" s="2437"/>
      <c r="VSB4" s="2437"/>
      <c r="VSC4" s="2437"/>
      <c r="VSD4" s="2437"/>
      <c r="VSE4" s="2437"/>
      <c r="VSF4" s="2437"/>
      <c r="VSG4" s="2437"/>
      <c r="VSH4" s="2437"/>
      <c r="VSI4" s="2437"/>
      <c r="VSJ4" s="2437"/>
      <c r="VSK4" s="2437"/>
      <c r="VSL4" s="2437"/>
      <c r="VSM4" s="2437"/>
      <c r="VSN4" s="2437"/>
      <c r="VSO4" s="2437"/>
      <c r="VSP4" s="2437"/>
      <c r="VSQ4" s="2437"/>
      <c r="VSR4" s="2437"/>
      <c r="VSS4" s="2437"/>
      <c r="VST4" s="2437"/>
      <c r="VSU4" s="2437"/>
      <c r="VSV4" s="2437"/>
      <c r="VSW4" s="2437"/>
      <c r="VSX4" s="2437"/>
      <c r="VSY4" s="2437"/>
      <c r="VSZ4" s="2437"/>
      <c r="VTA4" s="2437"/>
      <c r="VTB4" s="2437"/>
      <c r="VTC4" s="2437"/>
      <c r="VTD4" s="2437"/>
      <c r="VTE4" s="2437"/>
      <c r="VTF4" s="2437"/>
      <c r="VTG4" s="2437"/>
      <c r="VTH4" s="2437"/>
      <c r="VTI4" s="2437"/>
      <c r="VTJ4" s="2437"/>
      <c r="VTK4" s="2437"/>
      <c r="VTL4" s="2437"/>
      <c r="VTM4" s="2437"/>
      <c r="VTN4" s="2437"/>
      <c r="VTO4" s="2437"/>
      <c r="VTP4" s="2437"/>
      <c r="VTQ4" s="2437"/>
      <c r="VTR4" s="2437"/>
      <c r="VTS4" s="2437"/>
      <c r="VTT4" s="2437"/>
      <c r="VTU4" s="2437"/>
      <c r="VTV4" s="2437"/>
      <c r="VTW4" s="2437"/>
      <c r="VTX4" s="2437"/>
      <c r="VTY4" s="2437"/>
      <c r="VTZ4" s="2437"/>
      <c r="VUA4" s="2437"/>
      <c r="VUB4" s="2437"/>
      <c r="VUC4" s="2437"/>
      <c r="VUD4" s="2437"/>
      <c r="VUE4" s="2437"/>
      <c r="VUF4" s="2437"/>
      <c r="VUG4" s="2437"/>
      <c r="VUH4" s="2437"/>
      <c r="VUI4" s="2437"/>
      <c r="VUJ4" s="2437"/>
      <c r="VUK4" s="2437"/>
      <c r="VUL4" s="2437"/>
      <c r="VUM4" s="2437"/>
      <c r="VUN4" s="2437"/>
      <c r="VUO4" s="2437"/>
      <c r="VUP4" s="2437"/>
      <c r="VUQ4" s="2437"/>
      <c r="VUR4" s="2437"/>
      <c r="VUS4" s="2437"/>
      <c r="VUT4" s="2437"/>
      <c r="VUU4" s="2437"/>
      <c r="VUV4" s="2437"/>
      <c r="VUW4" s="2437"/>
      <c r="VUX4" s="2437"/>
      <c r="VUY4" s="2437"/>
      <c r="VUZ4" s="2437"/>
      <c r="VVA4" s="2437"/>
      <c r="VVB4" s="2437"/>
      <c r="VVC4" s="2437"/>
      <c r="VVD4" s="2437"/>
      <c r="VVE4" s="2437"/>
      <c r="VVF4" s="2437"/>
      <c r="VVG4" s="2437"/>
      <c r="VVH4" s="2437"/>
      <c r="VVI4" s="2437"/>
      <c r="VVJ4" s="2437"/>
      <c r="VVK4" s="2437"/>
      <c r="VVL4" s="2437"/>
      <c r="VVM4" s="2437"/>
      <c r="VVN4" s="2437"/>
      <c r="VVO4" s="2437"/>
      <c r="VVP4" s="2437"/>
      <c r="VVQ4" s="2437"/>
      <c r="VVR4" s="2437"/>
      <c r="VVS4" s="2437"/>
      <c r="VVT4" s="2437"/>
      <c r="VVU4" s="2437"/>
      <c r="VVV4" s="2437"/>
      <c r="VVW4" s="2437"/>
      <c r="VVX4" s="2437"/>
      <c r="VVY4" s="2437"/>
      <c r="VVZ4" s="2437"/>
      <c r="VWA4" s="2437"/>
      <c r="VWB4" s="2437"/>
      <c r="VWC4" s="2437"/>
      <c r="VWD4" s="2437"/>
      <c r="VWE4" s="2437"/>
      <c r="VWF4" s="2437"/>
      <c r="VWG4" s="2437"/>
      <c r="VWH4" s="2437"/>
      <c r="VWI4" s="2437"/>
      <c r="VWJ4" s="2437"/>
      <c r="VWK4" s="2437"/>
      <c r="VWL4" s="2437"/>
      <c r="VWM4" s="2437"/>
      <c r="VWN4" s="2437"/>
      <c r="VWO4" s="2437"/>
      <c r="VWP4" s="2437"/>
      <c r="VWQ4" s="2437"/>
      <c r="VWR4" s="2437"/>
      <c r="VWS4" s="2437"/>
      <c r="VWT4" s="2437"/>
      <c r="VWU4" s="2437"/>
      <c r="VWV4" s="2437"/>
      <c r="VWW4" s="2437"/>
      <c r="VWX4" s="2437"/>
      <c r="VWY4" s="2437"/>
      <c r="VWZ4" s="2437"/>
      <c r="VXA4" s="2437"/>
      <c r="VXB4" s="2437"/>
      <c r="VXC4" s="2437"/>
      <c r="VXD4" s="2437"/>
      <c r="VXE4" s="2437"/>
      <c r="VXF4" s="2437"/>
      <c r="VXG4" s="2437"/>
      <c r="VXH4" s="2437"/>
      <c r="VXI4" s="2437"/>
      <c r="VXJ4" s="2437"/>
      <c r="VXK4" s="2437"/>
      <c r="VXL4" s="2437"/>
      <c r="VXM4" s="2437"/>
      <c r="VXN4" s="2437"/>
      <c r="VXO4" s="2437"/>
      <c r="VXP4" s="2437"/>
      <c r="VXQ4" s="2437"/>
      <c r="VXR4" s="2437"/>
      <c r="VXS4" s="2437"/>
      <c r="VXT4" s="2437"/>
      <c r="VXU4" s="2437"/>
      <c r="VXV4" s="2437"/>
      <c r="VXW4" s="2437"/>
      <c r="VXX4" s="2437"/>
      <c r="VXY4" s="2437"/>
      <c r="VXZ4" s="2437"/>
      <c r="VYA4" s="2437"/>
      <c r="VYB4" s="2437"/>
      <c r="VYC4" s="2437"/>
      <c r="VYD4" s="2437"/>
      <c r="VYE4" s="2437"/>
      <c r="VYF4" s="2437"/>
      <c r="VYG4" s="2437"/>
      <c r="VYH4" s="2437"/>
      <c r="VYI4" s="2437"/>
      <c r="VYJ4" s="2437"/>
      <c r="VYK4" s="2437"/>
      <c r="VYL4" s="2437"/>
      <c r="VYM4" s="2437"/>
      <c r="VYN4" s="2437"/>
      <c r="VYO4" s="2437"/>
      <c r="VYP4" s="2437"/>
      <c r="VYQ4" s="2437"/>
      <c r="VYR4" s="2437"/>
      <c r="VYS4" s="2437"/>
      <c r="VYT4" s="2437"/>
      <c r="VYU4" s="2437"/>
      <c r="VYV4" s="2437"/>
      <c r="VYW4" s="2437"/>
      <c r="VYX4" s="2437"/>
      <c r="VYY4" s="2437"/>
      <c r="VYZ4" s="2437"/>
      <c r="VZA4" s="2437"/>
      <c r="VZB4" s="2437"/>
      <c r="VZC4" s="2437"/>
      <c r="VZD4" s="2437"/>
      <c r="VZE4" s="2437"/>
      <c r="VZF4" s="2437"/>
      <c r="VZG4" s="2437"/>
      <c r="VZH4" s="2437"/>
      <c r="VZI4" s="2437"/>
      <c r="VZJ4" s="2437"/>
      <c r="VZK4" s="2437"/>
      <c r="VZL4" s="2437"/>
      <c r="VZM4" s="2437"/>
      <c r="VZN4" s="2437"/>
      <c r="VZO4" s="2437"/>
      <c r="VZP4" s="2437"/>
      <c r="VZQ4" s="2437"/>
      <c r="VZR4" s="2437"/>
      <c r="VZS4" s="2437"/>
      <c r="VZT4" s="2437"/>
      <c r="VZU4" s="2437"/>
      <c r="VZV4" s="2437"/>
      <c r="VZW4" s="2437"/>
      <c r="VZX4" s="2437"/>
      <c r="VZY4" s="2437"/>
      <c r="VZZ4" s="2437"/>
      <c r="WAA4" s="2437"/>
      <c r="WAB4" s="2437"/>
      <c r="WAC4" s="2437"/>
      <c r="WAD4" s="2437"/>
      <c r="WAE4" s="2437"/>
      <c r="WAF4" s="2437"/>
      <c r="WAG4" s="2437"/>
      <c r="WAH4" s="2437"/>
      <c r="WAI4" s="2437"/>
      <c r="WAJ4" s="2437"/>
      <c r="WAK4" s="2437"/>
      <c r="WAL4" s="2437"/>
      <c r="WAM4" s="2437"/>
      <c r="WAN4" s="2437"/>
      <c r="WAO4" s="2437"/>
      <c r="WAP4" s="2437"/>
      <c r="WAQ4" s="2437"/>
      <c r="WAR4" s="2437"/>
      <c r="WAS4" s="2437"/>
      <c r="WAT4" s="2437"/>
      <c r="WAU4" s="2437"/>
      <c r="WAV4" s="2437"/>
      <c r="WAW4" s="2437"/>
      <c r="WAX4" s="2437"/>
      <c r="WAY4" s="2437"/>
      <c r="WAZ4" s="2437"/>
      <c r="WBA4" s="2437"/>
      <c r="WBB4" s="2437"/>
      <c r="WBC4" s="2437"/>
      <c r="WBD4" s="2437"/>
      <c r="WBE4" s="2437"/>
      <c r="WBF4" s="2437"/>
      <c r="WBG4" s="2437"/>
      <c r="WBH4" s="2437"/>
      <c r="WBI4" s="2437"/>
      <c r="WBJ4" s="2437"/>
      <c r="WBK4" s="2437"/>
      <c r="WBL4" s="2437"/>
      <c r="WBM4" s="2437"/>
      <c r="WBN4" s="2437"/>
      <c r="WBO4" s="2437"/>
      <c r="WBP4" s="2437"/>
      <c r="WBQ4" s="2437"/>
      <c r="WBR4" s="2437"/>
      <c r="WBS4" s="2437"/>
      <c r="WBT4" s="2437"/>
      <c r="WBU4" s="2437"/>
      <c r="WBV4" s="2437"/>
      <c r="WBW4" s="2437"/>
      <c r="WBX4" s="2437"/>
      <c r="WBY4" s="2437"/>
      <c r="WBZ4" s="2437"/>
      <c r="WCA4" s="2437"/>
      <c r="WCB4" s="2437"/>
      <c r="WCC4" s="2437"/>
      <c r="WCD4" s="2437"/>
      <c r="WCE4" s="2437"/>
      <c r="WCF4" s="2437"/>
      <c r="WCG4" s="2437"/>
      <c r="WCH4" s="2437"/>
      <c r="WCI4" s="2437"/>
      <c r="WCJ4" s="2437"/>
      <c r="WCK4" s="2437"/>
      <c r="WCL4" s="2437"/>
      <c r="WCM4" s="2437"/>
      <c r="WCN4" s="2437"/>
      <c r="WCO4" s="2437"/>
      <c r="WCP4" s="2437"/>
      <c r="WCQ4" s="2437"/>
      <c r="WCR4" s="2437"/>
      <c r="WCS4" s="2437"/>
      <c r="WCT4" s="2437"/>
      <c r="WCU4" s="2437"/>
      <c r="WCV4" s="2437"/>
      <c r="WCW4" s="2437"/>
      <c r="WCX4" s="2437"/>
      <c r="WCY4" s="2437"/>
      <c r="WCZ4" s="2437"/>
      <c r="WDA4" s="2437"/>
      <c r="WDB4" s="2437"/>
      <c r="WDC4" s="2437"/>
      <c r="WDD4" s="2437"/>
      <c r="WDE4" s="2437"/>
      <c r="WDF4" s="2437"/>
      <c r="WDG4" s="2437"/>
      <c r="WDH4" s="2437"/>
      <c r="WDI4" s="2437"/>
      <c r="WDJ4" s="2437"/>
      <c r="WDK4" s="2437"/>
      <c r="WDL4" s="2437"/>
      <c r="WDM4" s="2437"/>
      <c r="WDN4" s="2437"/>
      <c r="WDO4" s="2437"/>
      <c r="WDP4" s="2437"/>
      <c r="WDQ4" s="2437"/>
      <c r="WDR4" s="2437"/>
      <c r="WDS4" s="2437"/>
      <c r="WDT4" s="2437"/>
      <c r="WDU4" s="2437"/>
      <c r="WDV4" s="2437"/>
      <c r="WDW4" s="2437"/>
      <c r="WDX4" s="2437"/>
      <c r="WDY4" s="2437"/>
      <c r="WDZ4" s="2437"/>
      <c r="WEA4" s="2437"/>
      <c r="WEB4" s="2437"/>
      <c r="WEC4" s="2437"/>
      <c r="WED4" s="2437"/>
      <c r="WEE4" s="2437"/>
      <c r="WEF4" s="2437"/>
      <c r="WEG4" s="2437"/>
      <c r="WEH4" s="2437"/>
      <c r="WEI4" s="2437"/>
      <c r="WEJ4" s="2437"/>
      <c r="WEK4" s="2437"/>
      <c r="WEL4" s="2437"/>
      <c r="WEM4" s="2437"/>
      <c r="WEN4" s="2437"/>
      <c r="WEO4" s="2437"/>
      <c r="WEP4" s="2437"/>
      <c r="WEQ4" s="2437"/>
      <c r="WER4" s="2437"/>
      <c r="WES4" s="2437"/>
      <c r="WET4" s="2437"/>
      <c r="WEU4" s="2437"/>
      <c r="WEV4" s="2437"/>
      <c r="WEW4" s="2437"/>
      <c r="WEX4" s="2437"/>
      <c r="WEY4" s="2437"/>
      <c r="WEZ4" s="2437"/>
      <c r="WFA4" s="2437"/>
      <c r="WFB4" s="2437"/>
      <c r="WFC4" s="2437"/>
      <c r="WFD4" s="2437"/>
      <c r="WFE4" s="2437"/>
      <c r="WFF4" s="2437"/>
      <c r="WFG4" s="2437"/>
      <c r="WFH4" s="2437"/>
      <c r="WFI4" s="2437"/>
      <c r="WFJ4" s="2437"/>
      <c r="WFK4" s="2437"/>
      <c r="WFL4" s="2437"/>
      <c r="WFM4" s="2437"/>
      <c r="WFN4" s="2437"/>
      <c r="WFO4" s="2437"/>
      <c r="WFP4" s="2437"/>
      <c r="WFQ4" s="2437"/>
      <c r="WFR4" s="2437"/>
      <c r="WFS4" s="2437"/>
      <c r="WFT4" s="2437"/>
      <c r="WFU4" s="2437"/>
      <c r="WFV4" s="2437"/>
      <c r="WFW4" s="2437"/>
      <c r="WFX4" s="2437"/>
      <c r="WFY4" s="2437"/>
      <c r="WFZ4" s="2437"/>
      <c r="WGA4" s="2437"/>
      <c r="WGB4" s="2437"/>
      <c r="WGC4" s="2437"/>
      <c r="WGD4" s="2437"/>
      <c r="WGE4" s="2437"/>
      <c r="WGF4" s="2437"/>
      <c r="WGG4" s="2437"/>
      <c r="WGH4" s="2437"/>
      <c r="WGI4" s="2437"/>
      <c r="WGJ4" s="2437"/>
      <c r="WGK4" s="2437"/>
      <c r="WGL4" s="2437"/>
      <c r="WGM4" s="2437"/>
      <c r="WGN4" s="2437"/>
      <c r="WGO4" s="2437"/>
      <c r="WGP4" s="2437"/>
      <c r="WGQ4" s="2437"/>
      <c r="WGR4" s="2437"/>
      <c r="WGS4" s="2437"/>
      <c r="WGT4" s="2437"/>
      <c r="WGU4" s="2437"/>
      <c r="WGV4" s="2437"/>
      <c r="WGW4" s="2437"/>
      <c r="WGX4" s="2437"/>
      <c r="WGY4" s="2437"/>
      <c r="WGZ4" s="2437"/>
      <c r="WHA4" s="2437"/>
      <c r="WHB4" s="2437"/>
      <c r="WHC4" s="2437"/>
      <c r="WHD4" s="2437"/>
      <c r="WHE4" s="2437"/>
      <c r="WHF4" s="2437"/>
      <c r="WHG4" s="2437"/>
      <c r="WHH4" s="2437"/>
      <c r="WHI4" s="2437"/>
      <c r="WHJ4" s="2437"/>
      <c r="WHK4" s="2437"/>
      <c r="WHL4" s="2437"/>
      <c r="WHM4" s="2437"/>
      <c r="WHN4" s="2437"/>
      <c r="WHO4" s="2437"/>
      <c r="WHP4" s="2437"/>
      <c r="WHQ4" s="2437"/>
      <c r="WHR4" s="2437"/>
      <c r="WHS4" s="2437"/>
      <c r="WHT4" s="2437"/>
      <c r="WHU4" s="2437"/>
      <c r="WHV4" s="2437"/>
      <c r="WHW4" s="2437"/>
      <c r="WHX4" s="2437"/>
      <c r="WHY4" s="2437"/>
      <c r="WHZ4" s="2437"/>
      <c r="WIA4" s="2437"/>
      <c r="WIB4" s="2437"/>
      <c r="WIC4" s="2437"/>
      <c r="WID4" s="2437"/>
      <c r="WIE4" s="2437"/>
      <c r="WIF4" s="2437"/>
      <c r="WIG4" s="2437"/>
      <c r="WIH4" s="2437"/>
      <c r="WII4" s="2437"/>
      <c r="WIJ4" s="2437"/>
      <c r="WIK4" s="2437"/>
      <c r="WIL4" s="2437"/>
      <c r="WIM4" s="2437"/>
      <c r="WIN4" s="2437"/>
      <c r="WIO4" s="2437"/>
      <c r="WIP4" s="2437"/>
      <c r="WIQ4" s="2437"/>
      <c r="WIR4" s="2437"/>
      <c r="WIS4" s="2437"/>
      <c r="WIT4" s="2437"/>
      <c r="WIU4" s="2437"/>
      <c r="WIV4" s="2437"/>
      <c r="WIW4" s="2437"/>
      <c r="WIX4" s="2437"/>
      <c r="WIY4" s="2437"/>
      <c r="WIZ4" s="2437"/>
      <c r="WJA4" s="2437"/>
      <c r="WJB4" s="2437"/>
      <c r="WJC4" s="2437"/>
      <c r="WJD4" s="2437"/>
      <c r="WJE4" s="2437"/>
      <c r="WJF4" s="2437"/>
      <c r="WJG4" s="2437"/>
      <c r="WJH4" s="2437"/>
      <c r="WJI4" s="2437"/>
      <c r="WJJ4" s="2437"/>
      <c r="WJK4" s="2437"/>
      <c r="WJL4" s="2437"/>
      <c r="WJM4" s="2437"/>
      <c r="WJN4" s="2437"/>
      <c r="WJO4" s="2437"/>
      <c r="WJP4" s="2437"/>
      <c r="WJQ4" s="2437"/>
      <c r="WJR4" s="2437"/>
      <c r="WJS4" s="2437"/>
      <c r="WJT4" s="2437"/>
      <c r="WJU4" s="2437"/>
      <c r="WJV4" s="2437"/>
      <c r="WJW4" s="2437"/>
      <c r="WJX4" s="2437"/>
      <c r="WJY4" s="2437"/>
      <c r="WJZ4" s="2437"/>
      <c r="WKA4" s="2437"/>
      <c r="WKB4" s="2437"/>
      <c r="WKC4" s="2437"/>
      <c r="WKD4" s="2437"/>
      <c r="WKE4" s="2437"/>
      <c r="WKF4" s="2437"/>
      <c r="WKG4" s="2437"/>
      <c r="WKH4" s="2437"/>
      <c r="WKI4" s="2437"/>
      <c r="WKJ4" s="2437"/>
      <c r="WKK4" s="2437"/>
      <c r="WKL4" s="2437"/>
      <c r="WKM4" s="2437"/>
      <c r="WKN4" s="2437"/>
      <c r="WKO4" s="2437"/>
      <c r="WKP4" s="2437"/>
      <c r="WKQ4" s="2437"/>
      <c r="WKR4" s="2437"/>
      <c r="WKS4" s="2437"/>
      <c r="WKT4" s="2437"/>
      <c r="WKU4" s="2437"/>
      <c r="WKV4" s="2437"/>
      <c r="WKW4" s="2437"/>
      <c r="WKX4" s="2437"/>
      <c r="WKY4" s="2437"/>
      <c r="WKZ4" s="2437"/>
      <c r="WLA4" s="2437"/>
      <c r="WLB4" s="2437"/>
      <c r="WLC4" s="2437"/>
      <c r="WLD4" s="2437"/>
      <c r="WLE4" s="2437"/>
      <c r="WLF4" s="2437"/>
      <c r="WLG4" s="2437"/>
      <c r="WLH4" s="2437"/>
      <c r="WLI4" s="2437"/>
      <c r="WLJ4" s="2437"/>
      <c r="WLK4" s="2437"/>
      <c r="WLL4" s="2437"/>
      <c r="WLM4" s="2437"/>
      <c r="WLN4" s="2437"/>
      <c r="WLO4" s="2437"/>
      <c r="WLP4" s="2437"/>
      <c r="WLQ4" s="2437"/>
      <c r="WLR4" s="2437"/>
      <c r="WLS4" s="2437"/>
      <c r="WLT4" s="2437"/>
      <c r="WLU4" s="2437"/>
      <c r="WLV4" s="2437"/>
      <c r="WLW4" s="2437"/>
      <c r="WLX4" s="2437"/>
      <c r="WLY4" s="2437"/>
      <c r="WLZ4" s="2437"/>
      <c r="WMA4" s="2437"/>
      <c r="WMB4" s="2437"/>
      <c r="WMC4" s="2437"/>
      <c r="WMD4" s="2437"/>
      <c r="WME4" s="2437"/>
      <c r="WMF4" s="2437"/>
      <c r="WMG4" s="2437"/>
      <c r="WMH4" s="2437"/>
      <c r="WMI4" s="2437"/>
      <c r="WMJ4" s="2437"/>
      <c r="WMK4" s="2437"/>
      <c r="WML4" s="2437"/>
      <c r="WMM4" s="2437"/>
      <c r="WMN4" s="2437"/>
      <c r="WMO4" s="2437"/>
      <c r="WMP4" s="2437"/>
      <c r="WMQ4" s="2437"/>
      <c r="WMR4" s="2437"/>
      <c r="WMS4" s="2437"/>
      <c r="WMT4" s="2437"/>
      <c r="WMU4" s="2437"/>
      <c r="WMV4" s="2437"/>
      <c r="WMW4" s="2437"/>
      <c r="WMX4" s="2437"/>
      <c r="WMY4" s="2437"/>
      <c r="WMZ4" s="2437"/>
      <c r="WNA4" s="2437"/>
      <c r="WNB4" s="2437"/>
      <c r="WNC4" s="2437"/>
      <c r="WND4" s="2437"/>
      <c r="WNE4" s="2437"/>
      <c r="WNF4" s="2437"/>
      <c r="WNG4" s="2437"/>
      <c r="WNH4" s="2437"/>
      <c r="WNI4" s="2437"/>
      <c r="WNJ4" s="2437"/>
      <c r="WNK4" s="2437"/>
      <c r="WNL4" s="2437"/>
      <c r="WNM4" s="2437"/>
      <c r="WNN4" s="2437"/>
      <c r="WNO4" s="2437"/>
      <c r="WNP4" s="2437"/>
      <c r="WNQ4" s="2437"/>
      <c r="WNR4" s="2437"/>
      <c r="WNS4" s="2437"/>
      <c r="WNT4" s="2437"/>
      <c r="WNU4" s="2437"/>
      <c r="WNV4" s="2437"/>
      <c r="WNW4" s="2437"/>
      <c r="WNX4" s="2437"/>
      <c r="WNY4" s="2437"/>
      <c r="WNZ4" s="2437"/>
      <c r="WOA4" s="2437"/>
      <c r="WOB4" s="2437"/>
      <c r="WOC4" s="2437"/>
      <c r="WOD4" s="2437"/>
      <c r="WOE4" s="2437"/>
      <c r="WOF4" s="2437"/>
      <c r="WOG4" s="2437"/>
      <c r="WOH4" s="2437"/>
      <c r="WOI4" s="2437"/>
      <c r="WOJ4" s="2437"/>
      <c r="WOK4" s="2437"/>
      <c r="WOL4" s="2437"/>
      <c r="WOM4" s="2437"/>
      <c r="WON4" s="2437"/>
      <c r="WOO4" s="2437"/>
      <c r="WOP4" s="2437"/>
      <c r="WOQ4" s="2437"/>
      <c r="WOR4" s="2437"/>
      <c r="WOS4" s="2437"/>
      <c r="WOT4" s="2437"/>
      <c r="WOU4" s="2437"/>
      <c r="WOV4" s="2437"/>
      <c r="WOW4" s="2437"/>
      <c r="WOX4" s="2437"/>
      <c r="WOY4" s="2437"/>
      <c r="WOZ4" s="2437"/>
      <c r="WPA4" s="2437"/>
      <c r="WPB4" s="2437"/>
      <c r="WPC4" s="2437"/>
      <c r="WPD4" s="2437"/>
      <c r="WPE4" s="2437"/>
      <c r="WPF4" s="2437"/>
      <c r="WPG4" s="2437"/>
      <c r="WPH4" s="2437"/>
      <c r="WPI4" s="2437"/>
      <c r="WPJ4" s="2437"/>
      <c r="WPK4" s="2437"/>
      <c r="WPL4" s="2437"/>
      <c r="WPM4" s="2437"/>
      <c r="WPN4" s="2437"/>
      <c r="WPO4" s="2437"/>
      <c r="WPP4" s="2437"/>
      <c r="WPQ4" s="2437"/>
      <c r="WPR4" s="2437"/>
      <c r="WPS4" s="2437"/>
      <c r="WPT4" s="2437"/>
      <c r="WPU4" s="2437"/>
      <c r="WPV4" s="2437"/>
      <c r="WPW4" s="2437"/>
      <c r="WPX4" s="2437"/>
      <c r="WPY4" s="2437"/>
      <c r="WPZ4" s="2437"/>
      <c r="WQA4" s="2437"/>
      <c r="WQB4" s="2437"/>
      <c r="WQC4" s="2437"/>
      <c r="WQD4" s="2437"/>
      <c r="WQE4" s="2437"/>
      <c r="WQF4" s="2437"/>
      <c r="WQG4" s="2437"/>
      <c r="WQH4" s="2437"/>
      <c r="WQI4" s="2437"/>
      <c r="WQJ4" s="2437"/>
      <c r="WQK4" s="2437"/>
      <c r="WQL4" s="2437"/>
      <c r="WQM4" s="2437"/>
      <c r="WQN4" s="2437"/>
      <c r="WQO4" s="2437"/>
      <c r="WQP4" s="2437"/>
      <c r="WQQ4" s="2437"/>
      <c r="WQR4" s="2437"/>
      <c r="WQS4" s="2437"/>
      <c r="WQT4" s="2437"/>
      <c r="WQU4" s="2437"/>
      <c r="WQV4" s="2437"/>
      <c r="WQW4" s="2437"/>
      <c r="WQX4" s="2437"/>
      <c r="WQY4" s="2437"/>
      <c r="WQZ4" s="2437"/>
      <c r="WRA4" s="2437"/>
      <c r="WRB4" s="2437"/>
      <c r="WRC4" s="2437"/>
      <c r="WRD4" s="2437"/>
      <c r="WRE4" s="2437"/>
      <c r="WRF4" s="2437"/>
      <c r="WRG4" s="2437"/>
      <c r="WRH4" s="2437"/>
      <c r="WRI4" s="2437"/>
      <c r="WRJ4" s="2437"/>
      <c r="WRK4" s="2437"/>
      <c r="WRL4" s="2437"/>
      <c r="WRM4" s="2437"/>
      <c r="WRN4" s="2437"/>
      <c r="WRO4" s="2437"/>
      <c r="WRP4" s="2437"/>
      <c r="WRQ4" s="2437"/>
      <c r="WRR4" s="2437"/>
      <c r="WRS4" s="2437"/>
      <c r="WRT4" s="2437"/>
      <c r="WRU4" s="2437"/>
      <c r="WRV4" s="2437"/>
      <c r="WRW4" s="2437"/>
      <c r="WRX4" s="2437"/>
      <c r="WRY4" s="2437"/>
      <c r="WRZ4" s="2437"/>
      <c r="WSA4" s="2437"/>
      <c r="WSB4" s="2437"/>
      <c r="WSC4" s="2437"/>
      <c r="WSD4" s="2437"/>
      <c r="WSE4" s="2437"/>
      <c r="WSF4" s="2437"/>
      <c r="WSG4" s="2437"/>
      <c r="WSH4" s="2437"/>
      <c r="WSI4" s="2437"/>
      <c r="WSJ4" s="2437"/>
      <c r="WSK4" s="2437"/>
      <c r="WSL4" s="2437"/>
      <c r="WSM4" s="2437"/>
      <c r="WSN4" s="2437"/>
      <c r="WSO4" s="2437"/>
      <c r="WSP4" s="2437"/>
      <c r="WSQ4" s="2437"/>
      <c r="WSR4" s="2437"/>
      <c r="WSS4" s="2437"/>
      <c r="WST4" s="2437"/>
      <c r="WSU4" s="2437"/>
      <c r="WSV4" s="2437"/>
      <c r="WSW4" s="2437"/>
      <c r="WSX4" s="2437"/>
      <c r="WSY4" s="2437"/>
      <c r="WSZ4" s="2437"/>
      <c r="WTA4" s="2437"/>
      <c r="WTB4" s="2437"/>
      <c r="WTC4" s="2437"/>
      <c r="WTD4" s="2437"/>
      <c r="WTE4" s="2437"/>
      <c r="WTF4" s="2437"/>
      <c r="WTG4" s="2437"/>
      <c r="WTH4" s="2437"/>
      <c r="WTI4" s="2437"/>
      <c r="WTJ4" s="2437"/>
      <c r="WTK4" s="2437"/>
      <c r="WTL4" s="2437"/>
      <c r="WTM4" s="2437"/>
      <c r="WTN4" s="2437"/>
      <c r="WTO4" s="2437"/>
      <c r="WTP4" s="2437"/>
      <c r="WTQ4" s="2437"/>
      <c r="WTR4" s="2437"/>
      <c r="WTS4" s="2437"/>
      <c r="WTT4" s="2437"/>
      <c r="WTU4" s="2437"/>
      <c r="WTV4" s="2437"/>
      <c r="WTW4" s="2437"/>
      <c r="WTX4" s="2437"/>
      <c r="WTY4" s="2437"/>
      <c r="WTZ4" s="2437"/>
      <c r="WUA4" s="2437"/>
      <c r="WUB4" s="2437"/>
      <c r="WUC4" s="2437"/>
      <c r="WUD4" s="2437"/>
      <c r="WUE4" s="2437"/>
      <c r="WUF4" s="2437"/>
      <c r="WUG4" s="2437"/>
      <c r="WUH4" s="2437"/>
      <c r="WUI4" s="2437"/>
      <c r="WUJ4" s="2437"/>
      <c r="WUK4" s="2437"/>
      <c r="WUL4" s="2437"/>
      <c r="WUM4" s="2437"/>
      <c r="WUN4" s="2437"/>
      <c r="WUO4" s="2437"/>
      <c r="WUP4" s="2437"/>
      <c r="WUQ4" s="2437"/>
      <c r="WUR4" s="2437"/>
      <c r="WUS4" s="2437"/>
      <c r="WUT4" s="2437"/>
      <c r="WUU4" s="2437"/>
      <c r="WUV4" s="2437"/>
      <c r="WUW4" s="2437"/>
      <c r="WUX4" s="2437"/>
      <c r="WUY4" s="2437"/>
      <c r="WUZ4" s="2437"/>
      <c r="WVA4" s="2437"/>
      <c r="WVB4" s="2437"/>
      <c r="WVC4" s="2437"/>
      <c r="WVD4" s="2437"/>
      <c r="WVE4" s="2437"/>
      <c r="WVF4" s="2437"/>
      <c r="WVG4" s="2437"/>
      <c r="WVH4" s="2437"/>
      <c r="WVI4" s="2437"/>
      <c r="WVJ4" s="2437"/>
      <c r="WVK4" s="2437"/>
      <c r="WVL4" s="2437"/>
      <c r="WVM4" s="2437"/>
      <c r="WVN4" s="2437"/>
      <c r="WVO4" s="2437"/>
      <c r="WVP4" s="2437"/>
      <c r="WVQ4" s="2437"/>
      <c r="WVR4" s="2437"/>
      <c r="WVS4" s="2437"/>
      <c r="WVT4" s="2437"/>
      <c r="WVU4" s="2437"/>
      <c r="WVV4" s="2437"/>
      <c r="WVW4" s="2437"/>
      <c r="WVX4" s="2437"/>
      <c r="WVY4" s="2437"/>
      <c r="WVZ4" s="2437"/>
      <c r="WWA4" s="2437"/>
      <c r="WWB4" s="2437"/>
      <c r="WWC4" s="2437"/>
      <c r="WWD4" s="2437"/>
      <c r="WWE4" s="2437"/>
      <c r="WWF4" s="2437"/>
      <c r="WWG4" s="2437"/>
      <c r="WWH4" s="2437"/>
      <c r="WWI4" s="2437"/>
      <c r="WWJ4" s="2437"/>
      <c r="WWK4" s="2437"/>
      <c r="WWL4" s="2437"/>
      <c r="WWM4" s="2437"/>
      <c r="WWN4" s="2437"/>
      <c r="WWO4" s="2437"/>
      <c r="WWP4" s="2437"/>
      <c r="WWQ4" s="2437"/>
      <c r="WWR4" s="2437"/>
      <c r="WWS4" s="2437"/>
      <c r="WWT4" s="2437"/>
      <c r="WWU4" s="2437"/>
      <c r="WWV4" s="2437"/>
      <c r="WWW4" s="2437"/>
      <c r="WWX4" s="2437"/>
      <c r="WWY4" s="2437"/>
      <c r="WWZ4" s="2437"/>
      <c r="WXA4" s="2437"/>
      <c r="WXB4" s="2437"/>
      <c r="WXC4" s="2437"/>
      <c r="WXD4" s="2437"/>
      <c r="WXE4" s="2437"/>
      <c r="WXF4" s="2437"/>
      <c r="WXG4" s="2437"/>
      <c r="WXH4" s="2437"/>
      <c r="WXI4" s="2437"/>
      <c r="WXJ4" s="2437"/>
      <c r="WXK4" s="2437"/>
      <c r="WXL4" s="2437"/>
      <c r="WXM4" s="2437"/>
      <c r="WXN4" s="2437"/>
      <c r="WXO4" s="2437"/>
      <c r="WXP4" s="2437"/>
      <c r="WXQ4" s="2437"/>
      <c r="WXR4" s="2437"/>
      <c r="WXS4" s="2437"/>
      <c r="WXT4" s="2437"/>
      <c r="WXU4" s="2437"/>
      <c r="WXV4" s="2437"/>
      <c r="WXW4" s="2437"/>
      <c r="WXX4" s="2437"/>
      <c r="WXY4" s="2437"/>
      <c r="WXZ4" s="2437"/>
      <c r="WYA4" s="2437"/>
      <c r="WYB4" s="2437"/>
      <c r="WYC4" s="2437"/>
      <c r="WYD4" s="2437"/>
      <c r="WYE4" s="2437"/>
      <c r="WYF4" s="2437"/>
      <c r="WYG4" s="2437"/>
      <c r="WYH4" s="2437"/>
      <c r="WYI4" s="2437"/>
      <c r="WYJ4" s="2437"/>
      <c r="WYK4" s="2437"/>
      <c r="WYL4" s="2437"/>
      <c r="WYM4" s="2437"/>
      <c r="WYN4" s="2437"/>
      <c r="WYO4" s="2437"/>
      <c r="WYP4" s="2437"/>
      <c r="WYQ4" s="2437"/>
      <c r="WYR4" s="2437"/>
      <c r="WYS4" s="2437"/>
      <c r="WYT4" s="2437"/>
      <c r="WYU4" s="2437"/>
      <c r="WYV4" s="2437"/>
      <c r="WYW4" s="2437"/>
      <c r="WYX4" s="2437"/>
      <c r="WYY4" s="2437"/>
      <c r="WYZ4" s="2437"/>
      <c r="WZA4" s="2437"/>
      <c r="WZB4" s="2437"/>
      <c r="WZC4" s="2437"/>
      <c r="WZD4" s="2437"/>
      <c r="WZE4" s="2437"/>
      <c r="WZF4" s="2437"/>
      <c r="WZG4" s="2437"/>
      <c r="WZH4" s="2437"/>
      <c r="WZI4" s="2437"/>
      <c r="WZJ4" s="2437"/>
      <c r="WZK4" s="2437"/>
      <c r="WZL4" s="2437"/>
      <c r="WZM4" s="2437"/>
      <c r="WZN4" s="2437"/>
      <c r="WZO4" s="2437"/>
      <c r="WZP4" s="2437"/>
      <c r="WZQ4" s="2437"/>
      <c r="WZR4" s="2437"/>
      <c r="WZS4" s="2437"/>
      <c r="WZT4" s="2437"/>
      <c r="WZU4" s="2437"/>
      <c r="WZV4" s="2437"/>
      <c r="WZW4" s="2437"/>
      <c r="WZX4" s="2437"/>
      <c r="WZY4" s="2437"/>
      <c r="WZZ4" s="2437"/>
      <c r="XAA4" s="2437"/>
      <c r="XAB4" s="2437"/>
      <c r="XAC4" s="2437"/>
      <c r="XAD4" s="2437"/>
      <c r="XAE4" s="2437"/>
      <c r="XAF4" s="2437"/>
      <c r="XAG4" s="2437"/>
      <c r="XAH4" s="2437"/>
      <c r="XAI4" s="2437"/>
      <c r="XAJ4" s="2437"/>
      <c r="XAK4" s="2437"/>
      <c r="XAL4" s="2437"/>
      <c r="XAM4" s="2437"/>
      <c r="XAN4" s="2437"/>
      <c r="XAO4" s="2437"/>
      <c r="XAP4" s="2437"/>
      <c r="XAQ4" s="2437"/>
      <c r="XAR4" s="2437"/>
      <c r="XAS4" s="2437"/>
      <c r="XAT4" s="2437"/>
      <c r="XAU4" s="2437"/>
      <c r="XAV4" s="2437"/>
      <c r="XAW4" s="2437"/>
      <c r="XAX4" s="2437"/>
      <c r="XAY4" s="2437"/>
      <c r="XAZ4" s="2437"/>
      <c r="XBA4" s="2437"/>
      <c r="XBB4" s="2437"/>
      <c r="XBC4" s="2437"/>
      <c r="XBD4" s="2437"/>
      <c r="XBE4" s="2437"/>
      <c r="XBF4" s="2437"/>
      <c r="XBG4" s="2437"/>
      <c r="XBH4" s="2437"/>
      <c r="XBI4" s="2437"/>
      <c r="XBJ4" s="2437"/>
      <c r="XBK4" s="2437"/>
      <c r="XBL4" s="2437"/>
      <c r="XBM4" s="2437"/>
      <c r="XBN4" s="2437"/>
      <c r="XBO4" s="2437"/>
      <c r="XBP4" s="2437"/>
      <c r="XBQ4" s="2437"/>
      <c r="XBR4" s="2437"/>
      <c r="XBS4" s="2437"/>
      <c r="XBT4" s="2437"/>
      <c r="XBU4" s="2437"/>
      <c r="XBV4" s="2437"/>
      <c r="XBW4" s="2437"/>
      <c r="XBX4" s="2437"/>
      <c r="XBY4" s="2437"/>
      <c r="XBZ4" s="2437"/>
      <c r="XCA4" s="2437"/>
      <c r="XCB4" s="2437"/>
      <c r="XCC4" s="2437"/>
      <c r="XCD4" s="2437"/>
      <c r="XCE4" s="2437"/>
      <c r="XCF4" s="2437"/>
      <c r="XCG4" s="2437"/>
      <c r="XCH4" s="2437"/>
      <c r="XCI4" s="2437"/>
      <c r="XCJ4" s="2437"/>
      <c r="XCK4" s="2437"/>
      <c r="XCL4" s="2437"/>
      <c r="XCM4" s="2437"/>
      <c r="XCN4" s="2437"/>
      <c r="XCO4" s="2437"/>
      <c r="XCP4" s="2437"/>
      <c r="XCQ4" s="2437"/>
      <c r="XCR4" s="2437"/>
      <c r="XCS4" s="2437"/>
      <c r="XCT4" s="2437"/>
      <c r="XCU4" s="2437"/>
      <c r="XCV4" s="2437"/>
      <c r="XCW4" s="2437"/>
      <c r="XCX4" s="2437"/>
      <c r="XCY4" s="2437"/>
      <c r="XCZ4" s="2437"/>
      <c r="XDA4" s="2437"/>
      <c r="XDB4" s="2437"/>
      <c r="XDC4" s="2437"/>
      <c r="XDD4" s="2437"/>
      <c r="XDE4" s="2437"/>
      <c r="XDF4" s="2437"/>
      <c r="XDG4" s="2437"/>
      <c r="XDH4" s="2437"/>
      <c r="XDI4" s="2437"/>
      <c r="XDJ4" s="2437"/>
      <c r="XDK4" s="2437"/>
      <c r="XDL4" s="2437"/>
      <c r="XDM4" s="2437"/>
      <c r="XDN4" s="2437"/>
      <c r="XDO4" s="2437"/>
      <c r="XDP4" s="2437"/>
      <c r="XDQ4" s="2437"/>
      <c r="XDR4" s="2437"/>
      <c r="XDS4" s="2437"/>
      <c r="XDT4" s="2437"/>
      <c r="XDU4" s="2437"/>
      <c r="XDV4" s="2437"/>
      <c r="XDW4" s="2437"/>
      <c r="XDX4" s="2437"/>
      <c r="XDY4" s="2437"/>
      <c r="XDZ4" s="2437"/>
      <c r="XEA4" s="2437"/>
      <c r="XEB4" s="2437"/>
      <c r="XEC4" s="2437"/>
      <c r="XED4" s="2437"/>
      <c r="XEE4" s="2437"/>
      <c r="XEF4" s="2437"/>
      <c r="XEG4" s="2437"/>
      <c r="XEH4" s="2437"/>
      <c r="XEI4" s="2437"/>
      <c r="XEJ4" s="2437"/>
      <c r="XEK4" s="2437"/>
      <c r="XEL4" s="2437"/>
      <c r="XEM4" s="2437"/>
      <c r="XEN4" s="2437"/>
      <c r="XEO4" s="2437"/>
      <c r="XEP4" s="2437"/>
      <c r="XEQ4" s="2437"/>
      <c r="XER4" s="2437"/>
      <c r="XES4" s="2437"/>
      <c r="XET4" s="2437"/>
      <c r="XEU4" s="2437"/>
      <c r="XEV4" s="2437"/>
      <c r="XEW4" s="2437"/>
      <c r="XEX4" s="2437"/>
      <c r="XEY4" s="2437"/>
      <c r="XEZ4" s="2437"/>
      <c r="XFA4" s="2437"/>
      <c r="XFB4" s="2437"/>
      <c r="XFC4" s="2437"/>
      <c r="XFD4" s="2437"/>
    </row>
    <row r="5" spans="1:16384" s="2435" customFormat="1" ht="24.75" customHeight="1" x14ac:dyDescent="0.25">
      <c r="A5" s="80" t="s">
        <v>287</v>
      </c>
      <c r="B5" s="79" t="s">
        <v>286</v>
      </c>
      <c r="C5" s="3027" t="s">
        <v>285</v>
      </c>
      <c r="D5" s="3028"/>
      <c r="E5" s="2592" t="s">
        <v>3093</v>
      </c>
      <c r="F5" s="2592"/>
      <c r="G5" s="2592"/>
      <c r="H5"/>
      <c r="I5" s="2302"/>
      <c r="J5" s="2302"/>
      <c r="K5" s="2302"/>
      <c r="L5" s="2302"/>
      <c r="M5" s="2302"/>
      <c r="N5" s="2302"/>
      <c r="O5" s="2302"/>
      <c r="P5" s="2302"/>
      <c r="Q5" s="2302"/>
      <c r="R5" s="2302"/>
      <c r="S5" s="2302"/>
      <c r="T5" s="2302"/>
      <c r="U5" s="2302"/>
      <c r="V5" s="2302"/>
      <c r="W5" s="2302"/>
      <c r="X5" s="2302"/>
      <c r="Y5" s="2302"/>
      <c r="Z5" s="2302"/>
      <c r="AA5" s="2302"/>
      <c r="AB5" s="2302"/>
      <c r="AC5" s="2302"/>
      <c r="AD5" s="2302"/>
      <c r="AE5" s="2302"/>
      <c r="AF5" s="2302"/>
      <c r="AG5" s="2302"/>
      <c r="AH5" s="2302"/>
      <c r="AI5" s="2302"/>
      <c r="AJ5" s="2302"/>
      <c r="AK5" s="2302"/>
      <c r="AL5" s="2302"/>
      <c r="AM5" s="2302"/>
      <c r="AN5" s="2302"/>
      <c r="AO5" s="2302"/>
      <c r="AP5" s="2302"/>
      <c r="AQ5" s="2302"/>
      <c r="AR5" s="2302"/>
      <c r="AS5" s="2302"/>
      <c r="AT5" s="2302"/>
      <c r="AU5" s="2302"/>
      <c r="AV5" s="71"/>
      <c r="AW5" s="83"/>
      <c r="AX5" s="82"/>
      <c r="AY5" s="3021"/>
      <c r="AZ5" s="3021"/>
      <c r="BA5" s="3020"/>
      <c r="BB5" s="3020"/>
      <c r="BC5" s="3020"/>
      <c r="BD5" s="71"/>
      <c r="BE5" s="83"/>
      <c r="BF5" s="82"/>
      <c r="BG5" s="3021"/>
      <c r="BH5" s="3021"/>
      <c r="BI5" s="3020"/>
      <c r="BJ5" s="3020"/>
      <c r="BK5" s="3020"/>
      <c r="BL5" s="71"/>
      <c r="BM5" s="83"/>
      <c r="BN5" s="82"/>
      <c r="BO5" s="3021"/>
      <c r="BP5" s="3021"/>
      <c r="BQ5" s="3020"/>
      <c r="BR5" s="3020"/>
      <c r="BS5" s="3020"/>
      <c r="BT5" s="71"/>
      <c r="BU5" s="83"/>
      <c r="BV5" s="82"/>
      <c r="BW5" s="3021"/>
      <c r="BX5" s="3021"/>
      <c r="BY5" s="3020"/>
      <c r="BZ5" s="3020"/>
      <c r="CA5" s="3020"/>
      <c r="CB5" s="71"/>
      <c r="CC5" s="83"/>
      <c r="CD5" s="82"/>
      <c r="CE5" s="3021"/>
      <c r="CF5" s="3021"/>
      <c r="CG5" s="3020"/>
      <c r="CH5" s="3020"/>
      <c r="CI5" s="3020"/>
      <c r="CJ5" s="71"/>
      <c r="CK5" s="83"/>
      <c r="CL5" s="82"/>
      <c r="CM5" s="3021"/>
      <c r="CN5" s="3021"/>
      <c r="CO5" s="3020"/>
      <c r="CP5" s="3020"/>
      <c r="CQ5" s="3020"/>
      <c r="CR5" s="71"/>
      <c r="CS5" s="83"/>
      <c r="CT5" s="82"/>
      <c r="CU5" s="3021"/>
      <c r="CV5" s="3021"/>
      <c r="CW5" s="3020"/>
      <c r="CX5" s="3020"/>
      <c r="CY5" s="3020"/>
      <c r="CZ5" s="71"/>
      <c r="DA5" s="83"/>
      <c r="DB5" s="82"/>
      <c r="DC5" s="3021"/>
      <c r="DD5" s="3021"/>
      <c r="DE5" s="3020"/>
      <c r="DF5" s="3020"/>
      <c r="DG5" s="3020"/>
      <c r="DH5" s="71"/>
      <c r="DI5" s="83"/>
      <c r="DJ5" s="82"/>
      <c r="DK5" s="3021"/>
      <c r="DL5" s="3021"/>
      <c r="DM5" s="3020"/>
      <c r="DN5" s="3020"/>
      <c r="DO5" s="3020"/>
      <c r="DP5" s="71"/>
      <c r="DQ5" s="83"/>
      <c r="DR5" s="82"/>
      <c r="DS5" s="3021"/>
      <c r="DT5" s="3021"/>
      <c r="DU5" s="3020"/>
      <c r="DV5" s="3020"/>
      <c r="DW5" s="3020"/>
      <c r="DX5" s="71"/>
      <c r="DY5" s="83"/>
      <c r="DZ5" s="82"/>
      <c r="EA5" s="3021"/>
      <c r="EB5" s="3021"/>
      <c r="EC5" s="3020"/>
      <c r="ED5" s="3020"/>
      <c r="EE5" s="3020"/>
      <c r="EF5" s="71"/>
      <c r="EG5" s="83"/>
      <c r="EH5" s="82"/>
      <c r="EI5" s="3021"/>
      <c r="EJ5" s="3021"/>
      <c r="EK5" s="3020"/>
      <c r="EL5" s="3020"/>
      <c r="EM5" s="3020"/>
      <c r="EN5" s="71"/>
      <c r="EO5" s="83"/>
      <c r="EP5" s="82"/>
      <c r="EQ5" s="3021"/>
      <c r="ER5" s="3021"/>
      <c r="ES5" s="3020"/>
      <c r="ET5" s="3020"/>
      <c r="EU5" s="3020"/>
      <c r="EV5" s="71"/>
      <c r="EW5" s="83"/>
      <c r="EX5" s="82"/>
      <c r="EY5" s="3021"/>
      <c r="EZ5" s="3021"/>
      <c r="FA5" s="3020"/>
      <c r="FB5" s="3020"/>
      <c r="FC5" s="3020"/>
      <c r="FD5" s="71"/>
      <c r="FE5" s="83"/>
      <c r="FF5" s="82"/>
      <c r="FG5" s="3021"/>
      <c r="FH5" s="3021"/>
      <c r="FI5" s="3020"/>
      <c r="FJ5" s="3020"/>
      <c r="FK5" s="3020"/>
      <c r="FL5" s="71"/>
      <c r="FM5" s="83"/>
      <c r="FN5" s="82"/>
      <c r="FO5" s="3021"/>
      <c r="FP5" s="3021"/>
      <c r="FQ5" s="3020"/>
      <c r="FR5" s="3020"/>
      <c r="FS5" s="3020"/>
      <c r="FT5" s="71"/>
      <c r="FU5" s="83"/>
      <c r="FV5" s="82"/>
      <c r="FW5" s="3021"/>
      <c r="FX5" s="3021"/>
      <c r="FY5" s="3020"/>
      <c r="FZ5" s="3020"/>
      <c r="GA5" s="3020"/>
      <c r="GB5" s="71"/>
      <c r="GC5" s="83"/>
      <c r="GD5" s="82"/>
      <c r="GE5" s="3021"/>
      <c r="GF5" s="3021"/>
      <c r="GG5" s="3020"/>
      <c r="GH5" s="3020"/>
      <c r="GI5" s="3020"/>
      <c r="GJ5" s="71"/>
      <c r="GK5" s="83"/>
      <c r="GL5" s="82"/>
      <c r="GM5" s="3021"/>
      <c r="GN5" s="3021"/>
      <c r="GO5" s="3020"/>
      <c r="GP5" s="3020"/>
      <c r="GQ5" s="3020"/>
      <c r="GR5" s="71"/>
      <c r="GS5" s="83"/>
      <c r="GT5" s="82"/>
      <c r="GU5" s="3021"/>
      <c r="GV5" s="3021"/>
      <c r="GW5" s="3020"/>
      <c r="GX5" s="3020"/>
      <c r="GY5" s="3020"/>
      <c r="GZ5" s="71"/>
      <c r="HA5" s="83"/>
      <c r="HB5" s="82"/>
      <c r="HC5" s="3021"/>
      <c r="HD5" s="3021"/>
      <c r="HE5" s="3020"/>
      <c r="HF5" s="3020"/>
      <c r="HG5" s="3020"/>
      <c r="HH5" s="71"/>
      <c r="HI5" s="83"/>
      <c r="HJ5" s="82"/>
      <c r="HK5" s="3021"/>
      <c r="HL5" s="3021"/>
      <c r="HM5" s="3020"/>
      <c r="HN5" s="3020"/>
      <c r="HO5" s="3020"/>
      <c r="HP5" s="71"/>
      <c r="HQ5" s="83"/>
      <c r="HR5" s="82"/>
      <c r="HS5" s="3021"/>
      <c r="HT5" s="3021"/>
      <c r="HU5" s="3020"/>
      <c r="HV5" s="3020"/>
      <c r="HW5" s="3020"/>
      <c r="HX5" s="71"/>
      <c r="HY5" s="83"/>
      <c r="HZ5" s="82"/>
      <c r="IA5" s="3021"/>
      <c r="IB5" s="3021"/>
      <c r="IC5" s="3020"/>
      <c r="ID5" s="3020"/>
      <c r="IE5" s="3020"/>
      <c r="IF5" s="71"/>
      <c r="IG5" s="83"/>
      <c r="IH5" s="82"/>
      <c r="II5" s="3021"/>
      <c r="IJ5" s="3021"/>
      <c r="IK5" s="3020"/>
      <c r="IL5" s="3020"/>
      <c r="IM5" s="3020"/>
      <c r="IN5" s="71"/>
      <c r="IO5" s="83"/>
      <c r="IP5" s="82"/>
      <c r="IQ5" s="3021"/>
      <c r="IR5" s="3021"/>
      <c r="IS5" s="3020"/>
      <c r="IT5" s="3020"/>
      <c r="IU5" s="3020"/>
      <c r="IV5" s="71"/>
      <c r="IW5" s="83"/>
      <c r="IX5" s="82"/>
      <c r="IY5" s="3021"/>
      <c r="IZ5" s="3021"/>
      <c r="JA5" s="3020"/>
      <c r="JB5" s="3020"/>
      <c r="JC5" s="3020"/>
      <c r="JD5" s="71"/>
      <c r="JE5" s="83"/>
      <c r="JF5" s="82"/>
      <c r="JG5" s="3021"/>
      <c r="JH5" s="3021"/>
      <c r="JI5" s="3020"/>
      <c r="JJ5" s="3020"/>
      <c r="JK5" s="3020"/>
      <c r="JL5" s="71"/>
      <c r="JM5" s="83"/>
      <c r="JN5" s="82"/>
      <c r="JO5" s="3021"/>
      <c r="JP5" s="3021"/>
      <c r="JQ5" s="3020"/>
      <c r="JR5" s="3020"/>
      <c r="JS5" s="3020"/>
      <c r="JT5" s="71"/>
      <c r="JU5" s="83"/>
      <c r="JV5" s="82"/>
      <c r="JW5" s="3021"/>
      <c r="JX5" s="3021"/>
      <c r="JY5" s="3020"/>
      <c r="JZ5" s="3020"/>
      <c r="KA5" s="3020"/>
      <c r="KB5" s="71"/>
      <c r="KC5" s="83"/>
      <c r="KD5" s="82"/>
      <c r="KE5" s="3021"/>
      <c r="KF5" s="3021"/>
      <c r="KG5" s="3020"/>
      <c r="KH5" s="3020"/>
      <c r="KI5" s="3020"/>
      <c r="KJ5" s="71"/>
      <c r="KK5" s="83"/>
      <c r="KL5" s="82"/>
      <c r="KM5" s="3021"/>
      <c r="KN5" s="3021"/>
      <c r="KO5" s="3020"/>
      <c r="KP5" s="3020"/>
      <c r="KQ5" s="3020"/>
      <c r="KR5" s="71"/>
      <c r="KS5" s="83"/>
      <c r="KT5" s="82"/>
      <c r="KU5" s="3021"/>
      <c r="KV5" s="3021"/>
      <c r="KW5" s="3020"/>
      <c r="KX5" s="3020"/>
      <c r="KY5" s="3020"/>
      <c r="KZ5" s="71"/>
      <c r="LA5" s="83"/>
      <c r="LB5" s="82"/>
      <c r="LC5" s="3021"/>
      <c r="LD5" s="3021"/>
      <c r="LE5" s="3020"/>
      <c r="LF5" s="3020"/>
      <c r="LG5" s="3020"/>
      <c r="LH5" s="71"/>
      <c r="LI5" s="83"/>
      <c r="LJ5" s="82"/>
      <c r="LK5" s="3021"/>
      <c r="LL5" s="3021"/>
      <c r="LM5" s="3020"/>
      <c r="LN5" s="3020"/>
      <c r="LO5" s="3020"/>
      <c r="LP5" s="71"/>
      <c r="LQ5" s="83"/>
      <c r="LR5" s="82"/>
      <c r="LS5" s="3021"/>
      <c r="LT5" s="3021"/>
      <c r="LU5" s="3020"/>
      <c r="LV5" s="3020"/>
      <c r="LW5" s="3020"/>
      <c r="LX5" s="71"/>
      <c r="LY5" s="83"/>
      <c r="LZ5" s="82"/>
      <c r="MA5" s="3021"/>
      <c r="MB5" s="3021"/>
      <c r="MC5" s="3020"/>
      <c r="MD5" s="3020"/>
      <c r="ME5" s="3020"/>
      <c r="MF5" s="71"/>
      <c r="MG5" s="83"/>
      <c r="MH5" s="82"/>
      <c r="MI5" s="3021"/>
      <c r="MJ5" s="3021"/>
      <c r="MK5" s="3020"/>
      <c r="ML5" s="3020"/>
      <c r="MM5" s="3020"/>
      <c r="MN5" s="71"/>
      <c r="MO5" s="83"/>
      <c r="MP5" s="82"/>
      <c r="MQ5" s="3021"/>
      <c r="MR5" s="3021"/>
      <c r="MS5" s="3020"/>
      <c r="MT5" s="3020"/>
      <c r="MU5" s="3020"/>
      <c r="MV5" s="71"/>
      <c r="MW5" s="83"/>
      <c r="MX5" s="82"/>
      <c r="MY5" s="3021"/>
      <c r="MZ5" s="3021"/>
      <c r="NA5" s="3020"/>
      <c r="NB5" s="3020"/>
      <c r="NC5" s="3020"/>
      <c r="ND5" s="71"/>
      <c r="NE5" s="83"/>
      <c r="NF5" s="82"/>
      <c r="NG5" s="3021"/>
      <c r="NH5" s="3021"/>
      <c r="NI5" s="3020"/>
      <c r="NJ5" s="3020"/>
      <c r="NK5" s="3020"/>
      <c r="NL5" s="71"/>
      <c r="NM5" s="83"/>
      <c r="NN5" s="82"/>
      <c r="NO5" s="3021"/>
      <c r="NP5" s="3021"/>
      <c r="NQ5" s="3020"/>
      <c r="NR5" s="3020"/>
      <c r="NS5" s="3020"/>
      <c r="NT5" s="71"/>
      <c r="NU5" s="83"/>
      <c r="NV5" s="82"/>
      <c r="NW5" s="3021"/>
      <c r="NX5" s="3021"/>
      <c r="NY5" s="3020"/>
      <c r="NZ5" s="3020"/>
      <c r="OA5" s="3020"/>
      <c r="OB5" s="71"/>
      <c r="OC5" s="83"/>
      <c r="OD5" s="82"/>
      <c r="OE5" s="3021"/>
      <c r="OF5" s="3021"/>
      <c r="OG5" s="3020"/>
      <c r="OH5" s="3020"/>
      <c r="OI5" s="3020"/>
      <c r="OJ5" s="71"/>
      <c r="OK5" s="83"/>
      <c r="OL5" s="82"/>
      <c r="OM5" s="3021"/>
      <c r="ON5" s="3021"/>
      <c r="OO5" s="3020"/>
      <c r="OP5" s="3020"/>
      <c r="OQ5" s="3020"/>
      <c r="OR5" s="71"/>
      <c r="OS5" s="83"/>
      <c r="OT5" s="82"/>
      <c r="OU5" s="3021"/>
      <c r="OV5" s="3021"/>
      <c r="OW5" s="3020"/>
      <c r="OX5" s="3020"/>
      <c r="OY5" s="3020"/>
      <c r="OZ5" s="71"/>
      <c r="PA5" s="83"/>
      <c r="PB5" s="82"/>
      <c r="PC5" s="3021"/>
      <c r="PD5" s="3021"/>
      <c r="PE5" s="3020"/>
      <c r="PF5" s="3020"/>
      <c r="PG5" s="3020"/>
      <c r="PH5" s="71"/>
      <c r="PI5" s="83"/>
      <c r="PJ5" s="82"/>
      <c r="PK5" s="3021"/>
      <c r="PL5" s="3021"/>
      <c r="PM5" s="3020"/>
      <c r="PN5" s="3020"/>
      <c r="PO5" s="3020"/>
      <c r="PP5" s="71"/>
      <c r="PQ5" s="83"/>
      <c r="PR5" s="82"/>
      <c r="PS5" s="3021"/>
      <c r="PT5" s="3021"/>
      <c r="PU5" s="3020"/>
      <c r="PV5" s="3020"/>
      <c r="PW5" s="3020"/>
      <c r="PX5" s="71"/>
      <c r="PY5" s="83"/>
      <c r="PZ5" s="82"/>
      <c r="QA5" s="3021"/>
      <c r="QB5" s="3021"/>
      <c r="QC5" s="3020"/>
      <c r="QD5" s="3020"/>
      <c r="QE5" s="3020"/>
      <c r="QF5" s="71"/>
      <c r="QG5" s="81" t="s">
        <v>287</v>
      </c>
      <c r="QH5" s="79" t="s">
        <v>286</v>
      </c>
      <c r="QI5" s="2479" t="s">
        <v>285</v>
      </c>
      <c r="QJ5" s="2480"/>
      <c r="QK5" s="2481"/>
      <c r="QL5" s="2481"/>
      <c r="QM5" s="2481"/>
      <c r="QN5"/>
      <c r="QO5" s="80" t="s">
        <v>287</v>
      </c>
      <c r="QP5" s="79" t="s">
        <v>286</v>
      </c>
      <c r="QQ5" s="2479" t="s">
        <v>285</v>
      </c>
      <c r="QR5" s="2480"/>
      <c r="QS5" s="2481"/>
      <c r="QT5" s="2481"/>
      <c r="QU5" s="2481"/>
      <c r="QV5"/>
      <c r="QW5" s="80" t="s">
        <v>287</v>
      </c>
      <c r="QX5" s="79" t="s">
        <v>286</v>
      </c>
      <c r="QY5" s="2479" t="s">
        <v>285</v>
      </c>
      <c r="QZ5" s="2480"/>
      <c r="RA5" s="2481"/>
      <c r="RB5" s="2481"/>
      <c r="RC5" s="2481"/>
      <c r="RD5"/>
      <c r="RE5" s="80" t="s">
        <v>287</v>
      </c>
      <c r="RF5" s="79" t="s">
        <v>286</v>
      </c>
      <c r="RG5" s="2479" t="s">
        <v>285</v>
      </c>
      <c r="RH5" s="2480"/>
      <c r="RI5" s="2481"/>
      <c r="RJ5" s="2481"/>
      <c r="RK5" s="2481"/>
      <c r="RL5"/>
      <c r="RM5" s="80" t="s">
        <v>287</v>
      </c>
      <c r="RN5" s="79" t="s">
        <v>286</v>
      </c>
      <c r="RO5" s="2479" t="s">
        <v>285</v>
      </c>
      <c r="RP5" s="2480"/>
      <c r="RQ5" s="2481"/>
      <c r="RR5" s="2481"/>
      <c r="RS5" s="2481"/>
      <c r="RT5"/>
      <c r="RU5" s="80" t="s">
        <v>287</v>
      </c>
      <c r="RV5" s="79" t="s">
        <v>286</v>
      </c>
      <c r="RW5" s="2479" t="s">
        <v>285</v>
      </c>
      <c r="RX5" s="2480"/>
      <c r="RY5" s="2481"/>
      <c r="RZ5" s="2481"/>
      <c r="SA5" s="2481"/>
      <c r="SB5"/>
      <c r="SC5" s="80" t="s">
        <v>287</v>
      </c>
      <c r="SD5" s="79" t="s">
        <v>286</v>
      </c>
      <c r="SE5" s="2479" t="s">
        <v>285</v>
      </c>
      <c r="SF5" s="2480"/>
      <c r="SG5" s="2481"/>
      <c r="SH5" s="2481"/>
      <c r="SI5" s="2481"/>
      <c r="SJ5"/>
      <c r="SK5" s="80" t="s">
        <v>287</v>
      </c>
      <c r="SL5" s="79" t="s">
        <v>286</v>
      </c>
      <c r="SM5" s="2479" t="s">
        <v>285</v>
      </c>
      <c r="SN5" s="2480"/>
      <c r="SO5" s="2481"/>
      <c r="SP5" s="2481"/>
      <c r="SQ5" s="2481"/>
      <c r="SR5"/>
      <c r="SS5" s="80" t="s">
        <v>287</v>
      </c>
      <c r="ST5" s="79" t="s">
        <v>286</v>
      </c>
      <c r="SU5" s="2479" t="s">
        <v>285</v>
      </c>
      <c r="SV5" s="2480"/>
      <c r="SW5" s="2481"/>
      <c r="SX5" s="2481"/>
      <c r="SY5" s="2481"/>
      <c r="SZ5"/>
      <c r="TA5" s="80" t="s">
        <v>287</v>
      </c>
      <c r="TB5" s="79" t="s">
        <v>286</v>
      </c>
      <c r="TC5" s="2479" t="s">
        <v>285</v>
      </c>
      <c r="TD5" s="2480"/>
      <c r="TE5" s="2481"/>
      <c r="TF5" s="2481"/>
      <c r="TG5" s="2481"/>
      <c r="TH5"/>
      <c r="TI5" s="80" t="s">
        <v>287</v>
      </c>
      <c r="TJ5" s="79" t="s">
        <v>286</v>
      </c>
      <c r="TK5" s="2479" t="s">
        <v>285</v>
      </c>
      <c r="TL5" s="2480"/>
      <c r="TM5" s="2481"/>
      <c r="TN5" s="2481"/>
      <c r="TO5" s="2481"/>
      <c r="TP5"/>
      <c r="TQ5" s="80" t="s">
        <v>287</v>
      </c>
      <c r="TR5" s="79" t="s">
        <v>286</v>
      </c>
      <c r="TS5" s="2479" t="s">
        <v>285</v>
      </c>
      <c r="TT5" s="2480"/>
      <c r="TU5" s="2481"/>
      <c r="TV5" s="2481"/>
      <c r="TW5" s="2481"/>
      <c r="TX5"/>
      <c r="TY5" s="80" t="s">
        <v>287</v>
      </c>
      <c r="TZ5" s="79" t="s">
        <v>286</v>
      </c>
      <c r="UA5" s="2479" t="s">
        <v>285</v>
      </c>
      <c r="UB5" s="2480"/>
      <c r="UC5" s="2481"/>
      <c r="UD5" s="2481"/>
      <c r="UE5" s="2481"/>
      <c r="UF5"/>
      <c r="UG5" s="80" t="s">
        <v>287</v>
      </c>
      <c r="UH5" s="79" t="s">
        <v>286</v>
      </c>
      <c r="UI5" s="2479" t="s">
        <v>285</v>
      </c>
      <c r="UJ5" s="2480"/>
      <c r="UK5" s="2481"/>
      <c r="UL5" s="2481"/>
      <c r="UM5" s="2481"/>
      <c r="UN5"/>
      <c r="UO5" s="80" t="s">
        <v>287</v>
      </c>
      <c r="UP5" s="79" t="s">
        <v>286</v>
      </c>
      <c r="UQ5" s="2479" t="s">
        <v>285</v>
      </c>
      <c r="UR5" s="2480"/>
      <c r="US5" s="2481"/>
      <c r="UT5" s="2481"/>
      <c r="UU5" s="2481"/>
      <c r="UV5"/>
      <c r="UW5" s="80" t="s">
        <v>287</v>
      </c>
      <c r="UX5" s="79" t="s">
        <v>286</v>
      </c>
      <c r="UY5" s="2479" t="s">
        <v>285</v>
      </c>
      <c r="UZ5" s="2480"/>
      <c r="VA5" s="2481"/>
      <c r="VB5" s="2481"/>
      <c r="VC5" s="2481"/>
      <c r="VD5"/>
      <c r="VE5" s="80" t="s">
        <v>287</v>
      </c>
      <c r="VF5" s="79" t="s">
        <v>286</v>
      </c>
      <c r="VG5" s="2479" t="s">
        <v>285</v>
      </c>
      <c r="VH5" s="2480"/>
      <c r="VI5" s="2481"/>
      <c r="VJ5" s="2481"/>
      <c r="VK5" s="2481"/>
      <c r="VL5"/>
      <c r="VM5" s="80" t="s">
        <v>287</v>
      </c>
      <c r="VN5" s="79" t="s">
        <v>286</v>
      </c>
      <c r="VO5" s="2479" t="s">
        <v>285</v>
      </c>
      <c r="VP5" s="2480"/>
      <c r="VQ5" s="2481"/>
      <c r="VR5" s="2481"/>
      <c r="VS5" s="2481"/>
      <c r="VT5"/>
      <c r="VU5" s="80" t="s">
        <v>287</v>
      </c>
      <c r="VV5" s="79" t="s">
        <v>286</v>
      </c>
      <c r="VW5" s="2479" t="s">
        <v>285</v>
      </c>
      <c r="VX5" s="2480"/>
      <c r="VY5" s="2481"/>
      <c r="VZ5" s="2481"/>
      <c r="WA5" s="2481"/>
      <c r="WB5"/>
      <c r="WC5" s="80" t="s">
        <v>287</v>
      </c>
      <c r="WD5" s="79" t="s">
        <v>286</v>
      </c>
      <c r="WE5" s="2479" t="s">
        <v>285</v>
      </c>
      <c r="WF5" s="2480"/>
      <c r="WG5" s="2481"/>
      <c r="WH5" s="2481"/>
      <c r="WI5" s="2481"/>
      <c r="WJ5"/>
      <c r="WK5" s="80" t="s">
        <v>287</v>
      </c>
      <c r="WL5" s="79" t="s">
        <v>286</v>
      </c>
      <c r="WM5" s="2479" t="s">
        <v>285</v>
      </c>
      <c r="WN5" s="2480"/>
      <c r="WO5" s="2481"/>
      <c r="WP5" s="2481"/>
      <c r="WQ5" s="2481"/>
      <c r="WR5"/>
      <c r="WS5" s="80" t="s">
        <v>287</v>
      </c>
      <c r="WT5" s="79" t="s">
        <v>286</v>
      </c>
      <c r="WU5" s="2479" t="s">
        <v>285</v>
      </c>
      <c r="WV5" s="2480"/>
      <c r="WW5" s="2481"/>
      <c r="WX5" s="2481"/>
      <c r="WY5" s="2481"/>
      <c r="WZ5"/>
      <c r="XA5" s="80" t="s">
        <v>287</v>
      </c>
      <c r="XB5" s="79" t="s">
        <v>286</v>
      </c>
      <c r="XC5" s="2479" t="s">
        <v>285</v>
      </c>
      <c r="XD5" s="2480"/>
      <c r="XE5" s="2481"/>
      <c r="XF5" s="2481"/>
      <c r="XG5" s="2481"/>
      <c r="XH5"/>
      <c r="XI5" s="80" t="s">
        <v>287</v>
      </c>
      <c r="XJ5" s="79" t="s">
        <v>286</v>
      </c>
      <c r="XK5" s="2479" t="s">
        <v>285</v>
      </c>
      <c r="XL5" s="2480"/>
      <c r="XM5" s="2481"/>
      <c r="XN5" s="2481"/>
      <c r="XO5" s="2481"/>
      <c r="XP5"/>
      <c r="XQ5" s="80" t="s">
        <v>287</v>
      </c>
      <c r="XR5" s="79" t="s">
        <v>286</v>
      </c>
      <c r="XS5" s="2479" t="s">
        <v>285</v>
      </c>
      <c r="XT5" s="2480"/>
      <c r="XU5" s="2481"/>
      <c r="XV5" s="2481"/>
      <c r="XW5" s="2481"/>
      <c r="XX5"/>
      <c r="XY5" s="80" t="s">
        <v>287</v>
      </c>
      <c r="XZ5" s="79" t="s">
        <v>286</v>
      </c>
      <c r="YA5" s="2479" t="s">
        <v>285</v>
      </c>
      <c r="YB5" s="2480"/>
      <c r="YC5" s="2481"/>
      <c r="YD5" s="2481"/>
      <c r="YE5" s="2481"/>
      <c r="YF5"/>
      <c r="YG5" s="80" t="s">
        <v>287</v>
      </c>
      <c r="YH5" s="79" t="s">
        <v>286</v>
      </c>
      <c r="YI5" s="2479" t="s">
        <v>285</v>
      </c>
      <c r="YJ5" s="2480"/>
      <c r="YK5" s="2481"/>
      <c r="YL5" s="2481"/>
      <c r="YM5" s="2481"/>
      <c r="YN5"/>
      <c r="YO5" s="80" t="s">
        <v>287</v>
      </c>
      <c r="YP5" s="79" t="s">
        <v>286</v>
      </c>
      <c r="YQ5" s="2479" t="s">
        <v>285</v>
      </c>
      <c r="YR5" s="2480"/>
      <c r="YS5" s="2481"/>
      <c r="YT5" s="2481"/>
      <c r="YU5" s="2481"/>
      <c r="YV5"/>
      <c r="YW5" s="80" t="s">
        <v>287</v>
      </c>
      <c r="YX5" s="79" t="s">
        <v>286</v>
      </c>
      <c r="YY5" s="2479" t="s">
        <v>285</v>
      </c>
      <c r="YZ5" s="2480"/>
      <c r="ZA5" s="2481"/>
      <c r="ZB5" s="2481"/>
      <c r="ZC5" s="2481"/>
      <c r="ZD5"/>
      <c r="ZE5" s="80" t="s">
        <v>287</v>
      </c>
      <c r="ZF5" s="79" t="s">
        <v>286</v>
      </c>
      <c r="ZG5" s="2479" t="s">
        <v>285</v>
      </c>
      <c r="ZH5" s="2480"/>
      <c r="ZI5" s="2481"/>
      <c r="ZJ5" s="2481"/>
      <c r="ZK5" s="2481"/>
      <c r="ZL5"/>
      <c r="ZM5" s="80" t="s">
        <v>287</v>
      </c>
      <c r="ZN5" s="79" t="s">
        <v>286</v>
      </c>
      <c r="ZO5" s="2479" t="s">
        <v>285</v>
      </c>
      <c r="ZP5" s="2480"/>
      <c r="ZQ5" s="2481"/>
      <c r="ZR5" s="2481"/>
      <c r="ZS5" s="2481"/>
      <c r="ZT5"/>
      <c r="ZU5" s="80" t="s">
        <v>287</v>
      </c>
      <c r="ZV5" s="79" t="s">
        <v>286</v>
      </c>
      <c r="ZW5" s="2479" t="s">
        <v>285</v>
      </c>
      <c r="ZX5" s="2480"/>
      <c r="ZY5" s="2481"/>
      <c r="ZZ5" s="2481"/>
      <c r="AAA5" s="2481"/>
      <c r="AAB5"/>
      <c r="AAC5" s="80" t="s">
        <v>287</v>
      </c>
      <c r="AAD5" s="79" t="s">
        <v>286</v>
      </c>
      <c r="AAE5" s="2479" t="s">
        <v>285</v>
      </c>
      <c r="AAF5" s="2480"/>
      <c r="AAG5" s="2481"/>
      <c r="AAH5" s="2481"/>
      <c r="AAI5" s="2481"/>
      <c r="AAJ5"/>
      <c r="AAK5" s="80" t="s">
        <v>287</v>
      </c>
      <c r="AAL5" s="79" t="s">
        <v>286</v>
      </c>
      <c r="AAM5" s="2479" t="s">
        <v>285</v>
      </c>
      <c r="AAN5" s="2480"/>
      <c r="AAO5" s="2481"/>
      <c r="AAP5" s="2481"/>
      <c r="AAQ5" s="2481"/>
      <c r="AAR5"/>
      <c r="AAS5" s="80" t="s">
        <v>287</v>
      </c>
      <c r="AAT5" s="79" t="s">
        <v>286</v>
      </c>
      <c r="AAU5" s="2479" t="s">
        <v>285</v>
      </c>
      <c r="AAV5" s="2480"/>
      <c r="AAW5" s="2481"/>
      <c r="AAX5" s="2481"/>
      <c r="AAY5" s="2481"/>
      <c r="AAZ5"/>
      <c r="ABA5" s="80" t="s">
        <v>287</v>
      </c>
      <c r="ABB5" s="79" t="s">
        <v>286</v>
      </c>
      <c r="ABC5" s="2479" t="s">
        <v>285</v>
      </c>
      <c r="ABD5" s="2480"/>
      <c r="ABE5" s="2481"/>
      <c r="ABF5" s="2481"/>
      <c r="ABG5" s="2481"/>
      <c r="ABH5"/>
      <c r="ABI5" s="80" t="s">
        <v>287</v>
      </c>
      <c r="ABJ5" s="79" t="s">
        <v>286</v>
      </c>
      <c r="ABK5" s="2479" t="s">
        <v>285</v>
      </c>
      <c r="ABL5" s="2480"/>
      <c r="ABM5" s="2481"/>
      <c r="ABN5" s="2481"/>
      <c r="ABO5" s="2481"/>
      <c r="ABP5"/>
      <c r="ABQ5" s="80" t="s">
        <v>287</v>
      </c>
      <c r="ABR5" s="79" t="s">
        <v>286</v>
      </c>
      <c r="ABS5" s="2479" t="s">
        <v>285</v>
      </c>
      <c r="ABT5" s="2480"/>
      <c r="ABU5" s="2481"/>
      <c r="ABV5" s="2481"/>
      <c r="ABW5" s="2481"/>
      <c r="ABX5"/>
      <c r="ABY5" s="80" t="s">
        <v>287</v>
      </c>
      <c r="ABZ5" s="79" t="s">
        <v>286</v>
      </c>
      <c r="ACA5" s="2479" t="s">
        <v>285</v>
      </c>
      <c r="ACB5" s="2480"/>
      <c r="ACC5" s="2481"/>
      <c r="ACD5" s="2481"/>
      <c r="ACE5" s="2481"/>
      <c r="ACF5"/>
      <c r="ACG5" s="80" t="s">
        <v>287</v>
      </c>
      <c r="ACH5" s="79" t="s">
        <v>286</v>
      </c>
      <c r="ACI5" s="2479" t="s">
        <v>285</v>
      </c>
      <c r="ACJ5" s="2480"/>
      <c r="ACK5" s="2481"/>
      <c r="ACL5" s="2481"/>
      <c r="ACM5" s="2481"/>
      <c r="ACN5"/>
      <c r="ACO5" s="80" t="s">
        <v>287</v>
      </c>
      <c r="ACP5" s="79" t="s">
        <v>286</v>
      </c>
      <c r="ACQ5" s="2479" t="s">
        <v>285</v>
      </c>
      <c r="ACR5" s="2480"/>
      <c r="ACS5" s="2481"/>
      <c r="ACT5" s="2481"/>
      <c r="ACU5" s="2481"/>
      <c r="ACV5"/>
      <c r="ACW5" s="80" t="s">
        <v>287</v>
      </c>
      <c r="ACX5" s="79" t="s">
        <v>286</v>
      </c>
      <c r="ACY5" s="2479" t="s">
        <v>285</v>
      </c>
      <c r="ACZ5" s="2480"/>
      <c r="ADA5" s="2481"/>
      <c r="ADB5" s="2481"/>
      <c r="ADC5" s="2481"/>
      <c r="ADD5"/>
      <c r="ADE5" s="80" t="s">
        <v>287</v>
      </c>
      <c r="ADF5" s="79" t="s">
        <v>286</v>
      </c>
      <c r="ADG5" s="2479" t="s">
        <v>285</v>
      </c>
      <c r="ADH5" s="2480"/>
      <c r="ADI5" s="2481"/>
      <c r="ADJ5" s="2481"/>
      <c r="ADK5" s="2481"/>
      <c r="ADL5"/>
      <c r="ADM5" s="80" t="s">
        <v>287</v>
      </c>
      <c r="ADN5" s="79" t="s">
        <v>286</v>
      </c>
      <c r="ADO5" s="2479" t="s">
        <v>285</v>
      </c>
      <c r="ADP5" s="2480"/>
      <c r="ADQ5" s="2481"/>
      <c r="ADR5" s="2481"/>
      <c r="ADS5" s="2481"/>
      <c r="ADT5"/>
      <c r="ADU5" s="80" t="s">
        <v>287</v>
      </c>
      <c r="ADV5" s="79" t="s">
        <v>286</v>
      </c>
      <c r="ADW5" s="2479" t="s">
        <v>285</v>
      </c>
      <c r="ADX5" s="2480"/>
      <c r="ADY5" s="2481"/>
      <c r="ADZ5" s="2481"/>
      <c r="AEA5" s="2481"/>
      <c r="AEB5"/>
      <c r="AEC5" s="80" t="s">
        <v>287</v>
      </c>
      <c r="AED5" s="79" t="s">
        <v>286</v>
      </c>
      <c r="AEE5" s="2479" t="s">
        <v>285</v>
      </c>
      <c r="AEF5" s="2480"/>
      <c r="AEG5" s="2481"/>
      <c r="AEH5" s="2481"/>
      <c r="AEI5" s="2481"/>
      <c r="AEJ5"/>
      <c r="AEK5" s="80" t="s">
        <v>287</v>
      </c>
      <c r="AEL5" s="79" t="s">
        <v>286</v>
      </c>
      <c r="AEM5" s="2479" t="s">
        <v>285</v>
      </c>
      <c r="AEN5" s="2480"/>
      <c r="AEO5" s="2481"/>
      <c r="AEP5" s="2481"/>
      <c r="AEQ5" s="2481"/>
      <c r="AER5"/>
      <c r="AES5" s="80" t="s">
        <v>287</v>
      </c>
      <c r="AET5" s="79" t="s">
        <v>286</v>
      </c>
      <c r="AEU5" s="2479" t="s">
        <v>285</v>
      </c>
      <c r="AEV5" s="2480"/>
      <c r="AEW5" s="2481"/>
      <c r="AEX5" s="2481"/>
      <c r="AEY5" s="2481"/>
      <c r="AEZ5"/>
      <c r="AFA5" s="80" t="s">
        <v>287</v>
      </c>
      <c r="AFB5" s="79" t="s">
        <v>286</v>
      </c>
      <c r="AFC5" s="2479" t="s">
        <v>285</v>
      </c>
      <c r="AFD5" s="2480"/>
      <c r="AFE5" s="2481"/>
      <c r="AFF5" s="2481"/>
      <c r="AFG5" s="2481"/>
      <c r="AFH5"/>
      <c r="AFI5" s="80" t="s">
        <v>287</v>
      </c>
      <c r="AFJ5" s="79" t="s">
        <v>286</v>
      </c>
      <c r="AFK5" s="2479" t="s">
        <v>285</v>
      </c>
      <c r="AFL5" s="2480"/>
      <c r="AFM5" s="2481"/>
      <c r="AFN5" s="2481"/>
      <c r="AFO5" s="2481"/>
      <c r="AFP5"/>
      <c r="AFQ5" s="80" t="s">
        <v>287</v>
      </c>
      <c r="AFR5" s="79" t="s">
        <v>286</v>
      </c>
      <c r="AFS5" s="2479" t="s">
        <v>285</v>
      </c>
      <c r="AFT5" s="2480"/>
      <c r="AFU5" s="2481"/>
      <c r="AFV5" s="2481"/>
      <c r="AFW5" s="2481"/>
      <c r="AFX5"/>
      <c r="AFY5" s="80" t="s">
        <v>287</v>
      </c>
      <c r="AFZ5" s="79" t="s">
        <v>286</v>
      </c>
      <c r="AGA5" s="2479" t="s">
        <v>285</v>
      </c>
      <c r="AGB5" s="2480"/>
      <c r="AGC5" s="2481"/>
      <c r="AGD5" s="2481"/>
      <c r="AGE5" s="2481"/>
      <c r="AGF5"/>
      <c r="AGG5" s="80" t="s">
        <v>287</v>
      </c>
      <c r="AGH5" s="79" t="s">
        <v>286</v>
      </c>
      <c r="AGI5" s="2479" t="s">
        <v>285</v>
      </c>
      <c r="AGJ5" s="2480"/>
      <c r="AGK5" s="2481"/>
      <c r="AGL5" s="2481"/>
      <c r="AGM5" s="2481"/>
      <c r="AGN5"/>
      <c r="AGO5" s="80" t="s">
        <v>287</v>
      </c>
      <c r="AGP5" s="79" t="s">
        <v>286</v>
      </c>
      <c r="AGQ5" s="2479" t="s">
        <v>285</v>
      </c>
      <c r="AGR5" s="2480"/>
      <c r="AGS5" s="2481"/>
      <c r="AGT5" s="2481"/>
      <c r="AGU5" s="2481"/>
      <c r="AGV5"/>
      <c r="AGW5" s="80" t="s">
        <v>287</v>
      </c>
      <c r="AGX5" s="79" t="s">
        <v>286</v>
      </c>
      <c r="AGY5" s="2479" t="s">
        <v>285</v>
      </c>
      <c r="AGZ5" s="2480"/>
      <c r="AHA5" s="2481"/>
      <c r="AHB5" s="2481"/>
      <c r="AHC5" s="2481"/>
      <c r="AHD5"/>
      <c r="AHE5" s="80" t="s">
        <v>287</v>
      </c>
      <c r="AHF5" s="79" t="s">
        <v>286</v>
      </c>
      <c r="AHG5" s="2479" t="s">
        <v>285</v>
      </c>
      <c r="AHH5" s="2480"/>
      <c r="AHI5" s="2481"/>
      <c r="AHJ5" s="2481"/>
      <c r="AHK5" s="2481"/>
      <c r="AHL5"/>
      <c r="AHM5" s="80" t="s">
        <v>287</v>
      </c>
      <c r="AHN5" s="79" t="s">
        <v>286</v>
      </c>
      <c r="AHO5" s="2479" t="s">
        <v>285</v>
      </c>
      <c r="AHP5" s="2480"/>
      <c r="AHQ5" s="2481"/>
      <c r="AHR5" s="2481"/>
      <c r="AHS5" s="2481"/>
      <c r="AHT5"/>
      <c r="AHU5" s="80" t="s">
        <v>287</v>
      </c>
      <c r="AHV5" s="79" t="s">
        <v>286</v>
      </c>
      <c r="AHW5" s="2479" t="s">
        <v>285</v>
      </c>
      <c r="AHX5" s="2480"/>
      <c r="AHY5" s="2481"/>
      <c r="AHZ5" s="2481"/>
      <c r="AIA5" s="2481"/>
      <c r="AIB5"/>
      <c r="AIC5" s="80" t="s">
        <v>287</v>
      </c>
      <c r="AID5" s="79" t="s">
        <v>286</v>
      </c>
      <c r="AIE5" s="2479" t="s">
        <v>285</v>
      </c>
      <c r="AIF5" s="2480"/>
      <c r="AIG5" s="2481"/>
      <c r="AIH5" s="2481"/>
      <c r="AII5" s="2481"/>
      <c r="AIJ5"/>
      <c r="AIK5" s="80" t="s">
        <v>287</v>
      </c>
      <c r="AIL5" s="79" t="s">
        <v>286</v>
      </c>
      <c r="AIM5" s="2479" t="s">
        <v>285</v>
      </c>
      <c r="AIN5" s="2480"/>
      <c r="AIO5" s="2481"/>
      <c r="AIP5" s="2481"/>
      <c r="AIQ5" s="2481"/>
      <c r="AIR5"/>
      <c r="AIS5" s="80" t="s">
        <v>287</v>
      </c>
      <c r="AIT5" s="79" t="s">
        <v>286</v>
      </c>
      <c r="AIU5" s="2479" t="s">
        <v>285</v>
      </c>
      <c r="AIV5" s="2480"/>
      <c r="AIW5" s="2481"/>
      <c r="AIX5" s="2481"/>
      <c r="AIY5" s="2481"/>
      <c r="AIZ5"/>
      <c r="AJA5" s="80" t="s">
        <v>287</v>
      </c>
      <c r="AJB5" s="79" t="s">
        <v>286</v>
      </c>
      <c r="AJC5" s="2479" t="s">
        <v>285</v>
      </c>
      <c r="AJD5" s="2480"/>
      <c r="AJE5" s="2481"/>
      <c r="AJF5" s="2481"/>
      <c r="AJG5" s="2481"/>
      <c r="AJH5"/>
      <c r="AJI5" s="80" t="s">
        <v>287</v>
      </c>
      <c r="AJJ5" s="79" t="s">
        <v>286</v>
      </c>
      <c r="AJK5" s="2479" t="s">
        <v>285</v>
      </c>
      <c r="AJL5" s="2480"/>
      <c r="AJM5" s="2481"/>
      <c r="AJN5" s="2481"/>
      <c r="AJO5" s="2481"/>
      <c r="AJP5"/>
      <c r="AJQ5" s="80" t="s">
        <v>287</v>
      </c>
      <c r="AJR5" s="79" t="s">
        <v>286</v>
      </c>
      <c r="AJS5" s="2479" t="s">
        <v>285</v>
      </c>
      <c r="AJT5" s="2480"/>
      <c r="AJU5" s="2481"/>
      <c r="AJV5" s="2481"/>
      <c r="AJW5" s="2481"/>
      <c r="AJX5"/>
      <c r="AJY5" s="80" t="s">
        <v>287</v>
      </c>
      <c r="AJZ5" s="79" t="s">
        <v>286</v>
      </c>
      <c r="AKA5" s="2479" t="s">
        <v>285</v>
      </c>
      <c r="AKB5" s="2480"/>
      <c r="AKC5" s="2481"/>
      <c r="AKD5" s="2481"/>
      <c r="AKE5" s="2481"/>
      <c r="AKF5"/>
      <c r="AKG5" s="80" t="s">
        <v>287</v>
      </c>
      <c r="AKH5" s="79" t="s">
        <v>286</v>
      </c>
      <c r="AKI5" s="2479" t="s">
        <v>285</v>
      </c>
      <c r="AKJ5" s="2480"/>
      <c r="AKK5" s="2481"/>
      <c r="AKL5" s="2481"/>
      <c r="AKM5" s="2481"/>
      <c r="AKN5"/>
      <c r="AKO5" s="80" t="s">
        <v>287</v>
      </c>
      <c r="AKP5" s="79" t="s">
        <v>286</v>
      </c>
      <c r="AKQ5" s="2479" t="s">
        <v>285</v>
      </c>
      <c r="AKR5" s="2480"/>
      <c r="AKS5" s="2481"/>
      <c r="AKT5" s="2481"/>
      <c r="AKU5" s="2481"/>
      <c r="AKV5"/>
      <c r="AKW5" s="80" t="s">
        <v>287</v>
      </c>
      <c r="AKX5" s="79" t="s">
        <v>286</v>
      </c>
      <c r="AKY5" s="2479" t="s">
        <v>285</v>
      </c>
      <c r="AKZ5" s="2480"/>
      <c r="ALA5" s="2481"/>
      <c r="ALB5" s="2481"/>
      <c r="ALC5" s="2481"/>
      <c r="ALD5"/>
      <c r="ALE5" s="80" t="s">
        <v>287</v>
      </c>
      <c r="ALF5" s="79" t="s">
        <v>286</v>
      </c>
      <c r="ALG5" s="2479" t="s">
        <v>285</v>
      </c>
      <c r="ALH5" s="2480"/>
      <c r="ALI5" s="2481"/>
      <c r="ALJ5" s="2481"/>
      <c r="ALK5" s="2481"/>
      <c r="ALL5"/>
      <c r="ALM5" s="80" t="s">
        <v>287</v>
      </c>
      <c r="ALN5" s="79" t="s">
        <v>286</v>
      </c>
      <c r="ALO5" s="2479" t="s">
        <v>285</v>
      </c>
      <c r="ALP5" s="2480"/>
      <c r="ALQ5" s="2481"/>
      <c r="ALR5" s="2481"/>
      <c r="ALS5" s="2481"/>
      <c r="ALT5"/>
      <c r="ALU5" s="80" t="s">
        <v>287</v>
      </c>
      <c r="ALV5" s="79" t="s">
        <v>286</v>
      </c>
      <c r="ALW5" s="2479" t="s">
        <v>285</v>
      </c>
      <c r="ALX5" s="2480"/>
      <c r="ALY5" s="2481"/>
      <c r="ALZ5" s="2481"/>
      <c r="AMA5" s="2481"/>
      <c r="AMB5"/>
      <c r="AMC5" s="80" t="s">
        <v>287</v>
      </c>
      <c r="AMD5" s="79" t="s">
        <v>286</v>
      </c>
      <c r="AME5" s="2479" t="s">
        <v>285</v>
      </c>
      <c r="AMF5" s="2480"/>
      <c r="AMG5" s="2481"/>
      <c r="AMH5" s="2481"/>
      <c r="AMI5" s="2481"/>
      <c r="AMJ5"/>
      <c r="AMK5" s="80" t="s">
        <v>287</v>
      </c>
      <c r="AML5" s="79" t="s">
        <v>286</v>
      </c>
      <c r="AMM5" s="2479" t="s">
        <v>285</v>
      </c>
      <c r="AMN5" s="2480"/>
      <c r="AMO5" s="2481"/>
      <c r="AMP5" s="2481"/>
      <c r="AMQ5" s="2481"/>
      <c r="AMR5"/>
      <c r="AMS5" s="80" t="s">
        <v>287</v>
      </c>
      <c r="AMT5" s="79" t="s">
        <v>286</v>
      </c>
      <c r="AMU5" s="2479" t="s">
        <v>285</v>
      </c>
      <c r="AMV5" s="2480"/>
      <c r="AMW5" s="2481"/>
      <c r="AMX5" s="2481"/>
      <c r="AMY5" s="2481"/>
      <c r="AMZ5"/>
      <c r="ANA5" s="80" t="s">
        <v>287</v>
      </c>
      <c r="ANB5" s="79" t="s">
        <v>286</v>
      </c>
      <c r="ANC5" s="2479" t="s">
        <v>285</v>
      </c>
      <c r="AND5" s="2480"/>
      <c r="ANE5" s="2481"/>
      <c r="ANF5" s="2481"/>
      <c r="ANG5" s="2481"/>
      <c r="ANH5"/>
      <c r="ANI5" s="80" t="s">
        <v>287</v>
      </c>
      <c r="ANJ5" s="79" t="s">
        <v>286</v>
      </c>
      <c r="ANK5" s="2479" t="s">
        <v>285</v>
      </c>
      <c r="ANL5" s="2480"/>
      <c r="ANM5" s="2481"/>
      <c r="ANN5" s="2481"/>
      <c r="ANO5" s="2481"/>
      <c r="ANP5"/>
      <c r="ANQ5" s="80" t="s">
        <v>287</v>
      </c>
      <c r="ANR5" s="79" t="s">
        <v>286</v>
      </c>
      <c r="ANS5" s="2479" t="s">
        <v>285</v>
      </c>
      <c r="ANT5" s="2480"/>
      <c r="ANU5" s="2481"/>
      <c r="ANV5" s="2481"/>
      <c r="ANW5" s="2481"/>
      <c r="ANX5"/>
      <c r="ANY5" s="80" t="s">
        <v>287</v>
      </c>
      <c r="ANZ5" s="79" t="s">
        <v>286</v>
      </c>
      <c r="AOA5" s="2479" t="s">
        <v>285</v>
      </c>
      <c r="AOB5" s="2480"/>
      <c r="AOC5" s="2481"/>
      <c r="AOD5" s="2481"/>
      <c r="AOE5" s="2481"/>
      <c r="AOF5"/>
      <c r="AOG5" s="80" t="s">
        <v>287</v>
      </c>
      <c r="AOH5" s="79" t="s">
        <v>286</v>
      </c>
      <c r="AOI5" s="2479" t="s">
        <v>285</v>
      </c>
      <c r="AOJ5" s="2480"/>
      <c r="AOK5" s="2481"/>
      <c r="AOL5" s="2481"/>
      <c r="AOM5" s="2481"/>
      <c r="AON5"/>
      <c r="AOO5" s="80" t="s">
        <v>287</v>
      </c>
      <c r="AOP5" s="79" t="s">
        <v>286</v>
      </c>
      <c r="AOQ5" s="2479" t="s">
        <v>285</v>
      </c>
      <c r="AOR5" s="2480"/>
      <c r="AOS5" s="2481"/>
      <c r="AOT5" s="2481"/>
      <c r="AOU5" s="2481"/>
      <c r="AOV5"/>
      <c r="AOW5" s="80" t="s">
        <v>287</v>
      </c>
      <c r="AOX5" s="79" t="s">
        <v>286</v>
      </c>
      <c r="AOY5" s="2479" t="s">
        <v>285</v>
      </c>
      <c r="AOZ5" s="2480"/>
      <c r="APA5" s="2481"/>
      <c r="APB5" s="2481"/>
      <c r="APC5" s="2481"/>
      <c r="APD5"/>
      <c r="APE5" s="80" t="s">
        <v>287</v>
      </c>
      <c r="APF5" s="79" t="s">
        <v>286</v>
      </c>
      <c r="APG5" s="2479" t="s">
        <v>285</v>
      </c>
      <c r="APH5" s="2480"/>
      <c r="API5" s="2481"/>
      <c r="APJ5" s="2481"/>
      <c r="APK5" s="2481"/>
      <c r="APL5"/>
      <c r="APM5" s="80" t="s">
        <v>287</v>
      </c>
      <c r="APN5" s="79" t="s">
        <v>286</v>
      </c>
      <c r="APO5" s="2479" t="s">
        <v>285</v>
      </c>
      <c r="APP5" s="2480"/>
      <c r="APQ5" s="2481"/>
      <c r="APR5" s="2481"/>
      <c r="APS5" s="2481"/>
      <c r="APT5"/>
      <c r="APU5" s="80" t="s">
        <v>287</v>
      </c>
      <c r="APV5" s="79" t="s">
        <v>286</v>
      </c>
      <c r="APW5" s="2479" t="s">
        <v>285</v>
      </c>
      <c r="APX5" s="2480"/>
      <c r="APY5" s="2481"/>
      <c r="APZ5" s="2481"/>
      <c r="AQA5" s="2481"/>
      <c r="AQB5"/>
      <c r="AQC5" s="80" t="s">
        <v>287</v>
      </c>
      <c r="AQD5" s="79" t="s">
        <v>286</v>
      </c>
      <c r="AQE5" s="2479" t="s">
        <v>285</v>
      </c>
      <c r="AQF5" s="2480"/>
      <c r="AQG5" s="2481"/>
      <c r="AQH5" s="2481"/>
      <c r="AQI5" s="2481"/>
      <c r="AQJ5"/>
      <c r="AQK5" s="80" t="s">
        <v>287</v>
      </c>
      <c r="AQL5" s="79" t="s">
        <v>286</v>
      </c>
      <c r="AQM5" s="2479" t="s">
        <v>285</v>
      </c>
      <c r="AQN5" s="2480"/>
      <c r="AQO5" s="2481"/>
      <c r="AQP5" s="2481"/>
      <c r="AQQ5" s="2481"/>
      <c r="AQR5"/>
      <c r="AQS5" s="80" t="s">
        <v>287</v>
      </c>
      <c r="AQT5" s="79" t="s">
        <v>286</v>
      </c>
      <c r="AQU5" s="2479" t="s">
        <v>285</v>
      </c>
      <c r="AQV5" s="2480"/>
      <c r="AQW5" s="2481"/>
      <c r="AQX5" s="2481"/>
      <c r="AQY5" s="2481"/>
      <c r="AQZ5"/>
      <c r="ARA5" s="80" t="s">
        <v>287</v>
      </c>
      <c r="ARB5" s="79" t="s">
        <v>286</v>
      </c>
      <c r="ARC5" s="2479" t="s">
        <v>285</v>
      </c>
      <c r="ARD5" s="2480"/>
      <c r="ARE5" s="2481"/>
      <c r="ARF5" s="2481"/>
      <c r="ARG5" s="2481"/>
      <c r="ARH5"/>
      <c r="ARI5" s="80" t="s">
        <v>287</v>
      </c>
      <c r="ARJ5" s="79" t="s">
        <v>286</v>
      </c>
      <c r="ARK5" s="2479" t="s">
        <v>285</v>
      </c>
      <c r="ARL5" s="2480"/>
      <c r="ARM5" s="2481"/>
      <c r="ARN5" s="2481"/>
      <c r="ARO5" s="2481"/>
      <c r="ARP5"/>
      <c r="ARQ5" s="80" t="s">
        <v>287</v>
      </c>
      <c r="ARR5" s="79" t="s">
        <v>286</v>
      </c>
      <c r="ARS5" s="2479" t="s">
        <v>285</v>
      </c>
      <c r="ART5" s="2480"/>
      <c r="ARU5" s="2481"/>
      <c r="ARV5" s="2481"/>
      <c r="ARW5" s="2481"/>
      <c r="ARX5"/>
      <c r="ARY5" s="80" t="s">
        <v>287</v>
      </c>
      <c r="ARZ5" s="79" t="s">
        <v>286</v>
      </c>
      <c r="ASA5" s="2479" t="s">
        <v>285</v>
      </c>
      <c r="ASB5" s="2480"/>
      <c r="ASC5" s="2481"/>
      <c r="ASD5" s="2481"/>
      <c r="ASE5" s="2481"/>
      <c r="ASF5"/>
      <c r="ASG5" s="80" t="s">
        <v>287</v>
      </c>
      <c r="ASH5" s="79" t="s">
        <v>286</v>
      </c>
      <c r="ASI5" s="2479" t="s">
        <v>285</v>
      </c>
      <c r="ASJ5" s="2480"/>
      <c r="ASK5" s="2481"/>
      <c r="ASL5" s="2481"/>
      <c r="ASM5" s="2481"/>
      <c r="ASN5"/>
      <c r="ASO5" s="80" t="s">
        <v>287</v>
      </c>
      <c r="ASP5" s="79" t="s">
        <v>286</v>
      </c>
      <c r="ASQ5" s="2479" t="s">
        <v>285</v>
      </c>
      <c r="ASR5" s="2480"/>
      <c r="ASS5" s="2481"/>
      <c r="AST5" s="2481"/>
      <c r="ASU5" s="2481"/>
      <c r="ASV5"/>
      <c r="ASW5" s="80" t="s">
        <v>287</v>
      </c>
      <c r="ASX5" s="79" t="s">
        <v>286</v>
      </c>
      <c r="ASY5" s="2479" t="s">
        <v>285</v>
      </c>
      <c r="ASZ5" s="2480"/>
      <c r="ATA5" s="2481"/>
      <c r="ATB5" s="2481"/>
      <c r="ATC5" s="2481"/>
      <c r="ATD5"/>
      <c r="ATE5" s="80" t="s">
        <v>287</v>
      </c>
      <c r="ATF5" s="79" t="s">
        <v>286</v>
      </c>
      <c r="ATG5" s="2479" t="s">
        <v>285</v>
      </c>
      <c r="ATH5" s="2480"/>
      <c r="ATI5" s="2481"/>
      <c r="ATJ5" s="2481"/>
      <c r="ATK5" s="2481"/>
      <c r="ATL5"/>
      <c r="ATM5" s="80" t="s">
        <v>287</v>
      </c>
      <c r="ATN5" s="79" t="s">
        <v>286</v>
      </c>
      <c r="ATO5" s="2479" t="s">
        <v>285</v>
      </c>
      <c r="ATP5" s="2480"/>
      <c r="ATQ5" s="2481"/>
      <c r="ATR5" s="2481"/>
      <c r="ATS5" s="2481"/>
      <c r="ATT5"/>
      <c r="ATU5" s="80" t="s">
        <v>287</v>
      </c>
      <c r="ATV5" s="79" t="s">
        <v>286</v>
      </c>
      <c r="ATW5" s="2479" t="s">
        <v>285</v>
      </c>
      <c r="ATX5" s="2480"/>
      <c r="ATY5" s="2481"/>
      <c r="ATZ5" s="2481"/>
      <c r="AUA5" s="2481"/>
      <c r="AUB5"/>
      <c r="AUC5" s="80" t="s">
        <v>287</v>
      </c>
      <c r="AUD5" s="79" t="s">
        <v>286</v>
      </c>
      <c r="AUE5" s="2479" t="s">
        <v>285</v>
      </c>
      <c r="AUF5" s="2480"/>
      <c r="AUG5" s="2481"/>
      <c r="AUH5" s="2481"/>
      <c r="AUI5" s="2481"/>
      <c r="AUJ5"/>
      <c r="AUK5" s="80" t="s">
        <v>287</v>
      </c>
      <c r="AUL5" s="79" t="s">
        <v>286</v>
      </c>
      <c r="AUM5" s="2479" t="s">
        <v>285</v>
      </c>
      <c r="AUN5" s="2480"/>
      <c r="AUO5" s="2481"/>
      <c r="AUP5" s="2481"/>
      <c r="AUQ5" s="2481"/>
      <c r="AUR5"/>
      <c r="AUS5" s="80" t="s">
        <v>287</v>
      </c>
      <c r="AUT5" s="79" t="s">
        <v>286</v>
      </c>
      <c r="AUU5" s="2479" t="s">
        <v>285</v>
      </c>
      <c r="AUV5" s="2480"/>
      <c r="AUW5" s="2481"/>
      <c r="AUX5" s="2481"/>
      <c r="AUY5" s="2481"/>
      <c r="AUZ5"/>
      <c r="AVA5" s="80" t="s">
        <v>287</v>
      </c>
      <c r="AVB5" s="79" t="s">
        <v>286</v>
      </c>
      <c r="AVC5" s="2479" t="s">
        <v>285</v>
      </c>
      <c r="AVD5" s="2480"/>
      <c r="AVE5" s="2481"/>
      <c r="AVF5" s="2481"/>
      <c r="AVG5" s="2481"/>
      <c r="AVH5"/>
      <c r="AVI5" s="80" t="s">
        <v>287</v>
      </c>
      <c r="AVJ5" s="79" t="s">
        <v>286</v>
      </c>
      <c r="AVK5" s="2479" t="s">
        <v>285</v>
      </c>
      <c r="AVL5" s="2480"/>
      <c r="AVM5" s="2481"/>
      <c r="AVN5" s="2481"/>
      <c r="AVO5" s="2481"/>
      <c r="AVP5"/>
      <c r="AVQ5" s="80" t="s">
        <v>287</v>
      </c>
      <c r="AVR5" s="79" t="s">
        <v>286</v>
      </c>
      <c r="AVS5" s="2479" t="s">
        <v>285</v>
      </c>
      <c r="AVT5" s="2480"/>
      <c r="AVU5" s="2481"/>
      <c r="AVV5" s="2481"/>
      <c r="AVW5" s="2481"/>
      <c r="AVX5"/>
      <c r="AVY5" s="80" t="s">
        <v>287</v>
      </c>
      <c r="AVZ5" s="79" t="s">
        <v>286</v>
      </c>
      <c r="AWA5" s="2479" t="s">
        <v>285</v>
      </c>
      <c r="AWB5" s="2480"/>
      <c r="AWC5" s="2481"/>
      <c r="AWD5" s="2481"/>
      <c r="AWE5" s="2481"/>
      <c r="AWF5"/>
      <c r="AWG5" s="80" t="s">
        <v>287</v>
      </c>
      <c r="AWH5" s="79" t="s">
        <v>286</v>
      </c>
      <c r="AWI5" s="2479" t="s">
        <v>285</v>
      </c>
      <c r="AWJ5" s="2480"/>
      <c r="AWK5" s="2481"/>
      <c r="AWL5" s="2481"/>
      <c r="AWM5" s="2481"/>
      <c r="AWN5"/>
      <c r="AWO5" s="80" t="s">
        <v>287</v>
      </c>
      <c r="AWP5" s="79" t="s">
        <v>286</v>
      </c>
      <c r="AWQ5" s="2479" t="s">
        <v>285</v>
      </c>
      <c r="AWR5" s="2480"/>
      <c r="AWS5" s="2481"/>
      <c r="AWT5" s="2481"/>
      <c r="AWU5" s="2481"/>
      <c r="AWV5"/>
      <c r="AWW5" s="80" t="s">
        <v>287</v>
      </c>
      <c r="AWX5" s="79" t="s">
        <v>286</v>
      </c>
      <c r="AWY5" s="2479" t="s">
        <v>285</v>
      </c>
      <c r="AWZ5" s="2480"/>
      <c r="AXA5" s="2481"/>
      <c r="AXB5" s="2481"/>
      <c r="AXC5" s="2481"/>
      <c r="AXD5"/>
      <c r="AXE5" s="80" t="s">
        <v>287</v>
      </c>
      <c r="AXF5" s="79" t="s">
        <v>286</v>
      </c>
      <c r="AXG5" s="2479" t="s">
        <v>285</v>
      </c>
      <c r="AXH5" s="2480"/>
      <c r="AXI5" s="2481"/>
      <c r="AXJ5" s="2481"/>
      <c r="AXK5" s="2481"/>
      <c r="AXL5"/>
      <c r="AXM5" s="80" t="s">
        <v>287</v>
      </c>
      <c r="AXN5" s="79" t="s">
        <v>286</v>
      </c>
      <c r="AXO5" s="2479" t="s">
        <v>285</v>
      </c>
      <c r="AXP5" s="2480"/>
      <c r="AXQ5" s="2481"/>
      <c r="AXR5" s="2481"/>
      <c r="AXS5" s="2481"/>
      <c r="AXT5"/>
      <c r="AXU5" s="80" t="s">
        <v>287</v>
      </c>
      <c r="AXV5" s="79" t="s">
        <v>286</v>
      </c>
      <c r="AXW5" s="2479" t="s">
        <v>285</v>
      </c>
      <c r="AXX5" s="2480"/>
      <c r="AXY5" s="2481"/>
      <c r="AXZ5" s="2481"/>
      <c r="AYA5" s="2481"/>
      <c r="AYB5"/>
      <c r="AYC5" s="80" t="s">
        <v>287</v>
      </c>
      <c r="AYD5" s="79" t="s">
        <v>286</v>
      </c>
      <c r="AYE5" s="2479" t="s">
        <v>285</v>
      </c>
      <c r="AYF5" s="2480"/>
      <c r="AYG5" s="2481"/>
      <c r="AYH5" s="2481"/>
      <c r="AYI5" s="2481"/>
      <c r="AYJ5"/>
      <c r="AYK5" s="80" t="s">
        <v>287</v>
      </c>
      <c r="AYL5" s="79" t="s">
        <v>286</v>
      </c>
      <c r="AYM5" s="2479" t="s">
        <v>285</v>
      </c>
      <c r="AYN5" s="2480"/>
      <c r="AYO5" s="2481"/>
      <c r="AYP5" s="2481"/>
      <c r="AYQ5" s="2481"/>
      <c r="AYR5"/>
      <c r="AYS5" s="80" t="s">
        <v>287</v>
      </c>
      <c r="AYT5" s="79" t="s">
        <v>286</v>
      </c>
      <c r="AYU5" s="2479" t="s">
        <v>285</v>
      </c>
      <c r="AYV5" s="2480"/>
      <c r="AYW5" s="2481"/>
      <c r="AYX5" s="2481"/>
      <c r="AYY5" s="2481"/>
      <c r="AYZ5"/>
      <c r="AZA5" s="80" t="s">
        <v>287</v>
      </c>
      <c r="AZB5" s="79" t="s">
        <v>286</v>
      </c>
      <c r="AZC5" s="2479" t="s">
        <v>285</v>
      </c>
      <c r="AZD5" s="2480"/>
      <c r="AZE5" s="2481"/>
      <c r="AZF5" s="2481"/>
      <c r="AZG5" s="2481"/>
      <c r="AZH5"/>
      <c r="AZI5" s="80" t="s">
        <v>287</v>
      </c>
      <c r="AZJ5" s="79" t="s">
        <v>286</v>
      </c>
      <c r="AZK5" s="2479" t="s">
        <v>285</v>
      </c>
      <c r="AZL5" s="2480"/>
      <c r="AZM5" s="2481"/>
      <c r="AZN5" s="2481"/>
      <c r="AZO5" s="2481"/>
      <c r="AZP5"/>
      <c r="AZQ5" s="80" t="s">
        <v>287</v>
      </c>
      <c r="AZR5" s="79" t="s">
        <v>286</v>
      </c>
      <c r="AZS5" s="2479" t="s">
        <v>285</v>
      </c>
      <c r="AZT5" s="2480"/>
      <c r="AZU5" s="2481"/>
      <c r="AZV5" s="2481"/>
      <c r="AZW5" s="2481"/>
      <c r="AZX5"/>
      <c r="AZY5" s="80" t="s">
        <v>287</v>
      </c>
      <c r="AZZ5" s="79" t="s">
        <v>286</v>
      </c>
      <c r="BAA5" s="2479" t="s">
        <v>285</v>
      </c>
      <c r="BAB5" s="2480"/>
      <c r="BAC5" s="2481"/>
      <c r="BAD5" s="2481"/>
      <c r="BAE5" s="2481"/>
      <c r="BAF5"/>
      <c r="BAG5" s="80" t="s">
        <v>287</v>
      </c>
      <c r="BAH5" s="79" t="s">
        <v>286</v>
      </c>
      <c r="BAI5" s="2479" t="s">
        <v>285</v>
      </c>
      <c r="BAJ5" s="2480"/>
      <c r="BAK5" s="2481"/>
      <c r="BAL5" s="2481"/>
      <c r="BAM5" s="2481"/>
      <c r="BAN5"/>
      <c r="BAO5" s="80" t="s">
        <v>287</v>
      </c>
      <c r="BAP5" s="79" t="s">
        <v>286</v>
      </c>
      <c r="BAQ5" s="2479" t="s">
        <v>285</v>
      </c>
      <c r="BAR5" s="2480"/>
      <c r="BAS5" s="2481"/>
      <c r="BAT5" s="2481"/>
      <c r="BAU5" s="2481"/>
      <c r="BAV5"/>
      <c r="BAW5" s="80" t="s">
        <v>287</v>
      </c>
      <c r="BAX5" s="79" t="s">
        <v>286</v>
      </c>
      <c r="BAY5" s="2479" t="s">
        <v>285</v>
      </c>
      <c r="BAZ5" s="2480"/>
      <c r="BBA5" s="2481"/>
      <c r="BBB5" s="2481"/>
      <c r="BBC5" s="2481"/>
      <c r="BBD5"/>
      <c r="BBE5" s="80" t="s">
        <v>287</v>
      </c>
      <c r="BBF5" s="79" t="s">
        <v>286</v>
      </c>
      <c r="BBG5" s="2479" t="s">
        <v>285</v>
      </c>
      <c r="BBH5" s="2480"/>
      <c r="BBI5" s="2481"/>
      <c r="BBJ5" s="2481"/>
      <c r="BBK5" s="2481"/>
      <c r="BBL5"/>
      <c r="BBM5" s="80" t="s">
        <v>287</v>
      </c>
      <c r="BBN5" s="79" t="s">
        <v>286</v>
      </c>
      <c r="BBO5" s="2479" t="s">
        <v>285</v>
      </c>
      <c r="BBP5" s="2480"/>
      <c r="BBQ5" s="2481"/>
      <c r="BBR5" s="2481"/>
      <c r="BBS5" s="2481"/>
      <c r="BBT5"/>
      <c r="BBU5" s="80" t="s">
        <v>287</v>
      </c>
      <c r="BBV5" s="79" t="s">
        <v>286</v>
      </c>
      <c r="BBW5" s="2479" t="s">
        <v>285</v>
      </c>
      <c r="BBX5" s="2480"/>
      <c r="BBY5" s="2481"/>
      <c r="BBZ5" s="2481"/>
      <c r="BCA5" s="2481"/>
      <c r="BCB5"/>
      <c r="BCC5" s="80" t="s">
        <v>287</v>
      </c>
      <c r="BCD5" s="79" t="s">
        <v>286</v>
      </c>
      <c r="BCE5" s="2479" t="s">
        <v>285</v>
      </c>
      <c r="BCF5" s="2480"/>
      <c r="BCG5" s="2481"/>
      <c r="BCH5" s="2481"/>
      <c r="BCI5" s="2481"/>
      <c r="BCJ5"/>
      <c r="BCK5" s="80" t="s">
        <v>287</v>
      </c>
      <c r="BCL5" s="79" t="s">
        <v>286</v>
      </c>
      <c r="BCM5" s="2479" t="s">
        <v>285</v>
      </c>
      <c r="BCN5" s="2480"/>
      <c r="BCO5" s="2481"/>
      <c r="BCP5" s="2481"/>
      <c r="BCQ5" s="2481"/>
      <c r="BCR5"/>
      <c r="BCS5" s="80" t="s">
        <v>287</v>
      </c>
      <c r="BCT5" s="79" t="s">
        <v>286</v>
      </c>
      <c r="BCU5" s="2479" t="s">
        <v>285</v>
      </c>
      <c r="BCV5" s="2480"/>
      <c r="BCW5" s="2481"/>
      <c r="BCX5" s="2481"/>
      <c r="BCY5" s="2481"/>
      <c r="BCZ5"/>
      <c r="BDA5" s="80" t="s">
        <v>287</v>
      </c>
      <c r="BDB5" s="79" t="s">
        <v>286</v>
      </c>
      <c r="BDC5" s="2479" t="s">
        <v>285</v>
      </c>
      <c r="BDD5" s="2480"/>
      <c r="BDE5" s="2481"/>
      <c r="BDF5" s="2481"/>
      <c r="BDG5" s="2481"/>
      <c r="BDH5"/>
      <c r="BDI5" s="80" t="s">
        <v>287</v>
      </c>
      <c r="BDJ5" s="79" t="s">
        <v>286</v>
      </c>
      <c r="BDK5" s="2479" t="s">
        <v>285</v>
      </c>
      <c r="BDL5" s="2480"/>
      <c r="BDM5" s="2481"/>
      <c r="BDN5" s="2481"/>
      <c r="BDO5" s="2481"/>
      <c r="BDP5"/>
      <c r="BDQ5" s="80" t="s">
        <v>287</v>
      </c>
      <c r="BDR5" s="79" t="s">
        <v>286</v>
      </c>
      <c r="BDS5" s="2479" t="s">
        <v>285</v>
      </c>
      <c r="BDT5" s="2480"/>
      <c r="BDU5" s="2481"/>
      <c r="BDV5" s="2481"/>
      <c r="BDW5" s="2481"/>
      <c r="BDX5"/>
      <c r="BDY5" s="80" t="s">
        <v>287</v>
      </c>
      <c r="BDZ5" s="79" t="s">
        <v>286</v>
      </c>
      <c r="BEA5" s="2479" t="s">
        <v>285</v>
      </c>
      <c r="BEB5" s="2480"/>
      <c r="BEC5" s="2481"/>
      <c r="BED5" s="2481"/>
      <c r="BEE5" s="2481"/>
      <c r="BEF5"/>
      <c r="BEG5" s="80" t="s">
        <v>287</v>
      </c>
      <c r="BEH5" s="79" t="s">
        <v>286</v>
      </c>
      <c r="BEI5" s="2479" t="s">
        <v>285</v>
      </c>
      <c r="BEJ5" s="2480"/>
      <c r="BEK5" s="2481"/>
      <c r="BEL5" s="2481"/>
      <c r="BEM5" s="2481"/>
      <c r="BEN5"/>
      <c r="BEO5" s="80" t="s">
        <v>287</v>
      </c>
      <c r="BEP5" s="79" t="s">
        <v>286</v>
      </c>
      <c r="BEQ5" s="2479" t="s">
        <v>285</v>
      </c>
      <c r="BER5" s="2480"/>
      <c r="BES5" s="2481"/>
      <c r="BET5" s="2481"/>
      <c r="BEU5" s="2481"/>
      <c r="BEV5"/>
      <c r="BEW5" s="80" t="s">
        <v>287</v>
      </c>
      <c r="BEX5" s="79" t="s">
        <v>286</v>
      </c>
      <c r="BEY5" s="2479" t="s">
        <v>285</v>
      </c>
      <c r="BEZ5" s="2480"/>
      <c r="BFA5" s="2481"/>
      <c r="BFB5" s="2481"/>
      <c r="BFC5" s="2481"/>
      <c r="BFD5"/>
      <c r="BFE5" s="80" t="s">
        <v>287</v>
      </c>
      <c r="BFF5" s="79" t="s">
        <v>286</v>
      </c>
      <c r="BFG5" s="2479" t="s">
        <v>285</v>
      </c>
      <c r="BFH5" s="2480"/>
      <c r="BFI5" s="2481"/>
      <c r="BFJ5" s="2481"/>
      <c r="BFK5" s="2481"/>
      <c r="BFL5"/>
      <c r="BFM5" s="80" t="s">
        <v>287</v>
      </c>
      <c r="BFN5" s="79" t="s">
        <v>286</v>
      </c>
      <c r="BFO5" s="2479" t="s">
        <v>285</v>
      </c>
      <c r="BFP5" s="2480"/>
      <c r="BFQ5" s="2481"/>
      <c r="BFR5" s="2481"/>
      <c r="BFS5" s="2481"/>
      <c r="BFT5"/>
      <c r="BFU5" s="80" t="s">
        <v>287</v>
      </c>
      <c r="BFV5" s="79" t="s">
        <v>286</v>
      </c>
      <c r="BFW5" s="2479" t="s">
        <v>285</v>
      </c>
      <c r="BFX5" s="2480"/>
      <c r="BFY5" s="2481"/>
      <c r="BFZ5" s="2481"/>
      <c r="BGA5" s="2481"/>
      <c r="BGB5"/>
      <c r="BGC5" s="80" t="s">
        <v>287</v>
      </c>
      <c r="BGD5" s="79" t="s">
        <v>286</v>
      </c>
      <c r="BGE5" s="2479" t="s">
        <v>285</v>
      </c>
      <c r="BGF5" s="2480"/>
      <c r="BGG5" s="2481"/>
      <c r="BGH5" s="2481"/>
      <c r="BGI5" s="2481"/>
      <c r="BGJ5"/>
      <c r="BGK5" s="80" t="s">
        <v>287</v>
      </c>
      <c r="BGL5" s="79" t="s">
        <v>286</v>
      </c>
      <c r="BGM5" s="2479" t="s">
        <v>285</v>
      </c>
      <c r="BGN5" s="2480"/>
      <c r="BGO5" s="2481"/>
      <c r="BGP5" s="2481"/>
      <c r="BGQ5" s="2481"/>
      <c r="BGR5"/>
      <c r="BGS5" s="80" t="s">
        <v>287</v>
      </c>
      <c r="BGT5" s="79" t="s">
        <v>286</v>
      </c>
      <c r="BGU5" s="2479" t="s">
        <v>285</v>
      </c>
      <c r="BGV5" s="2480"/>
      <c r="BGW5" s="2481"/>
      <c r="BGX5" s="2481"/>
      <c r="BGY5" s="2481"/>
      <c r="BGZ5"/>
      <c r="BHA5" s="80" t="s">
        <v>287</v>
      </c>
      <c r="BHB5" s="79" t="s">
        <v>286</v>
      </c>
      <c r="BHC5" s="2479" t="s">
        <v>285</v>
      </c>
      <c r="BHD5" s="2480"/>
      <c r="BHE5" s="2481"/>
      <c r="BHF5" s="2481"/>
      <c r="BHG5" s="2481"/>
      <c r="BHH5"/>
      <c r="BHI5" s="80" t="s">
        <v>287</v>
      </c>
      <c r="BHJ5" s="79" t="s">
        <v>286</v>
      </c>
      <c r="BHK5" s="2479" t="s">
        <v>285</v>
      </c>
      <c r="BHL5" s="2480"/>
      <c r="BHM5" s="2481"/>
      <c r="BHN5" s="2481"/>
      <c r="BHO5" s="2481"/>
      <c r="BHP5"/>
      <c r="BHQ5" s="80" t="s">
        <v>287</v>
      </c>
      <c r="BHR5" s="79" t="s">
        <v>286</v>
      </c>
      <c r="BHS5" s="2479" t="s">
        <v>285</v>
      </c>
      <c r="BHT5" s="2480"/>
      <c r="BHU5" s="2481"/>
      <c r="BHV5" s="2481"/>
      <c r="BHW5" s="2481"/>
      <c r="BHX5"/>
      <c r="BHY5" s="80" t="s">
        <v>287</v>
      </c>
      <c r="BHZ5" s="79" t="s">
        <v>286</v>
      </c>
      <c r="BIA5" s="2479" t="s">
        <v>285</v>
      </c>
      <c r="BIB5" s="2480"/>
      <c r="BIC5" s="2481"/>
      <c r="BID5" s="2481"/>
      <c r="BIE5" s="2481"/>
      <c r="BIF5"/>
      <c r="BIG5" s="80" t="s">
        <v>287</v>
      </c>
      <c r="BIH5" s="79" t="s">
        <v>286</v>
      </c>
      <c r="BII5" s="2479" t="s">
        <v>285</v>
      </c>
      <c r="BIJ5" s="2480"/>
      <c r="BIK5" s="2481"/>
      <c r="BIL5" s="2481"/>
      <c r="BIM5" s="2481"/>
      <c r="BIN5"/>
      <c r="BIO5" s="80" t="s">
        <v>287</v>
      </c>
      <c r="BIP5" s="79" t="s">
        <v>286</v>
      </c>
      <c r="BIQ5" s="2479" t="s">
        <v>285</v>
      </c>
      <c r="BIR5" s="2480"/>
      <c r="BIS5" s="2481"/>
      <c r="BIT5" s="2481"/>
      <c r="BIU5" s="2481"/>
      <c r="BIV5"/>
      <c r="BIW5" s="80" t="s">
        <v>287</v>
      </c>
      <c r="BIX5" s="79" t="s">
        <v>286</v>
      </c>
      <c r="BIY5" s="2479" t="s">
        <v>285</v>
      </c>
      <c r="BIZ5" s="2480"/>
      <c r="BJA5" s="2481"/>
      <c r="BJB5" s="2481"/>
      <c r="BJC5" s="2481"/>
      <c r="BJD5"/>
      <c r="BJE5" s="80" t="s">
        <v>287</v>
      </c>
      <c r="BJF5" s="79" t="s">
        <v>286</v>
      </c>
      <c r="BJG5" s="2479" t="s">
        <v>285</v>
      </c>
      <c r="BJH5" s="2480"/>
      <c r="BJI5" s="2481"/>
      <c r="BJJ5" s="2481"/>
      <c r="BJK5" s="2481"/>
      <c r="BJL5"/>
      <c r="BJM5" s="80" t="s">
        <v>287</v>
      </c>
      <c r="BJN5" s="79" t="s">
        <v>286</v>
      </c>
      <c r="BJO5" s="2479" t="s">
        <v>285</v>
      </c>
      <c r="BJP5" s="2480"/>
      <c r="BJQ5" s="2481"/>
      <c r="BJR5" s="2481"/>
      <c r="BJS5" s="2481"/>
      <c r="BJT5"/>
      <c r="BJU5" s="80" t="s">
        <v>287</v>
      </c>
      <c r="BJV5" s="79" t="s">
        <v>286</v>
      </c>
      <c r="BJW5" s="2479" t="s">
        <v>285</v>
      </c>
      <c r="BJX5" s="2480"/>
      <c r="BJY5" s="2481"/>
      <c r="BJZ5" s="2481"/>
      <c r="BKA5" s="2481"/>
      <c r="BKB5"/>
      <c r="BKC5" s="80" t="s">
        <v>287</v>
      </c>
      <c r="BKD5" s="79" t="s">
        <v>286</v>
      </c>
      <c r="BKE5" s="2479" t="s">
        <v>285</v>
      </c>
      <c r="BKF5" s="2480"/>
      <c r="BKG5" s="2481"/>
      <c r="BKH5" s="2481"/>
      <c r="BKI5" s="2481"/>
      <c r="BKJ5"/>
      <c r="BKK5" s="80" t="s">
        <v>287</v>
      </c>
      <c r="BKL5" s="79" t="s">
        <v>286</v>
      </c>
      <c r="BKM5" s="2479" t="s">
        <v>285</v>
      </c>
      <c r="BKN5" s="2480"/>
      <c r="BKO5" s="2481"/>
      <c r="BKP5" s="2481"/>
      <c r="BKQ5" s="2481"/>
      <c r="BKR5"/>
      <c r="BKS5" s="80" t="s">
        <v>287</v>
      </c>
      <c r="BKT5" s="79" t="s">
        <v>286</v>
      </c>
      <c r="BKU5" s="2479" t="s">
        <v>285</v>
      </c>
      <c r="BKV5" s="2480"/>
      <c r="BKW5" s="2481"/>
      <c r="BKX5" s="2481"/>
      <c r="BKY5" s="2481"/>
      <c r="BKZ5"/>
      <c r="BLA5" s="80" t="s">
        <v>287</v>
      </c>
      <c r="BLB5" s="79" t="s">
        <v>286</v>
      </c>
      <c r="BLC5" s="2479" t="s">
        <v>285</v>
      </c>
      <c r="BLD5" s="2480"/>
      <c r="BLE5" s="2481"/>
      <c r="BLF5" s="2481"/>
      <c r="BLG5" s="2481"/>
      <c r="BLH5"/>
      <c r="BLI5" s="80" t="s">
        <v>287</v>
      </c>
      <c r="BLJ5" s="79" t="s">
        <v>286</v>
      </c>
      <c r="BLK5" s="2479" t="s">
        <v>285</v>
      </c>
      <c r="BLL5" s="2480"/>
      <c r="BLM5" s="2481"/>
      <c r="BLN5" s="2481"/>
      <c r="BLO5" s="2481"/>
      <c r="BLP5"/>
      <c r="BLQ5" s="80" t="s">
        <v>287</v>
      </c>
      <c r="BLR5" s="79" t="s">
        <v>286</v>
      </c>
      <c r="BLS5" s="2479" t="s">
        <v>285</v>
      </c>
      <c r="BLT5" s="2480"/>
      <c r="BLU5" s="2481"/>
      <c r="BLV5" s="2481"/>
      <c r="BLW5" s="2481"/>
      <c r="BLX5"/>
      <c r="BLY5" s="80" t="s">
        <v>287</v>
      </c>
      <c r="BLZ5" s="79" t="s">
        <v>286</v>
      </c>
      <c r="BMA5" s="2479" t="s">
        <v>285</v>
      </c>
      <c r="BMB5" s="2480"/>
      <c r="BMC5" s="2481"/>
      <c r="BMD5" s="2481"/>
      <c r="BME5" s="2481"/>
      <c r="BMF5"/>
      <c r="BMG5" s="80" t="s">
        <v>287</v>
      </c>
      <c r="BMH5" s="79" t="s">
        <v>286</v>
      </c>
      <c r="BMI5" s="2479" t="s">
        <v>285</v>
      </c>
      <c r="BMJ5" s="2480"/>
      <c r="BMK5" s="2481"/>
      <c r="BML5" s="2481"/>
      <c r="BMM5" s="2481"/>
      <c r="BMN5"/>
      <c r="BMO5" s="80" t="s">
        <v>287</v>
      </c>
      <c r="BMP5" s="79" t="s">
        <v>286</v>
      </c>
      <c r="BMQ5" s="2479" t="s">
        <v>285</v>
      </c>
      <c r="BMR5" s="2480"/>
      <c r="BMS5" s="2481"/>
      <c r="BMT5" s="2481"/>
      <c r="BMU5" s="2481"/>
      <c r="BMV5"/>
      <c r="BMW5" s="80" t="s">
        <v>287</v>
      </c>
      <c r="BMX5" s="79" t="s">
        <v>286</v>
      </c>
      <c r="BMY5" s="2479" t="s">
        <v>285</v>
      </c>
      <c r="BMZ5" s="2480"/>
      <c r="BNA5" s="2481"/>
      <c r="BNB5" s="2481"/>
      <c r="BNC5" s="2481"/>
      <c r="BND5"/>
      <c r="BNE5" s="80" t="s">
        <v>287</v>
      </c>
      <c r="BNF5" s="79" t="s">
        <v>286</v>
      </c>
      <c r="BNG5" s="2479" t="s">
        <v>285</v>
      </c>
      <c r="BNH5" s="2480"/>
      <c r="BNI5" s="2481"/>
      <c r="BNJ5" s="2481"/>
      <c r="BNK5" s="2481"/>
      <c r="BNL5"/>
      <c r="BNM5" s="80" t="s">
        <v>287</v>
      </c>
      <c r="BNN5" s="79" t="s">
        <v>286</v>
      </c>
      <c r="BNO5" s="2479" t="s">
        <v>285</v>
      </c>
      <c r="BNP5" s="2480"/>
      <c r="BNQ5" s="2481"/>
      <c r="BNR5" s="2481"/>
      <c r="BNS5" s="2481"/>
      <c r="BNT5"/>
      <c r="BNU5" s="80" t="s">
        <v>287</v>
      </c>
      <c r="BNV5" s="79" t="s">
        <v>286</v>
      </c>
      <c r="BNW5" s="2479" t="s">
        <v>285</v>
      </c>
      <c r="BNX5" s="2480"/>
      <c r="BNY5" s="2481"/>
      <c r="BNZ5" s="2481"/>
      <c r="BOA5" s="2481"/>
      <c r="BOB5"/>
      <c r="BOC5" s="80" t="s">
        <v>287</v>
      </c>
      <c r="BOD5" s="79" t="s">
        <v>286</v>
      </c>
      <c r="BOE5" s="2479" t="s">
        <v>285</v>
      </c>
      <c r="BOF5" s="2480"/>
      <c r="BOG5" s="2481"/>
      <c r="BOH5" s="2481"/>
      <c r="BOI5" s="2481"/>
      <c r="BOJ5"/>
      <c r="BOK5" s="80" t="s">
        <v>287</v>
      </c>
      <c r="BOL5" s="79" t="s">
        <v>286</v>
      </c>
      <c r="BOM5" s="2479" t="s">
        <v>285</v>
      </c>
      <c r="BON5" s="2480"/>
      <c r="BOO5" s="2481"/>
      <c r="BOP5" s="2481"/>
      <c r="BOQ5" s="2481"/>
      <c r="BOR5"/>
      <c r="BOS5" s="80" t="s">
        <v>287</v>
      </c>
      <c r="BOT5" s="79" t="s">
        <v>286</v>
      </c>
      <c r="BOU5" s="2479" t="s">
        <v>285</v>
      </c>
      <c r="BOV5" s="2480"/>
      <c r="BOW5" s="2481"/>
      <c r="BOX5" s="2481"/>
      <c r="BOY5" s="2481"/>
      <c r="BOZ5"/>
      <c r="BPA5" s="80" t="s">
        <v>287</v>
      </c>
      <c r="BPB5" s="79" t="s">
        <v>286</v>
      </c>
      <c r="BPC5" s="2479" t="s">
        <v>285</v>
      </c>
      <c r="BPD5" s="2480"/>
      <c r="BPE5" s="2481"/>
      <c r="BPF5" s="2481"/>
      <c r="BPG5" s="2481"/>
      <c r="BPH5"/>
      <c r="BPI5" s="80" t="s">
        <v>287</v>
      </c>
      <c r="BPJ5" s="79" t="s">
        <v>286</v>
      </c>
      <c r="BPK5" s="2479" t="s">
        <v>285</v>
      </c>
      <c r="BPL5" s="2480"/>
      <c r="BPM5" s="2481"/>
      <c r="BPN5" s="2481"/>
      <c r="BPO5" s="2481"/>
      <c r="BPP5"/>
      <c r="BPQ5" s="80" t="s">
        <v>287</v>
      </c>
      <c r="BPR5" s="79" t="s">
        <v>286</v>
      </c>
      <c r="BPS5" s="2479" t="s">
        <v>285</v>
      </c>
      <c r="BPT5" s="2480"/>
      <c r="BPU5" s="2481"/>
      <c r="BPV5" s="2481"/>
      <c r="BPW5" s="2481"/>
      <c r="BPX5"/>
      <c r="BPY5" s="80" t="s">
        <v>287</v>
      </c>
      <c r="BPZ5" s="79" t="s">
        <v>286</v>
      </c>
      <c r="BQA5" s="2479" t="s">
        <v>285</v>
      </c>
      <c r="BQB5" s="2480"/>
      <c r="BQC5" s="2481"/>
      <c r="BQD5" s="2481"/>
      <c r="BQE5" s="2481"/>
      <c r="BQF5"/>
      <c r="BQG5" s="80" t="s">
        <v>287</v>
      </c>
      <c r="BQH5" s="79" t="s">
        <v>286</v>
      </c>
      <c r="BQI5" s="2479" t="s">
        <v>285</v>
      </c>
      <c r="BQJ5" s="2480"/>
      <c r="BQK5" s="2481"/>
      <c r="BQL5" s="2481"/>
      <c r="BQM5" s="2481"/>
      <c r="BQN5"/>
      <c r="BQO5" s="80" t="s">
        <v>287</v>
      </c>
      <c r="BQP5" s="79" t="s">
        <v>286</v>
      </c>
      <c r="BQQ5" s="2479" t="s">
        <v>285</v>
      </c>
      <c r="BQR5" s="2480"/>
      <c r="BQS5" s="2481"/>
      <c r="BQT5" s="2481"/>
      <c r="BQU5" s="2481"/>
      <c r="BQV5"/>
      <c r="BQW5" s="80" t="s">
        <v>287</v>
      </c>
      <c r="BQX5" s="79" t="s">
        <v>286</v>
      </c>
      <c r="BQY5" s="2479" t="s">
        <v>285</v>
      </c>
      <c r="BQZ5" s="2480"/>
      <c r="BRA5" s="2481"/>
      <c r="BRB5" s="2481"/>
      <c r="BRC5" s="2481"/>
      <c r="BRD5"/>
      <c r="BRE5" s="80" t="s">
        <v>287</v>
      </c>
      <c r="BRF5" s="79" t="s">
        <v>286</v>
      </c>
      <c r="BRG5" s="2479" t="s">
        <v>285</v>
      </c>
      <c r="BRH5" s="2480"/>
      <c r="BRI5" s="2481"/>
      <c r="BRJ5" s="2481"/>
      <c r="BRK5" s="2481"/>
      <c r="BRL5"/>
      <c r="BRM5" s="80" t="s">
        <v>287</v>
      </c>
      <c r="BRN5" s="79" t="s">
        <v>286</v>
      </c>
      <c r="BRO5" s="2479" t="s">
        <v>285</v>
      </c>
      <c r="BRP5" s="2480"/>
      <c r="BRQ5" s="2481"/>
      <c r="BRR5" s="2481"/>
      <c r="BRS5" s="2481"/>
      <c r="BRT5"/>
      <c r="BRU5" s="80" t="s">
        <v>287</v>
      </c>
      <c r="BRV5" s="79" t="s">
        <v>286</v>
      </c>
      <c r="BRW5" s="2479" t="s">
        <v>285</v>
      </c>
      <c r="BRX5" s="2480"/>
      <c r="BRY5" s="2481"/>
      <c r="BRZ5" s="2481"/>
      <c r="BSA5" s="2481"/>
      <c r="BSB5"/>
      <c r="BSC5" s="80" t="s">
        <v>287</v>
      </c>
      <c r="BSD5" s="79" t="s">
        <v>286</v>
      </c>
      <c r="BSE5" s="2479" t="s">
        <v>285</v>
      </c>
      <c r="BSF5" s="2480"/>
      <c r="BSG5" s="2481"/>
      <c r="BSH5" s="2481"/>
      <c r="BSI5" s="2481"/>
      <c r="BSJ5"/>
      <c r="BSK5" s="80" t="s">
        <v>287</v>
      </c>
      <c r="BSL5" s="79" t="s">
        <v>286</v>
      </c>
      <c r="BSM5" s="2479" t="s">
        <v>285</v>
      </c>
      <c r="BSN5" s="2480"/>
      <c r="BSO5" s="2481"/>
      <c r="BSP5" s="2481"/>
      <c r="BSQ5" s="2481"/>
      <c r="BSR5"/>
      <c r="BSS5" s="80" t="s">
        <v>287</v>
      </c>
      <c r="BST5" s="79" t="s">
        <v>286</v>
      </c>
      <c r="BSU5" s="2479" t="s">
        <v>285</v>
      </c>
      <c r="BSV5" s="2480"/>
      <c r="BSW5" s="2481"/>
      <c r="BSX5" s="2481"/>
      <c r="BSY5" s="2481"/>
      <c r="BSZ5"/>
      <c r="BTA5" s="80" t="s">
        <v>287</v>
      </c>
      <c r="BTB5" s="79" t="s">
        <v>286</v>
      </c>
      <c r="BTC5" s="2479" t="s">
        <v>285</v>
      </c>
      <c r="BTD5" s="2480"/>
      <c r="BTE5" s="2481"/>
      <c r="BTF5" s="2481"/>
      <c r="BTG5" s="2481"/>
      <c r="BTH5"/>
      <c r="BTI5" s="80" t="s">
        <v>287</v>
      </c>
      <c r="BTJ5" s="79" t="s">
        <v>286</v>
      </c>
      <c r="BTK5" s="2479" t="s">
        <v>285</v>
      </c>
      <c r="BTL5" s="2480"/>
      <c r="BTM5" s="2481"/>
      <c r="BTN5" s="2481"/>
      <c r="BTO5" s="2481"/>
      <c r="BTP5"/>
      <c r="BTQ5" s="80" t="s">
        <v>287</v>
      </c>
      <c r="BTR5" s="79" t="s">
        <v>286</v>
      </c>
      <c r="BTS5" s="2479" t="s">
        <v>285</v>
      </c>
      <c r="BTT5" s="2480"/>
      <c r="BTU5" s="2481"/>
      <c r="BTV5" s="2481"/>
      <c r="BTW5" s="2481"/>
      <c r="BTX5"/>
      <c r="BTY5" s="80" t="s">
        <v>287</v>
      </c>
      <c r="BTZ5" s="79" t="s">
        <v>286</v>
      </c>
      <c r="BUA5" s="2479" t="s">
        <v>285</v>
      </c>
      <c r="BUB5" s="2480"/>
      <c r="BUC5" s="2481"/>
      <c r="BUD5" s="2481"/>
      <c r="BUE5" s="2481"/>
      <c r="BUF5"/>
      <c r="BUG5" s="80" t="s">
        <v>287</v>
      </c>
      <c r="BUH5" s="79" t="s">
        <v>286</v>
      </c>
      <c r="BUI5" s="2479" t="s">
        <v>285</v>
      </c>
      <c r="BUJ5" s="2480"/>
      <c r="BUK5" s="2481"/>
      <c r="BUL5" s="2481"/>
      <c r="BUM5" s="2481"/>
      <c r="BUN5"/>
      <c r="BUO5" s="80" t="s">
        <v>287</v>
      </c>
      <c r="BUP5" s="79" t="s">
        <v>286</v>
      </c>
      <c r="BUQ5" s="2479" t="s">
        <v>285</v>
      </c>
      <c r="BUR5" s="2480"/>
      <c r="BUS5" s="2481"/>
      <c r="BUT5" s="2481"/>
      <c r="BUU5" s="2481"/>
      <c r="BUV5"/>
      <c r="BUW5" s="80" t="s">
        <v>287</v>
      </c>
      <c r="BUX5" s="79" t="s">
        <v>286</v>
      </c>
      <c r="BUY5" s="2479" t="s">
        <v>285</v>
      </c>
      <c r="BUZ5" s="2480"/>
      <c r="BVA5" s="2481"/>
      <c r="BVB5" s="2481"/>
      <c r="BVC5" s="2481"/>
      <c r="BVD5"/>
      <c r="BVE5" s="80" t="s">
        <v>287</v>
      </c>
      <c r="BVF5" s="79" t="s">
        <v>286</v>
      </c>
      <c r="BVG5" s="2479" t="s">
        <v>285</v>
      </c>
      <c r="BVH5" s="2480"/>
      <c r="BVI5" s="2481"/>
      <c r="BVJ5" s="2481"/>
      <c r="BVK5" s="2481"/>
      <c r="BVL5"/>
      <c r="BVM5" s="80" t="s">
        <v>287</v>
      </c>
      <c r="BVN5" s="79" t="s">
        <v>286</v>
      </c>
      <c r="BVO5" s="2479" t="s">
        <v>285</v>
      </c>
      <c r="BVP5" s="2480"/>
      <c r="BVQ5" s="2481"/>
      <c r="BVR5" s="2481"/>
      <c r="BVS5" s="2481"/>
      <c r="BVT5"/>
      <c r="BVU5" s="80" t="s">
        <v>287</v>
      </c>
      <c r="BVV5" s="79" t="s">
        <v>286</v>
      </c>
      <c r="BVW5" s="2479" t="s">
        <v>285</v>
      </c>
      <c r="BVX5" s="2480"/>
      <c r="BVY5" s="2481"/>
      <c r="BVZ5" s="2481"/>
      <c r="BWA5" s="2481"/>
      <c r="BWB5"/>
      <c r="BWC5" s="80" t="s">
        <v>287</v>
      </c>
      <c r="BWD5" s="79" t="s">
        <v>286</v>
      </c>
      <c r="BWE5" s="2479" t="s">
        <v>285</v>
      </c>
      <c r="BWF5" s="2480"/>
      <c r="BWG5" s="2481"/>
      <c r="BWH5" s="2481"/>
      <c r="BWI5" s="2481"/>
      <c r="BWJ5"/>
      <c r="BWK5" s="80" t="s">
        <v>287</v>
      </c>
      <c r="BWL5" s="79" t="s">
        <v>286</v>
      </c>
      <c r="BWM5" s="2479" t="s">
        <v>285</v>
      </c>
      <c r="BWN5" s="2480"/>
      <c r="BWO5" s="2481"/>
      <c r="BWP5" s="2481"/>
      <c r="BWQ5" s="2481"/>
      <c r="BWR5"/>
      <c r="BWS5" s="80" t="s">
        <v>287</v>
      </c>
      <c r="BWT5" s="79" t="s">
        <v>286</v>
      </c>
      <c r="BWU5" s="2479" t="s">
        <v>285</v>
      </c>
      <c r="BWV5" s="2480"/>
      <c r="BWW5" s="2481"/>
      <c r="BWX5" s="2481"/>
      <c r="BWY5" s="2481"/>
      <c r="BWZ5"/>
      <c r="BXA5" s="80" t="s">
        <v>287</v>
      </c>
      <c r="BXB5" s="79" t="s">
        <v>286</v>
      </c>
      <c r="BXC5" s="2479" t="s">
        <v>285</v>
      </c>
      <c r="BXD5" s="2480"/>
      <c r="BXE5" s="2481"/>
      <c r="BXF5" s="2481"/>
      <c r="BXG5" s="2481"/>
      <c r="BXH5"/>
      <c r="BXI5" s="80" t="s">
        <v>287</v>
      </c>
      <c r="BXJ5" s="79" t="s">
        <v>286</v>
      </c>
      <c r="BXK5" s="2479" t="s">
        <v>285</v>
      </c>
      <c r="BXL5" s="2480"/>
      <c r="BXM5" s="2481"/>
      <c r="BXN5" s="2481"/>
      <c r="BXO5" s="2481"/>
      <c r="BXP5"/>
      <c r="BXQ5" s="80" t="s">
        <v>287</v>
      </c>
      <c r="BXR5" s="79" t="s">
        <v>286</v>
      </c>
      <c r="BXS5" s="2479" t="s">
        <v>285</v>
      </c>
      <c r="BXT5" s="2480"/>
      <c r="BXU5" s="2481"/>
      <c r="BXV5" s="2481"/>
      <c r="BXW5" s="2481"/>
      <c r="BXX5"/>
      <c r="BXY5" s="80" t="s">
        <v>287</v>
      </c>
      <c r="BXZ5" s="79" t="s">
        <v>286</v>
      </c>
      <c r="BYA5" s="2479" t="s">
        <v>285</v>
      </c>
      <c r="BYB5" s="2480"/>
      <c r="BYC5" s="2481"/>
      <c r="BYD5" s="2481"/>
      <c r="BYE5" s="2481"/>
      <c r="BYF5"/>
      <c r="BYG5" s="80" t="s">
        <v>287</v>
      </c>
      <c r="BYH5" s="79" t="s">
        <v>286</v>
      </c>
      <c r="BYI5" s="2479" t="s">
        <v>285</v>
      </c>
      <c r="BYJ5" s="2480"/>
      <c r="BYK5" s="2481"/>
      <c r="BYL5" s="2481"/>
      <c r="BYM5" s="2481"/>
      <c r="BYN5"/>
      <c r="BYO5" s="80" t="s">
        <v>287</v>
      </c>
      <c r="BYP5" s="79" t="s">
        <v>286</v>
      </c>
      <c r="BYQ5" s="2479" t="s">
        <v>285</v>
      </c>
      <c r="BYR5" s="2480"/>
      <c r="BYS5" s="2481"/>
      <c r="BYT5" s="2481"/>
      <c r="BYU5" s="2481"/>
      <c r="BYV5"/>
      <c r="BYW5" s="80" t="s">
        <v>287</v>
      </c>
      <c r="BYX5" s="79" t="s">
        <v>286</v>
      </c>
      <c r="BYY5" s="2479" t="s">
        <v>285</v>
      </c>
      <c r="BYZ5" s="2480"/>
      <c r="BZA5" s="2481"/>
      <c r="BZB5" s="2481"/>
      <c r="BZC5" s="2481"/>
      <c r="BZD5"/>
      <c r="BZE5" s="80" t="s">
        <v>287</v>
      </c>
      <c r="BZF5" s="79" t="s">
        <v>286</v>
      </c>
      <c r="BZG5" s="2479" t="s">
        <v>285</v>
      </c>
      <c r="BZH5" s="2480"/>
      <c r="BZI5" s="2481"/>
      <c r="BZJ5" s="2481"/>
      <c r="BZK5" s="2481"/>
      <c r="BZL5"/>
      <c r="BZM5" s="80" t="s">
        <v>287</v>
      </c>
      <c r="BZN5" s="79" t="s">
        <v>286</v>
      </c>
      <c r="BZO5" s="2479" t="s">
        <v>285</v>
      </c>
      <c r="BZP5" s="2480"/>
      <c r="BZQ5" s="2481"/>
      <c r="BZR5" s="2481"/>
      <c r="BZS5" s="2481"/>
      <c r="BZT5"/>
      <c r="BZU5" s="80" t="s">
        <v>287</v>
      </c>
      <c r="BZV5" s="79" t="s">
        <v>286</v>
      </c>
      <c r="BZW5" s="2479" t="s">
        <v>285</v>
      </c>
      <c r="BZX5" s="2480"/>
      <c r="BZY5" s="2481"/>
      <c r="BZZ5" s="2481"/>
      <c r="CAA5" s="2481"/>
      <c r="CAB5"/>
      <c r="CAC5" s="80" t="s">
        <v>287</v>
      </c>
      <c r="CAD5" s="79" t="s">
        <v>286</v>
      </c>
      <c r="CAE5" s="2479" t="s">
        <v>285</v>
      </c>
      <c r="CAF5" s="2480"/>
      <c r="CAG5" s="2481"/>
      <c r="CAH5" s="2481"/>
      <c r="CAI5" s="2481"/>
      <c r="CAJ5"/>
      <c r="CAK5" s="80" t="s">
        <v>287</v>
      </c>
      <c r="CAL5" s="79" t="s">
        <v>286</v>
      </c>
      <c r="CAM5" s="2479" t="s">
        <v>285</v>
      </c>
      <c r="CAN5" s="2480"/>
      <c r="CAO5" s="2481"/>
      <c r="CAP5" s="2481"/>
      <c r="CAQ5" s="2481"/>
      <c r="CAR5"/>
      <c r="CAS5" s="80" t="s">
        <v>287</v>
      </c>
      <c r="CAT5" s="79" t="s">
        <v>286</v>
      </c>
      <c r="CAU5" s="2479" t="s">
        <v>285</v>
      </c>
      <c r="CAV5" s="2480"/>
      <c r="CAW5" s="2481"/>
      <c r="CAX5" s="2481"/>
      <c r="CAY5" s="2481"/>
      <c r="CAZ5"/>
      <c r="CBA5" s="80" t="s">
        <v>287</v>
      </c>
      <c r="CBB5" s="79" t="s">
        <v>286</v>
      </c>
      <c r="CBC5" s="2479" t="s">
        <v>285</v>
      </c>
      <c r="CBD5" s="2480"/>
      <c r="CBE5" s="2481"/>
      <c r="CBF5" s="2481"/>
      <c r="CBG5" s="2481"/>
      <c r="CBH5"/>
      <c r="CBI5" s="80" t="s">
        <v>287</v>
      </c>
      <c r="CBJ5" s="79" t="s">
        <v>286</v>
      </c>
      <c r="CBK5" s="2479" t="s">
        <v>285</v>
      </c>
      <c r="CBL5" s="2480"/>
      <c r="CBM5" s="2481"/>
      <c r="CBN5" s="2481"/>
      <c r="CBO5" s="2481"/>
      <c r="CBP5"/>
      <c r="CBQ5" s="80" t="s">
        <v>287</v>
      </c>
      <c r="CBR5" s="79" t="s">
        <v>286</v>
      </c>
      <c r="CBS5" s="2479" t="s">
        <v>285</v>
      </c>
      <c r="CBT5" s="2480"/>
      <c r="CBU5" s="2481"/>
      <c r="CBV5" s="2481"/>
      <c r="CBW5" s="2481"/>
      <c r="CBX5"/>
      <c r="CBY5" s="80" t="s">
        <v>287</v>
      </c>
      <c r="CBZ5" s="79" t="s">
        <v>286</v>
      </c>
      <c r="CCA5" s="2479" t="s">
        <v>285</v>
      </c>
      <c r="CCB5" s="2480"/>
      <c r="CCC5" s="2481"/>
      <c r="CCD5" s="2481"/>
      <c r="CCE5" s="2481"/>
      <c r="CCF5"/>
      <c r="CCG5" s="80" t="s">
        <v>287</v>
      </c>
      <c r="CCH5" s="79" t="s">
        <v>286</v>
      </c>
      <c r="CCI5" s="2479" t="s">
        <v>285</v>
      </c>
      <c r="CCJ5" s="2480"/>
      <c r="CCK5" s="2481"/>
      <c r="CCL5" s="2481"/>
      <c r="CCM5" s="2481"/>
      <c r="CCN5"/>
      <c r="CCO5" s="80" t="s">
        <v>287</v>
      </c>
      <c r="CCP5" s="79" t="s">
        <v>286</v>
      </c>
      <c r="CCQ5" s="2479" t="s">
        <v>285</v>
      </c>
      <c r="CCR5" s="2480"/>
      <c r="CCS5" s="2481"/>
      <c r="CCT5" s="2481"/>
      <c r="CCU5" s="2481"/>
      <c r="CCV5"/>
      <c r="CCW5" s="80" t="s">
        <v>287</v>
      </c>
      <c r="CCX5" s="79" t="s">
        <v>286</v>
      </c>
      <c r="CCY5" s="2479" t="s">
        <v>285</v>
      </c>
      <c r="CCZ5" s="2480"/>
      <c r="CDA5" s="2481"/>
      <c r="CDB5" s="2481"/>
      <c r="CDC5" s="2481"/>
      <c r="CDD5"/>
      <c r="CDE5" s="80" t="s">
        <v>287</v>
      </c>
      <c r="CDF5" s="79" t="s">
        <v>286</v>
      </c>
      <c r="CDG5" s="2479" t="s">
        <v>285</v>
      </c>
      <c r="CDH5" s="2480"/>
      <c r="CDI5" s="2481"/>
      <c r="CDJ5" s="2481"/>
      <c r="CDK5" s="2481"/>
      <c r="CDL5"/>
      <c r="CDM5" s="80" t="s">
        <v>287</v>
      </c>
      <c r="CDN5" s="79" t="s">
        <v>286</v>
      </c>
      <c r="CDO5" s="2479" t="s">
        <v>285</v>
      </c>
      <c r="CDP5" s="2480"/>
      <c r="CDQ5" s="2481"/>
      <c r="CDR5" s="2481"/>
      <c r="CDS5" s="2481"/>
      <c r="CDT5"/>
      <c r="CDU5" s="80" t="s">
        <v>287</v>
      </c>
      <c r="CDV5" s="79" t="s">
        <v>286</v>
      </c>
      <c r="CDW5" s="2479" t="s">
        <v>285</v>
      </c>
      <c r="CDX5" s="2480"/>
      <c r="CDY5" s="2481"/>
      <c r="CDZ5" s="2481"/>
      <c r="CEA5" s="2481"/>
      <c r="CEB5"/>
      <c r="CEC5" s="80" t="s">
        <v>287</v>
      </c>
      <c r="CED5" s="79" t="s">
        <v>286</v>
      </c>
      <c r="CEE5" s="2479" t="s">
        <v>285</v>
      </c>
      <c r="CEF5" s="2480"/>
      <c r="CEG5" s="2481"/>
      <c r="CEH5" s="2481"/>
      <c r="CEI5" s="2481"/>
      <c r="CEJ5"/>
      <c r="CEK5" s="80" t="s">
        <v>287</v>
      </c>
      <c r="CEL5" s="79" t="s">
        <v>286</v>
      </c>
      <c r="CEM5" s="2479" t="s">
        <v>285</v>
      </c>
      <c r="CEN5" s="2480"/>
      <c r="CEO5" s="2481"/>
      <c r="CEP5" s="2481"/>
      <c r="CEQ5" s="2481"/>
      <c r="CER5"/>
      <c r="CES5" s="80" t="s">
        <v>287</v>
      </c>
      <c r="CET5" s="79" t="s">
        <v>286</v>
      </c>
      <c r="CEU5" s="2479" t="s">
        <v>285</v>
      </c>
      <c r="CEV5" s="2480"/>
      <c r="CEW5" s="2481"/>
      <c r="CEX5" s="2481"/>
      <c r="CEY5" s="2481"/>
      <c r="CEZ5"/>
      <c r="CFA5" s="80" t="s">
        <v>287</v>
      </c>
      <c r="CFB5" s="79" t="s">
        <v>286</v>
      </c>
      <c r="CFC5" s="2479" t="s">
        <v>285</v>
      </c>
      <c r="CFD5" s="2480"/>
      <c r="CFE5" s="2481"/>
      <c r="CFF5" s="2481"/>
      <c r="CFG5" s="2481"/>
      <c r="CFH5"/>
      <c r="CFI5" s="80" t="s">
        <v>287</v>
      </c>
      <c r="CFJ5" s="79" t="s">
        <v>286</v>
      </c>
      <c r="CFK5" s="2479" t="s">
        <v>285</v>
      </c>
      <c r="CFL5" s="2480"/>
      <c r="CFM5" s="2481"/>
      <c r="CFN5" s="2481"/>
      <c r="CFO5" s="2481"/>
      <c r="CFP5"/>
      <c r="CFQ5" s="80" t="s">
        <v>287</v>
      </c>
      <c r="CFR5" s="79" t="s">
        <v>286</v>
      </c>
      <c r="CFS5" s="2479" t="s">
        <v>285</v>
      </c>
      <c r="CFT5" s="2480"/>
      <c r="CFU5" s="2481"/>
      <c r="CFV5" s="2481"/>
      <c r="CFW5" s="2481"/>
      <c r="CFX5"/>
      <c r="CFY5" s="80" t="s">
        <v>287</v>
      </c>
      <c r="CFZ5" s="79" t="s">
        <v>286</v>
      </c>
      <c r="CGA5" s="2479" t="s">
        <v>285</v>
      </c>
      <c r="CGB5" s="2480"/>
      <c r="CGC5" s="2481"/>
      <c r="CGD5" s="2481"/>
      <c r="CGE5" s="2481"/>
      <c r="CGF5"/>
      <c r="CGG5" s="80" t="s">
        <v>287</v>
      </c>
      <c r="CGH5" s="79" t="s">
        <v>286</v>
      </c>
      <c r="CGI5" s="2479" t="s">
        <v>285</v>
      </c>
      <c r="CGJ5" s="2480"/>
      <c r="CGK5" s="2481"/>
      <c r="CGL5" s="2481"/>
      <c r="CGM5" s="2481"/>
      <c r="CGN5"/>
      <c r="CGO5" s="80" t="s">
        <v>287</v>
      </c>
      <c r="CGP5" s="79" t="s">
        <v>286</v>
      </c>
      <c r="CGQ5" s="2479" t="s">
        <v>285</v>
      </c>
      <c r="CGR5" s="2480"/>
      <c r="CGS5" s="2481"/>
      <c r="CGT5" s="2481"/>
      <c r="CGU5" s="2481"/>
      <c r="CGV5"/>
      <c r="CGW5" s="80" t="s">
        <v>287</v>
      </c>
      <c r="CGX5" s="79" t="s">
        <v>286</v>
      </c>
      <c r="CGY5" s="2479" t="s">
        <v>285</v>
      </c>
      <c r="CGZ5" s="2480"/>
      <c r="CHA5" s="2481"/>
      <c r="CHB5" s="2481"/>
      <c r="CHC5" s="2481"/>
      <c r="CHD5"/>
      <c r="CHE5" s="80" t="s">
        <v>287</v>
      </c>
      <c r="CHF5" s="79" t="s">
        <v>286</v>
      </c>
      <c r="CHG5" s="2479" t="s">
        <v>285</v>
      </c>
      <c r="CHH5" s="2480"/>
      <c r="CHI5" s="2481"/>
      <c r="CHJ5" s="2481"/>
      <c r="CHK5" s="2481"/>
      <c r="CHL5"/>
      <c r="CHM5" s="80" t="s">
        <v>287</v>
      </c>
      <c r="CHN5" s="79" t="s">
        <v>286</v>
      </c>
      <c r="CHO5" s="2479" t="s">
        <v>285</v>
      </c>
      <c r="CHP5" s="2480"/>
      <c r="CHQ5" s="2481"/>
      <c r="CHR5" s="2481"/>
      <c r="CHS5" s="2481"/>
      <c r="CHT5"/>
      <c r="CHU5" s="80" t="s">
        <v>287</v>
      </c>
      <c r="CHV5" s="79" t="s">
        <v>286</v>
      </c>
      <c r="CHW5" s="2479" t="s">
        <v>285</v>
      </c>
      <c r="CHX5" s="2480"/>
      <c r="CHY5" s="2481"/>
      <c r="CHZ5" s="2481"/>
      <c r="CIA5" s="2481"/>
      <c r="CIB5"/>
      <c r="CIC5" s="80" t="s">
        <v>287</v>
      </c>
      <c r="CID5" s="79" t="s">
        <v>286</v>
      </c>
      <c r="CIE5" s="2479" t="s">
        <v>285</v>
      </c>
      <c r="CIF5" s="2480"/>
      <c r="CIG5" s="2481"/>
      <c r="CIH5" s="2481"/>
      <c r="CII5" s="2481"/>
      <c r="CIJ5"/>
      <c r="CIK5" s="80" t="s">
        <v>287</v>
      </c>
      <c r="CIL5" s="79" t="s">
        <v>286</v>
      </c>
      <c r="CIM5" s="2479" t="s">
        <v>285</v>
      </c>
      <c r="CIN5" s="2480"/>
      <c r="CIO5" s="2481"/>
      <c r="CIP5" s="2481"/>
      <c r="CIQ5" s="2481"/>
      <c r="CIR5"/>
      <c r="CIS5" s="80" t="s">
        <v>287</v>
      </c>
      <c r="CIT5" s="79" t="s">
        <v>286</v>
      </c>
      <c r="CIU5" s="2479" t="s">
        <v>285</v>
      </c>
      <c r="CIV5" s="2480"/>
      <c r="CIW5" s="2481"/>
      <c r="CIX5" s="2481"/>
      <c r="CIY5" s="2481"/>
      <c r="CIZ5"/>
      <c r="CJA5" s="80" t="s">
        <v>287</v>
      </c>
      <c r="CJB5" s="79" t="s">
        <v>286</v>
      </c>
      <c r="CJC5" s="2479" t="s">
        <v>285</v>
      </c>
      <c r="CJD5" s="2480"/>
      <c r="CJE5" s="2481"/>
      <c r="CJF5" s="2481"/>
      <c r="CJG5" s="2481"/>
      <c r="CJH5"/>
      <c r="CJI5" s="80" t="s">
        <v>287</v>
      </c>
      <c r="CJJ5" s="79" t="s">
        <v>286</v>
      </c>
      <c r="CJK5" s="2479" t="s">
        <v>285</v>
      </c>
      <c r="CJL5" s="2480"/>
      <c r="CJM5" s="2481"/>
      <c r="CJN5" s="2481"/>
      <c r="CJO5" s="2481"/>
      <c r="CJP5"/>
      <c r="CJQ5" s="80" t="s">
        <v>287</v>
      </c>
      <c r="CJR5" s="79" t="s">
        <v>286</v>
      </c>
      <c r="CJS5" s="2479" t="s">
        <v>285</v>
      </c>
      <c r="CJT5" s="2480"/>
      <c r="CJU5" s="2481"/>
      <c r="CJV5" s="2481"/>
      <c r="CJW5" s="2481"/>
      <c r="CJX5"/>
      <c r="CJY5" s="80" t="s">
        <v>287</v>
      </c>
      <c r="CJZ5" s="79" t="s">
        <v>286</v>
      </c>
      <c r="CKA5" s="2479" t="s">
        <v>285</v>
      </c>
      <c r="CKB5" s="2480"/>
      <c r="CKC5" s="2481"/>
      <c r="CKD5" s="2481"/>
      <c r="CKE5" s="2481"/>
      <c r="CKF5"/>
      <c r="CKG5" s="80" t="s">
        <v>287</v>
      </c>
      <c r="CKH5" s="79" t="s">
        <v>286</v>
      </c>
      <c r="CKI5" s="2479" t="s">
        <v>285</v>
      </c>
      <c r="CKJ5" s="2480"/>
      <c r="CKK5" s="2481"/>
      <c r="CKL5" s="2481"/>
      <c r="CKM5" s="2481"/>
      <c r="CKN5"/>
      <c r="CKO5" s="80" t="s">
        <v>287</v>
      </c>
      <c r="CKP5" s="79" t="s">
        <v>286</v>
      </c>
      <c r="CKQ5" s="2479" t="s">
        <v>285</v>
      </c>
      <c r="CKR5" s="2480"/>
      <c r="CKS5" s="2481"/>
      <c r="CKT5" s="2481"/>
      <c r="CKU5" s="2481"/>
      <c r="CKV5"/>
      <c r="CKW5" s="80" t="s">
        <v>287</v>
      </c>
      <c r="CKX5" s="79" t="s">
        <v>286</v>
      </c>
      <c r="CKY5" s="2479" t="s">
        <v>285</v>
      </c>
      <c r="CKZ5" s="2480"/>
      <c r="CLA5" s="2481"/>
      <c r="CLB5" s="2481"/>
      <c r="CLC5" s="2481"/>
      <c r="CLD5"/>
      <c r="CLE5" s="80" t="s">
        <v>287</v>
      </c>
      <c r="CLF5" s="79" t="s">
        <v>286</v>
      </c>
      <c r="CLG5" s="2479" t="s">
        <v>285</v>
      </c>
      <c r="CLH5" s="2480"/>
      <c r="CLI5" s="2481"/>
      <c r="CLJ5" s="2481"/>
      <c r="CLK5" s="2481"/>
      <c r="CLL5"/>
      <c r="CLM5" s="80" t="s">
        <v>287</v>
      </c>
      <c r="CLN5" s="79" t="s">
        <v>286</v>
      </c>
      <c r="CLO5" s="2479" t="s">
        <v>285</v>
      </c>
      <c r="CLP5" s="2480"/>
      <c r="CLQ5" s="2481"/>
      <c r="CLR5" s="2481"/>
      <c r="CLS5" s="2481"/>
      <c r="CLT5"/>
      <c r="CLU5" s="80" t="s">
        <v>287</v>
      </c>
      <c r="CLV5" s="79" t="s">
        <v>286</v>
      </c>
      <c r="CLW5" s="2479" t="s">
        <v>285</v>
      </c>
      <c r="CLX5" s="2480"/>
      <c r="CLY5" s="2481"/>
      <c r="CLZ5" s="2481"/>
      <c r="CMA5" s="2481"/>
      <c r="CMB5"/>
      <c r="CMC5" s="80" t="s">
        <v>287</v>
      </c>
      <c r="CMD5" s="79" t="s">
        <v>286</v>
      </c>
      <c r="CME5" s="2479" t="s">
        <v>285</v>
      </c>
      <c r="CMF5" s="2480"/>
      <c r="CMG5" s="2481"/>
      <c r="CMH5" s="2481"/>
      <c r="CMI5" s="2481"/>
      <c r="CMJ5"/>
      <c r="CMK5" s="80" t="s">
        <v>287</v>
      </c>
      <c r="CML5" s="79" t="s">
        <v>286</v>
      </c>
      <c r="CMM5" s="2479" t="s">
        <v>285</v>
      </c>
      <c r="CMN5" s="2480"/>
      <c r="CMO5" s="2481"/>
      <c r="CMP5" s="2481"/>
      <c r="CMQ5" s="2481"/>
      <c r="CMR5"/>
      <c r="CMS5" s="80" t="s">
        <v>287</v>
      </c>
      <c r="CMT5" s="79" t="s">
        <v>286</v>
      </c>
      <c r="CMU5" s="2479" t="s">
        <v>285</v>
      </c>
      <c r="CMV5" s="2480"/>
      <c r="CMW5" s="2481"/>
      <c r="CMX5" s="2481"/>
      <c r="CMY5" s="2481"/>
      <c r="CMZ5"/>
      <c r="CNA5" s="80" t="s">
        <v>287</v>
      </c>
      <c r="CNB5" s="79" t="s">
        <v>286</v>
      </c>
      <c r="CNC5" s="2479" t="s">
        <v>285</v>
      </c>
      <c r="CND5" s="2480"/>
      <c r="CNE5" s="2481"/>
      <c r="CNF5" s="2481"/>
      <c r="CNG5" s="2481"/>
      <c r="CNH5"/>
      <c r="CNI5" s="80" t="s">
        <v>287</v>
      </c>
      <c r="CNJ5" s="79" t="s">
        <v>286</v>
      </c>
      <c r="CNK5" s="2479" t="s">
        <v>285</v>
      </c>
      <c r="CNL5" s="2480"/>
      <c r="CNM5" s="2481"/>
      <c r="CNN5" s="2481"/>
      <c r="CNO5" s="2481"/>
      <c r="CNP5"/>
      <c r="CNQ5" s="80" t="s">
        <v>287</v>
      </c>
      <c r="CNR5" s="79" t="s">
        <v>286</v>
      </c>
      <c r="CNS5" s="2479" t="s">
        <v>285</v>
      </c>
      <c r="CNT5" s="2480"/>
      <c r="CNU5" s="2481"/>
      <c r="CNV5" s="2481"/>
      <c r="CNW5" s="2481"/>
      <c r="CNX5"/>
      <c r="CNY5" s="80" t="s">
        <v>287</v>
      </c>
      <c r="CNZ5" s="79" t="s">
        <v>286</v>
      </c>
      <c r="COA5" s="2479" t="s">
        <v>285</v>
      </c>
      <c r="COB5" s="2480"/>
      <c r="COC5" s="2481"/>
      <c r="COD5" s="2481"/>
      <c r="COE5" s="2481"/>
      <c r="COF5"/>
      <c r="COG5" s="80" t="s">
        <v>287</v>
      </c>
      <c r="COH5" s="79" t="s">
        <v>286</v>
      </c>
      <c r="COI5" s="2479" t="s">
        <v>285</v>
      </c>
      <c r="COJ5" s="2480"/>
      <c r="COK5" s="2481"/>
      <c r="COL5" s="2481"/>
      <c r="COM5" s="2481"/>
      <c r="CON5"/>
      <c r="COO5" s="80" t="s">
        <v>287</v>
      </c>
      <c r="COP5" s="79" t="s">
        <v>286</v>
      </c>
      <c r="COQ5" s="2479" t="s">
        <v>285</v>
      </c>
      <c r="COR5" s="2480"/>
      <c r="COS5" s="2481"/>
      <c r="COT5" s="2481"/>
      <c r="COU5" s="2481"/>
      <c r="COV5"/>
      <c r="COW5" s="80" t="s">
        <v>287</v>
      </c>
      <c r="COX5" s="79" t="s">
        <v>286</v>
      </c>
      <c r="COY5" s="2479" t="s">
        <v>285</v>
      </c>
      <c r="COZ5" s="2480"/>
      <c r="CPA5" s="2481"/>
      <c r="CPB5" s="2481"/>
      <c r="CPC5" s="2481"/>
      <c r="CPD5"/>
      <c r="CPE5" s="80" t="s">
        <v>287</v>
      </c>
      <c r="CPF5" s="79" t="s">
        <v>286</v>
      </c>
      <c r="CPG5" s="2479" t="s">
        <v>285</v>
      </c>
      <c r="CPH5" s="2480"/>
      <c r="CPI5" s="2481"/>
      <c r="CPJ5" s="2481"/>
      <c r="CPK5" s="2481"/>
      <c r="CPL5"/>
      <c r="CPM5" s="80" t="s">
        <v>287</v>
      </c>
      <c r="CPN5" s="79" t="s">
        <v>286</v>
      </c>
      <c r="CPO5" s="2479" t="s">
        <v>285</v>
      </c>
      <c r="CPP5" s="2480"/>
      <c r="CPQ5" s="2481"/>
      <c r="CPR5" s="2481"/>
      <c r="CPS5" s="2481"/>
      <c r="CPT5"/>
      <c r="CPU5" s="80" t="s">
        <v>287</v>
      </c>
      <c r="CPV5" s="79" t="s">
        <v>286</v>
      </c>
      <c r="CPW5" s="2479" t="s">
        <v>285</v>
      </c>
      <c r="CPX5" s="2480"/>
      <c r="CPY5" s="2481"/>
      <c r="CPZ5" s="2481"/>
      <c r="CQA5" s="2481"/>
      <c r="CQB5"/>
      <c r="CQC5" s="80" t="s">
        <v>287</v>
      </c>
      <c r="CQD5" s="79" t="s">
        <v>286</v>
      </c>
      <c r="CQE5" s="2479" t="s">
        <v>285</v>
      </c>
      <c r="CQF5" s="2480"/>
      <c r="CQG5" s="2481"/>
      <c r="CQH5" s="2481"/>
      <c r="CQI5" s="2481"/>
      <c r="CQJ5"/>
      <c r="CQK5" s="80" t="s">
        <v>287</v>
      </c>
      <c r="CQL5" s="79" t="s">
        <v>286</v>
      </c>
      <c r="CQM5" s="2479" t="s">
        <v>285</v>
      </c>
      <c r="CQN5" s="2480"/>
      <c r="CQO5" s="2481"/>
      <c r="CQP5" s="2481"/>
      <c r="CQQ5" s="2481"/>
      <c r="CQR5"/>
      <c r="CQS5" s="80" t="s">
        <v>287</v>
      </c>
      <c r="CQT5" s="79" t="s">
        <v>286</v>
      </c>
      <c r="CQU5" s="2479" t="s">
        <v>285</v>
      </c>
      <c r="CQV5" s="2480"/>
      <c r="CQW5" s="2481"/>
      <c r="CQX5" s="2481"/>
      <c r="CQY5" s="2481"/>
      <c r="CQZ5"/>
      <c r="CRA5" s="80" t="s">
        <v>287</v>
      </c>
      <c r="CRB5" s="79" t="s">
        <v>286</v>
      </c>
      <c r="CRC5" s="2479" t="s">
        <v>285</v>
      </c>
      <c r="CRD5" s="2480"/>
      <c r="CRE5" s="2481"/>
      <c r="CRF5" s="2481"/>
      <c r="CRG5" s="2481"/>
      <c r="CRH5"/>
      <c r="CRI5" s="80" t="s">
        <v>287</v>
      </c>
      <c r="CRJ5" s="79" t="s">
        <v>286</v>
      </c>
      <c r="CRK5" s="2479" t="s">
        <v>285</v>
      </c>
      <c r="CRL5" s="2480"/>
      <c r="CRM5" s="2481"/>
      <c r="CRN5" s="2481"/>
      <c r="CRO5" s="2481"/>
      <c r="CRP5"/>
      <c r="CRQ5" s="80" t="s">
        <v>287</v>
      </c>
      <c r="CRR5" s="79" t="s">
        <v>286</v>
      </c>
      <c r="CRS5" s="2479" t="s">
        <v>285</v>
      </c>
      <c r="CRT5" s="2480"/>
      <c r="CRU5" s="2481"/>
      <c r="CRV5" s="2481"/>
      <c r="CRW5" s="2481"/>
      <c r="CRX5"/>
      <c r="CRY5" s="80" t="s">
        <v>287</v>
      </c>
      <c r="CRZ5" s="79" t="s">
        <v>286</v>
      </c>
      <c r="CSA5" s="2479" t="s">
        <v>285</v>
      </c>
      <c r="CSB5" s="2480"/>
      <c r="CSC5" s="2481"/>
      <c r="CSD5" s="2481"/>
      <c r="CSE5" s="2481"/>
      <c r="CSF5"/>
      <c r="CSG5" s="80" t="s">
        <v>287</v>
      </c>
      <c r="CSH5" s="79" t="s">
        <v>286</v>
      </c>
      <c r="CSI5" s="2479" t="s">
        <v>285</v>
      </c>
      <c r="CSJ5" s="2480"/>
      <c r="CSK5" s="2481"/>
      <c r="CSL5" s="2481"/>
      <c r="CSM5" s="2481"/>
      <c r="CSN5"/>
      <c r="CSO5" s="80" t="s">
        <v>287</v>
      </c>
      <c r="CSP5" s="79" t="s">
        <v>286</v>
      </c>
      <c r="CSQ5" s="2479" t="s">
        <v>285</v>
      </c>
      <c r="CSR5" s="2480"/>
      <c r="CSS5" s="2481"/>
      <c r="CST5" s="2481"/>
      <c r="CSU5" s="2481"/>
      <c r="CSV5"/>
      <c r="CSW5" s="80" t="s">
        <v>287</v>
      </c>
      <c r="CSX5" s="79" t="s">
        <v>286</v>
      </c>
      <c r="CSY5" s="2479" t="s">
        <v>285</v>
      </c>
      <c r="CSZ5" s="2480"/>
      <c r="CTA5" s="2481"/>
      <c r="CTB5" s="2481"/>
      <c r="CTC5" s="2481"/>
      <c r="CTD5"/>
      <c r="CTE5" s="80" t="s">
        <v>287</v>
      </c>
      <c r="CTF5" s="79" t="s">
        <v>286</v>
      </c>
      <c r="CTG5" s="2479" t="s">
        <v>285</v>
      </c>
      <c r="CTH5" s="2480"/>
      <c r="CTI5" s="2481"/>
      <c r="CTJ5" s="2481"/>
      <c r="CTK5" s="2481"/>
      <c r="CTL5"/>
      <c r="CTM5" s="80" t="s">
        <v>287</v>
      </c>
      <c r="CTN5" s="79" t="s">
        <v>286</v>
      </c>
      <c r="CTO5" s="2479" t="s">
        <v>285</v>
      </c>
      <c r="CTP5" s="2480"/>
      <c r="CTQ5" s="2481"/>
      <c r="CTR5" s="2481"/>
      <c r="CTS5" s="2481"/>
      <c r="CTT5"/>
      <c r="CTU5" s="80" t="s">
        <v>287</v>
      </c>
      <c r="CTV5" s="79" t="s">
        <v>286</v>
      </c>
      <c r="CTW5" s="2479" t="s">
        <v>285</v>
      </c>
      <c r="CTX5" s="2480"/>
      <c r="CTY5" s="2481"/>
      <c r="CTZ5" s="2481"/>
      <c r="CUA5" s="2481"/>
      <c r="CUB5"/>
      <c r="CUC5" s="80" t="s">
        <v>287</v>
      </c>
      <c r="CUD5" s="79" t="s">
        <v>286</v>
      </c>
      <c r="CUE5" s="2479" t="s">
        <v>285</v>
      </c>
      <c r="CUF5" s="2480"/>
      <c r="CUG5" s="2481"/>
      <c r="CUH5" s="2481"/>
      <c r="CUI5" s="2481"/>
      <c r="CUJ5"/>
      <c r="CUK5" s="80" t="s">
        <v>287</v>
      </c>
      <c r="CUL5" s="79" t="s">
        <v>286</v>
      </c>
      <c r="CUM5" s="2479" t="s">
        <v>285</v>
      </c>
      <c r="CUN5" s="2480"/>
      <c r="CUO5" s="2481"/>
      <c r="CUP5" s="2481"/>
      <c r="CUQ5" s="2481"/>
      <c r="CUR5"/>
      <c r="CUS5" s="80" t="s">
        <v>287</v>
      </c>
      <c r="CUT5" s="79" t="s">
        <v>286</v>
      </c>
      <c r="CUU5" s="2479" t="s">
        <v>285</v>
      </c>
      <c r="CUV5" s="2480"/>
      <c r="CUW5" s="2481"/>
      <c r="CUX5" s="2481"/>
      <c r="CUY5" s="2481"/>
      <c r="CUZ5"/>
      <c r="CVA5" s="80" t="s">
        <v>287</v>
      </c>
      <c r="CVB5" s="79" t="s">
        <v>286</v>
      </c>
      <c r="CVC5" s="2479" t="s">
        <v>285</v>
      </c>
      <c r="CVD5" s="2480"/>
      <c r="CVE5" s="2481"/>
      <c r="CVF5" s="2481"/>
      <c r="CVG5" s="2481"/>
      <c r="CVH5"/>
      <c r="CVI5" s="80" t="s">
        <v>287</v>
      </c>
      <c r="CVJ5" s="79" t="s">
        <v>286</v>
      </c>
      <c r="CVK5" s="2479" t="s">
        <v>285</v>
      </c>
      <c r="CVL5" s="2480"/>
      <c r="CVM5" s="2481"/>
      <c r="CVN5" s="2481"/>
      <c r="CVO5" s="2481"/>
      <c r="CVP5"/>
      <c r="CVQ5" s="80" t="s">
        <v>287</v>
      </c>
      <c r="CVR5" s="79" t="s">
        <v>286</v>
      </c>
      <c r="CVS5" s="2479" t="s">
        <v>285</v>
      </c>
      <c r="CVT5" s="2480"/>
      <c r="CVU5" s="2481"/>
      <c r="CVV5" s="2481"/>
      <c r="CVW5" s="2481"/>
      <c r="CVX5"/>
      <c r="CVY5" s="80" t="s">
        <v>287</v>
      </c>
      <c r="CVZ5" s="79" t="s">
        <v>286</v>
      </c>
      <c r="CWA5" s="2479" t="s">
        <v>285</v>
      </c>
      <c r="CWB5" s="2480"/>
      <c r="CWC5" s="2481"/>
      <c r="CWD5" s="2481"/>
      <c r="CWE5" s="2481"/>
      <c r="CWF5"/>
      <c r="CWG5" s="80" t="s">
        <v>287</v>
      </c>
      <c r="CWH5" s="79" t="s">
        <v>286</v>
      </c>
      <c r="CWI5" s="2479" t="s">
        <v>285</v>
      </c>
      <c r="CWJ5" s="2480"/>
      <c r="CWK5" s="2481"/>
      <c r="CWL5" s="2481"/>
      <c r="CWM5" s="2481"/>
      <c r="CWN5"/>
      <c r="CWO5" s="80" t="s">
        <v>287</v>
      </c>
      <c r="CWP5" s="79" t="s">
        <v>286</v>
      </c>
      <c r="CWQ5" s="2479" t="s">
        <v>285</v>
      </c>
      <c r="CWR5" s="2480"/>
      <c r="CWS5" s="2481"/>
      <c r="CWT5" s="2481"/>
      <c r="CWU5" s="2481"/>
      <c r="CWV5"/>
      <c r="CWW5" s="80" t="s">
        <v>287</v>
      </c>
      <c r="CWX5" s="79" t="s">
        <v>286</v>
      </c>
      <c r="CWY5" s="2479" t="s">
        <v>285</v>
      </c>
      <c r="CWZ5" s="2480"/>
      <c r="CXA5" s="2481"/>
      <c r="CXB5" s="2481"/>
      <c r="CXC5" s="2481"/>
      <c r="CXD5"/>
      <c r="CXE5" s="80" t="s">
        <v>287</v>
      </c>
      <c r="CXF5" s="79" t="s">
        <v>286</v>
      </c>
      <c r="CXG5" s="2479" t="s">
        <v>285</v>
      </c>
      <c r="CXH5" s="2480"/>
      <c r="CXI5" s="2481"/>
      <c r="CXJ5" s="2481"/>
      <c r="CXK5" s="2481"/>
      <c r="CXL5"/>
      <c r="CXM5" s="80" t="s">
        <v>287</v>
      </c>
      <c r="CXN5" s="79" t="s">
        <v>286</v>
      </c>
      <c r="CXO5" s="2479" t="s">
        <v>285</v>
      </c>
      <c r="CXP5" s="2480"/>
      <c r="CXQ5" s="2481"/>
      <c r="CXR5" s="2481"/>
      <c r="CXS5" s="2481"/>
      <c r="CXT5"/>
      <c r="CXU5" s="80" t="s">
        <v>287</v>
      </c>
      <c r="CXV5" s="79" t="s">
        <v>286</v>
      </c>
      <c r="CXW5" s="2479" t="s">
        <v>285</v>
      </c>
      <c r="CXX5" s="2480"/>
      <c r="CXY5" s="2481"/>
      <c r="CXZ5" s="2481"/>
      <c r="CYA5" s="2481"/>
      <c r="CYB5"/>
      <c r="CYC5" s="80" t="s">
        <v>287</v>
      </c>
      <c r="CYD5" s="79" t="s">
        <v>286</v>
      </c>
      <c r="CYE5" s="2479" t="s">
        <v>285</v>
      </c>
      <c r="CYF5" s="2480"/>
      <c r="CYG5" s="2481"/>
      <c r="CYH5" s="2481"/>
      <c r="CYI5" s="2481"/>
      <c r="CYJ5"/>
      <c r="CYK5" s="80" t="s">
        <v>287</v>
      </c>
      <c r="CYL5" s="79" t="s">
        <v>286</v>
      </c>
      <c r="CYM5" s="2479" t="s">
        <v>285</v>
      </c>
      <c r="CYN5" s="2480"/>
      <c r="CYO5" s="2481"/>
      <c r="CYP5" s="2481"/>
      <c r="CYQ5" s="2481"/>
      <c r="CYR5"/>
      <c r="CYS5" s="80" t="s">
        <v>287</v>
      </c>
      <c r="CYT5" s="79" t="s">
        <v>286</v>
      </c>
      <c r="CYU5" s="2479" t="s">
        <v>285</v>
      </c>
      <c r="CYV5" s="2480"/>
      <c r="CYW5" s="2481"/>
      <c r="CYX5" s="2481"/>
      <c r="CYY5" s="2481"/>
      <c r="CYZ5"/>
      <c r="CZA5" s="80" t="s">
        <v>287</v>
      </c>
      <c r="CZB5" s="79" t="s">
        <v>286</v>
      </c>
      <c r="CZC5" s="2479" t="s">
        <v>285</v>
      </c>
      <c r="CZD5" s="2480"/>
      <c r="CZE5" s="2481"/>
      <c r="CZF5" s="2481"/>
      <c r="CZG5" s="2481"/>
      <c r="CZH5"/>
      <c r="CZI5" s="80" t="s">
        <v>287</v>
      </c>
      <c r="CZJ5" s="79" t="s">
        <v>286</v>
      </c>
      <c r="CZK5" s="2479" t="s">
        <v>285</v>
      </c>
      <c r="CZL5" s="2480"/>
      <c r="CZM5" s="2481"/>
      <c r="CZN5" s="2481"/>
      <c r="CZO5" s="2481"/>
      <c r="CZP5"/>
      <c r="CZQ5" s="80" t="s">
        <v>287</v>
      </c>
      <c r="CZR5" s="79" t="s">
        <v>286</v>
      </c>
      <c r="CZS5" s="2479" t="s">
        <v>285</v>
      </c>
      <c r="CZT5" s="2480"/>
      <c r="CZU5" s="2481"/>
      <c r="CZV5" s="2481"/>
      <c r="CZW5" s="2481"/>
      <c r="CZX5"/>
      <c r="CZY5" s="80" t="s">
        <v>287</v>
      </c>
      <c r="CZZ5" s="79" t="s">
        <v>286</v>
      </c>
      <c r="DAA5" s="2479" t="s">
        <v>285</v>
      </c>
      <c r="DAB5" s="2480"/>
      <c r="DAC5" s="2481"/>
      <c r="DAD5" s="2481"/>
      <c r="DAE5" s="2481"/>
      <c r="DAF5"/>
      <c r="DAG5" s="80" t="s">
        <v>287</v>
      </c>
      <c r="DAH5" s="79" t="s">
        <v>286</v>
      </c>
      <c r="DAI5" s="2479" t="s">
        <v>285</v>
      </c>
      <c r="DAJ5" s="2480"/>
      <c r="DAK5" s="2481"/>
      <c r="DAL5" s="2481"/>
      <c r="DAM5" s="2481"/>
      <c r="DAN5"/>
      <c r="DAO5" s="80" t="s">
        <v>287</v>
      </c>
      <c r="DAP5" s="79" t="s">
        <v>286</v>
      </c>
      <c r="DAQ5" s="2479" t="s">
        <v>285</v>
      </c>
      <c r="DAR5" s="2480"/>
      <c r="DAS5" s="2481"/>
      <c r="DAT5" s="2481"/>
      <c r="DAU5" s="2481"/>
      <c r="DAV5"/>
      <c r="DAW5" s="80" t="s">
        <v>287</v>
      </c>
      <c r="DAX5" s="79" t="s">
        <v>286</v>
      </c>
      <c r="DAY5" s="2479" t="s">
        <v>285</v>
      </c>
      <c r="DAZ5" s="2480"/>
      <c r="DBA5" s="2481"/>
      <c r="DBB5" s="2481"/>
      <c r="DBC5" s="2481"/>
      <c r="DBD5"/>
      <c r="DBE5" s="80" t="s">
        <v>287</v>
      </c>
      <c r="DBF5" s="79" t="s">
        <v>286</v>
      </c>
      <c r="DBG5" s="2479" t="s">
        <v>285</v>
      </c>
      <c r="DBH5" s="2480"/>
      <c r="DBI5" s="2481"/>
      <c r="DBJ5" s="2481"/>
      <c r="DBK5" s="2481"/>
      <c r="DBL5"/>
      <c r="DBM5" s="80" t="s">
        <v>287</v>
      </c>
      <c r="DBN5" s="79" t="s">
        <v>286</v>
      </c>
      <c r="DBO5" s="2479" t="s">
        <v>285</v>
      </c>
      <c r="DBP5" s="2480"/>
      <c r="DBQ5" s="2481"/>
      <c r="DBR5" s="2481"/>
      <c r="DBS5" s="2481"/>
      <c r="DBT5"/>
      <c r="DBU5" s="80" t="s">
        <v>287</v>
      </c>
      <c r="DBV5" s="79" t="s">
        <v>286</v>
      </c>
      <c r="DBW5" s="2479" t="s">
        <v>285</v>
      </c>
      <c r="DBX5" s="2480"/>
      <c r="DBY5" s="2481"/>
      <c r="DBZ5" s="2481"/>
      <c r="DCA5" s="2481"/>
      <c r="DCB5"/>
      <c r="DCC5" s="80" t="s">
        <v>287</v>
      </c>
      <c r="DCD5" s="79" t="s">
        <v>286</v>
      </c>
      <c r="DCE5" s="2479" t="s">
        <v>285</v>
      </c>
      <c r="DCF5" s="2480"/>
      <c r="DCG5" s="2481"/>
      <c r="DCH5" s="2481"/>
      <c r="DCI5" s="2481"/>
      <c r="DCJ5"/>
      <c r="DCK5" s="80" t="s">
        <v>287</v>
      </c>
      <c r="DCL5" s="79" t="s">
        <v>286</v>
      </c>
      <c r="DCM5" s="2479" t="s">
        <v>285</v>
      </c>
      <c r="DCN5" s="2480"/>
      <c r="DCO5" s="2481"/>
      <c r="DCP5" s="2481"/>
      <c r="DCQ5" s="2481"/>
      <c r="DCR5"/>
      <c r="DCS5" s="80" t="s">
        <v>287</v>
      </c>
      <c r="DCT5" s="79" t="s">
        <v>286</v>
      </c>
      <c r="DCU5" s="2479" t="s">
        <v>285</v>
      </c>
      <c r="DCV5" s="2480"/>
      <c r="DCW5" s="2481"/>
      <c r="DCX5" s="2481"/>
      <c r="DCY5" s="2481"/>
      <c r="DCZ5"/>
      <c r="DDA5" s="80" t="s">
        <v>287</v>
      </c>
      <c r="DDB5" s="79" t="s">
        <v>286</v>
      </c>
      <c r="DDC5" s="2479" t="s">
        <v>285</v>
      </c>
      <c r="DDD5" s="2480"/>
      <c r="DDE5" s="2481"/>
      <c r="DDF5" s="2481"/>
      <c r="DDG5" s="2481"/>
      <c r="DDH5"/>
      <c r="DDI5" s="80" t="s">
        <v>287</v>
      </c>
      <c r="DDJ5" s="79" t="s">
        <v>286</v>
      </c>
      <c r="DDK5" s="2479" t="s">
        <v>285</v>
      </c>
      <c r="DDL5" s="2480"/>
      <c r="DDM5" s="2481"/>
      <c r="DDN5" s="2481"/>
      <c r="DDO5" s="2481"/>
      <c r="DDP5"/>
      <c r="DDQ5" s="80" t="s">
        <v>287</v>
      </c>
      <c r="DDR5" s="79" t="s">
        <v>286</v>
      </c>
      <c r="DDS5" s="2479" t="s">
        <v>285</v>
      </c>
      <c r="DDT5" s="2480"/>
      <c r="DDU5" s="2481"/>
      <c r="DDV5" s="2481"/>
      <c r="DDW5" s="2481"/>
      <c r="DDX5"/>
      <c r="DDY5" s="80" t="s">
        <v>287</v>
      </c>
      <c r="DDZ5" s="79" t="s">
        <v>286</v>
      </c>
      <c r="DEA5" s="2479" t="s">
        <v>285</v>
      </c>
      <c r="DEB5" s="2480"/>
      <c r="DEC5" s="2481"/>
      <c r="DED5" s="2481"/>
      <c r="DEE5" s="2481"/>
      <c r="DEF5"/>
      <c r="DEG5" s="80" t="s">
        <v>287</v>
      </c>
      <c r="DEH5" s="79" t="s">
        <v>286</v>
      </c>
      <c r="DEI5" s="2479" t="s">
        <v>285</v>
      </c>
      <c r="DEJ5" s="2480"/>
      <c r="DEK5" s="2481"/>
      <c r="DEL5" s="2481"/>
      <c r="DEM5" s="2481"/>
      <c r="DEN5"/>
      <c r="DEO5" s="80" t="s">
        <v>287</v>
      </c>
      <c r="DEP5" s="79" t="s">
        <v>286</v>
      </c>
      <c r="DEQ5" s="2479" t="s">
        <v>285</v>
      </c>
      <c r="DER5" s="2480"/>
      <c r="DES5" s="2481"/>
      <c r="DET5" s="2481"/>
      <c r="DEU5" s="2481"/>
      <c r="DEV5"/>
      <c r="DEW5" s="80" t="s">
        <v>287</v>
      </c>
      <c r="DEX5" s="79" t="s">
        <v>286</v>
      </c>
      <c r="DEY5" s="2479" t="s">
        <v>285</v>
      </c>
      <c r="DEZ5" s="2480"/>
      <c r="DFA5" s="2481"/>
      <c r="DFB5" s="2481"/>
      <c r="DFC5" s="2481"/>
      <c r="DFD5"/>
      <c r="DFE5" s="80" t="s">
        <v>287</v>
      </c>
      <c r="DFF5" s="79" t="s">
        <v>286</v>
      </c>
      <c r="DFG5" s="2479" t="s">
        <v>285</v>
      </c>
      <c r="DFH5" s="2480"/>
      <c r="DFI5" s="2481"/>
      <c r="DFJ5" s="2481"/>
      <c r="DFK5" s="2481"/>
      <c r="DFL5"/>
      <c r="DFM5" s="80" t="s">
        <v>287</v>
      </c>
      <c r="DFN5" s="79" t="s">
        <v>286</v>
      </c>
      <c r="DFO5" s="2479" t="s">
        <v>285</v>
      </c>
      <c r="DFP5" s="2480"/>
      <c r="DFQ5" s="2481"/>
      <c r="DFR5" s="2481"/>
      <c r="DFS5" s="2481"/>
      <c r="DFT5"/>
      <c r="DFU5" s="80" t="s">
        <v>287</v>
      </c>
      <c r="DFV5" s="79" t="s">
        <v>286</v>
      </c>
      <c r="DFW5" s="2479" t="s">
        <v>285</v>
      </c>
      <c r="DFX5" s="2480"/>
      <c r="DFY5" s="2481"/>
      <c r="DFZ5" s="2481"/>
      <c r="DGA5" s="2481"/>
      <c r="DGB5"/>
      <c r="DGC5" s="80" t="s">
        <v>287</v>
      </c>
      <c r="DGD5" s="79" t="s">
        <v>286</v>
      </c>
      <c r="DGE5" s="2479" t="s">
        <v>285</v>
      </c>
      <c r="DGF5" s="2480"/>
      <c r="DGG5" s="2481"/>
      <c r="DGH5" s="2481"/>
      <c r="DGI5" s="2481"/>
      <c r="DGJ5"/>
      <c r="DGK5" s="80" t="s">
        <v>287</v>
      </c>
      <c r="DGL5" s="79" t="s">
        <v>286</v>
      </c>
      <c r="DGM5" s="2479" t="s">
        <v>285</v>
      </c>
      <c r="DGN5" s="2480"/>
      <c r="DGO5" s="2481"/>
      <c r="DGP5" s="2481"/>
      <c r="DGQ5" s="2481"/>
      <c r="DGR5"/>
      <c r="DGS5" s="80" t="s">
        <v>287</v>
      </c>
      <c r="DGT5" s="79" t="s">
        <v>286</v>
      </c>
      <c r="DGU5" s="2479" t="s">
        <v>285</v>
      </c>
      <c r="DGV5" s="2480"/>
      <c r="DGW5" s="2481"/>
      <c r="DGX5" s="2481"/>
      <c r="DGY5" s="2481"/>
      <c r="DGZ5"/>
      <c r="DHA5" s="80" t="s">
        <v>287</v>
      </c>
      <c r="DHB5" s="79" t="s">
        <v>286</v>
      </c>
      <c r="DHC5" s="2479" t="s">
        <v>285</v>
      </c>
      <c r="DHD5" s="2480"/>
      <c r="DHE5" s="2481"/>
      <c r="DHF5" s="2481"/>
      <c r="DHG5" s="2481"/>
      <c r="DHH5"/>
      <c r="DHI5" s="80" t="s">
        <v>287</v>
      </c>
      <c r="DHJ5" s="79" t="s">
        <v>286</v>
      </c>
      <c r="DHK5" s="2479" t="s">
        <v>285</v>
      </c>
      <c r="DHL5" s="2480"/>
      <c r="DHM5" s="2481"/>
      <c r="DHN5" s="2481"/>
      <c r="DHO5" s="2481"/>
      <c r="DHP5"/>
      <c r="DHQ5" s="80" t="s">
        <v>287</v>
      </c>
      <c r="DHR5" s="79" t="s">
        <v>286</v>
      </c>
      <c r="DHS5" s="2479" t="s">
        <v>285</v>
      </c>
      <c r="DHT5" s="2480"/>
      <c r="DHU5" s="2481"/>
      <c r="DHV5" s="2481"/>
      <c r="DHW5" s="2481"/>
      <c r="DHX5"/>
      <c r="DHY5" s="80" t="s">
        <v>287</v>
      </c>
      <c r="DHZ5" s="79" t="s">
        <v>286</v>
      </c>
      <c r="DIA5" s="2479" t="s">
        <v>285</v>
      </c>
      <c r="DIB5" s="2480"/>
      <c r="DIC5" s="2481"/>
      <c r="DID5" s="2481"/>
      <c r="DIE5" s="2481"/>
      <c r="DIF5"/>
      <c r="DIG5" s="80" t="s">
        <v>287</v>
      </c>
      <c r="DIH5" s="79" t="s">
        <v>286</v>
      </c>
      <c r="DII5" s="2479" t="s">
        <v>285</v>
      </c>
      <c r="DIJ5" s="2480"/>
      <c r="DIK5" s="2481"/>
      <c r="DIL5" s="2481"/>
      <c r="DIM5" s="2481"/>
      <c r="DIN5"/>
      <c r="DIO5" s="80" t="s">
        <v>287</v>
      </c>
      <c r="DIP5" s="79" t="s">
        <v>286</v>
      </c>
      <c r="DIQ5" s="2479" t="s">
        <v>285</v>
      </c>
      <c r="DIR5" s="2480"/>
      <c r="DIS5" s="2481"/>
      <c r="DIT5" s="2481"/>
      <c r="DIU5" s="2481"/>
      <c r="DIV5"/>
      <c r="DIW5" s="80" t="s">
        <v>287</v>
      </c>
      <c r="DIX5" s="79" t="s">
        <v>286</v>
      </c>
      <c r="DIY5" s="2479" t="s">
        <v>285</v>
      </c>
      <c r="DIZ5" s="2480"/>
      <c r="DJA5" s="2481"/>
      <c r="DJB5" s="2481"/>
      <c r="DJC5" s="2481"/>
      <c r="DJD5"/>
      <c r="DJE5" s="80" t="s">
        <v>287</v>
      </c>
      <c r="DJF5" s="79" t="s">
        <v>286</v>
      </c>
      <c r="DJG5" s="2479" t="s">
        <v>285</v>
      </c>
      <c r="DJH5" s="2480"/>
      <c r="DJI5" s="2481"/>
      <c r="DJJ5" s="2481"/>
      <c r="DJK5" s="2481"/>
      <c r="DJL5"/>
      <c r="DJM5" s="80" t="s">
        <v>287</v>
      </c>
      <c r="DJN5" s="79" t="s">
        <v>286</v>
      </c>
      <c r="DJO5" s="2479" t="s">
        <v>285</v>
      </c>
      <c r="DJP5" s="2480"/>
      <c r="DJQ5" s="2481"/>
      <c r="DJR5" s="2481"/>
      <c r="DJS5" s="2481"/>
      <c r="DJT5"/>
      <c r="DJU5" s="80" t="s">
        <v>287</v>
      </c>
      <c r="DJV5" s="79" t="s">
        <v>286</v>
      </c>
      <c r="DJW5" s="2479" t="s">
        <v>285</v>
      </c>
      <c r="DJX5" s="2480"/>
      <c r="DJY5" s="2481"/>
      <c r="DJZ5" s="2481"/>
      <c r="DKA5" s="2481"/>
      <c r="DKB5"/>
      <c r="DKC5" s="80" t="s">
        <v>287</v>
      </c>
      <c r="DKD5" s="79" t="s">
        <v>286</v>
      </c>
      <c r="DKE5" s="2479" t="s">
        <v>285</v>
      </c>
      <c r="DKF5" s="2480"/>
      <c r="DKG5" s="2481"/>
      <c r="DKH5" s="2481"/>
      <c r="DKI5" s="2481"/>
      <c r="DKJ5"/>
      <c r="DKK5" s="80" t="s">
        <v>287</v>
      </c>
      <c r="DKL5" s="79" t="s">
        <v>286</v>
      </c>
      <c r="DKM5" s="2479" t="s">
        <v>285</v>
      </c>
      <c r="DKN5" s="2480"/>
      <c r="DKO5" s="2481"/>
      <c r="DKP5" s="2481"/>
      <c r="DKQ5" s="2481"/>
      <c r="DKR5"/>
      <c r="DKS5" s="80" t="s">
        <v>287</v>
      </c>
      <c r="DKT5" s="79" t="s">
        <v>286</v>
      </c>
      <c r="DKU5" s="2479" t="s">
        <v>285</v>
      </c>
      <c r="DKV5" s="2480"/>
      <c r="DKW5" s="2481"/>
      <c r="DKX5" s="2481"/>
      <c r="DKY5" s="2481"/>
      <c r="DKZ5"/>
      <c r="DLA5" s="80" t="s">
        <v>287</v>
      </c>
      <c r="DLB5" s="79" t="s">
        <v>286</v>
      </c>
      <c r="DLC5" s="2479" t="s">
        <v>285</v>
      </c>
      <c r="DLD5" s="2480"/>
      <c r="DLE5" s="2481"/>
      <c r="DLF5" s="2481"/>
      <c r="DLG5" s="2481"/>
      <c r="DLH5"/>
      <c r="DLI5" s="80" t="s">
        <v>287</v>
      </c>
      <c r="DLJ5" s="79" t="s">
        <v>286</v>
      </c>
      <c r="DLK5" s="2479" t="s">
        <v>285</v>
      </c>
      <c r="DLL5" s="2480"/>
      <c r="DLM5" s="2481"/>
      <c r="DLN5" s="2481"/>
      <c r="DLO5" s="2481"/>
      <c r="DLP5"/>
      <c r="DLQ5" s="80" t="s">
        <v>287</v>
      </c>
      <c r="DLR5" s="79" t="s">
        <v>286</v>
      </c>
      <c r="DLS5" s="2479" t="s">
        <v>285</v>
      </c>
      <c r="DLT5" s="2480"/>
      <c r="DLU5" s="2481"/>
      <c r="DLV5" s="2481"/>
      <c r="DLW5" s="2481"/>
      <c r="DLX5"/>
      <c r="DLY5" s="80" t="s">
        <v>287</v>
      </c>
      <c r="DLZ5" s="79" t="s">
        <v>286</v>
      </c>
      <c r="DMA5" s="2479" t="s">
        <v>285</v>
      </c>
      <c r="DMB5" s="2480"/>
      <c r="DMC5" s="2481"/>
      <c r="DMD5" s="2481"/>
      <c r="DME5" s="2481"/>
      <c r="DMF5"/>
      <c r="DMG5" s="80" t="s">
        <v>287</v>
      </c>
      <c r="DMH5" s="79" t="s">
        <v>286</v>
      </c>
      <c r="DMI5" s="2479" t="s">
        <v>285</v>
      </c>
      <c r="DMJ5" s="2480"/>
      <c r="DMK5" s="2481"/>
      <c r="DML5" s="2481"/>
      <c r="DMM5" s="2481"/>
      <c r="DMN5"/>
      <c r="DMO5" s="80" t="s">
        <v>287</v>
      </c>
      <c r="DMP5" s="79" t="s">
        <v>286</v>
      </c>
      <c r="DMQ5" s="2479" t="s">
        <v>285</v>
      </c>
      <c r="DMR5" s="2480"/>
      <c r="DMS5" s="2481"/>
      <c r="DMT5" s="2481"/>
      <c r="DMU5" s="2481"/>
      <c r="DMV5"/>
      <c r="DMW5" s="80" t="s">
        <v>287</v>
      </c>
      <c r="DMX5" s="79" t="s">
        <v>286</v>
      </c>
      <c r="DMY5" s="2479" t="s">
        <v>285</v>
      </c>
      <c r="DMZ5" s="2480"/>
      <c r="DNA5" s="2481"/>
      <c r="DNB5" s="2481"/>
      <c r="DNC5" s="2481"/>
      <c r="DND5"/>
      <c r="DNE5" s="80" t="s">
        <v>287</v>
      </c>
      <c r="DNF5" s="79" t="s">
        <v>286</v>
      </c>
      <c r="DNG5" s="2479" t="s">
        <v>285</v>
      </c>
      <c r="DNH5" s="2480"/>
      <c r="DNI5" s="2481"/>
      <c r="DNJ5" s="2481"/>
      <c r="DNK5" s="2481"/>
      <c r="DNL5"/>
      <c r="DNM5" s="80" t="s">
        <v>287</v>
      </c>
      <c r="DNN5" s="79" t="s">
        <v>286</v>
      </c>
      <c r="DNO5" s="2479" t="s">
        <v>285</v>
      </c>
      <c r="DNP5" s="2480"/>
      <c r="DNQ5" s="2481"/>
      <c r="DNR5" s="2481"/>
      <c r="DNS5" s="2481"/>
      <c r="DNT5"/>
      <c r="DNU5" s="80" t="s">
        <v>287</v>
      </c>
      <c r="DNV5" s="79" t="s">
        <v>286</v>
      </c>
      <c r="DNW5" s="2479" t="s">
        <v>285</v>
      </c>
      <c r="DNX5" s="2480"/>
      <c r="DNY5" s="2481"/>
      <c r="DNZ5" s="2481"/>
      <c r="DOA5" s="2481"/>
      <c r="DOB5"/>
      <c r="DOC5" s="80" t="s">
        <v>287</v>
      </c>
      <c r="DOD5" s="79" t="s">
        <v>286</v>
      </c>
      <c r="DOE5" s="2479" t="s">
        <v>285</v>
      </c>
      <c r="DOF5" s="2480"/>
      <c r="DOG5" s="2481"/>
      <c r="DOH5" s="2481"/>
      <c r="DOI5" s="2481"/>
      <c r="DOJ5"/>
      <c r="DOK5" s="80" t="s">
        <v>287</v>
      </c>
      <c r="DOL5" s="79" t="s">
        <v>286</v>
      </c>
      <c r="DOM5" s="2479" t="s">
        <v>285</v>
      </c>
      <c r="DON5" s="2480"/>
      <c r="DOO5" s="2481"/>
      <c r="DOP5" s="2481"/>
      <c r="DOQ5" s="2481"/>
      <c r="DOR5"/>
      <c r="DOS5" s="80" t="s">
        <v>287</v>
      </c>
      <c r="DOT5" s="79" t="s">
        <v>286</v>
      </c>
      <c r="DOU5" s="2479" t="s">
        <v>285</v>
      </c>
      <c r="DOV5" s="2480"/>
      <c r="DOW5" s="2481"/>
      <c r="DOX5" s="2481"/>
      <c r="DOY5" s="2481"/>
      <c r="DOZ5"/>
      <c r="DPA5" s="80" t="s">
        <v>287</v>
      </c>
      <c r="DPB5" s="79" t="s">
        <v>286</v>
      </c>
      <c r="DPC5" s="2479" t="s">
        <v>285</v>
      </c>
      <c r="DPD5" s="2480"/>
      <c r="DPE5" s="2481"/>
      <c r="DPF5" s="2481"/>
      <c r="DPG5" s="2481"/>
      <c r="DPH5"/>
      <c r="DPI5" s="80" t="s">
        <v>287</v>
      </c>
      <c r="DPJ5" s="79" t="s">
        <v>286</v>
      </c>
      <c r="DPK5" s="2479" t="s">
        <v>285</v>
      </c>
      <c r="DPL5" s="2480"/>
      <c r="DPM5" s="2481"/>
      <c r="DPN5" s="2481"/>
      <c r="DPO5" s="2481"/>
      <c r="DPP5"/>
      <c r="DPQ5" s="80" t="s">
        <v>287</v>
      </c>
      <c r="DPR5" s="79" t="s">
        <v>286</v>
      </c>
      <c r="DPS5" s="2479" t="s">
        <v>285</v>
      </c>
      <c r="DPT5" s="2480"/>
      <c r="DPU5" s="2481"/>
      <c r="DPV5" s="2481"/>
      <c r="DPW5" s="2481"/>
      <c r="DPX5"/>
      <c r="DPY5" s="80" t="s">
        <v>287</v>
      </c>
      <c r="DPZ5" s="79" t="s">
        <v>286</v>
      </c>
      <c r="DQA5" s="2479" t="s">
        <v>285</v>
      </c>
      <c r="DQB5" s="2480"/>
      <c r="DQC5" s="2481"/>
      <c r="DQD5" s="2481"/>
      <c r="DQE5" s="2481"/>
      <c r="DQF5"/>
      <c r="DQG5" s="80" t="s">
        <v>287</v>
      </c>
      <c r="DQH5" s="79" t="s">
        <v>286</v>
      </c>
      <c r="DQI5" s="2479" t="s">
        <v>285</v>
      </c>
      <c r="DQJ5" s="2480"/>
      <c r="DQK5" s="2481"/>
      <c r="DQL5" s="2481"/>
      <c r="DQM5" s="2481"/>
      <c r="DQN5"/>
      <c r="DQO5" s="80" t="s">
        <v>287</v>
      </c>
      <c r="DQP5" s="79" t="s">
        <v>286</v>
      </c>
      <c r="DQQ5" s="2479" t="s">
        <v>285</v>
      </c>
      <c r="DQR5" s="2480"/>
      <c r="DQS5" s="2481"/>
      <c r="DQT5" s="2481"/>
      <c r="DQU5" s="2481"/>
      <c r="DQV5"/>
      <c r="DQW5" s="80" t="s">
        <v>287</v>
      </c>
      <c r="DQX5" s="79" t="s">
        <v>286</v>
      </c>
      <c r="DQY5" s="2479" t="s">
        <v>285</v>
      </c>
      <c r="DQZ5" s="2480"/>
      <c r="DRA5" s="2481"/>
      <c r="DRB5" s="2481"/>
      <c r="DRC5" s="2481"/>
      <c r="DRD5"/>
      <c r="DRE5" s="80" t="s">
        <v>287</v>
      </c>
      <c r="DRF5" s="79" t="s">
        <v>286</v>
      </c>
      <c r="DRG5" s="2479" t="s">
        <v>285</v>
      </c>
      <c r="DRH5" s="2480"/>
      <c r="DRI5" s="2481"/>
      <c r="DRJ5" s="2481"/>
      <c r="DRK5" s="2481"/>
      <c r="DRL5"/>
      <c r="DRM5" s="80" t="s">
        <v>287</v>
      </c>
      <c r="DRN5" s="79" t="s">
        <v>286</v>
      </c>
      <c r="DRO5" s="2479" t="s">
        <v>285</v>
      </c>
      <c r="DRP5" s="2480"/>
      <c r="DRQ5" s="2481"/>
      <c r="DRR5" s="2481"/>
      <c r="DRS5" s="2481"/>
      <c r="DRT5"/>
      <c r="DRU5" s="80" t="s">
        <v>287</v>
      </c>
      <c r="DRV5" s="79" t="s">
        <v>286</v>
      </c>
      <c r="DRW5" s="2479" t="s">
        <v>285</v>
      </c>
      <c r="DRX5" s="2480"/>
      <c r="DRY5" s="2481"/>
      <c r="DRZ5" s="2481"/>
      <c r="DSA5" s="2481"/>
      <c r="DSB5"/>
      <c r="DSC5" s="80" t="s">
        <v>287</v>
      </c>
      <c r="DSD5" s="79" t="s">
        <v>286</v>
      </c>
      <c r="DSE5" s="2479" t="s">
        <v>285</v>
      </c>
      <c r="DSF5" s="2480"/>
      <c r="DSG5" s="2481"/>
      <c r="DSH5" s="2481"/>
      <c r="DSI5" s="2481"/>
      <c r="DSJ5"/>
      <c r="DSK5" s="80" t="s">
        <v>287</v>
      </c>
      <c r="DSL5" s="79" t="s">
        <v>286</v>
      </c>
      <c r="DSM5" s="2479" t="s">
        <v>285</v>
      </c>
      <c r="DSN5" s="2480"/>
      <c r="DSO5" s="2481"/>
      <c r="DSP5" s="2481"/>
      <c r="DSQ5" s="2481"/>
      <c r="DSR5"/>
      <c r="DSS5" s="80" t="s">
        <v>287</v>
      </c>
      <c r="DST5" s="79" t="s">
        <v>286</v>
      </c>
      <c r="DSU5" s="2479" t="s">
        <v>285</v>
      </c>
      <c r="DSV5" s="2480"/>
      <c r="DSW5" s="2481"/>
      <c r="DSX5" s="2481"/>
      <c r="DSY5" s="2481"/>
      <c r="DSZ5"/>
      <c r="DTA5" s="80" t="s">
        <v>287</v>
      </c>
      <c r="DTB5" s="79" t="s">
        <v>286</v>
      </c>
      <c r="DTC5" s="2479" t="s">
        <v>285</v>
      </c>
      <c r="DTD5" s="2480"/>
      <c r="DTE5" s="2481"/>
      <c r="DTF5" s="2481"/>
      <c r="DTG5" s="2481"/>
      <c r="DTH5"/>
      <c r="DTI5" s="80" t="s">
        <v>287</v>
      </c>
      <c r="DTJ5" s="79" t="s">
        <v>286</v>
      </c>
      <c r="DTK5" s="2479" t="s">
        <v>285</v>
      </c>
      <c r="DTL5" s="2480"/>
      <c r="DTM5" s="2481"/>
      <c r="DTN5" s="2481"/>
      <c r="DTO5" s="2481"/>
      <c r="DTP5"/>
      <c r="DTQ5" s="80" t="s">
        <v>287</v>
      </c>
      <c r="DTR5" s="79" t="s">
        <v>286</v>
      </c>
      <c r="DTS5" s="2479" t="s">
        <v>285</v>
      </c>
      <c r="DTT5" s="2480"/>
      <c r="DTU5" s="2481"/>
      <c r="DTV5" s="2481"/>
      <c r="DTW5" s="2481"/>
      <c r="DTX5"/>
      <c r="DTY5" s="80" t="s">
        <v>287</v>
      </c>
      <c r="DTZ5" s="79" t="s">
        <v>286</v>
      </c>
      <c r="DUA5" s="2479" t="s">
        <v>285</v>
      </c>
      <c r="DUB5" s="2480"/>
      <c r="DUC5" s="2481"/>
      <c r="DUD5" s="2481"/>
      <c r="DUE5" s="2481"/>
      <c r="DUF5"/>
      <c r="DUG5" s="80" t="s">
        <v>287</v>
      </c>
      <c r="DUH5" s="79" t="s">
        <v>286</v>
      </c>
      <c r="DUI5" s="2479" t="s">
        <v>285</v>
      </c>
      <c r="DUJ5" s="2480"/>
      <c r="DUK5" s="2481"/>
      <c r="DUL5" s="2481"/>
      <c r="DUM5" s="2481"/>
      <c r="DUN5"/>
      <c r="DUO5" s="80" t="s">
        <v>287</v>
      </c>
      <c r="DUP5" s="79" t="s">
        <v>286</v>
      </c>
      <c r="DUQ5" s="2479" t="s">
        <v>285</v>
      </c>
      <c r="DUR5" s="2480"/>
      <c r="DUS5" s="2481"/>
      <c r="DUT5" s="2481"/>
      <c r="DUU5" s="2481"/>
      <c r="DUV5"/>
      <c r="DUW5" s="80" t="s">
        <v>287</v>
      </c>
      <c r="DUX5" s="79" t="s">
        <v>286</v>
      </c>
      <c r="DUY5" s="2479" t="s">
        <v>285</v>
      </c>
      <c r="DUZ5" s="2480"/>
      <c r="DVA5" s="2481"/>
      <c r="DVB5" s="2481"/>
      <c r="DVC5" s="2481"/>
      <c r="DVD5"/>
      <c r="DVE5" s="80" t="s">
        <v>287</v>
      </c>
      <c r="DVF5" s="79" t="s">
        <v>286</v>
      </c>
      <c r="DVG5" s="2479" t="s">
        <v>285</v>
      </c>
      <c r="DVH5" s="2480"/>
      <c r="DVI5" s="2481"/>
      <c r="DVJ5" s="2481"/>
      <c r="DVK5" s="2481"/>
      <c r="DVL5"/>
      <c r="DVM5" s="80" t="s">
        <v>287</v>
      </c>
      <c r="DVN5" s="79" t="s">
        <v>286</v>
      </c>
      <c r="DVO5" s="2479" t="s">
        <v>285</v>
      </c>
      <c r="DVP5" s="2480"/>
      <c r="DVQ5" s="2481"/>
      <c r="DVR5" s="2481"/>
      <c r="DVS5" s="2481"/>
      <c r="DVT5"/>
      <c r="DVU5" s="80" t="s">
        <v>287</v>
      </c>
      <c r="DVV5" s="79" t="s">
        <v>286</v>
      </c>
      <c r="DVW5" s="2479" t="s">
        <v>285</v>
      </c>
      <c r="DVX5" s="2480"/>
      <c r="DVY5" s="2481"/>
      <c r="DVZ5" s="2481"/>
      <c r="DWA5" s="2481"/>
      <c r="DWB5"/>
      <c r="DWC5" s="80" t="s">
        <v>287</v>
      </c>
      <c r="DWD5" s="79" t="s">
        <v>286</v>
      </c>
      <c r="DWE5" s="2479" t="s">
        <v>285</v>
      </c>
      <c r="DWF5" s="2480"/>
      <c r="DWG5" s="2481"/>
      <c r="DWH5" s="2481"/>
      <c r="DWI5" s="2481"/>
      <c r="DWJ5"/>
      <c r="DWK5" s="80" t="s">
        <v>287</v>
      </c>
      <c r="DWL5" s="79" t="s">
        <v>286</v>
      </c>
      <c r="DWM5" s="2479" t="s">
        <v>285</v>
      </c>
      <c r="DWN5" s="2480"/>
      <c r="DWO5" s="2481"/>
      <c r="DWP5" s="2481"/>
      <c r="DWQ5" s="2481"/>
      <c r="DWR5"/>
      <c r="DWS5" s="80" t="s">
        <v>287</v>
      </c>
      <c r="DWT5" s="79" t="s">
        <v>286</v>
      </c>
      <c r="DWU5" s="2479" t="s">
        <v>285</v>
      </c>
      <c r="DWV5" s="2480"/>
      <c r="DWW5" s="2481"/>
      <c r="DWX5" s="2481"/>
      <c r="DWY5" s="2481"/>
      <c r="DWZ5"/>
      <c r="DXA5" s="80" t="s">
        <v>287</v>
      </c>
      <c r="DXB5" s="79" t="s">
        <v>286</v>
      </c>
      <c r="DXC5" s="2479" t="s">
        <v>285</v>
      </c>
      <c r="DXD5" s="2480"/>
      <c r="DXE5" s="2481"/>
      <c r="DXF5" s="2481"/>
      <c r="DXG5" s="2481"/>
      <c r="DXH5"/>
      <c r="DXI5" s="80" t="s">
        <v>287</v>
      </c>
      <c r="DXJ5" s="79" t="s">
        <v>286</v>
      </c>
      <c r="DXK5" s="2479" t="s">
        <v>285</v>
      </c>
      <c r="DXL5" s="2480"/>
      <c r="DXM5" s="2481"/>
      <c r="DXN5" s="2481"/>
      <c r="DXO5" s="2481"/>
      <c r="DXP5"/>
      <c r="DXQ5" s="80" t="s">
        <v>287</v>
      </c>
      <c r="DXR5" s="79" t="s">
        <v>286</v>
      </c>
      <c r="DXS5" s="2479" t="s">
        <v>285</v>
      </c>
      <c r="DXT5" s="2480"/>
      <c r="DXU5" s="2481"/>
      <c r="DXV5" s="2481"/>
      <c r="DXW5" s="2481"/>
      <c r="DXX5"/>
      <c r="DXY5" s="80" t="s">
        <v>287</v>
      </c>
      <c r="DXZ5" s="79" t="s">
        <v>286</v>
      </c>
      <c r="DYA5" s="2479" t="s">
        <v>285</v>
      </c>
      <c r="DYB5" s="2480"/>
      <c r="DYC5" s="2481"/>
      <c r="DYD5" s="2481"/>
      <c r="DYE5" s="2481"/>
      <c r="DYF5"/>
      <c r="DYG5" s="80" t="s">
        <v>287</v>
      </c>
      <c r="DYH5" s="79" t="s">
        <v>286</v>
      </c>
      <c r="DYI5" s="2479" t="s">
        <v>285</v>
      </c>
      <c r="DYJ5" s="2480"/>
      <c r="DYK5" s="2481"/>
      <c r="DYL5" s="2481"/>
      <c r="DYM5" s="2481"/>
      <c r="DYN5"/>
      <c r="DYO5" s="80" t="s">
        <v>287</v>
      </c>
      <c r="DYP5" s="79" t="s">
        <v>286</v>
      </c>
      <c r="DYQ5" s="2479" t="s">
        <v>285</v>
      </c>
      <c r="DYR5" s="2480"/>
      <c r="DYS5" s="2481"/>
      <c r="DYT5" s="2481"/>
      <c r="DYU5" s="2481"/>
      <c r="DYV5"/>
      <c r="DYW5" s="80" t="s">
        <v>287</v>
      </c>
      <c r="DYX5" s="79" t="s">
        <v>286</v>
      </c>
      <c r="DYY5" s="2479" t="s">
        <v>285</v>
      </c>
      <c r="DYZ5" s="2480"/>
      <c r="DZA5" s="2481"/>
      <c r="DZB5" s="2481"/>
      <c r="DZC5" s="2481"/>
      <c r="DZD5"/>
      <c r="DZE5" s="80" t="s">
        <v>287</v>
      </c>
      <c r="DZF5" s="79" t="s">
        <v>286</v>
      </c>
      <c r="DZG5" s="2479" t="s">
        <v>285</v>
      </c>
      <c r="DZH5" s="2480"/>
      <c r="DZI5" s="2481"/>
      <c r="DZJ5" s="2481"/>
      <c r="DZK5" s="2481"/>
      <c r="DZL5"/>
      <c r="DZM5" s="80" t="s">
        <v>287</v>
      </c>
      <c r="DZN5" s="79" t="s">
        <v>286</v>
      </c>
      <c r="DZO5" s="2479" t="s">
        <v>285</v>
      </c>
      <c r="DZP5" s="2480"/>
      <c r="DZQ5" s="2481"/>
      <c r="DZR5" s="2481"/>
      <c r="DZS5" s="2481"/>
      <c r="DZT5"/>
      <c r="DZU5" s="80" t="s">
        <v>287</v>
      </c>
      <c r="DZV5" s="79" t="s">
        <v>286</v>
      </c>
      <c r="DZW5" s="2479" t="s">
        <v>285</v>
      </c>
      <c r="DZX5" s="2480"/>
      <c r="DZY5" s="2481"/>
      <c r="DZZ5" s="2481"/>
      <c r="EAA5" s="2481"/>
      <c r="EAB5"/>
      <c r="EAC5" s="80" t="s">
        <v>287</v>
      </c>
      <c r="EAD5" s="79" t="s">
        <v>286</v>
      </c>
      <c r="EAE5" s="2479" t="s">
        <v>285</v>
      </c>
      <c r="EAF5" s="2480"/>
      <c r="EAG5" s="2481"/>
      <c r="EAH5" s="2481"/>
      <c r="EAI5" s="2481"/>
      <c r="EAJ5"/>
      <c r="EAK5" s="80" t="s">
        <v>287</v>
      </c>
      <c r="EAL5" s="79" t="s">
        <v>286</v>
      </c>
      <c r="EAM5" s="2479" t="s">
        <v>285</v>
      </c>
      <c r="EAN5" s="2480"/>
      <c r="EAO5" s="2481"/>
      <c r="EAP5" s="2481"/>
      <c r="EAQ5" s="2481"/>
      <c r="EAR5"/>
      <c r="EAS5" s="80" t="s">
        <v>287</v>
      </c>
      <c r="EAT5" s="79" t="s">
        <v>286</v>
      </c>
      <c r="EAU5" s="2479" t="s">
        <v>285</v>
      </c>
      <c r="EAV5" s="2480"/>
      <c r="EAW5" s="2481"/>
      <c r="EAX5" s="2481"/>
      <c r="EAY5" s="2481"/>
      <c r="EAZ5"/>
      <c r="EBA5" s="80" t="s">
        <v>287</v>
      </c>
      <c r="EBB5" s="79" t="s">
        <v>286</v>
      </c>
      <c r="EBC5" s="2479" t="s">
        <v>285</v>
      </c>
      <c r="EBD5" s="2480"/>
      <c r="EBE5" s="2481"/>
      <c r="EBF5" s="2481"/>
      <c r="EBG5" s="2481"/>
      <c r="EBH5"/>
      <c r="EBI5" s="80" t="s">
        <v>287</v>
      </c>
      <c r="EBJ5" s="79" t="s">
        <v>286</v>
      </c>
      <c r="EBK5" s="2479" t="s">
        <v>285</v>
      </c>
      <c r="EBL5" s="2480"/>
      <c r="EBM5" s="2481"/>
      <c r="EBN5" s="2481"/>
      <c r="EBO5" s="2481"/>
      <c r="EBP5"/>
      <c r="EBQ5" s="80" t="s">
        <v>287</v>
      </c>
      <c r="EBR5" s="79" t="s">
        <v>286</v>
      </c>
      <c r="EBS5" s="2479" t="s">
        <v>285</v>
      </c>
      <c r="EBT5" s="2480"/>
      <c r="EBU5" s="2481"/>
      <c r="EBV5" s="2481"/>
      <c r="EBW5" s="2481"/>
      <c r="EBX5"/>
      <c r="EBY5" s="80" t="s">
        <v>287</v>
      </c>
      <c r="EBZ5" s="79" t="s">
        <v>286</v>
      </c>
      <c r="ECA5" s="2479" t="s">
        <v>285</v>
      </c>
      <c r="ECB5" s="2480"/>
      <c r="ECC5" s="2481"/>
      <c r="ECD5" s="2481"/>
      <c r="ECE5" s="2481"/>
      <c r="ECF5"/>
      <c r="ECG5" s="80" t="s">
        <v>287</v>
      </c>
      <c r="ECH5" s="79" t="s">
        <v>286</v>
      </c>
      <c r="ECI5" s="2479" t="s">
        <v>285</v>
      </c>
      <c r="ECJ5" s="2480"/>
      <c r="ECK5" s="2481"/>
      <c r="ECL5" s="2481"/>
      <c r="ECM5" s="2481"/>
      <c r="ECN5"/>
      <c r="ECO5" s="80" t="s">
        <v>287</v>
      </c>
      <c r="ECP5" s="79" t="s">
        <v>286</v>
      </c>
      <c r="ECQ5" s="2479" t="s">
        <v>285</v>
      </c>
      <c r="ECR5" s="2480"/>
      <c r="ECS5" s="2481"/>
      <c r="ECT5" s="2481"/>
      <c r="ECU5" s="2481"/>
      <c r="ECV5"/>
      <c r="ECW5" s="80" t="s">
        <v>287</v>
      </c>
      <c r="ECX5" s="79" t="s">
        <v>286</v>
      </c>
      <c r="ECY5" s="2479" t="s">
        <v>285</v>
      </c>
      <c r="ECZ5" s="2480"/>
      <c r="EDA5" s="2481"/>
      <c r="EDB5" s="2481"/>
      <c r="EDC5" s="2481"/>
      <c r="EDD5"/>
      <c r="EDE5" s="80" t="s">
        <v>287</v>
      </c>
      <c r="EDF5" s="79" t="s">
        <v>286</v>
      </c>
      <c r="EDG5" s="2479" t="s">
        <v>285</v>
      </c>
      <c r="EDH5" s="2480"/>
      <c r="EDI5" s="2481"/>
      <c r="EDJ5" s="2481"/>
      <c r="EDK5" s="2481"/>
      <c r="EDL5"/>
      <c r="EDM5" s="80" t="s">
        <v>287</v>
      </c>
      <c r="EDN5" s="79" t="s">
        <v>286</v>
      </c>
      <c r="EDO5" s="2479" t="s">
        <v>285</v>
      </c>
      <c r="EDP5" s="2480"/>
      <c r="EDQ5" s="2481"/>
      <c r="EDR5" s="2481"/>
      <c r="EDS5" s="2481"/>
      <c r="EDT5"/>
      <c r="EDU5" s="80" t="s">
        <v>287</v>
      </c>
      <c r="EDV5" s="79" t="s">
        <v>286</v>
      </c>
      <c r="EDW5" s="2479" t="s">
        <v>285</v>
      </c>
      <c r="EDX5" s="2480"/>
      <c r="EDY5" s="2481"/>
      <c r="EDZ5" s="2481"/>
      <c r="EEA5" s="2481"/>
      <c r="EEB5"/>
      <c r="EEC5" s="80" t="s">
        <v>287</v>
      </c>
      <c r="EED5" s="79" t="s">
        <v>286</v>
      </c>
      <c r="EEE5" s="2479" t="s">
        <v>285</v>
      </c>
      <c r="EEF5" s="2480"/>
      <c r="EEG5" s="2481"/>
      <c r="EEH5" s="2481"/>
      <c r="EEI5" s="2481"/>
      <c r="EEJ5"/>
      <c r="EEK5" s="80" t="s">
        <v>287</v>
      </c>
      <c r="EEL5" s="79" t="s">
        <v>286</v>
      </c>
      <c r="EEM5" s="2479" t="s">
        <v>285</v>
      </c>
      <c r="EEN5" s="2480"/>
      <c r="EEO5" s="2481"/>
      <c r="EEP5" s="2481"/>
      <c r="EEQ5" s="2481"/>
      <c r="EER5"/>
      <c r="EES5" s="80" t="s">
        <v>287</v>
      </c>
      <c r="EET5" s="79" t="s">
        <v>286</v>
      </c>
      <c r="EEU5" s="2479" t="s">
        <v>285</v>
      </c>
      <c r="EEV5" s="2480"/>
      <c r="EEW5" s="2481"/>
      <c r="EEX5" s="2481"/>
      <c r="EEY5" s="2481"/>
      <c r="EEZ5"/>
      <c r="EFA5" s="80" t="s">
        <v>287</v>
      </c>
      <c r="EFB5" s="79" t="s">
        <v>286</v>
      </c>
      <c r="EFC5" s="2479" t="s">
        <v>285</v>
      </c>
      <c r="EFD5" s="2480"/>
      <c r="EFE5" s="2481"/>
      <c r="EFF5" s="2481"/>
      <c r="EFG5" s="2481"/>
      <c r="EFH5"/>
      <c r="EFI5" s="80" t="s">
        <v>287</v>
      </c>
      <c r="EFJ5" s="79" t="s">
        <v>286</v>
      </c>
      <c r="EFK5" s="2479" t="s">
        <v>285</v>
      </c>
      <c r="EFL5" s="2480"/>
      <c r="EFM5" s="2481"/>
      <c r="EFN5" s="2481"/>
      <c r="EFO5" s="2481"/>
      <c r="EFP5"/>
      <c r="EFQ5" s="80" t="s">
        <v>287</v>
      </c>
      <c r="EFR5" s="79" t="s">
        <v>286</v>
      </c>
      <c r="EFS5" s="2479" t="s">
        <v>285</v>
      </c>
      <c r="EFT5" s="2480"/>
      <c r="EFU5" s="2481"/>
      <c r="EFV5" s="2481"/>
      <c r="EFW5" s="2481"/>
      <c r="EFX5"/>
      <c r="EFY5" s="80" t="s">
        <v>287</v>
      </c>
      <c r="EFZ5" s="79" t="s">
        <v>286</v>
      </c>
      <c r="EGA5" s="2479" t="s">
        <v>285</v>
      </c>
      <c r="EGB5" s="2480"/>
      <c r="EGC5" s="2481"/>
      <c r="EGD5" s="2481"/>
      <c r="EGE5" s="2481"/>
      <c r="EGF5"/>
      <c r="EGG5" s="80" t="s">
        <v>287</v>
      </c>
      <c r="EGH5" s="79" t="s">
        <v>286</v>
      </c>
      <c r="EGI5" s="2479" t="s">
        <v>285</v>
      </c>
      <c r="EGJ5" s="2480"/>
      <c r="EGK5" s="2481"/>
      <c r="EGL5" s="2481"/>
      <c r="EGM5" s="2481"/>
      <c r="EGN5"/>
      <c r="EGO5" s="80" t="s">
        <v>287</v>
      </c>
      <c r="EGP5" s="79" t="s">
        <v>286</v>
      </c>
      <c r="EGQ5" s="2479" t="s">
        <v>285</v>
      </c>
      <c r="EGR5" s="2480"/>
      <c r="EGS5" s="2481"/>
      <c r="EGT5" s="2481"/>
      <c r="EGU5" s="2481"/>
      <c r="EGV5"/>
      <c r="EGW5" s="80" t="s">
        <v>287</v>
      </c>
      <c r="EGX5" s="79" t="s">
        <v>286</v>
      </c>
      <c r="EGY5" s="2479" t="s">
        <v>285</v>
      </c>
      <c r="EGZ5" s="2480"/>
      <c r="EHA5" s="2481"/>
      <c r="EHB5" s="2481"/>
      <c r="EHC5" s="2481"/>
      <c r="EHD5"/>
      <c r="EHE5" s="80" t="s">
        <v>287</v>
      </c>
      <c r="EHF5" s="79" t="s">
        <v>286</v>
      </c>
      <c r="EHG5" s="2479" t="s">
        <v>285</v>
      </c>
      <c r="EHH5" s="2480"/>
      <c r="EHI5" s="2481"/>
      <c r="EHJ5" s="2481"/>
      <c r="EHK5" s="2481"/>
      <c r="EHL5"/>
      <c r="EHM5" s="80" t="s">
        <v>287</v>
      </c>
      <c r="EHN5" s="79" t="s">
        <v>286</v>
      </c>
      <c r="EHO5" s="2479" t="s">
        <v>285</v>
      </c>
      <c r="EHP5" s="2480"/>
      <c r="EHQ5" s="2481"/>
      <c r="EHR5" s="2481"/>
      <c r="EHS5" s="2481"/>
      <c r="EHT5"/>
      <c r="EHU5" s="80" t="s">
        <v>287</v>
      </c>
      <c r="EHV5" s="79" t="s">
        <v>286</v>
      </c>
      <c r="EHW5" s="2479" t="s">
        <v>285</v>
      </c>
      <c r="EHX5" s="2480"/>
      <c r="EHY5" s="2481"/>
      <c r="EHZ5" s="2481"/>
      <c r="EIA5" s="2481"/>
      <c r="EIB5"/>
      <c r="EIC5" s="80" t="s">
        <v>287</v>
      </c>
      <c r="EID5" s="79" t="s">
        <v>286</v>
      </c>
      <c r="EIE5" s="2479" t="s">
        <v>285</v>
      </c>
      <c r="EIF5" s="2480"/>
      <c r="EIG5" s="2481"/>
      <c r="EIH5" s="2481"/>
      <c r="EII5" s="2481"/>
      <c r="EIJ5"/>
      <c r="EIK5" s="80" t="s">
        <v>287</v>
      </c>
      <c r="EIL5" s="79" t="s">
        <v>286</v>
      </c>
      <c r="EIM5" s="2479" t="s">
        <v>285</v>
      </c>
      <c r="EIN5" s="2480"/>
      <c r="EIO5" s="2481"/>
      <c r="EIP5" s="2481"/>
      <c r="EIQ5" s="2481"/>
      <c r="EIR5"/>
      <c r="EIS5" s="80" t="s">
        <v>287</v>
      </c>
      <c r="EIT5" s="79" t="s">
        <v>286</v>
      </c>
      <c r="EIU5" s="2479" t="s">
        <v>285</v>
      </c>
      <c r="EIV5" s="2480"/>
      <c r="EIW5" s="2481"/>
      <c r="EIX5" s="2481"/>
      <c r="EIY5" s="2481"/>
      <c r="EIZ5"/>
      <c r="EJA5" s="80" t="s">
        <v>287</v>
      </c>
      <c r="EJB5" s="79" t="s">
        <v>286</v>
      </c>
      <c r="EJC5" s="2479" t="s">
        <v>285</v>
      </c>
      <c r="EJD5" s="2480"/>
      <c r="EJE5" s="2481"/>
      <c r="EJF5" s="2481"/>
      <c r="EJG5" s="2481"/>
      <c r="EJH5"/>
      <c r="EJI5" s="80" t="s">
        <v>287</v>
      </c>
      <c r="EJJ5" s="79" t="s">
        <v>286</v>
      </c>
      <c r="EJK5" s="2479" t="s">
        <v>285</v>
      </c>
      <c r="EJL5" s="2480"/>
      <c r="EJM5" s="2481"/>
      <c r="EJN5" s="2481"/>
      <c r="EJO5" s="2481"/>
      <c r="EJP5"/>
      <c r="EJQ5" s="80" t="s">
        <v>287</v>
      </c>
      <c r="EJR5" s="79" t="s">
        <v>286</v>
      </c>
      <c r="EJS5" s="2479" t="s">
        <v>285</v>
      </c>
      <c r="EJT5" s="2480"/>
      <c r="EJU5" s="2481"/>
      <c r="EJV5" s="2481"/>
      <c r="EJW5" s="2481"/>
      <c r="EJX5"/>
      <c r="EJY5" s="80" t="s">
        <v>287</v>
      </c>
      <c r="EJZ5" s="79" t="s">
        <v>286</v>
      </c>
      <c r="EKA5" s="2479" t="s">
        <v>285</v>
      </c>
      <c r="EKB5" s="2480"/>
      <c r="EKC5" s="2481"/>
      <c r="EKD5" s="2481"/>
      <c r="EKE5" s="2481"/>
      <c r="EKF5"/>
      <c r="EKG5" s="80" t="s">
        <v>287</v>
      </c>
      <c r="EKH5" s="79" t="s">
        <v>286</v>
      </c>
      <c r="EKI5" s="2479" t="s">
        <v>285</v>
      </c>
      <c r="EKJ5" s="2480"/>
      <c r="EKK5" s="2481"/>
      <c r="EKL5" s="2481"/>
      <c r="EKM5" s="2481"/>
      <c r="EKN5"/>
      <c r="EKO5" s="80" t="s">
        <v>287</v>
      </c>
      <c r="EKP5" s="79" t="s">
        <v>286</v>
      </c>
      <c r="EKQ5" s="2479" t="s">
        <v>285</v>
      </c>
      <c r="EKR5" s="2480"/>
      <c r="EKS5" s="2481"/>
      <c r="EKT5" s="2481"/>
      <c r="EKU5" s="2481"/>
      <c r="EKV5"/>
      <c r="EKW5" s="80" t="s">
        <v>287</v>
      </c>
      <c r="EKX5" s="79" t="s">
        <v>286</v>
      </c>
      <c r="EKY5" s="2479" t="s">
        <v>285</v>
      </c>
      <c r="EKZ5" s="2480"/>
      <c r="ELA5" s="2481"/>
      <c r="ELB5" s="2481"/>
      <c r="ELC5" s="2481"/>
      <c r="ELD5"/>
      <c r="ELE5" s="80" t="s">
        <v>287</v>
      </c>
      <c r="ELF5" s="79" t="s">
        <v>286</v>
      </c>
      <c r="ELG5" s="2479" t="s">
        <v>285</v>
      </c>
      <c r="ELH5" s="2480"/>
      <c r="ELI5" s="2481"/>
      <c r="ELJ5" s="2481"/>
      <c r="ELK5" s="2481"/>
      <c r="ELL5"/>
      <c r="ELM5" s="80" t="s">
        <v>287</v>
      </c>
      <c r="ELN5" s="79" t="s">
        <v>286</v>
      </c>
      <c r="ELO5" s="2479" t="s">
        <v>285</v>
      </c>
      <c r="ELP5" s="2480"/>
      <c r="ELQ5" s="2481"/>
      <c r="ELR5" s="2481"/>
      <c r="ELS5" s="2481"/>
      <c r="ELT5"/>
      <c r="ELU5" s="80" t="s">
        <v>287</v>
      </c>
      <c r="ELV5" s="79" t="s">
        <v>286</v>
      </c>
      <c r="ELW5" s="2479" t="s">
        <v>285</v>
      </c>
      <c r="ELX5" s="2480"/>
      <c r="ELY5" s="2481"/>
      <c r="ELZ5" s="2481"/>
      <c r="EMA5" s="2481"/>
      <c r="EMB5"/>
      <c r="EMC5" s="80" t="s">
        <v>287</v>
      </c>
      <c r="EMD5" s="79" t="s">
        <v>286</v>
      </c>
      <c r="EME5" s="2479" t="s">
        <v>285</v>
      </c>
      <c r="EMF5" s="2480"/>
      <c r="EMG5" s="2481"/>
      <c r="EMH5" s="2481"/>
      <c r="EMI5" s="2481"/>
      <c r="EMJ5"/>
      <c r="EMK5" s="80" t="s">
        <v>287</v>
      </c>
      <c r="EML5" s="79" t="s">
        <v>286</v>
      </c>
      <c r="EMM5" s="2479" t="s">
        <v>285</v>
      </c>
      <c r="EMN5" s="2480"/>
      <c r="EMO5" s="2481"/>
      <c r="EMP5" s="2481"/>
      <c r="EMQ5" s="2481"/>
      <c r="EMR5"/>
      <c r="EMS5" s="80" t="s">
        <v>287</v>
      </c>
      <c r="EMT5" s="79" t="s">
        <v>286</v>
      </c>
      <c r="EMU5" s="2479" t="s">
        <v>285</v>
      </c>
      <c r="EMV5" s="2480"/>
      <c r="EMW5" s="2481"/>
      <c r="EMX5" s="2481"/>
      <c r="EMY5" s="2481"/>
      <c r="EMZ5"/>
      <c r="ENA5" s="80" t="s">
        <v>287</v>
      </c>
      <c r="ENB5" s="79" t="s">
        <v>286</v>
      </c>
      <c r="ENC5" s="2479" t="s">
        <v>285</v>
      </c>
      <c r="END5" s="2480"/>
      <c r="ENE5" s="2481"/>
      <c r="ENF5" s="2481"/>
      <c r="ENG5" s="2481"/>
      <c r="ENH5"/>
      <c r="ENI5" s="80" t="s">
        <v>287</v>
      </c>
      <c r="ENJ5" s="79" t="s">
        <v>286</v>
      </c>
      <c r="ENK5" s="2479" t="s">
        <v>285</v>
      </c>
      <c r="ENL5" s="2480"/>
      <c r="ENM5" s="2481"/>
      <c r="ENN5" s="2481"/>
      <c r="ENO5" s="2481"/>
      <c r="ENP5"/>
      <c r="ENQ5" s="80" t="s">
        <v>287</v>
      </c>
      <c r="ENR5" s="79" t="s">
        <v>286</v>
      </c>
      <c r="ENS5" s="2479" t="s">
        <v>285</v>
      </c>
      <c r="ENT5" s="2480"/>
      <c r="ENU5" s="2481"/>
      <c r="ENV5" s="2481"/>
      <c r="ENW5" s="2481"/>
      <c r="ENX5"/>
      <c r="ENY5" s="80" t="s">
        <v>287</v>
      </c>
      <c r="ENZ5" s="79" t="s">
        <v>286</v>
      </c>
      <c r="EOA5" s="2479" t="s">
        <v>285</v>
      </c>
      <c r="EOB5" s="2480"/>
      <c r="EOC5" s="2481"/>
      <c r="EOD5" s="2481"/>
      <c r="EOE5" s="2481"/>
      <c r="EOF5"/>
      <c r="EOG5" s="80" t="s">
        <v>287</v>
      </c>
      <c r="EOH5" s="79" t="s">
        <v>286</v>
      </c>
      <c r="EOI5" s="2479" t="s">
        <v>285</v>
      </c>
      <c r="EOJ5" s="2480"/>
      <c r="EOK5" s="2481"/>
      <c r="EOL5" s="2481"/>
      <c r="EOM5" s="2481"/>
      <c r="EON5"/>
      <c r="EOO5" s="80" t="s">
        <v>287</v>
      </c>
      <c r="EOP5" s="79" t="s">
        <v>286</v>
      </c>
      <c r="EOQ5" s="2479" t="s">
        <v>285</v>
      </c>
      <c r="EOR5" s="2480"/>
      <c r="EOS5" s="2481"/>
      <c r="EOT5" s="2481"/>
      <c r="EOU5" s="2481"/>
      <c r="EOV5"/>
      <c r="EOW5" s="80" t="s">
        <v>287</v>
      </c>
      <c r="EOX5" s="79" t="s">
        <v>286</v>
      </c>
      <c r="EOY5" s="2479" t="s">
        <v>285</v>
      </c>
      <c r="EOZ5" s="2480"/>
      <c r="EPA5" s="2481"/>
      <c r="EPB5" s="2481"/>
      <c r="EPC5" s="2481"/>
      <c r="EPD5"/>
      <c r="EPE5" s="80" t="s">
        <v>287</v>
      </c>
      <c r="EPF5" s="79" t="s">
        <v>286</v>
      </c>
      <c r="EPG5" s="2479" t="s">
        <v>285</v>
      </c>
      <c r="EPH5" s="2480"/>
      <c r="EPI5" s="2481"/>
      <c r="EPJ5" s="2481"/>
      <c r="EPK5" s="2481"/>
      <c r="EPL5"/>
      <c r="EPM5" s="80" t="s">
        <v>287</v>
      </c>
      <c r="EPN5" s="79" t="s">
        <v>286</v>
      </c>
      <c r="EPO5" s="2479" t="s">
        <v>285</v>
      </c>
      <c r="EPP5" s="2480"/>
      <c r="EPQ5" s="2481"/>
      <c r="EPR5" s="2481"/>
      <c r="EPS5" s="2481"/>
      <c r="EPT5"/>
      <c r="EPU5" s="80" t="s">
        <v>287</v>
      </c>
      <c r="EPV5" s="79" t="s">
        <v>286</v>
      </c>
      <c r="EPW5" s="2479" t="s">
        <v>285</v>
      </c>
      <c r="EPX5" s="2480"/>
      <c r="EPY5" s="2481"/>
      <c r="EPZ5" s="2481"/>
      <c r="EQA5" s="2481"/>
      <c r="EQB5"/>
      <c r="EQC5" s="80" t="s">
        <v>287</v>
      </c>
      <c r="EQD5" s="79" t="s">
        <v>286</v>
      </c>
      <c r="EQE5" s="2479" t="s">
        <v>285</v>
      </c>
      <c r="EQF5" s="2480"/>
      <c r="EQG5" s="2481"/>
      <c r="EQH5" s="2481"/>
      <c r="EQI5" s="2481"/>
      <c r="EQJ5"/>
      <c r="EQK5" s="80" t="s">
        <v>287</v>
      </c>
      <c r="EQL5" s="79" t="s">
        <v>286</v>
      </c>
      <c r="EQM5" s="2479" t="s">
        <v>285</v>
      </c>
      <c r="EQN5" s="2480"/>
      <c r="EQO5" s="2481"/>
      <c r="EQP5" s="2481"/>
      <c r="EQQ5" s="2481"/>
      <c r="EQR5"/>
      <c r="EQS5" s="80" t="s">
        <v>287</v>
      </c>
      <c r="EQT5" s="79" t="s">
        <v>286</v>
      </c>
      <c r="EQU5" s="2479" t="s">
        <v>285</v>
      </c>
      <c r="EQV5" s="2480"/>
      <c r="EQW5" s="2481"/>
      <c r="EQX5" s="2481"/>
      <c r="EQY5" s="2481"/>
      <c r="EQZ5"/>
      <c r="ERA5" s="80" t="s">
        <v>287</v>
      </c>
      <c r="ERB5" s="79" t="s">
        <v>286</v>
      </c>
      <c r="ERC5" s="2479" t="s">
        <v>285</v>
      </c>
      <c r="ERD5" s="2480"/>
      <c r="ERE5" s="2481"/>
      <c r="ERF5" s="2481"/>
      <c r="ERG5" s="2481"/>
      <c r="ERH5"/>
      <c r="ERI5" s="80" t="s">
        <v>287</v>
      </c>
      <c r="ERJ5" s="79" t="s">
        <v>286</v>
      </c>
      <c r="ERK5" s="2479" t="s">
        <v>285</v>
      </c>
      <c r="ERL5" s="2480"/>
      <c r="ERM5" s="2481"/>
      <c r="ERN5" s="2481"/>
      <c r="ERO5" s="2481"/>
      <c r="ERP5"/>
      <c r="ERQ5" s="80" t="s">
        <v>287</v>
      </c>
      <c r="ERR5" s="79" t="s">
        <v>286</v>
      </c>
      <c r="ERS5" s="2479" t="s">
        <v>285</v>
      </c>
      <c r="ERT5" s="2480"/>
      <c r="ERU5" s="2481"/>
      <c r="ERV5" s="2481"/>
      <c r="ERW5" s="2481"/>
      <c r="ERX5"/>
      <c r="ERY5" s="80" t="s">
        <v>287</v>
      </c>
      <c r="ERZ5" s="79" t="s">
        <v>286</v>
      </c>
      <c r="ESA5" s="2479" t="s">
        <v>285</v>
      </c>
      <c r="ESB5" s="2480"/>
      <c r="ESC5" s="2481"/>
      <c r="ESD5" s="2481"/>
      <c r="ESE5" s="2481"/>
      <c r="ESF5"/>
      <c r="ESG5" s="80" t="s">
        <v>287</v>
      </c>
      <c r="ESH5" s="79" t="s">
        <v>286</v>
      </c>
      <c r="ESI5" s="2479" t="s">
        <v>285</v>
      </c>
      <c r="ESJ5" s="2480"/>
      <c r="ESK5" s="2481"/>
      <c r="ESL5" s="2481"/>
      <c r="ESM5" s="2481"/>
      <c r="ESN5"/>
      <c r="ESO5" s="80" t="s">
        <v>287</v>
      </c>
      <c r="ESP5" s="79" t="s">
        <v>286</v>
      </c>
      <c r="ESQ5" s="2479" t="s">
        <v>285</v>
      </c>
      <c r="ESR5" s="2480"/>
      <c r="ESS5" s="2481"/>
      <c r="EST5" s="2481"/>
      <c r="ESU5" s="2481"/>
      <c r="ESV5"/>
      <c r="ESW5" s="80" t="s">
        <v>287</v>
      </c>
      <c r="ESX5" s="79" t="s">
        <v>286</v>
      </c>
      <c r="ESY5" s="2479" t="s">
        <v>285</v>
      </c>
      <c r="ESZ5" s="2480"/>
      <c r="ETA5" s="2481"/>
      <c r="ETB5" s="2481"/>
      <c r="ETC5" s="2481"/>
      <c r="ETD5"/>
      <c r="ETE5" s="80" t="s">
        <v>287</v>
      </c>
      <c r="ETF5" s="79" t="s">
        <v>286</v>
      </c>
      <c r="ETG5" s="2479" t="s">
        <v>285</v>
      </c>
      <c r="ETH5" s="2480"/>
      <c r="ETI5" s="2481"/>
      <c r="ETJ5" s="2481"/>
      <c r="ETK5" s="2481"/>
      <c r="ETL5"/>
      <c r="ETM5" s="80" t="s">
        <v>287</v>
      </c>
      <c r="ETN5" s="79" t="s">
        <v>286</v>
      </c>
      <c r="ETO5" s="2479" t="s">
        <v>285</v>
      </c>
      <c r="ETP5" s="2480"/>
      <c r="ETQ5" s="2481"/>
      <c r="ETR5" s="2481"/>
      <c r="ETS5" s="2481"/>
      <c r="ETT5"/>
      <c r="ETU5" s="80" t="s">
        <v>287</v>
      </c>
      <c r="ETV5" s="79" t="s">
        <v>286</v>
      </c>
      <c r="ETW5" s="2479" t="s">
        <v>285</v>
      </c>
      <c r="ETX5" s="2480"/>
      <c r="ETY5" s="2481"/>
      <c r="ETZ5" s="2481"/>
      <c r="EUA5" s="2481"/>
      <c r="EUB5"/>
      <c r="EUC5" s="80" t="s">
        <v>287</v>
      </c>
      <c r="EUD5" s="79" t="s">
        <v>286</v>
      </c>
      <c r="EUE5" s="2479" t="s">
        <v>285</v>
      </c>
      <c r="EUF5" s="2480"/>
      <c r="EUG5" s="2481"/>
      <c r="EUH5" s="2481"/>
      <c r="EUI5" s="2481"/>
      <c r="EUJ5"/>
      <c r="EUK5" s="80" t="s">
        <v>287</v>
      </c>
      <c r="EUL5" s="79" t="s">
        <v>286</v>
      </c>
      <c r="EUM5" s="2479" t="s">
        <v>285</v>
      </c>
      <c r="EUN5" s="2480"/>
      <c r="EUO5" s="2481"/>
      <c r="EUP5" s="2481"/>
      <c r="EUQ5" s="2481"/>
      <c r="EUR5"/>
      <c r="EUS5" s="80" t="s">
        <v>287</v>
      </c>
      <c r="EUT5" s="79" t="s">
        <v>286</v>
      </c>
      <c r="EUU5" s="2479" t="s">
        <v>285</v>
      </c>
      <c r="EUV5" s="2480"/>
      <c r="EUW5" s="2481"/>
      <c r="EUX5" s="2481"/>
      <c r="EUY5" s="2481"/>
      <c r="EUZ5"/>
      <c r="EVA5" s="80" t="s">
        <v>287</v>
      </c>
      <c r="EVB5" s="79" t="s">
        <v>286</v>
      </c>
      <c r="EVC5" s="2479" t="s">
        <v>285</v>
      </c>
      <c r="EVD5" s="2480"/>
      <c r="EVE5" s="2481"/>
      <c r="EVF5" s="2481"/>
      <c r="EVG5" s="2481"/>
      <c r="EVH5"/>
      <c r="EVI5" s="80" t="s">
        <v>287</v>
      </c>
      <c r="EVJ5" s="79" t="s">
        <v>286</v>
      </c>
      <c r="EVK5" s="2479" t="s">
        <v>285</v>
      </c>
      <c r="EVL5" s="2480"/>
      <c r="EVM5" s="2481"/>
      <c r="EVN5" s="2481"/>
      <c r="EVO5" s="2481"/>
      <c r="EVP5"/>
      <c r="EVQ5" s="80" t="s">
        <v>287</v>
      </c>
      <c r="EVR5" s="79" t="s">
        <v>286</v>
      </c>
      <c r="EVS5" s="2479" t="s">
        <v>285</v>
      </c>
      <c r="EVT5" s="2480"/>
      <c r="EVU5" s="2481"/>
      <c r="EVV5" s="2481"/>
      <c r="EVW5" s="2481"/>
      <c r="EVX5"/>
      <c r="EVY5" s="80" t="s">
        <v>287</v>
      </c>
      <c r="EVZ5" s="79" t="s">
        <v>286</v>
      </c>
      <c r="EWA5" s="2479" t="s">
        <v>285</v>
      </c>
      <c r="EWB5" s="2480"/>
      <c r="EWC5" s="2481"/>
      <c r="EWD5" s="2481"/>
      <c r="EWE5" s="2481"/>
      <c r="EWF5"/>
      <c r="EWG5" s="80" t="s">
        <v>287</v>
      </c>
      <c r="EWH5" s="79" t="s">
        <v>286</v>
      </c>
      <c r="EWI5" s="2479" t="s">
        <v>285</v>
      </c>
      <c r="EWJ5" s="2480"/>
      <c r="EWK5" s="2481"/>
      <c r="EWL5" s="2481"/>
      <c r="EWM5" s="2481"/>
      <c r="EWN5"/>
      <c r="EWO5" s="80" t="s">
        <v>287</v>
      </c>
      <c r="EWP5" s="79" t="s">
        <v>286</v>
      </c>
      <c r="EWQ5" s="2479" t="s">
        <v>285</v>
      </c>
      <c r="EWR5" s="2480"/>
      <c r="EWS5" s="2481"/>
      <c r="EWT5" s="2481"/>
      <c r="EWU5" s="2481"/>
      <c r="EWV5"/>
      <c r="EWW5" s="80" t="s">
        <v>287</v>
      </c>
      <c r="EWX5" s="79" t="s">
        <v>286</v>
      </c>
      <c r="EWY5" s="2479" t="s">
        <v>285</v>
      </c>
      <c r="EWZ5" s="2480"/>
      <c r="EXA5" s="2481"/>
      <c r="EXB5" s="2481"/>
      <c r="EXC5" s="2481"/>
      <c r="EXD5"/>
      <c r="EXE5" s="80" t="s">
        <v>287</v>
      </c>
      <c r="EXF5" s="79" t="s">
        <v>286</v>
      </c>
      <c r="EXG5" s="2479" t="s">
        <v>285</v>
      </c>
      <c r="EXH5" s="2480"/>
      <c r="EXI5" s="2481"/>
      <c r="EXJ5" s="2481"/>
      <c r="EXK5" s="2481"/>
      <c r="EXL5"/>
      <c r="EXM5" s="80" t="s">
        <v>287</v>
      </c>
      <c r="EXN5" s="79" t="s">
        <v>286</v>
      </c>
      <c r="EXO5" s="2479" t="s">
        <v>285</v>
      </c>
      <c r="EXP5" s="2480"/>
      <c r="EXQ5" s="2481"/>
      <c r="EXR5" s="2481"/>
      <c r="EXS5" s="2481"/>
      <c r="EXT5"/>
      <c r="EXU5" s="80" t="s">
        <v>287</v>
      </c>
      <c r="EXV5" s="79" t="s">
        <v>286</v>
      </c>
      <c r="EXW5" s="2479" t="s">
        <v>285</v>
      </c>
      <c r="EXX5" s="2480"/>
      <c r="EXY5" s="2481"/>
      <c r="EXZ5" s="2481"/>
      <c r="EYA5" s="2481"/>
      <c r="EYB5"/>
      <c r="EYC5" s="80" t="s">
        <v>287</v>
      </c>
      <c r="EYD5" s="79" t="s">
        <v>286</v>
      </c>
      <c r="EYE5" s="2479" t="s">
        <v>285</v>
      </c>
      <c r="EYF5" s="2480"/>
      <c r="EYG5" s="2481"/>
      <c r="EYH5" s="2481"/>
      <c r="EYI5" s="2481"/>
      <c r="EYJ5"/>
      <c r="EYK5" s="80" t="s">
        <v>287</v>
      </c>
      <c r="EYL5" s="79" t="s">
        <v>286</v>
      </c>
      <c r="EYM5" s="2479" t="s">
        <v>285</v>
      </c>
      <c r="EYN5" s="2480"/>
      <c r="EYO5" s="2481"/>
      <c r="EYP5" s="2481"/>
      <c r="EYQ5" s="2481"/>
      <c r="EYR5"/>
      <c r="EYS5" s="80" t="s">
        <v>287</v>
      </c>
      <c r="EYT5" s="79" t="s">
        <v>286</v>
      </c>
      <c r="EYU5" s="2479" t="s">
        <v>285</v>
      </c>
      <c r="EYV5" s="2480"/>
      <c r="EYW5" s="2481"/>
      <c r="EYX5" s="2481"/>
      <c r="EYY5" s="2481"/>
      <c r="EYZ5"/>
      <c r="EZA5" s="80" t="s">
        <v>287</v>
      </c>
      <c r="EZB5" s="79" t="s">
        <v>286</v>
      </c>
      <c r="EZC5" s="2479" t="s">
        <v>285</v>
      </c>
      <c r="EZD5" s="2480"/>
      <c r="EZE5" s="2481"/>
      <c r="EZF5" s="2481"/>
      <c r="EZG5" s="2481"/>
      <c r="EZH5"/>
      <c r="EZI5" s="80" t="s">
        <v>287</v>
      </c>
      <c r="EZJ5" s="79" t="s">
        <v>286</v>
      </c>
      <c r="EZK5" s="2479" t="s">
        <v>285</v>
      </c>
      <c r="EZL5" s="2480"/>
      <c r="EZM5" s="2481"/>
      <c r="EZN5" s="2481"/>
      <c r="EZO5" s="2481"/>
      <c r="EZP5"/>
      <c r="EZQ5" s="80" t="s">
        <v>287</v>
      </c>
      <c r="EZR5" s="79" t="s">
        <v>286</v>
      </c>
      <c r="EZS5" s="2479" t="s">
        <v>285</v>
      </c>
      <c r="EZT5" s="2480"/>
      <c r="EZU5" s="2481"/>
      <c r="EZV5" s="2481"/>
      <c r="EZW5" s="2481"/>
      <c r="EZX5"/>
      <c r="EZY5" s="80" t="s">
        <v>287</v>
      </c>
      <c r="EZZ5" s="79" t="s">
        <v>286</v>
      </c>
      <c r="FAA5" s="2479" t="s">
        <v>285</v>
      </c>
      <c r="FAB5" s="2480"/>
      <c r="FAC5" s="2481"/>
      <c r="FAD5" s="2481"/>
      <c r="FAE5" s="2481"/>
      <c r="FAF5"/>
      <c r="FAG5" s="80" t="s">
        <v>287</v>
      </c>
      <c r="FAH5" s="79" t="s">
        <v>286</v>
      </c>
      <c r="FAI5" s="2479" t="s">
        <v>285</v>
      </c>
      <c r="FAJ5" s="2480"/>
      <c r="FAK5" s="2481"/>
      <c r="FAL5" s="2481"/>
      <c r="FAM5" s="2481"/>
      <c r="FAN5"/>
      <c r="FAO5" s="80" t="s">
        <v>287</v>
      </c>
      <c r="FAP5" s="79" t="s">
        <v>286</v>
      </c>
      <c r="FAQ5" s="2479" t="s">
        <v>285</v>
      </c>
      <c r="FAR5" s="2480"/>
      <c r="FAS5" s="2481"/>
      <c r="FAT5" s="2481"/>
      <c r="FAU5" s="2481"/>
      <c r="FAV5"/>
      <c r="FAW5" s="80" t="s">
        <v>287</v>
      </c>
      <c r="FAX5" s="79" t="s">
        <v>286</v>
      </c>
      <c r="FAY5" s="2479" t="s">
        <v>285</v>
      </c>
      <c r="FAZ5" s="2480"/>
      <c r="FBA5" s="2481"/>
      <c r="FBB5" s="2481"/>
      <c r="FBC5" s="2481"/>
      <c r="FBD5"/>
      <c r="FBE5" s="80" t="s">
        <v>287</v>
      </c>
      <c r="FBF5" s="79" t="s">
        <v>286</v>
      </c>
      <c r="FBG5" s="2479" t="s">
        <v>285</v>
      </c>
      <c r="FBH5" s="2480"/>
      <c r="FBI5" s="2481"/>
      <c r="FBJ5" s="2481"/>
      <c r="FBK5" s="2481"/>
      <c r="FBL5"/>
      <c r="FBM5" s="80" t="s">
        <v>287</v>
      </c>
      <c r="FBN5" s="79" t="s">
        <v>286</v>
      </c>
      <c r="FBO5" s="2479" t="s">
        <v>285</v>
      </c>
      <c r="FBP5" s="2480"/>
      <c r="FBQ5" s="2481"/>
      <c r="FBR5" s="2481"/>
      <c r="FBS5" s="2481"/>
      <c r="FBT5"/>
      <c r="FBU5" s="80" t="s">
        <v>287</v>
      </c>
      <c r="FBV5" s="79" t="s">
        <v>286</v>
      </c>
      <c r="FBW5" s="2479" t="s">
        <v>285</v>
      </c>
      <c r="FBX5" s="2480"/>
      <c r="FBY5" s="2481"/>
      <c r="FBZ5" s="2481"/>
      <c r="FCA5" s="2481"/>
      <c r="FCB5"/>
      <c r="FCC5" s="80" t="s">
        <v>287</v>
      </c>
      <c r="FCD5" s="79" t="s">
        <v>286</v>
      </c>
      <c r="FCE5" s="2479" t="s">
        <v>285</v>
      </c>
      <c r="FCF5" s="2480"/>
      <c r="FCG5" s="2481"/>
      <c r="FCH5" s="2481"/>
      <c r="FCI5" s="2481"/>
      <c r="FCJ5"/>
      <c r="FCK5" s="80" t="s">
        <v>287</v>
      </c>
      <c r="FCL5" s="79" t="s">
        <v>286</v>
      </c>
      <c r="FCM5" s="2479" t="s">
        <v>285</v>
      </c>
      <c r="FCN5" s="2480"/>
      <c r="FCO5" s="2481"/>
      <c r="FCP5" s="2481"/>
      <c r="FCQ5" s="2481"/>
      <c r="FCR5"/>
      <c r="FCS5" s="80" t="s">
        <v>287</v>
      </c>
      <c r="FCT5" s="79" t="s">
        <v>286</v>
      </c>
      <c r="FCU5" s="2479" t="s">
        <v>285</v>
      </c>
      <c r="FCV5" s="2480"/>
      <c r="FCW5" s="2481"/>
      <c r="FCX5" s="2481"/>
      <c r="FCY5" s="2481"/>
      <c r="FCZ5"/>
      <c r="FDA5" s="80" t="s">
        <v>287</v>
      </c>
      <c r="FDB5" s="79" t="s">
        <v>286</v>
      </c>
      <c r="FDC5" s="2479" t="s">
        <v>285</v>
      </c>
      <c r="FDD5" s="2480"/>
      <c r="FDE5" s="2481"/>
      <c r="FDF5" s="2481"/>
      <c r="FDG5" s="2481"/>
      <c r="FDH5"/>
      <c r="FDI5" s="80" t="s">
        <v>287</v>
      </c>
      <c r="FDJ5" s="79" t="s">
        <v>286</v>
      </c>
      <c r="FDK5" s="2479" t="s">
        <v>285</v>
      </c>
      <c r="FDL5" s="2480"/>
      <c r="FDM5" s="2481"/>
      <c r="FDN5" s="2481"/>
      <c r="FDO5" s="2481"/>
      <c r="FDP5"/>
      <c r="FDQ5" s="80" t="s">
        <v>287</v>
      </c>
      <c r="FDR5" s="79" t="s">
        <v>286</v>
      </c>
      <c r="FDS5" s="2479" t="s">
        <v>285</v>
      </c>
      <c r="FDT5" s="2480"/>
      <c r="FDU5" s="2481"/>
      <c r="FDV5" s="2481"/>
      <c r="FDW5" s="2481"/>
      <c r="FDX5"/>
      <c r="FDY5" s="80" t="s">
        <v>287</v>
      </c>
      <c r="FDZ5" s="79" t="s">
        <v>286</v>
      </c>
      <c r="FEA5" s="2479" t="s">
        <v>285</v>
      </c>
      <c r="FEB5" s="2480"/>
      <c r="FEC5" s="2481"/>
      <c r="FED5" s="2481"/>
      <c r="FEE5" s="2481"/>
      <c r="FEF5"/>
      <c r="FEG5" s="80" t="s">
        <v>287</v>
      </c>
      <c r="FEH5" s="79" t="s">
        <v>286</v>
      </c>
      <c r="FEI5" s="2479" t="s">
        <v>285</v>
      </c>
      <c r="FEJ5" s="2480"/>
      <c r="FEK5" s="2481"/>
      <c r="FEL5" s="2481"/>
      <c r="FEM5" s="2481"/>
      <c r="FEN5"/>
      <c r="FEO5" s="80" t="s">
        <v>287</v>
      </c>
      <c r="FEP5" s="79" t="s">
        <v>286</v>
      </c>
      <c r="FEQ5" s="2479" t="s">
        <v>285</v>
      </c>
      <c r="FER5" s="2480"/>
      <c r="FES5" s="2481"/>
      <c r="FET5" s="2481"/>
      <c r="FEU5" s="2481"/>
      <c r="FEV5"/>
      <c r="FEW5" s="80" t="s">
        <v>287</v>
      </c>
      <c r="FEX5" s="79" t="s">
        <v>286</v>
      </c>
      <c r="FEY5" s="2479" t="s">
        <v>285</v>
      </c>
      <c r="FEZ5" s="2480"/>
      <c r="FFA5" s="2481"/>
      <c r="FFB5" s="2481"/>
      <c r="FFC5" s="2481"/>
      <c r="FFD5"/>
      <c r="FFE5" s="80" t="s">
        <v>287</v>
      </c>
      <c r="FFF5" s="79" t="s">
        <v>286</v>
      </c>
      <c r="FFG5" s="2479" t="s">
        <v>285</v>
      </c>
      <c r="FFH5" s="2480"/>
      <c r="FFI5" s="2481"/>
      <c r="FFJ5" s="2481"/>
      <c r="FFK5" s="2481"/>
      <c r="FFL5"/>
      <c r="FFM5" s="80" t="s">
        <v>287</v>
      </c>
      <c r="FFN5" s="79" t="s">
        <v>286</v>
      </c>
      <c r="FFO5" s="2479" t="s">
        <v>285</v>
      </c>
      <c r="FFP5" s="2480"/>
      <c r="FFQ5" s="2481"/>
      <c r="FFR5" s="2481"/>
      <c r="FFS5" s="2481"/>
      <c r="FFT5"/>
      <c r="FFU5" s="80" t="s">
        <v>287</v>
      </c>
      <c r="FFV5" s="79" t="s">
        <v>286</v>
      </c>
      <c r="FFW5" s="2479" t="s">
        <v>285</v>
      </c>
      <c r="FFX5" s="2480"/>
      <c r="FFY5" s="2481"/>
      <c r="FFZ5" s="2481"/>
      <c r="FGA5" s="2481"/>
      <c r="FGB5"/>
      <c r="FGC5" s="80" t="s">
        <v>287</v>
      </c>
      <c r="FGD5" s="79" t="s">
        <v>286</v>
      </c>
      <c r="FGE5" s="2479" t="s">
        <v>285</v>
      </c>
      <c r="FGF5" s="2480"/>
      <c r="FGG5" s="2481"/>
      <c r="FGH5" s="2481"/>
      <c r="FGI5" s="2481"/>
      <c r="FGJ5"/>
      <c r="FGK5" s="80" t="s">
        <v>287</v>
      </c>
      <c r="FGL5" s="79" t="s">
        <v>286</v>
      </c>
      <c r="FGM5" s="2479" t="s">
        <v>285</v>
      </c>
      <c r="FGN5" s="2480"/>
      <c r="FGO5" s="2481"/>
      <c r="FGP5" s="2481"/>
      <c r="FGQ5" s="2481"/>
      <c r="FGR5"/>
      <c r="FGS5" s="80" t="s">
        <v>287</v>
      </c>
      <c r="FGT5" s="79" t="s">
        <v>286</v>
      </c>
      <c r="FGU5" s="2479" t="s">
        <v>285</v>
      </c>
      <c r="FGV5" s="2480"/>
      <c r="FGW5" s="2481"/>
      <c r="FGX5" s="2481"/>
      <c r="FGY5" s="2481"/>
      <c r="FGZ5"/>
      <c r="FHA5" s="80" t="s">
        <v>287</v>
      </c>
      <c r="FHB5" s="79" t="s">
        <v>286</v>
      </c>
      <c r="FHC5" s="2479" t="s">
        <v>285</v>
      </c>
      <c r="FHD5" s="2480"/>
      <c r="FHE5" s="2481"/>
      <c r="FHF5" s="2481"/>
      <c r="FHG5" s="2481"/>
      <c r="FHH5"/>
      <c r="FHI5" s="80" t="s">
        <v>287</v>
      </c>
      <c r="FHJ5" s="79" t="s">
        <v>286</v>
      </c>
      <c r="FHK5" s="2479" t="s">
        <v>285</v>
      </c>
      <c r="FHL5" s="2480"/>
      <c r="FHM5" s="2481"/>
      <c r="FHN5" s="2481"/>
      <c r="FHO5" s="2481"/>
      <c r="FHP5"/>
      <c r="FHQ5" s="80" t="s">
        <v>287</v>
      </c>
      <c r="FHR5" s="79" t="s">
        <v>286</v>
      </c>
      <c r="FHS5" s="2479" t="s">
        <v>285</v>
      </c>
      <c r="FHT5" s="2480"/>
      <c r="FHU5" s="2481"/>
      <c r="FHV5" s="2481"/>
      <c r="FHW5" s="2481"/>
      <c r="FHX5"/>
      <c r="FHY5" s="80" t="s">
        <v>287</v>
      </c>
      <c r="FHZ5" s="79" t="s">
        <v>286</v>
      </c>
      <c r="FIA5" s="2479" t="s">
        <v>285</v>
      </c>
      <c r="FIB5" s="2480"/>
      <c r="FIC5" s="2481"/>
      <c r="FID5" s="2481"/>
      <c r="FIE5" s="2481"/>
      <c r="FIF5"/>
      <c r="FIG5" s="80" t="s">
        <v>287</v>
      </c>
      <c r="FIH5" s="79" t="s">
        <v>286</v>
      </c>
      <c r="FII5" s="2479" t="s">
        <v>285</v>
      </c>
      <c r="FIJ5" s="2480"/>
      <c r="FIK5" s="2481"/>
      <c r="FIL5" s="2481"/>
      <c r="FIM5" s="2481"/>
      <c r="FIN5"/>
      <c r="FIO5" s="80" t="s">
        <v>287</v>
      </c>
      <c r="FIP5" s="79" t="s">
        <v>286</v>
      </c>
      <c r="FIQ5" s="2479" t="s">
        <v>285</v>
      </c>
      <c r="FIR5" s="2480"/>
      <c r="FIS5" s="2481"/>
      <c r="FIT5" s="2481"/>
      <c r="FIU5" s="2481"/>
      <c r="FIV5"/>
      <c r="FIW5" s="80" t="s">
        <v>287</v>
      </c>
      <c r="FIX5" s="79" t="s">
        <v>286</v>
      </c>
      <c r="FIY5" s="2479" t="s">
        <v>285</v>
      </c>
      <c r="FIZ5" s="2480"/>
      <c r="FJA5" s="2481"/>
      <c r="FJB5" s="2481"/>
      <c r="FJC5" s="2481"/>
      <c r="FJD5"/>
      <c r="FJE5" s="80" t="s">
        <v>287</v>
      </c>
      <c r="FJF5" s="79" t="s">
        <v>286</v>
      </c>
      <c r="FJG5" s="2479" t="s">
        <v>285</v>
      </c>
      <c r="FJH5" s="2480"/>
      <c r="FJI5" s="2481"/>
      <c r="FJJ5" s="2481"/>
      <c r="FJK5" s="2481"/>
      <c r="FJL5"/>
      <c r="FJM5" s="80" t="s">
        <v>287</v>
      </c>
      <c r="FJN5" s="79" t="s">
        <v>286</v>
      </c>
      <c r="FJO5" s="2479" t="s">
        <v>285</v>
      </c>
      <c r="FJP5" s="2480"/>
      <c r="FJQ5" s="2481"/>
      <c r="FJR5" s="2481"/>
      <c r="FJS5" s="2481"/>
      <c r="FJT5"/>
      <c r="FJU5" s="80" t="s">
        <v>287</v>
      </c>
      <c r="FJV5" s="79" t="s">
        <v>286</v>
      </c>
      <c r="FJW5" s="2479" t="s">
        <v>285</v>
      </c>
      <c r="FJX5" s="2480"/>
      <c r="FJY5" s="2481"/>
      <c r="FJZ5" s="2481"/>
      <c r="FKA5" s="2481"/>
      <c r="FKB5"/>
      <c r="FKC5" s="80" t="s">
        <v>287</v>
      </c>
      <c r="FKD5" s="79" t="s">
        <v>286</v>
      </c>
      <c r="FKE5" s="2479" t="s">
        <v>285</v>
      </c>
      <c r="FKF5" s="2480"/>
      <c r="FKG5" s="2481"/>
      <c r="FKH5" s="2481"/>
      <c r="FKI5" s="2481"/>
      <c r="FKJ5"/>
      <c r="FKK5" s="80" t="s">
        <v>287</v>
      </c>
      <c r="FKL5" s="79" t="s">
        <v>286</v>
      </c>
      <c r="FKM5" s="2479" t="s">
        <v>285</v>
      </c>
      <c r="FKN5" s="2480"/>
      <c r="FKO5" s="2481"/>
      <c r="FKP5" s="2481"/>
      <c r="FKQ5" s="2481"/>
      <c r="FKR5"/>
      <c r="FKS5" s="80" t="s">
        <v>287</v>
      </c>
      <c r="FKT5" s="79" t="s">
        <v>286</v>
      </c>
      <c r="FKU5" s="2479" t="s">
        <v>285</v>
      </c>
      <c r="FKV5" s="2480"/>
      <c r="FKW5" s="2481"/>
      <c r="FKX5" s="2481"/>
      <c r="FKY5" s="2481"/>
      <c r="FKZ5"/>
      <c r="FLA5" s="80" t="s">
        <v>287</v>
      </c>
      <c r="FLB5" s="79" t="s">
        <v>286</v>
      </c>
      <c r="FLC5" s="2479" t="s">
        <v>285</v>
      </c>
      <c r="FLD5" s="2480"/>
      <c r="FLE5" s="2481"/>
      <c r="FLF5" s="2481"/>
      <c r="FLG5" s="2481"/>
      <c r="FLH5"/>
      <c r="FLI5" s="80" t="s">
        <v>287</v>
      </c>
      <c r="FLJ5" s="79" t="s">
        <v>286</v>
      </c>
      <c r="FLK5" s="2479" t="s">
        <v>285</v>
      </c>
      <c r="FLL5" s="2480"/>
      <c r="FLM5" s="2481"/>
      <c r="FLN5" s="2481"/>
      <c r="FLO5" s="2481"/>
      <c r="FLP5"/>
      <c r="FLQ5" s="80" t="s">
        <v>287</v>
      </c>
      <c r="FLR5" s="79" t="s">
        <v>286</v>
      </c>
      <c r="FLS5" s="2479" t="s">
        <v>285</v>
      </c>
      <c r="FLT5" s="2480"/>
      <c r="FLU5" s="2481"/>
      <c r="FLV5" s="2481"/>
      <c r="FLW5" s="2481"/>
      <c r="FLX5"/>
      <c r="FLY5" s="80" t="s">
        <v>287</v>
      </c>
      <c r="FLZ5" s="79" t="s">
        <v>286</v>
      </c>
      <c r="FMA5" s="2479" t="s">
        <v>285</v>
      </c>
      <c r="FMB5" s="2480"/>
      <c r="FMC5" s="2481"/>
      <c r="FMD5" s="2481"/>
      <c r="FME5" s="2481"/>
      <c r="FMF5"/>
      <c r="FMG5" s="80" t="s">
        <v>287</v>
      </c>
      <c r="FMH5" s="79" t="s">
        <v>286</v>
      </c>
      <c r="FMI5" s="2479" t="s">
        <v>285</v>
      </c>
      <c r="FMJ5" s="2480"/>
      <c r="FMK5" s="2481"/>
      <c r="FML5" s="2481"/>
      <c r="FMM5" s="2481"/>
      <c r="FMN5"/>
      <c r="FMO5" s="80" t="s">
        <v>287</v>
      </c>
      <c r="FMP5" s="79" t="s">
        <v>286</v>
      </c>
      <c r="FMQ5" s="2479" t="s">
        <v>285</v>
      </c>
      <c r="FMR5" s="2480"/>
      <c r="FMS5" s="2481"/>
      <c r="FMT5" s="2481"/>
      <c r="FMU5" s="2481"/>
      <c r="FMV5"/>
      <c r="FMW5" s="80" t="s">
        <v>287</v>
      </c>
      <c r="FMX5" s="79" t="s">
        <v>286</v>
      </c>
      <c r="FMY5" s="2479" t="s">
        <v>285</v>
      </c>
      <c r="FMZ5" s="2480"/>
      <c r="FNA5" s="2481"/>
      <c r="FNB5" s="2481"/>
      <c r="FNC5" s="2481"/>
      <c r="FND5"/>
      <c r="FNE5" s="80" t="s">
        <v>287</v>
      </c>
      <c r="FNF5" s="79" t="s">
        <v>286</v>
      </c>
      <c r="FNG5" s="2479" t="s">
        <v>285</v>
      </c>
      <c r="FNH5" s="2480"/>
      <c r="FNI5" s="2481"/>
      <c r="FNJ5" s="2481"/>
      <c r="FNK5" s="2481"/>
      <c r="FNL5"/>
      <c r="FNM5" s="80" t="s">
        <v>287</v>
      </c>
      <c r="FNN5" s="79" t="s">
        <v>286</v>
      </c>
      <c r="FNO5" s="2479" t="s">
        <v>285</v>
      </c>
      <c r="FNP5" s="2480"/>
      <c r="FNQ5" s="2481"/>
      <c r="FNR5" s="2481"/>
      <c r="FNS5" s="2481"/>
      <c r="FNT5"/>
      <c r="FNU5" s="80" t="s">
        <v>287</v>
      </c>
      <c r="FNV5" s="79" t="s">
        <v>286</v>
      </c>
      <c r="FNW5" s="2479" t="s">
        <v>285</v>
      </c>
      <c r="FNX5" s="2480"/>
      <c r="FNY5" s="2481"/>
      <c r="FNZ5" s="2481"/>
      <c r="FOA5" s="2481"/>
      <c r="FOB5"/>
      <c r="FOC5" s="80" t="s">
        <v>287</v>
      </c>
      <c r="FOD5" s="79" t="s">
        <v>286</v>
      </c>
      <c r="FOE5" s="2479" t="s">
        <v>285</v>
      </c>
      <c r="FOF5" s="2480"/>
      <c r="FOG5" s="2481"/>
      <c r="FOH5" s="2481"/>
      <c r="FOI5" s="2481"/>
      <c r="FOJ5"/>
      <c r="FOK5" s="80" t="s">
        <v>287</v>
      </c>
      <c r="FOL5" s="79" t="s">
        <v>286</v>
      </c>
      <c r="FOM5" s="2479" t="s">
        <v>285</v>
      </c>
      <c r="FON5" s="2480"/>
      <c r="FOO5" s="2481"/>
      <c r="FOP5" s="2481"/>
      <c r="FOQ5" s="2481"/>
      <c r="FOR5"/>
      <c r="FOS5" s="80" t="s">
        <v>287</v>
      </c>
      <c r="FOT5" s="79" t="s">
        <v>286</v>
      </c>
      <c r="FOU5" s="2479" t="s">
        <v>285</v>
      </c>
      <c r="FOV5" s="2480"/>
      <c r="FOW5" s="2481"/>
      <c r="FOX5" s="2481"/>
      <c r="FOY5" s="2481"/>
      <c r="FOZ5"/>
      <c r="FPA5" s="80" t="s">
        <v>287</v>
      </c>
      <c r="FPB5" s="79" t="s">
        <v>286</v>
      </c>
      <c r="FPC5" s="2479" t="s">
        <v>285</v>
      </c>
      <c r="FPD5" s="2480"/>
      <c r="FPE5" s="2481"/>
      <c r="FPF5" s="2481"/>
      <c r="FPG5" s="2481"/>
      <c r="FPH5"/>
      <c r="FPI5" s="80" t="s">
        <v>287</v>
      </c>
      <c r="FPJ5" s="79" t="s">
        <v>286</v>
      </c>
      <c r="FPK5" s="2479" t="s">
        <v>285</v>
      </c>
      <c r="FPL5" s="2480"/>
      <c r="FPM5" s="2481"/>
      <c r="FPN5" s="2481"/>
      <c r="FPO5" s="2481"/>
      <c r="FPP5"/>
      <c r="FPQ5" s="80" t="s">
        <v>287</v>
      </c>
      <c r="FPR5" s="79" t="s">
        <v>286</v>
      </c>
      <c r="FPS5" s="2479" t="s">
        <v>285</v>
      </c>
      <c r="FPT5" s="2480"/>
      <c r="FPU5" s="2481"/>
      <c r="FPV5" s="2481"/>
      <c r="FPW5" s="2481"/>
      <c r="FPX5"/>
      <c r="FPY5" s="80" t="s">
        <v>287</v>
      </c>
      <c r="FPZ5" s="79" t="s">
        <v>286</v>
      </c>
      <c r="FQA5" s="2479" t="s">
        <v>285</v>
      </c>
      <c r="FQB5" s="2480"/>
      <c r="FQC5" s="2481"/>
      <c r="FQD5" s="2481"/>
      <c r="FQE5" s="2481"/>
      <c r="FQF5"/>
      <c r="FQG5" s="80" t="s">
        <v>287</v>
      </c>
      <c r="FQH5" s="79" t="s">
        <v>286</v>
      </c>
      <c r="FQI5" s="2479" t="s">
        <v>285</v>
      </c>
      <c r="FQJ5" s="2480"/>
      <c r="FQK5" s="2481"/>
      <c r="FQL5" s="2481"/>
      <c r="FQM5" s="2481"/>
      <c r="FQN5"/>
      <c r="FQO5" s="80" t="s">
        <v>287</v>
      </c>
      <c r="FQP5" s="79" t="s">
        <v>286</v>
      </c>
      <c r="FQQ5" s="2479" t="s">
        <v>285</v>
      </c>
      <c r="FQR5" s="2480"/>
      <c r="FQS5" s="2481"/>
      <c r="FQT5" s="2481"/>
      <c r="FQU5" s="2481"/>
      <c r="FQV5"/>
      <c r="FQW5" s="80" t="s">
        <v>287</v>
      </c>
      <c r="FQX5" s="79" t="s">
        <v>286</v>
      </c>
      <c r="FQY5" s="2479" t="s">
        <v>285</v>
      </c>
      <c r="FQZ5" s="2480"/>
      <c r="FRA5" s="2481"/>
      <c r="FRB5" s="2481"/>
      <c r="FRC5" s="2481"/>
      <c r="FRD5"/>
      <c r="FRE5" s="80" t="s">
        <v>287</v>
      </c>
      <c r="FRF5" s="79" t="s">
        <v>286</v>
      </c>
      <c r="FRG5" s="2479" t="s">
        <v>285</v>
      </c>
      <c r="FRH5" s="2480"/>
      <c r="FRI5" s="2481"/>
      <c r="FRJ5" s="2481"/>
      <c r="FRK5" s="2481"/>
      <c r="FRL5"/>
      <c r="FRM5" s="80" t="s">
        <v>287</v>
      </c>
      <c r="FRN5" s="79" t="s">
        <v>286</v>
      </c>
      <c r="FRO5" s="2479" t="s">
        <v>285</v>
      </c>
      <c r="FRP5" s="2480"/>
      <c r="FRQ5" s="2481"/>
      <c r="FRR5" s="2481"/>
      <c r="FRS5" s="2481"/>
      <c r="FRT5"/>
      <c r="FRU5" s="80" t="s">
        <v>287</v>
      </c>
      <c r="FRV5" s="79" t="s">
        <v>286</v>
      </c>
      <c r="FRW5" s="2479" t="s">
        <v>285</v>
      </c>
      <c r="FRX5" s="2480"/>
      <c r="FRY5" s="2481"/>
      <c r="FRZ5" s="2481"/>
      <c r="FSA5" s="2481"/>
      <c r="FSB5"/>
      <c r="FSC5" s="80" t="s">
        <v>287</v>
      </c>
      <c r="FSD5" s="79" t="s">
        <v>286</v>
      </c>
      <c r="FSE5" s="2479" t="s">
        <v>285</v>
      </c>
      <c r="FSF5" s="2480"/>
      <c r="FSG5" s="2481"/>
      <c r="FSH5" s="2481"/>
      <c r="FSI5" s="2481"/>
      <c r="FSJ5"/>
      <c r="FSK5" s="80" t="s">
        <v>287</v>
      </c>
      <c r="FSL5" s="79" t="s">
        <v>286</v>
      </c>
      <c r="FSM5" s="2479" t="s">
        <v>285</v>
      </c>
      <c r="FSN5" s="2480"/>
      <c r="FSO5" s="2481"/>
      <c r="FSP5" s="2481"/>
      <c r="FSQ5" s="2481"/>
      <c r="FSR5"/>
      <c r="FSS5" s="80" t="s">
        <v>287</v>
      </c>
      <c r="FST5" s="79" t="s">
        <v>286</v>
      </c>
      <c r="FSU5" s="2479" t="s">
        <v>285</v>
      </c>
      <c r="FSV5" s="2480"/>
      <c r="FSW5" s="2481"/>
      <c r="FSX5" s="2481"/>
      <c r="FSY5" s="2481"/>
      <c r="FSZ5"/>
      <c r="FTA5" s="80" t="s">
        <v>287</v>
      </c>
      <c r="FTB5" s="79" t="s">
        <v>286</v>
      </c>
      <c r="FTC5" s="2479" t="s">
        <v>285</v>
      </c>
      <c r="FTD5" s="2480"/>
      <c r="FTE5" s="2481"/>
      <c r="FTF5" s="2481"/>
      <c r="FTG5" s="2481"/>
      <c r="FTH5"/>
      <c r="FTI5" s="80" t="s">
        <v>287</v>
      </c>
      <c r="FTJ5" s="79" t="s">
        <v>286</v>
      </c>
      <c r="FTK5" s="2479" t="s">
        <v>285</v>
      </c>
      <c r="FTL5" s="2480"/>
      <c r="FTM5" s="2481"/>
      <c r="FTN5" s="2481"/>
      <c r="FTO5" s="2481"/>
      <c r="FTP5"/>
      <c r="FTQ5" s="80" t="s">
        <v>287</v>
      </c>
      <c r="FTR5" s="79" t="s">
        <v>286</v>
      </c>
      <c r="FTS5" s="2479" t="s">
        <v>285</v>
      </c>
      <c r="FTT5" s="2480"/>
      <c r="FTU5" s="2481"/>
      <c r="FTV5" s="2481"/>
      <c r="FTW5" s="2481"/>
      <c r="FTX5"/>
      <c r="FTY5" s="80" t="s">
        <v>287</v>
      </c>
      <c r="FTZ5" s="79" t="s">
        <v>286</v>
      </c>
      <c r="FUA5" s="2479" t="s">
        <v>285</v>
      </c>
      <c r="FUB5" s="2480"/>
      <c r="FUC5" s="2481"/>
      <c r="FUD5" s="2481"/>
      <c r="FUE5" s="2481"/>
      <c r="FUF5"/>
      <c r="FUG5" s="80" t="s">
        <v>287</v>
      </c>
      <c r="FUH5" s="79" t="s">
        <v>286</v>
      </c>
      <c r="FUI5" s="2479" t="s">
        <v>285</v>
      </c>
      <c r="FUJ5" s="2480"/>
      <c r="FUK5" s="2481"/>
      <c r="FUL5" s="2481"/>
      <c r="FUM5" s="2481"/>
      <c r="FUN5"/>
      <c r="FUO5" s="80" t="s">
        <v>287</v>
      </c>
      <c r="FUP5" s="79" t="s">
        <v>286</v>
      </c>
      <c r="FUQ5" s="2479" t="s">
        <v>285</v>
      </c>
      <c r="FUR5" s="2480"/>
      <c r="FUS5" s="2481"/>
      <c r="FUT5" s="2481"/>
      <c r="FUU5" s="2481"/>
      <c r="FUV5"/>
      <c r="FUW5" s="80" t="s">
        <v>287</v>
      </c>
      <c r="FUX5" s="79" t="s">
        <v>286</v>
      </c>
      <c r="FUY5" s="2479" t="s">
        <v>285</v>
      </c>
      <c r="FUZ5" s="2480"/>
      <c r="FVA5" s="2481"/>
      <c r="FVB5" s="2481"/>
      <c r="FVC5" s="2481"/>
      <c r="FVD5"/>
      <c r="FVE5" s="80" t="s">
        <v>287</v>
      </c>
      <c r="FVF5" s="79" t="s">
        <v>286</v>
      </c>
      <c r="FVG5" s="2479" t="s">
        <v>285</v>
      </c>
      <c r="FVH5" s="2480"/>
      <c r="FVI5" s="2481"/>
      <c r="FVJ5" s="2481"/>
      <c r="FVK5" s="2481"/>
      <c r="FVL5"/>
      <c r="FVM5" s="80" t="s">
        <v>287</v>
      </c>
      <c r="FVN5" s="79" t="s">
        <v>286</v>
      </c>
      <c r="FVO5" s="2479" t="s">
        <v>285</v>
      </c>
      <c r="FVP5" s="2480"/>
      <c r="FVQ5" s="2481"/>
      <c r="FVR5" s="2481"/>
      <c r="FVS5" s="2481"/>
      <c r="FVT5"/>
      <c r="FVU5" s="80" t="s">
        <v>287</v>
      </c>
      <c r="FVV5" s="79" t="s">
        <v>286</v>
      </c>
      <c r="FVW5" s="2479" t="s">
        <v>285</v>
      </c>
      <c r="FVX5" s="2480"/>
      <c r="FVY5" s="2481"/>
      <c r="FVZ5" s="2481"/>
      <c r="FWA5" s="2481"/>
      <c r="FWB5"/>
      <c r="FWC5" s="80" t="s">
        <v>287</v>
      </c>
      <c r="FWD5" s="79" t="s">
        <v>286</v>
      </c>
      <c r="FWE5" s="2479" t="s">
        <v>285</v>
      </c>
      <c r="FWF5" s="2480"/>
      <c r="FWG5" s="2481"/>
      <c r="FWH5" s="2481"/>
      <c r="FWI5" s="2481"/>
      <c r="FWJ5"/>
      <c r="FWK5" s="80" t="s">
        <v>287</v>
      </c>
      <c r="FWL5" s="79" t="s">
        <v>286</v>
      </c>
      <c r="FWM5" s="2479" t="s">
        <v>285</v>
      </c>
      <c r="FWN5" s="2480"/>
      <c r="FWO5" s="2481"/>
      <c r="FWP5" s="2481"/>
      <c r="FWQ5" s="2481"/>
      <c r="FWR5"/>
      <c r="FWS5" s="80" t="s">
        <v>287</v>
      </c>
      <c r="FWT5" s="79" t="s">
        <v>286</v>
      </c>
      <c r="FWU5" s="2479" t="s">
        <v>285</v>
      </c>
      <c r="FWV5" s="2480"/>
      <c r="FWW5" s="2481"/>
      <c r="FWX5" s="2481"/>
      <c r="FWY5" s="2481"/>
      <c r="FWZ5"/>
      <c r="FXA5" s="80" t="s">
        <v>287</v>
      </c>
      <c r="FXB5" s="79" t="s">
        <v>286</v>
      </c>
      <c r="FXC5" s="2479" t="s">
        <v>285</v>
      </c>
      <c r="FXD5" s="2480"/>
      <c r="FXE5" s="2481"/>
      <c r="FXF5" s="2481"/>
      <c r="FXG5" s="2481"/>
      <c r="FXH5"/>
      <c r="FXI5" s="80" t="s">
        <v>287</v>
      </c>
      <c r="FXJ5" s="79" t="s">
        <v>286</v>
      </c>
      <c r="FXK5" s="2479" t="s">
        <v>285</v>
      </c>
      <c r="FXL5" s="2480"/>
      <c r="FXM5" s="2481"/>
      <c r="FXN5" s="2481"/>
      <c r="FXO5" s="2481"/>
      <c r="FXP5"/>
      <c r="FXQ5" s="80" t="s">
        <v>287</v>
      </c>
      <c r="FXR5" s="79" t="s">
        <v>286</v>
      </c>
      <c r="FXS5" s="2479" t="s">
        <v>285</v>
      </c>
      <c r="FXT5" s="2480"/>
      <c r="FXU5" s="2481"/>
      <c r="FXV5" s="2481"/>
      <c r="FXW5" s="2481"/>
      <c r="FXX5"/>
      <c r="FXY5" s="80" t="s">
        <v>287</v>
      </c>
      <c r="FXZ5" s="79" t="s">
        <v>286</v>
      </c>
      <c r="FYA5" s="2479" t="s">
        <v>285</v>
      </c>
      <c r="FYB5" s="2480"/>
      <c r="FYC5" s="2481"/>
      <c r="FYD5" s="2481"/>
      <c r="FYE5" s="2481"/>
      <c r="FYF5"/>
      <c r="FYG5" s="80" t="s">
        <v>287</v>
      </c>
      <c r="FYH5" s="79" t="s">
        <v>286</v>
      </c>
      <c r="FYI5" s="2479" t="s">
        <v>285</v>
      </c>
      <c r="FYJ5" s="2480"/>
      <c r="FYK5" s="2481"/>
      <c r="FYL5" s="2481"/>
      <c r="FYM5" s="2481"/>
      <c r="FYN5"/>
      <c r="FYO5" s="80" t="s">
        <v>287</v>
      </c>
      <c r="FYP5" s="79" t="s">
        <v>286</v>
      </c>
      <c r="FYQ5" s="2479" t="s">
        <v>285</v>
      </c>
      <c r="FYR5" s="2480"/>
      <c r="FYS5" s="2481"/>
      <c r="FYT5" s="2481"/>
      <c r="FYU5" s="2481"/>
      <c r="FYV5"/>
      <c r="FYW5" s="80" t="s">
        <v>287</v>
      </c>
      <c r="FYX5" s="79" t="s">
        <v>286</v>
      </c>
      <c r="FYY5" s="2479" t="s">
        <v>285</v>
      </c>
      <c r="FYZ5" s="2480"/>
      <c r="FZA5" s="2481"/>
      <c r="FZB5" s="2481"/>
      <c r="FZC5" s="2481"/>
      <c r="FZD5"/>
      <c r="FZE5" s="80" t="s">
        <v>287</v>
      </c>
      <c r="FZF5" s="79" t="s">
        <v>286</v>
      </c>
      <c r="FZG5" s="2479" t="s">
        <v>285</v>
      </c>
      <c r="FZH5" s="2480"/>
      <c r="FZI5" s="2481"/>
      <c r="FZJ5" s="2481"/>
      <c r="FZK5" s="2481"/>
      <c r="FZL5"/>
      <c r="FZM5" s="80" t="s">
        <v>287</v>
      </c>
      <c r="FZN5" s="79" t="s">
        <v>286</v>
      </c>
      <c r="FZO5" s="2479" t="s">
        <v>285</v>
      </c>
      <c r="FZP5" s="2480"/>
      <c r="FZQ5" s="2481"/>
      <c r="FZR5" s="2481"/>
      <c r="FZS5" s="2481"/>
      <c r="FZT5"/>
      <c r="FZU5" s="80" t="s">
        <v>287</v>
      </c>
      <c r="FZV5" s="79" t="s">
        <v>286</v>
      </c>
      <c r="FZW5" s="2479" t="s">
        <v>285</v>
      </c>
      <c r="FZX5" s="2480"/>
      <c r="FZY5" s="2481"/>
      <c r="FZZ5" s="2481"/>
      <c r="GAA5" s="2481"/>
      <c r="GAB5"/>
      <c r="GAC5" s="80" t="s">
        <v>287</v>
      </c>
      <c r="GAD5" s="79" t="s">
        <v>286</v>
      </c>
      <c r="GAE5" s="2479" t="s">
        <v>285</v>
      </c>
      <c r="GAF5" s="2480"/>
      <c r="GAG5" s="2481"/>
      <c r="GAH5" s="2481"/>
      <c r="GAI5" s="2481"/>
      <c r="GAJ5"/>
      <c r="GAK5" s="80" t="s">
        <v>287</v>
      </c>
      <c r="GAL5" s="79" t="s">
        <v>286</v>
      </c>
      <c r="GAM5" s="2479" t="s">
        <v>285</v>
      </c>
      <c r="GAN5" s="2480"/>
      <c r="GAO5" s="2481"/>
      <c r="GAP5" s="2481"/>
      <c r="GAQ5" s="2481"/>
      <c r="GAR5"/>
      <c r="GAS5" s="80" t="s">
        <v>287</v>
      </c>
      <c r="GAT5" s="79" t="s">
        <v>286</v>
      </c>
      <c r="GAU5" s="2479" t="s">
        <v>285</v>
      </c>
      <c r="GAV5" s="2480"/>
      <c r="GAW5" s="2481"/>
      <c r="GAX5" s="2481"/>
      <c r="GAY5" s="2481"/>
      <c r="GAZ5"/>
      <c r="GBA5" s="80" t="s">
        <v>287</v>
      </c>
      <c r="GBB5" s="79" t="s">
        <v>286</v>
      </c>
      <c r="GBC5" s="2479" t="s">
        <v>285</v>
      </c>
      <c r="GBD5" s="2480"/>
      <c r="GBE5" s="2481"/>
      <c r="GBF5" s="2481"/>
      <c r="GBG5" s="2481"/>
      <c r="GBH5"/>
      <c r="GBI5" s="80" t="s">
        <v>287</v>
      </c>
      <c r="GBJ5" s="79" t="s">
        <v>286</v>
      </c>
      <c r="GBK5" s="2479" t="s">
        <v>285</v>
      </c>
      <c r="GBL5" s="2480"/>
      <c r="GBM5" s="2481"/>
      <c r="GBN5" s="2481"/>
      <c r="GBO5" s="2481"/>
      <c r="GBP5"/>
      <c r="GBQ5" s="80" t="s">
        <v>287</v>
      </c>
      <c r="GBR5" s="79" t="s">
        <v>286</v>
      </c>
      <c r="GBS5" s="2479" t="s">
        <v>285</v>
      </c>
      <c r="GBT5" s="2480"/>
      <c r="GBU5" s="2481"/>
      <c r="GBV5" s="2481"/>
      <c r="GBW5" s="2481"/>
      <c r="GBX5"/>
      <c r="GBY5" s="80" t="s">
        <v>287</v>
      </c>
      <c r="GBZ5" s="79" t="s">
        <v>286</v>
      </c>
      <c r="GCA5" s="2479" t="s">
        <v>285</v>
      </c>
      <c r="GCB5" s="2480"/>
      <c r="GCC5" s="2481"/>
      <c r="GCD5" s="2481"/>
      <c r="GCE5" s="2481"/>
      <c r="GCF5"/>
      <c r="GCG5" s="80" t="s">
        <v>287</v>
      </c>
      <c r="GCH5" s="79" t="s">
        <v>286</v>
      </c>
      <c r="GCI5" s="2479" t="s">
        <v>285</v>
      </c>
      <c r="GCJ5" s="2480"/>
      <c r="GCK5" s="2481"/>
      <c r="GCL5" s="2481"/>
      <c r="GCM5" s="2481"/>
      <c r="GCN5"/>
      <c r="GCO5" s="80" t="s">
        <v>287</v>
      </c>
      <c r="GCP5" s="79" t="s">
        <v>286</v>
      </c>
      <c r="GCQ5" s="2479" t="s">
        <v>285</v>
      </c>
      <c r="GCR5" s="2480"/>
      <c r="GCS5" s="2481"/>
      <c r="GCT5" s="2481"/>
      <c r="GCU5" s="2481"/>
      <c r="GCV5"/>
      <c r="GCW5" s="80" t="s">
        <v>287</v>
      </c>
      <c r="GCX5" s="79" t="s">
        <v>286</v>
      </c>
      <c r="GCY5" s="2479" t="s">
        <v>285</v>
      </c>
      <c r="GCZ5" s="2480"/>
      <c r="GDA5" s="2481"/>
      <c r="GDB5" s="2481"/>
      <c r="GDC5" s="2481"/>
      <c r="GDD5"/>
      <c r="GDE5" s="80" t="s">
        <v>287</v>
      </c>
      <c r="GDF5" s="79" t="s">
        <v>286</v>
      </c>
      <c r="GDG5" s="2479" t="s">
        <v>285</v>
      </c>
      <c r="GDH5" s="2480"/>
      <c r="GDI5" s="2481"/>
      <c r="GDJ5" s="2481"/>
      <c r="GDK5" s="2481"/>
      <c r="GDL5"/>
      <c r="GDM5" s="80" t="s">
        <v>287</v>
      </c>
      <c r="GDN5" s="79" t="s">
        <v>286</v>
      </c>
      <c r="GDO5" s="2479" t="s">
        <v>285</v>
      </c>
      <c r="GDP5" s="2480"/>
      <c r="GDQ5" s="2481"/>
      <c r="GDR5" s="2481"/>
      <c r="GDS5" s="2481"/>
      <c r="GDT5"/>
      <c r="GDU5" s="80" t="s">
        <v>287</v>
      </c>
      <c r="GDV5" s="79" t="s">
        <v>286</v>
      </c>
      <c r="GDW5" s="2479" t="s">
        <v>285</v>
      </c>
      <c r="GDX5" s="2480"/>
      <c r="GDY5" s="2481"/>
      <c r="GDZ5" s="2481"/>
      <c r="GEA5" s="2481"/>
      <c r="GEB5"/>
      <c r="GEC5" s="80" t="s">
        <v>287</v>
      </c>
      <c r="GED5" s="79" t="s">
        <v>286</v>
      </c>
      <c r="GEE5" s="2479" t="s">
        <v>285</v>
      </c>
      <c r="GEF5" s="2480"/>
      <c r="GEG5" s="2481"/>
      <c r="GEH5" s="2481"/>
      <c r="GEI5" s="2481"/>
      <c r="GEJ5"/>
      <c r="GEK5" s="80" t="s">
        <v>287</v>
      </c>
      <c r="GEL5" s="79" t="s">
        <v>286</v>
      </c>
      <c r="GEM5" s="2479" t="s">
        <v>285</v>
      </c>
      <c r="GEN5" s="2480"/>
      <c r="GEO5" s="2481"/>
      <c r="GEP5" s="2481"/>
      <c r="GEQ5" s="2481"/>
      <c r="GER5"/>
      <c r="GES5" s="80" t="s">
        <v>287</v>
      </c>
      <c r="GET5" s="79" t="s">
        <v>286</v>
      </c>
      <c r="GEU5" s="2479" t="s">
        <v>285</v>
      </c>
      <c r="GEV5" s="2480"/>
      <c r="GEW5" s="2481"/>
      <c r="GEX5" s="2481"/>
      <c r="GEY5" s="2481"/>
      <c r="GEZ5"/>
      <c r="GFA5" s="80" t="s">
        <v>287</v>
      </c>
      <c r="GFB5" s="79" t="s">
        <v>286</v>
      </c>
      <c r="GFC5" s="2479" t="s">
        <v>285</v>
      </c>
      <c r="GFD5" s="2480"/>
      <c r="GFE5" s="2481"/>
      <c r="GFF5" s="2481"/>
      <c r="GFG5" s="2481"/>
      <c r="GFH5"/>
      <c r="GFI5" s="80" t="s">
        <v>287</v>
      </c>
      <c r="GFJ5" s="79" t="s">
        <v>286</v>
      </c>
      <c r="GFK5" s="2479" t="s">
        <v>285</v>
      </c>
      <c r="GFL5" s="2480"/>
      <c r="GFM5" s="2481"/>
      <c r="GFN5" s="2481"/>
      <c r="GFO5" s="2481"/>
      <c r="GFP5"/>
      <c r="GFQ5" s="80" t="s">
        <v>287</v>
      </c>
      <c r="GFR5" s="79" t="s">
        <v>286</v>
      </c>
      <c r="GFS5" s="2479" t="s">
        <v>285</v>
      </c>
      <c r="GFT5" s="2480"/>
      <c r="GFU5" s="2481"/>
      <c r="GFV5" s="2481"/>
      <c r="GFW5" s="2481"/>
      <c r="GFX5"/>
      <c r="GFY5" s="80" t="s">
        <v>287</v>
      </c>
      <c r="GFZ5" s="79" t="s">
        <v>286</v>
      </c>
      <c r="GGA5" s="2479" t="s">
        <v>285</v>
      </c>
      <c r="GGB5" s="2480"/>
      <c r="GGC5" s="2481"/>
      <c r="GGD5" s="2481"/>
      <c r="GGE5" s="2481"/>
      <c r="GGF5"/>
      <c r="GGG5" s="80" t="s">
        <v>287</v>
      </c>
      <c r="GGH5" s="79" t="s">
        <v>286</v>
      </c>
      <c r="GGI5" s="2479" t="s">
        <v>285</v>
      </c>
      <c r="GGJ5" s="2480"/>
      <c r="GGK5" s="2481"/>
      <c r="GGL5" s="2481"/>
      <c r="GGM5" s="2481"/>
      <c r="GGN5"/>
      <c r="GGO5" s="80" t="s">
        <v>287</v>
      </c>
      <c r="GGP5" s="79" t="s">
        <v>286</v>
      </c>
      <c r="GGQ5" s="2479" t="s">
        <v>285</v>
      </c>
      <c r="GGR5" s="2480"/>
      <c r="GGS5" s="2481"/>
      <c r="GGT5" s="2481"/>
      <c r="GGU5" s="2481"/>
      <c r="GGV5"/>
      <c r="GGW5" s="80" t="s">
        <v>287</v>
      </c>
      <c r="GGX5" s="79" t="s">
        <v>286</v>
      </c>
      <c r="GGY5" s="2479" t="s">
        <v>285</v>
      </c>
      <c r="GGZ5" s="2480"/>
      <c r="GHA5" s="2481"/>
      <c r="GHB5" s="2481"/>
      <c r="GHC5" s="2481"/>
      <c r="GHD5"/>
      <c r="GHE5" s="80" t="s">
        <v>287</v>
      </c>
      <c r="GHF5" s="79" t="s">
        <v>286</v>
      </c>
      <c r="GHG5" s="2479" t="s">
        <v>285</v>
      </c>
      <c r="GHH5" s="2480"/>
      <c r="GHI5" s="2481"/>
      <c r="GHJ5" s="2481"/>
      <c r="GHK5" s="2481"/>
      <c r="GHL5"/>
      <c r="GHM5" s="80" t="s">
        <v>287</v>
      </c>
      <c r="GHN5" s="79" t="s">
        <v>286</v>
      </c>
      <c r="GHO5" s="2479" t="s">
        <v>285</v>
      </c>
      <c r="GHP5" s="2480"/>
      <c r="GHQ5" s="2481"/>
      <c r="GHR5" s="2481"/>
      <c r="GHS5" s="2481"/>
      <c r="GHT5"/>
      <c r="GHU5" s="80" t="s">
        <v>287</v>
      </c>
      <c r="GHV5" s="79" t="s">
        <v>286</v>
      </c>
      <c r="GHW5" s="2479" t="s">
        <v>285</v>
      </c>
      <c r="GHX5" s="2480"/>
      <c r="GHY5" s="2481"/>
      <c r="GHZ5" s="2481"/>
      <c r="GIA5" s="2481"/>
      <c r="GIB5"/>
      <c r="GIC5" s="80" t="s">
        <v>287</v>
      </c>
      <c r="GID5" s="79" t="s">
        <v>286</v>
      </c>
      <c r="GIE5" s="2479" t="s">
        <v>285</v>
      </c>
      <c r="GIF5" s="2480"/>
      <c r="GIG5" s="2481"/>
      <c r="GIH5" s="2481"/>
      <c r="GII5" s="2481"/>
      <c r="GIJ5"/>
      <c r="GIK5" s="80" t="s">
        <v>287</v>
      </c>
      <c r="GIL5" s="79" t="s">
        <v>286</v>
      </c>
      <c r="GIM5" s="2479" t="s">
        <v>285</v>
      </c>
      <c r="GIN5" s="2480"/>
      <c r="GIO5" s="2481"/>
      <c r="GIP5" s="2481"/>
      <c r="GIQ5" s="2481"/>
      <c r="GIR5"/>
      <c r="GIS5" s="80" t="s">
        <v>287</v>
      </c>
      <c r="GIT5" s="79" t="s">
        <v>286</v>
      </c>
      <c r="GIU5" s="2479" t="s">
        <v>285</v>
      </c>
      <c r="GIV5" s="2480"/>
      <c r="GIW5" s="2481"/>
      <c r="GIX5" s="2481"/>
      <c r="GIY5" s="2481"/>
      <c r="GIZ5"/>
      <c r="GJA5" s="80" t="s">
        <v>287</v>
      </c>
      <c r="GJB5" s="79" t="s">
        <v>286</v>
      </c>
      <c r="GJC5" s="2479" t="s">
        <v>285</v>
      </c>
      <c r="GJD5" s="2480"/>
      <c r="GJE5" s="2481"/>
      <c r="GJF5" s="2481"/>
      <c r="GJG5" s="2481"/>
      <c r="GJH5"/>
      <c r="GJI5" s="80" t="s">
        <v>287</v>
      </c>
      <c r="GJJ5" s="79" t="s">
        <v>286</v>
      </c>
      <c r="GJK5" s="2479" t="s">
        <v>285</v>
      </c>
      <c r="GJL5" s="2480"/>
      <c r="GJM5" s="2481"/>
      <c r="GJN5" s="2481"/>
      <c r="GJO5" s="2481"/>
      <c r="GJP5"/>
      <c r="GJQ5" s="80" t="s">
        <v>287</v>
      </c>
      <c r="GJR5" s="79" t="s">
        <v>286</v>
      </c>
      <c r="GJS5" s="2479" t="s">
        <v>285</v>
      </c>
      <c r="GJT5" s="2480"/>
      <c r="GJU5" s="2481"/>
      <c r="GJV5" s="2481"/>
      <c r="GJW5" s="2481"/>
      <c r="GJX5"/>
      <c r="GJY5" s="80" t="s">
        <v>287</v>
      </c>
      <c r="GJZ5" s="79" t="s">
        <v>286</v>
      </c>
      <c r="GKA5" s="2479" t="s">
        <v>285</v>
      </c>
      <c r="GKB5" s="2480"/>
      <c r="GKC5" s="2481"/>
      <c r="GKD5" s="2481"/>
      <c r="GKE5" s="2481"/>
      <c r="GKF5"/>
      <c r="GKG5" s="80" t="s">
        <v>287</v>
      </c>
      <c r="GKH5" s="79" t="s">
        <v>286</v>
      </c>
      <c r="GKI5" s="2479" t="s">
        <v>285</v>
      </c>
      <c r="GKJ5" s="2480"/>
      <c r="GKK5" s="2481"/>
      <c r="GKL5" s="2481"/>
      <c r="GKM5" s="2481"/>
      <c r="GKN5"/>
      <c r="GKO5" s="80" t="s">
        <v>287</v>
      </c>
      <c r="GKP5" s="79" t="s">
        <v>286</v>
      </c>
      <c r="GKQ5" s="2479" t="s">
        <v>285</v>
      </c>
      <c r="GKR5" s="2480"/>
      <c r="GKS5" s="2481"/>
      <c r="GKT5" s="2481"/>
      <c r="GKU5" s="2481"/>
      <c r="GKV5"/>
      <c r="GKW5" s="80" t="s">
        <v>287</v>
      </c>
      <c r="GKX5" s="79" t="s">
        <v>286</v>
      </c>
      <c r="GKY5" s="2479" t="s">
        <v>285</v>
      </c>
      <c r="GKZ5" s="2480"/>
      <c r="GLA5" s="2481"/>
      <c r="GLB5" s="2481"/>
      <c r="GLC5" s="2481"/>
      <c r="GLD5"/>
      <c r="GLE5" s="80" t="s">
        <v>287</v>
      </c>
      <c r="GLF5" s="79" t="s">
        <v>286</v>
      </c>
      <c r="GLG5" s="2479" t="s">
        <v>285</v>
      </c>
      <c r="GLH5" s="2480"/>
      <c r="GLI5" s="2481"/>
      <c r="GLJ5" s="2481"/>
      <c r="GLK5" s="2481"/>
      <c r="GLL5"/>
      <c r="GLM5" s="80" t="s">
        <v>287</v>
      </c>
      <c r="GLN5" s="79" t="s">
        <v>286</v>
      </c>
      <c r="GLO5" s="2479" t="s">
        <v>285</v>
      </c>
      <c r="GLP5" s="2480"/>
      <c r="GLQ5" s="2481"/>
      <c r="GLR5" s="2481"/>
      <c r="GLS5" s="2481"/>
      <c r="GLT5"/>
      <c r="GLU5" s="80" t="s">
        <v>287</v>
      </c>
      <c r="GLV5" s="79" t="s">
        <v>286</v>
      </c>
      <c r="GLW5" s="2479" t="s">
        <v>285</v>
      </c>
      <c r="GLX5" s="2480"/>
      <c r="GLY5" s="2481"/>
      <c r="GLZ5" s="2481"/>
      <c r="GMA5" s="2481"/>
      <c r="GMB5"/>
      <c r="GMC5" s="80" t="s">
        <v>287</v>
      </c>
      <c r="GMD5" s="79" t="s">
        <v>286</v>
      </c>
      <c r="GME5" s="2479" t="s">
        <v>285</v>
      </c>
      <c r="GMF5" s="2480"/>
      <c r="GMG5" s="2481"/>
      <c r="GMH5" s="2481"/>
      <c r="GMI5" s="2481"/>
      <c r="GMJ5"/>
      <c r="GMK5" s="80" t="s">
        <v>287</v>
      </c>
      <c r="GML5" s="79" t="s">
        <v>286</v>
      </c>
      <c r="GMM5" s="2479" t="s">
        <v>285</v>
      </c>
      <c r="GMN5" s="2480"/>
      <c r="GMO5" s="2481"/>
      <c r="GMP5" s="2481"/>
      <c r="GMQ5" s="2481"/>
      <c r="GMR5"/>
      <c r="GMS5" s="80" t="s">
        <v>287</v>
      </c>
      <c r="GMT5" s="79" t="s">
        <v>286</v>
      </c>
      <c r="GMU5" s="2479" t="s">
        <v>285</v>
      </c>
      <c r="GMV5" s="2480"/>
      <c r="GMW5" s="2481"/>
      <c r="GMX5" s="2481"/>
      <c r="GMY5" s="2481"/>
      <c r="GMZ5"/>
      <c r="GNA5" s="80" t="s">
        <v>287</v>
      </c>
      <c r="GNB5" s="79" t="s">
        <v>286</v>
      </c>
      <c r="GNC5" s="2479" t="s">
        <v>285</v>
      </c>
      <c r="GND5" s="2480"/>
      <c r="GNE5" s="2481"/>
      <c r="GNF5" s="2481"/>
      <c r="GNG5" s="2481"/>
      <c r="GNH5"/>
      <c r="GNI5" s="80" t="s">
        <v>287</v>
      </c>
      <c r="GNJ5" s="79" t="s">
        <v>286</v>
      </c>
      <c r="GNK5" s="2479" t="s">
        <v>285</v>
      </c>
      <c r="GNL5" s="2480"/>
      <c r="GNM5" s="2481"/>
      <c r="GNN5" s="2481"/>
      <c r="GNO5" s="2481"/>
      <c r="GNP5"/>
      <c r="GNQ5" s="80" t="s">
        <v>287</v>
      </c>
      <c r="GNR5" s="79" t="s">
        <v>286</v>
      </c>
      <c r="GNS5" s="2479" t="s">
        <v>285</v>
      </c>
      <c r="GNT5" s="2480"/>
      <c r="GNU5" s="2481"/>
      <c r="GNV5" s="2481"/>
      <c r="GNW5" s="2481"/>
      <c r="GNX5"/>
      <c r="GNY5" s="80" t="s">
        <v>287</v>
      </c>
      <c r="GNZ5" s="79" t="s">
        <v>286</v>
      </c>
      <c r="GOA5" s="2479" t="s">
        <v>285</v>
      </c>
      <c r="GOB5" s="2480"/>
      <c r="GOC5" s="2481"/>
      <c r="GOD5" s="2481"/>
      <c r="GOE5" s="2481"/>
      <c r="GOF5"/>
      <c r="GOG5" s="80" t="s">
        <v>287</v>
      </c>
      <c r="GOH5" s="79" t="s">
        <v>286</v>
      </c>
      <c r="GOI5" s="2479" t="s">
        <v>285</v>
      </c>
      <c r="GOJ5" s="2480"/>
      <c r="GOK5" s="2481"/>
      <c r="GOL5" s="2481"/>
      <c r="GOM5" s="2481"/>
      <c r="GON5"/>
      <c r="GOO5" s="80" t="s">
        <v>287</v>
      </c>
      <c r="GOP5" s="79" t="s">
        <v>286</v>
      </c>
      <c r="GOQ5" s="2479" t="s">
        <v>285</v>
      </c>
      <c r="GOR5" s="2480"/>
      <c r="GOS5" s="2481"/>
      <c r="GOT5" s="2481"/>
      <c r="GOU5" s="2481"/>
      <c r="GOV5"/>
      <c r="GOW5" s="80" t="s">
        <v>287</v>
      </c>
      <c r="GOX5" s="79" t="s">
        <v>286</v>
      </c>
      <c r="GOY5" s="2479" t="s">
        <v>285</v>
      </c>
      <c r="GOZ5" s="2480"/>
      <c r="GPA5" s="2481"/>
      <c r="GPB5" s="2481"/>
      <c r="GPC5" s="2481"/>
      <c r="GPD5"/>
      <c r="GPE5" s="80" t="s">
        <v>287</v>
      </c>
      <c r="GPF5" s="79" t="s">
        <v>286</v>
      </c>
      <c r="GPG5" s="2479" t="s">
        <v>285</v>
      </c>
      <c r="GPH5" s="2480"/>
      <c r="GPI5" s="2481"/>
      <c r="GPJ5" s="2481"/>
      <c r="GPK5" s="2481"/>
      <c r="GPL5"/>
      <c r="GPM5" s="80" t="s">
        <v>287</v>
      </c>
      <c r="GPN5" s="79" t="s">
        <v>286</v>
      </c>
      <c r="GPO5" s="2479" t="s">
        <v>285</v>
      </c>
      <c r="GPP5" s="2480"/>
      <c r="GPQ5" s="2481"/>
      <c r="GPR5" s="2481"/>
      <c r="GPS5" s="2481"/>
      <c r="GPT5"/>
      <c r="GPU5" s="80" t="s">
        <v>287</v>
      </c>
      <c r="GPV5" s="79" t="s">
        <v>286</v>
      </c>
      <c r="GPW5" s="2479" t="s">
        <v>285</v>
      </c>
      <c r="GPX5" s="2480"/>
      <c r="GPY5" s="2481"/>
      <c r="GPZ5" s="2481"/>
      <c r="GQA5" s="2481"/>
      <c r="GQB5"/>
      <c r="GQC5" s="80" t="s">
        <v>287</v>
      </c>
      <c r="GQD5" s="79" t="s">
        <v>286</v>
      </c>
      <c r="GQE5" s="2479" t="s">
        <v>285</v>
      </c>
      <c r="GQF5" s="2480"/>
      <c r="GQG5" s="2481"/>
      <c r="GQH5" s="2481"/>
      <c r="GQI5" s="2481"/>
      <c r="GQJ5"/>
      <c r="GQK5" s="80" t="s">
        <v>287</v>
      </c>
      <c r="GQL5" s="79" t="s">
        <v>286</v>
      </c>
      <c r="GQM5" s="2479" t="s">
        <v>285</v>
      </c>
      <c r="GQN5" s="2480"/>
      <c r="GQO5" s="2481"/>
      <c r="GQP5" s="2481"/>
      <c r="GQQ5" s="2481"/>
      <c r="GQR5"/>
      <c r="GQS5" s="80" t="s">
        <v>287</v>
      </c>
      <c r="GQT5" s="79" t="s">
        <v>286</v>
      </c>
      <c r="GQU5" s="2479" t="s">
        <v>285</v>
      </c>
      <c r="GQV5" s="2480"/>
      <c r="GQW5" s="2481"/>
      <c r="GQX5" s="2481"/>
      <c r="GQY5" s="2481"/>
      <c r="GQZ5"/>
      <c r="GRA5" s="80" t="s">
        <v>287</v>
      </c>
      <c r="GRB5" s="79" t="s">
        <v>286</v>
      </c>
      <c r="GRC5" s="2479" t="s">
        <v>285</v>
      </c>
      <c r="GRD5" s="2480"/>
      <c r="GRE5" s="2481"/>
      <c r="GRF5" s="2481"/>
      <c r="GRG5" s="2481"/>
      <c r="GRH5"/>
      <c r="GRI5" s="80" t="s">
        <v>287</v>
      </c>
      <c r="GRJ5" s="79" t="s">
        <v>286</v>
      </c>
      <c r="GRK5" s="2479" t="s">
        <v>285</v>
      </c>
      <c r="GRL5" s="2480"/>
      <c r="GRM5" s="2481"/>
      <c r="GRN5" s="2481"/>
      <c r="GRO5" s="2481"/>
      <c r="GRP5"/>
      <c r="GRQ5" s="80" t="s">
        <v>287</v>
      </c>
      <c r="GRR5" s="79" t="s">
        <v>286</v>
      </c>
      <c r="GRS5" s="2479" t="s">
        <v>285</v>
      </c>
      <c r="GRT5" s="2480"/>
      <c r="GRU5" s="2481"/>
      <c r="GRV5" s="2481"/>
      <c r="GRW5" s="2481"/>
      <c r="GRX5"/>
      <c r="GRY5" s="80" t="s">
        <v>287</v>
      </c>
      <c r="GRZ5" s="79" t="s">
        <v>286</v>
      </c>
      <c r="GSA5" s="2479" t="s">
        <v>285</v>
      </c>
      <c r="GSB5" s="2480"/>
      <c r="GSC5" s="2481"/>
      <c r="GSD5" s="2481"/>
      <c r="GSE5" s="2481"/>
      <c r="GSF5"/>
      <c r="GSG5" s="80" t="s">
        <v>287</v>
      </c>
      <c r="GSH5" s="79" t="s">
        <v>286</v>
      </c>
      <c r="GSI5" s="2479" t="s">
        <v>285</v>
      </c>
      <c r="GSJ5" s="2480"/>
      <c r="GSK5" s="2481"/>
      <c r="GSL5" s="2481"/>
      <c r="GSM5" s="2481"/>
      <c r="GSN5"/>
      <c r="GSO5" s="80" t="s">
        <v>287</v>
      </c>
      <c r="GSP5" s="79" t="s">
        <v>286</v>
      </c>
      <c r="GSQ5" s="2479" t="s">
        <v>285</v>
      </c>
      <c r="GSR5" s="2480"/>
      <c r="GSS5" s="2481"/>
      <c r="GST5" s="2481"/>
      <c r="GSU5" s="2481"/>
      <c r="GSV5"/>
      <c r="GSW5" s="80" t="s">
        <v>287</v>
      </c>
      <c r="GSX5" s="79" t="s">
        <v>286</v>
      </c>
      <c r="GSY5" s="2479" t="s">
        <v>285</v>
      </c>
      <c r="GSZ5" s="2480"/>
      <c r="GTA5" s="2481"/>
      <c r="GTB5" s="2481"/>
      <c r="GTC5" s="2481"/>
      <c r="GTD5"/>
      <c r="GTE5" s="80" t="s">
        <v>287</v>
      </c>
      <c r="GTF5" s="79" t="s">
        <v>286</v>
      </c>
      <c r="GTG5" s="2479" t="s">
        <v>285</v>
      </c>
      <c r="GTH5" s="2480"/>
      <c r="GTI5" s="2481"/>
      <c r="GTJ5" s="2481"/>
      <c r="GTK5" s="2481"/>
      <c r="GTL5"/>
      <c r="GTM5" s="80" t="s">
        <v>287</v>
      </c>
      <c r="GTN5" s="79" t="s">
        <v>286</v>
      </c>
      <c r="GTO5" s="2479" t="s">
        <v>285</v>
      </c>
      <c r="GTP5" s="2480"/>
      <c r="GTQ5" s="2481"/>
      <c r="GTR5" s="2481"/>
      <c r="GTS5" s="2481"/>
      <c r="GTT5"/>
      <c r="GTU5" s="80" t="s">
        <v>287</v>
      </c>
      <c r="GTV5" s="79" t="s">
        <v>286</v>
      </c>
      <c r="GTW5" s="2479" t="s">
        <v>285</v>
      </c>
      <c r="GTX5" s="2480"/>
      <c r="GTY5" s="2481"/>
      <c r="GTZ5" s="2481"/>
      <c r="GUA5" s="2481"/>
      <c r="GUB5"/>
      <c r="GUC5" s="80" t="s">
        <v>287</v>
      </c>
      <c r="GUD5" s="79" t="s">
        <v>286</v>
      </c>
      <c r="GUE5" s="2479" t="s">
        <v>285</v>
      </c>
      <c r="GUF5" s="2480"/>
      <c r="GUG5" s="2481"/>
      <c r="GUH5" s="2481"/>
      <c r="GUI5" s="2481"/>
      <c r="GUJ5"/>
      <c r="GUK5" s="80" t="s">
        <v>287</v>
      </c>
      <c r="GUL5" s="79" t="s">
        <v>286</v>
      </c>
      <c r="GUM5" s="2479" t="s">
        <v>285</v>
      </c>
      <c r="GUN5" s="2480"/>
      <c r="GUO5" s="2481"/>
      <c r="GUP5" s="2481"/>
      <c r="GUQ5" s="2481"/>
      <c r="GUR5"/>
      <c r="GUS5" s="80" t="s">
        <v>287</v>
      </c>
      <c r="GUT5" s="79" t="s">
        <v>286</v>
      </c>
      <c r="GUU5" s="2479" t="s">
        <v>285</v>
      </c>
      <c r="GUV5" s="2480"/>
      <c r="GUW5" s="2481"/>
      <c r="GUX5" s="2481"/>
      <c r="GUY5" s="2481"/>
      <c r="GUZ5"/>
      <c r="GVA5" s="80" t="s">
        <v>287</v>
      </c>
      <c r="GVB5" s="79" t="s">
        <v>286</v>
      </c>
      <c r="GVC5" s="2479" t="s">
        <v>285</v>
      </c>
      <c r="GVD5" s="2480"/>
      <c r="GVE5" s="2481"/>
      <c r="GVF5" s="2481"/>
      <c r="GVG5" s="2481"/>
      <c r="GVH5"/>
      <c r="GVI5" s="80" t="s">
        <v>287</v>
      </c>
      <c r="GVJ5" s="79" t="s">
        <v>286</v>
      </c>
      <c r="GVK5" s="2479" t="s">
        <v>285</v>
      </c>
      <c r="GVL5" s="2480"/>
      <c r="GVM5" s="2481"/>
      <c r="GVN5" s="2481"/>
      <c r="GVO5" s="2481"/>
      <c r="GVP5"/>
      <c r="GVQ5" s="80" t="s">
        <v>287</v>
      </c>
      <c r="GVR5" s="79" t="s">
        <v>286</v>
      </c>
      <c r="GVS5" s="2479" t="s">
        <v>285</v>
      </c>
      <c r="GVT5" s="2480"/>
      <c r="GVU5" s="2481"/>
      <c r="GVV5" s="2481"/>
      <c r="GVW5" s="2481"/>
      <c r="GVX5"/>
      <c r="GVY5" s="80" t="s">
        <v>287</v>
      </c>
      <c r="GVZ5" s="79" t="s">
        <v>286</v>
      </c>
      <c r="GWA5" s="2479" t="s">
        <v>285</v>
      </c>
      <c r="GWB5" s="2480"/>
      <c r="GWC5" s="2481"/>
      <c r="GWD5" s="2481"/>
      <c r="GWE5" s="2481"/>
      <c r="GWF5"/>
      <c r="GWG5" s="80" t="s">
        <v>287</v>
      </c>
      <c r="GWH5" s="79" t="s">
        <v>286</v>
      </c>
      <c r="GWI5" s="2479" t="s">
        <v>285</v>
      </c>
      <c r="GWJ5" s="2480"/>
      <c r="GWK5" s="2481"/>
      <c r="GWL5" s="2481"/>
      <c r="GWM5" s="2481"/>
      <c r="GWN5"/>
      <c r="GWO5" s="80" t="s">
        <v>287</v>
      </c>
      <c r="GWP5" s="79" t="s">
        <v>286</v>
      </c>
      <c r="GWQ5" s="2479" t="s">
        <v>285</v>
      </c>
      <c r="GWR5" s="2480"/>
      <c r="GWS5" s="2481"/>
      <c r="GWT5" s="2481"/>
      <c r="GWU5" s="2481"/>
      <c r="GWV5"/>
      <c r="GWW5" s="80" t="s">
        <v>287</v>
      </c>
      <c r="GWX5" s="79" t="s">
        <v>286</v>
      </c>
      <c r="GWY5" s="2479" t="s">
        <v>285</v>
      </c>
      <c r="GWZ5" s="2480"/>
      <c r="GXA5" s="2481"/>
      <c r="GXB5" s="2481"/>
      <c r="GXC5" s="2481"/>
      <c r="GXD5"/>
      <c r="GXE5" s="80" t="s">
        <v>287</v>
      </c>
      <c r="GXF5" s="79" t="s">
        <v>286</v>
      </c>
      <c r="GXG5" s="2479" t="s">
        <v>285</v>
      </c>
      <c r="GXH5" s="2480"/>
      <c r="GXI5" s="2481"/>
      <c r="GXJ5" s="2481"/>
      <c r="GXK5" s="2481"/>
      <c r="GXL5"/>
      <c r="GXM5" s="80" t="s">
        <v>287</v>
      </c>
      <c r="GXN5" s="79" t="s">
        <v>286</v>
      </c>
      <c r="GXO5" s="2479" t="s">
        <v>285</v>
      </c>
      <c r="GXP5" s="2480"/>
      <c r="GXQ5" s="2481"/>
      <c r="GXR5" s="2481"/>
      <c r="GXS5" s="2481"/>
      <c r="GXT5"/>
      <c r="GXU5" s="80" t="s">
        <v>287</v>
      </c>
      <c r="GXV5" s="79" t="s">
        <v>286</v>
      </c>
      <c r="GXW5" s="2479" t="s">
        <v>285</v>
      </c>
      <c r="GXX5" s="2480"/>
      <c r="GXY5" s="2481"/>
      <c r="GXZ5" s="2481"/>
      <c r="GYA5" s="2481"/>
      <c r="GYB5"/>
      <c r="GYC5" s="80" t="s">
        <v>287</v>
      </c>
      <c r="GYD5" s="79" t="s">
        <v>286</v>
      </c>
      <c r="GYE5" s="2479" t="s">
        <v>285</v>
      </c>
      <c r="GYF5" s="2480"/>
      <c r="GYG5" s="2481"/>
      <c r="GYH5" s="2481"/>
      <c r="GYI5" s="2481"/>
      <c r="GYJ5"/>
      <c r="GYK5" s="80" t="s">
        <v>287</v>
      </c>
      <c r="GYL5" s="79" t="s">
        <v>286</v>
      </c>
      <c r="GYM5" s="2479" t="s">
        <v>285</v>
      </c>
      <c r="GYN5" s="2480"/>
      <c r="GYO5" s="2481"/>
      <c r="GYP5" s="2481"/>
      <c r="GYQ5" s="2481"/>
      <c r="GYR5"/>
      <c r="GYS5" s="80" t="s">
        <v>287</v>
      </c>
      <c r="GYT5" s="79" t="s">
        <v>286</v>
      </c>
      <c r="GYU5" s="2479" t="s">
        <v>285</v>
      </c>
      <c r="GYV5" s="2480"/>
      <c r="GYW5" s="2481"/>
      <c r="GYX5" s="2481"/>
      <c r="GYY5" s="2481"/>
      <c r="GYZ5"/>
      <c r="GZA5" s="80" t="s">
        <v>287</v>
      </c>
      <c r="GZB5" s="79" t="s">
        <v>286</v>
      </c>
      <c r="GZC5" s="2479" t="s">
        <v>285</v>
      </c>
      <c r="GZD5" s="2480"/>
      <c r="GZE5" s="2481"/>
      <c r="GZF5" s="2481"/>
      <c r="GZG5" s="2481"/>
      <c r="GZH5"/>
      <c r="GZI5" s="80" t="s">
        <v>287</v>
      </c>
      <c r="GZJ5" s="79" t="s">
        <v>286</v>
      </c>
      <c r="GZK5" s="2479" t="s">
        <v>285</v>
      </c>
      <c r="GZL5" s="2480"/>
      <c r="GZM5" s="2481"/>
      <c r="GZN5" s="2481"/>
      <c r="GZO5" s="2481"/>
      <c r="GZP5"/>
      <c r="GZQ5" s="80" t="s">
        <v>287</v>
      </c>
      <c r="GZR5" s="79" t="s">
        <v>286</v>
      </c>
      <c r="GZS5" s="2479" t="s">
        <v>285</v>
      </c>
      <c r="GZT5" s="2480"/>
      <c r="GZU5" s="2481"/>
      <c r="GZV5" s="2481"/>
      <c r="GZW5" s="2481"/>
      <c r="GZX5"/>
      <c r="GZY5" s="80" t="s">
        <v>287</v>
      </c>
      <c r="GZZ5" s="79" t="s">
        <v>286</v>
      </c>
      <c r="HAA5" s="2479" t="s">
        <v>285</v>
      </c>
      <c r="HAB5" s="2480"/>
      <c r="HAC5" s="2481"/>
      <c r="HAD5" s="2481"/>
      <c r="HAE5" s="2481"/>
      <c r="HAF5"/>
      <c r="HAG5" s="80" t="s">
        <v>287</v>
      </c>
      <c r="HAH5" s="79" t="s">
        <v>286</v>
      </c>
      <c r="HAI5" s="2479" t="s">
        <v>285</v>
      </c>
      <c r="HAJ5" s="2480"/>
      <c r="HAK5" s="2481"/>
      <c r="HAL5" s="2481"/>
      <c r="HAM5" s="2481"/>
      <c r="HAN5"/>
      <c r="HAO5" s="80" t="s">
        <v>287</v>
      </c>
      <c r="HAP5" s="79" t="s">
        <v>286</v>
      </c>
      <c r="HAQ5" s="2479" t="s">
        <v>285</v>
      </c>
      <c r="HAR5" s="2480"/>
      <c r="HAS5" s="2481"/>
      <c r="HAT5" s="2481"/>
      <c r="HAU5" s="2481"/>
      <c r="HAV5"/>
      <c r="HAW5" s="80" t="s">
        <v>287</v>
      </c>
      <c r="HAX5" s="79" t="s">
        <v>286</v>
      </c>
      <c r="HAY5" s="2479" t="s">
        <v>285</v>
      </c>
      <c r="HAZ5" s="2480"/>
      <c r="HBA5" s="2481"/>
      <c r="HBB5" s="2481"/>
      <c r="HBC5" s="2481"/>
      <c r="HBD5"/>
      <c r="HBE5" s="80" t="s">
        <v>287</v>
      </c>
      <c r="HBF5" s="79" t="s">
        <v>286</v>
      </c>
      <c r="HBG5" s="2479" t="s">
        <v>285</v>
      </c>
      <c r="HBH5" s="2480"/>
      <c r="HBI5" s="2481"/>
      <c r="HBJ5" s="2481"/>
      <c r="HBK5" s="2481"/>
      <c r="HBL5"/>
      <c r="HBM5" s="80" t="s">
        <v>287</v>
      </c>
      <c r="HBN5" s="79" t="s">
        <v>286</v>
      </c>
      <c r="HBO5" s="2479" t="s">
        <v>285</v>
      </c>
      <c r="HBP5" s="2480"/>
      <c r="HBQ5" s="2481"/>
      <c r="HBR5" s="2481"/>
      <c r="HBS5" s="2481"/>
      <c r="HBT5"/>
      <c r="HBU5" s="80" t="s">
        <v>287</v>
      </c>
      <c r="HBV5" s="79" t="s">
        <v>286</v>
      </c>
      <c r="HBW5" s="2479" t="s">
        <v>285</v>
      </c>
      <c r="HBX5" s="2480"/>
      <c r="HBY5" s="2481"/>
      <c r="HBZ5" s="2481"/>
      <c r="HCA5" s="2481"/>
      <c r="HCB5"/>
      <c r="HCC5" s="80" t="s">
        <v>287</v>
      </c>
      <c r="HCD5" s="79" t="s">
        <v>286</v>
      </c>
      <c r="HCE5" s="2479" t="s">
        <v>285</v>
      </c>
      <c r="HCF5" s="2480"/>
      <c r="HCG5" s="2481"/>
      <c r="HCH5" s="2481"/>
      <c r="HCI5" s="2481"/>
      <c r="HCJ5"/>
      <c r="HCK5" s="80" t="s">
        <v>287</v>
      </c>
      <c r="HCL5" s="79" t="s">
        <v>286</v>
      </c>
      <c r="HCM5" s="2479" t="s">
        <v>285</v>
      </c>
      <c r="HCN5" s="2480"/>
      <c r="HCO5" s="2481"/>
      <c r="HCP5" s="2481"/>
      <c r="HCQ5" s="2481"/>
      <c r="HCR5"/>
      <c r="HCS5" s="80" t="s">
        <v>287</v>
      </c>
      <c r="HCT5" s="79" t="s">
        <v>286</v>
      </c>
      <c r="HCU5" s="2479" t="s">
        <v>285</v>
      </c>
      <c r="HCV5" s="2480"/>
      <c r="HCW5" s="2481"/>
      <c r="HCX5" s="2481"/>
      <c r="HCY5" s="2481"/>
      <c r="HCZ5"/>
      <c r="HDA5" s="80" t="s">
        <v>287</v>
      </c>
      <c r="HDB5" s="79" t="s">
        <v>286</v>
      </c>
      <c r="HDC5" s="2479" t="s">
        <v>285</v>
      </c>
      <c r="HDD5" s="2480"/>
      <c r="HDE5" s="2481"/>
      <c r="HDF5" s="2481"/>
      <c r="HDG5" s="2481"/>
      <c r="HDH5"/>
      <c r="HDI5" s="80" t="s">
        <v>287</v>
      </c>
      <c r="HDJ5" s="79" t="s">
        <v>286</v>
      </c>
      <c r="HDK5" s="2479" t="s">
        <v>285</v>
      </c>
      <c r="HDL5" s="2480"/>
      <c r="HDM5" s="2481"/>
      <c r="HDN5" s="2481"/>
      <c r="HDO5" s="2481"/>
      <c r="HDP5"/>
      <c r="HDQ5" s="80" t="s">
        <v>287</v>
      </c>
      <c r="HDR5" s="79" t="s">
        <v>286</v>
      </c>
      <c r="HDS5" s="2479" t="s">
        <v>285</v>
      </c>
      <c r="HDT5" s="2480"/>
      <c r="HDU5" s="2481"/>
      <c r="HDV5" s="2481"/>
      <c r="HDW5" s="2481"/>
      <c r="HDX5"/>
      <c r="HDY5" s="80" t="s">
        <v>287</v>
      </c>
      <c r="HDZ5" s="79" t="s">
        <v>286</v>
      </c>
      <c r="HEA5" s="2479" t="s">
        <v>285</v>
      </c>
      <c r="HEB5" s="2480"/>
      <c r="HEC5" s="2481"/>
      <c r="HED5" s="2481"/>
      <c r="HEE5" s="2481"/>
      <c r="HEF5"/>
      <c r="HEG5" s="80" t="s">
        <v>287</v>
      </c>
      <c r="HEH5" s="79" t="s">
        <v>286</v>
      </c>
      <c r="HEI5" s="2479" t="s">
        <v>285</v>
      </c>
      <c r="HEJ5" s="2480"/>
      <c r="HEK5" s="2481"/>
      <c r="HEL5" s="2481"/>
      <c r="HEM5" s="2481"/>
      <c r="HEN5"/>
      <c r="HEO5" s="80" t="s">
        <v>287</v>
      </c>
      <c r="HEP5" s="79" t="s">
        <v>286</v>
      </c>
      <c r="HEQ5" s="2479" t="s">
        <v>285</v>
      </c>
      <c r="HER5" s="2480"/>
      <c r="HES5" s="2481"/>
      <c r="HET5" s="2481"/>
      <c r="HEU5" s="2481"/>
      <c r="HEV5"/>
      <c r="HEW5" s="80" t="s">
        <v>287</v>
      </c>
      <c r="HEX5" s="79" t="s">
        <v>286</v>
      </c>
      <c r="HEY5" s="2479" t="s">
        <v>285</v>
      </c>
      <c r="HEZ5" s="2480"/>
      <c r="HFA5" s="2481"/>
      <c r="HFB5" s="2481"/>
      <c r="HFC5" s="2481"/>
      <c r="HFD5"/>
      <c r="HFE5" s="80" t="s">
        <v>287</v>
      </c>
      <c r="HFF5" s="79" t="s">
        <v>286</v>
      </c>
      <c r="HFG5" s="2479" t="s">
        <v>285</v>
      </c>
      <c r="HFH5" s="2480"/>
      <c r="HFI5" s="2481"/>
      <c r="HFJ5" s="2481"/>
      <c r="HFK5" s="2481"/>
      <c r="HFL5"/>
      <c r="HFM5" s="80" t="s">
        <v>287</v>
      </c>
      <c r="HFN5" s="79" t="s">
        <v>286</v>
      </c>
      <c r="HFO5" s="2479" t="s">
        <v>285</v>
      </c>
      <c r="HFP5" s="2480"/>
      <c r="HFQ5" s="2481"/>
      <c r="HFR5" s="2481"/>
      <c r="HFS5" s="2481"/>
      <c r="HFT5"/>
      <c r="HFU5" s="80" t="s">
        <v>287</v>
      </c>
      <c r="HFV5" s="79" t="s">
        <v>286</v>
      </c>
      <c r="HFW5" s="2479" t="s">
        <v>285</v>
      </c>
      <c r="HFX5" s="2480"/>
      <c r="HFY5" s="2481"/>
      <c r="HFZ5" s="2481"/>
      <c r="HGA5" s="2481"/>
      <c r="HGB5"/>
      <c r="HGC5" s="80" t="s">
        <v>287</v>
      </c>
      <c r="HGD5" s="79" t="s">
        <v>286</v>
      </c>
      <c r="HGE5" s="2479" t="s">
        <v>285</v>
      </c>
      <c r="HGF5" s="2480"/>
      <c r="HGG5" s="2481"/>
      <c r="HGH5" s="2481"/>
      <c r="HGI5" s="2481"/>
      <c r="HGJ5"/>
      <c r="HGK5" s="80" t="s">
        <v>287</v>
      </c>
      <c r="HGL5" s="79" t="s">
        <v>286</v>
      </c>
      <c r="HGM5" s="2479" t="s">
        <v>285</v>
      </c>
      <c r="HGN5" s="2480"/>
      <c r="HGO5" s="2481"/>
      <c r="HGP5" s="2481"/>
      <c r="HGQ5" s="2481"/>
      <c r="HGR5"/>
      <c r="HGS5" s="80" t="s">
        <v>287</v>
      </c>
      <c r="HGT5" s="79" t="s">
        <v>286</v>
      </c>
      <c r="HGU5" s="2479" t="s">
        <v>285</v>
      </c>
      <c r="HGV5" s="2480"/>
      <c r="HGW5" s="2481"/>
      <c r="HGX5" s="2481"/>
      <c r="HGY5" s="2481"/>
      <c r="HGZ5"/>
      <c r="HHA5" s="80" t="s">
        <v>287</v>
      </c>
      <c r="HHB5" s="79" t="s">
        <v>286</v>
      </c>
      <c r="HHC5" s="2479" t="s">
        <v>285</v>
      </c>
      <c r="HHD5" s="2480"/>
      <c r="HHE5" s="2481"/>
      <c r="HHF5" s="2481"/>
      <c r="HHG5" s="2481"/>
      <c r="HHH5"/>
      <c r="HHI5" s="80" t="s">
        <v>287</v>
      </c>
      <c r="HHJ5" s="79" t="s">
        <v>286</v>
      </c>
      <c r="HHK5" s="2479" t="s">
        <v>285</v>
      </c>
      <c r="HHL5" s="2480"/>
      <c r="HHM5" s="2481"/>
      <c r="HHN5" s="2481"/>
      <c r="HHO5" s="2481"/>
      <c r="HHP5"/>
      <c r="HHQ5" s="80" t="s">
        <v>287</v>
      </c>
      <c r="HHR5" s="79" t="s">
        <v>286</v>
      </c>
      <c r="HHS5" s="2479" t="s">
        <v>285</v>
      </c>
      <c r="HHT5" s="2480"/>
      <c r="HHU5" s="2481"/>
      <c r="HHV5" s="2481"/>
      <c r="HHW5" s="2481"/>
      <c r="HHX5"/>
      <c r="HHY5" s="80" t="s">
        <v>287</v>
      </c>
      <c r="HHZ5" s="79" t="s">
        <v>286</v>
      </c>
      <c r="HIA5" s="2479" t="s">
        <v>285</v>
      </c>
      <c r="HIB5" s="2480"/>
      <c r="HIC5" s="2481"/>
      <c r="HID5" s="2481"/>
      <c r="HIE5" s="2481"/>
      <c r="HIF5"/>
      <c r="HIG5" s="80" t="s">
        <v>287</v>
      </c>
      <c r="HIH5" s="79" t="s">
        <v>286</v>
      </c>
      <c r="HII5" s="2479" t="s">
        <v>285</v>
      </c>
      <c r="HIJ5" s="2480"/>
      <c r="HIK5" s="2481"/>
      <c r="HIL5" s="2481"/>
      <c r="HIM5" s="2481"/>
      <c r="HIN5"/>
      <c r="HIO5" s="80" t="s">
        <v>287</v>
      </c>
      <c r="HIP5" s="79" t="s">
        <v>286</v>
      </c>
      <c r="HIQ5" s="2479" t="s">
        <v>285</v>
      </c>
      <c r="HIR5" s="2480"/>
      <c r="HIS5" s="2481"/>
      <c r="HIT5" s="2481"/>
      <c r="HIU5" s="2481"/>
      <c r="HIV5"/>
      <c r="HIW5" s="80" t="s">
        <v>287</v>
      </c>
      <c r="HIX5" s="79" t="s">
        <v>286</v>
      </c>
      <c r="HIY5" s="2479" t="s">
        <v>285</v>
      </c>
      <c r="HIZ5" s="2480"/>
      <c r="HJA5" s="2481"/>
      <c r="HJB5" s="2481"/>
      <c r="HJC5" s="2481"/>
      <c r="HJD5"/>
      <c r="HJE5" s="80" t="s">
        <v>287</v>
      </c>
      <c r="HJF5" s="79" t="s">
        <v>286</v>
      </c>
      <c r="HJG5" s="2479" t="s">
        <v>285</v>
      </c>
      <c r="HJH5" s="2480"/>
      <c r="HJI5" s="2481"/>
      <c r="HJJ5" s="2481"/>
      <c r="HJK5" s="2481"/>
      <c r="HJL5"/>
      <c r="HJM5" s="80" t="s">
        <v>287</v>
      </c>
      <c r="HJN5" s="79" t="s">
        <v>286</v>
      </c>
      <c r="HJO5" s="2479" t="s">
        <v>285</v>
      </c>
      <c r="HJP5" s="2480"/>
      <c r="HJQ5" s="2481"/>
      <c r="HJR5" s="2481"/>
      <c r="HJS5" s="2481"/>
      <c r="HJT5"/>
      <c r="HJU5" s="80" t="s">
        <v>287</v>
      </c>
      <c r="HJV5" s="79" t="s">
        <v>286</v>
      </c>
      <c r="HJW5" s="2479" t="s">
        <v>285</v>
      </c>
      <c r="HJX5" s="2480"/>
      <c r="HJY5" s="2481"/>
      <c r="HJZ5" s="2481"/>
      <c r="HKA5" s="2481"/>
      <c r="HKB5"/>
      <c r="HKC5" s="80" t="s">
        <v>287</v>
      </c>
      <c r="HKD5" s="79" t="s">
        <v>286</v>
      </c>
      <c r="HKE5" s="2479" t="s">
        <v>285</v>
      </c>
      <c r="HKF5" s="2480"/>
      <c r="HKG5" s="2481"/>
      <c r="HKH5" s="2481"/>
      <c r="HKI5" s="2481"/>
      <c r="HKJ5"/>
      <c r="HKK5" s="80" t="s">
        <v>287</v>
      </c>
      <c r="HKL5" s="79" t="s">
        <v>286</v>
      </c>
      <c r="HKM5" s="2479" t="s">
        <v>285</v>
      </c>
      <c r="HKN5" s="2480"/>
      <c r="HKO5" s="2481"/>
      <c r="HKP5" s="2481"/>
      <c r="HKQ5" s="2481"/>
      <c r="HKR5"/>
      <c r="HKS5" s="80" t="s">
        <v>287</v>
      </c>
      <c r="HKT5" s="79" t="s">
        <v>286</v>
      </c>
      <c r="HKU5" s="2479" t="s">
        <v>285</v>
      </c>
      <c r="HKV5" s="2480"/>
      <c r="HKW5" s="2481"/>
      <c r="HKX5" s="2481"/>
      <c r="HKY5" s="2481"/>
      <c r="HKZ5"/>
      <c r="HLA5" s="80" t="s">
        <v>287</v>
      </c>
      <c r="HLB5" s="79" t="s">
        <v>286</v>
      </c>
      <c r="HLC5" s="2479" t="s">
        <v>285</v>
      </c>
      <c r="HLD5" s="2480"/>
      <c r="HLE5" s="2481"/>
      <c r="HLF5" s="2481"/>
      <c r="HLG5" s="2481"/>
      <c r="HLH5"/>
      <c r="HLI5" s="80" t="s">
        <v>287</v>
      </c>
      <c r="HLJ5" s="79" t="s">
        <v>286</v>
      </c>
      <c r="HLK5" s="2479" t="s">
        <v>285</v>
      </c>
      <c r="HLL5" s="2480"/>
      <c r="HLM5" s="2481"/>
      <c r="HLN5" s="2481"/>
      <c r="HLO5" s="2481"/>
      <c r="HLP5"/>
      <c r="HLQ5" s="80" t="s">
        <v>287</v>
      </c>
      <c r="HLR5" s="79" t="s">
        <v>286</v>
      </c>
      <c r="HLS5" s="2479" t="s">
        <v>285</v>
      </c>
      <c r="HLT5" s="2480"/>
      <c r="HLU5" s="2481"/>
      <c r="HLV5" s="2481"/>
      <c r="HLW5" s="2481"/>
      <c r="HLX5"/>
      <c r="HLY5" s="80" t="s">
        <v>287</v>
      </c>
      <c r="HLZ5" s="79" t="s">
        <v>286</v>
      </c>
      <c r="HMA5" s="2479" t="s">
        <v>285</v>
      </c>
      <c r="HMB5" s="2480"/>
      <c r="HMC5" s="2481"/>
      <c r="HMD5" s="2481"/>
      <c r="HME5" s="2481"/>
      <c r="HMF5"/>
      <c r="HMG5" s="80" t="s">
        <v>287</v>
      </c>
      <c r="HMH5" s="79" t="s">
        <v>286</v>
      </c>
      <c r="HMI5" s="2479" t="s">
        <v>285</v>
      </c>
      <c r="HMJ5" s="2480"/>
      <c r="HMK5" s="2481"/>
      <c r="HML5" s="2481"/>
      <c r="HMM5" s="2481"/>
      <c r="HMN5"/>
      <c r="HMO5" s="80" t="s">
        <v>287</v>
      </c>
      <c r="HMP5" s="79" t="s">
        <v>286</v>
      </c>
      <c r="HMQ5" s="2479" t="s">
        <v>285</v>
      </c>
      <c r="HMR5" s="2480"/>
      <c r="HMS5" s="2481"/>
      <c r="HMT5" s="2481"/>
      <c r="HMU5" s="2481"/>
      <c r="HMV5"/>
      <c r="HMW5" s="80" t="s">
        <v>287</v>
      </c>
      <c r="HMX5" s="79" t="s">
        <v>286</v>
      </c>
      <c r="HMY5" s="2479" t="s">
        <v>285</v>
      </c>
      <c r="HMZ5" s="2480"/>
      <c r="HNA5" s="2481"/>
      <c r="HNB5" s="2481"/>
      <c r="HNC5" s="2481"/>
      <c r="HND5"/>
      <c r="HNE5" s="80" t="s">
        <v>287</v>
      </c>
      <c r="HNF5" s="79" t="s">
        <v>286</v>
      </c>
      <c r="HNG5" s="2479" t="s">
        <v>285</v>
      </c>
      <c r="HNH5" s="2480"/>
      <c r="HNI5" s="2481"/>
      <c r="HNJ5" s="2481"/>
      <c r="HNK5" s="2481"/>
      <c r="HNL5"/>
      <c r="HNM5" s="80" t="s">
        <v>287</v>
      </c>
      <c r="HNN5" s="79" t="s">
        <v>286</v>
      </c>
      <c r="HNO5" s="2479" t="s">
        <v>285</v>
      </c>
      <c r="HNP5" s="2480"/>
      <c r="HNQ5" s="2481"/>
      <c r="HNR5" s="2481"/>
      <c r="HNS5" s="2481"/>
      <c r="HNT5"/>
      <c r="HNU5" s="80" t="s">
        <v>287</v>
      </c>
      <c r="HNV5" s="79" t="s">
        <v>286</v>
      </c>
      <c r="HNW5" s="2479" t="s">
        <v>285</v>
      </c>
      <c r="HNX5" s="2480"/>
      <c r="HNY5" s="2481"/>
      <c r="HNZ5" s="2481"/>
      <c r="HOA5" s="2481"/>
      <c r="HOB5"/>
      <c r="HOC5" s="80" t="s">
        <v>287</v>
      </c>
      <c r="HOD5" s="79" t="s">
        <v>286</v>
      </c>
      <c r="HOE5" s="2479" t="s">
        <v>285</v>
      </c>
      <c r="HOF5" s="2480"/>
      <c r="HOG5" s="2481"/>
      <c r="HOH5" s="2481"/>
      <c r="HOI5" s="2481"/>
      <c r="HOJ5"/>
      <c r="HOK5" s="80" t="s">
        <v>287</v>
      </c>
      <c r="HOL5" s="79" t="s">
        <v>286</v>
      </c>
      <c r="HOM5" s="2479" t="s">
        <v>285</v>
      </c>
      <c r="HON5" s="2480"/>
      <c r="HOO5" s="2481"/>
      <c r="HOP5" s="2481"/>
      <c r="HOQ5" s="2481"/>
      <c r="HOR5"/>
      <c r="HOS5" s="80" t="s">
        <v>287</v>
      </c>
      <c r="HOT5" s="79" t="s">
        <v>286</v>
      </c>
      <c r="HOU5" s="2479" t="s">
        <v>285</v>
      </c>
      <c r="HOV5" s="2480"/>
      <c r="HOW5" s="2481"/>
      <c r="HOX5" s="2481"/>
      <c r="HOY5" s="2481"/>
      <c r="HOZ5"/>
      <c r="HPA5" s="80" t="s">
        <v>287</v>
      </c>
      <c r="HPB5" s="79" t="s">
        <v>286</v>
      </c>
      <c r="HPC5" s="2479" t="s">
        <v>285</v>
      </c>
      <c r="HPD5" s="2480"/>
      <c r="HPE5" s="2481"/>
      <c r="HPF5" s="2481"/>
      <c r="HPG5" s="2481"/>
      <c r="HPH5"/>
      <c r="HPI5" s="80" t="s">
        <v>287</v>
      </c>
      <c r="HPJ5" s="79" t="s">
        <v>286</v>
      </c>
      <c r="HPK5" s="2479" t="s">
        <v>285</v>
      </c>
      <c r="HPL5" s="2480"/>
      <c r="HPM5" s="2481"/>
      <c r="HPN5" s="2481"/>
      <c r="HPO5" s="2481"/>
      <c r="HPP5"/>
      <c r="HPQ5" s="80" t="s">
        <v>287</v>
      </c>
      <c r="HPR5" s="79" t="s">
        <v>286</v>
      </c>
      <c r="HPS5" s="2479" t="s">
        <v>285</v>
      </c>
      <c r="HPT5" s="2480"/>
      <c r="HPU5" s="2481"/>
      <c r="HPV5" s="2481"/>
      <c r="HPW5" s="2481"/>
      <c r="HPX5"/>
      <c r="HPY5" s="80" t="s">
        <v>287</v>
      </c>
      <c r="HPZ5" s="79" t="s">
        <v>286</v>
      </c>
      <c r="HQA5" s="2479" t="s">
        <v>285</v>
      </c>
      <c r="HQB5" s="2480"/>
      <c r="HQC5" s="2481"/>
      <c r="HQD5" s="2481"/>
      <c r="HQE5" s="2481"/>
      <c r="HQF5"/>
      <c r="HQG5" s="80" t="s">
        <v>287</v>
      </c>
      <c r="HQH5" s="79" t="s">
        <v>286</v>
      </c>
      <c r="HQI5" s="2479" t="s">
        <v>285</v>
      </c>
      <c r="HQJ5" s="2480"/>
      <c r="HQK5" s="2481"/>
      <c r="HQL5" s="2481"/>
      <c r="HQM5" s="2481"/>
      <c r="HQN5"/>
      <c r="HQO5" s="80" t="s">
        <v>287</v>
      </c>
      <c r="HQP5" s="79" t="s">
        <v>286</v>
      </c>
      <c r="HQQ5" s="2479" t="s">
        <v>285</v>
      </c>
      <c r="HQR5" s="2480"/>
      <c r="HQS5" s="2481"/>
      <c r="HQT5" s="2481"/>
      <c r="HQU5" s="2481"/>
      <c r="HQV5"/>
      <c r="HQW5" s="80" t="s">
        <v>287</v>
      </c>
      <c r="HQX5" s="79" t="s">
        <v>286</v>
      </c>
      <c r="HQY5" s="2479" t="s">
        <v>285</v>
      </c>
      <c r="HQZ5" s="2480"/>
      <c r="HRA5" s="2481"/>
      <c r="HRB5" s="2481"/>
      <c r="HRC5" s="2481"/>
      <c r="HRD5"/>
      <c r="HRE5" s="80" t="s">
        <v>287</v>
      </c>
      <c r="HRF5" s="79" t="s">
        <v>286</v>
      </c>
      <c r="HRG5" s="2479" t="s">
        <v>285</v>
      </c>
      <c r="HRH5" s="2480"/>
      <c r="HRI5" s="2481"/>
      <c r="HRJ5" s="2481"/>
      <c r="HRK5" s="2481"/>
      <c r="HRL5"/>
      <c r="HRM5" s="80" t="s">
        <v>287</v>
      </c>
      <c r="HRN5" s="79" t="s">
        <v>286</v>
      </c>
      <c r="HRO5" s="2479" t="s">
        <v>285</v>
      </c>
      <c r="HRP5" s="2480"/>
      <c r="HRQ5" s="2481"/>
      <c r="HRR5" s="2481"/>
      <c r="HRS5" s="2481"/>
      <c r="HRT5"/>
      <c r="HRU5" s="80" t="s">
        <v>287</v>
      </c>
      <c r="HRV5" s="79" t="s">
        <v>286</v>
      </c>
      <c r="HRW5" s="2479" t="s">
        <v>285</v>
      </c>
      <c r="HRX5" s="2480"/>
      <c r="HRY5" s="2481"/>
      <c r="HRZ5" s="2481"/>
      <c r="HSA5" s="2481"/>
      <c r="HSB5"/>
      <c r="HSC5" s="80" t="s">
        <v>287</v>
      </c>
      <c r="HSD5" s="79" t="s">
        <v>286</v>
      </c>
      <c r="HSE5" s="2479" t="s">
        <v>285</v>
      </c>
      <c r="HSF5" s="2480"/>
      <c r="HSG5" s="2481"/>
      <c r="HSH5" s="2481"/>
      <c r="HSI5" s="2481"/>
      <c r="HSJ5"/>
      <c r="HSK5" s="80" t="s">
        <v>287</v>
      </c>
      <c r="HSL5" s="79" t="s">
        <v>286</v>
      </c>
      <c r="HSM5" s="2479" t="s">
        <v>285</v>
      </c>
      <c r="HSN5" s="2480"/>
      <c r="HSO5" s="2481"/>
      <c r="HSP5" s="2481"/>
      <c r="HSQ5" s="2481"/>
      <c r="HSR5"/>
      <c r="HSS5" s="80" t="s">
        <v>287</v>
      </c>
      <c r="HST5" s="79" t="s">
        <v>286</v>
      </c>
      <c r="HSU5" s="2479" t="s">
        <v>285</v>
      </c>
      <c r="HSV5" s="2480"/>
      <c r="HSW5" s="2481"/>
      <c r="HSX5" s="2481"/>
      <c r="HSY5" s="2481"/>
      <c r="HSZ5"/>
      <c r="HTA5" s="80" t="s">
        <v>287</v>
      </c>
      <c r="HTB5" s="79" t="s">
        <v>286</v>
      </c>
      <c r="HTC5" s="2479" t="s">
        <v>285</v>
      </c>
      <c r="HTD5" s="2480"/>
      <c r="HTE5" s="2481"/>
      <c r="HTF5" s="2481"/>
      <c r="HTG5" s="2481"/>
      <c r="HTH5"/>
      <c r="HTI5" s="80" t="s">
        <v>287</v>
      </c>
      <c r="HTJ5" s="79" t="s">
        <v>286</v>
      </c>
      <c r="HTK5" s="2479" t="s">
        <v>285</v>
      </c>
      <c r="HTL5" s="2480"/>
      <c r="HTM5" s="2481"/>
      <c r="HTN5" s="2481"/>
      <c r="HTO5" s="2481"/>
      <c r="HTP5"/>
      <c r="HTQ5" s="80" t="s">
        <v>287</v>
      </c>
      <c r="HTR5" s="79" t="s">
        <v>286</v>
      </c>
      <c r="HTS5" s="2479" t="s">
        <v>285</v>
      </c>
      <c r="HTT5" s="2480"/>
      <c r="HTU5" s="2481"/>
      <c r="HTV5" s="2481"/>
      <c r="HTW5" s="2481"/>
      <c r="HTX5"/>
      <c r="HTY5" s="80" t="s">
        <v>287</v>
      </c>
      <c r="HTZ5" s="79" t="s">
        <v>286</v>
      </c>
      <c r="HUA5" s="2479" t="s">
        <v>285</v>
      </c>
      <c r="HUB5" s="2480"/>
      <c r="HUC5" s="2481"/>
      <c r="HUD5" s="2481"/>
      <c r="HUE5" s="2481"/>
      <c r="HUF5"/>
      <c r="HUG5" s="80" t="s">
        <v>287</v>
      </c>
      <c r="HUH5" s="79" t="s">
        <v>286</v>
      </c>
      <c r="HUI5" s="2479" t="s">
        <v>285</v>
      </c>
      <c r="HUJ5" s="2480"/>
      <c r="HUK5" s="2481"/>
      <c r="HUL5" s="2481"/>
      <c r="HUM5" s="2481"/>
      <c r="HUN5"/>
      <c r="HUO5" s="80" t="s">
        <v>287</v>
      </c>
      <c r="HUP5" s="79" t="s">
        <v>286</v>
      </c>
      <c r="HUQ5" s="2479" t="s">
        <v>285</v>
      </c>
      <c r="HUR5" s="2480"/>
      <c r="HUS5" s="2481"/>
      <c r="HUT5" s="2481"/>
      <c r="HUU5" s="2481"/>
      <c r="HUV5"/>
      <c r="HUW5" s="80" t="s">
        <v>287</v>
      </c>
      <c r="HUX5" s="79" t="s">
        <v>286</v>
      </c>
      <c r="HUY5" s="2479" t="s">
        <v>285</v>
      </c>
      <c r="HUZ5" s="2480"/>
      <c r="HVA5" s="2481"/>
      <c r="HVB5" s="2481"/>
      <c r="HVC5" s="2481"/>
      <c r="HVD5"/>
      <c r="HVE5" s="80" t="s">
        <v>287</v>
      </c>
      <c r="HVF5" s="79" t="s">
        <v>286</v>
      </c>
      <c r="HVG5" s="2479" t="s">
        <v>285</v>
      </c>
      <c r="HVH5" s="2480"/>
      <c r="HVI5" s="2481"/>
      <c r="HVJ5" s="2481"/>
      <c r="HVK5" s="2481"/>
      <c r="HVL5"/>
      <c r="HVM5" s="80" t="s">
        <v>287</v>
      </c>
      <c r="HVN5" s="79" t="s">
        <v>286</v>
      </c>
      <c r="HVO5" s="2479" t="s">
        <v>285</v>
      </c>
      <c r="HVP5" s="2480"/>
      <c r="HVQ5" s="2481"/>
      <c r="HVR5" s="2481"/>
      <c r="HVS5" s="2481"/>
      <c r="HVT5"/>
      <c r="HVU5" s="80" t="s">
        <v>287</v>
      </c>
      <c r="HVV5" s="79" t="s">
        <v>286</v>
      </c>
      <c r="HVW5" s="2479" t="s">
        <v>285</v>
      </c>
      <c r="HVX5" s="2480"/>
      <c r="HVY5" s="2481"/>
      <c r="HVZ5" s="2481"/>
      <c r="HWA5" s="2481"/>
      <c r="HWB5"/>
      <c r="HWC5" s="80" t="s">
        <v>287</v>
      </c>
      <c r="HWD5" s="79" t="s">
        <v>286</v>
      </c>
      <c r="HWE5" s="2479" t="s">
        <v>285</v>
      </c>
      <c r="HWF5" s="2480"/>
      <c r="HWG5" s="2481"/>
      <c r="HWH5" s="2481"/>
      <c r="HWI5" s="2481"/>
      <c r="HWJ5"/>
      <c r="HWK5" s="80" t="s">
        <v>287</v>
      </c>
      <c r="HWL5" s="79" t="s">
        <v>286</v>
      </c>
      <c r="HWM5" s="2479" t="s">
        <v>285</v>
      </c>
      <c r="HWN5" s="2480"/>
      <c r="HWO5" s="2481"/>
      <c r="HWP5" s="2481"/>
      <c r="HWQ5" s="2481"/>
      <c r="HWR5"/>
      <c r="HWS5" s="80" t="s">
        <v>287</v>
      </c>
      <c r="HWT5" s="79" t="s">
        <v>286</v>
      </c>
      <c r="HWU5" s="2479" t="s">
        <v>285</v>
      </c>
      <c r="HWV5" s="2480"/>
      <c r="HWW5" s="2481"/>
      <c r="HWX5" s="2481"/>
      <c r="HWY5" s="2481"/>
      <c r="HWZ5"/>
      <c r="HXA5" s="80" t="s">
        <v>287</v>
      </c>
      <c r="HXB5" s="79" t="s">
        <v>286</v>
      </c>
      <c r="HXC5" s="2479" t="s">
        <v>285</v>
      </c>
      <c r="HXD5" s="2480"/>
      <c r="HXE5" s="2481"/>
      <c r="HXF5" s="2481"/>
      <c r="HXG5" s="2481"/>
      <c r="HXH5"/>
      <c r="HXI5" s="2429" t="s">
        <v>287</v>
      </c>
      <c r="HXJ5" s="2381"/>
      <c r="HXK5" s="3021"/>
      <c r="HXL5" s="3021"/>
      <c r="HXM5" s="3029"/>
      <c r="HXN5" s="3029"/>
      <c r="HXO5" s="3029"/>
      <c r="HXP5" s="1069"/>
      <c r="HXQ5" s="83"/>
      <c r="HXR5" s="2381"/>
      <c r="HXS5" s="3021"/>
      <c r="HXT5" s="3021"/>
      <c r="HXU5" s="3029"/>
      <c r="HXV5" s="3029"/>
      <c r="HXW5" s="3029"/>
      <c r="HXX5" s="1069"/>
      <c r="HXY5" s="83"/>
      <c r="HXZ5" s="2381"/>
      <c r="HYA5" s="3021"/>
      <c r="HYB5" s="3021"/>
      <c r="HYC5" s="3029"/>
      <c r="HYD5" s="3029"/>
      <c r="HYE5" s="3029"/>
      <c r="HYF5" s="1069"/>
      <c r="HYG5" s="83"/>
      <c r="HYH5" s="2381"/>
      <c r="HYI5" s="3021"/>
      <c r="HYJ5" s="3021"/>
      <c r="HYK5" s="3029"/>
      <c r="HYL5" s="3029"/>
      <c r="HYM5" s="3029"/>
      <c r="HYN5" s="1069"/>
      <c r="HYO5" s="83"/>
      <c r="HYP5" s="2381"/>
      <c r="HYQ5" s="3021"/>
      <c r="HYR5" s="3021"/>
      <c r="HYS5" s="3029"/>
      <c r="HYT5" s="3029"/>
      <c r="HYU5" s="3029"/>
      <c r="HYV5" s="1069"/>
      <c r="HYW5" s="83"/>
      <c r="HYX5" s="2381"/>
      <c r="HYY5" s="3021"/>
      <c r="HYZ5" s="3021"/>
      <c r="HZA5" s="3029"/>
      <c r="HZB5" s="3029"/>
      <c r="HZC5" s="3029"/>
      <c r="HZD5" s="1069"/>
      <c r="HZE5" s="83"/>
      <c r="HZF5" s="2381"/>
      <c r="HZG5" s="3021"/>
      <c r="HZH5" s="3021"/>
      <c r="HZI5" s="3029"/>
      <c r="HZJ5" s="3029"/>
      <c r="HZK5" s="3029"/>
      <c r="HZL5" s="1069"/>
      <c r="HZM5" s="83"/>
      <c r="HZN5" s="2381"/>
      <c r="HZO5" s="3021"/>
      <c r="HZP5" s="3021"/>
      <c r="HZQ5" s="3029"/>
      <c r="HZR5" s="3029"/>
      <c r="HZS5" s="3029"/>
      <c r="HZT5" s="1069"/>
      <c r="HZU5" s="83"/>
      <c r="HZV5" s="2381"/>
      <c r="HZW5" s="3021"/>
      <c r="HZX5" s="3021"/>
      <c r="HZY5" s="3029"/>
      <c r="HZZ5" s="3029"/>
      <c r="IAA5" s="3029"/>
      <c r="IAB5" s="1069"/>
      <c r="IAC5" s="83"/>
      <c r="IAD5" s="2381"/>
      <c r="IAE5" s="3021"/>
      <c r="IAF5" s="3021"/>
      <c r="IAG5" s="3029"/>
      <c r="IAH5" s="3029"/>
      <c r="IAI5" s="3029"/>
      <c r="IAJ5" s="1069"/>
      <c r="IAK5" s="83"/>
      <c r="IAL5" s="2381"/>
      <c r="IAM5" s="3021"/>
      <c r="IAN5" s="3021"/>
      <c r="IAO5" s="3029"/>
      <c r="IAP5" s="3029"/>
      <c r="IAQ5" s="3029"/>
      <c r="IAR5" s="1069"/>
      <c r="IAS5" s="83"/>
      <c r="IAT5" s="2381"/>
      <c r="IAU5" s="3021"/>
      <c r="IAV5" s="3021"/>
      <c r="IAW5" s="3029"/>
      <c r="IAX5" s="3029"/>
      <c r="IAY5" s="3029"/>
      <c r="IAZ5" s="1069"/>
      <c r="IBA5" s="83"/>
      <c r="IBB5" s="2381"/>
      <c r="IBC5" s="3021"/>
      <c r="IBD5" s="3021"/>
      <c r="IBE5" s="3029"/>
      <c r="IBF5" s="3029"/>
      <c r="IBG5" s="3029"/>
      <c r="IBH5" s="1069"/>
      <c r="IBI5" s="83"/>
      <c r="IBJ5" s="2381"/>
      <c r="IBK5" s="3021"/>
      <c r="IBL5" s="3021"/>
      <c r="IBM5" s="3029"/>
      <c r="IBN5" s="3029"/>
      <c r="IBO5" s="3029"/>
      <c r="IBP5" s="1069"/>
      <c r="IBQ5" s="83"/>
      <c r="IBR5" s="2381"/>
      <c r="IBS5" s="3021"/>
      <c r="IBT5" s="3021"/>
      <c r="IBU5" s="3029"/>
      <c r="IBV5" s="3029"/>
      <c r="IBW5" s="3029"/>
      <c r="IBX5" s="1069"/>
      <c r="IBY5" s="83"/>
      <c r="IBZ5" s="2381"/>
      <c r="ICA5" s="3021"/>
      <c r="ICB5" s="3021"/>
      <c r="ICC5" s="3029"/>
      <c r="ICD5" s="3029"/>
      <c r="ICE5" s="3029"/>
      <c r="ICF5" s="1069"/>
      <c r="ICG5" s="83"/>
      <c r="ICH5" s="2381"/>
      <c r="ICI5" s="3021"/>
      <c r="ICJ5" s="3021"/>
      <c r="ICK5" s="3029"/>
      <c r="ICL5" s="3029"/>
      <c r="ICM5" s="3029"/>
      <c r="ICN5" s="1069"/>
      <c r="ICO5" s="83"/>
      <c r="ICP5" s="2381"/>
      <c r="ICQ5" s="3021"/>
      <c r="ICR5" s="3021"/>
      <c r="ICS5" s="3029"/>
      <c r="ICT5" s="3029"/>
      <c r="ICU5" s="3029"/>
      <c r="ICV5" s="1069"/>
      <c r="ICW5" s="83"/>
      <c r="ICX5" s="2381"/>
      <c r="ICY5" s="3021"/>
      <c r="ICZ5" s="3021"/>
      <c r="IDA5" s="3029"/>
      <c r="IDB5" s="3029"/>
      <c r="IDC5" s="3029"/>
      <c r="IDD5" s="1069"/>
      <c r="IDE5" s="83"/>
      <c r="IDF5" s="2381"/>
      <c r="IDG5" s="3021"/>
      <c r="IDH5" s="3021"/>
      <c r="IDI5" s="3029"/>
      <c r="IDJ5" s="3029"/>
      <c r="IDK5" s="3029"/>
      <c r="IDL5" s="1069"/>
      <c r="IDM5" s="83"/>
      <c r="IDN5" s="2381"/>
      <c r="IDO5" s="3021"/>
      <c r="IDP5" s="3021"/>
      <c r="IDQ5" s="3029"/>
      <c r="IDR5" s="3029"/>
      <c r="IDS5" s="3029"/>
      <c r="IDT5" s="1069"/>
      <c r="IDU5" s="83"/>
      <c r="IDV5" s="2381"/>
      <c r="IDW5" s="3021"/>
      <c r="IDX5" s="3021"/>
      <c r="IDY5" s="3029"/>
      <c r="IDZ5" s="3029"/>
      <c r="IEA5" s="3029"/>
      <c r="IEB5" s="1069"/>
      <c r="IEC5" s="83"/>
      <c r="IED5" s="2381"/>
      <c r="IEE5" s="3021"/>
      <c r="IEF5" s="3021"/>
      <c r="IEG5" s="3029"/>
      <c r="IEH5" s="3029"/>
      <c r="IEI5" s="3029"/>
      <c r="IEJ5" s="1069"/>
      <c r="IEK5" s="83"/>
      <c r="IEL5" s="2381"/>
      <c r="IEM5" s="3021"/>
      <c r="IEN5" s="3021"/>
      <c r="IEO5" s="3029"/>
      <c r="IEP5" s="3029"/>
      <c r="IEQ5" s="3029"/>
      <c r="IER5" s="1069"/>
      <c r="IES5" s="83"/>
      <c r="IET5" s="2381"/>
      <c r="IEU5" s="3021"/>
      <c r="IEV5" s="3021"/>
      <c r="IEW5" s="3029"/>
      <c r="IEX5" s="3029"/>
      <c r="IEY5" s="3029"/>
      <c r="IEZ5" s="1069"/>
      <c r="IFA5" s="83"/>
      <c r="IFB5" s="2381"/>
      <c r="IFC5" s="3021"/>
      <c r="IFD5" s="3021"/>
      <c r="IFE5" s="3029"/>
      <c r="IFF5" s="3029"/>
      <c r="IFG5" s="3029"/>
      <c r="IFH5" s="1069"/>
      <c r="IFI5" s="83"/>
      <c r="IFJ5" s="2381"/>
      <c r="IFK5" s="3021"/>
      <c r="IFL5" s="3021"/>
      <c r="IFM5" s="3029"/>
      <c r="IFN5" s="3029"/>
      <c r="IFO5" s="3029"/>
      <c r="IFP5" s="1069"/>
      <c r="IFQ5" s="83"/>
      <c r="IFR5" s="2381"/>
      <c r="IFS5" s="3021"/>
      <c r="IFT5" s="3021"/>
      <c r="IFU5" s="3029"/>
      <c r="IFV5" s="3029"/>
      <c r="IFW5" s="3029"/>
      <c r="IFX5" s="1069"/>
      <c r="IFY5" s="83"/>
      <c r="IFZ5" s="2381"/>
      <c r="IGA5" s="3021"/>
      <c r="IGB5" s="3021"/>
      <c r="IGC5" s="3029"/>
      <c r="IGD5" s="3029"/>
      <c r="IGE5" s="3029"/>
      <c r="IGF5" s="1069"/>
      <c r="IGG5" s="83"/>
      <c r="IGH5" s="2381"/>
      <c r="IGI5" s="3021"/>
      <c r="IGJ5" s="3021"/>
      <c r="IGK5" s="3029"/>
      <c r="IGL5" s="3029"/>
      <c r="IGM5" s="3029"/>
      <c r="IGN5" s="1069"/>
      <c r="IGO5" s="83"/>
      <c r="IGP5" s="2381"/>
      <c r="IGQ5" s="3021"/>
      <c r="IGR5" s="3021"/>
      <c r="IGS5" s="3029"/>
      <c r="IGT5" s="3029"/>
      <c r="IGU5" s="3029"/>
      <c r="IGV5" s="1069"/>
      <c r="IGW5" s="83"/>
      <c r="IGX5" s="2381"/>
      <c r="IGY5" s="3021"/>
      <c r="IGZ5" s="3021"/>
      <c r="IHA5" s="3029"/>
      <c r="IHB5" s="3029"/>
      <c r="IHC5" s="3029"/>
      <c r="IHD5" s="1069"/>
      <c r="IHE5" s="83"/>
      <c r="IHF5" s="2381"/>
      <c r="IHG5" s="3021"/>
      <c r="IHH5" s="3021"/>
      <c r="IHI5" s="3029"/>
      <c r="IHJ5" s="3029"/>
      <c r="IHK5" s="3029"/>
      <c r="IHL5" s="1069"/>
      <c r="IHM5" s="83"/>
      <c r="IHN5" s="2381"/>
      <c r="IHO5" s="3021"/>
      <c r="IHP5" s="3021"/>
      <c r="IHQ5" s="3029"/>
      <c r="IHR5" s="3029"/>
      <c r="IHS5" s="3029"/>
      <c r="IHT5" s="1069"/>
      <c r="IHU5" s="83"/>
      <c r="IHV5" s="2381"/>
      <c r="IHW5" s="3021"/>
      <c r="IHX5" s="3021"/>
      <c r="IHY5" s="3029"/>
      <c r="IHZ5" s="3029"/>
      <c r="IIA5" s="3029"/>
      <c r="IIB5" s="1069"/>
      <c r="IIC5" s="83"/>
      <c r="IID5" s="2381"/>
      <c r="IIE5" s="3021"/>
      <c r="IIF5" s="3021"/>
      <c r="IIG5" s="3029"/>
      <c r="IIH5" s="3029"/>
      <c r="III5" s="3029"/>
      <c r="IIJ5" s="1069"/>
      <c r="IIK5" s="83"/>
      <c r="IIL5" s="2381"/>
      <c r="IIM5" s="3021"/>
      <c r="IIN5" s="3021"/>
      <c r="IIO5" s="3029"/>
      <c r="IIP5" s="3029"/>
      <c r="IIQ5" s="3029"/>
      <c r="IIR5" s="1069"/>
      <c r="IIS5" s="83"/>
      <c r="IIT5" s="2381"/>
      <c r="IIU5" s="3021"/>
      <c r="IIV5" s="3021"/>
      <c r="IIW5" s="3029"/>
      <c r="IIX5" s="3029"/>
      <c r="IIY5" s="3029"/>
      <c r="IIZ5" s="1069"/>
      <c r="IJA5" s="83"/>
      <c r="IJB5" s="2381"/>
      <c r="IJC5" s="3021"/>
      <c r="IJD5" s="3021"/>
      <c r="IJE5" s="3029"/>
      <c r="IJF5" s="3029"/>
      <c r="IJG5" s="3029"/>
      <c r="IJH5" s="1069"/>
      <c r="IJI5" s="83"/>
      <c r="IJJ5" s="2381"/>
      <c r="IJK5" s="3021"/>
      <c r="IJL5" s="3021"/>
      <c r="IJM5" s="3029"/>
      <c r="IJN5" s="3029"/>
      <c r="IJO5" s="3029"/>
      <c r="IJP5" s="1069"/>
      <c r="IJQ5" s="83"/>
      <c r="IJR5" s="2381"/>
      <c r="IJS5" s="3021"/>
      <c r="IJT5" s="3021"/>
      <c r="IJU5" s="3029"/>
      <c r="IJV5" s="3029"/>
      <c r="IJW5" s="3029"/>
      <c r="IJX5" s="1069"/>
      <c r="IJY5" s="83"/>
      <c r="IJZ5" s="2381"/>
      <c r="IKA5" s="3021"/>
      <c r="IKB5" s="3021"/>
      <c r="IKC5" s="3029"/>
      <c r="IKD5" s="3029"/>
      <c r="IKE5" s="3029"/>
      <c r="IKF5" s="1069"/>
      <c r="IKG5" s="83"/>
      <c r="IKH5" s="2381"/>
      <c r="IKI5" s="3021"/>
      <c r="IKJ5" s="3021"/>
      <c r="IKK5" s="3029"/>
      <c r="IKL5" s="3029"/>
      <c r="IKM5" s="3029"/>
      <c r="IKN5" s="1069"/>
      <c r="IKO5" s="83"/>
      <c r="IKP5" s="2381"/>
      <c r="IKQ5" s="3021"/>
      <c r="IKR5" s="3021"/>
      <c r="IKS5" s="3029"/>
      <c r="IKT5" s="3029"/>
      <c r="IKU5" s="3029"/>
      <c r="IKV5" s="1069"/>
      <c r="IKW5" s="83"/>
      <c r="IKX5" s="2381"/>
      <c r="IKY5" s="3021"/>
      <c r="IKZ5" s="3021"/>
      <c r="ILA5" s="3029"/>
      <c r="ILB5" s="3029"/>
      <c r="ILC5" s="3029"/>
      <c r="ILD5" s="1069"/>
      <c r="ILE5" s="83"/>
      <c r="ILF5" s="2381"/>
      <c r="ILG5" s="3021"/>
      <c r="ILH5" s="3021"/>
      <c r="ILI5" s="3029"/>
      <c r="ILJ5" s="3029"/>
      <c r="ILK5" s="3029"/>
      <c r="ILL5" s="1069"/>
      <c r="ILM5" s="83"/>
      <c r="ILN5" s="2381"/>
      <c r="ILO5" s="3021"/>
      <c r="ILP5" s="3021"/>
      <c r="ILQ5" s="3029"/>
      <c r="ILR5" s="3029"/>
      <c r="ILS5" s="3029"/>
      <c r="ILT5" s="1069"/>
      <c r="ILU5" s="83"/>
      <c r="ILV5" s="2381"/>
      <c r="ILW5" s="3021"/>
      <c r="ILX5" s="3021"/>
      <c r="ILY5" s="3029"/>
      <c r="ILZ5" s="3029"/>
      <c r="IMA5" s="3029"/>
      <c r="IMB5" s="1069"/>
      <c r="IMC5" s="83"/>
      <c r="IMD5" s="2381"/>
      <c r="IME5" s="3021"/>
      <c r="IMF5" s="3021"/>
      <c r="IMG5" s="3029"/>
      <c r="IMH5" s="3029"/>
      <c r="IMI5" s="3029"/>
      <c r="IMJ5" s="1069"/>
      <c r="IMK5" s="83"/>
      <c r="IML5" s="2381"/>
      <c r="IMM5" s="3021"/>
      <c r="IMN5" s="3021"/>
      <c r="IMO5" s="3029"/>
      <c r="IMP5" s="3029"/>
      <c r="IMQ5" s="3029"/>
      <c r="IMR5" s="1069"/>
      <c r="IMS5" s="83"/>
      <c r="IMT5" s="2381"/>
      <c r="IMU5" s="3021"/>
      <c r="IMV5" s="3021"/>
      <c r="IMW5" s="3029"/>
      <c r="IMX5" s="3029"/>
      <c r="IMY5" s="3029"/>
      <c r="IMZ5" s="1069"/>
      <c r="INA5" s="83"/>
      <c r="INB5" s="2381"/>
      <c r="INC5" s="3021"/>
      <c r="IND5" s="3021"/>
      <c r="INE5" s="3029"/>
      <c r="INF5" s="3029"/>
      <c r="ING5" s="3029"/>
      <c r="INH5" s="1069"/>
      <c r="INI5" s="83"/>
      <c r="INJ5" s="2381"/>
      <c r="INK5" s="3021"/>
      <c r="INL5" s="3021"/>
      <c r="INM5" s="3029"/>
      <c r="INN5" s="3029"/>
      <c r="INO5" s="3029"/>
      <c r="INP5" s="1069"/>
      <c r="INQ5" s="83"/>
      <c r="INR5" s="2381"/>
      <c r="INS5" s="3021"/>
      <c r="INT5" s="3021"/>
      <c r="INU5" s="3029"/>
      <c r="INV5" s="3029"/>
      <c r="INW5" s="3029"/>
      <c r="INX5" s="1069"/>
      <c r="INY5" s="83"/>
      <c r="INZ5" s="2381"/>
      <c r="IOA5" s="3021"/>
      <c r="IOB5" s="3021"/>
      <c r="IOC5" s="3029"/>
      <c r="IOD5" s="3029"/>
      <c r="IOE5" s="3029"/>
      <c r="IOF5" s="1069"/>
      <c r="IOG5" s="83"/>
      <c r="IOH5" s="2381"/>
      <c r="IOI5" s="3021"/>
      <c r="IOJ5" s="3021"/>
      <c r="IOK5" s="3029"/>
      <c r="IOL5" s="3029"/>
      <c r="IOM5" s="3029"/>
      <c r="ION5" s="1069"/>
      <c r="IOO5" s="83"/>
      <c r="IOP5" s="2381"/>
      <c r="IOQ5" s="3021"/>
      <c r="IOR5" s="3021"/>
      <c r="IOS5" s="3029"/>
      <c r="IOT5" s="3029"/>
      <c r="IOU5" s="3029"/>
      <c r="IOV5" s="1069"/>
      <c r="IOW5" s="83"/>
      <c r="IOX5" s="2381"/>
      <c r="IOY5" s="3021"/>
      <c r="IOZ5" s="3021"/>
      <c r="IPA5" s="3029"/>
      <c r="IPB5" s="3029"/>
      <c r="IPC5" s="3029"/>
      <c r="IPD5" s="1069"/>
      <c r="IPE5" s="83"/>
      <c r="IPF5" s="2381"/>
      <c r="IPG5" s="3021"/>
      <c r="IPH5" s="3021"/>
      <c r="IPI5" s="3029"/>
      <c r="IPJ5" s="3029"/>
      <c r="IPK5" s="3029"/>
      <c r="IPL5" s="1069"/>
      <c r="IPM5" s="83"/>
      <c r="IPN5" s="2381"/>
      <c r="IPO5" s="3021"/>
      <c r="IPP5" s="3021"/>
      <c r="IPQ5" s="3029"/>
      <c r="IPR5" s="3029"/>
      <c r="IPS5" s="3029"/>
      <c r="IPT5" s="1069"/>
      <c r="IPU5" s="83"/>
      <c r="IPV5" s="2381"/>
      <c r="IPW5" s="3021"/>
      <c r="IPX5" s="3021"/>
      <c r="IPY5" s="3029"/>
      <c r="IPZ5" s="3029"/>
      <c r="IQA5" s="3029"/>
      <c r="IQB5" s="1069"/>
      <c r="IQC5" s="83"/>
      <c r="IQD5" s="2381"/>
      <c r="IQE5" s="3021"/>
      <c r="IQF5" s="3021"/>
      <c r="IQG5" s="3029"/>
      <c r="IQH5" s="3029"/>
      <c r="IQI5" s="3029"/>
      <c r="IQJ5" s="1069"/>
      <c r="IQK5" s="83"/>
      <c r="IQL5" s="2381"/>
      <c r="IQM5" s="3021"/>
      <c r="IQN5" s="3021"/>
      <c r="IQO5" s="3029"/>
      <c r="IQP5" s="3029"/>
      <c r="IQQ5" s="3029"/>
      <c r="IQR5" s="1069"/>
      <c r="IQS5" s="83"/>
      <c r="IQT5" s="2381"/>
      <c r="IQU5" s="3021"/>
      <c r="IQV5" s="3021"/>
      <c r="IQW5" s="3029"/>
      <c r="IQX5" s="3029"/>
      <c r="IQY5" s="3029"/>
      <c r="IQZ5" s="1069"/>
      <c r="IRA5" s="83"/>
      <c r="IRB5" s="2381"/>
      <c r="IRC5" s="3021"/>
      <c r="IRD5" s="3021"/>
      <c r="IRE5" s="3029"/>
      <c r="IRF5" s="3029"/>
      <c r="IRG5" s="3029"/>
      <c r="IRH5" s="1069"/>
      <c r="IRI5" s="83"/>
      <c r="IRJ5" s="2381"/>
      <c r="IRK5" s="3021"/>
      <c r="IRL5" s="3021"/>
      <c r="IRM5" s="3029"/>
      <c r="IRN5" s="3029"/>
      <c r="IRO5" s="3029"/>
      <c r="IRP5" s="1069"/>
      <c r="IRQ5" s="83"/>
      <c r="IRR5" s="2381"/>
      <c r="IRS5" s="3021"/>
      <c r="IRT5" s="3021"/>
      <c r="IRU5" s="3029"/>
      <c r="IRV5" s="3029"/>
      <c r="IRW5" s="3029"/>
      <c r="IRX5" s="1069"/>
      <c r="IRY5" s="83"/>
      <c r="IRZ5" s="2381"/>
      <c r="ISA5" s="3021"/>
      <c r="ISB5" s="3021"/>
      <c r="ISC5" s="3029"/>
      <c r="ISD5" s="3029"/>
      <c r="ISE5" s="3029"/>
      <c r="ISF5" s="1069"/>
      <c r="ISG5" s="83"/>
      <c r="ISH5" s="2381"/>
      <c r="ISI5" s="3021"/>
      <c r="ISJ5" s="3021"/>
      <c r="ISK5" s="3029"/>
      <c r="ISL5" s="3029"/>
      <c r="ISM5" s="3029"/>
      <c r="ISN5" s="1069"/>
      <c r="ISO5" s="83"/>
      <c r="ISP5" s="2381"/>
      <c r="ISQ5" s="3021"/>
      <c r="ISR5" s="3021"/>
      <c r="ISS5" s="3029"/>
      <c r="IST5" s="3029"/>
      <c r="ISU5" s="3029"/>
      <c r="ISV5" s="1069"/>
      <c r="ISW5" s="83"/>
      <c r="ISX5" s="2381"/>
      <c r="ISY5" s="3021"/>
      <c r="ISZ5" s="3021"/>
      <c r="ITA5" s="3029"/>
      <c r="ITB5" s="3029"/>
      <c r="ITC5" s="3029"/>
      <c r="ITD5" s="1069"/>
      <c r="ITE5" s="83"/>
      <c r="ITF5" s="2381"/>
      <c r="ITG5" s="3021"/>
      <c r="ITH5" s="3021"/>
      <c r="ITI5" s="3029"/>
      <c r="ITJ5" s="3029"/>
      <c r="ITK5" s="3029"/>
      <c r="ITL5" s="1069"/>
      <c r="ITM5" s="83"/>
      <c r="ITN5" s="2381"/>
      <c r="ITO5" s="3021"/>
      <c r="ITP5" s="3021"/>
      <c r="ITQ5" s="3029"/>
      <c r="ITR5" s="3029"/>
      <c r="ITS5" s="3029"/>
      <c r="ITT5" s="1069"/>
      <c r="ITU5" s="83"/>
      <c r="ITV5" s="2381"/>
      <c r="ITW5" s="3021"/>
      <c r="ITX5" s="3021"/>
      <c r="ITY5" s="3029"/>
      <c r="ITZ5" s="3029"/>
      <c r="IUA5" s="3029"/>
      <c r="IUB5" s="1069"/>
      <c r="IUC5" s="83"/>
      <c r="IUD5" s="2381"/>
      <c r="IUE5" s="3021"/>
      <c r="IUF5" s="3021"/>
      <c r="IUG5" s="3029"/>
      <c r="IUH5" s="3029"/>
      <c r="IUI5" s="3029"/>
      <c r="IUJ5" s="1069"/>
      <c r="IUK5" s="83"/>
      <c r="IUL5" s="2381"/>
      <c r="IUM5" s="3021"/>
      <c r="IUN5" s="3021"/>
      <c r="IUO5" s="3029"/>
      <c r="IUP5" s="3029"/>
      <c r="IUQ5" s="3029"/>
      <c r="IUR5" s="1069"/>
      <c r="IUS5" s="83"/>
      <c r="IUT5" s="2381"/>
      <c r="IUU5" s="3021"/>
      <c r="IUV5" s="3021"/>
      <c r="IUW5" s="3029"/>
      <c r="IUX5" s="3029"/>
      <c r="IUY5" s="3029"/>
      <c r="IUZ5" s="1069"/>
      <c r="IVA5" s="83"/>
      <c r="IVB5" s="2381"/>
      <c r="IVC5" s="3021"/>
      <c r="IVD5" s="3021"/>
      <c r="IVE5" s="3029"/>
      <c r="IVF5" s="3029"/>
      <c r="IVG5" s="3029"/>
      <c r="IVH5" s="1069"/>
      <c r="IVI5" s="83"/>
      <c r="IVJ5" s="2381"/>
      <c r="IVK5" s="3021"/>
      <c r="IVL5" s="3021"/>
      <c r="IVM5" s="3029"/>
      <c r="IVN5" s="3029"/>
      <c r="IVO5" s="3029"/>
      <c r="IVP5" s="1069"/>
      <c r="IVQ5" s="83"/>
      <c r="IVR5" s="2381"/>
      <c r="IVS5" s="3021"/>
      <c r="IVT5" s="3021"/>
      <c r="IVU5" s="3029"/>
      <c r="IVV5" s="3029"/>
      <c r="IVW5" s="3029"/>
      <c r="IVX5" s="1069"/>
      <c r="IVY5" s="83"/>
      <c r="IVZ5" s="2381"/>
      <c r="IWA5" s="3021"/>
      <c r="IWB5" s="3021"/>
      <c r="IWC5" s="3029"/>
      <c r="IWD5" s="3029"/>
      <c r="IWE5" s="3029"/>
      <c r="IWF5" s="1069"/>
      <c r="IWG5" s="83"/>
      <c r="IWH5" s="2381"/>
      <c r="IWI5" s="3021"/>
      <c r="IWJ5" s="3021"/>
      <c r="IWK5" s="3029"/>
      <c r="IWL5" s="3029"/>
      <c r="IWM5" s="3029"/>
      <c r="IWN5" s="1069"/>
      <c r="IWO5" s="83"/>
      <c r="IWP5" s="2381"/>
      <c r="IWQ5" s="3021"/>
      <c r="IWR5" s="3021"/>
      <c r="IWS5" s="3029"/>
      <c r="IWT5" s="3029"/>
      <c r="IWU5" s="3029"/>
      <c r="IWV5" s="1069"/>
      <c r="IWW5" s="83"/>
      <c r="IWX5" s="2381"/>
      <c r="IWY5" s="3021"/>
      <c r="IWZ5" s="3021"/>
      <c r="IXA5" s="3029"/>
      <c r="IXB5" s="3029"/>
      <c r="IXC5" s="3029"/>
      <c r="IXD5" s="1069"/>
      <c r="IXE5" s="83"/>
      <c r="IXF5" s="2381"/>
      <c r="IXG5" s="3021"/>
      <c r="IXH5" s="3021"/>
      <c r="IXI5" s="3029"/>
      <c r="IXJ5" s="3029"/>
      <c r="IXK5" s="3029"/>
      <c r="IXL5" s="1069"/>
      <c r="IXM5" s="83"/>
      <c r="IXN5" s="2381"/>
      <c r="IXO5" s="3021"/>
      <c r="IXP5" s="3021"/>
      <c r="IXQ5" s="3029"/>
      <c r="IXR5" s="3029"/>
      <c r="IXS5" s="3029"/>
      <c r="IXT5" s="1069"/>
      <c r="IXU5" s="83"/>
      <c r="IXV5" s="2381"/>
      <c r="IXW5" s="3021"/>
      <c r="IXX5" s="3021"/>
      <c r="IXY5" s="3029"/>
      <c r="IXZ5" s="3029"/>
      <c r="IYA5" s="3029"/>
      <c r="IYB5" s="1069"/>
      <c r="IYC5" s="83"/>
      <c r="IYD5" s="2381"/>
      <c r="IYE5" s="3021"/>
      <c r="IYF5" s="3021"/>
      <c r="IYG5" s="3029"/>
      <c r="IYH5" s="3029"/>
      <c r="IYI5" s="3029"/>
      <c r="IYJ5" s="1069"/>
      <c r="IYK5" s="83"/>
      <c r="IYL5" s="2381"/>
      <c r="IYM5" s="3021"/>
      <c r="IYN5" s="3021"/>
      <c r="IYO5" s="3029"/>
      <c r="IYP5" s="3029"/>
      <c r="IYQ5" s="3029"/>
      <c r="IYR5" s="1069"/>
      <c r="IYS5" s="83"/>
      <c r="IYT5" s="2381"/>
      <c r="IYU5" s="3021"/>
      <c r="IYV5" s="3021"/>
      <c r="IYW5" s="3029"/>
      <c r="IYX5" s="3029"/>
      <c r="IYY5" s="3029"/>
      <c r="IYZ5" s="1069"/>
      <c r="IZA5" s="83"/>
      <c r="IZB5" s="2381"/>
      <c r="IZC5" s="3021"/>
      <c r="IZD5" s="3021"/>
      <c r="IZE5" s="3029"/>
      <c r="IZF5" s="3029"/>
      <c r="IZG5" s="3029"/>
      <c r="IZH5" s="1069"/>
      <c r="IZI5" s="83"/>
      <c r="IZJ5" s="2381"/>
      <c r="IZK5" s="3021"/>
      <c r="IZL5" s="3021"/>
      <c r="IZM5" s="3029"/>
      <c r="IZN5" s="3029"/>
      <c r="IZO5" s="3029"/>
      <c r="IZP5" s="1069"/>
      <c r="IZQ5" s="83"/>
      <c r="IZR5" s="2381"/>
      <c r="IZS5" s="3021"/>
      <c r="IZT5" s="3021"/>
      <c r="IZU5" s="3029"/>
      <c r="IZV5" s="3029"/>
      <c r="IZW5" s="3029"/>
      <c r="IZX5" s="1069"/>
      <c r="IZY5" s="83"/>
      <c r="IZZ5" s="2381"/>
      <c r="JAA5" s="3021"/>
      <c r="JAB5" s="3021"/>
      <c r="JAC5" s="3029"/>
      <c r="JAD5" s="3029"/>
      <c r="JAE5" s="3029"/>
      <c r="JAF5" s="1069"/>
      <c r="JAG5" s="83"/>
      <c r="JAH5" s="2381"/>
      <c r="JAI5" s="3021"/>
      <c r="JAJ5" s="3021"/>
      <c r="JAK5" s="3029"/>
      <c r="JAL5" s="3029"/>
      <c r="JAM5" s="3029"/>
      <c r="JAN5" s="1069"/>
      <c r="JAO5" s="83"/>
      <c r="JAP5" s="2381"/>
      <c r="JAQ5" s="3021"/>
      <c r="JAR5" s="3021"/>
      <c r="JAS5" s="3029"/>
      <c r="JAT5" s="3029"/>
      <c r="JAU5" s="3029"/>
      <c r="JAV5" s="1069"/>
      <c r="JAW5" s="83"/>
      <c r="JAX5" s="2381"/>
      <c r="JAY5" s="3021"/>
      <c r="JAZ5" s="3021"/>
      <c r="JBA5" s="3029"/>
      <c r="JBB5" s="3029"/>
      <c r="JBC5" s="3029"/>
      <c r="JBD5" s="1069"/>
      <c r="JBE5" s="83"/>
      <c r="JBF5" s="2381"/>
      <c r="JBG5" s="3021"/>
      <c r="JBH5" s="3021"/>
      <c r="JBI5" s="3029"/>
      <c r="JBJ5" s="3029"/>
      <c r="JBK5" s="3029"/>
      <c r="JBL5" s="1069"/>
      <c r="JBM5" s="83"/>
      <c r="JBN5" s="2381"/>
      <c r="JBO5" s="3021"/>
      <c r="JBP5" s="3021"/>
      <c r="JBQ5" s="3029"/>
      <c r="JBR5" s="3029"/>
      <c r="JBS5" s="3029"/>
      <c r="JBT5" s="1069"/>
      <c r="JBU5" s="83"/>
      <c r="JBV5" s="2381"/>
      <c r="JBW5" s="3021"/>
      <c r="JBX5" s="3021"/>
      <c r="JBY5" s="3029"/>
      <c r="JBZ5" s="3029"/>
      <c r="JCA5" s="3029"/>
      <c r="JCB5" s="1069"/>
      <c r="JCC5" s="83"/>
      <c r="JCD5" s="2381"/>
      <c r="JCE5" s="3021"/>
      <c r="JCF5" s="3021"/>
      <c r="JCG5" s="3029"/>
      <c r="JCH5" s="3029"/>
      <c r="JCI5" s="3029"/>
      <c r="JCJ5" s="1069"/>
      <c r="JCK5" s="83"/>
      <c r="JCL5" s="2381"/>
      <c r="JCM5" s="3021"/>
      <c r="JCN5" s="3021"/>
      <c r="JCO5" s="3029"/>
      <c r="JCP5" s="3029"/>
      <c r="JCQ5" s="3029"/>
      <c r="JCR5" s="1069"/>
      <c r="JCS5" s="83"/>
      <c r="JCT5" s="2381"/>
      <c r="JCU5" s="3021"/>
      <c r="JCV5" s="3021"/>
      <c r="JCW5" s="3029"/>
      <c r="JCX5" s="3029"/>
      <c r="JCY5" s="3029"/>
      <c r="JCZ5" s="1069"/>
      <c r="JDA5" s="83"/>
      <c r="JDB5" s="2381"/>
      <c r="JDC5" s="3021"/>
      <c r="JDD5" s="3021"/>
      <c r="JDE5" s="3029"/>
      <c r="JDF5" s="3029"/>
      <c r="JDG5" s="3029"/>
      <c r="JDH5" s="1069"/>
      <c r="JDI5" s="83"/>
      <c r="JDJ5" s="2381"/>
      <c r="JDK5" s="3021"/>
      <c r="JDL5" s="3021"/>
      <c r="JDM5" s="3029"/>
      <c r="JDN5" s="3029"/>
      <c r="JDO5" s="3029"/>
      <c r="JDP5" s="1069"/>
      <c r="JDQ5" s="83"/>
      <c r="JDR5" s="2381"/>
      <c r="JDS5" s="3021"/>
      <c r="JDT5" s="3021"/>
      <c r="JDU5" s="3029"/>
      <c r="JDV5" s="3029"/>
      <c r="JDW5" s="3029"/>
      <c r="JDX5" s="1069"/>
      <c r="JDY5" s="83"/>
      <c r="JDZ5" s="2381"/>
      <c r="JEA5" s="3021"/>
      <c r="JEB5" s="3021"/>
      <c r="JEC5" s="3029"/>
      <c r="JED5" s="3029"/>
      <c r="JEE5" s="3029"/>
      <c r="JEF5" s="1069"/>
      <c r="JEG5" s="83"/>
      <c r="JEH5" s="2381"/>
      <c r="JEI5" s="3021"/>
      <c r="JEJ5" s="3021"/>
      <c r="JEK5" s="3029"/>
      <c r="JEL5" s="3029"/>
      <c r="JEM5" s="3029"/>
      <c r="JEN5" s="1069"/>
      <c r="JEO5" s="83"/>
      <c r="JEP5" s="2381"/>
      <c r="JEQ5" s="3021"/>
      <c r="JER5" s="3021"/>
      <c r="JES5" s="3029"/>
      <c r="JET5" s="3029"/>
      <c r="JEU5" s="3029"/>
      <c r="JEV5" s="1069"/>
      <c r="JEW5" s="83"/>
      <c r="JEX5" s="2381"/>
      <c r="JEY5" s="3021"/>
      <c r="JEZ5" s="3021"/>
      <c r="JFA5" s="3029"/>
      <c r="JFB5" s="3029"/>
      <c r="JFC5" s="3029"/>
      <c r="JFD5" s="1069"/>
      <c r="JFE5" s="83"/>
      <c r="JFF5" s="2381"/>
      <c r="JFG5" s="3021"/>
      <c r="JFH5" s="3021"/>
      <c r="JFI5" s="3029"/>
      <c r="JFJ5" s="3029"/>
      <c r="JFK5" s="3029"/>
      <c r="JFL5" s="1069"/>
      <c r="JFM5" s="83"/>
      <c r="JFN5" s="2381"/>
      <c r="JFO5" s="3021"/>
      <c r="JFP5" s="3021"/>
      <c r="JFQ5" s="3029"/>
      <c r="JFR5" s="3029"/>
      <c r="JFS5" s="3029"/>
      <c r="JFT5" s="1069"/>
      <c r="JFU5" s="83"/>
      <c r="JFV5" s="2381"/>
      <c r="JFW5" s="3021"/>
      <c r="JFX5" s="3021"/>
      <c r="JFY5" s="3029"/>
      <c r="JFZ5" s="3029"/>
      <c r="JGA5" s="3029"/>
      <c r="JGB5" s="1069"/>
      <c r="JGC5" s="83"/>
      <c r="JGD5" s="2381"/>
      <c r="JGE5" s="3021"/>
      <c r="JGF5" s="3021"/>
      <c r="JGG5" s="3029"/>
      <c r="JGH5" s="3029"/>
      <c r="JGI5" s="3029"/>
      <c r="JGJ5" s="1069"/>
      <c r="JGK5" s="83"/>
      <c r="JGL5" s="2381"/>
      <c r="JGM5" s="3021"/>
      <c r="JGN5" s="3021"/>
      <c r="JGO5" s="3029"/>
      <c r="JGP5" s="3029"/>
      <c r="JGQ5" s="3029"/>
      <c r="JGR5" s="1069"/>
      <c r="JGS5" s="83"/>
      <c r="JGT5" s="2381"/>
      <c r="JGU5" s="3021"/>
      <c r="JGV5" s="3021"/>
      <c r="JGW5" s="3029"/>
      <c r="JGX5" s="3029"/>
      <c r="JGY5" s="3029"/>
      <c r="JGZ5" s="1069"/>
      <c r="JHA5" s="83"/>
      <c r="JHB5" s="2381"/>
      <c r="JHC5" s="3021"/>
      <c r="JHD5" s="3021"/>
      <c r="JHE5" s="3029"/>
      <c r="JHF5" s="3029"/>
      <c r="JHG5" s="3029"/>
      <c r="JHH5" s="1069"/>
      <c r="JHI5" s="83"/>
      <c r="JHJ5" s="2381"/>
      <c r="JHK5" s="3021"/>
      <c r="JHL5" s="3021"/>
      <c r="JHM5" s="3029"/>
      <c r="JHN5" s="3029"/>
      <c r="JHO5" s="3029"/>
      <c r="JHP5" s="1069"/>
      <c r="JHQ5" s="83"/>
      <c r="JHR5" s="2381"/>
      <c r="JHS5" s="3021"/>
      <c r="JHT5" s="3021"/>
      <c r="JHU5" s="3029"/>
      <c r="JHV5" s="3029"/>
      <c r="JHW5" s="3029"/>
      <c r="JHX5" s="1069"/>
      <c r="JHY5" s="83"/>
      <c r="JHZ5" s="2381"/>
      <c r="JIA5" s="3021"/>
      <c r="JIB5" s="3021"/>
      <c r="JIC5" s="3029"/>
      <c r="JID5" s="3029"/>
      <c r="JIE5" s="3029"/>
      <c r="JIF5" s="1069"/>
      <c r="JIG5" s="83"/>
      <c r="JIH5" s="2381"/>
      <c r="JII5" s="3021"/>
      <c r="JIJ5" s="3021"/>
      <c r="JIK5" s="3029"/>
      <c r="JIL5" s="3029"/>
      <c r="JIM5" s="3029"/>
      <c r="JIN5" s="1069"/>
      <c r="JIO5" s="83"/>
      <c r="JIP5" s="2381"/>
      <c r="JIQ5" s="3021"/>
      <c r="JIR5" s="3021"/>
      <c r="JIS5" s="3029"/>
      <c r="JIT5" s="3029"/>
      <c r="JIU5" s="3029"/>
      <c r="JIV5" s="1069"/>
      <c r="JIW5" s="83"/>
      <c r="JIX5" s="2381"/>
      <c r="JIY5" s="3021"/>
      <c r="JIZ5" s="3021"/>
      <c r="JJA5" s="3029"/>
      <c r="JJB5" s="3029"/>
      <c r="JJC5" s="3029"/>
      <c r="JJD5" s="1069"/>
      <c r="JJE5" s="83"/>
      <c r="JJF5" s="2381"/>
      <c r="JJG5" s="3021"/>
      <c r="JJH5" s="3021"/>
      <c r="JJI5" s="3029"/>
      <c r="JJJ5" s="3029"/>
      <c r="JJK5" s="3029"/>
      <c r="JJL5" s="1069"/>
      <c r="JJM5" s="83"/>
      <c r="JJN5" s="2381"/>
      <c r="JJO5" s="3021"/>
      <c r="JJP5" s="3021"/>
      <c r="JJQ5" s="3029"/>
      <c r="JJR5" s="3029"/>
      <c r="JJS5" s="3029"/>
      <c r="JJT5" s="1069"/>
      <c r="JJU5" s="83"/>
      <c r="JJV5" s="2381"/>
      <c r="JJW5" s="3021"/>
      <c r="JJX5" s="3021"/>
      <c r="JJY5" s="3029"/>
      <c r="JJZ5" s="3029"/>
      <c r="JKA5" s="3029"/>
      <c r="JKB5" s="1069"/>
      <c r="JKC5" s="83"/>
      <c r="JKD5" s="2381"/>
      <c r="JKE5" s="3021"/>
      <c r="JKF5" s="3021"/>
      <c r="JKG5" s="3029"/>
      <c r="JKH5" s="3029"/>
      <c r="JKI5" s="3029"/>
      <c r="JKJ5" s="1069"/>
      <c r="JKK5" s="83"/>
      <c r="JKL5" s="2381"/>
      <c r="JKM5" s="3021"/>
      <c r="JKN5" s="3021"/>
      <c r="JKO5" s="3029"/>
      <c r="JKP5" s="3029"/>
      <c r="JKQ5" s="3029"/>
      <c r="JKR5" s="1069"/>
      <c r="JKS5" s="83"/>
      <c r="JKT5" s="2381"/>
      <c r="JKU5" s="3021"/>
      <c r="JKV5" s="3021"/>
      <c r="JKW5" s="3029"/>
      <c r="JKX5" s="3029"/>
      <c r="JKY5" s="3029"/>
      <c r="JKZ5" s="1069"/>
      <c r="JLA5" s="83"/>
      <c r="JLB5" s="2381"/>
      <c r="JLC5" s="3021"/>
      <c r="JLD5" s="3021"/>
      <c r="JLE5" s="3029"/>
      <c r="JLF5" s="3029"/>
      <c r="JLG5" s="3029"/>
      <c r="JLH5" s="1069"/>
      <c r="JLI5" s="83"/>
      <c r="JLJ5" s="2381"/>
      <c r="JLK5" s="3021"/>
      <c r="JLL5" s="3021"/>
      <c r="JLM5" s="3029"/>
      <c r="JLN5" s="3029"/>
      <c r="JLO5" s="3029"/>
      <c r="JLP5" s="1069"/>
      <c r="JLQ5" s="83"/>
      <c r="JLR5" s="2381"/>
      <c r="JLS5" s="3021"/>
      <c r="JLT5" s="3021"/>
      <c r="JLU5" s="3029"/>
      <c r="JLV5" s="3029"/>
      <c r="JLW5" s="3029"/>
      <c r="JLX5" s="1069"/>
      <c r="JLY5" s="83"/>
      <c r="JLZ5" s="2381"/>
      <c r="JMA5" s="3021"/>
      <c r="JMB5" s="3021"/>
      <c r="JMC5" s="3029"/>
      <c r="JMD5" s="3029"/>
      <c r="JME5" s="3029"/>
      <c r="JMF5" s="1069"/>
      <c r="JMG5" s="83"/>
      <c r="JMH5" s="2381"/>
      <c r="JMI5" s="3021"/>
      <c r="JMJ5" s="3021"/>
      <c r="JMK5" s="3029"/>
      <c r="JML5" s="3029"/>
      <c r="JMM5" s="3029"/>
      <c r="JMN5" s="1069"/>
      <c r="JMO5" s="83"/>
      <c r="JMP5" s="2381"/>
      <c r="JMQ5" s="3021"/>
      <c r="JMR5" s="3021"/>
      <c r="JMS5" s="3029"/>
      <c r="JMT5" s="3029"/>
      <c r="JMU5" s="3029"/>
      <c r="JMV5" s="1069"/>
      <c r="JMW5" s="83"/>
      <c r="JMX5" s="2381"/>
      <c r="JMY5" s="3021"/>
      <c r="JMZ5" s="3021"/>
      <c r="JNA5" s="3029"/>
      <c r="JNB5" s="3029"/>
      <c r="JNC5" s="3029"/>
      <c r="JND5" s="1069"/>
      <c r="JNE5" s="83"/>
      <c r="JNF5" s="2381"/>
      <c r="JNG5" s="3021"/>
      <c r="JNH5" s="3021"/>
      <c r="JNI5" s="3029"/>
      <c r="JNJ5" s="3029"/>
      <c r="JNK5" s="3029"/>
      <c r="JNL5" s="1069"/>
      <c r="JNM5" s="83"/>
      <c r="JNN5" s="2381"/>
      <c r="JNO5" s="3021"/>
      <c r="JNP5" s="3021"/>
      <c r="JNQ5" s="3029"/>
      <c r="JNR5" s="3029"/>
      <c r="JNS5" s="3029"/>
      <c r="JNT5" s="1069"/>
      <c r="JNU5" s="83"/>
      <c r="JNV5" s="2381"/>
      <c r="JNW5" s="3021"/>
      <c r="JNX5" s="3021"/>
      <c r="JNY5" s="3029"/>
      <c r="JNZ5" s="3029"/>
      <c r="JOA5" s="3029"/>
      <c r="JOB5" s="1069"/>
      <c r="JOC5" s="83"/>
      <c r="JOD5" s="2381"/>
      <c r="JOE5" s="3021"/>
      <c r="JOF5" s="3021"/>
      <c r="JOG5" s="3029"/>
      <c r="JOH5" s="3029"/>
      <c r="JOI5" s="3029"/>
      <c r="JOJ5" s="1069"/>
      <c r="JOK5" s="83"/>
      <c r="JOL5" s="2381"/>
      <c r="JOM5" s="3021"/>
      <c r="JON5" s="3021"/>
      <c r="JOO5" s="3029"/>
      <c r="JOP5" s="3029"/>
      <c r="JOQ5" s="3029"/>
      <c r="JOR5" s="1069"/>
      <c r="JOS5" s="83"/>
      <c r="JOT5" s="2381"/>
      <c r="JOU5" s="3021"/>
      <c r="JOV5" s="3021"/>
      <c r="JOW5" s="3029"/>
      <c r="JOX5" s="3029"/>
      <c r="JOY5" s="3029"/>
      <c r="JOZ5" s="1069"/>
      <c r="JPA5" s="83"/>
      <c r="JPB5" s="2381"/>
      <c r="JPC5" s="3021"/>
      <c r="JPD5" s="3021"/>
      <c r="JPE5" s="3029"/>
      <c r="JPF5" s="3029"/>
      <c r="JPG5" s="3029"/>
      <c r="JPH5" s="1069"/>
      <c r="JPI5" s="83"/>
      <c r="JPJ5" s="2381"/>
      <c r="JPK5" s="3021"/>
      <c r="JPL5" s="3021"/>
      <c r="JPM5" s="3029"/>
      <c r="JPN5" s="3029"/>
      <c r="JPO5" s="3029"/>
      <c r="JPP5" s="1069"/>
      <c r="JPQ5" s="83"/>
      <c r="JPR5" s="2381"/>
      <c r="JPS5" s="3021"/>
      <c r="JPT5" s="3021"/>
      <c r="JPU5" s="3029"/>
      <c r="JPV5" s="3029"/>
      <c r="JPW5" s="3029"/>
      <c r="JPX5" s="1069"/>
      <c r="JPY5" s="83"/>
      <c r="JPZ5" s="2381"/>
      <c r="JQA5" s="3021"/>
      <c r="JQB5" s="3021"/>
      <c r="JQC5" s="3029"/>
      <c r="JQD5" s="3029"/>
      <c r="JQE5" s="3029"/>
      <c r="JQF5" s="1069"/>
      <c r="JQG5" s="83"/>
      <c r="JQH5" s="2381"/>
      <c r="JQI5" s="3021"/>
      <c r="JQJ5" s="3021"/>
      <c r="JQK5" s="3029"/>
      <c r="JQL5" s="3029"/>
      <c r="JQM5" s="3029"/>
      <c r="JQN5" s="1069"/>
      <c r="JQO5" s="83"/>
      <c r="JQP5" s="2381"/>
      <c r="JQQ5" s="3021"/>
      <c r="JQR5" s="3021"/>
      <c r="JQS5" s="3029"/>
      <c r="JQT5" s="3029"/>
      <c r="JQU5" s="3029"/>
      <c r="JQV5" s="1069"/>
      <c r="JQW5" s="83"/>
      <c r="JQX5" s="2381"/>
      <c r="JQY5" s="3021"/>
      <c r="JQZ5" s="3021"/>
      <c r="JRA5" s="3029"/>
      <c r="JRB5" s="3029"/>
      <c r="JRC5" s="3029"/>
      <c r="JRD5" s="1069"/>
      <c r="JRE5" s="83"/>
      <c r="JRF5" s="2381"/>
      <c r="JRG5" s="3021"/>
      <c r="JRH5" s="3021"/>
      <c r="JRI5" s="3029"/>
      <c r="JRJ5" s="3029"/>
      <c r="JRK5" s="3029"/>
      <c r="JRL5" s="1069"/>
      <c r="JRM5" s="83"/>
      <c r="JRN5" s="2381"/>
      <c r="JRO5" s="3021"/>
      <c r="JRP5" s="3021"/>
      <c r="JRQ5" s="3029"/>
      <c r="JRR5" s="3029"/>
      <c r="JRS5" s="3029"/>
      <c r="JRT5" s="1069"/>
      <c r="JRU5" s="83"/>
      <c r="JRV5" s="2381"/>
      <c r="JRW5" s="3021"/>
      <c r="JRX5" s="3021"/>
      <c r="JRY5" s="3029"/>
      <c r="JRZ5" s="3029"/>
      <c r="JSA5" s="3029"/>
      <c r="JSB5" s="1069"/>
      <c r="JSC5" s="83"/>
      <c r="JSD5" s="2381"/>
      <c r="JSE5" s="3021"/>
      <c r="JSF5" s="3021"/>
      <c r="JSG5" s="3029"/>
      <c r="JSH5" s="3029"/>
      <c r="JSI5" s="3029"/>
      <c r="JSJ5" s="1069"/>
      <c r="JSK5" s="83"/>
      <c r="JSL5" s="2381"/>
      <c r="JSM5" s="3021"/>
      <c r="JSN5" s="3021"/>
      <c r="JSO5" s="3029"/>
      <c r="JSP5" s="3029"/>
      <c r="JSQ5" s="3029"/>
      <c r="JSR5" s="1069"/>
      <c r="JSS5" s="83"/>
      <c r="JST5" s="2381"/>
      <c r="JSU5" s="3021"/>
      <c r="JSV5" s="3021"/>
      <c r="JSW5" s="3029"/>
      <c r="JSX5" s="3029"/>
      <c r="JSY5" s="3029"/>
      <c r="JSZ5" s="1069"/>
      <c r="JTA5" s="83"/>
      <c r="JTB5" s="2381"/>
      <c r="JTC5" s="3021"/>
      <c r="JTD5" s="3021"/>
      <c r="JTE5" s="3029"/>
      <c r="JTF5" s="3029"/>
      <c r="JTG5" s="3029"/>
      <c r="JTH5" s="1069"/>
      <c r="JTI5" s="83"/>
      <c r="JTJ5" s="2381"/>
      <c r="JTK5" s="3021"/>
      <c r="JTL5" s="3021"/>
      <c r="JTM5" s="3029"/>
      <c r="JTN5" s="3029"/>
      <c r="JTO5" s="3029"/>
      <c r="JTP5" s="1069"/>
      <c r="JTQ5" s="83"/>
      <c r="JTR5" s="2381"/>
      <c r="JTS5" s="3021"/>
      <c r="JTT5" s="3021"/>
      <c r="JTU5" s="3029"/>
      <c r="JTV5" s="3029"/>
      <c r="JTW5" s="3029"/>
      <c r="JTX5" s="1069"/>
      <c r="JTY5" s="83"/>
      <c r="JTZ5" s="2381"/>
      <c r="JUA5" s="3021"/>
      <c r="JUB5" s="3021"/>
      <c r="JUC5" s="3029"/>
      <c r="JUD5" s="3029"/>
      <c r="JUE5" s="3029"/>
      <c r="JUF5" s="1069"/>
      <c r="JUG5" s="83"/>
      <c r="JUH5" s="2381"/>
      <c r="JUI5" s="3021"/>
      <c r="JUJ5" s="3021"/>
      <c r="JUK5" s="3029"/>
      <c r="JUL5" s="3029"/>
      <c r="JUM5" s="3029"/>
      <c r="JUN5" s="1069"/>
      <c r="JUO5" s="83"/>
      <c r="JUP5" s="2381"/>
      <c r="JUQ5" s="3021"/>
      <c r="JUR5" s="3021"/>
      <c r="JUS5" s="3029"/>
      <c r="JUT5" s="3029"/>
      <c r="JUU5" s="3029"/>
      <c r="JUV5" s="1069"/>
      <c r="JUW5" s="83"/>
      <c r="JUX5" s="2381"/>
      <c r="JUY5" s="3021"/>
      <c r="JUZ5" s="3021"/>
      <c r="JVA5" s="3029"/>
      <c r="JVB5" s="3029"/>
      <c r="JVC5" s="3029"/>
      <c r="JVD5" s="1069"/>
      <c r="JVE5" s="83"/>
      <c r="JVF5" s="2381"/>
      <c r="JVG5" s="3021"/>
      <c r="JVH5" s="3021"/>
      <c r="JVI5" s="3029"/>
      <c r="JVJ5" s="3029"/>
      <c r="JVK5" s="3029"/>
      <c r="JVL5" s="1069"/>
      <c r="JVM5" s="83"/>
      <c r="JVN5" s="2381"/>
      <c r="JVO5" s="3021"/>
      <c r="JVP5" s="3021"/>
      <c r="JVQ5" s="3029"/>
      <c r="JVR5" s="3029"/>
      <c r="JVS5" s="3029"/>
      <c r="JVT5" s="1069"/>
      <c r="JVU5" s="83"/>
      <c r="JVV5" s="2381"/>
      <c r="JVW5" s="3021"/>
      <c r="JVX5" s="3021"/>
      <c r="JVY5" s="3029"/>
      <c r="JVZ5" s="3029"/>
      <c r="JWA5" s="3029"/>
      <c r="JWB5" s="1069"/>
      <c r="JWC5" s="83"/>
      <c r="JWD5" s="2381"/>
      <c r="JWE5" s="3021"/>
      <c r="JWF5" s="3021"/>
      <c r="JWG5" s="3029"/>
      <c r="JWH5" s="3029"/>
      <c r="JWI5" s="3029"/>
      <c r="JWJ5" s="1069"/>
      <c r="JWK5" s="83"/>
      <c r="JWL5" s="2381"/>
      <c r="JWM5" s="3021"/>
      <c r="JWN5" s="3021"/>
      <c r="JWO5" s="3029"/>
      <c r="JWP5" s="3029"/>
      <c r="JWQ5" s="3029"/>
      <c r="JWR5" s="1069"/>
      <c r="JWS5" s="83"/>
      <c r="JWT5" s="2381"/>
      <c r="JWU5" s="3021"/>
      <c r="JWV5" s="3021"/>
      <c r="JWW5" s="3029"/>
      <c r="JWX5" s="3029"/>
      <c r="JWY5" s="3029"/>
      <c r="JWZ5" s="1069"/>
      <c r="JXA5" s="83"/>
      <c r="JXB5" s="2381"/>
      <c r="JXC5" s="3021"/>
      <c r="JXD5" s="3021"/>
      <c r="JXE5" s="3029"/>
      <c r="JXF5" s="3029"/>
      <c r="JXG5" s="3029"/>
      <c r="JXH5" s="1069"/>
      <c r="JXI5" s="83"/>
      <c r="JXJ5" s="2381"/>
      <c r="JXK5" s="3021"/>
      <c r="JXL5" s="3021"/>
      <c r="JXM5" s="3029"/>
      <c r="JXN5" s="3029"/>
      <c r="JXO5" s="3029"/>
      <c r="JXP5" s="1069"/>
      <c r="JXQ5" s="83"/>
      <c r="JXR5" s="2381"/>
      <c r="JXS5" s="3021"/>
      <c r="JXT5" s="3021"/>
      <c r="JXU5" s="3029"/>
      <c r="JXV5" s="3029"/>
      <c r="JXW5" s="3029"/>
      <c r="JXX5" s="1069"/>
      <c r="JXY5" s="83"/>
      <c r="JXZ5" s="2381"/>
      <c r="JYA5" s="3021"/>
      <c r="JYB5" s="3021"/>
      <c r="JYC5" s="3029"/>
      <c r="JYD5" s="3029"/>
      <c r="JYE5" s="3029"/>
      <c r="JYF5" s="1069"/>
      <c r="JYG5" s="83"/>
      <c r="JYH5" s="2381"/>
      <c r="JYI5" s="3021"/>
      <c r="JYJ5" s="3021"/>
      <c r="JYK5" s="3029"/>
      <c r="JYL5" s="3029"/>
      <c r="JYM5" s="3029"/>
      <c r="JYN5" s="1069"/>
      <c r="JYO5" s="83"/>
      <c r="JYP5" s="2381"/>
      <c r="JYQ5" s="3021"/>
      <c r="JYR5" s="3021"/>
      <c r="JYS5" s="3029"/>
      <c r="JYT5" s="3029"/>
      <c r="JYU5" s="3029"/>
      <c r="JYV5" s="1069"/>
      <c r="JYW5" s="83"/>
      <c r="JYX5" s="2381"/>
      <c r="JYY5" s="3021"/>
      <c r="JYZ5" s="3021"/>
      <c r="JZA5" s="3029"/>
      <c r="JZB5" s="3029"/>
      <c r="JZC5" s="3029"/>
      <c r="JZD5" s="1069"/>
      <c r="JZE5" s="83"/>
      <c r="JZF5" s="2381"/>
      <c r="JZG5" s="3021"/>
      <c r="JZH5" s="3021"/>
      <c r="JZI5" s="3029"/>
      <c r="JZJ5" s="3029"/>
      <c r="JZK5" s="3029"/>
      <c r="JZL5" s="1069"/>
      <c r="JZM5" s="83"/>
      <c r="JZN5" s="2381"/>
      <c r="JZO5" s="3021"/>
      <c r="JZP5" s="3021"/>
      <c r="JZQ5" s="3029"/>
      <c r="JZR5" s="3029"/>
      <c r="JZS5" s="3029"/>
      <c r="JZT5" s="1069"/>
      <c r="JZU5" s="83"/>
      <c r="JZV5" s="2381"/>
      <c r="JZW5" s="3021"/>
      <c r="JZX5" s="3021"/>
      <c r="JZY5" s="3029"/>
      <c r="JZZ5" s="3029"/>
      <c r="KAA5" s="3029"/>
      <c r="KAB5" s="1069"/>
      <c r="KAC5" s="83"/>
      <c r="KAD5" s="2381"/>
      <c r="KAE5" s="3021"/>
      <c r="KAF5" s="3021"/>
      <c r="KAG5" s="3029"/>
      <c r="KAH5" s="3029"/>
      <c r="KAI5" s="3029"/>
      <c r="KAJ5" s="1069"/>
      <c r="KAK5" s="83"/>
      <c r="KAL5" s="2381"/>
      <c r="KAM5" s="3021"/>
      <c r="KAN5" s="3021"/>
      <c r="KAO5" s="3029"/>
      <c r="KAP5" s="3029"/>
      <c r="KAQ5" s="3029"/>
      <c r="KAR5" s="1069"/>
      <c r="KAS5" s="83"/>
      <c r="KAT5" s="2381"/>
      <c r="KAU5" s="3021"/>
      <c r="KAV5" s="3021"/>
      <c r="KAW5" s="3029"/>
      <c r="KAX5" s="3029"/>
      <c r="KAY5" s="3029"/>
      <c r="KAZ5" s="1069"/>
      <c r="KBA5" s="83"/>
      <c r="KBB5" s="2381"/>
      <c r="KBC5" s="3021"/>
      <c r="KBD5" s="3021"/>
      <c r="KBE5" s="3029"/>
      <c r="KBF5" s="3029"/>
      <c r="KBG5" s="3029"/>
      <c r="KBH5" s="1069"/>
      <c r="KBI5" s="83"/>
      <c r="KBJ5" s="2381"/>
      <c r="KBK5" s="3021"/>
      <c r="KBL5" s="3021"/>
      <c r="KBM5" s="3029"/>
      <c r="KBN5" s="3029"/>
      <c r="KBO5" s="3029"/>
      <c r="KBP5" s="1069"/>
      <c r="KBQ5" s="83"/>
      <c r="KBR5" s="2381"/>
      <c r="KBS5" s="3021"/>
      <c r="KBT5" s="3021"/>
      <c r="KBU5" s="3029"/>
      <c r="KBV5" s="3029"/>
      <c r="KBW5" s="3029"/>
      <c r="KBX5" s="1069"/>
      <c r="KBY5" s="83"/>
      <c r="KBZ5" s="2381"/>
      <c r="KCA5" s="3021"/>
      <c r="KCB5" s="3021"/>
      <c r="KCC5" s="3029"/>
      <c r="KCD5" s="3029"/>
      <c r="KCE5" s="3029"/>
      <c r="KCF5" s="1069"/>
      <c r="KCG5" s="83"/>
      <c r="KCH5" s="2381"/>
      <c r="KCI5" s="3021"/>
      <c r="KCJ5" s="3021"/>
      <c r="KCK5" s="3029"/>
      <c r="KCL5" s="3029"/>
      <c r="KCM5" s="3029"/>
      <c r="KCN5" s="1069"/>
      <c r="KCO5" s="83"/>
      <c r="KCP5" s="2381"/>
      <c r="KCQ5" s="3021"/>
      <c r="KCR5" s="3021"/>
      <c r="KCS5" s="3029"/>
      <c r="KCT5" s="3029"/>
      <c r="KCU5" s="3029"/>
      <c r="KCV5" s="1069"/>
      <c r="KCW5" s="83"/>
      <c r="KCX5" s="2381"/>
      <c r="KCY5" s="3021"/>
      <c r="KCZ5" s="3021"/>
      <c r="KDA5" s="3029"/>
      <c r="KDB5" s="3029"/>
      <c r="KDC5" s="3029"/>
      <c r="KDD5" s="1069"/>
      <c r="KDE5" s="83"/>
      <c r="KDF5" s="2381"/>
      <c r="KDG5" s="3021"/>
      <c r="KDH5" s="3021"/>
      <c r="KDI5" s="3029"/>
      <c r="KDJ5" s="3029"/>
      <c r="KDK5" s="3029"/>
      <c r="KDL5" s="1069"/>
      <c r="KDM5" s="83"/>
      <c r="KDN5" s="2381"/>
      <c r="KDO5" s="3021"/>
      <c r="KDP5" s="3021"/>
      <c r="KDQ5" s="3029"/>
      <c r="KDR5" s="3029"/>
      <c r="KDS5" s="3029"/>
      <c r="KDT5" s="1069"/>
      <c r="KDU5" s="83"/>
      <c r="KDV5" s="2381"/>
      <c r="KDW5" s="3021"/>
      <c r="KDX5" s="3021"/>
      <c r="KDY5" s="3029"/>
      <c r="KDZ5" s="3029"/>
      <c r="KEA5" s="3029"/>
      <c r="KEB5" s="1069"/>
      <c r="KEC5" s="83"/>
      <c r="KED5" s="2381"/>
      <c r="KEE5" s="3021"/>
      <c r="KEF5" s="3021"/>
      <c r="KEG5" s="3029"/>
      <c r="KEH5" s="3029"/>
      <c r="KEI5" s="3029"/>
      <c r="KEJ5" s="1069"/>
      <c r="KEK5" s="83"/>
      <c r="KEL5" s="2381"/>
      <c r="KEM5" s="3021"/>
      <c r="KEN5" s="3021"/>
      <c r="KEO5" s="3029"/>
      <c r="KEP5" s="3029"/>
      <c r="KEQ5" s="3029"/>
      <c r="KER5" s="1069"/>
      <c r="KES5" s="83"/>
      <c r="KET5" s="2381"/>
      <c r="KEU5" s="3021"/>
      <c r="KEV5" s="3021"/>
      <c r="KEW5" s="3029"/>
      <c r="KEX5" s="3029"/>
      <c r="KEY5" s="3029"/>
      <c r="KEZ5" s="1069"/>
      <c r="KFA5" s="83"/>
      <c r="KFB5" s="2381"/>
      <c r="KFC5" s="3021"/>
      <c r="KFD5" s="3021"/>
      <c r="KFE5" s="3029"/>
      <c r="KFF5" s="3029"/>
      <c r="KFG5" s="3029"/>
      <c r="KFH5" s="1069"/>
      <c r="KFI5" s="83"/>
      <c r="KFJ5" s="2381"/>
      <c r="KFK5" s="3021"/>
      <c r="KFL5" s="3021"/>
      <c r="KFM5" s="3029"/>
      <c r="KFN5" s="3029"/>
      <c r="KFO5" s="3029"/>
      <c r="KFP5" s="1069"/>
      <c r="KFQ5" s="83"/>
      <c r="KFR5" s="2381"/>
      <c r="KFS5" s="3021"/>
      <c r="KFT5" s="3021"/>
      <c r="KFU5" s="3029"/>
      <c r="KFV5" s="3029"/>
      <c r="KFW5" s="3029"/>
      <c r="KFX5" s="1069"/>
      <c r="KFY5" s="83"/>
      <c r="KFZ5" s="2381"/>
      <c r="KGA5" s="3021"/>
      <c r="KGB5" s="3021"/>
      <c r="KGC5" s="3029"/>
      <c r="KGD5" s="3029"/>
      <c r="KGE5" s="3029"/>
      <c r="KGF5" s="1069"/>
      <c r="KGG5" s="83"/>
      <c r="KGH5" s="2381"/>
      <c r="KGI5" s="3021"/>
      <c r="KGJ5" s="3021"/>
      <c r="KGK5" s="3029"/>
      <c r="KGL5" s="3029"/>
      <c r="KGM5" s="3029"/>
      <c r="KGN5" s="1069"/>
      <c r="KGO5" s="83"/>
      <c r="KGP5" s="2381"/>
      <c r="KGQ5" s="3021"/>
      <c r="KGR5" s="3021"/>
      <c r="KGS5" s="3029"/>
      <c r="KGT5" s="3029"/>
      <c r="KGU5" s="3029"/>
      <c r="KGV5" s="1069"/>
      <c r="KGW5" s="83"/>
      <c r="KGX5" s="2381"/>
      <c r="KGY5" s="3021"/>
      <c r="KGZ5" s="3021"/>
      <c r="KHA5" s="3029"/>
      <c r="KHB5" s="3029"/>
      <c r="KHC5" s="3029"/>
      <c r="KHD5" s="1069"/>
      <c r="KHE5" s="83"/>
      <c r="KHF5" s="2381"/>
      <c r="KHG5" s="3021"/>
      <c r="KHH5" s="3021"/>
      <c r="KHI5" s="3029"/>
      <c r="KHJ5" s="3029"/>
      <c r="KHK5" s="3029"/>
      <c r="KHL5" s="1069"/>
      <c r="KHM5" s="83"/>
      <c r="KHN5" s="2381"/>
      <c r="KHO5" s="3021"/>
      <c r="KHP5" s="3021"/>
      <c r="KHQ5" s="3029"/>
      <c r="KHR5" s="3029"/>
      <c r="KHS5" s="3029"/>
      <c r="KHT5" s="1069"/>
      <c r="KHU5" s="83"/>
      <c r="KHV5" s="2381"/>
      <c r="KHW5" s="3021"/>
      <c r="KHX5" s="3021"/>
      <c r="KHY5" s="3029"/>
      <c r="KHZ5" s="3029"/>
      <c r="KIA5" s="3029"/>
      <c r="KIB5" s="1069"/>
      <c r="KIC5" s="83"/>
      <c r="KID5" s="2381"/>
      <c r="KIE5" s="3021"/>
      <c r="KIF5" s="3021"/>
      <c r="KIG5" s="3029"/>
      <c r="KIH5" s="3029"/>
      <c r="KII5" s="3029"/>
      <c r="KIJ5" s="1069"/>
      <c r="KIK5" s="83"/>
      <c r="KIL5" s="2381"/>
      <c r="KIM5" s="3021"/>
      <c r="KIN5" s="3021"/>
      <c r="KIO5" s="3029"/>
      <c r="KIP5" s="3029"/>
      <c r="KIQ5" s="3029"/>
      <c r="KIR5" s="1069"/>
      <c r="KIS5" s="83"/>
      <c r="KIT5" s="2381"/>
      <c r="KIU5" s="3021"/>
      <c r="KIV5" s="3021"/>
      <c r="KIW5" s="3029"/>
      <c r="KIX5" s="3029"/>
      <c r="KIY5" s="3029"/>
      <c r="KIZ5" s="1069"/>
      <c r="KJA5" s="83"/>
      <c r="KJB5" s="2381"/>
      <c r="KJC5" s="3021"/>
      <c r="KJD5" s="3021"/>
      <c r="KJE5" s="3029"/>
      <c r="KJF5" s="3029"/>
      <c r="KJG5" s="3029"/>
      <c r="KJH5" s="1069"/>
      <c r="KJI5" s="83"/>
      <c r="KJJ5" s="2381"/>
      <c r="KJK5" s="3021"/>
      <c r="KJL5" s="3021"/>
      <c r="KJM5" s="3029"/>
      <c r="KJN5" s="3029"/>
      <c r="KJO5" s="3029"/>
      <c r="KJP5" s="1069"/>
      <c r="KJQ5" s="83"/>
      <c r="KJR5" s="2381"/>
      <c r="KJS5" s="3021"/>
      <c r="KJT5" s="3021"/>
      <c r="KJU5" s="3029"/>
      <c r="KJV5" s="3029"/>
      <c r="KJW5" s="3029"/>
      <c r="KJX5" s="1069"/>
      <c r="KJY5" s="83"/>
      <c r="KJZ5" s="2381"/>
      <c r="KKA5" s="3021"/>
      <c r="KKB5" s="3021"/>
      <c r="KKC5" s="3029"/>
      <c r="KKD5" s="3029"/>
      <c r="KKE5" s="3029"/>
      <c r="KKF5" s="1069"/>
      <c r="KKG5" s="83"/>
      <c r="KKH5" s="2381"/>
      <c r="KKI5" s="3021"/>
      <c r="KKJ5" s="3021"/>
      <c r="KKK5" s="3029"/>
      <c r="KKL5" s="3029"/>
      <c r="KKM5" s="3029"/>
      <c r="KKN5" s="1069"/>
      <c r="KKO5" s="83"/>
      <c r="KKP5" s="2381"/>
      <c r="KKQ5" s="3021"/>
      <c r="KKR5" s="3021"/>
      <c r="KKS5" s="3029"/>
      <c r="KKT5" s="3029"/>
      <c r="KKU5" s="3029"/>
      <c r="KKV5" s="1069"/>
      <c r="KKW5" s="83"/>
      <c r="KKX5" s="2381"/>
      <c r="KKY5" s="3021"/>
      <c r="KKZ5" s="3021"/>
      <c r="KLA5" s="3029"/>
      <c r="KLB5" s="3029"/>
      <c r="KLC5" s="3029"/>
      <c r="KLD5" s="1069"/>
      <c r="KLE5" s="83"/>
      <c r="KLF5" s="2381"/>
      <c r="KLG5" s="3021"/>
      <c r="KLH5" s="3021"/>
      <c r="KLI5" s="3029"/>
      <c r="KLJ5" s="3029"/>
      <c r="KLK5" s="3029"/>
      <c r="KLL5" s="1069"/>
      <c r="KLM5" s="83"/>
      <c r="KLN5" s="2381"/>
      <c r="KLO5" s="3021"/>
      <c r="KLP5" s="3021"/>
      <c r="KLQ5" s="3029"/>
      <c r="KLR5" s="3029"/>
      <c r="KLS5" s="3029"/>
      <c r="KLT5" s="1069"/>
      <c r="KLU5" s="83"/>
      <c r="KLV5" s="2381"/>
      <c r="KLW5" s="3021"/>
      <c r="KLX5" s="3021"/>
      <c r="KLY5" s="3029"/>
      <c r="KLZ5" s="3029"/>
      <c r="KMA5" s="3029"/>
      <c r="KMB5" s="1069"/>
      <c r="KMC5" s="83"/>
      <c r="KMD5" s="2381"/>
      <c r="KME5" s="3021"/>
      <c r="KMF5" s="3021"/>
      <c r="KMG5" s="3029"/>
      <c r="KMH5" s="3029"/>
      <c r="KMI5" s="3029"/>
      <c r="KMJ5" s="1069"/>
      <c r="KMK5" s="83"/>
      <c r="KML5" s="2381"/>
      <c r="KMM5" s="3021"/>
      <c r="KMN5" s="3021"/>
      <c r="KMO5" s="3029"/>
      <c r="KMP5" s="3029"/>
      <c r="KMQ5" s="3029"/>
      <c r="KMR5" s="1069"/>
      <c r="KMS5" s="83"/>
      <c r="KMT5" s="2381"/>
      <c r="KMU5" s="3021"/>
      <c r="KMV5" s="3021"/>
      <c r="KMW5" s="3029"/>
      <c r="KMX5" s="3029"/>
      <c r="KMY5" s="3029"/>
      <c r="KMZ5" s="1069"/>
      <c r="KNA5" s="83"/>
      <c r="KNB5" s="2381"/>
      <c r="KNC5" s="3021"/>
      <c r="KND5" s="3021"/>
      <c r="KNE5" s="3029"/>
      <c r="KNF5" s="3029"/>
      <c r="KNG5" s="3029"/>
      <c r="KNH5" s="1069"/>
      <c r="KNI5" s="83"/>
      <c r="KNJ5" s="2381"/>
      <c r="KNK5" s="3021"/>
      <c r="KNL5" s="3021"/>
      <c r="KNM5" s="3029"/>
      <c r="KNN5" s="3029"/>
      <c r="KNO5" s="3029"/>
      <c r="KNP5" s="1069"/>
      <c r="KNQ5" s="83"/>
      <c r="KNR5" s="2381"/>
      <c r="KNS5" s="3021"/>
      <c r="KNT5" s="3021"/>
      <c r="KNU5" s="3029"/>
      <c r="KNV5" s="3029"/>
      <c r="KNW5" s="3029"/>
      <c r="KNX5" s="1069"/>
      <c r="KNY5" s="83"/>
      <c r="KNZ5" s="2381"/>
      <c r="KOA5" s="3021"/>
      <c r="KOB5" s="3021"/>
      <c r="KOC5" s="3029"/>
      <c r="KOD5" s="3029"/>
      <c r="KOE5" s="3029"/>
      <c r="KOF5" s="1069"/>
      <c r="KOG5" s="83"/>
      <c r="KOH5" s="2381"/>
      <c r="KOI5" s="3021"/>
      <c r="KOJ5" s="3021"/>
      <c r="KOK5" s="3029"/>
      <c r="KOL5" s="3029"/>
      <c r="KOM5" s="3029"/>
      <c r="KON5" s="1069"/>
      <c r="KOO5" s="83"/>
      <c r="KOP5" s="2381"/>
      <c r="KOQ5" s="3021"/>
      <c r="KOR5" s="3021"/>
      <c r="KOS5" s="3029"/>
      <c r="KOT5" s="3029"/>
      <c r="KOU5" s="3029"/>
      <c r="KOV5" s="1069"/>
      <c r="KOW5" s="83"/>
      <c r="KOX5" s="2381"/>
      <c r="KOY5" s="3021"/>
      <c r="KOZ5" s="3021"/>
      <c r="KPA5" s="3029"/>
      <c r="KPB5" s="3029"/>
      <c r="KPC5" s="3029"/>
      <c r="KPD5" s="1069"/>
      <c r="KPE5" s="83"/>
      <c r="KPF5" s="2381"/>
      <c r="KPG5" s="3021"/>
      <c r="KPH5" s="3021"/>
      <c r="KPI5" s="3029"/>
      <c r="KPJ5" s="3029"/>
      <c r="KPK5" s="3029"/>
      <c r="KPL5" s="1069"/>
      <c r="KPM5" s="83"/>
      <c r="KPN5" s="2381"/>
      <c r="KPO5" s="3021"/>
      <c r="KPP5" s="3021"/>
      <c r="KPQ5" s="3029"/>
      <c r="KPR5" s="3029"/>
      <c r="KPS5" s="3029"/>
      <c r="KPT5" s="1069"/>
      <c r="KPU5" s="83"/>
      <c r="KPV5" s="2381"/>
      <c r="KPW5" s="3021"/>
      <c r="KPX5" s="3021"/>
      <c r="KPY5" s="3029"/>
      <c r="KPZ5" s="3029"/>
      <c r="KQA5" s="3029"/>
      <c r="KQB5" s="1069"/>
      <c r="KQC5" s="83"/>
      <c r="KQD5" s="2381"/>
      <c r="KQE5" s="3021"/>
      <c r="KQF5" s="3021"/>
      <c r="KQG5" s="3029"/>
      <c r="KQH5" s="3029"/>
      <c r="KQI5" s="3029"/>
      <c r="KQJ5" s="1069"/>
      <c r="KQK5" s="83"/>
      <c r="KQL5" s="2381"/>
      <c r="KQM5" s="3021"/>
      <c r="KQN5" s="3021"/>
      <c r="KQO5" s="3029"/>
      <c r="KQP5" s="3029"/>
      <c r="KQQ5" s="3029"/>
      <c r="KQR5" s="1069"/>
      <c r="KQS5" s="83"/>
      <c r="KQT5" s="2381"/>
      <c r="KQU5" s="3021"/>
      <c r="KQV5" s="3021"/>
      <c r="KQW5" s="3029"/>
      <c r="KQX5" s="3029"/>
      <c r="KQY5" s="3029"/>
      <c r="KQZ5" s="1069"/>
      <c r="KRA5" s="83"/>
      <c r="KRB5" s="2381"/>
      <c r="KRC5" s="3021"/>
      <c r="KRD5" s="3021"/>
      <c r="KRE5" s="3029"/>
      <c r="KRF5" s="3029"/>
      <c r="KRG5" s="3029"/>
      <c r="KRH5" s="1069"/>
      <c r="KRI5" s="83"/>
      <c r="KRJ5" s="2381"/>
      <c r="KRK5" s="3021"/>
      <c r="KRL5" s="3021"/>
      <c r="KRM5" s="3029"/>
      <c r="KRN5" s="3029"/>
      <c r="KRO5" s="3029"/>
      <c r="KRP5" s="1069"/>
      <c r="KRQ5" s="83"/>
      <c r="KRR5" s="2381"/>
      <c r="KRS5" s="3021"/>
      <c r="KRT5" s="3021"/>
      <c r="KRU5" s="3029"/>
      <c r="KRV5" s="3029"/>
      <c r="KRW5" s="3029"/>
      <c r="KRX5" s="1069"/>
      <c r="KRY5" s="83"/>
      <c r="KRZ5" s="2381"/>
      <c r="KSA5" s="3021"/>
      <c r="KSB5" s="3021"/>
      <c r="KSC5" s="3029"/>
      <c r="KSD5" s="3029"/>
      <c r="KSE5" s="3029"/>
      <c r="KSF5" s="1069"/>
      <c r="KSG5" s="83"/>
      <c r="KSH5" s="2381"/>
      <c r="KSI5" s="3021"/>
      <c r="KSJ5" s="3021"/>
      <c r="KSK5" s="3029"/>
      <c r="KSL5" s="3029"/>
      <c r="KSM5" s="3029"/>
      <c r="KSN5" s="1069"/>
      <c r="KSO5" s="83"/>
      <c r="KSP5" s="2381"/>
      <c r="KSQ5" s="3021"/>
      <c r="KSR5" s="3021"/>
      <c r="KSS5" s="3029"/>
      <c r="KST5" s="3029"/>
      <c r="KSU5" s="3029"/>
      <c r="KSV5" s="1069"/>
      <c r="KSW5" s="83"/>
      <c r="KSX5" s="2381"/>
      <c r="KSY5" s="3021"/>
      <c r="KSZ5" s="3021"/>
      <c r="KTA5" s="3029"/>
      <c r="KTB5" s="3029"/>
      <c r="KTC5" s="3029"/>
      <c r="KTD5" s="1069"/>
      <c r="KTE5" s="83"/>
      <c r="KTF5" s="2381"/>
      <c r="KTG5" s="3021"/>
      <c r="KTH5" s="3021"/>
      <c r="KTI5" s="3029"/>
      <c r="KTJ5" s="3029"/>
      <c r="KTK5" s="3029"/>
      <c r="KTL5" s="1069"/>
      <c r="KTM5" s="83"/>
      <c r="KTN5" s="2381"/>
      <c r="KTO5" s="3021"/>
      <c r="KTP5" s="3021"/>
      <c r="KTQ5" s="3029"/>
      <c r="KTR5" s="3029"/>
      <c r="KTS5" s="3029"/>
      <c r="KTT5" s="1069"/>
      <c r="KTU5" s="83"/>
      <c r="KTV5" s="2381"/>
      <c r="KTW5" s="3021"/>
      <c r="KTX5" s="3021"/>
      <c r="KTY5" s="3029"/>
      <c r="KTZ5" s="3029"/>
      <c r="KUA5" s="3029"/>
      <c r="KUB5" s="1069"/>
      <c r="KUC5" s="83"/>
      <c r="KUD5" s="2381"/>
      <c r="KUE5" s="3021"/>
      <c r="KUF5" s="3021"/>
      <c r="KUG5" s="3029"/>
      <c r="KUH5" s="3029"/>
      <c r="KUI5" s="3029"/>
      <c r="KUJ5" s="1069"/>
      <c r="KUK5" s="83"/>
      <c r="KUL5" s="2381"/>
      <c r="KUM5" s="3021"/>
      <c r="KUN5" s="3021"/>
      <c r="KUO5" s="3029"/>
      <c r="KUP5" s="3029"/>
      <c r="KUQ5" s="3029"/>
      <c r="KUR5" s="1069"/>
      <c r="KUS5" s="83"/>
      <c r="KUT5" s="2381"/>
      <c r="KUU5" s="3021"/>
      <c r="KUV5" s="3021"/>
      <c r="KUW5" s="3029"/>
      <c r="KUX5" s="3029"/>
      <c r="KUY5" s="3029"/>
      <c r="KUZ5" s="1069"/>
      <c r="KVA5" s="83"/>
      <c r="KVB5" s="2381"/>
      <c r="KVC5" s="3021"/>
      <c r="KVD5" s="3021"/>
      <c r="KVE5" s="3029"/>
      <c r="KVF5" s="3029"/>
      <c r="KVG5" s="3029"/>
      <c r="KVH5" s="1069"/>
      <c r="KVI5" s="83"/>
      <c r="KVJ5" s="2381"/>
      <c r="KVK5" s="3021"/>
      <c r="KVL5" s="3021"/>
      <c r="KVM5" s="3029"/>
      <c r="KVN5" s="3029"/>
      <c r="KVO5" s="3029"/>
      <c r="KVP5" s="1069"/>
      <c r="KVQ5" s="83"/>
      <c r="KVR5" s="2381"/>
      <c r="KVS5" s="3021"/>
      <c r="KVT5" s="3021"/>
      <c r="KVU5" s="3029"/>
      <c r="KVV5" s="3029"/>
      <c r="KVW5" s="3029"/>
      <c r="KVX5" s="1069"/>
      <c r="KVY5" s="83"/>
      <c r="KVZ5" s="2381"/>
      <c r="KWA5" s="3021"/>
      <c r="KWB5" s="3021"/>
      <c r="KWC5" s="3029"/>
      <c r="KWD5" s="3029"/>
      <c r="KWE5" s="3029"/>
      <c r="KWF5" s="1069"/>
      <c r="KWG5" s="83"/>
      <c r="KWH5" s="2381"/>
      <c r="KWI5" s="3021"/>
      <c r="KWJ5" s="3021"/>
      <c r="KWK5" s="3029"/>
      <c r="KWL5" s="3029"/>
      <c r="KWM5" s="3029"/>
      <c r="KWN5" s="1069"/>
      <c r="KWO5" s="83"/>
      <c r="KWP5" s="2381"/>
      <c r="KWQ5" s="3021"/>
      <c r="KWR5" s="3021"/>
      <c r="KWS5" s="3029"/>
      <c r="KWT5" s="3029"/>
      <c r="KWU5" s="3029"/>
      <c r="KWV5" s="1069"/>
      <c r="KWW5" s="83"/>
      <c r="KWX5" s="2381"/>
      <c r="KWY5" s="3021"/>
      <c r="KWZ5" s="3021"/>
      <c r="KXA5" s="3029"/>
      <c r="KXB5" s="3029"/>
      <c r="KXC5" s="3029"/>
      <c r="KXD5" s="1069"/>
      <c r="KXE5" s="83"/>
      <c r="KXF5" s="2381"/>
      <c r="KXG5" s="3021"/>
      <c r="KXH5" s="3021"/>
      <c r="KXI5" s="3029"/>
      <c r="KXJ5" s="3029"/>
      <c r="KXK5" s="3029"/>
      <c r="KXL5" s="1069"/>
      <c r="KXM5" s="83"/>
      <c r="KXN5" s="2381"/>
      <c r="KXO5" s="3021"/>
      <c r="KXP5" s="3021"/>
      <c r="KXQ5" s="3029"/>
      <c r="KXR5" s="3029"/>
      <c r="KXS5" s="3029"/>
      <c r="KXT5" s="1069"/>
      <c r="KXU5" s="83"/>
      <c r="KXV5" s="2381"/>
      <c r="KXW5" s="3021"/>
      <c r="KXX5" s="3021"/>
      <c r="KXY5" s="3029"/>
      <c r="KXZ5" s="3029"/>
      <c r="KYA5" s="3029"/>
      <c r="KYB5" s="1069"/>
      <c r="KYC5" s="83"/>
      <c r="KYD5" s="2381"/>
      <c r="KYE5" s="3021"/>
      <c r="KYF5" s="3021"/>
      <c r="KYG5" s="3029"/>
      <c r="KYH5" s="3029"/>
      <c r="KYI5" s="3029"/>
      <c r="KYJ5" s="1069"/>
      <c r="KYK5" s="83"/>
      <c r="KYL5" s="2381"/>
      <c r="KYM5" s="3021"/>
      <c r="KYN5" s="3021"/>
      <c r="KYO5" s="3029"/>
      <c r="KYP5" s="3029"/>
      <c r="KYQ5" s="3029"/>
      <c r="KYR5" s="1069"/>
      <c r="KYS5" s="83"/>
      <c r="KYT5" s="2381"/>
      <c r="KYU5" s="3021"/>
      <c r="KYV5" s="3021"/>
      <c r="KYW5" s="3029"/>
      <c r="KYX5" s="3029"/>
      <c r="KYY5" s="3029"/>
      <c r="KYZ5" s="1069"/>
      <c r="KZA5" s="83"/>
      <c r="KZB5" s="2381"/>
      <c r="KZC5" s="3021"/>
      <c r="KZD5" s="3021"/>
      <c r="KZE5" s="3029"/>
      <c r="KZF5" s="3029"/>
      <c r="KZG5" s="3029"/>
      <c r="KZH5" s="1069"/>
      <c r="KZI5" s="83"/>
      <c r="KZJ5" s="2381"/>
      <c r="KZK5" s="3021"/>
      <c r="KZL5" s="3021"/>
      <c r="KZM5" s="3029"/>
      <c r="KZN5" s="3029"/>
      <c r="KZO5" s="3029"/>
      <c r="KZP5" s="1069"/>
      <c r="KZQ5" s="83"/>
      <c r="KZR5" s="2381"/>
      <c r="KZS5" s="3021"/>
      <c r="KZT5" s="3021"/>
      <c r="KZU5" s="3029"/>
      <c r="KZV5" s="3029"/>
      <c r="KZW5" s="3029"/>
      <c r="KZX5" s="1069"/>
      <c r="KZY5" s="83"/>
      <c r="KZZ5" s="2381"/>
      <c r="LAA5" s="3021"/>
      <c r="LAB5" s="3021"/>
      <c r="LAC5" s="3029"/>
      <c r="LAD5" s="3029"/>
      <c r="LAE5" s="3029"/>
      <c r="LAF5" s="1069"/>
      <c r="LAG5" s="83"/>
      <c r="LAH5" s="2381"/>
      <c r="LAI5" s="3021"/>
      <c r="LAJ5" s="3021"/>
      <c r="LAK5" s="3029"/>
      <c r="LAL5" s="3029"/>
      <c r="LAM5" s="3029"/>
      <c r="LAN5" s="1069"/>
      <c r="LAO5" s="83"/>
      <c r="LAP5" s="2381"/>
      <c r="LAQ5" s="3021"/>
      <c r="LAR5" s="3021"/>
      <c r="LAS5" s="3029"/>
      <c r="LAT5" s="3029"/>
      <c r="LAU5" s="3029"/>
      <c r="LAV5" s="1069"/>
      <c r="LAW5" s="83"/>
      <c r="LAX5" s="2381"/>
      <c r="LAY5" s="3021"/>
      <c r="LAZ5" s="3021"/>
      <c r="LBA5" s="3029"/>
      <c r="LBB5" s="3029"/>
      <c r="LBC5" s="3029"/>
      <c r="LBD5" s="1069"/>
      <c r="LBE5" s="83"/>
      <c r="LBF5" s="2381"/>
      <c r="LBG5" s="3021"/>
      <c r="LBH5" s="3021"/>
      <c r="LBI5" s="3029"/>
      <c r="LBJ5" s="3029"/>
      <c r="LBK5" s="3029"/>
      <c r="LBL5" s="1069"/>
      <c r="LBM5" s="83"/>
      <c r="LBN5" s="2381"/>
      <c r="LBO5" s="3021"/>
      <c r="LBP5" s="3021"/>
      <c r="LBQ5" s="3029"/>
      <c r="LBR5" s="3029"/>
      <c r="LBS5" s="3029"/>
      <c r="LBT5" s="1069"/>
      <c r="LBU5" s="83"/>
      <c r="LBV5" s="2381"/>
      <c r="LBW5" s="3021"/>
      <c r="LBX5" s="3021"/>
      <c r="LBY5" s="3029"/>
      <c r="LBZ5" s="3029"/>
      <c r="LCA5" s="3029"/>
      <c r="LCB5" s="1069"/>
      <c r="LCC5" s="83"/>
      <c r="LCD5" s="2381"/>
      <c r="LCE5" s="3021"/>
      <c r="LCF5" s="3021"/>
      <c r="LCG5" s="3029"/>
      <c r="LCH5" s="3029"/>
      <c r="LCI5" s="3029"/>
      <c r="LCJ5" s="1069"/>
      <c r="LCK5" s="83"/>
      <c r="LCL5" s="2381"/>
      <c r="LCM5" s="3021"/>
      <c r="LCN5" s="3021"/>
      <c r="LCO5" s="3029"/>
      <c r="LCP5" s="3029"/>
      <c r="LCQ5" s="3029"/>
      <c r="LCR5" s="1069"/>
      <c r="LCS5" s="83"/>
      <c r="LCT5" s="2381"/>
      <c r="LCU5" s="3021"/>
      <c r="LCV5" s="3021"/>
      <c r="LCW5" s="3029"/>
      <c r="LCX5" s="3029"/>
      <c r="LCY5" s="3029"/>
      <c r="LCZ5" s="1069"/>
      <c r="LDA5" s="83"/>
      <c r="LDB5" s="2381"/>
      <c r="LDC5" s="3021"/>
      <c r="LDD5" s="3021"/>
      <c r="LDE5" s="3029"/>
      <c r="LDF5" s="3029"/>
      <c r="LDG5" s="3029"/>
      <c r="LDH5" s="1069"/>
      <c r="LDI5" s="83"/>
      <c r="LDJ5" s="2381"/>
      <c r="LDK5" s="3021"/>
      <c r="LDL5" s="3021"/>
      <c r="LDM5" s="3029"/>
      <c r="LDN5" s="3029"/>
      <c r="LDO5" s="3029"/>
      <c r="LDP5" s="1069"/>
      <c r="LDQ5" s="83"/>
      <c r="LDR5" s="2381"/>
      <c r="LDS5" s="3021"/>
      <c r="LDT5" s="3021"/>
      <c r="LDU5" s="3029"/>
      <c r="LDV5" s="3029"/>
      <c r="LDW5" s="3029"/>
      <c r="LDX5" s="1069"/>
      <c r="LDY5" s="83"/>
      <c r="LDZ5" s="2381"/>
      <c r="LEA5" s="3021"/>
      <c r="LEB5" s="3021"/>
      <c r="LEC5" s="3029"/>
      <c r="LED5" s="3029"/>
      <c r="LEE5" s="3029"/>
      <c r="LEF5" s="1069"/>
      <c r="LEG5" s="83"/>
      <c r="LEH5" s="2381"/>
      <c r="LEI5" s="3021"/>
      <c r="LEJ5" s="3021"/>
      <c r="LEK5" s="3029"/>
      <c r="LEL5" s="3029"/>
      <c r="LEM5" s="3029"/>
      <c r="LEN5" s="1069"/>
      <c r="LEO5" s="83"/>
      <c r="LEP5" s="2381"/>
      <c r="LEQ5" s="3021"/>
      <c r="LER5" s="3021"/>
      <c r="LES5" s="3029"/>
      <c r="LET5" s="3029"/>
      <c r="LEU5" s="3029"/>
      <c r="LEV5" s="1069"/>
      <c r="LEW5" s="83"/>
      <c r="LEX5" s="2381"/>
      <c r="LEY5" s="3021"/>
      <c r="LEZ5" s="3021"/>
      <c r="LFA5" s="3029"/>
      <c r="LFB5" s="3029"/>
      <c r="LFC5" s="3029"/>
      <c r="LFD5" s="1069"/>
      <c r="LFE5" s="83"/>
      <c r="LFF5" s="2381"/>
      <c r="LFG5" s="3021"/>
      <c r="LFH5" s="3021"/>
      <c r="LFI5" s="3029"/>
      <c r="LFJ5" s="3029"/>
      <c r="LFK5" s="3029"/>
      <c r="LFL5" s="1069"/>
      <c r="LFM5" s="83"/>
      <c r="LFN5" s="2381"/>
      <c r="LFO5" s="3021"/>
      <c r="LFP5" s="3021"/>
      <c r="LFQ5" s="3029"/>
      <c r="LFR5" s="3029"/>
      <c r="LFS5" s="3029"/>
      <c r="LFT5" s="1069"/>
      <c r="LFU5" s="83"/>
      <c r="LFV5" s="2381"/>
      <c r="LFW5" s="3021"/>
      <c r="LFX5" s="3021"/>
      <c r="LFY5" s="3029"/>
      <c r="LFZ5" s="3029"/>
      <c r="LGA5" s="3029"/>
      <c r="LGB5" s="1069"/>
      <c r="LGC5" s="83"/>
      <c r="LGD5" s="2381"/>
      <c r="LGE5" s="3021"/>
      <c r="LGF5" s="3021"/>
      <c r="LGG5" s="3029"/>
      <c r="LGH5" s="3029"/>
      <c r="LGI5" s="3029"/>
      <c r="LGJ5" s="1069"/>
      <c r="LGK5" s="83"/>
      <c r="LGL5" s="2381"/>
      <c r="LGM5" s="3021"/>
      <c r="LGN5" s="3021"/>
      <c r="LGO5" s="3029"/>
      <c r="LGP5" s="3029"/>
      <c r="LGQ5" s="3029"/>
      <c r="LGR5" s="1069"/>
      <c r="LGS5" s="83"/>
      <c r="LGT5" s="2381"/>
      <c r="LGU5" s="3021"/>
      <c r="LGV5" s="3021"/>
      <c r="LGW5" s="3029"/>
      <c r="LGX5" s="3029"/>
      <c r="LGY5" s="3029"/>
      <c r="LGZ5" s="1069"/>
      <c r="LHA5" s="83"/>
      <c r="LHB5" s="2381"/>
      <c r="LHC5" s="3021"/>
      <c r="LHD5" s="3021"/>
      <c r="LHE5" s="3029"/>
      <c r="LHF5" s="3029"/>
      <c r="LHG5" s="3029"/>
      <c r="LHH5" s="1069"/>
      <c r="LHI5" s="83"/>
      <c r="LHJ5" s="2381"/>
      <c r="LHK5" s="3021"/>
      <c r="LHL5" s="3021"/>
      <c r="LHM5" s="3029"/>
      <c r="LHN5" s="3029"/>
      <c r="LHO5" s="3029"/>
      <c r="LHP5" s="1069"/>
      <c r="LHQ5" s="83"/>
      <c r="LHR5" s="2381"/>
      <c r="LHS5" s="3021"/>
      <c r="LHT5" s="3021"/>
      <c r="LHU5" s="3029"/>
      <c r="LHV5" s="3029"/>
      <c r="LHW5" s="3029"/>
      <c r="LHX5" s="1069"/>
      <c r="LHY5" s="83"/>
      <c r="LHZ5" s="2381"/>
      <c r="LIA5" s="3021"/>
      <c r="LIB5" s="3021"/>
      <c r="LIC5" s="3029"/>
      <c r="LID5" s="3029"/>
      <c r="LIE5" s="3029"/>
      <c r="LIF5" s="1069"/>
      <c r="LIG5" s="83"/>
      <c r="LIH5" s="2381"/>
      <c r="LII5" s="3021"/>
      <c r="LIJ5" s="3021"/>
      <c r="LIK5" s="3029"/>
      <c r="LIL5" s="3029"/>
      <c r="LIM5" s="3029"/>
      <c r="LIN5" s="1069"/>
      <c r="LIO5" s="83"/>
      <c r="LIP5" s="2381"/>
      <c r="LIQ5" s="3021"/>
      <c r="LIR5" s="3021"/>
      <c r="LIS5" s="3029"/>
      <c r="LIT5" s="3029"/>
      <c r="LIU5" s="3029"/>
      <c r="LIV5" s="1069"/>
      <c r="LIW5" s="83"/>
      <c r="LIX5" s="2381"/>
      <c r="LIY5" s="3021"/>
      <c r="LIZ5" s="3021"/>
      <c r="LJA5" s="3029"/>
      <c r="LJB5" s="3029"/>
      <c r="LJC5" s="3029"/>
      <c r="LJD5" s="1069"/>
      <c r="LJE5" s="83"/>
      <c r="LJF5" s="2381"/>
      <c r="LJG5" s="3021"/>
      <c r="LJH5" s="3021"/>
      <c r="LJI5" s="3029"/>
      <c r="LJJ5" s="3029"/>
      <c r="LJK5" s="3029"/>
      <c r="LJL5" s="1069"/>
      <c r="LJM5" s="83"/>
      <c r="LJN5" s="2381"/>
      <c r="LJO5" s="3021"/>
      <c r="LJP5" s="3021"/>
      <c r="LJQ5" s="3029"/>
      <c r="LJR5" s="3029"/>
      <c r="LJS5" s="3029"/>
      <c r="LJT5" s="1069"/>
      <c r="LJU5" s="83"/>
      <c r="LJV5" s="2381"/>
      <c r="LJW5" s="3021"/>
      <c r="LJX5" s="3021"/>
      <c r="LJY5" s="3029"/>
      <c r="LJZ5" s="3029"/>
      <c r="LKA5" s="3029"/>
      <c r="LKB5" s="1069"/>
      <c r="LKC5" s="83"/>
      <c r="LKD5" s="2381"/>
      <c r="LKE5" s="3021"/>
      <c r="LKF5" s="3021"/>
      <c r="LKG5" s="3029"/>
      <c r="LKH5" s="3029"/>
      <c r="LKI5" s="3029"/>
      <c r="LKJ5" s="1069"/>
      <c r="LKK5" s="83"/>
      <c r="LKL5" s="2381"/>
      <c r="LKM5" s="3021"/>
      <c r="LKN5" s="3021"/>
      <c r="LKO5" s="3029"/>
      <c r="LKP5" s="3029"/>
      <c r="LKQ5" s="3029"/>
      <c r="LKR5" s="1069"/>
      <c r="LKS5" s="83"/>
      <c r="LKT5" s="2381"/>
      <c r="LKU5" s="3021"/>
      <c r="LKV5" s="3021"/>
      <c r="LKW5" s="3029"/>
      <c r="LKX5" s="3029"/>
      <c r="LKY5" s="3029"/>
      <c r="LKZ5" s="1069"/>
      <c r="LLA5" s="83"/>
      <c r="LLB5" s="2381"/>
      <c r="LLC5" s="3021"/>
      <c r="LLD5" s="3021"/>
      <c r="LLE5" s="3029"/>
      <c r="LLF5" s="3029"/>
      <c r="LLG5" s="3029"/>
      <c r="LLH5" s="1069"/>
      <c r="LLI5" s="83"/>
      <c r="LLJ5" s="2381"/>
      <c r="LLK5" s="3021"/>
      <c r="LLL5" s="3021"/>
      <c r="LLM5" s="3029"/>
      <c r="LLN5" s="3029"/>
      <c r="LLO5" s="3029"/>
      <c r="LLP5" s="1069"/>
      <c r="LLQ5" s="83"/>
      <c r="LLR5" s="2381"/>
      <c r="LLS5" s="3021"/>
      <c r="LLT5" s="3021"/>
      <c r="LLU5" s="3029"/>
      <c r="LLV5" s="3029"/>
      <c r="LLW5" s="3029"/>
      <c r="LLX5" s="1069"/>
      <c r="LLY5" s="83"/>
      <c r="LLZ5" s="2381"/>
      <c r="LMA5" s="3021"/>
      <c r="LMB5" s="3021"/>
      <c r="LMC5" s="3029"/>
      <c r="LMD5" s="3029"/>
      <c r="LME5" s="3029"/>
      <c r="LMF5" s="1069"/>
      <c r="LMG5" s="83"/>
      <c r="LMH5" s="2381"/>
      <c r="LMI5" s="3021"/>
      <c r="LMJ5" s="3021"/>
      <c r="LMK5" s="3029"/>
      <c r="LML5" s="3029"/>
      <c r="LMM5" s="3029"/>
      <c r="LMN5" s="1069"/>
      <c r="LMO5" s="83"/>
      <c r="LMP5" s="2381"/>
      <c r="LMQ5" s="3021"/>
      <c r="LMR5" s="3021"/>
      <c r="LMS5" s="3029"/>
      <c r="LMT5" s="3029"/>
      <c r="LMU5" s="3029"/>
      <c r="LMV5" s="1069"/>
      <c r="LMW5" s="83"/>
      <c r="LMX5" s="2381"/>
      <c r="LMY5" s="3021"/>
      <c r="LMZ5" s="3021"/>
      <c r="LNA5" s="3029"/>
      <c r="LNB5" s="3029"/>
      <c r="LNC5" s="3029"/>
      <c r="LND5" s="1069"/>
      <c r="LNE5" s="83"/>
      <c r="LNF5" s="2381"/>
      <c r="LNG5" s="3021"/>
      <c r="LNH5" s="3021"/>
      <c r="LNI5" s="3029"/>
      <c r="LNJ5" s="3029"/>
      <c r="LNK5" s="3029"/>
      <c r="LNL5" s="1069"/>
      <c r="LNM5" s="83"/>
      <c r="LNN5" s="2381"/>
      <c r="LNO5" s="3021"/>
      <c r="LNP5" s="3021"/>
      <c r="LNQ5" s="3029"/>
      <c r="LNR5" s="3029"/>
      <c r="LNS5" s="3029"/>
      <c r="LNT5" s="1069"/>
      <c r="LNU5" s="83"/>
      <c r="LNV5" s="2381"/>
      <c r="LNW5" s="3021"/>
      <c r="LNX5" s="3021"/>
      <c r="LNY5" s="3029"/>
      <c r="LNZ5" s="3029"/>
      <c r="LOA5" s="3029"/>
      <c r="LOB5" s="1069"/>
      <c r="LOC5" s="83"/>
      <c r="LOD5" s="2381"/>
      <c r="LOE5" s="3021"/>
      <c r="LOF5" s="3021"/>
      <c r="LOG5" s="3029"/>
      <c r="LOH5" s="3029"/>
      <c r="LOI5" s="3029"/>
      <c r="LOJ5" s="1069"/>
      <c r="LOK5" s="83"/>
      <c r="LOL5" s="2381"/>
      <c r="LOM5" s="3021"/>
      <c r="LON5" s="3021"/>
      <c r="LOO5" s="3029"/>
      <c r="LOP5" s="3029"/>
      <c r="LOQ5" s="3029"/>
      <c r="LOR5" s="1069"/>
      <c r="LOS5" s="83"/>
      <c r="LOT5" s="2381"/>
      <c r="LOU5" s="3021"/>
      <c r="LOV5" s="3021"/>
      <c r="LOW5" s="3029"/>
      <c r="LOX5" s="3029"/>
      <c r="LOY5" s="3029"/>
      <c r="LOZ5" s="1069"/>
      <c r="LPA5" s="83"/>
      <c r="LPB5" s="2381"/>
      <c r="LPC5" s="3021"/>
      <c r="LPD5" s="3021"/>
      <c r="LPE5" s="3029"/>
      <c r="LPF5" s="3029"/>
      <c r="LPG5" s="3029"/>
      <c r="LPH5" s="1069"/>
      <c r="LPI5" s="83"/>
      <c r="LPJ5" s="2381"/>
      <c r="LPK5" s="3021"/>
      <c r="LPL5" s="3021"/>
      <c r="LPM5" s="3029"/>
      <c r="LPN5" s="3029"/>
      <c r="LPO5" s="3029"/>
      <c r="LPP5" s="1069"/>
      <c r="LPQ5" s="83"/>
      <c r="LPR5" s="2381"/>
      <c r="LPS5" s="3021"/>
      <c r="LPT5" s="3021"/>
      <c r="LPU5" s="3029"/>
      <c r="LPV5" s="3029"/>
      <c r="LPW5" s="3029"/>
      <c r="LPX5" s="1069"/>
      <c r="LPY5" s="83"/>
      <c r="LPZ5" s="2381"/>
      <c r="LQA5" s="3021"/>
      <c r="LQB5" s="3021"/>
      <c r="LQC5" s="3029"/>
      <c r="LQD5" s="3029"/>
      <c r="LQE5" s="3029"/>
      <c r="LQF5" s="1069"/>
      <c r="LQG5" s="83"/>
      <c r="LQH5" s="2381"/>
      <c r="LQI5" s="3021"/>
      <c r="LQJ5" s="3021"/>
      <c r="LQK5" s="3029"/>
      <c r="LQL5" s="3029"/>
      <c r="LQM5" s="3029"/>
      <c r="LQN5" s="1069"/>
      <c r="LQO5" s="83"/>
      <c r="LQP5" s="2381"/>
      <c r="LQQ5" s="3021"/>
      <c r="LQR5" s="3021"/>
      <c r="LQS5" s="3029"/>
      <c r="LQT5" s="3029"/>
      <c r="LQU5" s="3029"/>
      <c r="LQV5" s="1069"/>
      <c r="LQW5" s="83"/>
      <c r="LQX5" s="2381"/>
      <c r="LQY5" s="3021"/>
      <c r="LQZ5" s="3021"/>
      <c r="LRA5" s="3029"/>
      <c r="LRB5" s="3029"/>
      <c r="LRC5" s="3029"/>
      <c r="LRD5" s="1069"/>
      <c r="LRE5" s="83"/>
      <c r="LRF5" s="2381"/>
      <c r="LRG5" s="3021"/>
      <c r="LRH5" s="3021"/>
      <c r="LRI5" s="3029"/>
      <c r="LRJ5" s="3029"/>
      <c r="LRK5" s="3029"/>
      <c r="LRL5" s="1069"/>
      <c r="LRM5" s="83"/>
      <c r="LRN5" s="2381"/>
      <c r="LRO5" s="3021"/>
      <c r="LRP5" s="3021"/>
      <c r="LRQ5" s="3029"/>
      <c r="LRR5" s="3029"/>
      <c r="LRS5" s="3029"/>
      <c r="LRT5" s="1069"/>
      <c r="LRU5" s="83"/>
      <c r="LRV5" s="2381"/>
      <c r="LRW5" s="3021"/>
      <c r="LRX5" s="3021"/>
      <c r="LRY5" s="3029"/>
      <c r="LRZ5" s="3029"/>
      <c r="LSA5" s="3029"/>
      <c r="LSB5" s="1069"/>
      <c r="LSC5" s="83"/>
      <c r="LSD5" s="2381"/>
      <c r="LSE5" s="3021"/>
      <c r="LSF5" s="3021"/>
      <c r="LSG5" s="3029"/>
      <c r="LSH5" s="3029"/>
      <c r="LSI5" s="3029"/>
      <c r="LSJ5" s="1069"/>
      <c r="LSK5" s="83"/>
      <c r="LSL5" s="2381"/>
      <c r="LSM5" s="3021"/>
      <c r="LSN5" s="3021"/>
      <c r="LSO5" s="3029"/>
      <c r="LSP5" s="3029"/>
      <c r="LSQ5" s="3029"/>
      <c r="LSR5" s="1069"/>
      <c r="LSS5" s="83"/>
      <c r="LST5" s="2381"/>
      <c r="LSU5" s="3021"/>
      <c r="LSV5" s="3021"/>
      <c r="LSW5" s="3029"/>
      <c r="LSX5" s="3029"/>
      <c r="LSY5" s="3029"/>
      <c r="LSZ5" s="1069"/>
      <c r="LTA5" s="83"/>
      <c r="LTB5" s="2381"/>
      <c r="LTC5" s="3021"/>
      <c r="LTD5" s="3021"/>
      <c r="LTE5" s="3029"/>
      <c r="LTF5" s="3029"/>
      <c r="LTG5" s="3029"/>
      <c r="LTH5" s="1069"/>
      <c r="LTI5" s="83"/>
      <c r="LTJ5" s="2381"/>
      <c r="LTK5" s="3021"/>
      <c r="LTL5" s="3021"/>
      <c r="LTM5" s="3029"/>
      <c r="LTN5" s="3029"/>
      <c r="LTO5" s="3029"/>
      <c r="LTP5" s="1069"/>
      <c r="LTQ5" s="83"/>
      <c r="LTR5" s="2381"/>
      <c r="LTS5" s="3021"/>
      <c r="LTT5" s="3021"/>
      <c r="LTU5" s="3029"/>
      <c r="LTV5" s="3029"/>
      <c r="LTW5" s="3029"/>
      <c r="LTX5" s="1069"/>
      <c r="LTY5" s="83"/>
      <c r="LTZ5" s="2381"/>
      <c r="LUA5" s="3021"/>
      <c r="LUB5" s="3021"/>
      <c r="LUC5" s="3029"/>
      <c r="LUD5" s="3029"/>
      <c r="LUE5" s="3029"/>
      <c r="LUF5" s="1069"/>
      <c r="LUG5" s="83"/>
      <c r="LUH5" s="2381"/>
      <c r="LUI5" s="3021"/>
      <c r="LUJ5" s="3021"/>
      <c r="LUK5" s="3029"/>
      <c r="LUL5" s="3029"/>
      <c r="LUM5" s="3029"/>
      <c r="LUN5" s="1069"/>
      <c r="LUO5" s="83"/>
      <c r="LUP5" s="2381"/>
      <c r="LUQ5" s="3021"/>
      <c r="LUR5" s="3021"/>
      <c r="LUS5" s="3029"/>
      <c r="LUT5" s="3029"/>
      <c r="LUU5" s="3029"/>
      <c r="LUV5" s="1069"/>
      <c r="LUW5" s="83"/>
      <c r="LUX5" s="2381"/>
      <c r="LUY5" s="3021"/>
      <c r="LUZ5" s="3021"/>
      <c r="LVA5" s="3029"/>
      <c r="LVB5" s="3029"/>
      <c r="LVC5" s="3029"/>
      <c r="LVD5" s="1069"/>
      <c r="LVE5" s="83"/>
      <c r="LVF5" s="2381"/>
      <c r="LVG5" s="3021"/>
      <c r="LVH5" s="3021"/>
      <c r="LVI5" s="3029"/>
      <c r="LVJ5" s="3029"/>
      <c r="LVK5" s="3029"/>
      <c r="LVL5" s="1069"/>
      <c r="LVM5" s="83"/>
      <c r="LVN5" s="2381"/>
      <c r="LVO5" s="3021"/>
      <c r="LVP5" s="3021"/>
      <c r="LVQ5" s="3029"/>
      <c r="LVR5" s="3029"/>
      <c r="LVS5" s="3029"/>
      <c r="LVT5" s="1069"/>
      <c r="LVU5" s="83"/>
      <c r="LVV5" s="2381"/>
      <c r="LVW5" s="3021"/>
      <c r="LVX5" s="3021"/>
      <c r="LVY5" s="3029"/>
      <c r="LVZ5" s="3029"/>
      <c r="LWA5" s="3029"/>
      <c r="LWB5" s="1069"/>
      <c r="LWC5" s="83"/>
      <c r="LWD5" s="2381"/>
      <c r="LWE5" s="3021"/>
      <c r="LWF5" s="3021"/>
      <c r="LWG5" s="3029"/>
      <c r="LWH5" s="3029"/>
      <c r="LWI5" s="3029"/>
      <c r="LWJ5" s="1069"/>
      <c r="LWK5" s="83"/>
      <c r="LWL5" s="2381"/>
      <c r="LWM5" s="3021"/>
      <c r="LWN5" s="3021"/>
      <c r="LWO5" s="3029"/>
      <c r="LWP5" s="3029"/>
      <c r="LWQ5" s="3029"/>
      <c r="LWR5" s="1069"/>
      <c r="LWS5" s="83"/>
      <c r="LWT5" s="2381"/>
      <c r="LWU5" s="3021"/>
      <c r="LWV5" s="3021"/>
      <c r="LWW5" s="3029"/>
      <c r="LWX5" s="3029"/>
      <c r="LWY5" s="3029"/>
      <c r="LWZ5" s="1069"/>
      <c r="LXA5" s="83"/>
      <c r="LXB5" s="2381"/>
      <c r="LXC5" s="3021"/>
      <c r="LXD5" s="3021"/>
      <c r="LXE5" s="3029"/>
      <c r="LXF5" s="3029"/>
      <c r="LXG5" s="3029"/>
      <c r="LXH5" s="1069"/>
      <c r="LXI5" s="83"/>
      <c r="LXJ5" s="2381"/>
      <c r="LXK5" s="3021"/>
      <c r="LXL5" s="3021"/>
      <c r="LXM5" s="3029"/>
      <c r="LXN5" s="3029"/>
      <c r="LXO5" s="3029"/>
      <c r="LXP5" s="1069"/>
      <c r="LXQ5" s="83"/>
      <c r="LXR5" s="2381"/>
      <c r="LXS5" s="3021"/>
      <c r="LXT5" s="3021"/>
      <c r="LXU5" s="3029"/>
      <c r="LXV5" s="3029"/>
      <c r="LXW5" s="3029"/>
      <c r="LXX5" s="1069"/>
      <c r="LXY5" s="83"/>
      <c r="LXZ5" s="2381"/>
      <c r="LYA5" s="3021"/>
      <c r="LYB5" s="3021"/>
      <c r="LYC5" s="3029"/>
      <c r="LYD5" s="3029"/>
      <c r="LYE5" s="3029"/>
      <c r="LYF5" s="1069"/>
      <c r="LYG5" s="83"/>
      <c r="LYH5" s="2381"/>
      <c r="LYI5" s="3021"/>
      <c r="LYJ5" s="3021"/>
      <c r="LYK5" s="3029"/>
      <c r="LYL5" s="3029"/>
      <c r="LYM5" s="3029"/>
      <c r="LYN5" s="1069"/>
      <c r="LYO5" s="83"/>
      <c r="LYP5" s="2381"/>
      <c r="LYQ5" s="3021"/>
      <c r="LYR5" s="3021"/>
      <c r="LYS5" s="3029"/>
      <c r="LYT5" s="3029"/>
      <c r="LYU5" s="3029"/>
      <c r="LYV5" s="1069"/>
      <c r="LYW5" s="83"/>
      <c r="LYX5" s="2381"/>
      <c r="LYY5" s="3021"/>
      <c r="LYZ5" s="3021"/>
      <c r="LZA5" s="3029"/>
      <c r="LZB5" s="3029"/>
      <c r="LZC5" s="3029"/>
      <c r="LZD5" s="1069"/>
      <c r="LZE5" s="83"/>
      <c r="LZF5" s="2381"/>
      <c r="LZG5" s="3021"/>
      <c r="LZH5" s="3021"/>
      <c r="LZI5" s="3029"/>
      <c r="LZJ5" s="3029"/>
      <c r="LZK5" s="3029"/>
      <c r="LZL5" s="1069"/>
      <c r="LZM5" s="83"/>
      <c r="LZN5" s="2381"/>
      <c r="LZO5" s="3021"/>
      <c r="LZP5" s="3021"/>
      <c r="LZQ5" s="3029"/>
      <c r="LZR5" s="3029"/>
      <c r="LZS5" s="3029"/>
      <c r="LZT5" s="1069"/>
      <c r="LZU5" s="83"/>
      <c r="LZV5" s="2381"/>
      <c r="LZW5" s="3021"/>
      <c r="LZX5" s="3021"/>
      <c r="LZY5" s="3029"/>
      <c r="LZZ5" s="3029"/>
      <c r="MAA5" s="3029"/>
      <c r="MAB5" s="1069"/>
      <c r="MAC5" s="83"/>
      <c r="MAD5" s="2381"/>
      <c r="MAE5" s="3021"/>
      <c r="MAF5" s="3021"/>
      <c r="MAG5" s="3029"/>
      <c r="MAH5" s="3029"/>
      <c r="MAI5" s="3029"/>
      <c r="MAJ5" s="1069"/>
      <c r="MAK5" s="83"/>
      <c r="MAL5" s="2381"/>
      <c r="MAM5" s="3021"/>
      <c r="MAN5" s="3021"/>
      <c r="MAO5" s="3029"/>
      <c r="MAP5" s="3029"/>
      <c r="MAQ5" s="3029"/>
      <c r="MAR5" s="1069"/>
      <c r="MAS5" s="83"/>
      <c r="MAT5" s="2381"/>
      <c r="MAU5" s="3021"/>
      <c r="MAV5" s="3021"/>
      <c r="MAW5" s="3029"/>
      <c r="MAX5" s="3029"/>
      <c r="MAY5" s="3029"/>
      <c r="MAZ5" s="1069"/>
      <c r="MBA5" s="83"/>
      <c r="MBB5" s="2381"/>
      <c r="MBC5" s="3021"/>
      <c r="MBD5" s="3021"/>
      <c r="MBE5" s="3029"/>
      <c r="MBF5" s="3029"/>
      <c r="MBG5" s="3029"/>
      <c r="MBH5" s="1069"/>
      <c r="MBI5" s="83"/>
      <c r="MBJ5" s="2381"/>
      <c r="MBK5" s="3021"/>
      <c r="MBL5" s="3021"/>
      <c r="MBM5" s="3029"/>
      <c r="MBN5" s="3029"/>
      <c r="MBO5" s="3029"/>
      <c r="MBP5" s="1069"/>
      <c r="MBQ5" s="83"/>
      <c r="MBR5" s="2381"/>
      <c r="MBS5" s="3021"/>
      <c r="MBT5" s="3021"/>
      <c r="MBU5" s="3029"/>
      <c r="MBV5" s="3029"/>
      <c r="MBW5" s="3029"/>
      <c r="MBX5" s="1069"/>
      <c r="MBY5" s="83"/>
      <c r="MBZ5" s="2381"/>
      <c r="MCA5" s="3021"/>
      <c r="MCB5" s="3021"/>
      <c r="MCC5" s="3029"/>
      <c r="MCD5" s="3029"/>
      <c r="MCE5" s="3029"/>
      <c r="MCF5" s="1069"/>
      <c r="MCG5" s="83"/>
      <c r="MCH5" s="2381"/>
      <c r="MCI5" s="3021"/>
      <c r="MCJ5" s="3021"/>
      <c r="MCK5" s="3029"/>
      <c r="MCL5" s="3029"/>
      <c r="MCM5" s="3029"/>
      <c r="MCN5" s="1069"/>
      <c r="MCO5" s="83"/>
      <c r="MCP5" s="2381"/>
      <c r="MCQ5" s="3021"/>
      <c r="MCR5" s="3021"/>
      <c r="MCS5" s="3029"/>
      <c r="MCT5" s="3029"/>
      <c r="MCU5" s="3029"/>
      <c r="MCV5" s="1069"/>
      <c r="MCW5" s="83"/>
      <c r="MCX5" s="2381"/>
      <c r="MCY5" s="3021"/>
      <c r="MCZ5" s="3021"/>
      <c r="MDA5" s="3029"/>
      <c r="MDB5" s="3029"/>
      <c r="MDC5" s="3029"/>
      <c r="MDD5" s="1069"/>
      <c r="MDE5" s="83"/>
      <c r="MDF5" s="2381"/>
      <c r="MDG5" s="3021"/>
      <c r="MDH5" s="3021"/>
      <c r="MDI5" s="3029"/>
      <c r="MDJ5" s="3029"/>
      <c r="MDK5" s="3029"/>
      <c r="MDL5" s="1069"/>
      <c r="MDM5" s="83"/>
      <c r="MDN5" s="2381"/>
      <c r="MDO5" s="3021"/>
      <c r="MDP5" s="3021"/>
      <c r="MDQ5" s="3029"/>
      <c r="MDR5" s="3029"/>
      <c r="MDS5" s="3029"/>
      <c r="MDT5" s="1069"/>
      <c r="MDU5" s="83"/>
      <c r="MDV5" s="2381"/>
      <c r="MDW5" s="3021"/>
      <c r="MDX5" s="3021"/>
      <c r="MDY5" s="3029"/>
      <c r="MDZ5" s="3029"/>
      <c r="MEA5" s="3029"/>
      <c r="MEB5" s="1069"/>
      <c r="MEC5" s="83"/>
      <c r="MED5" s="2381"/>
      <c r="MEE5" s="3021"/>
      <c r="MEF5" s="3021"/>
      <c r="MEG5" s="3029"/>
      <c r="MEH5" s="3029"/>
      <c r="MEI5" s="3029"/>
      <c r="MEJ5" s="1069"/>
      <c r="MEK5" s="83"/>
      <c r="MEL5" s="2381"/>
      <c r="MEM5" s="3021"/>
      <c r="MEN5" s="3021"/>
      <c r="MEO5" s="3029"/>
      <c r="MEP5" s="3029"/>
      <c r="MEQ5" s="3029"/>
      <c r="MER5" s="1069"/>
      <c r="MES5" s="83"/>
      <c r="MET5" s="2381"/>
      <c r="MEU5" s="3021"/>
      <c r="MEV5" s="3021"/>
      <c r="MEW5" s="3029"/>
      <c r="MEX5" s="3029"/>
      <c r="MEY5" s="3029"/>
      <c r="MEZ5" s="1069"/>
      <c r="MFA5" s="83"/>
      <c r="MFB5" s="2381"/>
      <c r="MFC5" s="3021"/>
      <c r="MFD5" s="3021"/>
      <c r="MFE5" s="3029"/>
      <c r="MFF5" s="3029"/>
      <c r="MFG5" s="3029"/>
      <c r="MFH5" s="1069"/>
      <c r="MFI5" s="83"/>
      <c r="MFJ5" s="2381"/>
      <c r="MFK5" s="3021"/>
      <c r="MFL5" s="3021"/>
      <c r="MFM5" s="3029"/>
      <c r="MFN5" s="3029"/>
      <c r="MFO5" s="3029"/>
      <c r="MFP5" s="1069"/>
      <c r="MFQ5" s="83"/>
      <c r="MFR5" s="2381"/>
      <c r="MFS5" s="3021"/>
      <c r="MFT5" s="3021"/>
      <c r="MFU5" s="3029"/>
      <c r="MFV5" s="3029"/>
      <c r="MFW5" s="3029"/>
      <c r="MFX5" s="1069"/>
      <c r="MFY5" s="83"/>
      <c r="MFZ5" s="2381"/>
      <c r="MGA5" s="3021"/>
      <c r="MGB5" s="3021"/>
      <c r="MGC5" s="3029"/>
      <c r="MGD5" s="3029"/>
      <c r="MGE5" s="3029"/>
      <c r="MGF5" s="1069"/>
      <c r="MGG5" s="83"/>
      <c r="MGH5" s="2381"/>
      <c r="MGI5" s="3021"/>
      <c r="MGJ5" s="3021"/>
      <c r="MGK5" s="3029"/>
      <c r="MGL5" s="3029"/>
      <c r="MGM5" s="3029"/>
      <c r="MGN5" s="1069"/>
      <c r="MGO5" s="83"/>
      <c r="MGP5" s="2381"/>
      <c r="MGQ5" s="3021"/>
      <c r="MGR5" s="3021"/>
      <c r="MGS5" s="3029"/>
      <c r="MGT5" s="3029"/>
      <c r="MGU5" s="3029"/>
      <c r="MGV5" s="1069"/>
      <c r="MGW5" s="83"/>
      <c r="MGX5" s="2381"/>
      <c r="MGY5" s="3021"/>
      <c r="MGZ5" s="3021"/>
      <c r="MHA5" s="3029"/>
      <c r="MHB5" s="3029"/>
      <c r="MHC5" s="3029"/>
      <c r="MHD5" s="1069"/>
      <c r="MHE5" s="83"/>
      <c r="MHF5" s="2381"/>
      <c r="MHG5" s="3021"/>
      <c r="MHH5" s="3021"/>
      <c r="MHI5" s="3029"/>
      <c r="MHJ5" s="3029"/>
      <c r="MHK5" s="3029"/>
      <c r="MHL5" s="1069"/>
      <c r="MHM5" s="83"/>
      <c r="MHN5" s="2381"/>
      <c r="MHO5" s="3021"/>
      <c r="MHP5" s="3021"/>
      <c r="MHQ5" s="3029"/>
      <c r="MHR5" s="3029"/>
      <c r="MHS5" s="3029"/>
      <c r="MHT5" s="1069"/>
      <c r="MHU5" s="83"/>
      <c r="MHV5" s="2381"/>
      <c r="MHW5" s="3021"/>
      <c r="MHX5" s="3021"/>
      <c r="MHY5" s="3029"/>
      <c r="MHZ5" s="3029"/>
      <c r="MIA5" s="3029"/>
      <c r="MIB5" s="1069"/>
      <c r="MIC5" s="83"/>
      <c r="MID5" s="2381"/>
      <c r="MIE5" s="3021"/>
      <c r="MIF5" s="3021"/>
      <c r="MIG5" s="3029"/>
      <c r="MIH5" s="3029"/>
      <c r="MII5" s="3029"/>
      <c r="MIJ5" s="1069"/>
      <c r="MIK5" s="83"/>
      <c r="MIL5" s="2381"/>
      <c r="MIM5" s="3021"/>
      <c r="MIN5" s="3021"/>
      <c r="MIO5" s="3029"/>
      <c r="MIP5" s="3029"/>
      <c r="MIQ5" s="3029"/>
      <c r="MIR5" s="1069"/>
      <c r="MIS5" s="83"/>
      <c r="MIT5" s="2381"/>
      <c r="MIU5" s="3021"/>
      <c r="MIV5" s="3021"/>
      <c r="MIW5" s="3029"/>
      <c r="MIX5" s="3029"/>
      <c r="MIY5" s="3029"/>
      <c r="MIZ5" s="1069"/>
      <c r="MJA5" s="83"/>
      <c r="MJB5" s="2381"/>
      <c r="MJC5" s="3021"/>
      <c r="MJD5" s="3021"/>
      <c r="MJE5" s="3029"/>
      <c r="MJF5" s="3029"/>
      <c r="MJG5" s="3029"/>
      <c r="MJH5" s="1069"/>
      <c r="MJI5" s="83"/>
      <c r="MJJ5" s="2381"/>
      <c r="MJK5" s="3021"/>
      <c r="MJL5" s="3021"/>
      <c r="MJM5" s="3029"/>
      <c r="MJN5" s="3029"/>
      <c r="MJO5" s="3029"/>
      <c r="MJP5" s="1069"/>
      <c r="MJQ5" s="83"/>
      <c r="MJR5" s="2381"/>
      <c r="MJS5" s="3021"/>
      <c r="MJT5" s="3021"/>
      <c r="MJU5" s="3029"/>
      <c r="MJV5" s="3029"/>
      <c r="MJW5" s="3029"/>
      <c r="MJX5" s="1069"/>
      <c r="MJY5" s="83"/>
      <c r="MJZ5" s="2381"/>
      <c r="MKA5" s="3021"/>
      <c r="MKB5" s="3021"/>
      <c r="MKC5" s="3029"/>
      <c r="MKD5" s="3029"/>
      <c r="MKE5" s="3029"/>
      <c r="MKF5" s="1069"/>
      <c r="MKG5" s="83"/>
      <c r="MKH5" s="2381"/>
      <c r="MKI5" s="3021"/>
      <c r="MKJ5" s="3021"/>
      <c r="MKK5" s="3029"/>
      <c r="MKL5" s="3029"/>
      <c r="MKM5" s="3029"/>
      <c r="MKN5" s="1069"/>
      <c r="MKO5" s="83"/>
      <c r="MKP5" s="2381"/>
      <c r="MKQ5" s="3021"/>
      <c r="MKR5" s="3021"/>
      <c r="MKS5" s="3029"/>
      <c r="MKT5" s="3029"/>
      <c r="MKU5" s="3029"/>
      <c r="MKV5" s="1069"/>
      <c r="MKW5" s="83"/>
      <c r="MKX5" s="2381"/>
      <c r="MKY5" s="3021"/>
      <c r="MKZ5" s="3021"/>
      <c r="MLA5" s="3029"/>
      <c r="MLB5" s="3029"/>
      <c r="MLC5" s="3029"/>
      <c r="MLD5" s="1069"/>
      <c r="MLE5" s="83"/>
      <c r="MLF5" s="2381"/>
      <c r="MLG5" s="3021"/>
      <c r="MLH5" s="3021"/>
      <c r="MLI5" s="3029"/>
      <c r="MLJ5" s="3029"/>
      <c r="MLK5" s="3029"/>
      <c r="MLL5" s="1069"/>
      <c r="MLM5" s="83"/>
      <c r="MLN5" s="2381"/>
      <c r="MLO5" s="3021"/>
      <c r="MLP5" s="3021"/>
      <c r="MLQ5" s="3029"/>
      <c r="MLR5" s="3029"/>
      <c r="MLS5" s="3029"/>
      <c r="MLT5" s="1069"/>
      <c r="MLU5" s="83"/>
      <c r="MLV5" s="2381"/>
      <c r="MLW5" s="3021"/>
      <c r="MLX5" s="3021"/>
      <c r="MLY5" s="3029"/>
      <c r="MLZ5" s="3029"/>
      <c r="MMA5" s="3029"/>
      <c r="MMB5" s="1069"/>
      <c r="MMC5" s="83"/>
      <c r="MMD5" s="2381"/>
      <c r="MME5" s="3021"/>
      <c r="MMF5" s="3021"/>
      <c r="MMG5" s="3029"/>
      <c r="MMH5" s="3029"/>
      <c r="MMI5" s="3029"/>
      <c r="MMJ5" s="1069"/>
      <c r="MMK5" s="83"/>
      <c r="MML5" s="2381"/>
      <c r="MMM5" s="3021"/>
      <c r="MMN5" s="3021"/>
      <c r="MMO5" s="3029"/>
      <c r="MMP5" s="3029"/>
      <c r="MMQ5" s="3029"/>
      <c r="MMR5" s="1069"/>
      <c r="MMS5" s="83"/>
      <c r="MMT5" s="2381"/>
      <c r="MMU5" s="3021"/>
      <c r="MMV5" s="3021"/>
      <c r="MMW5" s="3029"/>
      <c r="MMX5" s="3029"/>
      <c r="MMY5" s="3029"/>
      <c r="MMZ5" s="1069"/>
      <c r="MNA5" s="83"/>
      <c r="MNB5" s="2381"/>
      <c r="MNC5" s="3021"/>
      <c r="MND5" s="3021"/>
      <c r="MNE5" s="3029"/>
      <c r="MNF5" s="3029"/>
      <c r="MNG5" s="3029"/>
      <c r="MNH5" s="1069"/>
      <c r="MNI5" s="83"/>
      <c r="MNJ5" s="2381"/>
      <c r="MNK5" s="3021"/>
      <c r="MNL5" s="3021"/>
      <c r="MNM5" s="3029"/>
      <c r="MNN5" s="3029"/>
      <c r="MNO5" s="3029"/>
      <c r="MNP5" s="1069"/>
      <c r="MNQ5" s="83"/>
      <c r="MNR5" s="2381"/>
      <c r="MNS5" s="3021"/>
      <c r="MNT5" s="3021"/>
      <c r="MNU5" s="3029"/>
      <c r="MNV5" s="3029"/>
      <c r="MNW5" s="3029"/>
      <c r="MNX5" s="1069"/>
      <c r="MNY5" s="83"/>
      <c r="MNZ5" s="2381"/>
      <c r="MOA5" s="3021"/>
      <c r="MOB5" s="3021"/>
      <c r="MOC5" s="3029"/>
      <c r="MOD5" s="3029"/>
      <c r="MOE5" s="3029"/>
      <c r="MOF5" s="1069"/>
      <c r="MOG5" s="83"/>
      <c r="MOH5" s="2381"/>
      <c r="MOI5" s="3021"/>
      <c r="MOJ5" s="3021"/>
      <c r="MOK5" s="3029"/>
      <c r="MOL5" s="3029"/>
      <c r="MOM5" s="3029"/>
      <c r="MON5" s="1069"/>
      <c r="MOO5" s="83"/>
      <c r="MOP5" s="2381"/>
      <c r="MOQ5" s="3021"/>
      <c r="MOR5" s="3021"/>
      <c r="MOS5" s="3029"/>
      <c r="MOT5" s="3029"/>
      <c r="MOU5" s="3029"/>
      <c r="MOV5" s="1069"/>
      <c r="MOW5" s="83"/>
      <c r="MOX5" s="2381"/>
      <c r="MOY5" s="3021"/>
      <c r="MOZ5" s="3021"/>
      <c r="MPA5" s="3029"/>
      <c r="MPB5" s="3029"/>
      <c r="MPC5" s="3029"/>
      <c r="MPD5" s="1069"/>
      <c r="MPE5" s="83"/>
      <c r="MPF5" s="2381"/>
      <c r="MPG5" s="3021"/>
      <c r="MPH5" s="3021"/>
      <c r="MPI5" s="3029"/>
      <c r="MPJ5" s="3029"/>
      <c r="MPK5" s="3029"/>
      <c r="MPL5" s="1069"/>
      <c r="MPM5" s="83"/>
      <c r="MPN5" s="2381"/>
      <c r="MPO5" s="3021"/>
      <c r="MPP5" s="3021"/>
      <c r="MPQ5" s="3029"/>
      <c r="MPR5" s="3029"/>
      <c r="MPS5" s="3029"/>
      <c r="MPT5" s="1069"/>
      <c r="MPU5" s="83"/>
      <c r="MPV5" s="2381"/>
      <c r="MPW5" s="3021"/>
      <c r="MPX5" s="3021"/>
      <c r="MPY5" s="3029"/>
      <c r="MPZ5" s="3029"/>
      <c r="MQA5" s="3029"/>
      <c r="MQB5" s="1069"/>
      <c r="MQC5" s="83"/>
      <c r="MQD5" s="2381"/>
      <c r="MQE5" s="3021"/>
      <c r="MQF5" s="3021"/>
      <c r="MQG5" s="3029"/>
      <c r="MQH5" s="3029"/>
      <c r="MQI5" s="3029"/>
      <c r="MQJ5" s="1069"/>
      <c r="MQK5" s="83"/>
      <c r="MQL5" s="2381"/>
      <c r="MQM5" s="3021"/>
      <c r="MQN5" s="3021"/>
      <c r="MQO5" s="3029"/>
      <c r="MQP5" s="3029"/>
      <c r="MQQ5" s="3029"/>
      <c r="MQR5" s="1069"/>
      <c r="MQS5" s="83"/>
      <c r="MQT5" s="2381"/>
      <c r="MQU5" s="3021"/>
      <c r="MQV5" s="3021"/>
      <c r="MQW5" s="3029"/>
      <c r="MQX5" s="3029"/>
      <c r="MQY5" s="3029"/>
      <c r="MQZ5" s="1069"/>
      <c r="MRA5" s="83"/>
      <c r="MRB5" s="2381"/>
      <c r="MRC5" s="3021"/>
      <c r="MRD5" s="3021"/>
      <c r="MRE5" s="3029"/>
      <c r="MRF5" s="3029"/>
      <c r="MRG5" s="3029"/>
      <c r="MRH5" s="1069"/>
      <c r="MRI5" s="83"/>
      <c r="MRJ5" s="2381"/>
      <c r="MRK5" s="3021"/>
      <c r="MRL5" s="3021"/>
      <c r="MRM5" s="3029"/>
      <c r="MRN5" s="3029"/>
      <c r="MRO5" s="3029"/>
      <c r="MRP5" s="1069"/>
      <c r="MRQ5" s="83"/>
      <c r="MRR5" s="2381"/>
      <c r="MRS5" s="3021"/>
      <c r="MRT5" s="3021"/>
      <c r="MRU5" s="3029"/>
      <c r="MRV5" s="3029"/>
      <c r="MRW5" s="3029"/>
      <c r="MRX5" s="1069"/>
      <c r="MRY5" s="83"/>
      <c r="MRZ5" s="2381"/>
      <c r="MSA5" s="3021"/>
      <c r="MSB5" s="3021"/>
      <c r="MSC5" s="3029"/>
      <c r="MSD5" s="3029"/>
      <c r="MSE5" s="3029"/>
      <c r="MSF5" s="1069"/>
      <c r="MSG5" s="83"/>
      <c r="MSH5" s="2381"/>
      <c r="MSI5" s="3021"/>
      <c r="MSJ5" s="3021"/>
      <c r="MSK5" s="3029"/>
      <c r="MSL5" s="3029"/>
      <c r="MSM5" s="3029"/>
      <c r="MSN5" s="1069"/>
      <c r="MSO5" s="83"/>
      <c r="MSP5" s="2381"/>
      <c r="MSQ5" s="3021"/>
      <c r="MSR5" s="3021"/>
      <c r="MSS5" s="3029"/>
      <c r="MST5" s="3029"/>
      <c r="MSU5" s="3029"/>
      <c r="MSV5" s="1069"/>
      <c r="MSW5" s="83"/>
      <c r="MSX5" s="2381"/>
      <c r="MSY5" s="3021"/>
      <c r="MSZ5" s="3021"/>
      <c r="MTA5" s="3029"/>
      <c r="MTB5" s="3029"/>
      <c r="MTC5" s="3029"/>
      <c r="MTD5" s="1069"/>
      <c r="MTE5" s="83"/>
      <c r="MTF5" s="2381"/>
      <c r="MTG5" s="3021"/>
      <c r="MTH5" s="3021"/>
      <c r="MTI5" s="3029"/>
      <c r="MTJ5" s="3029"/>
      <c r="MTK5" s="3029"/>
      <c r="MTL5" s="1069"/>
      <c r="MTM5" s="83"/>
      <c r="MTN5" s="2381"/>
      <c r="MTO5" s="3021"/>
      <c r="MTP5" s="3021"/>
      <c r="MTQ5" s="3029"/>
      <c r="MTR5" s="3029"/>
      <c r="MTS5" s="3029"/>
      <c r="MTT5" s="1069"/>
      <c r="MTU5" s="83"/>
      <c r="MTV5" s="2381"/>
      <c r="MTW5" s="3021"/>
      <c r="MTX5" s="3021"/>
      <c r="MTY5" s="3029"/>
      <c r="MTZ5" s="3029"/>
      <c r="MUA5" s="3029"/>
      <c r="MUB5" s="1069"/>
      <c r="MUC5" s="83"/>
      <c r="MUD5" s="2381"/>
      <c r="MUE5" s="3021"/>
      <c r="MUF5" s="3021"/>
      <c r="MUG5" s="3029"/>
      <c r="MUH5" s="3029"/>
      <c r="MUI5" s="3029"/>
      <c r="MUJ5" s="1069"/>
      <c r="MUK5" s="83"/>
      <c r="MUL5" s="2381"/>
      <c r="MUM5" s="3021"/>
      <c r="MUN5" s="3021"/>
      <c r="MUO5" s="3029"/>
      <c r="MUP5" s="3029"/>
      <c r="MUQ5" s="3029"/>
      <c r="MUR5" s="1069"/>
      <c r="MUS5" s="83"/>
      <c r="MUT5" s="2381"/>
      <c r="MUU5" s="3021"/>
      <c r="MUV5" s="3021"/>
      <c r="MUW5" s="3029"/>
      <c r="MUX5" s="3029"/>
      <c r="MUY5" s="3029"/>
      <c r="MUZ5" s="1069"/>
      <c r="MVA5" s="83"/>
      <c r="MVB5" s="2381"/>
      <c r="MVC5" s="3021"/>
      <c r="MVD5" s="3021"/>
      <c r="MVE5" s="3029"/>
      <c r="MVF5" s="3029"/>
      <c r="MVG5" s="3029"/>
      <c r="MVH5" s="1069"/>
      <c r="MVI5" s="83"/>
      <c r="MVJ5" s="2381"/>
      <c r="MVK5" s="3021"/>
      <c r="MVL5" s="3021"/>
      <c r="MVM5" s="3029"/>
      <c r="MVN5" s="3029"/>
      <c r="MVO5" s="3029"/>
      <c r="MVP5" s="1069"/>
      <c r="MVQ5" s="83"/>
      <c r="MVR5" s="2381"/>
      <c r="MVS5" s="3021"/>
      <c r="MVT5" s="3021"/>
      <c r="MVU5" s="3029"/>
      <c r="MVV5" s="3029"/>
      <c r="MVW5" s="3029"/>
      <c r="MVX5" s="1069"/>
      <c r="MVY5" s="83"/>
      <c r="MVZ5" s="2381"/>
      <c r="MWA5" s="3021"/>
      <c r="MWB5" s="3021"/>
      <c r="MWC5" s="3029"/>
      <c r="MWD5" s="3029"/>
      <c r="MWE5" s="3029"/>
      <c r="MWF5" s="1069"/>
      <c r="MWG5" s="83"/>
      <c r="MWH5" s="2381"/>
      <c r="MWI5" s="3021"/>
      <c r="MWJ5" s="3021"/>
      <c r="MWK5" s="3029"/>
      <c r="MWL5" s="3029"/>
      <c r="MWM5" s="3029"/>
      <c r="MWN5" s="1069"/>
      <c r="MWO5" s="83"/>
      <c r="MWP5" s="2381"/>
      <c r="MWQ5" s="3021"/>
      <c r="MWR5" s="3021"/>
      <c r="MWS5" s="3029"/>
      <c r="MWT5" s="3029"/>
      <c r="MWU5" s="3029"/>
      <c r="MWV5" s="1069"/>
      <c r="MWW5" s="83"/>
      <c r="MWX5" s="2381"/>
      <c r="MWY5" s="3021"/>
      <c r="MWZ5" s="3021"/>
      <c r="MXA5" s="3029"/>
      <c r="MXB5" s="3029"/>
      <c r="MXC5" s="3029"/>
      <c r="MXD5" s="1069"/>
      <c r="MXE5" s="83"/>
      <c r="MXF5" s="2381"/>
      <c r="MXG5" s="3021"/>
      <c r="MXH5" s="3021"/>
      <c r="MXI5" s="3029"/>
      <c r="MXJ5" s="3029"/>
      <c r="MXK5" s="3029"/>
      <c r="MXL5" s="1069"/>
      <c r="MXM5" s="83"/>
      <c r="MXN5" s="2381"/>
      <c r="MXO5" s="3021"/>
      <c r="MXP5" s="3021"/>
      <c r="MXQ5" s="3029"/>
      <c r="MXR5" s="3029"/>
      <c r="MXS5" s="3029"/>
      <c r="MXT5" s="1069"/>
      <c r="MXU5" s="83"/>
      <c r="MXV5" s="2381"/>
      <c r="MXW5" s="3021"/>
      <c r="MXX5" s="3021"/>
      <c r="MXY5" s="3029"/>
      <c r="MXZ5" s="3029"/>
      <c r="MYA5" s="3029"/>
      <c r="MYB5" s="1069"/>
      <c r="MYC5" s="83"/>
      <c r="MYD5" s="2381"/>
      <c r="MYE5" s="3021"/>
      <c r="MYF5" s="3021"/>
      <c r="MYG5" s="3029"/>
      <c r="MYH5" s="3029"/>
      <c r="MYI5" s="3029"/>
      <c r="MYJ5" s="1069"/>
      <c r="MYK5" s="83"/>
      <c r="MYL5" s="2381"/>
      <c r="MYM5" s="3021"/>
      <c r="MYN5" s="3021"/>
      <c r="MYO5" s="3029"/>
      <c r="MYP5" s="3029"/>
      <c r="MYQ5" s="3029"/>
      <c r="MYR5" s="1069"/>
      <c r="MYS5" s="83"/>
      <c r="MYT5" s="2381"/>
      <c r="MYU5" s="3021"/>
      <c r="MYV5" s="3021"/>
      <c r="MYW5" s="3029"/>
      <c r="MYX5" s="3029"/>
      <c r="MYY5" s="3029"/>
      <c r="MYZ5" s="1069"/>
      <c r="MZA5" s="83"/>
      <c r="MZB5" s="2381"/>
      <c r="MZC5" s="3021"/>
      <c r="MZD5" s="3021"/>
      <c r="MZE5" s="3029"/>
      <c r="MZF5" s="3029"/>
      <c r="MZG5" s="3029"/>
      <c r="MZH5" s="1069"/>
      <c r="MZI5" s="83"/>
      <c r="MZJ5" s="2381"/>
      <c r="MZK5" s="3021"/>
      <c r="MZL5" s="3021"/>
      <c r="MZM5" s="3029"/>
      <c r="MZN5" s="3029"/>
      <c r="MZO5" s="3029"/>
      <c r="MZP5" s="1069"/>
      <c r="MZQ5" s="83"/>
      <c r="MZR5" s="2381"/>
      <c r="MZS5" s="3021"/>
      <c r="MZT5" s="3021"/>
      <c r="MZU5" s="3029"/>
      <c r="MZV5" s="3029"/>
      <c r="MZW5" s="3029"/>
      <c r="MZX5" s="1069"/>
      <c r="MZY5" s="83"/>
      <c r="MZZ5" s="2381"/>
      <c r="NAA5" s="3021"/>
      <c r="NAB5" s="3021"/>
      <c r="NAC5" s="3029"/>
      <c r="NAD5" s="3029"/>
      <c r="NAE5" s="3029"/>
      <c r="NAF5" s="1069"/>
      <c r="NAG5" s="83"/>
      <c r="NAH5" s="2381"/>
      <c r="NAI5" s="3021"/>
      <c r="NAJ5" s="3021"/>
      <c r="NAK5" s="3029"/>
      <c r="NAL5" s="3029"/>
      <c r="NAM5" s="3029"/>
      <c r="NAN5" s="1069"/>
      <c r="NAO5" s="83"/>
      <c r="NAP5" s="2381"/>
      <c r="NAQ5" s="3021"/>
      <c r="NAR5" s="3021"/>
      <c r="NAS5" s="3029"/>
      <c r="NAT5" s="3029"/>
      <c r="NAU5" s="3029"/>
      <c r="NAV5" s="1069"/>
      <c r="NAW5" s="83"/>
      <c r="NAX5" s="2381"/>
      <c r="NAY5" s="3021"/>
      <c r="NAZ5" s="3021"/>
      <c r="NBA5" s="3029"/>
      <c r="NBB5" s="3029"/>
      <c r="NBC5" s="3029"/>
      <c r="NBD5" s="1069"/>
      <c r="NBE5" s="83"/>
      <c r="NBF5" s="2381"/>
      <c r="NBG5" s="3021"/>
      <c r="NBH5" s="3021"/>
      <c r="NBI5" s="3029"/>
      <c r="NBJ5" s="3029"/>
      <c r="NBK5" s="3029"/>
      <c r="NBL5" s="1069"/>
      <c r="NBM5" s="83"/>
      <c r="NBN5" s="2381"/>
      <c r="NBO5" s="3021"/>
      <c r="NBP5" s="3021"/>
      <c r="NBQ5" s="3029"/>
      <c r="NBR5" s="3029"/>
      <c r="NBS5" s="3029"/>
      <c r="NBT5" s="1069"/>
      <c r="NBU5" s="83"/>
      <c r="NBV5" s="2381"/>
      <c r="NBW5" s="3021"/>
      <c r="NBX5" s="3021"/>
      <c r="NBY5" s="3029"/>
      <c r="NBZ5" s="3029"/>
      <c r="NCA5" s="3029"/>
      <c r="NCB5" s="1069"/>
      <c r="NCC5" s="83"/>
      <c r="NCD5" s="2381"/>
      <c r="NCE5" s="3021"/>
      <c r="NCF5" s="3021"/>
      <c r="NCG5" s="3029"/>
      <c r="NCH5" s="3029"/>
      <c r="NCI5" s="3029"/>
      <c r="NCJ5" s="1069"/>
      <c r="NCK5" s="83"/>
      <c r="NCL5" s="2381"/>
      <c r="NCM5" s="3021"/>
      <c r="NCN5" s="3021"/>
      <c r="NCO5" s="3029"/>
      <c r="NCP5" s="3029"/>
      <c r="NCQ5" s="3029"/>
      <c r="NCR5" s="1069"/>
      <c r="NCS5" s="83"/>
      <c r="NCT5" s="2381"/>
      <c r="NCU5" s="3021"/>
      <c r="NCV5" s="3021"/>
      <c r="NCW5" s="3029"/>
      <c r="NCX5" s="3029"/>
      <c r="NCY5" s="3029"/>
      <c r="NCZ5" s="1069"/>
      <c r="NDA5" s="83"/>
      <c r="NDB5" s="2381"/>
      <c r="NDC5" s="3021"/>
      <c r="NDD5" s="3021"/>
      <c r="NDE5" s="3029"/>
      <c r="NDF5" s="3029"/>
      <c r="NDG5" s="3029"/>
      <c r="NDH5" s="1069"/>
      <c r="NDI5" s="83"/>
      <c r="NDJ5" s="2381"/>
      <c r="NDK5" s="3021"/>
      <c r="NDL5" s="3021"/>
      <c r="NDM5" s="3029"/>
      <c r="NDN5" s="3029"/>
      <c r="NDO5" s="3029"/>
      <c r="NDP5" s="1069"/>
      <c r="NDQ5" s="83"/>
      <c r="NDR5" s="2381"/>
      <c r="NDS5" s="3021"/>
      <c r="NDT5" s="3021"/>
      <c r="NDU5" s="3029"/>
      <c r="NDV5" s="3029"/>
      <c r="NDW5" s="3029"/>
      <c r="NDX5" s="1069"/>
      <c r="NDY5" s="83"/>
      <c r="NDZ5" s="2381"/>
      <c r="NEA5" s="3021"/>
      <c r="NEB5" s="3021"/>
      <c r="NEC5" s="3029"/>
      <c r="NED5" s="3029"/>
      <c r="NEE5" s="3029"/>
      <c r="NEF5" s="1069"/>
      <c r="NEG5" s="83"/>
      <c r="NEH5" s="2381"/>
      <c r="NEI5" s="3021"/>
      <c r="NEJ5" s="3021"/>
      <c r="NEK5" s="3029"/>
      <c r="NEL5" s="3029"/>
      <c r="NEM5" s="3029"/>
      <c r="NEN5" s="1069"/>
      <c r="NEO5" s="83"/>
      <c r="NEP5" s="2381"/>
      <c r="NEQ5" s="3021"/>
      <c r="NER5" s="3021"/>
      <c r="NES5" s="3029"/>
      <c r="NET5" s="3029"/>
      <c r="NEU5" s="3029"/>
      <c r="NEV5" s="1069"/>
      <c r="NEW5" s="83"/>
      <c r="NEX5" s="2381"/>
      <c r="NEY5" s="3021"/>
      <c r="NEZ5" s="3021"/>
      <c r="NFA5" s="3029"/>
      <c r="NFB5" s="3029"/>
      <c r="NFC5" s="3029"/>
      <c r="NFD5" s="1069"/>
      <c r="NFE5" s="83"/>
      <c r="NFF5" s="2381"/>
      <c r="NFG5" s="3021"/>
      <c r="NFH5" s="3021"/>
      <c r="NFI5" s="3029"/>
      <c r="NFJ5" s="3029"/>
      <c r="NFK5" s="3029"/>
      <c r="NFL5" s="1069"/>
      <c r="NFM5" s="83"/>
      <c r="NFN5" s="2381"/>
      <c r="NFO5" s="3021"/>
      <c r="NFP5" s="3021"/>
      <c r="NFQ5" s="3029"/>
      <c r="NFR5" s="3029"/>
      <c r="NFS5" s="3029"/>
      <c r="NFT5" s="1069"/>
      <c r="NFU5" s="83"/>
      <c r="NFV5" s="2381"/>
      <c r="NFW5" s="3021"/>
      <c r="NFX5" s="3021"/>
      <c r="NFY5" s="3029"/>
      <c r="NFZ5" s="3029"/>
      <c r="NGA5" s="3029"/>
      <c r="NGB5" s="1069"/>
      <c r="NGC5" s="83"/>
      <c r="NGD5" s="2381"/>
      <c r="NGE5" s="3021"/>
      <c r="NGF5" s="3021"/>
      <c r="NGG5" s="3029"/>
      <c r="NGH5" s="3029"/>
      <c r="NGI5" s="3029"/>
      <c r="NGJ5" s="1069"/>
      <c r="NGK5" s="83"/>
      <c r="NGL5" s="2381"/>
      <c r="NGM5" s="3021"/>
      <c r="NGN5" s="3021"/>
      <c r="NGO5" s="3029"/>
      <c r="NGP5" s="3029"/>
      <c r="NGQ5" s="3029"/>
      <c r="NGR5" s="1069"/>
      <c r="NGS5" s="83"/>
      <c r="NGT5" s="2381"/>
      <c r="NGU5" s="3021"/>
      <c r="NGV5" s="3021"/>
      <c r="NGW5" s="3029"/>
      <c r="NGX5" s="3029"/>
      <c r="NGY5" s="3029"/>
      <c r="NGZ5" s="1069"/>
      <c r="NHA5" s="83"/>
      <c r="NHB5" s="2381"/>
      <c r="NHC5" s="3021"/>
      <c r="NHD5" s="3021"/>
      <c r="NHE5" s="3029"/>
      <c r="NHF5" s="3029"/>
      <c r="NHG5" s="3029"/>
      <c r="NHH5" s="1069"/>
      <c r="NHI5" s="83"/>
      <c r="NHJ5" s="2381"/>
      <c r="NHK5" s="3021"/>
      <c r="NHL5" s="3021"/>
      <c r="NHM5" s="3029"/>
      <c r="NHN5" s="3029"/>
      <c r="NHO5" s="3029"/>
      <c r="NHP5" s="1069"/>
      <c r="NHQ5" s="83"/>
      <c r="NHR5" s="2381"/>
      <c r="NHS5" s="3021"/>
      <c r="NHT5" s="3021"/>
      <c r="NHU5" s="3029"/>
      <c r="NHV5" s="3029"/>
      <c r="NHW5" s="3029"/>
      <c r="NHX5" s="1069"/>
      <c r="NHY5" s="83"/>
      <c r="NHZ5" s="2381"/>
      <c r="NIA5" s="3021"/>
      <c r="NIB5" s="3021"/>
      <c r="NIC5" s="3029"/>
      <c r="NID5" s="3029"/>
      <c r="NIE5" s="3029"/>
      <c r="NIF5" s="1069"/>
      <c r="NIG5" s="83"/>
      <c r="NIH5" s="2381"/>
      <c r="NII5" s="3021"/>
      <c r="NIJ5" s="3021"/>
      <c r="NIK5" s="3029"/>
      <c r="NIL5" s="3029"/>
      <c r="NIM5" s="3029"/>
      <c r="NIN5" s="1069"/>
      <c r="NIO5" s="83"/>
      <c r="NIP5" s="2381"/>
      <c r="NIQ5" s="3021"/>
      <c r="NIR5" s="3021"/>
      <c r="NIS5" s="3029"/>
      <c r="NIT5" s="3029"/>
      <c r="NIU5" s="3029"/>
      <c r="NIV5" s="1069"/>
      <c r="NIW5" s="83"/>
      <c r="NIX5" s="2381"/>
      <c r="NIY5" s="3021"/>
      <c r="NIZ5" s="3021"/>
      <c r="NJA5" s="3029"/>
      <c r="NJB5" s="3029"/>
      <c r="NJC5" s="3029"/>
      <c r="NJD5" s="1069"/>
      <c r="NJE5" s="83"/>
      <c r="NJF5" s="2381"/>
      <c r="NJG5" s="3021"/>
      <c r="NJH5" s="3021"/>
      <c r="NJI5" s="3029"/>
      <c r="NJJ5" s="3029"/>
      <c r="NJK5" s="3029"/>
      <c r="NJL5" s="1069"/>
      <c r="NJM5" s="83"/>
      <c r="NJN5" s="2381"/>
      <c r="NJO5" s="3021"/>
      <c r="NJP5" s="3021"/>
      <c r="NJQ5" s="3029"/>
      <c r="NJR5" s="3029"/>
      <c r="NJS5" s="3029"/>
      <c r="NJT5" s="1069"/>
      <c r="NJU5" s="83"/>
      <c r="NJV5" s="2381"/>
      <c r="NJW5" s="3021"/>
      <c r="NJX5" s="3021"/>
      <c r="NJY5" s="3029"/>
      <c r="NJZ5" s="3029"/>
      <c r="NKA5" s="3029"/>
      <c r="NKB5" s="1069"/>
      <c r="NKC5" s="83"/>
      <c r="NKD5" s="2381"/>
      <c r="NKE5" s="3021"/>
      <c r="NKF5" s="3021"/>
      <c r="NKG5" s="3029"/>
      <c r="NKH5" s="3029"/>
      <c r="NKI5" s="3029"/>
      <c r="NKJ5" s="1069"/>
      <c r="NKK5" s="83"/>
      <c r="NKL5" s="2381"/>
      <c r="NKM5" s="3021"/>
      <c r="NKN5" s="3021"/>
      <c r="NKO5" s="3029"/>
      <c r="NKP5" s="3029"/>
      <c r="NKQ5" s="3029"/>
      <c r="NKR5" s="1069"/>
      <c r="NKS5" s="83"/>
      <c r="NKT5" s="2381"/>
      <c r="NKU5" s="3021"/>
      <c r="NKV5" s="3021"/>
      <c r="NKW5" s="3029"/>
      <c r="NKX5" s="3029"/>
      <c r="NKY5" s="3029"/>
      <c r="NKZ5" s="1069"/>
      <c r="NLA5" s="83"/>
      <c r="NLB5" s="2381"/>
      <c r="NLC5" s="3021"/>
      <c r="NLD5" s="3021"/>
      <c r="NLE5" s="3029"/>
      <c r="NLF5" s="3029"/>
      <c r="NLG5" s="3029"/>
      <c r="NLH5" s="1069"/>
      <c r="NLI5" s="83"/>
      <c r="NLJ5" s="2381"/>
      <c r="NLK5" s="3021"/>
      <c r="NLL5" s="3021"/>
      <c r="NLM5" s="3029"/>
      <c r="NLN5" s="3029"/>
      <c r="NLO5" s="3029"/>
      <c r="NLP5" s="1069"/>
      <c r="NLQ5" s="83"/>
      <c r="NLR5" s="2381"/>
      <c r="NLS5" s="3021"/>
      <c r="NLT5" s="3021"/>
      <c r="NLU5" s="3029"/>
      <c r="NLV5" s="3029"/>
      <c r="NLW5" s="3029"/>
      <c r="NLX5" s="1069"/>
      <c r="NLY5" s="83"/>
      <c r="NLZ5" s="2381"/>
      <c r="NMA5" s="3021"/>
      <c r="NMB5" s="3021"/>
      <c r="NMC5" s="3029"/>
      <c r="NMD5" s="3029"/>
      <c r="NME5" s="3029"/>
      <c r="NMF5" s="1069"/>
      <c r="NMG5" s="83"/>
      <c r="NMH5" s="2381"/>
      <c r="NMI5" s="3021"/>
      <c r="NMJ5" s="3021"/>
      <c r="NMK5" s="3029"/>
      <c r="NML5" s="3029"/>
      <c r="NMM5" s="3029"/>
      <c r="NMN5" s="1069"/>
      <c r="NMO5" s="83"/>
      <c r="NMP5" s="2381"/>
      <c r="NMQ5" s="3021"/>
      <c r="NMR5" s="3021"/>
      <c r="NMS5" s="3029"/>
      <c r="NMT5" s="3029"/>
      <c r="NMU5" s="3029"/>
      <c r="NMV5" s="1069"/>
      <c r="NMW5" s="83"/>
      <c r="NMX5" s="2381"/>
      <c r="NMY5" s="3021"/>
      <c r="NMZ5" s="3021"/>
      <c r="NNA5" s="3029"/>
      <c r="NNB5" s="3029"/>
      <c r="NNC5" s="3029"/>
      <c r="NND5" s="1069"/>
      <c r="NNE5" s="83"/>
      <c r="NNF5" s="2381"/>
      <c r="NNG5" s="3021"/>
      <c r="NNH5" s="3021"/>
      <c r="NNI5" s="3029"/>
      <c r="NNJ5" s="3029"/>
      <c r="NNK5" s="3029"/>
      <c r="NNL5" s="1069"/>
      <c r="NNM5" s="83"/>
      <c r="NNN5" s="2381"/>
      <c r="NNO5" s="3021"/>
      <c r="NNP5" s="3021"/>
      <c r="NNQ5" s="3029"/>
      <c r="NNR5" s="3029"/>
      <c r="NNS5" s="3029"/>
      <c r="NNT5" s="1069"/>
      <c r="NNU5" s="83"/>
      <c r="NNV5" s="2381"/>
      <c r="NNW5" s="3021"/>
      <c r="NNX5" s="3021"/>
      <c r="NNY5" s="3029"/>
      <c r="NNZ5" s="3029"/>
      <c r="NOA5" s="3029"/>
      <c r="NOB5" s="1069"/>
      <c r="NOC5" s="83"/>
      <c r="NOD5" s="2381"/>
      <c r="NOE5" s="3021"/>
      <c r="NOF5" s="3021"/>
      <c r="NOG5" s="3029"/>
      <c r="NOH5" s="3029"/>
      <c r="NOI5" s="3029"/>
      <c r="NOJ5" s="1069"/>
      <c r="NOK5" s="83"/>
      <c r="NOL5" s="2381"/>
      <c r="NOM5" s="3021"/>
      <c r="NON5" s="3021"/>
      <c r="NOO5" s="3029"/>
      <c r="NOP5" s="3029"/>
      <c r="NOQ5" s="3029"/>
      <c r="NOR5" s="1069"/>
      <c r="NOS5" s="83"/>
      <c r="NOT5" s="2381"/>
      <c r="NOU5" s="3021"/>
      <c r="NOV5" s="3021"/>
      <c r="NOW5" s="3029"/>
      <c r="NOX5" s="3029"/>
      <c r="NOY5" s="3029"/>
      <c r="NOZ5" s="1069"/>
      <c r="NPA5" s="83"/>
      <c r="NPB5" s="2381"/>
      <c r="NPC5" s="3021"/>
      <c r="NPD5" s="3021"/>
      <c r="NPE5" s="3029"/>
      <c r="NPF5" s="3029"/>
      <c r="NPG5" s="3029"/>
      <c r="NPH5" s="1069"/>
      <c r="NPI5" s="83"/>
      <c r="NPJ5" s="2381"/>
      <c r="NPK5" s="3021"/>
      <c r="NPL5" s="3021"/>
      <c r="NPM5" s="3029"/>
      <c r="NPN5" s="3029"/>
      <c r="NPO5" s="3029"/>
      <c r="NPP5" s="1069"/>
      <c r="NPQ5" s="83"/>
      <c r="NPR5" s="2381"/>
      <c r="NPS5" s="3021"/>
      <c r="NPT5" s="3021"/>
      <c r="NPU5" s="3029"/>
      <c r="NPV5" s="3029"/>
      <c r="NPW5" s="3029"/>
      <c r="NPX5" s="1069"/>
      <c r="NPY5" s="83"/>
      <c r="NPZ5" s="2381"/>
      <c r="NQA5" s="3021"/>
      <c r="NQB5" s="3021"/>
      <c r="NQC5" s="3029"/>
      <c r="NQD5" s="3029"/>
      <c r="NQE5" s="3029"/>
      <c r="NQF5" s="1069"/>
      <c r="NQG5" s="83"/>
      <c r="NQH5" s="2381"/>
      <c r="NQI5" s="3021"/>
      <c r="NQJ5" s="3021"/>
      <c r="NQK5" s="3029"/>
      <c r="NQL5" s="3029"/>
      <c r="NQM5" s="3029"/>
      <c r="NQN5" s="1069"/>
      <c r="NQO5" s="83"/>
      <c r="NQP5" s="2381"/>
      <c r="NQQ5" s="3021"/>
      <c r="NQR5" s="3021"/>
      <c r="NQS5" s="3029"/>
      <c r="NQT5" s="3029"/>
      <c r="NQU5" s="3029"/>
      <c r="NQV5" s="1069"/>
      <c r="NQW5" s="83"/>
      <c r="NQX5" s="2381"/>
      <c r="NQY5" s="3021"/>
      <c r="NQZ5" s="3021"/>
      <c r="NRA5" s="3029"/>
      <c r="NRB5" s="3029"/>
      <c r="NRC5" s="3029"/>
      <c r="NRD5" s="1069"/>
      <c r="NRE5" s="83"/>
      <c r="NRF5" s="2381"/>
      <c r="NRG5" s="3021"/>
      <c r="NRH5" s="3021"/>
      <c r="NRI5" s="3029"/>
      <c r="NRJ5" s="3029"/>
      <c r="NRK5" s="3029"/>
      <c r="NRL5" s="1069"/>
      <c r="NRM5" s="83"/>
      <c r="NRN5" s="2381"/>
      <c r="NRO5" s="3021"/>
      <c r="NRP5" s="3021"/>
      <c r="NRQ5" s="3029"/>
      <c r="NRR5" s="3029"/>
      <c r="NRS5" s="3029"/>
      <c r="NRT5" s="1069"/>
      <c r="NRU5" s="83"/>
      <c r="NRV5" s="2381"/>
      <c r="NRW5" s="3021"/>
      <c r="NRX5" s="3021"/>
      <c r="NRY5" s="3029"/>
      <c r="NRZ5" s="3029"/>
      <c r="NSA5" s="3029"/>
      <c r="NSB5" s="1069"/>
      <c r="NSC5" s="83"/>
      <c r="NSD5" s="2381"/>
      <c r="NSE5" s="3021"/>
      <c r="NSF5" s="3021"/>
      <c r="NSG5" s="3029"/>
      <c r="NSH5" s="3029"/>
      <c r="NSI5" s="3029"/>
      <c r="NSJ5" s="1069"/>
      <c r="NSK5" s="83"/>
      <c r="NSL5" s="2381"/>
      <c r="NSM5" s="3021"/>
      <c r="NSN5" s="3021"/>
      <c r="NSO5" s="3029"/>
      <c r="NSP5" s="3029"/>
      <c r="NSQ5" s="3029"/>
      <c r="NSR5" s="1069"/>
      <c r="NSS5" s="83"/>
      <c r="NST5" s="2381"/>
      <c r="NSU5" s="3021"/>
      <c r="NSV5" s="3021"/>
      <c r="NSW5" s="3029"/>
      <c r="NSX5" s="3029"/>
      <c r="NSY5" s="3029"/>
      <c r="NSZ5" s="1069"/>
      <c r="NTA5" s="83"/>
      <c r="NTB5" s="2381"/>
      <c r="NTC5" s="3021"/>
      <c r="NTD5" s="3021"/>
      <c r="NTE5" s="3029"/>
      <c r="NTF5" s="3029"/>
      <c r="NTG5" s="3029"/>
      <c r="NTH5" s="1069"/>
      <c r="NTI5" s="83"/>
      <c r="NTJ5" s="2381"/>
      <c r="NTK5" s="3021"/>
      <c r="NTL5" s="3021"/>
      <c r="NTM5" s="3029"/>
      <c r="NTN5" s="3029"/>
      <c r="NTO5" s="3029"/>
      <c r="NTP5" s="1069"/>
      <c r="NTQ5" s="83"/>
      <c r="NTR5" s="2381"/>
      <c r="NTS5" s="3021"/>
      <c r="NTT5" s="3021"/>
      <c r="NTU5" s="3029"/>
      <c r="NTV5" s="3029"/>
      <c r="NTW5" s="3029"/>
      <c r="NTX5" s="1069"/>
      <c r="NTY5" s="83"/>
      <c r="NTZ5" s="2381"/>
      <c r="NUA5" s="3021"/>
      <c r="NUB5" s="3021"/>
      <c r="NUC5" s="3029"/>
      <c r="NUD5" s="3029"/>
      <c r="NUE5" s="3029"/>
      <c r="NUF5" s="1069"/>
      <c r="NUG5" s="83"/>
      <c r="NUH5" s="2381"/>
      <c r="NUI5" s="3021"/>
      <c r="NUJ5" s="3021"/>
      <c r="NUK5" s="3029"/>
      <c r="NUL5" s="3029"/>
      <c r="NUM5" s="3029"/>
      <c r="NUN5" s="1069"/>
      <c r="NUO5" s="83"/>
      <c r="NUP5" s="2381"/>
      <c r="NUQ5" s="3021"/>
      <c r="NUR5" s="3021"/>
      <c r="NUS5" s="3029"/>
      <c r="NUT5" s="3029"/>
      <c r="NUU5" s="3029"/>
      <c r="NUV5" s="1069"/>
      <c r="NUW5" s="83"/>
      <c r="NUX5" s="2381"/>
      <c r="NUY5" s="3021"/>
      <c r="NUZ5" s="3021"/>
      <c r="NVA5" s="3029"/>
      <c r="NVB5" s="3029"/>
      <c r="NVC5" s="3029"/>
      <c r="NVD5" s="1069"/>
      <c r="NVE5" s="83"/>
      <c r="NVF5" s="2381"/>
      <c r="NVG5" s="3021"/>
      <c r="NVH5" s="3021"/>
      <c r="NVI5" s="3029"/>
      <c r="NVJ5" s="3029"/>
      <c r="NVK5" s="3029"/>
      <c r="NVL5" s="1069"/>
      <c r="NVM5" s="83"/>
      <c r="NVN5" s="2381"/>
      <c r="NVO5" s="3021"/>
      <c r="NVP5" s="3021"/>
      <c r="NVQ5" s="3029"/>
      <c r="NVR5" s="3029"/>
      <c r="NVS5" s="3029"/>
      <c r="NVT5" s="1069"/>
      <c r="NVU5" s="83"/>
      <c r="NVV5" s="2381"/>
      <c r="NVW5" s="3021"/>
      <c r="NVX5" s="3021"/>
      <c r="NVY5" s="3029"/>
      <c r="NVZ5" s="3029"/>
      <c r="NWA5" s="3029"/>
      <c r="NWB5" s="1069"/>
      <c r="NWC5" s="83"/>
      <c r="NWD5" s="2381"/>
      <c r="NWE5" s="3021"/>
      <c r="NWF5" s="3021"/>
      <c r="NWG5" s="3029"/>
      <c r="NWH5" s="3029"/>
      <c r="NWI5" s="3029"/>
      <c r="NWJ5" s="1069"/>
      <c r="NWK5" s="83"/>
      <c r="NWL5" s="2381"/>
      <c r="NWM5" s="3021"/>
      <c r="NWN5" s="3021"/>
      <c r="NWO5" s="3029"/>
      <c r="NWP5" s="3029"/>
      <c r="NWQ5" s="3029"/>
      <c r="NWR5" s="1069"/>
      <c r="NWS5" s="83"/>
      <c r="NWT5" s="2381"/>
      <c r="NWU5" s="3021"/>
      <c r="NWV5" s="3021"/>
      <c r="NWW5" s="3029"/>
      <c r="NWX5" s="3029"/>
      <c r="NWY5" s="3029"/>
      <c r="NWZ5" s="1069"/>
      <c r="NXA5" s="83"/>
      <c r="NXB5" s="2381"/>
      <c r="NXC5" s="3021"/>
      <c r="NXD5" s="3021"/>
      <c r="NXE5" s="3029"/>
      <c r="NXF5" s="3029"/>
      <c r="NXG5" s="3029"/>
      <c r="NXH5" s="1069"/>
      <c r="NXI5" s="83"/>
      <c r="NXJ5" s="2381"/>
      <c r="NXK5" s="3021"/>
      <c r="NXL5" s="3021"/>
      <c r="NXM5" s="3029"/>
      <c r="NXN5" s="3029"/>
      <c r="NXO5" s="3029"/>
      <c r="NXP5" s="1069"/>
      <c r="NXQ5" s="83"/>
      <c r="NXR5" s="2381"/>
      <c r="NXS5" s="3021"/>
      <c r="NXT5" s="3021"/>
      <c r="NXU5" s="3029"/>
      <c r="NXV5" s="3029"/>
      <c r="NXW5" s="3029"/>
      <c r="NXX5" s="1069"/>
      <c r="NXY5" s="83"/>
      <c r="NXZ5" s="2381"/>
      <c r="NYA5" s="3021"/>
      <c r="NYB5" s="3021"/>
      <c r="NYC5" s="3029"/>
      <c r="NYD5" s="3029"/>
      <c r="NYE5" s="3029"/>
      <c r="NYF5" s="1069"/>
      <c r="NYG5" s="83"/>
      <c r="NYH5" s="2381"/>
      <c r="NYI5" s="3021"/>
      <c r="NYJ5" s="3021"/>
      <c r="NYK5" s="3029"/>
      <c r="NYL5" s="3029"/>
      <c r="NYM5" s="3029"/>
      <c r="NYN5" s="1069"/>
      <c r="NYO5" s="83"/>
      <c r="NYP5" s="2381"/>
      <c r="NYQ5" s="3021"/>
      <c r="NYR5" s="3021"/>
      <c r="NYS5" s="3029"/>
      <c r="NYT5" s="3029"/>
      <c r="NYU5" s="3029"/>
      <c r="NYV5" s="1069"/>
      <c r="NYW5" s="83"/>
      <c r="NYX5" s="2381"/>
      <c r="NYY5" s="3021"/>
      <c r="NYZ5" s="3021"/>
      <c r="NZA5" s="3029"/>
      <c r="NZB5" s="3029"/>
      <c r="NZC5" s="3029"/>
      <c r="NZD5" s="1069"/>
      <c r="NZE5" s="83"/>
      <c r="NZF5" s="2381"/>
      <c r="NZG5" s="3021"/>
      <c r="NZH5" s="3021"/>
      <c r="NZI5" s="3029"/>
      <c r="NZJ5" s="3029"/>
      <c r="NZK5" s="3029"/>
      <c r="NZL5" s="1069"/>
      <c r="NZM5" s="83"/>
      <c r="NZN5" s="2381"/>
      <c r="NZO5" s="3021"/>
      <c r="NZP5" s="3021"/>
      <c r="NZQ5" s="3029"/>
      <c r="NZR5" s="3029"/>
      <c r="NZS5" s="3029"/>
      <c r="NZT5" s="1069"/>
      <c r="NZU5" s="83"/>
      <c r="NZV5" s="2381"/>
      <c r="NZW5" s="3021"/>
      <c r="NZX5" s="3021"/>
      <c r="NZY5" s="3029"/>
      <c r="NZZ5" s="3029"/>
      <c r="OAA5" s="3029"/>
      <c r="OAB5" s="1069"/>
      <c r="OAC5" s="83"/>
      <c r="OAD5" s="2381"/>
      <c r="OAE5" s="3021"/>
      <c r="OAF5" s="3021"/>
      <c r="OAG5" s="3029"/>
      <c r="OAH5" s="3029"/>
      <c r="OAI5" s="3029"/>
      <c r="OAJ5" s="1069"/>
      <c r="OAK5" s="83"/>
      <c r="OAL5" s="2381"/>
      <c r="OAM5" s="3021"/>
      <c r="OAN5" s="3021"/>
      <c r="OAO5" s="3029"/>
      <c r="OAP5" s="3029"/>
      <c r="OAQ5" s="3029"/>
      <c r="OAR5" s="1069"/>
      <c r="OAS5" s="83"/>
      <c r="OAT5" s="2381"/>
      <c r="OAU5" s="3021"/>
      <c r="OAV5" s="3021"/>
      <c r="OAW5" s="3029"/>
      <c r="OAX5" s="3029"/>
      <c r="OAY5" s="3029"/>
      <c r="OAZ5" s="1069"/>
      <c r="OBA5" s="83"/>
      <c r="OBB5" s="2381"/>
      <c r="OBC5" s="3021"/>
      <c r="OBD5" s="3021"/>
      <c r="OBE5" s="3029"/>
      <c r="OBF5" s="3029"/>
      <c r="OBG5" s="3029"/>
      <c r="OBH5" s="1069"/>
      <c r="OBI5" s="83"/>
      <c r="OBJ5" s="2381"/>
      <c r="OBK5" s="3021"/>
      <c r="OBL5" s="3021"/>
      <c r="OBM5" s="3029"/>
      <c r="OBN5" s="3029"/>
      <c r="OBO5" s="3029"/>
      <c r="OBP5" s="1069"/>
      <c r="OBQ5" s="83"/>
      <c r="OBR5" s="2381"/>
      <c r="OBS5" s="3021"/>
      <c r="OBT5" s="3021"/>
      <c r="OBU5" s="3029"/>
      <c r="OBV5" s="3029"/>
      <c r="OBW5" s="3029"/>
      <c r="OBX5" s="1069"/>
      <c r="OBY5" s="83"/>
      <c r="OBZ5" s="2381"/>
      <c r="OCA5" s="3021"/>
      <c r="OCB5" s="3021"/>
      <c r="OCC5" s="3029"/>
      <c r="OCD5" s="3029"/>
      <c r="OCE5" s="3029"/>
      <c r="OCF5" s="1069"/>
      <c r="OCG5" s="83"/>
      <c r="OCH5" s="2381"/>
      <c r="OCI5" s="3021"/>
      <c r="OCJ5" s="3021"/>
      <c r="OCK5" s="3029"/>
      <c r="OCL5" s="3029"/>
      <c r="OCM5" s="3029"/>
      <c r="OCN5" s="1069"/>
      <c r="OCO5" s="83"/>
      <c r="OCP5" s="2381"/>
      <c r="OCQ5" s="3021"/>
      <c r="OCR5" s="3021"/>
      <c r="OCS5" s="3029"/>
      <c r="OCT5" s="3029"/>
      <c r="OCU5" s="3029"/>
      <c r="OCV5" s="1069"/>
      <c r="OCW5" s="83"/>
      <c r="OCX5" s="2381"/>
      <c r="OCY5" s="3021"/>
      <c r="OCZ5" s="3021"/>
      <c r="ODA5" s="3029"/>
      <c r="ODB5" s="3029"/>
      <c r="ODC5" s="3029"/>
      <c r="ODD5" s="1069"/>
      <c r="ODE5" s="83"/>
      <c r="ODF5" s="2381"/>
      <c r="ODG5" s="3021"/>
      <c r="ODH5" s="3021"/>
      <c r="ODI5" s="3029"/>
      <c r="ODJ5" s="3029"/>
      <c r="ODK5" s="3029"/>
      <c r="ODL5" s="1069"/>
      <c r="ODM5" s="83"/>
      <c r="ODN5" s="2381"/>
      <c r="ODO5" s="3021"/>
      <c r="ODP5" s="3021"/>
      <c r="ODQ5" s="3029"/>
      <c r="ODR5" s="3029"/>
      <c r="ODS5" s="3029"/>
      <c r="ODT5" s="1069"/>
      <c r="ODU5" s="83"/>
      <c r="ODV5" s="2381"/>
      <c r="ODW5" s="3021"/>
      <c r="ODX5" s="3021"/>
      <c r="ODY5" s="3029"/>
      <c r="ODZ5" s="3029"/>
      <c r="OEA5" s="3029"/>
      <c r="OEB5" s="1069"/>
      <c r="OEC5" s="83"/>
      <c r="OED5" s="2381"/>
      <c r="OEE5" s="3021"/>
      <c r="OEF5" s="3021"/>
      <c r="OEG5" s="3029"/>
      <c r="OEH5" s="3029"/>
      <c r="OEI5" s="3029"/>
      <c r="OEJ5" s="1069"/>
      <c r="OEK5" s="83"/>
      <c r="OEL5" s="2381"/>
      <c r="OEM5" s="3021"/>
      <c r="OEN5" s="3021"/>
      <c r="OEO5" s="3029"/>
      <c r="OEP5" s="3029"/>
      <c r="OEQ5" s="3029"/>
      <c r="OER5" s="1069"/>
      <c r="OES5" s="83"/>
      <c r="OET5" s="2381"/>
      <c r="OEU5" s="3021"/>
      <c r="OEV5" s="3021"/>
      <c r="OEW5" s="3029"/>
      <c r="OEX5" s="3029"/>
      <c r="OEY5" s="3029"/>
      <c r="OEZ5" s="1069"/>
      <c r="OFA5" s="83"/>
      <c r="OFB5" s="2381"/>
      <c r="OFC5" s="3021"/>
      <c r="OFD5" s="3021"/>
      <c r="OFE5" s="3029"/>
      <c r="OFF5" s="3029"/>
      <c r="OFG5" s="3029"/>
      <c r="OFH5" s="1069"/>
      <c r="OFI5" s="83"/>
      <c r="OFJ5" s="2381"/>
      <c r="OFK5" s="3021"/>
      <c r="OFL5" s="3021"/>
      <c r="OFM5" s="3029"/>
      <c r="OFN5" s="3029"/>
      <c r="OFO5" s="3029"/>
      <c r="OFP5" s="1069"/>
      <c r="OFQ5" s="83"/>
      <c r="OFR5" s="2381"/>
      <c r="OFS5" s="3021"/>
      <c r="OFT5" s="3021"/>
      <c r="OFU5" s="3029"/>
      <c r="OFV5" s="3029"/>
      <c r="OFW5" s="3029"/>
      <c r="OFX5" s="1069"/>
      <c r="OFY5" s="83"/>
      <c r="OFZ5" s="2381"/>
      <c r="OGA5" s="3021"/>
      <c r="OGB5" s="3021"/>
      <c r="OGC5" s="3029"/>
      <c r="OGD5" s="3029"/>
      <c r="OGE5" s="3029"/>
      <c r="OGF5" s="1069"/>
      <c r="OGG5" s="83"/>
      <c r="OGH5" s="2381"/>
      <c r="OGI5" s="3021"/>
      <c r="OGJ5" s="3021"/>
      <c r="OGK5" s="3029"/>
      <c r="OGL5" s="3029"/>
      <c r="OGM5" s="3029"/>
      <c r="OGN5" s="1069"/>
      <c r="OGO5" s="83"/>
      <c r="OGP5" s="2381"/>
      <c r="OGQ5" s="3021"/>
      <c r="OGR5" s="3021"/>
      <c r="OGS5" s="3029"/>
      <c r="OGT5" s="3029"/>
      <c r="OGU5" s="3029"/>
      <c r="OGV5" s="1069"/>
      <c r="OGW5" s="83"/>
      <c r="OGX5" s="2381"/>
      <c r="OGY5" s="3021"/>
      <c r="OGZ5" s="3021"/>
      <c r="OHA5" s="3029"/>
      <c r="OHB5" s="3029"/>
      <c r="OHC5" s="3029"/>
      <c r="OHD5" s="1069"/>
      <c r="OHE5" s="83"/>
      <c r="OHF5" s="2381"/>
      <c r="OHG5" s="3021"/>
      <c r="OHH5" s="3021"/>
      <c r="OHI5" s="3029"/>
      <c r="OHJ5" s="3029"/>
      <c r="OHK5" s="3029"/>
      <c r="OHL5" s="1069"/>
      <c r="OHM5" s="83"/>
      <c r="OHN5" s="2381"/>
      <c r="OHO5" s="3021"/>
      <c r="OHP5" s="3021"/>
      <c r="OHQ5" s="3029"/>
      <c r="OHR5" s="3029"/>
      <c r="OHS5" s="3029"/>
      <c r="OHT5" s="1069"/>
      <c r="OHU5" s="83"/>
      <c r="OHV5" s="2381"/>
      <c r="OHW5" s="3021"/>
      <c r="OHX5" s="3021"/>
      <c r="OHY5" s="3029"/>
      <c r="OHZ5" s="3029"/>
      <c r="OIA5" s="3029"/>
      <c r="OIB5" s="1069"/>
      <c r="OIC5" s="83"/>
      <c r="OID5" s="2381"/>
      <c r="OIE5" s="3021"/>
      <c r="OIF5" s="3021"/>
      <c r="OIG5" s="3029"/>
      <c r="OIH5" s="3029"/>
      <c r="OII5" s="3029"/>
      <c r="OIJ5" s="1069"/>
      <c r="OIK5" s="83"/>
      <c r="OIL5" s="2381"/>
      <c r="OIM5" s="3021"/>
      <c r="OIN5" s="3021"/>
      <c r="OIO5" s="3029"/>
      <c r="OIP5" s="3029"/>
      <c r="OIQ5" s="3029"/>
      <c r="OIR5" s="1069"/>
      <c r="OIS5" s="83"/>
      <c r="OIT5" s="2381"/>
      <c r="OIU5" s="3021"/>
      <c r="OIV5" s="3021"/>
      <c r="OIW5" s="3029"/>
      <c r="OIX5" s="3029"/>
      <c r="OIY5" s="3029"/>
      <c r="OIZ5" s="1069"/>
      <c r="OJA5" s="83"/>
      <c r="OJB5" s="2381"/>
      <c r="OJC5" s="3021"/>
      <c r="OJD5" s="3021"/>
      <c r="OJE5" s="3029"/>
      <c r="OJF5" s="3029"/>
      <c r="OJG5" s="3029"/>
      <c r="OJH5" s="1069"/>
      <c r="OJI5" s="83"/>
      <c r="OJJ5" s="2381"/>
      <c r="OJK5" s="3021"/>
      <c r="OJL5" s="3021"/>
      <c r="OJM5" s="3029"/>
      <c r="OJN5" s="3029"/>
      <c r="OJO5" s="3029"/>
      <c r="OJP5" s="1069"/>
      <c r="OJQ5" s="83"/>
      <c r="OJR5" s="2381"/>
      <c r="OJS5" s="3021"/>
      <c r="OJT5" s="3021"/>
      <c r="OJU5" s="3029"/>
      <c r="OJV5" s="3029"/>
      <c r="OJW5" s="3029"/>
      <c r="OJX5" s="1069"/>
      <c r="OJY5" s="83"/>
      <c r="OJZ5" s="2381"/>
      <c r="OKA5" s="3021"/>
      <c r="OKB5" s="3021"/>
      <c r="OKC5" s="3029"/>
      <c r="OKD5" s="3029"/>
      <c r="OKE5" s="3029"/>
      <c r="OKF5" s="1069"/>
      <c r="OKG5" s="83"/>
      <c r="OKH5" s="2381"/>
      <c r="OKI5" s="3021"/>
      <c r="OKJ5" s="3021"/>
      <c r="OKK5" s="3029"/>
      <c r="OKL5" s="3029"/>
      <c r="OKM5" s="3029"/>
      <c r="OKN5" s="1069"/>
      <c r="OKO5" s="83"/>
      <c r="OKP5" s="2381"/>
      <c r="OKQ5" s="3021"/>
      <c r="OKR5" s="3021"/>
      <c r="OKS5" s="3029"/>
      <c r="OKT5" s="3029"/>
      <c r="OKU5" s="3029"/>
      <c r="OKV5" s="1069"/>
      <c r="OKW5" s="83"/>
      <c r="OKX5" s="2381"/>
      <c r="OKY5" s="3021"/>
      <c r="OKZ5" s="3021"/>
      <c r="OLA5" s="3029"/>
      <c r="OLB5" s="3029"/>
      <c r="OLC5" s="3029"/>
      <c r="OLD5" s="1069"/>
      <c r="OLE5" s="83"/>
      <c r="OLF5" s="2381"/>
      <c r="OLG5" s="3021"/>
      <c r="OLH5" s="3021"/>
      <c r="OLI5" s="3029"/>
      <c r="OLJ5" s="3029"/>
      <c r="OLK5" s="3029"/>
      <c r="OLL5" s="1069"/>
      <c r="OLM5" s="83"/>
      <c r="OLN5" s="2381"/>
      <c r="OLO5" s="3021"/>
      <c r="OLP5" s="3021"/>
      <c r="OLQ5" s="3029"/>
      <c r="OLR5" s="3029"/>
      <c r="OLS5" s="3029"/>
      <c r="OLT5" s="1069"/>
      <c r="OLU5" s="83"/>
      <c r="OLV5" s="2381"/>
      <c r="OLW5" s="3021"/>
      <c r="OLX5" s="3021"/>
      <c r="OLY5" s="3029"/>
      <c r="OLZ5" s="3029"/>
      <c r="OMA5" s="3029"/>
      <c r="OMB5" s="1069"/>
      <c r="OMC5" s="83"/>
      <c r="OMD5" s="2381"/>
      <c r="OME5" s="3021"/>
      <c r="OMF5" s="3021"/>
      <c r="OMG5" s="3029"/>
      <c r="OMH5" s="3029"/>
      <c r="OMI5" s="3029"/>
      <c r="OMJ5" s="1069"/>
      <c r="OMK5" s="83"/>
      <c r="OML5" s="2381"/>
      <c r="OMM5" s="3021"/>
      <c r="OMN5" s="3021"/>
      <c r="OMO5" s="3029"/>
      <c r="OMP5" s="3029"/>
      <c r="OMQ5" s="3029"/>
      <c r="OMR5" s="1069"/>
      <c r="OMS5" s="83"/>
      <c r="OMT5" s="2381"/>
      <c r="OMU5" s="3021"/>
      <c r="OMV5" s="3021"/>
      <c r="OMW5" s="3029"/>
      <c r="OMX5" s="3029"/>
      <c r="OMY5" s="3029"/>
      <c r="OMZ5" s="1069"/>
      <c r="ONA5" s="83"/>
      <c r="ONB5" s="2381"/>
      <c r="ONC5" s="3021"/>
      <c r="OND5" s="3021"/>
      <c r="ONE5" s="3029"/>
      <c r="ONF5" s="3029"/>
      <c r="ONG5" s="3029"/>
      <c r="ONH5" s="1069"/>
      <c r="ONI5" s="83"/>
      <c r="ONJ5" s="2381"/>
      <c r="ONK5" s="3021"/>
      <c r="ONL5" s="3021"/>
      <c r="ONM5" s="3029"/>
      <c r="ONN5" s="3029"/>
      <c r="ONO5" s="3029"/>
      <c r="ONP5" s="1069"/>
      <c r="ONQ5" s="83"/>
      <c r="ONR5" s="2381"/>
      <c r="ONS5" s="3021"/>
      <c r="ONT5" s="3021"/>
      <c r="ONU5" s="3029"/>
      <c r="ONV5" s="3029"/>
      <c r="ONW5" s="3029"/>
      <c r="ONX5" s="1069"/>
      <c r="ONY5" s="83"/>
      <c r="ONZ5" s="2381"/>
      <c r="OOA5" s="3021"/>
      <c r="OOB5" s="3021"/>
      <c r="OOC5" s="3029"/>
      <c r="OOD5" s="3029"/>
      <c r="OOE5" s="3029"/>
      <c r="OOF5" s="1069"/>
      <c r="OOG5" s="83"/>
      <c r="OOH5" s="2381"/>
      <c r="OOI5" s="3021"/>
      <c r="OOJ5" s="3021"/>
      <c r="OOK5" s="3029"/>
      <c r="OOL5" s="3029"/>
      <c r="OOM5" s="3029"/>
      <c r="OON5" s="1069"/>
      <c r="OOO5" s="83"/>
      <c r="OOP5" s="2381"/>
      <c r="OOQ5" s="3021"/>
      <c r="OOR5" s="3021"/>
      <c r="OOS5" s="3029"/>
      <c r="OOT5" s="3029"/>
      <c r="OOU5" s="3029"/>
      <c r="OOV5" s="1069"/>
      <c r="OOW5" s="83"/>
      <c r="OOX5" s="2381"/>
      <c r="OOY5" s="3021"/>
      <c r="OOZ5" s="3021"/>
      <c r="OPA5" s="3029"/>
      <c r="OPB5" s="3029"/>
      <c r="OPC5" s="3029"/>
      <c r="OPD5" s="1069"/>
      <c r="OPE5" s="83"/>
      <c r="OPF5" s="2381"/>
      <c r="OPG5" s="3021"/>
      <c r="OPH5" s="3021"/>
      <c r="OPI5" s="3029"/>
      <c r="OPJ5" s="3029"/>
      <c r="OPK5" s="3029"/>
      <c r="OPL5" s="1069"/>
      <c r="OPM5" s="83"/>
      <c r="OPN5" s="2381"/>
      <c r="OPO5" s="3021"/>
      <c r="OPP5" s="3021"/>
      <c r="OPQ5" s="3029"/>
      <c r="OPR5" s="3029"/>
      <c r="OPS5" s="3029"/>
      <c r="OPT5" s="1069"/>
      <c r="OPU5" s="83"/>
      <c r="OPV5" s="2381"/>
      <c r="OPW5" s="3021"/>
      <c r="OPX5" s="3021"/>
      <c r="OPY5" s="3029"/>
      <c r="OPZ5" s="3029"/>
      <c r="OQA5" s="3029"/>
      <c r="OQB5" s="1069"/>
      <c r="OQC5" s="83"/>
      <c r="OQD5" s="2381"/>
      <c r="OQE5" s="3021"/>
      <c r="OQF5" s="3021"/>
      <c r="OQG5" s="3029"/>
      <c r="OQH5" s="3029"/>
      <c r="OQI5" s="3029"/>
      <c r="OQJ5" s="1069"/>
      <c r="OQK5" s="83"/>
      <c r="OQL5" s="2381"/>
      <c r="OQM5" s="3021"/>
      <c r="OQN5" s="3021"/>
      <c r="OQO5" s="3029"/>
      <c r="OQP5" s="3029"/>
      <c r="OQQ5" s="3029"/>
      <c r="OQR5" s="1069"/>
      <c r="OQS5" s="83"/>
      <c r="OQT5" s="2381"/>
      <c r="OQU5" s="3021"/>
      <c r="OQV5" s="3021"/>
      <c r="OQW5" s="3029"/>
      <c r="OQX5" s="3029"/>
      <c r="OQY5" s="3029"/>
      <c r="OQZ5" s="1069"/>
      <c r="ORA5" s="83"/>
      <c r="ORB5" s="2381"/>
      <c r="ORC5" s="3021"/>
      <c r="ORD5" s="3021"/>
      <c r="ORE5" s="3029"/>
      <c r="ORF5" s="3029"/>
      <c r="ORG5" s="3029"/>
      <c r="ORH5" s="1069"/>
      <c r="ORI5" s="83"/>
      <c r="ORJ5" s="2381"/>
      <c r="ORK5" s="3021"/>
      <c r="ORL5" s="3021"/>
      <c r="ORM5" s="3029"/>
      <c r="ORN5" s="3029"/>
      <c r="ORO5" s="3029"/>
      <c r="ORP5" s="1069"/>
      <c r="ORQ5" s="83"/>
      <c r="ORR5" s="2381"/>
      <c r="ORS5" s="3021"/>
      <c r="ORT5" s="3021"/>
      <c r="ORU5" s="3029"/>
      <c r="ORV5" s="3029"/>
      <c r="ORW5" s="3029"/>
      <c r="ORX5" s="1069"/>
      <c r="ORY5" s="83"/>
      <c r="ORZ5" s="2381"/>
      <c r="OSA5" s="3021"/>
      <c r="OSB5" s="3021"/>
      <c r="OSC5" s="3029"/>
      <c r="OSD5" s="3029"/>
      <c r="OSE5" s="3029"/>
      <c r="OSF5" s="1069"/>
      <c r="OSG5" s="83"/>
      <c r="OSH5" s="2381"/>
      <c r="OSI5" s="3021"/>
      <c r="OSJ5" s="3021"/>
      <c r="OSK5" s="3029"/>
      <c r="OSL5" s="3029"/>
      <c r="OSM5" s="3029"/>
      <c r="OSN5" s="1069"/>
      <c r="OSO5" s="83"/>
      <c r="OSP5" s="2381"/>
      <c r="OSQ5" s="3021"/>
      <c r="OSR5" s="3021"/>
      <c r="OSS5" s="3029"/>
      <c r="OST5" s="3029"/>
      <c r="OSU5" s="3029"/>
      <c r="OSV5" s="1069"/>
      <c r="OSW5" s="83"/>
      <c r="OSX5" s="2381"/>
      <c r="OSY5" s="3021"/>
      <c r="OSZ5" s="3021"/>
      <c r="OTA5" s="3029"/>
      <c r="OTB5" s="3029"/>
      <c r="OTC5" s="3029"/>
      <c r="OTD5" s="1069"/>
      <c r="OTE5" s="83"/>
      <c r="OTF5" s="2381"/>
      <c r="OTG5" s="3021"/>
      <c r="OTH5" s="3021"/>
      <c r="OTI5" s="3029"/>
      <c r="OTJ5" s="3029"/>
      <c r="OTK5" s="3029"/>
      <c r="OTL5" s="1069"/>
      <c r="OTM5" s="83"/>
      <c r="OTN5" s="2381"/>
      <c r="OTO5" s="3021"/>
      <c r="OTP5" s="3021"/>
      <c r="OTQ5" s="3029"/>
      <c r="OTR5" s="3029"/>
      <c r="OTS5" s="3029"/>
      <c r="OTT5" s="1069"/>
      <c r="OTU5" s="83"/>
      <c r="OTV5" s="2381"/>
      <c r="OTW5" s="3021"/>
      <c r="OTX5" s="3021"/>
      <c r="OTY5" s="3029"/>
      <c r="OTZ5" s="3029"/>
      <c r="OUA5" s="3029"/>
      <c r="OUB5" s="1069"/>
      <c r="OUC5" s="83"/>
      <c r="OUD5" s="2381"/>
      <c r="OUE5" s="3021"/>
      <c r="OUF5" s="3021"/>
      <c r="OUG5" s="3029"/>
      <c r="OUH5" s="3029"/>
      <c r="OUI5" s="3029"/>
      <c r="OUJ5" s="1069"/>
      <c r="OUK5" s="83"/>
      <c r="OUL5" s="2381"/>
      <c r="OUM5" s="3021"/>
      <c r="OUN5" s="3021"/>
      <c r="OUO5" s="3029"/>
      <c r="OUP5" s="3029"/>
      <c r="OUQ5" s="3029"/>
      <c r="OUR5" s="1069"/>
      <c r="OUS5" s="83"/>
      <c r="OUT5" s="2381"/>
      <c r="OUU5" s="3021"/>
      <c r="OUV5" s="3021"/>
      <c r="OUW5" s="3029"/>
      <c r="OUX5" s="3029"/>
      <c r="OUY5" s="3029"/>
      <c r="OUZ5" s="1069"/>
      <c r="OVA5" s="83"/>
      <c r="OVB5" s="2381"/>
      <c r="OVC5" s="3021"/>
      <c r="OVD5" s="3021"/>
      <c r="OVE5" s="3029"/>
      <c r="OVF5" s="3029"/>
      <c r="OVG5" s="3029"/>
      <c r="OVH5" s="1069"/>
      <c r="OVI5" s="83"/>
      <c r="OVJ5" s="2381"/>
      <c r="OVK5" s="3021"/>
      <c r="OVL5" s="3021"/>
      <c r="OVM5" s="3029"/>
      <c r="OVN5" s="3029"/>
      <c r="OVO5" s="3029"/>
      <c r="OVP5" s="1069"/>
      <c r="OVQ5" s="83"/>
      <c r="OVR5" s="2381"/>
      <c r="OVS5" s="3021"/>
      <c r="OVT5" s="3021"/>
      <c r="OVU5" s="3029"/>
      <c r="OVV5" s="3029"/>
      <c r="OVW5" s="3029"/>
      <c r="OVX5" s="1069"/>
      <c r="OVY5" s="83"/>
      <c r="OVZ5" s="2381"/>
      <c r="OWA5" s="3021"/>
      <c r="OWB5" s="3021"/>
      <c r="OWC5" s="3029"/>
      <c r="OWD5" s="3029"/>
      <c r="OWE5" s="3029"/>
      <c r="OWF5" s="1069"/>
      <c r="OWG5" s="83"/>
      <c r="OWH5" s="2381"/>
      <c r="OWI5" s="3021"/>
      <c r="OWJ5" s="3021"/>
      <c r="OWK5" s="3029"/>
      <c r="OWL5" s="3029"/>
      <c r="OWM5" s="3029"/>
      <c r="OWN5" s="1069"/>
      <c r="OWO5" s="83"/>
      <c r="OWP5" s="2381"/>
      <c r="OWQ5" s="3021"/>
      <c r="OWR5" s="3021"/>
      <c r="OWS5" s="3029"/>
      <c r="OWT5" s="3029"/>
      <c r="OWU5" s="3029"/>
      <c r="OWV5" s="1069"/>
      <c r="OWW5" s="83"/>
      <c r="OWX5" s="2381"/>
      <c r="OWY5" s="3021"/>
      <c r="OWZ5" s="3021"/>
      <c r="OXA5" s="3029"/>
      <c r="OXB5" s="3029"/>
      <c r="OXC5" s="3029"/>
      <c r="OXD5" s="1069"/>
      <c r="OXE5" s="83"/>
      <c r="OXF5" s="2381"/>
      <c r="OXG5" s="3021"/>
      <c r="OXH5" s="3021"/>
      <c r="OXI5" s="3029"/>
      <c r="OXJ5" s="3029"/>
      <c r="OXK5" s="3029"/>
      <c r="OXL5" s="1069"/>
      <c r="OXM5" s="83"/>
      <c r="OXN5" s="2381"/>
      <c r="OXO5" s="3021"/>
      <c r="OXP5" s="3021"/>
      <c r="OXQ5" s="3029"/>
      <c r="OXR5" s="3029"/>
      <c r="OXS5" s="3029"/>
      <c r="OXT5" s="1069"/>
      <c r="OXU5" s="83"/>
      <c r="OXV5" s="2381"/>
      <c r="OXW5" s="3021"/>
      <c r="OXX5" s="3021"/>
      <c r="OXY5" s="3029"/>
      <c r="OXZ5" s="3029"/>
      <c r="OYA5" s="3029"/>
      <c r="OYB5" s="1069"/>
      <c r="OYC5" s="83"/>
      <c r="OYD5" s="2381"/>
      <c r="OYE5" s="3021"/>
      <c r="OYF5" s="3021"/>
      <c r="OYG5" s="3029"/>
      <c r="OYH5" s="3029"/>
      <c r="OYI5" s="3029"/>
      <c r="OYJ5" s="1069"/>
      <c r="OYK5" s="83"/>
      <c r="OYL5" s="2381"/>
      <c r="OYM5" s="3021"/>
      <c r="OYN5" s="3021"/>
      <c r="OYO5" s="3029"/>
      <c r="OYP5" s="3029"/>
      <c r="OYQ5" s="3029"/>
      <c r="OYR5" s="1069"/>
      <c r="OYS5" s="83"/>
      <c r="OYT5" s="2381"/>
      <c r="OYU5" s="3021"/>
      <c r="OYV5" s="3021"/>
      <c r="OYW5" s="3029"/>
      <c r="OYX5" s="3029"/>
      <c r="OYY5" s="3029"/>
      <c r="OYZ5" s="1069"/>
      <c r="OZA5" s="83"/>
      <c r="OZB5" s="2381"/>
      <c r="OZC5" s="3021"/>
      <c r="OZD5" s="3021"/>
      <c r="OZE5" s="3029"/>
      <c r="OZF5" s="3029"/>
      <c r="OZG5" s="3029"/>
      <c r="OZH5" s="1069"/>
      <c r="OZI5" s="83"/>
      <c r="OZJ5" s="2381"/>
      <c r="OZK5" s="3021"/>
      <c r="OZL5" s="3021"/>
      <c r="OZM5" s="3029"/>
      <c r="OZN5" s="3029"/>
      <c r="OZO5" s="3029"/>
      <c r="OZP5" s="1069"/>
      <c r="OZQ5" s="83"/>
      <c r="OZR5" s="2381"/>
      <c r="OZS5" s="3021"/>
      <c r="OZT5" s="3021"/>
      <c r="OZU5" s="3029"/>
      <c r="OZV5" s="3029"/>
      <c r="OZW5" s="3029"/>
      <c r="OZX5" s="1069"/>
      <c r="OZY5" s="83"/>
      <c r="OZZ5" s="2381"/>
      <c r="PAA5" s="3021"/>
      <c r="PAB5" s="3021"/>
      <c r="PAC5" s="3029"/>
      <c r="PAD5" s="3029"/>
      <c r="PAE5" s="3029"/>
      <c r="PAF5" s="1069"/>
      <c r="PAG5" s="83"/>
      <c r="PAH5" s="2381"/>
      <c r="PAI5" s="3021"/>
      <c r="PAJ5" s="3021"/>
      <c r="PAK5" s="3029"/>
      <c r="PAL5" s="3029"/>
      <c r="PAM5" s="3029"/>
      <c r="PAN5" s="1069"/>
      <c r="PAO5" s="83"/>
      <c r="PAP5" s="2381"/>
      <c r="PAQ5" s="3021"/>
      <c r="PAR5" s="3021"/>
      <c r="PAS5" s="3029"/>
      <c r="PAT5" s="3029"/>
      <c r="PAU5" s="3029"/>
      <c r="PAV5" s="1069"/>
      <c r="PAW5" s="83"/>
      <c r="PAX5" s="2381"/>
      <c r="PAY5" s="3021"/>
      <c r="PAZ5" s="3021"/>
      <c r="PBA5" s="3029"/>
      <c r="PBB5" s="3029"/>
      <c r="PBC5" s="3029"/>
      <c r="PBD5" s="1069"/>
      <c r="PBE5" s="83"/>
      <c r="PBF5" s="2381"/>
      <c r="PBG5" s="3021"/>
      <c r="PBH5" s="3021"/>
      <c r="PBI5" s="3029"/>
      <c r="PBJ5" s="3029"/>
      <c r="PBK5" s="3029"/>
      <c r="PBL5" s="1069"/>
      <c r="PBM5" s="83"/>
      <c r="PBN5" s="2381"/>
      <c r="PBO5" s="3021"/>
      <c r="PBP5" s="3021"/>
      <c r="PBQ5" s="3029"/>
      <c r="PBR5" s="3029"/>
      <c r="PBS5" s="3029"/>
      <c r="PBT5" s="1069"/>
      <c r="PBU5" s="83"/>
      <c r="PBV5" s="2381"/>
      <c r="PBW5" s="3021"/>
      <c r="PBX5" s="3021"/>
      <c r="PBY5" s="3029"/>
      <c r="PBZ5" s="3029"/>
      <c r="PCA5" s="3029"/>
      <c r="PCB5" s="1069"/>
      <c r="PCC5" s="83"/>
      <c r="PCD5" s="2381"/>
      <c r="PCE5" s="3021"/>
      <c r="PCF5" s="3021"/>
      <c r="PCG5" s="3029"/>
      <c r="PCH5" s="3029"/>
      <c r="PCI5" s="3029"/>
      <c r="PCJ5" s="1069"/>
      <c r="PCK5" s="83"/>
      <c r="PCL5" s="2381"/>
      <c r="PCM5" s="3021"/>
      <c r="PCN5" s="3021"/>
      <c r="PCO5" s="3029"/>
      <c r="PCP5" s="3029"/>
      <c r="PCQ5" s="3029"/>
      <c r="PCR5" s="1069"/>
      <c r="PCS5" s="83"/>
      <c r="PCT5" s="2381"/>
      <c r="PCU5" s="3021"/>
      <c r="PCV5" s="3021"/>
      <c r="PCW5" s="3029"/>
      <c r="PCX5" s="3029"/>
      <c r="PCY5" s="3029"/>
      <c r="PCZ5" s="1069"/>
      <c r="PDA5" s="83"/>
      <c r="PDB5" s="2381"/>
      <c r="PDC5" s="3021"/>
      <c r="PDD5" s="3021"/>
      <c r="PDE5" s="3029"/>
      <c r="PDF5" s="3029"/>
      <c r="PDG5" s="3029"/>
      <c r="PDH5" s="1069"/>
      <c r="PDI5" s="83"/>
      <c r="PDJ5" s="2381"/>
      <c r="PDK5" s="3021"/>
      <c r="PDL5" s="3021"/>
      <c r="PDM5" s="3029"/>
      <c r="PDN5" s="3029"/>
      <c r="PDO5" s="3029"/>
      <c r="PDP5" s="1069"/>
      <c r="PDQ5" s="83"/>
      <c r="PDR5" s="2381"/>
      <c r="PDS5" s="3021"/>
      <c r="PDT5" s="3021"/>
      <c r="PDU5" s="3029"/>
      <c r="PDV5" s="3029"/>
      <c r="PDW5" s="3029"/>
      <c r="PDX5" s="1069"/>
      <c r="PDY5" s="83"/>
      <c r="PDZ5" s="2381"/>
      <c r="PEA5" s="3021"/>
      <c r="PEB5" s="3021"/>
      <c r="PEC5" s="3029"/>
      <c r="PED5" s="3029"/>
      <c r="PEE5" s="3029"/>
      <c r="PEF5" s="1069"/>
      <c r="PEG5" s="83"/>
      <c r="PEH5" s="2381"/>
      <c r="PEI5" s="3021"/>
      <c r="PEJ5" s="3021"/>
      <c r="PEK5" s="3029"/>
      <c r="PEL5" s="3029"/>
      <c r="PEM5" s="3029"/>
      <c r="PEN5" s="1069"/>
      <c r="PEO5" s="83"/>
      <c r="PEP5" s="2381"/>
      <c r="PEQ5" s="3021"/>
      <c r="PER5" s="3021"/>
      <c r="PES5" s="3029"/>
      <c r="PET5" s="3029"/>
      <c r="PEU5" s="3029"/>
      <c r="PEV5" s="1069"/>
      <c r="PEW5" s="83"/>
      <c r="PEX5" s="2381"/>
      <c r="PEY5" s="3021"/>
      <c r="PEZ5" s="3021"/>
      <c r="PFA5" s="3029"/>
      <c r="PFB5" s="3029"/>
      <c r="PFC5" s="3029"/>
      <c r="PFD5" s="1069"/>
      <c r="PFE5" s="83"/>
      <c r="PFF5" s="2381"/>
      <c r="PFG5" s="3021"/>
      <c r="PFH5" s="3021"/>
      <c r="PFI5" s="3029"/>
      <c r="PFJ5" s="3029"/>
      <c r="PFK5" s="3029"/>
      <c r="PFL5" s="1069"/>
      <c r="PFM5" s="83"/>
      <c r="PFN5" s="2381"/>
      <c r="PFO5" s="3021"/>
      <c r="PFP5" s="3021"/>
      <c r="PFQ5" s="3029"/>
      <c r="PFR5" s="3029"/>
      <c r="PFS5" s="3029"/>
      <c r="PFT5" s="1069"/>
      <c r="PFU5" s="83"/>
      <c r="PFV5" s="2381"/>
      <c r="PFW5" s="3021"/>
      <c r="PFX5" s="3021"/>
      <c r="PFY5" s="3029"/>
      <c r="PFZ5" s="3029"/>
      <c r="PGA5" s="3029"/>
      <c r="PGB5" s="1069"/>
      <c r="PGC5" s="83"/>
      <c r="PGD5" s="2381"/>
      <c r="PGE5" s="3021"/>
      <c r="PGF5" s="3021"/>
      <c r="PGG5" s="3029"/>
      <c r="PGH5" s="3029"/>
      <c r="PGI5" s="3029"/>
      <c r="PGJ5" s="1069"/>
      <c r="PGK5" s="83"/>
      <c r="PGL5" s="2381"/>
      <c r="PGM5" s="3021"/>
      <c r="PGN5" s="3021"/>
      <c r="PGO5" s="3029"/>
      <c r="PGP5" s="3029"/>
      <c r="PGQ5" s="3029"/>
      <c r="PGR5" s="1069"/>
      <c r="PGS5" s="83"/>
      <c r="PGT5" s="2381"/>
      <c r="PGU5" s="3021"/>
      <c r="PGV5" s="3021"/>
      <c r="PGW5" s="3029"/>
      <c r="PGX5" s="3029"/>
      <c r="PGY5" s="3029"/>
      <c r="PGZ5" s="1069"/>
      <c r="PHA5" s="83"/>
      <c r="PHB5" s="2381"/>
      <c r="PHC5" s="3021"/>
      <c r="PHD5" s="3021"/>
      <c r="PHE5" s="3029"/>
      <c r="PHF5" s="3029"/>
      <c r="PHG5" s="3029"/>
      <c r="PHH5" s="1069"/>
      <c r="PHI5" s="83"/>
      <c r="PHJ5" s="2381"/>
      <c r="PHK5" s="3021"/>
      <c r="PHL5" s="3021"/>
      <c r="PHM5" s="3029"/>
      <c r="PHN5" s="3029"/>
      <c r="PHO5" s="3029"/>
      <c r="PHP5" s="1069"/>
      <c r="PHQ5" s="83"/>
      <c r="PHR5" s="2381"/>
      <c r="PHS5" s="3021"/>
      <c r="PHT5" s="3021"/>
      <c r="PHU5" s="3029"/>
      <c r="PHV5" s="3029"/>
      <c r="PHW5" s="3029"/>
      <c r="PHX5" s="1069"/>
      <c r="PHY5" s="83"/>
      <c r="PHZ5" s="2381"/>
      <c r="PIA5" s="3021"/>
      <c r="PIB5" s="3021"/>
      <c r="PIC5" s="3029"/>
      <c r="PID5" s="3029"/>
      <c r="PIE5" s="3029"/>
      <c r="PIF5" s="1069"/>
      <c r="PIG5" s="83"/>
      <c r="PIH5" s="2381"/>
      <c r="PII5" s="3021"/>
      <c r="PIJ5" s="3021"/>
      <c r="PIK5" s="3029"/>
      <c r="PIL5" s="3029"/>
      <c r="PIM5" s="3029"/>
      <c r="PIN5" s="1069"/>
      <c r="PIO5" s="83"/>
      <c r="PIP5" s="2381"/>
      <c r="PIQ5" s="3021"/>
      <c r="PIR5" s="3021"/>
      <c r="PIS5" s="3029"/>
      <c r="PIT5" s="3029"/>
      <c r="PIU5" s="3029"/>
      <c r="PIV5" s="1069"/>
      <c r="PIW5" s="83"/>
      <c r="PIX5" s="2381"/>
      <c r="PIY5" s="3021"/>
      <c r="PIZ5" s="3021"/>
      <c r="PJA5" s="3029"/>
      <c r="PJB5" s="3029"/>
      <c r="PJC5" s="3029"/>
      <c r="PJD5" s="1069"/>
      <c r="PJE5" s="83"/>
      <c r="PJF5" s="2381"/>
      <c r="PJG5" s="3021"/>
      <c r="PJH5" s="3021"/>
      <c r="PJI5" s="3029"/>
      <c r="PJJ5" s="3029"/>
      <c r="PJK5" s="3029"/>
      <c r="PJL5" s="1069"/>
      <c r="PJM5" s="83"/>
      <c r="PJN5" s="2381"/>
      <c r="PJO5" s="3021"/>
      <c r="PJP5" s="3021"/>
      <c r="PJQ5" s="3029"/>
      <c r="PJR5" s="3029"/>
      <c r="PJS5" s="3029"/>
      <c r="PJT5" s="1069"/>
      <c r="PJU5" s="83"/>
      <c r="PJV5" s="2381"/>
      <c r="PJW5" s="3021"/>
      <c r="PJX5" s="3021"/>
      <c r="PJY5" s="3029"/>
      <c r="PJZ5" s="3029"/>
      <c r="PKA5" s="3029"/>
      <c r="PKB5" s="1069"/>
      <c r="PKC5" s="83"/>
      <c r="PKD5" s="2381"/>
      <c r="PKE5" s="3021"/>
      <c r="PKF5" s="3021"/>
      <c r="PKG5" s="3029"/>
      <c r="PKH5" s="3029"/>
      <c r="PKI5" s="3029"/>
      <c r="PKJ5" s="1069"/>
      <c r="PKK5" s="83"/>
      <c r="PKL5" s="2381"/>
      <c r="PKM5" s="3021"/>
      <c r="PKN5" s="3021"/>
      <c r="PKO5" s="3029"/>
      <c r="PKP5" s="3029"/>
      <c r="PKQ5" s="3029"/>
      <c r="PKR5" s="1069"/>
      <c r="PKS5" s="83"/>
      <c r="PKT5" s="2381"/>
      <c r="PKU5" s="3021"/>
      <c r="PKV5" s="3021"/>
      <c r="PKW5" s="3029"/>
      <c r="PKX5" s="3029"/>
      <c r="PKY5" s="3029"/>
      <c r="PKZ5" s="1069"/>
      <c r="PLA5" s="83"/>
      <c r="PLB5" s="2381"/>
      <c r="PLC5" s="3021"/>
      <c r="PLD5" s="3021"/>
      <c r="PLE5" s="3029"/>
      <c r="PLF5" s="3029"/>
      <c r="PLG5" s="3029"/>
      <c r="PLH5" s="1069"/>
      <c r="PLI5" s="83"/>
      <c r="PLJ5" s="2381"/>
      <c r="PLK5" s="3021"/>
      <c r="PLL5" s="3021"/>
      <c r="PLM5" s="3029"/>
      <c r="PLN5" s="3029"/>
      <c r="PLO5" s="3029"/>
      <c r="PLP5" s="1069"/>
      <c r="PLQ5" s="83"/>
      <c r="PLR5" s="2381"/>
      <c r="PLS5" s="3021"/>
      <c r="PLT5" s="3021"/>
      <c r="PLU5" s="3029"/>
      <c r="PLV5" s="3029"/>
      <c r="PLW5" s="3029"/>
      <c r="PLX5" s="1069"/>
      <c r="PLY5" s="83"/>
      <c r="PLZ5" s="2381"/>
      <c r="PMA5" s="3021"/>
      <c r="PMB5" s="3021"/>
      <c r="PMC5" s="3029"/>
      <c r="PMD5" s="3029"/>
      <c r="PME5" s="3029"/>
      <c r="PMF5" s="1069"/>
      <c r="PMG5" s="83"/>
      <c r="PMH5" s="2381"/>
      <c r="PMI5" s="3021"/>
      <c r="PMJ5" s="3021"/>
      <c r="PMK5" s="3029"/>
      <c r="PML5" s="3029"/>
      <c r="PMM5" s="3029"/>
      <c r="PMN5" s="1069"/>
      <c r="PMO5" s="83"/>
      <c r="PMP5" s="2381"/>
      <c r="PMQ5" s="3021"/>
      <c r="PMR5" s="3021"/>
      <c r="PMS5" s="3029"/>
      <c r="PMT5" s="3029"/>
      <c r="PMU5" s="3029"/>
      <c r="PMV5" s="1069"/>
      <c r="PMW5" s="83"/>
      <c r="PMX5" s="2381"/>
      <c r="PMY5" s="3021"/>
      <c r="PMZ5" s="3021"/>
      <c r="PNA5" s="3029"/>
      <c r="PNB5" s="3029"/>
      <c r="PNC5" s="3029"/>
      <c r="PND5" s="1069"/>
      <c r="PNE5" s="83"/>
      <c r="PNF5" s="2381"/>
      <c r="PNG5" s="3021"/>
      <c r="PNH5" s="3021"/>
      <c r="PNI5" s="3029"/>
      <c r="PNJ5" s="3029"/>
      <c r="PNK5" s="3029"/>
      <c r="PNL5" s="1069"/>
      <c r="PNM5" s="83"/>
      <c r="PNN5" s="2381"/>
      <c r="PNO5" s="3021"/>
      <c r="PNP5" s="3021"/>
      <c r="PNQ5" s="3029"/>
      <c r="PNR5" s="3029"/>
      <c r="PNS5" s="3029"/>
      <c r="PNT5" s="1069"/>
      <c r="PNU5" s="83"/>
      <c r="PNV5" s="2381"/>
      <c r="PNW5" s="3021"/>
      <c r="PNX5" s="3021"/>
      <c r="PNY5" s="3029"/>
      <c r="PNZ5" s="3029"/>
      <c r="POA5" s="3029"/>
      <c r="POB5" s="1069"/>
      <c r="POC5" s="83"/>
      <c r="POD5" s="2381"/>
      <c r="POE5" s="3021"/>
      <c r="POF5" s="3021"/>
      <c r="POG5" s="3029"/>
      <c r="POH5" s="3029"/>
      <c r="POI5" s="3029"/>
      <c r="POJ5" s="1069"/>
      <c r="POK5" s="83"/>
      <c r="POL5" s="2381"/>
      <c r="POM5" s="3021"/>
      <c r="PON5" s="3021"/>
      <c r="POO5" s="3029"/>
      <c r="POP5" s="3029"/>
      <c r="POQ5" s="3029"/>
      <c r="POR5" s="1069"/>
      <c r="POS5" s="83"/>
      <c r="POT5" s="2381"/>
      <c r="POU5" s="3021"/>
      <c r="POV5" s="3021"/>
      <c r="POW5" s="3029"/>
      <c r="POX5" s="3029"/>
      <c r="POY5" s="3029"/>
      <c r="POZ5" s="1069"/>
      <c r="PPA5" s="83"/>
      <c r="PPB5" s="2381"/>
      <c r="PPC5" s="3021"/>
      <c r="PPD5" s="3021"/>
      <c r="PPE5" s="3029"/>
      <c r="PPF5" s="3029"/>
      <c r="PPG5" s="3029"/>
      <c r="PPH5" s="1069"/>
      <c r="PPI5" s="83"/>
      <c r="PPJ5" s="2381"/>
      <c r="PPK5" s="3021"/>
      <c r="PPL5" s="3021"/>
      <c r="PPM5" s="3029"/>
      <c r="PPN5" s="3029"/>
      <c r="PPO5" s="3029"/>
      <c r="PPP5" s="1069"/>
      <c r="PPQ5" s="83"/>
      <c r="PPR5" s="2381"/>
      <c r="PPS5" s="3021"/>
      <c r="PPT5" s="3021"/>
      <c r="PPU5" s="3029"/>
      <c r="PPV5" s="3029"/>
      <c r="PPW5" s="3029"/>
      <c r="PPX5" s="1069"/>
      <c r="PPY5" s="83"/>
      <c r="PPZ5" s="2381"/>
      <c r="PQA5" s="3021"/>
      <c r="PQB5" s="3021"/>
      <c r="PQC5" s="3029"/>
      <c r="PQD5" s="3029"/>
      <c r="PQE5" s="3029"/>
      <c r="PQF5" s="1069"/>
      <c r="PQG5" s="83"/>
      <c r="PQH5" s="2381"/>
      <c r="PQI5" s="3021"/>
      <c r="PQJ5" s="3021"/>
      <c r="PQK5" s="3029"/>
      <c r="PQL5" s="3029"/>
      <c r="PQM5" s="3029"/>
      <c r="PQN5" s="1069"/>
      <c r="PQO5" s="83"/>
      <c r="PQP5" s="2381"/>
      <c r="PQQ5" s="3021"/>
      <c r="PQR5" s="3021"/>
      <c r="PQS5" s="3029"/>
      <c r="PQT5" s="3029"/>
      <c r="PQU5" s="3029"/>
      <c r="PQV5" s="1069"/>
      <c r="PQW5" s="83"/>
      <c r="PQX5" s="2381"/>
      <c r="PQY5" s="3021"/>
      <c r="PQZ5" s="3021"/>
      <c r="PRA5" s="3029"/>
      <c r="PRB5" s="3029"/>
      <c r="PRC5" s="3029"/>
      <c r="PRD5" s="1069"/>
      <c r="PRE5" s="83"/>
      <c r="PRF5" s="2381"/>
      <c r="PRG5" s="3021"/>
      <c r="PRH5" s="3021"/>
      <c r="PRI5" s="3029"/>
      <c r="PRJ5" s="3029"/>
      <c r="PRK5" s="3029"/>
      <c r="PRL5" s="1069"/>
      <c r="PRM5" s="83"/>
      <c r="PRN5" s="2381"/>
      <c r="PRO5" s="3021"/>
      <c r="PRP5" s="3021"/>
      <c r="PRQ5" s="3029"/>
      <c r="PRR5" s="3029"/>
      <c r="PRS5" s="3029"/>
      <c r="PRT5" s="1069"/>
      <c r="PRU5" s="83"/>
      <c r="PRV5" s="2381"/>
      <c r="PRW5" s="3021"/>
      <c r="PRX5" s="3021"/>
      <c r="PRY5" s="3029"/>
      <c r="PRZ5" s="3029"/>
      <c r="PSA5" s="3029"/>
      <c r="PSB5" s="1069"/>
      <c r="PSC5" s="83"/>
      <c r="PSD5" s="2381"/>
      <c r="PSE5" s="3021"/>
      <c r="PSF5" s="3021"/>
      <c r="PSG5" s="3029"/>
      <c r="PSH5" s="3029"/>
      <c r="PSI5" s="3029"/>
      <c r="PSJ5" s="1069"/>
      <c r="PSK5" s="83"/>
      <c r="PSL5" s="2381"/>
      <c r="PSM5" s="3021"/>
      <c r="PSN5" s="3021"/>
      <c r="PSO5" s="3029"/>
      <c r="PSP5" s="3029"/>
      <c r="PSQ5" s="3029"/>
      <c r="PSR5" s="1069"/>
      <c r="PSS5" s="83"/>
      <c r="PST5" s="2381"/>
      <c r="PSU5" s="3021"/>
      <c r="PSV5" s="3021"/>
      <c r="PSW5" s="3029"/>
      <c r="PSX5" s="3029"/>
      <c r="PSY5" s="3029"/>
      <c r="PSZ5" s="1069"/>
      <c r="PTA5" s="83"/>
      <c r="PTB5" s="2381"/>
      <c r="PTC5" s="3021"/>
      <c r="PTD5" s="3021"/>
      <c r="PTE5" s="3029"/>
      <c r="PTF5" s="3029"/>
      <c r="PTG5" s="3029"/>
      <c r="PTH5" s="1069"/>
      <c r="PTI5" s="83"/>
      <c r="PTJ5" s="2381"/>
      <c r="PTK5" s="3021"/>
      <c r="PTL5" s="3021"/>
      <c r="PTM5" s="3029"/>
      <c r="PTN5" s="3029"/>
      <c r="PTO5" s="3029"/>
      <c r="PTP5" s="1069"/>
      <c r="PTQ5" s="83"/>
      <c r="PTR5" s="2381"/>
      <c r="PTS5" s="3021"/>
      <c r="PTT5" s="3021"/>
      <c r="PTU5" s="3029"/>
      <c r="PTV5" s="3029"/>
      <c r="PTW5" s="3029"/>
      <c r="PTX5" s="1069"/>
      <c r="PTY5" s="83"/>
      <c r="PTZ5" s="2381"/>
      <c r="PUA5" s="3021"/>
      <c r="PUB5" s="3021"/>
      <c r="PUC5" s="3029"/>
      <c r="PUD5" s="3029"/>
      <c r="PUE5" s="3029"/>
      <c r="PUF5" s="1069"/>
      <c r="PUG5" s="83"/>
      <c r="PUH5" s="2381"/>
      <c r="PUI5" s="3021"/>
      <c r="PUJ5" s="3021"/>
      <c r="PUK5" s="3029"/>
      <c r="PUL5" s="3029"/>
      <c r="PUM5" s="3029"/>
      <c r="PUN5" s="1069"/>
      <c r="PUO5" s="83"/>
      <c r="PUP5" s="2381"/>
      <c r="PUQ5" s="3021"/>
      <c r="PUR5" s="3021"/>
      <c r="PUS5" s="3029"/>
      <c r="PUT5" s="3029"/>
      <c r="PUU5" s="3029"/>
      <c r="PUV5" s="1069"/>
      <c r="PUW5" s="83"/>
      <c r="PUX5" s="2381"/>
      <c r="PUY5" s="3021"/>
      <c r="PUZ5" s="3021"/>
      <c r="PVA5" s="3029"/>
      <c r="PVB5" s="3029"/>
      <c r="PVC5" s="3029"/>
      <c r="PVD5" s="1069"/>
      <c r="PVE5" s="83"/>
      <c r="PVF5" s="2381"/>
      <c r="PVG5" s="3021"/>
      <c r="PVH5" s="3021"/>
      <c r="PVI5" s="3029"/>
      <c r="PVJ5" s="3029"/>
      <c r="PVK5" s="3029"/>
      <c r="PVL5" s="1069"/>
      <c r="PVM5" s="83"/>
      <c r="PVN5" s="2381"/>
      <c r="PVO5" s="3021"/>
      <c r="PVP5" s="3021"/>
      <c r="PVQ5" s="3029"/>
      <c r="PVR5" s="3029"/>
      <c r="PVS5" s="3029"/>
      <c r="PVT5" s="1069"/>
      <c r="PVU5" s="83"/>
      <c r="PVV5" s="2381"/>
      <c r="PVW5" s="3021"/>
      <c r="PVX5" s="3021"/>
      <c r="PVY5" s="3029"/>
      <c r="PVZ5" s="3029"/>
      <c r="PWA5" s="3029"/>
      <c r="PWB5" s="1069"/>
      <c r="PWC5" s="83"/>
      <c r="PWD5" s="2381"/>
      <c r="PWE5" s="3021"/>
      <c r="PWF5" s="3021"/>
      <c r="PWG5" s="3029"/>
      <c r="PWH5" s="3029"/>
      <c r="PWI5" s="3029"/>
      <c r="PWJ5" s="1069"/>
      <c r="PWK5" s="83"/>
      <c r="PWL5" s="2381"/>
      <c r="PWM5" s="3021"/>
      <c r="PWN5" s="3021"/>
      <c r="PWO5" s="3029"/>
      <c r="PWP5" s="3029"/>
      <c r="PWQ5" s="3029"/>
      <c r="PWR5" s="1069"/>
      <c r="PWS5" s="83"/>
      <c r="PWT5" s="2381"/>
      <c r="PWU5" s="3021"/>
      <c r="PWV5" s="3021"/>
      <c r="PWW5" s="3029"/>
      <c r="PWX5" s="3029"/>
      <c r="PWY5" s="3029"/>
      <c r="PWZ5" s="1069"/>
      <c r="PXA5" s="83"/>
      <c r="PXB5" s="2381"/>
      <c r="PXC5" s="3021"/>
      <c r="PXD5" s="3021"/>
      <c r="PXE5" s="3029"/>
      <c r="PXF5" s="3029"/>
      <c r="PXG5" s="3029"/>
      <c r="PXH5" s="1069"/>
      <c r="PXI5" s="83"/>
      <c r="PXJ5" s="2381"/>
      <c r="PXK5" s="3021"/>
      <c r="PXL5" s="3021"/>
      <c r="PXM5" s="3029"/>
      <c r="PXN5" s="3029"/>
      <c r="PXO5" s="3029"/>
      <c r="PXP5" s="1069"/>
      <c r="PXQ5" s="83"/>
      <c r="PXR5" s="2381"/>
      <c r="PXS5" s="3021"/>
      <c r="PXT5" s="3021"/>
      <c r="PXU5" s="3029"/>
      <c r="PXV5" s="3029"/>
      <c r="PXW5" s="3029"/>
      <c r="PXX5" s="1069"/>
      <c r="PXY5" s="83"/>
      <c r="PXZ5" s="2381"/>
      <c r="PYA5" s="3021"/>
      <c r="PYB5" s="3021"/>
      <c r="PYC5" s="3029"/>
      <c r="PYD5" s="3029"/>
      <c r="PYE5" s="3029"/>
      <c r="PYF5" s="1069"/>
      <c r="PYG5" s="83"/>
      <c r="PYH5" s="2381"/>
      <c r="PYI5" s="3021"/>
      <c r="PYJ5" s="3021"/>
      <c r="PYK5" s="3029"/>
      <c r="PYL5" s="3029"/>
      <c r="PYM5" s="3029"/>
      <c r="PYN5" s="1069"/>
      <c r="PYO5" s="83"/>
      <c r="PYP5" s="2381"/>
      <c r="PYQ5" s="3021"/>
      <c r="PYR5" s="3021"/>
      <c r="PYS5" s="3029"/>
      <c r="PYT5" s="3029"/>
      <c r="PYU5" s="3029"/>
      <c r="PYV5" s="1069"/>
      <c r="PYW5" s="83"/>
      <c r="PYX5" s="2381"/>
      <c r="PYY5" s="3021"/>
      <c r="PYZ5" s="3021"/>
      <c r="PZA5" s="3029"/>
      <c r="PZB5" s="3029"/>
      <c r="PZC5" s="3029"/>
      <c r="PZD5" s="1069"/>
      <c r="PZE5" s="83"/>
      <c r="PZF5" s="2381"/>
      <c r="PZG5" s="3021"/>
      <c r="PZH5" s="3021"/>
      <c r="PZI5" s="3029"/>
      <c r="PZJ5" s="3029"/>
      <c r="PZK5" s="3029"/>
      <c r="PZL5" s="1069"/>
      <c r="PZM5" s="83"/>
      <c r="PZN5" s="2381"/>
      <c r="PZO5" s="3021"/>
      <c r="PZP5" s="3021"/>
      <c r="PZQ5" s="3029"/>
      <c r="PZR5" s="3029"/>
      <c r="PZS5" s="3029"/>
      <c r="PZT5" s="1069"/>
      <c r="PZU5" s="83"/>
      <c r="PZV5" s="2381"/>
      <c r="PZW5" s="3021"/>
      <c r="PZX5" s="3021"/>
      <c r="PZY5" s="3029"/>
      <c r="PZZ5" s="3029"/>
      <c r="QAA5" s="3029"/>
      <c r="QAB5" s="1069"/>
      <c r="QAC5" s="83"/>
      <c r="QAD5" s="2381"/>
      <c r="QAE5" s="3021"/>
      <c r="QAF5" s="3021"/>
      <c r="QAG5" s="3029"/>
      <c r="QAH5" s="3029"/>
      <c r="QAI5" s="3029"/>
      <c r="QAJ5" s="1069"/>
      <c r="QAK5" s="83"/>
      <c r="QAL5" s="2381"/>
      <c r="QAM5" s="3021"/>
      <c r="QAN5" s="3021"/>
      <c r="QAO5" s="3029"/>
      <c r="QAP5" s="3029"/>
      <c r="QAQ5" s="3029"/>
      <c r="QAR5" s="1069"/>
      <c r="QAS5" s="83"/>
      <c r="QAT5" s="2381"/>
      <c r="QAU5" s="3021"/>
      <c r="QAV5" s="3021"/>
      <c r="QAW5" s="3029"/>
      <c r="QAX5" s="3029"/>
      <c r="QAY5" s="3029"/>
      <c r="QAZ5" s="1069"/>
      <c r="QBA5" s="83"/>
      <c r="QBB5" s="2381"/>
      <c r="QBC5" s="3021"/>
      <c r="QBD5" s="3021"/>
      <c r="QBE5" s="3029"/>
      <c r="QBF5" s="3029"/>
      <c r="QBG5" s="3029"/>
      <c r="QBH5" s="1069"/>
      <c r="QBI5" s="83"/>
      <c r="QBJ5" s="2381"/>
      <c r="QBK5" s="3021"/>
      <c r="QBL5" s="3021"/>
      <c r="QBM5" s="3029"/>
      <c r="QBN5" s="3029"/>
      <c r="QBO5" s="3029"/>
      <c r="QBP5" s="1069"/>
      <c r="QBQ5" s="83"/>
      <c r="QBR5" s="2381"/>
      <c r="QBS5" s="3021"/>
      <c r="QBT5" s="3021"/>
      <c r="QBU5" s="3029"/>
      <c r="QBV5" s="3029"/>
      <c r="QBW5" s="3029"/>
      <c r="QBX5" s="1069"/>
      <c r="QBY5" s="83"/>
      <c r="QBZ5" s="2381"/>
      <c r="QCA5" s="3021"/>
      <c r="QCB5" s="3021"/>
      <c r="QCC5" s="3029"/>
      <c r="QCD5" s="3029"/>
      <c r="QCE5" s="3029"/>
      <c r="QCF5" s="1069"/>
      <c r="QCG5" s="83"/>
      <c r="QCH5" s="2381"/>
      <c r="QCI5" s="3021"/>
      <c r="QCJ5" s="3021"/>
      <c r="QCK5" s="3029"/>
      <c r="QCL5" s="3029"/>
      <c r="QCM5" s="3029"/>
      <c r="QCN5" s="1069"/>
      <c r="QCO5" s="83"/>
      <c r="QCP5" s="2381"/>
      <c r="QCQ5" s="3021"/>
      <c r="QCR5" s="3021"/>
      <c r="QCS5" s="3029"/>
      <c r="QCT5" s="3029"/>
      <c r="QCU5" s="3029"/>
      <c r="QCV5" s="1069"/>
      <c r="QCW5" s="83"/>
      <c r="QCX5" s="2381"/>
      <c r="QCY5" s="3021"/>
      <c r="QCZ5" s="3021"/>
      <c r="QDA5" s="3029"/>
      <c r="QDB5" s="3029"/>
      <c r="QDC5" s="3029"/>
      <c r="QDD5" s="1069"/>
      <c r="QDE5" s="83"/>
      <c r="QDF5" s="2381"/>
      <c r="QDG5" s="3021"/>
      <c r="QDH5" s="3021"/>
      <c r="QDI5" s="3029"/>
      <c r="QDJ5" s="3029"/>
      <c r="QDK5" s="3029"/>
      <c r="QDL5" s="1069"/>
      <c r="QDM5" s="83"/>
      <c r="QDN5" s="2381"/>
      <c r="QDO5" s="3021"/>
      <c r="QDP5" s="3021"/>
      <c r="QDQ5" s="3029"/>
      <c r="QDR5" s="3029"/>
      <c r="QDS5" s="3029"/>
      <c r="QDT5" s="1069"/>
      <c r="QDU5" s="83"/>
      <c r="QDV5" s="2381"/>
      <c r="QDW5" s="3021"/>
      <c r="QDX5" s="3021"/>
      <c r="QDY5" s="3029"/>
      <c r="QDZ5" s="3029"/>
      <c r="QEA5" s="3029"/>
      <c r="QEB5" s="1069"/>
      <c r="QEC5" s="83"/>
      <c r="QED5" s="2381"/>
      <c r="QEE5" s="3021"/>
      <c r="QEF5" s="3021"/>
      <c r="QEG5" s="3029"/>
      <c r="QEH5" s="3029"/>
      <c r="QEI5" s="3029"/>
      <c r="QEJ5" s="1069"/>
      <c r="QEK5" s="83"/>
      <c r="QEL5" s="2381"/>
      <c r="QEM5" s="3021"/>
      <c r="QEN5" s="3021"/>
      <c r="QEO5" s="3029"/>
      <c r="QEP5" s="3029"/>
      <c r="QEQ5" s="3029"/>
      <c r="QER5" s="1069"/>
      <c r="QES5" s="83"/>
      <c r="QET5" s="2381"/>
      <c r="QEU5" s="3021"/>
      <c r="QEV5" s="3021"/>
      <c r="QEW5" s="3029"/>
      <c r="QEX5" s="3029"/>
      <c r="QEY5" s="3029"/>
      <c r="QEZ5" s="1069"/>
      <c r="QFA5" s="83"/>
      <c r="QFB5" s="2381"/>
      <c r="QFC5" s="3021"/>
      <c r="QFD5" s="3021"/>
      <c r="QFE5" s="3029"/>
      <c r="QFF5" s="3029"/>
      <c r="QFG5" s="3029"/>
      <c r="QFH5" s="1069"/>
      <c r="QFI5" s="83"/>
      <c r="QFJ5" s="2381"/>
      <c r="QFK5" s="3021"/>
      <c r="QFL5" s="3021"/>
      <c r="QFM5" s="3029"/>
      <c r="QFN5" s="3029"/>
      <c r="QFO5" s="3029"/>
      <c r="QFP5" s="1069"/>
      <c r="QFQ5" s="83"/>
      <c r="QFR5" s="2381"/>
      <c r="QFS5" s="3021"/>
      <c r="QFT5" s="3021"/>
      <c r="QFU5" s="3029"/>
      <c r="QFV5" s="3029"/>
      <c r="QFW5" s="3029"/>
      <c r="QFX5" s="1069"/>
      <c r="QFY5" s="83"/>
      <c r="QFZ5" s="2381"/>
      <c r="QGA5" s="3021"/>
      <c r="QGB5" s="3021"/>
      <c r="QGC5" s="3029"/>
      <c r="QGD5" s="3029"/>
      <c r="QGE5" s="3029"/>
      <c r="QGF5" s="1069"/>
      <c r="QGG5" s="83"/>
      <c r="QGH5" s="2381"/>
      <c r="QGI5" s="3021"/>
      <c r="QGJ5" s="3021"/>
      <c r="QGK5" s="3029"/>
      <c r="QGL5" s="3029"/>
      <c r="QGM5" s="3029"/>
      <c r="QGN5" s="1069"/>
      <c r="QGO5" s="83"/>
      <c r="QGP5" s="2381"/>
      <c r="QGQ5" s="3021"/>
      <c r="QGR5" s="3021"/>
      <c r="QGS5" s="3029"/>
      <c r="QGT5" s="3029"/>
      <c r="QGU5" s="3029"/>
      <c r="QGV5" s="1069"/>
      <c r="QGW5" s="83"/>
      <c r="QGX5" s="2381"/>
      <c r="QGY5" s="3021"/>
      <c r="QGZ5" s="3021"/>
      <c r="QHA5" s="3029"/>
      <c r="QHB5" s="3029"/>
      <c r="QHC5" s="3029"/>
      <c r="QHD5" s="1069"/>
      <c r="QHE5" s="83"/>
      <c r="QHF5" s="2381"/>
      <c r="QHG5" s="3021"/>
      <c r="QHH5" s="3021"/>
      <c r="QHI5" s="3029"/>
      <c r="QHJ5" s="3029"/>
      <c r="QHK5" s="3029"/>
      <c r="QHL5" s="1069"/>
      <c r="QHM5" s="83"/>
      <c r="QHN5" s="2381"/>
      <c r="QHO5" s="3021"/>
      <c r="QHP5" s="3021"/>
      <c r="QHQ5" s="3029"/>
      <c r="QHR5" s="3029"/>
      <c r="QHS5" s="3029"/>
      <c r="QHT5" s="1069"/>
      <c r="QHU5" s="83"/>
      <c r="QHV5" s="2381"/>
      <c r="QHW5" s="3021"/>
      <c r="QHX5" s="3021"/>
      <c r="QHY5" s="3029"/>
      <c r="QHZ5" s="3029"/>
      <c r="QIA5" s="3029"/>
      <c r="QIB5" s="1069"/>
      <c r="QIC5" s="83"/>
      <c r="QID5" s="2381"/>
      <c r="QIE5" s="3021"/>
      <c r="QIF5" s="3021"/>
      <c r="QIG5" s="3029"/>
      <c r="QIH5" s="3029"/>
      <c r="QII5" s="3029"/>
      <c r="QIJ5" s="1069"/>
      <c r="QIK5" s="83"/>
      <c r="QIL5" s="2381"/>
      <c r="QIM5" s="3021"/>
      <c r="QIN5" s="3021"/>
      <c r="QIO5" s="3029"/>
      <c r="QIP5" s="3029"/>
      <c r="QIQ5" s="3029"/>
      <c r="QIR5" s="1069"/>
      <c r="QIS5" s="83"/>
      <c r="QIT5" s="2381"/>
      <c r="QIU5" s="3021"/>
      <c r="QIV5" s="3021"/>
      <c r="QIW5" s="3029"/>
      <c r="QIX5" s="3029"/>
      <c r="QIY5" s="3029"/>
      <c r="QIZ5" s="1069"/>
      <c r="QJA5" s="83"/>
      <c r="QJB5" s="2381"/>
      <c r="QJC5" s="3021"/>
      <c r="QJD5" s="3021"/>
      <c r="QJE5" s="3029"/>
      <c r="QJF5" s="3029"/>
      <c r="QJG5" s="3029"/>
      <c r="QJH5" s="1069"/>
      <c r="QJI5" s="83"/>
      <c r="QJJ5" s="2381"/>
      <c r="QJK5" s="3021"/>
      <c r="QJL5" s="3021"/>
      <c r="QJM5" s="3029"/>
      <c r="QJN5" s="3029"/>
      <c r="QJO5" s="3029"/>
      <c r="QJP5" s="1069"/>
      <c r="QJQ5" s="83"/>
      <c r="QJR5" s="2381"/>
      <c r="QJS5" s="3021"/>
      <c r="QJT5" s="3021"/>
      <c r="QJU5" s="3029"/>
      <c r="QJV5" s="3029"/>
      <c r="QJW5" s="3029"/>
      <c r="QJX5" s="1069"/>
      <c r="QJY5" s="83"/>
      <c r="QJZ5" s="2381"/>
      <c r="QKA5" s="3021"/>
      <c r="QKB5" s="3021"/>
      <c r="QKC5" s="3029"/>
      <c r="QKD5" s="3029"/>
      <c r="QKE5" s="3029"/>
      <c r="QKF5" s="1069"/>
      <c r="QKG5" s="83"/>
      <c r="QKH5" s="2381"/>
      <c r="QKI5" s="3021"/>
      <c r="QKJ5" s="3021"/>
      <c r="QKK5" s="3029"/>
      <c r="QKL5" s="3029"/>
      <c r="QKM5" s="3029"/>
      <c r="QKN5" s="1069"/>
      <c r="QKO5" s="83"/>
      <c r="QKP5" s="2381"/>
      <c r="QKQ5" s="3021"/>
      <c r="QKR5" s="3021"/>
      <c r="QKS5" s="3029"/>
      <c r="QKT5" s="3029"/>
      <c r="QKU5" s="3029"/>
      <c r="QKV5" s="1069"/>
      <c r="QKW5" s="83"/>
      <c r="QKX5" s="2381"/>
      <c r="QKY5" s="3021"/>
      <c r="QKZ5" s="3021"/>
      <c r="QLA5" s="3029"/>
      <c r="QLB5" s="3029"/>
      <c r="QLC5" s="3029"/>
      <c r="QLD5" s="1069"/>
      <c r="QLE5" s="83"/>
      <c r="QLF5" s="2381"/>
      <c r="QLG5" s="3021"/>
      <c r="QLH5" s="3021"/>
      <c r="QLI5" s="3029"/>
      <c r="QLJ5" s="3029"/>
      <c r="QLK5" s="3029"/>
      <c r="QLL5" s="1069"/>
      <c r="QLM5" s="83"/>
      <c r="QLN5" s="2381"/>
      <c r="QLO5" s="3021"/>
      <c r="QLP5" s="3021"/>
      <c r="QLQ5" s="3029"/>
      <c r="QLR5" s="3029"/>
      <c r="QLS5" s="3029"/>
      <c r="QLT5" s="1069"/>
      <c r="QLU5" s="83"/>
      <c r="QLV5" s="2381"/>
      <c r="QLW5" s="3021"/>
      <c r="QLX5" s="3021"/>
      <c r="QLY5" s="3029"/>
      <c r="QLZ5" s="3029"/>
      <c r="QMA5" s="3029"/>
      <c r="QMB5" s="1069"/>
      <c r="QMC5" s="83"/>
      <c r="QMD5" s="2381"/>
      <c r="QME5" s="3021"/>
      <c r="QMF5" s="3021"/>
      <c r="QMG5" s="3029"/>
      <c r="QMH5" s="3029"/>
      <c r="QMI5" s="3029"/>
      <c r="QMJ5" s="1069"/>
      <c r="QMK5" s="83"/>
      <c r="QML5" s="2381"/>
      <c r="QMM5" s="3021"/>
      <c r="QMN5" s="3021"/>
      <c r="QMO5" s="3029"/>
      <c r="QMP5" s="3029"/>
      <c r="QMQ5" s="3029"/>
      <c r="QMR5" s="1069"/>
      <c r="QMS5" s="83"/>
      <c r="QMT5" s="2381"/>
      <c r="QMU5" s="3021"/>
      <c r="QMV5" s="3021"/>
      <c r="QMW5" s="3029"/>
      <c r="QMX5" s="3029"/>
      <c r="QMY5" s="3029"/>
      <c r="QMZ5" s="1069"/>
      <c r="QNA5" s="83"/>
      <c r="QNB5" s="2381"/>
      <c r="QNC5" s="3021"/>
      <c r="QND5" s="3021"/>
      <c r="QNE5" s="3029"/>
      <c r="QNF5" s="3029"/>
      <c r="QNG5" s="3029"/>
      <c r="QNH5" s="1069"/>
      <c r="QNI5" s="83"/>
      <c r="QNJ5" s="2381"/>
      <c r="QNK5" s="3021"/>
      <c r="QNL5" s="3021"/>
      <c r="QNM5" s="3029"/>
      <c r="QNN5" s="3029"/>
      <c r="QNO5" s="3029"/>
      <c r="QNP5" s="1069"/>
      <c r="QNQ5" s="83"/>
      <c r="QNR5" s="2381"/>
      <c r="QNS5" s="3021"/>
      <c r="QNT5" s="3021"/>
      <c r="QNU5" s="3029"/>
      <c r="QNV5" s="3029"/>
      <c r="QNW5" s="3029"/>
      <c r="QNX5" s="1069"/>
      <c r="QNY5" s="83"/>
      <c r="QNZ5" s="2381"/>
      <c r="QOA5" s="3021"/>
      <c r="QOB5" s="3021"/>
      <c r="QOC5" s="3029"/>
      <c r="QOD5" s="3029"/>
      <c r="QOE5" s="3029"/>
      <c r="QOF5" s="1069"/>
      <c r="QOG5" s="83"/>
      <c r="QOH5" s="2381"/>
      <c r="QOI5" s="3021"/>
      <c r="QOJ5" s="3021"/>
      <c r="QOK5" s="3029"/>
      <c r="QOL5" s="3029"/>
      <c r="QOM5" s="3029"/>
      <c r="QON5" s="1069"/>
      <c r="QOO5" s="83"/>
      <c r="QOP5" s="2381"/>
      <c r="QOQ5" s="3021"/>
      <c r="QOR5" s="3021"/>
      <c r="QOS5" s="3029"/>
      <c r="QOT5" s="3029"/>
      <c r="QOU5" s="3029"/>
      <c r="QOV5" s="1069"/>
      <c r="QOW5" s="83"/>
      <c r="QOX5" s="2381"/>
      <c r="QOY5" s="3021"/>
      <c r="QOZ5" s="3021"/>
      <c r="QPA5" s="3029"/>
      <c r="QPB5" s="3029"/>
      <c r="QPC5" s="3029"/>
      <c r="QPD5" s="1069"/>
      <c r="QPE5" s="83"/>
      <c r="QPF5" s="2381"/>
      <c r="QPG5" s="3021"/>
      <c r="QPH5" s="3021"/>
      <c r="QPI5" s="3029"/>
      <c r="QPJ5" s="3029"/>
      <c r="QPK5" s="3029"/>
      <c r="QPL5" s="1069"/>
      <c r="QPM5" s="83"/>
      <c r="QPN5" s="2381"/>
      <c r="QPO5" s="3021"/>
      <c r="QPP5" s="3021"/>
      <c r="QPQ5" s="3029"/>
      <c r="QPR5" s="3029"/>
      <c r="QPS5" s="3029"/>
      <c r="QPT5" s="1069"/>
      <c r="QPU5" s="83"/>
      <c r="QPV5" s="2381"/>
      <c r="QPW5" s="3021"/>
      <c r="QPX5" s="3021"/>
      <c r="QPY5" s="3029"/>
      <c r="QPZ5" s="3029"/>
      <c r="QQA5" s="3029"/>
      <c r="QQB5" s="1069"/>
      <c r="QQC5" s="83"/>
      <c r="QQD5" s="2381"/>
      <c r="QQE5" s="3021"/>
      <c r="QQF5" s="3021"/>
      <c r="QQG5" s="3029"/>
      <c r="QQH5" s="3029"/>
      <c r="QQI5" s="3029"/>
      <c r="QQJ5" s="1069"/>
      <c r="QQK5" s="83"/>
      <c r="QQL5" s="2381"/>
      <c r="QQM5" s="3021"/>
      <c r="QQN5" s="3021"/>
      <c r="QQO5" s="3029"/>
      <c r="QQP5" s="3029"/>
      <c r="QQQ5" s="3029"/>
      <c r="QQR5" s="1069"/>
      <c r="QQS5" s="83"/>
      <c r="QQT5" s="2381"/>
      <c r="QQU5" s="3021"/>
      <c r="QQV5" s="3021"/>
      <c r="QQW5" s="3029"/>
      <c r="QQX5" s="3029"/>
      <c r="QQY5" s="3029"/>
      <c r="QQZ5" s="1069"/>
      <c r="QRA5" s="83"/>
      <c r="QRB5" s="2381"/>
      <c r="QRC5" s="3021"/>
      <c r="QRD5" s="3021"/>
      <c r="QRE5" s="3029"/>
      <c r="QRF5" s="3029"/>
      <c r="QRG5" s="3029"/>
      <c r="QRH5" s="1069"/>
      <c r="QRI5" s="83"/>
      <c r="QRJ5" s="2381"/>
      <c r="QRK5" s="3021"/>
      <c r="QRL5" s="3021"/>
      <c r="QRM5" s="3029"/>
      <c r="QRN5" s="3029"/>
      <c r="QRO5" s="3029"/>
      <c r="QRP5" s="1069"/>
      <c r="QRQ5" s="83"/>
      <c r="QRR5" s="2381"/>
      <c r="QRS5" s="3021"/>
      <c r="QRT5" s="3021"/>
      <c r="QRU5" s="3029"/>
      <c r="QRV5" s="3029"/>
      <c r="QRW5" s="3029"/>
      <c r="QRX5" s="1069"/>
      <c r="QRY5" s="83"/>
      <c r="QRZ5" s="2381"/>
      <c r="QSA5" s="3021"/>
      <c r="QSB5" s="3021"/>
      <c r="QSC5" s="3029"/>
      <c r="QSD5" s="3029"/>
      <c r="QSE5" s="3029"/>
      <c r="QSF5" s="1069"/>
      <c r="QSG5" s="83"/>
      <c r="QSH5" s="2381"/>
      <c r="QSI5" s="3021"/>
      <c r="QSJ5" s="3021"/>
      <c r="QSK5" s="3029"/>
      <c r="QSL5" s="3029"/>
      <c r="QSM5" s="3029"/>
      <c r="QSN5" s="1069"/>
      <c r="QSO5" s="83"/>
      <c r="QSP5" s="2381"/>
      <c r="QSQ5" s="3021"/>
      <c r="QSR5" s="3021"/>
      <c r="QSS5" s="3029"/>
      <c r="QST5" s="3029"/>
      <c r="QSU5" s="3029"/>
      <c r="QSV5" s="1069"/>
      <c r="QSW5" s="83"/>
      <c r="QSX5" s="2381"/>
      <c r="QSY5" s="3021"/>
      <c r="QSZ5" s="3021"/>
      <c r="QTA5" s="3029"/>
      <c r="QTB5" s="3029"/>
      <c r="QTC5" s="3029"/>
      <c r="QTD5" s="1069"/>
      <c r="QTE5" s="83"/>
      <c r="QTF5" s="2381"/>
      <c r="QTG5" s="3021"/>
      <c r="QTH5" s="3021"/>
      <c r="QTI5" s="3029"/>
      <c r="QTJ5" s="3029"/>
      <c r="QTK5" s="3029"/>
      <c r="QTL5" s="1069"/>
      <c r="QTM5" s="83"/>
      <c r="QTN5" s="2381"/>
      <c r="QTO5" s="3021"/>
      <c r="QTP5" s="3021"/>
      <c r="QTQ5" s="3029"/>
      <c r="QTR5" s="3029"/>
      <c r="QTS5" s="3029"/>
      <c r="QTT5" s="1069"/>
      <c r="QTU5" s="83"/>
      <c r="QTV5" s="2381"/>
      <c r="QTW5" s="3021"/>
      <c r="QTX5" s="3021"/>
      <c r="QTY5" s="3029"/>
      <c r="QTZ5" s="3029"/>
      <c r="QUA5" s="3029"/>
      <c r="QUB5" s="1069"/>
      <c r="QUC5" s="83"/>
      <c r="QUD5" s="2381"/>
      <c r="QUE5" s="3021"/>
      <c r="QUF5" s="3021"/>
      <c r="QUG5" s="3029"/>
      <c r="QUH5" s="3029"/>
      <c r="QUI5" s="3029"/>
      <c r="QUJ5" s="1069"/>
      <c r="QUK5" s="83"/>
      <c r="QUL5" s="2381"/>
      <c r="QUM5" s="3021"/>
      <c r="QUN5" s="3021"/>
      <c r="QUO5" s="3029"/>
      <c r="QUP5" s="3029"/>
      <c r="QUQ5" s="3029"/>
      <c r="QUR5" s="1069"/>
      <c r="QUS5" s="83"/>
      <c r="QUT5" s="2381"/>
      <c r="QUU5" s="3021"/>
      <c r="QUV5" s="3021"/>
      <c r="QUW5" s="3029"/>
      <c r="QUX5" s="3029"/>
      <c r="QUY5" s="3029"/>
      <c r="QUZ5" s="1069"/>
      <c r="QVA5" s="83"/>
      <c r="QVB5" s="2381"/>
      <c r="QVC5" s="3021"/>
      <c r="QVD5" s="3021"/>
      <c r="QVE5" s="3029"/>
      <c r="QVF5" s="3029"/>
      <c r="QVG5" s="3029"/>
      <c r="QVH5" s="1069"/>
      <c r="QVI5" s="83"/>
      <c r="QVJ5" s="2381"/>
      <c r="QVK5" s="3021"/>
      <c r="QVL5" s="3021"/>
      <c r="QVM5" s="3029"/>
      <c r="QVN5" s="3029"/>
      <c r="QVO5" s="3029"/>
      <c r="QVP5" s="1069"/>
      <c r="QVQ5" s="83"/>
      <c r="QVR5" s="2381"/>
      <c r="QVS5" s="3021"/>
      <c r="QVT5" s="3021"/>
      <c r="QVU5" s="3029"/>
      <c r="QVV5" s="3029"/>
      <c r="QVW5" s="3029"/>
      <c r="QVX5" s="1069"/>
      <c r="QVY5" s="83"/>
      <c r="QVZ5" s="2381"/>
      <c r="QWA5" s="3021"/>
      <c r="QWB5" s="3021"/>
      <c r="QWC5" s="3029"/>
      <c r="QWD5" s="3029"/>
      <c r="QWE5" s="3029"/>
      <c r="QWF5" s="1069"/>
      <c r="QWG5" s="83"/>
      <c r="QWH5" s="2381"/>
      <c r="QWI5" s="3021"/>
      <c r="QWJ5" s="3021"/>
      <c r="QWK5" s="3029"/>
      <c r="QWL5" s="3029"/>
      <c r="QWM5" s="3029"/>
      <c r="QWN5" s="1069"/>
      <c r="QWO5" s="83"/>
      <c r="QWP5" s="2381"/>
      <c r="QWQ5" s="3021"/>
      <c r="QWR5" s="3021"/>
      <c r="QWS5" s="3029"/>
      <c r="QWT5" s="3029"/>
      <c r="QWU5" s="3029"/>
      <c r="QWV5" s="1069"/>
      <c r="QWW5" s="83"/>
      <c r="QWX5" s="2381"/>
      <c r="QWY5" s="3021"/>
      <c r="QWZ5" s="3021"/>
      <c r="QXA5" s="3029"/>
      <c r="QXB5" s="3029"/>
      <c r="QXC5" s="3029"/>
      <c r="QXD5" s="1069"/>
      <c r="QXE5" s="83"/>
      <c r="QXF5" s="2381"/>
      <c r="QXG5" s="3021"/>
      <c r="QXH5" s="3021"/>
      <c r="QXI5" s="3029"/>
      <c r="QXJ5" s="3029"/>
      <c r="QXK5" s="3029"/>
      <c r="QXL5" s="1069"/>
      <c r="QXM5" s="83"/>
      <c r="QXN5" s="2381"/>
      <c r="QXO5" s="3021"/>
      <c r="QXP5" s="3021"/>
      <c r="QXQ5" s="3029"/>
      <c r="QXR5" s="3029"/>
      <c r="QXS5" s="3029"/>
      <c r="QXT5" s="1069"/>
      <c r="QXU5" s="83"/>
      <c r="QXV5" s="2381"/>
      <c r="QXW5" s="3021"/>
      <c r="QXX5" s="3021"/>
      <c r="QXY5" s="3029"/>
      <c r="QXZ5" s="3029"/>
      <c r="QYA5" s="3029"/>
      <c r="QYB5" s="1069"/>
      <c r="QYC5" s="83"/>
      <c r="QYD5" s="2381"/>
      <c r="QYE5" s="3021"/>
      <c r="QYF5" s="3021"/>
      <c r="QYG5" s="3029"/>
      <c r="QYH5" s="3029"/>
      <c r="QYI5" s="3029"/>
      <c r="QYJ5" s="1069"/>
      <c r="QYK5" s="83"/>
      <c r="QYL5" s="2381"/>
      <c r="QYM5" s="3021"/>
      <c r="QYN5" s="3021"/>
      <c r="QYO5" s="3029"/>
      <c r="QYP5" s="3029"/>
      <c r="QYQ5" s="3029"/>
      <c r="QYR5" s="1069"/>
      <c r="QYS5" s="83"/>
      <c r="QYT5" s="2381"/>
      <c r="QYU5" s="3021"/>
      <c r="QYV5" s="3021"/>
      <c r="QYW5" s="3029"/>
      <c r="QYX5" s="3029"/>
      <c r="QYY5" s="3029"/>
      <c r="QYZ5" s="1069"/>
      <c r="QZA5" s="83"/>
      <c r="QZB5" s="2381"/>
      <c r="QZC5" s="3021"/>
      <c r="QZD5" s="3021"/>
      <c r="QZE5" s="3029"/>
      <c r="QZF5" s="3029"/>
      <c r="QZG5" s="3029"/>
      <c r="QZH5" s="1069"/>
      <c r="QZI5" s="83"/>
      <c r="QZJ5" s="2381"/>
      <c r="QZK5" s="3021"/>
      <c r="QZL5" s="3021"/>
      <c r="QZM5" s="3029"/>
      <c r="QZN5" s="3029"/>
      <c r="QZO5" s="3029"/>
      <c r="QZP5" s="1069"/>
      <c r="QZQ5" s="83"/>
      <c r="QZR5" s="2381"/>
      <c r="QZS5" s="3021"/>
      <c r="QZT5" s="3021"/>
      <c r="QZU5" s="3029"/>
      <c r="QZV5" s="3029"/>
      <c r="QZW5" s="3029"/>
      <c r="QZX5" s="1069"/>
      <c r="QZY5" s="83"/>
      <c r="QZZ5" s="2381"/>
      <c r="RAA5" s="3021"/>
      <c r="RAB5" s="3021"/>
      <c r="RAC5" s="3029"/>
      <c r="RAD5" s="3029"/>
      <c r="RAE5" s="3029"/>
      <c r="RAF5" s="1069"/>
      <c r="RAG5" s="83"/>
      <c r="RAH5" s="2381"/>
      <c r="RAI5" s="3021"/>
      <c r="RAJ5" s="3021"/>
      <c r="RAK5" s="3029"/>
      <c r="RAL5" s="3029"/>
      <c r="RAM5" s="3029"/>
      <c r="RAN5" s="1069"/>
      <c r="RAO5" s="83"/>
      <c r="RAP5" s="2381"/>
      <c r="RAQ5" s="3021"/>
      <c r="RAR5" s="3021"/>
      <c r="RAS5" s="3029"/>
      <c r="RAT5" s="3029"/>
      <c r="RAU5" s="3029"/>
      <c r="RAV5" s="1069"/>
      <c r="RAW5" s="83"/>
      <c r="RAX5" s="2381"/>
      <c r="RAY5" s="3021"/>
      <c r="RAZ5" s="3021"/>
      <c r="RBA5" s="3029"/>
      <c r="RBB5" s="3029"/>
      <c r="RBC5" s="3029"/>
      <c r="RBD5" s="1069"/>
      <c r="RBE5" s="83"/>
      <c r="RBF5" s="2381"/>
      <c r="RBG5" s="3021"/>
      <c r="RBH5" s="3021"/>
      <c r="RBI5" s="3029"/>
      <c r="RBJ5" s="3029"/>
      <c r="RBK5" s="3029"/>
      <c r="RBL5" s="1069"/>
      <c r="RBM5" s="83"/>
      <c r="RBN5" s="2381"/>
      <c r="RBO5" s="3021"/>
      <c r="RBP5" s="3021"/>
      <c r="RBQ5" s="3029"/>
      <c r="RBR5" s="3029"/>
      <c r="RBS5" s="3029"/>
      <c r="RBT5" s="1069"/>
      <c r="RBU5" s="83"/>
      <c r="RBV5" s="2381"/>
      <c r="RBW5" s="3021"/>
      <c r="RBX5" s="3021"/>
      <c r="RBY5" s="3029"/>
      <c r="RBZ5" s="3029"/>
      <c r="RCA5" s="3029"/>
      <c r="RCB5" s="1069"/>
      <c r="RCC5" s="83"/>
      <c r="RCD5" s="2381"/>
      <c r="RCE5" s="3021"/>
      <c r="RCF5" s="3021"/>
      <c r="RCG5" s="3029"/>
      <c r="RCH5" s="3029"/>
      <c r="RCI5" s="3029"/>
      <c r="RCJ5" s="1069"/>
      <c r="RCK5" s="83"/>
      <c r="RCL5" s="2381"/>
      <c r="RCM5" s="3021"/>
      <c r="RCN5" s="3021"/>
      <c r="RCO5" s="3029"/>
      <c r="RCP5" s="3029"/>
      <c r="RCQ5" s="3029"/>
      <c r="RCR5" s="1069"/>
      <c r="RCS5" s="83"/>
      <c r="RCT5" s="2381"/>
      <c r="RCU5" s="3021"/>
      <c r="RCV5" s="3021"/>
      <c r="RCW5" s="3029"/>
      <c r="RCX5" s="3029"/>
      <c r="RCY5" s="3029"/>
      <c r="RCZ5" s="1069"/>
      <c r="RDA5" s="83"/>
      <c r="RDB5" s="2381"/>
      <c r="RDC5" s="3021"/>
      <c r="RDD5" s="3021"/>
      <c r="RDE5" s="3029"/>
      <c r="RDF5" s="3029"/>
      <c r="RDG5" s="3029"/>
      <c r="RDH5" s="1069"/>
      <c r="RDI5" s="83"/>
      <c r="RDJ5" s="2381"/>
      <c r="RDK5" s="3021"/>
      <c r="RDL5" s="3021"/>
      <c r="RDM5" s="3029"/>
      <c r="RDN5" s="3029"/>
      <c r="RDO5" s="3029"/>
      <c r="RDP5" s="1069"/>
      <c r="RDQ5" s="83"/>
      <c r="RDR5" s="2381"/>
      <c r="RDS5" s="3021"/>
      <c r="RDT5" s="3021"/>
      <c r="RDU5" s="3029"/>
      <c r="RDV5" s="3029"/>
      <c r="RDW5" s="3029"/>
      <c r="RDX5" s="1069"/>
      <c r="RDY5" s="83"/>
      <c r="RDZ5" s="2381"/>
      <c r="REA5" s="3021"/>
      <c r="REB5" s="3021"/>
      <c r="REC5" s="3029"/>
      <c r="RED5" s="3029"/>
      <c r="REE5" s="3029"/>
      <c r="REF5" s="1069"/>
      <c r="REG5" s="83"/>
      <c r="REH5" s="2381"/>
      <c r="REI5" s="3021"/>
      <c r="REJ5" s="3021"/>
      <c r="REK5" s="3029"/>
      <c r="REL5" s="3029"/>
      <c r="REM5" s="3029"/>
      <c r="REN5" s="1069"/>
      <c r="REO5" s="83"/>
      <c r="REP5" s="2381"/>
      <c r="REQ5" s="3021"/>
      <c r="RER5" s="3021"/>
      <c r="RES5" s="3029"/>
      <c r="RET5" s="3029"/>
      <c r="REU5" s="3029"/>
      <c r="REV5" s="1069"/>
      <c r="REW5" s="83"/>
      <c r="REX5" s="2381"/>
      <c r="REY5" s="3021"/>
      <c r="REZ5" s="3021"/>
      <c r="RFA5" s="3029"/>
      <c r="RFB5" s="3029"/>
      <c r="RFC5" s="3029"/>
      <c r="RFD5" s="1069"/>
      <c r="RFE5" s="83"/>
      <c r="RFF5" s="2381"/>
      <c r="RFG5" s="3021"/>
      <c r="RFH5" s="3021"/>
      <c r="RFI5" s="3029"/>
      <c r="RFJ5" s="3029"/>
      <c r="RFK5" s="3029"/>
      <c r="RFL5" s="1069"/>
      <c r="RFM5" s="83"/>
      <c r="RFN5" s="2381"/>
      <c r="RFO5" s="3021"/>
      <c r="RFP5" s="3021"/>
      <c r="RFQ5" s="3029"/>
      <c r="RFR5" s="3029"/>
      <c r="RFS5" s="3029"/>
      <c r="RFT5" s="1069"/>
      <c r="RFU5" s="83"/>
      <c r="RFV5" s="2381"/>
      <c r="RFW5" s="3021"/>
      <c r="RFX5" s="3021"/>
      <c r="RFY5" s="3029"/>
      <c r="RFZ5" s="3029"/>
      <c r="RGA5" s="3029"/>
      <c r="RGB5" s="1069"/>
      <c r="RGC5" s="83"/>
      <c r="RGD5" s="2381"/>
      <c r="RGE5" s="3021"/>
      <c r="RGF5" s="3021"/>
      <c r="RGG5" s="3029"/>
      <c r="RGH5" s="3029"/>
      <c r="RGI5" s="3029"/>
      <c r="RGJ5" s="1069"/>
      <c r="RGK5" s="83"/>
      <c r="RGL5" s="2381"/>
      <c r="RGM5" s="3021"/>
      <c r="RGN5" s="3021"/>
      <c r="RGO5" s="3029"/>
      <c r="RGP5" s="3029"/>
      <c r="RGQ5" s="3029"/>
      <c r="RGR5" s="1069"/>
      <c r="RGS5" s="83"/>
      <c r="RGT5" s="2381"/>
      <c r="RGU5" s="3021"/>
      <c r="RGV5" s="3021"/>
      <c r="RGW5" s="3029"/>
      <c r="RGX5" s="3029"/>
      <c r="RGY5" s="3029"/>
      <c r="RGZ5" s="1069"/>
      <c r="RHA5" s="83"/>
      <c r="RHB5" s="2381"/>
      <c r="RHC5" s="3021"/>
      <c r="RHD5" s="3021"/>
      <c r="RHE5" s="3029"/>
      <c r="RHF5" s="3029"/>
      <c r="RHG5" s="3029"/>
      <c r="RHH5" s="1069"/>
      <c r="RHI5" s="83"/>
      <c r="RHJ5" s="2381"/>
      <c r="RHK5" s="3021"/>
      <c r="RHL5" s="3021"/>
      <c r="RHM5" s="3029"/>
      <c r="RHN5" s="3029"/>
      <c r="RHO5" s="3029"/>
      <c r="RHP5" s="1069"/>
      <c r="RHQ5" s="83"/>
      <c r="RHR5" s="2381"/>
      <c r="RHS5" s="3021"/>
      <c r="RHT5" s="3021"/>
      <c r="RHU5" s="3029"/>
      <c r="RHV5" s="3029"/>
      <c r="RHW5" s="3029"/>
      <c r="RHX5" s="1069"/>
      <c r="RHY5" s="83"/>
      <c r="RHZ5" s="2381"/>
      <c r="RIA5" s="3021"/>
      <c r="RIB5" s="3021"/>
      <c r="RIC5" s="3029"/>
      <c r="RID5" s="3029"/>
      <c r="RIE5" s="3029"/>
      <c r="RIF5" s="1069"/>
      <c r="RIG5" s="83"/>
      <c r="RIH5" s="2381"/>
      <c r="RII5" s="3021"/>
      <c r="RIJ5" s="3021"/>
      <c r="RIK5" s="3029"/>
      <c r="RIL5" s="3029"/>
      <c r="RIM5" s="3029"/>
      <c r="RIN5" s="1069"/>
      <c r="RIO5" s="83"/>
      <c r="RIP5" s="2381"/>
      <c r="RIQ5" s="3021"/>
      <c r="RIR5" s="3021"/>
      <c r="RIS5" s="3029"/>
      <c r="RIT5" s="3029"/>
      <c r="RIU5" s="3029"/>
      <c r="RIV5" s="1069"/>
      <c r="RIW5" s="83"/>
      <c r="RIX5" s="2381"/>
      <c r="RIY5" s="3021"/>
      <c r="RIZ5" s="3021"/>
      <c r="RJA5" s="3029"/>
      <c r="RJB5" s="3029"/>
      <c r="RJC5" s="3029"/>
      <c r="RJD5" s="1069"/>
      <c r="RJE5" s="83"/>
      <c r="RJF5" s="2381"/>
      <c r="RJG5" s="3021"/>
      <c r="RJH5" s="3021"/>
      <c r="RJI5" s="3029"/>
      <c r="RJJ5" s="3029"/>
      <c r="RJK5" s="3029"/>
      <c r="RJL5" s="1069"/>
      <c r="RJM5" s="83"/>
      <c r="RJN5" s="2381"/>
      <c r="RJO5" s="3021"/>
      <c r="RJP5" s="3021"/>
      <c r="RJQ5" s="3029"/>
      <c r="RJR5" s="3029"/>
      <c r="RJS5" s="3029"/>
      <c r="RJT5" s="1069"/>
      <c r="RJU5" s="83"/>
      <c r="RJV5" s="2381"/>
      <c r="RJW5" s="3021"/>
      <c r="RJX5" s="3021"/>
      <c r="RJY5" s="3029"/>
      <c r="RJZ5" s="3029"/>
      <c r="RKA5" s="3029"/>
      <c r="RKB5" s="1069"/>
      <c r="RKC5" s="83"/>
      <c r="RKD5" s="2381"/>
      <c r="RKE5" s="3021"/>
      <c r="RKF5" s="3021"/>
      <c r="RKG5" s="3029"/>
      <c r="RKH5" s="3029"/>
      <c r="RKI5" s="3029"/>
      <c r="RKJ5" s="1069"/>
      <c r="RKK5" s="83"/>
      <c r="RKL5" s="2381"/>
      <c r="RKM5" s="3021"/>
      <c r="RKN5" s="3021"/>
      <c r="RKO5" s="3029"/>
      <c r="RKP5" s="3029"/>
      <c r="RKQ5" s="3029"/>
      <c r="RKR5" s="1069"/>
      <c r="RKS5" s="83"/>
      <c r="RKT5" s="2381"/>
      <c r="RKU5" s="3021"/>
      <c r="RKV5" s="3021"/>
      <c r="RKW5" s="3029"/>
      <c r="RKX5" s="3029"/>
      <c r="RKY5" s="3029"/>
      <c r="RKZ5" s="1069"/>
      <c r="RLA5" s="83"/>
      <c r="RLB5" s="2381"/>
      <c r="RLC5" s="3021"/>
      <c r="RLD5" s="3021"/>
      <c r="RLE5" s="3029"/>
      <c r="RLF5" s="3029"/>
      <c r="RLG5" s="3029"/>
      <c r="RLH5" s="1069"/>
      <c r="RLI5" s="83"/>
      <c r="RLJ5" s="2381"/>
      <c r="RLK5" s="3021"/>
      <c r="RLL5" s="3021"/>
      <c r="RLM5" s="3029"/>
      <c r="RLN5" s="3029"/>
      <c r="RLO5" s="3029"/>
      <c r="RLP5" s="1069"/>
      <c r="RLQ5" s="83"/>
      <c r="RLR5" s="2381"/>
      <c r="RLS5" s="3021"/>
      <c r="RLT5" s="3021"/>
      <c r="RLU5" s="3029"/>
      <c r="RLV5" s="3029"/>
      <c r="RLW5" s="3029"/>
      <c r="RLX5" s="1069"/>
      <c r="RLY5" s="83"/>
      <c r="RLZ5" s="2381"/>
      <c r="RMA5" s="3021"/>
      <c r="RMB5" s="3021"/>
      <c r="RMC5" s="3029"/>
      <c r="RMD5" s="3029"/>
      <c r="RME5" s="3029"/>
      <c r="RMF5" s="1069"/>
      <c r="RMG5" s="83"/>
      <c r="RMH5" s="2381"/>
      <c r="RMI5" s="3021"/>
      <c r="RMJ5" s="3021"/>
      <c r="RMK5" s="3029"/>
      <c r="RML5" s="3029"/>
      <c r="RMM5" s="3029"/>
      <c r="RMN5" s="1069"/>
      <c r="RMO5" s="83"/>
      <c r="RMP5" s="2381"/>
      <c r="RMQ5" s="3021"/>
      <c r="RMR5" s="3021"/>
      <c r="RMS5" s="3029"/>
      <c r="RMT5" s="3029"/>
      <c r="RMU5" s="3029"/>
      <c r="RMV5" s="1069"/>
      <c r="RMW5" s="83"/>
      <c r="RMX5" s="2381"/>
      <c r="RMY5" s="3021"/>
      <c r="RMZ5" s="3021"/>
      <c r="RNA5" s="3029"/>
      <c r="RNB5" s="3029"/>
      <c r="RNC5" s="3029"/>
      <c r="RND5" s="1069"/>
      <c r="RNE5" s="83"/>
      <c r="RNF5" s="2381"/>
      <c r="RNG5" s="3021"/>
      <c r="RNH5" s="3021"/>
      <c r="RNI5" s="3029"/>
      <c r="RNJ5" s="3029"/>
      <c r="RNK5" s="3029"/>
      <c r="RNL5" s="1069"/>
      <c r="RNM5" s="83"/>
      <c r="RNN5" s="2381"/>
      <c r="RNO5" s="3021"/>
      <c r="RNP5" s="3021"/>
      <c r="RNQ5" s="3029"/>
      <c r="RNR5" s="3029"/>
      <c r="RNS5" s="3029"/>
      <c r="RNT5" s="1069"/>
      <c r="RNU5" s="83"/>
      <c r="RNV5" s="2381"/>
      <c r="RNW5" s="3021"/>
      <c r="RNX5" s="3021"/>
      <c r="RNY5" s="3029"/>
      <c r="RNZ5" s="3029"/>
      <c r="ROA5" s="3029"/>
      <c r="ROB5" s="1069"/>
      <c r="ROC5" s="83"/>
      <c r="ROD5" s="2381"/>
      <c r="ROE5" s="3021"/>
      <c r="ROF5" s="3021"/>
      <c r="ROG5" s="3029"/>
      <c r="ROH5" s="3029"/>
      <c r="ROI5" s="3029"/>
      <c r="ROJ5" s="1069"/>
      <c r="ROK5" s="83"/>
      <c r="ROL5" s="2381"/>
      <c r="ROM5" s="3021"/>
      <c r="RON5" s="3021"/>
      <c r="ROO5" s="3029"/>
      <c r="ROP5" s="3029"/>
      <c r="ROQ5" s="3029"/>
      <c r="ROR5" s="1069"/>
      <c r="ROS5" s="83"/>
      <c r="ROT5" s="2381"/>
      <c r="ROU5" s="3021"/>
      <c r="ROV5" s="3021"/>
      <c r="ROW5" s="3029"/>
      <c r="ROX5" s="3029"/>
      <c r="ROY5" s="3029"/>
      <c r="ROZ5" s="1069"/>
      <c r="RPA5" s="83"/>
      <c r="RPB5" s="2381"/>
      <c r="RPC5" s="3021"/>
      <c r="RPD5" s="3021"/>
      <c r="RPE5" s="3029"/>
      <c r="RPF5" s="3029"/>
      <c r="RPG5" s="3029"/>
      <c r="RPH5" s="1069"/>
      <c r="RPI5" s="83"/>
      <c r="RPJ5" s="2381"/>
      <c r="RPK5" s="3021"/>
      <c r="RPL5" s="3021"/>
      <c r="RPM5" s="3029"/>
      <c r="RPN5" s="3029"/>
      <c r="RPO5" s="3029"/>
      <c r="RPP5" s="1069"/>
      <c r="RPQ5" s="83"/>
      <c r="RPR5" s="2381"/>
      <c r="RPS5" s="3021"/>
      <c r="RPT5" s="3021"/>
      <c r="RPU5" s="3029"/>
      <c r="RPV5" s="3029"/>
      <c r="RPW5" s="3029"/>
      <c r="RPX5" s="1069"/>
      <c r="RPY5" s="83"/>
      <c r="RPZ5" s="2381"/>
      <c r="RQA5" s="3021"/>
      <c r="RQB5" s="3021"/>
      <c r="RQC5" s="3029"/>
      <c r="RQD5" s="3029"/>
      <c r="RQE5" s="3029"/>
      <c r="RQF5" s="1069"/>
      <c r="RQG5" s="83"/>
      <c r="RQH5" s="2381"/>
      <c r="RQI5" s="3021"/>
      <c r="RQJ5" s="3021"/>
      <c r="RQK5" s="3029"/>
      <c r="RQL5" s="3029"/>
      <c r="RQM5" s="3029"/>
      <c r="RQN5" s="1069"/>
      <c r="RQO5" s="83"/>
      <c r="RQP5" s="2381"/>
      <c r="RQQ5" s="3021"/>
      <c r="RQR5" s="3021"/>
      <c r="RQS5" s="3029"/>
      <c r="RQT5" s="3029"/>
      <c r="RQU5" s="3029"/>
      <c r="RQV5" s="1069"/>
      <c r="RQW5" s="83"/>
      <c r="RQX5" s="2381"/>
      <c r="RQY5" s="3021"/>
      <c r="RQZ5" s="3021"/>
      <c r="RRA5" s="3029"/>
      <c r="RRB5" s="3029"/>
      <c r="RRC5" s="3029"/>
      <c r="RRD5" s="1069"/>
      <c r="RRE5" s="83"/>
      <c r="RRF5" s="2381"/>
      <c r="RRG5" s="3021"/>
      <c r="RRH5" s="3021"/>
      <c r="RRI5" s="3029"/>
      <c r="RRJ5" s="3029"/>
      <c r="RRK5" s="3029"/>
      <c r="RRL5" s="1069"/>
      <c r="RRM5" s="83"/>
      <c r="RRN5" s="2381"/>
      <c r="RRO5" s="3021"/>
      <c r="RRP5" s="3021"/>
      <c r="RRQ5" s="3029"/>
      <c r="RRR5" s="3029"/>
      <c r="RRS5" s="3029"/>
      <c r="RRT5" s="1069"/>
      <c r="RRU5" s="83"/>
      <c r="RRV5" s="2381"/>
      <c r="RRW5" s="3021"/>
      <c r="RRX5" s="3021"/>
      <c r="RRY5" s="3029"/>
      <c r="RRZ5" s="3029"/>
      <c r="RSA5" s="3029"/>
      <c r="RSB5" s="1069"/>
      <c r="RSC5" s="83"/>
      <c r="RSD5" s="2381"/>
      <c r="RSE5" s="3021"/>
      <c r="RSF5" s="3021"/>
      <c r="RSG5" s="3029"/>
      <c r="RSH5" s="3029"/>
      <c r="RSI5" s="3029"/>
      <c r="RSJ5" s="1069"/>
      <c r="RSK5" s="83"/>
      <c r="RSL5" s="2381"/>
      <c r="RSM5" s="3021"/>
      <c r="RSN5" s="3021"/>
      <c r="RSO5" s="3029"/>
      <c r="RSP5" s="3029"/>
      <c r="RSQ5" s="3029"/>
      <c r="RSR5" s="1069"/>
      <c r="RSS5" s="83"/>
      <c r="RST5" s="2381"/>
      <c r="RSU5" s="3021"/>
      <c r="RSV5" s="3021"/>
      <c r="RSW5" s="3029"/>
      <c r="RSX5" s="3029"/>
      <c r="RSY5" s="3029"/>
      <c r="RSZ5" s="1069"/>
      <c r="RTA5" s="83"/>
      <c r="RTB5" s="2381"/>
      <c r="RTC5" s="3021"/>
      <c r="RTD5" s="3021"/>
      <c r="RTE5" s="3029"/>
      <c r="RTF5" s="3029"/>
      <c r="RTG5" s="3029"/>
      <c r="RTH5" s="1069"/>
      <c r="RTI5" s="83"/>
      <c r="RTJ5" s="2381"/>
      <c r="RTK5" s="3021"/>
      <c r="RTL5" s="3021"/>
      <c r="RTM5" s="3029"/>
      <c r="RTN5" s="3029"/>
      <c r="RTO5" s="3029"/>
      <c r="RTP5" s="1069"/>
      <c r="RTQ5" s="83"/>
      <c r="RTR5" s="2381"/>
      <c r="RTS5" s="3021"/>
      <c r="RTT5" s="3021"/>
      <c r="RTU5" s="3029"/>
      <c r="RTV5" s="3029"/>
      <c r="RTW5" s="3029"/>
      <c r="RTX5" s="1069"/>
      <c r="RTY5" s="83"/>
      <c r="RTZ5" s="2381"/>
      <c r="RUA5" s="3021"/>
      <c r="RUB5" s="3021"/>
      <c r="RUC5" s="3029"/>
      <c r="RUD5" s="3029"/>
      <c r="RUE5" s="3029"/>
      <c r="RUF5" s="1069"/>
      <c r="RUG5" s="83"/>
      <c r="RUH5" s="2381"/>
      <c r="RUI5" s="3021"/>
      <c r="RUJ5" s="3021"/>
      <c r="RUK5" s="3029"/>
      <c r="RUL5" s="3029"/>
      <c r="RUM5" s="3029"/>
      <c r="RUN5" s="1069"/>
      <c r="RUO5" s="83"/>
      <c r="RUP5" s="2381"/>
      <c r="RUQ5" s="3021"/>
      <c r="RUR5" s="3021"/>
      <c r="RUS5" s="3029"/>
      <c r="RUT5" s="3029"/>
      <c r="RUU5" s="3029"/>
      <c r="RUV5" s="1069"/>
      <c r="RUW5" s="83"/>
      <c r="RUX5" s="2381"/>
      <c r="RUY5" s="3021"/>
      <c r="RUZ5" s="3021"/>
      <c r="RVA5" s="3029"/>
      <c r="RVB5" s="3029"/>
      <c r="RVC5" s="3029"/>
      <c r="RVD5" s="1069"/>
      <c r="RVE5" s="83"/>
      <c r="RVF5" s="2381"/>
      <c r="RVG5" s="3021"/>
      <c r="RVH5" s="3021"/>
      <c r="RVI5" s="3029"/>
      <c r="RVJ5" s="3029"/>
      <c r="RVK5" s="3029"/>
      <c r="RVL5" s="1069"/>
      <c r="RVM5" s="83"/>
      <c r="RVN5" s="2381"/>
      <c r="RVO5" s="3021"/>
      <c r="RVP5" s="3021"/>
      <c r="RVQ5" s="3029"/>
      <c r="RVR5" s="3029"/>
      <c r="RVS5" s="3029"/>
      <c r="RVT5" s="1069"/>
      <c r="RVU5" s="83"/>
      <c r="RVV5" s="2381"/>
      <c r="RVW5" s="3021"/>
      <c r="RVX5" s="3021"/>
      <c r="RVY5" s="3029"/>
      <c r="RVZ5" s="3029"/>
      <c r="RWA5" s="3029"/>
      <c r="RWB5" s="1069"/>
      <c r="RWC5" s="83"/>
      <c r="RWD5" s="2381"/>
      <c r="RWE5" s="3021"/>
      <c r="RWF5" s="3021"/>
      <c r="RWG5" s="3029"/>
      <c r="RWH5" s="3029"/>
      <c r="RWI5" s="3029"/>
      <c r="RWJ5" s="1069"/>
      <c r="RWK5" s="83"/>
      <c r="RWL5" s="2381"/>
      <c r="RWM5" s="3021"/>
      <c r="RWN5" s="3021"/>
      <c r="RWO5" s="3029"/>
      <c r="RWP5" s="3029"/>
      <c r="RWQ5" s="3029"/>
      <c r="RWR5" s="1069"/>
      <c r="RWS5" s="83"/>
      <c r="RWT5" s="2381"/>
      <c r="RWU5" s="3021"/>
      <c r="RWV5" s="3021"/>
      <c r="RWW5" s="3029"/>
      <c r="RWX5" s="3029"/>
      <c r="RWY5" s="3029"/>
      <c r="RWZ5" s="1069"/>
      <c r="RXA5" s="83"/>
      <c r="RXB5" s="2381"/>
      <c r="RXC5" s="3021"/>
      <c r="RXD5" s="3021"/>
      <c r="RXE5" s="3029"/>
      <c r="RXF5" s="3029"/>
      <c r="RXG5" s="3029"/>
      <c r="RXH5" s="1069"/>
      <c r="RXI5" s="83"/>
      <c r="RXJ5" s="2381"/>
      <c r="RXK5" s="3021"/>
      <c r="RXL5" s="3021"/>
      <c r="RXM5" s="3029"/>
      <c r="RXN5" s="3029"/>
      <c r="RXO5" s="3029"/>
      <c r="RXP5" s="1069"/>
      <c r="RXQ5" s="83"/>
      <c r="RXR5" s="2381"/>
      <c r="RXS5" s="3021"/>
      <c r="RXT5" s="3021"/>
      <c r="RXU5" s="3029"/>
      <c r="RXV5" s="3029"/>
      <c r="RXW5" s="3029"/>
      <c r="RXX5" s="1069"/>
      <c r="RXY5" s="83"/>
      <c r="RXZ5" s="2381"/>
      <c r="RYA5" s="3021"/>
      <c r="RYB5" s="3021"/>
      <c r="RYC5" s="3029"/>
      <c r="RYD5" s="3029"/>
      <c r="RYE5" s="3029"/>
      <c r="RYF5" s="1069"/>
      <c r="RYG5" s="83"/>
      <c r="RYH5" s="2381"/>
      <c r="RYI5" s="3021"/>
      <c r="RYJ5" s="3021"/>
      <c r="RYK5" s="3029"/>
      <c r="RYL5" s="3029"/>
      <c r="RYM5" s="3029"/>
      <c r="RYN5" s="1069"/>
      <c r="RYO5" s="83"/>
      <c r="RYP5" s="2381"/>
      <c r="RYQ5" s="3021"/>
      <c r="RYR5" s="3021"/>
      <c r="RYS5" s="3029"/>
      <c r="RYT5" s="3029"/>
      <c r="RYU5" s="3029"/>
      <c r="RYV5" s="1069"/>
      <c r="RYW5" s="83"/>
      <c r="RYX5" s="2381"/>
      <c r="RYY5" s="3021"/>
      <c r="RYZ5" s="3021"/>
      <c r="RZA5" s="3029"/>
      <c r="RZB5" s="3029"/>
      <c r="RZC5" s="3029"/>
      <c r="RZD5" s="1069"/>
      <c r="RZE5" s="83"/>
      <c r="RZF5" s="2381"/>
      <c r="RZG5" s="3021"/>
      <c r="RZH5" s="3021"/>
      <c r="RZI5" s="3029"/>
      <c r="RZJ5" s="3029"/>
      <c r="RZK5" s="3029"/>
      <c r="RZL5" s="1069"/>
      <c r="RZM5" s="83"/>
      <c r="RZN5" s="2381"/>
      <c r="RZO5" s="3021"/>
      <c r="RZP5" s="3021"/>
      <c r="RZQ5" s="3029"/>
      <c r="RZR5" s="3029"/>
      <c r="RZS5" s="3029"/>
      <c r="RZT5" s="1069"/>
      <c r="RZU5" s="83"/>
      <c r="RZV5" s="2381"/>
      <c r="RZW5" s="3021"/>
      <c r="RZX5" s="3021"/>
      <c r="RZY5" s="3029"/>
      <c r="RZZ5" s="3029"/>
      <c r="SAA5" s="3029"/>
      <c r="SAB5" s="1069"/>
      <c r="SAC5" s="83"/>
      <c r="SAD5" s="2381"/>
      <c r="SAE5" s="3021"/>
      <c r="SAF5" s="3021"/>
      <c r="SAG5" s="3029"/>
      <c r="SAH5" s="3029"/>
      <c r="SAI5" s="3029"/>
      <c r="SAJ5" s="1069"/>
      <c r="SAK5" s="83"/>
      <c r="SAL5" s="2381"/>
      <c r="SAM5" s="3021"/>
      <c r="SAN5" s="3021"/>
      <c r="SAO5" s="3029"/>
      <c r="SAP5" s="3029"/>
      <c r="SAQ5" s="3029"/>
      <c r="SAR5" s="1069"/>
      <c r="SAS5" s="83"/>
      <c r="SAT5" s="2381"/>
      <c r="SAU5" s="3021"/>
      <c r="SAV5" s="3021"/>
      <c r="SAW5" s="3029"/>
      <c r="SAX5" s="3029"/>
      <c r="SAY5" s="3029"/>
      <c r="SAZ5" s="1069"/>
      <c r="SBA5" s="83"/>
      <c r="SBB5" s="2381"/>
      <c r="SBC5" s="3021"/>
      <c r="SBD5" s="3021"/>
      <c r="SBE5" s="3029"/>
      <c r="SBF5" s="3029"/>
      <c r="SBG5" s="3029"/>
      <c r="SBH5" s="1069"/>
      <c r="SBI5" s="83"/>
      <c r="SBJ5" s="2381"/>
      <c r="SBK5" s="3021"/>
      <c r="SBL5" s="3021"/>
      <c r="SBM5" s="3029"/>
      <c r="SBN5" s="3029"/>
      <c r="SBO5" s="3029"/>
      <c r="SBP5" s="1069"/>
      <c r="SBQ5" s="83"/>
      <c r="SBR5" s="2381"/>
      <c r="SBS5" s="3021"/>
      <c r="SBT5" s="3021"/>
      <c r="SBU5" s="3029"/>
      <c r="SBV5" s="3029"/>
      <c r="SBW5" s="3029"/>
      <c r="SBX5" s="1069"/>
      <c r="SBY5" s="83"/>
      <c r="SBZ5" s="2381"/>
      <c r="SCA5" s="3021"/>
      <c r="SCB5" s="3021"/>
      <c r="SCC5" s="3029"/>
      <c r="SCD5" s="3029"/>
      <c r="SCE5" s="3029"/>
      <c r="SCF5" s="1069"/>
      <c r="SCG5" s="83"/>
      <c r="SCH5" s="2381"/>
      <c r="SCI5" s="3021"/>
      <c r="SCJ5" s="3021"/>
      <c r="SCK5" s="3029"/>
      <c r="SCL5" s="3029"/>
      <c r="SCM5" s="3029"/>
      <c r="SCN5" s="1069"/>
      <c r="SCO5" s="83"/>
      <c r="SCP5" s="2381"/>
      <c r="SCQ5" s="3021"/>
      <c r="SCR5" s="3021"/>
      <c r="SCS5" s="3029"/>
      <c r="SCT5" s="3029"/>
      <c r="SCU5" s="3029"/>
      <c r="SCV5" s="1069"/>
      <c r="SCW5" s="83"/>
      <c r="SCX5" s="2381"/>
      <c r="SCY5" s="3021"/>
      <c r="SCZ5" s="3021"/>
      <c r="SDA5" s="3029"/>
      <c r="SDB5" s="3029"/>
      <c r="SDC5" s="3029"/>
      <c r="SDD5" s="1069"/>
      <c r="SDE5" s="83"/>
      <c r="SDF5" s="2381"/>
      <c r="SDG5" s="3021"/>
      <c r="SDH5" s="3021"/>
      <c r="SDI5" s="3029"/>
      <c r="SDJ5" s="3029"/>
      <c r="SDK5" s="3029"/>
      <c r="SDL5" s="1069"/>
      <c r="SDM5" s="83"/>
      <c r="SDN5" s="2381"/>
      <c r="SDO5" s="3021"/>
      <c r="SDP5" s="3021"/>
      <c r="SDQ5" s="3029"/>
      <c r="SDR5" s="3029"/>
      <c r="SDS5" s="3029"/>
      <c r="SDT5" s="1069"/>
      <c r="SDU5" s="83"/>
      <c r="SDV5" s="2381"/>
      <c r="SDW5" s="3021"/>
      <c r="SDX5" s="3021"/>
      <c r="SDY5" s="3029"/>
      <c r="SDZ5" s="3029"/>
      <c r="SEA5" s="3029"/>
      <c r="SEB5" s="1069"/>
      <c r="SEC5" s="83"/>
      <c r="SED5" s="2381"/>
      <c r="SEE5" s="3021"/>
      <c r="SEF5" s="3021"/>
      <c r="SEG5" s="3029"/>
      <c r="SEH5" s="3029"/>
      <c r="SEI5" s="3029"/>
      <c r="SEJ5" s="1069"/>
      <c r="SEK5" s="83"/>
      <c r="SEL5" s="2381"/>
      <c r="SEM5" s="3021"/>
      <c r="SEN5" s="3021"/>
      <c r="SEO5" s="3029"/>
      <c r="SEP5" s="3029"/>
      <c r="SEQ5" s="3029"/>
      <c r="SER5" s="1069"/>
      <c r="SES5" s="83"/>
      <c r="SET5" s="2381"/>
      <c r="SEU5" s="3021"/>
      <c r="SEV5" s="3021"/>
      <c r="SEW5" s="3029"/>
      <c r="SEX5" s="3029"/>
      <c r="SEY5" s="3029"/>
      <c r="SEZ5" s="1069"/>
      <c r="SFA5" s="83"/>
      <c r="SFB5" s="2381"/>
      <c r="SFC5" s="3021"/>
      <c r="SFD5" s="3021"/>
      <c r="SFE5" s="3029"/>
      <c r="SFF5" s="3029"/>
      <c r="SFG5" s="3029"/>
      <c r="SFH5" s="1069"/>
      <c r="SFI5" s="83"/>
      <c r="SFJ5" s="2381"/>
      <c r="SFK5" s="3021"/>
      <c r="SFL5" s="3021"/>
      <c r="SFM5" s="3029"/>
      <c r="SFN5" s="3029"/>
      <c r="SFO5" s="3029"/>
      <c r="SFP5" s="1069"/>
      <c r="SFQ5" s="83"/>
      <c r="SFR5" s="2381"/>
      <c r="SFS5" s="3021"/>
      <c r="SFT5" s="3021"/>
      <c r="SFU5" s="3029"/>
      <c r="SFV5" s="3029"/>
      <c r="SFW5" s="3029"/>
      <c r="SFX5" s="1069"/>
      <c r="SFY5" s="83"/>
      <c r="SFZ5" s="2381"/>
      <c r="SGA5" s="3021"/>
      <c r="SGB5" s="3021"/>
      <c r="SGC5" s="3029"/>
      <c r="SGD5" s="3029"/>
      <c r="SGE5" s="3029"/>
      <c r="SGF5" s="1069"/>
      <c r="SGG5" s="83"/>
      <c r="SGH5" s="2381"/>
      <c r="SGI5" s="3021"/>
      <c r="SGJ5" s="3021"/>
      <c r="SGK5" s="3029"/>
      <c r="SGL5" s="3029"/>
      <c r="SGM5" s="3029"/>
      <c r="SGN5" s="1069"/>
      <c r="SGO5" s="83"/>
      <c r="SGP5" s="2381"/>
      <c r="SGQ5" s="3021"/>
      <c r="SGR5" s="3021"/>
      <c r="SGS5" s="3029"/>
      <c r="SGT5" s="3029"/>
      <c r="SGU5" s="3029"/>
      <c r="SGV5" s="1069"/>
      <c r="SGW5" s="83"/>
      <c r="SGX5" s="2381"/>
      <c r="SGY5" s="3021"/>
      <c r="SGZ5" s="3021"/>
      <c r="SHA5" s="3029"/>
      <c r="SHB5" s="3029"/>
      <c r="SHC5" s="3029"/>
      <c r="SHD5" s="1069"/>
      <c r="SHE5" s="83"/>
      <c r="SHF5" s="2381"/>
      <c r="SHG5" s="3021"/>
      <c r="SHH5" s="3021"/>
      <c r="SHI5" s="3029"/>
      <c r="SHJ5" s="3029"/>
      <c r="SHK5" s="3029"/>
      <c r="SHL5" s="1069"/>
      <c r="SHM5" s="83"/>
      <c r="SHN5" s="2381"/>
      <c r="SHO5" s="3021"/>
      <c r="SHP5" s="3021"/>
      <c r="SHQ5" s="3029"/>
      <c r="SHR5" s="3029"/>
      <c r="SHS5" s="3029"/>
      <c r="SHT5" s="1069"/>
      <c r="SHU5" s="83"/>
      <c r="SHV5" s="2381"/>
      <c r="SHW5" s="3021"/>
      <c r="SHX5" s="3021"/>
      <c r="SHY5" s="3029"/>
      <c r="SHZ5" s="3029"/>
      <c r="SIA5" s="3029"/>
      <c r="SIB5" s="1069"/>
      <c r="SIC5" s="83"/>
      <c r="SID5" s="2381"/>
      <c r="SIE5" s="3021"/>
      <c r="SIF5" s="3021"/>
      <c r="SIG5" s="3029"/>
      <c r="SIH5" s="3029"/>
      <c r="SII5" s="3029"/>
      <c r="SIJ5" s="1069"/>
      <c r="SIK5" s="83"/>
      <c r="SIL5" s="2381"/>
      <c r="SIM5" s="3021"/>
      <c r="SIN5" s="3021"/>
      <c r="SIO5" s="3029"/>
      <c r="SIP5" s="3029"/>
      <c r="SIQ5" s="3029"/>
      <c r="SIR5" s="1069"/>
      <c r="SIS5" s="83"/>
      <c r="SIT5" s="2381"/>
      <c r="SIU5" s="3021"/>
      <c r="SIV5" s="3021"/>
      <c r="SIW5" s="3029"/>
      <c r="SIX5" s="3029"/>
      <c r="SIY5" s="3029"/>
      <c r="SIZ5" s="1069"/>
      <c r="SJA5" s="83"/>
      <c r="SJB5" s="2381"/>
      <c r="SJC5" s="3021"/>
      <c r="SJD5" s="3021"/>
      <c r="SJE5" s="3029"/>
      <c r="SJF5" s="3029"/>
      <c r="SJG5" s="3029"/>
      <c r="SJH5" s="1069"/>
      <c r="SJI5" s="83"/>
      <c r="SJJ5" s="2381"/>
      <c r="SJK5" s="3021"/>
      <c r="SJL5" s="3021"/>
      <c r="SJM5" s="3029"/>
      <c r="SJN5" s="3029"/>
      <c r="SJO5" s="3029"/>
      <c r="SJP5" s="1069"/>
      <c r="SJQ5" s="83"/>
      <c r="SJR5" s="2381"/>
      <c r="SJS5" s="3021"/>
      <c r="SJT5" s="3021"/>
      <c r="SJU5" s="3029"/>
      <c r="SJV5" s="3029"/>
      <c r="SJW5" s="3029"/>
      <c r="SJX5" s="1069"/>
      <c r="SJY5" s="83"/>
      <c r="SJZ5" s="2381"/>
      <c r="SKA5" s="3021"/>
      <c r="SKB5" s="3021"/>
      <c r="SKC5" s="3029"/>
      <c r="SKD5" s="3029"/>
      <c r="SKE5" s="3029"/>
      <c r="SKF5" s="1069"/>
      <c r="SKG5" s="83"/>
      <c r="SKH5" s="2381"/>
      <c r="SKI5" s="3021"/>
      <c r="SKJ5" s="3021"/>
      <c r="SKK5" s="3029"/>
      <c r="SKL5" s="3029"/>
      <c r="SKM5" s="3029"/>
      <c r="SKN5" s="1069"/>
      <c r="SKO5" s="83"/>
      <c r="SKP5" s="2381"/>
      <c r="SKQ5" s="3021"/>
      <c r="SKR5" s="3021"/>
      <c r="SKS5" s="3029"/>
      <c r="SKT5" s="3029"/>
      <c r="SKU5" s="3029"/>
      <c r="SKV5" s="1069"/>
      <c r="SKW5" s="83"/>
      <c r="SKX5" s="2381"/>
      <c r="SKY5" s="3021"/>
      <c r="SKZ5" s="3021"/>
      <c r="SLA5" s="3029"/>
      <c r="SLB5" s="3029"/>
      <c r="SLC5" s="3029"/>
      <c r="SLD5" s="1069"/>
      <c r="SLE5" s="83"/>
      <c r="SLF5" s="2381"/>
      <c r="SLG5" s="3021"/>
      <c r="SLH5" s="3021"/>
      <c r="SLI5" s="3029"/>
      <c r="SLJ5" s="3029"/>
      <c r="SLK5" s="3029"/>
      <c r="SLL5" s="1069"/>
      <c r="SLM5" s="83"/>
      <c r="SLN5" s="2381"/>
      <c r="SLO5" s="3021"/>
      <c r="SLP5" s="3021"/>
      <c r="SLQ5" s="3029"/>
      <c r="SLR5" s="3029"/>
      <c r="SLS5" s="3029"/>
      <c r="SLT5" s="1069"/>
      <c r="SLU5" s="83"/>
      <c r="SLV5" s="2381"/>
      <c r="SLW5" s="3021"/>
      <c r="SLX5" s="3021"/>
      <c r="SLY5" s="3029"/>
      <c r="SLZ5" s="3029"/>
      <c r="SMA5" s="3029"/>
      <c r="SMB5" s="1069"/>
      <c r="SMC5" s="83"/>
      <c r="SMD5" s="2381"/>
      <c r="SME5" s="3021"/>
      <c r="SMF5" s="3021"/>
      <c r="SMG5" s="3029"/>
      <c r="SMH5" s="3029"/>
      <c r="SMI5" s="3029"/>
      <c r="SMJ5" s="1069"/>
      <c r="SMK5" s="83"/>
      <c r="SML5" s="2381"/>
      <c r="SMM5" s="3021"/>
      <c r="SMN5" s="3021"/>
      <c r="SMO5" s="3029"/>
      <c r="SMP5" s="3029"/>
      <c r="SMQ5" s="3029"/>
      <c r="SMR5" s="1069"/>
      <c r="SMS5" s="83"/>
      <c r="SMT5" s="2381"/>
      <c r="SMU5" s="3021"/>
      <c r="SMV5" s="3021"/>
      <c r="SMW5" s="3029"/>
      <c r="SMX5" s="3029"/>
      <c r="SMY5" s="3029"/>
      <c r="SMZ5" s="1069"/>
      <c r="SNA5" s="83"/>
      <c r="SNB5" s="2381"/>
      <c r="SNC5" s="3021"/>
      <c r="SND5" s="3021"/>
      <c r="SNE5" s="3029"/>
      <c r="SNF5" s="3029"/>
      <c r="SNG5" s="3029"/>
      <c r="SNH5" s="1069"/>
      <c r="SNI5" s="83"/>
      <c r="SNJ5" s="2381"/>
      <c r="SNK5" s="3021"/>
      <c r="SNL5" s="3021"/>
      <c r="SNM5" s="3029"/>
      <c r="SNN5" s="3029"/>
      <c r="SNO5" s="3029"/>
      <c r="SNP5" s="1069"/>
      <c r="SNQ5" s="83"/>
      <c r="SNR5" s="2381"/>
      <c r="SNS5" s="3021"/>
      <c r="SNT5" s="3021"/>
      <c r="SNU5" s="3029"/>
      <c r="SNV5" s="3029"/>
      <c r="SNW5" s="3029"/>
      <c r="SNX5" s="1069"/>
      <c r="SNY5" s="83"/>
      <c r="SNZ5" s="2381"/>
      <c r="SOA5" s="3021"/>
      <c r="SOB5" s="3021"/>
      <c r="SOC5" s="3029"/>
      <c r="SOD5" s="3029"/>
      <c r="SOE5" s="3029"/>
      <c r="SOF5" s="1069"/>
      <c r="SOG5" s="83"/>
      <c r="SOH5" s="2381"/>
      <c r="SOI5" s="3021"/>
      <c r="SOJ5" s="3021"/>
      <c r="SOK5" s="3029"/>
      <c r="SOL5" s="3029"/>
      <c r="SOM5" s="3029"/>
      <c r="SON5" s="1069"/>
      <c r="SOO5" s="83"/>
      <c r="SOP5" s="2381"/>
      <c r="SOQ5" s="3021"/>
      <c r="SOR5" s="3021"/>
      <c r="SOS5" s="3029"/>
      <c r="SOT5" s="3029"/>
      <c r="SOU5" s="3029"/>
      <c r="SOV5" s="1069"/>
      <c r="SOW5" s="83"/>
      <c r="SOX5" s="2381"/>
      <c r="SOY5" s="3021"/>
      <c r="SOZ5" s="3021"/>
      <c r="SPA5" s="3029"/>
      <c r="SPB5" s="3029"/>
      <c r="SPC5" s="3029"/>
      <c r="SPD5" s="1069"/>
      <c r="SPE5" s="83"/>
      <c r="SPF5" s="2381"/>
      <c r="SPG5" s="3021"/>
      <c r="SPH5" s="3021"/>
      <c r="SPI5" s="3029"/>
      <c r="SPJ5" s="3029"/>
      <c r="SPK5" s="3029"/>
      <c r="SPL5" s="1069"/>
      <c r="SPM5" s="83"/>
      <c r="SPN5" s="2381"/>
      <c r="SPO5" s="3021"/>
      <c r="SPP5" s="3021"/>
      <c r="SPQ5" s="3029"/>
      <c r="SPR5" s="3029"/>
      <c r="SPS5" s="3029"/>
      <c r="SPT5" s="1069"/>
      <c r="SPU5" s="83"/>
      <c r="SPV5" s="2381"/>
      <c r="SPW5" s="3021"/>
      <c r="SPX5" s="3021"/>
      <c r="SPY5" s="3029"/>
      <c r="SPZ5" s="3029"/>
      <c r="SQA5" s="3029"/>
      <c r="SQB5" s="1069"/>
      <c r="SQC5" s="83"/>
      <c r="SQD5" s="2381"/>
      <c r="SQE5" s="3021"/>
      <c r="SQF5" s="3021"/>
      <c r="SQG5" s="3029"/>
      <c r="SQH5" s="3029"/>
      <c r="SQI5" s="3029"/>
      <c r="SQJ5" s="1069"/>
      <c r="SQK5" s="83"/>
      <c r="SQL5" s="2381"/>
      <c r="SQM5" s="3021"/>
      <c r="SQN5" s="3021"/>
      <c r="SQO5" s="3029"/>
      <c r="SQP5" s="3029"/>
      <c r="SQQ5" s="3029"/>
      <c r="SQR5" s="1069"/>
      <c r="SQS5" s="83"/>
      <c r="SQT5" s="2381"/>
      <c r="SQU5" s="3021"/>
      <c r="SQV5" s="3021"/>
      <c r="SQW5" s="3029"/>
      <c r="SQX5" s="3029"/>
      <c r="SQY5" s="3029"/>
      <c r="SQZ5" s="1069"/>
      <c r="SRA5" s="83"/>
      <c r="SRB5" s="2381"/>
      <c r="SRC5" s="3021"/>
      <c r="SRD5" s="3021"/>
      <c r="SRE5" s="3029"/>
      <c r="SRF5" s="3029"/>
      <c r="SRG5" s="3029"/>
      <c r="SRH5" s="1069"/>
      <c r="SRI5" s="83"/>
      <c r="SRJ5" s="2381"/>
      <c r="SRK5" s="3021"/>
      <c r="SRL5" s="3021"/>
      <c r="SRM5" s="3029"/>
      <c r="SRN5" s="3029"/>
      <c r="SRO5" s="3029"/>
      <c r="SRP5" s="1069"/>
      <c r="SRQ5" s="83"/>
      <c r="SRR5" s="2381"/>
      <c r="SRS5" s="3021"/>
      <c r="SRT5" s="3021"/>
      <c r="SRU5" s="3029"/>
      <c r="SRV5" s="3029"/>
      <c r="SRW5" s="3029"/>
      <c r="SRX5" s="1069"/>
      <c r="SRY5" s="83"/>
      <c r="SRZ5" s="2381"/>
      <c r="SSA5" s="3021"/>
      <c r="SSB5" s="3021"/>
      <c r="SSC5" s="3029"/>
      <c r="SSD5" s="3029"/>
      <c r="SSE5" s="3029"/>
      <c r="SSF5" s="1069"/>
      <c r="SSG5" s="83"/>
      <c r="SSH5" s="2381"/>
      <c r="SSI5" s="3021"/>
      <c r="SSJ5" s="3021"/>
      <c r="SSK5" s="3029"/>
      <c r="SSL5" s="3029"/>
      <c r="SSM5" s="3029"/>
      <c r="SSN5" s="1069"/>
      <c r="SSO5" s="83"/>
      <c r="SSP5" s="2381"/>
      <c r="SSQ5" s="3021"/>
      <c r="SSR5" s="3021"/>
      <c r="SSS5" s="3029"/>
      <c r="SST5" s="3029"/>
      <c r="SSU5" s="3029"/>
      <c r="SSV5" s="1069"/>
      <c r="SSW5" s="83"/>
      <c r="SSX5" s="2381"/>
      <c r="SSY5" s="3021"/>
      <c r="SSZ5" s="3021"/>
      <c r="STA5" s="3029"/>
      <c r="STB5" s="3029"/>
      <c r="STC5" s="3029"/>
      <c r="STD5" s="1069"/>
      <c r="STE5" s="83"/>
      <c r="STF5" s="2381"/>
      <c r="STG5" s="3021"/>
      <c r="STH5" s="3021"/>
      <c r="STI5" s="3029"/>
      <c r="STJ5" s="3029"/>
      <c r="STK5" s="3029"/>
      <c r="STL5" s="1069"/>
      <c r="STM5" s="83"/>
      <c r="STN5" s="2381"/>
      <c r="STO5" s="3021"/>
      <c r="STP5" s="3021"/>
      <c r="STQ5" s="3029"/>
      <c r="STR5" s="3029"/>
      <c r="STS5" s="3029"/>
      <c r="STT5" s="1069"/>
      <c r="STU5" s="83"/>
      <c r="STV5" s="2381"/>
      <c r="STW5" s="3021"/>
      <c r="STX5" s="3021"/>
      <c r="STY5" s="3029"/>
      <c r="STZ5" s="3029"/>
      <c r="SUA5" s="3029"/>
      <c r="SUB5" s="1069"/>
      <c r="SUC5" s="83"/>
      <c r="SUD5" s="2381"/>
      <c r="SUE5" s="3021"/>
      <c r="SUF5" s="3021"/>
      <c r="SUG5" s="3029"/>
      <c r="SUH5" s="3029"/>
      <c r="SUI5" s="3029"/>
      <c r="SUJ5" s="1069"/>
      <c r="SUK5" s="83"/>
      <c r="SUL5" s="2381"/>
      <c r="SUM5" s="3021"/>
      <c r="SUN5" s="3021"/>
      <c r="SUO5" s="3029"/>
      <c r="SUP5" s="3029"/>
      <c r="SUQ5" s="3029"/>
      <c r="SUR5" s="1069"/>
      <c r="SUS5" s="83"/>
      <c r="SUT5" s="2381"/>
      <c r="SUU5" s="3021"/>
      <c r="SUV5" s="3021"/>
      <c r="SUW5" s="3029"/>
      <c r="SUX5" s="3029"/>
      <c r="SUY5" s="3029"/>
      <c r="SUZ5" s="1069"/>
      <c r="SVA5" s="83"/>
      <c r="SVB5" s="2381"/>
      <c r="SVC5" s="3021"/>
      <c r="SVD5" s="3021"/>
      <c r="SVE5" s="3029"/>
      <c r="SVF5" s="3029"/>
      <c r="SVG5" s="3029"/>
      <c r="SVH5" s="1069"/>
      <c r="SVI5" s="83"/>
      <c r="SVJ5" s="2381"/>
      <c r="SVK5" s="3021"/>
      <c r="SVL5" s="3021"/>
      <c r="SVM5" s="3029"/>
      <c r="SVN5" s="3029"/>
      <c r="SVO5" s="3029"/>
      <c r="SVP5" s="1069"/>
      <c r="SVQ5" s="83"/>
      <c r="SVR5" s="2381"/>
      <c r="SVS5" s="3021"/>
      <c r="SVT5" s="3021"/>
      <c r="SVU5" s="3029"/>
      <c r="SVV5" s="3029"/>
      <c r="SVW5" s="3029"/>
      <c r="SVX5" s="1069"/>
      <c r="SVY5" s="83"/>
      <c r="SVZ5" s="2381"/>
      <c r="SWA5" s="3021"/>
      <c r="SWB5" s="3021"/>
      <c r="SWC5" s="3029"/>
      <c r="SWD5" s="3029"/>
      <c r="SWE5" s="3029"/>
      <c r="SWF5" s="1069"/>
      <c r="SWG5" s="83"/>
      <c r="SWH5" s="2381"/>
      <c r="SWI5" s="3021"/>
      <c r="SWJ5" s="3021"/>
      <c r="SWK5" s="3029"/>
      <c r="SWL5" s="3029"/>
      <c r="SWM5" s="3029"/>
      <c r="SWN5" s="1069"/>
      <c r="SWO5" s="83"/>
      <c r="SWP5" s="2381"/>
      <c r="SWQ5" s="3021"/>
      <c r="SWR5" s="3021"/>
      <c r="SWS5" s="3029"/>
      <c r="SWT5" s="3029"/>
      <c r="SWU5" s="3029"/>
      <c r="SWV5" s="1069"/>
      <c r="SWW5" s="83"/>
      <c r="SWX5" s="2381"/>
      <c r="SWY5" s="3021"/>
      <c r="SWZ5" s="3021"/>
      <c r="SXA5" s="3029"/>
      <c r="SXB5" s="3029"/>
      <c r="SXC5" s="3029"/>
      <c r="SXD5" s="1069"/>
      <c r="SXE5" s="83"/>
      <c r="SXF5" s="2381"/>
      <c r="SXG5" s="3021"/>
      <c r="SXH5" s="3021"/>
      <c r="SXI5" s="3029"/>
      <c r="SXJ5" s="3029"/>
      <c r="SXK5" s="3029"/>
      <c r="SXL5" s="1069"/>
      <c r="SXM5" s="83"/>
      <c r="SXN5" s="2381"/>
      <c r="SXO5" s="3021"/>
      <c r="SXP5" s="3021"/>
      <c r="SXQ5" s="3029"/>
      <c r="SXR5" s="3029"/>
      <c r="SXS5" s="3029"/>
      <c r="SXT5" s="1069"/>
      <c r="SXU5" s="83"/>
      <c r="SXV5" s="2381"/>
      <c r="SXW5" s="3021"/>
      <c r="SXX5" s="3021"/>
      <c r="SXY5" s="3029"/>
      <c r="SXZ5" s="3029"/>
      <c r="SYA5" s="3029"/>
      <c r="SYB5" s="1069"/>
      <c r="SYC5" s="83"/>
      <c r="SYD5" s="2381"/>
      <c r="SYE5" s="3021"/>
      <c r="SYF5" s="3021"/>
      <c r="SYG5" s="3029"/>
      <c r="SYH5" s="3029"/>
      <c r="SYI5" s="3029"/>
      <c r="SYJ5" s="1069"/>
      <c r="SYK5" s="83"/>
      <c r="SYL5" s="2381"/>
      <c r="SYM5" s="3021"/>
      <c r="SYN5" s="3021"/>
      <c r="SYO5" s="3029"/>
      <c r="SYP5" s="3029"/>
      <c r="SYQ5" s="3029"/>
      <c r="SYR5" s="1069"/>
      <c r="SYS5" s="83"/>
      <c r="SYT5" s="2381"/>
      <c r="SYU5" s="3021"/>
      <c r="SYV5" s="3021"/>
      <c r="SYW5" s="3029"/>
      <c r="SYX5" s="3029"/>
      <c r="SYY5" s="3029"/>
      <c r="SYZ5" s="1069"/>
      <c r="SZA5" s="83"/>
      <c r="SZB5" s="2381"/>
      <c r="SZC5" s="3021"/>
      <c r="SZD5" s="3021"/>
      <c r="SZE5" s="3029"/>
      <c r="SZF5" s="3029"/>
      <c r="SZG5" s="3029"/>
      <c r="SZH5" s="1069"/>
      <c r="SZI5" s="83"/>
      <c r="SZJ5" s="2381"/>
      <c r="SZK5" s="3021"/>
      <c r="SZL5" s="3021"/>
      <c r="SZM5" s="3029"/>
      <c r="SZN5" s="3029"/>
      <c r="SZO5" s="3029"/>
      <c r="SZP5" s="1069"/>
      <c r="SZQ5" s="83"/>
      <c r="SZR5" s="2381"/>
      <c r="SZS5" s="3021"/>
      <c r="SZT5" s="3021"/>
      <c r="SZU5" s="3029"/>
      <c r="SZV5" s="3029"/>
      <c r="SZW5" s="3029"/>
      <c r="SZX5" s="1069"/>
      <c r="SZY5" s="83"/>
      <c r="SZZ5" s="2381"/>
      <c r="TAA5" s="3021"/>
      <c r="TAB5" s="3021"/>
      <c r="TAC5" s="3029"/>
      <c r="TAD5" s="3029"/>
      <c r="TAE5" s="3029"/>
      <c r="TAF5" s="1069"/>
      <c r="TAG5" s="83"/>
      <c r="TAH5" s="2381"/>
      <c r="TAI5" s="3021"/>
      <c r="TAJ5" s="3021"/>
      <c r="TAK5" s="3029"/>
      <c r="TAL5" s="3029"/>
      <c r="TAM5" s="3029"/>
      <c r="TAN5" s="1069"/>
      <c r="TAO5" s="83"/>
      <c r="TAP5" s="2381"/>
      <c r="TAQ5" s="3021"/>
      <c r="TAR5" s="3021"/>
      <c r="TAS5" s="3029"/>
      <c r="TAT5" s="3029"/>
      <c r="TAU5" s="3029"/>
      <c r="TAV5" s="1069"/>
      <c r="TAW5" s="83"/>
      <c r="TAX5" s="2381"/>
      <c r="TAY5" s="3021"/>
      <c r="TAZ5" s="3021"/>
      <c r="TBA5" s="3029"/>
      <c r="TBB5" s="3029"/>
      <c r="TBC5" s="3029"/>
      <c r="TBD5" s="1069"/>
      <c r="TBE5" s="83"/>
      <c r="TBF5" s="2381"/>
      <c r="TBG5" s="3021"/>
      <c r="TBH5" s="3021"/>
      <c r="TBI5" s="3029"/>
      <c r="TBJ5" s="3029"/>
      <c r="TBK5" s="3029"/>
      <c r="TBL5" s="1069"/>
      <c r="TBM5" s="83"/>
      <c r="TBN5" s="2381"/>
      <c r="TBO5" s="3021"/>
      <c r="TBP5" s="3021"/>
      <c r="TBQ5" s="3029"/>
      <c r="TBR5" s="3029"/>
      <c r="TBS5" s="3029"/>
      <c r="TBT5" s="1069"/>
      <c r="TBU5" s="83"/>
      <c r="TBV5" s="2381"/>
      <c r="TBW5" s="3021"/>
      <c r="TBX5" s="3021"/>
      <c r="TBY5" s="3029"/>
      <c r="TBZ5" s="3029"/>
      <c r="TCA5" s="3029"/>
      <c r="TCB5" s="1069"/>
      <c r="TCC5" s="83"/>
      <c r="TCD5" s="2381"/>
      <c r="TCE5" s="3021"/>
      <c r="TCF5" s="3021"/>
      <c r="TCG5" s="3029"/>
      <c r="TCH5" s="3029"/>
      <c r="TCI5" s="3029"/>
      <c r="TCJ5" s="1069"/>
      <c r="TCK5" s="83"/>
      <c r="TCL5" s="2381"/>
      <c r="TCM5" s="3021"/>
      <c r="TCN5" s="3021"/>
      <c r="TCO5" s="3029"/>
      <c r="TCP5" s="3029"/>
      <c r="TCQ5" s="3029"/>
      <c r="TCR5" s="1069"/>
      <c r="TCS5" s="83"/>
      <c r="TCT5" s="2381"/>
      <c r="TCU5" s="3021"/>
      <c r="TCV5" s="3021"/>
      <c r="TCW5" s="3029"/>
      <c r="TCX5" s="3029"/>
      <c r="TCY5" s="3029"/>
      <c r="TCZ5" s="1069"/>
      <c r="TDA5" s="83"/>
      <c r="TDB5" s="2381"/>
      <c r="TDC5" s="3021"/>
      <c r="TDD5" s="3021"/>
      <c r="TDE5" s="3029"/>
      <c r="TDF5" s="3029"/>
      <c r="TDG5" s="3029"/>
      <c r="TDH5" s="1069"/>
      <c r="TDI5" s="83"/>
      <c r="TDJ5" s="2381"/>
      <c r="TDK5" s="3021"/>
      <c r="TDL5" s="3021"/>
      <c r="TDM5" s="3029"/>
      <c r="TDN5" s="3029"/>
      <c r="TDO5" s="3029"/>
      <c r="TDP5" s="1069"/>
      <c r="TDQ5" s="83"/>
      <c r="TDR5" s="2381"/>
      <c r="TDS5" s="3021"/>
      <c r="TDT5" s="3021"/>
      <c r="TDU5" s="3029"/>
      <c r="TDV5" s="3029"/>
      <c r="TDW5" s="3029"/>
      <c r="TDX5" s="1069"/>
      <c r="TDY5" s="83"/>
      <c r="TDZ5" s="2381"/>
      <c r="TEA5" s="3021"/>
      <c r="TEB5" s="3021"/>
      <c r="TEC5" s="3029"/>
      <c r="TED5" s="3029"/>
      <c r="TEE5" s="3029"/>
      <c r="TEF5" s="1069"/>
      <c r="TEG5" s="83"/>
      <c r="TEH5" s="2381"/>
      <c r="TEI5" s="3021"/>
      <c r="TEJ5" s="3021"/>
      <c r="TEK5" s="3029"/>
      <c r="TEL5" s="3029"/>
      <c r="TEM5" s="3029"/>
      <c r="TEN5" s="1069"/>
      <c r="TEO5" s="83"/>
      <c r="TEP5" s="2381"/>
      <c r="TEQ5" s="3021"/>
      <c r="TER5" s="3021"/>
      <c r="TES5" s="3029"/>
      <c r="TET5" s="3029"/>
      <c r="TEU5" s="3029"/>
      <c r="TEV5" s="1069"/>
      <c r="TEW5" s="83"/>
      <c r="TEX5" s="2381"/>
      <c r="TEY5" s="3021"/>
      <c r="TEZ5" s="3021"/>
      <c r="TFA5" s="3029"/>
      <c r="TFB5" s="3029"/>
      <c r="TFC5" s="3029"/>
      <c r="TFD5" s="1069"/>
      <c r="TFE5" s="83"/>
      <c r="TFF5" s="2381"/>
      <c r="TFG5" s="3021"/>
      <c r="TFH5" s="3021"/>
      <c r="TFI5" s="3029"/>
      <c r="TFJ5" s="3029"/>
      <c r="TFK5" s="3029"/>
      <c r="TFL5" s="1069"/>
      <c r="TFM5" s="83"/>
      <c r="TFN5" s="2381"/>
      <c r="TFO5" s="3021"/>
      <c r="TFP5" s="3021"/>
      <c r="TFQ5" s="3029"/>
      <c r="TFR5" s="3029"/>
      <c r="TFS5" s="3029"/>
      <c r="TFT5" s="1069"/>
      <c r="TFU5" s="83"/>
      <c r="TFV5" s="2381"/>
      <c r="TFW5" s="3021"/>
      <c r="TFX5" s="3021"/>
      <c r="TFY5" s="3029"/>
      <c r="TFZ5" s="3029"/>
      <c r="TGA5" s="3029"/>
      <c r="TGB5" s="1069"/>
      <c r="TGC5" s="83"/>
      <c r="TGD5" s="2381"/>
      <c r="TGE5" s="3021"/>
      <c r="TGF5" s="3021"/>
      <c r="TGG5" s="3029"/>
      <c r="TGH5" s="3029"/>
      <c r="TGI5" s="3029"/>
      <c r="TGJ5" s="1069"/>
      <c r="TGK5" s="83"/>
      <c r="TGL5" s="2381"/>
      <c r="TGM5" s="3021"/>
      <c r="TGN5" s="3021"/>
      <c r="TGO5" s="3029"/>
      <c r="TGP5" s="3029"/>
      <c r="TGQ5" s="3029"/>
      <c r="TGR5" s="1069"/>
      <c r="TGS5" s="83"/>
      <c r="TGT5" s="2381"/>
      <c r="TGU5" s="3021"/>
      <c r="TGV5" s="3021"/>
      <c r="TGW5" s="3029"/>
      <c r="TGX5" s="3029"/>
      <c r="TGY5" s="3029"/>
      <c r="TGZ5" s="1069"/>
      <c r="THA5" s="83"/>
      <c r="THB5" s="2381"/>
      <c r="THC5" s="3021"/>
      <c r="THD5" s="3021"/>
      <c r="THE5" s="3029"/>
      <c r="THF5" s="3029"/>
      <c r="THG5" s="3029"/>
      <c r="THH5" s="1069"/>
      <c r="THI5" s="83"/>
      <c r="THJ5" s="2381"/>
      <c r="THK5" s="3021"/>
      <c r="THL5" s="3021"/>
      <c r="THM5" s="3029"/>
      <c r="THN5" s="3029"/>
      <c r="THO5" s="3029"/>
      <c r="THP5" s="1069"/>
      <c r="THQ5" s="83"/>
      <c r="THR5" s="2381"/>
      <c r="THS5" s="3021"/>
      <c r="THT5" s="3021"/>
      <c r="THU5" s="3029"/>
      <c r="THV5" s="3029"/>
      <c r="THW5" s="3029"/>
      <c r="THX5" s="1069"/>
      <c r="THY5" s="83"/>
      <c r="THZ5" s="2381"/>
      <c r="TIA5" s="3021"/>
      <c r="TIB5" s="3021"/>
      <c r="TIC5" s="3029"/>
      <c r="TID5" s="3029"/>
      <c r="TIE5" s="3029"/>
      <c r="TIF5" s="1069"/>
      <c r="TIG5" s="83"/>
      <c r="TIH5" s="2381"/>
      <c r="TII5" s="3021"/>
      <c r="TIJ5" s="3021"/>
      <c r="TIK5" s="3029"/>
      <c r="TIL5" s="3029"/>
      <c r="TIM5" s="3029"/>
      <c r="TIN5" s="1069"/>
      <c r="TIO5" s="83"/>
      <c r="TIP5" s="2381"/>
      <c r="TIQ5" s="3021"/>
      <c r="TIR5" s="3021"/>
      <c r="TIS5" s="3029"/>
      <c r="TIT5" s="3029"/>
      <c r="TIU5" s="3029"/>
      <c r="TIV5" s="1069"/>
      <c r="TIW5" s="83"/>
      <c r="TIX5" s="2381"/>
      <c r="TIY5" s="3021"/>
      <c r="TIZ5" s="3021"/>
      <c r="TJA5" s="3029"/>
      <c r="TJB5" s="3029"/>
      <c r="TJC5" s="3029"/>
      <c r="TJD5" s="1069"/>
      <c r="TJE5" s="83"/>
      <c r="TJF5" s="2381"/>
      <c r="TJG5" s="3021"/>
      <c r="TJH5" s="3021"/>
      <c r="TJI5" s="3029"/>
      <c r="TJJ5" s="3029"/>
      <c r="TJK5" s="3029"/>
      <c r="TJL5" s="1069"/>
      <c r="TJM5" s="83"/>
      <c r="TJN5" s="2381"/>
      <c r="TJO5" s="3021"/>
      <c r="TJP5" s="3021"/>
      <c r="TJQ5" s="3029"/>
      <c r="TJR5" s="3029"/>
      <c r="TJS5" s="3029"/>
      <c r="TJT5" s="1069"/>
      <c r="TJU5" s="83"/>
      <c r="TJV5" s="2381"/>
      <c r="TJW5" s="3021"/>
      <c r="TJX5" s="3021"/>
      <c r="TJY5" s="3029"/>
      <c r="TJZ5" s="3029"/>
      <c r="TKA5" s="3029"/>
      <c r="TKB5" s="1069"/>
      <c r="TKC5" s="83"/>
      <c r="TKD5" s="2381"/>
      <c r="TKE5" s="3021"/>
      <c r="TKF5" s="3021"/>
      <c r="TKG5" s="3029"/>
      <c r="TKH5" s="3029"/>
      <c r="TKI5" s="3029"/>
      <c r="TKJ5" s="1069"/>
      <c r="TKK5" s="83"/>
      <c r="TKL5" s="2381"/>
      <c r="TKM5" s="3021"/>
      <c r="TKN5" s="3021"/>
      <c r="TKO5" s="3029"/>
      <c r="TKP5" s="3029"/>
      <c r="TKQ5" s="3029"/>
      <c r="TKR5" s="1069"/>
      <c r="TKS5" s="83"/>
      <c r="TKT5" s="2381"/>
      <c r="TKU5" s="3021"/>
      <c r="TKV5" s="3021"/>
      <c r="TKW5" s="3029"/>
      <c r="TKX5" s="3029"/>
      <c r="TKY5" s="3029"/>
      <c r="TKZ5" s="1069"/>
      <c r="TLA5" s="83"/>
      <c r="TLB5" s="2381"/>
      <c r="TLC5" s="3021"/>
      <c r="TLD5" s="3021"/>
      <c r="TLE5" s="3029"/>
      <c r="TLF5" s="3029"/>
      <c r="TLG5" s="3029"/>
      <c r="TLH5" s="1069"/>
      <c r="TLI5" s="83"/>
      <c r="TLJ5" s="2381"/>
      <c r="TLK5" s="3021"/>
      <c r="TLL5" s="3021"/>
      <c r="TLM5" s="3029"/>
      <c r="TLN5" s="3029"/>
      <c r="TLO5" s="3029"/>
      <c r="TLP5" s="1069"/>
      <c r="TLQ5" s="83"/>
      <c r="TLR5" s="2381"/>
      <c r="TLS5" s="3021"/>
      <c r="TLT5" s="3021"/>
      <c r="TLU5" s="3029"/>
      <c r="TLV5" s="3029"/>
      <c r="TLW5" s="3029"/>
      <c r="TLX5" s="1069"/>
      <c r="TLY5" s="83"/>
      <c r="TLZ5" s="2381"/>
      <c r="TMA5" s="3021"/>
      <c r="TMB5" s="3021"/>
      <c r="TMC5" s="3029"/>
      <c r="TMD5" s="3029"/>
      <c r="TME5" s="3029"/>
      <c r="TMF5" s="1069"/>
      <c r="TMG5" s="83"/>
      <c r="TMH5" s="2381"/>
      <c r="TMI5" s="3021"/>
      <c r="TMJ5" s="3021"/>
      <c r="TMK5" s="3029"/>
      <c r="TML5" s="3029"/>
      <c r="TMM5" s="3029"/>
      <c r="TMN5" s="1069"/>
      <c r="TMO5" s="83"/>
      <c r="TMP5" s="2381"/>
      <c r="TMQ5" s="3021"/>
      <c r="TMR5" s="3021"/>
      <c r="TMS5" s="3029"/>
      <c r="TMT5" s="3029"/>
      <c r="TMU5" s="3029"/>
      <c r="TMV5" s="1069"/>
      <c r="TMW5" s="83"/>
      <c r="TMX5" s="2381"/>
      <c r="TMY5" s="3021"/>
      <c r="TMZ5" s="3021"/>
      <c r="TNA5" s="3029"/>
      <c r="TNB5" s="3029"/>
      <c r="TNC5" s="3029"/>
      <c r="TND5" s="1069"/>
      <c r="TNE5" s="83"/>
      <c r="TNF5" s="2381"/>
      <c r="TNG5" s="3021"/>
      <c r="TNH5" s="3021"/>
      <c r="TNI5" s="3029"/>
      <c r="TNJ5" s="3029"/>
      <c r="TNK5" s="3029"/>
      <c r="TNL5" s="1069"/>
      <c r="TNM5" s="83"/>
      <c r="TNN5" s="2381"/>
      <c r="TNO5" s="3021"/>
      <c r="TNP5" s="3021"/>
      <c r="TNQ5" s="3029"/>
      <c r="TNR5" s="3029"/>
      <c r="TNS5" s="3029"/>
      <c r="TNT5" s="1069"/>
      <c r="TNU5" s="83"/>
      <c r="TNV5" s="2381"/>
      <c r="TNW5" s="3021"/>
      <c r="TNX5" s="3021"/>
      <c r="TNY5" s="3029"/>
      <c r="TNZ5" s="3029"/>
      <c r="TOA5" s="3029"/>
      <c r="TOB5" s="1069"/>
      <c r="TOC5" s="83"/>
      <c r="TOD5" s="2381"/>
      <c r="TOE5" s="3021"/>
      <c r="TOF5" s="3021"/>
      <c r="TOG5" s="3029"/>
      <c r="TOH5" s="3029"/>
      <c r="TOI5" s="3029"/>
      <c r="TOJ5" s="1069"/>
      <c r="TOK5" s="83"/>
      <c r="TOL5" s="2381"/>
      <c r="TOM5" s="3021"/>
      <c r="TON5" s="3021"/>
      <c r="TOO5" s="3029"/>
      <c r="TOP5" s="3029"/>
      <c r="TOQ5" s="3029"/>
      <c r="TOR5" s="1069"/>
      <c r="TOS5" s="83"/>
      <c r="TOT5" s="2381"/>
      <c r="TOU5" s="3021"/>
      <c r="TOV5" s="3021"/>
      <c r="TOW5" s="3029"/>
      <c r="TOX5" s="3029"/>
      <c r="TOY5" s="3029"/>
      <c r="TOZ5" s="1069"/>
      <c r="TPA5" s="83"/>
      <c r="TPB5" s="2381"/>
      <c r="TPC5" s="3021"/>
      <c r="TPD5" s="3021"/>
      <c r="TPE5" s="3029"/>
      <c r="TPF5" s="3029"/>
      <c r="TPG5" s="3029"/>
      <c r="TPH5" s="1069"/>
      <c r="TPI5" s="83"/>
      <c r="TPJ5" s="2381"/>
      <c r="TPK5" s="3021"/>
      <c r="TPL5" s="3021"/>
      <c r="TPM5" s="3029"/>
      <c r="TPN5" s="3029"/>
      <c r="TPO5" s="3029"/>
      <c r="TPP5" s="1069"/>
      <c r="TPQ5" s="83"/>
      <c r="TPR5" s="2381"/>
      <c r="TPS5" s="3021"/>
      <c r="TPT5" s="3021"/>
      <c r="TPU5" s="3029"/>
      <c r="TPV5" s="3029"/>
      <c r="TPW5" s="3029"/>
      <c r="TPX5" s="1069"/>
      <c r="TPY5" s="83"/>
      <c r="TPZ5" s="2381"/>
      <c r="TQA5" s="3021"/>
      <c r="TQB5" s="3021"/>
      <c r="TQC5" s="3029"/>
      <c r="TQD5" s="3029"/>
      <c r="TQE5" s="3029"/>
      <c r="TQF5" s="1069"/>
      <c r="TQG5" s="83"/>
      <c r="TQH5" s="2381"/>
      <c r="TQI5" s="3021"/>
      <c r="TQJ5" s="3021"/>
      <c r="TQK5" s="3029"/>
      <c r="TQL5" s="3029"/>
      <c r="TQM5" s="3029"/>
      <c r="TQN5" s="1069"/>
      <c r="TQO5" s="83"/>
      <c r="TQP5" s="2381"/>
      <c r="TQQ5" s="3021"/>
      <c r="TQR5" s="3021"/>
      <c r="TQS5" s="3029"/>
      <c r="TQT5" s="3029"/>
      <c r="TQU5" s="3029"/>
      <c r="TQV5" s="1069"/>
      <c r="TQW5" s="83"/>
      <c r="TQX5" s="2381"/>
      <c r="TQY5" s="3021"/>
      <c r="TQZ5" s="3021"/>
      <c r="TRA5" s="3029"/>
      <c r="TRB5" s="3029"/>
      <c r="TRC5" s="3029"/>
      <c r="TRD5" s="1069"/>
      <c r="TRE5" s="83"/>
      <c r="TRF5" s="2381"/>
      <c r="TRG5" s="3021"/>
      <c r="TRH5" s="3021"/>
      <c r="TRI5" s="3029"/>
      <c r="TRJ5" s="3029"/>
      <c r="TRK5" s="3029"/>
      <c r="TRL5" s="1069"/>
      <c r="TRM5" s="83"/>
      <c r="TRN5" s="2381"/>
      <c r="TRO5" s="3021"/>
      <c r="TRP5" s="3021"/>
      <c r="TRQ5" s="3029"/>
      <c r="TRR5" s="3029"/>
      <c r="TRS5" s="3029"/>
      <c r="TRT5" s="1069"/>
      <c r="TRU5" s="83"/>
      <c r="TRV5" s="2381"/>
      <c r="TRW5" s="3021"/>
      <c r="TRX5" s="3021"/>
      <c r="TRY5" s="3029"/>
      <c r="TRZ5" s="3029"/>
      <c r="TSA5" s="3029"/>
      <c r="TSB5" s="1069"/>
      <c r="TSC5" s="83"/>
      <c r="TSD5" s="2381"/>
      <c r="TSE5" s="3021"/>
      <c r="TSF5" s="3021"/>
      <c r="TSG5" s="3029"/>
      <c r="TSH5" s="3029"/>
      <c r="TSI5" s="3029"/>
      <c r="TSJ5" s="1069"/>
      <c r="TSK5" s="83"/>
      <c r="TSL5" s="2381"/>
      <c r="TSM5" s="3021"/>
      <c r="TSN5" s="3021"/>
      <c r="TSO5" s="3029"/>
      <c r="TSP5" s="3029"/>
      <c r="TSQ5" s="3029"/>
      <c r="TSR5" s="1069"/>
      <c r="TSS5" s="83"/>
      <c r="TST5" s="2381"/>
      <c r="TSU5" s="3021"/>
      <c r="TSV5" s="3021"/>
      <c r="TSW5" s="3029"/>
      <c r="TSX5" s="3029"/>
      <c r="TSY5" s="3029"/>
      <c r="TSZ5" s="1069"/>
      <c r="TTA5" s="83"/>
      <c r="TTB5" s="2381"/>
      <c r="TTC5" s="3021"/>
      <c r="TTD5" s="3021"/>
      <c r="TTE5" s="3029"/>
      <c r="TTF5" s="3029"/>
      <c r="TTG5" s="3029"/>
      <c r="TTH5" s="1069"/>
      <c r="TTI5" s="83"/>
      <c r="TTJ5" s="2381"/>
      <c r="TTK5" s="3021"/>
      <c r="TTL5" s="3021"/>
      <c r="TTM5" s="3029"/>
      <c r="TTN5" s="3029"/>
      <c r="TTO5" s="3029"/>
      <c r="TTP5" s="1069"/>
      <c r="TTQ5" s="83"/>
      <c r="TTR5" s="2381"/>
      <c r="TTS5" s="3021"/>
      <c r="TTT5" s="3021"/>
      <c r="TTU5" s="3029"/>
      <c r="TTV5" s="3029"/>
      <c r="TTW5" s="3029"/>
      <c r="TTX5" s="1069"/>
      <c r="TTY5" s="83"/>
      <c r="TTZ5" s="2381"/>
      <c r="TUA5" s="3021"/>
      <c r="TUB5" s="3021"/>
      <c r="TUC5" s="3029"/>
      <c r="TUD5" s="3029"/>
      <c r="TUE5" s="3029"/>
      <c r="TUF5" s="1069"/>
      <c r="TUG5" s="83"/>
      <c r="TUH5" s="2381"/>
      <c r="TUI5" s="3021"/>
      <c r="TUJ5" s="3021"/>
      <c r="TUK5" s="3029"/>
      <c r="TUL5" s="3029"/>
      <c r="TUM5" s="3029"/>
      <c r="TUN5" s="1069"/>
      <c r="TUO5" s="83"/>
      <c r="TUP5" s="2381"/>
      <c r="TUQ5" s="3021"/>
      <c r="TUR5" s="3021"/>
      <c r="TUS5" s="3029"/>
      <c r="TUT5" s="3029"/>
      <c r="TUU5" s="3029"/>
      <c r="TUV5" s="1069"/>
      <c r="TUW5" s="83"/>
      <c r="TUX5" s="2381"/>
      <c r="TUY5" s="3021"/>
      <c r="TUZ5" s="3021"/>
      <c r="TVA5" s="3029"/>
      <c r="TVB5" s="3029"/>
      <c r="TVC5" s="3029"/>
      <c r="TVD5" s="1069"/>
      <c r="TVE5" s="83"/>
      <c r="TVF5" s="2381"/>
      <c r="TVG5" s="3021"/>
      <c r="TVH5" s="3021"/>
      <c r="TVI5" s="3029"/>
      <c r="TVJ5" s="3029"/>
      <c r="TVK5" s="3029"/>
      <c r="TVL5" s="1069"/>
      <c r="TVM5" s="83"/>
      <c r="TVN5" s="2381"/>
      <c r="TVO5" s="3021"/>
      <c r="TVP5" s="3021"/>
      <c r="TVQ5" s="3029"/>
      <c r="TVR5" s="3029"/>
      <c r="TVS5" s="3029"/>
      <c r="TVT5" s="1069"/>
      <c r="TVU5" s="83"/>
      <c r="TVV5" s="2381"/>
      <c r="TVW5" s="3021"/>
      <c r="TVX5" s="3021"/>
      <c r="TVY5" s="3029"/>
      <c r="TVZ5" s="3029"/>
      <c r="TWA5" s="3029"/>
      <c r="TWB5" s="1069"/>
      <c r="TWC5" s="83"/>
      <c r="TWD5" s="2381"/>
      <c r="TWE5" s="3021"/>
      <c r="TWF5" s="3021"/>
      <c r="TWG5" s="3029"/>
      <c r="TWH5" s="3029"/>
      <c r="TWI5" s="3029"/>
      <c r="TWJ5" s="1069"/>
      <c r="TWK5" s="83"/>
      <c r="TWL5" s="2381"/>
      <c r="TWM5" s="3021"/>
      <c r="TWN5" s="3021"/>
      <c r="TWO5" s="3029"/>
      <c r="TWP5" s="3029"/>
      <c r="TWQ5" s="3029"/>
      <c r="TWR5" s="1069"/>
      <c r="TWS5" s="83"/>
      <c r="TWT5" s="2381"/>
      <c r="TWU5" s="3021"/>
      <c r="TWV5" s="3021"/>
      <c r="TWW5" s="3029"/>
      <c r="TWX5" s="3029"/>
      <c r="TWY5" s="3029"/>
      <c r="TWZ5" s="1069"/>
      <c r="TXA5" s="83"/>
      <c r="TXB5" s="2381"/>
      <c r="TXC5" s="3021"/>
      <c r="TXD5" s="3021"/>
      <c r="TXE5" s="3029"/>
      <c r="TXF5" s="3029"/>
      <c r="TXG5" s="3029"/>
      <c r="TXH5" s="1069"/>
      <c r="TXI5" s="83"/>
      <c r="TXJ5" s="2381"/>
      <c r="TXK5" s="3021"/>
      <c r="TXL5" s="3021"/>
      <c r="TXM5" s="3029"/>
      <c r="TXN5" s="3029"/>
      <c r="TXO5" s="3029"/>
      <c r="TXP5" s="1069"/>
      <c r="TXQ5" s="83"/>
      <c r="TXR5" s="2381"/>
      <c r="TXS5" s="3021"/>
      <c r="TXT5" s="3021"/>
      <c r="TXU5" s="3029"/>
      <c r="TXV5" s="3029"/>
      <c r="TXW5" s="3029"/>
      <c r="TXX5" s="1069"/>
      <c r="TXY5" s="83"/>
      <c r="TXZ5" s="2381"/>
      <c r="TYA5" s="3021"/>
      <c r="TYB5" s="3021"/>
      <c r="TYC5" s="3029"/>
      <c r="TYD5" s="3029"/>
      <c r="TYE5" s="3029"/>
      <c r="TYF5" s="1069"/>
      <c r="TYG5" s="83"/>
      <c r="TYH5" s="2381"/>
      <c r="TYI5" s="3021"/>
      <c r="TYJ5" s="3021"/>
      <c r="TYK5" s="3029"/>
      <c r="TYL5" s="3029"/>
      <c r="TYM5" s="3029"/>
      <c r="TYN5" s="1069"/>
      <c r="TYO5" s="83"/>
      <c r="TYP5" s="2381"/>
      <c r="TYQ5" s="3021"/>
      <c r="TYR5" s="3021"/>
      <c r="TYS5" s="3029"/>
      <c r="TYT5" s="3029"/>
      <c r="TYU5" s="3029"/>
      <c r="TYV5" s="1069"/>
      <c r="TYW5" s="83"/>
      <c r="TYX5" s="2381"/>
      <c r="TYY5" s="3021"/>
      <c r="TYZ5" s="3021"/>
      <c r="TZA5" s="3029"/>
      <c r="TZB5" s="3029"/>
      <c r="TZC5" s="3029"/>
      <c r="TZD5" s="1069"/>
      <c r="TZE5" s="83"/>
      <c r="TZF5" s="2381"/>
      <c r="TZG5" s="3021"/>
      <c r="TZH5" s="3021"/>
      <c r="TZI5" s="3029"/>
      <c r="TZJ5" s="3029"/>
      <c r="TZK5" s="3029"/>
      <c r="TZL5" s="1069"/>
      <c r="TZM5" s="83"/>
      <c r="TZN5" s="2381"/>
      <c r="TZO5" s="3021"/>
      <c r="TZP5" s="3021"/>
      <c r="TZQ5" s="3029"/>
      <c r="TZR5" s="3029"/>
      <c r="TZS5" s="3029"/>
      <c r="TZT5" s="1069"/>
      <c r="TZU5" s="83"/>
      <c r="TZV5" s="2381"/>
      <c r="TZW5" s="3021"/>
      <c r="TZX5" s="3021"/>
      <c r="TZY5" s="3029"/>
      <c r="TZZ5" s="3029"/>
      <c r="UAA5" s="3029"/>
      <c r="UAB5" s="1069"/>
      <c r="UAC5" s="83"/>
      <c r="UAD5" s="2381"/>
      <c r="UAE5" s="3021"/>
      <c r="UAF5" s="3021"/>
      <c r="UAG5" s="3029"/>
      <c r="UAH5" s="3029"/>
      <c r="UAI5" s="3029"/>
      <c r="UAJ5" s="1069"/>
      <c r="UAK5" s="83"/>
      <c r="UAL5" s="2381"/>
      <c r="UAM5" s="3021"/>
      <c r="UAN5" s="3021"/>
      <c r="UAO5" s="3029"/>
      <c r="UAP5" s="3029"/>
      <c r="UAQ5" s="3029"/>
      <c r="UAR5" s="1069"/>
      <c r="UAS5" s="83"/>
      <c r="UAT5" s="2381"/>
      <c r="UAU5" s="3021"/>
      <c r="UAV5" s="3021"/>
      <c r="UAW5" s="3029"/>
      <c r="UAX5" s="3029"/>
      <c r="UAY5" s="3029"/>
      <c r="UAZ5" s="1069"/>
      <c r="UBA5" s="83"/>
      <c r="UBB5" s="2381"/>
      <c r="UBC5" s="3021"/>
      <c r="UBD5" s="3021"/>
      <c r="UBE5" s="3029"/>
      <c r="UBF5" s="3029"/>
      <c r="UBG5" s="3029"/>
      <c r="UBH5" s="1069"/>
      <c r="UBI5" s="83"/>
      <c r="UBJ5" s="2381"/>
      <c r="UBK5" s="3021"/>
      <c r="UBL5" s="3021"/>
      <c r="UBM5" s="3029"/>
      <c r="UBN5" s="3029"/>
      <c r="UBO5" s="3029"/>
      <c r="UBP5" s="1069"/>
      <c r="UBQ5" s="83"/>
      <c r="UBR5" s="2381"/>
      <c r="UBS5" s="3021"/>
      <c r="UBT5" s="3021"/>
      <c r="UBU5" s="3029"/>
      <c r="UBV5" s="3029"/>
      <c r="UBW5" s="3029"/>
      <c r="UBX5" s="1069"/>
      <c r="UBY5" s="83"/>
      <c r="UBZ5" s="2381"/>
      <c r="UCA5" s="3021"/>
      <c r="UCB5" s="3021"/>
      <c r="UCC5" s="3029"/>
      <c r="UCD5" s="3029"/>
      <c r="UCE5" s="3029"/>
      <c r="UCF5" s="1069"/>
      <c r="UCG5" s="83"/>
      <c r="UCH5" s="2381"/>
      <c r="UCI5" s="3021"/>
      <c r="UCJ5" s="3021"/>
      <c r="UCK5" s="3029"/>
      <c r="UCL5" s="3029"/>
      <c r="UCM5" s="3029"/>
      <c r="UCN5" s="1069"/>
      <c r="UCO5" s="83"/>
      <c r="UCP5" s="2381"/>
      <c r="UCQ5" s="3021"/>
      <c r="UCR5" s="3021"/>
      <c r="UCS5" s="3029"/>
      <c r="UCT5" s="3029"/>
      <c r="UCU5" s="3029"/>
      <c r="UCV5" s="1069"/>
      <c r="UCW5" s="83"/>
      <c r="UCX5" s="2381"/>
      <c r="UCY5" s="3021"/>
      <c r="UCZ5" s="3021"/>
      <c r="UDA5" s="3029"/>
      <c r="UDB5" s="3029"/>
      <c r="UDC5" s="3029"/>
      <c r="UDD5" s="1069"/>
      <c r="UDE5" s="83"/>
      <c r="UDF5" s="2381"/>
      <c r="UDG5" s="3021"/>
      <c r="UDH5" s="3021"/>
      <c r="UDI5" s="3029"/>
      <c r="UDJ5" s="3029"/>
      <c r="UDK5" s="3029"/>
      <c r="UDL5" s="1069"/>
      <c r="UDM5" s="83"/>
      <c r="UDN5" s="2381"/>
      <c r="UDO5" s="3021"/>
      <c r="UDP5" s="3021"/>
      <c r="UDQ5" s="3029"/>
      <c r="UDR5" s="3029"/>
      <c r="UDS5" s="3029"/>
      <c r="UDT5" s="1069"/>
      <c r="UDU5" s="83"/>
      <c r="UDV5" s="2381"/>
      <c r="UDW5" s="3021"/>
      <c r="UDX5" s="3021"/>
      <c r="UDY5" s="3029"/>
      <c r="UDZ5" s="3029"/>
      <c r="UEA5" s="3029"/>
      <c r="UEB5" s="1069"/>
      <c r="UEC5" s="83"/>
      <c r="UED5" s="2381"/>
      <c r="UEE5" s="3021"/>
      <c r="UEF5" s="3021"/>
      <c r="UEG5" s="3029"/>
      <c r="UEH5" s="3029"/>
      <c r="UEI5" s="3029"/>
      <c r="UEJ5" s="1069"/>
      <c r="UEK5" s="83"/>
      <c r="UEL5" s="2381"/>
      <c r="UEM5" s="3021"/>
      <c r="UEN5" s="3021"/>
      <c r="UEO5" s="3029"/>
      <c r="UEP5" s="3029"/>
      <c r="UEQ5" s="3029"/>
      <c r="UER5" s="1069"/>
      <c r="UES5" s="83"/>
      <c r="UET5" s="2381"/>
      <c r="UEU5" s="3021"/>
      <c r="UEV5" s="3021"/>
      <c r="UEW5" s="3029"/>
      <c r="UEX5" s="3029"/>
      <c r="UEY5" s="3029"/>
      <c r="UEZ5" s="1069"/>
      <c r="UFA5" s="83"/>
      <c r="UFB5" s="2381"/>
      <c r="UFC5" s="3021"/>
      <c r="UFD5" s="3021"/>
      <c r="UFE5" s="3029"/>
      <c r="UFF5" s="3029"/>
      <c r="UFG5" s="3029"/>
      <c r="UFH5" s="1069"/>
      <c r="UFI5" s="83"/>
      <c r="UFJ5" s="2381"/>
      <c r="UFK5" s="3021"/>
      <c r="UFL5" s="3021"/>
      <c r="UFM5" s="3029"/>
      <c r="UFN5" s="3029"/>
      <c r="UFO5" s="3029"/>
      <c r="UFP5" s="1069"/>
      <c r="UFQ5" s="83"/>
      <c r="UFR5" s="2381"/>
      <c r="UFS5" s="3021"/>
      <c r="UFT5" s="3021"/>
      <c r="UFU5" s="3029"/>
      <c r="UFV5" s="3029"/>
      <c r="UFW5" s="3029"/>
      <c r="UFX5" s="1069"/>
      <c r="UFY5" s="83"/>
      <c r="UFZ5" s="2381"/>
      <c r="UGA5" s="3021"/>
      <c r="UGB5" s="3021"/>
      <c r="UGC5" s="3029"/>
      <c r="UGD5" s="3029"/>
      <c r="UGE5" s="3029"/>
      <c r="UGF5" s="1069"/>
      <c r="UGG5" s="83"/>
      <c r="UGH5" s="2381"/>
      <c r="UGI5" s="3021"/>
      <c r="UGJ5" s="3021"/>
      <c r="UGK5" s="3029"/>
      <c r="UGL5" s="3029"/>
      <c r="UGM5" s="3029"/>
      <c r="UGN5" s="1069"/>
      <c r="UGO5" s="83"/>
      <c r="UGP5" s="2381"/>
      <c r="UGQ5" s="3021"/>
      <c r="UGR5" s="3021"/>
      <c r="UGS5" s="3029"/>
      <c r="UGT5" s="3029"/>
      <c r="UGU5" s="3029"/>
      <c r="UGV5" s="1069"/>
      <c r="UGW5" s="83"/>
      <c r="UGX5" s="2381"/>
      <c r="UGY5" s="3021"/>
      <c r="UGZ5" s="3021"/>
      <c r="UHA5" s="3029"/>
      <c r="UHB5" s="3029"/>
      <c r="UHC5" s="3029"/>
      <c r="UHD5" s="1069"/>
      <c r="UHE5" s="83"/>
      <c r="UHF5" s="2381"/>
      <c r="UHG5" s="3021"/>
      <c r="UHH5" s="3021"/>
      <c r="UHI5" s="3029"/>
      <c r="UHJ5" s="3029"/>
      <c r="UHK5" s="3029"/>
      <c r="UHL5" s="1069"/>
      <c r="UHM5" s="83"/>
      <c r="UHN5" s="2381"/>
      <c r="UHO5" s="3021"/>
      <c r="UHP5" s="3021"/>
      <c r="UHQ5" s="3029"/>
      <c r="UHR5" s="3029"/>
      <c r="UHS5" s="3029"/>
      <c r="UHT5" s="1069"/>
      <c r="UHU5" s="83"/>
      <c r="UHV5" s="2381"/>
      <c r="UHW5" s="3021"/>
      <c r="UHX5" s="3021"/>
      <c r="UHY5" s="3029"/>
      <c r="UHZ5" s="3029"/>
      <c r="UIA5" s="3029"/>
      <c r="UIB5" s="1069"/>
      <c r="UIC5" s="83"/>
      <c r="UID5" s="2381"/>
      <c r="UIE5" s="3021"/>
      <c r="UIF5" s="3021"/>
      <c r="UIG5" s="3029"/>
      <c r="UIH5" s="3029"/>
      <c r="UII5" s="3029"/>
      <c r="UIJ5" s="1069"/>
      <c r="UIK5" s="83"/>
      <c r="UIL5" s="2381"/>
      <c r="UIM5" s="3021"/>
      <c r="UIN5" s="3021"/>
      <c r="UIO5" s="3029"/>
      <c r="UIP5" s="3029"/>
      <c r="UIQ5" s="3029"/>
      <c r="UIR5" s="1069"/>
      <c r="UIS5" s="83"/>
      <c r="UIT5" s="2381"/>
      <c r="UIU5" s="3021"/>
      <c r="UIV5" s="3021"/>
      <c r="UIW5" s="3029"/>
      <c r="UIX5" s="3029"/>
      <c r="UIY5" s="3029"/>
      <c r="UIZ5" s="1069"/>
      <c r="UJA5" s="83"/>
      <c r="UJB5" s="2381"/>
      <c r="UJC5" s="3021"/>
      <c r="UJD5" s="3021"/>
      <c r="UJE5" s="3029"/>
      <c r="UJF5" s="3029"/>
      <c r="UJG5" s="3029"/>
      <c r="UJH5" s="1069"/>
      <c r="UJI5" s="83"/>
      <c r="UJJ5" s="2381"/>
      <c r="UJK5" s="3021"/>
      <c r="UJL5" s="3021"/>
      <c r="UJM5" s="3029"/>
      <c r="UJN5" s="3029"/>
      <c r="UJO5" s="3029"/>
      <c r="UJP5" s="1069"/>
      <c r="UJQ5" s="83"/>
      <c r="UJR5" s="2381"/>
      <c r="UJS5" s="3021"/>
      <c r="UJT5" s="3021"/>
      <c r="UJU5" s="3029"/>
      <c r="UJV5" s="3029"/>
      <c r="UJW5" s="3029"/>
      <c r="UJX5" s="1069"/>
      <c r="UJY5" s="83"/>
      <c r="UJZ5" s="2381"/>
      <c r="UKA5" s="3021"/>
      <c r="UKB5" s="3021"/>
      <c r="UKC5" s="3029"/>
      <c r="UKD5" s="3029"/>
      <c r="UKE5" s="3029"/>
      <c r="UKF5" s="1069"/>
      <c r="UKG5" s="83"/>
      <c r="UKH5" s="2381"/>
      <c r="UKI5" s="3021"/>
      <c r="UKJ5" s="3021"/>
      <c r="UKK5" s="3029"/>
      <c r="UKL5" s="3029"/>
      <c r="UKM5" s="3029"/>
      <c r="UKN5" s="1069"/>
      <c r="UKO5" s="83"/>
      <c r="UKP5" s="2381"/>
      <c r="UKQ5" s="3021"/>
      <c r="UKR5" s="3021"/>
      <c r="UKS5" s="3029"/>
      <c r="UKT5" s="3029"/>
      <c r="UKU5" s="3029"/>
      <c r="UKV5" s="1069"/>
      <c r="UKW5" s="83"/>
      <c r="UKX5" s="2381"/>
      <c r="UKY5" s="3021"/>
      <c r="UKZ5" s="3021"/>
      <c r="ULA5" s="3029"/>
      <c r="ULB5" s="3029"/>
      <c r="ULC5" s="3029"/>
      <c r="ULD5" s="1069"/>
      <c r="ULE5" s="83"/>
      <c r="ULF5" s="2381"/>
      <c r="ULG5" s="3021"/>
      <c r="ULH5" s="3021"/>
      <c r="ULI5" s="3029"/>
      <c r="ULJ5" s="3029"/>
      <c r="ULK5" s="3029"/>
      <c r="ULL5" s="1069"/>
      <c r="ULM5" s="83"/>
      <c r="ULN5" s="2381"/>
      <c r="ULO5" s="3021"/>
      <c r="ULP5" s="3021"/>
      <c r="ULQ5" s="3029"/>
      <c r="ULR5" s="3029"/>
      <c r="ULS5" s="3029"/>
      <c r="ULT5" s="1069"/>
      <c r="ULU5" s="83"/>
      <c r="ULV5" s="2381"/>
      <c r="ULW5" s="3021"/>
      <c r="ULX5" s="3021"/>
      <c r="ULY5" s="3029"/>
      <c r="ULZ5" s="3029"/>
      <c r="UMA5" s="3029"/>
      <c r="UMB5" s="1069"/>
      <c r="UMC5" s="83"/>
      <c r="UMD5" s="2381"/>
      <c r="UME5" s="3021"/>
      <c r="UMF5" s="3021"/>
      <c r="UMG5" s="3029"/>
      <c r="UMH5" s="3029"/>
      <c r="UMI5" s="3029"/>
      <c r="UMJ5" s="1069"/>
      <c r="UMK5" s="83"/>
      <c r="UML5" s="2381"/>
      <c r="UMM5" s="3021"/>
      <c r="UMN5" s="3021"/>
      <c r="UMO5" s="3029"/>
      <c r="UMP5" s="3029"/>
      <c r="UMQ5" s="3029"/>
      <c r="UMR5" s="1069"/>
      <c r="UMS5" s="83"/>
      <c r="UMT5" s="2381"/>
      <c r="UMU5" s="3021"/>
      <c r="UMV5" s="3021"/>
      <c r="UMW5" s="3029"/>
      <c r="UMX5" s="3029"/>
      <c r="UMY5" s="3029"/>
      <c r="UMZ5" s="1069"/>
      <c r="UNA5" s="83"/>
      <c r="UNB5" s="2381"/>
      <c r="UNC5" s="3021"/>
      <c r="UND5" s="3021"/>
      <c r="UNE5" s="3029"/>
      <c r="UNF5" s="3029"/>
      <c r="UNG5" s="3029"/>
      <c r="UNH5" s="1069"/>
      <c r="UNI5" s="83"/>
      <c r="UNJ5" s="2381"/>
      <c r="UNK5" s="3021"/>
      <c r="UNL5" s="3021"/>
      <c r="UNM5" s="3029"/>
      <c r="UNN5" s="3029"/>
      <c r="UNO5" s="3029"/>
      <c r="UNP5" s="1069"/>
      <c r="UNQ5" s="83"/>
      <c r="UNR5" s="2381"/>
      <c r="UNS5" s="3021"/>
      <c r="UNT5" s="3021"/>
      <c r="UNU5" s="3029"/>
      <c r="UNV5" s="3029"/>
      <c r="UNW5" s="3029"/>
      <c r="UNX5" s="1069"/>
      <c r="UNY5" s="83"/>
      <c r="UNZ5" s="2381"/>
      <c r="UOA5" s="3021"/>
      <c r="UOB5" s="3021"/>
      <c r="UOC5" s="3029"/>
      <c r="UOD5" s="3029"/>
      <c r="UOE5" s="3029"/>
      <c r="UOF5" s="1069"/>
      <c r="UOG5" s="83"/>
      <c r="UOH5" s="2381"/>
      <c r="UOI5" s="3021"/>
      <c r="UOJ5" s="3021"/>
      <c r="UOK5" s="3029"/>
      <c r="UOL5" s="3029"/>
      <c r="UOM5" s="3029"/>
      <c r="UON5" s="1069"/>
      <c r="UOO5" s="83"/>
      <c r="UOP5" s="2381"/>
      <c r="UOQ5" s="3021"/>
      <c r="UOR5" s="3021"/>
      <c r="UOS5" s="3029"/>
      <c r="UOT5" s="3029"/>
      <c r="UOU5" s="3029"/>
      <c r="UOV5" s="1069"/>
      <c r="UOW5" s="83"/>
      <c r="UOX5" s="2381"/>
      <c r="UOY5" s="3021"/>
      <c r="UOZ5" s="3021"/>
      <c r="UPA5" s="3029"/>
      <c r="UPB5" s="3029"/>
      <c r="UPC5" s="3029"/>
      <c r="UPD5" s="1069"/>
      <c r="UPE5" s="83"/>
      <c r="UPF5" s="2381"/>
      <c r="UPG5" s="3021"/>
      <c r="UPH5" s="3021"/>
      <c r="UPI5" s="3029"/>
      <c r="UPJ5" s="3029"/>
      <c r="UPK5" s="3029"/>
      <c r="UPL5" s="1069"/>
      <c r="UPM5" s="83"/>
      <c r="UPN5" s="2381"/>
      <c r="UPO5" s="3021"/>
      <c r="UPP5" s="3021"/>
      <c r="UPQ5" s="3029"/>
      <c r="UPR5" s="3029"/>
      <c r="UPS5" s="3029"/>
      <c r="UPT5" s="1069"/>
      <c r="UPU5" s="83"/>
      <c r="UPV5" s="2381"/>
      <c r="UPW5" s="3021"/>
      <c r="UPX5" s="3021"/>
      <c r="UPY5" s="3029"/>
      <c r="UPZ5" s="3029"/>
      <c r="UQA5" s="3029"/>
      <c r="UQB5" s="1069"/>
      <c r="UQC5" s="83"/>
      <c r="UQD5" s="2381"/>
      <c r="UQE5" s="3021"/>
      <c r="UQF5" s="3021"/>
      <c r="UQG5" s="3029"/>
      <c r="UQH5" s="3029"/>
      <c r="UQI5" s="3029"/>
      <c r="UQJ5" s="1069"/>
      <c r="UQK5" s="83"/>
      <c r="UQL5" s="2381"/>
      <c r="UQM5" s="3021"/>
      <c r="UQN5" s="3021"/>
      <c r="UQO5" s="3029"/>
      <c r="UQP5" s="3029"/>
      <c r="UQQ5" s="3029"/>
      <c r="UQR5" s="1069"/>
      <c r="UQS5" s="83"/>
      <c r="UQT5" s="2381"/>
      <c r="UQU5" s="3021"/>
      <c r="UQV5" s="3021"/>
      <c r="UQW5" s="3029"/>
      <c r="UQX5" s="3029"/>
      <c r="UQY5" s="3029"/>
      <c r="UQZ5" s="1069"/>
      <c r="URA5" s="83"/>
      <c r="URB5" s="2381"/>
      <c r="URC5" s="3021"/>
      <c r="URD5" s="3021"/>
      <c r="URE5" s="3029"/>
      <c r="URF5" s="3029"/>
      <c r="URG5" s="3029"/>
      <c r="URH5" s="1069"/>
      <c r="URI5" s="83"/>
      <c r="URJ5" s="2381"/>
      <c r="URK5" s="3021"/>
      <c r="URL5" s="3021"/>
      <c r="URM5" s="3029"/>
      <c r="URN5" s="3029"/>
      <c r="URO5" s="3029"/>
      <c r="URP5" s="1069"/>
      <c r="URQ5" s="83"/>
      <c r="URR5" s="2381"/>
      <c r="URS5" s="3021"/>
      <c r="URT5" s="3021"/>
      <c r="URU5" s="3029"/>
      <c r="URV5" s="3029"/>
      <c r="URW5" s="3029"/>
      <c r="URX5" s="1069"/>
      <c r="URY5" s="83"/>
      <c r="URZ5" s="2381"/>
      <c r="USA5" s="3021"/>
      <c r="USB5" s="3021"/>
      <c r="USC5" s="3029"/>
      <c r="USD5" s="3029"/>
      <c r="USE5" s="3029"/>
      <c r="USF5" s="1069"/>
      <c r="USG5" s="83"/>
      <c r="USH5" s="2381"/>
      <c r="USI5" s="3021"/>
      <c r="USJ5" s="3021"/>
      <c r="USK5" s="3029"/>
      <c r="USL5" s="3029"/>
      <c r="USM5" s="3029"/>
      <c r="USN5" s="1069"/>
      <c r="USO5" s="83"/>
      <c r="USP5" s="2381"/>
      <c r="USQ5" s="3021"/>
      <c r="USR5" s="3021"/>
      <c r="USS5" s="3029"/>
      <c r="UST5" s="3029"/>
      <c r="USU5" s="3029"/>
      <c r="USV5" s="1069"/>
      <c r="USW5" s="83"/>
      <c r="USX5" s="2381"/>
      <c r="USY5" s="3021"/>
      <c r="USZ5" s="3021"/>
      <c r="UTA5" s="3029"/>
      <c r="UTB5" s="3029"/>
      <c r="UTC5" s="3029"/>
      <c r="UTD5" s="1069"/>
      <c r="UTE5" s="83"/>
      <c r="UTF5" s="2381"/>
      <c r="UTG5" s="3021"/>
      <c r="UTH5" s="3021"/>
      <c r="UTI5" s="3029"/>
      <c r="UTJ5" s="3029"/>
      <c r="UTK5" s="3029"/>
      <c r="UTL5" s="1069"/>
      <c r="UTM5" s="83"/>
      <c r="UTN5" s="2381"/>
      <c r="UTO5" s="3021"/>
      <c r="UTP5" s="3021"/>
      <c r="UTQ5" s="3029"/>
      <c r="UTR5" s="3029"/>
      <c r="UTS5" s="3029"/>
      <c r="UTT5" s="1069"/>
      <c r="UTU5" s="83"/>
      <c r="UTV5" s="2381"/>
      <c r="UTW5" s="3021"/>
      <c r="UTX5" s="3021"/>
      <c r="UTY5" s="3029"/>
      <c r="UTZ5" s="3029"/>
      <c r="UUA5" s="3029"/>
      <c r="UUB5" s="1069"/>
      <c r="UUC5" s="83"/>
      <c r="UUD5" s="2381"/>
      <c r="UUE5" s="3021"/>
      <c r="UUF5" s="3021"/>
      <c r="UUG5" s="3029"/>
      <c r="UUH5" s="3029"/>
      <c r="UUI5" s="3029"/>
      <c r="UUJ5" s="1069"/>
      <c r="UUK5" s="83"/>
      <c r="UUL5" s="2381"/>
      <c r="UUM5" s="3021"/>
      <c r="UUN5" s="3021"/>
      <c r="UUO5" s="3029"/>
      <c r="UUP5" s="3029"/>
      <c r="UUQ5" s="3029"/>
      <c r="UUR5" s="1069"/>
      <c r="UUS5" s="83"/>
      <c r="UUT5" s="2381"/>
      <c r="UUU5" s="3021"/>
      <c r="UUV5" s="3021"/>
      <c r="UUW5" s="3029"/>
      <c r="UUX5" s="3029"/>
      <c r="UUY5" s="3029"/>
      <c r="UUZ5" s="1069"/>
      <c r="UVA5" s="83"/>
      <c r="UVB5" s="2381"/>
      <c r="UVC5" s="3021"/>
      <c r="UVD5" s="3021"/>
      <c r="UVE5" s="3029"/>
      <c r="UVF5" s="3029"/>
      <c r="UVG5" s="3029"/>
      <c r="UVH5" s="1069"/>
      <c r="UVI5" s="83"/>
      <c r="UVJ5" s="2381"/>
      <c r="UVK5" s="3021"/>
      <c r="UVL5" s="3021"/>
      <c r="UVM5" s="3029"/>
      <c r="UVN5" s="3029"/>
      <c r="UVO5" s="3029"/>
      <c r="UVP5" s="1069"/>
      <c r="UVQ5" s="83"/>
      <c r="UVR5" s="2381"/>
      <c r="UVS5" s="3021"/>
      <c r="UVT5" s="3021"/>
      <c r="UVU5" s="3029"/>
      <c r="UVV5" s="3029"/>
      <c r="UVW5" s="3029"/>
      <c r="UVX5" s="1069"/>
      <c r="UVY5" s="83"/>
      <c r="UVZ5" s="2381"/>
      <c r="UWA5" s="3021"/>
      <c r="UWB5" s="3021"/>
      <c r="UWC5" s="3029"/>
      <c r="UWD5" s="3029"/>
      <c r="UWE5" s="3029"/>
      <c r="UWF5" s="1069"/>
      <c r="UWG5" s="83"/>
      <c r="UWH5" s="2381"/>
      <c r="UWI5" s="3021"/>
      <c r="UWJ5" s="3021"/>
      <c r="UWK5" s="3029"/>
      <c r="UWL5" s="3029"/>
      <c r="UWM5" s="3029"/>
      <c r="UWN5" s="1069"/>
      <c r="UWO5" s="83"/>
      <c r="UWP5" s="2381"/>
      <c r="UWQ5" s="3021"/>
      <c r="UWR5" s="3021"/>
      <c r="UWS5" s="3029"/>
      <c r="UWT5" s="3029"/>
      <c r="UWU5" s="3029"/>
      <c r="UWV5" s="1069"/>
      <c r="UWW5" s="83"/>
      <c r="UWX5" s="2381"/>
      <c r="UWY5" s="3021"/>
      <c r="UWZ5" s="3021"/>
      <c r="UXA5" s="3029"/>
      <c r="UXB5" s="3029"/>
      <c r="UXC5" s="3029"/>
      <c r="UXD5" s="1069"/>
      <c r="UXE5" s="83"/>
      <c r="UXF5" s="2381"/>
      <c r="UXG5" s="3021"/>
      <c r="UXH5" s="3021"/>
      <c r="UXI5" s="3029"/>
      <c r="UXJ5" s="3029"/>
      <c r="UXK5" s="3029"/>
      <c r="UXL5" s="1069"/>
      <c r="UXM5" s="83"/>
      <c r="UXN5" s="2381"/>
      <c r="UXO5" s="3021"/>
      <c r="UXP5" s="3021"/>
      <c r="UXQ5" s="3029"/>
      <c r="UXR5" s="3029"/>
      <c r="UXS5" s="3029"/>
      <c r="UXT5" s="1069"/>
      <c r="UXU5" s="83"/>
      <c r="UXV5" s="2381"/>
      <c r="UXW5" s="3021"/>
      <c r="UXX5" s="3021"/>
      <c r="UXY5" s="3029"/>
      <c r="UXZ5" s="3029"/>
      <c r="UYA5" s="3029"/>
      <c r="UYB5" s="1069"/>
      <c r="UYC5" s="83"/>
      <c r="UYD5" s="2381"/>
      <c r="UYE5" s="3021"/>
      <c r="UYF5" s="3021"/>
      <c r="UYG5" s="3029"/>
      <c r="UYH5" s="3029"/>
      <c r="UYI5" s="3029"/>
      <c r="UYJ5" s="1069"/>
      <c r="UYK5" s="83"/>
      <c r="UYL5" s="2381"/>
      <c r="UYM5" s="3021"/>
      <c r="UYN5" s="3021"/>
      <c r="UYO5" s="3029"/>
      <c r="UYP5" s="3029"/>
      <c r="UYQ5" s="3029"/>
      <c r="UYR5" s="1069"/>
      <c r="UYS5" s="83"/>
      <c r="UYT5" s="2381"/>
      <c r="UYU5" s="3021"/>
      <c r="UYV5" s="3021"/>
      <c r="UYW5" s="3029"/>
      <c r="UYX5" s="3029"/>
      <c r="UYY5" s="3029"/>
      <c r="UYZ5" s="1069"/>
      <c r="UZA5" s="83"/>
      <c r="UZB5" s="2381"/>
      <c r="UZC5" s="3021"/>
      <c r="UZD5" s="3021"/>
      <c r="UZE5" s="3029"/>
      <c r="UZF5" s="3029"/>
      <c r="UZG5" s="3029"/>
      <c r="UZH5" s="1069"/>
      <c r="UZI5" s="83"/>
      <c r="UZJ5" s="2381"/>
      <c r="UZK5" s="3021"/>
      <c r="UZL5" s="3021"/>
      <c r="UZM5" s="3029"/>
      <c r="UZN5" s="3029"/>
      <c r="UZO5" s="3029"/>
      <c r="UZP5" s="1069"/>
      <c r="UZQ5" s="83"/>
      <c r="UZR5" s="2381"/>
      <c r="UZS5" s="3021"/>
      <c r="UZT5" s="3021"/>
      <c r="UZU5" s="3029"/>
      <c r="UZV5" s="3029"/>
      <c r="UZW5" s="3029"/>
      <c r="UZX5" s="1069"/>
      <c r="UZY5" s="83"/>
      <c r="UZZ5" s="2381"/>
      <c r="VAA5" s="3021"/>
      <c r="VAB5" s="3021"/>
      <c r="VAC5" s="3029"/>
      <c r="VAD5" s="3029"/>
      <c r="VAE5" s="3029"/>
      <c r="VAF5" s="1069"/>
      <c r="VAG5" s="83"/>
      <c r="VAH5" s="2381"/>
      <c r="VAI5" s="3021"/>
      <c r="VAJ5" s="3021"/>
      <c r="VAK5" s="3029"/>
      <c r="VAL5" s="3029"/>
      <c r="VAM5" s="3029"/>
      <c r="VAN5" s="1069"/>
      <c r="VAO5" s="83"/>
      <c r="VAP5" s="2381"/>
      <c r="VAQ5" s="3021"/>
      <c r="VAR5" s="3021"/>
      <c r="VAS5" s="3029"/>
      <c r="VAT5" s="3029"/>
      <c r="VAU5" s="3029"/>
      <c r="VAV5" s="1069"/>
      <c r="VAW5" s="83"/>
      <c r="VAX5" s="2381"/>
      <c r="VAY5" s="3021"/>
      <c r="VAZ5" s="3021"/>
      <c r="VBA5" s="3029"/>
      <c r="VBB5" s="3029"/>
      <c r="VBC5" s="3029"/>
      <c r="VBD5" s="1069"/>
      <c r="VBE5" s="83"/>
      <c r="VBF5" s="2381"/>
      <c r="VBG5" s="3021"/>
      <c r="VBH5" s="3021"/>
      <c r="VBI5" s="3029"/>
      <c r="VBJ5" s="3029"/>
      <c r="VBK5" s="3029"/>
      <c r="VBL5" s="1069"/>
      <c r="VBM5" s="83"/>
      <c r="VBN5" s="2381"/>
      <c r="VBO5" s="3021"/>
      <c r="VBP5" s="3021"/>
      <c r="VBQ5" s="3029"/>
      <c r="VBR5" s="3029"/>
      <c r="VBS5" s="3029"/>
      <c r="VBT5" s="1069"/>
      <c r="VBU5" s="83"/>
      <c r="VBV5" s="2381"/>
      <c r="VBW5" s="3021"/>
      <c r="VBX5" s="3021"/>
      <c r="VBY5" s="3029"/>
      <c r="VBZ5" s="3029"/>
      <c r="VCA5" s="3029"/>
      <c r="VCB5" s="1069"/>
      <c r="VCC5" s="83"/>
      <c r="VCD5" s="2381"/>
      <c r="VCE5" s="3021"/>
      <c r="VCF5" s="3021"/>
      <c r="VCG5" s="3029"/>
      <c r="VCH5" s="3029"/>
      <c r="VCI5" s="3029"/>
      <c r="VCJ5" s="1069"/>
      <c r="VCK5" s="83"/>
      <c r="VCL5" s="2381"/>
      <c r="VCM5" s="3021"/>
      <c r="VCN5" s="3021"/>
      <c r="VCO5" s="3029"/>
      <c r="VCP5" s="3029"/>
      <c r="VCQ5" s="3029"/>
      <c r="VCR5" s="1069"/>
      <c r="VCS5" s="83"/>
      <c r="VCT5" s="2381"/>
      <c r="VCU5" s="3021"/>
      <c r="VCV5" s="3021"/>
      <c r="VCW5" s="3029"/>
      <c r="VCX5" s="3029"/>
      <c r="VCY5" s="3029"/>
      <c r="VCZ5" s="1069"/>
      <c r="VDA5" s="83"/>
      <c r="VDB5" s="2381"/>
      <c r="VDC5" s="3021"/>
      <c r="VDD5" s="3021"/>
      <c r="VDE5" s="3029"/>
      <c r="VDF5" s="3029"/>
      <c r="VDG5" s="3029"/>
      <c r="VDH5" s="1069"/>
      <c r="VDI5" s="83"/>
      <c r="VDJ5" s="2381"/>
      <c r="VDK5" s="3021"/>
      <c r="VDL5" s="3021"/>
      <c r="VDM5" s="3029"/>
      <c r="VDN5" s="3029"/>
      <c r="VDO5" s="3029"/>
      <c r="VDP5" s="1069"/>
      <c r="VDQ5" s="83"/>
      <c r="VDR5" s="2381"/>
      <c r="VDS5" s="3021"/>
      <c r="VDT5" s="3021"/>
      <c r="VDU5" s="3029"/>
      <c r="VDV5" s="3029"/>
      <c r="VDW5" s="3029"/>
      <c r="VDX5" s="1069"/>
      <c r="VDY5" s="83"/>
      <c r="VDZ5" s="2381"/>
      <c r="VEA5" s="3021"/>
      <c r="VEB5" s="3021"/>
      <c r="VEC5" s="3029"/>
      <c r="VED5" s="3029"/>
      <c r="VEE5" s="3029"/>
      <c r="VEF5" s="1069"/>
      <c r="VEG5" s="83"/>
      <c r="VEH5" s="2381"/>
      <c r="VEI5" s="3021"/>
      <c r="VEJ5" s="3021"/>
      <c r="VEK5" s="3029"/>
      <c r="VEL5" s="3029"/>
      <c r="VEM5" s="3029"/>
      <c r="VEN5" s="1069"/>
      <c r="VEO5" s="83"/>
      <c r="VEP5" s="2381"/>
      <c r="VEQ5" s="3021"/>
      <c r="VER5" s="3021"/>
      <c r="VES5" s="3029"/>
      <c r="VET5" s="3029"/>
      <c r="VEU5" s="3029"/>
      <c r="VEV5" s="1069"/>
      <c r="VEW5" s="83"/>
      <c r="VEX5" s="2381"/>
      <c r="VEY5" s="3021"/>
      <c r="VEZ5" s="3021"/>
      <c r="VFA5" s="3029"/>
      <c r="VFB5" s="3029"/>
      <c r="VFC5" s="3029"/>
      <c r="VFD5" s="1069"/>
      <c r="VFE5" s="83"/>
      <c r="VFF5" s="2381"/>
      <c r="VFG5" s="3021"/>
      <c r="VFH5" s="3021"/>
      <c r="VFI5" s="3029"/>
      <c r="VFJ5" s="3029"/>
      <c r="VFK5" s="3029"/>
      <c r="VFL5" s="1069"/>
      <c r="VFM5" s="83"/>
      <c r="VFN5" s="2381"/>
      <c r="VFO5" s="3021"/>
      <c r="VFP5" s="3021"/>
      <c r="VFQ5" s="3029"/>
      <c r="VFR5" s="3029"/>
      <c r="VFS5" s="3029"/>
      <c r="VFT5" s="1069"/>
      <c r="VFU5" s="83"/>
      <c r="VFV5" s="2381"/>
      <c r="VFW5" s="3021"/>
      <c r="VFX5" s="3021"/>
      <c r="VFY5" s="3029"/>
      <c r="VFZ5" s="3029"/>
      <c r="VGA5" s="3029"/>
      <c r="VGB5" s="1069"/>
      <c r="VGC5" s="83"/>
      <c r="VGD5" s="2381"/>
      <c r="VGE5" s="3021"/>
      <c r="VGF5" s="3021"/>
      <c r="VGG5" s="3029"/>
      <c r="VGH5" s="3029"/>
      <c r="VGI5" s="3029"/>
      <c r="VGJ5" s="1069"/>
      <c r="VGK5" s="83"/>
      <c r="VGL5" s="2381"/>
      <c r="VGM5" s="3021"/>
      <c r="VGN5" s="3021"/>
      <c r="VGO5" s="3029"/>
      <c r="VGP5" s="3029"/>
      <c r="VGQ5" s="3029"/>
      <c r="VGR5" s="1069"/>
      <c r="VGS5" s="83"/>
      <c r="VGT5" s="2381"/>
      <c r="VGU5" s="3021"/>
      <c r="VGV5" s="3021"/>
      <c r="VGW5" s="3029"/>
      <c r="VGX5" s="3029"/>
      <c r="VGY5" s="3029"/>
      <c r="VGZ5" s="1069"/>
      <c r="VHA5" s="83"/>
      <c r="VHB5" s="2381"/>
      <c r="VHC5" s="3021"/>
      <c r="VHD5" s="3021"/>
      <c r="VHE5" s="3029"/>
      <c r="VHF5" s="3029"/>
      <c r="VHG5" s="3029"/>
      <c r="VHH5" s="1069"/>
      <c r="VHI5" s="83"/>
      <c r="VHJ5" s="2381"/>
      <c r="VHK5" s="3021"/>
      <c r="VHL5" s="3021"/>
      <c r="VHM5" s="3029"/>
      <c r="VHN5" s="3029"/>
      <c r="VHO5" s="3029"/>
      <c r="VHP5" s="1069"/>
      <c r="VHQ5" s="83"/>
      <c r="VHR5" s="2381"/>
      <c r="VHS5" s="3021"/>
      <c r="VHT5" s="3021"/>
      <c r="VHU5" s="3029"/>
      <c r="VHV5" s="3029"/>
      <c r="VHW5" s="3029"/>
      <c r="VHX5" s="1069"/>
      <c r="VHY5" s="83"/>
      <c r="VHZ5" s="2381"/>
      <c r="VIA5" s="3021"/>
      <c r="VIB5" s="3021"/>
      <c r="VIC5" s="3029"/>
      <c r="VID5" s="3029"/>
      <c r="VIE5" s="3029"/>
      <c r="VIF5" s="1069"/>
      <c r="VIG5" s="83"/>
      <c r="VIH5" s="2381"/>
      <c r="VII5" s="3021"/>
      <c r="VIJ5" s="3021"/>
      <c r="VIK5" s="3029"/>
      <c r="VIL5" s="3029"/>
      <c r="VIM5" s="3029"/>
      <c r="VIN5" s="1069"/>
      <c r="VIO5" s="83"/>
      <c r="VIP5" s="2381"/>
      <c r="VIQ5" s="3021"/>
      <c r="VIR5" s="3021"/>
      <c r="VIS5" s="3029"/>
      <c r="VIT5" s="3029"/>
      <c r="VIU5" s="3029"/>
      <c r="VIV5" s="1069"/>
      <c r="VIW5" s="83"/>
      <c r="VIX5" s="2381"/>
      <c r="VIY5" s="3021"/>
      <c r="VIZ5" s="3021"/>
      <c r="VJA5" s="3029"/>
      <c r="VJB5" s="3029"/>
      <c r="VJC5" s="3029"/>
      <c r="VJD5" s="1069"/>
      <c r="VJE5" s="83"/>
      <c r="VJF5" s="2381"/>
      <c r="VJG5" s="3021"/>
      <c r="VJH5" s="3021"/>
      <c r="VJI5" s="3029"/>
      <c r="VJJ5" s="3029"/>
      <c r="VJK5" s="3029"/>
      <c r="VJL5" s="1069"/>
      <c r="VJM5" s="83"/>
      <c r="VJN5" s="2381"/>
      <c r="VJO5" s="3021"/>
      <c r="VJP5" s="3021"/>
      <c r="VJQ5" s="3029"/>
      <c r="VJR5" s="3029"/>
      <c r="VJS5" s="3029"/>
      <c r="VJT5" s="1069"/>
      <c r="VJU5" s="83"/>
      <c r="VJV5" s="2381"/>
      <c r="VJW5" s="3021"/>
      <c r="VJX5" s="3021"/>
      <c r="VJY5" s="3029"/>
      <c r="VJZ5" s="3029"/>
      <c r="VKA5" s="3029"/>
      <c r="VKB5" s="1069"/>
      <c r="VKC5" s="83"/>
      <c r="VKD5" s="2381"/>
      <c r="VKE5" s="3021"/>
      <c r="VKF5" s="3021"/>
      <c r="VKG5" s="3029"/>
      <c r="VKH5" s="3029"/>
      <c r="VKI5" s="3029"/>
      <c r="VKJ5" s="1069"/>
      <c r="VKK5" s="83"/>
      <c r="VKL5" s="2381"/>
      <c r="VKM5" s="3021"/>
      <c r="VKN5" s="3021"/>
      <c r="VKO5" s="3029"/>
      <c r="VKP5" s="3029"/>
      <c r="VKQ5" s="3029"/>
      <c r="VKR5" s="1069"/>
      <c r="VKS5" s="83"/>
      <c r="VKT5" s="2381"/>
      <c r="VKU5" s="3021"/>
      <c r="VKV5" s="3021"/>
      <c r="VKW5" s="3029"/>
      <c r="VKX5" s="3029"/>
      <c r="VKY5" s="3029"/>
      <c r="VKZ5" s="1069"/>
      <c r="VLA5" s="83"/>
      <c r="VLB5" s="2381"/>
      <c r="VLC5" s="3021"/>
      <c r="VLD5" s="3021"/>
      <c r="VLE5" s="3029"/>
      <c r="VLF5" s="3029"/>
      <c r="VLG5" s="3029"/>
      <c r="VLH5" s="1069"/>
      <c r="VLI5" s="83"/>
      <c r="VLJ5" s="2381"/>
      <c r="VLK5" s="3021"/>
      <c r="VLL5" s="3021"/>
      <c r="VLM5" s="3029"/>
      <c r="VLN5" s="3029"/>
      <c r="VLO5" s="3029"/>
      <c r="VLP5" s="1069"/>
      <c r="VLQ5" s="83"/>
      <c r="VLR5" s="2381"/>
      <c r="VLS5" s="3021"/>
      <c r="VLT5" s="3021"/>
      <c r="VLU5" s="3029"/>
      <c r="VLV5" s="3029"/>
      <c r="VLW5" s="3029"/>
      <c r="VLX5" s="1069"/>
      <c r="VLY5" s="83"/>
      <c r="VLZ5" s="2381"/>
      <c r="VMA5" s="3021"/>
      <c r="VMB5" s="3021"/>
      <c r="VMC5" s="3029"/>
      <c r="VMD5" s="3029"/>
      <c r="VME5" s="3029"/>
      <c r="VMF5" s="1069"/>
      <c r="VMG5" s="83"/>
      <c r="VMH5" s="2381"/>
      <c r="VMI5" s="3021"/>
      <c r="VMJ5" s="3021"/>
      <c r="VMK5" s="3029"/>
      <c r="VML5" s="3029"/>
      <c r="VMM5" s="3029"/>
      <c r="VMN5" s="1069"/>
      <c r="VMO5" s="83"/>
      <c r="VMP5" s="2381"/>
      <c r="VMQ5" s="3021"/>
      <c r="VMR5" s="3021"/>
      <c r="VMS5" s="3029"/>
      <c r="VMT5" s="3029"/>
      <c r="VMU5" s="3029"/>
      <c r="VMV5" s="1069"/>
      <c r="VMW5" s="83"/>
      <c r="VMX5" s="2381"/>
      <c r="VMY5" s="3021"/>
      <c r="VMZ5" s="3021"/>
      <c r="VNA5" s="3029"/>
      <c r="VNB5" s="3029"/>
      <c r="VNC5" s="3029"/>
      <c r="VND5" s="1069"/>
      <c r="VNE5" s="83"/>
      <c r="VNF5" s="2381"/>
      <c r="VNG5" s="3021"/>
      <c r="VNH5" s="3021"/>
      <c r="VNI5" s="3029"/>
      <c r="VNJ5" s="3029"/>
      <c r="VNK5" s="3029"/>
      <c r="VNL5" s="1069"/>
      <c r="VNM5" s="83"/>
      <c r="VNN5" s="2381"/>
      <c r="VNO5" s="3021"/>
      <c r="VNP5" s="3021"/>
      <c r="VNQ5" s="3029"/>
      <c r="VNR5" s="3029"/>
      <c r="VNS5" s="3029"/>
      <c r="VNT5" s="1069"/>
      <c r="VNU5" s="83"/>
      <c r="VNV5" s="2381"/>
      <c r="VNW5" s="3021"/>
      <c r="VNX5" s="3021"/>
      <c r="VNY5" s="3029"/>
      <c r="VNZ5" s="3029"/>
      <c r="VOA5" s="3029"/>
      <c r="VOB5" s="1069"/>
      <c r="VOC5" s="83"/>
      <c r="VOD5" s="2381"/>
      <c r="VOE5" s="3021"/>
      <c r="VOF5" s="3021"/>
      <c r="VOG5" s="3029"/>
      <c r="VOH5" s="3029"/>
      <c r="VOI5" s="3029"/>
      <c r="VOJ5" s="1069"/>
      <c r="VOK5" s="83"/>
      <c r="VOL5" s="2381"/>
      <c r="VOM5" s="3021"/>
      <c r="VON5" s="3021"/>
      <c r="VOO5" s="3029"/>
      <c r="VOP5" s="3029"/>
      <c r="VOQ5" s="3029"/>
      <c r="VOR5" s="1069"/>
      <c r="VOS5" s="83"/>
      <c r="VOT5" s="2381"/>
      <c r="VOU5" s="3021"/>
      <c r="VOV5" s="3021"/>
      <c r="VOW5" s="3029"/>
      <c r="VOX5" s="3029"/>
      <c r="VOY5" s="3029"/>
      <c r="VOZ5" s="1069"/>
      <c r="VPA5" s="83"/>
      <c r="VPB5" s="2381"/>
      <c r="VPC5" s="3021"/>
      <c r="VPD5" s="3021"/>
      <c r="VPE5" s="3029"/>
      <c r="VPF5" s="3029"/>
      <c r="VPG5" s="3029"/>
      <c r="VPH5" s="1069"/>
      <c r="VPI5" s="83"/>
      <c r="VPJ5" s="2381"/>
      <c r="VPK5" s="3021"/>
      <c r="VPL5" s="3021"/>
      <c r="VPM5" s="3029"/>
      <c r="VPN5" s="3029"/>
      <c r="VPO5" s="3029"/>
      <c r="VPP5" s="1069"/>
      <c r="VPQ5" s="83"/>
      <c r="VPR5" s="2381"/>
      <c r="VPS5" s="3021"/>
      <c r="VPT5" s="3021"/>
      <c r="VPU5" s="3029"/>
      <c r="VPV5" s="3029"/>
      <c r="VPW5" s="3029"/>
      <c r="VPX5" s="1069"/>
      <c r="VPY5" s="83"/>
      <c r="VPZ5" s="2381"/>
      <c r="VQA5" s="3021"/>
      <c r="VQB5" s="3021"/>
      <c r="VQC5" s="3029"/>
      <c r="VQD5" s="3029"/>
      <c r="VQE5" s="3029"/>
      <c r="VQF5" s="1069"/>
      <c r="VQG5" s="83"/>
      <c r="VQH5" s="2381"/>
      <c r="VQI5" s="3021"/>
      <c r="VQJ5" s="3021"/>
      <c r="VQK5" s="3029"/>
      <c r="VQL5" s="3029"/>
      <c r="VQM5" s="3029"/>
      <c r="VQN5" s="1069"/>
      <c r="VQO5" s="83"/>
      <c r="VQP5" s="2381"/>
      <c r="VQQ5" s="3021"/>
      <c r="VQR5" s="3021"/>
      <c r="VQS5" s="3029"/>
      <c r="VQT5" s="3029"/>
      <c r="VQU5" s="3029"/>
      <c r="VQV5" s="1069"/>
      <c r="VQW5" s="83"/>
      <c r="VQX5" s="2381"/>
      <c r="VQY5" s="3021"/>
      <c r="VQZ5" s="3021"/>
      <c r="VRA5" s="3029"/>
      <c r="VRB5" s="3029"/>
      <c r="VRC5" s="3029"/>
      <c r="VRD5" s="1069"/>
      <c r="VRE5" s="83"/>
      <c r="VRF5" s="2381"/>
      <c r="VRG5" s="3021"/>
      <c r="VRH5" s="3021"/>
      <c r="VRI5" s="3029"/>
      <c r="VRJ5" s="3029"/>
      <c r="VRK5" s="3029"/>
      <c r="VRL5" s="1069"/>
      <c r="VRM5" s="83"/>
      <c r="VRN5" s="2381"/>
      <c r="VRO5" s="3021"/>
      <c r="VRP5" s="3021"/>
      <c r="VRQ5" s="3029"/>
      <c r="VRR5" s="3029"/>
      <c r="VRS5" s="3029"/>
      <c r="VRT5" s="1069"/>
      <c r="VRU5" s="83"/>
      <c r="VRV5" s="2381"/>
      <c r="VRW5" s="3021"/>
      <c r="VRX5" s="3021"/>
      <c r="VRY5" s="3029"/>
      <c r="VRZ5" s="3029"/>
      <c r="VSA5" s="3029"/>
      <c r="VSB5" s="1069"/>
      <c r="VSC5" s="83"/>
      <c r="VSD5" s="2381"/>
      <c r="VSE5" s="3021"/>
      <c r="VSF5" s="3021"/>
      <c r="VSG5" s="3029"/>
      <c r="VSH5" s="3029"/>
      <c r="VSI5" s="3029"/>
      <c r="VSJ5" s="1069"/>
      <c r="VSK5" s="83"/>
      <c r="VSL5" s="2381"/>
      <c r="VSM5" s="3021"/>
      <c r="VSN5" s="3021"/>
      <c r="VSO5" s="3029"/>
      <c r="VSP5" s="3029"/>
      <c r="VSQ5" s="3029"/>
      <c r="VSR5" s="1069"/>
      <c r="VSS5" s="83"/>
      <c r="VST5" s="2381"/>
      <c r="VSU5" s="3021"/>
      <c r="VSV5" s="3021"/>
      <c r="VSW5" s="3029"/>
      <c r="VSX5" s="3029"/>
      <c r="VSY5" s="3029"/>
      <c r="VSZ5" s="1069"/>
      <c r="VTA5" s="83"/>
      <c r="VTB5" s="2381"/>
      <c r="VTC5" s="3021"/>
      <c r="VTD5" s="3021"/>
      <c r="VTE5" s="3029"/>
      <c r="VTF5" s="3029"/>
      <c r="VTG5" s="3029"/>
      <c r="VTH5" s="1069"/>
      <c r="VTI5" s="83"/>
      <c r="VTJ5" s="2381"/>
      <c r="VTK5" s="3021"/>
      <c r="VTL5" s="3021"/>
      <c r="VTM5" s="3029"/>
      <c r="VTN5" s="3029"/>
      <c r="VTO5" s="3029"/>
      <c r="VTP5" s="1069"/>
      <c r="VTQ5" s="83"/>
      <c r="VTR5" s="2381"/>
      <c r="VTS5" s="3021"/>
      <c r="VTT5" s="3021"/>
      <c r="VTU5" s="3029"/>
      <c r="VTV5" s="3029"/>
      <c r="VTW5" s="3029"/>
      <c r="VTX5" s="1069"/>
      <c r="VTY5" s="83"/>
      <c r="VTZ5" s="2381"/>
      <c r="VUA5" s="3021"/>
      <c r="VUB5" s="3021"/>
      <c r="VUC5" s="3029"/>
      <c r="VUD5" s="3029"/>
      <c r="VUE5" s="3029"/>
      <c r="VUF5" s="1069"/>
      <c r="VUG5" s="83"/>
      <c r="VUH5" s="2381"/>
      <c r="VUI5" s="3021"/>
      <c r="VUJ5" s="3021"/>
      <c r="VUK5" s="3029"/>
      <c r="VUL5" s="3029"/>
      <c r="VUM5" s="3029"/>
      <c r="VUN5" s="1069"/>
      <c r="VUO5" s="83"/>
      <c r="VUP5" s="2381"/>
      <c r="VUQ5" s="3021"/>
      <c r="VUR5" s="3021"/>
      <c r="VUS5" s="3029"/>
      <c r="VUT5" s="3029"/>
      <c r="VUU5" s="3029"/>
      <c r="VUV5" s="1069"/>
      <c r="VUW5" s="83"/>
      <c r="VUX5" s="2381"/>
      <c r="VUY5" s="3021"/>
      <c r="VUZ5" s="3021"/>
      <c r="VVA5" s="3029"/>
      <c r="VVB5" s="3029"/>
      <c r="VVC5" s="3029"/>
      <c r="VVD5" s="1069"/>
      <c r="VVE5" s="83"/>
      <c r="VVF5" s="2381"/>
      <c r="VVG5" s="3021"/>
      <c r="VVH5" s="3021"/>
      <c r="VVI5" s="3029"/>
      <c r="VVJ5" s="3029"/>
      <c r="VVK5" s="3029"/>
      <c r="VVL5" s="1069"/>
      <c r="VVM5" s="83"/>
      <c r="VVN5" s="2381"/>
      <c r="VVO5" s="3021"/>
      <c r="VVP5" s="3021"/>
      <c r="VVQ5" s="3029"/>
      <c r="VVR5" s="3029"/>
      <c r="VVS5" s="3029"/>
      <c r="VVT5" s="1069"/>
      <c r="VVU5" s="83"/>
      <c r="VVV5" s="2381"/>
      <c r="VVW5" s="3021"/>
      <c r="VVX5" s="3021"/>
      <c r="VVY5" s="3029"/>
      <c r="VVZ5" s="3029"/>
      <c r="VWA5" s="3029"/>
      <c r="VWB5" s="1069"/>
      <c r="VWC5" s="83"/>
      <c r="VWD5" s="2381"/>
      <c r="VWE5" s="3021"/>
      <c r="VWF5" s="3021"/>
      <c r="VWG5" s="3029"/>
      <c r="VWH5" s="3029"/>
      <c r="VWI5" s="3029"/>
      <c r="VWJ5" s="1069"/>
      <c r="VWK5" s="83"/>
      <c r="VWL5" s="2381"/>
      <c r="VWM5" s="3021"/>
      <c r="VWN5" s="3021"/>
      <c r="VWO5" s="3029"/>
      <c r="VWP5" s="3029"/>
      <c r="VWQ5" s="3029"/>
      <c r="VWR5" s="1069"/>
      <c r="VWS5" s="83"/>
      <c r="VWT5" s="2381"/>
      <c r="VWU5" s="3021"/>
      <c r="VWV5" s="3021"/>
      <c r="VWW5" s="3029"/>
      <c r="VWX5" s="3029"/>
      <c r="VWY5" s="3029"/>
      <c r="VWZ5" s="1069"/>
      <c r="VXA5" s="83"/>
      <c r="VXB5" s="2381"/>
      <c r="VXC5" s="3021"/>
      <c r="VXD5" s="3021"/>
      <c r="VXE5" s="3029"/>
      <c r="VXF5" s="3029"/>
      <c r="VXG5" s="3029"/>
      <c r="VXH5" s="1069"/>
      <c r="VXI5" s="83"/>
      <c r="VXJ5" s="2381"/>
      <c r="VXK5" s="3021"/>
      <c r="VXL5" s="3021"/>
      <c r="VXM5" s="3029"/>
      <c r="VXN5" s="3029"/>
      <c r="VXO5" s="3029"/>
      <c r="VXP5" s="1069"/>
      <c r="VXQ5" s="83"/>
      <c r="VXR5" s="2381"/>
      <c r="VXS5" s="3021"/>
      <c r="VXT5" s="3021"/>
      <c r="VXU5" s="3029"/>
      <c r="VXV5" s="3029"/>
      <c r="VXW5" s="3029"/>
      <c r="VXX5" s="1069"/>
      <c r="VXY5" s="83"/>
      <c r="VXZ5" s="2381"/>
      <c r="VYA5" s="3021"/>
      <c r="VYB5" s="3021"/>
      <c r="VYC5" s="3029"/>
      <c r="VYD5" s="3029"/>
      <c r="VYE5" s="3029"/>
      <c r="VYF5" s="1069"/>
      <c r="VYG5" s="83"/>
      <c r="VYH5" s="2381"/>
      <c r="VYI5" s="3021"/>
      <c r="VYJ5" s="3021"/>
      <c r="VYK5" s="3029"/>
      <c r="VYL5" s="3029"/>
      <c r="VYM5" s="3029"/>
      <c r="VYN5" s="1069"/>
      <c r="VYO5" s="83"/>
      <c r="VYP5" s="2381"/>
      <c r="VYQ5" s="3021"/>
      <c r="VYR5" s="3021"/>
      <c r="VYS5" s="3029"/>
      <c r="VYT5" s="3029"/>
      <c r="VYU5" s="3029"/>
      <c r="VYV5" s="1069"/>
      <c r="VYW5" s="83"/>
      <c r="VYX5" s="2381"/>
      <c r="VYY5" s="3021"/>
      <c r="VYZ5" s="3021"/>
      <c r="VZA5" s="3029"/>
      <c r="VZB5" s="3029"/>
      <c r="VZC5" s="3029"/>
      <c r="VZD5" s="1069"/>
      <c r="VZE5" s="83"/>
      <c r="VZF5" s="2381"/>
      <c r="VZG5" s="3021"/>
      <c r="VZH5" s="3021"/>
      <c r="VZI5" s="3029"/>
      <c r="VZJ5" s="3029"/>
      <c r="VZK5" s="3029"/>
      <c r="VZL5" s="1069"/>
      <c r="VZM5" s="83"/>
      <c r="VZN5" s="2381"/>
      <c r="VZO5" s="3021"/>
      <c r="VZP5" s="3021"/>
      <c r="VZQ5" s="3029"/>
      <c r="VZR5" s="3029"/>
      <c r="VZS5" s="3029"/>
      <c r="VZT5" s="1069"/>
      <c r="VZU5" s="83"/>
      <c r="VZV5" s="2381"/>
      <c r="VZW5" s="3021"/>
      <c r="VZX5" s="3021"/>
      <c r="VZY5" s="3029"/>
      <c r="VZZ5" s="3029"/>
      <c r="WAA5" s="3029"/>
      <c r="WAB5" s="1069"/>
      <c r="WAC5" s="83"/>
      <c r="WAD5" s="2381"/>
      <c r="WAE5" s="3021"/>
      <c r="WAF5" s="3021"/>
      <c r="WAG5" s="3029"/>
      <c r="WAH5" s="3029"/>
      <c r="WAI5" s="3029"/>
      <c r="WAJ5" s="1069"/>
      <c r="WAK5" s="83"/>
      <c r="WAL5" s="2381"/>
      <c r="WAM5" s="3021"/>
      <c r="WAN5" s="3021"/>
      <c r="WAO5" s="3029"/>
      <c r="WAP5" s="3029"/>
      <c r="WAQ5" s="3029"/>
      <c r="WAR5" s="1069"/>
      <c r="WAS5" s="83"/>
      <c r="WAT5" s="2381"/>
      <c r="WAU5" s="3021"/>
      <c r="WAV5" s="3021"/>
      <c r="WAW5" s="3029"/>
      <c r="WAX5" s="3029"/>
      <c r="WAY5" s="3029"/>
      <c r="WAZ5" s="1069"/>
      <c r="WBA5" s="83"/>
      <c r="WBB5" s="2381"/>
      <c r="WBC5" s="3021"/>
      <c r="WBD5" s="3021"/>
      <c r="WBE5" s="3029"/>
      <c r="WBF5" s="3029"/>
      <c r="WBG5" s="3029"/>
      <c r="WBH5" s="1069"/>
      <c r="WBI5" s="83"/>
      <c r="WBJ5" s="2381"/>
      <c r="WBK5" s="3021"/>
      <c r="WBL5" s="3021"/>
      <c r="WBM5" s="3029"/>
      <c r="WBN5" s="3029"/>
      <c r="WBO5" s="3029"/>
      <c r="WBP5" s="1069"/>
      <c r="WBQ5" s="83"/>
      <c r="WBR5" s="2381"/>
      <c r="WBS5" s="3021"/>
      <c r="WBT5" s="3021"/>
      <c r="WBU5" s="3029"/>
      <c r="WBV5" s="3029"/>
      <c r="WBW5" s="3029"/>
      <c r="WBX5" s="1069"/>
      <c r="WBY5" s="83"/>
      <c r="WBZ5" s="2381"/>
      <c r="WCA5" s="3021"/>
      <c r="WCB5" s="3021"/>
      <c r="WCC5" s="3029"/>
      <c r="WCD5" s="3029"/>
      <c r="WCE5" s="3029"/>
      <c r="WCF5" s="1069"/>
      <c r="WCG5" s="83"/>
      <c r="WCH5" s="2381"/>
      <c r="WCI5" s="3021"/>
      <c r="WCJ5" s="3021"/>
      <c r="WCK5" s="3029"/>
      <c r="WCL5" s="3029"/>
      <c r="WCM5" s="3029"/>
      <c r="WCN5" s="1069"/>
      <c r="WCO5" s="83"/>
      <c r="WCP5" s="2381"/>
      <c r="WCQ5" s="3021"/>
      <c r="WCR5" s="3021"/>
      <c r="WCS5" s="3029"/>
      <c r="WCT5" s="3029"/>
      <c r="WCU5" s="3029"/>
      <c r="WCV5" s="1069"/>
      <c r="WCW5" s="83"/>
      <c r="WCX5" s="2381"/>
      <c r="WCY5" s="3021"/>
      <c r="WCZ5" s="3021"/>
      <c r="WDA5" s="3029"/>
      <c r="WDB5" s="3029"/>
      <c r="WDC5" s="3029"/>
      <c r="WDD5" s="1069"/>
      <c r="WDE5" s="83"/>
      <c r="WDF5" s="2381"/>
      <c r="WDG5" s="3021"/>
      <c r="WDH5" s="3021"/>
      <c r="WDI5" s="3029"/>
      <c r="WDJ5" s="3029"/>
      <c r="WDK5" s="3029"/>
      <c r="WDL5" s="1069"/>
      <c r="WDM5" s="83"/>
      <c r="WDN5" s="2381"/>
      <c r="WDO5" s="3021"/>
      <c r="WDP5" s="3021"/>
      <c r="WDQ5" s="3029"/>
      <c r="WDR5" s="3029"/>
      <c r="WDS5" s="3029"/>
      <c r="WDT5" s="1069"/>
      <c r="WDU5" s="83"/>
      <c r="WDV5" s="2381"/>
      <c r="WDW5" s="3021"/>
      <c r="WDX5" s="3021"/>
      <c r="WDY5" s="3029"/>
      <c r="WDZ5" s="3029"/>
      <c r="WEA5" s="3029"/>
      <c r="WEB5" s="1069"/>
      <c r="WEC5" s="83"/>
      <c r="WED5" s="2381"/>
      <c r="WEE5" s="3021"/>
      <c r="WEF5" s="3021"/>
      <c r="WEG5" s="3029"/>
      <c r="WEH5" s="3029"/>
      <c r="WEI5" s="3029"/>
      <c r="WEJ5" s="1069"/>
      <c r="WEK5" s="83"/>
      <c r="WEL5" s="2381"/>
      <c r="WEM5" s="3021"/>
      <c r="WEN5" s="3021"/>
      <c r="WEO5" s="3029"/>
      <c r="WEP5" s="3029"/>
      <c r="WEQ5" s="3029"/>
      <c r="WER5" s="1069"/>
      <c r="WES5" s="83"/>
      <c r="WET5" s="2381"/>
      <c r="WEU5" s="3021"/>
      <c r="WEV5" s="3021"/>
      <c r="WEW5" s="3029"/>
      <c r="WEX5" s="3029"/>
      <c r="WEY5" s="3029"/>
      <c r="WEZ5" s="1069"/>
      <c r="WFA5" s="83"/>
      <c r="WFB5" s="2381"/>
      <c r="WFC5" s="3021"/>
      <c r="WFD5" s="3021"/>
      <c r="WFE5" s="3029"/>
      <c r="WFF5" s="3029"/>
      <c r="WFG5" s="3029"/>
      <c r="WFH5" s="1069"/>
      <c r="WFI5" s="83"/>
      <c r="WFJ5" s="2381"/>
      <c r="WFK5" s="3021"/>
      <c r="WFL5" s="3021"/>
      <c r="WFM5" s="3029"/>
      <c r="WFN5" s="3029"/>
      <c r="WFO5" s="3029"/>
      <c r="WFP5" s="1069"/>
      <c r="WFQ5" s="83"/>
      <c r="WFR5" s="2381"/>
      <c r="WFS5" s="3021"/>
      <c r="WFT5" s="3021"/>
      <c r="WFU5" s="3029"/>
      <c r="WFV5" s="3029"/>
      <c r="WFW5" s="3029"/>
      <c r="WFX5" s="1069"/>
      <c r="WFY5" s="83"/>
      <c r="WFZ5" s="2381"/>
      <c r="WGA5" s="3021"/>
      <c r="WGB5" s="3021"/>
      <c r="WGC5" s="3029"/>
      <c r="WGD5" s="3029"/>
      <c r="WGE5" s="3029"/>
      <c r="WGF5" s="1069"/>
      <c r="WGG5" s="83"/>
      <c r="WGH5" s="2381"/>
      <c r="WGI5" s="3021"/>
      <c r="WGJ5" s="3021"/>
      <c r="WGK5" s="3029"/>
      <c r="WGL5" s="3029"/>
      <c r="WGM5" s="3029"/>
      <c r="WGN5" s="1069"/>
      <c r="WGO5" s="83"/>
      <c r="WGP5" s="2381"/>
      <c r="WGQ5" s="3021"/>
      <c r="WGR5" s="3021"/>
      <c r="WGS5" s="3029"/>
      <c r="WGT5" s="3029"/>
      <c r="WGU5" s="3029"/>
      <c r="WGV5" s="1069"/>
      <c r="WGW5" s="83"/>
      <c r="WGX5" s="2381"/>
      <c r="WGY5" s="3021"/>
      <c r="WGZ5" s="3021"/>
      <c r="WHA5" s="3029"/>
      <c r="WHB5" s="3029"/>
      <c r="WHC5" s="3029"/>
      <c r="WHD5" s="1069"/>
      <c r="WHE5" s="83"/>
      <c r="WHF5" s="2381"/>
      <c r="WHG5" s="3021"/>
      <c r="WHH5" s="3021"/>
      <c r="WHI5" s="3029"/>
      <c r="WHJ5" s="3029"/>
      <c r="WHK5" s="3029"/>
      <c r="WHL5" s="1069"/>
      <c r="WHM5" s="83"/>
      <c r="WHN5" s="2381"/>
      <c r="WHO5" s="3021"/>
      <c r="WHP5" s="3021"/>
      <c r="WHQ5" s="3029"/>
      <c r="WHR5" s="3029"/>
      <c r="WHS5" s="3029"/>
      <c r="WHT5" s="1069"/>
      <c r="WHU5" s="83"/>
      <c r="WHV5" s="2381"/>
      <c r="WHW5" s="3021"/>
      <c r="WHX5" s="3021"/>
      <c r="WHY5" s="3029"/>
      <c r="WHZ5" s="3029"/>
      <c r="WIA5" s="3029"/>
      <c r="WIB5" s="1069"/>
      <c r="WIC5" s="83"/>
      <c r="WID5" s="2381"/>
      <c r="WIE5" s="3021"/>
      <c r="WIF5" s="3021"/>
      <c r="WIG5" s="3029"/>
      <c r="WIH5" s="3029"/>
      <c r="WII5" s="3029"/>
      <c r="WIJ5" s="1069"/>
      <c r="WIK5" s="83"/>
      <c r="WIL5" s="2381"/>
      <c r="WIM5" s="3021"/>
      <c r="WIN5" s="3021"/>
      <c r="WIO5" s="3029"/>
      <c r="WIP5" s="3029"/>
      <c r="WIQ5" s="3029"/>
      <c r="WIR5" s="1069"/>
      <c r="WIS5" s="83"/>
      <c r="WIT5" s="2381"/>
      <c r="WIU5" s="3021"/>
      <c r="WIV5" s="3021"/>
      <c r="WIW5" s="3029"/>
      <c r="WIX5" s="3029"/>
      <c r="WIY5" s="3029"/>
      <c r="WIZ5" s="1069"/>
      <c r="WJA5" s="83"/>
      <c r="WJB5" s="2381"/>
      <c r="WJC5" s="3021"/>
      <c r="WJD5" s="3021"/>
      <c r="WJE5" s="3029"/>
      <c r="WJF5" s="3029"/>
      <c r="WJG5" s="3029"/>
      <c r="WJH5" s="1069"/>
      <c r="WJI5" s="83"/>
      <c r="WJJ5" s="2381"/>
      <c r="WJK5" s="3021"/>
      <c r="WJL5" s="3021"/>
      <c r="WJM5" s="3029"/>
      <c r="WJN5" s="3029"/>
      <c r="WJO5" s="3029"/>
      <c r="WJP5" s="1069"/>
      <c r="WJQ5" s="83"/>
      <c r="WJR5" s="2381"/>
      <c r="WJS5" s="3021"/>
      <c r="WJT5" s="3021"/>
      <c r="WJU5" s="3029"/>
      <c r="WJV5" s="3029"/>
      <c r="WJW5" s="3029"/>
      <c r="WJX5" s="1069"/>
      <c r="WJY5" s="83"/>
      <c r="WJZ5" s="2381"/>
      <c r="WKA5" s="3021"/>
      <c r="WKB5" s="3021"/>
      <c r="WKC5" s="3029"/>
      <c r="WKD5" s="3029"/>
      <c r="WKE5" s="3029"/>
      <c r="WKF5" s="1069"/>
      <c r="WKG5" s="83"/>
      <c r="WKH5" s="2381"/>
      <c r="WKI5" s="3021"/>
      <c r="WKJ5" s="3021"/>
      <c r="WKK5" s="3029"/>
      <c r="WKL5" s="3029"/>
      <c r="WKM5" s="3029"/>
      <c r="WKN5" s="1069"/>
      <c r="WKO5" s="83"/>
      <c r="WKP5" s="2381"/>
      <c r="WKQ5" s="3021"/>
      <c r="WKR5" s="3021"/>
      <c r="WKS5" s="3029"/>
      <c r="WKT5" s="3029"/>
      <c r="WKU5" s="3029"/>
      <c r="WKV5" s="1069"/>
      <c r="WKW5" s="83"/>
      <c r="WKX5" s="2381"/>
      <c r="WKY5" s="3021"/>
      <c r="WKZ5" s="3021"/>
      <c r="WLA5" s="3029"/>
      <c r="WLB5" s="3029"/>
      <c r="WLC5" s="3029"/>
      <c r="WLD5" s="1069"/>
      <c r="WLE5" s="83"/>
      <c r="WLF5" s="2381"/>
      <c r="WLG5" s="3021"/>
      <c r="WLH5" s="3021"/>
      <c r="WLI5" s="3029"/>
      <c r="WLJ5" s="3029"/>
      <c r="WLK5" s="3029"/>
      <c r="WLL5" s="1069"/>
      <c r="WLM5" s="83"/>
      <c r="WLN5" s="2381"/>
      <c r="WLO5" s="3021"/>
      <c r="WLP5" s="3021"/>
      <c r="WLQ5" s="3029"/>
      <c r="WLR5" s="3029"/>
      <c r="WLS5" s="3029"/>
      <c r="WLT5" s="1069"/>
      <c r="WLU5" s="83"/>
      <c r="WLV5" s="2381"/>
      <c r="WLW5" s="3021"/>
      <c r="WLX5" s="3021"/>
      <c r="WLY5" s="3029"/>
      <c r="WLZ5" s="3029"/>
      <c r="WMA5" s="3029"/>
      <c r="WMB5" s="1069"/>
      <c r="WMC5" s="83"/>
      <c r="WMD5" s="2381"/>
      <c r="WME5" s="3021"/>
      <c r="WMF5" s="3021"/>
      <c r="WMG5" s="3029"/>
      <c r="WMH5" s="3029"/>
      <c r="WMI5" s="3029"/>
      <c r="WMJ5" s="1069"/>
      <c r="WMK5" s="83"/>
      <c r="WML5" s="2381"/>
      <c r="WMM5" s="3021"/>
      <c r="WMN5" s="3021"/>
      <c r="WMO5" s="3029"/>
      <c r="WMP5" s="3029"/>
      <c r="WMQ5" s="3029"/>
      <c r="WMR5" s="1069"/>
      <c r="WMS5" s="83"/>
      <c r="WMT5" s="2381"/>
      <c r="WMU5" s="3021"/>
      <c r="WMV5" s="3021"/>
      <c r="WMW5" s="3029"/>
      <c r="WMX5" s="3029"/>
      <c r="WMY5" s="3029"/>
      <c r="WMZ5" s="1069"/>
      <c r="WNA5" s="83"/>
      <c r="WNB5" s="2381"/>
      <c r="WNC5" s="3021"/>
      <c r="WND5" s="3021"/>
      <c r="WNE5" s="3029"/>
      <c r="WNF5" s="3029"/>
      <c r="WNG5" s="3029"/>
      <c r="WNH5" s="1069"/>
      <c r="WNI5" s="83"/>
      <c r="WNJ5" s="2381"/>
      <c r="WNK5" s="3021"/>
      <c r="WNL5" s="3021"/>
      <c r="WNM5" s="3029"/>
      <c r="WNN5" s="3029"/>
      <c r="WNO5" s="3029"/>
      <c r="WNP5" s="1069"/>
      <c r="WNQ5" s="83"/>
      <c r="WNR5" s="2381"/>
      <c r="WNS5" s="3021"/>
      <c r="WNT5" s="3021"/>
      <c r="WNU5" s="3029"/>
      <c r="WNV5" s="3029"/>
      <c r="WNW5" s="3029"/>
      <c r="WNX5" s="1069"/>
      <c r="WNY5" s="83"/>
      <c r="WNZ5" s="2381"/>
      <c r="WOA5" s="3021"/>
      <c r="WOB5" s="3021"/>
      <c r="WOC5" s="3029"/>
      <c r="WOD5" s="3029"/>
      <c r="WOE5" s="3029"/>
      <c r="WOF5" s="1069"/>
      <c r="WOG5" s="83"/>
      <c r="WOH5" s="2381"/>
      <c r="WOI5" s="3021"/>
      <c r="WOJ5" s="3021"/>
      <c r="WOK5" s="3029"/>
      <c r="WOL5" s="3029"/>
      <c r="WOM5" s="3029"/>
      <c r="WON5" s="1069"/>
      <c r="WOO5" s="83"/>
      <c r="WOP5" s="2381"/>
      <c r="WOQ5" s="3021"/>
      <c r="WOR5" s="3021"/>
      <c r="WOS5" s="3029"/>
      <c r="WOT5" s="3029"/>
      <c r="WOU5" s="3029"/>
      <c r="WOV5" s="1069"/>
      <c r="WOW5" s="83"/>
      <c r="WOX5" s="2381"/>
      <c r="WOY5" s="3021"/>
      <c r="WOZ5" s="3021"/>
      <c r="WPA5" s="3029"/>
      <c r="WPB5" s="3029"/>
      <c r="WPC5" s="3029"/>
      <c r="WPD5" s="1069"/>
      <c r="WPE5" s="83"/>
      <c r="WPF5" s="2381"/>
      <c r="WPG5" s="3021"/>
      <c r="WPH5" s="3021"/>
      <c r="WPI5" s="3029"/>
      <c r="WPJ5" s="3029"/>
      <c r="WPK5" s="3029"/>
      <c r="WPL5" s="1069"/>
      <c r="WPM5" s="83"/>
      <c r="WPN5" s="2381"/>
      <c r="WPO5" s="3021"/>
      <c r="WPP5" s="3021"/>
      <c r="WPQ5" s="3029"/>
      <c r="WPR5" s="3029"/>
      <c r="WPS5" s="3029"/>
      <c r="WPT5" s="1069"/>
      <c r="WPU5" s="83"/>
      <c r="WPV5" s="2381"/>
      <c r="WPW5" s="3021"/>
      <c r="WPX5" s="3021"/>
      <c r="WPY5" s="3029"/>
      <c r="WPZ5" s="3029"/>
      <c r="WQA5" s="3029"/>
      <c r="WQB5" s="1069"/>
      <c r="WQC5" s="83"/>
      <c r="WQD5" s="2381"/>
      <c r="WQE5" s="3021"/>
      <c r="WQF5" s="3021"/>
      <c r="WQG5" s="3029"/>
      <c r="WQH5" s="3029"/>
      <c r="WQI5" s="3029"/>
      <c r="WQJ5" s="1069"/>
      <c r="WQK5" s="83"/>
      <c r="WQL5" s="2381"/>
      <c r="WQM5" s="3021"/>
      <c r="WQN5" s="3021"/>
      <c r="WQO5" s="3029"/>
      <c r="WQP5" s="3029"/>
      <c r="WQQ5" s="3029"/>
      <c r="WQR5" s="1069"/>
      <c r="WQS5" s="83"/>
      <c r="WQT5" s="2381"/>
      <c r="WQU5" s="3021"/>
      <c r="WQV5" s="3021"/>
      <c r="WQW5" s="3029"/>
      <c r="WQX5" s="3029"/>
      <c r="WQY5" s="3029"/>
      <c r="WQZ5" s="1069"/>
      <c r="WRA5" s="83"/>
      <c r="WRB5" s="2381"/>
      <c r="WRC5" s="3021"/>
      <c r="WRD5" s="3021"/>
      <c r="WRE5" s="3029"/>
      <c r="WRF5" s="3029"/>
      <c r="WRG5" s="3029"/>
      <c r="WRH5" s="1069"/>
      <c r="WRI5" s="83"/>
      <c r="WRJ5" s="2381"/>
      <c r="WRK5" s="3021"/>
      <c r="WRL5" s="3021"/>
      <c r="WRM5" s="3029"/>
      <c r="WRN5" s="3029"/>
      <c r="WRO5" s="3029"/>
      <c r="WRP5" s="1069"/>
      <c r="WRQ5" s="83"/>
      <c r="WRR5" s="2381"/>
      <c r="WRS5" s="3021"/>
      <c r="WRT5" s="3021"/>
      <c r="WRU5" s="3029"/>
      <c r="WRV5" s="3029"/>
      <c r="WRW5" s="3029"/>
      <c r="WRX5" s="1069"/>
      <c r="WRY5" s="83"/>
      <c r="WRZ5" s="2381"/>
      <c r="WSA5" s="3021"/>
      <c r="WSB5" s="3021"/>
      <c r="WSC5" s="3029"/>
      <c r="WSD5" s="3029"/>
      <c r="WSE5" s="3029"/>
      <c r="WSF5" s="1069"/>
      <c r="WSG5" s="83"/>
      <c r="WSH5" s="2381"/>
      <c r="WSI5" s="3021"/>
      <c r="WSJ5" s="3021"/>
      <c r="WSK5" s="3029"/>
      <c r="WSL5" s="3029"/>
      <c r="WSM5" s="3029"/>
      <c r="WSN5" s="1069"/>
      <c r="WSO5" s="83"/>
      <c r="WSP5" s="2381"/>
      <c r="WSQ5" s="3021"/>
      <c r="WSR5" s="3021"/>
      <c r="WSS5" s="3029"/>
      <c r="WST5" s="3029"/>
      <c r="WSU5" s="3029"/>
      <c r="WSV5" s="1069"/>
      <c r="WSW5" s="83"/>
      <c r="WSX5" s="2381"/>
      <c r="WSY5" s="3021"/>
      <c r="WSZ5" s="3021"/>
      <c r="WTA5" s="3029"/>
      <c r="WTB5" s="3029"/>
      <c r="WTC5" s="3029"/>
      <c r="WTD5" s="1069"/>
      <c r="WTE5" s="83"/>
      <c r="WTF5" s="2381"/>
      <c r="WTG5" s="3021"/>
      <c r="WTH5" s="3021"/>
      <c r="WTI5" s="3029"/>
      <c r="WTJ5" s="3029"/>
      <c r="WTK5" s="3029"/>
      <c r="WTL5" s="1069"/>
      <c r="WTM5" s="83"/>
      <c r="WTN5" s="2381"/>
      <c r="WTO5" s="3021"/>
      <c r="WTP5" s="3021"/>
      <c r="WTQ5" s="3029"/>
      <c r="WTR5" s="3029"/>
      <c r="WTS5" s="3029"/>
      <c r="WTT5" s="1069"/>
      <c r="WTU5" s="83"/>
      <c r="WTV5" s="2381"/>
      <c r="WTW5" s="3021"/>
      <c r="WTX5" s="3021"/>
      <c r="WTY5" s="3029"/>
      <c r="WTZ5" s="3029"/>
      <c r="WUA5" s="3029"/>
      <c r="WUB5" s="1069"/>
      <c r="WUC5" s="83"/>
      <c r="WUD5" s="2381"/>
      <c r="WUE5" s="3021"/>
      <c r="WUF5" s="3021"/>
      <c r="WUG5" s="3029"/>
      <c r="WUH5" s="3029"/>
      <c r="WUI5" s="3029"/>
      <c r="WUJ5" s="1069"/>
      <c r="WUK5" s="83"/>
      <c r="WUL5" s="2381"/>
      <c r="WUM5" s="3021"/>
      <c r="WUN5" s="3021"/>
      <c r="WUO5" s="3029"/>
      <c r="WUP5" s="3029"/>
      <c r="WUQ5" s="3029"/>
      <c r="WUR5" s="1069"/>
      <c r="WUS5" s="83"/>
      <c r="WUT5" s="2381"/>
      <c r="WUU5" s="3021"/>
      <c r="WUV5" s="3021"/>
      <c r="WUW5" s="3029"/>
      <c r="WUX5" s="3029"/>
      <c r="WUY5" s="3029"/>
      <c r="WUZ5" s="1069"/>
      <c r="WVA5" s="83"/>
      <c r="WVB5" s="2381"/>
      <c r="WVC5" s="3021"/>
      <c r="WVD5" s="3021"/>
      <c r="WVE5" s="3029"/>
      <c r="WVF5" s="3029"/>
      <c r="WVG5" s="3029"/>
      <c r="WVH5" s="1069"/>
      <c r="WVI5" s="83"/>
      <c r="WVJ5" s="2381"/>
      <c r="WVK5" s="3021"/>
      <c r="WVL5" s="3021"/>
      <c r="WVM5" s="3029"/>
      <c r="WVN5" s="3029"/>
      <c r="WVO5" s="3029"/>
      <c r="WVP5" s="1069"/>
      <c r="WVQ5" s="83"/>
      <c r="WVR5" s="2381"/>
      <c r="WVS5" s="3021"/>
      <c r="WVT5" s="3021"/>
      <c r="WVU5" s="3029"/>
      <c r="WVV5" s="3029"/>
      <c r="WVW5" s="3029"/>
      <c r="WVX5" s="1069"/>
      <c r="WVY5" s="83"/>
      <c r="WVZ5" s="2381"/>
      <c r="WWA5" s="3021"/>
      <c r="WWB5" s="3021"/>
      <c r="WWC5" s="3029"/>
      <c r="WWD5" s="3029"/>
      <c r="WWE5" s="3029"/>
      <c r="WWF5" s="1069"/>
      <c r="WWG5" s="83"/>
      <c r="WWH5" s="2381"/>
      <c r="WWI5" s="3021"/>
      <c r="WWJ5" s="3021"/>
      <c r="WWK5" s="3029"/>
      <c r="WWL5" s="3029"/>
      <c r="WWM5" s="3029"/>
      <c r="WWN5" s="1069"/>
      <c r="WWO5" s="83"/>
      <c r="WWP5" s="2381"/>
      <c r="WWQ5" s="3021"/>
      <c r="WWR5" s="3021"/>
      <c r="WWS5" s="3029"/>
      <c r="WWT5" s="3029"/>
      <c r="WWU5" s="3029"/>
      <c r="WWV5" s="1069"/>
      <c r="WWW5" s="83"/>
      <c r="WWX5" s="2381"/>
      <c r="WWY5" s="3021"/>
      <c r="WWZ5" s="3021"/>
      <c r="WXA5" s="3029"/>
      <c r="WXB5" s="3029"/>
      <c r="WXC5" s="3029"/>
      <c r="WXD5" s="1069"/>
      <c r="WXE5" s="83"/>
      <c r="WXF5" s="2381"/>
      <c r="WXG5" s="3021"/>
      <c r="WXH5" s="3021"/>
      <c r="WXI5" s="3029"/>
      <c r="WXJ5" s="3029"/>
      <c r="WXK5" s="3029"/>
      <c r="WXL5" s="1069"/>
      <c r="WXM5" s="83"/>
      <c r="WXN5" s="2381"/>
      <c r="WXO5" s="3021"/>
      <c r="WXP5" s="3021"/>
      <c r="WXQ5" s="3029"/>
      <c r="WXR5" s="3029"/>
      <c r="WXS5" s="3029"/>
      <c r="WXT5" s="1069"/>
      <c r="WXU5" s="83"/>
      <c r="WXV5" s="2381"/>
      <c r="WXW5" s="3021"/>
      <c r="WXX5" s="3021"/>
      <c r="WXY5" s="3029"/>
      <c r="WXZ5" s="3029"/>
      <c r="WYA5" s="3029"/>
      <c r="WYB5" s="1069"/>
      <c r="WYC5" s="83"/>
      <c r="WYD5" s="2381"/>
      <c r="WYE5" s="3021"/>
      <c r="WYF5" s="3021"/>
      <c r="WYG5" s="3029"/>
      <c r="WYH5" s="3029"/>
      <c r="WYI5" s="3029"/>
      <c r="WYJ5" s="1069"/>
      <c r="WYK5" s="83"/>
      <c r="WYL5" s="2381"/>
      <c r="WYM5" s="3021"/>
      <c r="WYN5" s="3021"/>
      <c r="WYO5" s="3029"/>
      <c r="WYP5" s="3029"/>
      <c r="WYQ5" s="3029"/>
      <c r="WYR5" s="1069"/>
      <c r="WYS5" s="83"/>
      <c r="WYT5" s="2381"/>
      <c r="WYU5" s="3021"/>
      <c r="WYV5" s="3021"/>
      <c r="WYW5" s="3029"/>
      <c r="WYX5" s="3029"/>
      <c r="WYY5" s="3029"/>
      <c r="WYZ5" s="1069"/>
      <c r="WZA5" s="83"/>
      <c r="WZB5" s="2381"/>
      <c r="WZC5" s="3021"/>
      <c r="WZD5" s="3021"/>
      <c r="WZE5" s="3029"/>
      <c r="WZF5" s="3029"/>
      <c r="WZG5" s="3029"/>
      <c r="WZH5" s="1069"/>
      <c r="WZI5" s="83"/>
      <c r="WZJ5" s="2381"/>
      <c r="WZK5" s="3021"/>
      <c r="WZL5" s="3021"/>
      <c r="WZM5" s="3029"/>
      <c r="WZN5" s="3029"/>
      <c r="WZO5" s="3029"/>
      <c r="WZP5" s="1069"/>
      <c r="WZQ5" s="83"/>
      <c r="WZR5" s="2381"/>
      <c r="WZS5" s="3021"/>
      <c r="WZT5" s="3021"/>
      <c r="WZU5" s="3029"/>
      <c r="WZV5" s="3029"/>
      <c r="WZW5" s="3029"/>
      <c r="WZX5" s="1069"/>
      <c r="WZY5" s="83"/>
      <c r="WZZ5" s="2381"/>
      <c r="XAA5" s="3021"/>
      <c r="XAB5" s="3021"/>
      <c r="XAC5" s="3029"/>
      <c r="XAD5" s="3029"/>
      <c r="XAE5" s="3029"/>
      <c r="XAF5" s="1069"/>
      <c r="XAG5" s="83"/>
      <c r="XAH5" s="2381"/>
      <c r="XAI5" s="3021"/>
      <c r="XAJ5" s="3021"/>
      <c r="XAK5" s="3029"/>
      <c r="XAL5" s="3029"/>
      <c r="XAM5" s="3029"/>
      <c r="XAN5" s="1069"/>
      <c r="XAO5" s="83"/>
      <c r="XAP5" s="2381"/>
      <c r="XAQ5" s="3021"/>
      <c r="XAR5" s="3021"/>
      <c r="XAS5" s="3029"/>
      <c r="XAT5" s="3029"/>
      <c r="XAU5" s="3029"/>
      <c r="XAV5" s="1069"/>
      <c r="XAW5" s="83"/>
      <c r="XAX5" s="2381"/>
      <c r="XAY5" s="3021"/>
      <c r="XAZ5" s="3021"/>
      <c r="XBA5" s="3029"/>
      <c r="XBB5" s="3029"/>
      <c r="XBC5" s="3029"/>
      <c r="XBD5" s="1069"/>
      <c r="XBE5" s="83"/>
      <c r="XBF5" s="2381"/>
      <c r="XBG5" s="3021"/>
      <c r="XBH5" s="3021"/>
      <c r="XBI5" s="3029"/>
      <c r="XBJ5" s="3029"/>
      <c r="XBK5" s="3029"/>
      <c r="XBL5" s="1069"/>
      <c r="XBM5" s="83"/>
      <c r="XBN5" s="2381"/>
      <c r="XBO5" s="3021"/>
      <c r="XBP5" s="3021"/>
      <c r="XBQ5" s="3029"/>
      <c r="XBR5" s="3029"/>
      <c r="XBS5" s="3029"/>
      <c r="XBT5" s="1069"/>
      <c r="XBU5" s="83"/>
      <c r="XBV5" s="2381"/>
      <c r="XBW5" s="3021"/>
      <c r="XBX5" s="3021"/>
      <c r="XBY5" s="3029"/>
      <c r="XBZ5" s="3029"/>
      <c r="XCA5" s="3029"/>
      <c r="XCB5" s="1069"/>
      <c r="XCC5" s="83"/>
      <c r="XCD5" s="2381"/>
      <c r="XCE5" s="3021"/>
      <c r="XCF5" s="3021"/>
      <c r="XCG5" s="3029"/>
      <c r="XCH5" s="3029"/>
      <c r="XCI5" s="3029"/>
      <c r="XCJ5" s="1069"/>
      <c r="XCK5" s="83"/>
      <c r="XCL5" s="2381"/>
      <c r="XCM5" s="3021"/>
      <c r="XCN5" s="3021"/>
      <c r="XCO5" s="3029"/>
      <c r="XCP5" s="3029"/>
      <c r="XCQ5" s="3029"/>
      <c r="XCR5" s="1069"/>
      <c r="XCS5" s="83"/>
      <c r="XCT5" s="2381"/>
      <c r="XCU5" s="3021"/>
      <c r="XCV5" s="3021"/>
      <c r="XCW5" s="3029"/>
      <c r="XCX5" s="3029"/>
      <c r="XCY5" s="3029"/>
      <c r="XCZ5" s="1069"/>
      <c r="XDA5" s="83"/>
      <c r="XDB5" s="2381"/>
      <c r="XDC5" s="3021"/>
      <c r="XDD5" s="3021"/>
      <c r="XDE5" s="3029"/>
      <c r="XDF5" s="3029"/>
      <c r="XDG5" s="3029"/>
      <c r="XDH5" s="1069"/>
      <c r="XDI5" s="83"/>
      <c r="XDJ5" s="2381"/>
      <c r="XDK5" s="3021"/>
      <c r="XDL5" s="3021"/>
      <c r="XDM5" s="3029"/>
      <c r="XDN5" s="3029"/>
      <c r="XDO5" s="3029"/>
      <c r="XDP5" s="1069"/>
      <c r="XDQ5" s="83"/>
      <c r="XDR5" s="2381"/>
      <c r="XDS5" s="3021"/>
      <c r="XDT5" s="3021"/>
      <c r="XDU5" s="3029"/>
      <c r="XDV5" s="3029"/>
      <c r="XDW5" s="3029"/>
      <c r="XDX5" s="1069"/>
      <c r="XDY5" s="83"/>
      <c r="XDZ5" s="2381"/>
      <c r="XEA5" s="3021"/>
      <c r="XEB5" s="3021"/>
      <c r="XEC5" s="3029"/>
      <c r="XED5" s="3029"/>
      <c r="XEE5" s="3029"/>
      <c r="XEF5" s="1069"/>
      <c r="XEG5" s="83"/>
      <c r="XEH5" s="2381"/>
      <c r="XEI5" s="3021"/>
      <c r="XEJ5" s="3021"/>
      <c r="XEK5" s="3029"/>
      <c r="XEL5" s="3029"/>
      <c r="XEM5" s="3029"/>
      <c r="XEN5" s="1069"/>
      <c r="XEO5" s="83"/>
      <c r="XEP5" s="2381"/>
      <c r="XEQ5" s="3021"/>
      <c r="XER5" s="3021"/>
      <c r="XES5" s="3029"/>
      <c r="XET5" s="3029"/>
      <c r="XEU5" s="3029"/>
      <c r="XEV5" s="1069"/>
      <c r="XEW5" s="83"/>
      <c r="XEX5" s="2381"/>
      <c r="XEY5" s="3021"/>
      <c r="XEZ5" s="3021"/>
      <c r="XFA5" s="3029"/>
      <c r="XFB5" s="3029"/>
      <c r="XFC5" s="3029"/>
      <c r="XFD5" s="1069"/>
    </row>
    <row r="6" spans="1:16384" s="2435" customFormat="1" ht="48" x14ac:dyDescent="0.25">
      <c r="A6" s="75" t="s">
        <v>284</v>
      </c>
      <c r="B6" s="147">
        <v>2020</v>
      </c>
      <c r="C6" s="2580" t="s">
        <v>283</v>
      </c>
      <c r="D6" s="2581"/>
      <c r="E6" s="2592" t="s">
        <v>3094</v>
      </c>
      <c r="F6" s="2592"/>
      <c r="G6" s="2592"/>
      <c r="H6"/>
      <c r="I6" s="2302"/>
      <c r="J6" s="2302"/>
      <c r="K6" s="2302"/>
      <c r="L6" s="2302"/>
      <c r="M6" s="2302"/>
      <c r="N6" s="2302"/>
      <c r="O6" s="2302"/>
      <c r="P6" s="2302"/>
      <c r="Q6" s="2302"/>
      <c r="R6" s="2302"/>
      <c r="S6" s="2302"/>
      <c r="T6" s="2302"/>
      <c r="U6" s="2302"/>
      <c r="V6" s="2302"/>
      <c r="W6" s="2302"/>
      <c r="X6" s="2302"/>
      <c r="Y6" s="2302"/>
      <c r="Z6" s="2302"/>
      <c r="AA6" s="2302"/>
      <c r="AB6" s="2302"/>
      <c r="AC6" s="2302"/>
      <c r="AD6" s="2302"/>
      <c r="AE6" s="2302"/>
      <c r="AF6" s="2302"/>
      <c r="AG6" s="2302"/>
      <c r="AH6" s="2302"/>
      <c r="AI6" s="2302"/>
      <c r="AJ6" s="2302"/>
      <c r="AK6" s="2302"/>
      <c r="AL6" s="2302"/>
      <c r="AM6" s="2302"/>
      <c r="AN6" s="2302"/>
      <c r="AO6" s="2302"/>
      <c r="AP6" s="2302"/>
      <c r="AQ6" s="2302"/>
      <c r="AR6" s="2302"/>
      <c r="AS6" s="2302"/>
      <c r="AT6" s="2302"/>
      <c r="AU6" s="2302"/>
      <c r="AV6" s="71"/>
      <c r="AW6" s="78"/>
      <c r="AX6" s="77"/>
      <c r="AY6" s="3021"/>
      <c r="AZ6" s="3021"/>
      <c r="BA6" s="3020"/>
      <c r="BB6" s="3020"/>
      <c r="BC6" s="3020"/>
      <c r="BD6" s="71"/>
      <c r="BE6" s="78"/>
      <c r="BF6" s="77"/>
      <c r="BG6" s="3021"/>
      <c r="BH6" s="3021"/>
      <c r="BI6" s="3020"/>
      <c r="BJ6" s="3020"/>
      <c r="BK6" s="3020"/>
      <c r="BL6" s="71"/>
      <c r="BM6" s="78"/>
      <c r="BN6" s="77"/>
      <c r="BO6" s="3021"/>
      <c r="BP6" s="3021"/>
      <c r="BQ6" s="3020"/>
      <c r="BR6" s="3020"/>
      <c r="BS6" s="3020"/>
      <c r="BT6" s="71"/>
      <c r="BU6" s="78"/>
      <c r="BV6" s="77"/>
      <c r="BW6" s="3021"/>
      <c r="BX6" s="3021"/>
      <c r="BY6" s="3020"/>
      <c r="BZ6" s="3020"/>
      <c r="CA6" s="3020"/>
      <c r="CB6" s="71"/>
      <c r="CC6" s="78"/>
      <c r="CD6" s="77"/>
      <c r="CE6" s="3021"/>
      <c r="CF6" s="3021"/>
      <c r="CG6" s="3020"/>
      <c r="CH6" s="3020"/>
      <c r="CI6" s="3020"/>
      <c r="CJ6" s="71"/>
      <c r="CK6" s="78"/>
      <c r="CL6" s="77"/>
      <c r="CM6" s="3021"/>
      <c r="CN6" s="3021"/>
      <c r="CO6" s="3020"/>
      <c r="CP6" s="3020"/>
      <c r="CQ6" s="3020"/>
      <c r="CR6" s="71"/>
      <c r="CS6" s="78"/>
      <c r="CT6" s="77"/>
      <c r="CU6" s="3021"/>
      <c r="CV6" s="3021"/>
      <c r="CW6" s="3020"/>
      <c r="CX6" s="3020"/>
      <c r="CY6" s="3020"/>
      <c r="CZ6" s="71"/>
      <c r="DA6" s="78"/>
      <c r="DB6" s="77"/>
      <c r="DC6" s="3021"/>
      <c r="DD6" s="3021"/>
      <c r="DE6" s="3020"/>
      <c r="DF6" s="3020"/>
      <c r="DG6" s="3020"/>
      <c r="DH6" s="71"/>
      <c r="DI6" s="78"/>
      <c r="DJ6" s="77"/>
      <c r="DK6" s="3021"/>
      <c r="DL6" s="3021"/>
      <c r="DM6" s="3020"/>
      <c r="DN6" s="3020"/>
      <c r="DO6" s="3020"/>
      <c r="DP6" s="71"/>
      <c r="DQ6" s="78"/>
      <c r="DR6" s="77"/>
      <c r="DS6" s="3021"/>
      <c r="DT6" s="3021"/>
      <c r="DU6" s="3020"/>
      <c r="DV6" s="3020"/>
      <c r="DW6" s="3020"/>
      <c r="DX6" s="71"/>
      <c r="DY6" s="78"/>
      <c r="DZ6" s="77"/>
      <c r="EA6" s="3021"/>
      <c r="EB6" s="3021"/>
      <c r="EC6" s="3020"/>
      <c r="ED6" s="3020"/>
      <c r="EE6" s="3020"/>
      <c r="EF6" s="71"/>
      <c r="EG6" s="78"/>
      <c r="EH6" s="77"/>
      <c r="EI6" s="3021"/>
      <c r="EJ6" s="3021"/>
      <c r="EK6" s="3020"/>
      <c r="EL6" s="3020"/>
      <c r="EM6" s="3020"/>
      <c r="EN6" s="71"/>
      <c r="EO6" s="78"/>
      <c r="EP6" s="77"/>
      <c r="EQ6" s="3021"/>
      <c r="ER6" s="3021"/>
      <c r="ES6" s="3020"/>
      <c r="ET6" s="3020"/>
      <c r="EU6" s="3020"/>
      <c r="EV6" s="71"/>
      <c r="EW6" s="78"/>
      <c r="EX6" s="77"/>
      <c r="EY6" s="3021"/>
      <c r="EZ6" s="3021"/>
      <c r="FA6" s="3020"/>
      <c r="FB6" s="3020"/>
      <c r="FC6" s="3020"/>
      <c r="FD6" s="71"/>
      <c r="FE6" s="78"/>
      <c r="FF6" s="77"/>
      <c r="FG6" s="3021"/>
      <c r="FH6" s="3021"/>
      <c r="FI6" s="3020"/>
      <c r="FJ6" s="3020"/>
      <c r="FK6" s="3020"/>
      <c r="FL6" s="71"/>
      <c r="FM6" s="78"/>
      <c r="FN6" s="77"/>
      <c r="FO6" s="3021"/>
      <c r="FP6" s="3021"/>
      <c r="FQ6" s="3020"/>
      <c r="FR6" s="3020"/>
      <c r="FS6" s="3020"/>
      <c r="FT6" s="71"/>
      <c r="FU6" s="78"/>
      <c r="FV6" s="77"/>
      <c r="FW6" s="3021"/>
      <c r="FX6" s="3021"/>
      <c r="FY6" s="3020"/>
      <c r="FZ6" s="3020"/>
      <c r="GA6" s="3020"/>
      <c r="GB6" s="71"/>
      <c r="GC6" s="78"/>
      <c r="GD6" s="77"/>
      <c r="GE6" s="3021"/>
      <c r="GF6" s="3021"/>
      <c r="GG6" s="3020"/>
      <c r="GH6" s="3020"/>
      <c r="GI6" s="3020"/>
      <c r="GJ6" s="71"/>
      <c r="GK6" s="78"/>
      <c r="GL6" s="77"/>
      <c r="GM6" s="3021"/>
      <c r="GN6" s="3021"/>
      <c r="GO6" s="3020"/>
      <c r="GP6" s="3020"/>
      <c r="GQ6" s="3020"/>
      <c r="GR6" s="71"/>
      <c r="GS6" s="78"/>
      <c r="GT6" s="77"/>
      <c r="GU6" s="3021"/>
      <c r="GV6" s="3021"/>
      <c r="GW6" s="3020"/>
      <c r="GX6" s="3020"/>
      <c r="GY6" s="3020"/>
      <c r="GZ6" s="71"/>
      <c r="HA6" s="78"/>
      <c r="HB6" s="77"/>
      <c r="HC6" s="3021"/>
      <c r="HD6" s="3021"/>
      <c r="HE6" s="3020"/>
      <c r="HF6" s="3020"/>
      <c r="HG6" s="3020"/>
      <c r="HH6" s="71"/>
      <c r="HI6" s="78"/>
      <c r="HJ6" s="77"/>
      <c r="HK6" s="3021"/>
      <c r="HL6" s="3021"/>
      <c r="HM6" s="3020"/>
      <c r="HN6" s="3020"/>
      <c r="HO6" s="3020"/>
      <c r="HP6" s="71"/>
      <c r="HQ6" s="78"/>
      <c r="HR6" s="77"/>
      <c r="HS6" s="3021"/>
      <c r="HT6" s="3021"/>
      <c r="HU6" s="3020"/>
      <c r="HV6" s="3020"/>
      <c r="HW6" s="3020"/>
      <c r="HX6" s="71"/>
      <c r="HY6" s="78"/>
      <c r="HZ6" s="77"/>
      <c r="IA6" s="3021"/>
      <c r="IB6" s="3021"/>
      <c r="IC6" s="3020"/>
      <c r="ID6" s="3020"/>
      <c r="IE6" s="3020"/>
      <c r="IF6" s="71"/>
      <c r="IG6" s="78"/>
      <c r="IH6" s="77"/>
      <c r="II6" s="3021"/>
      <c r="IJ6" s="3021"/>
      <c r="IK6" s="3020"/>
      <c r="IL6" s="3020"/>
      <c r="IM6" s="3020"/>
      <c r="IN6" s="71"/>
      <c r="IO6" s="78"/>
      <c r="IP6" s="77"/>
      <c r="IQ6" s="3021"/>
      <c r="IR6" s="3021"/>
      <c r="IS6" s="3020"/>
      <c r="IT6" s="3020"/>
      <c r="IU6" s="3020"/>
      <c r="IV6" s="71"/>
      <c r="IW6" s="78"/>
      <c r="IX6" s="77"/>
      <c r="IY6" s="3021"/>
      <c r="IZ6" s="3021"/>
      <c r="JA6" s="3020"/>
      <c r="JB6" s="3020"/>
      <c r="JC6" s="3020"/>
      <c r="JD6" s="71"/>
      <c r="JE6" s="78"/>
      <c r="JF6" s="77"/>
      <c r="JG6" s="3021"/>
      <c r="JH6" s="3021"/>
      <c r="JI6" s="3020"/>
      <c r="JJ6" s="3020"/>
      <c r="JK6" s="3020"/>
      <c r="JL6" s="71"/>
      <c r="JM6" s="78"/>
      <c r="JN6" s="77"/>
      <c r="JO6" s="3021"/>
      <c r="JP6" s="3021"/>
      <c r="JQ6" s="3020"/>
      <c r="JR6" s="3020"/>
      <c r="JS6" s="3020"/>
      <c r="JT6" s="71"/>
      <c r="JU6" s="78"/>
      <c r="JV6" s="77"/>
      <c r="JW6" s="3021"/>
      <c r="JX6" s="3021"/>
      <c r="JY6" s="3020"/>
      <c r="JZ6" s="3020"/>
      <c r="KA6" s="3020"/>
      <c r="KB6" s="71"/>
      <c r="KC6" s="78"/>
      <c r="KD6" s="77"/>
      <c r="KE6" s="3021"/>
      <c r="KF6" s="3021"/>
      <c r="KG6" s="3020"/>
      <c r="KH6" s="3020"/>
      <c r="KI6" s="3020"/>
      <c r="KJ6" s="71"/>
      <c r="KK6" s="78"/>
      <c r="KL6" s="77"/>
      <c r="KM6" s="3021"/>
      <c r="KN6" s="3021"/>
      <c r="KO6" s="3020"/>
      <c r="KP6" s="3020"/>
      <c r="KQ6" s="3020"/>
      <c r="KR6" s="71"/>
      <c r="KS6" s="78"/>
      <c r="KT6" s="77"/>
      <c r="KU6" s="3021"/>
      <c r="KV6" s="3021"/>
      <c r="KW6" s="3020"/>
      <c r="KX6" s="3020"/>
      <c r="KY6" s="3020"/>
      <c r="KZ6" s="71"/>
      <c r="LA6" s="78"/>
      <c r="LB6" s="77"/>
      <c r="LC6" s="3021"/>
      <c r="LD6" s="3021"/>
      <c r="LE6" s="3020"/>
      <c r="LF6" s="3020"/>
      <c r="LG6" s="3020"/>
      <c r="LH6" s="71"/>
      <c r="LI6" s="78"/>
      <c r="LJ6" s="77"/>
      <c r="LK6" s="3021"/>
      <c r="LL6" s="3021"/>
      <c r="LM6" s="3020"/>
      <c r="LN6" s="3020"/>
      <c r="LO6" s="3020"/>
      <c r="LP6" s="71"/>
      <c r="LQ6" s="78"/>
      <c r="LR6" s="77"/>
      <c r="LS6" s="3021"/>
      <c r="LT6" s="3021"/>
      <c r="LU6" s="3020"/>
      <c r="LV6" s="3020"/>
      <c r="LW6" s="3020"/>
      <c r="LX6" s="71"/>
      <c r="LY6" s="78"/>
      <c r="LZ6" s="77"/>
      <c r="MA6" s="3021"/>
      <c r="MB6" s="3021"/>
      <c r="MC6" s="3020"/>
      <c r="MD6" s="3020"/>
      <c r="ME6" s="3020"/>
      <c r="MF6" s="71"/>
      <c r="MG6" s="78"/>
      <c r="MH6" s="77"/>
      <c r="MI6" s="3021"/>
      <c r="MJ6" s="3021"/>
      <c r="MK6" s="3020"/>
      <c r="ML6" s="3020"/>
      <c r="MM6" s="3020"/>
      <c r="MN6" s="71"/>
      <c r="MO6" s="78"/>
      <c r="MP6" s="77"/>
      <c r="MQ6" s="3021"/>
      <c r="MR6" s="3021"/>
      <c r="MS6" s="3020"/>
      <c r="MT6" s="3020"/>
      <c r="MU6" s="3020"/>
      <c r="MV6" s="71"/>
      <c r="MW6" s="78"/>
      <c r="MX6" s="77"/>
      <c r="MY6" s="3021"/>
      <c r="MZ6" s="3021"/>
      <c r="NA6" s="3020"/>
      <c r="NB6" s="3020"/>
      <c r="NC6" s="3020"/>
      <c r="ND6" s="71"/>
      <c r="NE6" s="78"/>
      <c r="NF6" s="77"/>
      <c r="NG6" s="3021"/>
      <c r="NH6" s="3021"/>
      <c r="NI6" s="3020"/>
      <c r="NJ6" s="3020"/>
      <c r="NK6" s="3020"/>
      <c r="NL6" s="71"/>
      <c r="NM6" s="78"/>
      <c r="NN6" s="77"/>
      <c r="NO6" s="3021"/>
      <c r="NP6" s="3021"/>
      <c r="NQ6" s="3020"/>
      <c r="NR6" s="3020"/>
      <c r="NS6" s="3020"/>
      <c r="NT6" s="71"/>
      <c r="NU6" s="78"/>
      <c r="NV6" s="77"/>
      <c r="NW6" s="3021"/>
      <c r="NX6" s="3021"/>
      <c r="NY6" s="3020"/>
      <c r="NZ6" s="3020"/>
      <c r="OA6" s="3020"/>
      <c r="OB6" s="71"/>
      <c r="OC6" s="78"/>
      <c r="OD6" s="77"/>
      <c r="OE6" s="3021"/>
      <c r="OF6" s="3021"/>
      <c r="OG6" s="3020"/>
      <c r="OH6" s="3020"/>
      <c r="OI6" s="3020"/>
      <c r="OJ6" s="71"/>
      <c r="OK6" s="78"/>
      <c r="OL6" s="77"/>
      <c r="OM6" s="3021"/>
      <c r="ON6" s="3021"/>
      <c r="OO6" s="3020"/>
      <c r="OP6" s="3020"/>
      <c r="OQ6" s="3020"/>
      <c r="OR6" s="71"/>
      <c r="OS6" s="78"/>
      <c r="OT6" s="77"/>
      <c r="OU6" s="3021"/>
      <c r="OV6" s="3021"/>
      <c r="OW6" s="3020"/>
      <c r="OX6" s="3020"/>
      <c r="OY6" s="3020"/>
      <c r="OZ6" s="71"/>
      <c r="PA6" s="78"/>
      <c r="PB6" s="77"/>
      <c r="PC6" s="3021"/>
      <c r="PD6" s="3021"/>
      <c r="PE6" s="3020"/>
      <c r="PF6" s="3020"/>
      <c r="PG6" s="3020"/>
      <c r="PH6" s="71"/>
      <c r="PI6" s="78"/>
      <c r="PJ6" s="77"/>
      <c r="PK6" s="3021"/>
      <c r="PL6" s="3021"/>
      <c r="PM6" s="3020"/>
      <c r="PN6" s="3020"/>
      <c r="PO6" s="3020"/>
      <c r="PP6" s="71"/>
      <c r="PQ6" s="78"/>
      <c r="PR6" s="77"/>
      <c r="PS6" s="3021"/>
      <c r="PT6" s="3021"/>
      <c r="PU6" s="3020"/>
      <c r="PV6" s="3020"/>
      <c r="PW6" s="3020"/>
      <c r="PX6" s="71"/>
      <c r="PY6" s="78"/>
      <c r="PZ6" s="77"/>
      <c r="QA6" s="3021"/>
      <c r="QB6" s="3021"/>
      <c r="QC6" s="3020"/>
      <c r="QD6" s="3020"/>
      <c r="QE6" s="3020"/>
      <c r="QF6" s="71"/>
      <c r="QG6" s="76" t="s">
        <v>284</v>
      </c>
      <c r="QH6" s="74">
        <v>2020</v>
      </c>
      <c r="QI6" s="2479" t="s">
        <v>283</v>
      </c>
      <c r="QJ6" s="2480"/>
      <c r="QK6" s="2481"/>
      <c r="QL6" s="2481"/>
      <c r="QM6" s="2481"/>
      <c r="QN6"/>
      <c r="QO6" s="75" t="s">
        <v>284</v>
      </c>
      <c r="QP6" s="74">
        <v>2020</v>
      </c>
      <c r="QQ6" s="2479" t="s">
        <v>283</v>
      </c>
      <c r="QR6" s="2480"/>
      <c r="QS6" s="2481"/>
      <c r="QT6" s="2481"/>
      <c r="QU6" s="2481"/>
      <c r="QV6"/>
      <c r="QW6" s="75" t="s">
        <v>284</v>
      </c>
      <c r="QX6" s="74">
        <v>2020</v>
      </c>
      <c r="QY6" s="2479" t="s">
        <v>283</v>
      </c>
      <c r="QZ6" s="2480"/>
      <c r="RA6" s="2481"/>
      <c r="RB6" s="2481"/>
      <c r="RC6" s="2481"/>
      <c r="RD6"/>
      <c r="RE6" s="75" t="s">
        <v>284</v>
      </c>
      <c r="RF6" s="74">
        <v>2020</v>
      </c>
      <c r="RG6" s="2479" t="s">
        <v>283</v>
      </c>
      <c r="RH6" s="2480"/>
      <c r="RI6" s="2481"/>
      <c r="RJ6" s="2481"/>
      <c r="RK6" s="2481"/>
      <c r="RL6"/>
      <c r="RM6" s="75" t="s">
        <v>284</v>
      </c>
      <c r="RN6" s="74">
        <v>2020</v>
      </c>
      <c r="RO6" s="2479" t="s">
        <v>283</v>
      </c>
      <c r="RP6" s="2480"/>
      <c r="RQ6" s="2481"/>
      <c r="RR6" s="2481"/>
      <c r="RS6" s="2481"/>
      <c r="RT6"/>
      <c r="RU6" s="75" t="s">
        <v>284</v>
      </c>
      <c r="RV6" s="74">
        <v>2020</v>
      </c>
      <c r="RW6" s="2479" t="s">
        <v>283</v>
      </c>
      <c r="RX6" s="2480"/>
      <c r="RY6" s="2481"/>
      <c r="RZ6" s="2481"/>
      <c r="SA6" s="2481"/>
      <c r="SB6"/>
      <c r="SC6" s="75" t="s">
        <v>284</v>
      </c>
      <c r="SD6" s="74">
        <v>2020</v>
      </c>
      <c r="SE6" s="2479" t="s">
        <v>283</v>
      </c>
      <c r="SF6" s="2480"/>
      <c r="SG6" s="2481"/>
      <c r="SH6" s="2481"/>
      <c r="SI6" s="2481"/>
      <c r="SJ6"/>
      <c r="SK6" s="75" t="s">
        <v>284</v>
      </c>
      <c r="SL6" s="74">
        <v>2020</v>
      </c>
      <c r="SM6" s="2479" t="s">
        <v>283</v>
      </c>
      <c r="SN6" s="2480"/>
      <c r="SO6" s="2481"/>
      <c r="SP6" s="2481"/>
      <c r="SQ6" s="2481"/>
      <c r="SR6"/>
      <c r="SS6" s="75" t="s">
        <v>284</v>
      </c>
      <c r="ST6" s="74">
        <v>2020</v>
      </c>
      <c r="SU6" s="2479" t="s">
        <v>283</v>
      </c>
      <c r="SV6" s="2480"/>
      <c r="SW6" s="2481"/>
      <c r="SX6" s="2481"/>
      <c r="SY6" s="2481"/>
      <c r="SZ6"/>
      <c r="TA6" s="75" t="s">
        <v>284</v>
      </c>
      <c r="TB6" s="74">
        <v>2020</v>
      </c>
      <c r="TC6" s="2479" t="s">
        <v>283</v>
      </c>
      <c r="TD6" s="2480"/>
      <c r="TE6" s="2481"/>
      <c r="TF6" s="2481"/>
      <c r="TG6" s="2481"/>
      <c r="TH6"/>
      <c r="TI6" s="75" t="s">
        <v>284</v>
      </c>
      <c r="TJ6" s="74">
        <v>2020</v>
      </c>
      <c r="TK6" s="2479" t="s">
        <v>283</v>
      </c>
      <c r="TL6" s="2480"/>
      <c r="TM6" s="2481"/>
      <c r="TN6" s="2481"/>
      <c r="TO6" s="2481"/>
      <c r="TP6"/>
      <c r="TQ6" s="75" t="s">
        <v>284</v>
      </c>
      <c r="TR6" s="74">
        <v>2020</v>
      </c>
      <c r="TS6" s="2479" t="s">
        <v>283</v>
      </c>
      <c r="TT6" s="2480"/>
      <c r="TU6" s="2481"/>
      <c r="TV6" s="2481"/>
      <c r="TW6" s="2481"/>
      <c r="TX6"/>
      <c r="TY6" s="75" t="s">
        <v>284</v>
      </c>
      <c r="TZ6" s="74">
        <v>2020</v>
      </c>
      <c r="UA6" s="2479" t="s">
        <v>283</v>
      </c>
      <c r="UB6" s="2480"/>
      <c r="UC6" s="2481"/>
      <c r="UD6" s="2481"/>
      <c r="UE6" s="2481"/>
      <c r="UF6"/>
      <c r="UG6" s="75" t="s">
        <v>284</v>
      </c>
      <c r="UH6" s="74">
        <v>2020</v>
      </c>
      <c r="UI6" s="2479" t="s">
        <v>283</v>
      </c>
      <c r="UJ6" s="2480"/>
      <c r="UK6" s="2481"/>
      <c r="UL6" s="2481"/>
      <c r="UM6" s="2481"/>
      <c r="UN6"/>
      <c r="UO6" s="75" t="s">
        <v>284</v>
      </c>
      <c r="UP6" s="74">
        <v>2020</v>
      </c>
      <c r="UQ6" s="2479" t="s">
        <v>283</v>
      </c>
      <c r="UR6" s="2480"/>
      <c r="US6" s="2481"/>
      <c r="UT6" s="2481"/>
      <c r="UU6" s="2481"/>
      <c r="UV6"/>
      <c r="UW6" s="75" t="s">
        <v>284</v>
      </c>
      <c r="UX6" s="74">
        <v>2020</v>
      </c>
      <c r="UY6" s="2479" t="s">
        <v>283</v>
      </c>
      <c r="UZ6" s="2480"/>
      <c r="VA6" s="2481"/>
      <c r="VB6" s="2481"/>
      <c r="VC6" s="2481"/>
      <c r="VD6"/>
      <c r="VE6" s="75" t="s">
        <v>284</v>
      </c>
      <c r="VF6" s="74">
        <v>2020</v>
      </c>
      <c r="VG6" s="2479" t="s">
        <v>283</v>
      </c>
      <c r="VH6" s="2480"/>
      <c r="VI6" s="2481"/>
      <c r="VJ6" s="2481"/>
      <c r="VK6" s="2481"/>
      <c r="VL6"/>
      <c r="VM6" s="75" t="s">
        <v>284</v>
      </c>
      <c r="VN6" s="74">
        <v>2020</v>
      </c>
      <c r="VO6" s="2479" t="s">
        <v>283</v>
      </c>
      <c r="VP6" s="2480"/>
      <c r="VQ6" s="2481"/>
      <c r="VR6" s="2481"/>
      <c r="VS6" s="2481"/>
      <c r="VT6"/>
      <c r="VU6" s="75" t="s">
        <v>284</v>
      </c>
      <c r="VV6" s="74">
        <v>2020</v>
      </c>
      <c r="VW6" s="2479" t="s">
        <v>283</v>
      </c>
      <c r="VX6" s="2480"/>
      <c r="VY6" s="2481"/>
      <c r="VZ6" s="2481"/>
      <c r="WA6" s="2481"/>
      <c r="WB6"/>
      <c r="WC6" s="75" t="s">
        <v>284</v>
      </c>
      <c r="WD6" s="74">
        <v>2020</v>
      </c>
      <c r="WE6" s="2479" t="s">
        <v>283</v>
      </c>
      <c r="WF6" s="2480"/>
      <c r="WG6" s="2481"/>
      <c r="WH6" s="2481"/>
      <c r="WI6" s="2481"/>
      <c r="WJ6"/>
      <c r="WK6" s="75" t="s">
        <v>284</v>
      </c>
      <c r="WL6" s="74">
        <v>2020</v>
      </c>
      <c r="WM6" s="2479" t="s">
        <v>283</v>
      </c>
      <c r="WN6" s="2480"/>
      <c r="WO6" s="2481"/>
      <c r="WP6" s="2481"/>
      <c r="WQ6" s="2481"/>
      <c r="WR6"/>
      <c r="WS6" s="75" t="s">
        <v>284</v>
      </c>
      <c r="WT6" s="74">
        <v>2020</v>
      </c>
      <c r="WU6" s="2479" t="s">
        <v>283</v>
      </c>
      <c r="WV6" s="2480"/>
      <c r="WW6" s="2481"/>
      <c r="WX6" s="2481"/>
      <c r="WY6" s="2481"/>
      <c r="WZ6"/>
      <c r="XA6" s="75" t="s">
        <v>284</v>
      </c>
      <c r="XB6" s="74">
        <v>2020</v>
      </c>
      <c r="XC6" s="2479" t="s">
        <v>283</v>
      </c>
      <c r="XD6" s="2480"/>
      <c r="XE6" s="2481"/>
      <c r="XF6" s="2481"/>
      <c r="XG6" s="2481"/>
      <c r="XH6"/>
      <c r="XI6" s="75" t="s">
        <v>284</v>
      </c>
      <c r="XJ6" s="74">
        <v>2020</v>
      </c>
      <c r="XK6" s="2479" t="s">
        <v>283</v>
      </c>
      <c r="XL6" s="2480"/>
      <c r="XM6" s="2481"/>
      <c r="XN6" s="2481"/>
      <c r="XO6" s="2481"/>
      <c r="XP6"/>
      <c r="XQ6" s="75" t="s">
        <v>284</v>
      </c>
      <c r="XR6" s="74">
        <v>2020</v>
      </c>
      <c r="XS6" s="2479" t="s">
        <v>283</v>
      </c>
      <c r="XT6" s="2480"/>
      <c r="XU6" s="2481"/>
      <c r="XV6" s="2481"/>
      <c r="XW6" s="2481"/>
      <c r="XX6"/>
      <c r="XY6" s="75" t="s">
        <v>284</v>
      </c>
      <c r="XZ6" s="74">
        <v>2020</v>
      </c>
      <c r="YA6" s="2479" t="s">
        <v>283</v>
      </c>
      <c r="YB6" s="2480"/>
      <c r="YC6" s="2481"/>
      <c r="YD6" s="2481"/>
      <c r="YE6" s="2481"/>
      <c r="YF6"/>
      <c r="YG6" s="75" t="s">
        <v>284</v>
      </c>
      <c r="YH6" s="74">
        <v>2020</v>
      </c>
      <c r="YI6" s="2479" t="s">
        <v>283</v>
      </c>
      <c r="YJ6" s="2480"/>
      <c r="YK6" s="2481"/>
      <c r="YL6" s="2481"/>
      <c r="YM6" s="2481"/>
      <c r="YN6"/>
      <c r="YO6" s="75" t="s">
        <v>284</v>
      </c>
      <c r="YP6" s="74">
        <v>2020</v>
      </c>
      <c r="YQ6" s="2479" t="s">
        <v>283</v>
      </c>
      <c r="YR6" s="2480"/>
      <c r="YS6" s="2481"/>
      <c r="YT6" s="2481"/>
      <c r="YU6" s="2481"/>
      <c r="YV6"/>
      <c r="YW6" s="75" t="s">
        <v>284</v>
      </c>
      <c r="YX6" s="74">
        <v>2020</v>
      </c>
      <c r="YY6" s="2479" t="s">
        <v>283</v>
      </c>
      <c r="YZ6" s="2480"/>
      <c r="ZA6" s="2481"/>
      <c r="ZB6" s="2481"/>
      <c r="ZC6" s="2481"/>
      <c r="ZD6"/>
      <c r="ZE6" s="75" t="s">
        <v>284</v>
      </c>
      <c r="ZF6" s="74">
        <v>2020</v>
      </c>
      <c r="ZG6" s="2479" t="s">
        <v>283</v>
      </c>
      <c r="ZH6" s="2480"/>
      <c r="ZI6" s="2481"/>
      <c r="ZJ6" s="2481"/>
      <c r="ZK6" s="2481"/>
      <c r="ZL6"/>
      <c r="ZM6" s="75" t="s">
        <v>284</v>
      </c>
      <c r="ZN6" s="74">
        <v>2020</v>
      </c>
      <c r="ZO6" s="2479" t="s">
        <v>283</v>
      </c>
      <c r="ZP6" s="2480"/>
      <c r="ZQ6" s="2481"/>
      <c r="ZR6" s="2481"/>
      <c r="ZS6" s="2481"/>
      <c r="ZT6"/>
      <c r="ZU6" s="75" t="s">
        <v>284</v>
      </c>
      <c r="ZV6" s="74">
        <v>2020</v>
      </c>
      <c r="ZW6" s="2479" t="s">
        <v>283</v>
      </c>
      <c r="ZX6" s="2480"/>
      <c r="ZY6" s="2481"/>
      <c r="ZZ6" s="2481"/>
      <c r="AAA6" s="2481"/>
      <c r="AAB6"/>
      <c r="AAC6" s="75" t="s">
        <v>284</v>
      </c>
      <c r="AAD6" s="74">
        <v>2020</v>
      </c>
      <c r="AAE6" s="2479" t="s">
        <v>283</v>
      </c>
      <c r="AAF6" s="2480"/>
      <c r="AAG6" s="2481"/>
      <c r="AAH6" s="2481"/>
      <c r="AAI6" s="2481"/>
      <c r="AAJ6"/>
      <c r="AAK6" s="75" t="s">
        <v>284</v>
      </c>
      <c r="AAL6" s="74">
        <v>2020</v>
      </c>
      <c r="AAM6" s="2479" t="s">
        <v>283</v>
      </c>
      <c r="AAN6" s="2480"/>
      <c r="AAO6" s="2481"/>
      <c r="AAP6" s="2481"/>
      <c r="AAQ6" s="2481"/>
      <c r="AAR6"/>
      <c r="AAS6" s="75" t="s">
        <v>284</v>
      </c>
      <c r="AAT6" s="74">
        <v>2020</v>
      </c>
      <c r="AAU6" s="2479" t="s">
        <v>283</v>
      </c>
      <c r="AAV6" s="2480"/>
      <c r="AAW6" s="2481"/>
      <c r="AAX6" s="2481"/>
      <c r="AAY6" s="2481"/>
      <c r="AAZ6"/>
      <c r="ABA6" s="75" t="s">
        <v>284</v>
      </c>
      <c r="ABB6" s="74">
        <v>2020</v>
      </c>
      <c r="ABC6" s="2479" t="s">
        <v>283</v>
      </c>
      <c r="ABD6" s="2480"/>
      <c r="ABE6" s="2481"/>
      <c r="ABF6" s="2481"/>
      <c r="ABG6" s="2481"/>
      <c r="ABH6"/>
      <c r="ABI6" s="75" t="s">
        <v>284</v>
      </c>
      <c r="ABJ6" s="74">
        <v>2020</v>
      </c>
      <c r="ABK6" s="2479" t="s">
        <v>283</v>
      </c>
      <c r="ABL6" s="2480"/>
      <c r="ABM6" s="2481"/>
      <c r="ABN6" s="2481"/>
      <c r="ABO6" s="2481"/>
      <c r="ABP6"/>
      <c r="ABQ6" s="75" t="s">
        <v>284</v>
      </c>
      <c r="ABR6" s="74">
        <v>2020</v>
      </c>
      <c r="ABS6" s="2479" t="s">
        <v>283</v>
      </c>
      <c r="ABT6" s="2480"/>
      <c r="ABU6" s="2481"/>
      <c r="ABV6" s="2481"/>
      <c r="ABW6" s="2481"/>
      <c r="ABX6"/>
      <c r="ABY6" s="75" t="s">
        <v>284</v>
      </c>
      <c r="ABZ6" s="74">
        <v>2020</v>
      </c>
      <c r="ACA6" s="2479" t="s">
        <v>283</v>
      </c>
      <c r="ACB6" s="2480"/>
      <c r="ACC6" s="2481"/>
      <c r="ACD6" s="2481"/>
      <c r="ACE6" s="2481"/>
      <c r="ACF6"/>
      <c r="ACG6" s="75" t="s">
        <v>284</v>
      </c>
      <c r="ACH6" s="74">
        <v>2020</v>
      </c>
      <c r="ACI6" s="2479" t="s">
        <v>283</v>
      </c>
      <c r="ACJ6" s="2480"/>
      <c r="ACK6" s="2481"/>
      <c r="ACL6" s="2481"/>
      <c r="ACM6" s="2481"/>
      <c r="ACN6"/>
      <c r="ACO6" s="75" t="s">
        <v>284</v>
      </c>
      <c r="ACP6" s="74">
        <v>2020</v>
      </c>
      <c r="ACQ6" s="2479" t="s">
        <v>283</v>
      </c>
      <c r="ACR6" s="2480"/>
      <c r="ACS6" s="2481"/>
      <c r="ACT6" s="2481"/>
      <c r="ACU6" s="2481"/>
      <c r="ACV6"/>
      <c r="ACW6" s="75" t="s">
        <v>284</v>
      </c>
      <c r="ACX6" s="74">
        <v>2020</v>
      </c>
      <c r="ACY6" s="2479" t="s">
        <v>283</v>
      </c>
      <c r="ACZ6" s="2480"/>
      <c r="ADA6" s="2481"/>
      <c r="ADB6" s="2481"/>
      <c r="ADC6" s="2481"/>
      <c r="ADD6"/>
      <c r="ADE6" s="75" t="s">
        <v>284</v>
      </c>
      <c r="ADF6" s="74">
        <v>2020</v>
      </c>
      <c r="ADG6" s="2479" t="s">
        <v>283</v>
      </c>
      <c r="ADH6" s="2480"/>
      <c r="ADI6" s="2481"/>
      <c r="ADJ6" s="2481"/>
      <c r="ADK6" s="2481"/>
      <c r="ADL6"/>
      <c r="ADM6" s="75" t="s">
        <v>284</v>
      </c>
      <c r="ADN6" s="74">
        <v>2020</v>
      </c>
      <c r="ADO6" s="2479" t="s">
        <v>283</v>
      </c>
      <c r="ADP6" s="2480"/>
      <c r="ADQ6" s="2481"/>
      <c r="ADR6" s="2481"/>
      <c r="ADS6" s="2481"/>
      <c r="ADT6"/>
      <c r="ADU6" s="75" t="s">
        <v>284</v>
      </c>
      <c r="ADV6" s="74">
        <v>2020</v>
      </c>
      <c r="ADW6" s="2479" t="s">
        <v>283</v>
      </c>
      <c r="ADX6" s="2480"/>
      <c r="ADY6" s="2481"/>
      <c r="ADZ6" s="2481"/>
      <c r="AEA6" s="2481"/>
      <c r="AEB6"/>
      <c r="AEC6" s="75" t="s">
        <v>284</v>
      </c>
      <c r="AED6" s="74">
        <v>2020</v>
      </c>
      <c r="AEE6" s="2479" t="s">
        <v>283</v>
      </c>
      <c r="AEF6" s="2480"/>
      <c r="AEG6" s="2481"/>
      <c r="AEH6" s="2481"/>
      <c r="AEI6" s="2481"/>
      <c r="AEJ6"/>
      <c r="AEK6" s="75" t="s">
        <v>284</v>
      </c>
      <c r="AEL6" s="74">
        <v>2020</v>
      </c>
      <c r="AEM6" s="2479" t="s">
        <v>283</v>
      </c>
      <c r="AEN6" s="2480"/>
      <c r="AEO6" s="2481"/>
      <c r="AEP6" s="2481"/>
      <c r="AEQ6" s="2481"/>
      <c r="AER6"/>
      <c r="AES6" s="75" t="s">
        <v>284</v>
      </c>
      <c r="AET6" s="74">
        <v>2020</v>
      </c>
      <c r="AEU6" s="2479" t="s">
        <v>283</v>
      </c>
      <c r="AEV6" s="2480"/>
      <c r="AEW6" s="2481"/>
      <c r="AEX6" s="2481"/>
      <c r="AEY6" s="2481"/>
      <c r="AEZ6"/>
      <c r="AFA6" s="75" t="s">
        <v>284</v>
      </c>
      <c r="AFB6" s="74">
        <v>2020</v>
      </c>
      <c r="AFC6" s="2479" t="s">
        <v>283</v>
      </c>
      <c r="AFD6" s="2480"/>
      <c r="AFE6" s="2481"/>
      <c r="AFF6" s="2481"/>
      <c r="AFG6" s="2481"/>
      <c r="AFH6"/>
      <c r="AFI6" s="75" t="s">
        <v>284</v>
      </c>
      <c r="AFJ6" s="74">
        <v>2020</v>
      </c>
      <c r="AFK6" s="2479" t="s">
        <v>283</v>
      </c>
      <c r="AFL6" s="2480"/>
      <c r="AFM6" s="2481"/>
      <c r="AFN6" s="2481"/>
      <c r="AFO6" s="2481"/>
      <c r="AFP6"/>
      <c r="AFQ6" s="75" t="s">
        <v>284</v>
      </c>
      <c r="AFR6" s="74">
        <v>2020</v>
      </c>
      <c r="AFS6" s="2479" t="s">
        <v>283</v>
      </c>
      <c r="AFT6" s="2480"/>
      <c r="AFU6" s="2481"/>
      <c r="AFV6" s="2481"/>
      <c r="AFW6" s="2481"/>
      <c r="AFX6"/>
      <c r="AFY6" s="75" t="s">
        <v>284</v>
      </c>
      <c r="AFZ6" s="74">
        <v>2020</v>
      </c>
      <c r="AGA6" s="2479" t="s">
        <v>283</v>
      </c>
      <c r="AGB6" s="2480"/>
      <c r="AGC6" s="2481"/>
      <c r="AGD6" s="2481"/>
      <c r="AGE6" s="2481"/>
      <c r="AGF6"/>
      <c r="AGG6" s="75" t="s">
        <v>284</v>
      </c>
      <c r="AGH6" s="74">
        <v>2020</v>
      </c>
      <c r="AGI6" s="2479" t="s">
        <v>283</v>
      </c>
      <c r="AGJ6" s="2480"/>
      <c r="AGK6" s="2481"/>
      <c r="AGL6" s="2481"/>
      <c r="AGM6" s="2481"/>
      <c r="AGN6"/>
      <c r="AGO6" s="75" t="s">
        <v>284</v>
      </c>
      <c r="AGP6" s="74">
        <v>2020</v>
      </c>
      <c r="AGQ6" s="2479" t="s">
        <v>283</v>
      </c>
      <c r="AGR6" s="2480"/>
      <c r="AGS6" s="2481"/>
      <c r="AGT6" s="2481"/>
      <c r="AGU6" s="2481"/>
      <c r="AGV6"/>
      <c r="AGW6" s="75" t="s">
        <v>284</v>
      </c>
      <c r="AGX6" s="74">
        <v>2020</v>
      </c>
      <c r="AGY6" s="2479" t="s">
        <v>283</v>
      </c>
      <c r="AGZ6" s="2480"/>
      <c r="AHA6" s="2481"/>
      <c r="AHB6" s="2481"/>
      <c r="AHC6" s="2481"/>
      <c r="AHD6"/>
      <c r="AHE6" s="75" t="s">
        <v>284</v>
      </c>
      <c r="AHF6" s="74">
        <v>2020</v>
      </c>
      <c r="AHG6" s="2479" t="s">
        <v>283</v>
      </c>
      <c r="AHH6" s="2480"/>
      <c r="AHI6" s="2481"/>
      <c r="AHJ6" s="2481"/>
      <c r="AHK6" s="2481"/>
      <c r="AHL6"/>
      <c r="AHM6" s="75" t="s">
        <v>284</v>
      </c>
      <c r="AHN6" s="74">
        <v>2020</v>
      </c>
      <c r="AHO6" s="2479" t="s">
        <v>283</v>
      </c>
      <c r="AHP6" s="2480"/>
      <c r="AHQ6" s="2481"/>
      <c r="AHR6" s="2481"/>
      <c r="AHS6" s="2481"/>
      <c r="AHT6"/>
      <c r="AHU6" s="75" t="s">
        <v>284</v>
      </c>
      <c r="AHV6" s="74">
        <v>2020</v>
      </c>
      <c r="AHW6" s="2479" t="s">
        <v>283</v>
      </c>
      <c r="AHX6" s="2480"/>
      <c r="AHY6" s="2481"/>
      <c r="AHZ6" s="2481"/>
      <c r="AIA6" s="2481"/>
      <c r="AIB6"/>
      <c r="AIC6" s="75" t="s">
        <v>284</v>
      </c>
      <c r="AID6" s="74">
        <v>2020</v>
      </c>
      <c r="AIE6" s="2479" t="s">
        <v>283</v>
      </c>
      <c r="AIF6" s="2480"/>
      <c r="AIG6" s="2481"/>
      <c r="AIH6" s="2481"/>
      <c r="AII6" s="2481"/>
      <c r="AIJ6"/>
      <c r="AIK6" s="75" t="s">
        <v>284</v>
      </c>
      <c r="AIL6" s="74">
        <v>2020</v>
      </c>
      <c r="AIM6" s="2479" t="s">
        <v>283</v>
      </c>
      <c r="AIN6" s="2480"/>
      <c r="AIO6" s="2481"/>
      <c r="AIP6" s="2481"/>
      <c r="AIQ6" s="2481"/>
      <c r="AIR6"/>
      <c r="AIS6" s="75" t="s">
        <v>284</v>
      </c>
      <c r="AIT6" s="74">
        <v>2020</v>
      </c>
      <c r="AIU6" s="2479" t="s">
        <v>283</v>
      </c>
      <c r="AIV6" s="2480"/>
      <c r="AIW6" s="2481"/>
      <c r="AIX6" s="2481"/>
      <c r="AIY6" s="2481"/>
      <c r="AIZ6"/>
      <c r="AJA6" s="75" t="s">
        <v>284</v>
      </c>
      <c r="AJB6" s="74">
        <v>2020</v>
      </c>
      <c r="AJC6" s="2479" t="s">
        <v>283</v>
      </c>
      <c r="AJD6" s="2480"/>
      <c r="AJE6" s="2481"/>
      <c r="AJF6" s="2481"/>
      <c r="AJG6" s="2481"/>
      <c r="AJH6"/>
      <c r="AJI6" s="75" t="s">
        <v>284</v>
      </c>
      <c r="AJJ6" s="74">
        <v>2020</v>
      </c>
      <c r="AJK6" s="2479" t="s">
        <v>283</v>
      </c>
      <c r="AJL6" s="2480"/>
      <c r="AJM6" s="2481"/>
      <c r="AJN6" s="2481"/>
      <c r="AJO6" s="2481"/>
      <c r="AJP6"/>
      <c r="AJQ6" s="75" t="s">
        <v>284</v>
      </c>
      <c r="AJR6" s="74">
        <v>2020</v>
      </c>
      <c r="AJS6" s="2479" t="s">
        <v>283</v>
      </c>
      <c r="AJT6" s="2480"/>
      <c r="AJU6" s="2481"/>
      <c r="AJV6" s="2481"/>
      <c r="AJW6" s="2481"/>
      <c r="AJX6"/>
      <c r="AJY6" s="75" t="s">
        <v>284</v>
      </c>
      <c r="AJZ6" s="74">
        <v>2020</v>
      </c>
      <c r="AKA6" s="2479" t="s">
        <v>283</v>
      </c>
      <c r="AKB6" s="2480"/>
      <c r="AKC6" s="2481"/>
      <c r="AKD6" s="2481"/>
      <c r="AKE6" s="2481"/>
      <c r="AKF6"/>
      <c r="AKG6" s="75" t="s">
        <v>284</v>
      </c>
      <c r="AKH6" s="74">
        <v>2020</v>
      </c>
      <c r="AKI6" s="2479" t="s">
        <v>283</v>
      </c>
      <c r="AKJ6" s="2480"/>
      <c r="AKK6" s="2481"/>
      <c r="AKL6" s="2481"/>
      <c r="AKM6" s="2481"/>
      <c r="AKN6"/>
      <c r="AKO6" s="75" t="s">
        <v>284</v>
      </c>
      <c r="AKP6" s="74">
        <v>2020</v>
      </c>
      <c r="AKQ6" s="2479" t="s">
        <v>283</v>
      </c>
      <c r="AKR6" s="2480"/>
      <c r="AKS6" s="2481"/>
      <c r="AKT6" s="2481"/>
      <c r="AKU6" s="2481"/>
      <c r="AKV6"/>
      <c r="AKW6" s="75" t="s">
        <v>284</v>
      </c>
      <c r="AKX6" s="74">
        <v>2020</v>
      </c>
      <c r="AKY6" s="2479" t="s">
        <v>283</v>
      </c>
      <c r="AKZ6" s="2480"/>
      <c r="ALA6" s="2481"/>
      <c r="ALB6" s="2481"/>
      <c r="ALC6" s="2481"/>
      <c r="ALD6"/>
      <c r="ALE6" s="75" t="s">
        <v>284</v>
      </c>
      <c r="ALF6" s="74">
        <v>2020</v>
      </c>
      <c r="ALG6" s="2479" t="s">
        <v>283</v>
      </c>
      <c r="ALH6" s="2480"/>
      <c r="ALI6" s="2481"/>
      <c r="ALJ6" s="2481"/>
      <c r="ALK6" s="2481"/>
      <c r="ALL6"/>
      <c r="ALM6" s="75" t="s">
        <v>284</v>
      </c>
      <c r="ALN6" s="74">
        <v>2020</v>
      </c>
      <c r="ALO6" s="2479" t="s">
        <v>283</v>
      </c>
      <c r="ALP6" s="2480"/>
      <c r="ALQ6" s="2481"/>
      <c r="ALR6" s="2481"/>
      <c r="ALS6" s="2481"/>
      <c r="ALT6"/>
      <c r="ALU6" s="75" t="s">
        <v>284</v>
      </c>
      <c r="ALV6" s="74">
        <v>2020</v>
      </c>
      <c r="ALW6" s="2479" t="s">
        <v>283</v>
      </c>
      <c r="ALX6" s="2480"/>
      <c r="ALY6" s="2481"/>
      <c r="ALZ6" s="2481"/>
      <c r="AMA6" s="2481"/>
      <c r="AMB6"/>
      <c r="AMC6" s="75" t="s">
        <v>284</v>
      </c>
      <c r="AMD6" s="74">
        <v>2020</v>
      </c>
      <c r="AME6" s="2479" t="s">
        <v>283</v>
      </c>
      <c r="AMF6" s="2480"/>
      <c r="AMG6" s="2481"/>
      <c r="AMH6" s="2481"/>
      <c r="AMI6" s="2481"/>
      <c r="AMJ6"/>
      <c r="AMK6" s="75" t="s">
        <v>284</v>
      </c>
      <c r="AML6" s="74">
        <v>2020</v>
      </c>
      <c r="AMM6" s="2479" t="s">
        <v>283</v>
      </c>
      <c r="AMN6" s="2480"/>
      <c r="AMO6" s="2481"/>
      <c r="AMP6" s="2481"/>
      <c r="AMQ6" s="2481"/>
      <c r="AMR6"/>
      <c r="AMS6" s="75" t="s">
        <v>284</v>
      </c>
      <c r="AMT6" s="74">
        <v>2020</v>
      </c>
      <c r="AMU6" s="2479" t="s">
        <v>283</v>
      </c>
      <c r="AMV6" s="2480"/>
      <c r="AMW6" s="2481"/>
      <c r="AMX6" s="2481"/>
      <c r="AMY6" s="2481"/>
      <c r="AMZ6"/>
      <c r="ANA6" s="75" t="s">
        <v>284</v>
      </c>
      <c r="ANB6" s="74">
        <v>2020</v>
      </c>
      <c r="ANC6" s="2479" t="s">
        <v>283</v>
      </c>
      <c r="AND6" s="2480"/>
      <c r="ANE6" s="2481"/>
      <c r="ANF6" s="2481"/>
      <c r="ANG6" s="2481"/>
      <c r="ANH6"/>
      <c r="ANI6" s="75" t="s">
        <v>284</v>
      </c>
      <c r="ANJ6" s="74">
        <v>2020</v>
      </c>
      <c r="ANK6" s="2479" t="s">
        <v>283</v>
      </c>
      <c r="ANL6" s="2480"/>
      <c r="ANM6" s="2481"/>
      <c r="ANN6" s="2481"/>
      <c r="ANO6" s="2481"/>
      <c r="ANP6"/>
      <c r="ANQ6" s="75" t="s">
        <v>284</v>
      </c>
      <c r="ANR6" s="74">
        <v>2020</v>
      </c>
      <c r="ANS6" s="2479" t="s">
        <v>283</v>
      </c>
      <c r="ANT6" s="2480"/>
      <c r="ANU6" s="2481"/>
      <c r="ANV6" s="2481"/>
      <c r="ANW6" s="2481"/>
      <c r="ANX6"/>
      <c r="ANY6" s="75" t="s">
        <v>284</v>
      </c>
      <c r="ANZ6" s="74">
        <v>2020</v>
      </c>
      <c r="AOA6" s="2479" t="s">
        <v>283</v>
      </c>
      <c r="AOB6" s="2480"/>
      <c r="AOC6" s="2481"/>
      <c r="AOD6" s="2481"/>
      <c r="AOE6" s="2481"/>
      <c r="AOF6"/>
      <c r="AOG6" s="75" t="s">
        <v>284</v>
      </c>
      <c r="AOH6" s="74">
        <v>2020</v>
      </c>
      <c r="AOI6" s="2479" t="s">
        <v>283</v>
      </c>
      <c r="AOJ6" s="2480"/>
      <c r="AOK6" s="2481"/>
      <c r="AOL6" s="2481"/>
      <c r="AOM6" s="2481"/>
      <c r="AON6"/>
      <c r="AOO6" s="75" t="s">
        <v>284</v>
      </c>
      <c r="AOP6" s="74">
        <v>2020</v>
      </c>
      <c r="AOQ6" s="2479" t="s">
        <v>283</v>
      </c>
      <c r="AOR6" s="2480"/>
      <c r="AOS6" s="2481"/>
      <c r="AOT6" s="2481"/>
      <c r="AOU6" s="2481"/>
      <c r="AOV6"/>
      <c r="AOW6" s="75" t="s">
        <v>284</v>
      </c>
      <c r="AOX6" s="74">
        <v>2020</v>
      </c>
      <c r="AOY6" s="2479" t="s">
        <v>283</v>
      </c>
      <c r="AOZ6" s="2480"/>
      <c r="APA6" s="2481"/>
      <c r="APB6" s="2481"/>
      <c r="APC6" s="2481"/>
      <c r="APD6"/>
      <c r="APE6" s="75" t="s">
        <v>284</v>
      </c>
      <c r="APF6" s="74">
        <v>2020</v>
      </c>
      <c r="APG6" s="2479" t="s">
        <v>283</v>
      </c>
      <c r="APH6" s="2480"/>
      <c r="API6" s="2481"/>
      <c r="APJ6" s="2481"/>
      <c r="APK6" s="2481"/>
      <c r="APL6"/>
      <c r="APM6" s="75" t="s">
        <v>284</v>
      </c>
      <c r="APN6" s="74">
        <v>2020</v>
      </c>
      <c r="APO6" s="2479" t="s">
        <v>283</v>
      </c>
      <c r="APP6" s="2480"/>
      <c r="APQ6" s="2481"/>
      <c r="APR6" s="2481"/>
      <c r="APS6" s="2481"/>
      <c r="APT6"/>
      <c r="APU6" s="75" t="s">
        <v>284</v>
      </c>
      <c r="APV6" s="74">
        <v>2020</v>
      </c>
      <c r="APW6" s="2479" t="s">
        <v>283</v>
      </c>
      <c r="APX6" s="2480"/>
      <c r="APY6" s="2481"/>
      <c r="APZ6" s="2481"/>
      <c r="AQA6" s="2481"/>
      <c r="AQB6"/>
      <c r="AQC6" s="75" t="s">
        <v>284</v>
      </c>
      <c r="AQD6" s="74">
        <v>2020</v>
      </c>
      <c r="AQE6" s="2479" t="s">
        <v>283</v>
      </c>
      <c r="AQF6" s="2480"/>
      <c r="AQG6" s="2481"/>
      <c r="AQH6" s="2481"/>
      <c r="AQI6" s="2481"/>
      <c r="AQJ6"/>
      <c r="AQK6" s="75" t="s">
        <v>284</v>
      </c>
      <c r="AQL6" s="74">
        <v>2020</v>
      </c>
      <c r="AQM6" s="2479" t="s">
        <v>283</v>
      </c>
      <c r="AQN6" s="2480"/>
      <c r="AQO6" s="2481"/>
      <c r="AQP6" s="2481"/>
      <c r="AQQ6" s="2481"/>
      <c r="AQR6"/>
      <c r="AQS6" s="75" t="s">
        <v>284</v>
      </c>
      <c r="AQT6" s="74">
        <v>2020</v>
      </c>
      <c r="AQU6" s="2479" t="s">
        <v>283</v>
      </c>
      <c r="AQV6" s="2480"/>
      <c r="AQW6" s="2481"/>
      <c r="AQX6" s="2481"/>
      <c r="AQY6" s="2481"/>
      <c r="AQZ6"/>
      <c r="ARA6" s="75" t="s">
        <v>284</v>
      </c>
      <c r="ARB6" s="74">
        <v>2020</v>
      </c>
      <c r="ARC6" s="2479" t="s">
        <v>283</v>
      </c>
      <c r="ARD6" s="2480"/>
      <c r="ARE6" s="2481"/>
      <c r="ARF6" s="2481"/>
      <c r="ARG6" s="2481"/>
      <c r="ARH6"/>
      <c r="ARI6" s="75" t="s">
        <v>284</v>
      </c>
      <c r="ARJ6" s="74">
        <v>2020</v>
      </c>
      <c r="ARK6" s="2479" t="s">
        <v>283</v>
      </c>
      <c r="ARL6" s="2480"/>
      <c r="ARM6" s="2481"/>
      <c r="ARN6" s="2481"/>
      <c r="ARO6" s="2481"/>
      <c r="ARP6"/>
      <c r="ARQ6" s="75" t="s">
        <v>284</v>
      </c>
      <c r="ARR6" s="74">
        <v>2020</v>
      </c>
      <c r="ARS6" s="2479" t="s">
        <v>283</v>
      </c>
      <c r="ART6" s="2480"/>
      <c r="ARU6" s="2481"/>
      <c r="ARV6" s="2481"/>
      <c r="ARW6" s="2481"/>
      <c r="ARX6"/>
      <c r="ARY6" s="75" t="s">
        <v>284</v>
      </c>
      <c r="ARZ6" s="74">
        <v>2020</v>
      </c>
      <c r="ASA6" s="2479" t="s">
        <v>283</v>
      </c>
      <c r="ASB6" s="2480"/>
      <c r="ASC6" s="2481"/>
      <c r="ASD6" s="2481"/>
      <c r="ASE6" s="2481"/>
      <c r="ASF6"/>
      <c r="ASG6" s="75" t="s">
        <v>284</v>
      </c>
      <c r="ASH6" s="74">
        <v>2020</v>
      </c>
      <c r="ASI6" s="2479" t="s">
        <v>283</v>
      </c>
      <c r="ASJ6" s="2480"/>
      <c r="ASK6" s="2481"/>
      <c r="ASL6" s="2481"/>
      <c r="ASM6" s="2481"/>
      <c r="ASN6"/>
      <c r="ASO6" s="75" t="s">
        <v>284</v>
      </c>
      <c r="ASP6" s="74">
        <v>2020</v>
      </c>
      <c r="ASQ6" s="2479" t="s">
        <v>283</v>
      </c>
      <c r="ASR6" s="2480"/>
      <c r="ASS6" s="2481"/>
      <c r="AST6" s="2481"/>
      <c r="ASU6" s="2481"/>
      <c r="ASV6"/>
      <c r="ASW6" s="75" t="s">
        <v>284</v>
      </c>
      <c r="ASX6" s="74">
        <v>2020</v>
      </c>
      <c r="ASY6" s="2479" t="s">
        <v>283</v>
      </c>
      <c r="ASZ6" s="2480"/>
      <c r="ATA6" s="2481"/>
      <c r="ATB6" s="2481"/>
      <c r="ATC6" s="2481"/>
      <c r="ATD6"/>
      <c r="ATE6" s="75" t="s">
        <v>284</v>
      </c>
      <c r="ATF6" s="74">
        <v>2020</v>
      </c>
      <c r="ATG6" s="2479" t="s">
        <v>283</v>
      </c>
      <c r="ATH6" s="2480"/>
      <c r="ATI6" s="2481"/>
      <c r="ATJ6" s="2481"/>
      <c r="ATK6" s="2481"/>
      <c r="ATL6"/>
      <c r="ATM6" s="75" t="s">
        <v>284</v>
      </c>
      <c r="ATN6" s="74">
        <v>2020</v>
      </c>
      <c r="ATO6" s="2479" t="s">
        <v>283</v>
      </c>
      <c r="ATP6" s="2480"/>
      <c r="ATQ6" s="2481"/>
      <c r="ATR6" s="2481"/>
      <c r="ATS6" s="2481"/>
      <c r="ATT6"/>
      <c r="ATU6" s="75" t="s">
        <v>284</v>
      </c>
      <c r="ATV6" s="74">
        <v>2020</v>
      </c>
      <c r="ATW6" s="2479" t="s">
        <v>283</v>
      </c>
      <c r="ATX6" s="2480"/>
      <c r="ATY6" s="2481"/>
      <c r="ATZ6" s="2481"/>
      <c r="AUA6" s="2481"/>
      <c r="AUB6"/>
      <c r="AUC6" s="75" t="s">
        <v>284</v>
      </c>
      <c r="AUD6" s="74">
        <v>2020</v>
      </c>
      <c r="AUE6" s="2479" t="s">
        <v>283</v>
      </c>
      <c r="AUF6" s="2480"/>
      <c r="AUG6" s="2481"/>
      <c r="AUH6" s="2481"/>
      <c r="AUI6" s="2481"/>
      <c r="AUJ6"/>
      <c r="AUK6" s="75" t="s">
        <v>284</v>
      </c>
      <c r="AUL6" s="74">
        <v>2020</v>
      </c>
      <c r="AUM6" s="2479" t="s">
        <v>283</v>
      </c>
      <c r="AUN6" s="2480"/>
      <c r="AUO6" s="2481"/>
      <c r="AUP6" s="2481"/>
      <c r="AUQ6" s="2481"/>
      <c r="AUR6"/>
      <c r="AUS6" s="75" t="s">
        <v>284</v>
      </c>
      <c r="AUT6" s="74">
        <v>2020</v>
      </c>
      <c r="AUU6" s="2479" t="s">
        <v>283</v>
      </c>
      <c r="AUV6" s="2480"/>
      <c r="AUW6" s="2481"/>
      <c r="AUX6" s="2481"/>
      <c r="AUY6" s="2481"/>
      <c r="AUZ6"/>
      <c r="AVA6" s="75" t="s">
        <v>284</v>
      </c>
      <c r="AVB6" s="74">
        <v>2020</v>
      </c>
      <c r="AVC6" s="2479" t="s">
        <v>283</v>
      </c>
      <c r="AVD6" s="2480"/>
      <c r="AVE6" s="2481"/>
      <c r="AVF6" s="2481"/>
      <c r="AVG6" s="2481"/>
      <c r="AVH6"/>
      <c r="AVI6" s="75" t="s">
        <v>284</v>
      </c>
      <c r="AVJ6" s="74">
        <v>2020</v>
      </c>
      <c r="AVK6" s="2479" t="s">
        <v>283</v>
      </c>
      <c r="AVL6" s="2480"/>
      <c r="AVM6" s="2481"/>
      <c r="AVN6" s="2481"/>
      <c r="AVO6" s="2481"/>
      <c r="AVP6"/>
      <c r="AVQ6" s="75" t="s">
        <v>284</v>
      </c>
      <c r="AVR6" s="74">
        <v>2020</v>
      </c>
      <c r="AVS6" s="2479" t="s">
        <v>283</v>
      </c>
      <c r="AVT6" s="2480"/>
      <c r="AVU6" s="2481"/>
      <c r="AVV6" s="2481"/>
      <c r="AVW6" s="2481"/>
      <c r="AVX6"/>
      <c r="AVY6" s="75" t="s">
        <v>284</v>
      </c>
      <c r="AVZ6" s="74">
        <v>2020</v>
      </c>
      <c r="AWA6" s="2479" t="s">
        <v>283</v>
      </c>
      <c r="AWB6" s="2480"/>
      <c r="AWC6" s="2481"/>
      <c r="AWD6" s="2481"/>
      <c r="AWE6" s="2481"/>
      <c r="AWF6"/>
      <c r="AWG6" s="75" t="s">
        <v>284</v>
      </c>
      <c r="AWH6" s="74">
        <v>2020</v>
      </c>
      <c r="AWI6" s="2479" t="s">
        <v>283</v>
      </c>
      <c r="AWJ6" s="2480"/>
      <c r="AWK6" s="2481"/>
      <c r="AWL6" s="2481"/>
      <c r="AWM6" s="2481"/>
      <c r="AWN6"/>
      <c r="AWO6" s="75" t="s">
        <v>284</v>
      </c>
      <c r="AWP6" s="74">
        <v>2020</v>
      </c>
      <c r="AWQ6" s="2479" t="s">
        <v>283</v>
      </c>
      <c r="AWR6" s="2480"/>
      <c r="AWS6" s="2481"/>
      <c r="AWT6" s="2481"/>
      <c r="AWU6" s="2481"/>
      <c r="AWV6"/>
      <c r="AWW6" s="75" t="s">
        <v>284</v>
      </c>
      <c r="AWX6" s="74">
        <v>2020</v>
      </c>
      <c r="AWY6" s="2479" t="s">
        <v>283</v>
      </c>
      <c r="AWZ6" s="2480"/>
      <c r="AXA6" s="2481"/>
      <c r="AXB6" s="2481"/>
      <c r="AXC6" s="2481"/>
      <c r="AXD6"/>
      <c r="AXE6" s="75" t="s">
        <v>284</v>
      </c>
      <c r="AXF6" s="74">
        <v>2020</v>
      </c>
      <c r="AXG6" s="2479" t="s">
        <v>283</v>
      </c>
      <c r="AXH6" s="2480"/>
      <c r="AXI6" s="2481"/>
      <c r="AXJ6" s="2481"/>
      <c r="AXK6" s="2481"/>
      <c r="AXL6"/>
      <c r="AXM6" s="75" t="s">
        <v>284</v>
      </c>
      <c r="AXN6" s="74">
        <v>2020</v>
      </c>
      <c r="AXO6" s="2479" t="s">
        <v>283</v>
      </c>
      <c r="AXP6" s="2480"/>
      <c r="AXQ6" s="2481"/>
      <c r="AXR6" s="2481"/>
      <c r="AXS6" s="2481"/>
      <c r="AXT6"/>
      <c r="AXU6" s="75" t="s">
        <v>284</v>
      </c>
      <c r="AXV6" s="74">
        <v>2020</v>
      </c>
      <c r="AXW6" s="2479" t="s">
        <v>283</v>
      </c>
      <c r="AXX6" s="2480"/>
      <c r="AXY6" s="2481"/>
      <c r="AXZ6" s="2481"/>
      <c r="AYA6" s="2481"/>
      <c r="AYB6"/>
      <c r="AYC6" s="75" t="s">
        <v>284</v>
      </c>
      <c r="AYD6" s="74">
        <v>2020</v>
      </c>
      <c r="AYE6" s="2479" t="s">
        <v>283</v>
      </c>
      <c r="AYF6" s="2480"/>
      <c r="AYG6" s="2481"/>
      <c r="AYH6" s="2481"/>
      <c r="AYI6" s="2481"/>
      <c r="AYJ6"/>
      <c r="AYK6" s="75" t="s">
        <v>284</v>
      </c>
      <c r="AYL6" s="74">
        <v>2020</v>
      </c>
      <c r="AYM6" s="2479" t="s">
        <v>283</v>
      </c>
      <c r="AYN6" s="2480"/>
      <c r="AYO6" s="2481"/>
      <c r="AYP6" s="2481"/>
      <c r="AYQ6" s="2481"/>
      <c r="AYR6"/>
      <c r="AYS6" s="75" t="s">
        <v>284</v>
      </c>
      <c r="AYT6" s="74">
        <v>2020</v>
      </c>
      <c r="AYU6" s="2479" t="s">
        <v>283</v>
      </c>
      <c r="AYV6" s="2480"/>
      <c r="AYW6" s="2481"/>
      <c r="AYX6" s="2481"/>
      <c r="AYY6" s="2481"/>
      <c r="AYZ6"/>
      <c r="AZA6" s="75" t="s">
        <v>284</v>
      </c>
      <c r="AZB6" s="74">
        <v>2020</v>
      </c>
      <c r="AZC6" s="2479" t="s">
        <v>283</v>
      </c>
      <c r="AZD6" s="2480"/>
      <c r="AZE6" s="2481"/>
      <c r="AZF6" s="2481"/>
      <c r="AZG6" s="2481"/>
      <c r="AZH6"/>
      <c r="AZI6" s="75" t="s">
        <v>284</v>
      </c>
      <c r="AZJ6" s="74">
        <v>2020</v>
      </c>
      <c r="AZK6" s="2479" t="s">
        <v>283</v>
      </c>
      <c r="AZL6" s="2480"/>
      <c r="AZM6" s="2481"/>
      <c r="AZN6" s="2481"/>
      <c r="AZO6" s="2481"/>
      <c r="AZP6"/>
      <c r="AZQ6" s="75" t="s">
        <v>284</v>
      </c>
      <c r="AZR6" s="74">
        <v>2020</v>
      </c>
      <c r="AZS6" s="2479" t="s">
        <v>283</v>
      </c>
      <c r="AZT6" s="2480"/>
      <c r="AZU6" s="2481"/>
      <c r="AZV6" s="2481"/>
      <c r="AZW6" s="2481"/>
      <c r="AZX6"/>
      <c r="AZY6" s="75" t="s">
        <v>284</v>
      </c>
      <c r="AZZ6" s="74">
        <v>2020</v>
      </c>
      <c r="BAA6" s="2479" t="s">
        <v>283</v>
      </c>
      <c r="BAB6" s="2480"/>
      <c r="BAC6" s="2481"/>
      <c r="BAD6" s="2481"/>
      <c r="BAE6" s="2481"/>
      <c r="BAF6"/>
      <c r="BAG6" s="75" t="s">
        <v>284</v>
      </c>
      <c r="BAH6" s="74">
        <v>2020</v>
      </c>
      <c r="BAI6" s="2479" t="s">
        <v>283</v>
      </c>
      <c r="BAJ6" s="2480"/>
      <c r="BAK6" s="2481"/>
      <c r="BAL6" s="2481"/>
      <c r="BAM6" s="2481"/>
      <c r="BAN6"/>
      <c r="BAO6" s="75" t="s">
        <v>284</v>
      </c>
      <c r="BAP6" s="74">
        <v>2020</v>
      </c>
      <c r="BAQ6" s="2479" t="s">
        <v>283</v>
      </c>
      <c r="BAR6" s="2480"/>
      <c r="BAS6" s="2481"/>
      <c r="BAT6" s="2481"/>
      <c r="BAU6" s="2481"/>
      <c r="BAV6"/>
      <c r="BAW6" s="75" t="s">
        <v>284</v>
      </c>
      <c r="BAX6" s="74">
        <v>2020</v>
      </c>
      <c r="BAY6" s="2479" t="s">
        <v>283</v>
      </c>
      <c r="BAZ6" s="2480"/>
      <c r="BBA6" s="2481"/>
      <c r="BBB6" s="2481"/>
      <c r="BBC6" s="2481"/>
      <c r="BBD6"/>
      <c r="BBE6" s="75" t="s">
        <v>284</v>
      </c>
      <c r="BBF6" s="74">
        <v>2020</v>
      </c>
      <c r="BBG6" s="2479" t="s">
        <v>283</v>
      </c>
      <c r="BBH6" s="2480"/>
      <c r="BBI6" s="2481"/>
      <c r="BBJ6" s="2481"/>
      <c r="BBK6" s="2481"/>
      <c r="BBL6"/>
      <c r="BBM6" s="75" t="s">
        <v>284</v>
      </c>
      <c r="BBN6" s="74">
        <v>2020</v>
      </c>
      <c r="BBO6" s="2479" t="s">
        <v>283</v>
      </c>
      <c r="BBP6" s="2480"/>
      <c r="BBQ6" s="2481"/>
      <c r="BBR6" s="2481"/>
      <c r="BBS6" s="2481"/>
      <c r="BBT6"/>
      <c r="BBU6" s="75" t="s">
        <v>284</v>
      </c>
      <c r="BBV6" s="74">
        <v>2020</v>
      </c>
      <c r="BBW6" s="2479" t="s">
        <v>283</v>
      </c>
      <c r="BBX6" s="2480"/>
      <c r="BBY6" s="2481"/>
      <c r="BBZ6" s="2481"/>
      <c r="BCA6" s="2481"/>
      <c r="BCB6"/>
      <c r="BCC6" s="75" t="s">
        <v>284</v>
      </c>
      <c r="BCD6" s="74">
        <v>2020</v>
      </c>
      <c r="BCE6" s="2479" t="s">
        <v>283</v>
      </c>
      <c r="BCF6" s="2480"/>
      <c r="BCG6" s="2481"/>
      <c r="BCH6" s="2481"/>
      <c r="BCI6" s="2481"/>
      <c r="BCJ6"/>
      <c r="BCK6" s="75" t="s">
        <v>284</v>
      </c>
      <c r="BCL6" s="74">
        <v>2020</v>
      </c>
      <c r="BCM6" s="2479" t="s">
        <v>283</v>
      </c>
      <c r="BCN6" s="2480"/>
      <c r="BCO6" s="2481"/>
      <c r="BCP6" s="2481"/>
      <c r="BCQ6" s="2481"/>
      <c r="BCR6"/>
      <c r="BCS6" s="75" t="s">
        <v>284</v>
      </c>
      <c r="BCT6" s="74">
        <v>2020</v>
      </c>
      <c r="BCU6" s="2479" t="s">
        <v>283</v>
      </c>
      <c r="BCV6" s="2480"/>
      <c r="BCW6" s="2481"/>
      <c r="BCX6" s="2481"/>
      <c r="BCY6" s="2481"/>
      <c r="BCZ6"/>
      <c r="BDA6" s="75" t="s">
        <v>284</v>
      </c>
      <c r="BDB6" s="74">
        <v>2020</v>
      </c>
      <c r="BDC6" s="2479" t="s">
        <v>283</v>
      </c>
      <c r="BDD6" s="2480"/>
      <c r="BDE6" s="2481"/>
      <c r="BDF6" s="2481"/>
      <c r="BDG6" s="2481"/>
      <c r="BDH6"/>
      <c r="BDI6" s="75" t="s">
        <v>284</v>
      </c>
      <c r="BDJ6" s="74">
        <v>2020</v>
      </c>
      <c r="BDK6" s="2479" t="s">
        <v>283</v>
      </c>
      <c r="BDL6" s="2480"/>
      <c r="BDM6" s="2481"/>
      <c r="BDN6" s="2481"/>
      <c r="BDO6" s="2481"/>
      <c r="BDP6"/>
      <c r="BDQ6" s="75" t="s">
        <v>284</v>
      </c>
      <c r="BDR6" s="74">
        <v>2020</v>
      </c>
      <c r="BDS6" s="2479" t="s">
        <v>283</v>
      </c>
      <c r="BDT6" s="2480"/>
      <c r="BDU6" s="2481"/>
      <c r="BDV6" s="2481"/>
      <c r="BDW6" s="2481"/>
      <c r="BDX6"/>
      <c r="BDY6" s="75" t="s">
        <v>284</v>
      </c>
      <c r="BDZ6" s="74">
        <v>2020</v>
      </c>
      <c r="BEA6" s="2479" t="s">
        <v>283</v>
      </c>
      <c r="BEB6" s="2480"/>
      <c r="BEC6" s="2481"/>
      <c r="BED6" s="2481"/>
      <c r="BEE6" s="2481"/>
      <c r="BEF6"/>
      <c r="BEG6" s="75" t="s">
        <v>284</v>
      </c>
      <c r="BEH6" s="74">
        <v>2020</v>
      </c>
      <c r="BEI6" s="2479" t="s">
        <v>283</v>
      </c>
      <c r="BEJ6" s="2480"/>
      <c r="BEK6" s="2481"/>
      <c r="BEL6" s="2481"/>
      <c r="BEM6" s="2481"/>
      <c r="BEN6"/>
      <c r="BEO6" s="75" t="s">
        <v>284</v>
      </c>
      <c r="BEP6" s="74">
        <v>2020</v>
      </c>
      <c r="BEQ6" s="2479" t="s">
        <v>283</v>
      </c>
      <c r="BER6" s="2480"/>
      <c r="BES6" s="2481"/>
      <c r="BET6" s="2481"/>
      <c r="BEU6" s="2481"/>
      <c r="BEV6"/>
      <c r="BEW6" s="75" t="s">
        <v>284</v>
      </c>
      <c r="BEX6" s="74">
        <v>2020</v>
      </c>
      <c r="BEY6" s="2479" t="s">
        <v>283</v>
      </c>
      <c r="BEZ6" s="2480"/>
      <c r="BFA6" s="2481"/>
      <c r="BFB6" s="2481"/>
      <c r="BFC6" s="2481"/>
      <c r="BFD6"/>
      <c r="BFE6" s="75" t="s">
        <v>284</v>
      </c>
      <c r="BFF6" s="74">
        <v>2020</v>
      </c>
      <c r="BFG6" s="2479" t="s">
        <v>283</v>
      </c>
      <c r="BFH6" s="2480"/>
      <c r="BFI6" s="2481"/>
      <c r="BFJ6" s="2481"/>
      <c r="BFK6" s="2481"/>
      <c r="BFL6"/>
      <c r="BFM6" s="75" t="s">
        <v>284</v>
      </c>
      <c r="BFN6" s="74">
        <v>2020</v>
      </c>
      <c r="BFO6" s="2479" t="s">
        <v>283</v>
      </c>
      <c r="BFP6" s="2480"/>
      <c r="BFQ6" s="2481"/>
      <c r="BFR6" s="2481"/>
      <c r="BFS6" s="2481"/>
      <c r="BFT6"/>
      <c r="BFU6" s="75" t="s">
        <v>284</v>
      </c>
      <c r="BFV6" s="74">
        <v>2020</v>
      </c>
      <c r="BFW6" s="2479" t="s">
        <v>283</v>
      </c>
      <c r="BFX6" s="2480"/>
      <c r="BFY6" s="2481"/>
      <c r="BFZ6" s="2481"/>
      <c r="BGA6" s="2481"/>
      <c r="BGB6"/>
      <c r="BGC6" s="75" t="s">
        <v>284</v>
      </c>
      <c r="BGD6" s="74">
        <v>2020</v>
      </c>
      <c r="BGE6" s="2479" t="s">
        <v>283</v>
      </c>
      <c r="BGF6" s="2480"/>
      <c r="BGG6" s="2481"/>
      <c r="BGH6" s="2481"/>
      <c r="BGI6" s="2481"/>
      <c r="BGJ6"/>
      <c r="BGK6" s="75" t="s">
        <v>284</v>
      </c>
      <c r="BGL6" s="74">
        <v>2020</v>
      </c>
      <c r="BGM6" s="2479" t="s">
        <v>283</v>
      </c>
      <c r="BGN6" s="2480"/>
      <c r="BGO6" s="2481"/>
      <c r="BGP6" s="2481"/>
      <c r="BGQ6" s="2481"/>
      <c r="BGR6"/>
      <c r="BGS6" s="75" t="s">
        <v>284</v>
      </c>
      <c r="BGT6" s="74">
        <v>2020</v>
      </c>
      <c r="BGU6" s="2479" t="s">
        <v>283</v>
      </c>
      <c r="BGV6" s="2480"/>
      <c r="BGW6" s="2481"/>
      <c r="BGX6" s="2481"/>
      <c r="BGY6" s="2481"/>
      <c r="BGZ6"/>
      <c r="BHA6" s="75" t="s">
        <v>284</v>
      </c>
      <c r="BHB6" s="74">
        <v>2020</v>
      </c>
      <c r="BHC6" s="2479" t="s">
        <v>283</v>
      </c>
      <c r="BHD6" s="2480"/>
      <c r="BHE6" s="2481"/>
      <c r="BHF6" s="2481"/>
      <c r="BHG6" s="2481"/>
      <c r="BHH6"/>
      <c r="BHI6" s="75" t="s">
        <v>284</v>
      </c>
      <c r="BHJ6" s="74">
        <v>2020</v>
      </c>
      <c r="BHK6" s="2479" t="s">
        <v>283</v>
      </c>
      <c r="BHL6" s="2480"/>
      <c r="BHM6" s="2481"/>
      <c r="BHN6" s="2481"/>
      <c r="BHO6" s="2481"/>
      <c r="BHP6"/>
      <c r="BHQ6" s="75" t="s">
        <v>284</v>
      </c>
      <c r="BHR6" s="74">
        <v>2020</v>
      </c>
      <c r="BHS6" s="2479" t="s">
        <v>283</v>
      </c>
      <c r="BHT6" s="2480"/>
      <c r="BHU6" s="2481"/>
      <c r="BHV6" s="2481"/>
      <c r="BHW6" s="2481"/>
      <c r="BHX6"/>
      <c r="BHY6" s="75" t="s">
        <v>284</v>
      </c>
      <c r="BHZ6" s="74">
        <v>2020</v>
      </c>
      <c r="BIA6" s="2479" t="s">
        <v>283</v>
      </c>
      <c r="BIB6" s="2480"/>
      <c r="BIC6" s="2481"/>
      <c r="BID6" s="2481"/>
      <c r="BIE6" s="2481"/>
      <c r="BIF6"/>
      <c r="BIG6" s="75" t="s">
        <v>284</v>
      </c>
      <c r="BIH6" s="74">
        <v>2020</v>
      </c>
      <c r="BII6" s="2479" t="s">
        <v>283</v>
      </c>
      <c r="BIJ6" s="2480"/>
      <c r="BIK6" s="2481"/>
      <c r="BIL6" s="2481"/>
      <c r="BIM6" s="2481"/>
      <c r="BIN6"/>
      <c r="BIO6" s="75" t="s">
        <v>284</v>
      </c>
      <c r="BIP6" s="74">
        <v>2020</v>
      </c>
      <c r="BIQ6" s="2479" t="s">
        <v>283</v>
      </c>
      <c r="BIR6" s="2480"/>
      <c r="BIS6" s="2481"/>
      <c r="BIT6" s="2481"/>
      <c r="BIU6" s="2481"/>
      <c r="BIV6"/>
      <c r="BIW6" s="75" t="s">
        <v>284</v>
      </c>
      <c r="BIX6" s="74">
        <v>2020</v>
      </c>
      <c r="BIY6" s="2479" t="s">
        <v>283</v>
      </c>
      <c r="BIZ6" s="2480"/>
      <c r="BJA6" s="2481"/>
      <c r="BJB6" s="2481"/>
      <c r="BJC6" s="2481"/>
      <c r="BJD6"/>
      <c r="BJE6" s="75" t="s">
        <v>284</v>
      </c>
      <c r="BJF6" s="74">
        <v>2020</v>
      </c>
      <c r="BJG6" s="2479" t="s">
        <v>283</v>
      </c>
      <c r="BJH6" s="2480"/>
      <c r="BJI6" s="2481"/>
      <c r="BJJ6" s="2481"/>
      <c r="BJK6" s="2481"/>
      <c r="BJL6"/>
      <c r="BJM6" s="75" t="s">
        <v>284</v>
      </c>
      <c r="BJN6" s="74">
        <v>2020</v>
      </c>
      <c r="BJO6" s="2479" t="s">
        <v>283</v>
      </c>
      <c r="BJP6" s="2480"/>
      <c r="BJQ6" s="2481"/>
      <c r="BJR6" s="2481"/>
      <c r="BJS6" s="2481"/>
      <c r="BJT6"/>
      <c r="BJU6" s="75" t="s">
        <v>284</v>
      </c>
      <c r="BJV6" s="74">
        <v>2020</v>
      </c>
      <c r="BJW6" s="2479" t="s">
        <v>283</v>
      </c>
      <c r="BJX6" s="2480"/>
      <c r="BJY6" s="2481"/>
      <c r="BJZ6" s="2481"/>
      <c r="BKA6" s="2481"/>
      <c r="BKB6"/>
      <c r="BKC6" s="75" t="s">
        <v>284</v>
      </c>
      <c r="BKD6" s="74">
        <v>2020</v>
      </c>
      <c r="BKE6" s="2479" t="s">
        <v>283</v>
      </c>
      <c r="BKF6" s="2480"/>
      <c r="BKG6" s="2481"/>
      <c r="BKH6" s="2481"/>
      <c r="BKI6" s="2481"/>
      <c r="BKJ6"/>
      <c r="BKK6" s="75" t="s">
        <v>284</v>
      </c>
      <c r="BKL6" s="74">
        <v>2020</v>
      </c>
      <c r="BKM6" s="2479" t="s">
        <v>283</v>
      </c>
      <c r="BKN6" s="2480"/>
      <c r="BKO6" s="2481"/>
      <c r="BKP6" s="2481"/>
      <c r="BKQ6" s="2481"/>
      <c r="BKR6"/>
      <c r="BKS6" s="75" t="s">
        <v>284</v>
      </c>
      <c r="BKT6" s="74">
        <v>2020</v>
      </c>
      <c r="BKU6" s="2479" t="s">
        <v>283</v>
      </c>
      <c r="BKV6" s="2480"/>
      <c r="BKW6" s="2481"/>
      <c r="BKX6" s="2481"/>
      <c r="BKY6" s="2481"/>
      <c r="BKZ6"/>
      <c r="BLA6" s="75" t="s">
        <v>284</v>
      </c>
      <c r="BLB6" s="74">
        <v>2020</v>
      </c>
      <c r="BLC6" s="2479" t="s">
        <v>283</v>
      </c>
      <c r="BLD6" s="2480"/>
      <c r="BLE6" s="2481"/>
      <c r="BLF6" s="2481"/>
      <c r="BLG6" s="2481"/>
      <c r="BLH6"/>
      <c r="BLI6" s="75" t="s">
        <v>284</v>
      </c>
      <c r="BLJ6" s="74">
        <v>2020</v>
      </c>
      <c r="BLK6" s="2479" t="s">
        <v>283</v>
      </c>
      <c r="BLL6" s="2480"/>
      <c r="BLM6" s="2481"/>
      <c r="BLN6" s="2481"/>
      <c r="BLO6" s="2481"/>
      <c r="BLP6"/>
      <c r="BLQ6" s="75" t="s">
        <v>284</v>
      </c>
      <c r="BLR6" s="74">
        <v>2020</v>
      </c>
      <c r="BLS6" s="2479" t="s">
        <v>283</v>
      </c>
      <c r="BLT6" s="2480"/>
      <c r="BLU6" s="2481"/>
      <c r="BLV6" s="2481"/>
      <c r="BLW6" s="2481"/>
      <c r="BLX6"/>
      <c r="BLY6" s="75" t="s">
        <v>284</v>
      </c>
      <c r="BLZ6" s="74">
        <v>2020</v>
      </c>
      <c r="BMA6" s="2479" t="s">
        <v>283</v>
      </c>
      <c r="BMB6" s="2480"/>
      <c r="BMC6" s="2481"/>
      <c r="BMD6" s="2481"/>
      <c r="BME6" s="2481"/>
      <c r="BMF6"/>
      <c r="BMG6" s="75" t="s">
        <v>284</v>
      </c>
      <c r="BMH6" s="74">
        <v>2020</v>
      </c>
      <c r="BMI6" s="2479" t="s">
        <v>283</v>
      </c>
      <c r="BMJ6" s="2480"/>
      <c r="BMK6" s="2481"/>
      <c r="BML6" s="2481"/>
      <c r="BMM6" s="2481"/>
      <c r="BMN6"/>
      <c r="BMO6" s="75" t="s">
        <v>284</v>
      </c>
      <c r="BMP6" s="74">
        <v>2020</v>
      </c>
      <c r="BMQ6" s="2479" t="s">
        <v>283</v>
      </c>
      <c r="BMR6" s="2480"/>
      <c r="BMS6" s="2481"/>
      <c r="BMT6" s="2481"/>
      <c r="BMU6" s="2481"/>
      <c r="BMV6"/>
      <c r="BMW6" s="75" t="s">
        <v>284</v>
      </c>
      <c r="BMX6" s="74">
        <v>2020</v>
      </c>
      <c r="BMY6" s="2479" t="s">
        <v>283</v>
      </c>
      <c r="BMZ6" s="2480"/>
      <c r="BNA6" s="2481"/>
      <c r="BNB6" s="2481"/>
      <c r="BNC6" s="2481"/>
      <c r="BND6"/>
      <c r="BNE6" s="75" t="s">
        <v>284</v>
      </c>
      <c r="BNF6" s="74">
        <v>2020</v>
      </c>
      <c r="BNG6" s="2479" t="s">
        <v>283</v>
      </c>
      <c r="BNH6" s="2480"/>
      <c r="BNI6" s="2481"/>
      <c r="BNJ6" s="2481"/>
      <c r="BNK6" s="2481"/>
      <c r="BNL6"/>
      <c r="BNM6" s="75" t="s">
        <v>284</v>
      </c>
      <c r="BNN6" s="74">
        <v>2020</v>
      </c>
      <c r="BNO6" s="2479" t="s">
        <v>283</v>
      </c>
      <c r="BNP6" s="2480"/>
      <c r="BNQ6" s="2481"/>
      <c r="BNR6" s="2481"/>
      <c r="BNS6" s="2481"/>
      <c r="BNT6"/>
      <c r="BNU6" s="75" t="s">
        <v>284</v>
      </c>
      <c r="BNV6" s="74">
        <v>2020</v>
      </c>
      <c r="BNW6" s="2479" t="s">
        <v>283</v>
      </c>
      <c r="BNX6" s="2480"/>
      <c r="BNY6" s="2481"/>
      <c r="BNZ6" s="2481"/>
      <c r="BOA6" s="2481"/>
      <c r="BOB6"/>
      <c r="BOC6" s="75" t="s">
        <v>284</v>
      </c>
      <c r="BOD6" s="74">
        <v>2020</v>
      </c>
      <c r="BOE6" s="2479" t="s">
        <v>283</v>
      </c>
      <c r="BOF6" s="2480"/>
      <c r="BOG6" s="2481"/>
      <c r="BOH6" s="2481"/>
      <c r="BOI6" s="2481"/>
      <c r="BOJ6"/>
      <c r="BOK6" s="75" t="s">
        <v>284</v>
      </c>
      <c r="BOL6" s="74">
        <v>2020</v>
      </c>
      <c r="BOM6" s="2479" t="s">
        <v>283</v>
      </c>
      <c r="BON6" s="2480"/>
      <c r="BOO6" s="2481"/>
      <c r="BOP6" s="2481"/>
      <c r="BOQ6" s="2481"/>
      <c r="BOR6"/>
      <c r="BOS6" s="75" t="s">
        <v>284</v>
      </c>
      <c r="BOT6" s="74">
        <v>2020</v>
      </c>
      <c r="BOU6" s="2479" t="s">
        <v>283</v>
      </c>
      <c r="BOV6" s="2480"/>
      <c r="BOW6" s="2481"/>
      <c r="BOX6" s="2481"/>
      <c r="BOY6" s="2481"/>
      <c r="BOZ6"/>
      <c r="BPA6" s="75" t="s">
        <v>284</v>
      </c>
      <c r="BPB6" s="74">
        <v>2020</v>
      </c>
      <c r="BPC6" s="2479" t="s">
        <v>283</v>
      </c>
      <c r="BPD6" s="2480"/>
      <c r="BPE6" s="2481"/>
      <c r="BPF6" s="2481"/>
      <c r="BPG6" s="2481"/>
      <c r="BPH6"/>
      <c r="BPI6" s="75" t="s">
        <v>284</v>
      </c>
      <c r="BPJ6" s="74">
        <v>2020</v>
      </c>
      <c r="BPK6" s="2479" t="s">
        <v>283</v>
      </c>
      <c r="BPL6" s="2480"/>
      <c r="BPM6" s="2481"/>
      <c r="BPN6" s="2481"/>
      <c r="BPO6" s="2481"/>
      <c r="BPP6"/>
      <c r="BPQ6" s="75" t="s">
        <v>284</v>
      </c>
      <c r="BPR6" s="74">
        <v>2020</v>
      </c>
      <c r="BPS6" s="2479" t="s">
        <v>283</v>
      </c>
      <c r="BPT6" s="2480"/>
      <c r="BPU6" s="2481"/>
      <c r="BPV6" s="2481"/>
      <c r="BPW6" s="2481"/>
      <c r="BPX6"/>
      <c r="BPY6" s="75" t="s">
        <v>284</v>
      </c>
      <c r="BPZ6" s="74">
        <v>2020</v>
      </c>
      <c r="BQA6" s="2479" t="s">
        <v>283</v>
      </c>
      <c r="BQB6" s="2480"/>
      <c r="BQC6" s="2481"/>
      <c r="BQD6" s="2481"/>
      <c r="BQE6" s="2481"/>
      <c r="BQF6"/>
      <c r="BQG6" s="75" t="s">
        <v>284</v>
      </c>
      <c r="BQH6" s="74">
        <v>2020</v>
      </c>
      <c r="BQI6" s="2479" t="s">
        <v>283</v>
      </c>
      <c r="BQJ6" s="2480"/>
      <c r="BQK6" s="2481"/>
      <c r="BQL6" s="2481"/>
      <c r="BQM6" s="2481"/>
      <c r="BQN6"/>
      <c r="BQO6" s="75" t="s">
        <v>284</v>
      </c>
      <c r="BQP6" s="74">
        <v>2020</v>
      </c>
      <c r="BQQ6" s="2479" t="s">
        <v>283</v>
      </c>
      <c r="BQR6" s="2480"/>
      <c r="BQS6" s="2481"/>
      <c r="BQT6" s="2481"/>
      <c r="BQU6" s="2481"/>
      <c r="BQV6"/>
      <c r="BQW6" s="75" t="s">
        <v>284</v>
      </c>
      <c r="BQX6" s="74">
        <v>2020</v>
      </c>
      <c r="BQY6" s="2479" t="s">
        <v>283</v>
      </c>
      <c r="BQZ6" s="2480"/>
      <c r="BRA6" s="2481"/>
      <c r="BRB6" s="2481"/>
      <c r="BRC6" s="2481"/>
      <c r="BRD6"/>
      <c r="BRE6" s="75" t="s">
        <v>284</v>
      </c>
      <c r="BRF6" s="74">
        <v>2020</v>
      </c>
      <c r="BRG6" s="2479" t="s">
        <v>283</v>
      </c>
      <c r="BRH6" s="2480"/>
      <c r="BRI6" s="2481"/>
      <c r="BRJ6" s="2481"/>
      <c r="BRK6" s="2481"/>
      <c r="BRL6"/>
      <c r="BRM6" s="75" t="s">
        <v>284</v>
      </c>
      <c r="BRN6" s="74">
        <v>2020</v>
      </c>
      <c r="BRO6" s="2479" t="s">
        <v>283</v>
      </c>
      <c r="BRP6" s="2480"/>
      <c r="BRQ6" s="2481"/>
      <c r="BRR6" s="2481"/>
      <c r="BRS6" s="2481"/>
      <c r="BRT6"/>
      <c r="BRU6" s="75" t="s">
        <v>284</v>
      </c>
      <c r="BRV6" s="74">
        <v>2020</v>
      </c>
      <c r="BRW6" s="2479" t="s">
        <v>283</v>
      </c>
      <c r="BRX6" s="2480"/>
      <c r="BRY6" s="2481"/>
      <c r="BRZ6" s="2481"/>
      <c r="BSA6" s="2481"/>
      <c r="BSB6"/>
      <c r="BSC6" s="75" t="s">
        <v>284</v>
      </c>
      <c r="BSD6" s="74">
        <v>2020</v>
      </c>
      <c r="BSE6" s="2479" t="s">
        <v>283</v>
      </c>
      <c r="BSF6" s="2480"/>
      <c r="BSG6" s="2481"/>
      <c r="BSH6" s="2481"/>
      <c r="BSI6" s="2481"/>
      <c r="BSJ6"/>
      <c r="BSK6" s="75" t="s">
        <v>284</v>
      </c>
      <c r="BSL6" s="74">
        <v>2020</v>
      </c>
      <c r="BSM6" s="2479" t="s">
        <v>283</v>
      </c>
      <c r="BSN6" s="2480"/>
      <c r="BSO6" s="2481"/>
      <c r="BSP6" s="2481"/>
      <c r="BSQ6" s="2481"/>
      <c r="BSR6"/>
      <c r="BSS6" s="75" t="s">
        <v>284</v>
      </c>
      <c r="BST6" s="74">
        <v>2020</v>
      </c>
      <c r="BSU6" s="2479" t="s">
        <v>283</v>
      </c>
      <c r="BSV6" s="2480"/>
      <c r="BSW6" s="2481"/>
      <c r="BSX6" s="2481"/>
      <c r="BSY6" s="2481"/>
      <c r="BSZ6"/>
      <c r="BTA6" s="75" t="s">
        <v>284</v>
      </c>
      <c r="BTB6" s="74">
        <v>2020</v>
      </c>
      <c r="BTC6" s="2479" t="s">
        <v>283</v>
      </c>
      <c r="BTD6" s="2480"/>
      <c r="BTE6" s="2481"/>
      <c r="BTF6" s="2481"/>
      <c r="BTG6" s="2481"/>
      <c r="BTH6"/>
      <c r="BTI6" s="75" t="s">
        <v>284</v>
      </c>
      <c r="BTJ6" s="74">
        <v>2020</v>
      </c>
      <c r="BTK6" s="2479" t="s">
        <v>283</v>
      </c>
      <c r="BTL6" s="2480"/>
      <c r="BTM6" s="2481"/>
      <c r="BTN6" s="2481"/>
      <c r="BTO6" s="2481"/>
      <c r="BTP6"/>
      <c r="BTQ6" s="75" t="s">
        <v>284</v>
      </c>
      <c r="BTR6" s="74">
        <v>2020</v>
      </c>
      <c r="BTS6" s="2479" t="s">
        <v>283</v>
      </c>
      <c r="BTT6" s="2480"/>
      <c r="BTU6" s="2481"/>
      <c r="BTV6" s="2481"/>
      <c r="BTW6" s="2481"/>
      <c r="BTX6"/>
      <c r="BTY6" s="75" t="s">
        <v>284</v>
      </c>
      <c r="BTZ6" s="74">
        <v>2020</v>
      </c>
      <c r="BUA6" s="2479" t="s">
        <v>283</v>
      </c>
      <c r="BUB6" s="2480"/>
      <c r="BUC6" s="2481"/>
      <c r="BUD6" s="2481"/>
      <c r="BUE6" s="2481"/>
      <c r="BUF6"/>
      <c r="BUG6" s="75" t="s">
        <v>284</v>
      </c>
      <c r="BUH6" s="74">
        <v>2020</v>
      </c>
      <c r="BUI6" s="2479" t="s">
        <v>283</v>
      </c>
      <c r="BUJ6" s="2480"/>
      <c r="BUK6" s="2481"/>
      <c r="BUL6" s="2481"/>
      <c r="BUM6" s="2481"/>
      <c r="BUN6"/>
      <c r="BUO6" s="75" t="s">
        <v>284</v>
      </c>
      <c r="BUP6" s="74">
        <v>2020</v>
      </c>
      <c r="BUQ6" s="2479" t="s">
        <v>283</v>
      </c>
      <c r="BUR6" s="2480"/>
      <c r="BUS6" s="2481"/>
      <c r="BUT6" s="2481"/>
      <c r="BUU6" s="2481"/>
      <c r="BUV6"/>
      <c r="BUW6" s="75" t="s">
        <v>284</v>
      </c>
      <c r="BUX6" s="74">
        <v>2020</v>
      </c>
      <c r="BUY6" s="2479" t="s">
        <v>283</v>
      </c>
      <c r="BUZ6" s="2480"/>
      <c r="BVA6" s="2481"/>
      <c r="BVB6" s="2481"/>
      <c r="BVC6" s="2481"/>
      <c r="BVD6"/>
      <c r="BVE6" s="75" t="s">
        <v>284</v>
      </c>
      <c r="BVF6" s="74">
        <v>2020</v>
      </c>
      <c r="BVG6" s="2479" t="s">
        <v>283</v>
      </c>
      <c r="BVH6" s="2480"/>
      <c r="BVI6" s="2481"/>
      <c r="BVJ6" s="2481"/>
      <c r="BVK6" s="2481"/>
      <c r="BVL6"/>
      <c r="BVM6" s="75" t="s">
        <v>284</v>
      </c>
      <c r="BVN6" s="74">
        <v>2020</v>
      </c>
      <c r="BVO6" s="2479" t="s">
        <v>283</v>
      </c>
      <c r="BVP6" s="2480"/>
      <c r="BVQ6" s="2481"/>
      <c r="BVR6" s="2481"/>
      <c r="BVS6" s="2481"/>
      <c r="BVT6"/>
      <c r="BVU6" s="75" t="s">
        <v>284</v>
      </c>
      <c r="BVV6" s="74">
        <v>2020</v>
      </c>
      <c r="BVW6" s="2479" t="s">
        <v>283</v>
      </c>
      <c r="BVX6" s="2480"/>
      <c r="BVY6" s="2481"/>
      <c r="BVZ6" s="2481"/>
      <c r="BWA6" s="2481"/>
      <c r="BWB6"/>
      <c r="BWC6" s="75" t="s">
        <v>284</v>
      </c>
      <c r="BWD6" s="74">
        <v>2020</v>
      </c>
      <c r="BWE6" s="2479" t="s">
        <v>283</v>
      </c>
      <c r="BWF6" s="2480"/>
      <c r="BWG6" s="2481"/>
      <c r="BWH6" s="2481"/>
      <c r="BWI6" s="2481"/>
      <c r="BWJ6"/>
      <c r="BWK6" s="75" t="s">
        <v>284</v>
      </c>
      <c r="BWL6" s="74">
        <v>2020</v>
      </c>
      <c r="BWM6" s="2479" t="s">
        <v>283</v>
      </c>
      <c r="BWN6" s="2480"/>
      <c r="BWO6" s="2481"/>
      <c r="BWP6" s="2481"/>
      <c r="BWQ6" s="2481"/>
      <c r="BWR6"/>
      <c r="BWS6" s="75" t="s">
        <v>284</v>
      </c>
      <c r="BWT6" s="74">
        <v>2020</v>
      </c>
      <c r="BWU6" s="2479" t="s">
        <v>283</v>
      </c>
      <c r="BWV6" s="2480"/>
      <c r="BWW6" s="2481"/>
      <c r="BWX6" s="2481"/>
      <c r="BWY6" s="2481"/>
      <c r="BWZ6"/>
      <c r="BXA6" s="75" t="s">
        <v>284</v>
      </c>
      <c r="BXB6" s="74">
        <v>2020</v>
      </c>
      <c r="BXC6" s="2479" t="s">
        <v>283</v>
      </c>
      <c r="BXD6" s="2480"/>
      <c r="BXE6" s="2481"/>
      <c r="BXF6" s="2481"/>
      <c r="BXG6" s="2481"/>
      <c r="BXH6"/>
      <c r="BXI6" s="75" t="s">
        <v>284</v>
      </c>
      <c r="BXJ6" s="74">
        <v>2020</v>
      </c>
      <c r="BXK6" s="2479" t="s">
        <v>283</v>
      </c>
      <c r="BXL6" s="2480"/>
      <c r="BXM6" s="2481"/>
      <c r="BXN6" s="2481"/>
      <c r="BXO6" s="2481"/>
      <c r="BXP6"/>
      <c r="BXQ6" s="75" t="s">
        <v>284</v>
      </c>
      <c r="BXR6" s="74">
        <v>2020</v>
      </c>
      <c r="BXS6" s="2479" t="s">
        <v>283</v>
      </c>
      <c r="BXT6" s="2480"/>
      <c r="BXU6" s="2481"/>
      <c r="BXV6" s="2481"/>
      <c r="BXW6" s="2481"/>
      <c r="BXX6"/>
      <c r="BXY6" s="75" t="s">
        <v>284</v>
      </c>
      <c r="BXZ6" s="74">
        <v>2020</v>
      </c>
      <c r="BYA6" s="2479" t="s">
        <v>283</v>
      </c>
      <c r="BYB6" s="2480"/>
      <c r="BYC6" s="2481"/>
      <c r="BYD6" s="2481"/>
      <c r="BYE6" s="2481"/>
      <c r="BYF6"/>
      <c r="BYG6" s="75" t="s">
        <v>284</v>
      </c>
      <c r="BYH6" s="74">
        <v>2020</v>
      </c>
      <c r="BYI6" s="2479" t="s">
        <v>283</v>
      </c>
      <c r="BYJ6" s="2480"/>
      <c r="BYK6" s="2481"/>
      <c r="BYL6" s="2481"/>
      <c r="BYM6" s="2481"/>
      <c r="BYN6"/>
      <c r="BYO6" s="75" t="s">
        <v>284</v>
      </c>
      <c r="BYP6" s="74">
        <v>2020</v>
      </c>
      <c r="BYQ6" s="2479" t="s">
        <v>283</v>
      </c>
      <c r="BYR6" s="2480"/>
      <c r="BYS6" s="2481"/>
      <c r="BYT6" s="2481"/>
      <c r="BYU6" s="2481"/>
      <c r="BYV6"/>
      <c r="BYW6" s="75" t="s">
        <v>284</v>
      </c>
      <c r="BYX6" s="74">
        <v>2020</v>
      </c>
      <c r="BYY6" s="2479" t="s">
        <v>283</v>
      </c>
      <c r="BYZ6" s="2480"/>
      <c r="BZA6" s="2481"/>
      <c r="BZB6" s="2481"/>
      <c r="BZC6" s="2481"/>
      <c r="BZD6"/>
      <c r="BZE6" s="75" t="s">
        <v>284</v>
      </c>
      <c r="BZF6" s="74">
        <v>2020</v>
      </c>
      <c r="BZG6" s="2479" t="s">
        <v>283</v>
      </c>
      <c r="BZH6" s="2480"/>
      <c r="BZI6" s="2481"/>
      <c r="BZJ6" s="2481"/>
      <c r="BZK6" s="2481"/>
      <c r="BZL6"/>
      <c r="BZM6" s="75" t="s">
        <v>284</v>
      </c>
      <c r="BZN6" s="74">
        <v>2020</v>
      </c>
      <c r="BZO6" s="2479" t="s">
        <v>283</v>
      </c>
      <c r="BZP6" s="2480"/>
      <c r="BZQ6" s="2481"/>
      <c r="BZR6" s="2481"/>
      <c r="BZS6" s="2481"/>
      <c r="BZT6"/>
      <c r="BZU6" s="75" t="s">
        <v>284</v>
      </c>
      <c r="BZV6" s="74">
        <v>2020</v>
      </c>
      <c r="BZW6" s="2479" t="s">
        <v>283</v>
      </c>
      <c r="BZX6" s="2480"/>
      <c r="BZY6" s="2481"/>
      <c r="BZZ6" s="2481"/>
      <c r="CAA6" s="2481"/>
      <c r="CAB6"/>
      <c r="CAC6" s="75" t="s">
        <v>284</v>
      </c>
      <c r="CAD6" s="74">
        <v>2020</v>
      </c>
      <c r="CAE6" s="2479" t="s">
        <v>283</v>
      </c>
      <c r="CAF6" s="2480"/>
      <c r="CAG6" s="2481"/>
      <c r="CAH6" s="2481"/>
      <c r="CAI6" s="2481"/>
      <c r="CAJ6"/>
      <c r="CAK6" s="75" t="s">
        <v>284</v>
      </c>
      <c r="CAL6" s="74">
        <v>2020</v>
      </c>
      <c r="CAM6" s="2479" t="s">
        <v>283</v>
      </c>
      <c r="CAN6" s="2480"/>
      <c r="CAO6" s="2481"/>
      <c r="CAP6" s="2481"/>
      <c r="CAQ6" s="2481"/>
      <c r="CAR6"/>
      <c r="CAS6" s="75" t="s">
        <v>284</v>
      </c>
      <c r="CAT6" s="74">
        <v>2020</v>
      </c>
      <c r="CAU6" s="2479" t="s">
        <v>283</v>
      </c>
      <c r="CAV6" s="2480"/>
      <c r="CAW6" s="2481"/>
      <c r="CAX6" s="2481"/>
      <c r="CAY6" s="2481"/>
      <c r="CAZ6"/>
      <c r="CBA6" s="75" t="s">
        <v>284</v>
      </c>
      <c r="CBB6" s="74">
        <v>2020</v>
      </c>
      <c r="CBC6" s="2479" t="s">
        <v>283</v>
      </c>
      <c r="CBD6" s="2480"/>
      <c r="CBE6" s="2481"/>
      <c r="CBF6" s="2481"/>
      <c r="CBG6" s="2481"/>
      <c r="CBH6"/>
      <c r="CBI6" s="75" t="s">
        <v>284</v>
      </c>
      <c r="CBJ6" s="74">
        <v>2020</v>
      </c>
      <c r="CBK6" s="2479" t="s">
        <v>283</v>
      </c>
      <c r="CBL6" s="2480"/>
      <c r="CBM6" s="2481"/>
      <c r="CBN6" s="2481"/>
      <c r="CBO6" s="2481"/>
      <c r="CBP6"/>
      <c r="CBQ6" s="75" t="s">
        <v>284</v>
      </c>
      <c r="CBR6" s="74">
        <v>2020</v>
      </c>
      <c r="CBS6" s="2479" t="s">
        <v>283</v>
      </c>
      <c r="CBT6" s="2480"/>
      <c r="CBU6" s="2481"/>
      <c r="CBV6" s="2481"/>
      <c r="CBW6" s="2481"/>
      <c r="CBX6"/>
      <c r="CBY6" s="75" t="s">
        <v>284</v>
      </c>
      <c r="CBZ6" s="74">
        <v>2020</v>
      </c>
      <c r="CCA6" s="2479" t="s">
        <v>283</v>
      </c>
      <c r="CCB6" s="2480"/>
      <c r="CCC6" s="2481"/>
      <c r="CCD6" s="2481"/>
      <c r="CCE6" s="2481"/>
      <c r="CCF6"/>
      <c r="CCG6" s="75" t="s">
        <v>284</v>
      </c>
      <c r="CCH6" s="74">
        <v>2020</v>
      </c>
      <c r="CCI6" s="2479" t="s">
        <v>283</v>
      </c>
      <c r="CCJ6" s="2480"/>
      <c r="CCK6" s="2481"/>
      <c r="CCL6" s="2481"/>
      <c r="CCM6" s="2481"/>
      <c r="CCN6"/>
      <c r="CCO6" s="75" t="s">
        <v>284</v>
      </c>
      <c r="CCP6" s="74">
        <v>2020</v>
      </c>
      <c r="CCQ6" s="2479" t="s">
        <v>283</v>
      </c>
      <c r="CCR6" s="2480"/>
      <c r="CCS6" s="2481"/>
      <c r="CCT6" s="2481"/>
      <c r="CCU6" s="2481"/>
      <c r="CCV6"/>
      <c r="CCW6" s="75" t="s">
        <v>284</v>
      </c>
      <c r="CCX6" s="74">
        <v>2020</v>
      </c>
      <c r="CCY6" s="2479" t="s">
        <v>283</v>
      </c>
      <c r="CCZ6" s="2480"/>
      <c r="CDA6" s="2481"/>
      <c r="CDB6" s="2481"/>
      <c r="CDC6" s="2481"/>
      <c r="CDD6"/>
      <c r="CDE6" s="75" t="s">
        <v>284</v>
      </c>
      <c r="CDF6" s="74">
        <v>2020</v>
      </c>
      <c r="CDG6" s="2479" t="s">
        <v>283</v>
      </c>
      <c r="CDH6" s="2480"/>
      <c r="CDI6" s="2481"/>
      <c r="CDJ6" s="2481"/>
      <c r="CDK6" s="2481"/>
      <c r="CDL6"/>
      <c r="CDM6" s="75" t="s">
        <v>284</v>
      </c>
      <c r="CDN6" s="74">
        <v>2020</v>
      </c>
      <c r="CDO6" s="2479" t="s">
        <v>283</v>
      </c>
      <c r="CDP6" s="2480"/>
      <c r="CDQ6" s="2481"/>
      <c r="CDR6" s="2481"/>
      <c r="CDS6" s="2481"/>
      <c r="CDT6"/>
      <c r="CDU6" s="75" t="s">
        <v>284</v>
      </c>
      <c r="CDV6" s="74">
        <v>2020</v>
      </c>
      <c r="CDW6" s="2479" t="s">
        <v>283</v>
      </c>
      <c r="CDX6" s="2480"/>
      <c r="CDY6" s="2481"/>
      <c r="CDZ6" s="2481"/>
      <c r="CEA6" s="2481"/>
      <c r="CEB6"/>
      <c r="CEC6" s="75" t="s">
        <v>284</v>
      </c>
      <c r="CED6" s="74">
        <v>2020</v>
      </c>
      <c r="CEE6" s="2479" t="s">
        <v>283</v>
      </c>
      <c r="CEF6" s="2480"/>
      <c r="CEG6" s="2481"/>
      <c r="CEH6" s="2481"/>
      <c r="CEI6" s="2481"/>
      <c r="CEJ6"/>
      <c r="CEK6" s="75" t="s">
        <v>284</v>
      </c>
      <c r="CEL6" s="74">
        <v>2020</v>
      </c>
      <c r="CEM6" s="2479" t="s">
        <v>283</v>
      </c>
      <c r="CEN6" s="2480"/>
      <c r="CEO6" s="2481"/>
      <c r="CEP6" s="2481"/>
      <c r="CEQ6" s="2481"/>
      <c r="CER6"/>
      <c r="CES6" s="75" t="s">
        <v>284</v>
      </c>
      <c r="CET6" s="74">
        <v>2020</v>
      </c>
      <c r="CEU6" s="2479" t="s">
        <v>283</v>
      </c>
      <c r="CEV6" s="2480"/>
      <c r="CEW6" s="2481"/>
      <c r="CEX6" s="2481"/>
      <c r="CEY6" s="2481"/>
      <c r="CEZ6"/>
      <c r="CFA6" s="75" t="s">
        <v>284</v>
      </c>
      <c r="CFB6" s="74">
        <v>2020</v>
      </c>
      <c r="CFC6" s="2479" t="s">
        <v>283</v>
      </c>
      <c r="CFD6" s="2480"/>
      <c r="CFE6" s="2481"/>
      <c r="CFF6" s="2481"/>
      <c r="CFG6" s="2481"/>
      <c r="CFH6"/>
      <c r="CFI6" s="75" t="s">
        <v>284</v>
      </c>
      <c r="CFJ6" s="74">
        <v>2020</v>
      </c>
      <c r="CFK6" s="2479" t="s">
        <v>283</v>
      </c>
      <c r="CFL6" s="2480"/>
      <c r="CFM6" s="2481"/>
      <c r="CFN6" s="2481"/>
      <c r="CFO6" s="2481"/>
      <c r="CFP6"/>
      <c r="CFQ6" s="75" t="s">
        <v>284</v>
      </c>
      <c r="CFR6" s="74">
        <v>2020</v>
      </c>
      <c r="CFS6" s="2479" t="s">
        <v>283</v>
      </c>
      <c r="CFT6" s="2480"/>
      <c r="CFU6" s="2481"/>
      <c r="CFV6" s="2481"/>
      <c r="CFW6" s="2481"/>
      <c r="CFX6"/>
      <c r="CFY6" s="75" t="s">
        <v>284</v>
      </c>
      <c r="CFZ6" s="74">
        <v>2020</v>
      </c>
      <c r="CGA6" s="2479" t="s">
        <v>283</v>
      </c>
      <c r="CGB6" s="2480"/>
      <c r="CGC6" s="2481"/>
      <c r="CGD6" s="2481"/>
      <c r="CGE6" s="2481"/>
      <c r="CGF6"/>
      <c r="CGG6" s="75" t="s">
        <v>284</v>
      </c>
      <c r="CGH6" s="74">
        <v>2020</v>
      </c>
      <c r="CGI6" s="2479" t="s">
        <v>283</v>
      </c>
      <c r="CGJ6" s="2480"/>
      <c r="CGK6" s="2481"/>
      <c r="CGL6" s="2481"/>
      <c r="CGM6" s="2481"/>
      <c r="CGN6"/>
      <c r="CGO6" s="75" t="s">
        <v>284</v>
      </c>
      <c r="CGP6" s="74">
        <v>2020</v>
      </c>
      <c r="CGQ6" s="2479" t="s">
        <v>283</v>
      </c>
      <c r="CGR6" s="2480"/>
      <c r="CGS6" s="2481"/>
      <c r="CGT6" s="2481"/>
      <c r="CGU6" s="2481"/>
      <c r="CGV6"/>
      <c r="CGW6" s="75" t="s">
        <v>284</v>
      </c>
      <c r="CGX6" s="74">
        <v>2020</v>
      </c>
      <c r="CGY6" s="2479" t="s">
        <v>283</v>
      </c>
      <c r="CGZ6" s="2480"/>
      <c r="CHA6" s="2481"/>
      <c r="CHB6" s="2481"/>
      <c r="CHC6" s="2481"/>
      <c r="CHD6"/>
      <c r="CHE6" s="75" t="s">
        <v>284</v>
      </c>
      <c r="CHF6" s="74">
        <v>2020</v>
      </c>
      <c r="CHG6" s="2479" t="s">
        <v>283</v>
      </c>
      <c r="CHH6" s="2480"/>
      <c r="CHI6" s="2481"/>
      <c r="CHJ6" s="2481"/>
      <c r="CHK6" s="2481"/>
      <c r="CHL6"/>
      <c r="CHM6" s="75" t="s">
        <v>284</v>
      </c>
      <c r="CHN6" s="74">
        <v>2020</v>
      </c>
      <c r="CHO6" s="2479" t="s">
        <v>283</v>
      </c>
      <c r="CHP6" s="2480"/>
      <c r="CHQ6" s="2481"/>
      <c r="CHR6" s="2481"/>
      <c r="CHS6" s="2481"/>
      <c r="CHT6"/>
      <c r="CHU6" s="75" t="s">
        <v>284</v>
      </c>
      <c r="CHV6" s="74">
        <v>2020</v>
      </c>
      <c r="CHW6" s="2479" t="s">
        <v>283</v>
      </c>
      <c r="CHX6" s="2480"/>
      <c r="CHY6" s="2481"/>
      <c r="CHZ6" s="2481"/>
      <c r="CIA6" s="2481"/>
      <c r="CIB6"/>
      <c r="CIC6" s="75" t="s">
        <v>284</v>
      </c>
      <c r="CID6" s="74">
        <v>2020</v>
      </c>
      <c r="CIE6" s="2479" t="s">
        <v>283</v>
      </c>
      <c r="CIF6" s="2480"/>
      <c r="CIG6" s="2481"/>
      <c r="CIH6" s="2481"/>
      <c r="CII6" s="2481"/>
      <c r="CIJ6"/>
      <c r="CIK6" s="75" t="s">
        <v>284</v>
      </c>
      <c r="CIL6" s="74">
        <v>2020</v>
      </c>
      <c r="CIM6" s="2479" t="s">
        <v>283</v>
      </c>
      <c r="CIN6" s="2480"/>
      <c r="CIO6" s="2481"/>
      <c r="CIP6" s="2481"/>
      <c r="CIQ6" s="2481"/>
      <c r="CIR6"/>
      <c r="CIS6" s="75" t="s">
        <v>284</v>
      </c>
      <c r="CIT6" s="74">
        <v>2020</v>
      </c>
      <c r="CIU6" s="2479" t="s">
        <v>283</v>
      </c>
      <c r="CIV6" s="2480"/>
      <c r="CIW6" s="2481"/>
      <c r="CIX6" s="2481"/>
      <c r="CIY6" s="2481"/>
      <c r="CIZ6"/>
      <c r="CJA6" s="75" t="s">
        <v>284</v>
      </c>
      <c r="CJB6" s="74">
        <v>2020</v>
      </c>
      <c r="CJC6" s="2479" t="s">
        <v>283</v>
      </c>
      <c r="CJD6" s="2480"/>
      <c r="CJE6" s="2481"/>
      <c r="CJF6" s="2481"/>
      <c r="CJG6" s="2481"/>
      <c r="CJH6"/>
      <c r="CJI6" s="75" t="s">
        <v>284</v>
      </c>
      <c r="CJJ6" s="74">
        <v>2020</v>
      </c>
      <c r="CJK6" s="2479" t="s">
        <v>283</v>
      </c>
      <c r="CJL6" s="2480"/>
      <c r="CJM6" s="2481"/>
      <c r="CJN6" s="2481"/>
      <c r="CJO6" s="2481"/>
      <c r="CJP6"/>
      <c r="CJQ6" s="75" t="s">
        <v>284</v>
      </c>
      <c r="CJR6" s="74">
        <v>2020</v>
      </c>
      <c r="CJS6" s="2479" t="s">
        <v>283</v>
      </c>
      <c r="CJT6" s="2480"/>
      <c r="CJU6" s="2481"/>
      <c r="CJV6" s="2481"/>
      <c r="CJW6" s="2481"/>
      <c r="CJX6"/>
      <c r="CJY6" s="75" t="s">
        <v>284</v>
      </c>
      <c r="CJZ6" s="74">
        <v>2020</v>
      </c>
      <c r="CKA6" s="2479" t="s">
        <v>283</v>
      </c>
      <c r="CKB6" s="2480"/>
      <c r="CKC6" s="2481"/>
      <c r="CKD6" s="2481"/>
      <c r="CKE6" s="2481"/>
      <c r="CKF6"/>
      <c r="CKG6" s="75" t="s">
        <v>284</v>
      </c>
      <c r="CKH6" s="74">
        <v>2020</v>
      </c>
      <c r="CKI6" s="2479" t="s">
        <v>283</v>
      </c>
      <c r="CKJ6" s="2480"/>
      <c r="CKK6" s="2481"/>
      <c r="CKL6" s="2481"/>
      <c r="CKM6" s="2481"/>
      <c r="CKN6"/>
      <c r="CKO6" s="75" t="s">
        <v>284</v>
      </c>
      <c r="CKP6" s="74">
        <v>2020</v>
      </c>
      <c r="CKQ6" s="2479" t="s">
        <v>283</v>
      </c>
      <c r="CKR6" s="2480"/>
      <c r="CKS6" s="2481"/>
      <c r="CKT6" s="2481"/>
      <c r="CKU6" s="2481"/>
      <c r="CKV6"/>
      <c r="CKW6" s="75" t="s">
        <v>284</v>
      </c>
      <c r="CKX6" s="74">
        <v>2020</v>
      </c>
      <c r="CKY6" s="2479" t="s">
        <v>283</v>
      </c>
      <c r="CKZ6" s="2480"/>
      <c r="CLA6" s="2481"/>
      <c r="CLB6" s="2481"/>
      <c r="CLC6" s="2481"/>
      <c r="CLD6"/>
      <c r="CLE6" s="75" t="s">
        <v>284</v>
      </c>
      <c r="CLF6" s="74">
        <v>2020</v>
      </c>
      <c r="CLG6" s="2479" t="s">
        <v>283</v>
      </c>
      <c r="CLH6" s="2480"/>
      <c r="CLI6" s="2481"/>
      <c r="CLJ6" s="2481"/>
      <c r="CLK6" s="2481"/>
      <c r="CLL6"/>
      <c r="CLM6" s="75" t="s">
        <v>284</v>
      </c>
      <c r="CLN6" s="74">
        <v>2020</v>
      </c>
      <c r="CLO6" s="2479" t="s">
        <v>283</v>
      </c>
      <c r="CLP6" s="2480"/>
      <c r="CLQ6" s="2481"/>
      <c r="CLR6" s="2481"/>
      <c r="CLS6" s="2481"/>
      <c r="CLT6"/>
      <c r="CLU6" s="75" t="s">
        <v>284</v>
      </c>
      <c r="CLV6" s="74">
        <v>2020</v>
      </c>
      <c r="CLW6" s="2479" t="s">
        <v>283</v>
      </c>
      <c r="CLX6" s="2480"/>
      <c r="CLY6" s="2481"/>
      <c r="CLZ6" s="2481"/>
      <c r="CMA6" s="2481"/>
      <c r="CMB6"/>
      <c r="CMC6" s="75" t="s">
        <v>284</v>
      </c>
      <c r="CMD6" s="74">
        <v>2020</v>
      </c>
      <c r="CME6" s="2479" t="s">
        <v>283</v>
      </c>
      <c r="CMF6" s="2480"/>
      <c r="CMG6" s="2481"/>
      <c r="CMH6" s="2481"/>
      <c r="CMI6" s="2481"/>
      <c r="CMJ6"/>
      <c r="CMK6" s="75" t="s">
        <v>284</v>
      </c>
      <c r="CML6" s="74">
        <v>2020</v>
      </c>
      <c r="CMM6" s="2479" t="s">
        <v>283</v>
      </c>
      <c r="CMN6" s="2480"/>
      <c r="CMO6" s="2481"/>
      <c r="CMP6" s="2481"/>
      <c r="CMQ6" s="2481"/>
      <c r="CMR6"/>
      <c r="CMS6" s="75" t="s">
        <v>284</v>
      </c>
      <c r="CMT6" s="74">
        <v>2020</v>
      </c>
      <c r="CMU6" s="2479" t="s">
        <v>283</v>
      </c>
      <c r="CMV6" s="2480"/>
      <c r="CMW6" s="2481"/>
      <c r="CMX6" s="2481"/>
      <c r="CMY6" s="2481"/>
      <c r="CMZ6"/>
      <c r="CNA6" s="75" t="s">
        <v>284</v>
      </c>
      <c r="CNB6" s="74">
        <v>2020</v>
      </c>
      <c r="CNC6" s="2479" t="s">
        <v>283</v>
      </c>
      <c r="CND6" s="2480"/>
      <c r="CNE6" s="2481"/>
      <c r="CNF6" s="2481"/>
      <c r="CNG6" s="2481"/>
      <c r="CNH6"/>
      <c r="CNI6" s="75" t="s">
        <v>284</v>
      </c>
      <c r="CNJ6" s="74">
        <v>2020</v>
      </c>
      <c r="CNK6" s="2479" t="s">
        <v>283</v>
      </c>
      <c r="CNL6" s="2480"/>
      <c r="CNM6" s="2481"/>
      <c r="CNN6" s="2481"/>
      <c r="CNO6" s="2481"/>
      <c r="CNP6"/>
      <c r="CNQ6" s="75" t="s">
        <v>284</v>
      </c>
      <c r="CNR6" s="74">
        <v>2020</v>
      </c>
      <c r="CNS6" s="2479" t="s">
        <v>283</v>
      </c>
      <c r="CNT6" s="2480"/>
      <c r="CNU6" s="2481"/>
      <c r="CNV6" s="2481"/>
      <c r="CNW6" s="2481"/>
      <c r="CNX6"/>
      <c r="CNY6" s="75" t="s">
        <v>284</v>
      </c>
      <c r="CNZ6" s="74">
        <v>2020</v>
      </c>
      <c r="COA6" s="2479" t="s">
        <v>283</v>
      </c>
      <c r="COB6" s="2480"/>
      <c r="COC6" s="2481"/>
      <c r="COD6" s="2481"/>
      <c r="COE6" s="2481"/>
      <c r="COF6"/>
      <c r="COG6" s="75" t="s">
        <v>284</v>
      </c>
      <c r="COH6" s="74">
        <v>2020</v>
      </c>
      <c r="COI6" s="2479" t="s">
        <v>283</v>
      </c>
      <c r="COJ6" s="2480"/>
      <c r="COK6" s="2481"/>
      <c r="COL6" s="2481"/>
      <c r="COM6" s="2481"/>
      <c r="CON6"/>
      <c r="COO6" s="75" t="s">
        <v>284</v>
      </c>
      <c r="COP6" s="74">
        <v>2020</v>
      </c>
      <c r="COQ6" s="2479" t="s">
        <v>283</v>
      </c>
      <c r="COR6" s="2480"/>
      <c r="COS6" s="2481"/>
      <c r="COT6" s="2481"/>
      <c r="COU6" s="2481"/>
      <c r="COV6"/>
      <c r="COW6" s="75" t="s">
        <v>284</v>
      </c>
      <c r="COX6" s="74">
        <v>2020</v>
      </c>
      <c r="COY6" s="2479" t="s">
        <v>283</v>
      </c>
      <c r="COZ6" s="2480"/>
      <c r="CPA6" s="2481"/>
      <c r="CPB6" s="2481"/>
      <c r="CPC6" s="2481"/>
      <c r="CPD6"/>
      <c r="CPE6" s="75" t="s">
        <v>284</v>
      </c>
      <c r="CPF6" s="74">
        <v>2020</v>
      </c>
      <c r="CPG6" s="2479" t="s">
        <v>283</v>
      </c>
      <c r="CPH6" s="2480"/>
      <c r="CPI6" s="2481"/>
      <c r="CPJ6" s="2481"/>
      <c r="CPK6" s="2481"/>
      <c r="CPL6"/>
      <c r="CPM6" s="75" t="s">
        <v>284</v>
      </c>
      <c r="CPN6" s="74">
        <v>2020</v>
      </c>
      <c r="CPO6" s="2479" t="s">
        <v>283</v>
      </c>
      <c r="CPP6" s="2480"/>
      <c r="CPQ6" s="2481"/>
      <c r="CPR6" s="2481"/>
      <c r="CPS6" s="2481"/>
      <c r="CPT6"/>
      <c r="CPU6" s="75" t="s">
        <v>284</v>
      </c>
      <c r="CPV6" s="74">
        <v>2020</v>
      </c>
      <c r="CPW6" s="2479" t="s">
        <v>283</v>
      </c>
      <c r="CPX6" s="2480"/>
      <c r="CPY6" s="2481"/>
      <c r="CPZ6" s="2481"/>
      <c r="CQA6" s="2481"/>
      <c r="CQB6"/>
      <c r="CQC6" s="75" t="s">
        <v>284</v>
      </c>
      <c r="CQD6" s="74">
        <v>2020</v>
      </c>
      <c r="CQE6" s="2479" t="s">
        <v>283</v>
      </c>
      <c r="CQF6" s="2480"/>
      <c r="CQG6" s="2481"/>
      <c r="CQH6" s="2481"/>
      <c r="CQI6" s="2481"/>
      <c r="CQJ6"/>
      <c r="CQK6" s="75" t="s">
        <v>284</v>
      </c>
      <c r="CQL6" s="74">
        <v>2020</v>
      </c>
      <c r="CQM6" s="2479" t="s">
        <v>283</v>
      </c>
      <c r="CQN6" s="2480"/>
      <c r="CQO6" s="2481"/>
      <c r="CQP6" s="2481"/>
      <c r="CQQ6" s="2481"/>
      <c r="CQR6"/>
      <c r="CQS6" s="75" t="s">
        <v>284</v>
      </c>
      <c r="CQT6" s="74">
        <v>2020</v>
      </c>
      <c r="CQU6" s="2479" t="s">
        <v>283</v>
      </c>
      <c r="CQV6" s="2480"/>
      <c r="CQW6" s="2481"/>
      <c r="CQX6" s="2481"/>
      <c r="CQY6" s="2481"/>
      <c r="CQZ6"/>
      <c r="CRA6" s="75" t="s">
        <v>284</v>
      </c>
      <c r="CRB6" s="74">
        <v>2020</v>
      </c>
      <c r="CRC6" s="2479" t="s">
        <v>283</v>
      </c>
      <c r="CRD6" s="2480"/>
      <c r="CRE6" s="2481"/>
      <c r="CRF6" s="2481"/>
      <c r="CRG6" s="2481"/>
      <c r="CRH6"/>
      <c r="CRI6" s="75" t="s">
        <v>284</v>
      </c>
      <c r="CRJ6" s="74">
        <v>2020</v>
      </c>
      <c r="CRK6" s="2479" t="s">
        <v>283</v>
      </c>
      <c r="CRL6" s="2480"/>
      <c r="CRM6" s="2481"/>
      <c r="CRN6" s="2481"/>
      <c r="CRO6" s="2481"/>
      <c r="CRP6"/>
      <c r="CRQ6" s="75" t="s">
        <v>284</v>
      </c>
      <c r="CRR6" s="74">
        <v>2020</v>
      </c>
      <c r="CRS6" s="2479" t="s">
        <v>283</v>
      </c>
      <c r="CRT6" s="2480"/>
      <c r="CRU6" s="2481"/>
      <c r="CRV6" s="2481"/>
      <c r="CRW6" s="2481"/>
      <c r="CRX6"/>
      <c r="CRY6" s="75" t="s">
        <v>284</v>
      </c>
      <c r="CRZ6" s="74">
        <v>2020</v>
      </c>
      <c r="CSA6" s="2479" t="s">
        <v>283</v>
      </c>
      <c r="CSB6" s="2480"/>
      <c r="CSC6" s="2481"/>
      <c r="CSD6" s="2481"/>
      <c r="CSE6" s="2481"/>
      <c r="CSF6"/>
      <c r="CSG6" s="75" t="s">
        <v>284</v>
      </c>
      <c r="CSH6" s="74">
        <v>2020</v>
      </c>
      <c r="CSI6" s="2479" t="s">
        <v>283</v>
      </c>
      <c r="CSJ6" s="2480"/>
      <c r="CSK6" s="2481"/>
      <c r="CSL6" s="2481"/>
      <c r="CSM6" s="2481"/>
      <c r="CSN6"/>
      <c r="CSO6" s="75" t="s">
        <v>284</v>
      </c>
      <c r="CSP6" s="74">
        <v>2020</v>
      </c>
      <c r="CSQ6" s="2479" t="s">
        <v>283</v>
      </c>
      <c r="CSR6" s="2480"/>
      <c r="CSS6" s="2481"/>
      <c r="CST6" s="2481"/>
      <c r="CSU6" s="2481"/>
      <c r="CSV6"/>
      <c r="CSW6" s="75" t="s">
        <v>284</v>
      </c>
      <c r="CSX6" s="74">
        <v>2020</v>
      </c>
      <c r="CSY6" s="2479" t="s">
        <v>283</v>
      </c>
      <c r="CSZ6" s="2480"/>
      <c r="CTA6" s="2481"/>
      <c r="CTB6" s="2481"/>
      <c r="CTC6" s="2481"/>
      <c r="CTD6"/>
      <c r="CTE6" s="75" t="s">
        <v>284</v>
      </c>
      <c r="CTF6" s="74">
        <v>2020</v>
      </c>
      <c r="CTG6" s="2479" t="s">
        <v>283</v>
      </c>
      <c r="CTH6" s="2480"/>
      <c r="CTI6" s="2481"/>
      <c r="CTJ6" s="2481"/>
      <c r="CTK6" s="2481"/>
      <c r="CTL6"/>
      <c r="CTM6" s="75" t="s">
        <v>284</v>
      </c>
      <c r="CTN6" s="74">
        <v>2020</v>
      </c>
      <c r="CTO6" s="2479" t="s">
        <v>283</v>
      </c>
      <c r="CTP6" s="2480"/>
      <c r="CTQ6" s="2481"/>
      <c r="CTR6" s="2481"/>
      <c r="CTS6" s="2481"/>
      <c r="CTT6"/>
      <c r="CTU6" s="75" t="s">
        <v>284</v>
      </c>
      <c r="CTV6" s="74">
        <v>2020</v>
      </c>
      <c r="CTW6" s="2479" t="s">
        <v>283</v>
      </c>
      <c r="CTX6" s="2480"/>
      <c r="CTY6" s="2481"/>
      <c r="CTZ6" s="2481"/>
      <c r="CUA6" s="2481"/>
      <c r="CUB6"/>
      <c r="CUC6" s="75" t="s">
        <v>284</v>
      </c>
      <c r="CUD6" s="74">
        <v>2020</v>
      </c>
      <c r="CUE6" s="2479" t="s">
        <v>283</v>
      </c>
      <c r="CUF6" s="2480"/>
      <c r="CUG6" s="2481"/>
      <c r="CUH6" s="2481"/>
      <c r="CUI6" s="2481"/>
      <c r="CUJ6"/>
      <c r="CUK6" s="75" t="s">
        <v>284</v>
      </c>
      <c r="CUL6" s="74">
        <v>2020</v>
      </c>
      <c r="CUM6" s="2479" t="s">
        <v>283</v>
      </c>
      <c r="CUN6" s="2480"/>
      <c r="CUO6" s="2481"/>
      <c r="CUP6" s="2481"/>
      <c r="CUQ6" s="2481"/>
      <c r="CUR6"/>
      <c r="CUS6" s="75" t="s">
        <v>284</v>
      </c>
      <c r="CUT6" s="74">
        <v>2020</v>
      </c>
      <c r="CUU6" s="2479" t="s">
        <v>283</v>
      </c>
      <c r="CUV6" s="2480"/>
      <c r="CUW6" s="2481"/>
      <c r="CUX6" s="2481"/>
      <c r="CUY6" s="2481"/>
      <c r="CUZ6"/>
      <c r="CVA6" s="75" t="s">
        <v>284</v>
      </c>
      <c r="CVB6" s="74">
        <v>2020</v>
      </c>
      <c r="CVC6" s="2479" t="s">
        <v>283</v>
      </c>
      <c r="CVD6" s="2480"/>
      <c r="CVE6" s="2481"/>
      <c r="CVF6" s="2481"/>
      <c r="CVG6" s="2481"/>
      <c r="CVH6"/>
      <c r="CVI6" s="75" t="s">
        <v>284</v>
      </c>
      <c r="CVJ6" s="74">
        <v>2020</v>
      </c>
      <c r="CVK6" s="2479" t="s">
        <v>283</v>
      </c>
      <c r="CVL6" s="2480"/>
      <c r="CVM6" s="2481"/>
      <c r="CVN6" s="2481"/>
      <c r="CVO6" s="2481"/>
      <c r="CVP6"/>
      <c r="CVQ6" s="75" t="s">
        <v>284</v>
      </c>
      <c r="CVR6" s="74">
        <v>2020</v>
      </c>
      <c r="CVS6" s="2479" t="s">
        <v>283</v>
      </c>
      <c r="CVT6" s="2480"/>
      <c r="CVU6" s="2481"/>
      <c r="CVV6" s="2481"/>
      <c r="CVW6" s="2481"/>
      <c r="CVX6"/>
      <c r="CVY6" s="75" t="s">
        <v>284</v>
      </c>
      <c r="CVZ6" s="74">
        <v>2020</v>
      </c>
      <c r="CWA6" s="2479" t="s">
        <v>283</v>
      </c>
      <c r="CWB6" s="2480"/>
      <c r="CWC6" s="2481"/>
      <c r="CWD6" s="2481"/>
      <c r="CWE6" s="2481"/>
      <c r="CWF6"/>
      <c r="CWG6" s="75" t="s">
        <v>284</v>
      </c>
      <c r="CWH6" s="74">
        <v>2020</v>
      </c>
      <c r="CWI6" s="2479" t="s">
        <v>283</v>
      </c>
      <c r="CWJ6" s="2480"/>
      <c r="CWK6" s="2481"/>
      <c r="CWL6" s="2481"/>
      <c r="CWM6" s="2481"/>
      <c r="CWN6"/>
      <c r="CWO6" s="75" t="s">
        <v>284</v>
      </c>
      <c r="CWP6" s="74">
        <v>2020</v>
      </c>
      <c r="CWQ6" s="2479" t="s">
        <v>283</v>
      </c>
      <c r="CWR6" s="2480"/>
      <c r="CWS6" s="2481"/>
      <c r="CWT6" s="2481"/>
      <c r="CWU6" s="2481"/>
      <c r="CWV6"/>
      <c r="CWW6" s="75" t="s">
        <v>284</v>
      </c>
      <c r="CWX6" s="74">
        <v>2020</v>
      </c>
      <c r="CWY6" s="2479" t="s">
        <v>283</v>
      </c>
      <c r="CWZ6" s="2480"/>
      <c r="CXA6" s="2481"/>
      <c r="CXB6" s="2481"/>
      <c r="CXC6" s="2481"/>
      <c r="CXD6"/>
      <c r="CXE6" s="75" t="s">
        <v>284</v>
      </c>
      <c r="CXF6" s="74">
        <v>2020</v>
      </c>
      <c r="CXG6" s="2479" t="s">
        <v>283</v>
      </c>
      <c r="CXH6" s="2480"/>
      <c r="CXI6" s="2481"/>
      <c r="CXJ6" s="2481"/>
      <c r="CXK6" s="2481"/>
      <c r="CXL6"/>
      <c r="CXM6" s="75" t="s">
        <v>284</v>
      </c>
      <c r="CXN6" s="74">
        <v>2020</v>
      </c>
      <c r="CXO6" s="2479" t="s">
        <v>283</v>
      </c>
      <c r="CXP6" s="2480"/>
      <c r="CXQ6" s="2481"/>
      <c r="CXR6" s="2481"/>
      <c r="CXS6" s="2481"/>
      <c r="CXT6"/>
      <c r="CXU6" s="75" t="s">
        <v>284</v>
      </c>
      <c r="CXV6" s="74">
        <v>2020</v>
      </c>
      <c r="CXW6" s="2479" t="s">
        <v>283</v>
      </c>
      <c r="CXX6" s="2480"/>
      <c r="CXY6" s="2481"/>
      <c r="CXZ6" s="2481"/>
      <c r="CYA6" s="2481"/>
      <c r="CYB6"/>
      <c r="CYC6" s="75" t="s">
        <v>284</v>
      </c>
      <c r="CYD6" s="74">
        <v>2020</v>
      </c>
      <c r="CYE6" s="2479" t="s">
        <v>283</v>
      </c>
      <c r="CYF6" s="2480"/>
      <c r="CYG6" s="2481"/>
      <c r="CYH6" s="2481"/>
      <c r="CYI6" s="2481"/>
      <c r="CYJ6"/>
      <c r="CYK6" s="75" t="s">
        <v>284</v>
      </c>
      <c r="CYL6" s="74">
        <v>2020</v>
      </c>
      <c r="CYM6" s="2479" t="s">
        <v>283</v>
      </c>
      <c r="CYN6" s="2480"/>
      <c r="CYO6" s="2481"/>
      <c r="CYP6" s="2481"/>
      <c r="CYQ6" s="2481"/>
      <c r="CYR6"/>
      <c r="CYS6" s="75" t="s">
        <v>284</v>
      </c>
      <c r="CYT6" s="74">
        <v>2020</v>
      </c>
      <c r="CYU6" s="2479" t="s">
        <v>283</v>
      </c>
      <c r="CYV6" s="2480"/>
      <c r="CYW6" s="2481"/>
      <c r="CYX6" s="2481"/>
      <c r="CYY6" s="2481"/>
      <c r="CYZ6"/>
      <c r="CZA6" s="75" t="s">
        <v>284</v>
      </c>
      <c r="CZB6" s="74">
        <v>2020</v>
      </c>
      <c r="CZC6" s="2479" t="s">
        <v>283</v>
      </c>
      <c r="CZD6" s="2480"/>
      <c r="CZE6" s="2481"/>
      <c r="CZF6" s="2481"/>
      <c r="CZG6" s="2481"/>
      <c r="CZH6"/>
      <c r="CZI6" s="75" t="s">
        <v>284</v>
      </c>
      <c r="CZJ6" s="74">
        <v>2020</v>
      </c>
      <c r="CZK6" s="2479" t="s">
        <v>283</v>
      </c>
      <c r="CZL6" s="2480"/>
      <c r="CZM6" s="2481"/>
      <c r="CZN6" s="2481"/>
      <c r="CZO6" s="2481"/>
      <c r="CZP6"/>
      <c r="CZQ6" s="75" t="s">
        <v>284</v>
      </c>
      <c r="CZR6" s="74">
        <v>2020</v>
      </c>
      <c r="CZS6" s="2479" t="s">
        <v>283</v>
      </c>
      <c r="CZT6" s="2480"/>
      <c r="CZU6" s="2481"/>
      <c r="CZV6" s="2481"/>
      <c r="CZW6" s="2481"/>
      <c r="CZX6"/>
      <c r="CZY6" s="75" t="s">
        <v>284</v>
      </c>
      <c r="CZZ6" s="74">
        <v>2020</v>
      </c>
      <c r="DAA6" s="2479" t="s">
        <v>283</v>
      </c>
      <c r="DAB6" s="2480"/>
      <c r="DAC6" s="2481"/>
      <c r="DAD6" s="2481"/>
      <c r="DAE6" s="2481"/>
      <c r="DAF6"/>
      <c r="DAG6" s="75" t="s">
        <v>284</v>
      </c>
      <c r="DAH6" s="74">
        <v>2020</v>
      </c>
      <c r="DAI6" s="2479" t="s">
        <v>283</v>
      </c>
      <c r="DAJ6" s="2480"/>
      <c r="DAK6" s="2481"/>
      <c r="DAL6" s="2481"/>
      <c r="DAM6" s="2481"/>
      <c r="DAN6"/>
      <c r="DAO6" s="75" t="s">
        <v>284</v>
      </c>
      <c r="DAP6" s="74">
        <v>2020</v>
      </c>
      <c r="DAQ6" s="2479" t="s">
        <v>283</v>
      </c>
      <c r="DAR6" s="2480"/>
      <c r="DAS6" s="2481"/>
      <c r="DAT6" s="2481"/>
      <c r="DAU6" s="2481"/>
      <c r="DAV6"/>
      <c r="DAW6" s="75" t="s">
        <v>284</v>
      </c>
      <c r="DAX6" s="74">
        <v>2020</v>
      </c>
      <c r="DAY6" s="2479" t="s">
        <v>283</v>
      </c>
      <c r="DAZ6" s="2480"/>
      <c r="DBA6" s="2481"/>
      <c r="DBB6" s="2481"/>
      <c r="DBC6" s="2481"/>
      <c r="DBD6"/>
      <c r="DBE6" s="75" t="s">
        <v>284</v>
      </c>
      <c r="DBF6" s="74">
        <v>2020</v>
      </c>
      <c r="DBG6" s="2479" t="s">
        <v>283</v>
      </c>
      <c r="DBH6" s="2480"/>
      <c r="DBI6" s="2481"/>
      <c r="DBJ6" s="2481"/>
      <c r="DBK6" s="2481"/>
      <c r="DBL6"/>
      <c r="DBM6" s="75" t="s">
        <v>284</v>
      </c>
      <c r="DBN6" s="74">
        <v>2020</v>
      </c>
      <c r="DBO6" s="2479" t="s">
        <v>283</v>
      </c>
      <c r="DBP6" s="2480"/>
      <c r="DBQ6" s="2481"/>
      <c r="DBR6" s="2481"/>
      <c r="DBS6" s="2481"/>
      <c r="DBT6"/>
      <c r="DBU6" s="75" t="s">
        <v>284</v>
      </c>
      <c r="DBV6" s="74">
        <v>2020</v>
      </c>
      <c r="DBW6" s="2479" t="s">
        <v>283</v>
      </c>
      <c r="DBX6" s="2480"/>
      <c r="DBY6" s="2481"/>
      <c r="DBZ6" s="2481"/>
      <c r="DCA6" s="2481"/>
      <c r="DCB6"/>
      <c r="DCC6" s="75" t="s">
        <v>284</v>
      </c>
      <c r="DCD6" s="74">
        <v>2020</v>
      </c>
      <c r="DCE6" s="2479" t="s">
        <v>283</v>
      </c>
      <c r="DCF6" s="2480"/>
      <c r="DCG6" s="2481"/>
      <c r="DCH6" s="2481"/>
      <c r="DCI6" s="2481"/>
      <c r="DCJ6"/>
      <c r="DCK6" s="75" t="s">
        <v>284</v>
      </c>
      <c r="DCL6" s="74">
        <v>2020</v>
      </c>
      <c r="DCM6" s="2479" t="s">
        <v>283</v>
      </c>
      <c r="DCN6" s="2480"/>
      <c r="DCO6" s="2481"/>
      <c r="DCP6" s="2481"/>
      <c r="DCQ6" s="2481"/>
      <c r="DCR6"/>
      <c r="DCS6" s="75" t="s">
        <v>284</v>
      </c>
      <c r="DCT6" s="74">
        <v>2020</v>
      </c>
      <c r="DCU6" s="2479" t="s">
        <v>283</v>
      </c>
      <c r="DCV6" s="2480"/>
      <c r="DCW6" s="2481"/>
      <c r="DCX6" s="2481"/>
      <c r="DCY6" s="2481"/>
      <c r="DCZ6"/>
      <c r="DDA6" s="75" t="s">
        <v>284</v>
      </c>
      <c r="DDB6" s="74">
        <v>2020</v>
      </c>
      <c r="DDC6" s="2479" t="s">
        <v>283</v>
      </c>
      <c r="DDD6" s="2480"/>
      <c r="DDE6" s="2481"/>
      <c r="DDF6" s="2481"/>
      <c r="DDG6" s="2481"/>
      <c r="DDH6"/>
      <c r="DDI6" s="75" t="s">
        <v>284</v>
      </c>
      <c r="DDJ6" s="74">
        <v>2020</v>
      </c>
      <c r="DDK6" s="2479" t="s">
        <v>283</v>
      </c>
      <c r="DDL6" s="2480"/>
      <c r="DDM6" s="2481"/>
      <c r="DDN6" s="2481"/>
      <c r="DDO6" s="2481"/>
      <c r="DDP6"/>
      <c r="DDQ6" s="75" t="s">
        <v>284</v>
      </c>
      <c r="DDR6" s="74">
        <v>2020</v>
      </c>
      <c r="DDS6" s="2479" t="s">
        <v>283</v>
      </c>
      <c r="DDT6" s="2480"/>
      <c r="DDU6" s="2481"/>
      <c r="DDV6" s="2481"/>
      <c r="DDW6" s="2481"/>
      <c r="DDX6"/>
      <c r="DDY6" s="75" t="s">
        <v>284</v>
      </c>
      <c r="DDZ6" s="74">
        <v>2020</v>
      </c>
      <c r="DEA6" s="2479" t="s">
        <v>283</v>
      </c>
      <c r="DEB6" s="2480"/>
      <c r="DEC6" s="2481"/>
      <c r="DED6" s="2481"/>
      <c r="DEE6" s="2481"/>
      <c r="DEF6"/>
      <c r="DEG6" s="75" t="s">
        <v>284</v>
      </c>
      <c r="DEH6" s="74">
        <v>2020</v>
      </c>
      <c r="DEI6" s="2479" t="s">
        <v>283</v>
      </c>
      <c r="DEJ6" s="2480"/>
      <c r="DEK6" s="2481"/>
      <c r="DEL6" s="2481"/>
      <c r="DEM6" s="2481"/>
      <c r="DEN6"/>
      <c r="DEO6" s="75" t="s">
        <v>284</v>
      </c>
      <c r="DEP6" s="74">
        <v>2020</v>
      </c>
      <c r="DEQ6" s="2479" t="s">
        <v>283</v>
      </c>
      <c r="DER6" s="2480"/>
      <c r="DES6" s="2481"/>
      <c r="DET6" s="2481"/>
      <c r="DEU6" s="2481"/>
      <c r="DEV6"/>
      <c r="DEW6" s="75" t="s">
        <v>284</v>
      </c>
      <c r="DEX6" s="74">
        <v>2020</v>
      </c>
      <c r="DEY6" s="2479" t="s">
        <v>283</v>
      </c>
      <c r="DEZ6" s="2480"/>
      <c r="DFA6" s="2481"/>
      <c r="DFB6" s="2481"/>
      <c r="DFC6" s="2481"/>
      <c r="DFD6"/>
      <c r="DFE6" s="75" t="s">
        <v>284</v>
      </c>
      <c r="DFF6" s="74">
        <v>2020</v>
      </c>
      <c r="DFG6" s="2479" t="s">
        <v>283</v>
      </c>
      <c r="DFH6" s="2480"/>
      <c r="DFI6" s="2481"/>
      <c r="DFJ6" s="2481"/>
      <c r="DFK6" s="2481"/>
      <c r="DFL6"/>
      <c r="DFM6" s="75" t="s">
        <v>284</v>
      </c>
      <c r="DFN6" s="74">
        <v>2020</v>
      </c>
      <c r="DFO6" s="2479" t="s">
        <v>283</v>
      </c>
      <c r="DFP6" s="2480"/>
      <c r="DFQ6" s="2481"/>
      <c r="DFR6" s="2481"/>
      <c r="DFS6" s="2481"/>
      <c r="DFT6"/>
      <c r="DFU6" s="75" t="s">
        <v>284</v>
      </c>
      <c r="DFV6" s="74">
        <v>2020</v>
      </c>
      <c r="DFW6" s="2479" t="s">
        <v>283</v>
      </c>
      <c r="DFX6" s="2480"/>
      <c r="DFY6" s="2481"/>
      <c r="DFZ6" s="2481"/>
      <c r="DGA6" s="2481"/>
      <c r="DGB6"/>
      <c r="DGC6" s="75" t="s">
        <v>284</v>
      </c>
      <c r="DGD6" s="74">
        <v>2020</v>
      </c>
      <c r="DGE6" s="2479" t="s">
        <v>283</v>
      </c>
      <c r="DGF6" s="2480"/>
      <c r="DGG6" s="2481"/>
      <c r="DGH6" s="2481"/>
      <c r="DGI6" s="2481"/>
      <c r="DGJ6"/>
      <c r="DGK6" s="75" t="s">
        <v>284</v>
      </c>
      <c r="DGL6" s="74">
        <v>2020</v>
      </c>
      <c r="DGM6" s="2479" t="s">
        <v>283</v>
      </c>
      <c r="DGN6" s="2480"/>
      <c r="DGO6" s="2481"/>
      <c r="DGP6" s="2481"/>
      <c r="DGQ6" s="2481"/>
      <c r="DGR6"/>
      <c r="DGS6" s="75" t="s">
        <v>284</v>
      </c>
      <c r="DGT6" s="74">
        <v>2020</v>
      </c>
      <c r="DGU6" s="2479" t="s">
        <v>283</v>
      </c>
      <c r="DGV6" s="2480"/>
      <c r="DGW6" s="2481"/>
      <c r="DGX6" s="2481"/>
      <c r="DGY6" s="2481"/>
      <c r="DGZ6"/>
      <c r="DHA6" s="75" t="s">
        <v>284</v>
      </c>
      <c r="DHB6" s="74">
        <v>2020</v>
      </c>
      <c r="DHC6" s="2479" t="s">
        <v>283</v>
      </c>
      <c r="DHD6" s="2480"/>
      <c r="DHE6" s="2481"/>
      <c r="DHF6" s="2481"/>
      <c r="DHG6" s="2481"/>
      <c r="DHH6"/>
      <c r="DHI6" s="75" t="s">
        <v>284</v>
      </c>
      <c r="DHJ6" s="74">
        <v>2020</v>
      </c>
      <c r="DHK6" s="2479" t="s">
        <v>283</v>
      </c>
      <c r="DHL6" s="2480"/>
      <c r="DHM6" s="2481"/>
      <c r="DHN6" s="2481"/>
      <c r="DHO6" s="2481"/>
      <c r="DHP6"/>
      <c r="DHQ6" s="75" t="s">
        <v>284</v>
      </c>
      <c r="DHR6" s="74">
        <v>2020</v>
      </c>
      <c r="DHS6" s="2479" t="s">
        <v>283</v>
      </c>
      <c r="DHT6" s="2480"/>
      <c r="DHU6" s="2481"/>
      <c r="DHV6" s="2481"/>
      <c r="DHW6" s="2481"/>
      <c r="DHX6"/>
      <c r="DHY6" s="75" t="s">
        <v>284</v>
      </c>
      <c r="DHZ6" s="74">
        <v>2020</v>
      </c>
      <c r="DIA6" s="2479" t="s">
        <v>283</v>
      </c>
      <c r="DIB6" s="2480"/>
      <c r="DIC6" s="2481"/>
      <c r="DID6" s="2481"/>
      <c r="DIE6" s="2481"/>
      <c r="DIF6"/>
      <c r="DIG6" s="75" t="s">
        <v>284</v>
      </c>
      <c r="DIH6" s="74">
        <v>2020</v>
      </c>
      <c r="DII6" s="2479" t="s">
        <v>283</v>
      </c>
      <c r="DIJ6" s="2480"/>
      <c r="DIK6" s="2481"/>
      <c r="DIL6" s="2481"/>
      <c r="DIM6" s="2481"/>
      <c r="DIN6"/>
      <c r="DIO6" s="75" t="s">
        <v>284</v>
      </c>
      <c r="DIP6" s="74">
        <v>2020</v>
      </c>
      <c r="DIQ6" s="2479" t="s">
        <v>283</v>
      </c>
      <c r="DIR6" s="2480"/>
      <c r="DIS6" s="2481"/>
      <c r="DIT6" s="2481"/>
      <c r="DIU6" s="2481"/>
      <c r="DIV6"/>
      <c r="DIW6" s="75" t="s">
        <v>284</v>
      </c>
      <c r="DIX6" s="74">
        <v>2020</v>
      </c>
      <c r="DIY6" s="2479" t="s">
        <v>283</v>
      </c>
      <c r="DIZ6" s="2480"/>
      <c r="DJA6" s="2481"/>
      <c r="DJB6" s="2481"/>
      <c r="DJC6" s="2481"/>
      <c r="DJD6"/>
      <c r="DJE6" s="75" t="s">
        <v>284</v>
      </c>
      <c r="DJF6" s="74">
        <v>2020</v>
      </c>
      <c r="DJG6" s="2479" t="s">
        <v>283</v>
      </c>
      <c r="DJH6" s="2480"/>
      <c r="DJI6" s="2481"/>
      <c r="DJJ6" s="2481"/>
      <c r="DJK6" s="2481"/>
      <c r="DJL6"/>
      <c r="DJM6" s="75" t="s">
        <v>284</v>
      </c>
      <c r="DJN6" s="74">
        <v>2020</v>
      </c>
      <c r="DJO6" s="2479" t="s">
        <v>283</v>
      </c>
      <c r="DJP6" s="2480"/>
      <c r="DJQ6" s="2481"/>
      <c r="DJR6" s="2481"/>
      <c r="DJS6" s="2481"/>
      <c r="DJT6"/>
      <c r="DJU6" s="75" t="s">
        <v>284</v>
      </c>
      <c r="DJV6" s="74">
        <v>2020</v>
      </c>
      <c r="DJW6" s="2479" t="s">
        <v>283</v>
      </c>
      <c r="DJX6" s="2480"/>
      <c r="DJY6" s="2481"/>
      <c r="DJZ6" s="2481"/>
      <c r="DKA6" s="2481"/>
      <c r="DKB6"/>
      <c r="DKC6" s="75" t="s">
        <v>284</v>
      </c>
      <c r="DKD6" s="74">
        <v>2020</v>
      </c>
      <c r="DKE6" s="2479" t="s">
        <v>283</v>
      </c>
      <c r="DKF6" s="2480"/>
      <c r="DKG6" s="2481"/>
      <c r="DKH6" s="2481"/>
      <c r="DKI6" s="2481"/>
      <c r="DKJ6"/>
      <c r="DKK6" s="75" t="s">
        <v>284</v>
      </c>
      <c r="DKL6" s="74">
        <v>2020</v>
      </c>
      <c r="DKM6" s="2479" t="s">
        <v>283</v>
      </c>
      <c r="DKN6" s="2480"/>
      <c r="DKO6" s="2481"/>
      <c r="DKP6" s="2481"/>
      <c r="DKQ6" s="2481"/>
      <c r="DKR6"/>
      <c r="DKS6" s="75" t="s">
        <v>284</v>
      </c>
      <c r="DKT6" s="74">
        <v>2020</v>
      </c>
      <c r="DKU6" s="2479" t="s">
        <v>283</v>
      </c>
      <c r="DKV6" s="2480"/>
      <c r="DKW6" s="2481"/>
      <c r="DKX6" s="2481"/>
      <c r="DKY6" s="2481"/>
      <c r="DKZ6"/>
      <c r="DLA6" s="75" t="s">
        <v>284</v>
      </c>
      <c r="DLB6" s="74">
        <v>2020</v>
      </c>
      <c r="DLC6" s="2479" t="s">
        <v>283</v>
      </c>
      <c r="DLD6" s="2480"/>
      <c r="DLE6" s="2481"/>
      <c r="DLF6" s="2481"/>
      <c r="DLG6" s="2481"/>
      <c r="DLH6"/>
      <c r="DLI6" s="75" t="s">
        <v>284</v>
      </c>
      <c r="DLJ6" s="74">
        <v>2020</v>
      </c>
      <c r="DLK6" s="2479" t="s">
        <v>283</v>
      </c>
      <c r="DLL6" s="2480"/>
      <c r="DLM6" s="2481"/>
      <c r="DLN6" s="2481"/>
      <c r="DLO6" s="2481"/>
      <c r="DLP6"/>
      <c r="DLQ6" s="75" t="s">
        <v>284</v>
      </c>
      <c r="DLR6" s="74">
        <v>2020</v>
      </c>
      <c r="DLS6" s="2479" t="s">
        <v>283</v>
      </c>
      <c r="DLT6" s="2480"/>
      <c r="DLU6" s="2481"/>
      <c r="DLV6" s="2481"/>
      <c r="DLW6" s="2481"/>
      <c r="DLX6"/>
      <c r="DLY6" s="75" t="s">
        <v>284</v>
      </c>
      <c r="DLZ6" s="74">
        <v>2020</v>
      </c>
      <c r="DMA6" s="2479" t="s">
        <v>283</v>
      </c>
      <c r="DMB6" s="2480"/>
      <c r="DMC6" s="2481"/>
      <c r="DMD6" s="2481"/>
      <c r="DME6" s="2481"/>
      <c r="DMF6"/>
      <c r="DMG6" s="75" t="s">
        <v>284</v>
      </c>
      <c r="DMH6" s="74">
        <v>2020</v>
      </c>
      <c r="DMI6" s="2479" t="s">
        <v>283</v>
      </c>
      <c r="DMJ6" s="2480"/>
      <c r="DMK6" s="2481"/>
      <c r="DML6" s="2481"/>
      <c r="DMM6" s="2481"/>
      <c r="DMN6"/>
      <c r="DMO6" s="75" t="s">
        <v>284</v>
      </c>
      <c r="DMP6" s="74">
        <v>2020</v>
      </c>
      <c r="DMQ6" s="2479" t="s">
        <v>283</v>
      </c>
      <c r="DMR6" s="2480"/>
      <c r="DMS6" s="2481"/>
      <c r="DMT6" s="2481"/>
      <c r="DMU6" s="2481"/>
      <c r="DMV6"/>
      <c r="DMW6" s="75" t="s">
        <v>284</v>
      </c>
      <c r="DMX6" s="74">
        <v>2020</v>
      </c>
      <c r="DMY6" s="2479" t="s">
        <v>283</v>
      </c>
      <c r="DMZ6" s="2480"/>
      <c r="DNA6" s="2481"/>
      <c r="DNB6" s="2481"/>
      <c r="DNC6" s="2481"/>
      <c r="DND6"/>
      <c r="DNE6" s="75" t="s">
        <v>284</v>
      </c>
      <c r="DNF6" s="74">
        <v>2020</v>
      </c>
      <c r="DNG6" s="2479" t="s">
        <v>283</v>
      </c>
      <c r="DNH6" s="2480"/>
      <c r="DNI6" s="2481"/>
      <c r="DNJ6" s="2481"/>
      <c r="DNK6" s="2481"/>
      <c r="DNL6"/>
      <c r="DNM6" s="75" t="s">
        <v>284</v>
      </c>
      <c r="DNN6" s="74">
        <v>2020</v>
      </c>
      <c r="DNO6" s="2479" t="s">
        <v>283</v>
      </c>
      <c r="DNP6" s="2480"/>
      <c r="DNQ6" s="2481"/>
      <c r="DNR6" s="2481"/>
      <c r="DNS6" s="2481"/>
      <c r="DNT6"/>
      <c r="DNU6" s="75" t="s">
        <v>284</v>
      </c>
      <c r="DNV6" s="74">
        <v>2020</v>
      </c>
      <c r="DNW6" s="2479" t="s">
        <v>283</v>
      </c>
      <c r="DNX6" s="2480"/>
      <c r="DNY6" s="2481"/>
      <c r="DNZ6" s="2481"/>
      <c r="DOA6" s="2481"/>
      <c r="DOB6"/>
      <c r="DOC6" s="75" t="s">
        <v>284</v>
      </c>
      <c r="DOD6" s="74">
        <v>2020</v>
      </c>
      <c r="DOE6" s="2479" t="s">
        <v>283</v>
      </c>
      <c r="DOF6" s="2480"/>
      <c r="DOG6" s="2481"/>
      <c r="DOH6" s="2481"/>
      <c r="DOI6" s="2481"/>
      <c r="DOJ6"/>
      <c r="DOK6" s="75" t="s">
        <v>284</v>
      </c>
      <c r="DOL6" s="74">
        <v>2020</v>
      </c>
      <c r="DOM6" s="2479" t="s">
        <v>283</v>
      </c>
      <c r="DON6" s="2480"/>
      <c r="DOO6" s="2481"/>
      <c r="DOP6" s="2481"/>
      <c r="DOQ6" s="2481"/>
      <c r="DOR6"/>
      <c r="DOS6" s="75" t="s">
        <v>284</v>
      </c>
      <c r="DOT6" s="74">
        <v>2020</v>
      </c>
      <c r="DOU6" s="2479" t="s">
        <v>283</v>
      </c>
      <c r="DOV6" s="2480"/>
      <c r="DOW6" s="2481"/>
      <c r="DOX6" s="2481"/>
      <c r="DOY6" s="2481"/>
      <c r="DOZ6"/>
      <c r="DPA6" s="75" t="s">
        <v>284</v>
      </c>
      <c r="DPB6" s="74">
        <v>2020</v>
      </c>
      <c r="DPC6" s="2479" t="s">
        <v>283</v>
      </c>
      <c r="DPD6" s="2480"/>
      <c r="DPE6" s="2481"/>
      <c r="DPF6" s="2481"/>
      <c r="DPG6" s="2481"/>
      <c r="DPH6"/>
      <c r="DPI6" s="75" t="s">
        <v>284</v>
      </c>
      <c r="DPJ6" s="74">
        <v>2020</v>
      </c>
      <c r="DPK6" s="2479" t="s">
        <v>283</v>
      </c>
      <c r="DPL6" s="2480"/>
      <c r="DPM6" s="2481"/>
      <c r="DPN6" s="2481"/>
      <c r="DPO6" s="2481"/>
      <c r="DPP6"/>
      <c r="DPQ6" s="75" t="s">
        <v>284</v>
      </c>
      <c r="DPR6" s="74">
        <v>2020</v>
      </c>
      <c r="DPS6" s="2479" t="s">
        <v>283</v>
      </c>
      <c r="DPT6" s="2480"/>
      <c r="DPU6" s="2481"/>
      <c r="DPV6" s="2481"/>
      <c r="DPW6" s="2481"/>
      <c r="DPX6"/>
      <c r="DPY6" s="75" t="s">
        <v>284</v>
      </c>
      <c r="DPZ6" s="74">
        <v>2020</v>
      </c>
      <c r="DQA6" s="2479" t="s">
        <v>283</v>
      </c>
      <c r="DQB6" s="2480"/>
      <c r="DQC6" s="2481"/>
      <c r="DQD6" s="2481"/>
      <c r="DQE6" s="2481"/>
      <c r="DQF6"/>
      <c r="DQG6" s="75" t="s">
        <v>284</v>
      </c>
      <c r="DQH6" s="74">
        <v>2020</v>
      </c>
      <c r="DQI6" s="2479" t="s">
        <v>283</v>
      </c>
      <c r="DQJ6" s="2480"/>
      <c r="DQK6" s="2481"/>
      <c r="DQL6" s="2481"/>
      <c r="DQM6" s="2481"/>
      <c r="DQN6"/>
      <c r="DQO6" s="75" t="s">
        <v>284</v>
      </c>
      <c r="DQP6" s="74">
        <v>2020</v>
      </c>
      <c r="DQQ6" s="2479" t="s">
        <v>283</v>
      </c>
      <c r="DQR6" s="2480"/>
      <c r="DQS6" s="2481"/>
      <c r="DQT6" s="2481"/>
      <c r="DQU6" s="2481"/>
      <c r="DQV6"/>
      <c r="DQW6" s="75" t="s">
        <v>284</v>
      </c>
      <c r="DQX6" s="74">
        <v>2020</v>
      </c>
      <c r="DQY6" s="2479" t="s">
        <v>283</v>
      </c>
      <c r="DQZ6" s="2480"/>
      <c r="DRA6" s="2481"/>
      <c r="DRB6" s="2481"/>
      <c r="DRC6" s="2481"/>
      <c r="DRD6"/>
      <c r="DRE6" s="75" t="s">
        <v>284</v>
      </c>
      <c r="DRF6" s="74">
        <v>2020</v>
      </c>
      <c r="DRG6" s="2479" t="s">
        <v>283</v>
      </c>
      <c r="DRH6" s="2480"/>
      <c r="DRI6" s="2481"/>
      <c r="DRJ6" s="2481"/>
      <c r="DRK6" s="2481"/>
      <c r="DRL6"/>
      <c r="DRM6" s="75" t="s">
        <v>284</v>
      </c>
      <c r="DRN6" s="74">
        <v>2020</v>
      </c>
      <c r="DRO6" s="2479" t="s">
        <v>283</v>
      </c>
      <c r="DRP6" s="2480"/>
      <c r="DRQ6" s="2481"/>
      <c r="DRR6" s="2481"/>
      <c r="DRS6" s="2481"/>
      <c r="DRT6"/>
      <c r="DRU6" s="75" t="s">
        <v>284</v>
      </c>
      <c r="DRV6" s="74">
        <v>2020</v>
      </c>
      <c r="DRW6" s="2479" t="s">
        <v>283</v>
      </c>
      <c r="DRX6" s="2480"/>
      <c r="DRY6" s="2481"/>
      <c r="DRZ6" s="2481"/>
      <c r="DSA6" s="2481"/>
      <c r="DSB6"/>
      <c r="DSC6" s="75" t="s">
        <v>284</v>
      </c>
      <c r="DSD6" s="74">
        <v>2020</v>
      </c>
      <c r="DSE6" s="2479" t="s">
        <v>283</v>
      </c>
      <c r="DSF6" s="2480"/>
      <c r="DSG6" s="2481"/>
      <c r="DSH6" s="2481"/>
      <c r="DSI6" s="2481"/>
      <c r="DSJ6"/>
      <c r="DSK6" s="75" t="s">
        <v>284</v>
      </c>
      <c r="DSL6" s="74">
        <v>2020</v>
      </c>
      <c r="DSM6" s="2479" t="s">
        <v>283</v>
      </c>
      <c r="DSN6" s="2480"/>
      <c r="DSO6" s="2481"/>
      <c r="DSP6" s="2481"/>
      <c r="DSQ6" s="2481"/>
      <c r="DSR6"/>
      <c r="DSS6" s="75" t="s">
        <v>284</v>
      </c>
      <c r="DST6" s="74">
        <v>2020</v>
      </c>
      <c r="DSU6" s="2479" t="s">
        <v>283</v>
      </c>
      <c r="DSV6" s="2480"/>
      <c r="DSW6" s="2481"/>
      <c r="DSX6" s="2481"/>
      <c r="DSY6" s="2481"/>
      <c r="DSZ6"/>
      <c r="DTA6" s="75" t="s">
        <v>284</v>
      </c>
      <c r="DTB6" s="74">
        <v>2020</v>
      </c>
      <c r="DTC6" s="2479" t="s">
        <v>283</v>
      </c>
      <c r="DTD6" s="2480"/>
      <c r="DTE6" s="2481"/>
      <c r="DTF6" s="2481"/>
      <c r="DTG6" s="2481"/>
      <c r="DTH6"/>
      <c r="DTI6" s="75" t="s">
        <v>284</v>
      </c>
      <c r="DTJ6" s="74">
        <v>2020</v>
      </c>
      <c r="DTK6" s="2479" t="s">
        <v>283</v>
      </c>
      <c r="DTL6" s="2480"/>
      <c r="DTM6" s="2481"/>
      <c r="DTN6" s="2481"/>
      <c r="DTO6" s="2481"/>
      <c r="DTP6"/>
      <c r="DTQ6" s="75" t="s">
        <v>284</v>
      </c>
      <c r="DTR6" s="74">
        <v>2020</v>
      </c>
      <c r="DTS6" s="2479" t="s">
        <v>283</v>
      </c>
      <c r="DTT6" s="2480"/>
      <c r="DTU6" s="2481"/>
      <c r="DTV6" s="2481"/>
      <c r="DTW6" s="2481"/>
      <c r="DTX6"/>
      <c r="DTY6" s="75" t="s">
        <v>284</v>
      </c>
      <c r="DTZ6" s="74">
        <v>2020</v>
      </c>
      <c r="DUA6" s="2479" t="s">
        <v>283</v>
      </c>
      <c r="DUB6" s="2480"/>
      <c r="DUC6" s="2481"/>
      <c r="DUD6" s="2481"/>
      <c r="DUE6" s="2481"/>
      <c r="DUF6"/>
      <c r="DUG6" s="75" t="s">
        <v>284</v>
      </c>
      <c r="DUH6" s="74">
        <v>2020</v>
      </c>
      <c r="DUI6" s="2479" t="s">
        <v>283</v>
      </c>
      <c r="DUJ6" s="2480"/>
      <c r="DUK6" s="2481"/>
      <c r="DUL6" s="2481"/>
      <c r="DUM6" s="2481"/>
      <c r="DUN6"/>
      <c r="DUO6" s="75" t="s">
        <v>284</v>
      </c>
      <c r="DUP6" s="74">
        <v>2020</v>
      </c>
      <c r="DUQ6" s="2479" t="s">
        <v>283</v>
      </c>
      <c r="DUR6" s="2480"/>
      <c r="DUS6" s="2481"/>
      <c r="DUT6" s="2481"/>
      <c r="DUU6" s="2481"/>
      <c r="DUV6"/>
      <c r="DUW6" s="75" t="s">
        <v>284</v>
      </c>
      <c r="DUX6" s="74">
        <v>2020</v>
      </c>
      <c r="DUY6" s="2479" t="s">
        <v>283</v>
      </c>
      <c r="DUZ6" s="2480"/>
      <c r="DVA6" s="2481"/>
      <c r="DVB6" s="2481"/>
      <c r="DVC6" s="2481"/>
      <c r="DVD6"/>
      <c r="DVE6" s="75" t="s">
        <v>284</v>
      </c>
      <c r="DVF6" s="74">
        <v>2020</v>
      </c>
      <c r="DVG6" s="2479" t="s">
        <v>283</v>
      </c>
      <c r="DVH6" s="2480"/>
      <c r="DVI6" s="2481"/>
      <c r="DVJ6" s="2481"/>
      <c r="DVK6" s="2481"/>
      <c r="DVL6"/>
      <c r="DVM6" s="75" t="s">
        <v>284</v>
      </c>
      <c r="DVN6" s="74">
        <v>2020</v>
      </c>
      <c r="DVO6" s="2479" t="s">
        <v>283</v>
      </c>
      <c r="DVP6" s="2480"/>
      <c r="DVQ6" s="2481"/>
      <c r="DVR6" s="2481"/>
      <c r="DVS6" s="2481"/>
      <c r="DVT6"/>
      <c r="DVU6" s="75" t="s">
        <v>284</v>
      </c>
      <c r="DVV6" s="74">
        <v>2020</v>
      </c>
      <c r="DVW6" s="2479" t="s">
        <v>283</v>
      </c>
      <c r="DVX6" s="2480"/>
      <c r="DVY6" s="2481"/>
      <c r="DVZ6" s="2481"/>
      <c r="DWA6" s="2481"/>
      <c r="DWB6"/>
      <c r="DWC6" s="75" t="s">
        <v>284</v>
      </c>
      <c r="DWD6" s="74">
        <v>2020</v>
      </c>
      <c r="DWE6" s="2479" t="s">
        <v>283</v>
      </c>
      <c r="DWF6" s="2480"/>
      <c r="DWG6" s="2481"/>
      <c r="DWH6" s="2481"/>
      <c r="DWI6" s="2481"/>
      <c r="DWJ6"/>
      <c r="DWK6" s="75" t="s">
        <v>284</v>
      </c>
      <c r="DWL6" s="74">
        <v>2020</v>
      </c>
      <c r="DWM6" s="2479" t="s">
        <v>283</v>
      </c>
      <c r="DWN6" s="2480"/>
      <c r="DWO6" s="2481"/>
      <c r="DWP6" s="2481"/>
      <c r="DWQ6" s="2481"/>
      <c r="DWR6"/>
      <c r="DWS6" s="75" t="s">
        <v>284</v>
      </c>
      <c r="DWT6" s="74">
        <v>2020</v>
      </c>
      <c r="DWU6" s="2479" t="s">
        <v>283</v>
      </c>
      <c r="DWV6" s="2480"/>
      <c r="DWW6" s="2481"/>
      <c r="DWX6" s="2481"/>
      <c r="DWY6" s="2481"/>
      <c r="DWZ6"/>
      <c r="DXA6" s="75" t="s">
        <v>284</v>
      </c>
      <c r="DXB6" s="74">
        <v>2020</v>
      </c>
      <c r="DXC6" s="2479" t="s">
        <v>283</v>
      </c>
      <c r="DXD6" s="2480"/>
      <c r="DXE6" s="2481"/>
      <c r="DXF6" s="2481"/>
      <c r="DXG6" s="2481"/>
      <c r="DXH6"/>
      <c r="DXI6" s="75" t="s">
        <v>284</v>
      </c>
      <c r="DXJ6" s="74">
        <v>2020</v>
      </c>
      <c r="DXK6" s="2479" t="s">
        <v>283</v>
      </c>
      <c r="DXL6" s="2480"/>
      <c r="DXM6" s="2481"/>
      <c r="DXN6" s="2481"/>
      <c r="DXO6" s="2481"/>
      <c r="DXP6"/>
      <c r="DXQ6" s="75" t="s">
        <v>284</v>
      </c>
      <c r="DXR6" s="74">
        <v>2020</v>
      </c>
      <c r="DXS6" s="2479" t="s">
        <v>283</v>
      </c>
      <c r="DXT6" s="2480"/>
      <c r="DXU6" s="2481"/>
      <c r="DXV6" s="2481"/>
      <c r="DXW6" s="2481"/>
      <c r="DXX6"/>
      <c r="DXY6" s="75" t="s">
        <v>284</v>
      </c>
      <c r="DXZ6" s="74">
        <v>2020</v>
      </c>
      <c r="DYA6" s="2479" t="s">
        <v>283</v>
      </c>
      <c r="DYB6" s="2480"/>
      <c r="DYC6" s="2481"/>
      <c r="DYD6" s="2481"/>
      <c r="DYE6" s="2481"/>
      <c r="DYF6"/>
      <c r="DYG6" s="75" t="s">
        <v>284</v>
      </c>
      <c r="DYH6" s="74">
        <v>2020</v>
      </c>
      <c r="DYI6" s="2479" t="s">
        <v>283</v>
      </c>
      <c r="DYJ6" s="2480"/>
      <c r="DYK6" s="2481"/>
      <c r="DYL6" s="2481"/>
      <c r="DYM6" s="2481"/>
      <c r="DYN6"/>
      <c r="DYO6" s="75" t="s">
        <v>284</v>
      </c>
      <c r="DYP6" s="74">
        <v>2020</v>
      </c>
      <c r="DYQ6" s="2479" t="s">
        <v>283</v>
      </c>
      <c r="DYR6" s="2480"/>
      <c r="DYS6" s="2481"/>
      <c r="DYT6" s="2481"/>
      <c r="DYU6" s="2481"/>
      <c r="DYV6"/>
      <c r="DYW6" s="75" t="s">
        <v>284</v>
      </c>
      <c r="DYX6" s="74">
        <v>2020</v>
      </c>
      <c r="DYY6" s="2479" t="s">
        <v>283</v>
      </c>
      <c r="DYZ6" s="2480"/>
      <c r="DZA6" s="2481"/>
      <c r="DZB6" s="2481"/>
      <c r="DZC6" s="2481"/>
      <c r="DZD6"/>
      <c r="DZE6" s="75" t="s">
        <v>284</v>
      </c>
      <c r="DZF6" s="74">
        <v>2020</v>
      </c>
      <c r="DZG6" s="2479" t="s">
        <v>283</v>
      </c>
      <c r="DZH6" s="2480"/>
      <c r="DZI6" s="2481"/>
      <c r="DZJ6" s="2481"/>
      <c r="DZK6" s="2481"/>
      <c r="DZL6"/>
      <c r="DZM6" s="75" t="s">
        <v>284</v>
      </c>
      <c r="DZN6" s="74">
        <v>2020</v>
      </c>
      <c r="DZO6" s="2479" t="s">
        <v>283</v>
      </c>
      <c r="DZP6" s="2480"/>
      <c r="DZQ6" s="2481"/>
      <c r="DZR6" s="2481"/>
      <c r="DZS6" s="2481"/>
      <c r="DZT6"/>
      <c r="DZU6" s="75" t="s">
        <v>284</v>
      </c>
      <c r="DZV6" s="74">
        <v>2020</v>
      </c>
      <c r="DZW6" s="2479" t="s">
        <v>283</v>
      </c>
      <c r="DZX6" s="2480"/>
      <c r="DZY6" s="2481"/>
      <c r="DZZ6" s="2481"/>
      <c r="EAA6" s="2481"/>
      <c r="EAB6"/>
      <c r="EAC6" s="75" t="s">
        <v>284</v>
      </c>
      <c r="EAD6" s="74">
        <v>2020</v>
      </c>
      <c r="EAE6" s="2479" t="s">
        <v>283</v>
      </c>
      <c r="EAF6" s="2480"/>
      <c r="EAG6" s="2481"/>
      <c r="EAH6" s="2481"/>
      <c r="EAI6" s="2481"/>
      <c r="EAJ6"/>
      <c r="EAK6" s="75" t="s">
        <v>284</v>
      </c>
      <c r="EAL6" s="74">
        <v>2020</v>
      </c>
      <c r="EAM6" s="2479" t="s">
        <v>283</v>
      </c>
      <c r="EAN6" s="2480"/>
      <c r="EAO6" s="2481"/>
      <c r="EAP6" s="2481"/>
      <c r="EAQ6" s="2481"/>
      <c r="EAR6"/>
      <c r="EAS6" s="75" t="s">
        <v>284</v>
      </c>
      <c r="EAT6" s="74">
        <v>2020</v>
      </c>
      <c r="EAU6" s="2479" t="s">
        <v>283</v>
      </c>
      <c r="EAV6" s="2480"/>
      <c r="EAW6" s="2481"/>
      <c r="EAX6" s="2481"/>
      <c r="EAY6" s="2481"/>
      <c r="EAZ6"/>
      <c r="EBA6" s="75" t="s">
        <v>284</v>
      </c>
      <c r="EBB6" s="74">
        <v>2020</v>
      </c>
      <c r="EBC6" s="2479" t="s">
        <v>283</v>
      </c>
      <c r="EBD6" s="2480"/>
      <c r="EBE6" s="2481"/>
      <c r="EBF6" s="2481"/>
      <c r="EBG6" s="2481"/>
      <c r="EBH6"/>
      <c r="EBI6" s="75" t="s">
        <v>284</v>
      </c>
      <c r="EBJ6" s="74">
        <v>2020</v>
      </c>
      <c r="EBK6" s="2479" t="s">
        <v>283</v>
      </c>
      <c r="EBL6" s="2480"/>
      <c r="EBM6" s="2481"/>
      <c r="EBN6" s="2481"/>
      <c r="EBO6" s="2481"/>
      <c r="EBP6"/>
      <c r="EBQ6" s="75" t="s">
        <v>284</v>
      </c>
      <c r="EBR6" s="74">
        <v>2020</v>
      </c>
      <c r="EBS6" s="2479" t="s">
        <v>283</v>
      </c>
      <c r="EBT6" s="2480"/>
      <c r="EBU6" s="2481"/>
      <c r="EBV6" s="2481"/>
      <c r="EBW6" s="2481"/>
      <c r="EBX6"/>
      <c r="EBY6" s="75" t="s">
        <v>284</v>
      </c>
      <c r="EBZ6" s="74">
        <v>2020</v>
      </c>
      <c r="ECA6" s="2479" t="s">
        <v>283</v>
      </c>
      <c r="ECB6" s="2480"/>
      <c r="ECC6" s="2481"/>
      <c r="ECD6" s="2481"/>
      <c r="ECE6" s="2481"/>
      <c r="ECF6"/>
      <c r="ECG6" s="75" t="s">
        <v>284</v>
      </c>
      <c r="ECH6" s="74">
        <v>2020</v>
      </c>
      <c r="ECI6" s="2479" t="s">
        <v>283</v>
      </c>
      <c r="ECJ6" s="2480"/>
      <c r="ECK6" s="2481"/>
      <c r="ECL6" s="2481"/>
      <c r="ECM6" s="2481"/>
      <c r="ECN6"/>
      <c r="ECO6" s="75" t="s">
        <v>284</v>
      </c>
      <c r="ECP6" s="74">
        <v>2020</v>
      </c>
      <c r="ECQ6" s="2479" t="s">
        <v>283</v>
      </c>
      <c r="ECR6" s="2480"/>
      <c r="ECS6" s="2481"/>
      <c r="ECT6" s="2481"/>
      <c r="ECU6" s="2481"/>
      <c r="ECV6"/>
      <c r="ECW6" s="75" t="s">
        <v>284</v>
      </c>
      <c r="ECX6" s="74">
        <v>2020</v>
      </c>
      <c r="ECY6" s="2479" t="s">
        <v>283</v>
      </c>
      <c r="ECZ6" s="2480"/>
      <c r="EDA6" s="2481"/>
      <c r="EDB6" s="2481"/>
      <c r="EDC6" s="2481"/>
      <c r="EDD6"/>
      <c r="EDE6" s="75" t="s">
        <v>284</v>
      </c>
      <c r="EDF6" s="74">
        <v>2020</v>
      </c>
      <c r="EDG6" s="2479" t="s">
        <v>283</v>
      </c>
      <c r="EDH6" s="2480"/>
      <c r="EDI6" s="2481"/>
      <c r="EDJ6" s="2481"/>
      <c r="EDK6" s="2481"/>
      <c r="EDL6"/>
      <c r="EDM6" s="75" t="s">
        <v>284</v>
      </c>
      <c r="EDN6" s="74">
        <v>2020</v>
      </c>
      <c r="EDO6" s="2479" t="s">
        <v>283</v>
      </c>
      <c r="EDP6" s="2480"/>
      <c r="EDQ6" s="2481"/>
      <c r="EDR6" s="2481"/>
      <c r="EDS6" s="2481"/>
      <c r="EDT6"/>
      <c r="EDU6" s="75" t="s">
        <v>284</v>
      </c>
      <c r="EDV6" s="74">
        <v>2020</v>
      </c>
      <c r="EDW6" s="2479" t="s">
        <v>283</v>
      </c>
      <c r="EDX6" s="2480"/>
      <c r="EDY6" s="2481"/>
      <c r="EDZ6" s="2481"/>
      <c r="EEA6" s="2481"/>
      <c r="EEB6"/>
      <c r="EEC6" s="75" t="s">
        <v>284</v>
      </c>
      <c r="EED6" s="74">
        <v>2020</v>
      </c>
      <c r="EEE6" s="2479" t="s">
        <v>283</v>
      </c>
      <c r="EEF6" s="2480"/>
      <c r="EEG6" s="2481"/>
      <c r="EEH6" s="2481"/>
      <c r="EEI6" s="2481"/>
      <c r="EEJ6"/>
      <c r="EEK6" s="75" t="s">
        <v>284</v>
      </c>
      <c r="EEL6" s="74">
        <v>2020</v>
      </c>
      <c r="EEM6" s="2479" t="s">
        <v>283</v>
      </c>
      <c r="EEN6" s="2480"/>
      <c r="EEO6" s="2481"/>
      <c r="EEP6" s="2481"/>
      <c r="EEQ6" s="2481"/>
      <c r="EER6"/>
      <c r="EES6" s="75" t="s">
        <v>284</v>
      </c>
      <c r="EET6" s="74">
        <v>2020</v>
      </c>
      <c r="EEU6" s="2479" t="s">
        <v>283</v>
      </c>
      <c r="EEV6" s="2480"/>
      <c r="EEW6" s="2481"/>
      <c r="EEX6" s="2481"/>
      <c r="EEY6" s="2481"/>
      <c r="EEZ6"/>
      <c r="EFA6" s="75" t="s">
        <v>284</v>
      </c>
      <c r="EFB6" s="74">
        <v>2020</v>
      </c>
      <c r="EFC6" s="2479" t="s">
        <v>283</v>
      </c>
      <c r="EFD6" s="2480"/>
      <c r="EFE6" s="2481"/>
      <c r="EFF6" s="2481"/>
      <c r="EFG6" s="2481"/>
      <c r="EFH6"/>
      <c r="EFI6" s="75" t="s">
        <v>284</v>
      </c>
      <c r="EFJ6" s="74">
        <v>2020</v>
      </c>
      <c r="EFK6" s="2479" t="s">
        <v>283</v>
      </c>
      <c r="EFL6" s="2480"/>
      <c r="EFM6" s="2481"/>
      <c r="EFN6" s="2481"/>
      <c r="EFO6" s="2481"/>
      <c r="EFP6"/>
      <c r="EFQ6" s="75" t="s">
        <v>284</v>
      </c>
      <c r="EFR6" s="74">
        <v>2020</v>
      </c>
      <c r="EFS6" s="2479" t="s">
        <v>283</v>
      </c>
      <c r="EFT6" s="2480"/>
      <c r="EFU6" s="2481"/>
      <c r="EFV6" s="2481"/>
      <c r="EFW6" s="2481"/>
      <c r="EFX6"/>
      <c r="EFY6" s="75" t="s">
        <v>284</v>
      </c>
      <c r="EFZ6" s="74">
        <v>2020</v>
      </c>
      <c r="EGA6" s="2479" t="s">
        <v>283</v>
      </c>
      <c r="EGB6" s="2480"/>
      <c r="EGC6" s="2481"/>
      <c r="EGD6" s="2481"/>
      <c r="EGE6" s="2481"/>
      <c r="EGF6"/>
      <c r="EGG6" s="75" t="s">
        <v>284</v>
      </c>
      <c r="EGH6" s="74">
        <v>2020</v>
      </c>
      <c r="EGI6" s="2479" t="s">
        <v>283</v>
      </c>
      <c r="EGJ6" s="2480"/>
      <c r="EGK6" s="2481"/>
      <c r="EGL6" s="2481"/>
      <c r="EGM6" s="2481"/>
      <c r="EGN6"/>
      <c r="EGO6" s="75" t="s">
        <v>284</v>
      </c>
      <c r="EGP6" s="74">
        <v>2020</v>
      </c>
      <c r="EGQ6" s="2479" t="s">
        <v>283</v>
      </c>
      <c r="EGR6" s="2480"/>
      <c r="EGS6" s="2481"/>
      <c r="EGT6" s="2481"/>
      <c r="EGU6" s="2481"/>
      <c r="EGV6"/>
      <c r="EGW6" s="75" t="s">
        <v>284</v>
      </c>
      <c r="EGX6" s="74">
        <v>2020</v>
      </c>
      <c r="EGY6" s="2479" t="s">
        <v>283</v>
      </c>
      <c r="EGZ6" s="2480"/>
      <c r="EHA6" s="2481"/>
      <c r="EHB6" s="2481"/>
      <c r="EHC6" s="2481"/>
      <c r="EHD6"/>
      <c r="EHE6" s="75" t="s">
        <v>284</v>
      </c>
      <c r="EHF6" s="74">
        <v>2020</v>
      </c>
      <c r="EHG6" s="2479" t="s">
        <v>283</v>
      </c>
      <c r="EHH6" s="2480"/>
      <c r="EHI6" s="2481"/>
      <c r="EHJ6" s="2481"/>
      <c r="EHK6" s="2481"/>
      <c r="EHL6"/>
      <c r="EHM6" s="75" t="s">
        <v>284</v>
      </c>
      <c r="EHN6" s="74">
        <v>2020</v>
      </c>
      <c r="EHO6" s="2479" t="s">
        <v>283</v>
      </c>
      <c r="EHP6" s="2480"/>
      <c r="EHQ6" s="2481"/>
      <c r="EHR6" s="2481"/>
      <c r="EHS6" s="2481"/>
      <c r="EHT6"/>
      <c r="EHU6" s="75" t="s">
        <v>284</v>
      </c>
      <c r="EHV6" s="74">
        <v>2020</v>
      </c>
      <c r="EHW6" s="2479" t="s">
        <v>283</v>
      </c>
      <c r="EHX6" s="2480"/>
      <c r="EHY6" s="2481"/>
      <c r="EHZ6" s="2481"/>
      <c r="EIA6" s="2481"/>
      <c r="EIB6"/>
      <c r="EIC6" s="75" t="s">
        <v>284</v>
      </c>
      <c r="EID6" s="74">
        <v>2020</v>
      </c>
      <c r="EIE6" s="2479" t="s">
        <v>283</v>
      </c>
      <c r="EIF6" s="2480"/>
      <c r="EIG6" s="2481"/>
      <c r="EIH6" s="2481"/>
      <c r="EII6" s="2481"/>
      <c r="EIJ6"/>
      <c r="EIK6" s="75" t="s">
        <v>284</v>
      </c>
      <c r="EIL6" s="74">
        <v>2020</v>
      </c>
      <c r="EIM6" s="2479" t="s">
        <v>283</v>
      </c>
      <c r="EIN6" s="2480"/>
      <c r="EIO6" s="2481"/>
      <c r="EIP6" s="2481"/>
      <c r="EIQ6" s="2481"/>
      <c r="EIR6"/>
      <c r="EIS6" s="75" t="s">
        <v>284</v>
      </c>
      <c r="EIT6" s="74">
        <v>2020</v>
      </c>
      <c r="EIU6" s="2479" t="s">
        <v>283</v>
      </c>
      <c r="EIV6" s="2480"/>
      <c r="EIW6" s="2481"/>
      <c r="EIX6" s="2481"/>
      <c r="EIY6" s="2481"/>
      <c r="EIZ6"/>
      <c r="EJA6" s="75" t="s">
        <v>284</v>
      </c>
      <c r="EJB6" s="74">
        <v>2020</v>
      </c>
      <c r="EJC6" s="2479" t="s">
        <v>283</v>
      </c>
      <c r="EJD6" s="2480"/>
      <c r="EJE6" s="2481"/>
      <c r="EJF6" s="2481"/>
      <c r="EJG6" s="2481"/>
      <c r="EJH6"/>
      <c r="EJI6" s="75" t="s">
        <v>284</v>
      </c>
      <c r="EJJ6" s="74">
        <v>2020</v>
      </c>
      <c r="EJK6" s="2479" t="s">
        <v>283</v>
      </c>
      <c r="EJL6" s="2480"/>
      <c r="EJM6" s="2481"/>
      <c r="EJN6" s="2481"/>
      <c r="EJO6" s="2481"/>
      <c r="EJP6"/>
      <c r="EJQ6" s="75" t="s">
        <v>284</v>
      </c>
      <c r="EJR6" s="74">
        <v>2020</v>
      </c>
      <c r="EJS6" s="2479" t="s">
        <v>283</v>
      </c>
      <c r="EJT6" s="2480"/>
      <c r="EJU6" s="2481"/>
      <c r="EJV6" s="2481"/>
      <c r="EJW6" s="2481"/>
      <c r="EJX6"/>
      <c r="EJY6" s="75" t="s">
        <v>284</v>
      </c>
      <c r="EJZ6" s="74">
        <v>2020</v>
      </c>
      <c r="EKA6" s="2479" t="s">
        <v>283</v>
      </c>
      <c r="EKB6" s="2480"/>
      <c r="EKC6" s="2481"/>
      <c r="EKD6" s="2481"/>
      <c r="EKE6" s="2481"/>
      <c r="EKF6"/>
      <c r="EKG6" s="75" t="s">
        <v>284</v>
      </c>
      <c r="EKH6" s="74">
        <v>2020</v>
      </c>
      <c r="EKI6" s="2479" t="s">
        <v>283</v>
      </c>
      <c r="EKJ6" s="2480"/>
      <c r="EKK6" s="2481"/>
      <c r="EKL6" s="2481"/>
      <c r="EKM6" s="2481"/>
      <c r="EKN6"/>
      <c r="EKO6" s="75" t="s">
        <v>284</v>
      </c>
      <c r="EKP6" s="74">
        <v>2020</v>
      </c>
      <c r="EKQ6" s="2479" t="s">
        <v>283</v>
      </c>
      <c r="EKR6" s="2480"/>
      <c r="EKS6" s="2481"/>
      <c r="EKT6" s="2481"/>
      <c r="EKU6" s="2481"/>
      <c r="EKV6"/>
      <c r="EKW6" s="75" t="s">
        <v>284</v>
      </c>
      <c r="EKX6" s="74">
        <v>2020</v>
      </c>
      <c r="EKY6" s="2479" t="s">
        <v>283</v>
      </c>
      <c r="EKZ6" s="2480"/>
      <c r="ELA6" s="2481"/>
      <c r="ELB6" s="2481"/>
      <c r="ELC6" s="2481"/>
      <c r="ELD6"/>
      <c r="ELE6" s="75" t="s">
        <v>284</v>
      </c>
      <c r="ELF6" s="74">
        <v>2020</v>
      </c>
      <c r="ELG6" s="2479" t="s">
        <v>283</v>
      </c>
      <c r="ELH6" s="2480"/>
      <c r="ELI6" s="2481"/>
      <c r="ELJ6" s="2481"/>
      <c r="ELK6" s="2481"/>
      <c r="ELL6"/>
      <c r="ELM6" s="75" t="s">
        <v>284</v>
      </c>
      <c r="ELN6" s="74">
        <v>2020</v>
      </c>
      <c r="ELO6" s="2479" t="s">
        <v>283</v>
      </c>
      <c r="ELP6" s="2480"/>
      <c r="ELQ6" s="2481"/>
      <c r="ELR6" s="2481"/>
      <c r="ELS6" s="2481"/>
      <c r="ELT6"/>
      <c r="ELU6" s="75" t="s">
        <v>284</v>
      </c>
      <c r="ELV6" s="74">
        <v>2020</v>
      </c>
      <c r="ELW6" s="2479" t="s">
        <v>283</v>
      </c>
      <c r="ELX6" s="2480"/>
      <c r="ELY6" s="2481"/>
      <c r="ELZ6" s="2481"/>
      <c r="EMA6" s="2481"/>
      <c r="EMB6"/>
      <c r="EMC6" s="75" t="s">
        <v>284</v>
      </c>
      <c r="EMD6" s="74">
        <v>2020</v>
      </c>
      <c r="EME6" s="2479" t="s">
        <v>283</v>
      </c>
      <c r="EMF6" s="2480"/>
      <c r="EMG6" s="2481"/>
      <c r="EMH6" s="2481"/>
      <c r="EMI6" s="2481"/>
      <c r="EMJ6"/>
      <c r="EMK6" s="75" t="s">
        <v>284</v>
      </c>
      <c r="EML6" s="74">
        <v>2020</v>
      </c>
      <c r="EMM6" s="2479" t="s">
        <v>283</v>
      </c>
      <c r="EMN6" s="2480"/>
      <c r="EMO6" s="2481"/>
      <c r="EMP6" s="2481"/>
      <c r="EMQ6" s="2481"/>
      <c r="EMR6"/>
      <c r="EMS6" s="75" t="s">
        <v>284</v>
      </c>
      <c r="EMT6" s="74">
        <v>2020</v>
      </c>
      <c r="EMU6" s="2479" t="s">
        <v>283</v>
      </c>
      <c r="EMV6" s="2480"/>
      <c r="EMW6" s="2481"/>
      <c r="EMX6" s="2481"/>
      <c r="EMY6" s="2481"/>
      <c r="EMZ6"/>
      <c r="ENA6" s="75" t="s">
        <v>284</v>
      </c>
      <c r="ENB6" s="74">
        <v>2020</v>
      </c>
      <c r="ENC6" s="2479" t="s">
        <v>283</v>
      </c>
      <c r="END6" s="2480"/>
      <c r="ENE6" s="2481"/>
      <c r="ENF6" s="2481"/>
      <c r="ENG6" s="2481"/>
      <c r="ENH6"/>
      <c r="ENI6" s="75" t="s">
        <v>284</v>
      </c>
      <c r="ENJ6" s="74">
        <v>2020</v>
      </c>
      <c r="ENK6" s="2479" t="s">
        <v>283</v>
      </c>
      <c r="ENL6" s="2480"/>
      <c r="ENM6" s="2481"/>
      <c r="ENN6" s="2481"/>
      <c r="ENO6" s="2481"/>
      <c r="ENP6"/>
      <c r="ENQ6" s="75" t="s">
        <v>284</v>
      </c>
      <c r="ENR6" s="74">
        <v>2020</v>
      </c>
      <c r="ENS6" s="2479" t="s">
        <v>283</v>
      </c>
      <c r="ENT6" s="2480"/>
      <c r="ENU6" s="2481"/>
      <c r="ENV6" s="2481"/>
      <c r="ENW6" s="2481"/>
      <c r="ENX6"/>
      <c r="ENY6" s="75" t="s">
        <v>284</v>
      </c>
      <c r="ENZ6" s="74">
        <v>2020</v>
      </c>
      <c r="EOA6" s="2479" t="s">
        <v>283</v>
      </c>
      <c r="EOB6" s="2480"/>
      <c r="EOC6" s="2481"/>
      <c r="EOD6" s="2481"/>
      <c r="EOE6" s="2481"/>
      <c r="EOF6"/>
      <c r="EOG6" s="75" t="s">
        <v>284</v>
      </c>
      <c r="EOH6" s="74">
        <v>2020</v>
      </c>
      <c r="EOI6" s="2479" t="s">
        <v>283</v>
      </c>
      <c r="EOJ6" s="2480"/>
      <c r="EOK6" s="2481"/>
      <c r="EOL6" s="2481"/>
      <c r="EOM6" s="2481"/>
      <c r="EON6"/>
      <c r="EOO6" s="75" t="s">
        <v>284</v>
      </c>
      <c r="EOP6" s="74">
        <v>2020</v>
      </c>
      <c r="EOQ6" s="2479" t="s">
        <v>283</v>
      </c>
      <c r="EOR6" s="2480"/>
      <c r="EOS6" s="2481"/>
      <c r="EOT6" s="2481"/>
      <c r="EOU6" s="2481"/>
      <c r="EOV6"/>
      <c r="EOW6" s="75" t="s">
        <v>284</v>
      </c>
      <c r="EOX6" s="74">
        <v>2020</v>
      </c>
      <c r="EOY6" s="2479" t="s">
        <v>283</v>
      </c>
      <c r="EOZ6" s="2480"/>
      <c r="EPA6" s="2481"/>
      <c r="EPB6" s="2481"/>
      <c r="EPC6" s="2481"/>
      <c r="EPD6"/>
      <c r="EPE6" s="75" t="s">
        <v>284</v>
      </c>
      <c r="EPF6" s="74">
        <v>2020</v>
      </c>
      <c r="EPG6" s="2479" t="s">
        <v>283</v>
      </c>
      <c r="EPH6" s="2480"/>
      <c r="EPI6" s="2481"/>
      <c r="EPJ6" s="2481"/>
      <c r="EPK6" s="2481"/>
      <c r="EPL6"/>
      <c r="EPM6" s="75" t="s">
        <v>284</v>
      </c>
      <c r="EPN6" s="74">
        <v>2020</v>
      </c>
      <c r="EPO6" s="2479" t="s">
        <v>283</v>
      </c>
      <c r="EPP6" s="2480"/>
      <c r="EPQ6" s="2481"/>
      <c r="EPR6" s="2481"/>
      <c r="EPS6" s="2481"/>
      <c r="EPT6"/>
      <c r="EPU6" s="75" t="s">
        <v>284</v>
      </c>
      <c r="EPV6" s="74">
        <v>2020</v>
      </c>
      <c r="EPW6" s="2479" t="s">
        <v>283</v>
      </c>
      <c r="EPX6" s="2480"/>
      <c r="EPY6" s="2481"/>
      <c r="EPZ6" s="2481"/>
      <c r="EQA6" s="2481"/>
      <c r="EQB6"/>
      <c r="EQC6" s="75" t="s">
        <v>284</v>
      </c>
      <c r="EQD6" s="74">
        <v>2020</v>
      </c>
      <c r="EQE6" s="2479" t="s">
        <v>283</v>
      </c>
      <c r="EQF6" s="2480"/>
      <c r="EQG6" s="2481"/>
      <c r="EQH6" s="2481"/>
      <c r="EQI6" s="2481"/>
      <c r="EQJ6"/>
      <c r="EQK6" s="75" t="s">
        <v>284</v>
      </c>
      <c r="EQL6" s="74">
        <v>2020</v>
      </c>
      <c r="EQM6" s="2479" t="s">
        <v>283</v>
      </c>
      <c r="EQN6" s="2480"/>
      <c r="EQO6" s="2481"/>
      <c r="EQP6" s="2481"/>
      <c r="EQQ6" s="2481"/>
      <c r="EQR6"/>
      <c r="EQS6" s="75" t="s">
        <v>284</v>
      </c>
      <c r="EQT6" s="74">
        <v>2020</v>
      </c>
      <c r="EQU6" s="2479" t="s">
        <v>283</v>
      </c>
      <c r="EQV6" s="2480"/>
      <c r="EQW6" s="2481"/>
      <c r="EQX6" s="2481"/>
      <c r="EQY6" s="2481"/>
      <c r="EQZ6"/>
      <c r="ERA6" s="75" t="s">
        <v>284</v>
      </c>
      <c r="ERB6" s="74">
        <v>2020</v>
      </c>
      <c r="ERC6" s="2479" t="s">
        <v>283</v>
      </c>
      <c r="ERD6" s="2480"/>
      <c r="ERE6" s="2481"/>
      <c r="ERF6" s="2481"/>
      <c r="ERG6" s="2481"/>
      <c r="ERH6"/>
      <c r="ERI6" s="75" t="s">
        <v>284</v>
      </c>
      <c r="ERJ6" s="74">
        <v>2020</v>
      </c>
      <c r="ERK6" s="2479" t="s">
        <v>283</v>
      </c>
      <c r="ERL6" s="2480"/>
      <c r="ERM6" s="2481"/>
      <c r="ERN6" s="2481"/>
      <c r="ERO6" s="2481"/>
      <c r="ERP6"/>
      <c r="ERQ6" s="75" t="s">
        <v>284</v>
      </c>
      <c r="ERR6" s="74">
        <v>2020</v>
      </c>
      <c r="ERS6" s="2479" t="s">
        <v>283</v>
      </c>
      <c r="ERT6" s="2480"/>
      <c r="ERU6" s="2481"/>
      <c r="ERV6" s="2481"/>
      <c r="ERW6" s="2481"/>
      <c r="ERX6"/>
      <c r="ERY6" s="75" t="s">
        <v>284</v>
      </c>
      <c r="ERZ6" s="74">
        <v>2020</v>
      </c>
      <c r="ESA6" s="2479" t="s">
        <v>283</v>
      </c>
      <c r="ESB6" s="2480"/>
      <c r="ESC6" s="2481"/>
      <c r="ESD6" s="2481"/>
      <c r="ESE6" s="2481"/>
      <c r="ESF6"/>
      <c r="ESG6" s="75" t="s">
        <v>284</v>
      </c>
      <c r="ESH6" s="74">
        <v>2020</v>
      </c>
      <c r="ESI6" s="2479" t="s">
        <v>283</v>
      </c>
      <c r="ESJ6" s="2480"/>
      <c r="ESK6" s="2481"/>
      <c r="ESL6" s="2481"/>
      <c r="ESM6" s="2481"/>
      <c r="ESN6"/>
      <c r="ESO6" s="75" t="s">
        <v>284</v>
      </c>
      <c r="ESP6" s="74">
        <v>2020</v>
      </c>
      <c r="ESQ6" s="2479" t="s">
        <v>283</v>
      </c>
      <c r="ESR6" s="2480"/>
      <c r="ESS6" s="2481"/>
      <c r="EST6" s="2481"/>
      <c r="ESU6" s="2481"/>
      <c r="ESV6"/>
      <c r="ESW6" s="75" t="s">
        <v>284</v>
      </c>
      <c r="ESX6" s="74">
        <v>2020</v>
      </c>
      <c r="ESY6" s="2479" t="s">
        <v>283</v>
      </c>
      <c r="ESZ6" s="2480"/>
      <c r="ETA6" s="2481"/>
      <c r="ETB6" s="2481"/>
      <c r="ETC6" s="2481"/>
      <c r="ETD6"/>
      <c r="ETE6" s="75" t="s">
        <v>284</v>
      </c>
      <c r="ETF6" s="74">
        <v>2020</v>
      </c>
      <c r="ETG6" s="2479" t="s">
        <v>283</v>
      </c>
      <c r="ETH6" s="2480"/>
      <c r="ETI6" s="2481"/>
      <c r="ETJ6" s="2481"/>
      <c r="ETK6" s="2481"/>
      <c r="ETL6"/>
      <c r="ETM6" s="75" t="s">
        <v>284</v>
      </c>
      <c r="ETN6" s="74">
        <v>2020</v>
      </c>
      <c r="ETO6" s="2479" t="s">
        <v>283</v>
      </c>
      <c r="ETP6" s="2480"/>
      <c r="ETQ6" s="2481"/>
      <c r="ETR6" s="2481"/>
      <c r="ETS6" s="2481"/>
      <c r="ETT6"/>
      <c r="ETU6" s="75" t="s">
        <v>284</v>
      </c>
      <c r="ETV6" s="74">
        <v>2020</v>
      </c>
      <c r="ETW6" s="2479" t="s">
        <v>283</v>
      </c>
      <c r="ETX6" s="2480"/>
      <c r="ETY6" s="2481"/>
      <c r="ETZ6" s="2481"/>
      <c r="EUA6" s="2481"/>
      <c r="EUB6"/>
      <c r="EUC6" s="75" t="s">
        <v>284</v>
      </c>
      <c r="EUD6" s="74">
        <v>2020</v>
      </c>
      <c r="EUE6" s="2479" t="s">
        <v>283</v>
      </c>
      <c r="EUF6" s="2480"/>
      <c r="EUG6" s="2481"/>
      <c r="EUH6" s="2481"/>
      <c r="EUI6" s="2481"/>
      <c r="EUJ6"/>
      <c r="EUK6" s="75" t="s">
        <v>284</v>
      </c>
      <c r="EUL6" s="74">
        <v>2020</v>
      </c>
      <c r="EUM6" s="2479" t="s">
        <v>283</v>
      </c>
      <c r="EUN6" s="2480"/>
      <c r="EUO6" s="2481"/>
      <c r="EUP6" s="2481"/>
      <c r="EUQ6" s="2481"/>
      <c r="EUR6"/>
      <c r="EUS6" s="75" t="s">
        <v>284</v>
      </c>
      <c r="EUT6" s="74">
        <v>2020</v>
      </c>
      <c r="EUU6" s="2479" t="s">
        <v>283</v>
      </c>
      <c r="EUV6" s="2480"/>
      <c r="EUW6" s="2481"/>
      <c r="EUX6" s="2481"/>
      <c r="EUY6" s="2481"/>
      <c r="EUZ6"/>
      <c r="EVA6" s="75" t="s">
        <v>284</v>
      </c>
      <c r="EVB6" s="74">
        <v>2020</v>
      </c>
      <c r="EVC6" s="2479" t="s">
        <v>283</v>
      </c>
      <c r="EVD6" s="2480"/>
      <c r="EVE6" s="2481"/>
      <c r="EVF6" s="2481"/>
      <c r="EVG6" s="2481"/>
      <c r="EVH6"/>
      <c r="EVI6" s="75" t="s">
        <v>284</v>
      </c>
      <c r="EVJ6" s="74">
        <v>2020</v>
      </c>
      <c r="EVK6" s="2479" t="s">
        <v>283</v>
      </c>
      <c r="EVL6" s="2480"/>
      <c r="EVM6" s="2481"/>
      <c r="EVN6" s="2481"/>
      <c r="EVO6" s="2481"/>
      <c r="EVP6"/>
      <c r="EVQ6" s="75" t="s">
        <v>284</v>
      </c>
      <c r="EVR6" s="74">
        <v>2020</v>
      </c>
      <c r="EVS6" s="2479" t="s">
        <v>283</v>
      </c>
      <c r="EVT6" s="2480"/>
      <c r="EVU6" s="2481"/>
      <c r="EVV6" s="2481"/>
      <c r="EVW6" s="2481"/>
      <c r="EVX6"/>
      <c r="EVY6" s="75" t="s">
        <v>284</v>
      </c>
      <c r="EVZ6" s="74">
        <v>2020</v>
      </c>
      <c r="EWA6" s="2479" t="s">
        <v>283</v>
      </c>
      <c r="EWB6" s="2480"/>
      <c r="EWC6" s="2481"/>
      <c r="EWD6" s="2481"/>
      <c r="EWE6" s="2481"/>
      <c r="EWF6"/>
      <c r="EWG6" s="75" t="s">
        <v>284</v>
      </c>
      <c r="EWH6" s="74">
        <v>2020</v>
      </c>
      <c r="EWI6" s="2479" t="s">
        <v>283</v>
      </c>
      <c r="EWJ6" s="2480"/>
      <c r="EWK6" s="2481"/>
      <c r="EWL6" s="2481"/>
      <c r="EWM6" s="2481"/>
      <c r="EWN6"/>
      <c r="EWO6" s="75" t="s">
        <v>284</v>
      </c>
      <c r="EWP6" s="74">
        <v>2020</v>
      </c>
      <c r="EWQ6" s="2479" t="s">
        <v>283</v>
      </c>
      <c r="EWR6" s="2480"/>
      <c r="EWS6" s="2481"/>
      <c r="EWT6" s="2481"/>
      <c r="EWU6" s="2481"/>
      <c r="EWV6"/>
      <c r="EWW6" s="75" t="s">
        <v>284</v>
      </c>
      <c r="EWX6" s="74">
        <v>2020</v>
      </c>
      <c r="EWY6" s="2479" t="s">
        <v>283</v>
      </c>
      <c r="EWZ6" s="2480"/>
      <c r="EXA6" s="2481"/>
      <c r="EXB6" s="2481"/>
      <c r="EXC6" s="2481"/>
      <c r="EXD6"/>
      <c r="EXE6" s="75" t="s">
        <v>284</v>
      </c>
      <c r="EXF6" s="74">
        <v>2020</v>
      </c>
      <c r="EXG6" s="2479" t="s">
        <v>283</v>
      </c>
      <c r="EXH6" s="2480"/>
      <c r="EXI6" s="2481"/>
      <c r="EXJ6" s="2481"/>
      <c r="EXK6" s="2481"/>
      <c r="EXL6"/>
      <c r="EXM6" s="75" t="s">
        <v>284</v>
      </c>
      <c r="EXN6" s="74">
        <v>2020</v>
      </c>
      <c r="EXO6" s="2479" t="s">
        <v>283</v>
      </c>
      <c r="EXP6" s="2480"/>
      <c r="EXQ6" s="2481"/>
      <c r="EXR6" s="2481"/>
      <c r="EXS6" s="2481"/>
      <c r="EXT6"/>
      <c r="EXU6" s="75" t="s">
        <v>284</v>
      </c>
      <c r="EXV6" s="74">
        <v>2020</v>
      </c>
      <c r="EXW6" s="2479" t="s">
        <v>283</v>
      </c>
      <c r="EXX6" s="2480"/>
      <c r="EXY6" s="2481"/>
      <c r="EXZ6" s="2481"/>
      <c r="EYA6" s="2481"/>
      <c r="EYB6"/>
      <c r="EYC6" s="75" t="s">
        <v>284</v>
      </c>
      <c r="EYD6" s="74">
        <v>2020</v>
      </c>
      <c r="EYE6" s="2479" t="s">
        <v>283</v>
      </c>
      <c r="EYF6" s="2480"/>
      <c r="EYG6" s="2481"/>
      <c r="EYH6" s="2481"/>
      <c r="EYI6" s="2481"/>
      <c r="EYJ6"/>
      <c r="EYK6" s="75" t="s">
        <v>284</v>
      </c>
      <c r="EYL6" s="74">
        <v>2020</v>
      </c>
      <c r="EYM6" s="2479" t="s">
        <v>283</v>
      </c>
      <c r="EYN6" s="2480"/>
      <c r="EYO6" s="2481"/>
      <c r="EYP6" s="2481"/>
      <c r="EYQ6" s="2481"/>
      <c r="EYR6"/>
      <c r="EYS6" s="75" t="s">
        <v>284</v>
      </c>
      <c r="EYT6" s="74">
        <v>2020</v>
      </c>
      <c r="EYU6" s="2479" t="s">
        <v>283</v>
      </c>
      <c r="EYV6" s="2480"/>
      <c r="EYW6" s="2481"/>
      <c r="EYX6" s="2481"/>
      <c r="EYY6" s="2481"/>
      <c r="EYZ6"/>
      <c r="EZA6" s="75" t="s">
        <v>284</v>
      </c>
      <c r="EZB6" s="74">
        <v>2020</v>
      </c>
      <c r="EZC6" s="2479" t="s">
        <v>283</v>
      </c>
      <c r="EZD6" s="2480"/>
      <c r="EZE6" s="2481"/>
      <c r="EZF6" s="2481"/>
      <c r="EZG6" s="2481"/>
      <c r="EZH6"/>
      <c r="EZI6" s="75" t="s">
        <v>284</v>
      </c>
      <c r="EZJ6" s="74">
        <v>2020</v>
      </c>
      <c r="EZK6" s="2479" t="s">
        <v>283</v>
      </c>
      <c r="EZL6" s="2480"/>
      <c r="EZM6" s="2481"/>
      <c r="EZN6" s="2481"/>
      <c r="EZO6" s="2481"/>
      <c r="EZP6"/>
      <c r="EZQ6" s="75" t="s">
        <v>284</v>
      </c>
      <c r="EZR6" s="74">
        <v>2020</v>
      </c>
      <c r="EZS6" s="2479" t="s">
        <v>283</v>
      </c>
      <c r="EZT6" s="2480"/>
      <c r="EZU6" s="2481"/>
      <c r="EZV6" s="2481"/>
      <c r="EZW6" s="2481"/>
      <c r="EZX6"/>
      <c r="EZY6" s="75" t="s">
        <v>284</v>
      </c>
      <c r="EZZ6" s="74">
        <v>2020</v>
      </c>
      <c r="FAA6" s="2479" t="s">
        <v>283</v>
      </c>
      <c r="FAB6" s="2480"/>
      <c r="FAC6" s="2481"/>
      <c r="FAD6" s="2481"/>
      <c r="FAE6" s="2481"/>
      <c r="FAF6"/>
      <c r="FAG6" s="75" t="s">
        <v>284</v>
      </c>
      <c r="FAH6" s="74">
        <v>2020</v>
      </c>
      <c r="FAI6" s="2479" t="s">
        <v>283</v>
      </c>
      <c r="FAJ6" s="2480"/>
      <c r="FAK6" s="2481"/>
      <c r="FAL6" s="2481"/>
      <c r="FAM6" s="2481"/>
      <c r="FAN6"/>
      <c r="FAO6" s="75" t="s">
        <v>284</v>
      </c>
      <c r="FAP6" s="74">
        <v>2020</v>
      </c>
      <c r="FAQ6" s="2479" t="s">
        <v>283</v>
      </c>
      <c r="FAR6" s="2480"/>
      <c r="FAS6" s="2481"/>
      <c r="FAT6" s="2481"/>
      <c r="FAU6" s="2481"/>
      <c r="FAV6"/>
      <c r="FAW6" s="75" t="s">
        <v>284</v>
      </c>
      <c r="FAX6" s="74">
        <v>2020</v>
      </c>
      <c r="FAY6" s="2479" t="s">
        <v>283</v>
      </c>
      <c r="FAZ6" s="2480"/>
      <c r="FBA6" s="2481"/>
      <c r="FBB6" s="2481"/>
      <c r="FBC6" s="2481"/>
      <c r="FBD6"/>
      <c r="FBE6" s="75" t="s">
        <v>284</v>
      </c>
      <c r="FBF6" s="74">
        <v>2020</v>
      </c>
      <c r="FBG6" s="2479" t="s">
        <v>283</v>
      </c>
      <c r="FBH6" s="2480"/>
      <c r="FBI6" s="2481"/>
      <c r="FBJ6" s="2481"/>
      <c r="FBK6" s="2481"/>
      <c r="FBL6"/>
      <c r="FBM6" s="75" t="s">
        <v>284</v>
      </c>
      <c r="FBN6" s="74">
        <v>2020</v>
      </c>
      <c r="FBO6" s="2479" t="s">
        <v>283</v>
      </c>
      <c r="FBP6" s="2480"/>
      <c r="FBQ6" s="2481"/>
      <c r="FBR6" s="2481"/>
      <c r="FBS6" s="2481"/>
      <c r="FBT6"/>
      <c r="FBU6" s="75" t="s">
        <v>284</v>
      </c>
      <c r="FBV6" s="74">
        <v>2020</v>
      </c>
      <c r="FBW6" s="2479" t="s">
        <v>283</v>
      </c>
      <c r="FBX6" s="2480"/>
      <c r="FBY6" s="2481"/>
      <c r="FBZ6" s="2481"/>
      <c r="FCA6" s="2481"/>
      <c r="FCB6"/>
      <c r="FCC6" s="75" t="s">
        <v>284</v>
      </c>
      <c r="FCD6" s="74">
        <v>2020</v>
      </c>
      <c r="FCE6" s="2479" t="s">
        <v>283</v>
      </c>
      <c r="FCF6" s="2480"/>
      <c r="FCG6" s="2481"/>
      <c r="FCH6" s="2481"/>
      <c r="FCI6" s="2481"/>
      <c r="FCJ6"/>
      <c r="FCK6" s="75" t="s">
        <v>284</v>
      </c>
      <c r="FCL6" s="74">
        <v>2020</v>
      </c>
      <c r="FCM6" s="2479" t="s">
        <v>283</v>
      </c>
      <c r="FCN6" s="2480"/>
      <c r="FCO6" s="2481"/>
      <c r="FCP6" s="2481"/>
      <c r="FCQ6" s="2481"/>
      <c r="FCR6"/>
      <c r="FCS6" s="75" t="s">
        <v>284</v>
      </c>
      <c r="FCT6" s="74">
        <v>2020</v>
      </c>
      <c r="FCU6" s="2479" t="s">
        <v>283</v>
      </c>
      <c r="FCV6" s="2480"/>
      <c r="FCW6" s="2481"/>
      <c r="FCX6" s="2481"/>
      <c r="FCY6" s="2481"/>
      <c r="FCZ6"/>
      <c r="FDA6" s="75" t="s">
        <v>284</v>
      </c>
      <c r="FDB6" s="74">
        <v>2020</v>
      </c>
      <c r="FDC6" s="2479" t="s">
        <v>283</v>
      </c>
      <c r="FDD6" s="2480"/>
      <c r="FDE6" s="2481"/>
      <c r="FDF6" s="2481"/>
      <c r="FDG6" s="2481"/>
      <c r="FDH6"/>
      <c r="FDI6" s="75" t="s">
        <v>284</v>
      </c>
      <c r="FDJ6" s="74">
        <v>2020</v>
      </c>
      <c r="FDK6" s="2479" t="s">
        <v>283</v>
      </c>
      <c r="FDL6" s="2480"/>
      <c r="FDM6" s="2481"/>
      <c r="FDN6" s="2481"/>
      <c r="FDO6" s="2481"/>
      <c r="FDP6"/>
      <c r="FDQ6" s="75" t="s">
        <v>284</v>
      </c>
      <c r="FDR6" s="74">
        <v>2020</v>
      </c>
      <c r="FDS6" s="2479" t="s">
        <v>283</v>
      </c>
      <c r="FDT6" s="2480"/>
      <c r="FDU6" s="2481"/>
      <c r="FDV6" s="2481"/>
      <c r="FDW6" s="2481"/>
      <c r="FDX6"/>
      <c r="FDY6" s="75" t="s">
        <v>284</v>
      </c>
      <c r="FDZ6" s="74">
        <v>2020</v>
      </c>
      <c r="FEA6" s="2479" t="s">
        <v>283</v>
      </c>
      <c r="FEB6" s="2480"/>
      <c r="FEC6" s="2481"/>
      <c r="FED6" s="2481"/>
      <c r="FEE6" s="2481"/>
      <c r="FEF6"/>
      <c r="FEG6" s="75" t="s">
        <v>284</v>
      </c>
      <c r="FEH6" s="74">
        <v>2020</v>
      </c>
      <c r="FEI6" s="2479" t="s">
        <v>283</v>
      </c>
      <c r="FEJ6" s="2480"/>
      <c r="FEK6" s="2481"/>
      <c r="FEL6" s="2481"/>
      <c r="FEM6" s="2481"/>
      <c r="FEN6"/>
      <c r="FEO6" s="75" t="s">
        <v>284</v>
      </c>
      <c r="FEP6" s="74">
        <v>2020</v>
      </c>
      <c r="FEQ6" s="2479" t="s">
        <v>283</v>
      </c>
      <c r="FER6" s="2480"/>
      <c r="FES6" s="2481"/>
      <c r="FET6" s="2481"/>
      <c r="FEU6" s="2481"/>
      <c r="FEV6"/>
      <c r="FEW6" s="75" t="s">
        <v>284</v>
      </c>
      <c r="FEX6" s="74">
        <v>2020</v>
      </c>
      <c r="FEY6" s="2479" t="s">
        <v>283</v>
      </c>
      <c r="FEZ6" s="2480"/>
      <c r="FFA6" s="2481"/>
      <c r="FFB6" s="2481"/>
      <c r="FFC6" s="2481"/>
      <c r="FFD6"/>
      <c r="FFE6" s="75" t="s">
        <v>284</v>
      </c>
      <c r="FFF6" s="74">
        <v>2020</v>
      </c>
      <c r="FFG6" s="2479" t="s">
        <v>283</v>
      </c>
      <c r="FFH6" s="2480"/>
      <c r="FFI6" s="2481"/>
      <c r="FFJ6" s="2481"/>
      <c r="FFK6" s="2481"/>
      <c r="FFL6"/>
      <c r="FFM6" s="75" t="s">
        <v>284</v>
      </c>
      <c r="FFN6" s="74">
        <v>2020</v>
      </c>
      <c r="FFO6" s="2479" t="s">
        <v>283</v>
      </c>
      <c r="FFP6" s="2480"/>
      <c r="FFQ6" s="2481"/>
      <c r="FFR6" s="2481"/>
      <c r="FFS6" s="2481"/>
      <c r="FFT6"/>
      <c r="FFU6" s="75" t="s">
        <v>284</v>
      </c>
      <c r="FFV6" s="74">
        <v>2020</v>
      </c>
      <c r="FFW6" s="2479" t="s">
        <v>283</v>
      </c>
      <c r="FFX6" s="2480"/>
      <c r="FFY6" s="2481"/>
      <c r="FFZ6" s="2481"/>
      <c r="FGA6" s="2481"/>
      <c r="FGB6"/>
      <c r="FGC6" s="75" t="s">
        <v>284</v>
      </c>
      <c r="FGD6" s="74">
        <v>2020</v>
      </c>
      <c r="FGE6" s="2479" t="s">
        <v>283</v>
      </c>
      <c r="FGF6" s="2480"/>
      <c r="FGG6" s="2481"/>
      <c r="FGH6" s="2481"/>
      <c r="FGI6" s="2481"/>
      <c r="FGJ6"/>
      <c r="FGK6" s="75" t="s">
        <v>284</v>
      </c>
      <c r="FGL6" s="74">
        <v>2020</v>
      </c>
      <c r="FGM6" s="2479" t="s">
        <v>283</v>
      </c>
      <c r="FGN6" s="2480"/>
      <c r="FGO6" s="2481"/>
      <c r="FGP6" s="2481"/>
      <c r="FGQ6" s="2481"/>
      <c r="FGR6"/>
      <c r="FGS6" s="75" t="s">
        <v>284</v>
      </c>
      <c r="FGT6" s="74">
        <v>2020</v>
      </c>
      <c r="FGU6" s="2479" t="s">
        <v>283</v>
      </c>
      <c r="FGV6" s="2480"/>
      <c r="FGW6" s="2481"/>
      <c r="FGX6" s="2481"/>
      <c r="FGY6" s="2481"/>
      <c r="FGZ6"/>
      <c r="FHA6" s="75" t="s">
        <v>284</v>
      </c>
      <c r="FHB6" s="74">
        <v>2020</v>
      </c>
      <c r="FHC6" s="2479" t="s">
        <v>283</v>
      </c>
      <c r="FHD6" s="2480"/>
      <c r="FHE6" s="2481"/>
      <c r="FHF6" s="2481"/>
      <c r="FHG6" s="2481"/>
      <c r="FHH6"/>
      <c r="FHI6" s="75" t="s">
        <v>284</v>
      </c>
      <c r="FHJ6" s="74">
        <v>2020</v>
      </c>
      <c r="FHK6" s="2479" t="s">
        <v>283</v>
      </c>
      <c r="FHL6" s="2480"/>
      <c r="FHM6" s="2481"/>
      <c r="FHN6" s="2481"/>
      <c r="FHO6" s="2481"/>
      <c r="FHP6"/>
      <c r="FHQ6" s="75" t="s">
        <v>284</v>
      </c>
      <c r="FHR6" s="74">
        <v>2020</v>
      </c>
      <c r="FHS6" s="2479" t="s">
        <v>283</v>
      </c>
      <c r="FHT6" s="2480"/>
      <c r="FHU6" s="2481"/>
      <c r="FHV6" s="2481"/>
      <c r="FHW6" s="2481"/>
      <c r="FHX6"/>
      <c r="FHY6" s="75" t="s">
        <v>284</v>
      </c>
      <c r="FHZ6" s="74">
        <v>2020</v>
      </c>
      <c r="FIA6" s="2479" t="s">
        <v>283</v>
      </c>
      <c r="FIB6" s="2480"/>
      <c r="FIC6" s="2481"/>
      <c r="FID6" s="2481"/>
      <c r="FIE6" s="2481"/>
      <c r="FIF6"/>
      <c r="FIG6" s="75" t="s">
        <v>284</v>
      </c>
      <c r="FIH6" s="74">
        <v>2020</v>
      </c>
      <c r="FII6" s="2479" t="s">
        <v>283</v>
      </c>
      <c r="FIJ6" s="2480"/>
      <c r="FIK6" s="2481"/>
      <c r="FIL6" s="2481"/>
      <c r="FIM6" s="2481"/>
      <c r="FIN6"/>
      <c r="FIO6" s="75" t="s">
        <v>284</v>
      </c>
      <c r="FIP6" s="74">
        <v>2020</v>
      </c>
      <c r="FIQ6" s="2479" t="s">
        <v>283</v>
      </c>
      <c r="FIR6" s="2480"/>
      <c r="FIS6" s="2481"/>
      <c r="FIT6" s="2481"/>
      <c r="FIU6" s="2481"/>
      <c r="FIV6"/>
      <c r="FIW6" s="75" t="s">
        <v>284</v>
      </c>
      <c r="FIX6" s="74">
        <v>2020</v>
      </c>
      <c r="FIY6" s="2479" t="s">
        <v>283</v>
      </c>
      <c r="FIZ6" s="2480"/>
      <c r="FJA6" s="2481"/>
      <c r="FJB6" s="2481"/>
      <c r="FJC6" s="2481"/>
      <c r="FJD6"/>
      <c r="FJE6" s="75" t="s">
        <v>284</v>
      </c>
      <c r="FJF6" s="74">
        <v>2020</v>
      </c>
      <c r="FJG6" s="2479" t="s">
        <v>283</v>
      </c>
      <c r="FJH6" s="2480"/>
      <c r="FJI6" s="2481"/>
      <c r="FJJ6" s="2481"/>
      <c r="FJK6" s="2481"/>
      <c r="FJL6"/>
      <c r="FJM6" s="75" t="s">
        <v>284</v>
      </c>
      <c r="FJN6" s="74">
        <v>2020</v>
      </c>
      <c r="FJO6" s="2479" t="s">
        <v>283</v>
      </c>
      <c r="FJP6" s="2480"/>
      <c r="FJQ6" s="2481"/>
      <c r="FJR6" s="2481"/>
      <c r="FJS6" s="2481"/>
      <c r="FJT6"/>
      <c r="FJU6" s="75" t="s">
        <v>284</v>
      </c>
      <c r="FJV6" s="74">
        <v>2020</v>
      </c>
      <c r="FJW6" s="2479" t="s">
        <v>283</v>
      </c>
      <c r="FJX6" s="2480"/>
      <c r="FJY6" s="2481"/>
      <c r="FJZ6" s="2481"/>
      <c r="FKA6" s="2481"/>
      <c r="FKB6"/>
      <c r="FKC6" s="75" t="s">
        <v>284</v>
      </c>
      <c r="FKD6" s="74">
        <v>2020</v>
      </c>
      <c r="FKE6" s="2479" t="s">
        <v>283</v>
      </c>
      <c r="FKF6" s="2480"/>
      <c r="FKG6" s="2481"/>
      <c r="FKH6" s="2481"/>
      <c r="FKI6" s="2481"/>
      <c r="FKJ6"/>
      <c r="FKK6" s="75" t="s">
        <v>284</v>
      </c>
      <c r="FKL6" s="74">
        <v>2020</v>
      </c>
      <c r="FKM6" s="2479" t="s">
        <v>283</v>
      </c>
      <c r="FKN6" s="2480"/>
      <c r="FKO6" s="2481"/>
      <c r="FKP6" s="2481"/>
      <c r="FKQ6" s="2481"/>
      <c r="FKR6"/>
      <c r="FKS6" s="75" t="s">
        <v>284</v>
      </c>
      <c r="FKT6" s="74">
        <v>2020</v>
      </c>
      <c r="FKU6" s="2479" t="s">
        <v>283</v>
      </c>
      <c r="FKV6" s="2480"/>
      <c r="FKW6" s="2481"/>
      <c r="FKX6" s="2481"/>
      <c r="FKY6" s="2481"/>
      <c r="FKZ6"/>
      <c r="FLA6" s="75" t="s">
        <v>284</v>
      </c>
      <c r="FLB6" s="74">
        <v>2020</v>
      </c>
      <c r="FLC6" s="2479" t="s">
        <v>283</v>
      </c>
      <c r="FLD6" s="2480"/>
      <c r="FLE6" s="2481"/>
      <c r="FLF6" s="2481"/>
      <c r="FLG6" s="2481"/>
      <c r="FLH6"/>
      <c r="FLI6" s="75" t="s">
        <v>284</v>
      </c>
      <c r="FLJ6" s="74">
        <v>2020</v>
      </c>
      <c r="FLK6" s="2479" t="s">
        <v>283</v>
      </c>
      <c r="FLL6" s="2480"/>
      <c r="FLM6" s="2481"/>
      <c r="FLN6" s="2481"/>
      <c r="FLO6" s="2481"/>
      <c r="FLP6"/>
      <c r="FLQ6" s="75" t="s">
        <v>284</v>
      </c>
      <c r="FLR6" s="74">
        <v>2020</v>
      </c>
      <c r="FLS6" s="2479" t="s">
        <v>283</v>
      </c>
      <c r="FLT6" s="2480"/>
      <c r="FLU6" s="2481"/>
      <c r="FLV6" s="2481"/>
      <c r="FLW6" s="2481"/>
      <c r="FLX6"/>
      <c r="FLY6" s="75" t="s">
        <v>284</v>
      </c>
      <c r="FLZ6" s="74">
        <v>2020</v>
      </c>
      <c r="FMA6" s="2479" t="s">
        <v>283</v>
      </c>
      <c r="FMB6" s="2480"/>
      <c r="FMC6" s="2481"/>
      <c r="FMD6" s="2481"/>
      <c r="FME6" s="2481"/>
      <c r="FMF6"/>
      <c r="FMG6" s="75" t="s">
        <v>284</v>
      </c>
      <c r="FMH6" s="74">
        <v>2020</v>
      </c>
      <c r="FMI6" s="2479" t="s">
        <v>283</v>
      </c>
      <c r="FMJ6" s="2480"/>
      <c r="FMK6" s="2481"/>
      <c r="FML6" s="2481"/>
      <c r="FMM6" s="2481"/>
      <c r="FMN6"/>
      <c r="FMO6" s="75" t="s">
        <v>284</v>
      </c>
      <c r="FMP6" s="74">
        <v>2020</v>
      </c>
      <c r="FMQ6" s="2479" t="s">
        <v>283</v>
      </c>
      <c r="FMR6" s="2480"/>
      <c r="FMS6" s="2481"/>
      <c r="FMT6" s="2481"/>
      <c r="FMU6" s="2481"/>
      <c r="FMV6"/>
      <c r="FMW6" s="75" t="s">
        <v>284</v>
      </c>
      <c r="FMX6" s="74">
        <v>2020</v>
      </c>
      <c r="FMY6" s="2479" t="s">
        <v>283</v>
      </c>
      <c r="FMZ6" s="2480"/>
      <c r="FNA6" s="2481"/>
      <c r="FNB6" s="2481"/>
      <c r="FNC6" s="2481"/>
      <c r="FND6"/>
      <c r="FNE6" s="75" t="s">
        <v>284</v>
      </c>
      <c r="FNF6" s="74">
        <v>2020</v>
      </c>
      <c r="FNG6" s="2479" t="s">
        <v>283</v>
      </c>
      <c r="FNH6" s="2480"/>
      <c r="FNI6" s="2481"/>
      <c r="FNJ6" s="2481"/>
      <c r="FNK6" s="2481"/>
      <c r="FNL6"/>
      <c r="FNM6" s="75" t="s">
        <v>284</v>
      </c>
      <c r="FNN6" s="74">
        <v>2020</v>
      </c>
      <c r="FNO6" s="2479" t="s">
        <v>283</v>
      </c>
      <c r="FNP6" s="2480"/>
      <c r="FNQ6" s="2481"/>
      <c r="FNR6" s="2481"/>
      <c r="FNS6" s="2481"/>
      <c r="FNT6"/>
      <c r="FNU6" s="75" t="s">
        <v>284</v>
      </c>
      <c r="FNV6" s="74">
        <v>2020</v>
      </c>
      <c r="FNW6" s="2479" t="s">
        <v>283</v>
      </c>
      <c r="FNX6" s="2480"/>
      <c r="FNY6" s="2481"/>
      <c r="FNZ6" s="2481"/>
      <c r="FOA6" s="2481"/>
      <c r="FOB6"/>
      <c r="FOC6" s="75" t="s">
        <v>284</v>
      </c>
      <c r="FOD6" s="74">
        <v>2020</v>
      </c>
      <c r="FOE6" s="2479" t="s">
        <v>283</v>
      </c>
      <c r="FOF6" s="2480"/>
      <c r="FOG6" s="2481"/>
      <c r="FOH6" s="2481"/>
      <c r="FOI6" s="2481"/>
      <c r="FOJ6"/>
      <c r="FOK6" s="75" t="s">
        <v>284</v>
      </c>
      <c r="FOL6" s="74">
        <v>2020</v>
      </c>
      <c r="FOM6" s="2479" t="s">
        <v>283</v>
      </c>
      <c r="FON6" s="2480"/>
      <c r="FOO6" s="2481"/>
      <c r="FOP6" s="2481"/>
      <c r="FOQ6" s="2481"/>
      <c r="FOR6"/>
      <c r="FOS6" s="75" t="s">
        <v>284</v>
      </c>
      <c r="FOT6" s="74">
        <v>2020</v>
      </c>
      <c r="FOU6" s="2479" t="s">
        <v>283</v>
      </c>
      <c r="FOV6" s="2480"/>
      <c r="FOW6" s="2481"/>
      <c r="FOX6" s="2481"/>
      <c r="FOY6" s="2481"/>
      <c r="FOZ6"/>
      <c r="FPA6" s="75" t="s">
        <v>284</v>
      </c>
      <c r="FPB6" s="74">
        <v>2020</v>
      </c>
      <c r="FPC6" s="2479" t="s">
        <v>283</v>
      </c>
      <c r="FPD6" s="2480"/>
      <c r="FPE6" s="2481"/>
      <c r="FPF6" s="2481"/>
      <c r="FPG6" s="2481"/>
      <c r="FPH6"/>
      <c r="FPI6" s="75" t="s">
        <v>284</v>
      </c>
      <c r="FPJ6" s="74">
        <v>2020</v>
      </c>
      <c r="FPK6" s="2479" t="s">
        <v>283</v>
      </c>
      <c r="FPL6" s="2480"/>
      <c r="FPM6" s="2481"/>
      <c r="FPN6" s="2481"/>
      <c r="FPO6" s="2481"/>
      <c r="FPP6"/>
      <c r="FPQ6" s="75" t="s">
        <v>284</v>
      </c>
      <c r="FPR6" s="74">
        <v>2020</v>
      </c>
      <c r="FPS6" s="2479" t="s">
        <v>283</v>
      </c>
      <c r="FPT6" s="2480"/>
      <c r="FPU6" s="2481"/>
      <c r="FPV6" s="2481"/>
      <c r="FPW6" s="2481"/>
      <c r="FPX6"/>
      <c r="FPY6" s="75" t="s">
        <v>284</v>
      </c>
      <c r="FPZ6" s="74">
        <v>2020</v>
      </c>
      <c r="FQA6" s="2479" t="s">
        <v>283</v>
      </c>
      <c r="FQB6" s="2480"/>
      <c r="FQC6" s="2481"/>
      <c r="FQD6" s="2481"/>
      <c r="FQE6" s="2481"/>
      <c r="FQF6"/>
      <c r="FQG6" s="75" t="s">
        <v>284</v>
      </c>
      <c r="FQH6" s="74">
        <v>2020</v>
      </c>
      <c r="FQI6" s="2479" t="s">
        <v>283</v>
      </c>
      <c r="FQJ6" s="2480"/>
      <c r="FQK6" s="2481"/>
      <c r="FQL6" s="2481"/>
      <c r="FQM6" s="2481"/>
      <c r="FQN6"/>
      <c r="FQO6" s="75" t="s">
        <v>284</v>
      </c>
      <c r="FQP6" s="74">
        <v>2020</v>
      </c>
      <c r="FQQ6" s="2479" t="s">
        <v>283</v>
      </c>
      <c r="FQR6" s="2480"/>
      <c r="FQS6" s="2481"/>
      <c r="FQT6" s="2481"/>
      <c r="FQU6" s="2481"/>
      <c r="FQV6"/>
      <c r="FQW6" s="75" t="s">
        <v>284</v>
      </c>
      <c r="FQX6" s="74">
        <v>2020</v>
      </c>
      <c r="FQY6" s="2479" t="s">
        <v>283</v>
      </c>
      <c r="FQZ6" s="2480"/>
      <c r="FRA6" s="2481"/>
      <c r="FRB6" s="2481"/>
      <c r="FRC6" s="2481"/>
      <c r="FRD6"/>
      <c r="FRE6" s="75" t="s">
        <v>284</v>
      </c>
      <c r="FRF6" s="74">
        <v>2020</v>
      </c>
      <c r="FRG6" s="2479" t="s">
        <v>283</v>
      </c>
      <c r="FRH6" s="2480"/>
      <c r="FRI6" s="2481"/>
      <c r="FRJ6" s="2481"/>
      <c r="FRK6" s="2481"/>
      <c r="FRL6"/>
      <c r="FRM6" s="75" t="s">
        <v>284</v>
      </c>
      <c r="FRN6" s="74">
        <v>2020</v>
      </c>
      <c r="FRO6" s="2479" t="s">
        <v>283</v>
      </c>
      <c r="FRP6" s="2480"/>
      <c r="FRQ6" s="2481"/>
      <c r="FRR6" s="2481"/>
      <c r="FRS6" s="2481"/>
      <c r="FRT6"/>
      <c r="FRU6" s="75" t="s">
        <v>284</v>
      </c>
      <c r="FRV6" s="74">
        <v>2020</v>
      </c>
      <c r="FRW6" s="2479" t="s">
        <v>283</v>
      </c>
      <c r="FRX6" s="2480"/>
      <c r="FRY6" s="2481"/>
      <c r="FRZ6" s="2481"/>
      <c r="FSA6" s="2481"/>
      <c r="FSB6"/>
      <c r="FSC6" s="75" t="s">
        <v>284</v>
      </c>
      <c r="FSD6" s="74">
        <v>2020</v>
      </c>
      <c r="FSE6" s="2479" t="s">
        <v>283</v>
      </c>
      <c r="FSF6" s="2480"/>
      <c r="FSG6" s="2481"/>
      <c r="FSH6" s="2481"/>
      <c r="FSI6" s="2481"/>
      <c r="FSJ6"/>
      <c r="FSK6" s="75" t="s">
        <v>284</v>
      </c>
      <c r="FSL6" s="74">
        <v>2020</v>
      </c>
      <c r="FSM6" s="2479" t="s">
        <v>283</v>
      </c>
      <c r="FSN6" s="2480"/>
      <c r="FSO6" s="2481"/>
      <c r="FSP6" s="2481"/>
      <c r="FSQ6" s="2481"/>
      <c r="FSR6"/>
      <c r="FSS6" s="75" t="s">
        <v>284</v>
      </c>
      <c r="FST6" s="74">
        <v>2020</v>
      </c>
      <c r="FSU6" s="2479" t="s">
        <v>283</v>
      </c>
      <c r="FSV6" s="2480"/>
      <c r="FSW6" s="2481"/>
      <c r="FSX6" s="2481"/>
      <c r="FSY6" s="2481"/>
      <c r="FSZ6"/>
      <c r="FTA6" s="75" t="s">
        <v>284</v>
      </c>
      <c r="FTB6" s="74">
        <v>2020</v>
      </c>
      <c r="FTC6" s="2479" t="s">
        <v>283</v>
      </c>
      <c r="FTD6" s="2480"/>
      <c r="FTE6" s="2481"/>
      <c r="FTF6" s="2481"/>
      <c r="FTG6" s="2481"/>
      <c r="FTH6"/>
      <c r="FTI6" s="75" t="s">
        <v>284</v>
      </c>
      <c r="FTJ6" s="74">
        <v>2020</v>
      </c>
      <c r="FTK6" s="2479" t="s">
        <v>283</v>
      </c>
      <c r="FTL6" s="2480"/>
      <c r="FTM6" s="2481"/>
      <c r="FTN6" s="2481"/>
      <c r="FTO6" s="2481"/>
      <c r="FTP6"/>
      <c r="FTQ6" s="75" t="s">
        <v>284</v>
      </c>
      <c r="FTR6" s="74">
        <v>2020</v>
      </c>
      <c r="FTS6" s="2479" t="s">
        <v>283</v>
      </c>
      <c r="FTT6" s="2480"/>
      <c r="FTU6" s="2481"/>
      <c r="FTV6" s="2481"/>
      <c r="FTW6" s="2481"/>
      <c r="FTX6"/>
      <c r="FTY6" s="75" t="s">
        <v>284</v>
      </c>
      <c r="FTZ6" s="74">
        <v>2020</v>
      </c>
      <c r="FUA6" s="2479" t="s">
        <v>283</v>
      </c>
      <c r="FUB6" s="2480"/>
      <c r="FUC6" s="2481"/>
      <c r="FUD6" s="2481"/>
      <c r="FUE6" s="2481"/>
      <c r="FUF6"/>
      <c r="FUG6" s="75" t="s">
        <v>284</v>
      </c>
      <c r="FUH6" s="74">
        <v>2020</v>
      </c>
      <c r="FUI6" s="2479" t="s">
        <v>283</v>
      </c>
      <c r="FUJ6" s="2480"/>
      <c r="FUK6" s="2481"/>
      <c r="FUL6" s="2481"/>
      <c r="FUM6" s="2481"/>
      <c r="FUN6"/>
      <c r="FUO6" s="75" t="s">
        <v>284</v>
      </c>
      <c r="FUP6" s="74">
        <v>2020</v>
      </c>
      <c r="FUQ6" s="2479" t="s">
        <v>283</v>
      </c>
      <c r="FUR6" s="2480"/>
      <c r="FUS6" s="2481"/>
      <c r="FUT6" s="2481"/>
      <c r="FUU6" s="2481"/>
      <c r="FUV6"/>
      <c r="FUW6" s="75" t="s">
        <v>284</v>
      </c>
      <c r="FUX6" s="74">
        <v>2020</v>
      </c>
      <c r="FUY6" s="2479" t="s">
        <v>283</v>
      </c>
      <c r="FUZ6" s="2480"/>
      <c r="FVA6" s="2481"/>
      <c r="FVB6" s="2481"/>
      <c r="FVC6" s="2481"/>
      <c r="FVD6"/>
      <c r="FVE6" s="75" t="s">
        <v>284</v>
      </c>
      <c r="FVF6" s="74">
        <v>2020</v>
      </c>
      <c r="FVG6" s="2479" t="s">
        <v>283</v>
      </c>
      <c r="FVH6" s="2480"/>
      <c r="FVI6" s="2481"/>
      <c r="FVJ6" s="2481"/>
      <c r="FVK6" s="2481"/>
      <c r="FVL6"/>
      <c r="FVM6" s="75" t="s">
        <v>284</v>
      </c>
      <c r="FVN6" s="74">
        <v>2020</v>
      </c>
      <c r="FVO6" s="2479" t="s">
        <v>283</v>
      </c>
      <c r="FVP6" s="2480"/>
      <c r="FVQ6" s="2481"/>
      <c r="FVR6" s="2481"/>
      <c r="FVS6" s="2481"/>
      <c r="FVT6"/>
      <c r="FVU6" s="75" t="s">
        <v>284</v>
      </c>
      <c r="FVV6" s="74">
        <v>2020</v>
      </c>
      <c r="FVW6" s="2479" t="s">
        <v>283</v>
      </c>
      <c r="FVX6" s="2480"/>
      <c r="FVY6" s="2481"/>
      <c r="FVZ6" s="2481"/>
      <c r="FWA6" s="2481"/>
      <c r="FWB6"/>
      <c r="FWC6" s="75" t="s">
        <v>284</v>
      </c>
      <c r="FWD6" s="74">
        <v>2020</v>
      </c>
      <c r="FWE6" s="2479" t="s">
        <v>283</v>
      </c>
      <c r="FWF6" s="2480"/>
      <c r="FWG6" s="2481"/>
      <c r="FWH6" s="2481"/>
      <c r="FWI6" s="2481"/>
      <c r="FWJ6"/>
      <c r="FWK6" s="75" t="s">
        <v>284</v>
      </c>
      <c r="FWL6" s="74">
        <v>2020</v>
      </c>
      <c r="FWM6" s="2479" t="s">
        <v>283</v>
      </c>
      <c r="FWN6" s="2480"/>
      <c r="FWO6" s="2481"/>
      <c r="FWP6" s="2481"/>
      <c r="FWQ6" s="2481"/>
      <c r="FWR6"/>
      <c r="FWS6" s="75" t="s">
        <v>284</v>
      </c>
      <c r="FWT6" s="74">
        <v>2020</v>
      </c>
      <c r="FWU6" s="2479" t="s">
        <v>283</v>
      </c>
      <c r="FWV6" s="2480"/>
      <c r="FWW6" s="2481"/>
      <c r="FWX6" s="2481"/>
      <c r="FWY6" s="2481"/>
      <c r="FWZ6"/>
      <c r="FXA6" s="75" t="s">
        <v>284</v>
      </c>
      <c r="FXB6" s="74">
        <v>2020</v>
      </c>
      <c r="FXC6" s="2479" t="s">
        <v>283</v>
      </c>
      <c r="FXD6" s="2480"/>
      <c r="FXE6" s="2481"/>
      <c r="FXF6" s="2481"/>
      <c r="FXG6" s="2481"/>
      <c r="FXH6"/>
      <c r="FXI6" s="75" t="s">
        <v>284</v>
      </c>
      <c r="FXJ6" s="74">
        <v>2020</v>
      </c>
      <c r="FXK6" s="2479" t="s">
        <v>283</v>
      </c>
      <c r="FXL6" s="2480"/>
      <c r="FXM6" s="2481"/>
      <c r="FXN6" s="2481"/>
      <c r="FXO6" s="2481"/>
      <c r="FXP6"/>
      <c r="FXQ6" s="75" t="s">
        <v>284</v>
      </c>
      <c r="FXR6" s="74">
        <v>2020</v>
      </c>
      <c r="FXS6" s="2479" t="s">
        <v>283</v>
      </c>
      <c r="FXT6" s="2480"/>
      <c r="FXU6" s="2481"/>
      <c r="FXV6" s="2481"/>
      <c r="FXW6" s="2481"/>
      <c r="FXX6"/>
      <c r="FXY6" s="75" t="s">
        <v>284</v>
      </c>
      <c r="FXZ6" s="74">
        <v>2020</v>
      </c>
      <c r="FYA6" s="2479" t="s">
        <v>283</v>
      </c>
      <c r="FYB6" s="2480"/>
      <c r="FYC6" s="2481"/>
      <c r="FYD6" s="2481"/>
      <c r="FYE6" s="2481"/>
      <c r="FYF6"/>
      <c r="FYG6" s="75" t="s">
        <v>284</v>
      </c>
      <c r="FYH6" s="74">
        <v>2020</v>
      </c>
      <c r="FYI6" s="2479" t="s">
        <v>283</v>
      </c>
      <c r="FYJ6" s="2480"/>
      <c r="FYK6" s="2481"/>
      <c r="FYL6" s="2481"/>
      <c r="FYM6" s="2481"/>
      <c r="FYN6"/>
      <c r="FYO6" s="75" t="s">
        <v>284</v>
      </c>
      <c r="FYP6" s="74">
        <v>2020</v>
      </c>
      <c r="FYQ6" s="2479" t="s">
        <v>283</v>
      </c>
      <c r="FYR6" s="2480"/>
      <c r="FYS6" s="2481"/>
      <c r="FYT6" s="2481"/>
      <c r="FYU6" s="2481"/>
      <c r="FYV6"/>
      <c r="FYW6" s="75" t="s">
        <v>284</v>
      </c>
      <c r="FYX6" s="74">
        <v>2020</v>
      </c>
      <c r="FYY6" s="2479" t="s">
        <v>283</v>
      </c>
      <c r="FYZ6" s="2480"/>
      <c r="FZA6" s="2481"/>
      <c r="FZB6" s="2481"/>
      <c r="FZC6" s="2481"/>
      <c r="FZD6"/>
      <c r="FZE6" s="75" t="s">
        <v>284</v>
      </c>
      <c r="FZF6" s="74">
        <v>2020</v>
      </c>
      <c r="FZG6" s="2479" t="s">
        <v>283</v>
      </c>
      <c r="FZH6" s="2480"/>
      <c r="FZI6" s="2481"/>
      <c r="FZJ6" s="2481"/>
      <c r="FZK6" s="2481"/>
      <c r="FZL6"/>
      <c r="FZM6" s="75" t="s">
        <v>284</v>
      </c>
      <c r="FZN6" s="74">
        <v>2020</v>
      </c>
      <c r="FZO6" s="2479" t="s">
        <v>283</v>
      </c>
      <c r="FZP6" s="2480"/>
      <c r="FZQ6" s="2481"/>
      <c r="FZR6" s="2481"/>
      <c r="FZS6" s="2481"/>
      <c r="FZT6"/>
      <c r="FZU6" s="75" t="s">
        <v>284</v>
      </c>
      <c r="FZV6" s="74">
        <v>2020</v>
      </c>
      <c r="FZW6" s="2479" t="s">
        <v>283</v>
      </c>
      <c r="FZX6" s="2480"/>
      <c r="FZY6" s="2481"/>
      <c r="FZZ6" s="2481"/>
      <c r="GAA6" s="2481"/>
      <c r="GAB6"/>
      <c r="GAC6" s="75" t="s">
        <v>284</v>
      </c>
      <c r="GAD6" s="74">
        <v>2020</v>
      </c>
      <c r="GAE6" s="2479" t="s">
        <v>283</v>
      </c>
      <c r="GAF6" s="2480"/>
      <c r="GAG6" s="2481"/>
      <c r="GAH6" s="2481"/>
      <c r="GAI6" s="2481"/>
      <c r="GAJ6"/>
      <c r="GAK6" s="75" t="s">
        <v>284</v>
      </c>
      <c r="GAL6" s="74">
        <v>2020</v>
      </c>
      <c r="GAM6" s="2479" t="s">
        <v>283</v>
      </c>
      <c r="GAN6" s="2480"/>
      <c r="GAO6" s="2481"/>
      <c r="GAP6" s="2481"/>
      <c r="GAQ6" s="2481"/>
      <c r="GAR6"/>
      <c r="GAS6" s="75" t="s">
        <v>284</v>
      </c>
      <c r="GAT6" s="74">
        <v>2020</v>
      </c>
      <c r="GAU6" s="2479" t="s">
        <v>283</v>
      </c>
      <c r="GAV6" s="2480"/>
      <c r="GAW6" s="2481"/>
      <c r="GAX6" s="2481"/>
      <c r="GAY6" s="2481"/>
      <c r="GAZ6"/>
      <c r="GBA6" s="75" t="s">
        <v>284</v>
      </c>
      <c r="GBB6" s="74">
        <v>2020</v>
      </c>
      <c r="GBC6" s="2479" t="s">
        <v>283</v>
      </c>
      <c r="GBD6" s="2480"/>
      <c r="GBE6" s="2481"/>
      <c r="GBF6" s="2481"/>
      <c r="GBG6" s="2481"/>
      <c r="GBH6"/>
      <c r="GBI6" s="75" t="s">
        <v>284</v>
      </c>
      <c r="GBJ6" s="74">
        <v>2020</v>
      </c>
      <c r="GBK6" s="2479" t="s">
        <v>283</v>
      </c>
      <c r="GBL6" s="2480"/>
      <c r="GBM6" s="2481"/>
      <c r="GBN6" s="2481"/>
      <c r="GBO6" s="2481"/>
      <c r="GBP6"/>
      <c r="GBQ6" s="75" t="s">
        <v>284</v>
      </c>
      <c r="GBR6" s="74">
        <v>2020</v>
      </c>
      <c r="GBS6" s="2479" t="s">
        <v>283</v>
      </c>
      <c r="GBT6" s="2480"/>
      <c r="GBU6" s="2481"/>
      <c r="GBV6" s="2481"/>
      <c r="GBW6" s="2481"/>
      <c r="GBX6"/>
      <c r="GBY6" s="75" t="s">
        <v>284</v>
      </c>
      <c r="GBZ6" s="74">
        <v>2020</v>
      </c>
      <c r="GCA6" s="2479" t="s">
        <v>283</v>
      </c>
      <c r="GCB6" s="2480"/>
      <c r="GCC6" s="2481"/>
      <c r="GCD6" s="2481"/>
      <c r="GCE6" s="2481"/>
      <c r="GCF6"/>
      <c r="GCG6" s="75" t="s">
        <v>284</v>
      </c>
      <c r="GCH6" s="74">
        <v>2020</v>
      </c>
      <c r="GCI6" s="2479" t="s">
        <v>283</v>
      </c>
      <c r="GCJ6" s="2480"/>
      <c r="GCK6" s="2481"/>
      <c r="GCL6" s="2481"/>
      <c r="GCM6" s="2481"/>
      <c r="GCN6"/>
      <c r="GCO6" s="75" t="s">
        <v>284</v>
      </c>
      <c r="GCP6" s="74">
        <v>2020</v>
      </c>
      <c r="GCQ6" s="2479" t="s">
        <v>283</v>
      </c>
      <c r="GCR6" s="2480"/>
      <c r="GCS6" s="2481"/>
      <c r="GCT6" s="2481"/>
      <c r="GCU6" s="2481"/>
      <c r="GCV6"/>
      <c r="GCW6" s="75" t="s">
        <v>284</v>
      </c>
      <c r="GCX6" s="74">
        <v>2020</v>
      </c>
      <c r="GCY6" s="2479" t="s">
        <v>283</v>
      </c>
      <c r="GCZ6" s="2480"/>
      <c r="GDA6" s="2481"/>
      <c r="GDB6" s="2481"/>
      <c r="GDC6" s="2481"/>
      <c r="GDD6"/>
      <c r="GDE6" s="75" t="s">
        <v>284</v>
      </c>
      <c r="GDF6" s="74">
        <v>2020</v>
      </c>
      <c r="GDG6" s="2479" t="s">
        <v>283</v>
      </c>
      <c r="GDH6" s="2480"/>
      <c r="GDI6" s="2481"/>
      <c r="GDJ6" s="2481"/>
      <c r="GDK6" s="2481"/>
      <c r="GDL6"/>
      <c r="GDM6" s="75" t="s">
        <v>284</v>
      </c>
      <c r="GDN6" s="74">
        <v>2020</v>
      </c>
      <c r="GDO6" s="2479" t="s">
        <v>283</v>
      </c>
      <c r="GDP6" s="2480"/>
      <c r="GDQ6" s="2481"/>
      <c r="GDR6" s="2481"/>
      <c r="GDS6" s="2481"/>
      <c r="GDT6"/>
      <c r="GDU6" s="75" t="s">
        <v>284</v>
      </c>
      <c r="GDV6" s="74">
        <v>2020</v>
      </c>
      <c r="GDW6" s="2479" t="s">
        <v>283</v>
      </c>
      <c r="GDX6" s="2480"/>
      <c r="GDY6" s="2481"/>
      <c r="GDZ6" s="2481"/>
      <c r="GEA6" s="2481"/>
      <c r="GEB6"/>
      <c r="GEC6" s="75" t="s">
        <v>284</v>
      </c>
      <c r="GED6" s="74">
        <v>2020</v>
      </c>
      <c r="GEE6" s="2479" t="s">
        <v>283</v>
      </c>
      <c r="GEF6" s="2480"/>
      <c r="GEG6" s="2481"/>
      <c r="GEH6" s="2481"/>
      <c r="GEI6" s="2481"/>
      <c r="GEJ6"/>
      <c r="GEK6" s="75" t="s">
        <v>284</v>
      </c>
      <c r="GEL6" s="74">
        <v>2020</v>
      </c>
      <c r="GEM6" s="2479" t="s">
        <v>283</v>
      </c>
      <c r="GEN6" s="2480"/>
      <c r="GEO6" s="2481"/>
      <c r="GEP6" s="2481"/>
      <c r="GEQ6" s="2481"/>
      <c r="GER6"/>
      <c r="GES6" s="75" t="s">
        <v>284</v>
      </c>
      <c r="GET6" s="74">
        <v>2020</v>
      </c>
      <c r="GEU6" s="2479" t="s">
        <v>283</v>
      </c>
      <c r="GEV6" s="2480"/>
      <c r="GEW6" s="2481"/>
      <c r="GEX6" s="2481"/>
      <c r="GEY6" s="2481"/>
      <c r="GEZ6"/>
      <c r="GFA6" s="75" t="s">
        <v>284</v>
      </c>
      <c r="GFB6" s="74">
        <v>2020</v>
      </c>
      <c r="GFC6" s="2479" t="s">
        <v>283</v>
      </c>
      <c r="GFD6" s="2480"/>
      <c r="GFE6" s="2481"/>
      <c r="GFF6" s="2481"/>
      <c r="GFG6" s="2481"/>
      <c r="GFH6"/>
      <c r="GFI6" s="75" t="s">
        <v>284</v>
      </c>
      <c r="GFJ6" s="74">
        <v>2020</v>
      </c>
      <c r="GFK6" s="2479" t="s">
        <v>283</v>
      </c>
      <c r="GFL6" s="2480"/>
      <c r="GFM6" s="2481"/>
      <c r="GFN6" s="2481"/>
      <c r="GFO6" s="2481"/>
      <c r="GFP6"/>
      <c r="GFQ6" s="75" t="s">
        <v>284</v>
      </c>
      <c r="GFR6" s="74">
        <v>2020</v>
      </c>
      <c r="GFS6" s="2479" t="s">
        <v>283</v>
      </c>
      <c r="GFT6" s="2480"/>
      <c r="GFU6" s="2481"/>
      <c r="GFV6" s="2481"/>
      <c r="GFW6" s="2481"/>
      <c r="GFX6"/>
      <c r="GFY6" s="75" t="s">
        <v>284</v>
      </c>
      <c r="GFZ6" s="74">
        <v>2020</v>
      </c>
      <c r="GGA6" s="2479" t="s">
        <v>283</v>
      </c>
      <c r="GGB6" s="2480"/>
      <c r="GGC6" s="2481"/>
      <c r="GGD6" s="2481"/>
      <c r="GGE6" s="2481"/>
      <c r="GGF6"/>
      <c r="GGG6" s="75" t="s">
        <v>284</v>
      </c>
      <c r="GGH6" s="74">
        <v>2020</v>
      </c>
      <c r="GGI6" s="2479" t="s">
        <v>283</v>
      </c>
      <c r="GGJ6" s="2480"/>
      <c r="GGK6" s="2481"/>
      <c r="GGL6" s="2481"/>
      <c r="GGM6" s="2481"/>
      <c r="GGN6"/>
      <c r="GGO6" s="75" t="s">
        <v>284</v>
      </c>
      <c r="GGP6" s="74">
        <v>2020</v>
      </c>
      <c r="GGQ6" s="2479" t="s">
        <v>283</v>
      </c>
      <c r="GGR6" s="2480"/>
      <c r="GGS6" s="2481"/>
      <c r="GGT6" s="2481"/>
      <c r="GGU6" s="2481"/>
      <c r="GGV6"/>
      <c r="GGW6" s="75" t="s">
        <v>284</v>
      </c>
      <c r="GGX6" s="74">
        <v>2020</v>
      </c>
      <c r="GGY6" s="2479" t="s">
        <v>283</v>
      </c>
      <c r="GGZ6" s="2480"/>
      <c r="GHA6" s="2481"/>
      <c r="GHB6" s="2481"/>
      <c r="GHC6" s="2481"/>
      <c r="GHD6"/>
      <c r="GHE6" s="75" t="s">
        <v>284</v>
      </c>
      <c r="GHF6" s="74">
        <v>2020</v>
      </c>
      <c r="GHG6" s="2479" t="s">
        <v>283</v>
      </c>
      <c r="GHH6" s="2480"/>
      <c r="GHI6" s="2481"/>
      <c r="GHJ6" s="2481"/>
      <c r="GHK6" s="2481"/>
      <c r="GHL6"/>
      <c r="GHM6" s="75" t="s">
        <v>284</v>
      </c>
      <c r="GHN6" s="74">
        <v>2020</v>
      </c>
      <c r="GHO6" s="2479" t="s">
        <v>283</v>
      </c>
      <c r="GHP6" s="2480"/>
      <c r="GHQ6" s="2481"/>
      <c r="GHR6" s="2481"/>
      <c r="GHS6" s="2481"/>
      <c r="GHT6"/>
      <c r="GHU6" s="75" t="s">
        <v>284</v>
      </c>
      <c r="GHV6" s="74">
        <v>2020</v>
      </c>
      <c r="GHW6" s="2479" t="s">
        <v>283</v>
      </c>
      <c r="GHX6" s="2480"/>
      <c r="GHY6" s="2481"/>
      <c r="GHZ6" s="2481"/>
      <c r="GIA6" s="2481"/>
      <c r="GIB6"/>
      <c r="GIC6" s="75" t="s">
        <v>284</v>
      </c>
      <c r="GID6" s="74">
        <v>2020</v>
      </c>
      <c r="GIE6" s="2479" t="s">
        <v>283</v>
      </c>
      <c r="GIF6" s="2480"/>
      <c r="GIG6" s="2481"/>
      <c r="GIH6" s="2481"/>
      <c r="GII6" s="2481"/>
      <c r="GIJ6"/>
      <c r="GIK6" s="75" t="s">
        <v>284</v>
      </c>
      <c r="GIL6" s="74">
        <v>2020</v>
      </c>
      <c r="GIM6" s="2479" t="s">
        <v>283</v>
      </c>
      <c r="GIN6" s="2480"/>
      <c r="GIO6" s="2481"/>
      <c r="GIP6" s="2481"/>
      <c r="GIQ6" s="2481"/>
      <c r="GIR6"/>
      <c r="GIS6" s="75" t="s">
        <v>284</v>
      </c>
      <c r="GIT6" s="74">
        <v>2020</v>
      </c>
      <c r="GIU6" s="2479" t="s">
        <v>283</v>
      </c>
      <c r="GIV6" s="2480"/>
      <c r="GIW6" s="2481"/>
      <c r="GIX6" s="2481"/>
      <c r="GIY6" s="2481"/>
      <c r="GIZ6"/>
      <c r="GJA6" s="75" t="s">
        <v>284</v>
      </c>
      <c r="GJB6" s="74">
        <v>2020</v>
      </c>
      <c r="GJC6" s="2479" t="s">
        <v>283</v>
      </c>
      <c r="GJD6" s="2480"/>
      <c r="GJE6" s="2481"/>
      <c r="GJF6" s="2481"/>
      <c r="GJG6" s="2481"/>
      <c r="GJH6"/>
      <c r="GJI6" s="75" t="s">
        <v>284</v>
      </c>
      <c r="GJJ6" s="74">
        <v>2020</v>
      </c>
      <c r="GJK6" s="2479" t="s">
        <v>283</v>
      </c>
      <c r="GJL6" s="2480"/>
      <c r="GJM6" s="2481"/>
      <c r="GJN6" s="2481"/>
      <c r="GJO6" s="2481"/>
      <c r="GJP6"/>
      <c r="GJQ6" s="75" t="s">
        <v>284</v>
      </c>
      <c r="GJR6" s="74">
        <v>2020</v>
      </c>
      <c r="GJS6" s="2479" t="s">
        <v>283</v>
      </c>
      <c r="GJT6" s="2480"/>
      <c r="GJU6" s="2481"/>
      <c r="GJV6" s="2481"/>
      <c r="GJW6" s="2481"/>
      <c r="GJX6"/>
      <c r="GJY6" s="75" t="s">
        <v>284</v>
      </c>
      <c r="GJZ6" s="74">
        <v>2020</v>
      </c>
      <c r="GKA6" s="2479" t="s">
        <v>283</v>
      </c>
      <c r="GKB6" s="2480"/>
      <c r="GKC6" s="2481"/>
      <c r="GKD6" s="2481"/>
      <c r="GKE6" s="2481"/>
      <c r="GKF6"/>
      <c r="GKG6" s="75" t="s">
        <v>284</v>
      </c>
      <c r="GKH6" s="74">
        <v>2020</v>
      </c>
      <c r="GKI6" s="2479" t="s">
        <v>283</v>
      </c>
      <c r="GKJ6" s="2480"/>
      <c r="GKK6" s="2481"/>
      <c r="GKL6" s="2481"/>
      <c r="GKM6" s="2481"/>
      <c r="GKN6"/>
      <c r="GKO6" s="75" t="s">
        <v>284</v>
      </c>
      <c r="GKP6" s="74">
        <v>2020</v>
      </c>
      <c r="GKQ6" s="2479" t="s">
        <v>283</v>
      </c>
      <c r="GKR6" s="2480"/>
      <c r="GKS6" s="2481"/>
      <c r="GKT6" s="2481"/>
      <c r="GKU6" s="2481"/>
      <c r="GKV6"/>
      <c r="GKW6" s="75" t="s">
        <v>284</v>
      </c>
      <c r="GKX6" s="74">
        <v>2020</v>
      </c>
      <c r="GKY6" s="2479" t="s">
        <v>283</v>
      </c>
      <c r="GKZ6" s="2480"/>
      <c r="GLA6" s="2481"/>
      <c r="GLB6" s="2481"/>
      <c r="GLC6" s="2481"/>
      <c r="GLD6"/>
      <c r="GLE6" s="75" t="s">
        <v>284</v>
      </c>
      <c r="GLF6" s="74">
        <v>2020</v>
      </c>
      <c r="GLG6" s="2479" t="s">
        <v>283</v>
      </c>
      <c r="GLH6" s="2480"/>
      <c r="GLI6" s="2481"/>
      <c r="GLJ6" s="2481"/>
      <c r="GLK6" s="2481"/>
      <c r="GLL6"/>
      <c r="GLM6" s="75" t="s">
        <v>284</v>
      </c>
      <c r="GLN6" s="74">
        <v>2020</v>
      </c>
      <c r="GLO6" s="2479" t="s">
        <v>283</v>
      </c>
      <c r="GLP6" s="2480"/>
      <c r="GLQ6" s="2481"/>
      <c r="GLR6" s="2481"/>
      <c r="GLS6" s="2481"/>
      <c r="GLT6"/>
      <c r="GLU6" s="75" t="s">
        <v>284</v>
      </c>
      <c r="GLV6" s="74">
        <v>2020</v>
      </c>
      <c r="GLW6" s="2479" t="s">
        <v>283</v>
      </c>
      <c r="GLX6" s="2480"/>
      <c r="GLY6" s="2481"/>
      <c r="GLZ6" s="2481"/>
      <c r="GMA6" s="2481"/>
      <c r="GMB6"/>
      <c r="GMC6" s="75" t="s">
        <v>284</v>
      </c>
      <c r="GMD6" s="74">
        <v>2020</v>
      </c>
      <c r="GME6" s="2479" t="s">
        <v>283</v>
      </c>
      <c r="GMF6" s="2480"/>
      <c r="GMG6" s="2481"/>
      <c r="GMH6" s="2481"/>
      <c r="GMI6" s="2481"/>
      <c r="GMJ6"/>
      <c r="GMK6" s="75" t="s">
        <v>284</v>
      </c>
      <c r="GML6" s="74">
        <v>2020</v>
      </c>
      <c r="GMM6" s="2479" t="s">
        <v>283</v>
      </c>
      <c r="GMN6" s="2480"/>
      <c r="GMO6" s="2481"/>
      <c r="GMP6" s="2481"/>
      <c r="GMQ6" s="2481"/>
      <c r="GMR6"/>
      <c r="GMS6" s="75" t="s">
        <v>284</v>
      </c>
      <c r="GMT6" s="74">
        <v>2020</v>
      </c>
      <c r="GMU6" s="2479" t="s">
        <v>283</v>
      </c>
      <c r="GMV6" s="2480"/>
      <c r="GMW6" s="2481"/>
      <c r="GMX6" s="2481"/>
      <c r="GMY6" s="2481"/>
      <c r="GMZ6"/>
      <c r="GNA6" s="75" t="s">
        <v>284</v>
      </c>
      <c r="GNB6" s="74">
        <v>2020</v>
      </c>
      <c r="GNC6" s="2479" t="s">
        <v>283</v>
      </c>
      <c r="GND6" s="2480"/>
      <c r="GNE6" s="2481"/>
      <c r="GNF6" s="2481"/>
      <c r="GNG6" s="2481"/>
      <c r="GNH6"/>
      <c r="GNI6" s="75" t="s">
        <v>284</v>
      </c>
      <c r="GNJ6" s="74">
        <v>2020</v>
      </c>
      <c r="GNK6" s="2479" t="s">
        <v>283</v>
      </c>
      <c r="GNL6" s="2480"/>
      <c r="GNM6" s="2481"/>
      <c r="GNN6" s="2481"/>
      <c r="GNO6" s="2481"/>
      <c r="GNP6"/>
      <c r="GNQ6" s="75" t="s">
        <v>284</v>
      </c>
      <c r="GNR6" s="74">
        <v>2020</v>
      </c>
      <c r="GNS6" s="2479" t="s">
        <v>283</v>
      </c>
      <c r="GNT6" s="2480"/>
      <c r="GNU6" s="2481"/>
      <c r="GNV6" s="2481"/>
      <c r="GNW6" s="2481"/>
      <c r="GNX6"/>
      <c r="GNY6" s="75" t="s">
        <v>284</v>
      </c>
      <c r="GNZ6" s="74">
        <v>2020</v>
      </c>
      <c r="GOA6" s="2479" t="s">
        <v>283</v>
      </c>
      <c r="GOB6" s="2480"/>
      <c r="GOC6" s="2481"/>
      <c r="GOD6" s="2481"/>
      <c r="GOE6" s="2481"/>
      <c r="GOF6"/>
      <c r="GOG6" s="75" t="s">
        <v>284</v>
      </c>
      <c r="GOH6" s="74">
        <v>2020</v>
      </c>
      <c r="GOI6" s="2479" t="s">
        <v>283</v>
      </c>
      <c r="GOJ6" s="2480"/>
      <c r="GOK6" s="2481"/>
      <c r="GOL6" s="2481"/>
      <c r="GOM6" s="2481"/>
      <c r="GON6"/>
      <c r="GOO6" s="75" t="s">
        <v>284</v>
      </c>
      <c r="GOP6" s="74">
        <v>2020</v>
      </c>
      <c r="GOQ6" s="2479" t="s">
        <v>283</v>
      </c>
      <c r="GOR6" s="2480"/>
      <c r="GOS6" s="2481"/>
      <c r="GOT6" s="2481"/>
      <c r="GOU6" s="2481"/>
      <c r="GOV6"/>
      <c r="GOW6" s="75" t="s">
        <v>284</v>
      </c>
      <c r="GOX6" s="74">
        <v>2020</v>
      </c>
      <c r="GOY6" s="2479" t="s">
        <v>283</v>
      </c>
      <c r="GOZ6" s="2480"/>
      <c r="GPA6" s="2481"/>
      <c r="GPB6" s="2481"/>
      <c r="GPC6" s="2481"/>
      <c r="GPD6"/>
      <c r="GPE6" s="75" t="s">
        <v>284</v>
      </c>
      <c r="GPF6" s="74">
        <v>2020</v>
      </c>
      <c r="GPG6" s="2479" t="s">
        <v>283</v>
      </c>
      <c r="GPH6" s="2480"/>
      <c r="GPI6" s="2481"/>
      <c r="GPJ6" s="2481"/>
      <c r="GPK6" s="2481"/>
      <c r="GPL6"/>
      <c r="GPM6" s="75" t="s">
        <v>284</v>
      </c>
      <c r="GPN6" s="74">
        <v>2020</v>
      </c>
      <c r="GPO6" s="2479" t="s">
        <v>283</v>
      </c>
      <c r="GPP6" s="2480"/>
      <c r="GPQ6" s="2481"/>
      <c r="GPR6" s="2481"/>
      <c r="GPS6" s="2481"/>
      <c r="GPT6"/>
      <c r="GPU6" s="75" t="s">
        <v>284</v>
      </c>
      <c r="GPV6" s="74">
        <v>2020</v>
      </c>
      <c r="GPW6" s="2479" t="s">
        <v>283</v>
      </c>
      <c r="GPX6" s="2480"/>
      <c r="GPY6" s="2481"/>
      <c r="GPZ6" s="2481"/>
      <c r="GQA6" s="2481"/>
      <c r="GQB6"/>
      <c r="GQC6" s="75" t="s">
        <v>284</v>
      </c>
      <c r="GQD6" s="74">
        <v>2020</v>
      </c>
      <c r="GQE6" s="2479" t="s">
        <v>283</v>
      </c>
      <c r="GQF6" s="2480"/>
      <c r="GQG6" s="2481"/>
      <c r="GQH6" s="2481"/>
      <c r="GQI6" s="2481"/>
      <c r="GQJ6"/>
      <c r="GQK6" s="75" t="s">
        <v>284</v>
      </c>
      <c r="GQL6" s="74">
        <v>2020</v>
      </c>
      <c r="GQM6" s="2479" t="s">
        <v>283</v>
      </c>
      <c r="GQN6" s="2480"/>
      <c r="GQO6" s="2481"/>
      <c r="GQP6" s="2481"/>
      <c r="GQQ6" s="2481"/>
      <c r="GQR6"/>
      <c r="GQS6" s="75" t="s">
        <v>284</v>
      </c>
      <c r="GQT6" s="74">
        <v>2020</v>
      </c>
      <c r="GQU6" s="2479" t="s">
        <v>283</v>
      </c>
      <c r="GQV6" s="2480"/>
      <c r="GQW6" s="2481"/>
      <c r="GQX6" s="2481"/>
      <c r="GQY6" s="2481"/>
      <c r="GQZ6"/>
      <c r="GRA6" s="75" t="s">
        <v>284</v>
      </c>
      <c r="GRB6" s="74">
        <v>2020</v>
      </c>
      <c r="GRC6" s="2479" t="s">
        <v>283</v>
      </c>
      <c r="GRD6" s="2480"/>
      <c r="GRE6" s="2481"/>
      <c r="GRF6" s="2481"/>
      <c r="GRG6" s="2481"/>
      <c r="GRH6"/>
      <c r="GRI6" s="75" t="s">
        <v>284</v>
      </c>
      <c r="GRJ6" s="74">
        <v>2020</v>
      </c>
      <c r="GRK6" s="2479" t="s">
        <v>283</v>
      </c>
      <c r="GRL6" s="2480"/>
      <c r="GRM6" s="2481"/>
      <c r="GRN6" s="2481"/>
      <c r="GRO6" s="2481"/>
      <c r="GRP6"/>
      <c r="GRQ6" s="75" t="s">
        <v>284</v>
      </c>
      <c r="GRR6" s="74">
        <v>2020</v>
      </c>
      <c r="GRS6" s="2479" t="s">
        <v>283</v>
      </c>
      <c r="GRT6" s="2480"/>
      <c r="GRU6" s="2481"/>
      <c r="GRV6" s="2481"/>
      <c r="GRW6" s="2481"/>
      <c r="GRX6"/>
      <c r="GRY6" s="75" t="s">
        <v>284</v>
      </c>
      <c r="GRZ6" s="74">
        <v>2020</v>
      </c>
      <c r="GSA6" s="2479" t="s">
        <v>283</v>
      </c>
      <c r="GSB6" s="2480"/>
      <c r="GSC6" s="2481"/>
      <c r="GSD6" s="2481"/>
      <c r="GSE6" s="2481"/>
      <c r="GSF6"/>
      <c r="GSG6" s="75" t="s">
        <v>284</v>
      </c>
      <c r="GSH6" s="74">
        <v>2020</v>
      </c>
      <c r="GSI6" s="2479" t="s">
        <v>283</v>
      </c>
      <c r="GSJ6" s="2480"/>
      <c r="GSK6" s="2481"/>
      <c r="GSL6" s="2481"/>
      <c r="GSM6" s="2481"/>
      <c r="GSN6"/>
      <c r="GSO6" s="75" t="s">
        <v>284</v>
      </c>
      <c r="GSP6" s="74">
        <v>2020</v>
      </c>
      <c r="GSQ6" s="2479" t="s">
        <v>283</v>
      </c>
      <c r="GSR6" s="2480"/>
      <c r="GSS6" s="2481"/>
      <c r="GST6" s="2481"/>
      <c r="GSU6" s="2481"/>
      <c r="GSV6"/>
      <c r="GSW6" s="75" t="s">
        <v>284</v>
      </c>
      <c r="GSX6" s="74">
        <v>2020</v>
      </c>
      <c r="GSY6" s="2479" t="s">
        <v>283</v>
      </c>
      <c r="GSZ6" s="2480"/>
      <c r="GTA6" s="2481"/>
      <c r="GTB6" s="2481"/>
      <c r="GTC6" s="2481"/>
      <c r="GTD6"/>
      <c r="GTE6" s="75" t="s">
        <v>284</v>
      </c>
      <c r="GTF6" s="74">
        <v>2020</v>
      </c>
      <c r="GTG6" s="2479" t="s">
        <v>283</v>
      </c>
      <c r="GTH6" s="2480"/>
      <c r="GTI6" s="2481"/>
      <c r="GTJ6" s="2481"/>
      <c r="GTK6" s="2481"/>
      <c r="GTL6"/>
      <c r="GTM6" s="75" t="s">
        <v>284</v>
      </c>
      <c r="GTN6" s="74">
        <v>2020</v>
      </c>
      <c r="GTO6" s="2479" t="s">
        <v>283</v>
      </c>
      <c r="GTP6" s="2480"/>
      <c r="GTQ6" s="2481"/>
      <c r="GTR6" s="2481"/>
      <c r="GTS6" s="2481"/>
      <c r="GTT6"/>
      <c r="GTU6" s="75" t="s">
        <v>284</v>
      </c>
      <c r="GTV6" s="74">
        <v>2020</v>
      </c>
      <c r="GTW6" s="2479" t="s">
        <v>283</v>
      </c>
      <c r="GTX6" s="2480"/>
      <c r="GTY6" s="2481"/>
      <c r="GTZ6" s="2481"/>
      <c r="GUA6" s="2481"/>
      <c r="GUB6"/>
      <c r="GUC6" s="75" t="s">
        <v>284</v>
      </c>
      <c r="GUD6" s="74">
        <v>2020</v>
      </c>
      <c r="GUE6" s="2479" t="s">
        <v>283</v>
      </c>
      <c r="GUF6" s="2480"/>
      <c r="GUG6" s="2481"/>
      <c r="GUH6" s="2481"/>
      <c r="GUI6" s="2481"/>
      <c r="GUJ6"/>
      <c r="GUK6" s="75" t="s">
        <v>284</v>
      </c>
      <c r="GUL6" s="74">
        <v>2020</v>
      </c>
      <c r="GUM6" s="2479" t="s">
        <v>283</v>
      </c>
      <c r="GUN6" s="2480"/>
      <c r="GUO6" s="2481"/>
      <c r="GUP6" s="2481"/>
      <c r="GUQ6" s="2481"/>
      <c r="GUR6"/>
      <c r="GUS6" s="75" t="s">
        <v>284</v>
      </c>
      <c r="GUT6" s="74">
        <v>2020</v>
      </c>
      <c r="GUU6" s="2479" t="s">
        <v>283</v>
      </c>
      <c r="GUV6" s="2480"/>
      <c r="GUW6" s="2481"/>
      <c r="GUX6" s="2481"/>
      <c r="GUY6" s="2481"/>
      <c r="GUZ6"/>
      <c r="GVA6" s="75" t="s">
        <v>284</v>
      </c>
      <c r="GVB6" s="74">
        <v>2020</v>
      </c>
      <c r="GVC6" s="2479" t="s">
        <v>283</v>
      </c>
      <c r="GVD6" s="2480"/>
      <c r="GVE6" s="2481"/>
      <c r="GVF6" s="2481"/>
      <c r="GVG6" s="2481"/>
      <c r="GVH6"/>
      <c r="GVI6" s="75" t="s">
        <v>284</v>
      </c>
      <c r="GVJ6" s="74">
        <v>2020</v>
      </c>
      <c r="GVK6" s="2479" t="s">
        <v>283</v>
      </c>
      <c r="GVL6" s="2480"/>
      <c r="GVM6" s="2481"/>
      <c r="GVN6" s="2481"/>
      <c r="GVO6" s="2481"/>
      <c r="GVP6"/>
      <c r="GVQ6" s="75" t="s">
        <v>284</v>
      </c>
      <c r="GVR6" s="74">
        <v>2020</v>
      </c>
      <c r="GVS6" s="2479" t="s">
        <v>283</v>
      </c>
      <c r="GVT6" s="2480"/>
      <c r="GVU6" s="2481"/>
      <c r="GVV6" s="2481"/>
      <c r="GVW6" s="2481"/>
      <c r="GVX6"/>
      <c r="GVY6" s="75" t="s">
        <v>284</v>
      </c>
      <c r="GVZ6" s="74">
        <v>2020</v>
      </c>
      <c r="GWA6" s="2479" t="s">
        <v>283</v>
      </c>
      <c r="GWB6" s="2480"/>
      <c r="GWC6" s="2481"/>
      <c r="GWD6" s="2481"/>
      <c r="GWE6" s="2481"/>
      <c r="GWF6"/>
      <c r="GWG6" s="75" t="s">
        <v>284</v>
      </c>
      <c r="GWH6" s="74">
        <v>2020</v>
      </c>
      <c r="GWI6" s="2479" t="s">
        <v>283</v>
      </c>
      <c r="GWJ6" s="2480"/>
      <c r="GWK6" s="2481"/>
      <c r="GWL6" s="2481"/>
      <c r="GWM6" s="2481"/>
      <c r="GWN6"/>
      <c r="GWO6" s="75" t="s">
        <v>284</v>
      </c>
      <c r="GWP6" s="74">
        <v>2020</v>
      </c>
      <c r="GWQ6" s="2479" t="s">
        <v>283</v>
      </c>
      <c r="GWR6" s="2480"/>
      <c r="GWS6" s="2481"/>
      <c r="GWT6" s="2481"/>
      <c r="GWU6" s="2481"/>
      <c r="GWV6"/>
      <c r="GWW6" s="75" t="s">
        <v>284</v>
      </c>
      <c r="GWX6" s="74">
        <v>2020</v>
      </c>
      <c r="GWY6" s="2479" t="s">
        <v>283</v>
      </c>
      <c r="GWZ6" s="2480"/>
      <c r="GXA6" s="2481"/>
      <c r="GXB6" s="2481"/>
      <c r="GXC6" s="2481"/>
      <c r="GXD6"/>
      <c r="GXE6" s="75" t="s">
        <v>284</v>
      </c>
      <c r="GXF6" s="74">
        <v>2020</v>
      </c>
      <c r="GXG6" s="2479" t="s">
        <v>283</v>
      </c>
      <c r="GXH6" s="2480"/>
      <c r="GXI6" s="2481"/>
      <c r="GXJ6" s="2481"/>
      <c r="GXK6" s="2481"/>
      <c r="GXL6"/>
      <c r="GXM6" s="75" t="s">
        <v>284</v>
      </c>
      <c r="GXN6" s="74">
        <v>2020</v>
      </c>
      <c r="GXO6" s="2479" t="s">
        <v>283</v>
      </c>
      <c r="GXP6" s="2480"/>
      <c r="GXQ6" s="2481"/>
      <c r="GXR6" s="2481"/>
      <c r="GXS6" s="2481"/>
      <c r="GXT6"/>
      <c r="GXU6" s="75" t="s">
        <v>284</v>
      </c>
      <c r="GXV6" s="74">
        <v>2020</v>
      </c>
      <c r="GXW6" s="2479" t="s">
        <v>283</v>
      </c>
      <c r="GXX6" s="2480"/>
      <c r="GXY6" s="2481"/>
      <c r="GXZ6" s="2481"/>
      <c r="GYA6" s="2481"/>
      <c r="GYB6"/>
      <c r="GYC6" s="75" t="s">
        <v>284</v>
      </c>
      <c r="GYD6" s="74">
        <v>2020</v>
      </c>
      <c r="GYE6" s="2479" t="s">
        <v>283</v>
      </c>
      <c r="GYF6" s="2480"/>
      <c r="GYG6" s="2481"/>
      <c r="GYH6" s="2481"/>
      <c r="GYI6" s="2481"/>
      <c r="GYJ6"/>
      <c r="GYK6" s="75" t="s">
        <v>284</v>
      </c>
      <c r="GYL6" s="74">
        <v>2020</v>
      </c>
      <c r="GYM6" s="2479" t="s">
        <v>283</v>
      </c>
      <c r="GYN6" s="2480"/>
      <c r="GYO6" s="2481"/>
      <c r="GYP6" s="2481"/>
      <c r="GYQ6" s="2481"/>
      <c r="GYR6"/>
      <c r="GYS6" s="75" t="s">
        <v>284</v>
      </c>
      <c r="GYT6" s="74">
        <v>2020</v>
      </c>
      <c r="GYU6" s="2479" t="s">
        <v>283</v>
      </c>
      <c r="GYV6" s="2480"/>
      <c r="GYW6" s="2481"/>
      <c r="GYX6" s="2481"/>
      <c r="GYY6" s="2481"/>
      <c r="GYZ6"/>
      <c r="GZA6" s="75" t="s">
        <v>284</v>
      </c>
      <c r="GZB6" s="74">
        <v>2020</v>
      </c>
      <c r="GZC6" s="2479" t="s">
        <v>283</v>
      </c>
      <c r="GZD6" s="2480"/>
      <c r="GZE6" s="2481"/>
      <c r="GZF6" s="2481"/>
      <c r="GZG6" s="2481"/>
      <c r="GZH6"/>
      <c r="GZI6" s="75" t="s">
        <v>284</v>
      </c>
      <c r="GZJ6" s="74">
        <v>2020</v>
      </c>
      <c r="GZK6" s="2479" t="s">
        <v>283</v>
      </c>
      <c r="GZL6" s="2480"/>
      <c r="GZM6" s="2481"/>
      <c r="GZN6" s="2481"/>
      <c r="GZO6" s="2481"/>
      <c r="GZP6"/>
      <c r="GZQ6" s="75" t="s">
        <v>284</v>
      </c>
      <c r="GZR6" s="74">
        <v>2020</v>
      </c>
      <c r="GZS6" s="2479" t="s">
        <v>283</v>
      </c>
      <c r="GZT6" s="2480"/>
      <c r="GZU6" s="2481"/>
      <c r="GZV6" s="2481"/>
      <c r="GZW6" s="2481"/>
      <c r="GZX6"/>
      <c r="GZY6" s="75" t="s">
        <v>284</v>
      </c>
      <c r="GZZ6" s="74">
        <v>2020</v>
      </c>
      <c r="HAA6" s="2479" t="s">
        <v>283</v>
      </c>
      <c r="HAB6" s="2480"/>
      <c r="HAC6" s="2481"/>
      <c r="HAD6" s="2481"/>
      <c r="HAE6" s="2481"/>
      <c r="HAF6"/>
      <c r="HAG6" s="75" t="s">
        <v>284</v>
      </c>
      <c r="HAH6" s="74">
        <v>2020</v>
      </c>
      <c r="HAI6" s="2479" t="s">
        <v>283</v>
      </c>
      <c r="HAJ6" s="2480"/>
      <c r="HAK6" s="2481"/>
      <c r="HAL6" s="2481"/>
      <c r="HAM6" s="2481"/>
      <c r="HAN6"/>
      <c r="HAO6" s="75" t="s">
        <v>284</v>
      </c>
      <c r="HAP6" s="74">
        <v>2020</v>
      </c>
      <c r="HAQ6" s="2479" t="s">
        <v>283</v>
      </c>
      <c r="HAR6" s="2480"/>
      <c r="HAS6" s="2481"/>
      <c r="HAT6" s="2481"/>
      <c r="HAU6" s="2481"/>
      <c r="HAV6"/>
      <c r="HAW6" s="75" t="s">
        <v>284</v>
      </c>
      <c r="HAX6" s="74">
        <v>2020</v>
      </c>
      <c r="HAY6" s="2479" t="s">
        <v>283</v>
      </c>
      <c r="HAZ6" s="2480"/>
      <c r="HBA6" s="2481"/>
      <c r="HBB6" s="2481"/>
      <c r="HBC6" s="2481"/>
      <c r="HBD6"/>
      <c r="HBE6" s="75" t="s">
        <v>284</v>
      </c>
      <c r="HBF6" s="74">
        <v>2020</v>
      </c>
      <c r="HBG6" s="2479" t="s">
        <v>283</v>
      </c>
      <c r="HBH6" s="2480"/>
      <c r="HBI6" s="2481"/>
      <c r="HBJ6" s="2481"/>
      <c r="HBK6" s="2481"/>
      <c r="HBL6"/>
      <c r="HBM6" s="75" t="s">
        <v>284</v>
      </c>
      <c r="HBN6" s="74">
        <v>2020</v>
      </c>
      <c r="HBO6" s="2479" t="s">
        <v>283</v>
      </c>
      <c r="HBP6" s="2480"/>
      <c r="HBQ6" s="2481"/>
      <c r="HBR6" s="2481"/>
      <c r="HBS6" s="2481"/>
      <c r="HBT6"/>
      <c r="HBU6" s="75" t="s">
        <v>284</v>
      </c>
      <c r="HBV6" s="74">
        <v>2020</v>
      </c>
      <c r="HBW6" s="2479" t="s">
        <v>283</v>
      </c>
      <c r="HBX6" s="2480"/>
      <c r="HBY6" s="2481"/>
      <c r="HBZ6" s="2481"/>
      <c r="HCA6" s="2481"/>
      <c r="HCB6"/>
      <c r="HCC6" s="75" t="s">
        <v>284</v>
      </c>
      <c r="HCD6" s="74">
        <v>2020</v>
      </c>
      <c r="HCE6" s="2479" t="s">
        <v>283</v>
      </c>
      <c r="HCF6" s="2480"/>
      <c r="HCG6" s="2481"/>
      <c r="HCH6" s="2481"/>
      <c r="HCI6" s="2481"/>
      <c r="HCJ6"/>
      <c r="HCK6" s="75" t="s">
        <v>284</v>
      </c>
      <c r="HCL6" s="74">
        <v>2020</v>
      </c>
      <c r="HCM6" s="2479" t="s">
        <v>283</v>
      </c>
      <c r="HCN6" s="2480"/>
      <c r="HCO6" s="2481"/>
      <c r="HCP6" s="2481"/>
      <c r="HCQ6" s="2481"/>
      <c r="HCR6"/>
      <c r="HCS6" s="75" t="s">
        <v>284</v>
      </c>
      <c r="HCT6" s="74">
        <v>2020</v>
      </c>
      <c r="HCU6" s="2479" t="s">
        <v>283</v>
      </c>
      <c r="HCV6" s="2480"/>
      <c r="HCW6" s="2481"/>
      <c r="HCX6" s="2481"/>
      <c r="HCY6" s="2481"/>
      <c r="HCZ6"/>
      <c r="HDA6" s="75" t="s">
        <v>284</v>
      </c>
      <c r="HDB6" s="74">
        <v>2020</v>
      </c>
      <c r="HDC6" s="2479" t="s">
        <v>283</v>
      </c>
      <c r="HDD6" s="2480"/>
      <c r="HDE6" s="2481"/>
      <c r="HDF6" s="2481"/>
      <c r="HDG6" s="2481"/>
      <c r="HDH6"/>
      <c r="HDI6" s="75" t="s">
        <v>284</v>
      </c>
      <c r="HDJ6" s="74">
        <v>2020</v>
      </c>
      <c r="HDK6" s="2479" t="s">
        <v>283</v>
      </c>
      <c r="HDL6" s="2480"/>
      <c r="HDM6" s="2481"/>
      <c r="HDN6" s="2481"/>
      <c r="HDO6" s="2481"/>
      <c r="HDP6"/>
      <c r="HDQ6" s="75" t="s">
        <v>284</v>
      </c>
      <c r="HDR6" s="74">
        <v>2020</v>
      </c>
      <c r="HDS6" s="2479" t="s">
        <v>283</v>
      </c>
      <c r="HDT6" s="2480"/>
      <c r="HDU6" s="2481"/>
      <c r="HDV6" s="2481"/>
      <c r="HDW6" s="2481"/>
      <c r="HDX6"/>
      <c r="HDY6" s="75" t="s">
        <v>284</v>
      </c>
      <c r="HDZ6" s="74">
        <v>2020</v>
      </c>
      <c r="HEA6" s="2479" t="s">
        <v>283</v>
      </c>
      <c r="HEB6" s="2480"/>
      <c r="HEC6" s="2481"/>
      <c r="HED6" s="2481"/>
      <c r="HEE6" s="2481"/>
      <c r="HEF6"/>
      <c r="HEG6" s="75" t="s">
        <v>284</v>
      </c>
      <c r="HEH6" s="74">
        <v>2020</v>
      </c>
      <c r="HEI6" s="2479" t="s">
        <v>283</v>
      </c>
      <c r="HEJ6" s="2480"/>
      <c r="HEK6" s="2481"/>
      <c r="HEL6" s="2481"/>
      <c r="HEM6" s="2481"/>
      <c r="HEN6"/>
      <c r="HEO6" s="75" t="s">
        <v>284</v>
      </c>
      <c r="HEP6" s="74">
        <v>2020</v>
      </c>
      <c r="HEQ6" s="2479" t="s">
        <v>283</v>
      </c>
      <c r="HER6" s="2480"/>
      <c r="HES6" s="2481"/>
      <c r="HET6" s="2481"/>
      <c r="HEU6" s="2481"/>
      <c r="HEV6"/>
      <c r="HEW6" s="75" t="s">
        <v>284</v>
      </c>
      <c r="HEX6" s="74">
        <v>2020</v>
      </c>
      <c r="HEY6" s="2479" t="s">
        <v>283</v>
      </c>
      <c r="HEZ6" s="2480"/>
      <c r="HFA6" s="2481"/>
      <c r="HFB6" s="2481"/>
      <c r="HFC6" s="2481"/>
      <c r="HFD6"/>
      <c r="HFE6" s="75" t="s">
        <v>284</v>
      </c>
      <c r="HFF6" s="74">
        <v>2020</v>
      </c>
      <c r="HFG6" s="2479" t="s">
        <v>283</v>
      </c>
      <c r="HFH6" s="2480"/>
      <c r="HFI6" s="2481"/>
      <c r="HFJ6" s="2481"/>
      <c r="HFK6" s="2481"/>
      <c r="HFL6"/>
      <c r="HFM6" s="75" t="s">
        <v>284</v>
      </c>
      <c r="HFN6" s="74">
        <v>2020</v>
      </c>
      <c r="HFO6" s="2479" t="s">
        <v>283</v>
      </c>
      <c r="HFP6" s="2480"/>
      <c r="HFQ6" s="2481"/>
      <c r="HFR6" s="2481"/>
      <c r="HFS6" s="2481"/>
      <c r="HFT6"/>
      <c r="HFU6" s="75" t="s">
        <v>284</v>
      </c>
      <c r="HFV6" s="74">
        <v>2020</v>
      </c>
      <c r="HFW6" s="2479" t="s">
        <v>283</v>
      </c>
      <c r="HFX6" s="2480"/>
      <c r="HFY6" s="2481"/>
      <c r="HFZ6" s="2481"/>
      <c r="HGA6" s="2481"/>
      <c r="HGB6"/>
      <c r="HGC6" s="75" t="s">
        <v>284</v>
      </c>
      <c r="HGD6" s="74">
        <v>2020</v>
      </c>
      <c r="HGE6" s="2479" t="s">
        <v>283</v>
      </c>
      <c r="HGF6" s="2480"/>
      <c r="HGG6" s="2481"/>
      <c r="HGH6" s="2481"/>
      <c r="HGI6" s="2481"/>
      <c r="HGJ6"/>
      <c r="HGK6" s="75" t="s">
        <v>284</v>
      </c>
      <c r="HGL6" s="74">
        <v>2020</v>
      </c>
      <c r="HGM6" s="2479" t="s">
        <v>283</v>
      </c>
      <c r="HGN6" s="2480"/>
      <c r="HGO6" s="2481"/>
      <c r="HGP6" s="2481"/>
      <c r="HGQ6" s="2481"/>
      <c r="HGR6"/>
      <c r="HGS6" s="75" t="s">
        <v>284</v>
      </c>
      <c r="HGT6" s="74">
        <v>2020</v>
      </c>
      <c r="HGU6" s="2479" t="s">
        <v>283</v>
      </c>
      <c r="HGV6" s="2480"/>
      <c r="HGW6" s="2481"/>
      <c r="HGX6" s="2481"/>
      <c r="HGY6" s="2481"/>
      <c r="HGZ6"/>
      <c r="HHA6" s="75" t="s">
        <v>284</v>
      </c>
      <c r="HHB6" s="74">
        <v>2020</v>
      </c>
      <c r="HHC6" s="2479" t="s">
        <v>283</v>
      </c>
      <c r="HHD6" s="2480"/>
      <c r="HHE6" s="2481"/>
      <c r="HHF6" s="2481"/>
      <c r="HHG6" s="2481"/>
      <c r="HHH6"/>
      <c r="HHI6" s="75" t="s">
        <v>284</v>
      </c>
      <c r="HHJ6" s="74">
        <v>2020</v>
      </c>
      <c r="HHK6" s="2479" t="s">
        <v>283</v>
      </c>
      <c r="HHL6" s="2480"/>
      <c r="HHM6" s="2481"/>
      <c r="HHN6" s="2481"/>
      <c r="HHO6" s="2481"/>
      <c r="HHP6"/>
      <c r="HHQ6" s="75" t="s">
        <v>284</v>
      </c>
      <c r="HHR6" s="74">
        <v>2020</v>
      </c>
      <c r="HHS6" s="2479" t="s">
        <v>283</v>
      </c>
      <c r="HHT6" s="2480"/>
      <c r="HHU6" s="2481"/>
      <c r="HHV6" s="2481"/>
      <c r="HHW6" s="2481"/>
      <c r="HHX6"/>
      <c r="HHY6" s="75" t="s">
        <v>284</v>
      </c>
      <c r="HHZ6" s="74">
        <v>2020</v>
      </c>
      <c r="HIA6" s="2479" t="s">
        <v>283</v>
      </c>
      <c r="HIB6" s="2480"/>
      <c r="HIC6" s="2481"/>
      <c r="HID6" s="2481"/>
      <c r="HIE6" s="2481"/>
      <c r="HIF6"/>
      <c r="HIG6" s="75" t="s">
        <v>284</v>
      </c>
      <c r="HIH6" s="74">
        <v>2020</v>
      </c>
      <c r="HII6" s="2479" t="s">
        <v>283</v>
      </c>
      <c r="HIJ6" s="2480"/>
      <c r="HIK6" s="2481"/>
      <c r="HIL6" s="2481"/>
      <c r="HIM6" s="2481"/>
      <c r="HIN6"/>
      <c r="HIO6" s="75" t="s">
        <v>284</v>
      </c>
      <c r="HIP6" s="74">
        <v>2020</v>
      </c>
      <c r="HIQ6" s="2479" t="s">
        <v>283</v>
      </c>
      <c r="HIR6" s="2480"/>
      <c r="HIS6" s="2481"/>
      <c r="HIT6" s="2481"/>
      <c r="HIU6" s="2481"/>
      <c r="HIV6"/>
      <c r="HIW6" s="75" t="s">
        <v>284</v>
      </c>
      <c r="HIX6" s="74">
        <v>2020</v>
      </c>
      <c r="HIY6" s="2479" t="s">
        <v>283</v>
      </c>
      <c r="HIZ6" s="2480"/>
      <c r="HJA6" s="2481"/>
      <c r="HJB6" s="2481"/>
      <c r="HJC6" s="2481"/>
      <c r="HJD6"/>
      <c r="HJE6" s="75" t="s">
        <v>284</v>
      </c>
      <c r="HJF6" s="74">
        <v>2020</v>
      </c>
      <c r="HJG6" s="2479" t="s">
        <v>283</v>
      </c>
      <c r="HJH6" s="2480"/>
      <c r="HJI6" s="2481"/>
      <c r="HJJ6" s="2481"/>
      <c r="HJK6" s="2481"/>
      <c r="HJL6"/>
      <c r="HJM6" s="75" t="s">
        <v>284</v>
      </c>
      <c r="HJN6" s="74">
        <v>2020</v>
      </c>
      <c r="HJO6" s="2479" t="s">
        <v>283</v>
      </c>
      <c r="HJP6" s="2480"/>
      <c r="HJQ6" s="2481"/>
      <c r="HJR6" s="2481"/>
      <c r="HJS6" s="2481"/>
      <c r="HJT6"/>
      <c r="HJU6" s="75" t="s">
        <v>284</v>
      </c>
      <c r="HJV6" s="74">
        <v>2020</v>
      </c>
      <c r="HJW6" s="2479" t="s">
        <v>283</v>
      </c>
      <c r="HJX6" s="2480"/>
      <c r="HJY6" s="2481"/>
      <c r="HJZ6" s="2481"/>
      <c r="HKA6" s="2481"/>
      <c r="HKB6"/>
      <c r="HKC6" s="75" t="s">
        <v>284</v>
      </c>
      <c r="HKD6" s="74">
        <v>2020</v>
      </c>
      <c r="HKE6" s="2479" t="s">
        <v>283</v>
      </c>
      <c r="HKF6" s="2480"/>
      <c r="HKG6" s="2481"/>
      <c r="HKH6" s="2481"/>
      <c r="HKI6" s="2481"/>
      <c r="HKJ6"/>
      <c r="HKK6" s="75" t="s">
        <v>284</v>
      </c>
      <c r="HKL6" s="74">
        <v>2020</v>
      </c>
      <c r="HKM6" s="2479" t="s">
        <v>283</v>
      </c>
      <c r="HKN6" s="2480"/>
      <c r="HKO6" s="2481"/>
      <c r="HKP6" s="2481"/>
      <c r="HKQ6" s="2481"/>
      <c r="HKR6"/>
      <c r="HKS6" s="75" t="s">
        <v>284</v>
      </c>
      <c r="HKT6" s="74">
        <v>2020</v>
      </c>
      <c r="HKU6" s="2479" t="s">
        <v>283</v>
      </c>
      <c r="HKV6" s="2480"/>
      <c r="HKW6" s="2481"/>
      <c r="HKX6" s="2481"/>
      <c r="HKY6" s="2481"/>
      <c r="HKZ6"/>
      <c r="HLA6" s="75" t="s">
        <v>284</v>
      </c>
      <c r="HLB6" s="74">
        <v>2020</v>
      </c>
      <c r="HLC6" s="2479" t="s">
        <v>283</v>
      </c>
      <c r="HLD6" s="2480"/>
      <c r="HLE6" s="2481"/>
      <c r="HLF6" s="2481"/>
      <c r="HLG6" s="2481"/>
      <c r="HLH6"/>
      <c r="HLI6" s="75" t="s">
        <v>284</v>
      </c>
      <c r="HLJ6" s="74">
        <v>2020</v>
      </c>
      <c r="HLK6" s="2479" t="s">
        <v>283</v>
      </c>
      <c r="HLL6" s="2480"/>
      <c r="HLM6" s="2481"/>
      <c r="HLN6" s="2481"/>
      <c r="HLO6" s="2481"/>
      <c r="HLP6"/>
      <c r="HLQ6" s="75" t="s">
        <v>284</v>
      </c>
      <c r="HLR6" s="74">
        <v>2020</v>
      </c>
      <c r="HLS6" s="2479" t="s">
        <v>283</v>
      </c>
      <c r="HLT6" s="2480"/>
      <c r="HLU6" s="2481"/>
      <c r="HLV6" s="2481"/>
      <c r="HLW6" s="2481"/>
      <c r="HLX6"/>
      <c r="HLY6" s="75" t="s">
        <v>284</v>
      </c>
      <c r="HLZ6" s="74">
        <v>2020</v>
      </c>
      <c r="HMA6" s="2479" t="s">
        <v>283</v>
      </c>
      <c r="HMB6" s="2480"/>
      <c r="HMC6" s="2481"/>
      <c r="HMD6" s="2481"/>
      <c r="HME6" s="2481"/>
      <c r="HMF6"/>
      <c r="HMG6" s="75" t="s">
        <v>284</v>
      </c>
      <c r="HMH6" s="74">
        <v>2020</v>
      </c>
      <c r="HMI6" s="2479" t="s">
        <v>283</v>
      </c>
      <c r="HMJ6" s="2480"/>
      <c r="HMK6" s="2481"/>
      <c r="HML6" s="2481"/>
      <c r="HMM6" s="2481"/>
      <c r="HMN6"/>
      <c r="HMO6" s="75" t="s">
        <v>284</v>
      </c>
      <c r="HMP6" s="74">
        <v>2020</v>
      </c>
      <c r="HMQ6" s="2479" t="s">
        <v>283</v>
      </c>
      <c r="HMR6" s="2480"/>
      <c r="HMS6" s="2481"/>
      <c r="HMT6" s="2481"/>
      <c r="HMU6" s="2481"/>
      <c r="HMV6"/>
      <c r="HMW6" s="75" t="s">
        <v>284</v>
      </c>
      <c r="HMX6" s="74">
        <v>2020</v>
      </c>
      <c r="HMY6" s="2479" t="s">
        <v>283</v>
      </c>
      <c r="HMZ6" s="2480"/>
      <c r="HNA6" s="2481"/>
      <c r="HNB6" s="2481"/>
      <c r="HNC6" s="2481"/>
      <c r="HND6"/>
      <c r="HNE6" s="75" t="s">
        <v>284</v>
      </c>
      <c r="HNF6" s="74">
        <v>2020</v>
      </c>
      <c r="HNG6" s="2479" t="s">
        <v>283</v>
      </c>
      <c r="HNH6" s="2480"/>
      <c r="HNI6" s="2481"/>
      <c r="HNJ6" s="2481"/>
      <c r="HNK6" s="2481"/>
      <c r="HNL6"/>
      <c r="HNM6" s="75" t="s">
        <v>284</v>
      </c>
      <c r="HNN6" s="74">
        <v>2020</v>
      </c>
      <c r="HNO6" s="2479" t="s">
        <v>283</v>
      </c>
      <c r="HNP6" s="2480"/>
      <c r="HNQ6" s="2481"/>
      <c r="HNR6" s="2481"/>
      <c r="HNS6" s="2481"/>
      <c r="HNT6"/>
      <c r="HNU6" s="75" t="s">
        <v>284</v>
      </c>
      <c r="HNV6" s="74">
        <v>2020</v>
      </c>
      <c r="HNW6" s="2479" t="s">
        <v>283</v>
      </c>
      <c r="HNX6" s="2480"/>
      <c r="HNY6" s="2481"/>
      <c r="HNZ6" s="2481"/>
      <c r="HOA6" s="2481"/>
      <c r="HOB6"/>
      <c r="HOC6" s="75" t="s">
        <v>284</v>
      </c>
      <c r="HOD6" s="74">
        <v>2020</v>
      </c>
      <c r="HOE6" s="2479" t="s">
        <v>283</v>
      </c>
      <c r="HOF6" s="2480"/>
      <c r="HOG6" s="2481"/>
      <c r="HOH6" s="2481"/>
      <c r="HOI6" s="2481"/>
      <c r="HOJ6"/>
      <c r="HOK6" s="75" t="s">
        <v>284</v>
      </c>
      <c r="HOL6" s="74">
        <v>2020</v>
      </c>
      <c r="HOM6" s="2479" t="s">
        <v>283</v>
      </c>
      <c r="HON6" s="2480"/>
      <c r="HOO6" s="2481"/>
      <c r="HOP6" s="2481"/>
      <c r="HOQ6" s="2481"/>
      <c r="HOR6"/>
      <c r="HOS6" s="75" t="s">
        <v>284</v>
      </c>
      <c r="HOT6" s="74">
        <v>2020</v>
      </c>
      <c r="HOU6" s="2479" t="s">
        <v>283</v>
      </c>
      <c r="HOV6" s="2480"/>
      <c r="HOW6" s="2481"/>
      <c r="HOX6" s="2481"/>
      <c r="HOY6" s="2481"/>
      <c r="HOZ6"/>
      <c r="HPA6" s="75" t="s">
        <v>284</v>
      </c>
      <c r="HPB6" s="74">
        <v>2020</v>
      </c>
      <c r="HPC6" s="2479" t="s">
        <v>283</v>
      </c>
      <c r="HPD6" s="2480"/>
      <c r="HPE6" s="2481"/>
      <c r="HPF6" s="2481"/>
      <c r="HPG6" s="2481"/>
      <c r="HPH6"/>
      <c r="HPI6" s="75" t="s">
        <v>284</v>
      </c>
      <c r="HPJ6" s="74">
        <v>2020</v>
      </c>
      <c r="HPK6" s="2479" t="s">
        <v>283</v>
      </c>
      <c r="HPL6" s="2480"/>
      <c r="HPM6" s="2481"/>
      <c r="HPN6" s="2481"/>
      <c r="HPO6" s="2481"/>
      <c r="HPP6"/>
      <c r="HPQ6" s="75" t="s">
        <v>284</v>
      </c>
      <c r="HPR6" s="74">
        <v>2020</v>
      </c>
      <c r="HPS6" s="2479" t="s">
        <v>283</v>
      </c>
      <c r="HPT6" s="2480"/>
      <c r="HPU6" s="2481"/>
      <c r="HPV6" s="2481"/>
      <c r="HPW6" s="2481"/>
      <c r="HPX6"/>
      <c r="HPY6" s="75" t="s">
        <v>284</v>
      </c>
      <c r="HPZ6" s="74">
        <v>2020</v>
      </c>
      <c r="HQA6" s="2479" t="s">
        <v>283</v>
      </c>
      <c r="HQB6" s="2480"/>
      <c r="HQC6" s="2481"/>
      <c r="HQD6" s="2481"/>
      <c r="HQE6" s="2481"/>
      <c r="HQF6"/>
      <c r="HQG6" s="75" t="s">
        <v>284</v>
      </c>
      <c r="HQH6" s="74">
        <v>2020</v>
      </c>
      <c r="HQI6" s="2479" t="s">
        <v>283</v>
      </c>
      <c r="HQJ6" s="2480"/>
      <c r="HQK6" s="2481"/>
      <c r="HQL6" s="2481"/>
      <c r="HQM6" s="2481"/>
      <c r="HQN6"/>
      <c r="HQO6" s="75" t="s">
        <v>284</v>
      </c>
      <c r="HQP6" s="74">
        <v>2020</v>
      </c>
      <c r="HQQ6" s="2479" t="s">
        <v>283</v>
      </c>
      <c r="HQR6" s="2480"/>
      <c r="HQS6" s="2481"/>
      <c r="HQT6" s="2481"/>
      <c r="HQU6" s="2481"/>
      <c r="HQV6"/>
      <c r="HQW6" s="75" t="s">
        <v>284</v>
      </c>
      <c r="HQX6" s="74">
        <v>2020</v>
      </c>
      <c r="HQY6" s="2479" t="s">
        <v>283</v>
      </c>
      <c r="HQZ6" s="2480"/>
      <c r="HRA6" s="2481"/>
      <c r="HRB6" s="2481"/>
      <c r="HRC6" s="2481"/>
      <c r="HRD6"/>
      <c r="HRE6" s="75" t="s">
        <v>284</v>
      </c>
      <c r="HRF6" s="74">
        <v>2020</v>
      </c>
      <c r="HRG6" s="2479" t="s">
        <v>283</v>
      </c>
      <c r="HRH6" s="2480"/>
      <c r="HRI6" s="2481"/>
      <c r="HRJ6" s="2481"/>
      <c r="HRK6" s="2481"/>
      <c r="HRL6"/>
      <c r="HRM6" s="75" t="s">
        <v>284</v>
      </c>
      <c r="HRN6" s="74">
        <v>2020</v>
      </c>
      <c r="HRO6" s="2479" t="s">
        <v>283</v>
      </c>
      <c r="HRP6" s="2480"/>
      <c r="HRQ6" s="2481"/>
      <c r="HRR6" s="2481"/>
      <c r="HRS6" s="2481"/>
      <c r="HRT6"/>
      <c r="HRU6" s="75" t="s">
        <v>284</v>
      </c>
      <c r="HRV6" s="74">
        <v>2020</v>
      </c>
      <c r="HRW6" s="2479" t="s">
        <v>283</v>
      </c>
      <c r="HRX6" s="2480"/>
      <c r="HRY6" s="2481"/>
      <c r="HRZ6" s="2481"/>
      <c r="HSA6" s="2481"/>
      <c r="HSB6"/>
      <c r="HSC6" s="75" t="s">
        <v>284</v>
      </c>
      <c r="HSD6" s="74">
        <v>2020</v>
      </c>
      <c r="HSE6" s="2479" t="s">
        <v>283</v>
      </c>
      <c r="HSF6" s="2480"/>
      <c r="HSG6" s="2481"/>
      <c r="HSH6" s="2481"/>
      <c r="HSI6" s="2481"/>
      <c r="HSJ6"/>
      <c r="HSK6" s="75" t="s">
        <v>284</v>
      </c>
      <c r="HSL6" s="74">
        <v>2020</v>
      </c>
      <c r="HSM6" s="2479" t="s">
        <v>283</v>
      </c>
      <c r="HSN6" s="2480"/>
      <c r="HSO6" s="2481"/>
      <c r="HSP6" s="2481"/>
      <c r="HSQ6" s="2481"/>
      <c r="HSR6"/>
      <c r="HSS6" s="75" t="s">
        <v>284</v>
      </c>
      <c r="HST6" s="74">
        <v>2020</v>
      </c>
      <c r="HSU6" s="2479" t="s">
        <v>283</v>
      </c>
      <c r="HSV6" s="2480"/>
      <c r="HSW6" s="2481"/>
      <c r="HSX6" s="2481"/>
      <c r="HSY6" s="2481"/>
      <c r="HSZ6"/>
      <c r="HTA6" s="75" t="s">
        <v>284</v>
      </c>
      <c r="HTB6" s="74">
        <v>2020</v>
      </c>
      <c r="HTC6" s="2479" t="s">
        <v>283</v>
      </c>
      <c r="HTD6" s="2480"/>
      <c r="HTE6" s="2481"/>
      <c r="HTF6" s="2481"/>
      <c r="HTG6" s="2481"/>
      <c r="HTH6"/>
      <c r="HTI6" s="75" t="s">
        <v>284</v>
      </c>
      <c r="HTJ6" s="74">
        <v>2020</v>
      </c>
      <c r="HTK6" s="2479" t="s">
        <v>283</v>
      </c>
      <c r="HTL6" s="2480"/>
      <c r="HTM6" s="2481"/>
      <c r="HTN6" s="2481"/>
      <c r="HTO6" s="2481"/>
      <c r="HTP6"/>
      <c r="HTQ6" s="75" t="s">
        <v>284</v>
      </c>
      <c r="HTR6" s="74">
        <v>2020</v>
      </c>
      <c r="HTS6" s="2479" t="s">
        <v>283</v>
      </c>
      <c r="HTT6" s="2480"/>
      <c r="HTU6" s="2481"/>
      <c r="HTV6" s="2481"/>
      <c r="HTW6" s="2481"/>
      <c r="HTX6"/>
      <c r="HTY6" s="75" t="s">
        <v>284</v>
      </c>
      <c r="HTZ6" s="74">
        <v>2020</v>
      </c>
      <c r="HUA6" s="2479" t="s">
        <v>283</v>
      </c>
      <c r="HUB6" s="2480"/>
      <c r="HUC6" s="2481"/>
      <c r="HUD6" s="2481"/>
      <c r="HUE6" s="2481"/>
      <c r="HUF6"/>
      <c r="HUG6" s="75" t="s">
        <v>284</v>
      </c>
      <c r="HUH6" s="74">
        <v>2020</v>
      </c>
      <c r="HUI6" s="2479" t="s">
        <v>283</v>
      </c>
      <c r="HUJ6" s="2480"/>
      <c r="HUK6" s="2481"/>
      <c r="HUL6" s="2481"/>
      <c r="HUM6" s="2481"/>
      <c r="HUN6"/>
      <c r="HUO6" s="75" t="s">
        <v>284</v>
      </c>
      <c r="HUP6" s="74">
        <v>2020</v>
      </c>
      <c r="HUQ6" s="2479" t="s">
        <v>283</v>
      </c>
      <c r="HUR6" s="2480"/>
      <c r="HUS6" s="2481"/>
      <c r="HUT6" s="2481"/>
      <c r="HUU6" s="2481"/>
      <c r="HUV6"/>
      <c r="HUW6" s="75" t="s">
        <v>284</v>
      </c>
      <c r="HUX6" s="74">
        <v>2020</v>
      </c>
      <c r="HUY6" s="2479" t="s">
        <v>283</v>
      </c>
      <c r="HUZ6" s="2480"/>
      <c r="HVA6" s="2481"/>
      <c r="HVB6" s="2481"/>
      <c r="HVC6" s="2481"/>
      <c r="HVD6"/>
      <c r="HVE6" s="75" t="s">
        <v>284</v>
      </c>
      <c r="HVF6" s="74">
        <v>2020</v>
      </c>
      <c r="HVG6" s="2479" t="s">
        <v>283</v>
      </c>
      <c r="HVH6" s="2480"/>
      <c r="HVI6" s="2481"/>
      <c r="HVJ6" s="2481"/>
      <c r="HVK6" s="2481"/>
      <c r="HVL6"/>
      <c r="HVM6" s="75" t="s">
        <v>284</v>
      </c>
      <c r="HVN6" s="74">
        <v>2020</v>
      </c>
      <c r="HVO6" s="2479" t="s">
        <v>283</v>
      </c>
      <c r="HVP6" s="2480"/>
      <c r="HVQ6" s="2481"/>
      <c r="HVR6" s="2481"/>
      <c r="HVS6" s="2481"/>
      <c r="HVT6"/>
      <c r="HVU6" s="75" t="s">
        <v>284</v>
      </c>
      <c r="HVV6" s="74">
        <v>2020</v>
      </c>
      <c r="HVW6" s="2479" t="s">
        <v>283</v>
      </c>
      <c r="HVX6" s="2480"/>
      <c r="HVY6" s="2481"/>
      <c r="HVZ6" s="2481"/>
      <c r="HWA6" s="2481"/>
      <c r="HWB6"/>
      <c r="HWC6" s="75" t="s">
        <v>284</v>
      </c>
      <c r="HWD6" s="74">
        <v>2020</v>
      </c>
      <c r="HWE6" s="2479" t="s">
        <v>283</v>
      </c>
      <c r="HWF6" s="2480"/>
      <c r="HWG6" s="2481"/>
      <c r="HWH6" s="2481"/>
      <c r="HWI6" s="2481"/>
      <c r="HWJ6"/>
      <c r="HWK6" s="75" t="s">
        <v>284</v>
      </c>
      <c r="HWL6" s="74">
        <v>2020</v>
      </c>
      <c r="HWM6" s="2479" t="s">
        <v>283</v>
      </c>
      <c r="HWN6" s="2480"/>
      <c r="HWO6" s="2481"/>
      <c r="HWP6" s="2481"/>
      <c r="HWQ6" s="2481"/>
      <c r="HWR6"/>
      <c r="HWS6" s="75" t="s">
        <v>284</v>
      </c>
      <c r="HWT6" s="74">
        <v>2020</v>
      </c>
      <c r="HWU6" s="2479" t="s">
        <v>283</v>
      </c>
      <c r="HWV6" s="2480"/>
      <c r="HWW6" s="2481"/>
      <c r="HWX6" s="2481"/>
      <c r="HWY6" s="2481"/>
      <c r="HWZ6"/>
      <c r="HXA6" s="75" t="s">
        <v>284</v>
      </c>
      <c r="HXB6" s="74">
        <v>2020</v>
      </c>
      <c r="HXC6" s="2479" t="s">
        <v>283</v>
      </c>
      <c r="HXD6" s="2480"/>
      <c r="HXE6" s="2481"/>
      <c r="HXF6" s="2481"/>
      <c r="HXG6" s="2481"/>
      <c r="HXH6"/>
      <c r="HXI6" s="2430" t="s">
        <v>284</v>
      </c>
      <c r="HXJ6" s="2438"/>
      <c r="HXK6" s="3021"/>
      <c r="HXL6" s="3021"/>
      <c r="HXM6" s="3029"/>
      <c r="HXN6" s="3029"/>
      <c r="HXO6" s="3029"/>
      <c r="HXP6" s="1069"/>
      <c r="HXQ6" s="78"/>
      <c r="HXR6" s="2438"/>
      <c r="HXS6" s="3021"/>
      <c r="HXT6" s="3021"/>
      <c r="HXU6" s="3029"/>
      <c r="HXV6" s="3029"/>
      <c r="HXW6" s="3029"/>
      <c r="HXX6" s="1069"/>
      <c r="HXY6" s="78"/>
      <c r="HXZ6" s="2438"/>
      <c r="HYA6" s="3021"/>
      <c r="HYB6" s="3021"/>
      <c r="HYC6" s="3029"/>
      <c r="HYD6" s="3029"/>
      <c r="HYE6" s="3029"/>
      <c r="HYF6" s="1069"/>
      <c r="HYG6" s="78"/>
      <c r="HYH6" s="2438"/>
      <c r="HYI6" s="3021"/>
      <c r="HYJ6" s="3021"/>
      <c r="HYK6" s="3029"/>
      <c r="HYL6" s="3029"/>
      <c r="HYM6" s="3029"/>
      <c r="HYN6" s="1069"/>
      <c r="HYO6" s="78"/>
      <c r="HYP6" s="2438"/>
      <c r="HYQ6" s="3021"/>
      <c r="HYR6" s="3021"/>
      <c r="HYS6" s="3029"/>
      <c r="HYT6" s="3029"/>
      <c r="HYU6" s="3029"/>
      <c r="HYV6" s="1069"/>
      <c r="HYW6" s="78"/>
      <c r="HYX6" s="2438"/>
      <c r="HYY6" s="3021"/>
      <c r="HYZ6" s="3021"/>
      <c r="HZA6" s="3029"/>
      <c r="HZB6" s="3029"/>
      <c r="HZC6" s="3029"/>
      <c r="HZD6" s="1069"/>
      <c r="HZE6" s="78"/>
      <c r="HZF6" s="2438"/>
      <c r="HZG6" s="3021"/>
      <c r="HZH6" s="3021"/>
      <c r="HZI6" s="3029"/>
      <c r="HZJ6" s="3029"/>
      <c r="HZK6" s="3029"/>
      <c r="HZL6" s="1069"/>
      <c r="HZM6" s="78"/>
      <c r="HZN6" s="2438"/>
      <c r="HZO6" s="3021"/>
      <c r="HZP6" s="3021"/>
      <c r="HZQ6" s="3029"/>
      <c r="HZR6" s="3029"/>
      <c r="HZS6" s="3029"/>
      <c r="HZT6" s="1069"/>
      <c r="HZU6" s="78"/>
      <c r="HZV6" s="2438"/>
      <c r="HZW6" s="3021"/>
      <c r="HZX6" s="3021"/>
      <c r="HZY6" s="3029"/>
      <c r="HZZ6" s="3029"/>
      <c r="IAA6" s="3029"/>
      <c r="IAB6" s="1069"/>
      <c r="IAC6" s="78"/>
      <c r="IAD6" s="2438"/>
      <c r="IAE6" s="3021"/>
      <c r="IAF6" s="3021"/>
      <c r="IAG6" s="3029"/>
      <c r="IAH6" s="3029"/>
      <c r="IAI6" s="3029"/>
      <c r="IAJ6" s="1069"/>
      <c r="IAK6" s="78"/>
      <c r="IAL6" s="2438"/>
      <c r="IAM6" s="3021"/>
      <c r="IAN6" s="3021"/>
      <c r="IAO6" s="3029"/>
      <c r="IAP6" s="3029"/>
      <c r="IAQ6" s="3029"/>
      <c r="IAR6" s="1069"/>
      <c r="IAS6" s="78"/>
      <c r="IAT6" s="2438"/>
      <c r="IAU6" s="3021"/>
      <c r="IAV6" s="3021"/>
      <c r="IAW6" s="3029"/>
      <c r="IAX6" s="3029"/>
      <c r="IAY6" s="3029"/>
      <c r="IAZ6" s="1069"/>
      <c r="IBA6" s="78"/>
      <c r="IBB6" s="2438"/>
      <c r="IBC6" s="3021"/>
      <c r="IBD6" s="3021"/>
      <c r="IBE6" s="3029"/>
      <c r="IBF6" s="3029"/>
      <c r="IBG6" s="3029"/>
      <c r="IBH6" s="1069"/>
      <c r="IBI6" s="78"/>
      <c r="IBJ6" s="2438"/>
      <c r="IBK6" s="3021"/>
      <c r="IBL6" s="3021"/>
      <c r="IBM6" s="3029"/>
      <c r="IBN6" s="3029"/>
      <c r="IBO6" s="3029"/>
      <c r="IBP6" s="1069"/>
      <c r="IBQ6" s="78"/>
      <c r="IBR6" s="2438"/>
      <c r="IBS6" s="3021"/>
      <c r="IBT6" s="3021"/>
      <c r="IBU6" s="3029"/>
      <c r="IBV6" s="3029"/>
      <c r="IBW6" s="3029"/>
      <c r="IBX6" s="1069"/>
      <c r="IBY6" s="78"/>
      <c r="IBZ6" s="2438"/>
      <c r="ICA6" s="3021"/>
      <c r="ICB6" s="3021"/>
      <c r="ICC6" s="3029"/>
      <c r="ICD6" s="3029"/>
      <c r="ICE6" s="3029"/>
      <c r="ICF6" s="1069"/>
      <c r="ICG6" s="78"/>
      <c r="ICH6" s="2438"/>
      <c r="ICI6" s="3021"/>
      <c r="ICJ6" s="3021"/>
      <c r="ICK6" s="3029"/>
      <c r="ICL6" s="3029"/>
      <c r="ICM6" s="3029"/>
      <c r="ICN6" s="1069"/>
      <c r="ICO6" s="78"/>
      <c r="ICP6" s="2438"/>
      <c r="ICQ6" s="3021"/>
      <c r="ICR6" s="3021"/>
      <c r="ICS6" s="3029"/>
      <c r="ICT6" s="3029"/>
      <c r="ICU6" s="3029"/>
      <c r="ICV6" s="1069"/>
      <c r="ICW6" s="78"/>
      <c r="ICX6" s="2438"/>
      <c r="ICY6" s="3021"/>
      <c r="ICZ6" s="3021"/>
      <c r="IDA6" s="3029"/>
      <c r="IDB6" s="3029"/>
      <c r="IDC6" s="3029"/>
      <c r="IDD6" s="1069"/>
      <c r="IDE6" s="78"/>
      <c r="IDF6" s="2438"/>
      <c r="IDG6" s="3021"/>
      <c r="IDH6" s="3021"/>
      <c r="IDI6" s="3029"/>
      <c r="IDJ6" s="3029"/>
      <c r="IDK6" s="3029"/>
      <c r="IDL6" s="1069"/>
      <c r="IDM6" s="78"/>
      <c r="IDN6" s="2438"/>
      <c r="IDO6" s="3021"/>
      <c r="IDP6" s="3021"/>
      <c r="IDQ6" s="3029"/>
      <c r="IDR6" s="3029"/>
      <c r="IDS6" s="3029"/>
      <c r="IDT6" s="1069"/>
      <c r="IDU6" s="78"/>
      <c r="IDV6" s="2438"/>
      <c r="IDW6" s="3021"/>
      <c r="IDX6" s="3021"/>
      <c r="IDY6" s="3029"/>
      <c r="IDZ6" s="3029"/>
      <c r="IEA6" s="3029"/>
      <c r="IEB6" s="1069"/>
      <c r="IEC6" s="78"/>
      <c r="IED6" s="2438"/>
      <c r="IEE6" s="3021"/>
      <c r="IEF6" s="3021"/>
      <c r="IEG6" s="3029"/>
      <c r="IEH6" s="3029"/>
      <c r="IEI6" s="3029"/>
      <c r="IEJ6" s="1069"/>
      <c r="IEK6" s="78"/>
      <c r="IEL6" s="2438"/>
      <c r="IEM6" s="3021"/>
      <c r="IEN6" s="3021"/>
      <c r="IEO6" s="3029"/>
      <c r="IEP6" s="3029"/>
      <c r="IEQ6" s="3029"/>
      <c r="IER6" s="1069"/>
      <c r="IES6" s="78"/>
      <c r="IET6" s="2438"/>
      <c r="IEU6" s="3021"/>
      <c r="IEV6" s="3021"/>
      <c r="IEW6" s="3029"/>
      <c r="IEX6" s="3029"/>
      <c r="IEY6" s="3029"/>
      <c r="IEZ6" s="1069"/>
      <c r="IFA6" s="78"/>
      <c r="IFB6" s="2438"/>
      <c r="IFC6" s="3021"/>
      <c r="IFD6" s="3021"/>
      <c r="IFE6" s="3029"/>
      <c r="IFF6" s="3029"/>
      <c r="IFG6" s="3029"/>
      <c r="IFH6" s="1069"/>
      <c r="IFI6" s="78"/>
      <c r="IFJ6" s="2438"/>
      <c r="IFK6" s="3021"/>
      <c r="IFL6" s="3021"/>
      <c r="IFM6" s="3029"/>
      <c r="IFN6" s="3029"/>
      <c r="IFO6" s="3029"/>
      <c r="IFP6" s="1069"/>
      <c r="IFQ6" s="78"/>
      <c r="IFR6" s="2438"/>
      <c r="IFS6" s="3021"/>
      <c r="IFT6" s="3021"/>
      <c r="IFU6" s="3029"/>
      <c r="IFV6" s="3029"/>
      <c r="IFW6" s="3029"/>
      <c r="IFX6" s="1069"/>
      <c r="IFY6" s="78"/>
      <c r="IFZ6" s="2438"/>
      <c r="IGA6" s="3021"/>
      <c r="IGB6" s="3021"/>
      <c r="IGC6" s="3029"/>
      <c r="IGD6" s="3029"/>
      <c r="IGE6" s="3029"/>
      <c r="IGF6" s="1069"/>
      <c r="IGG6" s="78"/>
      <c r="IGH6" s="2438"/>
      <c r="IGI6" s="3021"/>
      <c r="IGJ6" s="3021"/>
      <c r="IGK6" s="3029"/>
      <c r="IGL6" s="3029"/>
      <c r="IGM6" s="3029"/>
      <c r="IGN6" s="1069"/>
      <c r="IGO6" s="78"/>
      <c r="IGP6" s="2438"/>
      <c r="IGQ6" s="3021"/>
      <c r="IGR6" s="3021"/>
      <c r="IGS6" s="3029"/>
      <c r="IGT6" s="3029"/>
      <c r="IGU6" s="3029"/>
      <c r="IGV6" s="1069"/>
      <c r="IGW6" s="78"/>
      <c r="IGX6" s="2438"/>
      <c r="IGY6" s="3021"/>
      <c r="IGZ6" s="3021"/>
      <c r="IHA6" s="3029"/>
      <c r="IHB6" s="3029"/>
      <c r="IHC6" s="3029"/>
      <c r="IHD6" s="1069"/>
      <c r="IHE6" s="78"/>
      <c r="IHF6" s="2438"/>
      <c r="IHG6" s="3021"/>
      <c r="IHH6" s="3021"/>
      <c r="IHI6" s="3029"/>
      <c r="IHJ6" s="3029"/>
      <c r="IHK6" s="3029"/>
      <c r="IHL6" s="1069"/>
      <c r="IHM6" s="78"/>
      <c r="IHN6" s="2438"/>
      <c r="IHO6" s="3021"/>
      <c r="IHP6" s="3021"/>
      <c r="IHQ6" s="3029"/>
      <c r="IHR6" s="3029"/>
      <c r="IHS6" s="3029"/>
      <c r="IHT6" s="1069"/>
      <c r="IHU6" s="78"/>
      <c r="IHV6" s="2438"/>
      <c r="IHW6" s="3021"/>
      <c r="IHX6" s="3021"/>
      <c r="IHY6" s="3029"/>
      <c r="IHZ6" s="3029"/>
      <c r="IIA6" s="3029"/>
      <c r="IIB6" s="1069"/>
      <c r="IIC6" s="78"/>
      <c r="IID6" s="2438"/>
      <c r="IIE6" s="3021"/>
      <c r="IIF6" s="3021"/>
      <c r="IIG6" s="3029"/>
      <c r="IIH6" s="3029"/>
      <c r="III6" s="3029"/>
      <c r="IIJ6" s="1069"/>
      <c r="IIK6" s="78"/>
      <c r="IIL6" s="2438"/>
      <c r="IIM6" s="3021"/>
      <c r="IIN6" s="3021"/>
      <c r="IIO6" s="3029"/>
      <c r="IIP6" s="3029"/>
      <c r="IIQ6" s="3029"/>
      <c r="IIR6" s="1069"/>
      <c r="IIS6" s="78"/>
      <c r="IIT6" s="2438"/>
      <c r="IIU6" s="3021"/>
      <c r="IIV6" s="3021"/>
      <c r="IIW6" s="3029"/>
      <c r="IIX6" s="3029"/>
      <c r="IIY6" s="3029"/>
      <c r="IIZ6" s="1069"/>
      <c r="IJA6" s="78"/>
      <c r="IJB6" s="2438"/>
      <c r="IJC6" s="3021"/>
      <c r="IJD6" s="3021"/>
      <c r="IJE6" s="3029"/>
      <c r="IJF6" s="3029"/>
      <c r="IJG6" s="3029"/>
      <c r="IJH6" s="1069"/>
      <c r="IJI6" s="78"/>
      <c r="IJJ6" s="2438"/>
      <c r="IJK6" s="3021"/>
      <c r="IJL6" s="3021"/>
      <c r="IJM6" s="3029"/>
      <c r="IJN6" s="3029"/>
      <c r="IJO6" s="3029"/>
      <c r="IJP6" s="1069"/>
      <c r="IJQ6" s="78"/>
      <c r="IJR6" s="2438"/>
      <c r="IJS6" s="3021"/>
      <c r="IJT6" s="3021"/>
      <c r="IJU6" s="3029"/>
      <c r="IJV6" s="3029"/>
      <c r="IJW6" s="3029"/>
      <c r="IJX6" s="1069"/>
      <c r="IJY6" s="78"/>
      <c r="IJZ6" s="2438"/>
      <c r="IKA6" s="3021"/>
      <c r="IKB6" s="3021"/>
      <c r="IKC6" s="3029"/>
      <c r="IKD6" s="3029"/>
      <c r="IKE6" s="3029"/>
      <c r="IKF6" s="1069"/>
      <c r="IKG6" s="78"/>
      <c r="IKH6" s="2438"/>
      <c r="IKI6" s="3021"/>
      <c r="IKJ6" s="3021"/>
      <c r="IKK6" s="3029"/>
      <c r="IKL6" s="3029"/>
      <c r="IKM6" s="3029"/>
      <c r="IKN6" s="1069"/>
      <c r="IKO6" s="78"/>
      <c r="IKP6" s="2438"/>
      <c r="IKQ6" s="3021"/>
      <c r="IKR6" s="3021"/>
      <c r="IKS6" s="3029"/>
      <c r="IKT6" s="3029"/>
      <c r="IKU6" s="3029"/>
      <c r="IKV6" s="1069"/>
      <c r="IKW6" s="78"/>
      <c r="IKX6" s="2438"/>
      <c r="IKY6" s="3021"/>
      <c r="IKZ6" s="3021"/>
      <c r="ILA6" s="3029"/>
      <c r="ILB6" s="3029"/>
      <c r="ILC6" s="3029"/>
      <c r="ILD6" s="1069"/>
      <c r="ILE6" s="78"/>
      <c r="ILF6" s="2438"/>
      <c r="ILG6" s="3021"/>
      <c r="ILH6" s="3021"/>
      <c r="ILI6" s="3029"/>
      <c r="ILJ6" s="3029"/>
      <c r="ILK6" s="3029"/>
      <c r="ILL6" s="1069"/>
      <c r="ILM6" s="78"/>
      <c r="ILN6" s="2438"/>
      <c r="ILO6" s="3021"/>
      <c r="ILP6" s="3021"/>
      <c r="ILQ6" s="3029"/>
      <c r="ILR6" s="3029"/>
      <c r="ILS6" s="3029"/>
      <c r="ILT6" s="1069"/>
      <c r="ILU6" s="78"/>
      <c r="ILV6" s="2438"/>
      <c r="ILW6" s="3021"/>
      <c r="ILX6" s="3021"/>
      <c r="ILY6" s="3029"/>
      <c r="ILZ6" s="3029"/>
      <c r="IMA6" s="3029"/>
      <c r="IMB6" s="1069"/>
      <c r="IMC6" s="78"/>
      <c r="IMD6" s="2438"/>
      <c r="IME6" s="3021"/>
      <c r="IMF6" s="3021"/>
      <c r="IMG6" s="3029"/>
      <c r="IMH6" s="3029"/>
      <c r="IMI6" s="3029"/>
      <c r="IMJ6" s="1069"/>
      <c r="IMK6" s="78"/>
      <c r="IML6" s="2438"/>
      <c r="IMM6" s="3021"/>
      <c r="IMN6" s="3021"/>
      <c r="IMO6" s="3029"/>
      <c r="IMP6" s="3029"/>
      <c r="IMQ6" s="3029"/>
      <c r="IMR6" s="1069"/>
      <c r="IMS6" s="78"/>
      <c r="IMT6" s="2438"/>
      <c r="IMU6" s="3021"/>
      <c r="IMV6" s="3021"/>
      <c r="IMW6" s="3029"/>
      <c r="IMX6" s="3029"/>
      <c r="IMY6" s="3029"/>
      <c r="IMZ6" s="1069"/>
      <c r="INA6" s="78"/>
      <c r="INB6" s="2438"/>
      <c r="INC6" s="3021"/>
      <c r="IND6" s="3021"/>
      <c r="INE6" s="3029"/>
      <c r="INF6" s="3029"/>
      <c r="ING6" s="3029"/>
      <c r="INH6" s="1069"/>
      <c r="INI6" s="78"/>
      <c r="INJ6" s="2438"/>
      <c r="INK6" s="3021"/>
      <c r="INL6" s="3021"/>
      <c r="INM6" s="3029"/>
      <c r="INN6" s="3029"/>
      <c r="INO6" s="3029"/>
      <c r="INP6" s="1069"/>
      <c r="INQ6" s="78"/>
      <c r="INR6" s="2438"/>
      <c r="INS6" s="3021"/>
      <c r="INT6" s="3021"/>
      <c r="INU6" s="3029"/>
      <c r="INV6" s="3029"/>
      <c r="INW6" s="3029"/>
      <c r="INX6" s="1069"/>
      <c r="INY6" s="78"/>
      <c r="INZ6" s="2438"/>
      <c r="IOA6" s="3021"/>
      <c r="IOB6" s="3021"/>
      <c r="IOC6" s="3029"/>
      <c r="IOD6" s="3029"/>
      <c r="IOE6" s="3029"/>
      <c r="IOF6" s="1069"/>
      <c r="IOG6" s="78"/>
      <c r="IOH6" s="2438"/>
      <c r="IOI6" s="3021"/>
      <c r="IOJ6" s="3021"/>
      <c r="IOK6" s="3029"/>
      <c r="IOL6" s="3029"/>
      <c r="IOM6" s="3029"/>
      <c r="ION6" s="1069"/>
      <c r="IOO6" s="78"/>
      <c r="IOP6" s="2438"/>
      <c r="IOQ6" s="3021"/>
      <c r="IOR6" s="3021"/>
      <c r="IOS6" s="3029"/>
      <c r="IOT6" s="3029"/>
      <c r="IOU6" s="3029"/>
      <c r="IOV6" s="1069"/>
      <c r="IOW6" s="78"/>
      <c r="IOX6" s="2438"/>
      <c r="IOY6" s="3021"/>
      <c r="IOZ6" s="3021"/>
      <c r="IPA6" s="3029"/>
      <c r="IPB6" s="3029"/>
      <c r="IPC6" s="3029"/>
      <c r="IPD6" s="1069"/>
      <c r="IPE6" s="78"/>
      <c r="IPF6" s="2438"/>
      <c r="IPG6" s="3021"/>
      <c r="IPH6" s="3021"/>
      <c r="IPI6" s="3029"/>
      <c r="IPJ6" s="3029"/>
      <c r="IPK6" s="3029"/>
      <c r="IPL6" s="1069"/>
      <c r="IPM6" s="78"/>
      <c r="IPN6" s="2438"/>
      <c r="IPO6" s="3021"/>
      <c r="IPP6" s="3021"/>
      <c r="IPQ6" s="3029"/>
      <c r="IPR6" s="3029"/>
      <c r="IPS6" s="3029"/>
      <c r="IPT6" s="1069"/>
      <c r="IPU6" s="78"/>
      <c r="IPV6" s="2438"/>
      <c r="IPW6" s="3021"/>
      <c r="IPX6" s="3021"/>
      <c r="IPY6" s="3029"/>
      <c r="IPZ6" s="3029"/>
      <c r="IQA6" s="3029"/>
      <c r="IQB6" s="1069"/>
      <c r="IQC6" s="78"/>
      <c r="IQD6" s="2438"/>
      <c r="IQE6" s="3021"/>
      <c r="IQF6" s="3021"/>
      <c r="IQG6" s="3029"/>
      <c r="IQH6" s="3029"/>
      <c r="IQI6" s="3029"/>
      <c r="IQJ6" s="1069"/>
      <c r="IQK6" s="78"/>
      <c r="IQL6" s="2438"/>
      <c r="IQM6" s="3021"/>
      <c r="IQN6" s="3021"/>
      <c r="IQO6" s="3029"/>
      <c r="IQP6" s="3029"/>
      <c r="IQQ6" s="3029"/>
      <c r="IQR6" s="1069"/>
      <c r="IQS6" s="78"/>
      <c r="IQT6" s="2438"/>
      <c r="IQU6" s="3021"/>
      <c r="IQV6" s="3021"/>
      <c r="IQW6" s="3029"/>
      <c r="IQX6" s="3029"/>
      <c r="IQY6" s="3029"/>
      <c r="IQZ6" s="1069"/>
      <c r="IRA6" s="78"/>
      <c r="IRB6" s="2438"/>
      <c r="IRC6" s="3021"/>
      <c r="IRD6" s="3021"/>
      <c r="IRE6" s="3029"/>
      <c r="IRF6" s="3029"/>
      <c r="IRG6" s="3029"/>
      <c r="IRH6" s="1069"/>
      <c r="IRI6" s="78"/>
      <c r="IRJ6" s="2438"/>
      <c r="IRK6" s="3021"/>
      <c r="IRL6" s="3021"/>
      <c r="IRM6" s="3029"/>
      <c r="IRN6" s="3029"/>
      <c r="IRO6" s="3029"/>
      <c r="IRP6" s="1069"/>
      <c r="IRQ6" s="78"/>
      <c r="IRR6" s="2438"/>
      <c r="IRS6" s="3021"/>
      <c r="IRT6" s="3021"/>
      <c r="IRU6" s="3029"/>
      <c r="IRV6" s="3029"/>
      <c r="IRW6" s="3029"/>
      <c r="IRX6" s="1069"/>
      <c r="IRY6" s="78"/>
      <c r="IRZ6" s="2438"/>
      <c r="ISA6" s="3021"/>
      <c r="ISB6" s="3021"/>
      <c r="ISC6" s="3029"/>
      <c r="ISD6" s="3029"/>
      <c r="ISE6" s="3029"/>
      <c r="ISF6" s="1069"/>
      <c r="ISG6" s="78"/>
      <c r="ISH6" s="2438"/>
      <c r="ISI6" s="3021"/>
      <c r="ISJ6" s="3021"/>
      <c r="ISK6" s="3029"/>
      <c r="ISL6" s="3029"/>
      <c r="ISM6" s="3029"/>
      <c r="ISN6" s="1069"/>
      <c r="ISO6" s="78"/>
      <c r="ISP6" s="2438"/>
      <c r="ISQ6" s="3021"/>
      <c r="ISR6" s="3021"/>
      <c r="ISS6" s="3029"/>
      <c r="IST6" s="3029"/>
      <c r="ISU6" s="3029"/>
      <c r="ISV6" s="1069"/>
      <c r="ISW6" s="78"/>
      <c r="ISX6" s="2438"/>
      <c r="ISY6" s="3021"/>
      <c r="ISZ6" s="3021"/>
      <c r="ITA6" s="3029"/>
      <c r="ITB6" s="3029"/>
      <c r="ITC6" s="3029"/>
      <c r="ITD6" s="1069"/>
      <c r="ITE6" s="78"/>
      <c r="ITF6" s="2438"/>
      <c r="ITG6" s="3021"/>
      <c r="ITH6" s="3021"/>
      <c r="ITI6" s="3029"/>
      <c r="ITJ6" s="3029"/>
      <c r="ITK6" s="3029"/>
      <c r="ITL6" s="1069"/>
      <c r="ITM6" s="78"/>
      <c r="ITN6" s="2438"/>
      <c r="ITO6" s="3021"/>
      <c r="ITP6" s="3021"/>
      <c r="ITQ6" s="3029"/>
      <c r="ITR6" s="3029"/>
      <c r="ITS6" s="3029"/>
      <c r="ITT6" s="1069"/>
      <c r="ITU6" s="78"/>
      <c r="ITV6" s="2438"/>
      <c r="ITW6" s="3021"/>
      <c r="ITX6" s="3021"/>
      <c r="ITY6" s="3029"/>
      <c r="ITZ6" s="3029"/>
      <c r="IUA6" s="3029"/>
      <c r="IUB6" s="1069"/>
      <c r="IUC6" s="78"/>
      <c r="IUD6" s="2438"/>
      <c r="IUE6" s="3021"/>
      <c r="IUF6" s="3021"/>
      <c r="IUG6" s="3029"/>
      <c r="IUH6" s="3029"/>
      <c r="IUI6" s="3029"/>
      <c r="IUJ6" s="1069"/>
      <c r="IUK6" s="78"/>
      <c r="IUL6" s="2438"/>
      <c r="IUM6" s="3021"/>
      <c r="IUN6" s="3021"/>
      <c r="IUO6" s="3029"/>
      <c r="IUP6" s="3029"/>
      <c r="IUQ6" s="3029"/>
      <c r="IUR6" s="1069"/>
      <c r="IUS6" s="78"/>
      <c r="IUT6" s="2438"/>
      <c r="IUU6" s="3021"/>
      <c r="IUV6" s="3021"/>
      <c r="IUW6" s="3029"/>
      <c r="IUX6" s="3029"/>
      <c r="IUY6" s="3029"/>
      <c r="IUZ6" s="1069"/>
      <c r="IVA6" s="78"/>
      <c r="IVB6" s="2438"/>
      <c r="IVC6" s="3021"/>
      <c r="IVD6" s="3021"/>
      <c r="IVE6" s="3029"/>
      <c r="IVF6" s="3029"/>
      <c r="IVG6" s="3029"/>
      <c r="IVH6" s="1069"/>
      <c r="IVI6" s="78"/>
      <c r="IVJ6" s="2438"/>
      <c r="IVK6" s="3021"/>
      <c r="IVL6" s="3021"/>
      <c r="IVM6" s="3029"/>
      <c r="IVN6" s="3029"/>
      <c r="IVO6" s="3029"/>
      <c r="IVP6" s="1069"/>
      <c r="IVQ6" s="78"/>
      <c r="IVR6" s="2438"/>
      <c r="IVS6" s="3021"/>
      <c r="IVT6" s="3021"/>
      <c r="IVU6" s="3029"/>
      <c r="IVV6" s="3029"/>
      <c r="IVW6" s="3029"/>
      <c r="IVX6" s="1069"/>
      <c r="IVY6" s="78"/>
      <c r="IVZ6" s="2438"/>
      <c r="IWA6" s="3021"/>
      <c r="IWB6" s="3021"/>
      <c r="IWC6" s="3029"/>
      <c r="IWD6" s="3029"/>
      <c r="IWE6" s="3029"/>
      <c r="IWF6" s="1069"/>
      <c r="IWG6" s="78"/>
      <c r="IWH6" s="2438"/>
      <c r="IWI6" s="3021"/>
      <c r="IWJ6" s="3021"/>
      <c r="IWK6" s="3029"/>
      <c r="IWL6" s="3029"/>
      <c r="IWM6" s="3029"/>
      <c r="IWN6" s="1069"/>
      <c r="IWO6" s="78"/>
      <c r="IWP6" s="2438"/>
      <c r="IWQ6" s="3021"/>
      <c r="IWR6" s="3021"/>
      <c r="IWS6" s="3029"/>
      <c r="IWT6" s="3029"/>
      <c r="IWU6" s="3029"/>
      <c r="IWV6" s="1069"/>
      <c r="IWW6" s="78"/>
      <c r="IWX6" s="2438"/>
      <c r="IWY6" s="3021"/>
      <c r="IWZ6" s="3021"/>
      <c r="IXA6" s="3029"/>
      <c r="IXB6" s="3029"/>
      <c r="IXC6" s="3029"/>
      <c r="IXD6" s="1069"/>
      <c r="IXE6" s="78"/>
      <c r="IXF6" s="2438"/>
      <c r="IXG6" s="3021"/>
      <c r="IXH6" s="3021"/>
      <c r="IXI6" s="3029"/>
      <c r="IXJ6" s="3029"/>
      <c r="IXK6" s="3029"/>
      <c r="IXL6" s="1069"/>
      <c r="IXM6" s="78"/>
      <c r="IXN6" s="2438"/>
      <c r="IXO6" s="3021"/>
      <c r="IXP6" s="3021"/>
      <c r="IXQ6" s="3029"/>
      <c r="IXR6" s="3029"/>
      <c r="IXS6" s="3029"/>
      <c r="IXT6" s="1069"/>
      <c r="IXU6" s="78"/>
      <c r="IXV6" s="2438"/>
      <c r="IXW6" s="3021"/>
      <c r="IXX6" s="3021"/>
      <c r="IXY6" s="3029"/>
      <c r="IXZ6" s="3029"/>
      <c r="IYA6" s="3029"/>
      <c r="IYB6" s="1069"/>
      <c r="IYC6" s="78"/>
      <c r="IYD6" s="2438"/>
      <c r="IYE6" s="3021"/>
      <c r="IYF6" s="3021"/>
      <c r="IYG6" s="3029"/>
      <c r="IYH6" s="3029"/>
      <c r="IYI6" s="3029"/>
      <c r="IYJ6" s="1069"/>
      <c r="IYK6" s="78"/>
      <c r="IYL6" s="2438"/>
      <c r="IYM6" s="3021"/>
      <c r="IYN6" s="3021"/>
      <c r="IYO6" s="3029"/>
      <c r="IYP6" s="3029"/>
      <c r="IYQ6" s="3029"/>
      <c r="IYR6" s="1069"/>
      <c r="IYS6" s="78"/>
      <c r="IYT6" s="2438"/>
      <c r="IYU6" s="3021"/>
      <c r="IYV6" s="3021"/>
      <c r="IYW6" s="3029"/>
      <c r="IYX6" s="3029"/>
      <c r="IYY6" s="3029"/>
      <c r="IYZ6" s="1069"/>
      <c r="IZA6" s="78"/>
      <c r="IZB6" s="2438"/>
      <c r="IZC6" s="3021"/>
      <c r="IZD6" s="3021"/>
      <c r="IZE6" s="3029"/>
      <c r="IZF6" s="3029"/>
      <c r="IZG6" s="3029"/>
      <c r="IZH6" s="1069"/>
      <c r="IZI6" s="78"/>
      <c r="IZJ6" s="2438"/>
      <c r="IZK6" s="3021"/>
      <c r="IZL6" s="3021"/>
      <c r="IZM6" s="3029"/>
      <c r="IZN6" s="3029"/>
      <c r="IZO6" s="3029"/>
      <c r="IZP6" s="1069"/>
      <c r="IZQ6" s="78"/>
      <c r="IZR6" s="2438"/>
      <c r="IZS6" s="3021"/>
      <c r="IZT6" s="3021"/>
      <c r="IZU6" s="3029"/>
      <c r="IZV6" s="3029"/>
      <c r="IZW6" s="3029"/>
      <c r="IZX6" s="1069"/>
      <c r="IZY6" s="78"/>
      <c r="IZZ6" s="2438"/>
      <c r="JAA6" s="3021"/>
      <c r="JAB6" s="3021"/>
      <c r="JAC6" s="3029"/>
      <c r="JAD6" s="3029"/>
      <c r="JAE6" s="3029"/>
      <c r="JAF6" s="1069"/>
      <c r="JAG6" s="78"/>
      <c r="JAH6" s="2438"/>
      <c r="JAI6" s="3021"/>
      <c r="JAJ6" s="3021"/>
      <c r="JAK6" s="3029"/>
      <c r="JAL6" s="3029"/>
      <c r="JAM6" s="3029"/>
      <c r="JAN6" s="1069"/>
      <c r="JAO6" s="78"/>
      <c r="JAP6" s="2438"/>
      <c r="JAQ6" s="3021"/>
      <c r="JAR6" s="3021"/>
      <c r="JAS6" s="3029"/>
      <c r="JAT6" s="3029"/>
      <c r="JAU6" s="3029"/>
      <c r="JAV6" s="1069"/>
      <c r="JAW6" s="78"/>
      <c r="JAX6" s="2438"/>
      <c r="JAY6" s="3021"/>
      <c r="JAZ6" s="3021"/>
      <c r="JBA6" s="3029"/>
      <c r="JBB6" s="3029"/>
      <c r="JBC6" s="3029"/>
      <c r="JBD6" s="1069"/>
      <c r="JBE6" s="78"/>
      <c r="JBF6" s="2438"/>
      <c r="JBG6" s="3021"/>
      <c r="JBH6" s="3021"/>
      <c r="JBI6" s="3029"/>
      <c r="JBJ6" s="3029"/>
      <c r="JBK6" s="3029"/>
      <c r="JBL6" s="1069"/>
      <c r="JBM6" s="78"/>
      <c r="JBN6" s="2438"/>
      <c r="JBO6" s="3021"/>
      <c r="JBP6" s="3021"/>
      <c r="JBQ6" s="3029"/>
      <c r="JBR6" s="3029"/>
      <c r="JBS6" s="3029"/>
      <c r="JBT6" s="1069"/>
      <c r="JBU6" s="78"/>
      <c r="JBV6" s="2438"/>
      <c r="JBW6" s="3021"/>
      <c r="JBX6" s="3021"/>
      <c r="JBY6" s="3029"/>
      <c r="JBZ6" s="3029"/>
      <c r="JCA6" s="3029"/>
      <c r="JCB6" s="1069"/>
      <c r="JCC6" s="78"/>
      <c r="JCD6" s="2438"/>
      <c r="JCE6" s="3021"/>
      <c r="JCF6" s="3021"/>
      <c r="JCG6" s="3029"/>
      <c r="JCH6" s="3029"/>
      <c r="JCI6" s="3029"/>
      <c r="JCJ6" s="1069"/>
      <c r="JCK6" s="78"/>
      <c r="JCL6" s="2438"/>
      <c r="JCM6" s="3021"/>
      <c r="JCN6" s="3021"/>
      <c r="JCO6" s="3029"/>
      <c r="JCP6" s="3029"/>
      <c r="JCQ6" s="3029"/>
      <c r="JCR6" s="1069"/>
      <c r="JCS6" s="78"/>
      <c r="JCT6" s="2438"/>
      <c r="JCU6" s="3021"/>
      <c r="JCV6" s="3021"/>
      <c r="JCW6" s="3029"/>
      <c r="JCX6" s="3029"/>
      <c r="JCY6" s="3029"/>
      <c r="JCZ6" s="1069"/>
      <c r="JDA6" s="78"/>
      <c r="JDB6" s="2438"/>
      <c r="JDC6" s="3021"/>
      <c r="JDD6" s="3021"/>
      <c r="JDE6" s="3029"/>
      <c r="JDF6" s="3029"/>
      <c r="JDG6" s="3029"/>
      <c r="JDH6" s="1069"/>
      <c r="JDI6" s="78"/>
      <c r="JDJ6" s="2438"/>
      <c r="JDK6" s="3021"/>
      <c r="JDL6" s="3021"/>
      <c r="JDM6" s="3029"/>
      <c r="JDN6" s="3029"/>
      <c r="JDO6" s="3029"/>
      <c r="JDP6" s="1069"/>
      <c r="JDQ6" s="78"/>
      <c r="JDR6" s="2438"/>
      <c r="JDS6" s="3021"/>
      <c r="JDT6" s="3021"/>
      <c r="JDU6" s="3029"/>
      <c r="JDV6" s="3029"/>
      <c r="JDW6" s="3029"/>
      <c r="JDX6" s="1069"/>
      <c r="JDY6" s="78"/>
      <c r="JDZ6" s="2438"/>
      <c r="JEA6" s="3021"/>
      <c r="JEB6" s="3021"/>
      <c r="JEC6" s="3029"/>
      <c r="JED6" s="3029"/>
      <c r="JEE6" s="3029"/>
      <c r="JEF6" s="1069"/>
      <c r="JEG6" s="78"/>
      <c r="JEH6" s="2438"/>
      <c r="JEI6" s="3021"/>
      <c r="JEJ6" s="3021"/>
      <c r="JEK6" s="3029"/>
      <c r="JEL6" s="3029"/>
      <c r="JEM6" s="3029"/>
      <c r="JEN6" s="1069"/>
      <c r="JEO6" s="78"/>
      <c r="JEP6" s="2438"/>
      <c r="JEQ6" s="3021"/>
      <c r="JER6" s="3021"/>
      <c r="JES6" s="3029"/>
      <c r="JET6" s="3029"/>
      <c r="JEU6" s="3029"/>
      <c r="JEV6" s="1069"/>
      <c r="JEW6" s="78"/>
      <c r="JEX6" s="2438"/>
      <c r="JEY6" s="3021"/>
      <c r="JEZ6" s="3021"/>
      <c r="JFA6" s="3029"/>
      <c r="JFB6" s="3029"/>
      <c r="JFC6" s="3029"/>
      <c r="JFD6" s="1069"/>
      <c r="JFE6" s="78"/>
      <c r="JFF6" s="2438"/>
      <c r="JFG6" s="3021"/>
      <c r="JFH6" s="3021"/>
      <c r="JFI6" s="3029"/>
      <c r="JFJ6" s="3029"/>
      <c r="JFK6" s="3029"/>
      <c r="JFL6" s="1069"/>
      <c r="JFM6" s="78"/>
      <c r="JFN6" s="2438"/>
      <c r="JFO6" s="3021"/>
      <c r="JFP6" s="3021"/>
      <c r="JFQ6" s="3029"/>
      <c r="JFR6" s="3029"/>
      <c r="JFS6" s="3029"/>
      <c r="JFT6" s="1069"/>
      <c r="JFU6" s="78"/>
      <c r="JFV6" s="2438"/>
      <c r="JFW6" s="3021"/>
      <c r="JFX6" s="3021"/>
      <c r="JFY6" s="3029"/>
      <c r="JFZ6" s="3029"/>
      <c r="JGA6" s="3029"/>
      <c r="JGB6" s="1069"/>
      <c r="JGC6" s="78"/>
      <c r="JGD6" s="2438"/>
      <c r="JGE6" s="3021"/>
      <c r="JGF6" s="3021"/>
      <c r="JGG6" s="3029"/>
      <c r="JGH6" s="3029"/>
      <c r="JGI6" s="3029"/>
      <c r="JGJ6" s="1069"/>
      <c r="JGK6" s="78"/>
      <c r="JGL6" s="2438"/>
      <c r="JGM6" s="3021"/>
      <c r="JGN6" s="3021"/>
      <c r="JGO6" s="3029"/>
      <c r="JGP6" s="3029"/>
      <c r="JGQ6" s="3029"/>
      <c r="JGR6" s="1069"/>
      <c r="JGS6" s="78"/>
      <c r="JGT6" s="2438"/>
      <c r="JGU6" s="3021"/>
      <c r="JGV6" s="3021"/>
      <c r="JGW6" s="3029"/>
      <c r="JGX6" s="3029"/>
      <c r="JGY6" s="3029"/>
      <c r="JGZ6" s="1069"/>
      <c r="JHA6" s="78"/>
      <c r="JHB6" s="2438"/>
      <c r="JHC6" s="3021"/>
      <c r="JHD6" s="3021"/>
      <c r="JHE6" s="3029"/>
      <c r="JHF6" s="3029"/>
      <c r="JHG6" s="3029"/>
      <c r="JHH6" s="1069"/>
      <c r="JHI6" s="78"/>
      <c r="JHJ6" s="2438"/>
      <c r="JHK6" s="3021"/>
      <c r="JHL6" s="3021"/>
      <c r="JHM6" s="3029"/>
      <c r="JHN6" s="3029"/>
      <c r="JHO6" s="3029"/>
      <c r="JHP6" s="1069"/>
      <c r="JHQ6" s="78"/>
      <c r="JHR6" s="2438"/>
      <c r="JHS6" s="3021"/>
      <c r="JHT6" s="3021"/>
      <c r="JHU6" s="3029"/>
      <c r="JHV6" s="3029"/>
      <c r="JHW6" s="3029"/>
      <c r="JHX6" s="1069"/>
      <c r="JHY6" s="78"/>
      <c r="JHZ6" s="2438"/>
      <c r="JIA6" s="3021"/>
      <c r="JIB6" s="3021"/>
      <c r="JIC6" s="3029"/>
      <c r="JID6" s="3029"/>
      <c r="JIE6" s="3029"/>
      <c r="JIF6" s="1069"/>
      <c r="JIG6" s="78"/>
      <c r="JIH6" s="2438"/>
      <c r="JII6" s="3021"/>
      <c r="JIJ6" s="3021"/>
      <c r="JIK6" s="3029"/>
      <c r="JIL6" s="3029"/>
      <c r="JIM6" s="3029"/>
      <c r="JIN6" s="1069"/>
      <c r="JIO6" s="78"/>
      <c r="JIP6" s="2438"/>
      <c r="JIQ6" s="3021"/>
      <c r="JIR6" s="3021"/>
      <c r="JIS6" s="3029"/>
      <c r="JIT6" s="3029"/>
      <c r="JIU6" s="3029"/>
      <c r="JIV6" s="1069"/>
      <c r="JIW6" s="78"/>
      <c r="JIX6" s="2438"/>
      <c r="JIY6" s="3021"/>
      <c r="JIZ6" s="3021"/>
      <c r="JJA6" s="3029"/>
      <c r="JJB6" s="3029"/>
      <c r="JJC6" s="3029"/>
      <c r="JJD6" s="1069"/>
      <c r="JJE6" s="78"/>
      <c r="JJF6" s="2438"/>
      <c r="JJG6" s="3021"/>
      <c r="JJH6" s="3021"/>
      <c r="JJI6" s="3029"/>
      <c r="JJJ6" s="3029"/>
      <c r="JJK6" s="3029"/>
      <c r="JJL6" s="1069"/>
      <c r="JJM6" s="78"/>
      <c r="JJN6" s="2438"/>
      <c r="JJO6" s="3021"/>
      <c r="JJP6" s="3021"/>
      <c r="JJQ6" s="3029"/>
      <c r="JJR6" s="3029"/>
      <c r="JJS6" s="3029"/>
      <c r="JJT6" s="1069"/>
      <c r="JJU6" s="78"/>
      <c r="JJV6" s="2438"/>
      <c r="JJW6" s="3021"/>
      <c r="JJX6" s="3021"/>
      <c r="JJY6" s="3029"/>
      <c r="JJZ6" s="3029"/>
      <c r="JKA6" s="3029"/>
      <c r="JKB6" s="1069"/>
      <c r="JKC6" s="78"/>
      <c r="JKD6" s="2438"/>
      <c r="JKE6" s="3021"/>
      <c r="JKF6" s="3021"/>
      <c r="JKG6" s="3029"/>
      <c r="JKH6" s="3029"/>
      <c r="JKI6" s="3029"/>
      <c r="JKJ6" s="1069"/>
      <c r="JKK6" s="78"/>
      <c r="JKL6" s="2438"/>
      <c r="JKM6" s="3021"/>
      <c r="JKN6" s="3021"/>
      <c r="JKO6" s="3029"/>
      <c r="JKP6" s="3029"/>
      <c r="JKQ6" s="3029"/>
      <c r="JKR6" s="1069"/>
      <c r="JKS6" s="78"/>
      <c r="JKT6" s="2438"/>
      <c r="JKU6" s="3021"/>
      <c r="JKV6" s="3021"/>
      <c r="JKW6" s="3029"/>
      <c r="JKX6" s="3029"/>
      <c r="JKY6" s="3029"/>
      <c r="JKZ6" s="1069"/>
      <c r="JLA6" s="78"/>
      <c r="JLB6" s="2438"/>
      <c r="JLC6" s="3021"/>
      <c r="JLD6" s="3021"/>
      <c r="JLE6" s="3029"/>
      <c r="JLF6" s="3029"/>
      <c r="JLG6" s="3029"/>
      <c r="JLH6" s="1069"/>
      <c r="JLI6" s="78"/>
      <c r="JLJ6" s="2438"/>
      <c r="JLK6" s="3021"/>
      <c r="JLL6" s="3021"/>
      <c r="JLM6" s="3029"/>
      <c r="JLN6" s="3029"/>
      <c r="JLO6" s="3029"/>
      <c r="JLP6" s="1069"/>
      <c r="JLQ6" s="78"/>
      <c r="JLR6" s="2438"/>
      <c r="JLS6" s="3021"/>
      <c r="JLT6" s="3021"/>
      <c r="JLU6" s="3029"/>
      <c r="JLV6" s="3029"/>
      <c r="JLW6" s="3029"/>
      <c r="JLX6" s="1069"/>
      <c r="JLY6" s="78"/>
      <c r="JLZ6" s="2438"/>
      <c r="JMA6" s="3021"/>
      <c r="JMB6" s="3021"/>
      <c r="JMC6" s="3029"/>
      <c r="JMD6" s="3029"/>
      <c r="JME6" s="3029"/>
      <c r="JMF6" s="1069"/>
      <c r="JMG6" s="78"/>
      <c r="JMH6" s="2438"/>
      <c r="JMI6" s="3021"/>
      <c r="JMJ6" s="3021"/>
      <c r="JMK6" s="3029"/>
      <c r="JML6" s="3029"/>
      <c r="JMM6" s="3029"/>
      <c r="JMN6" s="1069"/>
      <c r="JMO6" s="78"/>
      <c r="JMP6" s="2438"/>
      <c r="JMQ6" s="3021"/>
      <c r="JMR6" s="3021"/>
      <c r="JMS6" s="3029"/>
      <c r="JMT6" s="3029"/>
      <c r="JMU6" s="3029"/>
      <c r="JMV6" s="1069"/>
      <c r="JMW6" s="78"/>
      <c r="JMX6" s="2438"/>
      <c r="JMY6" s="3021"/>
      <c r="JMZ6" s="3021"/>
      <c r="JNA6" s="3029"/>
      <c r="JNB6" s="3029"/>
      <c r="JNC6" s="3029"/>
      <c r="JND6" s="1069"/>
      <c r="JNE6" s="78"/>
      <c r="JNF6" s="2438"/>
      <c r="JNG6" s="3021"/>
      <c r="JNH6" s="3021"/>
      <c r="JNI6" s="3029"/>
      <c r="JNJ6" s="3029"/>
      <c r="JNK6" s="3029"/>
      <c r="JNL6" s="1069"/>
      <c r="JNM6" s="78"/>
      <c r="JNN6" s="2438"/>
      <c r="JNO6" s="3021"/>
      <c r="JNP6" s="3021"/>
      <c r="JNQ6" s="3029"/>
      <c r="JNR6" s="3029"/>
      <c r="JNS6" s="3029"/>
      <c r="JNT6" s="1069"/>
      <c r="JNU6" s="78"/>
      <c r="JNV6" s="2438"/>
      <c r="JNW6" s="3021"/>
      <c r="JNX6" s="3021"/>
      <c r="JNY6" s="3029"/>
      <c r="JNZ6" s="3029"/>
      <c r="JOA6" s="3029"/>
      <c r="JOB6" s="1069"/>
      <c r="JOC6" s="78"/>
      <c r="JOD6" s="2438"/>
      <c r="JOE6" s="3021"/>
      <c r="JOF6" s="3021"/>
      <c r="JOG6" s="3029"/>
      <c r="JOH6" s="3029"/>
      <c r="JOI6" s="3029"/>
      <c r="JOJ6" s="1069"/>
      <c r="JOK6" s="78"/>
      <c r="JOL6" s="2438"/>
      <c r="JOM6" s="3021"/>
      <c r="JON6" s="3021"/>
      <c r="JOO6" s="3029"/>
      <c r="JOP6" s="3029"/>
      <c r="JOQ6" s="3029"/>
      <c r="JOR6" s="1069"/>
      <c r="JOS6" s="78"/>
      <c r="JOT6" s="2438"/>
      <c r="JOU6" s="3021"/>
      <c r="JOV6" s="3021"/>
      <c r="JOW6" s="3029"/>
      <c r="JOX6" s="3029"/>
      <c r="JOY6" s="3029"/>
      <c r="JOZ6" s="1069"/>
      <c r="JPA6" s="78"/>
      <c r="JPB6" s="2438"/>
      <c r="JPC6" s="3021"/>
      <c r="JPD6" s="3021"/>
      <c r="JPE6" s="3029"/>
      <c r="JPF6" s="3029"/>
      <c r="JPG6" s="3029"/>
      <c r="JPH6" s="1069"/>
      <c r="JPI6" s="78"/>
      <c r="JPJ6" s="2438"/>
      <c r="JPK6" s="3021"/>
      <c r="JPL6" s="3021"/>
      <c r="JPM6" s="3029"/>
      <c r="JPN6" s="3029"/>
      <c r="JPO6" s="3029"/>
      <c r="JPP6" s="1069"/>
      <c r="JPQ6" s="78"/>
      <c r="JPR6" s="2438"/>
      <c r="JPS6" s="3021"/>
      <c r="JPT6" s="3021"/>
      <c r="JPU6" s="3029"/>
      <c r="JPV6" s="3029"/>
      <c r="JPW6" s="3029"/>
      <c r="JPX6" s="1069"/>
      <c r="JPY6" s="78"/>
      <c r="JPZ6" s="2438"/>
      <c r="JQA6" s="3021"/>
      <c r="JQB6" s="3021"/>
      <c r="JQC6" s="3029"/>
      <c r="JQD6" s="3029"/>
      <c r="JQE6" s="3029"/>
      <c r="JQF6" s="1069"/>
      <c r="JQG6" s="78"/>
      <c r="JQH6" s="2438"/>
      <c r="JQI6" s="3021"/>
      <c r="JQJ6" s="3021"/>
      <c r="JQK6" s="3029"/>
      <c r="JQL6" s="3029"/>
      <c r="JQM6" s="3029"/>
      <c r="JQN6" s="1069"/>
      <c r="JQO6" s="78"/>
      <c r="JQP6" s="2438"/>
      <c r="JQQ6" s="3021"/>
      <c r="JQR6" s="3021"/>
      <c r="JQS6" s="3029"/>
      <c r="JQT6" s="3029"/>
      <c r="JQU6" s="3029"/>
      <c r="JQV6" s="1069"/>
      <c r="JQW6" s="78"/>
      <c r="JQX6" s="2438"/>
      <c r="JQY6" s="3021"/>
      <c r="JQZ6" s="3021"/>
      <c r="JRA6" s="3029"/>
      <c r="JRB6" s="3029"/>
      <c r="JRC6" s="3029"/>
      <c r="JRD6" s="1069"/>
      <c r="JRE6" s="78"/>
      <c r="JRF6" s="2438"/>
      <c r="JRG6" s="3021"/>
      <c r="JRH6" s="3021"/>
      <c r="JRI6" s="3029"/>
      <c r="JRJ6" s="3029"/>
      <c r="JRK6" s="3029"/>
      <c r="JRL6" s="1069"/>
      <c r="JRM6" s="78"/>
      <c r="JRN6" s="2438"/>
      <c r="JRO6" s="3021"/>
      <c r="JRP6" s="3021"/>
      <c r="JRQ6" s="3029"/>
      <c r="JRR6" s="3029"/>
      <c r="JRS6" s="3029"/>
      <c r="JRT6" s="1069"/>
      <c r="JRU6" s="78"/>
      <c r="JRV6" s="2438"/>
      <c r="JRW6" s="3021"/>
      <c r="JRX6" s="3021"/>
      <c r="JRY6" s="3029"/>
      <c r="JRZ6" s="3029"/>
      <c r="JSA6" s="3029"/>
      <c r="JSB6" s="1069"/>
      <c r="JSC6" s="78"/>
      <c r="JSD6" s="2438"/>
      <c r="JSE6" s="3021"/>
      <c r="JSF6" s="3021"/>
      <c r="JSG6" s="3029"/>
      <c r="JSH6" s="3029"/>
      <c r="JSI6" s="3029"/>
      <c r="JSJ6" s="1069"/>
      <c r="JSK6" s="78"/>
      <c r="JSL6" s="2438"/>
      <c r="JSM6" s="3021"/>
      <c r="JSN6" s="3021"/>
      <c r="JSO6" s="3029"/>
      <c r="JSP6" s="3029"/>
      <c r="JSQ6" s="3029"/>
      <c r="JSR6" s="1069"/>
      <c r="JSS6" s="78"/>
      <c r="JST6" s="2438"/>
      <c r="JSU6" s="3021"/>
      <c r="JSV6" s="3021"/>
      <c r="JSW6" s="3029"/>
      <c r="JSX6" s="3029"/>
      <c r="JSY6" s="3029"/>
      <c r="JSZ6" s="1069"/>
      <c r="JTA6" s="78"/>
      <c r="JTB6" s="2438"/>
      <c r="JTC6" s="3021"/>
      <c r="JTD6" s="3021"/>
      <c r="JTE6" s="3029"/>
      <c r="JTF6" s="3029"/>
      <c r="JTG6" s="3029"/>
      <c r="JTH6" s="1069"/>
      <c r="JTI6" s="78"/>
      <c r="JTJ6" s="2438"/>
      <c r="JTK6" s="3021"/>
      <c r="JTL6" s="3021"/>
      <c r="JTM6" s="3029"/>
      <c r="JTN6" s="3029"/>
      <c r="JTO6" s="3029"/>
      <c r="JTP6" s="1069"/>
      <c r="JTQ6" s="78"/>
      <c r="JTR6" s="2438"/>
      <c r="JTS6" s="3021"/>
      <c r="JTT6" s="3021"/>
      <c r="JTU6" s="3029"/>
      <c r="JTV6" s="3029"/>
      <c r="JTW6" s="3029"/>
      <c r="JTX6" s="1069"/>
      <c r="JTY6" s="78"/>
      <c r="JTZ6" s="2438"/>
      <c r="JUA6" s="3021"/>
      <c r="JUB6" s="3021"/>
      <c r="JUC6" s="3029"/>
      <c r="JUD6" s="3029"/>
      <c r="JUE6" s="3029"/>
      <c r="JUF6" s="1069"/>
      <c r="JUG6" s="78"/>
      <c r="JUH6" s="2438"/>
      <c r="JUI6" s="3021"/>
      <c r="JUJ6" s="3021"/>
      <c r="JUK6" s="3029"/>
      <c r="JUL6" s="3029"/>
      <c r="JUM6" s="3029"/>
      <c r="JUN6" s="1069"/>
      <c r="JUO6" s="78"/>
      <c r="JUP6" s="2438"/>
      <c r="JUQ6" s="3021"/>
      <c r="JUR6" s="3021"/>
      <c r="JUS6" s="3029"/>
      <c r="JUT6" s="3029"/>
      <c r="JUU6" s="3029"/>
      <c r="JUV6" s="1069"/>
      <c r="JUW6" s="78"/>
      <c r="JUX6" s="2438"/>
      <c r="JUY6" s="3021"/>
      <c r="JUZ6" s="3021"/>
      <c r="JVA6" s="3029"/>
      <c r="JVB6" s="3029"/>
      <c r="JVC6" s="3029"/>
      <c r="JVD6" s="1069"/>
      <c r="JVE6" s="78"/>
      <c r="JVF6" s="2438"/>
      <c r="JVG6" s="3021"/>
      <c r="JVH6" s="3021"/>
      <c r="JVI6" s="3029"/>
      <c r="JVJ6" s="3029"/>
      <c r="JVK6" s="3029"/>
      <c r="JVL6" s="1069"/>
      <c r="JVM6" s="78"/>
      <c r="JVN6" s="2438"/>
      <c r="JVO6" s="3021"/>
      <c r="JVP6" s="3021"/>
      <c r="JVQ6" s="3029"/>
      <c r="JVR6" s="3029"/>
      <c r="JVS6" s="3029"/>
      <c r="JVT6" s="1069"/>
      <c r="JVU6" s="78"/>
      <c r="JVV6" s="2438"/>
      <c r="JVW6" s="3021"/>
      <c r="JVX6" s="3021"/>
      <c r="JVY6" s="3029"/>
      <c r="JVZ6" s="3029"/>
      <c r="JWA6" s="3029"/>
      <c r="JWB6" s="1069"/>
      <c r="JWC6" s="78"/>
      <c r="JWD6" s="2438"/>
      <c r="JWE6" s="3021"/>
      <c r="JWF6" s="3021"/>
      <c r="JWG6" s="3029"/>
      <c r="JWH6" s="3029"/>
      <c r="JWI6" s="3029"/>
      <c r="JWJ6" s="1069"/>
      <c r="JWK6" s="78"/>
      <c r="JWL6" s="2438"/>
      <c r="JWM6" s="3021"/>
      <c r="JWN6" s="3021"/>
      <c r="JWO6" s="3029"/>
      <c r="JWP6" s="3029"/>
      <c r="JWQ6" s="3029"/>
      <c r="JWR6" s="1069"/>
      <c r="JWS6" s="78"/>
      <c r="JWT6" s="2438"/>
      <c r="JWU6" s="3021"/>
      <c r="JWV6" s="3021"/>
      <c r="JWW6" s="3029"/>
      <c r="JWX6" s="3029"/>
      <c r="JWY6" s="3029"/>
      <c r="JWZ6" s="1069"/>
      <c r="JXA6" s="78"/>
      <c r="JXB6" s="2438"/>
      <c r="JXC6" s="3021"/>
      <c r="JXD6" s="3021"/>
      <c r="JXE6" s="3029"/>
      <c r="JXF6" s="3029"/>
      <c r="JXG6" s="3029"/>
      <c r="JXH6" s="1069"/>
      <c r="JXI6" s="78"/>
      <c r="JXJ6" s="2438"/>
      <c r="JXK6" s="3021"/>
      <c r="JXL6" s="3021"/>
      <c r="JXM6" s="3029"/>
      <c r="JXN6" s="3029"/>
      <c r="JXO6" s="3029"/>
      <c r="JXP6" s="1069"/>
      <c r="JXQ6" s="78"/>
      <c r="JXR6" s="2438"/>
      <c r="JXS6" s="3021"/>
      <c r="JXT6" s="3021"/>
      <c r="JXU6" s="3029"/>
      <c r="JXV6" s="3029"/>
      <c r="JXW6" s="3029"/>
      <c r="JXX6" s="1069"/>
      <c r="JXY6" s="78"/>
      <c r="JXZ6" s="2438"/>
      <c r="JYA6" s="3021"/>
      <c r="JYB6" s="3021"/>
      <c r="JYC6" s="3029"/>
      <c r="JYD6" s="3029"/>
      <c r="JYE6" s="3029"/>
      <c r="JYF6" s="1069"/>
      <c r="JYG6" s="78"/>
      <c r="JYH6" s="2438"/>
      <c r="JYI6" s="3021"/>
      <c r="JYJ6" s="3021"/>
      <c r="JYK6" s="3029"/>
      <c r="JYL6" s="3029"/>
      <c r="JYM6" s="3029"/>
      <c r="JYN6" s="1069"/>
      <c r="JYO6" s="78"/>
      <c r="JYP6" s="2438"/>
      <c r="JYQ6" s="3021"/>
      <c r="JYR6" s="3021"/>
      <c r="JYS6" s="3029"/>
      <c r="JYT6" s="3029"/>
      <c r="JYU6" s="3029"/>
      <c r="JYV6" s="1069"/>
      <c r="JYW6" s="78"/>
      <c r="JYX6" s="2438"/>
      <c r="JYY6" s="3021"/>
      <c r="JYZ6" s="3021"/>
      <c r="JZA6" s="3029"/>
      <c r="JZB6" s="3029"/>
      <c r="JZC6" s="3029"/>
      <c r="JZD6" s="1069"/>
      <c r="JZE6" s="78"/>
      <c r="JZF6" s="2438"/>
      <c r="JZG6" s="3021"/>
      <c r="JZH6" s="3021"/>
      <c r="JZI6" s="3029"/>
      <c r="JZJ6" s="3029"/>
      <c r="JZK6" s="3029"/>
      <c r="JZL6" s="1069"/>
      <c r="JZM6" s="78"/>
      <c r="JZN6" s="2438"/>
      <c r="JZO6" s="3021"/>
      <c r="JZP6" s="3021"/>
      <c r="JZQ6" s="3029"/>
      <c r="JZR6" s="3029"/>
      <c r="JZS6" s="3029"/>
      <c r="JZT6" s="1069"/>
      <c r="JZU6" s="78"/>
      <c r="JZV6" s="2438"/>
      <c r="JZW6" s="3021"/>
      <c r="JZX6" s="3021"/>
      <c r="JZY6" s="3029"/>
      <c r="JZZ6" s="3029"/>
      <c r="KAA6" s="3029"/>
      <c r="KAB6" s="1069"/>
      <c r="KAC6" s="78"/>
      <c r="KAD6" s="2438"/>
      <c r="KAE6" s="3021"/>
      <c r="KAF6" s="3021"/>
      <c r="KAG6" s="3029"/>
      <c r="KAH6" s="3029"/>
      <c r="KAI6" s="3029"/>
      <c r="KAJ6" s="1069"/>
      <c r="KAK6" s="78"/>
      <c r="KAL6" s="2438"/>
      <c r="KAM6" s="3021"/>
      <c r="KAN6" s="3021"/>
      <c r="KAO6" s="3029"/>
      <c r="KAP6" s="3029"/>
      <c r="KAQ6" s="3029"/>
      <c r="KAR6" s="1069"/>
      <c r="KAS6" s="78"/>
      <c r="KAT6" s="2438"/>
      <c r="KAU6" s="3021"/>
      <c r="KAV6" s="3021"/>
      <c r="KAW6" s="3029"/>
      <c r="KAX6" s="3029"/>
      <c r="KAY6" s="3029"/>
      <c r="KAZ6" s="1069"/>
      <c r="KBA6" s="78"/>
      <c r="KBB6" s="2438"/>
      <c r="KBC6" s="3021"/>
      <c r="KBD6" s="3021"/>
      <c r="KBE6" s="3029"/>
      <c r="KBF6" s="3029"/>
      <c r="KBG6" s="3029"/>
      <c r="KBH6" s="1069"/>
      <c r="KBI6" s="78"/>
      <c r="KBJ6" s="2438"/>
      <c r="KBK6" s="3021"/>
      <c r="KBL6" s="3021"/>
      <c r="KBM6" s="3029"/>
      <c r="KBN6" s="3029"/>
      <c r="KBO6" s="3029"/>
      <c r="KBP6" s="1069"/>
      <c r="KBQ6" s="78"/>
      <c r="KBR6" s="2438"/>
      <c r="KBS6" s="3021"/>
      <c r="KBT6" s="3021"/>
      <c r="KBU6" s="3029"/>
      <c r="KBV6" s="3029"/>
      <c r="KBW6" s="3029"/>
      <c r="KBX6" s="1069"/>
      <c r="KBY6" s="78"/>
      <c r="KBZ6" s="2438"/>
      <c r="KCA6" s="3021"/>
      <c r="KCB6" s="3021"/>
      <c r="KCC6" s="3029"/>
      <c r="KCD6" s="3029"/>
      <c r="KCE6" s="3029"/>
      <c r="KCF6" s="1069"/>
      <c r="KCG6" s="78"/>
      <c r="KCH6" s="2438"/>
      <c r="KCI6" s="3021"/>
      <c r="KCJ6" s="3021"/>
      <c r="KCK6" s="3029"/>
      <c r="KCL6" s="3029"/>
      <c r="KCM6" s="3029"/>
      <c r="KCN6" s="1069"/>
      <c r="KCO6" s="78"/>
      <c r="KCP6" s="2438"/>
      <c r="KCQ6" s="3021"/>
      <c r="KCR6" s="3021"/>
      <c r="KCS6" s="3029"/>
      <c r="KCT6" s="3029"/>
      <c r="KCU6" s="3029"/>
      <c r="KCV6" s="1069"/>
      <c r="KCW6" s="78"/>
      <c r="KCX6" s="2438"/>
      <c r="KCY6" s="3021"/>
      <c r="KCZ6" s="3021"/>
      <c r="KDA6" s="3029"/>
      <c r="KDB6" s="3029"/>
      <c r="KDC6" s="3029"/>
      <c r="KDD6" s="1069"/>
      <c r="KDE6" s="78"/>
      <c r="KDF6" s="2438"/>
      <c r="KDG6" s="3021"/>
      <c r="KDH6" s="3021"/>
      <c r="KDI6" s="3029"/>
      <c r="KDJ6" s="3029"/>
      <c r="KDK6" s="3029"/>
      <c r="KDL6" s="1069"/>
      <c r="KDM6" s="78"/>
      <c r="KDN6" s="2438"/>
      <c r="KDO6" s="3021"/>
      <c r="KDP6" s="3021"/>
      <c r="KDQ6" s="3029"/>
      <c r="KDR6" s="3029"/>
      <c r="KDS6" s="3029"/>
      <c r="KDT6" s="1069"/>
      <c r="KDU6" s="78"/>
      <c r="KDV6" s="2438"/>
      <c r="KDW6" s="3021"/>
      <c r="KDX6" s="3021"/>
      <c r="KDY6" s="3029"/>
      <c r="KDZ6" s="3029"/>
      <c r="KEA6" s="3029"/>
      <c r="KEB6" s="1069"/>
      <c r="KEC6" s="78"/>
      <c r="KED6" s="2438"/>
      <c r="KEE6" s="3021"/>
      <c r="KEF6" s="3021"/>
      <c r="KEG6" s="3029"/>
      <c r="KEH6" s="3029"/>
      <c r="KEI6" s="3029"/>
      <c r="KEJ6" s="1069"/>
      <c r="KEK6" s="78"/>
      <c r="KEL6" s="2438"/>
      <c r="KEM6" s="3021"/>
      <c r="KEN6" s="3021"/>
      <c r="KEO6" s="3029"/>
      <c r="KEP6" s="3029"/>
      <c r="KEQ6" s="3029"/>
      <c r="KER6" s="1069"/>
      <c r="KES6" s="78"/>
      <c r="KET6" s="2438"/>
      <c r="KEU6" s="3021"/>
      <c r="KEV6" s="3021"/>
      <c r="KEW6" s="3029"/>
      <c r="KEX6" s="3029"/>
      <c r="KEY6" s="3029"/>
      <c r="KEZ6" s="1069"/>
      <c r="KFA6" s="78"/>
      <c r="KFB6" s="2438"/>
      <c r="KFC6" s="3021"/>
      <c r="KFD6" s="3021"/>
      <c r="KFE6" s="3029"/>
      <c r="KFF6" s="3029"/>
      <c r="KFG6" s="3029"/>
      <c r="KFH6" s="1069"/>
      <c r="KFI6" s="78"/>
      <c r="KFJ6" s="2438"/>
      <c r="KFK6" s="3021"/>
      <c r="KFL6" s="3021"/>
      <c r="KFM6" s="3029"/>
      <c r="KFN6" s="3029"/>
      <c r="KFO6" s="3029"/>
      <c r="KFP6" s="1069"/>
      <c r="KFQ6" s="78"/>
      <c r="KFR6" s="2438"/>
      <c r="KFS6" s="3021"/>
      <c r="KFT6" s="3021"/>
      <c r="KFU6" s="3029"/>
      <c r="KFV6" s="3029"/>
      <c r="KFW6" s="3029"/>
      <c r="KFX6" s="1069"/>
      <c r="KFY6" s="78"/>
      <c r="KFZ6" s="2438"/>
      <c r="KGA6" s="3021"/>
      <c r="KGB6" s="3021"/>
      <c r="KGC6" s="3029"/>
      <c r="KGD6" s="3029"/>
      <c r="KGE6" s="3029"/>
      <c r="KGF6" s="1069"/>
      <c r="KGG6" s="78"/>
      <c r="KGH6" s="2438"/>
      <c r="KGI6" s="3021"/>
      <c r="KGJ6" s="3021"/>
      <c r="KGK6" s="3029"/>
      <c r="KGL6" s="3029"/>
      <c r="KGM6" s="3029"/>
      <c r="KGN6" s="1069"/>
      <c r="KGO6" s="78"/>
      <c r="KGP6" s="2438"/>
      <c r="KGQ6" s="3021"/>
      <c r="KGR6" s="3021"/>
      <c r="KGS6" s="3029"/>
      <c r="KGT6" s="3029"/>
      <c r="KGU6" s="3029"/>
      <c r="KGV6" s="1069"/>
      <c r="KGW6" s="78"/>
      <c r="KGX6" s="2438"/>
      <c r="KGY6" s="3021"/>
      <c r="KGZ6" s="3021"/>
      <c r="KHA6" s="3029"/>
      <c r="KHB6" s="3029"/>
      <c r="KHC6" s="3029"/>
      <c r="KHD6" s="1069"/>
      <c r="KHE6" s="78"/>
      <c r="KHF6" s="2438"/>
      <c r="KHG6" s="3021"/>
      <c r="KHH6" s="3021"/>
      <c r="KHI6" s="3029"/>
      <c r="KHJ6" s="3029"/>
      <c r="KHK6" s="3029"/>
      <c r="KHL6" s="1069"/>
      <c r="KHM6" s="78"/>
      <c r="KHN6" s="2438"/>
      <c r="KHO6" s="3021"/>
      <c r="KHP6" s="3021"/>
      <c r="KHQ6" s="3029"/>
      <c r="KHR6" s="3029"/>
      <c r="KHS6" s="3029"/>
      <c r="KHT6" s="1069"/>
      <c r="KHU6" s="78"/>
      <c r="KHV6" s="2438"/>
      <c r="KHW6" s="3021"/>
      <c r="KHX6" s="3021"/>
      <c r="KHY6" s="3029"/>
      <c r="KHZ6" s="3029"/>
      <c r="KIA6" s="3029"/>
      <c r="KIB6" s="1069"/>
      <c r="KIC6" s="78"/>
      <c r="KID6" s="2438"/>
      <c r="KIE6" s="3021"/>
      <c r="KIF6" s="3021"/>
      <c r="KIG6" s="3029"/>
      <c r="KIH6" s="3029"/>
      <c r="KII6" s="3029"/>
      <c r="KIJ6" s="1069"/>
      <c r="KIK6" s="78"/>
      <c r="KIL6" s="2438"/>
      <c r="KIM6" s="3021"/>
      <c r="KIN6" s="3021"/>
      <c r="KIO6" s="3029"/>
      <c r="KIP6" s="3029"/>
      <c r="KIQ6" s="3029"/>
      <c r="KIR6" s="1069"/>
      <c r="KIS6" s="78"/>
      <c r="KIT6" s="2438"/>
      <c r="KIU6" s="3021"/>
      <c r="KIV6" s="3021"/>
      <c r="KIW6" s="3029"/>
      <c r="KIX6" s="3029"/>
      <c r="KIY6" s="3029"/>
      <c r="KIZ6" s="1069"/>
      <c r="KJA6" s="78"/>
      <c r="KJB6" s="2438"/>
      <c r="KJC6" s="3021"/>
      <c r="KJD6" s="3021"/>
      <c r="KJE6" s="3029"/>
      <c r="KJF6" s="3029"/>
      <c r="KJG6" s="3029"/>
      <c r="KJH6" s="1069"/>
      <c r="KJI6" s="78"/>
      <c r="KJJ6" s="2438"/>
      <c r="KJK6" s="3021"/>
      <c r="KJL6" s="3021"/>
      <c r="KJM6" s="3029"/>
      <c r="KJN6" s="3029"/>
      <c r="KJO6" s="3029"/>
      <c r="KJP6" s="1069"/>
      <c r="KJQ6" s="78"/>
      <c r="KJR6" s="2438"/>
      <c r="KJS6" s="3021"/>
      <c r="KJT6" s="3021"/>
      <c r="KJU6" s="3029"/>
      <c r="KJV6" s="3029"/>
      <c r="KJW6" s="3029"/>
      <c r="KJX6" s="1069"/>
      <c r="KJY6" s="78"/>
      <c r="KJZ6" s="2438"/>
      <c r="KKA6" s="3021"/>
      <c r="KKB6" s="3021"/>
      <c r="KKC6" s="3029"/>
      <c r="KKD6" s="3029"/>
      <c r="KKE6" s="3029"/>
      <c r="KKF6" s="1069"/>
      <c r="KKG6" s="78"/>
      <c r="KKH6" s="2438"/>
      <c r="KKI6" s="3021"/>
      <c r="KKJ6" s="3021"/>
      <c r="KKK6" s="3029"/>
      <c r="KKL6" s="3029"/>
      <c r="KKM6" s="3029"/>
      <c r="KKN6" s="1069"/>
      <c r="KKO6" s="78"/>
      <c r="KKP6" s="2438"/>
      <c r="KKQ6" s="3021"/>
      <c r="KKR6" s="3021"/>
      <c r="KKS6" s="3029"/>
      <c r="KKT6" s="3029"/>
      <c r="KKU6" s="3029"/>
      <c r="KKV6" s="1069"/>
      <c r="KKW6" s="78"/>
      <c r="KKX6" s="2438"/>
      <c r="KKY6" s="3021"/>
      <c r="KKZ6" s="3021"/>
      <c r="KLA6" s="3029"/>
      <c r="KLB6" s="3029"/>
      <c r="KLC6" s="3029"/>
      <c r="KLD6" s="1069"/>
      <c r="KLE6" s="78"/>
      <c r="KLF6" s="2438"/>
      <c r="KLG6" s="3021"/>
      <c r="KLH6" s="3021"/>
      <c r="KLI6" s="3029"/>
      <c r="KLJ6" s="3029"/>
      <c r="KLK6" s="3029"/>
      <c r="KLL6" s="1069"/>
      <c r="KLM6" s="78"/>
      <c r="KLN6" s="2438"/>
      <c r="KLO6" s="3021"/>
      <c r="KLP6" s="3021"/>
      <c r="KLQ6" s="3029"/>
      <c r="KLR6" s="3029"/>
      <c r="KLS6" s="3029"/>
      <c r="KLT6" s="1069"/>
      <c r="KLU6" s="78"/>
      <c r="KLV6" s="2438"/>
      <c r="KLW6" s="3021"/>
      <c r="KLX6" s="3021"/>
      <c r="KLY6" s="3029"/>
      <c r="KLZ6" s="3029"/>
      <c r="KMA6" s="3029"/>
      <c r="KMB6" s="1069"/>
      <c r="KMC6" s="78"/>
      <c r="KMD6" s="2438"/>
      <c r="KME6" s="3021"/>
      <c r="KMF6" s="3021"/>
      <c r="KMG6" s="3029"/>
      <c r="KMH6" s="3029"/>
      <c r="KMI6" s="3029"/>
      <c r="KMJ6" s="1069"/>
      <c r="KMK6" s="78"/>
      <c r="KML6" s="2438"/>
      <c r="KMM6" s="3021"/>
      <c r="KMN6" s="3021"/>
      <c r="KMO6" s="3029"/>
      <c r="KMP6" s="3029"/>
      <c r="KMQ6" s="3029"/>
      <c r="KMR6" s="1069"/>
      <c r="KMS6" s="78"/>
      <c r="KMT6" s="2438"/>
      <c r="KMU6" s="3021"/>
      <c r="KMV6" s="3021"/>
      <c r="KMW6" s="3029"/>
      <c r="KMX6" s="3029"/>
      <c r="KMY6" s="3029"/>
      <c r="KMZ6" s="1069"/>
      <c r="KNA6" s="78"/>
      <c r="KNB6" s="2438"/>
      <c r="KNC6" s="3021"/>
      <c r="KND6" s="3021"/>
      <c r="KNE6" s="3029"/>
      <c r="KNF6" s="3029"/>
      <c r="KNG6" s="3029"/>
      <c r="KNH6" s="1069"/>
      <c r="KNI6" s="78"/>
      <c r="KNJ6" s="2438"/>
      <c r="KNK6" s="3021"/>
      <c r="KNL6" s="3021"/>
      <c r="KNM6" s="3029"/>
      <c r="KNN6" s="3029"/>
      <c r="KNO6" s="3029"/>
      <c r="KNP6" s="1069"/>
      <c r="KNQ6" s="78"/>
      <c r="KNR6" s="2438"/>
      <c r="KNS6" s="3021"/>
      <c r="KNT6" s="3021"/>
      <c r="KNU6" s="3029"/>
      <c r="KNV6" s="3029"/>
      <c r="KNW6" s="3029"/>
      <c r="KNX6" s="1069"/>
      <c r="KNY6" s="78"/>
      <c r="KNZ6" s="2438"/>
      <c r="KOA6" s="3021"/>
      <c r="KOB6" s="3021"/>
      <c r="KOC6" s="3029"/>
      <c r="KOD6" s="3029"/>
      <c r="KOE6" s="3029"/>
      <c r="KOF6" s="1069"/>
      <c r="KOG6" s="78"/>
      <c r="KOH6" s="2438"/>
      <c r="KOI6" s="3021"/>
      <c r="KOJ6" s="3021"/>
      <c r="KOK6" s="3029"/>
      <c r="KOL6" s="3029"/>
      <c r="KOM6" s="3029"/>
      <c r="KON6" s="1069"/>
      <c r="KOO6" s="78"/>
      <c r="KOP6" s="2438"/>
      <c r="KOQ6" s="3021"/>
      <c r="KOR6" s="3021"/>
      <c r="KOS6" s="3029"/>
      <c r="KOT6" s="3029"/>
      <c r="KOU6" s="3029"/>
      <c r="KOV6" s="1069"/>
      <c r="KOW6" s="78"/>
      <c r="KOX6" s="2438"/>
      <c r="KOY6" s="3021"/>
      <c r="KOZ6" s="3021"/>
      <c r="KPA6" s="3029"/>
      <c r="KPB6" s="3029"/>
      <c r="KPC6" s="3029"/>
      <c r="KPD6" s="1069"/>
      <c r="KPE6" s="78"/>
      <c r="KPF6" s="2438"/>
      <c r="KPG6" s="3021"/>
      <c r="KPH6" s="3021"/>
      <c r="KPI6" s="3029"/>
      <c r="KPJ6" s="3029"/>
      <c r="KPK6" s="3029"/>
      <c r="KPL6" s="1069"/>
      <c r="KPM6" s="78"/>
      <c r="KPN6" s="2438"/>
      <c r="KPO6" s="3021"/>
      <c r="KPP6" s="3021"/>
      <c r="KPQ6" s="3029"/>
      <c r="KPR6" s="3029"/>
      <c r="KPS6" s="3029"/>
      <c r="KPT6" s="1069"/>
      <c r="KPU6" s="78"/>
      <c r="KPV6" s="2438"/>
      <c r="KPW6" s="3021"/>
      <c r="KPX6" s="3021"/>
      <c r="KPY6" s="3029"/>
      <c r="KPZ6" s="3029"/>
      <c r="KQA6" s="3029"/>
      <c r="KQB6" s="1069"/>
      <c r="KQC6" s="78"/>
      <c r="KQD6" s="2438"/>
      <c r="KQE6" s="3021"/>
      <c r="KQF6" s="3021"/>
      <c r="KQG6" s="3029"/>
      <c r="KQH6" s="3029"/>
      <c r="KQI6" s="3029"/>
      <c r="KQJ6" s="1069"/>
      <c r="KQK6" s="78"/>
      <c r="KQL6" s="2438"/>
      <c r="KQM6" s="3021"/>
      <c r="KQN6" s="3021"/>
      <c r="KQO6" s="3029"/>
      <c r="KQP6" s="3029"/>
      <c r="KQQ6" s="3029"/>
      <c r="KQR6" s="1069"/>
      <c r="KQS6" s="78"/>
      <c r="KQT6" s="2438"/>
      <c r="KQU6" s="3021"/>
      <c r="KQV6" s="3021"/>
      <c r="KQW6" s="3029"/>
      <c r="KQX6" s="3029"/>
      <c r="KQY6" s="3029"/>
      <c r="KQZ6" s="1069"/>
      <c r="KRA6" s="78"/>
      <c r="KRB6" s="2438"/>
      <c r="KRC6" s="3021"/>
      <c r="KRD6" s="3021"/>
      <c r="KRE6" s="3029"/>
      <c r="KRF6" s="3029"/>
      <c r="KRG6" s="3029"/>
      <c r="KRH6" s="1069"/>
      <c r="KRI6" s="78"/>
      <c r="KRJ6" s="2438"/>
      <c r="KRK6" s="3021"/>
      <c r="KRL6" s="3021"/>
      <c r="KRM6" s="3029"/>
      <c r="KRN6" s="3029"/>
      <c r="KRO6" s="3029"/>
      <c r="KRP6" s="1069"/>
      <c r="KRQ6" s="78"/>
      <c r="KRR6" s="2438"/>
      <c r="KRS6" s="3021"/>
      <c r="KRT6" s="3021"/>
      <c r="KRU6" s="3029"/>
      <c r="KRV6" s="3029"/>
      <c r="KRW6" s="3029"/>
      <c r="KRX6" s="1069"/>
      <c r="KRY6" s="78"/>
      <c r="KRZ6" s="2438"/>
      <c r="KSA6" s="3021"/>
      <c r="KSB6" s="3021"/>
      <c r="KSC6" s="3029"/>
      <c r="KSD6" s="3029"/>
      <c r="KSE6" s="3029"/>
      <c r="KSF6" s="1069"/>
      <c r="KSG6" s="78"/>
      <c r="KSH6" s="2438"/>
      <c r="KSI6" s="3021"/>
      <c r="KSJ6" s="3021"/>
      <c r="KSK6" s="3029"/>
      <c r="KSL6" s="3029"/>
      <c r="KSM6" s="3029"/>
      <c r="KSN6" s="1069"/>
      <c r="KSO6" s="78"/>
      <c r="KSP6" s="2438"/>
      <c r="KSQ6" s="3021"/>
      <c r="KSR6" s="3021"/>
      <c r="KSS6" s="3029"/>
      <c r="KST6" s="3029"/>
      <c r="KSU6" s="3029"/>
      <c r="KSV6" s="1069"/>
      <c r="KSW6" s="78"/>
      <c r="KSX6" s="2438"/>
      <c r="KSY6" s="3021"/>
      <c r="KSZ6" s="3021"/>
      <c r="KTA6" s="3029"/>
      <c r="KTB6" s="3029"/>
      <c r="KTC6" s="3029"/>
      <c r="KTD6" s="1069"/>
      <c r="KTE6" s="78"/>
      <c r="KTF6" s="2438"/>
      <c r="KTG6" s="3021"/>
      <c r="KTH6" s="3021"/>
      <c r="KTI6" s="3029"/>
      <c r="KTJ6" s="3029"/>
      <c r="KTK6" s="3029"/>
      <c r="KTL6" s="1069"/>
      <c r="KTM6" s="78"/>
      <c r="KTN6" s="2438"/>
      <c r="KTO6" s="3021"/>
      <c r="KTP6" s="3021"/>
      <c r="KTQ6" s="3029"/>
      <c r="KTR6" s="3029"/>
      <c r="KTS6" s="3029"/>
      <c r="KTT6" s="1069"/>
      <c r="KTU6" s="78"/>
      <c r="KTV6" s="2438"/>
      <c r="KTW6" s="3021"/>
      <c r="KTX6" s="3021"/>
      <c r="KTY6" s="3029"/>
      <c r="KTZ6" s="3029"/>
      <c r="KUA6" s="3029"/>
      <c r="KUB6" s="1069"/>
      <c r="KUC6" s="78"/>
      <c r="KUD6" s="2438"/>
      <c r="KUE6" s="3021"/>
      <c r="KUF6" s="3021"/>
      <c r="KUG6" s="3029"/>
      <c r="KUH6" s="3029"/>
      <c r="KUI6" s="3029"/>
      <c r="KUJ6" s="1069"/>
      <c r="KUK6" s="78"/>
      <c r="KUL6" s="2438"/>
      <c r="KUM6" s="3021"/>
      <c r="KUN6" s="3021"/>
      <c r="KUO6" s="3029"/>
      <c r="KUP6" s="3029"/>
      <c r="KUQ6" s="3029"/>
      <c r="KUR6" s="1069"/>
      <c r="KUS6" s="78"/>
      <c r="KUT6" s="2438"/>
      <c r="KUU6" s="3021"/>
      <c r="KUV6" s="3021"/>
      <c r="KUW6" s="3029"/>
      <c r="KUX6" s="3029"/>
      <c r="KUY6" s="3029"/>
      <c r="KUZ6" s="1069"/>
      <c r="KVA6" s="78"/>
      <c r="KVB6" s="2438"/>
      <c r="KVC6" s="3021"/>
      <c r="KVD6" s="3021"/>
      <c r="KVE6" s="3029"/>
      <c r="KVF6" s="3029"/>
      <c r="KVG6" s="3029"/>
      <c r="KVH6" s="1069"/>
      <c r="KVI6" s="78"/>
      <c r="KVJ6" s="2438"/>
      <c r="KVK6" s="3021"/>
      <c r="KVL6" s="3021"/>
      <c r="KVM6" s="3029"/>
      <c r="KVN6" s="3029"/>
      <c r="KVO6" s="3029"/>
      <c r="KVP6" s="1069"/>
      <c r="KVQ6" s="78"/>
      <c r="KVR6" s="2438"/>
      <c r="KVS6" s="3021"/>
      <c r="KVT6" s="3021"/>
      <c r="KVU6" s="3029"/>
      <c r="KVV6" s="3029"/>
      <c r="KVW6" s="3029"/>
      <c r="KVX6" s="1069"/>
      <c r="KVY6" s="78"/>
      <c r="KVZ6" s="2438"/>
      <c r="KWA6" s="3021"/>
      <c r="KWB6" s="3021"/>
      <c r="KWC6" s="3029"/>
      <c r="KWD6" s="3029"/>
      <c r="KWE6" s="3029"/>
      <c r="KWF6" s="1069"/>
      <c r="KWG6" s="78"/>
      <c r="KWH6" s="2438"/>
      <c r="KWI6" s="3021"/>
      <c r="KWJ6" s="3021"/>
      <c r="KWK6" s="3029"/>
      <c r="KWL6" s="3029"/>
      <c r="KWM6" s="3029"/>
      <c r="KWN6" s="1069"/>
      <c r="KWO6" s="78"/>
      <c r="KWP6" s="2438"/>
      <c r="KWQ6" s="3021"/>
      <c r="KWR6" s="3021"/>
      <c r="KWS6" s="3029"/>
      <c r="KWT6" s="3029"/>
      <c r="KWU6" s="3029"/>
      <c r="KWV6" s="1069"/>
      <c r="KWW6" s="78"/>
      <c r="KWX6" s="2438"/>
      <c r="KWY6" s="3021"/>
      <c r="KWZ6" s="3021"/>
      <c r="KXA6" s="3029"/>
      <c r="KXB6" s="3029"/>
      <c r="KXC6" s="3029"/>
      <c r="KXD6" s="1069"/>
      <c r="KXE6" s="78"/>
      <c r="KXF6" s="2438"/>
      <c r="KXG6" s="3021"/>
      <c r="KXH6" s="3021"/>
      <c r="KXI6" s="3029"/>
      <c r="KXJ6" s="3029"/>
      <c r="KXK6" s="3029"/>
      <c r="KXL6" s="1069"/>
      <c r="KXM6" s="78"/>
      <c r="KXN6" s="2438"/>
      <c r="KXO6" s="3021"/>
      <c r="KXP6" s="3021"/>
      <c r="KXQ6" s="3029"/>
      <c r="KXR6" s="3029"/>
      <c r="KXS6" s="3029"/>
      <c r="KXT6" s="1069"/>
      <c r="KXU6" s="78"/>
      <c r="KXV6" s="2438"/>
      <c r="KXW6" s="3021"/>
      <c r="KXX6" s="3021"/>
      <c r="KXY6" s="3029"/>
      <c r="KXZ6" s="3029"/>
      <c r="KYA6" s="3029"/>
      <c r="KYB6" s="1069"/>
      <c r="KYC6" s="78"/>
      <c r="KYD6" s="2438"/>
      <c r="KYE6" s="3021"/>
      <c r="KYF6" s="3021"/>
      <c r="KYG6" s="3029"/>
      <c r="KYH6" s="3029"/>
      <c r="KYI6" s="3029"/>
      <c r="KYJ6" s="1069"/>
      <c r="KYK6" s="78"/>
      <c r="KYL6" s="2438"/>
      <c r="KYM6" s="3021"/>
      <c r="KYN6" s="3021"/>
      <c r="KYO6" s="3029"/>
      <c r="KYP6" s="3029"/>
      <c r="KYQ6" s="3029"/>
      <c r="KYR6" s="1069"/>
      <c r="KYS6" s="78"/>
      <c r="KYT6" s="2438"/>
      <c r="KYU6" s="3021"/>
      <c r="KYV6" s="3021"/>
      <c r="KYW6" s="3029"/>
      <c r="KYX6" s="3029"/>
      <c r="KYY6" s="3029"/>
      <c r="KYZ6" s="1069"/>
      <c r="KZA6" s="78"/>
      <c r="KZB6" s="2438"/>
      <c r="KZC6" s="3021"/>
      <c r="KZD6" s="3021"/>
      <c r="KZE6" s="3029"/>
      <c r="KZF6" s="3029"/>
      <c r="KZG6" s="3029"/>
      <c r="KZH6" s="1069"/>
      <c r="KZI6" s="78"/>
      <c r="KZJ6" s="2438"/>
      <c r="KZK6" s="3021"/>
      <c r="KZL6" s="3021"/>
      <c r="KZM6" s="3029"/>
      <c r="KZN6" s="3029"/>
      <c r="KZO6" s="3029"/>
      <c r="KZP6" s="1069"/>
      <c r="KZQ6" s="78"/>
      <c r="KZR6" s="2438"/>
      <c r="KZS6" s="3021"/>
      <c r="KZT6" s="3021"/>
      <c r="KZU6" s="3029"/>
      <c r="KZV6" s="3029"/>
      <c r="KZW6" s="3029"/>
      <c r="KZX6" s="1069"/>
      <c r="KZY6" s="78"/>
      <c r="KZZ6" s="2438"/>
      <c r="LAA6" s="3021"/>
      <c r="LAB6" s="3021"/>
      <c r="LAC6" s="3029"/>
      <c r="LAD6" s="3029"/>
      <c r="LAE6" s="3029"/>
      <c r="LAF6" s="1069"/>
      <c r="LAG6" s="78"/>
      <c r="LAH6" s="2438"/>
      <c r="LAI6" s="3021"/>
      <c r="LAJ6" s="3021"/>
      <c r="LAK6" s="3029"/>
      <c r="LAL6" s="3029"/>
      <c r="LAM6" s="3029"/>
      <c r="LAN6" s="1069"/>
      <c r="LAO6" s="78"/>
      <c r="LAP6" s="2438"/>
      <c r="LAQ6" s="3021"/>
      <c r="LAR6" s="3021"/>
      <c r="LAS6" s="3029"/>
      <c r="LAT6" s="3029"/>
      <c r="LAU6" s="3029"/>
      <c r="LAV6" s="1069"/>
      <c r="LAW6" s="78"/>
      <c r="LAX6" s="2438"/>
      <c r="LAY6" s="3021"/>
      <c r="LAZ6" s="3021"/>
      <c r="LBA6" s="3029"/>
      <c r="LBB6" s="3029"/>
      <c r="LBC6" s="3029"/>
      <c r="LBD6" s="1069"/>
      <c r="LBE6" s="78"/>
      <c r="LBF6" s="2438"/>
      <c r="LBG6" s="3021"/>
      <c r="LBH6" s="3021"/>
      <c r="LBI6" s="3029"/>
      <c r="LBJ6" s="3029"/>
      <c r="LBK6" s="3029"/>
      <c r="LBL6" s="1069"/>
      <c r="LBM6" s="78"/>
      <c r="LBN6" s="2438"/>
      <c r="LBO6" s="3021"/>
      <c r="LBP6" s="3021"/>
      <c r="LBQ6" s="3029"/>
      <c r="LBR6" s="3029"/>
      <c r="LBS6" s="3029"/>
      <c r="LBT6" s="1069"/>
      <c r="LBU6" s="78"/>
      <c r="LBV6" s="2438"/>
      <c r="LBW6" s="3021"/>
      <c r="LBX6" s="3021"/>
      <c r="LBY6" s="3029"/>
      <c r="LBZ6" s="3029"/>
      <c r="LCA6" s="3029"/>
      <c r="LCB6" s="1069"/>
      <c r="LCC6" s="78"/>
      <c r="LCD6" s="2438"/>
      <c r="LCE6" s="3021"/>
      <c r="LCF6" s="3021"/>
      <c r="LCG6" s="3029"/>
      <c r="LCH6" s="3029"/>
      <c r="LCI6" s="3029"/>
      <c r="LCJ6" s="1069"/>
      <c r="LCK6" s="78"/>
      <c r="LCL6" s="2438"/>
      <c r="LCM6" s="3021"/>
      <c r="LCN6" s="3021"/>
      <c r="LCO6" s="3029"/>
      <c r="LCP6" s="3029"/>
      <c r="LCQ6" s="3029"/>
      <c r="LCR6" s="1069"/>
      <c r="LCS6" s="78"/>
      <c r="LCT6" s="2438"/>
      <c r="LCU6" s="3021"/>
      <c r="LCV6" s="3021"/>
      <c r="LCW6" s="3029"/>
      <c r="LCX6" s="3029"/>
      <c r="LCY6" s="3029"/>
      <c r="LCZ6" s="1069"/>
      <c r="LDA6" s="78"/>
      <c r="LDB6" s="2438"/>
      <c r="LDC6" s="3021"/>
      <c r="LDD6" s="3021"/>
      <c r="LDE6" s="3029"/>
      <c r="LDF6" s="3029"/>
      <c r="LDG6" s="3029"/>
      <c r="LDH6" s="1069"/>
      <c r="LDI6" s="78"/>
      <c r="LDJ6" s="2438"/>
      <c r="LDK6" s="3021"/>
      <c r="LDL6" s="3021"/>
      <c r="LDM6" s="3029"/>
      <c r="LDN6" s="3029"/>
      <c r="LDO6" s="3029"/>
      <c r="LDP6" s="1069"/>
      <c r="LDQ6" s="78"/>
      <c r="LDR6" s="2438"/>
      <c r="LDS6" s="3021"/>
      <c r="LDT6" s="3021"/>
      <c r="LDU6" s="3029"/>
      <c r="LDV6" s="3029"/>
      <c r="LDW6" s="3029"/>
      <c r="LDX6" s="1069"/>
      <c r="LDY6" s="78"/>
      <c r="LDZ6" s="2438"/>
      <c r="LEA6" s="3021"/>
      <c r="LEB6" s="3021"/>
      <c r="LEC6" s="3029"/>
      <c r="LED6" s="3029"/>
      <c r="LEE6" s="3029"/>
      <c r="LEF6" s="1069"/>
      <c r="LEG6" s="78"/>
      <c r="LEH6" s="2438"/>
      <c r="LEI6" s="3021"/>
      <c r="LEJ6" s="3021"/>
      <c r="LEK6" s="3029"/>
      <c r="LEL6" s="3029"/>
      <c r="LEM6" s="3029"/>
      <c r="LEN6" s="1069"/>
      <c r="LEO6" s="78"/>
      <c r="LEP6" s="2438"/>
      <c r="LEQ6" s="3021"/>
      <c r="LER6" s="3021"/>
      <c r="LES6" s="3029"/>
      <c r="LET6" s="3029"/>
      <c r="LEU6" s="3029"/>
      <c r="LEV6" s="1069"/>
      <c r="LEW6" s="78"/>
      <c r="LEX6" s="2438"/>
      <c r="LEY6" s="3021"/>
      <c r="LEZ6" s="3021"/>
      <c r="LFA6" s="3029"/>
      <c r="LFB6" s="3029"/>
      <c r="LFC6" s="3029"/>
      <c r="LFD6" s="1069"/>
      <c r="LFE6" s="78"/>
      <c r="LFF6" s="2438"/>
      <c r="LFG6" s="3021"/>
      <c r="LFH6" s="3021"/>
      <c r="LFI6" s="3029"/>
      <c r="LFJ6" s="3029"/>
      <c r="LFK6" s="3029"/>
      <c r="LFL6" s="1069"/>
      <c r="LFM6" s="78"/>
      <c r="LFN6" s="2438"/>
      <c r="LFO6" s="3021"/>
      <c r="LFP6" s="3021"/>
      <c r="LFQ6" s="3029"/>
      <c r="LFR6" s="3029"/>
      <c r="LFS6" s="3029"/>
      <c r="LFT6" s="1069"/>
      <c r="LFU6" s="78"/>
      <c r="LFV6" s="2438"/>
      <c r="LFW6" s="3021"/>
      <c r="LFX6" s="3021"/>
      <c r="LFY6" s="3029"/>
      <c r="LFZ6" s="3029"/>
      <c r="LGA6" s="3029"/>
      <c r="LGB6" s="1069"/>
      <c r="LGC6" s="78"/>
      <c r="LGD6" s="2438"/>
      <c r="LGE6" s="3021"/>
      <c r="LGF6" s="3021"/>
      <c r="LGG6" s="3029"/>
      <c r="LGH6" s="3029"/>
      <c r="LGI6" s="3029"/>
      <c r="LGJ6" s="1069"/>
      <c r="LGK6" s="78"/>
      <c r="LGL6" s="2438"/>
      <c r="LGM6" s="3021"/>
      <c r="LGN6" s="3021"/>
      <c r="LGO6" s="3029"/>
      <c r="LGP6" s="3029"/>
      <c r="LGQ6" s="3029"/>
      <c r="LGR6" s="1069"/>
      <c r="LGS6" s="78"/>
      <c r="LGT6" s="2438"/>
      <c r="LGU6" s="3021"/>
      <c r="LGV6" s="3021"/>
      <c r="LGW6" s="3029"/>
      <c r="LGX6" s="3029"/>
      <c r="LGY6" s="3029"/>
      <c r="LGZ6" s="1069"/>
      <c r="LHA6" s="78"/>
      <c r="LHB6" s="2438"/>
      <c r="LHC6" s="3021"/>
      <c r="LHD6" s="3021"/>
      <c r="LHE6" s="3029"/>
      <c r="LHF6" s="3029"/>
      <c r="LHG6" s="3029"/>
      <c r="LHH6" s="1069"/>
      <c r="LHI6" s="78"/>
      <c r="LHJ6" s="2438"/>
      <c r="LHK6" s="3021"/>
      <c r="LHL6" s="3021"/>
      <c r="LHM6" s="3029"/>
      <c r="LHN6" s="3029"/>
      <c r="LHO6" s="3029"/>
      <c r="LHP6" s="1069"/>
      <c r="LHQ6" s="78"/>
      <c r="LHR6" s="2438"/>
      <c r="LHS6" s="3021"/>
      <c r="LHT6" s="3021"/>
      <c r="LHU6" s="3029"/>
      <c r="LHV6" s="3029"/>
      <c r="LHW6" s="3029"/>
      <c r="LHX6" s="1069"/>
      <c r="LHY6" s="78"/>
      <c r="LHZ6" s="2438"/>
      <c r="LIA6" s="3021"/>
      <c r="LIB6" s="3021"/>
      <c r="LIC6" s="3029"/>
      <c r="LID6" s="3029"/>
      <c r="LIE6" s="3029"/>
      <c r="LIF6" s="1069"/>
      <c r="LIG6" s="78"/>
      <c r="LIH6" s="2438"/>
      <c r="LII6" s="3021"/>
      <c r="LIJ6" s="3021"/>
      <c r="LIK6" s="3029"/>
      <c r="LIL6" s="3029"/>
      <c r="LIM6" s="3029"/>
      <c r="LIN6" s="1069"/>
      <c r="LIO6" s="78"/>
      <c r="LIP6" s="2438"/>
      <c r="LIQ6" s="3021"/>
      <c r="LIR6" s="3021"/>
      <c r="LIS6" s="3029"/>
      <c r="LIT6" s="3029"/>
      <c r="LIU6" s="3029"/>
      <c r="LIV6" s="1069"/>
      <c r="LIW6" s="78"/>
      <c r="LIX6" s="2438"/>
      <c r="LIY6" s="3021"/>
      <c r="LIZ6" s="3021"/>
      <c r="LJA6" s="3029"/>
      <c r="LJB6" s="3029"/>
      <c r="LJC6" s="3029"/>
      <c r="LJD6" s="1069"/>
      <c r="LJE6" s="78"/>
      <c r="LJF6" s="2438"/>
      <c r="LJG6" s="3021"/>
      <c r="LJH6" s="3021"/>
      <c r="LJI6" s="3029"/>
      <c r="LJJ6" s="3029"/>
      <c r="LJK6" s="3029"/>
      <c r="LJL6" s="1069"/>
      <c r="LJM6" s="78"/>
      <c r="LJN6" s="2438"/>
      <c r="LJO6" s="3021"/>
      <c r="LJP6" s="3021"/>
      <c r="LJQ6" s="3029"/>
      <c r="LJR6" s="3029"/>
      <c r="LJS6" s="3029"/>
      <c r="LJT6" s="1069"/>
      <c r="LJU6" s="78"/>
      <c r="LJV6" s="2438"/>
      <c r="LJW6" s="3021"/>
      <c r="LJX6" s="3021"/>
      <c r="LJY6" s="3029"/>
      <c r="LJZ6" s="3029"/>
      <c r="LKA6" s="3029"/>
      <c r="LKB6" s="1069"/>
      <c r="LKC6" s="78"/>
      <c r="LKD6" s="2438"/>
      <c r="LKE6" s="3021"/>
      <c r="LKF6" s="3021"/>
      <c r="LKG6" s="3029"/>
      <c r="LKH6" s="3029"/>
      <c r="LKI6" s="3029"/>
      <c r="LKJ6" s="1069"/>
      <c r="LKK6" s="78"/>
      <c r="LKL6" s="2438"/>
      <c r="LKM6" s="3021"/>
      <c r="LKN6" s="3021"/>
      <c r="LKO6" s="3029"/>
      <c r="LKP6" s="3029"/>
      <c r="LKQ6" s="3029"/>
      <c r="LKR6" s="1069"/>
      <c r="LKS6" s="78"/>
      <c r="LKT6" s="2438"/>
      <c r="LKU6" s="3021"/>
      <c r="LKV6" s="3021"/>
      <c r="LKW6" s="3029"/>
      <c r="LKX6" s="3029"/>
      <c r="LKY6" s="3029"/>
      <c r="LKZ6" s="1069"/>
      <c r="LLA6" s="78"/>
      <c r="LLB6" s="2438"/>
      <c r="LLC6" s="3021"/>
      <c r="LLD6" s="3021"/>
      <c r="LLE6" s="3029"/>
      <c r="LLF6" s="3029"/>
      <c r="LLG6" s="3029"/>
      <c r="LLH6" s="1069"/>
      <c r="LLI6" s="78"/>
      <c r="LLJ6" s="2438"/>
      <c r="LLK6" s="3021"/>
      <c r="LLL6" s="3021"/>
      <c r="LLM6" s="3029"/>
      <c r="LLN6" s="3029"/>
      <c r="LLO6" s="3029"/>
      <c r="LLP6" s="1069"/>
      <c r="LLQ6" s="78"/>
      <c r="LLR6" s="2438"/>
      <c r="LLS6" s="3021"/>
      <c r="LLT6" s="3021"/>
      <c r="LLU6" s="3029"/>
      <c r="LLV6" s="3029"/>
      <c r="LLW6" s="3029"/>
      <c r="LLX6" s="1069"/>
      <c r="LLY6" s="78"/>
      <c r="LLZ6" s="2438"/>
      <c r="LMA6" s="3021"/>
      <c r="LMB6" s="3021"/>
      <c r="LMC6" s="3029"/>
      <c r="LMD6" s="3029"/>
      <c r="LME6" s="3029"/>
      <c r="LMF6" s="1069"/>
      <c r="LMG6" s="78"/>
      <c r="LMH6" s="2438"/>
      <c r="LMI6" s="3021"/>
      <c r="LMJ6" s="3021"/>
      <c r="LMK6" s="3029"/>
      <c r="LML6" s="3029"/>
      <c r="LMM6" s="3029"/>
      <c r="LMN6" s="1069"/>
      <c r="LMO6" s="78"/>
      <c r="LMP6" s="2438"/>
      <c r="LMQ6" s="3021"/>
      <c r="LMR6" s="3021"/>
      <c r="LMS6" s="3029"/>
      <c r="LMT6" s="3029"/>
      <c r="LMU6" s="3029"/>
      <c r="LMV6" s="1069"/>
      <c r="LMW6" s="78"/>
      <c r="LMX6" s="2438"/>
      <c r="LMY6" s="3021"/>
      <c r="LMZ6" s="3021"/>
      <c r="LNA6" s="3029"/>
      <c r="LNB6" s="3029"/>
      <c r="LNC6" s="3029"/>
      <c r="LND6" s="1069"/>
      <c r="LNE6" s="78"/>
      <c r="LNF6" s="2438"/>
      <c r="LNG6" s="3021"/>
      <c r="LNH6" s="3021"/>
      <c r="LNI6" s="3029"/>
      <c r="LNJ6" s="3029"/>
      <c r="LNK6" s="3029"/>
      <c r="LNL6" s="1069"/>
      <c r="LNM6" s="78"/>
      <c r="LNN6" s="2438"/>
      <c r="LNO6" s="3021"/>
      <c r="LNP6" s="3021"/>
      <c r="LNQ6" s="3029"/>
      <c r="LNR6" s="3029"/>
      <c r="LNS6" s="3029"/>
      <c r="LNT6" s="1069"/>
      <c r="LNU6" s="78"/>
      <c r="LNV6" s="2438"/>
      <c r="LNW6" s="3021"/>
      <c r="LNX6" s="3021"/>
      <c r="LNY6" s="3029"/>
      <c r="LNZ6" s="3029"/>
      <c r="LOA6" s="3029"/>
      <c r="LOB6" s="1069"/>
      <c r="LOC6" s="78"/>
      <c r="LOD6" s="2438"/>
      <c r="LOE6" s="3021"/>
      <c r="LOF6" s="3021"/>
      <c r="LOG6" s="3029"/>
      <c r="LOH6" s="3029"/>
      <c r="LOI6" s="3029"/>
      <c r="LOJ6" s="1069"/>
      <c r="LOK6" s="78"/>
      <c r="LOL6" s="2438"/>
      <c r="LOM6" s="3021"/>
      <c r="LON6" s="3021"/>
      <c r="LOO6" s="3029"/>
      <c r="LOP6" s="3029"/>
      <c r="LOQ6" s="3029"/>
      <c r="LOR6" s="1069"/>
      <c r="LOS6" s="78"/>
      <c r="LOT6" s="2438"/>
      <c r="LOU6" s="3021"/>
      <c r="LOV6" s="3021"/>
      <c r="LOW6" s="3029"/>
      <c r="LOX6" s="3029"/>
      <c r="LOY6" s="3029"/>
      <c r="LOZ6" s="1069"/>
      <c r="LPA6" s="78"/>
      <c r="LPB6" s="2438"/>
      <c r="LPC6" s="3021"/>
      <c r="LPD6" s="3021"/>
      <c r="LPE6" s="3029"/>
      <c r="LPF6" s="3029"/>
      <c r="LPG6" s="3029"/>
      <c r="LPH6" s="1069"/>
      <c r="LPI6" s="78"/>
      <c r="LPJ6" s="2438"/>
      <c r="LPK6" s="3021"/>
      <c r="LPL6" s="3021"/>
      <c r="LPM6" s="3029"/>
      <c r="LPN6" s="3029"/>
      <c r="LPO6" s="3029"/>
      <c r="LPP6" s="1069"/>
      <c r="LPQ6" s="78"/>
      <c r="LPR6" s="2438"/>
      <c r="LPS6" s="3021"/>
      <c r="LPT6" s="3021"/>
      <c r="LPU6" s="3029"/>
      <c r="LPV6" s="3029"/>
      <c r="LPW6" s="3029"/>
      <c r="LPX6" s="1069"/>
      <c r="LPY6" s="78"/>
      <c r="LPZ6" s="2438"/>
      <c r="LQA6" s="3021"/>
      <c r="LQB6" s="3021"/>
      <c r="LQC6" s="3029"/>
      <c r="LQD6" s="3029"/>
      <c r="LQE6" s="3029"/>
      <c r="LQF6" s="1069"/>
      <c r="LQG6" s="78"/>
      <c r="LQH6" s="2438"/>
      <c r="LQI6" s="3021"/>
      <c r="LQJ6" s="3021"/>
      <c r="LQK6" s="3029"/>
      <c r="LQL6" s="3029"/>
      <c r="LQM6" s="3029"/>
      <c r="LQN6" s="1069"/>
      <c r="LQO6" s="78"/>
      <c r="LQP6" s="2438"/>
      <c r="LQQ6" s="3021"/>
      <c r="LQR6" s="3021"/>
      <c r="LQS6" s="3029"/>
      <c r="LQT6" s="3029"/>
      <c r="LQU6" s="3029"/>
      <c r="LQV6" s="1069"/>
      <c r="LQW6" s="78"/>
      <c r="LQX6" s="2438"/>
      <c r="LQY6" s="3021"/>
      <c r="LQZ6" s="3021"/>
      <c r="LRA6" s="3029"/>
      <c r="LRB6" s="3029"/>
      <c r="LRC6" s="3029"/>
      <c r="LRD6" s="1069"/>
      <c r="LRE6" s="78"/>
      <c r="LRF6" s="2438"/>
      <c r="LRG6" s="3021"/>
      <c r="LRH6" s="3021"/>
      <c r="LRI6" s="3029"/>
      <c r="LRJ6" s="3029"/>
      <c r="LRK6" s="3029"/>
      <c r="LRL6" s="1069"/>
      <c r="LRM6" s="78"/>
      <c r="LRN6" s="2438"/>
      <c r="LRO6" s="3021"/>
      <c r="LRP6" s="3021"/>
      <c r="LRQ6" s="3029"/>
      <c r="LRR6" s="3029"/>
      <c r="LRS6" s="3029"/>
      <c r="LRT6" s="1069"/>
      <c r="LRU6" s="78"/>
      <c r="LRV6" s="2438"/>
      <c r="LRW6" s="3021"/>
      <c r="LRX6" s="3021"/>
      <c r="LRY6" s="3029"/>
      <c r="LRZ6" s="3029"/>
      <c r="LSA6" s="3029"/>
      <c r="LSB6" s="1069"/>
      <c r="LSC6" s="78"/>
      <c r="LSD6" s="2438"/>
      <c r="LSE6" s="3021"/>
      <c r="LSF6" s="3021"/>
      <c r="LSG6" s="3029"/>
      <c r="LSH6" s="3029"/>
      <c r="LSI6" s="3029"/>
      <c r="LSJ6" s="1069"/>
      <c r="LSK6" s="78"/>
      <c r="LSL6" s="2438"/>
      <c r="LSM6" s="3021"/>
      <c r="LSN6" s="3021"/>
      <c r="LSO6" s="3029"/>
      <c r="LSP6" s="3029"/>
      <c r="LSQ6" s="3029"/>
      <c r="LSR6" s="1069"/>
      <c r="LSS6" s="78"/>
      <c r="LST6" s="2438"/>
      <c r="LSU6" s="3021"/>
      <c r="LSV6" s="3021"/>
      <c r="LSW6" s="3029"/>
      <c r="LSX6" s="3029"/>
      <c r="LSY6" s="3029"/>
      <c r="LSZ6" s="1069"/>
      <c r="LTA6" s="78"/>
      <c r="LTB6" s="2438"/>
      <c r="LTC6" s="3021"/>
      <c r="LTD6" s="3021"/>
      <c r="LTE6" s="3029"/>
      <c r="LTF6" s="3029"/>
      <c r="LTG6" s="3029"/>
      <c r="LTH6" s="1069"/>
      <c r="LTI6" s="78"/>
      <c r="LTJ6" s="2438"/>
      <c r="LTK6" s="3021"/>
      <c r="LTL6" s="3021"/>
      <c r="LTM6" s="3029"/>
      <c r="LTN6" s="3029"/>
      <c r="LTO6" s="3029"/>
      <c r="LTP6" s="1069"/>
      <c r="LTQ6" s="78"/>
      <c r="LTR6" s="2438"/>
      <c r="LTS6" s="3021"/>
      <c r="LTT6" s="3021"/>
      <c r="LTU6" s="3029"/>
      <c r="LTV6" s="3029"/>
      <c r="LTW6" s="3029"/>
      <c r="LTX6" s="1069"/>
      <c r="LTY6" s="78"/>
      <c r="LTZ6" s="2438"/>
      <c r="LUA6" s="3021"/>
      <c r="LUB6" s="3021"/>
      <c r="LUC6" s="3029"/>
      <c r="LUD6" s="3029"/>
      <c r="LUE6" s="3029"/>
      <c r="LUF6" s="1069"/>
      <c r="LUG6" s="78"/>
      <c r="LUH6" s="2438"/>
      <c r="LUI6" s="3021"/>
      <c r="LUJ6" s="3021"/>
      <c r="LUK6" s="3029"/>
      <c r="LUL6" s="3029"/>
      <c r="LUM6" s="3029"/>
      <c r="LUN6" s="1069"/>
      <c r="LUO6" s="78"/>
      <c r="LUP6" s="2438"/>
      <c r="LUQ6" s="3021"/>
      <c r="LUR6" s="3021"/>
      <c r="LUS6" s="3029"/>
      <c r="LUT6" s="3029"/>
      <c r="LUU6" s="3029"/>
      <c r="LUV6" s="1069"/>
      <c r="LUW6" s="78"/>
      <c r="LUX6" s="2438"/>
      <c r="LUY6" s="3021"/>
      <c r="LUZ6" s="3021"/>
      <c r="LVA6" s="3029"/>
      <c r="LVB6" s="3029"/>
      <c r="LVC6" s="3029"/>
      <c r="LVD6" s="1069"/>
      <c r="LVE6" s="78"/>
      <c r="LVF6" s="2438"/>
      <c r="LVG6" s="3021"/>
      <c r="LVH6" s="3021"/>
      <c r="LVI6" s="3029"/>
      <c r="LVJ6" s="3029"/>
      <c r="LVK6" s="3029"/>
      <c r="LVL6" s="1069"/>
      <c r="LVM6" s="78"/>
      <c r="LVN6" s="2438"/>
      <c r="LVO6" s="3021"/>
      <c r="LVP6" s="3021"/>
      <c r="LVQ6" s="3029"/>
      <c r="LVR6" s="3029"/>
      <c r="LVS6" s="3029"/>
      <c r="LVT6" s="1069"/>
      <c r="LVU6" s="78"/>
      <c r="LVV6" s="2438"/>
      <c r="LVW6" s="3021"/>
      <c r="LVX6" s="3021"/>
      <c r="LVY6" s="3029"/>
      <c r="LVZ6" s="3029"/>
      <c r="LWA6" s="3029"/>
      <c r="LWB6" s="1069"/>
      <c r="LWC6" s="78"/>
      <c r="LWD6" s="2438"/>
      <c r="LWE6" s="3021"/>
      <c r="LWF6" s="3021"/>
      <c r="LWG6" s="3029"/>
      <c r="LWH6" s="3029"/>
      <c r="LWI6" s="3029"/>
      <c r="LWJ6" s="1069"/>
      <c r="LWK6" s="78"/>
      <c r="LWL6" s="2438"/>
      <c r="LWM6" s="3021"/>
      <c r="LWN6" s="3021"/>
      <c r="LWO6" s="3029"/>
      <c r="LWP6" s="3029"/>
      <c r="LWQ6" s="3029"/>
      <c r="LWR6" s="1069"/>
      <c r="LWS6" s="78"/>
      <c r="LWT6" s="2438"/>
      <c r="LWU6" s="3021"/>
      <c r="LWV6" s="3021"/>
      <c r="LWW6" s="3029"/>
      <c r="LWX6" s="3029"/>
      <c r="LWY6" s="3029"/>
      <c r="LWZ6" s="1069"/>
      <c r="LXA6" s="78"/>
      <c r="LXB6" s="2438"/>
      <c r="LXC6" s="3021"/>
      <c r="LXD6" s="3021"/>
      <c r="LXE6" s="3029"/>
      <c r="LXF6" s="3029"/>
      <c r="LXG6" s="3029"/>
      <c r="LXH6" s="1069"/>
      <c r="LXI6" s="78"/>
      <c r="LXJ6" s="2438"/>
      <c r="LXK6" s="3021"/>
      <c r="LXL6" s="3021"/>
      <c r="LXM6" s="3029"/>
      <c r="LXN6" s="3029"/>
      <c r="LXO6" s="3029"/>
      <c r="LXP6" s="1069"/>
      <c r="LXQ6" s="78"/>
      <c r="LXR6" s="2438"/>
      <c r="LXS6" s="3021"/>
      <c r="LXT6" s="3021"/>
      <c r="LXU6" s="3029"/>
      <c r="LXV6" s="3029"/>
      <c r="LXW6" s="3029"/>
      <c r="LXX6" s="1069"/>
      <c r="LXY6" s="78"/>
      <c r="LXZ6" s="2438"/>
      <c r="LYA6" s="3021"/>
      <c r="LYB6" s="3021"/>
      <c r="LYC6" s="3029"/>
      <c r="LYD6" s="3029"/>
      <c r="LYE6" s="3029"/>
      <c r="LYF6" s="1069"/>
      <c r="LYG6" s="78"/>
      <c r="LYH6" s="2438"/>
      <c r="LYI6" s="3021"/>
      <c r="LYJ6" s="3021"/>
      <c r="LYK6" s="3029"/>
      <c r="LYL6" s="3029"/>
      <c r="LYM6" s="3029"/>
      <c r="LYN6" s="1069"/>
      <c r="LYO6" s="78"/>
      <c r="LYP6" s="2438"/>
      <c r="LYQ6" s="3021"/>
      <c r="LYR6" s="3021"/>
      <c r="LYS6" s="3029"/>
      <c r="LYT6" s="3029"/>
      <c r="LYU6" s="3029"/>
      <c r="LYV6" s="1069"/>
      <c r="LYW6" s="78"/>
      <c r="LYX6" s="2438"/>
      <c r="LYY6" s="3021"/>
      <c r="LYZ6" s="3021"/>
      <c r="LZA6" s="3029"/>
      <c r="LZB6" s="3029"/>
      <c r="LZC6" s="3029"/>
      <c r="LZD6" s="1069"/>
      <c r="LZE6" s="78"/>
      <c r="LZF6" s="2438"/>
      <c r="LZG6" s="3021"/>
      <c r="LZH6" s="3021"/>
      <c r="LZI6" s="3029"/>
      <c r="LZJ6" s="3029"/>
      <c r="LZK6" s="3029"/>
      <c r="LZL6" s="1069"/>
      <c r="LZM6" s="78"/>
      <c r="LZN6" s="2438"/>
      <c r="LZO6" s="3021"/>
      <c r="LZP6" s="3021"/>
      <c r="LZQ6" s="3029"/>
      <c r="LZR6" s="3029"/>
      <c r="LZS6" s="3029"/>
      <c r="LZT6" s="1069"/>
      <c r="LZU6" s="78"/>
      <c r="LZV6" s="2438"/>
      <c r="LZW6" s="3021"/>
      <c r="LZX6" s="3021"/>
      <c r="LZY6" s="3029"/>
      <c r="LZZ6" s="3029"/>
      <c r="MAA6" s="3029"/>
      <c r="MAB6" s="1069"/>
      <c r="MAC6" s="78"/>
      <c r="MAD6" s="2438"/>
      <c r="MAE6" s="3021"/>
      <c r="MAF6" s="3021"/>
      <c r="MAG6" s="3029"/>
      <c r="MAH6" s="3029"/>
      <c r="MAI6" s="3029"/>
      <c r="MAJ6" s="1069"/>
      <c r="MAK6" s="78"/>
      <c r="MAL6" s="2438"/>
      <c r="MAM6" s="3021"/>
      <c r="MAN6" s="3021"/>
      <c r="MAO6" s="3029"/>
      <c r="MAP6" s="3029"/>
      <c r="MAQ6" s="3029"/>
      <c r="MAR6" s="1069"/>
      <c r="MAS6" s="78"/>
      <c r="MAT6" s="2438"/>
      <c r="MAU6" s="3021"/>
      <c r="MAV6" s="3021"/>
      <c r="MAW6" s="3029"/>
      <c r="MAX6" s="3029"/>
      <c r="MAY6" s="3029"/>
      <c r="MAZ6" s="1069"/>
      <c r="MBA6" s="78"/>
      <c r="MBB6" s="2438"/>
      <c r="MBC6" s="3021"/>
      <c r="MBD6" s="3021"/>
      <c r="MBE6" s="3029"/>
      <c r="MBF6" s="3029"/>
      <c r="MBG6" s="3029"/>
      <c r="MBH6" s="1069"/>
      <c r="MBI6" s="78"/>
      <c r="MBJ6" s="2438"/>
      <c r="MBK6" s="3021"/>
      <c r="MBL6" s="3021"/>
      <c r="MBM6" s="3029"/>
      <c r="MBN6" s="3029"/>
      <c r="MBO6" s="3029"/>
      <c r="MBP6" s="1069"/>
      <c r="MBQ6" s="78"/>
      <c r="MBR6" s="2438"/>
      <c r="MBS6" s="3021"/>
      <c r="MBT6" s="3021"/>
      <c r="MBU6" s="3029"/>
      <c r="MBV6" s="3029"/>
      <c r="MBW6" s="3029"/>
      <c r="MBX6" s="1069"/>
      <c r="MBY6" s="78"/>
      <c r="MBZ6" s="2438"/>
      <c r="MCA6" s="3021"/>
      <c r="MCB6" s="3021"/>
      <c r="MCC6" s="3029"/>
      <c r="MCD6" s="3029"/>
      <c r="MCE6" s="3029"/>
      <c r="MCF6" s="1069"/>
      <c r="MCG6" s="78"/>
      <c r="MCH6" s="2438"/>
      <c r="MCI6" s="3021"/>
      <c r="MCJ6" s="3021"/>
      <c r="MCK6" s="3029"/>
      <c r="MCL6" s="3029"/>
      <c r="MCM6" s="3029"/>
      <c r="MCN6" s="1069"/>
      <c r="MCO6" s="78"/>
      <c r="MCP6" s="2438"/>
      <c r="MCQ6" s="3021"/>
      <c r="MCR6" s="3021"/>
      <c r="MCS6" s="3029"/>
      <c r="MCT6" s="3029"/>
      <c r="MCU6" s="3029"/>
      <c r="MCV6" s="1069"/>
      <c r="MCW6" s="78"/>
      <c r="MCX6" s="2438"/>
      <c r="MCY6" s="3021"/>
      <c r="MCZ6" s="3021"/>
      <c r="MDA6" s="3029"/>
      <c r="MDB6" s="3029"/>
      <c r="MDC6" s="3029"/>
      <c r="MDD6" s="1069"/>
      <c r="MDE6" s="78"/>
      <c r="MDF6" s="2438"/>
      <c r="MDG6" s="3021"/>
      <c r="MDH6" s="3021"/>
      <c r="MDI6" s="3029"/>
      <c r="MDJ6" s="3029"/>
      <c r="MDK6" s="3029"/>
      <c r="MDL6" s="1069"/>
      <c r="MDM6" s="78"/>
      <c r="MDN6" s="2438"/>
      <c r="MDO6" s="3021"/>
      <c r="MDP6" s="3021"/>
      <c r="MDQ6" s="3029"/>
      <c r="MDR6" s="3029"/>
      <c r="MDS6" s="3029"/>
      <c r="MDT6" s="1069"/>
      <c r="MDU6" s="78"/>
      <c r="MDV6" s="2438"/>
      <c r="MDW6" s="3021"/>
      <c r="MDX6" s="3021"/>
      <c r="MDY6" s="3029"/>
      <c r="MDZ6" s="3029"/>
      <c r="MEA6" s="3029"/>
      <c r="MEB6" s="1069"/>
      <c r="MEC6" s="78"/>
      <c r="MED6" s="2438"/>
      <c r="MEE6" s="3021"/>
      <c r="MEF6" s="3021"/>
      <c r="MEG6" s="3029"/>
      <c r="MEH6" s="3029"/>
      <c r="MEI6" s="3029"/>
      <c r="MEJ6" s="1069"/>
      <c r="MEK6" s="78"/>
      <c r="MEL6" s="2438"/>
      <c r="MEM6" s="3021"/>
      <c r="MEN6" s="3021"/>
      <c r="MEO6" s="3029"/>
      <c r="MEP6" s="3029"/>
      <c r="MEQ6" s="3029"/>
      <c r="MER6" s="1069"/>
      <c r="MES6" s="78"/>
      <c r="MET6" s="2438"/>
      <c r="MEU6" s="3021"/>
      <c r="MEV6" s="3021"/>
      <c r="MEW6" s="3029"/>
      <c r="MEX6" s="3029"/>
      <c r="MEY6" s="3029"/>
      <c r="MEZ6" s="1069"/>
      <c r="MFA6" s="78"/>
      <c r="MFB6" s="2438"/>
      <c r="MFC6" s="3021"/>
      <c r="MFD6" s="3021"/>
      <c r="MFE6" s="3029"/>
      <c r="MFF6" s="3029"/>
      <c r="MFG6" s="3029"/>
      <c r="MFH6" s="1069"/>
      <c r="MFI6" s="78"/>
      <c r="MFJ6" s="2438"/>
      <c r="MFK6" s="3021"/>
      <c r="MFL6" s="3021"/>
      <c r="MFM6" s="3029"/>
      <c r="MFN6" s="3029"/>
      <c r="MFO6" s="3029"/>
      <c r="MFP6" s="1069"/>
      <c r="MFQ6" s="78"/>
      <c r="MFR6" s="2438"/>
      <c r="MFS6" s="3021"/>
      <c r="MFT6" s="3021"/>
      <c r="MFU6" s="3029"/>
      <c r="MFV6" s="3029"/>
      <c r="MFW6" s="3029"/>
      <c r="MFX6" s="1069"/>
      <c r="MFY6" s="78"/>
      <c r="MFZ6" s="2438"/>
      <c r="MGA6" s="3021"/>
      <c r="MGB6" s="3021"/>
      <c r="MGC6" s="3029"/>
      <c r="MGD6" s="3029"/>
      <c r="MGE6" s="3029"/>
      <c r="MGF6" s="1069"/>
      <c r="MGG6" s="78"/>
      <c r="MGH6" s="2438"/>
      <c r="MGI6" s="3021"/>
      <c r="MGJ6" s="3021"/>
      <c r="MGK6" s="3029"/>
      <c r="MGL6" s="3029"/>
      <c r="MGM6" s="3029"/>
      <c r="MGN6" s="1069"/>
      <c r="MGO6" s="78"/>
      <c r="MGP6" s="2438"/>
      <c r="MGQ6" s="3021"/>
      <c r="MGR6" s="3021"/>
      <c r="MGS6" s="3029"/>
      <c r="MGT6" s="3029"/>
      <c r="MGU6" s="3029"/>
      <c r="MGV6" s="1069"/>
      <c r="MGW6" s="78"/>
      <c r="MGX6" s="2438"/>
      <c r="MGY6" s="3021"/>
      <c r="MGZ6" s="3021"/>
      <c r="MHA6" s="3029"/>
      <c r="MHB6" s="3029"/>
      <c r="MHC6" s="3029"/>
      <c r="MHD6" s="1069"/>
      <c r="MHE6" s="78"/>
      <c r="MHF6" s="2438"/>
      <c r="MHG6" s="3021"/>
      <c r="MHH6" s="3021"/>
      <c r="MHI6" s="3029"/>
      <c r="MHJ6" s="3029"/>
      <c r="MHK6" s="3029"/>
      <c r="MHL6" s="1069"/>
      <c r="MHM6" s="78"/>
      <c r="MHN6" s="2438"/>
      <c r="MHO6" s="3021"/>
      <c r="MHP6" s="3021"/>
      <c r="MHQ6" s="3029"/>
      <c r="MHR6" s="3029"/>
      <c r="MHS6" s="3029"/>
      <c r="MHT6" s="1069"/>
      <c r="MHU6" s="78"/>
      <c r="MHV6" s="2438"/>
      <c r="MHW6" s="3021"/>
      <c r="MHX6" s="3021"/>
      <c r="MHY6" s="3029"/>
      <c r="MHZ6" s="3029"/>
      <c r="MIA6" s="3029"/>
      <c r="MIB6" s="1069"/>
      <c r="MIC6" s="78"/>
      <c r="MID6" s="2438"/>
      <c r="MIE6" s="3021"/>
      <c r="MIF6" s="3021"/>
      <c r="MIG6" s="3029"/>
      <c r="MIH6" s="3029"/>
      <c r="MII6" s="3029"/>
      <c r="MIJ6" s="1069"/>
      <c r="MIK6" s="78"/>
      <c r="MIL6" s="2438"/>
      <c r="MIM6" s="3021"/>
      <c r="MIN6" s="3021"/>
      <c r="MIO6" s="3029"/>
      <c r="MIP6" s="3029"/>
      <c r="MIQ6" s="3029"/>
      <c r="MIR6" s="1069"/>
      <c r="MIS6" s="78"/>
      <c r="MIT6" s="2438"/>
      <c r="MIU6" s="3021"/>
      <c r="MIV6" s="3021"/>
      <c r="MIW6" s="3029"/>
      <c r="MIX6" s="3029"/>
      <c r="MIY6" s="3029"/>
      <c r="MIZ6" s="1069"/>
      <c r="MJA6" s="78"/>
      <c r="MJB6" s="2438"/>
      <c r="MJC6" s="3021"/>
      <c r="MJD6" s="3021"/>
      <c r="MJE6" s="3029"/>
      <c r="MJF6" s="3029"/>
      <c r="MJG6" s="3029"/>
      <c r="MJH6" s="1069"/>
      <c r="MJI6" s="78"/>
      <c r="MJJ6" s="2438"/>
      <c r="MJK6" s="3021"/>
      <c r="MJL6" s="3021"/>
      <c r="MJM6" s="3029"/>
      <c r="MJN6" s="3029"/>
      <c r="MJO6" s="3029"/>
      <c r="MJP6" s="1069"/>
      <c r="MJQ6" s="78"/>
      <c r="MJR6" s="2438"/>
      <c r="MJS6" s="3021"/>
      <c r="MJT6" s="3021"/>
      <c r="MJU6" s="3029"/>
      <c r="MJV6" s="3029"/>
      <c r="MJW6" s="3029"/>
      <c r="MJX6" s="1069"/>
      <c r="MJY6" s="78"/>
      <c r="MJZ6" s="2438"/>
      <c r="MKA6" s="3021"/>
      <c r="MKB6" s="3021"/>
      <c r="MKC6" s="3029"/>
      <c r="MKD6" s="3029"/>
      <c r="MKE6" s="3029"/>
      <c r="MKF6" s="1069"/>
      <c r="MKG6" s="78"/>
      <c r="MKH6" s="2438"/>
      <c r="MKI6" s="3021"/>
      <c r="MKJ6" s="3021"/>
      <c r="MKK6" s="3029"/>
      <c r="MKL6" s="3029"/>
      <c r="MKM6" s="3029"/>
      <c r="MKN6" s="1069"/>
      <c r="MKO6" s="78"/>
      <c r="MKP6" s="2438"/>
      <c r="MKQ6" s="3021"/>
      <c r="MKR6" s="3021"/>
      <c r="MKS6" s="3029"/>
      <c r="MKT6" s="3029"/>
      <c r="MKU6" s="3029"/>
      <c r="MKV6" s="1069"/>
      <c r="MKW6" s="78"/>
      <c r="MKX6" s="2438"/>
      <c r="MKY6" s="3021"/>
      <c r="MKZ6" s="3021"/>
      <c r="MLA6" s="3029"/>
      <c r="MLB6" s="3029"/>
      <c r="MLC6" s="3029"/>
      <c r="MLD6" s="1069"/>
      <c r="MLE6" s="78"/>
      <c r="MLF6" s="2438"/>
      <c r="MLG6" s="3021"/>
      <c r="MLH6" s="3021"/>
      <c r="MLI6" s="3029"/>
      <c r="MLJ6" s="3029"/>
      <c r="MLK6" s="3029"/>
      <c r="MLL6" s="1069"/>
      <c r="MLM6" s="78"/>
      <c r="MLN6" s="2438"/>
      <c r="MLO6" s="3021"/>
      <c r="MLP6" s="3021"/>
      <c r="MLQ6" s="3029"/>
      <c r="MLR6" s="3029"/>
      <c r="MLS6" s="3029"/>
      <c r="MLT6" s="1069"/>
      <c r="MLU6" s="78"/>
      <c r="MLV6" s="2438"/>
      <c r="MLW6" s="3021"/>
      <c r="MLX6" s="3021"/>
      <c r="MLY6" s="3029"/>
      <c r="MLZ6" s="3029"/>
      <c r="MMA6" s="3029"/>
      <c r="MMB6" s="1069"/>
      <c r="MMC6" s="78"/>
      <c r="MMD6" s="2438"/>
      <c r="MME6" s="3021"/>
      <c r="MMF6" s="3021"/>
      <c r="MMG6" s="3029"/>
      <c r="MMH6" s="3029"/>
      <c r="MMI6" s="3029"/>
      <c r="MMJ6" s="1069"/>
      <c r="MMK6" s="78"/>
      <c r="MML6" s="2438"/>
      <c r="MMM6" s="3021"/>
      <c r="MMN6" s="3021"/>
      <c r="MMO6" s="3029"/>
      <c r="MMP6" s="3029"/>
      <c r="MMQ6" s="3029"/>
      <c r="MMR6" s="1069"/>
      <c r="MMS6" s="78"/>
      <c r="MMT6" s="2438"/>
      <c r="MMU6" s="3021"/>
      <c r="MMV6" s="3021"/>
      <c r="MMW6" s="3029"/>
      <c r="MMX6" s="3029"/>
      <c r="MMY6" s="3029"/>
      <c r="MMZ6" s="1069"/>
      <c r="MNA6" s="78"/>
      <c r="MNB6" s="2438"/>
      <c r="MNC6" s="3021"/>
      <c r="MND6" s="3021"/>
      <c r="MNE6" s="3029"/>
      <c r="MNF6" s="3029"/>
      <c r="MNG6" s="3029"/>
      <c r="MNH6" s="1069"/>
      <c r="MNI6" s="78"/>
      <c r="MNJ6" s="2438"/>
      <c r="MNK6" s="3021"/>
      <c r="MNL6" s="3021"/>
      <c r="MNM6" s="3029"/>
      <c r="MNN6" s="3029"/>
      <c r="MNO6" s="3029"/>
      <c r="MNP6" s="1069"/>
      <c r="MNQ6" s="78"/>
      <c r="MNR6" s="2438"/>
      <c r="MNS6" s="3021"/>
      <c r="MNT6" s="3021"/>
      <c r="MNU6" s="3029"/>
      <c r="MNV6" s="3029"/>
      <c r="MNW6" s="3029"/>
      <c r="MNX6" s="1069"/>
      <c r="MNY6" s="78"/>
      <c r="MNZ6" s="2438"/>
      <c r="MOA6" s="3021"/>
      <c r="MOB6" s="3021"/>
      <c r="MOC6" s="3029"/>
      <c r="MOD6" s="3029"/>
      <c r="MOE6" s="3029"/>
      <c r="MOF6" s="1069"/>
      <c r="MOG6" s="78"/>
      <c r="MOH6" s="2438"/>
      <c r="MOI6" s="3021"/>
      <c r="MOJ6" s="3021"/>
      <c r="MOK6" s="3029"/>
      <c r="MOL6" s="3029"/>
      <c r="MOM6" s="3029"/>
      <c r="MON6" s="1069"/>
      <c r="MOO6" s="78"/>
      <c r="MOP6" s="2438"/>
      <c r="MOQ6" s="3021"/>
      <c r="MOR6" s="3021"/>
      <c r="MOS6" s="3029"/>
      <c r="MOT6" s="3029"/>
      <c r="MOU6" s="3029"/>
      <c r="MOV6" s="1069"/>
      <c r="MOW6" s="78"/>
      <c r="MOX6" s="2438"/>
      <c r="MOY6" s="3021"/>
      <c r="MOZ6" s="3021"/>
      <c r="MPA6" s="3029"/>
      <c r="MPB6" s="3029"/>
      <c r="MPC6" s="3029"/>
      <c r="MPD6" s="1069"/>
      <c r="MPE6" s="78"/>
      <c r="MPF6" s="2438"/>
      <c r="MPG6" s="3021"/>
      <c r="MPH6" s="3021"/>
      <c r="MPI6" s="3029"/>
      <c r="MPJ6" s="3029"/>
      <c r="MPK6" s="3029"/>
      <c r="MPL6" s="1069"/>
      <c r="MPM6" s="78"/>
      <c r="MPN6" s="2438"/>
      <c r="MPO6" s="3021"/>
      <c r="MPP6" s="3021"/>
      <c r="MPQ6" s="3029"/>
      <c r="MPR6" s="3029"/>
      <c r="MPS6" s="3029"/>
      <c r="MPT6" s="1069"/>
      <c r="MPU6" s="78"/>
      <c r="MPV6" s="2438"/>
      <c r="MPW6" s="3021"/>
      <c r="MPX6" s="3021"/>
      <c r="MPY6" s="3029"/>
      <c r="MPZ6" s="3029"/>
      <c r="MQA6" s="3029"/>
      <c r="MQB6" s="1069"/>
      <c r="MQC6" s="78"/>
      <c r="MQD6" s="2438"/>
      <c r="MQE6" s="3021"/>
      <c r="MQF6" s="3021"/>
      <c r="MQG6" s="3029"/>
      <c r="MQH6" s="3029"/>
      <c r="MQI6" s="3029"/>
      <c r="MQJ6" s="1069"/>
      <c r="MQK6" s="78"/>
      <c r="MQL6" s="2438"/>
      <c r="MQM6" s="3021"/>
      <c r="MQN6" s="3021"/>
      <c r="MQO6" s="3029"/>
      <c r="MQP6" s="3029"/>
      <c r="MQQ6" s="3029"/>
      <c r="MQR6" s="1069"/>
      <c r="MQS6" s="78"/>
      <c r="MQT6" s="2438"/>
      <c r="MQU6" s="3021"/>
      <c r="MQV6" s="3021"/>
      <c r="MQW6" s="3029"/>
      <c r="MQX6" s="3029"/>
      <c r="MQY6" s="3029"/>
      <c r="MQZ6" s="1069"/>
      <c r="MRA6" s="78"/>
      <c r="MRB6" s="2438"/>
      <c r="MRC6" s="3021"/>
      <c r="MRD6" s="3021"/>
      <c r="MRE6" s="3029"/>
      <c r="MRF6" s="3029"/>
      <c r="MRG6" s="3029"/>
      <c r="MRH6" s="1069"/>
      <c r="MRI6" s="78"/>
      <c r="MRJ6" s="2438"/>
      <c r="MRK6" s="3021"/>
      <c r="MRL6" s="3021"/>
      <c r="MRM6" s="3029"/>
      <c r="MRN6" s="3029"/>
      <c r="MRO6" s="3029"/>
      <c r="MRP6" s="1069"/>
      <c r="MRQ6" s="78"/>
      <c r="MRR6" s="2438"/>
      <c r="MRS6" s="3021"/>
      <c r="MRT6" s="3021"/>
      <c r="MRU6" s="3029"/>
      <c r="MRV6" s="3029"/>
      <c r="MRW6" s="3029"/>
      <c r="MRX6" s="1069"/>
      <c r="MRY6" s="78"/>
      <c r="MRZ6" s="2438"/>
      <c r="MSA6" s="3021"/>
      <c r="MSB6" s="3021"/>
      <c r="MSC6" s="3029"/>
      <c r="MSD6" s="3029"/>
      <c r="MSE6" s="3029"/>
      <c r="MSF6" s="1069"/>
      <c r="MSG6" s="78"/>
      <c r="MSH6" s="2438"/>
      <c r="MSI6" s="3021"/>
      <c r="MSJ6" s="3021"/>
      <c r="MSK6" s="3029"/>
      <c r="MSL6" s="3029"/>
      <c r="MSM6" s="3029"/>
      <c r="MSN6" s="1069"/>
      <c r="MSO6" s="78"/>
      <c r="MSP6" s="2438"/>
      <c r="MSQ6" s="3021"/>
      <c r="MSR6" s="3021"/>
      <c r="MSS6" s="3029"/>
      <c r="MST6" s="3029"/>
      <c r="MSU6" s="3029"/>
      <c r="MSV6" s="1069"/>
      <c r="MSW6" s="78"/>
      <c r="MSX6" s="2438"/>
      <c r="MSY6" s="3021"/>
      <c r="MSZ6" s="3021"/>
      <c r="MTA6" s="3029"/>
      <c r="MTB6" s="3029"/>
      <c r="MTC6" s="3029"/>
      <c r="MTD6" s="1069"/>
      <c r="MTE6" s="78"/>
      <c r="MTF6" s="2438"/>
      <c r="MTG6" s="3021"/>
      <c r="MTH6" s="3021"/>
      <c r="MTI6" s="3029"/>
      <c r="MTJ6" s="3029"/>
      <c r="MTK6" s="3029"/>
      <c r="MTL6" s="1069"/>
      <c r="MTM6" s="78"/>
      <c r="MTN6" s="2438"/>
      <c r="MTO6" s="3021"/>
      <c r="MTP6" s="3021"/>
      <c r="MTQ6" s="3029"/>
      <c r="MTR6" s="3029"/>
      <c r="MTS6" s="3029"/>
      <c r="MTT6" s="1069"/>
      <c r="MTU6" s="78"/>
      <c r="MTV6" s="2438"/>
      <c r="MTW6" s="3021"/>
      <c r="MTX6" s="3021"/>
      <c r="MTY6" s="3029"/>
      <c r="MTZ6" s="3029"/>
      <c r="MUA6" s="3029"/>
      <c r="MUB6" s="1069"/>
      <c r="MUC6" s="78"/>
      <c r="MUD6" s="2438"/>
      <c r="MUE6" s="3021"/>
      <c r="MUF6" s="3021"/>
      <c r="MUG6" s="3029"/>
      <c r="MUH6" s="3029"/>
      <c r="MUI6" s="3029"/>
      <c r="MUJ6" s="1069"/>
      <c r="MUK6" s="78"/>
      <c r="MUL6" s="2438"/>
      <c r="MUM6" s="3021"/>
      <c r="MUN6" s="3021"/>
      <c r="MUO6" s="3029"/>
      <c r="MUP6" s="3029"/>
      <c r="MUQ6" s="3029"/>
      <c r="MUR6" s="1069"/>
      <c r="MUS6" s="78"/>
      <c r="MUT6" s="2438"/>
      <c r="MUU6" s="3021"/>
      <c r="MUV6" s="3021"/>
      <c r="MUW6" s="3029"/>
      <c r="MUX6" s="3029"/>
      <c r="MUY6" s="3029"/>
      <c r="MUZ6" s="1069"/>
      <c r="MVA6" s="78"/>
      <c r="MVB6" s="2438"/>
      <c r="MVC6" s="3021"/>
      <c r="MVD6" s="3021"/>
      <c r="MVE6" s="3029"/>
      <c r="MVF6" s="3029"/>
      <c r="MVG6" s="3029"/>
      <c r="MVH6" s="1069"/>
      <c r="MVI6" s="78"/>
      <c r="MVJ6" s="2438"/>
      <c r="MVK6" s="3021"/>
      <c r="MVL6" s="3021"/>
      <c r="MVM6" s="3029"/>
      <c r="MVN6" s="3029"/>
      <c r="MVO6" s="3029"/>
      <c r="MVP6" s="1069"/>
      <c r="MVQ6" s="78"/>
      <c r="MVR6" s="2438"/>
      <c r="MVS6" s="3021"/>
      <c r="MVT6" s="3021"/>
      <c r="MVU6" s="3029"/>
      <c r="MVV6" s="3029"/>
      <c r="MVW6" s="3029"/>
      <c r="MVX6" s="1069"/>
      <c r="MVY6" s="78"/>
      <c r="MVZ6" s="2438"/>
      <c r="MWA6" s="3021"/>
      <c r="MWB6" s="3021"/>
      <c r="MWC6" s="3029"/>
      <c r="MWD6" s="3029"/>
      <c r="MWE6" s="3029"/>
      <c r="MWF6" s="1069"/>
      <c r="MWG6" s="78"/>
      <c r="MWH6" s="2438"/>
      <c r="MWI6" s="3021"/>
      <c r="MWJ6" s="3021"/>
      <c r="MWK6" s="3029"/>
      <c r="MWL6" s="3029"/>
      <c r="MWM6" s="3029"/>
      <c r="MWN6" s="1069"/>
      <c r="MWO6" s="78"/>
      <c r="MWP6" s="2438"/>
      <c r="MWQ6" s="3021"/>
      <c r="MWR6" s="3021"/>
      <c r="MWS6" s="3029"/>
      <c r="MWT6" s="3029"/>
      <c r="MWU6" s="3029"/>
      <c r="MWV6" s="1069"/>
      <c r="MWW6" s="78"/>
      <c r="MWX6" s="2438"/>
      <c r="MWY6" s="3021"/>
      <c r="MWZ6" s="3021"/>
      <c r="MXA6" s="3029"/>
      <c r="MXB6" s="3029"/>
      <c r="MXC6" s="3029"/>
      <c r="MXD6" s="1069"/>
      <c r="MXE6" s="78"/>
      <c r="MXF6" s="2438"/>
      <c r="MXG6" s="3021"/>
      <c r="MXH6" s="3021"/>
      <c r="MXI6" s="3029"/>
      <c r="MXJ6" s="3029"/>
      <c r="MXK6" s="3029"/>
      <c r="MXL6" s="1069"/>
      <c r="MXM6" s="78"/>
      <c r="MXN6" s="2438"/>
      <c r="MXO6" s="3021"/>
      <c r="MXP6" s="3021"/>
      <c r="MXQ6" s="3029"/>
      <c r="MXR6" s="3029"/>
      <c r="MXS6" s="3029"/>
      <c r="MXT6" s="1069"/>
      <c r="MXU6" s="78"/>
      <c r="MXV6" s="2438"/>
      <c r="MXW6" s="3021"/>
      <c r="MXX6" s="3021"/>
      <c r="MXY6" s="3029"/>
      <c r="MXZ6" s="3029"/>
      <c r="MYA6" s="3029"/>
      <c r="MYB6" s="1069"/>
      <c r="MYC6" s="78"/>
      <c r="MYD6" s="2438"/>
      <c r="MYE6" s="3021"/>
      <c r="MYF6" s="3021"/>
      <c r="MYG6" s="3029"/>
      <c r="MYH6" s="3029"/>
      <c r="MYI6" s="3029"/>
      <c r="MYJ6" s="1069"/>
      <c r="MYK6" s="78"/>
      <c r="MYL6" s="2438"/>
      <c r="MYM6" s="3021"/>
      <c r="MYN6" s="3021"/>
      <c r="MYO6" s="3029"/>
      <c r="MYP6" s="3029"/>
      <c r="MYQ6" s="3029"/>
      <c r="MYR6" s="1069"/>
      <c r="MYS6" s="78"/>
      <c r="MYT6" s="2438"/>
      <c r="MYU6" s="3021"/>
      <c r="MYV6" s="3021"/>
      <c r="MYW6" s="3029"/>
      <c r="MYX6" s="3029"/>
      <c r="MYY6" s="3029"/>
      <c r="MYZ6" s="1069"/>
      <c r="MZA6" s="78"/>
      <c r="MZB6" s="2438"/>
      <c r="MZC6" s="3021"/>
      <c r="MZD6" s="3021"/>
      <c r="MZE6" s="3029"/>
      <c r="MZF6" s="3029"/>
      <c r="MZG6" s="3029"/>
      <c r="MZH6" s="1069"/>
      <c r="MZI6" s="78"/>
      <c r="MZJ6" s="2438"/>
      <c r="MZK6" s="3021"/>
      <c r="MZL6" s="3021"/>
      <c r="MZM6" s="3029"/>
      <c r="MZN6" s="3029"/>
      <c r="MZO6" s="3029"/>
      <c r="MZP6" s="1069"/>
      <c r="MZQ6" s="78"/>
      <c r="MZR6" s="2438"/>
      <c r="MZS6" s="3021"/>
      <c r="MZT6" s="3021"/>
      <c r="MZU6" s="3029"/>
      <c r="MZV6" s="3029"/>
      <c r="MZW6" s="3029"/>
      <c r="MZX6" s="1069"/>
      <c r="MZY6" s="78"/>
      <c r="MZZ6" s="2438"/>
      <c r="NAA6" s="3021"/>
      <c r="NAB6" s="3021"/>
      <c r="NAC6" s="3029"/>
      <c r="NAD6" s="3029"/>
      <c r="NAE6" s="3029"/>
      <c r="NAF6" s="1069"/>
      <c r="NAG6" s="78"/>
      <c r="NAH6" s="2438"/>
      <c r="NAI6" s="3021"/>
      <c r="NAJ6" s="3021"/>
      <c r="NAK6" s="3029"/>
      <c r="NAL6" s="3029"/>
      <c r="NAM6" s="3029"/>
      <c r="NAN6" s="1069"/>
      <c r="NAO6" s="78"/>
      <c r="NAP6" s="2438"/>
      <c r="NAQ6" s="3021"/>
      <c r="NAR6" s="3021"/>
      <c r="NAS6" s="3029"/>
      <c r="NAT6" s="3029"/>
      <c r="NAU6" s="3029"/>
      <c r="NAV6" s="1069"/>
      <c r="NAW6" s="78"/>
      <c r="NAX6" s="2438"/>
      <c r="NAY6" s="3021"/>
      <c r="NAZ6" s="3021"/>
      <c r="NBA6" s="3029"/>
      <c r="NBB6" s="3029"/>
      <c r="NBC6" s="3029"/>
      <c r="NBD6" s="1069"/>
      <c r="NBE6" s="78"/>
      <c r="NBF6" s="2438"/>
      <c r="NBG6" s="3021"/>
      <c r="NBH6" s="3021"/>
      <c r="NBI6" s="3029"/>
      <c r="NBJ6" s="3029"/>
      <c r="NBK6" s="3029"/>
      <c r="NBL6" s="1069"/>
      <c r="NBM6" s="78"/>
      <c r="NBN6" s="2438"/>
      <c r="NBO6" s="3021"/>
      <c r="NBP6" s="3021"/>
      <c r="NBQ6" s="3029"/>
      <c r="NBR6" s="3029"/>
      <c r="NBS6" s="3029"/>
      <c r="NBT6" s="1069"/>
      <c r="NBU6" s="78"/>
      <c r="NBV6" s="2438"/>
      <c r="NBW6" s="3021"/>
      <c r="NBX6" s="3021"/>
      <c r="NBY6" s="3029"/>
      <c r="NBZ6" s="3029"/>
      <c r="NCA6" s="3029"/>
      <c r="NCB6" s="1069"/>
      <c r="NCC6" s="78"/>
      <c r="NCD6" s="2438"/>
      <c r="NCE6" s="3021"/>
      <c r="NCF6" s="3021"/>
      <c r="NCG6" s="3029"/>
      <c r="NCH6" s="3029"/>
      <c r="NCI6" s="3029"/>
      <c r="NCJ6" s="1069"/>
      <c r="NCK6" s="78"/>
      <c r="NCL6" s="2438"/>
      <c r="NCM6" s="3021"/>
      <c r="NCN6" s="3021"/>
      <c r="NCO6" s="3029"/>
      <c r="NCP6" s="3029"/>
      <c r="NCQ6" s="3029"/>
      <c r="NCR6" s="1069"/>
      <c r="NCS6" s="78"/>
      <c r="NCT6" s="2438"/>
      <c r="NCU6" s="3021"/>
      <c r="NCV6" s="3021"/>
      <c r="NCW6" s="3029"/>
      <c r="NCX6" s="3029"/>
      <c r="NCY6" s="3029"/>
      <c r="NCZ6" s="1069"/>
      <c r="NDA6" s="78"/>
      <c r="NDB6" s="2438"/>
      <c r="NDC6" s="3021"/>
      <c r="NDD6" s="3021"/>
      <c r="NDE6" s="3029"/>
      <c r="NDF6" s="3029"/>
      <c r="NDG6" s="3029"/>
      <c r="NDH6" s="1069"/>
      <c r="NDI6" s="78"/>
      <c r="NDJ6" s="2438"/>
      <c r="NDK6" s="3021"/>
      <c r="NDL6" s="3021"/>
      <c r="NDM6" s="3029"/>
      <c r="NDN6" s="3029"/>
      <c r="NDO6" s="3029"/>
      <c r="NDP6" s="1069"/>
      <c r="NDQ6" s="78"/>
      <c r="NDR6" s="2438"/>
      <c r="NDS6" s="3021"/>
      <c r="NDT6" s="3021"/>
      <c r="NDU6" s="3029"/>
      <c r="NDV6" s="3029"/>
      <c r="NDW6" s="3029"/>
      <c r="NDX6" s="1069"/>
      <c r="NDY6" s="78"/>
      <c r="NDZ6" s="2438"/>
      <c r="NEA6" s="3021"/>
      <c r="NEB6" s="3021"/>
      <c r="NEC6" s="3029"/>
      <c r="NED6" s="3029"/>
      <c r="NEE6" s="3029"/>
      <c r="NEF6" s="1069"/>
      <c r="NEG6" s="78"/>
      <c r="NEH6" s="2438"/>
      <c r="NEI6" s="3021"/>
      <c r="NEJ6" s="3021"/>
      <c r="NEK6" s="3029"/>
      <c r="NEL6" s="3029"/>
      <c r="NEM6" s="3029"/>
      <c r="NEN6" s="1069"/>
      <c r="NEO6" s="78"/>
      <c r="NEP6" s="2438"/>
      <c r="NEQ6" s="3021"/>
      <c r="NER6" s="3021"/>
      <c r="NES6" s="3029"/>
      <c r="NET6" s="3029"/>
      <c r="NEU6" s="3029"/>
      <c r="NEV6" s="1069"/>
      <c r="NEW6" s="78"/>
      <c r="NEX6" s="2438"/>
      <c r="NEY6" s="3021"/>
      <c r="NEZ6" s="3021"/>
      <c r="NFA6" s="3029"/>
      <c r="NFB6" s="3029"/>
      <c r="NFC6" s="3029"/>
      <c r="NFD6" s="1069"/>
      <c r="NFE6" s="78"/>
      <c r="NFF6" s="2438"/>
      <c r="NFG6" s="3021"/>
      <c r="NFH6" s="3021"/>
      <c r="NFI6" s="3029"/>
      <c r="NFJ6" s="3029"/>
      <c r="NFK6" s="3029"/>
      <c r="NFL6" s="1069"/>
      <c r="NFM6" s="78"/>
      <c r="NFN6" s="2438"/>
      <c r="NFO6" s="3021"/>
      <c r="NFP6" s="3021"/>
      <c r="NFQ6" s="3029"/>
      <c r="NFR6" s="3029"/>
      <c r="NFS6" s="3029"/>
      <c r="NFT6" s="1069"/>
      <c r="NFU6" s="78"/>
      <c r="NFV6" s="2438"/>
      <c r="NFW6" s="3021"/>
      <c r="NFX6" s="3021"/>
      <c r="NFY6" s="3029"/>
      <c r="NFZ6" s="3029"/>
      <c r="NGA6" s="3029"/>
      <c r="NGB6" s="1069"/>
      <c r="NGC6" s="78"/>
      <c r="NGD6" s="2438"/>
      <c r="NGE6" s="3021"/>
      <c r="NGF6" s="3021"/>
      <c r="NGG6" s="3029"/>
      <c r="NGH6" s="3029"/>
      <c r="NGI6" s="3029"/>
      <c r="NGJ6" s="1069"/>
      <c r="NGK6" s="78"/>
      <c r="NGL6" s="2438"/>
      <c r="NGM6" s="3021"/>
      <c r="NGN6" s="3021"/>
      <c r="NGO6" s="3029"/>
      <c r="NGP6" s="3029"/>
      <c r="NGQ6" s="3029"/>
      <c r="NGR6" s="1069"/>
      <c r="NGS6" s="78"/>
      <c r="NGT6" s="2438"/>
      <c r="NGU6" s="3021"/>
      <c r="NGV6" s="3021"/>
      <c r="NGW6" s="3029"/>
      <c r="NGX6" s="3029"/>
      <c r="NGY6" s="3029"/>
      <c r="NGZ6" s="1069"/>
      <c r="NHA6" s="78"/>
      <c r="NHB6" s="2438"/>
      <c r="NHC6" s="3021"/>
      <c r="NHD6" s="3021"/>
      <c r="NHE6" s="3029"/>
      <c r="NHF6" s="3029"/>
      <c r="NHG6" s="3029"/>
      <c r="NHH6" s="1069"/>
      <c r="NHI6" s="78"/>
      <c r="NHJ6" s="2438"/>
      <c r="NHK6" s="3021"/>
      <c r="NHL6" s="3021"/>
      <c r="NHM6" s="3029"/>
      <c r="NHN6" s="3029"/>
      <c r="NHO6" s="3029"/>
      <c r="NHP6" s="1069"/>
      <c r="NHQ6" s="78"/>
      <c r="NHR6" s="2438"/>
      <c r="NHS6" s="3021"/>
      <c r="NHT6" s="3021"/>
      <c r="NHU6" s="3029"/>
      <c r="NHV6" s="3029"/>
      <c r="NHW6" s="3029"/>
      <c r="NHX6" s="1069"/>
      <c r="NHY6" s="78"/>
      <c r="NHZ6" s="2438"/>
      <c r="NIA6" s="3021"/>
      <c r="NIB6" s="3021"/>
      <c r="NIC6" s="3029"/>
      <c r="NID6" s="3029"/>
      <c r="NIE6" s="3029"/>
      <c r="NIF6" s="1069"/>
      <c r="NIG6" s="78"/>
      <c r="NIH6" s="2438"/>
      <c r="NII6" s="3021"/>
      <c r="NIJ6" s="3021"/>
      <c r="NIK6" s="3029"/>
      <c r="NIL6" s="3029"/>
      <c r="NIM6" s="3029"/>
      <c r="NIN6" s="1069"/>
      <c r="NIO6" s="78"/>
      <c r="NIP6" s="2438"/>
      <c r="NIQ6" s="3021"/>
      <c r="NIR6" s="3021"/>
      <c r="NIS6" s="3029"/>
      <c r="NIT6" s="3029"/>
      <c r="NIU6" s="3029"/>
      <c r="NIV6" s="1069"/>
      <c r="NIW6" s="78"/>
      <c r="NIX6" s="2438"/>
      <c r="NIY6" s="3021"/>
      <c r="NIZ6" s="3021"/>
      <c r="NJA6" s="3029"/>
      <c r="NJB6" s="3029"/>
      <c r="NJC6" s="3029"/>
      <c r="NJD6" s="1069"/>
      <c r="NJE6" s="78"/>
      <c r="NJF6" s="2438"/>
      <c r="NJG6" s="3021"/>
      <c r="NJH6" s="3021"/>
      <c r="NJI6" s="3029"/>
      <c r="NJJ6" s="3029"/>
      <c r="NJK6" s="3029"/>
      <c r="NJL6" s="1069"/>
      <c r="NJM6" s="78"/>
      <c r="NJN6" s="2438"/>
      <c r="NJO6" s="3021"/>
      <c r="NJP6" s="3021"/>
      <c r="NJQ6" s="3029"/>
      <c r="NJR6" s="3029"/>
      <c r="NJS6" s="3029"/>
      <c r="NJT6" s="1069"/>
      <c r="NJU6" s="78"/>
      <c r="NJV6" s="2438"/>
      <c r="NJW6" s="3021"/>
      <c r="NJX6" s="3021"/>
      <c r="NJY6" s="3029"/>
      <c r="NJZ6" s="3029"/>
      <c r="NKA6" s="3029"/>
      <c r="NKB6" s="1069"/>
      <c r="NKC6" s="78"/>
      <c r="NKD6" s="2438"/>
      <c r="NKE6" s="3021"/>
      <c r="NKF6" s="3021"/>
      <c r="NKG6" s="3029"/>
      <c r="NKH6" s="3029"/>
      <c r="NKI6" s="3029"/>
      <c r="NKJ6" s="1069"/>
      <c r="NKK6" s="78"/>
      <c r="NKL6" s="2438"/>
      <c r="NKM6" s="3021"/>
      <c r="NKN6" s="3021"/>
      <c r="NKO6" s="3029"/>
      <c r="NKP6" s="3029"/>
      <c r="NKQ6" s="3029"/>
      <c r="NKR6" s="1069"/>
      <c r="NKS6" s="78"/>
      <c r="NKT6" s="2438"/>
      <c r="NKU6" s="3021"/>
      <c r="NKV6" s="3021"/>
      <c r="NKW6" s="3029"/>
      <c r="NKX6" s="3029"/>
      <c r="NKY6" s="3029"/>
      <c r="NKZ6" s="1069"/>
      <c r="NLA6" s="78"/>
      <c r="NLB6" s="2438"/>
      <c r="NLC6" s="3021"/>
      <c r="NLD6" s="3021"/>
      <c r="NLE6" s="3029"/>
      <c r="NLF6" s="3029"/>
      <c r="NLG6" s="3029"/>
      <c r="NLH6" s="1069"/>
      <c r="NLI6" s="78"/>
      <c r="NLJ6" s="2438"/>
      <c r="NLK6" s="3021"/>
      <c r="NLL6" s="3021"/>
      <c r="NLM6" s="3029"/>
      <c r="NLN6" s="3029"/>
      <c r="NLO6" s="3029"/>
      <c r="NLP6" s="1069"/>
      <c r="NLQ6" s="78"/>
      <c r="NLR6" s="2438"/>
      <c r="NLS6" s="3021"/>
      <c r="NLT6" s="3021"/>
      <c r="NLU6" s="3029"/>
      <c r="NLV6" s="3029"/>
      <c r="NLW6" s="3029"/>
      <c r="NLX6" s="1069"/>
      <c r="NLY6" s="78"/>
      <c r="NLZ6" s="2438"/>
      <c r="NMA6" s="3021"/>
      <c r="NMB6" s="3021"/>
      <c r="NMC6" s="3029"/>
      <c r="NMD6" s="3029"/>
      <c r="NME6" s="3029"/>
      <c r="NMF6" s="1069"/>
      <c r="NMG6" s="78"/>
      <c r="NMH6" s="2438"/>
      <c r="NMI6" s="3021"/>
      <c r="NMJ6" s="3021"/>
      <c r="NMK6" s="3029"/>
      <c r="NML6" s="3029"/>
      <c r="NMM6" s="3029"/>
      <c r="NMN6" s="1069"/>
      <c r="NMO6" s="78"/>
      <c r="NMP6" s="2438"/>
      <c r="NMQ6" s="3021"/>
      <c r="NMR6" s="3021"/>
      <c r="NMS6" s="3029"/>
      <c r="NMT6" s="3029"/>
      <c r="NMU6" s="3029"/>
      <c r="NMV6" s="1069"/>
      <c r="NMW6" s="78"/>
      <c r="NMX6" s="2438"/>
      <c r="NMY6" s="3021"/>
      <c r="NMZ6" s="3021"/>
      <c r="NNA6" s="3029"/>
      <c r="NNB6" s="3029"/>
      <c r="NNC6" s="3029"/>
      <c r="NND6" s="1069"/>
      <c r="NNE6" s="78"/>
      <c r="NNF6" s="2438"/>
      <c r="NNG6" s="3021"/>
      <c r="NNH6" s="3021"/>
      <c r="NNI6" s="3029"/>
      <c r="NNJ6" s="3029"/>
      <c r="NNK6" s="3029"/>
      <c r="NNL6" s="1069"/>
      <c r="NNM6" s="78"/>
      <c r="NNN6" s="2438"/>
      <c r="NNO6" s="3021"/>
      <c r="NNP6" s="3021"/>
      <c r="NNQ6" s="3029"/>
      <c r="NNR6" s="3029"/>
      <c r="NNS6" s="3029"/>
      <c r="NNT6" s="1069"/>
      <c r="NNU6" s="78"/>
      <c r="NNV6" s="2438"/>
      <c r="NNW6" s="3021"/>
      <c r="NNX6" s="3021"/>
      <c r="NNY6" s="3029"/>
      <c r="NNZ6" s="3029"/>
      <c r="NOA6" s="3029"/>
      <c r="NOB6" s="1069"/>
      <c r="NOC6" s="78"/>
      <c r="NOD6" s="2438"/>
      <c r="NOE6" s="3021"/>
      <c r="NOF6" s="3021"/>
      <c r="NOG6" s="3029"/>
      <c r="NOH6" s="3029"/>
      <c r="NOI6" s="3029"/>
      <c r="NOJ6" s="1069"/>
      <c r="NOK6" s="78"/>
      <c r="NOL6" s="2438"/>
      <c r="NOM6" s="3021"/>
      <c r="NON6" s="3021"/>
      <c r="NOO6" s="3029"/>
      <c r="NOP6" s="3029"/>
      <c r="NOQ6" s="3029"/>
      <c r="NOR6" s="1069"/>
      <c r="NOS6" s="78"/>
      <c r="NOT6" s="2438"/>
      <c r="NOU6" s="3021"/>
      <c r="NOV6" s="3021"/>
      <c r="NOW6" s="3029"/>
      <c r="NOX6" s="3029"/>
      <c r="NOY6" s="3029"/>
      <c r="NOZ6" s="1069"/>
      <c r="NPA6" s="78"/>
      <c r="NPB6" s="2438"/>
      <c r="NPC6" s="3021"/>
      <c r="NPD6" s="3021"/>
      <c r="NPE6" s="3029"/>
      <c r="NPF6" s="3029"/>
      <c r="NPG6" s="3029"/>
      <c r="NPH6" s="1069"/>
      <c r="NPI6" s="78"/>
      <c r="NPJ6" s="2438"/>
      <c r="NPK6" s="3021"/>
      <c r="NPL6" s="3021"/>
      <c r="NPM6" s="3029"/>
      <c r="NPN6" s="3029"/>
      <c r="NPO6" s="3029"/>
      <c r="NPP6" s="1069"/>
      <c r="NPQ6" s="78"/>
      <c r="NPR6" s="2438"/>
      <c r="NPS6" s="3021"/>
      <c r="NPT6" s="3021"/>
      <c r="NPU6" s="3029"/>
      <c r="NPV6" s="3029"/>
      <c r="NPW6" s="3029"/>
      <c r="NPX6" s="1069"/>
      <c r="NPY6" s="78"/>
      <c r="NPZ6" s="2438"/>
      <c r="NQA6" s="3021"/>
      <c r="NQB6" s="3021"/>
      <c r="NQC6" s="3029"/>
      <c r="NQD6" s="3029"/>
      <c r="NQE6" s="3029"/>
      <c r="NQF6" s="1069"/>
      <c r="NQG6" s="78"/>
      <c r="NQH6" s="2438"/>
      <c r="NQI6" s="3021"/>
      <c r="NQJ6" s="3021"/>
      <c r="NQK6" s="3029"/>
      <c r="NQL6" s="3029"/>
      <c r="NQM6" s="3029"/>
      <c r="NQN6" s="1069"/>
      <c r="NQO6" s="78"/>
      <c r="NQP6" s="2438"/>
      <c r="NQQ6" s="3021"/>
      <c r="NQR6" s="3021"/>
      <c r="NQS6" s="3029"/>
      <c r="NQT6" s="3029"/>
      <c r="NQU6" s="3029"/>
      <c r="NQV6" s="1069"/>
      <c r="NQW6" s="78"/>
      <c r="NQX6" s="2438"/>
      <c r="NQY6" s="3021"/>
      <c r="NQZ6" s="3021"/>
      <c r="NRA6" s="3029"/>
      <c r="NRB6" s="3029"/>
      <c r="NRC6" s="3029"/>
      <c r="NRD6" s="1069"/>
      <c r="NRE6" s="78"/>
      <c r="NRF6" s="2438"/>
      <c r="NRG6" s="3021"/>
      <c r="NRH6" s="3021"/>
      <c r="NRI6" s="3029"/>
      <c r="NRJ6" s="3029"/>
      <c r="NRK6" s="3029"/>
      <c r="NRL6" s="1069"/>
      <c r="NRM6" s="78"/>
      <c r="NRN6" s="2438"/>
      <c r="NRO6" s="3021"/>
      <c r="NRP6" s="3021"/>
      <c r="NRQ6" s="3029"/>
      <c r="NRR6" s="3029"/>
      <c r="NRS6" s="3029"/>
      <c r="NRT6" s="1069"/>
      <c r="NRU6" s="78"/>
      <c r="NRV6" s="2438"/>
      <c r="NRW6" s="3021"/>
      <c r="NRX6" s="3021"/>
      <c r="NRY6" s="3029"/>
      <c r="NRZ6" s="3029"/>
      <c r="NSA6" s="3029"/>
      <c r="NSB6" s="1069"/>
      <c r="NSC6" s="78"/>
      <c r="NSD6" s="2438"/>
      <c r="NSE6" s="3021"/>
      <c r="NSF6" s="3021"/>
      <c r="NSG6" s="3029"/>
      <c r="NSH6" s="3029"/>
      <c r="NSI6" s="3029"/>
      <c r="NSJ6" s="1069"/>
      <c r="NSK6" s="78"/>
      <c r="NSL6" s="2438"/>
      <c r="NSM6" s="3021"/>
      <c r="NSN6" s="3021"/>
      <c r="NSO6" s="3029"/>
      <c r="NSP6" s="3029"/>
      <c r="NSQ6" s="3029"/>
      <c r="NSR6" s="1069"/>
      <c r="NSS6" s="78"/>
      <c r="NST6" s="2438"/>
      <c r="NSU6" s="3021"/>
      <c r="NSV6" s="3021"/>
      <c r="NSW6" s="3029"/>
      <c r="NSX6" s="3029"/>
      <c r="NSY6" s="3029"/>
      <c r="NSZ6" s="1069"/>
      <c r="NTA6" s="78"/>
      <c r="NTB6" s="2438"/>
      <c r="NTC6" s="3021"/>
      <c r="NTD6" s="3021"/>
      <c r="NTE6" s="3029"/>
      <c r="NTF6" s="3029"/>
      <c r="NTG6" s="3029"/>
      <c r="NTH6" s="1069"/>
      <c r="NTI6" s="78"/>
      <c r="NTJ6" s="2438"/>
      <c r="NTK6" s="3021"/>
      <c r="NTL6" s="3021"/>
      <c r="NTM6" s="3029"/>
      <c r="NTN6" s="3029"/>
      <c r="NTO6" s="3029"/>
      <c r="NTP6" s="1069"/>
      <c r="NTQ6" s="78"/>
      <c r="NTR6" s="2438"/>
      <c r="NTS6" s="3021"/>
      <c r="NTT6" s="3021"/>
      <c r="NTU6" s="3029"/>
      <c r="NTV6" s="3029"/>
      <c r="NTW6" s="3029"/>
      <c r="NTX6" s="1069"/>
      <c r="NTY6" s="78"/>
      <c r="NTZ6" s="2438"/>
      <c r="NUA6" s="3021"/>
      <c r="NUB6" s="3021"/>
      <c r="NUC6" s="3029"/>
      <c r="NUD6" s="3029"/>
      <c r="NUE6" s="3029"/>
      <c r="NUF6" s="1069"/>
      <c r="NUG6" s="78"/>
      <c r="NUH6" s="2438"/>
      <c r="NUI6" s="3021"/>
      <c r="NUJ6" s="3021"/>
      <c r="NUK6" s="3029"/>
      <c r="NUL6" s="3029"/>
      <c r="NUM6" s="3029"/>
      <c r="NUN6" s="1069"/>
      <c r="NUO6" s="78"/>
      <c r="NUP6" s="2438"/>
      <c r="NUQ6" s="3021"/>
      <c r="NUR6" s="3021"/>
      <c r="NUS6" s="3029"/>
      <c r="NUT6" s="3029"/>
      <c r="NUU6" s="3029"/>
      <c r="NUV6" s="1069"/>
      <c r="NUW6" s="78"/>
      <c r="NUX6" s="2438"/>
      <c r="NUY6" s="3021"/>
      <c r="NUZ6" s="3021"/>
      <c r="NVA6" s="3029"/>
      <c r="NVB6" s="3029"/>
      <c r="NVC6" s="3029"/>
      <c r="NVD6" s="1069"/>
      <c r="NVE6" s="78"/>
      <c r="NVF6" s="2438"/>
      <c r="NVG6" s="3021"/>
      <c r="NVH6" s="3021"/>
      <c r="NVI6" s="3029"/>
      <c r="NVJ6" s="3029"/>
      <c r="NVK6" s="3029"/>
      <c r="NVL6" s="1069"/>
      <c r="NVM6" s="78"/>
      <c r="NVN6" s="2438"/>
      <c r="NVO6" s="3021"/>
      <c r="NVP6" s="3021"/>
      <c r="NVQ6" s="3029"/>
      <c r="NVR6" s="3029"/>
      <c r="NVS6" s="3029"/>
      <c r="NVT6" s="1069"/>
      <c r="NVU6" s="78"/>
      <c r="NVV6" s="2438"/>
      <c r="NVW6" s="3021"/>
      <c r="NVX6" s="3021"/>
      <c r="NVY6" s="3029"/>
      <c r="NVZ6" s="3029"/>
      <c r="NWA6" s="3029"/>
      <c r="NWB6" s="1069"/>
      <c r="NWC6" s="78"/>
      <c r="NWD6" s="2438"/>
      <c r="NWE6" s="3021"/>
      <c r="NWF6" s="3021"/>
      <c r="NWG6" s="3029"/>
      <c r="NWH6" s="3029"/>
      <c r="NWI6" s="3029"/>
      <c r="NWJ6" s="1069"/>
      <c r="NWK6" s="78"/>
      <c r="NWL6" s="2438"/>
      <c r="NWM6" s="3021"/>
      <c r="NWN6" s="3021"/>
      <c r="NWO6" s="3029"/>
      <c r="NWP6" s="3029"/>
      <c r="NWQ6" s="3029"/>
      <c r="NWR6" s="1069"/>
      <c r="NWS6" s="78"/>
      <c r="NWT6" s="2438"/>
      <c r="NWU6" s="3021"/>
      <c r="NWV6" s="3021"/>
      <c r="NWW6" s="3029"/>
      <c r="NWX6" s="3029"/>
      <c r="NWY6" s="3029"/>
      <c r="NWZ6" s="1069"/>
      <c r="NXA6" s="78"/>
      <c r="NXB6" s="2438"/>
      <c r="NXC6" s="3021"/>
      <c r="NXD6" s="3021"/>
      <c r="NXE6" s="3029"/>
      <c r="NXF6" s="3029"/>
      <c r="NXG6" s="3029"/>
      <c r="NXH6" s="1069"/>
      <c r="NXI6" s="78"/>
      <c r="NXJ6" s="2438"/>
      <c r="NXK6" s="3021"/>
      <c r="NXL6" s="3021"/>
      <c r="NXM6" s="3029"/>
      <c r="NXN6" s="3029"/>
      <c r="NXO6" s="3029"/>
      <c r="NXP6" s="1069"/>
      <c r="NXQ6" s="78"/>
      <c r="NXR6" s="2438"/>
      <c r="NXS6" s="3021"/>
      <c r="NXT6" s="3021"/>
      <c r="NXU6" s="3029"/>
      <c r="NXV6" s="3029"/>
      <c r="NXW6" s="3029"/>
      <c r="NXX6" s="1069"/>
      <c r="NXY6" s="78"/>
      <c r="NXZ6" s="2438"/>
      <c r="NYA6" s="3021"/>
      <c r="NYB6" s="3021"/>
      <c r="NYC6" s="3029"/>
      <c r="NYD6" s="3029"/>
      <c r="NYE6" s="3029"/>
      <c r="NYF6" s="1069"/>
      <c r="NYG6" s="78"/>
      <c r="NYH6" s="2438"/>
      <c r="NYI6" s="3021"/>
      <c r="NYJ6" s="3021"/>
      <c r="NYK6" s="3029"/>
      <c r="NYL6" s="3029"/>
      <c r="NYM6" s="3029"/>
      <c r="NYN6" s="1069"/>
      <c r="NYO6" s="78"/>
      <c r="NYP6" s="2438"/>
      <c r="NYQ6" s="3021"/>
      <c r="NYR6" s="3021"/>
      <c r="NYS6" s="3029"/>
      <c r="NYT6" s="3029"/>
      <c r="NYU6" s="3029"/>
      <c r="NYV6" s="1069"/>
      <c r="NYW6" s="78"/>
      <c r="NYX6" s="2438"/>
      <c r="NYY6" s="3021"/>
      <c r="NYZ6" s="3021"/>
      <c r="NZA6" s="3029"/>
      <c r="NZB6" s="3029"/>
      <c r="NZC6" s="3029"/>
      <c r="NZD6" s="1069"/>
      <c r="NZE6" s="78"/>
      <c r="NZF6" s="2438"/>
      <c r="NZG6" s="3021"/>
      <c r="NZH6" s="3021"/>
      <c r="NZI6" s="3029"/>
      <c r="NZJ6" s="3029"/>
      <c r="NZK6" s="3029"/>
      <c r="NZL6" s="1069"/>
      <c r="NZM6" s="78"/>
      <c r="NZN6" s="2438"/>
      <c r="NZO6" s="3021"/>
      <c r="NZP6" s="3021"/>
      <c r="NZQ6" s="3029"/>
      <c r="NZR6" s="3029"/>
      <c r="NZS6" s="3029"/>
      <c r="NZT6" s="1069"/>
      <c r="NZU6" s="78"/>
      <c r="NZV6" s="2438"/>
      <c r="NZW6" s="3021"/>
      <c r="NZX6" s="3021"/>
      <c r="NZY6" s="3029"/>
      <c r="NZZ6" s="3029"/>
      <c r="OAA6" s="3029"/>
      <c r="OAB6" s="1069"/>
      <c r="OAC6" s="78"/>
      <c r="OAD6" s="2438"/>
      <c r="OAE6" s="3021"/>
      <c r="OAF6" s="3021"/>
      <c r="OAG6" s="3029"/>
      <c r="OAH6" s="3029"/>
      <c r="OAI6" s="3029"/>
      <c r="OAJ6" s="1069"/>
      <c r="OAK6" s="78"/>
      <c r="OAL6" s="2438"/>
      <c r="OAM6" s="3021"/>
      <c r="OAN6" s="3021"/>
      <c r="OAO6" s="3029"/>
      <c r="OAP6" s="3029"/>
      <c r="OAQ6" s="3029"/>
      <c r="OAR6" s="1069"/>
      <c r="OAS6" s="78"/>
      <c r="OAT6" s="2438"/>
      <c r="OAU6" s="3021"/>
      <c r="OAV6" s="3021"/>
      <c r="OAW6" s="3029"/>
      <c r="OAX6" s="3029"/>
      <c r="OAY6" s="3029"/>
      <c r="OAZ6" s="1069"/>
      <c r="OBA6" s="78"/>
      <c r="OBB6" s="2438"/>
      <c r="OBC6" s="3021"/>
      <c r="OBD6" s="3021"/>
      <c r="OBE6" s="3029"/>
      <c r="OBF6" s="3029"/>
      <c r="OBG6" s="3029"/>
      <c r="OBH6" s="1069"/>
      <c r="OBI6" s="78"/>
      <c r="OBJ6" s="2438"/>
      <c r="OBK6" s="3021"/>
      <c r="OBL6" s="3021"/>
      <c r="OBM6" s="3029"/>
      <c r="OBN6" s="3029"/>
      <c r="OBO6" s="3029"/>
      <c r="OBP6" s="1069"/>
      <c r="OBQ6" s="78"/>
      <c r="OBR6" s="2438"/>
      <c r="OBS6" s="3021"/>
      <c r="OBT6" s="3021"/>
      <c r="OBU6" s="3029"/>
      <c r="OBV6" s="3029"/>
      <c r="OBW6" s="3029"/>
      <c r="OBX6" s="1069"/>
      <c r="OBY6" s="78"/>
      <c r="OBZ6" s="2438"/>
      <c r="OCA6" s="3021"/>
      <c r="OCB6" s="3021"/>
      <c r="OCC6" s="3029"/>
      <c r="OCD6" s="3029"/>
      <c r="OCE6" s="3029"/>
      <c r="OCF6" s="1069"/>
      <c r="OCG6" s="78"/>
      <c r="OCH6" s="2438"/>
      <c r="OCI6" s="3021"/>
      <c r="OCJ6" s="3021"/>
      <c r="OCK6" s="3029"/>
      <c r="OCL6" s="3029"/>
      <c r="OCM6" s="3029"/>
      <c r="OCN6" s="1069"/>
      <c r="OCO6" s="78"/>
      <c r="OCP6" s="2438"/>
      <c r="OCQ6" s="3021"/>
      <c r="OCR6" s="3021"/>
      <c r="OCS6" s="3029"/>
      <c r="OCT6" s="3029"/>
      <c r="OCU6" s="3029"/>
      <c r="OCV6" s="1069"/>
      <c r="OCW6" s="78"/>
      <c r="OCX6" s="2438"/>
      <c r="OCY6" s="3021"/>
      <c r="OCZ6" s="3021"/>
      <c r="ODA6" s="3029"/>
      <c r="ODB6" s="3029"/>
      <c r="ODC6" s="3029"/>
      <c r="ODD6" s="1069"/>
      <c r="ODE6" s="78"/>
      <c r="ODF6" s="2438"/>
      <c r="ODG6" s="3021"/>
      <c r="ODH6" s="3021"/>
      <c r="ODI6" s="3029"/>
      <c r="ODJ6" s="3029"/>
      <c r="ODK6" s="3029"/>
      <c r="ODL6" s="1069"/>
      <c r="ODM6" s="78"/>
      <c r="ODN6" s="2438"/>
      <c r="ODO6" s="3021"/>
      <c r="ODP6" s="3021"/>
      <c r="ODQ6" s="3029"/>
      <c r="ODR6" s="3029"/>
      <c r="ODS6" s="3029"/>
      <c r="ODT6" s="1069"/>
      <c r="ODU6" s="78"/>
      <c r="ODV6" s="2438"/>
      <c r="ODW6" s="3021"/>
      <c r="ODX6" s="3021"/>
      <c r="ODY6" s="3029"/>
      <c r="ODZ6" s="3029"/>
      <c r="OEA6" s="3029"/>
      <c r="OEB6" s="1069"/>
      <c r="OEC6" s="78"/>
      <c r="OED6" s="2438"/>
      <c r="OEE6" s="3021"/>
      <c r="OEF6" s="3021"/>
      <c r="OEG6" s="3029"/>
      <c r="OEH6" s="3029"/>
      <c r="OEI6" s="3029"/>
      <c r="OEJ6" s="1069"/>
      <c r="OEK6" s="78"/>
      <c r="OEL6" s="2438"/>
      <c r="OEM6" s="3021"/>
      <c r="OEN6" s="3021"/>
      <c r="OEO6" s="3029"/>
      <c r="OEP6" s="3029"/>
      <c r="OEQ6" s="3029"/>
      <c r="OER6" s="1069"/>
      <c r="OES6" s="78"/>
      <c r="OET6" s="2438"/>
      <c r="OEU6" s="3021"/>
      <c r="OEV6" s="3021"/>
      <c r="OEW6" s="3029"/>
      <c r="OEX6" s="3029"/>
      <c r="OEY6" s="3029"/>
      <c r="OEZ6" s="1069"/>
      <c r="OFA6" s="78"/>
      <c r="OFB6" s="2438"/>
      <c r="OFC6" s="3021"/>
      <c r="OFD6" s="3021"/>
      <c r="OFE6" s="3029"/>
      <c r="OFF6" s="3029"/>
      <c r="OFG6" s="3029"/>
      <c r="OFH6" s="1069"/>
      <c r="OFI6" s="78"/>
      <c r="OFJ6" s="2438"/>
      <c r="OFK6" s="3021"/>
      <c r="OFL6" s="3021"/>
      <c r="OFM6" s="3029"/>
      <c r="OFN6" s="3029"/>
      <c r="OFO6" s="3029"/>
      <c r="OFP6" s="1069"/>
      <c r="OFQ6" s="78"/>
      <c r="OFR6" s="2438"/>
      <c r="OFS6" s="3021"/>
      <c r="OFT6" s="3021"/>
      <c r="OFU6" s="3029"/>
      <c r="OFV6" s="3029"/>
      <c r="OFW6" s="3029"/>
      <c r="OFX6" s="1069"/>
      <c r="OFY6" s="78"/>
      <c r="OFZ6" s="2438"/>
      <c r="OGA6" s="3021"/>
      <c r="OGB6" s="3021"/>
      <c r="OGC6" s="3029"/>
      <c r="OGD6" s="3029"/>
      <c r="OGE6" s="3029"/>
      <c r="OGF6" s="1069"/>
      <c r="OGG6" s="78"/>
      <c r="OGH6" s="2438"/>
      <c r="OGI6" s="3021"/>
      <c r="OGJ6" s="3021"/>
      <c r="OGK6" s="3029"/>
      <c r="OGL6" s="3029"/>
      <c r="OGM6" s="3029"/>
      <c r="OGN6" s="1069"/>
      <c r="OGO6" s="78"/>
      <c r="OGP6" s="2438"/>
      <c r="OGQ6" s="3021"/>
      <c r="OGR6" s="3021"/>
      <c r="OGS6" s="3029"/>
      <c r="OGT6" s="3029"/>
      <c r="OGU6" s="3029"/>
      <c r="OGV6" s="1069"/>
      <c r="OGW6" s="78"/>
      <c r="OGX6" s="2438"/>
      <c r="OGY6" s="3021"/>
      <c r="OGZ6" s="3021"/>
      <c r="OHA6" s="3029"/>
      <c r="OHB6" s="3029"/>
      <c r="OHC6" s="3029"/>
      <c r="OHD6" s="1069"/>
      <c r="OHE6" s="78"/>
      <c r="OHF6" s="2438"/>
      <c r="OHG6" s="3021"/>
      <c r="OHH6" s="3021"/>
      <c r="OHI6" s="3029"/>
      <c r="OHJ6" s="3029"/>
      <c r="OHK6" s="3029"/>
      <c r="OHL6" s="1069"/>
      <c r="OHM6" s="78"/>
      <c r="OHN6" s="2438"/>
      <c r="OHO6" s="3021"/>
      <c r="OHP6" s="3021"/>
      <c r="OHQ6" s="3029"/>
      <c r="OHR6" s="3029"/>
      <c r="OHS6" s="3029"/>
      <c r="OHT6" s="1069"/>
      <c r="OHU6" s="78"/>
      <c r="OHV6" s="2438"/>
      <c r="OHW6" s="3021"/>
      <c r="OHX6" s="3021"/>
      <c r="OHY6" s="3029"/>
      <c r="OHZ6" s="3029"/>
      <c r="OIA6" s="3029"/>
      <c r="OIB6" s="1069"/>
      <c r="OIC6" s="78"/>
      <c r="OID6" s="2438"/>
      <c r="OIE6" s="3021"/>
      <c r="OIF6" s="3021"/>
      <c r="OIG6" s="3029"/>
      <c r="OIH6" s="3029"/>
      <c r="OII6" s="3029"/>
      <c r="OIJ6" s="1069"/>
      <c r="OIK6" s="78"/>
      <c r="OIL6" s="2438"/>
      <c r="OIM6" s="3021"/>
      <c r="OIN6" s="3021"/>
      <c r="OIO6" s="3029"/>
      <c r="OIP6" s="3029"/>
      <c r="OIQ6" s="3029"/>
      <c r="OIR6" s="1069"/>
      <c r="OIS6" s="78"/>
      <c r="OIT6" s="2438"/>
      <c r="OIU6" s="3021"/>
      <c r="OIV6" s="3021"/>
      <c r="OIW6" s="3029"/>
      <c r="OIX6" s="3029"/>
      <c r="OIY6" s="3029"/>
      <c r="OIZ6" s="1069"/>
      <c r="OJA6" s="78"/>
      <c r="OJB6" s="2438"/>
      <c r="OJC6" s="3021"/>
      <c r="OJD6" s="3021"/>
      <c r="OJE6" s="3029"/>
      <c r="OJF6" s="3029"/>
      <c r="OJG6" s="3029"/>
      <c r="OJH6" s="1069"/>
      <c r="OJI6" s="78"/>
      <c r="OJJ6" s="2438"/>
      <c r="OJK6" s="3021"/>
      <c r="OJL6" s="3021"/>
      <c r="OJM6" s="3029"/>
      <c r="OJN6" s="3029"/>
      <c r="OJO6" s="3029"/>
      <c r="OJP6" s="1069"/>
      <c r="OJQ6" s="78"/>
      <c r="OJR6" s="2438"/>
      <c r="OJS6" s="3021"/>
      <c r="OJT6" s="3021"/>
      <c r="OJU6" s="3029"/>
      <c r="OJV6" s="3029"/>
      <c r="OJW6" s="3029"/>
      <c r="OJX6" s="1069"/>
      <c r="OJY6" s="78"/>
      <c r="OJZ6" s="2438"/>
      <c r="OKA6" s="3021"/>
      <c r="OKB6" s="3021"/>
      <c r="OKC6" s="3029"/>
      <c r="OKD6" s="3029"/>
      <c r="OKE6" s="3029"/>
      <c r="OKF6" s="1069"/>
      <c r="OKG6" s="78"/>
      <c r="OKH6" s="2438"/>
      <c r="OKI6" s="3021"/>
      <c r="OKJ6" s="3021"/>
      <c r="OKK6" s="3029"/>
      <c r="OKL6" s="3029"/>
      <c r="OKM6" s="3029"/>
      <c r="OKN6" s="1069"/>
      <c r="OKO6" s="78"/>
      <c r="OKP6" s="2438"/>
      <c r="OKQ6" s="3021"/>
      <c r="OKR6" s="3021"/>
      <c r="OKS6" s="3029"/>
      <c r="OKT6" s="3029"/>
      <c r="OKU6" s="3029"/>
      <c r="OKV6" s="1069"/>
      <c r="OKW6" s="78"/>
      <c r="OKX6" s="2438"/>
      <c r="OKY6" s="3021"/>
      <c r="OKZ6" s="3021"/>
      <c r="OLA6" s="3029"/>
      <c r="OLB6" s="3029"/>
      <c r="OLC6" s="3029"/>
      <c r="OLD6" s="1069"/>
      <c r="OLE6" s="78"/>
      <c r="OLF6" s="2438"/>
      <c r="OLG6" s="3021"/>
      <c r="OLH6" s="3021"/>
      <c r="OLI6" s="3029"/>
      <c r="OLJ6" s="3029"/>
      <c r="OLK6" s="3029"/>
      <c r="OLL6" s="1069"/>
      <c r="OLM6" s="78"/>
      <c r="OLN6" s="2438"/>
      <c r="OLO6" s="3021"/>
      <c r="OLP6" s="3021"/>
      <c r="OLQ6" s="3029"/>
      <c r="OLR6" s="3029"/>
      <c r="OLS6" s="3029"/>
      <c r="OLT6" s="1069"/>
      <c r="OLU6" s="78"/>
      <c r="OLV6" s="2438"/>
      <c r="OLW6" s="3021"/>
      <c r="OLX6" s="3021"/>
      <c r="OLY6" s="3029"/>
      <c r="OLZ6" s="3029"/>
      <c r="OMA6" s="3029"/>
      <c r="OMB6" s="1069"/>
      <c r="OMC6" s="78"/>
      <c r="OMD6" s="2438"/>
      <c r="OME6" s="3021"/>
      <c r="OMF6" s="3021"/>
      <c r="OMG6" s="3029"/>
      <c r="OMH6" s="3029"/>
      <c r="OMI6" s="3029"/>
      <c r="OMJ6" s="1069"/>
      <c r="OMK6" s="78"/>
      <c r="OML6" s="2438"/>
      <c r="OMM6" s="3021"/>
      <c r="OMN6" s="3021"/>
      <c r="OMO6" s="3029"/>
      <c r="OMP6" s="3029"/>
      <c r="OMQ6" s="3029"/>
      <c r="OMR6" s="1069"/>
      <c r="OMS6" s="78"/>
      <c r="OMT6" s="2438"/>
      <c r="OMU6" s="3021"/>
      <c r="OMV6" s="3021"/>
      <c r="OMW6" s="3029"/>
      <c r="OMX6" s="3029"/>
      <c r="OMY6" s="3029"/>
      <c r="OMZ6" s="1069"/>
      <c r="ONA6" s="78"/>
      <c r="ONB6" s="2438"/>
      <c r="ONC6" s="3021"/>
      <c r="OND6" s="3021"/>
      <c r="ONE6" s="3029"/>
      <c r="ONF6" s="3029"/>
      <c r="ONG6" s="3029"/>
      <c r="ONH6" s="1069"/>
      <c r="ONI6" s="78"/>
      <c r="ONJ6" s="2438"/>
      <c r="ONK6" s="3021"/>
      <c r="ONL6" s="3021"/>
      <c r="ONM6" s="3029"/>
      <c r="ONN6" s="3029"/>
      <c r="ONO6" s="3029"/>
      <c r="ONP6" s="1069"/>
      <c r="ONQ6" s="78"/>
      <c r="ONR6" s="2438"/>
      <c r="ONS6" s="3021"/>
      <c r="ONT6" s="3021"/>
      <c r="ONU6" s="3029"/>
      <c r="ONV6" s="3029"/>
      <c r="ONW6" s="3029"/>
      <c r="ONX6" s="1069"/>
      <c r="ONY6" s="78"/>
      <c r="ONZ6" s="2438"/>
      <c r="OOA6" s="3021"/>
      <c r="OOB6" s="3021"/>
      <c r="OOC6" s="3029"/>
      <c r="OOD6" s="3029"/>
      <c r="OOE6" s="3029"/>
      <c r="OOF6" s="1069"/>
      <c r="OOG6" s="78"/>
      <c r="OOH6" s="2438"/>
      <c r="OOI6" s="3021"/>
      <c r="OOJ6" s="3021"/>
      <c r="OOK6" s="3029"/>
      <c r="OOL6" s="3029"/>
      <c r="OOM6" s="3029"/>
      <c r="OON6" s="1069"/>
      <c r="OOO6" s="78"/>
      <c r="OOP6" s="2438"/>
      <c r="OOQ6" s="3021"/>
      <c r="OOR6" s="3021"/>
      <c r="OOS6" s="3029"/>
      <c r="OOT6" s="3029"/>
      <c r="OOU6" s="3029"/>
      <c r="OOV6" s="1069"/>
      <c r="OOW6" s="78"/>
      <c r="OOX6" s="2438"/>
      <c r="OOY6" s="3021"/>
      <c r="OOZ6" s="3021"/>
      <c r="OPA6" s="3029"/>
      <c r="OPB6" s="3029"/>
      <c r="OPC6" s="3029"/>
      <c r="OPD6" s="1069"/>
      <c r="OPE6" s="78"/>
      <c r="OPF6" s="2438"/>
      <c r="OPG6" s="3021"/>
      <c r="OPH6" s="3021"/>
      <c r="OPI6" s="3029"/>
      <c r="OPJ6" s="3029"/>
      <c r="OPK6" s="3029"/>
      <c r="OPL6" s="1069"/>
      <c r="OPM6" s="78"/>
      <c r="OPN6" s="2438"/>
      <c r="OPO6" s="3021"/>
      <c r="OPP6" s="3021"/>
      <c r="OPQ6" s="3029"/>
      <c r="OPR6" s="3029"/>
      <c r="OPS6" s="3029"/>
      <c r="OPT6" s="1069"/>
      <c r="OPU6" s="78"/>
      <c r="OPV6" s="2438"/>
      <c r="OPW6" s="3021"/>
      <c r="OPX6" s="3021"/>
      <c r="OPY6" s="3029"/>
      <c r="OPZ6" s="3029"/>
      <c r="OQA6" s="3029"/>
      <c r="OQB6" s="1069"/>
      <c r="OQC6" s="78"/>
      <c r="OQD6" s="2438"/>
      <c r="OQE6" s="3021"/>
      <c r="OQF6" s="3021"/>
      <c r="OQG6" s="3029"/>
      <c r="OQH6" s="3029"/>
      <c r="OQI6" s="3029"/>
      <c r="OQJ6" s="1069"/>
      <c r="OQK6" s="78"/>
      <c r="OQL6" s="2438"/>
      <c r="OQM6" s="3021"/>
      <c r="OQN6" s="3021"/>
      <c r="OQO6" s="3029"/>
      <c r="OQP6" s="3029"/>
      <c r="OQQ6" s="3029"/>
      <c r="OQR6" s="1069"/>
      <c r="OQS6" s="78"/>
      <c r="OQT6" s="2438"/>
      <c r="OQU6" s="3021"/>
      <c r="OQV6" s="3021"/>
      <c r="OQW6" s="3029"/>
      <c r="OQX6" s="3029"/>
      <c r="OQY6" s="3029"/>
      <c r="OQZ6" s="1069"/>
      <c r="ORA6" s="78"/>
      <c r="ORB6" s="2438"/>
      <c r="ORC6" s="3021"/>
      <c r="ORD6" s="3021"/>
      <c r="ORE6" s="3029"/>
      <c r="ORF6" s="3029"/>
      <c r="ORG6" s="3029"/>
      <c r="ORH6" s="1069"/>
      <c r="ORI6" s="78"/>
      <c r="ORJ6" s="2438"/>
      <c r="ORK6" s="3021"/>
      <c r="ORL6" s="3021"/>
      <c r="ORM6" s="3029"/>
      <c r="ORN6" s="3029"/>
      <c r="ORO6" s="3029"/>
      <c r="ORP6" s="1069"/>
      <c r="ORQ6" s="78"/>
      <c r="ORR6" s="2438"/>
      <c r="ORS6" s="3021"/>
      <c r="ORT6" s="3021"/>
      <c r="ORU6" s="3029"/>
      <c r="ORV6" s="3029"/>
      <c r="ORW6" s="3029"/>
      <c r="ORX6" s="1069"/>
      <c r="ORY6" s="78"/>
      <c r="ORZ6" s="2438"/>
      <c r="OSA6" s="3021"/>
      <c r="OSB6" s="3021"/>
      <c r="OSC6" s="3029"/>
      <c r="OSD6" s="3029"/>
      <c r="OSE6" s="3029"/>
      <c r="OSF6" s="1069"/>
      <c r="OSG6" s="78"/>
      <c r="OSH6" s="2438"/>
      <c r="OSI6" s="3021"/>
      <c r="OSJ6" s="3021"/>
      <c r="OSK6" s="3029"/>
      <c r="OSL6" s="3029"/>
      <c r="OSM6" s="3029"/>
      <c r="OSN6" s="1069"/>
      <c r="OSO6" s="78"/>
      <c r="OSP6" s="2438"/>
      <c r="OSQ6" s="3021"/>
      <c r="OSR6" s="3021"/>
      <c r="OSS6" s="3029"/>
      <c r="OST6" s="3029"/>
      <c r="OSU6" s="3029"/>
      <c r="OSV6" s="1069"/>
      <c r="OSW6" s="78"/>
      <c r="OSX6" s="2438"/>
      <c r="OSY6" s="3021"/>
      <c r="OSZ6" s="3021"/>
      <c r="OTA6" s="3029"/>
      <c r="OTB6" s="3029"/>
      <c r="OTC6" s="3029"/>
      <c r="OTD6" s="1069"/>
      <c r="OTE6" s="78"/>
      <c r="OTF6" s="2438"/>
      <c r="OTG6" s="3021"/>
      <c r="OTH6" s="3021"/>
      <c r="OTI6" s="3029"/>
      <c r="OTJ6" s="3029"/>
      <c r="OTK6" s="3029"/>
      <c r="OTL6" s="1069"/>
      <c r="OTM6" s="78"/>
      <c r="OTN6" s="2438"/>
      <c r="OTO6" s="3021"/>
      <c r="OTP6" s="3021"/>
      <c r="OTQ6" s="3029"/>
      <c r="OTR6" s="3029"/>
      <c r="OTS6" s="3029"/>
      <c r="OTT6" s="1069"/>
      <c r="OTU6" s="78"/>
      <c r="OTV6" s="2438"/>
      <c r="OTW6" s="3021"/>
      <c r="OTX6" s="3021"/>
      <c r="OTY6" s="3029"/>
      <c r="OTZ6" s="3029"/>
      <c r="OUA6" s="3029"/>
      <c r="OUB6" s="1069"/>
      <c r="OUC6" s="78"/>
      <c r="OUD6" s="2438"/>
      <c r="OUE6" s="3021"/>
      <c r="OUF6" s="3021"/>
      <c r="OUG6" s="3029"/>
      <c r="OUH6" s="3029"/>
      <c r="OUI6" s="3029"/>
      <c r="OUJ6" s="1069"/>
      <c r="OUK6" s="78"/>
      <c r="OUL6" s="2438"/>
      <c r="OUM6" s="3021"/>
      <c r="OUN6" s="3021"/>
      <c r="OUO6" s="3029"/>
      <c r="OUP6" s="3029"/>
      <c r="OUQ6" s="3029"/>
      <c r="OUR6" s="1069"/>
      <c r="OUS6" s="78"/>
      <c r="OUT6" s="2438"/>
      <c r="OUU6" s="3021"/>
      <c r="OUV6" s="3021"/>
      <c r="OUW6" s="3029"/>
      <c r="OUX6" s="3029"/>
      <c r="OUY6" s="3029"/>
      <c r="OUZ6" s="1069"/>
      <c r="OVA6" s="78"/>
      <c r="OVB6" s="2438"/>
      <c r="OVC6" s="3021"/>
      <c r="OVD6" s="3021"/>
      <c r="OVE6" s="3029"/>
      <c r="OVF6" s="3029"/>
      <c r="OVG6" s="3029"/>
      <c r="OVH6" s="1069"/>
      <c r="OVI6" s="78"/>
      <c r="OVJ6" s="2438"/>
      <c r="OVK6" s="3021"/>
      <c r="OVL6" s="3021"/>
      <c r="OVM6" s="3029"/>
      <c r="OVN6" s="3029"/>
      <c r="OVO6" s="3029"/>
      <c r="OVP6" s="1069"/>
      <c r="OVQ6" s="78"/>
      <c r="OVR6" s="2438"/>
      <c r="OVS6" s="3021"/>
      <c r="OVT6" s="3021"/>
      <c r="OVU6" s="3029"/>
      <c r="OVV6" s="3029"/>
      <c r="OVW6" s="3029"/>
      <c r="OVX6" s="1069"/>
      <c r="OVY6" s="78"/>
      <c r="OVZ6" s="2438"/>
      <c r="OWA6" s="3021"/>
      <c r="OWB6" s="3021"/>
      <c r="OWC6" s="3029"/>
      <c r="OWD6" s="3029"/>
      <c r="OWE6" s="3029"/>
      <c r="OWF6" s="1069"/>
      <c r="OWG6" s="78"/>
      <c r="OWH6" s="2438"/>
      <c r="OWI6" s="3021"/>
      <c r="OWJ6" s="3021"/>
      <c r="OWK6" s="3029"/>
      <c r="OWL6" s="3029"/>
      <c r="OWM6" s="3029"/>
      <c r="OWN6" s="1069"/>
      <c r="OWO6" s="78"/>
      <c r="OWP6" s="2438"/>
      <c r="OWQ6" s="3021"/>
      <c r="OWR6" s="3021"/>
      <c r="OWS6" s="3029"/>
      <c r="OWT6" s="3029"/>
      <c r="OWU6" s="3029"/>
      <c r="OWV6" s="1069"/>
      <c r="OWW6" s="78"/>
      <c r="OWX6" s="2438"/>
      <c r="OWY6" s="3021"/>
      <c r="OWZ6" s="3021"/>
      <c r="OXA6" s="3029"/>
      <c r="OXB6" s="3029"/>
      <c r="OXC6" s="3029"/>
      <c r="OXD6" s="1069"/>
      <c r="OXE6" s="78"/>
      <c r="OXF6" s="2438"/>
      <c r="OXG6" s="3021"/>
      <c r="OXH6" s="3021"/>
      <c r="OXI6" s="3029"/>
      <c r="OXJ6" s="3029"/>
      <c r="OXK6" s="3029"/>
      <c r="OXL6" s="1069"/>
      <c r="OXM6" s="78"/>
      <c r="OXN6" s="2438"/>
      <c r="OXO6" s="3021"/>
      <c r="OXP6" s="3021"/>
      <c r="OXQ6" s="3029"/>
      <c r="OXR6" s="3029"/>
      <c r="OXS6" s="3029"/>
      <c r="OXT6" s="1069"/>
      <c r="OXU6" s="78"/>
      <c r="OXV6" s="2438"/>
      <c r="OXW6" s="3021"/>
      <c r="OXX6" s="3021"/>
      <c r="OXY6" s="3029"/>
      <c r="OXZ6" s="3029"/>
      <c r="OYA6" s="3029"/>
      <c r="OYB6" s="1069"/>
      <c r="OYC6" s="78"/>
      <c r="OYD6" s="2438"/>
      <c r="OYE6" s="3021"/>
      <c r="OYF6" s="3021"/>
      <c r="OYG6" s="3029"/>
      <c r="OYH6" s="3029"/>
      <c r="OYI6" s="3029"/>
      <c r="OYJ6" s="1069"/>
      <c r="OYK6" s="78"/>
      <c r="OYL6" s="2438"/>
      <c r="OYM6" s="3021"/>
      <c r="OYN6" s="3021"/>
      <c r="OYO6" s="3029"/>
      <c r="OYP6" s="3029"/>
      <c r="OYQ6" s="3029"/>
      <c r="OYR6" s="1069"/>
      <c r="OYS6" s="78"/>
      <c r="OYT6" s="2438"/>
      <c r="OYU6" s="3021"/>
      <c r="OYV6" s="3021"/>
      <c r="OYW6" s="3029"/>
      <c r="OYX6" s="3029"/>
      <c r="OYY6" s="3029"/>
      <c r="OYZ6" s="1069"/>
      <c r="OZA6" s="78"/>
      <c r="OZB6" s="2438"/>
      <c r="OZC6" s="3021"/>
      <c r="OZD6" s="3021"/>
      <c r="OZE6" s="3029"/>
      <c r="OZF6" s="3029"/>
      <c r="OZG6" s="3029"/>
      <c r="OZH6" s="1069"/>
      <c r="OZI6" s="78"/>
      <c r="OZJ6" s="2438"/>
      <c r="OZK6" s="3021"/>
      <c r="OZL6" s="3021"/>
      <c r="OZM6" s="3029"/>
      <c r="OZN6" s="3029"/>
      <c r="OZO6" s="3029"/>
      <c r="OZP6" s="1069"/>
      <c r="OZQ6" s="78"/>
      <c r="OZR6" s="2438"/>
      <c r="OZS6" s="3021"/>
      <c r="OZT6" s="3021"/>
      <c r="OZU6" s="3029"/>
      <c r="OZV6" s="3029"/>
      <c r="OZW6" s="3029"/>
      <c r="OZX6" s="1069"/>
      <c r="OZY6" s="78"/>
      <c r="OZZ6" s="2438"/>
      <c r="PAA6" s="3021"/>
      <c r="PAB6" s="3021"/>
      <c r="PAC6" s="3029"/>
      <c r="PAD6" s="3029"/>
      <c r="PAE6" s="3029"/>
      <c r="PAF6" s="1069"/>
      <c r="PAG6" s="78"/>
      <c r="PAH6" s="2438"/>
      <c r="PAI6" s="3021"/>
      <c r="PAJ6" s="3021"/>
      <c r="PAK6" s="3029"/>
      <c r="PAL6" s="3029"/>
      <c r="PAM6" s="3029"/>
      <c r="PAN6" s="1069"/>
      <c r="PAO6" s="78"/>
      <c r="PAP6" s="2438"/>
      <c r="PAQ6" s="3021"/>
      <c r="PAR6" s="3021"/>
      <c r="PAS6" s="3029"/>
      <c r="PAT6" s="3029"/>
      <c r="PAU6" s="3029"/>
      <c r="PAV6" s="1069"/>
      <c r="PAW6" s="78"/>
      <c r="PAX6" s="2438"/>
      <c r="PAY6" s="3021"/>
      <c r="PAZ6" s="3021"/>
      <c r="PBA6" s="3029"/>
      <c r="PBB6" s="3029"/>
      <c r="PBC6" s="3029"/>
      <c r="PBD6" s="1069"/>
      <c r="PBE6" s="78"/>
      <c r="PBF6" s="2438"/>
      <c r="PBG6" s="3021"/>
      <c r="PBH6" s="3021"/>
      <c r="PBI6" s="3029"/>
      <c r="PBJ6" s="3029"/>
      <c r="PBK6" s="3029"/>
      <c r="PBL6" s="1069"/>
      <c r="PBM6" s="78"/>
      <c r="PBN6" s="2438"/>
      <c r="PBO6" s="3021"/>
      <c r="PBP6" s="3021"/>
      <c r="PBQ6" s="3029"/>
      <c r="PBR6" s="3029"/>
      <c r="PBS6" s="3029"/>
      <c r="PBT6" s="1069"/>
      <c r="PBU6" s="78"/>
      <c r="PBV6" s="2438"/>
      <c r="PBW6" s="3021"/>
      <c r="PBX6" s="3021"/>
      <c r="PBY6" s="3029"/>
      <c r="PBZ6" s="3029"/>
      <c r="PCA6" s="3029"/>
      <c r="PCB6" s="1069"/>
      <c r="PCC6" s="78"/>
      <c r="PCD6" s="2438"/>
      <c r="PCE6" s="3021"/>
      <c r="PCF6" s="3021"/>
      <c r="PCG6" s="3029"/>
      <c r="PCH6" s="3029"/>
      <c r="PCI6" s="3029"/>
      <c r="PCJ6" s="1069"/>
      <c r="PCK6" s="78"/>
      <c r="PCL6" s="2438"/>
      <c r="PCM6" s="3021"/>
      <c r="PCN6" s="3021"/>
      <c r="PCO6" s="3029"/>
      <c r="PCP6" s="3029"/>
      <c r="PCQ6" s="3029"/>
      <c r="PCR6" s="1069"/>
      <c r="PCS6" s="78"/>
      <c r="PCT6" s="2438"/>
      <c r="PCU6" s="3021"/>
      <c r="PCV6" s="3021"/>
      <c r="PCW6" s="3029"/>
      <c r="PCX6" s="3029"/>
      <c r="PCY6" s="3029"/>
      <c r="PCZ6" s="1069"/>
      <c r="PDA6" s="78"/>
      <c r="PDB6" s="2438"/>
      <c r="PDC6" s="3021"/>
      <c r="PDD6" s="3021"/>
      <c r="PDE6" s="3029"/>
      <c r="PDF6" s="3029"/>
      <c r="PDG6" s="3029"/>
      <c r="PDH6" s="1069"/>
      <c r="PDI6" s="78"/>
      <c r="PDJ6" s="2438"/>
      <c r="PDK6" s="3021"/>
      <c r="PDL6" s="3021"/>
      <c r="PDM6" s="3029"/>
      <c r="PDN6" s="3029"/>
      <c r="PDO6" s="3029"/>
      <c r="PDP6" s="1069"/>
      <c r="PDQ6" s="78"/>
      <c r="PDR6" s="2438"/>
      <c r="PDS6" s="3021"/>
      <c r="PDT6" s="3021"/>
      <c r="PDU6" s="3029"/>
      <c r="PDV6" s="3029"/>
      <c r="PDW6" s="3029"/>
      <c r="PDX6" s="1069"/>
      <c r="PDY6" s="78"/>
      <c r="PDZ6" s="2438"/>
      <c r="PEA6" s="3021"/>
      <c r="PEB6" s="3021"/>
      <c r="PEC6" s="3029"/>
      <c r="PED6" s="3029"/>
      <c r="PEE6" s="3029"/>
      <c r="PEF6" s="1069"/>
      <c r="PEG6" s="78"/>
      <c r="PEH6" s="2438"/>
      <c r="PEI6" s="3021"/>
      <c r="PEJ6" s="3021"/>
      <c r="PEK6" s="3029"/>
      <c r="PEL6" s="3029"/>
      <c r="PEM6" s="3029"/>
      <c r="PEN6" s="1069"/>
      <c r="PEO6" s="78"/>
      <c r="PEP6" s="2438"/>
      <c r="PEQ6" s="3021"/>
      <c r="PER6" s="3021"/>
      <c r="PES6" s="3029"/>
      <c r="PET6" s="3029"/>
      <c r="PEU6" s="3029"/>
      <c r="PEV6" s="1069"/>
      <c r="PEW6" s="78"/>
      <c r="PEX6" s="2438"/>
      <c r="PEY6" s="3021"/>
      <c r="PEZ6" s="3021"/>
      <c r="PFA6" s="3029"/>
      <c r="PFB6" s="3029"/>
      <c r="PFC6" s="3029"/>
      <c r="PFD6" s="1069"/>
      <c r="PFE6" s="78"/>
      <c r="PFF6" s="2438"/>
      <c r="PFG6" s="3021"/>
      <c r="PFH6" s="3021"/>
      <c r="PFI6" s="3029"/>
      <c r="PFJ6" s="3029"/>
      <c r="PFK6" s="3029"/>
      <c r="PFL6" s="1069"/>
      <c r="PFM6" s="78"/>
      <c r="PFN6" s="2438"/>
      <c r="PFO6" s="3021"/>
      <c r="PFP6" s="3021"/>
      <c r="PFQ6" s="3029"/>
      <c r="PFR6" s="3029"/>
      <c r="PFS6" s="3029"/>
      <c r="PFT6" s="1069"/>
      <c r="PFU6" s="78"/>
      <c r="PFV6" s="2438"/>
      <c r="PFW6" s="3021"/>
      <c r="PFX6" s="3021"/>
      <c r="PFY6" s="3029"/>
      <c r="PFZ6" s="3029"/>
      <c r="PGA6" s="3029"/>
      <c r="PGB6" s="1069"/>
      <c r="PGC6" s="78"/>
      <c r="PGD6" s="2438"/>
      <c r="PGE6" s="3021"/>
      <c r="PGF6" s="3021"/>
      <c r="PGG6" s="3029"/>
      <c r="PGH6" s="3029"/>
      <c r="PGI6" s="3029"/>
      <c r="PGJ6" s="1069"/>
      <c r="PGK6" s="78"/>
      <c r="PGL6" s="2438"/>
      <c r="PGM6" s="3021"/>
      <c r="PGN6" s="3021"/>
      <c r="PGO6" s="3029"/>
      <c r="PGP6" s="3029"/>
      <c r="PGQ6" s="3029"/>
      <c r="PGR6" s="1069"/>
      <c r="PGS6" s="78"/>
      <c r="PGT6" s="2438"/>
      <c r="PGU6" s="3021"/>
      <c r="PGV6" s="3021"/>
      <c r="PGW6" s="3029"/>
      <c r="PGX6" s="3029"/>
      <c r="PGY6" s="3029"/>
      <c r="PGZ6" s="1069"/>
      <c r="PHA6" s="78"/>
      <c r="PHB6" s="2438"/>
      <c r="PHC6" s="3021"/>
      <c r="PHD6" s="3021"/>
      <c r="PHE6" s="3029"/>
      <c r="PHF6" s="3029"/>
      <c r="PHG6" s="3029"/>
      <c r="PHH6" s="1069"/>
      <c r="PHI6" s="78"/>
      <c r="PHJ6" s="2438"/>
      <c r="PHK6" s="3021"/>
      <c r="PHL6" s="3021"/>
      <c r="PHM6" s="3029"/>
      <c r="PHN6" s="3029"/>
      <c r="PHO6" s="3029"/>
      <c r="PHP6" s="1069"/>
      <c r="PHQ6" s="78"/>
      <c r="PHR6" s="2438"/>
      <c r="PHS6" s="3021"/>
      <c r="PHT6" s="3021"/>
      <c r="PHU6" s="3029"/>
      <c r="PHV6" s="3029"/>
      <c r="PHW6" s="3029"/>
      <c r="PHX6" s="1069"/>
      <c r="PHY6" s="78"/>
      <c r="PHZ6" s="2438"/>
      <c r="PIA6" s="3021"/>
      <c r="PIB6" s="3021"/>
      <c r="PIC6" s="3029"/>
      <c r="PID6" s="3029"/>
      <c r="PIE6" s="3029"/>
      <c r="PIF6" s="1069"/>
      <c r="PIG6" s="78"/>
      <c r="PIH6" s="2438"/>
      <c r="PII6" s="3021"/>
      <c r="PIJ6" s="3021"/>
      <c r="PIK6" s="3029"/>
      <c r="PIL6" s="3029"/>
      <c r="PIM6" s="3029"/>
      <c r="PIN6" s="1069"/>
      <c r="PIO6" s="78"/>
      <c r="PIP6" s="2438"/>
      <c r="PIQ6" s="3021"/>
      <c r="PIR6" s="3021"/>
      <c r="PIS6" s="3029"/>
      <c r="PIT6" s="3029"/>
      <c r="PIU6" s="3029"/>
      <c r="PIV6" s="1069"/>
      <c r="PIW6" s="78"/>
      <c r="PIX6" s="2438"/>
      <c r="PIY6" s="3021"/>
      <c r="PIZ6" s="3021"/>
      <c r="PJA6" s="3029"/>
      <c r="PJB6" s="3029"/>
      <c r="PJC6" s="3029"/>
      <c r="PJD6" s="1069"/>
      <c r="PJE6" s="78"/>
      <c r="PJF6" s="2438"/>
      <c r="PJG6" s="3021"/>
      <c r="PJH6" s="3021"/>
      <c r="PJI6" s="3029"/>
      <c r="PJJ6" s="3029"/>
      <c r="PJK6" s="3029"/>
      <c r="PJL6" s="1069"/>
      <c r="PJM6" s="78"/>
      <c r="PJN6" s="2438"/>
      <c r="PJO6" s="3021"/>
      <c r="PJP6" s="3021"/>
      <c r="PJQ6" s="3029"/>
      <c r="PJR6" s="3029"/>
      <c r="PJS6" s="3029"/>
      <c r="PJT6" s="1069"/>
      <c r="PJU6" s="78"/>
      <c r="PJV6" s="2438"/>
      <c r="PJW6" s="3021"/>
      <c r="PJX6" s="3021"/>
      <c r="PJY6" s="3029"/>
      <c r="PJZ6" s="3029"/>
      <c r="PKA6" s="3029"/>
      <c r="PKB6" s="1069"/>
      <c r="PKC6" s="78"/>
      <c r="PKD6" s="2438"/>
      <c r="PKE6" s="3021"/>
      <c r="PKF6" s="3021"/>
      <c r="PKG6" s="3029"/>
      <c r="PKH6" s="3029"/>
      <c r="PKI6" s="3029"/>
      <c r="PKJ6" s="1069"/>
      <c r="PKK6" s="78"/>
      <c r="PKL6" s="2438"/>
      <c r="PKM6" s="3021"/>
      <c r="PKN6" s="3021"/>
      <c r="PKO6" s="3029"/>
      <c r="PKP6" s="3029"/>
      <c r="PKQ6" s="3029"/>
      <c r="PKR6" s="1069"/>
      <c r="PKS6" s="78"/>
      <c r="PKT6" s="2438"/>
      <c r="PKU6" s="3021"/>
      <c r="PKV6" s="3021"/>
      <c r="PKW6" s="3029"/>
      <c r="PKX6" s="3029"/>
      <c r="PKY6" s="3029"/>
      <c r="PKZ6" s="1069"/>
      <c r="PLA6" s="78"/>
      <c r="PLB6" s="2438"/>
      <c r="PLC6" s="3021"/>
      <c r="PLD6" s="3021"/>
      <c r="PLE6" s="3029"/>
      <c r="PLF6" s="3029"/>
      <c r="PLG6" s="3029"/>
      <c r="PLH6" s="1069"/>
      <c r="PLI6" s="78"/>
      <c r="PLJ6" s="2438"/>
      <c r="PLK6" s="3021"/>
      <c r="PLL6" s="3021"/>
      <c r="PLM6" s="3029"/>
      <c r="PLN6" s="3029"/>
      <c r="PLO6" s="3029"/>
      <c r="PLP6" s="1069"/>
      <c r="PLQ6" s="78"/>
      <c r="PLR6" s="2438"/>
      <c r="PLS6" s="3021"/>
      <c r="PLT6" s="3021"/>
      <c r="PLU6" s="3029"/>
      <c r="PLV6" s="3029"/>
      <c r="PLW6" s="3029"/>
      <c r="PLX6" s="1069"/>
      <c r="PLY6" s="78"/>
      <c r="PLZ6" s="2438"/>
      <c r="PMA6" s="3021"/>
      <c r="PMB6" s="3021"/>
      <c r="PMC6" s="3029"/>
      <c r="PMD6" s="3029"/>
      <c r="PME6" s="3029"/>
      <c r="PMF6" s="1069"/>
      <c r="PMG6" s="78"/>
      <c r="PMH6" s="2438"/>
      <c r="PMI6" s="3021"/>
      <c r="PMJ6" s="3021"/>
      <c r="PMK6" s="3029"/>
      <c r="PML6" s="3029"/>
      <c r="PMM6" s="3029"/>
      <c r="PMN6" s="1069"/>
      <c r="PMO6" s="78"/>
      <c r="PMP6" s="2438"/>
      <c r="PMQ6" s="3021"/>
      <c r="PMR6" s="3021"/>
      <c r="PMS6" s="3029"/>
      <c r="PMT6" s="3029"/>
      <c r="PMU6" s="3029"/>
      <c r="PMV6" s="1069"/>
      <c r="PMW6" s="78"/>
      <c r="PMX6" s="2438"/>
      <c r="PMY6" s="3021"/>
      <c r="PMZ6" s="3021"/>
      <c r="PNA6" s="3029"/>
      <c r="PNB6" s="3029"/>
      <c r="PNC6" s="3029"/>
      <c r="PND6" s="1069"/>
      <c r="PNE6" s="78"/>
      <c r="PNF6" s="2438"/>
      <c r="PNG6" s="3021"/>
      <c r="PNH6" s="3021"/>
      <c r="PNI6" s="3029"/>
      <c r="PNJ6" s="3029"/>
      <c r="PNK6" s="3029"/>
      <c r="PNL6" s="1069"/>
      <c r="PNM6" s="78"/>
      <c r="PNN6" s="2438"/>
      <c r="PNO6" s="3021"/>
      <c r="PNP6" s="3021"/>
      <c r="PNQ6" s="3029"/>
      <c r="PNR6" s="3029"/>
      <c r="PNS6" s="3029"/>
      <c r="PNT6" s="1069"/>
      <c r="PNU6" s="78"/>
      <c r="PNV6" s="2438"/>
      <c r="PNW6" s="3021"/>
      <c r="PNX6" s="3021"/>
      <c r="PNY6" s="3029"/>
      <c r="PNZ6" s="3029"/>
      <c r="POA6" s="3029"/>
      <c r="POB6" s="1069"/>
      <c r="POC6" s="78"/>
      <c r="POD6" s="2438"/>
      <c r="POE6" s="3021"/>
      <c r="POF6" s="3021"/>
      <c r="POG6" s="3029"/>
      <c r="POH6" s="3029"/>
      <c r="POI6" s="3029"/>
      <c r="POJ6" s="1069"/>
      <c r="POK6" s="78"/>
      <c r="POL6" s="2438"/>
      <c r="POM6" s="3021"/>
      <c r="PON6" s="3021"/>
      <c r="POO6" s="3029"/>
      <c r="POP6" s="3029"/>
      <c r="POQ6" s="3029"/>
      <c r="POR6" s="1069"/>
      <c r="POS6" s="78"/>
      <c r="POT6" s="2438"/>
      <c r="POU6" s="3021"/>
      <c r="POV6" s="3021"/>
      <c r="POW6" s="3029"/>
      <c r="POX6" s="3029"/>
      <c r="POY6" s="3029"/>
      <c r="POZ6" s="1069"/>
      <c r="PPA6" s="78"/>
      <c r="PPB6" s="2438"/>
      <c r="PPC6" s="3021"/>
      <c r="PPD6" s="3021"/>
      <c r="PPE6" s="3029"/>
      <c r="PPF6" s="3029"/>
      <c r="PPG6" s="3029"/>
      <c r="PPH6" s="1069"/>
      <c r="PPI6" s="78"/>
      <c r="PPJ6" s="2438"/>
      <c r="PPK6" s="3021"/>
      <c r="PPL6" s="3021"/>
      <c r="PPM6" s="3029"/>
      <c r="PPN6" s="3029"/>
      <c r="PPO6" s="3029"/>
      <c r="PPP6" s="1069"/>
      <c r="PPQ6" s="78"/>
      <c r="PPR6" s="2438"/>
      <c r="PPS6" s="3021"/>
      <c r="PPT6" s="3021"/>
      <c r="PPU6" s="3029"/>
      <c r="PPV6" s="3029"/>
      <c r="PPW6" s="3029"/>
      <c r="PPX6" s="1069"/>
      <c r="PPY6" s="78"/>
      <c r="PPZ6" s="2438"/>
      <c r="PQA6" s="3021"/>
      <c r="PQB6" s="3021"/>
      <c r="PQC6" s="3029"/>
      <c r="PQD6" s="3029"/>
      <c r="PQE6" s="3029"/>
      <c r="PQF6" s="1069"/>
      <c r="PQG6" s="78"/>
      <c r="PQH6" s="2438"/>
      <c r="PQI6" s="3021"/>
      <c r="PQJ6" s="3021"/>
      <c r="PQK6" s="3029"/>
      <c r="PQL6" s="3029"/>
      <c r="PQM6" s="3029"/>
      <c r="PQN6" s="1069"/>
      <c r="PQO6" s="78"/>
      <c r="PQP6" s="2438"/>
      <c r="PQQ6" s="3021"/>
      <c r="PQR6" s="3021"/>
      <c r="PQS6" s="3029"/>
      <c r="PQT6" s="3029"/>
      <c r="PQU6" s="3029"/>
      <c r="PQV6" s="1069"/>
      <c r="PQW6" s="78"/>
      <c r="PQX6" s="2438"/>
      <c r="PQY6" s="3021"/>
      <c r="PQZ6" s="3021"/>
      <c r="PRA6" s="3029"/>
      <c r="PRB6" s="3029"/>
      <c r="PRC6" s="3029"/>
      <c r="PRD6" s="1069"/>
      <c r="PRE6" s="78"/>
      <c r="PRF6" s="2438"/>
      <c r="PRG6" s="3021"/>
      <c r="PRH6" s="3021"/>
      <c r="PRI6" s="3029"/>
      <c r="PRJ6" s="3029"/>
      <c r="PRK6" s="3029"/>
      <c r="PRL6" s="1069"/>
      <c r="PRM6" s="78"/>
      <c r="PRN6" s="2438"/>
      <c r="PRO6" s="3021"/>
      <c r="PRP6" s="3021"/>
      <c r="PRQ6" s="3029"/>
      <c r="PRR6" s="3029"/>
      <c r="PRS6" s="3029"/>
      <c r="PRT6" s="1069"/>
      <c r="PRU6" s="78"/>
      <c r="PRV6" s="2438"/>
      <c r="PRW6" s="3021"/>
      <c r="PRX6" s="3021"/>
      <c r="PRY6" s="3029"/>
      <c r="PRZ6" s="3029"/>
      <c r="PSA6" s="3029"/>
      <c r="PSB6" s="1069"/>
      <c r="PSC6" s="78"/>
      <c r="PSD6" s="2438"/>
      <c r="PSE6" s="3021"/>
      <c r="PSF6" s="3021"/>
      <c r="PSG6" s="3029"/>
      <c r="PSH6" s="3029"/>
      <c r="PSI6" s="3029"/>
      <c r="PSJ6" s="1069"/>
      <c r="PSK6" s="78"/>
      <c r="PSL6" s="2438"/>
      <c r="PSM6" s="3021"/>
      <c r="PSN6" s="3021"/>
      <c r="PSO6" s="3029"/>
      <c r="PSP6" s="3029"/>
      <c r="PSQ6" s="3029"/>
      <c r="PSR6" s="1069"/>
      <c r="PSS6" s="78"/>
      <c r="PST6" s="2438"/>
      <c r="PSU6" s="3021"/>
      <c r="PSV6" s="3021"/>
      <c r="PSW6" s="3029"/>
      <c r="PSX6" s="3029"/>
      <c r="PSY6" s="3029"/>
      <c r="PSZ6" s="1069"/>
      <c r="PTA6" s="78"/>
      <c r="PTB6" s="2438"/>
      <c r="PTC6" s="3021"/>
      <c r="PTD6" s="3021"/>
      <c r="PTE6" s="3029"/>
      <c r="PTF6" s="3029"/>
      <c r="PTG6" s="3029"/>
      <c r="PTH6" s="1069"/>
      <c r="PTI6" s="78"/>
      <c r="PTJ6" s="2438"/>
      <c r="PTK6" s="3021"/>
      <c r="PTL6" s="3021"/>
      <c r="PTM6" s="3029"/>
      <c r="PTN6" s="3029"/>
      <c r="PTO6" s="3029"/>
      <c r="PTP6" s="1069"/>
      <c r="PTQ6" s="78"/>
      <c r="PTR6" s="2438"/>
      <c r="PTS6" s="3021"/>
      <c r="PTT6" s="3021"/>
      <c r="PTU6" s="3029"/>
      <c r="PTV6" s="3029"/>
      <c r="PTW6" s="3029"/>
      <c r="PTX6" s="1069"/>
      <c r="PTY6" s="78"/>
      <c r="PTZ6" s="2438"/>
      <c r="PUA6" s="3021"/>
      <c r="PUB6" s="3021"/>
      <c r="PUC6" s="3029"/>
      <c r="PUD6" s="3029"/>
      <c r="PUE6" s="3029"/>
      <c r="PUF6" s="1069"/>
      <c r="PUG6" s="78"/>
      <c r="PUH6" s="2438"/>
      <c r="PUI6" s="3021"/>
      <c r="PUJ6" s="3021"/>
      <c r="PUK6" s="3029"/>
      <c r="PUL6" s="3029"/>
      <c r="PUM6" s="3029"/>
      <c r="PUN6" s="1069"/>
      <c r="PUO6" s="78"/>
      <c r="PUP6" s="2438"/>
      <c r="PUQ6" s="3021"/>
      <c r="PUR6" s="3021"/>
      <c r="PUS6" s="3029"/>
      <c r="PUT6" s="3029"/>
      <c r="PUU6" s="3029"/>
      <c r="PUV6" s="1069"/>
      <c r="PUW6" s="78"/>
      <c r="PUX6" s="2438"/>
      <c r="PUY6" s="3021"/>
      <c r="PUZ6" s="3021"/>
      <c r="PVA6" s="3029"/>
      <c r="PVB6" s="3029"/>
      <c r="PVC6" s="3029"/>
      <c r="PVD6" s="1069"/>
      <c r="PVE6" s="78"/>
      <c r="PVF6" s="2438"/>
      <c r="PVG6" s="3021"/>
      <c r="PVH6" s="3021"/>
      <c r="PVI6" s="3029"/>
      <c r="PVJ6" s="3029"/>
      <c r="PVK6" s="3029"/>
      <c r="PVL6" s="1069"/>
      <c r="PVM6" s="78"/>
      <c r="PVN6" s="2438"/>
      <c r="PVO6" s="3021"/>
      <c r="PVP6" s="3021"/>
      <c r="PVQ6" s="3029"/>
      <c r="PVR6" s="3029"/>
      <c r="PVS6" s="3029"/>
      <c r="PVT6" s="1069"/>
      <c r="PVU6" s="78"/>
      <c r="PVV6" s="2438"/>
      <c r="PVW6" s="3021"/>
      <c r="PVX6" s="3021"/>
      <c r="PVY6" s="3029"/>
      <c r="PVZ6" s="3029"/>
      <c r="PWA6" s="3029"/>
      <c r="PWB6" s="1069"/>
      <c r="PWC6" s="78"/>
      <c r="PWD6" s="2438"/>
      <c r="PWE6" s="3021"/>
      <c r="PWF6" s="3021"/>
      <c r="PWG6" s="3029"/>
      <c r="PWH6" s="3029"/>
      <c r="PWI6" s="3029"/>
      <c r="PWJ6" s="1069"/>
      <c r="PWK6" s="78"/>
      <c r="PWL6" s="2438"/>
      <c r="PWM6" s="3021"/>
      <c r="PWN6" s="3021"/>
      <c r="PWO6" s="3029"/>
      <c r="PWP6" s="3029"/>
      <c r="PWQ6" s="3029"/>
      <c r="PWR6" s="1069"/>
      <c r="PWS6" s="78"/>
      <c r="PWT6" s="2438"/>
      <c r="PWU6" s="3021"/>
      <c r="PWV6" s="3021"/>
      <c r="PWW6" s="3029"/>
      <c r="PWX6" s="3029"/>
      <c r="PWY6" s="3029"/>
      <c r="PWZ6" s="1069"/>
      <c r="PXA6" s="78"/>
      <c r="PXB6" s="2438"/>
      <c r="PXC6" s="3021"/>
      <c r="PXD6" s="3021"/>
      <c r="PXE6" s="3029"/>
      <c r="PXF6" s="3029"/>
      <c r="PXG6" s="3029"/>
      <c r="PXH6" s="1069"/>
      <c r="PXI6" s="78"/>
      <c r="PXJ6" s="2438"/>
      <c r="PXK6" s="3021"/>
      <c r="PXL6" s="3021"/>
      <c r="PXM6" s="3029"/>
      <c r="PXN6" s="3029"/>
      <c r="PXO6" s="3029"/>
      <c r="PXP6" s="1069"/>
      <c r="PXQ6" s="78"/>
      <c r="PXR6" s="2438"/>
      <c r="PXS6" s="3021"/>
      <c r="PXT6" s="3021"/>
      <c r="PXU6" s="3029"/>
      <c r="PXV6" s="3029"/>
      <c r="PXW6" s="3029"/>
      <c r="PXX6" s="1069"/>
      <c r="PXY6" s="78"/>
      <c r="PXZ6" s="2438"/>
      <c r="PYA6" s="3021"/>
      <c r="PYB6" s="3021"/>
      <c r="PYC6" s="3029"/>
      <c r="PYD6" s="3029"/>
      <c r="PYE6" s="3029"/>
      <c r="PYF6" s="1069"/>
      <c r="PYG6" s="78"/>
      <c r="PYH6" s="2438"/>
      <c r="PYI6" s="3021"/>
      <c r="PYJ6" s="3021"/>
      <c r="PYK6" s="3029"/>
      <c r="PYL6" s="3029"/>
      <c r="PYM6" s="3029"/>
      <c r="PYN6" s="1069"/>
      <c r="PYO6" s="78"/>
      <c r="PYP6" s="2438"/>
      <c r="PYQ6" s="3021"/>
      <c r="PYR6" s="3021"/>
      <c r="PYS6" s="3029"/>
      <c r="PYT6" s="3029"/>
      <c r="PYU6" s="3029"/>
      <c r="PYV6" s="1069"/>
      <c r="PYW6" s="78"/>
      <c r="PYX6" s="2438"/>
      <c r="PYY6" s="3021"/>
      <c r="PYZ6" s="3021"/>
      <c r="PZA6" s="3029"/>
      <c r="PZB6" s="3029"/>
      <c r="PZC6" s="3029"/>
      <c r="PZD6" s="1069"/>
      <c r="PZE6" s="78"/>
      <c r="PZF6" s="2438"/>
      <c r="PZG6" s="3021"/>
      <c r="PZH6" s="3021"/>
      <c r="PZI6" s="3029"/>
      <c r="PZJ6" s="3029"/>
      <c r="PZK6" s="3029"/>
      <c r="PZL6" s="1069"/>
      <c r="PZM6" s="78"/>
      <c r="PZN6" s="2438"/>
      <c r="PZO6" s="3021"/>
      <c r="PZP6" s="3021"/>
      <c r="PZQ6" s="3029"/>
      <c r="PZR6" s="3029"/>
      <c r="PZS6" s="3029"/>
      <c r="PZT6" s="1069"/>
      <c r="PZU6" s="78"/>
      <c r="PZV6" s="2438"/>
      <c r="PZW6" s="3021"/>
      <c r="PZX6" s="3021"/>
      <c r="PZY6" s="3029"/>
      <c r="PZZ6" s="3029"/>
      <c r="QAA6" s="3029"/>
      <c r="QAB6" s="1069"/>
      <c r="QAC6" s="78"/>
      <c r="QAD6" s="2438"/>
      <c r="QAE6" s="3021"/>
      <c r="QAF6" s="3021"/>
      <c r="QAG6" s="3029"/>
      <c r="QAH6" s="3029"/>
      <c r="QAI6" s="3029"/>
      <c r="QAJ6" s="1069"/>
      <c r="QAK6" s="78"/>
      <c r="QAL6" s="2438"/>
      <c r="QAM6" s="3021"/>
      <c r="QAN6" s="3021"/>
      <c r="QAO6" s="3029"/>
      <c r="QAP6" s="3029"/>
      <c r="QAQ6" s="3029"/>
      <c r="QAR6" s="1069"/>
      <c r="QAS6" s="78"/>
      <c r="QAT6" s="2438"/>
      <c r="QAU6" s="3021"/>
      <c r="QAV6" s="3021"/>
      <c r="QAW6" s="3029"/>
      <c r="QAX6" s="3029"/>
      <c r="QAY6" s="3029"/>
      <c r="QAZ6" s="1069"/>
      <c r="QBA6" s="78"/>
      <c r="QBB6" s="2438"/>
      <c r="QBC6" s="3021"/>
      <c r="QBD6" s="3021"/>
      <c r="QBE6" s="3029"/>
      <c r="QBF6" s="3029"/>
      <c r="QBG6" s="3029"/>
      <c r="QBH6" s="1069"/>
      <c r="QBI6" s="78"/>
      <c r="QBJ6" s="2438"/>
      <c r="QBK6" s="3021"/>
      <c r="QBL6" s="3021"/>
      <c r="QBM6" s="3029"/>
      <c r="QBN6" s="3029"/>
      <c r="QBO6" s="3029"/>
      <c r="QBP6" s="1069"/>
      <c r="QBQ6" s="78"/>
      <c r="QBR6" s="2438"/>
      <c r="QBS6" s="3021"/>
      <c r="QBT6" s="3021"/>
      <c r="QBU6" s="3029"/>
      <c r="QBV6" s="3029"/>
      <c r="QBW6" s="3029"/>
      <c r="QBX6" s="1069"/>
      <c r="QBY6" s="78"/>
      <c r="QBZ6" s="2438"/>
      <c r="QCA6" s="3021"/>
      <c r="QCB6" s="3021"/>
      <c r="QCC6" s="3029"/>
      <c r="QCD6" s="3029"/>
      <c r="QCE6" s="3029"/>
      <c r="QCF6" s="1069"/>
      <c r="QCG6" s="78"/>
      <c r="QCH6" s="2438"/>
      <c r="QCI6" s="3021"/>
      <c r="QCJ6" s="3021"/>
      <c r="QCK6" s="3029"/>
      <c r="QCL6" s="3029"/>
      <c r="QCM6" s="3029"/>
      <c r="QCN6" s="1069"/>
      <c r="QCO6" s="78"/>
      <c r="QCP6" s="2438"/>
      <c r="QCQ6" s="3021"/>
      <c r="QCR6" s="3021"/>
      <c r="QCS6" s="3029"/>
      <c r="QCT6" s="3029"/>
      <c r="QCU6" s="3029"/>
      <c r="QCV6" s="1069"/>
      <c r="QCW6" s="78"/>
      <c r="QCX6" s="2438"/>
      <c r="QCY6" s="3021"/>
      <c r="QCZ6" s="3021"/>
      <c r="QDA6" s="3029"/>
      <c r="QDB6" s="3029"/>
      <c r="QDC6" s="3029"/>
      <c r="QDD6" s="1069"/>
      <c r="QDE6" s="78"/>
      <c r="QDF6" s="2438"/>
      <c r="QDG6" s="3021"/>
      <c r="QDH6" s="3021"/>
      <c r="QDI6" s="3029"/>
      <c r="QDJ6" s="3029"/>
      <c r="QDK6" s="3029"/>
      <c r="QDL6" s="1069"/>
      <c r="QDM6" s="78"/>
      <c r="QDN6" s="2438"/>
      <c r="QDO6" s="3021"/>
      <c r="QDP6" s="3021"/>
      <c r="QDQ6" s="3029"/>
      <c r="QDR6" s="3029"/>
      <c r="QDS6" s="3029"/>
      <c r="QDT6" s="1069"/>
      <c r="QDU6" s="78"/>
      <c r="QDV6" s="2438"/>
      <c r="QDW6" s="3021"/>
      <c r="QDX6" s="3021"/>
      <c r="QDY6" s="3029"/>
      <c r="QDZ6" s="3029"/>
      <c r="QEA6" s="3029"/>
      <c r="QEB6" s="1069"/>
      <c r="QEC6" s="78"/>
      <c r="QED6" s="2438"/>
      <c r="QEE6" s="3021"/>
      <c r="QEF6" s="3021"/>
      <c r="QEG6" s="3029"/>
      <c r="QEH6" s="3029"/>
      <c r="QEI6" s="3029"/>
      <c r="QEJ6" s="1069"/>
      <c r="QEK6" s="78"/>
      <c r="QEL6" s="2438"/>
      <c r="QEM6" s="3021"/>
      <c r="QEN6" s="3021"/>
      <c r="QEO6" s="3029"/>
      <c r="QEP6" s="3029"/>
      <c r="QEQ6" s="3029"/>
      <c r="QER6" s="1069"/>
      <c r="QES6" s="78"/>
      <c r="QET6" s="2438"/>
      <c r="QEU6" s="3021"/>
      <c r="QEV6" s="3021"/>
      <c r="QEW6" s="3029"/>
      <c r="QEX6" s="3029"/>
      <c r="QEY6" s="3029"/>
      <c r="QEZ6" s="1069"/>
      <c r="QFA6" s="78"/>
      <c r="QFB6" s="2438"/>
      <c r="QFC6" s="3021"/>
      <c r="QFD6" s="3021"/>
      <c r="QFE6" s="3029"/>
      <c r="QFF6" s="3029"/>
      <c r="QFG6" s="3029"/>
      <c r="QFH6" s="1069"/>
      <c r="QFI6" s="78"/>
      <c r="QFJ6" s="2438"/>
      <c r="QFK6" s="3021"/>
      <c r="QFL6" s="3021"/>
      <c r="QFM6" s="3029"/>
      <c r="QFN6" s="3029"/>
      <c r="QFO6" s="3029"/>
      <c r="QFP6" s="1069"/>
      <c r="QFQ6" s="78"/>
      <c r="QFR6" s="2438"/>
      <c r="QFS6" s="3021"/>
      <c r="QFT6" s="3021"/>
      <c r="QFU6" s="3029"/>
      <c r="QFV6" s="3029"/>
      <c r="QFW6" s="3029"/>
      <c r="QFX6" s="1069"/>
      <c r="QFY6" s="78"/>
      <c r="QFZ6" s="2438"/>
      <c r="QGA6" s="3021"/>
      <c r="QGB6" s="3021"/>
      <c r="QGC6" s="3029"/>
      <c r="QGD6" s="3029"/>
      <c r="QGE6" s="3029"/>
      <c r="QGF6" s="1069"/>
      <c r="QGG6" s="78"/>
      <c r="QGH6" s="2438"/>
      <c r="QGI6" s="3021"/>
      <c r="QGJ6" s="3021"/>
      <c r="QGK6" s="3029"/>
      <c r="QGL6" s="3029"/>
      <c r="QGM6" s="3029"/>
      <c r="QGN6" s="1069"/>
      <c r="QGO6" s="78"/>
      <c r="QGP6" s="2438"/>
      <c r="QGQ6" s="3021"/>
      <c r="QGR6" s="3021"/>
      <c r="QGS6" s="3029"/>
      <c r="QGT6" s="3029"/>
      <c r="QGU6" s="3029"/>
      <c r="QGV6" s="1069"/>
      <c r="QGW6" s="78"/>
      <c r="QGX6" s="2438"/>
      <c r="QGY6" s="3021"/>
      <c r="QGZ6" s="3021"/>
      <c r="QHA6" s="3029"/>
      <c r="QHB6" s="3029"/>
      <c r="QHC6" s="3029"/>
      <c r="QHD6" s="1069"/>
      <c r="QHE6" s="78"/>
      <c r="QHF6" s="2438"/>
      <c r="QHG6" s="3021"/>
      <c r="QHH6" s="3021"/>
      <c r="QHI6" s="3029"/>
      <c r="QHJ6" s="3029"/>
      <c r="QHK6" s="3029"/>
      <c r="QHL6" s="1069"/>
      <c r="QHM6" s="78"/>
      <c r="QHN6" s="2438"/>
      <c r="QHO6" s="3021"/>
      <c r="QHP6" s="3021"/>
      <c r="QHQ6" s="3029"/>
      <c r="QHR6" s="3029"/>
      <c r="QHS6" s="3029"/>
      <c r="QHT6" s="1069"/>
      <c r="QHU6" s="78"/>
      <c r="QHV6" s="2438"/>
      <c r="QHW6" s="3021"/>
      <c r="QHX6" s="3021"/>
      <c r="QHY6" s="3029"/>
      <c r="QHZ6" s="3029"/>
      <c r="QIA6" s="3029"/>
      <c r="QIB6" s="1069"/>
      <c r="QIC6" s="78"/>
      <c r="QID6" s="2438"/>
      <c r="QIE6" s="3021"/>
      <c r="QIF6" s="3021"/>
      <c r="QIG6" s="3029"/>
      <c r="QIH6" s="3029"/>
      <c r="QII6" s="3029"/>
      <c r="QIJ6" s="1069"/>
      <c r="QIK6" s="78"/>
      <c r="QIL6" s="2438"/>
      <c r="QIM6" s="3021"/>
      <c r="QIN6" s="3021"/>
      <c r="QIO6" s="3029"/>
      <c r="QIP6" s="3029"/>
      <c r="QIQ6" s="3029"/>
      <c r="QIR6" s="1069"/>
      <c r="QIS6" s="78"/>
      <c r="QIT6" s="2438"/>
      <c r="QIU6" s="3021"/>
      <c r="QIV6" s="3021"/>
      <c r="QIW6" s="3029"/>
      <c r="QIX6" s="3029"/>
      <c r="QIY6" s="3029"/>
      <c r="QIZ6" s="1069"/>
      <c r="QJA6" s="78"/>
      <c r="QJB6" s="2438"/>
      <c r="QJC6" s="3021"/>
      <c r="QJD6" s="3021"/>
      <c r="QJE6" s="3029"/>
      <c r="QJF6" s="3029"/>
      <c r="QJG6" s="3029"/>
      <c r="QJH6" s="1069"/>
      <c r="QJI6" s="78"/>
      <c r="QJJ6" s="2438"/>
      <c r="QJK6" s="3021"/>
      <c r="QJL6" s="3021"/>
      <c r="QJM6" s="3029"/>
      <c r="QJN6" s="3029"/>
      <c r="QJO6" s="3029"/>
      <c r="QJP6" s="1069"/>
      <c r="QJQ6" s="78"/>
      <c r="QJR6" s="2438"/>
      <c r="QJS6" s="3021"/>
      <c r="QJT6" s="3021"/>
      <c r="QJU6" s="3029"/>
      <c r="QJV6" s="3029"/>
      <c r="QJW6" s="3029"/>
      <c r="QJX6" s="1069"/>
      <c r="QJY6" s="78"/>
      <c r="QJZ6" s="2438"/>
      <c r="QKA6" s="3021"/>
      <c r="QKB6" s="3021"/>
      <c r="QKC6" s="3029"/>
      <c r="QKD6" s="3029"/>
      <c r="QKE6" s="3029"/>
      <c r="QKF6" s="1069"/>
      <c r="QKG6" s="78"/>
      <c r="QKH6" s="2438"/>
      <c r="QKI6" s="3021"/>
      <c r="QKJ6" s="3021"/>
      <c r="QKK6" s="3029"/>
      <c r="QKL6" s="3029"/>
      <c r="QKM6" s="3029"/>
      <c r="QKN6" s="1069"/>
      <c r="QKO6" s="78"/>
      <c r="QKP6" s="2438"/>
      <c r="QKQ6" s="3021"/>
      <c r="QKR6" s="3021"/>
      <c r="QKS6" s="3029"/>
      <c r="QKT6" s="3029"/>
      <c r="QKU6" s="3029"/>
      <c r="QKV6" s="1069"/>
      <c r="QKW6" s="78"/>
      <c r="QKX6" s="2438"/>
      <c r="QKY6" s="3021"/>
      <c r="QKZ6" s="3021"/>
      <c r="QLA6" s="3029"/>
      <c r="QLB6" s="3029"/>
      <c r="QLC6" s="3029"/>
      <c r="QLD6" s="1069"/>
      <c r="QLE6" s="78"/>
      <c r="QLF6" s="2438"/>
      <c r="QLG6" s="3021"/>
      <c r="QLH6" s="3021"/>
      <c r="QLI6" s="3029"/>
      <c r="QLJ6" s="3029"/>
      <c r="QLK6" s="3029"/>
      <c r="QLL6" s="1069"/>
      <c r="QLM6" s="78"/>
      <c r="QLN6" s="2438"/>
      <c r="QLO6" s="3021"/>
      <c r="QLP6" s="3021"/>
      <c r="QLQ6" s="3029"/>
      <c r="QLR6" s="3029"/>
      <c r="QLS6" s="3029"/>
      <c r="QLT6" s="1069"/>
      <c r="QLU6" s="78"/>
      <c r="QLV6" s="2438"/>
      <c r="QLW6" s="3021"/>
      <c r="QLX6" s="3021"/>
      <c r="QLY6" s="3029"/>
      <c r="QLZ6" s="3029"/>
      <c r="QMA6" s="3029"/>
      <c r="QMB6" s="1069"/>
      <c r="QMC6" s="78"/>
      <c r="QMD6" s="2438"/>
      <c r="QME6" s="3021"/>
      <c r="QMF6" s="3021"/>
      <c r="QMG6" s="3029"/>
      <c r="QMH6" s="3029"/>
      <c r="QMI6" s="3029"/>
      <c r="QMJ6" s="1069"/>
      <c r="QMK6" s="78"/>
      <c r="QML6" s="2438"/>
      <c r="QMM6" s="3021"/>
      <c r="QMN6" s="3021"/>
      <c r="QMO6" s="3029"/>
      <c r="QMP6" s="3029"/>
      <c r="QMQ6" s="3029"/>
      <c r="QMR6" s="1069"/>
      <c r="QMS6" s="78"/>
      <c r="QMT6" s="2438"/>
      <c r="QMU6" s="3021"/>
      <c r="QMV6" s="3021"/>
      <c r="QMW6" s="3029"/>
      <c r="QMX6" s="3029"/>
      <c r="QMY6" s="3029"/>
      <c r="QMZ6" s="1069"/>
      <c r="QNA6" s="78"/>
      <c r="QNB6" s="2438"/>
      <c r="QNC6" s="3021"/>
      <c r="QND6" s="3021"/>
      <c r="QNE6" s="3029"/>
      <c r="QNF6" s="3029"/>
      <c r="QNG6" s="3029"/>
      <c r="QNH6" s="1069"/>
      <c r="QNI6" s="78"/>
      <c r="QNJ6" s="2438"/>
      <c r="QNK6" s="3021"/>
      <c r="QNL6" s="3021"/>
      <c r="QNM6" s="3029"/>
      <c r="QNN6" s="3029"/>
      <c r="QNO6" s="3029"/>
      <c r="QNP6" s="1069"/>
      <c r="QNQ6" s="78"/>
      <c r="QNR6" s="2438"/>
      <c r="QNS6" s="3021"/>
      <c r="QNT6" s="3021"/>
      <c r="QNU6" s="3029"/>
      <c r="QNV6" s="3029"/>
      <c r="QNW6" s="3029"/>
      <c r="QNX6" s="1069"/>
      <c r="QNY6" s="78"/>
      <c r="QNZ6" s="2438"/>
      <c r="QOA6" s="3021"/>
      <c r="QOB6" s="3021"/>
      <c r="QOC6" s="3029"/>
      <c r="QOD6" s="3029"/>
      <c r="QOE6" s="3029"/>
      <c r="QOF6" s="1069"/>
      <c r="QOG6" s="78"/>
      <c r="QOH6" s="2438"/>
      <c r="QOI6" s="3021"/>
      <c r="QOJ6" s="3021"/>
      <c r="QOK6" s="3029"/>
      <c r="QOL6" s="3029"/>
      <c r="QOM6" s="3029"/>
      <c r="QON6" s="1069"/>
      <c r="QOO6" s="78"/>
      <c r="QOP6" s="2438"/>
      <c r="QOQ6" s="3021"/>
      <c r="QOR6" s="3021"/>
      <c r="QOS6" s="3029"/>
      <c r="QOT6" s="3029"/>
      <c r="QOU6" s="3029"/>
      <c r="QOV6" s="1069"/>
      <c r="QOW6" s="78"/>
      <c r="QOX6" s="2438"/>
      <c r="QOY6" s="3021"/>
      <c r="QOZ6" s="3021"/>
      <c r="QPA6" s="3029"/>
      <c r="QPB6" s="3029"/>
      <c r="QPC6" s="3029"/>
      <c r="QPD6" s="1069"/>
      <c r="QPE6" s="78"/>
      <c r="QPF6" s="2438"/>
      <c r="QPG6" s="3021"/>
      <c r="QPH6" s="3021"/>
      <c r="QPI6" s="3029"/>
      <c r="QPJ6" s="3029"/>
      <c r="QPK6" s="3029"/>
      <c r="QPL6" s="1069"/>
      <c r="QPM6" s="78"/>
      <c r="QPN6" s="2438"/>
      <c r="QPO6" s="3021"/>
      <c r="QPP6" s="3021"/>
      <c r="QPQ6" s="3029"/>
      <c r="QPR6" s="3029"/>
      <c r="QPS6" s="3029"/>
      <c r="QPT6" s="1069"/>
      <c r="QPU6" s="78"/>
      <c r="QPV6" s="2438"/>
      <c r="QPW6" s="3021"/>
      <c r="QPX6" s="3021"/>
      <c r="QPY6" s="3029"/>
      <c r="QPZ6" s="3029"/>
      <c r="QQA6" s="3029"/>
      <c r="QQB6" s="1069"/>
      <c r="QQC6" s="78"/>
      <c r="QQD6" s="2438"/>
      <c r="QQE6" s="3021"/>
      <c r="QQF6" s="3021"/>
      <c r="QQG6" s="3029"/>
      <c r="QQH6" s="3029"/>
      <c r="QQI6" s="3029"/>
      <c r="QQJ6" s="1069"/>
      <c r="QQK6" s="78"/>
      <c r="QQL6" s="2438"/>
      <c r="QQM6" s="3021"/>
      <c r="QQN6" s="3021"/>
      <c r="QQO6" s="3029"/>
      <c r="QQP6" s="3029"/>
      <c r="QQQ6" s="3029"/>
      <c r="QQR6" s="1069"/>
      <c r="QQS6" s="78"/>
      <c r="QQT6" s="2438"/>
      <c r="QQU6" s="3021"/>
      <c r="QQV6" s="3021"/>
      <c r="QQW6" s="3029"/>
      <c r="QQX6" s="3029"/>
      <c r="QQY6" s="3029"/>
      <c r="QQZ6" s="1069"/>
      <c r="QRA6" s="78"/>
      <c r="QRB6" s="2438"/>
      <c r="QRC6" s="3021"/>
      <c r="QRD6" s="3021"/>
      <c r="QRE6" s="3029"/>
      <c r="QRF6" s="3029"/>
      <c r="QRG6" s="3029"/>
      <c r="QRH6" s="1069"/>
      <c r="QRI6" s="78"/>
      <c r="QRJ6" s="2438"/>
      <c r="QRK6" s="3021"/>
      <c r="QRL6" s="3021"/>
      <c r="QRM6" s="3029"/>
      <c r="QRN6" s="3029"/>
      <c r="QRO6" s="3029"/>
      <c r="QRP6" s="1069"/>
      <c r="QRQ6" s="78"/>
      <c r="QRR6" s="2438"/>
      <c r="QRS6" s="3021"/>
      <c r="QRT6" s="3021"/>
      <c r="QRU6" s="3029"/>
      <c r="QRV6" s="3029"/>
      <c r="QRW6" s="3029"/>
      <c r="QRX6" s="1069"/>
      <c r="QRY6" s="78"/>
      <c r="QRZ6" s="2438"/>
      <c r="QSA6" s="3021"/>
      <c r="QSB6" s="3021"/>
      <c r="QSC6" s="3029"/>
      <c r="QSD6" s="3029"/>
      <c r="QSE6" s="3029"/>
      <c r="QSF6" s="1069"/>
      <c r="QSG6" s="78"/>
      <c r="QSH6" s="2438"/>
      <c r="QSI6" s="3021"/>
      <c r="QSJ6" s="3021"/>
      <c r="QSK6" s="3029"/>
      <c r="QSL6" s="3029"/>
      <c r="QSM6" s="3029"/>
      <c r="QSN6" s="1069"/>
      <c r="QSO6" s="78"/>
      <c r="QSP6" s="2438"/>
      <c r="QSQ6" s="3021"/>
      <c r="QSR6" s="3021"/>
      <c r="QSS6" s="3029"/>
      <c r="QST6" s="3029"/>
      <c r="QSU6" s="3029"/>
      <c r="QSV6" s="1069"/>
      <c r="QSW6" s="78"/>
      <c r="QSX6" s="2438"/>
      <c r="QSY6" s="3021"/>
      <c r="QSZ6" s="3021"/>
      <c r="QTA6" s="3029"/>
      <c r="QTB6" s="3029"/>
      <c r="QTC6" s="3029"/>
      <c r="QTD6" s="1069"/>
      <c r="QTE6" s="78"/>
      <c r="QTF6" s="2438"/>
      <c r="QTG6" s="3021"/>
      <c r="QTH6" s="3021"/>
      <c r="QTI6" s="3029"/>
      <c r="QTJ6" s="3029"/>
      <c r="QTK6" s="3029"/>
      <c r="QTL6" s="1069"/>
      <c r="QTM6" s="78"/>
      <c r="QTN6" s="2438"/>
      <c r="QTO6" s="3021"/>
      <c r="QTP6" s="3021"/>
      <c r="QTQ6" s="3029"/>
      <c r="QTR6" s="3029"/>
      <c r="QTS6" s="3029"/>
      <c r="QTT6" s="1069"/>
      <c r="QTU6" s="78"/>
      <c r="QTV6" s="2438"/>
      <c r="QTW6" s="3021"/>
      <c r="QTX6" s="3021"/>
      <c r="QTY6" s="3029"/>
      <c r="QTZ6" s="3029"/>
      <c r="QUA6" s="3029"/>
      <c r="QUB6" s="1069"/>
      <c r="QUC6" s="78"/>
      <c r="QUD6" s="2438"/>
      <c r="QUE6" s="3021"/>
      <c r="QUF6" s="3021"/>
      <c r="QUG6" s="3029"/>
      <c r="QUH6" s="3029"/>
      <c r="QUI6" s="3029"/>
      <c r="QUJ6" s="1069"/>
      <c r="QUK6" s="78"/>
      <c r="QUL6" s="2438"/>
      <c r="QUM6" s="3021"/>
      <c r="QUN6" s="3021"/>
      <c r="QUO6" s="3029"/>
      <c r="QUP6" s="3029"/>
      <c r="QUQ6" s="3029"/>
      <c r="QUR6" s="1069"/>
      <c r="QUS6" s="78"/>
      <c r="QUT6" s="2438"/>
      <c r="QUU6" s="3021"/>
      <c r="QUV6" s="3021"/>
      <c r="QUW6" s="3029"/>
      <c r="QUX6" s="3029"/>
      <c r="QUY6" s="3029"/>
      <c r="QUZ6" s="1069"/>
      <c r="QVA6" s="78"/>
      <c r="QVB6" s="2438"/>
      <c r="QVC6" s="3021"/>
      <c r="QVD6" s="3021"/>
      <c r="QVE6" s="3029"/>
      <c r="QVF6" s="3029"/>
      <c r="QVG6" s="3029"/>
      <c r="QVH6" s="1069"/>
      <c r="QVI6" s="78"/>
      <c r="QVJ6" s="2438"/>
      <c r="QVK6" s="3021"/>
      <c r="QVL6" s="3021"/>
      <c r="QVM6" s="3029"/>
      <c r="QVN6" s="3029"/>
      <c r="QVO6" s="3029"/>
      <c r="QVP6" s="1069"/>
      <c r="QVQ6" s="78"/>
      <c r="QVR6" s="2438"/>
      <c r="QVS6" s="3021"/>
      <c r="QVT6" s="3021"/>
      <c r="QVU6" s="3029"/>
      <c r="QVV6" s="3029"/>
      <c r="QVW6" s="3029"/>
      <c r="QVX6" s="1069"/>
      <c r="QVY6" s="78"/>
      <c r="QVZ6" s="2438"/>
      <c r="QWA6" s="3021"/>
      <c r="QWB6" s="3021"/>
      <c r="QWC6" s="3029"/>
      <c r="QWD6" s="3029"/>
      <c r="QWE6" s="3029"/>
      <c r="QWF6" s="1069"/>
      <c r="QWG6" s="78"/>
      <c r="QWH6" s="2438"/>
      <c r="QWI6" s="3021"/>
      <c r="QWJ6" s="3021"/>
      <c r="QWK6" s="3029"/>
      <c r="QWL6" s="3029"/>
      <c r="QWM6" s="3029"/>
      <c r="QWN6" s="1069"/>
      <c r="QWO6" s="78"/>
      <c r="QWP6" s="2438"/>
      <c r="QWQ6" s="3021"/>
      <c r="QWR6" s="3021"/>
      <c r="QWS6" s="3029"/>
      <c r="QWT6" s="3029"/>
      <c r="QWU6" s="3029"/>
      <c r="QWV6" s="1069"/>
      <c r="QWW6" s="78"/>
      <c r="QWX6" s="2438"/>
      <c r="QWY6" s="3021"/>
      <c r="QWZ6" s="3021"/>
      <c r="QXA6" s="3029"/>
      <c r="QXB6" s="3029"/>
      <c r="QXC6" s="3029"/>
      <c r="QXD6" s="1069"/>
      <c r="QXE6" s="78"/>
      <c r="QXF6" s="2438"/>
      <c r="QXG6" s="3021"/>
      <c r="QXH6" s="3021"/>
      <c r="QXI6" s="3029"/>
      <c r="QXJ6" s="3029"/>
      <c r="QXK6" s="3029"/>
      <c r="QXL6" s="1069"/>
      <c r="QXM6" s="78"/>
      <c r="QXN6" s="2438"/>
      <c r="QXO6" s="3021"/>
      <c r="QXP6" s="3021"/>
      <c r="QXQ6" s="3029"/>
      <c r="QXR6" s="3029"/>
      <c r="QXS6" s="3029"/>
      <c r="QXT6" s="1069"/>
      <c r="QXU6" s="78"/>
      <c r="QXV6" s="2438"/>
      <c r="QXW6" s="3021"/>
      <c r="QXX6" s="3021"/>
      <c r="QXY6" s="3029"/>
      <c r="QXZ6" s="3029"/>
      <c r="QYA6" s="3029"/>
      <c r="QYB6" s="1069"/>
      <c r="QYC6" s="78"/>
      <c r="QYD6" s="2438"/>
      <c r="QYE6" s="3021"/>
      <c r="QYF6" s="3021"/>
      <c r="QYG6" s="3029"/>
      <c r="QYH6" s="3029"/>
      <c r="QYI6" s="3029"/>
      <c r="QYJ6" s="1069"/>
      <c r="QYK6" s="78"/>
      <c r="QYL6" s="2438"/>
      <c r="QYM6" s="3021"/>
      <c r="QYN6" s="3021"/>
      <c r="QYO6" s="3029"/>
      <c r="QYP6" s="3029"/>
      <c r="QYQ6" s="3029"/>
      <c r="QYR6" s="1069"/>
      <c r="QYS6" s="78"/>
      <c r="QYT6" s="2438"/>
      <c r="QYU6" s="3021"/>
      <c r="QYV6" s="3021"/>
      <c r="QYW6" s="3029"/>
      <c r="QYX6" s="3029"/>
      <c r="QYY6" s="3029"/>
      <c r="QYZ6" s="1069"/>
      <c r="QZA6" s="78"/>
      <c r="QZB6" s="2438"/>
      <c r="QZC6" s="3021"/>
      <c r="QZD6" s="3021"/>
      <c r="QZE6" s="3029"/>
      <c r="QZF6" s="3029"/>
      <c r="QZG6" s="3029"/>
      <c r="QZH6" s="1069"/>
      <c r="QZI6" s="78"/>
      <c r="QZJ6" s="2438"/>
      <c r="QZK6" s="3021"/>
      <c r="QZL6" s="3021"/>
      <c r="QZM6" s="3029"/>
      <c r="QZN6" s="3029"/>
      <c r="QZO6" s="3029"/>
      <c r="QZP6" s="1069"/>
      <c r="QZQ6" s="78"/>
      <c r="QZR6" s="2438"/>
      <c r="QZS6" s="3021"/>
      <c r="QZT6" s="3021"/>
      <c r="QZU6" s="3029"/>
      <c r="QZV6" s="3029"/>
      <c r="QZW6" s="3029"/>
      <c r="QZX6" s="1069"/>
      <c r="QZY6" s="78"/>
      <c r="QZZ6" s="2438"/>
      <c r="RAA6" s="3021"/>
      <c r="RAB6" s="3021"/>
      <c r="RAC6" s="3029"/>
      <c r="RAD6" s="3029"/>
      <c r="RAE6" s="3029"/>
      <c r="RAF6" s="1069"/>
      <c r="RAG6" s="78"/>
      <c r="RAH6" s="2438"/>
      <c r="RAI6" s="3021"/>
      <c r="RAJ6" s="3021"/>
      <c r="RAK6" s="3029"/>
      <c r="RAL6" s="3029"/>
      <c r="RAM6" s="3029"/>
      <c r="RAN6" s="1069"/>
      <c r="RAO6" s="78"/>
      <c r="RAP6" s="2438"/>
      <c r="RAQ6" s="3021"/>
      <c r="RAR6" s="3021"/>
      <c r="RAS6" s="3029"/>
      <c r="RAT6" s="3029"/>
      <c r="RAU6" s="3029"/>
      <c r="RAV6" s="1069"/>
      <c r="RAW6" s="78"/>
      <c r="RAX6" s="2438"/>
      <c r="RAY6" s="3021"/>
      <c r="RAZ6" s="3021"/>
      <c r="RBA6" s="3029"/>
      <c r="RBB6" s="3029"/>
      <c r="RBC6" s="3029"/>
      <c r="RBD6" s="1069"/>
      <c r="RBE6" s="78"/>
      <c r="RBF6" s="2438"/>
      <c r="RBG6" s="3021"/>
      <c r="RBH6" s="3021"/>
      <c r="RBI6" s="3029"/>
      <c r="RBJ6" s="3029"/>
      <c r="RBK6" s="3029"/>
      <c r="RBL6" s="1069"/>
      <c r="RBM6" s="78"/>
      <c r="RBN6" s="2438"/>
      <c r="RBO6" s="3021"/>
      <c r="RBP6" s="3021"/>
      <c r="RBQ6" s="3029"/>
      <c r="RBR6" s="3029"/>
      <c r="RBS6" s="3029"/>
      <c r="RBT6" s="1069"/>
      <c r="RBU6" s="78"/>
      <c r="RBV6" s="2438"/>
      <c r="RBW6" s="3021"/>
      <c r="RBX6" s="3021"/>
      <c r="RBY6" s="3029"/>
      <c r="RBZ6" s="3029"/>
      <c r="RCA6" s="3029"/>
      <c r="RCB6" s="1069"/>
      <c r="RCC6" s="78"/>
      <c r="RCD6" s="2438"/>
      <c r="RCE6" s="3021"/>
      <c r="RCF6" s="3021"/>
      <c r="RCG6" s="3029"/>
      <c r="RCH6" s="3029"/>
      <c r="RCI6" s="3029"/>
      <c r="RCJ6" s="1069"/>
      <c r="RCK6" s="78"/>
      <c r="RCL6" s="2438"/>
      <c r="RCM6" s="3021"/>
      <c r="RCN6" s="3021"/>
      <c r="RCO6" s="3029"/>
      <c r="RCP6" s="3029"/>
      <c r="RCQ6" s="3029"/>
      <c r="RCR6" s="1069"/>
      <c r="RCS6" s="78"/>
      <c r="RCT6" s="2438"/>
      <c r="RCU6" s="3021"/>
      <c r="RCV6" s="3021"/>
      <c r="RCW6" s="3029"/>
      <c r="RCX6" s="3029"/>
      <c r="RCY6" s="3029"/>
      <c r="RCZ6" s="1069"/>
      <c r="RDA6" s="78"/>
      <c r="RDB6" s="2438"/>
      <c r="RDC6" s="3021"/>
      <c r="RDD6" s="3021"/>
      <c r="RDE6" s="3029"/>
      <c r="RDF6" s="3029"/>
      <c r="RDG6" s="3029"/>
      <c r="RDH6" s="1069"/>
      <c r="RDI6" s="78"/>
      <c r="RDJ6" s="2438"/>
      <c r="RDK6" s="3021"/>
      <c r="RDL6" s="3021"/>
      <c r="RDM6" s="3029"/>
      <c r="RDN6" s="3029"/>
      <c r="RDO6" s="3029"/>
      <c r="RDP6" s="1069"/>
      <c r="RDQ6" s="78"/>
      <c r="RDR6" s="2438"/>
      <c r="RDS6" s="3021"/>
      <c r="RDT6" s="3021"/>
      <c r="RDU6" s="3029"/>
      <c r="RDV6" s="3029"/>
      <c r="RDW6" s="3029"/>
      <c r="RDX6" s="1069"/>
      <c r="RDY6" s="78"/>
      <c r="RDZ6" s="2438"/>
      <c r="REA6" s="3021"/>
      <c r="REB6" s="3021"/>
      <c r="REC6" s="3029"/>
      <c r="RED6" s="3029"/>
      <c r="REE6" s="3029"/>
      <c r="REF6" s="1069"/>
      <c r="REG6" s="78"/>
      <c r="REH6" s="2438"/>
      <c r="REI6" s="3021"/>
      <c r="REJ6" s="3021"/>
      <c r="REK6" s="3029"/>
      <c r="REL6" s="3029"/>
      <c r="REM6" s="3029"/>
      <c r="REN6" s="1069"/>
      <c r="REO6" s="78"/>
      <c r="REP6" s="2438"/>
      <c r="REQ6" s="3021"/>
      <c r="RER6" s="3021"/>
      <c r="RES6" s="3029"/>
      <c r="RET6" s="3029"/>
      <c r="REU6" s="3029"/>
      <c r="REV6" s="1069"/>
      <c r="REW6" s="78"/>
      <c r="REX6" s="2438"/>
      <c r="REY6" s="3021"/>
      <c r="REZ6" s="3021"/>
      <c r="RFA6" s="3029"/>
      <c r="RFB6" s="3029"/>
      <c r="RFC6" s="3029"/>
      <c r="RFD6" s="1069"/>
      <c r="RFE6" s="78"/>
      <c r="RFF6" s="2438"/>
      <c r="RFG6" s="3021"/>
      <c r="RFH6" s="3021"/>
      <c r="RFI6" s="3029"/>
      <c r="RFJ6" s="3029"/>
      <c r="RFK6" s="3029"/>
      <c r="RFL6" s="1069"/>
      <c r="RFM6" s="78"/>
      <c r="RFN6" s="2438"/>
      <c r="RFO6" s="3021"/>
      <c r="RFP6" s="3021"/>
      <c r="RFQ6" s="3029"/>
      <c r="RFR6" s="3029"/>
      <c r="RFS6" s="3029"/>
      <c r="RFT6" s="1069"/>
      <c r="RFU6" s="78"/>
      <c r="RFV6" s="2438"/>
      <c r="RFW6" s="3021"/>
      <c r="RFX6" s="3021"/>
      <c r="RFY6" s="3029"/>
      <c r="RFZ6" s="3029"/>
      <c r="RGA6" s="3029"/>
      <c r="RGB6" s="1069"/>
      <c r="RGC6" s="78"/>
      <c r="RGD6" s="2438"/>
      <c r="RGE6" s="3021"/>
      <c r="RGF6" s="3021"/>
      <c r="RGG6" s="3029"/>
      <c r="RGH6" s="3029"/>
      <c r="RGI6" s="3029"/>
      <c r="RGJ6" s="1069"/>
      <c r="RGK6" s="78"/>
      <c r="RGL6" s="2438"/>
      <c r="RGM6" s="3021"/>
      <c r="RGN6" s="3021"/>
      <c r="RGO6" s="3029"/>
      <c r="RGP6" s="3029"/>
      <c r="RGQ6" s="3029"/>
      <c r="RGR6" s="1069"/>
      <c r="RGS6" s="78"/>
      <c r="RGT6" s="2438"/>
      <c r="RGU6" s="3021"/>
      <c r="RGV6" s="3021"/>
      <c r="RGW6" s="3029"/>
      <c r="RGX6" s="3029"/>
      <c r="RGY6" s="3029"/>
      <c r="RGZ6" s="1069"/>
      <c r="RHA6" s="78"/>
      <c r="RHB6" s="2438"/>
      <c r="RHC6" s="3021"/>
      <c r="RHD6" s="3021"/>
      <c r="RHE6" s="3029"/>
      <c r="RHF6" s="3029"/>
      <c r="RHG6" s="3029"/>
      <c r="RHH6" s="1069"/>
      <c r="RHI6" s="78"/>
      <c r="RHJ6" s="2438"/>
      <c r="RHK6" s="3021"/>
      <c r="RHL6" s="3021"/>
      <c r="RHM6" s="3029"/>
      <c r="RHN6" s="3029"/>
      <c r="RHO6" s="3029"/>
      <c r="RHP6" s="1069"/>
      <c r="RHQ6" s="78"/>
      <c r="RHR6" s="2438"/>
      <c r="RHS6" s="3021"/>
      <c r="RHT6" s="3021"/>
      <c r="RHU6" s="3029"/>
      <c r="RHV6" s="3029"/>
      <c r="RHW6" s="3029"/>
      <c r="RHX6" s="1069"/>
      <c r="RHY6" s="78"/>
      <c r="RHZ6" s="2438"/>
      <c r="RIA6" s="3021"/>
      <c r="RIB6" s="3021"/>
      <c r="RIC6" s="3029"/>
      <c r="RID6" s="3029"/>
      <c r="RIE6" s="3029"/>
      <c r="RIF6" s="1069"/>
      <c r="RIG6" s="78"/>
      <c r="RIH6" s="2438"/>
      <c r="RII6" s="3021"/>
      <c r="RIJ6" s="3021"/>
      <c r="RIK6" s="3029"/>
      <c r="RIL6" s="3029"/>
      <c r="RIM6" s="3029"/>
      <c r="RIN6" s="1069"/>
      <c r="RIO6" s="78"/>
      <c r="RIP6" s="2438"/>
      <c r="RIQ6" s="3021"/>
      <c r="RIR6" s="3021"/>
      <c r="RIS6" s="3029"/>
      <c r="RIT6" s="3029"/>
      <c r="RIU6" s="3029"/>
      <c r="RIV6" s="1069"/>
      <c r="RIW6" s="78"/>
      <c r="RIX6" s="2438"/>
      <c r="RIY6" s="3021"/>
      <c r="RIZ6" s="3021"/>
      <c r="RJA6" s="3029"/>
      <c r="RJB6" s="3029"/>
      <c r="RJC6" s="3029"/>
      <c r="RJD6" s="1069"/>
      <c r="RJE6" s="78"/>
      <c r="RJF6" s="2438"/>
      <c r="RJG6" s="3021"/>
      <c r="RJH6" s="3021"/>
      <c r="RJI6" s="3029"/>
      <c r="RJJ6" s="3029"/>
      <c r="RJK6" s="3029"/>
      <c r="RJL6" s="1069"/>
      <c r="RJM6" s="78"/>
      <c r="RJN6" s="2438"/>
      <c r="RJO6" s="3021"/>
      <c r="RJP6" s="3021"/>
      <c r="RJQ6" s="3029"/>
      <c r="RJR6" s="3029"/>
      <c r="RJS6" s="3029"/>
      <c r="RJT6" s="1069"/>
      <c r="RJU6" s="78"/>
      <c r="RJV6" s="2438"/>
      <c r="RJW6" s="3021"/>
      <c r="RJX6" s="3021"/>
      <c r="RJY6" s="3029"/>
      <c r="RJZ6" s="3029"/>
      <c r="RKA6" s="3029"/>
      <c r="RKB6" s="1069"/>
      <c r="RKC6" s="78"/>
      <c r="RKD6" s="2438"/>
      <c r="RKE6" s="3021"/>
      <c r="RKF6" s="3021"/>
      <c r="RKG6" s="3029"/>
      <c r="RKH6" s="3029"/>
      <c r="RKI6" s="3029"/>
      <c r="RKJ6" s="1069"/>
      <c r="RKK6" s="78"/>
      <c r="RKL6" s="2438"/>
      <c r="RKM6" s="3021"/>
      <c r="RKN6" s="3021"/>
      <c r="RKO6" s="3029"/>
      <c r="RKP6" s="3029"/>
      <c r="RKQ6" s="3029"/>
      <c r="RKR6" s="1069"/>
      <c r="RKS6" s="78"/>
      <c r="RKT6" s="2438"/>
      <c r="RKU6" s="3021"/>
      <c r="RKV6" s="3021"/>
      <c r="RKW6" s="3029"/>
      <c r="RKX6" s="3029"/>
      <c r="RKY6" s="3029"/>
      <c r="RKZ6" s="1069"/>
      <c r="RLA6" s="78"/>
      <c r="RLB6" s="2438"/>
      <c r="RLC6" s="3021"/>
      <c r="RLD6" s="3021"/>
      <c r="RLE6" s="3029"/>
      <c r="RLF6" s="3029"/>
      <c r="RLG6" s="3029"/>
      <c r="RLH6" s="1069"/>
      <c r="RLI6" s="78"/>
      <c r="RLJ6" s="2438"/>
      <c r="RLK6" s="3021"/>
      <c r="RLL6" s="3021"/>
      <c r="RLM6" s="3029"/>
      <c r="RLN6" s="3029"/>
      <c r="RLO6" s="3029"/>
      <c r="RLP6" s="1069"/>
      <c r="RLQ6" s="78"/>
      <c r="RLR6" s="2438"/>
      <c r="RLS6" s="3021"/>
      <c r="RLT6" s="3021"/>
      <c r="RLU6" s="3029"/>
      <c r="RLV6" s="3029"/>
      <c r="RLW6" s="3029"/>
      <c r="RLX6" s="1069"/>
      <c r="RLY6" s="78"/>
      <c r="RLZ6" s="2438"/>
      <c r="RMA6" s="3021"/>
      <c r="RMB6" s="3021"/>
      <c r="RMC6" s="3029"/>
      <c r="RMD6" s="3029"/>
      <c r="RME6" s="3029"/>
      <c r="RMF6" s="1069"/>
      <c r="RMG6" s="78"/>
      <c r="RMH6" s="2438"/>
      <c r="RMI6" s="3021"/>
      <c r="RMJ6" s="3021"/>
      <c r="RMK6" s="3029"/>
      <c r="RML6" s="3029"/>
      <c r="RMM6" s="3029"/>
      <c r="RMN6" s="1069"/>
      <c r="RMO6" s="78"/>
      <c r="RMP6" s="2438"/>
      <c r="RMQ6" s="3021"/>
      <c r="RMR6" s="3021"/>
      <c r="RMS6" s="3029"/>
      <c r="RMT6" s="3029"/>
      <c r="RMU6" s="3029"/>
      <c r="RMV6" s="1069"/>
      <c r="RMW6" s="78"/>
      <c r="RMX6" s="2438"/>
      <c r="RMY6" s="3021"/>
      <c r="RMZ6" s="3021"/>
      <c r="RNA6" s="3029"/>
      <c r="RNB6" s="3029"/>
      <c r="RNC6" s="3029"/>
      <c r="RND6" s="1069"/>
      <c r="RNE6" s="78"/>
      <c r="RNF6" s="2438"/>
      <c r="RNG6" s="3021"/>
      <c r="RNH6" s="3021"/>
      <c r="RNI6" s="3029"/>
      <c r="RNJ6" s="3029"/>
      <c r="RNK6" s="3029"/>
      <c r="RNL6" s="1069"/>
      <c r="RNM6" s="78"/>
      <c r="RNN6" s="2438"/>
      <c r="RNO6" s="3021"/>
      <c r="RNP6" s="3021"/>
      <c r="RNQ6" s="3029"/>
      <c r="RNR6" s="3029"/>
      <c r="RNS6" s="3029"/>
      <c r="RNT6" s="1069"/>
      <c r="RNU6" s="78"/>
      <c r="RNV6" s="2438"/>
      <c r="RNW6" s="3021"/>
      <c r="RNX6" s="3021"/>
      <c r="RNY6" s="3029"/>
      <c r="RNZ6" s="3029"/>
      <c r="ROA6" s="3029"/>
      <c r="ROB6" s="1069"/>
      <c r="ROC6" s="78"/>
      <c r="ROD6" s="2438"/>
      <c r="ROE6" s="3021"/>
      <c r="ROF6" s="3021"/>
      <c r="ROG6" s="3029"/>
      <c r="ROH6" s="3029"/>
      <c r="ROI6" s="3029"/>
      <c r="ROJ6" s="1069"/>
      <c r="ROK6" s="78"/>
      <c r="ROL6" s="2438"/>
      <c r="ROM6" s="3021"/>
      <c r="RON6" s="3021"/>
      <c r="ROO6" s="3029"/>
      <c r="ROP6" s="3029"/>
      <c r="ROQ6" s="3029"/>
      <c r="ROR6" s="1069"/>
      <c r="ROS6" s="78"/>
      <c r="ROT6" s="2438"/>
      <c r="ROU6" s="3021"/>
      <c r="ROV6" s="3021"/>
      <c r="ROW6" s="3029"/>
      <c r="ROX6" s="3029"/>
      <c r="ROY6" s="3029"/>
      <c r="ROZ6" s="1069"/>
      <c r="RPA6" s="78"/>
      <c r="RPB6" s="2438"/>
      <c r="RPC6" s="3021"/>
      <c r="RPD6" s="3021"/>
      <c r="RPE6" s="3029"/>
      <c r="RPF6" s="3029"/>
      <c r="RPG6" s="3029"/>
      <c r="RPH6" s="1069"/>
      <c r="RPI6" s="78"/>
      <c r="RPJ6" s="2438"/>
      <c r="RPK6" s="3021"/>
      <c r="RPL6" s="3021"/>
      <c r="RPM6" s="3029"/>
      <c r="RPN6" s="3029"/>
      <c r="RPO6" s="3029"/>
      <c r="RPP6" s="1069"/>
      <c r="RPQ6" s="78"/>
      <c r="RPR6" s="2438"/>
      <c r="RPS6" s="3021"/>
      <c r="RPT6" s="3021"/>
      <c r="RPU6" s="3029"/>
      <c r="RPV6" s="3029"/>
      <c r="RPW6" s="3029"/>
      <c r="RPX6" s="1069"/>
      <c r="RPY6" s="78"/>
      <c r="RPZ6" s="2438"/>
      <c r="RQA6" s="3021"/>
      <c r="RQB6" s="3021"/>
      <c r="RQC6" s="3029"/>
      <c r="RQD6" s="3029"/>
      <c r="RQE6" s="3029"/>
      <c r="RQF6" s="1069"/>
      <c r="RQG6" s="78"/>
      <c r="RQH6" s="2438"/>
      <c r="RQI6" s="3021"/>
      <c r="RQJ6" s="3021"/>
      <c r="RQK6" s="3029"/>
      <c r="RQL6" s="3029"/>
      <c r="RQM6" s="3029"/>
      <c r="RQN6" s="1069"/>
      <c r="RQO6" s="78"/>
      <c r="RQP6" s="2438"/>
      <c r="RQQ6" s="3021"/>
      <c r="RQR6" s="3021"/>
      <c r="RQS6" s="3029"/>
      <c r="RQT6" s="3029"/>
      <c r="RQU6" s="3029"/>
      <c r="RQV6" s="1069"/>
      <c r="RQW6" s="78"/>
      <c r="RQX6" s="2438"/>
      <c r="RQY6" s="3021"/>
      <c r="RQZ6" s="3021"/>
      <c r="RRA6" s="3029"/>
      <c r="RRB6" s="3029"/>
      <c r="RRC6" s="3029"/>
      <c r="RRD6" s="1069"/>
      <c r="RRE6" s="78"/>
      <c r="RRF6" s="2438"/>
      <c r="RRG6" s="3021"/>
      <c r="RRH6" s="3021"/>
      <c r="RRI6" s="3029"/>
      <c r="RRJ6" s="3029"/>
      <c r="RRK6" s="3029"/>
      <c r="RRL6" s="1069"/>
      <c r="RRM6" s="78"/>
      <c r="RRN6" s="2438"/>
      <c r="RRO6" s="3021"/>
      <c r="RRP6" s="3021"/>
      <c r="RRQ6" s="3029"/>
      <c r="RRR6" s="3029"/>
      <c r="RRS6" s="3029"/>
      <c r="RRT6" s="1069"/>
      <c r="RRU6" s="78"/>
      <c r="RRV6" s="2438"/>
      <c r="RRW6" s="3021"/>
      <c r="RRX6" s="3021"/>
      <c r="RRY6" s="3029"/>
      <c r="RRZ6" s="3029"/>
      <c r="RSA6" s="3029"/>
      <c r="RSB6" s="1069"/>
      <c r="RSC6" s="78"/>
      <c r="RSD6" s="2438"/>
      <c r="RSE6" s="3021"/>
      <c r="RSF6" s="3021"/>
      <c r="RSG6" s="3029"/>
      <c r="RSH6" s="3029"/>
      <c r="RSI6" s="3029"/>
      <c r="RSJ6" s="1069"/>
      <c r="RSK6" s="78"/>
      <c r="RSL6" s="2438"/>
      <c r="RSM6" s="3021"/>
      <c r="RSN6" s="3021"/>
      <c r="RSO6" s="3029"/>
      <c r="RSP6" s="3029"/>
      <c r="RSQ6" s="3029"/>
      <c r="RSR6" s="1069"/>
      <c r="RSS6" s="78"/>
      <c r="RST6" s="2438"/>
      <c r="RSU6" s="3021"/>
      <c r="RSV6" s="3021"/>
      <c r="RSW6" s="3029"/>
      <c r="RSX6" s="3029"/>
      <c r="RSY6" s="3029"/>
      <c r="RSZ6" s="1069"/>
      <c r="RTA6" s="78"/>
      <c r="RTB6" s="2438"/>
      <c r="RTC6" s="3021"/>
      <c r="RTD6" s="3021"/>
      <c r="RTE6" s="3029"/>
      <c r="RTF6" s="3029"/>
      <c r="RTG6" s="3029"/>
      <c r="RTH6" s="1069"/>
      <c r="RTI6" s="78"/>
      <c r="RTJ6" s="2438"/>
      <c r="RTK6" s="3021"/>
      <c r="RTL6" s="3021"/>
      <c r="RTM6" s="3029"/>
      <c r="RTN6" s="3029"/>
      <c r="RTO6" s="3029"/>
      <c r="RTP6" s="1069"/>
      <c r="RTQ6" s="78"/>
      <c r="RTR6" s="2438"/>
      <c r="RTS6" s="3021"/>
      <c r="RTT6" s="3021"/>
      <c r="RTU6" s="3029"/>
      <c r="RTV6" s="3029"/>
      <c r="RTW6" s="3029"/>
      <c r="RTX6" s="1069"/>
      <c r="RTY6" s="78"/>
      <c r="RTZ6" s="2438"/>
      <c r="RUA6" s="3021"/>
      <c r="RUB6" s="3021"/>
      <c r="RUC6" s="3029"/>
      <c r="RUD6" s="3029"/>
      <c r="RUE6" s="3029"/>
      <c r="RUF6" s="1069"/>
      <c r="RUG6" s="78"/>
      <c r="RUH6" s="2438"/>
      <c r="RUI6" s="3021"/>
      <c r="RUJ6" s="3021"/>
      <c r="RUK6" s="3029"/>
      <c r="RUL6" s="3029"/>
      <c r="RUM6" s="3029"/>
      <c r="RUN6" s="1069"/>
      <c r="RUO6" s="78"/>
      <c r="RUP6" s="2438"/>
      <c r="RUQ6" s="3021"/>
      <c r="RUR6" s="3021"/>
      <c r="RUS6" s="3029"/>
      <c r="RUT6" s="3029"/>
      <c r="RUU6" s="3029"/>
      <c r="RUV6" s="1069"/>
      <c r="RUW6" s="78"/>
      <c r="RUX6" s="2438"/>
      <c r="RUY6" s="3021"/>
      <c r="RUZ6" s="3021"/>
      <c r="RVA6" s="3029"/>
      <c r="RVB6" s="3029"/>
      <c r="RVC6" s="3029"/>
      <c r="RVD6" s="1069"/>
      <c r="RVE6" s="78"/>
      <c r="RVF6" s="2438"/>
      <c r="RVG6" s="3021"/>
      <c r="RVH6" s="3021"/>
      <c r="RVI6" s="3029"/>
      <c r="RVJ6" s="3029"/>
      <c r="RVK6" s="3029"/>
      <c r="RVL6" s="1069"/>
      <c r="RVM6" s="78"/>
      <c r="RVN6" s="2438"/>
      <c r="RVO6" s="3021"/>
      <c r="RVP6" s="3021"/>
      <c r="RVQ6" s="3029"/>
      <c r="RVR6" s="3029"/>
      <c r="RVS6" s="3029"/>
      <c r="RVT6" s="1069"/>
      <c r="RVU6" s="78"/>
      <c r="RVV6" s="2438"/>
      <c r="RVW6" s="3021"/>
      <c r="RVX6" s="3021"/>
      <c r="RVY6" s="3029"/>
      <c r="RVZ6" s="3029"/>
      <c r="RWA6" s="3029"/>
      <c r="RWB6" s="1069"/>
      <c r="RWC6" s="78"/>
      <c r="RWD6" s="2438"/>
      <c r="RWE6" s="3021"/>
      <c r="RWF6" s="3021"/>
      <c r="RWG6" s="3029"/>
      <c r="RWH6" s="3029"/>
      <c r="RWI6" s="3029"/>
      <c r="RWJ6" s="1069"/>
      <c r="RWK6" s="78"/>
      <c r="RWL6" s="2438"/>
      <c r="RWM6" s="3021"/>
      <c r="RWN6" s="3021"/>
      <c r="RWO6" s="3029"/>
      <c r="RWP6" s="3029"/>
      <c r="RWQ6" s="3029"/>
      <c r="RWR6" s="1069"/>
      <c r="RWS6" s="78"/>
      <c r="RWT6" s="2438"/>
      <c r="RWU6" s="3021"/>
      <c r="RWV6" s="3021"/>
      <c r="RWW6" s="3029"/>
      <c r="RWX6" s="3029"/>
      <c r="RWY6" s="3029"/>
      <c r="RWZ6" s="1069"/>
      <c r="RXA6" s="78"/>
      <c r="RXB6" s="2438"/>
      <c r="RXC6" s="3021"/>
      <c r="RXD6" s="3021"/>
      <c r="RXE6" s="3029"/>
      <c r="RXF6" s="3029"/>
      <c r="RXG6" s="3029"/>
      <c r="RXH6" s="1069"/>
      <c r="RXI6" s="78"/>
      <c r="RXJ6" s="2438"/>
      <c r="RXK6" s="3021"/>
      <c r="RXL6" s="3021"/>
      <c r="RXM6" s="3029"/>
      <c r="RXN6" s="3029"/>
      <c r="RXO6" s="3029"/>
      <c r="RXP6" s="1069"/>
      <c r="RXQ6" s="78"/>
      <c r="RXR6" s="2438"/>
      <c r="RXS6" s="3021"/>
      <c r="RXT6" s="3021"/>
      <c r="RXU6" s="3029"/>
      <c r="RXV6" s="3029"/>
      <c r="RXW6" s="3029"/>
      <c r="RXX6" s="1069"/>
      <c r="RXY6" s="78"/>
      <c r="RXZ6" s="2438"/>
      <c r="RYA6" s="3021"/>
      <c r="RYB6" s="3021"/>
      <c r="RYC6" s="3029"/>
      <c r="RYD6" s="3029"/>
      <c r="RYE6" s="3029"/>
      <c r="RYF6" s="1069"/>
      <c r="RYG6" s="78"/>
      <c r="RYH6" s="2438"/>
      <c r="RYI6" s="3021"/>
      <c r="RYJ6" s="3021"/>
      <c r="RYK6" s="3029"/>
      <c r="RYL6" s="3029"/>
      <c r="RYM6" s="3029"/>
      <c r="RYN6" s="1069"/>
      <c r="RYO6" s="78"/>
      <c r="RYP6" s="2438"/>
      <c r="RYQ6" s="3021"/>
      <c r="RYR6" s="3021"/>
      <c r="RYS6" s="3029"/>
      <c r="RYT6" s="3029"/>
      <c r="RYU6" s="3029"/>
      <c r="RYV6" s="1069"/>
      <c r="RYW6" s="78"/>
      <c r="RYX6" s="2438"/>
      <c r="RYY6" s="3021"/>
      <c r="RYZ6" s="3021"/>
      <c r="RZA6" s="3029"/>
      <c r="RZB6" s="3029"/>
      <c r="RZC6" s="3029"/>
      <c r="RZD6" s="1069"/>
      <c r="RZE6" s="78"/>
      <c r="RZF6" s="2438"/>
      <c r="RZG6" s="3021"/>
      <c r="RZH6" s="3021"/>
      <c r="RZI6" s="3029"/>
      <c r="RZJ6" s="3029"/>
      <c r="RZK6" s="3029"/>
      <c r="RZL6" s="1069"/>
      <c r="RZM6" s="78"/>
      <c r="RZN6" s="2438"/>
      <c r="RZO6" s="3021"/>
      <c r="RZP6" s="3021"/>
      <c r="RZQ6" s="3029"/>
      <c r="RZR6" s="3029"/>
      <c r="RZS6" s="3029"/>
      <c r="RZT6" s="1069"/>
      <c r="RZU6" s="78"/>
      <c r="RZV6" s="2438"/>
      <c r="RZW6" s="3021"/>
      <c r="RZX6" s="3021"/>
      <c r="RZY6" s="3029"/>
      <c r="RZZ6" s="3029"/>
      <c r="SAA6" s="3029"/>
      <c r="SAB6" s="1069"/>
      <c r="SAC6" s="78"/>
      <c r="SAD6" s="2438"/>
      <c r="SAE6" s="3021"/>
      <c r="SAF6" s="3021"/>
      <c r="SAG6" s="3029"/>
      <c r="SAH6" s="3029"/>
      <c r="SAI6" s="3029"/>
      <c r="SAJ6" s="1069"/>
      <c r="SAK6" s="78"/>
      <c r="SAL6" s="2438"/>
      <c r="SAM6" s="3021"/>
      <c r="SAN6" s="3021"/>
      <c r="SAO6" s="3029"/>
      <c r="SAP6" s="3029"/>
      <c r="SAQ6" s="3029"/>
      <c r="SAR6" s="1069"/>
      <c r="SAS6" s="78"/>
      <c r="SAT6" s="2438"/>
      <c r="SAU6" s="3021"/>
      <c r="SAV6" s="3021"/>
      <c r="SAW6" s="3029"/>
      <c r="SAX6" s="3029"/>
      <c r="SAY6" s="3029"/>
      <c r="SAZ6" s="1069"/>
      <c r="SBA6" s="78"/>
      <c r="SBB6" s="2438"/>
      <c r="SBC6" s="3021"/>
      <c r="SBD6" s="3021"/>
      <c r="SBE6" s="3029"/>
      <c r="SBF6" s="3029"/>
      <c r="SBG6" s="3029"/>
      <c r="SBH6" s="1069"/>
      <c r="SBI6" s="78"/>
      <c r="SBJ6" s="2438"/>
      <c r="SBK6" s="3021"/>
      <c r="SBL6" s="3021"/>
      <c r="SBM6" s="3029"/>
      <c r="SBN6" s="3029"/>
      <c r="SBO6" s="3029"/>
      <c r="SBP6" s="1069"/>
      <c r="SBQ6" s="78"/>
      <c r="SBR6" s="2438"/>
      <c r="SBS6" s="3021"/>
      <c r="SBT6" s="3021"/>
      <c r="SBU6" s="3029"/>
      <c r="SBV6" s="3029"/>
      <c r="SBW6" s="3029"/>
      <c r="SBX6" s="1069"/>
      <c r="SBY6" s="78"/>
      <c r="SBZ6" s="2438"/>
      <c r="SCA6" s="3021"/>
      <c r="SCB6" s="3021"/>
      <c r="SCC6" s="3029"/>
      <c r="SCD6" s="3029"/>
      <c r="SCE6" s="3029"/>
      <c r="SCF6" s="1069"/>
      <c r="SCG6" s="78"/>
      <c r="SCH6" s="2438"/>
      <c r="SCI6" s="3021"/>
      <c r="SCJ6" s="3021"/>
      <c r="SCK6" s="3029"/>
      <c r="SCL6" s="3029"/>
      <c r="SCM6" s="3029"/>
      <c r="SCN6" s="1069"/>
      <c r="SCO6" s="78"/>
      <c r="SCP6" s="2438"/>
      <c r="SCQ6" s="3021"/>
      <c r="SCR6" s="3021"/>
      <c r="SCS6" s="3029"/>
      <c r="SCT6" s="3029"/>
      <c r="SCU6" s="3029"/>
      <c r="SCV6" s="1069"/>
      <c r="SCW6" s="78"/>
      <c r="SCX6" s="2438"/>
      <c r="SCY6" s="3021"/>
      <c r="SCZ6" s="3021"/>
      <c r="SDA6" s="3029"/>
      <c r="SDB6" s="3029"/>
      <c r="SDC6" s="3029"/>
      <c r="SDD6" s="1069"/>
      <c r="SDE6" s="78"/>
      <c r="SDF6" s="2438"/>
      <c r="SDG6" s="3021"/>
      <c r="SDH6" s="3021"/>
      <c r="SDI6" s="3029"/>
      <c r="SDJ6" s="3029"/>
      <c r="SDK6" s="3029"/>
      <c r="SDL6" s="1069"/>
      <c r="SDM6" s="78"/>
      <c r="SDN6" s="2438"/>
      <c r="SDO6" s="3021"/>
      <c r="SDP6" s="3021"/>
      <c r="SDQ6" s="3029"/>
      <c r="SDR6" s="3029"/>
      <c r="SDS6" s="3029"/>
      <c r="SDT6" s="1069"/>
      <c r="SDU6" s="78"/>
      <c r="SDV6" s="2438"/>
      <c r="SDW6" s="3021"/>
      <c r="SDX6" s="3021"/>
      <c r="SDY6" s="3029"/>
      <c r="SDZ6" s="3029"/>
      <c r="SEA6" s="3029"/>
      <c r="SEB6" s="1069"/>
      <c r="SEC6" s="78"/>
      <c r="SED6" s="2438"/>
      <c r="SEE6" s="3021"/>
      <c r="SEF6" s="3021"/>
      <c r="SEG6" s="3029"/>
      <c r="SEH6" s="3029"/>
      <c r="SEI6" s="3029"/>
      <c r="SEJ6" s="1069"/>
      <c r="SEK6" s="78"/>
      <c r="SEL6" s="2438"/>
      <c r="SEM6" s="3021"/>
      <c r="SEN6" s="3021"/>
      <c r="SEO6" s="3029"/>
      <c r="SEP6" s="3029"/>
      <c r="SEQ6" s="3029"/>
      <c r="SER6" s="1069"/>
      <c r="SES6" s="78"/>
      <c r="SET6" s="2438"/>
      <c r="SEU6" s="3021"/>
      <c r="SEV6" s="3021"/>
      <c r="SEW6" s="3029"/>
      <c r="SEX6" s="3029"/>
      <c r="SEY6" s="3029"/>
      <c r="SEZ6" s="1069"/>
      <c r="SFA6" s="78"/>
      <c r="SFB6" s="2438"/>
      <c r="SFC6" s="3021"/>
      <c r="SFD6" s="3021"/>
      <c r="SFE6" s="3029"/>
      <c r="SFF6" s="3029"/>
      <c r="SFG6" s="3029"/>
      <c r="SFH6" s="1069"/>
      <c r="SFI6" s="78"/>
      <c r="SFJ6" s="2438"/>
      <c r="SFK6" s="3021"/>
      <c r="SFL6" s="3021"/>
      <c r="SFM6" s="3029"/>
      <c r="SFN6" s="3029"/>
      <c r="SFO6" s="3029"/>
      <c r="SFP6" s="1069"/>
      <c r="SFQ6" s="78"/>
      <c r="SFR6" s="2438"/>
      <c r="SFS6" s="3021"/>
      <c r="SFT6" s="3021"/>
      <c r="SFU6" s="3029"/>
      <c r="SFV6" s="3029"/>
      <c r="SFW6" s="3029"/>
      <c r="SFX6" s="1069"/>
      <c r="SFY6" s="78"/>
      <c r="SFZ6" s="2438"/>
      <c r="SGA6" s="3021"/>
      <c r="SGB6" s="3021"/>
      <c r="SGC6" s="3029"/>
      <c r="SGD6" s="3029"/>
      <c r="SGE6" s="3029"/>
      <c r="SGF6" s="1069"/>
      <c r="SGG6" s="78"/>
      <c r="SGH6" s="2438"/>
      <c r="SGI6" s="3021"/>
      <c r="SGJ6" s="3021"/>
      <c r="SGK6" s="3029"/>
      <c r="SGL6" s="3029"/>
      <c r="SGM6" s="3029"/>
      <c r="SGN6" s="1069"/>
      <c r="SGO6" s="78"/>
      <c r="SGP6" s="2438"/>
      <c r="SGQ6" s="3021"/>
      <c r="SGR6" s="3021"/>
      <c r="SGS6" s="3029"/>
      <c r="SGT6" s="3029"/>
      <c r="SGU6" s="3029"/>
      <c r="SGV6" s="1069"/>
      <c r="SGW6" s="78"/>
      <c r="SGX6" s="2438"/>
      <c r="SGY6" s="3021"/>
      <c r="SGZ6" s="3021"/>
      <c r="SHA6" s="3029"/>
      <c r="SHB6" s="3029"/>
      <c r="SHC6" s="3029"/>
      <c r="SHD6" s="1069"/>
      <c r="SHE6" s="78"/>
      <c r="SHF6" s="2438"/>
      <c r="SHG6" s="3021"/>
      <c r="SHH6" s="3021"/>
      <c r="SHI6" s="3029"/>
      <c r="SHJ6" s="3029"/>
      <c r="SHK6" s="3029"/>
      <c r="SHL6" s="1069"/>
      <c r="SHM6" s="78"/>
      <c r="SHN6" s="2438"/>
      <c r="SHO6" s="3021"/>
      <c r="SHP6" s="3021"/>
      <c r="SHQ6" s="3029"/>
      <c r="SHR6" s="3029"/>
      <c r="SHS6" s="3029"/>
      <c r="SHT6" s="1069"/>
      <c r="SHU6" s="78"/>
      <c r="SHV6" s="2438"/>
      <c r="SHW6" s="3021"/>
      <c r="SHX6" s="3021"/>
      <c r="SHY6" s="3029"/>
      <c r="SHZ6" s="3029"/>
      <c r="SIA6" s="3029"/>
      <c r="SIB6" s="1069"/>
      <c r="SIC6" s="78"/>
      <c r="SID6" s="2438"/>
      <c r="SIE6" s="3021"/>
      <c r="SIF6" s="3021"/>
      <c r="SIG6" s="3029"/>
      <c r="SIH6" s="3029"/>
      <c r="SII6" s="3029"/>
      <c r="SIJ6" s="1069"/>
      <c r="SIK6" s="78"/>
      <c r="SIL6" s="2438"/>
      <c r="SIM6" s="3021"/>
      <c r="SIN6" s="3021"/>
      <c r="SIO6" s="3029"/>
      <c r="SIP6" s="3029"/>
      <c r="SIQ6" s="3029"/>
      <c r="SIR6" s="1069"/>
      <c r="SIS6" s="78"/>
      <c r="SIT6" s="2438"/>
      <c r="SIU6" s="3021"/>
      <c r="SIV6" s="3021"/>
      <c r="SIW6" s="3029"/>
      <c r="SIX6" s="3029"/>
      <c r="SIY6" s="3029"/>
      <c r="SIZ6" s="1069"/>
      <c r="SJA6" s="78"/>
      <c r="SJB6" s="2438"/>
      <c r="SJC6" s="3021"/>
      <c r="SJD6" s="3021"/>
      <c r="SJE6" s="3029"/>
      <c r="SJF6" s="3029"/>
      <c r="SJG6" s="3029"/>
      <c r="SJH6" s="1069"/>
      <c r="SJI6" s="78"/>
      <c r="SJJ6" s="2438"/>
      <c r="SJK6" s="3021"/>
      <c r="SJL6" s="3021"/>
      <c r="SJM6" s="3029"/>
      <c r="SJN6" s="3029"/>
      <c r="SJO6" s="3029"/>
      <c r="SJP6" s="1069"/>
      <c r="SJQ6" s="78"/>
      <c r="SJR6" s="2438"/>
      <c r="SJS6" s="3021"/>
      <c r="SJT6" s="3021"/>
      <c r="SJU6" s="3029"/>
      <c r="SJV6" s="3029"/>
      <c r="SJW6" s="3029"/>
      <c r="SJX6" s="1069"/>
      <c r="SJY6" s="78"/>
      <c r="SJZ6" s="2438"/>
      <c r="SKA6" s="3021"/>
      <c r="SKB6" s="3021"/>
      <c r="SKC6" s="3029"/>
      <c r="SKD6" s="3029"/>
      <c r="SKE6" s="3029"/>
      <c r="SKF6" s="1069"/>
      <c r="SKG6" s="78"/>
      <c r="SKH6" s="2438"/>
      <c r="SKI6" s="3021"/>
      <c r="SKJ6" s="3021"/>
      <c r="SKK6" s="3029"/>
      <c r="SKL6" s="3029"/>
      <c r="SKM6" s="3029"/>
      <c r="SKN6" s="1069"/>
      <c r="SKO6" s="78"/>
      <c r="SKP6" s="2438"/>
      <c r="SKQ6" s="3021"/>
      <c r="SKR6" s="3021"/>
      <c r="SKS6" s="3029"/>
      <c r="SKT6" s="3029"/>
      <c r="SKU6" s="3029"/>
      <c r="SKV6" s="1069"/>
      <c r="SKW6" s="78"/>
      <c r="SKX6" s="2438"/>
      <c r="SKY6" s="3021"/>
      <c r="SKZ6" s="3021"/>
      <c r="SLA6" s="3029"/>
      <c r="SLB6" s="3029"/>
      <c r="SLC6" s="3029"/>
      <c r="SLD6" s="1069"/>
      <c r="SLE6" s="78"/>
      <c r="SLF6" s="2438"/>
      <c r="SLG6" s="3021"/>
      <c r="SLH6" s="3021"/>
      <c r="SLI6" s="3029"/>
      <c r="SLJ6" s="3029"/>
      <c r="SLK6" s="3029"/>
      <c r="SLL6" s="1069"/>
      <c r="SLM6" s="78"/>
      <c r="SLN6" s="2438"/>
      <c r="SLO6" s="3021"/>
      <c r="SLP6" s="3021"/>
      <c r="SLQ6" s="3029"/>
      <c r="SLR6" s="3029"/>
      <c r="SLS6" s="3029"/>
      <c r="SLT6" s="1069"/>
      <c r="SLU6" s="78"/>
      <c r="SLV6" s="2438"/>
      <c r="SLW6" s="3021"/>
      <c r="SLX6" s="3021"/>
      <c r="SLY6" s="3029"/>
      <c r="SLZ6" s="3029"/>
      <c r="SMA6" s="3029"/>
      <c r="SMB6" s="1069"/>
      <c r="SMC6" s="78"/>
      <c r="SMD6" s="2438"/>
      <c r="SME6" s="3021"/>
      <c r="SMF6" s="3021"/>
      <c r="SMG6" s="3029"/>
      <c r="SMH6" s="3029"/>
      <c r="SMI6" s="3029"/>
      <c r="SMJ6" s="1069"/>
      <c r="SMK6" s="78"/>
      <c r="SML6" s="2438"/>
      <c r="SMM6" s="3021"/>
      <c r="SMN6" s="3021"/>
      <c r="SMO6" s="3029"/>
      <c r="SMP6" s="3029"/>
      <c r="SMQ6" s="3029"/>
      <c r="SMR6" s="1069"/>
      <c r="SMS6" s="78"/>
      <c r="SMT6" s="2438"/>
      <c r="SMU6" s="3021"/>
      <c r="SMV6" s="3021"/>
      <c r="SMW6" s="3029"/>
      <c r="SMX6" s="3029"/>
      <c r="SMY6" s="3029"/>
      <c r="SMZ6" s="1069"/>
      <c r="SNA6" s="78"/>
      <c r="SNB6" s="2438"/>
      <c r="SNC6" s="3021"/>
      <c r="SND6" s="3021"/>
      <c r="SNE6" s="3029"/>
      <c r="SNF6" s="3029"/>
      <c r="SNG6" s="3029"/>
      <c r="SNH6" s="1069"/>
      <c r="SNI6" s="78"/>
      <c r="SNJ6" s="2438"/>
      <c r="SNK6" s="3021"/>
      <c r="SNL6" s="3021"/>
      <c r="SNM6" s="3029"/>
      <c r="SNN6" s="3029"/>
      <c r="SNO6" s="3029"/>
      <c r="SNP6" s="1069"/>
      <c r="SNQ6" s="78"/>
      <c r="SNR6" s="2438"/>
      <c r="SNS6" s="3021"/>
      <c r="SNT6" s="3021"/>
      <c r="SNU6" s="3029"/>
      <c r="SNV6" s="3029"/>
      <c r="SNW6" s="3029"/>
      <c r="SNX6" s="1069"/>
      <c r="SNY6" s="78"/>
      <c r="SNZ6" s="2438"/>
      <c r="SOA6" s="3021"/>
      <c r="SOB6" s="3021"/>
      <c r="SOC6" s="3029"/>
      <c r="SOD6" s="3029"/>
      <c r="SOE6" s="3029"/>
      <c r="SOF6" s="1069"/>
      <c r="SOG6" s="78"/>
      <c r="SOH6" s="2438"/>
      <c r="SOI6" s="3021"/>
      <c r="SOJ6" s="3021"/>
      <c r="SOK6" s="3029"/>
      <c r="SOL6" s="3029"/>
      <c r="SOM6" s="3029"/>
      <c r="SON6" s="1069"/>
      <c r="SOO6" s="78"/>
      <c r="SOP6" s="2438"/>
      <c r="SOQ6" s="3021"/>
      <c r="SOR6" s="3021"/>
      <c r="SOS6" s="3029"/>
      <c r="SOT6" s="3029"/>
      <c r="SOU6" s="3029"/>
      <c r="SOV6" s="1069"/>
      <c r="SOW6" s="78"/>
      <c r="SOX6" s="2438"/>
      <c r="SOY6" s="3021"/>
      <c r="SOZ6" s="3021"/>
      <c r="SPA6" s="3029"/>
      <c r="SPB6" s="3029"/>
      <c r="SPC6" s="3029"/>
      <c r="SPD6" s="1069"/>
      <c r="SPE6" s="78"/>
      <c r="SPF6" s="2438"/>
      <c r="SPG6" s="3021"/>
      <c r="SPH6" s="3021"/>
      <c r="SPI6" s="3029"/>
      <c r="SPJ6" s="3029"/>
      <c r="SPK6" s="3029"/>
      <c r="SPL6" s="1069"/>
      <c r="SPM6" s="78"/>
      <c r="SPN6" s="2438"/>
      <c r="SPO6" s="3021"/>
      <c r="SPP6" s="3021"/>
      <c r="SPQ6" s="3029"/>
      <c r="SPR6" s="3029"/>
      <c r="SPS6" s="3029"/>
      <c r="SPT6" s="1069"/>
      <c r="SPU6" s="78"/>
      <c r="SPV6" s="2438"/>
      <c r="SPW6" s="3021"/>
      <c r="SPX6" s="3021"/>
      <c r="SPY6" s="3029"/>
      <c r="SPZ6" s="3029"/>
      <c r="SQA6" s="3029"/>
      <c r="SQB6" s="1069"/>
      <c r="SQC6" s="78"/>
      <c r="SQD6" s="2438"/>
      <c r="SQE6" s="3021"/>
      <c r="SQF6" s="3021"/>
      <c r="SQG6" s="3029"/>
      <c r="SQH6" s="3029"/>
      <c r="SQI6" s="3029"/>
      <c r="SQJ6" s="1069"/>
      <c r="SQK6" s="78"/>
      <c r="SQL6" s="2438"/>
      <c r="SQM6" s="3021"/>
      <c r="SQN6" s="3021"/>
      <c r="SQO6" s="3029"/>
      <c r="SQP6" s="3029"/>
      <c r="SQQ6" s="3029"/>
      <c r="SQR6" s="1069"/>
      <c r="SQS6" s="78"/>
      <c r="SQT6" s="2438"/>
      <c r="SQU6" s="3021"/>
      <c r="SQV6" s="3021"/>
      <c r="SQW6" s="3029"/>
      <c r="SQX6" s="3029"/>
      <c r="SQY6" s="3029"/>
      <c r="SQZ6" s="1069"/>
      <c r="SRA6" s="78"/>
      <c r="SRB6" s="2438"/>
      <c r="SRC6" s="3021"/>
      <c r="SRD6" s="3021"/>
      <c r="SRE6" s="3029"/>
      <c r="SRF6" s="3029"/>
      <c r="SRG6" s="3029"/>
      <c r="SRH6" s="1069"/>
      <c r="SRI6" s="78"/>
      <c r="SRJ6" s="2438"/>
      <c r="SRK6" s="3021"/>
      <c r="SRL6" s="3021"/>
      <c r="SRM6" s="3029"/>
      <c r="SRN6" s="3029"/>
      <c r="SRO6" s="3029"/>
      <c r="SRP6" s="1069"/>
      <c r="SRQ6" s="78"/>
      <c r="SRR6" s="2438"/>
      <c r="SRS6" s="3021"/>
      <c r="SRT6" s="3021"/>
      <c r="SRU6" s="3029"/>
      <c r="SRV6" s="3029"/>
      <c r="SRW6" s="3029"/>
      <c r="SRX6" s="1069"/>
      <c r="SRY6" s="78"/>
      <c r="SRZ6" s="2438"/>
      <c r="SSA6" s="3021"/>
      <c r="SSB6" s="3021"/>
      <c r="SSC6" s="3029"/>
      <c r="SSD6" s="3029"/>
      <c r="SSE6" s="3029"/>
      <c r="SSF6" s="1069"/>
      <c r="SSG6" s="78"/>
      <c r="SSH6" s="2438"/>
      <c r="SSI6" s="3021"/>
      <c r="SSJ6" s="3021"/>
      <c r="SSK6" s="3029"/>
      <c r="SSL6" s="3029"/>
      <c r="SSM6" s="3029"/>
      <c r="SSN6" s="1069"/>
      <c r="SSO6" s="78"/>
      <c r="SSP6" s="2438"/>
      <c r="SSQ6" s="3021"/>
      <c r="SSR6" s="3021"/>
      <c r="SSS6" s="3029"/>
      <c r="SST6" s="3029"/>
      <c r="SSU6" s="3029"/>
      <c r="SSV6" s="1069"/>
      <c r="SSW6" s="78"/>
      <c r="SSX6" s="2438"/>
      <c r="SSY6" s="3021"/>
      <c r="SSZ6" s="3021"/>
      <c r="STA6" s="3029"/>
      <c r="STB6" s="3029"/>
      <c r="STC6" s="3029"/>
      <c r="STD6" s="1069"/>
      <c r="STE6" s="78"/>
      <c r="STF6" s="2438"/>
      <c r="STG6" s="3021"/>
      <c r="STH6" s="3021"/>
      <c r="STI6" s="3029"/>
      <c r="STJ6" s="3029"/>
      <c r="STK6" s="3029"/>
      <c r="STL6" s="1069"/>
      <c r="STM6" s="78"/>
      <c r="STN6" s="2438"/>
      <c r="STO6" s="3021"/>
      <c r="STP6" s="3021"/>
      <c r="STQ6" s="3029"/>
      <c r="STR6" s="3029"/>
      <c r="STS6" s="3029"/>
      <c r="STT6" s="1069"/>
      <c r="STU6" s="78"/>
      <c r="STV6" s="2438"/>
      <c r="STW6" s="3021"/>
      <c r="STX6" s="3021"/>
      <c r="STY6" s="3029"/>
      <c r="STZ6" s="3029"/>
      <c r="SUA6" s="3029"/>
      <c r="SUB6" s="1069"/>
      <c r="SUC6" s="78"/>
      <c r="SUD6" s="2438"/>
      <c r="SUE6" s="3021"/>
      <c r="SUF6" s="3021"/>
      <c r="SUG6" s="3029"/>
      <c r="SUH6" s="3029"/>
      <c r="SUI6" s="3029"/>
      <c r="SUJ6" s="1069"/>
      <c r="SUK6" s="78"/>
      <c r="SUL6" s="2438"/>
      <c r="SUM6" s="3021"/>
      <c r="SUN6" s="3021"/>
      <c r="SUO6" s="3029"/>
      <c r="SUP6" s="3029"/>
      <c r="SUQ6" s="3029"/>
      <c r="SUR6" s="1069"/>
      <c r="SUS6" s="78"/>
      <c r="SUT6" s="2438"/>
      <c r="SUU6" s="3021"/>
      <c r="SUV6" s="3021"/>
      <c r="SUW6" s="3029"/>
      <c r="SUX6" s="3029"/>
      <c r="SUY6" s="3029"/>
      <c r="SUZ6" s="1069"/>
      <c r="SVA6" s="78"/>
      <c r="SVB6" s="2438"/>
      <c r="SVC6" s="3021"/>
      <c r="SVD6" s="3021"/>
      <c r="SVE6" s="3029"/>
      <c r="SVF6" s="3029"/>
      <c r="SVG6" s="3029"/>
      <c r="SVH6" s="1069"/>
      <c r="SVI6" s="78"/>
      <c r="SVJ6" s="2438"/>
      <c r="SVK6" s="3021"/>
      <c r="SVL6" s="3021"/>
      <c r="SVM6" s="3029"/>
      <c r="SVN6" s="3029"/>
      <c r="SVO6" s="3029"/>
      <c r="SVP6" s="1069"/>
      <c r="SVQ6" s="78"/>
      <c r="SVR6" s="2438"/>
      <c r="SVS6" s="3021"/>
      <c r="SVT6" s="3021"/>
      <c r="SVU6" s="3029"/>
      <c r="SVV6" s="3029"/>
      <c r="SVW6" s="3029"/>
      <c r="SVX6" s="1069"/>
      <c r="SVY6" s="78"/>
      <c r="SVZ6" s="2438"/>
      <c r="SWA6" s="3021"/>
      <c r="SWB6" s="3021"/>
      <c r="SWC6" s="3029"/>
      <c r="SWD6" s="3029"/>
      <c r="SWE6" s="3029"/>
      <c r="SWF6" s="1069"/>
      <c r="SWG6" s="78"/>
      <c r="SWH6" s="2438"/>
      <c r="SWI6" s="3021"/>
      <c r="SWJ6" s="3021"/>
      <c r="SWK6" s="3029"/>
      <c r="SWL6" s="3029"/>
      <c r="SWM6" s="3029"/>
      <c r="SWN6" s="1069"/>
      <c r="SWO6" s="78"/>
      <c r="SWP6" s="2438"/>
      <c r="SWQ6" s="3021"/>
      <c r="SWR6" s="3021"/>
      <c r="SWS6" s="3029"/>
      <c r="SWT6" s="3029"/>
      <c r="SWU6" s="3029"/>
      <c r="SWV6" s="1069"/>
      <c r="SWW6" s="78"/>
      <c r="SWX6" s="2438"/>
      <c r="SWY6" s="3021"/>
      <c r="SWZ6" s="3021"/>
      <c r="SXA6" s="3029"/>
      <c r="SXB6" s="3029"/>
      <c r="SXC6" s="3029"/>
      <c r="SXD6" s="1069"/>
      <c r="SXE6" s="78"/>
      <c r="SXF6" s="2438"/>
      <c r="SXG6" s="3021"/>
      <c r="SXH6" s="3021"/>
      <c r="SXI6" s="3029"/>
      <c r="SXJ6" s="3029"/>
      <c r="SXK6" s="3029"/>
      <c r="SXL6" s="1069"/>
      <c r="SXM6" s="78"/>
      <c r="SXN6" s="2438"/>
      <c r="SXO6" s="3021"/>
      <c r="SXP6" s="3021"/>
      <c r="SXQ6" s="3029"/>
      <c r="SXR6" s="3029"/>
      <c r="SXS6" s="3029"/>
      <c r="SXT6" s="1069"/>
      <c r="SXU6" s="78"/>
      <c r="SXV6" s="2438"/>
      <c r="SXW6" s="3021"/>
      <c r="SXX6" s="3021"/>
      <c r="SXY6" s="3029"/>
      <c r="SXZ6" s="3029"/>
      <c r="SYA6" s="3029"/>
      <c r="SYB6" s="1069"/>
      <c r="SYC6" s="78"/>
      <c r="SYD6" s="2438"/>
      <c r="SYE6" s="3021"/>
      <c r="SYF6" s="3021"/>
      <c r="SYG6" s="3029"/>
      <c r="SYH6" s="3029"/>
      <c r="SYI6" s="3029"/>
      <c r="SYJ6" s="1069"/>
      <c r="SYK6" s="78"/>
      <c r="SYL6" s="2438"/>
      <c r="SYM6" s="3021"/>
      <c r="SYN6" s="3021"/>
      <c r="SYO6" s="3029"/>
      <c r="SYP6" s="3029"/>
      <c r="SYQ6" s="3029"/>
      <c r="SYR6" s="1069"/>
      <c r="SYS6" s="78"/>
      <c r="SYT6" s="2438"/>
      <c r="SYU6" s="3021"/>
      <c r="SYV6" s="3021"/>
      <c r="SYW6" s="3029"/>
      <c r="SYX6" s="3029"/>
      <c r="SYY6" s="3029"/>
      <c r="SYZ6" s="1069"/>
      <c r="SZA6" s="78"/>
      <c r="SZB6" s="2438"/>
      <c r="SZC6" s="3021"/>
      <c r="SZD6" s="3021"/>
      <c r="SZE6" s="3029"/>
      <c r="SZF6" s="3029"/>
      <c r="SZG6" s="3029"/>
      <c r="SZH6" s="1069"/>
      <c r="SZI6" s="78"/>
      <c r="SZJ6" s="2438"/>
      <c r="SZK6" s="3021"/>
      <c r="SZL6" s="3021"/>
      <c r="SZM6" s="3029"/>
      <c r="SZN6" s="3029"/>
      <c r="SZO6" s="3029"/>
      <c r="SZP6" s="1069"/>
      <c r="SZQ6" s="78"/>
      <c r="SZR6" s="2438"/>
      <c r="SZS6" s="3021"/>
      <c r="SZT6" s="3021"/>
      <c r="SZU6" s="3029"/>
      <c r="SZV6" s="3029"/>
      <c r="SZW6" s="3029"/>
      <c r="SZX6" s="1069"/>
      <c r="SZY6" s="78"/>
      <c r="SZZ6" s="2438"/>
      <c r="TAA6" s="3021"/>
      <c r="TAB6" s="3021"/>
      <c r="TAC6" s="3029"/>
      <c r="TAD6" s="3029"/>
      <c r="TAE6" s="3029"/>
      <c r="TAF6" s="1069"/>
      <c r="TAG6" s="78"/>
      <c r="TAH6" s="2438"/>
      <c r="TAI6" s="3021"/>
      <c r="TAJ6" s="3021"/>
      <c r="TAK6" s="3029"/>
      <c r="TAL6" s="3029"/>
      <c r="TAM6" s="3029"/>
      <c r="TAN6" s="1069"/>
      <c r="TAO6" s="78"/>
      <c r="TAP6" s="2438"/>
      <c r="TAQ6" s="3021"/>
      <c r="TAR6" s="3021"/>
      <c r="TAS6" s="3029"/>
      <c r="TAT6" s="3029"/>
      <c r="TAU6" s="3029"/>
      <c r="TAV6" s="1069"/>
      <c r="TAW6" s="78"/>
      <c r="TAX6" s="2438"/>
      <c r="TAY6" s="3021"/>
      <c r="TAZ6" s="3021"/>
      <c r="TBA6" s="3029"/>
      <c r="TBB6" s="3029"/>
      <c r="TBC6" s="3029"/>
      <c r="TBD6" s="1069"/>
      <c r="TBE6" s="78"/>
      <c r="TBF6" s="2438"/>
      <c r="TBG6" s="3021"/>
      <c r="TBH6" s="3021"/>
      <c r="TBI6" s="3029"/>
      <c r="TBJ6" s="3029"/>
      <c r="TBK6" s="3029"/>
      <c r="TBL6" s="1069"/>
      <c r="TBM6" s="78"/>
      <c r="TBN6" s="2438"/>
      <c r="TBO6" s="3021"/>
      <c r="TBP6" s="3021"/>
      <c r="TBQ6" s="3029"/>
      <c r="TBR6" s="3029"/>
      <c r="TBS6" s="3029"/>
      <c r="TBT6" s="1069"/>
      <c r="TBU6" s="78"/>
      <c r="TBV6" s="2438"/>
      <c r="TBW6" s="3021"/>
      <c r="TBX6" s="3021"/>
      <c r="TBY6" s="3029"/>
      <c r="TBZ6" s="3029"/>
      <c r="TCA6" s="3029"/>
      <c r="TCB6" s="1069"/>
      <c r="TCC6" s="78"/>
      <c r="TCD6" s="2438"/>
      <c r="TCE6" s="3021"/>
      <c r="TCF6" s="3021"/>
      <c r="TCG6" s="3029"/>
      <c r="TCH6" s="3029"/>
      <c r="TCI6" s="3029"/>
      <c r="TCJ6" s="1069"/>
      <c r="TCK6" s="78"/>
      <c r="TCL6" s="2438"/>
      <c r="TCM6" s="3021"/>
      <c r="TCN6" s="3021"/>
      <c r="TCO6" s="3029"/>
      <c r="TCP6" s="3029"/>
      <c r="TCQ6" s="3029"/>
      <c r="TCR6" s="1069"/>
      <c r="TCS6" s="78"/>
      <c r="TCT6" s="2438"/>
      <c r="TCU6" s="3021"/>
      <c r="TCV6" s="3021"/>
      <c r="TCW6" s="3029"/>
      <c r="TCX6" s="3029"/>
      <c r="TCY6" s="3029"/>
      <c r="TCZ6" s="1069"/>
      <c r="TDA6" s="78"/>
      <c r="TDB6" s="2438"/>
      <c r="TDC6" s="3021"/>
      <c r="TDD6" s="3021"/>
      <c r="TDE6" s="3029"/>
      <c r="TDF6" s="3029"/>
      <c r="TDG6" s="3029"/>
      <c r="TDH6" s="1069"/>
      <c r="TDI6" s="78"/>
      <c r="TDJ6" s="2438"/>
      <c r="TDK6" s="3021"/>
      <c r="TDL6" s="3021"/>
      <c r="TDM6" s="3029"/>
      <c r="TDN6" s="3029"/>
      <c r="TDO6" s="3029"/>
      <c r="TDP6" s="1069"/>
      <c r="TDQ6" s="78"/>
      <c r="TDR6" s="2438"/>
      <c r="TDS6" s="3021"/>
      <c r="TDT6" s="3021"/>
      <c r="TDU6" s="3029"/>
      <c r="TDV6" s="3029"/>
      <c r="TDW6" s="3029"/>
      <c r="TDX6" s="1069"/>
      <c r="TDY6" s="78"/>
      <c r="TDZ6" s="2438"/>
      <c r="TEA6" s="3021"/>
      <c r="TEB6" s="3021"/>
      <c r="TEC6" s="3029"/>
      <c r="TED6" s="3029"/>
      <c r="TEE6" s="3029"/>
      <c r="TEF6" s="1069"/>
      <c r="TEG6" s="78"/>
      <c r="TEH6" s="2438"/>
      <c r="TEI6" s="3021"/>
      <c r="TEJ6" s="3021"/>
      <c r="TEK6" s="3029"/>
      <c r="TEL6" s="3029"/>
      <c r="TEM6" s="3029"/>
      <c r="TEN6" s="1069"/>
      <c r="TEO6" s="78"/>
      <c r="TEP6" s="2438"/>
      <c r="TEQ6" s="3021"/>
      <c r="TER6" s="3021"/>
      <c r="TES6" s="3029"/>
      <c r="TET6" s="3029"/>
      <c r="TEU6" s="3029"/>
      <c r="TEV6" s="1069"/>
      <c r="TEW6" s="78"/>
      <c r="TEX6" s="2438"/>
      <c r="TEY6" s="3021"/>
      <c r="TEZ6" s="3021"/>
      <c r="TFA6" s="3029"/>
      <c r="TFB6" s="3029"/>
      <c r="TFC6" s="3029"/>
      <c r="TFD6" s="1069"/>
      <c r="TFE6" s="78"/>
      <c r="TFF6" s="2438"/>
      <c r="TFG6" s="3021"/>
      <c r="TFH6" s="3021"/>
      <c r="TFI6" s="3029"/>
      <c r="TFJ6" s="3029"/>
      <c r="TFK6" s="3029"/>
      <c r="TFL6" s="1069"/>
      <c r="TFM6" s="78"/>
      <c r="TFN6" s="2438"/>
      <c r="TFO6" s="3021"/>
      <c r="TFP6" s="3021"/>
      <c r="TFQ6" s="3029"/>
      <c r="TFR6" s="3029"/>
      <c r="TFS6" s="3029"/>
      <c r="TFT6" s="1069"/>
      <c r="TFU6" s="78"/>
      <c r="TFV6" s="2438"/>
      <c r="TFW6" s="3021"/>
      <c r="TFX6" s="3021"/>
      <c r="TFY6" s="3029"/>
      <c r="TFZ6" s="3029"/>
      <c r="TGA6" s="3029"/>
      <c r="TGB6" s="1069"/>
      <c r="TGC6" s="78"/>
      <c r="TGD6" s="2438"/>
      <c r="TGE6" s="3021"/>
      <c r="TGF6" s="3021"/>
      <c r="TGG6" s="3029"/>
      <c r="TGH6" s="3029"/>
      <c r="TGI6" s="3029"/>
      <c r="TGJ6" s="1069"/>
      <c r="TGK6" s="78"/>
      <c r="TGL6" s="2438"/>
      <c r="TGM6" s="3021"/>
      <c r="TGN6" s="3021"/>
      <c r="TGO6" s="3029"/>
      <c r="TGP6" s="3029"/>
      <c r="TGQ6" s="3029"/>
      <c r="TGR6" s="1069"/>
      <c r="TGS6" s="78"/>
      <c r="TGT6" s="2438"/>
      <c r="TGU6" s="3021"/>
      <c r="TGV6" s="3021"/>
      <c r="TGW6" s="3029"/>
      <c r="TGX6" s="3029"/>
      <c r="TGY6" s="3029"/>
      <c r="TGZ6" s="1069"/>
      <c r="THA6" s="78"/>
      <c r="THB6" s="2438"/>
      <c r="THC6" s="3021"/>
      <c r="THD6" s="3021"/>
      <c r="THE6" s="3029"/>
      <c r="THF6" s="3029"/>
      <c r="THG6" s="3029"/>
      <c r="THH6" s="1069"/>
      <c r="THI6" s="78"/>
      <c r="THJ6" s="2438"/>
      <c r="THK6" s="3021"/>
      <c r="THL6" s="3021"/>
      <c r="THM6" s="3029"/>
      <c r="THN6" s="3029"/>
      <c r="THO6" s="3029"/>
      <c r="THP6" s="1069"/>
      <c r="THQ6" s="78"/>
      <c r="THR6" s="2438"/>
      <c r="THS6" s="3021"/>
      <c r="THT6" s="3021"/>
      <c r="THU6" s="3029"/>
      <c r="THV6" s="3029"/>
      <c r="THW6" s="3029"/>
      <c r="THX6" s="1069"/>
      <c r="THY6" s="78"/>
      <c r="THZ6" s="2438"/>
      <c r="TIA6" s="3021"/>
      <c r="TIB6" s="3021"/>
      <c r="TIC6" s="3029"/>
      <c r="TID6" s="3029"/>
      <c r="TIE6" s="3029"/>
      <c r="TIF6" s="1069"/>
      <c r="TIG6" s="78"/>
      <c r="TIH6" s="2438"/>
      <c r="TII6" s="3021"/>
      <c r="TIJ6" s="3021"/>
      <c r="TIK6" s="3029"/>
      <c r="TIL6" s="3029"/>
      <c r="TIM6" s="3029"/>
      <c r="TIN6" s="1069"/>
      <c r="TIO6" s="78"/>
      <c r="TIP6" s="2438"/>
      <c r="TIQ6" s="3021"/>
      <c r="TIR6" s="3021"/>
      <c r="TIS6" s="3029"/>
      <c r="TIT6" s="3029"/>
      <c r="TIU6" s="3029"/>
      <c r="TIV6" s="1069"/>
      <c r="TIW6" s="78"/>
      <c r="TIX6" s="2438"/>
      <c r="TIY6" s="3021"/>
      <c r="TIZ6" s="3021"/>
      <c r="TJA6" s="3029"/>
      <c r="TJB6" s="3029"/>
      <c r="TJC6" s="3029"/>
      <c r="TJD6" s="1069"/>
      <c r="TJE6" s="78"/>
      <c r="TJF6" s="2438"/>
      <c r="TJG6" s="3021"/>
      <c r="TJH6" s="3021"/>
      <c r="TJI6" s="3029"/>
      <c r="TJJ6" s="3029"/>
      <c r="TJK6" s="3029"/>
      <c r="TJL6" s="1069"/>
      <c r="TJM6" s="78"/>
      <c r="TJN6" s="2438"/>
      <c r="TJO6" s="3021"/>
      <c r="TJP6" s="3021"/>
      <c r="TJQ6" s="3029"/>
      <c r="TJR6" s="3029"/>
      <c r="TJS6" s="3029"/>
      <c r="TJT6" s="1069"/>
      <c r="TJU6" s="78"/>
      <c r="TJV6" s="2438"/>
      <c r="TJW6" s="3021"/>
      <c r="TJX6" s="3021"/>
      <c r="TJY6" s="3029"/>
      <c r="TJZ6" s="3029"/>
      <c r="TKA6" s="3029"/>
      <c r="TKB6" s="1069"/>
      <c r="TKC6" s="78"/>
      <c r="TKD6" s="2438"/>
      <c r="TKE6" s="3021"/>
      <c r="TKF6" s="3021"/>
      <c r="TKG6" s="3029"/>
      <c r="TKH6" s="3029"/>
      <c r="TKI6" s="3029"/>
      <c r="TKJ6" s="1069"/>
      <c r="TKK6" s="78"/>
      <c r="TKL6" s="2438"/>
      <c r="TKM6" s="3021"/>
      <c r="TKN6" s="3021"/>
      <c r="TKO6" s="3029"/>
      <c r="TKP6" s="3029"/>
      <c r="TKQ6" s="3029"/>
      <c r="TKR6" s="1069"/>
      <c r="TKS6" s="78"/>
      <c r="TKT6" s="2438"/>
      <c r="TKU6" s="3021"/>
      <c r="TKV6" s="3021"/>
      <c r="TKW6" s="3029"/>
      <c r="TKX6" s="3029"/>
      <c r="TKY6" s="3029"/>
      <c r="TKZ6" s="1069"/>
      <c r="TLA6" s="78"/>
      <c r="TLB6" s="2438"/>
      <c r="TLC6" s="3021"/>
      <c r="TLD6" s="3021"/>
      <c r="TLE6" s="3029"/>
      <c r="TLF6" s="3029"/>
      <c r="TLG6" s="3029"/>
      <c r="TLH6" s="1069"/>
      <c r="TLI6" s="78"/>
      <c r="TLJ6" s="2438"/>
      <c r="TLK6" s="3021"/>
      <c r="TLL6" s="3021"/>
      <c r="TLM6" s="3029"/>
      <c r="TLN6" s="3029"/>
      <c r="TLO6" s="3029"/>
      <c r="TLP6" s="1069"/>
      <c r="TLQ6" s="78"/>
      <c r="TLR6" s="2438"/>
      <c r="TLS6" s="3021"/>
      <c r="TLT6" s="3021"/>
      <c r="TLU6" s="3029"/>
      <c r="TLV6" s="3029"/>
      <c r="TLW6" s="3029"/>
      <c r="TLX6" s="1069"/>
      <c r="TLY6" s="78"/>
      <c r="TLZ6" s="2438"/>
      <c r="TMA6" s="3021"/>
      <c r="TMB6" s="3021"/>
      <c r="TMC6" s="3029"/>
      <c r="TMD6" s="3029"/>
      <c r="TME6" s="3029"/>
      <c r="TMF6" s="1069"/>
      <c r="TMG6" s="78"/>
      <c r="TMH6" s="2438"/>
      <c r="TMI6" s="3021"/>
      <c r="TMJ6" s="3021"/>
      <c r="TMK6" s="3029"/>
      <c r="TML6" s="3029"/>
      <c r="TMM6" s="3029"/>
      <c r="TMN6" s="1069"/>
      <c r="TMO6" s="78"/>
      <c r="TMP6" s="2438"/>
      <c r="TMQ6" s="3021"/>
      <c r="TMR6" s="3021"/>
      <c r="TMS6" s="3029"/>
      <c r="TMT6" s="3029"/>
      <c r="TMU6" s="3029"/>
      <c r="TMV6" s="1069"/>
      <c r="TMW6" s="78"/>
      <c r="TMX6" s="2438"/>
      <c r="TMY6" s="3021"/>
      <c r="TMZ6" s="3021"/>
      <c r="TNA6" s="3029"/>
      <c r="TNB6" s="3029"/>
      <c r="TNC6" s="3029"/>
      <c r="TND6" s="1069"/>
      <c r="TNE6" s="78"/>
      <c r="TNF6" s="2438"/>
      <c r="TNG6" s="3021"/>
      <c r="TNH6" s="3021"/>
      <c r="TNI6" s="3029"/>
      <c r="TNJ6" s="3029"/>
      <c r="TNK6" s="3029"/>
      <c r="TNL6" s="1069"/>
      <c r="TNM6" s="78"/>
      <c r="TNN6" s="2438"/>
      <c r="TNO6" s="3021"/>
      <c r="TNP6" s="3021"/>
      <c r="TNQ6" s="3029"/>
      <c r="TNR6" s="3029"/>
      <c r="TNS6" s="3029"/>
      <c r="TNT6" s="1069"/>
      <c r="TNU6" s="78"/>
      <c r="TNV6" s="2438"/>
      <c r="TNW6" s="3021"/>
      <c r="TNX6" s="3021"/>
      <c r="TNY6" s="3029"/>
      <c r="TNZ6" s="3029"/>
      <c r="TOA6" s="3029"/>
      <c r="TOB6" s="1069"/>
      <c r="TOC6" s="78"/>
      <c r="TOD6" s="2438"/>
      <c r="TOE6" s="3021"/>
      <c r="TOF6" s="3021"/>
      <c r="TOG6" s="3029"/>
      <c r="TOH6" s="3029"/>
      <c r="TOI6" s="3029"/>
      <c r="TOJ6" s="1069"/>
      <c r="TOK6" s="78"/>
      <c r="TOL6" s="2438"/>
      <c r="TOM6" s="3021"/>
      <c r="TON6" s="3021"/>
      <c r="TOO6" s="3029"/>
      <c r="TOP6" s="3029"/>
      <c r="TOQ6" s="3029"/>
      <c r="TOR6" s="1069"/>
      <c r="TOS6" s="78"/>
      <c r="TOT6" s="2438"/>
      <c r="TOU6" s="3021"/>
      <c r="TOV6" s="3021"/>
      <c r="TOW6" s="3029"/>
      <c r="TOX6" s="3029"/>
      <c r="TOY6" s="3029"/>
      <c r="TOZ6" s="1069"/>
      <c r="TPA6" s="78"/>
      <c r="TPB6" s="2438"/>
      <c r="TPC6" s="3021"/>
      <c r="TPD6" s="3021"/>
      <c r="TPE6" s="3029"/>
      <c r="TPF6" s="3029"/>
      <c r="TPG6" s="3029"/>
      <c r="TPH6" s="1069"/>
      <c r="TPI6" s="78"/>
      <c r="TPJ6" s="2438"/>
      <c r="TPK6" s="3021"/>
      <c r="TPL6" s="3021"/>
      <c r="TPM6" s="3029"/>
      <c r="TPN6" s="3029"/>
      <c r="TPO6" s="3029"/>
      <c r="TPP6" s="1069"/>
      <c r="TPQ6" s="78"/>
      <c r="TPR6" s="2438"/>
      <c r="TPS6" s="3021"/>
      <c r="TPT6" s="3021"/>
      <c r="TPU6" s="3029"/>
      <c r="TPV6" s="3029"/>
      <c r="TPW6" s="3029"/>
      <c r="TPX6" s="1069"/>
      <c r="TPY6" s="78"/>
      <c r="TPZ6" s="2438"/>
      <c r="TQA6" s="3021"/>
      <c r="TQB6" s="3021"/>
      <c r="TQC6" s="3029"/>
      <c r="TQD6" s="3029"/>
      <c r="TQE6" s="3029"/>
      <c r="TQF6" s="1069"/>
      <c r="TQG6" s="78"/>
      <c r="TQH6" s="2438"/>
      <c r="TQI6" s="3021"/>
      <c r="TQJ6" s="3021"/>
      <c r="TQK6" s="3029"/>
      <c r="TQL6" s="3029"/>
      <c r="TQM6" s="3029"/>
      <c r="TQN6" s="1069"/>
      <c r="TQO6" s="78"/>
      <c r="TQP6" s="2438"/>
      <c r="TQQ6" s="3021"/>
      <c r="TQR6" s="3021"/>
      <c r="TQS6" s="3029"/>
      <c r="TQT6" s="3029"/>
      <c r="TQU6" s="3029"/>
      <c r="TQV6" s="1069"/>
      <c r="TQW6" s="78"/>
      <c r="TQX6" s="2438"/>
      <c r="TQY6" s="3021"/>
      <c r="TQZ6" s="3021"/>
      <c r="TRA6" s="3029"/>
      <c r="TRB6" s="3029"/>
      <c r="TRC6" s="3029"/>
      <c r="TRD6" s="1069"/>
      <c r="TRE6" s="78"/>
      <c r="TRF6" s="2438"/>
      <c r="TRG6" s="3021"/>
      <c r="TRH6" s="3021"/>
      <c r="TRI6" s="3029"/>
      <c r="TRJ6" s="3029"/>
      <c r="TRK6" s="3029"/>
      <c r="TRL6" s="1069"/>
      <c r="TRM6" s="78"/>
      <c r="TRN6" s="2438"/>
      <c r="TRO6" s="3021"/>
      <c r="TRP6" s="3021"/>
      <c r="TRQ6" s="3029"/>
      <c r="TRR6" s="3029"/>
      <c r="TRS6" s="3029"/>
      <c r="TRT6" s="1069"/>
      <c r="TRU6" s="78"/>
      <c r="TRV6" s="2438"/>
      <c r="TRW6" s="3021"/>
      <c r="TRX6" s="3021"/>
      <c r="TRY6" s="3029"/>
      <c r="TRZ6" s="3029"/>
      <c r="TSA6" s="3029"/>
      <c r="TSB6" s="1069"/>
      <c r="TSC6" s="78"/>
      <c r="TSD6" s="2438"/>
      <c r="TSE6" s="3021"/>
      <c r="TSF6" s="3021"/>
      <c r="TSG6" s="3029"/>
      <c r="TSH6" s="3029"/>
      <c r="TSI6" s="3029"/>
      <c r="TSJ6" s="1069"/>
      <c r="TSK6" s="78"/>
      <c r="TSL6" s="2438"/>
      <c r="TSM6" s="3021"/>
      <c r="TSN6" s="3021"/>
      <c r="TSO6" s="3029"/>
      <c r="TSP6" s="3029"/>
      <c r="TSQ6" s="3029"/>
      <c r="TSR6" s="1069"/>
      <c r="TSS6" s="78"/>
      <c r="TST6" s="2438"/>
      <c r="TSU6" s="3021"/>
      <c r="TSV6" s="3021"/>
      <c r="TSW6" s="3029"/>
      <c r="TSX6" s="3029"/>
      <c r="TSY6" s="3029"/>
      <c r="TSZ6" s="1069"/>
      <c r="TTA6" s="78"/>
      <c r="TTB6" s="2438"/>
      <c r="TTC6" s="3021"/>
      <c r="TTD6" s="3021"/>
      <c r="TTE6" s="3029"/>
      <c r="TTF6" s="3029"/>
      <c r="TTG6" s="3029"/>
      <c r="TTH6" s="1069"/>
      <c r="TTI6" s="78"/>
      <c r="TTJ6" s="2438"/>
      <c r="TTK6" s="3021"/>
      <c r="TTL6" s="3021"/>
      <c r="TTM6" s="3029"/>
      <c r="TTN6" s="3029"/>
      <c r="TTO6" s="3029"/>
      <c r="TTP6" s="1069"/>
      <c r="TTQ6" s="78"/>
      <c r="TTR6" s="2438"/>
      <c r="TTS6" s="3021"/>
      <c r="TTT6" s="3021"/>
      <c r="TTU6" s="3029"/>
      <c r="TTV6" s="3029"/>
      <c r="TTW6" s="3029"/>
      <c r="TTX6" s="1069"/>
      <c r="TTY6" s="78"/>
      <c r="TTZ6" s="2438"/>
      <c r="TUA6" s="3021"/>
      <c r="TUB6" s="3021"/>
      <c r="TUC6" s="3029"/>
      <c r="TUD6" s="3029"/>
      <c r="TUE6" s="3029"/>
      <c r="TUF6" s="1069"/>
      <c r="TUG6" s="78"/>
      <c r="TUH6" s="2438"/>
      <c r="TUI6" s="3021"/>
      <c r="TUJ6" s="3021"/>
      <c r="TUK6" s="3029"/>
      <c r="TUL6" s="3029"/>
      <c r="TUM6" s="3029"/>
      <c r="TUN6" s="1069"/>
      <c r="TUO6" s="78"/>
      <c r="TUP6" s="2438"/>
      <c r="TUQ6" s="3021"/>
      <c r="TUR6" s="3021"/>
      <c r="TUS6" s="3029"/>
      <c r="TUT6" s="3029"/>
      <c r="TUU6" s="3029"/>
      <c r="TUV6" s="1069"/>
      <c r="TUW6" s="78"/>
      <c r="TUX6" s="2438"/>
      <c r="TUY6" s="3021"/>
      <c r="TUZ6" s="3021"/>
      <c r="TVA6" s="3029"/>
      <c r="TVB6" s="3029"/>
      <c r="TVC6" s="3029"/>
      <c r="TVD6" s="1069"/>
      <c r="TVE6" s="78"/>
      <c r="TVF6" s="2438"/>
      <c r="TVG6" s="3021"/>
      <c r="TVH6" s="3021"/>
      <c r="TVI6" s="3029"/>
      <c r="TVJ6" s="3029"/>
      <c r="TVK6" s="3029"/>
      <c r="TVL6" s="1069"/>
      <c r="TVM6" s="78"/>
      <c r="TVN6" s="2438"/>
      <c r="TVO6" s="3021"/>
      <c r="TVP6" s="3021"/>
      <c r="TVQ6" s="3029"/>
      <c r="TVR6" s="3029"/>
      <c r="TVS6" s="3029"/>
      <c r="TVT6" s="1069"/>
      <c r="TVU6" s="78"/>
      <c r="TVV6" s="2438"/>
      <c r="TVW6" s="3021"/>
      <c r="TVX6" s="3021"/>
      <c r="TVY6" s="3029"/>
      <c r="TVZ6" s="3029"/>
      <c r="TWA6" s="3029"/>
      <c r="TWB6" s="1069"/>
      <c r="TWC6" s="78"/>
      <c r="TWD6" s="2438"/>
      <c r="TWE6" s="3021"/>
      <c r="TWF6" s="3021"/>
      <c r="TWG6" s="3029"/>
      <c r="TWH6" s="3029"/>
      <c r="TWI6" s="3029"/>
      <c r="TWJ6" s="1069"/>
      <c r="TWK6" s="78"/>
      <c r="TWL6" s="2438"/>
      <c r="TWM6" s="3021"/>
      <c r="TWN6" s="3021"/>
      <c r="TWO6" s="3029"/>
      <c r="TWP6" s="3029"/>
      <c r="TWQ6" s="3029"/>
      <c r="TWR6" s="1069"/>
      <c r="TWS6" s="78"/>
      <c r="TWT6" s="2438"/>
      <c r="TWU6" s="3021"/>
      <c r="TWV6" s="3021"/>
      <c r="TWW6" s="3029"/>
      <c r="TWX6" s="3029"/>
      <c r="TWY6" s="3029"/>
      <c r="TWZ6" s="1069"/>
      <c r="TXA6" s="78"/>
      <c r="TXB6" s="2438"/>
      <c r="TXC6" s="3021"/>
      <c r="TXD6" s="3021"/>
      <c r="TXE6" s="3029"/>
      <c r="TXF6" s="3029"/>
      <c r="TXG6" s="3029"/>
      <c r="TXH6" s="1069"/>
      <c r="TXI6" s="78"/>
      <c r="TXJ6" s="2438"/>
      <c r="TXK6" s="3021"/>
      <c r="TXL6" s="3021"/>
      <c r="TXM6" s="3029"/>
      <c r="TXN6" s="3029"/>
      <c r="TXO6" s="3029"/>
      <c r="TXP6" s="1069"/>
      <c r="TXQ6" s="78"/>
      <c r="TXR6" s="2438"/>
      <c r="TXS6" s="3021"/>
      <c r="TXT6" s="3021"/>
      <c r="TXU6" s="3029"/>
      <c r="TXV6" s="3029"/>
      <c r="TXW6" s="3029"/>
      <c r="TXX6" s="1069"/>
      <c r="TXY6" s="78"/>
      <c r="TXZ6" s="2438"/>
      <c r="TYA6" s="3021"/>
      <c r="TYB6" s="3021"/>
      <c r="TYC6" s="3029"/>
      <c r="TYD6" s="3029"/>
      <c r="TYE6" s="3029"/>
      <c r="TYF6" s="1069"/>
      <c r="TYG6" s="78"/>
      <c r="TYH6" s="2438"/>
      <c r="TYI6" s="3021"/>
      <c r="TYJ6" s="3021"/>
      <c r="TYK6" s="3029"/>
      <c r="TYL6" s="3029"/>
      <c r="TYM6" s="3029"/>
      <c r="TYN6" s="1069"/>
      <c r="TYO6" s="78"/>
      <c r="TYP6" s="2438"/>
      <c r="TYQ6" s="3021"/>
      <c r="TYR6" s="3021"/>
      <c r="TYS6" s="3029"/>
      <c r="TYT6" s="3029"/>
      <c r="TYU6" s="3029"/>
      <c r="TYV6" s="1069"/>
      <c r="TYW6" s="78"/>
      <c r="TYX6" s="2438"/>
      <c r="TYY6" s="3021"/>
      <c r="TYZ6" s="3021"/>
      <c r="TZA6" s="3029"/>
      <c r="TZB6" s="3029"/>
      <c r="TZC6" s="3029"/>
      <c r="TZD6" s="1069"/>
      <c r="TZE6" s="78"/>
      <c r="TZF6" s="2438"/>
      <c r="TZG6" s="3021"/>
      <c r="TZH6" s="3021"/>
      <c r="TZI6" s="3029"/>
      <c r="TZJ6" s="3029"/>
      <c r="TZK6" s="3029"/>
      <c r="TZL6" s="1069"/>
      <c r="TZM6" s="78"/>
      <c r="TZN6" s="2438"/>
      <c r="TZO6" s="3021"/>
      <c r="TZP6" s="3021"/>
      <c r="TZQ6" s="3029"/>
      <c r="TZR6" s="3029"/>
      <c r="TZS6" s="3029"/>
      <c r="TZT6" s="1069"/>
      <c r="TZU6" s="78"/>
      <c r="TZV6" s="2438"/>
      <c r="TZW6" s="3021"/>
      <c r="TZX6" s="3021"/>
      <c r="TZY6" s="3029"/>
      <c r="TZZ6" s="3029"/>
      <c r="UAA6" s="3029"/>
      <c r="UAB6" s="1069"/>
      <c r="UAC6" s="78"/>
      <c r="UAD6" s="2438"/>
      <c r="UAE6" s="3021"/>
      <c r="UAF6" s="3021"/>
      <c r="UAG6" s="3029"/>
      <c r="UAH6" s="3029"/>
      <c r="UAI6" s="3029"/>
      <c r="UAJ6" s="1069"/>
      <c r="UAK6" s="78"/>
      <c r="UAL6" s="2438"/>
      <c r="UAM6" s="3021"/>
      <c r="UAN6" s="3021"/>
      <c r="UAO6" s="3029"/>
      <c r="UAP6" s="3029"/>
      <c r="UAQ6" s="3029"/>
      <c r="UAR6" s="1069"/>
      <c r="UAS6" s="78"/>
      <c r="UAT6" s="2438"/>
      <c r="UAU6" s="3021"/>
      <c r="UAV6" s="3021"/>
      <c r="UAW6" s="3029"/>
      <c r="UAX6" s="3029"/>
      <c r="UAY6" s="3029"/>
      <c r="UAZ6" s="1069"/>
      <c r="UBA6" s="78"/>
      <c r="UBB6" s="2438"/>
      <c r="UBC6" s="3021"/>
      <c r="UBD6" s="3021"/>
      <c r="UBE6" s="3029"/>
      <c r="UBF6" s="3029"/>
      <c r="UBG6" s="3029"/>
      <c r="UBH6" s="1069"/>
      <c r="UBI6" s="78"/>
      <c r="UBJ6" s="2438"/>
      <c r="UBK6" s="3021"/>
      <c r="UBL6" s="3021"/>
      <c r="UBM6" s="3029"/>
      <c r="UBN6" s="3029"/>
      <c r="UBO6" s="3029"/>
      <c r="UBP6" s="1069"/>
      <c r="UBQ6" s="78"/>
      <c r="UBR6" s="2438"/>
      <c r="UBS6" s="3021"/>
      <c r="UBT6" s="3021"/>
      <c r="UBU6" s="3029"/>
      <c r="UBV6" s="3029"/>
      <c r="UBW6" s="3029"/>
      <c r="UBX6" s="1069"/>
      <c r="UBY6" s="78"/>
      <c r="UBZ6" s="2438"/>
      <c r="UCA6" s="3021"/>
      <c r="UCB6" s="3021"/>
      <c r="UCC6" s="3029"/>
      <c r="UCD6" s="3029"/>
      <c r="UCE6" s="3029"/>
      <c r="UCF6" s="1069"/>
      <c r="UCG6" s="78"/>
      <c r="UCH6" s="2438"/>
      <c r="UCI6" s="3021"/>
      <c r="UCJ6" s="3021"/>
      <c r="UCK6" s="3029"/>
      <c r="UCL6" s="3029"/>
      <c r="UCM6" s="3029"/>
      <c r="UCN6" s="1069"/>
      <c r="UCO6" s="78"/>
      <c r="UCP6" s="2438"/>
      <c r="UCQ6" s="3021"/>
      <c r="UCR6" s="3021"/>
      <c r="UCS6" s="3029"/>
      <c r="UCT6" s="3029"/>
      <c r="UCU6" s="3029"/>
      <c r="UCV6" s="1069"/>
      <c r="UCW6" s="78"/>
      <c r="UCX6" s="2438"/>
      <c r="UCY6" s="3021"/>
      <c r="UCZ6" s="3021"/>
      <c r="UDA6" s="3029"/>
      <c r="UDB6" s="3029"/>
      <c r="UDC6" s="3029"/>
      <c r="UDD6" s="1069"/>
      <c r="UDE6" s="78"/>
      <c r="UDF6" s="2438"/>
      <c r="UDG6" s="3021"/>
      <c r="UDH6" s="3021"/>
      <c r="UDI6" s="3029"/>
      <c r="UDJ6" s="3029"/>
      <c r="UDK6" s="3029"/>
      <c r="UDL6" s="1069"/>
      <c r="UDM6" s="78"/>
      <c r="UDN6" s="2438"/>
      <c r="UDO6" s="3021"/>
      <c r="UDP6" s="3021"/>
      <c r="UDQ6" s="3029"/>
      <c r="UDR6" s="3029"/>
      <c r="UDS6" s="3029"/>
      <c r="UDT6" s="1069"/>
      <c r="UDU6" s="78"/>
      <c r="UDV6" s="2438"/>
      <c r="UDW6" s="3021"/>
      <c r="UDX6" s="3021"/>
      <c r="UDY6" s="3029"/>
      <c r="UDZ6" s="3029"/>
      <c r="UEA6" s="3029"/>
      <c r="UEB6" s="1069"/>
      <c r="UEC6" s="78"/>
      <c r="UED6" s="2438"/>
      <c r="UEE6" s="3021"/>
      <c r="UEF6" s="3021"/>
      <c r="UEG6" s="3029"/>
      <c r="UEH6" s="3029"/>
      <c r="UEI6" s="3029"/>
      <c r="UEJ6" s="1069"/>
      <c r="UEK6" s="78"/>
      <c r="UEL6" s="2438"/>
      <c r="UEM6" s="3021"/>
      <c r="UEN6" s="3021"/>
      <c r="UEO6" s="3029"/>
      <c r="UEP6" s="3029"/>
      <c r="UEQ6" s="3029"/>
      <c r="UER6" s="1069"/>
      <c r="UES6" s="78"/>
      <c r="UET6" s="2438"/>
      <c r="UEU6" s="3021"/>
      <c r="UEV6" s="3021"/>
      <c r="UEW6" s="3029"/>
      <c r="UEX6" s="3029"/>
      <c r="UEY6" s="3029"/>
      <c r="UEZ6" s="1069"/>
      <c r="UFA6" s="78"/>
      <c r="UFB6" s="2438"/>
      <c r="UFC6" s="3021"/>
      <c r="UFD6" s="3021"/>
      <c r="UFE6" s="3029"/>
      <c r="UFF6" s="3029"/>
      <c r="UFG6" s="3029"/>
      <c r="UFH6" s="1069"/>
      <c r="UFI6" s="78"/>
      <c r="UFJ6" s="2438"/>
      <c r="UFK6" s="3021"/>
      <c r="UFL6" s="3021"/>
      <c r="UFM6" s="3029"/>
      <c r="UFN6" s="3029"/>
      <c r="UFO6" s="3029"/>
      <c r="UFP6" s="1069"/>
      <c r="UFQ6" s="78"/>
      <c r="UFR6" s="2438"/>
      <c r="UFS6" s="3021"/>
      <c r="UFT6" s="3021"/>
      <c r="UFU6" s="3029"/>
      <c r="UFV6" s="3029"/>
      <c r="UFW6" s="3029"/>
      <c r="UFX6" s="1069"/>
      <c r="UFY6" s="78"/>
      <c r="UFZ6" s="2438"/>
      <c r="UGA6" s="3021"/>
      <c r="UGB6" s="3021"/>
      <c r="UGC6" s="3029"/>
      <c r="UGD6" s="3029"/>
      <c r="UGE6" s="3029"/>
      <c r="UGF6" s="1069"/>
      <c r="UGG6" s="78"/>
      <c r="UGH6" s="2438"/>
      <c r="UGI6" s="3021"/>
      <c r="UGJ6" s="3021"/>
      <c r="UGK6" s="3029"/>
      <c r="UGL6" s="3029"/>
      <c r="UGM6" s="3029"/>
      <c r="UGN6" s="1069"/>
      <c r="UGO6" s="78"/>
      <c r="UGP6" s="2438"/>
      <c r="UGQ6" s="3021"/>
      <c r="UGR6" s="3021"/>
      <c r="UGS6" s="3029"/>
      <c r="UGT6" s="3029"/>
      <c r="UGU6" s="3029"/>
      <c r="UGV6" s="1069"/>
      <c r="UGW6" s="78"/>
      <c r="UGX6" s="2438"/>
      <c r="UGY6" s="3021"/>
      <c r="UGZ6" s="3021"/>
      <c r="UHA6" s="3029"/>
      <c r="UHB6" s="3029"/>
      <c r="UHC6" s="3029"/>
      <c r="UHD6" s="1069"/>
      <c r="UHE6" s="78"/>
      <c r="UHF6" s="2438"/>
      <c r="UHG6" s="3021"/>
      <c r="UHH6" s="3021"/>
      <c r="UHI6" s="3029"/>
      <c r="UHJ6" s="3029"/>
      <c r="UHK6" s="3029"/>
      <c r="UHL6" s="1069"/>
      <c r="UHM6" s="78"/>
      <c r="UHN6" s="2438"/>
      <c r="UHO6" s="3021"/>
      <c r="UHP6" s="3021"/>
      <c r="UHQ6" s="3029"/>
      <c r="UHR6" s="3029"/>
      <c r="UHS6" s="3029"/>
      <c r="UHT6" s="1069"/>
      <c r="UHU6" s="78"/>
      <c r="UHV6" s="2438"/>
      <c r="UHW6" s="3021"/>
      <c r="UHX6" s="3021"/>
      <c r="UHY6" s="3029"/>
      <c r="UHZ6" s="3029"/>
      <c r="UIA6" s="3029"/>
      <c r="UIB6" s="1069"/>
      <c r="UIC6" s="78"/>
      <c r="UID6" s="2438"/>
      <c r="UIE6" s="3021"/>
      <c r="UIF6" s="3021"/>
      <c r="UIG6" s="3029"/>
      <c r="UIH6" s="3029"/>
      <c r="UII6" s="3029"/>
      <c r="UIJ6" s="1069"/>
      <c r="UIK6" s="78"/>
      <c r="UIL6" s="2438"/>
      <c r="UIM6" s="3021"/>
      <c r="UIN6" s="3021"/>
      <c r="UIO6" s="3029"/>
      <c r="UIP6" s="3029"/>
      <c r="UIQ6" s="3029"/>
      <c r="UIR6" s="1069"/>
      <c r="UIS6" s="78"/>
      <c r="UIT6" s="2438"/>
      <c r="UIU6" s="3021"/>
      <c r="UIV6" s="3021"/>
      <c r="UIW6" s="3029"/>
      <c r="UIX6" s="3029"/>
      <c r="UIY6" s="3029"/>
      <c r="UIZ6" s="1069"/>
      <c r="UJA6" s="78"/>
      <c r="UJB6" s="2438"/>
      <c r="UJC6" s="3021"/>
      <c r="UJD6" s="3021"/>
      <c r="UJE6" s="3029"/>
      <c r="UJF6" s="3029"/>
      <c r="UJG6" s="3029"/>
      <c r="UJH6" s="1069"/>
      <c r="UJI6" s="78"/>
      <c r="UJJ6" s="2438"/>
      <c r="UJK6" s="3021"/>
      <c r="UJL6" s="3021"/>
      <c r="UJM6" s="3029"/>
      <c r="UJN6" s="3029"/>
      <c r="UJO6" s="3029"/>
      <c r="UJP6" s="1069"/>
      <c r="UJQ6" s="78"/>
      <c r="UJR6" s="2438"/>
      <c r="UJS6" s="3021"/>
      <c r="UJT6" s="3021"/>
      <c r="UJU6" s="3029"/>
      <c r="UJV6" s="3029"/>
      <c r="UJW6" s="3029"/>
      <c r="UJX6" s="1069"/>
      <c r="UJY6" s="78"/>
      <c r="UJZ6" s="2438"/>
      <c r="UKA6" s="3021"/>
      <c r="UKB6" s="3021"/>
      <c r="UKC6" s="3029"/>
      <c r="UKD6" s="3029"/>
      <c r="UKE6" s="3029"/>
      <c r="UKF6" s="1069"/>
      <c r="UKG6" s="78"/>
      <c r="UKH6" s="2438"/>
      <c r="UKI6" s="3021"/>
      <c r="UKJ6" s="3021"/>
      <c r="UKK6" s="3029"/>
      <c r="UKL6" s="3029"/>
      <c r="UKM6" s="3029"/>
      <c r="UKN6" s="1069"/>
      <c r="UKO6" s="78"/>
      <c r="UKP6" s="2438"/>
      <c r="UKQ6" s="3021"/>
      <c r="UKR6" s="3021"/>
      <c r="UKS6" s="3029"/>
      <c r="UKT6" s="3029"/>
      <c r="UKU6" s="3029"/>
      <c r="UKV6" s="1069"/>
      <c r="UKW6" s="78"/>
      <c r="UKX6" s="2438"/>
      <c r="UKY6" s="3021"/>
      <c r="UKZ6" s="3021"/>
      <c r="ULA6" s="3029"/>
      <c r="ULB6" s="3029"/>
      <c r="ULC6" s="3029"/>
      <c r="ULD6" s="1069"/>
      <c r="ULE6" s="78"/>
      <c r="ULF6" s="2438"/>
      <c r="ULG6" s="3021"/>
      <c r="ULH6" s="3021"/>
      <c r="ULI6" s="3029"/>
      <c r="ULJ6" s="3029"/>
      <c r="ULK6" s="3029"/>
      <c r="ULL6" s="1069"/>
      <c r="ULM6" s="78"/>
      <c r="ULN6" s="2438"/>
      <c r="ULO6" s="3021"/>
      <c r="ULP6" s="3021"/>
      <c r="ULQ6" s="3029"/>
      <c r="ULR6" s="3029"/>
      <c r="ULS6" s="3029"/>
      <c r="ULT6" s="1069"/>
      <c r="ULU6" s="78"/>
      <c r="ULV6" s="2438"/>
      <c r="ULW6" s="3021"/>
      <c r="ULX6" s="3021"/>
      <c r="ULY6" s="3029"/>
      <c r="ULZ6" s="3029"/>
      <c r="UMA6" s="3029"/>
      <c r="UMB6" s="1069"/>
      <c r="UMC6" s="78"/>
      <c r="UMD6" s="2438"/>
      <c r="UME6" s="3021"/>
      <c r="UMF6" s="3021"/>
      <c r="UMG6" s="3029"/>
      <c r="UMH6" s="3029"/>
      <c r="UMI6" s="3029"/>
      <c r="UMJ6" s="1069"/>
      <c r="UMK6" s="78"/>
      <c r="UML6" s="2438"/>
      <c r="UMM6" s="3021"/>
      <c r="UMN6" s="3021"/>
      <c r="UMO6" s="3029"/>
      <c r="UMP6" s="3029"/>
      <c r="UMQ6" s="3029"/>
      <c r="UMR6" s="1069"/>
      <c r="UMS6" s="78"/>
      <c r="UMT6" s="2438"/>
      <c r="UMU6" s="3021"/>
      <c r="UMV6" s="3021"/>
      <c r="UMW6" s="3029"/>
      <c r="UMX6" s="3029"/>
      <c r="UMY6" s="3029"/>
      <c r="UMZ6" s="1069"/>
      <c r="UNA6" s="78"/>
      <c r="UNB6" s="2438"/>
      <c r="UNC6" s="3021"/>
      <c r="UND6" s="3021"/>
      <c r="UNE6" s="3029"/>
      <c r="UNF6" s="3029"/>
      <c r="UNG6" s="3029"/>
      <c r="UNH6" s="1069"/>
      <c r="UNI6" s="78"/>
      <c r="UNJ6" s="2438"/>
      <c r="UNK6" s="3021"/>
      <c r="UNL6" s="3021"/>
      <c r="UNM6" s="3029"/>
      <c r="UNN6" s="3029"/>
      <c r="UNO6" s="3029"/>
      <c r="UNP6" s="1069"/>
      <c r="UNQ6" s="78"/>
      <c r="UNR6" s="2438"/>
      <c r="UNS6" s="3021"/>
      <c r="UNT6" s="3021"/>
      <c r="UNU6" s="3029"/>
      <c r="UNV6" s="3029"/>
      <c r="UNW6" s="3029"/>
      <c r="UNX6" s="1069"/>
      <c r="UNY6" s="78"/>
      <c r="UNZ6" s="2438"/>
      <c r="UOA6" s="3021"/>
      <c r="UOB6" s="3021"/>
      <c r="UOC6" s="3029"/>
      <c r="UOD6" s="3029"/>
      <c r="UOE6" s="3029"/>
      <c r="UOF6" s="1069"/>
      <c r="UOG6" s="78"/>
      <c r="UOH6" s="2438"/>
      <c r="UOI6" s="3021"/>
      <c r="UOJ6" s="3021"/>
      <c r="UOK6" s="3029"/>
      <c r="UOL6" s="3029"/>
      <c r="UOM6" s="3029"/>
      <c r="UON6" s="1069"/>
      <c r="UOO6" s="78"/>
      <c r="UOP6" s="2438"/>
      <c r="UOQ6" s="3021"/>
      <c r="UOR6" s="3021"/>
      <c r="UOS6" s="3029"/>
      <c r="UOT6" s="3029"/>
      <c r="UOU6" s="3029"/>
      <c r="UOV6" s="1069"/>
      <c r="UOW6" s="78"/>
      <c r="UOX6" s="2438"/>
      <c r="UOY6" s="3021"/>
      <c r="UOZ6" s="3021"/>
      <c r="UPA6" s="3029"/>
      <c r="UPB6" s="3029"/>
      <c r="UPC6" s="3029"/>
      <c r="UPD6" s="1069"/>
      <c r="UPE6" s="78"/>
      <c r="UPF6" s="2438"/>
      <c r="UPG6" s="3021"/>
      <c r="UPH6" s="3021"/>
      <c r="UPI6" s="3029"/>
      <c r="UPJ6" s="3029"/>
      <c r="UPK6" s="3029"/>
      <c r="UPL6" s="1069"/>
      <c r="UPM6" s="78"/>
      <c r="UPN6" s="2438"/>
      <c r="UPO6" s="3021"/>
      <c r="UPP6" s="3021"/>
      <c r="UPQ6" s="3029"/>
      <c r="UPR6" s="3029"/>
      <c r="UPS6" s="3029"/>
      <c r="UPT6" s="1069"/>
      <c r="UPU6" s="78"/>
      <c r="UPV6" s="2438"/>
      <c r="UPW6" s="3021"/>
      <c r="UPX6" s="3021"/>
      <c r="UPY6" s="3029"/>
      <c r="UPZ6" s="3029"/>
      <c r="UQA6" s="3029"/>
      <c r="UQB6" s="1069"/>
      <c r="UQC6" s="78"/>
      <c r="UQD6" s="2438"/>
      <c r="UQE6" s="3021"/>
      <c r="UQF6" s="3021"/>
      <c r="UQG6" s="3029"/>
      <c r="UQH6" s="3029"/>
      <c r="UQI6" s="3029"/>
      <c r="UQJ6" s="1069"/>
      <c r="UQK6" s="78"/>
      <c r="UQL6" s="2438"/>
      <c r="UQM6" s="3021"/>
      <c r="UQN6" s="3021"/>
      <c r="UQO6" s="3029"/>
      <c r="UQP6" s="3029"/>
      <c r="UQQ6" s="3029"/>
      <c r="UQR6" s="1069"/>
      <c r="UQS6" s="78"/>
      <c r="UQT6" s="2438"/>
      <c r="UQU6" s="3021"/>
      <c r="UQV6" s="3021"/>
      <c r="UQW6" s="3029"/>
      <c r="UQX6" s="3029"/>
      <c r="UQY6" s="3029"/>
      <c r="UQZ6" s="1069"/>
      <c r="URA6" s="78"/>
      <c r="URB6" s="2438"/>
      <c r="URC6" s="3021"/>
      <c r="URD6" s="3021"/>
      <c r="URE6" s="3029"/>
      <c r="URF6" s="3029"/>
      <c r="URG6" s="3029"/>
      <c r="URH6" s="1069"/>
      <c r="URI6" s="78"/>
      <c r="URJ6" s="2438"/>
      <c r="URK6" s="3021"/>
      <c r="URL6" s="3021"/>
      <c r="URM6" s="3029"/>
      <c r="URN6" s="3029"/>
      <c r="URO6" s="3029"/>
      <c r="URP6" s="1069"/>
      <c r="URQ6" s="78"/>
      <c r="URR6" s="2438"/>
      <c r="URS6" s="3021"/>
      <c r="URT6" s="3021"/>
      <c r="URU6" s="3029"/>
      <c r="URV6" s="3029"/>
      <c r="URW6" s="3029"/>
      <c r="URX6" s="1069"/>
      <c r="URY6" s="78"/>
      <c r="URZ6" s="2438"/>
      <c r="USA6" s="3021"/>
      <c r="USB6" s="3021"/>
      <c r="USC6" s="3029"/>
      <c r="USD6" s="3029"/>
      <c r="USE6" s="3029"/>
      <c r="USF6" s="1069"/>
      <c r="USG6" s="78"/>
      <c r="USH6" s="2438"/>
      <c r="USI6" s="3021"/>
      <c r="USJ6" s="3021"/>
      <c r="USK6" s="3029"/>
      <c r="USL6" s="3029"/>
      <c r="USM6" s="3029"/>
      <c r="USN6" s="1069"/>
      <c r="USO6" s="78"/>
      <c r="USP6" s="2438"/>
      <c r="USQ6" s="3021"/>
      <c r="USR6" s="3021"/>
      <c r="USS6" s="3029"/>
      <c r="UST6" s="3029"/>
      <c r="USU6" s="3029"/>
      <c r="USV6" s="1069"/>
      <c r="USW6" s="78"/>
      <c r="USX6" s="2438"/>
      <c r="USY6" s="3021"/>
      <c r="USZ6" s="3021"/>
      <c r="UTA6" s="3029"/>
      <c r="UTB6" s="3029"/>
      <c r="UTC6" s="3029"/>
      <c r="UTD6" s="1069"/>
      <c r="UTE6" s="78"/>
      <c r="UTF6" s="2438"/>
      <c r="UTG6" s="3021"/>
      <c r="UTH6" s="3021"/>
      <c r="UTI6" s="3029"/>
      <c r="UTJ6" s="3029"/>
      <c r="UTK6" s="3029"/>
      <c r="UTL6" s="1069"/>
      <c r="UTM6" s="78"/>
      <c r="UTN6" s="2438"/>
      <c r="UTO6" s="3021"/>
      <c r="UTP6" s="3021"/>
      <c r="UTQ6" s="3029"/>
      <c r="UTR6" s="3029"/>
      <c r="UTS6" s="3029"/>
      <c r="UTT6" s="1069"/>
      <c r="UTU6" s="78"/>
      <c r="UTV6" s="2438"/>
      <c r="UTW6" s="3021"/>
      <c r="UTX6" s="3021"/>
      <c r="UTY6" s="3029"/>
      <c r="UTZ6" s="3029"/>
      <c r="UUA6" s="3029"/>
      <c r="UUB6" s="1069"/>
      <c r="UUC6" s="78"/>
      <c r="UUD6" s="2438"/>
      <c r="UUE6" s="3021"/>
      <c r="UUF6" s="3021"/>
      <c r="UUG6" s="3029"/>
      <c r="UUH6" s="3029"/>
      <c r="UUI6" s="3029"/>
      <c r="UUJ6" s="1069"/>
      <c r="UUK6" s="78"/>
      <c r="UUL6" s="2438"/>
      <c r="UUM6" s="3021"/>
      <c r="UUN6" s="3021"/>
      <c r="UUO6" s="3029"/>
      <c r="UUP6" s="3029"/>
      <c r="UUQ6" s="3029"/>
      <c r="UUR6" s="1069"/>
      <c r="UUS6" s="78"/>
      <c r="UUT6" s="2438"/>
      <c r="UUU6" s="3021"/>
      <c r="UUV6" s="3021"/>
      <c r="UUW6" s="3029"/>
      <c r="UUX6" s="3029"/>
      <c r="UUY6" s="3029"/>
      <c r="UUZ6" s="1069"/>
      <c r="UVA6" s="78"/>
      <c r="UVB6" s="2438"/>
      <c r="UVC6" s="3021"/>
      <c r="UVD6" s="3021"/>
      <c r="UVE6" s="3029"/>
      <c r="UVF6" s="3029"/>
      <c r="UVG6" s="3029"/>
      <c r="UVH6" s="1069"/>
      <c r="UVI6" s="78"/>
      <c r="UVJ6" s="2438"/>
      <c r="UVK6" s="3021"/>
      <c r="UVL6" s="3021"/>
      <c r="UVM6" s="3029"/>
      <c r="UVN6" s="3029"/>
      <c r="UVO6" s="3029"/>
      <c r="UVP6" s="1069"/>
      <c r="UVQ6" s="78"/>
      <c r="UVR6" s="2438"/>
      <c r="UVS6" s="3021"/>
      <c r="UVT6" s="3021"/>
      <c r="UVU6" s="3029"/>
      <c r="UVV6" s="3029"/>
      <c r="UVW6" s="3029"/>
      <c r="UVX6" s="1069"/>
      <c r="UVY6" s="78"/>
      <c r="UVZ6" s="2438"/>
      <c r="UWA6" s="3021"/>
      <c r="UWB6" s="3021"/>
      <c r="UWC6" s="3029"/>
      <c r="UWD6" s="3029"/>
      <c r="UWE6" s="3029"/>
      <c r="UWF6" s="1069"/>
      <c r="UWG6" s="78"/>
      <c r="UWH6" s="2438"/>
      <c r="UWI6" s="3021"/>
      <c r="UWJ6" s="3021"/>
      <c r="UWK6" s="3029"/>
      <c r="UWL6" s="3029"/>
      <c r="UWM6" s="3029"/>
      <c r="UWN6" s="1069"/>
      <c r="UWO6" s="78"/>
      <c r="UWP6" s="2438"/>
      <c r="UWQ6" s="3021"/>
      <c r="UWR6" s="3021"/>
      <c r="UWS6" s="3029"/>
      <c r="UWT6" s="3029"/>
      <c r="UWU6" s="3029"/>
      <c r="UWV6" s="1069"/>
      <c r="UWW6" s="78"/>
      <c r="UWX6" s="2438"/>
      <c r="UWY6" s="3021"/>
      <c r="UWZ6" s="3021"/>
      <c r="UXA6" s="3029"/>
      <c r="UXB6" s="3029"/>
      <c r="UXC6" s="3029"/>
      <c r="UXD6" s="1069"/>
      <c r="UXE6" s="78"/>
      <c r="UXF6" s="2438"/>
      <c r="UXG6" s="3021"/>
      <c r="UXH6" s="3021"/>
      <c r="UXI6" s="3029"/>
      <c r="UXJ6" s="3029"/>
      <c r="UXK6" s="3029"/>
      <c r="UXL6" s="1069"/>
      <c r="UXM6" s="78"/>
      <c r="UXN6" s="2438"/>
      <c r="UXO6" s="3021"/>
      <c r="UXP6" s="3021"/>
      <c r="UXQ6" s="3029"/>
      <c r="UXR6" s="3029"/>
      <c r="UXS6" s="3029"/>
      <c r="UXT6" s="1069"/>
      <c r="UXU6" s="78"/>
      <c r="UXV6" s="2438"/>
      <c r="UXW6" s="3021"/>
      <c r="UXX6" s="3021"/>
      <c r="UXY6" s="3029"/>
      <c r="UXZ6" s="3029"/>
      <c r="UYA6" s="3029"/>
      <c r="UYB6" s="1069"/>
      <c r="UYC6" s="78"/>
      <c r="UYD6" s="2438"/>
      <c r="UYE6" s="3021"/>
      <c r="UYF6" s="3021"/>
      <c r="UYG6" s="3029"/>
      <c r="UYH6" s="3029"/>
      <c r="UYI6" s="3029"/>
      <c r="UYJ6" s="1069"/>
      <c r="UYK6" s="78"/>
      <c r="UYL6" s="2438"/>
      <c r="UYM6" s="3021"/>
      <c r="UYN6" s="3021"/>
      <c r="UYO6" s="3029"/>
      <c r="UYP6" s="3029"/>
      <c r="UYQ6" s="3029"/>
      <c r="UYR6" s="1069"/>
      <c r="UYS6" s="78"/>
      <c r="UYT6" s="2438"/>
      <c r="UYU6" s="3021"/>
      <c r="UYV6" s="3021"/>
      <c r="UYW6" s="3029"/>
      <c r="UYX6" s="3029"/>
      <c r="UYY6" s="3029"/>
      <c r="UYZ6" s="1069"/>
      <c r="UZA6" s="78"/>
      <c r="UZB6" s="2438"/>
      <c r="UZC6" s="3021"/>
      <c r="UZD6" s="3021"/>
      <c r="UZE6" s="3029"/>
      <c r="UZF6" s="3029"/>
      <c r="UZG6" s="3029"/>
      <c r="UZH6" s="1069"/>
      <c r="UZI6" s="78"/>
      <c r="UZJ6" s="2438"/>
      <c r="UZK6" s="3021"/>
      <c r="UZL6" s="3021"/>
      <c r="UZM6" s="3029"/>
      <c r="UZN6" s="3029"/>
      <c r="UZO6" s="3029"/>
      <c r="UZP6" s="1069"/>
      <c r="UZQ6" s="78"/>
      <c r="UZR6" s="2438"/>
      <c r="UZS6" s="3021"/>
      <c r="UZT6" s="3021"/>
      <c r="UZU6" s="3029"/>
      <c r="UZV6" s="3029"/>
      <c r="UZW6" s="3029"/>
      <c r="UZX6" s="1069"/>
      <c r="UZY6" s="78"/>
      <c r="UZZ6" s="2438"/>
      <c r="VAA6" s="3021"/>
      <c r="VAB6" s="3021"/>
      <c r="VAC6" s="3029"/>
      <c r="VAD6" s="3029"/>
      <c r="VAE6" s="3029"/>
      <c r="VAF6" s="1069"/>
      <c r="VAG6" s="78"/>
      <c r="VAH6" s="2438"/>
      <c r="VAI6" s="3021"/>
      <c r="VAJ6" s="3021"/>
      <c r="VAK6" s="3029"/>
      <c r="VAL6" s="3029"/>
      <c r="VAM6" s="3029"/>
      <c r="VAN6" s="1069"/>
      <c r="VAO6" s="78"/>
      <c r="VAP6" s="2438"/>
      <c r="VAQ6" s="3021"/>
      <c r="VAR6" s="3021"/>
      <c r="VAS6" s="3029"/>
      <c r="VAT6" s="3029"/>
      <c r="VAU6" s="3029"/>
      <c r="VAV6" s="1069"/>
      <c r="VAW6" s="78"/>
      <c r="VAX6" s="2438"/>
      <c r="VAY6" s="3021"/>
      <c r="VAZ6" s="3021"/>
      <c r="VBA6" s="3029"/>
      <c r="VBB6" s="3029"/>
      <c r="VBC6" s="3029"/>
      <c r="VBD6" s="1069"/>
      <c r="VBE6" s="78"/>
      <c r="VBF6" s="2438"/>
      <c r="VBG6" s="3021"/>
      <c r="VBH6" s="3021"/>
      <c r="VBI6" s="3029"/>
      <c r="VBJ6" s="3029"/>
      <c r="VBK6" s="3029"/>
      <c r="VBL6" s="1069"/>
      <c r="VBM6" s="78"/>
      <c r="VBN6" s="2438"/>
      <c r="VBO6" s="3021"/>
      <c r="VBP6" s="3021"/>
      <c r="VBQ6" s="3029"/>
      <c r="VBR6" s="3029"/>
      <c r="VBS6" s="3029"/>
      <c r="VBT6" s="1069"/>
      <c r="VBU6" s="78"/>
      <c r="VBV6" s="2438"/>
      <c r="VBW6" s="3021"/>
      <c r="VBX6" s="3021"/>
      <c r="VBY6" s="3029"/>
      <c r="VBZ6" s="3029"/>
      <c r="VCA6" s="3029"/>
      <c r="VCB6" s="1069"/>
      <c r="VCC6" s="78"/>
      <c r="VCD6" s="2438"/>
      <c r="VCE6" s="3021"/>
      <c r="VCF6" s="3021"/>
      <c r="VCG6" s="3029"/>
      <c r="VCH6" s="3029"/>
      <c r="VCI6" s="3029"/>
      <c r="VCJ6" s="1069"/>
      <c r="VCK6" s="78"/>
      <c r="VCL6" s="2438"/>
      <c r="VCM6" s="3021"/>
      <c r="VCN6" s="3021"/>
      <c r="VCO6" s="3029"/>
      <c r="VCP6" s="3029"/>
      <c r="VCQ6" s="3029"/>
      <c r="VCR6" s="1069"/>
      <c r="VCS6" s="78"/>
      <c r="VCT6" s="2438"/>
      <c r="VCU6" s="3021"/>
      <c r="VCV6" s="3021"/>
      <c r="VCW6" s="3029"/>
      <c r="VCX6" s="3029"/>
      <c r="VCY6" s="3029"/>
      <c r="VCZ6" s="1069"/>
      <c r="VDA6" s="78"/>
      <c r="VDB6" s="2438"/>
      <c r="VDC6" s="3021"/>
      <c r="VDD6" s="3021"/>
      <c r="VDE6" s="3029"/>
      <c r="VDF6" s="3029"/>
      <c r="VDG6" s="3029"/>
      <c r="VDH6" s="1069"/>
      <c r="VDI6" s="78"/>
      <c r="VDJ6" s="2438"/>
      <c r="VDK6" s="3021"/>
      <c r="VDL6" s="3021"/>
      <c r="VDM6" s="3029"/>
      <c r="VDN6" s="3029"/>
      <c r="VDO6" s="3029"/>
      <c r="VDP6" s="1069"/>
      <c r="VDQ6" s="78"/>
      <c r="VDR6" s="2438"/>
      <c r="VDS6" s="3021"/>
      <c r="VDT6" s="3021"/>
      <c r="VDU6" s="3029"/>
      <c r="VDV6" s="3029"/>
      <c r="VDW6" s="3029"/>
      <c r="VDX6" s="1069"/>
      <c r="VDY6" s="78"/>
      <c r="VDZ6" s="2438"/>
      <c r="VEA6" s="3021"/>
      <c r="VEB6" s="3021"/>
      <c r="VEC6" s="3029"/>
      <c r="VED6" s="3029"/>
      <c r="VEE6" s="3029"/>
      <c r="VEF6" s="1069"/>
      <c r="VEG6" s="78"/>
      <c r="VEH6" s="2438"/>
      <c r="VEI6" s="3021"/>
      <c r="VEJ6" s="3021"/>
      <c r="VEK6" s="3029"/>
      <c r="VEL6" s="3029"/>
      <c r="VEM6" s="3029"/>
      <c r="VEN6" s="1069"/>
      <c r="VEO6" s="78"/>
      <c r="VEP6" s="2438"/>
      <c r="VEQ6" s="3021"/>
      <c r="VER6" s="3021"/>
      <c r="VES6" s="3029"/>
      <c r="VET6" s="3029"/>
      <c r="VEU6" s="3029"/>
      <c r="VEV6" s="1069"/>
      <c r="VEW6" s="78"/>
      <c r="VEX6" s="2438"/>
      <c r="VEY6" s="3021"/>
      <c r="VEZ6" s="3021"/>
      <c r="VFA6" s="3029"/>
      <c r="VFB6" s="3029"/>
      <c r="VFC6" s="3029"/>
      <c r="VFD6" s="1069"/>
      <c r="VFE6" s="78"/>
      <c r="VFF6" s="2438"/>
      <c r="VFG6" s="3021"/>
      <c r="VFH6" s="3021"/>
      <c r="VFI6" s="3029"/>
      <c r="VFJ6" s="3029"/>
      <c r="VFK6" s="3029"/>
      <c r="VFL6" s="1069"/>
      <c r="VFM6" s="78"/>
      <c r="VFN6" s="2438"/>
      <c r="VFO6" s="3021"/>
      <c r="VFP6" s="3021"/>
      <c r="VFQ6" s="3029"/>
      <c r="VFR6" s="3029"/>
      <c r="VFS6" s="3029"/>
      <c r="VFT6" s="1069"/>
      <c r="VFU6" s="78"/>
      <c r="VFV6" s="2438"/>
      <c r="VFW6" s="3021"/>
      <c r="VFX6" s="3021"/>
      <c r="VFY6" s="3029"/>
      <c r="VFZ6" s="3029"/>
      <c r="VGA6" s="3029"/>
      <c r="VGB6" s="1069"/>
      <c r="VGC6" s="78"/>
      <c r="VGD6" s="2438"/>
      <c r="VGE6" s="3021"/>
      <c r="VGF6" s="3021"/>
      <c r="VGG6" s="3029"/>
      <c r="VGH6" s="3029"/>
      <c r="VGI6" s="3029"/>
      <c r="VGJ6" s="1069"/>
      <c r="VGK6" s="78"/>
      <c r="VGL6" s="2438"/>
      <c r="VGM6" s="3021"/>
      <c r="VGN6" s="3021"/>
      <c r="VGO6" s="3029"/>
      <c r="VGP6" s="3029"/>
      <c r="VGQ6" s="3029"/>
      <c r="VGR6" s="1069"/>
      <c r="VGS6" s="78"/>
      <c r="VGT6" s="2438"/>
      <c r="VGU6" s="3021"/>
      <c r="VGV6" s="3021"/>
      <c r="VGW6" s="3029"/>
      <c r="VGX6" s="3029"/>
      <c r="VGY6" s="3029"/>
      <c r="VGZ6" s="1069"/>
      <c r="VHA6" s="78"/>
      <c r="VHB6" s="2438"/>
      <c r="VHC6" s="3021"/>
      <c r="VHD6" s="3021"/>
      <c r="VHE6" s="3029"/>
      <c r="VHF6" s="3029"/>
      <c r="VHG6" s="3029"/>
      <c r="VHH6" s="1069"/>
      <c r="VHI6" s="78"/>
      <c r="VHJ6" s="2438"/>
      <c r="VHK6" s="3021"/>
      <c r="VHL6" s="3021"/>
      <c r="VHM6" s="3029"/>
      <c r="VHN6" s="3029"/>
      <c r="VHO6" s="3029"/>
      <c r="VHP6" s="1069"/>
      <c r="VHQ6" s="78"/>
      <c r="VHR6" s="2438"/>
      <c r="VHS6" s="3021"/>
      <c r="VHT6" s="3021"/>
      <c r="VHU6" s="3029"/>
      <c r="VHV6" s="3029"/>
      <c r="VHW6" s="3029"/>
      <c r="VHX6" s="1069"/>
      <c r="VHY6" s="78"/>
      <c r="VHZ6" s="2438"/>
      <c r="VIA6" s="3021"/>
      <c r="VIB6" s="3021"/>
      <c r="VIC6" s="3029"/>
      <c r="VID6" s="3029"/>
      <c r="VIE6" s="3029"/>
      <c r="VIF6" s="1069"/>
      <c r="VIG6" s="78"/>
      <c r="VIH6" s="2438"/>
      <c r="VII6" s="3021"/>
      <c r="VIJ6" s="3021"/>
      <c r="VIK6" s="3029"/>
      <c r="VIL6" s="3029"/>
      <c r="VIM6" s="3029"/>
      <c r="VIN6" s="1069"/>
      <c r="VIO6" s="78"/>
      <c r="VIP6" s="2438"/>
      <c r="VIQ6" s="3021"/>
      <c r="VIR6" s="3021"/>
      <c r="VIS6" s="3029"/>
      <c r="VIT6" s="3029"/>
      <c r="VIU6" s="3029"/>
      <c r="VIV6" s="1069"/>
      <c r="VIW6" s="78"/>
      <c r="VIX6" s="2438"/>
      <c r="VIY6" s="3021"/>
      <c r="VIZ6" s="3021"/>
      <c r="VJA6" s="3029"/>
      <c r="VJB6" s="3029"/>
      <c r="VJC6" s="3029"/>
      <c r="VJD6" s="1069"/>
      <c r="VJE6" s="78"/>
      <c r="VJF6" s="2438"/>
      <c r="VJG6" s="3021"/>
      <c r="VJH6" s="3021"/>
      <c r="VJI6" s="3029"/>
      <c r="VJJ6" s="3029"/>
      <c r="VJK6" s="3029"/>
      <c r="VJL6" s="1069"/>
      <c r="VJM6" s="78"/>
      <c r="VJN6" s="2438"/>
      <c r="VJO6" s="3021"/>
      <c r="VJP6" s="3021"/>
      <c r="VJQ6" s="3029"/>
      <c r="VJR6" s="3029"/>
      <c r="VJS6" s="3029"/>
      <c r="VJT6" s="1069"/>
      <c r="VJU6" s="78"/>
      <c r="VJV6" s="2438"/>
      <c r="VJW6" s="3021"/>
      <c r="VJX6" s="3021"/>
      <c r="VJY6" s="3029"/>
      <c r="VJZ6" s="3029"/>
      <c r="VKA6" s="3029"/>
      <c r="VKB6" s="1069"/>
      <c r="VKC6" s="78"/>
      <c r="VKD6" s="2438"/>
      <c r="VKE6" s="3021"/>
      <c r="VKF6" s="3021"/>
      <c r="VKG6" s="3029"/>
      <c r="VKH6" s="3029"/>
      <c r="VKI6" s="3029"/>
      <c r="VKJ6" s="1069"/>
      <c r="VKK6" s="78"/>
      <c r="VKL6" s="2438"/>
      <c r="VKM6" s="3021"/>
      <c r="VKN6" s="3021"/>
      <c r="VKO6" s="3029"/>
      <c r="VKP6" s="3029"/>
      <c r="VKQ6" s="3029"/>
      <c r="VKR6" s="1069"/>
      <c r="VKS6" s="78"/>
      <c r="VKT6" s="2438"/>
      <c r="VKU6" s="3021"/>
      <c r="VKV6" s="3021"/>
      <c r="VKW6" s="3029"/>
      <c r="VKX6" s="3029"/>
      <c r="VKY6" s="3029"/>
      <c r="VKZ6" s="1069"/>
      <c r="VLA6" s="78"/>
      <c r="VLB6" s="2438"/>
      <c r="VLC6" s="3021"/>
      <c r="VLD6" s="3021"/>
      <c r="VLE6" s="3029"/>
      <c r="VLF6" s="3029"/>
      <c r="VLG6" s="3029"/>
      <c r="VLH6" s="1069"/>
      <c r="VLI6" s="78"/>
      <c r="VLJ6" s="2438"/>
      <c r="VLK6" s="3021"/>
      <c r="VLL6" s="3021"/>
      <c r="VLM6" s="3029"/>
      <c r="VLN6" s="3029"/>
      <c r="VLO6" s="3029"/>
      <c r="VLP6" s="1069"/>
      <c r="VLQ6" s="78"/>
      <c r="VLR6" s="2438"/>
      <c r="VLS6" s="3021"/>
      <c r="VLT6" s="3021"/>
      <c r="VLU6" s="3029"/>
      <c r="VLV6" s="3029"/>
      <c r="VLW6" s="3029"/>
      <c r="VLX6" s="1069"/>
      <c r="VLY6" s="78"/>
      <c r="VLZ6" s="2438"/>
      <c r="VMA6" s="3021"/>
      <c r="VMB6" s="3021"/>
      <c r="VMC6" s="3029"/>
      <c r="VMD6" s="3029"/>
      <c r="VME6" s="3029"/>
      <c r="VMF6" s="1069"/>
      <c r="VMG6" s="78"/>
      <c r="VMH6" s="2438"/>
      <c r="VMI6" s="3021"/>
      <c r="VMJ6" s="3021"/>
      <c r="VMK6" s="3029"/>
      <c r="VML6" s="3029"/>
      <c r="VMM6" s="3029"/>
      <c r="VMN6" s="1069"/>
      <c r="VMO6" s="78"/>
      <c r="VMP6" s="2438"/>
      <c r="VMQ6" s="3021"/>
      <c r="VMR6" s="3021"/>
      <c r="VMS6" s="3029"/>
      <c r="VMT6" s="3029"/>
      <c r="VMU6" s="3029"/>
      <c r="VMV6" s="1069"/>
      <c r="VMW6" s="78"/>
      <c r="VMX6" s="2438"/>
      <c r="VMY6" s="3021"/>
      <c r="VMZ6" s="3021"/>
      <c r="VNA6" s="3029"/>
      <c r="VNB6" s="3029"/>
      <c r="VNC6" s="3029"/>
      <c r="VND6" s="1069"/>
      <c r="VNE6" s="78"/>
      <c r="VNF6" s="2438"/>
      <c r="VNG6" s="3021"/>
      <c r="VNH6" s="3021"/>
      <c r="VNI6" s="3029"/>
      <c r="VNJ6" s="3029"/>
      <c r="VNK6" s="3029"/>
      <c r="VNL6" s="1069"/>
      <c r="VNM6" s="78"/>
      <c r="VNN6" s="2438"/>
      <c r="VNO6" s="3021"/>
      <c r="VNP6" s="3021"/>
      <c r="VNQ6" s="3029"/>
      <c r="VNR6" s="3029"/>
      <c r="VNS6" s="3029"/>
      <c r="VNT6" s="1069"/>
      <c r="VNU6" s="78"/>
      <c r="VNV6" s="2438"/>
      <c r="VNW6" s="3021"/>
      <c r="VNX6" s="3021"/>
      <c r="VNY6" s="3029"/>
      <c r="VNZ6" s="3029"/>
      <c r="VOA6" s="3029"/>
      <c r="VOB6" s="1069"/>
      <c r="VOC6" s="78"/>
      <c r="VOD6" s="2438"/>
      <c r="VOE6" s="3021"/>
      <c r="VOF6" s="3021"/>
      <c r="VOG6" s="3029"/>
      <c r="VOH6" s="3029"/>
      <c r="VOI6" s="3029"/>
      <c r="VOJ6" s="1069"/>
      <c r="VOK6" s="78"/>
      <c r="VOL6" s="2438"/>
      <c r="VOM6" s="3021"/>
      <c r="VON6" s="3021"/>
      <c r="VOO6" s="3029"/>
      <c r="VOP6" s="3029"/>
      <c r="VOQ6" s="3029"/>
      <c r="VOR6" s="1069"/>
      <c r="VOS6" s="78"/>
      <c r="VOT6" s="2438"/>
      <c r="VOU6" s="3021"/>
      <c r="VOV6" s="3021"/>
      <c r="VOW6" s="3029"/>
      <c r="VOX6" s="3029"/>
      <c r="VOY6" s="3029"/>
      <c r="VOZ6" s="1069"/>
      <c r="VPA6" s="78"/>
      <c r="VPB6" s="2438"/>
      <c r="VPC6" s="3021"/>
      <c r="VPD6" s="3021"/>
      <c r="VPE6" s="3029"/>
      <c r="VPF6" s="3029"/>
      <c r="VPG6" s="3029"/>
      <c r="VPH6" s="1069"/>
      <c r="VPI6" s="78"/>
      <c r="VPJ6" s="2438"/>
      <c r="VPK6" s="3021"/>
      <c r="VPL6" s="3021"/>
      <c r="VPM6" s="3029"/>
      <c r="VPN6" s="3029"/>
      <c r="VPO6" s="3029"/>
      <c r="VPP6" s="1069"/>
      <c r="VPQ6" s="78"/>
      <c r="VPR6" s="2438"/>
      <c r="VPS6" s="3021"/>
      <c r="VPT6" s="3021"/>
      <c r="VPU6" s="3029"/>
      <c r="VPV6" s="3029"/>
      <c r="VPW6" s="3029"/>
      <c r="VPX6" s="1069"/>
      <c r="VPY6" s="78"/>
      <c r="VPZ6" s="2438"/>
      <c r="VQA6" s="3021"/>
      <c r="VQB6" s="3021"/>
      <c r="VQC6" s="3029"/>
      <c r="VQD6" s="3029"/>
      <c r="VQE6" s="3029"/>
      <c r="VQF6" s="1069"/>
      <c r="VQG6" s="78"/>
      <c r="VQH6" s="2438"/>
      <c r="VQI6" s="3021"/>
      <c r="VQJ6" s="3021"/>
      <c r="VQK6" s="3029"/>
      <c r="VQL6" s="3029"/>
      <c r="VQM6" s="3029"/>
      <c r="VQN6" s="1069"/>
      <c r="VQO6" s="78"/>
      <c r="VQP6" s="2438"/>
      <c r="VQQ6" s="3021"/>
      <c r="VQR6" s="3021"/>
      <c r="VQS6" s="3029"/>
      <c r="VQT6" s="3029"/>
      <c r="VQU6" s="3029"/>
      <c r="VQV6" s="1069"/>
      <c r="VQW6" s="78"/>
      <c r="VQX6" s="2438"/>
      <c r="VQY6" s="3021"/>
      <c r="VQZ6" s="3021"/>
      <c r="VRA6" s="3029"/>
      <c r="VRB6" s="3029"/>
      <c r="VRC6" s="3029"/>
      <c r="VRD6" s="1069"/>
      <c r="VRE6" s="78"/>
      <c r="VRF6" s="2438"/>
      <c r="VRG6" s="3021"/>
      <c r="VRH6" s="3021"/>
      <c r="VRI6" s="3029"/>
      <c r="VRJ6" s="3029"/>
      <c r="VRK6" s="3029"/>
      <c r="VRL6" s="1069"/>
      <c r="VRM6" s="78"/>
      <c r="VRN6" s="2438"/>
      <c r="VRO6" s="3021"/>
      <c r="VRP6" s="3021"/>
      <c r="VRQ6" s="3029"/>
      <c r="VRR6" s="3029"/>
      <c r="VRS6" s="3029"/>
      <c r="VRT6" s="1069"/>
      <c r="VRU6" s="78"/>
      <c r="VRV6" s="2438"/>
      <c r="VRW6" s="3021"/>
      <c r="VRX6" s="3021"/>
      <c r="VRY6" s="3029"/>
      <c r="VRZ6" s="3029"/>
      <c r="VSA6" s="3029"/>
      <c r="VSB6" s="1069"/>
      <c r="VSC6" s="78"/>
      <c r="VSD6" s="2438"/>
      <c r="VSE6" s="3021"/>
      <c r="VSF6" s="3021"/>
      <c r="VSG6" s="3029"/>
      <c r="VSH6" s="3029"/>
      <c r="VSI6" s="3029"/>
      <c r="VSJ6" s="1069"/>
      <c r="VSK6" s="78"/>
      <c r="VSL6" s="2438"/>
      <c r="VSM6" s="3021"/>
      <c r="VSN6" s="3021"/>
      <c r="VSO6" s="3029"/>
      <c r="VSP6" s="3029"/>
      <c r="VSQ6" s="3029"/>
      <c r="VSR6" s="1069"/>
      <c r="VSS6" s="78"/>
      <c r="VST6" s="2438"/>
      <c r="VSU6" s="3021"/>
      <c r="VSV6" s="3021"/>
      <c r="VSW6" s="3029"/>
      <c r="VSX6" s="3029"/>
      <c r="VSY6" s="3029"/>
      <c r="VSZ6" s="1069"/>
      <c r="VTA6" s="78"/>
      <c r="VTB6" s="2438"/>
      <c r="VTC6" s="3021"/>
      <c r="VTD6" s="3021"/>
      <c r="VTE6" s="3029"/>
      <c r="VTF6" s="3029"/>
      <c r="VTG6" s="3029"/>
      <c r="VTH6" s="1069"/>
      <c r="VTI6" s="78"/>
      <c r="VTJ6" s="2438"/>
      <c r="VTK6" s="3021"/>
      <c r="VTL6" s="3021"/>
      <c r="VTM6" s="3029"/>
      <c r="VTN6" s="3029"/>
      <c r="VTO6" s="3029"/>
      <c r="VTP6" s="1069"/>
      <c r="VTQ6" s="78"/>
      <c r="VTR6" s="2438"/>
      <c r="VTS6" s="3021"/>
      <c r="VTT6" s="3021"/>
      <c r="VTU6" s="3029"/>
      <c r="VTV6" s="3029"/>
      <c r="VTW6" s="3029"/>
      <c r="VTX6" s="1069"/>
      <c r="VTY6" s="78"/>
      <c r="VTZ6" s="2438"/>
      <c r="VUA6" s="3021"/>
      <c r="VUB6" s="3021"/>
      <c r="VUC6" s="3029"/>
      <c r="VUD6" s="3029"/>
      <c r="VUE6" s="3029"/>
      <c r="VUF6" s="1069"/>
      <c r="VUG6" s="78"/>
      <c r="VUH6" s="2438"/>
      <c r="VUI6" s="3021"/>
      <c r="VUJ6" s="3021"/>
      <c r="VUK6" s="3029"/>
      <c r="VUL6" s="3029"/>
      <c r="VUM6" s="3029"/>
      <c r="VUN6" s="1069"/>
      <c r="VUO6" s="78"/>
      <c r="VUP6" s="2438"/>
      <c r="VUQ6" s="3021"/>
      <c r="VUR6" s="3021"/>
      <c r="VUS6" s="3029"/>
      <c r="VUT6" s="3029"/>
      <c r="VUU6" s="3029"/>
      <c r="VUV6" s="1069"/>
      <c r="VUW6" s="78"/>
      <c r="VUX6" s="2438"/>
      <c r="VUY6" s="3021"/>
      <c r="VUZ6" s="3021"/>
      <c r="VVA6" s="3029"/>
      <c r="VVB6" s="3029"/>
      <c r="VVC6" s="3029"/>
      <c r="VVD6" s="1069"/>
      <c r="VVE6" s="78"/>
      <c r="VVF6" s="2438"/>
      <c r="VVG6" s="3021"/>
      <c r="VVH6" s="3021"/>
      <c r="VVI6" s="3029"/>
      <c r="VVJ6" s="3029"/>
      <c r="VVK6" s="3029"/>
      <c r="VVL6" s="1069"/>
      <c r="VVM6" s="78"/>
      <c r="VVN6" s="2438"/>
      <c r="VVO6" s="3021"/>
      <c r="VVP6" s="3021"/>
      <c r="VVQ6" s="3029"/>
      <c r="VVR6" s="3029"/>
      <c r="VVS6" s="3029"/>
      <c r="VVT6" s="1069"/>
      <c r="VVU6" s="78"/>
      <c r="VVV6" s="2438"/>
      <c r="VVW6" s="3021"/>
      <c r="VVX6" s="3021"/>
      <c r="VVY6" s="3029"/>
      <c r="VVZ6" s="3029"/>
      <c r="VWA6" s="3029"/>
      <c r="VWB6" s="1069"/>
      <c r="VWC6" s="78"/>
      <c r="VWD6" s="2438"/>
      <c r="VWE6" s="3021"/>
      <c r="VWF6" s="3021"/>
      <c r="VWG6" s="3029"/>
      <c r="VWH6" s="3029"/>
      <c r="VWI6" s="3029"/>
      <c r="VWJ6" s="1069"/>
      <c r="VWK6" s="78"/>
      <c r="VWL6" s="2438"/>
      <c r="VWM6" s="3021"/>
      <c r="VWN6" s="3021"/>
      <c r="VWO6" s="3029"/>
      <c r="VWP6" s="3029"/>
      <c r="VWQ6" s="3029"/>
      <c r="VWR6" s="1069"/>
      <c r="VWS6" s="78"/>
      <c r="VWT6" s="2438"/>
      <c r="VWU6" s="3021"/>
      <c r="VWV6" s="3021"/>
      <c r="VWW6" s="3029"/>
      <c r="VWX6" s="3029"/>
      <c r="VWY6" s="3029"/>
      <c r="VWZ6" s="1069"/>
      <c r="VXA6" s="78"/>
      <c r="VXB6" s="2438"/>
      <c r="VXC6" s="3021"/>
      <c r="VXD6" s="3021"/>
      <c r="VXE6" s="3029"/>
      <c r="VXF6" s="3029"/>
      <c r="VXG6" s="3029"/>
      <c r="VXH6" s="1069"/>
      <c r="VXI6" s="78"/>
      <c r="VXJ6" s="2438"/>
      <c r="VXK6" s="3021"/>
      <c r="VXL6" s="3021"/>
      <c r="VXM6" s="3029"/>
      <c r="VXN6" s="3029"/>
      <c r="VXO6" s="3029"/>
      <c r="VXP6" s="1069"/>
      <c r="VXQ6" s="78"/>
      <c r="VXR6" s="2438"/>
      <c r="VXS6" s="3021"/>
      <c r="VXT6" s="3021"/>
      <c r="VXU6" s="3029"/>
      <c r="VXV6" s="3029"/>
      <c r="VXW6" s="3029"/>
      <c r="VXX6" s="1069"/>
      <c r="VXY6" s="78"/>
      <c r="VXZ6" s="2438"/>
      <c r="VYA6" s="3021"/>
      <c r="VYB6" s="3021"/>
      <c r="VYC6" s="3029"/>
      <c r="VYD6" s="3029"/>
      <c r="VYE6" s="3029"/>
      <c r="VYF6" s="1069"/>
      <c r="VYG6" s="78"/>
      <c r="VYH6" s="2438"/>
      <c r="VYI6" s="3021"/>
      <c r="VYJ6" s="3021"/>
      <c r="VYK6" s="3029"/>
      <c r="VYL6" s="3029"/>
      <c r="VYM6" s="3029"/>
      <c r="VYN6" s="1069"/>
      <c r="VYO6" s="78"/>
      <c r="VYP6" s="2438"/>
      <c r="VYQ6" s="3021"/>
      <c r="VYR6" s="3021"/>
      <c r="VYS6" s="3029"/>
      <c r="VYT6" s="3029"/>
      <c r="VYU6" s="3029"/>
      <c r="VYV6" s="1069"/>
      <c r="VYW6" s="78"/>
      <c r="VYX6" s="2438"/>
      <c r="VYY6" s="3021"/>
      <c r="VYZ6" s="3021"/>
      <c r="VZA6" s="3029"/>
      <c r="VZB6" s="3029"/>
      <c r="VZC6" s="3029"/>
      <c r="VZD6" s="1069"/>
      <c r="VZE6" s="78"/>
      <c r="VZF6" s="2438"/>
      <c r="VZG6" s="3021"/>
      <c r="VZH6" s="3021"/>
      <c r="VZI6" s="3029"/>
      <c r="VZJ6" s="3029"/>
      <c r="VZK6" s="3029"/>
      <c r="VZL6" s="1069"/>
      <c r="VZM6" s="78"/>
      <c r="VZN6" s="2438"/>
      <c r="VZO6" s="3021"/>
      <c r="VZP6" s="3021"/>
      <c r="VZQ6" s="3029"/>
      <c r="VZR6" s="3029"/>
      <c r="VZS6" s="3029"/>
      <c r="VZT6" s="1069"/>
      <c r="VZU6" s="78"/>
      <c r="VZV6" s="2438"/>
      <c r="VZW6" s="3021"/>
      <c r="VZX6" s="3021"/>
      <c r="VZY6" s="3029"/>
      <c r="VZZ6" s="3029"/>
      <c r="WAA6" s="3029"/>
      <c r="WAB6" s="1069"/>
      <c r="WAC6" s="78"/>
      <c r="WAD6" s="2438"/>
      <c r="WAE6" s="3021"/>
      <c r="WAF6" s="3021"/>
      <c r="WAG6" s="3029"/>
      <c r="WAH6" s="3029"/>
      <c r="WAI6" s="3029"/>
      <c r="WAJ6" s="1069"/>
      <c r="WAK6" s="78"/>
      <c r="WAL6" s="2438"/>
      <c r="WAM6" s="3021"/>
      <c r="WAN6" s="3021"/>
      <c r="WAO6" s="3029"/>
      <c r="WAP6" s="3029"/>
      <c r="WAQ6" s="3029"/>
      <c r="WAR6" s="1069"/>
      <c r="WAS6" s="78"/>
      <c r="WAT6" s="2438"/>
      <c r="WAU6" s="3021"/>
      <c r="WAV6" s="3021"/>
      <c r="WAW6" s="3029"/>
      <c r="WAX6" s="3029"/>
      <c r="WAY6" s="3029"/>
      <c r="WAZ6" s="1069"/>
      <c r="WBA6" s="78"/>
      <c r="WBB6" s="2438"/>
      <c r="WBC6" s="3021"/>
      <c r="WBD6" s="3021"/>
      <c r="WBE6" s="3029"/>
      <c r="WBF6" s="3029"/>
      <c r="WBG6" s="3029"/>
      <c r="WBH6" s="1069"/>
      <c r="WBI6" s="78"/>
      <c r="WBJ6" s="2438"/>
      <c r="WBK6" s="3021"/>
      <c r="WBL6" s="3021"/>
      <c r="WBM6" s="3029"/>
      <c r="WBN6" s="3029"/>
      <c r="WBO6" s="3029"/>
      <c r="WBP6" s="1069"/>
      <c r="WBQ6" s="78"/>
      <c r="WBR6" s="2438"/>
      <c r="WBS6" s="3021"/>
      <c r="WBT6" s="3021"/>
      <c r="WBU6" s="3029"/>
      <c r="WBV6" s="3029"/>
      <c r="WBW6" s="3029"/>
      <c r="WBX6" s="1069"/>
      <c r="WBY6" s="78"/>
      <c r="WBZ6" s="2438"/>
      <c r="WCA6" s="3021"/>
      <c r="WCB6" s="3021"/>
      <c r="WCC6" s="3029"/>
      <c r="WCD6" s="3029"/>
      <c r="WCE6" s="3029"/>
      <c r="WCF6" s="1069"/>
      <c r="WCG6" s="78"/>
      <c r="WCH6" s="2438"/>
      <c r="WCI6" s="3021"/>
      <c r="WCJ6" s="3021"/>
      <c r="WCK6" s="3029"/>
      <c r="WCL6" s="3029"/>
      <c r="WCM6" s="3029"/>
      <c r="WCN6" s="1069"/>
      <c r="WCO6" s="78"/>
      <c r="WCP6" s="2438"/>
      <c r="WCQ6" s="3021"/>
      <c r="WCR6" s="3021"/>
      <c r="WCS6" s="3029"/>
      <c r="WCT6" s="3029"/>
      <c r="WCU6" s="3029"/>
      <c r="WCV6" s="1069"/>
      <c r="WCW6" s="78"/>
      <c r="WCX6" s="2438"/>
      <c r="WCY6" s="3021"/>
      <c r="WCZ6" s="3021"/>
      <c r="WDA6" s="3029"/>
      <c r="WDB6" s="3029"/>
      <c r="WDC6" s="3029"/>
      <c r="WDD6" s="1069"/>
      <c r="WDE6" s="78"/>
      <c r="WDF6" s="2438"/>
      <c r="WDG6" s="3021"/>
      <c r="WDH6" s="3021"/>
      <c r="WDI6" s="3029"/>
      <c r="WDJ6" s="3029"/>
      <c r="WDK6" s="3029"/>
      <c r="WDL6" s="1069"/>
      <c r="WDM6" s="78"/>
      <c r="WDN6" s="2438"/>
      <c r="WDO6" s="3021"/>
      <c r="WDP6" s="3021"/>
      <c r="WDQ6" s="3029"/>
      <c r="WDR6" s="3029"/>
      <c r="WDS6" s="3029"/>
      <c r="WDT6" s="1069"/>
      <c r="WDU6" s="78"/>
      <c r="WDV6" s="2438"/>
      <c r="WDW6" s="3021"/>
      <c r="WDX6" s="3021"/>
      <c r="WDY6" s="3029"/>
      <c r="WDZ6" s="3029"/>
      <c r="WEA6" s="3029"/>
      <c r="WEB6" s="1069"/>
      <c r="WEC6" s="78"/>
      <c r="WED6" s="2438"/>
      <c r="WEE6" s="3021"/>
      <c r="WEF6" s="3021"/>
      <c r="WEG6" s="3029"/>
      <c r="WEH6" s="3029"/>
      <c r="WEI6" s="3029"/>
      <c r="WEJ6" s="1069"/>
      <c r="WEK6" s="78"/>
      <c r="WEL6" s="2438"/>
      <c r="WEM6" s="3021"/>
      <c r="WEN6" s="3021"/>
      <c r="WEO6" s="3029"/>
      <c r="WEP6" s="3029"/>
      <c r="WEQ6" s="3029"/>
      <c r="WER6" s="1069"/>
      <c r="WES6" s="78"/>
      <c r="WET6" s="2438"/>
      <c r="WEU6" s="3021"/>
      <c r="WEV6" s="3021"/>
      <c r="WEW6" s="3029"/>
      <c r="WEX6" s="3029"/>
      <c r="WEY6" s="3029"/>
      <c r="WEZ6" s="1069"/>
      <c r="WFA6" s="78"/>
      <c r="WFB6" s="2438"/>
      <c r="WFC6" s="3021"/>
      <c r="WFD6" s="3021"/>
      <c r="WFE6" s="3029"/>
      <c r="WFF6" s="3029"/>
      <c r="WFG6" s="3029"/>
      <c r="WFH6" s="1069"/>
      <c r="WFI6" s="78"/>
      <c r="WFJ6" s="2438"/>
      <c r="WFK6" s="3021"/>
      <c r="WFL6" s="3021"/>
      <c r="WFM6" s="3029"/>
      <c r="WFN6" s="3029"/>
      <c r="WFO6" s="3029"/>
      <c r="WFP6" s="1069"/>
      <c r="WFQ6" s="78"/>
      <c r="WFR6" s="2438"/>
      <c r="WFS6" s="3021"/>
      <c r="WFT6" s="3021"/>
      <c r="WFU6" s="3029"/>
      <c r="WFV6" s="3029"/>
      <c r="WFW6" s="3029"/>
      <c r="WFX6" s="1069"/>
      <c r="WFY6" s="78"/>
      <c r="WFZ6" s="2438"/>
      <c r="WGA6" s="3021"/>
      <c r="WGB6" s="3021"/>
      <c r="WGC6" s="3029"/>
      <c r="WGD6" s="3029"/>
      <c r="WGE6" s="3029"/>
      <c r="WGF6" s="1069"/>
      <c r="WGG6" s="78"/>
      <c r="WGH6" s="2438"/>
      <c r="WGI6" s="3021"/>
      <c r="WGJ6" s="3021"/>
      <c r="WGK6" s="3029"/>
      <c r="WGL6" s="3029"/>
      <c r="WGM6" s="3029"/>
      <c r="WGN6" s="1069"/>
      <c r="WGO6" s="78"/>
      <c r="WGP6" s="2438"/>
      <c r="WGQ6" s="3021"/>
      <c r="WGR6" s="3021"/>
      <c r="WGS6" s="3029"/>
      <c r="WGT6" s="3029"/>
      <c r="WGU6" s="3029"/>
      <c r="WGV6" s="1069"/>
      <c r="WGW6" s="78"/>
      <c r="WGX6" s="2438"/>
      <c r="WGY6" s="3021"/>
      <c r="WGZ6" s="3021"/>
      <c r="WHA6" s="3029"/>
      <c r="WHB6" s="3029"/>
      <c r="WHC6" s="3029"/>
      <c r="WHD6" s="1069"/>
      <c r="WHE6" s="78"/>
      <c r="WHF6" s="2438"/>
      <c r="WHG6" s="3021"/>
      <c r="WHH6" s="3021"/>
      <c r="WHI6" s="3029"/>
      <c r="WHJ6" s="3029"/>
      <c r="WHK6" s="3029"/>
      <c r="WHL6" s="1069"/>
      <c r="WHM6" s="78"/>
      <c r="WHN6" s="2438"/>
      <c r="WHO6" s="3021"/>
      <c r="WHP6" s="3021"/>
      <c r="WHQ6" s="3029"/>
      <c r="WHR6" s="3029"/>
      <c r="WHS6" s="3029"/>
      <c r="WHT6" s="1069"/>
      <c r="WHU6" s="78"/>
      <c r="WHV6" s="2438"/>
      <c r="WHW6" s="3021"/>
      <c r="WHX6" s="3021"/>
      <c r="WHY6" s="3029"/>
      <c r="WHZ6" s="3029"/>
      <c r="WIA6" s="3029"/>
      <c r="WIB6" s="1069"/>
      <c r="WIC6" s="78"/>
      <c r="WID6" s="2438"/>
      <c r="WIE6" s="3021"/>
      <c r="WIF6" s="3021"/>
      <c r="WIG6" s="3029"/>
      <c r="WIH6" s="3029"/>
      <c r="WII6" s="3029"/>
      <c r="WIJ6" s="1069"/>
      <c r="WIK6" s="78"/>
      <c r="WIL6" s="2438"/>
      <c r="WIM6" s="3021"/>
      <c r="WIN6" s="3021"/>
      <c r="WIO6" s="3029"/>
      <c r="WIP6" s="3029"/>
      <c r="WIQ6" s="3029"/>
      <c r="WIR6" s="1069"/>
      <c r="WIS6" s="78"/>
      <c r="WIT6" s="2438"/>
      <c r="WIU6" s="3021"/>
      <c r="WIV6" s="3021"/>
      <c r="WIW6" s="3029"/>
      <c r="WIX6" s="3029"/>
      <c r="WIY6" s="3029"/>
      <c r="WIZ6" s="1069"/>
      <c r="WJA6" s="78"/>
      <c r="WJB6" s="2438"/>
      <c r="WJC6" s="3021"/>
      <c r="WJD6" s="3021"/>
      <c r="WJE6" s="3029"/>
      <c r="WJF6" s="3029"/>
      <c r="WJG6" s="3029"/>
      <c r="WJH6" s="1069"/>
      <c r="WJI6" s="78"/>
      <c r="WJJ6" s="2438"/>
      <c r="WJK6" s="3021"/>
      <c r="WJL6" s="3021"/>
      <c r="WJM6" s="3029"/>
      <c r="WJN6" s="3029"/>
      <c r="WJO6" s="3029"/>
      <c r="WJP6" s="1069"/>
      <c r="WJQ6" s="78"/>
      <c r="WJR6" s="2438"/>
      <c r="WJS6" s="3021"/>
      <c r="WJT6" s="3021"/>
      <c r="WJU6" s="3029"/>
      <c r="WJV6" s="3029"/>
      <c r="WJW6" s="3029"/>
      <c r="WJX6" s="1069"/>
      <c r="WJY6" s="78"/>
      <c r="WJZ6" s="2438"/>
      <c r="WKA6" s="3021"/>
      <c r="WKB6" s="3021"/>
      <c r="WKC6" s="3029"/>
      <c r="WKD6" s="3029"/>
      <c r="WKE6" s="3029"/>
      <c r="WKF6" s="1069"/>
      <c r="WKG6" s="78"/>
      <c r="WKH6" s="2438"/>
      <c r="WKI6" s="3021"/>
      <c r="WKJ6" s="3021"/>
      <c r="WKK6" s="3029"/>
      <c r="WKL6" s="3029"/>
      <c r="WKM6" s="3029"/>
      <c r="WKN6" s="1069"/>
      <c r="WKO6" s="78"/>
      <c r="WKP6" s="2438"/>
      <c r="WKQ6" s="3021"/>
      <c r="WKR6" s="3021"/>
      <c r="WKS6" s="3029"/>
      <c r="WKT6" s="3029"/>
      <c r="WKU6" s="3029"/>
      <c r="WKV6" s="1069"/>
      <c r="WKW6" s="78"/>
      <c r="WKX6" s="2438"/>
      <c r="WKY6" s="3021"/>
      <c r="WKZ6" s="3021"/>
      <c r="WLA6" s="3029"/>
      <c r="WLB6" s="3029"/>
      <c r="WLC6" s="3029"/>
      <c r="WLD6" s="1069"/>
      <c r="WLE6" s="78"/>
      <c r="WLF6" s="2438"/>
      <c r="WLG6" s="3021"/>
      <c r="WLH6" s="3021"/>
      <c r="WLI6" s="3029"/>
      <c r="WLJ6" s="3029"/>
      <c r="WLK6" s="3029"/>
      <c r="WLL6" s="1069"/>
      <c r="WLM6" s="78"/>
      <c r="WLN6" s="2438"/>
      <c r="WLO6" s="3021"/>
      <c r="WLP6" s="3021"/>
      <c r="WLQ6" s="3029"/>
      <c r="WLR6" s="3029"/>
      <c r="WLS6" s="3029"/>
      <c r="WLT6" s="1069"/>
      <c r="WLU6" s="78"/>
      <c r="WLV6" s="2438"/>
      <c r="WLW6" s="3021"/>
      <c r="WLX6" s="3021"/>
      <c r="WLY6" s="3029"/>
      <c r="WLZ6" s="3029"/>
      <c r="WMA6" s="3029"/>
      <c r="WMB6" s="1069"/>
      <c r="WMC6" s="78"/>
      <c r="WMD6" s="2438"/>
      <c r="WME6" s="3021"/>
      <c r="WMF6" s="3021"/>
      <c r="WMG6" s="3029"/>
      <c r="WMH6" s="3029"/>
      <c r="WMI6" s="3029"/>
      <c r="WMJ6" s="1069"/>
      <c r="WMK6" s="78"/>
      <c r="WML6" s="2438"/>
      <c r="WMM6" s="3021"/>
      <c r="WMN6" s="3021"/>
      <c r="WMO6" s="3029"/>
      <c r="WMP6" s="3029"/>
      <c r="WMQ6" s="3029"/>
      <c r="WMR6" s="1069"/>
      <c r="WMS6" s="78"/>
      <c r="WMT6" s="2438"/>
      <c r="WMU6" s="3021"/>
      <c r="WMV6" s="3021"/>
      <c r="WMW6" s="3029"/>
      <c r="WMX6" s="3029"/>
      <c r="WMY6" s="3029"/>
      <c r="WMZ6" s="1069"/>
      <c r="WNA6" s="78"/>
      <c r="WNB6" s="2438"/>
      <c r="WNC6" s="3021"/>
      <c r="WND6" s="3021"/>
      <c r="WNE6" s="3029"/>
      <c r="WNF6" s="3029"/>
      <c r="WNG6" s="3029"/>
      <c r="WNH6" s="1069"/>
      <c r="WNI6" s="78"/>
      <c r="WNJ6" s="2438"/>
      <c r="WNK6" s="3021"/>
      <c r="WNL6" s="3021"/>
      <c r="WNM6" s="3029"/>
      <c r="WNN6" s="3029"/>
      <c r="WNO6" s="3029"/>
      <c r="WNP6" s="1069"/>
      <c r="WNQ6" s="78"/>
      <c r="WNR6" s="2438"/>
      <c r="WNS6" s="3021"/>
      <c r="WNT6" s="3021"/>
      <c r="WNU6" s="3029"/>
      <c r="WNV6" s="3029"/>
      <c r="WNW6" s="3029"/>
      <c r="WNX6" s="1069"/>
      <c r="WNY6" s="78"/>
      <c r="WNZ6" s="2438"/>
      <c r="WOA6" s="3021"/>
      <c r="WOB6" s="3021"/>
      <c r="WOC6" s="3029"/>
      <c r="WOD6" s="3029"/>
      <c r="WOE6" s="3029"/>
      <c r="WOF6" s="1069"/>
      <c r="WOG6" s="78"/>
      <c r="WOH6" s="2438"/>
      <c r="WOI6" s="3021"/>
      <c r="WOJ6" s="3021"/>
      <c r="WOK6" s="3029"/>
      <c r="WOL6" s="3029"/>
      <c r="WOM6" s="3029"/>
      <c r="WON6" s="1069"/>
      <c r="WOO6" s="78"/>
      <c r="WOP6" s="2438"/>
      <c r="WOQ6" s="3021"/>
      <c r="WOR6" s="3021"/>
      <c r="WOS6" s="3029"/>
      <c r="WOT6" s="3029"/>
      <c r="WOU6" s="3029"/>
      <c r="WOV6" s="1069"/>
      <c r="WOW6" s="78"/>
      <c r="WOX6" s="2438"/>
      <c r="WOY6" s="3021"/>
      <c r="WOZ6" s="3021"/>
      <c r="WPA6" s="3029"/>
      <c r="WPB6" s="3029"/>
      <c r="WPC6" s="3029"/>
      <c r="WPD6" s="1069"/>
      <c r="WPE6" s="78"/>
      <c r="WPF6" s="2438"/>
      <c r="WPG6" s="3021"/>
      <c r="WPH6" s="3021"/>
      <c r="WPI6" s="3029"/>
      <c r="WPJ6" s="3029"/>
      <c r="WPK6" s="3029"/>
      <c r="WPL6" s="1069"/>
      <c r="WPM6" s="78"/>
      <c r="WPN6" s="2438"/>
      <c r="WPO6" s="3021"/>
      <c r="WPP6" s="3021"/>
      <c r="WPQ6" s="3029"/>
      <c r="WPR6" s="3029"/>
      <c r="WPS6" s="3029"/>
      <c r="WPT6" s="1069"/>
      <c r="WPU6" s="78"/>
      <c r="WPV6" s="2438"/>
      <c r="WPW6" s="3021"/>
      <c r="WPX6" s="3021"/>
      <c r="WPY6" s="3029"/>
      <c r="WPZ6" s="3029"/>
      <c r="WQA6" s="3029"/>
      <c r="WQB6" s="1069"/>
      <c r="WQC6" s="78"/>
      <c r="WQD6" s="2438"/>
      <c r="WQE6" s="3021"/>
      <c r="WQF6" s="3021"/>
      <c r="WQG6" s="3029"/>
      <c r="WQH6" s="3029"/>
      <c r="WQI6" s="3029"/>
      <c r="WQJ6" s="1069"/>
      <c r="WQK6" s="78"/>
      <c r="WQL6" s="2438"/>
      <c r="WQM6" s="3021"/>
      <c r="WQN6" s="3021"/>
      <c r="WQO6" s="3029"/>
      <c r="WQP6" s="3029"/>
      <c r="WQQ6" s="3029"/>
      <c r="WQR6" s="1069"/>
      <c r="WQS6" s="78"/>
      <c r="WQT6" s="2438"/>
      <c r="WQU6" s="3021"/>
      <c r="WQV6" s="3021"/>
      <c r="WQW6" s="3029"/>
      <c r="WQX6" s="3029"/>
      <c r="WQY6" s="3029"/>
      <c r="WQZ6" s="1069"/>
      <c r="WRA6" s="78"/>
      <c r="WRB6" s="2438"/>
      <c r="WRC6" s="3021"/>
      <c r="WRD6" s="3021"/>
      <c r="WRE6" s="3029"/>
      <c r="WRF6" s="3029"/>
      <c r="WRG6" s="3029"/>
      <c r="WRH6" s="1069"/>
      <c r="WRI6" s="78"/>
      <c r="WRJ6" s="2438"/>
      <c r="WRK6" s="3021"/>
      <c r="WRL6" s="3021"/>
      <c r="WRM6" s="3029"/>
      <c r="WRN6" s="3029"/>
      <c r="WRO6" s="3029"/>
      <c r="WRP6" s="1069"/>
      <c r="WRQ6" s="78"/>
      <c r="WRR6" s="2438"/>
      <c r="WRS6" s="3021"/>
      <c r="WRT6" s="3021"/>
      <c r="WRU6" s="3029"/>
      <c r="WRV6" s="3029"/>
      <c r="WRW6" s="3029"/>
      <c r="WRX6" s="1069"/>
      <c r="WRY6" s="78"/>
      <c r="WRZ6" s="2438"/>
      <c r="WSA6" s="3021"/>
      <c r="WSB6" s="3021"/>
      <c r="WSC6" s="3029"/>
      <c r="WSD6" s="3029"/>
      <c r="WSE6" s="3029"/>
      <c r="WSF6" s="1069"/>
      <c r="WSG6" s="78"/>
      <c r="WSH6" s="2438"/>
      <c r="WSI6" s="3021"/>
      <c r="WSJ6" s="3021"/>
      <c r="WSK6" s="3029"/>
      <c r="WSL6" s="3029"/>
      <c r="WSM6" s="3029"/>
      <c r="WSN6" s="1069"/>
      <c r="WSO6" s="78"/>
      <c r="WSP6" s="2438"/>
      <c r="WSQ6" s="3021"/>
      <c r="WSR6" s="3021"/>
      <c r="WSS6" s="3029"/>
      <c r="WST6" s="3029"/>
      <c r="WSU6" s="3029"/>
      <c r="WSV6" s="1069"/>
      <c r="WSW6" s="78"/>
      <c r="WSX6" s="2438"/>
      <c r="WSY6" s="3021"/>
      <c r="WSZ6" s="3021"/>
      <c r="WTA6" s="3029"/>
      <c r="WTB6" s="3029"/>
      <c r="WTC6" s="3029"/>
      <c r="WTD6" s="1069"/>
      <c r="WTE6" s="78"/>
      <c r="WTF6" s="2438"/>
      <c r="WTG6" s="3021"/>
      <c r="WTH6" s="3021"/>
      <c r="WTI6" s="3029"/>
      <c r="WTJ6" s="3029"/>
      <c r="WTK6" s="3029"/>
      <c r="WTL6" s="1069"/>
      <c r="WTM6" s="78"/>
      <c r="WTN6" s="2438"/>
      <c r="WTO6" s="3021"/>
      <c r="WTP6" s="3021"/>
      <c r="WTQ6" s="3029"/>
      <c r="WTR6" s="3029"/>
      <c r="WTS6" s="3029"/>
      <c r="WTT6" s="1069"/>
      <c r="WTU6" s="78"/>
      <c r="WTV6" s="2438"/>
      <c r="WTW6" s="3021"/>
      <c r="WTX6" s="3021"/>
      <c r="WTY6" s="3029"/>
      <c r="WTZ6" s="3029"/>
      <c r="WUA6" s="3029"/>
      <c r="WUB6" s="1069"/>
      <c r="WUC6" s="78"/>
      <c r="WUD6" s="2438"/>
      <c r="WUE6" s="3021"/>
      <c r="WUF6" s="3021"/>
      <c r="WUG6" s="3029"/>
      <c r="WUH6" s="3029"/>
      <c r="WUI6" s="3029"/>
      <c r="WUJ6" s="1069"/>
      <c r="WUK6" s="78"/>
      <c r="WUL6" s="2438"/>
      <c r="WUM6" s="3021"/>
      <c r="WUN6" s="3021"/>
      <c r="WUO6" s="3029"/>
      <c r="WUP6" s="3029"/>
      <c r="WUQ6" s="3029"/>
      <c r="WUR6" s="1069"/>
      <c r="WUS6" s="78"/>
      <c r="WUT6" s="2438"/>
      <c r="WUU6" s="3021"/>
      <c r="WUV6" s="3021"/>
      <c r="WUW6" s="3029"/>
      <c r="WUX6" s="3029"/>
      <c r="WUY6" s="3029"/>
      <c r="WUZ6" s="1069"/>
      <c r="WVA6" s="78"/>
      <c r="WVB6" s="2438"/>
      <c r="WVC6" s="3021"/>
      <c r="WVD6" s="3021"/>
      <c r="WVE6" s="3029"/>
      <c r="WVF6" s="3029"/>
      <c r="WVG6" s="3029"/>
      <c r="WVH6" s="1069"/>
      <c r="WVI6" s="78"/>
      <c r="WVJ6" s="2438"/>
      <c r="WVK6" s="3021"/>
      <c r="WVL6" s="3021"/>
      <c r="WVM6" s="3029"/>
      <c r="WVN6" s="3029"/>
      <c r="WVO6" s="3029"/>
      <c r="WVP6" s="1069"/>
      <c r="WVQ6" s="78"/>
      <c r="WVR6" s="2438"/>
      <c r="WVS6" s="3021"/>
      <c r="WVT6" s="3021"/>
      <c r="WVU6" s="3029"/>
      <c r="WVV6" s="3029"/>
      <c r="WVW6" s="3029"/>
      <c r="WVX6" s="1069"/>
      <c r="WVY6" s="78"/>
      <c r="WVZ6" s="2438"/>
      <c r="WWA6" s="3021"/>
      <c r="WWB6" s="3021"/>
      <c r="WWC6" s="3029"/>
      <c r="WWD6" s="3029"/>
      <c r="WWE6" s="3029"/>
      <c r="WWF6" s="1069"/>
      <c r="WWG6" s="78"/>
      <c r="WWH6" s="2438"/>
      <c r="WWI6" s="3021"/>
      <c r="WWJ6" s="3021"/>
      <c r="WWK6" s="3029"/>
      <c r="WWL6" s="3029"/>
      <c r="WWM6" s="3029"/>
      <c r="WWN6" s="1069"/>
      <c r="WWO6" s="78"/>
      <c r="WWP6" s="2438"/>
      <c r="WWQ6" s="3021"/>
      <c r="WWR6" s="3021"/>
      <c r="WWS6" s="3029"/>
      <c r="WWT6" s="3029"/>
      <c r="WWU6" s="3029"/>
      <c r="WWV6" s="1069"/>
      <c r="WWW6" s="78"/>
      <c r="WWX6" s="2438"/>
      <c r="WWY6" s="3021"/>
      <c r="WWZ6" s="3021"/>
      <c r="WXA6" s="3029"/>
      <c r="WXB6" s="3029"/>
      <c r="WXC6" s="3029"/>
      <c r="WXD6" s="1069"/>
      <c r="WXE6" s="78"/>
      <c r="WXF6" s="2438"/>
      <c r="WXG6" s="3021"/>
      <c r="WXH6" s="3021"/>
      <c r="WXI6" s="3029"/>
      <c r="WXJ6" s="3029"/>
      <c r="WXK6" s="3029"/>
      <c r="WXL6" s="1069"/>
      <c r="WXM6" s="78"/>
      <c r="WXN6" s="2438"/>
      <c r="WXO6" s="3021"/>
      <c r="WXP6" s="3021"/>
      <c r="WXQ6" s="3029"/>
      <c r="WXR6" s="3029"/>
      <c r="WXS6" s="3029"/>
      <c r="WXT6" s="1069"/>
      <c r="WXU6" s="78"/>
      <c r="WXV6" s="2438"/>
      <c r="WXW6" s="3021"/>
      <c r="WXX6" s="3021"/>
      <c r="WXY6" s="3029"/>
      <c r="WXZ6" s="3029"/>
      <c r="WYA6" s="3029"/>
      <c r="WYB6" s="1069"/>
      <c r="WYC6" s="78"/>
      <c r="WYD6" s="2438"/>
      <c r="WYE6" s="3021"/>
      <c r="WYF6" s="3021"/>
      <c r="WYG6" s="3029"/>
      <c r="WYH6" s="3029"/>
      <c r="WYI6" s="3029"/>
      <c r="WYJ6" s="1069"/>
      <c r="WYK6" s="78"/>
      <c r="WYL6" s="2438"/>
      <c r="WYM6" s="3021"/>
      <c r="WYN6" s="3021"/>
      <c r="WYO6" s="3029"/>
      <c r="WYP6" s="3029"/>
      <c r="WYQ6" s="3029"/>
      <c r="WYR6" s="1069"/>
      <c r="WYS6" s="78"/>
      <c r="WYT6" s="2438"/>
      <c r="WYU6" s="3021"/>
      <c r="WYV6" s="3021"/>
      <c r="WYW6" s="3029"/>
      <c r="WYX6" s="3029"/>
      <c r="WYY6" s="3029"/>
      <c r="WYZ6" s="1069"/>
      <c r="WZA6" s="78"/>
      <c r="WZB6" s="2438"/>
      <c r="WZC6" s="3021"/>
      <c r="WZD6" s="3021"/>
      <c r="WZE6" s="3029"/>
      <c r="WZF6" s="3029"/>
      <c r="WZG6" s="3029"/>
      <c r="WZH6" s="1069"/>
      <c r="WZI6" s="78"/>
      <c r="WZJ6" s="2438"/>
      <c r="WZK6" s="3021"/>
      <c r="WZL6" s="3021"/>
      <c r="WZM6" s="3029"/>
      <c r="WZN6" s="3029"/>
      <c r="WZO6" s="3029"/>
      <c r="WZP6" s="1069"/>
      <c r="WZQ6" s="78"/>
      <c r="WZR6" s="2438"/>
      <c r="WZS6" s="3021"/>
      <c r="WZT6" s="3021"/>
      <c r="WZU6" s="3029"/>
      <c r="WZV6" s="3029"/>
      <c r="WZW6" s="3029"/>
      <c r="WZX6" s="1069"/>
      <c r="WZY6" s="78"/>
      <c r="WZZ6" s="2438"/>
      <c r="XAA6" s="3021"/>
      <c r="XAB6" s="3021"/>
      <c r="XAC6" s="3029"/>
      <c r="XAD6" s="3029"/>
      <c r="XAE6" s="3029"/>
      <c r="XAF6" s="1069"/>
      <c r="XAG6" s="78"/>
      <c r="XAH6" s="2438"/>
      <c r="XAI6" s="3021"/>
      <c r="XAJ6" s="3021"/>
      <c r="XAK6" s="3029"/>
      <c r="XAL6" s="3029"/>
      <c r="XAM6" s="3029"/>
      <c r="XAN6" s="1069"/>
      <c r="XAO6" s="78"/>
      <c r="XAP6" s="2438"/>
      <c r="XAQ6" s="3021"/>
      <c r="XAR6" s="3021"/>
      <c r="XAS6" s="3029"/>
      <c r="XAT6" s="3029"/>
      <c r="XAU6" s="3029"/>
      <c r="XAV6" s="1069"/>
      <c r="XAW6" s="78"/>
      <c r="XAX6" s="2438"/>
      <c r="XAY6" s="3021"/>
      <c r="XAZ6" s="3021"/>
      <c r="XBA6" s="3029"/>
      <c r="XBB6" s="3029"/>
      <c r="XBC6" s="3029"/>
      <c r="XBD6" s="1069"/>
      <c r="XBE6" s="78"/>
      <c r="XBF6" s="2438"/>
      <c r="XBG6" s="3021"/>
      <c r="XBH6" s="3021"/>
      <c r="XBI6" s="3029"/>
      <c r="XBJ6" s="3029"/>
      <c r="XBK6" s="3029"/>
      <c r="XBL6" s="1069"/>
      <c r="XBM6" s="78"/>
      <c r="XBN6" s="2438"/>
      <c r="XBO6" s="3021"/>
      <c r="XBP6" s="3021"/>
      <c r="XBQ6" s="3029"/>
      <c r="XBR6" s="3029"/>
      <c r="XBS6" s="3029"/>
      <c r="XBT6" s="1069"/>
      <c r="XBU6" s="78"/>
      <c r="XBV6" s="2438"/>
      <c r="XBW6" s="3021"/>
      <c r="XBX6" s="3021"/>
      <c r="XBY6" s="3029"/>
      <c r="XBZ6" s="3029"/>
      <c r="XCA6" s="3029"/>
      <c r="XCB6" s="1069"/>
      <c r="XCC6" s="78"/>
      <c r="XCD6" s="2438"/>
      <c r="XCE6" s="3021"/>
      <c r="XCF6" s="3021"/>
      <c r="XCG6" s="3029"/>
      <c r="XCH6" s="3029"/>
      <c r="XCI6" s="3029"/>
      <c r="XCJ6" s="1069"/>
      <c r="XCK6" s="78"/>
      <c r="XCL6" s="2438"/>
      <c r="XCM6" s="3021"/>
      <c r="XCN6" s="3021"/>
      <c r="XCO6" s="3029"/>
      <c r="XCP6" s="3029"/>
      <c r="XCQ6" s="3029"/>
      <c r="XCR6" s="1069"/>
      <c r="XCS6" s="78"/>
      <c r="XCT6" s="2438"/>
      <c r="XCU6" s="3021"/>
      <c r="XCV6" s="3021"/>
      <c r="XCW6" s="3029"/>
      <c r="XCX6" s="3029"/>
      <c r="XCY6" s="3029"/>
      <c r="XCZ6" s="1069"/>
      <c r="XDA6" s="78"/>
      <c r="XDB6" s="2438"/>
      <c r="XDC6" s="3021"/>
      <c r="XDD6" s="3021"/>
      <c r="XDE6" s="3029"/>
      <c r="XDF6" s="3029"/>
      <c r="XDG6" s="3029"/>
      <c r="XDH6" s="1069"/>
      <c r="XDI6" s="78"/>
      <c r="XDJ6" s="2438"/>
      <c r="XDK6" s="3021"/>
      <c r="XDL6" s="3021"/>
      <c r="XDM6" s="3029"/>
      <c r="XDN6" s="3029"/>
      <c r="XDO6" s="3029"/>
      <c r="XDP6" s="1069"/>
      <c r="XDQ6" s="78"/>
      <c r="XDR6" s="2438"/>
      <c r="XDS6" s="3021"/>
      <c r="XDT6" s="3021"/>
      <c r="XDU6" s="3029"/>
      <c r="XDV6" s="3029"/>
      <c r="XDW6" s="3029"/>
      <c r="XDX6" s="1069"/>
      <c r="XDY6" s="78"/>
      <c r="XDZ6" s="2438"/>
      <c r="XEA6" s="3021"/>
      <c r="XEB6" s="3021"/>
      <c r="XEC6" s="3029"/>
      <c r="XED6" s="3029"/>
      <c r="XEE6" s="3029"/>
      <c r="XEF6" s="1069"/>
      <c r="XEG6" s="78"/>
      <c r="XEH6" s="2438"/>
      <c r="XEI6" s="3021"/>
      <c r="XEJ6" s="3021"/>
      <c r="XEK6" s="3029"/>
      <c r="XEL6" s="3029"/>
      <c r="XEM6" s="3029"/>
      <c r="XEN6" s="1069"/>
      <c r="XEO6" s="78"/>
      <c r="XEP6" s="2438"/>
      <c r="XEQ6" s="3021"/>
      <c r="XER6" s="3021"/>
      <c r="XES6" s="3029"/>
      <c r="XET6" s="3029"/>
      <c r="XEU6" s="3029"/>
      <c r="XEV6" s="1069"/>
      <c r="XEW6" s="78"/>
      <c r="XEX6" s="2438"/>
      <c r="XEY6" s="3021"/>
      <c r="XEZ6" s="3021"/>
      <c r="XFA6" s="3029"/>
      <c r="XFB6" s="3029"/>
      <c r="XFC6" s="3029"/>
      <c r="XFD6" s="1069"/>
    </row>
    <row r="7" spans="1:16384" s="2435" customFormat="1" ht="24" x14ac:dyDescent="0.25">
      <c r="A7" s="69" t="s">
        <v>282</v>
      </c>
      <c r="B7" s="68">
        <v>44042</v>
      </c>
      <c r="C7" s="2580" t="s">
        <v>281</v>
      </c>
      <c r="D7" s="2581"/>
      <c r="E7" s="2481"/>
      <c r="F7" s="2481"/>
      <c r="G7" s="2481"/>
      <c r="H7"/>
      <c r="I7" s="2302"/>
      <c r="J7" s="2302"/>
      <c r="K7" s="2302"/>
      <c r="L7" s="2302"/>
      <c r="M7" s="2302"/>
      <c r="N7" s="2302"/>
      <c r="O7" s="2302"/>
      <c r="P7" s="2302"/>
      <c r="Q7" s="2302"/>
      <c r="R7" s="2302"/>
      <c r="S7" s="2302"/>
      <c r="T7" s="2302"/>
      <c r="U7" s="2302"/>
      <c r="V7" s="2302"/>
      <c r="W7" s="2302"/>
      <c r="X7" s="2302"/>
      <c r="Y7" s="2302"/>
      <c r="Z7" s="2302"/>
      <c r="AA7" s="2302"/>
      <c r="AB7" s="2302"/>
      <c r="AC7" s="2302"/>
      <c r="AD7" s="2302"/>
      <c r="AE7" s="2302"/>
      <c r="AF7" s="2302"/>
      <c r="AG7" s="2302"/>
      <c r="AH7" s="2302"/>
      <c r="AI7" s="2302"/>
      <c r="AJ7" s="2302"/>
      <c r="AK7" s="2302"/>
      <c r="AL7" s="2302"/>
      <c r="AM7" s="2302"/>
      <c r="AN7" s="2302"/>
      <c r="AO7" s="2302"/>
      <c r="AP7" s="2302"/>
      <c r="AQ7" s="2302"/>
      <c r="AR7" s="2302"/>
      <c r="AS7" s="2302"/>
      <c r="AT7" s="2302"/>
      <c r="AU7" s="2302"/>
      <c r="AV7" s="71"/>
      <c r="AW7" s="73"/>
      <c r="AX7" s="72"/>
      <c r="AY7" s="3021"/>
      <c r="AZ7" s="3021"/>
      <c r="BA7" s="3020"/>
      <c r="BB7" s="3020"/>
      <c r="BC7" s="3020"/>
      <c r="BD7" s="71"/>
      <c r="BE7" s="73"/>
      <c r="BF7" s="72"/>
      <c r="BG7" s="3021"/>
      <c r="BH7" s="3021"/>
      <c r="BI7" s="3020"/>
      <c r="BJ7" s="3020"/>
      <c r="BK7" s="3020"/>
      <c r="BL7" s="71"/>
      <c r="BM7" s="73"/>
      <c r="BN7" s="72"/>
      <c r="BO7" s="3021"/>
      <c r="BP7" s="3021"/>
      <c r="BQ7" s="3020"/>
      <c r="BR7" s="3020"/>
      <c r="BS7" s="3020"/>
      <c r="BT7" s="71"/>
      <c r="BU7" s="73"/>
      <c r="BV7" s="72"/>
      <c r="BW7" s="3021"/>
      <c r="BX7" s="3021"/>
      <c r="BY7" s="3020"/>
      <c r="BZ7" s="3020"/>
      <c r="CA7" s="3020"/>
      <c r="CB7" s="71"/>
      <c r="CC7" s="73"/>
      <c r="CD7" s="72"/>
      <c r="CE7" s="3021"/>
      <c r="CF7" s="3021"/>
      <c r="CG7" s="3020"/>
      <c r="CH7" s="3020"/>
      <c r="CI7" s="3020"/>
      <c r="CJ7" s="71"/>
      <c r="CK7" s="73"/>
      <c r="CL7" s="72"/>
      <c r="CM7" s="3021"/>
      <c r="CN7" s="3021"/>
      <c r="CO7" s="3020"/>
      <c r="CP7" s="3020"/>
      <c r="CQ7" s="3020"/>
      <c r="CR7" s="71"/>
      <c r="CS7" s="73"/>
      <c r="CT7" s="72"/>
      <c r="CU7" s="3021"/>
      <c r="CV7" s="3021"/>
      <c r="CW7" s="3020"/>
      <c r="CX7" s="3020"/>
      <c r="CY7" s="3020"/>
      <c r="CZ7" s="71"/>
      <c r="DA7" s="73"/>
      <c r="DB7" s="72"/>
      <c r="DC7" s="3021"/>
      <c r="DD7" s="3021"/>
      <c r="DE7" s="3020"/>
      <c r="DF7" s="3020"/>
      <c r="DG7" s="3020"/>
      <c r="DH7" s="71"/>
      <c r="DI7" s="73"/>
      <c r="DJ7" s="72"/>
      <c r="DK7" s="3021"/>
      <c r="DL7" s="3021"/>
      <c r="DM7" s="3020"/>
      <c r="DN7" s="3020"/>
      <c r="DO7" s="3020"/>
      <c r="DP7" s="71"/>
      <c r="DQ7" s="73"/>
      <c r="DR7" s="72"/>
      <c r="DS7" s="3021"/>
      <c r="DT7" s="3021"/>
      <c r="DU7" s="3020"/>
      <c r="DV7" s="3020"/>
      <c r="DW7" s="3020"/>
      <c r="DX7" s="71"/>
      <c r="DY7" s="73"/>
      <c r="DZ7" s="72"/>
      <c r="EA7" s="3021"/>
      <c r="EB7" s="3021"/>
      <c r="EC7" s="3020"/>
      <c r="ED7" s="3020"/>
      <c r="EE7" s="3020"/>
      <c r="EF7" s="71"/>
      <c r="EG7" s="73"/>
      <c r="EH7" s="72"/>
      <c r="EI7" s="3021"/>
      <c r="EJ7" s="3021"/>
      <c r="EK7" s="3020"/>
      <c r="EL7" s="3020"/>
      <c r="EM7" s="3020"/>
      <c r="EN7" s="71"/>
      <c r="EO7" s="73"/>
      <c r="EP7" s="72"/>
      <c r="EQ7" s="3021"/>
      <c r="ER7" s="3021"/>
      <c r="ES7" s="3020"/>
      <c r="ET7" s="3020"/>
      <c r="EU7" s="3020"/>
      <c r="EV7" s="71"/>
      <c r="EW7" s="73"/>
      <c r="EX7" s="72"/>
      <c r="EY7" s="3021"/>
      <c r="EZ7" s="3021"/>
      <c r="FA7" s="3020"/>
      <c r="FB7" s="3020"/>
      <c r="FC7" s="3020"/>
      <c r="FD7" s="71"/>
      <c r="FE7" s="73"/>
      <c r="FF7" s="72"/>
      <c r="FG7" s="3021"/>
      <c r="FH7" s="3021"/>
      <c r="FI7" s="3020"/>
      <c r="FJ7" s="3020"/>
      <c r="FK7" s="3020"/>
      <c r="FL7" s="71"/>
      <c r="FM7" s="73"/>
      <c r="FN7" s="72"/>
      <c r="FO7" s="3021"/>
      <c r="FP7" s="3021"/>
      <c r="FQ7" s="3020"/>
      <c r="FR7" s="3020"/>
      <c r="FS7" s="3020"/>
      <c r="FT7" s="71"/>
      <c r="FU7" s="73"/>
      <c r="FV7" s="72"/>
      <c r="FW7" s="3021"/>
      <c r="FX7" s="3021"/>
      <c r="FY7" s="3020"/>
      <c r="FZ7" s="3020"/>
      <c r="GA7" s="3020"/>
      <c r="GB7" s="71"/>
      <c r="GC7" s="73"/>
      <c r="GD7" s="72"/>
      <c r="GE7" s="3021"/>
      <c r="GF7" s="3021"/>
      <c r="GG7" s="3020"/>
      <c r="GH7" s="3020"/>
      <c r="GI7" s="3020"/>
      <c r="GJ7" s="71"/>
      <c r="GK7" s="73"/>
      <c r="GL7" s="72"/>
      <c r="GM7" s="3021"/>
      <c r="GN7" s="3021"/>
      <c r="GO7" s="3020"/>
      <c r="GP7" s="3020"/>
      <c r="GQ7" s="3020"/>
      <c r="GR7" s="71"/>
      <c r="GS7" s="73"/>
      <c r="GT7" s="72"/>
      <c r="GU7" s="3021"/>
      <c r="GV7" s="3021"/>
      <c r="GW7" s="3020"/>
      <c r="GX7" s="3020"/>
      <c r="GY7" s="3020"/>
      <c r="GZ7" s="71"/>
      <c r="HA7" s="73"/>
      <c r="HB7" s="72"/>
      <c r="HC7" s="3021"/>
      <c r="HD7" s="3021"/>
      <c r="HE7" s="3020"/>
      <c r="HF7" s="3020"/>
      <c r="HG7" s="3020"/>
      <c r="HH7" s="71"/>
      <c r="HI7" s="73"/>
      <c r="HJ7" s="72"/>
      <c r="HK7" s="3021"/>
      <c r="HL7" s="3021"/>
      <c r="HM7" s="3020"/>
      <c r="HN7" s="3020"/>
      <c r="HO7" s="3020"/>
      <c r="HP7" s="71"/>
      <c r="HQ7" s="73"/>
      <c r="HR7" s="72"/>
      <c r="HS7" s="3021"/>
      <c r="HT7" s="3021"/>
      <c r="HU7" s="3020"/>
      <c r="HV7" s="3020"/>
      <c r="HW7" s="3020"/>
      <c r="HX7" s="71"/>
      <c r="HY7" s="73"/>
      <c r="HZ7" s="72"/>
      <c r="IA7" s="3021"/>
      <c r="IB7" s="3021"/>
      <c r="IC7" s="3020"/>
      <c r="ID7" s="3020"/>
      <c r="IE7" s="3020"/>
      <c r="IF7" s="71"/>
      <c r="IG7" s="73"/>
      <c r="IH7" s="72"/>
      <c r="II7" s="3021"/>
      <c r="IJ7" s="3021"/>
      <c r="IK7" s="3020"/>
      <c r="IL7" s="3020"/>
      <c r="IM7" s="3020"/>
      <c r="IN7" s="71"/>
      <c r="IO7" s="73"/>
      <c r="IP7" s="72"/>
      <c r="IQ7" s="3021"/>
      <c r="IR7" s="3021"/>
      <c r="IS7" s="3020"/>
      <c r="IT7" s="3020"/>
      <c r="IU7" s="3020"/>
      <c r="IV7" s="71"/>
      <c r="IW7" s="73"/>
      <c r="IX7" s="72"/>
      <c r="IY7" s="3021"/>
      <c r="IZ7" s="3021"/>
      <c r="JA7" s="3020"/>
      <c r="JB7" s="3020"/>
      <c r="JC7" s="3020"/>
      <c r="JD7" s="71"/>
      <c r="JE7" s="73"/>
      <c r="JF7" s="72"/>
      <c r="JG7" s="3021"/>
      <c r="JH7" s="3021"/>
      <c r="JI7" s="3020"/>
      <c r="JJ7" s="3020"/>
      <c r="JK7" s="3020"/>
      <c r="JL7" s="71"/>
      <c r="JM7" s="73"/>
      <c r="JN7" s="72"/>
      <c r="JO7" s="3021"/>
      <c r="JP7" s="3021"/>
      <c r="JQ7" s="3020"/>
      <c r="JR7" s="3020"/>
      <c r="JS7" s="3020"/>
      <c r="JT7" s="71"/>
      <c r="JU7" s="73"/>
      <c r="JV7" s="72"/>
      <c r="JW7" s="3021"/>
      <c r="JX7" s="3021"/>
      <c r="JY7" s="3020"/>
      <c r="JZ7" s="3020"/>
      <c r="KA7" s="3020"/>
      <c r="KB7" s="71"/>
      <c r="KC7" s="73"/>
      <c r="KD7" s="72"/>
      <c r="KE7" s="3021"/>
      <c r="KF7" s="3021"/>
      <c r="KG7" s="3020"/>
      <c r="KH7" s="3020"/>
      <c r="KI7" s="3020"/>
      <c r="KJ7" s="71"/>
      <c r="KK7" s="73"/>
      <c r="KL7" s="72"/>
      <c r="KM7" s="3021"/>
      <c r="KN7" s="3021"/>
      <c r="KO7" s="3020"/>
      <c r="KP7" s="3020"/>
      <c r="KQ7" s="3020"/>
      <c r="KR7" s="71"/>
      <c r="KS7" s="73"/>
      <c r="KT7" s="72"/>
      <c r="KU7" s="3021"/>
      <c r="KV7" s="3021"/>
      <c r="KW7" s="3020"/>
      <c r="KX7" s="3020"/>
      <c r="KY7" s="3020"/>
      <c r="KZ7" s="71"/>
      <c r="LA7" s="73"/>
      <c r="LB7" s="72"/>
      <c r="LC7" s="3021"/>
      <c r="LD7" s="3021"/>
      <c r="LE7" s="3020"/>
      <c r="LF7" s="3020"/>
      <c r="LG7" s="3020"/>
      <c r="LH7" s="71"/>
      <c r="LI7" s="73"/>
      <c r="LJ7" s="72"/>
      <c r="LK7" s="3021"/>
      <c r="LL7" s="3021"/>
      <c r="LM7" s="3020"/>
      <c r="LN7" s="3020"/>
      <c r="LO7" s="3020"/>
      <c r="LP7" s="71"/>
      <c r="LQ7" s="73"/>
      <c r="LR7" s="72"/>
      <c r="LS7" s="3021"/>
      <c r="LT7" s="3021"/>
      <c r="LU7" s="3020"/>
      <c r="LV7" s="3020"/>
      <c r="LW7" s="3020"/>
      <c r="LX7" s="71"/>
      <c r="LY7" s="73"/>
      <c r="LZ7" s="72"/>
      <c r="MA7" s="3021"/>
      <c r="MB7" s="3021"/>
      <c r="MC7" s="3020"/>
      <c r="MD7" s="3020"/>
      <c r="ME7" s="3020"/>
      <c r="MF7" s="71"/>
      <c r="MG7" s="73"/>
      <c r="MH7" s="72"/>
      <c r="MI7" s="3021"/>
      <c r="MJ7" s="3021"/>
      <c r="MK7" s="3020"/>
      <c r="ML7" s="3020"/>
      <c r="MM7" s="3020"/>
      <c r="MN7" s="71"/>
      <c r="MO7" s="73"/>
      <c r="MP7" s="72"/>
      <c r="MQ7" s="3021"/>
      <c r="MR7" s="3021"/>
      <c r="MS7" s="3020"/>
      <c r="MT7" s="3020"/>
      <c r="MU7" s="3020"/>
      <c r="MV7" s="71"/>
      <c r="MW7" s="73"/>
      <c r="MX7" s="72"/>
      <c r="MY7" s="3021"/>
      <c r="MZ7" s="3021"/>
      <c r="NA7" s="3020"/>
      <c r="NB7" s="3020"/>
      <c r="NC7" s="3020"/>
      <c r="ND7" s="71"/>
      <c r="NE7" s="73"/>
      <c r="NF7" s="72"/>
      <c r="NG7" s="3021"/>
      <c r="NH7" s="3021"/>
      <c r="NI7" s="3020"/>
      <c r="NJ7" s="3020"/>
      <c r="NK7" s="3020"/>
      <c r="NL7" s="71"/>
      <c r="NM7" s="73"/>
      <c r="NN7" s="72"/>
      <c r="NO7" s="3021"/>
      <c r="NP7" s="3021"/>
      <c r="NQ7" s="3020"/>
      <c r="NR7" s="3020"/>
      <c r="NS7" s="3020"/>
      <c r="NT7" s="71"/>
      <c r="NU7" s="73"/>
      <c r="NV7" s="72"/>
      <c r="NW7" s="3021"/>
      <c r="NX7" s="3021"/>
      <c r="NY7" s="3020"/>
      <c r="NZ7" s="3020"/>
      <c r="OA7" s="3020"/>
      <c r="OB7" s="71"/>
      <c r="OC7" s="73"/>
      <c r="OD7" s="72"/>
      <c r="OE7" s="3021"/>
      <c r="OF7" s="3021"/>
      <c r="OG7" s="3020"/>
      <c r="OH7" s="3020"/>
      <c r="OI7" s="3020"/>
      <c r="OJ7" s="71"/>
      <c r="OK7" s="73"/>
      <c r="OL7" s="72"/>
      <c r="OM7" s="3021"/>
      <c r="ON7" s="3021"/>
      <c r="OO7" s="3020"/>
      <c r="OP7" s="3020"/>
      <c r="OQ7" s="3020"/>
      <c r="OR7" s="71"/>
      <c r="OS7" s="73"/>
      <c r="OT7" s="72"/>
      <c r="OU7" s="3021"/>
      <c r="OV7" s="3021"/>
      <c r="OW7" s="3020"/>
      <c r="OX7" s="3020"/>
      <c r="OY7" s="3020"/>
      <c r="OZ7" s="71"/>
      <c r="PA7" s="73"/>
      <c r="PB7" s="72"/>
      <c r="PC7" s="3021"/>
      <c r="PD7" s="3021"/>
      <c r="PE7" s="3020"/>
      <c r="PF7" s="3020"/>
      <c r="PG7" s="3020"/>
      <c r="PH7" s="71"/>
      <c r="PI7" s="73"/>
      <c r="PJ7" s="72"/>
      <c r="PK7" s="3021"/>
      <c r="PL7" s="3021"/>
      <c r="PM7" s="3020"/>
      <c r="PN7" s="3020"/>
      <c r="PO7" s="3020"/>
      <c r="PP7" s="71"/>
      <c r="PQ7" s="73"/>
      <c r="PR7" s="72"/>
      <c r="PS7" s="3021"/>
      <c r="PT7" s="3021"/>
      <c r="PU7" s="3020"/>
      <c r="PV7" s="3020"/>
      <c r="PW7" s="3020"/>
      <c r="PX7" s="71"/>
      <c r="PY7" s="73"/>
      <c r="PZ7" s="72"/>
      <c r="QA7" s="3021"/>
      <c r="QB7" s="3021"/>
      <c r="QC7" s="3020"/>
      <c r="QD7" s="3020"/>
      <c r="QE7" s="3020"/>
      <c r="QF7" s="71"/>
      <c r="QG7" s="70" t="s">
        <v>282</v>
      </c>
      <c r="QH7" s="68">
        <v>44012</v>
      </c>
      <c r="QI7" s="2479" t="s">
        <v>281</v>
      </c>
      <c r="QJ7" s="2480"/>
      <c r="QK7" s="2481"/>
      <c r="QL7" s="2481"/>
      <c r="QM7" s="2481"/>
      <c r="QN7"/>
      <c r="QO7" s="69" t="s">
        <v>282</v>
      </c>
      <c r="QP7" s="68">
        <v>44012</v>
      </c>
      <c r="QQ7" s="2479" t="s">
        <v>281</v>
      </c>
      <c r="QR7" s="2480"/>
      <c r="QS7" s="2481"/>
      <c r="QT7" s="2481"/>
      <c r="QU7" s="2481"/>
      <c r="QV7"/>
      <c r="QW7" s="69" t="s">
        <v>282</v>
      </c>
      <c r="QX7" s="68">
        <v>44012</v>
      </c>
      <c r="QY7" s="2479" t="s">
        <v>281</v>
      </c>
      <c r="QZ7" s="2480"/>
      <c r="RA7" s="2481"/>
      <c r="RB7" s="2481"/>
      <c r="RC7" s="2481"/>
      <c r="RD7"/>
      <c r="RE7" s="69" t="s">
        <v>282</v>
      </c>
      <c r="RF7" s="68">
        <v>44012</v>
      </c>
      <c r="RG7" s="2479" t="s">
        <v>281</v>
      </c>
      <c r="RH7" s="2480"/>
      <c r="RI7" s="2481"/>
      <c r="RJ7" s="2481"/>
      <c r="RK7" s="2481"/>
      <c r="RL7"/>
      <c r="RM7" s="69" t="s">
        <v>282</v>
      </c>
      <c r="RN7" s="68">
        <v>44012</v>
      </c>
      <c r="RO7" s="2479" t="s">
        <v>281</v>
      </c>
      <c r="RP7" s="2480"/>
      <c r="RQ7" s="2481"/>
      <c r="RR7" s="2481"/>
      <c r="RS7" s="2481"/>
      <c r="RT7"/>
      <c r="RU7" s="69" t="s">
        <v>282</v>
      </c>
      <c r="RV7" s="68">
        <v>44012</v>
      </c>
      <c r="RW7" s="2479" t="s">
        <v>281</v>
      </c>
      <c r="RX7" s="2480"/>
      <c r="RY7" s="2481"/>
      <c r="RZ7" s="2481"/>
      <c r="SA7" s="2481"/>
      <c r="SB7"/>
      <c r="SC7" s="69" t="s">
        <v>282</v>
      </c>
      <c r="SD7" s="68">
        <v>44012</v>
      </c>
      <c r="SE7" s="2479" t="s">
        <v>281</v>
      </c>
      <c r="SF7" s="2480"/>
      <c r="SG7" s="2481"/>
      <c r="SH7" s="2481"/>
      <c r="SI7" s="2481"/>
      <c r="SJ7"/>
      <c r="SK7" s="69" t="s">
        <v>282</v>
      </c>
      <c r="SL7" s="68">
        <v>44012</v>
      </c>
      <c r="SM7" s="2479" t="s">
        <v>281</v>
      </c>
      <c r="SN7" s="2480"/>
      <c r="SO7" s="2481"/>
      <c r="SP7" s="2481"/>
      <c r="SQ7" s="2481"/>
      <c r="SR7"/>
      <c r="SS7" s="69" t="s">
        <v>282</v>
      </c>
      <c r="ST7" s="68">
        <v>44012</v>
      </c>
      <c r="SU7" s="2479" t="s">
        <v>281</v>
      </c>
      <c r="SV7" s="2480"/>
      <c r="SW7" s="2481"/>
      <c r="SX7" s="2481"/>
      <c r="SY7" s="2481"/>
      <c r="SZ7"/>
      <c r="TA7" s="69" t="s">
        <v>282</v>
      </c>
      <c r="TB7" s="68">
        <v>44012</v>
      </c>
      <c r="TC7" s="2479" t="s">
        <v>281</v>
      </c>
      <c r="TD7" s="2480"/>
      <c r="TE7" s="2481"/>
      <c r="TF7" s="2481"/>
      <c r="TG7" s="2481"/>
      <c r="TH7"/>
      <c r="TI7" s="69" t="s">
        <v>282</v>
      </c>
      <c r="TJ7" s="68">
        <v>44012</v>
      </c>
      <c r="TK7" s="2479" t="s">
        <v>281</v>
      </c>
      <c r="TL7" s="2480"/>
      <c r="TM7" s="2481"/>
      <c r="TN7" s="2481"/>
      <c r="TO7" s="2481"/>
      <c r="TP7"/>
      <c r="TQ7" s="69" t="s">
        <v>282</v>
      </c>
      <c r="TR7" s="68">
        <v>44012</v>
      </c>
      <c r="TS7" s="2479" t="s">
        <v>281</v>
      </c>
      <c r="TT7" s="2480"/>
      <c r="TU7" s="2481"/>
      <c r="TV7" s="2481"/>
      <c r="TW7" s="2481"/>
      <c r="TX7"/>
      <c r="TY7" s="69" t="s">
        <v>282</v>
      </c>
      <c r="TZ7" s="68">
        <v>44012</v>
      </c>
      <c r="UA7" s="2479" t="s">
        <v>281</v>
      </c>
      <c r="UB7" s="2480"/>
      <c r="UC7" s="2481"/>
      <c r="UD7" s="2481"/>
      <c r="UE7" s="2481"/>
      <c r="UF7"/>
      <c r="UG7" s="69" t="s">
        <v>282</v>
      </c>
      <c r="UH7" s="68">
        <v>44012</v>
      </c>
      <c r="UI7" s="2479" t="s">
        <v>281</v>
      </c>
      <c r="UJ7" s="2480"/>
      <c r="UK7" s="2481"/>
      <c r="UL7" s="2481"/>
      <c r="UM7" s="2481"/>
      <c r="UN7"/>
      <c r="UO7" s="69" t="s">
        <v>282</v>
      </c>
      <c r="UP7" s="68">
        <v>44012</v>
      </c>
      <c r="UQ7" s="2479" t="s">
        <v>281</v>
      </c>
      <c r="UR7" s="2480"/>
      <c r="US7" s="2481"/>
      <c r="UT7" s="2481"/>
      <c r="UU7" s="2481"/>
      <c r="UV7"/>
      <c r="UW7" s="69" t="s">
        <v>282</v>
      </c>
      <c r="UX7" s="68">
        <v>44012</v>
      </c>
      <c r="UY7" s="2479" t="s">
        <v>281</v>
      </c>
      <c r="UZ7" s="2480"/>
      <c r="VA7" s="2481"/>
      <c r="VB7" s="2481"/>
      <c r="VC7" s="2481"/>
      <c r="VD7"/>
      <c r="VE7" s="69" t="s">
        <v>282</v>
      </c>
      <c r="VF7" s="68">
        <v>44012</v>
      </c>
      <c r="VG7" s="2479" t="s">
        <v>281</v>
      </c>
      <c r="VH7" s="2480"/>
      <c r="VI7" s="2481"/>
      <c r="VJ7" s="2481"/>
      <c r="VK7" s="2481"/>
      <c r="VL7"/>
      <c r="VM7" s="69" t="s">
        <v>282</v>
      </c>
      <c r="VN7" s="68">
        <v>44012</v>
      </c>
      <c r="VO7" s="2479" t="s">
        <v>281</v>
      </c>
      <c r="VP7" s="2480"/>
      <c r="VQ7" s="2481"/>
      <c r="VR7" s="2481"/>
      <c r="VS7" s="2481"/>
      <c r="VT7"/>
      <c r="VU7" s="69" t="s">
        <v>282</v>
      </c>
      <c r="VV7" s="68">
        <v>44012</v>
      </c>
      <c r="VW7" s="2479" t="s">
        <v>281</v>
      </c>
      <c r="VX7" s="2480"/>
      <c r="VY7" s="2481"/>
      <c r="VZ7" s="2481"/>
      <c r="WA7" s="2481"/>
      <c r="WB7"/>
      <c r="WC7" s="69" t="s">
        <v>282</v>
      </c>
      <c r="WD7" s="68">
        <v>44012</v>
      </c>
      <c r="WE7" s="2479" t="s">
        <v>281</v>
      </c>
      <c r="WF7" s="2480"/>
      <c r="WG7" s="2481"/>
      <c r="WH7" s="2481"/>
      <c r="WI7" s="2481"/>
      <c r="WJ7"/>
      <c r="WK7" s="69" t="s">
        <v>282</v>
      </c>
      <c r="WL7" s="68">
        <v>44012</v>
      </c>
      <c r="WM7" s="2479" t="s">
        <v>281</v>
      </c>
      <c r="WN7" s="2480"/>
      <c r="WO7" s="2481"/>
      <c r="WP7" s="2481"/>
      <c r="WQ7" s="2481"/>
      <c r="WR7"/>
      <c r="WS7" s="69" t="s">
        <v>282</v>
      </c>
      <c r="WT7" s="68">
        <v>44012</v>
      </c>
      <c r="WU7" s="2479" t="s">
        <v>281</v>
      </c>
      <c r="WV7" s="2480"/>
      <c r="WW7" s="2481"/>
      <c r="WX7" s="2481"/>
      <c r="WY7" s="2481"/>
      <c r="WZ7"/>
      <c r="XA7" s="69" t="s">
        <v>282</v>
      </c>
      <c r="XB7" s="68">
        <v>44012</v>
      </c>
      <c r="XC7" s="2479" t="s">
        <v>281</v>
      </c>
      <c r="XD7" s="2480"/>
      <c r="XE7" s="2481"/>
      <c r="XF7" s="2481"/>
      <c r="XG7" s="2481"/>
      <c r="XH7"/>
      <c r="XI7" s="69" t="s">
        <v>282</v>
      </c>
      <c r="XJ7" s="68">
        <v>44012</v>
      </c>
      <c r="XK7" s="2479" t="s">
        <v>281</v>
      </c>
      <c r="XL7" s="2480"/>
      <c r="XM7" s="2481"/>
      <c r="XN7" s="2481"/>
      <c r="XO7" s="2481"/>
      <c r="XP7"/>
      <c r="XQ7" s="69" t="s">
        <v>282</v>
      </c>
      <c r="XR7" s="68">
        <v>44012</v>
      </c>
      <c r="XS7" s="2479" t="s">
        <v>281</v>
      </c>
      <c r="XT7" s="2480"/>
      <c r="XU7" s="2481"/>
      <c r="XV7" s="2481"/>
      <c r="XW7" s="2481"/>
      <c r="XX7"/>
      <c r="XY7" s="69" t="s">
        <v>282</v>
      </c>
      <c r="XZ7" s="68">
        <v>44012</v>
      </c>
      <c r="YA7" s="2479" t="s">
        <v>281</v>
      </c>
      <c r="YB7" s="2480"/>
      <c r="YC7" s="2481"/>
      <c r="YD7" s="2481"/>
      <c r="YE7" s="2481"/>
      <c r="YF7"/>
      <c r="YG7" s="69" t="s">
        <v>282</v>
      </c>
      <c r="YH7" s="68">
        <v>44012</v>
      </c>
      <c r="YI7" s="2479" t="s">
        <v>281</v>
      </c>
      <c r="YJ7" s="2480"/>
      <c r="YK7" s="2481"/>
      <c r="YL7" s="2481"/>
      <c r="YM7" s="2481"/>
      <c r="YN7"/>
      <c r="YO7" s="69" t="s">
        <v>282</v>
      </c>
      <c r="YP7" s="68">
        <v>44012</v>
      </c>
      <c r="YQ7" s="2479" t="s">
        <v>281</v>
      </c>
      <c r="YR7" s="2480"/>
      <c r="YS7" s="2481"/>
      <c r="YT7" s="2481"/>
      <c r="YU7" s="2481"/>
      <c r="YV7"/>
      <c r="YW7" s="69" t="s">
        <v>282</v>
      </c>
      <c r="YX7" s="68">
        <v>44012</v>
      </c>
      <c r="YY7" s="2479" t="s">
        <v>281</v>
      </c>
      <c r="YZ7" s="2480"/>
      <c r="ZA7" s="2481"/>
      <c r="ZB7" s="2481"/>
      <c r="ZC7" s="2481"/>
      <c r="ZD7"/>
      <c r="ZE7" s="69" t="s">
        <v>282</v>
      </c>
      <c r="ZF7" s="68">
        <v>44012</v>
      </c>
      <c r="ZG7" s="2479" t="s">
        <v>281</v>
      </c>
      <c r="ZH7" s="2480"/>
      <c r="ZI7" s="2481"/>
      <c r="ZJ7" s="2481"/>
      <c r="ZK7" s="2481"/>
      <c r="ZL7"/>
      <c r="ZM7" s="69" t="s">
        <v>282</v>
      </c>
      <c r="ZN7" s="68">
        <v>44012</v>
      </c>
      <c r="ZO7" s="2479" t="s">
        <v>281</v>
      </c>
      <c r="ZP7" s="2480"/>
      <c r="ZQ7" s="2481"/>
      <c r="ZR7" s="2481"/>
      <c r="ZS7" s="2481"/>
      <c r="ZT7"/>
      <c r="ZU7" s="69" t="s">
        <v>282</v>
      </c>
      <c r="ZV7" s="68">
        <v>44012</v>
      </c>
      <c r="ZW7" s="2479" t="s">
        <v>281</v>
      </c>
      <c r="ZX7" s="2480"/>
      <c r="ZY7" s="2481"/>
      <c r="ZZ7" s="2481"/>
      <c r="AAA7" s="2481"/>
      <c r="AAB7"/>
      <c r="AAC7" s="69" t="s">
        <v>282</v>
      </c>
      <c r="AAD7" s="68">
        <v>44012</v>
      </c>
      <c r="AAE7" s="2479" t="s">
        <v>281</v>
      </c>
      <c r="AAF7" s="2480"/>
      <c r="AAG7" s="2481"/>
      <c r="AAH7" s="2481"/>
      <c r="AAI7" s="2481"/>
      <c r="AAJ7"/>
      <c r="AAK7" s="69" t="s">
        <v>282</v>
      </c>
      <c r="AAL7" s="68">
        <v>44012</v>
      </c>
      <c r="AAM7" s="2479" t="s">
        <v>281</v>
      </c>
      <c r="AAN7" s="2480"/>
      <c r="AAO7" s="2481"/>
      <c r="AAP7" s="2481"/>
      <c r="AAQ7" s="2481"/>
      <c r="AAR7"/>
      <c r="AAS7" s="69" t="s">
        <v>282</v>
      </c>
      <c r="AAT7" s="68">
        <v>44012</v>
      </c>
      <c r="AAU7" s="2479" t="s">
        <v>281</v>
      </c>
      <c r="AAV7" s="2480"/>
      <c r="AAW7" s="2481"/>
      <c r="AAX7" s="2481"/>
      <c r="AAY7" s="2481"/>
      <c r="AAZ7"/>
      <c r="ABA7" s="69" t="s">
        <v>282</v>
      </c>
      <c r="ABB7" s="68">
        <v>44012</v>
      </c>
      <c r="ABC7" s="2479" t="s">
        <v>281</v>
      </c>
      <c r="ABD7" s="2480"/>
      <c r="ABE7" s="2481"/>
      <c r="ABF7" s="2481"/>
      <c r="ABG7" s="2481"/>
      <c r="ABH7"/>
      <c r="ABI7" s="69" t="s">
        <v>282</v>
      </c>
      <c r="ABJ7" s="68">
        <v>44012</v>
      </c>
      <c r="ABK7" s="2479" t="s">
        <v>281</v>
      </c>
      <c r="ABL7" s="2480"/>
      <c r="ABM7" s="2481"/>
      <c r="ABN7" s="2481"/>
      <c r="ABO7" s="2481"/>
      <c r="ABP7"/>
      <c r="ABQ7" s="69" t="s">
        <v>282</v>
      </c>
      <c r="ABR7" s="68">
        <v>44012</v>
      </c>
      <c r="ABS7" s="2479" t="s">
        <v>281</v>
      </c>
      <c r="ABT7" s="2480"/>
      <c r="ABU7" s="2481"/>
      <c r="ABV7" s="2481"/>
      <c r="ABW7" s="2481"/>
      <c r="ABX7"/>
      <c r="ABY7" s="69" t="s">
        <v>282</v>
      </c>
      <c r="ABZ7" s="68">
        <v>44012</v>
      </c>
      <c r="ACA7" s="2479" t="s">
        <v>281</v>
      </c>
      <c r="ACB7" s="2480"/>
      <c r="ACC7" s="2481"/>
      <c r="ACD7" s="2481"/>
      <c r="ACE7" s="2481"/>
      <c r="ACF7"/>
      <c r="ACG7" s="69" t="s">
        <v>282</v>
      </c>
      <c r="ACH7" s="68">
        <v>44012</v>
      </c>
      <c r="ACI7" s="2479" t="s">
        <v>281</v>
      </c>
      <c r="ACJ7" s="2480"/>
      <c r="ACK7" s="2481"/>
      <c r="ACL7" s="2481"/>
      <c r="ACM7" s="2481"/>
      <c r="ACN7"/>
      <c r="ACO7" s="69" t="s">
        <v>282</v>
      </c>
      <c r="ACP7" s="68">
        <v>44012</v>
      </c>
      <c r="ACQ7" s="2479" t="s">
        <v>281</v>
      </c>
      <c r="ACR7" s="2480"/>
      <c r="ACS7" s="2481"/>
      <c r="ACT7" s="2481"/>
      <c r="ACU7" s="2481"/>
      <c r="ACV7"/>
      <c r="ACW7" s="69" t="s">
        <v>282</v>
      </c>
      <c r="ACX7" s="68">
        <v>44012</v>
      </c>
      <c r="ACY7" s="2479" t="s">
        <v>281</v>
      </c>
      <c r="ACZ7" s="2480"/>
      <c r="ADA7" s="2481"/>
      <c r="ADB7" s="2481"/>
      <c r="ADC7" s="2481"/>
      <c r="ADD7"/>
      <c r="ADE7" s="69" t="s">
        <v>282</v>
      </c>
      <c r="ADF7" s="68">
        <v>44012</v>
      </c>
      <c r="ADG7" s="2479" t="s">
        <v>281</v>
      </c>
      <c r="ADH7" s="2480"/>
      <c r="ADI7" s="2481"/>
      <c r="ADJ7" s="2481"/>
      <c r="ADK7" s="2481"/>
      <c r="ADL7"/>
      <c r="ADM7" s="69" t="s">
        <v>282</v>
      </c>
      <c r="ADN7" s="68">
        <v>44012</v>
      </c>
      <c r="ADO7" s="2479" t="s">
        <v>281</v>
      </c>
      <c r="ADP7" s="2480"/>
      <c r="ADQ7" s="2481"/>
      <c r="ADR7" s="2481"/>
      <c r="ADS7" s="2481"/>
      <c r="ADT7"/>
      <c r="ADU7" s="69" t="s">
        <v>282</v>
      </c>
      <c r="ADV7" s="68">
        <v>44012</v>
      </c>
      <c r="ADW7" s="2479" t="s">
        <v>281</v>
      </c>
      <c r="ADX7" s="2480"/>
      <c r="ADY7" s="2481"/>
      <c r="ADZ7" s="2481"/>
      <c r="AEA7" s="2481"/>
      <c r="AEB7"/>
      <c r="AEC7" s="69" t="s">
        <v>282</v>
      </c>
      <c r="AED7" s="68">
        <v>44012</v>
      </c>
      <c r="AEE7" s="2479" t="s">
        <v>281</v>
      </c>
      <c r="AEF7" s="2480"/>
      <c r="AEG7" s="2481"/>
      <c r="AEH7" s="2481"/>
      <c r="AEI7" s="2481"/>
      <c r="AEJ7"/>
      <c r="AEK7" s="69" t="s">
        <v>282</v>
      </c>
      <c r="AEL7" s="68">
        <v>44012</v>
      </c>
      <c r="AEM7" s="2479" t="s">
        <v>281</v>
      </c>
      <c r="AEN7" s="2480"/>
      <c r="AEO7" s="2481"/>
      <c r="AEP7" s="2481"/>
      <c r="AEQ7" s="2481"/>
      <c r="AER7"/>
      <c r="AES7" s="69" t="s">
        <v>282</v>
      </c>
      <c r="AET7" s="68">
        <v>44012</v>
      </c>
      <c r="AEU7" s="2479" t="s">
        <v>281</v>
      </c>
      <c r="AEV7" s="2480"/>
      <c r="AEW7" s="2481"/>
      <c r="AEX7" s="2481"/>
      <c r="AEY7" s="2481"/>
      <c r="AEZ7"/>
      <c r="AFA7" s="69" t="s">
        <v>282</v>
      </c>
      <c r="AFB7" s="68">
        <v>44012</v>
      </c>
      <c r="AFC7" s="2479" t="s">
        <v>281</v>
      </c>
      <c r="AFD7" s="2480"/>
      <c r="AFE7" s="2481"/>
      <c r="AFF7" s="2481"/>
      <c r="AFG7" s="2481"/>
      <c r="AFH7"/>
      <c r="AFI7" s="69" t="s">
        <v>282</v>
      </c>
      <c r="AFJ7" s="68">
        <v>44012</v>
      </c>
      <c r="AFK7" s="2479" t="s">
        <v>281</v>
      </c>
      <c r="AFL7" s="2480"/>
      <c r="AFM7" s="2481"/>
      <c r="AFN7" s="2481"/>
      <c r="AFO7" s="2481"/>
      <c r="AFP7"/>
      <c r="AFQ7" s="69" t="s">
        <v>282</v>
      </c>
      <c r="AFR7" s="68">
        <v>44012</v>
      </c>
      <c r="AFS7" s="2479" t="s">
        <v>281</v>
      </c>
      <c r="AFT7" s="2480"/>
      <c r="AFU7" s="2481"/>
      <c r="AFV7" s="2481"/>
      <c r="AFW7" s="2481"/>
      <c r="AFX7"/>
      <c r="AFY7" s="69" t="s">
        <v>282</v>
      </c>
      <c r="AFZ7" s="68">
        <v>44012</v>
      </c>
      <c r="AGA7" s="2479" t="s">
        <v>281</v>
      </c>
      <c r="AGB7" s="2480"/>
      <c r="AGC7" s="2481"/>
      <c r="AGD7" s="2481"/>
      <c r="AGE7" s="2481"/>
      <c r="AGF7"/>
      <c r="AGG7" s="69" t="s">
        <v>282</v>
      </c>
      <c r="AGH7" s="68">
        <v>44012</v>
      </c>
      <c r="AGI7" s="2479" t="s">
        <v>281</v>
      </c>
      <c r="AGJ7" s="2480"/>
      <c r="AGK7" s="2481"/>
      <c r="AGL7" s="2481"/>
      <c r="AGM7" s="2481"/>
      <c r="AGN7"/>
      <c r="AGO7" s="69" t="s">
        <v>282</v>
      </c>
      <c r="AGP7" s="68">
        <v>44012</v>
      </c>
      <c r="AGQ7" s="2479" t="s">
        <v>281</v>
      </c>
      <c r="AGR7" s="2480"/>
      <c r="AGS7" s="2481"/>
      <c r="AGT7" s="2481"/>
      <c r="AGU7" s="2481"/>
      <c r="AGV7"/>
      <c r="AGW7" s="69" t="s">
        <v>282</v>
      </c>
      <c r="AGX7" s="68">
        <v>44012</v>
      </c>
      <c r="AGY7" s="2479" t="s">
        <v>281</v>
      </c>
      <c r="AGZ7" s="2480"/>
      <c r="AHA7" s="2481"/>
      <c r="AHB7" s="2481"/>
      <c r="AHC7" s="2481"/>
      <c r="AHD7"/>
      <c r="AHE7" s="69" t="s">
        <v>282</v>
      </c>
      <c r="AHF7" s="68">
        <v>44012</v>
      </c>
      <c r="AHG7" s="2479" t="s">
        <v>281</v>
      </c>
      <c r="AHH7" s="2480"/>
      <c r="AHI7" s="2481"/>
      <c r="AHJ7" s="2481"/>
      <c r="AHK7" s="2481"/>
      <c r="AHL7"/>
      <c r="AHM7" s="69" t="s">
        <v>282</v>
      </c>
      <c r="AHN7" s="68">
        <v>44012</v>
      </c>
      <c r="AHO7" s="2479" t="s">
        <v>281</v>
      </c>
      <c r="AHP7" s="2480"/>
      <c r="AHQ7" s="2481"/>
      <c r="AHR7" s="2481"/>
      <c r="AHS7" s="2481"/>
      <c r="AHT7"/>
      <c r="AHU7" s="69" t="s">
        <v>282</v>
      </c>
      <c r="AHV7" s="68">
        <v>44012</v>
      </c>
      <c r="AHW7" s="2479" t="s">
        <v>281</v>
      </c>
      <c r="AHX7" s="2480"/>
      <c r="AHY7" s="2481"/>
      <c r="AHZ7" s="2481"/>
      <c r="AIA7" s="2481"/>
      <c r="AIB7"/>
      <c r="AIC7" s="69" t="s">
        <v>282</v>
      </c>
      <c r="AID7" s="68">
        <v>44012</v>
      </c>
      <c r="AIE7" s="2479" t="s">
        <v>281</v>
      </c>
      <c r="AIF7" s="2480"/>
      <c r="AIG7" s="2481"/>
      <c r="AIH7" s="2481"/>
      <c r="AII7" s="2481"/>
      <c r="AIJ7"/>
      <c r="AIK7" s="69" t="s">
        <v>282</v>
      </c>
      <c r="AIL7" s="68">
        <v>44012</v>
      </c>
      <c r="AIM7" s="2479" t="s">
        <v>281</v>
      </c>
      <c r="AIN7" s="2480"/>
      <c r="AIO7" s="2481"/>
      <c r="AIP7" s="2481"/>
      <c r="AIQ7" s="2481"/>
      <c r="AIR7"/>
      <c r="AIS7" s="69" t="s">
        <v>282</v>
      </c>
      <c r="AIT7" s="68">
        <v>44012</v>
      </c>
      <c r="AIU7" s="2479" t="s">
        <v>281</v>
      </c>
      <c r="AIV7" s="2480"/>
      <c r="AIW7" s="2481"/>
      <c r="AIX7" s="2481"/>
      <c r="AIY7" s="2481"/>
      <c r="AIZ7"/>
      <c r="AJA7" s="69" t="s">
        <v>282</v>
      </c>
      <c r="AJB7" s="68">
        <v>44012</v>
      </c>
      <c r="AJC7" s="2479" t="s">
        <v>281</v>
      </c>
      <c r="AJD7" s="2480"/>
      <c r="AJE7" s="2481"/>
      <c r="AJF7" s="2481"/>
      <c r="AJG7" s="2481"/>
      <c r="AJH7"/>
      <c r="AJI7" s="69" t="s">
        <v>282</v>
      </c>
      <c r="AJJ7" s="68">
        <v>44012</v>
      </c>
      <c r="AJK7" s="2479" t="s">
        <v>281</v>
      </c>
      <c r="AJL7" s="2480"/>
      <c r="AJM7" s="2481"/>
      <c r="AJN7" s="2481"/>
      <c r="AJO7" s="2481"/>
      <c r="AJP7"/>
      <c r="AJQ7" s="69" t="s">
        <v>282</v>
      </c>
      <c r="AJR7" s="68">
        <v>44012</v>
      </c>
      <c r="AJS7" s="2479" t="s">
        <v>281</v>
      </c>
      <c r="AJT7" s="2480"/>
      <c r="AJU7" s="2481"/>
      <c r="AJV7" s="2481"/>
      <c r="AJW7" s="2481"/>
      <c r="AJX7"/>
      <c r="AJY7" s="69" t="s">
        <v>282</v>
      </c>
      <c r="AJZ7" s="68">
        <v>44012</v>
      </c>
      <c r="AKA7" s="2479" t="s">
        <v>281</v>
      </c>
      <c r="AKB7" s="2480"/>
      <c r="AKC7" s="2481"/>
      <c r="AKD7" s="2481"/>
      <c r="AKE7" s="2481"/>
      <c r="AKF7"/>
      <c r="AKG7" s="69" t="s">
        <v>282</v>
      </c>
      <c r="AKH7" s="68">
        <v>44012</v>
      </c>
      <c r="AKI7" s="2479" t="s">
        <v>281</v>
      </c>
      <c r="AKJ7" s="2480"/>
      <c r="AKK7" s="2481"/>
      <c r="AKL7" s="2481"/>
      <c r="AKM7" s="2481"/>
      <c r="AKN7"/>
      <c r="AKO7" s="69" t="s">
        <v>282</v>
      </c>
      <c r="AKP7" s="68">
        <v>44012</v>
      </c>
      <c r="AKQ7" s="2479" t="s">
        <v>281</v>
      </c>
      <c r="AKR7" s="2480"/>
      <c r="AKS7" s="2481"/>
      <c r="AKT7" s="2481"/>
      <c r="AKU7" s="2481"/>
      <c r="AKV7"/>
      <c r="AKW7" s="69" t="s">
        <v>282</v>
      </c>
      <c r="AKX7" s="68">
        <v>44012</v>
      </c>
      <c r="AKY7" s="2479" t="s">
        <v>281</v>
      </c>
      <c r="AKZ7" s="2480"/>
      <c r="ALA7" s="2481"/>
      <c r="ALB7" s="2481"/>
      <c r="ALC7" s="2481"/>
      <c r="ALD7"/>
      <c r="ALE7" s="69" t="s">
        <v>282</v>
      </c>
      <c r="ALF7" s="68">
        <v>44012</v>
      </c>
      <c r="ALG7" s="2479" t="s">
        <v>281</v>
      </c>
      <c r="ALH7" s="2480"/>
      <c r="ALI7" s="2481"/>
      <c r="ALJ7" s="2481"/>
      <c r="ALK7" s="2481"/>
      <c r="ALL7"/>
      <c r="ALM7" s="69" t="s">
        <v>282</v>
      </c>
      <c r="ALN7" s="68">
        <v>44012</v>
      </c>
      <c r="ALO7" s="2479" t="s">
        <v>281</v>
      </c>
      <c r="ALP7" s="2480"/>
      <c r="ALQ7" s="2481"/>
      <c r="ALR7" s="2481"/>
      <c r="ALS7" s="2481"/>
      <c r="ALT7"/>
      <c r="ALU7" s="69" t="s">
        <v>282</v>
      </c>
      <c r="ALV7" s="68">
        <v>44012</v>
      </c>
      <c r="ALW7" s="2479" t="s">
        <v>281</v>
      </c>
      <c r="ALX7" s="2480"/>
      <c r="ALY7" s="2481"/>
      <c r="ALZ7" s="2481"/>
      <c r="AMA7" s="2481"/>
      <c r="AMB7"/>
      <c r="AMC7" s="69" t="s">
        <v>282</v>
      </c>
      <c r="AMD7" s="68">
        <v>44012</v>
      </c>
      <c r="AME7" s="2479" t="s">
        <v>281</v>
      </c>
      <c r="AMF7" s="2480"/>
      <c r="AMG7" s="2481"/>
      <c r="AMH7" s="2481"/>
      <c r="AMI7" s="2481"/>
      <c r="AMJ7"/>
      <c r="AMK7" s="69" t="s">
        <v>282</v>
      </c>
      <c r="AML7" s="68">
        <v>44012</v>
      </c>
      <c r="AMM7" s="2479" t="s">
        <v>281</v>
      </c>
      <c r="AMN7" s="2480"/>
      <c r="AMO7" s="2481"/>
      <c r="AMP7" s="2481"/>
      <c r="AMQ7" s="2481"/>
      <c r="AMR7"/>
      <c r="AMS7" s="69" t="s">
        <v>282</v>
      </c>
      <c r="AMT7" s="68">
        <v>44012</v>
      </c>
      <c r="AMU7" s="2479" t="s">
        <v>281</v>
      </c>
      <c r="AMV7" s="2480"/>
      <c r="AMW7" s="2481"/>
      <c r="AMX7" s="2481"/>
      <c r="AMY7" s="2481"/>
      <c r="AMZ7"/>
      <c r="ANA7" s="69" t="s">
        <v>282</v>
      </c>
      <c r="ANB7" s="68">
        <v>44012</v>
      </c>
      <c r="ANC7" s="2479" t="s">
        <v>281</v>
      </c>
      <c r="AND7" s="2480"/>
      <c r="ANE7" s="2481"/>
      <c r="ANF7" s="2481"/>
      <c r="ANG7" s="2481"/>
      <c r="ANH7"/>
      <c r="ANI7" s="69" t="s">
        <v>282</v>
      </c>
      <c r="ANJ7" s="68">
        <v>44012</v>
      </c>
      <c r="ANK7" s="2479" t="s">
        <v>281</v>
      </c>
      <c r="ANL7" s="2480"/>
      <c r="ANM7" s="2481"/>
      <c r="ANN7" s="2481"/>
      <c r="ANO7" s="2481"/>
      <c r="ANP7"/>
      <c r="ANQ7" s="69" t="s">
        <v>282</v>
      </c>
      <c r="ANR7" s="68">
        <v>44012</v>
      </c>
      <c r="ANS7" s="2479" t="s">
        <v>281</v>
      </c>
      <c r="ANT7" s="2480"/>
      <c r="ANU7" s="2481"/>
      <c r="ANV7" s="2481"/>
      <c r="ANW7" s="2481"/>
      <c r="ANX7"/>
      <c r="ANY7" s="69" t="s">
        <v>282</v>
      </c>
      <c r="ANZ7" s="68">
        <v>44012</v>
      </c>
      <c r="AOA7" s="2479" t="s">
        <v>281</v>
      </c>
      <c r="AOB7" s="2480"/>
      <c r="AOC7" s="2481"/>
      <c r="AOD7" s="2481"/>
      <c r="AOE7" s="2481"/>
      <c r="AOF7"/>
      <c r="AOG7" s="69" t="s">
        <v>282</v>
      </c>
      <c r="AOH7" s="68">
        <v>44012</v>
      </c>
      <c r="AOI7" s="2479" t="s">
        <v>281</v>
      </c>
      <c r="AOJ7" s="2480"/>
      <c r="AOK7" s="2481"/>
      <c r="AOL7" s="2481"/>
      <c r="AOM7" s="2481"/>
      <c r="AON7"/>
      <c r="AOO7" s="69" t="s">
        <v>282</v>
      </c>
      <c r="AOP7" s="68">
        <v>44012</v>
      </c>
      <c r="AOQ7" s="2479" t="s">
        <v>281</v>
      </c>
      <c r="AOR7" s="2480"/>
      <c r="AOS7" s="2481"/>
      <c r="AOT7" s="2481"/>
      <c r="AOU7" s="2481"/>
      <c r="AOV7"/>
      <c r="AOW7" s="69" t="s">
        <v>282</v>
      </c>
      <c r="AOX7" s="68">
        <v>44012</v>
      </c>
      <c r="AOY7" s="2479" t="s">
        <v>281</v>
      </c>
      <c r="AOZ7" s="2480"/>
      <c r="APA7" s="2481"/>
      <c r="APB7" s="2481"/>
      <c r="APC7" s="2481"/>
      <c r="APD7"/>
      <c r="APE7" s="69" t="s">
        <v>282</v>
      </c>
      <c r="APF7" s="68">
        <v>44012</v>
      </c>
      <c r="APG7" s="2479" t="s">
        <v>281</v>
      </c>
      <c r="APH7" s="2480"/>
      <c r="API7" s="2481"/>
      <c r="APJ7" s="2481"/>
      <c r="APK7" s="2481"/>
      <c r="APL7"/>
      <c r="APM7" s="69" t="s">
        <v>282</v>
      </c>
      <c r="APN7" s="68">
        <v>44012</v>
      </c>
      <c r="APO7" s="2479" t="s">
        <v>281</v>
      </c>
      <c r="APP7" s="2480"/>
      <c r="APQ7" s="2481"/>
      <c r="APR7" s="2481"/>
      <c r="APS7" s="2481"/>
      <c r="APT7"/>
      <c r="APU7" s="69" t="s">
        <v>282</v>
      </c>
      <c r="APV7" s="68">
        <v>44012</v>
      </c>
      <c r="APW7" s="2479" t="s">
        <v>281</v>
      </c>
      <c r="APX7" s="2480"/>
      <c r="APY7" s="2481"/>
      <c r="APZ7" s="2481"/>
      <c r="AQA7" s="2481"/>
      <c r="AQB7"/>
      <c r="AQC7" s="69" t="s">
        <v>282</v>
      </c>
      <c r="AQD7" s="68">
        <v>44012</v>
      </c>
      <c r="AQE7" s="2479" t="s">
        <v>281</v>
      </c>
      <c r="AQF7" s="2480"/>
      <c r="AQG7" s="2481"/>
      <c r="AQH7" s="2481"/>
      <c r="AQI7" s="2481"/>
      <c r="AQJ7"/>
      <c r="AQK7" s="69" t="s">
        <v>282</v>
      </c>
      <c r="AQL7" s="68">
        <v>44012</v>
      </c>
      <c r="AQM7" s="2479" t="s">
        <v>281</v>
      </c>
      <c r="AQN7" s="2480"/>
      <c r="AQO7" s="2481"/>
      <c r="AQP7" s="2481"/>
      <c r="AQQ7" s="2481"/>
      <c r="AQR7"/>
      <c r="AQS7" s="69" t="s">
        <v>282</v>
      </c>
      <c r="AQT7" s="68">
        <v>44012</v>
      </c>
      <c r="AQU7" s="2479" t="s">
        <v>281</v>
      </c>
      <c r="AQV7" s="2480"/>
      <c r="AQW7" s="2481"/>
      <c r="AQX7" s="2481"/>
      <c r="AQY7" s="2481"/>
      <c r="AQZ7"/>
      <c r="ARA7" s="69" t="s">
        <v>282</v>
      </c>
      <c r="ARB7" s="68">
        <v>44012</v>
      </c>
      <c r="ARC7" s="2479" t="s">
        <v>281</v>
      </c>
      <c r="ARD7" s="2480"/>
      <c r="ARE7" s="2481"/>
      <c r="ARF7" s="2481"/>
      <c r="ARG7" s="2481"/>
      <c r="ARH7"/>
      <c r="ARI7" s="69" t="s">
        <v>282</v>
      </c>
      <c r="ARJ7" s="68">
        <v>44012</v>
      </c>
      <c r="ARK7" s="2479" t="s">
        <v>281</v>
      </c>
      <c r="ARL7" s="2480"/>
      <c r="ARM7" s="2481"/>
      <c r="ARN7" s="2481"/>
      <c r="ARO7" s="2481"/>
      <c r="ARP7"/>
      <c r="ARQ7" s="69" t="s">
        <v>282</v>
      </c>
      <c r="ARR7" s="68">
        <v>44012</v>
      </c>
      <c r="ARS7" s="2479" t="s">
        <v>281</v>
      </c>
      <c r="ART7" s="2480"/>
      <c r="ARU7" s="2481"/>
      <c r="ARV7" s="2481"/>
      <c r="ARW7" s="2481"/>
      <c r="ARX7"/>
      <c r="ARY7" s="69" t="s">
        <v>282</v>
      </c>
      <c r="ARZ7" s="68">
        <v>44012</v>
      </c>
      <c r="ASA7" s="2479" t="s">
        <v>281</v>
      </c>
      <c r="ASB7" s="2480"/>
      <c r="ASC7" s="2481"/>
      <c r="ASD7" s="2481"/>
      <c r="ASE7" s="2481"/>
      <c r="ASF7"/>
      <c r="ASG7" s="69" t="s">
        <v>282</v>
      </c>
      <c r="ASH7" s="68">
        <v>44012</v>
      </c>
      <c r="ASI7" s="2479" t="s">
        <v>281</v>
      </c>
      <c r="ASJ7" s="2480"/>
      <c r="ASK7" s="2481"/>
      <c r="ASL7" s="2481"/>
      <c r="ASM7" s="2481"/>
      <c r="ASN7"/>
      <c r="ASO7" s="69" t="s">
        <v>282</v>
      </c>
      <c r="ASP7" s="68">
        <v>44012</v>
      </c>
      <c r="ASQ7" s="2479" t="s">
        <v>281</v>
      </c>
      <c r="ASR7" s="2480"/>
      <c r="ASS7" s="2481"/>
      <c r="AST7" s="2481"/>
      <c r="ASU7" s="2481"/>
      <c r="ASV7"/>
      <c r="ASW7" s="69" t="s">
        <v>282</v>
      </c>
      <c r="ASX7" s="68">
        <v>44012</v>
      </c>
      <c r="ASY7" s="2479" t="s">
        <v>281</v>
      </c>
      <c r="ASZ7" s="2480"/>
      <c r="ATA7" s="2481"/>
      <c r="ATB7" s="2481"/>
      <c r="ATC7" s="2481"/>
      <c r="ATD7"/>
      <c r="ATE7" s="69" t="s">
        <v>282</v>
      </c>
      <c r="ATF7" s="68">
        <v>44012</v>
      </c>
      <c r="ATG7" s="2479" t="s">
        <v>281</v>
      </c>
      <c r="ATH7" s="2480"/>
      <c r="ATI7" s="2481"/>
      <c r="ATJ7" s="2481"/>
      <c r="ATK7" s="2481"/>
      <c r="ATL7"/>
      <c r="ATM7" s="69" t="s">
        <v>282</v>
      </c>
      <c r="ATN7" s="68">
        <v>44012</v>
      </c>
      <c r="ATO7" s="2479" t="s">
        <v>281</v>
      </c>
      <c r="ATP7" s="2480"/>
      <c r="ATQ7" s="2481"/>
      <c r="ATR7" s="2481"/>
      <c r="ATS7" s="2481"/>
      <c r="ATT7"/>
      <c r="ATU7" s="69" t="s">
        <v>282</v>
      </c>
      <c r="ATV7" s="68">
        <v>44012</v>
      </c>
      <c r="ATW7" s="2479" t="s">
        <v>281</v>
      </c>
      <c r="ATX7" s="2480"/>
      <c r="ATY7" s="2481"/>
      <c r="ATZ7" s="2481"/>
      <c r="AUA7" s="2481"/>
      <c r="AUB7"/>
      <c r="AUC7" s="69" t="s">
        <v>282</v>
      </c>
      <c r="AUD7" s="68">
        <v>44012</v>
      </c>
      <c r="AUE7" s="2479" t="s">
        <v>281</v>
      </c>
      <c r="AUF7" s="2480"/>
      <c r="AUG7" s="2481"/>
      <c r="AUH7" s="2481"/>
      <c r="AUI7" s="2481"/>
      <c r="AUJ7"/>
      <c r="AUK7" s="69" t="s">
        <v>282</v>
      </c>
      <c r="AUL7" s="68">
        <v>44012</v>
      </c>
      <c r="AUM7" s="2479" t="s">
        <v>281</v>
      </c>
      <c r="AUN7" s="2480"/>
      <c r="AUO7" s="2481"/>
      <c r="AUP7" s="2481"/>
      <c r="AUQ7" s="2481"/>
      <c r="AUR7"/>
      <c r="AUS7" s="69" t="s">
        <v>282</v>
      </c>
      <c r="AUT7" s="68">
        <v>44012</v>
      </c>
      <c r="AUU7" s="2479" t="s">
        <v>281</v>
      </c>
      <c r="AUV7" s="2480"/>
      <c r="AUW7" s="2481"/>
      <c r="AUX7" s="2481"/>
      <c r="AUY7" s="2481"/>
      <c r="AUZ7"/>
      <c r="AVA7" s="69" t="s">
        <v>282</v>
      </c>
      <c r="AVB7" s="68">
        <v>44012</v>
      </c>
      <c r="AVC7" s="2479" t="s">
        <v>281</v>
      </c>
      <c r="AVD7" s="2480"/>
      <c r="AVE7" s="2481"/>
      <c r="AVF7" s="2481"/>
      <c r="AVG7" s="2481"/>
      <c r="AVH7"/>
      <c r="AVI7" s="69" t="s">
        <v>282</v>
      </c>
      <c r="AVJ7" s="68">
        <v>44012</v>
      </c>
      <c r="AVK7" s="2479" t="s">
        <v>281</v>
      </c>
      <c r="AVL7" s="2480"/>
      <c r="AVM7" s="2481"/>
      <c r="AVN7" s="2481"/>
      <c r="AVO7" s="2481"/>
      <c r="AVP7"/>
      <c r="AVQ7" s="69" t="s">
        <v>282</v>
      </c>
      <c r="AVR7" s="68">
        <v>44012</v>
      </c>
      <c r="AVS7" s="2479" t="s">
        <v>281</v>
      </c>
      <c r="AVT7" s="2480"/>
      <c r="AVU7" s="2481"/>
      <c r="AVV7" s="2481"/>
      <c r="AVW7" s="2481"/>
      <c r="AVX7"/>
      <c r="AVY7" s="69" t="s">
        <v>282</v>
      </c>
      <c r="AVZ7" s="68">
        <v>44012</v>
      </c>
      <c r="AWA7" s="2479" t="s">
        <v>281</v>
      </c>
      <c r="AWB7" s="2480"/>
      <c r="AWC7" s="2481"/>
      <c r="AWD7" s="2481"/>
      <c r="AWE7" s="2481"/>
      <c r="AWF7"/>
      <c r="AWG7" s="69" t="s">
        <v>282</v>
      </c>
      <c r="AWH7" s="68">
        <v>44012</v>
      </c>
      <c r="AWI7" s="2479" t="s">
        <v>281</v>
      </c>
      <c r="AWJ7" s="2480"/>
      <c r="AWK7" s="2481"/>
      <c r="AWL7" s="2481"/>
      <c r="AWM7" s="2481"/>
      <c r="AWN7"/>
      <c r="AWO7" s="69" t="s">
        <v>282</v>
      </c>
      <c r="AWP7" s="68">
        <v>44012</v>
      </c>
      <c r="AWQ7" s="2479" t="s">
        <v>281</v>
      </c>
      <c r="AWR7" s="2480"/>
      <c r="AWS7" s="2481"/>
      <c r="AWT7" s="2481"/>
      <c r="AWU7" s="2481"/>
      <c r="AWV7"/>
      <c r="AWW7" s="69" t="s">
        <v>282</v>
      </c>
      <c r="AWX7" s="68">
        <v>44012</v>
      </c>
      <c r="AWY7" s="2479" t="s">
        <v>281</v>
      </c>
      <c r="AWZ7" s="2480"/>
      <c r="AXA7" s="2481"/>
      <c r="AXB7" s="2481"/>
      <c r="AXC7" s="2481"/>
      <c r="AXD7"/>
      <c r="AXE7" s="69" t="s">
        <v>282</v>
      </c>
      <c r="AXF7" s="68">
        <v>44012</v>
      </c>
      <c r="AXG7" s="2479" t="s">
        <v>281</v>
      </c>
      <c r="AXH7" s="2480"/>
      <c r="AXI7" s="2481"/>
      <c r="AXJ7" s="2481"/>
      <c r="AXK7" s="2481"/>
      <c r="AXL7"/>
      <c r="AXM7" s="69" t="s">
        <v>282</v>
      </c>
      <c r="AXN7" s="68">
        <v>44012</v>
      </c>
      <c r="AXO7" s="2479" t="s">
        <v>281</v>
      </c>
      <c r="AXP7" s="2480"/>
      <c r="AXQ7" s="2481"/>
      <c r="AXR7" s="2481"/>
      <c r="AXS7" s="2481"/>
      <c r="AXT7"/>
      <c r="AXU7" s="69" t="s">
        <v>282</v>
      </c>
      <c r="AXV7" s="68">
        <v>44012</v>
      </c>
      <c r="AXW7" s="2479" t="s">
        <v>281</v>
      </c>
      <c r="AXX7" s="2480"/>
      <c r="AXY7" s="2481"/>
      <c r="AXZ7" s="2481"/>
      <c r="AYA7" s="2481"/>
      <c r="AYB7"/>
      <c r="AYC7" s="69" t="s">
        <v>282</v>
      </c>
      <c r="AYD7" s="68">
        <v>44012</v>
      </c>
      <c r="AYE7" s="2479" t="s">
        <v>281</v>
      </c>
      <c r="AYF7" s="2480"/>
      <c r="AYG7" s="2481"/>
      <c r="AYH7" s="2481"/>
      <c r="AYI7" s="2481"/>
      <c r="AYJ7"/>
      <c r="AYK7" s="69" t="s">
        <v>282</v>
      </c>
      <c r="AYL7" s="68">
        <v>44012</v>
      </c>
      <c r="AYM7" s="2479" t="s">
        <v>281</v>
      </c>
      <c r="AYN7" s="2480"/>
      <c r="AYO7" s="2481"/>
      <c r="AYP7" s="2481"/>
      <c r="AYQ7" s="2481"/>
      <c r="AYR7"/>
      <c r="AYS7" s="69" t="s">
        <v>282</v>
      </c>
      <c r="AYT7" s="68">
        <v>44012</v>
      </c>
      <c r="AYU7" s="2479" t="s">
        <v>281</v>
      </c>
      <c r="AYV7" s="2480"/>
      <c r="AYW7" s="2481"/>
      <c r="AYX7" s="2481"/>
      <c r="AYY7" s="2481"/>
      <c r="AYZ7"/>
      <c r="AZA7" s="69" t="s">
        <v>282</v>
      </c>
      <c r="AZB7" s="68">
        <v>44012</v>
      </c>
      <c r="AZC7" s="2479" t="s">
        <v>281</v>
      </c>
      <c r="AZD7" s="2480"/>
      <c r="AZE7" s="2481"/>
      <c r="AZF7" s="2481"/>
      <c r="AZG7" s="2481"/>
      <c r="AZH7"/>
      <c r="AZI7" s="69" t="s">
        <v>282</v>
      </c>
      <c r="AZJ7" s="68">
        <v>44012</v>
      </c>
      <c r="AZK7" s="2479" t="s">
        <v>281</v>
      </c>
      <c r="AZL7" s="2480"/>
      <c r="AZM7" s="2481"/>
      <c r="AZN7" s="2481"/>
      <c r="AZO7" s="2481"/>
      <c r="AZP7"/>
      <c r="AZQ7" s="69" t="s">
        <v>282</v>
      </c>
      <c r="AZR7" s="68">
        <v>44012</v>
      </c>
      <c r="AZS7" s="2479" t="s">
        <v>281</v>
      </c>
      <c r="AZT7" s="2480"/>
      <c r="AZU7" s="2481"/>
      <c r="AZV7" s="2481"/>
      <c r="AZW7" s="2481"/>
      <c r="AZX7"/>
      <c r="AZY7" s="69" t="s">
        <v>282</v>
      </c>
      <c r="AZZ7" s="68">
        <v>44012</v>
      </c>
      <c r="BAA7" s="2479" t="s">
        <v>281</v>
      </c>
      <c r="BAB7" s="2480"/>
      <c r="BAC7" s="2481"/>
      <c r="BAD7" s="2481"/>
      <c r="BAE7" s="2481"/>
      <c r="BAF7"/>
      <c r="BAG7" s="69" t="s">
        <v>282</v>
      </c>
      <c r="BAH7" s="68">
        <v>44012</v>
      </c>
      <c r="BAI7" s="2479" t="s">
        <v>281</v>
      </c>
      <c r="BAJ7" s="2480"/>
      <c r="BAK7" s="2481"/>
      <c r="BAL7" s="2481"/>
      <c r="BAM7" s="2481"/>
      <c r="BAN7"/>
      <c r="BAO7" s="69" t="s">
        <v>282</v>
      </c>
      <c r="BAP7" s="68">
        <v>44012</v>
      </c>
      <c r="BAQ7" s="2479" t="s">
        <v>281</v>
      </c>
      <c r="BAR7" s="2480"/>
      <c r="BAS7" s="2481"/>
      <c r="BAT7" s="2481"/>
      <c r="BAU7" s="2481"/>
      <c r="BAV7"/>
      <c r="BAW7" s="69" t="s">
        <v>282</v>
      </c>
      <c r="BAX7" s="68">
        <v>44012</v>
      </c>
      <c r="BAY7" s="2479" t="s">
        <v>281</v>
      </c>
      <c r="BAZ7" s="2480"/>
      <c r="BBA7" s="2481"/>
      <c r="BBB7" s="2481"/>
      <c r="BBC7" s="2481"/>
      <c r="BBD7"/>
      <c r="BBE7" s="69" t="s">
        <v>282</v>
      </c>
      <c r="BBF7" s="68">
        <v>44012</v>
      </c>
      <c r="BBG7" s="2479" t="s">
        <v>281</v>
      </c>
      <c r="BBH7" s="2480"/>
      <c r="BBI7" s="2481"/>
      <c r="BBJ7" s="2481"/>
      <c r="BBK7" s="2481"/>
      <c r="BBL7"/>
      <c r="BBM7" s="69" t="s">
        <v>282</v>
      </c>
      <c r="BBN7" s="68">
        <v>44012</v>
      </c>
      <c r="BBO7" s="2479" t="s">
        <v>281</v>
      </c>
      <c r="BBP7" s="2480"/>
      <c r="BBQ7" s="2481"/>
      <c r="BBR7" s="2481"/>
      <c r="BBS7" s="2481"/>
      <c r="BBT7"/>
      <c r="BBU7" s="69" t="s">
        <v>282</v>
      </c>
      <c r="BBV7" s="68">
        <v>44012</v>
      </c>
      <c r="BBW7" s="2479" t="s">
        <v>281</v>
      </c>
      <c r="BBX7" s="2480"/>
      <c r="BBY7" s="2481"/>
      <c r="BBZ7" s="2481"/>
      <c r="BCA7" s="2481"/>
      <c r="BCB7"/>
      <c r="BCC7" s="69" t="s">
        <v>282</v>
      </c>
      <c r="BCD7" s="68">
        <v>44012</v>
      </c>
      <c r="BCE7" s="2479" t="s">
        <v>281</v>
      </c>
      <c r="BCF7" s="2480"/>
      <c r="BCG7" s="2481"/>
      <c r="BCH7" s="2481"/>
      <c r="BCI7" s="2481"/>
      <c r="BCJ7"/>
      <c r="BCK7" s="69" t="s">
        <v>282</v>
      </c>
      <c r="BCL7" s="68">
        <v>44012</v>
      </c>
      <c r="BCM7" s="2479" t="s">
        <v>281</v>
      </c>
      <c r="BCN7" s="2480"/>
      <c r="BCO7" s="2481"/>
      <c r="BCP7" s="2481"/>
      <c r="BCQ7" s="2481"/>
      <c r="BCR7"/>
      <c r="BCS7" s="69" t="s">
        <v>282</v>
      </c>
      <c r="BCT7" s="68">
        <v>44012</v>
      </c>
      <c r="BCU7" s="2479" t="s">
        <v>281</v>
      </c>
      <c r="BCV7" s="2480"/>
      <c r="BCW7" s="2481"/>
      <c r="BCX7" s="2481"/>
      <c r="BCY7" s="2481"/>
      <c r="BCZ7"/>
      <c r="BDA7" s="69" t="s">
        <v>282</v>
      </c>
      <c r="BDB7" s="68">
        <v>44012</v>
      </c>
      <c r="BDC7" s="2479" t="s">
        <v>281</v>
      </c>
      <c r="BDD7" s="2480"/>
      <c r="BDE7" s="2481"/>
      <c r="BDF7" s="2481"/>
      <c r="BDG7" s="2481"/>
      <c r="BDH7"/>
      <c r="BDI7" s="69" t="s">
        <v>282</v>
      </c>
      <c r="BDJ7" s="68">
        <v>44012</v>
      </c>
      <c r="BDK7" s="2479" t="s">
        <v>281</v>
      </c>
      <c r="BDL7" s="2480"/>
      <c r="BDM7" s="2481"/>
      <c r="BDN7" s="2481"/>
      <c r="BDO7" s="2481"/>
      <c r="BDP7"/>
      <c r="BDQ7" s="69" t="s">
        <v>282</v>
      </c>
      <c r="BDR7" s="68">
        <v>44012</v>
      </c>
      <c r="BDS7" s="2479" t="s">
        <v>281</v>
      </c>
      <c r="BDT7" s="2480"/>
      <c r="BDU7" s="2481"/>
      <c r="BDV7" s="2481"/>
      <c r="BDW7" s="2481"/>
      <c r="BDX7"/>
      <c r="BDY7" s="69" t="s">
        <v>282</v>
      </c>
      <c r="BDZ7" s="68">
        <v>44012</v>
      </c>
      <c r="BEA7" s="2479" t="s">
        <v>281</v>
      </c>
      <c r="BEB7" s="2480"/>
      <c r="BEC7" s="2481"/>
      <c r="BED7" s="2481"/>
      <c r="BEE7" s="2481"/>
      <c r="BEF7"/>
      <c r="BEG7" s="69" t="s">
        <v>282</v>
      </c>
      <c r="BEH7" s="68">
        <v>44012</v>
      </c>
      <c r="BEI7" s="2479" t="s">
        <v>281</v>
      </c>
      <c r="BEJ7" s="2480"/>
      <c r="BEK7" s="2481"/>
      <c r="BEL7" s="2481"/>
      <c r="BEM7" s="2481"/>
      <c r="BEN7"/>
      <c r="BEO7" s="69" t="s">
        <v>282</v>
      </c>
      <c r="BEP7" s="68">
        <v>44012</v>
      </c>
      <c r="BEQ7" s="2479" t="s">
        <v>281</v>
      </c>
      <c r="BER7" s="2480"/>
      <c r="BES7" s="2481"/>
      <c r="BET7" s="2481"/>
      <c r="BEU7" s="2481"/>
      <c r="BEV7"/>
      <c r="BEW7" s="69" t="s">
        <v>282</v>
      </c>
      <c r="BEX7" s="68">
        <v>44012</v>
      </c>
      <c r="BEY7" s="2479" t="s">
        <v>281</v>
      </c>
      <c r="BEZ7" s="2480"/>
      <c r="BFA7" s="2481"/>
      <c r="BFB7" s="2481"/>
      <c r="BFC7" s="2481"/>
      <c r="BFD7"/>
      <c r="BFE7" s="69" t="s">
        <v>282</v>
      </c>
      <c r="BFF7" s="68">
        <v>44012</v>
      </c>
      <c r="BFG7" s="2479" t="s">
        <v>281</v>
      </c>
      <c r="BFH7" s="2480"/>
      <c r="BFI7" s="2481"/>
      <c r="BFJ7" s="2481"/>
      <c r="BFK7" s="2481"/>
      <c r="BFL7"/>
      <c r="BFM7" s="69" t="s">
        <v>282</v>
      </c>
      <c r="BFN7" s="68">
        <v>44012</v>
      </c>
      <c r="BFO7" s="2479" t="s">
        <v>281</v>
      </c>
      <c r="BFP7" s="2480"/>
      <c r="BFQ7" s="2481"/>
      <c r="BFR7" s="2481"/>
      <c r="BFS7" s="2481"/>
      <c r="BFT7"/>
      <c r="BFU7" s="69" t="s">
        <v>282</v>
      </c>
      <c r="BFV7" s="68">
        <v>44012</v>
      </c>
      <c r="BFW7" s="2479" t="s">
        <v>281</v>
      </c>
      <c r="BFX7" s="2480"/>
      <c r="BFY7" s="2481"/>
      <c r="BFZ7" s="2481"/>
      <c r="BGA7" s="2481"/>
      <c r="BGB7"/>
      <c r="BGC7" s="69" t="s">
        <v>282</v>
      </c>
      <c r="BGD7" s="68">
        <v>44012</v>
      </c>
      <c r="BGE7" s="2479" t="s">
        <v>281</v>
      </c>
      <c r="BGF7" s="2480"/>
      <c r="BGG7" s="2481"/>
      <c r="BGH7" s="2481"/>
      <c r="BGI7" s="2481"/>
      <c r="BGJ7"/>
      <c r="BGK7" s="69" t="s">
        <v>282</v>
      </c>
      <c r="BGL7" s="68">
        <v>44012</v>
      </c>
      <c r="BGM7" s="2479" t="s">
        <v>281</v>
      </c>
      <c r="BGN7" s="2480"/>
      <c r="BGO7" s="2481"/>
      <c r="BGP7" s="2481"/>
      <c r="BGQ7" s="2481"/>
      <c r="BGR7"/>
      <c r="BGS7" s="69" t="s">
        <v>282</v>
      </c>
      <c r="BGT7" s="68">
        <v>44012</v>
      </c>
      <c r="BGU7" s="2479" t="s">
        <v>281</v>
      </c>
      <c r="BGV7" s="2480"/>
      <c r="BGW7" s="2481"/>
      <c r="BGX7" s="2481"/>
      <c r="BGY7" s="2481"/>
      <c r="BGZ7"/>
      <c r="BHA7" s="69" t="s">
        <v>282</v>
      </c>
      <c r="BHB7" s="68">
        <v>44012</v>
      </c>
      <c r="BHC7" s="2479" t="s">
        <v>281</v>
      </c>
      <c r="BHD7" s="2480"/>
      <c r="BHE7" s="2481"/>
      <c r="BHF7" s="2481"/>
      <c r="BHG7" s="2481"/>
      <c r="BHH7"/>
      <c r="BHI7" s="69" t="s">
        <v>282</v>
      </c>
      <c r="BHJ7" s="68">
        <v>44012</v>
      </c>
      <c r="BHK7" s="2479" t="s">
        <v>281</v>
      </c>
      <c r="BHL7" s="2480"/>
      <c r="BHM7" s="2481"/>
      <c r="BHN7" s="2481"/>
      <c r="BHO7" s="2481"/>
      <c r="BHP7"/>
      <c r="BHQ7" s="69" t="s">
        <v>282</v>
      </c>
      <c r="BHR7" s="68">
        <v>44012</v>
      </c>
      <c r="BHS7" s="2479" t="s">
        <v>281</v>
      </c>
      <c r="BHT7" s="2480"/>
      <c r="BHU7" s="2481"/>
      <c r="BHV7" s="2481"/>
      <c r="BHW7" s="2481"/>
      <c r="BHX7"/>
      <c r="BHY7" s="69" t="s">
        <v>282</v>
      </c>
      <c r="BHZ7" s="68">
        <v>44012</v>
      </c>
      <c r="BIA7" s="2479" t="s">
        <v>281</v>
      </c>
      <c r="BIB7" s="2480"/>
      <c r="BIC7" s="2481"/>
      <c r="BID7" s="2481"/>
      <c r="BIE7" s="2481"/>
      <c r="BIF7"/>
      <c r="BIG7" s="69" t="s">
        <v>282</v>
      </c>
      <c r="BIH7" s="68">
        <v>44012</v>
      </c>
      <c r="BII7" s="2479" t="s">
        <v>281</v>
      </c>
      <c r="BIJ7" s="2480"/>
      <c r="BIK7" s="2481"/>
      <c r="BIL7" s="2481"/>
      <c r="BIM7" s="2481"/>
      <c r="BIN7"/>
      <c r="BIO7" s="69" t="s">
        <v>282</v>
      </c>
      <c r="BIP7" s="68">
        <v>44012</v>
      </c>
      <c r="BIQ7" s="2479" t="s">
        <v>281</v>
      </c>
      <c r="BIR7" s="2480"/>
      <c r="BIS7" s="2481"/>
      <c r="BIT7" s="2481"/>
      <c r="BIU7" s="2481"/>
      <c r="BIV7"/>
      <c r="BIW7" s="69" t="s">
        <v>282</v>
      </c>
      <c r="BIX7" s="68">
        <v>44012</v>
      </c>
      <c r="BIY7" s="2479" t="s">
        <v>281</v>
      </c>
      <c r="BIZ7" s="2480"/>
      <c r="BJA7" s="2481"/>
      <c r="BJB7" s="2481"/>
      <c r="BJC7" s="2481"/>
      <c r="BJD7"/>
      <c r="BJE7" s="69" t="s">
        <v>282</v>
      </c>
      <c r="BJF7" s="68">
        <v>44012</v>
      </c>
      <c r="BJG7" s="2479" t="s">
        <v>281</v>
      </c>
      <c r="BJH7" s="2480"/>
      <c r="BJI7" s="2481"/>
      <c r="BJJ7" s="2481"/>
      <c r="BJK7" s="2481"/>
      <c r="BJL7"/>
      <c r="BJM7" s="69" t="s">
        <v>282</v>
      </c>
      <c r="BJN7" s="68">
        <v>44012</v>
      </c>
      <c r="BJO7" s="2479" t="s">
        <v>281</v>
      </c>
      <c r="BJP7" s="2480"/>
      <c r="BJQ7" s="2481"/>
      <c r="BJR7" s="2481"/>
      <c r="BJS7" s="2481"/>
      <c r="BJT7"/>
      <c r="BJU7" s="69" t="s">
        <v>282</v>
      </c>
      <c r="BJV7" s="68">
        <v>44012</v>
      </c>
      <c r="BJW7" s="2479" t="s">
        <v>281</v>
      </c>
      <c r="BJX7" s="2480"/>
      <c r="BJY7" s="2481"/>
      <c r="BJZ7" s="2481"/>
      <c r="BKA7" s="2481"/>
      <c r="BKB7"/>
      <c r="BKC7" s="69" t="s">
        <v>282</v>
      </c>
      <c r="BKD7" s="68">
        <v>44012</v>
      </c>
      <c r="BKE7" s="2479" t="s">
        <v>281</v>
      </c>
      <c r="BKF7" s="2480"/>
      <c r="BKG7" s="2481"/>
      <c r="BKH7" s="2481"/>
      <c r="BKI7" s="2481"/>
      <c r="BKJ7"/>
      <c r="BKK7" s="69" t="s">
        <v>282</v>
      </c>
      <c r="BKL7" s="68">
        <v>44012</v>
      </c>
      <c r="BKM7" s="2479" t="s">
        <v>281</v>
      </c>
      <c r="BKN7" s="2480"/>
      <c r="BKO7" s="2481"/>
      <c r="BKP7" s="2481"/>
      <c r="BKQ7" s="2481"/>
      <c r="BKR7"/>
      <c r="BKS7" s="69" t="s">
        <v>282</v>
      </c>
      <c r="BKT7" s="68">
        <v>44012</v>
      </c>
      <c r="BKU7" s="2479" t="s">
        <v>281</v>
      </c>
      <c r="BKV7" s="2480"/>
      <c r="BKW7" s="2481"/>
      <c r="BKX7" s="2481"/>
      <c r="BKY7" s="2481"/>
      <c r="BKZ7"/>
      <c r="BLA7" s="69" t="s">
        <v>282</v>
      </c>
      <c r="BLB7" s="68">
        <v>44012</v>
      </c>
      <c r="BLC7" s="2479" t="s">
        <v>281</v>
      </c>
      <c r="BLD7" s="2480"/>
      <c r="BLE7" s="2481"/>
      <c r="BLF7" s="2481"/>
      <c r="BLG7" s="2481"/>
      <c r="BLH7"/>
      <c r="BLI7" s="69" t="s">
        <v>282</v>
      </c>
      <c r="BLJ7" s="68">
        <v>44012</v>
      </c>
      <c r="BLK7" s="2479" t="s">
        <v>281</v>
      </c>
      <c r="BLL7" s="2480"/>
      <c r="BLM7" s="2481"/>
      <c r="BLN7" s="2481"/>
      <c r="BLO7" s="2481"/>
      <c r="BLP7"/>
      <c r="BLQ7" s="69" t="s">
        <v>282</v>
      </c>
      <c r="BLR7" s="68">
        <v>44012</v>
      </c>
      <c r="BLS7" s="2479" t="s">
        <v>281</v>
      </c>
      <c r="BLT7" s="2480"/>
      <c r="BLU7" s="2481"/>
      <c r="BLV7" s="2481"/>
      <c r="BLW7" s="2481"/>
      <c r="BLX7"/>
      <c r="BLY7" s="69" t="s">
        <v>282</v>
      </c>
      <c r="BLZ7" s="68">
        <v>44012</v>
      </c>
      <c r="BMA7" s="2479" t="s">
        <v>281</v>
      </c>
      <c r="BMB7" s="2480"/>
      <c r="BMC7" s="2481"/>
      <c r="BMD7" s="2481"/>
      <c r="BME7" s="2481"/>
      <c r="BMF7"/>
      <c r="BMG7" s="69" t="s">
        <v>282</v>
      </c>
      <c r="BMH7" s="68">
        <v>44012</v>
      </c>
      <c r="BMI7" s="2479" t="s">
        <v>281</v>
      </c>
      <c r="BMJ7" s="2480"/>
      <c r="BMK7" s="2481"/>
      <c r="BML7" s="2481"/>
      <c r="BMM7" s="2481"/>
      <c r="BMN7"/>
      <c r="BMO7" s="69" t="s">
        <v>282</v>
      </c>
      <c r="BMP7" s="68">
        <v>44012</v>
      </c>
      <c r="BMQ7" s="2479" t="s">
        <v>281</v>
      </c>
      <c r="BMR7" s="2480"/>
      <c r="BMS7" s="2481"/>
      <c r="BMT7" s="2481"/>
      <c r="BMU7" s="2481"/>
      <c r="BMV7"/>
      <c r="BMW7" s="69" t="s">
        <v>282</v>
      </c>
      <c r="BMX7" s="68">
        <v>44012</v>
      </c>
      <c r="BMY7" s="2479" t="s">
        <v>281</v>
      </c>
      <c r="BMZ7" s="2480"/>
      <c r="BNA7" s="2481"/>
      <c r="BNB7" s="2481"/>
      <c r="BNC7" s="2481"/>
      <c r="BND7"/>
      <c r="BNE7" s="69" t="s">
        <v>282</v>
      </c>
      <c r="BNF7" s="68">
        <v>44012</v>
      </c>
      <c r="BNG7" s="2479" t="s">
        <v>281</v>
      </c>
      <c r="BNH7" s="2480"/>
      <c r="BNI7" s="2481"/>
      <c r="BNJ7" s="2481"/>
      <c r="BNK7" s="2481"/>
      <c r="BNL7"/>
      <c r="BNM7" s="69" t="s">
        <v>282</v>
      </c>
      <c r="BNN7" s="68">
        <v>44012</v>
      </c>
      <c r="BNO7" s="2479" t="s">
        <v>281</v>
      </c>
      <c r="BNP7" s="2480"/>
      <c r="BNQ7" s="2481"/>
      <c r="BNR7" s="2481"/>
      <c r="BNS7" s="2481"/>
      <c r="BNT7"/>
      <c r="BNU7" s="69" t="s">
        <v>282</v>
      </c>
      <c r="BNV7" s="68">
        <v>44012</v>
      </c>
      <c r="BNW7" s="2479" t="s">
        <v>281</v>
      </c>
      <c r="BNX7" s="2480"/>
      <c r="BNY7" s="2481"/>
      <c r="BNZ7" s="2481"/>
      <c r="BOA7" s="2481"/>
      <c r="BOB7"/>
      <c r="BOC7" s="69" t="s">
        <v>282</v>
      </c>
      <c r="BOD7" s="68">
        <v>44012</v>
      </c>
      <c r="BOE7" s="2479" t="s">
        <v>281</v>
      </c>
      <c r="BOF7" s="2480"/>
      <c r="BOG7" s="2481"/>
      <c r="BOH7" s="2481"/>
      <c r="BOI7" s="2481"/>
      <c r="BOJ7"/>
      <c r="BOK7" s="69" t="s">
        <v>282</v>
      </c>
      <c r="BOL7" s="68">
        <v>44012</v>
      </c>
      <c r="BOM7" s="2479" t="s">
        <v>281</v>
      </c>
      <c r="BON7" s="2480"/>
      <c r="BOO7" s="2481"/>
      <c r="BOP7" s="2481"/>
      <c r="BOQ7" s="2481"/>
      <c r="BOR7"/>
      <c r="BOS7" s="69" t="s">
        <v>282</v>
      </c>
      <c r="BOT7" s="68">
        <v>44012</v>
      </c>
      <c r="BOU7" s="2479" t="s">
        <v>281</v>
      </c>
      <c r="BOV7" s="2480"/>
      <c r="BOW7" s="2481"/>
      <c r="BOX7" s="2481"/>
      <c r="BOY7" s="2481"/>
      <c r="BOZ7"/>
      <c r="BPA7" s="69" t="s">
        <v>282</v>
      </c>
      <c r="BPB7" s="68">
        <v>44012</v>
      </c>
      <c r="BPC7" s="2479" t="s">
        <v>281</v>
      </c>
      <c r="BPD7" s="2480"/>
      <c r="BPE7" s="2481"/>
      <c r="BPF7" s="2481"/>
      <c r="BPG7" s="2481"/>
      <c r="BPH7"/>
      <c r="BPI7" s="69" t="s">
        <v>282</v>
      </c>
      <c r="BPJ7" s="68">
        <v>44012</v>
      </c>
      <c r="BPK7" s="2479" t="s">
        <v>281</v>
      </c>
      <c r="BPL7" s="2480"/>
      <c r="BPM7" s="2481"/>
      <c r="BPN7" s="2481"/>
      <c r="BPO7" s="2481"/>
      <c r="BPP7"/>
      <c r="BPQ7" s="69" t="s">
        <v>282</v>
      </c>
      <c r="BPR7" s="68">
        <v>44012</v>
      </c>
      <c r="BPS7" s="2479" t="s">
        <v>281</v>
      </c>
      <c r="BPT7" s="2480"/>
      <c r="BPU7" s="2481"/>
      <c r="BPV7" s="2481"/>
      <c r="BPW7" s="2481"/>
      <c r="BPX7"/>
      <c r="BPY7" s="69" t="s">
        <v>282</v>
      </c>
      <c r="BPZ7" s="68">
        <v>44012</v>
      </c>
      <c r="BQA7" s="2479" t="s">
        <v>281</v>
      </c>
      <c r="BQB7" s="2480"/>
      <c r="BQC7" s="2481"/>
      <c r="BQD7" s="2481"/>
      <c r="BQE7" s="2481"/>
      <c r="BQF7"/>
      <c r="BQG7" s="69" t="s">
        <v>282</v>
      </c>
      <c r="BQH7" s="68">
        <v>44012</v>
      </c>
      <c r="BQI7" s="2479" t="s">
        <v>281</v>
      </c>
      <c r="BQJ7" s="2480"/>
      <c r="BQK7" s="2481"/>
      <c r="BQL7" s="2481"/>
      <c r="BQM7" s="2481"/>
      <c r="BQN7"/>
      <c r="BQO7" s="69" t="s">
        <v>282</v>
      </c>
      <c r="BQP7" s="68">
        <v>44012</v>
      </c>
      <c r="BQQ7" s="2479" t="s">
        <v>281</v>
      </c>
      <c r="BQR7" s="2480"/>
      <c r="BQS7" s="2481"/>
      <c r="BQT7" s="2481"/>
      <c r="BQU7" s="2481"/>
      <c r="BQV7"/>
      <c r="BQW7" s="69" t="s">
        <v>282</v>
      </c>
      <c r="BQX7" s="68">
        <v>44012</v>
      </c>
      <c r="BQY7" s="2479" t="s">
        <v>281</v>
      </c>
      <c r="BQZ7" s="2480"/>
      <c r="BRA7" s="2481"/>
      <c r="BRB7" s="2481"/>
      <c r="BRC7" s="2481"/>
      <c r="BRD7"/>
      <c r="BRE7" s="69" t="s">
        <v>282</v>
      </c>
      <c r="BRF7" s="68">
        <v>44012</v>
      </c>
      <c r="BRG7" s="2479" t="s">
        <v>281</v>
      </c>
      <c r="BRH7" s="2480"/>
      <c r="BRI7" s="2481"/>
      <c r="BRJ7" s="2481"/>
      <c r="BRK7" s="2481"/>
      <c r="BRL7"/>
      <c r="BRM7" s="69" t="s">
        <v>282</v>
      </c>
      <c r="BRN7" s="68">
        <v>44012</v>
      </c>
      <c r="BRO7" s="2479" t="s">
        <v>281</v>
      </c>
      <c r="BRP7" s="2480"/>
      <c r="BRQ7" s="2481"/>
      <c r="BRR7" s="2481"/>
      <c r="BRS7" s="2481"/>
      <c r="BRT7"/>
      <c r="BRU7" s="69" t="s">
        <v>282</v>
      </c>
      <c r="BRV7" s="68">
        <v>44012</v>
      </c>
      <c r="BRW7" s="2479" t="s">
        <v>281</v>
      </c>
      <c r="BRX7" s="2480"/>
      <c r="BRY7" s="2481"/>
      <c r="BRZ7" s="2481"/>
      <c r="BSA7" s="2481"/>
      <c r="BSB7"/>
      <c r="BSC7" s="69" t="s">
        <v>282</v>
      </c>
      <c r="BSD7" s="68">
        <v>44012</v>
      </c>
      <c r="BSE7" s="2479" t="s">
        <v>281</v>
      </c>
      <c r="BSF7" s="2480"/>
      <c r="BSG7" s="2481"/>
      <c r="BSH7" s="2481"/>
      <c r="BSI7" s="2481"/>
      <c r="BSJ7"/>
      <c r="BSK7" s="69" t="s">
        <v>282</v>
      </c>
      <c r="BSL7" s="68">
        <v>44012</v>
      </c>
      <c r="BSM7" s="2479" t="s">
        <v>281</v>
      </c>
      <c r="BSN7" s="2480"/>
      <c r="BSO7" s="2481"/>
      <c r="BSP7" s="2481"/>
      <c r="BSQ7" s="2481"/>
      <c r="BSR7"/>
      <c r="BSS7" s="69" t="s">
        <v>282</v>
      </c>
      <c r="BST7" s="68">
        <v>44012</v>
      </c>
      <c r="BSU7" s="2479" t="s">
        <v>281</v>
      </c>
      <c r="BSV7" s="2480"/>
      <c r="BSW7" s="2481"/>
      <c r="BSX7" s="2481"/>
      <c r="BSY7" s="2481"/>
      <c r="BSZ7"/>
      <c r="BTA7" s="69" t="s">
        <v>282</v>
      </c>
      <c r="BTB7" s="68">
        <v>44012</v>
      </c>
      <c r="BTC7" s="2479" t="s">
        <v>281</v>
      </c>
      <c r="BTD7" s="2480"/>
      <c r="BTE7" s="2481"/>
      <c r="BTF7" s="2481"/>
      <c r="BTG7" s="2481"/>
      <c r="BTH7"/>
      <c r="BTI7" s="69" t="s">
        <v>282</v>
      </c>
      <c r="BTJ7" s="68">
        <v>44012</v>
      </c>
      <c r="BTK7" s="2479" t="s">
        <v>281</v>
      </c>
      <c r="BTL7" s="2480"/>
      <c r="BTM7" s="2481"/>
      <c r="BTN7" s="2481"/>
      <c r="BTO7" s="2481"/>
      <c r="BTP7"/>
      <c r="BTQ7" s="69" t="s">
        <v>282</v>
      </c>
      <c r="BTR7" s="68">
        <v>44012</v>
      </c>
      <c r="BTS7" s="2479" t="s">
        <v>281</v>
      </c>
      <c r="BTT7" s="2480"/>
      <c r="BTU7" s="2481"/>
      <c r="BTV7" s="2481"/>
      <c r="BTW7" s="2481"/>
      <c r="BTX7"/>
      <c r="BTY7" s="69" t="s">
        <v>282</v>
      </c>
      <c r="BTZ7" s="68">
        <v>44012</v>
      </c>
      <c r="BUA7" s="2479" t="s">
        <v>281</v>
      </c>
      <c r="BUB7" s="2480"/>
      <c r="BUC7" s="2481"/>
      <c r="BUD7" s="2481"/>
      <c r="BUE7" s="2481"/>
      <c r="BUF7"/>
      <c r="BUG7" s="69" t="s">
        <v>282</v>
      </c>
      <c r="BUH7" s="68">
        <v>44012</v>
      </c>
      <c r="BUI7" s="2479" t="s">
        <v>281</v>
      </c>
      <c r="BUJ7" s="2480"/>
      <c r="BUK7" s="2481"/>
      <c r="BUL7" s="2481"/>
      <c r="BUM7" s="2481"/>
      <c r="BUN7"/>
      <c r="BUO7" s="69" t="s">
        <v>282</v>
      </c>
      <c r="BUP7" s="68">
        <v>44012</v>
      </c>
      <c r="BUQ7" s="2479" t="s">
        <v>281</v>
      </c>
      <c r="BUR7" s="2480"/>
      <c r="BUS7" s="2481"/>
      <c r="BUT7" s="2481"/>
      <c r="BUU7" s="2481"/>
      <c r="BUV7"/>
      <c r="BUW7" s="69" t="s">
        <v>282</v>
      </c>
      <c r="BUX7" s="68">
        <v>44012</v>
      </c>
      <c r="BUY7" s="2479" t="s">
        <v>281</v>
      </c>
      <c r="BUZ7" s="2480"/>
      <c r="BVA7" s="2481"/>
      <c r="BVB7" s="2481"/>
      <c r="BVC7" s="2481"/>
      <c r="BVD7"/>
      <c r="BVE7" s="69" t="s">
        <v>282</v>
      </c>
      <c r="BVF7" s="68">
        <v>44012</v>
      </c>
      <c r="BVG7" s="2479" t="s">
        <v>281</v>
      </c>
      <c r="BVH7" s="2480"/>
      <c r="BVI7" s="2481"/>
      <c r="BVJ7" s="2481"/>
      <c r="BVK7" s="2481"/>
      <c r="BVL7"/>
      <c r="BVM7" s="69" t="s">
        <v>282</v>
      </c>
      <c r="BVN7" s="68">
        <v>44012</v>
      </c>
      <c r="BVO7" s="2479" t="s">
        <v>281</v>
      </c>
      <c r="BVP7" s="2480"/>
      <c r="BVQ7" s="2481"/>
      <c r="BVR7" s="2481"/>
      <c r="BVS7" s="2481"/>
      <c r="BVT7"/>
      <c r="BVU7" s="69" t="s">
        <v>282</v>
      </c>
      <c r="BVV7" s="68">
        <v>44012</v>
      </c>
      <c r="BVW7" s="2479" t="s">
        <v>281</v>
      </c>
      <c r="BVX7" s="2480"/>
      <c r="BVY7" s="2481"/>
      <c r="BVZ7" s="2481"/>
      <c r="BWA7" s="2481"/>
      <c r="BWB7"/>
      <c r="BWC7" s="69" t="s">
        <v>282</v>
      </c>
      <c r="BWD7" s="68">
        <v>44012</v>
      </c>
      <c r="BWE7" s="2479" t="s">
        <v>281</v>
      </c>
      <c r="BWF7" s="2480"/>
      <c r="BWG7" s="2481"/>
      <c r="BWH7" s="2481"/>
      <c r="BWI7" s="2481"/>
      <c r="BWJ7"/>
      <c r="BWK7" s="69" t="s">
        <v>282</v>
      </c>
      <c r="BWL7" s="68">
        <v>44012</v>
      </c>
      <c r="BWM7" s="2479" t="s">
        <v>281</v>
      </c>
      <c r="BWN7" s="2480"/>
      <c r="BWO7" s="2481"/>
      <c r="BWP7" s="2481"/>
      <c r="BWQ7" s="2481"/>
      <c r="BWR7"/>
      <c r="BWS7" s="69" t="s">
        <v>282</v>
      </c>
      <c r="BWT7" s="68">
        <v>44012</v>
      </c>
      <c r="BWU7" s="2479" t="s">
        <v>281</v>
      </c>
      <c r="BWV7" s="2480"/>
      <c r="BWW7" s="2481"/>
      <c r="BWX7" s="2481"/>
      <c r="BWY7" s="2481"/>
      <c r="BWZ7"/>
      <c r="BXA7" s="69" t="s">
        <v>282</v>
      </c>
      <c r="BXB7" s="68">
        <v>44012</v>
      </c>
      <c r="BXC7" s="2479" t="s">
        <v>281</v>
      </c>
      <c r="BXD7" s="2480"/>
      <c r="BXE7" s="2481"/>
      <c r="BXF7" s="2481"/>
      <c r="BXG7" s="2481"/>
      <c r="BXH7"/>
      <c r="BXI7" s="69" t="s">
        <v>282</v>
      </c>
      <c r="BXJ7" s="68">
        <v>44012</v>
      </c>
      <c r="BXK7" s="2479" t="s">
        <v>281</v>
      </c>
      <c r="BXL7" s="2480"/>
      <c r="BXM7" s="2481"/>
      <c r="BXN7" s="2481"/>
      <c r="BXO7" s="2481"/>
      <c r="BXP7"/>
      <c r="BXQ7" s="69" t="s">
        <v>282</v>
      </c>
      <c r="BXR7" s="68">
        <v>44012</v>
      </c>
      <c r="BXS7" s="2479" t="s">
        <v>281</v>
      </c>
      <c r="BXT7" s="2480"/>
      <c r="BXU7" s="2481"/>
      <c r="BXV7" s="2481"/>
      <c r="BXW7" s="2481"/>
      <c r="BXX7"/>
      <c r="BXY7" s="69" t="s">
        <v>282</v>
      </c>
      <c r="BXZ7" s="68">
        <v>44012</v>
      </c>
      <c r="BYA7" s="2479" t="s">
        <v>281</v>
      </c>
      <c r="BYB7" s="2480"/>
      <c r="BYC7" s="2481"/>
      <c r="BYD7" s="2481"/>
      <c r="BYE7" s="2481"/>
      <c r="BYF7"/>
      <c r="BYG7" s="69" t="s">
        <v>282</v>
      </c>
      <c r="BYH7" s="68">
        <v>44012</v>
      </c>
      <c r="BYI7" s="2479" t="s">
        <v>281</v>
      </c>
      <c r="BYJ7" s="2480"/>
      <c r="BYK7" s="2481"/>
      <c r="BYL7" s="2481"/>
      <c r="BYM7" s="2481"/>
      <c r="BYN7"/>
      <c r="BYO7" s="69" t="s">
        <v>282</v>
      </c>
      <c r="BYP7" s="68">
        <v>44012</v>
      </c>
      <c r="BYQ7" s="2479" t="s">
        <v>281</v>
      </c>
      <c r="BYR7" s="2480"/>
      <c r="BYS7" s="2481"/>
      <c r="BYT7" s="2481"/>
      <c r="BYU7" s="2481"/>
      <c r="BYV7"/>
      <c r="BYW7" s="69" t="s">
        <v>282</v>
      </c>
      <c r="BYX7" s="68">
        <v>44012</v>
      </c>
      <c r="BYY7" s="2479" t="s">
        <v>281</v>
      </c>
      <c r="BYZ7" s="2480"/>
      <c r="BZA7" s="2481"/>
      <c r="BZB7" s="2481"/>
      <c r="BZC7" s="2481"/>
      <c r="BZD7"/>
      <c r="BZE7" s="69" t="s">
        <v>282</v>
      </c>
      <c r="BZF7" s="68">
        <v>44012</v>
      </c>
      <c r="BZG7" s="2479" t="s">
        <v>281</v>
      </c>
      <c r="BZH7" s="2480"/>
      <c r="BZI7" s="2481"/>
      <c r="BZJ7" s="2481"/>
      <c r="BZK7" s="2481"/>
      <c r="BZL7"/>
      <c r="BZM7" s="69" t="s">
        <v>282</v>
      </c>
      <c r="BZN7" s="68">
        <v>44012</v>
      </c>
      <c r="BZO7" s="2479" t="s">
        <v>281</v>
      </c>
      <c r="BZP7" s="2480"/>
      <c r="BZQ7" s="2481"/>
      <c r="BZR7" s="2481"/>
      <c r="BZS7" s="2481"/>
      <c r="BZT7"/>
      <c r="BZU7" s="69" t="s">
        <v>282</v>
      </c>
      <c r="BZV7" s="68">
        <v>44012</v>
      </c>
      <c r="BZW7" s="2479" t="s">
        <v>281</v>
      </c>
      <c r="BZX7" s="2480"/>
      <c r="BZY7" s="2481"/>
      <c r="BZZ7" s="2481"/>
      <c r="CAA7" s="2481"/>
      <c r="CAB7"/>
      <c r="CAC7" s="69" t="s">
        <v>282</v>
      </c>
      <c r="CAD7" s="68">
        <v>44012</v>
      </c>
      <c r="CAE7" s="2479" t="s">
        <v>281</v>
      </c>
      <c r="CAF7" s="2480"/>
      <c r="CAG7" s="2481"/>
      <c r="CAH7" s="2481"/>
      <c r="CAI7" s="2481"/>
      <c r="CAJ7"/>
      <c r="CAK7" s="69" t="s">
        <v>282</v>
      </c>
      <c r="CAL7" s="68">
        <v>44012</v>
      </c>
      <c r="CAM7" s="2479" t="s">
        <v>281</v>
      </c>
      <c r="CAN7" s="2480"/>
      <c r="CAO7" s="2481"/>
      <c r="CAP7" s="2481"/>
      <c r="CAQ7" s="2481"/>
      <c r="CAR7"/>
      <c r="CAS7" s="69" t="s">
        <v>282</v>
      </c>
      <c r="CAT7" s="68">
        <v>44012</v>
      </c>
      <c r="CAU7" s="2479" t="s">
        <v>281</v>
      </c>
      <c r="CAV7" s="2480"/>
      <c r="CAW7" s="2481"/>
      <c r="CAX7" s="2481"/>
      <c r="CAY7" s="2481"/>
      <c r="CAZ7"/>
      <c r="CBA7" s="69" t="s">
        <v>282</v>
      </c>
      <c r="CBB7" s="68">
        <v>44012</v>
      </c>
      <c r="CBC7" s="2479" t="s">
        <v>281</v>
      </c>
      <c r="CBD7" s="2480"/>
      <c r="CBE7" s="2481"/>
      <c r="CBF7" s="2481"/>
      <c r="CBG7" s="2481"/>
      <c r="CBH7"/>
      <c r="CBI7" s="69" t="s">
        <v>282</v>
      </c>
      <c r="CBJ7" s="68">
        <v>44012</v>
      </c>
      <c r="CBK7" s="2479" t="s">
        <v>281</v>
      </c>
      <c r="CBL7" s="2480"/>
      <c r="CBM7" s="2481"/>
      <c r="CBN7" s="2481"/>
      <c r="CBO7" s="2481"/>
      <c r="CBP7"/>
      <c r="CBQ7" s="69" t="s">
        <v>282</v>
      </c>
      <c r="CBR7" s="68">
        <v>44012</v>
      </c>
      <c r="CBS7" s="2479" t="s">
        <v>281</v>
      </c>
      <c r="CBT7" s="2480"/>
      <c r="CBU7" s="2481"/>
      <c r="CBV7" s="2481"/>
      <c r="CBW7" s="2481"/>
      <c r="CBX7"/>
      <c r="CBY7" s="69" t="s">
        <v>282</v>
      </c>
      <c r="CBZ7" s="68">
        <v>44012</v>
      </c>
      <c r="CCA7" s="2479" t="s">
        <v>281</v>
      </c>
      <c r="CCB7" s="2480"/>
      <c r="CCC7" s="2481"/>
      <c r="CCD7" s="2481"/>
      <c r="CCE7" s="2481"/>
      <c r="CCF7"/>
      <c r="CCG7" s="69" t="s">
        <v>282</v>
      </c>
      <c r="CCH7" s="68">
        <v>44012</v>
      </c>
      <c r="CCI7" s="2479" t="s">
        <v>281</v>
      </c>
      <c r="CCJ7" s="2480"/>
      <c r="CCK7" s="2481"/>
      <c r="CCL7" s="2481"/>
      <c r="CCM7" s="2481"/>
      <c r="CCN7"/>
      <c r="CCO7" s="69" t="s">
        <v>282</v>
      </c>
      <c r="CCP7" s="68">
        <v>44012</v>
      </c>
      <c r="CCQ7" s="2479" t="s">
        <v>281</v>
      </c>
      <c r="CCR7" s="2480"/>
      <c r="CCS7" s="2481"/>
      <c r="CCT7" s="2481"/>
      <c r="CCU7" s="2481"/>
      <c r="CCV7"/>
      <c r="CCW7" s="69" t="s">
        <v>282</v>
      </c>
      <c r="CCX7" s="68">
        <v>44012</v>
      </c>
      <c r="CCY7" s="2479" t="s">
        <v>281</v>
      </c>
      <c r="CCZ7" s="2480"/>
      <c r="CDA7" s="2481"/>
      <c r="CDB7" s="2481"/>
      <c r="CDC7" s="2481"/>
      <c r="CDD7"/>
      <c r="CDE7" s="69" t="s">
        <v>282</v>
      </c>
      <c r="CDF7" s="68">
        <v>44012</v>
      </c>
      <c r="CDG7" s="2479" t="s">
        <v>281</v>
      </c>
      <c r="CDH7" s="2480"/>
      <c r="CDI7" s="2481"/>
      <c r="CDJ7" s="2481"/>
      <c r="CDK7" s="2481"/>
      <c r="CDL7"/>
      <c r="CDM7" s="69" t="s">
        <v>282</v>
      </c>
      <c r="CDN7" s="68">
        <v>44012</v>
      </c>
      <c r="CDO7" s="2479" t="s">
        <v>281</v>
      </c>
      <c r="CDP7" s="2480"/>
      <c r="CDQ7" s="2481"/>
      <c r="CDR7" s="2481"/>
      <c r="CDS7" s="2481"/>
      <c r="CDT7"/>
      <c r="CDU7" s="69" t="s">
        <v>282</v>
      </c>
      <c r="CDV7" s="68">
        <v>44012</v>
      </c>
      <c r="CDW7" s="2479" t="s">
        <v>281</v>
      </c>
      <c r="CDX7" s="2480"/>
      <c r="CDY7" s="2481"/>
      <c r="CDZ7" s="2481"/>
      <c r="CEA7" s="2481"/>
      <c r="CEB7"/>
      <c r="CEC7" s="69" t="s">
        <v>282</v>
      </c>
      <c r="CED7" s="68">
        <v>44012</v>
      </c>
      <c r="CEE7" s="2479" t="s">
        <v>281</v>
      </c>
      <c r="CEF7" s="2480"/>
      <c r="CEG7" s="2481"/>
      <c r="CEH7" s="2481"/>
      <c r="CEI7" s="2481"/>
      <c r="CEJ7"/>
      <c r="CEK7" s="69" t="s">
        <v>282</v>
      </c>
      <c r="CEL7" s="68">
        <v>44012</v>
      </c>
      <c r="CEM7" s="2479" t="s">
        <v>281</v>
      </c>
      <c r="CEN7" s="2480"/>
      <c r="CEO7" s="2481"/>
      <c r="CEP7" s="2481"/>
      <c r="CEQ7" s="2481"/>
      <c r="CER7"/>
      <c r="CES7" s="69" t="s">
        <v>282</v>
      </c>
      <c r="CET7" s="68">
        <v>44012</v>
      </c>
      <c r="CEU7" s="2479" t="s">
        <v>281</v>
      </c>
      <c r="CEV7" s="2480"/>
      <c r="CEW7" s="2481"/>
      <c r="CEX7" s="2481"/>
      <c r="CEY7" s="2481"/>
      <c r="CEZ7"/>
      <c r="CFA7" s="69" t="s">
        <v>282</v>
      </c>
      <c r="CFB7" s="68">
        <v>44012</v>
      </c>
      <c r="CFC7" s="2479" t="s">
        <v>281</v>
      </c>
      <c r="CFD7" s="2480"/>
      <c r="CFE7" s="2481"/>
      <c r="CFF7" s="2481"/>
      <c r="CFG7" s="2481"/>
      <c r="CFH7"/>
      <c r="CFI7" s="69" t="s">
        <v>282</v>
      </c>
      <c r="CFJ7" s="68">
        <v>44012</v>
      </c>
      <c r="CFK7" s="2479" t="s">
        <v>281</v>
      </c>
      <c r="CFL7" s="2480"/>
      <c r="CFM7" s="2481"/>
      <c r="CFN7" s="2481"/>
      <c r="CFO7" s="2481"/>
      <c r="CFP7"/>
      <c r="CFQ7" s="69" t="s">
        <v>282</v>
      </c>
      <c r="CFR7" s="68">
        <v>44012</v>
      </c>
      <c r="CFS7" s="2479" t="s">
        <v>281</v>
      </c>
      <c r="CFT7" s="2480"/>
      <c r="CFU7" s="2481"/>
      <c r="CFV7" s="2481"/>
      <c r="CFW7" s="2481"/>
      <c r="CFX7"/>
      <c r="CFY7" s="69" t="s">
        <v>282</v>
      </c>
      <c r="CFZ7" s="68">
        <v>44012</v>
      </c>
      <c r="CGA7" s="2479" t="s">
        <v>281</v>
      </c>
      <c r="CGB7" s="2480"/>
      <c r="CGC7" s="2481"/>
      <c r="CGD7" s="2481"/>
      <c r="CGE7" s="2481"/>
      <c r="CGF7"/>
      <c r="CGG7" s="69" t="s">
        <v>282</v>
      </c>
      <c r="CGH7" s="68">
        <v>44012</v>
      </c>
      <c r="CGI7" s="2479" t="s">
        <v>281</v>
      </c>
      <c r="CGJ7" s="2480"/>
      <c r="CGK7" s="2481"/>
      <c r="CGL7" s="2481"/>
      <c r="CGM7" s="2481"/>
      <c r="CGN7"/>
      <c r="CGO7" s="69" t="s">
        <v>282</v>
      </c>
      <c r="CGP7" s="68">
        <v>44012</v>
      </c>
      <c r="CGQ7" s="2479" t="s">
        <v>281</v>
      </c>
      <c r="CGR7" s="2480"/>
      <c r="CGS7" s="2481"/>
      <c r="CGT7" s="2481"/>
      <c r="CGU7" s="2481"/>
      <c r="CGV7"/>
      <c r="CGW7" s="69" t="s">
        <v>282</v>
      </c>
      <c r="CGX7" s="68">
        <v>44012</v>
      </c>
      <c r="CGY7" s="2479" t="s">
        <v>281</v>
      </c>
      <c r="CGZ7" s="2480"/>
      <c r="CHA7" s="2481"/>
      <c r="CHB7" s="2481"/>
      <c r="CHC7" s="2481"/>
      <c r="CHD7"/>
      <c r="CHE7" s="69" t="s">
        <v>282</v>
      </c>
      <c r="CHF7" s="68">
        <v>44012</v>
      </c>
      <c r="CHG7" s="2479" t="s">
        <v>281</v>
      </c>
      <c r="CHH7" s="2480"/>
      <c r="CHI7" s="2481"/>
      <c r="CHJ7" s="2481"/>
      <c r="CHK7" s="2481"/>
      <c r="CHL7"/>
      <c r="CHM7" s="69" t="s">
        <v>282</v>
      </c>
      <c r="CHN7" s="68">
        <v>44012</v>
      </c>
      <c r="CHO7" s="2479" t="s">
        <v>281</v>
      </c>
      <c r="CHP7" s="2480"/>
      <c r="CHQ7" s="2481"/>
      <c r="CHR7" s="2481"/>
      <c r="CHS7" s="2481"/>
      <c r="CHT7"/>
      <c r="CHU7" s="69" t="s">
        <v>282</v>
      </c>
      <c r="CHV7" s="68">
        <v>44012</v>
      </c>
      <c r="CHW7" s="2479" t="s">
        <v>281</v>
      </c>
      <c r="CHX7" s="2480"/>
      <c r="CHY7" s="2481"/>
      <c r="CHZ7" s="2481"/>
      <c r="CIA7" s="2481"/>
      <c r="CIB7"/>
      <c r="CIC7" s="69" t="s">
        <v>282</v>
      </c>
      <c r="CID7" s="68">
        <v>44012</v>
      </c>
      <c r="CIE7" s="2479" t="s">
        <v>281</v>
      </c>
      <c r="CIF7" s="2480"/>
      <c r="CIG7" s="2481"/>
      <c r="CIH7" s="2481"/>
      <c r="CII7" s="2481"/>
      <c r="CIJ7"/>
      <c r="CIK7" s="69" t="s">
        <v>282</v>
      </c>
      <c r="CIL7" s="68">
        <v>44012</v>
      </c>
      <c r="CIM7" s="2479" t="s">
        <v>281</v>
      </c>
      <c r="CIN7" s="2480"/>
      <c r="CIO7" s="2481"/>
      <c r="CIP7" s="2481"/>
      <c r="CIQ7" s="2481"/>
      <c r="CIR7"/>
      <c r="CIS7" s="69" t="s">
        <v>282</v>
      </c>
      <c r="CIT7" s="68">
        <v>44012</v>
      </c>
      <c r="CIU7" s="2479" t="s">
        <v>281</v>
      </c>
      <c r="CIV7" s="2480"/>
      <c r="CIW7" s="2481"/>
      <c r="CIX7" s="2481"/>
      <c r="CIY7" s="2481"/>
      <c r="CIZ7"/>
      <c r="CJA7" s="69" t="s">
        <v>282</v>
      </c>
      <c r="CJB7" s="68">
        <v>44012</v>
      </c>
      <c r="CJC7" s="2479" t="s">
        <v>281</v>
      </c>
      <c r="CJD7" s="2480"/>
      <c r="CJE7" s="2481"/>
      <c r="CJF7" s="2481"/>
      <c r="CJG7" s="2481"/>
      <c r="CJH7"/>
      <c r="CJI7" s="69" t="s">
        <v>282</v>
      </c>
      <c r="CJJ7" s="68">
        <v>44012</v>
      </c>
      <c r="CJK7" s="2479" t="s">
        <v>281</v>
      </c>
      <c r="CJL7" s="2480"/>
      <c r="CJM7" s="2481"/>
      <c r="CJN7" s="2481"/>
      <c r="CJO7" s="2481"/>
      <c r="CJP7"/>
      <c r="CJQ7" s="69" t="s">
        <v>282</v>
      </c>
      <c r="CJR7" s="68">
        <v>44012</v>
      </c>
      <c r="CJS7" s="2479" t="s">
        <v>281</v>
      </c>
      <c r="CJT7" s="2480"/>
      <c r="CJU7" s="2481"/>
      <c r="CJV7" s="2481"/>
      <c r="CJW7" s="2481"/>
      <c r="CJX7"/>
      <c r="CJY7" s="69" t="s">
        <v>282</v>
      </c>
      <c r="CJZ7" s="68">
        <v>44012</v>
      </c>
      <c r="CKA7" s="2479" t="s">
        <v>281</v>
      </c>
      <c r="CKB7" s="2480"/>
      <c r="CKC7" s="2481"/>
      <c r="CKD7" s="2481"/>
      <c r="CKE7" s="2481"/>
      <c r="CKF7"/>
      <c r="CKG7" s="69" t="s">
        <v>282</v>
      </c>
      <c r="CKH7" s="68">
        <v>44012</v>
      </c>
      <c r="CKI7" s="2479" t="s">
        <v>281</v>
      </c>
      <c r="CKJ7" s="2480"/>
      <c r="CKK7" s="2481"/>
      <c r="CKL7" s="2481"/>
      <c r="CKM7" s="2481"/>
      <c r="CKN7"/>
      <c r="CKO7" s="69" t="s">
        <v>282</v>
      </c>
      <c r="CKP7" s="68">
        <v>44012</v>
      </c>
      <c r="CKQ7" s="2479" t="s">
        <v>281</v>
      </c>
      <c r="CKR7" s="2480"/>
      <c r="CKS7" s="2481"/>
      <c r="CKT7" s="2481"/>
      <c r="CKU7" s="2481"/>
      <c r="CKV7"/>
      <c r="CKW7" s="69" t="s">
        <v>282</v>
      </c>
      <c r="CKX7" s="68">
        <v>44012</v>
      </c>
      <c r="CKY7" s="2479" t="s">
        <v>281</v>
      </c>
      <c r="CKZ7" s="2480"/>
      <c r="CLA7" s="2481"/>
      <c r="CLB7" s="2481"/>
      <c r="CLC7" s="2481"/>
      <c r="CLD7"/>
      <c r="CLE7" s="69" t="s">
        <v>282</v>
      </c>
      <c r="CLF7" s="68">
        <v>44012</v>
      </c>
      <c r="CLG7" s="2479" t="s">
        <v>281</v>
      </c>
      <c r="CLH7" s="2480"/>
      <c r="CLI7" s="2481"/>
      <c r="CLJ7" s="2481"/>
      <c r="CLK7" s="2481"/>
      <c r="CLL7"/>
      <c r="CLM7" s="69" t="s">
        <v>282</v>
      </c>
      <c r="CLN7" s="68">
        <v>44012</v>
      </c>
      <c r="CLO7" s="2479" t="s">
        <v>281</v>
      </c>
      <c r="CLP7" s="2480"/>
      <c r="CLQ7" s="2481"/>
      <c r="CLR7" s="2481"/>
      <c r="CLS7" s="2481"/>
      <c r="CLT7"/>
      <c r="CLU7" s="69" t="s">
        <v>282</v>
      </c>
      <c r="CLV7" s="68">
        <v>44012</v>
      </c>
      <c r="CLW7" s="2479" t="s">
        <v>281</v>
      </c>
      <c r="CLX7" s="2480"/>
      <c r="CLY7" s="2481"/>
      <c r="CLZ7" s="2481"/>
      <c r="CMA7" s="2481"/>
      <c r="CMB7"/>
      <c r="CMC7" s="69" t="s">
        <v>282</v>
      </c>
      <c r="CMD7" s="68">
        <v>44012</v>
      </c>
      <c r="CME7" s="2479" t="s">
        <v>281</v>
      </c>
      <c r="CMF7" s="2480"/>
      <c r="CMG7" s="2481"/>
      <c r="CMH7" s="2481"/>
      <c r="CMI7" s="2481"/>
      <c r="CMJ7"/>
      <c r="CMK7" s="69" t="s">
        <v>282</v>
      </c>
      <c r="CML7" s="68">
        <v>44012</v>
      </c>
      <c r="CMM7" s="2479" t="s">
        <v>281</v>
      </c>
      <c r="CMN7" s="2480"/>
      <c r="CMO7" s="2481"/>
      <c r="CMP7" s="2481"/>
      <c r="CMQ7" s="2481"/>
      <c r="CMR7"/>
      <c r="CMS7" s="69" t="s">
        <v>282</v>
      </c>
      <c r="CMT7" s="68">
        <v>44012</v>
      </c>
      <c r="CMU7" s="2479" t="s">
        <v>281</v>
      </c>
      <c r="CMV7" s="2480"/>
      <c r="CMW7" s="2481"/>
      <c r="CMX7" s="2481"/>
      <c r="CMY7" s="2481"/>
      <c r="CMZ7"/>
      <c r="CNA7" s="69" t="s">
        <v>282</v>
      </c>
      <c r="CNB7" s="68">
        <v>44012</v>
      </c>
      <c r="CNC7" s="2479" t="s">
        <v>281</v>
      </c>
      <c r="CND7" s="2480"/>
      <c r="CNE7" s="2481"/>
      <c r="CNF7" s="2481"/>
      <c r="CNG7" s="2481"/>
      <c r="CNH7"/>
      <c r="CNI7" s="69" t="s">
        <v>282</v>
      </c>
      <c r="CNJ7" s="68">
        <v>44012</v>
      </c>
      <c r="CNK7" s="2479" t="s">
        <v>281</v>
      </c>
      <c r="CNL7" s="2480"/>
      <c r="CNM7" s="2481"/>
      <c r="CNN7" s="2481"/>
      <c r="CNO7" s="2481"/>
      <c r="CNP7"/>
      <c r="CNQ7" s="69" t="s">
        <v>282</v>
      </c>
      <c r="CNR7" s="68">
        <v>44012</v>
      </c>
      <c r="CNS7" s="2479" t="s">
        <v>281</v>
      </c>
      <c r="CNT7" s="2480"/>
      <c r="CNU7" s="2481"/>
      <c r="CNV7" s="2481"/>
      <c r="CNW7" s="2481"/>
      <c r="CNX7"/>
      <c r="CNY7" s="69" t="s">
        <v>282</v>
      </c>
      <c r="CNZ7" s="68">
        <v>44012</v>
      </c>
      <c r="COA7" s="2479" t="s">
        <v>281</v>
      </c>
      <c r="COB7" s="2480"/>
      <c r="COC7" s="2481"/>
      <c r="COD7" s="2481"/>
      <c r="COE7" s="2481"/>
      <c r="COF7"/>
      <c r="COG7" s="69" t="s">
        <v>282</v>
      </c>
      <c r="COH7" s="68">
        <v>44012</v>
      </c>
      <c r="COI7" s="2479" t="s">
        <v>281</v>
      </c>
      <c r="COJ7" s="2480"/>
      <c r="COK7" s="2481"/>
      <c r="COL7" s="2481"/>
      <c r="COM7" s="2481"/>
      <c r="CON7"/>
      <c r="COO7" s="69" t="s">
        <v>282</v>
      </c>
      <c r="COP7" s="68">
        <v>44012</v>
      </c>
      <c r="COQ7" s="2479" t="s">
        <v>281</v>
      </c>
      <c r="COR7" s="2480"/>
      <c r="COS7" s="2481"/>
      <c r="COT7" s="2481"/>
      <c r="COU7" s="2481"/>
      <c r="COV7"/>
      <c r="COW7" s="69" t="s">
        <v>282</v>
      </c>
      <c r="COX7" s="68">
        <v>44012</v>
      </c>
      <c r="COY7" s="2479" t="s">
        <v>281</v>
      </c>
      <c r="COZ7" s="2480"/>
      <c r="CPA7" s="2481"/>
      <c r="CPB7" s="2481"/>
      <c r="CPC7" s="2481"/>
      <c r="CPD7"/>
      <c r="CPE7" s="69" t="s">
        <v>282</v>
      </c>
      <c r="CPF7" s="68">
        <v>44012</v>
      </c>
      <c r="CPG7" s="2479" t="s">
        <v>281</v>
      </c>
      <c r="CPH7" s="2480"/>
      <c r="CPI7" s="2481"/>
      <c r="CPJ7" s="2481"/>
      <c r="CPK7" s="2481"/>
      <c r="CPL7"/>
      <c r="CPM7" s="69" t="s">
        <v>282</v>
      </c>
      <c r="CPN7" s="68">
        <v>44012</v>
      </c>
      <c r="CPO7" s="2479" t="s">
        <v>281</v>
      </c>
      <c r="CPP7" s="2480"/>
      <c r="CPQ7" s="2481"/>
      <c r="CPR7" s="2481"/>
      <c r="CPS7" s="2481"/>
      <c r="CPT7"/>
      <c r="CPU7" s="69" t="s">
        <v>282</v>
      </c>
      <c r="CPV7" s="68">
        <v>44012</v>
      </c>
      <c r="CPW7" s="2479" t="s">
        <v>281</v>
      </c>
      <c r="CPX7" s="2480"/>
      <c r="CPY7" s="2481"/>
      <c r="CPZ7" s="2481"/>
      <c r="CQA7" s="2481"/>
      <c r="CQB7"/>
      <c r="CQC7" s="69" t="s">
        <v>282</v>
      </c>
      <c r="CQD7" s="68">
        <v>44012</v>
      </c>
      <c r="CQE7" s="2479" t="s">
        <v>281</v>
      </c>
      <c r="CQF7" s="2480"/>
      <c r="CQG7" s="2481"/>
      <c r="CQH7" s="2481"/>
      <c r="CQI7" s="2481"/>
      <c r="CQJ7"/>
      <c r="CQK7" s="69" t="s">
        <v>282</v>
      </c>
      <c r="CQL7" s="68">
        <v>44012</v>
      </c>
      <c r="CQM7" s="2479" t="s">
        <v>281</v>
      </c>
      <c r="CQN7" s="2480"/>
      <c r="CQO7" s="2481"/>
      <c r="CQP7" s="2481"/>
      <c r="CQQ7" s="2481"/>
      <c r="CQR7"/>
      <c r="CQS7" s="69" t="s">
        <v>282</v>
      </c>
      <c r="CQT7" s="68">
        <v>44012</v>
      </c>
      <c r="CQU7" s="2479" t="s">
        <v>281</v>
      </c>
      <c r="CQV7" s="2480"/>
      <c r="CQW7" s="2481"/>
      <c r="CQX7" s="2481"/>
      <c r="CQY7" s="2481"/>
      <c r="CQZ7"/>
      <c r="CRA7" s="69" t="s">
        <v>282</v>
      </c>
      <c r="CRB7" s="68">
        <v>44012</v>
      </c>
      <c r="CRC7" s="2479" t="s">
        <v>281</v>
      </c>
      <c r="CRD7" s="2480"/>
      <c r="CRE7" s="2481"/>
      <c r="CRF7" s="2481"/>
      <c r="CRG7" s="2481"/>
      <c r="CRH7"/>
      <c r="CRI7" s="69" t="s">
        <v>282</v>
      </c>
      <c r="CRJ7" s="68">
        <v>44012</v>
      </c>
      <c r="CRK7" s="2479" t="s">
        <v>281</v>
      </c>
      <c r="CRL7" s="2480"/>
      <c r="CRM7" s="2481"/>
      <c r="CRN7" s="2481"/>
      <c r="CRO7" s="2481"/>
      <c r="CRP7"/>
      <c r="CRQ7" s="69" t="s">
        <v>282</v>
      </c>
      <c r="CRR7" s="68">
        <v>44012</v>
      </c>
      <c r="CRS7" s="2479" t="s">
        <v>281</v>
      </c>
      <c r="CRT7" s="2480"/>
      <c r="CRU7" s="2481"/>
      <c r="CRV7" s="2481"/>
      <c r="CRW7" s="2481"/>
      <c r="CRX7"/>
      <c r="CRY7" s="69" t="s">
        <v>282</v>
      </c>
      <c r="CRZ7" s="68">
        <v>44012</v>
      </c>
      <c r="CSA7" s="2479" t="s">
        <v>281</v>
      </c>
      <c r="CSB7" s="2480"/>
      <c r="CSC7" s="2481"/>
      <c r="CSD7" s="2481"/>
      <c r="CSE7" s="2481"/>
      <c r="CSF7"/>
      <c r="CSG7" s="69" t="s">
        <v>282</v>
      </c>
      <c r="CSH7" s="68">
        <v>44012</v>
      </c>
      <c r="CSI7" s="2479" t="s">
        <v>281</v>
      </c>
      <c r="CSJ7" s="2480"/>
      <c r="CSK7" s="2481"/>
      <c r="CSL7" s="2481"/>
      <c r="CSM7" s="2481"/>
      <c r="CSN7"/>
      <c r="CSO7" s="69" t="s">
        <v>282</v>
      </c>
      <c r="CSP7" s="68">
        <v>44012</v>
      </c>
      <c r="CSQ7" s="2479" t="s">
        <v>281</v>
      </c>
      <c r="CSR7" s="2480"/>
      <c r="CSS7" s="2481"/>
      <c r="CST7" s="2481"/>
      <c r="CSU7" s="2481"/>
      <c r="CSV7"/>
      <c r="CSW7" s="69" t="s">
        <v>282</v>
      </c>
      <c r="CSX7" s="68">
        <v>44012</v>
      </c>
      <c r="CSY7" s="2479" t="s">
        <v>281</v>
      </c>
      <c r="CSZ7" s="2480"/>
      <c r="CTA7" s="2481"/>
      <c r="CTB7" s="2481"/>
      <c r="CTC7" s="2481"/>
      <c r="CTD7"/>
      <c r="CTE7" s="69" t="s">
        <v>282</v>
      </c>
      <c r="CTF7" s="68">
        <v>44012</v>
      </c>
      <c r="CTG7" s="2479" t="s">
        <v>281</v>
      </c>
      <c r="CTH7" s="2480"/>
      <c r="CTI7" s="2481"/>
      <c r="CTJ7" s="2481"/>
      <c r="CTK7" s="2481"/>
      <c r="CTL7"/>
      <c r="CTM7" s="69" t="s">
        <v>282</v>
      </c>
      <c r="CTN7" s="68">
        <v>44012</v>
      </c>
      <c r="CTO7" s="2479" t="s">
        <v>281</v>
      </c>
      <c r="CTP7" s="2480"/>
      <c r="CTQ7" s="2481"/>
      <c r="CTR7" s="2481"/>
      <c r="CTS7" s="2481"/>
      <c r="CTT7"/>
      <c r="CTU7" s="69" t="s">
        <v>282</v>
      </c>
      <c r="CTV7" s="68">
        <v>44012</v>
      </c>
      <c r="CTW7" s="2479" t="s">
        <v>281</v>
      </c>
      <c r="CTX7" s="2480"/>
      <c r="CTY7" s="2481"/>
      <c r="CTZ7" s="2481"/>
      <c r="CUA7" s="2481"/>
      <c r="CUB7"/>
      <c r="CUC7" s="69" t="s">
        <v>282</v>
      </c>
      <c r="CUD7" s="68">
        <v>44012</v>
      </c>
      <c r="CUE7" s="2479" t="s">
        <v>281</v>
      </c>
      <c r="CUF7" s="2480"/>
      <c r="CUG7" s="2481"/>
      <c r="CUH7" s="2481"/>
      <c r="CUI7" s="2481"/>
      <c r="CUJ7"/>
      <c r="CUK7" s="69" t="s">
        <v>282</v>
      </c>
      <c r="CUL7" s="68">
        <v>44012</v>
      </c>
      <c r="CUM7" s="2479" t="s">
        <v>281</v>
      </c>
      <c r="CUN7" s="2480"/>
      <c r="CUO7" s="2481"/>
      <c r="CUP7" s="2481"/>
      <c r="CUQ7" s="2481"/>
      <c r="CUR7"/>
      <c r="CUS7" s="69" t="s">
        <v>282</v>
      </c>
      <c r="CUT7" s="68">
        <v>44012</v>
      </c>
      <c r="CUU7" s="2479" t="s">
        <v>281</v>
      </c>
      <c r="CUV7" s="2480"/>
      <c r="CUW7" s="2481"/>
      <c r="CUX7" s="2481"/>
      <c r="CUY7" s="2481"/>
      <c r="CUZ7"/>
      <c r="CVA7" s="69" t="s">
        <v>282</v>
      </c>
      <c r="CVB7" s="68">
        <v>44012</v>
      </c>
      <c r="CVC7" s="2479" t="s">
        <v>281</v>
      </c>
      <c r="CVD7" s="2480"/>
      <c r="CVE7" s="2481"/>
      <c r="CVF7" s="2481"/>
      <c r="CVG7" s="2481"/>
      <c r="CVH7"/>
      <c r="CVI7" s="69" t="s">
        <v>282</v>
      </c>
      <c r="CVJ7" s="68">
        <v>44012</v>
      </c>
      <c r="CVK7" s="2479" t="s">
        <v>281</v>
      </c>
      <c r="CVL7" s="2480"/>
      <c r="CVM7" s="2481"/>
      <c r="CVN7" s="2481"/>
      <c r="CVO7" s="2481"/>
      <c r="CVP7"/>
      <c r="CVQ7" s="69" t="s">
        <v>282</v>
      </c>
      <c r="CVR7" s="68">
        <v>44012</v>
      </c>
      <c r="CVS7" s="2479" t="s">
        <v>281</v>
      </c>
      <c r="CVT7" s="2480"/>
      <c r="CVU7" s="2481"/>
      <c r="CVV7" s="2481"/>
      <c r="CVW7" s="2481"/>
      <c r="CVX7"/>
      <c r="CVY7" s="69" t="s">
        <v>282</v>
      </c>
      <c r="CVZ7" s="68">
        <v>44012</v>
      </c>
      <c r="CWA7" s="2479" t="s">
        <v>281</v>
      </c>
      <c r="CWB7" s="2480"/>
      <c r="CWC7" s="2481"/>
      <c r="CWD7" s="2481"/>
      <c r="CWE7" s="2481"/>
      <c r="CWF7"/>
      <c r="CWG7" s="69" t="s">
        <v>282</v>
      </c>
      <c r="CWH7" s="68">
        <v>44012</v>
      </c>
      <c r="CWI7" s="2479" t="s">
        <v>281</v>
      </c>
      <c r="CWJ7" s="2480"/>
      <c r="CWK7" s="2481"/>
      <c r="CWL7" s="2481"/>
      <c r="CWM7" s="2481"/>
      <c r="CWN7"/>
      <c r="CWO7" s="69" t="s">
        <v>282</v>
      </c>
      <c r="CWP7" s="68">
        <v>44012</v>
      </c>
      <c r="CWQ7" s="2479" t="s">
        <v>281</v>
      </c>
      <c r="CWR7" s="2480"/>
      <c r="CWS7" s="2481"/>
      <c r="CWT7" s="2481"/>
      <c r="CWU7" s="2481"/>
      <c r="CWV7"/>
      <c r="CWW7" s="69" t="s">
        <v>282</v>
      </c>
      <c r="CWX7" s="68">
        <v>44012</v>
      </c>
      <c r="CWY7" s="2479" t="s">
        <v>281</v>
      </c>
      <c r="CWZ7" s="2480"/>
      <c r="CXA7" s="2481"/>
      <c r="CXB7" s="2481"/>
      <c r="CXC7" s="2481"/>
      <c r="CXD7"/>
      <c r="CXE7" s="69" t="s">
        <v>282</v>
      </c>
      <c r="CXF7" s="68">
        <v>44012</v>
      </c>
      <c r="CXG7" s="2479" t="s">
        <v>281</v>
      </c>
      <c r="CXH7" s="2480"/>
      <c r="CXI7" s="2481"/>
      <c r="CXJ7" s="2481"/>
      <c r="CXK7" s="2481"/>
      <c r="CXL7"/>
      <c r="CXM7" s="69" t="s">
        <v>282</v>
      </c>
      <c r="CXN7" s="68">
        <v>44012</v>
      </c>
      <c r="CXO7" s="2479" t="s">
        <v>281</v>
      </c>
      <c r="CXP7" s="2480"/>
      <c r="CXQ7" s="2481"/>
      <c r="CXR7" s="2481"/>
      <c r="CXS7" s="2481"/>
      <c r="CXT7"/>
      <c r="CXU7" s="69" t="s">
        <v>282</v>
      </c>
      <c r="CXV7" s="68">
        <v>44012</v>
      </c>
      <c r="CXW7" s="2479" t="s">
        <v>281</v>
      </c>
      <c r="CXX7" s="2480"/>
      <c r="CXY7" s="2481"/>
      <c r="CXZ7" s="2481"/>
      <c r="CYA7" s="2481"/>
      <c r="CYB7"/>
      <c r="CYC7" s="69" t="s">
        <v>282</v>
      </c>
      <c r="CYD7" s="68">
        <v>44012</v>
      </c>
      <c r="CYE7" s="2479" t="s">
        <v>281</v>
      </c>
      <c r="CYF7" s="2480"/>
      <c r="CYG7" s="2481"/>
      <c r="CYH7" s="2481"/>
      <c r="CYI7" s="2481"/>
      <c r="CYJ7"/>
      <c r="CYK7" s="69" t="s">
        <v>282</v>
      </c>
      <c r="CYL7" s="68">
        <v>44012</v>
      </c>
      <c r="CYM7" s="2479" t="s">
        <v>281</v>
      </c>
      <c r="CYN7" s="2480"/>
      <c r="CYO7" s="2481"/>
      <c r="CYP7" s="2481"/>
      <c r="CYQ7" s="2481"/>
      <c r="CYR7"/>
      <c r="CYS7" s="69" t="s">
        <v>282</v>
      </c>
      <c r="CYT7" s="68">
        <v>44012</v>
      </c>
      <c r="CYU7" s="2479" t="s">
        <v>281</v>
      </c>
      <c r="CYV7" s="2480"/>
      <c r="CYW7" s="2481"/>
      <c r="CYX7" s="2481"/>
      <c r="CYY7" s="2481"/>
      <c r="CYZ7"/>
      <c r="CZA7" s="69" t="s">
        <v>282</v>
      </c>
      <c r="CZB7" s="68">
        <v>44012</v>
      </c>
      <c r="CZC7" s="2479" t="s">
        <v>281</v>
      </c>
      <c r="CZD7" s="2480"/>
      <c r="CZE7" s="2481"/>
      <c r="CZF7" s="2481"/>
      <c r="CZG7" s="2481"/>
      <c r="CZH7"/>
      <c r="CZI7" s="69" t="s">
        <v>282</v>
      </c>
      <c r="CZJ7" s="68">
        <v>44012</v>
      </c>
      <c r="CZK7" s="2479" t="s">
        <v>281</v>
      </c>
      <c r="CZL7" s="2480"/>
      <c r="CZM7" s="2481"/>
      <c r="CZN7" s="2481"/>
      <c r="CZO7" s="2481"/>
      <c r="CZP7"/>
      <c r="CZQ7" s="69" t="s">
        <v>282</v>
      </c>
      <c r="CZR7" s="68">
        <v>44012</v>
      </c>
      <c r="CZS7" s="2479" t="s">
        <v>281</v>
      </c>
      <c r="CZT7" s="2480"/>
      <c r="CZU7" s="2481"/>
      <c r="CZV7" s="2481"/>
      <c r="CZW7" s="2481"/>
      <c r="CZX7"/>
      <c r="CZY7" s="69" t="s">
        <v>282</v>
      </c>
      <c r="CZZ7" s="68">
        <v>44012</v>
      </c>
      <c r="DAA7" s="2479" t="s">
        <v>281</v>
      </c>
      <c r="DAB7" s="2480"/>
      <c r="DAC7" s="2481"/>
      <c r="DAD7" s="2481"/>
      <c r="DAE7" s="2481"/>
      <c r="DAF7"/>
      <c r="DAG7" s="69" t="s">
        <v>282</v>
      </c>
      <c r="DAH7" s="68">
        <v>44012</v>
      </c>
      <c r="DAI7" s="2479" t="s">
        <v>281</v>
      </c>
      <c r="DAJ7" s="2480"/>
      <c r="DAK7" s="2481"/>
      <c r="DAL7" s="2481"/>
      <c r="DAM7" s="2481"/>
      <c r="DAN7"/>
      <c r="DAO7" s="69" t="s">
        <v>282</v>
      </c>
      <c r="DAP7" s="68">
        <v>44012</v>
      </c>
      <c r="DAQ7" s="2479" t="s">
        <v>281</v>
      </c>
      <c r="DAR7" s="2480"/>
      <c r="DAS7" s="2481"/>
      <c r="DAT7" s="2481"/>
      <c r="DAU7" s="2481"/>
      <c r="DAV7"/>
      <c r="DAW7" s="69" t="s">
        <v>282</v>
      </c>
      <c r="DAX7" s="68">
        <v>44012</v>
      </c>
      <c r="DAY7" s="2479" t="s">
        <v>281</v>
      </c>
      <c r="DAZ7" s="2480"/>
      <c r="DBA7" s="2481"/>
      <c r="DBB7" s="2481"/>
      <c r="DBC7" s="2481"/>
      <c r="DBD7"/>
      <c r="DBE7" s="69" t="s">
        <v>282</v>
      </c>
      <c r="DBF7" s="68">
        <v>44012</v>
      </c>
      <c r="DBG7" s="2479" t="s">
        <v>281</v>
      </c>
      <c r="DBH7" s="2480"/>
      <c r="DBI7" s="2481"/>
      <c r="DBJ7" s="2481"/>
      <c r="DBK7" s="2481"/>
      <c r="DBL7"/>
      <c r="DBM7" s="69" t="s">
        <v>282</v>
      </c>
      <c r="DBN7" s="68">
        <v>44012</v>
      </c>
      <c r="DBO7" s="2479" t="s">
        <v>281</v>
      </c>
      <c r="DBP7" s="2480"/>
      <c r="DBQ7" s="2481"/>
      <c r="DBR7" s="2481"/>
      <c r="DBS7" s="2481"/>
      <c r="DBT7"/>
      <c r="DBU7" s="69" t="s">
        <v>282</v>
      </c>
      <c r="DBV7" s="68">
        <v>44012</v>
      </c>
      <c r="DBW7" s="2479" t="s">
        <v>281</v>
      </c>
      <c r="DBX7" s="2480"/>
      <c r="DBY7" s="2481"/>
      <c r="DBZ7" s="2481"/>
      <c r="DCA7" s="2481"/>
      <c r="DCB7"/>
      <c r="DCC7" s="69" t="s">
        <v>282</v>
      </c>
      <c r="DCD7" s="68">
        <v>44012</v>
      </c>
      <c r="DCE7" s="2479" t="s">
        <v>281</v>
      </c>
      <c r="DCF7" s="2480"/>
      <c r="DCG7" s="2481"/>
      <c r="DCH7" s="2481"/>
      <c r="DCI7" s="2481"/>
      <c r="DCJ7"/>
      <c r="DCK7" s="69" t="s">
        <v>282</v>
      </c>
      <c r="DCL7" s="68">
        <v>44012</v>
      </c>
      <c r="DCM7" s="2479" t="s">
        <v>281</v>
      </c>
      <c r="DCN7" s="2480"/>
      <c r="DCO7" s="2481"/>
      <c r="DCP7" s="2481"/>
      <c r="DCQ7" s="2481"/>
      <c r="DCR7"/>
      <c r="DCS7" s="69" t="s">
        <v>282</v>
      </c>
      <c r="DCT7" s="68">
        <v>44012</v>
      </c>
      <c r="DCU7" s="2479" t="s">
        <v>281</v>
      </c>
      <c r="DCV7" s="2480"/>
      <c r="DCW7" s="2481"/>
      <c r="DCX7" s="2481"/>
      <c r="DCY7" s="2481"/>
      <c r="DCZ7"/>
      <c r="DDA7" s="69" t="s">
        <v>282</v>
      </c>
      <c r="DDB7" s="68">
        <v>44012</v>
      </c>
      <c r="DDC7" s="2479" t="s">
        <v>281</v>
      </c>
      <c r="DDD7" s="2480"/>
      <c r="DDE7" s="2481"/>
      <c r="DDF7" s="2481"/>
      <c r="DDG7" s="2481"/>
      <c r="DDH7"/>
      <c r="DDI7" s="69" t="s">
        <v>282</v>
      </c>
      <c r="DDJ7" s="68">
        <v>44012</v>
      </c>
      <c r="DDK7" s="2479" t="s">
        <v>281</v>
      </c>
      <c r="DDL7" s="2480"/>
      <c r="DDM7" s="2481"/>
      <c r="DDN7" s="2481"/>
      <c r="DDO7" s="2481"/>
      <c r="DDP7"/>
      <c r="DDQ7" s="69" t="s">
        <v>282</v>
      </c>
      <c r="DDR7" s="68">
        <v>44012</v>
      </c>
      <c r="DDS7" s="2479" t="s">
        <v>281</v>
      </c>
      <c r="DDT7" s="2480"/>
      <c r="DDU7" s="2481"/>
      <c r="DDV7" s="2481"/>
      <c r="DDW7" s="2481"/>
      <c r="DDX7"/>
      <c r="DDY7" s="69" t="s">
        <v>282</v>
      </c>
      <c r="DDZ7" s="68">
        <v>44012</v>
      </c>
      <c r="DEA7" s="2479" t="s">
        <v>281</v>
      </c>
      <c r="DEB7" s="2480"/>
      <c r="DEC7" s="2481"/>
      <c r="DED7" s="2481"/>
      <c r="DEE7" s="2481"/>
      <c r="DEF7"/>
      <c r="DEG7" s="69" t="s">
        <v>282</v>
      </c>
      <c r="DEH7" s="68">
        <v>44012</v>
      </c>
      <c r="DEI7" s="2479" t="s">
        <v>281</v>
      </c>
      <c r="DEJ7" s="2480"/>
      <c r="DEK7" s="2481"/>
      <c r="DEL7" s="2481"/>
      <c r="DEM7" s="2481"/>
      <c r="DEN7"/>
      <c r="DEO7" s="69" t="s">
        <v>282</v>
      </c>
      <c r="DEP7" s="68">
        <v>44012</v>
      </c>
      <c r="DEQ7" s="2479" t="s">
        <v>281</v>
      </c>
      <c r="DER7" s="2480"/>
      <c r="DES7" s="2481"/>
      <c r="DET7" s="2481"/>
      <c r="DEU7" s="2481"/>
      <c r="DEV7"/>
      <c r="DEW7" s="69" t="s">
        <v>282</v>
      </c>
      <c r="DEX7" s="68">
        <v>44012</v>
      </c>
      <c r="DEY7" s="2479" t="s">
        <v>281</v>
      </c>
      <c r="DEZ7" s="2480"/>
      <c r="DFA7" s="2481"/>
      <c r="DFB7" s="2481"/>
      <c r="DFC7" s="2481"/>
      <c r="DFD7"/>
      <c r="DFE7" s="69" t="s">
        <v>282</v>
      </c>
      <c r="DFF7" s="68">
        <v>44012</v>
      </c>
      <c r="DFG7" s="2479" t="s">
        <v>281</v>
      </c>
      <c r="DFH7" s="2480"/>
      <c r="DFI7" s="2481"/>
      <c r="DFJ7" s="2481"/>
      <c r="DFK7" s="2481"/>
      <c r="DFL7"/>
      <c r="DFM7" s="69" t="s">
        <v>282</v>
      </c>
      <c r="DFN7" s="68">
        <v>44012</v>
      </c>
      <c r="DFO7" s="2479" t="s">
        <v>281</v>
      </c>
      <c r="DFP7" s="2480"/>
      <c r="DFQ7" s="2481"/>
      <c r="DFR7" s="2481"/>
      <c r="DFS7" s="2481"/>
      <c r="DFT7"/>
      <c r="DFU7" s="69" t="s">
        <v>282</v>
      </c>
      <c r="DFV7" s="68">
        <v>44012</v>
      </c>
      <c r="DFW7" s="2479" t="s">
        <v>281</v>
      </c>
      <c r="DFX7" s="2480"/>
      <c r="DFY7" s="2481"/>
      <c r="DFZ7" s="2481"/>
      <c r="DGA7" s="2481"/>
      <c r="DGB7"/>
      <c r="DGC7" s="69" t="s">
        <v>282</v>
      </c>
      <c r="DGD7" s="68">
        <v>44012</v>
      </c>
      <c r="DGE7" s="2479" t="s">
        <v>281</v>
      </c>
      <c r="DGF7" s="2480"/>
      <c r="DGG7" s="2481"/>
      <c r="DGH7" s="2481"/>
      <c r="DGI7" s="2481"/>
      <c r="DGJ7"/>
      <c r="DGK7" s="69" t="s">
        <v>282</v>
      </c>
      <c r="DGL7" s="68">
        <v>44012</v>
      </c>
      <c r="DGM7" s="2479" t="s">
        <v>281</v>
      </c>
      <c r="DGN7" s="2480"/>
      <c r="DGO7" s="2481"/>
      <c r="DGP7" s="2481"/>
      <c r="DGQ7" s="2481"/>
      <c r="DGR7"/>
      <c r="DGS7" s="69" t="s">
        <v>282</v>
      </c>
      <c r="DGT7" s="68">
        <v>44012</v>
      </c>
      <c r="DGU7" s="2479" t="s">
        <v>281</v>
      </c>
      <c r="DGV7" s="2480"/>
      <c r="DGW7" s="2481"/>
      <c r="DGX7" s="2481"/>
      <c r="DGY7" s="2481"/>
      <c r="DGZ7"/>
      <c r="DHA7" s="69" t="s">
        <v>282</v>
      </c>
      <c r="DHB7" s="68">
        <v>44012</v>
      </c>
      <c r="DHC7" s="2479" t="s">
        <v>281</v>
      </c>
      <c r="DHD7" s="2480"/>
      <c r="DHE7" s="2481"/>
      <c r="DHF7" s="2481"/>
      <c r="DHG7" s="2481"/>
      <c r="DHH7"/>
      <c r="DHI7" s="69" t="s">
        <v>282</v>
      </c>
      <c r="DHJ7" s="68">
        <v>44012</v>
      </c>
      <c r="DHK7" s="2479" t="s">
        <v>281</v>
      </c>
      <c r="DHL7" s="2480"/>
      <c r="DHM7" s="2481"/>
      <c r="DHN7" s="2481"/>
      <c r="DHO7" s="2481"/>
      <c r="DHP7"/>
      <c r="DHQ7" s="69" t="s">
        <v>282</v>
      </c>
      <c r="DHR7" s="68">
        <v>44012</v>
      </c>
      <c r="DHS7" s="2479" t="s">
        <v>281</v>
      </c>
      <c r="DHT7" s="2480"/>
      <c r="DHU7" s="2481"/>
      <c r="DHV7" s="2481"/>
      <c r="DHW7" s="2481"/>
      <c r="DHX7"/>
      <c r="DHY7" s="69" t="s">
        <v>282</v>
      </c>
      <c r="DHZ7" s="68">
        <v>44012</v>
      </c>
      <c r="DIA7" s="2479" t="s">
        <v>281</v>
      </c>
      <c r="DIB7" s="2480"/>
      <c r="DIC7" s="2481"/>
      <c r="DID7" s="2481"/>
      <c r="DIE7" s="2481"/>
      <c r="DIF7"/>
      <c r="DIG7" s="69" t="s">
        <v>282</v>
      </c>
      <c r="DIH7" s="68">
        <v>44012</v>
      </c>
      <c r="DII7" s="2479" t="s">
        <v>281</v>
      </c>
      <c r="DIJ7" s="2480"/>
      <c r="DIK7" s="2481"/>
      <c r="DIL7" s="2481"/>
      <c r="DIM7" s="2481"/>
      <c r="DIN7"/>
      <c r="DIO7" s="69" t="s">
        <v>282</v>
      </c>
      <c r="DIP7" s="68">
        <v>44012</v>
      </c>
      <c r="DIQ7" s="2479" t="s">
        <v>281</v>
      </c>
      <c r="DIR7" s="2480"/>
      <c r="DIS7" s="2481"/>
      <c r="DIT7" s="2481"/>
      <c r="DIU7" s="2481"/>
      <c r="DIV7"/>
      <c r="DIW7" s="69" t="s">
        <v>282</v>
      </c>
      <c r="DIX7" s="68">
        <v>44012</v>
      </c>
      <c r="DIY7" s="2479" t="s">
        <v>281</v>
      </c>
      <c r="DIZ7" s="2480"/>
      <c r="DJA7" s="2481"/>
      <c r="DJB7" s="2481"/>
      <c r="DJC7" s="2481"/>
      <c r="DJD7"/>
      <c r="DJE7" s="69" t="s">
        <v>282</v>
      </c>
      <c r="DJF7" s="68">
        <v>44012</v>
      </c>
      <c r="DJG7" s="2479" t="s">
        <v>281</v>
      </c>
      <c r="DJH7" s="2480"/>
      <c r="DJI7" s="2481"/>
      <c r="DJJ7" s="2481"/>
      <c r="DJK7" s="2481"/>
      <c r="DJL7"/>
      <c r="DJM7" s="69" t="s">
        <v>282</v>
      </c>
      <c r="DJN7" s="68">
        <v>44012</v>
      </c>
      <c r="DJO7" s="2479" t="s">
        <v>281</v>
      </c>
      <c r="DJP7" s="2480"/>
      <c r="DJQ7" s="2481"/>
      <c r="DJR7" s="2481"/>
      <c r="DJS7" s="2481"/>
      <c r="DJT7"/>
      <c r="DJU7" s="69" t="s">
        <v>282</v>
      </c>
      <c r="DJV7" s="68">
        <v>44012</v>
      </c>
      <c r="DJW7" s="2479" t="s">
        <v>281</v>
      </c>
      <c r="DJX7" s="2480"/>
      <c r="DJY7" s="2481"/>
      <c r="DJZ7" s="2481"/>
      <c r="DKA7" s="2481"/>
      <c r="DKB7"/>
      <c r="DKC7" s="69" t="s">
        <v>282</v>
      </c>
      <c r="DKD7" s="68">
        <v>44012</v>
      </c>
      <c r="DKE7" s="2479" t="s">
        <v>281</v>
      </c>
      <c r="DKF7" s="2480"/>
      <c r="DKG7" s="2481"/>
      <c r="DKH7" s="2481"/>
      <c r="DKI7" s="2481"/>
      <c r="DKJ7"/>
      <c r="DKK7" s="69" t="s">
        <v>282</v>
      </c>
      <c r="DKL7" s="68">
        <v>44012</v>
      </c>
      <c r="DKM7" s="2479" t="s">
        <v>281</v>
      </c>
      <c r="DKN7" s="2480"/>
      <c r="DKO7" s="2481"/>
      <c r="DKP7" s="2481"/>
      <c r="DKQ7" s="2481"/>
      <c r="DKR7"/>
      <c r="DKS7" s="69" t="s">
        <v>282</v>
      </c>
      <c r="DKT7" s="68">
        <v>44012</v>
      </c>
      <c r="DKU7" s="2479" t="s">
        <v>281</v>
      </c>
      <c r="DKV7" s="2480"/>
      <c r="DKW7" s="2481"/>
      <c r="DKX7" s="2481"/>
      <c r="DKY7" s="2481"/>
      <c r="DKZ7"/>
      <c r="DLA7" s="69" t="s">
        <v>282</v>
      </c>
      <c r="DLB7" s="68">
        <v>44012</v>
      </c>
      <c r="DLC7" s="2479" t="s">
        <v>281</v>
      </c>
      <c r="DLD7" s="2480"/>
      <c r="DLE7" s="2481"/>
      <c r="DLF7" s="2481"/>
      <c r="DLG7" s="2481"/>
      <c r="DLH7"/>
      <c r="DLI7" s="69" t="s">
        <v>282</v>
      </c>
      <c r="DLJ7" s="68">
        <v>44012</v>
      </c>
      <c r="DLK7" s="2479" t="s">
        <v>281</v>
      </c>
      <c r="DLL7" s="2480"/>
      <c r="DLM7" s="2481"/>
      <c r="DLN7" s="2481"/>
      <c r="DLO7" s="2481"/>
      <c r="DLP7"/>
      <c r="DLQ7" s="69" t="s">
        <v>282</v>
      </c>
      <c r="DLR7" s="68">
        <v>44012</v>
      </c>
      <c r="DLS7" s="2479" t="s">
        <v>281</v>
      </c>
      <c r="DLT7" s="2480"/>
      <c r="DLU7" s="2481"/>
      <c r="DLV7" s="2481"/>
      <c r="DLW7" s="2481"/>
      <c r="DLX7"/>
      <c r="DLY7" s="69" t="s">
        <v>282</v>
      </c>
      <c r="DLZ7" s="68">
        <v>44012</v>
      </c>
      <c r="DMA7" s="2479" t="s">
        <v>281</v>
      </c>
      <c r="DMB7" s="2480"/>
      <c r="DMC7" s="2481"/>
      <c r="DMD7" s="2481"/>
      <c r="DME7" s="2481"/>
      <c r="DMF7"/>
      <c r="DMG7" s="69" t="s">
        <v>282</v>
      </c>
      <c r="DMH7" s="68">
        <v>44012</v>
      </c>
      <c r="DMI7" s="2479" t="s">
        <v>281</v>
      </c>
      <c r="DMJ7" s="2480"/>
      <c r="DMK7" s="2481"/>
      <c r="DML7" s="2481"/>
      <c r="DMM7" s="2481"/>
      <c r="DMN7"/>
      <c r="DMO7" s="69" t="s">
        <v>282</v>
      </c>
      <c r="DMP7" s="68">
        <v>44012</v>
      </c>
      <c r="DMQ7" s="2479" t="s">
        <v>281</v>
      </c>
      <c r="DMR7" s="2480"/>
      <c r="DMS7" s="2481"/>
      <c r="DMT7" s="2481"/>
      <c r="DMU7" s="2481"/>
      <c r="DMV7"/>
      <c r="DMW7" s="69" t="s">
        <v>282</v>
      </c>
      <c r="DMX7" s="68">
        <v>44012</v>
      </c>
      <c r="DMY7" s="2479" t="s">
        <v>281</v>
      </c>
      <c r="DMZ7" s="2480"/>
      <c r="DNA7" s="2481"/>
      <c r="DNB7" s="2481"/>
      <c r="DNC7" s="2481"/>
      <c r="DND7"/>
      <c r="DNE7" s="69" t="s">
        <v>282</v>
      </c>
      <c r="DNF7" s="68">
        <v>44012</v>
      </c>
      <c r="DNG7" s="2479" t="s">
        <v>281</v>
      </c>
      <c r="DNH7" s="2480"/>
      <c r="DNI7" s="2481"/>
      <c r="DNJ7" s="2481"/>
      <c r="DNK7" s="2481"/>
      <c r="DNL7"/>
      <c r="DNM7" s="69" t="s">
        <v>282</v>
      </c>
      <c r="DNN7" s="68">
        <v>44012</v>
      </c>
      <c r="DNO7" s="2479" t="s">
        <v>281</v>
      </c>
      <c r="DNP7" s="2480"/>
      <c r="DNQ7" s="2481"/>
      <c r="DNR7" s="2481"/>
      <c r="DNS7" s="2481"/>
      <c r="DNT7"/>
      <c r="DNU7" s="69" t="s">
        <v>282</v>
      </c>
      <c r="DNV7" s="68">
        <v>44012</v>
      </c>
      <c r="DNW7" s="2479" t="s">
        <v>281</v>
      </c>
      <c r="DNX7" s="2480"/>
      <c r="DNY7" s="2481"/>
      <c r="DNZ7" s="2481"/>
      <c r="DOA7" s="2481"/>
      <c r="DOB7"/>
      <c r="DOC7" s="69" t="s">
        <v>282</v>
      </c>
      <c r="DOD7" s="68">
        <v>44012</v>
      </c>
      <c r="DOE7" s="2479" t="s">
        <v>281</v>
      </c>
      <c r="DOF7" s="2480"/>
      <c r="DOG7" s="2481"/>
      <c r="DOH7" s="2481"/>
      <c r="DOI7" s="2481"/>
      <c r="DOJ7"/>
      <c r="DOK7" s="69" t="s">
        <v>282</v>
      </c>
      <c r="DOL7" s="68">
        <v>44012</v>
      </c>
      <c r="DOM7" s="2479" t="s">
        <v>281</v>
      </c>
      <c r="DON7" s="2480"/>
      <c r="DOO7" s="2481"/>
      <c r="DOP7" s="2481"/>
      <c r="DOQ7" s="2481"/>
      <c r="DOR7"/>
      <c r="DOS7" s="69" t="s">
        <v>282</v>
      </c>
      <c r="DOT7" s="68">
        <v>44012</v>
      </c>
      <c r="DOU7" s="2479" t="s">
        <v>281</v>
      </c>
      <c r="DOV7" s="2480"/>
      <c r="DOW7" s="2481"/>
      <c r="DOX7" s="2481"/>
      <c r="DOY7" s="2481"/>
      <c r="DOZ7"/>
      <c r="DPA7" s="69" t="s">
        <v>282</v>
      </c>
      <c r="DPB7" s="68">
        <v>44012</v>
      </c>
      <c r="DPC7" s="2479" t="s">
        <v>281</v>
      </c>
      <c r="DPD7" s="2480"/>
      <c r="DPE7" s="2481"/>
      <c r="DPF7" s="2481"/>
      <c r="DPG7" s="2481"/>
      <c r="DPH7"/>
      <c r="DPI7" s="69" t="s">
        <v>282</v>
      </c>
      <c r="DPJ7" s="68">
        <v>44012</v>
      </c>
      <c r="DPK7" s="2479" t="s">
        <v>281</v>
      </c>
      <c r="DPL7" s="2480"/>
      <c r="DPM7" s="2481"/>
      <c r="DPN7" s="2481"/>
      <c r="DPO7" s="2481"/>
      <c r="DPP7"/>
      <c r="DPQ7" s="69" t="s">
        <v>282</v>
      </c>
      <c r="DPR7" s="68">
        <v>44012</v>
      </c>
      <c r="DPS7" s="2479" t="s">
        <v>281</v>
      </c>
      <c r="DPT7" s="2480"/>
      <c r="DPU7" s="2481"/>
      <c r="DPV7" s="2481"/>
      <c r="DPW7" s="2481"/>
      <c r="DPX7"/>
      <c r="DPY7" s="69" t="s">
        <v>282</v>
      </c>
      <c r="DPZ7" s="68">
        <v>44012</v>
      </c>
      <c r="DQA7" s="2479" t="s">
        <v>281</v>
      </c>
      <c r="DQB7" s="2480"/>
      <c r="DQC7" s="2481"/>
      <c r="DQD7" s="2481"/>
      <c r="DQE7" s="2481"/>
      <c r="DQF7"/>
      <c r="DQG7" s="69" t="s">
        <v>282</v>
      </c>
      <c r="DQH7" s="68">
        <v>44012</v>
      </c>
      <c r="DQI7" s="2479" t="s">
        <v>281</v>
      </c>
      <c r="DQJ7" s="2480"/>
      <c r="DQK7" s="2481"/>
      <c r="DQL7" s="2481"/>
      <c r="DQM7" s="2481"/>
      <c r="DQN7"/>
      <c r="DQO7" s="69" t="s">
        <v>282</v>
      </c>
      <c r="DQP7" s="68">
        <v>44012</v>
      </c>
      <c r="DQQ7" s="2479" t="s">
        <v>281</v>
      </c>
      <c r="DQR7" s="2480"/>
      <c r="DQS7" s="2481"/>
      <c r="DQT7" s="2481"/>
      <c r="DQU7" s="2481"/>
      <c r="DQV7"/>
      <c r="DQW7" s="69" t="s">
        <v>282</v>
      </c>
      <c r="DQX7" s="68">
        <v>44012</v>
      </c>
      <c r="DQY7" s="2479" t="s">
        <v>281</v>
      </c>
      <c r="DQZ7" s="2480"/>
      <c r="DRA7" s="2481"/>
      <c r="DRB7" s="2481"/>
      <c r="DRC7" s="2481"/>
      <c r="DRD7"/>
      <c r="DRE7" s="69" t="s">
        <v>282</v>
      </c>
      <c r="DRF7" s="68">
        <v>44012</v>
      </c>
      <c r="DRG7" s="2479" t="s">
        <v>281</v>
      </c>
      <c r="DRH7" s="2480"/>
      <c r="DRI7" s="2481"/>
      <c r="DRJ7" s="2481"/>
      <c r="DRK7" s="2481"/>
      <c r="DRL7"/>
      <c r="DRM7" s="69" t="s">
        <v>282</v>
      </c>
      <c r="DRN7" s="68">
        <v>44012</v>
      </c>
      <c r="DRO7" s="2479" t="s">
        <v>281</v>
      </c>
      <c r="DRP7" s="2480"/>
      <c r="DRQ7" s="2481"/>
      <c r="DRR7" s="2481"/>
      <c r="DRS7" s="2481"/>
      <c r="DRT7"/>
      <c r="DRU7" s="69" t="s">
        <v>282</v>
      </c>
      <c r="DRV7" s="68">
        <v>44012</v>
      </c>
      <c r="DRW7" s="2479" t="s">
        <v>281</v>
      </c>
      <c r="DRX7" s="2480"/>
      <c r="DRY7" s="2481"/>
      <c r="DRZ7" s="2481"/>
      <c r="DSA7" s="2481"/>
      <c r="DSB7"/>
      <c r="DSC7" s="69" t="s">
        <v>282</v>
      </c>
      <c r="DSD7" s="68">
        <v>44012</v>
      </c>
      <c r="DSE7" s="2479" t="s">
        <v>281</v>
      </c>
      <c r="DSF7" s="2480"/>
      <c r="DSG7" s="2481"/>
      <c r="DSH7" s="2481"/>
      <c r="DSI7" s="2481"/>
      <c r="DSJ7"/>
      <c r="DSK7" s="69" t="s">
        <v>282</v>
      </c>
      <c r="DSL7" s="68">
        <v>44012</v>
      </c>
      <c r="DSM7" s="2479" t="s">
        <v>281</v>
      </c>
      <c r="DSN7" s="2480"/>
      <c r="DSO7" s="2481"/>
      <c r="DSP7" s="2481"/>
      <c r="DSQ7" s="2481"/>
      <c r="DSR7"/>
      <c r="DSS7" s="69" t="s">
        <v>282</v>
      </c>
      <c r="DST7" s="68">
        <v>44012</v>
      </c>
      <c r="DSU7" s="2479" t="s">
        <v>281</v>
      </c>
      <c r="DSV7" s="2480"/>
      <c r="DSW7" s="2481"/>
      <c r="DSX7" s="2481"/>
      <c r="DSY7" s="2481"/>
      <c r="DSZ7"/>
      <c r="DTA7" s="69" t="s">
        <v>282</v>
      </c>
      <c r="DTB7" s="68">
        <v>44012</v>
      </c>
      <c r="DTC7" s="2479" t="s">
        <v>281</v>
      </c>
      <c r="DTD7" s="2480"/>
      <c r="DTE7" s="2481"/>
      <c r="DTF7" s="2481"/>
      <c r="DTG7" s="2481"/>
      <c r="DTH7"/>
      <c r="DTI7" s="69" t="s">
        <v>282</v>
      </c>
      <c r="DTJ7" s="68">
        <v>44012</v>
      </c>
      <c r="DTK7" s="2479" t="s">
        <v>281</v>
      </c>
      <c r="DTL7" s="2480"/>
      <c r="DTM7" s="2481"/>
      <c r="DTN7" s="2481"/>
      <c r="DTO7" s="2481"/>
      <c r="DTP7"/>
      <c r="DTQ7" s="69" t="s">
        <v>282</v>
      </c>
      <c r="DTR7" s="68">
        <v>44012</v>
      </c>
      <c r="DTS7" s="2479" t="s">
        <v>281</v>
      </c>
      <c r="DTT7" s="2480"/>
      <c r="DTU7" s="2481"/>
      <c r="DTV7" s="2481"/>
      <c r="DTW7" s="2481"/>
      <c r="DTX7"/>
      <c r="DTY7" s="69" t="s">
        <v>282</v>
      </c>
      <c r="DTZ7" s="68">
        <v>44012</v>
      </c>
      <c r="DUA7" s="2479" t="s">
        <v>281</v>
      </c>
      <c r="DUB7" s="2480"/>
      <c r="DUC7" s="2481"/>
      <c r="DUD7" s="2481"/>
      <c r="DUE7" s="2481"/>
      <c r="DUF7"/>
      <c r="DUG7" s="69" t="s">
        <v>282</v>
      </c>
      <c r="DUH7" s="68">
        <v>44012</v>
      </c>
      <c r="DUI7" s="2479" t="s">
        <v>281</v>
      </c>
      <c r="DUJ7" s="2480"/>
      <c r="DUK7" s="2481"/>
      <c r="DUL7" s="2481"/>
      <c r="DUM7" s="2481"/>
      <c r="DUN7"/>
      <c r="DUO7" s="69" t="s">
        <v>282</v>
      </c>
      <c r="DUP7" s="68">
        <v>44012</v>
      </c>
      <c r="DUQ7" s="2479" t="s">
        <v>281</v>
      </c>
      <c r="DUR7" s="2480"/>
      <c r="DUS7" s="2481"/>
      <c r="DUT7" s="2481"/>
      <c r="DUU7" s="2481"/>
      <c r="DUV7"/>
      <c r="DUW7" s="69" t="s">
        <v>282</v>
      </c>
      <c r="DUX7" s="68">
        <v>44012</v>
      </c>
      <c r="DUY7" s="2479" t="s">
        <v>281</v>
      </c>
      <c r="DUZ7" s="2480"/>
      <c r="DVA7" s="2481"/>
      <c r="DVB7" s="2481"/>
      <c r="DVC7" s="2481"/>
      <c r="DVD7"/>
      <c r="DVE7" s="69" t="s">
        <v>282</v>
      </c>
      <c r="DVF7" s="68">
        <v>44012</v>
      </c>
      <c r="DVG7" s="2479" t="s">
        <v>281</v>
      </c>
      <c r="DVH7" s="2480"/>
      <c r="DVI7" s="2481"/>
      <c r="DVJ7" s="2481"/>
      <c r="DVK7" s="2481"/>
      <c r="DVL7"/>
      <c r="DVM7" s="69" t="s">
        <v>282</v>
      </c>
      <c r="DVN7" s="68">
        <v>44012</v>
      </c>
      <c r="DVO7" s="2479" t="s">
        <v>281</v>
      </c>
      <c r="DVP7" s="2480"/>
      <c r="DVQ7" s="2481"/>
      <c r="DVR7" s="2481"/>
      <c r="DVS7" s="2481"/>
      <c r="DVT7"/>
      <c r="DVU7" s="69" t="s">
        <v>282</v>
      </c>
      <c r="DVV7" s="68">
        <v>44012</v>
      </c>
      <c r="DVW7" s="2479" t="s">
        <v>281</v>
      </c>
      <c r="DVX7" s="2480"/>
      <c r="DVY7" s="2481"/>
      <c r="DVZ7" s="2481"/>
      <c r="DWA7" s="2481"/>
      <c r="DWB7"/>
      <c r="DWC7" s="69" t="s">
        <v>282</v>
      </c>
      <c r="DWD7" s="68">
        <v>44012</v>
      </c>
      <c r="DWE7" s="2479" t="s">
        <v>281</v>
      </c>
      <c r="DWF7" s="2480"/>
      <c r="DWG7" s="2481"/>
      <c r="DWH7" s="2481"/>
      <c r="DWI7" s="2481"/>
      <c r="DWJ7"/>
      <c r="DWK7" s="69" t="s">
        <v>282</v>
      </c>
      <c r="DWL7" s="68">
        <v>44012</v>
      </c>
      <c r="DWM7" s="2479" t="s">
        <v>281</v>
      </c>
      <c r="DWN7" s="2480"/>
      <c r="DWO7" s="2481"/>
      <c r="DWP7" s="2481"/>
      <c r="DWQ7" s="2481"/>
      <c r="DWR7"/>
      <c r="DWS7" s="69" t="s">
        <v>282</v>
      </c>
      <c r="DWT7" s="68">
        <v>44012</v>
      </c>
      <c r="DWU7" s="2479" t="s">
        <v>281</v>
      </c>
      <c r="DWV7" s="2480"/>
      <c r="DWW7" s="2481"/>
      <c r="DWX7" s="2481"/>
      <c r="DWY7" s="2481"/>
      <c r="DWZ7"/>
      <c r="DXA7" s="69" t="s">
        <v>282</v>
      </c>
      <c r="DXB7" s="68">
        <v>44012</v>
      </c>
      <c r="DXC7" s="2479" t="s">
        <v>281</v>
      </c>
      <c r="DXD7" s="2480"/>
      <c r="DXE7" s="2481"/>
      <c r="DXF7" s="2481"/>
      <c r="DXG7" s="2481"/>
      <c r="DXH7"/>
      <c r="DXI7" s="69" t="s">
        <v>282</v>
      </c>
      <c r="DXJ7" s="68">
        <v>44012</v>
      </c>
      <c r="DXK7" s="2479" t="s">
        <v>281</v>
      </c>
      <c r="DXL7" s="2480"/>
      <c r="DXM7" s="2481"/>
      <c r="DXN7" s="2481"/>
      <c r="DXO7" s="2481"/>
      <c r="DXP7"/>
      <c r="DXQ7" s="69" t="s">
        <v>282</v>
      </c>
      <c r="DXR7" s="68">
        <v>44012</v>
      </c>
      <c r="DXS7" s="2479" t="s">
        <v>281</v>
      </c>
      <c r="DXT7" s="2480"/>
      <c r="DXU7" s="2481"/>
      <c r="DXV7" s="2481"/>
      <c r="DXW7" s="2481"/>
      <c r="DXX7"/>
      <c r="DXY7" s="69" t="s">
        <v>282</v>
      </c>
      <c r="DXZ7" s="68">
        <v>44012</v>
      </c>
      <c r="DYA7" s="2479" t="s">
        <v>281</v>
      </c>
      <c r="DYB7" s="2480"/>
      <c r="DYC7" s="2481"/>
      <c r="DYD7" s="2481"/>
      <c r="DYE7" s="2481"/>
      <c r="DYF7"/>
      <c r="DYG7" s="69" t="s">
        <v>282</v>
      </c>
      <c r="DYH7" s="68">
        <v>44012</v>
      </c>
      <c r="DYI7" s="2479" t="s">
        <v>281</v>
      </c>
      <c r="DYJ7" s="2480"/>
      <c r="DYK7" s="2481"/>
      <c r="DYL7" s="2481"/>
      <c r="DYM7" s="2481"/>
      <c r="DYN7"/>
      <c r="DYO7" s="69" t="s">
        <v>282</v>
      </c>
      <c r="DYP7" s="68">
        <v>44012</v>
      </c>
      <c r="DYQ7" s="2479" t="s">
        <v>281</v>
      </c>
      <c r="DYR7" s="2480"/>
      <c r="DYS7" s="2481"/>
      <c r="DYT7" s="2481"/>
      <c r="DYU7" s="2481"/>
      <c r="DYV7"/>
      <c r="DYW7" s="69" t="s">
        <v>282</v>
      </c>
      <c r="DYX7" s="68">
        <v>44012</v>
      </c>
      <c r="DYY7" s="2479" t="s">
        <v>281</v>
      </c>
      <c r="DYZ7" s="2480"/>
      <c r="DZA7" s="2481"/>
      <c r="DZB7" s="2481"/>
      <c r="DZC7" s="2481"/>
      <c r="DZD7"/>
      <c r="DZE7" s="69" t="s">
        <v>282</v>
      </c>
      <c r="DZF7" s="68">
        <v>44012</v>
      </c>
      <c r="DZG7" s="2479" t="s">
        <v>281</v>
      </c>
      <c r="DZH7" s="2480"/>
      <c r="DZI7" s="2481"/>
      <c r="DZJ7" s="2481"/>
      <c r="DZK7" s="2481"/>
      <c r="DZL7"/>
      <c r="DZM7" s="69" t="s">
        <v>282</v>
      </c>
      <c r="DZN7" s="68">
        <v>44012</v>
      </c>
      <c r="DZO7" s="2479" t="s">
        <v>281</v>
      </c>
      <c r="DZP7" s="2480"/>
      <c r="DZQ7" s="2481"/>
      <c r="DZR7" s="2481"/>
      <c r="DZS7" s="2481"/>
      <c r="DZT7"/>
      <c r="DZU7" s="69" t="s">
        <v>282</v>
      </c>
      <c r="DZV7" s="68">
        <v>44012</v>
      </c>
      <c r="DZW7" s="2479" t="s">
        <v>281</v>
      </c>
      <c r="DZX7" s="2480"/>
      <c r="DZY7" s="2481"/>
      <c r="DZZ7" s="2481"/>
      <c r="EAA7" s="2481"/>
      <c r="EAB7"/>
      <c r="EAC7" s="69" t="s">
        <v>282</v>
      </c>
      <c r="EAD7" s="68">
        <v>44012</v>
      </c>
      <c r="EAE7" s="2479" t="s">
        <v>281</v>
      </c>
      <c r="EAF7" s="2480"/>
      <c r="EAG7" s="2481"/>
      <c r="EAH7" s="2481"/>
      <c r="EAI7" s="2481"/>
      <c r="EAJ7"/>
      <c r="EAK7" s="69" t="s">
        <v>282</v>
      </c>
      <c r="EAL7" s="68">
        <v>44012</v>
      </c>
      <c r="EAM7" s="2479" t="s">
        <v>281</v>
      </c>
      <c r="EAN7" s="2480"/>
      <c r="EAO7" s="2481"/>
      <c r="EAP7" s="2481"/>
      <c r="EAQ7" s="2481"/>
      <c r="EAR7"/>
      <c r="EAS7" s="69" t="s">
        <v>282</v>
      </c>
      <c r="EAT7" s="68">
        <v>44012</v>
      </c>
      <c r="EAU7" s="2479" t="s">
        <v>281</v>
      </c>
      <c r="EAV7" s="2480"/>
      <c r="EAW7" s="2481"/>
      <c r="EAX7" s="2481"/>
      <c r="EAY7" s="2481"/>
      <c r="EAZ7"/>
      <c r="EBA7" s="69" t="s">
        <v>282</v>
      </c>
      <c r="EBB7" s="68">
        <v>44012</v>
      </c>
      <c r="EBC7" s="2479" t="s">
        <v>281</v>
      </c>
      <c r="EBD7" s="2480"/>
      <c r="EBE7" s="2481"/>
      <c r="EBF7" s="2481"/>
      <c r="EBG7" s="2481"/>
      <c r="EBH7"/>
      <c r="EBI7" s="69" t="s">
        <v>282</v>
      </c>
      <c r="EBJ7" s="68">
        <v>44012</v>
      </c>
      <c r="EBK7" s="2479" t="s">
        <v>281</v>
      </c>
      <c r="EBL7" s="2480"/>
      <c r="EBM7" s="2481"/>
      <c r="EBN7" s="2481"/>
      <c r="EBO7" s="2481"/>
      <c r="EBP7"/>
      <c r="EBQ7" s="69" t="s">
        <v>282</v>
      </c>
      <c r="EBR7" s="68">
        <v>44012</v>
      </c>
      <c r="EBS7" s="2479" t="s">
        <v>281</v>
      </c>
      <c r="EBT7" s="2480"/>
      <c r="EBU7" s="2481"/>
      <c r="EBV7" s="2481"/>
      <c r="EBW7" s="2481"/>
      <c r="EBX7"/>
      <c r="EBY7" s="69" t="s">
        <v>282</v>
      </c>
      <c r="EBZ7" s="68">
        <v>44012</v>
      </c>
      <c r="ECA7" s="2479" t="s">
        <v>281</v>
      </c>
      <c r="ECB7" s="2480"/>
      <c r="ECC7" s="2481"/>
      <c r="ECD7" s="2481"/>
      <c r="ECE7" s="2481"/>
      <c r="ECF7"/>
      <c r="ECG7" s="69" t="s">
        <v>282</v>
      </c>
      <c r="ECH7" s="68">
        <v>44012</v>
      </c>
      <c r="ECI7" s="2479" t="s">
        <v>281</v>
      </c>
      <c r="ECJ7" s="2480"/>
      <c r="ECK7" s="2481"/>
      <c r="ECL7" s="2481"/>
      <c r="ECM7" s="2481"/>
      <c r="ECN7"/>
      <c r="ECO7" s="69" t="s">
        <v>282</v>
      </c>
      <c r="ECP7" s="68">
        <v>44012</v>
      </c>
      <c r="ECQ7" s="2479" t="s">
        <v>281</v>
      </c>
      <c r="ECR7" s="2480"/>
      <c r="ECS7" s="2481"/>
      <c r="ECT7" s="2481"/>
      <c r="ECU7" s="2481"/>
      <c r="ECV7"/>
      <c r="ECW7" s="69" t="s">
        <v>282</v>
      </c>
      <c r="ECX7" s="68">
        <v>44012</v>
      </c>
      <c r="ECY7" s="2479" t="s">
        <v>281</v>
      </c>
      <c r="ECZ7" s="2480"/>
      <c r="EDA7" s="2481"/>
      <c r="EDB7" s="2481"/>
      <c r="EDC7" s="2481"/>
      <c r="EDD7"/>
      <c r="EDE7" s="69" t="s">
        <v>282</v>
      </c>
      <c r="EDF7" s="68">
        <v>44012</v>
      </c>
      <c r="EDG7" s="2479" t="s">
        <v>281</v>
      </c>
      <c r="EDH7" s="2480"/>
      <c r="EDI7" s="2481"/>
      <c r="EDJ7" s="2481"/>
      <c r="EDK7" s="2481"/>
      <c r="EDL7"/>
      <c r="EDM7" s="69" t="s">
        <v>282</v>
      </c>
      <c r="EDN7" s="68">
        <v>44012</v>
      </c>
      <c r="EDO7" s="2479" t="s">
        <v>281</v>
      </c>
      <c r="EDP7" s="2480"/>
      <c r="EDQ7" s="2481"/>
      <c r="EDR7" s="2481"/>
      <c r="EDS7" s="2481"/>
      <c r="EDT7"/>
      <c r="EDU7" s="69" t="s">
        <v>282</v>
      </c>
      <c r="EDV7" s="68">
        <v>44012</v>
      </c>
      <c r="EDW7" s="2479" t="s">
        <v>281</v>
      </c>
      <c r="EDX7" s="2480"/>
      <c r="EDY7" s="2481"/>
      <c r="EDZ7" s="2481"/>
      <c r="EEA7" s="2481"/>
      <c r="EEB7"/>
      <c r="EEC7" s="69" t="s">
        <v>282</v>
      </c>
      <c r="EED7" s="68">
        <v>44012</v>
      </c>
      <c r="EEE7" s="2479" t="s">
        <v>281</v>
      </c>
      <c r="EEF7" s="2480"/>
      <c r="EEG7" s="2481"/>
      <c r="EEH7" s="2481"/>
      <c r="EEI7" s="2481"/>
      <c r="EEJ7"/>
      <c r="EEK7" s="69" t="s">
        <v>282</v>
      </c>
      <c r="EEL7" s="68">
        <v>44012</v>
      </c>
      <c r="EEM7" s="2479" t="s">
        <v>281</v>
      </c>
      <c r="EEN7" s="2480"/>
      <c r="EEO7" s="2481"/>
      <c r="EEP7" s="2481"/>
      <c r="EEQ7" s="2481"/>
      <c r="EER7"/>
      <c r="EES7" s="69" t="s">
        <v>282</v>
      </c>
      <c r="EET7" s="68">
        <v>44012</v>
      </c>
      <c r="EEU7" s="2479" t="s">
        <v>281</v>
      </c>
      <c r="EEV7" s="2480"/>
      <c r="EEW7" s="2481"/>
      <c r="EEX7" s="2481"/>
      <c r="EEY7" s="2481"/>
      <c r="EEZ7"/>
      <c r="EFA7" s="69" t="s">
        <v>282</v>
      </c>
      <c r="EFB7" s="68">
        <v>44012</v>
      </c>
      <c r="EFC7" s="2479" t="s">
        <v>281</v>
      </c>
      <c r="EFD7" s="2480"/>
      <c r="EFE7" s="2481"/>
      <c r="EFF7" s="2481"/>
      <c r="EFG7" s="2481"/>
      <c r="EFH7"/>
      <c r="EFI7" s="69" t="s">
        <v>282</v>
      </c>
      <c r="EFJ7" s="68">
        <v>44012</v>
      </c>
      <c r="EFK7" s="2479" t="s">
        <v>281</v>
      </c>
      <c r="EFL7" s="2480"/>
      <c r="EFM7" s="2481"/>
      <c r="EFN7" s="2481"/>
      <c r="EFO7" s="2481"/>
      <c r="EFP7"/>
      <c r="EFQ7" s="69" t="s">
        <v>282</v>
      </c>
      <c r="EFR7" s="68">
        <v>44012</v>
      </c>
      <c r="EFS7" s="2479" t="s">
        <v>281</v>
      </c>
      <c r="EFT7" s="2480"/>
      <c r="EFU7" s="2481"/>
      <c r="EFV7" s="2481"/>
      <c r="EFW7" s="2481"/>
      <c r="EFX7"/>
      <c r="EFY7" s="69" t="s">
        <v>282</v>
      </c>
      <c r="EFZ7" s="68">
        <v>44012</v>
      </c>
      <c r="EGA7" s="2479" t="s">
        <v>281</v>
      </c>
      <c r="EGB7" s="2480"/>
      <c r="EGC7" s="2481"/>
      <c r="EGD7" s="2481"/>
      <c r="EGE7" s="2481"/>
      <c r="EGF7"/>
      <c r="EGG7" s="69" t="s">
        <v>282</v>
      </c>
      <c r="EGH7" s="68">
        <v>44012</v>
      </c>
      <c r="EGI7" s="2479" t="s">
        <v>281</v>
      </c>
      <c r="EGJ7" s="2480"/>
      <c r="EGK7" s="2481"/>
      <c r="EGL7" s="2481"/>
      <c r="EGM7" s="2481"/>
      <c r="EGN7"/>
      <c r="EGO7" s="69" t="s">
        <v>282</v>
      </c>
      <c r="EGP7" s="68">
        <v>44012</v>
      </c>
      <c r="EGQ7" s="2479" t="s">
        <v>281</v>
      </c>
      <c r="EGR7" s="2480"/>
      <c r="EGS7" s="2481"/>
      <c r="EGT7" s="2481"/>
      <c r="EGU7" s="2481"/>
      <c r="EGV7"/>
      <c r="EGW7" s="69" t="s">
        <v>282</v>
      </c>
      <c r="EGX7" s="68">
        <v>44012</v>
      </c>
      <c r="EGY7" s="2479" t="s">
        <v>281</v>
      </c>
      <c r="EGZ7" s="2480"/>
      <c r="EHA7" s="2481"/>
      <c r="EHB7" s="2481"/>
      <c r="EHC7" s="2481"/>
      <c r="EHD7"/>
      <c r="EHE7" s="69" t="s">
        <v>282</v>
      </c>
      <c r="EHF7" s="68">
        <v>44012</v>
      </c>
      <c r="EHG7" s="2479" t="s">
        <v>281</v>
      </c>
      <c r="EHH7" s="2480"/>
      <c r="EHI7" s="2481"/>
      <c r="EHJ7" s="2481"/>
      <c r="EHK7" s="2481"/>
      <c r="EHL7"/>
      <c r="EHM7" s="69" t="s">
        <v>282</v>
      </c>
      <c r="EHN7" s="68">
        <v>44012</v>
      </c>
      <c r="EHO7" s="2479" t="s">
        <v>281</v>
      </c>
      <c r="EHP7" s="2480"/>
      <c r="EHQ7" s="2481"/>
      <c r="EHR7" s="2481"/>
      <c r="EHS7" s="2481"/>
      <c r="EHT7"/>
      <c r="EHU7" s="69" t="s">
        <v>282</v>
      </c>
      <c r="EHV7" s="68">
        <v>44012</v>
      </c>
      <c r="EHW7" s="2479" t="s">
        <v>281</v>
      </c>
      <c r="EHX7" s="2480"/>
      <c r="EHY7" s="2481"/>
      <c r="EHZ7" s="2481"/>
      <c r="EIA7" s="2481"/>
      <c r="EIB7"/>
      <c r="EIC7" s="69" t="s">
        <v>282</v>
      </c>
      <c r="EID7" s="68">
        <v>44012</v>
      </c>
      <c r="EIE7" s="2479" t="s">
        <v>281</v>
      </c>
      <c r="EIF7" s="2480"/>
      <c r="EIG7" s="2481"/>
      <c r="EIH7" s="2481"/>
      <c r="EII7" s="2481"/>
      <c r="EIJ7"/>
      <c r="EIK7" s="69" t="s">
        <v>282</v>
      </c>
      <c r="EIL7" s="68">
        <v>44012</v>
      </c>
      <c r="EIM7" s="2479" t="s">
        <v>281</v>
      </c>
      <c r="EIN7" s="2480"/>
      <c r="EIO7" s="2481"/>
      <c r="EIP7" s="2481"/>
      <c r="EIQ7" s="2481"/>
      <c r="EIR7"/>
      <c r="EIS7" s="69" t="s">
        <v>282</v>
      </c>
      <c r="EIT7" s="68">
        <v>44012</v>
      </c>
      <c r="EIU7" s="2479" t="s">
        <v>281</v>
      </c>
      <c r="EIV7" s="2480"/>
      <c r="EIW7" s="2481"/>
      <c r="EIX7" s="2481"/>
      <c r="EIY7" s="2481"/>
      <c r="EIZ7"/>
      <c r="EJA7" s="69" t="s">
        <v>282</v>
      </c>
      <c r="EJB7" s="68">
        <v>44012</v>
      </c>
      <c r="EJC7" s="2479" t="s">
        <v>281</v>
      </c>
      <c r="EJD7" s="2480"/>
      <c r="EJE7" s="2481"/>
      <c r="EJF7" s="2481"/>
      <c r="EJG7" s="2481"/>
      <c r="EJH7"/>
      <c r="EJI7" s="69" t="s">
        <v>282</v>
      </c>
      <c r="EJJ7" s="68">
        <v>44012</v>
      </c>
      <c r="EJK7" s="2479" t="s">
        <v>281</v>
      </c>
      <c r="EJL7" s="2480"/>
      <c r="EJM7" s="2481"/>
      <c r="EJN7" s="2481"/>
      <c r="EJO7" s="2481"/>
      <c r="EJP7"/>
      <c r="EJQ7" s="69" t="s">
        <v>282</v>
      </c>
      <c r="EJR7" s="68">
        <v>44012</v>
      </c>
      <c r="EJS7" s="2479" t="s">
        <v>281</v>
      </c>
      <c r="EJT7" s="2480"/>
      <c r="EJU7" s="2481"/>
      <c r="EJV7" s="2481"/>
      <c r="EJW7" s="2481"/>
      <c r="EJX7"/>
      <c r="EJY7" s="69" t="s">
        <v>282</v>
      </c>
      <c r="EJZ7" s="68">
        <v>44012</v>
      </c>
      <c r="EKA7" s="2479" t="s">
        <v>281</v>
      </c>
      <c r="EKB7" s="2480"/>
      <c r="EKC7" s="2481"/>
      <c r="EKD7" s="2481"/>
      <c r="EKE7" s="2481"/>
      <c r="EKF7"/>
      <c r="EKG7" s="69" t="s">
        <v>282</v>
      </c>
      <c r="EKH7" s="68">
        <v>44012</v>
      </c>
      <c r="EKI7" s="2479" t="s">
        <v>281</v>
      </c>
      <c r="EKJ7" s="2480"/>
      <c r="EKK7" s="2481"/>
      <c r="EKL7" s="2481"/>
      <c r="EKM7" s="2481"/>
      <c r="EKN7"/>
      <c r="EKO7" s="69" t="s">
        <v>282</v>
      </c>
      <c r="EKP7" s="68">
        <v>44012</v>
      </c>
      <c r="EKQ7" s="2479" t="s">
        <v>281</v>
      </c>
      <c r="EKR7" s="2480"/>
      <c r="EKS7" s="2481"/>
      <c r="EKT7" s="2481"/>
      <c r="EKU7" s="2481"/>
      <c r="EKV7"/>
      <c r="EKW7" s="69" t="s">
        <v>282</v>
      </c>
      <c r="EKX7" s="68">
        <v>44012</v>
      </c>
      <c r="EKY7" s="2479" t="s">
        <v>281</v>
      </c>
      <c r="EKZ7" s="2480"/>
      <c r="ELA7" s="2481"/>
      <c r="ELB7" s="2481"/>
      <c r="ELC7" s="2481"/>
      <c r="ELD7"/>
      <c r="ELE7" s="69" t="s">
        <v>282</v>
      </c>
      <c r="ELF7" s="68">
        <v>44012</v>
      </c>
      <c r="ELG7" s="2479" t="s">
        <v>281</v>
      </c>
      <c r="ELH7" s="2480"/>
      <c r="ELI7" s="2481"/>
      <c r="ELJ7" s="2481"/>
      <c r="ELK7" s="2481"/>
      <c r="ELL7"/>
      <c r="ELM7" s="69" t="s">
        <v>282</v>
      </c>
      <c r="ELN7" s="68">
        <v>44012</v>
      </c>
      <c r="ELO7" s="2479" t="s">
        <v>281</v>
      </c>
      <c r="ELP7" s="2480"/>
      <c r="ELQ7" s="2481"/>
      <c r="ELR7" s="2481"/>
      <c r="ELS7" s="2481"/>
      <c r="ELT7"/>
      <c r="ELU7" s="69" t="s">
        <v>282</v>
      </c>
      <c r="ELV7" s="68">
        <v>44012</v>
      </c>
      <c r="ELW7" s="2479" t="s">
        <v>281</v>
      </c>
      <c r="ELX7" s="2480"/>
      <c r="ELY7" s="2481"/>
      <c r="ELZ7" s="2481"/>
      <c r="EMA7" s="2481"/>
      <c r="EMB7"/>
      <c r="EMC7" s="69" t="s">
        <v>282</v>
      </c>
      <c r="EMD7" s="68">
        <v>44012</v>
      </c>
      <c r="EME7" s="2479" t="s">
        <v>281</v>
      </c>
      <c r="EMF7" s="2480"/>
      <c r="EMG7" s="2481"/>
      <c r="EMH7" s="2481"/>
      <c r="EMI7" s="2481"/>
      <c r="EMJ7"/>
      <c r="EMK7" s="69" t="s">
        <v>282</v>
      </c>
      <c r="EML7" s="68">
        <v>44012</v>
      </c>
      <c r="EMM7" s="2479" t="s">
        <v>281</v>
      </c>
      <c r="EMN7" s="2480"/>
      <c r="EMO7" s="2481"/>
      <c r="EMP7" s="2481"/>
      <c r="EMQ7" s="2481"/>
      <c r="EMR7"/>
      <c r="EMS7" s="69" t="s">
        <v>282</v>
      </c>
      <c r="EMT7" s="68">
        <v>44012</v>
      </c>
      <c r="EMU7" s="2479" t="s">
        <v>281</v>
      </c>
      <c r="EMV7" s="2480"/>
      <c r="EMW7" s="2481"/>
      <c r="EMX7" s="2481"/>
      <c r="EMY7" s="2481"/>
      <c r="EMZ7"/>
      <c r="ENA7" s="69" t="s">
        <v>282</v>
      </c>
      <c r="ENB7" s="68">
        <v>44012</v>
      </c>
      <c r="ENC7" s="2479" t="s">
        <v>281</v>
      </c>
      <c r="END7" s="2480"/>
      <c r="ENE7" s="2481"/>
      <c r="ENF7" s="2481"/>
      <c r="ENG7" s="2481"/>
      <c r="ENH7"/>
      <c r="ENI7" s="69" t="s">
        <v>282</v>
      </c>
      <c r="ENJ7" s="68">
        <v>44012</v>
      </c>
      <c r="ENK7" s="2479" t="s">
        <v>281</v>
      </c>
      <c r="ENL7" s="2480"/>
      <c r="ENM7" s="2481"/>
      <c r="ENN7" s="2481"/>
      <c r="ENO7" s="2481"/>
      <c r="ENP7"/>
      <c r="ENQ7" s="69" t="s">
        <v>282</v>
      </c>
      <c r="ENR7" s="68">
        <v>44012</v>
      </c>
      <c r="ENS7" s="2479" t="s">
        <v>281</v>
      </c>
      <c r="ENT7" s="2480"/>
      <c r="ENU7" s="2481"/>
      <c r="ENV7" s="2481"/>
      <c r="ENW7" s="2481"/>
      <c r="ENX7"/>
      <c r="ENY7" s="69" t="s">
        <v>282</v>
      </c>
      <c r="ENZ7" s="68">
        <v>44012</v>
      </c>
      <c r="EOA7" s="2479" t="s">
        <v>281</v>
      </c>
      <c r="EOB7" s="2480"/>
      <c r="EOC7" s="2481"/>
      <c r="EOD7" s="2481"/>
      <c r="EOE7" s="2481"/>
      <c r="EOF7"/>
      <c r="EOG7" s="69" t="s">
        <v>282</v>
      </c>
      <c r="EOH7" s="68">
        <v>44012</v>
      </c>
      <c r="EOI7" s="2479" t="s">
        <v>281</v>
      </c>
      <c r="EOJ7" s="2480"/>
      <c r="EOK7" s="2481"/>
      <c r="EOL7" s="2481"/>
      <c r="EOM7" s="2481"/>
      <c r="EON7"/>
      <c r="EOO7" s="69" t="s">
        <v>282</v>
      </c>
      <c r="EOP7" s="68">
        <v>44012</v>
      </c>
      <c r="EOQ7" s="2479" t="s">
        <v>281</v>
      </c>
      <c r="EOR7" s="2480"/>
      <c r="EOS7" s="2481"/>
      <c r="EOT7" s="2481"/>
      <c r="EOU7" s="2481"/>
      <c r="EOV7"/>
      <c r="EOW7" s="69" t="s">
        <v>282</v>
      </c>
      <c r="EOX7" s="68">
        <v>44012</v>
      </c>
      <c r="EOY7" s="2479" t="s">
        <v>281</v>
      </c>
      <c r="EOZ7" s="2480"/>
      <c r="EPA7" s="2481"/>
      <c r="EPB7" s="2481"/>
      <c r="EPC7" s="2481"/>
      <c r="EPD7"/>
      <c r="EPE7" s="69" t="s">
        <v>282</v>
      </c>
      <c r="EPF7" s="68">
        <v>44012</v>
      </c>
      <c r="EPG7" s="2479" t="s">
        <v>281</v>
      </c>
      <c r="EPH7" s="2480"/>
      <c r="EPI7" s="2481"/>
      <c r="EPJ7" s="2481"/>
      <c r="EPK7" s="2481"/>
      <c r="EPL7"/>
      <c r="EPM7" s="69" t="s">
        <v>282</v>
      </c>
      <c r="EPN7" s="68">
        <v>44012</v>
      </c>
      <c r="EPO7" s="2479" t="s">
        <v>281</v>
      </c>
      <c r="EPP7" s="2480"/>
      <c r="EPQ7" s="2481"/>
      <c r="EPR7" s="2481"/>
      <c r="EPS7" s="2481"/>
      <c r="EPT7"/>
      <c r="EPU7" s="69" t="s">
        <v>282</v>
      </c>
      <c r="EPV7" s="68">
        <v>44012</v>
      </c>
      <c r="EPW7" s="2479" t="s">
        <v>281</v>
      </c>
      <c r="EPX7" s="2480"/>
      <c r="EPY7" s="2481"/>
      <c r="EPZ7" s="2481"/>
      <c r="EQA7" s="2481"/>
      <c r="EQB7"/>
      <c r="EQC7" s="69" t="s">
        <v>282</v>
      </c>
      <c r="EQD7" s="68">
        <v>44012</v>
      </c>
      <c r="EQE7" s="2479" t="s">
        <v>281</v>
      </c>
      <c r="EQF7" s="2480"/>
      <c r="EQG7" s="2481"/>
      <c r="EQH7" s="2481"/>
      <c r="EQI7" s="2481"/>
      <c r="EQJ7"/>
      <c r="EQK7" s="69" t="s">
        <v>282</v>
      </c>
      <c r="EQL7" s="68">
        <v>44012</v>
      </c>
      <c r="EQM7" s="2479" t="s">
        <v>281</v>
      </c>
      <c r="EQN7" s="2480"/>
      <c r="EQO7" s="2481"/>
      <c r="EQP7" s="2481"/>
      <c r="EQQ7" s="2481"/>
      <c r="EQR7"/>
      <c r="EQS7" s="69" t="s">
        <v>282</v>
      </c>
      <c r="EQT7" s="68">
        <v>44012</v>
      </c>
      <c r="EQU7" s="2479" t="s">
        <v>281</v>
      </c>
      <c r="EQV7" s="2480"/>
      <c r="EQW7" s="2481"/>
      <c r="EQX7" s="2481"/>
      <c r="EQY7" s="2481"/>
      <c r="EQZ7"/>
      <c r="ERA7" s="69" t="s">
        <v>282</v>
      </c>
      <c r="ERB7" s="68">
        <v>44012</v>
      </c>
      <c r="ERC7" s="2479" t="s">
        <v>281</v>
      </c>
      <c r="ERD7" s="2480"/>
      <c r="ERE7" s="2481"/>
      <c r="ERF7" s="2481"/>
      <c r="ERG7" s="2481"/>
      <c r="ERH7"/>
      <c r="ERI7" s="69" t="s">
        <v>282</v>
      </c>
      <c r="ERJ7" s="68">
        <v>44012</v>
      </c>
      <c r="ERK7" s="2479" t="s">
        <v>281</v>
      </c>
      <c r="ERL7" s="2480"/>
      <c r="ERM7" s="2481"/>
      <c r="ERN7" s="2481"/>
      <c r="ERO7" s="2481"/>
      <c r="ERP7"/>
      <c r="ERQ7" s="69" t="s">
        <v>282</v>
      </c>
      <c r="ERR7" s="68">
        <v>44012</v>
      </c>
      <c r="ERS7" s="2479" t="s">
        <v>281</v>
      </c>
      <c r="ERT7" s="2480"/>
      <c r="ERU7" s="2481"/>
      <c r="ERV7" s="2481"/>
      <c r="ERW7" s="2481"/>
      <c r="ERX7"/>
      <c r="ERY7" s="69" t="s">
        <v>282</v>
      </c>
      <c r="ERZ7" s="68">
        <v>44012</v>
      </c>
      <c r="ESA7" s="2479" t="s">
        <v>281</v>
      </c>
      <c r="ESB7" s="2480"/>
      <c r="ESC7" s="2481"/>
      <c r="ESD7" s="2481"/>
      <c r="ESE7" s="2481"/>
      <c r="ESF7"/>
      <c r="ESG7" s="69" t="s">
        <v>282</v>
      </c>
      <c r="ESH7" s="68">
        <v>44012</v>
      </c>
      <c r="ESI7" s="2479" t="s">
        <v>281</v>
      </c>
      <c r="ESJ7" s="2480"/>
      <c r="ESK7" s="2481"/>
      <c r="ESL7" s="2481"/>
      <c r="ESM7" s="2481"/>
      <c r="ESN7"/>
      <c r="ESO7" s="69" t="s">
        <v>282</v>
      </c>
      <c r="ESP7" s="68">
        <v>44012</v>
      </c>
      <c r="ESQ7" s="2479" t="s">
        <v>281</v>
      </c>
      <c r="ESR7" s="2480"/>
      <c r="ESS7" s="2481"/>
      <c r="EST7" s="2481"/>
      <c r="ESU7" s="2481"/>
      <c r="ESV7"/>
      <c r="ESW7" s="69" t="s">
        <v>282</v>
      </c>
      <c r="ESX7" s="68">
        <v>44012</v>
      </c>
      <c r="ESY7" s="2479" t="s">
        <v>281</v>
      </c>
      <c r="ESZ7" s="2480"/>
      <c r="ETA7" s="2481"/>
      <c r="ETB7" s="2481"/>
      <c r="ETC7" s="2481"/>
      <c r="ETD7"/>
      <c r="ETE7" s="69" t="s">
        <v>282</v>
      </c>
      <c r="ETF7" s="68">
        <v>44012</v>
      </c>
      <c r="ETG7" s="2479" t="s">
        <v>281</v>
      </c>
      <c r="ETH7" s="2480"/>
      <c r="ETI7" s="2481"/>
      <c r="ETJ7" s="2481"/>
      <c r="ETK7" s="2481"/>
      <c r="ETL7"/>
      <c r="ETM7" s="69" t="s">
        <v>282</v>
      </c>
      <c r="ETN7" s="68">
        <v>44012</v>
      </c>
      <c r="ETO7" s="2479" t="s">
        <v>281</v>
      </c>
      <c r="ETP7" s="2480"/>
      <c r="ETQ7" s="2481"/>
      <c r="ETR7" s="2481"/>
      <c r="ETS7" s="2481"/>
      <c r="ETT7"/>
      <c r="ETU7" s="69" t="s">
        <v>282</v>
      </c>
      <c r="ETV7" s="68">
        <v>44012</v>
      </c>
      <c r="ETW7" s="2479" t="s">
        <v>281</v>
      </c>
      <c r="ETX7" s="2480"/>
      <c r="ETY7" s="2481"/>
      <c r="ETZ7" s="2481"/>
      <c r="EUA7" s="2481"/>
      <c r="EUB7"/>
      <c r="EUC7" s="69" t="s">
        <v>282</v>
      </c>
      <c r="EUD7" s="68">
        <v>44012</v>
      </c>
      <c r="EUE7" s="2479" t="s">
        <v>281</v>
      </c>
      <c r="EUF7" s="2480"/>
      <c r="EUG7" s="2481"/>
      <c r="EUH7" s="2481"/>
      <c r="EUI7" s="2481"/>
      <c r="EUJ7"/>
      <c r="EUK7" s="69" t="s">
        <v>282</v>
      </c>
      <c r="EUL7" s="68">
        <v>44012</v>
      </c>
      <c r="EUM7" s="2479" t="s">
        <v>281</v>
      </c>
      <c r="EUN7" s="2480"/>
      <c r="EUO7" s="2481"/>
      <c r="EUP7" s="2481"/>
      <c r="EUQ7" s="2481"/>
      <c r="EUR7"/>
      <c r="EUS7" s="69" t="s">
        <v>282</v>
      </c>
      <c r="EUT7" s="68">
        <v>44012</v>
      </c>
      <c r="EUU7" s="2479" t="s">
        <v>281</v>
      </c>
      <c r="EUV7" s="2480"/>
      <c r="EUW7" s="2481"/>
      <c r="EUX7" s="2481"/>
      <c r="EUY7" s="2481"/>
      <c r="EUZ7"/>
      <c r="EVA7" s="69" t="s">
        <v>282</v>
      </c>
      <c r="EVB7" s="68">
        <v>44012</v>
      </c>
      <c r="EVC7" s="2479" t="s">
        <v>281</v>
      </c>
      <c r="EVD7" s="2480"/>
      <c r="EVE7" s="2481"/>
      <c r="EVF7" s="2481"/>
      <c r="EVG7" s="2481"/>
      <c r="EVH7"/>
      <c r="EVI7" s="69" t="s">
        <v>282</v>
      </c>
      <c r="EVJ7" s="68">
        <v>44012</v>
      </c>
      <c r="EVK7" s="2479" t="s">
        <v>281</v>
      </c>
      <c r="EVL7" s="2480"/>
      <c r="EVM7" s="2481"/>
      <c r="EVN7" s="2481"/>
      <c r="EVO7" s="2481"/>
      <c r="EVP7"/>
      <c r="EVQ7" s="69" t="s">
        <v>282</v>
      </c>
      <c r="EVR7" s="68">
        <v>44012</v>
      </c>
      <c r="EVS7" s="2479" t="s">
        <v>281</v>
      </c>
      <c r="EVT7" s="2480"/>
      <c r="EVU7" s="2481"/>
      <c r="EVV7" s="2481"/>
      <c r="EVW7" s="2481"/>
      <c r="EVX7"/>
      <c r="EVY7" s="69" t="s">
        <v>282</v>
      </c>
      <c r="EVZ7" s="68">
        <v>44012</v>
      </c>
      <c r="EWA7" s="2479" t="s">
        <v>281</v>
      </c>
      <c r="EWB7" s="2480"/>
      <c r="EWC7" s="2481"/>
      <c r="EWD7" s="2481"/>
      <c r="EWE7" s="2481"/>
      <c r="EWF7"/>
      <c r="EWG7" s="69" t="s">
        <v>282</v>
      </c>
      <c r="EWH7" s="68">
        <v>44012</v>
      </c>
      <c r="EWI7" s="2479" t="s">
        <v>281</v>
      </c>
      <c r="EWJ7" s="2480"/>
      <c r="EWK7" s="2481"/>
      <c r="EWL7" s="2481"/>
      <c r="EWM7" s="2481"/>
      <c r="EWN7"/>
      <c r="EWO7" s="69" t="s">
        <v>282</v>
      </c>
      <c r="EWP7" s="68">
        <v>44012</v>
      </c>
      <c r="EWQ7" s="2479" t="s">
        <v>281</v>
      </c>
      <c r="EWR7" s="2480"/>
      <c r="EWS7" s="2481"/>
      <c r="EWT7" s="2481"/>
      <c r="EWU7" s="2481"/>
      <c r="EWV7"/>
      <c r="EWW7" s="69" t="s">
        <v>282</v>
      </c>
      <c r="EWX7" s="68">
        <v>44012</v>
      </c>
      <c r="EWY7" s="2479" t="s">
        <v>281</v>
      </c>
      <c r="EWZ7" s="2480"/>
      <c r="EXA7" s="2481"/>
      <c r="EXB7" s="2481"/>
      <c r="EXC7" s="2481"/>
      <c r="EXD7"/>
      <c r="EXE7" s="69" t="s">
        <v>282</v>
      </c>
      <c r="EXF7" s="68">
        <v>44012</v>
      </c>
      <c r="EXG7" s="2479" t="s">
        <v>281</v>
      </c>
      <c r="EXH7" s="2480"/>
      <c r="EXI7" s="2481"/>
      <c r="EXJ7" s="2481"/>
      <c r="EXK7" s="2481"/>
      <c r="EXL7"/>
      <c r="EXM7" s="69" t="s">
        <v>282</v>
      </c>
      <c r="EXN7" s="68">
        <v>44012</v>
      </c>
      <c r="EXO7" s="2479" t="s">
        <v>281</v>
      </c>
      <c r="EXP7" s="2480"/>
      <c r="EXQ7" s="2481"/>
      <c r="EXR7" s="2481"/>
      <c r="EXS7" s="2481"/>
      <c r="EXT7"/>
      <c r="EXU7" s="69" t="s">
        <v>282</v>
      </c>
      <c r="EXV7" s="68">
        <v>44012</v>
      </c>
      <c r="EXW7" s="2479" t="s">
        <v>281</v>
      </c>
      <c r="EXX7" s="2480"/>
      <c r="EXY7" s="2481"/>
      <c r="EXZ7" s="2481"/>
      <c r="EYA7" s="2481"/>
      <c r="EYB7"/>
      <c r="EYC7" s="69" t="s">
        <v>282</v>
      </c>
      <c r="EYD7" s="68">
        <v>44012</v>
      </c>
      <c r="EYE7" s="2479" t="s">
        <v>281</v>
      </c>
      <c r="EYF7" s="2480"/>
      <c r="EYG7" s="2481"/>
      <c r="EYH7" s="2481"/>
      <c r="EYI7" s="2481"/>
      <c r="EYJ7"/>
      <c r="EYK7" s="69" t="s">
        <v>282</v>
      </c>
      <c r="EYL7" s="68">
        <v>44012</v>
      </c>
      <c r="EYM7" s="2479" t="s">
        <v>281</v>
      </c>
      <c r="EYN7" s="2480"/>
      <c r="EYO7" s="2481"/>
      <c r="EYP7" s="2481"/>
      <c r="EYQ7" s="2481"/>
      <c r="EYR7"/>
      <c r="EYS7" s="69" t="s">
        <v>282</v>
      </c>
      <c r="EYT7" s="68">
        <v>44012</v>
      </c>
      <c r="EYU7" s="2479" t="s">
        <v>281</v>
      </c>
      <c r="EYV7" s="2480"/>
      <c r="EYW7" s="2481"/>
      <c r="EYX7" s="2481"/>
      <c r="EYY7" s="2481"/>
      <c r="EYZ7"/>
      <c r="EZA7" s="69" t="s">
        <v>282</v>
      </c>
      <c r="EZB7" s="68">
        <v>44012</v>
      </c>
      <c r="EZC7" s="2479" t="s">
        <v>281</v>
      </c>
      <c r="EZD7" s="2480"/>
      <c r="EZE7" s="2481"/>
      <c r="EZF7" s="2481"/>
      <c r="EZG7" s="2481"/>
      <c r="EZH7"/>
      <c r="EZI7" s="69" t="s">
        <v>282</v>
      </c>
      <c r="EZJ7" s="68">
        <v>44012</v>
      </c>
      <c r="EZK7" s="2479" t="s">
        <v>281</v>
      </c>
      <c r="EZL7" s="2480"/>
      <c r="EZM7" s="2481"/>
      <c r="EZN7" s="2481"/>
      <c r="EZO7" s="2481"/>
      <c r="EZP7"/>
      <c r="EZQ7" s="69" t="s">
        <v>282</v>
      </c>
      <c r="EZR7" s="68">
        <v>44012</v>
      </c>
      <c r="EZS7" s="2479" t="s">
        <v>281</v>
      </c>
      <c r="EZT7" s="2480"/>
      <c r="EZU7" s="2481"/>
      <c r="EZV7" s="2481"/>
      <c r="EZW7" s="2481"/>
      <c r="EZX7"/>
      <c r="EZY7" s="69" t="s">
        <v>282</v>
      </c>
      <c r="EZZ7" s="68">
        <v>44012</v>
      </c>
      <c r="FAA7" s="2479" t="s">
        <v>281</v>
      </c>
      <c r="FAB7" s="2480"/>
      <c r="FAC7" s="2481"/>
      <c r="FAD7" s="2481"/>
      <c r="FAE7" s="2481"/>
      <c r="FAF7"/>
      <c r="FAG7" s="69" t="s">
        <v>282</v>
      </c>
      <c r="FAH7" s="68">
        <v>44012</v>
      </c>
      <c r="FAI7" s="2479" t="s">
        <v>281</v>
      </c>
      <c r="FAJ7" s="2480"/>
      <c r="FAK7" s="2481"/>
      <c r="FAL7" s="2481"/>
      <c r="FAM7" s="2481"/>
      <c r="FAN7"/>
      <c r="FAO7" s="69" t="s">
        <v>282</v>
      </c>
      <c r="FAP7" s="68">
        <v>44012</v>
      </c>
      <c r="FAQ7" s="2479" t="s">
        <v>281</v>
      </c>
      <c r="FAR7" s="2480"/>
      <c r="FAS7" s="2481"/>
      <c r="FAT7" s="2481"/>
      <c r="FAU7" s="2481"/>
      <c r="FAV7"/>
      <c r="FAW7" s="69" t="s">
        <v>282</v>
      </c>
      <c r="FAX7" s="68">
        <v>44012</v>
      </c>
      <c r="FAY7" s="2479" t="s">
        <v>281</v>
      </c>
      <c r="FAZ7" s="2480"/>
      <c r="FBA7" s="2481"/>
      <c r="FBB7" s="2481"/>
      <c r="FBC7" s="2481"/>
      <c r="FBD7"/>
      <c r="FBE7" s="69" t="s">
        <v>282</v>
      </c>
      <c r="FBF7" s="68">
        <v>44012</v>
      </c>
      <c r="FBG7" s="2479" t="s">
        <v>281</v>
      </c>
      <c r="FBH7" s="2480"/>
      <c r="FBI7" s="2481"/>
      <c r="FBJ7" s="2481"/>
      <c r="FBK7" s="2481"/>
      <c r="FBL7"/>
      <c r="FBM7" s="69" t="s">
        <v>282</v>
      </c>
      <c r="FBN7" s="68">
        <v>44012</v>
      </c>
      <c r="FBO7" s="2479" t="s">
        <v>281</v>
      </c>
      <c r="FBP7" s="2480"/>
      <c r="FBQ7" s="2481"/>
      <c r="FBR7" s="2481"/>
      <c r="FBS7" s="2481"/>
      <c r="FBT7"/>
      <c r="FBU7" s="69" t="s">
        <v>282</v>
      </c>
      <c r="FBV7" s="68">
        <v>44012</v>
      </c>
      <c r="FBW7" s="2479" t="s">
        <v>281</v>
      </c>
      <c r="FBX7" s="2480"/>
      <c r="FBY7" s="2481"/>
      <c r="FBZ7" s="2481"/>
      <c r="FCA7" s="2481"/>
      <c r="FCB7"/>
      <c r="FCC7" s="69" t="s">
        <v>282</v>
      </c>
      <c r="FCD7" s="68">
        <v>44012</v>
      </c>
      <c r="FCE7" s="2479" t="s">
        <v>281</v>
      </c>
      <c r="FCF7" s="2480"/>
      <c r="FCG7" s="2481"/>
      <c r="FCH7" s="2481"/>
      <c r="FCI7" s="2481"/>
      <c r="FCJ7"/>
      <c r="FCK7" s="69" t="s">
        <v>282</v>
      </c>
      <c r="FCL7" s="68">
        <v>44012</v>
      </c>
      <c r="FCM7" s="2479" t="s">
        <v>281</v>
      </c>
      <c r="FCN7" s="2480"/>
      <c r="FCO7" s="2481"/>
      <c r="FCP7" s="2481"/>
      <c r="FCQ7" s="2481"/>
      <c r="FCR7"/>
      <c r="FCS7" s="69" t="s">
        <v>282</v>
      </c>
      <c r="FCT7" s="68">
        <v>44012</v>
      </c>
      <c r="FCU7" s="2479" t="s">
        <v>281</v>
      </c>
      <c r="FCV7" s="2480"/>
      <c r="FCW7" s="2481"/>
      <c r="FCX7" s="2481"/>
      <c r="FCY7" s="2481"/>
      <c r="FCZ7"/>
      <c r="FDA7" s="69" t="s">
        <v>282</v>
      </c>
      <c r="FDB7" s="68">
        <v>44012</v>
      </c>
      <c r="FDC7" s="2479" t="s">
        <v>281</v>
      </c>
      <c r="FDD7" s="2480"/>
      <c r="FDE7" s="2481"/>
      <c r="FDF7" s="2481"/>
      <c r="FDG7" s="2481"/>
      <c r="FDH7"/>
      <c r="FDI7" s="69" t="s">
        <v>282</v>
      </c>
      <c r="FDJ7" s="68">
        <v>44012</v>
      </c>
      <c r="FDK7" s="2479" t="s">
        <v>281</v>
      </c>
      <c r="FDL7" s="2480"/>
      <c r="FDM7" s="2481"/>
      <c r="FDN7" s="2481"/>
      <c r="FDO7" s="2481"/>
      <c r="FDP7"/>
      <c r="FDQ7" s="69" t="s">
        <v>282</v>
      </c>
      <c r="FDR7" s="68">
        <v>44012</v>
      </c>
      <c r="FDS7" s="2479" t="s">
        <v>281</v>
      </c>
      <c r="FDT7" s="2480"/>
      <c r="FDU7" s="2481"/>
      <c r="FDV7" s="2481"/>
      <c r="FDW7" s="2481"/>
      <c r="FDX7"/>
      <c r="FDY7" s="69" t="s">
        <v>282</v>
      </c>
      <c r="FDZ7" s="68">
        <v>44012</v>
      </c>
      <c r="FEA7" s="2479" t="s">
        <v>281</v>
      </c>
      <c r="FEB7" s="2480"/>
      <c r="FEC7" s="2481"/>
      <c r="FED7" s="2481"/>
      <c r="FEE7" s="2481"/>
      <c r="FEF7"/>
      <c r="FEG7" s="69" t="s">
        <v>282</v>
      </c>
      <c r="FEH7" s="68">
        <v>44012</v>
      </c>
      <c r="FEI7" s="2479" t="s">
        <v>281</v>
      </c>
      <c r="FEJ7" s="2480"/>
      <c r="FEK7" s="2481"/>
      <c r="FEL7" s="2481"/>
      <c r="FEM7" s="2481"/>
      <c r="FEN7"/>
      <c r="FEO7" s="69" t="s">
        <v>282</v>
      </c>
      <c r="FEP7" s="68">
        <v>44012</v>
      </c>
      <c r="FEQ7" s="2479" t="s">
        <v>281</v>
      </c>
      <c r="FER7" s="2480"/>
      <c r="FES7" s="2481"/>
      <c r="FET7" s="2481"/>
      <c r="FEU7" s="2481"/>
      <c r="FEV7"/>
      <c r="FEW7" s="69" t="s">
        <v>282</v>
      </c>
      <c r="FEX7" s="68">
        <v>44012</v>
      </c>
      <c r="FEY7" s="2479" t="s">
        <v>281</v>
      </c>
      <c r="FEZ7" s="2480"/>
      <c r="FFA7" s="2481"/>
      <c r="FFB7" s="2481"/>
      <c r="FFC7" s="2481"/>
      <c r="FFD7"/>
      <c r="FFE7" s="69" t="s">
        <v>282</v>
      </c>
      <c r="FFF7" s="68">
        <v>44012</v>
      </c>
      <c r="FFG7" s="2479" t="s">
        <v>281</v>
      </c>
      <c r="FFH7" s="2480"/>
      <c r="FFI7" s="2481"/>
      <c r="FFJ7" s="2481"/>
      <c r="FFK7" s="2481"/>
      <c r="FFL7"/>
      <c r="FFM7" s="69" t="s">
        <v>282</v>
      </c>
      <c r="FFN7" s="68">
        <v>44012</v>
      </c>
      <c r="FFO7" s="2479" t="s">
        <v>281</v>
      </c>
      <c r="FFP7" s="2480"/>
      <c r="FFQ7" s="2481"/>
      <c r="FFR7" s="2481"/>
      <c r="FFS7" s="2481"/>
      <c r="FFT7"/>
      <c r="FFU7" s="69" t="s">
        <v>282</v>
      </c>
      <c r="FFV7" s="68">
        <v>44012</v>
      </c>
      <c r="FFW7" s="2479" t="s">
        <v>281</v>
      </c>
      <c r="FFX7" s="2480"/>
      <c r="FFY7" s="2481"/>
      <c r="FFZ7" s="2481"/>
      <c r="FGA7" s="2481"/>
      <c r="FGB7"/>
      <c r="FGC7" s="69" t="s">
        <v>282</v>
      </c>
      <c r="FGD7" s="68">
        <v>44012</v>
      </c>
      <c r="FGE7" s="2479" t="s">
        <v>281</v>
      </c>
      <c r="FGF7" s="2480"/>
      <c r="FGG7" s="2481"/>
      <c r="FGH7" s="2481"/>
      <c r="FGI7" s="2481"/>
      <c r="FGJ7"/>
      <c r="FGK7" s="69" t="s">
        <v>282</v>
      </c>
      <c r="FGL7" s="68">
        <v>44012</v>
      </c>
      <c r="FGM7" s="2479" t="s">
        <v>281</v>
      </c>
      <c r="FGN7" s="2480"/>
      <c r="FGO7" s="2481"/>
      <c r="FGP7" s="2481"/>
      <c r="FGQ7" s="2481"/>
      <c r="FGR7"/>
      <c r="FGS7" s="69" t="s">
        <v>282</v>
      </c>
      <c r="FGT7" s="68">
        <v>44012</v>
      </c>
      <c r="FGU7" s="2479" t="s">
        <v>281</v>
      </c>
      <c r="FGV7" s="2480"/>
      <c r="FGW7" s="2481"/>
      <c r="FGX7" s="2481"/>
      <c r="FGY7" s="2481"/>
      <c r="FGZ7"/>
      <c r="FHA7" s="69" t="s">
        <v>282</v>
      </c>
      <c r="FHB7" s="68">
        <v>44012</v>
      </c>
      <c r="FHC7" s="2479" t="s">
        <v>281</v>
      </c>
      <c r="FHD7" s="2480"/>
      <c r="FHE7" s="2481"/>
      <c r="FHF7" s="2481"/>
      <c r="FHG7" s="2481"/>
      <c r="FHH7"/>
      <c r="FHI7" s="69" t="s">
        <v>282</v>
      </c>
      <c r="FHJ7" s="68">
        <v>44012</v>
      </c>
      <c r="FHK7" s="2479" t="s">
        <v>281</v>
      </c>
      <c r="FHL7" s="2480"/>
      <c r="FHM7" s="2481"/>
      <c r="FHN7" s="2481"/>
      <c r="FHO7" s="2481"/>
      <c r="FHP7"/>
      <c r="FHQ7" s="69" t="s">
        <v>282</v>
      </c>
      <c r="FHR7" s="68">
        <v>44012</v>
      </c>
      <c r="FHS7" s="2479" t="s">
        <v>281</v>
      </c>
      <c r="FHT7" s="2480"/>
      <c r="FHU7" s="2481"/>
      <c r="FHV7" s="2481"/>
      <c r="FHW7" s="2481"/>
      <c r="FHX7"/>
      <c r="FHY7" s="69" t="s">
        <v>282</v>
      </c>
      <c r="FHZ7" s="68">
        <v>44012</v>
      </c>
      <c r="FIA7" s="2479" t="s">
        <v>281</v>
      </c>
      <c r="FIB7" s="2480"/>
      <c r="FIC7" s="2481"/>
      <c r="FID7" s="2481"/>
      <c r="FIE7" s="2481"/>
      <c r="FIF7"/>
      <c r="FIG7" s="69" t="s">
        <v>282</v>
      </c>
      <c r="FIH7" s="68">
        <v>44012</v>
      </c>
      <c r="FII7" s="2479" t="s">
        <v>281</v>
      </c>
      <c r="FIJ7" s="2480"/>
      <c r="FIK7" s="2481"/>
      <c r="FIL7" s="2481"/>
      <c r="FIM7" s="2481"/>
      <c r="FIN7"/>
      <c r="FIO7" s="69" t="s">
        <v>282</v>
      </c>
      <c r="FIP7" s="68">
        <v>44012</v>
      </c>
      <c r="FIQ7" s="2479" t="s">
        <v>281</v>
      </c>
      <c r="FIR7" s="2480"/>
      <c r="FIS7" s="2481"/>
      <c r="FIT7" s="2481"/>
      <c r="FIU7" s="2481"/>
      <c r="FIV7"/>
      <c r="FIW7" s="69" t="s">
        <v>282</v>
      </c>
      <c r="FIX7" s="68">
        <v>44012</v>
      </c>
      <c r="FIY7" s="2479" t="s">
        <v>281</v>
      </c>
      <c r="FIZ7" s="2480"/>
      <c r="FJA7" s="2481"/>
      <c r="FJB7" s="2481"/>
      <c r="FJC7" s="2481"/>
      <c r="FJD7"/>
      <c r="FJE7" s="69" t="s">
        <v>282</v>
      </c>
      <c r="FJF7" s="68">
        <v>44012</v>
      </c>
      <c r="FJG7" s="2479" t="s">
        <v>281</v>
      </c>
      <c r="FJH7" s="2480"/>
      <c r="FJI7" s="2481"/>
      <c r="FJJ7" s="2481"/>
      <c r="FJK7" s="2481"/>
      <c r="FJL7"/>
      <c r="FJM7" s="69" t="s">
        <v>282</v>
      </c>
      <c r="FJN7" s="68">
        <v>44012</v>
      </c>
      <c r="FJO7" s="2479" t="s">
        <v>281</v>
      </c>
      <c r="FJP7" s="2480"/>
      <c r="FJQ7" s="2481"/>
      <c r="FJR7" s="2481"/>
      <c r="FJS7" s="2481"/>
      <c r="FJT7"/>
      <c r="FJU7" s="69" t="s">
        <v>282</v>
      </c>
      <c r="FJV7" s="68">
        <v>44012</v>
      </c>
      <c r="FJW7" s="2479" t="s">
        <v>281</v>
      </c>
      <c r="FJX7" s="2480"/>
      <c r="FJY7" s="2481"/>
      <c r="FJZ7" s="2481"/>
      <c r="FKA7" s="2481"/>
      <c r="FKB7"/>
      <c r="FKC7" s="69" t="s">
        <v>282</v>
      </c>
      <c r="FKD7" s="68">
        <v>44012</v>
      </c>
      <c r="FKE7" s="2479" t="s">
        <v>281</v>
      </c>
      <c r="FKF7" s="2480"/>
      <c r="FKG7" s="2481"/>
      <c r="FKH7" s="2481"/>
      <c r="FKI7" s="2481"/>
      <c r="FKJ7"/>
      <c r="FKK7" s="69" t="s">
        <v>282</v>
      </c>
      <c r="FKL7" s="68">
        <v>44012</v>
      </c>
      <c r="FKM7" s="2479" t="s">
        <v>281</v>
      </c>
      <c r="FKN7" s="2480"/>
      <c r="FKO7" s="2481"/>
      <c r="FKP7" s="2481"/>
      <c r="FKQ7" s="2481"/>
      <c r="FKR7"/>
      <c r="FKS7" s="69" t="s">
        <v>282</v>
      </c>
      <c r="FKT7" s="68">
        <v>44012</v>
      </c>
      <c r="FKU7" s="2479" t="s">
        <v>281</v>
      </c>
      <c r="FKV7" s="2480"/>
      <c r="FKW7" s="2481"/>
      <c r="FKX7" s="2481"/>
      <c r="FKY7" s="2481"/>
      <c r="FKZ7"/>
      <c r="FLA7" s="69" t="s">
        <v>282</v>
      </c>
      <c r="FLB7" s="68">
        <v>44012</v>
      </c>
      <c r="FLC7" s="2479" t="s">
        <v>281</v>
      </c>
      <c r="FLD7" s="2480"/>
      <c r="FLE7" s="2481"/>
      <c r="FLF7" s="2481"/>
      <c r="FLG7" s="2481"/>
      <c r="FLH7"/>
      <c r="FLI7" s="69" t="s">
        <v>282</v>
      </c>
      <c r="FLJ7" s="68">
        <v>44012</v>
      </c>
      <c r="FLK7" s="2479" t="s">
        <v>281</v>
      </c>
      <c r="FLL7" s="2480"/>
      <c r="FLM7" s="2481"/>
      <c r="FLN7" s="2481"/>
      <c r="FLO7" s="2481"/>
      <c r="FLP7"/>
      <c r="FLQ7" s="69" t="s">
        <v>282</v>
      </c>
      <c r="FLR7" s="68">
        <v>44012</v>
      </c>
      <c r="FLS7" s="2479" t="s">
        <v>281</v>
      </c>
      <c r="FLT7" s="2480"/>
      <c r="FLU7" s="2481"/>
      <c r="FLV7" s="2481"/>
      <c r="FLW7" s="2481"/>
      <c r="FLX7"/>
      <c r="FLY7" s="69" t="s">
        <v>282</v>
      </c>
      <c r="FLZ7" s="68">
        <v>44012</v>
      </c>
      <c r="FMA7" s="2479" t="s">
        <v>281</v>
      </c>
      <c r="FMB7" s="2480"/>
      <c r="FMC7" s="2481"/>
      <c r="FMD7" s="2481"/>
      <c r="FME7" s="2481"/>
      <c r="FMF7"/>
      <c r="FMG7" s="69" t="s">
        <v>282</v>
      </c>
      <c r="FMH7" s="68">
        <v>44012</v>
      </c>
      <c r="FMI7" s="2479" t="s">
        <v>281</v>
      </c>
      <c r="FMJ7" s="2480"/>
      <c r="FMK7" s="2481"/>
      <c r="FML7" s="2481"/>
      <c r="FMM7" s="2481"/>
      <c r="FMN7"/>
      <c r="FMO7" s="69" t="s">
        <v>282</v>
      </c>
      <c r="FMP7" s="68">
        <v>44012</v>
      </c>
      <c r="FMQ7" s="2479" t="s">
        <v>281</v>
      </c>
      <c r="FMR7" s="2480"/>
      <c r="FMS7" s="2481"/>
      <c r="FMT7" s="2481"/>
      <c r="FMU7" s="2481"/>
      <c r="FMV7"/>
      <c r="FMW7" s="69" t="s">
        <v>282</v>
      </c>
      <c r="FMX7" s="68">
        <v>44012</v>
      </c>
      <c r="FMY7" s="2479" t="s">
        <v>281</v>
      </c>
      <c r="FMZ7" s="2480"/>
      <c r="FNA7" s="2481"/>
      <c r="FNB7" s="2481"/>
      <c r="FNC7" s="2481"/>
      <c r="FND7"/>
      <c r="FNE7" s="69" t="s">
        <v>282</v>
      </c>
      <c r="FNF7" s="68">
        <v>44012</v>
      </c>
      <c r="FNG7" s="2479" t="s">
        <v>281</v>
      </c>
      <c r="FNH7" s="2480"/>
      <c r="FNI7" s="2481"/>
      <c r="FNJ7" s="2481"/>
      <c r="FNK7" s="2481"/>
      <c r="FNL7"/>
      <c r="FNM7" s="69" t="s">
        <v>282</v>
      </c>
      <c r="FNN7" s="68">
        <v>44012</v>
      </c>
      <c r="FNO7" s="2479" t="s">
        <v>281</v>
      </c>
      <c r="FNP7" s="2480"/>
      <c r="FNQ7" s="2481"/>
      <c r="FNR7" s="2481"/>
      <c r="FNS7" s="2481"/>
      <c r="FNT7"/>
      <c r="FNU7" s="69" t="s">
        <v>282</v>
      </c>
      <c r="FNV7" s="68">
        <v>44012</v>
      </c>
      <c r="FNW7" s="2479" t="s">
        <v>281</v>
      </c>
      <c r="FNX7" s="2480"/>
      <c r="FNY7" s="2481"/>
      <c r="FNZ7" s="2481"/>
      <c r="FOA7" s="2481"/>
      <c r="FOB7"/>
      <c r="FOC7" s="69" t="s">
        <v>282</v>
      </c>
      <c r="FOD7" s="68">
        <v>44012</v>
      </c>
      <c r="FOE7" s="2479" t="s">
        <v>281</v>
      </c>
      <c r="FOF7" s="2480"/>
      <c r="FOG7" s="2481"/>
      <c r="FOH7" s="2481"/>
      <c r="FOI7" s="2481"/>
      <c r="FOJ7"/>
      <c r="FOK7" s="69" t="s">
        <v>282</v>
      </c>
      <c r="FOL7" s="68">
        <v>44012</v>
      </c>
      <c r="FOM7" s="2479" t="s">
        <v>281</v>
      </c>
      <c r="FON7" s="2480"/>
      <c r="FOO7" s="2481"/>
      <c r="FOP7" s="2481"/>
      <c r="FOQ7" s="2481"/>
      <c r="FOR7"/>
      <c r="FOS7" s="69" t="s">
        <v>282</v>
      </c>
      <c r="FOT7" s="68">
        <v>44012</v>
      </c>
      <c r="FOU7" s="2479" t="s">
        <v>281</v>
      </c>
      <c r="FOV7" s="2480"/>
      <c r="FOW7" s="2481"/>
      <c r="FOX7" s="2481"/>
      <c r="FOY7" s="2481"/>
      <c r="FOZ7"/>
      <c r="FPA7" s="69" t="s">
        <v>282</v>
      </c>
      <c r="FPB7" s="68">
        <v>44012</v>
      </c>
      <c r="FPC7" s="2479" t="s">
        <v>281</v>
      </c>
      <c r="FPD7" s="2480"/>
      <c r="FPE7" s="2481"/>
      <c r="FPF7" s="2481"/>
      <c r="FPG7" s="2481"/>
      <c r="FPH7"/>
      <c r="FPI7" s="69" t="s">
        <v>282</v>
      </c>
      <c r="FPJ7" s="68">
        <v>44012</v>
      </c>
      <c r="FPK7" s="2479" t="s">
        <v>281</v>
      </c>
      <c r="FPL7" s="2480"/>
      <c r="FPM7" s="2481"/>
      <c r="FPN7" s="2481"/>
      <c r="FPO7" s="2481"/>
      <c r="FPP7"/>
      <c r="FPQ7" s="69" t="s">
        <v>282</v>
      </c>
      <c r="FPR7" s="68">
        <v>44012</v>
      </c>
      <c r="FPS7" s="2479" t="s">
        <v>281</v>
      </c>
      <c r="FPT7" s="2480"/>
      <c r="FPU7" s="2481"/>
      <c r="FPV7" s="2481"/>
      <c r="FPW7" s="2481"/>
      <c r="FPX7"/>
      <c r="FPY7" s="69" t="s">
        <v>282</v>
      </c>
      <c r="FPZ7" s="68">
        <v>44012</v>
      </c>
      <c r="FQA7" s="2479" t="s">
        <v>281</v>
      </c>
      <c r="FQB7" s="2480"/>
      <c r="FQC7" s="2481"/>
      <c r="FQD7" s="2481"/>
      <c r="FQE7" s="2481"/>
      <c r="FQF7"/>
      <c r="FQG7" s="69" t="s">
        <v>282</v>
      </c>
      <c r="FQH7" s="68">
        <v>44012</v>
      </c>
      <c r="FQI7" s="2479" t="s">
        <v>281</v>
      </c>
      <c r="FQJ7" s="2480"/>
      <c r="FQK7" s="2481"/>
      <c r="FQL7" s="2481"/>
      <c r="FQM7" s="2481"/>
      <c r="FQN7"/>
      <c r="FQO7" s="69" t="s">
        <v>282</v>
      </c>
      <c r="FQP7" s="68">
        <v>44012</v>
      </c>
      <c r="FQQ7" s="2479" t="s">
        <v>281</v>
      </c>
      <c r="FQR7" s="2480"/>
      <c r="FQS7" s="2481"/>
      <c r="FQT7" s="2481"/>
      <c r="FQU7" s="2481"/>
      <c r="FQV7"/>
      <c r="FQW7" s="69" t="s">
        <v>282</v>
      </c>
      <c r="FQX7" s="68">
        <v>44012</v>
      </c>
      <c r="FQY7" s="2479" t="s">
        <v>281</v>
      </c>
      <c r="FQZ7" s="2480"/>
      <c r="FRA7" s="2481"/>
      <c r="FRB7" s="2481"/>
      <c r="FRC7" s="2481"/>
      <c r="FRD7"/>
      <c r="FRE7" s="69" t="s">
        <v>282</v>
      </c>
      <c r="FRF7" s="68">
        <v>44012</v>
      </c>
      <c r="FRG7" s="2479" t="s">
        <v>281</v>
      </c>
      <c r="FRH7" s="2480"/>
      <c r="FRI7" s="2481"/>
      <c r="FRJ7" s="2481"/>
      <c r="FRK7" s="2481"/>
      <c r="FRL7"/>
      <c r="FRM7" s="69" t="s">
        <v>282</v>
      </c>
      <c r="FRN7" s="68">
        <v>44012</v>
      </c>
      <c r="FRO7" s="2479" t="s">
        <v>281</v>
      </c>
      <c r="FRP7" s="2480"/>
      <c r="FRQ7" s="2481"/>
      <c r="FRR7" s="2481"/>
      <c r="FRS7" s="2481"/>
      <c r="FRT7"/>
      <c r="FRU7" s="69" t="s">
        <v>282</v>
      </c>
      <c r="FRV7" s="68">
        <v>44012</v>
      </c>
      <c r="FRW7" s="2479" t="s">
        <v>281</v>
      </c>
      <c r="FRX7" s="2480"/>
      <c r="FRY7" s="2481"/>
      <c r="FRZ7" s="2481"/>
      <c r="FSA7" s="2481"/>
      <c r="FSB7"/>
      <c r="FSC7" s="69" t="s">
        <v>282</v>
      </c>
      <c r="FSD7" s="68">
        <v>44012</v>
      </c>
      <c r="FSE7" s="2479" t="s">
        <v>281</v>
      </c>
      <c r="FSF7" s="2480"/>
      <c r="FSG7" s="2481"/>
      <c r="FSH7" s="2481"/>
      <c r="FSI7" s="2481"/>
      <c r="FSJ7"/>
      <c r="FSK7" s="69" t="s">
        <v>282</v>
      </c>
      <c r="FSL7" s="68">
        <v>44012</v>
      </c>
      <c r="FSM7" s="2479" t="s">
        <v>281</v>
      </c>
      <c r="FSN7" s="2480"/>
      <c r="FSO7" s="2481"/>
      <c r="FSP7" s="2481"/>
      <c r="FSQ7" s="2481"/>
      <c r="FSR7"/>
      <c r="FSS7" s="69" t="s">
        <v>282</v>
      </c>
      <c r="FST7" s="68">
        <v>44012</v>
      </c>
      <c r="FSU7" s="2479" t="s">
        <v>281</v>
      </c>
      <c r="FSV7" s="2480"/>
      <c r="FSW7" s="2481"/>
      <c r="FSX7" s="2481"/>
      <c r="FSY7" s="2481"/>
      <c r="FSZ7"/>
      <c r="FTA7" s="69" t="s">
        <v>282</v>
      </c>
      <c r="FTB7" s="68">
        <v>44012</v>
      </c>
      <c r="FTC7" s="2479" t="s">
        <v>281</v>
      </c>
      <c r="FTD7" s="2480"/>
      <c r="FTE7" s="2481"/>
      <c r="FTF7" s="2481"/>
      <c r="FTG7" s="2481"/>
      <c r="FTH7"/>
      <c r="FTI7" s="69" t="s">
        <v>282</v>
      </c>
      <c r="FTJ7" s="68">
        <v>44012</v>
      </c>
      <c r="FTK7" s="2479" t="s">
        <v>281</v>
      </c>
      <c r="FTL7" s="2480"/>
      <c r="FTM7" s="2481"/>
      <c r="FTN7" s="2481"/>
      <c r="FTO7" s="2481"/>
      <c r="FTP7"/>
      <c r="FTQ7" s="69" t="s">
        <v>282</v>
      </c>
      <c r="FTR7" s="68">
        <v>44012</v>
      </c>
      <c r="FTS7" s="2479" t="s">
        <v>281</v>
      </c>
      <c r="FTT7" s="2480"/>
      <c r="FTU7" s="2481"/>
      <c r="FTV7" s="2481"/>
      <c r="FTW7" s="2481"/>
      <c r="FTX7"/>
      <c r="FTY7" s="69" t="s">
        <v>282</v>
      </c>
      <c r="FTZ7" s="68">
        <v>44012</v>
      </c>
      <c r="FUA7" s="2479" t="s">
        <v>281</v>
      </c>
      <c r="FUB7" s="2480"/>
      <c r="FUC7" s="2481"/>
      <c r="FUD7" s="2481"/>
      <c r="FUE7" s="2481"/>
      <c r="FUF7"/>
      <c r="FUG7" s="69" t="s">
        <v>282</v>
      </c>
      <c r="FUH7" s="68">
        <v>44012</v>
      </c>
      <c r="FUI7" s="2479" t="s">
        <v>281</v>
      </c>
      <c r="FUJ7" s="2480"/>
      <c r="FUK7" s="2481"/>
      <c r="FUL7" s="2481"/>
      <c r="FUM7" s="2481"/>
      <c r="FUN7"/>
      <c r="FUO7" s="69" t="s">
        <v>282</v>
      </c>
      <c r="FUP7" s="68">
        <v>44012</v>
      </c>
      <c r="FUQ7" s="2479" t="s">
        <v>281</v>
      </c>
      <c r="FUR7" s="2480"/>
      <c r="FUS7" s="2481"/>
      <c r="FUT7" s="2481"/>
      <c r="FUU7" s="2481"/>
      <c r="FUV7"/>
      <c r="FUW7" s="69" t="s">
        <v>282</v>
      </c>
      <c r="FUX7" s="68">
        <v>44012</v>
      </c>
      <c r="FUY7" s="2479" t="s">
        <v>281</v>
      </c>
      <c r="FUZ7" s="2480"/>
      <c r="FVA7" s="2481"/>
      <c r="FVB7" s="2481"/>
      <c r="FVC7" s="2481"/>
      <c r="FVD7"/>
      <c r="FVE7" s="69" t="s">
        <v>282</v>
      </c>
      <c r="FVF7" s="68">
        <v>44012</v>
      </c>
      <c r="FVG7" s="2479" t="s">
        <v>281</v>
      </c>
      <c r="FVH7" s="2480"/>
      <c r="FVI7" s="2481"/>
      <c r="FVJ7" s="2481"/>
      <c r="FVK7" s="2481"/>
      <c r="FVL7"/>
      <c r="FVM7" s="69" t="s">
        <v>282</v>
      </c>
      <c r="FVN7" s="68">
        <v>44012</v>
      </c>
      <c r="FVO7" s="2479" t="s">
        <v>281</v>
      </c>
      <c r="FVP7" s="2480"/>
      <c r="FVQ7" s="2481"/>
      <c r="FVR7" s="2481"/>
      <c r="FVS7" s="2481"/>
      <c r="FVT7"/>
      <c r="FVU7" s="69" t="s">
        <v>282</v>
      </c>
      <c r="FVV7" s="68">
        <v>44012</v>
      </c>
      <c r="FVW7" s="2479" t="s">
        <v>281</v>
      </c>
      <c r="FVX7" s="2480"/>
      <c r="FVY7" s="2481"/>
      <c r="FVZ7" s="2481"/>
      <c r="FWA7" s="2481"/>
      <c r="FWB7"/>
      <c r="FWC7" s="69" t="s">
        <v>282</v>
      </c>
      <c r="FWD7" s="68">
        <v>44012</v>
      </c>
      <c r="FWE7" s="2479" t="s">
        <v>281</v>
      </c>
      <c r="FWF7" s="2480"/>
      <c r="FWG7" s="2481"/>
      <c r="FWH7" s="2481"/>
      <c r="FWI7" s="2481"/>
      <c r="FWJ7"/>
      <c r="FWK7" s="69" t="s">
        <v>282</v>
      </c>
      <c r="FWL7" s="68">
        <v>44012</v>
      </c>
      <c r="FWM7" s="2479" t="s">
        <v>281</v>
      </c>
      <c r="FWN7" s="2480"/>
      <c r="FWO7" s="2481"/>
      <c r="FWP7" s="2481"/>
      <c r="FWQ7" s="2481"/>
      <c r="FWR7"/>
      <c r="FWS7" s="69" t="s">
        <v>282</v>
      </c>
      <c r="FWT7" s="68">
        <v>44012</v>
      </c>
      <c r="FWU7" s="2479" t="s">
        <v>281</v>
      </c>
      <c r="FWV7" s="2480"/>
      <c r="FWW7" s="2481"/>
      <c r="FWX7" s="2481"/>
      <c r="FWY7" s="2481"/>
      <c r="FWZ7"/>
      <c r="FXA7" s="69" t="s">
        <v>282</v>
      </c>
      <c r="FXB7" s="68">
        <v>44012</v>
      </c>
      <c r="FXC7" s="2479" t="s">
        <v>281</v>
      </c>
      <c r="FXD7" s="2480"/>
      <c r="FXE7" s="2481"/>
      <c r="FXF7" s="2481"/>
      <c r="FXG7" s="2481"/>
      <c r="FXH7"/>
      <c r="FXI7" s="69" t="s">
        <v>282</v>
      </c>
      <c r="FXJ7" s="68">
        <v>44012</v>
      </c>
      <c r="FXK7" s="2479" t="s">
        <v>281</v>
      </c>
      <c r="FXL7" s="2480"/>
      <c r="FXM7" s="2481"/>
      <c r="FXN7" s="2481"/>
      <c r="FXO7" s="2481"/>
      <c r="FXP7"/>
      <c r="FXQ7" s="69" t="s">
        <v>282</v>
      </c>
      <c r="FXR7" s="68">
        <v>44012</v>
      </c>
      <c r="FXS7" s="2479" t="s">
        <v>281</v>
      </c>
      <c r="FXT7" s="2480"/>
      <c r="FXU7" s="2481"/>
      <c r="FXV7" s="2481"/>
      <c r="FXW7" s="2481"/>
      <c r="FXX7"/>
      <c r="FXY7" s="69" t="s">
        <v>282</v>
      </c>
      <c r="FXZ7" s="68">
        <v>44012</v>
      </c>
      <c r="FYA7" s="2479" t="s">
        <v>281</v>
      </c>
      <c r="FYB7" s="2480"/>
      <c r="FYC7" s="2481"/>
      <c r="FYD7" s="2481"/>
      <c r="FYE7" s="2481"/>
      <c r="FYF7"/>
      <c r="FYG7" s="69" t="s">
        <v>282</v>
      </c>
      <c r="FYH7" s="68">
        <v>44012</v>
      </c>
      <c r="FYI7" s="2479" t="s">
        <v>281</v>
      </c>
      <c r="FYJ7" s="2480"/>
      <c r="FYK7" s="2481"/>
      <c r="FYL7" s="2481"/>
      <c r="FYM7" s="2481"/>
      <c r="FYN7"/>
      <c r="FYO7" s="69" t="s">
        <v>282</v>
      </c>
      <c r="FYP7" s="68">
        <v>44012</v>
      </c>
      <c r="FYQ7" s="2479" t="s">
        <v>281</v>
      </c>
      <c r="FYR7" s="2480"/>
      <c r="FYS7" s="2481"/>
      <c r="FYT7" s="2481"/>
      <c r="FYU7" s="2481"/>
      <c r="FYV7"/>
      <c r="FYW7" s="69" t="s">
        <v>282</v>
      </c>
      <c r="FYX7" s="68">
        <v>44012</v>
      </c>
      <c r="FYY7" s="2479" t="s">
        <v>281</v>
      </c>
      <c r="FYZ7" s="2480"/>
      <c r="FZA7" s="2481"/>
      <c r="FZB7" s="2481"/>
      <c r="FZC7" s="2481"/>
      <c r="FZD7"/>
      <c r="FZE7" s="69" t="s">
        <v>282</v>
      </c>
      <c r="FZF7" s="68">
        <v>44012</v>
      </c>
      <c r="FZG7" s="2479" t="s">
        <v>281</v>
      </c>
      <c r="FZH7" s="2480"/>
      <c r="FZI7" s="2481"/>
      <c r="FZJ7" s="2481"/>
      <c r="FZK7" s="2481"/>
      <c r="FZL7"/>
      <c r="FZM7" s="69" t="s">
        <v>282</v>
      </c>
      <c r="FZN7" s="68">
        <v>44012</v>
      </c>
      <c r="FZO7" s="2479" t="s">
        <v>281</v>
      </c>
      <c r="FZP7" s="2480"/>
      <c r="FZQ7" s="2481"/>
      <c r="FZR7" s="2481"/>
      <c r="FZS7" s="2481"/>
      <c r="FZT7"/>
      <c r="FZU7" s="69" t="s">
        <v>282</v>
      </c>
      <c r="FZV7" s="68">
        <v>44012</v>
      </c>
      <c r="FZW7" s="2479" t="s">
        <v>281</v>
      </c>
      <c r="FZX7" s="2480"/>
      <c r="FZY7" s="2481"/>
      <c r="FZZ7" s="2481"/>
      <c r="GAA7" s="2481"/>
      <c r="GAB7"/>
      <c r="GAC7" s="69" t="s">
        <v>282</v>
      </c>
      <c r="GAD7" s="68">
        <v>44012</v>
      </c>
      <c r="GAE7" s="2479" t="s">
        <v>281</v>
      </c>
      <c r="GAF7" s="2480"/>
      <c r="GAG7" s="2481"/>
      <c r="GAH7" s="2481"/>
      <c r="GAI7" s="2481"/>
      <c r="GAJ7"/>
      <c r="GAK7" s="69" t="s">
        <v>282</v>
      </c>
      <c r="GAL7" s="68">
        <v>44012</v>
      </c>
      <c r="GAM7" s="2479" t="s">
        <v>281</v>
      </c>
      <c r="GAN7" s="2480"/>
      <c r="GAO7" s="2481"/>
      <c r="GAP7" s="2481"/>
      <c r="GAQ7" s="2481"/>
      <c r="GAR7"/>
      <c r="GAS7" s="69" t="s">
        <v>282</v>
      </c>
      <c r="GAT7" s="68">
        <v>44012</v>
      </c>
      <c r="GAU7" s="2479" t="s">
        <v>281</v>
      </c>
      <c r="GAV7" s="2480"/>
      <c r="GAW7" s="2481"/>
      <c r="GAX7" s="2481"/>
      <c r="GAY7" s="2481"/>
      <c r="GAZ7"/>
      <c r="GBA7" s="69" t="s">
        <v>282</v>
      </c>
      <c r="GBB7" s="68">
        <v>44012</v>
      </c>
      <c r="GBC7" s="2479" t="s">
        <v>281</v>
      </c>
      <c r="GBD7" s="2480"/>
      <c r="GBE7" s="2481"/>
      <c r="GBF7" s="2481"/>
      <c r="GBG7" s="2481"/>
      <c r="GBH7"/>
      <c r="GBI7" s="69" t="s">
        <v>282</v>
      </c>
      <c r="GBJ7" s="68">
        <v>44012</v>
      </c>
      <c r="GBK7" s="2479" t="s">
        <v>281</v>
      </c>
      <c r="GBL7" s="2480"/>
      <c r="GBM7" s="2481"/>
      <c r="GBN7" s="2481"/>
      <c r="GBO7" s="2481"/>
      <c r="GBP7"/>
      <c r="GBQ7" s="69" t="s">
        <v>282</v>
      </c>
      <c r="GBR7" s="68">
        <v>44012</v>
      </c>
      <c r="GBS7" s="2479" t="s">
        <v>281</v>
      </c>
      <c r="GBT7" s="2480"/>
      <c r="GBU7" s="2481"/>
      <c r="GBV7" s="2481"/>
      <c r="GBW7" s="2481"/>
      <c r="GBX7"/>
      <c r="GBY7" s="69" t="s">
        <v>282</v>
      </c>
      <c r="GBZ7" s="68">
        <v>44012</v>
      </c>
      <c r="GCA7" s="2479" t="s">
        <v>281</v>
      </c>
      <c r="GCB7" s="2480"/>
      <c r="GCC7" s="2481"/>
      <c r="GCD7" s="2481"/>
      <c r="GCE7" s="2481"/>
      <c r="GCF7"/>
      <c r="GCG7" s="69" t="s">
        <v>282</v>
      </c>
      <c r="GCH7" s="68">
        <v>44012</v>
      </c>
      <c r="GCI7" s="2479" t="s">
        <v>281</v>
      </c>
      <c r="GCJ7" s="2480"/>
      <c r="GCK7" s="2481"/>
      <c r="GCL7" s="2481"/>
      <c r="GCM7" s="2481"/>
      <c r="GCN7"/>
      <c r="GCO7" s="69" t="s">
        <v>282</v>
      </c>
      <c r="GCP7" s="68">
        <v>44012</v>
      </c>
      <c r="GCQ7" s="2479" t="s">
        <v>281</v>
      </c>
      <c r="GCR7" s="2480"/>
      <c r="GCS7" s="2481"/>
      <c r="GCT7" s="2481"/>
      <c r="GCU7" s="2481"/>
      <c r="GCV7"/>
      <c r="GCW7" s="69" t="s">
        <v>282</v>
      </c>
      <c r="GCX7" s="68">
        <v>44012</v>
      </c>
      <c r="GCY7" s="2479" t="s">
        <v>281</v>
      </c>
      <c r="GCZ7" s="2480"/>
      <c r="GDA7" s="2481"/>
      <c r="GDB7" s="2481"/>
      <c r="GDC7" s="2481"/>
      <c r="GDD7"/>
      <c r="GDE7" s="69" t="s">
        <v>282</v>
      </c>
      <c r="GDF7" s="68">
        <v>44012</v>
      </c>
      <c r="GDG7" s="2479" t="s">
        <v>281</v>
      </c>
      <c r="GDH7" s="2480"/>
      <c r="GDI7" s="2481"/>
      <c r="GDJ7" s="2481"/>
      <c r="GDK7" s="2481"/>
      <c r="GDL7"/>
      <c r="GDM7" s="69" t="s">
        <v>282</v>
      </c>
      <c r="GDN7" s="68">
        <v>44012</v>
      </c>
      <c r="GDO7" s="2479" t="s">
        <v>281</v>
      </c>
      <c r="GDP7" s="2480"/>
      <c r="GDQ7" s="2481"/>
      <c r="GDR7" s="2481"/>
      <c r="GDS7" s="2481"/>
      <c r="GDT7"/>
      <c r="GDU7" s="69" t="s">
        <v>282</v>
      </c>
      <c r="GDV7" s="68">
        <v>44012</v>
      </c>
      <c r="GDW7" s="2479" t="s">
        <v>281</v>
      </c>
      <c r="GDX7" s="2480"/>
      <c r="GDY7" s="2481"/>
      <c r="GDZ7" s="2481"/>
      <c r="GEA7" s="2481"/>
      <c r="GEB7"/>
      <c r="GEC7" s="69" t="s">
        <v>282</v>
      </c>
      <c r="GED7" s="68">
        <v>44012</v>
      </c>
      <c r="GEE7" s="2479" t="s">
        <v>281</v>
      </c>
      <c r="GEF7" s="2480"/>
      <c r="GEG7" s="2481"/>
      <c r="GEH7" s="2481"/>
      <c r="GEI7" s="2481"/>
      <c r="GEJ7"/>
      <c r="GEK7" s="69" t="s">
        <v>282</v>
      </c>
      <c r="GEL7" s="68">
        <v>44012</v>
      </c>
      <c r="GEM7" s="2479" t="s">
        <v>281</v>
      </c>
      <c r="GEN7" s="2480"/>
      <c r="GEO7" s="2481"/>
      <c r="GEP7" s="2481"/>
      <c r="GEQ7" s="2481"/>
      <c r="GER7"/>
      <c r="GES7" s="69" t="s">
        <v>282</v>
      </c>
      <c r="GET7" s="68">
        <v>44012</v>
      </c>
      <c r="GEU7" s="2479" t="s">
        <v>281</v>
      </c>
      <c r="GEV7" s="2480"/>
      <c r="GEW7" s="2481"/>
      <c r="GEX7" s="2481"/>
      <c r="GEY7" s="2481"/>
      <c r="GEZ7"/>
      <c r="GFA7" s="69" t="s">
        <v>282</v>
      </c>
      <c r="GFB7" s="68">
        <v>44012</v>
      </c>
      <c r="GFC7" s="2479" t="s">
        <v>281</v>
      </c>
      <c r="GFD7" s="2480"/>
      <c r="GFE7" s="2481"/>
      <c r="GFF7" s="2481"/>
      <c r="GFG7" s="2481"/>
      <c r="GFH7"/>
      <c r="GFI7" s="69" t="s">
        <v>282</v>
      </c>
      <c r="GFJ7" s="68">
        <v>44012</v>
      </c>
      <c r="GFK7" s="2479" t="s">
        <v>281</v>
      </c>
      <c r="GFL7" s="2480"/>
      <c r="GFM7" s="2481"/>
      <c r="GFN7" s="2481"/>
      <c r="GFO7" s="2481"/>
      <c r="GFP7"/>
      <c r="GFQ7" s="69" t="s">
        <v>282</v>
      </c>
      <c r="GFR7" s="68">
        <v>44012</v>
      </c>
      <c r="GFS7" s="2479" t="s">
        <v>281</v>
      </c>
      <c r="GFT7" s="2480"/>
      <c r="GFU7" s="2481"/>
      <c r="GFV7" s="2481"/>
      <c r="GFW7" s="2481"/>
      <c r="GFX7"/>
      <c r="GFY7" s="69" t="s">
        <v>282</v>
      </c>
      <c r="GFZ7" s="68">
        <v>44012</v>
      </c>
      <c r="GGA7" s="2479" t="s">
        <v>281</v>
      </c>
      <c r="GGB7" s="2480"/>
      <c r="GGC7" s="2481"/>
      <c r="GGD7" s="2481"/>
      <c r="GGE7" s="2481"/>
      <c r="GGF7"/>
      <c r="GGG7" s="69" t="s">
        <v>282</v>
      </c>
      <c r="GGH7" s="68">
        <v>44012</v>
      </c>
      <c r="GGI7" s="2479" t="s">
        <v>281</v>
      </c>
      <c r="GGJ7" s="2480"/>
      <c r="GGK7" s="2481"/>
      <c r="GGL7" s="2481"/>
      <c r="GGM7" s="2481"/>
      <c r="GGN7"/>
      <c r="GGO7" s="69" t="s">
        <v>282</v>
      </c>
      <c r="GGP7" s="68">
        <v>44012</v>
      </c>
      <c r="GGQ7" s="2479" t="s">
        <v>281</v>
      </c>
      <c r="GGR7" s="2480"/>
      <c r="GGS7" s="2481"/>
      <c r="GGT7" s="2481"/>
      <c r="GGU7" s="2481"/>
      <c r="GGV7"/>
      <c r="GGW7" s="69" t="s">
        <v>282</v>
      </c>
      <c r="GGX7" s="68">
        <v>44012</v>
      </c>
      <c r="GGY7" s="2479" t="s">
        <v>281</v>
      </c>
      <c r="GGZ7" s="2480"/>
      <c r="GHA7" s="2481"/>
      <c r="GHB7" s="2481"/>
      <c r="GHC7" s="2481"/>
      <c r="GHD7"/>
      <c r="GHE7" s="69" t="s">
        <v>282</v>
      </c>
      <c r="GHF7" s="68">
        <v>44012</v>
      </c>
      <c r="GHG7" s="2479" t="s">
        <v>281</v>
      </c>
      <c r="GHH7" s="2480"/>
      <c r="GHI7" s="2481"/>
      <c r="GHJ7" s="2481"/>
      <c r="GHK7" s="2481"/>
      <c r="GHL7"/>
      <c r="GHM7" s="69" t="s">
        <v>282</v>
      </c>
      <c r="GHN7" s="68">
        <v>44012</v>
      </c>
      <c r="GHO7" s="2479" t="s">
        <v>281</v>
      </c>
      <c r="GHP7" s="2480"/>
      <c r="GHQ7" s="2481"/>
      <c r="GHR7" s="2481"/>
      <c r="GHS7" s="2481"/>
      <c r="GHT7"/>
      <c r="GHU7" s="69" t="s">
        <v>282</v>
      </c>
      <c r="GHV7" s="68">
        <v>44012</v>
      </c>
      <c r="GHW7" s="2479" t="s">
        <v>281</v>
      </c>
      <c r="GHX7" s="2480"/>
      <c r="GHY7" s="2481"/>
      <c r="GHZ7" s="2481"/>
      <c r="GIA7" s="2481"/>
      <c r="GIB7"/>
      <c r="GIC7" s="69" t="s">
        <v>282</v>
      </c>
      <c r="GID7" s="68">
        <v>44012</v>
      </c>
      <c r="GIE7" s="2479" t="s">
        <v>281</v>
      </c>
      <c r="GIF7" s="2480"/>
      <c r="GIG7" s="2481"/>
      <c r="GIH7" s="2481"/>
      <c r="GII7" s="2481"/>
      <c r="GIJ7"/>
      <c r="GIK7" s="69" t="s">
        <v>282</v>
      </c>
      <c r="GIL7" s="68">
        <v>44012</v>
      </c>
      <c r="GIM7" s="2479" t="s">
        <v>281</v>
      </c>
      <c r="GIN7" s="2480"/>
      <c r="GIO7" s="2481"/>
      <c r="GIP7" s="2481"/>
      <c r="GIQ7" s="2481"/>
      <c r="GIR7"/>
      <c r="GIS7" s="69" t="s">
        <v>282</v>
      </c>
      <c r="GIT7" s="68">
        <v>44012</v>
      </c>
      <c r="GIU7" s="2479" t="s">
        <v>281</v>
      </c>
      <c r="GIV7" s="2480"/>
      <c r="GIW7" s="2481"/>
      <c r="GIX7" s="2481"/>
      <c r="GIY7" s="2481"/>
      <c r="GIZ7"/>
      <c r="GJA7" s="69" t="s">
        <v>282</v>
      </c>
      <c r="GJB7" s="68">
        <v>44012</v>
      </c>
      <c r="GJC7" s="2479" t="s">
        <v>281</v>
      </c>
      <c r="GJD7" s="2480"/>
      <c r="GJE7" s="2481"/>
      <c r="GJF7" s="2481"/>
      <c r="GJG7" s="2481"/>
      <c r="GJH7"/>
      <c r="GJI7" s="69" t="s">
        <v>282</v>
      </c>
      <c r="GJJ7" s="68">
        <v>44012</v>
      </c>
      <c r="GJK7" s="2479" t="s">
        <v>281</v>
      </c>
      <c r="GJL7" s="2480"/>
      <c r="GJM7" s="2481"/>
      <c r="GJN7" s="2481"/>
      <c r="GJO7" s="2481"/>
      <c r="GJP7"/>
      <c r="GJQ7" s="69" t="s">
        <v>282</v>
      </c>
      <c r="GJR7" s="68">
        <v>44012</v>
      </c>
      <c r="GJS7" s="2479" t="s">
        <v>281</v>
      </c>
      <c r="GJT7" s="2480"/>
      <c r="GJU7" s="2481"/>
      <c r="GJV7" s="2481"/>
      <c r="GJW7" s="2481"/>
      <c r="GJX7"/>
      <c r="GJY7" s="69" t="s">
        <v>282</v>
      </c>
      <c r="GJZ7" s="68">
        <v>44012</v>
      </c>
      <c r="GKA7" s="2479" t="s">
        <v>281</v>
      </c>
      <c r="GKB7" s="2480"/>
      <c r="GKC7" s="2481"/>
      <c r="GKD7" s="2481"/>
      <c r="GKE7" s="2481"/>
      <c r="GKF7"/>
      <c r="GKG7" s="69" t="s">
        <v>282</v>
      </c>
      <c r="GKH7" s="68">
        <v>44012</v>
      </c>
      <c r="GKI7" s="2479" t="s">
        <v>281</v>
      </c>
      <c r="GKJ7" s="2480"/>
      <c r="GKK7" s="2481"/>
      <c r="GKL7" s="2481"/>
      <c r="GKM7" s="2481"/>
      <c r="GKN7"/>
      <c r="GKO7" s="69" t="s">
        <v>282</v>
      </c>
      <c r="GKP7" s="68">
        <v>44012</v>
      </c>
      <c r="GKQ7" s="2479" t="s">
        <v>281</v>
      </c>
      <c r="GKR7" s="2480"/>
      <c r="GKS7" s="2481"/>
      <c r="GKT7" s="2481"/>
      <c r="GKU7" s="2481"/>
      <c r="GKV7"/>
      <c r="GKW7" s="69" t="s">
        <v>282</v>
      </c>
      <c r="GKX7" s="68">
        <v>44012</v>
      </c>
      <c r="GKY7" s="2479" t="s">
        <v>281</v>
      </c>
      <c r="GKZ7" s="2480"/>
      <c r="GLA7" s="2481"/>
      <c r="GLB7" s="2481"/>
      <c r="GLC7" s="2481"/>
      <c r="GLD7"/>
      <c r="GLE7" s="69" t="s">
        <v>282</v>
      </c>
      <c r="GLF7" s="68">
        <v>44012</v>
      </c>
      <c r="GLG7" s="2479" t="s">
        <v>281</v>
      </c>
      <c r="GLH7" s="2480"/>
      <c r="GLI7" s="2481"/>
      <c r="GLJ7" s="2481"/>
      <c r="GLK7" s="2481"/>
      <c r="GLL7"/>
      <c r="GLM7" s="69" t="s">
        <v>282</v>
      </c>
      <c r="GLN7" s="68">
        <v>44012</v>
      </c>
      <c r="GLO7" s="2479" t="s">
        <v>281</v>
      </c>
      <c r="GLP7" s="2480"/>
      <c r="GLQ7" s="2481"/>
      <c r="GLR7" s="2481"/>
      <c r="GLS7" s="2481"/>
      <c r="GLT7"/>
      <c r="GLU7" s="69" t="s">
        <v>282</v>
      </c>
      <c r="GLV7" s="68">
        <v>44012</v>
      </c>
      <c r="GLW7" s="2479" t="s">
        <v>281</v>
      </c>
      <c r="GLX7" s="2480"/>
      <c r="GLY7" s="2481"/>
      <c r="GLZ7" s="2481"/>
      <c r="GMA7" s="2481"/>
      <c r="GMB7"/>
      <c r="GMC7" s="69" t="s">
        <v>282</v>
      </c>
      <c r="GMD7" s="68">
        <v>44012</v>
      </c>
      <c r="GME7" s="2479" t="s">
        <v>281</v>
      </c>
      <c r="GMF7" s="2480"/>
      <c r="GMG7" s="2481"/>
      <c r="GMH7" s="2481"/>
      <c r="GMI7" s="2481"/>
      <c r="GMJ7"/>
      <c r="GMK7" s="69" t="s">
        <v>282</v>
      </c>
      <c r="GML7" s="68">
        <v>44012</v>
      </c>
      <c r="GMM7" s="2479" t="s">
        <v>281</v>
      </c>
      <c r="GMN7" s="2480"/>
      <c r="GMO7" s="2481"/>
      <c r="GMP7" s="2481"/>
      <c r="GMQ7" s="2481"/>
      <c r="GMR7"/>
      <c r="GMS7" s="69" t="s">
        <v>282</v>
      </c>
      <c r="GMT7" s="68">
        <v>44012</v>
      </c>
      <c r="GMU7" s="2479" t="s">
        <v>281</v>
      </c>
      <c r="GMV7" s="2480"/>
      <c r="GMW7" s="2481"/>
      <c r="GMX7" s="2481"/>
      <c r="GMY7" s="2481"/>
      <c r="GMZ7"/>
      <c r="GNA7" s="69" t="s">
        <v>282</v>
      </c>
      <c r="GNB7" s="68">
        <v>44012</v>
      </c>
      <c r="GNC7" s="2479" t="s">
        <v>281</v>
      </c>
      <c r="GND7" s="2480"/>
      <c r="GNE7" s="2481"/>
      <c r="GNF7" s="2481"/>
      <c r="GNG7" s="2481"/>
      <c r="GNH7"/>
      <c r="GNI7" s="69" t="s">
        <v>282</v>
      </c>
      <c r="GNJ7" s="68">
        <v>44012</v>
      </c>
      <c r="GNK7" s="2479" t="s">
        <v>281</v>
      </c>
      <c r="GNL7" s="2480"/>
      <c r="GNM7" s="2481"/>
      <c r="GNN7" s="2481"/>
      <c r="GNO7" s="2481"/>
      <c r="GNP7"/>
      <c r="GNQ7" s="69" t="s">
        <v>282</v>
      </c>
      <c r="GNR7" s="68">
        <v>44012</v>
      </c>
      <c r="GNS7" s="2479" t="s">
        <v>281</v>
      </c>
      <c r="GNT7" s="2480"/>
      <c r="GNU7" s="2481"/>
      <c r="GNV7" s="2481"/>
      <c r="GNW7" s="2481"/>
      <c r="GNX7"/>
      <c r="GNY7" s="69" t="s">
        <v>282</v>
      </c>
      <c r="GNZ7" s="68">
        <v>44012</v>
      </c>
      <c r="GOA7" s="2479" t="s">
        <v>281</v>
      </c>
      <c r="GOB7" s="2480"/>
      <c r="GOC7" s="2481"/>
      <c r="GOD7" s="2481"/>
      <c r="GOE7" s="2481"/>
      <c r="GOF7"/>
      <c r="GOG7" s="69" t="s">
        <v>282</v>
      </c>
      <c r="GOH7" s="68">
        <v>44012</v>
      </c>
      <c r="GOI7" s="2479" t="s">
        <v>281</v>
      </c>
      <c r="GOJ7" s="2480"/>
      <c r="GOK7" s="2481"/>
      <c r="GOL7" s="2481"/>
      <c r="GOM7" s="2481"/>
      <c r="GON7"/>
      <c r="GOO7" s="69" t="s">
        <v>282</v>
      </c>
      <c r="GOP7" s="68">
        <v>44012</v>
      </c>
      <c r="GOQ7" s="2479" t="s">
        <v>281</v>
      </c>
      <c r="GOR7" s="2480"/>
      <c r="GOS7" s="2481"/>
      <c r="GOT7" s="2481"/>
      <c r="GOU7" s="2481"/>
      <c r="GOV7"/>
      <c r="GOW7" s="69" t="s">
        <v>282</v>
      </c>
      <c r="GOX7" s="68">
        <v>44012</v>
      </c>
      <c r="GOY7" s="2479" t="s">
        <v>281</v>
      </c>
      <c r="GOZ7" s="2480"/>
      <c r="GPA7" s="2481"/>
      <c r="GPB7" s="2481"/>
      <c r="GPC7" s="2481"/>
      <c r="GPD7"/>
      <c r="GPE7" s="69" t="s">
        <v>282</v>
      </c>
      <c r="GPF7" s="68">
        <v>44012</v>
      </c>
      <c r="GPG7" s="2479" t="s">
        <v>281</v>
      </c>
      <c r="GPH7" s="2480"/>
      <c r="GPI7" s="2481"/>
      <c r="GPJ7" s="2481"/>
      <c r="GPK7" s="2481"/>
      <c r="GPL7"/>
      <c r="GPM7" s="69" t="s">
        <v>282</v>
      </c>
      <c r="GPN7" s="68">
        <v>44012</v>
      </c>
      <c r="GPO7" s="2479" t="s">
        <v>281</v>
      </c>
      <c r="GPP7" s="2480"/>
      <c r="GPQ7" s="2481"/>
      <c r="GPR7" s="2481"/>
      <c r="GPS7" s="2481"/>
      <c r="GPT7"/>
      <c r="GPU7" s="69" t="s">
        <v>282</v>
      </c>
      <c r="GPV7" s="68">
        <v>44012</v>
      </c>
      <c r="GPW7" s="2479" t="s">
        <v>281</v>
      </c>
      <c r="GPX7" s="2480"/>
      <c r="GPY7" s="2481"/>
      <c r="GPZ7" s="2481"/>
      <c r="GQA7" s="2481"/>
      <c r="GQB7"/>
      <c r="GQC7" s="69" t="s">
        <v>282</v>
      </c>
      <c r="GQD7" s="68">
        <v>44012</v>
      </c>
      <c r="GQE7" s="2479" t="s">
        <v>281</v>
      </c>
      <c r="GQF7" s="2480"/>
      <c r="GQG7" s="2481"/>
      <c r="GQH7" s="2481"/>
      <c r="GQI7" s="2481"/>
      <c r="GQJ7"/>
      <c r="GQK7" s="69" t="s">
        <v>282</v>
      </c>
      <c r="GQL7" s="68">
        <v>44012</v>
      </c>
      <c r="GQM7" s="2479" t="s">
        <v>281</v>
      </c>
      <c r="GQN7" s="2480"/>
      <c r="GQO7" s="2481"/>
      <c r="GQP7" s="2481"/>
      <c r="GQQ7" s="2481"/>
      <c r="GQR7"/>
      <c r="GQS7" s="69" t="s">
        <v>282</v>
      </c>
      <c r="GQT7" s="68">
        <v>44012</v>
      </c>
      <c r="GQU7" s="2479" t="s">
        <v>281</v>
      </c>
      <c r="GQV7" s="2480"/>
      <c r="GQW7" s="2481"/>
      <c r="GQX7" s="2481"/>
      <c r="GQY7" s="2481"/>
      <c r="GQZ7"/>
      <c r="GRA7" s="69" t="s">
        <v>282</v>
      </c>
      <c r="GRB7" s="68">
        <v>44012</v>
      </c>
      <c r="GRC7" s="2479" t="s">
        <v>281</v>
      </c>
      <c r="GRD7" s="2480"/>
      <c r="GRE7" s="2481"/>
      <c r="GRF7" s="2481"/>
      <c r="GRG7" s="2481"/>
      <c r="GRH7"/>
      <c r="GRI7" s="69" t="s">
        <v>282</v>
      </c>
      <c r="GRJ7" s="68">
        <v>44012</v>
      </c>
      <c r="GRK7" s="2479" t="s">
        <v>281</v>
      </c>
      <c r="GRL7" s="2480"/>
      <c r="GRM7" s="2481"/>
      <c r="GRN7" s="2481"/>
      <c r="GRO7" s="2481"/>
      <c r="GRP7"/>
      <c r="GRQ7" s="69" t="s">
        <v>282</v>
      </c>
      <c r="GRR7" s="68">
        <v>44012</v>
      </c>
      <c r="GRS7" s="2479" t="s">
        <v>281</v>
      </c>
      <c r="GRT7" s="2480"/>
      <c r="GRU7" s="2481"/>
      <c r="GRV7" s="2481"/>
      <c r="GRW7" s="2481"/>
      <c r="GRX7"/>
      <c r="GRY7" s="69" t="s">
        <v>282</v>
      </c>
      <c r="GRZ7" s="68">
        <v>44012</v>
      </c>
      <c r="GSA7" s="2479" t="s">
        <v>281</v>
      </c>
      <c r="GSB7" s="2480"/>
      <c r="GSC7" s="2481"/>
      <c r="GSD7" s="2481"/>
      <c r="GSE7" s="2481"/>
      <c r="GSF7"/>
      <c r="GSG7" s="69" t="s">
        <v>282</v>
      </c>
      <c r="GSH7" s="68">
        <v>44012</v>
      </c>
      <c r="GSI7" s="2479" t="s">
        <v>281</v>
      </c>
      <c r="GSJ7" s="2480"/>
      <c r="GSK7" s="2481"/>
      <c r="GSL7" s="2481"/>
      <c r="GSM7" s="2481"/>
      <c r="GSN7"/>
      <c r="GSO7" s="69" t="s">
        <v>282</v>
      </c>
      <c r="GSP7" s="68">
        <v>44012</v>
      </c>
      <c r="GSQ7" s="2479" t="s">
        <v>281</v>
      </c>
      <c r="GSR7" s="2480"/>
      <c r="GSS7" s="2481"/>
      <c r="GST7" s="2481"/>
      <c r="GSU7" s="2481"/>
      <c r="GSV7"/>
      <c r="GSW7" s="69" t="s">
        <v>282</v>
      </c>
      <c r="GSX7" s="68">
        <v>44012</v>
      </c>
      <c r="GSY7" s="2479" t="s">
        <v>281</v>
      </c>
      <c r="GSZ7" s="2480"/>
      <c r="GTA7" s="2481"/>
      <c r="GTB7" s="2481"/>
      <c r="GTC7" s="2481"/>
      <c r="GTD7"/>
      <c r="GTE7" s="69" t="s">
        <v>282</v>
      </c>
      <c r="GTF7" s="68">
        <v>44012</v>
      </c>
      <c r="GTG7" s="2479" t="s">
        <v>281</v>
      </c>
      <c r="GTH7" s="2480"/>
      <c r="GTI7" s="2481"/>
      <c r="GTJ7" s="2481"/>
      <c r="GTK7" s="2481"/>
      <c r="GTL7"/>
      <c r="GTM7" s="69" t="s">
        <v>282</v>
      </c>
      <c r="GTN7" s="68">
        <v>44012</v>
      </c>
      <c r="GTO7" s="2479" t="s">
        <v>281</v>
      </c>
      <c r="GTP7" s="2480"/>
      <c r="GTQ7" s="2481"/>
      <c r="GTR7" s="2481"/>
      <c r="GTS7" s="2481"/>
      <c r="GTT7"/>
      <c r="GTU7" s="69" t="s">
        <v>282</v>
      </c>
      <c r="GTV7" s="68">
        <v>44012</v>
      </c>
      <c r="GTW7" s="2479" t="s">
        <v>281</v>
      </c>
      <c r="GTX7" s="2480"/>
      <c r="GTY7" s="2481"/>
      <c r="GTZ7" s="2481"/>
      <c r="GUA7" s="2481"/>
      <c r="GUB7"/>
      <c r="GUC7" s="69" t="s">
        <v>282</v>
      </c>
      <c r="GUD7" s="68">
        <v>44012</v>
      </c>
      <c r="GUE7" s="2479" t="s">
        <v>281</v>
      </c>
      <c r="GUF7" s="2480"/>
      <c r="GUG7" s="2481"/>
      <c r="GUH7" s="2481"/>
      <c r="GUI7" s="2481"/>
      <c r="GUJ7"/>
      <c r="GUK7" s="69" t="s">
        <v>282</v>
      </c>
      <c r="GUL7" s="68">
        <v>44012</v>
      </c>
      <c r="GUM7" s="2479" t="s">
        <v>281</v>
      </c>
      <c r="GUN7" s="2480"/>
      <c r="GUO7" s="2481"/>
      <c r="GUP7" s="2481"/>
      <c r="GUQ7" s="2481"/>
      <c r="GUR7"/>
      <c r="GUS7" s="69" t="s">
        <v>282</v>
      </c>
      <c r="GUT7" s="68">
        <v>44012</v>
      </c>
      <c r="GUU7" s="2479" t="s">
        <v>281</v>
      </c>
      <c r="GUV7" s="2480"/>
      <c r="GUW7" s="2481"/>
      <c r="GUX7" s="2481"/>
      <c r="GUY7" s="2481"/>
      <c r="GUZ7"/>
      <c r="GVA7" s="69" t="s">
        <v>282</v>
      </c>
      <c r="GVB7" s="68">
        <v>44012</v>
      </c>
      <c r="GVC7" s="2479" t="s">
        <v>281</v>
      </c>
      <c r="GVD7" s="2480"/>
      <c r="GVE7" s="2481"/>
      <c r="GVF7" s="2481"/>
      <c r="GVG7" s="2481"/>
      <c r="GVH7"/>
      <c r="GVI7" s="69" t="s">
        <v>282</v>
      </c>
      <c r="GVJ7" s="68">
        <v>44012</v>
      </c>
      <c r="GVK7" s="2479" t="s">
        <v>281</v>
      </c>
      <c r="GVL7" s="2480"/>
      <c r="GVM7" s="2481"/>
      <c r="GVN7" s="2481"/>
      <c r="GVO7" s="2481"/>
      <c r="GVP7"/>
      <c r="GVQ7" s="69" t="s">
        <v>282</v>
      </c>
      <c r="GVR7" s="68">
        <v>44012</v>
      </c>
      <c r="GVS7" s="2479" t="s">
        <v>281</v>
      </c>
      <c r="GVT7" s="2480"/>
      <c r="GVU7" s="2481"/>
      <c r="GVV7" s="2481"/>
      <c r="GVW7" s="2481"/>
      <c r="GVX7"/>
      <c r="GVY7" s="69" t="s">
        <v>282</v>
      </c>
      <c r="GVZ7" s="68">
        <v>44012</v>
      </c>
      <c r="GWA7" s="2479" t="s">
        <v>281</v>
      </c>
      <c r="GWB7" s="2480"/>
      <c r="GWC7" s="2481"/>
      <c r="GWD7" s="2481"/>
      <c r="GWE7" s="2481"/>
      <c r="GWF7"/>
      <c r="GWG7" s="69" t="s">
        <v>282</v>
      </c>
      <c r="GWH7" s="68">
        <v>44012</v>
      </c>
      <c r="GWI7" s="2479" t="s">
        <v>281</v>
      </c>
      <c r="GWJ7" s="2480"/>
      <c r="GWK7" s="2481"/>
      <c r="GWL7" s="2481"/>
      <c r="GWM7" s="2481"/>
      <c r="GWN7"/>
      <c r="GWO7" s="69" t="s">
        <v>282</v>
      </c>
      <c r="GWP7" s="68">
        <v>44012</v>
      </c>
      <c r="GWQ7" s="2479" t="s">
        <v>281</v>
      </c>
      <c r="GWR7" s="2480"/>
      <c r="GWS7" s="2481"/>
      <c r="GWT7" s="2481"/>
      <c r="GWU7" s="2481"/>
      <c r="GWV7"/>
      <c r="GWW7" s="69" t="s">
        <v>282</v>
      </c>
      <c r="GWX7" s="68">
        <v>44012</v>
      </c>
      <c r="GWY7" s="2479" t="s">
        <v>281</v>
      </c>
      <c r="GWZ7" s="2480"/>
      <c r="GXA7" s="2481"/>
      <c r="GXB7" s="2481"/>
      <c r="GXC7" s="2481"/>
      <c r="GXD7"/>
      <c r="GXE7" s="69" t="s">
        <v>282</v>
      </c>
      <c r="GXF7" s="68">
        <v>44012</v>
      </c>
      <c r="GXG7" s="2479" t="s">
        <v>281</v>
      </c>
      <c r="GXH7" s="2480"/>
      <c r="GXI7" s="2481"/>
      <c r="GXJ7" s="2481"/>
      <c r="GXK7" s="2481"/>
      <c r="GXL7"/>
      <c r="GXM7" s="69" t="s">
        <v>282</v>
      </c>
      <c r="GXN7" s="68">
        <v>44012</v>
      </c>
      <c r="GXO7" s="2479" t="s">
        <v>281</v>
      </c>
      <c r="GXP7" s="2480"/>
      <c r="GXQ7" s="2481"/>
      <c r="GXR7" s="2481"/>
      <c r="GXS7" s="2481"/>
      <c r="GXT7"/>
      <c r="GXU7" s="69" t="s">
        <v>282</v>
      </c>
      <c r="GXV7" s="68">
        <v>44012</v>
      </c>
      <c r="GXW7" s="2479" t="s">
        <v>281</v>
      </c>
      <c r="GXX7" s="2480"/>
      <c r="GXY7" s="2481"/>
      <c r="GXZ7" s="2481"/>
      <c r="GYA7" s="2481"/>
      <c r="GYB7"/>
      <c r="GYC7" s="69" t="s">
        <v>282</v>
      </c>
      <c r="GYD7" s="68">
        <v>44012</v>
      </c>
      <c r="GYE7" s="2479" t="s">
        <v>281</v>
      </c>
      <c r="GYF7" s="2480"/>
      <c r="GYG7" s="2481"/>
      <c r="GYH7" s="2481"/>
      <c r="GYI7" s="2481"/>
      <c r="GYJ7"/>
      <c r="GYK7" s="69" t="s">
        <v>282</v>
      </c>
      <c r="GYL7" s="68">
        <v>44012</v>
      </c>
      <c r="GYM7" s="2479" t="s">
        <v>281</v>
      </c>
      <c r="GYN7" s="2480"/>
      <c r="GYO7" s="2481"/>
      <c r="GYP7" s="2481"/>
      <c r="GYQ7" s="2481"/>
      <c r="GYR7"/>
      <c r="GYS7" s="69" t="s">
        <v>282</v>
      </c>
      <c r="GYT7" s="68">
        <v>44012</v>
      </c>
      <c r="GYU7" s="2479" t="s">
        <v>281</v>
      </c>
      <c r="GYV7" s="2480"/>
      <c r="GYW7" s="2481"/>
      <c r="GYX7" s="2481"/>
      <c r="GYY7" s="2481"/>
      <c r="GYZ7"/>
      <c r="GZA7" s="69" t="s">
        <v>282</v>
      </c>
      <c r="GZB7" s="68">
        <v>44012</v>
      </c>
      <c r="GZC7" s="2479" t="s">
        <v>281</v>
      </c>
      <c r="GZD7" s="2480"/>
      <c r="GZE7" s="2481"/>
      <c r="GZF7" s="2481"/>
      <c r="GZG7" s="2481"/>
      <c r="GZH7"/>
      <c r="GZI7" s="69" t="s">
        <v>282</v>
      </c>
      <c r="GZJ7" s="68">
        <v>44012</v>
      </c>
      <c r="GZK7" s="2479" t="s">
        <v>281</v>
      </c>
      <c r="GZL7" s="2480"/>
      <c r="GZM7" s="2481"/>
      <c r="GZN7" s="2481"/>
      <c r="GZO7" s="2481"/>
      <c r="GZP7"/>
      <c r="GZQ7" s="69" t="s">
        <v>282</v>
      </c>
      <c r="GZR7" s="68">
        <v>44012</v>
      </c>
      <c r="GZS7" s="2479" t="s">
        <v>281</v>
      </c>
      <c r="GZT7" s="2480"/>
      <c r="GZU7" s="2481"/>
      <c r="GZV7" s="2481"/>
      <c r="GZW7" s="2481"/>
      <c r="GZX7"/>
      <c r="GZY7" s="69" t="s">
        <v>282</v>
      </c>
      <c r="GZZ7" s="68">
        <v>44012</v>
      </c>
      <c r="HAA7" s="2479" t="s">
        <v>281</v>
      </c>
      <c r="HAB7" s="2480"/>
      <c r="HAC7" s="2481"/>
      <c r="HAD7" s="2481"/>
      <c r="HAE7" s="2481"/>
      <c r="HAF7"/>
      <c r="HAG7" s="69" t="s">
        <v>282</v>
      </c>
      <c r="HAH7" s="68">
        <v>44012</v>
      </c>
      <c r="HAI7" s="2479" t="s">
        <v>281</v>
      </c>
      <c r="HAJ7" s="2480"/>
      <c r="HAK7" s="2481"/>
      <c r="HAL7" s="2481"/>
      <c r="HAM7" s="2481"/>
      <c r="HAN7"/>
      <c r="HAO7" s="69" t="s">
        <v>282</v>
      </c>
      <c r="HAP7" s="68">
        <v>44012</v>
      </c>
      <c r="HAQ7" s="2479" t="s">
        <v>281</v>
      </c>
      <c r="HAR7" s="2480"/>
      <c r="HAS7" s="2481"/>
      <c r="HAT7" s="2481"/>
      <c r="HAU7" s="2481"/>
      <c r="HAV7"/>
      <c r="HAW7" s="69" t="s">
        <v>282</v>
      </c>
      <c r="HAX7" s="68">
        <v>44012</v>
      </c>
      <c r="HAY7" s="2479" t="s">
        <v>281</v>
      </c>
      <c r="HAZ7" s="2480"/>
      <c r="HBA7" s="2481"/>
      <c r="HBB7" s="2481"/>
      <c r="HBC7" s="2481"/>
      <c r="HBD7"/>
      <c r="HBE7" s="69" t="s">
        <v>282</v>
      </c>
      <c r="HBF7" s="68">
        <v>44012</v>
      </c>
      <c r="HBG7" s="2479" t="s">
        <v>281</v>
      </c>
      <c r="HBH7" s="2480"/>
      <c r="HBI7" s="2481"/>
      <c r="HBJ7" s="2481"/>
      <c r="HBK7" s="2481"/>
      <c r="HBL7"/>
      <c r="HBM7" s="69" t="s">
        <v>282</v>
      </c>
      <c r="HBN7" s="68">
        <v>44012</v>
      </c>
      <c r="HBO7" s="2479" t="s">
        <v>281</v>
      </c>
      <c r="HBP7" s="2480"/>
      <c r="HBQ7" s="2481"/>
      <c r="HBR7" s="2481"/>
      <c r="HBS7" s="2481"/>
      <c r="HBT7"/>
      <c r="HBU7" s="69" t="s">
        <v>282</v>
      </c>
      <c r="HBV7" s="68">
        <v>44012</v>
      </c>
      <c r="HBW7" s="2479" t="s">
        <v>281</v>
      </c>
      <c r="HBX7" s="2480"/>
      <c r="HBY7" s="2481"/>
      <c r="HBZ7" s="2481"/>
      <c r="HCA7" s="2481"/>
      <c r="HCB7"/>
      <c r="HCC7" s="69" t="s">
        <v>282</v>
      </c>
      <c r="HCD7" s="68">
        <v>44012</v>
      </c>
      <c r="HCE7" s="2479" t="s">
        <v>281</v>
      </c>
      <c r="HCF7" s="2480"/>
      <c r="HCG7" s="2481"/>
      <c r="HCH7" s="2481"/>
      <c r="HCI7" s="2481"/>
      <c r="HCJ7"/>
      <c r="HCK7" s="69" t="s">
        <v>282</v>
      </c>
      <c r="HCL7" s="68">
        <v>44012</v>
      </c>
      <c r="HCM7" s="2479" t="s">
        <v>281</v>
      </c>
      <c r="HCN7" s="2480"/>
      <c r="HCO7" s="2481"/>
      <c r="HCP7" s="2481"/>
      <c r="HCQ7" s="2481"/>
      <c r="HCR7"/>
      <c r="HCS7" s="69" t="s">
        <v>282</v>
      </c>
      <c r="HCT7" s="68">
        <v>44012</v>
      </c>
      <c r="HCU7" s="2479" t="s">
        <v>281</v>
      </c>
      <c r="HCV7" s="2480"/>
      <c r="HCW7" s="2481"/>
      <c r="HCX7" s="2481"/>
      <c r="HCY7" s="2481"/>
      <c r="HCZ7"/>
      <c r="HDA7" s="69" t="s">
        <v>282</v>
      </c>
      <c r="HDB7" s="68">
        <v>44012</v>
      </c>
      <c r="HDC7" s="2479" t="s">
        <v>281</v>
      </c>
      <c r="HDD7" s="2480"/>
      <c r="HDE7" s="2481"/>
      <c r="HDF7" s="2481"/>
      <c r="HDG7" s="2481"/>
      <c r="HDH7"/>
      <c r="HDI7" s="69" t="s">
        <v>282</v>
      </c>
      <c r="HDJ7" s="68">
        <v>44012</v>
      </c>
      <c r="HDK7" s="2479" t="s">
        <v>281</v>
      </c>
      <c r="HDL7" s="2480"/>
      <c r="HDM7" s="2481"/>
      <c r="HDN7" s="2481"/>
      <c r="HDO7" s="2481"/>
      <c r="HDP7"/>
      <c r="HDQ7" s="69" t="s">
        <v>282</v>
      </c>
      <c r="HDR7" s="68">
        <v>44012</v>
      </c>
      <c r="HDS7" s="2479" t="s">
        <v>281</v>
      </c>
      <c r="HDT7" s="2480"/>
      <c r="HDU7" s="2481"/>
      <c r="HDV7" s="2481"/>
      <c r="HDW7" s="2481"/>
      <c r="HDX7"/>
      <c r="HDY7" s="69" t="s">
        <v>282</v>
      </c>
      <c r="HDZ7" s="68">
        <v>44012</v>
      </c>
      <c r="HEA7" s="2479" t="s">
        <v>281</v>
      </c>
      <c r="HEB7" s="2480"/>
      <c r="HEC7" s="2481"/>
      <c r="HED7" s="2481"/>
      <c r="HEE7" s="2481"/>
      <c r="HEF7"/>
      <c r="HEG7" s="69" t="s">
        <v>282</v>
      </c>
      <c r="HEH7" s="68">
        <v>44012</v>
      </c>
      <c r="HEI7" s="2479" t="s">
        <v>281</v>
      </c>
      <c r="HEJ7" s="2480"/>
      <c r="HEK7" s="2481"/>
      <c r="HEL7" s="2481"/>
      <c r="HEM7" s="2481"/>
      <c r="HEN7"/>
      <c r="HEO7" s="69" t="s">
        <v>282</v>
      </c>
      <c r="HEP7" s="68">
        <v>44012</v>
      </c>
      <c r="HEQ7" s="2479" t="s">
        <v>281</v>
      </c>
      <c r="HER7" s="2480"/>
      <c r="HES7" s="2481"/>
      <c r="HET7" s="2481"/>
      <c r="HEU7" s="2481"/>
      <c r="HEV7"/>
      <c r="HEW7" s="69" t="s">
        <v>282</v>
      </c>
      <c r="HEX7" s="68">
        <v>44012</v>
      </c>
      <c r="HEY7" s="2479" t="s">
        <v>281</v>
      </c>
      <c r="HEZ7" s="2480"/>
      <c r="HFA7" s="2481"/>
      <c r="HFB7" s="2481"/>
      <c r="HFC7" s="2481"/>
      <c r="HFD7"/>
      <c r="HFE7" s="69" t="s">
        <v>282</v>
      </c>
      <c r="HFF7" s="68">
        <v>44012</v>
      </c>
      <c r="HFG7" s="2479" t="s">
        <v>281</v>
      </c>
      <c r="HFH7" s="2480"/>
      <c r="HFI7" s="2481"/>
      <c r="HFJ7" s="2481"/>
      <c r="HFK7" s="2481"/>
      <c r="HFL7"/>
      <c r="HFM7" s="69" t="s">
        <v>282</v>
      </c>
      <c r="HFN7" s="68">
        <v>44012</v>
      </c>
      <c r="HFO7" s="2479" t="s">
        <v>281</v>
      </c>
      <c r="HFP7" s="2480"/>
      <c r="HFQ7" s="2481"/>
      <c r="HFR7" s="2481"/>
      <c r="HFS7" s="2481"/>
      <c r="HFT7"/>
      <c r="HFU7" s="69" t="s">
        <v>282</v>
      </c>
      <c r="HFV7" s="68">
        <v>44012</v>
      </c>
      <c r="HFW7" s="2479" t="s">
        <v>281</v>
      </c>
      <c r="HFX7" s="2480"/>
      <c r="HFY7" s="2481"/>
      <c r="HFZ7" s="2481"/>
      <c r="HGA7" s="2481"/>
      <c r="HGB7"/>
      <c r="HGC7" s="69" t="s">
        <v>282</v>
      </c>
      <c r="HGD7" s="68">
        <v>44012</v>
      </c>
      <c r="HGE7" s="2479" t="s">
        <v>281</v>
      </c>
      <c r="HGF7" s="2480"/>
      <c r="HGG7" s="2481"/>
      <c r="HGH7" s="2481"/>
      <c r="HGI7" s="2481"/>
      <c r="HGJ7"/>
      <c r="HGK7" s="69" t="s">
        <v>282</v>
      </c>
      <c r="HGL7" s="68">
        <v>44012</v>
      </c>
      <c r="HGM7" s="2479" t="s">
        <v>281</v>
      </c>
      <c r="HGN7" s="2480"/>
      <c r="HGO7" s="2481"/>
      <c r="HGP7" s="2481"/>
      <c r="HGQ7" s="2481"/>
      <c r="HGR7"/>
      <c r="HGS7" s="69" t="s">
        <v>282</v>
      </c>
      <c r="HGT7" s="68">
        <v>44012</v>
      </c>
      <c r="HGU7" s="2479" t="s">
        <v>281</v>
      </c>
      <c r="HGV7" s="2480"/>
      <c r="HGW7" s="2481"/>
      <c r="HGX7" s="2481"/>
      <c r="HGY7" s="2481"/>
      <c r="HGZ7"/>
      <c r="HHA7" s="69" t="s">
        <v>282</v>
      </c>
      <c r="HHB7" s="68">
        <v>44012</v>
      </c>
      <c r="HHC7" s="2479" t="s">
        <v>281</v>
      </c>
      <c r="HHD7" s="2480"/>
      <c r="HHE7" s="2481"/>
      <c r="HHF7" s="2481"/>
      <c r="HHG7" s="2481"/>
      <c r="HHH7"/>
      <c r="HHI7" s="69" t="s">
        <v>282</v>
      </c>
      <c r="HHJ7" s="68">
        <v>44012</v>
      </c>
      <c r="HHK7" s="2479" t="s">
        <v>281</v>
      </c>
      <c r="HHL7" s="2480"/>
      <c r="HHM7" s="2481"/>
      <c r="HHN7" s="2481"/>
      <c r="HHO7" s="2481"/>
      <c r="HHP7"/>
      <c r="HHQ7" s="69" t="s">
        <v>282</v>
      </c>
      <c r="HHR7" s="68">
        <v>44012</v>
      </c>
      <c r="HHS7" s="2479" t="s">
        <v>281</v>
      </c>
      <c r="HHT7" s="2480"/>
      <c r="HHU7" s="2481"/>
      <c r="HHV7" s="2481"/>
      <c r="HHW7" s="2481"/>
      <c r="HHX7"/>
      <c r="HHY7" s="69" t="s">
        <v>282</v>
      </c>
      <c r="HHZ7" s="68">
        <v>44012</v>
      </c>
      <c r="HIA7" s="2479" t="s">
        <v>281</v>
      </c>
      <c r="HIB7" s="2480"/>
      <c r="HIC7" s="2481"/>
      <c r="HID7" s="2481"/>
      <c r="HIE7" s="2481"/>
      <c r="HIF7"/>
      <c r="HIG7" s="69" t="s">
        <v>282</v>
      </c>
      <c r="HIH7" s="68">
        <v>44012</v>
      </c>
      <c r="HII7" s="2479" t="s">
        <v>281</v>
      </c>
      <c r="HIJ7" s="2480"/>
      <c r="HIK7" s="2481"/>
      <c r="HIL7" s="2481"/>
      <c r="HIM7" s="2481"/>
      <c r="HIN7"/>
      <c r="HIO7" s="69" t="s">
        <v>282</v>
      </c>
      <c r="HIP7" s="68">
        <v>44012</v>
      </c>
      <c r="HIQ7" s="2479" t="s">
        <v>281</v>
      </c>
      <c r="HIR7" s="2480"/>
      <c r="HIS7" s="2481"/>
      <c r="HIT7" s="2481"/>
      <c r="HIU7" s="2481"/>
      <c r="HIV7"/>
      <c r="HIW7" s="69" t="s">
        <v>282</v>
      </c>
      <c r="HIX7" s="68">
        <v>44012</v>
      </c>
      <c r="HIY7" s="2479" t="s">
        <v>281</v>
      </c>
      <c r="HIZ7" s="2480"/>
      <c r="HJA7" s="2481"/>
      <c r="HJB7" s="2481"/>
      <c r="HJC7" s="2481"/>
      <c r="HJD7"/>
      <c r="HJE7" s="69" t="s">
        <v>282</v>
      </c>
      <c r="HJF7" s="68">
        <v>44012</v>
      </c>
      <c r="HJG7" s="2479" t="s">
        <v>281</v>
      </c>
      <c r="HJH7" s="2480"/>
      <c r="HJI7" s="2481"/>
      <c r="HJJ7" s="2481"/>
      <c r="HJK7" s="2481"/>
      <c r="HJL7"/>
      <c r="HJM7" s="69" t="s">
        <v>282</v>
      </c>
      <c r="HJN7" s="68">
        <v>44012</v>
      </c>
      <c r="HJO7" s="2479" t="s">
        <v>281</v>
      </c>
      <c r="HJP7" s="2480"/>
      <c r="HJQ7" s="2481"/>
      <c r="HJR7" s="2481"/>
      <c r="HJS7" s="2481"/>
      <c r="HJT7"/>
      <c r="HJU7" s="69" t="s">
        <v>282</v>
      </c>
      <c r="HJV7" s="68">
        <v>44012</v>
      </c>
      <c r="HJW7" s="2479" t="s">
        <v>281</v>
      </c>
      <c r="HJX7" s="2480"/>
      <c r="HJY7" s="2481"/>
      <c r="HJZ7" s="2481"/>
      <c r="HKA7" s="2481"/>
      <c r="HKB7"/>
      <c r="HKC7" s="69" t="s">
        <v>282</v>
      </c>
      <c r="HKD7" s="68">
        <v>44012</v>
      </c>
      <c r="HKE7" s="2479" t="s">
        <v>281</v>
      </c>
      <c r="HKF7" s="2480"/>
      <c r="HKG7" s="2481"/>
      <c r="HKH7" s="2481"/>
      <c r="HKI7" s="2481"/>
      <c r="HKJ7"/>
      <c r="HKK7" s="69" t="s">
        <v>282</v>
      </c>
      <c r="HKL7" s="68">
        <v>44012</v>
      </c>
      <c r="HKM7" s="2479" t="s">
        <v>281</v>
      </c>
      <c r="HKN7" s="2480"/>
      <c r="HKO7" s="2481"/>
      <c r="HKP7" s="2481"/>
      <c r="HKQ7" s="2481"/>
      <c r="HKR7"/>
      <c r="HKS7" s="69" t="s">
        <v>282</v>
      </c>
      <c r="HKT7" s="68">
        <v>44012</v>
      </c>
      <c r="HKU7" s="2479" t="s">
        <v>281</v>
      </c>
      <c r="HKV7" s="2480"/>
      <c r="HKW7" s="2481"/>
      <c r="HKX7" s="2481"/>
      <c r="HKY7" s="2481"/>
      <c r="HKZ7"/>
      <c r="HLA7" s="69" t="s">
        <v>282</v>
      </c>
      <c r="HLB7" s="68">
        <v>44012</v>
      </c>
      <c r="HLC7" s="2479" t="s">
        <v>281</v>
      </c>
      <c r="HLD7" s="2480"/>
      <c r="HLE7" s="2481"/>
      <c r="HLF7" s="2481"/>
      <c r="HLG7" s="2481"/>
      <c r="HLH7"/>
      <c r="HLI7" s="69" t="s">
        <v>282</v>
      </c>
      <c r="HLJ7" s="68">
        <v>44012</v>
      </c>
      <c r="HLK7" s="2479" t="s">
        <v>281</v>
      </c>
      <c r="HLL7" s="2480"/>
      <c r="HLM7" s="2481"/>
      <c r="HLN7" s="2481"/>
      <c r="HLO7" s="2481"/>
      <c r="HLP7"/>
      <c r="HLQ7" s="69" t="s">
        <v>282</v>
      </c>
      <c r="HLR7" s="68">
        <v>44012</v>
      </c>
      <c r="HLS7" s="2479" t="s">
        <v>281</v>
      </c>
      <c r="HLT7" s="2480"/>
      <c r="HLU7" s="2481"/>
      <c r="HLV7" s="2481"/>
      <c r="HLW7" s="2481"/>
      <c r="HLX7"/>
      <c r="HLY7" s="69" t="s">
        <v>282</v>
      </c>
      <c r="HLZ7" s="68">
        <v>44012</v>
      </c>
      <c r="HMA7" s="2479" t="s">
        <v>281</v>
      </c>
      <c r="HMB7" s="2480"/>
      <c r="HMC7" s="2481"/>
      <c r="HMD7" s="2481"/>
      <c r="HME7" s="2481"/>
      <c r="HMF7"/>
      <c r="HMG7" s="69" t="s">
        <v>282</v>
      </c>
      <c r="HMH7" s="68">
        <v>44012</v>
      </c>
      <c r="HMI7" s="2479" t="s">
        <v>281</v>
      </c>
      <c r="HMJ7" s="2480"/>
      <c r="HMK7" s="2481"/>
      <c r="HML7" s="2481"/>
      <c r="HMM7" s="2481"/>
      <c r="HMN7"/>
      <c r="HMO7" s="69" t="s">
        <v>282</v>
      </c>
      <c r="HMP7" s="68">
        <v>44012</v>
      </c>
      <c r="HMQ7" s="2479" t="s">
        <v>281</v>
      </c>
      <c r="HMR7" s="2480"/>
      <c r="HMS7" s="2481"/>
      <c r="HMT7" s="2481"/>
      <c r="HMU7" s="2481"/>
      <c r="HMV7"/>
      <c r="HMW7" s="69" t="s">
        <v>282</v>
      </c>
      <c r="HMX7" s="68">
        <v>44012</v>
      </c>
      <c r="HMY7" s="2479" t="s">
        <v>281</v>
      </c>
      <c r="HMZ7" s="2480"/>
      <c r="HNA7" s="2481"/>
      <c r="HNB7" s="2481"/>
      <c r="HNC7" s="2481"/>
      <c r="HND7"/>
      <c r="HNE7" s="69" t="s">
        <v>282</v>
      </c>
      <c r="HNF7" s="68">
        <v>44012</v>
      </c>
      <c r="HNG7" s="2479" t="s">
        <v>281</v>
      </c>
      <c r="HNH7" s="2480"/>
      <c r="HNI7" s="2481"/>
      <c r="HNJ7" s="2481"/>
      <c r="HNK7" s="2481"/>
      <c r="HNL7"/>
      <c r="HNM7" s="69" t="s">
        <v>282</v>
      </c>
      <c r="HNN7" s="68">
        <v>44012</v>
      </c>
      <c r="HNO7" s="2479" t="s">
        <v>281</v>
      </c>
      <c r="HNP7" s="2480"/>
      <c r="HNQ7" s="2481"/>
      <c r="HNR7" s="2481"/>
      <c r="HNS7" s="2481"/>
      <c r="HNT7"/>
      <c r="HNU7" s="69" t="s">
        <v>282</v>
      </c>
      <c r="HNV7" s="68">
        <v>44012</v>
      </c>
      <c r="HNW7" s="2479" t="s">
        <v>281</v>
      </c>
      <c r="HNX7" s="2480"/>
      <c r="HNY7" s="2481"/>
      <c r="HNZ7" s="2481"/>
      <c r="HOA7" s="2481"/>
      <c r="HOB7"/>
      <c r="HOC7" s="69" t="s">
        <v>282</v>
      </c>
      <c r="HOD7" s="68">
        <v>44012</v>
      </c>
      <c r="HOE7" s="2479" t="s">
        <v>281</v>
      </c>
      <c r="HOF7" s="2480"/>
      <c r="HOG7" s="2481"/>
      <c r="HOH7" s="2481"/>
      <c r="HOI7" s="2481"/>
      <c r="HOJ7"/>
      <c r="HOK7" s="69" t="s">
        <v>282</v>
      </c>
      <c r="HOL7" s="68">
        <v>44012</v>
      </c>
      <c r="HOM7" s="2479" t="s">
        <v>281</v>
      </c>
      <c r="HON7" s="2480"/>
      <c r="HOO7" s="2481"/>
      <c r="HOP7" s="2481"/>
      <c r="HOQ7" s="2481"/>
      <c r="HOR7"/>
      <c r="HOS7" s="69" t="s">
        <v>282</v>
      </c>
      <c r="HOT7" s="68">
        <v>44012</v>
      </c>
      <c r="HOU7" s="2479" t="s">
        <v>281</v>
      </c>
      <c r="HOV7" s="2480"/>
      <c r="HOW7" s="2481"/>
      <c r="HOX7" s="2481"/>
      <c r="HOY7" s="2481"/>
      <c r="HOZ7"/>
      <c r="HPA7" s="69" t="s">
        <v>282</v>
      </c>
      <c r="HPB7" s="68">
        <v>44012</v>
      </c>
      <c r="HPC7" s="2479" t="s">
        <v>281</v>
      </c>
      <c r="HPD7" s="2480"/>
      <c r="HPE7" s="2481"/>
      <c r="HPF7" s="2481"/>
      <c r="HPG7" s="2481"/>
      <c r="HPH7"/>
      <c r="HPI7" s="69" t="s">
        <v>282</v>
      </c>
      <c r="HPJ7" s="68">
        <v>44012</v>
      </c>
      <c r="HPK7" s="2479" t="s">
        <v>281</v>
      </c>
      <c r="HPL7" s="2480"/>
      <c r="HPM7" s="2481"/>
      <c r="HPN7" s="2481"/>
      <c r="HPO7" s="2481"/>
      <c r="HPP7"/>
      <c r="HPQ7" s="69" t="s">
        <v>282</v>
      </c>
      <c r="HPR7" s="68">
        <v>44012</v>
      </c>
      <c r="HPS7" s="2479" t="s">
        <v>281</v>
      </c>
      <c r="HPT7" s="2480"/>
      <c r="HPU7" s="2481"/>
      <c r="HPV7" s="2481"/>
      <c r="HPW7" s="2481"/>
      <c r="HPX7"/>
      <c r="HPY7" s="69" t="s">
        <v>282</v>
      </c>
      <c r="HPZ7" s="68">
        <v>44012</v>
      </c>
      <c r="HQA7" s="2479" t="s">
        <v>281</v>
      </c>
      <c r="HQB7" s="2480"/>
      <c r="HQC7" s="2481"/>
      <c r="HQD7" s="2481"/>
      <c r="HQE7" s="2481"/>
      <c r="HQF7"/>
      <c r="HQG7" s="69" t="s">
        <v>282</v>
      </c>
      <c r="HQH7" s="68">
        <v>44012</v>
      </c>
      <c r="HQI7" s="2479" t="s">
        <v>281</v>
      </c>
      <c r="HQJ7" s="2480"/>
      <c r="HQK7" s="2481"/>
      <c r="HQL7" s="2481"/>
      <c r="HQM7" s="2481"/>
      <c r="HQN7"/>
      <c r="HQO7" s="69" t="s">
        <v>282</v>
      </c>
      <c r="HQP7" s="68">
        <v>44012</v>
      </c>
      <c r="HQQ7" s="2479" t="s">
        <v>281</v>
      </c>
      <c r="HQR7" s="2480"/>
      <c r="HQS7" s="2481"/>
      <c r="HQT7" s="2481"/>
      <c r="HQU7" s="2481"/>
      <c r="HQV7"/>
      <c r="HQW7" s="69" t="s">
        <v>282</v>
      </c>
      <c r="HQX7" s="68">
        <v>44012</v>
      </c>
      <c r="HQY7" s="2479" t="s">
        <v>281</v>
      </c>
      <c r="HQZ7" s="2480"/>
      <c r="HRA7" s="2481"/>
      <c r="HRB7" s="2481"/>
      <c r="HRC7" s="2481"/>
      <c r="HRD7"/>
      <c r="HRE7" s="69" t="s">
        <v>282</v>
      </c>
      <c r="HRF7" s="68">
        <v>44012</v>
      </c>
      <c r="HRG7" s="2479" t="s">
        <v>281</v>
      </c>
      <c r="HRH7" s="2480"/>
      <c r="HRI7" s="2481"/>
      <c r="HRJ7" s="2481"/>
      <c r="HRK7" s="2481"/>
      <c r="HRL7"/>
      <c r="HRM7" s="69" t="s">
        <v>282</v>
      </c>
      <c r="HRN7" s="68">
        <v>44012</v>
      </c>
      <c r="HRO7" s="2479" t="s">
        <v>281</v>
      </c>
      <c r="HRP7" s="2480"/>
      <c r="HRQ7" s="2481"/>
      <c r="HRR7" s="2481"/>
      <c r="HRS7" s="2481"/>
      <c r="HRT7"/>
      <c r="HRU7" s="69" t="s">
        <v>282</v>
      </c>
      <c r="HRV7" s="68">
        <v>44012</v>
      </c>
      <c r="HRW7" s="2479" t="s">
        <v>281</v>
      </c>
      <c r="HRX7" s="2480"/>
      <c r="HRY7" s="2481"/>
      <c r="HRZ7" s="2481"/>
      <c r="HSA7" s="2481"/>
      <c r="HSB7"/>
      <c r="HSC7" s="69" t="s">
        <v>282</v>
      </c>
      <c r="HSD7" s="68">
        <v>44012</v>
      </c>
      <c r="HSE7" s="2479" t="s">
        <v>281</v>
      </c>
      <c r="HSF7" s="2480"/>
      <c r="HSG7" s="2481"/>
      <c r="HSH7" s="2481"/>
      <c r="HSI7" s="2481"/>
      <c r="HSJ7"/>
      <c r="HSK7" s="69" t="s">
        <v>282</v>
      </c>
      <c r="HSL7" s="68">
        <v>44012</v>
      </c>
      <c r="HSM7" s="2479" t="s">
        <v>281</v>
      </c>
      <c r="HSN7" s="2480"/>
      <c r="HSO7" s="2481"/>
      <c r="HSP7" s="2481"/>
      <c r="HSQ7" s="2481"/>
      <c r="HSR7"/>
      <c r="HSS7" s="69" t="s">
        <v>282</v>
      </c>
      <c r="HST7" s="68">
        <v>44012</v>
      </c>
      <c r="HSU7" s="2479" t="s">
        <v>281</v>
      </c>
      <c r="HSV7" s="2480"/>
      <c r="HSW7" s="2481"/>
      <c r="HSX7" s="2481"/>
      <c r="HSY7" s="2481"/>
      <c r="HSZ7"/>
      <c r="HTA7" s="69" t="s">
        <v>282</v>
      </c>
      <c r="HTB7" s="68">
        <v>44012</v>
      </c>
      <c r="HTC7" s="2479" t="s">
        <v>281</v>
      </c>
      <c r="HTD7" s="2480"/>
      <c r="HTE7" s="2481"/>
      <c r="HTF7" s="2481"/>
      <c r="HTG7" s="2481"/>
      <c r="HTH7"/>
      <c r="HTI7" s="69" t="s">
        <v>282</v>
      </c>
      <c r="HTJ7" s="68">
        <v>44012</v>
      </c>
      <c r="HTK7" s="2479" t="s">
        <v>281</v>
      </c>
      <c r="HTL7" s="2480"/>
      <c r="HTM7" s="2481"/>
      <c r="HTN7" s="2481"/>
      <c r="HTO7" s="2481"/>
      <c r="HTP7"/>
      <c r="HTQ7" s="69" t="s">
        <v>282</v>
      </c>
      <c r="HTR7" s="68">
        <v>44012</v>
      </c>
      <c r="HTS7" s="2479" t="s">
        <v>281</v>
      </c>
      <c r="HTT7" s="2480"/>
      <c r="HTU7" s="2481"/>
      <c r="HTV7" s="2481"/>
      <c r="HTW7" s="2481"/>
      <c r="HTX7"/>
      <c r="HTY7" s="69" t="s">
        <v>282</v>
      </c>
      <c r="HTZ7" s="68">
        <v>44012</v>
      </c>
      <c r="HUA7" s="2479" t="s">
        <v>281</v>
      </c>
      <c r="HUB7" s="2480"/>
      <c r="HUC7" s="2481"/>
      <c r="HUD7" s="2481"/>
      <c r="HUE7" s="2481"/>
      <c r="HUF7"/>
      <c r="HUG7" s="69" t="s">
        <v>282</v>
      </c>
      <c r="HUH7" s="68">
        <v>44012</v>
      </c>
      <c r="HUI7" s="2479" t="s">
        <v>281</v>
      </c>
      <c r="HUJ7" s="2480"/>
      <c r="HUK7" s="2481"/>
      <c r="HUL7" s="2481"/>
      <c r="HUM7" s="2481"/>
      <c r="HUN7"/>
      <c r="HUO7" s="69" t="s">
        <v>282</v>
      </c>
      <c r="HUP7" s="68">
        <v>44012</v>
      </c>
      <c r="HUQ7" s="2479" t="s">
        <v>281</v>
      </c>
      <c r="HUR7" s="2480"/>
      <c r="HUS7" s="2481"/>
      <c r="HUT7" s="2481"/>
      <c r="HUU7" s="2481"/>
      <c r="HUV7"/>
      <c r="HUW7" s="69" t="s">
        <v>282</v>
      </c>
      <c r="HUX7" s="68">
        <v>44012</v>
      </c>
      <c r="HUY7" s="2479" t="s">
        <v>281</v>
      </c>
      <c r="HUZ7" s="2480"/>
      <c r="HVA7" s="2481"/>
      <c r="HVB7" s="2481"/>
      <c r="HVC7" s="2481"/>
      <c r="HVD7"/>
      <c r="HVE7" s="69" t="s">
        <v>282</v>
      </c>
      <c r="HVF7" s="68">
        <v>44012</v>
      </c>
      <c r="HVG7" s="2479" t="s">
        <v>281</v>
      </c>
      <c r="HVH7" s="2480"/>
      <c r="HVI7" s="2481"/>
      <c r="HVJ7" s="2481"/>
      <c r="HVK7" s="2481"/>
      <c r="HVL7"/>
      <c r="HVM7" s="69" t="s">
        <v>282</v>
      </c>
      <c r="HVN7" s="68">
        <v>44012</v>
      </c>
      <c r="HVO7" s="2479" t="s">
        <v>281</v>
      </c>
      <c r="HVP7" s="2480"/>
      <c r="HVQ7" s="2481"/>
      <c r="HVR7" s="2481"/>
      <c r="HVS7" s="2481"/>
      <c r="HVT7"/>
      <c r="HVU7" s="69" t="s">
        <v>282</v>
      </c>
      <c r="HVV7" s="68">
        <v>44012</v>
      </c>
      <c r="HVW7" s="2479" t="s">
        <v>281</v>
      </c>
      <c r="HVX7" s="2480"/>
      <c r="HVY7" s="2481"/>
      <c r="HVZ7" s="2481"/>
      <c r="HWA7" s="2481"/>
      <c r="HWB7"/>
      <c r="HWC7" s="69" t="s">
        <v>282</v>
      </c>
      <c r="HWD7" s="68">
        <v>44012</v>
      </c>
      <c r="HWE7" s="2479" t="s">
        <v>281</v>
      </c>
      <c r="HWF7" s="2480"/>
      <c r="HWG7" s="2481"/>
      <c r="HWH7" s="2481"/>
      <c r="HWI7" s="2481"/>
      <c r="HWJ7"/>
      <c r="HWK7" s="69" t="s">
        <v>282</v>
      </c>
      <c r="HWL7" s="68">
        <v>44012</v>
      </c>
      <c r="HWM7" s="2479" t="s">
        <v>281</v>
      </c>
      <c r="HWN7" s="2480"/>
      <c r="HWO7" s="2481"/>
      <c r="HWP7" s="2481"/>
      <c r="HWQ7" s="2481"/>
      <c r="HWR7"/>
      <c r="HWS7" s="69" t="s">
        <v>282</v>
      </c>
      <c r="HWT7" s="68">
        <v>44012</v>
      </c>
      <c r="HWU7" s="2479" t="s">
        <v>281</v>
      </c>
      <c r="HWV7" s="2480"/>
      <c r="HWW7" s="2481"/>
      <c r="HWX7" s="2481"/>
      <c r="HWY7" s="2481"/>
      <c r="HWZ7"/>
      <c r="HXA7" s="69" t="s">
        <v>282</v>
      </c>
      <c r="HXB7" s="68">
        <v>44012</v>
      </c>
      <c r="HXC7" s="2479" t="s">
        <v>281</v>
      </c>
      <c r="HXD7" s="2480"/>
      <c r="HXE7" s="2481"/>
      <c r="HXF7" s="2481"/>
      <c r="HXG7" s="2481"/>
      <c r="HXH7"/>
      <c r="HXI7" s="2431" t="s">
        <v>282</v>
      </c>
      <c r="HXJ7" s="2439"/>
      <c r="HXK7" s="3021"/>
      <c r="HXL7" s="3021"/>
      <c r="HXM7" s="3029"/>
      <c r="HXN7" s="3029"/>
      <c r="HXO7" s="3029"/>
      <c r="HXP7" s="1069"/>
      <c r="HXQ7" s="73"/>
      <c r="HXR7" s="2439"/>
      <c r="HXS7" s="3021"/>
      <c r="HXT7" s="3021"/>
      <c r="HXU7" s="3029"/>
      <c r="HXV7" s="3029"/>
      <c r="HXW7" s="3029"/>
      <c r="HXX7" s="1069"/>
      <c r="HXY7" s="73"/>
      <c r="HXZ7" s="2439"/>
      <c r="HYA7" s="3021"/>
      <c r="HYB7" s="3021"/>
      <c r="HYC7" s="3029"/>
      <c r="HYD7" s="3029"/>
      <c r="HYE7" s="3029"/>
      <c r="HYF7" s="1069"/>
      <c r="HYG7" s="73"/>
      <c r="HYH7" s="2439"/>
      <c r="HYI7" s="3021"/>
      <c r="HYJ7" s="3021"/>
      <c r="HYK7" s="3029"/>
      <c r="HYL7" s="3029"/>
      <c r="HYM7" s="3029"/>
      <c r="HYN7" s="1069"/>
      <c r="HYO7" s="73"/>
      <c r="HYP7" s="2439"/>
      <c r="HYQ7" s="3021"/>
      <c r="HYR7" s="3021"/>
      <c r="HYS7" s="3029"/>
      <c r="HYT7" s="3029"/>
      <c r="HYU7" s="3029"/>
      <c r="HYV7" s="1069"/>
      <c r="HYW7" s="73"/>
      <c r="HYX7" s="2439"/>
      <c r="HYY7" s="3021"/>
      <c r="HYZ7" s="3021"/>
      <c r="HZA7" s="3029"/>
      <c r="HZB7" s="3029"/>
      <c r="HZC7" s="3029"/>
      <c r="HZD7" s="1069"/>
      <c r="HZE7" s="73"/>
      <c r="HZF7" s="2439"/>
      <c r="HZG7" s="3021"/>
      <c r="HZH7" s="3021"/>
      <c r="HZI7" s="3029"/>
      <c r="HZJ7" s="3029"/>
      <c r="HZK7" s="3029"/>
      <c r="HZL7" s="1069"/>
      <c r="HZM7" s="73"/>
      <c r="HZN7" s="2439"/>
      <c r="HZO7" s="3021"/>
      <c r="HZP7" s="3021"/>
      <c r="HZQ7" s="3029"/>
      <c r="HZR7" s="3029"/>
      <c r="HZS7" s="3029"/>
      <c r="HZT7" s="1069"/>
      <c r="HZU7" s="73"/>
      <c r="HZV7" s="2439"/>
      <c r="HZW7" s="3021"/>
      <c r="HZX7" s="3021"/>
      <c r="HZY7" s="3029"/>
      <c r="HZZ7" s="3029"/>
      <c r="IAA7" s="3029"/>
      <c r="IAB7" s="1069"/>
      <c r="IAC7" s="73"/>
      <c r="IAD7" s="2439"/>
      <c r="IAE7" s="3021"/>
      <c r="IAF7" s="3021"/>
      <c r="IAG7" s="3029"/>
      <c r="IAH7" s="3029"/>
      <c r="IAI7" s="3029"/>
      <c r="IAJ7" s="1069"/>
      <c r="IAK7" s="73"/>
      <c r="IAL7" s="2439"/>
      <c r="IAM7" s="3021"/>
      <c r="IAN7" s="3021"/>
      <c r="IAO7" s="3029"/>
      <c r="IAP7" s="3029"/>
      <c r="IAQ7" s="3029"/>
      <c r="IAR7" s="1069"/>
      <c r="IAS7" s="73"/>
      <c r="IAT7" s="2439"/>
      <c r="IAU7" s="3021"/>
      <c r="IAV7" s="3021"/>
      <c r="IAW7" s="3029"/>
      <c r="IAX7" s="3029"/>
      <c r="IAY7" s="3029"/>
      <c r="IAZ7" s="1069"/>
      <c r="IBA7" s="73"/>
      <c r="IBB7" s="2439"/>
      <c r="IBC7" s="3021"/>
      <c r="IBD7" s="3021"/>
      <c r="IBE7" s="3029"/>
      <c r="IBF7" s="3029"/>
      <c r="IBG7" s="3029"/>
      <c r="IBH7" s="1069"/>
      <c r="IBI7" s="73"/>
      <c r="IBJ7" s="2439"/>
      <c r="IBK7" s="3021"/>
      <c r="IBL7" s="3021"/>
      <c r="IBM7" s="3029"/>
      <c r="IBN7" s="3029"/>
      <c r="IBO7" s="3029"/>
      <c r="IBP7" s="1069"/>
      <c r="IBQ7" s="73"/>
      <c r="IBR7" s="2439"/>
      <c r="IBS7" s="3021"/>
      <c r="IBT7" s="3021"/>
      <c r="IBU7" s="3029"/>
      <c r="IBV7" s="3029"/>
      <c r="IBW7" s="3029"/>
      <c r="IBX7" s="1069"/>
      <c r="IBY7" s="73"/>
      <c r="IBZ7" s="2439"/>
      <c r="ICA7" s="3021"/>
      <c r="ICB7" s="3021"/>
      <c r="ICC7" s="3029"/>
      <c r="ICD7" s="3029"/>
      <c r="ICE7" s="3029"/>
      <c r="ICF7" s="1069"/>
      <c r="ICG7" s="73"/>
      <c r="ICH7" s="2439"/>
      <c r="ICI7" s="3021"/>
      <c r="ICJ7" s="3021"/>
      <c r="ICK7" s="3029"/>
      <c r="ICL7" s="3029"/>
      <c r="ICM7" s="3029"/>
      <c r="ICN7" s="1069"/>
      <c r="ICO7" s="73"/>
      <c r="ICP7" s="2439"/>
      <c r="ICQ7" s="3021"/>
      <c r="ICR7" s="3021"/>
      <c r="ICS7" s="3029"/>
      <c r="ICT7" s="3029"/>
      <c r="ICU7" s="3029"/>
      <c r="ICV7" s="1069"/>
      <c r="ICW7" s="73"/>
      <c r="ICX7" s="2439"/>
      <c r="ICY7" s="3021"/>
      <c r="ICZ7" s="3021"/>
      <c r="IDA7" s="3029"/>
      <c r="IDB7" s="3029"/>
      <c r="IDC7" s="3029"/>
      <c r="IDD7" s="1069"/>
      <c r="IDE7" s="73"/>
      <c r="IDF7" s="2439"/>
      <c r="IDG7" s="3021"/>
      <c r="IDH7" s="3021"/>
      <c r="IDI7" s="3029"/>
      <c r="IDJ7" s="3029"/>
      <c r="IDK7" s="3029"/>
      <c r="IDL7" s="1069"/>
      <c r="IDM7" s="73"/>
      <c r="IDN7" s="2439"/>
      <c r="IDO7" s="3021"/>
      <c r="IDP7" s="3021"/>
      <c r="IDQ7" s="3029"/>
      <c r="IDR7" s="3029"/>
      <c r="IDS7" s="3029"/>
      <c r="IDT7" s="1069"/>
      <c r="IDU7" s="73"/>
      <c r="IDV7" s="2439"/>
      <c r="IDW7" s="3021"/>
      <c r="IDX7" s="3021"/>
      <c r="IDY7" s="3029"/>
      <c r="IDZ7" s="3029"/>
      <c r="IEA7" s="3029"/>
      <c r="IEB7" s="1069"/>
      <c r="IEC7" s="73"/>
      <c r="IED7" s="2439"/>
      <c r="IEE7" s="3021"/>
      <c r="IEF7" s="3021"/>
      <c r="IEG7" s="3029"/>
      <c r="IEH7" s="3029"/>
      <c r="IEI7" s="3029"/>
      <c r="IEJ7" s="1069"/>
      <c r="IEK7" s="73"/>
      <c r="IEL7" s="2439"/>
      <c r="IEM7" s="3021"/>
      <c r="IEN7" s="3021"/>
      <c r="IEO7" s="3029"/>
      <c r="IEP7" s="3029"/>
      <c r="IEQ7" s="3029"/>
      <c r="IER7" s="1069"/>
      <c r="IES7" s="73"/>
      <c r="IET7" s="2439"/>
      <c r="IEU7" s="3021"/>
      <c r="IEV7" s="3021"/>
      <c r="IEW7" s="3029"/>
      <c r="IEX7" s="3029"/>
      <c r="IEY7" s="3029"/>
      <c r="IEZ7" s="1069"/>
      <c r="IFA7" s="73"/>
      <c r="IFB7" s="2439"/>
      <c r="IFC7" s="3021"/>
      <c r="IFD7" s="3021"/>
      <c r="IFE7" s="3029"/>
      <c r="IFF7" s="3029"/>
      <c r="IFG7" s="3029"/>
      <c r="IFH7" s="1069"/>
      <c r="IFI7" s="73"/>
      <c r="IFJ7" s="2439"/>
      <c r="IFK7" s="3021"/>
      <c r="IFL7" s="3021"/>
      <c r="IFM7" s="3029"/>
      <c r="IFN7" s="3029"/>
      <c r="IFO7" s="3029"/>
      <c r="IFP7" s="1069"/>
      <c r="IFQ7" s="73"/>
      <c r="IFR7" s="2439"/>
      <c r="IFS7" s="3021"/>
      <c r="IFT7" s="3021"/>
      <c r="IFU7" s="3029"/>
      <c r="IFV7" s="3029"/>
      <c r="IFW7" s="3029"/>
      <c r="IFX7" s="1069"/>
      <c r="IFY7" s="73"/>
      <c r="IFZ7" s="2439"/>
      <c r="IGA7" s="3021"/>
      <c r="IGB7" s="3021"/>
      <c r="IGC7" s="3029"/>
      <c r="IGD7" s="3029"/>
      <c r="IGE7" s="3029"/>
      <c r="IGF7" s="1069"/>
      <c r="IGG7" s="73"/>
      <c r="IGH7" s="2439"/>
      <c r="IGI7" s="3021"/>
      <c r="IGJ7" s="3021"/>
      <c r="IGK7" s="3029"/>
      <c r="IGL7" s="3029"/>
      <c r="IGM7" s="3029"/>
      <c r="IGN7" s="1069"/>
      <c r="IGO7" s="73"/>
      <c r="IGP7" s="2439"/>
      <c r="IGQ7" s="3021"/>
      <c r="IGR7" s="3021"/>
      <c r="IGS7" s="3029"/>
      <c r="IGT7" s="3029"/>
      <c r="IGU7" s="3029"/>
      <c r="IGV7" s="1069"/>
      <c r="IGW7" s="73"/>
      <c r="IGX7" s="2439"/>
      <c r="IGY7" s="3021"/>
      <c r="IGZ7" s="3021"/>
      <c r="IHA7" s="3029"/>
      <c r="IHB7" s="3029"/>
      <c r="IHC7" s="3029"/>
      <c r="IHD7" s="1069"/>
      <c r="IHE7" s="73"/>
      <c r="IHF7" s="2439"/>
      <c r="IHG7" s="3021"/>
      <c r="IHH7" s="3021"/>
      <c r="IHI7" s="3029"/>
      <c r="IHJ7" s="3029"/>
      <c r="IHK7" s="3029"/>
      <c r="IHL7" s="1069"/>
      <c r="IHM7" s="73"/>
      <c r="IHN7" s="2439"/>
      <c r="IHO7" s="3021"/>
      <c r="IHP7" s="3021"/>
      <c r="IHQ7" s="3029"/>
      <c r="IHR7" s="3029"/>
      <c r="IHS7" s="3029"/>
      <c r="IHT7" s="1069"/>
      <c r="IHU7" s="73"/>
      <c r="IHV7" s="2439"/>
      <c r="IHW7" s="3021"/>
      <c r="IHX7" s="3021"/>
      <c r="IHY7" s="3029"/>
      <c r="IHZ7" s="3029"/>
      <c r="IIA7" s="3029"/>
      <c r="IIB7" s="1069"/>
      <c r="IIC7" s="73"/>
      <c r="IID7" s="2439"/>
      <c r="IIE7" s="3021"/>
      <c r="IIF7" s="3021"/>
      <c r="IIG7" s="3029"/>
      <c r="IIH7" s="3029"/>
      <c r="III7" s="3029"/>
      <c r="IIJ7" s="1069"/>
      <c r="IIK7" s="73"/>
      <c r="IIL7" s="2439"/>
      <c r="IIM7" s="3021"/>
      <c r="IIN7" s="3021"/>
      <c r="IIO7" s="3029"/>
      <c r="IIP7" s="3029"/>
      <c r="IIQ7" s="3029"/>
      <c r="IIR7" s="1069"/>
      <c r="IIS7" s="73"/>
      <c r="IIT7" s="2439"/>
      <c r="IIU7" s="3021"/>
      <c r="IIV7" s="3021"/>
      <c r="IIW7" s="3029"/>
      <c r="IIX7" s="3029"/>
      <c r="IIY7" s="3029"/>
      <c r="IIZ7" s="1069"/>
      <c r="IJA7" s="73"/>
      <c r="IJB7" s="2439"/>
      <c r="IJC7" s="3021"/>
      <c r="IJD7" s="3021"/>
      <c r="IJE7" s="3029"/>
      <c r="IJF7" s="3029"/>
      <c r="IJG7" s="3029"/>
      <c r="IJH7" s="1069"/>
      <c r="IJI7" s="73"/>
      <c r="IJJ7" s="2439"/>
      <c r="IJK7" s="3021"/>
      <c r="IJL7" s="3021"/>
      <c r="IJM7" s="3029"/>
      <c r="IJN7" s="3029"/>
      <c r="IJO7" s="3029"/>
      <c r="IJP7" s="1069"/>
      <c r="IJQ7" s="73"/>
      <c r="IJR7" s="2439"/>
      <c r="IJS7" s="3021"/>
      <c r="IJT7" s="3021"/>
      <c r="IJU7" s="3029"/>
      <c r="IJV7" s="3029"/>
      <c r="IJW7" s="3029"/>
      <c r="IJX7" s="1069"/>
      <c r="IJY7" s="73"/>
      <c r="IJZ7" s="2439"/>
      <c r="IKA7" s="3021"/>
      <c r="IKB7" s="3021"/>
      <c r="IKC7" s="3029"/>
      <c r="IKD7" s="3029"/>
      <c r="IKE7" s="3029"/>
      <c r="IKF7" s="1069"/>
      <c r="IKG7" s="73"/>
      <c r="IKH7" s="2439"/>
      <c r="IKI7" s="3021"/>
      <c r="IKJ7" s="3021"/>
      <c r="IKK7" s="3029"/>
      <c r="IKL7" s="3029"/>
      <c r="IKM7" s="3029"/>
      <c r="IKN7" s="1069"/>
      <c r="IKO7" s="73"/>
      <c r="IKP7" s="2439"/>
      <c r="IKQ7" s="3021"/>
      <c r="IKR7" s="3021"/>
      <c r="IKS7" s="3029"/>
      <c r="IKT7" s="3029"/>
      <c r="IKU7" s="3029"/>
      <c r="IKV7" s="1069"/>
      <c r="IKW7" s="73"/>
      <c r="IKX7" s="2439"/>
      <c r="IKY7" s="3021"/>
      <c r="IKZ7" s="3021"/>
      <c r="ILA7" s="3029"/>
      <c r="ILB7" s="3029"/>
      <c r="ILC7" s="3029"/>
      <c r="ILD7" s="1069"/>
      <c r="ILE7" s="73"/>
      <c r="ILF7" s="2439"/>
      <c r="ILG7" s="3021"/>
      <c r="ILH7" s="3021"/>
      <c r="ILI7" s="3029"/>
      <c r="ILJ7" s="3029"/>
      <c r="ILK7" s="3029"/>
      <c r="ILL7" s="1069"/>
      <c r="ILM7" s="73"/>
      <c r="ILN7" s="2439"/>
      <c r="ILO7" s="3021"/>
      <c r="ILP7" s="3021"/>
      <c r="ILQ7" s="3029"/>
      <c r="ILR7" s="3029"/>
      <c r="ILS7" s="3029"/>
      <c r="ILT7" s="1069"/>
      <c r="ILU7" s="73"/>
      <c r="ILV7" s="2439"/>
      <c r="ILW7" s="3021"/>
      <c r="ILX7" s="3021"/>
      <c r="ILY7" s="3029"/>
      <c r="ILZ7" s="3029"/>
      <c r="IMA7" s="3029"/>
      <c r="IMB7" s="1069"/>
      <c r="IMC7" s="73"/>
      <c r="IMD7" s="2439"/>
      <c r="IME7" s="3021"/>
      <c r="IMF7" s="3021"/>
      <c r="IMG7" s="3029"/>
      <c r="IMH7" s="3029"/>
      <c r="IMI7" s="3029"/>
      <c r="IMJ7" s="1069"/>
      <c r="IMK7" s="73"/>
      <c r="IML7" s="2439"/>
      <c r="IMM7" s="3021"/>
      <c r="IMN7" s="3021"/>
      <c r="IMO7" s="3029"/>
      <c r="IMP7" s="3029"/>
      <c r="IMQ7" s="3029"/>
      <c r="IMR7" s="1069"/>
      <c r="IMS7" s="73"/>
      <c r="IMT7" s="2439"/>
      <c r="IMU7" s="3021"/>
      <c r="IMV7" s="3021"/>
      <c r="IMW7" s="3029"/>
      <c r="IMX7" s="3029"/>
      <c r="IMY7" s="3029"/>
      <c r="IMZ7" s="1069"/>
      <c r="INA7" s="73"/>
      <c r="INB7" s="2439"/>
      <c r="INC7" s="3021"/>
      <c r="IND7" s="3021"/>
      <c r="INE7" s="3029"/>
      <c r="INF7" s="3029"/>
      <c r="ING7" s="3029"/>
      <c r="INH7" s="1069"/>
      <c r="INI7" s="73"/>
      <c r="INJ7" s="2439"/>
      <c r="INK7" s="3021"/>
      <c r="INL7" s="3021"/>
      <c r="INM7" s="3029"/>
      <c r="INN7" s="3029"/>
      <c r="INO7" s="3029"/>
      <c r="INP7" s="1069"/>
      <c r="INQ7" s="73"/>
      <c r="INR7" s="2439"/>
      <c r="INS7" s="3021"/>
      <c r="INT7" s="3021"/>
      <c r="INU7" s="3029"/>
      <c r="INV7" s="3029"/>
      <c r="INW7" s="3029"/>
      <c r="INX7" s="1069"/>
      <c r="INY7" s="73"/>
      <c r="INZ7" s="2439"/>
      <c r="IOA7" s="3021"/>
      <c r="IOB7" s="3021"/>
      <c r="IOC7" s="3029"/>
      <c r="IOD7" s="3029"/>
      <c r="IOE7" s="3029"/>
      <c r="IOF7" s="1069"/>
      <c r="IOG7" s="73"/>
      <c r="IOH7" s="2439"/>
      <c r="IOI7" s="3021"/>
      <c r="IOJ7" s="3021"/>
      <c r="IOK7" s="3029"/>
      <c r="IOL7" s="3029"/>
      <c r="IOM7" s="3029"/>
      <c r="ION7" s="1069"/>
      <c r="IOO7" s="73"/>
      <c r="IOP7" s="2439"/>
      <c r="IOQ7" s="3021"/>
      <c r="IOR7" s="3021"/>
      <c r="IOS7" s="3029"/>
      <c r="IOT7" s="3029"/>
      <c r="IOU7" s="3029"/>
      <c r="IOV7" s="1069"/>
      <c r="IOW7" s="73"/>
      <c r="IOX7" s="2439"/>
      <c r="IOY7" s="3021"/>
      <c r="IOZ7" s="3021"/>
      <c r="IPA7" s="3029"/>
      <c r="IPB7" s="3029"/>
      <c r="IPC7" s="3029"/>
      <c r="IPD7" s="1069"/>
      <c r="IPE7" s="73"/>
      <c r="IPF7" s="2439"/>
      <c r="IPG7" s="3021"/>
      <c r="IPH7" s="3021"/>
      <c r="IPI7" s="3029"/>
      <c r="IPJ7" s="3029"/>
      <c r="IPK7" s="3029"/>
      <c r="IPL7" s="1069"/>
      <c r="IPM7" s="73"/>
      <c r="IPN7" s="2439"/>
      <c r="IPO7" s="3021"/>
      <c r="IPP7" s="3021"/>
      <c r="IPQ7" s="3029"/>
      <c r="IPR7" s="3029"/>
      <c r="IPS7" s="3029"/>
      <c r="IPT7" s="1069"/>
      <c r="IPU7" s="73"/>
      <c r="IPV7" s="2439"/>
      <c r="IPW7" s="3021"/>
      <c r="IPX7" s="3021"/>
      <c r="IPY7" s="3029"/>
      <c r="IPZ7" s="3029"/>
      <c r="IQA7" s="3029"/>
      <c r="IQB7" s="1069"/>
      <c r="IQC7" s="73"/>
      <c r="IQD7" s="2439"/>
      <c r="IQE7" s="3021"/>
      <c r="IQF7" s="3021"/>
      <c r="IQG7" s="3029"/>
      <c r="IQH7" s="3029"/>
      <c r="IQI7" s="3029"/>
      <c r="IQJ7" s="1069"/>
      <c r="IQK7" s="73"/>
      <c r="IQL7" s="2439"/>
      <c r="IQM7" s="3021"/>
      <c r="IQN7" s="3021"/>
      <c r="IQO7" s="3029"/>
      <c r="IQP7" s="3029"/>
      <c r="IQQ7" s="3029"/>
      <c r="IQR7" s="1069"/>
      <c r="IQS7" s="73"/>
      <c r="IQT7" s="2439"/>
      <c r="IQU7" s="3021"/>
      <c r="IQV7" s="3021"/>
      <c r="IQW7" s="3029"/>
      <c r="IQX7" s="3029"/>
      <c r="IQY7" s="3029"/>
      <c r="IQZ7" s="1069"/>
      <c r="IRA7" s="73"/>
      <c r="IRB7" s="2439"/>
      <c r="IRC7" s="3021"/>
      <c r="IRD7" s="3021"/>
      <c r="IRE7" s="3029"/>
      <c r="IRF7" s="3029"/>
      <c r="IRG7" s="3029"/>
      <c r="IRH7" s="1069"/>
      <c r="IRI7" s="73"/>
      <c r="IRJ7" s="2439"/>
      <c r="IRK7" s="3021"/>
      <c r="IRL7" s="3021"/>
      <c r="IRM7" s="3029"/>
      <c r="IRN7" s="3029"/>
      <c r="IRO7" s="3029"/>
      <c r="IRP7" s="1069"/>
      <c r="IRQ7" s="73"/>
      <c r="IRR7" s="2439"/>
      <c r="IRS7" s="3021"/>
      <c r="IRT7" s="3021"/>
      <c r="IRU7" s="3029"/>
      <c r="IRV7" s="3029"/>
      <c r="IRW7" s="3029"/>
      <c r="IRX7" s="1069"/>
      <c r="IRY7" s="73"/>
      <c r="IRZ7" s="2439"/>
      <c r="ISA7" s="3021"/>
      <c r="ISB7" s="3021"/>
      <c r="ISC7" s="3029"/>
      <c r="ISD7" s="3029"/>
      <c r="ISE7" s="3029"/>
      <c r="ISF7" s="1069"/>
      <c r="ISG7" s="73"/>
      <c r="ISH7" s="2439"/>
      <c r="ISI7" s="3021"/>
      <c r="ISJ7" s="3021"/>
      <c r="ISK7" s="3029"/>
      <c r="ISL7" s="3029"/>
      <c r="ISM7" s="3029"/>
      <c r="ISN7" s="1069"/>
      <c r="ISO7" s="73"/>
      <c r="ISP7" s="2439"/>
      <c r="ISQ7" s="3021"/>
      <c r="ISR7" s="3021"/>
      <c r="ISS7" s="3029"/>
      <c r="IST7" s="3029"/>
      <c r="ISU7" s="3029"/>
      <c r="ISV7" s="1069"/>
      <c r="ISW7" s="73"/>
      <c r="ISX7" s="2439"/>
      <c r="ISY7" s="3021"/>
      <c r="ISZ7" s="3021"/>
      <c r="ITA7" s="3029"/>
      <c r="ITB7" s="3029"/>
      <c r="ITC7" s="3029"/>
      <c r="ITD7" s="1069"/>
      <c r="ITE7" s="73"/>
      <c r="ITF7" s="2439"/>
      <c r="ITG7" s="3021"/>
      <c r="ITH7" s="3021"/>
      <c r="ITI7" s="3029"/>
      <c r="ITJ7" s="3029"/>
      <c r="ITK7" s="3029"/>
      <c r="ITL7" s="1069"/>
      <c r="ITM7" s="73"/>
      <c r="ITN7" s="2439"/>
      <c r="ITO7" s="3021"/>
      <c r="ITP7" s="3021"/>
      <c r="ITQ7" s="3029"/>
      <c r="ITR7" s="3029"/>
      <c r="ITS7" s="3029"/>
      <c r="ITT7" s="1069"/>
      <c r="ITU7" s="73"/>
      <c r="ITV7" s="2439"/>
      <c r="ITW7" s="3021"/>
      <c r="ITX7" s="3021"/>
      <c r="ITY7" s="3029"/>
      <c r="ITZ7" s="3029"/>
      <c r="IUA7" s="3029"/>
      <c r="IUB7" s="1069"/>
      <c r="IUC7" s="73"/>
      <c r="IUD7" s="2439"/>
      <c r="IUE7" s="3021"/>
      <c r="IUF7" s="3021"/>
      <c r="IUG7" s="3029"/>
      <c r="IUH7" s="3029"/>
      <c r="IUI7" s="3029"/>
      <c r="IUJ7" s="1069"/>
      <c r="IUK7" s="73"/>
      <c r="IUL7" s="2439"/>
      <c r="IUM7" s="3021"/>
      <c r="IUN7" s="3021"/>
      <c r="IUO7" s="3029"/>
      <c r="IUP7" s="3029"/>
      <c r="IUQ7" s="3029"/>
      <c r="IUR7" s="1069"/>
      <c r="IUS7" s="73"/>
      <c r="IUT7" s="2439"/>
      <c r="IUU7" s="3021"/>
      <c r="IUV7" s="3021"/>
      <c r="IUW7" s="3029"/>
      <c r="IUX7" s="3029"/>
      <c r="IUY7" s="3029"/>
      <c r="IUZ7" s="1069"/>
      <c r="IVA7" s="73"/>
      <c r="IVB7" s="2439"/>
      <c r="IVC7" s="3021"/>
      <c r="IVD7" s="3021"/>
      <c r="IVE7" s="3029"/>
      <c r="IVF7" s="3029"/>
      <c r="IVG7" s="3029"/>
      <c r="IVH7" s="1069"/>
      <c r="IVI7" s="73"/>
      <c r="IVJ7" s="2439"/>
      <c r="IVK7" s="3021"/>
      <c r="IVL7" s="3021"/>
      <c r="IVM7" s="3029"/>
      <c r="IVN7" s="3029"/>
      <c r="IVO7" s="3029"/>
      <c r="IVP7" s="1069"/>
      <c r="IVQ7" s="73"/>
      <c r="IVR7" s="2439"/>
      <c r="IVS7" s="3021"/>
      <c r="IVT7" s="3021"/>
      <c r="IVU7" s="3029"/>
      <c r="IVV7" s="3029"/>
      <c r="IVW7" s="3029"/>
      <c r="IVX7" s="1069"/>
      <c r="IVY7" s="73"/>
      <c r="IVZ7" s="2439"/>
      <c r="IWA7" s="3021"/>
      <c r="IWB7" s="3021"/>
      <c r="IWC7" s="3029"/>
      <c r="IWD7" s="3029"/>
      <c r="IWE7" s="3029"/>
      <c r="IWF7" s="1069"/>
      <c r="IWG7" s="73"/>
      <c r="IWH7" s="2439"/>
      <c r="IWI7" s="3021"/>
      <c r="IWJ7" s="3021"/>
      <c r="IWK7" s="3029"/>
      <c r="IWL7" s="3029"/>
      <c r="IWM7" s="3029"/>
      <c r="IWN7" s="1069"/>
      <c r="IWO7" s="73"/>
      <c r="IWP7" s="2439"/>
      <c r="IWQ7" s="3021"/>
      <c r="IWR7" s="3021"/>
      <c r="IWS7" s="3029"/>
      <c r="IWT7" s="3029"/>
      <c r="IWU7" s="3029"/>
      <c r="IWV7" s="1069"/>
      <c r="IWW7" s="73"/>
      <c r="IWX7" s="2439"/>
      <c r="IWY7" s="3021"/>
      <c r="IWZ7" s="3021"/>
      <c r="IXA7" s="3029"/>
      <c r="IXB7" s="3029"/>
      <c r="IXC7" s="3029"/>
      <c r="IXD7" s="1069"/>
      <c r="IXE7" s="73"/>
      <c r="IXF7" s="2439"/>
      <c r="IXG7" s="3021"/>
      <c r="IXH7" s="3021"/>
      <c r="IXI7" s="3029"/>
      <c r="IXJ7" s="3029"/>
      <c r="IXK7" s="3029"/>
      <c r="IXL7" s="1069"/>
      <c r="IXM7" s="73"/>
      <c r="IXN7" s="2439"/>
      <c r="IXO7" s="3021"/>
      <c r="IXP7" s="3021"/>
      <c r="IXQ7" s="3029"/>
      <c r="IXR7" s="3029"/>
      <c r="IXS7" s="3029"/>
      <c r="IXT7" s="1069"/>
      <c r="IXU7" s="73"/>
      <c r="IXV7" s="2439"/>
      <c r="IXW7" s="3021"/>
      <c r="IXX7" s="3021"/>
      <c r="IXY7" s="3029"/>
      <c r="IXZ7" s="3029"/>
      <c r="IYA7" s="3029"/>
      <c r="IYB7" s="1069"/>
      <c r="IYC7" s="73"/>
      <c r="IYD7" s="2439"/>
      <c r="IYE7" s="3021"/>
      <c r="IYF7" s="3021"/>
      <c r="IYG7" s="3029"/>
      <c r="IYH7" s="3029"/>
      <c r="IYI7" s="3029"/>
      <c r="IYJ7" s="1069"/>
      <c r="IYK7" s="73"/>
      <c r="IYL7" s="2439"/>
      <c r="IYM7" s="3021"/>
      <c r="IYN7" s="3021"/>
      <c r="IYO7" s="3029"/>
      <c r="IYP7" s="3029"/>
      <c r="IYQ7" s="3029"/>
      <c r="IYR7" s="1069"/>
      <c r="IYS7" s="73"/>
      <c r="IYT7" s="2439"/>
      <c r="IYU7" s="3021"/>
      <c r="IYV7" s="3021"/>
      <c r="IYW7" s="3029"/>
      <c r="IYX7" s="3029"/>
      <c r="IYY7" s="3029"/>
      <c r="IYZ7" s="1069"/>
      <c r="IZA7" s="73"/>
      <c r="IZB7" s="2439"/>
      <c r="IZC7" s="3021"/>
      <c r="IZD7" s="3021"/>
      <c r="IZE7" s="3029"/>
      <c r="IZF7" s="3029"/>
      <c r="IZG7" s="3029"/>
      <c r="IZH7" s="1069"/>
      <c r="IZI7" s="73"/>
      <c r="IZJ7" s="2439"/>
      <c r="IZK7" s="3021"/>
      <c r="IZL7" s="3021"/>
      <c r="IZM7" s="3029"/>
      <c r="IZN7" s="3029"/>
      <c r="IZO7" s="3029"/>
      <c r="IZP7" s="1069"/>
      <c r="IZQ7" s="73"/>
      <c r="IZR7" s="2439"/>
      <c r="IZS7" s="3021"/>
      <c r="IZT7" s="3021"/>
      <c r="IZU7" s="3029"/>
      <c r="IZV7" s="3029"/>
      <c r="IZW7" s="3029"/>
      <c r="IZX7" s="1069"/>
      <c r="IZY7" s="73"/>
      <c r="IZZ7" s="2439"/>
      <c r="JAA7" s="3021"/>
      <c r="JAB7" s="3021"/>
      <c r="JAC7" s="3029"/>
      <c r="JAD7" s="3029"/>
      <c r="JAE7" s="3029"/>
      <c r="JAF7" s="1069"/>
      <c r="JAG7" s="73"/>
      <c r="JAH7" s="2439"/>
      <c r="JAI7" s="3021"/>
      <c r="JAJ7" s="3021"/>
      <c r="JAK7" s="3029"/>
      <c r="JAL7" s="3029"/>
      <c r="JAM7" s="3029"/>
      <c r="JAN7" s="1069"/>
      <c r="JAO7" s="73"/>
      <c r="JAP7" s="2439"/>
      <c r="JAQ7" s="3021"/>
      <c r="JAR7" s="3021"/>
      <c r="JAS7" s="3029"/>
      <c r="JAT7" s="3029"/>
      <c r="JAU7" s="3029"/>
      <c r="JAV7" s="1069"/>
      <c r="JAW7" s="73"/>
      <c r="JAX7" s="2439"/>
      <c r="JAY7" s="3021"/>
      <c r="JAZ7" s="3021"/>
      <c r="JBA7" s="3029"/>
      <c r="JBB7" s="3029"/>
      <c r="JBC7" s="3029"/>
      <c r="JBD7" s="1069"/>
      <c r="JBE7" s="73"/>
      <c r="JBF7" s="2439"/>
      <c r="JBG7" s="3021"/>
      <c r="JBH7" s="3021"/>
      <c r="JBI7" s="3029"/>
      <c r="JBJ7" s="3029"/>
      <c r="JBK7" s="3029"/>
      <c r="JBL7" s="1069"/>
      <c r="JBM7" s="73"/>
      <c r="JBN7" s="2439"/>
      <c r="JBO7" s="3021"/>
      <c r="JBP7" s="3021"/>
      <c r="JBQ7" s="3029"/>
      <c r="JBR7" s="3029"/>
      <c r="JBS7" s="3029"/>
      <c r="JBT7" s="1069"/>
      <c r="JBU7" s="73"/>
      <c r="JBV7" s="2439"/>
      <c r="JBW7" s="3021"/>
      <c r="JBX7" s="3021"/>
      <c r="JBY7" s="3029"/>
      <c r="JBZ7" s="3029"/>
      <c r="JCA7" s="3029"/>
      <c r="JCB7" s="1069"/>
      <c r="JCC7" s="73"/>
      <c r="JCD7" s="2439"/>
      <c r="JCE7" s="3021"/>
      <c r="JCF7" s="3021"/>
      <c r="JCG7" s="3029"/>
      <c r="JCH7" s="3029"/>
      <c r="JCI7" s="3029"/>
      <c r="JCJ7" s="1069"/>
      <c r="JCK7" s="73"/>
      <c r="JCL7" s="2439"/>
      <c r="JCM7" s="3021"/>
      <c r="JCN7" s="3021"/>
      <c r="JCO7" s="3029"/>
      <c r="JCP7" s="3029"/>
      <c r="JCQ7" s="3029"/>
      <c r="JCR7" s="1069"/>
      <c r="JCS7" s="73"/>
      <c r="JCT7" s="2439"/>
      <c r="JCU7" s="3021"/>
      <c r="JCV7" s="3021"/>
      <c r="JCW7" s="3029"/>
      <c r="JCX7" s="3029"/>
      <c r="JCY7" s="3029"/>
      <c r="JCZ7" s="1069"/>
      <c r="JDA7" s="73"/>
      <c r="JDB7" s="2439"/>
      <c r="JDC7" s="3021"/>
      <c r="JDD7" s="3021"/>
      <c r="JDE7" s="3029"/>
      <c r="JDF7" s="3029"/>
      <c r="JDG7" s="3029"/>
      <c r="JDH7" s="1069"/>
      <c r="JDI7" s="73"/>
      <c r="JDJ7" s="2439"/>
      <c r="JDK7" s="3021"/>
      <c r="JDL7" s="3021"/>
      <c r="JDM7" s="3029"/>
      <c r="JDN7" s="3029"/>
      <c r="JDO7" s="3029"/>
      <c r="JDP7" s="1069"/>
      <c r="JDQ7" s="73"/>
      <c r="JDR7" s="2439"/>
      <c r="JDS7" s="3021"/>
      <c r="JDT7" s="3021"/>
      <c r="JDU7" s="3029"/>
      <c r="JDV7" s="3029"/>
      <c r="JDW7" s="3029"/>
      <c r="JDX7" s="1069"/>
      <c r="JDY7" s="73"/>
      <c r="JDZ7" s="2439"/>
      <c r="JEA7" s="3021"/>
      <c r="JEB7" s="3021"/>
      <c r="JEC7" s="3029"/>
      <c r="JED7" s="3029"/>
      <c r="JEE7" s="3029"/>
      <c r="JEF7" s="1069"/>
      <c r="JEG7" s="73"/>
      <c r="JEH7" s="2439"/>
      <c r="JEI7" s="3021"/>
      <c r="JEJ7" s="3021"/>
      <c r="JEK7" s="3029"/>
      <c r="JEL7" s="3029"/>
      <c r="JEM7" s="3029"/>
      <c r="JEN7" s="1069"/>
      <c r="JEO7" s="73"/>
      <c r="JEP7" s="2439"/>
      <c r="JEQ7" s="3021"/>
      <c r="JER7" s="3021"/>
      <c r="JES7" s="3029"/>
      <c r="JET7" s="3029"/>
      <c r="JEU7" s="3029"/>
      <c r="JEV7" s="1069"/>
      <c r="JEW7" s="73"/>
      <c r="JEX7" s="2439"/>
      <c r="JEY7" s="3021"/>
      <c r="JEZ7" s="3021"/>
      <c r="JFA7" s="3029"/>
      <c r="JFB7" s="3029"/>
      <c r="JFC7" s="3029"/>
      <c r="JFD7" s="1069"/>
      <c r="JFE7" s="73"/>
      <c r="JFF7" s="2439"/>
      <c r="JFG7" s="3021"/>
      <c r="JFH7" s="3021"/>
      <c r="JFI7" s="3029"/>
      <c r="JFJ7" s="3029"/>
      <c r="JFK7" s="3029"/>
      <c r="JFL7" s="1069"/>
      <c r="JFM7" s="73"/>
      <c r="JFN7" s="2439"/>
      <c r="JFO7" s="3021"/>
      <c r="JFP7" s="3021"/>
      <c r="JFQ7" s="3029"/>
      <c r="JFR7" s="3029"/>
      <c r="JFS7" s="3029"/>
      <c r="JFT7" s="1069"/>
      <c r="JFU7" s="73"/>
      <c r="JFV7" s="2439"/>
      <c r="JFW7" s="3021"/>
      <c r="JFX7" s="3021"/>
      <c r="JFY7" s="3029"/>
      <c r="JFZ7" s="3029"/>
      <c r="JGA7" s="3029"/>
      <c r="JGB7" s="1069"/>
      <c r="JGC7" s="73"/>
      <c r="JGD7" s="2439"/>
      <c r="JGE7" s="3021"/>
      <c r="JGF7" s="3021"/>
      <c r="JGG7" s="3029"/>
      <c r="JGH7" s="3029"/>
      <c r="JGI7" s="3029"/>
      <c r="JGJ7" s="1069"/>
      <c r="JGK7" s="73"/>
      <c r="JGL7" s="2439"/>
      <c r="JGM7" s="3021"/>
      <c r="JGN7" s="3021"/>
      <c r="JGO7" s="3029"/>
      <c r="JGP7" s="3029"/>
      <c r="JGQ7" s="3029"/>
      <c r="JGR7" s="1069"/>
      <c r="JGS7" s="73"/>
      <c r="JGT7" s="2439"/>
      <c r="JGU7" s="3021"/>
      <c r="JGV7" s="3021"/>
      <c r="JGW7" s="3029"/>
      <c r="JGX7" s="3029"/>
      <c r="JGY7" s="3029"/>
      <c r="JGZ7" s="1069"/>
      <c r="JHA7" s="73"/>
      <c r="JHB7" s="2439"/>
      <c r="JHC7" s="3021"/>
      <c r="JHD7" s="3021"/>
      <c r="JHE7" s="3029"/>
      <c r="JHF7" s="3029"/>
      <c r="JHG7" s="3029"/>
      <c r="JHH7" s="1069"/>
      <c r="JHI7" s="73"/>
      <c r="JHJ7" s="2439"/>
      <c r="JHK7" s="3021"/>
      <c r="JHL7" s="3021"/>
      <c r="JHM7" s="3029"/>
      <c r="JHN7" s="3029"/>
      <c r="JHO7" s="3029"/>
      <c r="JHP7" s="1069"/>
      <c r="JHQ7" s="73"/>
      <c r="JHR7" s="2439"/>
      <c r="JHS7" s="3021"/>
      <c r="JHT7" s="3021"/>
      <c r="JHU7" s="3029"/>
      <c r="JHV7" s="3029"/>
      <c r="JHW7" s="3029"/>
      <c r="JHX7" s="1069"/>
      <c r="JHY7" s="73"/>
      <c r="JHZ7" s="2439"/>
      <c r="JIA7" s="3021"/>
      <c r="JIB7" s="3021"/>
      <c r="JIC7" s="3029"/>
      <c r="JID7" s="3029"/>
      <c r="JIE7" s="3029"/>
      <c r="JIF7" s="1069"/>
      <c r="JIG7" s="73"/>
      <c r="JIH7" s="2439"/>
      <c r="JII7" s="3021"/>
      <c r="JIJ7" s="3021"/>
      <c r="JIK7" s="3029"/>
      <c r="JIL7" s="3029"/>
      <c r="JIM7" s="3029"/>
      <c r="JIN7" s="1069"/>
      <c r="JIO7" s="73"/>
      <c r="JIP7" s="2439"/>
      <c r="JIQ7" s="3021"/>
      <c r="JIR7" s="3021"/>
      <c r="JIS7" s="3029"/>
      <c r="JIT7" s="3029"/>
      <c r="JIU7" s="3029"/>
      <c r="JIV7" s="1069"/>
      <c r="JIW7" s="73"/>
      <c r="JIX7" s="2439"/>
      <c r="JIY7" s="3021"/>
      <c r="JIZ7" s="3021"/>
      <c r="JJA7" s="3029"/>
      <c r="JJB7" s="3029"/>
      <c r="JJC7" s="3029"/>
      <c r="JJD7" s="1069"/>
      <c r="JJE7" s="73"/>
      <c r="JJF7" s="2439"/>
      <c r="JJG7" s="3021"/>
      <c r="JJH7" s="3021"/>
      <c r="JJI7" s="3029"/>
      <c r="JJJ7" s="3029"/>
      <c r="JJK7" s="3029"/>
      <c r="JJL7" s="1069"/>
      <c r="JJM7" s="73"/>
      <c r="JJN7" s="2439"/>
      <c r="JJO7" s="3021"/>
      <c r="JJP7" s="3021"/>
      <c r="JJQ7" s="3029"/>
      <c r="JJR7" s="3029"/>
      <c r="JJS7" s="3029"/>
      <c r="JJT7" s="1069"/>
      <c r="JJU7" s="73"/>
      <c r="JJV7" s="2439"/>
      <c r="JJW7" s="3021"/>
      <c r="JJX7" s="3021"/>
      <c r="JJY7" s="3029"/>
      <c r="JJZ7" s="3029"/>
      <c r="JKA7" s="3029"/>
      <c r="JKB7" s="1069"/>
      <c r="JKC7" s="73"/>
      <c r="JKD7" s="2439"/>
      <c r="JKE7" s="3021"/>
      <c r="JKF7" s="3021"/>
      <c r="JKG7" s="3029"/>
      <c r="JKH7" s="3029"/>
      <c r="JKI7" s="3029"/>
      <c r="JKJ7" s="1069"/>
      <c r="JKK7" s="73"/>
      <c r="JKL7" s="2439"/>
      <c r="JKM7" s="3021"/>
      <c r="JKN7" s="3021"/>
      <c r="JKO7" s="3029"/>
      <c r="JKP7" s="3029"/>
      <c r="JKQ7" s="3029"/>
      <c r="JKR7" s="1069"/>
      <c r="JKS7" s="73"/>
      <c r="JKT7" s="2439"/>
      <c r="JKU7" s="3021"/>
      <c r="JKV7" s="3021"/>
      <c r="JKW7" s="3029"/>
      <c r="JKX7" s="3029"/>
      <c r="JKY7" s="3029"/>
      <c r="JKZ7" s="1069"/>
      <c r="JLA7" s="73"/>
      <c r="JLB7" s="2439"/>
      <c r="JLC7" s="3021"/>
      <c r="JLD7" s="3021"/>
      <c r="JLE7" s="3029"/>
      <c r="JLF7" s="3029"/>
      <c r="JLG7" s="3029"/>
      <c r="JLH7" s="1069"/>
      <c r="JLI7" s="73"/>
      <c r="JLJ7" s="2439"/>
      <c r="JLK7" s="3021"/>
      <c r="JLL7" s="3021"/>
      <c r="JLM7" s="3029"/>
      <c r="JLN7" s="3029"/>
      <c r="JLO7" s="3029"/>
      <c r="JLP7" s="1069"/>
      <c r="JLQ7" s="73"/>
      <c r="JLR7" s="2439"/>
      <c r="JLS7" s="3021"/>
      <c r="JLT7" s="3021"/>
      <c r="JLU7" s="3029"/>
      <c r="JLV7" s="3029"/>
      <c r="JLW7" s="3029"/>
      <c r="JLX7" s="1069"/>
      <c r="JLY7" s="73"/>
      <c r="JLZ7" s="2439"/>
      <c r="JMA7" s="3021"/>
      <c r="JMB7" s="3021"/>
      <c r="JMC7" s="3029"/>
      <c r="JMD7" s="3029"/>
      <c r="JME7" s="3029"/>
      <c r="JMF7" s="1069"/>
      <c r="JMG7" s="73"/>
      <c r="JMH7" s="2439"/>
      <c r="JMI7" s="3021"/>
      <c r="JMJ7" s="3021"/>
      <c r="JMK7" s="3029"/>
      <c r="JML7" s="3029"/>
      <c r="JMM7" s="3029"/>
      <c r="JMN7" s="1069"/>
      <c r="JMO7" s="73"/>
      <c r="JMP7" s="2439"/>
      <c r="JMQ7" s="3021"/>
      <c r="JMR7" s="3021"/>
      <c r="JMS7" s="3029"/>
      <c r="JMT7" s="3029"/>
      <c r="JMU7" s="3029"/>
      <c r="JMV7" s="1069"/>
      <c r="JMW7" s="73"/>
      <c r="JMX7" s="2439"/>
      <c r="JMY7" s="3021"/>
      <c r="JMZ7" s="3021"/>
      <c r="JNA7" s="3029"/>
      <c r="JNB7" s="3029"/>
      <c r="JNC7" s="3029"/>
      <c r="JND7" s="1069"/>
      <c r="JNE7" s="73"/>
      <c r="JNF7" s="2439"/>
      <c r="JNG7" s="3021"/>
      <c r="JNH7" s="3021"/>
      <c r="JNI7" s="3029"/>
      <c r="JNJ7" s="3029"/>
      <c r="JNK7" s="3029"/>
      <c r="JNL7" s="1069"/>
      <c r="JNM7" s="73"/>
      <c r="JNN7" s="2439"/>
      <c r="JNO7" s="3021"/>
      <c r="JNP7" s="3021"/>
      <c r="JNQ7" s="3029"/>
      <c r="JNR7" s="3029"/>
      <c r="JNS7" s="3029"/>
      <c r="JNT7" s="1069"/>
      <c r="JNU7" s="73"/>
      <c r="JNV7" s="2439"/>
      <c r="JNW7" s="3021"/>
      <c r="JNX7" s="3021"/>
      <c r="JNY7" s="3029"/>
      <c r="JNZ7" s="3029"/>
      <c r="JOA7" s="3029"/>
      <c r="JOB7" s="1069"/>
      <c r="JOC7" s="73"/>
      <c r="JOD7" s="2439"/>
      <c r="JOE7" s="3021"/>
      <c r="JOF7" s="3021"/>
      <c r="JOG7" s="3029"/>
      <c r="JOH7" s="3029"/>
      <c r="JOI7" s="3029"/>
      <c r="JOJ7" s="1069"/>
      <c r="JOK7" s="73"/>
      <c r="JOL7" s="2439"/>
      <c r="JOM7" s="3021"/>
      <c r="JON7" s="3021"/>
      <c r="JOO7" s="3029"/>
      <c r="JOP7" s="3029"/>
      <c r="JOQ7" s="3029"/>
      <c r="JOR7" s="1069"/>
      <c r="JOS7" s="73"/>
      <c r="JOT7" s="2439"/>
      <c r="JOU7" s="3021"/>
      <c r="JOV7" s="3021"/>
      <c r="JOW7" s="3029"/>
      <c r="JOX7" s="3029"/>
      <c r="JOY7" s="3029"/>
      <c r="JOZ7" s="1069"/>
      <c r="JPA7" s="73"/>
      <c r="JPB7" s="2439"/>
      <c r="JPC7" s="3021"/>
      <c r="JPD7" s="3021"/>
      <c r="JPE7" s="3029"/>
      <c r="JPF7" s="3029"/>
      <c r="JPG7" s="3029"/>
      <c r="JPH7" s="1069"/>
      <c r="JPI7" s="73"/>
      <c r="JPJ7" s="2439"/>
      <c r="JPK7" s="3021"/>
      <c r="JPL7" s="3021"/>
      <c r="JPM7" s="3029"/>
      <c r="JPN7" s="3029"/>
      <c r="JPO7" s="3029"/>
      <c r="JPP7" s="1069"/>
      <c r="JPQ7" s="73"/>
      <c r="JPR7" s="2439"/>
      <c r="JPS7" s="3021"/>
      <c r="JPT7" s="3021"/>
      <c r="JPU7" s="3029"/>
      <c r="JPV7" s="3029"/>
      <c r="JPW7" s="3029"/>
      <c r="JPX7" s="1069"/>
      <c r="JPY7" s="73"/>
      <c r="JPZ7" s="2439"/>
      <c r="JQA7" s="3021"/>
      <c r="JQB7" s="3021"/>
      <c r="JQC7" s="3029"/>
      <c r="JQD7" s="3029"/>
      <c r="JQE7" s="3029"/>
      <c r="JQF7" s="1069"/>
      <c r="JQG7" s="73"/>
      <c r="JQH7" s="2439"/>
      <c r="JQI7" s="3021"/>
      <c r="JQJ7" s="3021"/>
      <c r="JQK7" s="3029"/>
      <c r="JQL7" s="3029"/>
      <c r="JQM7" s="3029"/>
      <c r="JQN7" s="1069"/>
      <c r="JQO7" s="73"/>
      <c r="JQP7" s="2439"/>
      <c r="JQQ7" s="3021"/>
      <c r="JQR7" s="3021"/>
      <c r="JQS7" s="3029"/>
      <c r="JQT7" s="3029"/>
      <c r="JQU7" s="3029"/>
      <c r="JQV7" s="1069"/>
      <c r="JQW7" s="73"/>
      <c r="JQX7" s="2439"/>
      <c r="JQY7" s="3021"/>
      <c r="JQZ7" s="3021"/>
      <c r="JRA7" s="3029"/>
      <c r="JRB7" s="3029"/>
      <c r="JRC7" s="3029"/>
      <c r="JRD7" s="1069"/>
      <c r="JRE7" s="73"/>
      <c r="JRF7" s="2439"/>
      <c r="JRG7" s="3021"/>
      <c r="JRH7" s="3021"/>
      <c r="JRI7" s="3029"/>
      <c r="JRJ7" s="3029"/>
      <c r="JRK7" s="3029"/>
      <c r="JRL7" s="1069"/>
      <c r="JRM7" s="73"/>
      <c r="JRN7" s="2439"/>
      <c r="JRO7" s="3021"/>
      <c r="JRP7" s="3021"/>
      <c r="JRQ7" s="3029"/>
      <c r="JRR7" s="3029"/>
      <c r="JRS7" s="3029"/>
      <c r="JRT7" s="1069"/>
      <c r="JRU7" s="73"/>
      <c r="JRV7" s="2439"/>
      <c r="JRW7" s="3021"/>
      <c r="JRX7" s="3021"/>
      <c r="JRY7" s="3029"/>
      <c r="JRZ7" s="3029"/>
      <c r="JSA7" s="3029"/>
      <c r="JSB7" s="1069"/>
      <c r="JSC7" s="73"/>
      <c r="JSD7" s="2439"/>
      <c r="JSE7" s="3021"/>
      <c r="JSF7" s="3021"/>
      <c r="JSG7" s="3029"/>
      <c r="JSH7" s="3029"/>
      <c r="JSI7" s="3029"/>
      <c r="JSJ7" s="1069"/>
      <c r="JSK7" s="73"/>
      <c r="JSL7" s="2439"/>
      <c r="JSM7" s="3021"/>
      <c r="JSN7" s="3021"/>
      <c r="JSO7" s="3029"/>
      <c r="JSP7" s="3029"/>
      <c r="JSQ7" s="3029"/>
      <c r="JSR7" s="1069"/>
      <c r="JSS7" s="73"/>
      <c r="JST7" s="2439"/>
      <c r="JSU7" s="3021"/>
      <c r="JSV7" s="3021"/>
      <c r="JSW7" s="3029"/>
      <c r="JSX7" s="3029"/>
      <c r="JSY7" s="3029"/>
      <c r="JSZ7" s="1069"/>
      <c r="JTA7" s="73"/>
      <c r="JTB7" s="2439"/>
      <c r="JTC7" s="3021"/>
      <c r="JTD7" s="3021"/>
      <c r="JTE7" s="3029"/>
      <c r="JTF7" s="3029"/>
      <c r="JTG7" s="3029"/>
      <c r="JTH7" s="1069"/>
      <c r="JTI7" s="73"/>
      <c r="JTJ7" s="2439"/>
      <c r="JTK7" s="3021"/>
      <c r="JTL7" s="3021"/>
      <c r="JTM7" s="3029"/>
      <c r="JTN7" s="3029"/>
      <c r="JTO7" s="3029"/>
      <c r="JTP7" s="1069"/>
      <c r="JTQ7" s="73"/>
      <c r="JTR7" s="2439"/>
      <c r="JTS7" s="3021"/>
      <c r="JTT7" s="3021"/>
      <c r="JTU7" s="3029"/>
      <c r="JTV7" s="3029"/>
      <c r="JTW7" s="3029"/>
      <c r="JTX7" s="1069"/>
      <c r="JTY7" s="73"/>
      <c r="JTZ7" s="2439"/>
      <c r="JUA7" s="3021"/>
      <c r="JUB7" s="3021"/>
      <c r="JUC7" s="3029"/>
      <c r="JUD7" s="3029"/>
      <c r="JUE7" s="3029"/>
      <c r="JUF7" s="1069"/>
      <c r="JUG7" s="73"/>
      <c r="JUH7" s="2439"/>
      <c r="JUI7" s="3021"/>
      <c r="JUJ7" s="3021"/>
      <c r="JUK7" s="3029"/>
      <c r="JUL7" s="3029"/>
      <c r="JUM7" s="3029"/>
      <c r="JUN7" s="1069"/>
      <c r="JUO7" s="73"/>
      <c r="JUP7" s="2439"/>
      <c r="JUQ7" s="3021"/>
      <c r="JUR7" s="3021"/>
      <c r="JUS7" s="3029"/>
      <c r="JUT7" s="3029"/>
      <c r="JUU7" s="3029"/>
      <c r="JUV7" s="1069"/>
      <c r="JUW7" s="73"/>
      <c r="JUX7" s="2439"/>
      <c r="JUY7" s="3021"/>
      <c r="JUZ7" s="3021"/>
      <c r="JVA7" s="3029"/>
      <c r="JVB7" s="3029"/>
      <c r="JVC7" s="3029"/>
      <c r="JVD7" s="1069"/>
      <c r="JVE7" s="73"/>
      <c r="JVF7" s="2439"/>
      <c r="JVG7" s="3021"/>
      <c r="JVH7" s="3021"/>
      <c r="JVI7" s="3029"/>
      <c r="JVJ7" s="3029"/>
      <c r="JVK7" s="3029"/>
      <c r="JVL7" s="1069"/>
      <c r="JVM7" s="73"/>
      <c r="JVN7" s="2439"/>
      <c r="JVO7" s="3021"/>
      <c r="JVP7" s="3021"/>
      <c r="JVQ7" s="3029"/>
      <c r="JVR7" s="3029"/>
      <c r="JVS7" s="3029"/>
      <c r="JVT7" s="1069"/>
      <c r="JVU7" s="73"/>
      <c r="JVV7" s="2439"/>
      <c r="JVW7" s="3021"/>
      <c r="JVX7" s="3021"/>
      <c r="JVY7" s="3029"/>
      <c r="JVZ7" s="3029"/>
      <c r="JWA7" s="3029"/>
      <c r="JWB7" s="1069"/>
      <c r="JWC7" s="73"/>
      <c r="JWD7" s="2439"/>
      <c r="JWE7" s="3021"/>
      <c r="JWF7" s="3021"/>
      <c r="JWG7" s="3029"/>
      <c r="JWH7" s="3029"/>
      <c r="JWI7" s="3029"/>
      <c r="JWJ7" s="1069"/>
      <c r="JWK7" s="73"/>
      <c r="JWL7" s="2439"/>
      <c r="JWM7" s="3021"/>
      <c r="JWN7" s="3021"/>
      <c r="JWO7" s="3029"/>
      <c r="JWP7" s="3029"/>
      <c r="JWQ7" s="3029"/>
      <c r="JWR7" s="1069"/>
      <c r="JWS7" s="73"/>
      <c r="JWT7" s="2439"/>
      <c r="JWU7" s="3021"/>
      <c r="JWV7" s="3021"/>
      <c r="JWW7" s="3029"/>
      <c r="JWX7" s="3029"/>
      <c r="JWY7" s="3029"/>
      <c r="JWZ7" s="1069"/>
      <c r="JXA7" s="73"/>
      <c r="JXB7" s="2439"/>
      <c r="JXC7" s="3021"/>
      <c r="JXD7" s="3021"/>
      <c r="JXE7" s="3029"/>
      <c r="JXF7" s="3029"/>
      <c r="JXG7" s="3029"/>
      <c r="JXH7" s="1069"/>
      <c r="JXI7" s="73"/>
      <c r="JXJ7" s="2439"/>
      <c r="JXK7" s="3021"/>
      <c r="JXL7" s="3021"/>
      <c r="JXM7" s="3029"/>
      <c r="JXN7" s="3029"/>
      <c r="JXO7" s="3029"/>
      <c r="JXP7" s="1069"/>
      <c r="JXQ7" s="73"/>
      <c r="JXR7" s="2439"/>
      <c r="JXS7" s="3021"/>
      <c r="JXT7" s="3021"/>
      <c r="JXU7" s="3029"/>
      <c r="JXV7" s="3029"/>
      <c r="JXW7" s="3029"/>
      <c r="JXX7" s="1069"/>
      <c r="JXY7" s="73"/>
      <c r="JXZ7" s="2439"/>
      <c r="JYA7" s="3021"/>
      <c r="JYB7" s="3021"/>
      <c r="JYC7" s="3029"/>
      <c r="JYD7" s="3029"/>
      <c r="JYE7" s="3029"/>
      <c r="JYF7" s="1069"/>
      <c r="JYG7" s="73"/>
      <c r="JYH7" s="2439"/>
      <c r="JYI7" s="3021"/>
      <c r="JYJ7" s="3021"/>
      <c r="JYK7" s="3029"/>
      <c r="JYL7" s="3029"/>
      <c r="JYM7" s="3029"/>
      <c r="JYN7" s="1069"/>
      <c r="JYO7" s="73"/>
      <c r="JYP7" s="2439"/>
      <c r="JYQ7" s="3021"/>
      <c r="JYR7" s="3021"/>
      <c r="JYS7" s="3029"/>
      <c r="JYT7" s="3029"/>
      <c r="JYU7" s="3029"/>
      <c r="JYV7" s="1069"/>
      <c r="JYW7" s="73"/>
      <c r="JYX7" s="2439"/>
      <c r="JYY7" s="3021"/>
      <c r="JYZ7" s="3021"/>
      <c r="JZA7" s="3029"/>
      <c r="JZB7" s="3029"/>
      <c r="JZC7" s="3029"/>
      <c r="JZD7" s="1069"/>
      <c r="JZE7" s="73"/>
      <c r="JZF7" s="2439"/>
      <c r="JZG7" s="3021"/>
      <c r="JZH7" s="3021"/>
      <c r="JZI7" s="3029"/>
      <c r="JZJ7" s="3029"/>
      <c r="JZK7" s="3029"/>
      <c r="JZL7" s="1069"/>
      <c r="JZM7" s="73"/>
      <c r="JZN7" s="2439"/>
      <c r="JZO7" s="3021"/>
      <c r="JZP7" s="3021"/>
      <c r="JZQ7" s="3029"/>
      <c r="JZR7" s="3029"/>
      <c r="JZS7" s="3029"/>
      <c r="JZT7" s="1069"/>
      <c r="JZU7" s="73"/>
      <c r="JZV7" s="2439"/>
      <c r="JZW7" s="3021"/>
      <c r="JZX7" s="3021"/>
      <c r="JZY7" s="3029"/>
      <c r="JZZ7" s="3029"/>
      <c r="KAA7" s="3029"/>
      <c r="KAB7" s="1069"/>
      <c r="KAC7" s="73"/>
      <c r="KAD7" s="2439"/>
      <c r="KAE7" s="3021"/>
      <c r="KAF7" s="3021"/>
      <c r="KAG7" s="3029"/>
      <c r="KAH7" s="3029"/>
      <c r="KAI7" s="3029"/>
      <c r="KAJ7" s="1069"/>
      <c r="KAK7" s="73"/>
      <c r="KAL7" s="2439"/>
      <c r="KAM7" s="3021"/>
      <c r="KAN7" s="3021"/>
      <c r="KAO7" s="3029"/>
      <c r="KAP7" s="3029"/>
      <c r="KAQ7" s="3029"/>
      <c r="KAR7" s="1069"/>
      <c r="KAS7" s="73"/>
      <c r="KAT7" s="2439"/>
      <c r="KAU7" s="3021"/>
      <c r="KAV7" s="3021"/>
      <c r="KAW7" s="3029"/>
      <c r="KAX7" s="3029"/>
      <c r="KAY7" s="3029"/>
      <c r="KAZ7" s="1069"/>
      <c r="KBA7" s="73"/>
      <c r="KBB7" s="2439"/>
      <c r="KBC7" s="3021"/>
      <c r="KBD7" s="3021"/>
      <c r="KBE7" s="3029"/>
      <c r="KBF7" s="3029"/>
      <c r="KBG7" s="3029"/>
      <c r="KBH7" s="1069"/>
      <c r="KBI7" s="73"/>
      <c r="KBJ7" s="2439"/>
      <c r="KBK7" s="3021"/>
      <c r="KBL7" s="3021"/>
      <c r="KBM7" s="3029"/>
      <c r="KBN7" s="3029"/>
      <c r="KBO7" s="3029"/>
      <c r="KBP7" s="1069"/>
      <c r="KBQ7" s="73"/>
      <c r="KBR7" s="2439"/>
      <c r="KBS7" s="3021"/>
      <c r="KBT7" s="3021"/>
      <c r="KBU7" s="3029"/>
      <c r="KBV7" s="3029"/>
      <c r="KBW7" s="3029"/>
      <c r="KBX7" s="1069"/>
      <c r="KBY7" s="73"/>
      <c r="KBZ7" s="2439"/>
      <c r="KCA7" s="3021"/>
      <c r="KCB7" s="3021"/>
      <c r="KCC7" s="3029"/>
      <c r="KCD7" s="3029"/>
      <c r="KCE7" s="3029"/>
      <c r="KCF7" s="1069"/>
      <c r="KCG7" s="73"/>
      <c r="KCH7" s="2439"/>
      <c r="KCI7" s="3021"/>
      <c r="KCJ7" s="3021"/>
      <c r="KCK7" s="3029"/>
      <c r="KCL7" s="3029"/>
      <c r="KCM7" s="3029"/>
      <c r="KCN7" s="1069"/>
      <c r="KCO7" s="73"/>
      <c r="KCP7" s="2439"/>
      <c r="KCQ7" s="3021"/>
      <c r="KCR7" s="3021"/>
      <c r="KCS7" s="3029"/>
      <c r="KCT7" s="3029"/>
      <c r="KCU7" s="3029"/>
      <c r="KCV7" s="1069"/>
      <c r="KCW7" s="73"/>
      <c r="KCX7" s="2439"/>
      <c r="KCY7" s="3021"/>
      <c r="KCZ7" s="3021"/>
      <c r="KDA7" s="3029"/>
      <c r="KDB7" s="3029"/>
      <c r="KDC7" s="3029"/>
      <c r="KDD7" s="1069"/>
      <c r="KDE7" s="73"/>
      <c r="KDF7" s="2439"/>
      <c r="KDG7" s="3021"/>
      <c r="KDH7" s="3021"/>
      <c r="KDI7" s="3029"/>
      <c r="KDJ7" s="3029"/>
      <c r="KDK7" s="3029"/>
      <c r="KDL7" s="1069"/>
      <c r="KDM7" s="73"/>
      <c r="KDN7" s="2439"/>
      <c r="KDO7" s="3021"/>
      <c r="KDP7" s="3021"/>
      <c r="KDQ7" s="3029"/>
      <c r="KDR7" s="3029"/>
      <c r="KDS7" s="3029"/>
      <c r="KDT7" s="1069"/>
      <c r="KDU7" s="73"/>
      <c r="KDV7" s="2439"/>
      <c r="KDW7" s="3021"/>
      <c r="KDX7" s="3021"/>
      <c r="KDY7" s="3029"/>
      <c r="KDZ7" s="3029"/>
      <c r="KEA7" s="3029"/>
      <c r="KEB7" s="1069"/>
      <c r="KEC7" s="73"/>
      <c r="KED7" s="2439"/>
      <c r="KEE7" s="3021"/>
      <c r="KEF7" s="3021"/>
      <c r="KEG7" s="3029"/>
      <c r="KEH7" s="3029"/>
      <c r="KEI7" s="3029"/>
      <c r="KEJ7" s="1069"/>
      <c r="KEK7" s="73"/>
      <c r="KEL7" s="2439"/>
      <c r="KEM7" s="3021"/>
      <c r="KEN7" s="3021"/>
      <c r="KEO7" s="3029"/>
      <c r="KEP7" s="3029"/>
      <c r="KEQ7" s="3029"/>
      <c r="KER7" s="1069"/>
      <c r="KES7" s="73"/>
      <c r="KET7" s="2439"/>
      <c r="KEU7" s="3021"/>
      <c r="KEV7" s="3021"/>
      <c r="KEW7" s="3029"/>
      <c r="KEX7" s="3029"/>
      <c r="KEY7" s="3029"/>
      <c r="KEZ7" s="1069"/>
      <c r="KFA7" s="73"/>
      <c r="KFB7" s="2439"/>
      <c r="KFC7" s="3021"/>
      <c r="KFD7" s="3021"/>
      <c r="KFE7" s="3029"/>
      <c r="KFF7" s="3029"/>
      <c r="KFG7" s="3029"/>
      <c r="KFH7" s="1069"/>
      <c r="KFI7" s="73"/>
      <c r="KFJ7" s="2439"/>
      <c r="KFK7" s="3021"/>
      <c r="KFL7" s="3021"/>
      <c r="KFM7" s="3029"/>
      <c r="KFN7" s="3029"/>
      <c r="KFO7" s="3029"/>
      <c r="KFP7" s="1069"/>
      <c r="KFQ7" s="73"/>
      <c r="KFR7" s="2439"/>
      <c r="KFS7" s="3021"/>
      <c r="KFT7" s="3021"/>
      <c r="KFU7" s="3029"/>
      <c r="KFV7" s="3029"/>
      <c r="KFW7" s="3029"/>
      <c r="KFX7" s="1069"/>
      <c r="KFY7" s="73"/>
      <c r="KFZ7" s="2439"/>
      <c r="KGA7" s="3021"/>
      <c r="KGB7" s="3021"/>
      <c r="KGC7" s="3029"/>
      <c r="KGD7" s="3029"/>
      <c r="KGE7" s="3029"/>
      <c r="KGF7" s="1069"/>
      <c r="KGG7" s="73"/>
      <c r="KGH7" s="2439"/>
      <c r="KGI7" s="3021"/>
      <c r="KGJ7" s="3021"/>
      <c r="KGK7" s="3029"/>
      <c r="KGL7" s="3029"/>
      <c r="KGM7" s="3029"/>
      <c r="KGN7" s="1069"/>
      <c r="KGO7" s="73"/>
      <c r="KGP7" s="2439"/>
      <c r="KGQ7" s="3021"/>
      <c r="KGR7" s="3021"/>
      <c r="KGS7" s="3029"/>
      <c r="KGT7" s="3029"/>
      <c r="KGU7" s="3029"/>
      <c r="KGV7" s="1069"/>
      <c r="KGW7" s="73"/>
      <c r="KGX7" s="2439"/>
      <c r="KGY7" s="3021"/>
      <c r="KGZ7" s="3021"/>
      <c r="KHA7" s="3029"/>
      <c r="KHB7" s="3029"/>
      <c r="KHC7" s="3029"/>
      <c r="KHD7" s="1069"/>
      <c r="KHE7" s="73"/>
      <c r="KHF7" s="2439"/>
      <c r="KHG7" s="3021"/>
      <c r="KHH7" s="3021"/>
      <c r="KHI7" s="3029"/>
      <c r="KHJ7" s="3029"/>
      <c r="KHK7" s="3029"/>
      <c r="KHL7" s="1069"/>
      <c r="KHM7" s="73"/>
      <c r="KHN7" s="2439"/>
      <c r="KHO7" s="3021"/>
      <c r="KHP7" s="3021"/>
      <c r="KHQ7" s="3029"/>
      <c r="KHR7" s="3029"/>
      <c r="KHS7" s="3029"/>
      <c r="KHT7" s="1069"/>
      <c r="KHU7" s="73"/>
      <c r="KHV7" s="2439"/>
      <c r="KHW7" s="3021"/>
      <c r="KHX7" s="3021"/>
      <c r="KHY7" s="3029"/>
      <c r="KHZ7" s="3029"/>
      <c r="KIA7" s="3029"/>
      <c r="KIB7" s="1069"/>
      <c r="KIC7" s="73"/>
      <c r="KID7" s="2439"/>
      <c r="KIE7" s="3021"/>
      <c r="KIF7" s="3021"/>
      <c r="KIG7" s="3029"/>
      <c r="KIH7" s="3029"/>
      <c r="KII7" s="3029"/>
      <c r="KIJ7" s="1069"/>
      <c r="KIK7" s="73"/>
      <c r="KIL7" s="2439"/>
      <c r="KIM7" s="3021"/>
      <c r="KIN7" s="3021"/>
      <c r="KIO7" s="3029"/>
      <c r="KIP7" s="3029"/>
      <c r="KIQ7" s="3029"/>
      <c r="KIR7" s="1069"/>
      <c r="KIS7" s="73"/>
      <c r="KIT7" s="2439"/>
      <c r="KIU7" s="3021"/>
      <c r="KIV7" s="3021"/>
      <c r="KIW7" s="3029"/>
      <c r="KIX7" s="3029"/>
      <c r="KIY7" s="3029"/>
      <c r="KIZ7" s="1069"/>
      <c r="KJA7" s="73"/>
      <c r="KJB7" s="2439"/>
      <c r="KJC7" s="3021"/>
      <c r="KJD7" s="3021"/>
      <c r="KJE7" s="3029"/>
      <c r="KJF7" s="3029"/>
      <c r="KJG7" s="3029"/>
      <c r="KJH7" s="1069"/>
      <c r="KJI7" s="73"/>
      <c r="KJJ7" s="2439"/>
      <c r="KJK7" s="3021"/>
      <c r="KJL7" s="3021"/>
      <c r="KJM7" s="3029"/>
      <c r="KJN7" s="3029"/>
      <c r="KJO7" s="3029"/>
      <c r="KJP7" s="1069"/>
      <c r="KJQ7" s="73"/>
      <c r="KJR7" s="2439"/>
      <c r="KJS7" s="3021"/>
      <c r="KJT7" s="3021"/>
      <c r="KJU7" s="3029"/>
      <c r="KJV7" s="3029"/>
      <c r="KJW7" s="3029"/>
      <c r="KJX7" s="1069"/>
      <c r="KJY7" s="73"/>
      <c r="KJZ7" s="2439"/>
      <c r="KKA7" s="3021"/>
      <c r="KKB7" s="3021"/>
      <c r="KKC7" s="3029"/>
      <c r="KKD7" s="3029"/>
      <c r="KKE7" s="3029"/>
      <c r="KKF7" s="1069"/>
      <c r="KKG7" s="73"/>
      <c r="KKH7" s="2439"/>
      <c r="KKI7" s="3021"/>
      <c r="KKJ7" s="3021"/>
      <c r="KKK7" s="3029"/>
      <c r="KKL7" s="3029"/>
      <c r="KKM7" s="3029"/>
      <c r="KKN7" s="1069"/>
      <c r="KKO7" s="73"/>
      <c r="KKP7" s="2439"/>
      <c r="KKQ7" s="3021"/>
      <c r="KKR7" s="3021"/>
      <c r="KKS7" s="3029"/>
      <c r="KKT7" s="3029"/>
      <c r="KKU7" s="3029"/>
      <c r="KKV7" s="1069"/>
      <c r="KKW7" s="73"/>
      <c r="KKX7" s="2439"/>
      <c r="KKY7" s="3021"/>
      <c r="KKZ7" s="3021"/>
      <c r="KLA7" s="3029"/>
      <c r="KLB7" s="3029"/>
      <c r="KLC7" s="3029"/>
      <c r="KLD7" s="1069"/>
      <c r="KLE7" s="73"/>
      <c r="KLF7" s="2439"/>
      <c r="KLG7" s="3021"/>
      <c r="KLH7" s="3021"/>
      <c r="KLI7" s="3029"/>
      <c r="KLJ7" s="3029"/>
      <c r="KLK7" s="3029"/>
      <c r="KLL7" s="1069"/>
      <c r="KLM7" s="73"/>
      <c r="KLN7" s="2439"/>
      <c r="KLO7" s="3021"/>
      <c r="KLP7" s="3021"/>
      <c r="KLQ7" s="3029"/>
      <c r="KLR7" s="3029"/>
      <c r="KLS7" s="3029"/>
      <c r="KLT7" s="1069"/>
      <c r="KLU7" s="73"/>
      <c r="KLV7" s="2439"/>
      <c r="KLW7" s="3021"/>
      <c r="KLX7" s="3021"/>
      <c r="KLY7" s="3029"/>
      <c r="KLZ7" s="3029"/>
      <c r="KMA7" s="3029"/>
      <c r="KMB7" s="1069"/>
      <c r="KMC7" s="73"/>
      <c r="KMD7" s="2439"/>
      <c r="KME7" s="3021"/>
      <c r="KMF7" s="3021"/>
      <c r="KMG7" s="3029"/>
      <c r="KMH7" s="3029"/>
      <c r="KMI7" s="3029"/>
      <c r="KMJ7" s="1069"/>
      <c r="KMK7" s="73"/>
      <c r="KML7" s="2439"/>
      <c r="KMM7" s="3021"/>
      <c r="KMN7" s="3021"/>
      <c r="KMO7" s="3029"/>
      <c r="KMP7" s="3029"/>
      <c r="KMQ7" s="3029"/>
      <c r="KMR7" s="1069"/>
      <c r="KMS7" s="73"/>
      <c r="KMT7" s="2439"/>
      <c r="KMU7" s="3021"/>
      <c r="KMV7" s="3021"/>
      <c r="KMW7" s="3029"/>
      <c r="KMX7" s="3029"/>
      <c r="KMY7" s="3029"/>
      <c r="KMZ7" s="1069"/>
      <c r="KNA7" s="73"/>
      <c r="KNB7" s="2439"/>
      <c r="KNC7" s="3021"/>
      <c r="KND7" s="3021"/>
      <c r="KNE7" s="3029"/>
      <c r="KNF7" s="3029"/>
      <c r="KNG7" s="3029"/>
      <c r="KNH7" s="1069"/>
      <c r="KNI7" s="73"/>
      <c r="KNJ7" s="2439"/>
      <c r="KNK7" s="3021"/>
      <c r="KNL7" s="3021"/>
      <c r="KNM7" s="3029"/>
      <c r="KNN7" s="3029"/>
      <c r="KNO7" s="3029"/>
      <c r="KNP7" s="1069"/>
      <c r="KNQ7" s="73"/>
      <c r="KNR7" s="2439"/>
      <c r="KNS7" s="3021"/>
      <c r="KNT7" s="3021"/>
      <c r="KNU7" s="3029"/>
      <c r="KNV7" s="3029"/>
      <c r="KNW7" s="3029"/>
      <c r="KNX7" s="1069"/>
      <c r="KNY7" s="73"/>
      <c r="KNZ7" s="2439"/>
      <c r="KOA7" s="3021"/>
      <c r="KOB7" s="3021"/>
      <c r="KOC7" s="3029"/>
      <c r="KOD7" s="3029"/>
      <c r="KOE7" s="3029"/>
      <c r="KOF7" s="1069"/>
      <c r="KOG7" s="73"/>
      <c r="KOH7" s="2439"/>
      <c r="KOI7" s="3021"/>
      <c r="KOJ7" s="3021"/>
      <c r="KOK7" s="3029"/>
      <c r="KOL7" s="3029"/>
      <c r="KOM7" s="3029"/>
      <c r="KON7" s="1069"/>
      <c r="KOO7" s="73"/>
      <c r="KOP7" s="2439"/>
      <c r="KOQ7" s="3021"/>
      <c r="KOR7" s="3021"/>
      <c r="KOS7" s="3029"/>
      <c r="KOT7" s="3029"/>
      <c r="KOU7" s="3029"/>
      <c r="KOV7" s="1069"/>
      <c r="KOW7" s="73"/>
      <c r="KOX7" s="2439"/>
      <c r="KOY7" s="3021"/>
      <c r="KOZ7" s="3021"/>
      <c r="KPA7" s="3029"/>
      <c r="KPB7" s="3029"/>
      <c r="KPC7" s="3029"/>
      <c r="KPD7" s="1069"/>
      <c r="KPE7" s="73"/>
      <c r="KPF7" s="2439"/>
      <c r="KPG7" s="3021"/>
      <c r="KPH7" s="3021"/>
      <c r="KPI7" s="3029"/>
      <c r="KPJ7" s="3029"/>
      <c r="KPK7" s="3029"/>
      <c r="KPL7" s="1069"/>
      <c r="KPM7" s="73"/>
      <c r="KPN7" s="2439"/>
      <c r="KPO7" s="3021"/>
      <c r="KPP7" s="3021"/>
      <c r="KPQ7" s="3029"/>
      <c r="KPR7" s="3029"/>
      <c r="KPS7" s="3029"/>
      <c r="KPT7" s="1069"/>
      <c r="KPU7" s="73"/>
      <c r="KPV7" s="2439"/>
      <c r="KPW7" s="3021"/>
      <c r="KPX7" s="3021"/>
      <c r="KPY7" s="3029"/>
      <c r="KPZ7" s="3029"/>
      <c r="KQA7" s="3029"/>
      <c r="KQB7" s="1069"/>
      <c r="KQC7" s="73"/>
      <c r="KQD7" s="2439"/>
      <c r="KQE7" s="3021"/>
      <c r="KQF7" s="3021"/>
      <c r="KQG7" s="3029"/>
      <c r="KQH7" s="3029"/>
      <c r="KQI7" s="3029"/>
      <c r="KQJ7" s="1069"/>
      <c r="KQK7" s="73"/>
      <c r="KQL7" s="2439"/>
      <c r="KQM7" s="3021"/>
      <c r="KQN7" s="3021"/>
      <c r="KQO7" s="3029"/>
      <c r="KQP7" s="3029"/>
      <c r="KQQ7" s="3029"/>
      <c r="KQR7" s="1069"/>
      <c r="KQS7" s="73"/>
      <c r="KQT7" s="2439"/>
      <c r="KQU7" s="3021"/>
      <c r="KQV7" s="3021"/>
      <c r="KQW7" s="3029"/>
      <c r="KQX7" s="3029"/>
      <c r="KQY7" s="3029"/>
      <c r="KQZ7" s="1069"/>
      <c r="KRA7" s="73"/>
      <c r="KRB7" s="2439"/>
      <c r="KRC7" s="3021"/>
      <c r="KRD7" s="3021"/>
      <c r="KRE7" s="3029"/>
      <c r="KRF7" s="3029"/>
      <c r="KRG7" s="3029"/>
      <c r="KRH7" s="1069"/>
      <c r="KRI7" s="73"/>
      <c r="KRJ7" s="2439"/>
      <c r="KRK7" s="3021"/>
      <c r="KRL7" s="3021"/>
      <c r="KRM7" s="3029"/>
      <c r="KRN7" s="3029"/>
      <c r="KRO7" s="3029"/>
      <c r="KRP7" s="1069"/>
      <c r="KRQ7" s="73"/>
      <c r="KRR7" s="2439"/>
      <c r="KRS7" s="3021"/>
      <c r="KRT7" s="3021"/>
      <c r="KRU7" s="3029"/>
      <c r="KRV7" s="3029"/>
      <c r="KRW7" s="3029"/>
      <c r="KRX7" s="1069"/>
      <c r="KRY7" s="73"/>
      <c r="KRZ7" s="2439"/>
      <c r="KSA7" s="3021"/>
      <c r="KSB7" s="3021"/>
      <c r="KSC7" s="3029"/>
      <c r="KSD7" s="3029"/>
      <c r="KSE7" s="3029"/>
      <c r="KSF7" s="1069"/>
      <c r="KSG7" s="73"/>
      <c r="KSH7" s="2439"/>
      <c r="KSI7" s="3021"/>
      <c r="KSJ7" s="3021"/>
      <c r="KSK7" s="3029"/>
      <c r="KSL7" s="3029"/>
      <c r="KSM7" s="3029"/>
      <c r="KSN7" s="1069"/>
      <c r="KSO7" s="73"/>
      <c r="KSP7" s="2439"/>
      <c r="KSQ7" s="3021"/>
      <c r="KSR7" s="3021"/>
      <c r="KSS7" s="3029"/>
      <c r="KST7" s="3029"/>
      <c r="KSU7" s="3029"/>
      <c r="KSV7" s="1069"/>
      <c r="KSW7" s="73"/>
      <c r="KSX7" s="2439"/>
      <c r="KSY7" s="3021"/>
      <c r="KSZ7" s="3021"/>
      <c r="KTA7" s="3029"/>
      <c r="KTB7" s="3029"/>
      <c r="KTC7" s="3029"/>
      <c r="KTD7" s="1069"/>
      <c r="KTE7" s="73"/>
      <c r="KTF7" s="2439"/>
      <c r="KTG7" s="3021"/>
      <c r="KTH7" s="3021"/>
      <c r="KTI7" s="3029"/>
      <c r="KTJ7" s="3029"/>
      <c r="KTK7" s="3029"/>
      <c r="KTL7" s="1069"/>
      <c r="KTM7" s="73"/>
      <c r="KTN7" s="2439"/>
      <c r="KTO7" s="3021"/>
      <c r="KTP7" s="3021"/>
      <c r="KTQ7" s="3029"/>
      <c r="KTR7" s="3029"/>
      <c r="KTS7" s="3029"/>
      <c r="KTT7" s="1069"/>
      <c r="KTU7" s="73"/>
      <c r="KTV7" s="2439"/>
      <c r="KTW7" s="3021"/>
      <c r="KTX7" s="3021"/>
      <c r="KTY7" s="3029"/>
      <c r="KTZ7" s="3029"/>
      <c r="KUA7" s="3029"/>
      <c r="KUB7" s="1069"/>
      <c r="KUC7" s="73"/>
      <c r="KUD7" s="2439"/>
      <c r="KUE7" s="3021"/>
      <c r="KUF7" s="3021"/>
      <c r="KUG7" s="3029"/>
      <c r="KUH7" s="3029"/>
      <c r="KUI7" s="3029"/>
      <c r="KUJ7" s="1069"/>
      <c r="KUK7" s="73"/>
      <c r="KUL7" s="2439"/>
      <c r="KUM7" s="3021"/>
      <c r="KUN7" s="3021"/>
      <c r="KUO7" s="3029"/>
      <c r="KUP7" s="3029"/>
      <c r="KUQ7" s="3029"/>
      <c r="KUR7" s="1069"/>
      <c r="KUS7" s="73"/>
      <c r="KUT7" s="2439"/>
      <c r="KUU7" s="3021"/>
      <c r="KUV7" s="3021"/>
      <c r="KUW7" s="3029"/>
      <c r="KUX7" s="3029"/>
      <c r="KUY7" s="3029"/>
      <c r="KUZ7" s="1069"/>
      <c r="KVA7" s="73"/>
      <c r="KVB7" s="2439"/>
      <c r="KVC7" s="3021"/>
      <c r="KVD7" s="3021"/>
      <c r="KVE7" s="3029"/>
      <c r="KVF7" s="3029"/>
      <c r="KVG7" s="3029"/>
      <c r="KVH7" s="1069"/>
      <c r="KVI7" s="73"/>
      <c r="KVJ7" s="2439"/>
      <c r="KVK7" s="3021"/>
      <c r="KVL7" s="3021"/>
      <c r="KVM7" s="3029"/>
      <c r="KVN7" s="3029"/>
      <c r="KVO7" s="3029"/>
      <c r="KVP7" s="1069"/>
      <c r="KVQ7" s="73"/>
      <c r="KVR7" s="2439"/>
      <c r="KVS7" s="3021"/>
      <c r="KVT7" s="3021"/>
      <c r="KVU7" s="3029"/>
      <c r="KVV7" s="3029"/>
      <c r="KVW7" s="3029"/>
      <c r="KVX7" s="1069"/>
      <c r="KVY7" s="73"/>
      <c r="KVZ7" s="2439"/>
      <c r="KWA7" s="3021"/>
      <c r="KWB7" s="3021"/>
      <c r="KWC7" s="3029"/>
      <c r="KWD7" s="3029"/>
      <c r="KWE7" s="3029"/>
      <c r="KWF7" s="1069"/>
      <c r="KWG7" s="73"/>
      <c r="KWH7" s="2439"/>
      <c r="KWI7" s="3021"/>
      <c r="KWJ7" s="3021"/>
      <c r="KWK7" s="3029"/>
      <c r="KWL7" s="3029"/>
      <c r="KWM7" s="3029"/>
      <c r="KWN7" s="1069"/>
      <c r="KWO7" s="73"/>
      <c r="KWP7" s="2439"/>
      <c r="KWQ7" s="3021"/>
      <c r="KWR7" s="3021"/>
      <c r="KWS7" s="3029"/>
      <c r="KWT7" s="3029"/>
      <c r="KWU7" s="3029"/>
      <c r="KWV7" s="1069"/>
      <c r="KWW7" s="73"/>
      <c r="KWX7" s="2439"/>
      <c r="KWY7" s="3021"/>
      <c r="KWZ7" s="3021"/>
      <c r="KXA7" s="3029"/>
      <c r="KXB7" s="3029"/>
      <c r="KXC7" s="3029"/>
      <c r="KXD7" s="1069"/>
      <c r="KXE7" s="73"/>
      <c r="KXF7" s="2439"/>
      <c r="KXG7" s="3021"/>
      <c r="KXH7" s="3021"/>
      <c r="KXI7" s="3029"/>
      <c r="KXJ7" s="3029"/>
      <c r="KXK7" s="3029"/>
      <c r="KXL7" s="1069"/>
      <c r="KXM7" s="73"/>
      <c r="KXN7" s="2439"/>
      <c r="KXO7" s="3021"/>
      <c r="KXP7" s="3021"/>
      <c r="KXQ7" s="3029"/>
      <c r="KXR7" s="3029"/>
      <c r="KXS7" s="3029"/>
      <c r="KXT7" s="1069"/>
      <c r="KXU7" s="73"/>
      <c r="KXV7" s="2439"/>
      <c r="KXW7" s="3021"/>
      <c r="KXX7" s="3021"/>
      <c r="KXY7" s="3029"/>
      <c r="KXZ7" s="3029"/>
      <c r="KYA7" s="3029"/>
      <c r="KYB7" s="1069"/>
      <c r="KYC7" s="73"/>
      <c r="KYD7" s="2439"/>
      <c r="KYE7" s="3021"/>
      <c r="KYF7" s="3021"/>
      <c r="KYG7" s="3029"/>
      <c r="KYH7" s="3029"/>
      <c r="KYI7" s="3029"/>
      <c r="KYJ7" s="1069"/>
      <c r="KYK7" s="73"/>
      <c r="KYL7" s="2439"/>
      <c r="KYM7" s="3021"/>
      <c r="KYN7" s="3021"/>
      <c r="KYO7" s="3029"/>
      <c r="KYP7" s="3029"/>
      <c r="KYQ7" s="3029"/>
      <c r="KYR7" s="1069"/>
      <c r="KYS7" s="73"/>
      <c r="KYT7" s="2439"/>
      <c r="KYU7" s="3021"/>
      <c r="KYV7" s="3021"/>
      <c r="KYW7" s="3029"/>
      <c r="KYX7" s="3029"/>
      <c r="KYY7" s="3029"/>
      <c r="KYZ7" s="1069"/>
      <c r="KZA7" s="73"/>
      <c r="KZB7" s="2439"/>
      <c r="KZC7" s="3021"/>
      <c r="KZD7" s="3021"/>
      <c r="KZE7" s="3029"/>
      <c r="KZF7" s="3029"/>
      <c r="KZG7" s="3029"/>
      <c r="KZH7" s="1069"/>
      <c r="KZI7" s="73"/>
      <c r="KZJ7" s="2439"/>
      <c r="KZK7" s="3021"/>
      <c r="KZL7" s="3021"/>
      <c r="KZM7" s="3029"/>
      <c r="KZN7" s="3029"/>
      <c r="KZO7" s="3029"/>
      <c r="KZP7" s="1069"/>
      <c r="KZQ7" s="73"/>
      <c r="KZR7" s="2439"/>
      <c r="KZS7" s="3021"/>
      <c r="KZT7" s="3021"/>
      <c r="KZU7" s="3029"/>
      <c r="KZV7" s="3029"/>
      <c r="KZW7" s="3029"/>
      <c r="KZX7" s="1069"/>
      <c r="KZY7" s="73"/>
      <c r="KZZ7" s="2439"/>
      <c r="LAA7" s="3021"/>
      <c r="LAB7" s="3021"/>
      <c r="LAC7" s="3029"/>
      <c r="LAD7" s="3029"/>
      <c r="LAE7" s="3029"/>
      <c r="LAF7" s="1069"/>
      <c r="LAG7" s="73"/>
      <c r="LAH7" s="2439"/>
      <c r="LAI7" s="3021"/>
      <c r="LAJ7" s="3021"/>
      <c r="LAK7" s="3029"/>
      <c r="LAL7" s="3029"/>
      <c r="LAM7" s="3029"/>
      <c r="LAN7" s="1069"/>
      <c r="LAO7" s="73"/>
      <c r="LAP7" s="2439"/>
      <c r="LAQ7" s="3021"/>
      <c r="LAR7" s="3021"/>
      <c r="LAS7" s="3029"/>
      <c r="LAT7" s="3029"/>
      <c r="LAU7" s="3029"/>
      <c r="LAV7" s="1069"/>
      <c r="LAW7" s="73"/>
      <c r="LAX7" s="2439"/>
      <c r="LAY7" s="3021"/>
      <c r="LAZ7" s="3021"/>
      <c r="LBA7" s="3029"/>
      <c r="LBB7" s="3029"/>
      <c r="LBC7" s="3029"/>
      <c r="LBD7" s="1069"/>
      <c r="LBE7" s="73"/>
      <c r="LBF7" s="2439"/>
      <c r="LBG7" s="3021"/>
      <c r="LBH7" s="3021"/>
      <c r="LBI7" s="3029"/>
      <c r="LBJ7" s="3029"/>
      <c r="LBK7" s="3029"/>
      <c r="LBL7" s="1069"/>
      <c r="LBM7" s="73"/>
      <c r="LBN7" s="2439"/>
      <c r="LBO7" s="3021"/>
      <c r="LBP7" s="3021"/>
      <c r="LBQ7" s="3029"/>
      <c r="LBR7" s="3029"/>
      <c r="LBS7" s="3029"/>
      <c r="LBT7" s="1069"/>
      <c r="LBU7" s="73"/>
      <c r="LBV7" s="2439"/>
      <c r="LBW7" s="3021"/>
      <c r="LBX7" s="3021"/>
      <c r="LBY7" s="3029"/>
      <c r="LBZ7" s="3029"/>
      <c r="LCA7" s="3029"/>
      <c r="LCB7" s="1069"/>
      <c r="LCC7" s="73"/>
      <c r="LCD7" s="2439"/>
      <c r="LCE7" s="3021"/>
      <c r="LCF7" s="3021"/>
      <c r="LCG7" s="3029"/>
      <c r="LCH7" s="3029"/>
      <c r="LCI7" s="3029"/>
      <c r="LCJ7" s="1069"/>
      <c r="LCK7" s="73"/>
      <c r="LCL7" s="2439"/>
      <c r="LCM7" s="3021"/>
      <c r="LCN7" s="3021"/>
      <c r="LCO7" s="3029"/>
      <c r="LCP7" s="3029"/>
      <c r="LCQ7" s="3029"/>
      <c r="LCR7" s="1069"/>
      <c r="LCS7" s="73"/>
      <c r="LCT7" s="2439"/>
      <c r="LCU7" s="3021"/>
      <c r="LCV7" s="3021"/>
      <c r="LCW7" s="3029"/>
      <c r="LCX7" s="3029"/>
      <c r="LCY7" s="3029"/>
      <c r="LCZ7" s="1069"/>
      <c r="LDA7" s="73"/>
      <c r="LDB7" s="2439"/>
      <c r="LDC7" s="3021"/>
      <c r="LDD7" s="3021"/>
      <c r="LDE7" s="3029"/>
      <c r="LDF7" s="3029"/>
      <c r="LDG7" s="3029"/>
      <c r="LDH7" s="1069"/>
      <c r="LDI7" s="73"/>
      <c r="LDJ7" s="2439"/>
      <c r="LDK7" s="3021"/>
      <c r="LDL7" s="3021"/>
      <c r="LDM7" s="3029"/>
      <c r="LDN7" s="3029"/>
      <c r="LDO7" s="3029"/>
      <c r="LDP7" s="1069"/>
      <c r="LDQ7" s="73"/>
      <c r="LDR7" s="2439"/>
      <c r="LDS7" s="3021"/>
      <c r="LDT7" s="3021"/>
      <c r="LDU7" s="3029"/>
      <c r="LDV7" s="3029"/>
      <c r="LDW7" s="3029"/>
      <c r="LDX7" s="1069"/>
      <c r="LDY7" s="73"/>
      <c r="LDZ7" s="2439"/>
      <c r="LEA7" s="3021"/>
      <c r="LEB7" s="3021"/>
      <c r="LEC7" s="3029"/>
      <c r="LED7" s="3029"/>
      <c r="LEE7" s="3029"/>
      <c r="LEF7" s="1069"/>
      <c r="LEG7" s="73"/>
      <c r="LEH7" s="2439"/>
      <c r="LEI7" s="3021"/>
      <c r="LEJ7" s="3021"/>
      <c r="LEK7" s="3029"/>
      <c r="LEL7" s="3029"/>
      <c r="LEM7" s="3029"/>
      <c r="LEN7" s="1069"/>
      <c r="LEO7" s="73"/>
      <c r="LEP7" s="2439"/>
      <c r="LEQ7" s="3021"/>
      <c r="LER7" s="3021"/>
      <c r="LES7" s="3029"/>
      <c r="LET7" s="3029"/>
      <c r="LEU7" s="3029"/>
      <c r="LEV7" s="1069"/>
      <c r="LEW7" s="73"/>
      <c r="LEX7" s="2439"/>
      <c r="LEY7" s="3021"/>
      <c r="LEZ7" s="3021"/>
      <c r="LFA7" s="3029"/>
      <c r="LFB7" s="3029"/>
      <c r="LFC7" s="3029"/>
      <c r="LFD7" s="1069"/>
      <c r="LFE7" s="73"/>
      <c r="LFF7" s="2439"/>
      <c r="LFG7" s="3021"/>
      <c r="LFH7" s="3021"/>
      <c r="LFI7" s="3029"/>
      <c r="LFJ7" s="3029"/>
      <c r="LFK7" s="3029"/>
      <c r="LFL7" s="1069"/>
      <c r="LFM7" s="73"/>
      <c r="LFN7" s="2439"/>
      <c r="LFO7" s="3021"/>
      <c r="LFP7" s="3021"/>
      <c r="LFQ7" s="3029"/>
      <c r="LFR7" s="3029"/>
      <c r="LFS7" s="3029"/>
      <c r="LFT7" s="1069"/>
      <c r="LFU7" s="73"/>
      <c r="LFV7" s="2439"/>
      <c r="LFW7" s="3021"/>
      <c r="LFX7" s="3021"/>
      <c r="LFY7" s="3029"/>
      <c r="LFZ7" s="3029"/>
      <c r="LGA7" s="3029"/>
      <c r="LGB7" s="1069"/>
      <c r="LGC7" s="73"/>
      <c r="LGD7" s="2439"/>
      <c r="LGE7" s="3021"/>
      <c r="LGF7" s="3021"/>
      <c r="LGG7" s="3029"/>
      <c r="LGH7" s="3029"/>
      <c r="LGI7" s="3029"/>
      <c r="LGJ7" s="1069"/>
      <c r="LGK7" s="73"/>
      <c r="LGL7" s="2439"/>
      <c r="LGM7" s="3021"/>
      <c r="LGN7" s="3021"/>
      <c r="LGO7" s="3029"/>
      <c r="LGP7" s="3029"/>
      <c r="LGQ7" s="3029"/>
      <c r="LGR7" s="1069"/>
      <c r="LGS7" s="73"/>
      <c r="LGT7" s="2439"/>
      <c r="LGU7" s="3021"/>
      <c r="LGV7" s="3021"/>
      <c r="LGW7" s="3029"/>
      <c r="LGX7" s="3029"/>
      <c r="LGY7" s="3029"/>
      <c r="LGZ7" s="1069"/>
      <c r="LHA7" s="73"/>
      <c r="LHB7" s="2439"/>
      <c r="LHC7" s="3021"/>
      <c r="LHD7" s="3021"/>
      <c r="LHE7" s="3029"/>
      <c r="LHF7" s="3029"/>
      <c r="LHG7" s="3029"/>
      <c r="LHH7" s="1069"/>
      <c r="LHI7" s="73"/>
      <c r="LHJ7" s="2439"/>
      <c r="LHK7" s="3021"/>
      <c r="LHL7" s="3021"/>
      <c r="LHM7" s="3029"/>
      <c r="LHN7" s="3029"/>
      <c r="LHO7" s="3029"/>
      <c r="LHP7" s="1069"/>
      <c r="LHQ7" s="73"/>
      <c r="LHR7" s="2439"/>
      <c r="LHS7" s="3021"/>
      <c r="LHT7" s="3021"/>
      <c r="LHU7" s="3029"/>
      <c r="LHV7" s="3029"/>
      <c r="LHW7" s="3029"/>
      <c r="LHX7" s="1069"/>
      <c r="LHY7" s="73"/>
      <c r="LHZ7" s="2439"/>
      <c r="LIA7" s="3021"/>
      <c r="LIB7" s="3021"/>
      <c r="LIC7" s="3029"/>
      <c r="LID7" s="3029"/>
      <c r="LIE7" s="3029"/>
      <c r="LIF7" s="1069"/>
      <c r="LIG7" s="73"/>
      <c r="LIH7" s="2439"/>
      <c r="LII7" s="3021"/>
      <c r="LIJ7" s="3021"/>
      <c r="LIK7" s="3029"/>
      <c r="LIL7" s="3029"/>
      <c r="LIM7" s="3029"/>
      <c r="LIN7" s="1069"/>
      <c r="LIO7" s="73"/>
      <c r="LIP7" s="2439"/>
      <c r="LIQ7" s="3021"/>
      <c r="LIR7" s="3021"/>
      <c r="LIS7" s="3029"/>
      <c r="LIT7" s="3029"/>
      <c r="LIU7" s="3029"/>
      <c r="LIV7" s="1069"/>
      <c r="LIW7" s="73"/>
      <c r="LIX7" s="2439"/>
      <c r="LIY7" s="3021"/>
      <c r="LIZ7" s="3021"/>
      <c r="LJA7" s="3029"/>
      <c r="LJB7" s="3029"/>
      <c r="LJC7" s="3029"/>
      <c r="LJD7" s="1069"/>
      <c r="LJE7" s="73"/>
      <c r="LJF7" s="2439"/>
      <c r="LJG7" s="3021"/>
      <c r="LJH7" s="3021"/>
      <c r="LJI7" s="3029"/>
      <c r="LJJ7" s="3029"/>
      <c r="LJK7" s="3029"/>
      <c r="LJL7" s="1069"/>
      <c r="LJM7" s="73"/>
      <c r="LJN7" s="2439"/>
      <c r="LJO7" s="3021"/>
      <c r="LJP7" s="3021"/>
      <c r="LJQ7" s="3029"/>
      <c r="LJR7" s="3029"/>
      <c r="LJS7" s="3029"/>
      <c r="LJT7" s="1069"/>
      <c r="LJU7" s="73"/>
      <c r="LJV7" s="2439"/>
      <c r="LJW7" s="3021"/>
      <c r="LJX7" s="3021"/>
      <c r="LJY7" s="3029"/>
      <c r="LJZ7" s="3029"/>
      <c r="LKA7" s="3029"/>
      <c r="LKB7" s="1069"/>
      <c r="LKC7" s="73"/>
      <c r="LKD7" s="2439"/>
      <c r="LKE7" s="3021"/>
      <c r="LKF7" s="3021"/>
      <c r="LKG7" s="3029"/>
      <c r="LKH7" s="3029"/>
      <c r="LKI7" s="3029"/>
      <c r="LKJ7" s="1069"/>
      <c r="LKK7" s="73"/>
      <c r="LKL7" s="2439"/>
      <c r="LKM7" s="3021"/>
      <c r="LKN7" s="3021"/>
      <c r="LKO7" s="3029"/>
      <c r="LKP7" s="3029"/>
      <c r="LKQ7" s="3029"/>
      <c r="LKR7" s="1069"/>
      <c r="LKS7" s="73"/>
      <c r="LKT7" s="2439"/>
      <c r="LKU7" s="3021"/>
      <c r="LKV7" s="3021"/>
      <c r="LKW7" s="3029"/>
      <c r="LKX7" s="3029"/>
      <c r="LKY7" s="3029"/>
      <c r="LKZ7" s="1069"/>
      <c r="LLA7" s="73"/>
      <c r="LLB7" s="2439"/>
      <c r="LLC7" s="3021"/>
      <c r="LLD7" s="3021"/>
      <c r="LLE7" s="3029"/>
      <c r="LLF7" s="3029"/>
      <c r="LLG7" s="3029"/>
      <c r="LLH7" s="1069"/>
      <c r="LLI7" s="73"/>
      <c r="LLJ7" s="2439"/>
      <c r="LLK7" s="3021"/>
      <c r="LLL7" s="3021"/>
      <c r="LLM7" s="3029"/>
      <c r="LLN7" s="3029"/>
      <c r="LLO7" s="3029"/>
      <c r="LLP7" s="1069"/>
      <c r="LLQ7" s="73"/>
      <c r="LLR7" s="2439"/>
      <c r="LLS7" s="3021"/>
      <c r="LLT7" s="3021"/>
      <c r="LLU7" s="3029"/>
      <c r="LLV7" s="3029"/>
      <c r="LLW7" s="3029"/>
      <c r="LLX7" s="1069"/>
      <c r="LLY7" s="73"/>
      <c r="LLZ7" s="2439"/>
      <c r="LMA7" s="3021"/>
      <c r="LMB7" s="3021"/>
      <c r="LMC7" s="3029"/>
      <c r="LMD7" s="3029"/>
      <c r="LME7" s="3029"/>
      <c r="LMF7" s="1069"/>
      <c r="LMG7" s="73"/>
      <c r="LMH7" s="2439"/>
      <c r="LMI7" s="3021"/>
      <c r="LMJ7" s="3021"/>
      <c r="LMK7" s="3029"/>
      <c r="LML7" s="3029"/>
      <c r="LMM7" s="3029"/>
      <c r="LMN7" s="1069"/>
      <c r="LMO7" s="73"/>
      <c r="LMP7" s="2439"/>
      <c r="LMQ7" s="3021"/>
      <c r="LMR7" s="3021"/>
      <c r="LMS7" s="3029"/>
      <c r="LMT7" s="3029"/>
      <c r="LMU7" s="3029"/>
      <c r="LMV7" s="1069"/>
      <c r="LMW7" s="73"/>
      <c r="LMX7" s="2439"/>
      <c r="LMY7" s="3021"/>
      <c r="LMZ7" s="3021"/>
      <c r="LNA7" s="3029"/>
      <c r="LNB7" s="3029"/>
      <c r="LNC7" s="3029"/>
      <c r="LND7" s="1069"/>
      <c r="LNE7" s="73"/>
      <c r="LNF7" s="2439"/>
      <c r="LNG7" s="3021"/>
      <c r="LNH7" s="3021"/>
      <c r="LNI7" s="3029"/>
      <c r="LNJ7" s="3029"/>
      <c r="LNK7" s="3029"/>
      <c r="LNL7" s="1069"/>
      <c r="LNM7" s="73"/>
      <c r="LNN7" s="2439"/>
      <c r="LNO7" s="3021"/>
      <c r="LNP7" s="3021"/>
      <c r="LNQ7" s="3029"/>
      <c r="LNR7" s="3029"/>
      <c r="LNS7" s="3029"/>
      <c r="LNT7" s="1069"/>
      <c r="LNU7" s="73"/>
      <c r="LNV7" s="2439"/>
      <c r="LNW7" s="3021"/>
      <c r="LNX7" s="3021"/>
      <c r="LNY7" s="3029"/>
      <c r="LNZ7" s="3029"/>
      <c r="LOA7" s="3029"/>
      <c r="LOB7" s="1069"/>
      <c r="LOC7" s="73"/>
      <c r="LOD7" s="2439"/>
      <c r="LOE7" s="3021"/>
      <c r="LOF7" s="3021"/>
      <c r="LOG7" s="3029"/>
      <c r="LOH7" s="3029"/>
      <c r="LOI7" s="3029"/>
      <c r="LOJ7" s="1069"/>
      <c r="LOK7" s="73"/>
      <c r="LOL7" s="2439"/>
      <c r="LOM7" s="3021"/>
      <c r="LON7" s="3021"/>
      <c r="LOO7" s="3029"/>
      <c r="LOP7" s="3029"/>
      <c r="LOQ7" s="3029"/>
      <c r="LOR7" s="1069"/>
      <c r="LOS7" s="73"/>
      <c r="LOT7" s="2439"/>
      <c r="LOU7" s="3021"/>
      <c r="LOV7" s="3021"/>
      <c r="LOW7" s="3029"/>
      <c r="LOX7" s="3029"/>
      <c r="LOY7" s="3029"/>
      <c r="LOZ7" s="1069"/>
      <c r="LPA7" s="73"/>
      <c r="LPB7" s="2439"/>
      <c r="LPC7" s="3021"/>
      <c r="LPD7" s="3021"/>
      <c r="LPE7" s="3029"/>
      <c r="LPF7" s="3029"/>
      <c r="LPG7" s="3029"/>
      <c r="LPH7" s="1069"/>
      <c r="LPI7" s="73"/>
      <c r="LPJ7" s="2439"/>
      <c r="LPK7" s="3021"/>
      <c r="LPL7" s="3021"/>
      <c r="LPM7" s="3029"/>
      <c r="LPN7" s="3029"/>
      <c r="LPO7" s="3029"/>
      <c r="LPP7" s="1069"/>
      <c r="LPQ7" s="73"/>
      <c r="LPR7" s="2439"/>
      <c r="LPS7" s="3021"/>
      <c r="LPT7" s="3021"/>
      <c r="LPU7" s="3029"/>
      <c r="LPV7" s="3029"/>
      <c r="LPW7" s="3029"/>
      <c r="LPX7" s="1069"/>
      <c r="LPY7" s="73"/>
      <c r="LPZ7" s="2439"/>
      <c r="LQA7" s="3021"/>
      <c r="LQB7" s="3021"/>
      <c r="LQC7" s="3029"/>
      <c r="LQD7" s="3029"/>
      <c r="LQE7" s="3029"/>
      <c r="LQF7" s="1069"/>
      <c r="LQG7" s="73"/>
      <c r="LQH7" s="2439"/>
      <c r="LQI7" s="3021"/>
      <c r="LQJ7" s="3021"/>
      <c r="LQK7" s="3029"/>
      <c r="LQL7" s="3029"/>
      <c r="LQM7" s="3029"/>
      <c r="LQN7" s="1069"/>
      <c r="LQO7" s="73"/>
      <c r="LQP7" s="2439"/>
      <c r="LQQ7" s="3021"/>
      <c r="LQR7" s="3021"/>
      <c r="LQS7" s="3029"/>
      <c r="LQT7" s="3029"/>
      <c r="LQU7" s="3029"/>
      <c r="LQV7" s="1069"/>
      <c r="LQW7" s="73"/>
      <c r="LQX7" s="2439"/>
      <c r="LQY7" s="3021"/>
      <c r="LQZ7" s="3021"/>
      <c r="LRA7" s="3029"/>
      <c r="LRB7" s="3029"/>
      <c r="LRC7" s="3029"/>
      <c r="LRD7" s="1069"/>
      <c r="LRE7" s="73"/>
      <c r="LRF7" s="2439"/>
      <c r="LRG7" s="3021"/>
      <c r="LRH7" s="3021"/>
      <c r="LRI7" s="3029"/>
      <c r="LRJ7" s="3029"/>
      <c r="LRK7" s="3029"/>
      <c r="LRL7" s="1069"/>
      <c r="LRM7" s="73"/>
      <c r="LRN7" s="2439"/>
      <c r="LRO7" s="3021"/>
      <c r="LRP7" s="3021"/>
      <c r="LRQ7" s="3029"/>
      <c r="LRR7" s="3029"/>
      <c r="LRS7" s="3029"/>
      <c r="LRT7" s="1069"/>
      <c r="LRU7" s="73"/>
      <c r="LRV7" s="2439"/>
      <c r="LRW7" s="3021"/>
      <c r="LRX7" s="3021"/>
      <c r="LRY7" s="3029"/>
      <c r="LRZ7" s="3029"/>
      <c r="LSA7" s="3029"/>
      <c r="LSB7" s="1069"/>
      <c r="LSC7" s="73"/>
      <c r="LSD7" s="2439"/>
      <c r="LSE7" s="3021"/>
      <c r="LSF7" s="3021"/>
      <c r="LSG7" s="3029"/>
      <c r="LSH7" s="3029"/>
      <c r="LSI7" s="3029"/>
      <c r="LSJ7" s="1069"/>
      <c r="LSK7" s="73"/>
      <c r="LSL7" s="2439"/>
      <c r="LSM7" s="3021"/>
      <c r="LSN7" s="3021"/>
      <c r="LSO7" s="3029"/>
      <c r="LSP7" s="3029"/>
      <c r="LSQ7" s="3029"/>
      <c r="LSR7" s="1069"/>
      <c r="LSS7" s="73"/>
      <c r="LST7" s="2439"/>
      <c r="LSU7" s="3021"/>
      <c r="LSV7" s="3021"/>
      <c r="LSW7" s="3029"/>
      <c r="LSX7" s="3029"/>
      <c r="LSY7" s="3029"/>
      <c r="LSZ7" s="1069"/>
      <c r="LTA7" s="73"/>
      <c r="LTB7" s="2439"/>
      <c r="LTC7" s="3021"/>
      <c r="LTD7" s="3021"/>
      <c r="LTE7" s="3029"/>
      <c r="LTF7" s="3029"/>
      <c r="LTG7" s="3029"/>
      <c r="LTH7" s="1069"/>
      <c r="LTI7" s="73"/>
      <c r="LTJ7" s="2439"/>
      <c r="LTK7" s="3021"/>
      <c r="LTL7" s="3021"/>
      <c r="LTM7" s="3029"/>
      <c r="LTN7" s="3029"/>
      <c r="LTO7" s="3029"/>
      <c r="LTP7" s="1069"/>
      <c r="LTQ7" s="73"/>
      <c r="LTR7" s="2439"/>
      <c r="LTS7" s="3021"/>
      <c r="LTT7" s="3021"/>
      <c r="LTU7" s="3029"/>
      <c r="LTV7" s="3029"/>
      <c r="LTW7" s="3029"/>
      <c r="LTX7" s="1069"/>
      <c r="LTY7" s="73"/>
      <c r="LTZ7" s="2439"/>
      <c r="LUA7" s="3021"/>
      <c r="LUB7" s="3021"/>
      <c r="LUC7" s="3029"/>
      <c r="LUD7" s="3029"/>
      <c r="LUE7" s="3029"/>
      <c r="LUF7" s="1069"/>
      <c r="LUG7" s="73"/>
      <c r="LUH7" s="2439"/>
      <c r="LUI7" s="3021"/>
      <c r="LUJ7" s="3021"/>
      <c r="LUK7" s="3029"/>
      <c r="LUL7" s="3029"/>
      <c r="LUM7" s="3029"/>
      <c r="LUN7" s="1069"/>
      <c r="LUO7" s="73"/>
      <c r="LUP7" s="2439"/>
      <c r="LUQ7" s="3021"/>
      <c r="LUR7" s="3021"/>
      <c r="LUS7" s="3029"/>
      <c r="LUT7" s="3029"/>
      <c r="LUU7" s="3029"/>
      <c r="LUV7" s="1069"/>
      <c r="LUW7" s="73"/>
      <c r="LUX7" s="2439"/>
      <c r="LUY7" s="3021"/>
      <c r="LUZ7" s="3021"/>
      <c r="LVA7" s="3029"/>
      <c r="LVB7" s="3029"/>
      <c r="LVC7" s="3029"/>
      <c r="LVD7" s="1069"/>
      <c r="LVE7" s="73"/>
      <c r="LVF7" s="2439"/>
      <c r="LVG7" s="3021"/>
      <c r="LVH7" s="3021"/>
      <c r="LVI7" s="3029"/>
      <c r="LVJ7" s="3029"/>
      <c r="LVK7" s="3029"/>
      <c r="LVL7" s="1069"/>
      <c r="LVM7" s="73"/>
      <c r="LVN7" s="2439"/>
      <c r="LVO7" s="3021"/>
      <c r="LVP7" s="3021"/>
      <c r="LVQ7" s="3029"/>
      <c r="LVR7" s="3029"/>
      <c r="LVS7" s="3029"/>
      <c r="LVT7" s="1069"/>
      <c r="LVU7" s="73"/>
      <c r="LVV7" s="2439"/>
      <c r="LVW7" s="3021"/>
      <c r="LVX7" s="3021"/>
      <c r="LVY7" s="3029"/>
      <c r="LVZ7" s="3029"/>
      <c r="LWA7" s="3029"/>
      <c r="LWB7" s="1069"/>
      <c r="LWC7" s="73"/>
      <c r="LWD7" s="2439"/>
      <c r="LWE7" s="3021"/>
      <c r="LWF7" s="3021"/>
      <c r="LWG7" s="3029"/>
      <c r="LWH7" s="3029"/>
      <c r="LWI7" s="3029"/>
      <c r="LWJ7" s="1069"/>
      <c r="LWK7" s="73"/>
      <c r="LWL7" s="2439"/>
      <c r="LWM7" s="3021"/>
      <c r="LWN7" s="3021"/>
      <c r="LWO7" s="3029"/>
      <c r="LWP7" s="3029"/>
      <c r="LWQ7" s="3029"/>
      <c r="LWR7" s="1069"/>
      <c r="LWS7" s="73"/>
      <c r="LWT7" s="2439"/>
      <c r="LWU7" s="3021"/>
      <c r="LWV7" s="3021"/>
      <c r="LWW7" s="3029"/>
      <c r="LWX7" s="3029"/>
      <c r="LWY7" s="3029"/>
      <c r="LWZ7" s="1069"/>
      <c r="LXA7" s="73"/>
      <c r="LXB7" s="2439"/>
      <c r="LXC7" s="3021"/>
      <c r="LXD7" s="3021"/>
      <c r="LXE7" s="3029"/>
      <c r="LXF7" s="3029"/>
      <c r="LXG7" s="3029"/>
      <c r="LXH7" s="1069"/>
      <c r="LXI7" s="73"/>
      <c r="LXJ7" s="2439"/>
      <c r="LXK7" s="3021"/>
      <c r="LXL7" s="3021"/>
      <c r="LXM7" s="3029"/>
      <c r="LXN7" s="3029"/>
      <c r="LXO7" s="3029"/>
      <c r="LXP7" s="1069"/>
      <c r="LXQ7" s="73"/>
      <c r="LXR7" s="2439"/>
      <c r="LXS7" s="3021"/>
      <c r="LXT7" s="3021"/>
      <c r="LXU7" s="3029"/>
      <c r="LXV7" s="3029"/>
      <c r="LXW7" s="3029"/>
      <c r="LXX7" s="1069"/>
      <c r="LXY7" s="73"/>
      <c r="LXZ7" s="2439"/>
      <c r="LYA7" s="3021"/>
      <c r="LYB7" s="3021"/>
      <c r="LYC7" s="3029"/>
      <c r="LYD7" s="3029"/>
      <c r="LYE7" s="3029"/>
      <c r="LYF7" s="1069"/>
      <c r="LYG7" s="73"/>
      <c r="LYH7" s="2439"/>
      <c r="LYI7" s="3021"/>
      <c r="LYJ7" s="3021"/>
      <c r="LYK7" s="3029"/>
      <c r="LYL7" s="3029"/>
      <c r="LYM7" s="3029"/>
      <c r="LYN7" s="1069"/>
      <c r="LYO7" s="73"/>
      <c r="LYP7" s="2439"/>
      <c r="LYQ7" s="3021"/>
      <c r="LYR7" s="3021"/>
      <c r="LYS7" s="3029"/>
      <c r="LYT7" s="3029"/>
      <c r="LYU7" s="3029"/>
      <c r="LYV7" s="1069"/>
      <c r="LYW7" s="73"/>
      <c r="LYX7" s="2439"/>
      <c r="LYY7" s="3021"/>
      <c r="LYZ7" s="3021"/>
      <c r="LZA7" s="3029"/>
      <c r="LZB7" s="3029"/>
      <c r="LZC7" s="3029"/>
      <c r="LZD7" s="1069"/>
      <c r="LZE7" s="73"/>
      <c r="LZF7" s="2439"/>
      <c r="LZG7" s="3021"/>
      <c r="LZH7" s="3021"/>
      <c r="LZI7" s="3029"/>
      <c r="LZJ7" s="3029"/>
      <c r="LZK7" s="3029"/>
      <c r="LZL7" s="1069"/>
      <c r="LZM7" s="73"/>
      <c r="LZN7" s="2439"/>
      <c r="LZO7" s="3021"/>
      <c r="LZP7" s="3021"/>
      <c r="LZQ7" s="3029"/>
      <c r="LZR7" s="3029"/>
      <c r="LZS7" s="3029"/>
      <c r="LZT7" s="1069"/>
      <c r="LZU7" s="73"/>
      <c r="LZV7" s="2439"/>
      <c r="LZW7" s="3021"/>
      <c r="LZX7" s="3021"/>
      <c r="LZY7" s="3029"/>
      <c r="LZZ7" s="3029"/>
      <c r="MAA7" s="3029"/>
      <c r="MAB7" s="1069"/>
      <c r="MAC7" s="73"/>
      <c r="MAD7" s="2439"/>
      <c r="MAE7" s="3021"/>
      <c r="MAF7" s="3021"/>
      <c r="MAG7" s="3029"/>
      <c r="MAH7" s="3029"/>
      <c r="MAI7" s="3029"/>
      <c r="MAJ7" s="1069"/>
      <c r="MAK7" s="73"/>
      <c r="MAL7" s="2439"/>
      <c r="MAM7" s="3021"/>
      <c r="MAN7" s="3021"/>
      <c r="MAO7" s="3029"/>
      <c r="MAP7" s="3029"/>
      <c r="MAQ7" s="3029"/>
      <c r="MAR7" s="1069"/>
      <c r="MAS7" s="73"/>
      <c r="MAT7" s="2439"/>
      <c r="MAU7" s="3021"/>
      <c r="MAV7" s="3021"/>
      <c r="MAW7" s="3029"/>
      <c r="MAX7" s="3029"/>
      <c r="MAY7" s="3029"/>
      <c r="MAZ7" s="1069"/>
      <c r="MBA7" s="73"/>
      <c r="MBB7" s="2439"/>
      <c r="MBC7" s="3021"/>
      <c r="MBD7" s="3021"/>
      <c r="MBE7" s="3029"/>
      <c r="MBF7" s="3029"/>
      <c r="MBG7" s="3029"/>
      <c r="MBH7" s="1069"/>
      <c r="MBI7" s="73"/>
      <c r="MBJ7" s="2439"/>
      <c r="MBK7" s="3021"/>
      <c r="MBL7" s="3021"/>
      <c r="MBM7" s="3029"/>
      <c r="MBN7" s="3029"/>
      <c r="MBO7" s="3029"/>
      <c r="MBP7" s="1069"/>
      <c r="MBQ7" s="73"/>
      <c r="MBR7" s="2439"/>
      <c r="MBS7" s="3021"/>
      <c r="MBT7" s="3021"/>
      <c r="MBU7" s="3029"/>
      <c r="MBV7" s="3029"/>
      <c r="MBW7" s="3029"/>
      <c r="MBX7" s="1069"/>
      <c r="MBY7" s="73"/>
      <c r="MBZ7" s="2439"/>
      <c r="MCA7" s="3021"/>
      <c r="MCB7" s="3021"/>
      <c r="MCC7" s="3029"/>
      <c r="MCD7" s="3029"/>
      <c r="MCE7" s="3029"/>
      <c r="MCF7" s="1069"/>
      <c r="MCG7" s="73"/>
      <c r="MCH7" s="2439"/>
      <c r="MCI7" s="3021"/>
      <c r="MCJ7" s="3021"/>
      <c r="MCK7" s="3029"/>
      <c r="MCL7" s="3029"/>
      <c r="MCM7" s="3029"/>
      <c r="MCN7" s="1069"/>
      <c r="MCO7" s="73"/>
      <c r="MCP7" s="2439"/>
      <c r="MCQ7" s="3021"/>
      <c r="MCR7" s="3021"/>
      <c r="MCS7" s="3029"/>
      <c r="MCT7" s="3029"/>
      <c r="MCU7" s="3029"/>
      <c r="MCV7" s="1069"/>
      <c r="MCW7" s="73"/>
      <c r="MCX7" s="2439"/>
      <c r="MCY7" s="3021"/>
      <c r="MCZ7" s="3021"/>
      <c r="MDA7" s="3029"/>
      <c r="MDB7" s="3029"/>
      <c r="MDC7" s="3029"/>
      <c r="MDD7" s="1069"/>
      <c r="MDE7" s="73"/>
      <c r="MDF7" s="2439"/>
      <c r="MDG7" s="3021"/>
      <c r="MDH7" s="3021"/>
      <c r="MDI7" s="3029"/>
      <c r="MDJ7" s="3029"/>
      <c r="MDK7" s="3029"/>
      <c r="MDL7" s="1069"/>
      <c r="MDM7" s="73"/>
      <c r="MDN7" s="2439"/>
      <c r="MDO7" s="3021"/>
      <c r="MDP7" s="3021"/>
      <c r="MDQ7" s="3029"/>
      <c r="MDR7" s="3029"/>
      <c r="MDS7" s="3029"/>
      <c r="MDT7" s="1069"/>
      <c r="MDU7" s="73"/>
      <c r="MDV7" s="2439"/>
      <c r="MDW7" s="3021"/>
      <c r="MDX7" s="3021"/>
      <c r="MDY7" s="3029"/>
      <c r="MDZ7" s="3029"/>
      <c r="MEA7" s="3029"/>
      <c r="MEB7" s="1069"/>
      <c r="MEC7" s="73"/>
      <c r="MED7" s="2439"/>
      <c r="MEE7" s="3021"/>
      <c r="MEF7" s="3021"/>
      <c r="MEG7" s="3029"/>
      <c r="MEH7" s="3029"/>
      <c r="MEI7" s="3029"/>
      <c r="MEJ7" s="1069"/>
      <c r="MEK7" s="73"/>
      <c r="MEL7" s="2439"/>
      <c r="MEM7" s="3021"/>
      <c r="MEN7" s="3021"/>
      <c r="MEO7" s="3029"/>
      <c r="MEP7" s="3029"/>
      <c r="MEQ7" s="3029"/>
      <c r="MER7" s="1069"/>
      <c r="MES7" s="73"/>
      <c r="MET7" s="2439"/>
      <c r="MEU7" s="3021"/>
      <c r="MEV7" s="3021"/>
      <c r="MEW7" s="3029"/>
      <c r="MEX7" s="3029"/>
      <c r="MEY7" s="3029"/>
      <c r="MEZ7" s="1069"/>
      <c r="MFA7" s="73"/>
      <c r="MFB7" s="2439"/>
      <c r="MFC7" s="3021"/>
      <c r="MFD7" s="3021"/>
      <c r="MFE7" s="3029"/>
      <c r="MFF7" s="3029"/>
      <c r="MFG7" s="3029"/>
      <c r="MFH7" s="1069"/>
      <c r="MFI7" s="73"/>
      <c r="MFJ7" s="2439"/>
      <c r="MFK7" s="3021"/>
      <c r="MFL7" s="3021"/>
      <c r="MFM7" s="3029"/>
      <c r="MFN7" s="3029"/>
      <c r="MFO7" s="3029"/>
      <c r="MFP7" s="1069"/>
      <c r="MFQ7" s="73"/>
      <c r="MFR7" s="2439"/>
      <c r="MFS7" s="3021"/>
      <c r="MFT7" s="3021"/>
      <c r="MFU7" s="3029"/>
      <c r="MFV7" s="3029"/>
      <c r="MFW7" s="3029"/>
      <c r="MFX7" s="1069"/>
      <c r="MFY7" s="73"/>
      <c r="MFZ7" s="2439"/>
      <c r="MGA7" s="3021"/>
      <c r="MGB7" s="3021"/>
      <c r="MGC7" s="3029"/>
      <c r="MGD7" s="3029"/>
      <c r="MGE7" s="3029"/>
      <c r="MGF7" s="1069"/>
      <c r="MGG7" s="73"/>
      <c r="MGH7" s="2439"/>
      <c r="MGI7" s="3021"/>
      <c r="MGJ7" s="3021"/>
      <c r="MGK7" s="3029"/>
      <c r="MGL7" s="3029"/>
      <c r="MGM7" s="3029"/>
      <c r="MGN7" s="1069"/>
      <c r="MGO7" s="73"/>
      <c r="MGP7" s="2439"/>
      <c r="MGQ7" s="3021"/>
      <c r="MGR7" s="3021"/>
      <c r="MGS7" s="3029"/>
      <c r="MGT7" s="3029"/>
      <c r="MGU7" s="3029"/>
      <c r="MGV7" s="1069"/>
      <c r="MGW7" s="73"/>
      <c r="MGX7" s="2439"/>
      <c r="MGY7" s="3021"/>
      <c r="MGZ7" s="3021"/>
      <c r="MHA7" s="3029"/>
      <c r="MHB7" s="3029"/>
      <c r="MHC7" s="3029"/>
      <c r="MHD7" s="1069"/>
      <c r="MHE7" s="73"/>
      <c r="MHF7" s="2439"/>
      <c r="MHG7" s="3021"/>
      <c r="MHH7" s="3021"/>
      <c r="MHI7" s="3029"/>
      <c r="MHJ7" s="3029"/>
      <c r="MHK7" s="3029"/>
      <c r="MHL7" s="1069"/>
      <c r="MHM7" s="73"/>
      <c r="MHN7" s="2439"/>
      <c r="MHO7" s="3021"/>
      <c r="MHP7" s="3021"/>
      <c r="MHQ7" s="3029"/>
      <c r="MHR7" s="3029"/>
      <c r="MHS7" s="3029"/>
      <c r="MHT7" s="1069"/>
      <c r="MHU7" s="73"/>
      <c r="MHV7" s="2439"/>
      <c r="MHW7" s="3021"/>
      <c r="MHX7" s="3021"/>
      <c r="MHY7" s="3029"/>
      <c r="MHZ7" s="3029"/>
      <c r="MIA7" s="3029"/>
      <c r="MIB7" s="1069"/>
      <c r="MIC7" s="73"/>
      <c r="MID7" s="2439"/>
      <c r="MIE7" s="3021"/>
      <c r="MIF7" s="3021"/>
      <c r="MIG7" s="3029"/>
      <c r="MIH7" s="3029"/>
      <c r="MII7" s="3029"/>
      <c r="MIJ7" s="1069"/>
      <c r="MIK7" s="73"/>
      <c r="MIL7" s="2439"/>
      <c r="MIM7" s="3021"/>
      <c r="MIN7" s="3021"/>
      <c r="MIO7" s="3029"/>
      <c r="MIP7" s="3029"/>
      <c r="MIQ7" s="3029"/>
      <c r="MIR7" s="1069"/>
      <c r="MIS7" s="73"/>
      <c r="MIT7" s="2439"/>
      <c r="MIU7" s="3021"/>
      <c r="MIV7" s="3021"/>
      <c r="MIW7" s="3029"/>
      <c r="MIX7" s="3029"/>
      <c r="MIY7" s="3029"/>
      <c r="MIZ7" s="1069"/>
      <c r="MJA7" s="73"/>
      <c r="MJB7" s="2439"/>
      <c r="MJC7" s="3021"/>
      <c r="MJD7" s="3021"/>
      <c r="MJE7" s="3029"/>
      <c r="MJF7" s="3029"/>
      <c r="MJG7" s="3029"/>
      <c r="MJH7" s="1069"/>
      <c r="MJI7" s="73"/>
      <c r="MJJ7" s="2439"/>
      <c r="MJK7" s="3021"/>
      <c r="MJL7" s="3021"/>
      <c r="MJM7" s="3029"/>
      <c r="MJN7" s="3029"/>
      <c r="MJO7" s="3029"/>
      <c r="MJP7" s="1069"/>
      <c r="MJQ7" s="73"/>
      <c r="MJR7" s="2439"/>
      <c r="MJS7" s="3021"/>
      <c r="MJT7" s="3021"/>
      <c r="MJU7" s="3029"/>
      <c r="MJV7" s="3029"/>
      <c r="MJW7" s="3029"/>
      <c r="MJX7" s="1069"/>
      <c r="MJY7" s="73"/>
      <c r="MJZ7" s="2439"/>
      <c r="MKA7" s="3021"/>
      <c r="MKB7" s="3021"/>
      <c r="MKC7" s="3029"/>
      <c r="MKD7" s="3029"/>
      <c r="MKE7" s="3029"/>
      <c r="MKF7" s="1069"/>
      <c r="MKG7" s="73"/>
      <c r="MKH7" s="2439"/>
      <c r="MKI7" s="3021"/>
      <c r="MKJ7" s="3021"/>
      <c r="MKK7" s="3029"/>
      <c r="MKL7" s="3029"/>
      <c r="MKM7" s="3029"/>
      <c r="MKN7" s="1069"/>
      <c r="MKO7" s="73"/>
      <c r="MKP7" s="2439"/>
      <c r="MKQ7" s="3021"/>
      <c r="MKR7" s="3021"/>
      <c r="MKS7" s="3029"/>
      <c r="MKT7" s="3029"/>
      <c r="MKU7" s="3029"/>
      <c r="MKV7" s="1069"/>
      <c r="MKW7" s="73"/>
      <c r="MKX7" s="2439"/>
      <c r="MKY7" s="3021"/>
      <c r="MKZ7" s="3021"/>
      <c r="MLA7" s="3029"/>
      <c r="MLB7" s="3029"/>
      <c r="MLC7" s="3029"/>
      <c r="MLD7" s="1069"/>
      <c r="MLE7" s="73"/>
      <c r="MLF7" s="2439"/>
      <c r="MLG7" s="3021"/>
      <c r="MLH7" s="3021"/>
      <c r="MLI7" s="3029"/>
      <c r="MLJ7" s="3029"/>
      <c r="MLK7" s="3029"/>
      <c r="MLL7" s="1069"/>
      <c r="MLM7" s="73"/>
      <c r="MLN7" s="2439"/>
      <c r="MLO7" s="3021"/>
      <c r="MLP7" s="3021"/>
      <c r="MLQ7" s="3029"/>
      <c r="MLR7" s="3029"/>
      <c r="MLS7" s="3029"/>
      <c r="MLT7" s="1069"/>
      <c r="MLU7" s="73"/>
      <c r="MLV7" s="2439"/>
      <c r="MLW7" s="3021"/>
      <c r="MLX7" s="3021"/>
      <c r="MLY7" s="3029"/>
      <c r="MLZ7" s="3029"/>
      <c r="MMA7" s="3029"/>
      <c r="MMB7" s="1069"/>
      <c r="MMC7" s="73"/>
      <c r="MMD7" s="2439"/>
      <c r="MME7" s="3021"/>
      <c r="MMF7" s="3021"/>
      <c r="MMG7" s="3029"/>
      <c r="MMH7" s="3029"/>
      <c r="MMI7" s="3029"/>
      <c r="MMJ7" s="1069"/>
      <c r="MMK7" s="73"/>
      <c r="MML7" s="2439"/>
      <c r="MMM7" s="3021"/>
      <c r="MMN7" s="3021"/>
      <c r="MMO7" s="3029"/>
      <c r="MMP7" s="3029"/>
      <c r="MMQ7" s="3029"/>
      <c r="MMR7" s="1069"/>
      <c r="MMS7" s="73"/>
      <c r="MMT7" s="2439"/>
      <c r="MMU7" s="3021"/>
      <c r="MMV7" s="3021"/>
      <c r="MMW7" s="3029"/>
      <c r="MMX7" s="3029"/>
      <c r="MMY7" s="3029"/>
      <c r="MMZ7" s="1069"/>
      <c r="MNA7" s="73"/>
      <c r="MNB7" s="2439"/>
      <c r="MNC7" s="3021"/>
      <c r="MND7" s="3021"/>
      <c r="MNE7" s="3029"/>
      <c r="MNF7" s="3029"/>
      <c r="MNG7" s="3029"/>
      <c r="MNH7" s="1069"/>
      <c r="MNI7" s="73"/>
      <c r="MNJ7" s="2439"/>
      <c r="MNK7" s="3021"/>
      <c r="MNL7" s="3021"/>
      <c r="MNM7" s="3029"/>
      <c r="MNN7" s="3029"/>
      <c r="MNO7" s="3029"/>
      <c r="MNP7" s="1069"/>
      <c r="MNQ7" s="73"/>
      <c r="MNR7" s="2439"/>
      <c r="MNS7" s="3021"/>
      <c r="MNT7" s="3021"/>
      <c r="MNU7" s="3029"/>
      <c r="MNV7" s="3029"/>
      <c r="MNW7" s="3029"/>
      <c r="MNX7" s="1069"/>
      <c r="MNY7" s="73"/>
      <c r="MNZ7" s="2439"/>
      <c r="MOA7" s="3021"/>
      <c r="MOB7" s="3021"/>
      <c r="MOC7" s="3029"/>
      <c r="MOD7" s="3029"/>
      <c r="MOE7" s="3029"/>
      <c r="MOF7" s="1069"/>
      <c r="MOG7" s="73"/>
      <c r="MOH7" s="2439"/>
      <c r="MOI7" s="3021"/>
      <c r="MOJ7" s="3021"/>
      <c r="MOK7" s="3029"/>
      <c r="MOL7" s="3029"/>
      <c r="MOM7" s="3029"/>
      <c r="MON7" s="1069"/>
      <c r="MOO7" s="73"/>
      <c r="MOP7" s="2439"/>
      <c r="MOQ7" s="3021"/>
      <c r="MOR7" s="3021"/>
      <c r="MOS7" s="3029"/>
      <c r="MOT7" s="3029"/>
      <c r="MOU7" s="3029"/>
      <c r="MOV7" s="1069"/>
      <c r="MOW7" s="73"/>
      <c r="MOX7" s="2439"/>
      <c r="MOY7" s="3021"/>
      <c r="MOZ7" s="3021"/>
      <c r="MPA7" s="3029"/>
      <c r="MPB7" s="3029"/>
      <c r="MPC7" s="3029"/>
      <c r="MPD7" s="1069"/>
      <c r="MPE7" s="73"/>
      <c r="MPF7" s="2439"/>
      <c r="MPG7" s="3021"/>
      <c r="MPH7" s="3021"/>
      <c r="MPI7" s="3029"/>
      <c r="MPJ7" s="3029"/>
      <c r="MPK7" s="3029"/>
      <c r="MPL7" s="1069"/>
      <c r="MPM7" s="73"/>
      <c r="MPN7" s="2439"/>
      <c r="MPO7" s="3021"/>
      <c r="MPP7" s="3021"/>
      <c r="MPQ7" s="3029"/>
      <c r="MPR7" s="3029"/>
      <c r="MPS7" s="3029"/>
      <c r="MPT7" s="1069"/>
      <c r="MPU7" s="73"/>
      <c r="MPV7" s="2439"/>
      <c r="MPW7" s="3021"/>
      <c r="MPX7" s="3021"/>
      <c r="MPY7" s="3029"/>
      <c r="MPZ7" s="3029"/>
      <c r="MQA7" s="3029"/>
      <c r="MQB7" s="1069"/>
      <c r="MQC7" s="73"/>
      <c r="MQD7" s="2439"/>
      <c r="MQE7" s="3021"/>
      <c r="MQF7" s="3021"/>
      <c r="MQG7" s="3029"/>
      <c r="MQH7" s="3029"/>
      <c r="MQI7" s="3029"/>
      <c r="MQJ7" s="1069"/>
      <c r="MQK7" s="73"/>
      <c r="MQL7" s="2439"/>
      <c r="MQM7" s="3021"/>
      <c r="MQN7" s="3021"/>
      <c r="MQO7" s="3029"/>
      <c r="MQP7" s="3029"/>
      <c r="MQQ7" s="3029"/>
      <c r="MQR7" s="1069"/>
      <c r="MQS7" s="73"/>
      <c r="MQT7" s="2439"/>
      <c r="MQU7" s="3021"/>
      <c r="MQV7" s="3021"/>
      <c r="MQW7" s="3029"/>
      <c r="MQX7" s="3029"/>
      <c r="MQY7" s="3029"/>
      <c r="MQZ7" s="1069"/>
      <c r="MRA7" s="73"/>
      <c r="MRB7" s="2439"/>
      <c r="MRC7" s="3021"/>
      <c r="MRD7" s="3021"/>
      <c r="MRE7" s="3029"/>
      <c r="MRF7" s="3029"/>
      <c r="MRG7" s="3029"/>
      <c r="MRH7" s="1069"/>
      <c r="MRI7" s="73"/>
      <c r="MRJ7" s="2439"/>
      <c r="MRK7" s="3021"/>
      <c r="MRL7" s="3021"/>
      <c r="MRM7" s="3029"/>
      <c r="MRN7" s="3029"/>
      <c r="MRO7" s="3029"/>
      <c r="MRP7" s="1069"/>
      <c r="MRQ7" s="73"/>
      <c r="MRR7" s="2439"/>
      <c r="MRS7" s="3021"/>
      <c r="MRT7" s="3021"/>
      <c r="MRU7" s="3029"/>
      <c r="MRV7" s="3029"/>
      <c r="MRW7" s="3029"/>
      <c r="MRX7" s="1069"/>
      <c r="MRY7" s="73"/>
      <c r="MRZ7" s="2439"/>
      <c r="MSA7" s="3021"/>
      <c r="MSB7" s="3021"/>
      <c r="MSC7" s="3029"/>
      <c r="MSD7" s="3029"/>
      <c r="MSE7" s="3029"/>
      <c r="MSF7" s="1069"/>
      <c r="MSG7" s="73"/>
      <c r="MSH7" s="2439"/>
      <c r="MSI7" s="3021"/>
      <c r="MSJ7" s="3021"/>
      <c r="MSK7" s="3029"/>
      <c r="MSL7" s="3029"/>
      <c r="MSM7" s="3029"/>
      <c r="MSN7" s="1069"/>
      <c r="MSO7" s="73"/>
      <c r="MSP7" s="2439"/>
      <c r="MSQ7" s="3021"/>
      <c r="MSR7" s="3021"/>
      <c r="MSS7" s="3029"/>
      <c r="MST7" s="3029"/>
      <c r="MSU7" s="3029"/>
      <c r="MSV7" s="1069"/>
      <c r="MSW7" s="73"/>
      <c r="MSX7" s="2439"/>
      <c r="MSY7" s="3021"/>
      <c r="MSZ7" s="3021"/>
      <c r="MTA7" s="3029"/>
      <c r="MTB7" s="3029"/>
      <c r="MTC7" s="3029"/>
      <c r="MTD7" s="1069"/>
      <c r="MTE7" s="73"/>
      <c r="MTF7" s="2439"/>
      <c r="MTG7" s="3021"/>
      <c r="MTH7" s="3021"/>
      <c r="MTI7" s="3029"/>
      <c r="MTJ7" s="3029"/>
      <c r="MTK7" s="3029"/>
      <c r="MTL7" s="1069"/>
      <c r="MTM7" s="73"/>
      <c r="MTN7" s="2439"/>
      <c r="MTO7" s="3021"/>
      <c r="MTP7" s="3021"/>
      <c r="MTQ7" s="3029"/>
      <c r="MTR7" s="3029"/>
      <c r="MTS7" s="3029"/>
      <c r="MTT7" s="1069"/>
      <c r="MTU7" s="73"/>
      <c r="MTV7" s="2439"/>
      <c r="MTW7" s="3021"/>
      <c r="MTX7" s="3021"/>
      <c r="MTY7" s="3029"/>
      <c r="MTZ7" s="3029"/>
      <c r="MUA7" s="3029"/>
      <c r="MUB7" s="1069"/>
      <c r="MUC7" s="73"/>
      <c r="MUD7" s="2439"/>
      <c r="MUE7" s="3021"/>
      <c r="MUF7" s="3021"/>
      <c r="MUG7" s="3029"/>
      <c r="MUH7" s="3029"/>
      <c r="MUI7" s="3029"/>
      <c r="MUJ7" s="1069"/>
      <c r="MUK7" s="73"/>
      <c r="MUL7" s="2439"/>
      <c r="MUM7" s="3021"/>
      <c r="MUN7" s="3021"/>
      <c r="MUO7" s="3029"/>
      <c r="MUP7" s="3029"/>
      <c r="MUQ7" s="3029"/>
      <c r="MUR7" s="1069"/>
      <c r="MUS7" s="73"/>
      <c r="MUT7" s="2439"/>
      <c r="MUU7" s="3021"/>
      <c r="MUV7" s="3021"/>
      <c r="MUW7" s="3029"/>
      <c r="MUX7" s="3029"/>
      <c r="MUY7" s="3029"/>
      <c r="MUZ7" s="1069"/>
      <c r="MVA7" s="73"/>
      <c r="MVB7" s="2439"/>
      <c r="MVC7" s="3021"/>
      <c r="MVD7" s="3021"/>
      <c r="MVE7" s="3029"/>
      <c r="MVF7" s="3029"/>
      <c r="MVG7" s="3029"/>
      <c r="MVH7" s="1069"/>
      <c r="MVI7" s="73"/>
      <c r="MVJ7" s="2439"/>
      <c r="MVK7" s="3021"/>
      <c r="MVL7" s="3021"/>
      <c r="MVM7" s="3029"/>
      <c r="MVN7" s="3029"/>
      <c r="MVO7" s="3029"/>
      <c r="MVP7" s="1069"/>
      <c r="MVQ7" s="73"/>
      <c r="MVR7" s="2439"/>
      <c r="MVS7" s="3021"/>
      <c r="MVT7" s="3021"/>
      <c r="MVU7" s="3029"/>
      <c r="MVV7" s="3029"/>
      <c r="MVW7" s="3029"/>
      <c r="MVX7" s="1069"/>
      <c r="MVY7" s="73"/>
      <c r="MVZ7" s="2439"/>
      <c r="MWA7" s="3021"/>
      <c r="MWB7" s="3021"/>
      <c r="MWC7" s="3029"/>
      <c r="MWD7" s="3029"/>
      <c r="MWE7" s="3029"/>
      <c r="MWF7" s="1069"/>
      <c r="MWG7" s="73"/>
      <c r="MWH7" s="2439"/>
      <c r="MWI7" s="3021"/>
      <c r="MWJ7" s="3021"/>
      <c r="MWK7" s="3029"/>
      <c r="MWL7" s="3029"/>
      <c r="MWM7" s="3029"/>
      <c r="MWN7" s="1069"/>
      <c r="MWO7" s="73"/>
      <c r="MWP7" s="2439"/>
      <c r="MWQ7" s="3021"/>
      <c r="MWR7" s="3021"/>
      <c r="MWS7" s="3029"/>
      <c r="MWT7" s="3029"/>
      <c r="MWU7" s="3029"/>
      <c r="MWV7" s="1069"/>
      <c r="MWW7" s="73"/>
      <c r="MWX7" s="2439"/>
      <c r="MWY7" s="3021"/>
      <c r="MWZ7" s="3021"/>
      <c r="MXA7" s="3029"/>
      <c r="MXB7" s="3029"/>
      <c r="MXC7" s="3029"/>
      <c r="MXD7" s="1069"/>
      <c r="MXE7" s="73"/>
      <c r="MXF7" s="2439"/>
      <c r="MXG7" s="3021"/>
      <c r="MXH7" s="3021"/>
      <c r="MXI7" s="3029"/>
      <c r="MXJ7" s="3029"/>
      <c r="MXK7" s="3029"/>
      <c r="MXL7" s="1069"/>
      <c r="MXM7" s="73"/>
      <c r="MXN7" s="2439"/>
      <c r="MXO7" s="3021"/>
      <c r="MXP7" s="3021"/>
      <c r="MXQ7" s="3029"/>
      <c r="MXR7" s="3029"/>
      <c r="MXS7" s="3029"/>
      <c r="MXT7" s="1069"/>
      <c r="MXU7" s="73"/>
      <c r="MXV7" s="2439"/>
      <c r="MXW7" s="3021"/>
      <c r="MXX7" s="3021"/>
      <c r="MXY7" s="3029"/>
      <c r="MXZ7" s="3029"/>
      <c r="MYA7" s="3029"/>
      <c r="MYB7" s="1069"/>
      <c r="MYC7" s="73"/>
      <c r="MYD7" s="2439"/>
      <c r="MYE7" s="3021"/>
      <c r="MYF7" s="3021"/>
      <c r="MYG7" s="3029"/>
      <c r="MYH7" s="3029"/>
      <c r="MYI7" s="3029"/>
      <c r="MYJ7" s="1069"/>
      <c r="MYK7" s="73"/>
      <c r="MYL7" s="2439"/>
      <c r="MYM7" s="3021"/>
      <c r="MYN7" s="3021"/>
      <c r="MYO7" s="3029"/>
      <c r="MYP7" s="3029"/>
      <c r="MYQ7" s="3029"/>
      <c r="MYR7" s="1069"/>
      <c r="MYS7" s="73"/>
      <c r="MYT7" s="2439"/>
      <c r="MYU7" s="3021"/>
      <c r="MYV7" s="3021"/>
      <c r="MYW7" s="3029"/>
      <c r="MYX7" s="3029"/>
      <c r="MYY7" s="3029"/>
      <c r="MYZ7" s="1069"/>
      <c r="MZA7" s="73"/>
      <c r="MZB7" s="2439"/>
      <c r="MZC7" s="3021"/>
      <c r="MZD7" s="3021"/>
      <c r="MZE7" s="3029"/>
      <c r="MZF7" s="3029"/>
      <c r="MZG7" s="3029"/>
      <c r="MZH7" s="1069"/>
      <c r="MZI7" s="73"/>
      <c r="MZJ7" s="2439"/>
      <c r="MZK7" s="3021"/>
      <c r="MZL7" s="3021"/>
      <c r="MZM7" s="3029"/>
      <c r="MZN7" s="3029"/>
      <c r="MZO7" s="3029"/>
      <c r="MZP7" s="1069"/>
      <c r="MZQ7" s="73"/>
      <c r="MZR7" s="2439"/>
      <c r="MZS7" s="3021"/>
      <c r="MZT7" s="3021"/>
      <c r="MZU7" s="3029"/>
      <c r="MZV7" s="3029"/>
      <c r="MZW7" s="3029"/>
      <c r="MZX7" s="1069"/>
      <c r="MZY7" s="73"/>
      <c r="MZZ7" s="2439"/>
      <c r="NAA7" s="3021"/>
      <c r="NAB7" s="3021"/>
      <c r="NAC7" s="3029"/>
      <c r="NAD7" s="3029"/>
      <c r="NAE7" s="3029"/>
      <c r="NAF7" s="1069"/>
      <c r="NAG7" s="73"/>
      <c r="NAH7" s="2439"/>
      <c r="NAI7" s="3021"/>
      <c r="NAJ7" s="3021"/>
      <c r="NAK7" s="3029"/>
      <c r="NAL7" s="3029"/>
      <c r="NAM7" s="3029"/>
      <c r="NAN7" s="1069"/>
      <c r="NAO7" s="73"/>
      <c r="NAP7" s="2439"/>
      <c r="NAQ7" s="3021"/>
      <c r="NAR7" s="3021"/>
      <c r="NAS7" s="3029"/>
      <c r="NAT7" s="3029"/>
      <c r="NAU7" s="3029"/>
      <c r="NAV7" s="1069"/>
      <c r="NAW7" s="73"/>
      <c r="NAX7" s="2439"/>
      <c r="NAY7" s="3021"/>
      <c r="NAZ7" s="3021"/>
      <c r="NBA7" s="3029"/>
      <c r="NBB7" s="3029"/>
      <c r="NBC7" s="3029"/>
      <c r="NBD7" s="1069"/>
      <c r="NBE7" s="73"/>
      <c r="NBF7" s="2439"/>
      <c r="NBG7" s="3021"/>
      <c r="NBH7" s="3021"/>
      <c r="NBI7" s="3029"/>
      <c r="NBJ7" s="3029"/>
      <c r="NBK7" s="3029"/>
      <c r="NBL7" s="1069"/>
      <c r="NBM7" s="73"/>
      <c r="NBN7" s="2439"/>
      <c r="NBO7" s="3021"/>
      <c r="NBP7" s="3021"/>
      <c r="NBQ7" s="3029"/>
      <c r="NBR7" s="3029"/>
      <c r="NBS7" s="3029"/>
      <c r="NBT7" s="1069"/>
      <c r="NBU7" s="73"/>
      <c r="NBV7" s="2439"/>
      <c r="NBW7" s="3021"/>
      <c r="NBX7" s="3021"/>
      <c r="NBY7" s="3029"/>
      <c r="NBZ7" s="3029"/>
      <c r="NCA7" s="3029"/>
      <c r="NCB7" s="1069"/>
      <c r="NCC7" s="73"/>
      <c r="NCD7" s="2439"/>
      <c r="NCE7" s="3021"/>
      <c r="NCF7" s="3021"/>
      <c r="NCG7" s="3029"/>
      <c r="NCH7" s="3029"/>
      <c r="NCI7" s="3029"/>
      <c r="NCJ7" s="1069"/>
      <c r="NCK7" s="73"/>
      <c r="NCL7" s="2439"/>
      <c r="NCM7" s="3021"/>
      <c r="NCN7" s="3021"/>
      <c r="NCO7" s="3029"/>
      <c r="NCP7" s="3029"/>
      <c r="NCQ7" s="3029"/>
      <c r="NCR7" s="1069"/>
      <c r="NCS7" s="73"/>
      <c r="NCT7" s="2439"/>
      <c r="NCU7" s="3021"/>
      <c r="NCV7" s="3021"/>
      <c r="NCW7" s="3029"/>
      <c r="NCX7" s="3029"/>
      <c r="NCY7" s="3029"/>
      <c r="NCZ7" s="1069"/>
      <c r="NDA7" s="73"/>
      <c r="NDB7" s="2439"/>
      <c r="NDC7" s="3021"/>
      <c r="NDD7" s="3021"/>
      <c r="NDE7" s="3029"/>
      <c r="NDF7" s="3029"/>
      <c r="NDG7" s="3029"/>
      <c r="NDH7" s="1069"/>
      <c r="NDI7" s="73"/>
      <c r="NDJ7" s="2439"/>
      <c r="NDK7" s="3021"/>
      <c r="NDL7" s="3021"/>
      <c r="NDM7" s="3029"/>
      <c r="NDN7" s="3029"/>
      <c r="NDO7" s="3029"/>
      <c r="NDP7" s="1069"/>
      <c r="NDQ7" s="73"/>
      <c r="NDR7" s="2439"/>
      <c r="NDS7" s="3021"/>
      <c r="NDT7" s="3021"/>
      <c r="NDU7" s="3029"/>
      <c r="NDV7" s="3029"/>
      <c r="NDW7" s="3029"/>
      <c r="NDX7" s="1069"/>
      <c r="NDY7" s="73"/>
      <c r="NDZ7" s="2439"/>
      <c r="NEA7" s="3021"/>
      <c r="NEB7" s="3021"/>
      <c r="NEC7" s="3029"/>
      <c r="NED7" s="3029"/>
      <c r="NEE7" s="3029"/>
      <c r="NEF7" s="1069"/>
      <c r="NEG7" s="73"/>
      <c r="NEH7" s="2439"/>
      <c r="NEI7" s="3021"/>
      <c r="NEJ7" s="3021"/>
      <c r="NEK7" s="3029"/>
      <c r="NEL7" s="3029"/>
      <c r="NEM7" s="3029"/>
      <c r="NEN7" s="1069"/>
      <c r="NEO7" s="73"/>
      <c r="NEP7" s="2439"/>
      <c r="NEQ7" s="3021"/>
      <c r="NER7" s="3021"/>
      <c r="NES7" s="3029"/>
      <c r="NET7" s="3029"/>
      <c r="NEU7" s="3029"/>
      <c r="NEV7" s="1069"/>
      <c r="NEW7" s="73"/>
      <c r="NEX7" s="2439"/>
      <c r="NEY7" s="3021"/>
      <c r="NEZ7" s="3021"/>
      <c r="NFA7" s="3029"/>
      <c r="NFB7" s="3029"/>
      <c r="NFC7" s="3029"/>
      <c r="NFD7" s="1069"/>
      <c r="NFE7" s="73"/>
      <c r="NFF7" s="2439"/>
      <c r="NFG7" s="3021"/>
      <c r="NFH7" s="3021"/>
      <c r="NFI7" s="3029"/>
      <c r="NFJ7" s="3029"/>
      <c r="NFK7" s="3029"/>
      <c r="NFL7" s="1069"/>
      <c r="NFM7" s="73"/>
      <c r="NFN7" s="2439"/>
      <c r="NFO7" s="3021"/>
      <c r="NFP7" s="3021"/>
      <c r="NFQ7" s="3029"/>
      <c r="NFR7" s="3029"/>
      <c r="NFS7" s="3029"/>
      <c r="NFT7" s="1069"/>
      <c r="NFU7" s="73"/>
      <c r="NFV7" s="2439"/>
      <c r="NFW7" s="3021"/>
      <c r="NFX7" s="3021"/>
      <c r="NFY7" s="3029"/>
      <c r="NFZ7" s="3029"/>
      <c r="NGA7" s="3029"/>
      <c r="NGB7" s="1069"/>
      <c r="NGC7" s="73"/>
      <c r="NGD7" s="2439"/>
      <c r="NGE7" s="3021"/>
      <c r="NGF7" s="3021"/>
      <c r="NGG7" s="3029"/>
      <c r="NGH7" s="3029"/>
      <c r="NGI7" s="3029"/>
      <c r="NGJ7" s="1069"/>
      <c r="NGK7" s="73"/>
      <c r="NGL7" s="2439"/>
      <c r="NGM7" s="3021"/>
      <c r="NGN7" s="3021"/>
      <c r="NGO7" s="3029"/>
      <c r="NGP7" s="3029"/>
      <c r="NGQ7" s="3029"/>
      <c r="NGR7" s="1069"/>
      <c r="NGS7" s="73"/>
      <c r="NGT7" s="2439"/>
      <c r="NGU7" s="3021"/>
      <c r="NGV7" s="3021"/>
      <c r="NGW7" s="3029"/>
      <c r="NGX7" s="3029"/>
      <c r="NGY7" s="3029"/>
      <c r="NGZ7" s="1069"/>
      <c r="NHA7" s="73"/>
      <c r="NHB7" s="2439"/>
      <c r="NHC7" s="3021"/>
      <c r="NHD7" s="3021"/>
      <c r="NHE7" s="3029"/>
      <c r="NHF7" s="3029"/>
      <c r="NHG7" s="3029"/>
      <c r="NHH7" s="1069"/>
      <c r="NHI7" s="73"/>
      <c r="NHJ7" s="2439"/>
      <c r="NHK7" s="3021"/>
      <c r="NHL7" s="3021"/>
      <c r="NHM7" s="3029"/>
      <c r="NHN7" s="3029"/>
      <c r="NHO7" s="3029"/>
      <c r="NHP7" s="1069"/>
      <c r="NHQ7" s="73"/>
      <c r="NHR7" s="2439"/>
      <c r="NHS7" s="3021"/>
      <c r="NHT7" s="3021"/>
      <c r="NHU7" s="3029"/>
      <c r="NHV7" s="3029"/>
      <c r="NHW7" s="3029"/>
      <c r="NHX7" s="1069"/>
      <c r="NHY7" s="73"/>
      <c r="NHZ7" s="2439"/>
      <c r="NIA7" s="3021"/>
      <c r="NIB7" s="3021"/>
      <c r="NIC7" s="3029"/>
      <c r="NID7" s="3029"/>
      <c r="NIE7" s="3029"/>
      <c r="NIF7" s="1069"/>
      <c r="NIG7" s="73"/>
      <c r="NIH7" s="2439"/>
      <c r="NII7" s="3021"/>
      <c r="NIJ7" s="3021"/>
      <c r="NIK7" s="3029"/>
      <c r="NIL7" s="3029"/>
      <c r="NIM7" s="3029"/>
      <c r="NIN7" s="1069"/>
      <c r="NIO7" s="73"/>
      <c r="NIP7" s="2439"/>
      <c r="NIQ7" s="3021"/>
      <c r="NIR7" s="3021"/>
      <c r="NIS7" s="3029"/>
      <c r="NIT7" s="3029"/>
      <c r="NIU7" s="3029"/>
      <c r="NIV7" s="1069"/>
      <c r="NIW7" s="73"/>
      <c r="NIX7" s="2439"/>
      <c r="NIY7" s="3021"/>
      <c r="NIZ7" s="3021"/>
      <c r="NJA7" s="3029"/>
      <c r="NJB7" s="3029"/>
      <c r="NJC7" s="3029"/>
      <c r="NJD7" s="1069"/>
      <c r="NJE7" s="73"/>
      <c r="NJF7" s="2439"/>
      <c r="NJG7" s="3021"/>
      <c r="NJH7" s="3021"/>
      <c r="NJI7" s="3029"/>
      <c r="NJJ7" s="3029"/>
      <c r="NJK7" s="3029"/>
      <c r="NJL7" s="1069"/>
      <c r="NJM7" s="73"/>
      <c r="NJN7" s="2439"/>
      <c r="NJO7" s="3021"/>
      <c r="NJP7" s="3021"/>
      <c r="NJQ7" s="3029"/>
      <c r="NJR7" s="3029"/>
      <c r="NJS7" s="3029"/>
      <c r="NJT7" s="1069"/>
      <c r="NJU7" s="73"/>
      <c r="NJV7" s="2439"/>
      <c r="NJW7" s="3021"/>
      <c r="NJX7" s="3021"/>
      <c r="NJY7" s="3029"/>
      <c r="NJZ7" s="3029"/>
      <c r="NKA7" s="3029"/>
      <c r="NKB7" s="1069"/>
      <c r="NKC7" s="73"/>
      <c r="NKD7" s="2439"/>
      <c r="NKE7" s="3021"/>
      <c r="NKF7" s="3021"/>
      <c r="NKG7" s="3029"/>
      <c r="NKH7" s="3029"/>
      <c r="NKI7" s="3029"/>
      <c r="NKJ7" s="1069"/>
      <c r="NKK7" s="73"/>
      <c r="NKL7" s="2439"/>
      <c r="NKM7" s="3021"/>
      <c r="NKN7" s="3021"/>
      <c r="NKO7" s="3029"/>
      <c r="NKP7" s="3029"/>
      <c r="NKQ7" s="3029"/>
      <c r="NKR7" s="1069"/>
      <c r="NKS7" s="73"/>
      <c r="NKT7" s="2439"/>
      <c r="NKU7" s="3021"/>
      <c r="NKV7" s="3021"/>
      <c r="NKW7" s="3029"/>
      <c r="NKX7" s="3029"/>
      <c r="NKY7" s="3029"/>
      <c r="NKZ7" s="1069"/>
      <c r="NLA7" s="73"/>
      <c r="NLB7" s="2439"/>
      <c r="NLC7" s="3021"/>
      <c r="NLD7" s="3021"/>
      <c r="NLE7" s="3029"/>
      <c r="NLF7" s="3029"/>
      <c r="NLG7" s="3029"/>
      <c r="NLH7" s="1069"/>
      <c r="NLI7" s="73"/>
      <c r="NLJ7" s="2439"/>
      <c r="NLK7" s="3021"/>
      <c r="NLL7" s="3021"/>
      <c r="NLM7" s="3029"/>
      <c r="NLN7" s="3029"/>
      <c r="NLO7" s="3029"/>
      <c r="NLP7" s="1069"/>
      <c r="NLQ7" s="73"/>
      <c r="NLR7" s="2439"/>
      <c r="NLS7" s="3021"/>
      <c r="NLT7" s="3021"/>
      <c r="NLU7" s="3029"/>
      <c r="NLV7" s="3029"/>
      <c r="NLW7" s="3029"/>
      <c r="NLX7" s="1069"/>
      <c r="NLY7" s="73"/>
      <c r="NLZ7" s="2439"/>
      <c r="NMA7" s="3021"/>
      <c r="NMB7" s="3021"/>
      <c r="NMC7" s="3029"/>
      <c r="NMD7" s="3029"/>
      <c r="NME7" s="3029"/>
      <c r="NMF7" s="1069"/>
      <c r="NMG7" s="73"/>
      <c r="NMH7" s="2439"/>
      <c r="NMI7" s="3021"/>
      <c r="NMJ7" s="3021"/>
      <c r="NMK7" s="3029"/>
      <c r="NML7" s="3029"/>
      <c r="NMM7" s="3029"/>
      <c r="NMN7" s="1069"/>
      <c r="NMO7" s="73"/>
      <c r="NMP7" s="2439"/>
      <c r="NMQ7" s="3021"/>
      <c r="NMR7" s="3021"/>
      <c r="NMS7" s="3029"/>
      <c r="NMT7" s="3029"/>
      <c r="NMU7" s="3029"/>
      <c r="NMV7" s="1069"/>
      <c r="NMW7" s="73"/>
      <c r="NMX7" s="2439"/>
      <c r="NMY7" s="3021"/>
      <c r="NMZ7" s="3021"/>
      <c r="NNA7" s="3029"/>
      <c r="NNB7" s="3029"/>
      <c r="NNC7" s="3029"/>
      <c r="NND7" s="1069"/>
      <c r="NNE7" s="73"/>
      <c r="NNF7" s="2439"/>
      <c r="NNG7" s="3021"/>
      <c r="NNH7" s="3021"/>
      <c r="NNI7" s="3029"/>
      <c r="NNJ7" s="3029"/>
      <c r="NNK7" s="3029"/>
      <c r="NNL7" s="1069"/>
      <c r="NNM7" s="73"/>
      <c r="NNN7" s="2439"/>
      <c r="NNO7" s="3021"/>
      <c r="NNP7" s="3021"/>
      <c r="NNQ7" s="3029"/>
      <c r="NNR7" s="3029"/>
      <c r="NNS7" s="3029"/>
      <c r="NNT7" s="1069"/>
      <c r="NNU7" s="73"/>
      <c r="NNV7" s="2439"/>
      <c r="NNW7" s="3021"/>
      <c r="NNX7" s="3021"/>
      <c r="NNY7" s="3029"/>
      <c r="NNZ7" s="3029"/>
      <c r="NOA7" s="3029"/>
      <c r="NOB7" s="1069"/>
      <c r="NOC7" s="73"/>
      <c r="NOD7" s="2439"/>
      <c r="NOE7" s="3021"/>
      <c r="NOF7" s="3021"/>
      <c r="NOG7" s="3029"/>
      <c r="NOH7" s="3029"/>
      <c r="NOI7" s="3029"/>
      <c r="NOJ7" s="1069"/>
      <c r="NOK7" s="73"/>
      <c r="NOL7" s="2439"/>
      <c r="NOM7" s="3021"/>
      <c r="NON7" s="3021"/>
      <c r="NOO7" s="3029"/>
      <c r="NOP7" s="3029"/>
      <c r="NOQ7" s="3029"/>
      <c r="NOR7" s="1069"/>
      <c r="NOS7" s="73"/>
      <c r="NOT7" s="2439"/>
      <c r="NOU7" s="3021"/>
      <c r="NOV7" s="3021"/>
      <c r="NOW7" s="3029"/>
      <c r="NOX7" s="3029"/>
      <c r="NOY7" s="3029"/>
      <c r="NOZ7" s="1069"/>
      <c r="NPA7" s="73"/>
      <c r="NPB7" s="2439"/>
      <c r="NPC7" s="3021"/>
      <c r="NPD7" s="3021"/>
      <c r="NPE7" s="3029"/>
      <c r="NPF7" s="3029"/>
      <c r="NPG7" s="3029"/>
      <c r="NPH7" s="1069"/>
      <c r="NPI7" s="73"/>
      <c r="NPJ7" s="2439"/>
      <c r="NPK7" s="3021"/>
      <c r="NPL7" s="3021"/>
      <c r="NPM7" s="3029"/>
      <c r="NPN7" s="3029"/>
      <c r="NPO7" s="3029"/>
      <c r="NPP7" s="1069"/>
      <c r="NPQ7" s="73"/>
      <c r="NPR7" s="2439"/>
      <c r="NPS7" s="3021"/>
      <c r="NPT7" s="3021"/>
      <c r="NPU7" s="3029"/>
      <c r="NPV7" s="3029"/>
      <c r="NPW7" s="3029"/>
      <c r="NPX7" s="1069"/>
      <c r="NPY7" s="73"/>
      <c r="NPZ7" s="2439"/>
      <c r="NQA7" s="3021"/>
      <c r="NQB7" s="3021"/>
      <c r="NQC7" s="3029"/>
      <c r="NQD7" s="3029"/>
      <c r="NQE7" s="3029"/>
      <c r="NQF7" s="1069"/>
      <c r="NQG7" s="73"/>
      <c r="NQH7" s="2439"/>
      <c r="NQI7" s="3021"/>
      <c r="NQJ7" s="3021"/>
      <c r="NQK7" s="3029"/>
      <c r="NQL7" s="3029"/>
      <c r="NQM7" s="3029"/>
      <c r="NQN7" s="1069"/>
      <c r="NQO7" s="73"/>
      <c r="NQP7" s="2439"/>
      <c r="NQQ7" s="3021"/>
      <c r="NQR7" s="3021"/>
      <c r="NQS7" s="3029"/>
      <c r="NQT7" s="3029"/>
      <c r="NQU7" s="3029"/>
      <c r="NQV7" s="1069"/>
      <c r="NQW7" s="73"/>
      <c r="NQX7" s="2439"/>
      <c r="NQY7" s="3021"/>
      <c r="NQZ7" s="3021"/>
      <c r="NRA7" s="3029"/>
      <c r="NRB7" s="3029"/>
      <c r="NRC7" s="3029"/>
      <c r="NRD7" s="1069"/>
      <c r="NRE7" s="73"/>
      <c r="NRF7" s="2439"/>
      <c r="NRG7" s="3021"/>
      <c r="NRH7" s="3021"/>
      <c r="NRI7" s="3029"/>
      <c r="NRJ7" s="3029"/>
      <c r="NRK7" s="3029"/>
      <c r="NRL7" s="1069"/>
      <c r="NRM7" s="73"/>
      <c r="NRN7" s="2439"/>
      <c r="NRO7" s="3021"/>
      <c r="NRP7" s="3021"/>
      <c r="NRQ7" s="3029"/>
      <c r="NRR7" s="3029"/>
      <c r="NRS7" s="3029"/>
      <c r="NRT7" s="1069"/>
      <c r="NRU7" s="73"/>
      <c r="NRV7" s="2439"/>
      <c r="NRW7" s="3021"/>
      <c r="NRX7" s="3021"/>
      <c r="NRY7" s="3029"/>
      <c r="NRZ7" s="3029"/>
      <c r="NSA7" s="3029"/>
      <c r="NSB7" s="1069"/>
      <c r="NSC7" s="73"/>
      <c r="NSD7" s="2439"/>
      <c r="NSE7" s="3021"/>
      <c r="NSF7" s="3021"/>
      <c r="NSG7" s="3029"/>
      <c r="NSH7" s="3029"/>
      <c r="NSI7" s="3029"/>
      <c r="NSJ7" s="1069"/>
      <c r="NSK7" s="73"/>
      <c r="NSL7" s="2439"/>
      <c r="NSM7" s="3021"/>
      <c r="NSN7" s="3021"/>
      <c r="NSO7" s="3029"/>
      <c r="NSP7" s="3029"/>
      <c r="NSQ7" s="3029"/>
      <c r="NSR7" s="1069"/>
      <c r="NSS7" s="73"/>
      <c r="NST7" s="2439"/>
      <c r="NSU7" s="3021"/>
      <c r="NSV7" s="3021"/>
      <c r="NSW7" s="3029"/>
      <c r="NSX7" s="3029"/>
      <c r="NSY7" s="3029"/>
      <c r="NSZ7" s="1069"/>
      <c r="NTA7" s="73"/>
      <c r="NTB7" s="2439"/>
      <c r="NTC7" s="3021"/>
      <c r="NTD7" s="3021"/>
      <c r="NTE7" s="3029"/>
      <c r="NTF7" s="3029"/>
      <c r="NTG7" s="3029"/>
      <c r="NTH7" s="1069"/>
      <c r="NTI7" s="73"/>
      <c r="NTJ7" s="2439"/>
      <c r="NTK7" s="3021"/>
      <c r="NTL7" s="3021"/>
      <c r="NTM7" s="3029"/>
      <c r="NTN7" s="3029"/>
      <c r="NTO7" s="3029"/>
      <c r="NTP7" s="1069"/>
      <c r="NTQ7" s="73"/>
      <c r="NTR7" s="2439"/>
      <c r="NTS7" s="3021"/>
      <c r="NTT7" s="3021"/>
      <c r="NTU7" s="3029"/>
      <c r="NTV7" s="3029"/>
      <c r="NTW7" s="3029"/>
      <c r="NTX7" s="1069"/>
      <c r="NTY7" s="73"/>
      <c r="NTZ7" s="2439"/>
      <c r="NUA7" s="3021"/>
      <c r="NUB7" s="3021"/>
      <c r="NUC7" s="3029"/>
      <c r="NUD7" s="3029"/>
      <c r="NUE7" s="3029"/>
      <c r="NUF7" s="1069"/>
      <c r="NUG7" s="73"/>
      <c r="NUH7" s="2439"/>
      <c r="NUI7" s="3021"/>
      <c r="NUJ7" s="3021"/>
      <c r="NUK7" s="3029"/>
      <c r="NUL7" s="3029"/>
      <c r="NUM7" s="3029"/>
      <c r="NUN7" s="1069"/>
      <c r="NUO7" s="73"/>
      <c r="NUP7" s="2439"/>
      <c r="NUQ7" s="3021"/>
      <c r="NUR7" s="3021"/>
      <c r="NUS7" s="3029"/>
      <c r="NUT7" s="3029"/>
      <c r="NUU7" s="3029"/>
      <c r="NUV7" s="1069"/>
      <c r="NUW7" s="73"/>
      <c r="NUX7" s="2439"/>
      <c r="NUY7" s="3021"/>
      <c r="NUZ7" s="3021"/>
      <c r="NVA7" s="3029"/>
      <c r="NVB7" s="3029"/>
      <c r="NVC7" s="3029"/>
      <c r="NVD7" s="1069"/>
      <c r="NVE7" s="73"/>
      <c r="NVF7" s="2439"/>
      <c r="NVG7" s="3021"/>
      <c r="NVH7" s="3021"/>
      <c r="NVI7" s="3029"/>
      <c r="NVJ7" s="3029"/>
      <c r="NVK7" s="3029"/>
      <c r="NVL7" s="1069"/>
      <c r="NVM7" s="73"/>
      <c r="NVN7" s="2439"/>
      <c r="NVO7" s="3021"/>
      <c r="NVP7" s="3021"/>
      <c r="NVQ7" s="3029"/>
      <c r="NVR7" s="3029"/>
      <c r="NVS7" s="3029"/>
      <c r="NVT7" s="1069"/>
      <c r="NVU7" s="73"/>
      <c r="NVV7" s="2439"/>
      <c r="NVW7" s="3021"/>
      <c r="NVX7" s="3021"/>
      <c r="NVY7" s="3029"/>
      <c r="NVZ7" s="3029"/>
      <c r="NWA7" s="3029"/>
      <c r="NWB7" s="1069"/>
      <c r="NWC7" s="73"/>
      <c r="NWD7" s="2439"/>
      <c r="NWE7" s="3021"/>
      <c r="NWF7" s="3021"/>
      <c r="NWG7" s="3029"/>
      <c r="NWH7" s="3029"/>
      <c r="NWI7" s="3029"/>
      <c r="NWJ7" s="1069"/>
      <c r="NWK7" s="73"/>
      <c r="NWL7" s="2439"/>
      <c r="NWM7" s="3021"/>
      <c r="NWN7" s="3021"/>
      <c r="NWO7" s="3029"/>
      <c r="NWP7" s="3029"/>
      <c r="NWQ7" s="3029"/>
      <c r="NWR7" s="1069"/>
      <c r="NWS7" s="73"/>
      <c r="NWT7" s="2439"/>
      <c r="NWU7" s="3021"/>
      <c r="NWV7" s="3021"/>
      <c r="NWW7" s="3029"/>
      <c r="NWX7" s="3029"/>
      <c r="NWY7" s="3029"/>
      <c r="NWZ7" s="1069"/>
      <c r="NXA7" s="73"/>
      <c r="NXB7" s="2439"/>
      <c r="NXC7" s="3021"/>
      <c r="NXD7" s="3021"/>
      <c r="NXE7" s="3029"/>
      <c r="NXF7" s="3029"/>
      <c r="NXG7" s="3029"/>
      <c r="NXH7" s="1069"/>
      <c r="NXI7" s="73"/>
      <c r="NXJ7" s="2439"/>
      <c r="NXK7" s="3021"/>
      <c r="NXL7" s="3021"/>
      <c r="NXM7" s="3029"/>
      <c r="NXN7" s="3029"/>
      <c r="NXO7" s="3029"/>
      <c r="NXP7" s="1069"/>
      <c r="NXQ7" s="73"/>
      <c r="NXR7" s="2439"/>
      <c r="NXS7" s="3021"/>
      <c r="NXT7" s="3021"/>
      <c r="NXU7" s="3029"/>
      <c r="NXV7" s="3029"/>
      <c r="NXW7" s="3029"/>
      <c r="NXX7" s="1069"/>
      <c r="NXY7" s="73"/>
      <c r="NXZ7" s="2439"/>
      <c r="NYA7" s="3021"/>
      <c r="NYB7" s="3021"/>
      <c r="NYC7" s="3029"/>
      <c r="NYD7" s="3029"/>
      <c r="NYE7" s="3029"/>
      <c r="NYF7" s="1069"/>
      <c r="NYG7" s="73"/>
      <c r="NYH7" s="2439"/>
      <c r="NYI7" s="3021"/>
      <c r="NYJ7" s="3021"/>
      <c r="NYK7" s="3029"/>
      <c r="NYL7" s="3029"/>
      <c r="NYM7" s="3029"/>
      <c r="NYN7" s="1069"/>
      <c r="NYO7" s="73"/>
      <c r="NYP7" s="2439"/>
      <c r="NYQ7" s="3021"/>
      <c r="NYR7" s="3021"/>
      <c r="NYS7" s="3029"/>
      <c r="NYT7" s="3029"/>
      <c r="NYU7" s="3029"/>
      <c r="NYV7" s="1069"/>
      <c r="NYW7" s="73"/>
      <c r="NYX7" s="2439"/>
      <c r="NYY7" s="3021"/>
      <c r="NYZ7" s="3021"/>
      <c r="NZA7" s="3029"/>
      <c r="NZB7" s="3029"/>
      <c r="NZC7" s="3029"/>
      <c r="NZD7" s="1069"/>
      <c r="NZE7" s="73"/>
      <c r="NZF7" s="2439"/>
      <c r="NZG7" s="3021"/>
      <c r="NZH7" s="3021"/>
      <c r="NZI7" s="3029"/>
      <c r="NZJ7" s="3029"/>
      <c r="NZK7" s="3029"/>
      <c r="NZL7" s="1069"/>
      <c r="NZM7" s="73"/>
      <c r="NZN7" s="2439"/>
      <c r="NZO7" s="3021"/>
      <c r="NZP7" s="3021"/>
      <c r="NZQ7" s="3029"/>
      <c r="NZR7" s="3029"/>
      <c r="NZS7" s="3029"/>
      <c r="NZT7" s="1069"/>
      <c r="NZU7" s="73"/>
      <c r="NZV7" s="2439"/>
      <c r="NZW7" s="3021"/>
      <c r="NZX7" s="3021"/>
      <c r="NZY7" s="3029"/>
      <c r="NZZ7" s="3029"/>
      <c r="OAA7" s="3029"/>
      <c r="OAB7" s="1069"/>
      <c r="OAC7" s="73"/>
      <c r="OAD7" s="2439"/>
      <c r="OAE7" s="3021"/>
      <c r="OAF7" s="3021"/>
      <c r="OAG7" s="3029"/>
      <c r="OAH7" s="3029"/>
      <c r="OAI7" s="3029"/>
      <c r="OAJ7" s="1069"/>
      <c r="OAK7" s="73"/>
      <c r="OAL7" s="2439"/>
      <c r="OAM7" s="3021"/>
      <c r="OAN7" s="3021"/>
      <c r="OAO7" s="3029"/>
      <c r="OAP7" s="3029"/>
      <c r="OAQ7" s="3029"/>
      <c r="OAR7" s="1069"/>
      <c r="OAS7" s="73"/>
      <c r="OAT7" s="2439"/>
      <c r="OAU7" s="3021"/>
      <c r="OAV7" s="3021"/>
      <c r="OAW7" s="3029"/>
      <c r="OAX7" s="3029"/>
      <c r="OAY7" s="3029"/>
      <c r="OAZ7" s="1069"/>
      <c r="OBA7" s="73"/>
      <c r="OBB7" s="2439"/>
      <c r="OBC7" s="3021"/>
      <c r="OBD7" s="3021"/>
      <c r="OBE7" s="3029"/>
      <c r="OBF7" s="3029"/>
      <c r="OBG7" s="3029"/>
      <c r="OBH7" s="1069"/>
      <c r="OBI7" s="73"/>
      <c r="OBJ7" s="2439"/>
      <c r="OBK7" s="3021"/>
      <c r="OBL7" s="3021"/>
      <c r="OBM7" s="3029"/>
      <c r="OBN7" s="3029"/>
      <c r="OBO7" s="3029"/>
      <c r="OBP7" s="1069"/>
      <c r="OBQ7" s="73"/>
      <c r="OBR7" s="2439"/>
      <c r="OBS7" s="3021"/>
      <c r="OBT7" s="3021"/>
      <c r="OBU7" s="3029"/>
      <c r="OBV7" s="3029"/>
      <c r="OBW7" s="3029"/>
      <c r="OBX7" s="1069"/>
      <c r="OBY7" s="73"/>
      <c r="OBZ7" s="2439"/>
      <c r="OCA7" s="3021"/>
      <c r="OCB7" s="3021"/>
      <c r="OCC7" s="3029"/>
      <c r="OCD7" s="3029"/>
      <c r="OCE7" s="3029"/>
      <c r="OCF7" s="1069"/>
      <c r="OCG7" s="73"/>
      <c r="OCH7" s="2439"/>
      <c r="OCI7" s="3021"/>
      <c r="OCJ7" s="3021"/>
      <c r="OCK7" s="3029"/>
      <c r="OCL7" s="3029"/>
      <c r="OCM7" s="3029"/>
      <c r="OCN7" s="1069"/>
      <c r="OCO7" s="73"/>
      <c r="OCP7" s="2439"/>
      <c r="OCQ7" s="3021"/>
      <c r="OCR7" s="3021"/>
      <c r="OCS7" s="3029"/>
      <c r="OCT7" s="3029"/>
      <c r="OCU7" s="3029"/>
      <c r="OCV7" s="1069"/>
      <c r="OCW7" s="73"/>
      <c r="OCX7" s="2439"/>
      <c r="OCY7" s="3021"/>
      <c r="OCZ7" s="3021"/>
      <c r="ODA7" s="3029"/>
      <c r="ODB7" s="3029"/>
      <c r="ODC7" s="3029"/>
      <c r="ODD7" s="1069"/>
      <c r="ODE7" s="73"/>
      <c r="ODF7" s="2439"/>
      <c r="ODG7" s="3021"/>
      <c r="ODH7" s="3021"/>
      <c r="ODI7" s="3029"/>
      <c r="ODJ7" s="3029"/>
      <c r="ODK7" s="3029"/>
      <c r="ODL7" s="1069"/>
      <c r="ODM7" s="73"/>
      <c r="ODN7" s="2439"/>
      <c r="ODO7" s="3021"/>
      <c r="ODP7" s="3021"/>
      <c r="ODQ7" s="3029"/>
      <c r="ODR7" s="3029"/>
      <c r="ODS7" s="3029"/>
      <c r="ODT7" s="1069"/>
      <c r="ODU7" s="73"/>
      <c r="ODV7" s="2439"/>
      <c r="ODW7" s="3021"/>
      <c r="ODX7" s="3021"/>
      <c r="ODY7" s="3029"/>
      <c r="ODZ7" s="3029"/>
      <c r="OEA7" s="3029"/>
      <c r="OEB7" s="1069"/>
      <c r="OEC7" s="73"/>
      <c r="OED7" s="2439"/>
      <c r="OEE7" s="3021"/>
      <c r="OEF7" s="3021"/>
      <c r="OEG7" s="3029"/>
      <c r="OEH7" s="3029"/>
      <c r="OEI7" s="3029"/>
      <c r="OEJ7" s="1069"/>
      <c r="OEK7" s="73"/>
      <c r="OEL7" s="2439"/>
      <c r="OEM7" s="3021"/>
      <c r="OEN7" s="3021"/>
      <c r="OEO7" s="3029"/>
      <c r="OEP7" s="3029"/>
      <c r="OEQ7" s="3029"/>
      <c r="OER7" s="1069"/>
      <c r="OES7" s="73"/>
      <c r="OET7" s="2439"/>
      <c r="OEU7" s="3021"/>
      <c r="OEV7" s="3021"/>
      <c r="OEW7" s="3029"/>
      <c r="OEX7" s="3029"/>
      <c r="OEY7" s="3029"/>
      <c r="OEZ7" s="1069"/>
      <c r="OFA7" s="73"/>
      <c r="OFB7" s="2439"/>
      <c r="OFC7" s="3021"/>
      <c r="OFD7" s="3021"/>
      <c r="OFE7" s="3029"/>
      <c r="OFF7" s="3029"/>
      <c r="OFG7" s="3029"/>
      <c r="OFH7" s="1069"/>
      <c r="OFI7" s="73"/>
      <c r="OFJ7" s="2439"/>
      <c r="OFK7" s="3021"/>
      <c r="OFL7" s="3021"/>
      <c r="OFM7" s="3029"/>
      <c r="OFN7" s="3029"/>
      <c r="OFO7" s="3029"/>
      <c r="OFP7" s="1069"/>
      <c r="OFQ7" s="73"/>
      <c r="OFR7" s="2439"/>
      <c r="OFS7" s="3021"/>
      <c r="OFT7" s="3021"/>
      <c r="OFU7" s="3029"/>
      <c r="OFV7" s="3029"/>
      <c r="OFW7" s="3029"/>
      <c r="OFX7" s="1069"/>
      <c r="OFY7" s="73"/>
      <c r="OFZ7" s="2439"/>
      <c r="OGA7" s="3021"/>
      <c r="OGB7" s="3021"/>
      <c r="OGC7" s="3029"/>
      <c r="OGD7" s="3029"/>
      <c r="OGE7" s="3029"/>
      <c r="OGF7" s="1069"/>
      <c r="OGG7" s="73"/>
      <c r="OGH7" s="2439"/>
      <c r="OGI7" s="3021"/>
      <c r="OGJ7" s="3021"/>
      <c r="OGK7" s="3029"/>
      <c r="OGL7" s="3029"/>
      <c r="OGM7" s="3029"/>
      <c r="OGN7" s="1069"/>
      <c r="OGO7" s="73"/>
      <c r="OGP7" s="2439"/>
      <c r="OGQ7" s="3021"/>
      <c r="OGR7" s="3021"/>
      <c r="OGS7" s="3029"/>
      <c r="OGT7" s="3029"/>
      <c r="OGU7" s="3029"/>
      <c r="OGV7" s="1069"/>
      <c r="OGW7" s="73"/>
      <c r="OGX7" s="2439"/>
      <c r="OGY7" s="3021"/>
      <c r="OGZ7" s="3021"/>
      <c r="OHA7" s="3029"/>
      <c r="OHB7" s="3029"/>
      <c r="OHC7" s="3029"/>
      <c r="OHD7" s="1069"/>
      <c r="OHE7" s="73"/>
      <c r="OHF7" s="2439"/>
      <c r="OHG7" s="3021"/>
      <c r="OHH7" s="3021"/>
      <c r="OHI7" s="3029"/>
      <c r="OHJ7" s="3029"/>
      <c r="OHK7" s="3029"/>
      <c r="OHL7" s="1069"/>
      <c r="OHM7" s="73"/>
      <c r="OHN7" s="2439"/>
      <c r="OHO7" s="3021"/>
      <c r="OHP7" s="3021"/>
      <c r="OHQ7" s="3029"/>
      <c r="OHR7" s="3029"/>
      <c r="OHS7" s="3029"/>
      <c r="OHT7" s="1069"/>
      <c r="OHU7" s="73"/>
      <c r="OHV7" s="2439"/>
      <c r="OHW7" s="3021"/>
      <c r="OHX7" s="3021"/>
      <c r="OHY7" s="3029"/>
      <c r="OHZ7" s="3029"/>
      <c r="OIA7" s="3029"/>
      <c r="OIB7" s="1069"/>
      <c r="OIC7" s="73"/>
      <c r="OID7" s="2439"/>
      <c r="OIE7" s="3021"/>
      <c r="OIF7" s="3021"/>
      <c r="OIG7" s="3029"/>
      <c r="OIH7" s="3029"/>
      <c r="OII7" s="3029"/>
      <c r="OIJ7" s="1069"/>
      <c r="OIK7" s="73"/>
      <c r="OIL7" s="2439"/>
      <c r="OIM7" s="3021"/>
      <c r="OIN7" s="3021"/>
      <c r="OIO7" s="3029"/>
      <c r="OIP7" s="3029"/>
      <c r="OIQ7" s="3029"/>
      <c r="OIR7" s="1069"/>
      <c r="OIS7" s="73"/>
      <c r="OIT7" s="2439"/>
      <c r="OIU7" s="3021"/>
      <c r="OIV7" s="3021"/>
      <c r="OIW7" s="3029"/>
      <c r="OIX7" s="3029"/>
      <c r="OIY7" s="3029"/>
      <c r="OIZ7" s="1069"/>
      <c r="OJA7" s="73"/>
      <c r="OJB7" s="2439"/>
      <c r="OJC7" s="3021"/>
      <c r="OJD7" s="3021"/>
      <c r="OJE7" s="3029"/>
      <c r="OJF7" s="3029"/>
      <c r="OJG7" s="3029"/>
      <c r="OJH7" s="1069"/>
      <c r="OJI7" s="73"/>
      <c r="OJJ7" s="2439"/>
      <c r="OJK7" s="3021"/>
      <c r="OJL7" s="3021"/>
      <c r="OJM7" s="3029"/>
      <c r="OJN7" s="3029"/>
      <c r="OJO7" s="3029"/>
      <c r="OJP7" s="1069"/>
      <c r="OJQ7" s="73"/>
      <c r="OJR7" s="2439"/>
      <c r="OJS7" s="3021"/>
      <c r="OJT7" s="3021"/>
      <c r="OJU7" s="3029"/>
      <c r="OJV7" s="3029"/>
      <c r="OJW7" s="3029"/>
      <c r="OJX7" s="1069"/>
      <c r="OJY7" s="73"/>
      <c r="OJZ7" s="2439"/>
      <c r="OKA7" s="3021"/>
      <c r="OKB7" s="3021"/>
      <c r="OKC7" s="3029"/>
      <c r="OKD7" s="3029"/>
      <c r="OKE7" s="3029"/>
      <c r="OKF7" s="1069"/>
      <c r="OKG7" s="73"/>
      <c r="OKH7" s="2439"/>
      <c r="OKI7" s="3021"/>
      <c r="OKJ7" s="3021"/>
      <c r="OKK7" s="3029"/>
      <c r="OKL7" s="3029"/>
      <c r="OKM7" s="3029"/>
      <c r="OKN7" s="1069"/>
      <c r="OKO7" s="73"/>
      <c r="OKP7" s="2439"/>
      <c r="OKQ7" s="3021"/>
      <c r="OKR7" s="3021"/>
      <c r="OKS7" s="3029"/>
      <c r="OKT7" s="3029"/>
      <c r="OKU7" s="3029"/>
      <c r="OKV7" s="1069"/>
      <c r="OKW7" s="73"/>
      <c r="OKX7" s="2439"/>
      <c r="OKY7" s="3021"/>
      <c r="OKZ7" s="3021"/>
      <c r="OLA7" s="3029"/>
      <c r="OLB7" s="3029"/>
      <c r="OLC7" s="3029"/>
      <c r="OLD7" s="1069"/>
      <c r="OLE7" s="73"/>
      <c r="OLF7" s="2439"/>
      <c r="OLG7" s="3021"/>
      <c r="OLH7" s="3021"/>
      <c r="OLI7" s="3029"/>
      <c r="OLJ7" s="3029"/>
      <c r="OLK7" s="3029"/>
      <c r="OLL7" s="1069"/>
      <c r="OLM7" s="73"/>
      <c r="OLN7" s="2439"/>
      <c r="OLO7" s="3021"/>
      <c r="OLP7" s="3021"/>
      <c r="OLQ7" s="3029"/>
      <c r="OLR7" s="3029"/>
      <c r="OLS7" s="3029"/>
      <c r="OLT7" s="1069"/>
      <c r="OLU7" s="73"/>
      <c r="OLV7" s="2439"/>
      <c r="OLW7" s="3021"/>
      <c r="OLX7" s="3021"/>
      <c r="OLY7" s="3029"/>
      <c r="OLZ7" s="3029"/>
      <c r="OMA7" s="3029"/>
      <c r="OMB7" s="1069"/>
      <c r="OMC7" s="73"/>
      <c r="OMD7" s="2439"/>
      <c r="OME7" s="3021"/>
      <c r="OMF7" s="3021"/>
      <c r="OMG7" s="3029"/>
      <c r="OMH7" s="3029"/>
      <c r="OMI7" s="3029"/>
      <c r="OMJ7" s="1069"/>
      <c r="OMK7" s="73"/>
      <c r="OML7" s="2439"/>
      <c r="OMM7" s="3021"/>
      <c r="OMN7" s="3021"/>
      <c r="OMO7" s="3029"/>
      <c r="OMP7" s="3029"/>
      <c r="OMQ7" s="3029"/>
      <c r="OMR7" s="1069"/>
      <c r="OMS7" s="73"/>
      <c r="OMT7" s="2439"/>
      <c r="OMU7" s="3021"/>
      <c r="OMV7" s="3021"/>
      <c r="OMW7" s="3029"/>
      <c r="OMX7" s="3029"/>
      <c r="OMY7" s="3029"/>
      <c r="OMZ7" s="1069"/>
      <c r="ONA7" s="73"/>
      <c r="ONB7" s="2439"/>
      <c r="ONC7" s="3021"/>
      <c r="OND7" s="3021"/>
      <c r="ONE7" s="3029"/>
      <c r="ONF7" s="3029"/>
      <c r="ONG7" s="3029"/>
      <c r="ONH7" s="1069"/>
      <c r="ONI7" s="73"/>
      <c r="ONJ7" s="2439"/>
      <c r="ONK7" s="3021"/>
      <c r="ONL7" s="3021"/>
      <c r="ONM7" s="3029"/>
      <c r="ONN7" s="3029"/>
      <c r="ONO7" s="3029"/>
      <c r="ONP7" s="1069"/>
      <c r="ONQ7" s="73"/>
      <c r="ONR7" s="2439"/>
      <c r="ONS7" s="3021"/>
      <c r="ONT7" s="3021"/>
      <c r="ONU7" s="3029"/>
      <c r="ONV7" s="3029"/>
      <c r="ONW7" s="3029"/>
      <c r="ONX7" s="1069"/>
      <c r="ONY7" s="73"/>
      <c r="ONZ7" s="2439"/>
      <c r="OOA7" s="3021"/>
      <c r="OOB7" s="3021"/>
      <c r="OOC7" s="3029"/>
      <c r="OOD7" s="3029"/>
      <c r="OOE7" s="3029"/>
      <c r="OOF7" s="1069"/>
      <c r="OOG7" s="73"/>
      <c r="OOH7" s="2439"/>
      <c r="OOI7" s="3021"/>
      <c r="OOJ7" s="3021"/>
      <c r="OOK7" s="3029"/>
      <c r="OOL7" s="3029"/>
      <c r="OOM7" s="3029"/>
      <c r="OON7" s="1069"/>
      <c r="OOO7" s="73"/>
      <c r="OOP7" s="2439"/>
      <c r="OOQ7" s="3021"/>
      <c r="OOR7" s="3021"/>
      <c r="OOS7" s="3029"/>
      <c r="OOT7" s="3029"/>
      <c r="OOU7" s="3029"/>
      <c r="OOV7" s="1069"/>
      <c r="OOW7" s="73"/>
      <c r="OOX7" s="2439"/>
      <c r="OOY7" s="3021"/>
      <c r="OOZ7" s="3021"/>
      <c r="OPA7" s="3029"/>
      <c r="OPB7" s="3029"/>
      <c r="OPC7" s="3029"/>
      <c r="OPD7" s="1069"/>
      <c r="OPE7" s="73"/>
      <c r="OPF7" s="2439"/>
      <c r="OPG7" s="3021"/>
      <c r="OPH7" s="3021"/>
      <c r="OPI7" s="3029"/>
      <c r="OPJ7" s="3029"/>
      <c r="OPK7" s="3029"/>
      <c r="OPL7" s="1069"/>
      <c r="OPM7" s="73"/>
      <c r="OPN7" s="2439"/>
      <c r="OPO7" s="3021"/>
      <c r="OPP7" s="3021"/>
      <c r="OPQ7" s="3029"/>
      <c r="OPR7" s="3029"/>
      <c r="OPS7" s="3029"/>
      <c r="OPT7" s="1069"/>
      <c r="OPU7" s="73"/>
      <c r="OPV7" s="2439"/>
      <c r="OPW7" s="3021"/>
      <c r="OPX7" s="3021"/>
      <c r="OPY7" s="3029"/>
      <c r="OPZ7" s="3029"/>
      <c r="OQA7" s="3029"/>
      <c r="OQB7" s="1069"/>
      <c r="OQC7" s="73"/>
      <c r="OQD7" s="2439"/>
      <c r="OQE7" s="3021"/>
      <c r="OQF7" s="3021"/>
      <c r="OQG7" s="3029"/>
      <c r="OQH7" s="3029"/>
      <c r="OQI7" s="3029"/>
      <c r="OQJ7" s="1069"/>
      <c r="OQK7" s="73"/>
      <c r="OQL7" s="2439"/>
      <c r="OQM7" s="3021"/>
      <c r="OQN7" s="3021"/>
      <c r="OQO7" s="3029"/>
      <c r="OQP7" s="3029"/>
      <c r="OQQ7" s="3029"/>
      <c r="OQR7" s="1069"/>
      <c r="OQS7" s="73"/>
      <c r="OQT7" s="2439"/>
      <c r="OQU7" s="3021"/>
      <c r="OQV7" s="3021"/>
      <c r="OQW7" s="3029"/>
      <c r="OQX7" s="3029"/>
      <c r="OQY7" s="3029"/>
      <c r="OQZ7" s="1069"/>
      <c r="ORA7" s="73"/>
      <c r="ORB7" s="2439"/>
      <c r="ORC7" s="3021"/>
      <c r="ORD7" s="3021"/>
      <c r="ORE7" s="3029"/>
      <c r="ORF7" s="3029"/>
      <c r="ORG7" s="3029"/>
      <c r="ORH7" s="1069"/>
      <c r="ORI7" s="73"/>
      <c r="ORJ7" s="2439"/>
      <c r="ORK7" s="3021"/>
      <c r="ORL7" s="3021"/>
      <c r="ORM7" s="3029"/>
      <c r="ORN7" s="3029"/>
      <c r="ORO7" s="3029"/>
      <c r="ORP7" s="1069"/>
      <c r="ORQ7" s="73"/>
      <c r="ORR7" s="2439"/>
      <c r="ORS7" s="3021"/>
      <c r="ORT7" s="3021"/>
      <c r="ORU7" s="3029"/>
      <c r="ORV7" s="3029"/>
      <c r="ORW7" s="3029"/>
      <c r="ORX7" s="1069"/>
      <c r="ORY7" s="73"/>
      <c r="ORZ7" s="2439"/>
      <c r="OSA7" s="3021"/>
      <c r="OSB7" s="3021"/>
      <c r="OSC7" s="3029"/>
      <c r="OSD7" s="3029"/>
      <c r="OSE7" s="3029"/>
      <c r="OSF7" s="1069"/>
      <c r="OSG7" s="73"/>
      <c r="OSH7" s="2439"/>
      <c r="OSI7" s="3021"/>
      <c r="OSJ7" s="3021"/>
      <c r="OSK7" s="3029"/>
      <c r="OSL7" s="3029"/>
      <c r="OSM7" s="3029"/>
      <c r="OSN7" s="1069"/>
      <c r="OSO7" s="73"/>
      <c r="OSP7" s="2439"/>
      <c r="OSQ7" s="3021"/>
      <c r="OSR7" s="3021"/>
      <c r="OSS7" s="3029"/>
      <c r="OST7" s="3029"/>
      <c r="OSU7" s="3029"/>
      <c r="OSV7" s="1069"/>
      <c r="OSW7" s="73"/>
      <c r="OSX7" s="2439"/>
      <c r="OSY7" s="3021"/>
      <c r="OSZ7" s="3021"/>
      <c r="OTA7" s="3029"/>
      <c r="OTB7" s="3029"/>
      <c r="OTC7" s="3029"/>
      <c r="OTD7" s="1069"/>
      <c r="OTE7" s="73"/>
      <c r="OTF7" s="2439"/>
      <c r="OTG7" s="3021"/>
      <c r="OTH7" s="3021"/>
      <c r="OTI7" s="3029"/>
      <c r="OTJ7" s="3029"/>
      <c r="OTK7" s="3029"/>
      <c r="OTL7" s="1069"/>
      <c r="OTM7" s="73"/>
      <c r="OTN7" s="2439"/>
      <c r="OTO7" s="3021"/>
      <c r="OTP7" s="3021"/>
      <c r="OTQ7" s="3029"/>
      <c r="OTR7" s="3029"/>
      <c r="OTS7" s="3029"/>
      <c r="OTT7" s="1069"/>
      <c r="OTU7" s="73"/>
      <c r="OTV7" s="2439"/>
      <c r="OTW7" s="3021"/>
      <c r="OTX7" s="3021"/>
      <c r="OTY7" s="3029"/>
      <c r="OTZ7" s="3029"/>
      <c r="OUA7" s="3029"/>
      <c r="OUB7" s="1069"/>
      <c r="OUC7" s="73"/>
      <c r="OUD7" s="2439"/>
      <c r="OUE7" s="3021"/>
      <c r="OUF7" s="3021"/>
      <c r="OUG7" s="3029"/>
      <c r="OUH7" s="3029"/>
      <c r="OUI7" s="3029"/>
      <c r="OUJ7" s="1069"/>
      <c r="OUK7" s="73"/>
      <c r="OUL7" s="2439"/>
      <c r="OUM7" s="3021"/>
      <c r="OUN7" s="3021"/>
      <c r="OUO7" s="3029"/>
      <c r="OUP7" s="3029"/>
      <c r="OUQ7" s="3029"/>
      <c r="OUR7" s="1069"/>
      <c r="OUS7" s="73"/>
      <c r="OUT7" s="2439"/>
      <c r="OUU7" s="3021"/>
      <c r="OUV7" s="3021"/>
      <c r="OUW7" s="3029"/>
      <c r="OUX7" s="3029"/>
      <c r="OUY7" s="3029"/>
      <c r="OUZ7" s="1069"/>
      <c r="OVA7" s="73"/>
      <c r="OVB7" s="2439"/>
      <c r="OVC7" s="3021"/>
      <c r="OVD7" s="3021"/>
      <c r="OVE7" s="3029"/>
      <c r="OVF7" s="3029"/>
      <c r="OVG7" s="3029"/>
      <c r="OVH7" s="1069"/>
      <c r="OVI7" s="73"/>
      <c r="OVJ7" s="2439"/>
      <c r="OVK7" s="3021"/>
      <c r="OVL7" s="3021"/>
      <c r="OVM7" s="3029"/>
      <c r="OVN7" s="3029"/>
      <c r="OVO7" s="3029"/>
      <c r="OVP7" s="1069"/>
      <c r="OVQ7" s="73"/>
      <c r="OVR7" s="2439"/>
      <c r="OVS7" s="3021"/>
      <c r="OVT7" s="3021"/>
      <c r="OVU7" s="3029"/>
      <c r="OVV7" s="3029"/>
      <c r="OVW7" s="3029"/>
      <c r="OVX7" s="1069"/>
      <c r="OVY7" s="73"/>
      <c r="OVZ7" s="2439"/>
      <c r="OWA7" s="3021"/>
      <c r="OWB7" s="3021"/>
      <c r="OWC7" s="3029"/>
      <c r="OWD7" s="3029"/>
      <c r="OWE7" s="3029"/>
      <c r="OWF7" s="1069"/>
      <c r="OWG7" s="73"/>
      <c r="OWH7" s="2439"/>
      <c r="OWI7" s="3021"/>
      <c r="OWJ7" s="3021"/>
      <c r="OWK7" s="3029"/>
      <c r="OWL7" s="3029"/>
      <c r="OWM7" s="3029"/>
      <c r="OWN7" s="1069"/>
      <c r="OWO7" s="73"/>
      <c r="OWP7" s="2439"/>
      <c r="OWQ7" s="3021"/>
      <c r="OWR7" s="3021"/>
      <c r="OWS7" s="3029"/>
      <c r="OWT7" s="3029"/>
      <c r="OWU7" s="3029"/>
      <c r="OWV7" s="1069"/>
      <c r="OWW7" s="73"/>
      <c r="OWX7" s="2439"/>
      <c r="OWY7" s="3021"/>
      <c r="OWZ7" s="3021"/>
      <c r="OXA7" s="3029"/>
      <c r="OXB7" s="3029"/>
      <c r="OXC7" s="3029"/>
      <c r="OXD7" s="1069"/>
      <c r="OXE7" s="73"/>
      <c r="OXF7" s="2439"/>
      <c r="OXG7" s="3021"/>
      <c r="OXH7" s="3021"/>
      <c r="OXI7" s="3029"/>
      <c r="OXJ7" s="3029"/>
      <c r="OXK7" s="3029"/>
      <c r="OXL7" s="1069"/>
      <c r="OXM7" s="73"/>
      <c r="OXN7" s="2439"/>
      <c r="OXO7" s="3021"/>
      <c r="OXP7" s="3021"/>
      <c r="OXQ7" s="3029"/>
      <c r="OXR7" s="3029"/>
      <c r="OXS7" s="3029"/>
      <c r="OXT7" s="1069"/>
      <c r="OXU7" s="73"/>
      <c r="OXV7" s="2439"/>
      <c r="OXW7" s="3021"/>
      <c r="OXX7" s="3021"/>
      <c r="OXY7" s="3029"/>
      <c r="OXZ7" s="3029"/>
      <c r="OYA7" s="3029"/>
      <c r="OYB7" s="1069"/>
      <c r="OYC7" s="73"/>
      <c r="OYD7" s="2439"/>
      <c r="OYE7" s="3021"/>
      <c r="OYF7" s="3021"/>
      <c r="OYG7" s="3029"/>
      <c r="OYH7" s="3029"/>
      <c r="OYI7" s="3029"/>
      <c r="OYJ7" s="1069"/>
      <c r="OYK7" s="73"/>
      <c r="OYL7" s="2439"/>
      <c r="OYM7" s="3021"/>
      <c r="OYN7" s="3021"/>
      <c r="OYO7" s="3029"/>
      <c r="OYP7" s="3029"/>
      <c r="OYQ7" s="3029"/>
      <c r="OYR7" s="1069"/>
      <c r="OYS7" s="73"/>
      <c r="OYT7" s="2439"/>
      <c r="OYU7" s="3021"/>
      <c r="OYV7" s="3021"/>
      <c r="OYW7" s="3029"/>
      <c r="OYX7" s="3029"/>
      <c r="OYY7" s="3029"/>
      <c r="OYZ7" s="1069"/>
      <c r="OZA7" s="73"/>
      <c r="OZB7" s="2439"/>
      <c r="OZC7" s="3021"/>
      <c r="OZD7" s="3021"/>
      <c r="OZE7" s="3029"/>
      <c r="OZF7" s="3029"/>
      <c r="OZG7" s="3029"/>
      <c r="OZH7" s="1069"/>
      <c r="OZI7" s="73"/>
      <c r="OZJ7" s="2439"/>
      <c r="OZK7" s="3021"/>
      <c r="OZL7" s="3021"/>
      <c r="OZM7" s="3029"/>
      <c r="OZN7" s="3029"/>
      <c r="OZO7" s="3029"/>
      <c r="OZP7" s="1069"/>
      <c r="OZQ7" s="73"/>
      <c r="OZR7" s="2439"/>
      <c r="OZS7" s="3021"/>
      <c r="OZT7" s="3021"/>
      <c r="OZU7" s="3029"/>
      <c r="OZV7" s="3029"/>
      <c r="OZW7" s="3029"/>
      <c r="OZX7" s="1069"/>
      <c r="OZY7" s="73"/>
      <c r="OZZ7" s="2439"/>
      <c r="PAA7" s="3021"/>
      <c r="PAB7" s="3021"/>
      <c r="PAC7" s="3029"/>
      <c r="PAD7" s="3029"/>
      <c r="PAE7" s="3029"/>
      <c r="PAF7" s="1069"/>
      <c r="PAG7" s="73"/>
      <c r="PAH7" s="2439"/>
      <c r="PAI7" s="3021"/>
      <c r="PAJ7" s="3021"/>
      <c r="PAK7" s="3029"/>
      <c r="PAL7" s="3029"/>
      <c r="PAM7" s="3029"/>
      <c r="PAN7" s="1069"/>
      <c r="PAO7" s="73"/>
      <c r="PAP7" s="2439"/>
      <c r="PAQ7" s="3021"/>
      <c r="PAR7" s="3021"/>
      <c r="PAS7" s="3029"/>
      <c r="PAT7" s="3029"/>
      <c r="PAU7" s="3029"/>
      <c r="PAV7" s="1069"/>
      <c r="PAW7" s="73"/>
      <c r="PAX7" s="2439"/>
      <c r="PAY7" s="3021"/>
      <c r="PAZ7" s="3021"/>
      <c r="PBA7" s="3029"/>
      <c r="PBB7" s="3029"/>
      <c r="PBC7" s="3029"/>
      <c r="PBD7" s="1069"/>
      <c r="PBE7" s="73"/>
      <c r="PBF7" s="2439"/>
      <c r="PBG7" s="3021"/>
      <c r="PBH7" s="3021"/>
      <c r="PBI7" s="3029"/>
      <c r="PBJ7" s="3029"/>
      <c r="PBK7" s="3029"/>
      <c r="PBL7" s="1069"/>
      <c r="PBM7" s="73"/>
      <c r="PBN7" s="2439"/>
      <c r="PBO7" s="3021"/>
      <c r="PBP7" s="3021"/>
      <c r="PBQ7" s="3029"/>
      <c r="PBR7" s="3029"/>
      <c r="PBS7" s="3029"/>
      <c r="PBT7" s="1069"/>
      <c r="PBU7" s="73"/>
      <c r="PBV7" s="2439"/>
      <c r="PBW7" s="3021"/>
      <c r="PBX7" s="3021"/>
      <c r="PBY7" s="3029"/>
      <c r="PBZ7" s="3029"/>
      <c r="PCA7" s="3029"/>
      <c r="PCB7" s="1069"/>
      <c r="PCC7" s="73"/>
      <c r="PCD7" s="2439"/>
      <c r="PCE7" s="3021"/>
      <c r="PCF7" s="3021"/>
      <c r="PCG7" s="3029"/>
      <c r="PCH7" s="3029"/>
      <c r="PCI7" s="3029"/>
      <c r="PCJ7" s="1069"/>
      <c r="PCK7" s="73"/>
      <c r="PCL7" s="2439"/>
      <c r="PCM7" s="3021"/>
      <c r="PCN7" s="3021"/>
      <c r="PCO7" s="3029"/>
      <c r="PCP7" s="3029"/>
      <c r="PCQ7" s="3029"/>
      <c r="PCR7" s="1069"/>
      <c r="PCS7" s="73"/>
      <c r="PCT7" s="2439"/>
      <c r="PCU7" s="3021"/>
      <c r="PCV7" s="3021"/>
      <c r="PCW7" s="3029"/>
      <c r="PCX7" s="3029"/>
      <c r="PCY7" s="3029"/>
      <c r="PCZ7" s="1069"/>
      <c r="PDA7" s="73"/>
      <c r="PDB7" s="2439"/>
      <c r="PDC7" s="3021"/>
      <c r="PDD7" s="3021"/>
      <c r="PDE7" s="3029"/>
      <c r="PDF7" s="3029"/>
      <c r="PDG7" s="3029"/>
      <c r="PDH7" s="1069"/>
      <c r="PDI7" s="73"/>
      <c r="PDJ7" s="2439"/>
      <c r="PDK7" s="3021"/>
      <c r="PDL7" s="3021"/>
      <c r="PDM7" s="3029"/>
      <c r="PDN7" s="3029"/>
      <c r="PDO7" s="3029"/>
      <c r="PDP7" s="1069"/>
      <c r="PDQ7" s="73"/>
      <c r="PDR7" s="2439"/>
      <c r="PDS7" s="3021"/>
      <c r="PDT7" s="3021"/>
      <c r="PDU7" s="3029"/>
      <c r="PDV7" s="3029"/>
      <c r="PDW7" s="3029"/>
      <c r="PDX7" s="1069"/>
      <c r="PDY7" s="73"/>
      <c r="PDZ7" s="2439"/>
      <c r="PEA7" s="3021"/>
      <c r="PEB7" s="3021"/>
      <c r="PEC7" s="3029"/>
      <c r="PED7" s="3029"/>
      <c r="PEE7" s="3029"/>
      <c r="PEF7" s="1069"/>
      <c r="PEG7" s="73"/>
      <c r="PEH7" s="2439"/>
      <c r="PEI7" s="3021"/>
      <c r="PEJ7" s="3021"/>
      <c r="PEK7" s="3029"/>
      <c r="PEL7" s="3029"/>
      <c r="PEM7" s="3029"/>
      <c r="PEN7" s="1069"/>
      <c r="PEO7" s="73"/>
      <c r="PEP7" s="2439"/>
      <c r="PEQ7" s="3021"/>
      <c r="PER7" s="3021"/>
      <c r="PES7" s="3029"/>
      <c r="PET7" s="3029"/>
      <c r="PEU7" s="3029"/>
      <c r="PEV7" s="1069"/>
      <c r="PEW7" s="73"/>
      <c r="PEX7" s="2439"/>
      <c r="PEY7" s="3021"/>
      <c r="PEZ7" s="3021"/>
      <c r="PFA7" s="3029"/>
      <c r="PFB7" s="3029"/>
      <c r="PFC7" s="3029"/>
      <c r="PFD7" s="1069"/>
      <c r="PFE7" s="73"/>
      <c r="PFF7" s="2439"/>
      <c r="PFG7" s="3021"/>
      <c r="PFH7" s="3021"/>
      <c r="PFI7" s="3029"/>
      <c r="PFJ7" s="3029"/>
      <c r="PFK7" s="3029"/>
      <c r="PFL7" s="1069"/>
      <c r="PFM7" s="73"/>
      <c r="PFN7" s="2439"/>
      <c r="PFO7" s="3021"/>
      <c r="PFP7" s="3021"/>
      <c r="PFQ7" s="3029"/>
      <c r="PFR7" s="3029"/>
      <c r="PFS7" s="3029"/>
      <c r="PFT7" s="1069"/>
      <c r="PFU7" s="73"/>
      <c r="PFV7" s="2439"/>
      <c r="PFW7" s="3021"/>
      <c r="PFX7" s="3021"/>
      <c r="PFY7" s="3029"/>
      <c r="PFZ7" s="3029"/>
      <c r="PGA7" s="3029"/>
      <c r="PGB7" s="1069"/>
      <c r="PGC7" s="73"/>
      <c r="PGD7" s="2439"/>
      <c r="PGE7" s="3021"/>
      <c r="PGF7" s="3021"/>
      <c r="PGG7" s="3029"/>
      <c r="PGH7" s="3029"/>
      <c r="PGI7" s="3029"/>
      <c r="PGJ7" s="1069"/>
      <c r="PGK7" s="73"/>
      <c r="PGL7" s="2439"/>
      <c r="PGM7" s="3021"/>
      <c r="PGN7" s="3021"/>
      <c r="PGO7" s="3029"/>
      <c r="PGP7" s="3029"/>
      <c r="PGQ7" s="3029"/>
      <c r="PGR7" s="1069"/>
      <c r="PGS7" s="73"/>
      <c r="PGT7" s="2439"/>
      <c r="PGU7" s="3021"/>
      <c r="PGV7" s="3021"/>
      <c r="PGW7" s="3029"/>
      <c r="PGX7" s="3029"/>
      <c r="PGY7" s="3029"/>
      <c r="PGZ7" s="1069"/>
      <c r="PHA7" s="73"/>
      <c r="PHB7" s="2439"/>
      <c r="PHC7" s="3021"/>
      <c r="PHD7" s="3021"/>
      <c r="PHE7" s="3029"/>
      <c r="PHF7" s="3029"/>
      <c r="PHG7" s="3029"/>
      <c r="PHH7" s="1069"/>
      <c r="PHI7" s="73"/>
      <c r="PHJ7" s="2439"/>
      <c r="PHK7" s="3021"/>
      <c r="PHL7" s="3021"/>
      <c r="PHM7" s="3029"/>
      <c r="PHN7" s="3029"/>
      <c r="PHO7" s="3029"/>
      <c r="PHP7" s="1069"/>
      <c r="PHQ7" s="73"/>
      <c r="PHR7" s="2439"/>
      <c r="PHS7" s="3021"/>
      <c r="PHT7" s="3021"/>
      <c r="PHU7" s="3029"/>
      <c r="PHV7" s="3029"/>
      <c r="PHW7" s="3029"/>
      <c r="PHX7" s="1069"/>
      <c r="PHY7" s="73"/>
      <c r="PHZ7" s="2439"/>
      <c r="PIA7" s="3021"/>
      <c r="PIB7" s="3021"/>
      <c r="PIC7" s="3029"/>
      <c r="PID7" s="3029"/>
      <c r="PIE7" s="3029"/>
      <c r="PIF7" s="1069"/>
      <c r="PIG7" s="73"/>
      <c r="PIH7" s="2439"/>
      <c r="PII7" s="3021"/>
      <c r="PIJ7" s="3021"/>
      <c r="PIK7" s="3029"/>
      <c r="PIL7" s="3029"/>
      <c r="PIM7" s="3029"/>
      <c r="PIN7" s="1069"/>
      <c r="PIO7" s="73"/>
      <c r="PIP7" s="2439"/>
      <c r="PIQ7" s="3021"/>
      <c r="PIR7" s="3021"/>
      <c r="PIS7" s="3029"/>
      <c r="PIT7" s="3029"/>
      <c r="PIU7" s="3029"/>
      <c r="PIV7" s="1069"/>
      <c r="PIW7" s="73"/>
      <c r="PIX7" s="2439"/>
      <c r="PIY7" s="3021"/>
      <c r="PIZ7" s="3021"/>
      <c r="PJA7" s="3029"/>
      <c r="PJB7" s="3029"/>
      <c r="PJC7" s="3029"/>
      <c r="PJD7" s="1069"/>
      <c r="PJE7" s="73"/>
      <c r="PJF7" s="2439"/>
      <c r="PJG7" s="3021"/>
      <c r="PJH7" s="3021"/>
      <c r="PJI7" s="3029"/>
      <c r="PJJ7" s="3029"/>
      <c r="PJK7" s="3029"/>
      <c r="PJL7" s="1069"/>
      <c r="PJM7" s="73"/>
      <c r="PJN7" s="2439"/>
      <c r="PJO7" s="3021"/>
      <c r="PJP7" s="3021"/>
      <c r="PJQ7" s="3029"/>
      <c r="PJR7" s="3029"/>
      <c r="PJS7" s="3029"/>
      <c r="PJT7" s="1069"/>
      <c r="PJU7" s="73"/>
      <c r="PJV7" s="2439"/>
      <c r="PJW7" s="3021"/>
      <c r="PJX7" s="3021"/>
      <c r="PJY7" s="3029"/>
      <c r="PJZ7" s="3029"/>
      <c r="PKA7" s="3029"/>
      <c r="PKB7" s="1069"/>
      <c r="PKC7" s="73"/>
      <c r="PKD7" s="2439"/>
      <c r="PKE7" s="3021"/>
      <c r="PKF7" s="3021"/>
      <c r="PKG7" s="3029"/>
      <c r="PKH7" s="3029"/>
      <c r="PKI7" s="3029"/>
      <c r="PKJ7" s="1069"/>
      <c r="PKK7" s="73"/>
      <c r="PKL7" s="2439"/>
      <c r="PKM7" s="3021"/>
      <c r="PKN7" s="3021"/>
      <c r="PKO7" s="3029"/>
      <c r="PKP7" s="3029"/>
      <c r="PKQ7" s="3029"/>
      <c r="PKR7" s="1069"/>
      <c r="PKS7" s="73"/>
      <c r="PKT7" s="2439"/>
      <c r="PKU7" s="3021"/>
      <c r="PKV7" s="3021"/>
      <c r="PKW7" s="3029"/>
      <c r="PKX7" s="3029"/>
      <c r="PKY7" s="3029"/>
      <c r="PKZ7" s="1069"/>
      <c r="PLA7" s="73"/>
      <c r="PLB7" s="2439"/>
      <c r="PLC7" s="3021"/>
      <c r="PLD7" s="3021"/>
      <c r="PLE7" s="3029"/>
      <c r="PLF7" s="3029"/>
      <c r="PLG7" s="3029"/>
      <c r="PLH7" s="1069"/>
      <c r="PLI7" s="73"/>
      <c r="PLJ7" s="2439"/>
      <c r="PLK7" s="3021"/>
      <c r="PLL7" s="3021"/>
      <c r="PLM7" s="3029"/>
      <c r="PLN7" s="3029"/>
      <c r="PLO7" s="3029"/>
      <c r="PLP7" s="1069"/>
      <c r="PLQ7" s="73"/>
      <c r="PLR7" s="2439"/>
      <c r="PLS7" s="3021"/>
      <c r="PLT7" s="3021"/>
      <c r="PLU7" s="3029"/>
      <c r="PLV7" s="3029"/>
      <c r="PLW7" s="3029"/>
      <c r="PLX7" s="1069"/>
      <c r="PLY7" s="73"/>
      <c r="PLZ7" s="2439"/>
      <c r="PMA7" s="3021"/>
      <c r="PMB7" s="3021"/>
      <c r="PMC7" s="3029"/>
      <c r="PMD7" s="3029"/>
      <c r="PME7" s="3029"/>
      <c r="PMF7" s="1069"/>
      <c r="PMG7" s="73"/>
      <c r="PMH7" s="2439"/>
      <c r="PMI7" s="3021"/>
      <c r="PMJ7" s="3021"/>
      <c r="PMK7" s="3029"/>
      <c r="PML7" s="3029"/>
      <c r="PMM7" s="3029"/>
      <c r="PMN7" s="1069"/>
      <c r="PMO7" s="73"/>
      <c r="PMP7" s="2439"/>
      <c r="PMQ7" s="3021"/>
      <c r="PMR7" s="3021"/>
      <c r="PMS7" s="3029"/>
      <c r="PMT7" s="3029"/>
      <c r="PMU7" s="3029"/>
      <c r="PMV7" s="1069"/>
      <c r="PMW7" s="73"/>
      <c r="PMX7" s="2439"/>
      <c r="PMY7" s="3021"/>
      <c r="PMZ7" s="3021"/>
      <c r="PNA7" s="3029"/>
      <c r="PNB7" s="3029"/>
      <c r="PNC7" s="3029"/>
      <c r="PND7" s="1069"/>
      <c r="PNE7" s="73"/>
      <c r="PNF7" s="2439"/>
      <c r="PNG7" s="3021"/>
      <c r="PNH7" s="3021"/>
      <c r="PNI7" s="3029"/>
      <c r="PNJ7" s="3029"/>
      <c r="PNK7" s="3029"/>
      <c r="PNL7" s="1069"/>
      <c r="PNM7" s="73"/>
      <c r="PNN7" s="2439"/>
      <c r="PNO7" s="3021"/>
      <c r="PNP7" s="3021"/>
      <c r="PNQ7" s="3029"/>
      <c r="PNR7" s="3029"/>
      <c r="PNS7" s="3029"/>
      <c r="PNT7" s="1069"/>
      <c r="PNU7" s="73"/>
      <c r="PNV7" s="2439"/>
      <c r="PNW7" s="3021"/>
      <c r="PNX7" s="3021"/>
      <c r="PNY7" s="3029"/>
      <c r="PNZ7" s="3029"/>
      <c r="POA7" s="3029"/>
      <c r="POB7" s="1069"/>
      <c r="POC7" s="73"/>
      <c r="POD7" s="2439"/>
      <c r="POE7" s="3021"/>
      <c r="POF7" s="3021"/>
      <c r="POG7" s="3029"/>
      <c r="POH7" s="3029"/>
      <c r="POI7" s="3029"/>
      <c r="POJ7" s="1069"/>
      <c r="POK7" s="73"/>
      <c r="POL7" s="2439"/>
      <c r="POM7" s="3021"/>
      <c r="PON7" s="3021"/>
      <c r="POO7" s="3029"/>
      <c r="POP7" s="3029"/>
      <c r="POQ7" s="3029"/>
      <c r="POR7" s="1069"/>
      <c r="POS7" s="73"/>
      <c r="POT7" s="2439"/>
      <c r="POU7" s="3021"/>
      <c r="POV7" s="3021"/>
      <c r="POW7" s="3029"/>
      <c r="POX7" s="3029"/>
      <c r="POY7" s="3029"/>
      <c r="POZ7" s="1069"/>
      <c r="PPA7" s="73"/>
      <c r="PPB7" s="2439"/>
      <c r="PPC7" s="3021"/>
      <c r="PPD7" s="3021"/>
      <c r="PPE7" s="3029"/>
      <c r="PPF7" s="3029"/>
      <c r="PPG7" s="3029"/>
      <c r="PPH7" s="1069"/>
      <c r="PPI7" s="73"/>
      <c r="PPJ7" s="2439"/>
      <c r="PPK7" s="3021"/>
      <c r="PPL7" s="3021"/>
      <c r="PPM7" s="3029"/>
      <c r="PPN7" s="3029"/>
      <c r="PPO7" s="3029"/>
      <c r="PPP7" s="1069"/>
      <c r="PPQ7" s="73"/>
      <c r="PPR7" s="2439"/>
      <c r="PPS7" s="3021"/>
      <c r="PPT7" s="3021"/>
      <c r="PPU7" s="3029"/>
      <c r="PPV7" s="3029"/>
      <c r="PPW7" s="3029"/>
      <c r="PPX7" s="1069"/>
      <c r="PPY7" s="73"/>
      <c r="PPZ7" s="2439"/>
      <c r="PQA7" s="3021"/>
      <c r="PQB7" s="3021"/>
      <c r="PQC7" s="3029"/>
      <c r="PQD7" s="3029"/>
      <c r="PQE7" s="3029"/>
      <c r="PQF7" s="1069"/>
      <c r="PQG7" s="73"/>
      <c r="PQH7" s="2439"/>
      <c r="PQI7" s="3021"/>
      <c r="PQJ7" s="3021"/>
      <c r="PQK7" s="3029"/>
      <c r="PQL7" s="3029"/>
      <c r="PQM7" s="3029"/>
      <c r="PQN7" s="1069"/>
      <c r="PQO7" s="73"/>
      <c r="PQP7" s="2439"/>
      <c r="PQQ7" s="3021"/>
      <c r="PQR7" s="3021"/>
      <c r="PQS7" s="3029"/>
      <c r="PQT7" s="3029"/>
      <c r="PQU7" s="3029"/>
      <c r="PQV7" s="1069"/>
      <c r="PQW7" s="73"/>
      <c r="PQX7" s="2439"/>
      <c r="PQY7" s="3021"/>
      <c r="PQZ7" s="3021"/>
      <c r="PRA7" s="3029"/>
      <c r="PRB7" s="3029"/>
      <c r="PRC7" s="3029"/>
      <c r="PRD7" s="1069"/>
      <c r="PRE7" s="73"/>
      <c r="PRF7" s="2439"/>
      <c r="PRG7" s="3021"/>
      <c r="PRH7" s="3021"/>
      <c r="PRI7" s="3029"/>
      <c r="PRJ7" s="3029"/>
      <c r="PRK7" s="3029"/>
      <c r="PRL7" s="1069"/>
      <c r="PRM7" s="73"/>
      <c r="PRN7" s="2439"/>
      <c r="PRO7" s="3021"/>
      <c r="PRP7" s="3021"/>
      <c r="PRQ7" s="3029"/>
      <c r="PRR7" s="3029"/>
      <c r="PRS7" s="3029"/>
      <c r="PRT7" s="1069"/>
      <c r="PRU7" s="73"/>
      <c r="PRV7" s="2439"/>
      <c r="PRW7" s="3021"/>
      <c r="PRX7" s="3021"/>
      <c r="PRY7" s="3029"/>
      <c r="PRZ7" s="3029"/>
      <c r="PSA7" s="3029"/>
      <c r="PSB7" s="1069"/>
      <c r="PSC7" s="73"/>
      <c r="PSD7" s="2439"/>
      <c r="PSE7" s="3021"/>
      <c r="PSF7" s="3021"/>
      <c r="PSG7" s="3029"/>
      <c r="PSH7" s="3029"/>
      <c r="PSI7" s="3029"/>
      <c r="PSJ7" s="1069"/>
      <c r="PSK7" s="73"/>
      <c r="PSL7" s="2439"/>
      <c r="PSM7" s="3021"/>
      <c r="PSN7" s="3021"/>
      <c r="PSO7" s="3029"/>
      <c r="PSP7" s="3029"/>
      <c r="PSQ7" s="3029"/>
      <c r="PSR7" s="1069"/>
      <c r="PSS7" s="73"/>
      <c r="PST7" s="2439"/>
      <c r="PSU7" s="3021"/>
      <c r="PSV7" s="3021"/>
      <c r="PSW7" s="3029"/>
      <c r="PSX7" s="3029"/>
      <c r="PSY7" s="3029"/>
      <c r="PSZ7" s="1069"/>
      <c r="PTA7" s="73"/>
      <c r="PTB7" s="2439"/>
      <c r="PTC7" s="3021"/>
      <c r="PTD7" s="3021"/>
      <c r="PTE7" s="3029"/>
      <c r="PTF7" s="3029"/>
      <c r="PTG7" s="3029"/>
      <c r="PTH7" s="1069"/>
      <c r="PTI7" s="73"/>
      <c r="PTJ7" s="2439"/>
      <c r="PTK7" s="3021"/>
      <c r="PTL7" s="3021"/>
      <c r="PTM7" s="3029"/>
      <c r="PTN7" s="3029"/>
      <c r="PTO7" s="3029"/>
      <c r="PTP7" s="1069"/>
      <c r="PTQ7" s="73"/>
      <c r="PTR7" s="2439"/>
      <c r="PTS7" s="3021"/>
      <c r="PTT7" s="3021"/>
      <c r="PTU7" s="3029"/>
      <c r="PTV7" s="3029"/>
      <c r="PTW7" s="3029"/>
      <c r="PTX7" s="1069"/>
      <c r="PTY7" s="73"/>
      <c r="PTZ7" s="2439"/>
      <c r="PUA7" s="3021"/>
      <c r="PUB7" s="3021"/>
      <c r="PUC7" s="3029"/>
      <c r="PUD7" s="3029"/>
      <c r="PUE7" s="3029"/>
      <c r="PUF7" s="1069"/>
      <c r="PUG7" s="73"/>
      <c r="PUH7" s="2439"/>
      <c r="PUI7" s="3021"/>
      <c r="PUJ7" s="3021"/>
      <c r="PUK7" s="3029"/>
      <c r="PUL7" s="3029"/>
      <c r="PUM7" s="3029"/>
      <c r="PUN7" s="1069"/>
      <c r="PUO7" s="73"/>
      <c r="PUP7" s="2439"/>
      <c r="PUQ7" s="3021"/>
      <c r="PUR7" s="3021"/>
      <c r="PUS7" s="3029"/>
      <c r="PUT7" s="3029"/>
      <c r="PUU7" s="3029"/>
      <c r="PUV7" s="1069"/>
      <c r="PUW7" s="73"/>
      <c r="PUX7" s="2439"/>
      <c r="PUY7" s="3021"/>
      <c r="PUZ7" s="3021"/>
      <c r="PVA7" s="3029"/>
      <c r="PVB7" s="3029"/>
      <c r="PVC7" s="3029"/>
      <c r="PVD7" s="1069"/>
      <c r="PVE7" s="73"/>
      <c r="PVF7" s="2439"/>
      <c r="PVG7" s="3021"/>
      <c r="PVH7" s="3021"/>
      <c r="PVI7" s="3029"/>
      <c r="PVJ7" s="3029"/>
      <c r="PVK7" s="3029"/>
      <c r="PVL7" s="1069"/>
      <c r="PVM7" s="73"/>
      <c r="PVN7" s="2439"/>
      <c r="PVO7" s="3021"/>
      <c r="PVP7" s="3021"/>
      <c r="PVQ7" s="3029"/>
      <c r="PVR7" s="3029"/>
      <c r="PVS7" s="3029"/>
      <c r="PVT7" s="1069"/>
      <c r="PVU7" s="73"/>
      <c r="PVV7" s="2439"/>
      <c r="PVW7" s="3021"/>
      <c r="PVX7" s="3021"/>
      <c r="PVY7" s="3029"/>
      <c r="PVZ7" s="3029"/>
      <c r="PWA7" s="3029"/>
      <c r="PWB7" s="1069"/>
      <c r="PWC7" s="73"/>
      <c r="PWD7" s="2439"/>
      <c r="PWE7" s="3021"/>
      <c r="PWF7" s="3021"/>
      <c r="PWG7" s="3029"/>
      <c r="PWH7" s="3029"/>
      <c r="PWI7" s="3029"/>
      <c r="PWJ7" s="1069"/>
      <c r="PWK7" s="73"/>
      <c r="PWL7" s="2439"/>
      <c r="PWM7" s="3021"/>
      <c r="PWN7" s="3021"/>
      <c r="PWO7" s="3029"/>
      <c r="PWP7" s="3029"/>
      <c r="PWQ7" s="3029"/>
      <c r="PWR7" s="1069"/>
      <c r="PWS7" s="73"/>
      <c r="PWT7" s="2439"/>
      <c r="PWU7" s="3021"/>
      <c r="PWV7" s="3021"/>
      <c r="PWW7" s="3029"/>
      <c r="PWX7" s="3029"/>
      <c r="PWY7" s="3029"/>
      <c r="PWZ7" s="1069"/>
      <c r="PXA7" s="73"/>
      <c r="PXB7" s="2439"/>
      <c r="PXC7" s="3021"/>
      <c r="PXD7" s="3021"/>
      <c r="PXE7" s="3029"/>
      <c r="PXF7" s="3029"/>
      <c r="PXG7" s="3029"/>
      <c r="PXH7" s="1069"/>
      <c r="PXI7" s="73"/>
      <c r="PXJ7" s="2439"/>
      <c r="PXK7" s="3021"/>
      <c r="PXL7" s="3021"/>
      <c r="PXM7" s="3029"/>
      <c r="PXN7" s="3029"/>
      <c r="PXO7" s="3029"/>
      <c r="PXP7" s="1069"/>
      <c r="PXQ7" s="73"/>
      <c r="PXR7" s="2439"/>
      <c r="PXS7" s="3021"/>
      <c r="PXT7" s="3021"/>
      <c r="PXU7" s="3029"/>
      <c r="PXV7" s="3029"/>
      <c r="PXW7" s="3029"/>
      <c r="PXX7" s="1069"/>
      <c r="PXY7" s="73"/>
      <c r="PXZ7" s="2439"/>
      <c r="PYA7" s="3021"/>
      <c r="PYB7" s="3021"/>
      <c r="PYC7" s="3029"/>
      <c r="PYD7" s="3029"/>
      <c r="PYE7" s="3029"/>
      <c r="PYF7" s="1069"/>
      <c r="PYG7" s="73"/>
      <c r="PYH7" s="2439"/>
      <c r="PYI7" s="3021"/>
      <c r="PYJ7" s="3021"/>
      <c r="PYK7" s="3029"/>
      <c r="PYL7" s="3029"/>
      <c r="PYM7" s="3029"/>
      <c r="PYN7" s="1069"/>
      <c r="PYO7" s="73"/>
      <c r="PYP7" s="2439"/>
      <c r="PYQ7" s="3021"/>
      <c r="PYR7" s="3021"/>
      <c r="PYS7" s="3029"/>
      <c r="PYT7" s="3029"/>
      <c r="PYU7" s="3029"/>
      <c r="PYV7" s="1069"/>
      <c r="PYW7" s="73"/>
      <c r="PYX7" s="2439"/>
      <c r="PYY7" s="3021"/>
      <c r="PYZ7" s="3021"/>
      <c r="PZA7" s="3029"/>
      <c r="PZB7" s="3029"/>
      <c r="PZC7" s="3029"/>
      <c r="PZD7" s="1069"/>
      <c r="PZE7" s="73"/>
      <c r="PZF7" s="2439"/>
      <c r="PZG7" s="3021"/>
      <c r="PZH7" s="3021"/>
      <c r="PZI7" s="3029"/>
      <c r="PZJ7" s="3029"/>
      <c r="PZK7" s="3029"/>
      <c r="PZL7" s="1069"/>
      <c r="PZM7" s="73"/>
      <c r="PZN7" s="2439"/>
      <c r="PZO7" s="3021"/>
      <c r="PZP7" s="3021"/>
      <c r="PZQ7" s="3029"/>
      <c r="PZR7" s="3029"/>
      <c r="PZS7" s="3029"/>
      <c r="PZT7" s="1069"/>
      <c r="PZU7" s="73"/>
      <c r="PZV7" s="2439"/>
      <c r="PZW7" s="3021"/>
      <c r="PZX7" s="3021"/>
      <c r="PZY7" s="3029"/>
      <c r="PZZ7" s="3029"/>
      <c r="QAA7" s="3029"/>
      <c r="QAB7" s="1069"/>
      <c r="QAC7" s="73"/>
      <c r="QAD7" s="2439"/>
      <c r="QAE7" s="3021"/>
      <c r="QAF7" s="3021"/>
      <c r="QAG7" s="3029"/>
      <c r="QAH7" s="3029"/>
      <c r="QAI7" s="3029"/>
      <c r="QAJ7" s="1069"/>
      <c r="QAK7" s="73"/>
      <c r="QAL7" s="2439"/>
      <c r="QAM7" s="3021"/>
      <c r="QAN7" s="3021"/>
      <c r="QAO7" s="3029"/>
      <c r="QAP7" s="3029"/>
      <c r="QAQ7" s="3029"/>
      <c r="QAR7" s="1069"/>
      <c r="QAS7" s="73"/>
      <c r="QAT7" s="2439"/>
      <c r="QAU7" s="3021"/>
      <c r="QAV7" s="3021"/>
      <c r="QAW7" s="3029"/>
      <c r="QAX7" s="3029"/>
      <c r="QAY7" s="3029"/>
      <c r="QAZ7" s="1069"/>
      <c r="QBA7" s="73"/>
      <c r="QBB7" s="2439"/>
      <c r="QBC7" s="3021"/>
      <c r="QBD7" s="3021"/>
      <c r="QBE7" s="3029"/>
      <c r="QBF7" s="3029"/>
      <c r="QBG7" s="3029"/>
      <c r="QBH7" s="1069"/>
      <c r="QBI7" s="73"/>
      <c r="QBJ7" s="2439"/>
      <c r="QBK7" s="3021"/>
      <c r="QBL7" s="3021"/>
      <c r="QBM7" s="3029"/>
      <c r="QBN7" s="3029"/>
      <c r="QBO7" s="3029"/>
      <c r="QBP7" s="1069"/>
      <c r="QBQ7" s="73"/>
      <c r="QBR7" s="2439"/>
      <c r="QBS7" s="3021"/>
      <c r="QBT7" s="3021"/>
      <c r="QBU7" s="3029"/>
      <c r="QBV7" s="3029"/>
      <c r="QBW7" s="3029"/>
      <c r="QBX7" s="1069"/>
      <c r="QBY7" s="73"/>
      <c r="QBZ7" s="2439"/>
      <c r="QCA7" s="3021"/>
      <c r="QCB7" s="3021"/>
      <c r="QCC7" s="3029"/>
      <c r="QCD7" s="3029"/>
      <c r="QCE7" s="3029"/>
      <c r="QCF7" s="1069"/>
      <c r="QCG7" s="73"/>
      <c r="QCH7" s="2439"/>
      <c r="QCI7" s="3021"/>
      <c r="QCJ7" s="3021"/>
      <c r="QCK7" s="3029"/>
      <c r="QCL7" s="3029"/>
      <c r="QCM7" s="3029"/>
      <c r="QCN7" s="1069"/>
      <c r="QCO7" s="73"/>
      <c r="QCP7" s="2439"/>
      <c r="QCQ7" s="3021"/>
      <c r="QCR7" s="3021"/>
      <c r="QCS7" s="3029"/>
      <c r="QCT7" s="3029"/>
      <c r="QCU7" s="3029"/>
      <c r="QCV7" s="1069"/>
      <c r="QCW7" s="73"/>
      <c r="QCX7" s="2439"/>
      <c r="QCY7" s="3021"/>
      <c r="QCZ7" s="3021"/>
      <c r="QDA7" s="3029"/>
      <c r="QDB7" s="3029"/>
      <c r="QDC7" s="3029"/>
      <c r="QDD7" s="1069"/>
      <c r="QDE7" s="73"/>
      <c r="QDF7" s="2439"/>
      <c r="QDG7" s="3021"/>
      <c r="QDH7" s="3021"/>
      <c r="QDI7" s="3029"/>
      <c r="QDJ7" s="3029"/>
      <c r="QDK7" s="3029"/>
      <c r="QDL7" s="1069"/>
      <c r="QDM7" s="73"/>
      <c r="QDN7" s="2439"/>
      <c r="QDO7" s="3021"/>
      <c r="QDP7" s="3021"/>
      <c r="QDQ7" s="3029"/>
      <c r="QDR7" s="3029"/>
      <c r="QDS7" s="3029"/>
      <c r="QDT7" s="1069"/>
      <c r="QDU7" s="73"/>
      <c r="QDV7" s="2439"/>
      <c r="QDW7" s="3021"/>
      <c r="QDX7" s="3021"/>
      <c r="QDY7" s="3029"/>
      <c r="QDZ7" s="3029"/>
      <c r="QEA7" s="3029"/>
      <c r="QEB7" s="1069"/>
      <c r="QEC7" s="73"/>
      <c r="QED7" s="2439"/>
      <c r="QEE7" s="3021"/>
      <c r="QEF7" s="3021"/>
      <c r="QEG7" s="3029"/>
      <c r="QEH7" s="3029"/>
      <c r="QEI7" s="3029"/>
      <c r="QEJ7" s="1069"/>
      <c r="QEK7" s="73"/>
      <c r="QEL7" s="2439"/>
      <c r="QEM7" s="3021"/>
      <c r="QEN7" s="3021"/>
      <c r="QEO7" s="3029"/>
      <c r="QEP7" s="3029"/>
      <c r="QEQ7" s="3029"/>
      <c r="QER7" s="1069"/>
      <c r="QES7" s="73"/>
      <c r="QET7" s="2439"/>
      <c r="QEU7" s="3021"/>
      <c r="QEV7" s="3021"/>
      <c r="QEW7" s="3029"/>
      <c r="QEX7" s="3029"/>
      <c r="QEY7" s="3029"/>
      <c r="QEZ7" s="1069"/>
      <c r="QFA7" s="73"/>
      <c r="QFB7" s="2439"/>
      <c r="QFC7" s="3021"/>
      <c r="QFD7" s="3021"/>
      <c r="QFE7" s="3029"/>
      <c r="QFF7" s="3029"/>
      <c r="QFG7" s="3029"/>
      <c r="QFH7" s="1069"/>
      <c r="QFI7" s="73"/>
      <c r="QFJ7" s="2439"/>
      <c r="QFK7" s="3021"/>
      <c r="QFL7" s="3021"/>
      <c r="QFM7" s="3029"/>
      <c r="QFN7" s="3029"/>
      <c r="QFO7" s="3029"/>
      <c r="QFP7" s="1069"/>
      <c r="QFQ7" s="73"/>
      <c r="QFR7" s="2439"/>
      <c r="QFS7" s="3021"/>
      <c r="QFT7" s="3021"/>
      <c r="QFU7" s="3029"/>
      <c r="QFV7" s="3029"/>
      <c r="QFW7" s="3029"/>
      <c r="QFX7" s="1069"/>
      <c r="QFY7" s="73"/>
      <c r="QFZ7" s="2439"/>
      <c r="QGA7" s="3021"/>
      <c r="QGB7" s="3021"/>
      <c r="QGC7" s="3029"/>
      <c r="QGD7" s="3029"/>
      <c r="QGE7" s="3029"/>
      <c r="QGF7" s="1069"/>
      <c r="QGG7" s="73"/>
      <c r="QGH7" s="2439"/>
      <c r="QGI7" s="3021"/>
      <c r="QGJ7" s="3021"/>
      <c r="QGK7" s="3029"/>
      <c r="QGL7" s="3029"/>
      <c r="QGM7" s="3029"/>
      <c r="QGN7" s="1069"/>
      <c r="QGO7" s="73"/>
      <c r="QGP7" s="2439"/>
      <c r="QGQ7" s="3021"/>
      <c r="QGR7" s="3021"/>
      <c r="QGS7" s="3029"/>
      <c r="QGT7" s="3029"/>
      <c r="QGU7" s="3029"/>
      <c r="QGV7" s="1069"/>
      <c r="QGW7" s="73"/>
      <c r="QGX7" s="2439"/>
      <c r="QGY7" s="3021"/>
      <c r="QGZ7" s="3021"/>
      <c r="QHA7" s="3029"/>
      <c r="QHB7" s="3029"/>
      <c r="QHC7" s="3029"/>
      <c r="QHD7" s="1069"/>
      <c r="QHE7" s="73"/>
      <c r="QHF7" s="2439"/>
      <c r="QHG7" s="3021"/>
      <c r="QHH7" s="3021"/>
      <c r="QHI7" s="3029"/>
      <c r="QHJ7" s="3029"/>
      <c r="QHK7" s="3029"/>
      <c r="QHL7" s="1069"/>
      <c r="QHM7" s="73"/>
      <c r="QHN7" s="2439"/>
      <c r="QHO7" s="3021"/>
      <c r="QHP7" s="3021"/>
      <c r="QHQ7" s="3029"/>
      <c r="QHR7" s="3029"/>
      <c r="QHS7" s="3029"/>
      <c r="QHT7" s="1069"/>
      <c r="QHU7" s="73"/>
      <c r="QHV7" s="2439"/>
      <c r="QHW7" s="3021"/>
      <c r="QHX7" s="3021"/>
      <c r="QHY7" s="3029"/>
      <c r="QHZ7" s="3029"/>
      <c r="QIA7" s="3029"/>
      <c r="QIB7" s="1069"/>
      <c r="QIC7" s="73"/>
      <c r="QID7" s="2439"/>
      <c r="QIE7" s="3021"/>
      <c r="QIF7" s="3021"/>
      <c r="QIG7" s="3029"/>
      <c r="QIH7" s="3029"/>
      <c r="QII7" s="3029"/>
      <c r="QIJ7" s="1069"/>
      <c r="QIK7" s="73"/>
      <c r="QIL7" s="2439"/>
      <c r="QIM7" s="3021"/>
      <c r="QIN7" s="3021"/>
      <c r="QIO7" s="3029"/>
      <c r="QIP7" s="3029"/>
      <c r="QIQ7" s="3029"/>
      <c r="QIR7" s="1069"/>
      <c r="QIS7" s="73"/>
      <c r="QIT7" s="2439"/>
      <c r="QIU7" s="3021"/>
      <c r="QIV7" s="3021"/>
      <c r="QIW7" s="3029"/>
      <c r="QIX7" s="3029"/>
      <c r="QIY7" s="3029"/>
      <c r="QIZ7" s="1069"/>
      <c r="QJA7" s="73"/>
      <c r="QJB7" s="2439"/>
      <c r="QJC7" s="3021"/>
      <c r="QJD7" s="3021"/>
      <c r="QJE7" s="3029"/>
      <c r="QJF7" s="3029"/>
      <c r="QJG7" s="3029"/>
      <c r="QJH7" s="1069"/>
      <c r="QJI7" s="73"/>
      <c r="QJJ7" s="2439"/>
      <c r="QJK7" s="3021"/>
      <c r="QJL7" s="3021"/>
      <c r="QJM7" s="3029"/>
      <c r="QJN7" s="3029"/>
      <c r="QJO7" s="3029"/>
      <c r="QJP7" s="1069"/>
      <c r="QJQ7" s="73"/>
      <c r="QJR7" s="2439"/>
      <c r="QJS7" s="3021"/>
      <c r="QJT7" s="3021"/>
      <c r="QJU7" s="3029"/>
      <c r="QJV7" s="3029"/>
      <c r="QJW7" s="3029"/>
      <c r="QJX7" s="1069"/>
      <c r="QJY7" s="73"/>
      <c r="QJZ7" s="2439"/>
      <c r="QKA7" s="3021"/>
      <c r="QKB7" s="3021"/>
      <c r="QKC7" s="3029"/>
      <c r="QKD7" s="3029"/>
      <c r="QKE7" s="3029"/>
      <c r="QKF7" s="1069"/>
      <c r="QKG7" s="73"/>
      <c r="QKH7" s="2439"/>
      <c r="QKI7" s="3021"/>
      <c r="QKJ7" s="3021"/>
      <c r="QKK7" s="3029"/>
      <c r="QKL7" s="3029"/>
      <c r="QKM7" s="3029"/>
      <c r="QKN7" s="1069"/>
      <c r="QKO7" s="73"/>
      <c r="QKP7" s="2439"/>
      <c r="QKQ7" s="3021"/>
      <c r="QKR7" s="3021"/>
      <c r="QKS7" s="3029"/>
      <c r="QKT7" s="3029"/>
      <c r="QKU7" s="3029"/>
      <c r="QKV7" s="1069"/>
      <c r="QKW7" s="73"/>
      <c r="QKX7" s="2439"/>
      <c r="QKY7" s="3021"/>
      <c r="QKZ7" s="3021"/>
      <c r="QLA7" s="3029"/>
      <c r="QLB7" s="3029"/>
      <c r="QLC7" s="3029"/>
      <c r="QLD7" s="1069"/>
      <c r="QLE7" s="73"/>
      <c r="QLF7" s="2439"/>
      <c r="QLG7" s="3021"/>
      <c r="QLH7" s="3021"/>
      <c r="QLI7" s="3029"/>
      <c r="QLJ7" s="3029"/>
      <c r="QLK7" s="3029"/>
      <c r="QLL7" s="1069"/>
      <c r="QLM7" s="73"/>
      <c r="QLN7" s="2439"/>
      <c r="QLO7" s="3021"/>
      <c r="QLP7" s="3021"/>
      <c r="QLQ7" s="3029"/>
      <c r="QLR7" s="3029"/>
      <c r="QLS7" s="3029"/>
      <c r="QLT7" s="1069"/>
      <c r="QLU7" s="73"/>
      <c r="QLV7" s="2439"/>
      <c r="QLW7" s="3021"/>
      <c r="QLX7" s="3021"/>
      <c r="QLY7" s="3029"/>
      <c r="QLZ7" s="3029"/>
      <c r="QMA7" s="3029"/>
      <c r="QMB7" s="1069"/>
      <c r="QMC7" s="73"/>
      <c r="QMD7" s="2439"/>
      <c r="QME7" s="3021"/>
      <c r="QMF7" s="3021"/>
      <c r="QMG7" s="3029"/>
      <c r="QMH7" s="3029"/>
      <c r="QMI7" s="3029"/>
      <c r="QMJ7" s="1069"/>
      <c r="QMK7" s="73"/>
      <c r="QML7" s="2439"/>
      <c r="QMM7" s="3021"/>
      <c r="QMN7" s="3021"/>
      <c r="QMO7" s="3029"/>
      <c r="QMP7" s="3029"/>
      <c r="QMQ7" s="3029"/>
      <c r="QMR7" s="1069"/>
      <c r="QMS7" s="73"/>
      <c r="QMT7" s="2439"/>
      <c r="QMU7" s="3021"/>
      <c r="QMV7" s="3021"/>
      <c r="QMW7" s="3029"/>
      <c r="QMX7" s="3029"/>
      <c r="QMY7" s="3029"/>
      <c r="QMZ7" s="1069"/>
      <c r="QNA7" s="73"/>
      <c r="QNB7" s="2439"/>
      <c r="QNC7" s="3021"/>
      <c r="QND7" s="3021"/>
      <c r="QNE7" s="3029"/>
      <c r="QNF7" s="3029"/>
      <c r="QNG7" s="3029"/>
      <c r="QNH7" s="1069"/>
      <c r="QNI7" s="73"/>
      <c r="QNJ7" s="2439"/>
      <c r="QNK7" s="3021"/>
      <c r="QNL7" s="3021"/>
      <c r="QNM7" s="3029"/>
      <c r="QNN7" s="3029"/>
      <c r="QNO7" s="3029"/>
      <c r="QNP7" s="1069"/>
      <c r="QNQ7" s="73"/>
      <c r="QNR7" s="2439"/>
      <c r="QNS7" s="3021"/>
      <c r="QNT7" s="3021"/>
      <c r="QNU7" s="3029"/>
      <c r="QNV7" s="3029"/>
      <c r="QNW7" s="3029"/>
      <c r="QNX7" s="1069"/>
      <c r="QNY7" s="73"/>
      <c r="QNZ7" s="2439"/>
      <c r="QOA7" s="3021"/>
      <c r="QOB7" s="3021"/>
      <c r="QOC7" s="3029"/>
      <c r="QOD7" s="3029"/>
      <c r="QOE7" s="3029"/>
      <c r="QOF7" s="1069"/>
      <c r="QOG7" s="73"/>
      <c r="QOH7" s="2439"/>
      <c r="QOI7" s="3021"/>
      <c r="QOJ7" s="3021"/>
      <c r="QOK7" s="3029"/>
      <c r="QOL7" s="3029"/>
      <c r="QOM7" s="3029"/>
      <c r="QON7" s="1069"/>
      <c r="QOO7" s="73"/>
      <c r="QOP7" s="2439"/>
      <c r="QOQ7" s="3021"/>
      <c r="QOR7" s="3021"/>
      <c r="QOS7" s="3029"/>
      <c r="QOT7" s="3029"/>
      <c r="QOU7" s="3029"/>
      <c r="QOV7" s="1069"/>
      <c r="QOW7" s="73"/>
      <c r="QOX7" s="2439"/>
      <c r="QOY7" s="3021"/>
      <c r="QOZ7" s="3021"/>
      <c r="QPA7" s="3029"/>
      <c r="QPB7" s="3029"/>
      <c r="QPC7" s="3029"/>
      <c r="QPD7" s="1069"/>
      <c r="QPE7" s="73"/>
      <c r="QPF7" s="2439"/>
      <c r="QPG7" s="3021"/>
      <c r="QPH7" s="3021"/>
      <c r="QPI7" s="3029"/>
      <c r="QPJ7" s="3029"/>
      <c r="QPK7" s="3029"/>
      <c r="QPL7" s="1069"/>
      <c r="QPM7" s="73"/>
      <c r="QPN7" s="2439"/>
      <c r="QPO7" s="3021"/>
      <c r="QPP7" s="3021"/>
      <c r="QPQ7" s="3029"/>
      <c r="QPR7" s="3029"/>
      <c r="QPS7" s="3029"/>
      <c r="QPT7" s="1069"/>
      <c r="QPU7" s="73"/>
      <c r="QPV7" s="2439"/>
      <c r="QPW7" s="3021"/>
      <c r="QPX7" s="3021"/>
      <c r="QPY7" s="3029"/>
      <c r="QPZ7" s="3029"/>
      <c r="QQA7" s="3029"/>
      <c r="QQB7" s="1069"/>
      <c r="QQC7" s="73"/>
      <c r="QQD7" s="2439"/>
      <c r="QQE7" s="3021"/>
      <c r="QQF7" s="3021"/>
      <c r="QQG7" s="3029"/>
      <c r="QQH7" s="3029"/>
      <c r="QQI7" s="3029"/>
      <c r="QQJ7" s="1069"/>
      <c r="QQK7" s="73"/>
      <c r="QQL7" s="2439"/>
      <c r="QQM7" s="3021"/>
      <c r="QQN7" s="3021"/>
      <c r="QQO7" s="3029"/>
      <c r="QQP7" s="3029"/>
      <c r="QQQ7" s="3029"/>
      <c r="QQR7" s="1069"/>
      <c r="QQS7" s="73"/>
      <c r="QQT7" s="2439"/>
      <c r="QQU7" s="3021"/>
      <c r="QQV7" s="3021"/>
      <c r="QQW7" s="3029"/>
      <c r="QQX7" s="3029"/>
      <c r="QQY7" s="3029"/>
      <c r="QQZ7" s="1069"/>
      <c r="QRA7" s="73"/>
      <c r="QRB7" s="2439"/>
      <c r="QRC7" s="3021"/>
      <c r="QRD7" s="3021"/>
      <c r="QRE7" s="3029"/>
      <c r="QRF7" s="3029"/>
      <c r="QRG7" s="3029"/>
      <c r="QRH7" s="1069"/>
      <c r="QRI7" s="73"/>
      <c r="QRJ7" s="2439"/>
      <c r="QRK7" s="3021"/>
      <c r="QRL7" s="3021"/>
      <c r="QRM7" s="3029"/>
      <c r="QRN7" s="3029"/>
      <c r="QRO7" s="3029"/>
      <c r="QRP7" s="1069"/>
      <c r="QRQ7" s="73"/>
      <c r="QRR7" s="2439"/>
      <c r="QRS7" s="3021"/>
      <c r="QRT7" s="3021"/>
      <c r="QRU7" s="3029"/>
      <c r="QRV7" s="3029"/>
      <c r="QRW7" s="3029"/>
      <c r="QRX7" s="1069"/>
      <c r="QRY7" s="73"/>
      <c r="QRZ7" s="2439"/>
      <c r="QSA7" s="3021"/>
      <c r="QSB7" s="3021"/>
      <c r="QSC7" s="3029"/>
      <c r="QSD7" s="3029"/>
      <c r="QSE7" s="3029"/>
      <c r="QSF7" s="1069"/>
      <c r="QSG7" s="73"/>
      <c r="QSH7" s="2439"/>
      <c r="QSI7" s="3021"/>
      <c r="QSJ7" s="3021"/>
      <c r="QSK7" s="3029"/>
      <c r="QSL7" s="3029"/>
      <c r="QSM7" s="3029"/>
      <c r="QSN7" s="1069"/>
      <c r="QSO7" s="73"/>
      <c r="QSP7" s="2439"/>
      <c r="QSQ7" s="3021"/>
      <c r="QSR7" s="3021"/>
      <c r="QSS7" s="3029"/>
      <c r="QST7" s="3029"/>
      <c r="QSU7" s="3029"/>
      <c r="QSV7" s="1069"/>
      <c r="QSW7" s="73"/>
      <c r="QSX7" s="2439"/>
      <c r="QSY7" s="3021"/>
      <c r="QSZ7" s="3021"/>
      <c r="QTA7" s="3029"/>
      <c r="QTB7" s="3029"/>
      <c r="QTC7" s="3029"/>
      <c r="QTD7" s="1069"/>
      <c r="QTE7" s="73"/>
      <c r="QTF7" s="2439"/>
      <c r="QTG7" s="3021"/>
      <c r="QTH7" s="3021"/>
      <c r="QTI7" s="3029"/>
      <c r="QTJ7" s="3029"/>
      <c r="QTK7" s="3029"/>
      <c r="QTL7" s="1069"/>
      <c r="QTM7" s="73"/>
      <c r="QTN7" s="2439"/>
      <c r="QTO7" s="3021"/>
      <c r="QTP7" s="3021"/>
      <c r="QTQ7" s="3029"/>
      <c r="QTR7" s="3029"/>
      <c r="QTS7" s="3029"/>
      <c r="QTT7" s="1069"/>
      <c r="QTU7" s="73"/>
      <c r="QTV7" s="2439"/>
      <c r="QTW7" s="3021"/>
      <c r="QTX7" s="3021"/>
      <c r="QTY7" s="3029"/>
      <c r="QTZ7" s="3029"/>
      <c r="QUA7" s="3029"/>
      <c r="QUB7" s="1069"/>
      <c r="QUC7" s="73"/>
      <c r="QUD7" s="2439"/>
      <c r="QUE7" s="3021"/>
      <c r="QUF7" s="3021"/>
      <c r="QUG7" s="3029"/>
      <c r="QUH7" s="3029"/>
      <c r="QUI7" s="3029"/>
      <c r="QUJ7" s="1069"/>
      <c r="QUK7" s="73"/>
      <c r="QUL7" s="2439"/>
      <c r="QUM7" s="3021"/>
      <c r="QUN7" s="3021"/>
      <c r="QUO7" s="3029"/>
      <c r="QUP7" s="3029"/>
      <c r="QUQ7" s="3029"/>
      <c r="QUR7" s="1069"/>
      <c r="QUS7" s="73"/>
      <c r="QUT7" s="2439"/>
      <c r="QUU7" s="3021"/>
      <c r="QUV7" s="3021"/>
      <c r="QUW7" s="3029"/>
      <c r="QUX7" s="3029"/>
      <c r="QUY7" s="3029"/>
      <c r="QUZ7" s="1069"/>
      <c r="QVA7" s="73"/>
      <c r="QVB7" s="2439"/>
      <c r="QVC7" s="3021"/>
      <c r="QVD7" s="3021"/>
      <c r="QVE7" s="3029"/>
      <c r="QVF7" s="3029"/>
      <c r="QVG7" s="3029"/>
      <c r="QVH7" s="1069"/>
      <c r="QVI7" s="73"/>
      <c r="QVJ7" s="2439"/>
      <c r="QVK7" s="3021"/>
      <c r="QVL7" s="3021"/>
      <c r="QVM7" s="3029"/>
      <c r="QVN7" s="3029"/>
      <c r="QVO7" s="3029"/>
      <c r="QVP7" s="1069"/>
      <c r="QVQ7" s="73"/>
      <c r="QVR7" s="2439"/>
      <c r="QVS7" s="3021"/>
      <c r="QVT7" s="3021"/>
      <c r="QVU7" s="3029"/>
      <c r="QVV7" s="3029"/>
      <c r="QVW7" s="3029"/>
      <c r="QVX7" s="1069"/>
      <c r="QVY7" s="73"/>
      <c r="QVZ7" s="2439"/>
      <c r="QWA7" s="3021"/>
      <c r="QWB7" s="3021"/>
      <c r="QWC7" s="3029"/>
      <c r="QWD7" s="3029"/>
      <c r="QWE7" s="3029"/>
      <c r="QWF7" s="1069"/>
      <c r="QWG7" s="73"/>
      <c r="QWH7" s="2439"/>
      <c r="QWI7" s="3021"/>
      <c r="QWJ7" s="3021"/>
      <c r="QWK7" s="3029"/>
      <c r="QWL7" s="3029"/>
      <c r="QWM7" s="3029"/>
      <c r="QWN7" s="1069"/>
      <c r="QWO7" s="73"/>
      <c r="QWP7" s="2439"/>
      <c r="QWQ7" s="3021"/>
      <c r="QWR7" s="3021"/>
      <c r="QWS7" s="3029"/>
      <c r="QWT7" s="3029"/>
      <c r="QWU7" s="3029"/>
      <c r="QWV7" s="1069"/>
      <c r="QWW7" s="73"/>
      <c r="QWX7" s="2439"/>
      <c r="QWY7" s="3021"/>
      <c r="QWZ7" s="3021"/>
      <c r="QXA7" s="3029"/>
      <c r="QXB7" s="3029"/>
      <c r="QXC7" s="3029"/>
      <c r="QXD7" s="1069"/>
      <c r="QXE7" s="73"/>
      <c r="QXF7" s="2439"/>
      <c r="QXG7" s="3021"/>
      <c r="QXH7" s="3021"/>
      <c r="QXI7" s="3029"/>
      <c r="QXJ7" s="3029"/>
      <c r="QXK7" s="3029"/>
      <c r="QXL7" s="1069"/>
      <c r="QXM7" s="73"/>
      <c r="QXN7" s="2439"/>
      <c r="QXO7" s="3021"/>
      <c r="QXP7" s="3021"/>
      <c r="QXQ7" s="3029"/>
      <c r="QXR7" s="3029"/>
      <c r="QXS7" s="3029"/>
      <c r="QXT7" s="1069"/>
      <c r="QXU7" s="73"/>
      <c r="QXV7" s="2439"/>
      <c r="QXW7" s="3021"/>
      <c r="QXX7" s="3021"/>
      <c r="QXY7" s="3029"/>
      <c r="QXZ7" s="3029"/>
      <c r="QYA7" s="3029"/>
      <c r="QYB7" s="1069"/>
      <c r="QYC7" s="73"/>
      <c r="QYD7" s="2439"/>
      <c r="QYE7" s="3021"/>
      <c r="QYF7" s="3021"/>
      <c r="QYG7" s="3029"/>
      <c r="QYH7" s="3029"/>
      <c r="QYI7" s="3029"/>
      <c r="QYJ7" s="1069"/>
      <c r="QYK7" s="73"/>
      <c r="QYL7" s="2439"/>
      <c r="QYM7" s="3021"/>
      <c r="QYN7" s="3021"/>
      <c r="QYO7" s="3029"/>
      <c r="QYP7" s="3029"/>
      <c r="QYQ7" s="3029"/>
      <c r="QYR7" s="1069"/>
      <c r="QYS7" s="73"/>
      <c r="QYT7" s="2439"/>
      <c r="QYU7" s="3021"/>
      <c r="QYV7" s="3021"/>
      <c r="QYW7" s="3029"/>
      <c r="QYX7" s="3029"/>
      <c r="QYY7" s="3029"/>
      <c r="QYZ7" s="1069"/>
      <c r="QZA7" s="73"/>
      <c r="QZB7" s="2439"/>
      <c r="QZC7" s="3021"/>
      <c r="QZD7" s="3021"/>
      <c r="QZE7" s="3029"/>
      <c r="QZF7" s="3029"/>
      <c r="QZG7" s="3029"/>
      <c r="QZH7" s="1069"/>
      <c r="QZI7" s="73"/>
      <c r="QZJ7" s="2439"/>
      <c r="QZK7" s="3021"/>
      <c r="QZL7" s="3021"/>
      <c r="QZM7" s="3029"/>
      <c r="QZN7" s="3029"/>
      <c r="QZO7" s="3029"/>
      <c r="QZP7" s="1069"/>
      <c r="QZQ7" s="73"/>
      <c r="QZR7" s="2439"/>
      <c r="QZS7" s="3021"/>
      <c r="QZT7" s="3021"/>
      <c r="QZU7" s="3029"/>
      <c r="QZV7" s="3029"/>
      <c r="QZW7" s="3029"/>
      <c r="QZX7" s="1069"/>
      <c r="QZY7" s="73"/>
      <c r="QZZ7" s="2439"/>
      <c r="RAA7" s="3021"/>
      <c r="RAB7" s="3021"/>
      <c r="RAC7" s="3029"/>
      <c r="RAD7" s="3029"/>
      <c r="RAE7" s="3029"/>
      <c r="RAF7" s="1069"/>
      <c r="RAG7" s="73"/>
      <c r="RAH7" s="2439"/>
      <c r="RAI7" s="3021"/>
      <c r="RAJ7" s="3021"/>
      <c r="RAK7" s="3029"/>
      <c r="RAL7" s="3029"/>
      <c r="RAM7" s="3029"/>
      <c r="RAN7" s="1069"/>
      <c r="RAO7" s="73"/>
      <c r="RAP7" s="2439"/>
      <c r="RAQ7" s="3021"/>
      <c r="RAR7" s="3021"/>
      <c r="RAS7" s="3029"/>
      <c r="RAT7" s="3029"/>
      <c r="RAU7" s="3029"/>
      <c r="RAV7" s="1069"/>
      <c r="RAW7" s="73"/>
      <c r="RAX7" s="2439"/>
      <c r="RAY7" s="3021"/>
      <c r="RAZ7" s="3021"/>
      <c r="RBA7" s="3029"/>
      <c r="RBB7" s="3029"/>
      <c r="RBC7" s="3029"/>
      <c r="RBD7" s="1069"/>
      <c r="RBE7" s="73"/>
      <c r="RBF7" s="2439"/>
      <c r="RBG7" s="3021"/>
      <c r="RBH7" s="3021"/>
      <c r="RBI7" s="3029"/>
      <c r="RBJ7" s="3029"/>
      <c r="RBK7" s="3029"/>
      <c r="RBL7" s="1069"/>
      <c r="RBM7" s="73"/>
      <c r="RBN7" s="2439"/>
      <c r="RBO7" s="3021"/>
      <c r="RBP7" s="3021"/>
      <c r="RBQ7" s="3029"/>
      <c r="RBR7" s="3029"/>
      <c r="RBS7" s="3029"/>
      <c r="RBT7" s="1069"/>
      <c r="RBU7" s="73"/>
      <c r="RBV7" s="2439"/>
      <c r="RBW7" s="3021"/>
      <c r="RBX7" s="3021"/>
      <c r="RBY7" s="3029"/>
      <c r="RBZ7" s="3029"/>
      <c r="RCA7" s="3029"/>
      <c r="RCB7" s="1069"/>
      <c r="RCC7" s="73"/>
      <c r="RCD7" s="2439"/>
      <c r="RCE7" s="3021"/>
      <c r="RCF7" s="3021"/>
      <c r="RCG7" s="3029"/>
      <c r="RCH7" s="3029"/>
      <c r="RCI7" s="3029"/>
      <c r="RCJ7" s="1069"/>
      <c r="RCK7" s="73"/>
      <c r="RCL7" s="2439"/>
      <c r="RCM7" s="3021"/>
      <c r="RCN7" s="3021"/>
      <c r="RCO7" s="3029"/>
      <c r="RCP7" s="3029"/>
      <c r="RCQ7" s="3029"/>
      <c r="RCR7" s="1069"/>
      <c r="RCS7" s="73"/>
      <c r="RCT7" s="2439"/>
      <c r="RCU7" s="3021"/>
      <c r="RCV7" s="3021"/>
      <c r="RCW7" s="3029"/>
      <c r="RCX7" s="3029"/>
      <c r="RCY7" s="3029"/>
      <c r="RCZ7" s="1069"/>
      <c r="RDA7" s="73"/>
      <c r="RDB7" s="2439"/>
      <c r="RDC7" s="3021"/>
      <c r="RDD7" s="3021"/>
      <c r="RDE7" s="3029"/>
      <c r="RDF7" s="3029"/>
      <c r="RDG7" s="3029"/>
      <c r="RDH7" s="1069"/>
      <c r="RDI7" s="73"/>
      <c r="RDJ7" s="2439"/>
      <c r="RDK7" s="3021"/>
      <c r="RDL7" s="3021"/>
      <c r="RDM7" s="3029"/>
      <c r="RDN7" s="3029"/>
      <c r="RDO7" s="3029"/>
      <c r="RDP7" s="1069"/>
      <c r="RDQ7" s="73"/>
      <c r="RDR7" s="2439"/>
      <c r="RDS7" s="3021"/>
      <c r="RDT7" s="3021"/>
      <c r="RDU7" s="3029"/>
      <c r="RDV7" s="3029"/>
      <c r="RDW7" s="3029"/>
      <c r="RDX7" s="1069"/>
      <c r="RDY7" s="73"/>
      <c r="RDZ7" s="2439"/>
      <c r="REA7" s="3021"/>
      <c r="REB7" s="3021"/>
      <c r="REC7" s="3029"/>
      <c r="RED7" s="3029"/>
      <c r="REE7" s="3029"/>
      <c r="REF7" s="1069"/>
      <c r="REG7" s="73"/>
      <c r="REH7" s="2439"/>
      <c r="REI7" s="3021"/>
      <c r="REJ7" s="3021"/>
      <c r="REK7" s="3029"/>
      <c r="REL7" s="3029"/>
      <c r="REM7" s="3029"/>
      <c r="REN7" s="1069"/>
      <c r="REO7" s="73"/>
      <c r="REP7" s="2439"/>
      <c r="REQ7" s="3021"/>
      <c r="RER7" s="3021"/>
      <c r="RES7" s="3029"/>
      <c r="RET7" s="3029"/>
      <c r="REU7" s="3029"/>
      <c r="REV7" s="1069"/>
      <c r="REW7" s="73"/>
      <c r="REX7" s="2439"/>
      <c r="REY7" s="3021"/>
      <c r="REZ7" s="3021"/>
      <c r="RFA7" s="3029"/>
      <c r="RFB7" s="3029"/>
      <c r="RFC7" s="3029"/>
      <c r="RFD7" s="1069"/>
      <c r="RFE7" s="73"/>
      <c r="RFF7" s="2439"/>
      <c r="RFG7" s="3021"/>
      <c r="RFH7" s="3021"/>
      <c r="RFI7" s="3029"/>
      <c r="RFJ7" s="3029"/>
      <c r="RFK7" s="3029"/>
      <c r="RFL7" s="1069"/>
      <c r="RFM7" s="73"/>
      <c r="RFN7" s="2439"/>
      <c r="RFO7" s="3021"/>
      <c r="RFP7" s="3021"/>
      <c r="RFQ7" s="3029"/>
      <c r="RFR7" s="3029"/>
      <c r="RFS7" s="3029"/>
      <c r="RFT7" s="1069"/>
      <c r="RFU7" s="73"/>
      <c r="RFV7" s="2439"/>
      <c r="RFW7" s="3021"/>
      <c r="RFX7" s="3021"/>
      <c r="RFY7" s="3029"/>
      <c r="RFZ7" s="3029"/>
      <c r="RGA7" s="3029"/>
      <c r="RGB7" s="1069"/>
      <c r="RGC7" s="73"/>
      <c r="RGD7" s="2439"/>
      <c r="RGE7" s="3021"/>
      <c r="RGF7" s="3021"/>
      <c r="RGG7" s="3029"/>
      <c r="RGH7" s="3029"/>
      <c r="RGI7" s="3029"/>
      <c r="RGJ7" s="1069"/>
      <c r="RGK7" s="73"/>
      <c r="RGL7" s="2439"/>
      <c r="RGM7" s="3021"/>
      <c r="RGN7" s="3021"/>
      <c r="RGO7" s="3029"/>
      <c r="RGP7" s="3029"/>
      <c r="RGQ7" s="3029"/>
      <c r="RGR7" s="1069"/>
      <c r="RGS7" s="73"/>
      <c r="RGT7" s="2439"/>
      <c r="RGU7" s="3021"/>
      <c r="RGV7" s="3021"/>
      <c r="RGW7" s="3029"/>
      <c r="RGX7" s="3029"/>
      <c r="RGY7" s="3029"/>
      <c r="RGZ7" s="1069"/>
      <c r="RHA7" s="73"/>
      <c r="RHB7" s="2439"/>
      <c r="RHC7" s="3021"/>
      <c r="RHD7" s="3021"/>
      <c r="RHE7" s="3029"/>
      <c r="RHF7" s="3029"/>
      <c r="RHG7" s="3029"/>
      <c r="RHH7" s="1069"/>
      <c r="RHI7" s="73"/>
      <c r="RHJ7" s="2439"/>
      <c r="RHK7" s="3021"/>
      <c r="RHL7" s="3021"/>
      <c r="RHM7" s="3029"/>
      <c r="RHN7" s="3029"/>
      <c r="RHO7" s="3029"/>
      <c r="RHP7" s="1069"/>
      <c r="RHQ7" s="73"/>
      <c r="RHR7" s="2439"/>
      <c r="RHS7" s="3021"/>
      <c r="RHT7" s="3021"/>
      <c r="RHU7" s="3029"/>
      <c r="RHV7" s="3029"/>
      <c r="RHW7" s="3029"/>
      <c r="RHX7" s="1069"/>
      <c r="RHY7" s="73"/>
      <c r="RHZ7" s="2439"/>
      <c r="RIA7" s="3021"/>
      <c r="RIB7" s="3021"/>
      <c r="RIC7" s="3029"/>
      <c r="RID7" s="3029"/>
      <c r="RIE7" s="3029"/>
      <c r="RIF7" s="1069"/>
      <c r="RIG7" s="73"/>
      <c r="RIH7" s="2439"/>
      <c r="RII7" s="3021"/>
      <c r="RIJ7" s="3021"/>
      <c r="RIK7" s="3029"/>
      <c r="RIL7" s="3029"/>
      <c r="RIM7" s="3029"/>
      <c r="RIN7" s="1069"/>
      <c r="RIO7" s="73"/>
      <c r="RIP7" s="2439"/>
      <c r="RIQ7" s="3021"/>
      <c r="RIR7" s="3021"/>
      <c r="RIS7" s="3029"/>
      <c r="RIT7" s="3029"/>
      <c r="RIU7" s="3029"/>
      <c r="RIV7" s="1069"/>
      <c r="RIW7" s="73"/>
      <c r="RIX7" s="2439"/>
      <c r="RIY7" s="3021"/>
      <c r="RIZ7" s="3021"/>
      <c r="RJA7" s="3029"/>
      <c r="RJB7" s="3029"/>
      <c r="RJC7" s="3029"/>
      <c r="RJD7" s="1069"/>
      <c r="RJE7" s="73"/>
      <c r="RJF7" s="2439"/>
      <c r="RJG7" s="3021"/>
      <c r="RJH7" s="3021"/>
      <c r="RJI7" s="3029"/>
      <c r="RJJ7" s="3029"/>
      <c r="RJK7" s="3029"/>
      <c r="RJL7" s="1069"/>
      <c r="RJM7" s="73"/>
      <c r="RJN7" s="2439"/>
      <c r="RJO7" s="3021"/>
      <c r="RJP7" s="3021"/>
      <c r="RJQ7" s="3029"/>
      <c r="RJR7" s="3029"/>
      <c r="RJS7" s="3029"/>
      <c r="RJT7" s="1069"/>
      <c r="RJU7" s="73"/>
      <c r="RJV7" s="2439"/>
      <c r="RJW7" s="3021"/>
      <c r="RJX7" s="3021"/>
      <c r="RJY7" s="3029"/>
      <c r="RJZ7" s="3029"/>
      <c r="RKA7" s="3029"/>
      <c r="RKB7" s="1069"/>
      <c r="RKC7" s="73"/>
      <c r="RKD7" s="2439"/>
      <c r="RKE7" s="3021"/>
      <c r="RKF7" s="3021"/>
      <c r="RKG7" s="3029"/>
      <c r="RKH7" s="3029"/>
      <c r="RKI7" s="3029"/>
      <c r="RKJ7" s="1069"/>
      <c r="RKK7" s="73"/>
      <c r="RKL7" s="2439"/>
      <c r="RKM7" s="3021"/>
      <c r="RKN7" s="3021"/>
      <c r="RKO7" s="3029"/>
      <c r="RKP7" s="3029"/>
      <c r="RKQ7" s="3029"/>
      <c r="RKR7" s="1069"/>
      <c r="RKS7" s="73"/>
      <c r="RKT7" s="2439"/>
      <c r="RKU7" s="3021"/>
      <c r="RKV7" s="3021"/>
      <c r="RKW7" s="3029"/>
      <c r="RKX7" s="3029"/>
      <c r="RKY7" s="3029"/>
      <c r="RKZ7" s="1069"/>
      <c r="RLA7" s="73"/>
      <c r="RLB7" s="2439"/>
      <c r="RLC7" s="3021"/>
      <c r="RLD7" s="3021"/>
      <c r="RLE7" s="3029"/>
      <c r="RLF7" s="3029"/>
      <c r="RLG7" s="3029"/>
      <c r="RLH7" s="1069"/>
      <c r="RLI7" s="73"/>
      <c r="RLJ7" s="2439"/>
      <c r="RLK7" s="3021"/>
      <c r="RLL7" s="3021"/>
      <c r="RLM7" s="3029"/>
      <c r="RLN7" s="3029"/>
      <c r="RLO7" s="3029"/>
      <c r="RLP7" s="1069"/>
      <c r="RLQ7" s="73"/>
      <c r="RLR7" s="2439"/>
      <c r="RLS7" s="3021"/>
      <c r="RLT7" s="3021"/>
      <c r="RLU7" s="3029"/>
      <c r="RLV7" s="3029"/>
      <c r="RLW7" s="3029"/>
      <c r="RLX7" s="1069"/>
      <c r="RLY7" s="73"/>
      <c r="RLZ7" s="2439"/>
      <c r="RMA7" s="3021"/>
      <c r="RMB7" s="3021"/>
      <c r="RMC7" s="3029"/>
      <c r="RMD7" s="3029"/>
      <c r="RME7" s="3029"/>
      <c r="RMF7" s="1069"/>
      <c r="RMG7" s="73"/>
      <c r="RMH7" s="2439"/>
      <c r="RMI7" s="3021"/>
      <c r="RMJ7" s="3021"/>
      <c r="RMK7" s="3029"/>
      <c r="RML7" s="3029"/>
      <c r="RMM7" s="3029"/>
      <c r="RMN7" s="1069"/>
      <c r="RMO7" s="73"/>
      <c r="RMP7" s="2439"/>
      <c r="RMQ7" s="3021"/>
      <c r="RMR7" s="3021"/>
      <c r="RMS7" s="3029"/>
      <c r="RMT7" s="3029"/>
      <c r="RMU7" s="3029"/>
      <c r="RMV7" s="1069"/>
      <c r="RMW7" s="73"/>
      <c r="RMX7" s="2439"/>
      <c r="RMY7" s="3021"/>
      <c r="RMZ7" s="3021"/>
      <c r="RNA7" s="3029"/>
      <c r="RNB7" s="3029"/>
      <c r="RNC7" s="3029"/>
      <c r="RND7" s="1069"/>
      <c r="RNE7" s="73"/>
      <c r="RNF7" s="2439"/>
      <c r="RNG7" s="3021"/>
      <c r="RNH7" s="3021"/>
      <c r="RNI7" s="3029"/>
      <c r="RNJ7" s="3029"/>
      <c r="RNK7" s="3029"/>
      <c r="RNL7" s="1069"/>
      <c r="RNM7" s="73"/>
      <c r="RNN7" s="2439"/>
      <c r="RNO7" s="3021"/>
      <c r="RNP7" s="3021"/>
      <c r="RNQ7" s="3029"/>
      <c r="RNR7" s="3029"/>
      <c r="RNS7" s="3029"/>
      <c r="RNT7" s="1069"/>
      <c r="RNU7" s="73"/>
      <c r="RNV7" s="2439"/>
      <c r="RNW7" s="3021"/>
      <c r="RNX7" s="3021"/>
      <c r="RNY7" s="3029"/>
      <c r="RNZ7" s="3029"/>
      <c r="ROA7" s="3029"/>
      <c r="ROB7" s="1069"/>
      <c r="ROC7" s="73"/>
      <c r="ROD7" s="2439"/>
      <c r="ROE7" s="3021"/>
      <c r="ROF7" s="3021"/>
      <c r="ROG7" s="3029"/>
      <c r="ROH7" s="3029"/>
      <c r="ROI7" s="3029"/>
      <c r="ROJ7" s="1069"/>
      <c r="ROK7" s="73"/>
      <c r="ROL7" s="2439"/>
      <c r="ROM7" s="3021"/>
      <c r="RON7" s="3021"/>
      <c r="ROO7" s="3029"/>
      <c r="ROP7" s="3029"/>
      <c r="ROQ7" s="3029"/>
      <c r="ROR7" s="1069"/>
      <c r="ROS7" s="73"/>
      <c r="ROT7" s="2439"/>
      <c r="ROU7" s="3021"/>
      <c r="ROV7" s="3021"/>
      <c r="ROW7" s="3029"/>
      <c r="ROX7" s="3029"/>
      <c r="ROY7" s="3029"/>
      <c r="ROZ7" s="1069"/>
      <c r="RPA7" s="73"/>
      <c r="RPB7" s="2439"/>
      <c r="RPC7" s="3021"/>
      <c r="RPD7" s="3021"/>
      <c r="RPE7" s="3029"/>
      <c r="RPF7" s="3029"/>
      <c r="RPG7" s="3029"/>
      <c r="RPH7" s="1069"/>
      <c r="RPI7" s="73"/>
      <c r="RPJ7" s="2439"/>
      <c r="RPK7" s="3021"/>
      <c r="RPL7" s="3021"/>
      <c r="RPM7" s="3029"/>
      <c r="RPN7" s="3029"/>
      <c r="RPO7" s="3029"/>
      <c r="RPP7" s="1069"/>
      <c r="RPQ7" s="73"/>
      <c r="RPR7" s="2439"/>
      <c r="RPS7" s="3021"/>
      <c r="RPT7" s="3021"/>
      <c r="RPU7" s="3029"/>
      <c r="RPV7" s="3029"/>
      <c r="RPW7" s="3029"/>
      <c r="RPX7" s="1069"/>
      <c r="RPY7" s="73"/>
      <c r="RPZ7" s="2439"/>
      <c r="RQA7" s="3021"/>
      <c r="RQB7" s="3021"/>
      <c r="RQC7" s="3029"/>
      <c r="RQD7" s="3029"/>
      <c r="RQE7" s="3029"/>
      <c r="RQF7" s="1069"/>
      <c r="RQG7" s="73"/>
      <c r="RQH7" s="2439"/>
      <c r="RQI7" s="3021"/>
      <c r="RQJ7" s="3021"/>
      <c r="RQK7" s="3029"/>
      <c r="RQL7" s="3029"/>
      <c r="RQM7" s="3029"/>
      <c r="RQN7" s="1069"/>
      <c r="RQO7" s="73"/>
      <c r="RQP7" s="2439"/>
      <c r="RQQ7" s="3021"/>
      <c r="RQR7" s="3021"/>
      <c r="RQS7" s="3029"/>
      <c r="RQT7" s="3029"/>
      <c r="RQU7" s="3029"/>
      <c r="RQV7" s="1069"/>
      <c r="RQW7" s="73"/>
      <c r="RQX7" s="2439"/>
      <c r="RQY7" s="3021"/>
      <c r="RQZ7" s="3021"/>
      <c r="RRA7" s="3029"/>
      <c r="RRB7" s="3029"/>
      <c r="RRC7" s="3029"/>
      <c r="RRD7" s="1069"/>
      <c r="RRE7" s="73"/>
      <c r="RRF7" s="2439"/>
      <c r="RRG7" s="3021"/>
      <c r="RRH7" s="3021"/>
      <c r="RRI7" s="3029"/>
      <c r="RRJ7" s="3029"/>
      <c r="RRK7" s="3029"/>
      <c r="RRL7" s="1069"/>
      <c r="RRM7" s="73"/>
      <c r="RRN7" s="2439"/>
      <c r="RRO7" s="3021"/>
      <c r="RRP7" s="3021"/>
      <c r="RRQ7" s="3029"/>
      <c r="RRR7" s="3029"/>
      <c r="RRS7" s="3029"/>
      <c r="RRT7" s="1069"/>
      <c r="RRU7" s="73"/>
      <c r="RRV7" s="2439"/>
      <c r="RRW7" s="3021"/>
      <c r="RRX7" s="3021"/>
      <c r="RRY7" s="3029"/>
      <c r="RRZ7" s="3029"/>
      <c r="RSA7" s="3029"/>
      <c r="RSB7" s="1069"/>
      <c r="RSC7" s="73"/>
      <c r="RSD7" s="2439"/>
      <c r="RSE7" s="3021"/>
      <c r="RSF7" s="3021"/>
      <c r="RSG7" s="3029"/>
      <c r="RSH7" s="3029"/>
      <c r="RSI7" s="3029"/>
      <c r="RSJ7" s="1069"/>
      <c r="RSK7" s="73"/>
      <c r="RSL7" s="2439"/>
      <c r="RSM7" s="3021"/>
      <c r="RSN7" s="3021"/>
      <c r="RSO7" s="3029"/>
      <c r="RSP7" s="3029"/>
      <c r="RSQ7" s="3029"/>
      <c r="RSR7" s="1069"/>
      <c r="RSS7" s="73"/>
      <c r="RST7" s="2439"/>
      <c r="RSU7" s="3021"/>
      <c r="RSV7" s="3021"/>
      <c r="RSW7" s="3029"/>
      <c r="RSX7" s="3029"/>
      <c r="RSY7" s="3029"/>
      <c r="RSZ7" s="1069"/>
      <c r="RTA7" s="73"/>
      <c r="RTB7" s="2439"/>
      <c r="RTC7" s="3021"/>
      <c r="RTD7" s="3021"/>
      <c r="RTE7" s="3029"/>
      <c r="RTF7" s="3029"/>
      <c r="RTG7" s="3029"/>
      <c r="RTH7" s="1069"/>
      <c r="RTI7" s="73"/>
      <c r="RTJ7" s="2439"/>
      <c r="RTK7" s="3021"/>
      <c r="RTL7" s="3021"/>
      <c r="RTM7" s="3029"/>
      <c r="RTN7" s="3029"/>
      <c r="RTO7" s="3029"/>
      <c r="RTP7" s="1069"/>
      <c r="RTQ7" s="73"/>
      <c r="RTR7" s="2439"/>
      <c r="RTS7" s="3021"/>
      <c r="RTT7" s="3021"/>
      <c r="RTU7" s="3029"/>
      <c r="RTV7" s="3029"/>
      <c r="RTW7" s="3029"/>
      <c r="RTX7" s="1069"/>
      <c r="RTY7" s="73"/>
      <c r="RTZ7" s="2439"/>
      <c r="RUA7" s="3021"/>
      <c r="RUB7" s="3021"/>
      <c r="RUC7" s="3029"/>
      <c r="RUD7" s="3029"/>
      <c r="RUE7" s="3029"/>
      <c r="RUF7" s="1069"/>
      <c r="RUG7" s="73"/>
      <c r="RUH7" s="2439"/>
      <c r="RUI7" s="3021"/>
      <c r="RUJ7" s="3021"/>
      <c r="RUK7" s="3029"/>
      <c r="RUL7" s="3029"/>
      <c r="RUM7" s="3029"/>
      <c r="RUN7" s="1069"/>
      <c r="RUO7" s="73"/>
      <c r="RUP7" s="2439"/>
      <c r="RUQ7" s="3021"/>
      <c r="RUR7" s="3021"/>
      <c r="RUS7" s="3029"/>
      <c r="RUT7" s="3029"/>
      <c r="RUU7" s="3029"/>
      <c r="RUV7" s="1069"/>
      <c r="RUW7" s="73"/>
      <c r="RUX7" s="2439"/>
      <c r="RUY7" s="3021"/>
      <c r="RUZ7" s="3021"/>
      <c r="RVA7" s="3029"/>
      <c r="RVB7" s="3029"/>
      <c r="RVC7" s="3029"/>
      <c r="RVD7" s="1069"/>
      <c r="RVE7" s="73"/>
      <c r="RVF7" s="2439"/>
      <c r="RVG7" s="3021"/>
      <c r="RVH7" s="3021"/>
      <c r="RVI7" s="3029"/>
      <c r="RVJ7" s="3029"/>
      <c r="RVK7" s="3029"/>
      <c r="RVL7" s="1069"/>
      <c r="RVM7" s="73"/>
      <c r="RVN7" s="2439"/>
      <c r="RVO7" s="3021"/>
      <c r="RVP7" s="3021"/>
      <c r="RVQ7" s="3029"/>
      <c r="RVR7" s="3029"/>
      <c r="RVS7" s="3029"/>
      <c r="RVT7" s="1069"/>
      <c r="RVU7" s="73"/>
      <c r="RVV7" s="2439"/>
      <c r="RVW7" s="3021"/>
      <c r="RVX7" s="3021"/>
      <c r="RVY7" s="3029"/>
      <c r="RVZ7" s="3029"/>
      <c r="RWA7" s="3029"/>
      <c r="RWB7" s="1069"/>
      <c r="RWC7" s="73"/>
      <c r="RWD7" s="2439"/>
      <c r="RWE7" s="3021"/>
      <c r="RWF7" s="3021"/>
      <c r="RWG7" s="3029"/>
      <c r="RWH7" s="3029"/>
      <c r="RWI7" s="3029"/>
      <c r="RWJ7" s="1069"/>
      <c r="RWK7" s="73"/>
      <c r="RWL7" s="2439"/>
      <c r="RWM7" s="3021"/>
      <c r="RWN7" s="3021"/>
      <c r="RWO7" s="3029"/>
      <c r="RWP7" s="3029"/>
      <c r="RWQ7" s="3029"/>
      <c r="RWR7" s="1069"/>
      <c r="RWS7" s="73"/>
      <c r="RWT7" s="2439"/>
      <c r="RWU7" s="3021"/>
      <c r="RWV7" s="3021"/>
      <c r="RWW7" s="3029"/>
      <c r="RWX7" s="3029"/>
      <c r="RWY7" s="3029"/>
      <c r="RWZ7" s="1069"/>
      <c r="RXA7" s="73"/>
      <c r="RXB7" s="2439"/>
      <c r="RXC7" s="3021"/>
      <c r="RXD7" s="3021"/>
      <c r="RXE7" s="3029"/>
      <c r="RXF7" s="3029"/>
      <c r="RXG7" s="3029"/>
      <c r="RXH7" s="1069"/>
      <c r="RXI7" s="73"/>
      <c r="RXJ7" s="2439"/>
      <c r="RXK7" s="3021"/>
      <c r="RXL7" s="3021"/>
      <c r="RXM7" s="3029"/>
      <c r="RXN7" s="3029"/>
      <c r="RXO7" s="3029"/>
      <c r="RXP7" s="1069"/>
      <c r="RXQ7" s="73"/>
      <c r="RXR7" s="2439"/>
      <c r="RXS7" s="3021"/>
      <c r="RXT7" s="3021"/>
      <c r="RXU7" s="3029"/>
      <c r="RXV7" s="3029"/>
      <c r="RXW7" s="3029"/>
      <c r="RXX7" s="1069"/>
      <c r="RXY7" s="73"/>
      <c r="RXZ7" s="2439"/>
      <c r="RYA7" s="3021"/>
      <c r="RYB7" s="3021"/>
      <c r="RYC7" s="3029"/>
      <c r="RYD7" s="3029"/>
      <c r="RYE7" s="3029"/>
      <c r="RYF7" s="1069"/>
      <c r="RYG7" s="73"/>
      <c r="RYH7" s="2439"/>
      <c r="RYI7" s="3021"/>
      <c r="RYJ7" s="3021"/>
      <c r="RYK7" s="3029"/>
      <c r="RYL7" s="3029"/>
      <c r="RYM7" s="3029"/>
      <c r="RYN7" s="1069"/>
      <c r="RYO7" s="73"/>
      <c r="RYP7" s="2439"/>
      <c r="RYQ7" s="3021"/>
      <c r="RYR7" s="3021"/>
      <c r="RYS7" s="3029"/>
      <c r="RYT7" s="3029"/>
      <c r="RYU7" s="3029"/>
      <c r="RYV7" s="1069"/>
      <c r="RYW7" s="73"/>
      <c r="RYX7" s="2439"/>
      <c r="RYY7" s="3021"/>
      <c r="RYZ7" s="3021"/>
      <c r="RZA7" s="3029"/>
      <c r="RZB7" s="3029"/>
      <c r="RZC7" s="3029"/>
      <c r="RZD7" s="1069"/>
      <c r="RZE7" s="73"/>
      <c r="RZF7" s="2439"/>
      <c r="RZG7" s="3021"/>
      <c r="RZH7" s="3021"/>
      <c r="RZI7" s="3029"/>
      <c r="RZJ7" s="3029"/>
      <c r="RZK7" s="3029"/>
      <c r="RZL7" s="1069"/>
      <c r="RZM7" s="73"/>
      <c r="RZN7" s="2439"/>
      <c r="RZO7" s="3021"/>
      <c r="RZP7" s="3021"/>
      <c r="RZQ7" s="3029"/>
      <c r="RZR7" s="3029"/>
      <c r="RZS7" s="3029"/>
      <c r="RZT7" s="1069"/>
      <c r="RZU7" s="73"/>
      <c r="RZV7" s="2439"/>
      <c r="RZW7" s="3021"/>
      <c r="RZX7" s="3021"/>
      <c r="RZY7" s="3029"/>
      <c r="RZZ7" s="3029"/>
      <c r="SAA7" s="3029"/>
      <c r="SAB7" s="1069"/>
      <c r="SAC7" s="73"/>
      <c r="SAD7" s="2439"/>
      <c r="SAE7" s="3021"/>
      <c r="SAF7" s="3021"/>
      <c r="SAG7" s="3029"/>
      <c r="SAH7" s="3029"/>
      <c r="SAI7" s="3029"/>
      <c r="SAJ7" s="1069"/>
      <c r="SAK7" s="73"/>
      <c r="SAL7" s="2439"/>
      <c r="SAM7" s="3021"/>
      <c r="SAN7" s="3021"/>
      <c r="SAO7" s="3029"/>
      <c r="SAP7" s="3029"/>
      <c r="SAQ7" s="3029"/>
      <c r="SAR7" s="1069"/>
      <c r="SAS7" s="73"/>
      <c r="SAT7" s="2439"/>
      <c r="SAU7" s="3021"/>
      <c r="SAV7" s="3021"/>
      <c r="SAW7" s="3029"/>
      <c r="SAX7" s="3029"/>
      <c r="SAY7" s="3029"/>
      <c r="SAZ7" s="1069"/>
      <c r="SBA7" s="73"/>
      <c r="SBB7" s="2439"/>
      <c r="SBC7" s="3021"/>
      <c r="SBD7" s="3021"/>
      <c r="SBE7" s="3029"/>
      <c r="SBF7" s="3029"/>
      <c r="SBG7" s="3029"/>
      <c r="SBH7" s="1069"/>
      <c r="SBI7" s="73"/>
      <c r="SBJ7" s="2439"/>
      <c r="SBK7" s="3021"/>
      <c r="SBL7" s="3021"/>
      <c r="SBM7" s="3029"/>
      <c r="SBN7" s="3029"/>
      <c r="SBO7" s="3029"/>
      <c r="SBP7" s="1069"/>
      <c r="SBQ7" s="73"/>
      <c r="SBR7" s="2439"/>
      <c r="SBS7" s="3021"/>
      <c r="SBT7" s="3021"/>
      <c r="SBU7" s="3029"/>
      <c r="SBV7" s="3029"/>
      <c r="SBW7" s="3029"/>
      <c r="SBX7" s="1069"/>
      <c r="SBY7" s="73"/>
      <c r="SBZ7" s="2439"/>
      <c r="SCA7" s="3021"/>
      <c r="SCB7" s="3021"/>
      <c r="SCC7" s="3029"/>
      <c r="SCD7" s="3029"/>
      <c r="SCE7" s="3029"/>
      <c r="SCF7" s="1069"/>
      <c r="SCG7" s="73"/>
      <c r="SCH7" s="2439"/>
      <c r="SCI7" s="3021"/>
      <c r="SCJ7" s="3021"/>
      <c r="SCK7" s="3029"/>
      <c r="SCL7" s="3029"/>
      <c r="SCM7" s="3029"/>
      <c r="SCN7" s="1069"/>
      <c r="SCO7" s="73"/>
      <c r="SCP7" s="2439"/>
      <c r="SCQ7" s="3021"/>
      <c r="SCR7" s="3021"/>
      <c r="SCS7" s="3029"/>
      <c r="SCT7" s="3029"/>
      <c r="SCU7" s="3029"/>
      <c r="SCV7" s="1069"/>
      <c r="SCW7" s="73"/>
      <c r="SCX7" s="2439"/>
      <c r="SCY7" s="3021"/>
      <c r="SCZ7" s="3021"/>
      <c r="SDA7" s="3029"/>
      <c r="SDB7" s="3029"/>
      <c r="SDC7" s="3029"/>
      <c r="SDD7" s="1069"/>
      <c r="SDE7" s="73"/>
      <c r="SDF7" s="2439"/>
      <c r="SDG7" s="3021"/>
      <c r="SDH7" s="3021"/>
      <c r="SDI7" s="3029"/>
      <c r="SDJ7" s="3029"/>
      <c r="SDK7" s="3029"/>
      <c r="SDL7" s="1069"/>
      <c r="SDM7" s="73"/>
      <c r="SDN7" s="2439"/>
      <c r="SDO7" s="3021"/>
      <c r="SDP7" s="3021"/>
      <c r="SDQ7" s="3029"/>
      <c r="SDR7" s="3029"/>
      <c r="SDS7" s="3029"/>
      <c r="SDT7" s="1069"/>
      <c r="SDU7" s="73"/>
      <c r="SDV7" s="2439"/>
      <c r="SDW7" s="3021"/>
      <c r="SDX7" s="3021"/>
      <c r="SDY7" s="3029"/>
      <c r="SDZ7" s="3029"/>
      <c r="SEA7" s="3029"/>
      <c r="SEB7" s="1069"/>
      <c r="SEC7" s="73"/>
      <c r="SED7" s="2439"/>
      <c r="SEE7" s="3021"/>
      <c r="SEF7" s="3021"/>
      <c r="SEG7" s="3029"/>
      <c r="SEH7" s="3029"/>
      <c r="SEI7" s="3029"/>
      <c r="SEJ7" s="1069"/>
      <c r="SEK7" s="73"/>
      <c r="SEL7" s="2439"/>
      <c r="SEM7" s="3021"/>
      <c r="SEN7" s="3021"/>
      <c r="SEO7" s="3029"/>
      <c r="SEP7" s="3029"/>
      <c r="SEQ7" s="3029"/>
      <c r="SER7" s="1069"/>
      <c r="SES7" s="73"/>
      <c r="SET7" s="2439"/>
      <c r="SEU7" s="3021"/>
      <c r="SEV7" s="3021"/>
      <c r="SEW7" s="3029"/>
      <c r="SEX7" s="3029"/>
      <c r="SEY7" s="3029"/>
      <c r="SEZ7" s="1069"/>
      <c r="SFA7" s="73"/>
      <c r="SFB7" s="2439"/>
      <c r="SFC7" s="3021"/>
      <c r="SFD7" s="3021"/>
      <c r="SFE7" s="3029"/>
      <c r="SFF7" s="3029"/>
      <c r="SFG7" s="3029"/>
      <c r="SFH7" s="1069"/>
      <c r="SFI7" s="73"/>
      <c r="SFJ7" s="2439"/>
      <c r="SFK7" s="3021"/>
      <c r="SFL7" s="3021"/>
      <c r="SFM7" s="3029"/>
      <c r="SFN7" s="3029"/>
      <c r="SFO7" s="3029"/>
      <c r="SFP7" s="1069"/>
      <c r="SFQ7" s="73"/>
      <c r="SFR7" s="2439"/>
      <c r="SFS7" s="3021"/>
      <c r="SFT7" s="3021"/>
      <c r="SFU7" s="3029"/>
      <c r="SFV7" s="3029"/>
      <c r="SFW7" s="3029"/>
      <c r="SFX7" s="1069"/>
      <c r="SFY7" s="73"/>
      <c r="SFZ7" s="2439"/>
      <c r="SGA7" s="3021"/>
      <c r="SGB7" s="3021"/>
      <c r="SGC7" s="3029"/>
      <c r="SGD7" s="3029"/>
      <c r="SGE7" s="3029"/>
      <c r="SGF7" s="1069"/>
      <c r="SGG7" s="73"/>
      <c r="SGH7" s="2439"/>
      <c r="SGI7" s="3021"/>
      <c r="SGJ7" s="3021"/>
      <c r="SGK7" s="3029"/>
      <c r="SGL7" s="3029"/>
      <c r="SGM7" s="3029"/>
      <c r="SGN7" s="1069"/>
      <c r="SGO7" s="73"/>
      <c r="SGP7" s="2439"/>
      <c r="SGQ7" s="3021"/>
      <c r="SGR7" s="3021"/>
      <c r="SGS7" s="3029"/>
      <c r="SGT7" s="3029"/>
      <c r="SGU7" s="3029"/>
      <c r="SGV7" s="1069"/>
      <c r="SGW7" s="73"/>
      <c r="SGX7" s="2439"/>
      <c r="SGY7" s="3021"/>
      <c r="SGZ7" s="3021"/>
      <c r="SHA7" s="3029"/>
      <c r="SHB7" s="3029"/>
      <c r="SHC7" s="3029"/>
      <c r="SHD7" s="1069"/>
      <c r="SHE7" s="73"/>
      <c r="SHF7" s="2439"/>
      <c r="SHG7" s="3021"/>
      <c r="SHH7" s="3021"/>
      <c r="SHI7" s="3029"/>
      <c r="SHJ7" s="3029"/>
      <c r="SHK7" s="3029"/>
      <c r="SHL7" s="1069"/>
      <c r="SHM7" s="73"/>
      <c r="SHN7" s="2439"/>
      <c r="SHO7" s="3021"/>
      <c r="SHP7" s="3021"/>
      <c r="SHQ7" s="3029"/>
      <c r="SHR7" s="3029"/>
      <c r="SHS7" s="3029"/>
      <c r="SHT7" s="1069"/>
      <c r="SHU7" s="73"/>
      <c r="SHV7" s="2439"/>
      <c r="SHW7" s="3021"/>
      <c r="SHX7" s="3021"/>
      <c r="SHY7" s="3029"/>
      <c r="SHZ7" s="3029"/>
      <c r="SIA7" s="3029"/>
      <c r="SIB7" s="1069"/>
      <c r="SIC7" s="73"/>
      <c r="SID7" s="2439"/>
      <c r="SIE7" s="3021"/>
      <c r="SIF7" s="3021"/>
      <c r="SIG7" s="3029"/>
      <c r="SIH7" s="3029"/>
      <c r="SII7" s="3029"/>
      <c r="SIJ7" s="1069"/>
      <c r="SIK7" s="73"/>
      <c r="SIL7" s="2439"/>
      <c r="SIM7" s="3021"/>
      <c r="SIN7" s="3021"/>
      <c r="SIO7" s="3029"/>
      <c r="SIP7" s="3029"/>
      <c r="SIQ7" s="3029"/>
      <c r="SIR7" s="1069"/>
      <c r="SIS7" s="73"/>
      <c r="SIT7" s="2439"/>
      <c r="SIU7" s="3021"/>
      <c r="SIV7" s="3021"/>
      <c r="SIW7" s="3029"/>
      <c r="SIX7" s="3029"/>
      <c r="SIY7" s="3029"/>
      <c r="SIZ7" s="1069"/>
      <c r="SJA7" s="73"/>
      <c r="SJB7" s="2439"/>
      <c r="SJC7" s="3021"/>
      <c r="SJD7" s="3021"/>
      <c r="SJE7" s="3029"/>
      <c r="SJF7" s="3029"/>
      <c r="SJG7" s="3029"/>
      <c r="SJH7" s="1069"/>
      <c r="SJI7" s="73"/>
      <c r="SJJ7" s="2439"/>
      <c r="SJK7" s="3021"/>
      <c r="SJL7" s="3021"/>
      <c r="SJM7" s="3029"/>
      <c r="SJN7" s="3029"/>
      <c r="SJO7" s="3029"/>
      <c r="SJP7" s="1069"/>
      <c r="SJQ7" s="73"/>
      <c r="SJR7" s="2439"/>
      <c r="SJS7" s="3021"/>
      <c r="SJT7" s="3021"/>
      <c r="SJU7" s="3029"/>
      <c r="SJV7" s="3029"/>
      <c r="SJW7" s="3029"/>
      <c r="SJX7" s="1069"/>
      <c r="SJY7" s="73"/>
      <c r="SJZ7" s="2439"/>
      <c r="SKA7" s="3021"/>
      <c r="SKB7" s="3021"/>
      <c r="SKC7" s="3029"/>
      <c r="SKD7" s="3029"/>
      <c r="SKE7" s="3029"/>
      <c r="SKF7" s="1069"/>
      <c r="SKG7" s="73"/>
      <c r="SKH7" s="2439"/>
      <c r="SKI7" s="3021"/>
      <c r="SKJ7" s="3021"/>
      <c r="SKK7" s="3029"/>
      <c r="SKL7" s="3029"/>
      <c r="SKM7" s="3029"/>
      <c r="SKN7" s="1069"/>
      <c r="SKO7" s="73"/>
      <c r="SKP7" s="2439"/>
      <c r="SKQ7" s="3021"/>
      <c r="SKR7" s="3021"/>
      <c r="SKS7" s="3029"/>
      <c r="SKT7" s="3029"/>
      <c r="SKU7" s="3029"/>
      <c r="SKV7" s="1069"/>
      <c r="SKW7" s="73"/>
      <c r="SKX7" s="2439"/>
      <c r="SKY7" s="3021"/>
      <c r="SKZ7" s="3021"/>
      <c r="SLA7" s="3029"/>
      <c r="SLB7" s="3029"/>
      <c r="SLC7" s="3029"/>
      <c r="SLD7" s="1069"/>
      <c r="SLE7" s="73"/>
      <c r="SLF7" s="2439"/>
      <c r="SLG7" s="3021"/>
      <c r="SLH7" s="3021"/>
      <c r="SLI7" s="3029"/>
      <c r="SLJ7" s="3029"/>
      <c r="SLK7" s="3029"/>
      <c r="SLL7" s="1069"/>
      <c r="SLM7" s="73"/>
      <c r="SLN7" s="2439"/>
      <c r="SLO7" s="3021"/>
      <c r="SLP7" s="3021"/>
      <c r="SLQ7" s="3029"/>
      <c r="SLR7" s="3029"/>
      <c r="SLS7" s="3029"/>
      <c r="SLT7" s="1069"/>
      <c r="SLU7" s="73"/>
      <c r="SLV7" s="2439"/>
      <c r="SLW7" s="3021"/>
      <c r="SLX7" s="3021"/>
      <c r="SLY7" s="3029"/>
      <c r="SLZ7" s="3029"/>
      <c r="SMA7" s="3029"/>
      <c r="SMB7" s="1069"/>
      <c r="SMC7" s="73"/>
      <c r="SMD7" s="2439"/>
      <c r="SME7" s="3021"/>
      <c r="SMF7" s="3021"/>
      <c r="SMG7" s="3029"/>
      <c r="SMH7" s="3029"/>
      <c r="SMI7" s="3029"/>
      <c r="SMJ7" s="1069"/>
      <c r="SMK7" s="73"/>
      <c r="SML7" s="2439"/>
      <c r="SMM7" s="3021"/>
      <c r="SMN7" s="3021"/>
      <c r="SMO7" s="3029"/>
      <c r="SMP7" s="3029"/>
      <c r="SMQ7" s="3029"/>
      <c r="SMR7" s="1069"/>
      <c r="SMS7" s="73"/>
      <c r="SMT7" s="2439"/>
      <c r="SMU7" s="3021"/>
      <c r="SMV7" s="3021"/>
      <c r="SMW7" s="3029"/>
      <c r="SMX7" s="3029"/>
      <c r="SMY7" s="3029"/>
      <c r="SMZ7" s="1069"/>
      <c r="SNA7" s="73"/>
      <c r="SNB7" s="2439"/>
      <c r="SNC7" s="3021"/>
      <c r="SND7" s="3021"/>
      <c r="SNE7" s="3029"/>
      <c r="SNF7" s="3029"/>
      <c r="SNG7" s="3029"/>
      <c r="SNH7" s="1069"/>
      <c r="SNI7" s="73"/>
      <c r="SNJ7" s="2439"/>
      <c r="SNK7" s="3021"/>
      <c r="SNL7" s="3021"/>
      <c r="SNM7" s="3029"/>
      <c r="SNN7" s="3029"/>
      <c r="SNO7" s="3029"/>
      <c r="SNP7" s="1069"/>
      <c r="SNQ7" s="73"/>
      <c r="SNR7" s="2439"/>
      <c r="SNS7" s="3021"/>
      <c r="SNT7" s="3021"/>
      <c r="SNU7" s="3029"/>
      <c r="SNV7" s="3029"/>
      <c r="SNW7" s="3029"/>
      <c r="SNX7" s="1069"/>
      <c r="SNY7" s="73"/>
      <c r="SNZ7" s="2439"/>
      <c r="SOA7" s="3021"/>
      <c r="SOB7" s="3021"/>
      <c r="SOC7" s="3029"/>
      <c r="SOD7" s="3029"/>
      <c r="SOE7" s="3029"/>
      <c r="SOF7" s="1069"/>
      <c r="SOG7" s="73"/>
      <c r="SOH7" s="2439"/>
      <c r="SOI7" s="3021"/>
      <c r="SOJ7" s="3021"/>
      <c r="SOK7" s="3029"/>
      <c r="SOL7" s="3029"/>
      <c r="SOM7" s="3029"/>
      <c r="SON7" s="1069"/>
      <c r="SOO7" s="73"/>
      <c r="SOP7" s="2439"/>
      <c r="SOQ7" s="3021"/>
      <c r="SOR7" s="3021"/>
      <c r="SOS7" s="3029"/>
      <c r="SOT7" s="3029"/>
      <c r="SOU7" s="3029"/>
      <c r="SOV7" s="1069"/>
      <c r="SOW7" s="73"/>
      <c r="SOX7" s="2439"/>
      <c r="SOY7" s="3021"/>
      <c r="SOZ7" s="3021"/>
      <c r="SPA7" s="3029"/>
      <c r="SPB7" s="3029"/>
      <c r="SPC7" s="3029"/>
      <c r="SPD7" s="1069"/>
      <c r="SPE7" s="73"/>
      <c r="SPF7" s="2439"/>
      <c r="SPG7" s="3021"/>
      <c r="SPH7" s="3021"/>
      <c r="SPI7" s="3029"/>
      <c r="SPJ7" s="3029"/>
      <c r="SPK7" s="3029"/>
      <c r="SPL7" s="1069"/>
      <c r="SPM7" s="73"/>
      <c r="SPN7" s="2439"/>
      <c r="SPO7" s="3021"/>
      <c r="SPP7" s="3021"/>
      <c r="SPQ7" s="3029"/>
      <c r="SPR7" s="3029"/>
      <c r="SPS7" s="3029"/>
      <c r="SPT7" s="1069"/>
      <c r="SPU7" s="73"/>
      <c r="SPV7" s="2439"/>
      <c r="SPW7" s="3021"/>
      <c r="SPX7" s="3021"/>
      <c r="SPY7" s="3029"/>
      <c r="SPZ7" s="3029"/>
      <c r="SQA7" s="3029"/>
      <c r="SQB7" s="1069"/>
      <c r="SQC7" s="73"/>
      <c r="SQD7" s="2439"/>
      <c r="SQE7" s="3021"/>
      <c r="SQF7" s="3021"/>
      <c r="SQG7" s="3029"/>
      <c r="SQH7" s="3029"/>
      <c r="SQI7" s="3029"/>
      <c r="SQJ7" s="1069"/>
      <c r="SQK7" s="73"/>
      <c r="SQL7" s="2439"/>
      <c r="SQM7" s="3021"/>
      <c r="SQN7" s="3021"/>
      <c r="SQO7" s="3029"/>
      <c r="SQP7" s="3029"/>
      <c r="SQQ7" s="3029"/>
      <c r="SQR7" s="1069"/>
      <c r="SQS7" s="73"/>
      <c r="SQT7" s="2439"/>
      <c r="SQU7" s="3021"/>
      <c r="SQV7" s="3021"/>
      <c r="SQW7" s="3029"/>
      <c r="SQX7" s="3029"/>
      <c r="SQY7" s="3029"/>
      <c r="SQZ7" s="1069"/>
      <c r="SRA7" s="73"/>
      <c r="SRB7" s="2439"/>
      <c r="SRC7" s="3021"/>
      <c r="SRD7" s="3021"/>
      <c r="SRE7" s="3029"/>
      <c r="SRF7" s="3029"/>
      <c r="SRG7" s="3029"/>
      <c r="SRH7" s="1069"/>
      <c r="SRI7" s="73"/>
      <c r="SRJ7" s="2439"/>
      <c r="SRK7" s="3021"/>
      <c r="SRL7" s="3021"/>
      <c r="SRM7" s="3029"/>
      <c r="SRN7" s="3029"/>
      <c r="SRO7" s="3029"/>
      <c r="SRP7" s="1069"/>
      <c r="SRQ7" s="73"/>
      <c r="SRR7" s="2439"/>
      <c r="SRS7" s="3021"/>
      <c r="SRT7" s="3021"/>
      <c r="SRU7" s="3029"/>
      <c r="SRV7" s="3029"/>
      <c r="SRW7" s="3029"/>
      <c r="SRX7" s="1069"/>
      <c r="SRY7" s="73"/>
      <c r="SRZ7" s="2439"/>
      <c r="SSA7" s="3021"/>
      <c r="SSB7" s="3021"/>
      <c r="SSC7" s="3029"/>
      <c r="SSD7" s="3029"/>
      <c r="SSE7" s="3029"/>
      <c r="SSF7" s="1069"/>
      <c r="SSG7" s="73"/>
      <c r="SSH7" s="2439"/>
      <c r="SSI7" s="3021"/>
      <c r="SSJ7" s="3021"/>
      <c r="SSK7" s="3029"/>
      <c r="SSL7" s="3029"/>
      <c r="SSM7" s="3029"/>
      <c r="SSN7" s="1069"/>
      <c r="SSO7" s="73"/>
      <c r="SSP7" s="2439"/>
      <c r="SSQ7" s="3021"/>
      <c r="SSR7" s="3021"/>
      <c r="SSS7" s="3029"/>
      <c r="SST7" s="3029"/>
      <c r="SSU7" s="3029"/>
      <c r="SSV7" s="1069"/>
      <c r="SSW7" s="73"/>
      <c r="SSX7" s="2439"/>
      <c r="SSY7" s="3021"/>
      <c r="SSZ7" s="3021"/>
      <c r="STA7" s="3029"/>
      <c r="STB7" s="3029"/>
      <c r="STC7" s="3029"/>
      <c r="STD7" s="1069"/>
      <c r="STE7" s="73"/>
      <c r="STF7" s="2439"/>
      <c r="STG7" s="3021"/>
      <c r="STH7" s="3021"/>
      <c r="STI7" s="3029"/>
      <c r="STJ7" s="3029"/>
      <c r="STK7" s="3029"/>
      <c r="STL7" s="1069"/>
      <c r="STM7" s="73"/>
      <c r="STN7" s="2439"/>
      <c r="STO7" s="3021"/>
      <c r="STP7" s="3021"/>
      <c r="STQ7" s="3029"/>
      <c r="STR7" s="3029"/>
      <c r="STS7" s="3029"/>
      <c r="STT7" s="1069"/>
      <c r="STU7" s="73"/>
      <c r="STV7" s="2439"/>
      <c r="STW7" s="3021"/>
      <c r="STX7" s="3021"/>
      <c r="STY7" s="3029"/>
      <c r="STZ7" s="3029"/>
      <c r="SUA7" s="3029"/>
      <c r="SUB7" s="1069"/>
      <c r="SUC7" s="73"/>
      <c r="SUD7" s="2439"/>
      <c r="SUE7" s="3021"/>
      <c r="SUF7" s="3021"/>
      <c r="SUG7" s="3029"/>
      <c r="SUH7" s="3029"/>
      <c r="SUI7" s="3029"/>
      <c r="SUJ7" s="1069"/>
      <c r="SUK7" s="73"/>
      <c r="SUL7" s="2439"/>
      <c r="SUM7" s="3021"/>
      <c r="SUN7" s="3021"/>
      <c r="SUO7" s="3029"/>
      <c r="SUP7" s="3029"/>
      <c r="SUQ7" s="3029"/>
      <c r="SUR7" s="1069"/>
      <c r="SUS7" s="73"/>
      <c r="SUT7" s="2439"/>
      <c r="SUU7" s="3021"/>
      <c r="SUV7" s="3021"/>
      <c r="SUW7" s="3029"/>
      <c r="SUX7" s="3029"/>
      <c r="SUY7" s="3029"/>
      <c r="SUZ7" s="1069"/>
      <c r="SVA7" s="73"/>
      <c r="SVB7" s="2439"/>
      <c r="SVC7" s="3021"/>
      <c r="SVD7" s="3021"/>
      <c r="SVE7" s="3029"/>
      <c r="SVF7" s="3029"/>
      <c r="SVG7" s="3029"/>
      <c r="SVH7" s="1069"/>
      <c r="SVI7" s="73"/>
      <c r="SVJ7" s="2439"/>
      <c r="SVK7" s="3021"/>
      <c r="SVL7" s="3021"/>
      <c r="SVM7" s="3029"/>
      <c r="SVN7" s="3029"/>
      <c r="SVO7" s="3029"/>
      <c r="SVP7" s="1069"/>
      <c r="SVQ7" s="73"/>
      <c r="SVR7" s="2439"/>
      <c r="SVS7" s="3021"/>
      <c r="SVT7" s="3021"/>
      <c r="SVU7" s="3029"/>
      <c r="SVV7" s="3029"/>
      <c r="SVW7" s="3029"/>
      <c r="SVX7" s="1069"/>
      <c r="SVY7" s="73"/>
      <c r="SVZ7" s="2439"/>
      <c r="SWA7" s="3021"/>
      <c r="SWB7" s="3021"/>
      <c r="SWC7" s="3029"/>
      <c r="SWD7" s="3029"/>
      <c r="SWE7" s="3029"/>
      <c r="SWF7" s="1069"/>
      <c r="SWG7" s="73"/>
      <c r="SWH7" s="2439"/>
      <c r="SWI7" s="3021"/>
      <c r="SWJ7" s="3021"/>
      <c r="SWK7" s="3029"/>
      <c r="SWL7" s="3029"/>
      <c r="SWM7" s="3029"/>
      <c r="SWN7" s="1069"/>
      <c r="SWO7" s="73"/>
      <c r="SWP7" s="2439"/>
      <c r="SWQ7" s="3021"/>
      <c r="SWR7" s="3021"/>
      <c r="SWS7" s="3029"/>
      <c r="SWT7" s="3029"/>
      <c r="SWU7" s="3029"/>
      <c r="SWV7" s="1069"/>
      <c r="SWW7" s="73"/>
      <c r="SWX7" s="2439"/>
      <c r="SWY7" s="3021"/>
      <c r="SWZ7" s="3021"/>
      <c r="SXA7" s="3029"/>
      <c r="SXB7" s="3029"/>
      <c r="SXC7" s="3029"/>
      <c r="SXD7" s="1069"/>
      <c r="SXE7" s="73"/>
      <c r="SXF7" s="2439"/>
      <c r="SXG7" s="3021"/>
      <c r="SXH7" s="3021"/>
      <c r="SXI7" s="3029"/>
      <c r="SXJ7" s="3029"/>
      <c r="SXK7" s="3029"/>
      <c r="SXL7" s="1069"/>
      <c r="SXM7" s="73"/>
      <c r="SXN7" s="2439"/>
      <c r="SXO7" s="3021"/>
      <c r="SXP7" s="3021"/>
      <c r="SXQ7" s="3029"/>
      <c r="SXR7" s="3029"/>
      <c r="SXS7" s="3029"/>
      <c r="SXT7" s="1069"/>
      <c r="SXU7" s="73"/>
      <c r="SXV7" s="2439"/>
      <c r="SXW7" s="3021"/>
      <c r="SXX7" s="3021"/>
      <c r="SXY7" s="3029"/>
      <c r="SXZ7" s="3029"/>
      <c r="SYA7" s="3029"/>
      <c r="SYB7" s="1069"/>
      <c r="SYC7" s="73"/>
      <c r="SYD7" s="2439"/>
      <c r="SYE7" s="3021"/>
      <c r="SYF7" s="3021"/>
      <c r="SYG7" s="3029"/>
      <c r="SYH7" s="3029"/>
      <c r="SYI7" s="3029"/>
      <c r="SYJ7" s="1069"/>
      <c r="SYK7" s="73"/>
      <c r="SYL7" s="2439"/>
      <c r="SYM7" s="3021"/>
      <c r="SYN7" s="3021"/>
      <c r="SYO7" s="3029"/>
      <c r="SYP7" s="3029"/>
      <c r="SYQ7" s="3029"/>
      <c r="SYR7" s="1069"/>
      <c r="SYS7" s="73"/>
      <c r="SYT7" s="2439"/>
      <c r="SYU7" s="3021"/>
      <c r="SYV7" s="3021"/>
      <c r="SYW7" s="3029"/>
      <c r="SYX7" s="3029"/>
      <c r="SYY7" s="3029"/>
      <c r="SYZ7" s="1069"/>
      <c r="SZA7" s="73"/>
      <c r="SZB7" s="2439"/>
      <c r="SZC7" s="3021"/>
      <c r="SZD7" s="3021"/>
      <c r="SZE7" s="3029"/>
      <c r="SZF7" s="3029"/>
      <c r="SZG7" s="3029"/>
      <c r="SZH7" s="1069"/>
      <c r="SZI7" s="73"/>
      <c r="SZJ7" s="2439"/>
      <c r="SZK7" s="3021"/>
      <c r="SZL7" s="3021"/>
      <c r="SZM7" s="3029"/>
      <c r="SZN7" s="3029"/>
      <c r="SZO7" s="3029"/>
      <c r="SZP7" s="1069"/>
      <c r="SZQ7" s="73"/>
      <c r="SZR7" s="2439"/>
      <c r="SZS7" s="3021"/>
      <c r="SZT7" s="3021"/>
      <c r="SZU7" s="3029"/>
      <c r="SZV7" s="3029"/>
      <c r="SZW7" s="3029"/>
      <c r="SZX7" s="1069"/>
      <c r="SZY7" s="73"/>
      <c r="SZZ7" s="2439"/>
      <c r="TAA7" s="3021"/>
      <c r="TAB7" s="3021"/>
      <c r="TAC7" s="3029"/>
      <c r="TAD7" s="3029"/>
      <c r="TAE7" s="3029"/>
      <c r="TAF7" s="1069"/>
      <c r="TAG7" s="73"/>
      <c r="TAH7" s="2439"/>
      <c r="TAI7" s="3021"/>
      <c r="TAJ7" s="3021"/>
      <c r="TAK7" s="3029"/>
      <c r="TAL7" s="3029"/>
      <c r="TAM7" s="3029"/>
      <c r="TAN7" s="1069"/>
      <c r="TAO7" s="73"/>
      <c r="TAP7" s="2439"/>
      <c r="TAQ7" s="3021"/>
      <c r="TAR7" s="3021"/>
      <c r="TAS7" s="3029"/>
      <c r="TAT7" s="3029"/>
      <c r="TAU7" s="3029"/>
      <c r="TAV7" s="1069"/>
      <c r="TAW7" s="73"/>
      <c r="TAX7" s="2439"/>
      <c r="TAY7" s="3021"/>
      <c r="TAZ7" s="3021"/>
      <c r="TBA7" s="3029"/>
      <c r="TBB7" s="3029"/>
      <c r="TBC7" s="3029"/>
      <c r="TBD7" s="1069"/>
      <c r="TBE7" s="73"/>
      <c r="TBF7" s="2439"/>
      <c r="TBG7" s="3021"/>
      <c r="TBH7" s="3021"/>
      <c r="TBI7" s="3029"/>
      <c r="TBJ7" s="3029"/>
      <c r="TBK7" s="3029"/>
      <c r="TBL7" s="1069"/>
      <c r="TBM7" s="73"/>
      <c r="TBN7" s="2439"/>
      <c r="TBO7" s="3021"/>
      <c r="TBP7" s="3021"/>
      <c r="TBQ7" s="3029"/>
      <c r="TBR7" s="3029"/>
      <c r="TBS7" s="3029"/>
      <c r="TBT7" s="1069"/>
      <c r="TBU7" s="73"/>
      <c r="TBV7" s="2439"/>
      <c r="TBW7" s="3021"/>
      <c r="TBX7" s="3021"/>
      <c r="TBY7" s="3029"/>
      <c r="TBZ7" s="3029"/>
      <c r="TCA7" s="3029"/>
      <c r="TCB7" s="1069"/>
      <c r="TCC7" s="73"/>
      <c r="TCD7" s="2439"/>
      <c r="TCE7" s="3021"/>
      <c r="TCF7" s="3021"/>
      <c r="TCG7" s="3029"/>
      <c r="TCH7" s="3029"/>
      <c r="TCI7" s="3029"/>
      <c r="TCJ7" s="1069"/>
      <c r="TCK7" s="73"/>
      <c r="TCL7" s="2439"/>
      <c r="TCM7" s="3021"/>
      <c r="TCN7" s="3021"/>
      <c r="TCO7" s="3029"/>
      <c r="TCP7" s="3029"/>
      <c r="TCQ7" s="3029"/>
      <c r="TCR7" s="1069"/>
      <c r="TCS7" s="73"/>
      <c r="TCT7" s="2439"/>
      <c r="TCU7" s="3021"/>
      <c r="TCV7" s="3021"/>
      <c r="TCW7" s="3029"/>
      <c r="TCX7" s="3029"/>
      <c r="TCY7" s="3029"/>
      <c r="TCZ7" s="1069"/>
      <c r="TDA7" s="73"/>
      <c r="TDB7" s="2439"/>
      <c r="TDC7" s="3021"/>
      <c r="TDD7" s="3021"/>
      <c r="TDE7" s="3029"/>
      <c r="TDF7" s="3029"/>
      <c r="TDG7" s="3029"/>
      <c r="TDH7" s="1069"/>
      <c r="TDI7" s="73"/>
      <c r="TDJ7" s="2439"/>
      <c r="TDK7" s="3021"/>
      <c r="TDL7" s="3021"/>
      <c r="TDM7" s="3029"/>
      <c r="TDN7" s="3029"/>
      <c r="TDO7" s="3029"/>
      <c r="TDP7" s="1069"/>
      <c r="TDQ7" s="73"/>
      <c r="TDR7" s="2439"/>
      <c r="TDS7" s="3021"/>
      <c r="TDT7" s="3021"/>
      <c r="TDU7" s="3029"/>
      <c r="TDV7" s="3029"/>
      <c r="TDW7" s="3029"/>
      <c r="TDX7" s="1069"/>
      <c r="TDY7" s="73"/>
      <c r="TDZ7" s="2439"/>
      <c r="TEA7" s="3021"/>
      <c r="TEB7" s="3021"/>
      <c r="TEC7" s="3029"/>
      <c r="TED7" s="3029"/>
      <c r="TEE7" s="3029"/>
      <c r="TEF7" s="1069"/>
      <c r="TEG7" s="73"/>
      <c r="TEH7" s="2439"/>
      <c r="TEI7" s="3021"/>
      <c r="TEJ7" s="3021"/>
      <c r="TEK7" s="3029"/>
      <c r="TEL7" s="3029"/>
      <c r="TEM7" s="3029"/>
      <c r="TEN7" s="1069"/>
      <c r="TEO7" s="73"/>
      <c r="TEP7" s="2439"/>
      <c r="TEQ7" s="3021"/>
      <c r="TER7" s="3021"/>
      <c r="TES7" s="3029"/>
      <c r="TET7" s="3029"/>
      <c r="TEU7" s="3029"/>
      <c r="TEV7" s="1069"/>
      <c r="TEW7" s="73"/>
      <c r="TEX7" s="2439"/>
      <c r="TEY7" s="3021"/>
      <c r="TEZ7" s="3021"/>
      <c r="TFA7" s="3029"/>
      <c r="TFB7" s="3029"/>
      <c r="TFC7" s="3029"/>
      <c r="TFD7" s="1069"/>
      <c r="TFE7" s="73"/>
      <c r="TFF7" s="2439"/>
      <c r="TFG7" s="3021"/>
      <c r="TFH7" s="3021"/>
      <c r="TFI7" s="3029"/>
      <c r="TFJ7" s="3029"/>
      <c r="TFK7" s="3029"/>
      <c r="TFL7" s="1069"/>
      <c r="TFM7" s="73"/>
      <c r="TFN7" s="2439"/>
      <c r="TFO7" s="3021"/>
      <c r="TFP7" s="3021"/>
      <c r="TFQ7" s="3029"/>
      <c r="TFR7" s="3029"/>
      <c r="TFS7" s="3029"/>
      <c r="TFT7" s="1069"/>
      <c r="TFU7" s="73"/>
      <c r="TFV7" s="2439"/>
      <c r="TFW7" s="3021"/>
      <c r="TFX7" s="3021"/>
      <c r="TFY7" s="3029"/>
      <c r="TFZ7" s="3029"/>
      <c r="TGA7" s="3029"/>
      <c r="TGB7" s="1069"/>
      <c r="TGC7" s="73"/>
      <c r="TGD7" s="2439"/>
      <c r="TGE7" s="3021"/>
      <c r="TGF7" s="3021"/>
      <c r="TGG7" s="3029"/>
      <c r="TGH7" s="3029"/>
      <c r="TGI7" s="3029"/>
      <c r="TGJ7" s="1069"/>
      <c r="TGK7" s="73"/>
      <c r="TGL7" s="2439"/>
      <c r="TGM7" s="3021"/>
      <c r="TGN7" s="3021"/>
      <c r="TGO7" s="3029"/>
      <c r="TGP7" s="3029"/>
      <c r="TGQ7" s="3029"/>
      <c r="TGR7" s="1069"/>
      <c r="TGS7" s="73"/>
      <c r="TGT7" s="2439"/>
      <c r="TGU7" s="3021"/>
      <c r="TGV7" s="3021"/>
      <c r="TGW7" s="3029"/>
      <c r="TGX7" s="3029"/>
      <c r="TGY7" s="3029"/>
      <c r="TGZ7" s="1069"/>
      <c r="THA7" s="73"/>
      <c r="THB7" s="2439"/>
      <c r="THC7" s="3021"/>
      <c r="THD7" s="3021"/>
      <c r="THE7" s="3029"/>
      <c r="THF7" s="3029"/>
      <c r="THG7" s="3029"/>
      <c r="THH7" s="1069"/>
      <c r="THI7" s="73"/>
      <c r="THJ7" s="2439"/>
      <c r="THK7" s="3021"/>
      <c r="THL7" s="3021"/>
      <c r="THM7" s="3029"/>
      <c r="THN7" s="3029"/>
      <c r="THO7" s="3029"/>
      <c r="THP7" s="1069"/>
      <c r="THQ7" s="73"/>
      <c r="THR7" s="2439"/>
      <c r="THS7" s="3021"/>
      <c r="THT7" s="3021"/>
      <c r="THU7" s="3029"/>
      <c r="THV7" s="3029"/>
      <c r="THW7" s="3029"/>
      <c r="THX7" s="1069"/>
      <c r="THY7" s="73"/>
      <c r="THZ7" s="2439"/>
      <c r="TIA7" s="3021"/>
      <c r="TIB7" s="3021"/>
      <c r="TIC7" s="3029"/>
      <c r="TID7" s="3029"/>
      <c r="TIE7" s="3029"/>
      <c r="TIF7" s="1069"/>
      <c r="TIG7" s="73"/>
      <c r="TIH7" s="2439"/>
      <c r="TII7" s="3021"/>
      <c r="TIJ7" s="3021"/>
      <c r="TIK7" s="3029"/>
      <c r="TIL7" s="3029"/>
      <c r="TIM7" s="3029"/>
      <c r="TIN7" s="1069"/>
      <c r="TIO7" s="73"/>
      <c r="TIP7" s="2439"/>
      <c r="TIQ7" s="3021"/>
      <c r="TIR7" s="3021"/>
      <c r="TIS7" s="3029"/>
      <c r="TIT7" s="3029"/>
      <c r="TIU7" s="3029"/>
      <c r="TIV7" s="1069"/>
      <c r="TIW7" s="73"/>
      <c r="TIX7" s="2439"/>
      <c r="TIY7" s="3021"/>
      <c r="TIZ7" s="3021"/>
      <c r="TJA7" s="3029"/>
      <c r="TJB7" s="3029"/>
      <c r="TJC7" s="3029"/>
      <c r="TJD7" s="1069"/>
      <c r="TJE7" s="73"/>
      <c r="TJF7" s="2439"/>
      <c r="TJG7" s="3021"/>
      <c r="TJH7" s="3021"/>
      <c r="TJI7" s="3029"/>
      <c r="TJJ7" s="3029"/>
      <c r="TJK7" s="3029"/>
      <c r="TJL7" s="1069"/>
      <c r="TJM7" s="73"/>
      <c r="TJN7" s="2439"/>
      <c r="TJO7" s="3021"/>
      <c r="TJP7" s="3021"/>
      <c r="TJQ7" s="3029"/>
      <c r="TJR7" s="3029"/>
      <c r="TJS7" s="3029"/>
      <c r="TJT7" s="1069"/>
      <c r="TJU7" s="73"/>
      <c r="TJV7" s="2439"/>
      <c r="TJW7" s="3021"/>
      <c r="TJX7" s="3021"/>
      <c r="TJY7" s="3029"/>
      <c r="TJZ7" s="3029"/>
      <c r="TKA7" s="3029"/>
      <c r="TKB7" s="1069"/>
      <c r="TKC7" s="73"/>
      <c r="TKD7" s="2439"/>
      <c r="TKE7" s="3021"/>
      <c r="TKF7" s="3021"/>
      <c r="TKG7" s="3029"/>
      <c r="TKH7" s="3029"/>
      <c r="TKI7" s="3029"/>
      <c r="TKJ7" s="1069"/>
      <c r="TKK7" s="73"/>
      <c r="TKL7" s="2439"/>
      <c r="TKM7" s="3021"/>
      <c r="TKN7" s="3021"/>
      <c r="TKO7" s="3029"/>
      <c r="TKP7" s="3029"/>
      <c r="TKQ7" s="3029"/>
      <c r="TKR7" s="1069"/>
      <c r="TKS7" s="73"/>
      <c r="TKT7" s="2439"/>
      <c r="TKU7" s="3021"/>
      <c r="TKV7" s="3021"/>
      <c r="TKW7" s="3029"/>
      <c r="TKX7" s="3029"/>
      <c r="TKY7" s="3029"/>
      <c r="TKZ7" s="1069"/>
      <c r="TLA7" s="73"/>
      <c r="TLB7" s="2439"/>
      <c r="TLC7" s="3021"/>
      <c r="TLD7" s="3021"/>
      <c r="TLE7" s="3029"/>
      <c r="TLF7" s="3029"/>
      <c r="TLG7" s="3029"/>
      <c r="TLH7" s="1069"/>
      <c r="TLI7" s="73"/>
      <c r="TLJ7" s="2439"/>
      <c r="TLK7" s="3021"/>
      <c r="TLL7" s="3021"/>
      <c r="TLM7" s="3029"/>
      <c r="TLN7" s="3029"/>
      <c r="TLO7" s="3029"/>
      <c r="TLP7" s="1069"/>
      <c r="TLQ7" s="73"/>
      <c r="TLR7" s="2439"/>
      <c r="TLS7" s="3021"/>
      <c r="TLT7" s="3021"/>
      <c r="TLU7" s="3029"/>
      <c r="TLV7" s="3029"/>
      <c r="TLW7" s="3029"/>
      <c r="TLX7" s="1069"/>
      <c r="TLY7" s="73"/>
      <c r="TLZ7" s="2439"/>
      <c r="TMA7" s="3021"/>
      <c r="TMB7" s="3021"/>
      <c r="TMC7" s="3029"/>
      <c r="TMD7" s="3029"/>
      <c r="TME7" s="3029"/>
      <c r="TMF7" s="1069"/>
      <c r="TMG7" s="73"/>
      <c r="TMH7" s="2439"/>
      <c r="TMI7" s="3021"/>
      <c r="TMJ7" s="3021"/>
      <c r="TMK7" s="3029"/>
      <c r="TML7" s="3029"/>
      <c r="TMM7" s="3029"/>
      <c r="TMN7" s="1069"/>
      <c r="TMO7" s="73"/>
      <c r="TMP7" s="2439"/>
      <c r="TMQ7" s="3021"/>
      <c r="TMR7" s="3021"/>
      <c r="TMS7" s="3029"/>
      <c r="TMT7" s="3029"/>
      <c r="TMU7" s="3029"/>
      <c r="TMV7" s="1069"/>
      <c r="TMW7" s="73"/>
      <c r="TMX7" s="2439"/>
      <c r="TMY7" s="3021"/>
      <c r="TMZ7" s="3021"/>
      <c r="TNA7" s="3029"/>
      <c r="TNB7" s="3029"/>
      <c r="TNC7" s="3029"/>
      <c r="TND7" s="1069"/>
      <c r="TNE7" s="73"/>
      <c r="TNF7" s="2439"/>
      <c r="TNG7" s="3021"/>
      <c r="TNH7" s="3021"/>
      <c r="TNI7" s="3029"/>
      <c r="TNJ7" s="3029"/>
      <c r="TNK7" s="3029"/>
      <c r="TNL7" s="1069"/>
      <c r="TNM7" s="73"/>
      <c r="TNN7" s="2439"/>
      <c r="TNO7" s="3021"/>
      <c r="TNP7" s="3021"/>
      <c r="TNQ7" s="3029"/>
      <c r="TNR7" s="3029"/>
      <c r="TNS7" s="3029"/>
      <c r="TNT7" s="1069"/>
      <c r="TNU7" s="73"/>
      <c r="TNV7" s="2439"/>
      <c r="TNW7" s="3021"/>
      <c r="TNX7" s="3021"/>
      <c r="TNY7" s="3029"/>
      <c r="TNZ7" s="3029"/>
      <c r="TOA7" s="3029"/>
      <c r="TOB7" s="1069"/>
      <c r="TOC7" s="73"/>
      <c r="TOD7" s="2439"/>
      <c r="TOE7" s="3021"/>
      <c r="TOF7" s="3021"/>
      <c r="TOG7" s="3029"/>
      <c r="TOH7" s="3029"/>
      <c r="TOI7" s="3029"/>
      <c r="TOJ7" s="1069"/>
      <c r="TOK7" s="73"/>
      <c r="TOL7" s="2439"/>
      <c r="TOM7" s="3021"/>
      <c r="TON7" s="3021"/>
      <c r="TOO7" s="3029"/>
      <c r="TOP7" s="3029"/>
      <c r="TOQ7" s="3029"/>
      <c r="TOR7" s="1069"/>
      <c r="TOS7" s="73"/>
      <c r="TOT7" s="2439"/>
      <c r="TOU7" s="3021"/>
      <c r="TOV7" s="3021"/>
      <c r="TOW7" s="3029"/>
      <c r="TOX7" s="3029"/>
      <c r="TOY7" s="3029"/>
      <c r="TOZ7" s="1069"/>
      <c r="TPA7" s="73"/>
      <c r="TPB7" s="2439"/>
      <c r="TPC7" s="3021"/>
      <c r="TPD7" s="3021"/>
      <c r="TPE7" s="3029"/>
      <c r="TPF7" s="3029"/>
      <c r="TPG7" s="3029"/>
      <c r="TPH7" s="1069"/>
      <c r="TPI7" s="73"/>
      <c r="TPJ7" s="2439"/>
      <c r="TPK7" s="3021"/>
      <c r="TPL7" s="3021"/>
      <c r="TPM7" s="3029"/>
      <c r="TPN7" s="3029"/>
      <c r="TPO7" s="3029"/>
      <c r="TPP7" s="1069"/>
      <c r="TPQ7" s="73"/>
      <c r="TPR7" s="2439"/>
      <c r="TPS7" s="3021"/>
      <c r="TPT7" s="3021"/>
      <c r="TPU7" s="3029"/>
      <c r="TPV7" s="3029"/>
      <c r="TPW7" s="3029"/>
      <c r="TPX7" s="1069"/>
      <c r="TPY7" s="73"/>
      <c r="TPZ7" s="2439"/>
      <c r="TQA7" s="3021"/>
      <c r="TQB7" s="3021"/>
      <c r="TQC7" s="3029"/>
      <c r="TQD7" s="3029"/>
      <c r="TQE7" s="3029"/>
      <c r="TQF7" s="1069"/>
      <c r="TQG7" s="73"/>
      <c r="TQH7" s="2439"/>
      <c r="TQI7" s="3021"/>
      <c r="TQJ7" s="3021"/>
      <c r="TQK7" s="3029"/>
      <c r="TQL7" s="3029"/>
      <c r="TQM7" s="3029"/>
      <c r="TQN7" s="1069"/>
      <c r="TQO7" s="73"/>
      <c r="TQP7" s="2439"/>
      <c r="TQQ7" s="3021"/>
      <c r="TQR7" s="3021"/>
      <c r="TQS7" s="3029"/>
      <c r="TQT7" s="3029"/>
      <c r="TQU7" s="3029"/>
      <c r="TQV7" s="1069"/>
      <c r="TQW7" s="73"/>
      <c r="TQX7" s="2439"/>
      <c r="TQY7" s="3021"/>
      <c r="TQZ7" s="3021"/>
      <c r="TRA7" s="3029"/>
      <c r="TRB7" s="3029"/>
      <c r="TRC7" s="3029"/>
      <c r="TRD7" s="1069"/>
      <c r="TRE7" s="73"/>
      <c r="TRF7" s="2439"/>
      <c r="TRG7" s="3021"/>
      <c r="TRH7" s="3021"/>
      <c r="TRI7" s="3029"/>
      <c r="TRJ7" s="3029"/>
      <c r="TRK7" s="3029"/>
      <c r="TRL7" s="1069"/>
      <c r="TRM7" s="73"/>
      <c r="TRN7" s="2439"/>
      <c r="TRO7" s="3021"/>
      <c r="TRP7" s="3021"/>
      <c r="TRQ7" s="3029"/>
      <c r="TRR7" s="3029"/>
      <c r="TRS7" s="3029"/>
      <c r="TRT7" s="1069"/>
      <c r="TRU7" s="73"/>
      <c r="TRV7" s="2439"/>
      <c r="TRW7" s="3021"/>
      <c r="TRX7" s="3021"/>
      <c r="TRY7" s="3029"/>
      <c r="TRZ7" s="3029"/>
      <c r="TSA7" s="3029"/>
      <c r="TSB7" s="1069"/>
      <c r="TSC7" s="73"/>
      <c r="TSD7" s="2439"/>
      <c r="TSE7" s="3021"/>
      <c r="TSF7" s="3021"/>
      <c r="TSG7" s="3029"/>
      <c r="TSH7" s="3029"/>
      <c r="TSI7" s="3029"/>
      <c r="TSJ7" s="1069"/>
      <c r="TSK7" s="73"/>
      <c r="TSL7" s="2439"/>
      <c r="TSM7" s="3021"/>
      <c r="TSN7" s="3021"/>
      <c r="TSO7" s="3029"/>
      <c r="TSP7" s="3029"/>
      <c r="TSQ7" s="3029"/>
      <c r="TSR7" s="1069"/>
      <c r="TSS7" s="73"/>
      <c r="TST7" s="2439"/>
      <c r="TSU7" s="3021"/>
      <c r="TSV7" s="3021"/>
      <c r="TSW7" s="3029"/>
      <c r="TSX7" s="3029"/>
      <c r="TSY7" s="3029"/>
      <c r="TSZ7" s="1069"/>
      <c r="TTA7" s="73"/>
      <c r="TTB7" s="2439"/>
      <c r="TTC7" s="3021"/>
      <c r="TTD7" s="3021"/>
      <c r="TTE7" s="3029"/>
      <c r="TTF7" s="3029"/>
      <c r="TTG7" s="3029"/>
      <c r="TTH7" s="1069"/>
      <c r="TTI7" s="73"/>
      <c r="TTJ7" s="2439"/>
      <c r="TTK7" s="3021"/>
      <c r="TTL7" s="3021"/>
      <c r="TTM7" s="3029"/>
      <c r="TTN7" s="3029"/>
      <c r="TTO7" s="3029"/>
      <c r="TTP7" s="1069"/>
      <c r="TTQ7" s="73"/>
      <c r="TTR7" s="2439"/>
      <c r="TTS7" s="3021"/>
      <c r="TTT7" s="3021"/>
      <c r="TTU7" s="3029"/>
      <c r="TTV7" s="3029"/>
      <c r="TTW7" s="3029"/>
      <c r="TTX7" s="1069"/>
      <c r="TTY7" s="73"/>
      <c r="TTZ7" s="2439"/>
      <c r="TUA7" s="3021"/>
      <c r="TUB7" s="3021"/>
      <c r="TUC7" s="3029"/>
      <c r="TUD7" s="3029"/>
      <c r="TUE7" s="3029"/>
      <c r="TUF7" s="1069"/>
      <c r="TUG7" s="73"/>
      <c r="TUH7" s="2439"/>
      <c r="TUI7" s="3021"/>
      <c r="TUJ7" s="3021"/>
      <c r="TUK7" s="3029"/>
      <c r="TUL7" s="3029"/>
      <c r="TUM7" s="3029"/>
      <c r="TUN7" s="1069"/>
      <c r="TUO7" s="73"/>
      <c r="TUP7" s="2439"/>
      <c r="TUQ7" s="3021"/>
      <c r="TUR7" s="3021"/>
      <c r="TUS7" s="3029"/>
      <c r="TUT7" s="3029"/>
      <c r="TUU7" s="3029"/>
      <c r="TUV7" s="1069"/>
      <c r="TUW7" s="73"/>
      <c r="TUX7" s="2439"/>
      <c r="TUY7" s="3021"/>
      <c r="TUZ7" s="3021"/>
      <c r="TVA7" s="3029"/>
      <c r="TVB7" s="3029"/>
      <c r="TVC7" s="3029"/>
      <c r="TVD7" s="1069"/>
      <c r="TVE7" s="73"/>
      <c r="TVF7" s="2439"/>
      <c r="TVG7" s="3021"/>
      <c r="TVH7" s="3021"/>
      <c r="TVI7" s="3029"/>
      <c r="TVJ7" s="3029"/>
      <c r="TVK7" s="3029"/>
      <c r="TVL7" s="1069"/>
      <c r="TVM7" s="73"/>
      <c r="TVN7" s="2439"/>
      <c r="TVO7" s="3021"/>
      <c r="TVP7" s="3021"/>
      <c r="TVQ7" s="3029"/>
      <c r="TVR7" s="3029"/>
      <c r="TVS7" s="3029"/>
      <c r="TVT7" s="1069"/>
      <c r="TVU7" s="73"/>
      <c r="TVV7" s="2439"/>
      <c r="TVW7" s="3021"/>
      <c r="TVX7" s="3021"/>
      <c r="TVY7" s="3029"/>
      <c r="TVZ7" s="3029"/>
      <c r="TWA7" s="3029"/>
      <c r="TWB7" s="1069"/>
      <c r="TWC7" s="73"/>
      <c r="TWD7" s="2439"/>
      <c r="TWE7" s="3021"/>
      <c r="TWF7" s="3021"/>
      <c r="TWG7" s="3029"/>
      <c r="TWH7" s="3029"/>
      <c r="TWI7" s="3029"/>
      <c r="TWJ7" s="1069"/>
      <c r="TWK7" s="73"/>
      <c r="TWL7" s="2439"/>
      <c r="TWM7" s="3021"/>
      <c r="TWN7" s="3021"/>
      <c r="TWO7" s="3029"/>
      <c r="TWP7" s="3029"/>
      <c r="TWQ7" s="3029"/>
      <c r="TWR7" s="1069"/>
      <c r="TWS7" s="73"/>
      <c r="TWT7" s="2439"/>
      <c r="TWU7" s="3021"/>
      <c r="TWV7" s="3021"/>
      <c r="TWW7" s="3029"/>
      <c r="TWX7" s="3029"/>
      <c r="TWY7" s="3029"/>
      <c r="TWZ7" s="1069"/>
      <c r="TXA7" s="73"/>
      <c r="TXB7" s="2439"/>
      <c r="TXC7" s="3021"/>
      <c r="TXD7" s="3021"/>
      <c r="TXE7" s="3029"/>
      <c r="TXF7" s="3029"/>
      <c r="TXG7" s="3029"/>
      <c r="TXH7" s="1069"/>
      <c r="TXI7" s="73"/>
      <c r="TXJ7" s="2439"/>
      <c r="TXK7" s="3021"/>
      <c r="TXL7" s="3021"/>
      <c r="TXM7" s="3029"/>
      <c r="TXN7" s="3029"/>
      <c r="TXO7" s="3029"/>
      <c r="TXP7" s="1069"/>
      <c r="TXQ7" s="73"/>
      <c r="TXR7" s="2439"/>
      <c r="TXS7" s="3021"/>
      <c r="TXT7" s="3021"/>
      <c r="TXU7" s="3029"/>
      <c r="TXV7" s="3029"/>
      <c r="TXW7" s="3029"/>
      <c r="TXX7" s="1069"/>
      <c r="TXY7" s="73"/>
      <c r="TXZ7" s="2439"/>
      <c r="TYA7" s="3021"/>
      <c r="TYB7" s="3021"/>
      <c r="TYC7" s="3029"/>
      <c r="TYD7" s="3029"/>
      <c r="TYE7" s="3029"/>
      <c r="TYF7" s="1069"/>
      <c r="TYG7" s="73"/>
      <c r="TYH7" s="2439"/>
      <c r="TYI7" s="3021"/>
      <c r="TYJ7" s="3021"/>
      <c r="TYK7" s="3029"/>
      <c r="TYL7" s="3029"/>
      <c r="TYM7" s="3029"/>
      <c r="TYN7" s="1069"/>
      <c r="TYO7" s="73"/>
      <c r="TYP7" s="2439"/>
      <c r="TYQ7" s="3021"/>
      <c r="TYR7" s="3021"/>
      <c r="TYS7" s="3029"/>
      <c r="TYT7" s="3029"/>
      <c r="TYU7" s="3029"/>
      <c r="TYV7" s="1069"/>
      <c r="TYW7" s="73"/>
      <c r="TYX7" s="2439"/>
      <c r="TYY7" s="3021"/>
      <c r="TYZ7" s="3021"/>
      <c r="TZA7" s="3029"/>
      <c r="TZB7" s="3029"/>
      <c r="TZC7" s="3029"/>
      <c r="TZD7" s="1069"/>
      <c r="TZE7" s="73"/>
      <c r="TZF7" s="2439"/>
      <c r="TZG7" s="3021"/>
      <c r="TZH7" s="3021"/>
      <c r="TZI7" s="3029"/>
      <c r="TZJ7" s="3029"/>
      <c r="TZK7" s="3029"/>
      <c r="TZL7" s="1069"/>
      <c r="TZM7" s="73"/>
      <c r="TZN7" s="2439"/>
      <c r="TZO7" s="3021"/>
      <c r="TZP7" s="3021"/>
      <c r="TZQ7" s="3029"/>
      <c r="TZR7" s="3029"/>
      <c r="TZS7" s="3029"/>
      <c r="TZT7" s="1069"/>
      <c r="TZU7" s="73"/>
      <c r="TZV7" s="2439"/>
      <c r="TZW7" s="3021"/>
      <c r="TZX7" s="3021"/>
      <c r="TZY7" s="3029"/>
      <c r="TZZ7" s="3029"/>
      <c r="UAA7" s="3029"/>
      <c r="UAB7" s="1069"/>
      <c r="UAC7" s="73"/>
      <c r="UAD7" s="2439"/>
      <c r="UAE7" s="3021"/>
      <c r="UAF7" s="3021"/>
      <c r="UAG7" s="3029"/>
      <c r="UAH7" s="3029"/>
      <c r="UAI7" s="3029"/>
      <c r="UAJ7" s="1069"/>
      <c r="UAK7" s="73"/>
      <c r="UAL7" s="2439"/>
      <c r="UAM7" s="3021"/>
      <c r="UAN7" s="3021"/>
      <c r="UAO7" s="3029"/>
      <c r="UAP7" s="3029"/>
      <c r="UAQ7" s="3029"/>
      <c r="UAR7" s="1069"/>
      <c r="UAS7" s="73"/>
      <c r="UAT7" s="2439"/>
      <c r="UAU7" s="3021"/>
      <c r="UAV7" s="3021"/>
      <c r="UAW7" s="3029"/>
      <c r="UAX7" s="3029"/>
      <c r="UAY7" s="3029"/>
      <c r="UAZ7" s="1069"/>
      <c r="UBA7" s="73"/>
      <c r="UBB7" s="2439"/>
      <c r="UBC7" s="3021"/>
      <c r="UBD7" s="3021"/>
      <c r="UBE7" s="3029"/>
      <c r="UBF7" s="3029"/>
      <c r="UBG7" s="3029"/>
      <c r="UBH7" s="1069"/>
      <c r="UBI7" s="73"/>
      <c r="UBJ7" s="2439"/>
      <c r="UBK7" s="3021"/>
      <c r="UBL7" s="3021"/>
      <c r="UBM7" s="3029"/>
      <c r="UBN7" s="3029"/>
      <c r="UBO7" s="3029"/>
      <c r="UBP7" s="1069"/>
      <c r="UBQ7" s="73"/>
      <c r="UBR7" s="2439"/>
      <c r="UBS7" s="3021"/>
      <c r="UBT7" s="3021"/>
      <c r="UBU7" s="3029"/>
      <c r="UBV7" s="3029"/>
      <c r="UBW7" s="3029"/>
      <c r="UBX7" s="1069"/>
      <c r="UBY7" s="73"/>
      <c r="UBZ7" s="2439"/>
      <c r="UCA7" s="3021"/>
      <c r="UCB7" s="3021"/>
      <c r="UCC7" s="3029"/>
      <c r="UCD7" s="3029"/>
      <c r="UCE7" s="3029"/>
      <c r="UCF7" s="1069"/>
      <c r="UCG7" s="73"/>
      <c r="UCH7" s="2439"/>
      <c r="UCI7" s="3021"/>
      <c r="UCJ7" s="3021"/>
      <c r="UCK7" s="3029"/>
      <c r="UCL7" s="3029"/>
      <c r="UCM7" s="3029"/>
      <c r="UCN7" s="1069"/>
      <c r="UCO7" s="73"/>
      <c r="UCP7" s="2439"/>
      <c r="UCQ7" s="3021"/>
      <c r="UCR7" s="3021"/>
      <c r="UCS7" s="3029"/>
      <c r="UCT7" s="3029"/>
      <c r="UCU7" s="3029"/>
      <c r="UCV7" s="1069"/>
      <c r="UCW7" s="73"/>
      <c r="UCX7" s="2439"/>
      <c r="UCY7" s="3021"/>
      <c r="UCZ7" s="3021"/>
      <c r="UDA7" s="3029"/>
      <c r="UDB7" s="3029"/>
      <c r="UDC7" s="3029"/>
      <c r="UDD7" s="1069"/>
      <c r="UDE7" s="73"/>
      <c r="UDF7" s="2439"/>
      <c r="UDG7" s="3021"/>
      <c r="UDH7" s="3021"/>
      <c r="UDI7" s="3029"/>
      <c r="UDJ7" s="3029"/>
      <c r="UDK7" s="3029"/>
      <c r="UDL7" s="1069"/>
      <c r="UDM7" s="73"/>
      <c r="UDN7" s="2439"/>
      <c r="UDO7" s="3021"/>
      <c r="UDP7" s="3021"/>
      <c r="UDQ7" s="3029"/>
      <c r="UDR7" s="3029"/>
      <c r="UDS7" s="3029"/>
      <c r="UDT7" s="1069"/>
      <c r="UDU7" s="73"/>
      <c r="UDV7" s="2439"/>
      <c r="UDW7" s="3021"/>
      <c r="UDX7" s="3021"/>
      <c r="UDY7" s="3029"/>
      <c r="UDZ7" s="3029"/>
      <c r="UEA7" s="3029"/>
      <c r="UEB7" s="1069"/>
      <c r="UEC7" s="73"/>
      <c r="UED7" s="2439"/>
      <c r="UEE7" s="3021"/>
      <c r="UEF7" s="3021"/>
      <c r="UEG7" s="3029"/>
      <c r="UEH7" s="3029"/>
      <c r="UEI7" s="3029"/>
      <c r="UEJ7" s="1069"/>
      <c r="UEK7" s="73"/>
      <c r="UEL7" s="2439"/>
      <c r="UEM7" s="3021"/>
      <c r="UEN7" s="3021"/>
      <c r="UEO7" s="3029"/>
      <c r="UEP7" s="3029"/>
      <c r="UEQ7" s="3029"/>
      <c r="UER7" s="1069"/>
      <c r="UES7" s="73"/>
      <c r="UET7" s="2439"/>
      <c r="UEU7" s="3021"/>
      <c r="UEV7" s="3021"/>
      <c r="UEW7" s="3029"/>
      <c r="UEX7" s="3029"/>
      <c r="UEY7" s="3029"/>
      <c r="UEZ7" s="1069"/>
      <c r="UFA7" s="73"/>
      <c r="UFB7" s="2439"/>
      <c r="UFC7" s="3021"/>
      <c r="UFD7" s="3021"/>
      <c r="UFE7" s="3029"/>
      <c r="UFF7" s="3029"/>
      <c r="UFG7" s="3029"/>
      <c r="UFH7" s="1069"/>
      <c r="UFI7" s="73"/>
      <c r="UFJ7" s="2439"/>
      <c r="UFK7" s="3021"/>
      <c r="UFL7" s="3021"/>
      <c r="UFM7" s="3029"/>
      <c r="UFN7" s="3029"/>
      <c r="UFO7" s="3029"/>
      <c r="UFP7" s="1069"/>
      <c r="UFQ7" s="73"/>
      <c r="UFR7" s="2439"/>
      <c r="UFS7" s="3021"/>
      <c r="UFT7" s="3021"/>
      <c r="UFU7" s="3029"/>
      <c r="UFV7" s="3029"/>
      <c r="UFW7" s="3029"/>
      <c r="UFX7" s="1069"/>
      <c r="UFY7" s="73"/>
      <c r="UFZ7" s="2439"/>
      <c r="UGA7" s="3021"/>
      <c r="UGB7" s="3021"/>
      <c r="UGC7" s="3029"/>
      <c r="UGD7" s="3029"/>
      <c r="UGE7" s="3029"/>
      <c r="UGF7" s="1069"/>
      <c r="UGG7" s="73"/>
      <c r="UGH7" s="2439"/>
      <c r="UGI7" s="3021"/>
      <c r="UGJ7" s="3021"/>
      <c r="UGK7" s="3029"/>
      <c r="UGL7" s="3029"/>
      <c r="UGM7" s="3029"/>
      <c r="UGN7" s="1069"/>
      <c r="UGO7" s="73"/>
      <c r="UGP7" s="2439"/>
      <c r="UGQ7" s="3021"/>
      <c r="UGR7" s="3021"/>
      <c r="UGS7" s="3029"/>
      <c r="UGT7" s="3029"/>
      <c r="UGU7" s="3029"/>
      <c r="UGV7" s="1069"/>
      <c r="UGW7" s="73"/>
      <c r="UGX7" s="2439"/>
      <c r="UGY7" s="3021"/>
      <c r="UGZ7" s="3021"/>
      <c r="UHA7" s="3029"/>
      <c r="UHB7" s="3029"/>
      <c r="UHC7" s="3029"/>
      <c r="UHD7" s="1069"/>
      <c r="UHE7" s="73"/>
      <c r="UHF7" s="2439"/>
      <c r="UHG7" s="3021"/>
      <c r="UHH7" s="3021"/>
      <c r="UHI7" s="3029"/>
      <c r="UHJ7" s="3029"/>
      <c r="UHK7" s="3029"/>
      <c r="UHL7" s="1069"/>
      <c r="UHM7" s="73"/>
      <c r="UHN7" s="2439"/>
      <c r="UHO7" s="3021"/>
      <c r="UHP7" s="3021"/>
      <c r="UHQ7" s="3029"/>
      <c r="UHR7" s="3029"/>
      <c r="UHS7" s="3029"/>
      <c r="UHT7" s="1069"/>
      <c r="UHU7" s="73"/>
      <c r="UHV7" s="2439"/>
      <c r="UHW7" s="3021"/>
      <c r="UHX7" s="3021"/>
      <c r="UHY7" s="3029"/>
      <c r="UHZ7" s="3029"/>
      <c r="UIA7" s="3029"/>
      <c r="UIB7" s="1069"/>
      <c r="UIC7" s="73"/>
      <c r="UID7" s="2439"/>
      <c r="UIE7" s="3021"/>
      <c r="UIF7" s="3021"/>
      <c r="UIG7" s="3029"/>
      <c r="UIH7" s="3029"/>
      <c r="UII7" s="3029"/>
      <c r="UIJ7" s="1069"/>
      <c r="UIK7" s="73"/>
      <c r="UIL7" s="2439"/>
      <c r="UIM7" s="3021"/>
      <c r="UIN7" s="3021"/>
      <c r="UIO7" s="3029"/>
      <c r="UIP7" s="3029"/>
      <c r="UIQ7" s="3029"/>
      <c r="UIR7" s="1069"/>
      <c r="UIS7" s="73"/>
      <c r="UIT7" s="2439"/>
      <c r="UIU7" s="3021"/>
      <c r="UIV7" s="3021"/>
      <c r="UIW7" s="3029"/>
      <c r="UIX7" s="3029"/>
      <c r="UIY7" s="3029"/>
      <c r="UIZ7" s="1069"/>
      <c r="UJA7" s="73"/>
      <c r="UJB7" s="2439"/>
      <c r="UJC7" s="3021"/>
      <c r="UJD7" s="3021"/>
      <c r="UJE7" s="3029"/>
      <c r="UJF7" s="3029"/>
      <c r="UJG7" s="3029"/>
      <c r="UJH7" s="1069"/>
      <c r="UJI7" s="73"/>
      <c r="UJJ7" s="2439"/>
      <c r="UJK7" s="3021"/>
      <c r="UJL7" s="3021"/>
      <c r="UJM7" s="3029"/>
      <c r="UJN7" s="3029"/>
      <c r="UJO7" s="3029"/>
      <c r="UJP7" s="1069"/>
      <c r="UJQ7" s="73"/>
      <c r="UJR7" s="2439"/>
      <c r="UJS7" s="3021"/>
      <c r="UJT7" s="3021"/>
      <c r="UJU7" s="3029"/>
      <c r="UJV7" s="3029"/>
      <c r="UJW7" s="3029"/>
      <c r="UJX7" s="1069"/>
      <c r="UJY7" s="73"/>
      <c r="UJZ7" s="2439"/>
      <c r="UKA7" s="3021"/>
      <c r="UKB7" s="3021"/>
      <c r="UKC7" s="3029"/>
      <c r="UKD7" s="3029"/>
      <c r="UKE7" s="3029"/>
      <c r="UKF7" s="1069"/>
      <c r="UKG7" s="73"/>
      <c r="UKH7" s="2439"/>
      <c r="UKI7" s="3021"/>
      <c r="UKJ7" s="3021"/>
      <c r="UKK7" s="3029"/>
      <c r="UKL7" s="3029"/>
      <c r="UKM7" s="3029"/>
      <c r="UKN7" s="1069"/>
      <c r="UKO7" s="73"/>
      <c r="UKP7" s="2439"/>
      <c r="UKQ7" s="3021"/>
      <c r="UKR7" s="3021"/>
      <c r="UKS7" s="3029"/>
      <c r="UKT7" s="3029"/>
      <c r="UKU7" s="3029"/>
      <c r="UKV7" s="1069"/>
      <c r="UKW7" s="73"/>
      <c r="UKX7" s="2439"/>
      <c r="UKY7" s="3021"/>
      <c r="UKZ7" s="3021"/>
      <c r="ULA7" s="3029"/>
      <c r="ULB7" s="3029"/>
      <c r="ULC7" s="3029"/>
      <c r="ULD7" s="1069"/>
      <c r="ULE7" s="73"/>
      <c r="ULF7" s="2439"/>
      <c r="ULG7" s="3021"/>
      <c r="ULH7" s="3021"/>
      <c r="ULI7" s="3029"/>
      <c r="ULJ7" s="3029"/>
      <c r="ULK7" s="3029"/>
      <c r="ULL7" s="1069"/>
      <c r="ULM7" s="73"/>
      <c r="ULN7" s="2439"/>
      <c r="ULO7" s="3021"/>
      <c r="ULP7" s="3021"/>
      <c r="ULQ7" s="3029"/>
      <c r="ULR7" s="3029"/>
      <c r="ULS7" s="3029"/>
      <c r="ULT7" s="1069"/>
      <c r="ULU7" s="73"/>
      <c r="ULV7" s="2439"/>
      <c r="ULW7" s="3021"/>
      <c r="ULX7" s="3021"/>
      <c r="ULY7" s="3029"/>
      <c r="ULZ7" s="3029"/>
      <c r="UMA7" s="3029"/>
      <c r="UMB7" s="1069"/>
      <c r="UMC7" s="73"/>
      <c r="UMD7" s="2439"/>
      <c r="UME7" s="3021"/>
      <c r="UMF7" s="3021"/>
      <c r="UMG7" s="3029"/>
      <c r="UMH7" s="3029"/>
      <c r="UMI7" s="3029"/>
      <c r="UMJ7" s="1069"/>
      <c r="UMK7" s="73"/>
      <c r="UML7" s="2439"/>
      <c r="UMM7" s="3021"/>
      <c r="UMN7" s="3021"/>
      <c r="UMO7" s="3029"/>
      <c r="UMP7" s="3029"/>
      <c r="UMQ7" s="3029"/>
      <c r="UMR7" s="1069"/>
      <c r="UMS7" s="73"/>
      <c r="UMT7" s="2439"/>
      <c r="UMU7" s="3021"/>
      <c r="UMV7" s="3021"/>
      <c r="UMW7" s="3029"/>
      <c r="UMX7" s="3029"/>
      <c r="UMY7" s="3029"/>
      <c r="UMZ7" s="1069"/>
      <c r="UNA7" s="73"/>
      <c r="UNB7" s="2439"/>
      <c r="UNC7" s="3021"/>
      <c r="UND7" s="3021"/>
      <c r="UNE7" s="3029"/>
      <c r="UNF7" s="3029"/>
      <c r="UNG7" s="3029"/>
      <c r="UNH7" s="1069"/>
      <c r="UNI7" s="73"/>
      <c r="UNJ7" s="2439"/>
      <c r="UNK7" s="3021"/>
      <c r="UNL7" s="3021"/>
      <c r="UNM7" s="3029"/>
      <c r="UNN7" s="3029"/>
      <c r="UNO7" s="3029"/>
      <c r="UNP7" s="1069"/>
      <c r="UNQ7" s="73"/>
      <c r="UNR7" s="2439"/>
      <c r="UNS7" s="3021"/>
      <c r="UNT7" s="3021"/>
      <c r="UNU7" s="3029"/>
      <c r="UNV7" s="3029"/>
      <c r="UNW7" s="3029"/>
      <c r="UNX7" s="1069"/>
      <c r="UNY7" s="73"/>
      <c r="UNZ7" s="2439"/>
      <c r="UOA7" s="3021"/>
      <c r="UOB7" s="3021"/>
      <c r="UOC7" s="3029"/>
      <c r="UOD7" s="3029"/>
      <c r="UOE7" s="3029"/>
      <c r="UOF7" s="1069"/>
      <c r="UOG7" s="73"/>
      <c r="UOH7" s="2439"/>
      <c r="UOI7" s="3021"/>
      <c r="UOJ7" s="3021"/>
      <c r="UOK7" s="3029"/>
      <c r="UOL7" s="3029"/>
      <c r="UOM7" s="3029"/>
      <c r="UON7" s="1069"/>
      <c r="UOO7" s="73"/>
      <c r="UOP7" s="2439"/>
      <c r="UOQ7" s="3021"/>
      <c r="UOR7" s="3021"/>
      <c r="UOS7" s="3029"/>
      <c r="UOT7" s="3029"/>
      <c r="UOU7" s="3029"/>
      <c r="UOV7" s="1069"/>
      <c r="UOW7" s="73"/>
      <c r="UOX7" s="2439"/>
      <c r="UOY7" s="3021"/>
      <c r="UOZ7" s="3021"/>
      <c r="UPA7" s="3029"/>
      <c r="UPB7" s="3029"/>
      <c r="UPC7" s="3029"/>
      <c r="UPD7" s="1069"/>
      <c r="UPE7" s="73"/>
      <c r="UPF7" s="2439"/>
      <c r="UPG7" s="3021"/>
      <c r="UPH7" s="3021"/>
      <c r="UPI7" s="3029"/>
      <c r="UPJ7" s="3029"/>
      <c r="UPK7" s="3029"/>
      <c r="UPL7" s="1069"/>
      <c r="UPM7" s="73"/>
      <c r="UPN7" s="2439"/>
      <c r="UPO7" s="3021"/>
      <c r="UPP7" s="3021"/>
      <c r="UPQ7" s="3029"/>
      <c r="UPR7" s="3029"/>
      <c r="UPS7" s="3029"/>
      <c r="UPT7" s="1069"/>
      <c r="UPU7" s="73"/>
      <c r="UPV7" s="2439"/>
      <c r="UPW7" s="3021"/>
      <c r="UPX7" s="3021"/>
      <c r="UPY7" s="3029"/>
      <c r="UPZ7" s="3029"/>
      <c r="UQA7" s="3029"/>
      <c r="UQB7" s="1069"/>
      <c r="UQC7" s="73"/>
      <c r="UQD7" s="2439"/>
      <c r="UQE7" s="3021"/>
      <c r="UQF7" s="3021"/>
      <c r="UQG7" s="3029"/>
      <c r="UQH7" s="3029"/>
      <c r="UQI7" s="3029"/>
      <c r="UQJ7" s="1069"/>
      <c r="UQK7" s="73"/>
      <c r="UQL7" s="2439"/>
      <c r="UQM7" s="3021"/>
      <c r="UQN7" s="3021"/>
      <c r="UQO7" s="3029"/>
      <c r="UQP7" s="3029"/>
      <c r="UQQ7" s="3029"/>
      <c r="UQR7" s="1069"/>
      <c r="UQS7" s="73"/>
      <c r="UQT7" s="2439"/>
      <c r="UQU7" s="3021"/>
      <c r="UQV7" s="3021"/>
      <c r="UQW7" s="3029"/>
      <c r="UQX7" s="3029"/>
      <c r="UQY7" s="3029"/>
      <c r="UQZ7" s="1069"/>
      <c r="URA7" s="73"/>
      <c r="URB7" s="2439"/>
      <c r="URC7" s="3021"/>
      <c r="URD7" s="3021"/>
      <c r="URE7" s="3029"/>
      <c r="URF7" s="3029"/>
      <c r="URG7" s="3029"/>
      <c r="URH7" s="1069"/>
      <c r="URI7" s="73"/>
      <c r="URJ7" s="2439"/>
      <c r="URK7" s="3021"/>
      <c r="URL7" s="3021"/>
      <c r="URM7" s="3029"/>
      <c r="URN7" s="3029"/>
      <c r="URO7" s="3029"/>
      <c r="URP7" s="1069"/>
      <c r="URQ7" s="73"/>
      <c r="URR7" s="2439"/>
      <c r="URS7" s="3021"/>
      <c r="URT7" s="3021"/>
      <c r="URU7" s="3029"/>
      <c r="URV7" s="3029"/>
      <c r="URW7" s="3029"/>
      <c r="URX7" s="1069"/>
      <c r="URY7" s="73"/>
      <c r="URZ7" s="2439"/>
      <c r="USA7" s="3021"/>
      <c r="USB7" s="3021"/>
      <c r="USC7" s="3029"/>
      <c r="USD7" s="3029"/>
      <c r="USE7" s="3029"/>
      <c r="USF7" s="1069"/>
      <c r="USG7" s="73"/>
      <c r="USH7" s="2439"/>
      <c r="USI7" s="3021"/>
      <c r="USJ7" s="3021"/>
      <c r="USK7" s="3029"/>
      <c r="USL7" s="3029"/>
      <c r="USM7" s="3029"/>
      <c r="USN7" s="1069"/>
      <c r="USO7" s="73"/>
      <c r="USP7" s="2439"/>
      <c r="USQ7" s="3021"/>
      <c r="USR7" s="3021"/>
      <c r="USS7" s="3029"/>
      <c r="UST7" s="3029"/>
      <c r="USU7" s="3029"/>
      <c r="USV7" s="1069"/>
      <c r="USW7" s="73"/>
      <c r="USX7" s="2439"/>
      <c r="USY7" s="3021"/>
      <c r="USZ7" s="3021"/>
      <c r="UTA7" s="3029"/>
      <c r="UTB7" s="3029"/>
      <c r="UTC7" s="3029"/>
      <c r="UTD7" s="1069"/>
      <c r="UTE7" s="73"/>
      <c r="UTF7" s="2439"/>
      <c r="UTG7" s="3021"/>
      <c r="UTH7" s="3021"/>
      <c r="UTI7" s="3029"/>
      <c r="UTJ7" s="3029"/>
      <c r="UTK7" s="3029"/>
      <c r="UTL7" s="1069"/>
      <c r="UTM7" s="73"/>
      <c r="UTN7" s="2439"/>
      <c r="UTO7" s="3021"/>
      <c r="UTP7" s="3021"/>
      <c r="UTQ7" s="3029"/>
      <c r="UTR7" s="3029"/>
      <c r="UTS7" s="3029"/>
      <c r="UTT7" s="1069"/>
      <c r="UTU7" s="73"/>
      <c r="UTV7" s="2439"/>
      <c r="UTW7" s="3021"/>
      <c r="UTX7" s="3021"/>
      <c r="UTY7" s="3029"/>
      <c r="UTZ7" s="3029"/>
      <c r="UUA7" s="3029"/>
      <c r="UUB7" s="1069"/>
      <c r="UUC7" s="73"/>
      <c r="UUD7" s="2439"/>
      <c r="UUE7" s="3021"/>
      <c r="UUF7" s="3021"/>
      <c r="UUG7" s="3029"/>
      <c r="UUH7" s="3029"/>
      <c r="UUI7" s="3029"/>
      <c r="UUJ7" s="1069"/>
      <c r="UUK7" s="73"/>
      <c r="UUL7" s="2439"/>
      <c r="UUM7" s="3021"/>
      <c r="UUN7" s="3021"/>
      <c r="UUO7" s="3029"/>
      <c r="UUP7" s="3029"/>
      <c r="UUQ7" s="3029"/>
      <c r="UUR7" s="1069"/>
      <c r="UUS7" s="73"/>
      <c r="UUT7" s="2439"/>
      <c r="UUU7" s="3021"/>
      <c r="UUV7" s="3021"/>
      <c r="UUW7" s="3029"/>
      <c r="UUX7" s="3029"/>
      <c r="UUY7" s="3029"/>
      <c r="UUZ7" s="1069"/>
      <c r="UVA7" s="73"/>
      <c r="UVB7" s="2439"/>
      <c r="UVC7" s="3021"/>
      <c r="UVD7" s="3021"/>
      <c r="UVE7" s="3029"/>
      <c r="UVF7" s="3029"/>
      <c r="UVG7" s="3029"/>
      <c r="UVH7" s="1069"/>
      <c r="UVI7" s="73"/>
      <c r="UVJ7" s="2439"/>
      <c r="UVK7" s="3021"/>
      <c r="UVL7" s="3021"/>
      <c r="UVM7" s="3029"/>
      <c r="UVN7" s="3029"/>
      <c r="UVO7" s="3029"/>
      <c r="UVP7" s="1069"/>
      <c r="UVQ7" s="73"/>
      <c r="UVR7" s="2439"/>
      <c r="UVS7" s="3021"/>
      <c r="UVT7" s="3021"/>
      <c r="UVU7" s="3029"/>
      <c r="UVV7" s="3029"/>
      <c r="UVW7" s="3029"/>
      <c r="UVX7" s="1069"/>
      <c r="UVY7" s="73"/>
      <c r="UVZ7" s="2439"/>
      <c r="UWA7" s="3021"/>
      <c r="UWB7" s="3021"/>
      <c r="UWC7" s="3029"/>
      <c r="UWD7" s="3029"/>
      <c r="UWE7" s="3029"/>
      <c r="UWF7" s="1069"/>
      <c r="UWG7" s="73"/>
      <c r="UWH7" s="2439"/>
      <c r="UWI7" s="3021"/>
      <c r="UWJ7" s="3021"/>
      <c r="UWK7" s="3029"/>
      <c r="UWL7" s="3029"/>
      <c r="UWM7" s="3029"/>
      <c r="UWN7" s="1069"/>
      <c r="UWO7" s="73"/>
      <c r="UWP7" s="2439"/>
      <c r="UWQ7" s="3021"/>
      <c r="UWR7" s="3021"/>
      <c r="UWS7" s="3029"/>
      <c r="UWT7" s="3029"/>
      <c r="UWU7" s="3029"/>
      <c r="UWV7" s="1069"/>
      <c r="UWW7" s="73"/>
      <c r="UWX7" s="2439"/>
      <c r="UWY7" s="3021"/>
      <c r="UWZ7" s="3021"/>
      <c r="UXA7" s="3029"/>
      <c r="UXB7" s="3029"/>
      <c r="UXC7" s="3029"/>
      <c r="UXD7" s="1069"/>
      <c r="UXE7" s="73"/>
      <c r="UXF7" s="2439"/>
      <c r="UXG7" s="3021"/>
      <c r="UXH7" s="3021"/>
      <c r="UXI7" s="3029"/>
      <c r="UXJ7" s="3029"/>
      <c r="UXK7" s="3029"/>
      <c r="UXL7" s="1069"/>
      <c r="UXM7" s="73"/>
      <c r="UXN7" s="2439"/>
      <c r="UXO7" s="3021"/>
      <c r="UXP7" s="3021"/>
      <c r="UXQ7" s="3029"/>
      <c r="UXR7" s="3029"/>
      <c r="UXS7" s="3029"/>
      <c r="UXT7" s="1069"/>
      <c r="UXU7" s="73"/>
      <c r="UXV7" s="2439"/>
      <c r="UXW7" s="3021"/>
      <c r="UXX7" s="3021"/>
      <c r="UXY7" s="3029"/>
      <c r="UXZ7" s="3029"/>
      <c r="UYA7" s="3029"/>
      <c r="UYB7" s="1069"/>
      <c r="UYC7" s="73"/>
      <c r="UYD7" s="2439"/>
      <c r="UYE7" s="3021"/>
      <c r="UYF7" s="3021"/>
      <c r="UYG7" s="3029"/>
      <c r="UYH7" s="3029"/>
      <c r="UYI7" s="3029"/>
      <c r="UYJ7" s="1069"/>
      <c r="UYK7" s="73"/>
      <c r="UYL7" s="2439"/>
      <c r="UYM7" s="3021"/>
      <c r="UYN7" s="3021"/>
      <c r="UYO7" s="3029"/>
      <c r="UYP7" s="3029"/>
      <c r="UYQ7" s="3029"/>
      <c r="UYR7" s="1069"/>
      <c r="UYS7" s="73"/>
      <c r="UYT7" s="2439"/>
      <c r="UYU7" s="3021"/>
      <c r="UYV7" s="3021"/>
      <c r="UYW7" s="3029"/>
      <c r="UYX7" s="3029"/>
      <c r="UYY7" s="3029"/>
      <c r="UYZ7" s="1069"/>
      <c r="UZA7" s="73"/>
      <c r="UZB7" s="2439"/>
      <c r="UZC7" s="3021"/>
      <c r="UZD7" s="3021"/>
      <c r="UZE7" s="3029"/>
      <c r="UZF7" s="3029"/>
      <c r="UZG7" s="3029"/>
      <c r="UZH7" s="1069"/>
      <c r="UZI7" s="73"/>
      <c r="UZJ7" s="2439"/>
      <c r="UZK7" s="3021"/>
      <c r="UZL7" s="3021"/>
      <c r="UZM7" s="3029"/>
      <c r="UZN7" s="3029"/>
      <c r="UZO7" s="3029"/>
      <c r="UZP7" s="1069"/>
      <c r="UZQ7" s="73"/>
      <c r="UZR7" s="2439"/>
      <c r="UZS7" s="3021"/>
      <c r="UZT7" s="3021"/>
      <c r="UZU7" s="3029"/>
      <c r="UZV7" s="3029"/>
      <c r="UZW7" s="3029"/>
      <c r="UZX7" s="1069"/>
      <c r="UZY7" s="73"/>
      <c r="UZZ7" s="2439"/>
      <c r="VAA7" s="3021"/>
      <c r="VAB7" s="3021"/>
      <c r="VAC7" s="3029"/>
      <c r="VAD7" s="3029"/>
      <c r="VAE7" s="3029"/>
      <c r="VAF7" s="1069"/>
      <c r="VAG7" s="73"/>
      <c r="VAH7" s="2439"/>
      <c r="VAI7" s="3021"/>
      <c r="VAJ7" s="3021"/>
      <c r="VAK7" s="3029"/>
      <c r="VAL7" s="3029"/>
      <c r="VAM7" s="3029"/>
      <c r="VAN7" s="1069"/>
      <c r="VAO7" s="73"/>
      <c r="VAP7" s="2439"/>
      <c r="VAQ7" s="3021"/>
      <c r="VAR7" s="3021"/>
      <c r="VAS7" s="3029"/>
      <c r="VAT7" s="3029"/>
      <c r="VAU7" s="3029"/>
      <c r="VAV7" s="1069"/>
      <c r="VAW7" s="73"/>
      <c r="VAX7" s="2439"/>
      <c r="VAY7" s="3021"/>
      <c r="VAZ7" s="3021"/>
      <c r="VBA7" s="3029"/>
      <c r="VBB7" s="3029"/>
      <c r="VBC7" s="3029"/>
      <c r="VBD7" s="1069"/>
      <c r="VBE7" s="73"/>
      <c r="VBF7" s="2439"/>
      <c r="VBG7" s="3021"/>
      <c r="VBH7" s="3021"/>
      <c r="VBI7" s="3029"/>
      <c r="VBJ7" s="3029"/>
      <c r="VBK7" s="3029"/>
      <c r="VBL7" s="1069"/>
      <c r="VBM7" s="73"/>
      <c r="VBN7" s="2439"/>
      <c r="VBO7" s="3021"/>
      <c r="VBP7" s="3021"/>
      <c r="VBQ7" s="3029"/>
      <c r="VBR7" s="3029"/>
      <c r="VBS7" s="3029"/>
      <c r="VBT7" s="1069"/>
      <c r="VBU7" s="73"/>
      <c r="VBV7" s="2439"/>
      <c r="VBW7" s="3021"/>
      <c r="VBX7" s="3021"/>
      <c r="VBY7" s="3029"/>
      <c r="VBZ7" s="3029"/>
      <c r="VCA7" s="3029"/>
      <c r="VCB7" s="1069"/>
      <c r="VCC7" s="73"/>
      <c r="VCD7" s="2439"/>
      <c r="VCE7" s="3021"/>
      <c r="VCF7" s="3021"/>
      <c r="VCG7" s="3029"/>
      <c r="VCH7" s="3029"/>
      <c r="VCI7" s="3029"/>
      <c r="VCJ7" s="1069"/>
      <c r="VCK7" s="73"/>
      <c r="VCL7" s="2439"/>
      <c r="VCM7" s="3021"/>
      <c r="VCN7" s="3021"/>
      <c r="VCO7" s="3029"/>
      <c r="VCP7" s="3029"/>
      <c r="VCQ7" s="3029"/>
      <c r="VCR7" s="1069"/>
      <c r="VCS7" s="73"/>
      <c r="VCT7" s="2439"/>
      <c r="VCU7" s="3021"/>
      <c r="VCV7" s="3021"/>
      <c r="VCW7" s="3029"/>
      <c r="VCX7" s="3029"/>
      <c r="VCY7" s="3029"/>
      <c r="VCZ7" s="1069"/>
      <c r="VDA7" s="73"/>
      <c r="VDB7" s="2439"/>
      <c r="VDC7" s="3021"/>
      <c r="VDD7" s="3021"/>
      <c r="VDE7" s="3029"/>
      <c r="VDF7" s="3029"/>
      <c r="VDG7" s="3029"/>
      <c r="VDH7" s="1069"/>
      <c r="VDI7" s="73"/>
      <c r="VDJ7" s="2439"/>
      <c r="VDK7" s="3021"/>
      <c r="VDL7" s="3021"/>
      <c r="VDM7" s="3029"/>
      <c r="VDN7" s="3029"/>
      <c r="VDO7" s="3029"/>
      <c r="VDP7" s="1069"/>
      <c r="VDQ7" s="73"/>
      <c r="VDR7" s="2439"/>
      <c r="VDS7" s="3021"/>
      <c r="VDT7" s="3021"/>
      <c r="VDU7" s="3029"/>
      <c r="VDV7" s="3029"/>
      <c r="VDW7" s="3029"/>
      <c r="VDX7" s="1069"/>
      <c r="VDY7" s="73"/>
      <c r="VDZ7" s="2439"/>
      <c r="VEA7" s="3021"/>
      <c r="VEB7" s="3021"/>
      <c r="VEC7" s="3029"/>
      <c r="VED7" s="3029"/>
      <c r="VEE7" s="3029"/>
      <c r="VEF7" s="1069"/>
      <c r="VEG7" s="73"/>
      <c r="VEH7" s="2439"/>
      <c r="VEI7" s="3021"/>
      <c r="VEJ7" s="3021"/>
      <c r="VEK7" s="3029"/>
      <c r="VEL7" s="3029"/>
      <c r="VEM7" s="3029"/>
      <c r="VEN7" s="1069"/>
      <c r="VEO7" s="73"/>
      <c r="VEP7" s="2439"/>
      <c r="VEQ7" s="3021"/>
      <c r="VER7" s="3021"/>
      <c r="VES7" s="3029"/>
      <c r="VET7" s="3029"/>
      <c r="VEU7" s="3029"/>
      <c r="VEV7" s="1069"/>
      <c r="VEW7" s="73"/>
      <c r="VEX7" s="2439"/>
      <c r="VEY7" s="3021"/>
      <c r="VEZ7" s="3021"/>
      <c r="VFA7" s="3029"/>
      <c r="VFB7" s="3029"/>
      <c r="VFC7" s="3029"/>
      <c r="VFD7" s="1069"/>
      <c r="VFE7" s="73"/>
      <c r="VFF7" s="2439"/>
      <c r="VFG7" s="3021"/>
      <c r="VFH7" s="3021"/>
      <c r="VFI7" s="3029"/>
      <c r="VFJ7" s="3029"/>
      <c r="VFK7" s="3029"/>
      <c r="VFL7" s="1069"/>
      <c r="VFM7" s="73"/>
      <c r="VFN7" s="2439"/>
      <c r="VFO7" s="3021"/>
      <c r="VFP7" s="3021"/>
      <c r="VFQ7" s="3029"/>
      <c r="VFR7" s="3029"/>
      <c r="VFS7" s="3029"/>
      <c r="VFT7" s="1069"/>
      <c r="VFU7" s="73"/>
      <c r="VFV7" s="2439"/>
      <c r="VFW7" s="3021"/>
      <c r="VFX7" s="3021"/>
      <c r="VFY7" s="3029"/>
      <c r="VFZ7" s="3029"/>
      <c r="VGA7" s="3029"/>
      <c r="VGB7" s="1069"/>
      <c r="VGC7" s="73"/>
      <c r="VGD7" s="2439"/>
      <c r="VGE7" s="3021"/>
      <c r="VGF7" s="3021"/>
      <c r="VGG7" s="3029"/>
      <c r="VGH7" s="3029"/>
      <c r="VGI7" s="3029"/>
      <c r="VGJ7" s="1069"/>
      <c r="VGK7" s="73"/>
      <c r="VGL7" s="2439"/>
      <c r="VGM7" s="3021"/>
      <c r="VGN7" s="3021"/>
      <c r="VGO7" s="3029"/>
      <c r="VGP7" s="3029"/>
      <c r="VGQ7" s="3029"/>
      <c r="VGR7" s="1069"/>
      <c r="VGS7" s="73"/>
      <c r="VGT7" s="2439"/>
      <c r="VGU7" s="3021"/>
      <c r="VGV7" s="3021"/>
      <c r="VGW7" s="3029"/>
      <c r="VGX7" s="3029"/>
      <c r="VGY7" s="3029"/>
      <c r="VGZ7" s="1069"/>
      <c r="VHA7" s="73"/>
      <c r="VHB7" s="2439"/>
      <c r="VHC7" s="3021"/>
      <c r="VHD7" s="3021"/>
      <c r="VHE7" s="3029"/>
      <c r="VHF7" s="3029"/>
      <c r="VHG7" s="3029"/>
      <c r="VHH7" s="1069"/>
      <c r="VHI7" s="73"/>
      <c r="VHJ7" s="2439"/>
      <c r="VHK7" s="3021"/>
      <c r="VHL7" s="3021"/>
      <c r="VHM7" s="3029"/>
      <c r="VHN7" s="3029"/>
      <c r="VHO7" s="3029"/>
      <c r="VHP7" s="1069"/>
      <c r="VHQ7" s="73"/>
      <c r="VHR7" s="2439"/>
      <c r="VHS7" s="3021"/>
      <c r="VHT7" s="3021"/>
      <c r="VHU7" s="3029"/>
      <c r="VHV7" s="3029"/>
      <c r="VHW7" s="3029"/>
      <c r="VHX7" s="1069"/>
      <c r="VHY7" s="73"/>
      <c r="VHZ7" s="2439"/>
      <c r="VIA7" s="3021"/>
      <c r="VIB7" s="3021"/>
      <c r="VIC7" s="3029"/>
      <c r="VID7" s="3029"/>
      <c r="VIE7" s="3029"/>
      <c r="VIF7" s="1069"/>
      <c r="VIG7" s="73"/>
      <c r="VIH7" s="2439"/>
      <c r="VII7" s="3021"/>
      <c r="VIJ7" s="3021"/>
      <c r="VIK7" s="3029"/>
      <c r="VIL7" s="3029"/>
      <c r="VIM7" s="3029"/>
      <c r="VIN7" s="1069"/>
      <c r="VIO7" s="73"/>
      <c r="VIP7" s="2439"/>
      <c r="VIQ7" s="3021"/>
      <c r="VIR7" s="3021"/>
      <c r="VIS7" s="3029"/>
      <c r="VIT7" s="3029"/>
      <c r="VIU7" s="3029"/>
      <c r="VIV7" s="1069"/>
      <c r="VIW7" s="73"/>
      <c r="VIX7" s="2439"/>
      <c r="VIY7" s="3021"/>
      <c r="VIZ7" s="3021"/>
      <c r="VJA7" s="3029"/>
      <c r="VJB7" s="3029"/>
      <c r="VJC7" s="3029"/>
      <c r="VJD7" s="1069"/>
      <c r="VJE7" s="73"/>
      <c r="VJF7" s="2439"/>
      <c r="VJG7" s="3021"/>
      <c r="VJH7" s="3021"/>
      <c r="VJI7" s="3029"/>
      <c r="VJJ7" s="3029"/>
      <c r="VJK7" s="3029"/>
      <c r="VJL7" s="1069"/>
      <c r="VJM7" s="73"/>
      <c r="VJN7" s="2439"/>
      <c r="VJO7" s="3021"/>
      <c r="VJP7" s="3021"/>
      <c r="VJQ7" s="3029"/>
      <c r="VJR7" s="3029"/>
      <c r="VJS7" s="3029"/>
      <c r="VJT7" s="1069"/>
      <c r="VJU7" s="73"/>
      <c r="VJV7" s="2439"/>
      <c r="VJW7" s="3021"/>
      <c r="VJX7" s="3021"/>
      <c r="VJY7" s="3029"/>
      <c r="VJZ7" s="3029"/>
      <c r="VKA7" s="3029"/>
      <c r="VKB7" s="1069"/>
      <c r="VKC7" s="73"/>
      <c r="VKD7" s="2439"/>
      <c r="VKE7" s="3021"/>
      <c r="VKF7" s="3021"/>
      <c r="VKG7" s="3029"/>
      <c r="VKH7" s="3029"/>
      <c r="VKI7" s="3029"/>
      <c r="VKJ7" s="1069"/>
      <c r="VKK7" s="73"/>
      <c r="VKL7" s="2439"/>
      <c r="VKM7" s="3021"/>
      <c r="VKN7" s="3021"/>
      <c r="VKO7" s="3029"/>
      <c r="VKP7" s="3029"/>
      <c r="VKQ7" s="3029"/>
      <c r="VKR7" s="1069"/>
      <c r="VKS7" s="73"/>
      <c r="VKT7" s="2439"/>
      <c r="VKU7" s="3021"/>
      <c r="VKV7" s="3021"/>
      <c r="VKW7" s="3029"/>
      <c r="VKX7" s="3029"/>
      <c r="VKY7" s="3029"/>
      <c r="VKZ7" s="1069"/>
      <c r="VLA7" s="73"/>
      <c r="VLB7" s="2439"/>
      <c r="VLC7" s="3021"/>
      <c r="VLD7" s="3021"/>
      <c r="VLE7" s="3029"/>
      <c r="VLF7" s="3029"/>
      <c r="VLG7" s="3029"/>
      <c r="VLH7" s="1069"/>
      <c r="VLI7" s="73"/>
      <c r="VLJ7" s="2439"/>
      <c r="VLK7" s="3021"/>
      <c r="VLL7" s="3021"/>
      <c r="VLM7" s="3029"/>
      <c r="VLN7" s="3029"/>
      <c r="VLO7" s="3029"/>
      <c r="VLP7" s="1069"/>
      <c r="VLQ7" s="73"/>
      <c r="VLR7" s="2439"/>
      <c r="VLS7" s="3021"/>
      <c r="VLT7" s="3021"/>
      <c r="VLU7" s="3029"/>
      <c r="VLV7" s="3029"/>
      <c r="VLW7" s="3029"/>
      <c r="VLX7" s="1069"/>
      <c r="VLY7" s="73"/>
      <c r="VLZ7" s="2439"/>
      <c r="VMA7" s="3021"/>
      <c r="VMB7" s="3021"/>
      <c r="VMC7" s="3029"/>
      <c r="VMD7" s="3029"/>
      <c r="VME7" s="3029"/>
      <c r="VMF7" s="1069"/>
      <c r="VMG7" s="73"/>
      <c r="VMH7" s="2439"/>
      <c r="VMI7" s="3021"/>
      <c r="VMJ7" s="3021"/>
      <c r="VMK7" s="3029"/>
      <c r="VML7" s="3029"/>
      <c r="VMM7" s="3029"/>
      <c r="VMN7" s="1069"/>
      <c r="VMO7" s="73"/>
      <c r="VMP7" s="2439"/>
      <c r="VMQ7" s="3021"/>
      <c r="VMR7" s="3021"/>
      <c r="VMS7" s="3029"/>
      <c r="VMT7" s="3029"/>
      <c r="VMU7" s="3029"/>
      <c r="VMV7" s="1069"/>
      <c r="VMW7" s="73"/>
      <c r="VMX7" s="2439"/>
      <c r="VMY7" s="3021"/>
      <c r="VMZ7" s="3021"/>
      <c r="VNA7" s="3029"/>
      <c r="VNB7" s="3029"/>
      <c r="VNC7" s="3029"/>
      <c r="VND7" s="1069"/>
      <c r="VNE7" s="73"/>
      <c r="VNF7" s="2439"/>
      <c r="VNG7" s="3021"/>
      <c r="VNH7" s="3021"/>
      <c r="VNI7" s="3029"/>
      <c r="VNJ7" s="3029"/>
      <c r="VNK7" s="3029"/>
      <c r="VNL7" s="1069"/>
      <c r="VNM7" s="73"/>
      <c r="VNN7" s="2439"/>
      <c r="VNO7" s="3021"/>
      <c r="VNP7" s="3021"/>
      <c r="VNQ7" s="3029"/>
      <c r="VNR7" s="3029"/>
      <c r="VNS7" s="3029"/>
      <c r="VNT7" s="1069"/>
      <c r="VNU7" s="73"/>
      <c r="VNV7" s="2439"/>
      <c r="VNW7" s="3021"/>
      <c r="VNX7" s="3021"/>
      <c r="VNY7" s="3029"/>
      <c r="VNZ7" s="3029"/>
      <c r="VOA7" s="3029"/>
      <c r="VOB7" s="1069"/>
      <c r="VOC7" s="73"/>
      <c r="VOD7" s="2439"/>
      <c r="VOE7" s="3021"/>
      <c r="VOF7" s="3021"/>
      <c r="VOG7" s="3029"/>
      <c r="VOH7" s="3029"/>
      <c r="VOI7" s="3029"/>
      <c r="VOJ7" s="1069"/>
      <c r="VOK7" s="73"/>
      <c r="VOL7" s="2439"/>
      <c r="VOM7" s="3021"/>
      <c r="VON7" s="3021"/>
      <c r="VOO7" s="3029"/>
      <c r="VOP7" s="3029"/>
      <c r="VOQ7" s="3029"/>
      <c r="VOR7" s="1069"/>
      <c r="VOS7" s="73"/>
      <c r="VOT7" s="2439"/>
      <c r="VOU7" s="3021"/>
      <c r="VOV7" s="3021"/>
      <c r="VOW7" s="3029"/>
      <c r="VOX7" s="3029"/>
      <c r="VOY7" s="3029"/>
      <c r="VOZ7" s="1069"/>
      <c r="VPA7" s="73"/>
      <c r="VPB7" s="2439"/>
      <c r="VPC7" s="3021"/>
      <c r="VPD7" s="3021"/>
      <c r="VPE7" s="3029"/>
      <c r="VPF7" s="3029"/>
      <c r="VPG7" s="3029"/>
      <c r="VPH7" s="1069"/>
      <c r="VPI7" s="73"/>
      <c r="VPJ7" s="2439"/>
      <c r="VPK7" s="3021"/>
      <c r="VPL7" s="3021"/>
      <c r="VPM7" s="3029"/>
      <c r="VPN7" s="3029"/>
      <c r="VPO7" s="3029"/>
      <c r="VPP7" s="1069"/>
      <c r="VPQ7" s="73"/>
      <c r="VPR7" s="2439"/>
      <c r="VPS7" s="3021"/>
      <c r="VPT7" s="3021"/>
      <c r="VPU7" s="3029"/>
      <c r="VPV7" s="3029"/>
      <c r="VPW7" s="3029"/>
      <c r="VPX7" s="1069"/>
      <c r="VPY7" s="73"/>
      <c r="VPZ7" s="2439"/>
      <c r="VQA7" s="3021"/>
      <c r="VQB7" s="3021"/>
      <c r="VQC7" s="3029"/>
      <c r="VQD7" s="3029"/>
      <c r="VQE7" s="3029"/>
      <c r="VQF7" s="1069"/>
      <c r="VQG7" s="73"/>
      <c r="VQH7" s="2439"/>
      <c r="VQI7" s="3021"/>
      <c r="VQJ7" s="3021"/>
      <c r="VQK7" s="3029"/>
      <c r="VQL7" s="3029"/>
      <c r="VQM7" s="3029"/>
      <c r="VQN7" s="1069"/>
      <c r="VQO7" s="73"/>
      <c r="VQP7" s="2439"/>
      <c r="VQQ7" s="3021"/>
      <c r="VQR7" s="3021"/>
      <c r="VQS7" s="3029"/>
      <c r="VQT7" s="3029"/>
      <c r="VQU7" s="3029"/>
      <c r="VQV7" s="1069"/>
      <c r="VQW7" s="73"/>
      <c r="VQX7" s="2439"/>
      <c r="VQY7" s="3021"/>
      <c r="VQZ7" s="3021"/>
      <c r="VRA7" s="3029"/>
      <c r="VRB7" s="3029"/>
      <c r="VRC7" s="3029"/>
      <c r="VRD7" s="1069"/>
      <c r="VRE7" s="73"/>
      <c r="VRF7" s="2439"/>
      <c r="VRG7" s="3021"/>
      <c r="VRH7" s="3021"/>
      <c r="VRI7" s="3029"/>
      <c r="VRJ7" s="3029"/>
      <c r="VRK7" s="3029"/>
      <c r="VRL7" s="1069"/>
      <c r="VRM7" s="73"/>
      <c r="VRN7" s="2439"/>
      <c r="VRO7" s="3021"/>
      <c r="VRP7" s="3021"/>
      <c r="VRQ7" s="3029"/>
      <c r="VRR7" s="3029"/>
      <c r="VRS7" s="3029"/>
      <c r="VRT7" s="1069"/>
      <c r="VRU7" s="73"/>
      <c r="VRV7" s="2439"/>
      <c r="VRW7" s="3021"/>
      <c r="VRX7" s="3021"/>
      <c r="VRY7" s="3029"/>
      <c r="VRZ7" s="3029"/>
      <c r="VSA7" s="3029"/>
      <c r="VSB7" s="1069"/>
      <c r="VSC7" s="73"/>
      <c r="VSD7" s="2439"/>
      <c r="VSE7" s="3021"/>
      <c r="VSF7" s="3021"/>
      <c r="VSG7" s="3029"/>
      <c r="VSH7" s="3029"/>
      <c r="VSI7" s="3029"/>
      <c r="VSJ7" s="1069"/>
      <c r="VSK7" s="73"/>
      <c r="VSL7" s="2439"/>
      <c r="VSM7" s="3021"/>
      <c r="VSN7" s="3021"/>
      <c r="VSO7" s="3029"/>
      <c r="VSP7" s="3029"/>
      <c r="VSQ7" s="3029"/>
      <c r="VSR7" s="1069"/>
      <c r="VSS7" s="73"/>
      <c r="VST7" s="2439"/>
      <c r="VSU7" s="3021"/>
      <c r="VSV7" s="3021"/>
      <c r="VSW7" s="3029"/>
      <c r="VSX7" s="3029"/>
      <c r="VSY7" s="3029"/>
      <c r="VSZ7" s="1069"/>
      <c r="VTA7" s="73"/>
      <c r="VTB7" s="2439"/>
      <c r="VTC7" s="3021"/>
      <c r="VTD7" s="3021"/>
      <c r="VTE7" s="3029"/>
      <c r="VTF7" s="3029"/>
      <c r="VTG7" s="3029"/>
      <c r="VTH7" s="1069"/>
      <c r="VTI7" s="73"/>
      <c r="VTJ7" s="2439"/>
      <c r="VTK7" s="3021"/>
      <c r="VTL7" s="3021"/>
      <c r="VTM7" s="3029"/>
      <c r="VTN7" s="3029"/>
      <c r="VTO7" s="3029"/>
      <c r="VTP7" s="1069"/>
      <c r="VTQ7" s="73"/>
      <c r="VTR7" s="2439"/>
      <c r="VTS7" s="3021"/>
      <c r="VTT7" s="3021"/>
      <c r="VTU7" s="3029"/>
      <c r="VTV7" s="3029"/>
      <c r="VTW7" s="3029"/>
      <c r="VTX7" s="1069"/>
      <c r="VTY7" s="73"/>
      <c r="VTZ7" s="2439"/>
      <c r="VUA7" s="3021"/>
      <c r="VUB7" s="3021"/>
      <c r="VUC7" s="3029"/>
      <c r="VUD7" s="3029"/>
      <c r="VUE7" s="3029"/>
      <c r="VUF7" s="1069"/>
      <c r="VUG7" s="73"/>
      <c r="VUH7" s="2439"/>
      <c r="VUI7" s="3021"/>
      <c r="VUJ7" s="3021"/>
      <c r="VUK7" s="3029"/>
      <c r="VUL7" s="3029"/>
      <c r="VUM7" s="3029"/>
      <c r="VUN7" s="1069"/>
      <c r="VUO7" s="73"/>
      <c r="VUP7" s="2439"/>
      <c r="VUQ7" s="3021"/>
      <c r="VUR7" s="3021"/>
      <c r="VUS7" s="3029"/>
      <c r="VUT7" s="3029"/>
      <c r="VUU7" s="3029"/>
      <c r="VUV7" s="1069"/>
      <c r="VUW7" s="73"/>
      <c r="VUX7" s="2439"/>
      <c r="VUY7" s="3021"/>
      <c r="VUZ7" s="3021"/>
      <c r="VVA7" s="3029"/>
      <c r="VVB7" s="3029"/>
      <c r="VVC7" s="3029"/>
      <c r="VVD7" s="1069"/>
      <c r="VVE7" s="73"/>
      <c r="VVF7" s="2439"/>
      <c r="VVG7" s="3021"/>
      <c r="VVH7" s="3021"/>
      <c r="VVI7" s="3029"/>
      <c r="VVJ7" s="3029"/>
      <c r="VVK7" s="3029"/>
      <c r="VVL7" s="1069"/>
      <c r="VVM7" s="73"/>
      <c r="VVN7" s="2439"/>
      <c r="VVO7" s="3021"/>
      <c r="VVP7" s="3021"/>
      <c r="VVQ7" s="3029"/>
      <c r="VVR7" s="3029"/>
      <c r="VVS7" s="3029"/>
      <c r="VVT7" s="1069"/>
      <c r="VVU7" s="73"/>
      <c r="VVV7" s="2439"/>
      <c r="VVW7" s="3021"/>
      <c r="VVX7" s="3021"/>
      <c r="VVY7" s="3029"/>
      <c r="VVZ7" s="3029"/>
      <c r="VWA7" s="3029"/>
      <c r="VWB7" s="1069"/>
      <c r="VWC7" s="73"/>
      <c r="VWD7" s="2439"/>
      <c r="VWE7" s="3021"/>
      <c r="VWF7" s="3021"/>
      <c r="VWG7" s="3029"/>
      <c r="VWH7" s="3029"/>
      <c r="VWI7" s="3029"/>
      <c r="VWJ7" s="1069"/>
      <c r="VWK7" s="73"/>
      <c r="VWL7" s="2439"/>
      <c r="VWM7" s="3021"/>
      <c r="VWN7" s="3021"/>
      <c r="VWO7" s="3029"/>
      <c r="VWP7" s="3029"/>
      <c r="VWQ7" s="3029"/>
      <c r="VWR7" s="1069"/>
      <c r="VWS7" s="73"/>
      <c r="VWT7" s="2439"/>
      <c r="VWU7" s="3021"/>
      <c r="VWV7" s="3021"/>
      <c r="VWW7" s="3029"/>
      <c r="VWX7" s="3029"/>
      <c r="VWY7" s="3029"/>
      <c r="VWZ7" s="1069"/>
      <c r="VXA7" s="73"/>
      <c r="VXB7" s="2439"/>
      <c r="VXC7" s="3021"/>
      <c r="VXD7" s="3021"/>
      <c r="VXE7" s="3029"/>
      <c r="VXF7" s="3029"/>
      <c r="VXG7" s="3029"/>
      <c r="VXH7" s="1069"/>
      <c r="VXI7" s="73"/>
      <c r="VXJ7" s="2439"/>
      <c r="VXK7" s="3021"/>
      <c r="VXL7" s="3021"/>
      <c r="VXM7" s="3029"/>
      <c r="VXN7" s="3029"/>
      <c r="VXO7" s="3029"/>
      <c r="VXP7" s="1069"/>
      <c r="VXQ7" s="73"/>
      <c r="VXR7" s="2439"/>
      <c r="VXS7" s="3021"/>
      <c r="VXT7" s="3021"/>
      <c r="VXU7" s="3029"/>
      <c r="VXV7" s="3029"/>
      <c r="VXW7" s="3029"/>
      <c r="VXX7" s="1069"/>
      <c r="VXY7" s="73"/>
      <c r="VXZ7" s="2439"/>
      <c r="VYA7" s="3021"/>
      <c r="VYB7" s="3021"/>
      <c r="VYC7" s="3029"/>
      <c r="VYD7" s="3029"/>
      <c r="VYE7" s="3029"/>
      <c r="VYF7" s="1069"/>
      <c r="VYG7" s="73"/>
      <c r="VYH7" s="2439"/>
      <c r="VYI7" s="3021"/>
      <c r="VYJ7" s="3021"/>
      <c r="VYK7" s="3029"/>
      <c r="VYL7" s="3029"/>
      <c r="VYM7" s="3029"/>
      <c r="VYN7" s="1069"/>
      <c r="VYO7" s="73"/>
      <c r="VYP7" s="2439"/>
      <c r="VYQ7" s="3021"/>
      <c r="VYR7" s="3021"/>
      <c r="VYS7" s="3029"/>
      <c r="VYT7" s="3029"/>
      <c r="VYU7" s="3029"/>
      <c r="VYV7" s="1069"/>
      <c r="VYW7" s="73"/>
      <c r="VYX7" s="2439"/>
      <c r="VYY7" s="3021"/>
      <c r="VYZ7" s="3021"/>
      <c r="VZA7" s="3029"/>
      <c r="VZB7" s="3029"/>
      <c r="VZC7" s="3029"/>
      <c r="VZD7" s="1069"/>
      <c r="VZE7" s="73"/>
      <c r="VZF7" s="2439"/>
      <c r="VZG7" s="3021"/>
      <c r="VZH7" s="3021"/>
      <c r="VZI7" s="3029"/>
      <c r="VZJ7" s="3029"/>
      <c r="VZK7" s="3029"/>
      <c r="VZL7" s="1069"/>
      <c r="VZM7" s="73"/>
      <c r="VZN7" s="2439"/>
      <c r="VZO7" s="3021"/>
      <c r="VZP7" s="3021"/>
      <c r="VZQ7" s="3029"/>
      <c r="VZR7" s="3029"/>
      <c r="VZS7" s="3029"/>
      <c r="VZT7" s="1069"/>
      <c r="VZU7" s="73"/>
      <c r="VZV7" s="2439"/>
      <c r="VZW7" s="3021"/>
      <c r="VZX7" s="3021"/>
      <c r="VZY7" s="3029"/>
      <c r="VZZ7" s="3029"/>
      <c r="WAA7" s="3029"/>
      <c r="WAB7" s="1069"/>
      <c r="WAC7" s="73"/>
      <c r="WAD7" s="2439"/>
      <c r="WAE7" s="3021"/>
      <c r="WAF7" s="3021"/>
      <c r="WAG7" s="3029"/>
      <c r="WAH7" s="3029"/>
      <c r="WAI7" s="3029"/>
      <c r="WAJ7" s="1069"/>
      <c r="WAK7" s="73"/>
      <c r="WAL7" s="2439"/>
      <c r="WAM7" s="3021"/>
      <c r="WAN7" s="3021"/>
      <c r="WAO7" s="3029"/>
      <c r="WAP7" s="3029"/>
      <c r="WAQ7" s="3029"/>
      <c r="WAR7" s="1069"/>
      <c r="WAS7" s="73"/>
      <c r="WAT7" s="2439"/>
      <c r="WAU7" s="3021"/>
      <c r="WAV7" s="3021"/>
      <c r="WAW7" s="3029"/>
      <c r="WAX7" s="3029"/>
      <c r="WAY7" s="3029"/>
      <c r="WAZ7" s="1069"/>
      <c r="WBA7" s="73"/>
      <c r="WBB7" s="2439"/>
      <c r="WBC7" s="3021"/>
      <c r="WBD7" s="3021"/>
      <c r="WBE7" s="3029"/>
      <c r="WBF7" s="3029"/>
      <c r="WBG7" s="3029"/>
      <c r="WBH7" s="1069"/>
      <c r="WBI7" s="73"/>
      <c r="WBJ7" s="2439"/>
      <c r="WBK7" s="3021"/>
      <c r="WBL7" s="3021"/>
      <c r="WBM7" s="3029"/>
      <c r="WBN7" s="3029"/>
      <c r="WBO7" s="3029"/>
      <c r="WBP7" s="1069"/>
      <c r="WBQ7" s="73"/>
      <c r="WBR7" s="2439"/>
      <c r="WBS7" s="3021"/>
      <c r="WBT7" s="3021"/>
      <c r="WBU7" s="3029"/>
      <c r="WBV7" s="3029"/>
      <c r="WBW7" s="3029"/>
      <c r="WBX7" s="1069"/>
      <c r="WBY7" s="73"/>
      <c r="WBZ7" s="2439"/>
      <c r="WCA7" s="3021"/>
      <c r="WCB7" s="3021"/>
      <c r="WCC7" s="3029"/>
      <c r="WCD7" s="3029"/>
      <c r="WCE7" s="3029"/>
      <c r="WCF7" s="1069"/>
      <c r="WCG7" s="73"/>
      <c r="WCH7" s="2439"/>
      <c r="WCI7" s="3021"/>
      <c r="WCJ7" s="3021"/>
      <c r="WCK7" s="3029"/>
      <c r="WCL7" s="3029"/>
      <c r="WCM7" s="3029"/>
      <c r="WCN7" s="1069"/>
      <c r="WCO7" s="73"/>
      <c r="WCP7" s="2439"/>
      <c r="WCQ7" s="3021"/>
      <c r="WCR7" s="3021"/>
      <c r="WCS7" s="3029"/>
      <c r="WCT7" s="3029"/>
      <c r="WCU7" s="3029"/>
      <c r="WCV7" s="1069"/>
      <c r="WCW7" s="73"/>
      <c r="WCX7" s="2439"/>
      <c r="WCY7" s="3021"/>
      <c r="WCZ7" s="3021"/>
      <c r="WDA7" s="3029"/>
      <c r="WDB7" s="3029"/>
      <c r="WDC7" s="3029"/>
      <c r="WDD7" s="1069"/>
      <c r="WDE7" s="73"/>
      <c r="WDF7" s="2439"/>
      <c r="WDG7" s="3021"/>
      <c r="WDH7" s="3021"/>
      <c r="WDI7" s="3029"/>
      <c r="WDJ7" s="3029"/>
      <c r="WDK7" s="3029"/>
      <c r="WDL7" s="1069"/>
      <c r="WDM7" s="73"/>
      <c r="WDN7" s="2439"/>
      <c r="WDO7" s="3021"/>
      <c r="WDP7" s="3021"/>
      <c r="WDQ7" s="3029"/>
      <c r="WDR7" s="3029"/>
      <c r="WDS7" s="3029"/>
      <c r="WDT7" s="1069"/>
      <c r="WDU7" s="73"/>
      <c r="WDV7" s="2439"/>
      <c r="WDW7" s="3021"/>
      <c r="WDX7" s="3021"/>
      <c r="WDY7" s="3029"/>
      <c r="WDZ7" s="3029"/>
      <c r="WEA7" s="3029"/>
      <c r="WEB7" s="1069"/>
      <c r="WEC7" s="73"/>
      <c r="WED7" s="2439"/>
      <c r="WEE7" s="3021"/>
      <c r="WEF7" s="3021"/>
      <c r="WEG7" s="3029"/>
      <c r="WEH7" s="3029"/>
      <c r="WEI7" s="3029"/>
      <c r="WEJ7" s="1069"/>
      <c r="WEK7" s="73"/>
      <c r="WEL7" s="2439"/>
      <c r="WEM7" s="3021"/>
      <c r="WEN7" s="3021"/>
      <c r="WEO7" s="3029"/>
      <c r="WEP7" s="3029"/>
      <c r="WEQ7" s="3029"/>
      <c r="WER7" s="1069"/>
      <c r="WES7" s="73"/>
      <c r="WET7" s="2439"/>
      <c r="WEU7" s="3021"/>
      <c r="WEV7" s="3021"/>
      <c r="WEW7" s="3029"/>
      <c r="WEX7" s="3029"/>
      <c r="WEY7" s="3029"/>
      <c r="WEZ7" s="1069"/>
      <c r="WFA7" s="73"/>
      <c r="WFB7" s="2439"/>
      <c r="WFC7" s="3021"/>
      <c r="WFD7" s="3021"/>
      <c r="WFE7" s="3029"/>
      <c r="WFF7" s="3029"/>
      <c r="WFG7" s="3029"/>
      <c r="WFH7" s="1069"/>
      <c r="WFI7" s="73"/>
      <c r="WFJ7" s="2439"/>
      <c r="WFK7" s="3021"/>
      <c r="WFL7" s="3021"/>
      <c r="WFM7" s="3029"/>
      <c r="WFN7" s="3029"/>
      <c r="WFO7" s="3029"/>
      <c r="WFP7" s="1069"/>
      <c r="WFQ7" s="73"/>
      <c r="WFR7" s="2439"/>
      <c r="WFS7" s="3021"/>
      <c r="WFT7" s="3021"/>
      <c r="WFU7" s="3029"/>
      <c r="WFV7" s="3029"/>
      <c r="WFW7" s="3029"/>
      <c r="WFX7" s="1069"/>
      <c r="WFY7" s="73"/>
      <c r="WFZ7" s="2439"/>
      <c r="WGA7" s="3021"/>
      <c r="WGB7" s="3021"/>
      <c r="WGC7" s="3029"/>
      <c r="WGD7" s="3029"/>
      <c r="WGE7" s="3029"/>
      <c r="WGF7" s="1069"/>
      <c r="WGG7" s="73"/>
      <c r="WGH7" s="2439"/>
      <c r="WGI7" s="3021"/>
      <c r="WGJ7" s="3021"/>
      <c r="WGK7" s="3029"/>
      <c r="WGL7" s="3029"/>
      <c r="WGM7" s="3029"/>
      <c r="WGN7" s="1069"/>
      <c r="WGO7" s="73"/>
      <c r="WGP7" s="2439"/>
      <c r="WGQ7" s="3021"/>
      <c r="WGR7" s="3021"/>
      <c r="WGS7" s="3029"/>
      <c r="WGT7" s="3029"/>
      <c r="WGU7" s="3029"/>
      <c r="WGV7" s="1069"/>
      <c r="WGW7" s="73"/>
      <c r="WGX7" s="2439"/>
      <c r="WGY7" s="3021"/>
      <c r="WGZ7" s="3021"/>
      <c r="WHA7" s="3029"/>
      <c r="WHB7" s="3029"/>
      <c r="WHC7" s="3029"/>
      <c r="WHD7" s="1069"/>
      <c r="WHE7" s="73"/>
      <c r="WHF7" s="2439"/>
      <c r="WHG7" s="3021"/>
      <c r="WHH7" s="3021"/>
      <c r="WHI7" s="3029"/>
      <c r="WHJ7" s="3029"/>
      <c r="WHK7" s="3029"/>
      <c r="WHL7" s="1069"/>
      <c r="WHM7" s="73"/>
      <c r="WHN7" s="2439"/>
      <c r="WHO7" s="3021"/>
      <c r="WHP7" s="3021"/>
      <c r="WHQ7" s="3029"/>
      <c r="WHR7" s="3029"/>
      <c r="WHS7" s="3029"/>
      <c r="WHT7" s="1069"/>
      <c r="WHU7" s="73"/>
      <c r="WHV7" s="2439"/>
      <c r="WHW7" s="3021"/>
      <c r="WHX7" s="3021"/>
      <c r="WHY7" s="3029"/>
      <c r="WHZ7" s="3029"/>
      <c r="WIA7" s="3029"/>
      <c r="WIB7" s="1069"/>
      <c r="WIC7" s="73"/>
      <c r="WID7" s="2439"/>
      <c r="WIE7" s="3021"/>
      <c r="WIF7" s="3021"/>
      <c r="WIG7" s="3029"/>
      <c r="WIH7" s="3029"/>
      <c r="WII7" s="3029"/>
      <c r="WIJ7" s="1069"/>
      <c r="WIK7" s="73"/>
      <c r="WIL7" s="2439"/>
      <c r="WIM7" s="3021"/>
      <c r="WIN7" s="3021"/>
      <c r="WIO7" s="3029"/>
      <c r="WIP7" s="3029"/>
      <c r="WIQ7" s="3029"/>
      <c r="WIR7" s="1069"/>
      <c r="WIS7" s="73"/>
      <c r="WIT7" s="2439"/>
      <c r="WIU7" s="3021"/>
      <c r="WIV7" s="3021"/>
      <c r="WIW7" s="3029"/>
      <c r="WIX7" s="3029"/>
      <c r="WIY7" s="3029"/>
      <c r="WIZ7" s="1069"/>
      <c r="WJA7" s="73"/>
      <c r="WJB7" s="2439"/>
      <c r="WJC7" s="3021"/>
      <c r="WJD7" s="3021"/>
      <c r="WJE7" s="3029"/>
      <c r="WJF7" s="3029"/>
      <c r="WJG7" s="3029"/>
      <c r="WJH7" s="1069"/>
      <c r="WJI7" s="73"/>
      <c r="WJJ7" s="2439"/>
      <c r="WJK7" s="3021"/>
      <c r="WJL7" s="3021"/>
      <c r="WJM7" s="3029"/>
      <c r="WJN7" s="3029"/>
      <c r="WJO7" s="3029"/>
      <c r="WJP7" s="1069"/>
      <c r="WJQ7" s="73"/>
      <c r="WJR7" s="2439"/>
      <c r="WJS7" s="3021"/>
      <c r="WJT7" s="3021"/>
      <c r="WJU7" s="3029"/>
      <c r="WJV7" s="3029"/>
      <c r="WJW7" s="3029"/>
      <c r="WJX7" s="1069"/>
      <c r="WJY7" s="73"/>
      <c r="WJZ7" s="2439"/>
      <c r="WKA7" s="3021"/>
      <c r="WKB7" s="3021"/>
      <c r="WKC7" s="3029"/>
      <c r="WKD7" s="3029"/>
      <c r="WKE7" s="3029"/>
      <c r="WKF7" s="1069"/>
      <c r="WKG7" s="73"/>
      <c r="WKH7" s="2439"/>
      <c r="WKI7" s="3021"/>
      <c r="WKJ7" s="3021"/>
      <c r="WKK7" s="3029"/>
      <c r="WKL7" s="3029"/>
      <c r="WKM7" s="3029"/>
      <c r="WKN7" s="1069"/>
      <c r="WKO7" s="73"/>
      <c r="WKP7" s="2439"/>
      <c r="WKQ7" s="3021"/>
      <c r="WKR7" s="3021"/>
      <c r="WKS7" s="3029"/>
      <c r="WKT7" s="3029"/>
      <c r="WKU7" s="3029"/>
      <c r="WKV7" s="1069"/>
      <c r="WKW7" s="73"/>
      <c r="WKX7" s="2439"/>
      <c r="WKY7" s="3021"/>
      <c r="WKZ7" s="3021"/>
      <c r="WLA7" s="3029"/>
      <c r="WLB7" s="3029"/>
      <c r="WLC7" s="3029"/>
      <c r="WLD7" s="1069"/>
      <c r="WLE7" s="73"/>
      <c r="WLF7" s="2439"/>
      <c r="WLG7" s="3021"/>
      <c r="WLH7" s="3021"/>
      <c r="WLI7" s="3029"/>
      <c r="WLJ7" s="3029"/>
      <c r="WLK7" s="3029"/>
      <c r="WLL7" s="1069"/>
      <c r="WLM7" s="73"/>
      <c r="WLN7" s="2439"/>
      <c r="WLO7" s="3021"/>
      <c r="WLP7" s="3021"/>
      <c r="WLQ7" s="3029"/>
      <c r="WLR7" s="3029"/>
      <c r="WLS7" s="3029"/>
      <c r="WLT7" s="1069"/>
      <c r="WLU7" s="73"/>
      <c r="WLV7" s="2439"/>
      <c r="WLW7" s="3021"/>
      <c r="WLX7" s="3021"/>
      <c r="WLY7" s="3029"/>
      <c r="WLZ7" s="3029"/>
      <c r="WMA7" s="3029"/>
      <c r="WMB7" s="1069"/>
      <c r="WMC7" s="73"/>
      <c r="WMD7" s="2439"/>
      <c r="WME7" s="3021"/>
      <c r="WMF7" s="3021"/>
      <c r="WMG7" s="3029"/>
      <c r="WMH7" s="3029"/>
      <c r="WMI7" s="3029"/>
      <c r="WMJ7" s="1069"/>
      <c r="WMK7" s="73"/>
      <c r="WML7" s="2439"/>
      <c r="WMM7" s="3021"/>
      <c r="WMN7" s="3021"/>
      <c r="WMO7" s="3029"/>
      <c r="WMP7" s="3029"/>
      <c r="WMQ7" s="3029"/>
      <c r="WMR7" s="1069"/>
      <c r="WMS7" s="73"/>
      <c r="WMT7" s="2439"/>
      <c r="WMU7" s="3021"/>
      <c r="WMV7" s="3021"/>
      <c r="WMW7" s="3029"/>
      <c r="WMX7" s="3029"/>
      <c r="WMY7" s="3029"/>
      <c r="WMZ7" s="1069"/>
      <c r="WNA7" s="73"/>
      <c r="WNB7" s="2439"/>
      <c r="WNC7" s="3021"/>
      <c r="WND7" s="3021"/>
      <c r="WNE7" s="3029"/>
      <c r="WNF7" s="3029"/>
      <c r="WNG7" s="3029"/>
      <c r="WNH7" s="1069"/>
      <c r="WNI7" s="73"/>
      <c r="WNJ7" s="2439"/>
      <c r="WNK7" s="3021"/>
      <c r="WNL7" s="3021"/>
      <c r="WNM7" s="3029"/>
      <c r="WNN7" s="3029"/>
      <c r="WNO7" s="3029"/>
      <c r="WNP7" s="1069"/>
      <c r="WNQ7" s="73"/>
      <c r="WNR7" s="2439"/>
      <c r="WNS7" s="3021"/>
      <c r="WNT7" s="3021"/>
      <c r="WNU7" s="3029"/>
      <c r="WNV7" s="3029"/>
      <c r="WNW7" s="3029"/>
      <c r="WNX7" s="1069"/>
      <c r="WNY7" s="73"/>
      <c r="WNZ7" s="2439"/>
      <c r="WOA7" s="3021"/>
      <c r="WOB7" s="3021"/>
      <c r="WOC7" s="3029"/>
      <c r="WOD7" s="3029"/>
      <c r="WOE7" s="3029"/>
      <c r="WOF7" s="1069"/>
      <c r="WOG7" s="73"/>
      <c r="WOH7" s="2439"/>
      <c r="WOI7" s="3021"/>
      <c r="WOJ7" s="3021"/>
      <c r="WOK7" s="3029"/>
      <c r="WOL7" s="3029"/>
      <c r="WOM7" s="3029"/>
      <c r="WON7" s="1069"/>
      <c r="WOO7" s="73"/>
      <c r="WOP7" s="2439"/>
      <c r="WOQ7" s="3021"/>
      <c r="WOR7" s="3021"/>
      <c r="WOS7" s="3029"/>
      <c r="WOT7" s="3029"/>
      <c r="WOU7" s="3029"/>
      <c r="WOV7" s="1069"/>
      <c r="WOW7" s="73"/>
      <c r="WOX7" s="2439"/>
      <c r="WOY7" s="3021"/>
      <c r="WOZ7" s="3021"/>
      <c r="WPA7" s="3029"/>
      <c r="WPB7" s="3029"/>
      <c r="WPC7" s="3029"/>
      <c r="WPD7" s="1069"/>
      <c r="WPE7" s="73"/>
      <c r="WPF7" s="2439"/>
      <c r="WPG7" s="3021"/>
      <c r="WPH7" s="3021"/>
      <c r="WPI7" s="3029"/>
      <c r="WPJ7" s="3029"/>
      <c r="WPK7" s="3029"/>
      <c r="WPL7" s="1069"/>
      <c r="WPM7" s="73"/>
      <c r="WPN7" s="2439"/>
      <c r="WPO7" s="3021"/>
      <c r="WPP7" s="3021"/>
      <c r="WPQ7" s="3029"/>
      <c r="WPR7" s="3029"/>
      <c r="WPS7" s="3029"/>
      <c r="WPT7" s="1069"/>
      <c r="WPU7" s="73"/>
      <c r="WPV7" s="2439"/>
      <c r="WPW7" s="3021"/>
      <c r="WPX7" s="3021"/>
      <c r="WPY7" s="3029"/>
      <c r="WPZ7" s="3029"/>
      <c r="WQA7" s="3029"/>
      <c r="WQB7" s="1069"/>
      <c r="WQC7" s="73"/>
      <c r="WQD7" s="2439"/>
      <c r="WQE7" s="3021"/>
      <c r="WQF7" s="3021"/>
      <c r="WQG7" s="3029"/>
      <c r="WQH7" s="3029"/>
      <c r="WQI7" s="3029"/>
      <c r="WQJ7" s="1069"/>
      <c r="WQK7" s="73"/>
      <c r="WQL7" s="2439"/>
      <c r="WQM7" s="3021"/>
      <c r="WQN7" s="3021"/>
      <c r="WQO7" s="3029"/>
      <c r="WQP7" s="3029"/>
      <c r="WQQ7" s="3029"/>
      <c r="WQR7" s="1069"/>
      <c r="WQS7" s="73"/>
      <c r="WQT7" s="2439"/>
      <c r="WQU7" s="3021"/>
      <c r="WQV7" s="3021"/>
      <c r="WQW7" s="3029"/>
      <c r="WQX7" s="3029"/>
      <c r="WQY7" s="3029"/>
      <c r="WQZ7" s="1069"/>
      <c r="WRA7" s="73"/>
      <c r="WRB7" s="2439"/>
      <c r="WRC7" s="3021"/>
      <c r="WRD7" s="3021"/>
      <c r="WRE7" s="3029"/>
      <c r="WRF7" s="3029"/>
      <c r="WRG7" s="3029"/>
      <c r="WRH7" s="1069"/>
      <c r="WRI7" s="73"/>
      <c r="WRJ7" s="2439"/>
      <c r="WRK7" s="3021"/>
      <c r="WRL7" s="3021"/>
      <c r="WRM7" s="3029"/>
      <c r="WRN7" s="3029"/>
      <c r="WRO7" s="3029"/>
      <c r="WRP7" s="1069"/>
      <c r="WRQ7" s="73"/>
      <c r="WRR7" s="2439"/>
      <c r="WRS7" s="3021"/>
      <c r="WRT7" s="3021"/>
      <c r="WRU7" s="3029"/>
      <c r="WRV7" s="3029"/>
      <c r="WRW7" s="3029"/>
      <c r="WRX7" s="1069"/>
      <c r="WRY7" s="73"/>
      <c r="WRZ7" s="2439"/>
      <c r="WSA7" s="3021"/>
      <c r="WSB7" s="3021"/>
      <c r="WSC7" s="3029"/>
      <c r="WSD7" s="3029"/>
      <c r="WSE7" s="3029"/>
      <c r="WSF7" s="1069"/>
      <c r="WSG7" s="73"/>
      <c r="WSH7" s="2439"/>
      <c r="WSI7" s="3021"/>
      <c r="WSJ7" s="3021"/>
      <c r="WSK7" s="3029"/>
      <c r="WSL7" s="3029"/>
      <c r="WSM7" s="3029"/>
      <c r="WSN7" s="1069"/>
      <c r="WSO7" s="73"/>
      <c r="WSP7" s="2439"/>
      <c r="WSQ7" s="3021"/>
      <c r="WSR7" s="3021"/>
      <c r="WSS7" s="3029"/>
      <c r="WST7" s="3029"/>
      <c r="WSU7" s="3029"/>
      <c r="WSV7" s="1069"/>
      <c r="WSW7" s="73"/>
      <c r="WSX7" s="2439"/>
      <c r="WSY7" s="3021"/>
      <c r="WSZ7" s="3021"/>
      <c r="WTA7" s="3029"/>
      <c r="WTB7" s="3029"/>
      <c r="WTC7" s="3029"/>
      <c r="WTD7" s="1069"/>
      <c r="WTE7" s="73"/>
      <c r="WTF7" s="2439"/>
      <c r="WTG7" s="3021"/>
      <c r="WTH7" s="3021"/>
      <c r="WTI7" s="3029"/>
      <c r="WTJ7" s="3029"/>
      <c r="WTK7" s="3029"/>
      <c r="WTL7" s="1069"/>
      <c r="WTM7" s="73"/>
      <c r="WTN7" s="2439"/>
      <c r="WTO7" s="3021"/>
      <c r="WTP7" s="3021"/>
      <c r="WTQ7" s="3029"/>
      <c r="WTR7" s="3029"/>
      <c r="WTS7" s="3029"/>
      <c r="WTT7" s="1069"/>
      <c r="WTU7" s="73"/>
      <c r="WTV7" s="2439"/>
      <c r="WTW7" s="3021"/>
      <c r="WTX7" s="3021"/>
      <c r="WTY7" s="3029"/>
      <c r="WTZ7" s="3029"/>
      <c r="WUA7" s="3029"/>
      <c r="WUB7" s="1069"/>
      <c r="WUC7" s="73"/>
      <c r="WUD7" s="2439"/>
      <c r="WUE7" s="3021"/>
      <c r="WUF7" s="3021"/>
      <c r="WUG7" s="3029"/>
      <c r="WUH7" s="3029"/>
      <c r="WUI7" s="3029"/>
      <c r="WUJ7" s="1069"/>
      <c r="WUK7" s="73"/>
      <c r="WUL7" s="2439"/>
      <c r="WUM7" s="3021"/>
      <c r="WUN7" s="3021"/>
      <c r="WUO7" s="3029"/>
      <c r="WUP7" s="3029"/>
      <c r="WUQ7" s="3029"/>
      <c r="WUR7" s="1069"/>
      <c r="WUS7" s="73"/>
      <c r="WUT7" s="2439"/>
      <c r="WUU7" s="3021"/>
      <c r="WUV7" s="3021"/>
      <c r="WUW7" s="3029"/>
      <c r="WUX7" s="3029"/>
      <c r="WUY7" s="3029"/>
      <c r="WUZ7" s="1069"/>
      <c r="WVA7" s="73"/>
      <c r="WVB7" s="2439"/>
      <c r="WVC7" s="3021"/>
      <c r="WVD7" s="3021"/>
      <c r="WVE7" s="3029"/>
      <c r="WVF7" s="3029"/>
      <c r="WVG7" s="3029"/>
      <c r="WVH7" s="1069"/>
      <c r="WVI7" s="73"/>
      <c r="WVJ7" s="2439"/>
      <c r="WVK7" s="3021"/>
      <c r="WVL7" s="3021"/>
      <c r="WVM7" s="3029"/>
      <c r="WVN7" s="3029"/>
      <c r="WVO7" s="3029"/>
      <c r="WVP7" s="1069"/>
      <c r="WVQ7" s="73"/>
      <c r="WVR7" s="2439"/>
      <c r="WVS7" s="3021"/>
      <c r="WVT7" s="3021"/>
      <c r="WVU7" s="3029"/>
      <c r="WVV7" s="3029"/>
      <c r="WVW7" s="3029"/>
      <c r="WVX7" s="1069"/>
      <c r="WVY7" s="73"/>
      <c r="WVZ7" s="2439"/>
      <c r="WWA7" s="3021"/>
      <c r="WWB7" s="3021"/>
      <c r="WWC7" s="3029"/>
      <c r="WWD7" s="3029"/>
      <c r="WWE7" s="3029"/>
      <c r="WWF7" s="1069"/>
      <c r="WWG7" s="73"/>
      <c r="WWH7" s="2439"/>
      <c r="WWI7" s="3021"/>
      <c r="WWJ7" s="3021"/>
      <c r="WWK7" s="3029"/>
      <c r="WWL7" s="3029"/>
      <c r="WWM7" s="3029"/>
      <c r="WWN7" s="1069"/>
      <c r="WWO7" s="73"/>
      <c r="WWP7" s="2439"/>
      <c r="WWQ7" s="3021"/>
      <c r="WWR7" s="3021"/>
      <c r="WWS7" s="3029"/>
      <c r="WWT7" s="3029"/>
      <c r="WWU7" s="3029"/>
      <c r="WWV7" s="1069"/>
      <c r="WWW7" s="73"/>
      <c r="WWX7" s="2439"/>
      <c r="WWY7" s="3021"/>
      <c r="WWZ7" s="3021"/>
      <c r="WXA7" s="3029"/>
      <c r="WXB7" s="3029"/>
      <c r="WXC7" s="3029"/>
      <c r="WXD7" s="1069"/>
      <c r="WXE7" s="73"/>
      <c r="WXF7" s="2439"/>
      <c r="WXG7" s="3021"/>
      <c r="WXH7" s="3021"/>
      <c r="WXI7" s="3029"/>
      <c r="WXJ7" s="3029"/>
      <c r="WXK7" s="3029"/>
      <c r="WXL7" s="1069"/>
      <c r="WXM7" s="73"/>
      <c r="WXN7" s="2439"/>
      <c r="WXO7" s="3021"/>
      <c r="WXP7" s="3021"/>
      <c r="WXQ7" s="3029"/>
      <c r="WXR7" s="3029"/>
      <c r="WXS7" s="3029"/>
      <c r="WXT7" s="1069"/>
      <c r="WXU7" s="73"/>
      <c r="WXV7" s="2439"/>
      <c r="WXW7" s="3021"/>
      <c r="WXX7" s="3021"/>
      <c r="WXY7" s="3029"/>
      <c r="WXZ7" s="3029"/>
      <c r="WYA7" s="3029"/>
      <c r="WYB7" s="1069"/>
      <c r="WYC7" s="73"/>
      <c r="WYD7" s="2439"/>
      <c r="WYE7" s="3021"/>
      <c r="WYF7" s="3021"/>
      <c r="WYG7" s="3029"/>
      <c r="WYH7" s="3029"/>
      <c r="WYI7" s="3029"/>
      <c r="WYJ7" s="1069"/>
      <c r="WYK7" s="73"/>
      <c r="WYL7" s="2439"/>
      <c r="WYM7" s="3021"/>
      <c r="WYN7" s="3021"/>
      <c r="WYO7" s="3029"/>
      <c r="WYP7" s="3029"/>
      <c r="WYQ7" s="3029"/>
      <c r="WYR7" s="1069"/>
      <c r="WYS7" s="73"/>
      <c r="WYT7" s="2439"/>
      <c r="WYU7" s="3021"/>
      <c r="WYV7" s="3021"/>
      <c r="WYW7" s="3029"/>
      <c r="WYX7" s="3029"/>
      <c r="WYY7" s="3029"/>
      <c r="WYZ7" s="1069"/>
      <c r="WZA7" s="73"/>
      <c r="WZB7" s="2439"/>
      <c r="WZC7" s="3021"/>
      <c r="WZD7" s="3021"/>
      <c r="WZE7" s="3029"/>
      <c r="WZF7" s="3029"/>
      <c r="WZG7" s="3029"/>
      <c r="WZH7" s="1069"/>
      <c r="WZI7" s="73"/>
      <c r="WZJ7" s="2439"/>
      <c r="WZK7" s="3021"/>
      <c r="WZL7" s="3021"/>
      <c r="WZM7" s="3029"/>
      <c r="WZN7" s="3029"/>
      <c r="WZO7" s="3029"/>
      <c r="WZP7" s="1069"/>
      <c r="WZQ7" s="73"/>
      <c r="WZR7" s="2439"/>
      <c r="WZS7" s="3021"/>
      <c r="WZT7" s="3021"/>
      <c r="WZU7" s="3029"/>
      <c r="WZV7" s="3029"/>
      <c r="WZW7" s="3029"/>
      <c r="WZX7" s="1069"/>
      <c r="WZY7" s="73"/>
      <c r="WZZ7" s="2439"/>
      <c r="XAA7" s="3021"/>
      <c r="XAB7" s="3021"/>
      <c r="XAC7" s="3029"/>
      <c r="XAD7" s="3029"/>
      <c r="XAE7" s="3029"/>
      <c r="XAF7" s="1069"/>
      <c r="XAG7" s="73"/>
      <c r="XAH7" s="2439"/>
      <c r="XAI7" s="3021"/>
      <c r="XAJ7" s="3021"/>
      <c r="XAK7" s="3029"/>
      <c r="XAL7" s="3029"/>
      <c r="XAM7" s="3029"/>
      <c r="XAN7" s="1069"/>
      <c r="XAO7" s="73"/>
      <c r="XAP7" s="2439"/>
      <c r="XAQ7" s="3021"/>
      <c r="XAR7" s="3021"/>
      <c r="XAS7" s="3029"/>
      <c r="XAT7" s="3029"/>
      <c r="XAU7" s="3029"/>
      <c r="XAV7" s="1069"/>
      <c r="XAW7" s="73"/>
      <c r="XAX7" s="2439"/>
      <c r="XAY7" s="3021"/>
      <c r="XAZ7" s="3021"/>
      <c r="XBA7" s="3029"/>
      <c r="XBB7" s="3029"/>
      <c r="XBC7" s="3029"/>
      <c r="XBD7" s="1069"/>
      <c r="XBE7" s="73"/>
      <c r="XBF7" s="2439"/>
      <c r="XBG7" s="3021"/>
      <c r="XBH7" s="3021"/>
      <c r="XBI7" s="3029"/>
      <c r="XBJ7" s="3029"/>
      <c r="XBK7" s="3029"/>
      <c r="XBL7" s="1069"/>
      <c r="XBM7" s="73"/>
      <c r="XBN7" s="2439"/>
      <c r="XBO7" s="3021"/>
      <c r="XBP7" s="3021"/>
      <c r="XBQ7" s="3029"/>
      <c r="XBR7" s="3029"/>
      <c r="XBS7" s="3029"/>
      <c r="XBT7" s="1069"/>
      <c r="XBU7" s="73"/>
      <c r="XBV7" s="2439"/>
      <c r="XBW7" s="3021"/>
      <c r="XBX7" s="3021"/>
      <c r="XBY7" s="3029"/>
      <c r="XBZ7" s="3029"/>
      <c r="XCA7" s="3029"/>
      <c r="XCB7" s="1069"/>
      <c r="XCC7" s="73"/>
      <c r="XCD7" s="2439"/>
      <c r="XCE7" s="3021"/>
      <c r="XCF7" s="3021"/>
      <c r="XCG7" s="3029"/>
      <c r="XCH7" s="3029"/>
      <c r="XCI7" s="3029"/>
      <c r="XCJ7" s="1069"/>
      <c r="XCK7" s="73"/>
      <c r="XCL7" s="2439"/>
      <c r="XCM7" s="3021"/>
      <c r="XCN7" s="3021"/>
      <c r="XCO7" s="3029"/>
      <c r="XCP7" s="3029"/>
      <c r="XCQ7" s="3029"/>
      <c r="XCR7" s="1069"/>
      <c r="XCS7" s="73"/>
      <c r="XCT7" s="2439"/>
      <c r="XCU7" s="3021"/>
      <c r="XCV7" s="3021"/>
      <c r="XCW7" s="3029"/>
      <c r="XCX7" s="3029"/>
      <c r="XCY7" s="3029"/>
      <c r="XCZ7" s="1069"/>
      <c r="XDA7" s="73"/>
      <c r="XDB7" s="2439"/>
      <c r="XDC7" s="3021"/>
      <c r="XDD7" s="3021"/>
      <c r="XDE7" s="3029"/>
      <c r="XDF7" s="3029"/>
      <c r="XDG7" s="3029"/>
      <c r="XDH7" s="1069"/>
      <c r="XDI7" s="73"/>
      <c r="XDJ7" s="2439"/>
      <c r="XDK7" s="3021"/>
      <c r="XDL7" s="3021"/>
      <c r="XDM7" s="3029"/>
      <c r="XDN7" s="3029"/>
      <c r="XDO7" s="3029"/>
      <c r="XDP7" s="1069"/>
      <c r="XDQ7" s="73"/>
      <c r="XDR7" s="2439"/>
      <c r="XDS7" s="3021"/>
      <c r="XDT7" s="3021"/>
      <c r="XDU7" s="3029"/>
      <c r="XDV7" s="3029"/>
      <c r="XDW7" s="3029"/>
      <c r="XDX7" s="1069"/>
      <c r="XDY7" s="73"/>
      <c r="XDZ7" s="2439"/>
      <c r="XEA7" s="3021"/>
      <c r="XEB7" s="3021"/>
      <c r="XEC7" s="3029"/>
      <c r="XED7" s="3029"/>
      <c r="XEE7" s="3029"/>
      <c r="XEF7" s="1069"/>
      <c r="XEG7" s="73"/>
      <c r="XEH7" s="2439"/>
      <c r="XEI7" s="3021"/>
      <c r="XEJ7" s="3021"/>
      <c r="XEK7" s="3029"/>
      <c r="XEL7" s="3029"/>
      <c r="XEM7" s="3029"/>
      <c r="XEN7" s="1069"/>
      <c r="XEO7" s="73"/>
      <c r="XEP7" s="2439"/>
      <c r="XEQ7" s="3021"/>
      <c r="XER7" s="3021"/>
      <c r="XES7" s="3029"/>
      <c r="XET7" s="3029"/>
      <c r="XEU7" s="3029"/>
      <c r="XEV7" s="1069"/>
      <c r="XEW7" s="73"/>
      <c r="XEX7" s="2439"/>
      <c r="XEY7" s="3021"/>
      <c r="XEZ7" s="3021"/>
      <c r="XFA7" s="3029"/>
      <c r="XFB7" s="3029"/>
      <c r="XFC7" s="3029"/>
      <c r="XFD7" s="1069"/>
    </row>
    <row r="8" spans="1:16384" x14ac:dyDescent="0.25">
      <c r="B8" s="2960"/>
      <c r="C8" s="2960"/>
      <c r="D8" s="2960"/>
      <c r="E8" s="2960"/>
      <c r="F8" s="2960"/>
      <c r="G8" s="2960"/>
      <c r="H8" s="2960"/>
      <c r="I8" s="2960"/>
      <c r="J8" s="2960"/>
      <c r="K8" s="2960"/>
      <c r="L8" s="2960"/>
      <c r="M8" s="2960"/>
      <c r="N8" s="2960"/>
      <c r="O8" s="2960"/>
      <c r="P8" s="2960"/>
      <c r="Q8" s="2960"/>
      <c r="R8" s="2960"/>
      <c r="S8" s="2960"/>
      <c r="T8" s="2960"/>
      <c r="U8" s="2960"/>
      <c r="V8" s="2960"/>
      <c r="W8" s="2960"/>
      <c r="X8" s="2960"/>
      <c r="Y8" s="2960"/>
      <c r="Z8" s="2960"/>
      <c r="AA8" s="2960"/>
      <c r="AB8" s="2960"/>
      <c r="AC8" s="2960"/>
      <c r="AD8" s="2960"/>
      <c r="AE8" s="2960"/>
      <c r="AF8" s="2960"/>
      <c r="AG8" s="2960"/>
      <c r="AH8" s="2960"/>
      <c r="AI8" s="2960"/>
      <c r="AJ8" s="2960"/>
      <c r="AK8" s="2960"/>
      <c r="AL8" s="2960"/>
      <c r="AM8" s="2960"/>
      <c r="AN8" s="2960"/>
      <c r="AO8" s="2960"/>
    </row>
    <row r="9" spans="1:16384" ht="33" customHeight="1" x14ac:dyDescent="0.25">
      <c r="I9" s="2493" t="s">
        <v>279</v>
      </c>
      <c r="J9" s="2493" t="s">
        <v>278</v>
      </c>
      <c r="K9" s="2493" t="s">
        <v>277</v>
      </c>
      <c r="L9" s="2493" t="s">
        <v>103</v>
      </c>
      <c r="M9" s="3017" t="s">
        <v>276</v>
      </c>
      <c r="N9" s="2524" t="s">
        <v>275</v>
      </c>
      <c r="O9" s="2493" t="s">
        <v>274</v>
      </c>
      <c r="P9" s="2524" t="s">
        <v>273</v>
      </c>
      <c r="Q9" s="2524"/>
      <c r="R9" s="2524"/>
      <c r="S9" s="2524"/>
      <c r="T9" s="2524"/>
      <c r="U9" s="2524"/>
      <c r="V9" s="2524"/>
      <c r="W9" s="2524"/>
      <c r="X9" s="2524"/>
      <c r="Y9" s="2493" t="s">
        <v>272</v>
      </c>
      <c r="Z9" s="3013" t="s">
        <v>271</v>
      </c>
      <c r="AA9" s="3015" t="s">
        <v>270</v>
      </c>
      <c r="AB9" s="2282" t="s">
        <v>269</v>
      </c>
      <c r="AC9" s="2303"/>
      <c r="AD9" s="2304"/>
      <c r="AE9" s="2282" t="s">
        <v>245</v>
      </c>
      <c r="AF9" s="2283"/>
      <c r="AG9" s="2283"/>
      <c r="AH9" s="2961" t="s">
        <v>244</v>
      </c>
      <c r="AI9" s="2962"/>
      <c r="AJ9" s="2962"/>
      <c r="AK9" s="66" t="s">
        <v>243</v>
      </c>
      <c r="AL9" s="2963"/>
      <c r="AM9" s="2964"/>
      <c r="AN9" s="2964"/>
      <c r="AO9" s="2964"/>
    </row>
    <row r="10" spans="1:16384" ht="38.25" x14ac:dyDescent="0.25">
      <c r="A10" s="65" t="s">
        <v>268</v>
      </c>
      <c r="B10" s="64" t="s">
        <v>267</v>
      </c>
      <c r="C10" s="64" t="s">
        <v>266</v>
      </c>
      <c r="D10" s="64" t="s">
        <v>265</v>
      </c>
      <c r="E10" s="64" t="s">
        <v>264</v>
      </c>
      <c r="F10" s="64" t="s">
        <v>263</v>
      </c>
      <c r="G10" s="64" t="s">
        <v>262</v>
      </c>
      <c r="H10" s="63" t="s">
        <v>261</v>
      </c>
      <c r="I10" s="2493"/>
      <c r="J10" s="2493"/>
      <c r="K10" s="2493"/>
      <c r="L10" s="2493"/>
      <c r="M10" s="3017"/>
      <c r="N10" s="2524"/>
      <c r="O10" s="2493"/>
      <c r="P10" s="62" t="s">
        <v>260</v>
      </c>
      <c r="Q10" s="62" t="s">
        <v>259</v>
      </c>
      <c r="R10" s="62" t="s">
        <v>258</v>
      </c>
      <c r="S10" s="61" t="s">
        <v>257</v>
      </c>
      <c r="T10" s="61" t="s">
        <v>256</v>
      </c>
      <c r="U10" s="61" t="s">
        <v>255</v>
      </c>
      <c r="V10" s="61" t="s">
        <v>254</v>
      </c>
      <c r="W10" s="61" t="s">
        <v>253</v>
      </c>
      <c r="X10" s="61" t="s">
        <v>252</v>
      </c>
      <c r="Y10" s="2493"/>
      <c r="Z10" s="3014"/>
      <c r="AA10" s="3016"/>
      <c r="AB10" s="2300" t="s">
        <v>251</v>
      </c>
      <c r="AC10" s="60" t="s">
        <v>249</v>
      </c>
      <c r="AD10" s="2305" t="s">
        <v>248</v>
      </c>
      <c r="AE10" s="60" t="s">
        <v>251</v>
      </c>
      <c r="AF10" s="60" t="s">
        <v>249</v>
      </c>
      <c r="AG10" s="60" t="s">
        <v>248</v>
      </c>
      <c r="AH10" s="60" t="s">
        <v>250</v>
      </c>
      <c r="AI10" s="60" t="s">
        <v>249</v>
      </c>
      <c r="AJ10" s="60" t="s">
        <v>248</v>
      </c>
      <c r="AK10" s="60" t="s">
        <v>247</v>
      </c>
      <c r="AL10" s="60" t="s">
        <v>246</v>
      </c>
      <c r="AM10" s="60" t="s">
        <v>245</v>
      </c>
      <c r="AN10" s="60" t="s">
        <v>244</v>
      </c>
      <c r="AO10" s="60" t="s">
        <v>243</v>
      </c>
    </row>
    <row r="11" spans="1:16384" ht="25.5" x14ac:dyDescent="0.25">
      <c r="A11" s="56" t="s">
        <v>4</v>
      </c>
      <c r="B11" s="19" t="s">
        <v>242</v>
      </c>
      <c r="C11" s="2995" t="s">
        <v>241</v>
      </c>
      <c r="D11" s="19" t="s">
        <v>240</v>
      </c>
      <c r="E11" s="19" t="s">
        <v>239</v>
      </c>
      <c r="F11" s="59">
        <v>0.03</v>
      </c>
      <c r="G11" s="59">
        <v>1</v>
      </c>
      <c r="H11" s="58">
        <v>0</v>
      </c>
      <c r="I11" s="57"/>
      <c r="J11" s="57"/>
      <c r="K11" s="57"/>
      <c r="L11" s="57"/>
      <c r="M11" s="32"/>
      <c r="N11" s="56"/>
      <c r="O11" s="56"/>
      <c r="P11" s="56"/>
      <c r="Q11" s="56"/>
      <c r="R11" s="56"/>
      <c r="S11" s="56"/>
      <c r="T11" s="56"/>
      <c r="U11" s="56"/>
      <c r="V11" s="56"/>
      <c r="W11" s="56"/>
      <c r="X11" s="56"/>
      <c r="Y11" s="56"/>
      <c r="Z11" s="3"/>
      <c r="AA11" s="3"/>
      <c r="AB11" s="2301"/>
      <c r="AC11" s="3"/>
      <c r="AD11" s="2306"/>
      <c r="AE11" s="3"/>
      <c r="AF11" s="3"/>
      <c r="AG11" s="3"/>
      <c r="AH11" s="3"/>
      <c r="AI11" s="3"/>
      <c r="AJ11" s="3"/>
      <c r="AK11" s="3"/>
      <c r="AL11" s="3"/>
      <c r="AM11" s="3"/>
      <c r="AN11" s="3"/>
      <c r="AO11" s="3"/>
    </row>
    <row r="12" spans="1:16384" ht="86.25" customHeight="1" x14ac:dyDescent="0.25">
      <c r="A12" s="13" t="s">
        <v>4</v>
      </c>
      <c r="B12" s="11" t="s">
        <v>238</v>
      </c>
      <c r="C12" s="2993"/>
      <c r="D12" s="11" t="s">
        <v>237</v>
      </c>
      <c r="E12" s="11" t="s">
        <v>236</v>
      </c>
      <c r="F12" s="11">
        <v>0</v>
      </c>
      <c r="G12" s="52">
        <v>1</v>
      </c>
      <c r="H12" s="51">
        <v>0.1</v>
      </c>
      <c r="I12" s="47"/>
      <c r="J12" s="35"/>
      <c r="K12" s="35"/>
      <c r="L12" s="35">
        <v>2</v>
      </c>
      <c r="M12" s="32" t="s">
        <v>235</v>
      </c>
      <c r="N12" s="56" t="s">
        <v>220</v>
      </c>
      <c r="O12" s="13" t="s">
        <v>234</v>
      </c>
      <c r="P12" s="13" t="s">
        <v>0</v>
      </c>
      <c r="Q12" s="13" t="s">
        <v>0</v>
      </c>
      <c r="R12" s="13" t="s">
        <v>0</v>
      </c>
      <c r="S12" s="13" t="s">
        <v>0</v>
      </c>
      <c r="T12" s="13" t="s">
        <v>0</v>
      </c>
      <c r="U12" s="13" t="s">
        <v>0</v>
      </c>
      <c r="V12" s="13" t="s">
        <v>0</v>
      </c>
      <c r="W12" s="13" t="s">
        <v>0</v>
      </c>
      <c r="X12" s="13" t="s">
        <v>0</v>
      </c>
      <c r="Y12" s="13" t="s">
        <v>233</v>
      </c>
      <c r="Z12" s="3"/>
      <c r="AA12" s="3"/>
      <c r="AB12" s="2301"/>
      <c r="AC12" s="3"/>
      <c r="AD12" s="2306"/>
      <c r="AE12" s="3"/>
      <c r="AF12" s="3"/>
      <c r="AG12" s="3"/>
      <c r="AH12" s="3"/>
      <c r="AI12" s="3"/>
      <c r="AJ12" s="3"/>
      <c r="AK12" s="3"/>
      <c r="AL12" s="3"/>
      <c r="AM12" s="3"/>
      <c r="AN12" s="3"/>
      <c r="AO12" s="3"/>
    </row>
    <row r="13" spans="1:16384" x14ac:dyDescent="0.25">
      <c r="A13" s="13" t="s">
        <v>4</v>
      </c>
      <c r="B13" s="11" t="s">
        <v>232</v>
      </c>
      <c r="C13" s="2996"/>
      <c r="D13" s="11" t="s">
        <v>231</v>
      </c>
      <c r="E13" s="11" t="s">
        <v>129</v>
      </c>
      <c r="F13" s="11">
        <v>0</v>
      </c>
      <c r="G13" s="52">
        <v>1</v>
      </c>
      <c r="H13" s="14">
        <v>0</v>
      </c>
      <c r="I13" s="35"/>
      <c r="J13" s="35"/>
      <c r="K13" s="35"/>
      <c r="L13" s="35"/>
      <c r="M13" s="32"/>
      <c r="N13" s="56" t="s">
        <v>220</v>
      </c>
      <c r="O13" s="13"/>
      <c r="P13" s="13"/>
      <c r="Q13" s="13"/>
      <c r="R13" s="13"/>
      <c r="S13" s="13"/>
      <c r="T13" s="13"/>
      <c r="U13" s="13"/>
      <c r="V13" s="13"/>
      <c r="W13" s="13"/>
      <c r="X13" s="13"/>
      <c r="Y13" s="13"/>
      <c r="Z13" s="3"/>
      <c r="AA13" s="3"/>
      <c r="AB13" s="2301"/>
      <c r="AC13" s="3"/>
      <c r="AD13" s="2306"/>
      <c r="AE13" s="3"/>
      <c r="AF13" s="3"/>
      <c r="AG13" s="3"/>
      <c r="AH13" s="3"/>
      <c r="AI13" s="3"/>
      <c r="AJ13" s="3"/>
      <c r="AK13" s="3"/>
      <c r="AL13" s="3"/>
      <c r="AM13" s="3"/>
      <c r="AN13" s="3"/>
      <c r="AO13" s="3"/>
    </row>
    <row r="14" spans="1:16384" ht="96" customHeight="1" x14ac:dyDescent="0.25">
      <c r="A14" s="2973" t="s">
        <v>4</v>
      </c>
      <c r="B14" s="2971" t="s">
        <v>230</v>
      </c>
      <c r="C14" s="2971" t="s">
        <v>229</v>
      </c>
      <c r="D14" s="2975" t="s">
        <v>228</v>
      </c>
      <c r="E14" s="2971" t="s">
        <v>227</v>
      </c>
      <c r="F14" s="2971">
        <v>0</v>
      </c>
      <c r="G14" s="2986">
        <v>1</v>
      </c>
      <c r="H14" s="2986">
        <v>0.2</v>
      </c>
      <c r="I14" s="47">
        <v>7500000000</v>
      </c>
      <c r="J14" s="35" t="s">
        <v>226</v>
      </c>
      <c r="K14" s="41">
        <v>43959</v>
      </c>
      <c r="L14" s="35">
        <v>1</v>
      </c>
      <c r="M14" s="32" t="s">
        <v>223</v>
      </c>
      <c r="N14" s="56" t="s">
        <v>220</v>
      </c>
      <c r="O14" s="2957" t="s">
        <v>225</v>
      </c>
      <c r="P14" s="13" t="s">
        <v>0</v>
      </c>
      <c r="Q14" s="13" t="s">
        <v>0</v>
      </c>
      <c r="R14" s="13" t="s">
        <v>0</v>
      </c>
      <c r="S14" s="13" t="s">
        <v>0</v>
      </c>
      <c r="T14" s="13" t="s">
        <v>0</v>
      </c>
      <c r="U14" s="13" t="s">
        <v>0</v>
      </c>
      <c r="V14" s="13" t="s">
        <v>0</v>
      </c>
      <c r="W14" s="13" t="s">
        <v>0</v>
      </c>
      <c r="X14" s="13" t="s">
        <v>0</v>
      </c>
      <c r="Y14" s="13"/>
      <c r="Z14" s="3"/>
      <c r="AA14" s="3"/>
      <c r="AB14" s="2301">
        <v>7963928685</v>
      </c>
      <c r="AC14" s="3"/>
      <c r="AD14" s="2306"/>
      <c r="AE14" s="3"/>
      <c r="AF14" s="3"/>
      <c r="AG14" s="3"/>
      <c r="AH14" s="3"/>
      <c r="AI14" s="3"/>
      <c r="AJ14" s="3"/>
      <c r="AK14" s="3"/>
      <c r="AL14" s="3">
        <v>0</v>
      </c>
      <c r="AM14" s="3"/>
      <c r="AN14" s="3"/>
      <c r="AO14" s="3"/>
    </row>
    <row r="15" spans="1:16384" ht="101.25" customHeight="1" x14ac:dyDescent="0.25">
      <c r="A15" s="2974"/>
      <c r="B15" s="2972"/>
      <c r="C15" s="2997"/>
      <c r="D15" s="2976"/>
      <c r="E15" s="2972"/>
      <c r="F15" s="2972"/>
      <c r="G15" s="2987"/>
      <c r="H15" s="2987"/>
      <c r="I15" s="47">
        <v>437223432.13999999</v>
      </c>
      <c r="J15" s="35" t="s">
        <v>224</v>
      </c>
      <c r="K15" s="41">
        <v>43959</v>
      </c>
      <c r="L15" s="35">
        <v>1</v>
      </c>
      <c r="M15" s="32" t="s">
        <v>223</v>
      </c>
      <c r="N15" s="56" t="s">
        <v>220</v>
      </c>
      <c r="O15" s="2959"/>
      <c r="P15" s="13" t="s">
        <v>0</v>
      </c>
      <c r="Q15" s="13" t="s">
        <v>0</v>
      </c>
      <c r="R15" s="13" t="s">
        <v>0</v>
      </c>
      <c r="S15" s="13" t="s">
        <v>0</v>
      </c>
      <c r="T15" s="13" t="s">
        <v>0</v>
      </c>
      <c r="U15" s="13" t="s">
        <v>0</v>
      </c>
      <c r="V15" s="13" t="s">
        <v>0</v>
      </c>
      <c r="W15" s="13" t="s">
        <v>0</v>
      </c>
      <c r="X15" s="13" t="s">
        <v>0</v>
      </c>
      <c r="Y15" s="13"/>
      <c r="Z15" s="3"/>
      <c r="AA15" s="3"/>
      <c r="AB15" s="2301">
        <v>438884013</v>
      </c>
      <c r="AC15" s="3"/>
      <c r="AD15" s="2306"/>
      <c r="AE15" s="3"/>
      <c r="AF15" s="3"/>
      <c r="AG15" s="3"/>
      <c r="AH15" s="3"/>
      <c r="AI15" s="3"/>
      <c r="AJ15" s="3"/>
      <c r="AK15" s="3"/>
      <c r="AL15" s="3">
        <v>437223432.13999999</v>
      </c>
      <c r="AM15" s="3"/>
      <c r="AN15" s="3"/>
      <c r="AO15" s="3"/>
    </row>
    <row r="16" spans="1:16384" ht="25.5" x14ac:dyDescent="0.25">
      <c r="A16" s="13" t="s">
        <v>4</v>
      </c>
      <c r="B16" s="11" t="s">
        <v>222</v>
      </c>
      <c r="C16" s="2996"/>
      <c r="D16" s="46" t="s">
        <v>221</v>
      </c>
      <c r="E16" s="11" t="s">
        <v>129</v>
      </c>
      <c r="F16" s="11">
        <v>0</v>
      </c>
      <c r="G16" s="52">
        <v>1</v>
      </c>
      <c r="H16" s="51">
        <v>0</v>
      </c>
      <c r="I16" s="35"/>
      <c r="J16" s="35"/>
      <c r="K16" s="35"/>
      <c r="L16" s="35"/>
      <c r="M16" s="32"/>
      <c r="N16" s="56" t="s">
        <v>220</v>
      </c>
      <c r="O16" s="13"/>
      <c r="P16" s="13"/>
      <c r="Q16" s="13"/>
      <c r="R16" s="13"/>
      <c r="S16" s="13"/>
      <c r="T16" s="13"/>
      <c r="U16" s="13"/>
      <c r="V16" s="13"/>
      <c r="W16" s="13"/>
      <c r="X16" s="13"/>
      <c r="Y16" s="13"/>
      <c r="Z16" s="3"/>
      <c r="AA16" s="3"/>
      <c r="AB16" s="2301"/>
      <c r="AC16" s="3"/>
      <c r="AD16" s="2306"/>
      <c r="AE16" s="3"/>
      <c r="AF16" s="3"/>
      <c r="AG16" s="3"/>
      <c r="AH16" s="3"/>
      <c r="AI16" s="3"/>
      <c r="AJ16" s="3"/>
      <c r="AK16" s="3"/>
      <c r="AL16" s="3"/>
      <c r="AM16" s="3"/>
      <c r="AN16" s="3"/>
      <c r="AO16" s="3"/>
    </row>
    <row r="17" spans="1:41" ht="25.5" x14ac:dyDescent="0.25">
      <c r="A17" s="13" t="s">
        <v>4</v>
      </c>
      <c r="B17" s="2971" t="s">
        <v>219</v>
      </c>
      <c r="C17" s="2971" t="s">
        <v>218</v>
      </c>
      <c r="D17" s="46" t="s">
        <v>217</v>
      </c>
      <c r="E17" s="11" t="s">
        <v>6</v>
      </c>
      <c r="F17" s="11">
        <v>0</v>
      </c>
      <c r="G17" s="55">
        <v>12000</v>
      </c>
      <c r="H17" s="9">
        <v>2000</v>
      </c>
      <c r="I17" s="2988" t="s">
        <v>216</v>
      </c>
      <c r="J17" s="2957" t="s">
        <v>215</v>
      </c>
      <c r="K17" s="2970" t="s">
        <v>214</v>
      </c>
      <c r="L17" s="2957">
        <v>4</v>
      </c>
      <c r="M17" s="2967" t="s">
        <v>213</v>
      </c>
      <c r="N17" s="13" t="s">
        <v>207</v>
      </c>
      <c r="O17" s="13" t="s">
        <v>201</v>
      </c>
      <c r="P17" s="13" t="s">
        <v>0</v>
      </c>
      <c r="Q17" s="13" t="s">
        <v>0</v>
      </c>
      <c r="R17" s="13" t="s">
        <v>0</v>
      </c>
      <c r="S17" s="13" t="s">
        <v>0</v>
      </c>
      <c r="T17" s="13" t="s">
        <v>0</v>
      </c>
      <c r="U17" s="13" t="s">
        <v>0</v>
      </c>
      <c r="V17" s="13" t="s">
        <v>0</v>
      </c>
      <c r="W17" s="13" t="s">
        <v>0</v>
      </c>
      <c r="X17" s="13" t="s">
        <v>0</v>
      </c>
      <c r="Y17" s="13"/>
      <c r="Z17" s="3"/>
      <c r="AA17" s="3"/>
      <c r="AB17" s="2301"/>
      <c r="AC17" s="3"/>
      <c r="AD17" s="2306"/>
      <c r="AE17" s="2983">
        <v>14977240521</v>
      </c>
      <c r="AF17" s="3"/>
      <c r="AG17" s="3"/>
      <c r="AH17" s="3"/>
      <c r="AI17" s="3"/>
      <c r="AJ17" s="3"/>
      <c r="AK17" s="3"/>
      <c r="AL17" s="3"/>
      <c r="AM17" s="2983">
        <v>3668977543</v>
      </c>
      <c r="AN17" s="3"/>
      <c r="AO17" s="3"/>
    </row>
    <row r="18" spans="1:41" ht="25.5" x14ac:dyDescent="0.25">
      <c r="A18" s="13" t="s">
        <v>4</v>
      </c>
      <c r="B18" s="2993"/>
      <c r="C18" s="2993"/>
      <c r="D18" s="46" t="s">
        <v>212</v>
      </c>
      <c r="E18" s="11" t="s">
        <v>103</v>
      </c>
      <c r="F18" s="11">
        <v>0</v>
      </c>
      <c r="G18" s="55">
        <v>12</v>
      </c>
      <c r="H18" s="9">
        <v>2</v>
      </c>
      <c r="I18" s="2989"/>
      <c r="J18" s="2958"/>
      <c r="K18" s="2958"/>
      <c r="L18" s="2958"/>
      <c r="M18" s="2968"/>
      <c r="N18" s="13" t="s">
        <v>115</v>
      </c>
      <c r="O18" s="13" t="s">
        <v>201</v>
      </c>
      <c r="P18" s="13" t="s">
        <v>0</v>
      </c>
      <c r="Q18" s="13" t="s">
        <v>0</v>
      </c>
      <c r="R18" s="13" t="s">
        <v>0</v>
      </c>
      <c r="S18" s="13" t="s">
        <v>0</v>
      </c>
      <c r="T18" s="13" t="s">
        <v>0</v>
      </c>
      <c r="U18" s="13" t="s">
        <v>0</v>
      </c>
      <c r="V18" s="13" t="s">
        <v>0</v>
      </c>
      <c r="W18" s="13" t="s">
        <v>0</v>
      </c>
      <c r="X18" s="13" t="s">
        <v>0</v>
      </c>
      <c r="Y18" s="13"/>
      <c r="Z18" s="3"/>
      <c r="AA18" s="3"/>
      <c r="AB18" s="2301"/>
      <c r="AC18" s="3"/>
      <c r="AD18" s="2306"/>
      <c r="AE18" s="2984"/>
      <c r="AF18" s="3"/>
      <c r="AG18" s="3"/>
      <c r="AH18" s="3"/>
      <c r="AI18" s="3"/>
      <c r="AJ18" s="3"/>
      <c r="AK18" s="3"/>
      <c r="AL18" s="3"/>
      <c r="AM18" s="2984"/>
      <c r="AN18" s="3"/>
      <c r="AO18" s="3"/>
    </row>
    <row r="19" spans="1:41" ht="25.5" x14ac:dyDescent="0.25">
      <c r="A19" s="13" t="s">
        <v>4</v>
      </c>
      <c r="B19" s="2993"/>
      <c r="C19" s="2993"/>
      <c r="D19" s="46" t="s">
        <v>211</v>
      </c>
      <c r="E19" s="11" t="s">
        <v>194</v>
      </c>
      <c r="F19" s="11">
        <v>0</v>
      </c>
      <c r="G19" s="11">
        <v>40</v>
      </c>
      <c r="H19" s="14">
        <v>10</v>
      </c>
      <c r="I19" s="2989"/>
      <c r="J19" s="2958"/>
      <c r="K19" s="2958"/>
      <c r="L19" s="2958"/>
      <c r="M19" s="2968"/>
      <c r="N19" s="13" t="s">
        <v>207</v>
      </c>
      <c r="O19" s="13" t="s">
        <v>201</v>
      </c>
      <c r="P19" s="13" t="s">
        <v>0</v>
      </c>
      <c r="Q19" s="13" t="s">
        <v>0</v>
      </c>
      <c r="R19" s="13" t="s">
        <v>0</v>
      </c>
      <c r="S19" s="13" t="s">
        <v>0</v>
      </c>
      <c r="T19" s="13" t="s">
        <v>0</v>
      </c>
      <c r="U19" s="13" t="s">
        <v>0</v>
      </c>
      <c r="V19" s="13" t="s">
        <v>0</v>
      </c>
      <c r="W19" s="13" t="s">
        <v>0</v>
      </c>
      <c r="X19" s="13" t="s">
        <v>0</v>
      </c>
      <c r="Y19" s="13"/>
      <c r="Z19" s="3"/>
      <c r="AA19" s="3"/>
      <c r="AB19" s="2301"/>
      <c r="AC19" s="3"/>
      <c r="AD19" s="2306"/>
      <c r="AE19" s="2984"/>
      <c r="AF19" s="3"/>
      <c r="AG19" s="3"/>
      <c r="AH19" s="3"/>
      <c r="AI19" s="3"/>
      <c r="AJ19" s="3"/>
      <c r="AK19" s="3"/>
      <c r="AL19" s="3"/>
      <c r="AM19" s="2984"/>
      <c r="AN19" s="3"/>
      <c r="AO19" s="3"/>
    </row>
    <row r="20" spans="1:41" ht="88.5" customHeight="1" x14ac:dyDescent="0.25">
      <c r="A20" s="13" t="s">
        <v>4</v>
      </c>
      <c r="B20" s="2993"/>
      <c r="C20" s="2993"/>
      <c r="D20" s="46" t="s">
        <v>210</v>
      </c>
      <c r="E20" s="11" t="s">
        <v>113</v>
      </c>
      <c r="F20" s="11">
        <v>0</v>
      </c>
      <c r="G20" s="11">
        <v>5</v>
      </c>
      <c r="H20" s="14">
        <v>0</v>
      </c>
      <c r="I20" s="2989"/>
      <c r="J20" s="2958"/>
      <c r="K20" s="2958"/>
      <c r="L20" s="2958"/>
      <c r="M20" s="2968"/>
      <c r="N20" s="13" t="s">
        <v>207</v>
      </c>
      <c r="O20" s="13" t="s">
        <v>201</v>
      </c>
      <c r="P20" s="13" t="s">
        <v>0</v>
      </c>
      <c r="Q20" s="13" t="s">
        <v>0</v>
      </c>
      <c r="R20" s="13" t="s">
        <v>0</v>
      </c>
      <c r="S20" s="13" t="s">
        <v>0</v>
      </c>
      <c r="T20" s="13" t="s">
        <v>0</v>
      </c>
      <c r="U20" s="13" t="s">
        <v>0</v>
      </c>
      <c r="V20" s="13" t="s">
        <v>0</v>
      </c>
      <c r="W20" s="13" t="s">
        <v>0</v>
      </c>
      <c r="X20" s="13" t="s">
        <v>0</v>
      </c>
      <c r="Y20" s="35" t="s">
        <v>209</v>
      </c>
      <c r="Z20" s="3"/>
      <c r="AA20" s="3"/>
      <c r="AB20" s="2301"/>
      <c r="AC20" s="3"/>
      <c r="AD20" s="2306"/>
      <c r="AE20" s="2984"/>
      <c r="AF20" s="3"/>
      <c r="AG20" s="3"/>
      <c r="AH20" s="3"/>
      <c r="AI20" s="3"/>
      <c r="AJ20" s="3"/>
      <c r="AK20" s="3"/>
      <c r="AL20" s="3"/>
      <c r="AM20" s="2984"/>
      <c r="AN20" s="3"/>
      <c r="AO20" s="3"/>
    </row>
    <row r="21" spans="1:41" ht="51" x14ac:dyDescent="0.25">
      <c r="A21" s="13" t="s">
        <v>4</v>
      </c>
      <c r="B21" s="2996"/>
      <c r="C21" s="2996"/>
      <c r="D21" s="46" t="s">
        <v>208</v>
      </c>
      <c r="E21" s="11" t="s">
        <v>113</v>
      </c>
      <c r="F21" s="11">
        <v>0</v>
      </c>
      <c r="G21" s="11">
        <v>2</v>
      </c>
      <c r="H21" s="14">
        <v>0</v>
      </c>
      <c r="I21" s="2990"/>
      <c r="J21" s="2959"/>
      <c r="K21" s="2959"/>
      <c r="L21" s="2959"/>
      <c r="M21" s="2969"/>
      <c r="N21" s="13" t="s">
        <v>207</v>
      </c>
      <c r="O21" s="13"/>
      <c r="P21" s="13"/>
      <c r="Q21" s="13"/>
      <c r="R21" s="13"/>
      <c r="S21" s="13"/>
      <c r="T21" s="13"/>
      <c r="U21" s="13"/>
      <c r="V21" s="13"/>
      <c r="W21" s="13"/>
      <c r="X21" s="13"/>
      <c r="Y21" s="35"/>
      <c r="Z21" s="3"/>
      <c r="AA21" s="3"/>
      <c r="AB21" s="2301"/>
      <c r="AC21" s="3"/>
      <c r="AD21" s="2306"/>
      <c r="AE21" s="2985"/>
      <c r="AF21" s="3"/>
      <c r="AG21" s="3"/>
      <c r="AH21" s="3"/>
      <c r="AI21" s="3"/>
      <c r="AJ21" s="3"/>
      <c r="AK21" s="3"/>
      <c r="AL21" s="3"/>
      <c r="AM21" s="2985"/>
      <c r="AN21" s="3"/>
      <c r="AO21" s="3"/>
    </row>
    <row r="22" spans="1:41" ht="100.5" customHeight="1" x14ac:dyDescent="0.25">
      <c r="A22" s="13" t="s">
        <v>4</v>
      </c>
      <c r="B22" s="11" t="s">
        <v>206</v>
      </c>
      <c r="C22" s="3012" t="s">
        <v>205</v>
      </c>
      <c r="D22" s="46" t="s">
        <v>204</v>
      </c>
      <c r="E22" s="11" t="s">
        <v>194</v>
      </c>
      <c r="F22" s="11">
        <v>1.2</v>
      </c>
      <c r="G22" s="11">
        <v>12</v>
      </c>
      <c r="H22" s="14">
        <v>3</v>
      </c>
      <c r="I22" s="47">
        <v>655898701</v>
      </c>
      <c r="J22" s="35" t="s">
        <v>203</v>
      </c>
      <c r="K22" s="41">
        <v>43887</v>
      </c>
      <c r="L22" s="2957">
        <v>2</v>
      </c>
      <c r="M22" s="2967" t="s">
        <v>202</v>
      </c>
      <c r="N22" s="13" t="s">
        <v>100</v>
      </c>
      <c r="O22" s="13" t="s">
        <v>201</v>
      </c>
      <c r="P22" s="13" t="s">
        <v>0</v>
      </c>
      <c r="Q22" s="13" t="s">
        <v>0</v>
      </c>
      <c r="R22" s="13" t="s">
        <v>0</v>
      </c>
      <c r="S22" s="13" t="s">
        <v>0</v>
      </c>
      <c r="T22" s="13" t="s">
        <v>0</v>
      </c>
      <c r="U22" s="13" t="s">
        <v>0</v>
      </c>
      <c r="V22" s="13" t="s">
        <v>0</v>
      </c>
      <c r="W22" s="13" t="s">
        <v>0</v>
      </c>
      <c r="X22" s="13" t="s">
        <v>0</v>
      </c>
      <c r="Y22" s="13" t="s">
        <v>200</v>
      </c>
      <c r="Z22" s="3"/>
      <c r="AA22" s="3"/>
      <c r="AB22" s="2301"/>
      <c r="AC22" s="3"/>
      <c r="AD22" s="2306"/>
      <c r="AE22" s="3">
        <v>655898701</v>
      </c>
      <c r="AF22" s="3"/>
      <c r="AG22" s="3"/>
      <c r="AH22" s="3"/>
      <c r="AI22" s="3"/>
      <c r="AJ22" s="3"/>
      <c r="AK22" s="3"/>
      <c r="AL22" s="3"/>
      <c r="AM22" s="3"/>
      <c r="AN22" s="3"/>
      <c r="AO22" s="3"/>
    </row>
    <row r="23" spans="1:41" ht="57" customHeight="1" x14ac:dyDescent="0.25">
      <c r="A23" s="13" t="s">
        <v>4</v>
      </c>
      <c r="B23" s="11" t="s">
        <v>199</v>
      </c>
      <c r="C23" s="2993"/>
      <c r="D23" s="46" t="s">
        <v>198</v>
      </c>
      <c r="E23" s="11" t="s">
        <v>194</v>
      </c>
      <c r="F23" s="11">
        <v>100</v>
      </c>
      <c r="G23" s="11">
        <v>1100</v>
      </c>
      <c r="H23" s="14">
        <v>100</v>
      </c>
      <c r="I23" s="47">
        <v>923834508</v>
      </c>
      <c r="J23" s="35" t="s">
        <v>197</v>
      </c>
      <c r="K23" s="41">
        <v>43929</v>
      </c>
      <c r="L23" s="2958"/>
      <c r="M23" s="2968"/>
      <c r="N23" s="13" t="s">
        <v>100</v>
      </c>
      <c r="O23" s="13" t="s">
        <v>94</v>
      </c>
      <c r="P23" s="13"/>
      <c r="Q23" s="13"/>
      <c r="R23" s="13"/>
      <c r="S23" s="13" t="s">
        <v>0</v>
      </c>
      <c r="T23" s="13" t="s">
        <v>0</v>
      </c>
      <c r="U23" s="13" t="s">
        <v>0</v>
      </c>
      <c r="V23" s="13" t="s">
        <v>0</v>
      </c>
      <c r="W23" s="13" t="s">
        <v>0</v>
      </c>
      <c r="X23" s="13" t="s">
        <v>0</v>
      </c>
      <c r="Y23" s="13"/>
      <c r="Z23" s="3"/>
      <c r="AA23" s="3"/>
      <c r="AB23" s="2301"/>
      <c r="AC23" s="3"/>
      <c r="AD23" s="2306"/>
      <c r="AE23" s="3">
        <v>923834508</v>
      </c>
      <c r="AF23" s="3"/>
      <c r="AG23" s="3"/>
      <c r="AH23" s="3"/>
      <c r="AI23" s="3"/>
      <c r="AJ23" s="3"/>
      <c r="AK23" s="3"/>
      <c r="AL23" s="3"/>
      <c r="AM23" s="3"/>
      <c r="AN23" s="3"/>
      <c r="AO23" s="3"/>
    </row>
    <row r="24" spans="1:41" ht="59.25" customHeight="1" x14ac:dyDescent="0.25">
      <c r="A24" s="13" t="s">
        <v>4</v>
      </c>
      <c r="B24" s="11" t="s">
        <v>196</v>
      </c>
      <c r="C24" s="2996"/>
      <c r="D24" s="46" t="s">
        <v>195</v>
      </c>
      <c r="E24" s="11" t="s">
        <v>194</v>
      </c>
      <c r="F24" s="11">
        <v>30</v>
      </c>
      <c r="G24" s="11">
        <v>1000</v>
      </c>
      <c r="H24" s="14">
        <v>200</v>
      </c>
      <c r="I24" s="47">
        <v>371435400</v>
      </c>
      <c r="J24" s="35" t="s">
        <v>193</v>
      </c>
      <c r="K24" s="41">
        <v>43906</v>
      </c>
      <c r="L24" s="2959"/>
      <c r="M24" s="2969"/>
      <c r="N24" s="13" t="s">
        <v>100</v>
      </c>
      <c r="O24" s="13" t="s">
        <v>192</v>
      </c>
      <c r="P24" s="13"/>
      <c r="Q24" s="13"/>
      <c r="R24" s="13" t="s">
        <v>0</v>
      </c>
      <c r="S24" s="13" t="s">
        <v>0</v>
      </c>
      <c r="T24" s="13" t="s">
        <v>0</v>
      </c>
      <c r="U24" s="13" t="s">
        <v>0</v>
      </c>
      <c r="V24" s="13" t="s">
        <v>0</v>
      </c>
      <c r="W24" s="13" t="s">
        <v>0</v>
      </c>
      <c r="X24" s="13" t="s">
        <v>0</v>
      </c>
      <c r="Y24" s="13"/>
      <c r="Z24" s="3"/>
      <c r="AA24" s="3"/>
      <c r="AB24" s="2301"/>
      <c r="AC24" s="3"/>
      <c r="AD24" s="2306"/>
      <c r="AE24" s="3">
        <v>371435400</v>
      </c>
      <c r="AF24" s="3"/>
      <c r="AG24" s="3"/>
      <c r="AH24" s="3"/>
      <c r="AI24" s="3"/>
      <c r="AJ24" s="3"/>
      <c r="AK24" s="3"/>
      <c r="AL24" s="3"/>
      <c r="AM24" s="3"/>
      <c r="AN24" s="3"/>
      <c r="AO24" s="3"/>
    </row>
    <row r="25" spans="1:41" ht="127.5" x14ac:dyDescent="0.25">
      <c r="A25" s="13" t="s">
        <v>4</v>
      </c>
      <c r="B25" s="11" t="s">
        <v>191</v>
      </c>
      <c r="C25" s="50" t="s">
        <v>190</v>
      </c>
      <c r="D25" s="46" t="s">
        <v>189</v>
      </c>
      <c r="E25" s="11" t="s">
        <v>129</v>
      </c>
      <c r="F25" s="11">
        <v>0</v>
      </c>
      <c r="G25" s="52">
        <v>1</v>
      </c>
      <c r="H25" s="51">
        <v>0.25</v>
      </c>
      <c r="I25" s="47">
        <v>1854684799</v>
      </c>
      <c r="J25" s="54" t="s">
        <v>188</v>
      </c>
      <c r="K25" s="41">
        <v>43936</v>
      </c>
      <c r="L25" s="35">
        <v>1</v>
      </c>
      <c r="M25" s="53" t="s">
        <v>187</v>
      </c>
      <c r="N25" s="13" t="s">
        <v>100</v>
      </c>
      <c r="O25" s="13" t="s">
        <v>186</v>
      </c>
      <c r="P25" s="13"/>
      <c r="Q25" s="13"/>
      <c r="R25" s="13" t="s">
        <v>0</v>
      </c>
      <c r="S25" s="13" t="s">
        <v>0</v>
      </c>
      <c r="T25" s="13" t="s">
        <v>0</v>
      </c>
      <c r="U25" s="13" t="s">
        <v>0</v>
      </c>
      <c r="V25" s="13" t="s">
        <v>0</v>
      </c>
      <c r="W25" s="13" t="s">
        <v>0</v>
      </c>
      <c r="X25" s="13" t="s">
        <v>0</v>
      </c>
      <c r="Y25" s="13" t="s">
        <v>185</v>
      </c>
      <c r="Z25" s="3"/>
      <c r="AA25" s="3"/>
      <c r="AB25" s="2301"/>
      <c r="AC25" s="3"/>
      <c r="AD25" s="2306"/>
      <c r="AE25" s="3">
        <v>1854684799</v>
      </c>
      <c r="AF25" s="3"/>
      <c r="AG25" s="3"/>
      <c r="AH25" s="3"/>
      <c r="AI25" s="3"/>
      <c r="AJ25" s="3"/>
      <c r="AK25" s="3"/>
      <c r="AL25" s="3"/>
      <c r="AM25" s="3"/>
      <c r="AN25" s="3"/>
      <c r="AO25" s="3"/>
    </row>
    <row r="26" spans="1:41" ht="38.25" customHeight="1" x14ac:dyDescent="0.25">
      <c r="A26" s="13" t="s">
        <v>4</v>
      </c>
      <c r="B26" s="2971" t="s">
        <v>184</v>
      </c>
      <c r="C26" s="11" t="s">
        <v>179</v>
      </c>
      <c r="D26" s="46" t="s">
        <v>183</v>
      </c>
      <c r="E26" s="11" t="s">
        <v>129</v>
      </c>
      <c r="F26" s="52">
        <v>0</v>
      </c>
      <c r="G26" s="52">
        <v>0.9</v>
      </c>
      <c r="H26" s="51">
        <v>0.1</v>
      </c>
      <c r="I26" s="2965">
        <v>506873752</v>
      </c>
      <c r="J26" s="2957" t="s">
        <v>182</v>
      </c>
      <c r="K26" s="2970">
        <v>43917</v>
      </c>
      <c r="L26" s="2957">
        <v>5</v>
      </c>
      <c r="M26" s="2967" t="s">
        <v>181</v>
      </c>
      <c r="N26" s="13" t="s">
        <v>100</v>
      </c>
      <c r="O26" s="2973" t="s">
        <v>180</v>
      </c>
      <c r="P26" s="13"/>
      <c r="Q26" s="13"/>
      <c r="R26" s="13"/>
      <c r="S26" s="13"/>
      <c r="T26" s="13" t="s">
        <v>0</v>
      </c>
      <c r="U26" s="13" t="s">
        <v>0</v>
      </c>
      <c r="V26" s="13" t="s">
        <v>0</v>
      </c>
      <c r="W26" s="13" t="s">
        <v>0</v>
      </c>
      <c r="X26" s="13" t="s">
        <v>0</v>
      </c>
      <c r="Y26" s="13"/>
      <c r="Z26" s="3"/>
      <c r="AA26" s="3"/>
      <c r="AB26" s="2301"/>
      <c r="AC26" s="3"/>
      <c r="AD26" s="2306"/>
      <c r="AE26" s="3"/>
      <c r="AF26" s="3"/>
      <c r="AG26" s="3"/>
      <c r="AH26" s="3"/>
      <c r="AI26" s="3"/>
      <c r="AJ26" s="3"/>
      <c r="AK26" s="3"/>
      <c r="AL26" s="3"/>
      <c r="AM26" s="3"/>
      <c r="AN26" s="3"/>
      <c r="AO26" s="3"/>
    </row>
    <row r="27" spans="1:41" ht="38.25" x14ac:dyDescent="0.25">
      <c r="A27" s="13" t="s">
        <v>4</v>
      </c>
      <c r="B27" s="2996"/>
      <c r="C27" s="11" t="s">
        <v>179</v>
      </c>
      <c r="D27" s="46" t="s">
        <v>178</v>
      </c>
      <c r="E27" s="11" t="s">
        <v>129</v>
      </c>
      <c r="F27" s="52">
        <v>0</v>
      </c>
      <c r="G27" s="52">
        <v>0.9</v>
      </c>
      <c r="H27" s="51">
        <v>0.1</v>
      </c>
      <c r="I27" s="2966"/>
      <c r="J27" s="2959"/>
      <c r="K27" s="2959"/>
      <c r="L27" s="2959"/>
      <c r="M27" s="2969"/>
      <c r="N27" s="13" t="s">
        <v>100</v>
      </c>
      <c r="O27" s="2991"/>
      <c r="P27" s="13"/>
      <c r="Q27" s="13"/>
      <c r="R27" s="13"/>
      <c r="S27" s="13"/>
      <c r="T27" s="13" t="s">
        <v>0</v>
      </c>
      <c r="U27" s="13" t="s">
        <v>0</v>
      </c>
      <c r="V27" s="13" t="s">
        <v>0</v>
      </c>
      <c r="W27" s="13" t="s">
        <v>0</v>
      </c>
      <c r="X27" s="13" t="s">
        <v>0</v>
      </c>
      <c r="Y27" s="13"/>
      <c r="Z27" s="3"/>
      <c r="AA27" s="3"/>
      <c r="AB27" s="2301"/>
      <c r="AC27" s="3"/>
      <c r="AD27" s="2306"/>
      <c r="AE27" s="3">
        <v>506873752</v>
      </c>
      <c r="AF27" s="3"/>
      <c r="AG27" s="3"/>
      <c r="AH27" s="3"/>
      <c r="AI27" s="3"/>
      <c r="AJ27" s="3"/>
      <c r="AK27" s="3"/>
      <c r="AL27" s="3"/>
      <c r="AM27" s="3"/>
      <c r="AN27" s="3"/>
      <c r="AO27" s="3"/>
    </row>
    <row r="28" spans="1:41" ht="177" customHeight="1" x14ac:dyDescent="0.25">
      <c r="A28" s="13" t="s">
        <v>4</v>
      </c>
      <c r="B28" s="11" t="s">
        <v>177</v>
      </c>
      <c r="C28" s="44" t="s">
        <v>176</v>
      </c>
      <c r="D28" s="46" t="s">
        <v>175</v>
      </c>
      <c r="E28" s="11" t="s">
        <v>174</v>
      </c>
      <c r="F28" s="52">
        <v>0</v>
      </c>
      <c r="G28" s="52">
        <v>0.5</v>
      </c>
      <c r="H28" s="51">
        <v>0.1</v>
      </c>
      <c r="I28" s="47">
        <v>400000000</v>
      </c>
      <c r="J28" s="35" t="s">
        <v>173</v>
      </c>
      <c r="K28" s="41">
        <v>43868</v>
      </c>
      <c r="L28" s="35">
        <v>9</v>
      </c>
      <c r="M28" s="32" t="s">
        <v>172</v>
      </c>
      <c r="N28" s="13" t="s">
        <v>100</v>
      </c>
      <c r="O28" s="13" t="s">
        <v>171</v>
      </c>
      <c r="P28" s="13" t="s">
        <v>0</v>
      </c>
      <c r="Q28" s="13" t="s">
        <v>0</v>
      </c>
      <c r="R28" s="13" t="s">
        <v>0</v>
      </c>
      <c r="S28" s="13" t="s">
        <v>0</v>
      </c>
      <c r="T28" s="13" t="s">
        <v>0</v>
      </c>
      <c r="U28" s="13" t="s">
        <v>0</v>
      </c>
      <c r="V28" s="13" t="s">
        <v>0</v>
      </c>
      <c r="W28" s="13" t="s">
        <v>0</v>
      </c>
      <c r="X28" s="13" t="s">
        <v>0</v>
      </c>
      <c r="Y28" s="13" t="s">
        <v>170</v>
      </c>
      <c r="Z28" s="3"/>
      <c r="AA28" s="3"/>
      <c r="AB28" s="2301"/>
      <c r="AC28" s="3"/>
      <c r="AD28" s="2306"/>
      <c r="AE28" s="3">
        <v>324157700</v>
      </c>
      <c r="AF28" s="3"/>
      <c r="AG28" s="3"/>
      <c r="AH28" s="3"/>
      <c r="AI28" s="3"/>
      <c r="AJ28" s="3"/>
      <c r="AK28" s="3"/>
      <c r="AL28" s="3"/>
      <c r="AM28" s="3">
        <v>47091500</v>
      </c>
      <c r="AN28" s="3"/>
      <c r="AO28" s="3"/>
    </row>
    <row r="29" spans="1:41" ht="104.25" customHeight="1" x14ac:dyDescent="0.25">
      <c r="A29" s="13" t="s">
        <v>4</v>
      </c>
      <c r="B29" s="11" t="s">
        <v>169</v>
      </c>
      <c r="C29" s="50" t="s">
        <v>168</v>
      </c>
      <c r="D29" s="46" t="s">
        <v>167</v>
      </c>
      <c r="E29" s="11" t="s">
        <v>166</v>
      </c>
      <c r="F29" s="49">
        <v>1500000000</v>
      </c>
      <c r="G29" s="49">
        <v>10000000000</v>
      </c>
      <c r="H29" s="48">
        <v>2500000000</v>
      </c>
      <c r="I29" s="47">
        <v>6470621306</v>
      </c>
      <c r="J29" s="35" t="s">
        <v>165</v>
      </c>
      <c r="K29" s="41">
        <v>44008</v>
      </c>
      <c r="L29" s="35">
        <v>3</v>
      </c>
      <c r="M29" s="32" t="s">
        <v>135</v>
      </c>
      <c r="N29" s="13" t="s">
        <v>100</v>
      </c>
      <c r="O29" s="13" t="s">
        <v>134</v>
      </c>
      <c r="P29" s="13"/>
      <c r="Q29" s="13" t="s">
        <v>0</v>
      </c>
      <c r="R29" s="13" t="s">
        <v>0</v>
      </c>
      <c r="S29" s="13" t="s">
        <v>0</v>
      </c>
      <c r="T29" s="13" t="s">
        <v>0</v>
      </c>
      <c r="U29" s="13" t="s">
        <v>0</v>
      </c>
      <c r="V29" s="13" t="s">
        <v>0</v>
      </c>
      <c r="W29" s="13" t="s">
        <v>0</v>
      </c>
      <c r="X29" s="13" t="s">
        <v>0</v>
      </c>
      <c r="Y29" s="13"/>
      <c r="Z29" s="3"/>
      <c r="AA29" s="3"/>
      <c r="AB29" s="2301"/>
      <c r="AC29" s="3"/>
      <c r="AD29" s="2306"/>
      <c r="AE29" s="3">
        <v>6633271062</v>
      </c>
      <c r="AF29" s="3"/>
      <c r="AG29" s="3"/>
      <c r="AH29" s="3"/>
      <c r="AI29" s="3"/>
      <c r="AJ29" s="3"/>
      <c r="AK29" s="3"/>
      <c r="AL29" s="3"/>
      <c r="AM29" s="3"/>
      <c r="AN29" s="3"/>
      <c r="AO29" s="3"/>
    </row>
    <row r="30" spans="1:41" ht="139.5" customHeight="1" x14ac:dyDescent="0.25">
      <c r="A30" s="13" t="s">
        <v>4</v>
      </c>
      <c r="B30" s="11" t="s">
        <v>164</v>
      </c>
      <c r="C30" s="11" t="s">
        <v>163</v>
      </c>
      <c r="D30" s="46" t="s">
        <v>162</v>
      </c>
      <c r="E30" s="11" t="s">
        <v>161</v>
      </c>
      <c r="F30" s="11" t="s">
        <v>124</v>
      </c>
      <c r="G30" s="49">
        <v>10500000000</v>
      </c>
      <c r="H30" s="48">
        <v>1500000000</v>
      </c>
      <c r="I30" s="47" t="s">
        <v>160</v>
      </c>
      <c r="J30" s="35" t="s">
        <v>159</v>
      </c>
      <c r="K30" s="41">
        <v>44054</v>
      </c>
      <c r="L30" s="35">
        <v>9</v>
      </c>
      <c r="M30" s="32" t="s">
        <v>158</v>
      </c>
      <c r="N30" s="13" t="s">
        <v>100</v>
      </c>
      <c r="O30" s="13" t="s">
        <v>157</v>
      </c>
      <c r="P30" s="13"/>
      <c r="Q30" s="13"/>
      <c r="R30" s="13"/>
      <c r="S30" s="13"/>
      <c r="T30" s="13"/>
      <c r="U30" s="13" t="s">
        <v>0</v>
      </c>
      <c r="V30" s="13" t="s">
        <v>0</v>
      </c>
      <c r="W30" s="13" t="s">
        <v>0</v>
      </c>
      <c r="X30" s="13" t="s">
        <v>0</v>
      </c>
      <c r="Y30" s="13" t="s">
        <v>156</v>
      </c>
      <c r="Z30" s="3"/>
      <c r="AA30" s="3"/>
      <c r="AB30" s="2301"/>
      <c r="AC30" s="3"/>
      <c r="AD30" s="2306"/>
      <c r="AE30" s="3">
        <v>803519565</v>
      </c>
      <c r="AF30" s="3"/>
      <c r="AG30" s="3"/>
      <c r="AH30" s="3"/>
      <c r="AI30" s="3"/>
      <c r="AJ30" s="3"/>
      <c r="AK30" s="3"/>
      <c r="AL30" s="3"/>
      <c r="AM30" s="3"/>
      <c r="AN30" s="3"/>
      <c r="AO30" s="3"/>
    </row>
    <row r="31" spans="1:41" ht="57" customHeight="1" x14ac:dyDescent="0.25">
      <c r="A31" s="13" t="s">
        <v>4</v>
      </c>
      <c r="B31" s="2971" t="s">
        <v>155</v>
      </c>
      <c r="C31" s="2971" t="s">
        <v>154</v>
      </c>
      <c r="D31" s="2975" t="s">
        <v>153</v>
      </c>
      <c r="E31" s="11" t="s">
        <v>152</v>
      </c>
      <c r="F31" s="10">
        <v>7894</v>
      </c>
      <c r="G31" s="10">
        <v>9524</v>
      </c>
      <c r="H31" s="14">
        <v>2381</v>
      </c>
      <c r="I31" s="47">
        <v>16892810466</v>
      </c>
      <c r="J31" s="35" t="s">
        <v>151</v>
      </c>
      <c r="K31" s="41">
        <v>44054</v>
      </c>
      <c r="L31" s="35">
        <v>2</v>
      </c>
      <c r="M31" s="32" t="s">
        <v>150</v>
      </c>
      <c r="N31" s="13" t="s">
        <v>100</v>
      </c>
      <c r="O31" s="13" t="s">
        <v>149</v>
      </c>
      <c r="P31" s="13" t="s">
        <v>0</v>
      </c>
      <c r="Q31" s="13" t="s">
        <v>0</v>
      </c>
      <c r="R31" s="13" t="s">
        <v>0</v>
      </c>
      <c r="S31" s="13" t="s">
        <v>0</v>
      </c>
      <c r="T31" s="13" t="s">
        <v>0</v>
      </c>
      <c r="U31" s="13" t="s">
        <v>0</v>
      </c>
      <c r="V31" s="13" t="s">
        <v>0</v>
      </c>
      <c r="W31" s="13" t="s">
        <v>0</v>
      </c>
      <c r="X31" s="13" t="s">
        <v>0</v>
      </c>
      <c r="Y31" s="2973" t="s">
        <v>148</v>
      </c>
      <c r="Z31" s="3"/>
      <c r="AA31" s="3"/>
      <c r="AB31" s="2301"/>
      <c r="AC31" s="3"/>
      <c r="AD31" s="2306"/>
      <c r="AE31" s="3">
        <v>16892810466</v>
      </c>
      <c r="AF31" s="3"/>
      <c r="AG31" s="3"/>
      <c r="AH31" s="3"/>
      <c r="AI31" s="3"/>
      <c r="AJ31" s="3"/>
      <c r="AK31" s="3"/>
      <c r="AL31" s="3"/>
      <c r="AM31" s="3"/>
      <c r="AN31" s="3"/>
      <c r="AO31" s="3"/>
    </row>
    <row r="32" spans="1:41" ht="47.25" customHeight="1" x14ac:dyDescent="0.25">
      <c r="A32" s="13" t="s">
        <v>4</v>
      </c>
      <c r="B32" s="2993"/>
      <c r="C32" s="2993"/>
      <c r="D32" s="3006"/>
      <c r="E32" s="11" t="s">
        <v>147</v>
      </c>
      <c r="F32" s="10">
        <v>21966</v>
      </c>
      <c r="G32" s="10">
        <v>22410</v>
      </c>
      <c r="H32" s="14">
        <v>5602</v>
      </c>
      <c r="I32" s="47">
        <v>626306784</v>
      </c>
      <c r="J32" s="35" t="s">
        <v>146</v>
      </c>
      <c r="K32" s="41">
        <v>44054</v>
      </c>
      <c r="L32" s="35">
        <v>1</v>
      </c>
      <c r="M32" s="32" t="s">
        <v>145</v>
      </c>
      <c r="N32" s="13" t="s">
        <v>100</v>
      </c>
      <c r="O32" s="13" t="s">
        <v>140</v>
      </c>
      <c r="P32" s="13" t="s">
        <v>0</v>
      </c>
      <c r="Q32" s="13" t="s">
        <v>0</v>
      </c>
      <c r="R32" s="13" t="s">
        <v>0</v>
      </c>
      <c r="S32" s="13" t="s">
        <v>0</v>
      </c>
      <c r="T32" s="13" t="s">
        <v>0</v>
      </c>
      <c r="U32" s="13" t="s">
        <v>0</v>
      </c>
      <c r="V32" s="13" t="s">
        <v>0</v>
      </c>
      <c r="W32" s="13" t="s">
        <v>0</v>
      </c>
      <c r="X32" s="13" t="s">
        <v>0</v>
      </c>
      <c r="Y32" s="2992"/>
      <c r="Z32" s="3"/>
      <c r="AA32" s="3"/>
      <c r="AB32" s="2301"/>
      <c r="AC32" s="3"/>
      <c r="AD32" s="2306"/>
      <c r="AE32" s="3">
        <v>351713857</v>
      </c>
      <c r="AF32" s="3"/>
      <c r="AG32" s="3"/>
      <c r="AH32" s="3"/>
      <c r="AI32" s="3"/>
      <c r="AJ32" s="3"/>
      <c r="AK32" s="3"/>
      <c r="AL32" s="3"/>
      <c r="AM32" s="3"/>
      <c r="AN32" s="3"/>
      <c r="AO32" s="3"/>
    </row>
    <row r="33" spans="1:41" ht="42.75" customHeight="1" x14ac:dyDescent="0.25">
      <c r="A33" s="13" t="s">
        <v>4</v>
      </c>
      <c r="B33" s="2996"/>
      <c r="C33" s="2996"/>
      <c r="D33" s="3007"/>
      <c r="E33" s="11" t="s">
        <v>144</v>
      </c>
      <c r="F33" s="11">
        <v>304</v>
      </c>
      <c r="G33" s="11">
        <v>360</v>
      </c>
      <c r="H33" s="14">
        <v>90</v>
      </c>
      <c r="I33" s="47" t="s">
        <v>143</v>
      </c>
      <c r="J33" s="35" t="s">
        <v>142</v>
      </c>
      <c r="K33" s="41">
        <v>44054</v>
      </c>
      <c r="L33" s="35">
        <v>1</v>
      </c>
      <c r="M33" s="32" t="s">
        <v>141</v>
      </c>
      <c r="N33" s="13" t="s">
        <v>100</v>
      </c>
      <c r="O33" s="13" t="s">
        <v>140</v>
      </c>
      <c r="P33" s="13" t="s">
        <v>0</v>
      </c>
      <c r="Q33" s="13" t="s">
        <v>0</v>
      </c>
      <c r="R33" s="13" t="s">
        <v>0</v>
      </c>
      <c r="S33" s="13" t="s">
        <v>0</v>
      </c>
      <c r="T33" s="13" t="s">
        <v>0</v>
      </c>
      <c r="U33" s="13" t="s">
        <v>0</v>
      </c>
      <c r="V33" s="13" t="s">
        <v>0</v>
      </c>
      <c r="W33" s="13" t="s">
        <v>0</v>
      </c>
      <c r="X33" s="13" t="s">
        <v>0</v>
      </c>
      <c r="Y33" s="2991"/>
      <c r="Z33" s="3"/>
      <c r="AA33" s="3"/>
      <c r="AB33" s="2301"/>
      <c r="AC33" s="3"/>
      <c r="AD33" s="2306"/>
      <c r="AE33" s="3">
        <v>825898097</v>
      </c>
      <c r="AF33" s="3"/>
      <c r="AG33" s="3"/>
      <c r="AH33" s="3"/>
      <c r="AI33" s="3"/>
      <c r="AJ33" s="3"/>
      <c r="AK33" s="3"/>
      <c r="AL33" s="3"/>
      <c r="AM33" s="3">
        <v>0</v>
      </c>
      <c r="AN33" s="3"/>
      <c r="AO33" s="3"/>
    </row>
    <row r="34" spans="1:41" ht="33" customHeight="1" x14ac:dyDescent="0.25">
      <c r="A34" s="13" t="s">
        <v>4</v>
      </c>
      <c r="B34" s="2971" t="s">
        <v>139</v>
      </c>
      <c r="C34" s="2971" t="s">
        <v>138</v>
      </c>
      <c r="D34" s="46" t="s">
        <v>137</v>
      </c>
      <c r="E34" s="11" t="s">
        <v>103</v>
      </c>
      <c r="F34" s="11">
        <v>0</v>
      </c>
      <c r="G34" s="11">
        <v>1</v>
      </c>
      <c r="H34" s="14">
        <v>0</v>
      </c>
      <c r="I34" s="3001">
        <v>80725281.150000006</v>
      </c>
      <c r="J34" s="2957" t="s">
        <v>136</v>
      </c>
      <c r="K34" s="2970">
        <v>43945</v>
      </c>
      <c r="L34" s="2957">
        <v>3</v>
      </c>
      <c r="M34" s="2967" t="s">
        <v>135</v>
      </c>
      <c r="N34" s="13" t="s">
        <v>100</v>
      </c>
      <c r="O34" s="2973" t="s">
        <v>134</v>
      </c>
      <c r="P34" s="13"/>
      <c r="Q34" s="13" t="s">
        <v>0</v>
      </c>
      <c r="R34" s="13" t="s">
        <v>0</v>
      </c>
      <c r="S34" s="13" t="s">
        <v>0</v>
      </c>
      <c r="T34" s="13" t="s">
        <v>0</v>
      </c>
      <c r="U34" s="13" t="s">
        <v>0</v>
      </c>
      <c r="V34" s="13" t="s">
        <v>0</v>
      </c>
      <c r="W34" s="13" t="s">
        <v>0</v>
      </c>
      <c r="X34" s="13" t="s">
        <v>0</v>
      </c>
      <c r="Y34" s="13"/>
      <c r="Z34" s="3"/>
      <c r="AA34" s="3"/>
      <c r="AB34" s="2301"/>
      <c r="AC34" s="3"/>
      <c r="AD34" s="2306"/>
      <c r="AE34" s="3"/>
      <c r="AF34" s="3"/>
      <c r="AG34" s="3"/>
      <c r="AH34" s="3"/>
      <c r="AI34" s="3"/>
      <c r="AJ34" s="3"/>
      <c r="AK34" s="3"/>
      <c r="AL34" s="3"/>
      <c r="AM34" s="3"/>
      <c r="AN34" s="3"/>
      <c r="AO34" s="3"/>
    </row>
    <row r="35" spans="1:41" ht="45" customHeight="1" x14ac:dyDescent="0.25">
      <c r="A35" s="13" t="s">
        <v>4</v>
      </c>
      <c r="B35" s="2993"/>
      <c r="C35" s="2993"/>
      <c r="D35" s="45" t="s">
        <v>133</v>
      </c>
      <c r="E35" s="44" t="s">
        <v>103</v>
      </c>
      <c r="F35" s="44">
        <v>0</v>
      </c>
      <c r="G35" s="44">
        <v>4</v>
      </c>
      <c r="H35" s="43">
        <v>0</v>
      </c>
      <c r="I35" s="3002"/>
      <c r="J35" s="2959"/>
      <c r="K35" s="2959"/>
      <c r="L35" s="2959"/>
      <c r="M35" s="2969"/>
      <c r="N35" s="13" t="s">
        <v>100</v>
      </c>
      <c r="O35" s="2991"/>
      <c r="P35" s="13"/>
      <c r="Q35" s="13" t="s">
        <v>0</v>
      </c>
      <c r="R35" s="13" t="s">
        <v>0</v>
      </c>
      <c r="S35" s="13" t="s">
        <v>0</v>
      </c>
      <c r="T35" s="13" t="s">
        <v>0</v>
      </c>
      <c r="U35" s="13" t="s">
        <v>0</v>
      </c>
      <c r="V35" s="13" t="s">
        <v>0</v>
      </c>
      <c r="W35" s="13" t="s">
        <v>0</v>
      </c>
      <c r="X35" s="13" t="s">
        <v>0</v>
      </c>
      <c r="Y35" s="13"/>
      <c r="Z35" s="3"/>
      <c r="AA35" s="3"/>
      <c r="AB35" s="2301"/>
      <c r="AC35" s="3"/>
      <c r="AD35" s="2306"/>
      <c r="AE35" s="3">
        <v>80725281</v>
      </c>
      <c r="AF35" s="3"/>
      <c r="AG35" s="3"/>
      <c r="AH35" s="3"/>
      <c r="AI35" s="3"/>
      <c r="AJ35" s="3"/>
      <c r="AK35" s="3"/>
      <c r="AL35" s="3"/>
      <c r="AM35" s="3">
        <v>80725281</v>
      </c>
      <c r="AN35" s="3"/>
      <c r="AO35" s="3"/>
    </row>
    <row r="36" spans="1:41" ht="66.75" customHeight="1" x14ac:dyDescent="0.25">
      <c r="A36" s="26" t="s">
        <v>4</v>
      </c>
      <c r="B36" s="2994" t="s">
        <v>132</v>
      </c>
      <c r="C36" s="2994" t="s">
        <v>131</v>
      </c>
      <c r="D36" s="29" t="s">
        <v>130</v>
      </c>
      <c r="E36" s="25" t="s">
        <v>129</v>
      </c>
      <c r="F36" s="38">
        <v>0</v>
      </c>
      <c r="G36" s="38">
        <v>1</v>
      </c>
      <c r="H36" s="38">
        <v>0.25</v>
      </c>
      <c r="I36" s="37">
        <v>120552813</v>
      </c>
      <c r="J36" s="42" t="s">
        <v>128</v>
      </c>
      <c r="K36" s="41">
        <v>43900</v>
      </c>
      <c r="L36" s="35">
        <v>1</v>
      </c>
      <c r="M36" s="32" t="s">
        <v>127</v>
      </c>
      <c r="N36" s="13" t="s">
        <v>115</v>
      </c>
      <c r="O36" s="13" t="s">
        <v>29</v>
      </c>
      <c r="P36" s="13"/>
      <c r="Q36" s="13"/>
      <c r="R36" s="13"/>
      <c r="S36" s="13"/>
      <c r="T36" s="13"/>
      <c r="U36" s="13" t="s">
        <v>0</v>
      </c>
      <c r="V36" s="13" t="s">
        <v>0</v>
      </c>
      <c r="W36" s="13" t="s">
        <v>0</v>
      </c>
      <c r="X36" s="13" t="s">
        <v>0</v>
      </c>
      <c r="Y36" s="13"/>
      <c r="Z36" s="3"/>
      <c r="AA36" s="3"/>
      <c r="AB36" s="2301">
        <v>120552813</v>
      </c>
      <c r="AC36" s="3"/>
      <c r="AD36" s="2306"/>
      <c r="AE36" s="3"/>
      <c r="AF36" s="3"/>
      <c r="AG36" s="3"/>
      <c r="AH36" s="3"/>
      <c r="AI36" s="3"/>
      <c r="AJ36" s="3"/>
      <c r="AK36" s="3"/>
      <c r="AL36" s="3"/>
      <c r="AM36" s="3"/>
      <c r="AN36" s="3"/>
      <c r="AO36" s="3"/>
    </row>
    <row r="37" spans="1:41" ht="51" x14ac:dyDescent="0.25">
      <c r="A37" s="26" t="s">
        <v>4</v>
      </c>
      <c r="B37" s="2994"/>
      <c r="C37" s="2994"/>
      <c r="D37" s="29" t="s">
        <v>126</v>
      </c>
      <c r="E37" s="25" t="s">
        <v>125</v>
      </c>
      <c r="F37" s="25" t="s">
        <v>124</v>
      </c>
      <c r="G37" s="25">
        <v>20</v>
      </c>
      <c r="H37" s="40">
        <v>0</v>
      </c>
      <c r="I37" s="3003">
        <v>163506332</v>
      </c>
      <c r="J37" s="2957" t="s">
        <v>123</v>
      </c>
      <c r="K37" s="2970">
        <v>44054</v>
      </c>
      <c r="L37" s="2957">
        <v>2</v>
      </c>
      <c r="M37" s="2967" t="s">
        <v>122</v>
      </c>
      <c r="N37" s="13" t="s">
        <v>115</v>
      </c>
      <c r="O37" s="31" t="s">
        <v>29</v>
      </c>
      <c r="P37" s="13"/>
      <c r="Q37" s="13"/>
      <c r="R37" s="13"/>
      <c r="S37" s="13"/>
      <c r="T37" s="13"/>
      <c r="U37" s="13" t="s">
        <v>0</v>
      </c>
      <c r="V37" s="13" t="s">
        <v>0</v>
      </c>
      <c r="W37" s="13" t="s">
        <v>0</v>
      </c>
      <c r="X37" s="13" t="s">
        <v>0</v>
      </c>
      <c r="Y37" s="35" t="s">
        <v>121</v>
      </c>
      <c r="Z37" s="3"/>
      <c r="AA37" s="3"/>
      <c r="AB37" s="2301"/>
      <c r="AC37" s="3"/>
      <c r="AD37" s="2306"/>
      <c r="AE37" s="3"/>
      <c r="AF37" s="3"/>
      <c r="AG37" s="3"/>
      <c r="AH37" s="3"/>
      <c r="AI37" s="3"/>
      <c r="AJ37" s="3"/>
      <c r="AK37" s="3"/>
      <c r="AL37" s="3"/>
      <c r="AM37" s="3"/>
      <c r="AN37" s="3"/>
      <c r="AO37" s="3"/>
    </row>
    <row r="38" spans="1:41" ht="76.5" x14ac:dyDescent="0.25">
      <c r="A38" s="26" t="s">
        <v>4</v>
      </c>
      <c r="B38" s="2994"/>
      <c r="C38" s="2994"/>
      <c r="D38" s="29" t="s">
        <v>120</v>
      </c>
      <c r="E38" s="25" t="s">
        <v>119</v>
      </c>
      <c r="F38" s="25">
        <v>0</v>
      </c>
      <c r="G38" s="25">
        <v>5</v>
      </c>
      <c r="H38" s="25">
        <v>2</v>
      </c>
      <c r="I38" s="3005"/>
      <c r="J38" s="2959"/>
      <c r="K38" s="2959"/>
      <c r="L38" s="2959"/>
      <c r="M38" s="2969"/>
      <c r="N38" s="26" t="s">
        <v>115</v>
      </c>
      <c r="O38" s="5" t="s">
        <v>107</v>
      </c>
      <c r="P38" s="39"/>
      <c r="Q38" s="13"/>
      <c r="R38" s="13"/>
      <c r="S38" s="13"/>
      <c r="T38" s="13"/>
      <c r="U38" s="13" t="s">
        <v>0</v>
      </c>
      <c r="V38" s="13" t="s">
        <v>0</v>
      </c>
      <c r="W38" s="13" t="s">
        <v>0</v>
      </c>
      <c r="X38" s="13" t="s">
        <v>0</v>
      </c>
      <c r="Y38" s="13" t="s">
        <v>118</v>
      </c>
      <c r="Z38" s="3"/>
      <c r="AA38" s="3"/>
      <c r="AB38" s="2301">
        <v>63298216</v>
      </c>
      <c r="AC38" s="3"/>
      <c r="AD38" s="2306"/>
      <c r="AE38" s="3"/>
      <c r="AF38" s="3"/>
      <c r="AG38" s="3"/>
      <c r="AH38" s="3"/>
      <c r="AI38" s="3"/>
      <c r="AJ38" s="3"/>
      <c r="AK38" s="3"/>
      <c r="AL38" s="3"/>
      <c r="AM38" s="3"/>
      <c r="AN38" s="3"/>
      <c r="AO38" s="3"/>
    </row>
    <row r="39" spans="1:41" ht="25.5" x14ac:dyDescent="0.25">
      <c r="A39" s="26" t="s">
        <v>4</v>
      </c>
      <c r="B39" s="2994"/>
      <c r="C39" s="2994"/>
      <c r="D39" s="29" t="s">
        <v>117</v>
      </c>
      <c r="E39" s="25" t="s">
        <v>116</v>
      </c>
      <c r="F39" s="38">
        <v>0</v>
      </c>
      <c r="G39" s="38">
        <v>1</v>
      </c>
      <c r="H39" s="38">
        <v>0.3</v>
      </c>
      <c r="I39" s="37"/>
      <c r="J39" s="33"/>
      <c r="K39" s="35"/>
      <c r="L39" s="35"/>
      <c r="M39" s="32"/>
      <c r="N39" s="26" t="s">
        <v>115</v>
      </c>
      <c r="O39" s="5"/>
      <c r="P39" s="13"/>
      <c r="Q39" s="13"/>
      <c r="R39" s="13"/>
      <c r="S39" s="13"/>
      <c r="T39" s="13"/>
      <c r="U39" s="13"/>
      <c r="V39" s="13"/>
      <c r="W39" s="13"/>
      <c r="X39" s="13"/>
      <c r="Y39" s="13"/>
      <c r="Z39" s="3"/>
      <c r="AA39" s="3"/>
      <c r="AB39" s="2301"/>
      <c r="AC39" s="3"/>
      <c r="AD39" s="2306"/>
      <c r="AE39" s="3"/>
      <c r="AF39" s="3"/>
      <c r="AG39" s="3"/>
      <c r="AH39" s="3"/>
      <c r="AI39" s="3"/>
      <c r="AJ39" s="3"/>
      <c r="AK39" s="3"/>
      <c r="AL39" s="3"/>
      <c r="AM39" s="3"/>
      <c r="AN39" s="3"/>
      <c r="AO39" s="3"/>
    </row>
    <row r="40" spans="1:41" ht="114.75" x14ac:dyDescent="0.25">
      <c r="A40" s="2998" t="s">
        <v>4</v>
      </c>
      <c r="B40" s="2994"/>
      <c r="C40" s="2994"/>
      <c r="D40" s="3000" t="s">
        <v>114</v>
      </c>
      <c r="E40" s="2994" t="s">
        <v>113</v>
      </c>
      <c r="F40" s="2994">
        <v>0</v>
      </c>
      <c r="G40" s="3008">
        <v>1</v>
      </c>
      <c r="H40" s="3009">
        <v>0.15</v>
      </c>
      <c r="I40" s="3010">
        <v>480110116</v>
      </c>
      <c r="J40" s="7" t="s">
        <v>112</v>
      </c>
      <c r="K40" s="36">
        <v>44049</v>
      </c>
      <c r="L40" s="35">
        <v>9</v>
      </c>
      <c r="M40" s="32" t="s">
        <v>111</v>
      </c>
      <c r="N40" s="31" t="s">
        <v>108</v>
      </c>
      <c r="O40" s="31" t="s">
        <v>29</v>
      </c>
      <c r="P40" s="13"/>
      <c r="Q40" s="13"/>
      <c r="R40" s="13"/>
      <c r="S40" s="13"/>
      <c r="T40" s="13"/>
      <c r="U40" s="13"/>
      <c r="V40" s="13"/>
      <c r="W40" s="13"/>
      <c r="X40" s="13"/>
      <c r="Y40" s="13"/>
      <c r="Z40" s="3"/>
      <c r="AA40" s="3"/>
      <c r="AB40" s="2301"/>
      <c r="AC40" s="3"/>
      <c r="AD40" s="2306"/>
      <c r="AE40" s="3">
        <v>480110116</v>
      </c>
      <c r="AF40" s="3"/>
      <c r="AG40" s="3"/>
      <c r="AH40" s="3"/>
      <c r="AI40" s="3"/>
      <c r="AJ40" s="3"/>
      <c r="AK40" s="3"/>
      <c r="AL40" s="3"/>
      <c r="AM40" s="3">
        <v>0</v>
      </c>
      <c r="AN40" s="3"/>
      <c r="AO40" s="3"/>
    </row>
    <row r="41" spans="1:41" ht="51" x14ac:dyDescent="0.25">
      <c r="A41" s="2999"/>
      <c r="B41" s="2994"/>
      <c r="C41" s="2994"/>
      <c r="D41" s="3000"/>
      <c r="E41" s="2994"/>
      <c r="F41" s="2994"/>
      <c r="G41" s="3008"/>
      <c r="H41" s="3009"/>
      <c r="I41" s="3011"/>
      <c r="J41" s="7" t="s">
        <v>110</v>
      </c>
      <c r="K41" s="34">
        <v>44049</v>
      </c>
      <c r="L41" s="33">
        <v>1</v>
      </c>
      <c r="M41" s="32" t="s">
        <v>109</v>
      </c>
      <c r="N41" s="31" t="s">
        <v>108</v>
      </c>
      <c r="O41" s="5" t="s">
        <v>107</v>
      </c>
      <c r="P41" s="13"/>
      <c r="Q41" s="13"/>
      <c r="R41" s="13"/>
      <c r="S41" s="13"/>
      <c r="T41" s="13" t="s">
        <v>0</v>
      </c>
      <c r="U41" s="13" t="s">
        <v>0</v>
      </c>
      <c r="V41" s="13" t="s">
        <v>0</v>
      </c>
      <c r="W41" s="13" t="s">
        <v>0</v>
      </c>
      <c r="X41" s="13" t="s">
        <v>0</v>
      </c>
      <c r="Y41" s="13"/>
      <c r="Z41" s="3"/>
      <c r="AA41" s="3"/>
      <c r="AB41" s="2301"/>
      <c r="AC41" s="3"/>
      <c r="AD41" s="2306"/>
      <c r="AE41" s="3"/>
      <c r="AF41" s="3"/>
      <c r="AG41" s="3"/>
      <c r="AH41" s="3"/>
      <c r="AI41" s="3"/>
      <c r="AJ41" s="3"/>
      <c r="AK41" s="3"/>
      <c r="AL41" s="3"/>
      <c r="AM41" s="3"/>
      <c r="AN41" s="3"/>
      <c r="AO41" s="3"/>
    </row>
    <row r="42" spans="1:41" ht="51" x14ac:dyDescent="0.25">
      <c r="A42" s="26" t="s">
        <v>4</v>
      </c>
      <c r="B42" s="25" t="s">
        <v>106</v>
      </c>
      <c r="C42" s="2994" t="s">
        <v>105</v>
      </c>
      <c r="D42" s="29" t="s">
        <v>104</v>
      </c>
      <c r="E42" s="25" t="s">
        <v>103</v>
      </c>
      <c r="F42" s="25">
        <v>0</v>
      </c>
      <c r="G42" s="25">
        <v>2</v>
      </c>
      <c r="H42" s="25">
        <v>0</v>
      </c>
      <c r="I42" s="3003">
        <v>2867762000</v>
      </c>
      <c r="J42" s="2958" t="s">
        <v>102</v>
      </c>
      <c r="K42" s="2970">
        <v>43980</v>
      </c>
      <c r="L42" s="2957">
        <v>2</v>
      </c>
      <c r="M42" s="2967" t="s">
        <v>101</v>
      </c>
      <c r="N42" s="13" t="s">
        <v>100</v>
      </c>
      <c r="O42" s="13" t="s">
        <v>94</v>
      </c>
      <c r="P42" s="13"/>
      <c r="Q42" s="13" t="s">
        <v>0</v>
      </c>
      <c r="R42" s="13" t="s">
        <v>0</v>
      </c>
      <c r="S42" s="13" t="s">
        <v>0</v>
      </c>
      <c r="T42" s="13" t="s">
        <v>0</v>
      </c>
      <c r="U42" s="13" t="s">
        <v>0</v>
      </c>
      <c r="V42" s="13" t="s">
        <v>0</v>
      </c>
      <c r="W42" s="13" t="s">
        <v>0</v>
      </c>
      <c r="X42" s="13" t="s">
        <v>0</v>
      </c>
      <c r="Y42" s="13" t="s">
        <v>99</v>
      </c>
      <c r="Z42" s="3"/>
      <c r="AA42" s="3"/>
      <c r="AB42" s="2301"/>
      <c r="AC42" s="3"/>
      <c r="AD42" s="2306"/>
      <c r="AE42" s="3"/>
      <c r="AF42" s="3"/>
      <c r="AG42" s="3"/>
      <c r="AH42" s="3"/>
      <c r="AI42" s="3"/>
      <c r="AJ42" s="3"/>
      <c r="AK42" s="3"/>
      <c r="AL42" s="3"/>
      <c r="AM42" s="3"/>
      <c r="AN42" s="3"/>
      <c r="AO42" s="3"/>
    </row>
    <row r="43" spans="1:41" ht="114.75" x14ac:dyDescent="0.25">
      <c r="A43" s="26" t="s">
        <v>4</v>
      </c>
      <c r="B43" s="25" t="s">
        <v>98</v>
      </c>
      <c r="C43" s="2536"/>
      <c r="D43" s="29" t="s">
        <v>97</v>
      </c>
      <c r="E43" s="25" t="s">
        <v>96</v>
      </c>
      <c r="F43" s="25">
        <v>0</v>
      </c>
      <c r="G43" s="25">
        <v>27</v>
      </c>
      <c r="H43" s="25">
        <v>6</v>
      </c>
      <c r="I43" s="3004"/>
      <c r="J43" s="2958"/>
      <c r="K43" s="2958"/>
      <c r="L43" s="2958"/>
      <c r="M43" s="2968"/>
      <c r="N43" s="31" t="s">
        <v>95</v>
      </c>
      <c r="O43" s="13" t="s">
        <v>94</v>
      </c>
      <c r="P43" s="31"/>
      <c r="Q43" s="31"/>
      <c r="R43" s="31"/>
      <c r="S43" s="31"/>
      <c r="T43" s="31" t="s">
        <v>0</v>
      </c>
      <c r="U43" s="31" t="s">
        <v>0</v>
      </c>
      <c r="V43" s="31" t="s">
        <v>0</v>
      </c>
      <c r="W43" s="31" t="s">
        <v>0</v>
      </c>
      <c r="X43" s="31" t="s">
        <v>0</v>
      </c>
      <c r="Y43" s="31" t="s">
        <v>93</v>
      </c>
      <c r="Z43" s="30"/>
      <c r="AA43" s="30"/>
      <c r="AB43" s="2301"/>
      <c r="AC43" s="3"/>
      <c r="AD43" s="2306"/>
      <c r="AE43" s="3">
        <v>5490892444</v>
      </c>
      <c r="AF43" s="3"/>
      <c r="AG43" s="3"/>
      <c r="AH43" s="3"/>
      <c r="AI43" s="3"/>
      <c r="AJ43" s="3"/>
      <c r="AK43" s="3"/>
      <c r="AL43" s="3"/>
      <c r="AM43" s="3"/>
      <c r="AN43" s="3"/>
      <c r="AO43" s="3"/>
    </row>
    <row r="44" spans="1:41" ht="114.75" x14ac:dyDescent="0.25">
      <c r="A44" s="26" t="s">
        <v>4</v>
      </c>
      <c r="B44" s="25" t="s">
        <v>92</v>
      </c>
      <c r="C44" s="2979" t="s">
        <v>91</v>
      </c>
      <c r="D44" s="29" t="s">
        <v>90</v>
      </c>
      <c r="E44" s="25" t="s">
        <v>89</v>
      </c>
      <c r="F44" s="24">
        <v>172</v>
      </c>
      <c r="G44" s="24">
        <v>656</v>
      </c>
      <c r="H44" s="24">
        <v>56</v>
      </c>
      <c r="I44" s="22" t="s">
        <v>67</v>
      </c>
      <c r="J44" s="7" t="s">
        <v>88</v>
      </c>
      <c r="K44" s="7"/>
      <c r="L44" s="7">
        <v>2</v>
      </c>
      <c r="M44" s="6" t="s">
        <v>73</v>
      </c>
      <c r="N44" s="5" t="s">
        <v>1</v>
      </c>
      <c r="O44" s="22" t="s">
        <v>67</v>
      </c>
      <c r="P44" s="5"/>
      <c r="Q44" s="5"/>
      <c r="R44" s="5"/>
      <c r="S44" s="5"/>
      <c r="T44" s="5"/>
      <c r="U44" s="5" t="s">
        <v>0</v>
      </c>
      <c r="V44" s="5" t="s">
        <v>0</v>
      </c>
      <c r="W44" s="5" t="s">
        <v>0</v>
      </c>
      <c r="X44" s="5" t="s">
        <v>0</v>
      </c>
      <c r="Y44" s="5" t="s">
        <v>87</v>
      </c>
      <c r="Z44" s="4"/>
      <c r="AA44" s="4"/>
      <c r="AB44" s="2301"/>
      <c r="AC44" s="3"/>
      <c r="AD44" s="2306"/>
      <c r="AE44" s="3"/>
      <c r="AF44" s="3"/>
      <c r="AG44" s="3"/>
      <c r="AH44" s="3"/>
      <c r="AI44" s="3"/>
      <c r="AJ44" s="3"/>
      <c r="AK44" s="3"/>
      <c r="AL44" s="3"/>
      <c r="AM44" s="3"/>
      <c r="AN44" s="3"/>
      <c r="AO44" s="3"/>
    </row>
    <row r="45" spans="1:41" ht="89.25" customHeight="1" x14ac:dyDescent="0.25">
      <c r="A45" s="26" t="s">
        <v>4</v>
      </c>
      <c r="B45" s="25" t="s">
        <v>86</v>
      </c>
      <c r="C45" s="2979"/>
      <c r="D45" s="29" t="s">
        <v>85</v>
      </c>
      <c r="E45" s="25" t="s">
        <v>14</v>
      </c>
      <c r="F45" s="24">
        <v>180</v>
      </c>
      <c r="G45" s="24">
        <v>8938</v>
      </c>
      <c r="H45" s="25">
        <v>0</v>
      </c>
      <c r="I45" s="22" t="s">
        <v>67</v>
      </c>
      <c r="J45" s="7" t="s">
        <v>84</v>
      </c>
      <c r="K45" s="7"/>
      <c r="L45" s="7">
        <v>2</v>
      </c>
      <c r="M45" s="6" t="s">
        <v>73</v>
      </c>
      <c r="N45" s="5" t="s">
        <v>1</v>
      </c>
      <c r="O45" s="22" t="s">
        <v>67</v>
      </c>
      <c r="P45" s="5"/>
      <c r="Q45" s="5"/>
      <c r="R45" s="5"/>
      <c r="S45" s="5"/>
      <c r="T45" s="5"/>
      <c r="U45" s="5"/>
      <c r="V45" s="5"/>
      <c r="W45" s="5"/>
      <c r="X45" s="5"/>
      <c r="Y45" s="5" t="s">
        <v>83</v>
      </c>
      <c r="Z45" s="4"/>
      <c r="AA45" s="4"/>
      <c r="AB45" s="2301"/>
      <c r="AC45" s="3"/>
      <c r="AD45" s="2306"/>
      <c r="AE45" s="3"/>
      <c r="AF45" s="3"/>
      <c r="AG45" s="3"/>
      <c r="AH45" s="3"/>
      <c r="AI45" s="3"/>
      <c r="AJ45" s="3"/>
      <c r="AK45" s="3"/>
      <c r="AL45" s="3"/>
      <c r="AM45" s="3"/>
      <c r="AN45" s="3"/>
      <c r="AO45" s="3"/>
    </row>
    <row r="46" spans="1:41" ht="38.25" x14ac:dyDescent="0.25">
      <c r="A46" s="26" t="s">
        <v>4</v>
      </c>
      <c r="B46" s="25" t="s">
        <v>82</v>
      </c>
      <c r="C46" s="2979"/>
      <c r="D46" s="25" t="s">
        <v>81</v>
      </c>
      <c r="E46" s="25" t="s">
        <v>51</v>
      </c>
      <c r="F46" s="24">
        <v>0</v>
      </c>
      <c r="G46" s="24">
        <v>1</v>
      </c>
      <c r="H46" s="27">
        <v>0.1</v>
      </c>
      <c r="I46" s="22" t="s">
        <v>79</v>
      </c>
      <c r="J46" s="7" t="s">
        <v>81</v>
      </c>
      <c r="K46" s="7"/>
      <c r="L46" s="28">
        <v>1</v>
      </c>
      <c r="M46" s="6" t="s">
        <v>80</v>
      </c>
      <c r="N46" s="5" t="s">
        <v>1</v>
      </c>
      <c r="O46" s="22" t="s">
        <v>79</v>
      </c>
      <c r="P46" s="5" t="s">
        <v>0</v>
      </c>
      <c r="Q46" s="5" t="s">
        <v>0</v>
      </c>
      <c r="R46" s="5" t="s">
        <v>0</v>
      </c>
      <c r="S46" s="5" t="s">
        <v>0</v>
      </c>
      <c r="T46" s="5" t="s">
        <v>0</v>
      </c>
      <c r="U46" s="5" t="s">
        <v>0</v>
      </c>
      <c r="V46" s="5" t="s">
        <v>0</v>
      </c>
      <c r="W46" s="5" t="s">
        <v>0</v>
      </c>
      <c r="X46" s="5" t="s">
        <v>0</v>
      </c>
      <c r="Y46" s="5" t="s">
        <v>78</v>
      </c>
      <c r="Z46" s="4"/>
      <c r="AA46" s="4"/>
      <c r="AB46" s="2301"/>
      <c r="AC46" s="3"/>
      <c r="AD46" s="2306"/>
      <c r="AE46" s="3"/>
      <c r="AF46" s="3"/>
      <c r="AG46" s="3"/>
      <c r="AH46" s="3"/>
      <c r="AI46" s="3"/>
      <c r="AJ46" s="3"/>
      <c r="AK46" s="3"/>
      <c r="AL46" s="3"/>
      <c r="AM46" s="3"/>
      <c r="AN46" s="3"/>
      <c r="AO46" s="3"/>
    </row>
    <row r="47" spans="1:41" ht="25.5" x14ac:dyDescent="0.25">
      <c r="A47" s="26" t="s">
        <v>4</v>
      </c>
      <c r="B47" s="25" t="s">
        <v>77</v>
      </c>
      <c r="C47" s="2979"/>
      <c r="D47" s="25" t="s">
        <v>76</v>
      </c>
      <c r="E47" s="25" t="s">
        <v>75</v>
      </c>
      <c r="F47" s="24">
        <v>0</v>
      </c>
      <c r="G47" s="24">
        <v>167</v>
      </c>
      <c r="H47" s="23">
        <v>0</v>
      </c>
      <c r="I47" s="22" t="s">
        <v>67</v>
      </c>
      <c r="J47" s="7" t="s">
        <v>74</v>
      </c>
      <c r="K47" s="7"/>
      <c r="L47" s="7">
        <v>2</v>
      </c>
      <c r="M47" s="6" t="s">
        <v>73</v>
      </c>
      <c r="N47" s="5" t="s">
        <v>1</v>
      </c>
      <c r="O47" s="22" t="s">
        <v>67</v>
      </c>
      <c r="P47" s="5"/>
      <c r="Q47" s="5"/>
      <c r="R47" s="5"/>
      <c r="S47" s="5"/>
      <c r="T47" s="5"/>
      <c r="U47" s="5"/>
      <c r="V47" s="5"/>
      <c r="W47" s="5"/>
      <c r="X47" s="5"/>
      <c r="Y47" s="5"/>
      <c r="Z47" s="4"/>
      <c r="AA47" s="4"/>
      <c r="AB47" s="2301"/>
      <c r="AC47" s="3"/>
      <c r="AD47" s="2306"/>
      <c r="AE47" s="3"/>
      <c r="AF47" s="3"/>
      <c r="AG47" s="3"/>
      <c r="AH47" s="3"/>
      <c r="AI47" s="3"/>
      <c r="AJ47" s="3"/>
      <c r="AK47" s="3"/>
      <c r="AL47" s="3"/>
      <c r="AM47" s="3"/>
      <c r="AN47" s="3"/>
      <c r="AO47" s="3"/>
    </row>
    <row r="48" spans="1:41" ht="89.25" x14ac:dyDescent="0.25">
      <c r="A48" s="26" t="s">
        <v>4</v>
      </c>
      <c r="B48" s="25" t="s">
        <v>72</v>
      </c>
      <c r="C48" s="2979"/>
      <c r="D48" s="25" t="s">
        <v>71</v>
      </c>
      <c r="E48" s="25" t="s">
        <v>70</v>
      </c>
      <c r="F48" s="24">
        <v>0</v>
      </c>
      <c r="G48" s="24">
        <v>1</v>
      </c>
      <c r="H48" s="27">
        <f>'[4]CON %'!$G$15/100</f>
        <v>2.6785714285714284E-2</v>
      </c>
      <c r="I48" s="22" t="s">
        <v>67</v>
      </c>
      <c r="J48" s="7" t="s">
        <v>69</v>
      </c>
      <c r="K48" s="7"/>
      <c r="L48" s="7">
        <v>3</v>
      </c>
      <c r="M48" s="6" t="s">
        <v>68</v>
      </c>
      <c r="N48" s="5" t="s">
        <v>1</v>
      </c>
      <c r="O48" s="22" t="s">
        <v>67</v>
      </c>
      <c r="P48" s="5" t="s">
        <v>0</v>
      </c>
      <c r="Q48" s="5" t="s">
        <v>0</v>
      </c>
      <c r="R48" s="5" t="s">
        <v>0</v>
      </c>
      <c r="S48" s="5" t="s">
        <v>0</v>
      </c>
      <c r="T48" s="5" t="s">
        <v>0</v>
      </c>
      <c r="U48" s="5" t="s">
        <v>0</v>
      </c>
      <c r="V48" s="5" t="s">
        <v>0</v>
      </c>
      <c r="W48" s="5" t="s">
        <v>0</v>
      </c>
      <c r="X48" s="5" t="s">
        <v>0</v>
      </c>
      <c r="Y48" s="5" t="s">
        <v>66</v>
      </c>
      <c r="Z48" s="4"/>
      <c r="AA48" s="4"/>
      <c r="AB48" s="2301"/>
      <c r="AC48" s="3"/>
      <c r="AD48" s="2306"/>
      <c r="AE48" s="3"/>
      <c r="AF48" s="3"/>
      <c r="AG48" s="3"/>
      <c r="AH48" s="3"/>
      <c r="AI48" s="3"/>
      <c r="AJ48" s="3"/>
      <c r="AK48" s="3"/>
      <c r="AL48" s="3"/>
      <c r="AM48" s="3"/>
      <c r="AN48" s="3"/>
      <c r="AO48" s="3"/>
    </row>
    <row r="49" spans="1:41" ht="38.25" x14ac:dyDescent="0.25">
      <c r="A49" s="26" t="s">
        <v>4</v>
      </c>
      <c r="B49" s="25" t="s">
        <v>65</v>
      </c>
      <c r="C49" s="2979"/>
      <c r="D49" s="25" t="s">
        <v>64</v>
      </c>
      <c r="E49" s="25" t="s">
        <v>63</v>
      </c>
      <c r="F49" s="24">
        <v>0</v>
      </c>
      <c r="G49" s="24">
        <v>11</v>
      </c>
      <c r="H49" s="23">
        <v>0</v>
      </c>
      <c r="I49" s="22" t="s">
        <v>9</v>
      </c>
      <c r="J49" s="7" t="s">
        <v>62</v>
      </c>
      <c r="K49" s="7"/>
      <c r="L49" s="7">
        <v>1</v>
      </c>
      <c r="M49" s="6" t="s">
        <v>61</v>
      </c>
      <c r="N49" s="5" t="s">
        <v>1</v>
      </c>
      <c r="O49" s="22" t="s">
        <v>9</v>
      </c>
      <c r="P49" s="5"/>
      <c r="Q49" s="5"/>
      <c r="R49" s="5"/>
      <c r="S49" s="5"/>
      <c r="T49" s="5"/>
      <c r="U49" s="5"/>
      <c r="V49" s="5"/>
      <c r="W49" s="5"/>
      <c r="X49" s="5"/>
      <c r="Y49" s="5" t="s">
        <v>60</v>
      </c>
      <c r="Z49" s="4"/>
      <c r="AA49" s="4"/>
      <c r="AB49" s="2301"/>
      <c r="AC49" s="3"/>
      <c r="AD49" s="2306"/>
      <c r="AE49" s="3"/>
      <c r="AF49" s="3"/>
      <c r="AG49" s="3"/>
      <c r="AH49" s="3"/>
      <c r="AI49" s="3"/>
      <c r="AJ49" s="3"/>
      <c r="AK49" s="3"/>
      <c r="AL49" s="3"/>
      <c r="AM49" s="3"/>
      <c r="AN49" s="3"/>
      <c r="AO49" s="3"/>
    </row>
    <row r="50" spans="1:41" ht="36.75" customHeight="1" x14ac:dyDescent="0.25">
      <c r="A50" s="26" t="s">
        <v>4</v>
      </c>
      <c r="B50" s="25" t="s">
        <v>59</v>
      </c>
      <c r="C50" s="2979"/>
      <c r="D50" s="25" t="s">
        <v>58</v>
      </c>
      <c r="E50" s="25" t="s">
        <v>57</v>
      </c>
      <c r="F50" s="24">
        <v>0</v>
      </c>
      <c r="G50" s="24">
        <v>2</v>
      </c>
      <c r="H50" s="23">
        <v>0</v>
      </c>
      <c r="I50" s="22" t="s">
        <v>9</v>
      </c>
      <c r="J50" s="7" t="s">
        <v>56</v>
      </c>
      <c r="K50" s="7"/>
      <c r="L50" s="7">
        <v>1</v>
      </c>
      <c r="M50" s="6" t="s">
        <v>55</v>
      </c>
      <c r="N50" s="5" t="s">
        <v>1</v>
      </c>
      <c r="O50" s="22" t="s">
        <v>9</v>
      </c>
      <c r="P50" s="5" t="s">
        <v>0</v>
      </c>
      <c r="Q50" s="5" t="s">
        <v>0</v>
      </c>
      <c r="R50" s="5" t="s">
        <v>0</v>
      </c>
      <c r="S50" s="5" t="s">
        <v>0</v>
      </c>
      <c r="T50" s="5" t="s">
        <v>0</v>
      </c>
      <c r="U50" s="5" t="s">
        <v>0</v>
      </c>
      <c r="V50" s="5" t="s">
        <v>0</v>
      </c>
      <c r="W50" s="5" t="s">
        <v>0</v>
      </c>
      <c r="X50" s="5" t="s">
        <v>0</v>
      </c>
      <c r="Y50" s="5" t="s">
        <v>54</v>
      </c>
      <c r="Z50" s="4"/>
      <c r="AA50" s="4"/>
      <c r="AB50" s="2301"/>
      <c r="AC50" s="3"/>
      <c r="AD50" s="2306"/>
      <c r="AE50" s="3"/>
      <c r="AF50" s="3"/>
      <c r="AG50" s="3"/>
      <c r="AH50" s="3"/>
      <c r="AI50" s="3"/>
      <c r="AJ50" s="3"/>
      <c r="AK50" s="3"/>
      <c r="AL50" s="3"/>
      <c r="AM50" s="3"/>
      <c r="AN50" s="3"/>
      <c r="AO50" s="3"/>
    </row>
    <row r="51" spans="1:41" ht="38.25" x14ac:dyDescent="0.25">
      <c r="A51" s="26" t="s">
        <v>4</v>
      </c>
      <c r="B51" s="25" t="s">
        <v>53</v>
      </c>
      <c r="C51" s="2979"/>
      <c r="D51" s="25" t="s">
        <v>52</v>
      </c>
      <c r="E51" s="25" t="s">
        <v>51</v>
      </c>
      <c r="F51" s="24">
        <v>0</v>
      </c>
      <c r="G51" s="24">
        <v>100</v>
      </c>
      <c r="H51" s="23">
        <f>'[4]CON %'!$N$20*100*0.1/'[4]CON %'!$M$20*100</f>
        <v>10</v>
      </c>
      <c r="I51" s="22" t="s">
        <v>9</v>
      </c>
      <c r="J51" s="7" t="s">
        <v>50</v>
      </c>
      <c r="K51" s="7"/>
      <c r="L51" s="7">
        <v>2</v>
      </c>
      <c r="M51" s="6" t="s">
        <v>49</v>
      </c>
      <c r="N51" s="5" t="s">
        <v>1</v>
      </c>
      <c r="O51" s="22" t="s">
        <v>9</v>
      </c>
      <c r="P51" s="5" t="s">
        <v>0</v>
      </c>
      <c r="Q51" s="5" t="s">
        <v>0</v>
      </c>
      <c r="R51" s="5" t="s">
        <v>0</v>
      </c>
      <c r="S51" s="5" t="s">
        <v>0</v>
      </c>
      <c r="T51" s="5" t="s">
        <v>0</v>
      </c>
      <c r="U51" s="5" t="s">
        <v>0</v>
      </c>
      <c r="V51" s="5" t="s">
        <v>0</v>
      </c>
      <c r="W51" s="5" t="s">
        <v>0</v>
      </c>
      <c r="X51" s="5" t="s">
        <v>0</v>
      </c>
      <c r="Y51" s="5" t="s">
        <v>48</v>
      </c>
      <c r="Z51" s="4"/>
      <c r="AA51" s="4"/>
      <c r="AB51" s="2301"/>
      <c r="AC51" s="3"/>
      <c r="AD51" s="2306"/>
      <c r="AE51" s="3"/>
      <c r="AF51" s="3"/>
      <c r="AG51" s="3"/>
      <c r="AH51" s="3"/>
      <c r="AI51" s="3"/>
      <c r="AJ51" s="3"/>
      <c r="AK51" s="3"/>
      <c r="AL51" s="3"/>
      <c r="AM51" s="3"/>
      <c r="AN51" s="3"/>
      <c r="AO51" s="3"/>
    </row>
    <row r="52" spans="1:41" ht="63.75" x14ac:dyDescent="0.25">
      <c r="A52" s="26" t="s">
        <v>4</v>
      </c>
      <c r="B52" s="25" t="s">
        <v>47</v>
      </c>
      <c r="C52" s="2979"/>
      <c r="D52" s="25" t="s">
        <v>46</v>
      </c>
      <c r="E52" s="25" t="s">
        <v>14</v>
      </c>
      <c r="F52" s="24">
        <v>642</v>
      </c>
      <c r="G52" s="24">
        <v>5356</v>
      </c>
      <c r="H52" s="23">
        <v>0</v>
      </c>
      <c r="I52" s="22" t="s">
        <v>9</v>
      </c>
      <c r="J52" s="7" t="s">
        <v>45</v>
      </c>
      <c r="K52" s="7"/>
      <c r="L52" s="7">
        <v>2</v>
      </c>
      <c r="M52" s="6" t="s">
        <v>44</v>
      </c>
      <c r="N52" s="5" t="s">
        <v>1</v>
      </c>
      <c r="O52" s="22" t="s">
        <v>9</v>
      </c>
      <c r="P52" s="5"/>
      <c r="Q52" s="5"/>
      <c r="R52" s="5"/>
      <c r="S52" s="5"/>
      <c r="T52" s="5"/>
      <c r="U52" s="5"/>
      <c r="V52" s="5"/>
      <c r="W52" s="5"/>
      <c r="X52" s="5"/>
      <c r="Y52" s="5" t="s">
        <v>43</v>
      </c>
      <c r="Z52" s="4"/>
      <c r="AA52" s="4"/>
      <c r="AB52" s="2301"/>
      <c r="AC52" s="3"/>
      <c r="AD52" s="2306"/>
      <c r="AE52" s="3"/>
      <c r="AF52" s="3"/>
      <c r="AG52" s="3"/>
      <c r="AH52" s="3"/>
      <c r="AI52" s="3"/>
      <c r="AJ52" s="3"/>
      <c r="AK52" s="3"/>
      <c r="AL52" s="3"/>
      <c r="AM52" s="3"/>
      <c r="AN52" s="3"/>
      <c r="AO52" s="3"/>
    </row>
    <row r="53" spans="1:41" ht="75" customHeight="1" x14ac:dyDescent="0.25">
      <c r="A53" s="13" t="s">
        <v>4</v>
      </c>
      <c r="B53" s="21" t="s">
        <v>42</v>
      </c>
      <c r="C53" s="2980" t="s">
        <v>41</v>
      </c>
      <c r="D53" s="20" t="s">
        <v>34</v>
      </c>
      <c r="E53" s="19" t="s">
        <v>14</v>
      </c>
      <c r="F53" s="18">
        <v>0</v>
      </c>
      <c r="G53" s="18">
        <v>2000</v>
      </c>
      <c r="H53" s="17">
        <v>0</v>
      </c>
      <c r="I53" s="16">
        <v>750000000</v>
      </c>
      <c r="J53" s="7" t="s">
        <v>40</v>
      </c>
      <c r="K53" s="15">
        <v>43978</v>
      </c>
      <c r="L53" s="7">
        <v>1</v>
      </c>
      <c r="M53" s="6" t="s">
        <v>39</v>
      </c>
      <c r="N53" s="5" t="s">
        <v>1</v>
      </c>
      <c r="O53" s="5" t="s">
        <v>29</v>
      </c>
      <c r="P53" s="5" t="s">
        <v>0</v>
      </c>
      <c r="Q53" s="5" t="s">
        <v>0</v>
      </c>
      <c r="R53" s="5" t="s">
        <v>0</v>
      </c>
      <c r="S53" s="5" t="s">
        <v>0</v>
      </c>
      <c r="T53" s="5" t="s">
        <v>0</v>
      </c>
      <c r="U53" s="5" t="s">
        <v>0</v>
      </c>
      <c r="V53" s="5" t="s">
        <v>0</v>
      </c>
      <c r="W53" s="5" t="s">
        <v>0</v>
      </c>
      <c r="X53" s="5" t="s">
        <v>0</v>
      </c>
      <c r="Y53" s="5" t="s">
        <v>38</v>
      </c>
      <c r="Z53" s="4"/>
      <c r="AA53" s="4"/>
      <c r="AB53" s="2301">
        <v>750000000</v>
      </c>
      <c r="AC53" s="3"/>
      <c r="AD53" s="2306"/>
      <c r="AE53" s="3"/>
      <c r="AF53" s="3"/>
      <c r="AG53" s="3"/>
      <c r="AH53" s="3"/>
      <c r="AI53" s="3"/>
      <c r="AJ53" s="3"/>
      <c r="AK53" s="3"/>
      <c r="AL53" s="3">
        <v>0</v>
      </c>
      <c r="AM53" s="3"/>
      <c r="AN53" s="3"/>
      <c r="AO53" s="3"/>
    </row>
    <row r="54" spans="1:41" ht="54" customHeight="1" x14ac:dyDescent="0.25">
      <c r="A54" s="13" t="s">
        <v>4</v>
      </c>
      <c r="B54" s="14" t="s">
        <v>37</v>
      </c>
      <c r="C54" s="2979"/>
      <c r="D54" s="12" t="s">
        <v>34</v>
      </c>
      <c r="E54" s="11" t="s">
        <v>33</v>
      </c>
      <c r="F54" s="10">
        <v>0</v>
      </c>
      <c r="G54" s="10">
        <v>200</v>
      </c>
      <c r="H54" s="9">
        <v>0</v>
      </c>
      <c r="I54" s="7" t="s">
        <v>32</v>
      </c>
      <c r="J54" s="7" t="s">
        <v>37</v>
      </c>
      <c r="K54" s="7"/>
      <c r="L54" s="7">
        <v>1</v>
      </c>
      <c r="M54" s="6" t="s">
        <v>36</v>
      </c>
      <c r="N54" s="5" t="s">
        <v>1</v>
      </c>
      <c r="O54" s="5" t="s">
        <v>29</v>
      </c>
      <c r="P54" s="5"/>
      <c r="Q54" s="5"/>
      <c r="R54" s="5"/>
      <c r="S54" s="5"/>
      <c r="T54" s="5"/>
      <c r="U54" s="5"/>
      <c r="V54" s="5" t="s">
        <v>0</v>
      </c>
      <c r="W54" s="5" t="s">
        <v>0</v>
      </c>
      <c r="X54" s="5" t="s">
        <v>0</v>
      </c>
      <c r="Y54" s="5" t="s">
        <v>35</v>
      </c>
      <c r="Z54" s="4"/>
      <c r="AA54" s="4"/>
      <c r="AB54" s="2301"/>
      <c r="AC54" s="3"/>
      <c r="AD54" s="2306"/>
      <c r="AE54" s="3"/>
      <c r="AF54" s="3"/>
      <c r="AG54" s="3"/>
      <c r="AH54" s="3"/>
      <c r="AI54" s="3"/>
      <c r="AJ54" s="3"/>
      <c r="AK54" s="3"/>
      <c r="AL54" s="3"/>
      <c r="AM54" s="3"/>
      <c r="AN54" s="3"/>
      <c r="AO54" s="3"/>
    </row>
    <row r="55" spans="1:41" ht="49.5" customHeight="1" x14ac:dyDescent="0.25">
      <c r="A55" s="13" t="s">
        <v>4</v>
      </c>
      <c r="B55" s="14" t="s">
        <v>31</v>
      </c>
      <c r="C55" s="2979"/>
      <c r="D55" s="12" t="s">
        <v>34</v>
      </c>
      <c r="E55" s="11" t="s">
        <v>33</v>
      </c>
      <c r="F55" s="10">
        <v>0</v>
      </c>
      <c r="G55" s="10">
        <v>400</v>
      </c>
      <c r="H55" s="9">
        <v>0</v>
      </c>
      <c r="I55" s="7" t="s">
        <v>32</v>
      </c>
      <c r="J55" s="7" t="s">
        <v>31</v>
      </c>
      <c r="K55" s="7"/>
      <c r="L55" s="7">
        <v>1</v>
      </c>
      <c r="M55" s="6" t="s">
        <v>30</v>
      </c>
      <c r="N55" s="5" t="s">
        <v>1</v>
      </c>
      <c r="O55" s="5" t="s">
        <v>29</v>
      </c>
      <c r="P55" s="5"/>
      <c r="Q55" s="5"/>
      <c r="R55" s="5"/>
      <c r="S55" s="5"/>
      <c r="T55" s="5"/>
      <c r="U55" s="5"/>
      <c r="V55" s="5"/>
      <c r="W55" s="5"/>
      <c r="X55" s="5"/>
      <c r="Y55" s="5" t="s">
        <v>28</v>
      </c>
      <c r="Z55" s="4"/>
      <c r="AA55" s="4"/>
      <c r="AB55" s="2301"/>
      <c r="AC55" s="3"/>
      <c r="AD55" s="2306"/>
      <c r="AE55" s="3"/>
      <c r="AF55" s="3"/>
      <c r="AG55" s="3"/>
      <c r="AH55" s="3"/>
      <c r="AI55" s="3"/>
      <c r="AJ55" s="3"/>
      <c r="AK55" s="3"/>
      <c r="AL55" s="3"/>
      <c r="AM55" s="3"/>
      <c r="AN55" s="3"/>
      <c r="AO55" s="3"/>
    </row>
    <row r="56" spans="1:41" ht="44.25" customHeight="1" x14ac:dyDescent="0.25">
      <c r="A56" s="13" t="s">
        <v>4</v>
      </c>
      <c r="B56" s="14" t="s">
        <v>26</v>
      </c>
      <c r="C56" s="2979"/>
      <c r="D56" s="12" t="s">
        <v>27</v>
      </c>
      <c r="E56" s="11" t="s">
        <v>27</v>
      </c>
      <c r="F56" s="10">
        <v>38</v>
      </c>
      <c r="G56" s="10">
        <v>175</v>
      </c>
      <c r="H56" s="9">
        <v>2</v>
      </c>
      <c r="I56" s="7" t="s">
        <v>9</v>
      </c>
      <c r="J56" s="7" t="s">
        <v>26</v>
      </c>
      <c r="K56" s="7"/>
      <c r="L56" s="7"/>
      <c r="M56" s="6"/>
      <c r="N56" s="5" t="s">
        <v>1</v>
      </c>
      <c r="O56" s="7" t="s">
        <v>9</v>
      </c>
      <c r="P56" s="5"/>
      <c r="Q56" s="5"/>
      <c r="R56" s="5"/>
      <c r="S56" s="5"/>
      <c r="T56" s="5"/>
      <c r="U56" s="5" t="s">
        <v>0</v>
      </c>
      <c r="V56" s="5" t="s">
        <v>0</v>
      </c>
      <c r="W56" s="5" t="s">
        <v>0</v>
      </c>
      <c r="X56" s="5" t="s">
        <v>0</v>
      </c>
      <c r="Y56" s="5"/>
      <c r="Z56" s="4"/>
      <c r="AA56" s="4"/>
      <c r="AB56" s="2301"/>
      <c r="AC56" s="3"/>
      <c r="AD56" s="2306"/>
      <c r="AE56" s="3"/>
      <c r="AF56" s="3"/>
      <c r="AG56" s="3"/>
      <c r="AH56" s="3"/>
      <c r="AI56" s="3"/>
      <c r="AJ56" s="3"/>
      <c r="AK56" s="3"/>
      <c r="AL56" s="3"/>
      <c r="AM56" s="3"/>
      <c r="AN56" s="3"/>
      <c r="AO56" s="3"/>
    </row>
    <row r="57" spans="1:41" ht="32.25" customHeight="1" x14ac:dyDescent="0.25">
      <c r="A57" s="13" t="s">
        <v>4</v>
      </c>
      <c r="B57" s="14" t="s">
        <v>25</v>
      </c>
      <c r="C57" s="2979"/>
      <c r="D57" s="12" t="s">
        <v>23</v>
      </c>
      <c r="E57" s="11" t="s">
        <v>24</v>
      </c>
      <c r="F57" s="10">
        <v>842</v>
      </c>
      <c r="G57" s="10">
        <f>1155+1644</f>
        <v>2799</v>
      </c>
      <c r="H57" s="9">
        <v>800</v>
      </c>
      <c r="I57" s="7"/>
      <c r="J57" s="7" t="s">
        <v>23</v>
      </c>
      <c r="K57" s="7"/>
      <c r="L57" s="7">
        <v>1</v>
      </c>
      <c r="M57" s="6" t="s">
        <v>22</v>
      </c>
      <c r="N57" s="5" t="s">
        <v>1</v>
      </c>
      <c r="O57" s="7"/>
      <c r="P57" s="5"/>
      <c r="Q57" s="5"/>
      <c r="R57" s="5"/>
      <c r="S57" s="5"/>
      <c r="T57" s="5"/>
      <c r="U57" s="5"/>
      <c r="V57" s="5"/>
      <c r="W57" s="5"/>
      <c r="X57" s="5"/>
      <c r="Y57" s="5" t="s">
        <v>21</v>
      </c>
      <c r="Z57" s="4"/>
      <c r="AA57" s="4"/>
      <c r="AB57" s="2301"/>
      <c r="AC57" s="3"/>
      <c r="AD57" s="2306"/>
      <c r="AE57" s="3"/>
      <c r="AF57" s="3"/>
      <c r="AG57" s="3"/>
      <c r="AH57" s="3"/>
      <c r="AI57" s="3"/>
      <c r="AJ57" s="3"/>
      <c r="AK57" s="3"/>
      <c r="AL57" s="3"/>
      <c r="AM57" s="3"/>
      <c r="AN57" s="3"/>
      <c r="AO57" s="3"/>
    </row>
    <row r="58" spans="1:41" ht="30.75" customHeight="1" x14ac:dyDescent="0.25">
      <c r="A58" s="13" t="s">
        <v>4</v>
      </c>
      <c r="B58" s="2977" t="s">
        <v>20</v>
      </c>
      <c r="C58" s="2979" t="s">
        <v>19</v>
      </c>
      <c r="D58" s="12" t="s">
        <v>18</v>
      </c>
      <c r="E58" s="11" t="s">
        <v>14</v>
      </c>
      <c r="F58" s="10">
        <v>259</v>
      </c>
      <c r="G58" s="10">
        <v>607</v>
      </c>
      <c r="H58" s="9">
        <v>15</v>
      </c>
      <c r="I58" s="7" t="s">
        <v>9</v>
      </c>
      <c r="J58" s="8" t="s">
        <v>18</v>
      </c>
      <c r="K58" s="7"/>
      <c r="L58" s="7"/>
      <c r="M58" s="6"/>
      <c r="N58" s="5" t="s">
        <v>1</v>
      </c>
      <c r="O58" s="7" t="s">
        <v>9</v>
      </c>
      <c r="P58" s="5"/>
      <c r="Q58" s="5"/>
      <c r="R58" s="5"/>
      <c r="S58" s="5"/>
      <c r="T58" s="5"/>
      <c r="U58" s="5"/>
      <c r="V58" s="5"/>
      <c r="W58" s="5"/>
      <c r="X58" s="5"/>
      <c r="Y58" s="5"/>
      <c r="Z58" s="4"/>
      <c r="AA58" s="4"/>
      <c r="AB58" s="2301"/>
      <c r="AC58" s="3"/>
      <c r="AD58" s="2306"/>
      <c r="AE58" s="3"/>
      <c r="AF58" s="3"/>
      <c r="AG58" s="3"/>
      <c r="AH58" s="3"/>
      <c r="AI58" s="3"/>
      <c r="AJ58" s="3"/>
      <c r="AK58" s="3"/>
      <c r="AL58" s="3"/>
      <c r="AM58" s="3"/>
      <c r="AN58" s="3"/>
      <c r="AO58" s="3"/>
    </row>
    <row r="59" spans="1:41" ht="36.75" customHeight="1" x14ac:dyDescent="0.25">
      <c r="A59" s="13" t="s">
        <v>4</v>
      </c>
      <c r="B59" s="2978"/>
      <c r="C59" s="2979"/>
      <c r="D59" s="12" t="s">
        <v>16</v>
      </c>
      <c r="E59" s="11" t="s">
        <v>17</v>
      </c>
      <c r="F59" s="10">
        <v>0</v>
      </c>
      <c r="G59" s="10">
        <v>1</v>
      </c>
      <c r="H59" s="9">
        <f>0/366</f>
        <v>0</v>
      </c>
      <c r="I59" s="7" t="s">
        <v>9</v>
      </c>
      <c r="J59" s="8" t="s">
        <v>16</v>
      </c>
      <c r="K59" s="7"/>
      <c r="L59" s="7"/>
      <c r="M59" s="6"/>
      <c r="N59" s="5" t="s">
        <v>1</v>
      </c>
      <c r="O59" s="7" t="s">
        <v>9</v>
      </c>
      <c r="P59" s="5"/>
      <c r="Q59" s="5"/>
      <c r="R59" s="5"/>
      <c r="S59" s="5"/>
      <c r="T59" s="5"/>
      <c r="U59" s="5"/>
      <c r="V59" s="5"/>
      <c r="W59" s="5"/>
      <c r="X59" s="5"/>
      <c r="Y59" s="5"/>
      <c r="Z59" s="4"/>
      <c r="AA59" s="4"/>
      <c r="AB59" s="2301"/>
      <c r="AC59" s="3"/>
      <c r="AD59" s="2306"/>
      <c r="AE59" s="3"/>
      <c r="AF59" s="3"/>
      <c r="AG59" s="3"/>
      <c r="AH59" s="3"/>
      <c r="AI59" s="3"/>
      <c r="AJ59" s="3"/>
      <c r="AK59" s="3"/>
      <c r="AL59" s="3"/>
      <c r="AM59" s="3"/>
      <c r="AN59" s="3"/>
      <c r="AO59" s="3"/>
    </row>
    <row r="60" spans="1:41" ht="34.5" customHeight="1" x14ac:dyDescent="0.25">
      <c r="A60" s="13" t="s">
        <v>4</v>
      </c>
      <c r="B60" s="14" t="s">
        <v>15</v>
      </c>
      <c r="C60" s="2981"/>
      <c r="D60" s="12" t="s">
        <v>13</v>
      </c>
      <c r="E60" s="11" t="s">
        <v>14</v>
      </c>
      <c r="F60" s="10">
        <v>0</v>
      </c>
      <c r="G60" s="10">
        <v>20</v>
      </c>
      <c r="H60" s="9">
        <v>0</v>
      </c>
      <c r="I60" s="7" t="s">
        <v>9</v>
      </c>
      <c r="J60" s="8" t="s">
        <v>13</v>
      </c>
      <c r="K60" s="7"/>
      <c r="L60" s="7"/>
      <c r="M60" s="6"/>
      <c r="N60" s="5" t="s">
        <v>1</v>
      </c>
      <c r="O60" s="7" t="s">
        <v>9</v>
      </c>
      <c r="P60" s="5"/>
      <c r="Q60" s="5"/>
      <c r="R60" s="5"/>
      <c r="S60" s="5"/>
      <c r="T60" s="5"/>
      <c r="U60" s="5"/>
      <c r="V60" s="5"/>
      <c r="W60" s="5"/>
      <c r="X60" s="5"/>
      <c r="Y60" s="5"/>
      <c r="Z60" s="4"/>
      <c r="AA60" s="4"/>
      <c r="AB60" s="2301"/>
      <c r="AC60" s="3"/>
      <c r="AD60" s="2306"/>
      <c r="AE60" s="3"/>
      <c r="AF60" s="3"/>
      <c r="AG60" s="3"/>
      <c r="AH60" s="3"/>
      <c r="AI60" s="3"/>
      <c r="AJ60" s="3"/>
      <c r="AK60" s="3"/>
      <c r="AL60" s="3"/>
      <c r="AM60" s="3"/>
      <c r="AN60" s="3"/>
      <c r="AO60" s="3"/>
    </row>
    <row r="61" spans="1:41" ht="34.5" customHeight="1" x14ac:dyDescent="0.25">
      <c r="A61" s="13" t="s">
        <v>4</v>
      </c>
      <c r="B61" s="14" t="s">
        <v>12</v>
      </c>
      <c r="C61" s="2981"/>
      <c r="D61" s="12" t="s">
        <v>10</v>
      </c>
      <c r="E61" s="11" t="s">
        <v>11</v>
      </c>
      <c r="F61" s="10">
        <v>108</v>
      </c>
      <c r="G61" s="10">
        <v>300</v>
      </c>
      <c r="H61" s="9">
        <v>11</v>
      </c>
      <c r="I61" s="7" t="s">
        <v>9</v>
      </c>
      <c r="J61" s="8" t="s">
        <v>10</v>
      </c>
      <c r="K61" s="7"/>
      <c r="L61" s="7"/>
      <c r="M61" s="6"/>
      <c r="N61" s="5" t="s">
        <v>1</v>
      </c>
      <c r="O61" s="7" t="s">
        <v>9</v>
      </c>
      <c r="P61" s="5" t="s">
        <v>0</v>
      </c>
      <c r="Q61" s="5" t="s">
        <v>0</v>
      </c>
      <c r="R61" s="5" t="s">
        <v>0</v>
      </c>
      <c r="S61" s="5" t="s">
        <v>0</v>
      </c>
      <c r="T61" s="5" t="s">
        <v>0</v>
      </c>
      <c r="U61" s="5" t="s">
        <v>0</v>
      </c>
      <c r="V61" s="5" t="s">
        <v>0</v>
      </c>
      <c r="W61" s="5" t="s">
        <v>0</v>
      </c>
      <c r="X61" s="5" t="s">
        <v>0</v>
      </c>
      <c r="Y61" s="5"/>
      <c r="Z61" s="4"/>
      <c r="AA61" s="4"/>
      <c r="AB61" s="2301"/>
      <c r="AC61" s="3"/>
      <c r="AD61" s="2306"/>
      <c r="AE61" s="3"/>
      <c r="AF61" s="3"/>
      <c r="AG61" s="3"/>
      <c r="AH61" s="3"/>
      <c r="AI61" s="3"/>
      <c r="AJ61" s="3"/>
      <c r="AK61" s="3"/>
      <c r="AL61" s="3"/>
      <c r="AM61" s="3"/>
      <c r="AN61" s="3"/>
      <c r="AO61" s="3"/>
    </row>
    <row r="62" spans="1:41" ht="25.5" x14ac:dyDescent="0.25">
      <c r="A62" s="13" t="s">
        <v>4</v>
      </c>
      <c r="B62" s="2977" t="s">
        <v>8</v>
      </c>
      <c r="C62" s="2982" t="s">
        <v>7</v>
      </c>
      <c r="D62" s="12" t="s">
        <v>5</v>
      </c>
      <c r="E62" s="11" t="s">
        <v>6</v>
      </c>
      <c r="F62" s="10">
        <v>6000</v>
      </c>
      <c r="G62" s="10">
        <v>15000</v>
      </c>
      <c r="H62" s="9">
        <v>1000</v>
      </c>
      <c r="I62" s="7"/>
      <c r="J62" s="8" t="s">
        <v>5</v>
      </c>
      <c r="K62" s="7"/>
      <c r="L62" s="7"/>
      <c r="M62" s="6"/>
      <c r="N62" s="5" t="s">
        <v>1</v>
      </c>
      <c r="O62" s="5"/>
      <c r="P62" s="5"/>
      <c r="Q62" s="5"/>
      <c r="R62" s="5"/>
      <c r="S62" s="5"/>
      <c r="T62" s="5"/>
      <c r="U62" s="5" t="s">
        <v>0</v>
      </c>
      <c r="V62" s="5" t="s">
        <v>0</v>
      </c>
      <c r="W62" s="5" t="s">
        <v>0</v>
      </c>
      <c r="X62" s="5" t="s">
        <v>0</v>
      </c>
      <c r="Y62" s="5"/>
      <c r="Z62" s="4"/>
      <c r="AA62" s="4"/>
      <c r="AB62" s="2301"/>
      <c r="AC62" s="3"/>
      <c r="AD62" s="2306"/>
      <c r="AE62" s="3"/>
      <c r="AF62" s="3"/>
      <c r="AG62" s="3"/>
      <c r="AH62" s="3"/>
      <c r="AI62" s="3"/>
      <c r="AJ62" s="3"/>
      <c r="AK62" s="3"/>
      <c r="AL62" s="3"/>
      <c r="AM62" s="3"/>
      <c r="AN62" s="3"/>
      <c r="AO62" s="3"/>
    </row>
    <row r="63" spans="1:41" ht="62.25" customHeight="1" x14ac:dyDescent="0.25">
      <c r="A63" s="13" t="s">
        <v>4</v>
      </c>
      <c r="B63" s="2978"/>
      <c r="C63" s="2981"/>
      <c r="D63" s="12" t="s">
        <v>2</v>
      </c>
      <c r="E63" s="11" t="s">
        <v>3</v>
      </c>
      <c r="F63" s="10">
        <v>0</v>
      </c>
      <c r="G63" s="10">
        <v>80</v>
      </c>
      <c r="H63" s="9">
        <v>5</v>
      </c>
      <c r="I63" s="7"/>
      <c r="J63" s="8" t="s">
        <v>2</v>
      </c>
      <c r="K63" s="7"/>
      <c r="L63" s="7"/>
      <c r="M63" s="6"/>
      <c r="N63" s="5" t="s">
        <v>1</v>
      </c>
      <c r="O63" s="5"/>
      <c r="P63" s="5"/>
      <c r="Q63" s="5"/>
      <c r="R63" s="5"/>
      <c r="S63" s="5"/>
      <c r="T63" s="5"/>
      <c r="U63" s="5" t="s">
        <v>0</v>
      </c>
      <c r="V63" s="5" t="s">
        <v>0</v>
      </c>
      <c r="W63" s="5" t="s">
        <v>0</v>
      </c>
      <c r="X63" s="5" t="s">
        <v>0</v>
      </c>
      <c r="Y63" s="5"/>
      <c r="Z63" s="4"/>
      <c r="AA63" s="4"/>
      <c r="AB63" s="2301"/>
      <c r="AC63" s="3"/>
      <c r="AD63" s="2306"/>
      <c r="AE63" s="3"/>
      <c r="AF63" s="3"/>
      <c r="AG63" s="3"/>
      <c r="AH63" s="3"/>
      <c r="AI63" s="3"/>
      <c r="AJ63" s="3"/>
      <c r="AK63" s="3"/>
      <c r="AL63" s="3"/>
      <c r="AM63" s="3"/>
      <c r="AN63" s="3"/>
      <c r="AO63" s="3"/>
    </row>
  </sheetData>
  <sheetProtection algorithmName="SHA-512" hashValue="2i0exDhmncRqTxNsl4sSMrAgQ45O+hSqI030MB5MobOxpCCVE+WSoAZskShvyL0EZwc0gbqMQTESqca9IIvAtA==" saltValue="CxYm1SHPDisE6DyMwH998w==" spinCount="100000" sheet="1" objects="1" scenarios="1"/>
  <autoFilter ref="I9:O10"/>
  <mergeCells count="16425">
    <mergeCell ref="XAK7:XAM7"/>
    <mergeCell ref="XAQ7:XAR7"/>
    <mergeCell ref="XAS7:XAU7"/>
    <mergeCell ref="XAY7:XAZ7"/>
    <mergeCell ref="XBA7:XBC7"/>
    <mergeCell ref="WZS7:WZT7"/>
    <mergeCell ref="WZU7:WZW7"/>
    <mergeCell ref="XAA7:XAB7"/>
    <mergeCell ref="XAC7:XAE7"/>
    <mergeCell ref="XAI7:XAJ7"/>
    <mergeCell ref="XBY7:XCA7"/>
    <mergeCell ref="XCE7:XCF7"/>
    <mergeCell ref="XCG7:XCI7"/>
    <mergeCell ref="XCM7:XCN7"/>
    <mergeCell ref="XCO7:XCQ7"/>
    <mergeCell ref="XBG7:XBH7"/>
    <mergeCell ref="XBI7:XBK7"/>
    <mergeCell ref="XBO7:XBP7"/>
    <mergeCell ref="XBQ7:XBS7"/>
    <mergeCell ref="XBW7:XBX7"/>
    <mergeCell ref="XDM7:XDO7"/>
    <mergeCell ref="XDS7:XDT7"/>
    <mergeCell ref="XDU7:XDW7"/>
    <mergeCell ref="XEA7:XEB7"/>
    <mergeCell ref="XEC7:XEE7"/>
    <mergeCell ref="XCU7:XCV7"/>
    <mergeCell ref="XCW7:XCY7"/>
    <mergeCell ref="XDC7:XDD7"/>
    <mergeCell ref="XDE7:XDG7"/>
    <mergeCell ref="XDK7:XDL7"/>
    <mergeCell ref="XFA7:XFC7"/>
    <mergeCell ref="XEI7:XEJ7"/>
    <mergeCell ref="XEK7:XEM7"/>
    <mergeCell ref="XEQ7:XER7"/>
    <mergeCell ref="XES7:XEU7"/>
    <mergeCell ref="XEY7:XEZ7"/>
    <mergeCell ref="WUU7:WUV7"/>
    <mergeCell ref="WUW7:WUY7"/>
    <mergeCell ref="WTO7:WTP7"/>
    <mergeCell ref="WTQ7:WTS7"/>
    <mergeCell ref="WTW7:WTX7"/>
    <mergeCell ref="WTY7:WUA7"/>
    <mergeCell ref="WUE7:WUF7"/>
    <mergeCell ref="WVU7:WVW7"/>
    <mergeCell ref="WWA7:WWB7"/>
    <mergeCell ref="WWC7:WWE7"/>
    <mergeCell ref="WWI7:WWJ7"/>
    <mergeCell ref="WWK7:WWM7"/>
    <mergeCell ref="WVC7:WVD7"/>
    <mergeCell ref="WVE7:WVG7"/>
    <mergeCell ref="WVK7:WVL7"/>
    <mergeCell ref="WVM7:WVO7"/>
    <mergeCell ref="WVS7:WVT7"/>
    <mergeCell ref="WXI7:WXK7"/>
    <mergeCell ref="WXO7:WXP7"/>
    <mergeCell ref="WXQ7:WXS7"/>
    <mergeCell ref="WXW7:WXX7"/>
    <mergeCell ref="WXY7:WYA7"/>
    <mergeCell ref="WWQ7:WWR7"/>
    <mergeCell ref="WWS7:WWU7"/>
    <mergeCell ref="WWY7:WWZ7"/>
    <mergeCell ref="WXA7:WXC7"/>
    <mergeCell ref="WXG7:WXH7"/>
    <mergeCell ref="WYW7:WYY7"/>
    <mergeCell ref="WZC7:WZD7"/>
    <mergeCell ref="WZE7:WZG7"/>
    <mergeCell ref="WZK7:WZL7"/>
    <mergeCell ref="WZM7:WZO7"/>
    <mergeCell ref="WYE7:WYF7"/>
    <mergeCell ref="WYG7:WYI7"/>
    <mergeCell ref="WYM7:WYN7"/>
    <mergeCell ref="WYO7:WYQ7"/>
    <mergeCell ref="WYU7:WYV7"/>
    <mergeCell ref="WPQ7:WPS7"/>
    <mergeCell ref="WPW7:WPX7"/>
    <mergeCell ref="WPY7:WQA7"/>
    <mergeCell ref="WQE7:WQF7"/>
    <mergeCell ref="WQG7:WQI7"/>
    <mergeCell ref="WOY7:WOZ7"/>
    <mergeCell ref="WPA7:WPC7"/>
    <mergeCell ref="WPG7:WPH7"/>
    <mergeCell ref="WPI7:WPK7"/>
    <mergeCell ref="WPO7:WPP7"/>
    <mergeCell ref="WRE7:WRG7"/>
    <mergeCell ref="WRK7:WRL7"/>
    <mergeCell ref="WRM7:WRO7"/>
    <mergeCell ref="WRS7:WRT7"/>
    <mergeCell ref="WRU7:WRW7"/>
    <mergeCell ref="WQM7:WQN7"/>
    <mergeCell ref="WQO7:WQQ7"/>
    <mergeCell ref="WQU7:WQV7"/>
    <mergeCell ref="WQW7:WQY7"/>
    <mergeCell ref="WRC7:WRD7"/>
    <mergeCell ref="WSS7:WSU7"/>
    <mergeCell ref="WSY7:WSZ7"/>
    <mergeCell ref="WTA7:WTC7"/>
    <mergeCell ref="WTG7:WTH7"/>
    <mergeCell ref="WTI7:WTK7"/>
    <mergeCell ref="WSA7:WSB7"/>
    <mergeCell ref="WSC7:WSE7"/>
    <mergeCell ref="WSI7:WSJ7"/>
    <mergeCell ref="WSK7:WSM7"/>
    <mergeCell ref="WSQ7:WSR7"/>
    <mergeCell ref="WUG7:WUI7"/>
    <mergeCell ref="WUM7:WUN7"/>
    <mergeCell ref="WUO7:WUQ7"/>
    <mergeCell ref="WKA7:WKB7"/>
    <mergeCell ref="WKC7:WKE7"/>
    <mergeCell ref="WIU7:WIV7"/>
    <mergeCell ref="WIW7:WIY7"/>
    <mergeCell ref="WJC7:WJD7"/>
    <mergeCell ref="WJE7:WJG7"/>
    <mergeCell ref="WJK7:WJL7"/>
    <mergeCell ref="WLA7:WLC7"/>
    <mergeCell ref="WLG7:WLH7"/>
    <mergeCell ref="WLI7:WLK7"/>
    <mergeCell ref="WLO7:WLP7"/>
    <mergeCell ref="WLQ7:WLS7"/>
    <mergeCell ref="WKI7:WKJ7"/>
    <mergeCell ref="WKK7:WKM7"/>
    <mergeCell ref="WKQ7:WKR7"/>
    <mergeCell ref="WKS7:WKU7"/>
    <mergeCell ref="WKY7:WKZ7"/>
    <mergeCell ref="WMO7:WMQ7"/>
    <mergeCell ref="WMU7:WMV7"/>
    <mergeCell ref="WMW7:WMY7"/>
    <mergeCell ref="WNC7:WND7"/>
    <mergeCell ref="WNE7:WNG7"/>
    <mergeCell ref="WLW7:WLX7"/>
    <mergeCell ref="WLY7:WMA7"/>
    <mergeCell ref="WME7:WMF7"/>
    <mergeCell ref="WMG7:WMI7"/>
    <mergeCell ref="WMM7:WMN7"/>
    <mergeCell ref="WOC7:WOE7"/>
    <mergeCell ref="WOI7:WOJ7"/>
    <mergeCell ref="WOK7:WOM7"/>
    <mergeCell ref="WOQ7:WOR7"/>
    <mergeCell ref="WOS7:WOU7"/>
    <mergeCell ref="WNK7:WNL7"/>
    <mergeCell ref="WNM7:WNO7"/>
    <mergeCell ref="WNS7:WNT7"/>
    <mergeCell ref="WNU7:WNW7"/>
    <mergeCell ref="WOA7:WOB7"/>
    <mergeCell ref="WEW7:WEY7"/>
    <mergeCell ref="WFC7:WFD7"/>
    <mergeCell ref="WFE7:WFG7"/>
    <mergeCell ref="WFK7:WFL7"/>
    <mergeCell ref="WFM7:WFO7"/>
    <mergeCell ref="WEE7:WEF7"/>
    <mergeCell ref="WEG7:WEI7"/>
    <mergeCell ref="WEM7:WEN7"/>
    <mergeCell ref="WEO7:WEQ7"/>
    <mergeCell ref="WEU7:WEV7"/>
    <mergeCell ref="WGK7:WGM7"/>
    <mergeCell ref="WGQ7:WGR7"/>
    <mergeCell ref="WGS7:WGU7"/>
    <mergeCell ref="WGY7:WGZ7"/>
    <mergeCell ref="WHA7:WHC7"/>
    <mergeCell ref="WFS7:WFT7"/>
    <mergeCell ref="WFU7:WFW7"/>
    <mergeCell ref="WGA7:WGB7"/>
    <mergeCell ref="WGC7:WGE7"/>
    <mergeCell ref="WGI7:WGJ7"/>
    <mergeCell ref="WHY7:WIA7"/>
    <mergeCell ref="WIE7:WIF7"/>
    <mergeCell ref="WIG7:WII7"/>
    <mergeCell ref="WIM7:WIN7"/>
    <mergeCell ref="WIO7:WIQ7"/>
    <mergeCell ref="WHG7:WHH7"/>
    <mergeCell ref="WHI7:WHK7"/>
    <mergeCell ref="WHO7:WHP7"/>
    <mergeCell ref="WHQ7:WHS7"/>
    <mergeCell ref="WHW7:WHX7"/>
    <mergeCell ref="WJM7:WJO7"/>
    <mergeCell ref="WJS7:WJT7"/>
    <mergeCell ref="WJU7:WJW7"/>
    <mergeCell ref="VZG7:VZH7"/>
    <mergeCell ref="VZI7:VZK7"/>
    <mergeCell ref="VYA7:VYB7"/>
    <mergeCell ref="VYC7:VYE7"/>
    <mergeCell ref="VYI7:VYJ7"/>
    <mergeCell ref="VYK7:VYM7"/>
    <mergeCell ref="VYQ7:VYR7"/>
    <mergeCell ref="WAG7:WAI7"/>
    <mergeCell ref="WAM7:WAN7"/>
    <mergeCell ref="WAO7:WAQ7"/>
    <mergeCell ref="WAU7:WAV7"/>
    <mergeCell ref="WAW7:WAY7"/>
    <mergeCell ref="VZO7:VZP7"/>
    <mergeCell ref="VZQ7:VZS7"/>
    <mergeCell ref="VZW7:VZX7"/>
    <mergeCell ref="VZY7:WAA7"/>
    <mergeCell ref="WAE7:WAF7"/>
    <mergeCell ref="WBU7:WBW7"/>
    <mergeCell ref="WCA7:WCB7"/>
    <mergeCell ref="WCC7:WCE7"/>
    <mergeCell ref="WCI7:WCJ7"/>
    <mergeCell ref="WCK7:WCM7"/>
    <mergeCell ref="WBC7:WBD7"/>
    <mergeCell ref="WBE7:WBG7"/>
    <mergeCell ref="WBK7:WBL7"/>
    <mergeCell ref="WBM7:WBO7"/>
    <mergeCell ref="WBS7:WBT7"/>
    <mergeCell ref="WDI7:WDK7"/>
    <mergeCell ref="WDO7:WDP7"/>
    <mergeCell ref="WDQ7:WDS7"/>
    <mergeCell ref="WDW7:WDX7"/>
    <mergeCell ref="WDY7:WEA7"/>
    <mergeCell ref="WCQ7:WCR7"/>
    <mergeCell ref="WCS7:WCU7"/>
    <mergeCell ref="WCY7:WCZ7"/>
    <mergeCell ref="WDA7:WDC7"/>
    <mergeCell ref="WDG7:WDH7"/>
    <mergeCell ref="VUC7:VUE7"/>
    <mergeCell ref="VUI7:VUJ7"/>
    <mergeCell ref="VUK7:VUM7"/>
    <mergeCell ref="VUQ7:VUR7"/>
    <mergeCell ref="VUS7:VUU7"/>
    <mergeCell ref="VTK7:VTL7"/>
    <mergeCell ref="VTM7:VTO7"/>
    <mergeCell ref="VTS7:VTT7"/>
    <mergeCell ref="VTU7:VTW7"/>
    <mergeCell ref="VUA7:VUB7"/>
    <mergeCell ref="VVQ7:VVS7"/>
    <mergeCell ref="VVW7:VVX7"/>
    <mergeCell ref="VVY7:VWA7"/>
    <mergeCell ref="VWE7:VWF7"/>
    <mergeCell ref="VWG7:VWI7"/>
    <mergeCell ref="VUY7:VUZ7"/>
    <mergeCell ref="VVA7:VVC7"/>
    <mergeCell ref="VVG7:VVH7"/>
    <mergeCell ref="VVI7:VVK7"/>
    <mergeCell ref="VVO7:VVP7"/>
    <mergeCell ref="VXE7:VXG7"/>
    <mergeCell ref="VXK7:VXL7"/>
    <mergeCell ref="VXM7:VXO7"/>
    <mergeCell ref="VXS7:VXT7"/>
    <mergeCell ref="VXU7:VXW7"/>
    <mergeCell ref="VWM7:VWN7"/>
    <mergeCell ref="VWO7:VWQ7"/>
    <mergeCell ref="VWU7:VWV7"/>
    <mergeCell ref="VWW7:VWY7"/>
    <mergeCell ref="VXC7:VXD7"/>
    <mergeCell ref="VYS7:VYU7"/>
    <mergeCell ref="VYY7:VYZ7"/>
    <mergeCell ref="VZA7:VZC7"/>
    <mergeCell ref="VOM7:VON7"/>
    <mergeCell ref="VOO7:VOQ7"/>
    <mergeCell ref="VNG7:VNH7"/>
    <mergeCell ref="VNI7:VNK7"/>
    <mergeCell ref="VNO7:VNP7"/>
    <mergeCell ref="VNQ7:VNS7"/>
    <mergeCell ref="VNW7:VNX7"/>
    <mergeCell ref="VPM7:VPO7"/>
    <mergeCell ref="VPS7:VPT7"/>
    <mergeCell ref="VPU7:VPW7"/>
    <mergeCell ref="VQA7:VQB7"/>
    <mergeCell ref="VQC7:VQE7"/>
    <mergeCell ref="VOU7:VOV7"/>
    <mergeCell ref="VOW7:VOY7"/>
    <mergeCell ref="VPC7:VPD7"/>
    <mergeCell ref="VPE7:VPG7"/>
    <mergeCell ref="VPK7:VPL7"/>
    <mergeCell ref="VRA7:VRC7"/>
    <mergeCell ref="VRG7:VRH7"/>
    <mergeCell ref="VRI7:VRK7"/>
    <mergeCell ref="VRO7:VRP7"/>
    <mergeCell ref="VRQ7:VRS7"/>
    <mergeCell ref="VQI7:VQJ7"/>
    <mergeCell ref="VQK7:VQM7"/>
    <mergeCell ref="VQQ7:VQR7"/>
    <mergeCell ref="VQS7:VQU7"/>
    <mergeCell ref="VQY7:VQZ7"/>
    <mergeCell ref="VSO7:VSQ7"/>
    <mergeCell ref="VSU7:VSV7"/>
    <mergeCell ref="VSW7:VSY7"/>
    <mergeCell ref="VTC7:VTD7"/>
    <mergeCell ref="VTE7:VTG7"/>
    <mergeCell ref="VRW7:VRX7"/>
    <mergeCell ref="VRY7:VSA7"/>
    <mergeCell ref="VSE7:VSF7"/>
    <mergeCell ref="VSG7:VSI7"/>
    <mergeCell ref="VSM7:VSN7"/>
    <mergeCell ref="VJI7:VJK7"/>
    <mergeCell ref="VJO7:VJP7"/>
    <mergeCell ref="VJQ7:VJS7"/>
    <mergeCell ref="VJW7:VJX7"/>
    <mergeCell ref="VJY7:VKA7"/>
    <mergeCell ref="VIQ7:VIR7"/>
    <mergeCell ref="VIS7:VIU7"/>
    <mergeCell ref="VIY7:VIZ7"/>
    <mergeCell ref="VJA7:VJC7"/>
    <mergeCell ref="VJG7:VJH7"/>
    <mergeCell ref="VKW7:VKY7"/>
    <mergeCell ref="VLC7:VLD7"/>
    <mergeCell ref="VLE7:VLG7"/>
    <mergeCell ref="VLK7:VLL7"/>
    <mergeCell ref="VLM7:VLO7"/>
    <mergeCell ref="VKE7:VKF7"/>
    <mergeCell ref="VKG7:VKI7"/>
    <mergeCell ref="VKM7:VKN7"/>
    <mergeCell ref="VKO7:VKQ7"/>
    <mergeCell ref="VKU7:VKV7"/>
    <mergeCell ref="VMK7:VMM7"/>
    <mergeCell ref="VMQ7:VMR7"/>
    <mergeCell ref="VMS7:VMU7"/>
    <mergeCell ref="VMY7:VMZ7"/>
    <mergeCell ref="VNA7:VNC7"/>
    <mergeCell ref="VLS7:VLT7"/>
    <mergeCell ref="VLU7:VLW7"/>
    <mergeCell ref="VMA7:VMB7"/>
    <mergeCell ref="VMC7:VME7"/>
    <mergeCell ref="VMI7:VMJ7"/>
    <mergeCell ref="VNY7:VOA7"/>
    <mergeCell ref="VOE7:VOF7"/>
    <mergeCell ref="VOG7:VOI7"/>
    <mergeCell ref="VDS7:VDT7"/>
    <mergeCell ref="VDU7:VDW7"/>
    <mergeCell ref="VCM7:VCN7"/>
    <mergeCell ref="VCO7:VCQ7"/>
    <mergeCell ref="VCU7:VCV7"/>
    <mergeCell ref="VCW7:VCY7"/>
    <mergeCell ref="VDC7:VDD7"/>
    <mergeCell ref="VES7:VEU7"/>
    <mergeCell ref="VEY7:VEZ7"/>
    <mergeCell ref="VFA7:VFC7"/>
    <mergeCell ref="VFG7:VFH7"/>
    <mergeCell ref="VFI7:VFK7"/>
    <mergeCell ref="VEA7:VEB7"/>
    <mergeCell ref="VEC7:VEE7"/>
    <mergeCell ref="VEI7:VEJ7"/>
    <mergeCell ref="VEK7:VEM7"/>
    <mergeCell ref="VEQ7:VER7"/>
    <mergeCell ref="VGG7:VGI7"/>
    <mergeCell ref="VGM7:VGN7"/>
    <mergeCell ref="VGO7:VGQ7"/>
    <mergeCell ref="VGU7:VGV7"/>
    <mergeCell ref="VGW7:VGY7"/>
    <mergeCell ref="VFO7:VFP7"/>
    <mergeCell ref="VFQ7:VFS7"/>
    <mergeCell ref="VFW7:VFX7"/>
    <mergeCell ref="VFY7:VGA7"/>
    <mergeCell ref="VGE7:VGF7"/>
    <mergeCell ref="VHU7:VHW7"/>
    <mergeCell ref="VIA7:VIB7"/>
    <mergeCell ref="VIC7:VIE7"/>
    <mergeCell ref="VII7:VIJ7"/>
    <mergeCell ref="VIK7:VIM7"/>
    <mergeCell ref="VHC7:VHD7"/>
    <mergeCell ref="VHE7:VHG7"/>
    <mergeCell ref="VHK7:VHL7"/>
    <mergeCell ref="VHM7:VHO7"/>
    <mergeCell ref="VHS7:VHT7"/>
    <mergeCell ref="UYO7:UYQ7"/>
    <mergeCell ref="UYU7:UYV7"/>
    <mergeCell ref="UYW7:UYY7"/>
    <mergeCell ref="UZC7:UZD7"/>
    <mergeCell ref="UZE7:UZG7"/>
    <mergeCell ref="UXW7:UXX7"/>
    <mergeCell ref="UXY7:UYA7"/>
    <mergeCell ref="UYE7:UYF7"/>
    <mergeCell ref="UYG7:UYI7"/>
    <mergeCell ref="UYM7:UYN7"/>
    <mergeCell ref="VAC7:VAE7"/>
    <mergeCell ref="VAI7:VAJ7"/>
    <mergeCell ref="VAK7:VAM7"/>
    <mergeCell ref="VAQ7:VAR7"/>
    <mergeCell ref="VAS7:VAU7"/>
    <mergeCell ref="UZK7:UZL7"/>
    <mergeCell ref="UZM7:UZO7"/>
    <mergeCell ref="UZS7:UZT7"/>
    <mergeCell ref="UZU7:UZW7"/>
    <mergeCell ref="VAA7:VAB7"/>
    <mergeCell ref="VBQ7:VBS7"/>
    <mergeCell ref="VBW7:VBX7"/>
    <mergeCell ref="VBY7:VCA7"/>
    <mergeCell ref="VCE7:VCF7"/>
    <mergeCell ref="VCG7:VCI7"/>
    <mergeCell ref="VAY7:VAZ7"/>
    <mergeCell ref="VBA7:VBC7"/>
    <mergeCell ref="VBG7:VBH7"/>
    <mergeCell ref="VBI7:VBK7"/>
    <mergeCell ref="VBO7:VBP7"/>
    <mergeCell ref="VDE7:VDG7"/>
    <mergeCell ref="VDK7:VDL7"/>
    <mergeCell ref="VDM7:VDO7"/>
    <mergeCell ref="USY7:USZ7"/>
    <mergeCell ref="UTA7:UTC7"/>
    <mergeCell ref="URS7:URT7"/>
    <mergeCell ref="URU7:URW7"/>
    <mergeCell ref="USA7:USB7"/>
    <mergeCell ref="USC7:USE7"/>
    <mergeCell ref="USI7:USJ7"/>
    <mergeCell ref="UTY7:UUA7"/>
    <mergeCell ref="UUE7:UUF7"/>
    <mergeCell ref="UUG7:UUI7"/>
    <mergeCell ref="UUM7:UUN7"/>
    <mergeCell ref="UUO7:UUQ7"/>
    <mergeCell ref="UTG7:UTH7"/>
    <mergeCell ref="UTI7:UTK7"/>
    <mergeCell ref="UTO7:UTP7"/>
    <mergeCell ref="UTQ7:UTS7"/>
    <mergeCell ref="UTW7:UTX7"/>
    <mergeCell ref="UVM7:UVO7"/>
    <mergeCell ref="UVS7:UVT7"/>
    <mergeCell ref="UVU7:UVW7"/>
    <mergeCell ref="UWA7:UWB7"/>
    <mergeCell ref="UWC7:UWE7"/>
    <mergeCell ref="UUU7:UUV7"/>
    <mergeCell ref="UUW7:UUY7"/>
    <mergeCell ref="UVC7:UVD7"/>
    <mergeCell ref="UVE7:UVG7"/>
    <mergeCell ref="UVK7:UVL7"/>
    <mergeCell ref="UXA7:UXC7"/>
    <mergeCell ref="UXG7:UXH7"/>
    <mergeCell ref="UXI7:UXK7"/>
    <mergeCell ref="UXO7:UXP7"/>
    <mergeCell ref="UXQ7:UXS7"/>
    <mergeCell ref="UWI7:UWJ7"/>
    <mergeCell ref="UWK7:UWM7"/>
    <mergeCell ref="UWQ7:UWR7"/>
    <mergeCell ref="UWS7:UWU7"/>
    <mergeCell ref="UWY7:UWZ7"/>
    <mergeCell ref="UNU7:UNW7"/>
    <mergeCell ref="UOA7:UOB7"/>
    <mergeCell ref="UOC7:UOE7"/>
    <mergeCell ref="UOI7:UOJ7"/>
    <mergeCell ref="UOK7:UOM7"/>
    <mergeCell ref="UNC7:UND7"/>
    <mergeCell ref="UNE7:UNG7"/>
    <mergeCell ref="UNK7:UNL7"/>
    <mergeCell ref="UNM7:UNO7"/>
    <mergeCell ref="UNS7:UNT7"/>
    <mergeCell ref="UPI7:UPK7"/>
    <mergeCell ref="UPO7:UPP7"/>
    <mergeCell ref="UPQ7:UPS7"/>
    <mergeCell ref="UPW7:UPX7"/>
    <mergeCell ref="UPY7:UQA7"/>
    <mergeCell ref="UOQ7:UOR7"/>
    <mergeCell ref="UOS7:UOU7"/>
    <mergeCell ref="UOY7:UOZ7"/>
    <mergeCell ref="UPA7:UPC7"/>
    <mergeCell ref="UPG7:UPH7"/>
    <mergeCell ref="UQW7:UQY7"/>
    <mergeCell ref="URC7:URD7"/>
    <mergeCell ref="URE7:URG7"/>
    <mergeCell ref="URK7:URL7"/>
    <mergeCell ref="URM7:URO7"/>
    <mergeCell ref="UQE7:UQF7"/>
    <mergeCell ref="UQG7:UQI7"/>
    <mergeCell ref="UQM7:UQN7"/>
    <mergeCell ref="UQO7:UQQ7"/>
    <mergeCell ref="UQU7:UQV7"/>
    <mergeCell ref="USK7:USM7"/>
    <mergeCell ref="USQ7:USR7"/>
    <mergeCell ref="USS7:USU7"/>
    <mergeCell ref="UIE7:UIF7"/>
    <mergeCell ref="UIG7:UII7"/>
    <mergeCell ref="UGY7:UGZ7"/>
    <mergeCell ref="UHA7:UHC7"/>
    <mergeCell ref="UHG7:UHH7"/>
    <mergeCell ref="UHI7:UHK7"/>
    <mergeCell ref="UHO7:UHP7"/>
    <mergeCell ref="UJE7:UJG7"/>
    <mergeCell ref="UJK7:UJL7"/>
    <mergeCell ref="UJM7:UJO7"/>
    <mergeCell ref="UJS7:UJT7"/>
    <mergeCell ref="UJU7:UJW7"/>
    <mergeCell ref="UIM7:UIN7"/>
    <mergeCell ref="UIO7:UIQ7"/>
    <mergeCell ref="UIU7:UIV7"/>
    <mergeCell ref="UIW7:UIY7"/>
    <mergeCell ref="UJC7:UJD7"/>
    <mergeCell ref="UKS7:UKU7"/>
    <mergeCell ref="UKY7:UKZ7"/>
    <mergeCell ref="ULA7:ULC7"/>
    <mergeCell ref="ULG7:ULH7"/>
    <mergeCell ref="ULI7:ULK7"/>
    <mergeCell ref="UKA7:UKB7"/>
    <mergeCell ref="UKC7:UKE7"/>
    <mergeCell ref="UKI7:UKJ7"/>
    <mergeCell ref="UKK7:UKM7"/>
    <mergeCell ref="UKQ7:UKR7"/>
    <mergeCell ref="UMG7:UMI7"/>
    <mergeCell ref="UMM7:UMN7"/>
    <mergeCell ref="UMO7:UMQ7"/>
    <mergeCell ref="UMU7:UMV7"/>
    <mergeCell ref="UMW7:UMY7"/>
    <mergeCell ref="ULO7:ULP7"/>
    <mergeCell ref="ULQ7:ULS7"/>
    <mergeCell ref="ULW7:ULX7"/>
    <mergeCell ref="ULY7:UMA7"/>
    <mergeCell ref="UME7:UMF7"/>
    <mergeCell ref="UDA7:UDC7"/>
    <mergeCell ref="UDG7:UDH7"/>
    <mergeCell ref="UDI7:UDK7"/>
    <mergeCell ref="UDO7:UDP7"/>
    <mergeCell ref="UDQ7:UDS7"/>
    <mergeCell ref="UCI7:UCJ7"/>
    <mergeCell ref="UCK7:UCM7"/>
    <mergeCell ref="UCQ7:UCR7"/>
    <mergeCell ref="UCS7:UCU7"/>
    <mergeCell ref="UCY7:UCZ7"/>
    <mergeCell ref="UEO7:UEQ7"/>
    <mergeCell ref="UEU7:UEV7"/>
    <mergeCell ref="UEW7:UEY7"/>
    <mergeCell ref="UFC7:UFD7"/>
    <mergeCell ref="UFE7:UFG7"/>
    <mergeCell ref="UDW7:UDX7"/>
    <mergeCell ref="UDY7:UEA7"/>
    <mergeCell ref="UEE7:UEF7"/>
    <mergeCell ref="UEG7:UEI7"/>
    <mergeCell ref="UEM7:UEN7"/>
    <mergeCell ref="UGC7:UGE7"/>
    <mergeCell ref="UGI7:UGJ7"/>
    <mergeCell ref="UGK7:UGM7"/>
    <mergeCell ref="UGQ7:UGR7"/>
    <mergeCell ref="UGS7:UGU7"/>
    <mergeCell ref="UFK7:UFL7"/>
    <mergeCell ref="UFM7:UFO7"/>
    <mergeCell ref="UFS7:UFT7"/>
    <mergeCell ref="UFU7:UFW7"/>
    <mergeCell ref="UGA7:UGB7"/>
    <mergeCell ref="UHQ7:UHS7"/>
    <mergeCell ref="UHW7:UHX7"/>
    <mergeCell ref="UHY7:UIA7"/>
    <mergeCell ref="TXK7:TXL7"/>
    <mergeCell ref="TXM7:TXO7"/>
    <mergeCell ref="TWE7:TWF7"/>
    <mergeCell ref="TWG7:TWI7"/>
    <mergeCell ref="TWM7:TWN7"/>
    <mergeCell ref="TWO7:TWQ7"/>
    <mergeCell ref="TWU7:TWV7"/>
    <mergeCell ref="TYK7:TYM7"/>
    <mergeCell ref="TYQ7:TYR7"/>
    <mergeCell ref="TYS7:TYU7"/>
    <mergeCell ref="TYY7:TYZ7"/>
    <mergeCell ref="TZA7:TZC7"/>
    <mergeCell ref="TXS7:TXT7"/>
    <mergeCell ref="TXU7:TXW7"/>
    <mergeCell ref="TYA7:TYB7"/>
    <mergeCell ref="TYC7:TYE7"/>
    <mergeCell ref="TYI7:TYJ7"/>
    <mergeCell ref="TZY7:UAA7"/>
    <mergeCell ref="UAE7:UAF7"/>
    <mergeCell ref="UAG7:UAI7"/>
    <mergeCell ref="UAM7:UAN7"/>
    <mergeCell ref="UAO7:UAQ7"/>
    <mergeCell ref="TZG7:TZH7"/>
    <mergeCell ref="TZI7:TZK7"/>
    <mergeCell ref="TZO7:TZP7"/>
    <mergeCell ref="TZQ7:TZS7"/>
    <mergeCell ref="TZW7:TZX7"/>
    <mergeCell ref="UBM7:UBO7"/>
    <mergeCell ref="UBS7:UBT7"/>
    <mergeCell ref="UBU7:UBW7"/>
    <mergeCell ref="UCA7:UCB7"/>
    <mergeCell ref="UCC7:UCE7"/>
    <mergeCell ref="UAU7:UAV7"/>
    <mergeCell ref="UAW7:UAY7"/>
    <mergeCell ref="UBC7:UBD7"/>
    <mergeCell ref="UBE7:UBG7"/>
    <mergeCell ref="UBK7:UBL7"/>
    <mergeCell ref="TSG7:TSI7"/>
    <mergeCell ref="TSM7:TSN7"/>
    <mergeCell ref="TSO7:TSQ7"/>
    <mergeCell ref="TSU7:TSV7"/>
    <mergeCell ref="TSW7:TSY7"/>
    <mergeCell ref="TRO7:TRP7"/>
    <mergeCell ref="TRQ7:TRS7"/>
    <mergeCell ref="TRW7:TRX7"/>
    <mergeCell ref="TRY7:TSA7"/>
    <mergeCell ref="TSE7:TSF7"/>
    <mergeCell ref="TTU7:TTW7"/>
    <mergeCell ref="TUA7:TUB7"/>
    <mergeCell ref="TUC7:TUE7"/>
    <mergeCell ref="TUI7:TUJ7"/>
    <mergeCell ref="TUK7:TUM7"/>
    <mergeCell ref="TTC7:TTD7"/>
    <mergeCell ref="TTE7:TTG7"/>
    <mergeCell ref="TTK7:TTL7"/>
    <mergeCell ref="TTM7:TTO7"/>
    <mergeCell ref="TTS7:TTT7"/>
    <mergeCell ref="TVI7:TVK7"/>
    <mergeCell ref="TVO7:TVP7"/>
    <mergeCell ref="TVQ7:TVS7"/>
    <mergeCell ref="TVW7:TVX7"/>
    <mergeCell ref="TVY7:TWA7"/>
    <mergeCell ref="TUQ7:TUR7"/>
    <mergeCell ref="TUS7:TUU7"/>
    <mergeCell ref="TUY7:TUZ7"/>
    <mergeCell ref="TVA7:TVC7"/>
    <mergeCell ref="TVG7:TVH7"/>
    <mergeCell ref="TWW7:TWY7"/>
    <mergeCell ref="TXC7:TXD7"/>
    <mergeCell ref="TXE7:TXG7"/>
    <mergeCell ref="TMQ7:TMR7"/>
    <mergeCell ref="TMS7:TMU7"/>
    <mergeCell ref="TLK7:TLL7"/>
    <mergeCell ref="TLM7:TLO7"/>
    <mergeCell ref="TLS7:TLT7"/>
    <mergeCell ref="TLU7:TLW7"/>
    <mergeCell ref="TMA7:TMB7"/>
    <mergeCell ref="TNQ7:TNS7"/>
    <mergeCell ref="TNW7:TNX7"/>
    <mergeCell ref="TNY7:TOA7"/>
    <mergeCell ref="TOE7:TOF7"/>
    <mergeCell ref="TOG7:TOI7"/>
    <mergeCell ref="TMY7:TMZ7"/>
    <mergeCell ref="TNA7:TNC7"/>
    <mergeCell ref="TNG7:TNH7"/>
    <mergeCell ref="TNI7:TNK7"/>
    <mergeCell ref="TNO7:TNP7"/>
    <mergeCell ref="TPE7:TPG7"/>
    <mergeCell ref="TPK7:TPL7"/>
    <mergeCell ref="TPM7:TPO7"/>
    <mergeCell ref="TPS7:TPT7"/>
    <mergeCell ref="TPU7:TPW7"/>
    <mergeCell ref="TOM7:TON7"/>
    <mergeCell ref="TOO7:TOQ7"/>
    <mergeCell ref="TOU7:TOV7"/>
    <mergeCell ref="TOW7:TOY7"/>
    <mergeCell ref="TPC7:TPD7"/>
    <mergeCell ref="TQS7:TQU7"/>
    <mergeCell ref="TQY7:TQZ7"/>
    <mergeCell ref="TRA7:TRC7"/>
    <mergeCell ref="TRG7:TRH7"/>
    <mergeCell ref="TRI7:TRK7"/>
    <mergeCell ref="TQA7:TQB7"/>
    <mergeCell ref="TQC7:TQE7"/>
    <mergeCell ref="TQI7:TQJ7"/>
    <mergeCell ref="TQK7:TQM7"/>
    <mergeCell ref="TQQ7:TQR7"/>
    <mergeCell ref="THM7:THO7"/>
    <mergeCell ref="THS7:THT7"/>
    <mergeCell ref="THU7:THW7"/>
    <mergeCell ref="TIA7:TIB7"/>
    <mergeCell ref="TIC7:TIE7"/>
    <mergeCell ref="TGU7:TGV7"/>
    <mergeCell ref="TGW7:TGY7"/>
    <mergeCell ref="THC7:THD7"/>
    <mergeCell ref="THE7:THG7"/>
    <mergeCell ref="THK7:THL7"/>
    <mergeCell ref="TJA7:TJC7"/>
    <mergeCell ref="TJG7:TJH7"/>
    <mergeCell ref="TJI7:TJK7"/>
    <mergeCell ref="TJO7:TJP7"/>
    <mergeCell ref="TJQ7:TJS7"/>
    <mergeCell ref="TII7:TIJ7"/>
    <mergeCell ref="TIK7:TIM7"/>
    <mergeCell ref="TIQ7:TIR7"/>
    <mergeCell ref="TIS7:TIU7"/>
    <mergeCell ref="TIY7:TIZ7"/>
    <mergeCell ref="TKO7:TKQ7"/>
    <mergeCell ref="TKU7:TKV7"/>
    <mergeCell ref="TKW7:TKY7"/>
    <mergeCell ref="TLC7:TLD7"/>
    <mergeCell ref="TLE7:TLG7"/>
    <mergeCell ref="TJW7:TJX7"/>
    <mergeCell ref="TJY7:TKA7"/>
    <mergeCell ref="TKE7:TKF7"/>
    <mergeCell ref="TKG7:TKI7"/>
    <mergeCell ref="TKM7:TKN7"/>
    <mergeCell ref="TMC7:TME7"/>
    <mergeCell ref="TMI7:TMJ7"/>
    <mergeCell ref="TMK7:TMM7"/>
    <mergeCell ref="TBW7:TBX7"/>
    <mergeCell ref="TBY7:TCA7"/>
    <mergeCell ref="TAQ7:TAR7"/>
    <mergeCell ref="TAS7:TAU7"/>
    <mergeCell ref="TAY7:TAZ7"/>
    <mergeCell ref="TBA7:TBC7"/>
    <mergeCell ref="TBG7:TBH7"/>
    <mergeCell ref="TCW7:TCY7"/>
    <mergeCell ref="TDC7:TDD7"/>
    <mergeCell ref="TDE7:TDG7"/>
    <mergeCell ref="TDK7:TDL7"/>
    <mergeCell ref="TDM7:TDO7"/>
    <mergeCell ref="TCE7:TCF7"/>
    <mergeCell ref="TCG7:TCI7"/>
    <mergeCell ref="TCM7:TCN7"/>
    <mergeCell ref="TCO7:TCQ7"/>
    <mergeCell ref="TCU7:TCV7"/>
    <mergeCell ref="TEK7:TEM7"/>
    <mergeCell ref="TEQ7:TER7"/>
    <mergeCell ref="TES7:TEU7"/>
    <mergeCell ref="TEY7:TEZ7"/>
    <mergeCell ref="TFA7:TFC7"/>
    <mergeCell ref="TDS7:TDT7"/>
    <mergeCell ref="TDU7:TDW7"/>
    <mergeCell ref="TEA7:TEB7"/>
    <mergeCell ref="TEC7:TEE7"/>
    <mergeCell ref="TEI7:TEJ7"/>
    <mergeCell ref="TFY7:TGA7"/>
    <mergeCell ref="TGE7:TGF7"/>
    <mergeCell ref="TGG7:TGI7"/>
    <mergeCell ref="TGM7:TGN7"/>
    <mergeCell ref="TGO7:TGQ7"/>
    <mergeCell ref="TFG7:TFH7"/>
    <mergeCell ref="TFI7:TFK7"/>
    <mergeCell ref="TFO7:TFP7"/>
    <mergeCell ref="TFQ7:TFS7"/>
    <mergeCell ref="TFW7:TFX7"/>
    <mergeCell ref="SWS7:SWU7"/>
    <mergeCell ref="SWY7:SWZ7"/>
    <mergeCell ref="SXA7:SXC7"/>
    <mergeCell ref="SXG7:SXH7"/>
    <mergeCell ref="SXI7:SXK7"/>
    <mergeCell ref="SWA7:SWB7"/>
    <mergeCell ref="SWC7:SWE7"/>
    <mergeCell ref="SWI7:SWJ7"/>
    <mergeCell ref="SWK7:SWM7"/>
    <mergeCell ref="SWQ7:SWR7"/>
    <mergeCell ref="SYG7:SYI7"/>
    <mergeCell ref="SYM7:SYN7"/>
    <mergeCell ref="SYO7:SYQ7"/>
    <mergeCell ref="SYU7:SYV7"/>
    <mergeCell ref="SYW7:SYY7"/>
    <mergeCell ref="SXO7:SXP7"/>
    <mergeCell ref="SXQ7:SXS7"/>
    <mergeCell ref="SXW7:SXX7"/>
    <mergeCell ref="SXY7:SYA7"/>
    <mergeCell ref="SYE7:SYF7"/>
    <mergeCell ref="SZU7:SZW7"/>
    <mergeCell ref="TAA7:TAB7"/>
    <mergeCell ref="TAC7:TAE7"/>
    <mergeCell ref="TAI7:TAJ7"/>
    <mergeCell ref="TAK7:TAM7"/>
    <mergeCell ref="SZC7:SZD7"/>
    <mergeCell ref="SZE7:SZG7"/>
    <mergeCell ref="SZK7:SZL7"/>
    <mergeCell ref="SZM7:SZO7"/>
    <mergeCell ref="SZS7:SZT7"/>
    <mergeCell ref="TBI7:TBK7"/>
    <mergeCell ref="TBO7:TBP7"/>
    <mergeCell ref="TBQ7:TBS7"/>
    <mergeCell ref="SRC7:SRD7"/>
    <mergeCell ref="SRE7:SRG7"/>
    <mergeCell ref="SPW7:SPX7"/>
    <mergeCell ref="SPY7:SQA7"/>
    <mergeCell ref="SQE7:SQF7"/>
    <mergeCell ref="SQG7:SQI7"/>
    <mergeCell ref="SQM7:SQN7"/>
    <mergeCell ref="SSC7:SSE7"/>
    <mergeCell ref="SSI7:SSJ7"/>
    <mergeCell ref="SSK7:SSM7"/>
    <mergeCell ref="SSQ7:SSR7"/>
    <mergeCell ref="SSS7:SSU7"/>
    <mergeCell ref="SRK7:SRL7"/>
    <mergeCell ref="SRM7:SRO7"/>
    <mergeCell ref="SRS7:SRT7"/>
    <mergeCell ref="SRU7:SRW7"/>
    <mergeCell ref="SSA7:SSB7"/>
    <mergeCell ref="STQ7:STS7"/>
    <mergeCell ref="STW7:STX7"/>
    <mergeCell ref="STY7:SUA7"/>
    <mergeCell ref="SUE7:SUF7"/>
    <mergeCell ref="SUG7:SUI7"/>
    <mergeCell ref="SSY7:SSZ7"/>
    <mergeCell ref="STA7:STC7"/>
    <mergeCell ref="STG7:STH7"/>
    <mergeCell ref="STI7:STK7"/>
    <mergeCell ref="STO7:STP7"/>
    <mergeCell ref="SVE7:SVG7"/>
    <mergeCell ref="SVK7:SVL7"/>
    <mergeCell ref="SVM7:SVO7"/>
    <mergeCell ref="SVS7:SVT7"/>
    <mergeCell ref="SVU7:SVW7"/>
    <mergeCell ref="SUM7:SUN7"/>
    <mergeCell ref="SUO7:SUQ7"/>
    <mergeCell ref="SUU7:SUV7"/>
    <mergeCell ref="SUW7:SUY7"/>
    <mergeCell ref="SVC7:SVD7"/>
    <mergeCell ref="SLY7:SMA7"/>
    <mergeCell ref="SME7:SMF7"/>
    <mergeCell ref="SMG7:SMI7"/>
    <mergeCell ref="SMM7:SMN7"/>
    <mergeCell ref="SMO7:SMQ7"/>
    <mergeCell ref="SLG7:SLH7"/>
    <mergeCell ref="SLI7:SLK7"/>
    <mergeCell ref="SLO7:SLP7"/>
    <mergeCell ref="SLQ7:SLS7"/>
    <mergeCell ref="SLW7:SLX7"/>
    <mergeCell ref="SNM7:SNO7"/>
    <mergeCell ref="SNS7:SNT7"/>
    <mergeCell ref="SNU7:SNW7"/>
    <mergeCell ref="SOA7:SOB7"/>
    <mergeCell ref="SOC7:SOE7"/>
    <mergeCell ref="SMU7:SMV7"/>
    <mergeCell ref="SMW7:SMY7"/>
    <mergeCell ref="SNC7:SND7"/>
    <mergeCell ref="SNE7:SNG7"/>
    <mergeCell ref="SNK7:SNL7"/>
    <mergeCell ref="SPA7:SPC7"/>
    <mergeCell ref="SPG7:SPH7"/>
    <mergeCell ref="SPI7:SPK7"/>
    <mergeCell ref="SPO7:SPP7"/>
    <mergeCell ref="SPQ7:SPS7"/>
    <mergeCell ref="SOI7:SOJ7"/>
    <mergeCell ref="SOK7:SOM7"/>
    <mergeCell ref="SOQ7:SOR7"/>
    <mergeCell ref="SOS7:SOU7"/>
    <mergeCell ref="SOY7:SOZ7"/>
    <mergeCell ref="SQO7:SQQ7"/>
    <mergeCell ref="SQU7:SQV7"/>
    <mergeCell ref="SQW7:SQY7"/>
    <mergeCell ref="SGI7:SGJ7"/>
    <mergeCell ref="SGK7:SGM7"/>
    <mergeCell ref="SFC7:SFD7"/>
    <mergeCell ref="SFE7:SFG7"/>
    <mergeCell ref="SFK7:SFL7"/>
    <mergeCell ref="SFM7:SFO7"/>
    <mergeCell ref="SFS7:SFT7"/>
    <mergeCell ref="SHI7:SHK7"/>
    <mergeCell ref="SHO7:SHP7"/>
    <mergeCell ref="SHQ7:SHS7"/>
    <mergeCell ref="SHW7:SHX7"/>
    <mergeCell ref="SHY7:SIA7"/>
    <mergeCell ref="SGQ7:SGR7"/>
    <mergeCell ref="SGS7:SGU7"/>
    <mergeCell ref="SGY7:SGZ7"/>
    <mergeCell ref="SHA7:SHC7"/>
    <mergeCell ref="SHG7:SHH7"/>
    <mergeCell ref="SIW7:SIY7"/>
    <mergeCell ref="SJC7:SJD7"/>
    <mergeCell ref="SJE7:SJG7"/>
    <mergeCell ref="SJK7:SJL7"/>
    <mergeCell ref="SJM7:SJO7"/>
    <mergeCell ref="SIE7:SIF7"/>
    <mergeCell ref="SIG7:SII7"/>
    <mergeCell ref="SIM7:SIN7"/>
    <mergeCell ref="SIO7:SIQ7"/>
    <mergeCell ref="SIU7:SIV7"/>
    <mergeCell ref="SKK7:SKM7"/>
    <mergeCell ref="SKQ7:SKR7"/>
    <mergeCell ref="SKS7:SKU7"/>
    <mergeCell ref="SKY7:SKZ7"/>
    <mergeCell ref="SLA7:SLC7"/>
    <mergeCell ref="SJS7:SJT7"/>
    <mergeCell ref="SJU7:SJW7"/>
    <mergeCell ref="SKA7:SKB7"/>
    <mergeCell ref="SKC7:SKE7"/>
    <mergeCell ref="SKI7:SKJ7"/>
    <mergeCell ref="SBE7:SBG7"/>
    <mergeCell ref="SBK7:SBL7"/>
    <mergeCell ref="SBM7:SBO7"/>
    <mergeCell ref="SBS7:SBT7"/>
    <mergeCell ref="SBU7:SBW7"/>
    <mergeCell ref="SAM7:SAN7"/>
    <mergeCell ref="SAO7:SAQ7"/>
    <mergeCell ref="SAU7:SAV7"/>
    <mergeCell ref="SAW7:SAY7"/>
    <mergeCell ref="SBC7:SBD7"/>
    <mergeCell ref="SCS7:SCU7"/>
    <mergeCell ref="SCY7:SCZ7"/>
    <mergeCell ref="SDA7:SDC7"/>
    <mergeCell ref="SDG7:SDH7"/>
    <mergeCell ref="SDI7:SDK7"/>
    <mergeCell ref="SCA7:SCB7"/>
    <mergeCell ref="SCC7:SCE7"/>
    <mergeCell ref="SCI7:SCJ7"/>
    <mergeCell ref="SCK7:SCM7"/>
    <mergeCell ref="SCQ7:SCR7"/>
    <mergeCell ref="SEG7:SEI7"/>
    <mergeCell ref="SEM7:SEN7"/>
    <mergeCell ref="SEO7:SEQ7"/>
    <mergeCell ref="SEU7:SEV7"/>
    <mergeCell ref="SEW7:SEY7"/>
    <mergeCell ref="SDO7:SDP7"/>
    <mergeCell ref="SDQ7:SDS7"/>
    <mergeCell ref="SDW7:SDX7"/>
    <mergeCell ref="SDY7:SEA7"/>
    <mergeCell ref="SEE7:SEF7"/>
    <mergeCell ref="SFU7:SFW7"/>
    <mergeCell ref="SGA7:SGB7"/>
    <mergeCell ref="SGC7:SGE7"/>
    <mergeCell ref="RVO7:RVP7"/>
    <mergeCell ref="RVQ7:RVS7"/>
    <mergeCell ref="RUI7:RUJ7"/>
    <mergeCell ref="RUK7:RUM7"/>
    <mergeCell ref="RUQ7:RUR7"/>
    <mergeCell ref="RUS7:RUU7"/>
    <mergeCell ref="RUY7:RUZ7"/>
    <mergeCell ref="RWO7:RWQ7"/>
    <mergeCell ref="RWU7:RWV7"/>
    <mergeCell ref="RWW7:RWY7"/>
    <mergeCell ref="RXC7:RXD7"/>
    <mergeCell ref="RXE7:RXG7"/>
    <mergeCell ref="RVW7:RVX7"/>
    <mergeCell ref="RVY7:RWA7"/>
    <mergeCell ref="RWE7:RWF7"/>
    <mergeCell ref="RWG7:RWI7"/>
    <mergeCell ref="RWM7:RWN7"/>
    <mergeCell ref="RYC7:RYE7"/>
    <mergeCell ref="RYI7:RYJ7"/>
    <mergeCell ref="RYK7:RYM7"/>
    <mergeCell ref="RYQ7:RYR7"/>
    <mergeCell ref="RYS7:RYU7"/>
    <mergeCell ref="RXK7:RXL7"/>
    <mergeCell ref="RXM7:RXO7"/>
    <mergeCell ref="RXS7:RXT7"/>
    <mergeCell ref="RXU7:RXW7"/>
    <mergeCell ref="RYA7:RYB7"/>
    <mergeCell ref="RZQ7:RZS7"/>
    <mergeCell ref="RZW7:RZX7"/>
    <mergeCell ref="RZY7:SAA7"/>
    <mergeCell ref="SAE7:SAF7"/>
    <mergeCell ref="SAG7:SAI7"/>
    <mergeCell ref="RYY7:RYZ7"/>
    <mergeCell ref="RZA7:RZC7"/>
    <mergeCell ref="RZG7:RZH7"/>
    <mergeCell ref="RZI7:RZK7"/>
    <mergeCell ref="RZO7:RZP7"/>
    <mergeCell ref="RQK7:RQM7"/>
    <mergeCell ref="RQQ7:RQR7"/>
    <mergeCell ref="RQS7:RQU7"/>
    <mergeCell ref="RQY7:RQZ7"/>
    <mergeCell ref="RRA7:RRC7"/>
    <mergeCell ref="RPS7:RPT7"/>
    <mergeCell ref="RPU7:RPW7"/>
    <mergeCell ref="RQA7:RQB7"/>
    <mergeCell ref="RQC7:RQE7"/>
    <mergeCell ref="RQI7:RQJ7"/>
    <mergeCell ref="RRY7:RSA7"/>
    <mergeCell ref="RSE7:RSF7"/>
    <mergeCell ref="RSG7:RSI7"/>
    <mergeCell ref="RSM7:RSN7"/>
    <mergeCell ref="RSO7:RSQ7"/>
    <mergeCell ref="RRG7:RRH7"/>
    <mergeCell ref="RRI7:RRK7"/>
    <mergeCell ref="RRO7:RRP7"/>
    <mergeCell ref="RRQ7:RRS7"/>
    <mergeCell ref="RRW7:RRX7"/>
    <mergeCell ref="RTM7:RTO7"/>
    <mergeCell ref="RTS7:RTT7"/>
    <mergeCell ref="RTU7:RTW7"/>
    <mergeCell ref="RUA7:RUB7"/>
    <mergeCell ref="RUC7:RUE7"/>
    <mergeCell ref="RSU7:RSV7"/>
    <mergeCell ref="RSW7:RSY7"/>
    <mergeCell ref="RTC7:RTD7"/>
    <mergeCell ref="RTE7:RTG7"/>
    <mergeCell ref="RTK7:RTL7"/>
    <mergeCell ref="RVA7:RVC7"/>
    <mergeCell ref="RVG7:RVH7"/>
    <mergeCell ref="RVI7:RVK7"/>
    <mergeCell ref="RKU7:RKV7"/>
    <mergeCell ref="RKW7:RKY7"/>
    <mergeCell ref="RJO7:RJP7"/>
    <mergeCell ref="RJQ7:RJS7"/>
    <mergeCell ref="RJW7:RJX7"/>
    <mergeCell ref="RJY7:RKA7"/>
    <mergeCell ref="RKE7:RKF7"/>
    <mergeCell ref="RLU7:RLW7"/>
    <mergeCell ref="RMA7:RMB7"/>
    <mergeCell ref="RMC7:RME7"/>
    <mergeCell ref="RMI7:RMJ7"/>
    <mergeCell ref="RMK7:RMM7"/>
    <mergeCell ref="RLC7:RLD7"/>
    <mergeCell ref="RLE7:RLG7"/>
    <mergeCell ref="RLK7:RLL7"/>
    <mergeCell ref="RLM7:RLO7"/>
    <mergeCell ref="RLS7:RLT7"/>
    <mergeCell ref="RNI7:RNK7"/>
    <mergeCell ref="RNO7:RNP7"/>
    <mergeCell ref="RNQ7:RNS7"/>
    <mergeCell ref="RNW7:RNX7"/>
    <mergeCell ref="RNY7:ROA7"/>
    <mergeCell ref="RMQ7:RMR7"/>
    <mergeCell ref="RMS7:RMU7"/>
    <mergeCell ref="RMY7:RMZ7"/>
    <mergeCell ref="RNA7:RNC7"/>
    <mergeCell ref="RNG7:RNH7"/>
    <mergeCell ref="ROW7:ROY7"/>
    <mergeCell ref="RPC7:RPD7"/>
    <mergeCell ref="RPE7:RPG7"/>
    <mergeCell ref="RPK7:RPL7"/>
    <mergeCell ref="RPM7:RPO7"/>
    <mergeCell ref="ROE7:ROF7"/>
    <mergeCell ref="ROG7:ROI7"/>
    <mergeCell ref="ROM7:RON7"/>
    <mergeCell ref="ROO7:ROQ7"/>
    <mergeCell ref="ROU7:ROV7"/>
    <mergeCell ref="RFQ7:RFS7"/>
    <mergeCell ref="RFW7:RFX7"/>
    <mergeCell ref="RFY7:RGA7"/>
    <mergeCell ref="RGE7:RGF7"/>
    <mergeCell ref="RGG7:RGI7"/>
    <mergeCell ref="REY7:REZ7"/>
    <mergeCell ref="RFA7:RFC7"/>
    <mergeCell ref="RFG7:RFH7"/>
    <mergeCell ref="RFI7:RFK7"/>
    <mergeCell ref="RFO7:RFP7"/>
    <mergeCell ref="RHE7:RHG7"/>
    <mergeCell ref="RHK7:RHL7"/>
    <mergeCell ref="RHM7:RHO7"/>
    <mergeCell ref="RHS7:RHT7"/>
    <mergeCell ref="RHU7:RHW7"/>
    <mergeCell ref="RGM7:RGN7"/>
    <mergeCell ref="RGO7:RGQ7"/>
    <mergeCell ref="RGU7:RGV7"/>
    <mergeCell ref="RGW7:RGY7"/>
    <mergeCell ref="RHC7:RHD7"/>
    <mergeCell ref="RIS7:RIU7"/>
    <mergeCell ref="RIY7:RIZ7"/>
    <mergeCell ref="RJA7:RJC7"/>
    <mergeCell ref="RJG7:RJH7"/>
    <mergeCell ref="RJI7:RJK7"/>
    <mergeCell ref="RIA7:RIB7"/>
    <mergeCell ref="RIC7:RIE7"/>
    <mergeCell ref="RII7:RIJ7"/>
    <mergeCell ref="RIK7:RIM7"/>
    <mergeCell ref="RIQ7:RIR7"/>
    <mergeCell ref="RKG7:RKI7"/>
    <mergeCell ref="RKM7:RKN7"/>
    <mergeCell ref="RKO7:RKQ7"/>
    <mergeCell ref="RAA7:RAB7"/>
    <mergeCell ref="RAC7:RAE7"/>
    <mergeCell ref="QYU7:QYV7"/>
    <mergeCell ref="QYW7:QYY7"/>
    <mergeCell ref="QZC7:QZD7"/>
    <mergeCell ref="QZE7:QZG7"/>
    <mergeCell ref="QZK7:QZL7"/>
    <mergeCell ref="RBA7:RBC7"/>
    <mergeCell ref="RBG7:RBH7"/>
    <mergeCell ref="RBI7:RBK7"/>
    <mergeCell ref="RBO7:RBP7"/>
    <mergeCell ref="RBQ7:RBS7"/>
    <mergeCell ref="RAI7:RAJ7"/>
    <mergeCell ref="RAK7:RAM7"/>
    <mergeCell ref="RAQ7:RAR7"/>
    <mergeCell ref="RAS7:RAU7"/>
    <mergeCell ref="RAY7:RAZ7"/>
    <mergeCell ref="RCO7:RCQ7"/>
    <mergeCell ref="RCU7:RCV7"/>
    <mergeCell ref="RCW7:RCY7"/>
    <mergeCell ref="RDC7:RDD7"/>
    <mergeCell ref="RDE7:RDG7"/>
    <mergeCell ref="RBW7:RBX7"/>
    <mergeCell ref="RBY7:RCA7"/>
    <mergeCell ref="RCE7:RCF7"/>
    <mergeCell ref="RCG7:RCI7"/>
    <mergeCell ref="RCM7:RCN7"/>
    <mergeCell ref="REC7:REE7"/>
    <mergeCell ref="REI7:REJ7"/>
    <mergeCell ref="REK7:REM7"/>
    <mergeCell ref="REQ7:RER7"/>
    <mergeCell ref="RES7:REU7"/>
    <mergeCell ref="RDK7:RDL7"/>
    <mergeCell ref="RDM7:RDO7"/>
    <mergeCell ref="RDS7:RDT7"/>
    <mergeCell ref="RDU7:RDW7"/>
    <mergeCell ref="REA7:REB7"/>
    <mergeCell ref="QUW7:QUY7"/>
    <mergeCell ref="QVC7:QVD7"/>
    <mergeCell ref="QVE7:QVG7"/>
    <mergeCell ref="QVK7:QVL7"/>
    <mergeCell ref="QVM7:QVO7"/>
    <mergeCell ref="QUE7:QUF7"/>
    <mergeCell ref="QUG7:QUI7"/>
    <mergeCell ref="QUM7:QUN7"/>
    <mergeCell ref="QUO7:QUQ7"/>
    <mergeCell ref="QUU7:QUV7"/>
    <mergeCell ref="QWK7:QWM7"/>
    <mergeCell ref="QWQ7:QWR7"/>
    <mergeCell ref="QWS7:QWU7"/>
    <mergeCell ref="QWY7:QWZ7"/>
    <mergeCell ref="QXA7:QXC7"/>
    <mergeCell ref="QVS7:QVT7"/>
    <mergeCell ref="QVU7:QVW7"/>
    <mergeCell ref="QWA7:QWB7"/>
    <mergeCell ref="QWC7:QWE7"/>
    <mergeCell ref="QWI7:QWJ7"/>
    <mergeCell ref="QXY7:QYA7"/>
    <mergeCell ref="QYE7:QYF7"/>
    <mergeCell ref="QYG7:QYI7"/>
    <mergeCell ref="QYM7:QYN7"/>
    <mergeCell ref="QYO7:QYQ7"/>
    <mergeCell ref="QXG7:QXH7"/>
    <mergeCell ref="QXI7:QXK7"/>
    <mergeCell ref="QXO7:QXP7"/>
    <mergeCell ref="QXQ7:QXS7"/>
    <mergeCell ref="QXW7:QXX7"/>
    <mergeCell ref="QZM7:QZO7"/>
    <mergeCell ref="QZS7:QZT7"/>
    <mergeCell ref="QZU7:QZW7"/>
    <mergeCell ref="QPG7:QPH7"/>
    <mergeCell ref="QPI7:QPK7"/>
    <mergeCell ref="QOA7:QOB7"/>
    <mergeCell ref="QOC7:QOE7"/>
    <mergeCell ref="QOI7:QOJ7"/>
    <mergeCell ref="QOK7:QOM7"/>
    <mergeCell ref="QOQ7:QOR7"/>
    <mergeCell ref="QQG7:QQI7"/>
    <mergeCell ref="QQM7:QQN7"/>
    <mergeCell ref="QQO7:QQQ7"/>
    <mergeCell ref="QQU7:QQV7"/>
    <mergeCell ref="QQW7:QQY7"/>
    <mergeCell ref="QPO7:QPP7"/>
    <mergeCell ref="QPQ7:QPS7"/>
    <mergeCell ref="QPW7:QPX7"/>
    <mergeCell ref="QPY7:QQA7"/>
    <mergeCell ref="QQE7:QQF7"/>
    <mergeCell ref="QRU7:QRW7"/>
    <mergeCell ref="QSA7:QSB7"/>
    <mergeCell ref="QSC7:QSE7"/>
    <mergeCell ref="QSI7:QSJ7"/>
    <mergeCell ref="QSK7:QSM7"/>
    <mergeCell ref="QRC7:QRD7"/>
    <mergeCell ref="QRE7:QRG7"/>
    <mergeCell ref="QRK7:QRL7"/>
    <mergeCell ref="QRM7:QRO7"/>
    <mergeCell ref="QRS7:QRT7"/>
    <mergeCell ref="QTI7:QTK7"/>
    <mergeCell ref="QTO7:QTP7"/>
    <mergeCell ref="QTQ7:QTS7"/>
    <mergeCell ref="QTW7:QTX7"/>
    <mergeCell ref="QTY7:QUA7"/>
    <mergeCell ref="QSQ7:QSR7"/>
    <mergeCell ref="QSS7:QSU7"/>
    <mergeCell ref="QSY7:QSZ7"/>
    <mergeCell ref="QTA7:QTC7"/>
    <mergeCell ref="QTG7:QTH7"/>
    <mergeCell ref="QKC7:QKE7"/>
    <mergeCell ref="QKI7:QKJ7"/>
    <mergeCell ref="QKK7:QKM7"/>
    <mergeCell ref="QKQ7:QKR7"/>
    <mergeCell ref="QKS7:QKU7"/>
    <mergeCell ref="QJK7:QJL7"/>
    <mergeCell ref="QJM7:QJO7"/>
    <mergeCell ref="QJS7:QJT7"/>
    <mergeCell ref="QJU7:QJW7"/>
    <mergeCell ref="QKA7:QKB7"/>
    <mergeCell ref="QLQ7:QLS7"/>
    <mergeCell ref="QLW7:QLX7"/>
    <mergeCell ref="QLY7:QMA7"/>
    <mergeCell ref="QME7:QMF7"/>
    <mergeCell ref="QMG7:QMI7"/>
    <mergeCell ref="QKY7:QKZ7"/>
    <mergeCell ref="QLA7:QLC7"/>
    <mergeCell ref="QLG7:QLH7"/>
    <mergeCell ref="QLI7:QLK7"/>
    <mergeCell ref="QLO7:QLP7"/>
    <mergeCell ref="QNE7:QNG7"/>
    <mergeCell ref="QNK7:QNL7"/>
    <mergeCell ref="QNM7:QNO7"/>
    <mergeCell ref="QNS7:QNT7"/>
    <mergeCell ref="QNU7:QNW7"/>
    <mergeCell ref="QMM7:QMN7"/>
    <mergeCell ref="QMO7:QMQ7"/>
    <mergeCell ref="QMU7:QMV7"/>
    <mergeCell ref="QMW7:QMY7"/>
    <mergeCell ref="QNC7:QND7"/>
    <mergeCell ref="QOS7:QOU7"/>
    <mergeCell ref="QOY7:QOZ7"/>
    <mergeCell ref="QPA7:QPC7"/>
    <mergeCell ref="QEM7:QEN7"/>
    <mergeCell ref="QEO7:QEQ7"/>
    <mergeCell ref="QDG7:QDH7"/>
    <mergeCell ref="QDI7:QDK7"/>
    <mergeCell ref="QDO7:QDP7"/>
    <mergeCell ref="QDQ7:QDS7"/>
    <mergeCell ref="QDW7:QDX7"/>
    <mergeCell ref="QFM7:QFO7"/>
    <mergeCell ref="QFS7:QFT7"/>
    <mergeCell ref="QFU7:QFW7"/>
    <mergeCell ref="QGA7:QGB7"/>
    <mergeCell ref="QGC7:QGE7"/>
    <mergeCell ref="QEU7:QEV7"/>
    <mergeCell ref="QEW7:QEY7"/>
    <mergeCell ref="QFC7:QFD7"/>
    <mergeCell ref="QFE7:QFG7"/>
    <mergeCell ref="QFK7:QFL7"/>
    <mergeCell ref="QHA7:QHC7"/>
    <mergeCell ref="QHG7:QHH7"/>
    <mergeCell ref="QHI7:QHK7"/>
    <mergeCell ref="QHO7:QHP7"/>
    <mergeCell ref="QHQ7:QHS7"/>
    <mergeCell ref="QGI7:QGJ7"/>
    <mergeCell ref="QGK7:QGM7"/>
    <mergeCell ref="QGQ7:QGR7"/>
    <mergeCell ref="QGS7:QGU7"/>
    <mergeCell ref="QGY7:QGZ7"/>
    <mergeCell ref="QIO7:QIQ7"/>
    <mergeCell ref="QIU7:QIV7"/>
    <mergeCell ref="QIW7:QIY7"/>
    <mergeCell ref="QJC7:QJD7"/>
    <mergeCell ref="QJE7:QJG7"/>
    <mergeCell ref="QHW7:QHX7"/>
    <mergeCell ref="QHY7:QIA7"/>
    <mergeCell ref="QIE7:QIF7"/>
    <mergeCell ref="QIG7:QII7"/>
    <mergeCell ref="QIM7:QIN7"/>
    <mergeCell ref="PZI7:PZK7"/>
    <mergeCell ref="PZO7:PZP7"/>
    <mergeCell ref="PZQ7:PZS7"/>
    <mergeCell ref="PZW7:PZX7"/>
    <mergeCell ref="PZY7:QAA7"/>
    <mergeCell ref="PYQ7:PYR7"/>
    <mergeCell ref="PYS7:PYU7"/>
    <mergeCell ref="PYY7:PYZ7"/>
    <mergeCell ref="PZA7:PZC7"/>
    <mergeCell ref="PZG7:PZH7"/>
    <mergeCell ref="QAW7:QAY7"/>
    <mergeCell ref="QBC7:QBD7"/>
    <mergeCell ref="QBE7:QBG7"/>
    <mergeCell ref="QBK7:QBL7"/>
    <mergeCell ref="QBM7:QBO7"/>
    <mergeCell ref="QAE7:QAF7"/>
    <mergeCell ref="QAG7:QAI7"/>
    <mergeCell ref="QAM7:QAN7"/>
    <mergeCell ref="QAO7:QAQ7"/>
    <mergeCell ref="QAU7:QAV7"/>
    <mergeCell ref="QCK7:QCM7"/>
    <mergeCell ref="QCQ7:QCR7"/>
    <mergeCell ref="QCS7:QCU7"/>
    <mergeCell ref="QCY7:QCZ7"/>
    <mergeCell ref="QDA7:QDC7"/>
    <mergeCell ref="QBS7:QBT7"/>
    <mergeCell ref="QBU7:QBW7"/>
    <mergeCell ref="QCA7:QCB7"/>
    <mergeCell ref="QCC7:QCE7"/>
    <mergeCell ref="QCI7:QCJ7"/>
    <mergeCell ref="QDY7:QEA7"/>
    <mergeCell ref="QEE7:QEF7"/>
    <mergeCell ref="QEG7:QEI7"/>
    <mergeCell ref="PTS7:PTT7"/>
    <mergeCell ref="PTU7:PTW7"/>
    <mergeCell ref="PSM7:PSN7"/>
    <mergeCell ref="PSO7:PSQ7"/>
    <mergeCell ref="PSU7:PSV7"/>
    <mergeCell ref="PSW7:PSY7"/>
    <mergeCell ref="PTC7:PTD7"/>
    <mergeCell ref="PUS7:PUU7"/>
    <mergeCell ref="PUY7:PUZ7"/>
    <mergeCell ref="PVA7:PVC7"/>
    <mergeCell ref="PVG7:PVH7"/>
    <mergeCell ref="PVI7:PVK7"/>
    <mergeCell ref="PUA7:PUB7"/>
    <mergeCell ref="PUC7:PUE7"/>
    <mergeCell ref="PUI7:PUJ7"/>
    <mergeCell ref="PUK7:PUM7"/>
    <mergeCell ref="PUQ7:PUR7"/>
    <mergeCell ref="PWG7:PWI7"/>
    <mergeCell ref="PWM7:PWN7"/>
    <mergeCell ref="PWO7:PWQ7"/>
    <mergeCell ref="PWU7:PWV7"/>
    <mergeCell ref="PWW7:PWY7"/>
    <mergeCell ref="PVO7:PVP7"/>
    <mergeCell ref="PVQ7:PVS7"/>
    <mergeCell ref="PVW7:PVX7"/>
    <mergeCell ref="PVY7:PWA7"/>
    <mergeCell ref="PWE7:PWF7"/>
    <mergeCell ref="PXU7:PXW7"/>
    <mergeCell ref="PYA7:PYB7"/>
    <mergeCell ref="PYC7:PYE7"/>
    <mergeCell ref="PYI7:PYJ7"/>
    <mergeCell ref="PYK7:PYM7"/>
    <mergeCell ref="PXC7:PXD7"/>
    <mergeCell ref="PXE7:PXG7"/>
    <mergeCell ref="PXK7:PXL7"/>
    <mergeCell ref="PXM7:PXO7"/>
    <mergeCell ref="PXS7:PXT7"/>
    <mergeCell ref="POO7:POQ7"/>
    <mergeCell ref="POU7:POV7"/>
    <mergeCell ref="POW7:POY7"/>
    <mergeCell ref="PPC7:PPD7"/>
    <mergeCell ref="PPE7:PPG7"/>
    <mergeCell ref="PNW7:PNX7"/>
    <mergeCell ref="PNY7:POA7"/>
    <mergeCell ref="POE7:POF7"/>
    <mergeCell ref="POG7:POI7"/>
    <mergeCell ref="POM7:PON7"/>
    <mergeCell ref="PQC7:PQE7"/>
    <mergeCell ref="PQI7:PQJ7"/>
    <mergeCell ref="PQK7:PQM7"/>
    <mergeCell ref="PQQ7:PQR7"/>
    <mergeCell ref="PQS7:PQU7"/>
    <mergeCell ref="PPK7:PPL7"/>
    <mergeCell ref="PPM7:PPO7"/>
    <mergeCell ref="PPS7:PPT7"/>
    <mergeCell ref="PPU7:PPW7"/>
    <mergeCell ref="PQA7:PQB7"/>
    <mergeCell ref="PRQ7:PRS7"/>
    <mergeCell ref="PRW7:PRX7"/>
    <mergeCell ref="PRY7:PSA7"/>
    <mergeCell ref="PSE7:PSF7"/>
    <mergeCell ref="PSG7:PSI7"/>
    <mergeCell ref="PQY7:PQZ7"/>
    <mergeCell ref="PRA7:PRC7"/>
    <mergeCell ref="PRG7:PRH7"/>
    <mergeCell ref="PRI7:PRK7"/>
    <mergeCell ref="PRO7:PRP7"/>
    <mergeCell ref="PTE7:PTG7"/>
    <mergeCell ref="PTK7:PTL7"/>
    <mergeCell ref="PTM7:PTO7"/>
    <mergeCell ref="PIY7:PIZ7"/>
    <mergeCell ref="PJA7:PJC7"/>
    <mergeCell ref="PHS7:PHT7"/>
    <mergeCell ref="PHU7:PHW7"/>
    <mergeCell ref="PIA7:PIB7"/>
    <mergeCell ref="PIC7:PIE7"/>
    <mergeCell ref="PII7:PIJ7"/>
    <mergeCell ref="PJY7:PKA7"/>
    <mergeCell ref="PKE7:PKF7"/>
    <mergeCell ref="PKG7:PKI7"/>
    <mergeCell ref="PKM7:PKN7"/>
    <mergeCell ref="PKO7:PKQ7"/>
    <mergeCell ref="PJG7:PJH7"/>
    <mergeCell ref="PJI7:PJK7"/>
    <mergeCell ref="PJO7:PJP7"/>
    <mergeCell ref="PJQ7:PJS7"/>
    <mergeCell ref="PJW7:PJX7"/>
    <mergeCell ref="PLM7:PLO7"/>
    <mergeCell ref="PLS7:PLT7"/>
    <mergeCell ref="PLU7:PLW7"/>
    <mergeCell ref="PMA7:PMB7"/>
    <mergeCell ref="PMC7:PME7"/>
    <mergeCell ref="PKU7:PKV7"/>
    <mergeCell ref="PKW7:PKY7"/>
    <mergeCell ref="PLC7:PLD7"/>
    <mergeCell ref="PLE7:PLG7"/>
    <mergeCell ref="PLK7:PLL7"/>
    <mergeCell ref="PNA7:PNC7"/>
    <mergeCell ref="PNG7:PNH7"/>
    <mergeCell ref="PNI7:PNK7"/>
    <mergeCell ref="PNO7:PNP7"/>
    <mergeCell ref="PNQ7:PNS7"/>
    <mergeCell ref="PMI7:PMJ7"/>
    <mergeCell ref="PMK7:PMM7"/>
    <mergeCell ref="PMQ7:PMR7"/>
    <mergeCell ref="PMS7:PMU7"/>
    <mergeCell ref="PMY7:PMZ7"/>
    <mergeCell ref="PDU7:PDW7"/>
    <mergeCell ref="PEA7:PEB7"/>
    <mergeCell ref="PEC7:PEE7"/>
    <mergeCell ref="PEI7:PEJ7"/>
    <mergeCell ref="PEK7:PEM7"/>
    <mergeCell ref="PDC7:PDD7"/>
    <mergeCell ref="PDE7:PDG7"/>
    <mergeCell ref="PDK7:PDL7"/>
    <mergeCell ref="PDM7:PDO7"/>
    <mergeCell ref="PDS7:PDT7"/>
    <mergeCell ref="PFI7:PFK7"/>
    <mergeCell ref="PFO7:PFP7"/>
    <mergeCell ref="PFQ7:PFS7"/>
    <mergeCell ref="PFW7:PFX7"/>
    <mergeCell ref="PFY7:PGA7"/>
    <mergeCell ref="PEQ7:PER7"/>
    <mergeCell ref="PES7:PEU7"/>
    <mergeCell ref="PEY7:PEZ7"/>
    <mergeCell ref="PFA7:PFC7"/>
    <mergeCell ref="PFG7:PFH7"/>
    <mergeCell ref="PGW7:PGY7"/>
    <mergeCell ref="PHC7:PHD7"/>
    <mergeCell ref="PHE7:PHG7"/>
    <mergeCell ref="PHK7:PHL7"/>
    <mergeCell ref="PHM7:PHO7"/>
    <mergeCell ref="PGE7:PGF7"/>
    <mergeCell ref="PGG7:PGI7"/>
    <mergeCell ref="PGM7:PGN7"/>
    <mergeCell ref="PGO7:PGQ7"/>
    <mergeCell ref="PGU7:PGV7"/>
    <mergeCell ref="PIK7:PIM7"/>
    <mergeCell ref="PIQ7:PIR7"/>
    <mergeCell ref="PIS7:PIU7"/>
    <mergeCell ref="OYE7:OYF7"/>
    <mergeCell ref="OYG7:OYI7"/>
    <mergeCell ref="OWY7:OWZ7"/>
    <mergeCell ref="OXA7:OXC7"/>
    <mergeCell ref="OXG7:OXH7"/>
    <mergeCell ref="OXI7:OXK7"/>
    <mergeCell ref="OXO7:OXP7"/>
    <mergeCell ref="OZE7:OZG7"/>
    <mergeCell ref="OZK7:OZL7"/>
    <mergeCell ref="OZM7:OZO7"/>
    <mergeCell ref="OZS7:OZT7"/>
    <mergeCell ref="OZU7:OZW7"/>
    <mergeCell ref="OYM7:OYN7"/>
    <mergeCell ref="OYO7:OYQ7"/>
    <mergeCell ref="OYU7:OYV7"/>
    <mergeCell ref="OYW7:OYY7"/>
    <mergeCell ref="OZC7:OZD7"/>
    <mergeCell ref="PAS7:PAU7"/>
    <mergeCell ref="PAY7:PAZ7"/>
    <mergeCell ref="PBA7:PBC7"/>
    <mergeCell ref="PBG7:PBH7"/>
    <mergeCell ref="PBI7:PBK7"/>
    <mergeCell ref="PAA7:PAB7"/>
    <mergeCell ref="PAC7:PAE7"/>
    <mergeCell ref="PAI7:PAJ7"/>
    <mergeCell ref="PAK7:PAM7"/>
    <mergeCell ref="PAQ7:PAR7"/>
    <mergeCell ref="PCG7:PCI7"/>
    <mergeCell ref="PCM7:PCN7"/>
    <mergeCell ref="PCO7:PCQ7"/>
    <mergeCell ref="PCU7:PCV7"/>
    <mergeCell ref="PCW7:PCY7"/>
    <mergeCell ref="PBO7:PBP7"/>
    <mergeCell ref="PBQ7:PBS7"/>
    <mergeCell ref="PBW7:PBX7"/>
    <mergeCell ref="PBY7:PCA7"/>
    <mergeCell ref="PCE7:PCF7"/>
    <mergeCell ref="OTA7:OTC7"/>
    <mergeCell ref="OTG7:OTH7"/>
    <mergeCell ref="OTI7:OTK7"/>
    <mergeCell ref="OTO7:OTP7"/>
    <mergeCell ref="OTQ7:OTS7"/>
    <mergeCell ref="OSI7:OSJ7"/>
    <mergeCell ref="OSK7:OSM7"/>
    <mergeCell ref="OSQ7:OSR7"/>
    <mergeCell ref="OSS7:OSU7"/>
    <mergeCell ref="OSY7:OSZ7"/>
    <mergeCell ref="OUO7:OUQ7"/>
    <mergeCell ref="OUU7:OUV7"/>
    <mergeCell ref="OUW7:OUY7"/>
    <mergeCell ref="OVC7:OVD7"/>
    <mergeCell ref="OVE7:OVG7"/>
    <mergeCell ref="OTW7:OTX7"/>
    <mergeCell ref="OTY7:OUA7"/>
    <mergeCell ref="OUE7:OUF7"/>
    <mergeCell ref="OUG7:OUI7"/>
    <mergeCell ref="OUM7:OUN7"/>
    <mergeCell ref="OWC7:OWE7"/>
    <mergeCell ref="OWI7:OWJ7"/>
    <mergeCell ref="OWK7:OWM7"/>
    <mergeCell ref="OWQ7:OWR7"/>
    <mergeCell ref="OWS7:OWU7"/>
    <mergeCell ref="OVK7:OVL7"/>
    <mergeCell ref="OVM7:OVO7"/>
    <mergeCell ref="OVS7:OVT7"/>
    <mergeCell ref="OVU7:OVW7"/>
    <mergeCell ref="OWA7:OWB7"/>
    <mergeCell ref="OXQ7:OXS7"/>
    <mergeCell ref="OXW7:OXX7"/>
    <mergeCell ref="OXY7:OYA7"/>
    <mergeCell ref="ONK7:ONL7"/>
    <mergeCell ref="ONM7:ONO7"/>
    <mergeCell ref="OME7:OMF7"/>
    <mergeCell ref="OMG7:OMI7"/>
    <mergeCell ref="OMM7:OMN7"/>
    <mergeCell ref="OMO7:OMQ7"/>
    <mergeCell ref="OMU7:OMV7"/>
    <mergeCell ref="OOK7:OOM7"/>
    <mergeCell ref="OOQ7:OOR7"/>
    <mergeCell ref="OOS7:OOU7"/>
    <mergeCell ref="OOY7:OOZ7"/>
    <mergeCell ref="OPA7:OPC7"/>
    <mergeCell ref="ONS7:ONT7"/>
    <mergeCell ref="ONU7:ONW7"/>
    <mergeCell ref="OOA7:OOB7"/>
    <mergeCell ref="OOC7:OOE7"/>
    <mergeCell ref="OOI7:OOJ7"/>
    <mergeCell ref="OPY7:OQA7"/>
    <mergeCell ref="OQE7:OQF7"/>
    <mergeCell ref="OQG7:OQI7"/>
    <mergeCell ref="OQM7:OQN7"/>
    <mergeCell ref="OQO7:OQQ7"/>
    <mergeCell ref="OPG7:OPH7"/>
    <mergeCell ref="OPI7:OPK7"/>
    <mergeCell ref="OPO7:OPP7"/>
    <mergeCell ref="OPQ7:OPS7"/>
    <mergeCell ref="OPW7:OPX7"/>
    <mergeCell ref="ORM7:ORO7"/>
    <mergeCell ref="ORS7:ORT7"/>
    <mergeCell ref="ORU7:ORW7"/>
    <mergeCell ref="OSA7:OSB7"/>
    <mergeCell ref="OSC7:OSE7"/>
    <mergeCell ref="OQU7:OQV7"/>
    <mergeCell ref="OQW7:OQY7"/>
    <mergeCell ref="ORC7:ORD7"/>
    <mergeCell ref="ORE7:ORG7"/>
    <mergeCell ref="ORK7:ORL7"/>
    <mergeCell ref="OIG7:OII7"/>
    <mergeCell ref="OIM7:OIN7"/>
    <mergeCell ref="OIO7:OIQ7"/>
    <mergeCell ref="OIU7:OIV7"/>
    <mergeCell ref="OIW7:OIY7"/>
    <mergeCell ref="OHO7:OHP7"/>
    <mergeCell ref="OHQ7:OHS7"/>
    <mergeCell ref="OHW7:OHX7"/>
    <mergeCell ref="OHY7:OIA7"/>
    <mergeCell ref="OIE7:OIF7"/>
    <mergeCell ref="OJU7:OJW7"/>
    <mergeCell ref="OKA7:OKB7"/>
    <mergeCell ref="OKC7:OKE7"/>
    <mergeCell ref="OKI7:OKJ7"/>
    <mergeCell ref="OKK7:OKM7"/>
    <mergeCell ref="OJC7:OJD7"/>
    <mergeCell ref="OJE7:OJG7"/>
    <mergeCell ref="OJK7:OJL7"/>
    <mergeCell ref="OJM7:OJO7"/>
    <mergeCell ref="OJS7:OJT7"/>
    <mergeCell ref="OLI7:OLK7"/>
    <mergeCell ref="OLO7:OLP7"/>
    <mergeCell ref="OLQ7:OLS7"/>
    <mergeCell ref="OLW7:OLX7"/>
    <mergeCell ref="OLY7:OMA7"/>
    <mergeCell ref="OKQ7:OKR7"/>
    <mergeCell ref="OKS7:OKU7"/>
    <mergeCell ref="OKY7:OKZ7"/>
    <mergeCell ref="OLA7:OLC7"/>
    <mergeCell ref="OLG7:OLH7"/>
    <mergeCell ref="OMW7:OMY7"/>
    <mergeCell ref="ONC7:OND7"/>
    <mergeCell ref="ONE7:ONG7"/>
    <mergeCell ref="OCQ7:OCR7"/>
    <mergeCell ref="OCS7:OCU7"/>
    <mergeCell ref="OBK7:OBL7"/>
    <mergeCell ref="OBM7:OBO7"/>
    <mergeCell ref="OBS7:OBT7"/>
    <mergeCell ref="OBU7:OBW7"/>
    <mergeCell ref="OCA7:OCB7"/>
    <mergeCell ref="ODQ7:ODS7"/>
    <mergeCell ref="ODW7:ODX7"/>
    <mergeCell ref="ODY7:OEA7"/>
    <mergeCell ref="OEE7:OEF7"/>
    <mergeCell ref="OEG7:OEI7"/>
    <mergeCell ref="OCY7:OCZ7"/>
    <mergeCell ref="ODA7:ODC7"/>
    <mergeCell ref="ODG7:ODH7"/>
    <mergeCell ref="ODI7:ODK7"/>
    <mergeCell ref="ODO7:ODP7"/>
    <mergeCell ref="OFE7:OFG7"/>
    <mergeCell ref="OFK7:OFL7"/>
    <mergeCell ref="OFM7:OFO7"/>
    <mergeCell ref="OFS7:OFT7"/>
    <mergeCell ref="OFU7:OFW7"/>
    <mergeCell ref="OEM7:OEN7"/>
    <mergeCell ref="OEO7:OEQ7"/>
    <mergeCell ref="OEU7:OEV7"/>
    <mergeCell ref="OEW7:OEY7"/>
    <mergeCell ref="OFC7:OFD7"/>
    <mergeCell ref="OGS7:OGU7"/>
    <mergeCell ref="OGY7:OGZ7"/>
    <mergeCell ref="OHA7:OHC7"/>
    <mergeCell ref="OHG7:OHH7"/>
    <mergeCell ref="OHI7:OHK7"/>
    <mergeCell ref="OGA7:OGB7"/>
    <mergeCell ref="OGC7:OGE7"/>
    <mergeCell ref="OGI7:OGJ7"/>
    <mergeCell ref="OGK7:OGM7"/>
    <mergeCell ref="OGQ7:OGR7"/>
    <mergeCell ref="NXM7:NXO7"/>
    <mergeCell ref="NXS7:NXT7"/>
    <mergeCell ref="NXU7:NXW7"/>
    <mergeCell ref="NYA7:NYB7"/>
    <mergeCell ref="NYC7:NYE7"/>
    <mergeCell ref="NWU7:NWV7"/>
    <mergeCell ref="NWW7:NWY7"/>
    <mergeCell ref="NXC7:NXD7"/>
    <mergeCell ref="NXE7:NXG7"/>
    <mergeCell ref="NXK7:NXL7"/>
    <mergeCell ref="NZA7:NZC7"/>
    <mergeCell ref="NZG7:NZH7"/>
    <mergeCell ref="NZI7:NZK7"/>
    <mergeCell ref="NZO7:NZP7"/>
    <mergeCell ref="NZQ7:NZS7"/>
    <mergeCell ref="NYI7:NYJ7"/>
    <mergeCell ref="NYK7:NYM7"/>
    <mergeCell ref="NYQ7:NYR7"/>
    <mergeCell ref="NYS7:NYU7"/>
    <mergeCell ref="NYY7:NYZ7"/>
    <mergeCell ref="OAO7:OAQ7"/>
    <mergeCell ref="OAU7:OAV7"/>
    <mergeCell ref="OAW7:OAY7"/>
    <mergeCell ref="OBC7:OBD7"/>
    <mergeCell ref="OBE7:OBG7"/>
    <mergeCell ref="NZW7:NZX7"/>
    <mergeCell ref="NZY7:OAA7"/>
    <mergeCell ref="OAE7:OAF7"/>
    <mergeCell ref="OAG7:OAI7"/>
    <mergeCell ref="OAM7:OAN7"/>
    <mergeCell ref="OCC7:OCE7"/>
    <mergeCell ref="OCI7:OCJ7"/>
    <mergeCell ref="OCK7:OCM7"/>
    <mergeCell ref="NRW7:NRX7"/>
    <mergeCell ref="NRY7:NSA7"/>
    <mergeCell ref="NQQ7:NQR7"/>
    <mergeCell ref="NQS7:NQU7"/>
    <mergeCell ref="NQY7:NQZ7"/>
    <mergeCell ref="NRA7:NRC7"/>
    <mergeCell ref="NRG7:NRH7"/>
    <mergeCell ref="NSW7:NSY7"/>
    <mergeCell ref="NTC7:NTD7"/>
    <mergeCell ref="NTE7:NTG7"/>
    <mergeCell ref="NTK7:NTL7"/>
    <mergeCell ref="NTM7:NTO7"/>
    <mergeCell ref="NSE7:NSF7"/>
    <mergeCell ref="NSG7:NSI7"/>
    <mergeCell ref="NSM7:NSN7"/>
    <mergeCell ref="NSO7:NSQ7"/>
    <mergeCell ref="NSU7:NSV7"/>
    <mergeCell ref="NUK7:NUM7"/>
    <mergeCell ref="NUQ7:NUR7"/>
    <mergeCell ref="NUS7:NUU7"/>
    <mergeCell ref="NUY7:NUZ7"/>
    <mergeCell ref="NVA7:NVC7"/>
    <mergeCell ref="NTS7:NTT7"/>
    <mergeCell ref="NTU7:NTW7"/>
    <mergeCell ref="NUA7:NUB7"/>
    <mergeCell ref="NUC7:NUE7"/>
    <mergeCell ref="NUI7:NUJ7"/>
    <mergeCell ref="NVY7:NWA7"/>
    <mergeCell ref="NWE7:NWF7"/>
    <mergeCell ref="NWG7:NWI7"/>
    <mergeCell ref="NWM7:NWN7"/>
    <mergeCell ref="NWO7:NWQ7"/>
    <mergeCell ref="NVG7:NVH7"/>
    <mergeCell ref="NVI7:NVK7"/>
    <mergeCell ref="NVO7:NVP7"/>
    <mergeCell ref="NVQ7:NVS7"/>
    <mergeCell ref="NVW7:NVX7"/>
    <mergeCell ref="NMS7:NMU7"/>
    <mergeCell ref="NMY7:NMZ7"/>
    <mergeCell ref="NNA7:NNC7"/>
    <mergeCell ref="NNG7:NNH7"/>
    <mergeCell ref="NNI7:NNK7"/>
    <mergeCell ref="NMA7:NMB7"/>
    <mergeCell ref="NMC7:NME7"/>
    <mergeCell ref="NMI7:NMJ7"/>
    <mergeCell ref="NMK7:NMM7"/>
    <mergeCell ref="NMQ7:NMR7"/>
    <mergeCell ref="NOG7:NOI7"/>
    <mergeCell ref="NOM7:NON7"/>
    <mergeCell ref="NOO7:NOQ7"/>
    <mergeCell ref="NOU7:NOV7"/>
    <mergeCell ref="NOW7:NOY7"/>
    <mergeCell ref="NNO7:NNP7"/>
    <mergeCell ref="NNQ7:NNS7"/>
    <mergeCell ref="NNW7:NNX7"/>
    <mergeCell ref="NNY7:NOA7"/>
    <mergeCell ref="NOE7:NOF7"/>
    <mergeCell ref="NPU7:NPW7"/>
    <mergeCell ref="NQA7:NQB7"/>
    <mergeCell ref="NQC7:NQE7"/>
    <mergeCell ref="NQI7:NQJ7"/>
    <mergeCell ref="NQK7:NQM7"/>
    <mergeCell ref="NPC7:NPD7"/>
    <mergeCell ref="NPE7:NPG7"/>
    <mergeCell ref="NPK7:NPL7"/>
    <mergeCell ref="NPM7:NPO7"/>
    <mergeCell ref="NPS7:NPT7"/>
    <mergeCell ref="NRI7:NRK7"/>
    <mergeCell ref="NRO7:NRP7"/>
    <mergeCell ref="NRQ7:NRS7"/>
    <mergeCell ref="NHC7:NHD7"/>
    <mergeCell ref="NHE7:NHG7"/>
    <mergeCell ref="NFW7:NFX7"/>
    <mergeCell ref="NFY7:NGA7"/>
    <mergeCell ref="NGE7:NGF7"/>
    <mergeCell ref="NGG7:NGI7"/>
    <mergeCell ref="NGM7:NGN7"/>
    <mergeCell ref="NIC7:NIE7"/>
    <mergeCell ref="NII7:NIJ7"/>
    <mergeCell ref="NIK7:NIM7"/>
    <mergeCell ref="NIQ7:NIR7"/>
    <mergeCell ref="NIS7:NIU7"/>
    <mergeCell ref="NHK7:NHL7"/>
    <mergeCell ref="NHM7:NHO7"/>
    <mergeCell ref="NHS7:NHT7"/>
    <mergeCell ref="NHU7:NHW7"/>
    <mergeCell ref="NIA7:NIB7"/>
    <mergeCell ref="NJQ7:NJS7"/>
    <mergeCell ref="NJW7:NJX7"/>
    <mergeCell ref="NJY7:NKA7"/>
    <mergeCell ref="NKE7:NKF7"/>
    <mergeCell ref="NKG7:NKI7"/>
    <mergeCell ref="NIY7:NIZ7"/>
    <mergeCell ref="NJA7:NJC7"/>
    <mergeCell ref="NJG7:NJH7"/>
    <mergeCell ref="NJI7:NJK7"/>
    <mergeCell ref="NJO7:NJP7"/>
    <mergeCell ref="NLE7:NLG7"/>
    <mergeCell ref="NLK7:NLL7"/>
    <mergeCell ref="NLM7:NLO7"/>
    <mergeCell ref="NLS7:NLT7"/>
    <mergeCell ref="NLU7:NLW7"/>
    <mergeCell ref="NKM7:NKN7"/>
    <mergeCell ref="NKO7:NKQ7"/>
    <mergeCell ref="NKU7:NKV7"/>
    <mergeCell ref="NKW7:NKY7"/>
    <mergeCell ref="NLC7:NLD7"/>
    <mergeCell ref="NBY7:NCA7"/>
    <mergeCell ref="NCE7:NCF7"/>
    <mergeCell ref="NCG7:NCI7"/>
    <mergeCell ref="NCM7:NCN7"/>
    <mergeCell ref="NCO7:NCQ7"/>
    <mergeCell ref="NBG7:NBH7"/>
    <mergeCell ref="NBI7:NBK7"/>
    <mergeCell ref="NBO7:NBP7"/>
    <mergeCell ref="NBQ7:NBS7"/>
    <mergeCell ref="NBW7:NBX7"/>
    <mergeCell ref="NDM7:NDO7"/>
    <mergeCell ref="NDS7:NDT7"/>
    <mergeCell ref="NDU7:NDW7"/>
    <mergeCell ref="NEA7:NEB7"/>
    <mergeCell ref="NEC7:NEE7"/>
    <mergeCell ref="NCU7:NCV7"/>
    <mergeCell ref="NCW7:NCY7"/>
    <mergeCell ref="NDC7:NDD7"/>
    <mergeCell ref="NDE7:NDG7"/>
    <mergeCell ref="NDK7:NDL7"/>
    <mergeCell ref="NFA7:NFC7"/>
    <mergeCell ref="NFG7:NFH7"/>
    <mergeCell ref="NFI7:NFK7"/>
    <mergeCell ref="NFO7:NFP7"/>
    <mergeCell ref="NFQ7:NFS7"/>
    <mergeCell ref="NEI7:NEJ7"/>
    <mergeCell ref="NEK7:NEM7"/>
    <mergeCell ref="NEQ7:NER7"/>
    <mergeCell ref="NES7:NEU7"/>
    <mergeCell ref="NEY7:NEZ7"/>
    <mergeCell ref="NGO7:NGQ7"/>
    <mergeCell ref="NGU7:NGV7"/>
    <mergeCell ref="NGW7:NGY7"/>
    <mergeCell ref="MWI7:MWJ7"/>
    <mergeCell ref="MWK7:MWM7"/>
    <mergeCell ref="MVC7:MVD7"/>
    <mergeCell ref="MVE7:MVG7"/>
    <mergeCell ref="MVK7:MVL7"/>
    <mergeCell ref="MVM7:MVO7"/>
    <mergeCell ref="MVS7:MVT7"/>
    <mergeCell ref="MXI7:MXK7"/>
    <mergeCell ref="MXO7:MXP7"/>
    <mergeCell ref="MXQ7:MXS7"/>
    <mergeCell ref="MXW7:MXX7"/>
    <mergeCell ref="MXY7:MYA7"/>
    <mergeCell ref="MWQ7:MWR7"/>
    <mergeCell ref="MWS7:MWU7"/>
    <mergeCell ref="MWY7:MWZ7"/>
    <mergeCell ref="MXA7:MXC7"/>
    <mergeCell ref="MXG7:MXH7"/>
    <mergeCell ref="MYW7:MYY7"/>
    <mergeCell ref="MZC7:MZD7"/>
    <mergeCell ref="MZE7:MZG7"/>
    <mergeCell ref="MZK7:MZL7"/>
    <mergeCell ref="MZM7:MZO7"/>
    <mergeCell ref="MYE7:MYF7"/>
    <mergeCell ref="MYG7:MYI7"/>
    <mergeCell ref="MYM7:MYN7"/>
    <mergeCell ref="MYO7:MYQ7"/>
    <mergeCell ref="MYU7:MYV7"/>
    <mergeCell ref="NAK7:NAM7"/>
    <mergeCell ref="NAQ7:NAR7"/>
    <mergeCell ref="NAS7:NAU7"/>
    <mergeCell ref="NAY7:NAZ7"/>
    <mergeCell ref="NBA7:NBC7"/>
    <mergeCell ref="MZS7:MZT7"/>
    <mergeCell ref="MZU7:MZW7"/>
    <mergeCell ref="NAA7:NAB7"/>
    <mergeCell ref="NAC7:NAE7"/>
    <mergeCell ref="NAI7:NAJ7"/>
    <mergeCell ref="MRE7:MRG7"/>
    <mergeCell ref="MRK7:MRL7"/>
    <mergeCell ref="MRM7:MRO7"/>
    <mergeCell ref="MRS7:MRT7"/>
    <mergeCell ref="MRU7:MRW7"/>
    <mergeCell ref="MQM7:MQN7"/>
    <mergeCell ref="MQO7:MQQ7"/>
    <mergeCell ref="MQU7:MQV7"/>
    <mergeCell ref="MQW7:MQY7"/>
    <mergeCell ref="MRC7:MRD7"/>
    <mergeCell ref="MSS7:MSU7"/>
    <mergeCell ref="MSY7:MSZ7"/>
    <mergeCell ref="MTA7:MTC7"/>
    <mergeCell ref="MTG7:MTH7"/>
    <mergeCell ref="MTI7:MTK7"/>
    <mergeCell ref="MSA7:MSB7"/>
    <mergeCell ref="MSC7:MSE7"/>
    <mergeCell ref="MSI7:MSJ7"/>
    <mergeCell ref="MSK7:MSM7"/>
    <mergeCell ref="MSQ7:MSR7"/>
    <mergeCell ref="MUG7:MUI7"/>
    <mergeCell ref="MUM7:MUN7"/>
    <mergeCell ref="MUO7:MUQ7"/>
    <mergeCell ref="MUU7:MUV7"/>
    <mergeCell ref="MUW7:MUY7"/>
    <mergeCell ref="MTO7:MTP7"/>
    <mergeCell ref="MTQ7:MTS7"/>
    <mergeCell ref="MTW7:MTX7"/>
    <mergeCell ref="MTY7:MUA7"/>
    <mergeCell ref="MUE7:MUF7"/>
    <mergeCell ref="MVU7:MVW7"/>
    <mergeCell ref="MWA7:MWB7"/>
    <mergeCell ref="MWC7:MWE7"/>
    <mergeCell ref="MLO7:MLP7"/>
    <mergeCell ref="MLQ7:MLS7"/>
    <mergeCell ref="MKI7:MKJ7"/>
    <mergeCell ref="MKK7:MKM7"/>
    <mergeCell ref="MKQ7:MKR7"/>
    <mergeCell ref="MKS7:MKU7"/>
    <mergeCell ref="MKY7:MKZ7"/>
    <mergeCell ref="MMO7:MMQ7"/>
    <mergeCell ref="MMU7:MMV7"/>
    <mergeCell ref="MMW7:MMY7"/>
    <mergeCell ref="MNC7:MND7"/>
    <mergeCell ref="MNE7:MNG7"/>
    <mergeCell ref="MLW7:MLX7"/>
    <mergeCell ref="MLY7:MMA7"/>
    <mergeCell ref="MME7:MMF7"/>
    <mergeCell ref="MMG7:MMI7"/>
    <mergeCell ref="MMM7:MMN7"/>
    <mergeCell ref="MOC7:MOE7"/>
    <mergeCell ref="MOI7:MOJ7"/>
    <mergeCell ref="MOK7:MOM7"/>
    <mergeCell ref="MOQ7:MOR7"/>
    <mergeCell ref="MOS7:MOU7"/>
    <mergeCell ref="MNK7:MNL7"/>
    <mergeCell ref="MNM7:MNO7"/>
    <mergeCell ref="MNS7:MNT7"/>
    <mergeCell ref="MNU7:MNW7"/>
    <mergeCell ref="MOA7:MOB7"/>
    <mergeCell ref="MPQ7:MPS7"/>
    <mergeCell ref="MPW7:MPX7"/>
    <mergeCell ref="MPY7:MQA7"/>
    <mergeCell ref="MQE7:MQF7"/>
    <mergeCell ref="MQG7:MQI7"/>
    <mergeCell ref="MOY7:MOZ7"/>
    <mergeCell ref="MPA7:MPC7"/>
    <mergeCell ref="MPG7:MPH7"/>
    <mergeCell ref="MPI7:MPK7"/>
    <mergeCell ref="MPO7:MPP7"/>
    <mergeCell ref="MGK7:MGM7"/>
    <mergeCell ref="MGQ7:MGR7"/>
    <mergeCell ref="MGS7:MGU7"/>
    <mergeCell ref="MGY7:MGZ7"/>
    <mergeCell ref="MHA7:MHC7"/>
    <mergeCell ref="MFS7:MFT7"/>
    <mergeCell ref="MFU7:MFW7"/>
    <mergeCell ref="MGA7:MGB7"/>
    <mergeCell ref="MGC7:MGE7"/>
    <mergeCell ref="MGI7:MGJ7"/>
    <mergeCell ref="MHY7:MIA7"/>
    <mergeCell ref="MIE7:MIF7"/>
    <mergeCell ref="MIG7:MII7"/>
    <mergeCell ref="MIM7:MIN7"/>
    <mergeCell ref="MIO7:MIQ7"/>
    <mergeCell ref="MHG7:MHH7"/>
    <mergeCell ref="MHI7:MHK7"/>
    <mergeCell ref="MHO7:MHP7"/>
    <mergeCell ref="MHQ7:MHS7"/>
    <mergeCell ref="MHW7:MHX7"/>
    <mergeCell ref="MJM7:MJO7"/>
    <mergeCell ref="MJS7:MJT7"/>
    <mergeCell ref="MJU7:MJW7"/>
    <mergeCell ref="MKA7:MKB7"/>
    <mergeCell ref="MKC7:MKE7"/>
    <mergeCell ref="MIU7:MIV7"/>
    <mergeCell ref="MIW7:MIY7"/>
    <mergeCell ref="MJC7:MJD7"/>
    <mergeCell ref="MJE7:MJG7"/>
    <mergeCell ref="MJK7:MJL7"/>
    <mergeCell ref="MLA7:MLC7"/>
    <mergeCell ref="MLG7:MLH7"/>
    <mergeCell ref="MLI7:MLK7"/>
    <mergeCell ref="MAU7:MAV7"/>
    <mergeCell ref="MAW7:MAY7"/>
    <mergeCell ref="LZO7:LZP7"/>
    <mergeCell ref="LZQ7:LZS7"/>
    <mergeCell ref="LZW7:LZX7"/>
    <mergeCell ref="LZY7:MAA7"/>
    <mergeCell ref="MAE7:MAF7"/>
    <mergeCell ref="MBU7:MBW7"/>
    <mergeCell ref="MCA7:MCB7"/>
    <mergeCell ref="MCC7:MCE7"/>
    <mergeCell ref="MCI7:MCJ7"/>
    <mergeCell ref="MCK7:MCM7"/>
    <mergeCell ref="MBC7:MBD7"/>
    <mergeCell ref="MBE7:MBG7"/>
    <mergeCell ref="MBK7:MBL7"/>
    <mergeCell ref="MBM7:MBO7"/>
    <mergeCell ref="MBS7:MBT7"/>
    <mergeCell ref="MDI7:MDK7"/>
    <mergeCell ref="MDO7:MDP7"/>
    <mergeCell ref="MDQ7:MDS7"/>
    <mergeCell ref="MDW7:MDX7"/>
    <mergeCell ref="MDY7:MEA7"/>
    <mergeCell ref="MCQ7:MCR7"/>
    <mergeCell ref="MCS7:MCU7"/>
    <mergeCell ref="MCY7:MCZ7"/>
    <mergeCell ref="MDA7:MDC7"/>
    <mergeCell ref="MDG7:MDH7"/>
    <mergeCell ref="MEW7:MEY7"/>
    <mergeCell ref="MFC7:MFD7"/>
    <mergeCell ref="MFE7:MFG7"/>
    <mergeCell ref="MFK7:MFL7"/>
    <mergeCell ref="MFM7:MFO7"/>
    <mergeCell ref="MEE7:MEF7"/>
    <mergeCell ref="MEG7:MEI7"/>
    <mergeCell ref="MEM7:MEN7"/>
    <mergeCell ref="MEO7:MEQ7"/>
    <mergeCell ref="MEU7:MEV7"/>
    <mergeCell ref="LVQ7:LVS7"/>
    <mergeCell ref="LVW7:LVX7"/>
    <mergeCell ref="LVY7:LWA7"/>
    <mergeCell ref="LWE7:LWF7"/>
    <mergeCell ref="LWG7:LWI7"/>
    <mergeCell ref="LUY7:LUZ7"/>
    <mergeCell ref="LVA7:LVC7"/>
    <mergeCell ref="LVG7:LVH7"/>
    <mergeCell ref="LVI7:LVK7"/>
    <mergeCell ref="LVO7:LVP7"/>
    <mergeCell ref="LXE7:LXG7"/>
    <mergeCell ref="LXK7:LXL7"/>
    <mergeCell ref="LXM7:LXO7"/>
    <mergeCell ref="LXS7:LXT7"/>
    <mergeCell ref="LXU7:LXW7"/>
    <mergeCell ref="LWM7:LWN7"/>
    <mergeCell ref="LWO7:LWQ7"/>
    <mergeCell ref="LWU7:LWV7"/>
    <mergeCell ref="LWW7:LWY7"/>
    <mergeCell ref="LXC7:LXD7"/>
    <mergeCell ref="LYS7:LYU7"/>
    <mergeCell ref="LYY7:LYZ7"/>
    <mergeCell ref="LZA7:LZC7"/>
    <mergeCell ref="LZG7:LZH7"/>
    <mergeCell ref="LZI7:LZK7"/>
    <mergeCell ref="LYA7:LYB7"/>
    <mergeCell ref="LYC7:LYE7"/>
    <mergeCell ref="LYI7:LYJ7"/>
    <mergeCell ref="LYK7:LYM7"/>
    <mergeCell ref="LYQ7:LYR7"/>
    <mergeCell ref="MAG7:MAI7"/>
    <mergeCell ref="MAM7:MAN7"/>
    <mergeCell ref="MAO7:MAQ7"/>
    <mergeCell ref="LQA7:LQB7"/>
    <mergeCell ref="LQC7:LQE7"/>
    <mergeCell ref="LOU7:LOV7"/>
    <mergeCell ref="LOW7:LOY7"/>
    <mergeCell ref="LPC7:LPD7"/>
    <mergeCell ref="LPE7:LPG7"/>
    <mergeCell ref="LPK7:LPL7"/>
    <mergeCell ref="LRA7:LRC7"/>
    <mergeCell ref="LRG7:LRH7"/>
    <mergeCell ref="LRI7:LRK7"/>
    <mergeCell ref="LRO7:LRP7"/>
    <mergeCell ref="LRQ7:LRS7"/>
    <mergeCell ref="LQI7:LQJ7"/>
    <mergeCell ref="LQK7:LQM7"/>
    <mergeCell ref="LQQ7:LQR7"/>
    <mergeCell ref="LQS7:LQU7"/>
    <mergeCell ref="LQY7:LQZ7"/>
    <mergeCell ref="LSO7:LSQ7"/>
    <mergeCell ref="LSU7:LSV7"/>
    <mergeCell ref="LSW7:LSY7"/>
    <mergeCell ref="LTC7:LTD7"/>
    <mergeCell ref="LTE7:LTG7"/>
    <mergeCell ref="LRW7:LRX7"/>
    <mergeCell ref="LRY7:LSA7"/>
    <mergeCell ref="LSE7:LSF7"/>
    <mergeCell ref="LSG7:LSI7"/>
    <mergeCell ref="LSM7:LSN7"/>
    <mergeCell ref="LUC7:LUE7"/>
    <mergeCell ref="LUI7:LUJ7"/>
    <mergeCell ref="LUK7:LUM7"/>
    <mergeCell ref="LUQ7:LUR7"/>
    <mergeCell ref="LUS7:LUU7"/>
    <mergeCell ref="LTK7:LTL7"/>
    <mergeCell ref="LTM7:LTO7"/>
    <mergeCell ref="LTS7:LTT7"/>
    <mergeCell ref="LTU7:LTW7"/>
    <mergeCell ref="LUA7:LUB7"/>
    <mergeCell ref="LKW7:LKY7"/>
    <mergeCell ref="LLC7:LLD7"/>
    <mergeCell ref="LLE7:LLG7"/>
    <mergeCell ref="LLK7:LLL7"/>
    <mergeCell ref="LLM7:LLO7"/>
    <mergeCell ref="LKE7:LKF7"/>
    <mergeCell ref="LKG7:LKI7"/>
    <mergeCell ref="LKM7:LKN7"/>
    <mergeCell ref="LKO7:LKQ7"/>
    <mergeCell ref="LKU7:LKV7"/>
    <mergeCell ref="LMK7:LMM7"/>
    <mergeCell ref="LMQ7:LMR7"/>
    <mergeCell ref="LMS7:LMU7"/>
    <mergeCell ref="LMY7:LMZ7"/>
    <mergeCell ref="LNA7:LNC7"/>
    <mergeCell ref="LLS7:LLT7"/>
    <mergeCell ref="LLU7:LLW7"/>
    <mergeCell ref="LMA7:LMB7"/>
    <mergeCell ref="LMC7:LME7"/>
    <mergeCell ref="LMI7:LMJ7"/>
    <mergeCell ref="LNY7:LOA7"/>
    <mergeCell ref="LOE7:LOF7"/>
    <mergeCell ref="LOG7:LOI7"/>
    <mergeCell ref="LOM7:LON7"/>
    <mergeCell ref="LOO7:LOQ7"/>
    <mergeCell ref="LNG7:LNH7"/>
    <mergeCell ref="LNI7:LNK7"/>
    <mergeCell ref="LNO7:LNP7"/>
    <mergeCell ref="LNQ7:LNS7"/>
    <mergeCell ref="LNW7:LNX7"/>
    <mergeCell ref="LPM7:LPO7"/>
    <mergeCell ref="LPS7:LPT7"/>
    <mergeCell ref="LPU7:LPW7"/>
    <mergeCell ref="LFG7:LFH7"/>
    <mergeCell ref="LFI7:LFK7"/>
    <mergeCell ref="LEA7:LEB7"/>
    <mergeCell ref="LEC7:LEE7"/>
    <mergeCell ref="LEI7:LEJ7"/>
    <mergeCell ref="LEK7:LEM7"/>
    <mergeCell ref="LEQ7:LER7"/>
    <mergeCell ref="LGG7:LGI7"/>
    <mergeCell ref="LGM7:LGN7"/>
    <mergeCell ref="LGO7:LGQ7"/>
    <mergeCell ref="LGU7:LGV7"/>
    <mergeCell ref="LGW7:LGY7"/>
    <mergeCell ref="LFO7:LFP7"/>
    <mergeCell ref="LFQ7:LFS7"/>
    <mergeCell ref="LFW7:LFX7"/>
    <mergeCell ref="LFY7:LGA7"/>
    <mergeCell ref="LGE7:LGF7"/>
    <mergeCell ref="LHU7:LHW7"/>
    <mergeCell ref="LIA7:LIB7"/>
    <mergeCell ref="LIC7:LIE7"/>
    <mergeCell ref="LII7:LIJ7"/>
    <mergeCell ref="LIK7:LIM7"/>
    <mergeCell ref="LHC7:LHD7"/>
    <mergeCell ref="LHE7:LHG7"/>
    <mergeCell ref="LHK7:LHL7"/>
    <mergeCell ref="LHM7:LHO7"/>
    <mergeCell ref="LHS7:LHT7"/>
    <mergeCell ref="LJI7:LJK7"/>
    <mergeCell ref="LJO7:LJP7"/>
    <mergeCell ref="LJQ7:LJS7"/>
    <mergeCell ref="LJW7:LJX7"/>
    <mergeCell ref="LJY7:LKA7"/>
    <mergeCell ref="LIQ7:LIR7"/>
    <mergeCell ref="LIS7:LIU7"/>
    <mergeCell ref="LIY7:LIZ7"/>
    <mergeCell ref="LJA7:LJC7"/>
    <mergeCell ref="LJG7:LJH7"/>
    <mergeCell ref="LAC7:LAE7"/>
    <mergeCell ref="LAI7:LAJ7"/>
    <mergeCell ref="LAK7:LAM7"/>
    <mergeCell ref="LAQ7:LAR7"/>
    <mergeCell ref="LAS7:LAU7"/>
    <mergeCell ref="KZK7:KZL7"/>
    <mergeCell ref="KZM7:KZO7"/>
    <mergeCell ref="KZS7:KZT7"/>
    <mergeCell ref="KZU7:KZW7"/>
    <mergeCell ref="LAA7:LAB7"/>
    <mergeCell ref="LBQ7:LBS7"/>
    <mergeCell ref="LBW7:LBX7"/>
    <mergeCell ref="LBY7:LCA7"/>
    <mergeCell ref="LCE7:LCF7"/>
    <mergeCell ref="LCG7:LCI7"/>
    <mergeCell ref="LAY7:LAZ7"/>
    <mergeCell ref="LBA7:LBC7"/>
    <mergeCell ref="LBG7:LBH7"/>
    <mergeCell ref="LBI7:LBK7"/>
    <mergeCell ref="LBO7:LBP7"/>
    <mergeCell ref="LDE7:LDG7"/>
    <mergeCell ref="LDK7:LDL7"/>
    <mergeCell ref="LDM7:LDO7"/>
    <mergeCell ref="LDS7:LDT7"/>
    <mergeCell ref="LDU7:LDW7"/>
    <mergeCell ref="LCM7:LCN7"/>
    <mergeCell ref="LCO7:LCQ7"/>
    <mergeCell ref="LCU7:LCV7"/>
    <mergeCell ref="LCW7:LCY7"/>
    <mergeCell ref="LDC7:LDD7"/>
    <mergeCell ref="LES7:LEU7"/>
    <mergeCell ref="LEY7:LEZ7"/>
    <mergeCell ref="LFA7:LFC7"/>
    <mergeCell ref="KUM7:KUN7"/>
    <mergeCell ref="KUO7:KUQ7"/>
    <mergeCell ref="KTG7:KTH7"/>
    <mergeCell ref="KTI7:KTK7"/>
    <mergeCell ref="KTO7:KTP7"/>
    <mergeCell ref="KTQ7:KTS7"/>
    <mergeCell ref="KTW7:KTX7"/>
    <mergeCell ref="KVM7:KVO7"/>
    <mergeCell ref="KVS7:KVT7"/>
    <mergeCell ref="KVU7:KVW7"/>
    <mergeCell ref="KWA7:KWB7"/>
    <mergeCell ref="KWC7:KWE7"/>
    <mergeCell ref="KUU7:KUV7"/>
    <mergeCell ref="KUW7:KUY7"/>
    <mergeCell ref="KVC7:KVD7"/>
    <mergeCell ref="KVE7:KVG7"/>
    <mergeCell ref="KVK7:KVL7"/>
    <mergeCell ref="KXA7:KXC7"/>
    <mergeCell ref="KXG7:KXH7"/>
    <mergeCell ref="KXI7:KXK7"/>
    <mergeCell ref="KXO7:KXP7"/>
    <mergeCell ref="KXQ7:KXS7"/>
    <mergeCell ref="KWI7:KWJ7"/>
    <mergeCell ref="KWK7:KWM7"/>
    <mergeCell ref="KWQ7:KWR7"/>
    <mergeCell ref="KWS7:KWU7"/>
    <mergeCell ref="KWY7:KWZ7"/>
    <mergeCell ref="KYO7:KYQ7"/>
    <mergeCell ref="KYU7:KYV7"/>
    <mergeCell ref="KYW7:KYY7"/>
    <mergeCell ref="KZC7:KZD7"/>
    <mergeCell ref="KZE7:KZG7"/>
    <mergeCell ref="KXW7:KXX7"/>
    <mergeCell ref="KXY7:KYA7"/>
    <mergeCell ref="KYE7:KYF7"/>
    <mergeCell ref="KYG7:KYI7"/>
    <mergeCell ref="KYM7:KYN7"/>
    <mergeCell ref="KPI7:KPK7"/>
    <mergeCell ref="KPO7:KPP7"/>
    <mergeCell ref="KPQ7:KPS7"/>
    <mergeCell ref="KPW7:KPX7"/>
    <mergeCell ref="KPY7:KQA7"/>
    <mergeCell ref="KOQ7:KOR7"/>
    <mergeCell ref="KOS7:KOU7"/>
    <mergeCell ref="KOY7:KOZ7"/>
    <mergeCell ref="KPA7:KPC7"/>
    <mergeCell ref="KPG7:KPH7"/>
    <mergeCell ref="KQW7:KQY7"/>
    <mergeCell ref="KRC7:KRD7"/>
    <mergeCell ref="KRE7:KRG7"/>
    <mergeCell ref="KRK7:KRL7"/>
    <mergeCell ref="KRM7:KRO7"/>
    <mergeCell ref="KQE7:KQF7"/>
    <mergeCell ref="KQG7:KQI7"/>
    <mergeCell ref="KQM7:KQN7"/>
    <mergeCell ref="KQO7:KQQ7"/>
    <mergeCell ref="KQU7:KQV7"/>
    <mergeCell ref="KSK7:KSM7"/>
    <mergeCell ref="KSQ7:KSR7"/>
    <mergeCell ref="KSS7:KSU7"/>
    <mergeCell ref="KSY7:KSZ7"/>
    <mergeCell ref="KTA7:KTC7"/>
    <mergeCell ref="KRS7:KRT7"/>
    <mergeCell ref="KRU7:KRW7"/>
    <mergeCell ref="KSA7:KSB7"/>
    <mergeCell ref="KSC7:KSE7"/>
    <mergeCell ref="KSI7:KSJ7"/>
    <mergeCell ref="KTY7:KUA7"/>
    <mergeCell ref="KUE7:KUF7"/>
    <mergeCell ref="KUG7:KUI7"/>
    <mergeCell ref="KJS7:KJT7"/>
    <mergeCell ref="KJU7:KJW7"/>
    <mergeCell ref="KIM7:KIN7"/>
    <mergeCell ref="KIO7:KIQ7"/>
    <mergeCell ref="KIU7:KIV7"/>
    <mergeCell ref="KIW7:KIY7"/>
    <mergeCell ref="KJC7:KJD7"/>
    <mergeCell ref="KKS7:KKU7"/>
    <mergeCell ref="KKY7:KKZ7"/>
    <mergeCell ref="KLA7:KLC7"/>
    <mergeCell ref="KLG7:KLH7"/>
    <mergeCell ref="KLI7:KLK7"/>
    <mergeCell ref="KKA7:KKB7"/>
    <mergeCell ref="KKC7:KKE7"/>
    <mergeCell ref="KKI7:KKJ7"/>
    <mergeCell ref="KKK7:KKM7"/>
    <mergeCell ref="KKQ7:KKR7"/>
    <mergeCell ref="KMG7:KMI7"/>
    <mergeCell ref="KMM7:KMN7"/>
    <mergeCell ref="KMO7:KMQ7"/>
    <mergeCell ref="KMU7:KMV7"/>
    <mergeCell ref="KMW7:KMY7"/>
    <mergeCell ref="KLO7:KLP7"/>
    <mergeCell ref="KLQ7:KLS7"/>
    <mergeCell ref="KLW7:KLX7"/>
    <mergeCell ref="KLY7:KMA7"/>
    <mergeCell ref="KME7:KMF7"/>
    <mergeCell ref="KNU7:KNW7"/>
    <mergeCell ref="KOA7:KOB7"/>
    <mergeCell ref="KOC7:KOE7"/>
    <mergeCell ref="KOI7:KOJ7"/>
    <mergeCell ref="KOK7:KOM7"/>
    <mergeCell ref="KNC7:KND7"/>
    <mergeCell ref="KNE7:KNG7"/>
    <mergeCell ref="KNK7:KNL7"/>
    <mergeCell ref="KNM7:KNO7"/>
    <mergeCell ref="KNS7:KNT7"/>
    <mergeCell ref="KEO7:KEQ7"/>
    <mergeCell ref="KEU7:KEV7"/>
    <mergeCell ref="KEW7:KEY7"/>
    <mergeCell ref="KFC7:KFD7"/>
    <mergeCell ref="KFE7:KFG7"/>
    <mergeCell ref="KDW7:KDX7"/>
    <mergeCell ref="KDY7:KEA7"/>
    <mergeCell ref="KEE7:KEF7"/>
    <mergeCell ref="KEG7:KEI7"/>
    <mergeCell ref="KEM7:KEN7"/>
    <mergeCell ref="KGC7:KGE7"/>
    <mergeCell ref="KGI7:KGJ7"/>
    <mergeCell ref="KGK7:KGM7"/>
    <mergeCell ref="KGQ7:KGR7"/>
    <mergeCell ref="KGS7:KGU7"/>
    <mergeCell ref="KFK7:KFL7"/>
    <mergeCell ref="KFM7:KFO7"/>
    <mergeCell ref="KFS7:KFT7"/>
    <mergeCell ref="KFU7:KFW7"/>
    <mergeCell ref="KGA7:KGB7"/>
    <mergeCell ref="KHQ7:KHS7"/>
    <mergeCell ref="KHW7:KHX7"/>
    <mergeCell ref="KHY7:KIA7"/>
    <mergeCell ref="KIE7:KIF7"/>
    <mergeCell ref="KIG7:KII7"/>
    <mergeCell ref="KGY7:KGZ7"/>
    <mergeCell ref="KHA7:KHC7"/>
    <mergeCell ref="KHG7:KHH7"/>
    <mergeCell ref="KHI7:KHK7"/>
    <mergeCell ref="KHO7:KHP7"/>
    <mergeCell ref="KJE7:KJG7"/>
    <mergeCell ref="KJK7:KJL7"/>
    <mergeCell ref="KJM7:KJO7"/>
    <mergeCell ref="JYY7:JYZ7"/>
    <mergeCell ref="JZA7:JZC7"/>
    <mergeCell ref="JXS7:JXT7"/>
    <mergeCell ref="JXU7:JXW7"/>
    <mergeCell ref="JYA7:JYB7"/>
    <mergeCell ref="JYC7:JYE7"/>
    <mergeCell ref="JYI7:JYJ7"/>
    <mergeCell ref="JZY7:KAA7"/>
    <mergeCell ref="KAE7:KAF7"/>
    <mergeCell ref="KAG7:KAI7"/>
    <mergeCell ref="KAM7:KAN7"/>
    <mergeCell ref="KAO7:KAQ7"/>
    <mergeCell ref="JZG7:JZH7"/>
    <mergeCell ref="JZI7:JZK7"/>
    <mergeCell ref="JZO7:JZP7"/>
    <mergeCell ref="JZQ7:JZS7"/>
    <mergeCell ref="JZW7:JZX7"/>
    <mergeCell ref="KBM7:KBO7"/>
    <mergeCell ref="KBS7:KBT7"/>
    <mergeCell ref="KBU7:KBW7"/>
    <mergeCell ref="KCA7:KCB7"/>
    <mergeCell ref="KCC7:KCE7"/>
    <mergeCell ref="KAU7:KAV7"/>
    <mergeCell ref="KAW7:KAY7"/>
    <mergeCell ref="KBC7:KBD7"/>
    <mergeCell ref="KBE7:KBG7"/>
    <mergeCell ref="KBK7:KBL7"/>
    <mergeCell ref="KDA7:KDC7"/>
    <mergeCell ref="KDG7:KDH7"/>
    <mergeCell ref="KDI7:KDK7"/>
    <mergeCell ref="KDO7:KDP7"/>
    <mergeCell ref="KDQ7:KDS7"/>
    <mergeCell ref="KCI7:KCJ7"/>
    <mergeCell ref="KCK7:KCM7"/>
    <mergeCell ref="KCQ7:KCR7"/>
    <mergeCell ref="KCS7:KCU7"/>
    <mergeCell ref="KCY7:KCZ7"/>
    <mergeCell ref="JTU7:JTW7"/>
    <mergeCell ref="JUA7:JUB7"/>
    <mergeCell ref="JUC7:JUE7"/>
    <mergeCell ref="JUI7:JUJ7"/>
    <mergeCell ref="JUK7:JUM7"/>
    <mergeCell ref="JTC7:JTD7"/>
    <mergeCell ref="JTE7:JTG7"/>
    <mergeCell ref="JTK7:JTL7"/>
    <mergeCell ref="JTM7:JTO7"/>
    <mergeCell ref="JTS7:JTT7"/>
    <mergeCell ref="JVI7:JVK7"/>
    <mergeCell ref="JVO7:JVP7"/>
    <mergeCell ref="JVQ7:JVS7"/>
    <mergeCell ref="JVW7:JVX7"/>
    <mergeCell ref="JVY7:JWA7"/>
    <mergeCell ref="JUQ7:JUR7"/>
    <mergeCell ref="JUS7:JUU7"/>
    <mergeCell ref="JUY7:JUZ7"/>
    <mergeCell ref="JVA7:JVC7"/>
    <mergeCell ref="JVG7:JVH7"/>
    <mergeCell ref="JWW7:JWY7"/>
    <mergeCell ref="JXC7:JXD7"/>
    <mergeCell ref="JXE7:JXG7"/>
    <mergeCell ref="JXK7:JXL7"/>
    <mergeCell ref="JXM7:JXO7"/>
    <mergeCell ref="JWE7:JWF7"/>
    <mergeCell ref="JWG7:JWI7"/>
    <mergeCell ref="JWM7:JWN7"/>
    <mergeCell ref="JWO7:JWQ7"/>
    <mergeCell ref="JWU7:JWV7"/>
    <mergeCell ref="JYK7:JYM7"/>
    <mergeCell ref="JYQ7:JYR7"/>
    <mergeCell ref="JYS7:JYU7"/>
    <mergeCell ref="JOE7:JOF7"/>
    <mergeCell ref="JOG7:JOI7"/>
    <mergeCell ref="JMY7:JMZ7"/>
    <mergeCell ref="JNA7:JNC7"/>
    <mergeCell ref="JNG7:JNH7"/>
    <mergeCell ref="JNI7:JNK7"/>
    <mergeCell ref="JNO7:JNP7"/>
    <mergeCell ref="JPE7:JPG7"/>
    <mergeCell ref="JPK7:JPL7"/>
    <mergeCell ref="JPM7:JPO7"/>
    <mergeCell ref="JPS7:JPT7"/>
    <mergeCell ref="JPU7:JPW7"/>
    <mergeCell ref="JOM7:JON7"/>
    <mergeCell ref="JOO7:JOQ7"/>
    <mergeCell ref="JOU7:JOV7"/>
    <mergeCell ref="JOW7:JOY7"/>
    <mergeCell ref="JPC7:JPD7"/>
    <mergeCell ref="JQS7:JQU7"/>
    <mergeCell ref="JQY7:JQZ7"/>
    <mergeCell ref="JRA7:JRC7"/>
    <mergeCell ref="JRG7:JRH7"/>
    <mergeCell ref="JRI7:JRK7"/>
    <mergeCell ref="JQA7:JQB7"/>
    <mergeCell ref="JQC7:JQE7"/>
    <mergeCell ref="JQI7:JQJ7"/>
    <mergeCell ref="JQK7:JQM7"/>
    <mergeCell ref="JQQ7:JQR7"/>
    <mergeCell ref="JSG7:JSI7"/>
    <mergeCell ref="JSM7:JSN7"/>
    <mergeCell ref="JSO7:JSQ7"/>
    <mergeCell ref="JSU7:JSV7"/>
    <mergeCell ref="JSW7:JSY7"/>
    <mergeCell ref="JRO7:JRP7"/>
    <mergeCell ref="JRQ7:JRS7"/>
    <mergeCell ref="JRW7:JRX7"/>
    <mergeCell ref="JRY7:JSA7"/>
    <mergeCell ref="JSE7:JSF7"/>
    <mergeCell ref="JJA7:JJC7"/>
    <mergeCell ref="JJG7:JJH7"/>
    <mergeCell ref="JJI7:JJK7"/>
    <mergeCell ref="JJO7:JJP7"/>
    <mergeCell ref="JJQ7:JJS7"/>
    <mergeCell ref="JII7:JIJ7"/>
    <mergeCell ref="JIK7:JIM7"/>
    <mergeCell ref="JIQ7:JIR7"/>
    <mergeCell ref="JIS7:JIU7"/>
    <mergeCell ref="JIY7:JIZ7"/>
    <mergeCell ref="JKO7:JKQ7"/>
    <mergeCell ref="JKU7:JKV7"/>
    <mergeCell ref="JKW7:JKY7"/>
    <mergeCell ref="JLC7:JLD7"/>
    <mergeCell ref="JLE7:JLG7"/>
    <mergeCell ref="JJW7:JJX7"/>
    <mergeCell ref="JJY7:JKA7"/>
    <mergeCell ref="JKE7:JKF7"/>
    <mergeCell ref="JKG7:JKI7"/>
    <mergeCell ref="JKM7:JKN7"/>
    <mergeCell ref="JMC7:JME7"/>
    <mergeCell ref="JMI7:JMJ7"/>
    <mergeCell ref="JMK7:JMM7"/>
    <mergeCell ref="JMQ7:JMR7"/>
    <mergeCell ref="JMS7:JMU7"/>
    <mergeCell ref="JLK7:JLL7"/>
    <mergeCell ref="JLM7:JLO7"/>
    <mergeCell ref="JLS7:JLT7"/>
    <mergeCell ref="JLU7:JLW7"/>
    <mergeCell ref="JMA7:JMB7"/>
    <mergeCell ref="JNQ7:JNS7"/>
    <mergeCell ref="JNW7:JNX7"/>
    <mergeCell ref="JNY7:JOA7"/>
    <mergeCell ref="JDK7:JDL7"/>
    <mergeCell ref="JDM7:JDO7"/>
    <mergeCell ref="JCE7:JCF7"/>
    <mergeCell ref="JCG7:JCI7"/>
    <mergeCell ref="JCM7:JCN7"/>
    <mergeCell ref="JCO7:JCQ7"/>
    <mergeCell ref="JCU7:JCV7"/>
    <mergeCell ref="JEK7:JEM7"/>
    <mergeCell ref="JEQ7:JER7"/>
    <mergeCell ref="JES7:JEU7"/>
    <mergeCell ref="JEY7:JEZ7"/>
    <mergeCell ref="JFA7:JFC7"/>
    <mergeCell ref="JDS7:JDT7"/>
    <mergeCell ref="JDU7:JDW7"/>
    <mergeCell ref="JEA7:JEB7"/>
    <mergeCell ref="JEC7:JEE7"/>
    <mergeCell ref="JEI7:JEJ7"/>
    <mergeCell ref="JFY7:JGA7"/>
    <mergeCell ref="JGE7:JGF7"/>
    <mergeCell ref="JGG7:JGI7"/>
    <mergeCell ref="JGM7:JGN7"/>
    <mergeCell ref="JGO7:JGQ7"/>
    <mergeCell ref="JFG7:JFH7"/>
    <mergeCell ref="JFI7:JFK7"/>
    <mergeCell ref="JFO7:JFP7"/>
    <mergeCell ref="JFQ7:JFS7"/>
    <mergeCell ref="JFW7:JFX7"/>
    <mergeCell ref="JHM7:JHO7"/>
    <mergeCell ref="JHS7:JHT7"/>
    <mergeCell ref="JHU7:JHW7"/>
    <mergeCell ref="JIA7:JIB7"/>
    <mergeCell ref="JIC7:JIE7"/>
    <mergeCell ref="JGU7:JGV7"/>
    <mergeCell ref="JGW7:JGY7"/>
    <mergeCell ref="JHC7:JHD7"/>
    <mergeCell ref="JHE7:JHG7"/>
    <mergeCell ref="JHK7:JHL7"/>
    <mergeCell ref="IYG7:IYI7"/>
    <mergeCell ref="IYM7:IYN7"/>
    <mergeCell ref="IYO7:IYQ7"/>
    <mergeCell ref="IYU7:IYV7"/>
    <mergeCell ref="IYW7:IYY7"/>
    <mergeCell ref="IXO7:IXP7"/>
    <mergeCell ref="IXQ7:IXS7"/>
    <mergeCell ref="IXW7:IXX7"/>
    <mergeCell ref="IXY7:IYA7"/>
    <mergeCell ref="IYE7:IYF7"/>
    <mergeCell ref="IZU7:IZW7"/>
    <mergeCell ref="JAA7:JAB7"/>
    <mergeCell ref="JAC7:JAE7"/>
    <mergeCell ref="JAI7:JAJ7"/>
    <mergeCell ref="JAK7:JAM7"/>
    <mergeCell ref="IZC7:IZD7"/>
    <mergeCell ref="IZE7:IZG7"/>
    <mergeCell ref="IZK7:IZL7"/>
    <mergeCell ref="IZM7:IZO7"/>
    <mergeCell ref="IZS7:IZT7"/>
    <mergeCell ref="JBI7:JBK7"/>
    <mergeCell ref="JBO7:JBP7"/>
    <mergeCell ref="JBQ7:JBS7"/>
    <mergeCell ref="JBW7:JBX7"/>
    <mergeCell ref="JBY7:JCA7"/>
    <mergeCell ref="JAQ7:JAR7"/>
    <mergeCell ref="JAS7:JAU7"/>
    <mergeCell ref="JAY7:JAZ7"/>
    <mergeCell ref="JBA7:JBC7"/>
    <mergeCell ref="JBG7:JBH7"/>
    <mergeCell ref="JCW7:JCY7"/>
    <mergeCell ref="JDC7:JDD7"/>
    <mergeCell ref="JDE7:JDG7"/>
    <mergeCell ref="ISQ7:ISR7"/>
    <mergeCell ref="ISS7:ISU7"/>
    <mergeCell ref="IRK7:IRL7"/>
    <mergeCell ref="IRM7:IRO7"/>
    <mergeCell ref="IRS7:IRT7"/>
    <mergeCell ref="IRU7:IRW7"/>
    <mergeCell ref="ISA7:ISB7"/>
    <mergeCell ref="ITQ7:ITS7"/>
    <mergeCell ref="ITW7:ITX7"/>
    <mergeCell ref="ITY7:IUA7"/>
    <mergeCell ref="IUE7:IUF7"/>
    <mergeCell ref="IUG7:IUI7"/>
    <mergeCell ref="ISY7:ISZ7"/>
    <mergeCell ref="ITA7:ITC7"/>
    <mergeCell ref="ITG7:ITH7"/>
    <mergeCell ref="ITI7:ITK7"/>
    <mergeCell ref="ITO7:ITP7"/>
    <mergeCell ref="IVE7:IVG7"/>
    <mergeCell ref="IVK7:IVL7"/>
    <mergeCell ref="IVM7:IVO7"/>
    <mergeCell ref="IVS7:IVT7"/>
    <mergeCell ref="IVU7:IVW7"/>
    <mergeCell ref="IUM7:IUN7"/>
    <mergeCell ref="IUO7:IUQ7"/>
    <mergeCell ref="IUU7:IUV7"/>
    <mergeCell ref="IUW7:IUY7"/>
    <mergeCell ref="IVC7:IVD7"/>
    <mergeCell ref="IWS7:IWU7"/>
    <mergeCell ref="IWY7:IWZ7"/>
    <mergeCell ref="IXA7:IXC7"/>
    <mergeCell ref="IXG7:IXH7"/>
    <mergeCell ref="IXI7:IXK7"/>
    <mergeCell ref="IWA7:IWB7"/>
    <mergeCell ref="IWC7:IWE7"/>
    <mergeCell ref="IWI7:IWJ7"/>
    <mergeCell ref="IWK7:IWM7"/>
    <mergeCell ref="IWQ7:IWR7"/>
    <mergeCell ref="INM7:INO7"/>
    <mergeCell ref="INS7:INT7"/>
    <mergeCell ref="INU7:INW7"/>
    <mergeCell ref="IOA7:IOB7"/>
    <mergeCell ref="IOC7:IOE7"/>
    <mergeCell ref="IMU7:IMV7"/>
    <mergeCell ref="IMW7:IMY7"/>
    <mergeCell ref="INC7:IND7"/>
    <mergeCell ref="INE7:ING7"/>
    <mergeCell ref="INK7:INL7"/>
    <mergeCell ref="IPA7:IPC7"/>
    <mergeCell ref="IPG7:IPH7"/>
    <mergeCell ref="IPI7:IPK7"/>
    <mergeCell ref="IPO7:IPP7"/>
    <mergeCell ref="IPQ7:IPS7"/>
    <mergeCell ref="IOI7:IOJ7"/>
    <mergeCell ref="IOK7:IOM7"/>
    <mergeCell ref="IOQ7:IOR7"/>
    <mergeCell ref="IOS7:IOU7"/>
    <mergeCell ref="IOY7:IOZ7"/>
    <mergeCell ref="IQO7:IQQ7"/>
    <mergeCell ref="IQU7:IQV7"/>
    <mergeCell ref="IQW7:IQY7"/>
    <mergeCell ref="IRC7:IRD7"/>
    <mergeCell ref="IRE7:IRG7"/>
    <mergeCell ref="IPW7:IPX7"/>
    <mergeCell ref="IPY7:IQA7"/>
    <mergeCell ref="IQE7:IQF7"/>
    <mergeCell ref="IQG7:IQI7"/>
    <mergeCell ref="IQM7:IQN7"/>
    <mergeCell ref="ISC7:ISE7"/>
    <mergeCell ref="ISI7:ISJ7"/>
    <mergeCell ref="ISK7:ISM7"/>
    <mergeCell ref="IHW7:IHX7"/>
    <mergeCell ref="IHY7:IIA7"/>
    <mergeCell ref="IGQ7:IGR7"/>
    <mergeCell ref="IGS7:IGU7"/>
    <mergeCell ref="IGY7:IGZ7"/>
    <mergeCell ref="IHA7:IHC7"/>
    <mergeCell ref="IHG7:IHH7"/>
    <mergeCell ref="IIW7:IIY7"/>
    <mergeCell ref="IJC7:IJD7"/>
    <mergeCell ref="IJE7:IJG7"/>
    <mergeCell ref="IJK7:IJL7"/>
    <mergeCell ref="IJM7:IJO7"/>
    <mergeCell ref="IIE7:IIF7"/>
    <mergeCell ref="IIG7:III7"/>
    <mergeCell ref="IIM7:IIN7"/>
    <mergeCell ref="IIO7:IIQ7"/>
    <mergeCell ref="IIU7:IIV7"/>
    <mergeCell ref="IKK7:IKM7"/>
    <mergeCell ref="IKQ7:IKR7"/>
    <mergeCell ref="IKS7:IKU7"/>
    <mergeCell ref="IKY7:IKZ7"/>
    <mergeCell ref="ILA7:ILC7"/>
    <mergeCell ref="IJS7:IJT7"/>
    <mergeCell ref="IJU7:IJW7"/>
    <mergeCell ref="IKA7:IKB7"/>
    <mergeCell ref="IKC7:IKE7"/>
    <mergeCell ref="IKI7:IKJ7"/>
    <mergeCell ref="ILY7:IMA7"/>
    <mergeCell ref="IME7:IMF7"/>
    <mergeCell ref="IMG7:IMI7"/>
    <mergeCell ref="IMM7:IMN7"/>
    <mergeCell ref="IMO7:IMQ7"/>
    <mergeCell ref="ILG7:ILH7"/>
    <mergeCell ref="ILI7:ILK7"/>
    <mergeCell ref="ILO7:ILP7"/>
    <mergeCell ref="ILQ7:ILS7"/>
    <mergeCell ref="ILW7:ILX7"/>
    <mergeCell ref="ICS7:ICU7"/>
    <mergeCell ref="ICY7:ICZ7"/>
    <mergeCell ref="IDA7:IDC7"/>
    <mergeCell ref="IDG7:IDH7"/>
    <mergeCell ref="IDI7:IDK7"/>
    <mergeCell ref="ICA7:ICB7"/>
    <mergeCell ref="ICC7:ICE7"/>
    <mergeCell ref="ICI7:ICJ7"/>
    <mergeCell ref="ICK7:ICM7"/>
    <mergeCell ref="ICQ7:ICR7"/>
    <mergeCell ref="IEG7:IEI7"/>
    <mergeCell ref="IEM7:IEN7"/>
    <mergeCell ref="IEO7:IEQ7"/>
    <mergeCell ref="IEU7:IEV7"/>
    <mergeCell ref="IEW7:IEY7"/>
    <mergeCell ref="IDO7:IDP7"/>
    <mergeCell ref="IDQ7:IDS7"/>
    <mergeCell ref="IDW7:IDX7"/>
    <mergeCell ref="IDY7:IEA7"/>
    <mergeCell ref="IEE7:IEF7"/>
    <mergeCell ref="IFU7:IFW7"/>
    <mergeCell ref="IGA7:IGB7"/>
    <mergeCell ref="IGC7:IGE7"/>
    <mergeCell ref="IGI7:IGJ7"/>
    <mergeCell ref="IGK7:IGM7"/>
    <mergeCell ref="IFC7:IFD7"/>
    <mergeCell ref="IFE7:IFG7"/>
    <mergeCell ref="IFK7:IFL7"/>
    <mergeCell ref="IFM7:IFO7"/>
    <mergeCell ref="IFS7:IFT7"/>
    <mergeCell ref="IHI7:IHK7"/>
    <mergeCell ref="IHO7:IHP7"/>
    <mergeCell ref="IHQ7:IHS7"/>
    <mergeCell ref="HXC7:HXD7"/>
    <mergeCell ref="HXE7:HXG7"/>
    <mergeCell ref="HVW7:HVX7"/>
    <mergeCell ref="HVY7:HWA7"/>
    <mergeCell ref="HWE7:HWF7"/>
    <mergeCell ref="HWG7:HWI7"/>
    <mergeCell ref="HWM7:HWN7"/>
    <mergeCell ref="HYC7:HYE7"/>
    <mergeCell ref="HYI7:HYJ7"/>
    <mergeCell ref="HYK7:HYM7"/>
    <mergeCell ref="HYQ7:HYR7"/>
    <mergeCell ref="HYS7:HYU7"/>
    <mergeCell ref="HXK7:HXL7"/>
    <mergeCell ref="HXM7:HXO7"/>
    <mergeCell ref="HXS7:HXT7"/>
    <mergeCell ref="HXU7:HXW7"/>
    <mergeCell ref="HYA7:HYB7"/>
    <mergeCell ref="HZQ7:HZS7"/>
    <mergeCell ref="HZW7:HZX7"/>
    <mergeCell ref="HZY7:IAA7"/>
    <mergeCell ref="IAE7:IAF7"/>
    <mergeCell ref="IAG7:IAI7"/>
    <mergeCell ref="HYY7:HYZ7"/>
    <mergeCell ref="HZA7:HZC7"/>
    <mergeCell ref="HZG7:HZH7"/>
    <mergeCell ref="HZI7:HZK7"/>
    <mergeCell ref="HZO7:HZP7"/>
    <mergeCell ref="IBE7:IBG7"/>
    <mergeCell ref="IBK7:IBL7"/>
    <mergeCell ref="IBM7:IBO7"/>
    <mergeCell ref="IBS7:IBT7"/>
    <mergeCell ref="IBU7:IBW7"/>
    <mergeCell ref="IAM7:IAN7"/>
    <mergeCell ref="IAO7:IAQ7"/>
    <mergeCell ref="IAU7:IAV7"/>
    <mergeCell ref="IAW7:IAY7"/>
    <mergeCell ref="IBC7:IBD7"/>
    <mergeCell ref="HRY7:HSA7"/>
    <mergeCell ref="HSE7:HSF7"/>
    <mergeCell ref="HSG7:HSI7"/>
    <mergeCell ref="HSM7:HSN7"/>
    <mergeCell ref="HSO7:HSQ7"/>
    <mergeCell ref="HRG7:HRH7"/>
    <mergeCell ref="HRI7:HRK7"/>
    <mergeCell ref="HRO7:HRP7"/>
    <mergeCell ref="HRQ7:HRS7"/>
    <mergeCell ref="HRW7:HRX7"/>
    <mergeCell ref="HTM7:HTO7"/>
    <mergeCell ref="HTS7:HTT7"/>
    <mergeCell ref="HTU7:HTW7"/>
    <mergeCell ref="HUA7:HUB7"/>
    <mergeCell ref="HUC7:HUE7"/>
    <mergeCell ref="HSU7:HSV7"/>
    <mergeCell ref="HSW7:HSY7"/>
    <mergeCell ref="HTC7:HTD7"/>
    <mergeCell ref="HTE7:HTG7"/>
    <mergeCell ref="HTK7:HTL7"/>
    <mergeCell ref="HVA7:HVC7"/>
    <mergeCell ref="HVG7:HVH7"/>
    <mergeCell ref="HVI7:HVK7"/>
    <mergeCell ref="HVO7:HVP7"/>
    <mergeCell ref="HVQ7:HVS7"/>
    <mergeCell ref="HUI7:HUJ7"/>
    <mergeCell ref="HUK7:HUM7"/>
    <mergeCell ref="HUQ7:HUR7"/>
    <mergeCell ref="HUS7:HUU7"/>
    <mergeCell ref="HUY7:HUZ7"/>
    <mergeCell ref="HWO7:HWQ7"/>
    <mergeCell ref="HWU7:HWV7"/>
    <mergeCell ref="HWW7:HWY7"/>
    <mergeCell ref="HMI7:HMJ7"/>
    <mergeCell ref="HMK7:HMM7"/>
    <mergeCell ref="HLC7:HLD7"/>
    <mergeCell ref="HLE7:HLG7"/>
    <mergeCell ref="HLK7:HLL7"/>
    <mergeCell ref="HLM7:HLO7"/>
    <mergeCell ref="HLS7:HLT7"/>
    <mergeCell ref="HNI7:HNK7"/>
    <mergeCell ref="HNO7:HNP7"/>
    <mergeCell ref="HNQ7:HNS7"/>
    <mergeCell ref="HNW7:HNX7"/>
    <mergeCell ref="HNY7:HOA7"/>
    <mergeCell ref="HMQ7:HMR7"/>
    <mergeCell ref="HMS7:HMU7"/>
    <mergeCell ref="HMY7:HMZ7"/>
    <mergeCell ref="HNA7:HNC7"/>
    <mergeCell ref="HNG7:HNH7"/>
    <mergeCell ref="HOW7:HOY7"/>
    <mergeCell ref="HPC7:HPD7"/>
    <mergeCell ref="HPE7:HPG7"/>
    <mergeCell ref="HPK7:HPL7"/>
    <mergeCell ref="HPM7:HPO7"/>
    <mergeCell ref="HOE7:HOF7"/>
    <mergeCell ref="HOG7:HOI7"/>
    <mergeCell ref="HOM7:HON7"/>
    <mergeCell ref="HOO7:HOQ7"/>
    <mergeCell ref="HOU7:HOV7"/>
    <mergeCell ref="HQK7:HQM7"/>
    <mergeCell ref="HQQ7:HQR7"/>
    <mergeCell ref="HQS7:HQU7"/>
    <mergeCell ref="HQY7:HQZ7"/>
    <mergeCell ref="HRA7:HRC7"/>
    <mergeCell ref="HPS7:HPT7"/>
    <mergeCell ref="HPU7:HPW7"/>
    <mergeCell ref="HQA7:HQB7"/>
    <mergeCell ref="HQC7:HQE7"/>
    <mergeCell ref="HQI7:HQJ7"/>
    <mergeCell ref="HHE7:HHG7"/>
    <mergeCell ref="HHK7:HHL7"/>
    <mergeCell ref="HHM7:HHO7"/>
    <mergeCell ref="HHS7:HHT7"/>
    <mergeCell ref="HHU7:HHW7"/>
    <mergeCell ref="HGM7:HGN7"/>
    <mergeCell ref="HGO7:HGQ7"/>
    <mergeCell ref="HGU7:HGV7"/>
    <mergeCell ref="HGW7:HGY7"/>
    <mergeCell ref="HHC7:HHD7"/>
    <mergeCell ref="HIS7:HIU7"/>
    <mergeCell ref="HIY7:HIZ7"/>
    <mergeCell ref="HJA7:HJC7"/>
    <mergeCell ref="HJG7:HJH7"/>
    <mergeCell ref="HJI7:HJK7"/>
    <mergeCell ref="HIA7:HIB7"/>
    <mergeCell ref="HIC7:HIE7"/>
    <mergeCell ref="HII7:HIJ7"/>
    <mergeCell ref="HIK7:HIM7"/>
    <mergeCell ref="HIQ7:HIR7"/>
    <mergeCell ref="HKG7:HKI7"/>
    <mergeCell ref="HKM7:HKN7"/>
    <mergeCell ref="HKO7:HKQ7"/>
    <mergeCell ref="HKU7:HKV7"/>
    <mergeCell ref="HKW7:HKY7"/>
    <mergeCell ref="HJO7:HJP7"/>
    <mergeCell ref="HJQ7:HJS7"/>
    <mergeCell ref="HJW7:HJX7"/>
    <mergeCell ref="HJY7:HKA7"/>
    <mergeCell ref="HKE7:HKF7"/>
    <mergeCell ref="HLU7:HLW7"/>
    <mergeCell ref="HMA7:HMB7"/>
    <mergeCell ref="HMC7:HME7"/>
    <mergeCell ref="HBO7:HBP7"/>
    <mergeCell ref="HBQ7:HBS7"/>
    <mergeCell ref="HAI7:HAJ7"/>
    <mergeCell ref="HAK7:HAM7"/>
    <mergeCell ref="HAQ7:HAR7"/>
    <mergeCell ref="HAS7:HAU7"/>
    <mergeCell ref="HAY7:HAZ7"/>
    <mergeCell ref="HCO7:HCQ7"/>
    <mergeCell ref="HCU7:HCV7"/>
    <mergeCell ref="HCW7:HCY7"/>
    <mergeCell ref="HDC7:HDD7"/>
    <mergeCell ref="HDE7:HDG7"/>
    <mergeCell ref="HBW7:HBX7"/>
    <mergeCell ref="HBY7:HCA7"/>
    <mergeCell ref="HCE7:HCF7"/>
    <mergeCell ref="HCG7:HCI7"/>
    <mergeCell ref="HCM7:HCN7"/>
    <mergeCell ref="HEC7:HEE7"/>
    <mergeCell ref="HEI7:HEJ7"/>
    <mergeCell ref="HEK7:HEM7"/>
    <mergeCell ref="HEQ7:HER7"/>
    <mergeCell ref="HES7:HEU7"/>
    <mergeCell ref="HDK7:HDL7"/>
    <mergeCell ref="HDM7:HDO7"/>
    <mergeCell ref="HDS7:HDT7"/>
    <mergeCell ref="HDU7:HDW7"/>
    <mergeCell ref="HEA7:HEB7"/>
    <mergeCell ref="HFQ7:HFS7"/>
    <mergeCell ref="HFW7:HFX7"/>
    <mergeCell ref="HFY7:HGA7"/>
    <mergeCell ref="HGE7:HGF7"/>
    <mergeCell ref="HGG7:HGI7"/>
    <mergeCell ref="HEY7:HEZ7"/>
    <mergeCell ref="HFA7:HFC7"/>
    <mergeCell ref="HFG7:HFH7"/>
    <mergeCell ref="HFI7:HFK7"/>
    <mergeCell ref="HFO7:HFP7"/>
    <mergeCell ref="GWK7:GWM7"/>
    <mergeCell ref="GWQ7:GWR7"/>
    <mergeCell ref="GWS7:GWU7"/>
    <mergeCell ref="GWY7:GWZ7"/>
    <mergeCell ref="GXA7:GXC7"/>
    <mergeCell ref="GVS7:GVT7"/>
    <mergeCell ref="GVU7:GVW7"/>
    <mergeCell ref="GWA7:GWB7"/>
    <mergeCell ref="GWC7:GWE7"/>
    <mergeCell ref="GWI7:GWJ7"/>
    <mergeCell ref="GXY7:GYA7"/>
    <mergeCell ref="GYE7:GYF7"/>
    <mergeCell ref="GYG7:GYI7"/>
    <mergeCell ref="GYM7:GYN7"/>
    <mergeCell ref="GYO7:GYQ7"/>
    <mergeCell ref="GXG7:GXH7"/>
    <mergeCell ref="GXI7:GXK7"/>
    <mergeCell ref="GXO7:GXP7"/>
    <mergeCell ref="GXQ7:GXS7"/>
    <mergeCell ref="GXW7:GXX7"/>
    <mergeCell ref="GZM7:GZO7"/>
    <mergeCell ref="GZS7:GZT7"/>
    <mergeCell ref="GZU7:GZW7"/>
    <mergeCell ref="HAA7:HAB7"/>
    <mergeCell ref="HAC7:HAE7"/>
    <mergeCell ref="GYU7:GYV7"/>
    <mergeCell ref="GYW7:GYY7"/>
    <mergeCell ref="GZC7:GZD7"/>
    <mergeCell ref="GZE7:GZG7"/>
    <mergeCell ref="GZK7:GZL7"/>
    <mergeCell ref="HBA7:HBC7"/>
    <mergeCell ref="HBG7:HBH7"/>
    <mergeCell ref="HBI7:HBK7"/>
    <mergeCell ref="GQU7:GQV7"/>
    <mergeCell ref="GQW7:GQY7"/>
    <mergeCell ref="GPO7:GPP7"/>
    <mergeCell ref="GPQ7:GPS7"/>
    <mergeCell ref="GPW7:GPX7"/>
    <mergeCell ref="GPY7:GQA7"/>
    <mergeCell ref="GQE7:GQF7"/>
    <mergeCell ref="GRU7:GRW7"/>
    <mergeCell ref="GSA7:GSB7"/>
    <mergeCell ref="GSC7:GSE7"/>
    <mergeCell ref="GSI7:GSJ7"/>
    <mergeCell ref="GSK7:GSM7"/>
    <mergeCell ref="GRC7:GRD7"/>
    <mergeCell ref="GRE7:GRG7"/>
    <mergeCell ref="GRK7:GRL7"/>
    <mergeCell ref="GRM7:GRO7"/>
    <mergeCell ref="GRS7:GRT7"/>
    <mergeCell ref="GTI7:GTK7"/>
    <mergeCell ref="GTO7:GTP7"/>
    <mergeCell ref="GTQ7:GTS7"/>
    <mergeCell ref="GTW7:GTX7"/>
    <mergeCell ref="GTY7:GUA7"/>
    <mergeCell ref="GSQ7:GSR7"/>
    <mergeCell ref="GSS7:GSU7"/>
    <mergeCell ref="GSY7:GSZ7"/>
    <mergeCell ref="GTA7:GTC7"/>
    <mergeCell ref="GTG7:GTH7"/>
    <mergeCell ref="GUW7:GUY7"/>
    <mergeCell ref="GVC7:GVD7"/>
    <mergeCell ref="GVE7:GVG7"/>
    <mergeCell ref="GVK7:GVL7"/>
    <mergeCell ref="GVM7:GVO7"/>
    <mergeCell ref="GUE7:GUF7"/>
    <mergeCell ref="GUG7:GUI7"/>
    <mergeCell ref="GUM7:GUN7"/>
    <mergeCell ref="GUO7:GUQ7"/>
    <mergeCell ref="GUU7:GUV7"/>
    <mergeCell ref="GLQ7:GLS7"/>
    <mergeCell ref="GLW7:GLX7"/>
    <mergeCell ref="GLY7:GMA7"/>
    <mergeCell ref="GME7:GMF7"/>
    <mergeCell ref="GMG7:GMI7"/>
    <mergeCell ref="GKY7:GKZ7"/>
    <mergeCell ref="GLA7:GLC7"/>
    <mergeCell ref="GLG7:GLH7"/>
    <mergeCell ref="GLI7:GLK7"/>
    <mergeCell ref="GLO7:GLP7"/>
    <mergeCell ref="GNE7:GNG7"/>
    <mergeCell ref="GNK7:GNL7"/>
    <mergeCell ref="GNM7:GNO7"/>
    <mergeCell ref="GNS7:GNT7"/>
    <mergeCell ref="GNU7:GNW7"/>
    <mergeCell ref="GMM7:GMN7"/>
    <mergeCell ref="GMO7:GMQ7"/>
    <mergeCell ref="GMU7:GMV7"/>
    <mergeCell ref="GMW7:GMY7"/>
    <mergeCell ref="GNC7:GND7"/>
    <mergeCell ref="GOS7:GOU7"/>
    <mergeCell ref="GOY7:GOZ7"/>
    <mergeCell ref="GPA7:GPC7"/>
    <mergeCell ref="GPG7:GPH7"/>
    <mergeCell ref="GPI7:GPK7"/>
    <mergeCell ref="GOA7:GOB7"/>
    <mergeCell ref="GOC7:GOE7"/>
    <mergeCell ref="GOI7:GOJ7"/>
    <mergeCell ref="GOK7:GOM7"/>
    <mergeCell ref="GOQ7:GOR7"/>
    <mergeCell ref="GQG7:GQI7"/>
    <mergeCell ref="GQM7:GQN7"/>
    <mergeCell ref="GQO7:GQQ7"/>
    <mergeCell ref="GGA7:GGB7"/>
    <mergeCell ref="GGC7:GGE7"/>
    <mergeCell ref="GEU7:GEV7"/>
    <mergeCell ref="GEW7:GEY7"/>
    <mergeCell ref="GFC7:GFD7"/>
    <mergeCell ref="GFE7:GFG7"/>
    <mergeCell ref="GFK7:GFL7"/>
    <mergeCell ref="GHA7:GHC7"/>
    <mergeCell ref="GHG7:GHH7"/>
    <mergeCell ref="GHI7:GHK7"/>
    <mergeCell ref="GHO7:GHP7"/>
    <mergeCell ref="GHQ7:GHS7"/>
    <mergeCell ref="GGI7:GGJ7"/>
    <mergeCell ref="GGK7:GGM7"/>
    <mergeCell ref="GGQ7:GGR7"/>
    <mergeCell ref="GGS7:GGU7"/>
    <mergeCell ref="GGY7:GGZ7"/>
    <mergeCell ref="GIO7:GIQ7"/>
    <mergeCell ref="GIU7:GIV7"/>
    <mergeCell ref="GIW7:GIY7"/>
    <mergeCell ref="GJC7:GJD7"/>
    <mergeCell ref="GJE7:GJG7"/>
    <mergeCell ref="GHW7:GHX7"/>
    <mergeCell ref="GHY7:GIA7"/>
    <mergeCell ref="GIE7:GIF7"/>
    <mergeCell ref="GIG7:GII7"/>
    <mergeCell ref="GIM7:GIN7"/>
    <mergeCell ref="GKC7:GKE7"/>
    <mergeCell ref="GKI7:GKJ7"/>
    <mergeCell ref="GKK7:GKM7"/>
    <mergeCell ref="GKQ7:GKR7"/>
    <mergeCell ref="GKS7:GKU7"/>
    <mergeCell ref="GJK7:GJL7"/>
    <mergeCell ref="GJM7:GJO7"/>
    <mergeCell ref="GJS7:GJT7"/>
    <mergeCell ref="GJU7:GJW7"/>
    <mergeCell ref="GKA7:GKB7"/>
    <mergeCell ref="GAW7:GAY7"/>
    <mergeCell ref="GBC7:GBD7"/>
    <mergeCell ref="GBE7:GBG7"/>
    <mergeCell ref="GBK7:GBL7"/>
    <mergeCell ref="GBM7:GBO7"/>
    <mergeCell ref="GAE7:GAF7"/>
    <mergeCell ref="GAG7:GAI7"/>
    <mergeCell ref="GAM7:GAN7"/>
    <mergeCell ref="GAO7:GAQ7"/>
    <mergeCell ref="GAU7:GAV7"/>
    <mergeCell ref="GCK7:GCM7"/>
    <mergeCell ref="GCQ7:GCR7"/>
    <mergeCell ref="GCS7:GCU7"/>
    <mergeCell ref="GCY7:GCZ7"/>
    <mergeCell ref="GDA7:GDC7"/>
    <mergeCell ref="GBS7:GBT7"/>
    <mergeCell ref="GBU7:GBW7"/>
    <mergeCell ref="GCA7:GCB7"/>
    <mergeCell ref="GCC7:GCE7"/>
    <mergeCell ref="GCI7:GCJ7"/>
    <mergeCell ref="GDY7:GEA7"/>
    <mergeCell ref="GEE7:GEF7"/>
    <mergeCell ref="GEG7:GEI7"/>
    <mergeCell ref="GEM7:GEN7"/>
    <mergeCell ref="GEO7:GEQ7"/>
    <mergeCell ref="GDG7:GDH7"/>
    <mergeCell ref="GDI7:GDK7"/>
    <mergeCell ref="GDO7:GDP7"/>
    <mergeCell ref="GDQ7:GDS7"/>
    <mergeCell ref="GDW7:GDX7"/>
    <mergeCell ref="GFM7:GFO7"/>
    <mergeCell ref="GFS7:GFT7"/>
    <mergeCell ref="GFU7:GFW7"/>
    <mergeCell ref="FVG7:FVH7"/>
    <mergeCell ref="FVI7:FVK7"/>
    <mergeCell ref="FUA7:FUB7"/>
    <mergeCell ref="FUC7:FUE7"/>
    <mergeCell ref="FUI7:FUJ7"/>
    <mergeCell ref="FUK7:FUM7"/>
    <mergeCell ref="FUQ7:FUR7"/>
    <mergeCell ref="FWG7:FWI7"/>
    <mergeCell ref="FWM7:FWN7"/>
    <mergeCell ref="FWO7:FWQ7"/>
    <mergeCell ref="FWU7:FWV7"/>
    <mergeCell ref="FWW7:FWY7"/>
    <mergeCell ref="FVO7:FVP7"/>
    <mergeCell ref="FVQ7:FVS7"/>
    <mergeCell ref="FVW7:FVX7"/>
    <mergeCell ref="FVY7:FWA7"/>
    <mergeCell ref="FWE7:FWF7"/>
    <mergeCell ref="FXU7:FXW7"/>
    <mergeCell ref="FYA7:FYB7"/>
    <mergeCell ref="FYC7:FYE7"/>
    <mergeCell ref="FYI7:FYJ7"/>
    <mergeCell ref="FYK7:FYM7"/>
    <mergeCell ref="FXC7:FXD7"/>
    <mergeCell ref="FXE7:FXG7"/>
    <mergeCell ref="FXK7:FXL7"/>
    <mergeCell ref="FXM7:FXO7"/>
    <mergeCell ref="FXS7:FXT7"/>
    <mergeCell ref="FZI7:FZK7"/>
    <mergeCell ref="FZO7:FZP7"/>
    <mergeCell ref="FZQ7:FZS7"/>
    <mergeCell ref="FZW7:FZX7"/>
    <mergeCell ref="FZY7:GAA7"/>
    <mergeCell ref="FYQ7:FYR7"/>
    <mergeCell ref="FYS7:FYU7"/>
    <mergeCell ref="FYY7:FYZ7"/>
    <mergeCell ref="FZA7:FZC7"/>
    <mergeCell ref="FZG7:FZH7"/>
    <mergeCell ref="FQC7:FQE7"/>
    <mergeCell ref="FQI7:FQJ7"/>
    <mergeCell ref="FQK7:FQM7"/>
    <mergeCell ref="FQQ7:FQR7"/>
    <mergeCell ref="FQS7:FQU7"/>
    <mergeCell ref="FPK7:FPL7"/>
    <mergeCell ref="FPM7:FPO7"/>
    <mergeCell ref="FPS7:FPT7"/>
    <mergeCell ref="FPU7:FPW7"/>
    <mergeCell ref="FQA7:FQB7"/>
    <mergeCell ref="FRQ7:FRS7"/>
    <mergeCell ref="FRW7:FRX7"/>
    <mergeCell ref="FRY7:FSA7"/>
    <mergeCell ref="FSE7:FSF7"/>
    <mergeCell ref="FSG7:FSI7"/>
    <mergeCell ref="FQY7:FQZ7"/>
    <mergeCell ref="FRA7:FRC7"/>
    <mergeCell ref="FRG7:FRH7"/>
    <mergeCell ref="FRI7:FRK7"/>
    <mergeCell ref="FRO7:FRP7"/>
    <mergeCell ref="FTE7:FTG7"/>
    <mergeCell ref="FTK7:FTL7"/>
    <mergeCell ref="FTM7:FTO7"/>
    <mergeCell ref="FTS7:FTT7"/>
    <mergeCell ref="FTU7:FTW7"/>
    <mergeCell ref="FSM7:FSN7"/>
    <mergeCell ref="FSO7:FSQ7"/>
    <mergeCell ref="FSU7:FSV7"/>
    <mergeCell ref="FSW7:FSY7"/>
    <mergeCell ref="FTC7:FTD7"/>
    <mergeCell ref="FUS7:FUU7"/>
    <mergeCell ref="FUY7:FUZ7"/>
    <mergeCell ref="FVA7:FVC7"/>
    <mergeCell ref="FKM7:FKN7"/>
    <mergeCell ref="FKO7:FKQ7"/>
    <mergeCell ref="FJG7:FJH7"/>
    <mergeCell ref="FJI7:FJK7"/>
    <mergeCell ref="FJO7:FJP7"/>
    <mergeCell ref="FJQ7:FJS7"/>
    <mergeCell ref="FJW7:FJX7"/>
    <mergeCell ref="FLM7:FLO7"/>
    <mergeCell ref="FLS7:FLT7"/>
    <mergeCell ref="FLU7:FLW7"/>
    <mergeCell ref="FMA7:FMB7"/>
    <mergeCell ref="FMC7:FME7"/>
    <mergeCell ref="FKU7:FKV7"/>
    <mergeCell ref="FKW7:FKY7"/>
    <mergeCell ref="FLC7:FLD7"/>
    <mergeCell ref="FLE7:FLG7"/>
    <mergeCell ref="FLK7:FLL7"/>
    <mergeCell ref="FNA7:FNC7"/>
    <mergeCell ref="FNG7:FNH7"/>
    <mergeCell ref="FNI7:FNK7"/>
    <mergeCell ref="FNO7:FNP7"/>
    <mergeCell ref="FNQ7:FNS7"/>
    <mergeCell ref="FMI7:FMJ7"/>
    <mergeCell ref="FMK7:FMM7"/>
    <mergeCell ref="FMQ7:FMR7"/>
    <mergeCell ref="FMS7:FMU7"/>
    <mergeCell ref="FMY7:FMZ7"/>
    <mergeCell ref="FOO7:FOQ7"/>
    <mergeCell ref="FOU7:FOV7"/>
    <mergeCell ref="FOW7:FOY7"/>
    <mergeCell ref="FPC7:FPD7"/>
    <mergeCell ref="FPE7:FPG7"/>
    <mergeCell ref="FNW7:FNX7"/>
    <mergeCell ref="FNY7:FOA7"/>
    <mergeCell ref="FOE7:FOF7"/>
    <mergeCell ref="FOG7:FOI7"/>
    <mergeCell ref="FOM7:FON7"/>
    <mergeCell ref="FFI7:FFK7"/>
    <mergeCell ref="FFO7:FFP7"/>
    <mergeCell ref="FFQ7:FFS7"/>
    <mergeCell ref="FFW7:FFX7"/>
    <mergeCell ref="FFY7:FGA7"/>
    <mergeCell ref="FEQ7:FER7"/>
    <mergeCell ref="FES7:FEU7"/>
    <mergeCell ref="FEY7:FEZ7"/>
    <mergeCell ref="FFA7:FFC7"/>
    <mergeCell ref="FFG7:FFH7"/>
    <mergeCell ref="FGW7:FGY7"/>
    <mergeCell ref="FHC7:FHD7"/>
    <mergeCell ref="FHE7:FHG7"/>
    <mergeCell ref="FHK7:FHL7"/>
    <mergeCell ref="FHM7:FHO7"/>
    <mergeCell ref="FGE7:FGF7"/>
    <mergeCell ref="FGG7:FGI7"/>
    <mergeCell ref="FGM7:FGN7"/>
    <mergeCell ref="FGO7:FGQ7"/>
    <mergeCell ref="FGU7:FGV7"/>
    <mergeCell ref="FIK7:FIM7"/>
    <mergeCell ref="FIQ7:FIR7"/>
    <mergeCell ref="FIS7:FIU7"/>
    <mergeCell ref="FIY7:FIZ7"/>
    <mergeCell ref="FJA7:FJC7"/>
    <mergeCell ref="FHS7:FHT7"/>
    <mergeCell ref="FHU7:FHW7"/>
    <mergeCell ref="FIA7:FIB7"/>
    <mergeCell ref="FIC7:FIE7"/>
    <mergeCell ref="FII7:FIJ7"/>
    <mergeCell ref="FJY7:FKA7"/>
    <mergeCell ref="FKE7:FKF7"/>
    <mergeCell ref="FKG7:FKI7"/>
    <mergeCell ref="EZS7:EZT7"/>
    <mergeCell ref="EZU7:EZW7"/>
    <mergeCell ref="EYM7:EYN7"/>
    <mergeCell ref="EYO7:EYQ7"/>
    <mergeCell ref="EYU7:EYV7"/>
    <mergeCell ref="EYW7:EYY7"/>
    <mergeCell ref="EZC7:EZD7"/>
    <mergeCell ref="FAS7:FAU7"/>
    <mergeCell ref="FAY7:FAZ7"/>
    <mergeCell ref="FBA7:FBC7"/>
    <mergeCell ref="FBG7:FBH7"/>
    <mergeCell ref="FBI7:FBK7"/>
    <mergeCell ref="FAA7:FAB7"/>
    <mergeCell ref="FAC7:FAE7"/>
    <mergeCell ref="FAI7:FAJ7"/>
    <mergeCell ref="FAK7:FAM7"/>
    <mergeCell ref="FAQ7:FAR7"/>
    <mergeCell ref="FCG7:FCI7"/>
    <mergeCell ref="FCM7:FCN7"/>
    <mergeCell ref="FCO7:FCQ7"/>
    <mergeCell ref="FCU7:FCV7"/>
    <mergeCell ref="FCW7:FCY7"/>
    <mergeCell ref="FBO7:FBP7"/>
    <mergeCell ref="FBQ7:FBS7"/>
    <mergeCell ref="FBW7:FBX7"/>
    <mergeCell ref="FBY7:FCA7"/>
    <mergeCell ref="FCE7:FCF7"/>
    <mergeCell ref="FDU7:FDW7"/>
    <mergeCell ref="FEA7:FEB7"/>
    <mergeCell ref="FEC7:FEE7"/>
    <mergeCell ref="FEI7:FEJ7"/>
    <mergeCell ref="FEK7:FEM7"/>
    <mergeCell ref="FDC7:FDD7"/>
    <mergeCell ref="FDE7:FDG7"/>
    <mergeCell ref="FDK7:FDL7"/>
    <mergeCell ref="FDM7:FDO7"/>
    <mergeCell ref="FDS7:FDT7"/>
    <mergeCell ref="EUO7:EUQ7"/>
    <mergeCell ref="EUU7:EUV7"/>
    <mergeCell ref="EUW7:EUY7"/>
    <mergeCell ref="EVC7:EVD7"/>
    <mergeCell ref="EVE7:EVG7"/>
    <mergeCell ref="ETW7:ETX7"/>
    <mergeCell ref="ETY7:EUA7"/>
    <mergeCell ref="EUE7:EUF7"/>
    <mergeCell ref="EUG7:EUI7"/>
    <mergeCell ref="EUM7:EUN7"/>
    <mergeCell ref="EWC7:EWE7"/>
    <mergeCell ref="EWI7:EWJ7"/>
    <mergeCell ref="EWK7:EWM7"/>
    <mergeCell ref="EWQ7:EWR7"/>
    <mergeCell ref="EWS7:EWU7"/>
    <mergeCell ref="EVK7:EVL7"/>
    <mergeCell ref="EVM7:EVO7"/>
    <mergeCell ref="EVS7:EVT7"/>
    <mergeCell ref="EVU7:EVW7"/>
    <mergeCell ref="EWA7:EWB7"/>
    <mergeCell ref="EXQ7:EXS7"/>
    <mergeCell ref="EXW7:EXX7"/>
    <mergeCell ref="EXY7:EYA7"/>
    <mergeCell ref="EYE7:EYF7"/>
    <mergeCell ref="EYG7:EYI7"/>
    <mergeCell ref="EWY7:EWZ7"/>
    <mergeCell ref="EXA7:EXC7"/>
    <mergeCell ref="EXG7:EXH7"/>
    <mergeCell ref="EXI7:EXK7"/>
    <mergeCell ref="EXO7:EXP7"/>
    <mergeCell ref="EZE7:EZG7"/>
    <mergeCell ref="EZK7:EZL7"/>
    <mergeCell ref="EZM7:EZO7"/>
    <mergeCell ref="EOY7:EOZ7"/>
    <mergeCell ref="EPA7:EPC7"/>
    <mergeCell ref="ENS7:ENT7"/>
    <mergeCell ref="ENU7:ENW7"/>
    <mergeCell ref="EOA7:EOB7"/>
    <mergeCell ref="EOC7:EOE7"/>
    <mergeCell ref="EOI7:EOJ7"/>
    <mergeCell ref="EPY7:EQA7"/>
    <mergeCell ref="EQE7:EQF7"/>
    <mergeCell ref="EQG7:EQI7"/>
    <mergeCell ref="EQM7:EQN7"/>
    <mergeCell ref="EQO7:EQQ7"/>
    <mergeCell ref="EPG7:EPH7"/>
    <mergeCell ref="EPI7:EPK7"/>
    <mergeCell ref="EPO7:EPP7"/>
    <mergeCell ref="EPQ7:EPS7"/>
    <mergeCell ref="EPW7:EPX7"/>
    <mergeCell ref="ERM7:ERO7"/>
    <mergeCell ref="ERS7:ERT7"/>
    <mergeCell ref="ERU7:ERW7"/>
    <mergeCell ref="ESA7:ESB7"/>
    <mergeCell ref="ESC7:ESE7"/>
    <mergeCell ref="EQU7:EQV7"/>
    <mergeCell ref="EQW7:EQY7"/>
    <mergeCell ref="ERC7:ERD7"/>
    <mergeCell ref="ERE7:ERG7"/>
    <mergeCell ref="ERK7:ERL7"/>
    <mergeCell ref="ETA7:ETC7"/>
    <mergeCell ref="ETG7:ETH7"/>
    <mergeCell ref="ETI7:ETK7"/>
    <mergeCell ref="ETO7:ETP7"/>
    <mergeCell ref="ETQ7:ETS7"/>
    <mergeCell ref="ESI7:ESJ7"/>
    <mergeCell ref="ESK7:ESM7"/>
    <mergeCell ref="ESQ7:ESR7"/>
    <mergeCell ref="ESS7:ESU7"/>
    <mergeCell ref="ESY7:ESZ7"/>
    <mergeCell ref="EJU7:EJW7"/>
    <mergeCell ref="EKA7:EKB7"/>
    <mergeCell ref="EKC7:EKE7"/>
    <mergeCell ref="EKI7:EKJ7"/>
    <mergeCell ref="EKK7:EKM7"/>
    <mergeCell ref="EJC7:EJD7"/>
    <mergeCell ref="EJE7:EJG7"/>
    <mergeCell ref="EJK7:EJL7"/>
    <mergeCell ref="EJM7:EJO7"/>
    <mergeCell ref="EJS7:EJT7"/>
    <mergeCell ref="ELI7:ELK7"/>
    <mergeCell ref="ELO7:ELP7"/>
    <mergeCell ref="ELQ7:ELS7"/>
    <mergeCell ref="ELW7:ELX7"/>
    <mergeCell ref="ELY7:EMA7"/>
    <mergeCell ref="EKQ7:EKR7"/>
    <mergeCell ref="EKS7:EKU7"/>
    <mergeCell ref="EKY7:EKZ7"/>
    <mergeCell ref="ELA7:ELC7"/>
    <mergeCell ref="ELG7:ELH7"/>
    <mergeCell ref="EMW7:EMY7"/>
    <mergeCell ref="ENC7:END7"/>
    <mergeCell ref="ENE7:ENG7"/>
    <mergeCell ref="ENK7:ENL7"/>
    <mergeCell ref="ENM7:ENO7"/>
    <mergeCell ref="EME7:EMF7"/>
    <mergeCell ref="EMG7:EMI7"/>
    <mergeCell ref="EMM7:EMN7"/>
    <mergeCell ref="EMO7:EMQ7"/>
    <mergeCell ref="EMU7:EMV7"/>
    <mergeCell ref="EOK7:EOM7"/>
    <mergeCell ref="EOQ7:EOR7"/>
    <mergeCell ref="EOS7:EOU7"/>
    <mergeCell ref="EEE7:EEF7"/>
    <mergeCell ref="EEG7:EEI7"/>
    <mergeCell ref="ECY7:ECZ7"/>
    <mergeCell ref="EDA7:EDC7"/>
    <mergeCell ref="EDG7:EDH7"/>
    <mergeCell ref="EDI7:EDK7"/>
    <mergeCell ref="EDO7:EDP7"/>
    <mergeCell ref="EFE7:EFG7"/>
    <mergeCell ref="EFK7:EFL7"/>
    <mergeCell ref="EFM7:EFO7"/>
    <mergeCell ref="EFS7:EFT7"/>
    <mergeCell ref="EFU7:EFW7"/>
    <mergeCell ref="EEM7:EEN7"/>
    <mergeCell ref="EEO7:EEQ7"/>
    <mergeCell ref="EEU7:EEV7"/>
    <mergeCell ref="EEW7:EEY7"/>
    <mergeCell ref="EFC7:EFD7"/>
    <mergeCell ref="EGS7:EGU7"/>
    <mergeCell ref="EGY7:EGZ7"/>
    <mergeCell ref="EHA7:EHC7"/>
    <mergeCell ref="EHG7:EHH7"/>
    <mergeCell ref="EHI7:EHK7"/>
    <mergeCell ref="EGA7:EGB7"/>
    <mergeCell ref="EGC7:EGE7"/>
    <mergeCell ref="EGI7:EGJ7"/>
    <mergeCell ref="EGK7:EGM7"/>
    <mergeCell ref="EGQ7:EGR7"/>
    <mergeCell ref="EIG7:EII7"/>
    <mergeCell ref="EIM7:EIN7"/>
    <mergeCell ref="EIO7:EIQ7"/>
    <mergeCell ref="EIU7:EIV7"/>
    <mergeCell ref="EIW7:EIY7"/>
    <mergeCell ref="EHO7:EHP7"/>
    <mergeCell ref="EHQ7:EHS7"/>
    <mergeCell ref="EHW7:EHX7"/>
    <mergeCell ref="EHY7:EIA7"/>
    <mergeCell ref="EIE7:EIF7"/>
    <mergeCell ref="DZA7:DZC7"/>
    <mergeCell ref="DZG7:DZH7"/>
    <mergeCell ref="DZI7:DZK7"/>
    <mergeCell ref="DZO7:DZP7"/>
    <mergeCell ref="DZQ7:DZS7"/>
    <mergeCell ref="DYI7:DYJ7"/>
    <mergeCell ref="DYK7:DYM7"/>
    <mergeCell ref="DYQ7:DYR7"/>
    <mergeCell ref="DYS7:DYU7"/>
    <mergeCell ref="DYY7:DYZ7"/>
    <mergeCell ref="EAO7:EAQ7"/>
    <mergeCell ref="EAU7:EAV7"/>
    <mergeCell ref="EAW7:EAY7"/>
    <mergeCell ref="EBC7:EBD7"/>
    <mergeCell ref="EBE7:EBG7"/>
    <mergeCell ref="DZW7:DZX7"/>
    <mergeCell ref="DZY7:EAA7"/>
    <mergeCell ref="EAE7:EAF7"/>
    <mergeCell ref="EAG7:EAI7"/>
    <mergeCell ref="EAM7:EAN7"/>
    <mergeCell ref="ECC7:ECE7"/>
    <mergeCell ref="ECI7:ECJ7"/>
    <mergeCell ref="ECK7:ECM7"/>
    <mergeCell ref="ECQ7:ECR7"/>
    <mergeCell ref="ECS7:ECU7"/>
    <mergeCell ref="EBK7:EBL7"/>
    <mergeCell ref="EBM7:EBO7"/>
    <mergeCell ref="EBS7:EBT7"/>
    <mergeCell ref="EBU7:EBW7"/>
    <mergeCell ref="ECA7:ECB7"/>
    <mergeCell ref="EDQ7:EDS7"/>
    <mergeCell ref="EDW7:EDX7"/>
    <mergeCell ref="EDY7:EEA7"/>
    <mergeCell ref="DTK7:DTL7"/>
    <mergeCell ref="DTM7:DTO7"/>
    <mergeCell ref="DSE7:DSF7"/>
    <mergeCell ref="DSG7:DSI7"/>
    <mergeCell ref="DSM7:DSN7"/>
    <mergeCell ref="DSO7:DSQ7"/>
    <mergeCell ref="DSU7:DSV7"/>
    <mergeCell ref="DUK7:DUM7"/>
    <mergeCell ref="DUQ7:DUR7"/>
    <mergeCell ref="DUS7:DUU7"/>
    <mergeCell ref="DUY7:DUZ7"/>
    <mergeCell ref="DVA7:DVC7"/>
    <mergeCell ref="DTS7:DTT7"/>
    <mergeCell ref="DTU7:DTW7"/>
    <mergeCell ref="DUA7:DUB7"/>
    <mergeCell ref="DUC7:DUE7"/>
    <mergeCell ref="DUI7:DUJ7"/>
    <mergeCell ref="DVY7:DWA7"/>
    <mergeCell ref="DWE7:DWF7"/>
    <mergeCell ref="DWG7:DWI7"/>
    <mergeCell ref="DWM7:DWN7"/>
    <mergeCell ref="DWO7:DWQ7"/>
    <mergeCell ref="DVG7:DVH7"/>
    <mergeCell ref="DVI7:DVK7"/>
    <mergeCell ref="DVO7:DVP7"/>
    <mergeCell ref="DVQ7:DVS7"/>
    <mergeCell ref="DVW7:DVX7"/>
    <mergeCell ref="DXM7:DXO7"/>
    <mergeCell ref="DXS7:DXT7"/>
    <mergeCell ref="DXU7:DXW7"/>
    <mergeCell ref="DYA7:DYB7"/>
    <mergeCell ref="DYC7:DYE7"/>
    <mergeCell ref="DWU7:DWV7"/>
    <mergeCell ref="DWW7:DWY7"/>
    <mergeCell ref="DXC7:DXD7"/>
    <mergeCell ref="DXE7:DXG7"/>
    <mergeCell ref="DXK7:DXL7"/>
    <mergeCell ref="DOG7:DOI7"/>
    <mergeCell ref="DOM7:DON7"/>
    <mergeCell ref="DOO7:DOQ7"/>
    <mergeCell ref="DOU7:DOV7"/>
    <mergeCell ref="DOW7:DOY7"/>
    <mergeCell ref="DNO7:DNP7"/>
    <mergeCell ref="DNQ7:DNS7"/>
    <mergeCell ref="DNW7:DNX7"/>
    <mergeCell ref="DNY7:DOA7"/>
    <mergeCell ref="DOE7:DOF7"/>
    <mergeCell ref="DPU7:DPW7"/>
    <mergeCell ref="DQA7:DQB7"/>
    <mergeCell ref="DQC7:DQE7"/>
    <mergeCell ref="DQI7:DQJ7"/>
    <mergeCell ref="DQK7:DQM7"/>
    <mergeCell ref="DPC7:DPD7"/>
    <mergeCell ref="DPE7:DPG7"/>
    <mergeCell ref="DPK7:DPL7"/>
    <mergeCell ref="DPM7:DPO7"/>
    <mergeCell ref="DPS7:DPT7"/>
    <mergeCell ref="DRI7:DRK7"/>
    <mergeCell ref="DRO7:DRP7"/>
    <mergeCell ref="DRQ7:DRS7"/>
    <mergeCell ref="DRW7:DRX7"/>
    <mergeCell ref="DRY7:DSA7"/>
    <mergeCell ref="DQQ7:DQR7"/>
    <mergeCell ref="DQS7:DQU7"/>
    <mergeCell ref="DQY7:DQZ7"/>
    <mergeCell ref="DRA7:DRC7"/>
    <mergeCell ref="DRG7:DRH7"/>
    <mergeCell ref="DSW7:DSY7"/>
    <mergeCell ref="DTC7:DTD7"/>
    <mergeCell ref="DTE7:DTG7"/>
    <mergeCell ref="DIQ7:DIR7"/>
    <mergeCell ref="DIS7:DIU7"/>
    <mergeCell ref="DHK7:DHL7"/>
    <mergeCell ref="DHM7:DHO7"/>
    <mergeCell ref="DHS7:DHT7"/>
    <mergeCell ref="DHU7:DHW7"/>
    <mergeCell ref="DIA7:DIB7"/>
    <mergeCell ref="DJQ7:DJS7"/>
    <mergeCell ref="DJW7:DJX7"/>
    <mergeCell ref="DJY7:DKA7"/>
    <mergeCell ref="DKE7:DKF7"/>
    <mergeCell ref="DKG7:DKI7"/>
    <mergeCell ref="DIY7:DIZ7"/>
    <mergeCell ref="DJA7:DJC7"/>
    <mergeCell ref="DJG7:DJH7"/>
    <mergeCell ref="DJI7:DJK7"/>
    <mergeCell ref="DJO7:DJP7"/>
    <mergeCell ref="DLE7:DLG7"/>
    <mergeCell ref="DLK7:DLL7"/>
    <mergeCell ref="DLM7:DLO7"/>
    <mergeCell ref="DLS7:DLT7"/>
    <mergeCell ref="DLU7:DLW7"/>
    <mergeCell ref="DKM7:DKN7"/>
    <mergeCell ref="DKO7:DKQ7"/>
    <mergeCell ref="DKU7:DKV7"/>
    <mergeCell ref="DKW7:DKY7"/>
    <mergeCell ref="DLC7:DLD7"/>
    <mergeCell ref="DMS7:DMU7"/>
    <mergeCell ref="DMY7:DMZ7"/>
    <mergeCell ref="DNA7:DNC7"/>
    <mergeCell ref="DNG7:DNH7"/>
    <mergeCell ref="DNI7:DNK7"/>
    <mergeCell ref="DMA7:DMB7"/>
    <mergeCell ref="DMC7:DME7"/>
    <mergeCell ref="DMI7:DMJ7"/>
    <mergeCell ref="DMK7:DMM7"/>
    <mergeCell ref="DMQ7:DMR7"/>
    <mergeCell ref="DDM7:DDO7"/>
    <mergeCell ref="DDS7:DDT7"/>
    <mergeCell ref="DDU7:DDW7"/>
    <mergeCell ref="DEA7:DEB7"/>
    <mergeCell ref="DEC7:DEE7"/>
    <mergeCell ref="DCU7:DCV7"/>
    <mergeCell ref="DCW7:DCY7"/>
    <mergeCell ref="DDC7:DDD7"/>
    <mergeCell ref="DDE7:DDG7"/>
    <mergeCell ref="DDK7:DDL7"/>
    <mergeCell ref="DFA7:DFC7"/>
    <mergeCell ref="DFG7:DFH7"/>
    <mergeCell ref="DFI7:DFK7"/>
    <mergeCell ref="DFO7:DFP7"/>
    <mergeCell ref="DFQ7:DFS7"/>
    <mergeCell ref="DEI7:DEJ7"/>
    <mergeCell ref="DEK7:DEM7"/>
    <mergeCell ref="DEQ7:DER7"/>
    <mergeCell ref="DES7:DEU7"/>
    <mergeCell ref="DEY7:DEZ7"/>
    <mergeCell ref="DGO7:DGQ7"/>
    <mergeCell ref="DGU7:DGV7"/>
    <mergeCell ref="DGW7:DGY7"/>
    <mergeCell ref="DHC7:DHD7"/>
    <mergeCell ref="DHE7:DHG7"/>
    <mergeCell ref="DFW7:DFX7"/>
    <mergeCell ref="DFY7:DGA7"/>
    <mergeCell ref="DGE7:DGF7"/>
    <mergeCell ref="DGG7:DGI7"/>
    <mergeCell ref="DGM7:DGN7"/>
    <mergeCell ref="DIC7:DIE7"/>
    <mergeCell ref="DII7:DIJ7"/>
    <mergeCell ref="DIK7:DIM7"/>
    <mergeCell ref="CXW7:CXX7"/>
    <mergeCell ref="CXY7:CYA7"/>
    <mergeCell ref="CWQ7:CWR7"/>
    <mergeCell ref="CWS7:CWU7"/>
    <mergeCell ref="CWY7:CWZ7"/>
    <mergeCell ref="CXA7:CXC7"/>
    <mergeCell ref="CXG7:CXH7"/>
    <mergeCell ref="CYW7:CYY7"/>
    <mergeCell ref="CZC7:CZD7"/>
    <mergeCell ref="CZE7:CZG7"/>
    <mergeCell ref="CZK7:CZL7"/>
    <mergeCell ref="CZM7:CZO7"/>
    <mergeCell ref="CYE7:CYF7"/>
    <mergeCell ref="CYG7:CYI7"/>
    <mergeCell ref="CYM7:CYN7"/>
    <mergeCell ref="CYO7:CYQ7"/>
    <mergeCell ref="CYU7:CYV7"/>
    <mergeCell ref="DAK7:DAM7"/>
    <mergeCell ref="DAQ7:DAR7"/>
    <mergeCell ref="DAS7:DAU7"/>
    <mergeCell ref="DAY7:DAZ7"/>
    <mergeCell ref="DBA7:DBC7"/>
    <mergeCell ref="CZS7:CZT7"/>
    <mergeCell ref="CZU7:CZW7"/>
    <mergeCell ref="DAA7:DAB7"/>
    <mergeCell ref="DAC7:DAE7"/>
    <mergeCell ref="DAI7:DAJ7"/>
    <mergeCell ref="DBY7:DCA7"/>
    <mergeCell ref="DCE7:DCF7"/>
    <mergeCell ref="DCG7:DCI7"/>
    <mergeCell ref="DCM7:DCN7"/>
    <mergeCell ref="DCO7:DCQ7"/>
    <mergeCell ref="DBG7:DBH7"/>
    <mergeCell ref="DBI7:DBK7"/>
    <mergeCell ref="DBO7:DBP7"/>
    <mergeCell ref="DBQ7:DBS7"/>
    <mergeCell ref="DBW7:DBX7"/>
    <mergeCell ref="CSS7:CSU7"/>
    <mergeCell ref="CSY7:CSZ7"/>
    <mergeCell ref="CTA7:CTC7"/>
    <mergeCell ref="CTG7:CTH7"/>
    <mergeCell ref="CTI7:CTK7"/>
    <mergeCell ref="CSA7:CSB7"/>
    <mergeCell ref="CSC7:CSE7"/>
    <mergeCell ref="CSI7:CSJ7"/>
    <mergeCell ref="CSK7:CSM7"/>
    <mergeCell ref="CSQ7:CSR7"/>
    <mergeCell ref="CUG7:CUI7"/>
    <mergeCell ref="CUM7:CUN7"/>
    <mergeCell ref="CUO7:CUQ7"/>
    <mergeCell ref="CUU7:CUV7"/>
    <mergeCell ref="CUW7:CUY7"/>
    <mergeCell ref="CTO7:CTP7"/>
    <mergeCell ref="CTQ7:CTS7"/>
    <mergeCell ref="CTW7:CTX7"/>
    <mergeCell ref="CTY7:CUA7"/>
    <mergeCell ref="CUE7:CUF7"/>
    <mergeCell ref="CVU7:CVW7"/>
    <mergeCell ref="CWA7:CWB7"/>
    <mergeCell ref="CWC7:CWE7"/>
    <mergeCell ref="CWI7:CWJ7"/>
    <mergeCell ref="CWK7:CWM7"/>
    <mergeCell ref="CVC7:CVD7"/>
    <mergeCell ref="CVE7:CVG7"/>
    <mergeCell ref="CVK7:CVL7"/>
    <mergeCell ref="CVM7:CVO7"/>
    <mergeCell ref="CVS7:CVT7"/>
    <mergeCell ref="CXI7:CXK7"/>
    <mergeCell ref="CXO7:CXP7"/>
    <mergeCell ref="CXQ7:CXS7"/>
    <mergeCell ref="CNC7:CND7"/>
    <mergeCell ref="CNE7:CNG7"/>
    <mergeCell ref="CLW7:CLX7"/>
    <mergeCell ref="CLY7:CMA7"/>
    <mergeCell ref="CME7:CMF7"/>
    <mergeCell ref="CMG7:CMI7"/>
    <mergeCell ref="CMM7:CMN7"/>
    <mergeCell ref="COC7:COE7"/>
    <mergeCell ref="COI7:COJ7"/>
    <mergeCell ref="COK7:COM7"/>
    <mergeCell ref="COQ7:COR7"/>
    <mergeCell ref="COS7:COU7"/>
    <mergeCell ref="CNK7:CNL7"/>
    <mergeCell ref="CNM7:CNO7"/>
    <mergeCell ref="CNS7:CNT7"/>
    <mergeCell ref="CNU7:CNW7"/>
    <mergeCell ref="COA7:COB7"/>
    <mergeCell ref="CPQ7:CPS7"/>
    <mergeCell ref="CPW7:CPX7"/>
    <mergeCell ref="CPY7:CQA7"/>
    <mergeCell ref="CQE7:CQF7"/>
    <mergeCell ref="CQG7:CQI7"/>
    <mergeCell ref="COY7:COZ7"/>
    <mergeCell ref="CPA7:CPC7"/>
    <mergeCell ref="CPG7:CPH7"/>
    <mergeCell ref="CPI7:CPK7"/>
    <mergeCell ref="CPO7:CPP7"/>
    <mergeCell ref="CRE7:CRG7"/>
    <mergeCell ref="CRK7:CRL7"/>
    <mergeCell ref="CRM7:CRO7"/>
    <mergeCell ref="CRS7:CRT7"/>
    <mergeCell ref="CRU7:CRW7"/>
    <mergeCell ref="CQM7:CQN7"/>
    <mergeCell ref="CQO7:CQQ7"/>
    <mergeCell ref="CQU7:CQV7"/>
    <mergeCell ref="CQW7:CQY7"/>
    <mergeCell ref="CRC7:CRD7"/>
    <mergeCell ref="CHY7:CIA7"/>
    <mergeCell ref="CIE7:CIF7"/>
    <mergeCell ref="CIG7:CII7"/>
    <mergeCell ref="CIM7:CIN7"/>
    <mergeCell ref="CIO7:CIQ7"/>
    <mergeCell ref="CHG7:CHH7"/>
    <mergeCell ref="CHI7:CHK7"/>
    <mergeCell ref="CHO7:CHP7"/>
    <mergeCell ref="CHQ7:CHS7"/>
    <mergeCell ref="CHW7:CHX7"/>
    <mergeCell ref="CJM7:CJO7"/>
    <mergeCell ref="CJS7:CJT7"/>
    <mergeCell ref="CJU7:CJW7"/>
    <mergeCell ref="CKA7:CKB7"/>
    <mergeCell ref="CKC7:CKE7"/>
    <mergeCell ref="CIU7:CIV7"/>
    <mergeCell ref="CIW7:CIY7"/>
    <mergeCell ref="CJC7:CJD7"/>
    <mergeCell ref="CJE7:CJG7"/>
    <mergeCell ref="CJK7:CJL7"/>
    <mergeCell ref="CLA7:CLC7"/>
    <mergeCell ref="CLG7:CLH7"/>
    <mergeCell ref="CLI7:CLK7"/>
    <mergeCell ref="CLO7:CLP7"/>
    <mergeCell ref="CLQ7:CLS7"/>
    <mergeCell ref="CKI7:CKJ7"/>
    <mergeCell ref="CKK7:CKM7"/>
    <mergeCell ref="CKQ7:CKR7"/>
    <mergeCell ref="CKS7:CKU7"/>
    <mergeCell ref="CKY7:CKZ7"/>
    <mergeCell ref="CMO7:CMQ7"/>
    <mergeCell ref="CMU7:CMV7"/>
    <mergeCell ref="CMW7:CMY7"/>
    <mergeCell ref="CCI7:CCJ7"/>
    <mergeCell ref="CCK7:CCM7"/>
    <mergeCell ref="CBC7:CBD7"/>
    <mergeCell ref="CBE7:CBG7"/>
    <mergeCell ref="CBK7:CBL7"/>
    <mergeCell ref="CBM7:CBO7"/>
    <mergeCell ref="CBS7:CBT7"/>
    <mergeCell ref="CDI7:CDK7"/>
    <mergeCell ref="CDO7:CDP7"/>
    <mergeCell ref="CDQ7:CDS7"/>
    <mergeCell ref="CDW7:CDX7"/>
    <mergeCell ref="CDY7:CEA7"/>
    <mergeCell ref="CCQ7:CCR7"/>
    <mergeCell ref="CCS7:CCU7"/>
    <mergeCell ref="CCY7:CCZ7"/>
    <mergeCell ref="CDA7:CDC7"/>
    <mergeCell ref="CDG7:CDH7"/>
    <mergeCell ref="CEW7:CEY7"/>
    <mergeCell ref="CFC7:CFD7"/>
    <mergeCell ref="CFE7:CFG7"/>
    <mergeCell ref="CFK7:CFL7"/>
    <mergeCell ref="CFM7:CFO7"/>
    <mergeCell ref="CEE7:CEF7"/>
    <mergeCell ref="CEG7:CEI7"/>
    <mergeCell ref="CEM7:CEN7"/>
    <mergeCell ref="CEO7:CEQ7"/>
    <mergeCell ref="CEU7:CEV7"/>
    <mergeCell ref="CGK7:CGM7"/>
    <mergeCell ref="CGQ7:CGR7"/>
    <mergeCell ref="CGS7:CGU7"/>
    <mergeCell ref="CGY7:CGZ7"/>
    <mergeCell ref="CHA7:CHC7"/>
    <mergeCell ref="CFS7:CFT7"/>
    <mergeCell ref="CFU7:CFW7"/>
    <mergeCell ref="CGA7:CGB7"/>
    <mergeCell ref="CGC7:CGE7"/>
    <mergeCell ref="CGI7:CGJ7"/>
    <mergeCell ref="BXE7:BXG7"/>
    <mergeCell ref="BXK7:BXL7"/>
    <mergeCell ref="BXM7:BXO7"/>
    <mergeCell ref="BXS7:BXT7"/>
    <mergeCell ref="BXU7:BXW7"/>
    <mergeCell ref="BWM7:BWN7"/>
    <mergeCell ref="BWO7:BWQ7"/>
    <mergeCell ref="BWU7:BWV7"/>
    <mergeCell ref="BWW7:BWY7"/>
    <mergeCell ref="BXC7:BXD7"/>
    <mergeCell ref="BYS7:BYU7"/>
    <mergeCell ref="BYY7:BYZ7"/>
    <mergeCell ref="BZA7:BZC7"/>
    <mergeCell ref="BZG7:BZH7"/>
    <mergeCell ref="BZI7:BZK7"/>
    <mergeCell ref="BYA7:BYB7"/>
    <mergeCell ref="BYC7:BYE7"/>
    <mergeCell ref="BYI7:BYJ7"/>
    <mergeCell ref="BYK7:BYM7"/>
    <mergeCell ref="BYQ7:BYR7"/>
    <mergeCell ref="CAG7:CAI7"/>
    <mergeCell ref="CAM7:CAN7"/>
    <mergeCell ref="CAO7:CAQ7"/>
    <mergeCell ref="CAU7:CAV7"/>
    <mergeCell ref="CAW7:CAY7"/>
    <mergeCell ref="BZO7:BZP7"/>
    <mergeCell ref="BZQ7:BZS7"/>
    <mergeCell ref="BZW7:BZX7"/>
    <mergeCell ref="BZY7:CAA7"/>
    <mergeCell ref="CAE7:CAF7"/>
    <mergeCell ref="CBU7:CBW7"/>
    <mergeCell ref="CCA7:CCB7"/>
    <mergeCell ref="CCC7:CCE7"/>
    <mergeCell ref="BRO7:BRP7"/>
    <mergeCell ref="BRQ7:BRS7"/>
    <mergeCell ref="BQI7:BQJ7"/>
    <mergeCell ref="BQK7:BQM7"/>
    <mergeCell ref="BQQ7:BQR7"/>
    <mergeCell ref="BQS7:BQU7"/>
    <mergeCell ref="BQY7:BQZ7"/>
    <mergeCell ref="BSO7:BSQ7"/>
    <mergeCell ref="BSU7:BSV7"/>
    <mergeCell ref="BSW7:BSY7"/>
    <mergeCell ref="BTC7:BTD7"/>
    <mergeCell ref="BTE7:BTG7"/>
    <mergeCell ref="BRW7:BRX7"/>
    <mergeCell ref="BRY7:BSA7"/>
    <mergeCell ref="BSE7:BSF7"/>
    <mergeCell ref="BSG7:BSI7"/>
    <mergeCell ref="BSM7:BSN7"/>
    <mergeCell ref="BUC7:BUE7"/>
    <mergeCell ref="BUI7:BUJ7"/>
    <mergeCell ref="BUK7:BUM7"/>
    <mergeCell ref="BUQ7:BUR7"/>
    <mergeCell ref="BUS7:BUU7"/>
    <mergeCell ref="BTK7:BTL7"/>
    <mergeCell ref="BTM7:BTO7"/>
    <mergeCell ref="BTS7:BTT7"/>
    <mergeCell ref="BTU7:BTW7"/>
    <mergeCell ref="BUA7:BUB7"/>
    <mergeCell ref="BVQ7:BVS7"/>
    <mergeCell ref="BVW7:BVX7"/>
    <mergeCell ref="BVY7:BWA7"/>
    <mergeCell ref="BWE7:BWF7"/>
    <mergeCell ref="BWG7:BWI7"/>
    <mergeCell ref="BUY7:BUZ7"/>
    <mergeCell ref="BVA7:BVC7"/>
    <mergeCell ref="BVG7:BVH7"/>
    <mergeCell ref="BVI7:BVK7"/>
    <mergeCell ref="BVO7:BVP7"/>
    <mergeCell ref="BMK7:BMM7"/>
    <mergeCell ref="BMQ7:BMR7"/>
    <mergeCell ref="BMS7:BMU7"/>
    <mergeCell ref="BMY7:BMZ7"/>
    <mergeCell ref="BNA7:BNC7"/>
    <mergeCell ref="BLS7:BLT7"/>
    <mergeCell ref="BLU7:BLW7"/>
    <mergeCell ref="BMA7:BMB7"/>
    <mergeCell ref="BMC7:BME7"/>
    <mergeCell ref="BMI7:BMJ7"/>
    <mergeCell ref="BNY7:BOA7"/>
    <mergeCell ref="BOE7:BOF7"/>
    <mergeCell ref="BOG7:BOI7"/>
    <mergeCell ref="BOM7:BON7"/>
    <mergeCell ref="BOO7:BOQ7"/>
    <mergeCell ref="BNG7:BNH7"/>
    <mergeCell ref="BNI7:BNK7"/>
    <mergeCell ref="BNO7:BNP7"/>
    <mergeCell ref="BNQ7:BNS7"/>
    <mergeCell ref="BNW7:BNX7"/>
    <mergeCell ref="BPM7:BPO7"/>
    <mergeCell ref="BPS7:BPT7"/>
    <mergeCell ref="BPU7:BPW7"/>
    <mergeCell ref="BQA7:BQB7"/>
    <mergeCell ref="BQC7:BQE7"/>
    <mergeCell ref="BOU7:BOV7"/>
    <mergeCell ref="BOW7:BOY7"/>
    <mergeCell ref="BPC7:BPD7"/>
    <mergeCell ref="BPE7:BPG7"/>
    <mergeCell ref="BPK7:BPL7"/>
    <mergeCell ref="BRA7:BRC7"/>
    <mergeCell ref="BRG7:BRH7"/>
    <mergeCell ref="BRI7:BRK7"/>
    <mergeCell ref="BGU7:BGV7"/>
    <mergeCell ref="BGW7:BGY7"/>
    <mergeCell ref="BFO7:BFP7"/>
    <mergeCell ref="BFQ7:BFS7"/>
    <mergeCell ref="BFW7:BFX7"/>
    <mergeCell ref="BFY7:BGA7"/>
    <mergeCell ref="BGE7:BGF7"/>
    <mergeCell ref="BHU7:BHW7"/>
    <mergeCell ref="BIA7:BIB7"/>
    <mergeCell ref="BIC7:BIE7"/>
    <mergeCell ref="BII7:BIJ7"/>
    <mergeCell ref="BIK7:BIM7"/>
    <mergeCell ref="BHC7:BHD7"/>
    <mergeCell ref="BHE7:BHG7"/>
    <mergeCell ref="BHK7:BHL7"/>
    <mergeCell ref="BHM7:BHO7"/>
    <mergeCell ref="BHS7:BHT7"/>
    <mergeCell ref="BJI7:BJK7"/>
    <mergeCell ref="BJO7:BJP7"/>
    <mergeCell ref="BJQ7:BJS7"/>
    <mergeCell ref="BJW7:BJX7"/>
    <mergeCell ref="BJY7:BKA7"/>
    <mergeCell ref="BIQ7:BIR7"/>
    <mergeCell ref="BIS7:BIU7"/>
    <mergeCell ref="BIY7:BIZ7"/>
    <mergeCell ref="BJA7:BJC7"/>
    <mergeCell ref="BJG7:BJH7"/>
    <mergeCell ref="BKW7:BKY7"/>
    <mergeCell ref="BLC7:BLD7"/>
    <mergeCell ref="BLE7:BLG7"/>
    <mergeCell ref="BLK7:BLL7"/>
    <mergeCell ref="BLM7:BLO7"/>
    <mergeCell ref="BKE7:BKF7"/>
    <mergeCell ref="BKG7:BKI7"/>
    <mergeCell ref="BKM7:BKN7"/>
    <mergeCell ref="BKO7:BKQ7"/>
    <mergeCell ref="BKU7:BKV7"/>
    <mergeCell ref="BBQ7:BBS7"/>
    <mergeCell ref="BBW7:BBX7"/>
    <mergeCell ref="BBY7:BCA7"/>
    <mergeCell ref="BCE7:BCF7"/>
    <mergeCell ref="BCG7:BCI7"/>
    <mergeCell ref="BAY7:BAZ7"/>
    <mergeCell ref="BBA7:BBC7"/>
    <mergeCell ref="BBG7:BBH7"/>
    <mergeCell ref="BBI7:BBK7"/>
    <mergeCell ref="BBO7:BBP7"/>
    <mergeCell ref="BDE7:BDG7"/>
    <mergeCell ref="BDK7:BDL7"/>
    <mergeCell ref="BDM7:BDO7"/>
    <mergeCell ref="BDS7:BDT7"/>
    <mergeCell ref="BDU7:BDW7"/>
    <mergeCell ref="BCM7:BCN7"/>
    <mergeCell ref="BCO7:BCQ7"/>
    <mergeCell ref="BCU7:BCV7"/>
    <mergeCell ref="BCW7:BCY7"/>
    <mergeCell ref="BDC7:BDD7"/>
    <mergeCell ref="BES7:BEU7"/>
    <mergeCell ref="BEY7:BEZ7"/>
    <mergeCell ref="BFA7:BFC7"/>
    <mergeCell ref="BFG7:BFH7"/>
    <mergeCell ref="BFI7:BFK7"/>
    <mergeCell ref="BEA7:BEB7"/>
    <mergeCell ref="BEC7:BEE7"/>
    <mergeCell ref="BEI7:BEJ7"/>
    <mergeCell ref="BEK7:BEM7"/>
    <mergeCell ref="BEQ7:BER7"/>
    <mergeCell ref="BGG7:BGI7"/>
    <mergeCell ref="BGM7:BGN7"/>
    <mergeCell ref="BGO7:BGQ7"/>
    <mergeCell ref="AWA7:AWB7"/>
    <mergeCell ref="AWC7:AWE7"/>
    <mergeCell ref="AUU7:AUV7"/>
    <mergeCell ref="AUW7:AUY7"/>
    <mergeCell ref="AVC7:AVD7"/>
    <mergeCell ref="AVE7:AVG7"/>
    <mergeCell ref="AVK7:AVL7"/>
    <mergeCell ref="AXA7:AXC7"/>
    <mergeCell ref="AXG7:AXH7"/>
    <mergeCell ref="AXI7:AXK7"/>
    <mergeCell ref="AXO7:AXP7"/>
    <mergeCell ref="AXQ7:AXS7"/>
    <mergeCell ref="AWI7:AWJ7"/>
    <mergeCell ref="AWK7:AWM7"/>
    <mergeCell ref="AWQ7:AWR7"/>
    <mergeCell ref="AWS7:AWU7"/>
    <mergeCell ref="AWY7:AWZ7"/>
    <mergeCell ref="AYO7:AYQ7"/>
    <mergeCell ref="AYU7:AYV7"/>
    <mergeCell ref="AYW7:AYY7"/>
    <mergeCell ref="AZC7:AZD7"/>
    <mergeCell ref="AZE7:AZG7"/>
    <mergeCell ref="AXW7:AXX7"/>
    <mergeCell ref="AXY7:AYA7"/>
    <mergeCell ref="AYE7:AYF7"/>
    <mergeCell ref="AYG7:AYI7"/>
    <mergeCell ref="AYM7:AYN7"/>
    <mergeCell ref="BAC7:BAE7"/>
    <mergeCell ref="BAI7:BAJ7"/>
    <mergeCell ref="BAK7:BAM7"/>
    <mergeCell ref="BAQ7:BAR7"/>
    <mergeCell ref="BAS7:BAU7"/>
    <mergeCell ref="AZK7:AZL7"/>
    <mergeCell ref="AZM7:AZO7"/>
    <mergeCell ref="AZS7:AZT7"/>
    <mergeCell ref="AZU7:AZW7"/>
    <mergeCell ref="BAA7:BAB7"/>
    <mergeCell ref="AQW7:AQY7"/>
    <mergeCell ref="ARC7:ARD7"/>
    <mergeCell ref="ARE7:ARG7"/>
    <mergeCell ref="ARK7:ARL7"/>
    <mergeCell ref="ARM7:ARO7"/>
    <mergeCell ref="AQE7:AQF7"/>
    <mergeCell ref="AQG7:AQI7"/>
    <mergeCell ref="AQM7:AQN7"/>
    <mergeCell ref="AQO7:AQQ7"/>
    <mergeCell ref="AQU7:AQV7"/>
    <mergeCell ref="ASK7:ASM7"/>
    <mergeCell ref="ASQ7:ASR7"/>
    <mergeCell ref="ASS7:ASU7"/>
    <mergeCell ref="ASY7:ASZ7"/>
    <mergeCell ref="ATA7:ATC7"/>
    <mergeCell ref="ARS7:ART7"/>
    <mergeCell ref="ARU7:ARW7"/>
    <mergeCell ref="ASA7:ASB7"/>
    <mergeCell ref="ASC7:ASE7"/>
    <mergeCell ref="ASI7:ASJ7"/>
    <mergeCell ref="ATY7:AUA7"/>
    <mergeCell ref="AUE7:AUF7"/>
    <mergeCell ref="AUG7:AUI7"/>
    <mergeCell ref="AUM7:AUN7"/>
    <mergeCell ref="AUO7:AUQ7"/>
    <mergeCell ref="ATG7:ATH7"/>
    <mergeCell ref="ATI7:ATK7"/>
    <mergeCell ref="ATO7:ATP7"/>
    <mergeCell ref="ATQ7:ATS7"/>
    <mergeCell ref="ATW7:ATX7"/>
    <mergeCell ref="AVM7:AVO7"/>
    <mergeCell ref="AVS7:AVT7"/>
    <mergeCell ref="AVU7:AVW7"/>
    <mergeCell ref="ALG7:ALH7"/>
    <mergeCell ref="ALI7:ALK7"/>
    <mergeCell ref="AKA7:AKB7"/>
    <mergeCell ref="AKC7:AKE7"/>
    <mergeCell ref="AKI7:AKJ7"/>
    <mergeCell ref="AKK7:AKM7"/>
    <mergeCell ref="AKQ7:AKR7"/>
    <mergeCell ref="AMG7:AMI7"/>
    <mergeCell ref="AMM7:AMN7"/>
    <mergeCell ref="AMO7:AMQ7"/>
    <mergeCell ref="AMU7:AMV7"/>
    <mergeCell ref="AMW7:AMY7"/>
    <mergeCell ref="ALO7:ALP7"/>
    <mergeCell ref="ALQ7:ALS7"/>
    <mergeCell ref="ALW7:ALX7"/>
    <mergeCell ref="ALY7:AMA7"/>
    <mergeCell ref="AME7:AMF7"/>
    <mergeCell ref="ANU7:ANW7"/>
    <mergeCell ref="AOA7:AOB7"/>
    <mergeCell ref="AOC7:AOE7"/>
    <mergeCell ref="AOI7:AOJ7"/>
    <mergeCell ref="AOK7:AOM7"/>
    <mergeCell ref="ANC7:AND7"/>
    <mergeCell ref="ANE7:ANG7"/>
    <mergeCell ref="ANK7:ANL7"/>
    <mergeCell ref="ANM7:ANO7"/>
    <mergeCell ref="ANS7:ANT7"/>
    <mergeCell ref="API7:APK7"/>
    <mergeCell ref="APO7:APP7"/>
    <mergeCell ref="APQ7:APS7"/>
    <mergeCell ref="APW7:APX7"/>
    <mergeCell ref="APY7:AQA7"/>
    <mergeCell ref="AOQ7:AOR7"/>
    <mergeCell ref="AOS7:AOU7"/>
    <mergeCell ref="AOY7:AOZ7"/>
    <mergeCell ref="APA7:APC7"/>
    <mergeCell ref="APG7:APH7"/>
    <mergeCell ref="AGC7:AGE7"/>
    <mergeCell ref="AGI7:AGJ7"/>
    <mergeCell ref="AGK7:AGM7"/>
    <mergeCell ref="AGQ7:AGR7"/>
    <mergeCell ref="AGS7:AGU7"/>
    <mergeCell ref="AFK7:AFL7"/>
    <mergeCell ref="AFM7:AFO7"/>
    <mergeCell ref="AFS7:AFT7"/>
    <mergeCell ref="AFU7:AFW7"/>
    <mergeCell ref="AGA7:AGB7"/>
    <mergeCell ref="AHQ7:AHS7"/>
    <mergeCell ref="AHW7:AHX7"/>
    <mergeCell ref="AHY7:AIA7"/>
    <mergeCell ref="AIE7:AIF7"/>
    <mergeCell ref="AIG7:AII7"/>
    <mergeCell ref="AGY7:AGZ7"/>
    <mergeCell ref="AHA7:AHC7"/>
    <mergeCell ref="AHG7:AHH7"/>
    <mergeCell ref="AHI7:AHK7"/>
    <mergeCell ref="AHO7:AHP7"/>
    <mergeCell ref="AJE7:AJG7"/>
    <mergeCell ref="AJK7:AJL7"/>
    <mergeCell ref="AJM7:AJO7"/>
    <mergeCell ref="AJS7:AJT7"/>
    <mergeCell ref="AJU7:AJW7"/>
    <mergeCell ref="AIM7:AIN7"/>
    <mergeCell ref="AIO7:AIQ7"/>
    <mergeCell ref="AIU7:AIV7"/>
    <mergeCell ref="AIW7:AIY7"/>
    <mergeCell ref="AJC7:AJD7"/>
    <mergeCell ref="AKS7:AKU7"/>
    <mergeCell ref="AKY7:AKZ7"/>
    <mergeCell ref="ALA7:ALC7"/>
    <mergeCell ref="AAM7:AAN7"/>
    <mergeCell ref="AAO7:AAQ7"/>
    <mergeCell ref="ZG7:ZH7"/>
    <mergeCell ref="ZI7:ZK7"/>
    <mergeCell ref="ZO7:ZP7"/>
    <mergeCell ref="ZQ7:ZS7"/>
    <mergeCell ref="ZW7:ZX7"/>
    <mergeCell ref="ABM7:ABO7"/>
    <mergeCell ref="ABS7:ABT7"/>
    <mergeCell ref="ABU7:ABW7"/>
    <mergeCell ref="ACA7:ACB7"/>
    <mergeCell ref="ACC7:ACE7"/>
    <mergeCell ref="AAU7:AAV7"/>
    <mergeCell ref="AAW7:AAY7"/>
    <mergeCell ref="ABC7:ABD7"/>
    <mergeCell ref="ABE7:ABG7"/>
    <mergeCell ref="ABK7:ABL7"/>
    <mergeCell ref="ADA7:ADC7"/>
    <mergeCell ref="ADG7:ADH7"/>
    <mergeCell ref="ADI7:ADK7"/>
    <mergeCell ref="ADO7:ADP7"/>
    <mergeCell ref="ADQ7:ADS7"/>
    <mergeCell ref="ACI7:ACJ7"/>
    <mergeCell ref="ACK7:ACM7"/>
    <mergeCell ref="ACQ7:ACR7"/>
    <mergeCell ref="ACS7:ACU7"/>
    <mergeCell ref="ACY7:ACZ7"/>
    <mergeCell ref="AEO7:AEQ7"/>
    <mergeCell ref="AEU7:AEV7"/>
    <mergeCell ref="AEW7:AEY7"/>
    <mergeCell ref="AFC7:AFD7"/>
    <mergeCell ref="AFE7:AFG7"/>
    <mergeCell ref="ADW7:ADX7"/>
    <mergeCell ref="ADY7:AEA7"/>
    <mergeCell ref="AEE7:AEF7"/>
    <mergeCell ref="AEG7:AEI7"/>
    <mergeCell ref="AEM7:AEN7"/>
    <mergeCell ref="VI7:VK7"/>
    <mergeCell ref="VO7:VP7"/>
    <mergeCell ref="VQ7:VS7"/>
    <mergeCell ref="VW7:VX7"/>
    <mergeCell ref="VY7:WA7"/>
    <mergeCell ref="UQ7:UR7"/>
    <mergeCell ref="US7:UU7"/>
    <mergeCell ref="UY7:UZ7"/>
    <mergeCell ref="VA7:VC7"/>
    <mergeCell ref="VG7:VH7"/>
    <mergeCell ref="WW7:WY7"/>
    <mergeCell ref="XC7:XD7"/>
    <mergeCell ref="XE7:XG7"/>
    <mergeCell ref="XK7:XL7"/>
    <mergeCell ref="XM7:XO7"/>
    <mergeCell ref="WE7:WF7"/>
    <mergeCell ref="WG7:WI7"/>
    <mergeCell ref="WM7:WN7"/>
    <mergeCell ref="WO7:WQ7"/>
    <mergeCell ref="WU7:WV7"/>
    <mergeCell ref="YK7:YM7"/>
    <mergeCell ref="YQ7:YR7"/>
    <mergeCell ref="YS7:YU7"/>
    <mergeCell ref="YY7:YZ7"/>
    <mergeCell ref="ZA7:ZC7"/>
    <mergeCell ref="XS7:XT7"/>
    <mergeCell ref="XU7:XW7"/>
    <mergeCell ref="YA7:YB7"/>
    <mergeCell ref="YC7:YE7"/>
    <mergeCell ref="YI7:YJ7"/>
    <mergeCell ref="ZY7:AAA7"/>
    <mergeCell ref="AAE7:AAF7"/>
    <mergeCell ref="AAG7:AAI7"/>
    <mergeCell ref="KE7:KF7"/>
    <mergeCell ref="KG7:KI7"/>
    <mergeCell ref="QS7:QU7"/>
    <mergeCell ref="QY7:QZ7"/>
    <mergeCell ref="RA7:RC7"/>
    <mergeCell ref="RG7:RH7"/>
    <mergeCell ref="RI7:RK7"/>
    <mergeCell ref="QA7:QB7"/>
    <mergeCell ref="QC7:QE7"/>
    <mergeCell ref="QI7:QJ7"/>
    <mergeCell ref="QK7:QM7"/>
    <mergeCell ref="QQ7:QR7"/>
    <mergeCell ref="SG7:SI7"/>
    <mergeCell ref="SM7:SN7"/>
    <mergeCell ref="SO7:SQ7"/>
    <mergeCell ref="SU7:SV7"/>
    <mergeCell ref="SW7:SY7"/>
    <mergeCell ref="RO7:RP7"/>
    <mergeCell ref="RQ7:RS7"/>
    <mergeCell ref="RW7:RX7"/>
    <mergeCell ref="RY7:SA7"/>
    <mergeCell ref="SE7:SF7"/>
    <mergeCell ref="TU7:TW7"/>
    <mergeCell ref="UA7:UB7"/>
    <mergeCell ref="UC7:UE7"/>
    <mergeCell ref="UI7:UJ7"/>
    <mergeCell ref="UK7:UM7"/>
    <mergeCell ref="TC7:TD7"/>
    <mergeCell ref="TE7:TG7"/>
    <mergeCell ref="TK7:TL7"/>
    <mergeCell ref="TM7:TO7"/>
    <mergeCell ref="TS7:TT7"/>
    <mergeCell ref="OM7:ON7"/>
    <mergeCell ref="OO7:OQ7"/>
    <mergeCell ref="OU7:OV7"/>
    <mergeCell ref="OW7:OY7"/>
    <mergeCell ref="PC7:PD7"/>
    <mergeCell ref="XFA6:XFC6"/>
    <mergeCell ref="XES6:XEU6"/>
    <mergeCell ref="XEY6:XEZ6"/>
    <mergeCell ref="XEC6:XEE6"/>
    <mergeCell ref="XCU6:XCV6"/>
    <mergeCell ref="CW7:CY7"/>
    <mergeCell ref="DC7:DD7"/>
    <mergeCell ref="DE7:DG7"/>
    <mergeCell ref="DK7:DL7"/>
    <mergeCell ref="DM7:DO7"/>
    <mergeCell ref="CE7:CF7"/>
    <mergeCell ref="CG7:CI7"/>
    <mergeCell ref="CM7:CN7"/>
    <mergeCell ref="CO7:CQ7"/>
    <mergeCell ref="CU7:CV7"/>
    <mergeCell ref="EK7:EM7"/>
    <mergeCell ref="EQ7:ER7"/>
    <mergeCell ref="ES7:EU7"/>
    <mergeCell ref="EY7:EZ7"/>
    <mergeCell ref="FA7:FC7"/>
    <mergeCell ref="DS7:DT7"/>
    <mergeCell ref="DU7:DW7"/>
    <mergeCell ref="EA7:EB7"/>
    <mergeCell ref="EC7:EE7"/>
    <mergeCell ref="EI7:EJ7"/>
    <mergeCell ref="FY7:GA7"/>
    <mergeCell ref="GE7:GF7"/>
    <mergeCell ref="GG7:GI7"/>
    <mergeCell ref="GM7:GN7"/>
    <mergeCell ref="GO7:GQ7"/>
    <mergeCell ref="FG7:FH7"/>
    <mergeCell ref="FI7:FK7"/>
    <mergeCell ref="FO7:FP7"/>
    <mergeCell ref="FQ7:FS7"/>
    <mergeCell ref="FW7:FX7"/>
    <mergeCell ref="HM7:HO7"/>
    <mergeCell ref="HS7:HT7"/>
    <mergeCell ref="HU7:HW7"/>
    <mergeCell ref="IA7:IB7"/>
    <mergeCell ref="IC7:IE7"/>
    <mergeCell ref="GU7:GV7"/>
    <mergeCell ref="GW7:GY7"/>
    <mergeCell ref="HC7:HD7"/>
    <mergeCell ref="HE7:HG7"/>
    <mergeCell ref="HK7:HL7"/>
    <mergeCell ref="JA7:JC7"/>
    <mergeCell ref="JG7:JH7"/>
    <mergeCell ref="JI7:JK7"/>
    <mergeCell ref="JO7:JP7"/>
    <mergeCell ref="JQ7:JS7"/>
    <mergeCell ref="II7:IJ7"/>
    <mergeCell ref="IK7:IM7"/>
    <mergeCell ref="IQ7:IR7"/>
    <mergeCell ref="IS7:IU7"/>
    <mergeCell ref="IY7:IZ7"/>
    <mergeCell ref="KO7:KQ7"/>
    <mergeCell ref="KU7:KV7"/>
    <mergeCell ref="XBG6:XBH6"/>
    <mergeCell ref="XBI6:XBK6"/>
    <mergeCell ref="XBO6:XBP6"/>
    <mergeCell ref="XBQ6:XBS6"/>
    <mergeCell ref="XBW6:XBX6"/>
    <mergeCell ref="KW7:KY7"/>
    <mergeCell ref="LC7:LD7"/>
    <mergeCell ref="XAY6:XAZ6"/>
    <mergeCell ref="XBA6:XBC6"/>
    <mergeCell ref="XCW6:XCY6"/>
    <mergeCell ref="XDC6:XDD6"/>
    <mergeCell ref="XDE6:XDG6"/>
    <mergeCell ref="WSK6:WSM6"/>
    <mergeCell ref="WSQ6:WSR6"/>
    <mergeCell ref="XDK6:XDL6"/>
    <mergeCell ref="XBY6:XCA6"/>
    <mergeCell ref="XCE6:XCF6"/>
    <mergeCell ref="XCG6:XCI6"/>
    <mergeCell ref="XCM6:XCN6"/>
    <mergeCell ref="XCO6:XCQ6"/>
    <mergeCell ref="AY7:AZ7"/>
    <mergeCell ref="BA7:BC7"/>
    <mergeCell ref="BG7:BH7"/>
    <mergeCell ref="XEI6:XEJ6"/>
    <mergeCell ref="XEK6:XEM6"/>
    <mergeCell ref="XEQ6:XER6"/>
    <mergeCell ref="XDM6:XDO6"/>
    <mergeCell ref="XDS6:XDT6"/>
    <mergeCell ref="XDU6:XDW6"/>
    <mergeCell ref="XEA6:XEB6"/>
    <mergeCell ref="C7:D7"/>
    <mergeCell ref="E7:G7"/>
    <mergeCell ref="BI7:BK7"/>
    <mergeCell ref="BO7:BP7"/>
    <mergeCell ref="BQ7:BS7"/>
    <mergeCell ref="BW7:BX7"/>
    <mergeCell ref="BY7:CA7"/>
    <mergeCell ref="KM7:KN7"/>
    <mergeCell ref="MC7:ME7"/>
    <mergeCell ref="MI7:MJ7"/>
    <mergeCell ref="MK7:MM7"/>
    <mergeCell ref="MQ7:MR7"/>
    <mergeCell ref="MS7:MU7"/>
    <mergeCell ref="LK7:LL7"/>
    <mergeCell ref="LM7:LO7"/>
    <mergeCell ref="LS7:LT7"/>
    <mergeCell ref="LU7:LW7"/>
    <mergeCell ref="MA7:MB7"/>
    <mergeCell ref="NQ7:NS7"/>
    <mergeCell ref="NW7:NX7"/>
    <mergeCell ref="NY7:OA7"/>
    <mergeCell ref="OE7:OF7"/>
    <mergeCell ref="OG7:OI7"/>
    <mergeCell ref="MY7:MZ7"/>
    <mergeCell ref="NA7:NC7"/>
    <mergeCell ref="NG7:NH7"/>
    <mergeCell ref="NI7:NK7"/>
    <mergeCell ref="NO7:NP7"/>
    <mergeCell ref="PE7:PG7"/>
    <mergeCell ref="PK7:PL7"/>
    <mergeCell ref="PM7:PO7"/>
    <mergeCell ref="PS7:PT7"/>
    <mergeCell ref="PU7:PW7"/>
    <mergeCell ref="WVC6:WVD6"/>
    <mergeCell ref="WVE6:WVG6"/>
    <mergeCell ref="WVK6:WVL6"/>
    <mergeCell ref="WVM6:WVO6"/>
    <mergeCell ref="WVS6:WVT6"/>
    <mergeCell ref="LE7:LG7"/>
    <mergeCell ref="JW7:JX7"/>
    <mergeCell ref="JY7:KA7"/>
    <mergeCell ref="WWQ6:WWR6"/>
    <mergeCell ref="WWS6:WWU6"/>
    <mergeCell ref="WWY6:WWZ6"/>
    <mergeCell ref="WXA6:WXC6"/>
    <mergeCell ref="WXG6:WXH6"/>
    <mergeCell ref="WVU6:WVW6"/>
    <mergeCell ref="WWA6:WWB6"/>
    <mergeCell ref="WWC6:WWE6"/>
    <mergeCell ref="WWI6:WWJ6"/>
    <mergeCell ref="WWK6:WWM6"/>
    <mergeCell ref="WYM6:WYN6"/>
    <mergeCell ref="WYO6:WYQ6"/>
    <mergeCell ref="WYU6:WYV6"/>
    <mergeCell ref="WXI6:WXK6"/>
    <mergeCell ref="WXO6:WXP6"/>
    <mergeCell ref="WXQ6:WXS6"/>
    <mergeCell ref="WXW6:WXX6"/>
    <mergeCell ref="WXY6:WYA6"/>
    <mergeCell ref="WZS6:WZT6"/>
    <mergeCell ref="WZU6:WZW6"/>
    <mergeCell ref="XAA6:XAB6"/>
    <mergeCell ref="XAC6:XAE6"/>
    <mergeCell ref="XAI6:XAJ6"/>
    <mergeCell ref="WYW6:WYY6"/>
    <mergeCell ref="WZC6:WZD6"/>
    <mergeCell ref="WZE6:WZG6"/>
    <mergeCell ref="WZK6:WZL6"/>
    <mergeCell ref="WZM6:WZO6"/>
    <mergeCell ref="WYE6:WYF6"/>
    <mergeCell ref="WYG6:WYI6"/>
    <mergeCell ref="XAK6:XAM6"/>
    <mergeCell ref="XAQ6:XAR6"/>
    <mergeCell ref="XAS6:XAU6"/>
    <mergeCell ref="WQM6:WQN6"/>
    <mergeCell ref="WQO6:WQQ6"/>
    <mergeCell ref="WQU6:WQV6"/>
    <mergeCell ref="WQW6:WQY6"/>
    <mergeCell ref="WRC6:WRD6"/>
    <mergeCell ref="WPQ6:WPS6"/>
    <mergeCell ref="WPW6:WPX6"/>
    <mergeCell ref="WPY6:WQA6"/>
    <mergeCell ref="WQE6:WQF6"/>
    <mergeCell ref="WQG6:WQI6"/>
    <mergeCell ref="WSA6:WSB6"/>
    <mergeCell ref="WSC6:WSE6"/>
    <mergeCell ref="WSI6:WSJ6"/>
    <mergeCell ref="WRE6:WRG6"/>
    <mergeCell ref="WRK6:WRL6"/>
    <mergeCell ref="WRM6:WRO6"/>
    <mergeCell ref="WRS6:WRT6"/>
    <mergeCell ref="WRU6:WRW6"/>
    <mergeCell ref="WTO6:WTP6"/>
    <mergeCell ref="WTQ6:WTS6"/>
    <mergeCell ref="WTW6:WTX6"/>
    <mergeCell ref="WTY6:WUA6"/>
    <mergeCell ref="WUE6:WUF6"/>
    <mergeCell ref="WSS6:WSU6"/>
    <mergeCell ref="WSY6:WSZ6"/>
    <mergeCell ref="WTA6:WTC6"/>
    <mergeCell ref="WTG6:WTH6"/>
    <mergeCell ref="WTI6:WTK6"/>
    <mergeCell ref="WUG6:WUI6"/>
    <mergeCell ref="WUM6:WUN6"/>
    <mergeCell ref="WUO6:WUQ6"/>
    <mergeCell ref="WUU6:WUV6"/>
    <mergeCell ref="WUW6:WUY6"/>
    <mergeCell ref="WKS6:WKU6"/>
    <mergeCell ref="WKY6:WKZ6"/>
    <mergeCell ref="WJM6:WJO6"/>
    <mergeCell ref="WJS6:WJT6"/>
    <mergeCell ref="WJU6:WJW6"/>
    <mergeCell ref="WKA6:WKB6"/>
    <mergeCell ref="WKC6:WKE6"/>
    <mergeCell ref="WLW6:WLX6"/>
    <mergeCell ref="WLY6:WMA6"/>
    <mergeCell ref="WME6:WMF6"/>
    <mergeCell ref="WMG6:WMI6"/>
    <mergeCell ref="WMM6:WMN6"/>
    <mergeCell ref="WLA6:WLC6"/>
    <mergeCell ref="WLG6:WLH6"/>
    <mergeCell ref="WLI6:WLK6"/>
    <mergeCell ref="WLO6:WLP6"/>
    <mergeCell ref="WLQ6:WLS6"/>
    <mergeCell ref="WNK6:WNL6"/>
    <mergeCell ref="WNM6:WNO6"/>
    <mergeCell ref="WNS6:WNT6"/>
    <mergeCell ref="WNU6:WNW6"/>
    <mergeCell ref="WOA6:WOB6"/>
    <mergeCell ref="WMO6:WMQ6"/>
    <mergeCell ref="WMU6:WMV6"/>
    <mergeCell ref="WMW6:WMY6"/>
    <mergeCell ref="WNC6:WND6"/>
    <mergeCell ref="WNE6:WNG6"/>
    <mergeCell ref="WOY6:WOZ6"/>
    <mergeCell ref="WPA6:WPC6"/>
    <mergeCell ref="WPG6:WPH6"/>
    <mergeCell ref="WPI6:WPK6"/>
    <mergeCell ref="WPO6:WPP6"/>
    <mergeCell ref="WOC6:WOE6"/>
    <mergeCell ref="WOI6:WOJ6"/>
    <mergeCell ref="WOK6:WOM6"/>
    <mergeCell ref="WOQ6:WOR6"/>
    <mergeCell ref="WOS6:WOU6"/>
    <mergeCell ref="WFS6:WFT6"/>
    <mergeCell ref="WFU6:WFW6"/>
    <mergeCell ref="WGA6:WGB6"/>
    <mergeCell ref="WGC6:WGE6"/>
    <mergeCell ref="WGI6:WGJ6"/>
    <mergeCell ref="WEW6:WEY6"/>
    <mergeCell ref="WFC6:WFD6"/>
    <mergeCell ref="WFE6:WFG6"/>
    <mergeCell ref="WFK6:WFL6"/>
    <mergeCell ref="WFM6:WFO6"/>
    <mergeCell ref="WHG6:WHH6"/>
    <mergeCell ref="WHI6:WHK6"/>
    <mergeCell ref="WHO6:WHP6"/>
    <mergeCell ref="WHQ6:WHS6"/>
    <mergeCell ref="WHW6:WHX6"/>
    <mergeCell ref="WGK6:WGM6"/>
    <mergeCell ref="WGQ6:WGR6"/>
    <mergeCell ref="WGS6:WGU6"/>
    <mergeCell ref="WGY6:WGZ6"/>
    <mergeCell ref="WHA6:WHC6"/>
    <mergeCell ref="WIU6:WIV6"/>
    <mergeCell ref="WIW6:WIY6"/>
    <mergeCell ref="WJC6:WJD6"/>
    <mergeCell ref="WJE6:WJG6"/>
    <mergeCell ref="WJK6:WJL6"/>
    <mergeCell ref="WHY6:WIA6"/>
    <mergeCell ref="WIE6:WIF6"/>
    <mergeCell ref="WIG6:WII6"/>
    <mergeCell ref="WIM6:WIN6"/>
    <mergeCell ref="WIO6:WIQ6"/>
    <mergeCell ref="WKI6:WKJ6"/>
    <mergeCell ref="WKK6:WKM6"/>
    <mergeCell ref="WKQ6:WKR6"/>
    <mergeCell ref="VZY6:WAA6"/>
    <mergeCell ref="WAE6:WAF6"/>
    <mergeCell ref="VYS6:VYU6"/>
    <mergeCell ref="VYY6:VYZ6"/>
    <mergeCell ref="VZA6:VZC6"/>
    <mergeCell ref="VZG6:VZH6"/>
    <mergeCell ref="VZI6:VZK6"/>
    <mergeCell ref="WBC6:WBD6"/>
    <mergeCell ref="WBE6:WBG6"/>
    <mergeCell ref="WBK6:WBL6"/>
    <mergeCell ref="WBM6:WBO6"/>
    <mergeCell ref="WBS6:WBT6"/>
    <mergeCell ref="WAG6:WAI6"/>
    <mergeCell ref="WAM6:WAN6"/>
    <mergeCell ref="WAO6:WAQ6"/>
    <mergeCell ref="WAU6:WAV6"/>
    <mergeCell ref="WAW6:WAY6"/>
    <mergeCell ref="WCQ6:WCR6"/>
    <mergeCell ref="WCS6:WCU6"/>
    <mergeCell ref="WCY6:WCZ6"/>
    <mergeCell ref="WDA6:WDC6"/>
    <mergeCell ref="WDG6:WDH6"/>
    <mergeCell ref="WBU6:WBW6"/>
    <mergeCell ref="WCA6:WCB6"/>
    <mergeCell ref="WCC6:WCE6"/>
    <mergeCell ref="WCI6:WCJ6"/>
    <mergeCell ref="WCK6:WCM6"/>
    <mergeCell ref="WEE6:WEF6"/>
    <mergeCell ref="WEG6:WEI6"/>
    <mergeCell ref="WEM6:WEN6"/>
    <mergeCell ref="WEO6:WEQ6"/>
    <mergeCell ref="WEU6:WEV6"/>
    <mergeCell ref="WDI6:WDK6"/>
    <mergeCell ref="WDO6:WDP6"/>
    <mergeCell ref="WDQ6:WDS6"/>
    <mergeCell ref="WDW6:WDX6"/>
    <mergeCell ref="WDY6:WEA6"/>
    <mergeCell ref="VUY6:VUZ6"/>
    <mergeCell ref="VVA6:VVC6"/>
    <mergeCell ref="VVG6:VVH6"/>
    <mergeCell ref="VVI6:VVK6"/>
    <mergeCell ref="VVO6:VVP6"/>
    <mergeCell ref="VUC6:VUE6"/>
    <mergeCell ref="VUI6:VUJ6"/>
    <mergeCell ref="VUK6:VUM6"/>
    <mergeCell ref="VUQ6:VUR6"/>
    <mergeCell ref="VUS6:VUU6"/>
    <mergeCell ref="VWM6:VWN6"/>
    <mergeCell ref="VWO6:VWQ6"/>
    <mergeCell ref="VWU6:VWV6"/>
    <mergeCell ref="VWW6:VWY6"/>
    <mergeCell ref="VXC6:VXD6"/>
    <mergeCell ref="VVQ6:VVS6"/>
    <mergeCell ref="VVW6:VVX6"/>
    <mergeCell ref="VVY6:VWA6"/>
    <mergeCell ref="VWE6:VWF6"/>
    <mergeCell ref="VWG6:VWI6"/>
    <mergeCell ref="VYA6:VYB6"/>
    <mergeCell ref="VYC6:VYE6"/>
    <mergeCell ref="VYI6:VYJ6"/>
    <mergeCell ref="VYK6:VYM6"/>
    <mergeCell ref="VYQ6:VYR6"/>
    <mergeCell ref="VXE6:VXG6"/>
    <mergeCell ref="VXK6:VXL6"/>
    <mergeCell ref="VXM6:VXO6"/>
    <mergeCell ref="VXS6:VXT6"/>
    <mergeCell ref="VXU6:VXW6"/>
    <mergeCell ref="VZO6:VZP6"/>
    <mergeCell ref="VZQ6:VZS6"/>
    <mergeCell ref="VZW6:VZX6"/>
    <mergeCell ref="VPE6:VPG6"/>
    <mergeCell ref="VPK6:VPL6"/>
    <mergeCell ref="VNY6:VOA6"/>
    <mergeCell ref="VOE6:VOF6"/>
    <mergeCell ref="VOG6:VOI6"/>
    <mergeCell ref="VOM6:VON6"/>
    <mergeCell ref="VOO6:VOQ6"/>
    <mergeCell ref="VQI6:VQJ6"/>
    <mergeCell ref="VQK6:VQM6"/>
    <mergeCell ref="VQQ6:VQR6"/>
    <mergeCell ref="VQS6:VQU6"/>
    <mergeCell ref="VQY6:VQZ6"/>
    <mergeCell ref="VPM6:VPO6"/>
    <mergeCell ref="VPS6:VPT6"/>
    <mergeCell ref="VPU6:VPW6"/>
    <mergeCell ref="VQA6:VQB6"/>
    <mergeCell ref="VQC6:VQE6"/>
    <mergeCell ref="VRW6:VRX6"/>
    <mergeCell ref="VRY6:VSA6"/>
    <mergeCell ref="VSE6:VSF6"/>
    <mergeCell ref="VSG6:VSI6"/>
    <mergeCell ref="VSM6:VSN6"/>
    <mergeCell ref="VRA6:VRC6"/>
    <mergeCell ref="VRG6:VRH6"/>
    <mergeCell ref="VRI6:VRK6"/>
    <mergeCell ref="VRO6:VRP6"/>
    <mergeCell ref="VRQ6:VRS6"/>
    <mergeCell ref="VTK6:VTL6"/>
    <mergeCell ref="VTM6:VTO6"/>
    <mergeCell ref="VTS6:VTT6"/>
    <mergeCell ref="VTU6:VTW6"/>
    <mergeCell ref="VUA6:VUB6"/>
    <mergeCell ref="VSO6:VSQ6"/>
    <mergeCell ref="VSU6:VSV6"/>
    <mergeCell ref="VSW6:VSY6"/>
    <mergeCell ref="VTC6:VTD6"/>
    <mergeCell ref="VTE6:VTG6"/>
    <mergeCell ref="VKE6:VKF6"/>
    <mergeCell ref="VKG6:VKI6"/>
    <mergeCell ref="VKM6:VKN6"/>
    <mergeCell ref="VKO6:VKQ6"/>
    <mergeCell ref="VKU6:VKV6"/>
    <mergeCell ref="VJI6:VJK6"/>
    <mergeCell ref="VJO6:VJP6"/>
    <mergeCell ref="VJQ6:VJS6"/>
    <mergeCell ref="VJW6:VJX6"/>
    <mergeCell ref="VJY6:VKA6"/>
    <mergeCell ref="VLS6:VLT6"/>
    <mergeCell ref="VLU6:VLW6"/>
    <mergeCell ref="VMA6:VMB6"/>
    <mergeCell ref="VMC6:VME6"/>
    <mergeCell ref="VMI6:VMJ6"/>
    <mergeCell ref="VKW6:VKY6"/>
    <mergeCell ref="VLC6:VLD6"/>
    <mergeCell ref="VLE6:VLG6"/>
    <mergeCell ref="VLK6:VLL6"/>
    <mergeCell ref="VLM6:VLO6"/>
    <mergeCell ref="VNG6:VNH6"/>
    <mergeCell ref="VNI6:VNK6"/>
    <mergeCell ref="VNO6:VNP6"/>
    <mergeCell ref="VNQ6:VNS6"/>
    <mergeCell ref="VNW6:VNX6"/>
    <mergeCell ref="VMK6:VMM6"/>
    <mergeCell ref="VMQ6:VMR6"/>
    <mergeCell ref="VMS6:VMU6"/>
    <mergeCell ref="VMY6:VMZ6"/>
    <mergeCell ref="VNA6:VNC6"/>
    <mergeCell ref="VOU6:VOV6"/>
    <mergeCell ref="VOW6:VOY6"/>
    <mergeCell ref="VPC6:VPD6"/>
    <mergeCell ref="VEK6:VEM6"/>
    <mergeCell ref="VEQ6:VER6"/>
    <mergeCell ref="VDE6:VDG6"/>
    <mergeCell ref="VDK6:VDL6"/>
    <mergeCell ref="VDM6:VDO6"/>
    <mergeCell ref="VDS6:VDT6"/>
    <mergeCell ref="VDU6:VDW6"/>
    <mergeCell ref="VFO6:VFP6"/>
    <mergeCell ref="VFQ6:VFS6"/>
    <mergeCell ref="VFW6:VFX6"/>
    <mergeCell ref="VFY6:VGA6"/>
    <mergeCell ref="VGE6:VGF6"/>
    <mergeCell ref="VES6:VEU6"/>
    <mergeCell ref="VEY6:VEZ6"/>
    <mergeCell ref="VFA6:VFC6"/>
    <mergeCell ref="VFG6:VFH6"/>
    <mergeCell ref="VFI6:VFK6"/>
    <mergeCell ref="VHC6:VHD6"/>
    <mergeCell ref="VHE6:VHG6"/>
    <mergeCell ref="VHK6:VHL6"/>
    <mergeCell ref="VHM6:VHO6"/>
    <mergeCell ref="VHS6:VHT6"/>
    <mergeCell ref="VGG6:VGI6"/>
    <mergeCell ref="VGM6:VGN6"/>
    <mergeCell ref="VGO6:VGQ6"/>
    <mergeCell ref="VGU6:VGV6"/>
    <mergeCell ref="VGW6:VGY6"/>
    <mergeCell ref="VIQ6:VIR6"/>
    <mergeCell ref="VIS6:VIU6"/>
    <mergeCell ref="VIY6:VIZ6"/>
    <mergeCell ref="VJA6:VJC6"/>
    <mergeCell ref="VJG6:VJH6"/>
    <mergeCell ref="VHU6:VHW6"/>
    <mergeCell ref="VIA6:VIB6"/>
    <mergeCell ref="VIC6:VIE6"/>
    <mergeCell ref="VII6:VIJ6"/>
    <mergeCell ref="VIK6:VIM6"/>
    <mergeCell ref="UZK6:UZL6"/>
    <mergeCell ref="UZM6:UZO6"/>
    <mergeCell ref="UZS6:UZT6"/>
    <mergeCell ref="UZU6:UZW6"/>
    <mergeCell ref="VAA6:VAB6"/>
    <mergeCell ref="UYO6:UYQ6"/>
    <mergeCell ref="UYU6:UYV6"/>
    <mergeCell ref="UYW6:UYY6"/>
    <mergeCell ref="UZC6:UZD6"/>
    <mergeCell ref="UZE6:UZG6"/>
    <mergeCell ref="VAY6:VAZ6"/>
    <mergeCell ref="VBA6:VBC6"/>
    <mergeCell ref="VBG6:VBH6"/>
    <mergeCell ref="VBI6:VBK6"/>
    <mergeCell ref="VBO6:VBP6"/>
    <mergeCell ref="VAC6:VAE6"/>
    <mergeCell ref="VAI6:VAJ6"/>
    <mergeCell ref="VAK6:VAM6"/>
    <mergeCell ref="VAQ6:VAR6"/>
    <mergeCell ref="VAS6:VAU6"/>
    <mergeCell ref="VCM6:VCN6"/>
    <mergeCell ref="VCO6:VCQ6"/>
    <mergeCell ref="VCU6:VCV6"/>
    <mergeCell ref="VCW6:VCY6"/>
    <mergeCell ref="VDC6:VDD6"/>
    <mergeCell ref="VBQ6:VBS6"/>
    <mergeCell ref="VBW6:VBX6"/>
    <mergeCell ref="VBY6:VCA6"/>
    <mergeCell ref="VCE6:VCF6"/>
    <mergeCell ref="VCG6:VCI6"/>
    <mergeCell ref="VEA6:VEB6"/>
    <mergeCell ref="VEC6:VEE6"/>
    <mergeCell ref="VEI6:VEJ6"/>
    <mergeCell ref="UTQ6:UTS6"/>
    <mergeCell ref="UTW6:UTX6"/>
    <mergeCell ref="USK6:USM6"/>
    <mergeCell ref="USQ6:USR6"/>
    <mergeCell ref="USS6:USU6"/>
    <mergeCell ref="USY6:USZ6"/>
    <mergeCell ref="UTA6:UTC6"/>
    <mergeCell ref="UUU6:UUV6"/>
    <mergeCell ref="UUW6:UUY6"/>
    <mergeCell ref="UVC6:UVD6"/>
    <mergeCell ref="UVE6:UVG6"/>
    <mergeCell ref="UVK6:UVL6"/>
    <mergeCell ref="UTY6:UUA6"/>
    <mergeCell ref="UUE6:UUF6"/>
    <mergeCell ref="UUG6:UUI6"/>
    <mergeCell ref="UUM6:UUN6"/>
    <mergeCell ref="UUO6:UUQ6"/>
    <mergeCell ref="UWI6:UWJ6"/>
    <mergeCell ref="UWK6:UWM6"/>
    <mergeCell ref="UWQ6:UWR6"/>
    <mergeCell ref="UWS6:UWU6"/>
    <mergeCell ref="UWY6:UWZ6"/>
    <mergeCell ref="UVM6:UVO6"/>
    <mergeCell ref="UVS6:UVT6"/>
    <mergeCell ref="UVU6:UVW6"/>
    <mergeCell ref="UWA6:UWB6"/>
    <mergeCell ref="UWC6:UWE6"/>
    <mergeCell ref="UXW6:UXX6"/>
    <mergeCell ref="UXY6:UYA6"/>
    <mergeCell ref="UYE6:UYF6"/>
    <mergeCell ref="UYG6:UYI6"/>
    <mergeCell ref="UYM6:UYN6"/>
    <mergeCell ref="UXA6:UXC6"/>
    <mergeCell ref="UXG6:UXH6"/>
    <mergeCell ref="UXI6:UXK6"/>
    <mergeCell ref="UXO6:UXP6"/>
    <mergeCell ref="UXQ6:UXS6"/>
    <mergeCell ref="UOQ6:UOR6"/>
    <mergeCell ref="UOS6:UOU6"/>
    <mergeCell ref="UOY6:UOZ6"/>
    <mergeCell ref="UPA6:UPC6"/>
    <mergeCell ref="UPG6:UPH6"/>
    <mergeCell ref="UNU6:UNW6"/>
    <mergeCell ref="UOA6:UOB6"/>
    <mergeCell ref="UOC6:UOE6"/>
    <mergeCell ref="UOI6:UOJ6"/>
    <mergeCell ref="UOK6:UOM6"/>
    <mergeCell ref="UQE6:UQF6"/>
    <mergeCell ref="UQG6:UQI6"/>
    <mergeCell ref="UQM6:UQN6"/>
    <mergeCell ref="UQO6:UQQ6"/>
    <mergeCell ref="UQU6:UQV6"/>
    <mergeCell ref="UPI6:UPK6"/>
    <mergeCell ref="UPO6:UPP6"/>
    <mergeCell ref="UPQ6:UPS6"/>
    <mergeCell ref="UPW6:UPX6"/>
    <mergeCell ref="UPY6:UQA6"/>
    <mergeCell ref="URS6:URT6"/>
    <mergeCell ref="URU6:URW6"/>
    <mergeCell ref="USA6:USB6"/>
    <mergeCell ref="USC6:USE6"/>
    <mergeCell ref="USI6:USJ6"/>
    <mergeCell ref="UQW6:UQY6"/>
    <mergeCell ref="URC6:URD6"/>
    <mergeCell ref="URE6:URG6"/>
    <mergeCell ref="URK6:URL6"/>
    <mergeCell ref="URM6:URO6"/>
    <mergeCell ref="UTG6:UTH6"/>
    <mergeCell ref="UTI6:UTK6"/>
    <mergeCell ref="UTO6:UTP6"/>
    <mergeCell ref="UIW6:UIY6"/>
    <mergeCell ref="UJC6:UJD6"/>
    <mergeCell ref="UHQ6:UHS6"/>
    <mergeCell ref="UHW6:UHX6"/>
    <mergeCell ref="UHY6:UIA6"/>
    <mergeCell ref="UIE6:UIF6"/>
    <mergeCell ref="UIG6:UII6"/>
    <mergeCell ref="UKA6:UKB6"/>
    <mergeCell ref="UKC6:UKE6"/>
    <mergeCell ref="UKI6:UKJ6"/>
    <mergeCell ref="UKK6:UKM6"/>
    <mergeCell ref="UKQ6:UKR6"/>
    <mergeCell ref="UJE6:UJG6"/>
    <mergeCell ref="UJK6:UJL6"/>
    <mergeCell ref="UJM6:UJO6"/>
    <mergeCell ref="UJS6:UJT6"/>
    <mergeCell ref="UJU6:UJW6"/>
    <mergeCell ref="ULO6:ULP6"/>
    <mergeCell ref="ULQ6:ULS6"/>
    <mergeCell ref="ULW6:ULX6"/>
    <mergeCell ref="ULY6:UMA6"/>
    <mergeCell ref="UME6:UMF6"/>
    <mergeCell ref="UKS6:UKU6"/>
    <mergeCell ref="UKY6:UKZ6"/>
    <mergeCell ref="ULA6:ULC6"/>
    <mergeCell ref="ULG6:ULH6"/>
    <mergeCell ref="ULI6:ULK6"/>
    <mergeCell ref="UNC6:UND6"/>
    <mergeCell ref="UNE6:UNG6"/>
    <mergeCell ref="UNK6:UNL6"/>
    <mergeCell ref="UNM6:UNO6"/>
    <mergeCell ref="UNS6:UNT6"/>
    <mergeCell ref="UMG6:UMI6"/>
    <mergeCell ref="UMM6:UMN6"/>
    <mergeCell ref="UMO6:UMQ6"/>
    <mergeCell ref="UMU6:UMV6"/>
    <mergeCell ref="UMW6:UMY6"/>
    <mergeCell ref="UDW6:UDX6"/>
    <mergeCell ref="UDY6:UEA6"/>
    <mergeCell ref="UEE6:UEF6"/>
    <mergeCell ref="UEG6:UEI6"/>
    <mergeCell ref="UEM6:UEN6"/>
    <mergeCell ref="UDA6:UDC6"/>
    <mergeCell ref="UDG6:UDH6"/>
    <mergeCell ref="UDI6:UDK6"/>
    <mergeCell ref="UDO6:UDP6"/>
    <mergeCell ref="UDQ6:UDS6"/>
    <mergeCell ref="UFK6:UFL6"/>
    <mergeCell ref="UFM6:UFO6"/>
    <mergeCell ref="UFS6:UFT6"/>
    <mergeCell ref="UFU6:UFW6"/>
    <mergeCell ref="UGA6:UGB6"/>
    <mergeCell ref="UEO6:UEQ6"/>
    <mergeCell ref="UEU6:UEV6"/>
    <mergeCell ref="UEW6:UEY6"/>
    <mergeCell ref="UFC6:UFD6"/>
    <mergeCell ref="UFE6:UFG6"/>
    <mergeCell ref="UGY6:UGZ6"/>
    <mergeCell ref="UHA6:UHC6"/>
    <mergeCell ref="UHG6:UHH6"/>
    <mergeCell ref="UHI6:UHK6"/>
    <mergeCell ref="UHO6:UHP6"/>
    <mergeCell ref="UGC6:UGE6"/>
    <mergeCell ref="UGI6:UGJ6"/>
    <mergeCell ref="UGK6:UGM6"/>
    <mergeCell ref="UGQ6:UGR6"/>
    <mergeCell ref="UGS6:UGU6"/>
    <mergeCell ref="UIM6:UIN6"/>
    <mergeCell ref="UIO6:UIQ6"/>
    <mergeCell ref="UIU6:UIV6"/>
    <mergeCell ref="TYC6:TYE6"/>
    <mergeCell ref="TYI6:TYJ6"/>
    <mergeCell ref="TWW6:TWY6"/>
    <mergeCell ref="TXC6:TXD6"/>
    <mergeCell ref="TXE6:TXG6"/>
    <mergeCell ref="TXK6:TXL6"/>
    <mergeCell ref="TXM6:TXO6"/>
    <mergeCell ref="TZG6:TZH6"/>
    <mergeCell ref="TZI6:TZK6"/>
    <mergeCell ref="TZO6:TZP6"/>
    <mergeCell ref="TZQ6:TZS6"/>
    <mergeCell ref="TZW6:TZX6"/>
    <mergeCell ref="TYK6:TYM6"/>
    <mergeCell ref="TYQ6:TYR6"/>
    <mergeCell ref="TYS6:TYU6"/>
    <mergeCell ref="TYY6:TYZ6"/>
    <mergeCell ref="TZA6:TZC6"/>
    <mergeCell ref="UAU6:UAV6"/>
    <mergeCell ref="UAW6:UAY6"/>
    <mergeCell ref="UBC6:UBD6"/>
    <mergeCell ref="UBE6:UBG6"/>
    <mergeCell ref="UBK6:UBL6"/>
    <mergeCell ref="TZY6:UAA6"/>
    <mergeCell ref="UAE6:UAF6"/>
    <mergeCell ref="UAG6:UAI6"/>
    <mergeCell ref="UAM6:UAN6"/>
    <mergeCell ref="UAO6:UAQ6"/>
    <mergeCell ref="UCI6:UCJ6"/>
    <mergeCell ref="UCK6:UCM6"/>
    <mergeCell ref="UCQ6:UCR6"/>
    <mergeCell ref="UCS6:UCU6"/>
    <mergeCell ref="UCY6:UCZ6"/>
    <mergeCell ref="UBM6:UBO6"/>
    <mergeCell ref="UBS6:UBT6"/>
    <mergeCell ref="UBU6:UBW6"/>
    <mergeCell ref="UCA6:UCB6"/>
    <mergeCell ref="UCC6:UCE6"/>
    <mergeCell ref="TTC6:TTD6"/>
    <mergeCell ref="TTE6:TTG6"/>
    <mergeCell ref="TTK6:TTL6"/>
    <mergeCell ref="TTM6:TTO6"/>
    <mergeCell ref="TTS6:TTT6"/>
    <mergeCell ref="TSG6:TSI6"/>
    <mergeCell ref="TSM6:TSN6"/>
    <mergeCell ref="TSO6:TSQ6"/>
    <mergeCell ref="TSU6:TSV6"/>
    <mergeCell ref="TSW6:TSY6"/>
    <mergeCell ref="TUQ6:TUR6"/>
    <mergeCell ref="TUS6:TUU6"/>
    <mergeCell ref="TUY6:TUZ6"/>
    <mergeCell ref="TVA6:TVC6"/>
    <mergeCell ref="TVG6:TVH6"/>
    <mergeCell ref="TTU6:TTW6"/>
    <mergeCell ref="TUA6:TUB6"/>
    <mergeCell ref="TUC6:TUE6"/>
    <mergeCell ref="TUI6:TUJ6"/>
    <mergeCell ref="TUK6:TUM6"/>
    <mergeCell ref="TWE6:TWF6"/>
    <mergeCell ref="TWG6:TWI6"/>
    <mergeCell ref="TWM6:TWN6"/>
    <mergeCell ref="TWO6:TWQ6"/>
    <mergeCell ref="TWU6:TWV6"/>
    <mergeCell ref="TVI6:TVK6"/>
    <mergeCell ref="TVO6:TVP6"/>
    <mergeCell ref="TVQ6:TVS6"/>
    <mergeCell ref="TVW6:TVX6"/>
    <mergeCell ref="TVY6:TWA6"/>
    <mergeCell ref="TXS6:TXT6"/>
    <mergeCell ref="TXU6:TXW6"/>
    <mergeCell ref="TYA6:TYB6"/>
    <mergeCell ref="TNI6:TNK6"/>
    <mergeCell ref="TNO6:TNP6"/>
    <mergeCell ref="TMC6:TME6"/>
    <mergeCell ref="TMI6:TMJ6"/>
    <mergeCell ref="TMK6:TMM6"/>
    <mergeCell ref="TMQ6:TMR6"/>
    <mergeCell ref="TMS6:TMU6"/>
    <mergeCell ref="TOM6:TON6"/>
    <mergeCell ref="TOO6:TOQ6"/>
    <mergeCell ref="TOU6:TOV6"/>
    <mergeCell ref="TOW6:TOY6"/>
    <mergeCell ref="TPC6:TPD6"/>
    <mergeCell ref="TNQ6:TNS6"/>
    <mergeCell ref="TNW6:TNX6"/>
    <mergeCell ref="TNY6:TOA6"/>
    <mergeCell ref="TOE6:TOF6"/>
    <mergeCell ref="TOG6:TOI6"/>
    <mergeCell ref="TQA6:TQB6"/>
    <mergeCell ref="TQC6:TQE6"/>
    <mergeCell ref="TQI6:TQJ6"/>
    <mergeCell ref="TQK6:TQM6"/>
    <mergeCell ref="TQQ6:TQR6"/>
    <mergeCell ref="TPE6:TPG6"/>
    <mergeCell ref="TPK6:TPL6"/>
    <mergeCell ref="TPM6:TPO6"/>
    <mergeCell ref="TPS6:TPT6"/>
    <mergeCell ref="TPU6:TPW6"/>
    <mergeCell ref="TRO6:TRP6"/>
    <mergeCell ref="TRQ6:TRS6"/>
    <mergeCell ref="TRW6:TRX6"/>
    <mergeCell ref="TRY6:TSA6"/>
    <mergeCell ref="TSE6:TSF6"/>
    <mergeCell ref="TQS6:TQU6"/>
    <mergeCell ref="TQY6:TQZ6"/>
    <mergeCell ref="TRA6:TRC6"/>
    <mergeCell ref="TRG6:TRH6"/>
    <mergeCell ref="TRI6:TRK6"/>
    <mergeCell ref="TII6:TIJ6"/>
    <mergeCell ref="TIK6:TIM6"/>
    <mergeCell ref="TIQ6:TIR6"/>
    <mergeCell ref="TIS6:TIU6"/>
    <mergeCell ref="TIY6:TIZ6"/>
    <mergeCell ref="THM6:THO6"/>
    <mergeCell ref="THS6:THT6"/>
    <mergeCell ref="THU6:THW6"/>
    <mergeCell ref="TIA6:TIB6"/>
    <mergeCell ref="TIC6:TIE6"/>
    <mergeCell ref="TJW6:TJX6"/>
    <mergeCell ref="TJY6:TKA6"/>
    <mergeCell ref="TKE6:TKF6"/>
    <mergeCell ref="TKG6:TKI6"/>
    <mergeCell ref="TKM6:TKN6"/>
    <mergeCell ref="TJA6:TJC6"/>
    <mergeCell ref="TJG6:TJH6"/>
    <mergeCell ref="TJI6:TJK6"/>
    <mergeCell ref="TJO6:TJP6"/>
    <mergeCell ref="TJQ6:TJS6"/>
    <mergeCell ref="TLK6:TLL6"/>
    <mergeCell ref="TLM6:TLO6"/>
    <mergeCell ref="TLS6:TLT6"/>
    <mergeCell ref="TLU6:TLW6"/>
    <mergeCell ref="TMA6:TMB6"/>
    <mergeCell ref="TKO6:TKQ6"/>
    <mergeCell ref="TKU6:TKV6"/>
    <mergeCell ref="TKW6:TKY6"/>
    <mergeCell ref="TLC6:TLD6"/>
    <mergeCell ref="TLE6:TLG6"/>
    <mergeCell ref="TMY6:TMZ6"/>
    <mergeCell ref="TNA6:TNC6"/>
    <mergeCell ref="TNG6:TNH6"/>
    <mergeCell ref="TCO6:TCQ6"/>
    <mergeCell ref="TCU6:TCV6"/>
    <mergeCell ref="TBI6:TBK6"/>
    <mergeCell ref="TBO6:TBP6"/>
    <mergeCell ref="TBQ6:TBS6"/>
    <mergeCell ref="TBW6:TBX6"/>
    <mergeCell ref="TBY6:TCA6"/>
    <mergeCell ref="TDS6:TDT6"/>
    <mergeCell ref="TDU6:TDW6"/>
    <mergeCell ref="TEA6:TEB6"/>
    <mergeCell ref="TEC6:TEE6"/>
    <mergeCell ref="TEI6:TEJ6"/>
    <mergeCell ref="TCW6:TCY6"/>
    <mergeCell ref="TDC6:TDD6"/>
    <mergeCell ref="TDE6:TDG6"/>
    <mergeCell ref="TDK6:TDL6"/>
    <mergeCell ref="TDM6:TDO6"/>
    <mergeCell ref="TFG6:TFH6"/>
    <mergeCell ref="TFI6:TFK6"/>
    <mergeCell ref="TFO6:TFP6"/>
    <mergeCell ref="TFQ6:TFS6"/>
    <mergeCell ref="TFW6:TFX6"/>
    <mergeCell ref="TEK6:TEM6"/>
    <mergeCell ref="TEQ6:TER6"/>
    <mergeCell ref="TES6:TEU6"/>
    <mergeCell ref="TEY6:TEZ6"/>
    <mergeCell ref="TFA6:TFC6"/>
    <mergeCell ref="TGU6:TGV6"/>
    <mergeCell ref="TGW6:TGY6"/>
    <mergeCell ref="THC6:THD6"/>
    <mergeCell ref="THE6:THG6"/>
    <mergeCell ref="THK6:THL6"/>
    <mergeCell ref="TFY6:TGA6"/>
    <mergeCell ref="TGE6:TGF6"/>
    <mergeCell ref="TGG6:TGI6"/>
    <mergeCell ref="TGM6:TGN6"/>
    <mergeCell ref="TGO6:TGQ6"/>
    <mergeCell ref="SXO6:SXP6"/>
    <mergeCell ref="SXQ6:SXS6"/>
    <mergeCell ref="SXW6:SXX6"/>
    <mergeCell ref="SXY6:SYA6"/>
    <mergeCell ref="SYE6:SYF6"/>
    <mergeCell ref="SWS6:SWU6"/>
    <mergeCell ref="SWY6:SWZ6"/>
    <mergeCell ref="SXA6:SXC6"/>
    <mergeCell ref="SXG6:SXH6"/>
    <mergeCell ref="SXI6:SXK6"/>
    <mergeCell ref="SZC6:SZD6"/>
    <mergeCell ref="SZE6:SZG6"/>
    <mergeCell ref="SZK6:SZL6"/>
    <mergeCell ref="SZM6:SZO6"/>
    <mergeCell ref="SZS6:SZT6"/>
    <mergeCell ref="SYG6:SYI6"/>
    <mergeCell ref="SYM6:SYN6"/>
    <mergeCell ref="SYO6:SYQ6"/>
    <mergeCell ref="SYU6:SYV6"/>
    <mergeCell ref="SYW6:SYY6"/>
    <mergeCell ref="TAQ6:TAR6"/>
    <mergeCell ref="TAS6:TAU6"/>
    <mergeCell ref="TAY6:TAZ6"/>
    <mergeCell ref="TBA6:TBC6"/>
    <mergeCell ref="TBG6:TBH6"/>
    <mergeCell ref="SZU6:SZW6"/>
    <mergeCell ref="TAA6:TAB6"/>
    <mergeCell ref="TAC6:TAE6"/>
    <mergeCell ref="TAI6:TAJ6"/>
    <mergeCell ref="TAK6:TAM6"/>
    <mergeCell ref="TCE6:TCF6"/>
    <mergeCell ref="TCG6:TCI6"/>
    <mergeCell ref="TCM6:TCN6"/>
    <mergeCell ref="SRU6:SRW6"/>
    <mergeCell ref="SSA6:SSB6"/>
    <mergeCell ref="SQO6:SQQ6"/>
    <mergeCell ref="SQU6:SQV6"/>
    <mergeCell ref="SQW6:SQY6"/>
    <mergeCell ref="SRC6:SRD6"/>
    <mergeCell ref="SRE6:SRG6"/>
    <mergeCell ref="SSY6:SSZ6"/>
    <mergeCell ref="STA6:STC6"/>
    <mergeCell ref="STG6:STH6"/>
    <mergeCell ref="STI6:STK6"/>
    <mergeCell ref="STO6:STP6"/>
    <mergeCell ref="SSC6:SSE6"/>
    <mergeCell ref="SSI6:SSJ6"/>
    <mergeCell ref="SSK6:SSM6"/>
    <mergeCell ref="SSQ6:SSR6"/>
    <mergeCell ref="SSS6:SSU6"/>
    <mergeCell ref="SUM6:SUN6"/>
    <mergeCell ref="SUO6:SUQ6"/>
    <mergeCell ref="SUU6:SUV6"/>
    <mergeCell ref="SUW6:SUY6"/>
    <mergeCell ref="SVC6:SVD6"/>
    <mergeCell ref="STQ6:STS6"/>
    <mergeCell ref="STW6:STX6"/>
    <mergeCell ref="STY6:SUA6"/>
    <mergeCell ref="SUE6:SUF6"/>
    <mergeCell ref="SUG6:SUI6"/>
    <mergeCell ref="SWA6:SWB6"/>
    <mergeCell ref="SWC6:SWE6"/>
    <mergeCell ref="SWI6:SWJ6"/>
    <mergeCell ref="SWK6:SWM6"/>
    <mergeCell ref="SWQ6:SWR6"/>
    <mergeCell ref="SVE6:SVG6"/>
    <mergeCell ref="SVK6:SVL6"/>
    <mergeCell ref="SVM6:SVO6"/>
    <mergeCell ref="SVS6:SVT6"/>
    <mergeCell ref="SVU6:SVW6"/>
    <mergeCell ref="SMU6:SMV6"/>
    <mergeCell ref="SMW6:SMY6"/>
    <mergeCell ref="SNC6:SND6"/>
    <mergeCell ref="SNE6:SNG6"/>
    <mergeCell ref="SNK6:SNL6"/>
    <mergeCell ref="SLY6:SMA6"/>
    <mergeCell ref="SME6:SMF6"/>
    <mergeCell ref="SMG6:SMI6"/>
    <mergeCell ref="SMM6:SMN6"/>
    <mergeCell ref="SMO6:SMQ6"/>
    <mergeCell ref="SOI6:SOJ6"/>
    <mergeCell ref="SOK6:SOM6"/>
    <mergeCell ref="SOQ6:SOR6"/>
    <mergeCell ref="SOS6:SOU6"/>
    <mergeCell ref="SOY6:SOZ6"/>
    <mergeCell ref="SNM6:SNO6"/>
    <mergeCell ref="SNS6:SNT6"/>
    <mergeCell ref="SNU6:SNW6"/>
    <mergeCell ref="SOA6:SOB6"/>
    <mergeCell ref="SOC6:SOE6"/>
    <mergeCell ref="SPW6:SPX6"/>
    <mergeCell ref="SPY6:SQA6"/>
    <mergeCell ref="SQE6:SQF6"/>
    <mergeCell ref="SQG6:SQI6"/>
    <mergeCell ref="SQM6:SQN6"/>
    <mergeCell ref="SPA6:SPC6"/>
    <mergeCell ref="SPG6:SPH6"/>
    <mergeCell ref="SPI6:SPK6"/>
    <mergeCell ref="SPO6:SPP6"/>
    <mergeCell ref="SPQ6:SPS6"/>
    <mergeCell ref="SRK6:SRL6"/>
    <mergeCell ref="SRM6:SRO6"/>
    <mergeCell ref="SRS6:SRT6"/>
    <mergeCell ref="SHA6:SHC6"/>
    <mergeCell ref="SHG6:SHH6"/>
    <mergeCell ref="SFU6:SFW6"/>
    <mergeCell ref="SGA6:SGB6"/>
    <mergeCell ref="SGC6:SGE6"/>
    <mergeCell ref="SGI6:SGJ6"/>
    <mergeCell ref="SGK6:SGM6"/>
    <mergeCell ref="SIE6:SIF6"/>
    <mergeCell ref="SIG6:SII6"/>
    <mergeCell ref="SIM6:SIN6"/>
    <mergeCell ref="SIO6:SIQ6"/>
    <mergeCell ref="SIU6:SIV6"/>
    <mergeCell ref="SHI6:SHK6"/>
    <mergeCell ref="SHO6:SHP6"/>
    <mergeCell ref="SHQ6:SHS6"/>
    <mergeCell ref="SHW6:SHX6"/>
    <mergeCell ref="SHY6:SIA6"/>
    <mergeCell ref="SJS6:SJT6"/>
    <mergeCell ref="SJU6:SJW6"/>
    <mergeCell ref="SKA6:SKB6"/>
    <mergeCell ref="SKC6:SKE6"/>
    <mergeCell ref="SKI6:SKJ6"/>
    <mergeCell ref="SIW6:SIY6"/>
    <mergeCell ref="SJC6:SJD6"/>
    <mergeCell ref="SJE6:SJG6"/>
    <mergeCell ref="SJK6:SJL6"/>
    <mergeCell ref="SJM6:SJO6"/>
    <mergeCell ref="SLG6:SLH6"/>
    <mergeCell ref="SLI6:SLK6"/>
    <mergeCell ref="SLO6:SLP6"/>
    <mergeCell ref="SLQ6:SLS6"/>
    <mergeCell ref="SLW6:SLX6"/>
    <mergeCell ref="SKK6:SKM6"/>
    <mergeCell ref="SKQ6:SKR6"/>
    <mergeCell ref="SKS6:SKU6"/>
    <mergeCell ref="SKY6:SKZ6"/>
    <mergeCell ref="SLA6:SLC6"/>
    <mergeCell ref="SCA6:SCB6"/>
    <mergeCell ref="SCC6:SCE6"/>
    <mergeCell ref="SCI6:SCJ6"/>
    <mergeCell ref="SCK6:SCM6"/>
    <mergeCell ref="SCQ6:SCR6"/>
    <mergeCell ref="SBE6:SBG6"/>
    <mergeCell ref="SBK6:SBL6"/>
    <mergeCell ref="SBM6:SBO6"/>
    <mergeCell ref="SBS6:SBT6"/>
    <mergeCell ref="SBU6:SBW6"/>
    <mergeCell ref="SDO6:SDP6"/>
    <mergeCell ref="SDQ6:SDS6"/>
    <mergeCell ref="SDW6:SDX6"/>
    <mergeCell ref="SDY6:SEA6"/>
    <mergeCell ref="SEE6:SEF6"/>
    <mergeCell ref="SCS6:SCU6"/>
    <mergeCell ref="SCY6:SCZ6"/>
    <mergeCell ref="SDA6:SDC6"/>
    <mergeCell ref="SDG6:SDH6"/>
    <mergeCell ref="SDI6:SDK6"/>
    <mergeCell ref="SFC6:SFD6"/>
    <mergeCell ref="SFE6:SFG6"/>
    <mergeCell ref="SFK6:SFL6"/>
    <mergeCell ref="SFM6:SFO6"/>
    <mergeCell ref="SFS6:SFT6"/>
    <mergeCell ref="SEG6:SEI6"/>
    <mergeCell ref="SEM6:SEN6"/>
    <mergeCell ref="SEO6:SEQ6"/>
    <mergeCell ref="SEU6:SEV6"/>
    <mergeCell ref="SEW6:SEY6"/>
    <mergeCell ref="SGQ6:SGR6"/>
    <mergeCell ref="SGS6:SGU6"/>
    <mergeCell ref="SGY6:SGZ6"/>
    <mergeCell ref="RWG6:RWI6"/>
    <mergeCell ref="RWM6:RWN6"/>
    <mergeCell ref="RVA6:RVC6"/>
    <mergeCell ref="RVG6:RVH6"/>
    <mergeCell ref="RVI6:RVK6"/>
    <mergeCell ref="RVO6:RVP6"/>
    <mergeCell ref="RVQ6:RVS6"/>
    <mergeCell ref="RXK6:RXL6"/>
    <mergeCell ref="RXM6:RXO6"/>
    <mergeCell ref="RXS6:RXT6"/>
    <mergeCell ref="RXU6:RXW6"/>
    <mergeCell ref="RYA6:RYB6"/>
    <mergeCell ref="RWO6:RWQ6"/>
    <mergeCell ref="RWU6:RWV6"/>
    <mergeCell ref="RWW6:RWY6"/>
    <mergeCell ref="RXC6:RXD6"/>
    <mergeCell ref="RXE6:RXG6"/>
    <mergeCell ref="RYY6:RYZ6"/>
    <mergeCell ref="RZA6:RZC6"/>
    <mergeCell ref="RZG6:RZH6"/>
    <mergeCell ref="RZI6:RZK6"/>
    <mergeCell ref="RZO6:RZP6"/>
    <mergeCell ref="RYC6:RYE6"/>
    <mergeCell ref="RYI6:RYJ6"/>
    <mergeCell ref="RYK6:RYM6"/>
    <mergeCell ref="RYQ6:RYR6"/>
    <mergeCell ref="RYS6:RYU6"/>
    <mergeCell ref="SAM6:SAN6"/>
    <mergeCell ref="SAO6:SAQ6"/>
    <mergeCell ref="SAU6:SAV6"/>
    <mergeCell ref="SAW6:SAY6"/>
    <mergeCell ref="SBC6:SBD6"/>
    <mergeCell ref="RZQ6:RZS6"/>
    <mergeCell ref="RZW6:RZX6"/>
    <mergeCell ref="RZY6:SAA6"/>
    <mergeCell ref="SAE6:SAF6"/>
    <mergeCell ref="SAG6:SAI6"/>
    <mergeCell ref="RRG6:RRH6"/>
    <mergeCell ref="RRI6:RRK6"/>
    <mergeCell ref="RRO6:RRP6"/>
    <mergeCell ref="RRQ6:RRS6"/>
    <mergeCell ref="RRW6:RRX6"/>
    <mergeCell ref="RQK6:RQM6"/>
    <mergeCell ref="RQQ6:RQR6"/>
    <mergeCell ref="RQS6:RQU6"/>
    <mergeCell ref="RQY6:RQZ6"/>
    <mergeCell ref="RRA6:RRC6"/>
    <mergeCell ref="RSU6:RSV6"/>
    <mergeCell ref="RSW6:RSY6"/>
    <mergeCell ref="RTC6:RTD6"/>
    <mergeCell ref="RTE6:RTG6"/>
    <mergeCell ref="RTK6:RTL6"/>
    <mergeCell ref="RRY6:RSA6"/>
    <mergeCell ref="RSE6:RSF6"/>
    <mergeCell ref="RSG6:RSI6"/>
    <mergeCell ref="RSM6:RSN6"/>
    <mergeCell ref="RSO6:RSQ6"/>
    <mergeCell ref="RUI6:RUJ6"/>
    <mergeCell ref="RUK6:RUM6"/>
    <mergeCell ref="RUQ6:RUR6"/>
    <mergeCell ref="RUS6:RUU6"/>
    <mergeCell ref="RUY6:RUZ6"/>
    <mergeCell ref="RTM6:RTO6"/>
    <mergeCell ref="RTS6:RTT6"/>
    <mergeCell ref="RTU6:RTW6"/>
    <mergeCell ref="RUA6:RUB6"/>
    <mergeCell ref="RUC6:RUE6"/>
    <mergeCell ref="RVW6:RVX6"/>
    <mergeCell ref="RVY6:RWA6"/>
    <mergeCell ref="RWE6:RWF6"/>
    <mergeCell ref="RLM6:RLO6"/>
    <mergeCell ref="RLS6:RLT6"/>
    <mergeCell ref="RKG6:RKI6"/>
    <mergeCell ref="RKM6:RKN6"/>
    <mergeCell ref="RKO6:RKQ6"/>
    <mergeCell ref="RKU6:RKV6"/>
    <mergeCell ref="RKW6:RKY6"/>
    <mergeCell ref="RMQ6:RMR6"/>
    <mergeCell ref="RMS6:RMU6"/>
    <mergeCell ref="RMY6:RMZ6"/>
    <mergeCell ref="RNA6:RNC6"/>
    <mergeCell ref="RNG6:RNH6"/>
    <mergeCell ref="RLU6:RLW6"/>
    <mergeCell ref="RMA6:RMB6"/>
    <mergeCell ref="RMC6:RME6"/>
    <mergeCell ref="RMI6:RMJ6"/>
    <mergeCell ref="RMK6:RMM6"/>
    <mergeCell ref="ROE6:ROF6"/>
    <mergeCell ref="ROG6:ROI6"/>
    <mergeCell ref="ROM6:RON6"/>
    <mergeCell ref="ROO6:ROQ6"/>
    <mergeCell ref="ROU6:ROV6"/>
    <mergeCell ref="RNI6:RNK6"/>
    <mergeCell ref="RNO6:RNP6"/>
    <mergeCell ref="RNQ6:RNS6"/>
    <mergeCell ref="RNW6:RNX6"/>
    <mergeCell ref="RNY6:ROA6"/>
    <mergeCell ref="RPS6:RPT6"/>
    <mergeCell ref="RPU6:RPW6"/>
    <mergeCell ref="RQA6:RQB6"/>
    <mergeCell ref="RQC6:RQE6"/>
    <mergeCell ref="RQI6:RQJ6"/>
    <mergeCell ref="ROW6:ROY6"/>
    <mergeCell ref="RPC6:RPD6"/>
    <mergeCell ref="RPE6:RPG6"/>
    <mergeCell ref="RPK6:RPL6"/>
    <mergeCell ref="RPM6:RPO6"/>
    <mergeCell ref="RGM6:RGN6"/>
    <mergeCell ref="RGO6:RGQ6"/>
    <mergeCell ref="RGU6:RGV6"/>
    <mergeCell ref="RGW6:RGY6"/>
    <mergeCell ref="RHC6:RHD6"/>
    <mergeCell ref="RFQ6:RFS6"/>
    <mergeCell ref="RFW6:RFX6"/>
    <mergeCell ref="RFY6:RGA6"/>
    <mergeCell ref="RGE6:RGF6"/>
    <mergeCell ref="RGG6:RGI6"/>
    <mergeCell ref="RIA6:RIB6"/>
    <mergeCell ref="RIC6:RIE6"/>
    <mergeCell ref="RII6:RIJ6"/>
    <mergeCell ref="RIK6:RIM6"/>
    <mergeCell ref="RIQ6:RIR6"/>
    <mergeCell ref="RHE6:RHG6"/>
    <mergeCell ref="RHK6:RHL6"/>
    <mergeCell ref="RHM6:RHO6"/>
    <mergeCell ref="RHS6:RHT6"/>
    <mergeCell ref="RHU6:RHW6"/>
    <mergeCell ref="RJO6:RJP6"/>
    <mergeCell ref="RJQ6:RJS6"/>
    <mergeCell ref="RJW6:RJX6"/>
    <mergeCell ref="RJY6:RKA6"/>
    <mergeCell ref="RKE6:RKF6"/>
    <mergeCell ref="RIS6:RIU6"/>
    <mergeCell ref="RIY6:RIZ6"/>
    <mergeCell ref="RJA6:RJC6"/>
    <mergeCell ref="RJG6:RJH6"/>
    <mergeCell ref="RJI6:RJK6"/>
    <mergeCell ref="RLC6:RLD6"/>
    <mergeCell ref="RLE6:RLG6"/>
    <mergeCell ref="RLK6:RLL6"/>
    <mergeCell ref="RAS6:RAU6"/>
    <mergeCell ref="RAY6:RAZ6"/>
    <mergeCell ref="QZM6:QZO6"/>
    <mergeCell ref="QZS6:QZT6"/>
    <mergeCell ref="QZU6:QZW6"/>
    <mergeCell ref="RAA6:RAB6"/>
    <mergeCell ref="RAC6:RAE6"/>
    <mergeCell ref="RBW6:RBX6"/>
    <mergeCell ref="RBY6:RCA6"/>
    <mergeCell ref="RCE6:RCF6"/>
    <mergeCell ref="RCG6:RCI6"/>
    <mergeCell ref="RCM6:RCN6"/>
    <mergeCell ref="RBA6:RBC6"/>
    <mergeCell ref="RBG6:RBH6"/>
    <mergeCell ref="RBI6:RBK6"/>
    <mergeCell ref="RBO6:RBP6"/>
    <mergeCell ref="RBQ6:RBS6"/>
    <mergeCell ref="RDK6:RDL6"/>
    <mergeCell ref="RDM6:RDO6"/>
    <mergeCell ref="RDS6:RDT6"/>
    <mergeCell ref="RDU6:RDW6"/>
    <mergeCell ref="REA6:REB6"/>
    <mergeCell ref="RCO6:RCQ6"/>
    <mergeCell ref="RCU6:RCV6"/>
    <mergeCell ref="RCW6:RCY6"/>
    <mergeCell ref="RDC6:RDD6"/>
    <mergeCell ref="RDE6:RDG6"/>
    <mergeCell ref="REY6:REZ6"/>
    <mergeCell ref="RFA6:RFC6"/>
    <mergeCell ref="RFG6:RFH6"/>
    <mergeCell ref="RFI6:RFK6"/>
    <mergeCell ref="RFO6:RFP6"/>
    <mergeCell ref="REC6:REE6"/>
    <mergeCell ref="REI6:REJ6"/>
    <mergeCell ref="REK6:REM6"/>
    <mergeCell ref="REQ6:RER6"/>
    <mergeCell ref="RES6:REU6"/>
    <mergeCell ref="QVS6:QVT6"/>
    <mergeCell ref="QVU6:QVW6"/>
    <mergeCell ref="QWA6:QWB6"/>
    <mergeCell ref="QWC6:QWE6"/>
    <mergeCell ref="QWI6:QWJ6"/>
    <mergeCell ref="QUW6:QUY6"/>
    <mergeCell ref="QVC6:QVD6"/>
    <mergeCell ref="QVE6:QVG6"/>
    <mergeCell ref="QVK6:QVL6"/>
    <mergeCell ref="QVM6:QVO6"/>
    <mergeCell ref="QXG6:QXH6"/>
    <mergeCell ref="QXI6:QXK6"/>
    <mergeCell ref="QXO6:QXP6"/>
    <mergeCell ref="QXQ6:QXS6"/>
    <mergeCell ref="QXW6:QXX6"/>
    <mergeCell ref="QWK6:QWM6"/>
    <mergeCell ref="QWQ6:QWR6"/>
    <mergeCell ref="QWS6:QWU6"/>
    <mergeCell ref="QWY6:QWZ6"/>
    <mergeCell ref="QXA6:QXC6"/>
    <mergeCell ref="QYU6:QYV6"/>
    <mergeCell ref="QYW6:QYY6"/>
    <mergeCell ref="QZC6:QZD6"/>
    <mergeCell ref="QZE6:QZG6"/>
    <mergeCell ref="QZK6:QZL6"/>
    <mergeCell ref="QXY6:QYA6"/>
    <mergeCell ref="QYE6:QYF6"/>
    <mergeCell ref="QYG6:QYI6"/>
    <mergeCell ref="QYM6:QYN6"/>
    <mergeCell ref="QYO6:QYQ6"/>
    <mergeCell ref="RAI6:RAJ6"/>
    <mergeCell ref="RAK6:RAM6"/>
    <mergeCell ref="RAQ6:RAR6"/>
    <mergeCell ref="QPY6:QQA6"/>
    <mergeCell ref="QQE6:QQF6"/>
    <mergeCell ref="QOS6:QOU6"/>
    <mergeCell ref="QOY6:QOZ6"/>
    <mergeCell ref="QPA6:QPC6"/>
    <mergeCell ref="QPG6:QPH6"/>
    <mergeCell ref="QPI6:QPK6"/>
    <mergeCell ref="QRC6:QRD6"/>
    <mergeCell ref="QRE6:QRG6"/>
    <mergeCell ref="QRK6:QRL6"/>
    <mergeCell ref="QRM6:QRO6"/>
    <mergeCell ref="QRS6:QRT6"/>
    <mergeCell ref="QQG6:QQI6"/>
    <mergeCell ref="QQM6:QQN6"/>
    <mergeCell ref="QQO6:QQQ6"/>
    <mergeCell ref="QQU6:QQV6"/>
    <mergeCell ref="QQW6:QQY6"/>
    <mergeCell ref="QSQ6:QSR6"/>
    <mergeCell ref="QSS6:QSU6"/>
    <mergeCell ref="QSY6:QSZ6"/>
    <mergeCell ref="QTA6:QTC6"/>
    <mergeCell ref="QTG6:QTH6"/>
    <mergeCell ref="QRU6:QRW6"/>
    <mergeCell ref="QSA6:QSB6"/>
    <mergeCell ref="QSC6:QSE6"/>
    <mergeCell ref="QSI6:QSJ6"/>
    <mergeCell ref="QSK6:QSM6"/>
    <mergeCell ref="QUE6:QUF6"/>
    <mergeCell ref="QUG6:QUI6"/>
    <mergeCell ref="QUM6:QUN6"/>
    <mergeCell ref="QUO6:QUQ6"/>
    <mergeCell ref="QUU6:QUV6"/>
    <mergeCell ref="QTI6:QTK6"/>
    <mergeCell ref="QTO6:QTP6"/>
    <mergeCell ref="QTQ6:QTS6"/>
    <mergeCell ref="QTW6:QTX6"/>
    <mergeCell ref="QTY6:QUA6"/>
    <mergeCell ref="QKY6:QKZ6"/>
    <mergeCell ref="QLA6:QLC6"/>
    <mergeCell ref="QLG6:QLH6"/>
    <mergeCell ref="QLI6:QLK6"/>
    <mergeCell ref="QLO6:QLP6"/>
    <mergeCell ref="QKC6:QKE6"/>
    <mergeCell ref="QKI6:QKJ6"/>
    <mergeCell ref="QKK6:QKM6"/>
    <mergeCell ref="QKQ6:QKR6"/>
    <mergeCell ref="QKS6:QKU6"/>
    <mergeCell ref="QMM6:QMN6"/>
    <mergeCell ref="QMO6:QMQ6"/>
    <mergeCell ref="QMU6:QMV6"/>
    <mergeCell ref="QMW6:QMY6"/>
    <mergeCell ref="QNC6:QND6"/>
    <mergeCell ref="QLQ6:QLS6"/>
    <mergeCell ref="QLW6:QLX6"/>
    <mergeCell ref="QLY6:QMA6"/>
    <mergeCell ref="QME6:QMF6"/>
    <mergeCell ref="QMG6:QMI6"/>
    <mergeCell ref="QOA6:QOB6"/>
    <mergeCell ref="QOC6:QOE6"/>
    <mergeCell ref="QOI6:QOJ6"/>
    <mergeCell ref="QOK6:QOM6"/>
    <mergeCell ref="QOQ6:QOR6"/>
    <mergeCell ref="QNE6:QNG6"/>
    <mergeCell ref="QNK6:QNL6"/>
    <mergeCell ref="QNM6:QNO6"/>
    <mergeCell ref="QNS6:QNT6"/>
    <mergeCell ref="QNU6:QNW6"/>
    <mergeCell ref="QPO6:QPP6"/>
    <mergeCell ref="QPQ6:QPS6"/>
    <mergeCell ref="QPW6:QPX6"/>
    <mergeCell ref="QFE6:QFG6"/>
    <mergeCell ref="QFK6:QFL6"/>
    <mergeCell ref="QDY6:QEA6"/>
    <mergeCell ref="QEE6:QEF6"/>
    <mergeCell ref="QEG6:QEI6"/>
    <mergeCell ref="QEM6:QEN6"/>
    <mergeCell ref="QEO6:QEQ6"/>
    <mergeCell ref="QGI6:QGJ6"/>
    <mergeCell ref="QGK6:QGM6"/>
    <mergeCell ref="QGQ6:QGR6"/>
    <mergeCell ref="QGS6:QGU6"/>
    <mergeCell ref="QGY6:QGZ6"/>
    <mergeCell ref="QFM6:QFO6"/>
    <mergeCell ref="QFS6:QFT6"/>
    <mergeCell ref="QFU6:QFW6"/>
    <mergeCell ref="QGA6:QGB6"/>
    <mergeCell ref="QGC6:QGE6"/>
    <mergeCell ref="QHW6:QHX6"/>
    <mergeCell ref="QHY6:QIA6"/>
    <mergeCell ref="QIE6:QIF6"/>
    <mergeCell ref="QIG6:QII6"/>
    <mergeCell ref="QIM6:QIN6"/>
    <mergeCell ref="QHA6:QHC6"/>
    <mergeCell ref="QHG6:QHH6"/>
    <mergeCell ref="QHI6:QHK6"/>
    <mergeCell ref="QHO6:QHP6"/>
    <mergeCell ref="QHQ6:QHS6"/>
    <mergeCell ref="QJK6:QJL6"/>
    <mergeCell ref="QJM6:QJO6"/>
    <mergeCell ref="QJS6:QJT6"/>
    <mergeCell ref="QJU6:QJW6"/>
    <mergeCell ref="QKA6:QKB6"/>
    <mergeCell ref="QIO6:QIQ6"/>
    <mergeCell ref="QIU6:QIV6"/>
    <mergeCell ref="QIW6:QIY6"/>
    <mergeCell ref="QJC6:QJD6"/>
    <mergeCell ref="QJE6:QJG6"/>
    <mergeCell ref="QAE6:QAF6"/>
    <mergeCell ref="QAG6:QAI6"/>
    <mergeCell ref="QAM6:QAN6"/>
    <mergeCell ref="QAO6:QAQ6"/>
    <mergeCell ref="QAU6:QAV6"/>
    <mergeCell ref="PZI6:PZK6"/>
    <mergeCell ref="PZO6:PZP6"/>
    <mergeCell ref="PZQ6:PZS6"/>
    <mergeCell ref="PZW6:PZX6"/>
    <mergeCell ref="PZY6:QAA6"/>
    <mergeCell ref="QBS6:QBT6"/>
    <mergeCell ref="QBU6:QBW6"/>
    <mergeCell ref="QCA6:QCB6"/>
    <mergeCell ref="QCC6:QCE6"/>
    <mergeCell ref="QCI6:QCJ6"/>
    <mergeCell ref="QAW6:QAY6"/>
    <mergeCell ref="QBC6:QBD6"/>
    <mergeCell ref="QBE6:QBG6"/>
    <mergeCell ref="QBK6:QBL6"/>
    <mergeCell ref="QBM6:QBO6"/>
    <mergeCell ref="QDG6:QDH6"/>
    <mergeCell ref="QDI6:QDK6"/>
    <mergeCell ref="QDO6:QDP6"/>
    <mergeCell ref="QDQ6:QDS6"/>
    <mergeCell ref="QDW6:QDX6"/>
    <mergeCell ref="QCK6:QCM6"/>
    <mergeCell ref="QCQ6:QCR6"/>
    <mergeCell ref="QCS6:QCU6"/>
    <mergeCell ref="QCY6:QCZ6"/>
    <mergeCell ref="QDA6:QDC6"/>
    <mergeCell ref="QEU6:QEV6"/>
    <mergeCell ref="QEW6:QEY6"/>
    <mergeCell ref="QFC6:QFD6"/>
    <mergeCell ref="PUK6:PUM6"/>
    <mergeCell ref="PUQ6:PUR6"/>
    <mergeCell ref="PTE6:PTG6"/>
    <mergeCell ref="PTK6:PTL6"/>
    <mergeCell ref="PTM6:PTO6"/>
    <mergeCell ref="PTS6:PTT6"/>
    <mergeCell ref="PTU6:PTW6"/>
    <mergeCell ref="PVO6:PVP6"/>
    <mergeCell ref="PVQ6:PVS6"/>
    <mergeCell ref="PVW6:PVX6"/>
    <mergeCell ref="PVY6:PWA6"/>
    <mergeCell ref="PWE6:PWF6"/>
    <mergeCell ref="PUS6:PUU6"/>
    <mergeCell ref="PUY6:PUZ6"/>
    <mergeCell ref="PVA6:PVC6"/>
    <mergeCell ref="PVG6:PVH6"/>
    <mergeCell ref="PVI6:PVK6"/>
    <mergeCell ref="PXC6:PXD6"/>
    <mergeCell ref="PXE6:PXG6"/>
    <mergeCell ref="PXK6:PXL6"/>
    <mergeCell ref="PXM6:PXO6"/>
    <mergeCell ref="PXS6:PXT6"/>
    <mergeCell ref="PWG6:PWI6"/>
    <mergeCell ref="PWM6:PWN6"/>
    <mergeCell ref="PWO6:PWQ6"/>
    <mergeCell ref="PWU6:PWV6"/>
    <mergeCell ref="PWW6:PWY6"/>
    <mergeCell ref="PYQ6:PYR6"/>
    <mergeCell ref="PYS6:PYU6"/>
    <mergeCell ref="PYY6:PYZ6"/>
    <mergeCell ref="PZA6:PZC6"/>
    <mergeCell ref="PZG6:PZH6"/>
    <mergeCell ref="PXU6:PXW6"/>
    <mergeCell ref="PYA6:PYB6"/>
    <mergeCell ref="PYC6:PYE6"/>
    <mergeCell ref="PYI6:PYJ6"/>
    <mergeCell ref="PYK6:PYM6"/>
    <mergeCell ref="PPK6:PPL6"/>
    <mergeCell ref="PPM6:PPO6"/>
    <mergeCell ref="PPS6:PPT6"/>
    <mergeCell ref="PPU6:PPW6"/>
    <mergeCell ref="PQA6:PQB6"/>
    <mergeCell ref="POO6:POQ6"/>
    <mergeCell ref="POU6:POV6"/>
    <mergeCell ref="POW6:POY6"/>
    <mergeCell ref="PPC6:PPD6"/>
    <mergeCell ref="PPE6:PPG6"/>
    <mergeCell ref="PQY6:PQZ6"/>
    <mergeCell ref="PRA6:PRC6"/>
    <mergeCell ref="PRG6:PRH6"/>
    <mergeCell ref="PRI6:PRK6"/>
    <mergeCell ref="PRO6:PRP6"/>
    <mergeCell ref="PQC6:PQE6"/>
    <mergeCell ref="PQI6:PQJ6"/>
    <mergeCell ref="PQK6:PQM6"/>
    <mergeCell ref="PQQ6:PQR6"/>
    <mergeCell ref="PQS6:PQU6"/>
    <mergeCell ref="PSM6:PSN6"/>
    <mergeCell ref="PSO6:PSQ6"/>
    <mergeCell ref="PSU6:PSV6"/>
    <mergeCell ref="PSW6:PSY6"/>
    <mergeCell ref="PTC6:PTD6"/>
    <mergeCell ref="PRQ6:PRS6"/>
    <mergeCell ref="PRW6:PRX6"/>
    <mergeCell ref="PRY6:PSA6"/>
    <mergeCell ref="PSE6:PSF6"/>
    <mergeCell ref="PSG6:PSI6"/>
    <mergeCell ref="PUA6:PUB6"/>
    <mergeCell ref="PUC6:PUE6"/>
    <mergeCell ref="PUI6:PUJ6"/>
    <mergeCell ref="PJQ6:PJS6"/>
    <mergeCell ref="PJW6:PJX6"/>
    <mergeCell ref="PIK6:PIM6"/>
    <mergeCell ref="PIQ6:PIR6"/>
    <mergeCell ref="PIS6:PIU6"/>
    <mergeCell ref="PIY6:PIZ6"/>
    <mergeCell ref="PJA6:PJC6"/>
    <mergeCell ref="PKU6:PKV6"/>
    <mergeCell ref="PKW6:PKY6"/>
    <mergeCell ref="PLC6:PLD6"/>
    <mergeCell ref="PLE6:PLG6"/>
    <mergeCell ref="PLK6:PLL6"/>
    <mergeCell ref="PJY6:PKA6"/>
    <mergeCell ref="PKE6:PKF6"/>
    <mergeCell ref="PKG6:PKI6"/>
    <mergeCell ref="PKM6:PKN6"/>
    <mergeCell ref="PKO6:PKQ6"/>
    <mergeCell ref="PMI6:PMJ6"/>
    <mergeCell ref="PMK6:PMM6"/>
    <mergeCell ref="PMQ6:PMR6"/>
    <mergeCell ref="PMS6:PMU6"/>
    <mergeCell ref="PMY6:PMZ6"/>
    <mergeCell ref="PLM6:PLO6"/>
    <mergeCell ref="PLS6:PLT6"/>
    <mergeCell ref="PLU6:PLW6"/>
    <mergeCell ref="PMA6:PMB6"/>
    <mergeCell ref="PMC6:PME6"/>
    <mergeCell ref="PNW6:PNX6"/>
    <mergeCell ref="PNY6:POA6"/>
    <mergeCell ref="POE6:POF6"/>
    <mergeCell ref="POG6:POI6"/>
    <mergeCell ref="POM6:PON6"/>
    <mergeCell ref="PNA6:PNC6"/>
    <mergeCell ref="PNG6:PNH6"/>
    <mergeCell ref="PNI6:PNK6"/>
    <mergeCell ref="PNO6:PNP6"/>
    <mergeCell ref="PNQ6:PNS6"/>
    <mergeCell ref="PEQ6:PER6"/>
    <mergeCell ref="PES6:PEU6"/>
    <mergeCell ref="PEY6:PEZ6"/>
    <mergeCell ref="PFA6:PFC6"/>
    <mergeCell ref="PFG6:PFH6"/>
    <mergeCell ref="PDU6:PDW6"/>
    <mergeCell ref="PEA6:PEB6"/>
    <mergeCell ref="PEC6:PEE6"/>
    <mergeCell ref="PEI6:PEJ6"/>
    <mergeCell ref="PEK6:PEM6"/>
    <mergeCell ref="PGE6:PGF6"/>
    <mergeCell ref="PGG6:PGI6"/>
    <mergeCell ref="PGM6:PGN6"/>
    <mergeCell ref="PGO6:PGQ6"/>
    <mergeCell ref="PGU6:PGV6"/>
    <mergeCell ref="PFI6:PFK6"/>
    <mergeCell ref="PFO6:PFP6"/>
    <mergeCell ref="PFQ6:PFS6"/>
    <mergeCell ref="PFW6:PFX6"/>
    <mergeCell ref="PFY6:PGA6"/>
    <mergeCell ref="PHS6:PHT6"/>
    <mergeCell ref="PHU6:PHW6"/>
    <mergeCell ref="PIA6:PIB6"/>
    <mergeCell ref="PIC6:PIE6"/>
    <mergeCell ref="PII6:PIJ6"/>
    <mergeCell ref="PGW6:PGY6"/>
    <mergeCell ref="PHC6:PHD6"/>
    <mergeCell ref="PHE6:PHG6"/>
    <mergeCell ref="PHK6:PHL6"/>
    <mergeCell ref="PHM6:PHO6"/>
    <mergeCell ref="PJG6:PJH6"/>
    <mergeCell ref="PJI6:PJK6"/>
    <mergeCell ref="PJO6:PJP6"/>
    <mergeCell ref="OYW6:OYY6"/>
    <mergeCell ref="OZC6:OZD6"/>
    <mergeCell ref="OXQ6:OXS6"/>
    <mergeCell ref="OXW6:OXX6"/>
    <mergeCell ref="OXY6:OYA6"/>
    <mergeCell ref="OYE6:OYF6"/>
    <mergeCell ref="OYG6:OYI6"/>
    <mergeCell ref="PAA6:PAB6"/>
    <mergeCell ref="PAC6:PAE6"/>
    <mergeCell ref="PAI6:PAJ6"/>
    <mergeCell ref="PAK6:PAM6"/>
    <mergeCell ref="PAQ6:PAR6"/>
    <mergeCell ref="OZE6:OZG6"/>
    <mergeCell ref="OZK6:OZL6"/>
    <mergeCell ref="OZM6:OZO6"/>
    <mergeCell ref="OZS6:OZT6"/>
    <mergeCell ref="OZU6:OZW6"/>
    <mergeCell ref="PBO6:PBP6"/>
    <mergeCell ref="PBQ6:PBS6"/>
    <mergeCell ref="PBW6:PBX6"/>
    <mergeCell ref="PBY6:PCA6"/>
    <mergeCell ref="PCE6:PCF6"/>
    <mergeCell ref="PAS6:PAU6"/>
    <mergeCell ref="PAY6:PAZ6"/>
    <mergeCell ref="PBA6:PBC6"/>
    <mergeCell ref="PBG6:PBH6"/>
    <mergeCell ref="PBI6:PBK6"/>
    <mergeCell ref="PDC6:PDD6"/>
    <mergeCell ref="PDE6:PDG6"/>
    <mergeCell ref="PDK6:PDL6"/>
    <mergeCell ref="PDM6:PDO6"/>
    <mergeCell ref="PDS6:PDT6"/>
    <mergeCell ref="PCG6:PCI6"/>
    <mergeCell ref="PCM6:PCN6"/>
    <mergeCell ref="PCO6:PCQ6"/>
    <mergeCell ref="PCU6:PCV6"/>
    <mergeCell ref="PCW6:PCY6"/>
    <mergeCell ref="OTW6:OTX6"/>
    <mergeCell ref="OTY6:OUA6"/>
    <mergeCell ref="OUE6:OUF6"/>
    <mergeCell ref="OUG6:OUI6"/>
    <mergeCell ref="OUM6:OUN6"/>
    <mergeCell ref="OTA6:OTC6"/>
    <mergeCell ref="OTG6:OTH6"/>
    <mergeCell ref="OTI6:OTK6"/>
    <mergeCell ref="OTO6:OTP6"/>
    <mergeCell ref="OTQ6:OTS6"/>
    <mergeCell ref="OVK6:OVL6"/>
    <mergeCell ref="OVM6:OVO6"/>
    <mergeCell ref="OVS6:OVT6"/>
    <mergeCell ref="OVU6:OVW6"/>
    <mergeCell ref="OWA6:OWB6"/>
    <mergeCell ref="OUO6:OUQ6"/>
    <mergeCell ref="OUU6:OUV6"/>
    <mergeCell ref="OUW6:OUY6"/>
    <mergeCell ref="OVC6:OVD6"/>
    <mergeCell ref="OVE6:OVG6"/>
    <mergeCell ref="OWY6:OWZ6"/>
    <mergeCell ref="OXA6:OXC6"/>
    <mergeCell ref="OXG6:OXH6"/>
    <mergeCell ref="OXI6:OXK6"/>
    <mergeCell ref="OXO6:OXP6"/>
    <mergeCell ref="OWC6:OWE6"/>
    <mergeCell ref="OWI6:OWJ6"/>
    <mergeCell ref="OWK6:OWM6"/>
    <mergeCell ref="OWQ6:OWR6"/>
    <mergeCell ref="OWS6:OWU6"/>
    <mergeCell ref="OYM6:OYN6"/>
    <mergeCell ref="OYO6:OYQ6"/>
    <mergeCell ref="OYU6:OYV6"/>
    <mergeCell ref="OOC6:OOE6"/>
    <mergeCell ref="OOI6:OOJ6"/>
    <mergeCell ref="OMW6:OMY6"/>
    <mergeCell ref="ONC6:OND6"/>
    <mergeCell ref="ONE6:ONG6"/>
    <mergeCell ref="ONK6:ONL6"/>
    <mergeCell ref="ONM6:ONO6"/>
    <mergeCell ref="OPG6:OPH6"/>
    <mergeCell ref="OPI6:OPK6"/>
    <mergeCell ref="OPO6:OPP6"/>
    <mergeCell ref="OPQ6:OPS6"/>
    <mergeCell ref="OPW6:OPX6"/>
    <mergeCell ref="OOK6:OOM6"/>
    <mergeCell ref="OOQ6:OOR6"/>
    <mergeCell ref="OOS6:OOU6"/>
    <mergeCell ref="OOY6:OOZ6"/>
    <mergeCell ref="OPA6:OPC6"/>
    <mergeCell ref="OQU6:OQV6"/>
    <mergeCell ref="OQW6:OQY6"/>
    <mergeCell ref="ORC6:ORD6"/>
    <mergeCell ref="ORE6:ORG6"/>
    <mergeCell ref="ORK6:ORL6"/>
    <mergeCell ref="OPY6:OQA6"/>
    <mergeCell ref="OQE6:OQF6"/>
    <mergeCell ref="OQG6:OQI6"/>
    <mergeCell ref="OQM6:OQN6"/>
    <mergeCell ref="OQO6:OQQ6"/>
    <mergeCell ref="OSI6:OSJ6"/>
    <mergeCell ref="OSK6:OSM6"/>
    <mergeCell ref="OSQ6:OSR6"/>
    <mergeCell ref="OSS6:OSU6"/>
    <mergeCell ref="OSY6:OSZ6"/>
    <mergeCell ref="ORM6:ORO6"/>
    <mergeCell ref="ORS6:ORT6"/>
    <mergeCell ref="ORU6:ORW6"/>
    <mergeCell ref="OSA6:OSB6"/>
    <mergeCell ref="OSC6:OSE6"/>
    <mergeCell ref="OJC6:OJD6"/>
    <mergeCell ref="OJE6:OJG6"/>
    <mergeCell ref="OJK6:OJL6"/>
    <mergeCell ref="OJM6:OJO6"/>
    <mergeCell ref="OJS6:OJT6"/>
    <mergeCell ref="OIG6:OII6"/>
    <mergeCell ref="OIM6:OIN6"/>
    <mergeCell ref="OIO6:OIQ6"/>
    <mergeCell ref="OIU6:OIV6"/>
    <mergeCell ref="OIW6:OIY6"/>
    <mergeCell ref="OKQ6:OKR6"/>
    <mergeCell ref="OKS6:OKU6"/>
    <mergeCell ref="OKY6:OKZ6"/>
    <mergeCell ref="OLA6:OLC6"/>
    <mergeCell ref="OLG6:OLH6"/>
    <mergeCell ref="OJU6:OJW6"/>
    <mergeCell ref="OKA6:OKB6"/>
    <mergeCell ref="OKC6:OKE6"/>
    <mergeCell ref="OKI6:OKJ6"/>
    <mergeCell ref="OKK6:OKM6"/>
    <mergeCell ref="OME6:OMF6"/>
    <mergeCell ref="OMG6:OMI6"/>
    <mergeCell ref="OMM6:OMN6"/>
    <mergeCell ref="OMO6:OMQ6"/>
    <mergeCell ref="OMU6:OMV6"/>
    <mergeCell ref="OLI6:OLK6"/>
    <mergeCell ref="OLO6:OLP6"/>
    <mergeCell ref="OLQ6:OLS6"/>
    <mergeCell ref="OLW6:OLX6"/>
    <mergeCell ref="OLY6:OMA6"/>
    <mergeCell ref="ONS6:ONT6"/>
    <mergeCell ref="ONU6:ONW6"/>
    <mergeCell ref="OOA6:OOB6"/>
    <mergeCell ref="ODI6:ODK6"/>
    <mergeCell ref="ODO6:ODP6"/>
    <mergeCell ref="OCC6:OCE6"/>
    <mergeCell ref="OCI6:OCJ6"/>
    <mergeCell ref="OCK6:OCM6"/>
    <mergeCell ref="OCQ6:OCR6"/>
    <mergeCell ref="OCS6:OCU6"/>
    <mergeCell ref="OEM6:OEN6"/>
    <mergeCell ref="OEO6:OEQ6"/>
    <mergeCell ref="OEU6:OEV6"/>
    <mergeCell ref="OEW6:OEY6"/>
    <mergeCell ref="OFC6:OFD6"/>
    <mergeCell ref="ODQ6:ODS6"/>
    <mergeCell ref="ODW6:ODX6"/>
    <mergeCell ref="ODY6:OEA6"/>
    <mergeCell ref="OEE6:OEF6"/>
    <mergeCell ref="OEG6:OEI6"/>
    <mergeCell ref="OGA6:OGB6"/>
    <mergeCell ref="OGC6:OGE6"/>
    <mergeCell ref="OGI6:OGJ6"/>
    <mergeCell ref="OGK6:OGM6"/>
    <mergeCell ref="OGQ6:OGR6"/>
    <mergeCell ref="OFE6:OFG6"/>
    <mergeCell ref="OFK6:OFL6"/>
    <mergeCell ref="OFM6:OFO6"/>
    <mergeCell ref="OFS6:OFT6"/>
    <mergeCell ref="OFU6:OFW6"/>
    <mergeCell ref="OHO6:OHP6"/>
    <mergeCell ref="OHQ6:OHS6"/>
    <mergeCell ref="OHW6:OHX6"/>
    <mergeCell ref="OHY6:OIA6"/>
    <mergeCell ref="OIE6:OIF6"/>
    <mergeCell ref="OGS6:OGU6"/>
    <mergeCell ref="OGY6:OGZ6"/>
    <mergeCell ref="OHA6:OHC6"/>
    <mergeCell ref="OHG6:OHH6"/>
    <mergeCell ref="OHI6:OHK6"/>
    <mergeCell ref="NYI6:NYJ6"/>
    <mergeCell ref="NYK6:NYM6"/>
    <mergeCell ref="NYQ6:NYR6"/>
    <mergeCell ref="NYS6:NYU6"/>
    <mergeCell ref="NYY6:NYZ6"/>
    <mergeCell ref="NXM6:NXO6"/>
    <mergeCell ref="NXS6:NXT6"/>
    <mergeCell ref="NXU6:NXW6"/>
    <mergeCell ref="NYA6:NYB6"/>
    <mergeCell ref="NYC6:NYE6"/>
    <mergeCell ref="NZW6:NZX6"/>
    <mergeCell ref="NZY6:OAA6"/>
    <mergeCell ref="OAE6:OAF6"/>
    <mergeCell ref="OAG6:OAI6"/>
    <mergeCell ref="OAM6:OAN6"/>
    <mergeCell ref="NZA6:NZC6"/>
    <mergeCell ref="NZG6:NZH6"/>
    <mergeCell ref="NZI6:NZK6"/>
    <mergeCell ref="NZO6:NZP6"/>
    <mergeCell ref="NZQ6:NZS6"/>
    <mergeCell ref="OBK6:OBL6"/>
    <mergeCell ref="OBM6:OBO6"/>
    <mergeCell ref="OBS6:OBT6"/>
    <mergeCell ref="OBU6:OBW6"/>
    <mergeCell ref="OCA6:OCB6"/>
    <mergeCell ref="OAO6:OAQ6"/>
    <mergeCell ref="OAU6:OAV6"/>
    <mergeCell ref="OAW6:OAY6"/>
    <mergeCell ref="OBC6:OBD6"/>
    <mergeCell ref="OBE6:OBG6"/>
    <mergeCell ref="OCY6:OCZ6"/>
    <mergeCell ref="ODA6:ODC6"/>
    <mergeCell ref="ODG6:ODH6"/>
    <mergeCell ref="NSO6:NSQ6"/>
    <mergeCell ref="NSU6:NSV6"/>
    <mergeCell ref="NRI6:NRK6"/>
    <mergeCell ref="NRO6:NRP6"/>
    <mergeCell ref="NRQ6:NRS6"/>
    <mergeCell ref="NRW6:NRX6"/>
    <mergeCell ref="NRY6:NSA6"/>
    <mergeCell ref="NTS6:NTT6"/>
    <mergeCell ref="NTU6:NTW6"/>
    <mergeCell ref="NUA6:NUB6"/>
    <mergeCell ref="NUC6:NUE6"/>
    <mergeCell ref="NUI6:NUJ6"/>
    <mergeCell ref="NSW6:NSY6"/>
    <mergeCell ref="NTC6:NTD6"/>
    <mergeCell ref="NTE6:NTG6"/>
    <mergeCell ref="NTK6:NTL6"/>
    <mergeCell ref="NTM6:NTO6"/>
    <mergeCell ref="NVG6:NVH6"/>
    <mergeCell ref="NVI6:NVK6"/>
    <mergeCell ref="NVO6:NVP6"/>
    <mergeCell ref="NVQ6:NVS6"/>
    <mergeCell ref="NVW6:NVX6"/>
    <mergeCell ref="NUK6:NUM6"/>
    <mergeCell ref="NUQ6:NUR6"/>
    <mergeCell ref="NUS6:NUU6"/>
    <mergeCell ref="NUY6:NUZ6"/>
    <mergeCell ref="NVA6:NVC6"/>
    <mergeCell ref="NWU6:NWV6"/>
    <mergeCell ref="NWW6:NWY6"/>
    <mergeCell ref="NXC6:NXD6"/>
    <mergeCell ref="NXE6:NXG6"/>
    <mergeCell ref="NXK6:NXL6"/>
    <mergeCell ref="NVY6:NWA6"/>
    <mergeCell ref="NWE6:NWF6"/>
    <mergeCell ref="NWG6:NWI6"/>
    <mergeCell ref="NWM6:NWN6"/>
    <mergeCell ref="NWO6:NWQ6"/>
    <mergeCell ref="NNO6:NNP6"/>
    <mergeCell ref="NNQ6:NNS6"/>
    <mergeCell ref="NNW6:NNX6"/>
    <mergeCell ref="NNY6:NOA6"/>
    <mergeCell ref="NOE6:NOF6"/>
    <mergeCell ref="NMS6:NMU6"/>
    <mergeCell ref="NMY6:NMZ6"/>
    <mergeCell ref="NNA6:NNC6"/>
    <mergeCell ref="NNG6:NNH6"/>
    <mergeCell ref="NNI6:NNK6"/>
    <mergeCell ref="NPC6:NPD6"/>
    <mergeCell ref="NPE6:NPG6"/>
    <mergeCell ref="NPK6:NPL6"/>
    <mergeCell ref="NPM6:NPO6"/>
    <mergeCell ref="NPS6:NPT6"/>
    <mergeCell ref="NOG6:NOI6"/>
    <mergeCell ref="NOM6:NON6"/>
    <mergeCell ref="NOO6:NOQ6"/>
    <mergeCell ref="NOU6:NOV6"/>
    <mergeCell ref="NOW6:NOY6"/>
    <mergeCell ref="NQQ6:NQR6"/>
    <mergeCell ref="NQS6:NQU6"/>
    <mergeCell ref="NQY6:NQZ6"/>
    <mergeCell ref="NRA6:NRC6"/>
    <mergeCell ref="NRG6:NRH6"/>
    <mergeCell ref="NPU6:NPW6"/>
    <mergeCell ref="NQA6:NQB6"/>
    <mergeCell ref="NQC6:NQE6"/>
    <mergeCell ref="NQI6:NQJ6"/>
    <mergeCell ref="NQK6:NQM6"/>
    <mergeCell ref="NSE6:NSF6"/>
    <mergeCell ref="NSG6:NSI6"/>
    <mergeCell ref="NSM6:NSN6"/>
    <mergeCell ref="NHU6:NHW6"/>
    <mergeCell ref="NIA6:NIB6"/>
    <mergeCell ref="NGO6:NGQ6"/>
    <mergeCell ref="NGU6:NGV6"/>
    <mergeCell ref="NGW6:NGY6"/>
    <mergeCell ref="NHC6:NHD6"/>
    <mergeCell ref="NHE6:NHG6"/>
    <mergeCell ref="NIY6:NIZ6"/>
    <mergeCell ref="NJA6:NJC6"/>
    <mergeCell ref="NJG6:NJH6"/>
    <mergeCell ref="NJI6:NJK6"/>
    <mergeCell ref="NJO6:NJP6"/>
    <mergeCell ref="NIC6:NIE6"/>
    <mergeCell ref="NII6:NIJ6"/>
    <mergeCell ref="NIK6:NIM6"/>
    <mergeCell ref="NIQ6:NIR6"/>
    <mergeCell ref="NIS6:NIU6"/>
    <mergeCell ref="NKM6:NKN6"/>
    <mergeCell ref="NKO6:NKQ6"/>
    <mergeCell ref="NKU6:NKV6"/>
    <mergeCell ref="NKW6:NKY6"/>
    <mergeCell ref="NLC6:NLD6"/>
    <mergeCell ref="NJQ6:NJS6"/>
    <mergeCell ref="NJW6:NJX6"/>
    <mergeCell ref="NJY6:NKA6"/>
    <mergeCell ref="NKE6:NKF6"/>
    <mergeCell ref="NKG6:NKI6"/>
    <mergeCell ref="NMA6:NMB6"/>
    <mergeCell ref="NMC6:NME6"/>
    <mergeCell ref="NMI6:NMJ6"/>
    <mergeCell ref="NMK6:NMM6"/>
    <mergeCell ref="NMQ6:NMR6"/>
    <mergeCell ref="NLE6:NLG6"/>
    <mergeCell ref="NLK6:NLL6"/>
    <mergeCell ref="NLM6:NLO6"/>
    <mergeCell ref="NLS6:NLT6"/>
    <mergeCell ref="NLU6:NLW6"/>
    <mergeCell ref="NCU6:NCV6"/>
    <mergeCell ref="NCW6:NCY6"/>
    <mergeCell ref="NDC6:NDD6"/>
    <mergeCell ref="NDE6:NDG6"/>
    <mergeCell ref="NDK6:NDL6"/>
    <mergeCell ref="NBY6:NCA6"/>
    <mergeCell ref="NCE6:NCF6"/>
    <mergeCell ref="NCG6:NCI6"/>
    <mergeCell ref="NCM6:NCN6"/>
    <mergeCell ref="NCO6:NCQ6"/>
    <mergeCell ref="NEI6:NEJ6"/>
    <mergeCell ref="NEK6:NEM6"/>
    <mergeCell ref="NEQ6:NER6"/>
    <mergeCell ref="NES6:NEU6"/>
    <mergeCell ref="NEY6:NEZ6"/>
    <mergeCell ref="NDM6:NDO6"/>
    <mergeCell ref="NDS6:NDT6"/>
    <mergeCell ref="NDU6:NDW6"/>
    <mergeCell ref="NEA6:NEB6"/>
    <mergeCell ref="NEC6:NEE6"/>
    <mergeCell ref="NFW6:NFX6"/>
    <mergeCell ref="NFY6:NGA6"/>
    <mergeCell ref="NGE6:NGF6"/>
    <mergeCell ref="NGG6:NGI6"/>
    <mergeCell ref="NGM6:NGN6"/>
    <mergeCell ref="NFA6:NFC6"/>
    <mergeCell ref="NFG6:NFH6"/>
    <mergeCell ref="NFI6:NFK6"/>
    <mergeCell ref="NFO6:NFP6"/>
    <mergeCell ref="NFQ6:NFS6"/>
    <mergeCell ref="NHK6:NHL6"/>
    <mergeCell ref="NHM6:NHO6"/>
    <mergeCell ref="NHS6:NHT6"/>
    <mergeCell ref="MXA6:MXC6"/>
    <mergeCell ref="MXG6:MXH6"/>
    <mergeCell ref="MVU6:MVW6"/>
    <mergeCell ref="MWA6:MWB6"/>
    <mergeCell ref="MWC6:MWE6"/>
    <mergeCell ref="MWI6:MWJ6"/>
    <mergeCell ref="MWK6:MWM6"/>
    <mergeCell ref="MYE6:MYF6"/>
    <mergeCell ref="MYG6:MYI6"/>
    <mergeCell ref="MYM6:MYN6"/>
    <mergeCell ref="MYO6:MYQ6"/>
    <mergeCell ref="MYU6:MYV6"/>
    <mergeCell ref="MXI6:MXK6"/>
    <mergeCell ref="MXO6:MXP6"/>
    <mergeCell ref="MXQ6:MXS6"/>
    <mergeCell ref="MXW6:MXX6"/>
    <mergeCell ref="MXY6:MYA6"/>
    <mergeCell ref="MZS6:MZT6"/>
    <mergeCell ref="MZU6:MZW6"/>
    <mergeCell ref="NAA6:NAB6"/>
    <mergeCell ref="NAC6:NAE6"/>
    <mergeCell ref="NAI6:NAJ6"/>
    <mergeCell ref="MYW6:MYY6"/>
    <mergeCell ref="MZC6:MZD6"/>
    <mergeCell ref="MZE6:MZG6"/>
    <mergeCell ref="MZK6:MZL6"/>
    <mergeCell ref="MZM6:MZO6"/>
    <mergeCell ref="NBG6:NBH6"/>
    <mergeCell ref="NBI6:NBK6"/>
    <mergeCell ref="NBO6:NBP6"/>
    <mergeCell ref="NBQ6:NBS6"/>
    <mergeCell ref="NBW6:NBX6"/>
    <mergeCell ref="NAK6:NAM6"/>
    <mergeCell ref="NAQ6:NAR6"/>
    <mergeCell ref="NAS6:NAU6"/>
    <mergeCell ref="NAY6:NAZ6"/>
    <mergeCell ref="NBA6:NBC6"/>
    <mergeCell ref="MSA6:MSB6"/>
    <mergeCell ref="MSC6:MSE6"/>
    <mergeCell ref="MSI6:MSJ6"/>
    <mergeCell ref="MSK6:MSM6"/>
    <mergeCell ref="MSQ6:MSR6"/>
    <mergeCell ref="MRE6:MRG6"/>
    <mergeCell ref="MRK6:MRL6"/>
    <mergeCell ref="MRM6:MRO6"/>
    <mergeCell ref="MRS6:MRT6"/>
    <mergeCell ref="MRU6:MRW6"/>
    <mergeCell ref="MTO6:MTP6"/>
    <mergeCell ref="MTQ6:MTS6"/>
    <mergeCell ref="MTW6:MTX6"/>
    <mergeCell ref="MTY6:MUA6"/>
    <mergeCell ref="MUE6:MUF6"/>
    <mergeCell ref="MSS6:MSU6"/>
    <mergeCell ref="MSY6:MSZ6"/>
    <mergeCell ref="MTA6:MTC6"/>
    <mergeCell ref="MTG6:MTH6"/>
    <mergeCell ref="MTI6:MTK6"/>
    <mergeCell ref="MVC6:MVD6"/>
    <mergeCell ref="MVE6:MVG6"/>
    <mergeCell ref="MVK6:MVL6"/>
    <mergeCell ref="MVM6:MVO6"/>
    <mergeCell ref="MVS6:MVT6"/>
    <mergeCell ref="MUG6:MUI6"/>
    <mergeCell ref="MUM6:MUN6"/>
    <mergeCell ref="MUO6:MUQ6"/>
    <mergeCell ref="MUU6:MUV6"/>
    <mergeCell ref="MUW6:MUY6"/>
    <mergeCell ref="MWQ6:MWR6"/>
    <mergeCell ref="MWS6:MWU6"/>
    <mergeCell ref="MWY6:MWZ6"/>
    <mergeCell ref="MMG6:MMI6"/>
    <mergeCell ref="MMM6:MMN6"/>
    <mergeCell ref="MLA6:MLC6"/>
    <mergeCell ref="MLG6:MLH6"/>
    <mergeCell ref="MLI6:MLK6"/>
    <mergeCell ref="MLO6:MLP6"/>
    <mergeCell ref="MLQ6:MLS6"/>
    <mergeCell ref="MNK6:MNL6"/>
    <mergeCell ref="MNM6:MNO6"/>
    <mergeCell ref="MNS6:MNT6"/>
    <mergeCell ref="MNU6:MNW6"/>
    <mergeCell ref="MOA6:MOB6"/>
    <mergeCell ref="MMO6:MMQ6"/>
    <mergeCell ref="MMU6:MMV6"/>
    <mergeCell ref="MMW6:MMY6"/>
    <mergeCell ref="MNC6:MND6"/>
    <mergeCell ref="MNE6:MNG6"/>
    <mergeCell ref="MOY6:MOZ6"/>
    <mergeCell ref="MPA6:MPC6"/>
    <mergeCell ref="MPG6:MPH6"/>
    <mergeCell ref="MPI6:MPK6"/>
    <mergeCell ref="MPO6:MPP6"/>
    <mergeCell ref="MOC6:MOE6"/>
    <mergeCell ref="MOI6:MOJ6"/>
    <mergeCell ref="MOK6:MOM6"/>
    <mergeCell ref="MOQ6:MOR6"/>
    <mergeCell ref="MOS6:MOU6"/>
    <mergeCell ref="MQM6:MQN6"/>
    <mergeCell ref="MQO6:MQQ6"/>
    <mergeCell ref="MQU6:MQV6"/>
    <mergeCell ref="MQW6:MQY6"/>
    <mergeCell ref="MRC6:MRD6"/>
    <mergeCell ref="MPQ6:MPS6"/>
    <mergeCell ref="MPW6:MPX6"/>
    <mergeCell ref="MPY6:MQA6"/>
    <mergeCell ref="MQE6:MQF6"/>
    <mergeCell ref="MQG6:MQI6"/>
    <mergeCell ref="MHG6:MHH6"/>
    <mergeCell ref="MHI6:MHK6"/>
    <mergeCell ref="MHO6:MHP6"/>
    <mergeCell ref="MHQ6:MHS6"/>
    <mergeCell ref="MHW6:MHX6"/>
    <mergeCell ref="MGK6:MGM6"/>
    <mergeCell ref="MGQ6:MGR6"/>
    <mergeCell ref="MGS6:MGU6"/>
    <mergeCell ref="MGY6:MGZ6"/>
    <mergeCell ref="MHA6:MHC6"/>
    <mergeCell ref="MIU6:MIV6"/>
    <mergeCell ref="MIW6:MIY6"/>
    <mergeCell ref="MJC6:MJD6"/>
    <mergeCell ref="MJE6:MJG6"/>
    <mergeCell ref="MJK6:MJL6"/>
    <mergeCell ref="MHY6:MIA6"/>
    <mergeCell ref="MIE6:MIF6"/>
    <mergeCell ref="MIG6:MII6"/>
    <mergeCell ref="MIM6:MIN6"/>
    <mergeCell ref="MIO6:MIQ6"/>
    <mergeCell ref="MKI6:MKJ6"/>
    <mergeCell ref="MKK6:MKM6"/>
    <mergeCell ref="MKQ6:MKR6"/>
    <mergeCell ref="MKS6:MKU6"/>
    <mergeCell ref="MKY6:MKZ6"/>
    <mergeCell ref="MJM6:MJO6"/>
    <mergeCell ref="MJS6:MJT6"/>
    <mergeCell ref="MJU6:MJW6"/>
    <mergeCell ref="MKA6:MKB6"/>
    <mergeCell ref="MKC6:MKE6"/>
    <mergeCell ref="MLW6:MLX6"/>
    <mergeCell ref="MLY6:MMA6"/>
    <mergeCell ref="MME6:MMF6"/>
    <mergeCell ref="MBM6:MBO6"/>
    <mergeCell ref="MBS6:MBT6"/>
    <mergeCell ref="MAG6:MAI6"/>
    <mergeCell ref="MAM6:MAN6"/>
    <mergeCell ref="MAO6:MAQ6"/>
    <mergeCell ref="MAU6:MAV6"/>
    <mergeCell ref="MAW6:MAY6"/>
    <mergeCell ref="MCQ6:MCR6"/>
    <mergeCell ref="MCS6:MCU6"/>
    <mergeCell ref="MCY6:MCZ6"/>
    <mergeCell ref="MDA6:MDC6"/>
    <mergeCell ref="MDG6:MDH6"/>
    <mergeCell ref="MBU6:MBW6"/>
    <mergeCell ref="MCA6:MCB6"/>
    <mergeCell ref="MCC6:MCE6"/>
    <mergeCell ref="MCI6:MCJ6"/>
    <mergeCell ref="MCK6:MCM6"/>
    <mergeCell ref="MEE6:MEF6"/>
    <mergeCell ref="MEG6:MEI6"/>
    <mergeCell ref="MEM6:MEN6"/>
    <mergeCell ref="MEO6:MEQ6"/>
    <mergeCell ref="MEU6:MEV6"/>
    <mergeCell ref="MDI6:MDK6"/>
    <mergeCell ref="MDO6:MDP6"/>
    <mergeCell ref="MDQ6:MDS6"/>
    <mergeCell ref="MDW6:MDX6"/>
    <mergeCell ref="MDY6:MEA6"/>
    <mergeCell ref="MFS6:MFT6"/>
    <mergeCell ref="MFU6:MFW6"/>
    <mergeCell ref="MGA6:MGB6"/>
    <mergeCell ref="MGC6:MGE6"/>
    <mergeCell ref="MGI6:MGJ6"/>
    <mergeCell ref="MEW6:MEY6"/>
    <mergeCell ref="MFC6:MFD6"/>
    <mergeCell ref="MFE6:MFG6"/>
    <mergeCell ref="MFK6:MFL6"/>
    <mergeCell ref="MFM6:MFO6"/>
    <mergeCell ref="LWM6:LWN6"/>
    <mergeCell ref="LWO6:LWQ6"/>
    <mergeCell ref="LWU6:LWV6"/>
    <mergeCell ref="LWW6:LWY6"/>
    <mergeCell ref="LXC6:LXD6"/>
    <mergeCell ref="LVQ6:LVS6"/>
    <mergeCell ref="LVW6:LVX6"/>
    <mergeCell ref="LVY6:LWA6"/>
    <mergeCell ref="LWE6:LWF6"/>
    <mergeCell ref="LWG6:LWI6"/>
    <mergeCell ref="LYA6:LYB6"/>
    <mergeCell ref="LYC6:LYE6"/>
    <mergeCell ref="LYI6:LYJ6"/>
    <mergeCell ref="LYK6:LYM6"/>
    <mergeCell ref="LYQ6:LYR6"/>
    <mergeCell ref="LXE6:LXG6"/>
    <mergeCell ref="LXK6:LXL6"/>
    <mergeCell ref="LXM6:LXO6"/>
    <mergeCell ref="LXS6:LXT6"/>
    <mergeCell ref="LXU6:LXW6"/>
    <mergeCell ref="LZO6:LZP6"/>
    <mergeCell ref="LZQ6:LZS6"/>
    <mergeCell ref="LZW6:LZX6"/>
    <mergeCell ref="LZY6:MAA6"/>
    <mergeCell ref="MAE6:MAF6"/>
    <mergeCell ref="LYS6:LYU6"/>
    <mergeCell ref="LYY6:LYZ6"/>
    <mergeCell ref="LZA6:LZC6"/>
    <mergeCell ref="LZG6:LZH6"/>
    <mergeCell ref="LZI6:LZK6"/>
    <mergeCell ref="MBC6:MBD6"/>
    <mergeCell ref="MBE6:MBG6"/>
    <mergeCell ref="MBK6:MBL6"/>
    <mergeCell ref="LQS6:LQU6"/>
    <mergeCell ref="LQY6:LQZ6"/>
    <mergeCell ref="LPM6:LPO6"/>
    <mergeCell ref="LPS6:LPT6"/>
    <mergeCell ref="LPU6:LPW6"/>
    <mergeCell ref="LQA6:LQB6"/>
    <mergeCell ref="LQC6:LQE6"/>
    <mergeCell ref="LRW6:LRX6"/>
    <mergeCell ref="LRY6:LSA6"/>
    <mergeCell ref="LSE6:LSF6"/>
    <mergeCell ref="LSG6:LSI6"/>
    <mergeCell ref="LSM6:LSN6"/>
    <mergeCell ref="LRA6:LRC6"/>
    <mergeCell ref="LRG6:LRH6"/>
    <mergeCell ref="LRI6:LRK6"/>
    <mergeCell ref="LRO6:LRP6"/>
    <mergeCell ref="LRQ6:LRS6"/>
    <mergeCell ref="LTK6:LTL6"/>
    <mergeCell ref="LTM6:LTO6"/>
    <mergeCell ref="LTS6:LTT6"/>
    <mergeCell ref="LTU6:LTW6"/>
    <mergeCell ref="LUA6:LUB6"/>
    <mergeCell ref="LSO6:LSQ6"/>
    <mergeCell ref="LSU6:LSV6"/>
    <mergeCell ref="LSW6:LSY6"/>
    <mergeCell ref="LTC6:LTD6"/>
    <mergeCell ref="LTE6:LTG6"/>
    <mergeCell ref="LUY6:LUZ6"/>
    <mergeCell ref="LVA6:LVC6"/>
    <mergeCell ref="LVG6:LVH6"/>
    <mergeCell ref="LVI6:LVK6"/>
    <mergeCell ref="LVO6:LVP6"/>
    <mergeCell ref="LUC6:LUE6"/>
    <mergeCell ref="LUI6:LUJ6"/>
    <mergeCell ref="LUK6:LUM6"/>
    <mergeCell ref="LUQ6:LUR6"/>
    <mergeCell ref="LUS6:LUU6"/>
    <mergeCell ref="LLS6:LLT6"/>
    <mergeCell ref="LLU6:LLW6"/>
    <mergeCell ref="LMA6:LMB6"/>
    <mergeCell ref="LMC6:LME6"/>
    <mergeCell ref="LMI6:LMJ6"/>
    <mergeCell ref="LKW6:LKY6"/>
    <mergeCell ref="LLC6:LLD6"/>
    <mergeCell ref="LLE6:LLG6"/>
    <mergeCell ref="LLK6:LLL6"/>
    <mergeCell ref="LLM6:LLO6"/>
    <mergeCell ref="LNG6:LNH6"/>
    <mergeCell ref="LNI6:LNK6"/>
    <mergeCell ref="LNO6:LNP6"/>
    <mergeCell ref="LNQ6:LNS6"/>
    <mergeCell ref="LNW6:LNX6"/>
    <mergeCell ref="LMK6:LMM6"/>
    <mergeCell ref="LMQ6:LMR6"/>
    <mergeCell ref="LMS6:LMU6"/>
    <mergeCell ref="LMY6:LMZ6"/>
    <mergeCell ref="LNA6:LNC6"/>
    <mergeCell ref="LOU6:LOV6"/>
    <mergeCell ref="LOW6:LOY6"/>
    <mergeCell ref="LPC6:LPD6"/>
    <mergeCell ref="LPE6:LPG6"/>
    <mergeCell ref="LPK6:LPL6"/>
    <mergeCell ref="LNY6:LOA6"/>
    <mergeCell ref="LOE6:LOF6"/>
    <mergeCell ref="LOG6:LOI6"/>
    <mergeCell ref="LOM6:LON6"/>
    <mergeCell ref="LOO6:LOQ6"/>
    <mergeCell ref="LQI6:LQJ6"/>
    <mergeCell ref="LQK6:LQM6"/>
    <mergeCell ref="LQQ6:LQR6"/>
    <mergeCell ref="LFY6:LGA6"/>
    <mergeCell ref="LGE6:LGF6"/>
    <mergeCell ref="LES6:LEU6"/>
    <mergeCell ref="LEY6:LEZ6"/>
    <mergeCell ref="LFA6:LFC6"/>
    <mergeCell ref="LFG6:LFH6"/>
    <mergeCell ref="LFI6:LFK6"/>
    <mergeCell ref="LHC6:LHD6"/>
    <mergeCell ref="LHE6:LHG6"/>
    <mergeCell ref="LHK6:LHL6"/>
    <mergeCell ref="LHM6:LHO6"/>
    <mergeCell ref="LHS6:LHT6"/>
    <mergeCell ref="LGG6:LGI6"/>
    <mergeCell ref="LGM6:LGN6"/>
    <mergeCell ref="LGO6:LGQ6"/>
    <mergeCell ref="LGU6:LGV6"/>
    <mergeCell ref="LGW6:LGY6"/>
    <mergeCell ref="LIQ6:LIR6"/>
    <mergeCell ref="LIS6:LIU6"/>
    <mergeCell ref="LIY6:LIZ6"/>
    <mergeCell ref="LJA6:LJC6"/>
    <mergeCell ref="LJG6:LJH6"/>
    <mergeCell ref="LHU6:LHW6"/>
    <mergeCell ref="LIA6:LIB6"/>
    <mergeCell ref="LIC6:LIE6"/>
    <mergeCell ref="LII6:LIJ6"/>
    <mergeCell ref="LIK6:LIM6"/>
    <mergeCell ref="LKE6:LKF6"/>
    <mergeCell ref="LKG6:LKI6"/>
    <mergeCell ref="LKM6:LKN6"/>
    <mergeCell ref="LKO6:LKQ6"/>
    <mergeCell ref="LKU6:LKV6"/>
    <mergeCell ref="LJI6:LJK6"/>
    <mergeCell ref="LJO6:LJP6"/>
    <mergeCell ref="LJQ6:LJS6"/>
    <mergeCell ref="LJW6:LJX6"/>
    <mergeCell ref="LJY6:LKA6"/>
    <mergeCell ref="LAY6:LAZ6"/>
    <mergeCell ref="LBA6:LBC6"/>
    <mergeCell ref="LBG6:LBH6"/>
    <mergeCell ref="LBI6:LBK6"/>
    <mergeCell ref="LBO6:LBP6"/>
    <mergeCell ref="LAC6:LAE6"/>
    <mergeCell ref="LAI6:LAJ6"/>
    <mergeCell ref="LAK6:LAM6"/>
    <mergeCell ref="LAQ6:LAR6"/>
    <mergeCell ref="LAS6:LAU6"/>
    <mergeCell ref="LCM6:LCN6"/>
    <mergeCell ref="LCO6:LCQ6"/>
    <mergeCell ref="LCU6:LCV6"/>
    <mergeCell ref="LCW6:LCY6"/>
    <mergeCell ref="LDC6:LDD6"/>
    <mergeCell ref="LBQ6:LBS6"/>
    <mergeCell ref="LBW6:LBX6"/>
    <mergeCell ref="LBY6:LCA6"/>
    <mergeCell ref="LCE6:LCF6"/>
    <mergeCell ref="LCG6:LCI6"/>
    <mergeCell ref="LEA6:LEB6"/>
    <mergeCell ref="LEC6:LEE6"/>
    <mergeCell ref="LEI6:LEJ6"/>
    <mergeCell ref="LEK6:LEM6"/>
    <mergeCell ref="LEQ6:LER6"/>
    <mergeCell ref="LDE6:LDG6"/>
    <mergeCell ref="LDK6:LDL6"/>
    <mergeCell ref="LDM6:LDO6"/>
    <mergeCell ref="LDS6:LDT6"/>
    <mergeCell ref="LDU6:LDW6"/>
    <mergeCell ref="LFO6:LFP6"/>
    <mergeCell ref="LFQ6:LFS6"/>
    <mergeCell ref="LFW6:LFX6"/>
    <mergeCell ref="KVE6:KVG6"/>
    <mergeCell ref="KVK6:KVL6"/>
    <mergeCell ref="KTY6:KUA6"/>
    <mergeCell ref="KUE6:KUF6"/>
    <mergeCell ref="KUG6:KUI6"/>
    <mergeCell ref="KUM6:KUN6"/>
    <mergeCell ref="KUO6:KUQ6"/>
    <mergeCell ref="KWI6:KWJ6"/>
    <mergeCell ref="KWK6:KWM6"/>
    <mergeCell ref="KWQ6:KWR6"/>
    <mergeCell ref="KWS6:KWU6"/>
    <mergeCell ref="KWY6:KWZ6"/>
    <mergeCell ref="KVM6:KVO6"/>
    <mergeCell ref="KVS6:KVT6"/>
    <mergeCell ref="KVU6:KVW6"/>
    <mergeCell ref="KWA6:KWB6"/>
    <mergeCell ref="KWC6:KWE6"/>
    <mergeCell ref="KXW6:KXX6"/>
    <mergeCell ref="KXY6:KYA6"/>
    <mergeCell ref="KYE6:KYF6"/>
    <mergeCell ref="KYG6:KYI6"/>
    <mergeCell ref="KYM6:KYN6"/>
    <mergeCell ref="KXA6:KXC6"/>
    <mergeCell ref="KXG6:KXH6"/>
    <mergeCell ref="KXI6:KXK6"/>
    <mergeCell ref="KXO6:KXP6"/>
    <mergeCell ref="KXQ6:KXS6"/>
    <mergeCell ref="KZK6:KZL6"/>
    <mergeCell ref="KZM6:KZO6"/>
    <mergeCell ref="KZS6:KZT6"/>
    <mergeCell ref="KZU6:KZW6"/>
    <mergeCell ref="LAA6:LAB6"/>
    <mergeCell ref="KYO6:KYQ6"/>
    <mergeCell ref="KYU6:KYV6"/>
    <mergeCell ref="KYW6:KYY6"/>
    <mergeCell ref="KZC6:KZD6"/>
    <mergeCell ref="KZE6:KZG6"/>
    <mergeCell ref="KQE6:KQF6"/>
    <mergeCell ref="KQG6:KQI6"/>
    <mergeCell ref="KQM6:KQN6"/>
    <mergeCell ref="KQO6:KQQ6"/>
    <mergeCell ref="KQU6:KQV6"/>
    <mergeCell ref="KPI6:KPK6"/>
    <mergeCell ref="KPO6:KPP6"/>
    <mergeCell ref="KPQ6:KPS6"/>
    <mergeCell ref="KPW6:KPX6"/>
    <mergeCell ref="KPY6:KQA6"/>
    <mergeCell ref="KRS6:KRT6"/>
    <mergeCell ref="KRU6:KRW6"/>
    <mergeCell ref="KSA6:KSB6"/>
    <mergeCell ref="KSC6:KSE6"/>
    <mergeCell ref="KSI6:KSJ6"/>
    <mergeCell ref="KQW6:KQY6"/>
    <mergeCell ref="KRC6:KRD6"/>
    <mergeCell ref="KRE6:KRG6"/>
    <mergeCell ref="KRK6:KRL6"/>
    <mergeCell ref="KRM6:KRO6"/>
    <mergeCell ref="KTG6:KTH6"/>
    <mergeCell ref="KTI6:KTK6"/>
    <mergeCell ref="KTO6:KTP6"/>
    <mergeCell ref="KTQ6:KTS6"/>
    <mergeCell ref="KTW6:KTX6"/>
    <mergeCell ref="KSK6:KSM6"/>
    <mergeCell ref="KSQ6:KSR6"/>
    <mergeCell ref="KSS6:KSU6"/>
    <mergeCell ref="KSY6:KSZ6"/>
    <mergeCell ref="KTA6:KTC6"/>
    <mergeCell ref="KUU6:KUV6"/>
    <mergeCell ref="KUW6:KUY6"/>
    <mergeCell ref="KVC6:KVD6"/>
    <mergeCell ref="KKK6:KKM6"/>
    <mergeCell ref="KKQ6:KKR6"/>
    <mergeCell ref="KJE6:KJG6"/>
    <mergeCell ref="KJK6:KJL6"/>
    <mergeCell ref="KJM6:KJO6"/>
    <mergeCell ref="KJS6:KJT6"/>
    <mergeCell ref="KJU6:KJW6"/>
    <mergeCell ref="KLO6:KLP6"/>
    <mergeCell ref="KLQ6:KLS6"/>
    <mergeCell ref="KLW6:KLX6"/>
    <mergeCell ref="KLY6:KMA6"/>
    <mergeCell ref="KME6:KMF6"/>
    <mergeCell ref="KKS6:KKU6"/>
    <mergeCell ref="KKY6:KKZ6"/>
    <mergeCell ref="KLA6:KLC6"/>
    <mergeCell ref="KLG6:KLH6"/>
    <mergeCell ref="KLI6:KLK6"/>
    <mergeCell ref="KNC6:KND6"/>
    <mergeCell ref="KNE6:KNG6"/>
    <mergeCell ref="KNK6:KNL6"/>
    <mergeCell ref="KNM6:KNO6"/>
    <mergeCell ref="KNS6:KNT6"/>
    <mergeCell ref="KMG6:KMI6"/>
    <mergeCell ref="KMM6:KMN6"/>
    <mergeCell ref="KMO6:KMQ6"/>
    <mergeCell ref="KMU6:KMV6"/>
    <mergeCell ref="KMW6:KMY6"/>
    <mergeCell ref="KOQ6:KOR6"/>
    <mergeCell ref="KOS6:KOU6"/>
    <mergeCell ref="KOY6:KOZ6"/>
    <mergeCell ref="KPA6:KPC6"/>
    <mergeCell ref="KPG6:KPH6"/>
    <mergeCell ref="KNU6:KNW6"/>
    <mergeCell ref="KOA6:KOB6"/>
    <mergeCell ref="KOC6:KOE6"/>
    <mergeCell ref="KOI6:KOJ6"/>
    <mergeCell ref="KOK6:KOM6"/>
    <mergeCell ref="KFK6:KFL6"/>
    <mergeCell ref="KFM6:KFO6"/>
    <mergeCell ref="KFS6:KFT6"/>
    <mergeCell ref="KFU6:KFW6"/>
    <mergeCell ref="KGA6:KGB6"/>
    <mergeCell ref="KEO6:KEQ6"/>
    <mergeCell ref="KEU6:KEV6"/>
    <mergeCell ref="KEW6:KEY6"/>
    <mergeCell ref="KFC6:KFD6"/>
    <mergeCell ref="KFE6:KFG6"/>
    <mergeCell ref="KGY6:KGZ6"/>
    <mergeCell ref="KHA6:KHC6"/>
    <mergeCell ref="KHG6:KHH6"/>
    <mergeCell ref="KHI6:KHK6"/>
    <mergeCell ref="KHO6:KHP6"/>
    <mergeCell ref="KGC6:KGE6"/>
    <mergeCell ref="KGI6:KGJ6"/>
    <mergeCell ref="KGK6:KGM6"/>
    <mergeCell ref="KGQ6:KGR6"/>
    <mergeCell ref="KGS6:KGU6"/>
    <mergeCell ref="KIM6:KIN6"/>
    <mergeCell ref="KIO6:KIQ6"/>
    <mergeCell ref="KIU6:KIV6"/>
    <mergeCell ref="KIW6:KIY6"/>
    <mergeCell ref="KJC6:KJD6"/>
    <mergeCell ref="KHQ6:KHS6"/>
    <mergeCell ref="KHW6:KHX6"/>
    <mergeCell ref="KHY6:KIA6"/>
    <mergeCell ref="KIE6:KIF6"/>
    <mergeCell ref="KIG6:KII6"/>
    <mergeCell ref="KKA6:KKB6"/>
    <mergeCell ref="KKC6:KKE6"/>
    <mergeCell ref="KKI6:KKJ6"/>
    <mergeCell ref="JZQ6:JZS6"/>
    <mergeCell ref="JZW6:JZX6"/>
    <mergeCell ref="JYK6:JYM6"/>
    <mergeCell ref="JYQ6:JYR6"/>
    <mergeCell ref="JYS6:JYU6"/>
    <mergeCell ref="JYY6:JYZ6"/>
    <mergeCell ref="JZA6:JZC6"/>
    <mergeCell ref="KAU6:KAV6"/>
    <mergeCell ref="KAW6:KAY6"/>
    <mergeCell ref="KBC6:KBD6"/>
    <mergeCell ref="KBE6:KBG6"/>
    <mergeCell ref="KBK6:KBL6"/>
    <mergeCell ref="JZY6:KAA6"/>
    <mergeCell ref="KAE6:KAF6"/>
    <mergeCell ref="KAG6:KAI6"/>
    <mergeCell ref="KAM6:KAN6"/>
    <mergeCell ref="KAO6:KAQ6"/>
    <mergeCell ref="KCI6:KCJ6"/>
    <mergeCell ref="KCK6:KCM6"/>
    <mergeCell ref="KCQ6:KCR6"/>
    <mergeCell ref="KCS6:KCU6"/>
    <mergeCell ref="KCY6:KCZ6"/>
    <mergeCell ref="KBM6:KBO6"/>
    <mergeCell ref="KBS6:KBT6"/>
    <mergeCell ref="KBU6:KBW6"/>
    <mergeCell ref="KCA6:KCB6"/>
    <mergeCell ref="KCC6:KCE6"/>
    <mergeCell ref="KDW6:KDX6"/>
    <mergeCell ref="KDY6:KEA6"/>
    <mergeCell ref="KEE6:KEF6"/>
    <mergeCell ref="KEG6:KEI6"/>
    <mergeCell ref="KEM6:KEN6"/>
    <mergeCell ref="KDA6:KDC6"/>
    <mergeCell ref="KDG6:KDH6"/>
    <mergeCell ref="KDI6:KDK6"/>
    <mergeCell ref="KDO6:KDP6"/>
    <mergeCell ref="KDQ6:KDS6"/>
    <mergeCell ref="JUQ6:JUR6"/>
    <mergeCell ref="JUS6:JUU6"/>
    <mergeCell ref="JUY6:JUZ6"/>
    <mergeCell ref="JVA6:JVC6"/>
    <mergeCell ref="JVG6:JVH6"/>
    <mergeCell ref="JTU6:JTW6"/>
    <mergeCell ref="JUA6:JUB6"/>
    <mergeCell ref="JUC6:JUE6"/>
    <mergeCell ref="JUI6:JUJ6"/>
    <mergeCell ref="JUK6:JUM6"/>
    <mergeCell ref="JWE6:JWF6"/>
    <mergeCell ref="JWG6:JWI6"/>
    <mergeCell ref="JWM6:JWN6"/>
    <mergeCell ref="JWO6:JWQ6"/>
    <mergeCell ref="JWU6:JWV6"/>
    <mergeCell ref="JVI6:JVK6"/>
    <mergeCell ref="JVO6:JVP6"/>
    <mergeCell ref="JVQ6:JVS6"/>
    <mergeCell ref="JVW6:JVX6"/>
    <mergeCell ref="JVY6:JWA6"/>
    <mergeCell ref="JXS6:JXT6"/>
    <mergeCell ref="JXU6:JXW6"/>
    <mergeCell ref="JYA6:JYB6"/>
    <mergeCell ref="JYC6:JYE6"/>
    <mergeCell ref="JYI6:JYJ6"/>
    <mergeCell ref="JWW6:JWY6"/>
    <mergeCell ref="JXC6:JXD6"/>
    <mergeCell ref="JXE6:JXG6"/>
    <mergeCell ref="JXK6:JXL6"/>
    <mergeCell ref="JXM6:JXO6"/>
    <mergeCell ref="JZG6:JZH6"/>
    <mergeCell ref="JZI6:JZK6"/>
    <mergeCell ref="JZO6:JZP6"/>
    <mergeCell ref="JOW6:JOY6"/>
    <mergeCell ref="JPC6:JPD6"/>
    <mergeCell ref="JNQ6:JNS6"/>
    <mergeCell ref="JNW6:JNX6"/>
    <mergeCell ref="JNY6:JOA6"/>
    <mergeCell ref="JOE6:JOF6"/>
    <mergeCell ref="JOG6:JOI6"/>
    <mergeCell ref="JQA6:JQB6"/>
    <mergeCell ref="JQC6:JQE6"/>
    <mergeCell ref="JQI6:JQJ6"/>
    <mergeCell ref="JQK6:JQM6"/>
    <mergeCell ref="JQQ6:JQR6"/>
    <mergeCell ref="JPE6:JPG6"/>
    <mergeCell ref="JPK6:JPL6"/>
    <mergeCell ref="JPM6:JPO6"/>
    <mergeCell ref="JPS6:JPT6"/>
    <mergeCell ref="JPU6:JPW6"/>
    <mergeCell ref="JRO6:JRP6"/>
    <mergeCell ref="JRQ6:JRS6"/>
    <mergeCell ref="JRW6:JRX6"/>
    <mergeCell ref="JRY6:JSA6"/>
    <mergeCell ref="JSE6:JSF6"/>
    <mergeCell ref="JQS6:JQU6"/>
    <mergeCell ref="JQY6:JQZ6"/>
    <mergeCell ref="JRA6:JRC6"/>
    <mergeCell ref="JRG6:JRH6"/>
    <mergeCell ref="JRI6:JRK6"/>
    <mergeCell ref="JTC6:JTD6"/>
    <mergeCell ref="JTE6:JTG6"/>
    <mergeCell ref="JTK6:JTL6"/>
    <mergeCell ref="JTM6:JTO6"/>
    <mergeCell ref="JTS6:JTT6"/>
    <mergeCell ref="JSG6:JSI6"/>
    <mergeCell ref="JSM6:JSN6"/>
    <mergeCell ref="JSO6:JSQ6"/>
    <mergeCell ref="JSU6:JSV6"/>
    <mergeCell ref="JSW6:JSY6"/>
    <mergeCell ref="JJW6:JJX6"/>
    <mergeCell ref="JJY6:JKA6"/>
    <mergeCell ref="JKE6:JKF6"/>
    <mergeCell ref="JKG6:JKI6"/>
    <mergeCell ref="JKM6:JKN6"/>
    <mergeCell ref="JJA6:JJC6"/>
    <mergeCell ref="JJG6:JJH6"/>
    <mergeCell ref="JJI6:JJK6"/>
    <mergeCell ref="JJO6:JJP6"/>
    <mergeCell ref="JJQ6:JJS6"/>
    <mergeCell ref="JLK6:JLL6"/>
    <mergeCell ref="JLM6:JLO6"/>
    <mergeCell ref="JLS6:JLT6"/>
    <mergeCell ref="JLU6:JLW6"/>
    <mergeCell ref="JMA6:JMB6"/>
    <mergeCell ref="JKO6:JKQ6"/>
    <mergeCell ref="JKU6:JKV6"/>
    <mergeCell ref="JKW6:JKY6"/>
    <mergeCell ref="JLC6:JLD6"/>
    <mergeCell ref="JLE6:JLG6"/>
    <mergeCell ref="JMY6:JMZ6"/>
    <mergeCell ref="JNA6:JNC6"/>
    <mergeCell ref="JNG6:JNH6"/>
    <mergeCell ref="JNI6:JNK6"/>
    <mergeCell ref="JNO6:JNP6"/>
    <mergeCell ref="JMC6:JME6"/>
    <mergeCell ref="JMI6:JMJ6"/>
    <mergeCell ref="JMK6:JMM6"/>
    <mergeCell ref="JMQ6:JMR6"/>
    <mergeCell ref="JMS6:JMU6"/>
    <mergeCell ref="JOM6:JON6"/>
    <mergeCell ref="JOO6:JOQ6"/>
    <mergeCell ref="JOU6:JOV6"/>
    <mergeCell ref="JEC6:JEE6"/>
    <mergeCell ref="JEI6:JEJ6"/>
    <mergeCell ref="JCW6:JCY6"/>
    <mergeCell ref="JDC6:JDD6"/>
    <mergeCell ref="JDE6:JDG6"/>
    <mergeCell ref="JDK6:JDL6"/>
    <mergeCell ref="JDM6:JDO6"/>
    <mergeCell ref="JFG6:JFH6"/>
    <mergeCell ref="JFI6:JFK6"/>
    <mergeCell ref="JFO6:JFP6"/>
    <mergeCell ref="JFQ6:JFS6"/>
    <mergeCell ref="JFW6:JFX6"/>
    <mergeCell ref="JEK6:JEM6"/>
    <mergeCell ref="JEQ6:JER6"/>
    <mergeCell ref="JES6:JEU6"/>
    <mergeCell ref="JEY6:JEZ6"/>
    <mergeCell ref="JFA6:JFC6"/>
    <mergeCell ref="JGU6:JGV6"/>
    <mergeCell ref="JGW6:JGY6"/>
    <mergeCell ref="JHC6:JHD6"/>
    <mergeCell ref="JHE6:JHG6"/>
    <mergeCell ref="JHK6:JHL6"/>
    <mergeCell ref="JFY6:JGA6"/>
    <mergeCell ref="JGE6:JGF6"/>
    <mergeCell ref="JGG6:JGI6"/>
    <mergeCell ref="JGM6:JGN6"/>
    <mergeCell ref="JGO6:JGQ6"/>
    <mergeCell ref="JII6:JIJ6"/>
    <mergeCell ref="JIK6:JIM6"/>
    <mergeCell ref="JIQ6:JIR6"/>
    <mergeCell ref="JIS6:JIU6"/>
    <mergeCell ref="JIY6:JIZ6"/>
    <mergeCell ref="JHM6:JHO6"/>
    <mergeCell ref="JHS6:JHT6"/>
    <mergeCell ref="JHU6:JHW6"/>
    <mergeCell ref="JIA6:JIB6"/>
    <mergeCell ref="JIC6:JIE6"/>
    <mergeCell ref="IZC6:IZD6"/>
    <mergeCell ref="IZE6:IZG6"/>
    <mergeCell ref="IZK6:IZL6"/>
    <mergeCell ref="IZM6:IZO6"/>
    <mergeCell ref="IZS6:IZT6"/>
    <mergeCell ref="IYG6:IYI6"/>
    <mergeCell ref="IYM6:IYN6"/>
    <mergeCell ref="IYO6:IYQ6"/>
    <mergeCell ref="IYU6:IYV6"/>
    <mergeCell ref="IYW6:IYY6"/>
    <mergeCell ref="JAQ6:JAR6"/>
    <mergeCell ref="JAS6:JAU6"/>
    <mergeCell ref="JAY6:JAZ6"/>
    <mergeCell ref="JBA6:JBC6"/>
    <mergeCell ref="JBG6:JBH6"/>
    <mergeCell ref="IZU6:IZW6"/>
    <mergeCell ref="JAA6:JAB6"/>
    <mergeCell ref="JAC6:JAE6"/>
    <mergeCell ref="JAI6:JAJ6"/>
    <mergeCell ref="JAK6:JAM6"/>
    <mergeCell ref="JCE6:JCF6"/>
    <mergeCell ref="JCG6:JCI6"/>
    <mergeCell ref="JCM6:JCN6"/>
    <mergeCell ref="JCO6:JCQ6"/>
    <mergeCell ref="JCU6:JCV6"/>
    <mergeCell ref="JBI6:JBK6"/>
    <mergeCell ref="JBO6:JBP6"/>
    <mergeCell ref="JBQ6:JBS6"/>
    <mergeCell ref="JBW6:JBX6"/>
    <mergeCell ref="JBY6:JCA6"/>
    <mergeCell ref="JDS6:JDT6"/>
    <mergeCell ref="JDU6:JDW6"/>
    <mergeCell ref="JEA6:JEB6"/>
    <mergeCell ref="ITI6:ITK6"/>
    <mergeCell ref="ITO6:ITP6"/>
    <mergeCell ref="ISC6:ISE6"/>
    <mergeCell ref="ISI6:ISJ6"/>
    <mergeCell ref="ISK6:ISM6"/>
    <mergeCell ref="ISQ6:ISR6"/>
    <mergeCell ref="ISS6:ISU6"/>
    <mergeCell ref="IUM6:IUN6"/>
    <mergeCell ref="IUO6:IUQ6"/>
    <mergeCell ref="IUU6:IUV6"/>
    <mergeCell ref="IUW6:IUY6"/>
    <mergeCell ref="IVC6:IVD6"/>
    <mergeCell ref="ITQ6:ITS6"/>
    <mergeCell ref="ITW6:ITX6"/>
    <mergeCell ref="ITY6:IUA6"/>
    <mergeCell ref="IUE6:IUF6"/>
    <mergeCell ref="IUG6:IUI6"/>
    <mergeCell ref="IWA6:IWB6"/>
    <mergeCell ref="IWC6:IWE6"/>
    <mergeCell ref="IWI6:IWJ6"/>
    <mergeCell ref="IWK6:IWM6"/>
    <mergeCell ref="IWQ6:IWR6"/>
    <mergeCell ref="IVE6:IVG6"/>
    <mergeCell ref="IVK6:IVL6"/>
    <mergeCell ref="IVM6:IVO6"/>
    <mergeCell ref="IVS6:IVT6"/>
    <mergeCell ref="IVU6:IVW6"/>
    <mergeCell ref="IXO6:IXP6"/>
    <mergeCell ref="IXQ6:IXS6"/>
    <mergeCell ref="IXW6:IXX6"/>
    <mergeCell ref="IXY6:IYA6"/>
    <mergeCell ref="IYE6:IYF6"/>
    <mergeCell ref="IWS6:IWU6"/>
    <mergeCell ref="IWY6:IWZ6"/>
    <mergeCell ref="IXA6:IXC6"/>
    <mergeCell ref="IXG6:IXH6"/>
    <mergeCell ref="IXI6:IXK6"/>
    <mergeCell ref="IOI6:IOJ6"/>
    <mergeCell ref="IOK6:IOM6"/>
    <mergeCell ref="IOQ6:IOR6"/>
    <mergeCell ref="IOS6:IOU6"/>
    <mergeCell ref="IOY6:IOZ6"/>
    <mergeCell ref="INM6:INO6"/>
    <mergeCell ref="INS6:INT6"/>
    <mergeCell ref="INU6:INW6"/>
    <mergeCell ref="IOA6:IOB6"/>
    <mergeCell ref="IOC6:IOE6"/>
    <mergeCell ref="IPW6:IPX6"/>
    <mergeCell ref="IPY6:IQA6"/>
    <mergeCell ref="IQE6:IQF6"/>
    <mergeCell ref="IQG6:IQI6"/>
    <mergeCell ref="IQM6:IQN6"/>
    <mergeCell ref="IPA6:IPC6"/>
    <mergeCell ref="IPG6:IPH6"/>
    <mergeCell ref="IPI6:IPK6"/>
    <mergeCell ref="IPO6:IPP6"/>
    <mergeCell ref="IPQ6:IPS6"/>
    <mergeCell ref="IRK6:IRL6"/>
    <mergeCell ref="IRM6:IRO6"/>
    <mergeCell ref="IRS6:IRT6"/>
    <mergeCell ref="IRU6:IRW6"/>
    <mergeCell ref="ISA6:ISB6"/>
    <mergeCell ref="IQO6:IQQ6"/>
    <mergeCell ref="IQU6:IQV6"/>
    <mergeCell ref="IQW6:IQY6"/>
    <mergeCell ref="IRC6:IRD6"/>
    <mergeCell ref="IRE6:IRG6"/>
    <mergeCell ref="ISY6:ISZ6"/>
    <mergeCell ref="ITA6:ITC6"/>
    <mergeCell ref="ITG6:ITH6"/>
    <mergeCell ref="IIO6:IIQ6"/>
    <mergeCell ref="IIU6:IIV6"/>
    <mergeCell ref="IHI6:IHK6"/>
    <mergeCell ref="IHO6:IHP6"/>
    <mergeCell ref="IHQ6:IHS6"/>
    <mergeCell ref="IHW6:IHX6"/>
    <mergeCell ref="IHY6:IIA6"/>
    <mergeCell ref="IJS6:IJT6"/>
    <mergeCell ref="IJU6:IJW6"/>
    <mergeCell ref="IKA6:IKB6"/>
    <mergeCell ref="IKC6:IKE6"/>
    <mergeCell ref="IKI6:IKJ6"/>
    <mergeCell ref="IIW6:IIY6"/>
    <mergeCell ref="IJC6:IJD6"/>
    <mergeCell ref="IJE6:IJG6"/>
    <mergeCell ref="IJK6:IJL6"/>
    <mergeCell ref="IJM6:IJO6"/>
    <mergeCell ref="ILG6:ILH6"/>
    <mergeCell ref="ILI6:ILK6"/>
    <mergeCell ref="ILO6:ILP6"/>
    <mergeCell ref="ILQ6:ILS6"/>
    <mergeCell ref="ILW6:ILX6"/>
    <mergeCell ref="IKK6:IKM6"/>
    <mergeCell ref="IKQ6:IKR6"/>
    <mergeCell ref="IKS6:IKU6"/>
    <mergeCell ref="IKY6:IKZ6"/>
    <mergeCell ref="ILA6:ILC6"/>
    <mergeCell ref="IMU6:IMV6"/>
    <mergeCell ref="IMW6:IMY6"/>
    <mergeCell ref="INC6:IND6"/>
    <mergeCell ref="INE6:ING6"/>
    <mergeCell ref="INK6:INL6"/>
    <mergeCell ref="ILY6:IMA6"/>
    <mergeCell ref="IME6:IMF6"/>
    <mergeCell ref="IMG6:IMI6"/>
    <mergeCell ref="IMM6:IMN6"/>
    <mergeCell ref="IMO6:IMQ6"/>
    <mergeCell ref="IDO6:IDP6"/>
    <mergeCell ref="IDQ6:IDS6"/>
    <mergeCell ref="IDW6:IDX6"/>
    <mergeCell ref="IDY6:IEA6"/>
    <mergeCell ref="IEE6:IEF6"/>
    <mergeCell ref="ICS6:ICU6"/>
    <mergeCell ref="ICY6:ICZ6"/>
    <mergeCell ref="IDA6:IDC6"/>
    <mergeCell ref="IDG6:IDH6"/>
    <mergeCell ref="IDI6:IDK6"/>
    <mergeCell ref="IFC6:IFD6"/>
    <mergeCell ref="IFE6:IFG6"/>
    <mergeCell ref="IFK6:IFL6"/>
    <mergeCell ref="IFM6:IFO6"/>
    <mergeCell ref="IFS6:IFT6"/>
    <mergeCell ref="IEG6:IEI6"/>
    <mergeCell ref="IEM6:IEN6"/>
    <mergeCell ref="IEO6:IEQ6"/>
    <mergeCell ref="IEU6:IEV6"/>
    <mergeCell ref="IEW6:IEY6"/>
    <mergeCell ref="IGQ6:IGR6"/>
    <mergeCell ref="IGS6:IGU6"/>
    <mergeCell ref="IGY6:IGZ6"/>
    <mergeCell ref="IHA6:IHC6"/>
    <mergeCell ref="IHG6:IHH6"/>
    <mergeCell ref="IFU6:IFW6"/>
    <mergeCell ref="IGA6:IGB6"/>
    <mergeCell ref="IGC6:IGE6"/>
    <mergeCell ref="IGI6:IGJ6"/>
    <mergeCell ref="IGK6:IGM6"/>
    <mergeCell ref="IIE6:IIF6"/>
    <mergeCell ref="IIG6:III6"/>
    <mergeCell ref="IIM6:IIN6"/>
    <mergeCell ref="HXU6:HXW6"/>
    <mergeCell ref="HYA6:HYB6"/>
    <mergeCell ref="HWO6:HWQ6"/>
    <mergeCell ref="HWU6:HWV6"/>
    <mergeCell ref="HWW6:HWY6"/>
    <mergeCell ref="HXC6:HXD6"/>
    <mergeCell ref="HXE6:HXG6"/>
    <mergeCell ref="HYY6:HYZ6"/>
    <mergeCell ref="HZA6:HZC6"/>
    <mergeCell ref="HZG6:HZH6"/>
    <mergeCell ref="HZI6:HZK6"/>
    <mergeCell ref="HZO6:HZP6"/>
    <mergeCell ref="HYC6:HYE6"/>
    <mergeCell ref="HYI6:HYJ6"/>
    <mergeCell ref="HYK6:HYM6"/>
    <mergeCell ref="HYQ6:HYR6"/>
    <mergeCell ref="HYS6:HYU6"/>
    <mergeCell ref="IAM6:IAN6"/>
    <mergeCell ref="IAO6:IAQ6"/>
    <mergeCell ref="IAU6:IAV6"/>
    <mergeCell ref="IAW6:IAY6"/>
    <mergeCell ref="IBC6:IBD6"/>
    <mergeCell ref="HZQ6:HZS6"/>
    <mergeCell ref="HZW6:HZX6"/>
    <mergeCell ref="HZY6:IAA6"/>
    <mergeCell ref="IAE6:IAF6"/>
    <mergeCell ref="IAG6:IAI6"/>
    <mergeCell ref="ICA6:ICB6"/>
    <mergeCell ref="ICC6:ICE6"/>
    <mergeCell ref="ICI6:ICJ6"/>
    <mergeCell ref="ICK6:ICM6"/>
    <mergeCell ref="ICQ6:ICR6"/>
    <mergeCell ref="IBE6:IBG6"/>
    <mergeCell ref="IBK6:IBL6"/>
    <mergeCell ref="IBM6:IBO6"/>
    <mergeCell ref="IBS6:IBT6"/>
    <mergeCell ref="IBU6:IBW6"/>
    <mergeCell ref="HSU6:HSV6"/>
    <mergeCell ref="HSW6:HSY6"/>
    <mergeCell ref="HTC6:HTD6"/>
    <mergeCell ref="HTE6:HTG6"/>
    <mergeCell ref="HTK6:HTL6"/>
    <mergeCell ref="HRY6:HSA6"/>
    <mergeCell ref="HSE6:HSF6"/>
    <mergeCell ref="HSG6:HSI6"/>
    <mergeCell ref="HSM6:HSN6"/>
    <mergeCell ref="HSO6:HSQ6"/>
    <mergeCell ref="HUI6:HUJ6"/>
    <mergeCell ref="HUK6:HUM6"/>
    <mergeCell ref="HUQ6:HUR6"/>
    <mergeCell ref="HUS6:HUU6"/>
    <mergeCell ref="HUY6:HUZ6"/>
    <mergeCell ref="HTM6:HTO6"/>
    <mergeCell ref="HTS6:HTT6"/>
    <mergeCell ref="HTU6:HTW6"/>
    <mergeCell ref="HUA6:HUB6"/>
    <mergeCell ref="HUC6:HUE6"/>
    <mergeCell ref="HVW6:HVX6"/>
    <mergeCell ref="HVY6:HWA6"/>
    <mergeCell ref="HWE6:HWF6"/>
    <mergeCell ref="HWG6:HWI6"/>
    <mergeCell ref="HWM6:HWN6"/>
    <mergeCell ref="HVA6:HVC6"/>
    <mergeCell ref="HVG6:HVH6"/>
    <mergeCell ref="HVI6:HVK6"/>
    <mergeCell ref="HVO6:HVP6"/>
    <mergeCell ref="HVQ6:HVS6"/>
    <mergeCell ref="HXK6:HXL6"/>
    <mergeCell ref="HXM6:HXO6"/>
    <mergeCell ref="HXS6:HXT6"/>
    <mergeCell ref="HNA6:HNC6"/>
    <mergeCell ref="HNG6:HNH6"/>
    <mergeCell ref="HLU6:HLW6"/>
    <mergeCell ref="HMA6:HMB6"/>
    <mergeCell ref="HMC6:HME6"/>
    <mergeCell ref="HMI6:HMJ6"/>
    <mergeCell ref="HMK6:HMM6"/>
    <mergeCell ref="HOE6:HOF6"/>
    <mergeCell ref="HOG6:HOI6"/>
    <mergeCell ref="HOM6:HON6"/>
    <mergeCell ref="HOO6:HOQ6"/>
    <mergeCell ref="HOU6:HOV6"/>
    <mergeCell ref="HNI6:HNK6"/>
    <mergeCell ref="HNO6:HNP6"/>
    <mergeCell ref="HNQ6:HNS6"/>
    <mergeCell ref="HNW6:HNX6"/>
    <mergeCell ref="HNY6:HOA6"/>
    <mergeCell ref="HPS6:HPT6"/>
    <mergeCell ref="HPU6:HPW6"/>
    <mergeCell ref="HQA6:HQB6"/>
    <mergeCell ref="HQC6:HQE6"/>
    <mergeCell ref="HQI6:HQJ6"/>
    <mergeCell ref="HOW6:HOY6"/>
    <mergeCell ref="HPC6:HPD6"/>
    <mergeCell ref="HPE6:HPG6"/>
    <mergeCell ref="HPK6:HPL6"/>
    <mergeCell ref="HPM6:HPO6"/>
    <mergeCell ref="HRG6:HRH6"/>
    <mergeCell ref="HRI6:HRK6"/>
    <mergeCell ref="HRO6:HRP6"/>
    <mergeCell ref="HRQ6:HRS6"/>
    <mergeCell ref="HRW6:HRX6"/>
    <mergeCell ref="HQK6:HQM6"/>
    <mergeCell ref="HQQ6:HQR6"/>
    <mergeCell ref="HQS6:HQU6"/>
    <mergeCell ref="HQY6:HQZ6"/>
    <mergeCell ref="HRA6:HRC6"/>
    <mergeCell ref="HIA6:HIB6"/>
    <mergeCell ref="HIC6:HIE6"/>
    <mergeCell ref="HII6:HIJ6"/>
    <mergeCell ref="HIK6:HIM6"/>
    <mergeCell ref="HIQ6:HIR6"/>
    <mergeCell ref="HHE6:HHG6"/>
    <mergeCell ref="HHK6:HHL6"/>
    <mergeCell ref="HHM6:HHO6"/>
    <mergeCell ref="HHS6:HHT6"/>
    <mergeCell ref="HHU6:HHW6"/>
    <mergeCell ref="HJO6:HJP6"/>
    <mergeCell ref="HJQ6:HJS6"/>
    <mergeCell ref="HJW6:HJX6"/>
    <mergeCell ref="HJY6:HKA6"/>
    <mergeCell ref="HKE6:HKF6"/>
    <mergeCell ref="HIS6:HIU6"/>
    <mergeCell ref="HIY6:HIZ6"/>
    <mergeCell ref="HJA6:HJC6"/>
    <mergeCell ref="HJG6:HJH6"/>
    <mergeCell ref="HJI6:HJK6"/>
    <mergeCell ref="HLC6:HLD6"/>
    <mergeCell ref="HLE6:HLG6"/>
    <mergeCell ref="HLK6:HLL6"/>
    <mergeCell ref="HLM6:HLO6"/>
    <mergeCell ref="HLS6:HLT6"/>
    <mergeCell ref="HKG6:HKI6"/>
    <mergeCell ref="HKM6:HKN6"/>
    <mergeCell ref="HKO6:HKQ6"/>
    <mergeCell ref="HKU6:HKV6"/>
    <mergeCell ref="HKW6:HKY6"/>
    <mergeCell ref="HMQ6:HMR6"/>
    <mergeCell ref="HMS6:HMU6"/>
    <mergeCell ref="HMY6:HMZ6"/>
    <mergeCell ref="HCG6:HCI6"/>
    <mergeCell ref="HCM6:HCN6"/>
    <mergeCell ref="HBA6:HBC6"/>
    <mergeCell ref="HBG6:HBH6"/>
    <mergeCell ref="HBI6:HBK6"/>
    <mergeCell ref="HBO6:HBP6"/>
    <mergeCell ref="HBQ6:HBS6"/>
    <mergeCell ref="HDK6:HDL6"/>
    <mergeCell ref="HDM6:HDO6"/>
    <mergeCell ref="HDS6:HDT6"/>
    <mergeCell ref="HDU6:HDW6"/>
    <mergeCell ref="HEA6:HEB6"/>
    <mergeCell ref="HCO6:HCQ6"/>
    <mergeCell ref="HCU6:HCV6"/>
    <mergeCell ref="HCW6:HCY6"/>
    <mergeCell ref="HDC6:HDD6"/>
    <mergeCell ref="HDE6:HDG6"/>
    <mergeCell ref="HEY6:HEZ6"/>
    <mergeCell ref="HFA6:HFC6"/>
    <mergeCell ref="HFG6:HFH6"/>
    <mergeCell ref="HFI6:HFK6"/>
    <mergeCell ref="HFO6:HFP6"/>
    <mergeCell ref="HEC6:HEE6"/>
    <mergeCell ref="HEI6:HEJ6"/>
    <mergeCell ref="HEK6:HEM6"/>
    <mergeCell ref="HEQ6:HER6"/>
    <mergeCell ref="HES6:HEU6"/>
    <mergeCell ref="HGM6:HGN6"/>
    <mergeCell ref="HGO6:HGQ6"/>
    <mergeCell ref="HGU6:HGV6"/>
    <mergeCell ref="HGW6:HGY6"/>
    <mergeCell ref="HHC6:HHD6"/>
    <mergeCell ref="HFQ6:HFS6"/>
    <mergeCell ref="HFW6:HFX6"/>
    <mergeCell ref="HFY6:HGA6"/>
    <mergeCell ref="HGE6:HGF6"/>
    <mergeCell ref="HGG6:HGI6"/>
    <mergeCell ref="GXG6:GXH6"/>
    <mergeCell ref="GXI6:GXK6"/>
    <mergeCell ref="GXO6:GXP6"/>
    <mergeCell ref="GXQ6:GXS6"/>
    <mergeCell ref="GXW6:GXX6"/>
    <mergeCell ref="GWK6:GWM6"/>
    <mergeCell ref="GWQ6:GWR6"/>
    <mergeCell ref="GWS6:GWU6"/>
    <mergeCell ref="GWY6:GWZ6"/>
    <mergeCell ref="GXA6:GXC6"/>
    <mergeCell ref="GYU6:GYV6"/>
    <mergeCell ref="GYW6:GYY6"/>
    <mergeCell ref="GZC6:GZD6"/>
    <mergeCell ref="GZE6:GZG6"/>
    <mergeCell ref="GZK6:GZL6"/>
    <mergeCell ref="GXY6:GYA6"/>
    <mergeCell ref="GYE6:GYF6"/>
    <mergeCell ref="GYG6:GYI6"/>
    <mergeCell ref="GYM6:GYN6"/>
    <mergeCell ref="GYO6:GYQ6"/>
    <mergeCell ref="HAI6:HAJ6"/>
    <mergeCell ref="HAK6:HAM6"/>
    <mergeCell ref="HAQ6:HAR6"/>
    <mergeCell ref="HAS6:HAU6"/>
    <mergeCell ref="HAY6:HAZ6"/>
    <mergeCell ref="GZM6:GZO6"/>
    <mergeCell ref="GZS6:GZT6"/>
    <mergeCell ref="GZU6:GZW6"/>
    <mergeCell ref="HAA6:HAB6"/>
    <mergeCell ref="HAC6:HAE6"/>
    <mergeCell ref="HBW6:HBX6"/>
    <mergeCell ref="HBY6:HCA6"/>
    <mergeCell ref="HCE6:HCF6"/>
    <mergeCell ref="GRM6:GRO6"/>
    <mergeCell ref="GRS6:GRT6"/>
    <mergeCell ref="GQG6:GQI6"/>
    <mergeCell ref="GQM6:GQN6"/>
    <mergeCell ref="GQO6:GQQ6"/>
    <mergeCell ref="GQU6:GQV6"/>
    <mergeCell ref="GQW6:GQY6"/>
    <mergeCell ref="GSQ6:GSR6"/>
    <mergeCell ref="GSS6:GSU6"/>
    <mergeCell ref="GSY6:GSZ6"/>
    <mergeCell ref="GTA6:GTC6"/>
    <mergeCell ref="GTG6:GTH6"/>
    <mergeCell ref="GRU6:GRW6"/>
    <mergeCell ref="GSA6:GSB6"/>
    <mergeCell ref="GSC6:GSE6"/>
    <mergeCell ref="GSI6:GSJ6"/>
    <mergeCell ref="GSK6:GSM6"/>
    <mergeCell ref="GUE6:GUF6"/>
    <mergeCell ref="GUG6:GUI6"/>
    <mergeCell ref="GUM6:GUN6"/>
    <mergeCell ref="GUO6:GUQ6"/>
    <mergeCell ref="GUU6:GUV6"/>
    <mergeCell ref="GTI6:GTK6"/>
    <mergeCell ref="GTO6:GTP6"/>
    <mergeCell ref="GTQ6:GTS6"/>
    <mergeCell ref="GTW6:GTX6"/>
    <mergeCell ref="GTY6:GUA6"/>
    <mergeCell ref="GVS6:GVT6"/>
    <mergeCell ref="GVU6:GVW6"/>
    <mergeCell ref="GWA6:GWB6"/>
    <mergeCell ref="GWC6:GWE6"/>
    <mergeCell ref="GWI6:GWJ6"/>
    <mergeCell ref="GUW6:GUY6"/>
    <mergeCell ref="GVC6:GVD6"/>
    <mergeCell ref="GVE6:GVG6"/>
    <mergeCell ref="GVK6:GVL6"/>
    <mergeCell ref="GVM6:GVO6"/>
    <mergeCell ref="GMM6:GMN6"/>
    <mergeCell ref="GMO6:GMQ6"/>
    <mergeCell ref="GMU6:GMV6"/>
    <mergeCell ref="GMW6:GMY6"/>
    <mergeCell ref="GNC6:GND6"/>
    <mergeCell ref="GLQ6:GLS6"/>
    <mergeCell ref="GLW6:GLX6"/>
    <mergeCell ref="GLY6:GMA6"/>
    <mergeCell ref="GME6:GMF6"/>
    <mergeCell ref="GMG6:GMI6"/>
    <mergeCell ref="GOA6:GOB6"/>
    <mergeCell ref="GOC6:GOE6"/>
    <mergeCell ref="GOI6:GOJ6"/>
    <mergeCell ref="GOK6:GOM6"/>
    <mergeCell ref="GOQ6:GOR6"/>
    <mergeCell ref="GNE6:GNG6"/>
    <mergeCell ref="GNK6:GNL6"/>
    <mergeCell ref="GNM6:GNO6"/>
    <mergeCell ref="GNS6:GNT6"/>
    <mergeCell ref="GNU6:GNW6"/>
    <mergeCell ref="GPO6:GPP6"/>
    <mergeCell ref="GPQ6:GPS6"/>
    <mergeCell ref="GPW6:GPX6"/>
    <mergeCell ref="GPY6:GQA6"/>
    <mergeCell ref="GQE6:GQF6"/>
    <mergeCell ref="GOS6:GOU6"/>
    <mergeCell ref="GOY6:GOZ6"/>
    <mergeCell ref="GPA6:GPC6"/>
    <mergeCell ref="GPG6:GPH6"/>
    <mergeCell ref="GPI6:GPK6"/>
    <mergeCell ref="GRC6:GRD6"/>
    <mergeCell ref="GRE6:GRG6"/>
    <mergeCell ref="GRK6:GRL6"/>
    <mergeCell ref="GGS6:GGU6"/>
    <mergeCell ref="GGY6:GGZ6"/>
    <mergeCell ref="GFM6:GFO6"/>
    <mergeCell ref="GFS6:GFT6"/>
    <mergeCell ref="GFU6:GFW6"/>
    <mergeCell ref="GGA6:GGB6"/>
    <mergeCell ref="GGC6:GGE6"/>
    <mergeCell ref="GHW6:GHX6"/>
    <mergeCell ref="GHY6:GIA6"/>
    <mergeCell ref="GIE6:GIF6"/>
    <mergeCell ref="GIG6:GII6"/>
    <mergeCell ref="GIM6:GIN6"/>
    <mergeCell ref="GHA6:GHC6"/>
    <mergeCell ref="GHG6:GHH6"/>
    <mergeCell ref="GHI6:GHK6"/>
    <mergeCell ref="GHO6:GHP6"/>
    <mergeCell ref="GHQ6:GHS6"/>
    <mergeCell ref="GJK6:GJL6"/>
    <mergeCell ref="GJM6:GJO6"/>
    <mergeCell ref="GJS6:GJT6"/>
    <mergeCell ref="GJU6:GJW6"/>
    <mergeCell ref="GKA6:GKB6"/>
    <mergeCell ref="GIO6:GIQ6"/>
    <mergeCell ref="GIU6:GIV6"/>
    <mergeCell ref="GIW6:GIY6"/>
    <mergeCell ref="GJC6:GJD6"/>
    <mergeCell ref="GJE6:GJG6"/>
    <mergeCell ref="GKY6:GKZ6"/>
    <mergeCell ref="GLA6:GLC6"/>
    <mergeCell ref="GLG6:GLH6"/>
    <mergeCell ref="GLI6:GLK6"/>
    <mergeCell ref="GLO6:GLP6"/>
    <mergeCell ref="GKC6:GKE6"/>
    <mergeCell ref="GKI6:GKJ6"/>
    <mergeCell ref="GKK6:GKM6"/>
    <mergeCell ref="GKQ6:GKR6"/>
    <mergeCell ref="GKS6:GKU6"/>
    <mergeCell ref="GBS6:GBT6"/>
    <mergeCell ref="GBU6:GBW6"/>
    <mergeCell ref="GCA6:GCB6"/>
    <mergeCell ref="GCC6:GCE6"/>
    <mergeCell ref="GCI6:GCJ6"/>
    <mergeCell ref="GAW6:GAY6"/>
    <mergeCell ref="GBC6:GBD6"/>
    <mergeCell ref="GBE6:GBG6"/>
    <mergeCell ref="GBK6:GBL6"/>
    <mergeCell ref="GBM6:GBO6"/>
    <mergeCell ref="GDG6:GDH6"/>
    <mergeCell ref="GDI6:GDK6"/>
    <mergeCell ref="GDO6:GDP6"/>
    <mergeCell ref="GDQ6:GDS6"/>
    <mergeCell ref="GDW6:GDX6"/>
    <mergeCell ref="GCK6:GCM6"/>
    <mergeCell ref="GCQ6:GCR6"/>
    <mergeCell ref="GCS6:GCU6"/>
    <mergeCell ref="GCY6:GCZ6"/>
    <mergeCell ref="GDA6:GDC6"/>
    <mergeCell ref="GEU6:GEV6"/>
    <mergeCell ref="GEW6:GEY6"/>
    <mergeCell ref="GFC6:GFD6"/>
    <mergeCell ref="GFE6:GFG6"/>
    <mergeCell ref="GFK6:GFL6"/>
    <mergeCell ref="GDY6:GEA6"/>
    <mergeCell ref="GEE6:GEF6"/>
    <mergeCell ref="GEG6:GEI6"/>
    <mergeCell ref="GEM6:GEN6"/>
    <mergeCell ref="GEO6:GEQ6"/>
    <mergeCell ref="GGI6:GGJ6"/>
    <mergeCell ref="GGK6:GGM6"/>
    <mergeCell ref="GGQ6:GGR6"/>
    <mergeCell ref="FVY6:FWA6"/>
    <mergeCell ref="FWE6:FWF6"/>
    <mergeCell ref="FUS6:FUU6"/>
    <mergeCell ref="FUY6:FUZ6"/>
    <mergeCell ref="FVA6:FVC6"/>
    <mergeCell ref="FVG6:FVH6"/>
    <mergeCell ref="FVI6:FVK6"/>
    <mergeCell ref="FXC6:FXD6"/>
    <mergeCell ref="FXE6:FXG6"/>
    <mergeCell ref="FXK6:FXL6"/>
    <mergeCell ref="FXM6:FXO6"/>
    <mergeCell ref="FXS6:FXT6"/>
    <mergeCell ref="FWG6:FWI6"/>
    <mergeCell ref="FWM6:FWN6"/>
    <mergeCell ref="FWO6:FWQ6"/>
    <mergeCell ref="FWU6:FWV6"/>
    <mergeCell ref="FWW6:FWY6"/>
    <mergeCell ref="FYQ6:FYR6"/>
    <mergeCell ref="FYS6:FYU6"/>
    <mergeCell ref="FYY6:FYZ6"/>
    <mergeCell ref="FZA6:FZC6"/>
    <mergeCell ref="FZG6:FZH6"/>
    <mergeCell ref="FXU6:FXW6"/>
    <mergeCell ref="FYA6:FYB6"/>
    <mergeCell ref="FYC6:FYE6"/>
    <mergeCell ref="FYI6:FYJ6"/>
    <mergeCell ref="FYK6:FYM6"/>
    <mergeCell ref="GAE6:GAF6"/>
    <mergeCell ref="GAG6:GAI6"/>
    <mergeCell ref="GAM6:GAN6"/>
    <mergeCell ref="GAO6:GAQ6"/>
    <mergeCell ref="GAU6:GAV6"/>
    <mergeCell ref="FZI6:FZK6"/>
    <mergeCell ref="FZO6:FZP6"/>
    <mergeCell ref="FZQ6:FZS6"/>
    <mergeCell ref="FZW6:FZX6"/>
    <mergeCell ref="FZY6:GAA6"/>
    <mergeCell ref="FQY6:FQZ6"/>
    <mergeCell ref="FRA6:FRC6"/>
    <mergeCell ref="FRG6:FRH6"/>
    <mergeCell ref="FRI6:FRK6"/>
    <mergeCell ref="FRO6:FRP6"/>
    <mergeCell ref="FQC6:FQE6"/>
    <mergeCell ref="FQI6:FQJ6"/>
    <mergeCell ref="FQK6:FQM6"/>
    <mergeCell ref="FQQ6:FQR6"/>
    <mergeCell ref="FQS6:FQU6"/>
    <mergeCell ref="FSM6:FSN6"/>
    <mergeCell ref="FSO6:FSQ6"/>
    <mergeCell ref="FSU6:FSV6"/>
    <mergeCell ref="FSW6:FSY6"/>
    <mergeCell ref="FTC6:FTD6"/>
    <mergeCell ref="FRQ6:FRS6"/>
    <mergeCell ref="FRW6:FRX6"/>
    <mergeCell ref="FRY6:FSA6"/>
    <mergeCell ref="FSE6:FSF6"/>
    <mergeCell ref="FSG6:FSI6"/>
    <mergeCell ref="FUA6:FUB6"/>
    <mergeCell ref="FUC6:FUE6"/>
    <mergeCell ref="FUI6:FUJ6"/>
    <mergeCell ref="FUK6:FUM6"/>
    <mergeCell ref="FUQ6:FUR6"/>
    <mergeCell ref="FTE6:FTG6"/>
    <mergeCell ref="FTK6:FTL6"/>
    <mergeCell ref="FTM6:FTO6"/>
    <mergeCell ref="FTS6:FTT6"/>
    <mergeCell ref="FTU6:FTW6"/>
    <mergeCell ref="FVO6:FVP6"/>
    <mergeCell ref="FVQ6:FVS6"/>
    <mergeCell ref="FVW6:FVX6"/>
    <mergeCell ref="FLE6:FLG6"/>
    <mergeCell ref="FLK6:FLL6"/>
    <mergeCell ref="FJY6:FKA6"/>
    <mergeCell ref="FKE6:FKF6"/>
    <mergeCell ref="FKG6:FKI6"/>
    <mergeCell ref="FKM6:FKN6"/>
    <mergeCell ref="FKO6:FKQ6"/>
    <mergeCell ref="FMI6:FMJ6"/>
    <mergeCell ref="FMK6:FMM6"/>
    <mergeCell ref="FMQ6:FMR6"/>
    <mergeCell ref="FMS6:FMU6"/>
    <mergeCell ref="FMY6:FMZ6"/>
    <mergeCell ref="FLM6:FLO6"/>
    <mergeCell ref="FLS6:FLT6"/>
    <mergeCell ref="FLU6:FLW6"/>
    <mergeCell ref="FMA6:FMB6"/>
    <mergeCell ref="FMC6:FME6"/>
    <mergeCell ref="FNW6:FNX6"/>
    <mergeCell ref="FNY6:FOA6"/>
    <mergeCell ref="FOE6:FOF6"/>
    <mergeCell ref="FOG6:FOI6"/>
    <mergeCell ref="FOM6:FON6"/>
    <mergeCell ref="FNA6:FNC6"/>
    <mergeCell ref="FNG6:FNH6"/>
    <mergeCell ref="FNI6:FNK6"/>
    <mergeCell ref="FNO6:FNP6"/>
    <mergeCell ref="FNQ6:FNS6"/>
    <mergeCell ref="FPK6:FPL6"/>
    <mergeCell ref="FPM6:FPO6"/>
    <mergeCell ref="FPS6:FPT6"/>
    <mergeCell ref="FPU6:FPW6"/>
    <mergeCell ref="FQA6:FQB6"/>
    <mergeCell ref="FOO6:FOQ6"/>
    <mergeCell ref="FOU6:FOV6"/>
    <mergeCell ref="FOW6:FOY6"/>
    <mergeCell ref="FPC6:FPD6"/>
    <mergeCell ref="FPE6:FPG6"/>
    <mergeCell ref="FGE6:FGF6"/>
    <mergeCell ref="FGG6:FGI6"/>
    <mergeCell ref="FGM6:FGN6"/>
    <mergeCell ref="FGO6:FGQ6"/>
    <mergeCell ref="FGU6:FGV6"/>
    <mergeCell ref="FFI6:FFK6"/>
    <mergeCell ref="FFO6:FFP6"/>
    <mergeCell ref="FFQ6:FFS6"/>
    <mergeCell ref="FFW6:FFX6"/>
    <mergeCell ref="FFY6:FGA6"/>
    <mergeCell ref="FHS6:FHT6"/>
    <mergeCell ref="FHU6:FHW6"/>
    <mergeCell ref="FIA6:FIB6"/>
    <mergeCell ref="FIC6:FIE6"/>
    <mergeCell ref="FII6:FIJ6"/>
    <mergeCell ref="FGW6:FGY6"/>
    <mergeCell ref="FHC6:FHD6"/>
    <mergeCell ref="FHE6:FHG6"/>
    <mergeCell ref="FHK6:FHL6"/>
    <mergeCell ref="FHM6:FHO6"/>
    <mergeCell ref="FJG6:FJH6"/>
    <mergeCell ref="FJI6:FJK6"/>
    <mergeCell ref="FJO6:FJP6"/>
    <mergeCell ref="FJQ6:FJS6"/>
    <mergeCell ref="FJW6:FJX6"/>
    <mergeCell ref="FIK6:FIM6"/>
    <mergeCell ref="FIQ6:FIR6"/>
    <mergeCell ref="FIS6:FIU6"/>
    <mergeCell ref="FIY6:FIZ6"/>
    <mergeCell ref="FJA6:FJC6"/>
    <mergeCell ref="FKU6:FKV6"/>
    <mergeCell ref="FKW6:FKY6"/>
    <mergeCell ref="FLC6:FLD6"/>
    <mergeCell ref="FAK6:FAM6"/>
    <mergeCell ref="FAQ6:FAR6"/>
    <mergeCell ref="EZE6:EZG6"/>
    <mergeCell ref="EZK6:EZL6"/>
    <mergeCell ref="EZM6:EZO6"/>
    <mergeCell ref="EZS6:EZT6"/>
    <mergeCell ref="EZU6:EZW6"/>
    <mergeCell ref="FBO6:FBP6"/>
    <mergeCell ref="FBQ6:FBS6"/>
    <mergeCell ref="FBW6:FBX6"/>
    <mergeCell ref="FBY6:FCA6"/>
    <mergeCell ref="FCE6:FCF6"/>
    <mergeCell ref="FAS6:FAU6"/>
    <mergeCell ref="FAY6:FAZ6"/>
    <mergeCell ref="FBA6:FBC6"/>
    <mergeCell ref="FBG6:FBH6"/>
    <mergeCell ref="FBI6:FBK6"/>
    <mergeCell ref="FDC6:FDD6"/>
    <mergeCell ref="FDE6:FDG6"/>
    <mergeCell ref="FDK6:FDL6"/>
    <mergeCell ref="FDM6:FDO6"/>
    <mergeCell ref="FDS6:FDT6"/>
    <mergeCell ref="FCG6:FCI6"/>
    <mergeCell ref="FCM6:FCN6"/>
    <mergeCell ref="FCO6:FCQ6"/>
    <mergeCell ref="FCU6:FCV6"/>
    <mergeCell ref="FCW6:FCY6"/>
    <mergeCell ref="FEQ6:FER6"/>
    <mergeCell ref="FES6:FEU6"/>
    <mergeCell ref="FEY6:FEZ6"/>
    <mergeCell ref="FFA6:FFC6"/>
    <mergeCell ref="FFG6:FFH6"/>
    <mergeCell ref="FDU6:FDW6"/>
    <mergeCell ref="FEA6:FEB6"/>
    <mergeCell ref="FEC6:FEE6"/>
    <mergeCell ref="FEI6:FEJ6"/>
    <mergeCell ref="FEK6:FEM6"/>
    <mergeCell ref="EVK6:EVL6"/>
    <mergeCell ref="EVM6:EVO6"/>
    <mergeCell ref="EVS6:EVT6"/>
    <mergeCell ref="EVU6:EVW6"/>
    <mergeCell ref="EWA6:EWB6"/>
    <mergeCell ref="EUO6:EUQ6"/>
    <mergeCell ref="EUU6:EUV6"/>
    <mergeCell ref="EUW6:EUY6"/>
    <mergeCell ref="EVC6:EVD6"/>
    <mergeCell ref="EVE6:EVG6"/>
    <mergeCell ref="EWY6:EWZ6"/>
    <mergeCell ref="EXA6:EXC6"/>
    <mergeCell ref="EXG6:EXH6"/>
    <mergeCell ref="EXI6:EXK6"/>
    <mergeCell ref="EXO6:EXP6"/>
    <mergeCell ref="EWC6:EWE6"/>
    <mergeCell ref="EWI6:EWJ6"/>
    <mergeCell ref="EWK6:EWM6"/>
    <mergeCell ref="EWQ6:EWR6"/>
    <mergeCell ref="EWS6:EWU6"/>
    <mergeCell ref="EYM6:EYN6"/>
    <mergeCell ref="EYO6:EYQ6"/>
    <mergeCell ref="EYU6:EYV6"/>
    <mergeCell ref="EYW6:EYY6"/>
    <mergeCell ref="EZC6:EZD6"/>
    <mergeCell ref="EXQ6:EXS6"/>
    <mergeCell ref="EXW6:EXX6"/>
    <mergeCell ref="EXY6:EYA6"/>
    <mergeCell ref="EYE6:EYF6"/>
    <mergeCell ref="EYG6:EYI6"/>
    <mergeCell ref="FAA6:FAB6"/>
    <mergeCell ref="FAC6:FAE6"/>
    <mergeCell ref="FAI6:FAJ6"/>
    <mergeCell ref="EPQ6:EPS6"/>
    <mergeCell ref="EPW6:EPX6"/>
    <mergeCell ref="EOK6:EOM6"/>
    <mergeCell ref="EOQ6:EOR6"/>
    <mergeCell ref="EOS6:EOU6"/>
    <mergeCell ref="EOY6:EOZ6"/>
    <mergeCell ref="EPA6:EPC6"/>
    <mergeCell ref="EQU6:EQV6"/>
    <mergeCell ref="EQW6:EQY6"/>
    <mergeCell ref="ERC6:ERD6"/>
    <mergeCell ref="ERE6:ERG6"/>
    <mergeCell ref="ERK6:ERL6"/>
    <mergeCell ref="EPY6:EQA6"/>
    <mergeCell ref="EQE6:EQF6"/>
    <mergeCell ref="EQG6:EQI6"/>
    <mergeCell ref="EQM6:EQN6"/>
    <mergeCell ref="EQO6:EQQ6"/>
    <mergeCell ref="ESI6:ESJ6"/>
    <mergeCell ref="ESK6:ESM6"/>
    <mergeCell ref="ESQ6:ESR6"/>
    <mergeCell ref="ESS6:ESU6"/>
    <mergeCell ref="ESY6:ESZ6"/>
    <mergeCell ref="ERM6:ERO6"/>
    <mergeCell ref="ERS6:ERT6"/>
    <mergeCell ref="ERU6:ERW6"/>
    <mergeCell ref="ESA6:ESB6"/>
    <mergeCell ref="ESC6:ESE6"/>
    <mergeCell ref="ETW6:ETX6"/>
    <mergeCell ref="ETY6:EUA6"/>
    <mergeCell ref="EUE6:EUF6"/>
    <mergeCell ref="EUG6:EUI6"/>
    <mergeCell ref="EUM6:EUN6"/>
    <mergeCell ref="ETA6:ETC6"/>
    <mergeCell ref="ETG6:ETH6"/>
    <mergeCell ref="ETI6:ETK6"/>
    <mergeCell ref="ETO6:ETP6"/>
    <mergeCell ref="ETQ6:ETS6"/>
    <mergeCell ref="EKQ6:EKR6"/>
    <mergeCell ref="EKS6:EKU6"/>
    <mergeCell ref="EKY6:EKZ6"/>
    <mergeCell ref="ELA6:ELC6"/>
    <mergeCell ref="ELG6:ELH6"/>
    <mergeCell ref="EJU6:EJW6"/>
    <mergeCell ref="EKA6:EKB6"/>
    <mergeCell ref="EKC6:EKE6"/>
    <mergeCell ref="EKI6:EKJ6"/>
    <mergeCell ref="EKK6:EKM6"/>
    <mergeCell ref="EME6:EMF6"/>
    <mergeCell ref="EMG6:EMI6"/>
    <mergeCell ref="EMM6:EMN6"/>
    <mergeCell ref="EMO6:EMQ6"/>
    <mergeCell ref="EMU6:EMV6"/>
    <mergeCell ref="ELI6:ELK6"/>
    <mergeCell ref="ELO6:ELP6"/>
    <mergeCell ref="ELQ6:ELS6"/>
    <mergeCell ref="ELW6:ELX6"/>
    <mergeCell ref="ELY6:EMA6"/>
    <mergeCell ref="ENS6:ENT6"/>
    <mergeCell ref="ENU6:ENW6"/>
    <mergeCell ref="EOA6:EOB6"/>
    <mergeCell ref="EOC6:EOE6"/>
    <mergeCell ref="EOI6:EOJ6"/>
    <mergeCell ref="EMW6:EMY6"/>
    <mergeCell ref="ENC6:END6"/>
    <mergeCell ref="ENE6:ENG6"/>
    <mergeCell ref="ENK6:ENL6"/>
    <mergeCell ref="ENM6:ENO6"/>
    <mergeCell ref="EPG6:EPH6"/>
    <mergeCell ref="EPI6:EPK6"/>
    <mergeCell ref="EPO6:EPP6"/>
    <mergeCell ref="EEW6:EEY6"/>
    <mergeCell ref="EFC6:EFD6"/>
    <mergeCell ref="EDQ6:EDS6"/>
    <mergeCell ref="EDW6:EDX6"/>
    <mergeCell ref="EDY6:EEA6"/>
    <mergeCell ref="EEE6:EEF6"/>
    <mergeCell ref="EEG6:EEI6"/>
    <mergeCell ref="EGA6:EGB6"/>
    <mergeCell ref="EGC6:EGE6"/>
    <mergeCell ref="EGI6:EGJ6"/>
    <mergeCell ref="EGK6:EGM6"/>
    <mergeCell ref="EGQ6:EGR6"/>
    <mergeCell ref="EFE6:EFG6"/>
    <mergeCell ref="EFK6:EFL6"/>
    <mergeCell ref="EFM6:EFO6"/>
    <mergeCell ref="EFS6:EFT6"/>
    <mergeCell ref="EFU6:EFW6"/>
    <mergeCell ref="EHO6:EHP6"/>
    <mergeCell ref="EHQ6:EHS6"/>
    <mergeCell ref="EHW6:EHX6"/>
    <mergeCell ref="EHY6:EIA6"/>
    <mergeCell ref="EIE6:EIF6"/>
    <mergeCell ref="EGS6:EGU6"/>
    <mergeCell ref="EGY6:EGZ6"/>
    <mergeCell ref="EHA6:EHC6"/>
    <mergeCell ref="EHG6:EHH6"/>
    <mergeCell ref="EHI6:EHK6"/>
    <mergeCell ref="EJC6:EJD6"/>
    <mergeCell ref="EJE6:EJG6"/>
    <mergeCell ref="EJK6:EJL6"/>
    <mergeCell ref="EJM6:EJO6"/>
    <mergeCell ref="EJS6:EJT6"/>
    <mergeCell ref="EIG6:EII6"/>
    <mergeCell ref="EIM6:EIN6"/>
    <mergeCell ref="EIO6:EIQ6"/>
    <mergeCell ref="EIU6:EIV6"/>
    <mergeCell ref="EIW6:EIY6"/>
    <mergeCell ref="DZW6:DZX6"/>
    <mergeCell ref="DZY6:EAA6"/>
    <mergeCell ref="EAE6:EAF6"/>
    <mergeCell ref="EAG6:EAI6"/>
    <mergeCell ref="EAM6:EAN6"/>
    <mergeCell ref="DZA6:DZC6"/>
    <mergeCell ref="DZG6:DZH6"/>
    <mergeCell ref="DZI6:DZK6"/>
    <mergeCell ref="DZO6:DZP6"/>
    <mergeCell ref="DZQ6:DZS6"/>
    <mergeCell ref="EBK6:EBL6"/>
    <mergeCell ref="EBM6:EBO6"/>
    <mergeCell ref="EBS6:EBT6"/>
    <mergeCell ref="EBU6:EBW6"/>
    <mergeCell ref="ECA6:ECB6"/>
    <mergeCell ref="EAO6:EAQ6"/>
    <mergeCell ref="EAU6:EAV6"/>
    <mergeCell ref="EAW6:EAY6"/>
    <mergeCell ref="EBC6:EBD6"/>
    <mergeCell ref="EBE6:EBG6"/>
    <mergeCell ref="ECY6:ECZ6"/>
    <mergeCell ref="EDA6:EDC6"/>
    <mergeCell ref="EDG6:EDH6"/>
    <mergeCell ref="EDI6:EDK6"/>
    <mergeCell ref="EDO6:EDP6"/>
    <mergeCell ref="ECC6:ECE6"/>
    <mergeCell ref="ECI6:ECJ6"/>
    <mergeCell ref="ECK6:ECM6"/>
    <mergeCell ref="ECQ6:ECR6"/>
    <mergeCell ref="ECS6:ECU6"/>
    <mergeCell ref="EEM6:EEN6"/>
    <mergeCell ref="EEO6:EEQ6"/>
    <mergeCell ref="EEU6:EEV6"/>
    <mergeCell ref="DUC6:DUE6"/>
    <mergeCell ref="DUI6:DUJ6"/>
    <mergeCell ref="DSW6:DSY6"/>
    <mergeCell ref="DTC6:DTD6"/>
    <mergeCell ref="DTE6:DTG6"/>
    <mergeCell ref="DTK6:DTL6"/>
    <mergeCell ref="DTM6:DTO6"/>
    <mergeCell ref="DVG6:DVH6"/>
    <mergeCell ref="DVI6:DVK6"/>
    <mergeCell ref="DVO6:DVP6"/>
    <mergeCell ref="DVQ6:DVS6"/>
    <mergeCell ref="DVW6:DVX6"/>
    <mergeCell ref="DUK6:DUM6"/>
    <mergeCell ref="DUQ6:DUR6"/>
    <mergeCell ref="DUS6:DUU6"/>
    <mergeCell ref="DUY6:DUZ6"/>
    <mergeCell ref="DVA6:DVC6"/>
    <mergeCell ref="DWU6:DWV6"/>
    <mergeCell ref="DWW6:DWY6"/>
    <mergeCell ref="DXC6:DXD6"/>
    <mergeCell ref="DXE6:DXG6"/>
    <mergeCell ref="DXK6:DXL6"/>
    <mergeCell ref="DVY6:DWA6"/>
    <mergeCell ref="DWE6:DWF6"/>
    <mergeCell ref="DWG6:DWI6"/>
    <mergeCell ref="DWM6:DWN6"/>
    <mergeCell ref="DWO6:DWQ6"/>
    <mergeCell ref="DYI6:DYJ6"/>
    <mergeCell ref="DYK6:DYM6"/>
    <mergeCell ref="DYQ6:DYR6"/>
    <mergeCell ref="DYS6:DYU6"/>
    <mergeCell ref="DYY6:DYZ6"/>
    <mergeCell ref="DXM6:DXO6"/>
    <mergeCell ref="DXS6:DXT6"/>
    <mergeCell ref="DXU6:DXW6"/>
    <mergeCell ref="DYA6:DYB6"/>
    <mergeCell ref="DYC6:DYE6"/>
    <mergeCell ref="DPC6:DPD6"/>
    <mergeCell ref="DPE6:DPG6"/>
    <mergeCell ref="DPK6:DPL6"/>
    <mergeCell ref="DPM6:DPO6"/>
    <mergeCell ref="DPS6:DPT6"/>
    <mergeCell ref="DOG6:DOI6"/>
    <mergeCell ref="DOM6:DON6"/>
    <mergeCell ref="DOO6:DOQ6"/>
    <mergeCell ref="DOU6:DOV6"/>
    <mergeCell ref="DOW6:DOY6"/>
    <mergeCell ref="DQQ6:DQR6"/>
    <mergeCell ref="DQS6:DQU6"/>
    <mergeCell ref="DQY6:DQZ6"/>
    <mergeCell ref="DRA6:DRC6"/>
    <mergeCell ref="DRG6:DRH6"/>
    <mergeCell ref="DPU6:DPW6"/>
    <mergeCell ref="DQA6:DQB6"/>
    <mergeCell ref="DQC6:DQE6"/>
    <mergeCell ref="DQI6:DQJ6"/>
    <mergeCell ref="DQK6:DQM6"/>
    <mergeCell ref="DSE6:DSF6"/>
    <mergeCell ref="DSG6:DSI6"/>
    <mergeCell ref="DSM6:DSN6"/>
    <mergeCell ref="DSO6:DSQ6"/>
    <mergeCell ref="DSU6:DSV6"/>
    <mergeCell ref="DRI6:DRK6"/>
    <mergeCell ref="DRO6:DRP6"/>
    <mergeCell ref="DRQ6:DRS6"/>
    <mergeCell ref="DRW6:DRX6"/>
    <mergeCell ref="DRY6:DSA6"/>
    <mergeCell ref="DTS6:DTT6"/>
    <mergeCell ref="DTU6:DTW6"/>
    <mergeCell ref="DUA6:DUB6"/>
    <mergeCell ref="DJI6:DJK6"/>
    <mergeCell ref="DJO6:DJP6"/>
    <mergeCell ref="DIC6:DIE6"/>
    <mergeCell ref="DII6:DIJ6"/>
    <mergeCell ref="DIK6:DIM6"/>
    <mergeCell ref="DIQ6:DIR6"/>
    <mergeCell ref="DIS6:DIU6"/>
    <mergeCell ref="DKM6:DKN6"/>
    <mergeCell ref="DKO6:DKQ6"/>
    <mergeCell ref="DKU6:DKV6"/>
    <mergeCell ref="DKW6:DKY6"/>
    <mergeCell ref="DLC6:DLD6"/>
    <mergeCell ref="DJQ6:DJS6"/>
    <mergeCell ref="DJW6:DJX6"/>
    <mergeCell ref="DJY6:DKA6"/>
    <mergeCell ref="DKE6:DKF6"/>
    <mergeCell ref="DKG6:DKI6"/>
    <mergeCell ref="DMA6:DMB6"/>
    <mergeCell ref="DMC6:DME6"/>
    <mergeCell ref="DMI6:DMJ6"/>
    <mergeCell ref="DMK6:DMM6"/>
    <mergeCell ref="DMQ6:DMR6"/>
    <mergeCell ref="DLE6:DLG6"/>
    <mergeCell ref="DLK6:DLL6"/>
    <mergeCell ref="DLM6:DLO6"/>
    <mergeCell ref="DLS6:DLT6"/>
    <mergeCell ref="DLU6:DLW6"/>
    <mergeCell ref="DNO6:DNP6"/>
    <mergeCell ref="DNQ6:DNS6"/>
    <mergeCell ref="DNW6:DNX6"/>
    <mergeCell ref="DNY6:DOA6"/>
    <mergeCell ref="DOE6:DOF6"/>
    <mergeCell ref="DMS6:DMU6"/>
    <mergeCell ref="DMY6:DMZ6"/>
    <mergeCell ref="DNA6:DNC6"/>
    <mergeCell ref="DNG6:DNH6"/>
    <mergeCell ref="DNI6:DNK6"/>
    <mergeCell ref="DEI6:DEJ6"/>
    <mergeCell ref="DEK6:DEM6"/>
    <mergeCell ref="DEQ6:DER6"/>
    <mergeCell ref="DES6:DEU6"/>
    <mergeCell ref="DEY6:DEZ6"/>
    <mergeCell ref="DDM6:DDO6"/>
    <mergeCell ref="DDS6:DDT6"/>
    <mergeCell ref="DDU6:DDW6"/>
    <mergeCell ref="DEA6:DEB6"/>
    <mergeCell ref="DEC6:DEE6"/>
    <mergeCell ref="DFW6:DFX6"/>
    <mergeCell ref="DFY6:DGA6"/>
    <mergeCell ref="DGE6:DGF6"/>
    <mergeCell ref="DGG6:DGI6"/>
    <mergeCell ref="DGM6:DGN6"/>
    <mergeCell ref="DFA6:DFC6"/>
    <mergeCell ref="DFG6:DFH6"/>
    <mergeCell ref="DFI6:DFK6"/>
    <mergeCell ref="DFO6:DFP6"/>
    <mergeCell ref="DFQ6:DFS6"/>
    <mergeCell ref="DHK6:DHL6"/>
    <mergeCell ref="DHM6:DHO6"/>
    <mergeCell ref="DHS6:DHT6"/>
    <mergeCell ref="DHU6:DHW6"/>
    <mergeCell ref="DIA6:DIB6"/>
    <mergeCell ref="DGO6:DGQ6"/>
    <mergeCell ref="DGU6:DGV6"/>
    <mergeCell ref="DGW6:DGY6"/>
    <mergeCell ref="DHC6:DHD6"/>
    <mergeCell ref="DHE6:DHG6"/>
    <mergeCell ref="DIY6:DIZ6"/>
    <mergeCell ref="DJA6:DJC6"/>
    <mergeCell ref="DJG6:DJH6"/>
    <mergeCell ref="CYO6:CYQ6"/>
    <mergeCell ref="CYU6:CYV6"/>
    <mergeCell ref="CXI6:CXK6"/>
    <mergeCell ref="CXO6:CXP6"/>
    <mergeCell ref="CXQ6:CXS6"/>
    <mergeCell ref="CXW6:CXX6"/>
    <mergeCell ref="CXY6:CYA6"/>
    <mergeCell ref="CZS6:CZT6"/>
    <mergeCell ref="CZU6:CZW6"/>
    <mergeCell ref="DAA6:DAB6"/>
    <mergeCell ref="DAC6:DAE6"/>
    <mergeCell ref="DAI6:DAJ6"/>
    <mergeCell ref="CYW6:CYY6"/>
    <mergeCell ref="CZC6:CZD6"/>
    <mergeCell ref="CZE6:CZG6"/>
    <mergeCell ref="CZK6:CZL6"/>
    <mergeCell ref="CZM6:CZO6"/>
    <mergeCell ref="DBG6:DBH6"/>
    <mergeCell ref="DBI6:DBK6"/>
    <mergeCell ref="DBO6:DBP6"/>
    <mergeCell ref="DBQ6:DBS6"/>
    <mergeCell ref="DBW6:DBX6"/>
    <mergeCell ref="DAK6:DAM6"/>
    <mergeCell ref="DAQ6:DAR6"/>
    <mergeCell ref="DAS6:DAU6"/>
    <mergeCell ref="DAY6:DAZ6"/>
    <mergeCell ref="DBA6:DBC6"/>
    <mergeCell ref="DCU6:DCV6"/>
    <mergeCell ref="DCW6:DCY6"/>
    <mergeCell ref="DDC6:DDD6"/>
    <mergeCell ref="DDE6:DDG6"/>
    <mergeCell ref="DDK6:DDL6"/>
    <mergeCell ref="DBY6:DCA6"/>
    <mergeCell ref="DCE6:DCF6"/>
    <mergeCell ref="DCG6:DCI6"/>
    <mergeCell ref="DCM6:DCN6"/>
    <mergeCell ref="DCO6:DCQ6"/>
    <mergeCell ref="CTO6:CTP6"/>
    <mergeCell ref="CTQ6:CTS6"/>
    <mergeCell ref="CTW6:CTX6"/>
    <mergeCell ref="CTY6:CUA6"/>
    <mergeCell ref="CUE6:CUF6"/>
    <mergeCell ref="CSS6:CSU6"/>
    <mergeCell ref="CSY6:CSZ6"/>
    <mergeCell ref="CTA6:CTC6"/>
    <mergeCell ref="CTG6:CTH6"/>
    <mergeCell ref="CTI6:CTK6"/>
    <mergeCell ref="CVC6:CVD6"/>
    <mergeCell ref="CVE6:CVG6"/>
    <mergeCell ref="CVK6:CVL6"/>
    <mergeCell ref="CVM6:CVO6"/>
    <mergeCell ref="CVS6:CVT6"/>
    <mergeCell ref="CUG6:CUI6"/>
    <mergeCell ref="CUM6:CUN6"/>
    <mergeCell ref="CUO6:CUQ6"/>
    <mergeCell ref="CUU6:CUV6"/>
    <mergeCell ref="CUW6:CUY6"/>
    <mergeCell ref="CWQ6:CWR6"/>
    <mergeCell ref="CWS6:CWU6"/>
    <mergeCell ref="CWY6:CWZ6"/>
    <mergeCell ref="CXA6:CXC6"/>
    <mergeCell ref="CXG6:CXH6"/>
    <mergeCell ref="CVU6:CVW6"/>
    <mergeCell ref="CWA6:CWB6"/>
    <mergeCell ref="CWC6:CWE6"/>
    <mergeCell ref="CWI6:CWJ6"/>
    <mergeCell ref="CWK6:CWM6"/>
    <mergeCell ref="CYE6:CYF6"/>
    <mergeCell ref="CYG6:CYI6"/>
    <mergeCell ref="CYM6:CYN6"/>
    <mergeCell ref="CNU6:CNW6"/>
    <mergeCell ref="COA6:COB6"/>
    <mergeCell ref="CMO6:CMQ6"/>
    <mergeCell ref="CMU6:CMV6"/>
    <mergeCell ref="CMW6:CMY6"/>
    <mergeCell ref="CNC6:CND6"/>
    <mergeCell ref="CNE6:CNG6"/>
    <mergeCell ref="COY6:COZ6"/>
    <mergeCell ref="CPA6:CPC6"/>
    <mergeCell ref="CPG6:CPH6"/>
    <mergeCell ref="CPI6:CPK6"/>
    <mergeCell ref="CPO6:CPP6"/>
    <mergeCell ref="COC6:COE6"/>
    <mergeCell ref="COI6:COJ6"/>
    <mergeCell ref="COK6:COM6"/>
    <mergeCell ref="COQ6:COR6"/>
    <mergeCell ref="COS6:COU6"/>
    <mergeCell ref="CQM6:CQN6"/>
    <mergeCell ref="CQO6:CQQ6"/>
    <mergeCell ref="CQU6:CQV6"/>
    <mergeCell ref="CQW6:CQY6"/>
    <mergeCell ref="CRC6:CRD6"/>
    <mergeCell ref="CPQ6:CPS6"/>
    <mergeCell ref="CPW6:CPX6"/>
    <mergeCell ref="CPY6:CQA6"/>
    <mergeCell ref="CQE6:CQF6"/>
    <mergeCell ref="CQG6:CQI6"/>
    <mergeCell ref="CSA6:CSB6"/>
    <mergeCell ref="CSC6:CSE6"/>
    <mergeCell ref="CSI6:CSJ6"/>
    <mergeCell ref="CSK6:CSM6"/>
    <mergeCell ref="CSQ6:CSR6"/>
    <mergeCell ref="CRE6:CRG6"/>
    <mergeCell ref="CRK6:CRL6"/>
    <mergeCell ref="CRM6:CRO6"/>
    <mergeCell ref="CRS6:CRT6"/>
    <mergeCell ref="CRU6:CRW6"/>
    <mergeCell ref="CIU6:CIV6"/>
    <mergeCell ref="CIW6:CIY6"/>
    <mergeCell ref="CJC6:CJD6"/>
    <mergeCell ref="CJE6:CJG6"/>
    <mergeCell ref="CJK6:CJL6"/>
    <mergeCell ref="CHY6:CIA6"/>
    <mergeCell ref="CIE6:CIF6"/>
    <mergeCell ref="CIG6:CII6"/>
    <mergeCell ref="CIM6:CIN6"/>
    <mergeCell ref="CIO6:CIQ6"/>
    <mergeCell ref="CKI6:CKJ6"/>
    <mergeCell ref="CKK6:CKM6"/>
    <mergeCell ref="CKQ6:CKR6"/>
    <mergeCell ref="CKS6:CKU6"/>
    <mergeCell ref="CKY6:CKZ6"/>
    <mergeCell ref="CJM6:CJO6"/>
    <mergeCell ref="CJS6:CJT6"/>
    <mergeCell ref="CJU6:CJW6"/>
    <mergeCell ref="CKA6:CKB6"/>
    <mergeCell ref="CKC6:CKE6"/>
    <mergeCell ref="CLW6:CLX6"/>
    <mergeCell ref="CLY6:CMA6"/>
    <mergeCell ref="CME6:CMF6"/>
    <mergeCell ref="CMG6:CMI6"/>
    <mergeCell ref="CMM6:CMN6"/>
    <mergeCell ref="CLA6:CLC6"/>
    <mergeCell ref="CLG6:CLH6"/>
    <mergeCell ref="CLI6:CLK6"/>
    <mergeCell ref="CLO6:CLP6"/>
    <mergeCell ref="CLQ6:CLS6"/>
    <mergeCell ref="CNK6:CNL6"/>
    <mergeCell ref="CNM6:CNO6"/>
    <mergeCell ref="CNS6:CNT6"/>
    <mergeCell ref="CDA6:CDC6"/>
    <mergeCell ref="CDG6:CDH6"/>
    <mergeCell ref="CBU6:CBW6"/>
    <mergeCell ref="CCA6:CCB6"/>
    <mergeCell ref="CCC6:CCE6"/>
    <mergeCell ref="CCI6:CCJ6"/>
    <mergeCell ref="CCK6:CCM6"/>
    <mergeCell ref="CEE6:CEF6"/>
    <mergeCell ref="CEG6:CEI6"/>
    <mergeCell ref="CEM6:CEN6"/>
    <mergeCell ref="CEO6:CEQ6"/>
    <mergeCell ref="CEU6:CEV6"/>
    <mergeCell ref="CDI6:CDK6"/>
    <mergeCell ref="CDO6:CDP6"/>
    <mergeCell ref="CDQ6:CDS6"/>
    <mergeCell ref="CDW6:CDX6"/>
    <mergeCell ref="CDY6:CEA6"/>
    <mergeCell ref="CFS6:CFT6"/>
    <mergeCell ref="CFU6:CFW6"/>
    <mergeCell ref="CGA6:CGB6"/>
    <mergeCell ref="CGC6:CGE6"/>
    <mergeCell ref="CGI6:CGJ6"/>
    <mergeCell ref="CEW6:CEY6"/>
    <mergeCell ref="CFC6:CFD6"/>
    <mergeCell ref="CFE6:CFG6"/>
    <mergeCell ref="CFK6:CFL6"/>
    <mergeCell ref="CFM6:CFO6"/>
    <mergeCell ref="CHG6:CHH6"/>
    <mergeCell ref="CHI6:CHK6"/>
    <mergeCell ref="CHO6:CHP6"/>
    <mergeCell ref="CHQ6:CHS6"/>
    <mergeCell ref="CHW6:CHX6"/>
    <mergeCell ref="CGK6:CGM6"/>
    <mergeCell ref="CGQ6:CGR6"/>
    <mergeCell ref="CGS6:CGU6"/>
    <mergeCell ref="CGY6:CGZ6"/>
    <mergeCell ref="CHA6:CHC6"/>
    <mergeCell ref="BYA6:BYB6"/>
    <mergeCell ref="BYC6:BYE6"/>
    <mergeCell ref="BYI6:BYJ6"/>
    <mergeCell ref="BYK6:BYM6"/>
    <mergeCell ref="BYQ6:BYR6"/>
    <mergeCell ref="BXE6:BXG6"/>
    <mergeCell ref="BXK6:BXL6"/>
    <mergeCell ref="BXM6:BXO6"/>
    <mergeCell ref="BXS6:BXT6"/>
    <mergeCell ref="BXU6:BXW6"/>
    <mergeCell ref="BZO6:BZP6"/>
    <mergeCell ref="BZQ6:BZS6"/>
    <mergeCell ref="BZW6:BZX6"/>
    <mergeCell ref="BZY6:CAA6"/>
    <mergeCell ref="CAE6:CAF6"/>
    <mergeCell ref="BYS6:BYU6"/>
    <mergeCell ref="BYY6:BYZ6"/>
    <mergeCell ref="BZA6:BZC6"/>
    <mergeCell ref="BZG6:BZH6"/>
    <mergeCell ref="BZI6:BZK6"/>
    <mergeCell ref="CBC6:CBD6"/>
    <mergeCell ref="CBE6:CBG6"/>
    <mergeCell ref="CBK6:CBL6"/>
    <mergeCell ref="CBM6:CBO6"/>
    <mergeCell ref="CBS6:CBT6"/>
    <mergeCell ref="CAG6:CAI6"/>
    <mergeCell ref="CAM6:CAN6"/>
    <mergeCell ref="CAO6:CAQ6"/>
    <mergeCell ref="CAU6:CAV6"/>
    <mergeCell ref="CAW6:CAY6"/>
    <mergeCell ref="CCQ6:CCR6"/>
    <mergeCell ref="CCS6:CCU6"/>
    <mergeCell ref="CCY6:CCZ6"/>
    <mergeCell ref="BSG6:BSI6"/>
    <mergeCell ref="BSM6:BSN6"/>
    <mergeCell ref="BRA6:BRC6"/>
    <mergeCell ref="BRG6:BRH6"/>
    <mergeCell ref="BRI6:BRK6"/>
    <mergeCell ref="BRO6:BRP6"/>
    <mergeCell ref="BRQ6:BRS6"/>
    <mergeCell ref="BTK6:BTL6"/>
    <mergeCell ref="BTM6:BTO6"/>
    <mergeCell ref="BTS6:BTT6"/>
    <mergeCell ref="BTU6:BTW6"/>
    <mergeCell ref="BUA6:BUB6"/>
    <mergeCell ref="BSO6:BSQ6"/>
    <mergeCell ref="BSU6:BSV6"/>
    <mergeCell ref="BSW6:BSY6"/>
    <mergeCell ref="BTC6:BTD6"/>
    <mergeCell ref="BTE6:BTG6"/>
    <mergeCell ref="BUY6:BUZ6"/>
    <mergeCell ref="BVA6:BVC6"/>
    <mergeCell ref="BVG6:BVH6"/>
    <mergeCell ref="BVI6:BVK6"/>
    <mergeCell ref="BVO6:BVP6"/>
    <mergeCell ref="BUC6:BUE6"/>
    <mergeCell ref="BUI6:BUJ6"/>
    <mergeCell ref="BUK6:BUM6"/>
    <mergeCell ref="BUQ6:BUR6"/>
    <mergeCell ref="BUS6:BUU6"/>
    <mergeCell ref="BWM6:BWN6"/>
    <mergeCell ref="BWO6:BWQ6"/>
    <mergeCell ref="BWU6:BWV6"/>
    <mergeCell ref="BWW6:BWY6"/>
    <mergeCell ref="BXC6:BXD6"/>
    <mergeCell ref="BVQ6:BVS6"/>
    <mergeCell ref="BVW6:BVX6"/>
    <mergeCell ref="BVY6:BWA6"/>
    <mergeCell ref="BWE6:BWF6"/>
    <mergeCell ref="BWG6:BWI6"/>
    <mergeCell ref="BNG6:BNH6"/>
    <mergeCell ref="BNI6:BNK6"/>
    <mergeCell ref="BNO6:BNP6"/>
    <mergeCell ref="BNQ6:BNS6"/>
    <mergeCell ref="BNW6:BNX6"/>
    <mergeCell ref="BMK6:BMM6"/>
    <mergeCell ref="BMQ6:BMR6"/>
    <mergeCell ref="BMS6:BMU6"/>
    <mergeCell ref="BMY6:BMZ6"/>
    <mergeCell ref="BNA6:BNC6"/>
    <mergeCell ref="BOU6:BOV6"/>
    <mergeCell ref="BOW6:BOY6"/>
    <mergeCell ref="BPC6:BPD6"/>
    <mergeCell ref="BPE6:BPG6"/>
    <mergeCell ref="BPK6:BPL6"/>
    <mergeCell ref="BNY6:BOA6"/>
    <mergeCell ref="BOE6:BOF6"/>
    <mergeCell ref="BOG6:BOI6"/>
    <mergeCell ref="BOM6:BON6"/>
    <mergeCell ref="BOO6:BOQ6"/>
    <mergeCell ref="BQI6:BQJ6"/>
    <mergeCell ref="BQK6:BQM6"/>
    <mergeCell ref="BQQ6:BQR6"/>
    <mergeCell ref="BQS6:BQU6"/>
    <mergeCell ref="BQY6:BQZ6"/>
    <mergeCell ref="BPM6:BPO6"/>
    <mergeCell ref="BPS6:BPT6"/>
    <mergeCell ref="BPU6:BPW6"/>
    <mergeCell ref="BQA6:BQB6"/>
    <mergeCell ref="BQC6:BQE6"/>
    <mergeCell ref="BRW6:BRX6"/>
    <mergeCell ref="BRY6:BSA6"/>
    <mergeCell ref="BSE6:BSF6"/>
    <mergeCell ref="BHM6:BHO6"/>
    <mergeCell ref="BHS6:BHT6"/>
    <mergeCell ref="BGG6:BGI6"/>
    <mergeCell ref="BGM6:BGN6"/>
    <mergeCell ref="BGO6:BGQ6"/>
    <mergeCell ref="BGU6:BGV6"/>
    <mergeCell ref="BGW6:BGY6"/>
    <mergeCell ref="BIQ6:BIR6"/>
    <mergeCell ref="BIS6:BIU6"/>
    <mergeCell ref="BIY6:BIZ6"/>
    <mergeCell ref="BJA6:BJC6"/>
    <mergeCell ref="BJG6:BJH6"/>
    <mergeCell ref="BHU6:BHW6"/>
    <mergeCell ref="BIA6:BIB6"/>
    <mergeCell ref="BIC6:BIE6"/>
    <mergeCell ref="BII6:BIJ6"/>
    <mergeCell ref="BIK6:BIM6"/>
    <mergeCell ref="BKE6:BKF6"/>
    <mergeCell ref="BKG6:BKI6"/>
    <mergeCell ref="BKM6:BKN6"/>
    <mergeCell ref="BKO6:BKQ6"/>
    <mergeCell ref="BKU6:BKV6"/>
    <mergeCell ref="BJI6:BJK6"/>
    <mergeCell ref="BJO6:BJP6"/>
    <mergeCell ref="BJQ6:BJS6"/>
    <mergeCell ref="BJW6:BJX6"/>
    <mergeCell ref="BJY6:BKA6"/>
    <mergeCell ref="BLS6:BLT6"/>
    <mergeCell ref="BLU6:BLW6"/>
    <mergeCell ref="BMA6:BMB6"/>
    <mergeCell ref="BMC6:BME6"/>
    <mergeCell ref="BMI6:BMJ6"/>
    <mergeCell ref="BKW6:BKY6"/>
    <mergeCell ref="BLC6:BLD6"/>
    <mergeCell ref="BLE6:BLG6"/>
    <mergeCell ref="BLK6:BLL6"/>
    <mergeCell ref="BLM6:BLO6"/>
    <mergeCell ref="BCM6:BCN6"/>
    <mergeCell ref="BCO6:BCQ6"/>
    <mergeCell ref="BCU6:BCV6"/>
    <mergeCell ref="BCW6:BCY6"/>
    <mergeCell ref="BDC6:BDD6"/>
    <mergeCell ref="BBQ6:BBS6"/>
    <mergeCell ref="BBW6:BBX6"/>
    <mergeCell ref="BBY6:BCA6"/>
    <mergeCell ref="BCE6:BCF6"/>
    <mergeCell ref="BCG6:BCI6"/>
    <mergeCell ref="BEA6:BEB6"/>
    <mergeCell ref="BEC6:BEE6"/>
    <mergeCell ref="BEI6:BEJ6"/>
    <mergeCell ref="BEK6:BEM6"/>
    <mergeCell ref="BEQ6:BER6"/>
    <mergeCell ref="BDE6:BDG6"/>
    <mergeCell ref="BDK6:BDL6"/>
    <mergeCell ref="BDM6:BDO6"/>
    <mergeCell ref="BDS6:BDT6"/>
    <mergeCell ref="BDU6:BDW6"/>
    <mergeCell ref="BFO6:BFP6"/>
    <mergeCell ref="BFQ6:BFS6"/>
    <mergeCell ref="BFW6:BFX6"/>
    <mergeCell ref="BFY6:BGA6"/>
    <mergeCell ref="BGE6:BGF6"/>
    <mergeCell ref="BES6:BEU6"/>
    <mergeCell ref="BEY6:BEZ6"/>
    <mergeCell ref="BFA6:BFC6"/>
    <mergeCell ref="BFG6:BFH6"/>
    <mergeCell ref="BFI6:BFK6"/>
    <mergeCell ref="BHC6:BHD6"/>
    <mergeCell ref="BHE6:BHG6"/>
    <mergeCell ref="BHK6:BHL6"/>
    <mergeCell ref="AWS6:AWU6"/>
    <mergeCell ref="AWY6:AWZ6"/>
    <mergeCell ref="AVM6:AVO6"/>
    <mergeCell ref="AVS6:AVT6"/>
    <mergeCell ref="AVU6:AVW6"/>
    <mergeCell ref="AWA6:AWB6"/>
    <mergeCell ref="AWC6:AWE6"/>
    <mergeCell ref="AXW6:AXX6"/>
    <mergeCell ref="AXY6:AYA6"/>
    <mergeCell ref="AYE6:AYF6"/>
    <mergeCell ref="AYG6:AYI6"/>
    <mergeCell ref="AYM6:AYN6"/>
    <mergeCell ref="AXA6:AXC6"/>
    <mergeCell ref="AXG6:AXH6"/>
    <mergeCell ref="AXI6:AXK6"/>
    <mergeCell ref="AXO6:AXP6"/>
    <mergeCell ref="AXQ6:AXS6"/>
    <mergeCell ref="AZK6:AZL6"/>
    <mergeCell ref="AZM6:AZO6"/>
    <mergeCell ref="AZS6:AZT6"/>
    <mergeCell ref="AZU6:AZW6"/>
    <mergeCell ref="BAA6:BAB6"/>
    <mergeCell ref="AYO6:AYQ6"/>
    <mergeCell ref="AYU6:AYV6"/>
    <mergeCell ref="AYW6:AYY6"/>
    <mergeCell ref="AZC6:AZD6"/>
    <mergeCell ref="AZE6:AZG6"/>
    <mergeCell ref="BAY6:BAZ6"/>
    <mergeCell ref="BBA6:BBC6"/>
    <mergeCell ref="BBG6:BBH6"/>
    <mergeCell ref="BBI6:BBK6"/>
    <mergeCell ref="BBO6:BBP6"/>
    <mergeCell ref="BAC6:BAE6"/>
    <mergeCell ref="BAI6:BAJ6"/>
    <mergeCell ref="BAK6:BAM6"/>
    <mergeCell ref="BAQ6:BAR6"/>
    <mergeCell ref="BAS6:BAU6"/>
    <mergeCell ref="ARS6:ART6"/>
    <mergeCell ref="ARU6:ARW6"/>
    <mergeCell ref="ASA6:ASB6"/>
    <mergeCell ref="ASC6:ASE6"/>
    <mergeCell ref="ASI6:ASJ6"/>
    <mergeCell ref="AQW6:AQY6"/>
    <mergeCell ref="ARC6:ARD6"/>
    <mergeCell ref="ARE6:ARG6"/>
    <mergeCell ref="ARK6:ARL6"/>
    <mergeCell ref="ARM6:ARO6"/>
    <mergeCell ref="ATG6:ATH6"/>
    <mergeCell ref="ATI6:ATK6"/>
    <mergeCell ref="ATO6:ATP6"/>
    <mergeCell ref="ATQ6:ATS6"/>
    <mergeCell ref="ATW6:ATX6"/>
    <mergeCell ref="ASK6:ASM6"/>
    <mergeCell ref="ASQ6:ASR6"/>
    <mergeCell ref="ASS6:ASU6"/>
    <mergeCell ref="ASY6:ASZ6"/>
    <mergeCell ref="ATA6:ATC6"/>
    <mergeCell ref="AUU6:AUV6"/>
    <mergeCell ref="AUW6:AUY6"/>
    <mergeCell ref="AVC6:AVD6"/>
    <mergeCell ref="AVE6:AVG6"/>
    <mergeCell ref="AVK6:AVL6"/>
    <mergeCell ref="ATY6:AUA6"/>
    <mergeCell ref="AUE6:AUF6"/>
    <mergeCell ref="AUG6:AUI6"/>
    <mergeCell ref="AUM6:AUN6"/>
    <mergeCell ref="AUO6:AUQ6"/>
    <mergeCell ref="AWI6:AWJ6"/>
    <mergeCell ref="AWK6:AWM6"/>
    <mergeCell ref="AWQ6:AWR6"/>
    <mergeCell ref="ALY6:AMA6"/>
    <mergeCell ref="AME6:AMF6"/>
    <mergeCell ref="AKS6:AKU6"/>
    <mergeCell ref="AKY6:AKZ6"/>
    <mergeCell ref="ALA6:ALC6"/>
    <mergeCell ref="ALG6:ALH6"/>
    <mergeCell ref="ALI6:ALK6"/>
    <mergeCell ref="ANC6:AND6"/>
    <mergeCell ref="ANE6:ANG6"/>
    <mergeCell ref="ANK6:ANL6"/>
    <mergeCell ref="ANM6:ANO6"/>
    <mergeCell ref="ANS6:ANT6"/>
    <mergeCell ref="AMG6:AMI6"/>
    <mergeCell ref="AMM6:AMN6"/>
    <mergeCell ref="AMO6:AMQ6"/>
    <mergeCell ref="AMU6:AMV6"/>
    <mergeCell ref="AMW6:AMY6"/>
    <mergeCell ref="AOQ6:AOR6"/>
    <mergeCell ref="AOS6:AOU6"/>
    <mergeCell ref="AOY6:AOZ6"/>
    <mergeCell ref="APA6:APC6"/>
    <mergeCell ref="APG6:APH6"/>
    <mergeCell ref="ANU6:ANW6"/>
    <mergeCell ref="AOA6:AOB6"/>
    <mergeCell ref="AOC6:AOE6"/>
    <mergeCell ref="AOI6:AOJ6"/>
    <mergeCell ref="AOK6:AOM6"/>
    <mergeCell ref="AQE6:AQF6"/>
    <mergeCell ref="AQG6:AQI6"/>
    <mergeCell ref="AQM6:AQN6"/>
    <mergeCell ref="AQO6:AQQ6"/>
    <mergeCell ref="AQU6:AQV6"/>
    <mergeCell ref="API6:APK6"/>
    <mergeCell ref="APO6:APP6"/>
    <mergeCell ref="APQ6:APS6"/>
    <mergeCell ref="APW6:APX6"/>
    <mergeCell ref="APY6:AQA6"/>
    <mergeCell ref="AGY6:AGZ6"/>
    <mergeCell ref="AHA6:AHC6"/>
    <mergeCell ref="AHG6:AHH6"/>
    <mergeCell ref="AHI6:AHK6"/>
    <mergeCell ref="AHO6:AHP6"/>
    <mergeCell ref="AGC6:AGE6"/>
    <mergeCell ref="AGI6:AGJ6"/>
    <mergeCell ref="AGK6:AGM6"/>
    <mergeCell ref="AGQ6:AGR6"/>
    <mergeCell ref="AGS6:AGU6"/>
    <mergeCell ref="AIM6:AIN6"/>
    <mergeCell ref="AIO6:AIQ6"/>
    <mergeCell ref="AIU6:AIV6"/>
    <mergeCell ref="AIW6:AIY6"/>
    <mergeCell ref="AJC6:AJD6"/>
    <mergeCell ref="AHQ6:AHS6"/>
    <mergeCell ref="AHW6:AHX6"/>
    <mergeCell ref="AHY6:AIA6"/>
    <mergeCell ref="AIE6:AIF6"/>
    <mergeCell ref="AIG6:AII6"/>
    <mergeCell ref="AKA6:AKB6"/>
    <mergeCell ref="AKC6:AKE6"/>
    <mergeCell ref="AKI6:AKJ6"/>
    <mergeCell ref="AKK6:AKM6"/>
    <mergeCell ref="AKQ6:AKR6"/>
    <mergeCell ref="AJE6:AJG6"/>
    <mergeCell ref="AJK6:AJL6"/>
    <mergeCell ref="AJM6:AJO6"/>
    <mergeCell ref="AJS6:AJT6"/>
    <mergeCell ref="AJU6:AJW6"/>
    <mergeCell ref="ALO6:ALP6"/>
    <mergeCell ref="ALQ6:ALS6"/>
    <mergeCell ref="ALW6:ALX6"/>
    <mergeCell ref="ABE6:ABG6"/>
    <mergeCell ref="ABK6:ABL6"/>
    <mergeCell ref="ZY6:AAA6"/>
    <mergeCell ref="AAE6:AAF6"/>
    <mergeCell ref="AAG6:AAI6"/>
    <mergeCell ref="AAM6:AAN6"/>
    <mergeCell ref="AAO6:AAQ6"/>
    <mergeCell ref="ACI6:ACJ6"/>
    <mergeCell ref="ACK6:ACM6"/>
    <mergeCell ref="ACQ6:ACR6"/>
    <mergeCell ref="ACS6:ACU6"/>
    <mergeCell ref="ACY6:ACZ6"/>
    <mergeCell ref="ABM6:ABO6"/>
    <mergeCell ref="ABS6:ABT6"/>
    <mergeCell ref="ABU6:ABW6"/>
    <mergeCell ref="ACA6:ACB6"/>
    <mergeCell ref="ACC6:ACE6"/>
    <mergeCell ref="ADW6:ADX6"/>
    <mergeCell ref="ADY6:AEA6"/>
    <mergeCell ref="AEE6:AEF6"/>
    <mergeCell ref="AEG6:AEI6"/>
    <mergeCell ref="AEM6:AEN6"/>
    <mergeCell ref="ADA6:ADC6"/>
    <mergeCell ref="ADG6:ADH6"/>
    <mergeCell ref="ADI6:ADK6"/>
    <mergeCell ref="ADO6:ADP6"/>
    <mergeCell ref="ADQ6:ADS6"/>
    <mergeCell ref="AFK6:AFL6"/>
    <mergeCell ref="AFM6:AFO6"/>
    <mergeCell ref="AFS6:AFT6"/>
    <mergeCell ref="AFU6:AFW6"/>
    <mergeCell ref="AGA6:AGB6"/>
    <mergeCell ref="AEO6:AEQ6"/>
    <mergeCell ref="AEU6:AEV6"/>
    <mergeCell ref="AEW6:AEY6"/>
    <mergeCell ref="AFC6:AFD6"/>
    <mergeCell ref="AFE6:AFG6"/>
    <mergeCell ref="WE6:WF6"/>
    <mergeCell ref="WG6:WI6"/>
    <mergeCell ref="WM6:WN6"/>
    <mergeCell ref="WO6:WQ6"/>
    <mergeCell ref="WU6:WV6"/>
    <mergeCell ref="VI6:VK6"/>
    <mergeCell ref="VO6:VP6"/>
    <mergeCell ref="VQ6:VS6"/>
    <mergeCell ref="VW6:VX6"/>
    <mergeCell ref="VY6:WA6"/>
    <mergeCell ref="XS6:XT6"/>
    <mergeCell ref="XU6:XW6"/>
    <mergeCell ref="YA6:YB6"/>
    <mergeCell ref="YC6:YE6"/>
    <mergeCell ref="YI6:YJ6"/>
    <mergeCell ref="WW6:WY6"/>
    <mergeCell ref="XC6:XD6"/>
    <mergeCell ref="XE6:XG6"/>
    <mergeCell ref="XK6:XL6"/>
    <mergeCell ref="XM6:XO6"/>
    <mergeCell ref="ZG6:ZH6"/>
    <mergeCell ref="ZI6:ZK6"/>
    <mergeCell ref="ZO6:ZP6"/>
    <mergeCell ref="ZQ6:ZS6"/>
    <mergeCell ref="ZW6:ZX6"/>
    <mergeCell ref="YK6:YM6"/>
    <mergeCell ref="YQ6:YR6"/>
    <mergeCell ref="YS6:YU6"/>
    <mergeCell ref="YY6:YZ6"/>
    <mergeCell ref="ZA6:ZC6"/>
    <mergeCell ref="AAU6:AAV6"/>
    <mergeCell ref="AAW6:AAY6"/>
    <mergeCell ref="ABC6:ABD6"/>
    <mergeCell ref="QK6:QM6"/>
    <mergeCell ref="QQ6:QR6"/>
    <mergeCell ref="PE6:PG6"/>
    <mergeCell ref="PK6:PL6"/>
    <mergeCell ref="PM6:PO6"/>
    <mergeCell ref="PS6:PT6"/>
    <mergeCell ref="PU6:PW6"/>
    <mergeCell ref="RO6:RP6"/>
    <mergeCell ref="RQ6:RS6"/>
    <mergeCell ref="RW6:RX6"/>
    <mergeCell ref="RY6:SA6"/>
    <mergeCell ref="SE6:SF6"/>
    <mergeCell ref="QS6:QU6"/>
    <mergeCell ref="QY6:QZ6"/>
    <mergeCell ref="RA6:RC6"/>
    <mergeCell ref="RG6:RH6"/>
    <mergeCell ref="RI6:RK6"/>
    <mergeCell ref="TC6:TD6"/>
    <mergeCell ref="TE6:TG6"/>
    <mergeCell ref="TK6:TL6"/>
    <mergeCell ref="TM6:TO6"/>
    <mergeCell ref="TS6:TT6"/>
    <mergeCell ref="SG6:SI6"/>
    <mergeCell ref="SM6:SN6"/>
    <mergeCell ref="SO6:SQ6"/>
    <mergeCell ref="SU6:SV6"/>
    <mergeCell ref="SW6:SY6"/>
    <mergeCell ref="UQ6:UR6"/>
    <mergeCell ref="US6:UU6"/>
    <mergeCell ref="UY6:UZ6"/>
    <mergeCell ref="VA6:VC6"/>
    <mergeCell ref="VG6:VH6"/>
    <mergeCell ref="TU6:TW6"/>
    <mergeCell ref="UA6:UB6"/>
    <mergeCell ref="UC6:UE6"/>
    <mergeCell ref="UI6:UJ6"/>
    <mergeCell ref="UK6:UM6"/>
    <mergeCell ref="LK6:LL6"/>
    <mergeCell ref="LM6:LO6"/>
    <mergeCell ref="LS6:LT6"/>
    <mergeCell ref="LU6:LW6"/>
    <mergeCell ref="MA6:MB6"/>
    <mergeCell ref="KO6:KQ6"/>
    <mergeCell ref="KU6:KV6"/>
    <mergeCell ref="KW6:KY6"/>
    <mergeCell ref="LC6:LD6"/>
    <mergeCell ref="LE6:LG6"/>
    <mergeCell ref="MY6:MZ6"/>
    <mergeCell ref="NA6:NC6"/>
    <mergeCell ref="NG6:NH6"/>
    <mergeCell ref="NI6:NK6"/>
    <mergeCell ref="NO6:NP6"/>
    <mergeCell ref="MC6:ME6"/>
    <mergeCell ref="MI6:MJ6"/>
    <mergeCell ref="MK6:MM6"/>
    <mergeCell ref="MQ6:MR6"/>
    <mergeCell ref="MS6:MU6"/>
    <mergeCell ref="OM6:ON6"/>
    <mergeCell ref="OO6:OQ6"/>
    <mergeCell ref="OU6:OV6"/>
    <mergeCell ref="OW6:OY6"/>
    <mergeCell ref="PC6:PD6"/>
    <mergeCell ref="NQ6:NS6"/>
    <mergeCell ref="NW6:NX6"/>
    <mergeCell ref="NY6:OA6"/>
    <mergeCell ref="OE6:OF6"/>
    <mergeCell ref="OG6:OI6"/>
    <mergeCell ref="QA6:QB6"/>
    <mergeCell ref="QC6:QE6"/>
    <mergeCell ref="QI6:QJ6"/>
    <mergeCell ref="XEK5:XEM5"/>
    <mergeCell ref="XEQ5:XER5"/>
    <mergeCell ref="XES5:XEU5"/>
    <mergeCell ref="XEY5:XEZ5"/>
    <mergeCell ref="XDM5:XDO5"/>
    <mergeCell ref="XDS5:XDT5"/>
    <mergeCell ref="XDU5:XDW5"/>
    <mergeCell ref="XEA5:XEB5"/>
    <mergeCell ref="XEC5:XEE5"/>
    <mergeCell ref="AY6:AZ6"/>
    <mergeCell ref="BA6:BC6"/>
    <mergeCell ref="BG6:BH6"/>
    <mergeCell ref="XFA5:XFC5"/>
    <mergeCell ref="C6:D6"/>
    <mergeCell ref="E6:G6"/>
    <mergeCell ref="CE6:CF6"/>
    <mergeCell ref="CG6:CI6"/>
    <mergeCell ref="CM6:CN6"/>
    <mergeCell ref="CO6:CQ6"/>
    <mergeCell ref="CU6:CV6"/>
    <mergeCell ref="BI6:BK6"/>
    <mergeCell ref="BO6:BP6"/>
    <mergeCell ref="BQ6:BS6"/>
    <mergeCell ref="BW6:BX6"/>
    <mergeCell ref="BY6:CA6"/>
    <mergeCell ref="DS6:DT6"/>
    <mergeCell ref="DU6:DW6"/>
    <mergeCell ref="EA6:EB6"/>
    <mergeCell ref="EC6:EE6"/>
    <mergeCell ref="EI6:EJ6"/>
    <mergeCell ref="CW6:CY6"/>
    <mergeCell ref="DC6:DD6"/>
    <mergeCell ref="DE6:DG6"/>
    <mergeCell ref="DK6:DL6"/>
    <mergeCell ref="DM6:DO6"/>
    <mergeCell ref="FG6:FH6"/>
    <mergeCell ref="FI6:FK6"/>
    <mergeCell ref="FO6:FP6"/>
    <mergeCell ref="FQ6:FS6"/>
    <mergeCell ref="FW6:FX6"/>
    <mergeCell ref="EK6:EM6"/>
    <mergeCell ref="EQ6:ER6"/>
    <mergeCell ref="ES6:EU6"/>
    <mergeCell ref="EY6:EZ6"/>
    <mergeCell ref="FA6:FC6"/>
    <mergeCell ref="GU6:GV6"/>
    <mergeCell ref="WYE5:WYF5"/>
    <mergeCell ref="WYG5:WYI5"/>
    <mergeCell ref="II6:IJ6"/>
    <mergeCell ref="IK6:IM6"/>
    <mergeCell ref="IQ6:IR6"/>
    <mergeCell ref="IS6:IU6"/>
    <mergeCell ref="IY6:IZ6"/>
    <mergeCell ref="HM6:HO6"/>
    <mergeCell ref="HS6:HT6"/>
    <mergeCell ref="HU6:HW6"/>
    <mergeCell ref="IA6:IB6"/>
    <mergeCell ref="IC6:IE6"/>
    <mergeCell ref="JW6:JX6"/>
    <mergeCell ref="JY6:KA6"/>
    <mergeCell ref="KE6:KF6"/>
    <mergeCell ref="KG6:KI6"/>
    <mergeCell ref="KM6:KN6"/>
    <mergeCell ref="JA6:JC6"/>
    <mergeCell ref="WZS5:WZT5"/>
    <mergeCell ref="WZU5:WZW5"/>
    <mergeCell ref="XAA5:XAB5"/>
    <mergeCell ref="XAC5:XAE5"/>
    <mergeCell ref="XAI5:XAJ5"/>
    <mergeCell ref="WYW5:WYY5"/>
    <mergeCell ref="WZC5:WZD5"/>
    <mergeCell ref="WZE5:WZG5"/>
    <mergeCell ref="WZK5:WZL5"/>
    <mergeCell ref="WZM5:WZO5"/>
    <mergeCell ref="XBG5:XBH5"/>
    <mergeCell ref="XBI5:XBK5"/>
    <mergeCell ref="XBO5:XBP5"/>
    <mergeCell ref="XBQ5:XBS5"/>
    <mergeCell ref="XBW5:XBX5"/>
    <mergeCell ref="XAK5:XAM5"/>
    <mergeCell ref="XAQ5:XAR5"/>
    <mergeCell ref="XAS5:XAU5"/>
    <mergeCell ref="XAY5:XAZ5"/>
    <mergeCell ref="XBA5:XBC5"/>
    <mergeCell ref="XCU5:XCV5"/>
    <mergeCell ref="XCW5:XCY5"/>
    <mergeCell ref="XDC5:XDD5"/>
    <mergeCell ref="WSK5:WSM5"/>
    <mergeCell ref="WSQ5:WSR5"/>
    <mergeCell ref="XDE5:XDG5"/>
    <mergeCell ref="XDK5:XDL5"/>
    <mergeCell ref="XBY5:XCA5"/>
    <mergeCell ref="XCE5:XCF5"/>
    <mergeCell ref="XCG5:XCI5"/>
    <mergeCell ref="XCM5:XCN5"/>
    <mergeCell ref="XCO5:XCQ5"/>
    <mergeCell ref="XEI5:XEJ5"/>
    <mergeCell ref="WTO5:WTP5"/>
    <mergeCell ref="WTQ5:WTS5"/>
    <mergeCell ref="WTW5:WTX5"/>
    <mergeCell ref="WTY5:WUA5"/>
    <mergeCell ref="WUE5:WUF5"/>
    <mergeCell ref="WSS5:WSU5"/>
    <mergeCell ref="WSY5:WSZ5"/>
    <mergeCell ref="WTA5:WTC5"/>
    <mergeCell ref="WTG5:WTH5"/>
    <mergeCell ref="WTI5:WTK5"/>
    <mergeCell ref="WVC5:WVD5"/>
    <mergeCell ref="WVE5:WVG5"/>
    <mergeCell ref="WVK5:WVL5"/>
    <mergeCell ref="WVM5:WVO5"/>
    <mergeCell ref="WVS5:WVT5"/>
    <mergeCell ref="WUG5:WUI5"/>
    <mergeCell ref="WUM5:WUN5"/>
    <mergeCell ref="WUO5:WUQ5"/>
    <mergeCell ref="WUU5:WUV5"/>
    <mergeCell ref="WUW5:WUY5"/>
    <mergeCell ref="WWQ5:WWR5"/>
    <mergeCell ref="WWS5:WWU5"/>
    <mergeCell ref="WWY5:WWZ5"/>
    <mergeCell ref="WXA5:WXC5"/>
    <mergeCell ref="WXG5:WXH5"/>
    <mergeCell ref="WVU5:WVW5"/>
    <mergeCell ref="WWA5:WWB5"/>
    <mergeCell ref="WWC5:WWE5"/>
    <mergeCell ref="WWI5:WWJ5"/>
    <mergeCell ref="WWK5:WWM5"/>
    <mergeCell ref="WYM5:WYN5"/>
    <mergeCell ref="WKS5:WKU5"/>
    <mergeCell ref="WKY5:WKZ5"/>
    <mergeCell ref="WJM5:WJO5"/>
    <mergeCell ref="WJS5:WJT5"/>
    <mergeCell ref="WJU5:WJW5"/>
    <mergeCell ref="WKA5:WKB5"/>
    <mergeCell ref="WKC5:WKE5"/>
    <mergeCell ref="WLW5:WLX5"/>
    <mergeCell ref="WLY5:WMA5"/>
    <mergeCell ref="WME5:WMF5"/>
    <mergeCell ref="WMG5:WMI5"/>
    <mergeCell ref="WMM5:WMN5"/>
    <mergeCell ref="WLA5:WLC5"/>
    <mergeCell ref="WLG5:WLH5"/>
    <mergeCell ref="WLI5:WLK5"/>
    <mergeCell ref="WLO5:WLP5"/>
    <mergeCell ref="WLQ5:WLS5"/>
    <mergeCell ref="WYO5:WYQ5"/>
    <mergeCell ref="WYU5:WYV5"/>
    <mergeCell ref="WXI5:WXK5"/>
    <mergeCell ref="WXO5:WXP5"/>
    <mergeCell ref="WXQ5:WXS5"/>
    <mergeCell ref="WXW5:WXX5"/>
    <mergeCell ref="WXY5:WYA5"/>
    <mergeCell ref="WNK5:WNL5"/>
    <mergeCell ref="WNM5:WNO5"/>
    <mergeCell ref="WNS5:WNT5"/>
    <mergeCell ref="WNU5:WNW5"/>
    <mergeCell ref="WOA5:WOB5"/>
    <mergeCell ref="WMO5:WMQ5"/>
    <mergeCell ref="WMU5:WMV5"/>
    <mergeCell ref="WMW5:WMY5"/>
    <mergeCell ref="WNC5:WND5"/>
    <mergeCell ref="WNE5:WNG5"/>
    <mergeCell ref="WOY5:WOZ5"/>
    <mergeCell ref="WPA5:WPC5"/>
    <mergeCell ref="WPG5:WPH5"/>
    <mergeCell ref="WPI5:WPK5"/>
    <mergeCell ref="WPO5:WPP5"/>
    <mergeCell ref="WOC5:WOE5"/>
    <mergeCell ref="WOI5:WOJ5"/>
    <mergeCell ref="WOK5:WOM5"/>
    <mergeCell ref="WOQ5:WOR5"/>
    <mergeCell ref="WOS5:WOU5"/>
    <mergeCell ref="WQM5:WQN5"/>
    <mergeCell ref="WQO5:WQQ5"/>
    <mergeCell ref="WQU5:WQV5"/>
    <mergeCell ref="WQW5:WQY5"/>
    <mergeCell ref="WRC5:WRD5"/>
    <mergeCell ref="WPQ5:WPS5"/>
    <mergeCell ref="WPW5:WPX5"/>
    <mergeCell ref="WPY5:WQA5"/>
    <mergeCell ref="WQE5:WQF5"/>
    <mergeCell ref="WQG5:WQI5"/>
    <mergeCell ref="WSA5:WSB5"/>
    <mergeCell ref="WSC5:WSE5"/>
    <mergeCell ref="WSI5:WSJ5"/>
    <mergeCell ref="WRE5:WRG5"/>
    <mergeCell ref="WRK5:WRL5"/>
    <mergeCell ref="WRM5:WRO5"/>
    <mergeCell ref="WRS5:WRT5"/>
    <mergeCell ref="WRU5:WRW5"/>
    <mergeCell ref="WFS5:WFT5"/>
    <mergeCell ref="WFU5:WFW5"/>
    <mergeCell ref="WGA5:WGB5"/>
    <mergeCell ref="WGC5:WGE5"/>
    <mergeCell ref="WGI5:WGJ5"/>
    <mergeCell ref="WEW5:WEY5"/>
    <mergeCell ref="WFC5:WFD5"/>
    <mergeCell ref="WFE5:WFG5"/>
    <mergeCell ref="WFK5:WFL5"/>
    <mergeCell ref="WFM5:WFO5"/>
    <mergeCell ref="WHG5:WHH5"/>
    <mergeCell ref="WHI5:WHK5"/>
    <mergeCell ref="WHO5:WHP5"/>
    <mergeCell ref="WHQ5:WHS5"/>
    <mergeCell ref="WHW5:WHX5"/>
    <mergeCell ref="WGK5:WGM5"/>
    <mergeCell ref="WGQ5:WGR5"/>
    <mergeCell ref="WGS5:WGU5"/>
    <mergeCell ref="WGY5:WGZ5"/>
    <mergeCell ref="WHA5:WHC5"/>
    <mergeCell ref="WIU5:WIV5"/>
    <mergeCell ref="WIW5:WIY5"/>
    <mergeCell ref="WJC5:WJD5"/>
    <mergeCell ref="WJE5:WJG5"/>
    <mergeCell ref="WJK5:WJL5"/>
    <mergeCell ref="WHY5:WIA5"/>
    <mergeCell ref="WIE5:WIF5"/>
    <mergeCell ref="WIG5:WII5"/>
    <mergeCell ref="WIM5:WIN5"/>
    <mergeCell ref="WIO5:WIQ5"/>
    <mergeCell ref="WKI5:WKJ5"/>
    <mergeCell ref="WKK5:WKM5"/>
    <mergeCell ref="WKQ5:WKR5"/>
    <mergeCell ref="VZY5:WAA5"/>
    <mergeCell ref="WAE5:WAF5"/>
    <mergeCell ref="VYS5:VYU5"/>
    <mergeCell ref="VYY5:VYZ5"/>
    <mergeCell ref="VZA5:VZC5"/>
    <mergeCell ref="VZG5:VZH5"/>
    <mergeCell ref="VZI5:VZK5"/>
    <mergeCell ref="WBC5:WBD5"/>
    <mergeCell ref="WBE5:WBG5"/>
    <mergeCell ref="WBK5:WBL5"/>
    <mergeCell ref="WBM5:WBO5"/>
    <mergeCell ref="WBS5:WBT5"/>
    <mergeCell ref="WAG5:WAI5"/>
    <mergeCell ref="WAM5:WAN5"/>
    <mergeCell ref="WAO5:WAQ5"/>
    <mergeCell ref="WAU5:WAV5"/>
    <mergeCell ref="WAW5:WAY5"/>
    <mergeCell ref="WCQ5:WCR5"/>
    <mergeCell ref="WCS5:WCU5"/>
    <mergeCell ref="WCY5:WCZ5"/>
    <mergeCell ref="WDA5:WDC5"/>
    <mergeCell ref="WDG5:WDH5"/>
    <mergeCell ref="WBU5:WBW5"/>
    <mergeCell ref="WCA5:WCB5"/>
    <mergeCell ref="WCC5:WCE5"/>
    <mergeCell ref="WCI5:WCJ5"/>
    <mergeCell ref="WCK5:WCM5"/>
    <mergeCell ref="WEE5:WEF5"/>
    <mergeCell ref="WEG5:WEI5"/>
    <mergeCell ref="WEM5:WEN5"/>
    <mergeCell ref="WEO5:WEQ5"/>
    <mergeCell ref="WEU5:WEV5"/>
    <mergeCell ref="WDI5:WDK5"/>
    <mergeCell ref="WDO5:WDP5"/>
    <mergeCell ref="WDQ5:WDS5"/>
    <mergeCell ref="WDW5:WDX5"/>
    <mergeCell ref="WDY5:WEA5"/>
    <mergeCell ref="VUY5:VUZ5"/>
    <mergeCell ref="VVA5:VVC5"/>
    <mergeCell ref="VVG5:VVH5"/>
    <mergeCell ref="VVI5:VVK5"/>
    <mergeCell ref="VVO5:VVP5"/>
    <mergeCell ref="VUC5:VUE5"/>
    <mergeCell ref="VUI5:VUJ5"/>
    <mergeCell ref="VUK5:VUM5"/>
    <mergeCell ref="VUQ5:VUR5"/>
    <mergeCell ref="VUS5:VUU5"/>
    <mergeCell ref="VWM5:VWN5"/>
    <mergeCell ref="VWO5:VWQ5"/>
    <mergeCell ref="VWU5:VWV5"/>
    <mergeCell ref="VWW5:VWY5"/>
    <mergeCell ref="VXC5:VXD5"/>
    <mergeCell ref="VVQ5:VVS5"/>
    <mergeCell ref="VVW5:VVX5"/>
    <mergeCell ref="VVY5:VWA5"/>
    <mergeCell ref="VWE5:VWF5"/>
    <mergeCell ref="VWG5:VWI5"/>
    <mergeCell ref="VYA5:VYB5"/>
    <mergeCell ref="VYC5:VYE5"/>
    <mergeCell ref="VYI5:VYJ5"/>
    <mergeCell ref="VYK5:VYM5"/>
    <mergeCell ref="VYQ5:VYR5"/>
    <mergeCell ref="VXE5:VXG5"/>
    <mergeCell ref="VXK5:VXL5"/>
    <mergeCell ref="VXM5:VXO5"/>
    <mergeCell ref="VXS5:VXT5"/>
    <mergeCell ref="VXU5:VXW5"/>
    <mergeCell ref="VZO5:VZP5"/>
    <mergeCell ref="VZQ5:VZS5"/>
    <mergeCell ref="VZW5:VZX5"/>
    <mergeCell ref="VPE5:VPG5"/>
    <mergeCell ref="VPK5:VPL5"/>
    <mergeCell ref="VNY5:VOA5"/>
    <mergeCell ref="VOE5:VOF5"/>
    <mergeCell ref="VOG5:VOI5"/>
    <mergeCell ref="VOM5:VON5"/>
    <mergeCell ref="VOO5:VOQ5"/>
    <mergeCell ref="VQI5:VQJ5"/>
    <mergeCell ref="VQK5:VQM5"/>
    <mergeCell ref="VQQ5:VQR5"/>
    <mergeCell ref="VQS5:VQU5"/>
    <mergeCell ref="VQY5:VQZ5"/>
    <mergeCell ref="VPM5:VPO5"/>
    <mergeCell ref="VPS5:VPT5"/>
    <mergeCell ref="VPU5:VPW5"/>
    <mergeCell ref="VQA5:VQB5"/>
    <mergeCell ref="VQC5:VQE5"/>
    <mergeCell ref="VRW5:VRX5"/>
    <mergeCell ref="VRY5:VSA5"/>
    <mergeCell ref="VSE5:VSF5"/>
    <mergeCell ref="VSG5:VSI5"/>
    <mergeCell ref="VSM5:VSN5"/>
    <mergeCell ref="VRA5:VRC5"/>
    <mergeCell ref="VRG5:VRH5"/>
    <mergeCell ref="VRI5:VRK5"/>
    <mergeCell ref="VRO5:VRP5"/>
    <mergeCell ref="VRQ5:VRS5"/>
    <mergeCell ref="VTK5:VTL5"/>
    <mergeCell ref="VTM5:VTO5"/>
    <mergeCell ref="VTS5:VTT5"/>
    <mergeCell ref="VTU5:VTW5"/>
    <mergeCell ref="VUA5:VUB5"/>
    <mergeCell ref="VSO5:VSQ5"/>
    <mergeCell ref="VSU5:VSV5"/>
    <mergeCell ref="VSW5:VSY5"/>
    <mergeCell ref="VTC5:VTD5"/>
    <mergeCell ref="VTE5:VTG5"/>
    <mergeCell ref="VKE5:VKF5"/>
    <mergeCell ref="VKG5:VKI5"/>
    <mergeCell ref="VKM5:VKN5"/>
    <mergeCell ref="VKO5:VKQ5"/>
    <mergeCell ref="VKU5:VKV5"/>
    <mergeCell ref="VJI5:VJK5"/>
    <mergeCell ref="VJO5:VJP5"/>
    <mergeCell ref="VJQ5:VJS5"/>
    <mergeCell ref="VJW5:VJX5"/>
    <mergeCell ref="VJY5:VKA5"/>
    <mergeCell ref="VLS5:VLT5"/>
    <mergeCell ref="VLU5:VLW5"/>
    <mergeCell ref="VMA5:VMB5"/>
    <mergeCell ref="VMC5:VME5"/>
    <mergeCell ref="VMI5:VMJ5"/>
    <mergeCell ref="VKW5:VKY5"/>
    <mergeCell ref="VLC5:VLD5"/>
    <mergeCell ref="VLE5:VLG5"/>
    <mergeCell ref="VLK5:VLL5"/>
    <mergeCell ref="VLM5:VLO5"/>
    <mergeCell ref="VNG5:VNH5"/>
    <mergeCell ref="VNI5:VNK5"/>
    <mergeCell ref="VNO5:VNP5"/>
    <mergeCell ref="VNQ5:VNS5"/>
    <mergeCell ref="VNW5:VNX5"/>
    <mergeCell ref="VMK5:VMM5"/>
    <mergeCell ref="VMQ5:VMR5"/>
    <mergeCell ref="VMS5:VMU5"/>
    <mergeCell ref="VMY5:VMZ5"/>
    <mergeCell ref="VNA5:VNC5"/>
    <mergeCell ref="VOU5:VOV5"/>
    <mergeCell ref="VOW5:VOY5"/>
    <mergeCell ref="VPC5:VPD5"/>
    <mergeCell ref="VEK5:VEM5"/>
    <mergeCell ref="VEQ5:VER5"/>
    <mergeCell ref="VDE5:VDG5"/>
    <mergeCell ref="VDK5:VDL5"/>
    <mergeCell ref="VDM5:VDO5"/>
    <mergeCell ref="VDS5:VDT5"/>
    <mergeCell ref="VDU5:VDW5"/>
    <mergeCell ref="VFO5:VFP5"/>
    <mergeCell ref="VFQ5:VFS5"/>
    <mergeCell ref="VFW5:VFX5"/>
    <mergeCell ref="VFY5:VGA5"/>
    <mergeCell ref="VGE5:VGF5"/>
    <mergeCell ref="VES5:VEU5"/>
    <mergeCell ref="VEY5:VEZ5"/>
    <mergeCell ref="VFA5:VFC5"/>
    <mergeCell ref="VFG5:VFH5"/>
    <mergeCell ref="VFI5:VFK5"/>
    <mergeCell ref="VHC5:VHD5"/>
    <mergeCell ref="VHE5:VHG5"/>
    <mergeCell ref="VHK5:VHL5"/>
    <mergeCell ref="VHM5:VHO5"/>
    <mergeCell ref="VHS5:VHT5"/>
    <mergeCell ref="VGG5:VGI5"/>
    <mergeCell ref="VGM5:VGN5"/>
    <mergeCell ref="VGO5:VGQ5"/>
    <mergeCell ref="VGU5:VGV5"/>
    <mergeCell ref="VGW5:VGY5"/>
    <mergeCell ref="VIQ5:VIR5"/>
    <mergeCell ref="VIS5:VIU5"/>
    <mergeCell ref="VIY5:VIZ5"/>
    <mergeCell ref="VJA5:VJC5"/>
    <mergeCell ref="VJG5:VJH5"/>
    <mergeCell ref="VHU5:VHW5"/>
    <mergeCell ref="VIA5:VIB5"/>
    <mergeCell ref="VIC5:VIE5"/>
    <mergeCell ref="VII5:VIJ5"/>
    <mergeCell ref="VIK5:VIM5"/>
    <mergeCell ref="UZK5:UZL5"/>
    <mergeCell ref="UZM5:UZO5"/>
    <mergeCell ref="UZS5:UZT5"/>
    <mergeCell ref="UZU5:UZW5"/>
    <mergeCell ref="VAA5:VAB5"/>
    <mergeCell ref="UYO5:UYQ5"/>
    <mergeCell ref="UYU5:UYV5"/>
    <mergeCell ref="UYW5:UYY5"/>
    <mergeCell ref="UZC5:UZD5"/>
    <mergeCell ref="UZE5:UZG5"/>
    <mergeCell ref="VAY5:VAZ5"/>
    <mergeCell ref="VBA5:VBC5"/>
    <mergeCell ref="VBG5:VBH5"/>
    <mergeCell ref="VBI5:VBK5"/>
    <mergeCell ref="VBO5:VBP5"/>
    <mergeCell ref="VAC5:VAE5"/>
    <mergeCell ref="VAI5:VAJ5"/>
    <mergeCell ref="VAK5:VAM5"/>
    <mergeCell ref="VAQ5:VAR5"/>
    <mergeCell ref="VAS5:VAU5"/>
    <mergeCell ref="VCM5:VCN5"/>
    <mergeCell ref="VCO5:VCQ5"/>
    <mergeCell ref="VCU5:VCV5"/>
    <mergeCell ref="VCW5:VCY5"/>
    <mergeCell ref="VDC5:VDD5"/>
    <mergeCell ref="VBQ5:VBS5"/>
    <mergeCell ref="VBW5:VBX5"/>
    <mergeCell ref="VBY5:VCA5"/>
    <mergeCell ref="VCE5:VCF5"/>
    <mergeCell ref="VCG5:VCI5"/>
    <mergeCell ref="VEA5:VEB5"/>
    <mergeCell ref="VEC5:VEE5"/>
    <mergeCell ref="VEI5:VEJ5"/>
    <mergeCell ref="UTQ5:UTS5"/>
    <mergeCell ref="UTW5:UTX5"/>
    <mergeCell ref="USK5:USM5"/>
    <mergeCell ref="USQ5:USR5"/>
    <mergeCell ref="USS5:USU5"/>
    <mergeCell ref="USY5:USZ5"/>
    <mergeCell ref="UTA5:UTC5"/>
    <mergeCell ref="UUU5:UUV5"/>
    <mergeCell ref="UUW5:UUY5"/>
    <mergeCell ref="UVC5:UVD5"/>
    <mergeCell ref="UVE5:UVG5"/>
    <mergeCell ref="UVK5:UVL5"/>
    <mergeCell ref="UTY5:UUA5"/>
    <mergeCell ref="UUE5:UUF5"/>
    <mergeCell ref="UUG5:UUI5"/>
    <mergeCell ref="UUM5:UUN5"/>
    <mergeCell ref="UUO5:UUQ5"/>
    <mergeCell ref="UWI5:UWJ5"/>
    <mergeCell ref="UWK5:UWM5"/>
    <mergeCell ref="UWQ5:UWR5"/>
    <mergeCell ref="UWS5:UWU5"/>
    <mergeCell ref="UWY5:UWZ5"/>
    <mergeCell ref="UVM5:UVO5"/>
    <mergeCell ref="UVS5:UVT5"/>
    <mergeCell ref="UVU5:UVW5"/>
    <mergeCell ref="UWA5:UWB5"/>
    <mergeCell ref="UWC5:UWE5"/>
    <mergeCell ref="UXW5:UXX5"/>
    <mergeCell ref="UXY5:UYA5"/>
    <mergeCell ref="UYE5:UYF5"/>
    <mergeCell ref="UYG5:UYI5"/>
    <mergeCell ref="UYM5:UYN5"/>
    <mergeCell ref="UXA5:UXC5"/>
    <mergeCell ref="UXG5:UXH5"/>
    <mergeCell ref="UXI5:UXK5"/>
    <mergeCell ref="UXO5:UXP5"/>
    <mergeCell ref="UXQ5:UXS5"/>
    <mergeCell ref="UOQ5:UOR5"/>
    <mergeCell ref="UOS5:UOU5"/>
    <mergeCell ref="UOY5:UOZ5"/>
    <mergeCell ref="UPA5:UPC5"/>
    <mergeCell ref="UPG5:UPH5"/>
    <mergeCell ref="UNU5:UNW5"/>
    <mergeCell ref="UOA5:UOB5"/>
    <mergeCell ref="UOC5:UOE5"/>
    <mergeCell ref="UOI5:UOJ5"/>
    <mergeCell ref="UOK5:UOM5"/>
    <mergeCell ref="UQE5:UQF5"/>
    <mergeCell ref="UQG5:UQI5"/>
    <mergeCell ref="UQM5:UQN5"/>
    <mergeCell ref="UQO5:UQQ5"/>
    <mergeCell ref="UQU5:UQV5"/>
    <mergeCell ref="UPI5:UPK5"/>
    <mergeCell ref="UPO5:UPP5"/>
    <mergeCell ref="UPQ5:UPS5"/>
    <mergeCell ref="UPW5:UPX5"/>
    <mergeCell ref="UPY5:UQA5"/>
    <mergeCell ref="URS5:URT5"/>
    <mergeCell ref="URU5:URW5"/>
    <mergeCell ref="USA5:USB5"/>
    <mergeCell ref="USC5:USE5"/>
    <mergeCell ref="USI5:USJ5"/>
    <mergeCell ref="UQW5:UQY5"/>
    <mergeCell ref="URC5:URD5"/>
    <mergeCell ref="URE5:URG5"/>
    <mergeCell ref="URK5:URL5"/>
    <mergeCell ref="URM5:URO5"/>
    <mergeCell ref="UTG5:UTH5"/>
    <mergeCell ref="UTI5:UTK5"/>
    <mergeCell ref="UTO5:UTP5"/>
    <mergeCell ref="UIW5:UIY5"/>
    <mergeCell ref="UJC5:UJD5"/>
    <mergeCell ref="UHQ5:UHS5"/>
    <mergeCell ref="UHW5:UHX5"/>
    <mergeCell ref="UHY5:UIA5"/>
    <mergeCell ref="UIE5:UIF5"/>
    <mergeCell ref="UIG5:UII5"/>
    <mergeCell ref="UKA5:UKB5"/>
    <mergeCell ref="UKC5:UKE5"/>
    <mergeCell ref="UKI5:UKJ5"/>
    <mergeCell ref="UKK5:UKM5"/>
    <mergeCell ref="UKQ5:UKR5"/>
    <mergeCell ref="UJE5:UJG5"/>
    <mergeCell ref="UJK5:UJL5"/>
    <mergeCell ref="UJM5:UJO5"/>
    <mergeCell ref="UJS5:UJT5"/>
    <mergeCell ref="UJU5:UJW5"/>
    <mergeCell ref="ULO5:ULP5"/>
    <mergeCell ref="ULQ5:ULS5"/>
    <mergeCell ref="ULW5:ULX5"/>
    <mergeCell ref="ULY5:UMA5"/>
    <mergeCell ref="UME5:UMF5"/>
    <mergeCell ref="UKS5:UKU5"/>
    <mergeCell ref="UKY5:UKZ5"/>
    <mergeCell ref="ULA5:ULC5"/>
    <mergeCell ref="ULG5:ULH5"/>
    <mergeCell ref="ULI5:ULK5"/>
    <mergeCell ref="UNC5:UND5"/>
    <mergeCell ref="UNE5:UNG5"/>
    <mergeCell ref="UNK5:UNL5"/>
    <mergeCell ref="UNM5:UNO5"/>
    <mergeCell ref="UNS5:UNT5"/>
    <mergeCell ref="UMG5:UMI5"/>
    <mergeCell ref="UMM5:UMN5"/>
    <mergeCell ref="UMO5:UMQ5"/>
    <mergeCell ref="UMU5:UMV5"/>
    <mergeCell ref="UMW5:UMY5"/>
    <mergeCell ref="UDW5:UDX5"/>
    <mergeCell ref="UDY5:UEA5"/>
    <mergeCell ref="UEE5:UEF5"/>
    <mergeCell ref="UEG5:UEI5"/>
    <mergeCell ref="UEM5:UEN5"/>
    <mergeCell ref="UDA5:UDC5"/>
    <mergeCell ref="UDG5:UDH5"/>
    <mergeCell ref="UDI5:UDK5"/>
    <mergeCell ref="UDO5:UDP5"/>
    <mergeCell ref="UDQ5:UDS5"/>
    <mergeCell ref="UFK5:UFL5"/>
    <mergeCell ref="UFM5:UFO5"/>
    <mergeCell ref="UFS5:UFT5"/>
    <mergeCell ref="UFU5:UFW5"/>
    <mergeCell ref="UGA5:UGB5"/>
    <mergeCell ref="UEO5:UEQ5"/>
    <mergeCell ref="UEU5:UEV5"/>
    <mergeCell ref="UEW5:UEY5"/>
    <mergeCell ref="UFC5:UFD5"/>
    <mergeCell ref="UFE5:UFG5"/>
    <mergeCell ref="UGY5:UGZ5"/>
    <mergeCell ref="UHA5:UHC5"/>
    <mergeCell ref="UHG5:UHH5"/>
    <mergeCell ref="UHI5:UHK5"/>
    <mergeCell ref="UHO5:UHP5"/>
    <mergeCell ref="UGC5:UGE5"/>
    <mergeCell ref="UGI5:UGJ5"/>
    <mergeCell ref="UGK5:UGM5"/>
    <mergeCell ref="UGQ5:UGR5"/>
    <mergeCell ref="UGS5:UGU5"/>
    <mergeCell ref="UIM5:UIN5"/>
    <mergeCell ref="UIO5:UIQ5"/>
    <mergeCell ref="UIU5:UIV5"/>
    <mergeCell ref="TYC5:TYE5"/>
    <mergeCell ref="TYI5:TYJ5"/>
    <mergeCell ref="TWW5:TWY5"/>
    <mergeCell ref="TXC5:TXD5"/>
    <mergeCell ref="TXE5:TXG5"/>
    <mergeCell ref="TXK5:TXL5"/>
    <mergeCell ref="TXM5:TXO5"/>
    <mergeCell ref="TZG5:TZH5"/>
    <mergeCell ref="TZI5:TZK5"/>
    <mergeCell ref="TZO5:TZP5"/>
    <mergeCell ref="TZQ5:TZS5"/>
    <mergeCell ref="TZW5:TZX5"/>
    <mergeCell ref="TYK5:TYM5"/>
    <mergeCell ref="TYQ5:TYR5"/>
    <mergeCell ref="TYS5:TYU5"/>
    <mergeCell ref="TYY5:TYZ5"/>
    <mergeCell ref="TZA5:TZC5"/>
    <mergeCell ref="UAU5:UAV5"/>
    <mergeCell ref="UAW5:UAY5"/>
    <mergeCell ref="UBC5:UBD5"/>
    <mergeCell ref="UBE5:UBG5"/>
    <mergeCell ref="UBK5:UBL5"/>
    <mergeCell ref="TZY5:UAA5"/>
    <mergeCell ref="UAE5:UAF5"/>
    <mergeCell ref="UAG5:UAI5"/>
    <mergeCell ref="UAM5:UAN5"/>
    <mergeCell ref="UAO5:UAQ5"/>
    <mergeCell ref="UCI5:UCJ5"/>
    <mergeCell ref="UCK5:UCM5"/>
    <mergeCell ref="UCQ5:UCR5"/>
    <mergeCell ref="UCS5:UCU5"/>
    <mergeCell ref="UCY5:UCZ5"/>
    <mergeCell ref="UBM5:UBO5"/>
    <mergeCell ref="UBS5:UBT5"/>
    <mergeCell ref="UBU5:UBW5"/>
    <mergeCell ref="UCA5:UCB5"/>
    <mergeCell ref="UCC5:UCE5"/>
    <mergeCell ref="TTC5:TTD5"/>
    <mergeCell ref="TTE5:TTG5"/>
    <mergeCell ref="TTK5:TTL5"/>
    <mergeCell ref="TTM5:TTO5"/>
    <mergeCell ref="TTS5:TTT5"/>
    <mergeCell ref="TSG5:TSI5"/>
    <mergeCell ref="TSM5:TSN5"/>
    <mergeCell ref="TSO5:TSQ5"/>
    <mergeCell ref="TSU5:TSV5"/>
    <mergeCell ref="TSW5:TSY5"/>
    <mergeCell ref="TUQ5:TUR5"/>
    <mergeCell ref="TUS5:TUU5"/>
    <mergeCell ref="TUY5:TUZ5"/>
    <mergeCell ref="TVA5:TVC5"/>
    <mergeCell ref="TVG5:TVH5"/>
    <mergeCell ref="TTU5:TTW5"/>
    <mergeCell ref="TUA5:TUB5"/>
    <mergeCell ref="TUC5:TUE5"/>
    <mergeCell ref="TUI5:TUJ5"/>
    <mergeCell ref="TUK5:TUM5"/>
    <mergeCell ref="TWE5:TWF5"/>
    <mergeCell ref="TWG5:TWI5"/>
    <mergeCell ref="TWM5:TWN5"/>
    <mergeCell ref="TWO5:TWQ5"/>
    <mergeCell ref="TWU5:TWV5"/>
    <mergeCell ref="TVI5:TVK5"/>
    <mergeCell ref="TVO5:TVP5"/>
    <mergeCell ref="TVQ5:TVS5"/>
    <mergeCell ref="TVW5:TVX5"/>
    <mergeCell ref="TVY5:TWA5"/>
    <mergeCell ref="TXS5:TXT5"/>
    <mergeCell ref="TXU5:TXW5"/>
    <mergeCell ref="TYA5:TYB5"/>
    <mergeCell ref="TNI5:TNK5"/>
    <mergeCell ref="TNO5:TNP5"/>
    <mergeCell ref="TMC5:TME5"/>
    <mergeCell ref="TMI5:TMJ5"/>
    <mergeCell ref="TMK5:TMM5"/>
    <mergeCell ref="TMQ5:TMR5"/>
    <mergeCell ref="TMS5:TMU5"/>
    <mergeCell ref="TOM5:TON5"/>
    <mergeCell ref="TOO5:TOQ5"/>
    <mergeCell ref="TOU5:TOV5"/>
    <mergeCell ref="TOW5:TOY5"/>
    <mergeCell ref="TPC5:TPD5"/>
    <mergeCell ref="TNQ5:TNS5"/>
    <mergeCell ref="TNW5:TNX5"/>
    <mergeCell ref="TNY5:TOA5"/>
    <mergeCell ref="TOE5:TOF5"/>
    <mergeCell ref="TOG5:TOI5"/>
    <mergeCell ref="TQA5:TQB5"/>
    <mergeCell ref="TQC5:TQE5"/>
    <mergeCell ref="TQI5:TQJ5"/>
    <mergeCell ref="TQK5:TQM5"/>
    <mergeCell ref="TQQ5:TQR5"/>
    <mergeCell ref="TPE5:TPG5"/>
    <mergeCell ref="TPK5:TPL5"/>
    <mergeCell ref="TPM5:TPO5"/>
    <mergeCell ref="TPS5:TPT5"/>
    <mergeCell ref="TPU5:TPW5"/>
    <mergeCell ref="TRO5:TRP5"/>
    <mergeCell ref="TRQ5:TRS5"/>
    <mergeCell ref="TRW5:TRX5"/>
    <mergeCell ref="TRY5:TSA5"/>
    <mergeCell ref="TSE5:TSF5"/>
    <mergeCell ref="TQS5:TQU5"/>
    <mergeCell ref="TQY5:TQZ5"/>
    <mergeCell ref="TRA5:TRC5"/>
    <mergeCell ref="TRG5:TRH5"/>
    <mergeCell ref="TRI5:TRK5"/>
    <mergeCell ref="TII5:TIJ5"/>
    <mergeCell ref="TIK5:TIM5"/>
    <mergeCell ref="TIQ5:TIR5"/>
    <mergeCell ref="TIS5:TIU5"/>
    <mergeCell ref="TIY5:TIZ5"/>
    <mergeCell ref="THM5:THO5"/>
    <mergeCell ref="THS5:THT5"/>
    <mergeCell ref="THU5:THW5"/>
    <mergeCell ref="TIA5:TIB5"/>
    <mergeCell ref="TIC5:TIE5"/>
    <mergeCell ref="TJW5:TJX5"/>
    <mergeCell ref="TJY5:TKA5"/>
    <mergeCell ref="TKE5:TKF5"/>
    <mergeCell ref="TKG5:TKI5"/>
    <mergeCell ref="TKM5:TKN5"/>
    <mergeCell ref="TJA5:TJC5"/>
    <mergeCell ref="TJG5:TJH5"/>
    <mergeCell ref="TJI5:TJK5"/>
    <mergeCell ref="TJO5:TJP5"/>
    <mergeCell ref="TJQ5:TJS5"/>
    <mergeCell ref="TLK5:TLL5"/>
    <mergeCell ref="TLM5:TLO5"/>
    <mergeCell ref="TLS5:TLT5"/>
    <mergeCell ref="TLU5:TLW5"/>
    <mergeCell ref="TMA5:TMB5"/>
    <mergeCell ref="TKO5:TKQ5"/>
    <mergeCell ref="TKU5:TKV5"/>
    <mergeCell ref="TKW5:TKY5"/>
    <mergeCell ref="TLC5:TLD5"/>
    <mergeCell ref="TLE5:TLG5"/>
    <mergeCell ref="TMY5:TMZ5"/>
    <mergeCell ref="TNA5:TNC5"/>
    <mergeCell ref="TNG5:TNH5"/>
    <mergeCell ref="TCO5:TCQ5"/>
    <mergeCell ref="TCU5:TCV5"/>
    <mergeCell ref="TBI5:TBK5"/>
    <mergeCell ref="TBO5:TBP5"/>
    <mergeCell ref="TBQ5:TBS5"/>
    <mergeCell ref="TBW5:TBX5"/>
    <mergeCell ref="TBY5:TCA5"/>
    <mergeCell ref="TDS5:TDT5"/>
    <mergeCell ref="TDU5:TDW5"/>
    <mergeCell ref="TEA5:TEB5"/>
    <mergeCell ref="TEC5:TEE5"/>
    <mergeCell ref="TEI5:TEJ5"/>
    <mergeCell ref="TCW5:TCY5"/>
    <mergeCell ref="TDC5:TDD5"/>
    <mergeCell ref="TDE5:TDG5"/>
    <mergeCell ref="TDK5:TDL5"/>
    <mergeCell ref="TDM5:TDO5"/>
    <mergeCell ref="TFG5:TFH5"/>
    <mergeCell ref="TFI5:TFK5"/>
    <mergeCell ref="TFO5:TFP5"/>
    <mergeCell ref="TFQ5:TFS5"/>
    <mergeCell ref="TFW5:TFX5"/>
    <mergeCell ref="TEK5:TEM5"/>
    <mergeCell ref="TEQ5:TER5"/>
    <mergeCell ref="TES5:TEU5"/>
    <mergeCell ref="TEY5:TEZ5"/>
    <mergeCell ref="TFA5:TFC5"/>
    <mergeCell ref="TGU5:TGV5"/>
    <mergeCell ref="TGW5:TGY5"/>
    <mergeCell ref="THC5:THD5"/>
    <mergeCell ref="THE5:THG5"/>
    <mergeCell ref="THK5:THL5"/>
    <mergeCell ref="TFY5:TGA5"/>
    <mergeCell ref="TGE5:TGF5"/>
    <mergeCell ref="TGG5:TGI5"/>
    <mergeCell ref="TGM5:TGN5"/>
    <mergeCell ref="TGO5:TGQ5"/>
    <mergeCell ref="SXO5:SXP5"/>
    <mergeCell ref="SXQ5:SXS5"/>
    <mergeCell ref="SXW5:SXX5"/>
    <mergeCell ref="SXY5:SYA5"/>
    <mergeCell ref="SYE5:SYF5"/>
    <mergeCell ref="SWS5:SWU5"/>
    <mergeCell ref="SWY5:SWZ5"/>
    <mergeCell ref="SXA5:SXC5"/>
    <mergeCell ref="SXG5:SXH5"/>
    <mergeCell ref="SXI5:SXK5"/>
    <mergeCell ref="SZC5:SZD5"/>
    <mergeCell ref="SZE5:SZG5"/>
    <mergeCell ref="SZK5:SZL5"/>
    <mergeCell ref="SZM5:SZO5"/>
    <mergeCell ref="SZS5:SZT5"/>
    <mergeCell ref="SYG5:SYI5"/>
    <mergeCell ref="SYM5:SYN5"/>
    <mergeCell ref="SYO5:SYQ5"/>
    <mergeCell ref="SYU5:SYV5"/>
    <mergeCell ref="SYW5:SYY5"/>
    <mergeCell ref="TAQ5:TAR5"/>
    <mergeCell ref="TAS5:TAU5"/>
    <mergeCell ref="TAY5:TAZ5"/>
    <mergeCell ref="TBA5:TBC5"/>
    <mergeCell ref="TBG5:TBH5"/>
    <mergeCell ref="SZU5:SZW5"/>
    <mergeCell ref="TAA5:TAB5"/>
    <mergeCell ref="TAC5:TAE5"/>
    <mergeCell ref="TAI5:TAJ5"/>
    <mergeCell ref="TAK5:TAM5"/>
    <mergeCell ref="TCE5:TCF5"/>
    <mergeCell ref="TCG5:TCI5"/>
    <mergeCell ref="TCM5:TCN5"/>
    <mergeCell ref="SRU5:SRW5"/>
    <mergeCell ref="SSA5:SSB5"/>
    <mergeCell ref="SQO5:SQQ5"/>
    <mergeCell ref="SQU5:SQV5"/>
    <mergeCell ref="SQW5:SQY5"/>
    <mergeCell ref="SRC5:SRD5"/>
    <mergeCell ref="SRE5:SRG5"/>
    <mergeCell ref="SSY5:SSZ5"/>
    <mergeCell ref="STA5:STC5"/>
    <mergeCell ref="STG5:STH5"/>
    <mergeCell ref="STI5:STK5"/>
    <mergeCell ref="STO5:STP5"/>
    <mergeCell ref="SSC5:SSE5"/>
    <mergeCell ref="SSI5:SSJ5"/>
    <mergeCell ref="SSK5:SSM5"/>
    <mergeCell ref="SSQ5:SSR5"/>
    <mergeCell ref="SSS5:SSU5"/>
    <mergeCell ref="SUM5:SUN5"/>
    <mergeCell ref="SUO5:SUQ5"/>
    <mergeCell ref="SUU5:SUV5"/>
    <mergeCell ref="SUW5:SUY5"/>
    <mergeCell ref="SVC5:SVD5"/>
    <mergeCell ref="STQ5:STS5"/>
    <mergeCell ref="STW5:STX5"/>
    <mergeCell ref="STY5:SUA5"/>
    <mergeCell ref="SUE5:SUF5"/>
    <mergeCell ref="SUG5:SUI5"/>
    <mergeCell ref="SWA5:SWB5"/>
    <mergeCell ref="SWC5:SWE5"/>
    <mergeCell ref="SWI5:SWJ5"/>
    <mergeCell ref="SWK5:SWM5"/>
    <mergeCell ref="SWQ5:SWR5"/>
    <mergeCell ref="SVE5:SVG5"/>
    <mergeCell ref="SVK5:SVL5"/>
    <mergeCell ref="SVM5:SVO5"/>
    <mergeCell ref="SVS5:SVT5"/>
    <mergeCell ref="SVU5:SVW5"/>
    <mergeCell ref="SMU5:SMV5"/>
    <mergeCell ref="SMW5:SMY5"/>
    <mergeCell ref="SNC5:SND5"/>
    <mergeCell ref="SNE5:SNG5"/>
    <mergeCell ref="SNK5:SNL5"/>
    <mergeCell ref="SLY5:SMA5"/>
    <mergeCell ref="SME5:SMF5"/>
    <mergeCell ref="SMG5:SMI5"/>
    <mergeCell ref="SMM5:SMN5"/>
    <mergeCell ref="SMO5:SMQ5"/>
    <mergeCell ref="SOI5:SOJ5"/>
    <mergeCell ref="SOK5:SOM5"/>
    <mergeCell ref="SOQ5:SOR5"/>
    <mergeCell ref="SOS5:SOU5"/>
    <mergeCell ref="SOY5:SOZ5"/>
    <mergeCell ref="SNM5:SNO5"/>
    <mergeCell ref="SNS5:SNT5"/>
    <mergeCell ref="SNU5:SNW5"/>
    <mergeCell ref="SOA5:SOB5"/>
    <mergeCell ref="SOC5:SOE5"/>
    <mergeCell ref="SPW5:SPX5"/>
    <mergeCell ref="SPY5:SQA5"/>
    <mergeCell ref="SQE5:SQF5"/>
    <mergeCell ref="SQG5:SQI5"/>
    <mergeCell ref="SQM5:SQN5"/>
    <mergeCell ref="SPA5:SPC5"/>
    <mergeCell ref="SPG5:SPH5"/>
    <mergeCell ref="SPI5:SPK5"/>
    <mergeCell ref="SPO5:SPP5"/>
    <mergeCell ref="SPQ5:SPS5"/>
    <mergeCell ref="SRK5:SRL5"/>
    <mergeCell ref="SRM5:SRO5"/>
    <mergeCell ref="SRS5:SRT5"/>
    <mergeCell ref="SHA5:SHC5"/>
    <mergeCell ref="SHG5:SHH5"/>
    <mergeCell ref="SFU5:SFW5"/>
    <mergeCell ref="SGA5:SGB5"/>
    <mergeCell ref="SGC5:SGE5"/>
    <mergeCell ref="SGI5:SGJ5"/>
    <mergeCell ref="SGK5:SGM5"/>
    <mergeCell ref="SIE5:SIF5"/>
    <mergeCell ref="SIG5:SII5"/>
    <mergeCell ref="SIM5:SIN5"/>
    <mergeCell ref="SIO5:SIQ5"/>
    <mergeCell ref="SIU5:SIV5"/>
    <mergeCell ref="SHI5:SHK5"/>
    <mergeCell ref="SHO5:SHP5"/>
    <mergeCell ref="SHQ5:SHS5"/>
    <mergeCell ref="SHW5:SHX5"/>
    <mergeCell ref="SHY5:SIA5"/>
    <mergeCell ref="SJS5:SJT5"/>
    <mergeCell ref="SJU5:SJW5"/>
    <mergeCell ref="SKA5:SKB5"/>
    <mergeCell ref="SKC5:SKE5"/>
    <mergeCell ref="SKI5:SKJ5"/>
    <mergeCell ref="SIW5:SIY5"/>
    <mergeCell ref="SJC5:SJD5"/>
    <mergeCell ref="SJE5:SJG5"/>
    <mergeCell ref="SJK5:SJL5"/>
    <mergeCell ref="SJM5:SJO5"/>
    <mergeCell ref="SLG5:SLH5"/>
    <mergeCell ref="SLI5:SLK5"/>
    <mergeCell ref="SLO5:SLP5"/>
    <mergeCell ref="SLQ5:SLS5"/>
    <mergeCell ref="SLW5:SLX5"/>
    <mergeCell ref="SKK5:SKM5"/>
    <mergeCell ref="SKQ5:SKR5"/>
    <mergeCell ref="SKS5:SKU5"/>
    <mergeCell ref="SKY5:SKZ5"/>
    <mergeCell ref="SLA5:SLC5"/>
    <mergeCell ref="SCA5:SCB5"/>
    <mergeCell ref="SCC5:SCE5"/>
    <mergeCell ref="SCI5:SCJ5"/>
    <mergeCell ref="SCK5:SCM5"/>
    <mergeCell ref="SCQ5:SCR5"/>
    <mergeCell ref="SBE5:SBG5"/>
    <mergeCell ref="SBK5:SBL5"/>
    <mergeCell ref="SBM5:SBO5"/>
    <mergeCell ref="SBS5:SBT5"/>
    <mergeCell ref="SBU5:SBW5"/>
    <mergeCell ref="SDO5:SDP5"/>
    <mergeCell ref="SDQ5:SDS5"/>
    <mergeCell ref="SDW5:SDX5"/>
    <mergeCell ref="SDY5:SEA5"/>
    <mergeCell ref="SEE5:SEF5"/>
    <mergeCell ref="SCS5:SCU5"/>
    <mergeCell ref="SCY5:SCZ5"/>
    <mergeCell ref="SDA5:SDC5"/>
    <mergeCell ref="SDG5:SDH5"/>
    <mergeCell ref="SDI5:SDK5"/>
    <mergeCell ref="SFC5:SFD5"/>
    <mergeCell ref="SFE5:SFG5"/>
    <mergeCell ref="SFK5:SFL5"/>
    <mergeCell ref="SFM5:SFO5"/>
    <mergeCell ref="SFS5:SFT5"/>
    <mergeCell ref="SEG5:SEI5"/>
    <mergeCell ref="SEM5:SEN5"/>
    <mergeCell ref="SEO5:SEQ5"/>
    <mergeCell ref="SEU5:SEV5"/>
    <mergeCell ref="SEW5:SEY5"/>
    <mergeCell ref="SGQ5:SGR5"/>
    <mergeCell ref="SGS5:SGU5"/>
    <mergeCell ref="SGY5:SGZ5"/>
    <mergeCell ref="RWG5:RWI5"/>
    <mergeCell ref="RWM5:RWN5"/>
    <mergeCell ref="RVA5:RVC5"/>
    <mergeCell ref="RVG5:RVH5"/>
    <mergeCell ref="RVI5:RVK5"/>
    <mergeCell ref="RVO5:RVP5"/>
    <mergeCell ref="RVQ5:RVS5"/>
    <mergeCell ref="RXK5:RXL5"/>
    <mergeCell ref="RXM5:RXO5"/>
    <mergeCell ref="RXS5:RXT5"/>
    <mergeCell ref="RXU5:RXW5"/>
    <mergeCell ref="RYA5:RYB5"/>
    <mergeCell ref="RWO5:RWQ5"/>
    <mergeCell ref="RWU5:RWV5"/>
    <mergeCell ref="RWW5:RWY5"/>
    <mergeCell ref="RXC5:RXD5"/>
    <mergeCell ref="RXE5:RXG5"/>
    <mergeCell ref="RYY5:RYZ5"/>
    <mergeCell ref="RZA5:RZC5"/>
    <mergeCell ref="RZG5:RZH5"/>
    <mergeCell ref="RZI5:RZK5"/>
    <mergeCell ref="RZO5:RZP5"/>
    <mergeCell ref="RYC5:RYE5"/>
    <mergeCell ref="RYI5:RYJ5"/>
    <mergeCell ref="RYK5:RYM5"/>
    <mergeCell ref="RYQ5:RYR5"/>
    <mergeCell ref="RYS5:RYU5"/>
    <mergeCell ref="SAM5:SAN5"/>
    <mergeCell ref="SAO5:SAQ5"/>
    <mergeCell ref="SAU5:SAV5"/>
    <mergeCell ref="SAW5:SAY5"/>
    <mergeCell ref="SBC5:SBD5"/>
    <mergeCell ref="RZQ5:RZS5"/>
    <mergeCell ref="RZW5:RZX5"/>
    <mergeCell ref="RZY5:SAA5"/>
    <mergeCell ref="SAE5:SAF5"/>
    <mergeCell ref="SAG5:SAI5"/>
    <mergeCell ref="RRG5:RRH5"/>
    <mergeCell ref="RRI5:RRK5"/>
    <mergeCell ref="RRO5:RRP5"/>
    <mergeCell ref="RRQ5:RRS5"/>
    <mergeCell ref="RRW5:RRX5"/>
    <mergeCell ref="RQK5:RQM5"/>
    <mergeCell ref="RQQ5:RQR5"/>
    <mergeCell ref="RQS5:RQU5"/>
    <mergeCell ref="RQY5:RQZ5"/>
    <mergeCell ref="RRA5:RRC5"/>
    <mergeCell ref="RSU5:RSV5"/>
    <mergeCell ref="RSW5:RSY5"/>
    <mergeCell ref="RTC5:RTD5"/>
    <mergeCell ref="RTE5:RTG5"/>
    <mergeCell ref="RTK5:RTL5"/>
    <mergeCell ref="RRY5:RSA5"/>
    <mergeCell ref="RSE5:RSF5"/>
    <mergeCell ref="RSG5:RSI5"/>
    <mergeCell ref="RSM5:RSN5"/>
    <mergeCell ref="RSO5:RSQ5"/>
    <mergeCell ref="RUI5:RUJ5"/>
    <mergeCell ref="RUK5:RUM5"/>
    <mergeCell ref="RUQ5:RUR5"/>
    <mergeCell ref="RUS5:RUU5"/>
    <mergeCell ref="RUY5:RUZ5"/>
    <mergeCell ref="RTM5:RTO5"/>
    <mergeCell ref="RTS5:RTT5"/>
    <mergeCell ref="RTU5:RTW5"/>
    <mergeCell ref="RUA5:RUB5"/>
    <mergeCell ref="RUC5:RUE5"/>
    <mergeCell ref="RVW5:RVX5"/>
    <mergeCell ref="RVY5:RWA5"/>
    <mergeCell ref="RWE5:RWF5"/>
    <mergeCell ref="RLM5:RLO5"/>
    <mergeCell ref="RLS5:RLT5"/>
    <mergeCell ref="RKG5:RKI5"/>
    <mergeCell ref="RKM5:RKN5"/>
    <mergeCell ref="RKO5:RKQ5"/>
    <mergeCell ref="RKU5:RKV5"/>
    <mergeCell ref="RKW5:RKY5"/>
    <mergeCell ref="RMQ5:RMR5"/>
    <mergeCell ref="RMS5:RMU5"/>
    <mergeCell ref="RMY5:RMZ5"/>
    <mergeCell ref="RNA5:RNC5"/>
    <mergeCell ref="RNG5:RNH5"/>
    <mergeCell ref="RLU5:RLW5"/>
    <mergeCell ref="RMA5:RMB5"/>
    <mergeCell ref="RMC5:RME5"/>
    <mergeCell ref="RMI5:RMJ5"/>
    <mergeCell ref="RMK5:RMM5"/>
    <mergeCell ref="ROE5:ROF5"/>
    <mergeCell ref="ROG5:ROI5"/>
    <mergeCell ref="ROM5:RON5"/>
    <mergeCell ref="ROO5:ROQ5"/>
    <mergeCell ref="ROU5:ROV5"/>
    <mergeCell ref="RNI5:RNK5"/>
    <mergeCell ref="RNO5:RNP5"/>
    <mergeCell ref="RNQ5:RNS5"/>
    <mergeCell ref="RNW5:RNX5"/>
    <mergeCell ref="RNY5:ROA5"/>
    <mergeCell ref="RPS5:RPT5"/>
    <mergeCell ref="RPU5:RPW5"/>
    <mergeCell ref="RQA5:RQB5"/>
    <mergeCell ref="RQC5:RQE5"/>
    <mergeCell ref="RQI5:RQJ5"/>
    <mergeCell ref="ROW5:ROY5"/>
    <mergeCell ref="RPC5:RPD5"/>
    <mergeCell ref="RPE5:RPG5"/>
    <mergeCell ref="RPK5:RPL5"/>
    <mergeCell ref="RPM5:RPO5"/>
    <mergeCell ref="RGM5:RGN5"/>
    <mergeCell ref="RGO5:RGQ5"/>
    <mergeCell ref="RGU5:RGV5"/>
    <mergeCell ref="RGW5:RGY5"/>
    <mergeCell ref="RHC5:RHD5"/>
    <mergeCell ref="RFQ5:RFS5"/>
    <mergeCell ref="RFW5:RFX5"/>
    <mergeCell ref="RFY5:RGA5"/>
    <mergeCell ref="RGE5:RGF5"/>
    <mergeCell ref="RGG5:RGI5"/>
    <mergeCell ref="RIA5:RIB5"/>
    <mergeCell ref="RIC5:RIE5"/>
    <mergeCell ref="RII5:RIJ5"/>
    <mergeCell ref="RIK5:RIM5"/>
    <mergeCell ref="RIQ5:RIR5"/>
    <mergeCell ref="RHE5:RHG5"/>
    <mergeCell ref="RHK5:RHL5"/>
    <mergeCell ref="RHM5:RHO5"/>
    <mergeCell ref="RHS5:RHT5"/>
    <mergeCell ref="RHU5:RHW5"/>
    <mergeCell ref="RJO5:RJP5"/>
    <mergeCell ref="RJQ5:RJS5"/>
    <mergeCell ref="RJW5:RJX5"/>
    <mergeCell ref="RJY5:RKA5"/>
    <mergeCell ref="RKE5:RKF5"/>
    <mergeCell ref="RIS5:RIU5"/>
    <mergeCell ref="RIY5:RIZ5"/>
    <mergeCell ref="RJA5:RJC5"/>
    <mergeCell ref="RJG5:RJH5"/>
    <mergeCell ref="RJI5:RJK5"/>
    <mergeCell ref="RLC5:RLD5"/>
    <mergeCell ref="RLE5:RLG5"/>
    <mergeCell ref="RLK5:RLL5"/>
    <mergeCell ref="RAS5:RAU5"/>
    <mergeCell ref="RAY5:RAZ5"/>
    <mergeCell ref="QZM5:QZO5"/>
    <mergeCell ref="QZS5:QZT5"/>
    <mergeCell ref="QZU5:QZW5"/>
    <mergeCell ref="RAA5:RAB5"/>
    <mergeCell ref="RAC5:RAE5"/>
    <mergeCell ref="RBW5:RBX5"/>
    <mergeCell ref="RBY5:RCA5"/>
    <mergeCell ref="RCE5:RCF5"/>
    <mergeCell ref="RCG5:RCI5"/>
    <mergeCell ref="RCM5:RCN5"/>
    <mergeCell ref="RBA5:RBC5"/>
    <mergeCell ref="RBG5:RBH5"/>
    <mergeCell ref="RBI5:RBK5"/>
    <mergeCell ref="RBO5:RBP5"/>
    <mergeCell ref="RBQ5:RBS5"/>
    <mergeCell ref="RDK5:RDL5"/>
    <mergeCell ref="RDM5:RDO5"/>
    <mergeCell ref="RDS5:RDT5"/>
    <mergeCell ref="RDU5:RDW5"/>
    <mergeCell ref="REA5:REB5"/>
    <mergeCell ref="RCO5:RCQ5"/>
    <mergeCell ref="RCU5:RCV5"/>
    <mergeCell ref="RCW5:RCY5"/>
    <mergeCell ref="RDC5:RDD5"/>
    <mergeCell ref="RDE5:RDG5"/>
    <mergeCell ref="REY5:REZ5"/>
    <mergeCell ref="RFA5:RFC5"/>
    <mergeCell ref="RFG5:RFH5"/>
    <mergeCell ref="RFI5:RFK5"/>
    <mergeCell ref="RFO5:RFP5"/>
    <mergeCell ref="REC5:REE5"/>
    <mergeCell ref="REI5:REJ5"/>
    <mergeCell ref="REK5:REM5"/>
    <mergeCell ref="REQ5:RER5"/>
    <mergeCell ref="RES5:REU5"/>
    <mergeCell ref="QVS5:QVT5"/>
    <mergeCell ref="QVU5:QVW5"/>
    <mergeCell ref="QWA5:QWB5"/>
    <mergeCell ref="QWC5:QWE5"/>
    <mergeCell ref="QWI5:QWJ5"/>
    <mergeCell ref="QUW5:QUY5"/>
    <mergeCell ref="QVC5:QVD5"/>
    <mergeCell ref="QVE5:QVG5"/>
    <mergeCell ref="QVK5:QVL5"/>
    <mergeCell ref="QVM5:QVO5"/>
    <mergeCell ref="QXG5:QXH5"/>
    <mergeCell ref="QXI5:QXK5"/>
    <mergeCell ref="QXO5:QXP5"/>
    <mergeCell ref="QXQ5:QXS5"/>
    <mergeCell ref="QXW5:QXX5"/>
    <mergeCell ref="QWK5:QWM5"/>
    <mergeCell ref="QWQ5:QWR5"/>
    <mergeCell ref="QWS5:QWU5"/>
    <mergeCell ref="QWY5:QWZ5"/>
    <mergeCell ref="QXA5:QXC5"/>
    <mergeCell ref="QYU5:QYV5"/>
    <mergeCell ref="QYW5:QYY5"/>
    <mergeCell ref="QZC5:QZD5"/>
    <mergeCell ref="QZE5:QZG5"/>
    <mergeCell ref="QZK5:QZL5"/>
    <mergeCell ref="QXY5:QYA5"/>
    <mergeCell ref="QYE5:QYF5"/>
    <mergeCell ref="QYG5:QYI5"/>
    <mergeCell ref="QYM5:QYN5"/>
    <mergeCell ref="QYO5:QYQ5"/>
    <mergeCell ref="RAI5:RAJ5"/>
    <mergeCell ref="RAK5:RAM5"/>
    <mergeCell ref="RAQ5:RAR5"/>
    <mergeCell ref="QPY5:QQA5"/>
    <mergeCell ref="QQE5:QQF5"/>
    <mergeCell ref="QOS5:QOU5"/>
    <mergeCell ref="QOY5:QOZ5"/>
    <mergeCell ref="QPA5:QPC5"/>
    <mergeCell ref="QPG5:QPH5"/>
    <mergeCell ref="QPI5:QPK5"/>
    <mergeCell ref="QRC5:QRD5"/>
    <mergeCell ref="QRE5:QRG5"/>
    <mergeCell ref="QRK5:QRL5"/>
    <mergeCell ref="QRM5:QRO5"/>
    <mergeCell ref="QRS5:QRT5"/>
    <mergeCell ref="QQG5:QQI5"/>
    <mergeCell ref="QQM5:QQN5"/>
    <mergeCell ref="QQO5:QQQ5"/>
    <mergeCell ref="QQU5:QQV5"/>
    <mergeCell ref="QQW5:QQY5"/>
    <mergeCell ref="QSQ5:QSR5"/>
    <mergeCell ref="QSS5:QSU5"/>
    <mergeCell ref="QSY5:QSZ5"/>
    <mergeCell ref="QTA5:QTC5"/>
    <mergeCell ref="QTG5:QTH5"/>
    <mergeCell ref="QRU5:QRW5"/>
    <mergeCell ref="QSA5:QSB5"/>
    <mergeCell ref="QSC5:QSE5"/>
    <mergeCell ref="QSI5:QSJ5"/>
    <mergeCell ref="QSK5:QSM5"/>
    <mergeCell ref="QUE5:QUF5"/>
    <mergeCell ref="QUG5:QUI5"/>
    <mergeCell ref="QUM5:QUN5"/>
    <mergeCell ref="QUO5:QUQ5"/>
    <mergeCell ref="QUU5:QUV5"/>
    <mergeCell ref="QTI5:QTK5"/>
    <mergeCell ref="QTO5:QTP5"/>
    <mergeCell ref="QTQ5:QTS5"/>
    <mergeCell ref="QTW5:QTX5"/>
    <mergeCell ref="QTY5:QUA5"/>
    <mergeCell ref="QKY5:QKZ5"/>
    <mergeCell ref="QLA5:QLC5"/>
    <mergeCell ref="QLG5:QLH5"/>
    <mergeCell ref="QLI5:QLK5"/>
    <mergeCell ref="QLO5:QLP5"/>
    <mergeCell ref="QKC5:QKE5"/>
    <mergeCell ref="QKI5:QKJ5"/>
    <mergeCell ref="QKK5:QKM5"/>
    <mergeCell ref="QKQ5:QKR5"/>
    <mergeCell ref="QKS5:QKU5"/>
    <mergeCell ref="QMM5:QMN5"/>
    <mergeCell ref="QMO5:QMQ5"/>
    <mergeCell ref="QMU5:QMV5"/>
    <mergeCell ref="QMW5:QMY5"/>
    <mergeCell ref="QNC5:QND5"/>
    <mergeCell ref="QLQ5:QLS5"/>
    <mergeCell ref="QLW5:QLX5"/>
    <mergeCell ref="QLY5:QMA5"/>
    <mergeCell ref="QME5:QMF5"/>
    <mergeCell ref="QMG5:QMI5"/>
    <mergeCell ref="QOA5:QOB5"/>
    <mergeCell ref="QOC5:QOE5"/>
    <mergeCell ref="QOI5:QOJ5"/>
    <mergeCell ref="QOK5:QOM5"/>
    <mergeCell ref="QOQ5:QOR5"/>
    <mergeCell ref="QNE5:QNG5"/>
    <mergeCell ref="QNK5:QNL5"/>
    <mergeCell ref="QNM5:QNO5"/>
    <mergeCell ref="QNS5:QNT5"/>
    <mergeCell ref="QNU5:QNW5"/>
    <mergeCell ref="QPO5:QPP5"/>
    <mergeCell ref="QPQ5:QPS5"/>
    <mergeCell ref="QPW5:QPX5"/>
    <mergeCell ref="QFE5:QFG5"/>
    <mergeCell ref="QFK5:QFL5"/>
    <mergeCell ref="QDY5:QEA5"/>
    <mergeCell ref="QEE5:QEF5"/>
    <mergeCell ref="QEG5:QEI5"/>
    <mergeCell ref="QEM5:QEN5"/>
    <mergeCell ref="QEO5:QEQ5"/>
    <mergeCell ref="QGI5:QGJ5"/>
    <mergeCell ref="QGK5:QGM5"/>
    <mergeCell ref="QGQ5:QGR5"/>
    <mergeCell ref="QGS5:QGU5"/>
    <mergeCell ref="QGY5:QGZ5"/>
    <mergeCell ref="QFM5:QFO5"/>
    <mergeCell ref="QFS5:QFT5"/>
    <mergeCell ref="QFU5:QFW5"/>
    <mergeCell ref="QGA5:QGB5"/>
    <mergeCell ref="QGC5:QGE5"/>
    <mergeCell ref="QHW5:QHX5"/>
    <mergeCell ref="QHY5:QIA5"/>
    <mergeCell ref="QIE5:QIF5"/>
    <mergeCell ref="QIG5:QII5"/>
    <mergeCell ref="QIM5:QIN5"/>
    <mergeCell ref="QHA5:QHC5"/>
    <mergeCell ref="QHG5:QHH5"/>
    <mergeCell ref="QHI5:QHK5"/>
    <mergeCell ref="QHO5:QHP5"/>
    <mergeCell ref="QHQ5:QHS5"/>
    <mergeCell ref="QJK5:QJL5"/>
    <mergeCell ref="QJM5:QJO5"/>
    <mergeCell ref="QJS5:QJT5"/>
    <mergeCell ref="QJU5:QJW5"/>
    <mergeCell ref="QKA5:QKB5"/>
    <mergeCell ref="QIO5:QIQ5"/>
    <mergeCell ref="QIU5:QIV5"/>
    <mergeCell ref="QIW5:QIY5"/>
    <mergeCell ref="QJC5:QJD5"/>
    <mergeCell ref="QJE5:QJG5"/>
    <mergeCell ref="QAE5:QAF5"/>
    <mergeCell ref="QAG5:QAI5"/>
    <mergeCell ref="QAM5:QAN5"/>
    <mergeCell ref="QAO5:QAQ5"/>
    <mergeCell ref="QAU5:QAV5"/>
    <mergeCell ref="PZI5:PZK5"/>
    <mergeCell ref="PZO5:PZP5"/>
    <mergeCell ref="PZQ5:PZS5"/>
    <mergeCell ref="PZW5:PZX5"/>
    <mergeCell ref="PZY5:QAA5"/>
    <mergeCell ref="QBS5:QBT5"/>
    <mergeCell ref="QBU5:QBW5"/>
    <mergeCell ref="QCA5:QCB5"/>
    <mergeCell ref="QCC5:QCE5"/>
    <mergeCell ref="QCI5:QCJ5"/>
    <mergeCell ref="QAW5:QAY5"/>
    <mergeCell ref="QBC5:QBD5"/>
    <mergeCell ref="QBE5:QBG5"/>
    <mergeCell ref="QBK5:QBL5"/>
    <mergeCell ref="QBM5:QBO5"/>
    <mergeCell ref="QDG5:QDH5"/>
    <mergeCell ref="QDI5:QDK5"/>
    <mergeCell ref="QDO5:QDP5"/>
    <mergeCell ref="QDQ5:QDS5"/>
    <mergeCell ref="QDW5:QDX5"/>
    <mergeCell ref="QCK5:QCM5"/>
    <mergeCell ref="QCQ5:QCR5"/>
    <mergeCell ref="QCS5:QCU5"/>
    <mergeCell ref="QCY5:QCZ5"/>
    <mergeCell ref="QDA5:QDC5"/>
    <mergeCell ref="QEU5:QEV5"/>
    <mergeCell ref="QEW5:QEY5"/>
    <mergeCell ref="QFC5:QFD5"/>
    <mergeCell ref="PUK5:PUM5"/>
    <mergeCell ref="PUQ5:PUR5"/>
    <mergeCell ref="PTE5:PTG5"/>
    <mergeCell ref="PTK5:PTL5"/>
    <mergeCell ref="PTM5:PTO5"/>
    <mergeCell ref="PTS5:PTT5"/>
    <mergeCell ref="PTU5:PTW5"/>
    <mergeCell ref="PVO5:PVP5"/>
    <mergeCell ref="PVQ5:PVS5"/>
    <mergeCell ref="PVW5:PVX5"/>
    <mergeCell ref="PVY5:PWA5"/>
    <mergeCell ref="PWE5:PWF5"/>
    <mergeCell ref="PUS5:PUU5"/>
    <mergeCell ref="PUY5:PUZ5"/>
    <mergeCell ref="PVA5:PVC5"/>
    <mergeCell ref="PVG5:PVH5"/>
    <mergeCell ref="PVI5:PVK5"/>
    <mergeCell ref="PXC5:PXD5"/>
    <mergeCell ref="PXE5:PXG5"/>
    <mergeCell ref="PXK5:PXL5"/>
    <mergeCell ref="PXM5:PXO5"/>
    <mergeCell ref="PXS5:PXT5"/>
    <mergeCell ref="PWG5:PWI5"/>
    <mergeCell ref="PWM5:PWN5"/>
    <mergeCell ref="PWO5:PWQ5"/>
    <mergeCell ref="PWU5:PWV5"/>
    <mergeCell ref="PWW5:PWY5"/>
    <mergeCell ref="PYQ5:PYR5"/>
    <mergeCell ref="PYS5:PYU5"/>
    <mergeCell ref="PYY5:PYZ5"/>
    <mergeCell ref="PZA5:PZC5"/>
    <mergeCell ref="PZG5:PZH5"/>
    <mergeCell ref="PXU5:PXW5"/>
    <mergeCell ref="PYA5:PYB5"/>
    <mergeCell ref="PYC5:PYE5"/>
    <mergeCell ref="PYI5:PYJ5"/>
    <mergeCell ref="PYK5:PYM5"/>
    <mergeCell ref="PPK5:PPL5"/>
    <mergeCell ref="PPM5:PPO5"/>
    <mergeCell ref="PPS5:PPT5"/>
    <mergeCell ref="PPU5:PPW5"/>
    <mergeCell ref="PQA5:PQB5"/>
    <mergeCell ref="POO5:POQ5"/>
    <mergeCell ref="POU5:POV5"/>
    <mergeCell ref="POW5:POY5"/>
    <mergeCell ref="PPC5:PPD5"/>
    <mergeCell ref="PPE5:PPG5"/>
    <mergeCell ref="PQY5:PQZ5"/>
    <mergeCell ref="PRA5:PRC5"/>
    <mergeCell ref="PRG5:PRH5"/>
    <mergeCell ref="PRI5:PRK5"/>
    <mergeCell ref="PRO5:PRP5"/>
    <mergeCell ref="PQC5:PQE5"/>
    <mergeCell ref="PQI5:PQJ5"/>
    <mergeCell ref="PQK5:PQM5"/>
    <mergeCell ref="PQQ5:PQR5"/>
    <mergeCell ref="PQS5:PQU5"/>
    <mergeCell ref="PSM5:PSN5"/>
    <mergeCell ref="PSO5:PSQ5"/>
    <mergeCell ref="PSU5:PSV5"/>
    <mergeCell ref="PSW5:PSY5"/>
    <mergeCell ref="PTC5:PTD5"/>
    <mergeCell ref="PRQ5:PRS5"/>
    <mergeCell ref="PRW5:PRX5"/>
    <mergeCell ref="PRY5:PSA5"/>
    <mergeCell ref="PSE5:PSF5"/>
    <mergeCell ref="PSG5:PSI5"/>
    <mergeCell ref="PUA5:PUB5"/>
    <mergeCell ref="PUC5:PUE5"/>
    <mergeCell ref="PUI5:PUJ5"/>
    <mergeCell ref="PJQ5:PJS5"/>
    <mergeCell ref="PJW5:PJX5"/>
    <mergeCell ref="PIK5:PIM5"/>
    <mergeCell ref="PIQ5:PIR5"/>
    <mergeCell ref="PIS5:PIU5"/>
    <mergeCell ref="PIY5:PIZ5"/>
    <mergeCell ref="PJA5:PJC5"/>
    <mergeCell ref="PKU5:PKV5"/>
    <mergeCell ref="PKW5:PKY5"/>
    <mergeCell ref="PLC5:PLD5"/>
    <mergeCell ref="PLE5:PLG5"/>
    <mergeCell ref="PLK5:PLL5"/>
    <mergeCell ref="PJY5:PKA5"/>
    <mergeCell ref="PKE5:PKF5"/>
    <mergeCell ref="PKG5:PKI5"/>
    <mergeCell ref="PKM5:PKN5"/>
    <mergeCell ref="PKO5:PKQ5"/>
    <mergeCell ref="PMI5:PMJ5"/>
    <mergeCell ref="PMK5:PMM5"/>
    <mergeCell ref="PMQ5:PMR5"/>
    <mergeCell ref="PMS5:PMU5"/>
    <mergeCell ref="PMY5:PMZ5"/>
    <mergeCell ref="PLM5:PLO5"/>
    <mergeCell ref="PLS5:PLT5"/>
    <mergeCell ref="PLU5:PLW5"/>
    <mergeCell ref="PMA5:PMB5"/>
    <mergeCell ref="PMC5:PME5"/>
    <mergeCell ref="PNW5:PNX5"/>
    <mergeCell ref="PNY5:POA5"/>
    <mergeCell ref="POE5:POF5"/>
    <mergeCell ref="POG5:POI5"/>
    <mergeCell ref="POM5:PON5"/>
    <mergeCell ref="PNA5:PNC5"/>
    <mergeCell ref="PNG5:PNH5"/>
    <mergeCell ref="PNI5:PNK5"/>
    <mergeCell ref="PNO5:PNP5"/>
    <mergeCell ref="PNQ5:PNS5"/>
    <mergeCell ref="PEQ5:PER5"/>
    <mergeCell ref="PES5:PEU5"/>
    <mergeCell ref="PEY5:PEZ5"/>
    <mergeCell ref="PFA5:PFC5"/>
    <mergeCell ref="PFG5:PFH5"/>
    <mergeCell ref="PDU5:PDW5"/>
    <mergeCell ref="PEA5:PEB5"/>
    <mergeCell ref="PEC5:PEE5"/>
    <mergeCell ref="PEI5:PEJ5"/>
    <mergeCell ref="PEK5:PEM5"/>
    <mergeCell ref="PGE5:PGF5"/>
    <mergeCell ref="PGG5:PGI5"/>
    <mergeCell ref="PGM5:PGN5"/>
    <mergeCell ref="PGO5:PGQ5"/>
    <mergeCell ref="PGU5:PGV5"/>
    <mergeCell ref="PFI5:PFK5"/>
    <mergeCell ref="PFO5:PFP5"/>
    <mergeCell ref="PFQ5:PFS5"/>
    <mergeCell ref="PFW5:PFX5"/>
    <mergeCell ref="PFY5:PGA5"/>
    <mergeCell ref="PHS5:PHT5"/>
    <mergeCell ref="PHU5:PHW5"/>
    <mergeCell ref="PIA5:PIB5"/>
    <mergeCell ref="PIC5:PIE5"/>
    <mergeCell ref="PII5:PIJ5"/>
    <mergeCell ref="PGW5:PGY5"/>
    <mergeCell ref="PHC5:PHD5"/>
    <mergeCell ref="PHE5:PHG5"/>
    <mergeCell ref="PHK5:PHL5"/>
    <mergeCell ref="PHM5:PHO5"/>
    <mergeCell ref="PJG5:PJH5"/>
    <mergeCell ref="PJI5:PJK5"/>
    <mergeCell ref="PJO5:PJP5"/>
    <mergeCell ref="OYW5:OYY5"/>
    <mergeCell ref="OZC5:OZD5"/>
    <mergeCell ref="OXQ5:OXS5"/>
    <mergeCell ref="OXW5:OXX5"/>
    <mergeCell ref="OXY5:OYA5"/>
    <mergeCell ref="OYE5:OYF5"/>
    <mergeCell ref="OYG5:OYI5"/>
    <mergeCell ref="PAA5:PAB5"/>
    <mergeCell ref="PAC5:PAE5"/>
    <mergeCell ref="PAI5:PAJ5"/>
    <mergeCell ref="PAK5:PAM5"/>
    <mergeCell ref="PAQ5:PAR5"/>
    <mergeCell ref="OZE5:OZG5"/>
    <mergeCell ref="OZK5:OZL5"/>
    <mergeCell ref="OZM5:OZO5"/>
    <mergeCell ref="OZS5:OZT5"/>
    <mergeCell ref="OZU5:OZW5"/>
    <mergeCell ref="PBO5:PBP5"/>
    <mergeCell ref="PBQ5:PBS5"/>
    <mergeCell ref="PBW5:PBX5"/>
    <mergeCell ref="PBY5:PCA5"/>
    <mergeCell ref="PCE5:PCF5"/>
    <mergeCell ref="PAS5:PAU5"/>
    <mergeCell ref="PAY5:PAZ5"/>
    <mergeCell ref="PBA5:PBC5"/>
    <mergeCell ref="PBG5:PBH5"/>
    <mergeCell ref="PBI5:PBK5"/>
    <mergeCell ref="PDC5:PDD5"/>
    <mergeCell ref="PDE5:PDG5"/>
    <mergeCell ref="PDK5:PDL5"/>
    <mergeCell ref="PDM5:PDO5"/>
    <mergeCell ref="PDS5:PDT5"/>
    <mergeCell ref="PCG5:PCI5"/>
    <mergeCell ref="PCM5:PCN5"/>
    <mergeCell ref="PCO5:PCQ5"/>
    <mergeCell ref="PCU5:PCV5"/>
    <mergeCell ref="PCW5:PCY5"/>
    <mergeCell ref="OTW5:OTX5"/>
    <mergeCell ref="OTY5:OUA5"/>
    <mergeCell ref="OUE5:OUF5"/>
    <mergeCell ref="OUG5:OUI5"/>
    <mergeCell ref="OUM5:OUN5"/>
    <mergeCell ref="OTA5:OTC5"/>
    <mergeCell ref="OTG5:OTH5"/>
    <mergeCell ref="OTI5:OTK5"/>
    <mergeCell ref="OTO5:OTP5"/>
    <mergeCell ref="OTQ5:OTS5"/>
    <mergeCell ref="OVK5:OVL5"/>
    <mergeCell ref="OVM5:OVO5"/>
    <mergeCell ref="OVS5:OVT5"/>
    <mergeCell ref="OVU5:OVW5"/>
    <mergeCell ref="OWA5:OWB5"/>
    <mergeCell ref="OUO5:OUQ5"/>
    <mergeCell ref="OUU5:OUV5"/>
    <mergeCell ref="OUW5:OUY5"/>
    <mergeCell ref="OVC5:OVD5"/>
    <mergeCell ref="OVE5:OVG5"/>
    <mergeCell ref="OWY5:OWZ5"/>
    <mergeCell ref="OXA5:OXC5"/>
    <mergeCell ref="OXG5:OXH5"/>
    <mergeCell ref="OXI5:OXK5"/>
    <mergeCell ref="OXO5:OXP5"/>
    <mergeCell ref="OWC5:OWE5"/>
    <mergeCell ref="OWI5:OWJ5"/>
    <mergeCell ref="OWK5:OWM5"/>
    <mergeCell ref="OWQ5:OWR5"/>
    <mergeCell ref="OWS5:OWU5"/>
    <mergeCell ref="OYM5:OYN5"/>
    <mergeCell ref="OYO5:OYQ5"/>
    <mergeCell ref="OYU5:OYV5"/>
    <mergeCell ref="OOC5:OOE5"/>
    <mergeCell ref="OOI5:OOJ5"/>
    <mergeCell ref="OMW5:OMY5"/>
    <mergeCell ref="ONC5:OND5"/>
    <mergeCell ref="ONE5:ONG5"/>
    <mergeCell ref="ONK5:ONL5"/>
    <mergeCell ref="ONM5:ONO5"/>
    <mergeCell ref="OPG5:OPH5"/>
    <mergeCell ref="OPI5:OPK5"/>
    <mergeCell ref="OPO5:OPP5"/>
    <mergeCell ref="OPQ5:OPS5"/>
    <mergeCell ref="OPW5:OPX5"/>
    <mergeCell ref="OOK5:OOM5"/>
    <mergeCell ref="OOQ5:OOR5"/>
    <mergeCell ref="OOS5:OOU5"/>
    <mergeCell ref="OOY5:OOZ5"/>
    <mergeCell ref="OPA5:OPC5"/>
    <mergeCell ref="OQU5:OQV5"/>
    <mergeCell ref="OQW5:OQY5"/>
    <mergeCell ref="ORC5:ORD5"/>
    <mergeCell ref="ORE5:ORG5"/>
    <mergeCell ref="ORK5:ORL5"/>
    <mergeCell ref="OPY5:OQA5"/>
    <mergeCell ref="OQE5:OQF5"/>
    <mergeCell ref="OQG5:OQI5"/>
    <mergeCell ref="OQM5:OQN5"/>
    <mergeCell ref="OQO5:OQQ5"/>
    <mergeCell ref="OSI5:OSJ5"/>
    <mergeCell ref="OSK5:OSM5"/>
    <mergeCell ref="OSQ5:OSR5"/>
    <mergeCell ref="OSS5:OSU5"/>
    <mergeCell ref="OSY5:OSZ5"/>
    <mergeCell ref="ORM5:ORO5"/>
    <mergeCell ref="ORS5:ORT5"/>
    <mergeCell ref="ORU5:ORW5"/>
    <mergeCell ref="OSA5:OSB5"/>
    <mergeCell ref="OSC5:OSE5"/>
    <mergeCell ref="OJC5:OJD5"/>
    <mergeCell ref="OJE5:OJG5"/>
    <mergeCell ref="OJK5:OJL5"/>
    <mergeCell ref="OJM5:OJO5"/>
    <mergeCell ref="OJS5:OJT5"/>
    <mergeCell ref="OIG5:OII5"/>
    <mergeCell ref="OIM5:OIN5"/>
    <mergeCell ref="OIO5:OIQ5"/>
    <mergeCell ref="OIU5:OIV5"/>
    <mergeCell ref="OIW5:OIY5"/>
    <mergeCell ref="OKQ5:OKR5"/>
    <mergeCell ref="OKS5:OKU5"/>
    <mergeCell ref="OKY5:OKZ5"/>
    <mergeCell ref="OLA5:OLC5"/>
    <mergeCell ref="OLG5:OLH5"/>
    <mergeCell ref="OJU5:OJW5"/>
    <mergeCell ref="OKA5:OKB5"/>
    <mergeCell ref="OKC5:OKE5"/>
    <mergeCell ref="OKI5:OKJ5"/>
    <mergeCell ref="OKK5:OKM5"/>
    <mergeCell ref="OME5:OMF5"/>
    <mergeCell ref="OMG5:OMI5"/>
    <mergeCell ref="OMM5:OMN5"/>
    <mergeCell ref="OMO5:OMQ5"/>
    <mergeCell ref="OMU5:OMV5"/>
    <mergeCell ref="OLI5:OLK5"/>
    <mergeCell ref="OLO5:OLP5"/>
    <mergeCell ref="OLQ5:OLS5"/>
    <mergeCell ref="OLW5:OLX5"/>
    <mergeCell ref="OLY5:OMA5"/>
    <mergeCell ref="ONS5:ONT5"/>
    <mergeCell ref="ONU5:ONW5"/>
    <mergeCell ref="OOA5:OOB5"/>
    <mergeCell ref="ODI5:ODK5"/>
    <mergeCell ref="ODO5:ODP5"/>
    <mergeCell ref="OCC5:OCE5"/>
    <mergeCell ref="OCI5:OCJ5"/>
    <mergeCell ref="OCK5:OCM5"/>
    <mergeCell ref="OCQ5:OCR5"/>
    <mergeCell ref="OCS5:OCU5"/>
    <mergeCell ref="OEM5:OEN5"/>
    <mergeCell ref="OEO5:OEQ5"/>
    <mergeCell ref="OEU5:OEV5"/>
    <mergeCell ref="OEW5:OEY5"/>
    <mergeCell ref="OFC5:OFD5"/>
    <mergeCell ref="ODQ5:ODS5"/>
    <mergeCell ref="ODW5:ODX5"/>
    <mergeCell ref="ODY5:OEA5"/>
    <mergeCell ref="OEE5:OEF5"/>
    <mergeCell ref="OEG5:OEI5"/>
    <mergeCell ref="OGA5:OGB5"/>
    <mergeCell ref="OGC5:OGE5"/>
    <mergeCell ref="OGI5:OGJ5"/>
    <mergeCell ref="OGK5:OGM5"/>
    <mergeCell ref="OGQ5:OGR5"/>
    <mergeCell ref="OFE5:OFG5"/>
    <mergeCell ref="OFK5:OFL5"/>
    <mergeCell ref="OFM5:OFO5"/>
    <mergeCell ref="OFS5:OFT5"/>
    <mergeCell ref="OFU5:OFW5"/>
    <mergeCell ref="OHO5:OHP5"/>
    <mergeCell ref="OHQ5:OHS5"/>
    <mergeCell ref="OHW5:OHX5"/>
    <mergeCell ref="OHY5:OIA5"/>
    <mergeCell ref="OIE5:OIF5"/>
    <mergeCell ref="OGS5:OGU5"/>
    <mergeCell ref="OGY5:OGZ5"/>
    <mergeCell ref="OHA5:OHC5"/>
    <mergeCell ref="OHG5:OHH5"/>
    <mergeCell ref="OHI5:OHK5"/>
    <mergeCell ref="NYI5:NYJ5"/>
    <mergeCell ref="NYK5:NYM5"/>
    <mergeCell ref="NYQ5:NYR5"/>
    <mergeCell ref="NYS5:NYU5"/>
    <mergeCell ref="NYY5:NYZ5"/>
    <mergeCell ref="NXM5:NXO5"/>
    <mergeCell ref="NXS5:NXT5"/>
    <mergeCell ref="NXU5:NXW5"/>
    <mergeCell ref="NYA5:NYB5"/>
    <mergeCell ref="NYC5:NYE5"/>
    <mergeCell ref="NZW5:NZX5"/>
    <mergeCell ref="NZY5:OAA5"/>
    <mergeCell ref="OAE5:OAF5"/>
    <mergeCell ref="OAG5:OAI5"/>
    <mergeCell ref="OAM5:OAN5"/>
    <mergeCell ref="NZA5:NZC5"/>
    <mergeCell ref="NZG5:NZH5"/>
    <mergeCell ref="NZI5:NZK5"/>
    <mergeCell ref="NZO5:NZP5"/>
    <mergeCell ref="NZQ5:NZS5"/>
    <mergeCell ref="OBK5:OBL5"/>
    <mergeCell ref="OBM5:OBO5"/>
    <mergeCell ref="OBS5:OBT5"/>
    <mergeCell ref="OBU5:OBW5"/>
    <mergeCell ref="OCA5:OCB5"/>
    <mergeCell ref="OAO5:OAQ5"/>
    <mergeCell ref="OAU5:OAV5"/>
    <mergeCell ref="OAW5:OAY5"/>
    <mergeCell ref="OBC5:OBD5"/>
    <mergeCell ref="OBE5:OBG5"/>
    <mergeCell ref="OCY5:OCZ5"/>
    <mergeCell ref="ODA5:ODC5"/>
    <mergeCell ref="ODG5:ODH5"/>
    <mergeCell ref="NSO5:NSQ5"/>
    <mergeCell ref="NSU5:NSV5"/>
    <mergeCell ref="NRI5:NRK5"/>
    <mergeCell ref="NRO5:NRP5"/>
    <mergeCell ref="NRQ5:NRS5"/>
    <mergeCell ref="NRW5:NRX5"/>
    <mergeCell ref="NRY5:NSA5"/>
    <mergeCell ref="NTS5:NTT5"/>
    <mergeCell ref="NTU5:NTW5"/>
    <mergeCell ref="NUA5:NUB5"/>
    <mergeCell ref="NUC5:NUE5"/>
    <mergeCell ref="NUI5:NUJ5"/>
    <mergeCell ref="NSW5:NSY5"/>
    <mergeCell ref="NTC5:NTD5"/>
    <mergeCell ref="NTE5:NTG5"/>
    <mergeCell ref="NTK5:NTL5"/>
    <mergeCell ref="NTM5:NTO5"/>
    <mergeCell ref="NVG5:NVH5"/>
    <mergeCell ref="NVI5:NVK5"/>
    <mergeCell ref="NVO5:NVP5"/>
    <mergeCell ref="NVQ5:NVS5"/>
    <mergeCell ref="NVW5:NVX5"/>
    <mergeCell ref="NUK5:NUM5"/>
    <mergeCell ref="NUQ5:NUR5"/>
    <mergeCell ref="NUS5:NUU5"/>
    <mergeCell ref="NUY5:NUZ5"/>
    <mergeCell ref="NVA5:NVC5"/>
    <mergeCell ref="NWU5:NWV5"/>
    <mergeCell ref="NWW5:NWY5"/>
    <mergeCell ref="NXC5:NXD5"/>
    <mergeCell ref="NXE5:NXG5"/>
    <mergeCell ref="NXK5:NXL5"/>
    <mergeCell ref="NVY5:NWA5"/>
    <mergeCell ref="NWE5:NWF5"/>
    <mergeCell ref="NWG5:NWI5"/>
    <mergeCell ref="NWM5:NWN5"/>
    <mergeCell ref="NWO5:NWQ5"/>
    <mergeCell ref="NNO5:NNP5"/>
    <mergeCell ref="NNQ5:NNS5"/>
    <mergeCell ref="NNW5:NNX5"/>
    <mergeCell ref="NNY5:NOA5"/>
    <mergeCell ref="NOE5:NOF5"/>
    <mergeCell ref="NMS5:NMU5"/>
    <mergeCell ref="NMY5:NMZ5"/>
    <mergeCell ref="NNA5:NNC5"/>
    <mergeCell ref="NNG5:NNH5"/>
    <mergeCell ref="NNI5:NNK5"/>
    <mergeCell ref="NPC5:NPD5"/>
    <mergeCell ref="NPE5:NPG5"/>
    <mergeCell ref="NPK5:NPL5"/>
    <mergeCell ref="NPM5:NPO5"/>
    <mergeCell ref="NPS5:NPT5"/>
    <mergeCell ref="NOG5:NOI5"/>
    <mergeCell ref="NOM5:NON5"/>
    <mergeCell ref="NOO5:NOQ5"/>
    <mergeCell ref="NOU5:NOV5"/>
    <mergeCell ref="NOW5:NOY5"/>
    <mergeCell ref="NQQ5:NQR5"/>
    <mergeCell ref="NQS5:NQU5"/>
    <mergeCell ref="NQY5:NQZ5"/>
    <mergeCell ref="NRA5:NRC5"/>
    <mergeCell ref="NRG5:NRH5"/>
    <mergeCell ref="NPU5:NPW5"/>
    <mergeCell ref="NQA5:NQB5"/>
    <mergeCell ref="NQC5:NQE5"/>
    <mergeCell ref="NQI5:NQJ5"/>
    <mergeCell ref="NQK5:NQM5"/>
    <mergeCell ref="NSE5:NSF5"/>
    <mergeCell ref="NSG5:NSI5"/>
    <mergeCell ref="NSM5:NSN5"/>
    <mergeCell ref="NHU5:NHW5"/>
    <mergeCell ref="NIA5:NIB5"/>
    <mergeCell ref="NGO5:NGQ5"/>
    <mergeCell ref="NGU5:NGV5"/>
    <mergeCell ref="NGW5:NGY5"/>
    <mergeCell ref="NHC5:NHD5"/>
    <mergeCell ref="NHE5:NHG5"/>
    <mergeCell ref="NIY5:NIZ5"/>
    <mergeCell ref="NJA5:NJC5"/>
    <mergeCell ref="NJG5:NJH5"/>
    <mergeCell ref="NJI5:NJK5"/>
    <mergeCell ref="NJO5:NJP5"/>
    <mergeCell ref="NIC5:NIE5"/>
    <mergeCell ref="NII5:NIJ5"/>
    <mergeCell ref="NIK5:NIM5"/>
    <mergeCell ref="NIQ5:NIR5"/>
    <mergeCell ref="NIS5:NIU5"/>
    <mergeCell ref="NKM5:NKN5"/>
    <mergeCell ref="NKO5:NKQ5"/>
    <mergeCell ref="NKU5:NKV5"/>
    <mergeCell ref="NKW5:NKY5"/>
    <mergeCell ref="NLC5:NLD5"/>
    <mergeCell ref="NJQ5:NJS5"/>
    <mergeCell ref="NJW5:NJX5"/>
    <mergeCell ref="NJY5:NKA5"/>
    <mergeCell ref="NKE5:NKF5"/>
    <mergeCell ref="NKG5:NKI5"/>
    <mergeCell ref="NMA5:NMB5"/>
    <mergeCell ref="NMC5:NME5"/>
    <mergeCell ref="NMI5:NMJ5"/>
    <mergeCell ref="NMK5:NMM5"/>
    <mergeCell ref="NMQ5:NMR5"/>
    <mergeCell ref="NLE5:NLG5"/>
    <mergeCell ref="NLK5:NLL5"/>
    <mergeCell ref="NLM5:NLO5"/>
    <mergeCell ref="NLS5:NLT5"/>
    <mergeCell ref="NLU5:NLW5"/>
    <mergeCell ref="NCU5:NCV5"/>
    <mergeCell ref="NCW5:NCY5"/>
    <mergeCell ref="NDC5:NDD5"/>
    <mergeCell ref="NDE5:NDG5"/>
    <mergeCell ref="NDK5:NDL5"/>
    <mergeCell ref="NBY5:NCA5"/>
    <mergeCell ref="NCE5:NCF5"/>
    <mergeCell ref="NCG5:NCI5"/>
    <mergeCell ref="NCM5:NCN5"/>
    <mergeCell ref="NCO5:NCQ5"/>
    <mergeCell ref="NEI5:NEJ5"/>
    <mergeCell ref="NEK5:NEM5"/>
    <mergeCell ref="NEQ5:NER5"/>
    <mergeCell ref="NES5:NEU5"/>
    <mergeCell ref="NEY5:NEZ5"/>
    <mergeCell ref="NDM5:NDO5"/>
    <mergeCell ref="NDS5:NDT5"/>
    <mergeCell ref="NDU5:NDW5"/>
    <mergeCell ref="NEA5:NEB5"/>
    <mergeCell ref="NEC5:NEE5"/>
    <mergeCell ref="NFW5:NFX5"/>
    <mergeCell ref="NFY5:NGA5"/>
    <mergeCell ref="NGE5:NGF5"/>
    <mergeCell ref="NGG5:NGI5"/>
    <mergeCell ref="NGM5:NGN5"/>
    <mergeCell ref="NFA5:NFC5"/>
    <mergeCell ref="NFG5:NFH5"/>
    <mergeCell ref="NFI5:NFK5"/>
    <mergeCell ref="NFO5:NFP5"/>
    <mergeCell ref="NFQ5:NFS5"/>
    <mergeCell ref="NHK5:NHL5"/>
    <mergeCell ref="NHM5:NHO5"/>
    <mergeCell ref="NHS5:NHT5"/>
    <mergeCell ref="MXA5:MXC5"/>
    <mergeCell ref="MXG5:MXH5"/>
    <mergeCell ref="MVU5:MVW5"/>
    <mergeCell ref="MWA5:MWB5"/>
    <mergeCell ref="MWC5:MWE5"/>
    <mergeCell ref="MWI5:MWJ5"/>
    <mergeCell ref="MWK5:MWM5"/>
    <mergeCell ref="MYE5:MYF5"/>
    <mergeCell ref="MYG5:MYI5"/>
    <mergeCell ref="MYM5:MYN5"/>
    <mergeCell ref="MYO5:MYQ5"/>
    <mergeCell ref="MYU5:MYV5"/>
    <mergeCell ref="MXI5:MXK5"/>
    <mergeCell ref="MXO5:MXP5"/>
    <mergeCell ref="MXQ5:MXS5"/>
    <mergeCell ref="MXW5:MXX5"/>
    <mergeCell ref="MXY5:MYA5"/>
    <mergeCell ref="MZS5:MZT5"/>
    <mergeCell ref="MZU5:MZW5"/>
    <mergeCell ref="NAA5:NAB5"/>
    <mergeCell ref="NAC5:NAE5"/>
    <mergeCell ref="NAI5:NAJ5"/>
    <mergeCell ref="MYW5:MYY5"/>
    <mergeCell ref="MZC5:MZD5"/>
    <mergeCell ref="MZE5:MZG5"/>
    <mergeCell ref="MZK5:MZL5"/>
    <mergeCell ref="MZM5:MZO5"/>
    <mergeCell ref="NBG5:NBH5"/>
    <mergeCell ref="NBI5:NBK5"/>
    <mergeCell ref="NBO5:NBP5"/>
    <mergeCell ref="NBQ5:NBS5"/>
    <mergeCell ref="NBW5:NBX5"/>
    <mergeCell ref="NAK5:NAM5"/>
    <mergeCell ref="NAQ5:NAR5"/>
    <mergeCell ref="NAS5:NAU5"/>
    <mergeCell ref="NAY5:NAZ5"/>
    <mergeCell ref="NBA5:NBC5"/>
    <mergeCell ref="MSA5:MSB5"/>
    <mergeCell ref="MSC5:MSE5"/>
    <mergeCell ref="MSI5:MSJ5"/>
    <mergeCell ref="MSK5:MSM5"/>
    <mergeCell ref="MSQ5:MSR5"/>
    <mergeCell ref="MRE5:MRG5"/>
    <mergeCell ref="MRK5:MRL5"/>
    <mergeCell ref="MRM5:MRO5"/>
    <mergeCell ref="MRS5:MRT5"/>
    <mergeCell ref="MRU5:MRW5"/>
    <mergeCell ref="MTO5:MTP5"/>
    <mergeCell ref="MTQ5:MTS5"/>
    <mergeCell ref="MTW5:MTX5"/>
    <mergeCell ref="MTY5:MUA5"/>
    <mergeCell ref="MUE5:MUF5"/>
    <mergeCell ref="MSS5:MSU5"/>
    <mergeCell ref="MSY5:MSZ5"/>
    <mergeCell ref="MTA5:MTC5"/>
    <mergeCell ref="MTG5:MTH5"/>
    <mergeCell ref="MTI5:MTK5"/>
    <mergeCell ref="MVC5:MVD5"/>
    <mergeCell ref="MVE5:MVG5"/>
    <mergeCell ref="MVK5:MVL5"/>
    <mergeCell ref="MVM5:MVO5"/>
    <mergeCell ref="MVS5:MVT5"/>
    <mergeCell ref="MUG5:MUI5"/>
    <mergeCell ref="MUM5:MUN5"/>
    <mergeCell ref="MUO5:MUQ5"/>
    <mergeCell ref="MUU5:MUV5"/>
    <mergeCell ref="MUW5:MUY5"/>
    <mergeCell ref="MWQ5:MWR5"/>
    <mergeCell ref="MWS5:MWU5"/>
    <mergeCell ref="MWY5:MWZ5"/>
    <mergeCell ref="MMG5:MMI5"/>
    <mergeCell ref="MMM5:MMN5"/>
    <mergeCell ref="MLA5:MLC5"/>
    <mergeCell ref="MLG5:MLH5"/>
    <mergeCell ref="MLI5:MLK5"/>
    <mergeCell ref="MLO5:MLP5"/>
    <mergeCell ref="MLQ5:MLS5"/>
    <mergeCell ref="MNK5:MNL5"/>
    <mergeCell ref="MNM5:MNO5"/>
    <mergeCell ref="MNS5:MNT5"/>
    <mergeCell ref="MNU5:MNW5"/>
    <mergeCell ref="MOA5:MOB5"/>
    <mergeCell ref="MMO5:MMQ5"/>
    <mergeCell ref="MMU5:MMV5"/>
    <mergeCell ref="MMW5:MMY5"/>
    <mergeCell ref="MNC5:MND5"/>
    <mergeCell ref="MNE5:MNG5"/>
    <mergeCell ref="MOY5:MOZ5"/>
    <mergeCell ref="MPA5:MPC5"/>
    <mergeCell ref="MPG5:MPH5"/>
    <mergeCell ref="MPI5:MPK5"/>
    <mergeCell ref="MPO5:MPP5"/>
    <mergeCell ref="MOC5:MOE5"/>
    <mergeCell ref="MOI5:MOJ5"/>
    <mergeCell ref="MOK5:MOM5"/>
    <mergeCell ref="MOQ5:MOR5"/>
    <mergeCell ref="MOS5:MOU5"/>
    <mergeCell ref="MQM5:MQN5"/>
    <mergeCell ref="MQO5:MQQ5"/>
    <mergeCell ref="MQU5:MQV5"/>
    <mergeCell ref="MQW5:MQY5"/>
    <mergeCell ref="MRC5:MRD5"/>
    <mergeCell ref="MPQ5:MPS5"/>
    <mergeCell ref="MPW5:MPX5"/>
    <mergeCell ref="MPY5:MQA5"/>
    <mergeCell ref="MQE5:MQF5"/>
    <mergeCell ref="MQG5:MQI5"/>
    <mergeCell ref="MHG5:MHH5"/>
    <mergeCell ref="MHI5:MHK5"/>
    <mergeCell ref="MHO5:MHP5"/>
    <mergeCell ref="MHQ5:MHS5"/>
    <mergeCell ref="MHW5:MHX5"/>
    <mergeCell ref="MGK5:MGM5"/>
    <mergeCell ref="MGQ5:MGR5"/>
    <mergeCell ref="MGS5:MGU5"/>
    <mergeCell ref="MGY5:MGZ5"/>
    <mergeCell ref="MHA5:MHC5"/>
    <mergeCell ref="MIU5:MIV5"/>
    <mergeCell ref="MIW5:MIY5"/>
    <mergeCell ref="MJC5:MJD5"/>
    <mergeCell ref="MJE5:MJG5"/>
    <mergeCell ref="MJK5:MJL5"/>
    <mergeCell ref="MHY5:MIA5"/>
    <mergeCell ref="MIE5:MIF5"/>
    <mergeCell ref="MIG5:MII5"/>
    <mergeCell ref="MIM5:MIN5"/>
    <mergeCell ref="MIO5:MIQ5"/>
    <mergeCell ref="MKI5:MKJ5"/>
    <mergeCell ref="MKK5:MKM5"/>
    <mergeCell ref="MKQ5:MKR5"/>
    <mergeCell ref="MKS5:MKU5"/>
    <mergeCell ref="MKY5:MKZ5"/>
    <mergeCell ref="MJM5:MJO5"/>
    <mergeCell ref="MJS5:MJT5"/>
    <mergeCell ref="MJU5:MJW5"/>
    <mergeCell ref="MKA5:MKB5"/>
    <mergeCell ref="MKC5:MKE5"/>
    <mergeCell ref="MLW5:MLX5"/>
    <mergeCell ref="MLY5:MMA5"/>
    <mergeCell ref="MME5:MMF5"/>
    <mergeCell ref="MBM5:MBO5"/>
    <mergeCell ref="MBS5:MBT5"/>
    <mergeCell ref="MAG5:MAI5"/>
    <mergeCell ref="MAM5:MAN5"/>
    <mergeCell ref="MAO5:MAQ5"/>
    <mergeCell ref="MAU5:MAV5"/>
    <mergeCell ref="MAW5:MAY5"/>
    <mergeCell ref="MCQ5:MCR5"/>
    <mergeCell ref="MCS5:MCU5"/>
    <mergeCell ref="MCY5:MCZ5"/>
    <mergeCell ref="MDA5:MDC5"/>
    <mergeCell ref="MDG5:MDH5"/>
    <mergeCell ref="MBU5:MBW5"/>
    <mergeCell ref="MCA5:MCB5"/>
    <mergeCell ref="MCC5:MCE5"/>
    <mergeCell ref="MCI5:MCJ5"/>
    <mergeCell ref="MCK5:MCM5"/>
    <mergeCell ref="MEE5:MEF5"/>
    <mergeCell ref="MEG5:MEI5"/>
    <mergeCell ref="MEM5:MEN5"/>
    <mergeCell ref="MEO5:MEQ5"/>
    <mergeCell ref="MEU5:MEV5"/>
    <mergeCell ref="MDI5:MDK5"/>
    <mergeCell ref="MDO5:MDP5"/>
    <mergeCell ref="MDQ5:MDS5"/>
    <mergeCell ref="MDW5:MDX5"/>
    <mergeCell ref="MDY5:MEA5"/>
    <mergeCell ref="MFS5:MFT5"/>
    <mergeCell ref="MFU5:MFW5"/>
    <mergeCell ref="MGA5:MGB5"/>
    <mergeCell ref="MGC5:MGE5"/>
    <mergeCell ref="MGI5:MGJ5"/>
    <mergeCell ref="MEW5:MEY5"/>
    <mergeCell ref="MFC5:MFD5"/>
    <mergeCell ref="MFE5:MFG5"/>
    <mergeCell ref="MFK5:MFL5"/>
    <mergeCell ref="MFM5:MFO5"/>
    <mergeCell ref="LWM5:LWN5"/>
    <mergeCell ref="LWO5:LWQ5"/>
    <mergeCell ref="LWU5:LWV5"/>
    <mergeCell ref="LWW5:LWY5"/>
    <mergeCell ref="LXC5:LXD5"/>
    <mergeCell ref="LVQ5:LVS5"/>
    <mergeCell ref="LVW5:LVX5"/>
    <mergeCell ref="LVY5:LWA5"/>
    <mergeCell ref="LWE5:LWF5"/>
    <mergeCell ref="LWG5:LWI5"/>
    <mergeCell ref="LYA5:LYB5"/>
    <mergeCell ref="LYC5:LYE5"/>
    <mergeCell ref="LYI5:LYJ5"/>
    <mergeCell ref="LYK5:LYM5"/>
    <mergeCell ref="LYQ5:LYR5"/>
    <mergeCell ref="LXE5:LXG5"/>
    <mergeCell ref="LXK5:LXL5"/>
    <mergeCell ref="LXM5:LXO5"/>
    <mergeCell ref="LXS5:LXT5"/>
    <mergeCell ref="LXU5:LXW5"/>
    <mergeCell ref="LZO5:LZP5"/>
    <mergeCell ref="LZQ5:LZS5"/>
    <mergeCell ref="LZW5:LZX5"/>
    <mergeCell ref="LZY5:MAA5"/>
    <mergeCell ref="MAE5:MAF5"/>
    <mergeCell ref="LYS5:LYU5"/>
    <mergeCell ref="LYY5:LYZ5"/>
    <mergeCell ref="LZA5:LZC5"/>
    <mergeCell ref="LZG5:LZH5"/>
    <mergeCell ref="LZI5:LZK5"/>
    <mergeCell ref="MBC5:MBD5"/>
    <mergeCell ref="MBE5:MBG5"/>
    <mergeCell ref="MBK5:MBL5"/>
    <mergeCell ref="LQS5:LQU5"/>
    <mergeCell ref="LQY5:LQZ5"/>
    <mergeCell ref="LPM5:LPO5"/>
    <mergeCell ref="LPS5:LPT5"/>
    <mergeCell ref="LPU5:LPW5"/>
    <mergeCell ref="LQA5:LQB5"/>
    <mergeCell ref="LQC5:LQE5"/>
    <mergeCell ref="LRW5:LRX5"/>
    <mergeCell ref="LRY5:LSA5"/>
    <mergeCell ref="LSE5:LSF5"/>
    <mergeCell ref="LSG5:LSI5"/>
    <mergeCell ref="LSM5:LSN5"/>
    <mergeCell ref="LRA5:LRC5"/>
    <mergeCell ref="LRG5:LRH5"/>
    <mergeCell ref="LRI5:LRK5"/>
    <mergeCell ref="LRO5:LRP5"/>
    <mergeCell ref="LRQ5:LRS5"/>
    <mergeCell ref="LTK5:LTL5"/>
    <mergeCell ref="LTM5:LTO5"/>
    <mergeCell ref="LTS5:LTT5"/>
    <mergeCell ref="LTU5:LTW5"/>
    <mergeCell ref="LUA5:LUB5"/>
    <mergeCell ref="LSO5:LSQ5"/>
    <mergeCell ref="LSU5:LSV5"/>
    <mergeCell ref="LSW5:LSY5"/>
    <mergeCell ref="LTC5:LTD5"/>
    <mergeCell ref="LTE5:LTG5"/>
    <mergeCell ref="LUY5:LUZ5"/>
    <mergeCell ref="LVA5:LVC5"/>
    <mergeCell ref="LVG5:LVH5"/>
    <mergeCell ref="LVI5:LVK5"/>
    <mergeCell ref="LVO5:LVP5"/>
    <mergeCell ref="LUC5:LUE5"/>
    <mergeCell ref="LUI5:LUJ5"/>
    <mergeCell ref="LUK5:LUM5"/>
    <mergeCell ref="LUQ5:LUR5"/>
    <mergeCell ref="LUS5:LUU5"/>
    <mergeCell ref="LLS5:LLT5"/>
    <mergeCell ref="LLU5:LLW5"/>
    <mergeCell ref="LMA5:LMB5"/>
    <mergeCell ref="LMC5:LME5"/>
    <mergeCell ref="LMI5:LMJ5"/>
    <mergeCell ref="LKW5:LKY5"/>
    <mergeCell ref="LLC5:LLD5"/>
    <mergeCell ref="LLE5:LLG5"/>
    <mergeCell ref="LLK5:LLL5"/>
    <mergeCell ref="LLM5:LLO5"/>
    <mergeCell ref="LNG5:LNH5"/>
    <mergeCell ref="LNI5:LNK5"/>
    <mergeCell ref="LNO5:LNP5"/>
    <mergeCell ref="LNQ5:LNS5"/>
    <mergeCell ref="LNW5:LNX5"/>
    <mergeCell ref="LMK5:LMM5"/>
    <mergeCell ref="LMQ5:LMR5"/>
    <mergeCell ref="LMS5:LMU5"/>
    <mergeCell ref="LMY5:LMZ5"/>
    <mergeCell ref="LNA5:LNC5"/>
    <mergeCell ref="LOU5:LOV5"/>
    <mergeCell ref="LOW5:LOY5"/>
    <mergeCell ref="LPC5:LPD5"/>
    <mergeCell ref="LPE5:LPG5"/>
    <mergeCell ref="LPK5:LPL5"/>
    <mergeCell ref="LNY5:LOA5"/>
    <mergeCell ref="LOE5:LOF5"/>
    <mergeCell ref="LOG5:LOI5"/>
    <mergeCell ref="LOM5:LON5"/>
    <mergeCell ref="LOO5:LOQ5"/>
    <mergeCell ref="LQI5:LQJ5"/>
    <mergeCell ref="LQK5:LQM5"/>
    <mergeCell ref="LQQ5:LQR5"/>
    <mergeCell ref="LFY5:LGA5"/>
    <mergeCell ref="LGE5:LGF5"/>
    <mergeCell ref="LES5:LEU5"/>
    <mergeCell ref="LEY5:LEZ5"/>
    <mergeCell ref="LFA5:LFC5"/>
    <mergeCell ref="LFG5:LFH5"/>
    <mergeCell ref="LFI5:LFK5"/>
    <mergeCell ref="LHC5:LHD5"/>
    <mergeCell ref="LHE5:LHG5"/>
    <mergeCell ref="LHK5:LHL5"/>
    <mergeCell ref="LHM5:LHO5"/>
    <mergeCell ref="LHS5:LHT5"/>
    <mergeCell ref="LGG5:LGI5"/>
    <mergeCell ref="LGM5:LGN5"/>
    <mergeCell ref="LGO5:LGQ5"/>
    <mergeCell ref="LGU5:LGV5"/>
    <mergeCell ref="LGW5:LGY5"/>
    <mergeCell ref="LIQ5:LIR5"/>
    <mergeCell ref="LIS5:LIU5"/>
    <mergeCell ref="LIY5:LIZ5"/>
    <mergeCell ref="LJA5:LJC5"/>
    <mergeCell ref="LJG5:LJH5"/>
    <mergeCell ref="LHU5:LHW5"/>
    <mergeCell ref="LIA5:LIB5"/>
    <mergeCell ref="LIC5:LIE5"/>
    <mergeCell ref="LII5:LIJ5"/>
    <mergeCell ref="LIK5:LIM5"/>
    <mergeCell ref="LKE5:LKF5"/>
    <mergeCell ref="LKG5:LKI5"/>
    <mergeCell ref="LKM5:LKN5"/>
    <mergeCell ref="LKO5:LKQ5"/>
    <mergeCell ref="LKU5:LKV5"/>
    <mergeCell ref="LJI5:LJK5"/>
    <mergeCell ref="LJO5:LJP5"/>
    <mergeCell ref="LJQ5:LJS5"/>
    <mergeCell ref="LJW5:LJX5"/>
    <mergeCell ref="LJY5:LKA5"/>
    <mergeCell ref="LAY5:LAZ5"/>
    <mergeCell ref="LBA5:LBC5"/>
    <mergeCell ref="LBG5:LBH5"/>
    <mergeCell ref="LBI5:LBK5"/>
    <mergeCell ref="LBO5:LBP5"/>
    <mergeCell ref="LAC5:LAE5"/>
    <mergeCell ref="LAI5:LAJ5"/>
    <mergeCell ref="LAK5:LAM5"/>
    <mergeCell ref="LAQ5:LAR5"/>
    <mergeCell ref="LAS5:LAU5"/>
    <mergeCell ref="LCM5:LCN5"/>
    <mergeCell ref="LCO5:LCQ5"/>
    <mergeCell ref="LCU5:LCV5"/>
    <mergeCell ref="LCW5:LCY5"/>
    <mergeCell ref="LDC5:LDD5"/>
    <mergeCell ref="LBQ5:LBS5"/>
    <mergeCell ref="LBW5:LBX5"/>
    <mergeCell ref="LBY5:LCA5"/>
    <mergeCell ref="LCE5:LCF5"/>
    <mergeCell ref="LCG5:LCI5"/>
    <mergeCell ref="LEA5:LEB5"/>
    <mergeCell ref="LEC5:LEE5"/>
    <mergeCell ref="LEI5:LEJ5"/>
    <mergeCell ref="LEK5:LEM5"/>
    <mergeCell ref="LEQ5:LER5"/>
    <mergeCell ref="LDE5:LDG5"/>
    <mergeCell ref="LDK5:LDL5"/>
    <mergeCell ref="LDM5:LDO5"/>
    <mergeCell ref="LDS5:LDT5"/>
    <mergeCell ref="LDU5:LDW5"/>
    <mergeCell ref="LFO5:LFP5"/>
    <mergeCell ref="LFQ5:LFS5"/>
    <mergeCell ref="LFW5:LFX5"/>
    <mergeCell ref="KVE5:KVG5"/>
    <mergeCell ref="KVK5:KVL5"/>
    <mergeCell ref="KTY5:KUA5"/>
    <mergeCell ref="KUE5:KUF5"/>
    <mergeCell ref="KUG5:KUI5"/>
    <mergeCell ref="KUM5:KUN5"/>
    <mergeCell ref="KUO5:KUQ5"/>
    <mergeCell ref="KWI5:KWJ5"/>
    <mergeCell ref="KWK5:KWM5"/>
    <mergeCell ref="KWQ5:KWR5"/>
    <mergeCell ref="KWS5:KWU5"/>
    <mergeCell ref="KWY5:KWZ5"/>
    <mergeCell ref="KVM5:KVO5"/>
    <mergeCell ref="KVS5:KVT5"/>
    <mergeCell ref="KVU5:KVW5"/>
    <mergeCell ref="KWA5:KWB5"/>
    <mergeCell ref="KWC5:KWE5"/>
    <mergeCell ref="KXW5:KXX5"/>
    <mergeCell ref="KXY5:KYA5"/>
    <mergeCell ref="KYE5:KYF5"/>
    <mergeCell ref="KYG5:KYI5"/>
    <mergeCell ref="KYM5:KYN5"/>
    <mergeCell ref="KXA5:KXC5"/>
    <mergeCell ref="KXG5:KXH5"/>
    <mergeCell ref="KXI5:KXK5"/>
    <mergeCell ref="KXO5:KXP5"/>
    <mergeCell ref="KXQ5:KXS5"/>
    <mergeCell ref="KZK5:KZL5"/>
    <mergeCell ref="KZM5:KZO5"/>
    <mergeCell ref="KZS5:KZT5"/>
    <mergeCell ref="KZU5:KZW5"/>
    <mergeCell ref="LAA5:LAB5"/>
    <mergeCell ref="KYO5:KYQ5"/>
    <mergeCell ref="KYU5:KYV5"/>
    <mergeCell ref="KYW5:KYY5"/>
    <mergeCell ref="KZC5:KZD5"/>
    <mergeCell ref="KZE5:KZG5"/>
    <mergeCell ref="KQE5:KQF5"/>
    <mergeCell ref="KQG5:KQI5"/>
    <mergeCell ref="KQM5:KQN5"/>
    <mergeCell ref="KQO5:KQQ5"/>
    <mergeCell ref="KQU5:KQV5"/>
    <mergeCell ref="KPI5:KPK5"/>
    <mergeCell ref="KPO5:KPP5"/>
    <mergeCell ref="KPQ5:KPS5"/>
    <mergeCell ref="KPW5:KPX5"/>
    <mergeCell ref="KPY5:KQA5"/>
    <mergeCell ref="KRS5:KRT5"/>
    <mergeCell ref="KRU5:KRW5"/>
    <mergeCell ref="KSA5:KSB5"/>
    <mergeCell ref="KSC5:KSE5"/>
    <mergeCell ref="KSI5:KSJ5"/>
    <mergeCell ref="KQW5:KQY5"/>
    <mergeCell ref="KRC5:KRD5"/>
    <mergeCell ref="KRE5:KRG5"/>
    <mergeCell ref="KRK5:KRL5"/>
    <mergeCell ref="KRM5:KRO5"/>
    <mergeCell ref="KTG5:KTH5"/>
    <mergeCell ref="KTI5:KTK5"/>
    <mergeCell ref="KTO5:KTP5"/>
    <mergeCell ref="KTQ5:KTS5"/>
    <mergeCell ref="KTW5:KTX5"/>
    <mergeCell ref="KSK5:KSM5"/>
    <mergeCell ref="KSQ5:KSR5"/>
    <mergeCell ref="KSS5:KSU5"/>
    <mergeCell ref="KSY5:KSZ5"/>
    <mergeCell ref="KTA5:KTC5"/>
    <mergeCell ref="KUU5:KUV5"/>
    <mergeCell ref="KUW5:KUY5"/>
    <mergeCell ref="KVC5:KVD5"/>
    <mergeCell ref="KKK5:KKM5"/>
    <mergeCell ref="KKQ5:KKR5"/>
    <mergeCell ref="KJE5:KJG5"/>
    <mergeCell ref="KJK5:KJL5"/>
    <mergeCell ref="KJM5:KJO5"/>
    <mergeCell ref="KJS5:KJT5"/>
    <mergeCell ref="KJU5:KJW5"/>
    <mergeCell ref="KLO5:KLP5"/>
    <mergeCell ref="KLQ5:KLS5"/>
    <mergeCell ref="KLW5:KLX5"/>
    <mergeCell ref="KLY5:KMA5"/>
    <mergeCell ref="KME5:KMF5"/>
    <mergeCell ref="KKS5:KKU5"/>
    <mergeCell ref="KKY5:KKZ5"/>
    <mergeCell ref="KLA5:KLC5"/>
    <mergeCell ref="KLG5:KLH5"/>
    <mergeCell ref="KLI5:KLK5"/>
    <mergeCell ref="KNC5:KND5"/>
    <mergeCell ref="KNE5:KNG5"/>
    <mergeCell ref="KNK5:KNL5"/>
    <mergeCell ref="KNM5:KNO5"/>
    <mergeCell ref="KNS5:KNT5"/>
    <mergeCell ref="KMG5:KMI5"/>
    <mergeCell ref="KMM5:KMN5"/>
    <mergeCell ref="KMO5:KMQ5"/>
    <mergeCell ref="KMU5:KMV5"/>
    <mergeCell ref="KMW5:KMY5"/>
    <mergeCell ref="KOQ5:KOR5"/>
    <mergeCell ref="KOS5:KOU5"/>
    <mergeCell ref="KOY5:KOZ5"/>
    <mergeCell ref="KPA5:KPC5"/>
    <mergeCell ref="KPG5:KPH5"/>
    <mergeCell ref="KNU5:KNW5"/>
    <mergeCell ref="KOA5:KOB5"/>
    <mergeCell ref="KOC5:KOE5"/>
    <mergeCell ref="KOI5:KOJ5"/>
    <mergeCell ref="KOK5:KOM5"/>
    <mergeCell ref="KFK5:KFL5"/>
    <mergeCell ref="KFM5:KFO5"/>
    <mergeCell ref="KFS5:KFT5"/>
    <mergeCell ref="KFU5:KFW5"/>
    <mergeCell ref="KGA5:KGB5"/>
    <mergeCell ref="KEO5:KEQ5"/>
    <mergeCell ref="KEU5:KEV5"/>
    <mergeCell ref="KEW5:KEY5"/>
    <mergeCell ref="KFC5:KFD5"/>
    <mergeCell ref="KFE5:KFG5"/>
    <mergeCell ref="KGY5:KGZ5"/>
    <mergeCell ref="KHA5:KHC5"/>
    <mergeCell ref="KHG5:KHH5"/>
    <mergeCell ref="KHI5:KHK5"/>
    <mergeCell ref="KHO5:KHP5"/>
    <mergeCell ref="KGC5:KGE5"/>
    <mergeCell ref="KGI5:KGJ5"/>
    <mergeCell ref="KGK5:KGM5"/>
    <mergeCell ref="KGQ5:KGR5"/>
    <mergeCell ref="KGS5:KGU5"/>
    <mergeCell ref="KIM5:KIN5"/>
    <mergeCell ref="KIO5:KIQ5"/>
    <mergeCell ref="KIU5:KIV5"/>
    <mergeCell ref="KIW5:KIY5"/>
    <mergeCell ref="KJC5:KJD5"/>
    <mergeCell ref="KHQ5:KHS5"/>
    <mergeCell ref="KHW5:KHX5"/>
    <mergeCell ref="KHY5:KIA5"/>
    <mergeCell ref="KIE5:KIF5"/>
    <mergeCell ref="KIG5:KII5"/>
    <mergeCell ref="KKA5:KKB5"/>
    <mergeCell ref="KKC5:KKE5"/>
    <mergeCell ref="KKI5:KKJ5"/>
    <mergeCell ref="JZQ5:JZS5"/>
    <mergeCell ref="JZW5:JZX5"/>
    <mergeCell ref="JYK5:JYM5"/>
    <mergeCell ref="JYQ5:JYR5"/>
    <mergeCell ref="JYS5:JYU5"/>
    <mergeCell ref="JYY5:JYZ5"/>
    <mergeCell ref="JZA5:JZC5"/>
    <mergeCell ref="KAU5:KAV5"/>
    <mergeCell ref="KAW5:KAY5"/>
    <mergeCell ref="KBC5:KBD5"/>
    <mergeCell ref="KBE5:KBG5"/>
    <mergeCell ref="KBK5:KBL5"/>
    <mergeCell ref="JZY5:KAA5"/>
    <mergeCell ref="KAE5:KAF5"/>
    <mergeCell ref="KAG5:KAI5"/>
    <mergeCell ref="KAM5:KAN5"/>
    <mergeCell ref="KAO5:KAQ5"/>
    <mergeCell ref="KCI5:KCJ5"/>
    <mergeCell ref="KCK5:KCM5"/>
    <mergeCell ref="KCQ5:KCR5"/>
    <mergeCell ref="KCS5:KCU5"/>
    <mergeCell ref="KCY5:KCZ5"/>
    <mergeCell ref="KBM5:KBO5"/>
    <mergeCell ref="KBS5:KBT5"/>
    <mergeCell ref="KBU5:KBW5"/>
    <mergeCell ref="KCA5:KCB5"/>
    <mergeCell ref="KCC5:KCE5"/>
    <mergeCell ref="KDW5:KDX5"/>
    <mergeCell ref="KDY5:KEA5"/>
    <mergeCell ref="KEE5:KEF5"/>
    <mergeCell ref="KEG5:KEI5"/>
    <mergeCell ref="KEM5:KEN5"/>
    <mergeCell ref="KDA5:KDC5"/>
    <mergeCell ref="KDG5:KDH5"/>
    <mergeCell ref="KDI5:KDK5"/>
    <mergeCell ref="KDO5:KDP5"/>
    <mergeCell ref="KDQ5:KDS5"/>
    <mergeCell ref="JUQ5:JUR5"/>
    <mergeCell ref="JUS5:JUU5"/>
    <mergeCell ref="JUY5:JUZ5"/>
    <mergeCell ref="JVA5:JVC5"/>
    <mergeCell ref="JVG5:JVH5"/>
    <mergeCell ref="JTU5:JTW5"/>
    <mergeCell ref="JUA5:JUB5"/>
    <mergeCell ref="JUC5:JUE5"/>
    <mergeCell ref="JUI5:JUJ5"/>
    <mergeCell ref="JUK5:JUM5"/>
    <mergeCell ref="JWE5:JWF5"/>
    <mergeCell ref="JWG5:JWI5"/>
    <mergeCell ref="JWM5:JWN5"/>
    <mergeCell ref="JWO5:JWQ5"/>
    <mergeCell ref="JWU5:JWV5"/>
    <mergeCell ref="JVI5:JVK5"/>
    <mergeCell ref="JVO5:JVP5"/>
    <mergeCell ref="JVQ5:JVS5"/>
    <mergeCell ref="JVW5:JVX5"/>
    <mergeCell ref="JVY5:JWA5"/>
    <mergeCell ref="JXS5:JXT5"/>
    <mergeCell ref="JXU5:JXW5"/>
    <mergeCell ref="JYA5:JYB5"/>
    <mergeCell ref="JYC5:JYE5"/>
    <mergeCell ref="JYI5:JYJ5"/>
    <mergeCell ref="JWW5:JWY5"/>
    <mergeCell ref="JXC5:JXD5"/>
    <mergeCell ref="JXE5:JXG5"/>
    <mergeCell ref="JXK5:JXL5"/>
    <mergeCell ref="JXM5:JXO5"/>
    <mergeCell ref="JZG5:JZH5"/>
    <mergeCell ref="JZI5:JZK5"/>
    <mergeCell ref="JZO5:JZP5"/>
    <mergeCell ref="JOW5:JOY5"/>
    <mergeCell ref="JPC5:JPD5"/>
    <mergeCell ref="JNQ5:JNS5"/>
    <mergeCell ref="JNW5:JNX5"/>
    <mergeCell ref="JNY5:JOA5"/>
    <mergeCell ref="JOE5:JOF5"/>
    <mergeCell ref="JOG5:JOI5"/>
    <mergeCell ref="JQA5:JQB5"/>
    <mergeCell ref="JQC5:JQE5"/>
    <mergeCell ref="JQI5:JQJ5"/>
    <mergeCell ref="JQK5:JQM5"/>
    <mergeCell ref="JQQ5:JQR5"/>
    <mergeCell ref="JPE5:JPG5"/>
    <mergeCell ref="JPK5:JPL5"/>
    <mergeCell ref="JPM5:JPO5"/>
    <mergeCell ref="JPS5:JPT5"/>
    <mergeCell ref="JPU5:JPW5"/>
    <mergeCell ref="JRO5:JRP5"/>
    <mergeCell ref="JRQ5:JRS5"/>
    <mergeCell ref="JRW5:JRX5"/>
    <mergeCell ref="JRY5:JSA5"/>
    <mergeCell ref="JSE5:JSF5"/>
    <mergeCell ref="JQS5:JQU5"/>
    <mergeCell ref="JQY5:JQZ5"/>
    <mergeCell ref="JRA5:JRC5"/>
    <mergeCell ref="JRG5:JRH5"/>
    <mergeCell ref="JRI5:JRK5"/>
    <mergeCell ref="JTC5:JTD5"/>
    <mergeCell ref="JTE5:JTG5"/>
    <mergeCell ref="JTK5:JTL5"/>
    <mergeCell ref="JTM5:JTO5"/>
    <mergeCell ref="JTS5:JTT5"/>
    <mergeCell ref="JSG5:JSI5"/>
    <mergeCell ref="JSM5:JSN5"/>
    <mergeCell ref="JSO5:JSQ5"/>
    <mergeCell ref="JSU5:JSV5"/>
    <mergeCell ref="JSW5:JSY5"/>
    <mergeCell ref="JJW5:JJX5"/>
    <mergeCell ref="JJY5:JKA5"/>
    <mergeCell ref="JKE5:JKF5"/>
    <mergeCell ref="JKG5:JKI5"/>
    <mergeCell ref="JKM5:JKN5"/>
    <mergeCell ref="JJA5:JJC5"/>
    <mergeCell ref="JJG5:JJH5"/>
    <mergeCell ref="JJI5:JJK5"/>
    <mergeCell ref="JJO5:JJP5"/>
    <mergeCell ref="JJQ5:JJS5"/>
    <mergeCell ref="JLK5:JLL5"/>
    <mergeCell ref="JLM5:JLO5"/>
    <mergeCell ref="JLS5:JLT5"/>
    <mergeCell ref="JLU5:JLW5"/>
    <mergeCell ref="JMA5:JMB5"/>
    <mergeCell ref="JKO5:JKQ5"/>
    <mergeCell ref="JKU5:JKV5"/>
    <mergeCell ref="JKW5:JKY5"/>
    <mergeCell ref="JLC5:JLD5"/>
    <mergeCell ref="JLE5:JLG5"/>
    <mergeCell ref="JMY5:JMZ5"/>
    <mergeCell ref="JNA5:JNC5"/>
    <mergeCell ref="JNG5:JNH5"/>
    <mergeCell ref="JNI5:JNK5"/>
    <mergeCell ref="JNO5:JNP5"/>
    <mergeCell ref="JMC5:JME5"/>
    <mergeCell ref="JMI5:JMJ5"/>
    <mergeCell ref="JMK5:JMM5"/>
    <mergeCell ref="JMQ5:JMR5"/>
    <mergeCell ref="JMS5:JMU5"/>
    <mergeCell ref="JOM5:JON5"/>
    <mergeCell ref="JOO5:JOQ5"/>
    <mergeCell ref="JOU5:JOV5"/>
    <mergeCell ref="JEC5:JEE5"/>
    <mergeCell ref="JEI5:JEJ5"/>
    <mergeCell ref="JCW5:JCY5"/>
    <mergeCell ref="JDC5:JDD5"/>
    <mergeCell ref="JDE5:JDG5"/>
    <mergeCell ref="JDK5:JDL5"/>
    <mergeCell ref="JDM5:JDO5"/>
    <mergeCell ref="JFG5:JFH5"/>
    <mergeCell ref="JFI5:JFK5"/>
    <mergeCell ref="JFO5:JFP5"/>
    <mergeCell ref="JFQ5:JFS5"/>
    <mergeCell ref="JFW5:JFX5"/>
    <mergeCell ref="JEK5:JEM5"/>
    <mergeCell ref="JEQ5:JER5"/>
    <mergeCell ref="JES5:JEU5"/>
    <mergeCell ref="JEY5:JEZ5"/>
    <mergeCell ref="JFA5:JFC5"/>
    <mergeCell ref="JGU5:JGV5"/>
    <mergeCell ref="JGW5:JGY5"/>
    <mergeCell ref="JHC5:JHD5"/>
    <mergeCell ref="JHE5:JHG5"/>
    <mergeCell ref="JHK5:JHL5"/>
    <mergeCell ref="JFY5:JGA5"/>
    <mergeCell ref="JGE5:JGF5"/>
    <mergeCell ref="JGG5:JGI5"/>
    <mergeCell ref="JGM5:JGN5"/>
    <mergeCell ref="JGO5:JGQ5"/>
    <mergeCell ref="JII5:JIJ5"/>
    <mergeCell ref="JIK5:JIM5"/>
    <mergeCell ref="JIQ5:JIR5"/>
    <mergeCell ref="JIS5:JIU5"/>
    <mergeCell ref="JIY5:JIZ5"/>
    <mergeCell ref="JHM5:JHO5"/>
    <mergeCell ref="JHS5:JHT5"/>
    <mergeCell ref="JHU5:JHW5"/>
    <mergeCell ref="JIA5:JIB5"/>
    <mergeCell ref="JIC5:JIE5"/>
    <mergeCell ref="IZC5:IZD5"/>
    <mergeCell ref="IZE5:IZG5"/>
    <mergeCell ref="IZK5:IZL5"/>
    <mergeCell ref="IZM5:IZO5"/>
    <mergeCell ref="IZS5:IZT5"/>
    <mergeCell ref="IYG5:IYI5"/>
    <mergeCell ref="IYM5:IYN5"/>
    <mergeCell ref="IYO5:IYQ5"/>
    <mergeCell ref="IYU5:IYV5"/>
    <mergeCell ref="IYW5:IYY5"/>
    <mergeCell ref="JAQ5:JAR5"/>
    <mergeCell ref="JAS5:JAU5"/>
    <mergeCell ref="JAY5:JAZ5"/>
    <mergeCell ref="JBA5:JBC5"/>
    <mergeCell ref="JBG5:JBH5"/>
    <mergeCell ref="IZU5:IZW5"/>
    <mergeCell ref="JAA5:JAB5"/>
    <mergeCell ref="JAC5:JAE5"/>
    <mergeCell ref="JAI5:JAJ5"/>
    <mergeCell ref="JAK5:JAM5"/>
    <mergeCell ref="JCE5:JCF5"/>
    <mergeCell ref="JCG5:JCI5"/>
    <mergeCell ref="JCM5:JCN5"/>
    <mergeCell ref="JCO5:JCQ5"/>
    <mergeCell ref="JCU5:JCV5"/>
    <mergeCell ref="JBI5:JBK5"/>
    <mergeCell ref="JBO5:JBP5"/>
    <mergeCell ref="JBQ5:JBS5"/>
    <mergeCell ref="JBW5:JBX5"/>
    <mergeCell ref="JBY5:JCA5"/>
    <mergeCell ref="JDS5:JDT5"/>
    <mergeCell ref="JDU5:JDW5"/>
    <mergeCell ref="JEA5:JEB5"/>
    <mergeCell ref="ITI5:ITK5"/>
    <mergeCell ref="ITO5:ITP5"/>
    <mergeCell ref="ISC5:ISE5"/>
    <mergeCell ref="ISI5:ISJ5"/>
    <mergeCell ref="ISK5:ISM5"/>
    <mergeCell ref="ISQ5:ISR5"/>
    <mergeCell ref="ISS5:ISU5"/>
    <mergeCell ref="IUM5:IUN5"/>
    <mergeCell ref="IUO5:IUQ5"/>
    <mergeCell ref="IUU5:IUV5"/>
    <mergeCell ref="IUW5:IUY5"/>
    <mergeCell ref="IVC5:IVD5"/>
    <mergeCell ref="ITQ5:ITS5"/>
    <mergeCell ref="ITW5:ITX5"/>
    <mergeCell ref="ITY5:IUA5"/>
    <mergeCell ref="IUE5:IUF5"/>
    <mergeCell ref="IUG5:IUI5"/>
    <mergeCell ref="IWA5:IWB5"/>
    <mergeCell ref="IWC5:IWE5"/>
    <mergeCell ref="IWI5:IWJ5"/>
    <mergeCell ref="IWK5:IWM5"/>
    <mergeCell ref="IWQ5:IWR5"/>
    <mergeCell ref="IVE5:IVG5"/>
    <mergeCell ref="IVK5:IVL5"/>
    <mergeCell ref="IVM5:IVO5"/>
    <mergeCell ref="IVS5:IVT5"/>
    <mergeCell ref="IVU5:IVW5"/>
    <mergeCell ref="IXO5:IXP5"/>
    <mergeCell ref="IXQ5:IXS5"/>
    <mergeCell ref="IXW5:IXX5"/>
    <mergeCell ref="IXY5:IYA5"/>
    <mergeCell ref="IYE5:IYF5"/>
    <mergeCell ref="IWS5:IWU5"/>
    <mergeCell ref="IWY5:IWZ5"/>
    <mergeCell ref="IXA5:IXC5"/>
    <mergeCell ref="IXG5:IXH5"/>
    <mergeCell ref="IXI5:IXK5"/>
    <mergeCell ref="IOI5:IOJ5"/>
    <mergeCell ref="IOK5:IOM5"/>
    <mergeCell ref="IOQ5:IOR5"/>
    <mergeCell ref="IOS5:IOU5"/>
    <mergeCell ref="IOY5:IOZ5"/>
    <mergeCell ref="INM5:INO5"/>
    <mergeCell ref="INS5:INT5"/>
    <mergeCell ref="INU5:INW5"/>
    <mergeCell ref="IOA5:IOB5"/>
    <mergeCell ref="IOC5:IOE5"/>
    <mergeCell ref="IPW5:IPX5"/>
    <mergeCell ref="IPY5:IQA5"/>
    <mergeCell ref="IQE5:IQF5"/>
    <mergeCell ref="IQG5:IQI5"/>
    <mergeCell ref="IQM5:IQN5"/>
    <mergeCell ref="IPA5:IPC5"/>
    <mergeCell ref="IPG5:IPH5"/>
    <mergeCell ref="IPI5:IPK5"/>
    <mergeCell ref="IPO5:IPP5"/>
    <mergeCell ref="IPQ5:IPS5"/>
    <mergeCell ref="IRK5:IRL5"/>
    <mergeCell ref="IRM5:IRO5"/>
    <mergeCell ref="IRS5:IRT5"/>
    <mergeCell ref="IRU5:IRW5"/>
    <mergeCell ref="ISA5:ISB5"/>
    <mergeCell ref="IQO5:IQQ5"/>
    <mergeCell ref="IQU5:IQV5"/>
    <mergeCell ref="IQW5:IQY5"/>
    <mergeCell ref="IRC5:IRD5"/>
    <mergeCell ref="IRE5:IRG5"/>
    <mergeCell ref="ISY5:ISZ5"/>
    <mergeCell ref="ITA5:ITC5"/>
    <mergeCell ref="ITG5:ITH5"/>
    <mergeCell ref="IIO5:IIQ5"/>
    <mergeCell ref="IIU5:IIV5"/>
    <mergeCell ref="IHI5:IHK5"/>
    <mergeCell ref="IHO5:IHP5"/>
    <mergeCell ref="IHQ5:IHS5"/>
    <mergeCell ref="IHW5:IHX5"/>
    <mergeCell ref="IHY5:IIA5"/>
    <mergeCell ref="IJS5:IJT5"/>
    <mergeCell ref="IJU5:IJW5"/>
    <mergeCell ref="IKA5:IKB5"/>
    <mergeCell ref="IKC5:IKE5"/>
    <mergeCell ref="IKI5:IKJ5"/>
    <mergeCell ref="IIW5:IIY5"/>
    <mergeCell ref="IJC5:IJD5"/>
    <mergeCell ref="IJE5:IJG5"/>
    <mergeCell ref="IJK5:IJL5"/>
    <mergeCell ref="IJM5:IJO5"/>
    <mergeCell ref="ILG5:ILH5"/>
    <mergeCell ref="ILI5:ILK5"/>
    <mergeCell ref="ILO5:ILP5"/>
    <mergeCell ref="ILQ5:ILS5"/>
    <mergeCell ref="ILW5:ILX5"/>
    <mergeCell ref="IKK5:IKM5"/>
    <mergeCell ref="IKQ5:IKR5"/>
    <mergeCell ref="IKS5:IKU5"/>
    <mergeCell ref="IKY5:IKZ5"/>
    <mergeCell ref="ILA5:ILC5"/>
    <mergeCell ref="IMU5:IMV5"/>
    <mergeCell ref="IMW5:IMY5"/>
    <mergeCell ref="INC5:IND5"/>
    <mergeCell ref="INE5:ING5"/>
    <mergeCell ref="INK5:INL5"/>
    <mergeCell ref="ILY5:IMA5"/>
    <mergeCell ref="IME5:IMF5"/>
    <mergeCell ref="IMG5:IMI5"/>
    <mergeCell ref="IMM5:IMN5"/>
    <mergeCell ref="IMO5:IMQ5"/>
    <mergeCell ref="IDO5:IDP5"/>
    <mergeCell ref="IDQ5:IDS5"/>
    <mergeCell ref="IDW5:IDX5"/>
    <mergeCell ref="IDY5:IEA5"/>
    <mergeCell ref="IEE5:IEF5"/>
    <mergeCell ref="ICS5:ICU5"/>
    <mergeCell ref="ICY5:ICZ5"/>
    <mergeCell ref="IDA5:IDC5"/>
    <mergeCell ref="IDG5:IDH5"/>
    <mergeCell ref="IDI5:IDK5"/>
    <mergeCell ref="IFC5:IFD5"/>
    <mergeCell ref="IFE5:IFG5"/>
    <mergeCell ref="IFK5:IFL5"/>
    <mergeCell ref="IFM5:IFO5"/>
    <mergeCell ref="IFS5:IFT5"/>
    <mergeCell ref="IEG5:IEI5"/>
    <mergeCell ref="IEM5:IEN5"/>
    <mergeCell ref="IEO5:IEQ5"/>
    <mergeCell ref="IEU5:IEV5"/>
    <mergeCell ref="IEW5:IEY5"/>
    <mergeCell ref="IGQ5:IGR5"/>
    <mergeCell ref="IGS5:IGU5"/>
    <mergeCell ref="IGY5:IGZ5"/>
    <mergeCell ref="IHA5:IHC5"/>
    <mergeCell ref="IHG5:IHH5"/>
    <mergeCell ref="IFU5:IFW5"/>
    <mergeCell ref="IGA5:IGB5"/>
    <mergeCell ref="IGC5:IGE5"/>
    <mergeCell ref="IGI5:IGJ5"/>
    <mergeCell ref="IGK5:IGM5"/>
    <mergeCell ref="IIE5:IIF5"/>
    <mergeCell ref="IIG5:III5"/>
    <mergeCell ref="IIM5:IIN5"/>
    <mergeCell ref="HXU5:HXW5"/>
    <mergeCell ref="HYA5:HYB5"/>
    <mergeCell ref="HWO5:HWQ5"/>
    <mergeCell ref="HWU5:HWV5"/>
    <mergeCell ref="HWW5:HWY5"/>
    <mergeCell ref="HXC5:HXD5"/>
    <mergeCell ref="HXE5:HXG5"/>
    <mergeCell ref="HYY5:HYZ5"/>
    <mergeCell ref="HZA5:HZC5"/>
    <mergeCell ref="HZG5:HZH5"/>
    <mergeCell ref="HZI5:HZK5"/>
    <mergeCell ref="HZO5:HZP5"/>
    <mergeCell ref="HYC5:HYE5"/>
    <mergeCell ref="HYI5:HYJ5"/>
    <mergeCell ref="HYK5:HYM5"/>
    <mergeCell ref="HYQ5:HYR5"/>
    <mergeCell ref="HYS5:HYU5"/>
    <mergeCell ref="IAM5:IAN5"/>
    <mergeCell ref="IAO5:IAQ5"/>
    <mergeCell ref="IAU5:IAV5"/>
    <mergeCell ref="IAW5:IAY5"/>
    <mergeCell ref="IBC5:IBD5"/>
    <mergeCell ref="HZQ5:HZS5"/>
    <mergeCell ref="HZW5:HZX5"/>
    <mergeCell ref="HZY5:IAA5"/>
    <mergeCell ref="IAE5:IAF5"/>
    <mergeCell ref="IAG5:IAI5"/>
    <mergeCell ref="ICA5:ICB5"/>
    <mergeCell ref="ICC5:ICE5"/>
    <mergeCell ref="ICI5:ICJ5"/>
    <mergeCell ref="ICK5:ICM5"/>
    <mergeCell ref="ICQ5:ICR5"/>
    <mergeCell ref="IBE5:IBG5"/>
    <mergeCell ref="IBK5:IBL5"/>
    <mergeCell ref="IBM5:IBO5"/>
    <mergeCell ref="IBS5:IBT5"/>
    <mergeCell ref="IBU5:IBW5"/>
    <mergeCell ref="HSU5:HSV5"/>
    <mergeCell ref="HSW5:HSY5"/>
    <mergeCell ref="HTC5:HTD5"/>
    <mergeCell ref="HTE5:HTG5"/>
    <mergeCell ref="HTK5:HTL5"/>
    <mergeCell ref="HRY5:HSA5"/>
    <mergeCell ref="HSE5:HSF5"/>
    <mergeCell ref="HSG5:HSI5"/>
    <mergeCell ref="HSM5:HSN5"/>
    <mergeCell ref="HSO5:HSQ5"/>
    <mergeCell ref="HUI5:HUJ5"/>
    <mergeCell ref="HUK5:HUM5"/>
    <mergeCell ref="HUQ5:HUR5"/>
    <mergeCell ref="HUS5:HUU5"/>
    <mergeCell ref="HUY5:HUZ5"/>
    <mergeCell ref="HTM5:HTO5"/>
    <mergeCell ref="HTS5:HTT5"/>
    <mergeCell ref="HTU5:HTW5"/>
    <mergeCell ref="HUA5:HUB5"/>
    <mergeCell ref="HUC5:HUE5"/>
    <mergeCell ref="HVW5:HVX5"/>
    <mergeCell ref="HVY5:HWA5"/>
    <mergeCell ref="HWE5:HWF5"/>
    <mergeCell ref="HWG5:HWI5"/>
    <mergeCell ref="HWM5:HWN5"/>
    <mergeCell ref="HVA5:HVC5"/>
    <mergeCell ref="HVG5:HVH5"/>
    <mergeCell ref="HVI5:HVK5"/>
    <mergeCell ref="HVO5:HVP5"/>
    <mergeCell ref="HVQ5:HVS5"/>
    <mergeCell ref="HXK5:HXL5"/>
    <mergeCell ref="HXM5:HXO5"/>
    <mergeCell ref="HXS5:HXT5"/>
    <mergeCell ref="HNA5:HNC5"/>
    <mergeCell ref="HNG5:HNH5"/>
    <mergeCell ref="HLU5:HLW5"/>
    <mergeCell ref="HMA5:HMB5"/>
    <mergeCell ref="HMC5:HME5"/>
    <mergeCell ref="HMI5:HMJ5"/>
    <mergeCell ref="HMK5:HMM5"/>
    <mergeCell ref="HOE5:HOF5"/>
    <mergeCell ref="HOG5:HOI5"/>
    <mergeCell ref="HOM5:HON5"/>
    <mergeCell ref="HOO5:HOQ5"/>
    <mergeCell ref="HOU5:HOV5"/>
    <mergeCell ref="HNI5:HNK5"/>
    <mergeCell ref="HNO5:HNP5"/>
    <mergeCell ref="HNQ5:HNS5"/>
    <mergeCell ref="HNW5:HNX5"/>
    <mergeCell ref="HNY5:HOA5"/>
    <mergeCell ref="HPS5:HPT5"/>
    <mergeCell ref="HPU5:HPW5"/>
    <mergeCell ref="HQA5:HQB5"/>
    <mergeCell ref="HQC5:HQE5"/>
    <mergeCell ref="HQI5:HQJ5"/>
    <mergeCell ref="HOW5:HOY5"/>
    <mergeCell ref="HPC5:HPD5"/>
    <mergeCell ref="HPE5:HPG5"/>
    <mergeCell ref="HPK5:HPL5"/>
    <mergeCell ref="HPM5:HPO5"/>
    <mergeCell ref="HRG5:HRH5"/>
    <mergeCell ref="HRI5:HRK5"/>
    <mergeCell ref="HRO5:HRP5"/>
    <mergeCell ref="HRQ5:HRS5"/>
    <mergeCell ref="HRW5:HRX5"/>
    <mergeCell ref="HQK5:HQM5"/>
    <mergeCell ref="HQQ5:HQR5"/>
    <mergeCell ref="HQS5:HQU5"/>
    <mergeCell ref="HQY5:HQZ5"/>
    <mergeCell ref="HRA5:HRC5"/>
    <mergeCell ref="HIA5:HIB5"/>
    <mergeCell ref="HIC5:HIE5"/>
    <mergeCell ref="HII5:HIJ5"/>
    <mergeCell ref="HIK5:HIM5"/>
    <mergeCell ref="HIQ5:HIR5"/>
    <mergeCell ref="HHE5:HHG5"/>
    <mergeCell ref="HHK5:HHL5"/>
    <mergeCell ref="HHM5:HHO5"/>
    <mergeCell ref="HHS5:HHT5"/>
    <mergeCell ref="HHU5:HHW5"/>
    <mergeCell ref="HJO5:HJP5"/>
    <mergeCell ref="HJQ5:HJS5"/>
    <mergeCell ref="HJW5:HJX5"/>
    <mergeCell ref="HJY5:HKA5"/>
    <mergeCell ref="HKE5:HKF5"/>
    <mergeCell ref="HIS5:HIU5"/>
    <mergeCell ref="HIY5:HIZ5"/>
    <mergeCell ref="HJA5:HJC5"/>
    <mergeCell ref="HJG5:HJH5"/>
    <mergeCell ref="HJI5:HJK5"/>
    <mergeCell ref="HLC5:HLD5"/>
    <mergeCell ref="HLE5:HLG5"/>
    <mergeCell ref="HLK5:HLL5"/>
    <mergeCell ref="HLM5:HLO5"/>
    <mergeCell ref="HLS5:HLT5"/>
    <mergeCell ref="HKG5:HKI5"/>
    <mergeCell ref="HKM5:HKN5"/>
    <mergeCell ref="HKO5:HKQ5"/>
    <mergeCell ref="HKU5:HKV5"/>
    <mergeCell ref="HKW5:HKY5"/>
    <mergeCell ref="HMQ5:HMR5"/>
    <mergeCell ref="HMS5:HMU5"/>
    <mergeCell ref="HMY5:HMZ5"/>
    <mergeCell ref="HCG5:HCI5"/>
    <mergeCell ref="HCM5:HCN5"/>
    <mergeCell ref="HBA5:HBC5"/>
    <mergeCell ref="HBG5:HBH5"/>
    <mergeCell ref="HBI5:HBK5"/>
    <mergeCell ref="HBO5:HBP5"/>
    <mergeCell ref="HBQ5:HBS5"/>
    <mergeCell ref="HDK5:HDL5"/>
    <mergeCell ref="HDM5:HDO5"/>
    <mergeCell ref="HDS5:HDT5"/>
    <mergeCell ref="HDU5:HDW5"/>
    <mergeCell ref="HEA5:HEB5"/>
    <mergeCell ref="HCO5:HCQ5"/>
    <mergeCell ref="HCU5:HCV5"/>
    <mergeCell ref="HCW5:HCY5"/>
    <mergeCell ref="HDC5:HDD5"/>
    <mergeCell ref="HDE5:HDG5"/>
    <mergeCell ref="HEY5:HEZ5"/>
    <mergeCell ref="HFA5:HFC5"/>
    <mergeCell ref="HFG5:HFH5"/>
    <mergeCell ref="HFI5:HFK5"/>
    <mergeCell ref="HFO5:HFP5"/>
    <mergeCell ref="HEC5:HEE5"/>
    <mergeCell ref="HEI5:HEJ5"/>
    <mergeCell ref="HEK5:HEM5"/>
    <mergeCell ref="HEQ5:HER5"/>
    <mergeCell ref="HES5:HEU5"/>
    <mergeCell ref="HGM5:HGN5"/>
    <mergeCell ref="HGO5:HGQ5"/>
    <mergeCell ref="HGU5:HGV5"/>
    <mergeCell ref="HGW5:HGY5"/>
    <mergeCell ref="HHC5:HHD5"/>
    <mergeCell ref="HFQ5:HFS5"/>
    <mergeCell ref="HFW5:HFX5"/>
    <mergeCell ref="HFY5:HGA5"/>
    <mergeCell ref="HGE5:HGF5"/>
    <mergeCell ref="HGG5:HGI5"/>
    <mergeCell ref="GXG5:GXH5"/>
    <mergeCell ref="GXI5:GXK5"/>
    <mergeCell ref="GXO5:GXP5"/>
    <mergeCell ref="GXQ5:GXS5"/>
    <mergeCell ref="GXW5:GXX5"/>
    <mergeCell ref="GWK5:GWM5"/>
    <mergeCell ref="GWQ5:GWR5"/>
    <mergeCell ref="GWS5:GWU5"/>
    <mergeCell ref="GWY5:GWZ5"/>
    <mergeCell ref="GXA5:GXC5"/>
    <mergeCell ref="GYU5:GYV5"/>
    <mergeCell ref="GYW5:GYY5"/>
    <mergeCell ref="GZC5:GZD5"/>
    <mergeCell ref="GZE5:GZG5"/>
    <mergeCell ref="GZK5:GZL5"/>
    <mergeCell ref="GXY5:GYA5"/>
    <mergeCell ref="GYE5:GYF5"/>
    <mergeCell ref="GYG5:GYI5"/>
    <mergeCell ref="GYM5:GYN5"/>
    <mergeCell ref="GYO5:GYQ5"/>
    <mergeCell ref="HAI5:HAJ5"/>
    <mergeCell ref="HAK5:HAM5"/>
    <mergeCell ref="HAQ5:HAR5"/>
    <mergeCell ref="HAS5:HAU5"/>
    <mergeCell ref="HAY5:HAZ5"/>
    <mergeCell ref="GZM5:GZO5"/>
    <mergeCell ref="GZS5:GZT5"/>
    <mergeCell ref="GZU5:GZW5"/>
    <mergeCell ref="HAA5:HAB5"/>
    <mergeCell ref="HAC5:HAE5"/>
    <mergeCell ref="HBW5:HBX5"/>
    <mergeCell ref="HBY5:HCA5"/>
    <mergeCell ref="HCE5:HCF5"/>
    <mergeCell ref="GRM5:GRO5"/>
    <mergeCell ref="GRS5:GRT5"/>
    <mergeCell ref="GQG5:GQI5"/>
    <mergeCell ref="GQM5:GQN5"/>
    <mergeCell ref="GQO5:GQQ5"/>
    <mergeCell ref="GQU5:GQV5"/>
    <mergeCell ref="GQW5:GQY5"/>
    <mergeCell ref="GSQ5:GSR5"/>
    <mergeCell ref="GSS5:GSU5"/>
    <mergeCell ref="GSY5:GSZ5"/>
    <mergeCell ref="GTA5:GTC5"/>
    <mergeCell ref="GTG5:GTH5"/>
    <mergeCell ref="GRU5:GRW5"/>
    <mergeCell ref="GSA5:GSB5"/>
    <mergeCell ref="GSC5:GSE5"/>
    <mergeCell ref="GSI5:GSJ5"/>
    <mergeCell ref="GSK5:GSM5"/>
    <mergeCell ref="GUE5:GUF5"/>
    <mergeCell ref="GUG5:GUI5"/>
    <mergeCell ref="GUM5:GUN5"/>
    <mergeCell ref="GUO5:GUQ5"/>
    <mergeCell ref="GUU5:GUV5"/>
    <mergeCell ref="GTI5:GTK5"/>
    <mergeCell ref="GTO5:GTP5"/>
    <mergeCell ref="GTQ5:GTS5"/>
    <mergeCell ref="GTW5:GTX5"/>
    <mergeCell ref="GTY5:GUA5"/>
    <mergeCell ref="GVS5:GVT5"/>
    <mergeCell ref="GVU5:GVW5"/>
    <mergeCell ref="GWA5:GWB5"/>
    <mergeCell ref="GWC5:GWE5"/>
    <mergeCell ref="GWI5:GWJ5"/>
    <mergeCell ref="GUW5:GUY5"/>
    <mergeCell ref="GVC5:GVD5"/>
    <mergeCell ref="GVE5:GVG5"/>
    <mergeCell ref="GVK5:GVL5"/>
    <mergeCell ref="GVM5:GVO5"/>
    <mergeCell ref="GMM5:GMN5"/>
    <mergeCell ref="GMO5:GMQ5"/>
    <mergeCell ref="GMU5:GMV5"/>
    <mergeCell ref="GMW5:GMY5"/>
    <mergeCell ref="GNC5:GND5"/>
    <mergeCell ref="GLQ5:GLS5"/>
    <mergeCell ref="GLW5:GLX5"/>
    <mergeCell ref="GLY5:GMA5"/>
    <mergeCell ref="GME5:GMF5"/>
    <mergeCell ref="GMG5:GMI5"/>
    <mergeCell ref="GOA5:GOB5"/>
    <mergeCell ref="GOC5:GOE5"/>
    <mergeCell ref="GOI5:GOJ5"/>
    <mergeCell ref="GOK5:GOM5"/>
    <mergeCell ref="GOQ5:GOR5"/>
    <mergeCell ref="GNE5:GNG5"/>
    <mergeCell ref="GNK5:GNL5"/>
    <mergeCell ref="GNM5:GNO5"/>
    <mergeCell ref="GNS5:GNT5"/>
    <mergeCell ref="GNU5:GNW5"/>
    <mergeCell ref="GPO5:GPP5"/>
    <mergeCell ref="GPQ5:GPS5"/>
    <mergeCell ref="GPW5:GPX5"/>
    <mergeCell ref="GPY5:GQA5"/>
    <mergeCell ref="GQE5:GQF5"/>
    <mergeCell ref="GOS5:GOU5"/>
    <mergeCell ref="GOY5:GOZ5"/>
    <mergeCell ref="GPA5:GPC5"/>
    <mergeCell ref="GPG5:GPH5"/>
    <mergeCell ref="GPI5:GPK5"/>
    <mergeCell ref="GRC5:GRD5"/>
    <mergeCell ref="GRE5:GRG5"/>
    <mergeCell ref="GRK5:GRL5"/>
    <mergeCell ref="GGS5:GGU5"/>
    <mergeCell ref="GGY5:GGZ5"/>
    <mergeCell ref="GFM5:GFO5"/>
    <mergeCell ref="GFS5:GFT5"/>
    <mergeCell ref="GFU5:GFW5"/>
    <mergeCell ref="GGA5:GGB5"/>
    <mergeCell ref="GGC5:GGE5"/>
    <mergeCell ref="GHW5:GHX5"/>
    <mergeCell ref="GHY5:GIA5"/>
    <mergeCell ref="GIE5:GIF5"/>
    <mergeCell ref="GIG5:GII5"/>
    <mergeCell ref="GIM5:GIN5"/>
    <mergeCell ref="GHA5:GHC5"/>
    <mergeCell ref="GHG5:GHH5"/>
    <mergeCell ref="GHI5:GHK5"/>
    <mergeCell ref="GHO5:GHP5"/>
    <mergeCell ref="GHQ5:GHS5"/>
    <mergeCell ref="GJK5:GJL5"/>
    <mergeCell ref="GJM5:GJO5"/>
    <mergeCell ref="GJS5:GJT5"/>
    <mergeCell ref="GJU5:GJW5"/>
    <mergeCell ref="GKA5:GKB5"/>
    <mergeCell ref="GIO5:GIQ5"/>
    <mergeCell ref="GIU5:GIV5"/>
    <mergeCell ref="GIW5:GIY5"/>
    <mergeCell ref="GJC5:GJD5"/>
    <mergeCell ref="GJE5:GJG5"/>
    <mergeCell ref="GKY5:GKZ5"/>
    <mergeCell ref="GLA5:GLC5"/>
    <mergeCell ref="GLG5:GLH5"/>
    <mergeCell ref="GLI5:GLK5"/>
    <mergeCell ref="GLO5:GLP5"/>
    <mergeCell ref="GKC5:GKE5"/>
    <mergeCell ref="GKI5:GKJ5"/>
    <mergeCell ref="GKK5:GKM5"/>
    <mergeCell ref="GKQ5:GKR5"/>
    <mergeCell ref="GKS5:GKU5"/>
    <mergeCell ref="GBS5:GBT5"/>
    <mergeCell ref="GBU5:GBW5"/>
    <mergeCell ref="GCA5:GCB5"/>
    <mergeCell ref="GCC5:GCE5"/>
    <mergeCell ref="GCI5:GCJ5"/>
    <mergeCell ref="GAW5:GAY5"/>
    <mergeCell ref="GBC5:GBD5"/>
    <mergeCell ref="GBE5:GBG5"/>
    <mergeCell ref="GBK5:GBL5"/>
    <mergeCell ref="GBM5:GBO5"/>
    <mergeCell ref="GDG5:GDH5"/>
    <mergeCell ref="GDI5:GDK5"/>
    <mergeCell ref="GDO5:GDP5"/>
    <mergeCell ref="GDQ5:GDS5"/>
    <mergeCell ref="GDW5:GDX5"/>
    <mergeCell ref="GCK5:GCM5"/>
    <mergeCell ref="GCQ5:GCR5"/>
    <mergeCell ref="GCS5:GCU5"/>
    <mergeCell ref="GCY5:GCZ5"/>
    <mergeCell ref="GDA5:GDC5"/>
    <mergeCell ref="GEU5:GEV5"/>
    <mergeCell ref="GEW5:GEY5"/>
    <mergeCell ref="GFC5:GFD5"/>
    <mergeCell ref="GFE5:GFG5"/>
    <mergeCell ref="GFK5:GFL5"/>
    <mergeCell ref="GDY5:GEA5"/>
    <mergeCell ref="GEE5:GEF5"/>
    <mergeCell ref="GEG5:GEI5"/>
    <mergeCell ref="GEM5:GEN5"/>
    <mergeCell ref="GEO5:GEQ5"/>
    <mergeCell ref="GGI5:GGJ5"/>
    <mergeCell ref="GGK5:GGM5"/>
    <mergeCell ref="GGQ5:GGR5"/>
    <mergeCell ref="FVY5:FWA5"/>
    <mergeCell ref="FWE5:FWF5"/>
    <mergeCell ref="FUS5:FUU5"/>
    <mergeCell ref="FUY5:FUZ5"/>
    <mergeCell ref="FVA5:FVC5"/>
    <mergeCell ref="FVG5:FVH5"/>
    <mergeCell ref="FVI5:FVK5"/>
    <mergeCell ref="FXC5:FXD5"/>
    <mergeCell ref="FXE5:FXG5"/>
    <mergeCell ref="FXK5:FXL5"/>
    <mergeCell ref="FXM5:FXO5"/>
    <mergeCell ref="FXS5:FXT5"/>
    <mergeCell ref="FWG5:FWI5"/>
    <mergeCell ref="FWM5:FWN5"/>
    <mergeCell ref="FWO5:FWQ5"/>
    <mergeCell ref="FWU5:FWV5"/>
    <mergeCell ref="FWW5:FWY5"/>
    <mergeCell ref="FYQ5:FYR5"/>
    <mergeCell ref="FYS5:FYU5"/>
    <mergeCell ref="FYY5:FYZ5"/>
    <mergeCell ref="FZA5:FZC5"/>
    <mergeCell ref="FZG5:FZH5"/>
    <mergeCell ref="FXU5:FXW5"/>
    <mergeCell ref="FYA5:FYB5"/>
    <mergeCell ref="FYC5:FYE5"/>
    <mergeCell ref="FYI5:FYJ5"/>
    <mergeCell ref="FYK5:FYM5"/>
    <mergeCell ref="GAE5:GAF5"/>
    <mergeCell ref="GAG5:GAI5"/>
    <mergeCell ref="GAM5:GAN5"/>
    <mergeCell ref="GAO5:GAQ5"/>
    <mergeCell ref="GAU5:GAV5"/>
    <mergeCell ref="FZI5:FZK5"/>
    <mergeCell ref="FZO5:FZP5"/>
    <mergeCell ref="FZQ5:FZS5"/>
    <mergeCell ref="FZW5:FZX5"/>
    <mergeCell ref="FZY5:GAA5"/>
    <mergeCell ref="FQY5:FQZ5"/>
    <mergeCell ref="FRA5:FRC5"/>
    <mergeCell ref="FRG5:FRH5"/>
    <mergeCell ref="FRI5:FRK5"/>
    <mergeCell ref="FRO5:FRP5"/>
    <mergeCell ref="FQC5:FQE5"/>
    <mergeCell ref="FQI5:FQJ5"/>
    <mergeCell ref="FQK5:FQM5"/>
    <mergeCell ref="FQQ5:FQR5"/>
    <mergeCell ref="FQS5:FQU5"/>
    <mergeCell ref="FSM5:FSN5"/>
    <mergeCell ref="FSO5:FSQ5"/>
    <mergeCell ref="FSU5:FSV5"/>
    <mergeCell ref="FSW5:FSY5"/>
    <mergeCell ref="FTC5:FTD5"/>
    <mergeCell ref="FRQ5:FRS5"/>
    <mergeCell ref="FRW5:FRX5"/>
    <mergeCell ref="FRY5:FSA5"/>
    <mergeCell ref="FSE5:FSF5"/>
    <mergeCell ref="FSG5:FSI5"/>
    <mergeCell ref="FUA5:FUB5"/>
    <mergeCell ref="FUC5:FUE5"/>
    <mergeCell ref="FUI5:FUJ5"/>
    <mergeCell ref="FUK5:FUM5"/>
    <mergeCell ref="FUQ5:FUR5"/>
    <mergeCell ref="FTE5:FTG5"/>
    <mergeCell ref="FTK5:FTL5"/>
    <mergeCell ref="FTM5:FTO5"/>
    <mergeCell ref="FTS5:FTT5"/>
    <mergeCell ref="FTU5:FTW5"/>
    <mergeCell ref="FVO5:FVP5"/>
    <mergeCell ref="FVQ5:FVS5"/>
    <mergeCell ref="FVW5:FVX5"/>
    <mergeCell ref="FLE5:FLG5"/>
    <mergeCell ref="FLK5:FLL5"/>
    <mergeCell ref="FJY5:FKA5"/>
    <mergeCell ref="FKE5:FKF5"/>
    <mergeCell ref="FKG5:FKI5"/>
    <mergeCell ref="FKM5:FKN5"/>
    <mergeCell ref="FKO5:FKQ5"/>
    <mergeCell ref="FMI5:FMJ5"/>
    <mergeCell ref="FMK5:FMM5"/>
    <mergeCell ref="FMQ5:FMR5"/>
    <mergeCell ref="FMS5:FMU5"/>
    <mergeCell ref="FMY5:FMZ5"/>
    <mergeCell ref="FLM5:FLO5"/>
    <mergeCell ref="FLS5:FLT5"/>
    <mergeCell ref="FLU5:FLW5"/>
    <mergeCell ref="FMA5:FMB5"/>
    <mergeCell ref="FMC5:FME5"/>
    <mergeCell ref="FNW5:FNX5"/>
    <mergeCell ref="FNY5:FOA5"/>
    <mergeCell ref="FOE5:FOF5"/>
    <mergeCell ref="FOG5:FOI5"/>
    <mergeCell ref="FOM5:FON5"/>
    <mergeCell ref="FNA5:FNC5"/>
    <mergeCell ref="FNG5:FNH5"/>
    <mergeCell ref="FNI5:FNK5"/>
    <mergeCell ref="FNO5:FNP5"/>
    <mergeCell ref="FNQ5:FNS5"/>
    <mergeCell ref="FPK5:FPL5"/>
    <mergeCell ref="FPM5:FPO5"/>
    <mergeCell ref="FPS5:FPT5"/>
    <mergeCell ref="FPU5:FPW5"/>
    <mergeCell ref="FQA5:FQB5"/>
    <mergeCell ref="FOO5:FOQ5"/>
    <mergeCell ref="FOU5:FOV5"/>
    <mergeCell ref="FOW5:FOY5"/>
    <mergeCell ref="FPC5:FPD5"/>
    <mergeCell ref="FPE5:FPG5"/>
    <mergeCell ref="FGE5:FGF5"/>
    <mergeCell ref="FGG5:FGI5"/>
    <mergeCell ref="FGM5:FGN5"/>
    <mergeCell ref="FGO5:FGQ5"/>
    <mergeCell ref="FGU5:FGV5"/>
    <mergeCell ref="FFI5:FFK5"/>
    <mergeCell ref="FFO5:FFP5"/>
    <mergeCell ref="FFQ5:FFS5"/>
    <mergeCell ref="FFW5:FFX5"/>
    <mergeCell ref="FFY5:FGA5"/>
    <mergeCell ref="FHS5:FHT5"/>
    <mergeCell ref="FHU5:FHW5"/>
    <mergeCell ref="FIA5:FIB5"/>
    <mergeCell ref="FIC5:FIE5"/>
    <mergeCell ref="FII5:FIJ5"/>
    <mergeCell ref="FGW5:FGY5"/>
    <mergeCell ref="FHC5:FHD5"/>
    <mergeCell ref="FHE5:FHG5"/>
    <mergeCell ref="FHK5:FHL5"/>
    <mergeCell ref="FHM5:FHO5"/>
    <mergeCell ref="FJG5:FJH5"/>
    <mergeCell ref="FJI5:FJK5"/>
    <mergeCell ref="FJO5:FJP5"/>
    <mergeCell ref="FJQ5:FJS5"/>
    <mergeCell ref="FJW5:FJX5"/>
    <mergeCell ref="FIK5:FIM5"/>
    <mergeCell ref="FIQ5:FIR5"/>
    <mergeCell ref="FIS5:FIU5"/>
    <mergeCell ref="FIY5:FIZ5"/>
    <mergeCell ref="FJA5:FJC5"/>
    <mergeCell ref="FKU5:FKV5"/>
    <mergeCell ref="FKW5:FKY5"/>
    <mergeCell ref="FLC5:FLD5"/>
    <mergeCell ref="FAK5:FAM5"/>
    <mergeCell ref="FAQ5:FAR5"/>
    <mergeCell ref="EZE5:EZG5"/>
    <mergeCell ref="EZK5:EZL5"/>
    <mergeCell ref="EZM5:EZO5"/>
    <mergeCell ref="EZS5:EZT5"/>
    <mergeCell ref="EZU5:EZW5"/>
    <mergeCell ref="FBO5:FBP5"/>
    <mergeCell ref="FBQ5:FBS5"/>
    <mergeCell ref="FBW5:FBX5"/>
    <mergeCell ref="FBY5:FCA5"/>
    <mergeCell ref="FCE5:FCF5"/>
    <mergeCell ref="FAS5:FAU5"/>
    <mergeCell ref="FAY5:FAZ5"/>
    <mergeCell ref="FBA5:FBC5"/>
    <mergeCell ref="FBG5:FBH5"/>
    <mergeCell ref="FBI5:FBK5"/>
    <mergeCell ref="FDC5:FDD5"/>
    <mergeCell ref="FDE5:FDG5"/>
    <mergeCell ref="FDK5:FDL5"/>
    <mergeCell ref="FDM5:FDO5"/>
    <mergeCell ref="FDS5:FDT5"/>
    <mergeCell ref="FCG5:FCI5"/>
    <mergeCell ref="FCM5:FCN5"/>
    <mergeCell ref="FCO5:FCQ5"/>
    <mergeCell ref="FCU5:FCV5"/>
    <mergeCell ref="FCW5:FCY5"/>
    <mergeCell ref="FEQ5:FER5"/>
    <mergeCell ref="FES5:FEU5"/>
    <mergeCell ref="FEY5:FEZ5"/>
    <mergeCell ref="FFA5:FFC5"/>
    <mergeCell ref="FFG5:FFH5"/>
    <mergeCell ref="FDU5:FDW5"/>
    <mergeCell ref="FEA5:FEB5"/>
    <mergeCell ref="FEC5:FEE5"/>
    <mergeCell ref="FEI5:FEJ5"/>
    <mergeCell ref="FEK5:FEM5"/>
    <mergeCell ref="EVK5:EVL5"/>
    <mergeCell ref="EVM5:EVO5"/>
    <mergeCell ref="EVS5:EVT5"/>
    <mergeCell ref="EVU5:EVW5"/>
    <mergeCell ref="EWA5:EWB5"/>
    <mergeCell ref="EUO5:EUQ5"/>
    <mergeCell ref="EUU5:EUV5"/>
    <mergeCell ref="EUW5:EUY5"/>
    <mergeCell ref="EVC5:EVD5"/>
    <mergeCell ref="EVE5:EVG5"/>
    <mergeCell ref="EWY5:EWZ5"/>
    <mergeCell ref="EXA5:EXC5"/>
    <mergeCell ref="EXG5:EXH5"/>
    <mergeCell ref="EXI5:EXK5"/>
    <mergeCell ref="EXO5:EXP5"/>
    <mergeCell ref="EWC5:EWE5"/>
    <mergeCell ref="EWI5:EWJ5"/>
    <mergeCell ref="EWK5:EWM5"/>
    <mergeCell ref="EWQ5:EWR5"/>
    <mergeCell ref="EWS5:EWU5"/>
    <mergeCell ref="EYM5:EYN5"/>
    <mergeCell ref="EYO5:EYQ5"/>
    <mergeCell ref="EYU5:EYV5"/>
    <mergeCell ref="EYW5:EYY5"/>
    <mergeCell ref="EZC5:EZD5"/>
    <mergeCell ref="EXQ5:EXS5"/>
    <mergeCell ref="EXW5:EXX5"/>
    <mergeCell ref="EXY5:EYA5"/>
    <mergeCell ref="EYE5:EYF5"/>
    <mergeCell ref="EYG5:EYI5"/>
    <mergeCell ref="FAA5:FAB5"/>
    <mergeCell ref="FAC5:FAE5"/>
    <mergeCell ref="FAI5:FAJ5"/>
    <mergeCell ref="EPQ5:EPS5"/>
    <mergeCell ref="EPW5:EPX5"/>
    <mergeCell ref="EOK5:EOM5"/>
    <mergeCell ref="EOQ5:EOR5"/>
    <mergeCell ref="EOS5:EOU5"/>
    <mergeCell ref="EOY5:EOZ5"/>
    <mergeCell ref="EPA5:EPC5"/>
    <mergeCell ref="EQU5:EQV5"/>
    <mergeCell ref="EQW5:EQY5"/>
    <mergeCell ref="ERC5:ERD5"/>
    <mergeCell ref="ERE5:ERG5"/>
    <mergeCell ref="ERK5:ERL5"/>
    <mergeCell ref="EPY5:EQA5"/>
    <mergeCell ref="EQE5:EQF5"/>
    <mergeCell ref="EQG5:EQI5"/>
    <mergeCell ref="EQM5:EQN5"/>
    <mergeCell ref="EQO5:EQQ5"/>
    <mergeCell ref="ESI5:ESJ5"/>
    <mergeCell ref="ESK5:ESM5"/>
    <mergeCell ref="ESQ5:ESR5"/>
    <mergeCell ref="ESS5:ESU5"/>
    <mergeCell ref="ESY5:ESZ5"/>
    <mergeCell ref="ERM5:ERO5"/>
    <mergeCell ref="ERS5:ERT5"/>
    <mergeCell ref="ERU5:ERW5"/>
    <mergeCell ref="ESA5:ESB5"/>
    <mergeCell ref="ESC5:ESE5"/>
    <mergeCell ref="ETW5:ETX5"/>
    <mergeCell ref="ETY5:EUA5"/>
    <mergeCell ref="EUE5:EUF5"/>
    <mergeCell ref="EUG5:EUI5"/>
    <mergeCell ref="EUM5:EUN5"/>
    <mergeCell ref="ETA5:ETC5"/>
    <mergeCell ref="ETG5:ETH5"/>
    <mergeCell ref="ETI5:ETK5"/>
    <mergeCell ref="ETO5:ETP5"/>
    <mergeCell ref="ETQ5:ETS5"/>
    <mergeCell ref="EKQ5:EKR5"/>
    <mergeCell ref="EKS5:EKU5"/>
    <mergeCell ref="EKY5:EKZ5"/>
    <mergeCell ref="ELA5:ELC5"/>
    <mergeCell ref="ELG5:ELH5"/>
    <mergeCell ref="EJU5:EJW5"/>
    <mergeCell ref="EKA5:EKB5"/>
    <mergeCell ref="EKC5:EKE5"/>
    <mergeCell ref="EKI5:EKJ5"/>
    <mergeCell ref="EKK5:EKM5"/>
    <mergeCell ref="EME5:EMF5"/>
    <mergeCell ref="EMG5:EMI5"/>
    <mergeCell ref="EMM5:EMN5"/>
    <mergeCell ref="EMO5:EMQ5"/>
    <mergeCell ref="EMU5:EMV5"/>
    <mergeCell ref="ELI5:ELK5"/>
    <mergeCell ref="ELO5:ELP5"/>
    <mergeCell ref="ELQ5:ELS5"/>
    <mergeCell ref="ELW5:ELX5"/>
    <mergeCell ref="ELY5:EMA5"/>
    <mergeCell ref="ENS5:ENT5"/>
    <mergeCell ref="ENU5:ENW5"/>
    <mergeCell ref="EOA5:EOB5"/>
    <mergeCell ref="EOC5:EOE5"/>
    <mergeCell ref="EOI5:EOJ5"/>
    <mergeCell ref="EMW5:EMY5"/>
    <mergeCell ref="ENC5:END5"/>
    <mergeCell ref="ENE5:ENG5"/>
    <mergeCell ref="ENK5:ENL5"/>
    <mergeCell ref="ENM5:ENO5"/>
    <mergeCell ref="EPG5:EPH5"/>
    <mergeCell ref="EPI5:EPK5"/>
    <mergeCell ref="EPO5:EPP5"/>
    <mergeCell ref="EEW5:EEY5"/>
    <mergeCell ref="EFC5:EFD5"/>
    <mergeCell ref="EDQ5:EDS5"/>
    <mergeCell ref="EDW5:EDX5"/>
    <mergeCell ref="EDY5:EEA5"/>
    <mergeCell ref="EEE5:EEF5"/>
    <mergeCell ref="EEG5:EEI5"/>
    <mergeCell ref="EGA5:EGB5"/>
    <mergeCell ref="EGC5:EGE5"/>
    <mergeCell ref="EGI5:EGJ5"/>
    <mergeCell ref="EGK5:EGM5"/>
    <mergeCell ref="EGQ5:EGR5"/>
    <mergeCell ref="EFE5:EFG5"/>
    <mergeCell ref="EFK5:EFL5"/>
    <mergeCell ref="EFM5:EFO5"/>
    <mergeCell ref="EFS5:EFT5"/>
    <mergeCell ref="EFU5:EFW5"/>
    <mergeCell ref="EHO5:EHP5"/>
    <mergeCell ref="EHQ5:EHS5"/>
    <mergeCell ref="EHW5:EHX5"/>
    <mergeCell ref="EHY5:EIA5"/>
    <mergeCell ref="EIE5:EIF5"/>
    <mergeCell ref="EGS5:EGU5"/>
    <mergeCell ref="EGY5:EGZ5"/>
    <mergeCell ref="EHA5:EHC5"/>
    <mergeCell ref="EHG5:EHH5"/>
    <mergeCell ref="EHI5:EHK5"/>
    <mergeCell ref="EJC5:EJD5"/>
    <mergeCell ref="EJE5:EJG5"/>
    <mergeCell ref="EJK5:EJL5"/>
    <mergeCell ref="EJM5:EJO5"/>
    <mergeCell ref="EJS5:EJT5"/>
    <mergeCell ref="EIG5:EII5"/>
    <mergeCell ref="EIM5:EIN5"/>
    <mergeCell ref="EIO5:EIQ5"/>
    <mergeCell ref="EIU5:EIV5"/>
    <mergeCell ref="EIW5:EIY5"/>
    <mergeCell ref="DZW5:DZX5"/>
    <mergeCell ref="DZY5:EAA5"/>
    <mergeCell ref="EAE5:EAF5"/>
    <mergeCell ref="EAG5:EAI5"/>
    <mergeCell ref="EAM5:EAN5"/>
    <mergeCell ref="DZA5:DZC5"/>
    <mergeCell ref="DZG5:DZH5"/>
    <mergeCell ref="DZI5:DZK5"/>
    <mergeCell ref="DZO5:DZP5"/>
    <mergeCell ref="DZQ5:DZS5"/>
    <mergeCell ref="EBK5:EBL5"/>
    <mergeCell ref="EBM5:EBO5"/>
    <mergeCell ref="EBS5:EBT5"/>
    <mergeCell ref="EBU5:EBW5"/>
    <mergeCell ref="ECA5:ECB5"/>
    <mergeCell ref="EAO5:EAQ5"/>
    <mergeCell ref="EAU5:EAV5"/>
    <mergeCell ref="EAW5:EAY5"/>
    <mergeCell ref="EBC5:EBD5"/>
    <mergeCell ref="EBE5:EBG5"/>
    <mergeCell ref="ECY5:ECZ5"/>
    <mergeCell ref="EDA5:EDC5"/>
    <mergeCell ref="EDG5:EDH5"/>
    <mergeCell ref="EDI5:EDK5"/>
    <mergeCell ref="EDO5:EDP5"/>
    <mergeCell ref="ECC5:ECE5"/>
    <mergeCell ref="ECI5:ECJ5"/>
    <mergeCell ref="ECK5:ECM5"/>
    <mergeCell ref="ECQ5:ECR5"/>
    <mergeCell ref="ECS5:ECU5"/>
    <mergeCell ref="EEM5:EEN5"/>
    <mergeCell ref="EEO5:EEQ5"/>
    <mergeCell ref="EEU5:EEV5"/>
    <mergeCell ref="DUC5:DUE5"/>
    <mergeCell ref="DUI5:DUJ5"/>
    <mergeCell ref="DSW5:DSY5"/>
    <mergeCell ref="DTC5:DTD5"/>
    <mergeCell ref="DTE5:DTG5"/>
    <mergeCell ref="DTK5:DTL5"/>
    <mergeCell ref="DTM5:DTO5"/>
    <mergeCell ref="DVG5:DVH5"/>
    <mergeCell ref="DVI5:DVK5"/>
    <mergeCell ref="DVO5:DVP5"/>
    <mergeCell ref="DVQ5:DVS5"/>
    <mergeCell ref="DVW5:DVX5"/>
    <mergeCell ref="DUK5:DUM5"/>
    <mergeCell ref="DUQ5:DUR5"/>
    <mergeCell ref="DUS5:DUU5"/>
    <mergeCell ref="DUY5:DUZ5"/>
    <mergeCell ref="DVA5:DVC5"/>
    <mergeCell ref="DWU5:DWV5"/>
    <mergeCell ref="DWW5:DWY5"/>
    <mergeCell ref="DXC5:DXD5"/>
    <mergeCell ref="DXE5:DXG5"/>
    <mergeCell ref="DXK5:DXL5"/>
    <mergeCell ref="DVY5:DWA5"/>
    <mergeCell ref="DWE5:DWF5"/>
    <mergeCell ref="DWG5:DWI5"/>
    <mergeCell ref="DWM5:DWN5"/>
    <mergeCell ref="DWO5:DWQ5"/>
    <mergeCell ref="DYI5:DYJ5"/>
    <mergeCell ref="DYK5:DYM5"/>
    <mergeCell ref="DYQ5:DYR5"/>
    <mergeCell ref="DYS5:DYU5"/>
    <mergeCell ref="DYY5:DYZ5"/>
    <mergeCell ref="DXM5:DXO5"/>
    <mergeCell ref="DXS5:DXT5"/>
    <mergeCell ref="DXU5:DXW5"/>
    <mergeCell ref="DYA5:DYB5"/>
    <mergeCell ref="DYC5:DYE5"/>
    <mergeCell ref="DPC5:DPD5"/>
    <mergeCell ref="DPE5:DPG5"/>
    <mergeCell ref="DPK5:DPL5"/>
    <mergeCell ref="DPM5:DPO5"/>
    <mergeCell ref="DPS5:DPT5"/>
    <mergeCell ref="DOG5:DOI5"/>
    <mergeCell ref="DOM5:DON5"/>
    <mergeCell ref="DOO5:DOQ5"/>
    <mergeCell ref="DOU5:DOV5"/>
    <mergeCell ref="DOW5:DOY5"/>
    <mergeCell ref="DQQ5:DQR5"/>
    <mergeCell ref="DQS5:DQU5"/>
    <mergeCell ref="DQY5:DQZ5"/>
    <mergeCell ref="DRA5:DRC5"/>
    <mergeCell ref="DRG5:DRH5"/>
    <mergeCell ref="DPU5:DPW5"/>
    <mergeCell ref="DQA5:DQB5"/>
    <mergeCell ref="DQC5:DQE5"/>
    <mergeCell ref="DQI5:DQJ5"/>
    <mergeCell ref="DQK5:DQM5"/>
    <mergeCell ref="DSE5:DSF5"/>
    <mergeCell ref="DSG5:DSI5"/>
    <mergeCell ref="DSM5:DSN5"/>
    <mergeCell ref="DSO5:DSQ5"/>
    <mergeCell ref="DSU5:DSV5"/>
    <mergeCell ref="DRI5:DRK5"/>
    <mergeCell ref="DRO5:DRP5"/>
    <mergeCell ref="DRQ5:DRS5"/>
    <mergeCell ref="DRW5:DRX5"/>
    <mergeCell ref="DRY5:DSA5"/>
    <mergeCell ref="DTS5:DTT5"/>
    <mergeCell ref="DTU5:DTW5"/>
    <mergeCell ref="DUA5:DUB5"/>
    <mergeCell ref="DJI5:DJK5"/>
    <mergeCell ref="DJO5:DJP5"/>
    <mergeCell ref="DIC5:DIE5"/>
    <mergeCell ref="DII5:DIJ5"/>
    <mergeCell ref="DIK5:DIM5"/>
    <mergeCell ref="DIQ5:DIR5"/>
    <mergeCell ref="DIS5:DIU5"/>
    <mergeCell ref="DKM5:DKN5"/>
    <mergeCell ref="DKO5:DKQ5"/>
    <mergeCell ref="DKU5:DKV5"/>
    <mergeCell ref="DKW5:DKY5"/>
    <mergeCell ref="DLC5:DLD5"/>
    <mergeCell ref="DJQ5:DJS5"/>
    <mergeCell ref="DJW5:DJX5"/>
    <mergeCell ref="DJY5:DKA5"/>
    <mergeCell ref="DKE5:DKF5"/>
    <mergeCell ref="DKG5:DKI5"/>
    <mergeCell ref="DMA5:DMB5"/>
    <mergeCell ref="DMC5:DME5"/>
    <mergeCell ref="DMI5:DMJ5"/>
    <mergeCell ref="DMK5:DMM5"/>
    <mergeCell ref="DMQ5:DMR5"/>
    <mergeCell ref="DLE5:DLG5"/>
    <mergeCell ref="DLK5:DLL5"/>
    <mergeCell ref="DLM5:DLO5"/>
    <mergeCell ref="DLS5:DLT5"/>
    <mergeCell ref="DLU5:DLW5"/>
    <mergeCell ref="DNO5:DNP5"/>
    <mergeCell ref="DNQ5:DNS5"/>
    <mergeCell ref="DNW5:DNX5"/>
    <mergeCell ref="DNY5:DOA5"/>
    <mergeCell ref="DOE5:DOF5"/>
    <mergeCell ref="DMS5:DMU5"/>
    <mergeCell ref="DMY5:DMZ5"/>
    <mergeCell ref="DNA5:DNC5"/>
    <mergeCell ref="DNG5:DNH5"/>
    <mergeCell ref="DNI5:DNK5"/>
    <mergeCell ref="DEI5:DEJ5"/>
    <mergeCell ref="DEK5:DEM5"/>
    <mergeCell ref="DEQ5:DER5"/>
    <mergeCell ref="DES5:DEU5"/>
    <mergeCell ref="DEY5:DEZ5"/>
    <mergeCell ref="DDM5:DDO5"/>
    <mergeCell ref="DDS5:DDT5"/>
    <mergeCell ref="DDU5:DDW5"/>
    <mergeCell ref="DEA5:DEB5"/>
    <mergeCell ref="DEC5:DEE5"/>
    <mergeCell ref="DFW5:DFX5"/>
    <mergeCell ref="DFY5:DGA5"/>
    <mergeCell ref="DGE5:DGF5"/>
    <mergeCell ref="DGG5:DGI5"/>
    <mergeCell ref="DGM5:DGN5"/>
    <mergeCell ref="DFA5:DFC5"/>
    <mergeCell ref="DFG5:DFH5"/>
    <mergeCell ref="DFI5:DFK5"/>
    <mergeCell ref="DFO5:DFP5"/>
    <mergeCell ref="DFQ5:DFS5"/>
    <mergeCell ref="DHK5:DHL5"/>
    <mergeCell ref="DHM5:DHO5"/>
    <mergeCell ref="DHS5:DHT5"/>
    <mergeCell ref="DHU5:DHW5"/>
    <mergeCell ref="DIA5:DIB5"/>
    <mergeCell ref="DGO5:DGQ5"/>
    <mergeCell ref="DGU5:DGV5"/>
    <mergeCell ref="DGW5:DGY5"/>
    <mergeCell ref="DHC5:DHD5"/>
    <mergeCell ref="DHE5:DHG5"/>
    <mergeCell ref="DIY5:DIZ5"/>
    <mergeCell ref="DJA5:DJC5"/>
    <mergeCell ref="DJG5:DJH5"/>
    <mergeCell ref="CYO5:CYQ5"/>
    <mergeCell ref="CYU5:CYV5"/>
    <mergeCell ref="CXI5:CXK5"/>
    <mergeCell ref="CXO5:CXP5"/>
    <mergeCell ref="CXQ5:CXS5"/>
    <mergeCell ref="CXW5:CXX5"/>
    <mergeCell ref="CXY5:CYA5"/>
    <mergeCell ref="CZS5:CZT5"/>
    <mergeCell ref="CZU5:CZW5"/>
    <mergeCell ref="DAA5:DAB5"/>
    <mergeCell ref="DAC5:DAE5"/>
    <mergeCell ref="DAI5:DAJ5"/>
    <mergeCell ref="CYW5:CYY5"/>
    <mergeCell ref="CZC5:CZD5"/>
    <mergeCell ref="CZE5:CZG5"/>
    <mergeCell ref="CZK5:CZL5"/>
    <mergeCell ref="CZM5:CZO5"/>
    <mergeCell ref="DBG5:DBH5"/>
    <mergeCell ref="DBI5:DBK5"/>
    <mergeCell ref="DBO5:DBP5"/>
    <mergeCell ref="DBQ5:DBS5"/>
    <mergeCell ref="DBW5:DBX5"/>
    <mergeCell ref="DAK5:DAM5"/>
    <mergeCell ref="DAQ5:DAR5"/>
    <mergeCell ref="DAS5:DAU5"/>
    <mergeCell ref="DAY5:DAZ5"/>
    <mergeCell ref="DBA5:DBC5"/>
    <mergeCell ref="DCU5:DCV5"/>
    <mergeCell ref="DCW5:DCY5"/>
    <mergeCell ref="DDC5:DDD5"/>
    <mergeCell ref="DDE5:DDG5"/>
    <mergeCell ref="DDK5:DDL5"/>
    <mergeCell ref="DBY5:DCA5"/>
    <mergeCell ref="DCE5:DCF5"/>
    <mergeCell ref="DCG5:DCI5"/>
    <mergeCell ref="DCM5:DCN5"/>
    <mergeCell ref="DCO5:DCQ5"/>
    <mergeCell ref="CTO5:CTP5"/>
    <mergeCell ref="CTQ5:CTS5"/>
    <mergeCell ref="CTW5:CTX5"/>
    <mergeCell ref="CTY5:CUA5"/>
    <mergeCell ref="CUE5:CUF5"/>
    <mergeCell ref="CSS5:CSU5"/>
    <mergeCell ref="CSY5:CSZ5"/>
    <mergeCell ref="CTA5:CTC5"/>
    <mergeCell ref="CTG5:CTH5"/>
    <mergeCell ref="CTI5:CTK5"/>
    <mergeCell ref="CVC5:CVD5"/>
    <mergeCell ref="CVE5:CVG5"/>
    <mergeCell ref="CVK5:CVL5"/>
    <mergeCell ref="CVM5:CVO5"/>
    <mergeCell ref="CVS5:CVT5"/>
    <mergeCell ref="CUG5:CUI5"/>
    <mergeCell ref="CUM5:CUN5"/>
    <mergeCell ref="CUO5:CUQ5"/>
    <mergeCell ref="CUU5:CUV5"/>
    <mergeCell ref="CUW5:CUY5"/>
    <mergeCell ref="CWQ5:CWR5"/>
    <mergeCell ref="CWS5:CWU5"/>
    <mergeCell ref="CWY5:CWZ5"/>
    <mergeCell ref="CXA5:CXC5"/>
    <mergeCell ref="CXG5:CXH5"/>
    <mergeCell ref="CVU5:CVW5"/>
    <mergeCell ref="CWA5:CWB5"/>
    <mergeCell ref="CWC5:CWE5"/>
    <mergeCell ref="CWI5:CWJ5"/>
    <mergeCell ref="CWK5:CWM5"/>
    <mergeCell ref="CYE5:CYF5"/>
    <mergeCell ref="CYG5:CYI5"/>
    <mergeCell ref="CYM5:CYN5"/>
    <mergeCell ref="CNU5:CNW5"/>
    <mergeCell ref="COA5:COB5"/>
    <mergeCell ref="CMO5:CMQ5"/>
    <mergeCell ref="CMU5:CMV5"/>
    <mergeCell ref="CMW5:CMY5"/>
    <mergeCell ref="CNC5:CND5"/>
    <mergeCell ref="CNE5:CNG5"/>
    <mergeCell ref="COY5:COZ5"/>
    <mergeCell ref="CPA5:CPC5"/>
    <mergeCell ref="CPG5:CPH5"/>
    <mergeCell ref="CPI5:CPK5"/>
    <mergeCell ref="CPO5:CPP5"/>
    <mergeCell ref="COC5:COE5"/>
    <mergeCell ref="COI5:COJ5"/>
    <mergeCell ref="COK5:COM5"/>
    <mergeCell ref="COQ5:COR5"/>
    <mergeCell ref="COS5:COU5"/>
    <mergeCell ref="CQM5:CQN5"/>
    <mergeCell ref="CQO5:CQQ5"/>
    <mergeCell ref="CQU5:CQV5"/>
    <mergeCell ref="CQW5:CQY5"/>
    <mergeCell ref="CRC5:CRD5"/>
    <mergeCell ref="CPQ5:CPS5"/>
    <mergeCell ref="CPW5:CPX5"/>
    <mergeCell ref="CPY5:CQA5"/>
    <mergeCell ref="CQE5:CQF5"/>
    <mergeCell ref="CQG5:CQI5"/>
    <mergeCell ref="CSA5:CSB5"/>
    <mergeCell ref="CSC5:CSE5"/>
    <mergeCell ref="CSI5:CSJ5"/>
    <mergeCell ref="CSK5:CSM5"/>
    <mergeCell ref="CSQ5:CSR5"/>
    <mergeCell ref="CRE5:CRG5"/>
    <mergeCell ref="CRK5:CRL5"/>
    <mergeCell ref="CRM5:CRO5"/>
    <mergeCell ref="CRS5:CRT5"/>
    <mergeCell ref="CRU5:CRW5"/>
    <mergeCell ref="CIU5:CIV5"/>
    <mergeCell ref="CIW5:CIY5"/>
    <mergeCell ref="CJC5:CJD5"/>
    <mergeCell ref="CJE5:CJG5"/>
    <mergeCell ref="CJK5:CJL5"/>
    <mergeCell ref="CHY5:CIA5"/>
    <mergeCell ref="CIE5:CIF5"/>
    <mergeCell ref="CIG5:CII5"/>
    <mergeCell ref="CIM5:CIN5"/>
    <mergeCell ref="CIO5:CIQ5"/>
    <mergeCell ref="CKI5:CKJ5"/>
    <mergeCell ref="CKK5:CKM5"/>
    <mergeCell ref="CKQ5:CKR5"/>
    <mergeCell ref="CKS5:CKU5"/>
    <mergeCell ref="CKY5:CKZ5"/>
    <mergeCell ref="CJM5:CJO5"/>
    <mergeCell ref="CJS5:CJT5"/>
    <mergeCell ref="CJU5:CJW5"/>
    <mergeCell ref="CKA5:CKB5"/>
    <mergeCell ref="CKC5:CKE5"/>
    <mergeCell ref="CLW5:CLX5"/>
    <mergeCell ref="CLY5:CMA5"/>
    <mergeCell ref="CME5:CMF5"/>
    <mergeCell ref="CMG5:CMI5"/>
    <mergeCell ref="CMM5:CMN5"/>
    <mergeCell ref="CLA5:CLC5"/>
    <mergeCell ref="CLG5:CLH5"/>
    <mergeCell ref="CLI5:CLK5"/>
    <mergeCell ref="CLO5:CLP5"/>
    <mergeCell ref="CLQ5:CLS5"/>
    <mergeCell ref="CNK5:CNL5"/>
    <mergeCell ref="CNM5:CNO5"/>
    <mergeCell ref="CNS5:CNT5"/>
    <mergeCell ref="CDA5:CDC5"/>
    <mergeCell ref="CDG5:CDH5"/>
    <mergeCell ref="CBU5:CBW5"/>
    <mergeCell ref="CCA5:CCB5"/>
    <mergeCell ref="CCC5:CCE5"/>
    <mergeCell ref="CCI5:CCJ5"/>
    <mergeCell ref="CCK5:CCM5"/>
    <mergeCell ref="CEE5:CEF5"/>
    <mergeCell ref="CEG5:CEI5"/>
    <mergeCell ref="CEM5:CEN5"/>
    <mergeCell ref="CEO5:CEQ5"/>
    <mergeCell ref="CEU5:CEV5"/>
    <mergeCell ref="CDI5:CDK5"/>
    <mergeCell ref="CDO5:CDP5"/>
    <mergeCell ref="CDQ5:CDS5"/>
    <mergeCell ref="CDW5:CDX5"/>
    <mergeCell ref="CDY5:CEA5"/>
    <mergeCell ref="CFS5:CFT5"/>
    <mergeCell ref="CFU5:CFW5"/>
    <mergeCell ref="CGA5:CGB5"/>
    <mergeCell ref="CGC5:CGE5"/>
    <mergeCell ref="CGI5:CGJ5"/>
    <mergeCell ref="CEW5:CEY5"/>
    <mergeCell ref="CFC5:CFD5"/>
    <mergeCell ref="CFE5:CFG5"/>
    <mergeCell ref="CFK5:CFL5"/>
    <mergeCell ref="CFM5:CFO5"/>
    <mergeCell ref="CHG5:CHH5"/>
    <mergeCell ref="CHI5:CHK5"/>
    <mergeCell ref="CHO5:CHP5"/>
    <mergeCell ref="CHQ5:CHS5"/>
    <mergeCell ref="CHW5:CHX5"/>
    <mergeCell ref="CGK5:CGM5"/>
    <mergeCell ref="CGQ5:CGR5"/>
    <mergeCell ref="CGS5:CGU5"/>
    <mergeCell ref="CGY5:CGZ5"/>
    <mergeCell ref="CHA5:CHC5"/>
    <mergeCell ref="BYA5:BYB5"/>
    <mergeCell ref="BYC5:BYE5"/>
    <mergeCell ref="BYI5:BYJ5"/>
    <mergeCell ref="BYK5:BYM5"/>
    <mergeCell ref="BYQ5:BYR5"/>
    <mergeCell ref="BXE5:BXG5"/>
    <mergeCell ref="BXK5:BXL5"/>
    <mergeCell ref="BXM5:BXO5"/>
    <mergeCell ref="BXS5:BXT5"/>
    <mergeCell ref="BXU5:BXW5"/>
    <mergeCell ref="BZO5:BZP5"/>
    <mergeCell ref="BZQ5:BZS5"/>
    <mergeCell ref="BZW5:BZX5"/>
    <mergeCell ref="BZY5:CAA5"/>
    <mergeCell ref="CAE5:CAF5"/>
    <mergeCell ref="BYS5:BYU5"/>
    <mergeCell ref="BYY5:BYZ5"/>
    <mergeCell ref="BZA5:BZC5"/>
    <mergeCell ref="BZG5:BZH5"/>
    <mergeCell ref="BZI5:BZK5"/>
    <mergeCell ref="CBC5:CBD5"/>
    <mergeCell ref="CBE5:CBG5"/>
    <mergeCell ref="CBK5:CBL5"/>
    <mergeCell ref="CBM5:CBO5"/>
    <mergeCell ref="CBS5:CBT5"/>
    <mergeCell ref="CAG5:CAI5"/>
    <mergeCell ref="CAM5:CAN5"/>
    <mergeCell ref="CAO5:CAQ5"/>
    <mergeCell ref="CAU5:CAV5"/>
    <mergeCell ref="CAW5:CAY5"/>
    <mergeCell ref="CCQ5:CCR5"/>
    <mergeCell ref="CCS5:CCU5"/>
    <mergeCell ref="CCY5:CCZ5"/>
    <mergeCell ref="BSG5:BSI5"/>
    <mergeCell ref="BSM5:BSN5"/>
    <mergeCell ref="BRA5:BRC5"/>
    <mergeCell ref="BRG5:BRH5"/>
    <mergeCell ref="BRI5:BRK5"/>
    <mergeCell ref="BRO5:BRP5"/>
    <mergeCell ref="BRQ5:BRS5"/>
    <mergeCell ref="BTK5:BTL5"/>
    <mergeCell ref="BTM5:BTO5"/>
    <mergeCell ref="BTS5:BTT5"/>
    <mergeCell ref="BTU5:BTW5"/>
    <mergeCell ref="BUA5:BUB5"/>
    <mergeCell ref="BSO5:BSQ5"/>
    <mergeCell ref="BSU5:BSV5"/>
    <mergeCell ref="BSW5:BSY5"/>
    <mergeCell ref="BTC5:BTD5"/>
    <mergeCell ref="BTE5:BTG5"/>
    <mergeCell ref="BUY5:BUZ5"/>
    <mergeCell ref="BVA5:BVC5"/>
    <mergeCell ref="BVG5:BVH5"/>
    <mergeCell ref="BVI5:BVK5"/>
    <mergeCell ref="BVO5:BVP5"/>
    <mergeCell ref="BUC5:BUE5"/>
    <mergeCell ref="BUI5:BUJ5"/>
    <mergeCell ref="BUK5:BUM5"/>
    <mergeCell ref="BUQ5:BUR5"/>
    <mergeCell ref="BUS5:BUU5"/>
    <mergeCell ref="BWM5:BWN5"/>
    <mergeCell ref="BWO5:BWQ5"/>
    <mergeCell ref="BWU5:BWV5"/>
    <mergeCell ref="BWW5:BWY5"/>
    <mergeCell ref="BXC5:BXD5"/>
    <mergeCell ref="BVQ5:BVS5"/>
    <mergeCell ref="BVW5:BVX5"/>
    <mergeCell ref="BVY5:BWA5"/>
    <mergeCell ref="BWE5:BWF5"/>
    <mergeCell ref="BWG5:BWI5"/>
    <mergeCell ref="BNG5:BNH5"/>
    <mergeCell ref="BNI5:BNK5"/>
    <mergeCell ref="BNO5:BNP5"/>
    <mergeCell ref="BNQ5:BNS5"/>
    <mergeCell ref="BNW5:BNX5"/>
    <mergeCell ref="BMK5:BMM5"/>
    <mergeCell ref="BMQ5:BMR5"/>
    <mergeCell ref="BMS5:BMU5"/>
    <mergeCell ref="BMY5:BMZ5"/>
    <mergeCell ref="BNA5:BNC5"/>
    <mergeCell ref="BOU5:BOV5"/>
    <mergeCell ref="BOW5:BOY5"/>
    <mergeCell ref="BPC5:BPD5"/>
    <mergeCell ref="BPE5:BPG5"/>
    <mergeCell ref="BPK5:BPL5"/>
    <mergeCell ref="BNY5:BOA5"/>
    <mergeCell ref="BOE5:BOF5"/>
    <mergeCell ref="BOG5:BOI5"/>
    <mergeCell ref="BOM5:BON5"/>
    <mergeCell ref="BOO5:BOQ5"/>
    <mergeCell ref="BQI5:BQJ5"/>
    <mergeCell ref="BQK5:BQM5"/>
    <mergeCell ref="BQQ5:BQR5"/>
    <mergeCell ref="BQS5:BQU5"/>
    <mergeCell ref="BQY5:BQZ5"/>
    <mergeCell ref="BPM5:BPO5"/>
    <mergeCell ref="BPS5:BPT5"/>
    <mergeCell ref="BPU5:BPW5"/>
    <mergeCell ref="BQA5:BQB5"/>
    <mergeCell ref="BQC5:BQE5"/>
    <mergeCell ref="BRW5:BRX5"/>
    <mergeCell ref="BRY5:BSA5"/>
    <mergeCell ref="BSE5:BSF5"/>
    <mergeCell ref="BHM5:BHO5"/>
    <mergeCell ref="BHS5:BHT5"/>
    <mergeCell ref="BGG5:BGI5"/>
    <mergeCell ref="BGM5:BGN5"/>
    <mergeCell ref="BGO5:BGQ5"/>
    <mergeCell ref="BGU5:BGV5"/>
    <mergeCell ref="BGW5:BGY5"/>
    <mergeCell ref="BIQ5:BIR5"/>
    <mergeCell ref="BIS5:BIU5"/>
    <mergeCell ref="BIY5:BIZ5"/>
    <mergeCell ref="BJA5:BJC5"/>
    <mergeCell ref="BJG5:BJH5"/>
    <mergeCell ref="BHU5:BHW5"/>
    <mergeCell ref="BIA5:BIB5"/>
    <mergeCell ref="BIC5:BIE5"/>
    <mergeCell ref="BII5:BIJ5"/>
    <mergeCell ref="BIK5:BIM5"/>
    <mergeCell ref="BKE5:BKF5"/>
    <mergeCell ref="BKG5:BKI5"/>
    <mergeCell ref="BKM5:BKN5"/>
    <mergeCell ref="BKO5:BKQ5"/>
    <mergeCell ref="BKU5:BKV5"/>
    <mergeCell ref="BJI5:BJK5"/>
    <mergeCell ref="BJO5:BJP5"/>
    <mergeCell ref="BJQ5:BJS5"/>
    <mergeCell ref="BJW5:BJX5"/>
    <mergeCell ref="BJY5:BKA5"/>
    <mergeCell ref="BLS5:BLT5"/>
    <mergeCell ref="BLU5:BLW5"/>
    <mergeCell ref="BMA5:BMB5"/>
    <mergeCell ref="BMC5:BME5"/>
    <mergeCell ref="BMI5:BMJ5"/>
    <mergeCell ref="BKW5:BKY5"/>
    <mergeCell ref="BLC5:BLD5"/>
    <mergeCell ref="BLE5:BLG5"/>
    <mergeCell ref="BLK5:BLL5"/>
    <mergeCell ref="BLM5:BLO5"/>
    <mergeCell ref="BCM5:BCN5"/>
    <mergeCell ref="BCO5:BCQ5"/>
    <mergeCell ref="BCU5:BCV5"/>
    <mergeCell ref="BCW5:BCY5"/>
    <mergeCell ref="BDC5:BDD5"/>
    <mergeCell ref="BBQ5:BBS5"/>
    <mergeCell ref="BBW5:BBX5"/>
    <mergeCell ref="BBY5:BCA5"/>
    <mergeCell ref="BCE5:BCF5"/>
    <mergeCell ref="BCG5:BCI5"/>
    <mergeCell ref="BEA5:BEB5"/>
    <mergeCell ref="BEC5:BEE5"/>
    <mergeCell ref="BEI5:BEJ5"/>
    <mergeCell ref="BEK5:BEM5"/>
    <mergeCell ref="BEQ5:BER5"/>
    <mergeCell ref="BDE5:BDG5"/>
    <mergeCell ref="BDK5:BDL5"/>
    <mergeCell ref="BDM5:BDO5"/>
    <mergeCell ref="BDS5:BDT5"/>
    <mergeCell ref="BDU5:BDW5"/>
    <mergeCell ref="BFO5:BFP5"/>
    <mergeCell ref="BFQ5:BFS5"/>
    <mergeCell ref="BFW5:BFX5"/>
    <mergeCell ref="BFY5:BGA5"/>
    <mergeCell ref="BGE5:BGF5"/>
    <mergeCell ref="BES5:BEU5"/>
    <mergeCell ref="BEY5:BEZ5"/>
    <mergeCell ref="BFA5:BFC5"/>
    <mergeCell ref="BFG5:BFH5"/>
    <mergeCell ref="BFI5:BFK5"/>
    <mergeCell ref="BHC5:BHD5"/>
    <mergeCell ref="BHE5:BHG5"/>
    <mergeCell ref="BHK5:BHL5"/>
    <mergeCell ref="AWS5:AWU5"/>
    <mergeCell ref="AWY5:AWZ5"/>
    <mergeCell ref="AVM5:AVO5"/>
    <mergeCell ref="AVS5:AVT5"/>
    <mergeCell ref="AVU5:AVW5"/>
    <mergeCell ref="AWA5:AWB5"/>
    <mergeCell ref="AWC5:AWE5"/>
    <mergeCell ref="AXW5:AXX5"/>
    <mergeCell ref="AXY5:AYA5"/>
    <mergeCell ref="AYE5:AYF5"/>
    <mergeCell ref="AYG5:AYI5"/>
    <mergeCell ref="AYM5:AYN5"/>
    <mergeCell ref="AXA5:AXC5"/>
    <mergeCell ref="AXG5:AXH5"/>
    <mergeCell ref="AXI5:AXK5"/>
    <mergeCell ref="AXO5:AXP5"/>
    <mergeCell ref="AXQ5:AXS5"/>
    <mergeCell ref="AZK5:AZL5"/>
    <mergeCell ref="AZM5:AZO5"/>
    <mergeCell ref="AZS5:AZT5"/>
    <mergeCell ref="AZU5:AZW5"/>
    <mergeCell ref="BAA5:BAB5"/>
    <mergeCell ref="AYO5:AYQ5"/>
    <mergeCell ref="AYU5:AYV5"/>
    <mergeCell ref="AYW5:AYY5"/>
    <mergeCell ref="AZC5:AZD5"/>
    <mergeCell ref="AZE5:AZG5"/>
    <mergeCell ref="BAY5:BAZ5"/>
    <mergeCell ref="BBA5:BBC5"/>
    <mergeCell ref="BBG5:BBH5"/>
    <mergeCell ref="BBI5:BBK5"/>
    <mergeCell ref="BBO5:BBP5"/>
    <mergeCell ref="BAC5:BAE5"/>
    <mergeCell ref="BAI5:BAJ5"/>
    <mergeCell ref="BAK5:BAM5"/>
    <mergeCell ref="BAQ5:BAR5"/>
    <mergeCell ref="BAS5:BAU5"/>
    <mergeCell ref="ARS5:ART5"/>
    <mergeCell ref="ARU5:ARW5"/>
    <mergeCell ref="ASA5:ASB5"/>
    <mergeCell ref="ASC5:ASE5"/>
    <mergeCell ref="ASI5:ASJ5"/>
    <mergeCell ref="AQW5:AQY5"/>
    <mergeCell ref="ARC5:ARD5"/>
    <mergeCell ref="ARE5:ARG5"/>
    <mergeCell ref="ARK5:ARL5"/>
    <mergeCell ref="ARM5:ARO5"/>
    <mergeCell ref="ATG5:ATH5"/>
    <mergeCell ref="ATI5:ATK5"/>
    <mergeCell ref="ATO5:ATP5"/>
    <mergeCell ref="ATQ5:ATS5"/>
    <mergeCell ref="ATW5:ATX5"/>
    <mergeCell ref="ASK5:ASM5"/>
    <mergeCell ref="ASQ5:ASR5"/>
    <mergeCell ref="ASS5:ASU5"/>
    <mergeCell ref="ASY5:ASZ5"/>
    <mergeCell ref="ATA5:ATC5"/>
    <mergeCell ref="AUU5:AUV5"/>
    <mergeCell ref="AUW5:AUY5"/>
    <mergeCell ref="AVC5:AVD5"/>
    <mergeCell ref="AVE5:AVG5"/>
    <mergeCell ref="AVK5:AVL5"/>
    <mergeCell ref="ATY5:AUA5"/>
    <mergeCell ref="AUE5:AUF5"/>
    <mergeCell ref="AUG5:AUI5"/>
    <mergeCell ref="AUM5:AUN5"/>
    <mergeCell ref="AUO5:AUQ5"/>
    <mergeCell ref="AWI5:AWJ5"/>
    <mergeCell ref="AWK5:AWM5"/>
    <mergeCell ref="AWQ5:AWR5"/>
    <mergeCell ref="ALY5:AMA5"/>
    <mergeCell ref="AME5:AMF5"/>
    <mergeCell ref="AKS5:AKU5"/>
    <mergeCell ref="AKY5:AKZ5"/>
    <mergeCell ref="ALA5:ALC5"/>
    <mergeCell ref="ALG5:ALH5"/>
    <mergeCell ref="ALI5:ALK5"/>
    <mergeCell ref="ANC5:AND5"/>
    <mergeCell ref="ANE5:ANG5"/>
    <mergeCell ref="ANK5:ANL5"/>
    <mergeCell ref="ANM5:ANO5"/>
    <mergeCell ref="ANS5:ANT5"/>
    <mergeCell ref="AMG5:AMI5"/>
    <mergeCell ref="AMM5:AMN5"/>
    <mergeCell ref="AMO5:AMQ5"/>
    <mergeCell ref="AMU5:AMV5"/>
    <mergeCell ref="AMW5:AMY5"/>
    <mergeCell ref="AOQ5:AOR5"/>
    <mergeCell ref="AOS5:AOU5"/>
    <mergeCell ref="AOY5:AOZ5"/>
    <mergeCell ref="APA5:APC5"/>
    <mergeCell ref="APG5:APH5"/>
    <mergeCell ref="ANU5:ANW5"/>
    <mergeCell ref="AOA5:AOB5"/>
    <mergeCell ref="AOC5:AOE5"/>
    <mergeCell ref="AOI5:AOJ5"/>
    <mergeCell ref="AOK5:AOM5"/>
    <mergeCell ref="AQE5:AQF5"/>
    <mergeCell ref="AQG5:AQI5"/>
    <mergeCell ref="AQM5:AQN5"/>
    <mergeCell ref="AQO5:AQQ5"/>
    <mergeCell ref="AQU5:AQV5"/>
    <mergeCell ref="API5:APK5"/>
    <mergeCell ref="APO5:APP5"/>
    <mergeCell ref="APQ5:APS5"/>
    <mergeCell ref="APW5:APX5"/>
    <mergeCell ref="APY5:AQA5"/>
    <mergeCell ref="AGY5:AGZ5"/>
    <mergeCell ref="AHA5:AHC5"/>
    <mergeCell ref="AHG5:AHH5"/>
    <mergeCell ref="AHI5:AHK5"/>
    <mergeCell ref="AHO5:AHP5"/>
    <mergeCell ref="AGC5:AGE5"/>
    <mergeCell ref="AGI5:AGJ5"/>
    <mergeCell ref="AGK5:AGM5"/>
    <mergeCell ref="AGQ5:AGR5"/>
    <mergeCell ref="AGS5:AGU5"/>
    <mergeCell ref="AIM5:AIN5"/>
    <mergeCell ref="AIO5:AIQ5"/>
    <mergeCell ref="AIU5:AIV5"/>
    <mergeCell ref="AIW5:AIY5"/>
    <mergeCell ref="AJC5:AJD5"/>
    <mergeCell ref="AHQ5:AHS5"/>
    <mergeCell ref="AHW5:AHX5"/>
    <mergeCell ref="AHY5:AIA5"/>
    <mergeCell ref="AIE5:AIF5"/>
    <mergeCell ref="AIG5:AII5"/>
    <mergeCell ref="AKA5:AKB5"/>
    <mergeCell ref="AKC5:AKE5"/>
    <mergeCell ref="AKI5:AKJ5"/>
    <mergeCell ref="AKK5:AKM5"/>
    <mergeCell ref="AKQ5:AKR5"/>
    <mergeCell ref="AJE5:AJG5"/>
    <mergeCell ref="AJK5:AJL5"/>
    <mergeCell ref="AJM5:AJO5"/>
    <mergeCell ref="AJS5:AJT5"/>
    <mergeCell ref="AJU5:AJW5"/>
    <mergeCell ref="ALO5:ALP5"/>
    <mergeCell ref="ALQ5:ALS5"/>
    <mergeCell ref="ALW5:ALX5"/>
    <mergeCell ref="ABE5:ABG5"/>
    <mergeCell ref="ABK5:ABL5"/>
    <mergeCell ref="ZY5:AAA5"/>
    <mergeCell ref="AAE5:AAF5"/>
    <mergeCell ref="AAG5:AAI5"/>
    <mergeCell ref="AAM5:AAN5"/>
    <mergeCell ref="AAO5:AAQ5"/>
    <mergeCell ref="ACI5:ACJ5"/>
    <mergeCell ref="ACK5:ACM5"/>
    <mergeCell ref="ACQ5:ACR5"/>
    <mergeCell ref="ACS5:ACU5"/>
    <mergeCell ref="ACY5:ACZ5"/>
    <mergeCell ref="ABM5:ABO5"/>
    <mergeCell ref="ABS5:ABT5"/>
    <mergeCell ref="ABU5:ABW5"/>
    <mergeCell ref="ACA5:ACB5"/>
    <mergeCell ref="ACC5:ACE5"/>
    <mergeCell ref="ADW5:ADX5"/>
    <mergeCell ref="ADY5:AEA5"/>
    <mergeCell ref="AEE5:AEF5"/>
    <mergeCell ref="AEG5:AEI5"/>
    <mergeCell ref="AEM5:AEN5"/>
    <mergeCell ref="ADA5:ADC5"/>
    <mergeCell ref="ADG5:ADH5"/>
    <mergeCell ref="ADI5:ADK5"/>
    <mergeCell ref="ADO5:ADP5"/>
    <mergeCell ref="ADQ5:ADS5"/>
    <mergeCell ref="AFK5:AFL5"/>
    <mergeCell ref="AFM5:AFO5"/>
    <mergeCell ref="AFS5:AFT5"/>
    <mergeCell ref="AFU5:AFW5"/>
    <mergeCell ref="AGA5:AGB5"/>
    <mergeCell ref="AEO5:AEQ5"/>
    <mergeCell ref="AEU5:AEV5"/>
    <mergeCell ref="AEW5:AEY5"/>
    <mergeCell ref="AFC5:AFD5"/>
    <mergeCell ref="AFE5:AFG5"/>
    <mergeCell ref="WE5:WF5"/>
    <mergeCell ref="WG5:WI5"/>
    <mergeCell ref="WM5:WN5"/>
    <mergeCell ref="WO5:WQ5"/>
    <mergeCell ref="WU5:WV5"/>
    <mergeCell ref="VI5:VK5"/>
    <mergeCell ref="VO5:VP5"/>
    <mergeCell ref="VQ5:VS5"/>
    <mergeCell ref="VW5:VX5"/>
    <mergeCell ref="VY5:WA5"/>
    <mergeCell ref="XS5:XT5"/>
    <mergeCell ref="XU5:XW5"/>
    <mergeCell ref="YA5:YB5"/>
    <mergeCell ref="YC5:YE5"/>
    <mergeCell ref="YI5:YJ5"/>
    <mergeCell ref="WW5:WY5"/>
    <mergeCell ref="XC5:XD5"/>
    <mergeCell ref="XE5:XG5"/>
    <mergeCell ref="XK5:XL5"/>
    <mergeCell ref="XM5:XO5"/>
    <mergeCell ref="ZG5:ZH5"/>
    <mergeCell ref="ZI5:ZK5"/>
    <mergeCell ref="ZO5:ZP5"/>
    <mergeCell ref="ZQ5:ZS5"/>
    <mergeCell ref="ZW5:ZX5"/>
    <mergeCell ref="YK5:YM5"/>
    <mergeCell ref="YQ5:YR5"/>
    <mergeCell ref="YS5:YU5"/>
    <mergeCell ref="YY5:YZ5"/>
    <mergeCell ref="ZA5:ZC5"/>
    <mergeCell ref="AAU5:AAV5"/>
    <mergeCell ref="AAW5:AAY5"/>
    <mergeCell ref="ABC5:ABD5"/>
    <mergeCell ref="QK5:QM5"/>
    <mergeCell ref="QQ5:QR5"/>
    <mergeCell ref="PE5:PG5"/>
    <mergeCell ref="PK5:PL5"/>
    <mergeCell ref="PM5:PO5"/>
    <mergeCell ref="PS5:PT5"/>
    <mergeCell ref="PU5:PW5"/>
    <mergeCell ref="RO5:RP5"/>
    <mergeCell ref="RQ5:RS5"/>
    <mergeCell ref="RW5:RX5"/>
    <mergeCell ref="RY5:SA5"/>
    <mergeCell ref="SE5:SF5"/>
    <mergeCell ref="QS5:QU5"/>
    <mergeCell ref="QY5:QZ5"/>
    <mergeCell ref="RA5:RC5"/>
    <mergeCell ref="RG5:RH5"/>
    <mergeCell ref="RI5:RK5"/>
    <mergeCell ref="TC5:TD5"/>
    <mergeCell ref="TE5:TG5"/>
    <mergeCell ref="TK5:TL5"/>
    <mergeCell ref="TM5:TO5"/>
    <mergeCell ref="TS5:TT5"/>
    <mergeCell ref="SG5:SI5"/>
    <mergeCell ref="SM5:SN5"/>
    <mergeCell ref="SO5:SQ5"/>
    <mergeCell ref="SU5:SV5"/>
    <mergeCell ref="SW5:SY5"/>
    <mergeCell ref="UQ5:UR5"/>
    <mergeCell ref="US5:UU5"/>
    <mergeCell ref="UY5:UZ5"/>
    <mergeCell ref="VA5:VC5"/>
    <mergeCell ref="VG5:VH5"/>
    <mergeCell ref="TU5:TW5"/>
    <mergeCell ref="UA5:UB5"/>
    <mergeCell ref="UC5:UE5"/>
    <mergeCell ref="UI5:UJ5"/>
    <mergeCell ref="UK5:UM5"/>
    <mergeCell ref="LK5:LL5"/>
    <mergeCell ref="LM5:LO5"/>
    <mergeCell ref="LS5:LT5"/>
    <mergeCell ref="LU5:LW5"/>
    <mergeCell ref="MA5:MB5"/>
    <mergeCell ref="KO5:KQ5"/>
    <mergeCell ref="KU5:KV5"/>
    <mergeCell ref="KW5:KY5"/>
    <mergeCell ref="LC5:LD5"/>
    <mergeCell ref="LE5:LG5"/>
    <mergeCell ref="MY5:MZ5"/>
    <mergeCell ref="NA5:NC5"/>
    <mergeCell ref="NG5:NH5"/>
    <mergeCell ref="NI5:NK5"/>
    <mergeCell ref="NO5:NP5"/>
    <mergeCell ref="MC5:ME5"/>
    <mergeCell ref="MI5:MJ5"/>
    <mergeCell ref="MK5:MM5"/>
    <mergeCell ref="MQ5:MR5"/>
    <mergeCell ref="MS5:MU5"/>
    <mergeCell ref="OM5:ON5"/>
    <mergeCell ref="OO5:OQ5"/>
    <mergeCell ref="OU5:OV5"/>
    <mergeCell ref="OW5:OY5"/>
    <mergeCell ref="PC5:PD5"/>
    <mergeCell ref="NQ5:NS5"/>
    <mergeCell ref="NW5:NX5"/>
    <mergeCell ref="NY5:OA5"/>
    <mergeCell ref="OE5:OF5"/>
    <mergeCell ref="OG5:OI5"/>
    <mergeCell ref="QA5:QB5"/>
    <mergeCell ref="QC5:QE5"/>
    <mergeCell ref="QI5:QJ5"/>
    <mergeCell ref="WXN2:WXS3"/>
    <mergeCell ref="WXV2:WYA3"/>
    <mergeCell ref="WYD2:WYI3"/>
    <mergeCell ref="WYL2:WYQ3"/>
    <mergeCell ref="WYT2:WYY3"/>
    <mergeCell ref="WVZ2:WWE3"/>
    <mergeCell ref="WWH2:WWM3"/>
    <mergeCell ref="WWP2:WWU3"/>
    <mergeCell ref="WWX2:WXC3"/>
    <mergeCell ref="WXF2:WXK3"/>
    <mergeCell ref="XBV2:XCA3"/>
    <mergeCell ref="WZB2:WZG3"/>
    <mergeCell ref="WZJ2:WZO3"/>
    <mergeCell ref="WZR2:WZW3"/>
    <mergeCell ref="WZZ2:XAE3"/>
    <mergeCell ref="XAH2:XAM3"/>
    <mergeCell ref="XDZ2:XEE3"/>
    <mergeCell ref="XEH2:XEM3"/>
    <mergeCell ref="XEP2:XEU3"/>
    <mergeCell ref="XEX2:XFC3"/>
    <mergeCell ref="XCD2:XCI3"/>
    <mergeCell ref="XCL2:XCQ3"/>
    <mergeCell ref="XCT2:XCY3"/>
    <mergeCell ref="XDB2:XDG3"/>
    <mergeCell ref="XDJ2:XDO3"/>
    <mergeCell ref="C5:D5"/>
    <mergeCell ref="E5:G5"/>
    <mergeCell ref="XDR2:XDW3"/>
    <mergeCell ref="XAP2:XAU3"/>
    <mergeCell ref="XAX2:XBC3"/>
    <mergeCell ref="XBF2:XBK3"/>
    <mergeCell ref="XBN2:XBS3"/>
    <mergeCell ref="AY5:AZ5"/>
    <mergeCell ref="BA5:BC5"/>
    <mergeCell ref="BG5:BH5"/>
    <mergeCell ref="CE5:CF5"/>
    <mergeCell ref="CG5:CI5"/>
    <mergeCell ref="CM5:CN5"/>
    <mergeCell ref="CO5:CQ5"/>
    <mergeCell ref="CU5:CV5"/>
    <mergeCell ref="BI5:BK5"/>
    <mergeCell ref="BO5:BP5"/>
    <mergeCell ref="BQ5:BS5"/>
    <mergeCell ref="BW5:BX5"/>
    <mergeCell ref="BY5:CA5"/>
    <mergeCell ref="DS5:DT5"/>
    <mergeCell ref="DU5:DW5"/>
    <mergeCell ref="EA5:EB5"/>
    <mergeCell ref="EC5:EE5"/>
    <mergeCell ref="EI5:EJ5"/>
    <mergeCell ref="CW5:CY5"/>
    <mergeCell ref="DC5:DD5"/>
    <mergeCell ref="DE5:DG5"/>
    <mergeCell ref="DK5:DL5"/>
    <mergeCell ref="DM5:DO5"/>
    <mergeCell ref="FG5:FH5"/>
    <mergeCell ref="FI5:FK5"/>
    <mergeCell ref="FO5:FP5"/>
    <mergeCell ref="FQ5:FS5"/>
    <mergeCell ref="FW5:FX5"/>
    <mergeCell ref="EK5:EM5"/>
    <mergeCell ref="EQ5:ER5"/>
    <mergeCell ref="ES5:EU5"/>
    <mergeCell ref="EY5:EZ5"/>
    <mergeCell ref="WLF2:WLK3"/>
    <mergeCell ref="WLN2:WLS3"/>
    <mergeCell ref="WLV2:WMA3"/>
    <mergeCell ref="WMD2:WMI3"/>
    <mergeCell ref="WML2:WMQ3"/>
    <mergeCell ref="WJR2:WJW3"/>
    <mergeCell ref="WJZ2:WKE3"/>
    <mergeCell ref="WKH2:WKM3"/>
    <mergeCell ref="WKP2:WKU3"/>
    <mergeCell ref="WKX2:WLC3"/>
    <mergeCell ref="WOH2:WOM3"/>
    <mergeCell ref="WOP2:WOU3"/>
    <mergeCell ref="WOX2:WPC3"/>
    <mergeCell ref="WPF2:WPK3"/>
    <mergeCell ref="WPN2:WPS3"/>
    <mergeCell ref="WMT2:WMY3"/>
    <mergeCell ref="WNB2:WNG3"/>
    <mergeCell ref="WNJ2:WNO3"/>
    <mergeCell ref="WNR2:WNW3"/>
    <mergeCell ref="WNZ2:WOE3"/>
    <mergeCell ref="WRZ2:WSE3"/>
    <mergeCell ref="WSH2:WSM3"/>
    <mergeCell ref="WSP2:WSU3"/>
    <mergeCell ref="WPV2:WQA3"/>
    <mergeCell ref="WQD2:WQI3"/>
    <mergeCell ref="WQL2:WQQ3"/>
    <mergeCell ref="WQT2:WQY3"/>
    <mergeCell ref="WRB2:WRG3"/>
    <mergeCell ref="WUL2:WUQ3"/>
    <mergeCell ref="WUT2:WUY3"/>
    <mergeCell ref="WVB2:WVG3"/>
    <mergeCell ref="WVJ2:WVO3"/>
    <mergeCell ref="WVR2:WVW3"/>
    <mergeCell ref="WSX2:WTC3"/>
    <mergeCell ref="WTF2:WTK3"/>
    <mergeCell ref="WTN2:WTS3"/>
    <mergeCell ref="WTV2:WUA3"/>
    <mergeCell ref="WUD2:WUI3"/>
    <mergeCell ref="WRJ2:WRO3"/>
    <mergeCell ref="WRR2:WRW3"/>
    <mergeCell ref="VZV2:WAA3"/>
    <mergeCell ref="WAD2:WAI3"/>
    <mergeCell ref="VXJ2:VXO3"/>
    <mergeCell ref="VXR2:VXW3"/>
    <mergeCell ref="VXZ2:VYE3"/>
    <mergeCell ref="VYH2:VYM3"/>
    <mergeCell ref="VYP2:VYU3"/>
    <mergeCell ref="WBZ2:WCE3"/>
    <mergeCell ref="WCH2:WCM3"/>
    <mergeCell ref="WCP2:WCU3"/>
    <mergeCell ref="WCX2:WDC3"/>
    <mergeCell ref="WDF2:WDK3"/>
    <mergeCell ref="WAL2:WAQ3"/>
    <mergeCell ref="WAT2:WAY3"/>
    <mergeCell ref="WBB2:WBG3"/>
    <mergeCell ref="WBJ2:WBO3"/>
    <mergeCell ref="WBR2:WBW3"/>
    <mergeCell ref="WFB2:WFG3"/>
    <mergeCell ref="WFJ2:WFO3"/>
    <mergeCell ref="WFR2:WFW3"/>
    <mergeCell ref="WFZ2:WGE3"/>
    <mergeCell ref="WGH2:WGM3"/>
    <mergeCell ref="WDN2:WDS3"/>
    <mergeCell ref="WDV2:WEA3"/>
    <mergeCell ref="WED2:WEI3"/>
    <mergeCell ref="WEL2:WEQ3"/>
    <mergeCell ref="WET2:WEY3"/>
    <mergeCell ref="WID2:WII3"/>
    <mergeCell ref="WIL2:WIQ3"/>
    <mergeCell ref="WIT2:WIY3"/>
    <mergeCell ref="WJB2:WJG3"/>
    <mergeCell ref="WJJ2:WJO3"/>
    <mergeCell ref="WGP2:WGU3"/>
    <mergeCell ref="WGX2:WHC3"/>
    <mergeCell ref="WHF2:WHK3"/>
    <mergeCell ref="WHN2:WHS3"/>
    <mergeCell ref="WHV2:WIA3"/>
    <mergeCell ref="VPR2:VPW3"/>
    <mergeCell ref="VPZ2:VQE3"/>
    <mergeCell ref="VQH2:VQM3"/>
    <mergeCell ref="VQP2:VQU3"/>
    <mergeCell ref="VQX2:VRC3"/>
    <mergeCell ref="VOD2:VOI3"/>
    <mergeCell ref="VOL2:VOQ3"/>
    <mergeCell ref="VOT2:VOY3"/>
    <mergeCell ref="VPB2:VPG3"/>
    <mergeCell ref="VPJ2:VPO3"/>
    <mergeCell ref="VST2:VSY3"/>
    <mergeCell ref="VTB2:VTG3"/>
    <mergeCell ref="VTJ2:VTO3"/>
    <mergeCell ref="VTR2:VTW3"/>
    <mergeCell ref="VTZ2:VUE3"/>
    <mergeCell ref="VRF2:VRK3"/>
    <mergeCell ref="VRN2:VRS3"/>
    <mergeCell ref="VRV2:VSA3"/>
    <mergeCell ref="VSD2:VSI3"/>
    <mergeCell ref="VSL2:VSQ3"/>
    <mergeCell ref="VVV2:VWA3"/>
    <mergeCell ref="VWD2:VWI3"/>
    <mergeCell ref="VWL2:VWQ3"/>
    <mergeCell ref="VWT2:VWY3"/>
    <mergeCell ref="VXB2:VXG3"/>
    <mergeCell ref="VUH2:VUM3"/>
    <mergeCell ref="VUP2:VUU3"/>
    <mergeCell ref="VUX2:VVC3"/>
    <mergeCell ref="VVF2:VVK3"/>
    <mergeCell ref="VVN2:VVS3"/>
    <mergeCell ref="VYX2:VZC3"/>
    <mergeCell ref="VZF2:VZK3"/>
    <mergeCell ref="VZN2:VZS3"/>
    <mergeCell ref="VEH2:VEM3"/>
    <mergeCell ref="VEP2:VEU3"/>
    <mergeCell ref="VBV2:VCA3"/>
    <mergeCell ref="VCD2:VCI3"/>
    <mergeCell ref="VCL2:VCQ3"/>
    <mergeCell ref="VCT2:VCY3"/>
    <mergeCell ref="VDB2:VDG3"/>
    <mergeCell ref="VGL2:VGQ3"/>
    <mergeCell ref="VGT2:VGY3"/>
    <mergeCell ref="VHB2:VHG3"/>
    <mergeCell ref="VHJ2:VHO3"/>
    <mergeCell ref="VHR2:VHW3"/>
    <mergeCell ref="VEX2:VFC3"/>
    <mergeCell ref="VFF2:VFK3"/>
    <mergeCell ref="VFN2:VFS3"/>
    <mergeCell ref="VFV2:VGA3"/>
    <mergeCell ref="VGD2:VGI3"/>
    <mergeCell ref="VJN2:VJS3"/>
    <mergeCell ref="VJV2:VKA3"/>
    <mergeCell ref="VKD2:VKI3"/>
    <mergeCell ref="VKL2:VKQ3"/>
    <mergeCell ref="VKT2:VKY3"/>
    <mergeCell ref="VHZ2:VIE3"/>
    <mergeCell ref="VIH2:VIM3"/>
    <mergeCell ref="VIP2:VIU3"/>
    <mergeCell ref="VIX2:VJC3"/>
    <mergeCell ref="VJF2:VJK3"/>
    <mergeCell ref="VMP2:VMU3"/>
    <mergeCell ref="VMX2:VNC3"/>
    <mergeCell ref="VNF2:VNK3"/>
    <mergeCell ref="VNN2:VNS3"/>
    <mergeCell ref="VNV2:VOA3"/>
    <mergeCell ref="VLB2:VLG3"/>
    <mergeCell ref="VLJ2:VLO3"/>
    <mergeCell ref="VLR2:VLW3"/>
    <mergeCell ref="VLZ2:VME3"/>
    <mergeCell ref="VMH2:VMM3"/>
    <mergeCell ref="UUD2:UUI3"/>
    <mergeCell ref="UUL2:UUQ3"/>
    <mergeCell ref="UUT2:UUY3"/>
    <mergeCell ref="UVB2:UVG3"/>
    <mergeCell ref="UVJ2:UVO3"/>
    <mergeCell ref="USP2:USU3"/>
    <mergeCell ref="USX2:UTC3"/>
    <mergeCell ref="UTF2:UTK3"/>
    <mergeCell ref="UTN2:UTS3"/>
    <mergeCell ref="UTV2:UUA3"/>
    <mergeCell ref="UXF2:UXK3"/>
    <mergeCell ref="UXN2:UXS3"/>
    <mergeCell ref="UXV2:UYA3"/>
    <mergeCell ref="UYD2:UYI3"/>
    <mergeCell ref="UYL2:UYQ3"/>
    <mergeCell ref="UVR2:UVW3"/>
    <mergeCell ref="UVZ2:UWE3"/>
    <mergeCell ref="UWH2:UWM3"/>
    <mergeCell ref="UWP2:UWU3"/>
    <mergeCell ref="UWX2:UXC3"/>
    <mergeCell ref="VAH2:VAM3"/>
    <mergeCell ref="VAP2:VAU3"/>
    <mergeCell ref="VAX2:VBC3"/>
    <mergeCell ref="VBF2:VBK3"/>
    <mergeCell ref="VBN2:VBS3"/>
    <mergeCell ref="UYT2:UYY3"/>
    <mergeCell ref="UZB2:UZG3"/>
    <mergeCell ref="UZJ2:UZO3"/>
    <mergeCell ref="UZR2:UZW3"/>
    <mergeCell ref="UZZ2:VAE3"/>
    <mergeCell ref="VDJ2:VDO3"/>
    <mergeCell ref="VDR2:VDW3"/>
    <mergeCell ref="VDZ2:VEE3"/>
    <mergeCell ref="UIT2:UIY3"/>
    <mergeCell ref="UJB2:UJG3"/>
    <mergeCell ref="UGH2:UGM3"/>
    <mergeCell ref="UGP2:UGU3"/>
    <mergeCell ref="UGX2:UHC3"/>
    <mergeCell ref="UHF2:UHK3"/>
    <mergeCell ref="UHN2:UHS3"/>
    <mergeCell ref="UKX2:ULC3"/>
    <mergeCell ref="ULF2:ULK3"/>
    <mergeCell ref="ULN2:ULS3"/>
    <mergeCell ref="ULV2:UMA3"/>
    <mergeCell ref="UMD2:UMI3"/>
    <mergeCell ref="UJJ2:UJO3"/>
    <mergeCell ref="UJR2:UJW3"/>
    <mergeCell ref="UJZ2:UKE3"/>
    <mergeCell ref="UKH2:UKM3"/>
    <mergeCell ref="UKP2:UKU3"/>
    <mergeCell ref="UNZ2:UOE3"/>
    <mergeCell ref="UOH2:UOM3"/>
    <mergeCell ref="UOP2:UOU3"/>
    <mergeCell ref="UOX2:UPC3"/>
    <mergeCell ref="UPF2:UPK3"/>
    <mergeCell ref="UML2:UMQ3"/>
    <mergeCell ref="UMT2:UMY3"/>
    <mergeCell ref="UNB2:UNG3"/>
    <mergeCell ref="UNJ2:UNO3"/>
    <mergeCell ref="UNR2:UNW3"/>
    <mergeCell ref="URB2:URG3"/>
    <mergeCell ref="URJ2:URO3"/>
    <mergeCell ref="URR2:URW3"/>
    <mergeCell ref="URZ2:USE3"/>
    <mergeCell ref="USH2:USM3"/>
    <mergeCell ref="UPN2:UPS3"/>
    <mergeCell ref="UPV2:UQA3"/>
    <mergeCell ref="UQD2:UQI3"/>
    <mergeCell ref="UQL2:UQQ3"/>
    <mergeCell ref="UQT2:UQY3"/>
    <mergeCell ref="TYP2:TYU3"/>
    <mergeCell ref="TYX2:TZC3"/>
    <mergeCell ref="TZF2:TZK3"/>
    <mergeCell ref="TZN2:TZS3"/>
    <mergeCell ref="TZV2:UAA3"/>
    <mergeCell ref="TXB2:TXG3"/>
    <mergeCell ref="TXJ2:TXO3"/>
    <mergeCell ref="TXR2:TXW3"/>
    <mergeCell ref="TXZ2:TYE3"/>
    <mergeCell ref="TYH2:TYM3"/>
    <mergeCell ref="UBR2:UBW3"/>
    <mergeCell ref="UBZ2:UCE3"/>
    <mergeCell ref="UCH2:UCM3"/>
    <mergeCell ref="UCP2:UCU3"/>
    <mergeCell ref="UCX2:UDC3"/>
    <mergeCell ref="UAD2:UAI3"/>
    <mergeCell ref="UAL2:UAQ3"/>
    <mergeCell ref="UAT2:UAY3"/>
    <mergeCell ref="UBB2:UBG3"/>
    <mergeCell ref="UBJ2:UBO3"/>
    <mergeCell ref="UET2:UEY3"/>
    <mergeCell ref="UFB2:UFG3"/>
    <mergeCell ref="UFJ2:UFO3"/>
    <mergeCell ref="UFR2:UFW3"/>
    <mergeCell ref="UFZ2:UGE3"/>
    <mergeCell ref="UDF2:UDK3"/>
    <mergeCell ref="UDN2:UDS3"/>
    <mergeCell ref="UDV2:UEA3"/>
    <mergeCell ref="UED2:UEI3"/>
    <mergeCell ref="UEL2:UEQ3"/>
    <mergeCell ref="UHV2:UIA3"/>
    <mergeCell ref="UID2:UII3"/>
    <mergeCell ref="UIL2:UIQ3"/>
    <mergeCell ref="TNF2:TNK3"/>
    <mergeCell ref="TNN2:TNS3"/>
    <mergeCell ref="TKT2:TKY3"/>
    <mergeCell ref="TLB2:TLG3"/>
    <mergeCell ref="TLJ2:TLO3"/>
    <mergeCell ref="TLR2:TLW3"/>
    <mergeCell ref="TLZ2:TME3"/>
    <mergeCell ref="TPJ2:TPO3"/>
    <mergeCell ref="TPR2:TPW3"/>
    <mergeCell ref="TPZ2:TQE3"/>
    <mergeCell ref="TQH2:TQM3"/>
    <mergeCell ref="TQP2:TQU3"/>
    <mergeCell ref="TNV2:TOA3"/>
    <mergeCell ref="TOD2:TOI3"/>
    <mergeCell ref="TOL2:TOQ3"/>
    <mergeCell ref="TOT2:TOY3"/>
    <mergeCell ref="TPB2:TPG3"/>
    <mergeCell ref="TSL2:TSQ3"/>
    <mergeCell ref="TST2:TSY3"/>
    <mergeCell ref="TTB2:TTG3"/>
    <mergeCell ref="TTJ2:TTO3"/>
    <mergeCell ref="TTR2:TTW3"/>
    <mergeCell ref="TQX2:TRC3"/>
    <mergeCell ref="TRF2:TRK3"/>
    <mergeCell ref="TRN2:TRS3"/>
    <mergeCell ref="TRV2:TSA3"/>
    <mergeCell ref="TSD2:TSI3"/>
    <mergeCell ref="TVN2:TVS3"/>
    <mergeCell ref="TVV2:TWA3"/>
    <mergeCell ref="TWD2:TWI3"/>
    <mergeCell ref="TWL2:TWQ3"/>
    <mergeCell ref="TWT2:TWY3"/>
    <mergeCell ref="TTZ2:TUE3"/>
    <mergeCell ref="TUH2:TUM3"/>
    <mergeCell ref="TUP2:TUU3"/>
    <mergeCell ref="TUX2:TVC3"/>
    <mergeCell ref="TVF2:TVK3"/>
    <mergeCell ref="TDB2:TDG3"/>
    <mergeCell ref="TDJ2:TDO3"/>
    <mergeCell ref="TDR2:TDW3"/>
    <mergeCell ref="TDZ2:TEE3"/>
    <mergeCell ref="TEH2:TEM3"/>
    <mergeCell ref="TBN2:TBS3"/>
    <mergeCell ref="TBV2:TCA3"/>
    <mergeCell ref="TCD2:TCI3"/>
    <mergeCell ref="TCL2:TCQ3"/>
    <mergeCell ref="TCT2:TCY3"/>
    <mergeCell ref="TGD2:TGI3"/>
    <mergeCell ref="TGL2:TGQ3"/>
    <mergeCell ref="TGT2:TGY3"/>
    <mergeCell ref="THB2:THG3"/>
    <mergeCell ref="THJ2:THO3"/>
    <mergeCell ref="TEP2:TEU3"/>
    <mergeCell ref="TEX2:TFC3"/>
    <mergeCell ref="TFF2:TFK3"/>
    <mergeCell ref="TFN2:TFS3"/>
    <mergeCell ref="TFV2:TGA3"/>
    <mergeCell ref="TJF2:TJK3"/>
    <mergeCell ref="TJN2:TJS3"/>
    <mergeCell ref="TJV2:TKA3"/>
    <mergeCell ref="TKD2:TKI3"/>
    <mergeCell ref="TKL2:TKQ3"/>
    <mergeCell ref="THR2:THW3"/>
    <mergeCell ref="THZ2:TIE3"/>
    <mergeCell ref="TIH2:TIM3"/>
    <mergeCell ref="TIP2:TIU3"/>
    <mergeCell ref="TIX2:TJC3"/>
    <mergeCell ref="TMH2:TMM3"/>
    <mergeCell ref="TMP2:TMU3"/>
    <mergeCell ref="TMX2:TNC3"/>
    <mergeCell ref="SRR2:SRW3"/>
    <mergeCell ref="SRZ2:SSE3"/>
    <mergeCell ref="SPF2:SPK3"/>
    <mergeCell ref="SPN2:SPS3"/>
    <mergeCell ref="SPV2:SQA3"/>
    <mergeCell ref="SQD2:SQI3"/>
    <mergeCell ref="SQL2:SQQ3"/>
    <mergeCell ref="STV2:SUA3"/>
    <mergeCell ref="SUD2:SUI3"/>
    <mergeCell ref="SUL2:SUQ3"/>
    <mergeCell ref="SUT2:SUY3"/>
    <mergeCell ref="SVB2:SVG3"/>
    <mergeCell ref="SSH2:SSM3"/>
    <mergeCell ref="SSP2:SSU3"/>
    <mergeCell ref="SSX2:STC3"/>
    <mergeCell ref="STF2:STK3"/>
    <mergeCell ref="STN2:STS3"/>
    <mergeCell ref="SWX2:SXC3"/>
    <mergeCell ref="SXF2:SXK3"/>
    <mergeCell ref="SXN2:SXS3"/>
    <mergeCell ref="SXV2:SYA3"/>
    <mergeCell ref="SYD2:SYI3"/>
    <mergeCell ref="SVJ2:SVO3"/>
    <mergeCell ref="SVR2:SVW3"/>
    <mergeCell ref="SVZ2:SWE3"/>
    <mergeCell ref="SWH2:SWM3"/>
    <mergeCell ref="SWP2:SWU3"/>
    <mergeCell ref="SZZ2:TAE3"/>
    <mergeCell ref="TAH2:TAM3"/>
    <mergeCell ref="TAP2:TAU3"/>
    <mergeCell ref="TAX2:TBC3"/>
    <mergeCell ref="TBF2:TBK3"/>
    <mergeCell ref="SYL2:SYQ3"/>
    <mergeCell ref="SYT2:SYY3"/>
    <mergeCell ref="SZB2:SZG3"/>
    <mergeCell ref="SZJ2:SZO3"/>
    <mergeCell ref="SZR2:SZW3"/>
    <mergeCell ref="SHN2:SHS3"/>
    <mergeCell ref="SHV2:SIA3"/>
    <mergeCell ref="SID2:SII3"/>
    <mergeCell ref="SIL2:SIQ3"/>
    <mergeCell ref="SIT2:SIY3"/>
    <mergeCell ref="SFZ2:SGE3"/>
    <mergeCell ref="SGH2:SGM3"/>
    <mergeCell ref="SGP2:SGU3"/>
    <mergeCell ref="SGX2:SHC3"/>
    <mergeCell ref="SHF2:SHK3"/>
    <mergeCell ref="SKP2:SKU3"/>
    <mergeCell ref="SKX2:SLC3"/>
    <mergeCell ref="SLF2:SLK3"/>
    <mergeCell ref="SLN2:SLS3"/>
    <mergeCell ref="SLV2:SMA3"/>
    <mergeCell ref="SJB2:SJG3"/>
    <mergeCell ref="SJJ2:SJO3"/>
    <mergeCell ref="SJR2:SJW3"/>
    <mergeCell ref="SJZ2:SKE3"/>
    <mergeCell ref="SKH2:SKM3"/>
    <mergeCell ref="SNR2:SNW3"/>
    <mergeCell ref="SNZ2:SOE3"/>
    <mergeCell ref="SOH2:SOM3"/>
    <mergeCell ref="SOP2:SOU3"/>
    <mergeCell ref="SOX2:SPC3"/>
    <mergeCell ref="SMD2:SMI3"/>
    <mergeCell ref="SML2:SMQ3"/>
    <mergeCell ref="SMT2:SMY3"/>
    <mergeCell ref="SNB2:SNG3"/>
    <mergeCell ref="SNJ2:SNO3"/>
    <mergeCell ref="SQT2:SQY3"/>
    <mergeCell ref="SRB2:SRG3"/>
    <mergeCell ref="SRJ2:SRO3"/>
    <mergeCell ref="RWD2:RWI3"/>
    <mergeCell ref="RWL2:RWQ3"/>
    <mergeCell ref="RTR2:RTW3"/>
    <mergeCell ref="RTZ2:RUE3"/>
    <mergeCell ref="RUH2:RUM3"/>
    <mergeCell ref="RUP2:RUU3"/>
    <mergeCell ref="RUX2:RVC3"/>
    <mergeCell ref="RYH2:RYM3"/>
    <mergeCell ref="RYP2:RYU3"/>
    <mergeCell ref="RYX2:RZC3"/>
    <mergeCell ref="RZF2:RZK3"/>
    <mergeCell ref="RZN2:RZS3"/>
    <mergeCell ref="RWT2:RWY3"/>
    <mergeCell ref="RXB2:RXG3"/>
    <mergeCell ref="RXJ2:RXO3"/>
    <mergeCell ref="RXR2:RXW3"/>
    <mergeCell ref="RXZ2:RYE3"/>
    <mergeCell ref="SBJ2:SBO3"/>
    <mergeCell ref="SBR2:SBW3"/>
    <mergeCell ref="SBZ2:SCE3"/>
    <mergeCell ref="SCH2:SCM3"/>
    <mergeCell ref="SCP2:SCU3"/>
    <mergeCell ref="RZV2:SAA3"/>
    <mergeCell ref="SAD2:SAI3"/>
    <mergeCell ref="SAL2:SAQ3"/>
    <mergeCell ref="SAT2:SAY3"/>
    <mergeCell ref="SBB2:SBG3"/>
    <mergeCell ref="SEL2:SEQ3"/>
    <mergeCell ref="SET2:SEY3"/>
    <mergeCell ref="SFB2:SFG3"/>
    <mergeCell ref="SFJ2:SFO3"/>
    <mergeCell ref="SFR2:SFW3"/>
    <mergeCell ref="SCX2:SDC3"/>
    <mergeCell ref="SDF2:SDK3"/>
    <mergeCell ref="SDN2:SDS3"/>
    <mergeCell ref="SDV2:SEA3"/>
    <mergeCell ref="SED2:SEI3"/>
    <mergeCell ref="RLZ2:RME3"/>
    <mergeCell ref="RMH2:RMM3"/>
    <mergeCell ref="RMP2:RMU3"/>
    <mergeCell ref="RMX2:RNC3"/>
    <mergeCell ref="RNF2:RNK3"/>
    <mergeCell ref="RKL2:RKQ3"/>
    <mergeCell ref="RKT2:RKY3"/>
    <mergeCell ref="RLB2:RLG3"/>
    <mergeCell ref="RLJ2:RLO3"/>
    <mergeCell ref="RLR2:RLW3"/>
    <mergeCell ref="RPB2:RPG3"/>
    <mergeCell ref="RPJ2:RPO3"/>
    <mergeCell ref="RPR2:RPW3"/>
    <mergeCell ref="RPZ2:RQE3"/>
    <mergeCell ref="RQH2:RQM3"/>
    <mergeCell ref="RNN2:RNS3"/>
    <mergeCell ref="RNV2:ROA3"/>
    <mergeCell ref="ROD2:ROI3"/>
    <mergeCell ref="ROL2:ROQ3"/>
    <mergeCell ref="ROT2:ROY3"/>
    <mergeCell ref="RSD2:RSI3"/>
    <mergeCell ref="RSL2:RSQ3"/>
    <mergeCell ref="RST2:RSY3"/>
    <mergeCell ref="RTB2:RTG3"/>
    <mergeCell ref="RTJ2:RTO3"/>
    <mergeCell ref="RQP2:RQU3"/>
    <mergeCell ref="RQX2:RRC3"/>
    <mergeCell ref="RRF2:RRK3"/>
    <mergeCell ref="RRN2:RRS3"/>
    <mergeCell ref="RRV2:RSA3"/>
    <mergeCell ref="RVF2:RVK3"/>
    <mergeCell ref="RVN2:RVS3"/>
    <mergeCell ref="RVV2:RWA3"/>
    <mergeCell ref="RAP2:RAU3"/>
    <mergeCell ref="RAX2:RBC3"/>
    <mergeCell ref="QYD2:QYI3"/>
    <mergeCell ref="QYL2:QYQ3"/>
    <mergeCell ref="QYT2:QYY3"/>
    <mergeCell ref="QZB2:QZG3"/>
    <mergeCell ref="QZJ2:QZO3"/>
    <mergeCell ref="RCT2:RCY3"/>
    <mergeCell ref="RDB2:RDG3"/>
    <mergeCell ref="RDJ2:RDO3"/>
    <mergeCell ref="RDR2:RDW3"/>
    <mergeCell ref="RDZ2:REE3"/>
    <mergeCell ref="RBF2:RBK3"/>
    <mergeCell ref="RBN2:RBS3"/>
    <mergeCell ref="RBV2:RCA3"/>
    <mergeCell ref="RCD2:RCI3"/>
    <mergeCell ref="RCL2:RCQ3"/>
    <mergeCell ref="RFV2:RGA3"/>
    <mergeCell ref="RGD2:RGI3"/>
    <mergeCell ref="RGL2:RGQ3"/>
    <mergeCell ref="RGT2:RGY3"/>
    <mergeCell ref="RHB2:RHG3"/>
    <mergeCell ref="REH2:REM3"/>
    <mergeCell ref="REP2:REU3"/>
    <mergeCell ref="REX2:RFC3"/>
    <mergeCell ref="RFF2:RFK3"/>
    <mergeCell ref="RFN2:RFS3"/>
    <mergeCell ref="RIX2:RJC3"/>
    <mergeCell ref="RJF2:RJK3"/>
    <mergeCell ref="RJN2:RJS3"/>
    <mergeCell ref="RJV2:RKA3"/>
    <mergeCell ref="RKD2:RKI3"/>
    <mergeCell ref="RHJ2:RHO3"/>
    <mergeCell ref="RHR2:RHW3"/>
    <mergeCell ref="RHZ2:RIE3"/>
    <mergeCell ref="RIH2:RIM3"/>
    <mergeCell ref="RIP2:RIU3"/>
    <mergeCell ref="QQL2:QQQ3"/>
    <mergeCell ref="QQT2:QQY3"/>
    <mergeCell ref="QRB2:QRG3"/>
    <mergeCell ref="QRJ2:QRO3"/>
    <mergeCell ref="QRR2:QRW3"/>
    <mergeCell ref="QOX2:QPC3"/>
    <mergeCell ref="QPF2:QPK3"/>
    <mergeCell ref="QPN2:QPS3"/>
    <mergeCell ref="QPV2:QQA3"/>
    <mergeCell ref="QQD2:QQI3"/>
    <mergeCell ref="QTN2:QTS3"/>
    <mergeCell ref="QTV2:QUA3"/>
    <mergeCell ref="QUD2:QUI3"/>
    <mergeCell ref="QUL2:QUQ3"/>
    <mergeCell ref="QUT2:QUY3"/>
    <mergeCell ref="QRZ2:QSE3"/>
    <mergeCell ref="QSH2:QSM3"/>
    <mergeCell ref="QSP2:QSU3"/>
    <mergeCell ref="QSX2:QTC3"/>
    <mergeCell ref="QTF2:QTK3"/>
    <mergeCell ref="QWP2:QWU3"/>
    <mergeCell ref="QWX2:QXC3"/>
    <mergeCell ref="QXF2:QXK3"/>
    <mergeCell ref="QXN2:QXS3"/>
    <mergeCell ref="QXV2:QYA3"/>
    <mergeCell ref="QVB2:QVG3"/>
    <mergeCell ref="QVJ2:QVO3"/>
    <mergeCell ref="QVR2:QVW3"/>
    <mergeCell ref="QVZ2:QWE3"/>
    <mergeCell ref="QWH2:QWM3"/>
    <mergeCell ref="QZR2:QZW3"/>
    <mergeCell ref="QZZ2:RAE3"/>
    <mergeCell ref="RAH2:RAM3"/>
    <mergeCell ref="QFB2:QFG3"/>
    <mergeCell ref="QFJ2:QFO3"/>
    <mergeCell ref="QCP2:QCU3"/>
    <mergeCell ref="QCX2:QDC3"/>
    <mergeCell ref="QDF2:QDK3"/>
    <mergeCell ref="QDN2:QDS3"/>
    <mergeCell ref="QDV2:QEA3"/>
    <mergeCell ref="QHF2:QHK3"/>
    <mergeCell ref="QHN2:QHS3"/>
    <mergeCell ref="QHV2:QIA3"/>
    <mergeCell ref="QID2:QII3"/>
    <mergeCell ref="QIL2:QIQ3"/>
    <mergeCell ref="QFR2:QFW3"/>
    <mergeCell ref="QFZ2:QGE3"/>
    <mergeCell ref="QGH2:QGM3"/>
    <mergeCell ref="QGP2:QGU3"/>
    <mergeCell ref="QGX2:QHC3"/>
    <mergeCell ref="QKH2:QKM3"/>
    <mergeCell ref="QKP2:QKU3"/>
    <mergeCell ref="QKX2:QLC3"/>
    <mergeCell ref="QLF2:QLK3"/>
    <mergeCell ref="QLN2:QLS3"/>
    <mergeCell ref="QIT2:QIY3"/>
    <mergeCell ref="QJB2:QJG3"/>
    <mergeCell ref="QJJ2:QJO3"/>
    <mergeCell ref="QJR2:QJW3"/>
    <mergeCell ref="QJZ2:QKE3"/>
    <mergeCell ref="QNJ2:QNO3"/>
    <mergeCell ref="QNR2:QNW3"/>
    <mergeCell ref="QNZ2:QOE3"/>
    <mergeCell ref="QOH2:QOM3"/>
    <mergeCell ref="QOP2:QOU3"/>
    <mergeCell ref="QLV2:QMA3"/>
    <mergeCell ref="QMD2:QMI3"/>
    <mergeCell ref="QML2:QMQ3"/>
    <mergeCell ref="QMT2:QMY3"/>
    <mergeCell ref="QNB2:QNG3"/>
    <mergeCell ref="PUX2:PVC3"/>
    <mergeCell ref="PVF2:PVK3"/>
    <mergeCell ref="PVN2:PVS3"/>
    <mergeCell ref="PVV2:PWA3"/>
    <mergeCell ref="PWD2:PWI3"/>
    <mergeCell ref="PTJ2:PTO3"/>
    <mergeCell ref="PTR2:PTW3"/>
    <mergeCell ref="PTZ2:PUE3"/>
    <mergeCell ref="PUH2:PUM3"/>
    <mergeCell ref="PUP2:PUU3"/>
    <mergeCell ref="PXZ2:PYE3"/>
    <mergeCell ref="PYH2:PYM3"/>
    <mergeCell ref="PYP2:PYU3"/>
    <mergeCell ref="PYX2:PZC3"/>
    <mergeCell ref="PZF2:PZK3"/>
    <mergeCell ref="PWL2:PWQ3"/>
    <mergeCell ref="PWT2:PWY3"/>
    <mergeCell ref="PXB2:PXG3"/>
    <mergeCell ref="PXJ2:PXO3"/>
    <mergeCell ref="PXR2:PXW3"/>
    <mergeCell ref="QBB2:QBG3"/>
    <mergeCell ref="QBJ2:QBO3"/>
    <mergeCell ref="QBR2:QBW3"/>
    <mergeCell ref="QBZ2:QCE3"/>
    <mergeCell ref="QCH2:QCM3"/>
    <mergeCell ref="PZN2:PZS3"/>
    <mergeCell ref="PZV2:QAA3"/>
    <mergeCell ref="QAD2:QAI3"/>
    <mergeCell ref="QAL2:QAQ3"/>
    <mergeCell ref="QAT2:QAY3"/>
    <mergeCell ref="QED2:QEI3"/>
    <mergeCell ref="QEL2:QEQ3"/>
    <mergeCell ref="QET2:QEY3"/>
    <mergeCell ref="PJN2:PJS3"/>
    <mergeCell ref="PJV2:PKA3"/>
    <mergeCell ref="PHB2:PHG3"/>
    <mergeCell ref="PHJ2:PHO3"/>
    <mergeCell ref="PHR2:PHW3"/>
    <mergeCell ref="PHZ2:PIE3"/>
    <mergeCell ref="PIH2:PIM3"/>
    <mergeCell ref="PLR2:PLW3"/>
    <mergeCell ref="PLZ2:PME3"/>
    <mergeCell ref="PMH2:PMM3"/>
    <mergeCell ref="PMP2:PMU3"/>
    <mergeCell ref="PMX2:PNC3"/>
    <mergeCell ref="PKD2:PKI3"/>
    <mergeCell ref="PKL2:PKQ3"/>
    <mergeCell ref="PKT2:PKY3"/>
    <mergeCell ref="PLB2:PLG3"/>
    <mergeCell ref="PLJ2:PLO3"/>
    <mergeCell ref="POT2:POY3"/>
    <mergeCell ref="PPB2:PPG3"/>
    <mergeCell ref="PPJ2:PPO3"/>
    <mergeCell ref="PPR2:PPW3"/>
    <mergeCell ref="PPZ2:PQE3"/>
    <mergeCell ref="PNF2:PNK3"/>
    <mergeCell ref="PNN2:PNS3"/>
    <mergeCell ref="PNV2:POA3"/>
    <mergeCell ref="POD2:POI3"/>
    <mergeCell ref="POL2:POQ3"/>
    <mergeCell ref="PRV2:PSA3"/>
    <mergeCell ref="PSD2:PSI3"/>
    <mergeCell ref="PSL2:PSQ3"/>
    <mergeCell ref="PST2:PSY3"/>
    <mergeCell ref="PTB2:PTG3"/>
    <mergeCell ref="PQH2:PQM3"/>
    <mergeCell ref="PQP2:PQU3"/>
    <mergeCell ref="PQX2:PRC3"/>
    <mergeCell ref="PRF2:PRK3"/>
    <mergeCell ref="PRN2:PRS3"/>
    <mergeCell ref="OZJ2:OZO3"/>
    <mergeCell ref="OZR2:OZW3"/>
    <mergeCell ref="OZZ2:PAE3"/>
    <mergeCell ref="PAH2:PAM3"/>
    <mergeCell ref="PAP2:PAU3"/>
    <mergeCell ref="OXV2:OYA3"/>
    <mergeCell ref="OYD2:OYI3"/>
    <mergeCell ref="OYL2:OYQ3"/>
    <mergeCell ref="OYT2:OYY3"/>
    <mergeCell ref="OZB2:OZG3"/>
    <mergeCell ref="PCL2:PCQ3"/>
    <mergeCell ref="PCT2:PCY3"/>
    <mergeCell ref="PDB2:PDG3"/>
    <mergeCell ref="PDJ2:PDO3"/>
    <mergeCell ref="PDR2:PDW3"/>
    <mergeCell ref="PAX2:PBC3"/>
    <mergeCell ref="PBF2:PBK3"/>
    <mergeCell ref="PBN2:PBS3"/>
    <mergeCell ref="PBV2:PCA3"/>
    <mergeCell ref="PCD2:PCI3"/>
    <mergeCell ref="PFN2:PFS3"/>
    <mergeCell ref="PFV2:PGA3"/>
    <mergeCell ref="PGD2:PGI3"/>
    <mergeCell ref="PGL2:PGQ3"/>
    <mergeCell ref="PGT2:PGY3"/>
    <mergeCell ref="PDZ2:PEE3"/>
    <mergeCell ref="PEH2:PEM3"/>
    <mergeCell ref="PEP2:PEU3"/>
    <mergeCell ref="PEX2:PFC3"/>
    <mergeCell ref="PFF2:PFK3"/>
    <mergeCell ref="PIP2:PIU3"/>
    <mergeCell ref="PIX2:PJC3"/>
    <mergeCell ref="PJF2:PJK3"/>
    <mergeCell ref="ONZ2:OOE3"/>
    <mergeCell ref="OOH2:OOM3"/>
    <mergeCell ref="OLN2:OLS3"/>
    <mergeCell ref="OLV2:OMA3"/>
    <mergeCell ref="OMD2:OMI3"/>
    <mergeCell ref="OML2:OMQ3"/>
    <mergeCell ref="OMT2:OMY3"/>
    <mergeCell ref="OQD2:OQI3"/>
    <mergeCell ref="OQL2:OQQ3"/>
    <mergeCell ref="OQT2:OQY3"/>
    <mergeCell ref="ORB2:ORG3"/>
    <mergeCell ref="ORJ2:ORO3"/>
    <mergeCell ref="OOP2:OOU3"/>
    <mergeCell ref="OOX2:OPC3"/>
    <mergeCell ref="OPF2:OPK3"/>
    <mergeCell ref="OPN2:OPS3"/>
    <mergeCell ref="OPV2:OQA3"/>
    <mergeCell ref="OTF2:OTK3"/>
    <mergeCell ref="OTN2:OTS3"/>
    <mergeCell ref="OTV2:OUA3"/>
    <mergeCell ref="OUD2:OUI3"/>
    <mergeCell ref="OUL2:OUQ3"/>
    <mergeCell ref="ORR2:ORW3"/>
    <mergeCell ref="ORZ2:OSE3"/>
    <mergeCell ref="OSH2:OSM3"/>
    <mergeCell ref="OSP2:OSU3"/>
    <mergeCell ref="OSX2:OTC3"/>
    <mergeCell ref="OWH2:OWM3"/>
    <mergeCell ref="OWP2:OWU3"/>
    <mergeCell ref="OWX2:OXC3"/>
    <mergeCell ref="OXF2:OXK3"/>
    <mergeCell ref="OXN2:OXS3"/>
    <mergeCell ref="OUT2:OUY3"/>
    <mergeCell ref="OVB2:OVG3"/>
    <mergeCell ref="OVJ2:OVO3"/>
    <mergeCell ref="OVR2:OVW3"/>
    <mergeCell ref="OVZ2:OWE3"/>
    <mergeCell ref="ODV2:OEA3"/>
    <mergeCell ref="OED2:OEI3"/>
    <mergeCell ref="OEL2:OEQ3"/>
    <mergeCell ref="OET2:OEY3"/>
    <mergeCell ref="OFB2:OFG3"/>
    <mergeCell ref="OCH2:OCM3"/>
    <mergeCell ref="OCP2:OCU3"/>
    <mergeCell ref="OCX2:ODC3"/>
    <mergeCell ref="ODF2:ODK3"/>
    <mergeCell ref="ODN2:ODS3"/>
    <mergeCell ref="OGX2:OHC3"/>
    <mergeCell ref="OHF2:OHK3"/>
    <mergeCell ref="OHN2:OHS3"/>
    <mergeCell ref="OHV2:OIA3"/>
    <mergeCell ref="OID2:OII3"/>
    <mergeCell ref="OFJ2:OFO3"/>
    <mergeCell ref="OFR2:OFW3"/>
    <mergeCell ref="OFZ2:OGE3"/>
    <mergeCell ref="OGH2:OGM3"/>
    <mergeCell ref="OGP2:OGU3"/>
    <mergeCell ref="OJZ2:OKE3"/>
    <mergeCell ref="OKH2:OKM3"/>
    <mergeCell ref="OKP2:OKU3"/>
    <mergeCell ref="OKX2:OLC3"/>
    <mergeCell ref="OLF2:OLK3"/>
    <mergeCell ref="OIL2:OIQ3"/>
    <mergeCell ref="OIT2:OIY3"/>
    <mergeCell ref="OJB2:OJG3"/>
    <mergeCell ref="OJJ2:OJO3"/>
    <mergeCell ref="OJR2:OJW3"/>
    <mergeCell ref="ONB2:ONG3"/>
    <mergeCell ref="ONJ2:ONO3"/>
    <mergeCell ref="ONR2:ONW3"/>
    <mergeCell ref="NSL2:NSQ3"/>
    <mergeCell ref="NST2:NSY3"/>
    <mergeCell ref="NPZ2:NQE3"/>
    <mergeCell ref="NQH2:NQM3"/>
    <mergeCell ref="NQP2:NQU3"/>
    <mergeCell ref="NQX2:NRC3"/>
    <mergeCell ref="NRF2:NRK3"/>
    <mergeCell ref="NUP2:NUU3"/>
    <mergeCell ref="NUX2:NVC3"/>
    <mergeCell ref="NVF2:NVK3"/>
    <mergeCell ref="NVN2:NVS3"/>
    <mergeCell ref="NVV2:NWA3"/>
    <mergeCell ref="NTB2:NTG3"/>
    <mergeCell ref="NTJ2:NTO3"/>
    <mergeCell ref="NTR2:NTW3"/>
    <mergeCell ref="NTZ2:NUE3"/>
    <mergeCell ref="NUH2:NUM3"/>
    <mergeCell ref="NXR2:NXW3"/>
    <mergeCell ref="NXZ2:NYE3"/>
    <mergeCell ref="NYH2:NYM3"/>
    <mergeCell ref="NYP2:NYU3"/>
    <mergeCell ref="NYX2:NZC3"/>
    <mergeCell ref="NWD2:NWI3"/>
    <mergeCell ref="NWL2:NWQ3"/>
    <mergeCell ref="NWT2:NWY3"/>
    <mergeCell ref="NXB2:NXG3"/>
    <mergeCell ref="NXJ2:NXO3"/>
    <mergeCell ref="OAT2:OAY3"/>
    <mergeCell ref="OBB2:OBG3"/>
    <mergeCell ref="OBJ2:OBO3"/>
    <mergeCell ref="OBR2:OBW3"/>
    <mergeCell ref="OBZ2:OCE3"/>
    <mergeCell ref="NZF2:NZK3"/>
    <mergeCell ref="NZN2:NZS3"/>
    <mergeCell ref="NZV2:OAA3"/>
    <mergeCell ref="OAD2:OAI3"/>
    <mergeCell ref="OAL2:OAQ3"/>
    <mergeCell ref="NIH2:NIM3"/>
    <mergeCell ref="NIP2:NIU3"/>
    <mergeCell ref="NIX2:NJC3"/>
    <mergeCell ref="NJF2:NJK3"/>
    <mergeCell ref="NJN2:NJS3"/>
    <mergeCell ref="NGT2:NGY3"/>
    <mergeCell ref="NHB2:NHG3"/>
    <mergeCell ref="NHJ2:NHO3"/>
    <mergeCell ref="NHR2:NHW3"/>
    <mergeCell ref="NHZ2:NIE3"/>
    <mergeCell ref="NLJ2:NLO3"/>
    <mergeCell ref="NLR2:NLW3"/>
    <mergeCell ref="NLZ2:NME3"/>
    <mergeCell ref="NMH2:NMM3"/>
    <mergeCell ref="NMP2:NMU3"/>
    <mergeCell ref="NJV2:NKA3"/>
    <mergeCell ref="NKD2:NKI3"/>
    <mergeCell ref="NKL2:NKQ3"/>
    <mergeCell ref="NKT2:NKY3"/>
    <mergeCell ref="NLB2:NLG3"/>
    <mergeCell ref="NOL2:NOQ3"/>
    <mergeCell ref="NOT2:NOY3"/>
    <mergeCell ref="NPB2:NPG3"/>
    <mergeCell ref="NPJ2:NPO3"/>
    <mergeCell ref="NPR2:NPW3"/>
    <mergeCell ref="NMX2:NNC3"/>
    <mergeCell ref="NNF2:NNK3"/>
    <mergeCell ref="NNN2:NNS3"/>
    <mergeCell ref="NNV2:NOA3"/>
    <mergeCell ref="NOD2:NOI3"/>
    <mergeCell ref="NRN2:NRS3"/>
    <mergeCell ref="NRV2:NSA3"/>
    <mergeCell ref="NSD2:NSI3"/>
    <mergeCell ref="MWX2:MXC3"/>
    <mergeCell ref="MXF2:MXK3"/>
    <mergeCell ref="MUL2:MUQ3"/>
    <mergeCell ref="MUT2:MUY3"/>
    <mergeCell ref="MVB2:MVG3"/>
    <mergeCell ref="MVJ2:MVO3"/>
    <mergeCell ref="MVR2:MVW3"/>
    <mergeCell ref="MZB2:MZG3"/>
    <mergeCell ref="MZJ2:MZO3"/>
    <mergeCell ref="MZR2:MZW3"/>
    <mergeCell ref="MZZ2:NAE3"/>
    <mergeCell ref="NAH2:NAM3"/>
    <mergeCell ref="MXN2:MXS3"/>
    <mergeCell ref="MXV2:MYA3"/>
    <mergeCell ref="MYD2:MYI3"/>
    <mergeCell ref="MYL2:MYQ3"/>
    <mergeCell ref="MYT2:MYY3"/>
    <mergeCell ref="NCD2:NCI3"/>
    <mergeCell ref="NCL2:NCQ3"/>
    <mergeCell ref="NCT2:NCY3"/>
    <mergeCell ref="NDB2:NDG3"/>
    <mergeCell ref="NDJ2:NDO3"/>
    <mergeCell ref="NAP2:NAU3"/>
    <mergeCell ref="NAX2:NBC3"/>
    <mergeCell ref="NBF2:NBK3"/>
    <mergeCell ref="NBN2:NBS3"/>
    <mergeCell ref="NBV2:NCA3"/>
    <mergeCell ref="NFF2:NFK3"/>
    <mergeCell ref="NFN2:NFS3"/>
    <mergeCell ref="NFV2:NGA3"/>
    <mergeCell ref="NGD2:NGI3"/>
    <mergeCell ref="NGL2:NGQ3"/>
    <mergeCell ref="NDR2:NDW3"/>
    <mergeCell ref="NDZ2:NEE3"/>
    <mergeCell ref="NEH2:NEM3"/>
    <mergeCell ref="NEP2:NEU3"/>
    <mergeCell ref="NEX2:NFC3"/>
    <mergeCell ref="MMT2:MMY3"/>
    <mergeCell ref="MNB2:MNG3"/>
    <mergeCell ref="MNJ2:MNO3"/>
    <mergeCell ref="MNR2:MNW3"/>
    <mergeCell ref="MNZ2:MOE3"/>
    <mergeCell ref="MLF2:MLK3"/>
    <mergeCell ref="MLN2:MLS3"/>
    <mergeCell ref="MLV2:MMA3"/>
    <mergeCell ref="MMD2:MMI3"/>
    <mergeCell ref="MML2:MMQ3"/>
    <mergeCell ref="MPV2:MQA3"/>
    <mergeCell ref="MQD2:MQI3"/>
    <mergeCell ref="MQL2:MQQ3"/>
    <mergeCell ref="MQT2:MQY3"/>
    <mergeCell ref="MRB2:MRG3"/>
    <mergeCell ref="MOH2:MOM3"/>
    <mergeCell ref="MOP2:MOU3"/>
    <mergeCell ref="MOX2:MPC3"/>
    <mergeCell ref="MPF2:MPK3"/>
    <mergeCell ref="MPN2:MPS3"/>
    <mergeCell ref="MSX2:MTC3"/>
    <mergeCell ref="MTF2:MTK3"/>
    <mergeCell ref="MTN2:MTS3"/>
    <mergeCell ref="MTV2:MUA3"/>
    <mergeCell ref="MUD2:MUI3"/>
    <mergeCell ref="MRJ2:MRO3"/>
    <mergeCell ref="MRR2:MRW3"/>
    <mergeCell ref="MRZ2:MSE3"/>
    <mergeCell ref="MSH2:MSM3"/>
    <mergeCell ref="MSP2:MSU3"/>
    <mergeCell ref="MVZ2:MWE3"/>
    <mergeCell ref="MWH2:MWM3"/>
    <mergeCell ref="MWP2:MWU3"/>
    <mergeCell ref="MBJ2:MBO3"/>
    <mergeCell ref="MBR2:MBW3"/>
    <mergeCell ref="LYX2:LZC3"/>
    <mergeCell ref="LZF2:LZK3"/>
    <mergeCell ref="LZN2:LZS3"/>
    <mergeCell ref="LZV2:MAA3"/>
    <mergeCell ref="MAD2:MAI3"/>
    <mergeCell ref="MDN2:MDS3"/>
    <mergeCell ref="MDV2:MEA3"/>
    <mergeCell ref="MED2:MEI3"/>
    <mergeCell ref="MEL2:MEQ3"/>
    <mergeCell ref="MET2:MEY3"/>
    <mergeCell ref="MBZ2:MCE3"/>
    <mergeCell ref="MCH2:MCM3"/>
    <mergeCell ref="MCP2:MCU3"/>
    <mergeCell ref="MCX2:MDC3"/>
    <mergeCell ref="MDF2:MDK3"/>
    <mergeCell ref="MGP2:MGU3"/>
    <mergeCell ref="MGX2:MHC3"/>
    <mergeCell ref="MHF2:MHK3"/>
    <mergeCell ref="MHN2:MHS3"/>
    <mergeCell ref="MHV2:MIA3"/>
    <mergeCell ref="MFB2:MFG3"/>
    <mergeCell ref="MFJ2:MFO3"/>
    <mergeCell ref="MFR2:MFW3"/>
    <mergeCell ref="MFZ2:MGE3"/>
    <mergeCell ref="MGH2:MGM3"/>
    <mergeCell ref="MJR2:MJW3"/>
    <mergeCell ref="MJZ2:MKE3"/>
    <mergeCell ref="MKH2:MKM3"/>
    <mergeCell ref="MKP2:MKU3"/>
    <mergeCell ref="MKX2:MLC3"/>
    <mergeCell ref="MID2:MII3"/>
    <mergeCell ref="MIL2:MIQ3"/>
    <mergeCell ref="MIT2:MIY3"/>
    <mergeCell ref="MJB2:MJG3"/>
    <mergeCell ref="MJJ2:MJO3"/>
    <mergeCell ref="LRF2:LRK3"/>
    <mergeCell ref="LRN2:LRS3"/>
    <mergeCell ref="LRV2:LSA3"/>
    <mergeCell ref="LSD2:LSI3"/>
    <mergeCell ref="LSL2:LSQ3"/>
    <mergeCell ref="LPR2:LPW3"/>
    <mergeCell ref="LPZ2:LQE3"/>
    <mergeCell ref="LQH2:LQM3"/>
    <mergeCell ref="LQP2:LQU3"/>
    <mergeCell ref="LQX2:LRC3"/>
    <mergeCell ref="LUH2:LUM3"/>
    <mergeCell ref="LUP2:LUU3"/>
    <mergeCell ref="LUX2:LVC3"/>
    <mergeCell ref="LVF2:LVK3"/>
    <mergeCell ref="LVN2:LVS3"/>
    <mergeCell ref="LST2:LSY3"/>
    <mergeCell ref="LTB2:LTG3"/>
    <mergeCell ref="LTJ2:LTO3"/>
    <mergeCell ref="LTR2:LTW3"/>
    <mergeCell ref="LTZ2:LUE3"/>
    <mergeCell ref="LXJ2:LXO3"/>
    <mergeCell ref="LXR2:LXW3"/>
    <mergeCell ref="LXZ2:LYE3"/>
    <mergeCell ref="LYH2:LYM3"/>
    <mergeCell ref="LYP2:LYU3"/>
    <mergeCell ref="LVV2:LWA3"/>
    <mergeCell ref="LWD2:LWI3"/>
    <mergeCell ref="LWL2:LWQ3"/>
    <mergeCell ref="LWT2:LWY3"/>
    <mergeCell ref="LXB2:LXG3"/>
    <mergeCell ref="MAL2:MAQ3"/>
    <mergeCell ref="MAT2:MAY3"/>
    <mergeCell ref="MBB2:MBG3"/>
    <mergeCell ref="LFV2:LGA3"/>
    <mergeCell ref="LGD2:LGI3"/>
    <mergeCell ref="LDJ2:LDO3"/>
    <mergeCell ref="LDR2:LDW3"/>
    <mergeCell ref="LDZ2:LEE3"/>
    <mergeCell ref="LEH2:LEM3"/>
    <mergeCell ref="LEP2:LEU3"/>
    <mergeCell ref="LHZ2:LIE3"/>
    <mergeCell ref="LIH2:LIM3"/>
    <mergeCell ref="LIP2:LIU3"/>
    <mergeCell ref="LIX2:LJC3"/>
    <mergeCell ref="LJF2:LJK3"/>
    <mergeCell ref="LGL2:LGQ3"/>
    <mergeCell ref="LGT2:LGY3"/>
    <mergeCell ref="LHB2:LHG3"/>
    <mergeCell ref="LHJ2:LHO3"/>
    <mergeCell ref="LHR2:LHW3"/>
    <mergeCell ref="LLB2:LLG3"/>
    <mergeCell ref="LLJ2:LLO3"/>
    <mergeCell ref="LLR2:LLW3"/>
    <mergeCell ref="LLZ2:LME3"/>
    <mergeCell ref="LMH2:LMM3"/>
    <mergeCell ref="LJN2:LJS3"/>
    <mergeCell ref="LJV2:LKA3"/>
    <mergeCell ref="LKD2:LKI3"/>
    <mergeCell ref="LKL2:LKQ3"/>
    <mergeCell ref="LKT2:LKY3"/>
    <mergeCell ref="LOD2:LOI3"/>
    <mergeCell ref="LOL2:LOQ3"/>
    <mergeCell ref="LOT2:LOY3"/>
    <mergeCell ref="LPB2:LPG3"/>
    <mergeCell ref="LPJ2:LPO3"/>
    <mergeCell ref="LMP2:LMU3"/>
    <mergeCell ref="LMX2:LNC3"/>
    <mergeCell ref="LNF2:LNK3"/>
    <mergeCell ref="LNN2:LNS3"/>
    <mergeCell ref="LNV2:LOA3"/>
    <mergeCell ref="KVR2:KVW3"/>
    <mergeCell ref="KVZ2:KWE3"/>
    <mergeCell ref="KWH2:KWM3"/>
    <mergeCell ref="KWP2:KWU3"/>
    <mergeCell ref="KWX2:KXC3"/>
    <mergeCell ref="KUD2:KUI3"/>
    <mergeCell ref="KUL2:KUQ3"/>
    <mergeCell ref="KUT2:KUY3"/>
    <mergeCell ref="KVB2:KVG3"/>
    <mergeCell ref="KVJ2:KVO3"/>
    <mergeCell ref="KYT2:KYY3"/>
    <mergeCell ref="KZB2:KZG3"/>
    <mergeCell ref="KZJ2:KZO3"/>
    <mergeCell ref="KZR2:KZW3"/>
    <mergeCell ref="KZZ2:LAE3"/>
    <mergeCell ref="KXF2:KXK3"/>
    <mergeCell ref="KXN2:KXS3"/>
    <mergeCell ref="KXV2:KYA3"/>
    <mergeCell ref="KYD2:KYI3"/>
    <mergeCell ref="KYL2:KYQ3"/>
    <mergeCell ref="LBV2:LCA3"/>
    <mergeCell ref="LCD2:LCI3"/>
    <mergeCell ref="LCL2:LCQ3"/>
    <mergeCell ref="LCT2:LCY3"/>
    <mergeCell ref="LDB2:LDG3"/>
    <mergeCell ref="LAH2:LAM3"/>
    <mergeCell ref="LAP2:LAU3"/>
    <mergeCell ref="LAX2:LBC3"/>
    <mergeCell ref="LBF2:LBK3"/>
    <mergeCell ref="LBN2:LBS3"/>
    <mergeCell ref="LEX2:LFC3"/>
    <mergeCell ref="LFF2:LFK3"/>
    <mergeCell ref="LFN2:LFS3"/>
    <mergeCell ref="KKH2:KKM3"/>
    <mergeCell ref="KKP2:KKU3"/>
    <mergeCell ref="KHV2:KIA3"/>
    <mergeCell ref="KID2:KII3"/>
    <mergeCell ref="KIL2:KIQ3"/>
    <mergeCell ref="KIT2:KIY3"/>
    <mergeCell ref="KJB2:KJG3"/>
    <mergeCell ref="KML2:KMQ3"/>
    <mergeCell ref="KMT2:KMY3"/>
    <mergeCell ref="KNB2:KNG3"/>
    <mergeCell ref="KNJ2:KNO3"/>
    <mergeCell ref="KNR2:KNW3"/>
    <mergeCell ref="KKX2:KLC3"/>
    <mergeCell ref="KLF2:KLK3"/>
    <mergeCell ref="KLN2:KLS3"/>
    <mergeCell ref="KLV2:KMA3"/>
    <mergeCell ref="KMD2:KMI3"/>
    <mergeCell ref="KPN2:KPS3"/>
    <mergeCell ref="KPV2:KQA3"/>
    <mergeCell ref="KQD2:KQI3"/>
    <mergeCell ref="KQL2:KQQ3"/>
    <mergeCell ref="KQT2:KQY3"/>
    <mergeCell ref="KNZ2:KOE3"/>
    <mergeCell ref="KOH2:KOM3"/>
    <mergeCell ref="KOP2:KOU3"/>
    <mergeCell ref="KOX2:KPC3"/>
    <mergeCell ref="KPF2:KPK3"/>
    <mergeCell ref="KSP2:KSU3"/>
    <mergeCell ref="KSX2:KTC3"/>
    <mergeCell ref="KTF2:KTK3"/>
    <mergeCell ref="KTN2:KTS3"/>
    <mergeCell ref="KTV2:KUA3"/>
    <mergeCell ref="KRB2:KRG3"/>
    <mergeCell ref="KRJ2:KRO3"/>
    <mergeCell ref="KRR2:KRW3"/>
    <mergeCell ref="KRZ2:KSE3"/>
    <mergeCell ref="KSH2:KSM3"/>
    <mergeCell ref="KAD2:KAI3"/>
    <mergeCell ref="KAL2:KAQ3"/>
    <mergeCell ref="KAT2:KAY3"/>
    <mergeCell ref="KBB2:KBG3"/>
    <mergeCell ref="KBJ2:KBO3"/>
    <mergeCell ref="JYP2:JYU3"/>
    <mergeCell ref="JYX2:JZC3"/>
    <mergeCell ref="JZF2:JZK3"/>
    <mergeCell ref="JZN2:JZS3"/>
    <mergeCell ref="JZV2:KAA3"/>
    <mergeCell ref="KDF2:KDK3"/>
    <mergeCell ref="KDN2:KDS3"/>
    <mergeCell ref="KDV2:KEA3"/>
    <mergeCell ref="KED2:KEI3"/>
    <mergeCell ref="KEL2:KEQ3"/>
    <mergeCell ref="KBR2:KBW3"/>
    <mergeCell ref="KBZ2:KCE3"/>
    <mergeCell ref="KCH2:KCM3"/>
    <mergeCell ref="KCP2:KCU3"/>
    <mergeCell ref="KCX2:KDC3"/>
    <mergeCell ref="KGH2:KGM3"/>
    <mergeCell ref="KGP2:KGU3"/>
    <mergeCell ref="KGX2:KHC3"/>
    <mergeCell ref="KHF2:KHK3"/>
    <mergeCell ref="KHN2:KHS3"/>
    <mergeCell ref="KET2:KEY3"/>
    <mergeCell ref="KFB2:KFG3"/>
    <mergeCell ref="KFJ2:KFO3"/>
    <mergeCell ref="KFR2:KFW3"/>
    <mergeCell ref="KFZ2:KGE3"/>
    <mergeCell ref="KJJ2:KJO3"/>
    <mergeCell ref="KJR2:KJW3"/>
    <mergeCell ref="KJZ2:KKE3"/>
    <mergeCell ref="JOT2:JOY3"/>
    <mergeCell ref="JPB2:JPG3"/>
    <mergeCell ref="JMH2:JMM3"/>
    <mergeCell ref="JMP2:JMU3"/>
    <mergeCell ref="JMX2:JNC3"/>
    <mergeCell ref="JNF2:JNK3"/>
    <mergeCell ref="JNN2:JNS3"/>
    <mergeCell ref="JQX2:JRC3"/>
    <mergeCell ref="JRF2:JRK3"/>
    <mergeCell ref="JRN2:JRS3"/>
    <mergeCell ref="JRV2:JSA3"/>
    <mergeCell ref="JSD2:JSI3"/>
    <mergeCell ref="JPJ2:JPO3"/>
    <mergeCell ref="JPR2:JPW3"/>
    <mergeCell ref="JPZ2:JQE3"/>
    <mergeCell ref="JQH2:JQM3"/>
    <mergeCell ref="JQP2:JQU3"/>
    <mergeCell ref="JTZ2:JUE3"/>
    <mergeCell ref="JUH2:JUM3"/>
    <mergeCell ref="JUP2:JUU3"/>
    <mergeCell ref="JUX2:JVC3"/>
    <mergeCell ref="JVF2:JVK3"/>
    <mergeCell ref="JSL2:JSQ3"/>
    <mergeCell ref="JST2:JSY3"/>
    <mergeCell ref="JTB2:JTG3"/>
    <mergeCell ref="JTJ2:JTO3"/>
    <mergeCell ref="JTR2:JTW3"/>
    <mergeCell ref="JXB2:JXG3"/>
    <mergeCell ref="JXJ2:JXO3"/>
    <mergeCell ref="JXR2:JXW3"/>
    <mergeCell ref="JXZ2:JYE3"/>
    <mergeCell ref="JYH2:JYM3"/>
    <mergeCell ref="JVN2:JVS3"/>
    <mergeCell ref="JVV2:JWA3"/>
    <mergeCell ref="JWD2:JWI3"/>
    <mergeCell ref="JWL2:JWQ3"/>
    <mergeCell ref="JWT2:JWY3"/>
    <mergeCell ref="JEP2:JEU3"/>
    <mergeCell ref="JEX2:JFC3"/>
    <mergeCell ref="JFF2:JFK3"/>
    <mergeCell ref="JFN2:JFS3"/>
    <mergeCell ref="JFV2:JGA3"/>
    <mergeCell ref="JDB2:JDG3"/>
    <mergeCell ref="JDJ2:JDO3"/>
    <mergeCell ref="JDR2:JDW3"/>
    <mergeCell ref="JDZ2:JEE3"/>
    <mergeCell ref="JEH2:JEM3"/>
    <mergeCell ref="JHR2:JHW3"/>
    <mergeCell ref="JHZ2:JIE3"/>
    <mergeCell ref="JIH2:JIM3"/>
    <mergeCell ref="JIP2:JIU3"/>
    <mergeCell ref="JIX2:JJC3"/>
    <mergeCell ref="JGD2:JGI3"/>
    <mergeCell ref="JGL2:JGQ3"/>
    <mergeCell ref="JGT2:JGY3"/>
    <mergeCell ref="JHB2:JHG3"/>
    <mergeCell ref="JHJ2:JHO3"/>
    <mergeCell ref="JKT2:JKY3"/>
    <mergeCell ref="JLB2:JLG3"/>
    <mergeCell ref="JLJ2:JLO3"/>
    <mergeCell ref="JLR2:JLW3"/>
    <mergeCell ref="JLZ2:JME3"/>
    <mergeCell ref="JJF2:JJK3"/>
    <mergeCell ref="JJN2:JJS3"/>
    <mergeCell ref="JJV2:JKA3"/>
    <mergeCell ref="JKD2:JKI3"/>
    <mergeCell ref="JKL2:JKQ3"/>
    <mergeCell ref="JNV2:JOA3"/>
    <mergeCell ref="JOD2:JOI3"/>
    <mergeCell ref="JOL2:JOQ3"/>
    <mergeCell ref="ITF2:ITK3"/>
    <mergeCell ref="ITN2:ITS3"/>
    <mergeCell ref="IQT2:IQY3"/>
    <mergeCell ref="IRB2:IRG3"/>
    <mergeCell ref="IRJ2:IRO3"/>
    <mergeCell ref="IRR2:IRW3"/>
    <mergeCell ref="IRZ2:ISE3"/>
    <mergeCell ref="IVJ2:IVO3"/>
    <mergeCell ref="IVR2:IVW3"/>
    <mergeCell ref="IVZ2:IWE3"/>
    <mergeCell ref="IWH2:IWM3"/>
    <mergeCell ref="IWP2:IWU3"/>
    <mergeCell ref="ITV2:IUA3"/>
    <mergeCell ref="IUD2:IUI3"/>
    <mergeCell ref="IUL2:IUQ3"/>
    <mergeCell ref="IUT2:IUY3"/>
    <mergeCell ref="IVB2:IVG3"/>
    <mergeCell ref="IYL2:IYQ3"/>
    <mergeCell ref="IYT2:IYY3"/>
    <mergeCell ref="IZB2:IZG3"/>
    <mergeCell ref="IZJ2:IZO3"/>
    <mergeCell ref="IZR2:IZW3"/>
    <mergeCell ref="IWX2:IXC3"/>
    <mergeCell ref="IXF2:IXK3"/>
    <mergeCell ref="IXN2:IXS3"/>
    <mergeCell ref="IXV2:IYA3"/>
    <mergeCell ref="IYD2:IYI3"/>
    <mergeCell ref="JBN2:JBS3"/>
    <mergeCell ref="JBV2:JCA3"/>
    <mergeCell ref="JCD2:JCI3"/>
    <mergeCell ref="JCL2:JCQ3"/>
    <mergeCell ref="JCT2:JCY3"/>
    <mergeCell ref="IZZ2:JAE3"/>
    <mergeCell ref="JAH2:JAM3"/>
    <mergeCell ref="JAP2:JAU3"/>
    <mergeCell ref="JAX2:JBC3"/>
    <mergeCell ref="JBF2:JBK3"/>
    <mergeCell ref="IJB2:IJG3"/>
    <mergeCell ref="IJJ2:IJO3"/>
    <mergeCell ref="IJR2:IJW3"/>
    <mergeCell ref="IJZ2:IKE3"/>
    <mergeCell ref="IKH2:IKM3"/>
    <mergeCell ref="IHN2:IHS3"/>
    <mergeCell ref="IHV2:IIA3"/>
    <mergeCell ref="IID2:III3"/>
    <mergeCell ref="IIL2:IIQ3"/>
    <mergeCell ref="IIT2:IIY3"/>
    <mergeCell ref="IMD2:IMI3"/>
    <mergeCell ref="IML2:IMQ3"/>
    <mergeCell ref="IMT2:IMY3"/>
    <mergeCell ref="INB2:ING3"/>
    <mergeCell ref="INJ2:INO3"/>
    <mergeCell ref="IKP2:IKU3"/>
    <mergeCell ref="IKX2:ILC3"/>
    <mergeCell ref="ILF2:ILK3"/>
    <mergeCell ref="ILN2:ILS3"/>
    <mergeCell ref="ILV2:IMA3"/>
    <mergeCell ref="IPF2:IPK3"/>
    <mergeCell ref="IPN2:IPS3"/>
    <mergeCell ref="IPV2:IQA3"/>
    <mergeCell ref="IQD2:IQI3"/>
    <mergeCell ref="IQL2:IQQ3"/>
    <mergeCell ref="INR2:INW3"/>
    <mergeCell ref="INZ2:IOE3"/>
    <mergeCell ref="IOH2:IOM3"/>
    <mergeCell ref="IOP2:IOU3"/>
    <mergeCell ref="IOX2:IPC3"/>
    <mergeCell ref="ISH2:ISM3"/>
    <mergeCell ref="ISP2:ISU3"/>
    <mergeCell ref="ISX2:ITC3"/>
    <mergeCell ref="HXR2:HXW3"/>
    <mergeCell ref="HXZ2:HYE3"/>
    <mergeCell ref="HVF2:HVK3"/>
    <mergeCell ref="HVN2:HVS3"/>
    <mergeCell ref="HVV2:HWA3"/>
    <mergeCell ref="HWD2:HWI3"/>
    <mergeCell ref="HWL2:HWQ3"/>
    <mergeCell ref="HZV2:IAA3"/>
    <mergeCell ref="IAD2:IAI3"/>
    <mergeCell ref="IAL2:IAQ3"/>
    <mergeCell ref="IAT2:IAY3"/>
    <mergeCell ref="IBB2:IBG3"/>
    <mergeCell ref="HYH2:HYM3"/>
    <mergeCell ref="HYP2:HYU3"/>
    <mergeCell ref="HYX2:HZC3"/>
    <mergeCell ref="HZF2:HZK3"/>
    <mergeCell ref="HZN2:HZS3"/>
    <mergeCell ref="ICX2:IDC3"/>
    <mergeCell ref="IDF2:IDK3"/>
    <mergeCell ref="IDN2:IDS3"/>
    <mergeCell ref="IDV2:IEA3"/>
    <mergeCell ref="IED2:IEI3"/>
    <mergeCell ref="IBJ2:IBO3"/>
    <mergeCell ref="IBR2:IBW3"/>
    <mergeCell ref="IBZ2:ICE3"/>
    <mergeCell ref="ICH2:ICM3"/>
    <mergeCell ref="ICP2:ICU3"/>
    <mergeCell ref="IFZ2:IGE3"/>
    <mergeCell ref="IGH2:IGM3"/>
    <mergeCell ref="IGP2:IGU3"/>
    <mergeCell ref="IGX2:IHC3"/>
    <mergeCell ref="IHF2:IHK3"/>
    <mergeCell ref="IEL2:IEQ3"/>
    <mergeCell ref="IET2:IEY3"/>
    <mergeCell ref="IFB2:IFG3"/>
    <mergeCell ref="IFJ2:IFO3"/>
    <mergeCell ref="IFR2:IFW3"/>
    <mergeCell ref="HNN2:HNS3"/>
    <mergeCell ref="HNV2:HOA3"/>
    <mergeCell ref="HOD2:HOI3"/>
    <mergeCell ref="HOL2:HOQ3"/>
    <mergeCell ref="HOT2:HOY3"/>
    <mergeCell ref="HLZ2:HME3"/>
    <mergeCell ref="HMH2:HMM3"/>
    <mergeCell ref="HMP2:HMU3"/>
    <mergeCell ref="HMX2:HNC3"/>
    <mergeCell ref="HNF2:HNK3"/>
    <mergeCell ref="HQP2:HQU3"/>
    <mergeCell ref="HQX2:HRC3"/>
    <mergeCell ref="HRF2:HRK3"/>
    <mergeCell ref="HRN2:HRS3"/>
    <mergeCell ref="HRV2:HSA3"/>
    <mergeCell ref="HPB2:HPG3"/>
    <mergeCell ref="HPJ2:HPO3"/>
    <mergeCell ref="HPR2:HPW3"/>
    <mergeCell ref="HPZ2:HQE3"/>
    <mergeCell ref="HQH2:HQM3"/>
    <mergeCell ref="HTR2:HTW3"/>
    <mergeCell ref="HTZ2:HUE3"/>
    <mergeCell ref="HUH2:HUM3"/>
    <mergeCell ref="HUP2:HUU3"/>
    <mergeCell ref="HUX2:HVC3"/>
    <mergeCell ref="HSD2:HSI3"/>
    <mergeCell ref="HSL2:HSQ3"/>
    <mergeCell ref="HST2:HSY3"/>
    <mergeCell ref="HTB2:HTG3"/>
    <mergeCell ref="HTJ2:HTO3"/>
    <mergeCell ref="HWT2:HWY3"/>
    <mergeCell ref="HXB2:HXG3"/>
    <mergeCell ref="HXJ2:HXO3"/>
    <mergeCell ref="HCD2:HCI3"/>
    <mergeCell ref="HCL2:HCQ3"/>
    <mergeCell ref="GZR2:GZW3"/>
    <mergeCell ref="GZZ2:HAE3"/>
    <mergeCell ref="HAH2:HAM3"/>
    <mergeCell ref="HAP2:HAU3"/>
    <mergeCell ref="HAX2:HBC3"/>
    <mergeCell ref="HEH2:HEM3"/>
    <mergeCell ref="HEP2:HEU3"/>
    <mergeCell ref="HEX2:HFC3"/>
    <mergeCell ref="HFF2:HFK3"/>
    <mergeCell ref="HFN2:HFS3"/>
    <mergeCell ref="HCT2:HCY3"/>
    <mergeCell ref="HDB2:HDG3"/>
    <mergeCell ref="HDJ2:HDO3"/>
    <mergeCell ref="HDR2:HDW3"/>
    <mergeCell ref="HDZ2:HEE3"/>
    <mergeCell ref="HHJ2:HHO3"/>
    <mergeCell ref="HHR2:HHW3"/>
    <mergeCell ref="HHZ2:HIE3"/>
    <mergeCell ref="HIH2:HIM3"/>
    <mergeCell ref="HIP2:HIU3"/>
    <mergeCell ref="HFV2:HGA3"/>
    <mergeCell ref="HGD2:HGI3"/>
    <mergeCell ref="HGL2:HGQ3"/>
    <mergeCell ref="HGT2:HGY3"/>
    <mergeCell ref="HHB2:HHG3"/>
    <mergeCell ref="HKL2:HKQ3"/>
    <mergeCell ref="HKT2:HKY3"/>
    <mergeCell ref="HLB2:HLG3"/>
    <mergeCell ref="HLJ2:HLO3"/>
    <mergeCell ref="HLR2:HLW3"/>
    <mergeCell ref="HIX2:HJC3"/>
    <mergeCell ref="HJF2:HJK3"/>
    <mergeCell ref="HJN2:HJS3"/>
    <mergeCell ref="HJV2:HKA3"/>
    <mergeCell ref="HKD2:HKI3"/>
    <mergeCell ref="GRZ2:GSE3"/>
    <mergeCell ref="GSH2:GSM3"/>
    <mergeCell ref="GSP2:GSU3"/>
    <mergeCell ref="GSX2:GTC3"/>
    <mergeCell ref="GTF2:GTK3"/>
    <mergeCell ref="GQL2:GQQ3"/>
    <mergeCell ref="GQT2:GQY3"/>
    <mergeCell ref="GRB2:GRG3"/>
    <mergeCell ref="GRJ2:GRO3"/>
    <mergeCell ref="GRR2:GRW3"/>
    <mergeCell ref="GVB2:GVG3"/>
    <mergeCell ref="GVJ2:GVO3"/>
    <mergeCell ref="GVR2:GVW3"/>
    <mergeCell ref="GVZ2:GWE3"/>
    <mergeCell ref="GWH2:GWM3"/>
    <mergeCell ref="GTN2:GTS3"/>
    <mergeCell ref="GTV2:GUA3"/>
    <mergeCell ref="GUD2:GUI3"/>
    <mergeCell ref="GUL2:GUQ3"/>
    <mergeCell ref="GUT2:GUY3"/>
    <mergeCell ref="GYD2:GYI3"/>
    <mergeCell ref="GYL2:GYQ3"/>
    <mergeCell ref="GYT2:GYY3"/>
    <mergeCell ref="GZB2:GZG3"/>
    <mergeCell ref="GZJ2:GZO3"/>
    <mergeCell ref="GWP2:GWU3"/>
    <mergeCell ref="GWX2:GXC3"/>
    <mergeCell ref="GXF2:GXK3"/>
    <mergeCell ref="GXN2:GXS3"/>
    <mergeCell ref="GXV2:GYA3"/>
    <mergeCell ref="HBF2:HBK3"/>
    <mergeCell ref="HBN2:HBS3"/>
    <mergeCell ref="HBV2:HCA3"/>
    <mergeCell ref="GGP2:GGU3"/>
    <mergeCell ref="GGX2:GHC3"/>
    <mergeCell ref="GED2:GEI3"/>
    <mergeCell ref="GEL2:GEQ3"/>
    <mergeCell ref="GET2:GEY3"/>
    <mergeCell ref="GFB2:GFG3"/>
    <mergeCell ref="GFJ2:GFO3"/>
    <mergeCell ref="GIT2:GIY3"/>
    <mergeCell ref="GJB2:GJG3"/>
    <mergeCell ref="GJJ2:GJO3"/>
    <mergeCell ref="GJR2:GJW3"/>
    <mergeCell ref="GJZ2:GKE3"/>
    <mergeCell ref="GHF2:GHK3"/>
    <mergeCell ref="GHN2:GHS3"/>
    <mergeCell ref="GHV2:GIA3"/>
    <mergeCell ref="GID2:GII3"/>
    <mergeCell ref="GIL2:GIQ3"/>
    <mergeCell ref="GLV2:GMA3"/>
    <mergeCell ref="GMD2:GMI3"/>
    <mergeCell ref="GML2:GMQ3"/>
    <mergeCell ref="GMT2:GMY3"/>
    <mergeCell ref="GNB2:GNG3"/>
    <mergeCell ref="GKH2:GKM3"/>
    <mergeCell ref="GKP2:GKU3"/>
    <mergeCell ref="GKX2:GLC3"/>
    <mergeCell ref="GLF2:GLK3"/>
    <mergeCell ref="GLN2:GLS3"/>
    <mergeCell ref="GOX2:GPC3"/>
    <mergeCell ref="GPF2:GPK3"/>
    <mergeCell ref="GPN2:GPS3"/>
    <mergeCell ref="GPV2:GQA3"/>
    <mergeCell ref="GQD2:GQI3"/>
    <mergeCell ref="GNJ2:GNO3"/>
    <mergeCell ref="GNR2:GNW3"/>
    <mergeCell ref="GNZ2:GOE3"/>
    <mergeCell ref="GOH2:GOM3"/>
    <mergeCell ref="GOP2:GOU3"/>
    <mergeCell ref="FWL2:FWQ3"/>
    <mergeCell ref="FWT2:FWY3"/>
    <mergeCell ref="FXB2:FXG3"/>
    <mergeCell ref="FXJ2:FXO3"/>
    <mergeCell ref="FXR2:FXW3"/>
    <mergeCell ref="FUX2:FVC3"/>
    <mergeCell ref="FVF2:FVK3"/>
    <mergeCell ref="FVN2:FVS3"/>
    <mergeCell ref="FVV2:FWA3"/>
    <mergeCell ref="FWD2:FWI3"/>
    <mergeCell ref="FZN2:FZS3"/>
    <mergeCell ref="FZV2:GAA3"/>
    <mergeCell ref="GAD2:GAI3"/>
    <mergeCell ref="GAL2:GAQ3"/>
    <mergeCell ref="GAT2:GAY3"/>
    <mergeCell ref="FXZ2:FYE3"/>
    <mergeCell ref="FYH2:FYM3"/>
    <mergeCell ref="FYP2:FYU3"/>
    <mergeCell ref="FYX2:FZC3"/>
    <mergeCell ref="FZF2:FZK3"/>
    <mergeCell ref="GCP2:GCU3"/>
    <mergeCell ref="GCX2:GDC3"/>
    <mergeCell ref="GDF2:GDK3"/>
    <mergeCell ref="GDN2:GDS3"/>
    <mergeCell ref="GDV2:GEA3"/>
    <mergeCell ref="GBB2:GBG3"/>
    <mergeCell ref="GBJ2:GBO3"/>
    <mergeCell ref="GBR2:GBW3"/>
    <mergeCell ref="GBZ2:GCE3"/>
    <mergeCell ref="GCH2:GCM3"/>
    <mergeCell ref="GFR2:GFW3"/>
    <mergeCell ref="GFZ2:GGE3"/>
    <mergeCell ref="GGH2:GGM3"/>
    <mergeCell ref="FLB2:FLG3"/>
    <mergeCell ref="FLJ2:FLO3"/>
    <mergeCell ref="FIP2:FIU3"/>
    <mergeCell ref="FIX2:FJC3"/>
    <mergeCell ref="FJF2:FJK3"/>
    <mergeCell ref="FJN2:FJS3"/>
    <mergeCell ref="FJV2:FKA3"/>
    <mergeCell ref="FNF2:FNK3"/>
    <mergeCell ref="FNN2:FNS3"/>
    <mergeCell ref="FNV2:FOA3"/>
    <mergeCell ref="FOD2:FOI3"/>
    <mergeCell ref="FOL2:FOQ3"/>
    <mergeCell ref="FLR2:FLW3"/>
    <mergeCell ref="FLZ2:FME3"/>
    <mergeCell ref="FMH2:FMM3"/>
    <mergeCell ref="FMP2:FMU3"/>
    <mergeCell ref="FMX2:FNC3"/>
    <mergeCell ref="FQH2:FQM3"/>
    <mergeCell ref="FQP2:FQU3"/>
    <mergeCell ref="FQX2:FRC3"/>
    <mergeCell ref="FRF2:FRK3"/>
    <mergeCell ref="FRN2:FRS3"/>
    <mergeCell ref="FOT2:FOY3"/>
    <mergeCell ref="FPB2:FPG3"/>
    <mergeCell ref="FPJ2:FPO3"/>
    <mergeCell ref="FPR2:FPW3"/>
    <mergeCell ref="FPZ2:FQE3"/>
    <mergeCell ref="FTJ2:FTO3"/>
    <mergeCell ref="FTR2:FTW3"/>
    <mergeCell ref="FTZ2:FUE3"/>
    <mergeCell ref="FUH2:FUM3"/>
    <mergeCell ref="FUP2:FUU3"/>
    <mergeCell ref="FRV2:FSA3"/>
    <mergeCell ref="FSD2:FSI3"/>
    <mergeCell ref="FSL2:FSQ3"/>
    <mergeCell ref="FST2:FSY3"/>
    <mergeCell ref="FTB2:FTG3"/>
    <mergeCell ref="FAX2:FBC3"/>
    <mergeCell ref="FBF2:FBK3"/>
    <mergeCell ref="FBN2:FBS3"/>
    <mergeCell ref="FBV2:FCA3"/>
    <mergeCell ref="FCD2:FCI3"/>
    <mergeCell ref="EZJ2:EZO3"/>
    <mergeCell ref="EZR2:EZW3"/>
    <mergeCell ref="EZZ2:FAE3"/>
    <mergeCell ref="FAH2:FAM3"/>
    <mergeCell ref="FAP2:FAU3"/>
    <mergeCell ref="FDZ2:FEE3"/>
    <mergeCell ref="FEH2:FEM3"/>
    <mergeCell ref="FEP2:FEU3"/>
    <mergeCell ref="FEX2:FFC3"/>
    <mergeCell ref="FFF2:FFK3"/>
    <mergeCell ref="FCL2:FCQ3"/>
    <mergeCell ref="FCT2:FCY3"/>
    <mergeCell ref="FDB2:FDG3"/>
    <mergeCell ref="FDJ2:FDO3"/>
    <mergeCell ref="FDR2:FDW3"/>
    <mergeCell ref="FHB2:FHG3"/>
    <mergeCell ref="FHJ2:FHO3"/>
    <mergeCell ref="FHR2:FHW3"/>
    <mergeCell ref="FHZ2:FIE3"/>
    <mergeCell ref="FIH2:FIM3"/>
    <mergeCell ref="FFN2:FFS3"/>
    <mergeCell ref="FFV2:FGA3"/>
    <mergeCell ref="FGD2:FGI3"/>
    <mergeCell ref="FGL2:FGQ3"/>
    <mergeCell ref="FGT2:FGY3"/>
    <mergeCell ref="FKD2:FKI3"/>
    <mergeCell ref="FKL2:FKQ3"/>
    <mergeCell ref="FKT2:FKY3"/>
    <mergeCell ref="EPN2:EPS3"/>
    <mergeCell ref="EPV2:EQA3"/>
    <mergeCell ref="ENB2:ENG3"/>
    <mergeCell ref="ENJ2:ENO3"/>
    <mergeCell ref="ENR2:ENW3"/>
    <mergeCell ref="ENZ2:EOE3"/>
    <mergeCell ref="EOH2:EOM3"/>
    <mergeCell ref="ERR2:ERW3"/>
    <mergeCell ref="ERZ2:ESE3"/>
    <mergeCell ref="ESH2:ESM3"/>
    <mergeCell ref="ESP2:ESU3"/>
    <mergeCell ref="ESX2:ETC3"/>
    <mergeCell ref="EQD2:EQI3"/>
    <mergeCell ref="EQL2:EQQ3"/>
    <mergeCell ref="EQT2:EQY3"/>
    <mergeCell ref="ERB2:ERG3"/>
    <mergeCell ref="ERJ2:ERO3"/>
    <mergeCell ref="EUT2:EUY3"/>
    <mergeCell ref="EVB2:EVG3"/>
    <mergeCell ref="EVJ2:EVO3"/>
    <mergeCell ref="EVR2:EVW3"/>
    <mergeCell ref="EVZ2:EWE3"/>
    <mergeCell ref="ETF2:ETK3"/>
    <mergeCell ref="ETN2:ETS3"/>
    <mergeCell ref="ETV2:EUA3"/>
    <mergeCell ref="EUD2:EUI3"/>
    <mergeCell ref="EUL2:EUQ3"/>
    <mergeCell ref="EXV2:EYA3"/>
    <mergeCell ref="EYD2:EYI3"/>
    <mergeCell ref="EYL2:EYQ3"/>
    <mergeCell ref="EYT2:EYY3"/>
    <mergeCell ref="EZB2:EZG3"/>
    <mergeCell ref="EWH2:EWM3"/>
    <mergeCell ref="EWP2:EWU3"/>
    <mergeCell ref="EWX2:EXC3"/>
    <mergeCell ref="EXF2:EXK3"/>
    <mergeCell ref="EXN2:EXS3"/>
    <mergeCell ref="EFJ2:EFO3"/>
    <mergeCell ref="EFR2:EFW3"/>
    <mergeCell ref="EFZ2:EGE3"/>
    <mergeCell ref="EGH2:EGM3"/>
    <mergeCell ref="EGP2:EGU3"/>
    <mergeCell ref="EDV2:EEA3"/>
    <mergeCell ref="EED2:EEI3"/>
    <mergeCell ref="EEL2:EEQ3"/>
    <mergeCell ref="EET2:EEY3"/>
    <mergeCell ref="EFB2:EFG3"/>
    <mergeCell ref="EIL2:EIQ3"/>
    <mergeCell ref="EIT2:EIY3"/>
    <mergeCell ref="EJB2:EJG3"/>
    <mergeCell ref="EJJ2:EJO3"/>
    <mergeCell ref="EJR2:EJW3"/>
    <mergeCell ref="EGX2:EHC3"/>
    <mergeCell ref="EHF2:EHK3"/>
    <mergeCell ref="EHN2:EHS3"/>
    <mergeCell ref="EHV2:EIA3"/>
    <mergeCell ref="EID2:EII3"/>
    <mergeCell ref="ELN2:ELS3"/>
    <mergeCell ref="ELV2:EMA3"/>
    <mergeCell ref="EMD2:EMI3"/>
    <mergeCell ref="EML2:EMQ3"/>
    <mergeCell ref="EMT2:EMY3"/>
    <mergeCell ref="EJZ2:EKE3"/>
    <mergeCell ref="EKH2:EKM3"/>
    <mergeCell ref="EKP2:EKU3"/>
    <mergeCell ref="EKX2:ELC3"/>
    <mergeCell ref="ELF2:ELK3"/>
    <mergeCell ref="EOP2:EOU3"/>
    <mergeCell ref="EOX2:EPC3"/>
    <mergeCell ref="EPF2:EPK3"/>
    <mergeCell ref="DTZ2:DUE3"/>
    <mergeCell ref="DUH2:DUM3"/>
    <mergeCell ref="DRN2:DRS3"/>
    <mergeCell ref="DRV2:DSA3"/>
    <mergeCell ref="DSD2:DSI3"/>
    <mergeCell ref="DSL2:DSQ3"/>
    <mergeCell ref="DST2:DSY3"/>
    <mergeCell ref="DWD2:DWI3"/>
    <mergeCell ref="DWL2:DWQ3"/>
    <mergeCell ref="DWT2:DWY3"/>
    <mergeCell ref="DXB2:DXG3"/>
    <mergeCell ref="DXJ2:DXO3"/>
    <mergeCell ref="DUP2:DUU3"/>
    <mergeCell ref="DUX2:DVC3"/>
    <mergeCell ref="DVF2:DVK3"/>
    <mergeCell ref="DVN2:DVS3"/>
    <mergeCell ref="DVV2:DWA3"/>
    <mergeCell ref="DZF2:DZK3"/>
    <mergeCell ref="DZN2:DZS3"/>
    <mergeCell ref="DZV2:EAA3"/>
    <mergeCell ref="EAD2:EAI3"/>
    <mergeCell ref="EAL2:EAQ3"/>
    <mergeCell ref="DXR2:DXW3"/>
    <mergeCell ref="DXZ2:DYE3"/>
    <mergeCell ref="DYH2:DYM3"/>
    <mergeCell ref="DYP2:DYU3"/>
    <mergeCell ref="DYX2:DZC3"/>
    <mergeCell ref="ECH2:ECM3"/>
    <mergeCell ref="ECP2:ECU3"/>
    <mergeCell ref="ECX2:EDC3"/>
    <mergeCell ref="EDF2:EDK3"/>
    <mergeCell ref="EDN2:EDS3"/>
    <mergeCell ref="EAT2:EAY3"/>
    <mergeCell ref="EBB2:EBG3"/>
    <mergeCell ref="EBJ2:EBO3"/>
    <mergeCell ref="EBR2:EBW3"/>
    <mergeCell ref="EBZ2:ECE3"/>
    <mergeCell ref="DJV2:DKA3"/>
    <mergeCell ref="DKD2:DKI3"/>
    <mergeCell ref="DKL2:DKQ3"/>
    <mergeCell ref="DKT2:DKY3"/>
    <mergeCell ref="DLB2:DLG3"/>
    <mergeCell ref="DIH2:DIM3"/>
    <mergeCell ref="DIP2:DIU3"/>
    <mergeCell ref="DIX2:DJC3"/>
    <mergeCell ref="DJF2:DJK3"/>
    <mergeCell ref="DJN2:DJS3"/>
    <mergeCell ref="DMX2:DNC3"/>
    <mergeCell ref="DNF2:DNK3"/>
    <mergeCell ref="DNN2:DNS3"/>
    <mergeCell ref="DNV2:DOA3"/>
    <mergeCell ref="DOD2:DOI3"/>
    <mergeCell ref="DLJ2:DLO3"/>
    <mergeCell ref="DLR2:DLW3"/>
    <mergeCell ref="DLZ2:DME3"/>
    <mergeCell ref="DMH2:DMM3"/>
    <mergeCell ref="DMP2:DMU3"/>
    <mergeCell ref="DPZ2:DQE3"/>
    <mergeCell ref="DQH2:DQM3"/>
    <mergeCell ref="DQP2:DQU3"/>
    <mergeCell ref="DQX2:DRC3"/>
    <mergeCell ref="DRF2:DRK3"/>
    <mergeCell ref="DOL2:DOQ3"/>
    <mergeCell ref="DOT2:DOY3"/>
    <mergeCell ref="DPB2:DPG3"/>
    <mergeCell ref="DPJ2:DPO3"/>
    <mergeCell ref="DPR2:DPW3"/>
    <mergeCell ref="DTB2:DTG3"/>
    <mergeCell ref="DTJ2:DTO3"/>
    <mergeCell ref="DTR2:DTW3"/>
    <mergeCell ref="CYL2:CYQ3"/>
    <mergeCell ref="CYT2:CYY3"/>
    <mergeCell ref="CVZ2:CWE3"/>
    <mergeCell ref="CWH2:CWM3"/>
    <mergeCell ref="CWP2:CWU3"/>
    <mergeCell ref="CWX2:CXC3"/>
    <mergeCell ref="CXF2:CXK3"/>
    <mergeCell ref="DAP2:DAU3"/>
    <mergeCell ref="DAX2:DBC3"/>
    <mergeCell ref="DBF2:DBK3"/>
    <mergeCell ref="DBN2:DBS3"/>
    <mergeCell ref="DBV2:DCA3"/>
    <mergeCell ref="CZB2:CZG3"/>
    <mergeCell ref="CZJ2:CZO3"/>
    <mergeCell ref="CZR2:CZW3"/>
    <mergeCell ref="CZZ2:DAE3"/>
    <mergeCell ref="DAH2:DAM3"/>
    <mergeCell ref="DDR2:DDW3"/>
    <mergeCell ref="DDZ2:DEE3"/>
    <mergeCell ref="DEH2:DEM3"/>
    <mergeCell ref="DEP2:DEU3"/>
    <mergeCell ref="DEX2:DFC3"/>
    <mergeCell ref="DCD2:DCI3"/>
    <mergeCell ref="DCL2:DCQ3"/>
    <mergeCell ref="DCT2:DCY3"/>
    <mergeCell ref="DDB2:DDG3"/>
    <mergeCell ref="DDJ2:DDO3"/>
    <mergeCell ref="DGT2:DGY3"/>
    <mergeCell ref="DHB2:DHG3"/>
    <mergeCell ref="DHJ2:DHO3"/>
    <mergeCell ref="DHR2:DHW3"/>
    <mergeCell ref="DHZ2:DIE3"/>
    <mergeCell ref="DFF2:DFK3"/>
    <mergeCell ref="DFN2:DFS3"/>
    <mergeCell ref="DFV2:DGA3"/>
    <mergeCell ref="DGD2:DGI3"/>
    <mergeCell ref="DGL2:DGQ3"/>
    <mergeCell ref="COH2:COM3"/>
    <mergeCell ref="COP2:COU3"/>
    <mergeCell ref="COX2:CPC3"/>
    <mergeCell ref="CPF2:CPK3"/>
    <mergeCell ref="CPN2:CPS3"/>
    <mergeCell ref="CMT2:CMY3"/>
    <mergeCell ref="CNB2:CNG3"/>
    <mergeCell ref="CNJ2:CNO3"/>
    <mergeCell ref="CNR2:CNW3"/>
    <mergeCell ref="CNZ2:COE3"/>
    <mergeCell ref="CRJ2:CRO3"/>
    <mergeCell ref="CRR2:CRW3"/>
    <mergeCell ref="CRZ2:CSE3"/>
    <mergeCell ref="CSH2:CSM3"/>
    <mergeCell ref="CSP2:CSU3"/>
    <mergeCell ref="CPV2:CQA3"/>
    <mergeCell ref="CQD2:CQI3"/>
    <mergeCell ref="CQL2:CQQ3"/>
    <mergeCell ref="CQT2:CQY3"/>
    <mergeCell ref="CRB2:CRG3"/>
    <mergeCell ref="CUL2:CUQ3"/>
    <mergeCell ref="CUT2:CUY3"/>
    <mergeCell ref="CVB2:CVG3"/>
    <mergeCell ref="CVJ2:CVO3"/>
    <mergeCell ref="CVR2:CVW3"/>
    <mergeCell ref="CSX2:CTC3"/>
    <mergeCell ref="CTF2:CTK3"/>
    <mergeCell ref="CTN2:CTS3"/>
    <mergeCell ref="CTV2:CUA3"/>
    <mergeCell ref="CUD2:CUI3"/>
    <mergeCell ref="CXN2:CXS3"/>
    <mergeCell ref="CXV2:CYA3"/>
    <mergeCell ref="CYD2:CYI3"/>
    <mergeCell ref="CCX2:CDC3"/>
    <mergeCell ref="CDF2:CDK3"/>
    <mergeCell ref="CAL2:CAQ3"/>
    <mergeCell ref="CAT2:CAY3"/>
    <mergeCell ref="CBB2:CBG3"/>
    <mergeCell ref="CBJ2:CBO3"/>
    <mergeCell ref="CBR2:CBW3"/>
    <mergeCell ref="CFB2:CFG3"/>
    <mergeCell ref="CFJ2:CFO3"/>
    <mergeCell ref="CFR2:CFW3"/>
    <mergeCell ref="CFZ2:CGE3"/>
    <mergeCell ref="CGH2:CGM3"/>
    <mergeCell ref="CDN2:CDS3"/>
    <mergeCell ref="CDV2:CEA3"/>
    <mergeCell ref="CED2:CEI3"/>
    <mergeCell ref="CEL2:CEQ3"/>
    <mergeCell ref="CET2:CEY3"/>
    <mergeCell ref="CID2:CII3"/>
    <mergeCell ref="CIL2:CIQ3"/>
    <mergeCell ref="CIT2:CIY3"/>
    <mergeCell ref="CJB2:CJG3"/>
    <mergeCell ref="CJJ2:CJO3"/>
    <mergeCell ref="CGP2:CGU3"/>
    <mergeCell ref="CGX2:CHC3"/>
    <mergeCell ref="CHF2:CHK3"/>
    <mergeCell ref="CHN2:CHS3"/>
    <mergeCell ref="CHV2:CIA3"/>
    <mergeCell ref="CLF2:CLK3"/>
    <mergeCell ref="CLN2:CLS3"/>
    <mergeCell ref="CLV2:CMA3"/>
    <mergeCell ref="CMD2:CMI3"/>
    <mergeCell ref="CML2:CMQ3"/>
    <mergeCell ref="CJR2:CJW3"/>
    <mergeCell ref="CJZ2:CKE3"/>
    <mergeCell ref="CKH2:CKM3"/>
    <mergeCell ref="CKP2:CKU3"/>
    <mergeCell ref="CKX2:CLC3"/>
    <mergeCell ref="BST2:BSY3"/>
    <mergeCell ref="BTB2:BTG3"/>
    <mergeCell ref="BTJ2:BTO3"/>
    <mergeCell ref="BTR2:BTW3"/>
    <mergeCell ref="BTZ2:BUE3"/>
    <mergeCell ref="BRF2:BRK3"/>
    <mergeCell ref="BRN2:BRS3"/>
    <mergeCell ref="BRV2:BSA3"/>
    <mergeCell ref="BSD2:BSI3"/>
    <mergeCell ref="BSL2:BSQ3"/>
    <mergeCell ref="BVV2:BWA3"/>
    <mergeCell ref="BWD2:BWI3"/>
    <mergeCell ref="BWL2:BWQ3"/>
    <mergeCell ref="BWT2:BWY3"/>
    <mergeCell ref="BXB2:BXG3"/>
    <mergeCell ref="BUH2:BUM3"/>
    <mergeCell ref="BUP2:BUU3"/>
    <mergeCell ref="BUX2:BVC3"/>
    <mergeCell ref="BVF2:BVK3"/>
    <mergeCell ref="BVN2:BVS3"/>
    <mergeCell ref="BYX2:BZC3"/>
    <mergeCell ref="BZF2:BZK3"/>
    <mergeCell ref="BZN2:BZS3"/>
    <mergeCell ref="BZV2:CAA3"/>
    <mergeCell ref="CAD2:CAI3"/>
    <mergeCell ref="BXJ2:BXO3"/>
    <mergeCell ref="BXR2:BXW3"/>
    <mergeCell ref="BXZ2:BYE3"/>
    <mergeCell ref="BYH2:BYM3"/>
    <mergeCell ref="BYP2:BYU3"/>
    <mergeCell ref="CBZ2:CCE3"/>
    <mergeCell ref="CCH2:CCM3"/>
    <mergeCell ref="CCP2:CCU3"/>
    <mergeCell ref="BHJ2:BHO3"/>
    <mergeCell ref="BHR2:BHW3"/>
    <mergeCell ref="BEX2:BFC3"/>
    <mergeCell ref="BFF2:BFK3"/>
    <mergeCell ref="BFN2:BFS3"/>
    <mergeCell ref="BFV2:BGA3"/>
    <mergeCell ref="BGD2:BGI3"/>
    <mergeCell ref="BJN2:BJS3"/>
    <mergeCell ref="BJV2:BKA3"/>
    <mergeCell ref="BKD2:BKI3"/>
    <mergeCell ref="BKL2:BKQ3"/>
    <mergeCell ref="BKT2:BKY3"/>
    <mergeCell ref="BHZ2:BIE3"/>
    <mergeCell ref="BIH2:BIM3"/>
    <mergeCell ref="BIP2:BIU3"/>
    <mergeCell ref="BIX2:BJC3"/>
    <mergeCell ref="BJF2:BJK3"/>
    <mergeCell ref="BMP2:BMU3"/>
    <mergeCell ref="BMX2:BNC3"/>
    <mergeCell ref="BNF2:BNK3"/>
    <mergeCell ref="BNN2:BNS3"/>
    <mergeCell ref="BNV2:BOA3"/>
    <mergeCell ref="BLB2:BLG3"/>
    <mergeCell ref="BLJ2:BLO3"/>
    <mergeCell ref="BLR2:BLW3"/>
    <mergeCell ref="BLZ2:BME3"/>
    <mergeCell ref="BMH2:BMM3"/>
    <mergeCell ref="BPR2:BPW3"/>
    <mergeCell ref="BPZ2:BQE3"/>
    <mergeCell ref="BQH2:BQM3"/>
    <mergeCell ref="BQP2:BQU3"/>
    <mergeCell ref="BQX2:BRC3"/>
    <mergeCell ref="BOD2:BOI3"/>
    <mergeCell ref="BOL2:BOQ3"/>
    <mergeCell ref="BOT2:BOY3"/>
    <mergeCell ref="BPB2:BPG3"/>
    <mergeCell ref="BPJ2:BPO3"/>
    <mergeCell ref="AXF2:AXK3"/>
    <mergeCell ref="AXN2:AXS3"/>
    <mergeCell ref="AXV2:AYA3"/>
    <mergeCell ref="AYD2:AYI3"/>
    <mergeCell ref="AYL2:AYQ3"/>
    <mergeCell ref="AVR2:AVW3"/>
    <mergeCell ref="AVZ2:AWE3"/>
    <mergeCell ref="AWH2:AWM3"/>
    <mergeCell ref="AWP2:AWU3"/>
    <mergeCell ref="AWX2:AXC3"/>
    <mergeCell ref="BAH2:BAM3"/>
    <mergeCell ref="BAP2:BAU3"/>
    <mergeCell ref="BAX2:BBC3"/>
    <mergeCell ref="BBF2:BBK3"/>
    <mergeCell ref="BBN2:BBS3"/>
    <mergeCell ref="AYT2:AYY3"/>
    <mergeCell ref="AZB2:AZG3"/>
    <mergeCell ref="AZJ2:AZO3"/>
    <mergeCell ref="AZR2:AZW3"/>
    <mergeCell ref="AZZ2:BAE3"/>
    <mergeCell ref="BDJ2:BDO3"/>
    <mergeCell ref="BDR2:BDW3"/>
    <mergeCell ref="BDZ2:BEE3"/>
    <mergeCell ref="BEH2:BEM3"/>
    <mergeCell ref="BEP2:BEU3"/>
    <mergeCell ref="BBV2:BCA3"/>
    <mergeCell ref="BCD2:BCI3"/>
    <mergeCell ref="BCL2:BCQ3"/>
    <mergeCell ref="BCT2:BCY3"/>
    <mergeCell ref="BDB2:BDG3"/>
    <mergeCell ref="BGL2:BGQ3"/>
    <mergeCell ref="BGT2:BGY3"/>
    <mergeCell ref="BHB2:BHG3"/>
    <mergeCell ref="ALV2:AMA3"/>
    <mergeCell ref="AMD2:AMI3"/>
    <mergeCell ref="AJJ2:AJO3"/>
    <mergeCell ref="AJR2:AJW3"/>
    <mergeCell ref="AJZ2:AKE3"/>
    <mergeCell ref="AKH2:AKM3"/>
    <mergeCell ref="AKP2:AKU3"/>
    <mergeCell ref="ANZ2:AOE3"/>
    <mergeCell ref="AOH2:AOM3"/>
    <mergeCell ref="AOP2:AOU3"/>
    <mergeCell ref="AOX2:APC3"/>
    <mergeCell ref="APF2:APK3"/>
    <mergeCell ref="AML2:AMQ3"/>
    <mergeCell ref="AMT2:AMY3"/>
    <mergeCell ref="ANB2:ANG3"/>
    <mergeCell ref="ANJ2:ANO3"/>
    <mergeCell ref="ANR2:ANW3"/>
    <mergeCell ref="ARB2:ARG3"/>
    <mergeCell ref="ARJ2:ARO3"/>
    <mergeCell ref="ARR2:ARW3"/>
    <mergeCell ref="ARZ2:ASE3"/>
    <mergeCell ref="ASH2:ASM3"/>
    <mergeCell ref="APN2:APS3"/>
    <mergeCell ref="APV2:AQA3"/>
    <mergeCell ref="AQD2:AQI3"/>
    <mergeCell ref="AQL2:AQQ3"/>
    <mergeCell ref="AQT2:AQY3"/>
    <mergeCell ref="AUD2:AUI3"/>
    <mergeCell ref="AUL2:AUQ3"/>
    <mergeCell ref="AUT2:AUY3"/>
    <mergeCell ref="AVB2:AVG3"/>
    <mergeCell ref="AVJ2:AVO3"/>
    <mergeCell ref="ASP2:ASU3"/>
    <mergeCell ref="ASX2:ATC3"/>
    <mergeCell ref="ATF2:ATK3"/>
    <mergeCell ref="ATN2:ATS3"/>
    <mergeCell ref="ATV2:AUA3"/>
    <mergeCell ref="ABR2:ABW3"/>
    <mergeCell ref="ABZ2:ACE3"/>
    <mergeCell ref="ACH2:ACM3"/>
    <mergeCell ref="ACP2:ACU3"/>
    <mergeCell ref="ACX2:ADC3"/>
    <mergeCell ref="AAD2:AAI3"/>
    <mergeCell ref="AAL2:AAQ3"/>
    <mergeCell ref="AAT2:AAY3"/>
    <mergeCell ref="ABB2:ABG3"/>
    <mergeCell ref="ABJ2:ABO3"/>
    <mergeCell ref="AET2:AEY3"/>
    <mergeCell ref="AFB2:AFG3"/>
    <mergeCell ref="AFJ2:AFO3"/>
    <mergeCell ref="AFR2:AFW3"/>
    <mergeCell ref="AFZ2:AGE3"/>
    <mergeCell ref="ADF2:ADK3"/>
    <mergeCell ref="ADN2:ADS3"/>
    <mergeCell ref="ADV2:AEA3"/>
    <mergeCell ref="AED2:AEI3"/>
    <mergeCell ref="AEL2:AEQ3"/>
    <mergeCell ref="AHV2:AIA3"/>
    <mergeCell ref="AID2:AII3"/>
    <mergeCell ref="AIL2:AIQ3"/>
    <mergeCell ref="AIT2:AIY3"/>
    <mergeCell ref="AJB2:AJG3"/>
    <mergeCell ref="AGH2:AGM3"/>
    <mergeCell ref="AGP2:AGU3"/>
    <mergeCell ref="AGX2:AHC3"/>
    <mergeCell ref="AHF2:AHK3"/>
    <mergeCell ref="AHN2:AHS3"/>
    <mergeCell ref="AKX2:ALC3"/>
    <mergeCell ref="ALF2:ALK3"/>
    <mergeCell ref="ALN2:ALS3"/>
    <mergeCell ref="PZ2:QE3"/>
    <mergeCell ref="QH2:QM3"/>
    <mergeCell ref="QP2:QU3"/>
    <mergeCell ref="NV2:OA3"/>
    <mergeCell ref="OD2:OI3"/>
    <mergeCell ref="OL2:OQ3"/>
    <mergeCell ref="OT2:OY3"/>
    <mergeCell ref="PB2:PG3"/>
    <mergeCell ref="SL2:SQ3"/>
    <mergeCell ref="ST2:SY3"/>
    <mergeCell ref="TB2:TG3"/>
    <mergeCell ref="TJ2:TO3"/>
    <mergeCell ref="TR2:TW3"/>
    <mergeCell ref="QX2:RC3"/>
    <mergeCell ref="RF2:RK3"/>
    <mergeCell ref="RN2:RS3"/>
    <mergeCell ref="RV2:SA3"/>
    <mergeCell ref="SD2:SI3"/>
    <mergeCell ref="VN2:VS3"/>
    <mergeCell ref="VV2:WA3"/>
    <mergeCell ref="WD2:WI3"/>
    <mergeCell ref="WL2:WQ3"/>
    <mergeCell ref="WT2:WY3"/>
    <mergeCell ref="TZ2:UE3"/>
    <mergeCell ref="UH2:UM3"/>
    <mergeCell ref="UP2:UU3"/>
    <mergeCell ref="UX2:VC3"/>
    <mergeCell ref="VF2:VK3"/>
    <mergeCell ref="YP2:YU3"/>
    <mergeCell ref="YX2:ZC3"/>
    <mergeCell ref="ZF2:ZK3"/>
    <mergeCell ref="ZN2:ZS3"/>
    <mergeCell ref="ZV2:AAA3"/>
    <mergeCell ref="XB2:XG3"/>
    <mergeCell ref="XJ2:XO3"/>
    <mergeCell ref="XR2:XW3"/>
    <mergeCell ref="XZ2:YE3"/>
    <mergeCell ref="YH2:YM3"/>
    <mergeCell ref="XCL1:XCQ1"/>
    <mergeCell ref="WZR1:WZW1"/>
    <mergeCell ref="WZZ1:XAE1"/>
    <mergeCell ref="XAH1:XAM1"/>
    <mergeCell ref="XAP1:XAU1"/>
    <mergeCell ref="XAX1:XBC1"/>
    <mergeCell ref="BN2:BS3"/>
    <mergeCell ref="BV2:CA3"/>
    <mergeCell ref="CD2:CI3"/>
    <mergeCell ref="CL2:CQ3"/>
    <mergeCell ref="CT2:CY3"/>
    <mergeCell ref="XCT1:XCY1"/>
    <mergeCell ref="XBF1:XBK1"/>
    <mergeCell ref="XBN1:XBS1"/>
    <mergeCell ref="XBV1:XCA1"/>
    <mergeCell ref="XCD1:XCI1"/>
    <mergeCell ref="XEP1:XEU1"/>
    <mergeCell ref="XEX1:XFC1"/>
    <mergeCell ref="B2:G3"/>
    <mergeCell ref="AX2:BC3"/>
    <mergeCell ref="BF2:BK3"/>
    <mergeCell ref="DB2:DG3"/>
    <mergeCell ref="DJ2:DO3"/>
    <mergeCell ref="DR2:DW3"/>
    <mergeCell ref="DZ2:EE3"/>
    <mergeCell ref="EH2:EM3"/>
    <mergeCell ref="XEH1:XEM1"/>
    <mergeCell ref="XDB1:XDG1"/>
    <mergeCell ref="XDJ1:XDO1"/>
    <mergeCell ref="XDR1:XDW1"/>
    <mergeCell ref="XDZ1:XEE1"/>
    <mergeCell ref="GD2:GI3"/>
    <mergeCell ref="GL2:GQ3"/>
    <mergeCell ref="GT2:GY3"/>
    <mergeCell ref="HB2:HG3"/>
    <mergeCell ref="HJ2:HO3"/>
    <mergeCell ref="EP2:EU3"/>
    <mergeCell ref="EX2:FC3"/>
    <mergeCell ref="FF2:FK3"/>
    <mergeCell ref="FN2:FS3"/>
    <mergeCell ref="FV2:GA3"/>
    <mergeCell ref="JF2:JK3"/>
    <mergeCell ref="JN2:JS3"/>
    <mergeCell ref="JV2:KA3"/>
    <mergeCell ref="KD2:KI3"/>
    <mergeCell ref="KL2:KQ3"/>
    <mergeCell ref="HR2:HW3"/>
    <mergeCell ref="HZ2:IE3"/>
    <mergeCell ref="IH2:IM3"/>
    <mergeCell ref="IP2:IU3"/>
    <mergeCell ref="IX2:JC3"/>
    <mergeCell ref="MH2:MM3"/>
    <mergeCell ref="WOX1:WPC1"/>
    <mergeCell ref="MP2:MU3"/>
    <mergeCell ref="MX2:NC3"/>
    <mergeCell ref="NF2:NK3"/>
    <mergeCell ref="NN2:NS3"/>
    <mergeCell ref="KT2:KY3"/>
    <mergeCell ref="LB2:LG3"/>
    <mergeCell ref="LJ2:LO3"/>
    <mergeCell ref="LR2:LW3"/>
    <mergeCell ref="LZ2:ME3"/>
    <mergeCell ref="PJ2:PO3"/>
    <mergeCell ref="PR2:PW3"/>
    <mergeCell ref="WQD1:WQI1"/>
    <mergeCell ref="WNJ1:WNO1"/>
    <mergeCell ref="WNR1:WNW1"/>
    <mergeCell ref="WNZ1:WOE1"/>
    <mergeCell ref="WOH1:WOM1"/>
    <mergeCell ref="WOP1:WOU1"/>
    <mergeCell ref="WRZ1:WSE1"/>
    <mergeCell ref="WSH1:WSM1"/>
    <mergeCell ref="WSP1:WSU1"/>
    <mergeCell ref="WSX1:WTC1"/>
    <mergeCell ref="WTF1:WTK1"/>
    <mergeCell ref="WQL1:WQQ1"/>
    <mergeCell ref="WQT1:WQY1"/>
    <mergeCell ref="WRB1:WRG1"/>
    <mergeCell ref="WRJ1:WRO1"/>
    <mergeCell ref="WRR1:WRW1"/>
    <mergeCell ref="WVB1:WVG1"/>
    <mergeCell ref="WVJ1:WVO1"/>
    <mergeCell ref="WVR1:WVW1"/>
    <mergeCell ref="WVZ1:WWE1"/>
    <mergeCell ref="WWH1:WWM1"/>
    <mergeCell ref="WTN1:WTS1"/>
    <mergeCell ref="WTV1:WUA1"/>
    <mergeCell ref="WUD1:WUI1"/>
    <mergeCell ref="WUL1:WUQ1"/>
    <mergeCell ref="WUT1:WUY1"/>
    <mergeCell ref="WYD1:WYI1"/>
    <mergeCell ref="WYL1:WYQ1"/>
    <mergeCell ref="WYT1:WYY1"/>
    <mergeCell ref="WDN1:WDS1"/>
    <mergeCell ref="WDV1:WEA1"/>
    <mergeCell ref="WZB1:WZG1"/>
    <mergeCell ref="WZJ1:WZO1"/>
    <mergeCell ref="WWP1:WWU1"/>
    <mergeCell ref="WWX1:WXC1"/>
    <mergeCell ref="WXF1:WXK1"/>
    <mergeCell ref="WXN1:WXS1"/>
    <mergeCell ref="WXV1:WYA1"/>
    <mergeCell ref="WFR1:WFW1"/>
    <mergeCell ref="WFZ1:WGE1"/>
    <mergeCell ref="WGH1:WGM1"/>
    <mergeCell ref="WGP1:WGU1"/>
    <mergeCell ref="WGX1:WHC1"/>
    <mergeCell ref="WED1:WEI1"/>
    <mergeCell ref="WEL1:WEQ1"/>
    <mergeCell ref="WET1:WEY1"/>
    <mergeCell ref="WFB1:WFG1"/>
    <mergeCell ref="WFJ1:WFO1"/>
    <mergeCell ref="WIT1:WIY1"/>
    <mergeCell ref="WJB1:WJG1"/>
    <mergeCell ref="WJJ1:WJO1"/>
    <mergeCell ref="WJR1:WJW1"/>
    <mergeCell ref="WJZ1:WKE1"/>
    <mergeCell ref="WHF1:WHK1"/>
    <mergeCell ref="WHN1:WHS1"/>
    <mergeCell ref="WHV1:WIA1"/>
    <mergeCell ref="WID1:WII1"/>
    <mergeCell ref="WIL1:WIQ1"/>
    <mergeCell ref="WLV1:WMA1"/>
    <mergeCell ref="WMD1:WMI1"/>
    <mergeCell ref="WML1:WMQ1"/>
    <mergeCell ref="WMT1:WMY1"/>
    <mergeCell ref="WNB1:WNG1"/>
    <mergeCell ref="WKH1:WKM1"/>
    <mergeCell ref="WLN1:WLS1"/>
    <mergeCell ref="WPF1:WPK1"/>
    <mergeCell ref="WPN1:WPS1"/>
    <mergeCell ref="WPV1:WQA1"/>
    <mergeCell ref="VTJ1:VTO1"/>
    <mergeCell ref="VTR1:VTW1"/>
    <mergeCell ref="VTZ1:VUE1"/>
    <mergeCell ref="VUH1:VUM1"/>
    <mergeCell ref="VUP1:VUU1"/>
    <mergeCell ref="VRV1:VSA1"/>
    <mergeCell ref="VSD1:VSI1"/>
    <mergeCell ref="VSL1:VSQ1"/>
    <mergeCell ref="VST1:VSY1"/>
    <mergeCell ref="VTB1:VTG1"/>
    <mergeCell ref="VWL1:VWQ1"/>
    <mergeCell ref="VWT1:VWY1"/>
    <mergeCell ref="VXB1:VXG1"/>
    <mergeCell ref="VXJ1:VXO1"/>
    <mergeCell ref="VXR1:VXW1"/>
    <mergeCell ref="VUX1:VVC1"/>
    <mergeCell ref="VVF1:VVK1"/>
    <mergeCell ref="VVN1:VVS1"/>
    <mergeCell ref="VVV1:VWA1"/>
    <mergeCell ref="VWD1:VWI1"/>
    <mergeCell ref="VZN1:VZS1"/>
    <mergeCell ref="VZV1:WAA1"/>
    <mergeCell ref="WAD1:WAI1"/>
    <mergeCell ref="WAL1:WAQ1"/>
    <mergeCell ref="WAT1:WAY1"/>
    <mergeCell ref="VXZ1:VYE1"/>
    <mergeCell ref="VYH1:VYM1"/>
    <mergeCell ref="VYP1:VYU1"/>
    <mergeCell ref="VYX1:VZC1"/>
    <mergeCell ref="VZF1:VZK1"/>
    <mergeCell ref="WCP1:WCU1"/>
    <mergeCell ref="WCX1:WDC1"/>
    <mergeCell ref="WDF1:WDK1"/>
    <mergeCell ref="WBB1:WBG1"/>
    <mergeCell ref="WBJ1:WBO1"/>
    <mergeCell ref="WBR1:WBW1"/>
    <mergeCell ref="WBZ1:WCE1"/>
    <mergeCell ref="WCH1:WCM1"/>
    <mergeCell ref="VKD1:VKI1"/>
    <mergeCell ref="VKL1:VKQ1"/>
    <mergeCell ref="VKT1:VKY1"/>
    <mergeCell ref="VLB1:VLG1"/>
    <mergeCell ref="VLJ1:VLO1"/>
    <mergeCell ref="VIP1:VIU1"/>
    <mergeCell ref="VIX1:VJC1"/>
    <mergeCell ref="VJF1:VJK1"/>
    <mergeCell ref="VJN1:VJS1"/>
    <mergeCell ref="VJV1:VKA1"/>
    <mergeCell ref="VNF1:VNK1"/>
    <mergeCell ref="VNN1:VNS1"/>
    <mergeCell ref="VNV1:VOA1"/>
    <mergeCell ref="VOD1:VOI1"/>
    <mergeCell ref="VOL1:VOQ1"/>
    <mergeCell ref="VLR1:VLW1"/>
    <mergeCell ref="VLZ1:VME1"/>
    <mergeCell ref="VMH1:VMM1"/>
    <mergeCell ref="VMP1:VMU1"/>
    <mergeCell ref="VMX1:VNC1"/>
    <mergeCell ref="VQH1:VQM1"/>
    <mergeCell ref="VQP1:VQU1"/>
    <mergeCell ref="VQX1:VRC1"/>
    <mergeCell ref="VRF1:VRK1"/>
    <mergeCell ref="VRN1:VRS1"/>
    <mergeCell ref="VOT1:VOY1"/>
    <mergeCell ref="VPB1:VPG1"/>
    <mergeCell ref="VPJ1:VPO1"/>
    <mergeCell ref="VPR1:VPW1"/>
    <mergeCell ref="VPZ1:VQE1"/>
    <mergeCell ref="WKP1:WKU1"/>
    <mergeCell ref="WKX1:WLC1"/>
    <mergeCell ref="WLF1:WLK1"/>
    <mergeCell ref="UYT1:UYY1"/>
    <mergeCell ref="UZB1:UZG1"/>
    <mergeCell ref="UWH1:UWM1"/>
    <mergeCell ref="UWP1:UWU1"/>
    <mergeCell ref="UWX1:UXC1"/>
    <mergeCell ref="UXF1:UXK1"/>
    <mergeCell ref="UXN1:UXS1"/>
    <mergeCell ref="VAX1:VBC1"/>
    <mergeCell ref="VBF1:VBK1"/>
    <mergeCell ref="VBN1:VBS1"/>
    <mergeCell ref="VBV1:VCA1"/>
    <mergeCell ref="VCD1:VCI1"/>
    <mergeCell ref="UZJ1:UZO1"/>
    <mergeCell ref="UZR1:UZW1"/>
    <mergeCell ref="UZZ1:VAE1"/>
    <mergeCell ref="VAH1:VAM1"/>
    <mergeCell ref="VAP1:VAU1"/>
    <mergeCell ref="VDZ1:VEE1"/>
    <mergeCell ref="VEH1:VEM1"/>
    <mergeCell ref="VEP1:VEU1"/>
    <mergeCell ref="VEX1:VFC1"/>
    <mergeCell ref="VFF1:VFK1"/>
    <mergeCell ref="VCL1:VCQ1"/>
    <mergeCell ref="VCT1:VCY1"/>
    <mergeCell ref="VDB1:VDG1"/>
    <mergeCell ref="VDJ1:VDO1"/>
    <mergeCell ref="VDR1:VDW1"/>
    <mergeCell ref="VHB1:VHG1"/>
    <mergeCell ref="VHJ1:VHO1"/>
    <mergeCell ref="VHR1:VHW1"/>
    <mergeCell ref="VHZ1:VIE1"/>
    <mergeCell ref="VIH1:VIM1"/>
    <mergeCell ref="VFN1:VFS1"/>
    <mergeCell ref="VFV1:VGA1"/>
    <mergeCell ref="VGD1:VGI1"/>
    <mergeCell ref="VGL1:VGQ1"/>
    <mergeCell ref="VGT1:VGY1"/>
    <mergeCell ref="UOP1:UOU1"/>
    <mergeCell ref="UOX1:UPC1"/>
    <mergeCell ref="UPF1:UPK1"/>
    <mergeCell ref="UPN1:UPS1"/>
    <mergeCell ref="UPV1:UQA1"/>
    <mergeCell ref="UNB1:UNG1"/>
    <mergeCell ref="UNJ1:UNO1"/>
    <mergeCell ref="UNR1:UNW1"/>
    <mergeCell ref="UNZ1:UOE1"/>
    <mergeCell ref="UOH1:UOM1"/>
    <mergeCell ref="URR1:URW1"/>
    <mergeCell ref="URZ1:USE1"/>
    <mergeCell ref="USH1:USM1"/>
    <mergeCell ref="USP1:USU1"/>
    <mergeCell ref="USX1:UTC1"/>
    <mergeCell ref="UQD1:UQI1"/>
    <mergeCell ref="UQL1:UQQ1"/>
    <mergeCell ref="UQT1:UQY1"/>
    <mergeCell ref="URB1:URG1"/>
    <mergeCell ref="URJ1:URO1"/>
    <mergeCell ref="UUT1:UUY1"/>
    <mergeCell ref="UVB1:UVG1"/>
    <mergeCell ref="UVJ1:UVO1"/>
    <mergeCell ref="UVR1:UVW1"/>
    <mergeCell ref="UVZ1:UWE1"/>
    <mergeCell ref="UTF1:UTK1"/>
    <mergeCell ref="UTN1:UTS1"/>
    <mergeCell ref="UTV1:UUA1"/>
    <mergeCell ref="UUD1:UUI1"/>
    <mergeCell ref="UUL1:UUQ1"/>
    <mergeCell ref="UXV1:UYA1"/>
    <mergeCell ref="UYD1:UYI1"/>
    <mergeCell ref="UYL1:UYQ1"/>
    <mergeCell ref="UDF1:UDK1"/>
    <mergeCell ref="UDN1:UDS1"/>
    <mergeCell ref="UAT1:UAY1"/>
    <mergeCell ref="UBB1:UBG1"/>
    <mergeCell ref="UBJ1:UBO1"/>
    <mergeCell ref="UBR1:UBW1"/>
    <mergeCell ref="UBZ1:UCE1"/>
    <mergeCell ref="UFJ1:UFO1"/>
    <mergeCell ref="UFR1:UFW1"/>
    <mergeCell ref="UFZ1:UGE1"/>
    <mergeCell ref="UGH1:UGM1"/>
    <mergeCell ref="UGP1:UGU1"/>
    <mergeCell ref="UDV1:UEA1"/>
    <mergeCell ref="UED1:UEI1"/>
    <mergeCell ref="UEL1:UEQ1"/>
    <mergeCell ref="UET1:UEY1"/>
    <mergeCell ref="UFB1:UFG1"/>
    <mergeCell ref="UIL1:UIQ1"/>
    <mergeCell ref="UIT1:UIY1"/>
    <mergeCell ref="UJB1:UJG1"/>
    <mergeCell ref="UJJ1:UJO1"/>
    <mergeCell ref="UJR1:UJW1"/>
    <mergeCell ref="UGX1:UHC1"/>
    <mergeCell ref="UHF1:UHK1"/>
    <mergeCell ref="UHN1:UHS1"/>
    <mergeCell ref="UHV1:UIA1"/>
    <mergeCell ref="UID1:UII1"/>
    <mergeCell ref="ULN1:ULS1"/>
    <mergeCell ref="ULV1:UMA1"/>
    <mergeCell ref="UMD1:UMI1"/>
    <mergeCell ref="UML1:UMQ1"/>
    <mergeCell ref="UMT1:UMY1"/>
    <mergeCell ref="UJZ1:UKE1"/>
    <mergeCell ref="UKH1:UKM1"/>
    <mergeCell ref="UKP1:UKU1"/>
    <mergeCell ref="UKX1:ULC1"/>
    <mergeCell ref="ULF1:ULK1"/>
    <mergeCell ref="TTB1:TTG1"/>
    <mergeCell ref="TTJ1:TTO1"/>
    <mergeCell ref="TTR1:TTW1"/>
    <mergeCell ref="TTZ1:TUE1"/>
    <mergeCell ref="TUH1:TUM1"/>
    <mergeCell ref="TRN1:TRS1"/>
    <mergeCell ref="TRV1:TSA1"/>
    <mergeCell ref="TSD1:TSI1"/>
    <mergeCell ref="TSL1:TSQ1"/>
    <mergeCell ref="TST1:TSY1"/>
    <mergeCell ref="TWD1:TWI1"/>
    <mergeCell ref="TWL1:TWQ1"/>
    <mergeCell ref="TWT1:TWY1"/>
    <mergeCell ref="TXB1:TXG1"/>
    <mergeCell ref="TXJ1:TXO1"/>
    <mergeCell ref="TUP1:TUU1"/>
    <mergeCell ref="TUX1:TVC1"/>
    <mergeCell ref="TVF1:TVK1"/>
    <mergeCell ref="TVN1:TVS1"/>
    <mergeCell ref="TVV1:TWA1"/>
    <mergeCell ref="TZF1:TZK1"/>
    <mergeCell ref="TZN1:TZS1"/>
    <mergeCell ref="TZV1:UAA1"/>
    <mergeCell ref="UAD1:UAI1"/>
    <mergeCell ref="UAL1:UAQ1"/>
    <mergeCell ref="TXR1:TXW1"/>
    <mergeCell ref="TXZ1:TYE1"/>
    <mergeCell ref="TYH1:TYM1"/>
    <mergeCell ref="TYP1:TYU1"/>
    <mergeCell ref="TYX1:TZC1"/>
    <mergeCell ref="UCH1:UCM1"/>
    <mergeCell ref="UCP1:UCU1"/>
    <mergeCell ref="UCX1:UDC1"/>
    <mergeCell ref="THR1:THW1"/>
    <mergeCell ref="THZ1:TIE1"/>
    <mergeCell ref="TFF1:TFK1"/>
    <mergeCell ref="TFN1:TFS1"/>
    <mergeCell ref="TFV1:TGA1"/>
    <mergeCell ref="TGD1:TGI1"/>
    <mergeCell ref="TGL1:TGQ1"/>
    <mergeCell ref="TJV1:TKA1"/>
    <mergeCell ref="TKD1:TKI1"/>
    <mergeCell ref="TKL1:TKQ1"/>
    <mergeCell ref="TKT1:TKY1"/>
    <mergeCell ref="TLB1:TLG1"/>
    <mergeCell ref="TIH1:TIM1"/>
    <mergeCell ref="TIP1:TIU1"/>
    <mergeCell ref="TIX1:TJC1"/>
    <mergeCell ref="TJF1:TJK1"/>
    <mergeCell ref="TJN1:TJS1"/>
    <mergeCell ref="TMX1:TNC1"/>
    <mergeCell ref="TNF1:TNK1"/>
    <mergeCell ref="TNN1:TNS1"/>
    <mergeCell ref="TNV1:TOA1"/>
    <mergeCell ref="TOD1:TOI1"/>
    <mergeCell ref="TLJ1:TLO1"/>
    <mergeCell ref="TLR1:TLW1"/>
    <mergeCell ref="TLZ1:TME1"/>
    <mergeCell ref="TMH1:TMM1"/>
    <mergeCell ref="TMP1:TMU1"/>
    <mergeCell ref="TPZ1:TQE1"/>
    <mergeCell ref="TQH1:TQM1"/>
    <mergeCell ref="TQP1:TQU1"/>
    <mergeCell ref="TQX1:TRC1"/>
    <mergeCell ref="TRF1:TRK1"/>
    <mergeCell ref="TOL1:TOQ1"/>
    <mergeCell ref="TOT1:TOY1"/>
    <mergeCell ref="TPB1:TPG1"/>
    <mergeCell ref="TPJ1:TPO1"/>
    <mergeCell ref="TPR1:TPW1"/>
    <mergeCell ref="SXN1:SXS1"/>
    <mergeCell ref="SXV1:SYA1"/>
    <mergeCell ref="SYD1:SYI1"/>
    <mergeCell ref="SYL1:SYQ1"/>
    <mergeCell ref="SYT1:SYY1"/>
    <mergeCell ref="SVZ1:SWE1"/>
    <mergeCell ref="SWH1:SWM1"/>
    <mergeCell ref="SWP1:SWU1"/>
    <mergeCell ref="SWX1:SXC1"/>
    <mergeCell ref="SXF1:SXK1"/>
    <mergeCell ref="TAP1:TAU1"/>
    <mergeCell ref="TAX1:TBC1"/>
    <mergeCell ref="TBF1:TBK1"/>
    <mergeCell ref="TBN1:TBS1"/>
    <mergeCell ref="TBV1:TCA1"/>
    <mergeCell ref="SZB1:SZG1"/>
    <mergeCell ref="SZJ1:SZO1"/>
    <mergeCell ref="SZR1:SZW1"/>
    <mergeCell ref="SZZ1:TAE1"/>
    <mergeCell ref="TAH1:TAM1"/>
    <mergeCell ref="TDR1:TDW1"/>
    <mergeCell ref="TDZ1:TEE1"/>
    <mergeCell ref="TEH1:TEM1"/>
    <mergeCell ref="TEP1:TEU1"/>
    <mergeCell ref="TEX1:TFC1"/>
    <mergeCell ref="TCD1:TCI1"/>
    <mergeCell ref="TCL1:TCQ1"/>
    <mergeCell ref="TCT1:TCY1"/>
    <mergeCell ref="TDB1:TDG1"/>
    <mergeCell ref="TDJ1:TDO1"/>
    <mergeCell ref="TGT1:TGY1"/>
    <mergeCell ref="THB1:THG1"/>
    <mergeCell ref="THJ1:THO1"/>
    <mergeCell ref="SMD1:SMI1"/>
    <mergeCell ref="SML1:SMQ1"/>
    <mergeCell ref="SJR1:SJW1"/>
    <mergeCell ref="SJZ1:SKE1"/>
    <mergeCell ref="SKH1:SKM1"/>
    <mergeCell ref="SKP1:SKU1"/>
    <mergeCell ref="SKX1:SLC1"/>
    <mergeCell ref="SOH1:SOM1"/>
    <mergeCell ref="SOP1:SOU1"/>
    <mergeCell ref="SOX1:SPC1"/>
    <mergeCell ref="SPF1:SPK1"/>
    <mergeCell ref="SPN1:SPS1"/>
    <mergeCell ref="SMT1:SMY1"/>
    <mergeCell ref="SNB1:SNG1"/>
    <mergeCell ref="SNJ1:SNO1"/>
    <mergeCell ref="SNR1:SNW1"/>
    <mergeCell ref="SNZ1:SOE1"/>
    <mergeCell ref="SRJ1:SRO1"/>
    <mergeCell ref="SRR1:SRW1"/>
    <mergeCell ref="SRZ1:SSE1"/>
    <mergeCell ref="SSH1:SSM1"/>
    <mergeCell ref="SSP1:SSU1"/>
    <mergeCell ref="SPV1:SQA1"/>
    <mergeCell ref="SQD1:SQI1"/>
    <mergeCell ref="SQL1:SQQ1"/>
    <mergeCell ref="SQT1:SQY1"/>
    <mergeCell ref="SRB1:SRG1"/>
    <mergeCell ref="SUL1:SUQ1"/>
    <mergeCell ref="SUT1:SUY1"/>
    <mergeCell ref="SVB1:SVG1"/>
    <mergeCell ref="SVJ1:SVO1"/>
    <mergeCell ref="SVR1:SVW1"/>
    <mergeCell ref="SSX1:STC1"/>
    <mergeCell ref="STF1:STK1"/>
    <mergeCell ref="STN1:STS1"/>
    <mergeCell ref="STV1:SUA1"/>
    <mergeCell ref="SUD1:SUI1"/>
    <mergeCell ref="SBZ1:SCE1"/>
    <mergeCell ref="SCH1:SCM1"/>
    <mergeCell ref="SCP1:SCU1"/>
    <mergeCell ref="SCX1:SDC1"/>
    <mergeCell ref="SDF1:SDK1"/>
    <mergeCell ref="SAL1:SAQ1"/>
    <mergeCell ref="SAT1:SAY1"/>
    <mergeCell ref="SBB1:SBG1"/>
    <mergeCell ref="SBJ1:SBO1"/>
    <mergeCell ref="SBR1:SBW1"/>
    <mergeCell ref="SFB1:SFG1"/>
    <mergeCell ref="SFJ1:SFO1"/>
    <mergeCell ref="SFR1:SFW1"/>
    <mergeCell ref="SFZ1:SGE1"/>
    <mergeCell ref="SGH1:SGM1"/>
    <mergeCell ref="SDN1:SDS1"/>
    <mergeCell ref="SDV1:SEA1"/>
    <mergeCell ref="SED1:SEI1"/>
    <mergeCell ref="SEL1:SEQ1"/>
    <mergeCell ref="SET1:SEY1"/>
    <mergeCell ref="SID1:SII1"/>
    <mergeCell ref="SIL1:SIQ1"/>
    <mergeCell ref="SIT1:SIY1"/>
    <mergeCell ref="SJB1:SJG1"/>
    <mergeCell ref="SJJ1:SJO1"/>
    <mergeCell ref="SGP1:SGU1"/>
    <mergeCell ref="SGX1:SHC1"/>
    <mergeCell ref="SHF1:SHK1"/>
    <mergeCell ref="SHN1:SHS1"/>
    <mergeCell ref="SHV1:SIA1"/>
    <mergeCell ref="SLF1:SLK1"/>
    <mergeCell ref="SLN1:SLS1"/>
    <mergeCell ref="SLV1:SMA1"/>
    <mergeCell ref="RQP1:RQU1"/>
    <mergeCell ref="RQX1:RRC1"/>
    <mergeCell ref="ROD1:ROI1"/>
    <mergeCell ref="ROL1:ROQ1"/>
    <mergeCell ref="ROT1:ROY1"/>
    <mergeCell ref="RPB1:RPG1"/>
    <mergeCell ref="RPJ1:RPO1"/>
    <mergeCell ref="RST1:RSY1"/>
    <mergeCell ref="RTB1:RTG1"/>
    <mergeCell ref="RTJ1:RTO1"/>
    <mergeCell ref="RTR1:RTW1"/>
    <mergeCell ref="RTZ1:RUE1"/>
    <mergeCell ref="RRF1:RRK1"/>
    <mergeCell ref="RRN1:RRS1"/>
    <mergeCell ref="RRV1:RSA1"/>
    <mergeCell ref="RSD1:RSI1"/>
    <mergeCell ref="RSL1:RSQ1"/>
    <mergeCell ref="RVV1:RWA1"/>
    <mergeCell ref="RWD1:RWI1"/>
    <mergeCell ref="RWL1:RWQ1"/>
    <mergeCell ref="RWT1:RWY1"/>
    <mergeCell ref="RXB1:RXG1"/>
    <mergeCell ref="RUH1:RUM1"/>
    <mergeCell ref="RUP1:RUU1"/>
    <mergeCell ref="RUX1:RVC1"/>
    <mergeCell ref="RVF1:RVK1"/>
    <mergeCell ref="RVN1:RVS1"/>
    <mergeCell ref="RYX1:RZC1"/>
    <mergeCell ref="RZF1:RZK1"/>
    <mergeCell ref="RZN1:RZS1"/>
    <mergeCell ref="RZV1:SAA1"/>
    <mergeCell ref="SAD1:SAI1"/>
    <mergeCell ref="RXJ1:RXO1"/>
    <mergeCell ref="RXR1:RXW1"/>
    <mergeCell ref="RXZ1:RYE1"/>
    <mergeCell ref="RYH1:RYM1"/>
    <mergeCell ref="RYP1:RYU1"/>
    <mergeCell ref="RGL1:RGQ1"/>
    <mergeCell ref="RGT1:RGY1"/>
    <mergeCell ref="RHB1:RHG1"/>
    <mergeCell ref="RHJ1:RHO1"/>
    <mergeCell ref="RHR1:RHW1"/>
    <mergeCell ref="REX1:RFC1"/>
    <mergeCell ref="RFF1:RFK1"/>
    <mergeCell ref="RFN1:RFS1"/>
    <mergeCell ref="RFV1:RGA1"/>
    <mergeCell ref="RGD1:RGI1"/>
    <mergeCell ref="RJN1:RJS1"/>
    <mergeCell ref="RJV1:RKA1"/>
    <mergeCell ref="RKD1:RKI1"/>
    <mergeCell ref="RKL1:RKQ1"/>
    <mergeCell ref="RKT1:RKY1"/>
    <mergeCell ref="RHZ1:RIE1"/>
    <mergeCell ref="RIH1:RIM1"/>
    <mergeCell ref="RIP1:RIU1"/>
    <mergeCell ref="RIX1:RJC1"/>
    <mergeCell ref="RJF1:RJK1"/>
    <mergeCell ref="RMP1:RMU1"/>
    <mergeCell ref="RMX1:RNC1"/>
    <mergeCell ref="RNF1:RNK1"/>
    <mergeCell ref="RNN1:RNS1"/>
    <mergeCell ref="RNV1:ROA1"/>
    <mergeCell ref="RLB1:RLG1"/>
    <mergeCell ref="RLJ1:RLO1"/>
    <mergeCell ref="RLR1:RLW1"/>
    <mergeCell ref="RLZ1:RME1"/>
    <mergeCell ref="RMH1:RMM1"/>
    <mergeCell ref="RPR1:RPW1"/>
    <mergeCell ref="RPZ1:RQE1"/>
    <mergeCell ref="RQH1:RQM1"/>
    <mergeCell ref="QVB1:QVG1"/>
    <mergeCell ref="QVJ1:QVO1"/>
    <mergeCell ref="QSP1:QSU1"/>
    <mergeCell ref="QSX1:QTC1"/>
    <mergeCell ref="QTF1:QTK1"/>
    <mergeCell ref="QTN1:QTS1"/>
    <mergeCell ref="QTV1:QUA1"/>
    <mergeCell ref="QXF1:QXK1"/>
    <mergeCell ref="QXN1:QXS1"/>
    <mergeCell ref="QXV1:QYA1"/>
    <mergeCell ref="QYD1:QYI1"/>
    <mergeCell ref="QYL1:QYQ1"/>
    <mergeCell ref="QVR1:QVW1"/>
    <mergeCell ref="QVZ1:QWE1"/>
    <mergeCell ref="QWH1:QWM1"/>
    <mergeCell ref="QWP1:QWU1"/>
    <mergeCell ref="QWX1:QXC1"/>
    <mergeCell ref="RAH1:RAM1"/>
    <mergeCell ref="RAP1:RAU1"/>
    <mergeCell ref="RAX1:RBC1"/>
    <mergeCell ref="RBF1:RBK1"/>
    <mergeCell ref="RBN1:RBS1"/>
    <mergeCell ref="QYT1:QYY1"/>
    <mergeCell ref="QZB1:QZG1"/>
    <mergeCell ref="QZJ1:QZO1"/>
    <mergeCell ref="QZR1:QZW1"/>
    <mergeCell ref="QZZ1:RAE1"/>
    <mergeCell ref="RDJ1:RDO1"/>
    <mergeCell ref="RDR1:RDW1"/>
    <mergeCell ref="RDZ1:REE1"/>
    <mergeCell ref="REH1:REM1"/>
    <mergeCell ref="REP1:REU1"/>
    <mergeCell ref="RBV1:RCA1"/>
    <mergeCell ref="RCD1:RCI1"/>
    <mergeCell ref="RCL1:RCQ1"/>
    <mergeCell ref="RCT1:RCY1"/>
    <mergeCell ref="RDB1:RDG1"/>
    <mergeCell ref="QKX1:QLC1"/>
    <mergeCell ref="QLF1:QLK1"/>
    <mergeCell ref="QLN1:QLS1"/>
    <mergeCell ref="QLV1:QMA1"/>
    <mergeCell ref="QMD1:QMI1"/>
    <mergeCell ref="QJJ1:QJO1"/>
    <mergeCell ref="QJR1:QJW1"/>
    <mergeCell ref="QJZ1:QKE1"/>
    <mergeCell ref="QKH1:QKM1"/>
    <mergeCell ref="QKP1:QKU1"/>
    <mergeCell ref="QNZ1:QOE1"/>
    <mergeCell ref="QOH1:QOM1"/>
    <mergeCell ref="QOP1:QOU1"/>
    <mergeCell ref="QOX1:QPC1"/>
    <mergeCell ref="QPF1:QPK1"/>
    <mergeCell ref="QML1:QMQ1"/>
    <mergeCell ref="QMT1:QMY1"/>
    <mergeCell ref="QNB1:QNG1"/>
    <mergeCell ref="QNJ1:QNO1"/>
    <mergeCell ref="QNR1:QNW1"/>
    <mergeCell ref="QRB1:QRG1"/>
    <mergeCell ref="QRJ1:QRO1"/>
    <mergeCell ref="QRR1:QRW1"/>
    <mergeCell ref="QRZ1:QSE1"/>
    <mergeCell ref="QSH1:QSM1"/>
    <mergeCell ref="QPN1:QPS1"/>
    <mergeCell ref="QPV1:QQA1"/>
    <mergeCell ref="QQD1:QQI1"/>
    <mergeCell ref="QQL1:QQQ1"/>
    <mergeCell ref="QQT1:QQY1"/>
    <mergeCell ref="QUD1:QUI1"/>
    <mergeCell ref="QUL1:QUQ1"/>
    <mergeCell ref="QUT1:QUY1"/>
    <mergeCell ref="PZN1:PZS1"/>
    <mergeCell ref="PZV1:QAA1"/>
    <mergeCell ref="PXB1:PXG1"/>
    <mergeCell ref="PXJ1:PXO1"/>
    <mergeCell ref="PXR1:PXW1"/>
    <mergeCell ref="PXZ1:PYE1"/>
    <mergeCell ref="PYH1:PYM1"/>
    <mergeCell ref="QBR1:QBW1"/>
    <mergeCell ref="QBZ1:QCE1"/>
    <mergeCell ref="QCH1:QCM1"/>
    <mergeCell ref="QCP1:QCU1"/>
    <mergeCell ref="QCX1:QDC1"/>
    <mergeCell ref="QAD1:QAI1"/>
    <mergeCell ref="QAL1:QAQ1"/>
    <mergeCell ref="QAT1:QAY1"/>
    <mergeCell ref="QBB1:QBG1"/>
    <mergeCell ref="QBJ1:QBO1"/>
    <mergeCell ref="QET1:QEY1"/>
    <mergeCell ref="QFB1:QFG1"/>
    <mergeCell ref="QFJ1:QFO1"/>
    <mergeCell ref="QFR1:QFW1"/>
    <mergeCell ref="QFZ1:QGE1"/>
    <mergeCell ref="QDF1:QDK1"/>
    <mergeCell ref="QDN1:QDS1"/>
    <mergeCell ref="QDV1:QEA1"/>
    <mergeCell ref="QED1:QEI1"/>
    <mergeCell ref="QEL1:QEQ1"/>
    <mergeCell ref="QHV1:QIA1"/>
    <mergeCell ref="QID1:QII1"/>
    <mergeCell ref="QIL1:QIQ1"/>
    <mergeCell ref="QIT1:QIY1"/>
    <mergeCell ref="QJB1:QJG1"/>
    <mergeCell ref="QGH1:QGM1"/>
    <mergeCell ref="QGP1:QGU1"/>
    <mergeCell ref="QGX1:QHC1"/>
    <mergeCell ref="QHF1:QHK1"/>
    <mergeCell ref="QHN1:QHS1"/>
    <mergeCell ref="PPJ1:PPO1"/>
    <mergeCell ref="PPR1:PPW1"/>
    <mergeCell ref="PPZ1:PQE1"/>
    <mergeCell ref="PQH1:PQM1"/>
    <mergeCell ref="PQP1:PQU1"/>
    <mergeCell ref="PNV1:POA1"/>
    <mergeCell ref="POD1:POI1"/>
    <mergeCell ref="POL1:POQ1"/>
    <mergeCell ref="POT1:POY1"/>
    <mergeCell ref="PPB1:PPG1"/>
    <mergeCell ref="PSL1:PSQ1"/>
    <mergeCell ref="PST1:PSY1"/>
    <mergeCell ref="PTB1:PTG1"/>
    <mergeCell ref="PTJ1:PTO1"/>
    <mergeCell ref="PTR1:PTW1"/>
    <mergeCell ref="PQX1:PRC1"/>
    <mergeCell ref="PRF1:PRK1"/>
    <mergeCell ref="PRN1:PRS1"/>
    <mergeCell ref="PRV1:PSA1"/>
    <mergeCell ref="PSD1:PSI1"/>
    <mergeCell ref="PVN1:PVS1"/>
    <mergeCell ref="PVV1:PWA1"/>
    <mergeCell ref="PWD1:PWI1"/>
    <mergeCell ref="PWL1:PWQ1"/>
    <mergeCell ref="PWT1:PWY1"/>
    <mergeCell ref="PTZ1:PUE1"/>
    <mergeCell ref="PUH1:PUM1"/>
    <mergeCell ref="PUP1:PUU1"/>
    <mergeCell ref="PUX1:PVC1"/>
    <mergeCell ref="PVF1:PVK1"/>
    <mergeCell ref="PYP1:PYU1"/>
    <mergeCell ref="PYX1:PZC1"/>
    <mergeCell ref="PZF1:PZK1"/>
    <mergeCell ref="PDZ1:PEE1"/>
    <mergeCell ref="PEH1:PEM1"/>
    <mergeCell ref="PBN1:PBS1"/>
    <mergeCell ref="PBV1:PCA1"/>
    <mergeCell ref="PCD1:PCI1"/>
    <mergeCell ref="PCL1:PCQ1"/>
    <mergeCell ref="PCT1:PCY1"/>
    <mergeCell ref="PGD1:PGI1"/>
    <mergeCell ref="PGL1:PGQ1"/>
    <mergeCell ref="PGT1:PGY1"/>
    <mergeCell ref="PHB1:PHG1"/>
    <mergeCell ref="PHJ1:PHO1"/>
    <mergeCell ref="PEP1:PEU1"/>
    <mergeCell ref="PEX1:PFC1"/>
    <mergeCell ref="PFF1:PFK1"/>
    <mergeCell ref="PFN1:PFS1"/>
    <mergeCell ref="PFV1:PGA1"/>
    <mergeCell ref="PJF1:PJK1"/>
    <mergeCell ref="PJN1:PJS1"/>
    <mergeCell ref="PJV1:PKA1"/>
    <mergeCell ref="PKD1:PKI1"/>
    <mergeCell ref="PKL1:PKQ1"/>
    <mergeCell ref="PHR1:PHW1"/>
    <mergeCell ref="PHZ1:PIE1"/>
    <mergeCell ref="PIH1:PIM1"/>
    <mergeCell ref="PIP1:PIU1"/>
    <mergeCell ref="PIX1:PJC1"/>
    <mergeCell ref="PMH1:PMM1"/>
    <mergeCell ref="PMP1:PMU1"/>
    <mergeCell ref="PMX1:PNC1"/>
    <mergeCell ref="PNF1:PNK1"/>
    <mergeCell ref="PNN1:PNS1"/>
    <mergeCell ref="PKT1:PKY1"/>
    <mergeCell ref="PLB1:PLG1"/>
    <mergeCell ref="PLJ1:PLO1"/>
    <mergeCell ref="PLR1:PLW1"/>
    <mergeCell ref="PLZ1:PME1"/>
    <mergeCell ref="OTV1:OUA1"/>
    <mergeCell ref="OUD1:OUI1"/>
    <mergeCell ref="OUL1:OUQ1"/>
    <mergeCell ref="OUT1:OUY1"/>
    <mergeCell ref="OVB1:OVG1"/>
    <mergeCell ref="OSH1:OSM1"/>
    <mergeCell ref="OSP1:OSU1"/>
    <mergeCell ref="OSX1:OTC1"/>
    <mergeCell ref="OTF1:OTK1"/>
    <mergeCell ref="OTN1:OTS1"/>
    <mergeCell ref="OWX1:OXC1"/>
    <mergeCell ref="OXF1:OXK1"/>
    <mergeCell ref="OXN1:OXS1"/>
    <mergeCell ref="OXV1:OYA1"/>
    <mergeCell ref="OYD1:OYI1"/>
    <mergeCell ref="OVJ1:OVO1"/>
    <mergeCell ref="OVR1:OVW1"/>
    <mergeCell ref="OVZ1:OWE1"/>
    <mergeCell ref="OWH1:OWM1"/>
    <mergeCell ref="OWP1:OWU1"/>
    <mergeCell ref="OZZ1:PAE1"/>
    <mergeCell ref="PAH1:PAM1"/>
    <mergeCell ref="PAP1:PAU1"/>
    <mergeCell ref="PAX1:PBC1"/>
    <mergeCell ref="PBF1:PBK1"/>
    <mergeCell ref="OYL1:OYQ1"/>
    <mergeCell ref="OYT1:OYY1"/>
    <mergeCell ref="OZB1:OZG1"/>
    <mergeCell ref="OZJ1:OZO1"/>
    <mergeCell ref="OZR1:OZW1"/>
    <mergeCell ref="PDB1:PDG1"/>
    <mergeCell ref="PDJ1:PDO1"/>
    <mergeCell ref="PDR1:PDW1"/>
    <mergeCell ref="OIL1:OIQ1"/>
    <mergeCell ref="OIT1:OIY1"/>
    <mergeCell ref="OFZ1:OGE1"/>
    <mergeCell ref="OGH1:OGM1"/>
    <mergeCell ref="OGP1:OGU1"/>
    <mergeCell ref="OGX1:OHC1"/>
    <mergeCell ref="OHF1:OHK1"/>
    <mergeCell ref="OKP1:OKU1"/>
    <mergeCell ref="OKX1:OLC1"/>
    <mergeCell ref="OLF1:OLK1"/>
    <mergeCell ref="OLN1:OLS1"/>
    <mergeCell ref="OLV1:OMA1"/>
    <mergeCell ref="OJB1:OJG1"/>
    <mergeCell ref="OJJ1:OJO1"/>
    <mergeCell ref="OJR1:OJW1"/>
    <mergeCell ref="OJZ1:OKE1"/>
    <mergeCell ref="OKH1:OKM1"/>
    <mergeCell ref="ONR1:ONW1"/>
    <mergeCell ref="ONZ1:OOE1"/>
    <mergeCell ref="OOH1:OOM1"/>
    <mergeCell ref="OOP1:OOU1"/>
    <mergeCell ref="OOX1:OPC1"/>
    <mergeCell ref="OMD1:OMI1"/>
    <mergeCell ref="OML1:OMQ1"/>
    <mergeCell ref="OMT1:OMY1"/>
    <mergeCell ref="ONB1:ONG1"/>
    <mergeCell ref="ONJ1:ONO1"/>
    <mergeCell ref="OQT1:OQY1"/>
    <mergeCell ref="ORB1:ORG1"/>
    <mergeCell ref="ORJ1:ORO1"/>
    <mergeCell ref="ORR1:ORW1"/>
    <mergeCell ref="ORZ1:OSE1"/>
    <mergeCell ref="OPF1:OPK1"/>
    <mergeCell ref="OPN1:OPS1"/>
    <mergeCell ref="OPV1:OQA1"/>
    <mergeCell ref="OQD1:OQI1"/>
    <mergeCell ref="OQL1:OQQ1"/>
    <mergeCell ref="NYH1:NYM1"/>
    <mergeCell ref="NYP1:NYU1"/>
    <mergeCell ref="NYX1:NZC1"/>
    <mergeCell ref="NZF1:NZK1"/>
    <mergeCell ref="NZN1:NZS1"/>
    <mergeCell ref="NWT1:NWY1"/>
    <mergeCell ref="NXB1:NXG1"/>
    <mergeCell ref="NXJ1:NXO1"/>
    <mergeCell ref="NXR1:NXW1"/>
    <mergeCell ref="NXZ1:NYE1"/>
    <mergeCell ref="OBJ1:OBO1"/>
    <mergeCell ref="OBR1:OBW1"/>
    <mergeCell ref="OBZ1:OCE1"/>
    <mergeCell ref="OCH1:OCM1"/>
    <mergeCell ref="OCP1:OCU1"/>
    <mergeCell ref="NZV1:OAA1"/>
    <mergeCell ref="OAD1:OAI1"/>
    <mergeCell ref="OAL1:OAQ1"/>
    <mergeCell ref="OAT1:OAY1"/>
    <mergeCell ref="OBB1:OBG1"/>
    <mergeCell ref="OEL1:OEQ1"/>
    <mergeCell ref="OET1:OEY1"/>
    <mergeCell ref="OFB1:OFG1"/>
    <mergeCell ref="OFJ1:OFO1"/>
    <mergeCell ref="OFR1:OFW1"/>
    <mergeCell ref="OCX1:ODC1"/>
    <mergeCell ref="ODF1:ODK1"/>
    <mergeCell ref="ODN1:ODS1"/>
    <mergeCell ref="ODV1:OEA1"/>
    <mergeCell ref="OED1:OEI1"/>
    <mergeCell ref="OHN1:OHS1"/>
    <mergeCell ref="OHV1:OIA1"/>
    <mergeCell ref="OID1:OII1"/>
    <mergeCell ref="NMX1:NNC1"/>
    <mergeCell ref="NNF1:NNK1"/>
    <mergeCell ref="NKL1:NKQ1"/>
    <mergeCell ref="NKT1:NKY1"/>
    <mergeCell ref="NLB1:NLG1"/>
    <mergeCell ref="NLJ1:NLO1"/>
    <mergeCell ref="NLR1:NLW1"/>
    <mergeCell ref="NPB1:NPG1"/>
    <mergeCell ref="NPJ1:NPO1"/>
    <mergeCell ref="NPR1:NPW1"/>
    <mergeCell ref="NPZ1:NQE1"/>
    <mergeCell ref="NQH1:NQM1"/>
    <mergeCell ref="NNN1:NNS1"/>
    <mergeCell ref="NNV1:NOA1"/>
    <mergeCell ref="NOD1:NOI1"/>
    <mergeCell ref="NOL1:NOQ1"/>
    <mergeCell ref="NOT1:NOY1"/>
    <mergeCell ref="NSD1:NSI1"/>
    <mergeCell ref="NSL1:NSQ1"/>
    <mergeCell ref="NST1:NSY1"/>
    <mergeCell ref="NTB1:NTG1"/>
    <mergeCell ref="NTJ1:NTO1"/>
    <mergeCell ref="NQP1:NQU1"/>
    <mergeCell ref="NQX1:NRC1"/>
    <mergeCell ref="NRF1:NRK1"/>
    <mergeCell ref="NRN1:NRS1"/>
    <mergeCell ref="NRV1:NSA1"/>
    <mergeCell ref="NVF1:NVK1"/>
    <mergeCell ref="NVN1:NVS1"/>
    <mergeCell ref="NVV1:NWA1"/>
    <mergeCell ref="NWD1:NWI1"/>
    <mergeCell ref="NWL1:NWQ1"/>
    <mergeCell ref="NTR1:NTW1"/>
    <mergeCell ref="NTZ1:NUE1"/>
    <mergeCell ref="NUH1:NUM1"/>
    <mergeCell ref="NUP1:NUU1"/>
    <mergeCell ref="NUX1:NVC1"/>
    <mergeCell ref="NCT1:NCY1"/>
    <mergeCell ref="NDB1:NDG1"/>
    <mergeCell ref="NDJ1:NDO1"/>
    <mergeCell ref="NDR1:NDW1"/>
    <mergeCell ref="NDZ1:NEE1"/>
    <mergeCell ref="NBF1:NBK1"/>
    <mergeCell ref="NBN1:NBS1"/>
    <mergeCell ref="NBV1:NCA1"/>
    <mergeCell ref="NCD1:NCI1"/>
    <mergeCell ref="NCL1:NCQ1"/>
    <mergeCell ref="NFV1:NGA1"/>
    <mergeCell ref="NGD1:NGI1"/>
    <mergeCell ref="NGL1:NGQ1"/>
    <mergeCell ref="NGT1:NGY1"/>
    <mergeCell ref="NHB1:NHG1"/>
    <mergeCell ref="NEH1:NEM1"/>
    <mergeCell ref="NEP1:NEU1"/>
    <mergeCell ref="NEX1:NFC1"/>
    <mergeCell ref="NFF1:NFK1"/>
    <mergeCell ref="NFN1:NFS1"/>
    <mergeCell ref="NIX1:NJC1"/>
    <mergeCell ref="NJF1:NJK1"/>
    <mergeCell ref="NJN1:NJS1"/>
    <mergeCell ref="NJV1:NKA1"/>
    <mergeCell ref="NKD1:NKI1"/>
    <mergeCell ref="NHJ1:NHO1"/>
    <mergeCell ref="NHR1:NHW1"/>
    <mergeCell ref="NHZ1:NIE1"/>
    <mergeCell ref="NIH1:NIM1"/>
    <mergeCell ref="NIP1:NIU1"/>
    <mergeCell ref="NLZ1:NME1"/>
    <mergeCell ref="NMH1:NMM1"/>
    <mergeCell ref="NMP1:NMU1"/>
    <mergeCell ref="MRJ1:MRO1"/>
    <mergeCell ref="MRR1:MRW1"/>
    <mergeCell ref="MOX1:MPC1"/>
    <mergeCell ref="MPF1:MPK1"/>
    <mergeCell ref="MPN1:MPS1"/>
    <mergeCell ref="MPV1:MQA1"/>
    <mergeCell ref="MQD1:MQI1"/>
    <mergeCell ref="MTN1:MTS1"/>
    <mergeCell ref="MTV1:MUA1"/>
    <mergeCell ref="MUD1:MUI1"/>
    <mergeCell ref="MUL1:MUQ1"/>
    <mergeCell ref="MUT1:MUY1"/>
    <mergeCell ref="MRZ1:MSE1"/>
    <mergeCell ref="MSH1:MSM1"/>
    <mergeCell ref="MSP1:MSU1"/>
    <mergeCell ref="MSX1:MTC1"/>
    <mergeCell ref="MTF1:MTK1"/>
    <mergeCell ref="MWP1:MWU1"/>
    <mergeCell ref="MWX1:MXC1"/>
    <mergeCell ref="MXF1:MXK1"/>
    <mergeCell ref="MXN1:MXS1"/>
    <mergeCell ref="MXV1:MYA1"/>
    <mergeCell ref="MVB1:MVG1"/>
    <mergeCell ref="MVJ1:MVO1"/>
    <mergeCell ref="MVR1:MVW1"/>
    <mergeCell ref="MVZ1:MWE1"/>
    <mergeCell ref="MWH1:MWM1"/>
    <mergeCell ref="MZR1:MZW1"/>
    <mergeCell ref="MZZ1:NAE1"/>
    <mergeCell ref="NAH1:NAM1"/>
    <mergeCell ref="NAP1:NAU1"/>
    <mergeCell ref="NAX1:NBC1"/>
    <mergeCell ref="MYD1:MYI1"/>
    <mergeCell ref="MYL1:MYQ1"/>
    <mergeCell ref="MYT1:MYY1"/>
    <mergeCell ref="MZB1:MZG1"/>
    <mergeCell ref="MZJ1:MZO1"/>
    <mergeCell ref="MHF1:MHK1"/>
    <mergeCell ref="MHN1:MHS1"/>
    <mergeCell ref="MHV1:MIA1"/>
    <mergeCell ref="MID1:MII1"/>
    <mergeCell ref="MIL1:MIQ1"/>
    <mergeCell ref="MFR1:MFW1"/>
    <mergeCell ref="MFZ1:MGE1"/>
    <mergeCell ref="MGH1:MGM1"/>
    <mergeCell ref="MGP1:MGU1"/>
    <mergeCell ref="MGX1:MHC1"/>
    <mergeCell ref="MKH1:MKM1"/>
    <mergeCell ref="MKP1:MKU1"/>
    <mergeCell ref="MKX1:MLC1"/>
    <mergeCell ref="MLF1:MLK1"/>
    <mergeCell ref="MLN1:MLS1"/>
    <mergeCell ref="MIT1:MIY1"/>
    <mergeCell ref="MJB1:MJG1"/>
    <mergeCell ref="MJJ1:MJO1"/>
    <mergeCell ref="MJR1:MJW1"/>
    <mergeCell ref="MJZ1:MKE1"/>
    <mergeCell ref="MNJ1:MNO1"/>
    <mergeCell ref="MNR1:MNW1"/>
    <mergeCell ref="MNZ1:MOE1"/>
    <mergeCell ref="MOH1:MOM1"/>
    <mergeCell ref="MOP1:MOU1"/>
    <mergeCell ref="MLV1:MMA1"/>
    <mergeCell ref="MMD1:MMI1"/>
    <mergeCell ref="MML1:MMQ1"/>
    <mergeCell ref="MMT1:MMY1"/>
    <mergeCell ref="MNB1:MNG1"/>
    <mergeCell ref="MQL1:MQQ1"/>
    <mergeCell ref="MQT1:MQY1"/>
    <mergeCell ref="MRB1:MRG1"/>
    <mergeCell ref="LVV1:LWA1"/>
    <mergeCell ref="LWD1:LWI1"/>
    <mergeCell ref="LTJ1:LTO1"/>
    <mergeCell ref="LTR1:LTW1"/>
    <mergeCell ref="LTZ1:LUE1"/>
    <mergeCell ref="LUH1:LUM1"/>
    <mergeCell ref="LUP1:LUU1"/>
    <mergeCell ref="LXZ1:LYE1"/>
    <mergeCell ref="LYH1:LYM1"/>
    <mergeCell ref="LYP1:LYU1"/>
    <mergeCell ref="LYX1:LZC1"/>
    <mergeCell ref="LZF1:LZK1"/>
    <mergeCell ref="LWL1:LWQ1"/>
    <mergeCell ref="LWT1:LWY1"/>
    <mergeCell ref="LXB1:LXG1"/>
    <mergeCell ref="LXJ1:LXO1"/>
    <mergeCell ref="LXR1:LXW1"/>
    <mergeCell ref="MBB1:MBG1"/>
    <mergeCell ref="MBJ1:MBO1"/>
    <mergeCell ref="MBR1:MBW1"/>
    <mergeCell ref="MBZ1:MCE1"/>
    <mergeCell ref="MCH1:MCM1"/>
    <mergeCell ref="LZN1:LZS1"/>
    <mergeCell ref="LZV1:MAA1"/>
    <mergeCell ref="MAD1:MAI1"/>
    <mergeCell ref="MAL1:MAQ1"/>
    <mergeCell ref="MAT1:MAY1"/>
    <mergeCell ref="MED1:MEI1"/>
    <mergeCell ref="MEL1:MEQ1"/>
    <mergeCell ref="MET1:MEY1"/>
    <mergeCell ref="MFB1:MFG1"/>
    <mergeCell ref="MFJ1:MFO1"/>
    <mergeCell ref="MCP1:MCU1"/>
    <mergeCell ref="MCX1:MDC1"/>
    <mergeCell ref="MDF1:MDK1"/>
    <mergeCell ref="MDN1:MDS1"/>
    <mergeCell ref="MDV1:MEA1"/>
    <mergeCell ref="LLR1:LLW1"/>
    <mergeCell ref="LLZ1:LME1"/>
    <mergeCell ref="LMH1:LMM1"/>
    <mergeCell ref="LMP1:LMU1"/>
    <mergeCell ref="LMX1:LNC1"/>
    <mergeCell ref="LKD1:LKI1"/>
    <mergeCell ref="LKL1:LKQ1"/>
    <mergeCell ref="LKT1:LKY1"/>
    <mergeCell ref="LLB1:LLG1"/>
    <mergeCell ref="LLJ1:LLO1"/>
    <mergeCell ref="LOT1:LOY1"/>
    <mergeCell ref="LPB1:LPG1"/>
    <mergeCell ref="LPJ1:LPO1"/>
    <mergeCell ref="LPR1:LPW1"/>
    <mergeCell ref="LPZ1:LQE1"/>
    <mergeCell ref="LNF1:LNK1"/>
    <mergeCell ref="LNN1:LNS1"/>
    <mergeCell ref="LNV1:LOA1"/>
    <mergeCell ref="LOD1:LOI1"/>
    <mergeCell ref="LOL1:LOQ1"/>
    <mergeCell ref="LRV1:LSA1"/>
    <mergeCell ref="LSD1:LSI1"/>
    <mergeCell ref="LSL1:LSQ1"/>
    <mergeCell ref="LST1:LSY1"/>
    <mergeCell ref="LTB1:LTG1"/>
    <mergeCell ref="LQH1:LQM1"/>
    <mergeCell ref="LQP1:LQU1"/>
    <mergeCell ref="LQX1:LRC1"/>
    <mergeCell ref="LRF1:LRK1"/>
    <mergeCell ref="LRN1:LRS1"/>
    <mergeCell ref="LUX1:LVC1"/>
    <mergeCell ref="LVF1:LVK1"/>
    <mergeCell ref="LVN1:LVS1"/>
    <mergeCell ref="LAH1:LAM1"/>
    <mergeCell ref="LAP1:LAU1"/>
    <mergeCell ref="KXV1:KYA1"/>
    <mergeCell ref="KYD1:KYI1"/>
    <mergeCell ref="KYL1:KYQ1"/>
    <mergeCell ref="KYT1:KYY1"/>
    <mergeCell ref="KZB1:KZG1"/>
    <mergeCell ref="LCL1:LCQ1"/>
    <mergeCell ref="LCT1:LCY1"/>
    <mergeCell ref="LDB1:LDG1"/>
    <mergeCell ref="LDJ1:LDO1"/>
    <mergeCell ref="LDR1:LDW1"/>
    <mergeCell ref="LAX1:LBC1"/>
    <mergeCell ref="LBF1:LBK1"/>
    <mergeCell ref="LBN1:LBS1"/>
    <mergeCell ref="LBV1:LCA1"/>
    <mergeCell ref="LCD1:LCI1"/>
    <mergeCell ref="LFN1:LFS1"/>
    <mergeCell ref="LFV1:LGA1"/>
    <mergeCell ref="LGD1:LGI1"/>
    <mergeCell ref="LGL1:LGQ1"/>
    <mergeCell ref="LGT1:LGY1"/>
    <mergeCell ref="LDZ1:LEE1"/>
    <mergeCell ref="LEH1:LEM1"/>
    <mergeCell ref="LEP1:LEU1"/>
    <mergeCell ref="LEX1:LFC1"/>
    <mergeCell ref="LFF1:LFK1"/>
    <mergeCell ref="LIP1:LIU1"/>
    <mergeCell ref="LIX1:LJC1"/>
    <mergeCell ref="LJF1:LJK1"/>
    <mergeCell ref="LJN1:LJS1"/>
    <mergeCell ref="LJV1:LKA1"/>
    <mergeCell ref="LHB1:LHG1"/>
    <mergeCell ref="LHJ1:LHO1"/>
    <mergeCell ref="LHR1:LHW1"/>
    <mergeCell ref="LHZ1:LIE1"/>
    <mergeCell ref="LIH1:LIM1"/>
    <mergeCell ref="KQD1:KQI1"/>
    <mergeCell ref="KQL1:KQQ1"/>
    <mergeCell ref="KQT1:KQY1"/>
    <mergeCell ref="KRB1:KRG1"/>
    <mergeCell ref="KRJ1:KRO1"/>
    <mergeCell ref="KOP1:KOU1"/>
    <mergeCell ref="KOX1:KPC1"/>
    <mergeCell ref="KPF1:KPK1"/>
    <mergeCell ref="KPN1:KPS1"/>
    <mergeCell ref="KPV1:KQA1"/>
    <mergeCell ref="KTF1:KTK1"/>
    <mergeCell ref="KTN1:KTS1"/>
    <mergeCell ref="KTV1:KUA1"/>
    <mergeCell ref="KUD1:KUI1"/>
    <mergeCell ref="KUL1:KUQ1"/>
    <mergeCell ref="KRR1:KRW1"/>
    <mergeCell ref="KRZ1:KSE1"/>
    <mergeCell ref="KSH1:KSM1"/>
    <mergeCell ref="KSP1:KSU1"/>
    <mergeCell ref="KSX1:KTC1"/>
    <mergeCell ref="KWH1:KWM1"/>
    <mergeCell ref="KWP1:KWU1"/>
    <mergeCell ref="KWX1:KXC1"/>
    <mergeCell ref="KXF1:KXK1"/>
    <mergeCell ref="KXN1:KXS1"/>
    <mergeCell ref="KUT1:KUY1"/>
    <mergeCell ref="KVB1:KVG1"/>
    <mergeCell ref="KVJ1:KVO1"/>
    <mergeCell ref="KVR1:KVW1"/>
    <mergeCell ref="KVZ1:KWE1"/>
    <mergeCell ref="KZJ1:KZO1"/>
    <mergeCell ref="KZR1:KZW1"/>
    <mergeCell ref="KZZ1:LAE1"/>
    <mergeCell ref="KET1:KEY1"/>
    <mergeCell ref="KFB1:KFG1"/>
    <mergeCell ref="KCH1:KCM1"/>
    <mergeCell ref="KCP1:KCU1"/>
    <mergeCell ref="KCX1:KDC1"/>
    <mergeCell ref="KDF1:KDK1"/>
    <mergeCell ref="KDN1:KDS1"/>
    <mergeCell ref="KGX1:KHC1"/>
    <mergeCell ref="KHF1:KHK1"/>
    <mergeCell ref="KHN1:KHS1"/>
    <mergeCell ref="KHV1:KIA1"/>
    <mergeCell ref="KID1:KII1"/>
    <mergeCell ref="KFJ1:KFO1"/>
    <mergeCell ref="KFR1:KFW1"/>
    <mergeCell ref="KFZ1:KGE1"/>
    <mergeCell ref="KGH1:KGM1"/>
    <mergeCell ref="KGP1:KGU1"/>
    <mergeCell ref="KJZ1:KKE1"/>
    <mergeCell ref="KKH1:KKM1"/>
    <mergeCell ref="KKP1:KKU1"/>
    <mergeCell ref="KKX1:KLC1"/>
    <mergeCell ref="KLF1:KLK1"/>
    <mergeCell ref="KIL1:KIQ1"/>
    <mergeCell ref="KIT1:KIY1"/>
    <mergeCell ref="KJB1:KJG1"/>
    <mergeCell ref="KJJ1:KJO1"/>
    <mergeCell ref="KJR1:KJW1"/>
    <mergeCell ref="KNB1:KNG1"/>
    <mergeCell ref="KNJ1:KNO1"/>
    <mergeCell ref="KNR1:KNW1"/>
    <mergeCell ref="KNZ1:KOE1"/>
    <mergeCell ref="KOH1:KOM1"/>
    <mergeCell ref="KLN1:KLS1"/>
    <mergeCell ref="KLV1:KMA1"/>
    <mergeCell ref="KMD1:KMI1"/>
    <mergeCell ref="KML1:KMQ1"/>
    <mergeCell ref="KMT1:KMY1"/>
    <mergeCell ref="JUP1:JUU1"/>
    <mergeCell ref="JUX1:JVC1"/>
    <mergeCell ref="JVF1:JVK1"/>
    <mergeCell ref="JVN1:JVS1"/>
    <mergeCell ref="JVV1:JWA1"/>
    <mergeCell ref="JTB1:JTG1"/>
    <mergeCell ref="JTJ1:JTO1"/>
    <mergeCell ref="JTR1:JTW1"/>
    <mergeCell ref="JTZ1:JUE1"/>
    <mergeCell ref="JUH1:JUM1"/>
    <mergeCell ref="JXR1:JXW1"/>
    <mergeCell ref="JXZ1:JYE1"/>
    <mergeCell ref="JYH1:JYM1"/>
    <mergeCell ref="JYP1:JYU1"/>
    <mergeCell ref="JYX1:JZC1"/>
    <mergeCell ref="JWD1:JWI1"/>
    <mergeCell ref="JWL1:JWQ1"/>
    <mergeCell ref="JWT1:JWY1"/>
    <mergeCell ref="JXB1:JXG1"/>
    <mergeCell ref="JXJ1:JXO1"/>
    <mergeCell ref="KAT1:KAY1"/>
    <mergeCell ref="KBB1:KBG1"/>
    <mergeCell ref="KBJ1:KBO1"/>
    <mergeCell ref="KBR1:KBW1"/>
    <mergeCell ref="KBZ1:KCE1"/>
    <mergeCell ref="JZF1:JZK1"/>
    <mergeCell ref="JZN1:JZS1"/>
    <mergeCell ref="JZV1:KAA1"/>
    <mergeCell ref="KAD1:KAI1"/>
    <mergeCell ref="KAL1:KAQ1"/>
    <mergeCell ref="KDV1:KEA1"/>
    <mergeCell ref="KED1:KEI1"/>
    <mergeCell ref="KEL1:KEQ1"/>
    <mergeCell ref="JJF1:JJK1"/>
    <mergeCell ref="JJN1:JJS1"/>
    <mergeCell ref="JGT1:JGY1"/>
    <mergeCell ref="JHB1:JHG1"/>
    <mergeCell ref="JHJ1:JHO1"/>
    <mergeCell ref="JHR1:JHW1"/>
    <mergeCell ref="JHZ1:JIE1"/>
    <mergeCell ref="JLJ1:JLO1"/>
    <mergeCell ref="JLR1:JLW1"/>
    <mergeCell ref="JLZ1:JME1"/>
    <mergeCell ref="JMH1:JMM1"/>
    <mergeCell ref="JMP1:JMU1"/>
    <mergeCell ref="JJV1:JKA1"/>
    <mergeCell ref="JKD1:JKI1"/>
    <mergeCell ref="JKL1:JKQ1"/>
    <mergeCell ref="JKT1:JKY1"/>
    <mergeCell ref="JLB1:JLG1"/>
    <mergeCell ref="JOL1:JOQ1"/>
    <mergeCell ref="JOT1:JOY1"/>
    <mergeCell ref="JPB1:JPG1"/>
    <mergeCell ref="JPJ1:JPO1"/>
    <mergeCell ref="JPR1:JPW1"/>
    <mergeCell ref="JMX1:JNC1"/>
    <mergeCell ref="JNF1:JNK1"/>
    <mergeCell ref="JNN1:JNS1"/>
    <mergeCell ref="JNV1:JOA1"/>
    <mergeCell ref="JOD1:JOI1"/>
    <mergeCell ref="JRN1:JRS1"/>
    <mergeCell ref="JRV1:JSA1"/>
    <mergeCell ref="JSD1:JSI1"/>
    <mergeCell ref="JSL1:JSQ1"/>
    <mergeCell ref="JST1:JSY1"/>
    <mergeCell ref="JPZ1:JQE1"/>
    <mergeCell ref="JQH1:JQM1"/>
    <mergeCell ref="JQP1:JQU1"/>
    <mergeCell ref="JQX1:JRC1"/>
    <mergeCell ref="JRF1:JRK1"/>
    <mergeCell ref="IZB1:IZG1"/>
    <mergeCell ref="IZJ1:IZO1"/>
    <mergeCell ref="IZR1:IZW1"/>
    <mergeCell ref="IZZ1:JAE1"/>
    <mergeCell ref="JAH1:JAM1"/>
    <mergeCell ref="IXN1:IXS1"/>
    <mergeCell ref="IXV1:IYA1"/>
    <mergeCell ref="IYD1:IYI1"/>
    <mergeCell ref="IYL1:IYQ1"/>
    <mergeCell ref="IYT1:IYY1"/>
    <mergeCell ref="JCD1:JCI1"/>
    <mergeCell ref="JCL1:JCQ1"/>
    <mergeCell ref="JCT1:JCY1"/>
    <mergeCell ref="JDB1:JDG1"/>
    <mergeCell ref="JDJ1:JDO1"/>
    <mergeCell ref="JAP1:JAU1"/>
    <mergeCell ref="JAX1:JBC1"/>
    <mergeCell ref="JBF1:JBK1"/>
    <mergeCell ref="JBN1:JBS1"/>
    <mergeCell ref="JBV1:JCA1"/>
    <mergeCell ref="JFF1:JFK1"/>
    <mergeCell ref="JFN1:JFS1"/>
    <mergeCell ref="JFV1:JGA1"/>
    <mergeCell ref="JGD1:JGI1"/>
    <mergeCell ref="JGL1:JGQ1"/>
    <mergeCell ref="JDR1:JDW1"/>
    <mergeCell ref="JDZ1:JEE1"/>
    <mergeCell ref="JEH1:JEM1"/>
    <mergeCell ref="JEP1:JEU1"/>
    <mergeCell ref="JEX1:JFC1"/>
    <mergeCell ref="JIH1:JIM1"/>
    <mergeCell ref="JIP1:JIU1"/>
    <mergeCell ref="JIX1:JJC1"/>
    <mergeCell ref="INR1:INW1"/>
    <mergeCell ref="INZ1:IOE1"/>
    <mergeCell ref="ILF1:ILK1"/>
    <mergeCell ref="ILN1:ILS1"/>
    <mergeCell ref="ILV1:IMA1"/>
    <mergeCell ref="IMD1:IMI1"/>
    <mergeCell ref="IML1:IMQ1"/>
    <mergeCell ref="IPV1:IQA1"/>
    <mergeCell ref="IQD1:IQI1"/>
    <mergeCell ref="IQL1:IQQ1"/>
    <mergeCell ref="IQT1:IQY1"/>
    <mergeCell ref="IRB1:IRG1"/>
    <mergeCell ref="IOH1:IOM1"/>
    <mergeCell ref="IOP1:IOU1"/>
    <mergeCell ref="IOX1:IPC1"/>
    <mergeCell ref="IPF1:IPK1"/>
    <mergeCell ref="IPN1:IPS1"/>
    <mergeCell ref="ISX1:ITC1"/>
    <mergeCell ref="ITF1:ITK1"/>
    <mergeCell ref="ITN1:ITS1"/>
    <mergeCell ref="ITV1:IUA1"/>
    <mergeCell ref="IUD1:IUI1"/>
    <mergeCell ref="IRJ1:IRO1"/>
    <mergeCell ref="IRR1:IRW1"/>
    <mergeCell ref="IRZ1:ISE1"/>
    <mergeCell ref="ISH1:ISM1"/>
    <mergeCell ref="ISP1:ISU1"/>
    <mergeCell ref="IVZ1:IWE1"/>
    <mergeCell ref="IWH1:IWM1"/>
    <mergeCell ref="IWP1:IWU1"/>
    <mergeCell ref="IWX1:IXC1"/>
    <mergeCell ref="IXF1:IXK1"/>
    <mergeCell ref="IUL1:IUQ1"/>
    <mergeCell ref="IUT1:IUY1"/>
    <mergeCell ref="IVB1:IVG1"/>
    <mergeCell ref="IVJ1:IVO1"/>
    <mergeCell ref="IVR1:IVW1"/>
    <mergeCell ref="IDN1:IDS1"/>
    <mergeCell ref="IDV1:IEA1"/>
    <mergeCell ref="IED1:IEI1"/>
    <mergeCell ref="IEL1:IEQ1"/>
    <mergeCell ref="IET1:IEY1"/>
    <mergeCell ref="IBZ1:ICE1"/>
    <mergeCell ref="ICH1:ICM1"/>
    <mergeCell ref="ICP1:ICU1"/>
    <mergeCell ref="ICX1:IDC1"/>
    <mergeCell ref="IDF1:IDK1"/>
    <mergeCell ref="IGP1:IGU1"/>
    <mergeCell ref="IGX1:IHC1"/>
    <mergeCell ref="IHF1:IHK1"/>
    <mergeCell ref="IHN1:IHS1"/>
    <mergeCell ref="IHV1:IIA1"/>
    <mergeCell ref="IFB1:IFG1"/>
    <mergeCell ref="IFJ1:IFO1"/>
    <mergeCell ref="IFR1:IFW1"/>
    <mergeCell ref="IFZ1:IGE1"/>
    <mergeCell ref="IGH1:IGM1"/>
    <mergeCell ref="IJR1:IJW1"/>
    <mergeCell ref="IJZ1:IKE1"/>
    <mergeCell ref="IKH1:IKM1"/>
    <mergeCell ref="IKP1:IKU1"/>
    <mergeCell ref="IKX1:ILC1"/>
    <mergeCell ref="IID1:III1"/>
    <mergeCell ref="IIL1:IIQ1"/>
    <mergeCell ref="IIT1:IIY1"/>
    <mergeCell ref="IJB1:IJG1"/>
    <mergeCell ref="IJJ1:IJO1"/>
    <mergeCell ref="IMT1:IMY1"/>
    <mergeCell ref="INB1:ING1"/>
    <mergeCell ref="INJ1:INO1"/>
    <mergeCell ref="HSD1:HSI1"/>
    <mergeCell ref="HSL1:HSQ1"/>
    <mergeCell ref="HPR1:HPW1"/>
    <mergeCell ref="HPZ1:HQE1"/>
    <mergeCell ref="HQH1:HQM1"/>
    <mergeCell ref="HQP1:HQU1"/>
    <mergeCell ref="HQX1:HRC1"/>
    <mergeCell ref="HUH1:HUM1"/>
    <mergeCell ref="HUP1:HUU1"/>
    <mergeCell ref="HUX1:HVC1"/>
    <mergeCell ref="HVF1:HVK1"/>
    <mergeCell ref="HVN1:HVS1"/>
    <mergeCell ref="HST1:HSY1"/>
    <mergeCell ref="HTB1:HTG1"/>
    <mergeCell ref="HTJ1:HTO1"/>
    <mergeCell ref="HTR1:HTW1"/>
    <mergeCell ref="HTZ1:HUE1"/>
    <mergeCell ref="HXJ1:HXO1"/>
    <mergeCell ref="HXR1:HXW1"/>
    <mergeCell ref="HXZ1:HYE1"/>
    <mergeCell ref="HYH1:HYM1"/>
    <mergeCell ref="HYP1:HYU1"/>
    <mergeCell ref="HVV1:HWA1"/>
    <mergeCell ref="HWD1:HWI1"/>
    <mergeCell ref="HWL1:HWQ1"/>
    <mergeCell ref="HWT1:HWY1"/>
    <mergeCell ref="HXB1:HXG1"/>
    <mergeCell ref="IAL1:IAQ1"/>
    <mergeCell ref="IAT1:IAY1"/>
    <mergeCell ref="IBB1:IBG1"/>
    <mergeCell ref="IBJ1:IBO1"/>
    <mergeCell ref="IBR1:IBW1"/>
    <mergeCell ref="HYX1:HZC1"/>
    <mergeCell ref="HZF1:HZK1"/>
    <mergeCell ref="HZN1:HZS1"/>
    <mergeCell ref="HZV1:IAA1"/>
    <mergeCell ref="IAD1:IAI1"/>
    <mergeCell ref="HHZ1:HIE1"/>
    <mergeCell ref="HIH1:HIM1"/>
    <mergeCell ref="HIP1:HIU1"/>
    <mergeCell ref="HIX1:HJC1"/>
    <mergeCell ref="HJF1:HJK1"/>
    <mergeCell ref="HGL1:HGQ1"/>
    <mergeCell ref="HGT1:HGY1"/>
    <mergeCell ref="HHB1:HHG1"/>
    <mergeCell ref="HHJ1:HHO1"/>
    <mergeCell ref="HHR1:HHW1"/>
    <mergeCell ref="HLB1:HLG1"/>
    <mergeCell ref="HLJ1:HLO1"/>
    <mergeCell ref="HLR1:HLW1"/>
    <mergeCell ref="HLZ1:HME1"/>
    <mergeCell ref="HMH1:HMM1"/>
    <mergeCell ref="HJN1:HJS1"/>
    <mergeCell ref="HJV1:HKA1"/>
    <mergeCell ref="HKD1:HKI1"/>
    <mergeCell ref="HKL1:HKQ1"/>
    <mergeCell ref="HKT1:HKY1"/>
    <mergeCell ref="HOD1:HOI1"/>
    <mergeCell ref="HOL1:HOQ1"/>
    <mergeCell ref="HOT1:HOY1"/>
    <mergeCell ref="HPB1:HPG1"/>
    <mergeCell ref="HPJ1:HPO1"/>
    <mergeCell ref="HMP1:HMU1"/>
    <mergeCell ref="HMX1:HNC1"/>
    <mergeCell ref="HNF1:HNK1"/>
    <mergeCell ref="HNN1:HNS1"/>
    <mergeCell ref="HNV1:HOA1"/>
    <mergeCell ref="HRF1:HRK1"/>
    <mergeCell ref="HRN1:HRS1"/>
    <mergeCell ref="HRV1:HSA1"/>
    <mergeCell ref="GWP1:GWU1"/>
    <mergeCell ref="GWX1:GXC1"/>
    <mergeCell ref="GUD1:GUI1"/>
    <mergeCell ref="GUL1:GUQ1"/>
    <mergeCell ref="GUT1:GUY1"/>
    <mergeCell ref="GVB1:GVG1"/>
    <mergeCell ref="GVJ1:GVO1"/>
    <mergeCell ref="GYT1:GYY1"/>
    <mergeCell ref="GZB1:GZG1"/>
    <mergeCell ref="GZJ1:GZO1"/>
    <mergeCell ref="GZR1:GZW1"/>
    <mergeCell ref="GZZ1:HAE1"/>
    <mergeCell ref="GXF1:GXK1"/>
    <mergeCell ref="GXN1:GXS1"/>
    <mergeCell ref="GXV1:GYA1"/>
    <mergeCell ref="GYD1:GYI1"/>
    <mergeCell ref="GYL1:GYQ1"/>
    <mergeCell ref="HBV1:HCA1"/>
    <mergeCell ref="HCD1:HCI1"/>
    <mergeCell ref="HCL1:HCQ1"/>
    <mergeCell ref="HCT1:HCY1"/>
    <mergeCell ref="HDB1:HDG1"/>
    <mergeCell ref="HAH1:HAM1"/>
    <mergeCell ref="HAP1:HAU1"/>
    <mergeCell ref="HAX1:HBC1"/>
    <mergeCell ref="HBF1:HBK1"/>
    <mergeCell ref="HBN1:HBS1"/>
    <mergeCell ref="HEX1:HFC1"/>
    <mergeCell ref="HFF1:HFK1"/>
    <mergeCell ref="HFN1:HFS1"/>
    <mergeCell ref="HFV1:HGA1"/>
    <mergeCell ref="HGD1:HGI1"/>
    <mergeCell ref="HDJ1:HDO1"/>
    <mergeCell ref="HDR1:HDW1"/>
    <mergeCell ref="HDZ1:HEE1"/>
    <mergeCell ref="HEH1:HEM1"/>
    <mergeCell ref="HEP1:HEU1"/>
    <mergeCell ref="GML1:GMQ1"/>
    <mergeCell ref="GMT1:GMY1"/>
    <mergeCell ref="GNB1:GNG1"/>
    <mergeCell ref="GNJ1:GNO1"/>
    <mergeCell ref="GNR1:GNW1"/>
    <mergeCell ref="GKX1:GLC1"/>
    <mergeCell ref="GLF1:GLK1"/>
    <mergeCell ref="GLN1:GLS1"/>
    <mergeCell ref="GLV1:GMA1"/>
    <mergeCell ref="GMD1:GMI1"/>
    <mergeCell ref="GPN1:GPS1"/>
    <mergeCell ref="GPV1:GQA1"/>
    <mergeCell ref="GQD1:GQI1"/>
    <mergeCell ref="GQL1:GQQ1"/>
    <mergeCell ref="GQT1:GQY1"/>
    <mergeCell ref="GNZ1:GOE1"/>
    <mergeCell ref="GOH1:GOM1"/>
    <mergeCell ref="GOP1:GOU1"/>
    <mergeCell ref="GOX1:GPC1"/>
    <mergeCell ref="GPF1:GPK1"/>
    <mergeCell ref="GSP1:GSU1"/>
    <mergeCell ref="GSX1:GTC1"/>
    <mergeCell ref="GTF1:GTK1"/>
    <mergeCell ref="GTN1:GTS1"/>
    <mergeCell ref="GTV1:GUA1"/>
    <mergeCell ref="GRB1:GRG1"/>
    <mergeCell ref="GRJ1:GRO1"/>
    <mergeCell ref="GRR1:GRW1"/>
    <mergeCell ref="GRZ1:GSE1"/>
    <mergeCell ref="GSH1:GSM1"/>
    <mergeCell ref="GVR1:GVW1"/>
    <mergeCell ref="GVZ1:GWE1"/>
    <mergeCell ref="GWH1:GWM1"/>
    <mergeCell ref="GBB1:GBG1"/>
    <mergeCell ref="GBJ1:GBO1"/>
    <mergeCell ref="FYP1:FYU1"/>
    <mergeCell ref="FYX1:FZC1"/>
    <mergeCell ref="FZF1:FZK1"/>
    <mergeCell ref="FZN1:FZS1"/>
    <mergeCell ref="FZV1:GAA1"/>
    <mergeCell ref="GDF1:GDK1"/>
    <mergeCell ref="GDN1:GDS1"/>
    <mergeCell ref="GDV1:GEA1"/>
    <mergeCell ref="GED1:GEI1"/>
    <mergeCell ref="GEL1:GEQ1"/>
    <mergeCell ref="GBR1:GBW1"/>
    <mergeCell ref="GBZ1:GCE1"/>
    <mergeCell ref="GCH1:GCM1"/>
    <mergeCell ref="GCP1:GCU1"/>
    <mergeCell ref="GCX1:GDC1"/>
    <mergeCell ref="GGH1:GGM1"/>
    <mergeCell ref="GGP1:GGU1"/>
    <mergeCell ref="GGX1:GHC1"/>
    <mergeCell ref="GHF1:GHK1"/>
    <mergeCell ref="GHN1:GHS1"/>
    <mergeCell ref="GET1:GEY1"/>
    <mergeCell ref="GFB1:GFG1"/>
    <mergeCell ref="GFJ1:GFO1"/>
    <mergeCell ref="GFR1:GFW1"/>
    <mergeCell ref="GFZ1:GGE1"/>
    <mergeCell ref="GJJ1:GJO1"/>
    <mergeCell ref="GJR1:GJW1"/>
    <mergeCell ref="GJZ1:GKE1"/>
    <mergeCell ref="GKH1:GKM1"/>
    <mergeCell ref="GKP1:GKU1"/>
    <mergeCell ref="GHV1:GIA1"/>
    <mergeCell ref="GID1:GII1"/>
    <mergeCell ref="GIL1:GIQ1"/>
    <mergeCell ref="GIT1:GIY1"/>
    <mergeCell ref="GJB1:GJG1"/>
    <mergeCell ref="FQX1:FRC1"/>
    <mergeCell ref="FRF1:FRK1"/>
    <mergeCell ref="FRN1:FRS1"/>
    <mergeCell ref="FRV1:FSA1"/>
    <mergeCell ref="FSD1:FSI1"/>
    <mergeCell ref="FPJ1:FPO1"/>
    <mergeCell ref="FPR1:FPW1"/>
    <mergeCell ref="FPZ1:FQE1"/>
    <mergeCell ref="FQH1:FQM1"/>
    <mergeCell ref="FQP1:FQU1"/>
    <mergeCell ref="FTZ1:FUE1"/>
    <mergeCell ref="FUH1:FUM1"/>
    <mergeCell ref="FUP1:FUU1"/>
    <mergeCell ref="FUX1:FVC1"/>
    <mergeCell ref="FVF1:FVK1"/>
    <mergeCell ref="FSL1:FSQ1"/>
    <mergeCell ref="FST1:FSY1"/>
    <mergeCell ref="FTB1:FTG1"/>
    <mergeCell ref="FTJ1:FTO1"/>
    <mergeCell ref="FTR1:FTW1"/>
    <mergeCell ref="FXB1:FXG1"/>
    <mergeCell ref="FXJ1:FXO1"/>
    <mergeCell ref="FXR1:FXW1"/>
    <mergeCell ref="FXZ1:FYE1"/>
    <mergeCell ref="FYH1:FYM1"/>
    <mergeCell ref="FVN1:FVS1"/>
    <mergeCell ref="FVV1:FWA1"/>
    <mergeCell ref="FWD1:FWI1"/>
    <mergeCell ref="FWL1:FWQ1"/>
    <mergeCell ref="FWT1:FWY1"/>
    <mergeCell ref="GAD1:GAI1"/>
    <mergeCell ref="GAL1:GAQ1"/>
    <mergeCell ref="GAT1:GAY1"/>
    <mergeCell ref="FFN1:FFS1"/>
    <mergeCell ref="FFV1:FGA1"/>
    <mergeCell ref="FDB1:FDG1"/>
    <mergeCell ref="FDJ1:FDO1"/>
    <mergeCell ref="FDR1:FDW1"/>
    <mergeCell ref="FDZ1:FEE1"/>
    <mergeCell ref="FEH1:FEM1"/>
    <mergeCell ref="FHR1:FHW1"/>
    <mergeCell ref="FHZ1:FIE1"/>
    <mergeCell ref="FIH1:FIM1"/>
    <mergeCell ref="FIP1:FIU1"/>
    <mergeCell ref="FIX1:FJC1"/>
    <mergeCell ref="FGD1:FGI1"/>
    <mergeCell ref="FGL1:FGQ1"/>
    <mergeCell ref="FGT1:FGY1"/>
    <mergeCell ref="FHB1:FHG1"/>
    <mergeCell ref="FHJ1:FHO1"/>
    <mergeCell ref="FKT1:FKY1"/>
    <mergeCell ref="FLB1:FLG1"/>
    <mergeCell ref="FLJ1:FLO1"/>
    <mergeCell ref="FLR1:FLW1"/>
    <mergeCell ref="FLZ1:FME1"/>
    <mergeCell ref="FJF1:FJK1"/>
    <mergeCell ref="FJN1:FJS1"/>
    <mergeCell ref="FJV1:FKA1"/>
    <mergeCell ref="FKD1:FKI1"/>
    <mergeCell ref="FKL1:FKQ1"/>
    <mergeCell ref="FNV1:FOA1"/>
    <mergeCell ref="FOD1:FOI1"/>
    <mergeCell ref="FOL1:FOQ1"/>
    <mergeCell ref="FOT1:FOY1"/>
    <mergeCell ref="FPB1:FPG1"/>
    <mergeCell ref="FMH1:FMM1"/>
    <mergeCell ref="FMP1:FMU1"/>
    <mergeCell ref="FMX1:FNC1"/>
    <mergeCell ref="FNF1:FNK1"/>
    <mergeCell ref="FNN1:FNS1"/>
    <mergeCell ref="EVJ1:EVO1"/>
    <mergeCell ref="EVR1:EVW1"/>
    <mergeCell ref="EVZ1:EWE1"/>
    <mergeCell ref="EWH1:EWM1"/>
    <mergeCell ref="EWP1:EWU1"/>
    <mergeCell ref="ETV1:EUA1"/>
    <mergeCell ref="EUD1:EUI1"/>
    <mergeCell ref="EUL1:EUQ1"/>
    <mergeCell ref="EUT1:EUY1"/>
    <mergeCell ref="EVB1:EVG1"/>
    <mergeCell ref="EYL1:EYQ1"/>
    <mergeCell ref="EYT1:EYY1"/>
    <mergeCell ref="EZB1:EZG1"/>
    <mergeCell ref="EZJ1:EZO1"/>
    <mergeCell ref="EZR1:EZW1"/>
    <mergeCell ref="EWX1:EXC1"/>
    <mergeCell ref="EXF1:EXK1"/>
    <mergeCell ref="EXN1:EXS1"/>
    <mergeCell ref="EXV1:EYA1"/>
    <mergeCell ref="EYD1:EYI1"/>
    <mergeCell ref="FBN1:FBS1"/>
    <mergeCell ref="FBV1:FCA1"/>
    <mergeCell ref="FCD1:FCI1"/>
    <mergeCell ref="FCL1:FCQ1"/>
    <mergeCell ref="FCT1:FCY1"/>
    <mergeCell ref="EZZ1:FAE1"/>
    <mergeCell ref="FAH1:FAM1"/>
    <mergeCell ref="FAP1:FAU1"/>
    <mergeCell ref="FAX1:FBC1"/>
    <mergeCell ref="FBF1:FBK1"/>
    <mergeCell ref="FEP1:FEU1"/>
    <mergeCell ref="FEX1:FFC1"/>
    <mergeCell ref="FFF1:FFK1"/>
    <mergeCell ref="EJZ1:EKE1"/>
    <mergeCell ref="EKH1:EKM1"/>
    <mergeCell ref="EHN1:EHS1"/>
    <mergeCell ref="EHV1:EIA1"/>
    <mergeCell ref="EID1:EII1"/>
    <mergeCell ref="EIL1:EIQ1"/>
    <mergeCell ref="EIT1:EIY1"/>
    <mergeCell ref="EMD1:EMI1"/>
    <mergeCell ref="EML1:EMQ1"/>
    <mergeCell ref="EMT1:EMY1"/>
    <mergeCell ref="ENB1:ENG1"/>
    <mergeCell ref="ENJ1:ENO1"/>
    <mergeCell ref="EKP1:EKU1"/>
    <mergeCell ref="EKX1:ELC1"/>
    <mergeCell ref="ELF1:ELK1"/>
    <mergeCell ref="ELN1:ELS1"/>
    <mergeCell ref="ELV1:EMA1"/>
    <mergeCell ref="EPF1:EPK1"/>
    <mergeCell ref="EPN1:EPS1"/>
    <mergeCell ref="EPV1:EQA1"/>
    <mergeCell ref="EQD1:EQI1"/>
    <mergeCell ref="EQL1:EQQ1"/>
    <mergeCell ref="ENR1:ENW1"/>
    <mergeCell ref="ENZ1:EOE1"/>
    <mergeCell ref="EOH1:EOM1"/>
    <mergeCell ref="EOP1:EOU1"/>
    <mergeCell ref="EOX1:EPC1"/>
    <mergeCell ref="ESH1:ESM1"/>
    <mergeCell ref="ESP1:ESU1"/>
    <mergeCell ref="ESX1:ETC1"/>
    <mergeCell ref="ETF1:ETK1"/>
    <mergeCell ref="ETN1:ETS1"/>
    <mergeCell ref="EQT1:EQY1"/>
    <mergeCell ref="ERB1:ERG1"/>
    <mergeCell ref="ERJ1:ERO1"/>
    <mergeCell ref="ERR1:ERW1"/>
    <mergeCell ref="ERZ1:ESE1"/>
    <mergeCell ref="DZV1:EAA1"/>
    <mergeCell ref="EAD1:EAI1"/>
    <mergeCell ref="EAL1:EAQ1"/>
    <mergeCell ref="EAT1:EAY1"/>
    <mergeCell ref="EBB1:EBG1"/>
    <mergeCell ref="DYH1:DYM1"/>
    <mergeCell ref="DYP1:DYU1"/>
    <mergeCell ref="DYX1:DZC1"/>
    <mergeCell ref="DZF1:DZK1"/>
    <mergeCell ref="DZN1:DZS1"/>
    <mergeCell ref="ECX1:EDC1"/>
    <mergeCell ref="EDF1:EDK1"/>
    <mergeCell ref="EDN1:EDS1"/>
    <mergeCell ref="EDV1:EEA1"/>
    <mergeCell ref="EED1:EEI1"/>
    <mergeCell ref="EBJ1:EBO1"/>
    <mergeCell ref="EBR1:EBW1"/>
    <mergeCell ref="EBZ1:ECE1"/>
    <mergeCell ref="ECH1:ECM1"/>
    <mergeCell ref="ECP1:ECU1"/>
    <mergeCell ref="EFZ1:EGE1"/>
    <mergeCell ref="EGH1:EGM1"/>
    <mergeCell ref="EGP1:EGU1"/>
    <mergeCell ref="EGX1:EHC1"/>
    <mergeCell ref="EHF1:EHK1"/>
    <mergeCell ref="EEL1:EEQ1"/>
    <mergeCell ref="EET1:EEY1"/>
    <mergeCell ref="EFB1:EFG1"/>
    <mergeCell ref="EFJ1:EFO1"/>
    <mergeCell ref="EFR1:EFW1"/>
    <mergeCell ref="EJB1:EJG1"/>
    <mergeCell ref="EJJ1:EJO1"/>
    <mergeCell ref="EJR1:EJW1"/>
    <mergeCell ref="DOL1:DOQ1"/>
    <mergeCell ref="DOT1:DOY1"/>
    <mergeCell ref="DLZ1:DME1"/>
    <mergeCell ref="DMH1:DMM1"/>
    <mergeCell ref="DMP1:DMU1"/>
    <mergeCell ref="DMX1:DNC1"/>
    <mergeCell ref="DNF1:DNK1"/>
    <mergeCell ref="DQP1:DQU1"/>
    <mergeCell ref="DQX1:DRC1"/>
    <mergeCell ref="DRF1:DRK1"/>
    <mergeCell ref="DRN1:DRS1"/>
    <mergeCell ref="DRV1:DSA1"/>
    <mergeCell ref="DPB1:DPG1"/>
    <mergeCell ref="DPJ1:DPO1"/>
    <mergeCell ref="DPR1:DPW1"/>
    <mergeCell ref="DPZ1:DQE1"/>
    <mergeCell ref="DQH1:DQM1"/>
    <mergeCell ref="DTR1:DTW1"/>
    <mergeCell ref="DTZ1:DUE1"/>
    <mergeCell ref="DUH1:DUM1"/>
    <mergeCell ref="DUP1:DUU1"/>
    <mergeCell ref="DUX1:DVC1"/>
    <mergeCell ref="DSD1:DSI1"/>
    <mergeCell ref="DSL1:DSQ1"/>
    <mergeCell ref="DST1:DSY1"/>
    <mergeCell ref="DTB1:DTG1"/>
    <mergeCell ref="DTJ1:DTO1"/>
    <mergeCell ref="DWT1:DWY1"/>
    <mergeCell ref="DXB1:DXG1"/>
    <mergeCell ref="DXJ1:DXO1"/>
    <mergeCell ref="DXR1:DXW1"/>
    <mergeCell ref="DXZ1:DYE1"/>
    <mergeCell ref="DVF1:DVK1"/>
    <mergeCell ref="DVN1:DVS1"/>
    <mergeCell ref="DVV1:DWA1"/>
    <mergeCell ref="DWD1:DWI1"/>
    <mergeCell ref="DWL1:DWQ1"/>
    <mergeCell ref="DEH1:DEM1"/>
    <mergeCell ref="DEP1:DEU1"/>
    <mergeCell ref="DEX1:DFC1"/>
    <mergeCell ref="DFF1:DFK1"/>
    <mergeCell ref="DFN1:DFS1"/>
    <mergeCell ref="DCT1:DCY1"/>
    <mergeCell ref="DDB1:DDG1"/>
    <mergeCell ref="DDJ1:DDO1"/>
    <mergeCell ref="DDR1:DDW1"/>
    <mergeCell ref="DDZ1:DEE1"/>
    <mergeCell ref="DHJ1:DHO1"/>
    <mergeCell ref="DHR1:DHW1"/>
    <mergeCell ref="DHZ1:DIE1"/>
    <mergeCell ref="DIH1:DIM1"/>
    <mergeCell ref="DIP1:DIU1"/>
    <mergeCell ref="DFV1:DGA1"/>
    <mergeCell ref="DGD1:DGI1"/>
    <mergeCell ref="DGL1:DGQ1"/>
    <mergeCell ref="DGT1:DGY1"/>
    <mergeCell ref="DHB1:DHG1"/>
    <mergeCell ref="DKL1:DKQ1"/>
    <mergeCell ref="DKT1:DKY1"/>
    <mergeCell ref="DLB1:DLG1"/>
    <mergeCell ref="DLJ1:DLO1"/>
    <mergeCell ref="DLR1:DLW1"/>
    <mergeCell ref="DIX1:DJC1"/>
    <mergeCell ref="DJF1:DJK1"/>
    <mergeCell ref="DJN1:DJS1"/>
    <mergeCell ref="DJV1:DKA1"/>
    <mergeCell ref="DKD1:DKI1"/>
    <mergeCell ref="DNN1:DNS1"/>
    <mergeCell ref="DNV1:DOA1"/>
    <mergeCell ref="DOD1:DOI1"/>
    <mergeCell ref="CSX1:CTC1"/>
    <mergeCell ref="CTF1:CTK1"/>
    <mergeCell ref="CQL1:CQQ1"/>
    <mergeCell ref="CQT1:CQY1"/>
    <mergeCell ref="CRB1:CRG1"/>
    <mergeCell ref="CRJ1:CRO1"/>
    <mergeCell ref="CRR1:CRW1"/>
    <mergeCell ref="CVB1:CVG1"/>
    <mergeCell ref="CVJ1:CVO1"/>
    <mergeCell ref="CVR1:CVW1"/>
    <mergeCell ref="CVZ1:CWE1"/>
    <mergeCell ref="CWH1:CWM1"/>
    <mergeCell ref="CTN1:CTS1"/>
    <mergeCell ref="CTV1:CUA1"/>
    <mergeCell ref="CUD1:CUI1"/>
    <mergeCell ref="CUL1:CUQ1"/>
    <mergeCell ref="CUT1:CUY1"/>
    <mergeCell ref="CYD1:CYI1"/>
    <mergeCell ref="CYL1:CYQ1"/>
    <mergeCell ref="CYT1:CYY1"/>
    <mergeCell ref="CZB1:CZG1"/>
    <mergeCell ref="CZJ1:CZO1"/>
    <mergeCell ref="CWP1:CWU1"/>
    <mergeCell ref="CWX1:CXC1"/>
    <mergeCell ref="CXF1:CXK1"/>
    <mergeCell ref="CXN1:CXS1"/>
    <mergeCell ref="CXV1:CYA1"/>
    <mergeCell ref="DBF1:DBK1"/>
    <mergeCell ref="DBN1:DBS1"/>
    <mergeCell ref="DBV1:DCA1"/>
    <mergeCell ref="DCD1:DCI1"/>
    <mergeCell ref="DCL1:DCQ1"/>
    <mergeCell ref="CZR1:CZW1"/>
    <mergeCell ref="CZZ1:DAE1"/>
    <mergeCell ref="DAH1:DAM1"/>
    <mergeCell ref="DAP1:DAU1"/>
    <mergeCell ref="DAX1:DBC1"/>
    <mergeCell ref="CIT1:CIY1"/>
    <mergeCell ref="CJB1:CJG1"/>
    <mergeCell ref="CJJ1:CJO1"/>
    <mergeCell ref="CJR1:CJW1"/>
    <mergeCell ref="CJZ1:CKE1"/>
    <mergeCell ref="CHF1:CHK1"/>
    <mergeCell ref="CHN1:CHS1"/>
    <mergeCell ref="CHV1:CIA1"/>
    <mergeCell ref="CID1:CII1"/>
    <mergeCell ref="CIL1:CIQ1"/>
    <mergeCell ref="CLV1:CMA1"/>
    <mergeCell ref="CMD1:CMI1"/>
    <mergeCell ref="CML1:CMQ1"/>
    <mergeCell ref="CMT1:CMY1"/>
    <mergeCell ref="CNB1:CNG1"/>
    <mergeCell ref="CKH1:CKM1"/>
    <mergeCell ref="CKP1:CKU1"/>
    <mergeCell ref="CKX1:CLC1"/>
    <mergeCell ref="CLF1:CLK1"/>
    <mergeCell ref="CLN1:CLS1"/>
    <mergeCell ref="COX1:CPC1"/>
    <mergeCell ref="CPF1:CPK1"/>
    <mergeCell ref="CPN1:CPS1"/>
    <mergeCell ref="CPV1:CQA1"/>
    <mergeCell ref="CQD1:CQI1"/>
    <mergeCell ref="CNJ1:CNO1"/>
    <mergeCell ref="CNR1:CNW1"/>
    <mergeCell ref="CNZ1:COE1"/>
    <mergeCell ref="COH1:COM1"/>
    <mergeCell ref="COP1:COU1"/>
    <mergeCell ref="CRZ1:CSE1"/>
    <mergeCell ref="CSH1:CSM1"/>
    <mergeCell ref="CSP1:CSU1"/>
    <mergeCell ref="BXJ1:BXO1"/>
    <mergeCell ref="BXR1:BXW1"/>
    <mergeCell ref="BUX1:BVC1"/>
    <mergeCell ref="BVF1:BVK1"/>
    <mergeCell ref="BVN1:BVS1"/>
    <mergeCell ref="BVV1:BWA1"/>
    <mergeCell ref="BWD1:BWI1"/>
    <mergeCell ref="BZN1:BZS1"/>
    <mergeCell ref="BZV1:CAA1"/>
    <mergeCell ref="CAD1:CAI1"/>
    <mergeCell ref="CAL1:CAQ1"/>
    <mergeCell ref="CAT1:CAY1"/>
    <mergeCell ref="BXZ1:BYE1"/>
    <mergeCell ref="BYH1:BYM1"/>
    <mergeCell ref="BYP1:BYU1"/>
    <mergeCell ref="BYX1:BZC1"/>
    <mergeCell ref="BZF1:BZK1"/>
    <mergeCell ref="CCP1:CCU1"/>
    <mergeCell ref="CCX1:CDC1"/>
    <mergeCell ref="CDF1:CDK1"/>
    <mergeCell ref="CDN1:CDS1"/>
    <mergeCell ref="CDV1:CEA1"/>
    <mergeCell ref="CBB1:CBG1"/>
    <mergeCell ref="CBJ1:CBO1"/>
    <mergeCell ref="CBR1:CBW1"/>
    <mergeCell ref="CBZ1:CCE1"/>
    <mergeCell ref="CCH1:CCM1"/>
    <mergeCell ref="CFR1:CFW1"/>
    <mergeCell ref="CFZ1:CGE1"/>
    <mergeCell ref="CGH1:CGM1"/>
    <mergeCell ref="CGP1:CGU1"/>
    <mergeCell ref="CGX1:CHC1"/>
    <mergeCell ref="CED1:CEI1"/>
    <mergeCell ref="CEL1:CEQ1"/>
    <mergeCell ref="CET1:CEY1"/>
    <mergeCell ref="CFB1:CFG1"/>
    <mergeCell ref="CFJ1:CFO1"/>
    <mergeCell ref="BNF1:BNK1"/>
    <mergeCell ref="BNN1:BNS1"/>
    <mergeCell ref="BNV1:BOA1"/>
    <mergeCell ref="BOD1:BOI1"/>
    <mergeCell ref="BOL1:BOQ1"/>
    <mergeCell ref="BLR1:BLW1"/>
    <mergeCell ref="BLZ1:BME1"/>
    <mergeCell ref="BMH1:BMM1"/>
    <mergeCell ref="BMP1:BMU1"/>
    <mergeCell ref="BMX1:BNC1"/>
    <mergeCell ref="BQH1:BQM1"/>
    <mergeCell ref="BQP1:BQU1"/>
    <mergeCell ref="BQX1:BRC1"/>
    <mergeCell ref="BRF1:BRK1"/>
    <mergeCell ref="BRN1:BRS1"/>
    <mergeCell ref="BOT1:BOY1"/>
    <mergeCell ref="BPB1:BPG1"/>
    <mergeCell ref="BPJ1:BPO1"/>
    <mergeCell ref="BPR1:BPW1"/>
    <mergeCell ref="BPZ1:BQE1"/>
    <mergeCell ref="BTJ1:BTO1"/>
    <mergeCell ref="BTR1:BTW1"/>
    <mergeCell ref="BTZ1:BUE1"/>
    <mergeCell ref="BUH1:BUM1"/>
    <mergeCell ref="BUP1:BUU1"/>
    <mergeCell ref="BRV1:BSA1"/>
    <mergeCell ref="BSD1:BSI1"/>
    <mergeCell ref="BSL1:BSQ1"/>
    <mergeCell ref="BST1:BSY1"/>
    <mergeCell ref="BTB1:BTG1"/>
    <mergeCell ref="BWL1:BWQ1"/>
    <mergeCell ref="BWT1:BWY1"/>
    <mergeCell ref="BXB1:BXG1"/>
    <mergeCell ref="BBV1:BCA1"/>
    <mergeCell ref="BCD1:BCI1"/>
    <mergeCell ref="AZJ1:AZO1"/>
    <mergeCell ref="AZR1:AZW1"/>
    <mergeCell ref="AZZ1:BAE1"/>
    <mergeCell ref="BAH1:BAM1"/>
    <mergeCell ref="BAP1:BAU1"/>
    <mergeCell ref="BDZ1:BEE1"/>
    <mergeCell ref="BEH1:BEM1"/>
    <mergeCell ref="BEP1:BEU1"/>
    <mergeCell ref="BEX1:BFC1"/>
    <mergeCell ref="BFF1:BFK1"/>
    <mergeCell ref="BCL1:BCQ1"/>
    <mergeCell ref="BCT1:BCY1"/>
    <mergeCell ref="BDB1:BDG1"/>
    <mergeCell ref="BDJ1:BDO1"/>
    <mergeCell ref="BDR1:BDW1"/>
    <mergeCell ref="BHB1:BHG1"/>
    <mergeCell ref="BHJ1:BHO1"/>
    <mergeCell ref="BHR1:BHW1"/>
    <mergeCell ref="BHZ1:BIE1"/>
    <mergeCell ref="BIH1:BIM1"/>
    <mergeCell ref="BFN1:BFS1"/>
    <mergeCell ref="BFV1:BGA1"/>
    <mergeCell ref="BGD1:BGI1"/>
    <mergeCell ref="BGL1:BGQ1"/>
    <mergeCell ref="BGT1:BGY1"/>
    <mergeCell ref="BKD1:BKI1"/>
    <mergeCell ref="BKL1:BKQ1"/>
    <mergeCell ref="BKT1:BKY1"/>
    <mergeCell ref="BLB1:BLG1"/>
    <mergeCell ref="BLJ1:BLO1"/>
    <mergeCell ref="BIP1:BIU1"/>
    <mergeCell ref="BIX1:BJC1"/>
    <mergeCell ref="BJF1:BJK1"/>
    <mergeCell ref="BJN1:BJS1"/>
    <mergeCell ref="BJV1:BKA1"/>
    <mergeCell ref="ARR1:ARW1"/>
    <mergeCell ref="ARZ1:ASE1"/>
    <mergeCell ref="ASH1:ASM1"/>
    <mergeCell ref="ASP1:ASU1"/>
    <mergeCell ref="ASX1:ATC1"/>
    <mergeCell ref="AQD1:AQI1"/>
    <mergeCell ref="AQL1:AQQ1"/>
    <mergeCell ref="AQT1:AQY1"/>
    <mergeCell ref="ARB1:ARG1"/>
    <mergeCell ref="ARJ1:ARO1"/>
    <mergeCell ref="AUT1:AUY1"/>
    <mergeCell ref="AVB1:AVG1"/>
    <mergeCell ref="AVJ1:AVO1"/>
    <mergeCell ref="AVR1:AVW1"/>
    <mergeCell ref="AVZ1:AWE1"/>
    <mergeCell ref="ATF1:ATK1"/>
    <mergeCell ref="ATN1:ATS1"/>
    <mergeCell ref="ATV1:AUA1"/>
    <mergeCell ref="AUD1:AUI1"/>
    <mergeCell ref="AUL1:AUQ1"/>
    <mergeCell ref="AXV1:AYA1"/>
    <mergeCell ref="AYD1:AYI1"/>
    <mergeCell ref="AYL1:AYQ1"/>
    <mergeCell ref="AYT1:AYY1"/>
    <mergeCell ref="AZB1:AZG1"/>
    <mergeCell ref="AWH1:AWM1"/>
    <mergeCell ref="AWP1:AWU1"/>
    <mergeCell ref="AWX1:AXC1"/>
    <mergeCell ref="AXF1:AXK1"/>
    <mergeCell ref="AXN1:AXS1"/>
    <mergeCell ref="BAX1:BBC1"/>
    <mergeCell ref="BBF1:BBK1"/>
    <mergeCell ref="BBN1:BBS1"/>
    <mergeCell ref="AGH1:AGM1"/>
    <mergeCell ref="AGP1:AGU1"/>
    <mergeCell ref="ADV1:AEA1"/>
    <mergeCell ref="AED1:AEI1"/>
    <mergeCell ref="AEL1:AEQ1"/>
    <mergeCell ref="AET1:AEY1"/>
    <mergeCell ref="AFB1:AFG1"/>
    <mergeCell ref="AIL1:AIQ1"/>
    <mergeCell ref="AIT1:AIY1"/>
    <mergeCell ref="AJB1:AJG1"/>
    <mergeCell ref="AJJ1:AJO1"/>
    <mergeCell ref="AJR1:AJW1"/>
    <mergeCell ref="AGX1:AHC1"/>
    <mergeCell ref="AHF1:AHK1"/>
    <mergeCell ref="AHN1:AHS1"/>
    <mergeCell ref="AHV1:AIA1"/>
    <mergeCell ref="AID1:AII1"/>
    <mergeCell ref="ALN1:ALS1"/>
    <mergeCell ref="ALV1:AMA1"/>
    <mergeCell ref="AMD1:AMI1"/>
    <mergeCell ref="AML1:AMQ1"/>
    <mergeCell ref="AMT1:AMY1"/>
    <mergeCell ref="AJZ1:AKE1"/>
    <mergeCell ref="AKH1:AKM1"/>
    <mergeCell ref="AKP1:AKU1"/>
    <mergeCell ref="AKX1:ALC1"/>
    <mergeCell ref="ALF1:ALK1"/>
    <mergeCell ref="AOP1:AOU1"/>
    <mergeCell ref="AOX1:APC1"/>
    <mergeCell ref="APF1:APK1"/>
    <mergeCell ref="APN1:APS1"/>
    <mergeCell ref="APV1:AQA1"/>
    <mergeCell ref="ANB1:ANG1"/>
    <mergeCell ref="ANJ1:ANO1"/>
    <mergeCell ref="ANR1:ANW1"/>
    <mergeCell ref="ANZ1:AOE1"/>
    <mergeCell ref="AOH1:AOM1"/>
    <mergeCell ref="WD1:WI1"/>
    <mergeCell ref="WL1:WQ1"/>
    <mergeCell ref="WT1:WY1"/>
    <mergeCell ref="XB1:XG1"/>
    <mergeCell ref="XJ1:XO1"/>
    <mergeCell ref="UP1:UU1"/>
    <mergeCell ref="UX1:VC1"/>
    <mergeCell ref="VF1:VK1"/>
    <mergeCell ref="VN1:VS1"/>
    <mergeCell ref="VV1:WA1"/>
    <mergeCell ref="ZF1:ZK1"/>
    <mergeCell ref="ZN1:ZS1"/>
    <mergeCell ref="ZV1:AAA1"/>
    <mergeCell ref="AAD1:AAI1"/>
    <mergeCell ref="AAL1:AAQ1"/>
    <mergeCell ref="XR1:XW1"/>
    <mergeCell ref="XZ1:YE1"/>
    <mergeCell ref="YH1:YM1"/>
    <mergeCell ref="YP1:YU1"/>
    <mergeCell ref="YX1:ZC1"/>
    <mergeCell ref="ACH1:ACM1"/>
    <mergeCell ref="ACP1:ACU1"/>
    <mergeCell ref="ACX1:ADC1"/>
    <mergeCell ref="ADF1:ADK1"/>
    <mergeCell ref="ADN1:ADS1"/>
    <mergeCell ref="AAT1:AAY1"/>
    <mergeCell ref="ABB1:ABG1"/>
    <mergeCell ref="ABJ1:ABO1"/>
    <mergeCell ref="ABR1:ABW1"/>
    <mergeCell ref="ABZ1:ACE1"/>
    <mergeCell ref="AFJ1:AFO1"/>
    <mergeCell ref="AFR1:AFW1"/>
    <mergeCell ref="AFZ1:AGE1"/>
    <mergeCell ref="LB1:LG1"/>
    <mergeCell ref="IH1:IM1"/>
    <mergeCell ref="IP1:IU1"/>
    <mergeCell ref="IX1:JC1"/>
    <mergeCell ref="JF1:JK1"/>
    <mergeCell ref="JN1:JS1"/>
    <mergeCell ref="MX1:NC1"/>
    <mergeCell ref="NF1:NK1"/>
    <mergeCell ref="NN1:NS1"/>
    <mergeCell ref="NV1:OA1"/>
    <mergeCell ref="OD1:OI1"/>
    <mergeCell ref="LJ1:LO1"/>
    <mergeCell ref="LR1:LW1"/>
    <mergeCell ref="LZ1:ME1"/>
    <mergeCell ref="MH1:MM1"/>
    <mergeCell ref="MP1:MU1"/>
    <mergeCell ref="PZ1:QE1"/>
    <mergeCell ref="QH1:QM1"/>
    <mergeCell ref="QP1:QU1"/>
    <mergeCell ref="QX1:RC1"/>
    <mergeCell ref="RF1:RK1"/>
    <mergeCell ref="OL1:OQ1"/>
    <mergeCell ref="OT1:OY1"/>
    <mergeCell ref="PB1:PG1"/>
    <mergeCell ref="PJ1:PO1"/>
    <mergeCell ref="PR1:PW1"/>
    <mergeCell ref="TB1:TG1"/>
    <mergeCell ref="TJ1:TO1"/>
    <mergeCell ref="TR1:TW1"/>
    <mergeCell ref="TZ1:UE1"/>
    <mergeCell ref="UH1:UM1"/>
    <mergeCell ref="RN1:RS1"/>
    <mergeCell ref="RV1:SA1"/>
    <mergeCell ref="SD1:SI1"/>
    <mergeCell ref="SL1:SQ1"/>
    <mergeCell ref="ST1:SY1"/>
    <mergeCell ref="HB1:HG1"/>
    <mergeCell ref="HJ1:HO1"/>
    <mergeCell ref="HR1:HW1"/>
    <mergeCell ref="HZ1:IE1"/>
    <mergeCell ref="FF1:FK1"/>
    <mergeCell ref="FN1:FS1"/>
    <mergeCell ref="FV1:GA1"/>
    <mergeCell ref="GD1:GI1"/>
    <mergeCell ref="GL1:GQ1"/>
    <mergeCell ref="FY5:GA5"/>
    <mergeCell ref="GE5:GF5"/>
    <mergeCell ref="GG5:GI5"/>
    <mergeCell ref="GM5:GN5"/>
    <mergeCell ref="GO5:GQ5"/>
    <mergeCell ref="GW6:GY6"/>
    <mergeCell ref="HC6:HD6"/>
    <mergeCell ref="HE6:HG6"/>
    <mergeCell ref="HK6:HL6"/>
    <mergeCell ref="FY6:GA6"/>
    <mergeCell ref="GE6:GF6"/>
    <mergeCell ref="GG6:GI6"/>
    <mergeCell ref="GM6:GN6"/>
    <mergeCell ref="GO6:GQ6"/>
    <mergeCell ref="FA5:FC5"/>
    <mergeCell ref="GU5:GV5"/>
    <mergeCell ref="GW5:GY5"/>
    <mergeCell ref="HC5:HD5"/>
    <mergeCell ref="HE5:HG5"/>
    <mergeCell ref="HK5:HL5"/>
    <mergeCell ref="JV1:KA1"/>
    <mergeCell ref="KD1:KI1"/>
    <mergeCell ref="KL1:KQ1"/>
    <mergeCell ref="KT1:KY1"/>
    <mergeCell ref="II5:IJ5"/>
    <mergeCell ref="IK5:IM5"/>
    <mergeCell ref="IQ5:IR5"/>
    <mergeCell ref="IS5:IU5"/>
    <mergeCell ref="IY5:IZ5"/>
    <mergeCell ref="HM5:HO5"/>
    <mergeCell ref="HS5:HT5"/>
    <mergeCell ref="HU5:HW5"/>
    <mergeCell ref="IA5:IB5"/>
    <mergeCell ref="IC5:IE5"/>
    <mergeCell ref="JW5:JX5"/>
    <mergeCell ref="JY5:KA5"/>
    <mergeCell ref="KE5:KF5"/>
    <mergeCell ref="KG5:KI5"/>
    <mergeCell ref="KM5:KN5"/>
    <mergeCell ref="JA5:JC5"/>
    <mergeCell ref="JG5:JH5"/>
    <mergeCell ref="JI5:JK5"/>
    <mergeCell ref="JO5:JP5"/>
    <mergeCell ref="JQ5:JS5"/>
    <mergeCell ref="JG6:JH6"/>
    <mergeCell ref="JI6:JK6"/>
    <mergeCell ref="JO6:JP6"/>
    <mergeCell ref="JQ6:JS6"/>
    <mergeCell ref="F40:F41"/>
    <mergeCell ref="G40:G41"/>
    <mergeCell ref="H40:H41"/>
    <mergeCell ref="I40:I41"/>
    <mergeCell ref="B31:B33"/>
    <mergeCell ref="C31:C33"/>
    <mergeCell ref="C17:C21"/>
    <mergeCell ref="C22:C24"/>
    <mergeCell ref="B26:B27"/>
    <mergeCell ref="P9:X9"/>
    <mergeCell ref="Y9:Y10"/>
    <mergeCell ref="Z9:Z10"/>
    <mergeCell ref="AA9:AA10"/>
    <mergeCell ref="M9:M10"/>
    <mergeCell ref="J9:J10"/>
    <mergeCell ref="K26:K27"/>
    <mergeCell ref="K9:K10"/>
    <mergeCell ref="AX1:BC1"/>
    <mergeCell ref="BF1:BK1"/>
    <mergeCell ref="BN1:BS1"/>
    <mergeCell ref="BV1:CA1"/>
    <mergeCell ref="B1:G1"/>
    <mergeCell ref="DR1:DW1"/>
    <mergeCell ref="DZ1:EE1"/>
    <mergeCell ref="EH1:EM1"/>
    <mergeCell ref="EP1:EU1"/>
    <mergeCell ref="EX1:FC1"/>
    <mergeCell ref="CD1:CI1"/>
    <mergeCell ref="CL1:CQ1"/>
    <mergeCell ref="CT1:CY1"/>
    <mergeCell ref="DB1:DG1"/>
    <mergeCell ref="DJ1:DO1"/>
    <mergeCell ref="GT1:GY1"/>
    <mergeCell ref="L17:L21"/>
    <mergeCell ref="B8:AO8"/>
    <mergeCell ref="AH9:AJ9"/>
    <mergeCell ref="AL9:AO9"/>
    <mergeCell ref="N9:N10"/>
    <mergeCell ref="O9:O10"/>
    <mergeCell ref="L9:L10"/>
    <mergeCell ref="J17:J21"/>
    <mergeCell ref="I26:I27"/>
    <mergeCell ref="M22:M24"/>
    <mergeCell ref="L22:L24"/>
    <mergeCell ref="J26:J27"/>
    <mergeCell ref="L26:L27"/>
    <mergeCell ref="M26:M27"/>
    <mergeCell ref="M17:M21"/>
    <mergeCell ref="K17:K21"/>
    <mergeCell ref="B14:B15"/>
    <mergeCell ref="A14:A15"/>
    <mergeCell ref="D14:D15"/>
    <mergeCell ref="E14:E15"/>
    <mergeCell ref="F14:F15"/>
    <mergeCell ref="B58:B59"/>
    <mergeCell ref="B62:B63"/>
    <mergeCell ref="C44:C52"/>
    <mergeCell ref="C53:C57"/>
    <mergeCell ref="C58:C61"/>
    <mergeCell ref="C62:C63"/>
    <mergeCell ref="AE17:AE21"/>
    <mergeCell ref="AM17:AM21"/>
    <mergeCell ref="G14:G15"/>
    <mergeCell ref="H14:H15"/>
    <mergeCell ref="O14:O15"/>
    <mergeCell ref="I17:I21"/>
    <mergeCell ref="O26:O27"/>
    <mergeCell ref="Y31:Y33"/>
    <mergeCell ref="B34:B35"/>
    <mergeCell ref="C34:C35"/>
    <mergeCell ref="C42:C43"/>
    <mergeCell ref="I9:I10"/>
    <mergeCell ref="C11:C13"/>
    <mergeCell ref="C14:C16"/>
    <mergeCell ref="B17:B21"/>
    <mergeCell ref="O34:O35"/>
    <mergeCell ref="M34:M35"/>
    <mergeCell ref="M42:M43"/>
    <mergeCell ref="M37:M38"/>
    <mergeCell ref="A40:A41"/>
    <mergeCell ref="B36:B41"/>
    <mergeCell ref="C36:C41"/>
    <mergeCell ref="D40:D41"/>
    <mergeCell ref="E40:E41"/>
    <mergeCell ref="L34:L35"/>
    <mergeCell ref="L37:L38"/>
    <mergeCell ref="L42:L43"/>
    <mergeCell ref="J42:J43"/>
    <mergeCell ref="K37:K38"/>
    <mergeCell ref="K42:K43"/>
    <mergeCell ref="K34:K35"/>
    <mergeCell ref="J37:J38"/>
    <mergeCell ref="I34:I35"/>
    <mergeCell ref="I42:I43"/>
    <mergeCell ref="I37:I38"/>
    <mergeCell ref="D31:D33"/>
    <mergeCell ref="J34:J35"/>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[5]Hoja2!#REF!</xm:f>
          </x14:formula1>
          <xm:sqref>AA11:AA43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A1017"/>
  <sheetViews>
    <sheetView topLeftCell="B1" zoomScale="60" zoomScaleNormal="60" workbookViewId="0">
      <selection activeCell="D2" sqref="D2:I2"/>
    </sheetView>
  </sheetViews>
  <sheetFormatPr baseColWidth="10" defaultColWidth="14.42578125" defaultRowHeight="15" customHeight="1" x14ac:dyDescent="0.2"/>
  <cols>
    <col min="1" max="1" width="19.85546875" style="98" hidden="1" customWidth="1"/>
    <col min="2" max="2" width="14.85546875" style="98" customWidth="1"/>
    <col min="3" max="3" width="21.28515625" style="98" customWidth="1"/>
    <col min="4" max="4" width="25.7109375" style="98" customWidth="1"/>
    <col min="5" max="5" width="34.28515625" style="98" customWidth="1"/>
    <col min="6" max="6" width="25.85546875" style="98" customWidth="1"/>
    <col min="7" max="7" width="17.7109375" style="98" customWidth="1"/>
    <col min="8" max="8" width="18.28515625" style="98" customWidth="1"/>
    <col min="9" max="9" width="18" style="98" customWidth="1"/>
    <col min="10" max="10" width="21" style="1122" customWidth="1"/>
    <col min="11" max="11" width="19.85546875" style="1122" customWidth="1"/>
    <col min="12" max="12" width="17.28515625" style="1122" customWidth="1"/>
    <col min="13" max="13" width="12.28515625" style="156" customWidth="1"/>
    <col min="14" max="14" width="65.42578125" style="1122" customWidth="1"/>
    <col min="15" max="15" width="17.140625" style="156" customWidth="1"/>
    <col min="16" max="16" width="20.85546875" style="1122" customWidth="1"/>
    <col min="17" max="17" width="7.42578125" style="156" hidden="1" customWidth="1"/>
    <col min="18" max="18" width="7.85546875" style="156" hidden="1" customWidth="1"/>
    <col min="19" max="19" width="7.140625" style="156" hidden="1" customWidth="1"/>
    <col min="20" max="20" width="5.28515625" style="156" customWidth="1"/>
    <col min="21" max="22" width="5.5703125" style="156" customWidth="1"/>
    <col min="23" max="23" width="5.7109375" style="156" customWidth="1"/>
    <col min="24" max="24" width="5" style="156" customWidth="1"/>
    <col min="25" max="25" width="5.85546875" style="156" customWidth="1"/>
    <col min="26" max="26" width="28.42578125" style="156" hidden="1" customWidth="1"/>
    <col min="27" max="28" width="0" style="98" hidden="1" customWidth="1"/>
    <col min="29" max="29" width="19.5703125" style="98" hidden="1" customWidth="1"/>
    <col min="30" max="32" width="0" style="98" hidden="1" customWidth="1"/>
    <col min="33" max="33" width="30.140625" style="98" hidden="1" customWidth="1"/>
    <col min="34" max="34" width="36.28515625" style="98" customWidth="1"/>
    <col min="35" max="46" width="0" style="98" hidden="1" customWidth="1"/>
    <col min="47" max="47" width="18.5703125" style="98" hidden="1" customWidth="1"/>
    <col min="48" max="48" width="0" style="98" hidden="1" customWidth="1"/>
    <col min="49" max="49" width="16.7109375" style="98" hidden="1" customWidth="1"/>
    <col min="50" max="52" width="0" style="98" hidden="1" customWidth="1"/>
    <col min="53" max="53" width="18.140625" style="98" hidden="1" customWidth="1"/>
    <col min="54" max="16384" width="14.42578125" style="98"/>
  </cols>
  <sheetData>
    <row r="2" spans="1:53" ht="15" customHeight="1" x14ac:dyDescent="0.2">
      <c r="A2" s="2358"/>
      <c r="B2" s="3040"/>
      <c r="C2" s="3041"/>
      <c r="D2" s="3046" t="s">
        <v>292</v>
      </c>
      <c r="E2" s="3047"/>
      <c r="F2" s="3047"/>
      <c r="G2" s="3047"/>
      <c r="H2" s="3047"/>
      <c r="I2" s="2584"/>
      <c r="J2" s="150" t="s">
        <v>291</v>
      </c>
    </row>
    <row r="3" spans="1:53" ht="15" customHeight="1" x14ac:dyDescent="0.2">
      <c r="A3" s="2358"/>
      <c r="B3" s="3042"/>
      <c r="C3" s="3043"/>
      <c r="D3" s="3048" t="s">
        <v>290</v>
      </c>
      <c r="E3" s="2586"/>
      <c r="F3" s="2586"/>
      <c r="G3" s="2586"/>
      <c r="H3" s="2586"/>
      <c r="I3" s="2587"/>
      <c r="J3" s="150" t="s">
        <v>289</v>
      </c>
    </row>
    <row r="4" spans="1:53" ht="15" customHeight="1" x14ac:dyDescent="0.2">
      <c r="A4" s="2358"/>
      <c r="B4" s="3044"/>
      <c r="C4" s="3045"/>
      <c r="D4" s="3049"/>
      <c r="E4" s="2588"/>
      <c r="F4" s="2588"/>
      <c r="G4" s="2588"/>
      <c r="H4" s="2588"/>
      <c r="I4" s="2589"/>
      <c r="J4" s="149" t="s">
        <v>288</v>
      </c>
    </row>
    <row r="5" spans="1:53" ht="15.75" customHeight="1" x14ac:dyDescent="0.25">
      <c r="A5" s="99"/>
      <c r="B5" s="3050" t="s">
        <v>287</v>
      </c>
      <c r="C5" s="3051"/>
      <c r="D5" s="2948" t="s">
        <v>286</v>
      </c>
      <c r="E5" s="3055" t="s">
        <v>285</v>
      </c>
      <c r="F5" s="3056"/>
      <c r="G5" s="3059" t="s">
        <v>3090</v>
      </c>
      <c r="H5" s="3060"/>
      <c r="I5" s="3061"/>
      <c r="J5" s="148"/>
      <c r="K5" s="1123"/>
      <c r="L5" s="1123"/>
      <c r="M5" s="161"/>
      <c r="N5" s="1123"/>
      <c r="O5" s="161"/>
      <c r="P5" s="1123"/>
      <c r="Q5" s="161"/>
      <c r="R5" s="161"/>
      <c r="S5" s="161"/>
      <c r="T5" s="161"/>
      <c r="U5" s="161"/>
      <c r="V5" s="161"/>
      <c r="W5" s="161"/>
      <c r="X5" s="161"/>
      <c r="Y5" s="161"/>
      <c r="Z5" s="161"/>
    </row>
    <row r="6" spans="1:53" ht="26.25" customHeight="1" x14ac:dyDescent="0.25">
      <c r="A6" s="99"/>
      <c r="B6" s="3052"/>
      <c r="C6" s="3053"/>
      <c r="D6" s="3054"/>
      <c r="E6" s="3057"/>
      <c r="F6" s="3058"/>
      <c r="G6" s="3062"/>
      <c r="H6" s="3063"/>
      <c r="I6" s="3064"/>
      <c r="J6" s="143"/>
      <c r="K6" s="1123"/>
      <c r="L6" s="1123"/>
      <c r="M6" s="161"/>
      <c r="N6" s="1123"/>
      <c r="O6" s="161"/>
      <c r="P6" s="1123"/>
      <c r="Q6" s="161"/>
      <c r="R6" s="161"/>
      <c r="S6" s="161"/>
      <c r="T6" s="161"/>
      <c r="U6" s="161"/>
      <c r="V6" s="161"/>
      <c r="W6" s="161"/>
      <c r="X6" s="161"/>
      <c r="Y6" s="161"/>
      <c r="Z6" s="161"/>
    </row>
    <row r="7" spans="1:53" ht="41.25" customHeight="1" x14ac:dyDescent="0.25">
      <c r="A7" s="99"/>
      <c r="B7" s="3035" t="s">
        <v>284</v>
      </c>
      <c r="C7" s="3036"/>
      <c r="D7" s="147">
        <v>2020</v>
      </c>
      <c r="E7" s="3030" t="s">
        <v>283</v>
      </c>
      <c r="F7" s="3031"/>
      <c r="G7" s="3037" t="s">
        <v>3091</v>
      </c>
      <c r="H7" s="3038"/>
      <c r="I7" s="3039"/>
      <c r="J7" s="143"/>
      <c r="K7" s="1123"/>
      <c r="L7" s="1123"/>
      <c r="M7" s="161"/>
      <c r="N7" s="1123"/>
      <c r="O7" s="161"/>
      <c r="P7" s="1123"/>
      <c r="Q7" s="161"/>
      <c r="R7" s="161"/>
      <c r="S7" s="161"/>
      <c r="T7" s="161"/>
      <c r="U7" s="161"/>
      <c r="V7" s="161"/>
      <c r="W7" s="161"/>
      <c r="X7" s="161"/>
      <c r="Y7" s="161"/>
      <c r="Z7" s="161"/>
    </row>
    <row r="8" spans="1:53" ht="57" customHeight="1" x14ac:dyDescent="0.25">
      <c r="A8" s="99"/>
      <c r="B8" s="3027" t="s">
        <v>282</v>
      </c>
      <c r="C8" s="3028"/>
      <c r="D8" s="144">
        <v>44012</v>
      </c>
      <c r="E8" s="3030" t="s">
        <v>281</v>
      </c>
      <c r="F8" s="3031"/>
      <c r="G8" s="3032"/>
      <c r="H8" s="3033"/>
      <c r="I8" s="3034"/>
      <c r="J8" s="143"/>
      <c r="K8" s="1123"/>
      <c r="L8" s="1123"/>
      <c r="M8" s="161"/>
      <c r="N8" s="1123"/>
      <c r="O8" s="161"/>
      <c r="P8" s="1123"/>
      <c r="Q8" s="161"/>
      <c r="R8" s="161"/>
      <c r="S8" s="161"/>
      <c r="T8" s="161"/>
      <c r="U8" s="161"/>
      <c r="V8" s="161"/>
      <c r="W8" s="161"/>
      <c r="X8" s="161"/>
      <c r="Y8" s="161"/>
      <c r="Z8" s="161"/>
      <c r="AA8" s="2296"/>
      <c r="AB8" s="2296"/>
      <c r="AC8" s="3152"/>
      <c r="AD8" s="3152"/>
      <c r="AE8" s="3152"/>
      <c r="AF8" s="3152"/>
      <c r="AG8" s="3152"/>
      <c r="AH8" s="3152"/>
      <c r="AI8" s="3152"/>
      <c r="AJ8" s="3152"/>
      <c r="AK8" s="3152"/>
      <c r="AL8" s="3152"/>
      <c r="AM8" s="3152"/>
      <c r="AN8" s="3152"/>
      <c r="AO8" s="3152"/>
      <c r="AP8" s="3152"/>
      <c r="AQ8" s="3152"/>
      <c r="AR8" s="3152"/>
      <c r="AS8" s="3152"/>
      <c r="AT8" s="3152"/>
      <c r="AU8" s="3152"/>
      <c r="AV8" s="3152"/>
      <c r="AW8" s="3153" t="s">
        <v>357</v>
      </c>
      <c r="AX8" s="3153"/>
      <c r="AY8" s="3153"/>
      <c r="AZ8" s="3153"/>
      <c r="BA8" s="3154"/>
    </row>
    <row r="9" spans="1:53" s="2358" customFormat="1" ht="23.25" customHeight="1" x14ac:dyDescent="0.25">
      <c r="A9" s="157"/>
      <c r="B9" s="2382"/>
      <c r="C9" s="2382"/>
      <c r="D9" s="2384"/>
      <c r="E9" s="2440"/>
      <c r="F9" s="2440"/>
      <c r="G9" s="2382"/>
      <c r="H9" s="2382"/>
      <c r="I9" s="2382"/>
      <c r="J9" s="143"/>
      <c r="K9" s="1123"/>
      <c r="L9" s="1123"/>
      <c r="M9" s="2359"/>
      <c r="N9" s="1123"/>
      <c r="O9" s="2359"/>
      <c r="P9" s="1123"/>
      <c r="Q9" s="2359"/>
      <c r="R9" s="2359"/>
      <c r="S9" s="2359"/>
      <c r="T9" s="2359"/>
      <c r="U9" s="2359"/>
      <c r="V9" s="2359"/>
      <c r="W9" s="2359"/>
      <c r="X9" s="2359"/>
      <c r="Y9" s="2359"/>
      <c r="Z9" s="2359"/>
      <c r="AA9" s="2296"/>
      <c r="AB9" s="2296"/>
      <c r="AC9" s="2447"/>
      <c r="AD9" s="2448"/>
      <c r="AE9" s="2448"/>
      <c r="AF9" s="2448"/>
      <c r="AG9" s="2448"/>
      <c r="AH9" s="2448"/>
      <c r="AI9" s="2448"/>
      <c r="AJ9" s="2448"/>
      <c r="AK9" s="2448"/>
      <c r="AL9" s="2448"/>
      <c r="AM9" s="2448"/>
      <c r="AN9" s="2448"/>
      <c r="AO9" s="2448"/>
      <c r="AP9" s="2448"/>
      <c r="AQ9" s="2448"/>
      <c r="AR9" s="2448"/>
      <c r="AS9" s="2448"/>
      <c r="AT9" s="2448"/>
      <c r="AU9" s="2448"/>
      <c r="AV9" s="2448"/>
      <c r="AW9" s="3155"/>
      <c r="AX9" s="3155"/>
      <c r="AY9" s="3155"/>
      <c r="AZ9" s="3155"/>
      <c r="BA9" s="3156"/>
    </row>
    <row r="10" spans="1:53" s="2358" customFormat="1" ht="29.25" customHeight="1" x14ac:dyDescent="0.25">
      <c r="A10" s="157"/>
      <c r="B10" s="2382"/>
      <c r="C10" s="2382"/>
      <c r="D10" s="2384"/>
      <c r="E10" s="2440"/>
      <c r="F10" s="2440"/>
      <c r="G10" s="2382"/>
      <c r="H10" s="2382"/>
      <c r="I10" s="2382"/>
      <c r="J10" s="143"/>
      <c r="K10" s="1123"/>
      <c r="L10" s="1123"/>
      <c r="M10" s="2359"/>
      <c r="N10" s="1123"/>
      <c r="O10" s="2359"/>
      <c r="P10" s="1123"/>
      <c r="Q10" s="2359"/>
      <c r="R10" s="2359"/>
      <c r="S10" s="2359"/>
      <c r="T10" s="2359"/>
      <c r="U10" s="2359"/>
      <c r="V10" s="2359"/>
      <c r="W10" s="2359"/>
      <c r="X10" s="2359"/>
      <c r="Y10" s="2359"/>
      <c r="Z10" s="2359"/>
      <c r="AA10" s="2296"/>
      <c r="AB10" s="2296"/>
      <c r="AC10" s="2446"/>
      <c r="AD10" s="2365"/>
      <c r="AE10" s="2365"/>
      <c r="AF10" s="2365"/>
      <c r="AG10" s="2365"/>
      <c r="AH10" s="2365"/>
      <c r="AI10" s="2365"/>
      <c r="AJ10" s="2365"/>
      <c r="AK10" s="2365"/>
      <c r="AL10" s="2365"/>
      <c r="AM10" s="2365"/>
      <c r="AN10" s="2365"/>
      <c r="AO10" s="2365"/>
      <c r="AP10" s="2365"/>
      <c r="AQ10" s="2365"/>
      <c r="AR10" s="2365"/>
      <c r="AS10" s="2365"/>
      <c r="AT10" s="2365"/>
      <c r="AU10" s="2365"/>
      <c r="AV10" s="2366"/>
      <c r="AW10" s="3157"/>
      <c r="AX10" s="3155"/>
      <c r="AY10" s="3155"/>
      <c r="AZ10" s="3155"/>
      <c r="BA10" s="3156"/>
    </row>
    <row r="11" spans="1:53" ht="38.25" customHeight="1" x14ac:dyDescent="0.2">
      <c r="A11" s="2441"/>
      <c r="B11" s="2442"/>
      <c r="C11" s="2441"/>
      <c r="D11" s="2441"/>
      <c r="E11" s="2443"/>
      <c r="F11" s="2444"/>
      <c r="G11" s="2444"/>
      <c r="H11" s="2444"/>
      <c r="I11" s="2445"/>
      <c r="J11" s="3068" t="s">
        <v>279</v>
      </c>
      <c r="K11" s="3068" t="s">
        <v>278</v>
      </c>
      <c r="L11" s="3068" t="s">
        <v>277</v>
      </c>
      <c r="M11" s="3068" t="s">
        <v>103</v>
      </c>
      <c r="N11" s="3068" t="s">
        <v>276</v>
      </c>
      <c r="O11" s="3071" t="s">
        <v>275</v>
      </c>
      <c r="P11" s="3068" t="s">
        <v>274</v>
      </c>
      <c r="Q11" s="3065" t="s">
        <v>273</v>
      </c>
      <c r="R11" s="3066"/>
      <c r="S11" s="3066"/>
      <c r="T11" s="3066"/>
      <c r="U11" s="3066"/>
      <c r="V11" s="3066"/>
      <c r="W11" s="3066"/>
      <c r="X11" s="3066"/>
      <c r="Y11" s="3067"/>
      <c r="Z11" s="3068" t="s">
        <v>272</v>
      </c>
      <c r="AA11" s="3161" t="s">
        <v>271</v>
      </c>
      <c r="AB11" s="3161" t="s">
        <v>270</v>
      </c>
      <c r="AC11" s="3163" t="s">
        <v>269</v>
      </c>
      <c r="AD11" s="3164"/>
      <c r="AE11" s="3164"/>
      <c r="AF11" s="3164"/>
      <c r="AG11" s="3164"/>
      <c r="AH11" s="3165"/>
      <c r="AI11" s="3163" t="s">
        <v>245</v>
      </c>
      <c r="AJ11" s="3164"/>
      <c r="AK11" s="3164"/>
      <c r="AL11" s="3164"/>
      <c r="AM11" s="3164"/>
      <c r="AN11" s="3165"/>
      <c r="AO11" s="3163" t="s">
        <v>244</v>
      </c>
      <c r="AP11" s="3164"/>
      <c r="AQ11" s="3164"/>
      <c r="AR11" s="3164"/>
      <c r="AS11" s="3164"/>
      <c r="AT11" s="3165"/>
      <c r="AU11" s="2336" t="s">
        <v>243</v>
      </c>
      <c r="AV11" s="2337"/>
      <c r="AW11" s="3158"/>
      <c r="AX11" s="3159"/>
      <c r="AY11" s="3159"/>
      <c r="AZ11" s="3159"/>
      <c r="BA11" s="3160"/>
    </row>
    <row r="12" spans="1:53" ht="88.5" customHeight="1" thickBot="1" x14ac:dyDescent="0.25">
      <c r="A12" s="136" t="s">
        <v>356</v>
      </c>
      <c r="B12" s="286" t="s">
        <v>268</v>
      </c>
      <c r="C12" s="614" t="s">
        <v>267</v>
      </c>
      <c r="D12" s="136" t="s">
        <v>266</v>
      </c>
      <c r="E12" s="136" t="s">
        <v>265</v>
      </c>
      <c r="F12" s="136" t="s">
        <v>264</v>
      </c>
      <c r="G12" s="136" t="s">
        <v>263</v>
      </c>
      <c r="H12" s="614" t="s">
        <v>262</v>
      </c>
      <c r="I12" s="133" t="s">
        <v>261</v>
      </c>
      <c r="J12" s="3070"/>
      <c r="K12" s="3070"/>
      <c r="L12" s="3070"/>
      <c r="M12" s="3069"/>
      <c r="N12" s="3070"/>
      <c r="O12" s="3069"/>
      <c r="P12" s="3070"/>
      <c r="Q12" s="1149" t="s">
        <v>260</v>
      </c>
      <c r="R12" s="1149" t="s">
        <v>259</v>
      </c>
      <c r="S12" s="1149" t="s">
        <v>258</v>
      </c>
      <c r="T12" s="1148" t="s">
        <v>257</v>
      </c>
      <c r="U12" s="1148" t="s">
        <v>256</v>
      </c>
      <c r="V12" s="1148" t="s">
        <v>255</v>
      </c>
      <c r="W12" s="1148" t="s">
        <v>254</v>
      </c>
      <c r="X12" s="1148" t="s">
        <v>253</v>
      </c>
      <c r="Y12" s="1148" t="s">
        <v>252</v>
      </c>
      <c r="Z12" s="3069"/>
      <c r="AA12" s="3162"/>
      <c r="AB12" s="3162"/>
      <c r="AC12" s="2299" t="s">
        <v>251</v>
      </c>
      <c r="AD12" s="2299" t="s">
        <v>249</v>
      </c>
      <c r="AE12" s="2299" t="s">
        <v>248</v>
      </c>
      <c r="AF12" s="2299" t="s">
        <v>355</v>
      </c>
      <c r="AG12" s="2299" t="s">
        <v>354</v>
      </c>
      <c r="AH12" s="2338" t="s">
        <v>247</v>
      </c>
      <c r="AI12" s="2299" t="s">
        <v>251</v>
      </c>
      <c r="AJ12" s="2299" t="s">
        <v>249</v>
      </c>
      <c r="AK12" s="2299" t="s">
        <v>248</v>
      </c>
      <c r="AL12" s="2299" t="s">
        <v>355</v>
      </c>
      <c r="AM12" s="2299" t="s">
        <v>354</v>
      </c>
      <c r="AN12" s="2338" t="s">
        <v>247</v>
      </c>
      <c r="AO12" s="2299" t="s">
        <v>250</v>
      </c>
      <c r="AP12" s="2299" t="s">
        <v>249</v>
      </c>
      <c r="AQ12" s="2299" t="s">
        <v>248</v>
      </c>
      <c r="AR12" s="2299" t="s">
        <v>355</v>
      </c>
      <c r="AS12" s="2299" t="s">
        <v>354</v>
      </c>
      <c r="AT12" s="2338" t="s">
        <v>247</v>
      </c>
      <c r="AU12" s="2299" t="s">
        <v>247</v>
      </c>
      <c r="AV12" s="2338" t="s">
        <v>353</v>
      </c>
      <c r="AW12" s="2299" t="s">
        <v>246</v>
      </c>
      <c r="AX12" s="2299" t="s">
        <v>245</v>
      </c>
      <c r="AY12" s="2299" t="s">
        <v>244</v>
      </c>
      <c r="AZ12" s="2299" t="s">
        <v>243</v>
      </c>
      <c r="BA12" s="2338" t="s">
        <v>353</v>
      </c>
    </row>
    <row r="13" spans="1:53" ht="25.5" hidden="1" customHeight="1" x14ac:dyDescent="0.2">
      <c r="A13" s="3108" t="s">
        <v>1109</v>
      </c>
      <c r="B13" s="590" t="s">
        <v>1013</v>
      </c>
      <c r="C13" s="2853" t="s">
        <v>1105</v>
      </c>
      <c r="D13" s="2853" t="s">
        <v>1108</v>
      </c>
      <c r="E13" s="593" t="s">
        <v>1107</v>
      </c>
      <c r="F13" s="594" t="s">
        <v>1106</v>
      </c>
      <c r="G13" s="592">
        <v>0.2</v>
      </c>
      <c r="H13" s="592">
        <v>1</v>
      </c>
      <c r="I13" s="591">
        <v>1</v>
      </c>
      <c r="J13" s="590"/>
      <c r="K13" s="590"/>
      <c r="L13" s="590"/>
      <c r="M13" s="589"/>
      <c r="N13" s="590"/>
      <c r="O13" s="589"/>
      <c r="P13" s="590"/>
      <c r="Q13" s="589"/>
      <c r="R13" s="589"/>
      <c r="S13" s="589"/>
      <c r="T13" s="589"/>
      <c r="U13" s="589"/>
      <c r="V13" s="589"/>
      <c r="W13" s="589"/>
      <c r="X13" s="589"/>
      <c r="Y13" s="589"/>
      <c r="Z13" s="589"/>
    </row>
    <row r="14" spans="1:53" ht="26.25" hidden="1" thickBot="1" x14ac:dyDescent="0.25">
      <c r="A14" s="2878"/>
      <c r="B14" s="590" t="s">
        <v>1013</v>
      </c>
      <c r="C14" s="2836"/>
      <c r="D14" s="2836"/>
      <c r="E14" s="595" t="s">
        <v>1105</v>
      </c>
      <c r="F14" s="594" t="s">
        <v>1104</v>
      </c>
      <c r="G14" s="594">
        <v>0</v>
      </c>
      <c r="H14" s="592">
        <v>1</v>
      </c>
      <c r="I14" s="591">
        <v>0.4</v>
      </c>
      <c r="J14" s="590"/>
      <c r="K14" s="590"/>
      <c r="L14" s="590"/>
      <c r="M14" s="589"/>
      <c r="N14" s="590"/>
      <c r="O14" s="589"/>
      <c r="P14" s="590"/>
      <c r="Q14" s="589"/>
      <c r="R14" s="589"/>
      <c r="S14" s="589"/>
      <c r="T14" s="589"/>
      <c r="U14" s="589"/>
      <c r="V14" s="589"/>
      <c r="W14" s="589"/>
      <c r="X14" s="589"/>
      <c r="Y14" s="589"/>
      <c r="Z14" s="589"/>
    </row>
    <row r="15" spans="1:53" ht="64.5" hidden="1" thickBot="1" x14ac:dyDescent="0.25">
      <c r="A15" s="2878"/>
      <c r="B15" s="590" t="s">
        <v>1013</v>
      </c>
      <c r="C15" s="610" t="s">
        <v>1103</v>
      </c>
      <c r="D15" s="595" t="s">
        <v>1102</v>
      </c>
      <c r="E15" s="593" t="s">
        <v>1101</v>
      </c>
      <c r="F15" s="594" t="s">
        <v>1097</v>
      </c>
      <c r="G15" s="594">
        <v>4</v>
      </c>
      <c r="H15" s="594">
        <v>10</v>
      </c>
      <c r="I15" s="596">
        <v>4</v>
      </c>
      <c r="J15" s="590"/>
      <c r="K15" s="590"/>
      <c r="L15" s="590"/>
      <c r="M15" s="589"/>
      <c r="N15" s="590"/>
      <c r="O15" s="589"/>
      <c r="P15" s="590"/>
      <c r="Q15" s="589"/>
      <c r="R15" s="589"/>
      <c r="S15" s="589"/>
      <c r="T15" s="589"/>
      <c r="U15" s="589"/>
      <c r="V15" s="589"/>
      <c r="W15" s="589"/>
      <c r="X15" s="589"/>
      <c r="Y15" s="589"/>
      <c r="Z15" s="589"/>
    </row>
    <row r="16" spans="1:53" ht="77.25" hidden="1" thickBot="1" x14ac:dyDescent="0.25">
      <c r="A16" s="2878"/>
      <c r="B16" s="590" t="s">
        <v>1013</v>
      </c>
      <c r="C16" s="2853" t="s">
        <v>1100</v>
      </c>
      <c r="D16" s="2853" t="s">
        <v>1099</v>
      </c>
      <c r="E16" s="595" t="s">
        <v>1098</v>
      </c>
      <c r="F16" s="594" t="s">
        <v>1097</v>
      </c>
      <c r="G16" s="594">
        <v>41</v>
      </c>
      <c r="H16" s="594">
        <v>41</v>
      </c>
      <c r="I16" s="596">
        <v>41</v>
      </c>
      <c r="J16" s="590"/>
      <c r="K16" s="590"/>
      <c r="L16" s="590"/>
      <c r="M16" s="589"/>
      <c r="N16" s="590"/>
      <c r="O16" s="589"/>
      <c r="P16" s="590"/>
      <c r="Q16" s="589"/>
      <c r="R16" s="589"/>
      <c r="S16" s="589"/>
      <c r="T16" s="589"/>
      <c r="U16" s="589"/>
      <c r="V16" s="589"/>
      <c r="W16" s="589"/>
      <c r="X16" s="589"/>
      <c r="Y16" s="589"/>
      <c r="Z16" s="589"/>
    </row>
    <row r="17" spans="1:26" ht="38.25" hidden="1" customHeight="1" x14ac:dyDescent="0.2">
      <c r="A17" s="2878"/>
      <c r="B17" s="590" t="s">
        <v>1013</v>
      </c>
      <c r="C17" s="2835"/>
      <c r="D17" s="2835"/>
      <c r="E17" s="595" t="s">
        <v>1096</v>
      </c>
      <c r="F17" s="594" t="s">
        <v>1095</v>
      </c>
      <c r="G17" s="594" t="s">
        <v>124</v>
      </c>
      <c r="H17" s="592">
        <v>1</v>
      </c>
      <c r="I17" s="591">
        <v>0.4</v>
      </c>
      <c r="J17" s="590"/>
      <c r="K17" s="590"/>
      <c r="L17" s="590"/>
      <c r="M17" s="589"/>
      <c r="N17" s="590"/>
      <c r="O17" s="589"/>
      <c r="P17" s="590"/>
      <c r="Q17" s="589"/>
      <c r="R17" s="589"/>
      <c r="S17" s="589"/>
      <c r="T17" s="589"/>
      <c r="U17" s="589"/>
      <c r="V17" s="589"/>
      <c r="W17" s="589"/>
      <c r="X17" s="589"/>
      <c r="Y17" s="589"/>
      <c r="Z17" s="589"/>
    </row>
    <row r="18" spans="1:26" ht="26.25" hidden="1" thickBot="1" x14ac:dyDescent="0.25">
      <c r="A18" s="2878"/>
      <c r="B18" s="590" t="s">
        <v>1013</v>
      </c>
      <c r="C18" s="2835"/>
      <c r="D18" s="2835"/>
      <c r="E18" s="593" t="s">
        <v>1094</v>
      </c>
      <c r="F18" s="594" t="s">
        <v>1093</v>
      </c>
      <c r="G18" s="594">
        <v>1</v>
      </c>
      <c r="H18" s="594">
        <v>4</v>
      </c>
      <c r="I18" s="596">
        <v>1</v>
      </c>
      <c r="J18" s="590"/>
      <c r="K18" s="590"/>
      <c r="L18" s="590"/>
      <c r="M18" s="589"/>
      <c r="N18" s="590"/>
      <c r="O18" s="589"/>
      <c r="P18" s="590"/>
      <c r="Q18" s="589"/>
      <c r="R18" s="589"/>
      <c r="S18" s="589"/>
      <c r="T18" s="589"/>
      <c r="U18" s="589"/>
      <c r="V18" s="589"/>
      <c r="W18" s="589"/>
      <c r="X18" s="589"/>
      <c r="Y18" s="589"/>
      <c r="Z18" s="589"/>
    </row>
    <row r="19" spans="1:26" ht="26.25" hidden="1" thickBot="1" x14ac:dyDescent="0.25">
      <c r="A19" s="2878"/>
      <c r="B19" s="590" t="s">
        <v>1013</v>
      </c>
      <c r="C19" s="2836"/>
      <c r="D19" s="2836"/>
      <c r="E19" s="595" t="s">
        <v>1092</v>
      </c>
      <c r="F19" s="594" t="s">
        <v>129</v>
      </c>
      <c r="G19" s="592" t="s">
        <v>124</v>
      </c>
      <c r="H19" s="592">
        <v>1</v>
      </c>
      <c r="I19" s="591">
        <v>0.25</v>
      </c>
      <c r="J19" s="590"/>
      <c r="K19" s="590"/>
      <c r="L19" s="590"/>
      <c r="M19" s="589"/>
      <c r="N19" s="590"/>
      <c r="O19" s="589"/>
      <c r="P19" s="590"/>
      <c r="Q19" s="589"/>
      <c r="R19" s="589"/>
      <c r="S19" s="589"/>
      <c r="T19" s="589"/>
      <c r="U19" s="589"/>
      <c r="V19" s="589"/>
      <c r="W19" s="589"/>
      <c r="X19" s="589"/>
      <c r="Y19" s="589"/>
      <c r="Z19" s="589"/>
    </row>
    <row r="20" spans="1:26" ht="77.25" hidden="1" thickBot="1" x14ac:dyDescent="0.25">
      <c r="A20" s="2878"/>
      <c r="B20" s="590" t="s">
        <v>1013</v>
      </c>
      <c r="C20" s="609" t="s">
        <v>1091</v>
      </c>
      <c r="D20" s="595" t="s">
        <v>1090</v>
      </c>
      <c r="E20" s="595" t="s">
        <v>1089</v>
      </c>
      <c r="F20" s="592" t="s">
        <v>1049</v>
      </c>
      <c r="G20" s="594">
        <v>21</v>
      </c>
      <c r="H20" s="594">
        <v>25</v>
      </c>
      <c r="I20" s="596">
        <v>21</v>
      </c>
      <c r="J20" s="590"/>
      <c r="K20" s="590"/>
      <c r="L20" s="590"/>
      <c r="M20" s="589"/>
      <c r="N20" s="590"/>
      <c r="O20" s="589"/>
      <c r="P20" s="590"/>
      <c r="Q20" s="589"/>
      <c r="R20" s="589"/>
      <c r="S20" s="589"/>
      <c r="T20" s="589"/>
      <c r="U20" s="589"/>
      <c r="V20" s="589"/>
      <c r="W20" s="589"/>
      <c r="X20" s="589"/>
      <c r="Y20" s="589"/>
      <c r="Z20" s="589"/>
    </row>
    <row r="21" spans="1:26" ht="51" hidden="1" customHeight="1" x14ac:dyDescent="0.2">
      <c r="A21" s="2878"/>
      <c r="B21" s="590" t="s">
        <v>1013</v>
      </c>
      <c r="C21" s="2856" t="s">
        <v>1088</v>
      </c>
      <c r="D21" s="2853" t="s">
        <v>1087</v>
      </c>
      <c r="E21" s="595" t="s">
        <v>1086</v>
      </c>
      <c r="F21" s="594" t="s">
        <v>1085</v>
      </c>
      <c r="G21" s="594">
        <v>26</v>
      </c>
      <c r="H21" s="594">
        <v>26</v>
      </c>
      <c r="I21" s="596">
        <v>26</v>
      </c>
      <c r="J21" s="590"/>
      <c r="K21" s="590"/>
      <c r="L21" s="590"/>
      <c r="M21" s="589"/>
      <c r="N21" s="590"/>
      <c r="O21" s="589"/>
      <c r="P21" s="590"/>
      <c r="Q21" s="589"/>
      <c r="R21" s="589"/>
      <c r="S21" s="589"/>
      <c r="T21" s="589"/>
      <c r="U21" s="589"/>
      <c r="V21" s="589"/>
      <c r="W21" s="589"/>
      <c r="X21" s="589"/>
      <c r="Y21" s="589"/>
      <c r="Z21" s="589"/>
    </row>
    <row r="22" spans="1:26" ht="26.25" hidden="1" thickBot="1" x14ac:dyDescent="0.25">
      <c r="A22" s="2878"/>
      <c r="B22" s="590" t="s">
        <v>1013</v>
      </c>
      <c r="C22" s="2835"/>
      <c r="D22" s="2835"/>
      <c r="E22" s="595" t="s">
        <v>1084</v>
      </c>
      <c r="F22" s="594" t="s">
        <v>1049</v>
      </c>
      <c r="G22" s="594">
        <v>41</v>
      </c>
      <c r="H22" s="594">
        <v>41</v>
      </c>
      <c r="I22" s="596">
        <v>41</v>
      </c>
      <c r="J22" s="590"/>
      <c r="K22" s="590"/>
      <c r="L22" s="590"/>
      <c r="M22" s="589"/>
      <c r="N22" s="590"/>
      <c r="O22" s="589"/>
      <c r="P22" s="590"/>
      <c r="Q22" s="589"/>
      <c r="R22" s="589"/>
      <c r="S22" s="589"/>
      <c r="T22" s="589"/>
      <c r="U22" s="589"/>
      <c r="V22" s="589"/>
      <c r="W22" s="589"/>
      <c r="X22" s="589"/>
      <c r="Y22" s="589"/>
      <c r="Z22" s="589"/>
    </row>
    <row r="23" spans="1:26" ht="26.25" hidden="1" thickBot="1" x14ac:dyDescent="0.25">
      <c r="A23" s="2878"/>
      <c r="B23" s="590" t="s">
        <v>1013</v>
      </c>
      <c r="C23" s="2835"/>
      <c r="D23" s="2835"/>
      <c r="E23" s="595" t="s">
        <v>1083</v>
      </c>
      <c r="F23" s="594" t="s">
        <v>1082</v>
      </c>
      <c r="G23" s="594">
        <v>3</v>
      </c>
      <c r="H23" s="594">
        <v>3</v>
      </c>
      <c r="I23" s="596">
        <v>3</v>
      </c>
      <c r="J23" s="590"/>
      <c r="K23" s="590"/>
      <c r="L23" s="590"/>
      <c r="M23" s="589"/>
      <c r="N23" s="590"/>
      <c r="O23" s="589"/>
      <c r="P23" s="590"/>
      <c r="Q23" s="589"/>
      <c r="R23" s="589"/>
      <c r="S23" s="589"/>
      <c r="T23" s="589"/>
      <c r="U23" s="589"/>
      <c r="V23" s="589"/>
      <c r="W23" s="589"/>
      <c r="X23" s="589"/>
      <c r="Y23" s="589"/>
      <c r="Z23" s="589"/>
    </row>
    <row r="24" spans="1:26" ht="26.25" hidden="1" thickBot="1" x14ac:dyDescent="0.25">
      <c r="A24" s="2878"/>
      <c r="B24" s="590" t="s">
        <v>1013</v>
      </c>
      <c r="C24" s="2836"/>
      <c r="D24" s="2836"/>
      <c r="E24" s="595" t="s">
        <v>1081</v>
      </c>
      <c r="F24" s="594" t="s">
        <v>1049</v>
      </c>
      <c r="G24" s="594">
        <v>41</v>
      </c>
      <c r="H24" s="594">
        <v>41</v>
      </c>
      <c r="I24" s="596">
        <v>41</v>
      </c>
      <c r="J24" s="590"/>
      <c r="K24" s="590"/>
      <c r="L24" s="590"/>
      <c r="M24" s="589"/>
      <c r="N24" s="590"/>
      <c r="O24" s="589"/>
      <c r="P24" s="590"/>
      <c r="Q24" s="589"/>
      <c r="R24" s="589"/>
      <c r="S24" s="589"/>
      <c r="T24" s="589"/>
      <c r="U24" s="589"/>
      <c r="V24" s="589"/>
      <c r="W24" s="589"/>
      <c r="X24" s="589"/>
      <c r="Y24" s="589"/>
      <c r="Z24" s="589"/>
    </row>
    <row r="25" spans="1:26" ht="51.75" hidden="1" thickBot="1" x14ac:dyDescent="0.25">
      <c r="A25" s="2878"/>
      <c r="B25" s="590" t="s">
        <v>1013</v>
      </c>
      <c r="C25" s="2857" t="s">
        <v>1080</v>
      </c>
      <c r="D25" s="2857" t="s">
        <v>1079</v>
      </c>
      <c r="E25" s="593" t="s">
        <v>1078</v>
      </c>
      <c r="F25" s="594" t="s">
        <v>1049</v>
      </c>
      <c r="G25" s="594">
        <v>30</v>
      </c>
      <c r="H25" s="594">
        <v>30</v>
      </c>
      <c r="I25" s="596">
        <v>30</v>
      </c>
      <c r="J25" s="590"/>
      <c r="K25" s="590"/>
      <c r="L25" s="590"/>
      <c r="M25" s="589"/>
      <c r="N25" s="590"/>
      <c r="O25" s="589"/>
      <c r="P25" s="590"/>
      <c r="Q25" s="589"/>
      <c r="R25" s="589"/>
      <c r="S25" s="589"/>
      <c r="T25" s="589"/>
      <c r="U25" s="589"/>
      <c r="V25" s="589"/>
      <c r="W25" s="589"/>
      <c r="X25" s="589"/>
      <c r="Y25" s="589"/>
      <c r="Z25" s="589"/>
    </row>
    <row r="26" spans="1:26" ht="51.75" hidden="1" thickBot="1" x14ac:dyDescent="0.25">
      <c r="A26" s="2878"/>
      <c r="B26" s="590" t="s">
        <v>1013</v>
      </c>
      <c r="C26" s="2835"/>
      <c r="D26" s="2835"/>
      <c r="E26" s="593" t="s">
        <v>1077</v>
      </c>
      <c r="F26" s="594" t="s">
        <v>1049</v>
      </c>
      <c r="G26" s="594">
        <v>11</v>
      </c>
      <c r="H26" s="594">
        <v>11</v>
      </c>
      <c r="I26" s="596">
        <v>11</v>
      </c>
      <c r="J26" s="590"/>
      <c r="K26" s="590"/>
      <c r="L26" s="590"/>
      <c r="M26" s="589"/>
      <c r="N26" s="590"/>
      <c r="O26" s="589"/>
      <c r="P26" s="590"/>
      <c r="Q26" s="589"/>
      <c r="R26" s="589"/>
      <c r="S26" s="589"/>
      <c r="T26" s="589"/>
      <c r="U26" s="589"/>
      <c r="V26" s="589"/>
      <c r="W26" s="589"/>
      <c r="X26" s="589"/>
      <c r="Y26" s="589"/>
      <c r="Z26" s="589"/>
    </row>
    <row r="27" spans="1:26" ht="15.75" hidden="1" customHeight="1" x14ac:dyDescent="0.2">
      <c r="A27" s="2878"/>
      <c r="B27" s="590" t="s">
        <v>1013</v>
      </c>
      <c r="C27" s="2835"/>
      <c r="D27" s="2835"/>
      <c r="E27" s="593" t="s">
        <v>1076</v>
      </c>
      <c r="F27" s="594" t="s">
        <v>1075</v>
      </c>
      <c r="G27" s="594" t="s">
        <v>124</v>
      </c>
      <c r="H27" s="594">
        <v>41</v>
      </c>
      <c r="I27" s="596">
        <v>41</v>
      </c>
      <c r="J27" s="590"/>
      <c r="K27" s="590"/>
      <c r="L27" s="590"/>
      <c r="M27" s="589"/>
      <c r="N27" s="590"/>
      <c r="O27" s="589"/>
      <c r="P27" s="590"/>
      <c r="Q27" s="589"/>
      <c r="R27" s="589"/>
      <c r="S27" s="589"/>
      <c r="T27" s="589"/>
      <c r="U27" s="589"/>
      <c r="V27" s="589"/>
      <c r="W27" s="589"/>
      <c r="X27" s="589"/>
      <c r="Y27" s="589"/>
      <c r="Z27" s="589"/>
    </row>
    <row r="28" spans="1:26" ht="15.75" hidden="1" customHeight="1" x14ac:dyDescent="0.2">
      <c r="A28" s="2878"/>
      <c r="B28" s="590" t="s">
        <v>1013</v>
      </c>
      <c r="C28" s="2835"/>
      <c r="D28" s="2835"/>
      <c r="E28" s="593" t="s">
        <v>1074</v>
      </c>
      <c r="F28" s="594" t="s">
        <v>1073</v>
      </c>
      <c r="G28" s="594">
        <v>15</v>
      </c>
      <c r="H28" s="594">
        <v>15</v>
      </c>
      <c r="I28" s="596">
        <v>15</v>
      </c>
      <c r="J28" s="590"/>
      <c r="K28" s="590"/>
      <c r="L28" s="590"/>
      <c r="M28" s="589"/>
      <c r="N28" s="590"/>
      <c r="O28" s="589"/>
      <c r="P28" s="590"/>
      <c r="Q28" s="589"/>
      <c r="R28" s="589"/>
      <c r="S28" s="589"/>
      <c r="T28" s="589"/>
      <c r="U28" s="589"/>
      <c r="V28" s="589"/>
      <c r="W28" s="589"/>
      <c r="X28" s="589"/>
      <c r="Y28" s="589"/>
      <c r="Z28" s="589"/>
    </row>
    <row r="29" spans="1:26" ht="15.75" hidden="1" customHeight="1" x14ac:dyDescent="0.2">
      <c r="A29" s="2878"/>
      <c r="B29" s="590" t="s">
        <v>1013</v>
      </c>
      <c r="C29" s="2836"/>
      <c r="D29" s="2836"/>
      <c r="E29" s="595" t="s">
        <v>1072</v>
      </c>
      <c r="F29" s="594" t="s">
        <v>1021</v>
      </c>
      <c r="G29" s="594">
        <v>1076</v>
      </c>
      <c r="H29" s="594">
        <v>1076</v>
      </c>
      <c r="I29" s="596">
        <v>1076</v>
      </c>
      <c r="J29" s="590"/>
      <c r="K29" s="590"/>
      <c r="L29" s="590"/>
      <c r="M29" s="589"/>
      <c r="N29" s="590"/>
      <c r="O29" s="589"/>
      <c r="P29" s="590"/>
      <c r="Q29" s="589"/>
      <c r="R29" s="589"/>
      <c r="S29" s="589"/>
      <c r="T29" s="589"/>
      <c r="U29" s="589"/>
      <c r="V29" s="589"/>
      <c r="W29" s="589"/>
      <c r="X29" s="589"/>
      <c r="Y29" s="589"/>
      <c r="Z29" s="589"/>
    </row>
    <row r="30" spans="1:26" ht="38.25" hidden="1" customHeight="1" x14ac:dyDescent="0.2">
      <c r="A30" s="2878"/>
      <c r="B30" s="590" t="s">
        <v>1013</v>
      </c>
      <c r="C30" s="2890" t="s">
        <v>1071</v>
      </c>
      <c r="D30" s="2857" t="s">
        <v>1070</v>
      </c>
      <c r="E30" s="595" t="s">
        <v>1069</v>
      </c>
      <c r="F30" s="594" t="s">
        <v>129</v>
      </c>
      <c r="G30" s="594">
        <v>0</v>
      </c>
      <c r="H30" s="592">
        <v>1</v>
      </c>
      <c r="I30" s="591">
        <v>0.4</v>
      </c>
      <c r="J30" s="590"/>
      <c r="K30" s="590"/>
      <c r="L30" s="590"/>
      <c r="M30" s="589"/>
      <c r="N30" s="590"/>
      <c r="O30" s="589"/>
      <c r="P30" s="590"/>
      <c r="Q30" s="589"/>
      <c r="R30" s="589"/>
      <c r="S30" s="589"/>
      <c r="T30" s="589"/>
      <c r="U30" s="589"/>
      <c r="V30" s="589"/>
      <c r="W30" s="589"/>
      <c r="X30" s="589"/>
      <c r="Y30" s="589"/>
      <c r="Z30" s="589"/>
    </row>
    <row r="31" spans="1:26" ht="15.75" hidden="1" customHeight="1" x14ac:dyDescent="0.2">
      <c r="A31" s="2878"/>
      <c r="B31" s="590" t="s">
        <v>1013</v>
      </c>
      <c r="C31" s="2835"/>
      <c r="D31" s="2835"/>
      <c r="E31" s="593" t="s">
        <v>1068</v>
      </c>
      <c r="F31" s="594" t="s">
        <v>1049</v>
      </c>
      <c r="G31" s="594">
        <v>41</v>
      </c>
      <c r="H31" s="594">
        <v>41</v>
      </c>
      <c r="I31" s="596">
        <v>41</v>
      </c>
      <c r="J31" s="590"/>
      <c r="K31" s="590"/>
      <c r="L31" s="590"/>
      <c r="M31" s="589"/>
      <c r="N31" s="590"/>
      <c r="O31" s="589"/>
      <c r="P31" s="590"/>
      <c r="Q31" s="589"/>
      <c r="R31" s="589"/>
      <c r="S31" s="589"/>
      <c r="T31" s="589"/>
      <c r="U31" s="589"/>
      <c r="V31" s="589"/>
      <c r="W31" s="589"/>
      <c r="X31" s="589"/>
      <c r="Y31" s="589"/>
      <c r="Z31" s="589"/>
    </row>
    <row r="32" spans="1:26" ht="15.75" hidden="1" customHeight="1" x14ac:dyDescent="0.2">
      <c r="A32" s="2878"/>
      <c r="B32" s="590" t="s">
        <v>1013</v>
      </c>
      <c r="C32" s="2836"/>
      <c r="D32" s="2835"/>
      <c r="E32" s="595" t="s">
        <v>1067</v>
      </c>
      <c r="F32" s="604" t="s">
        <v>1066</v>
      </c>
      <c r="G32" s="594">
        <v>3</v>
      </c>
      <c r="H32" s="594">
        <v>12</v>
      </c>
      <c r="I32" s="596">
        <v>3</v>
      </c>
      <c r="J32" s="590"/>
      <c r="K32" s="590"/>
      <c r="L32" s="590"/>
      <c r="M32" s="589"/>
      <c r="N32" s="590"/>
      <c r="O32" s="589"/>
      <c r="P32" s="590"/>
      <c r="Q32" s="589"/>
      <c r="R32" s="589"/>
      <c r="S32" s="589"/>
      <c r="T32" s="589"/>
      <c r="U32" s="589"/>
      <c r="V32" s="589"/>
      <c r="W32" s="589"/>
      <c r="X32" s="589"/>
      <c r="Y32" s="589"/>
      <c r="Z32" s="589"/>
    </row>
    <row r="33" spans="1:26" ht="15.75" hidden="1" customHeight="1" x14ac:dyDescent="0.2">
      <c r="A33" s="2878"/>
      <c r="B33" s="590" t="s">
        <v>1013</v>
      </c>
      <c r="C33" s="608" t="s">
        <v>1065</v>
      </c>
      <c r="D33" s="2836"/>
      <c r="E33" s="605" t="s">
        <v>1064</v>
      </c>
      <c r="F33" s="594" t="s">
        <v>1063</v>
      </c>
      <c r="G33" s="594">
        <v>41</v>
      </c>
      <c r="H33" s="594">
        <v>41</v>
      </c>
      <c r="I33" s="596">
        <v>41</v>
      </c>
      <c r="J33" s="590"/>
      <c r="K33" s="590"/>
      <c r="L33" s="590"/>
      <c r="M33" s="589"/>
      <c r="N33" s="590"/>
      <c r="O33" s="589"/>
      <c r="P33" s="590"/>
      <c r="Q33" s="589"/>
      <c r="R33" s="589"/>
      <c r="S33" s="589"/>
      <c r="T33" s="589"/>
      <c r="U33" s="589"/>
      <c r="V33" s="589"/>
      <c r="W33" s="589"/>
      <c r="X33" s="589"/>
      <c r="Y33" s="589"/>
      <c r="Z33" s="589"/>
    </row>
    <row r="34" spans="1:26" ht="25.5" hidden="1" customHeight="1" x14ac:dyDescent="0.2">
      <c r="A34" s="2878"/>
      <c r="B34" s="590" t="s">
        <v>1013</v>
      </c>
      <c r="C34" s="2891" t="s">
        <v>1062</v>
      </c>
      <c r="D34" s="2853" t="s">
        <v>1061</v>
      </c>
      <c r="E34" s="595" t="s">
        <v>1060</v>
      </c>
      <c r="F34" s="594" t="s">
        <v>116</v>
      </c>
      <c r="G34" s="592">
        <v>0.1</v>
      </c>
      <c r="H34" s="592">
        <v>1</v>
      </c>
      <c r="I34" s="607">
        <v>0.9</v>
      </c>
      <c r="J34" s="590"/>
      <c r="K34" s="590"/>
      <c r="L34" s="590"/>
      <c r="M34" s="589"/>
      <c r="N34" s="590"/>
      <c r="O34" s="589"/>
      <c r="P34" s="590"/>
      <c r="Q34" s="589"/>
      <c r="R34" s="589"/>
      <c r="S34" s="589"/>
      <c r="T34" s="589"/>
      <c r="U34" s="589"/>
      <c r="V34" s="589"/>
      <c r="W34" s="589"/>
      <c r="X34" s="589"/>
      <c r="Y34" s="589"/>
      <c r="Z34" s="589"/>
    </row>
    <row r="35" spans="1:26" ht="15.75" hidden="1" customHeight="1" x14ac:dyDescent="0.2">
      <c r="A35" s="2878"/>
      <c r="B35" s="590" t="s">
        <v>1013</v>
      </c>
      <c r="C35" s="2836"/>
      <c r="D35" s="2836"/>
      <c r="E35" s="595" t="s">
        <v>1059</v>
      </c>
      <c r="F35" s="594" t="s">
        <v>129</v>
      </c>
      <c r="G35" s="592">
        <v>0</v>
      </c>
      <c r="H35" s="592">
        <v>1</v>
      </c>
      <c r="I35" s="607">
        <v>0.25</v>
      </c>
      <c r="J35" s="590"/>
      <c r="K35" s="590"/>
      <c r="L35" s="590"/>
      <c r="M35" s="589"/>
      <c r="N35" s="590"/>
      <c r="O35" s="589"/>
      <c r="P35" s="590"/>
      <c r="Q35" s="589"/>
      <c r="R35" s="589"/>
      <c r="S35" s="589"/>
      <c r="T35" s="589"/>
      <c r="U35" s="589"/>
      <c r="V35" s="589"/>
      <c r="W35" s="589"/>
      <c r="X35" s="589"/>
      <c r="Y35" s="589"/>
      <c r="Z35" s="589"/>
    </row>
    <row r="36" spans="1:26" ht="25.5" hidden="1" customHeight="1" x14ac:dyDescent="0.2">
      <c r="A36" s="2878"/>
      <c r="B36" s="590" t="s">
        <v>1013</v>
      </c>
      <c r="C36" s="2856" t="s">
        <v>1058</v>
      </c>
      <c r="D36" s="2853" t="s">
        <v>1057</v>
      </c>
      <c r="E36" s="595" t="s">
        <v>1056</v>
      </c>
      <c r="F36" s="594" t="s">
        <v>1049</v>
      </c>
      <c r="G36" s="594">
        <v>8</v>
      </c>
      <c r="H36" s="594">
        <v>33</v>
      </c>
      <c r="I36" s="596">
        <v>8</v>
      </c>
      <c r="J36" s="590"/>
      <c r="K36" s="590"/>
      <c r="L36" s="590"/>
      <c r="M36" s="589"/>
      <c r="N36" s="590"/>
      <c r="O36" s="589"/>
      <c r="P36" s="590"/>
      <c r="Q36" s="589"/>
      <c r="R36" s="589"/>
      <c r="S36" s="589"/>
      <c r="T36" s="589"/>
      <c r="U36" s="589"/>
      <c r="V36" s="589"/>
      <c r="W36" s="589"/>
      <c r="X36" s="589"/>
      <c r="Y36" s="589"/>
      <c r="Z36" s="589"/>
    </row>
    <row r="37" spans="1:26" ht="15.75" hidden="1" customHeight="1" x14ac:dyDescent="0.2">
      <c r="A37" s="2878"/>
      <c r="B37" s="590" t="s">
        <v>1013</v>
      </c>
      <c r="C37" s="2836"/>
      <c r="D37" s="2836"/>
      <c r="E37" s="595" t="s">
        <v>1055</v>
      </c>
      <c r="F37" s="594" t="s">
        <v>1049</v>
      </c>
      <c r="G37" s="594">
        <v>41</v>
      </c>
      <c r="H37" s="594">
        <v>41</v>
      </c>
      <c r="I37" s="596">
        <v>41</v>
      </c>
      <c r="J37" s="590"/>
      <c r="K37" s="590"/>
      <c r="L37" s="590"/>
      <c r="M37" s="589"/>
      <c r="N37" s="590"/>
      <c r="O37" s="589"/>
      <c r="P37" s="590"/>
      <c r="Q37" s="589"/>
      <c r="R37" s="589"/>
      <c r="S37" s="589"/>
      <c r="T37" s="589"/>
      <c r="U37" s="589"/>
      <c r="V37" s="589"/>
      <c r="W37" s="589"/>
      <c r="X37" s="589"/>
      <c r="Y37" s="589"/>
      <c r="Z37" s="589"/>
    </row>
    <row r="38" spans="1:26" ht="15.75" hidden="1" customHeight="1" x14ac:dyDescent="0.2">
      <c r="A38" s="2878"/>
      <c r="B38" s="590" t="s">
        <v>1013</v>
      </c>
      <c r="C38" s="2856" t="s">
        <v>1054</v>
      </c>
      <c r="D38" s="2853" t="s">
        <v>1053</v>
      </c>
      <c r="E38" s="595" t="s">
        <v>1052</v>
      </c>
      <c r="F38" s="594" t="s">
        <v>1051</v>
      </c>
      <c r="G38" s="594">
        <v>0</v>
      </c>
      <c r="H38" s="594">
        <v>4</v>
      </c>
      <c r="I38" s="596">
        <v>1</v>
      </c>
      <c r="J38" s="590"/>
      <c r="K38" s="590"/>
      <c r="L38" s="590"/>
      <c r="M38" s="589"/>
      <c r="N38" s="590"/>
      <c r="O38" s="589"/>
      <c r="P38" s="590"/>
      <c r="Q38" s="589"/>
      <c r="R38" s="589"/>
      <c r="S38" s="589"/>
      <c r="T38" s="589"/>
      <c r="U38" s="589"/>
      <c r="V38" s="589"/>
      <c r="W38" s="589"/>
      <c r="X38" s="589"/>
      <c r="Y38" s="589"/>
      <c r="Z38" s="589"/>
    </row>
    <row r="39" spans="1:26" ht="15.75" hidden="1" customHeight="1" x14ac:dyDescent="0.2">
      <c r="A39" s="2878"/>
      <c r="B39" s="590" t="s">
        <v>1013</v>
      </c>
      <c r="C39" s="2836"/>
      <c r="D39" s="2836"/>
      <c r="E39" s="605" t="s">
        <v>1050</v>
      </c>
      <c r="F39" s="604" t="s">
        <v>1049</v>
      </c>
      <c r="G39" s="594">
        <v>41</v>
      </c>
      <c r="H39" s="594">
        <v>41</v>
      </c>
      <c r="I39" s="596">
        <v>41</v>
      </c>
      <c r="J39" s="590"/>
      <c r="K39" s="590"/>
      <c r="L39" s="590"/>
      <c r="M39" s="589"/>
      <c r="N39" s="590"/>
      <c r="O39" s="589"/>
      <c r="P39" s="590"/>
      <c r="Q39" s="589"/>
      <c r="R39" s="589"/>
      <c r="S39" s="589"/>
      <c r="T39" s="589"/>
      <c r="U39" s="589"/>
      <c r="V39" s="589"/>
      <c r="W39" s="589"/>
      <c r="X39" s="589"/>
      <c r="Y39" s="589"/>
      <c r="Z39" s="589"/>
    </row>
    <row r="40" spans="1:26" ht="15.75" hidden="1" customHeight="1" x14ac:dyDescent="0.2">
      <c r="A40" s="2878"/>
      <c r="B40" s="590" t="s">
        <v>1013</v>
      </c>
      <c r="C40" s="606" t="s">
        <v>1048</v>
      </c>
      <c r="D40" s="595" t="s">
        <v>1047</v>
      </c>
      <c r="E40" s="605" t="s">
        <v>1046</v>
      </c>
      <c r="F40" s="592" t="s">
        <v>1045</v>
      </c>
      <c r="G40" s="594">
        <v>13</v>
      </c>
      <c r="H40" s="594">
        <v>16</v>
      </c>
      <c r="I40" s="596">
        <v>4</v>
      </c>
      <c r="J40" s="590"/>
      <c r="K40" s="590"/>
      <c r="L40" s="590"/>
      <c r="M40" s="589"/>
      <c r="N40" s="590"/>
      <c r="O40" s="589"/>
      <c r="P40" s="590"/>
      <c r="Q40" s="589"/>
      <c r="R40" s="589"/>
      <c r="S40" s="589"/>
      <c r="T40" s="589"/>
      <c r="U40" s="589"/>
      <c r="V40" s="589"/>
      <c r="W40" s="589"/>
      <c r="X40" s="589"/>
      <c r="Y40" s="589"/>
      <c r="Z40" s="589"/>
    </row>
    <row r="41" spans="1:26" ht="25.5" hidden="1" customHeight="1" x14ac:dyDescent="0.2">
      <c r="A41" s="2878"/>
      <c r="B41" s="590" t="s">
        <v>1013</v>
      </c>
      <c r="C41" s="2853" t="s">
        <v>1044</v>
      </c>
      <c r="D41" s="2853" t="s">
        <v>1043</v>
      </c>
      <c r="E41" s="595" t="s">
        <v>1042</v>
      </c>
      <c r="F41" s="594" t="s">
        <v>129</v>
      </c>
      <c r="G41" s="594" t="s">
        <v>124</v>
      </c>
      <c r="H41" s="592">
        <v>1</v>
      </c>
      <c r="I41" s="591">
        <v>0.25</v>
      </c>
      <c r="J41" s="590"/>
      <c r="K41" s="590"/>
      <c r="L41" s="590"/>
      <c r="M41" s="589"/>
      <c r="N41" s="590"/>
      <c r="O41" s="589"/>
      <c r="P41" s="590"/>
      <c r="Q41" s="589"/>
      <c r="R41" s="589"/>
      <c r="S41" s="589"/>
      <c r="T41" s="589"/>
      <c r="U41" s="589"/>
      <c r="V41" s="589"/>
      <c r="W41" s="589"/>
      <c r="X41" s="589"/>
      <c r="Y41" s="589"/>
      <c r="Z41" s="589"/>
    </row>
    <row r="42" spans="1:26" ht="15.75" hidden="1" customHeight="1" x14ac:dyDescent="0.2">
      <c r="A42" s="2878"/>
      <c r="B42" s="590" t="s">
        <v>1013</v>
      </c>
      <c r="C42" s="2835"/>
      <c r="D42" s="2835"/>
      <c r="E42" s="595" t="s">
        <v>1041</v>
      </c>
      <c r="F42" s="604" t="s">
        <v>1040</v>
      </c>
      <c r="G42" s="594">
        <v>0</v>
      </c>
      <c r="H42" s="594">
        <v>4</v>
      </c>
      <c r="I42" s="596">
        <v>1</v>
      </c>
      <c r="J42" s="590"/>
      <c r="K42" s="590"/>
      <c r="L42" s="590"/>
      <c r="M42" s="589"/>
      <c r="N42" s="590"/>
      <c r="O42" s="589"/>
      <c r="P42" s="590"/>
      <c r="Q42" s="589"/>
      <c r="R42" s="589"/>
      <c r="S42" s="589"/>
      <c r="T42" s="589"/>
      <c r="U42" s="589"/>
      <c r="V42" s="589"/>
      <c r="W42" s="589"/>
      <c r="X42" s="589"/>
      <c r="Y42" s="589"/>
      <c r="Z42" s="589"/>
    </row>
    <row r="43" spans="1:26" ht="15.75" hidden="1" customHeight="1" x14ac:dyDescent="0.2">
      <c r="A43" s="2878"/>
      <c r="B43" s="590" t="s">
        <v>1013</v>
      </c>
      <c r="C43" s="2836"/>
      <c r="D43" s="2836"/>
      <c r="E43" s="595" t="s">
        <v>1039</v>
      </c>
      <c r="F43" s="594" t="s">
        <v>1038</v>
      </c>
      <c r="G43" s="594">
        <v>0</v>
      </c>
      <c r="H43" s="594">
        <v>13</v>
      </c>
      <c r="I43" s="596">
        <v>13</v>
      </c>
      <c r="J43" s="590"/>
      <c r="K43" s="590"/>
      <c r="L43" s="590"/>
      <c r="M43" s="589"/>
      <c r="N43" s="590"/>
      <c r="O43" s="589"/>
      <c r="P43" s="590"/>
      <c r="Q43" s="589"/>
      <c r="R43" s="589"/>
      <c r="S43" s="589"/>
      <c r="T43" s="589"/>
      <c r="U43" s="589"/>
      <c r="V43" s="589"/>
      <c r="W43" s="589"/>
      <c r="X43" s="589"/>
      <c r="Y43" s="589"/>
      <c r="Z43" s="589"/>
    </row>
    <row r="44" spans="1:26" ht="15.75" hidden="1" customHeight="1" x14ac:dyDescent="0.2">
      <c r="A44" s="2878"/>
      <c r="B44" s="590" t="s">
        <v>1013</v>
      </c>
      <c r="C44" s="595" t="s">
        <v>1037</v>
      </c>
      <c r="D44" s="595" t="s">
        <v>1036</v>
      </c>
      <c r="E44" s="595" t="s">
        <v>1035</v>
      </c>
      <c r="F44" s="594" t="s">
        <v>1034</v>
      </c>
      <c r="G44" s="592">
        <v>1</v>
      </c>
      <c r="H44" s="592">
        <v>1</v>
      </c>
      <c r="I44" s="591">
        <v>0.25</v>
      </c>
      <c r="J44" s="590"/>
      <c r="K44" s="590"/>
      <c r="L44" s="590"/>
      <c r="M44" s="589"/>
      <c r="N44" s="590"/>
      <c r="O44" s="589"/>
      <c r="P44" s="590"/>
      <c r="Q44" s="589"/>
      <c r="R44" s="589"/>
      <c r="S44" s="589"/>
      <c r="T44" s="589"/>
      <c r="U44" s="589"/>
      <c r="V44" s="589"/>
      <c r="W44" s="589"/>
      <c r="X44" s="589"/>
      <c r="Y44" s="589"/>
      <c r="Z44" s="589"/>
    </row>
    <row r="45" spans="1:26" ht="15.75" hidden="1" customHeight="1" x14ac:dyDescent="0.2">
      <c r="A45" s="2878"/>
      <c r="B45" s="590" t="s">
        <v>1013</v>
      </c>
      <c r="C45" s="2856" t="s">
        <v>1033</v>
      </c>
      <c r="D45" s="2853" t="s">
        <v>1032</v>
      </c>
      <c r="E45" s="595" t="s">
        <v>1031</v>
      </c>
      <c r="F45" s="594" t="s">
        <v>1029</v>
      </c>
      <c r="G45" s="594">
        <v>14209</v>
      </c>
      <c r="H45" s="594">
        <v>18333</v>
      </c>
      <c r="I45" s="603">
        <v>16777</v>
      </c>
      <c r="J45" s="590"/>
      <c r="K45" s="590"/>
      <c r="L45" s="590"/>
      <c r="M45" s="589"/>
      <c r="N45" s="590"/>
      <c r="O45" s="589"/>
      <c r="P45" s="590"/>
      <c r="Q45" s="589"/>
      <c r="R45" s="589"/>
      <c r="S45" s="589"/>
      <c r="T45" s="589"/>
      <c r="U45" s="589"/>
      <c r="V45" s="589"/>
      <c r="W45" s="589"/>
      <c r="X45" s="589"/>
      <c r="Y45" s="589"/>
      <c r="Z45" s="589"/>
    </row>
    <row r="46" spans="1:26" ht="15.75" hidden="1" customHeight="1" x14ac:dyDescent="0.2">
      <c r="A46" s="2878"/>
      <c r="B46" s="590" t="s">
        <v>1013</v>
      </c>
      <c r="C46" s="2835"/>
      <c r="D46" s="2835"/>
      <c r="E46" s="595" t="s">
        <v>1030</v>
      </c>
      <c r="F46" s="594" t="s">
        <v>1029</v>
      </c>
      <c r="G46" s="594">
        <v>4792</v>
      </c>
      <c r="H46" s="594">
        <v>5920</v>
      </c>
      <c r="I46" s="603">
        <v>5418</v>
      </c>
      <c r="J46" s="590"/>
      <c r="K46" s="590"/>
      <c r="L46" s="590"/>
      <c r="M46" s="589"/>
      <c r="N46" s="590"/>
      <c r="O46" s="589"/>
      <c r="P46" s="590"/>
      <c r="Q46" s="589"/>
      <c r="R46" s="589"/>
      <c r="S46" s="589"/>
      <c r="T46" s="589"/>
      <c r="U46" s="589"/>
      <c r="V46" s="589"/>
      <c r="W46" s="589"/>
      <c r="X46" s="589"/>
      <c r="Y46" s="589"/>
      <c r="Z46" s="589"/>
    </row>
    <row r="47" spans="1:26" ht="15.75" hidden="1" customHeight="1" x14ac:dyDescent="0.2">
      <c r="A47" s="2878"/>
      <c r="B47" s="590" t="s">
        <v>1013</v>
      </c>
      <c r="C47" s="2835"/>
      <c r="D47" s="2835"/>
      <c r="E47" s="595" t="s">
        <v>1028</v>
      </c>
      <c r="F47" s="594" t="s">
        <v>1027</v>
      </c>
      <c r="G47" s="594">
        <v>1070</v>
      </c>
      <c r="H47" s="594">
        <v>1170</v>
      </c>
      <c r="I47" s="596">
        <v>1070</v>
      </c>
      <c r="J47" s="590"/>
      <c r="K47" s="590"/>
      <c r="L47" s="590"/>
      <c r="M47" s="589"/>
      <c r="N47" s="590"/>
      <c r="O47" s="589"/>
      <c r="P47" s="590"/>
      <c r="Q47" s="589"/>
      <c r="R47" s="589"/>
      <c r="S47" s="589"/>
      <c r="T47" s="589"/>
      <c r="U47" s="589"/>
      <c r="V47" s="589"/>
      <c r="W47" s="589"/>
      <c r="X47" s="589"/>
      <c r="Y47" s="589"/>
      <c r="Z47" s="589"/>
    </row>
    <row r="48" spans="1:26" ht="15.75" hidden="1" customHeight="1" x14ac:dyDescent="0.2">
      <c r="A48" s="2878"/>
      <c r="B48" s="590" t="s">
        <v>1013</v>
      </c>
      <c r="C48" s="2836"/>
      <c r="D48" s="2836"/>
      <c r="E48" s="595" t="s">
        <v>1026</v>
      </c>
      <c r="F48" s="594" t="s">
        <v>1025</v>
      </c>
      <c r="G48" s="594">
        <v>27</v>
      </c>
      <c r="H48" s="594">
        <v>36</v>
      </c>
      <c r="I48" s="596">
        <v>9</v>
      </c>
      <c r="J48" s="590"/>
      <c r="K48" s="590"/>
      <c r="L48" s="590"/>
      <c r="M48" s="589"/>
      <c r="N48" s="590"/>
      <c r="O48" s="589"/>
      <c r="P48" s="590"/>
      <c r="Q48" s="589"/>
      <c r="R48" s="589"/>
      <c r="S48" s="589"/>
      <c r="T48" s="589"/>
      <c r="U48" s="589"/>
      <c r="V48" s="589"/>
      <c r="W48" s="589"/>
      <c r="X48" s="589"/>
      <c r="Y48" s="589"/>
      <c r="Z48" s="589"/>
    </row>
    <row r="49" spans="1:26" ht="15.75" hidden="1" customHeight="1" x14ac:dyDescent="0.2">
      <c r="A49" s="2878"/>
      <c r="B49" s="590" t="s">
        <v>1013</v>
      </c>
      <c r="C49" s="602" t="s">
        <v>1024</v>
      </c>
      <c r="D49" s="601" t="s">
        <v>1023</v>
      </c>
      <c r="E49" s="595" t="s">
        <v>1022</v>
      </c>
      <c r="F49" s="594" t="s">
        <v>1021</v>
      </c>
      <c r="G49" s="594">
        <v>734</v>
      </c>
      <c r="H49" s="594">
        <v>750</v>
      </c>
      <c r="I49" s="600">
        <v>750</v>
      </c>
      <c r="J49" s="590"/>
      <c r="K49" s="590"/>
      <c r="L49" s="590"/>
      <c r="M49" s="589"/>
      <c r="N49" s="590"/>
      <c r="O49" s="589"/>
      <c r="P49" s="590"/>
      <c r="Q49" s="589"/>
      <c r="R49" s="589"/>
      <c r="S49" s="589"/>
      <c r="T49" s="589"/>
      <c r="U49" s="589"/>
      <c r="V49" s="589"/>
      <c r="W49" s="589"/>
      <c r="X49" s="589"/>
      <c r="Y49" s="589"/>
      <c r="Z49" s="589"/>
    </row>
    <row r="50" spans="1:26" ht="15.75" hidden="1" customHeight="1" x14ac:dyDescent="0.2">
      <c r="A50" s="2878"/>
      <c r="B50" s="590" t="s">
        <v>1013</v>
      </c>
      <c r="C50" s="599" t="s">
        <v>1020</v>
      </c>
      <c r="D50" s="598" t="s">
        <v>1019</v>
      </c>
      <c r="E50" s="595" t="s">
        <v>1018</v>
      </c>
      <c r="F50" s="597" t="s">
        <v>1017</v>
      </c>
      <c r="G50" s="594">
        <v>5</v>
      </c>
      <c r="H50" s="594">
        <v>20</v>
      </c>
      <c r="I50" s="596">
        <v>5</v>
      </c>
      <c r="J50" s="590"/>
      <c r="K50" s="590"/>
      <c r="L50" s="590"/>
      <c r="M50" s="589"/>
      <c r="N50" s="590"/>
      <c r="O50" s="589"/>
      <c r="P50" s="590"/>
      <c r="Q50" s="589"/>
      <c r="R50" s="589"/>
      <c r="S50" s="589"/>
      <c r="T50" s="589"/>
      <c r="U50" s="589"/>
      <c r="V50" s="589"/>
      <c r="W50" s="589"/>
      <c r="X50" s="589"/>
      <c r="Y50" s="589"/>
      <c r="Z50" s="589"/>
    </row>
    <row r="51" spans="1:26" ht="15.75" hidden="1" customHeight="1" x14ac:dyDescent="0.2">
      <c r="A51" s="2878"/>
      <c r="B51" s="590" t="s">
        <v>1013</v>
      </c>
      <c r="C51" s="2856" t="s">
        <v>1016</v>
      </c>
      <c r="D51" s="2853" t="s">
        <v>1016</v>
      </c>
      <c r="E51" s="595" t="s">
        <v>1015</v>
      </c>
      <c r="F51" s="594" t="s">
        <v>634</v>
      </c>
      <c r="G51" s="592">
        <v>1</v>
      </c>
      <c r="H51" s="592">
        <v>1</v>
      </c>
      <c r="I51" s="591">
        <v>1</v>
      </c>
      <c r="J51" s="590"/>
      <c r="K51" s="590"/>
      <c r="L51" s="590"/>
      <c r="M51" s="589"/>
      <c r="N51" s="590"/>
      <c r="O51" s="589"/>
      <c r="P51" s="590"/>
      <c r="Q51" s="589"/>
      <c r="R51" s="589"/>
      <c r="S51" s="589"/>
      <c r="T51" s="589"/>
      <c r="U51" s="589"/>
      <c r="V51" s="589"/>
      <c r="W51" s="589"/>
      <c r="X51" s="589"/>
      <c r="Y51" s="589"/>
      <c r="Z51" s="589"/>
    </row>
    <row r="52" spans="1:26" ht="15.75" hidden="1" customHeight="1" x14ac:dyDescent="0.2">
      <c r="A52" s="2878"/>
      <c r="B52" s="590" t="s">
        <v>1013</v>
      </c>
      <c r="C52" s="2835"/>
      <c r="D52" s="2835"/>
      <c r="E52" s="593" t="s">
        <v>1014</v>
      </c>
      <c r="F52" s="592" t="s">
        <v>129</v>
      </c>
      <c r="G52" s="594">
        <v>0</v>
      </c>
      <c r="H52" s="592">
        <v>1</v>
      </c>
      <c r="I52" s="591">
        <v>0.25</v>
      </c>
      <c r="J52" s="590"/>
      <c r="K52" s="590"/>
      <c r="L52" s="590"/>
      <c r="M52" s="589"/>
      <c r="N52" s="590"/>
      <c r="O52" s="589"/>
      <c r="P52" s="590"/>
      <c r="Q52" s="589"/>
      <c r="R52" s="589"/>
      <c r="S52" s="589"/>
      <c r="T52" s="589"/>
      <c r="U52" s="589"/>
      <c r="V52" s="589"/>
      <c r="W52" s="589"/>
      <c r="X52" s="589"/>
      <c r="Y52" s="589"/>
      <c r="Z52" s="589"/>
    </row>
    <row r="53" spans="1:26" ht="15.75" hidden="1" customHeight="1" x14ac:dyDescent="0.2">
      <c r="A53" s="2878"/>
      <c r="B53" s="590" t="s">
        <v>1013</v>
      </c>
      <c r="C53" s="2836"/>
      <c r="D53" s="2836"/>
      <c r="E53" s="593" t="s">
        <v>1012</v>
      </c>
      <c r="F53" s="592" t="s">
        <v>129</v>
      </c>
      <c r="G53" s="592">
        <v>0.2</v>
      </c>
      <c r="H53" s="592">
        <v>1</v>
      </c>
      <c r="I53" s="591">
        <v>0.2</v>
      </c>
      <c r="J53" s="590"/>
      <c r="K53" s="590"/>
      <c r="L53" s="590"/>
      <c r="M53" s="589"/>
      <c r="N53" s="590"/>
      <c r="O53" s="589"/>
      <c r="P53" s="590"/>
      <c r="Q53" s="589"/>
      <c r="R53" s="589"/>
      <c r="S53" s="589"/>
      <c r="T53" s="589"/>
      <c r="U53" s="589"/>
      <c r="V53" s="589"/>
      <c r="W53" s="589"/>
      <c r="X53" s="589"/>
      <c r="Y53" s="589"/>
      <c r="Z53" s="589"/>
    </row>
    <row r="54" spans="1:26" ht="26.25" hidden="1" customHeight="1" x14ac:dyDescent="0.2">
      <c r="A54" s="2878"/>
      <c r="B54" s="334" t="s">
        <v>885</v>
      </c>
      <c r="C54" s="2889" t="s">
        <v>1011</v>
      </c>
      <c r="D54" s="2882" t="s">
        <v>1010</v>
      </c>
      <c r="E54" s="333" t="s">
        <v>1009</v>
      </c>
      <c r="F54" s="561" t="s">
        <v>129</v>
      </c>
      <c r="G54" s="561" t="s">
        <v>124</v>
      </c>
      <c r="H54" s="564">
        <v>1</v>
      </c>
      <c r="I54" s="567">
        <v>0.15</v>
      </c>
      <c r="J54" s="171"/>
      <c r="K54" s="104"/>
      <c r="L54" s="104"/>
      <c r="M54" s="102"/>
      <c r="N54" s="104"/>
      <c r="O54" s="102"/>
      <c r="P54" s="104"/>
      <c r="Q54" s="102"/>
      <c r="R54" s="102"/>
      <c r="S54" s="102"/>
      <c r="T54" s="102"/>
      <c r="U54" s="102"/>
      <c r="V54" s="102"/>
      <c r="W54" s="102"/>
      <c r="X54" s="102"/>
      <c r="Y54" s="102"/>
      <c r="Z54" s="102"/>
    </row>
    <row r="55" spans="1:26" ht="15.75" hidden="1" customHeight="1" x14ac:dyDescent="0.2">
      <c r="A55" s="2878"/>
      <c r="B55" s="334" t="s">
        <v>885</v>
      </c>
      <c r="C55" s="2836"/>
      <c r="D55" s="2836"/>
      <c r="E55" s="333" t="s">
        <v>1008</v>
      </c>
      <c r="F55" s="334" t="s">
        <v>129</v>
      </c>
      <c r="G55" s="334" t="s">
        <v>124</v>
      </c>
      <c r="H55" s="558">
        <v>1</v>
      </c>
      <c r="I55" s="567">
        <v>0.15</v>
      </c>
      <c r="J55" s="171"/>
      <c r="K55" s="104"/>
      <c r="L55" s="104"/>
      <c r="M55" s="102"/>
      <c r="N55" s="104"/>
      <c r="O55" s="102"/>
      <c r="P55" s="104"/>
      <c r="Q55" s="102"/>
      <c r="R55" s="102"/>
      <c r="S55" s="102"/>
      <c r="T55" s="102"/>
      <c r="U55" s="102"/>
      <c r="V55" s="102"/>
      <c r="W55" s="102"/>
      <c r="X55" s="102"/>
      <c r="Y55" s="102"/>
      <c r="Z55" s="102"/>
    </row>
    <row r="56" spans="1:26" ht="15.75" hidden="1" customHeight="1" x14ac:dyDescent="0.2">
      <c r="A56" s="2878"/>
      <c r="B56" s="334" t="s">
        <v>885</v>
      </c>
      <c r="C56" s="2834" t="s">
        <v>1007</v>
      </c>
      <c r="D56" s="333" t="s">
        <v>1006</v>
      </c>
      <c r="E56" s="562" t="s">
        <v>1005</v>
      </c>
      <c r="F56" s="570" t="s">
        <v>1004</v>
      </c>
      <c r="G56" s="570" t="s">
        <v>124</v>
      </c>
      <c r="H56" s="570">
        <v>20</v>
      </c>
      <c r="I56" s="572">
        <v>1</v>
      </c>
      <c r="J56" s="171"/>
      <c r="K56" s="104"/>
      <c r="L56" s="104"/>
      <c r="M56" s="102"/>
      <c r="N56" s="104"/>
      <c r="O56" s="102"/>
      <c r="P56" s="104"/>
      <c r="Q56" s="102"/>
      <c r="R56" s="102"/>
      <c r="S56" s="102"/>
      <c r="T56" s="102"/>
      <c r="U56" s="102"/>
      <c r="V56" s="102"/>
      <c r="W56" s="102"/>
      <c r="X56" s="102"/>
      <c r="Y56" s="102"/>
      <c r="Z56" s="102"/>
    </row>
    <row r="57" spans="1:26" ht="38.25" hidden="1" customHeight="1" x14ac:dyDescent="0.2">
      <c r="A57" s="2878"/>
      <c r="B57" s="334" t="s">
        <v>885</v>
      </c>
      <c r="C57" s="2835"/>
      <c r="D57" s="333" t="s">
        <v>1003</v>
      </c>
      <c r="E57" s="2834" t="s">
        <v>1002</v>
      </c>
      <c r="F57" s="2837" t="s">
        <v>1001</v>
      </c>
      <c r="G57" s="2837" t="s">
        <v>124</v>
      </c>
      <c r="H57" s="2837">
        <v>20</v>
      </c>
      <c r="I57" s="2854">
        <v>1</v>
      </c>
      <c r="J57" s="171"/>
      <c r="K57" s="104"/>
      <c r="L57" s="104"/>
      <c r="M57" s="102"/>
      <c r="N57" s="104"/>
      <c r="O57" s="102"/>
      <c r="P57" s="104"/>
      <c r="Q57" s="102"/>
      <c r="R57" s="102"/>
      <c r="S57" s="102"/>
      <c r="T57" s="102"/>
      <c r="U57" s="102"/>
      <c r="V57" s="102"/>
      <c r="W57" s="102"/>
      <c r="X57" s="102"/>
      <c r="Y57" s="102"/>
      <c r="Z57" s="102"/>
    </row>
    <row r="58" spans="1:26" ht="25.5" hidden="1" customHeight="1" x14ac:dyDescent="0.2">
      <c r="A58" s="2878"/>
      <c r="B58" s="334" t="s">
        <v>885</v>
      </c>
      <c r="C58" s="2835"/>
      <c r="D58" s="333" t="s">
        <v>1000</v>
      </c>
      <c r="E58" s="2835"/>
      <c r="F58" s="2835"/>
      <c r="G58" s="2835"/>
      <c r="H58" s="2835"/>
      <c r="I58" s="2855"/>
      <c r="J58" s="171"/>
      <c r="K58" s="104"/>
      <c r="L58" s="104"/>
      <c r="M58" s="102"/>
      <c r="N58" s="104"/>
      <c r="O58" s="102"/>
      <c r="P58" s="104"/>
      <c r="Q58" s="102"/>
      <c r="R58" s="102"/>
      <c r="S58" s="102"/>
      <c r="T58" s="102"/>
      <c r="U58" s="102"/>
      <c r="V58" s="102"/>
      <c r="W58" s="102"/>
      <c r="X58" s="102"/>
      <c r="Y58" s="102"/>
      <c r="Z58" s="102"/>
    </row>
    <row r="59" spans="1:26" ht="26.25" hidden="1" customHeight="1" x14ac:dyDescent="0.2">
      <c r="A59" s="2878"/>
      <c r="B59" s="334" t="s">
        <v>885</v>
      </c>
      <c r="C59" s="2835"/>
      <c r="D59" s="584" t="s">
        <v>999</v>
      </c>
      <c r="E59" s="2835"/>
      <c r="F59" s="2835"/>
      <c r="G59" s="2835"/>
      <c r="H59" s="2835"/>
      <c r="I59" s="2855"/>
      <c r="J59" s="171"/>
      <c r="K59" s="104"/>
      <c r="L59" s="104"/>
      <c r="M59" s="102"/>
      <c r="N59" s="104"/>
      <c r="O59" s="102"/>
      <c r="P59" s="104"/>
      <c r="Q59" s="102"/>
      <c r="R59" s="102"/>
      <c r="S59" s="102"/>
      <c r="T59" s="102"/>
      <c r="U59" s="102"/>
      <c r="V59" s="102"/>
      <c r="W59" s="102"/>
      <c r="X59" s="102"/>
      <c r="Y59" s="102"/>
      <c r="Z59" s="102"/>
    </row>
    <row r="60" spans="1:26" ht="25.5" hidden="1" customHeight="1" x14ac:dyDescent="0.2">
      <c r="A60" s="2878"/>
      <c r="B60" s="334" t="s">
        <v>885</v>
      </c>
      <c r="C60" s="2835"/>
      <c r="D60" s="584" t="s">
        <v>998</v>
      </c>
      <c r="E60" s="2836"/>
      <c r="F60" s="2836"/>
      <c r="G60" s="2836"/>
      <c r="H60" s="2836"/>
      <c r="I60" s="2827"/>
      <c r="J60" s="171"/>
      <c r="K60" s="104"/>
      <c r="L60" s="104"/>
      <c r="M60" s="102"/>
      <c r="N60" s="104"/>
      <c r="O60" s="102"/>
      <c r="P60" s="104"/>
      <c r="Q60" s="102"/>
      <c r="R60" s="102"/>
      <c r="S60" s="102"/>
      <c r="T60" s="102"/>
      <c r="U60" s="102"/>
      <c r="V60" s="102"/>
      <c r="W60" s="102"/>
      <c r="X60" s="102"/>
      <c r="Y60" s="102"/>
      <c r="Z60" s="102"/>
    </row>
    <row r="61" spans="1:26" ht="15.75" hidden="1" customHeight="1" x14ac:dyDescent="0.2">
      <c r="A61" s="2878"/>
      <c r="B61" s="334" t="s">
        <v>885</v>
      </c>
      <c r="C61" s="2836"/>
      <c r="D61" s="584" t="s">
        <v>997</v>
      </c>
      <c r="E61" s="333" t="s">
        <v>996</v>
      </c>
      <c r="F61" s="334" t="s">
        <v>129</v>
      </c>
      <c r="G61" s="334" t="s">
        <v>124</v>
      </c>
      <c r="H61" s="558">
        <v>1</v>
      </c>
      <c r="I61" s="565">
        <v>0.05</v>
      </c>
      <c r="J61" s="171"/>
      <c r="K61" s="104"/>
      <c r="L61" s="104"/>
      <c r="M61" s="102"/>
      <c r="N61" s="104"/>
      <c r="O61" s="102"/>
      <c r="P61" s="104"/>
      <c r="Q61" s="102"/>
      <c r="R61" s="102"/>
      <c r="S61" s="102"/>
      <c r="T61" s="102"/>
      <c r="U61" s="102"/>
      <c r="V61" s="102"/>
      <c r="W61" s="102"/>
      <c r="X61" s="102"/>
      <c r="Y61" s="102"/>
      <c r="Z61" s="102"/>
    </row>
    <row r="62" spans="1:26" ht="15.75" hidden="1" customHeight="1" x14ac:dyDescent="0.2">
      <c r="A62" s="2878"/>
      <c r="B62" s="334" t="s">
        <v>885</v>
      </c>
      <c r="C62" s="2834" t="s">
        <v>995</v>
      </c>
      <c r="D62" s="573" t="s">
        <v>994</v>
      </c>
      <c r="E62" s="333" t="s">
        <v>993</v>
      </c>
      <c r="F62" s="334" t="s">
        <v>129</v>
      </c>
      <c r="G62" s="334">
        <v>0</v>
      </c>
      <c r="H62" s="558">
        <f>80%</f>
        <v>0.8</v>
      </c>
      <c r="I62" s="565">
        <v>0.1</v>
      </c>
      <c r="J62" s="171"/>
      <c r="K62" s="104"/>
      <c r="L62" s="104"/>
      <c r="M62" s="102"/>
      <c r="N62" s="104"/>
      <c r="O62" s="102"/>
      <c r="P62" s="104"/>
      <c r="Q62" s="102"/>
      <c r="R62" s="102"/>
      <c r="S62" s="102"/>
      <c r="T62" s="102"/>
      <c r="U62" s="102"/>
      <c r="V62" s="102"/>
      <c r="W62" s="102"/>
      <c r="X62" s="102"/>
      <c r="Y62" s="102"/>
      <c r="Z62" s="102"/>
    </row>
    <row r="63" spans="1:26" ht="25.5" hidden="1" customHeight="1" x14ac:dyDescent="0.2">
      <c r="A63" s="2878"/>
      <c r="B63" s="334" t="s">
        <v>885</v>
      </c>
      <c r="C63" s="2835"/>
      <c r="D63" s="573" t="s">
        <v>992</v>
      </c>
      <c r="E63" s="2834" t="s">
        <v>991</v>
      </c>
      <c r="F63" s="2837" t="s">
        <v>129</v>
      </c>
      <c r="G63" s="2837" t="s">
        <v>124</v>
      </c>
      <c r="H63" s="2838">
        <v>0.8</v>
      </c>
      <c r="I63" s="2826">
        <v>0.1</v>
      </c>
      <c r="J63" s="171"/>
      <c r="K63" s="104"/>
      <c r="L63" s="104"/>
      <c r="M63" s="102"/>
      <c r="N63" s="104"/>
      <c r="O63" s="102"/>
      <c r="P63" s="104"/>
      <c r="Q63" s="102"/>
      <c r="R63" s="102"/>
      <c r="S63" s="102"/>
      <c r="T63" s="102"/>
      <c r="U63" s="102"/>
      <c r="V63" s="102"/>
      <c r="W63" s="102"/>
      <c r="X63" s="102"/>
      <c r="Y63" s="102"/>
      <c r="Z63" s="102"/>
    </row>
    <row r="64" spans="1:26" ht="51" hidden="1" customHeight="1" x14ac:dyDescent="0.2">
      <c r="A64" s="2878"/>
      <c r="B64" s="334" t="s">
        <v>885</v>
      </c>
      <c r="C64" s="2836"/>
      <c r="D64" s="583" t="s">
        <v>990</v>
      </c>
      <c r="E64" s="2836"/>
      <c r="F64" s="2836"/>
      <c r="G64" s="2836"/>
      <c r="H64" s="2836"/>
      <c r="I64" s="2827"/>
      <c r="J64" s="171"/>
      <c r="K64" s="104"/>
      <c r="L64" s="104"/>
      <c r="M64" s="102"/>
      <c r="N64" s="104"/>
      <c r="O64" s="102"/>
      <c r="P64" s="104"/>
      <c r="Q64" s="102"/>
      <c r="R64" s="102"/>
      <c r="S64" s="102"/>
      <c r="T64" s="102"/>
      <c r="U64" s="102"/>
      <c r="V64" s="102"/>
      <c r="W64" s="102"/>
      <c r="X64" s="102"/>
      <c r="Y64" s="102"/>
      <c r="Z64" s="102"/>
    </row>
    <row r="65" spans="1:26" ht="15.75" hidden="1" customHeight="1" x14ac:dyDescent="0.2">
      <c r="A65" s="2878"/>
      <c r="B65" s="334" t="s">
        <v>885</v>
      </c>
      <c r="C65" s="2834" t="s">
        <v>989</v>
      </c>
      <c r="D65" s="333" t="s">
        <v>988</v>
      </c>
      <c r="E65" s="571" t="s">
        <v>987</v>
      </c>
      <c r="F65" s="570" t="s">
        <v>374</v>
      </c>
      <c r="G65" s="570" t="s">
        <v>124</v>
      </c>
      <c r="H65" s="570">
        <v>4</v>
      </c>
      <c r="I65" s="572">
        <v>1</v>
      </c>
      <c r="J65" s="171"/>
      <c r="K65" s="104"/>
      <c r="L65" s="104"/>
      <c r="M65" s="102"/>
      <c r="N65" s="104"/>
      <c r="O65" s="102"/>
      <c r="P65" s="104"/>
      <c r="Q65" s="102"/>
      <c r="R65" s="102"/>
      <c r="S65" s="102"/>
      <c r="T65" s="102"/>
      <c r="U65" s="102"/>
      <c r="V65" s="102"/>
      <c r="W65" s="102"/>
      <c r="X65" s="102"/>
      <c r="Y65" s="102"/>
      <c r="Z65" s="102"/>
    </row>
    <row r="66" spans="1:26" ht="15.75" hidden="1" customHeight="1" x14ac:dyDescent="0.2">
      <c r="A66" s="2878"/>
      <c r="B66" s="334" t="s">
        <v>885</v>
      </c>
      <c r="C66" s="2835"/>
      <c r="D66" s="573" t="s">
        <v>986</v>
      </c>
      <c r="E66" s="562" t="s">
        <v>985</v>
      </c>
      <c r="F66" s="561" t="s">
        <v>129</v>
      </c>
      <c r="G66" s="561" t="s">
        <v>124</v>
      </c>
      <c r="H66" s="564">
        <v>1</v>
      </c>
      <c r="I66" s="565">
        <v>0.25</v>
      </c>
      <c r="J66" s="171"/>
      <c r="K66" s="104"/>
      <c r="L66" s="104"/>
      <c r="M66" s="102"/>
      <c r="N66" s="104"/>
      <c r="O66" s="102"/>
      <c r="P66" s="104"/>
      <c r="Q66" s="102"/>
      <c r="R66" s="102"/>
      <c r="S66" s="102"/>
      <c r="T66" s="102"/>
      <c r="U66" s="102"/>
      <c r="V66" s="102"/>
      <c r="W66" s="102"/>
      <c r="X66" s="102"/>
      <c r="Y66" s="102"/>
      <c r="Z66" s="102"/>
    </row>
    <row r="67" spans="1:26" ht="15.75" hidden="1" customHeight="1" x14ac:dyDescent="0.2">
      <c r="A67" s="2878"/>
      <c r="B67" s="334" t="s">
        <v>885</v>
      </c>
      <c r="C67" s="2835"/>
      <c r="D67" s="2921" t="s">
        <v>984</v>
      </c>
      <c r="E67" s="562" t="s">
        <v>983</v>
      </c>
      <c r="F67" s="561" t="s">
        <v>982</v>
      </c>
      <c r="G67" s="561">
        <v>5004</v>
      </c>
      <c r="H67" s="561">
        <v>5153</v>
      </c>
      <c r="I67" s="572">
        <v>1271</v>
      </c>
      <c r="J67" s="171"/>
      <c r="K67" s="104"/>
      <c r="L67" s="104"/>
      <c r="M67" s="102"/>
      <c r="N67" s="104"/>
      <c r="O67" s="102"/>
      <c r="P67" s="104"/>
      <c r="Q67" s="102"/>
      <c r="R67" s="102"/>
      <c r="S67" s="102"/>
      <c r="T67" s="102"/>
      <c r="U67" s="102"/>
      <c r="V67" s="102"/>
      <c r="W67" s="102"/>
      <c r="X67" s="102"/>
      <c r="Y67" s="102"/>
      <c r="Z67" s="102"/>
    </row>
    <row r="68" spans="1:26" ht="15.75" hidden="1" customHeight="1" x14ac:dyDescent="0.2">
      <c r="A68" s="2878"/>
      <c r="B68" s="334" t="s">
        <v>885</v>
      </c>
      <c r="C68" s="2836"/>
      <c r="D68" s="2878"/>
      <c r="E68" s="562" t="s">
        <v>981</v>
      </c>
      <c r="F68" s="561" t="s">
        <v>129</v>
      </c>
      <c r="G68" s="564">
        <v>0</v>
      </c>
      <c r="H68" s="564">
        <v>1</v>
      </c>
      <c r="I68" s="565">
        <v>0.25</v>
      </c>
      <c r="J68" s="171"/>
      <c r="K68" s="104"/>
      <c r="L68" s="104"/>
      <c r="M68" s="102"/>
      <c r="N68" s="104"/>
      <c r="O68" s="102"/>
      <c r="P68" s="104"/>
      <c r="Q68" s="102"/>
      <c r="R68" s="102"/>
      <c r="S68" s="102"/>
      <c r="T68" s="102"/>
      <c r="U68" s="102"/>
      <c r="V68" s="102"/>
      <c r="W68" s="102"/>
      <c r="X68" s="102"/>
      <c r="Y68" s="102"/>
      <c r="Z68" s="102"/>
    </row>
    <row r="69" spans="1:26" ht="15.75" hidden="1" customHeight="1" x14ac:dyDescent="0.2">
      <c r="A69" s="2878"/>
      <c r="B69" s="334" t="s">
        <v>885</v>
      </c>
      <c r="C69" s="2834" t="s">
        <v>980</v>
      </c>
      <c r="D69" s="333" t="s">
        <v>979</v>
      </c>
      <c r="E69" s="571" t="s">
        <v>978</v>
      </c>
      <c r="F69" s="570" t="s">
        <v>129</v>
      </c>
      <c r="G69" s="569">
        <v>0</v>
      </c>
      <c r="H69" s="569">
        <v>1</v>
      </c>
      <c r="I69" s="565">
        <v>0.25</v>
      </c>
      <c r="J69" s="171"/>
      <c r="K69" s="104"/>
      <c r="L69" s="104"/>
      <c r="M69" s="102"/>
      <c r="N69" s="104"/>
      <c r="O69" s="102"/>
      <c r="P69" s="104"/>
      <c r="Q69" s="102"/>
      <c r="R69" s="102"/>
      <c r="S69" s="102"/>
      <c r="T69" s="102"/>
      <c r="U69" s="102"/>
      <c r="V69" s="102"/>
      <c r="W69" s="102"/>
      <c r="X69" s="102"/>
      <c r="Y69" s="102"/>
      <c r="Z69" s="102"/>
    </row>
    <row r="70" spans="1:26" ht="15.75" hidden="1" customHeight="1" x14ac:dyDescent="0.2">
      <c r="A70" s="2878"/>
      <c r="B70" s="334" t="s">
        <v>885</v>
      </c>
      <c r="C70" s="2835"/>
      <c r="D70" s="333" t="s">
        <v>977</v>
      </c>
      <c r="E70" s="562" t="s">
        <v>976</v>
      </c>
      <c r="F70" s="561" t="s">
        <v>129</v>
      </c>
      <c r="G70" s="564">
        <v>0</v>
      </c>
      <c r="H70" s="564">
        <v>1</v>
      </c>
      <c r="I70" s="565">
        <v>0.25</v>
      </c>
      <c r="J70" s="171"/>
      <c r="K70" s="104"/>
      <c r="L70" s="104"/>
      <c r="M70" s="102"/>
      <c r="N70" s="104"/>
      <c r="O70" s="102"/>
      <c r="P70" s="104"/>
      <c r="Q70" s="102"/>
      <c r="R70" s="102"/>
      <c r="S70" s="102"/>
      <c r="T70" s="102"/>
      <c r="U70" s="102"/>
      <c r="V70" s="102"/>
      <c r="W70" s="102"/>
      <c r="X70" s="102"/>
      <c r="Y70" s="102"/>
      <c r="Z70" s="102"/>
    </row>
    <row r="71" spans="1:26" ht="15.75" hidden="1" customHeight="1" x14ac:dyDescent="0.2">
      <c r="A71" s="2878"/>
      <c r="B71" s="334" t="s">
        <v>885</v>
      </c>
      <c r="C71" s="2835"/>
      <c r="D71" s="333" t="s">
        <v>975</v>
      </c>
      <c r="E71" s="562" t="s">
        <v>974</v>
      </c>
      <c r="F71" s="561" t="s">
        <v>129</v>
      </c>
      <c r="G71" s="561">
        <v>0</v>
      </c>
      <c r="H71" s="564">
        <v>1</v>
      </c>
      <c r="I71" s="565">
        <v>0.15</v>
      </c>
      <c r="J71" s="171"/>
      <c r="K71" s="104"/>
      <c r="L71" s="104"/>
      <c r="M71" s="102"/>
      <c r="N71" s="104"/>
      <c r="O71" s="102"/>
      <c r="P71" s="104"/>
      <c r="Q71" s="102"/>
      <c r="R71" s="102"/>
      <c r="S71" s="102"/>
      <c r="T71" s="102"/>
      <c r="U71" s="102"/>
      <c r="V71" s="102"/>
      <c r="W71" s="102"/>
      <c r="X71" s="102"/>
      <c r="Y71" s="102"/>
      <c r="Z71" s="102"/>
    </row>
    <row r="72" spans="1:26" ht="15.75" hidden="1" customHeight="1" x14ac:dyDescent="0.2">
      <c r="A72" s="2878"/>
      <c r="B72" s="334" t="s">
        <v>885</v>
      </c>
      <c r="C72" s="2835"/>
      <c r="D72" s="2834" t="s">
        <v>973</v>
      </c>
      <c r="E72" s="333" t="s">
        <v>972</v>
      </c>
      <c r="F72" s="577" t="s">
        <v>129</v>
      </c>
      <c r="G72" s="578">
        <v>0</v>
      </c>
      <c r="H72" s="578">
        <v>1</v>
      </c>
      <c r="I72" s="565">
        <v>0.1</v>
      </c>
      <c r="J72" s="171"/>
      <c r="K72" s="104"/>
      <c r="L72" s="104"/>
      <c r="M72" s="102"/>
      <c r="N72" s="104"/>
      <c r="O72" s="102"/>
      <c r="P72" s="104"/>
      <c r="Q72" s="102"/>
      <c r="R72" s="102"/>
      <c r="S72" s="102"/>
      <c r="T72" s="102"/>
      <c r="U72" s="102"/>
      <c r="V72" s="102"/>
      <c r="W72" s="102"/>
      <c r="X72" s="102"/>
      <c r="Y72" s="102"/>
      <c r="Z72" s="102"/>
    </row>
    <row r="73" spans="1:26" ht="15.75" hidden="1" customHeight="1" x14ac:dyDescent="0.2">
      <c r="A73" s="2878"/>
      <c r="B73" s="334" t="s">
        <v>885</v>
      </c>
      <c r="C73" s="2835"/>
      <c r="D73" s="2836"/>
      <c r="E73" s="333" t="s">
        <v>971</v>
      </c>
      <c r="F73" s="577" t="s">
        <v>129</v>
      </c>
      <c r="G73" s="578">
        <v>0</v>
      </c>
      <c r="H73" s="578">
        <v>1</v>
      </c>
      <c r="I73" s="565">
        <v>0.15</v>
      </c>
      <c r="J73" s="171"/>
      <c r="K73" s="104"/>
      <c r="L73" s="104"/>
      <c r="M73" s="102"/>
      <c r="N73" s="104"/>
      <c r="O73" s="102"/>
      <c r="P73" s="104"/>
      <c r="Q73" s="102"/>
      <c r="R73" s="102"/>
      <c r="S73" s="102"/>
      <c r="T73" s="102"/>
      <c r="U73" s="102"/>
      <c r="V73" s="102"/>
      <c r="W73" s="102"/>
      <c r="X73" s="102"/>
      <c r="Y73" s="102"/>
      <c r="Z73" s="102"/>
    </row>
    <row r="74" spans="1:26" ht="25.5" hidden="1" customHeight="1" x14ac:dyDescent="0.2">
      <c r="A74" s="2878"/>
      <c r="B74" s="334" t="s">
        <v>885</v>
      </c>
      <c r="C74" s="2835"/>
      <c r="D74" s="333" t="s">
        <v>970</v>
      </c>
      <c r="E74" s="2834" t="s">
        <v>969</v>
      </c>
      <c r="F74" s="2837" t="s">
        <v>129</v>
      </c>
      <c r="G74" s="2838">
        <v>0</v>
      </c>
      <c r="H74" s="2838">
        <v>1</v>
      </c>
      <c r="I74" s="2826">
        <v>0.15</v>
      </c>
      <c r="J74" s="574"/>
      <c r="K74" s="104"/>
      <c r="L74" s="104"/>
      <c r="M74" s="102"/>
      <c r="N74" s="104"/>
      <c r="O74" s="102"/>
      <c r="P74" s="104"/>
      <c r="Q74" s="102"/>
      <c r="R74" s="102"/>
      <c r="S74" s="102"/>
      <c r="T74" s="102"/>
      <c r="U74" s="102"/>
      <c r="V74" s="102"/>
      <c r="W74" s="102"/>
      <c r="X74" s="102"/>
      <c r="Y74" s="102"/>
      <c r="Z74" s="102"/>
    </row>
    <row r="75" spans="1:26" ht="25.5" hidden="1" customHeight="1" x14ac:dyDescent="0.2">
      <c r="A75" s="2878"/>
      <c r="B75" s="334" t="s">
        <v>885</v>
      </c>
      <c r="C75" s="2835"/>
      <c r="D75" s="333" t="s">
        <v>968</v>
      </c>
      <c r="E75" s="2836"/>
      <c r="F75" s="2836"/>
      <c r="G75" s="2836"/>
      <c r="H75" s="2836"/>
      <c r="I75" s="2827"/>
      <c r="J75" s="574"/>
      <c r="K75" s="104"/>
      <c r="L75" s="104"/>
      <c r="M75" s="102"/>
      <c r="N75" s="104"/>
      <c r="O75" s="102"/>
      <c r="P75" s="104"/>
      <c r="Q75" s="102"/>
      <c r="R75" s="102"/>
      <c r="S75" s="102"/>
      <c r="T75" s="102"/>
      <c r="U75" s="102"/>
      <c r="V75" s="102"/>
      <c r="W75" s="102"/>
      <c r="X75" s="102"/>
      <c r="Y75" s="102"/>
      <c r="Z75" s="102"/>
    </row>
    <row r="76" spans="1:26" ht="15.75" hidden="1" customHeight="1" x14ac:dyDescent="0.2">
      <c r="A76" s="2878"/>
      <c r="B76" s="334" t="s">
        <v>885</v>
      </c>
      <c r="C76" s="2836"/>
      <c r="D76" s="573" t="s">
        <v>967</v>
      </c>
      <c r="E76" s="333" t="s">
        <v>966</v>
      </c>
      <c r="F76" s="577" t="s">
        <v>129</v>
      </c>
      <c r="G76" s="578">
        <v>0</v>
      </c>
      <c r="H76" s="578">
        <v>1</v>
      </c>
      <c r="I76" s="565">
        <v>0.15</v>
      </c>
      <c r="J76" s="574"/>
      <c r="K76" s="104"/>
      <c r="L76" s="104"/>
      <c r="M76" s="102"/>
      <c r="N76" s="104"/>
      <c r="O76" s="102"/>
      <c r="P76" s="104"/>
      <c r="Q76" s="102"/>
      <c r="R76" s="102"/>
      <c r="S76" s="102"/>
      <c r="T76" s="102"/>
      <c r="U76" s="102"/>
      <c r="V76" s="102"/>
      <c r="W76" s="102"/>
      <c r="X76" s="102"/>
      <c r="Y76" s="102"/>
      <c r="Z76" s="102"/>
    </row>
    <row r="77" spans="1:26" ht="15.75" hidden="1" customHeight="1" x14ac:dyDescent="0.2">
      <c r="A77" s="2878"/>
      <c r="B77" s="334" t="s">
        <v>885</v>
      </c>
      <c r="C77" s="2837" t="s">
        <v>965</v>
      </c>
      <c r="D77" s="2834" t="s">
        <v>964</v>
      </c>
      <c r="E77" s="333" t="s">
        <v>963</v>
      </c>
      <c r="F77" s="577" t="s">
        <v>374</v>
      </c>
      <c r="G77" s="577" t="s">
        <v>124</v>
      </c>
      <c r="H77" s="577">
        <v>4</v>
      </c>
      <c r="I77" s="572">
        <v>1</v>
      </c>
      <c r="J77" s="574"/>
      <c r="K77" s="104"/>
      <c r="L77" s="104"/>
      <c r="M77" s="102"/>
      <c r="N77" s="104"/>
      <c r="O77" s="102"/>
      <c r="P77" s="104"/>
      <c r="Q77" s="102"/>
      <c r="R77" s="102"/>
      <c r="S77" s="102"/>
      <c r="T77" s="102"/>
      <c r="U77" s="102"/>
      <c r="V77" s="102"/>
      <c r="W77" s="102"/>
      <c r="X77" s="102"/>
      <c r="Y77" s="102"/>
      <c r="Z77" s="102"/>
    </row>
    <row r="78" spans="1:26" ht="15.75" hidden="1" customHeight="1" x14ac:dyDescent="0.2">
      <c r="A78" s="2878"/>
      <c r="B78" s="334" t="s">
        <v>885</v>
      </c>
      <c r="C78" s="2835"/>
      <c r="D78" s="2835"/>
      <c r="E78" s="333" t="s">
        <v>962</v>
      </c>
      <c r="F78" s="561" t="s">
        <v>374</v>
      </c>
      <c r="G78" s="561" t="s">
        <v>124</v>
      </c>
      <c r="H78" s="561">
        <v>1900</v>
      </c>
      <c r="I78" s="330">
        <v>100</v>
      </c>
      <c r="J78" s="574"/>
      <c r="K78" s="104"/>
      <c r="L78" s="104"/>
      <c r="M78" s="102"/>
      <c r="N78" s="104"/>
      <c r="O78" s="102"/>
      <c r="P78" s="104"/>
      <c r="Q78" s="102"/>
      <c r="R78" s="102"/>
      <c r="S78" s="102"/>
      <c r="T78" s="102"/>
      <c r="U78" s="102"/>
      <c r="V78" s="102"/>
      <c r="W78" s="102"/>
      <c r="X78" s="102"/>
      <c r="Y78" s="102"/>
      <c r="Z78" s="102"/>
    </row>
    <row r="79" spans="1:26" ht="15.75" hidden="1" customHeight="1" x14ac:dyDescent="0.2">
      <c r="A79" s="2878"/>
      <c r="B79" s="334" t="s">
        <v>885</v>
      </c>
      <c r="C79" s="2835"/>
      <c r="D79" s="2835"/>
      <c r="E79" s="333" t="s">
        <v>961</v>
      </c>
      <c r="F79" s="576" t="s">
        <v>374</v>
      </c>
      <c r="G79" s="576" t="s">
        <v>124</v>
      </c>
      <c r="H79" s="576">
        <v>4</v>
      </c>
      <c r="I79" s="572">
        <v>1</v>
      </c>
      <c r="J79" s="574"/>
      <c r="K79" s="104"/>
      <c r="L79" s="104"/>
      <c r="M79" s="102"/>
      <c r="N79" s="104"/>
      <c r="O79" s="102"/>
      <c r="P79" s="104"/>
      <c r="Q79" s="102"/>
      <c r="R79" s="102"/>
      <c r="S79" s="102"/>
      <c r="T79" s="102"/>
      <c r="U79" s="102"/>
      <c r="V79" s="102"/>
      <c r="W79" s="102"/>
      <c r="X79" s="102"/>
      <c r="Y79" s="102"/>
      <c r="Z79" s="102"/>
    </row>
    <row r="80" spans="1:26" ht="25.5" hidden="1" customHeight="1" x14ac:dyDescent="0.2">
      <c r="A80" s="2878"/>
      <c r="B80" s="334" t="s">
        <v>885</v>
      </c>
      <c r="C80" s="2835"/>
      <c r="D80" s="2836"/>
      <c r="E80" s="2834" t="s">
        <v>960</v>
      </c>
      <c r="F80" s="2837" t="s">
        <v>129</v>
      </c>
      <c r="G80" s="2837">
        <v>0</v>
      </c>
      <c r="H80" s="2838">
        <v>1</v>
      </c>
      <c r="I80" s="2826">
        <v>0.15</v>
      </c>
      <c r="J80" s="574"/>
      <c r="K80" s="104"/>
      <c r="L80" s="104"/>
      <c r="M80" s="102"/>
      <c r="N80" s="104"/>
      <c r="O80" s="102"/>
      <c r="P80" s="104"/>
      <c r="Q80" s="102"/>
      <c r="R80" s="102"/>
      <c r="S80" s="102"/>
      <c r="T80" s="102"/>
      <c r="U80" s="102"/>
      <c r="V80" s="102"/>
      <c r="W80" s="102"/>
      <c r="X80" s="102"/>
      <c r="Y80" s="102"/>
      <c r="Z80" s="102"/>
    </row>
    <row r="81" spans="1:26" ht="38.25" hidden="1" customHeight="1" x14ac:dyDescent="0.2">
      <c r="A81" s="2878"/>
      <c r="B81" s="334" t="s">
        <v>885</v>
      </c>
      <c r="C81" s="2835"/>
      <c r="D81" s="566" t="s">
        <v>959</v>
      </c>
      <c r="E81" s="2835"/>
      <c r="F81" s="2835"/>
      <c r="G81" s="2835"/>
      <c r="H81" s="2835"/>
      <c r="I81" s="2855"/>
      <c r="J81" s="574"/>
      <c r="K81" s="104"/>
      <c r="L81" s="104"/>
      <c r="M81" s="102"/>
      <c r="N81" s="104"/>
      <c r="O81" s="102"/>
      <c r="P81" s="104"/>
      <c r="Q81" s="102"/>
      <c r="R81" s="102"/>
      <c r="S81" s="102"/>
      <c r="T81" s="102"/>
      <c r="U81" s="102"/>
      <c r="V81" s="102"/>
      <c r="W81" s="102"/>
      <c r="X81" s="102"/>
      <c r="Y81" s="102"/>
      <c r="Z81" s="102"/>
    </row>
    <row r="82" spans="1:26" ht="39" hidden="1" customHeight="1" x14ac:dyDescent="0.2">
      <c r="A82" s="2878"/>
      <c r="B82" s="334" t="s">
        <v>885</v>
      </c>
      <c r="C82" s="2835"/>
      <c r="D82" s="582" t="s">
        <v>958</v>
      </c>
      <c r="E82" s="2836"/>
      <c r="F82" s="2836"/>
      <c r="G82" s="2836"/>
      <c r="H82" s="2836"/>
      <c r="I82" s="2827"/>
      <c r="J82" s="574"/>
      <c r="K82" s="104"/>
      <c r="L82" s="104"/>
      <c r="M82" s="102"/>
      <c r="N82" s="104"/>
      <c r="O82" s="102"/>
      <c r="P82" s="104"/>
      <c r="Q82" s="102"/>
      <c r="R82" s="102"/>
      <c r="S82" s="102"/>
      <c r="T82" s="102"/>
      <c r="U82" s="102"/>
      <c r="V82" s="102"/>
      <c r="W82" s="102"/>
      <c r="X82" s="102"/>
      <c r="Y82" s="102"/>
      <c r="Z82" s="102"/>
    </row>
    <row r="83" spans="1:26" ht="15.75" hidden="1" customHeight="1" x14ac:dyDescent="0.2">
      <c r="A83" s="2878"/>
      <c r="B83" s="334" t="s">
        <v>885</v>
      </c>
      <c r="C83" s="2835"/>
      <c r="D83" s="2834" t="s">
        <v>957</v>
      </c>
      <c r="E83" s="333" t="s">
        <v>956</v>
      </c>
      <c r="F83" s="558" t="s">
        <v>129</v>
      </c>
      <c r="G83" s="558">
        <v>0</v>
      </c>
      <c r="H83" s="558">
        <v>1</v>
      </c>
      <c r="I83" s="565">
        <v>0.25</v>
      </c>
      <c r="J83" s="574"/>
      <c r="K83" s="104"/>
      <c r="L83" s="104"/>
      <c r="M83" s="102"/>
      <c r="N83" s="104"/>
      <c r="O83" s="102"/>
      <c r="P83" s="104"/>
      <c r="Q83" s="102"/>
      <c r="R83" s="102"/>
      <c r="S83" s="102"/>
      <c r="T83" s="102"/>
      <c r="U83" s="102"/>
      <c r="V83" s="102"/>
      <c r="W83" s="102"/>
      <c r="X83" s="102"/>
      <c r="Y83" s="102"/>
      <c r="Z83" s="102"/>
    </row>
    <row r="84" spans="1:26" ht="15.75" hidden="1" customHeight="1" x14ac:dyDescent="0.2">
      <c r="A84" s="2878"/>
      <c r="B84" s="334" t="s">
        <v>885</v>
      </c>
      <c r="C84" s="2835"/>
      <c r="D84" s="2836"/>
      <c r="E84" s="333" t="s">
        <v>955</v>
      </c>
      <c r="F84" s="558" t="s">
        <v>129</v>
      </c>
      <c r="G84" s="558">
        <v>0</v>
      </c>
      <c r="H84" s="558">
        <v>1</v>
      </c>
      <c r="I84" s="565">
        <v>0.25</v>
      </c>
      <c r="J84" s="574"/>
      <c r="K84" s="104"/>
      <c r="L84" s="104"/>
      <c r="M84" s="102"/>
      <c r="N84" s="104"/>
      <c r="O84" s="102"/>
      <c r="P84" s="104"/>
      <c r="Q84" s="102"/>
      <c r="R84" s="102"/>
      <c r="S84" s="102"/>
      <c r="T84" s="102"/>
      <c r="U84" s="102"/>
      <c r="V84" s="102"/>
      <c r="W84" s="102"/>
      <c r="X84" s="102"/>
      <c r="Y84" s="102"/>
      <c r="Z84" s="102"/>
    </row>
    <row r="85" spans="1:26" ht="15.75" hidden="1" customHeight="1" x14ac:dyDescent="0.2">
      <c r="A85" s="2878"/>
      <c r="B85" s="334" t="s">
        <v>885</v>
      </c>
      <c r="C85" s="2835"/>
      <c r="D85" s="581" t="s">
        <v>954</v>
      </c>
      <c r="E85" s="333" t="s">
        <v>953</v>
      </c>
      <c r="F85" s="334" t="s">
        <v>129</v>
      </c>
      <c r="G85" s="334" t="s">
        <v>124</v>
      </c>
      <c r="H85" s="558">
        <v>1</v>
      </c>
      <c r="I85" s="565">
        <v>0.2</v>
      </c>
      <c r="J85" s="574"/>
      <c r="K85" s="104"/>
      <c r="L85" s="104"/>
      <c r="M85" s="102"/>
      <c r="N85" s="104"/>
      <c r="O85" s="102"/>
      <c r="P85" s="104"/>
      <c r="Q85" s="102"/>
      <c r="R85" s="102"/>
      <c r="S85" s="102"/>
      <c r="T85" s="102"/>
      <c r="U85" s="102"/>
      <c r="V85" s="102"/>
      <c r="W85" s="102"/>
      <c r="X85" s="102"/>
      <c r="Y85" s="102"/>
      <c r="Z85" s="102"/>
    </row>
    <row r="86" spans="1:26" ht="15.75" hidden="1" customHeight="1" x14ac:dyDescent="0.2">
      <c r="A86" s="2878"/>
      <c r="B86" s="334" t="s">
        <v>885</v>
      </c>
      <c r="C86" s="2835"/>
      <c r="D86" s="2834" t="s">
        <v>952</v>
      </c>
      <c r="E86" s="333" t="s">
        <v>951</v>
      </c>
      <c r="F86" s="334" t="s">
        <v>129</v>
      </c>
      <c r="G86" s="334">
        <v>0</v>
      </c>
      <c r="H86" s="558">
        <v>1</v>
      </c>
      <c r="I86" s="565">
        <v>0.25</v>
      </c>
      <c r="J86" s="574"/>
      <c r="K86" s="104"/>
      <c r="L86" s="104"/>
      <c r="M86" s="102"/>
      <c r="N86" s="104"/>
      <c r="O86" s="102"/>
      <c r="P86" s="104"/>
      <c r="Q86" s="102"/>
      <c r="R86" s="102"/>
      <c r="S86" s="102"/>
      <c r="T86" s="102"/>
      <c r="U86" s="102"/>
      <c r="V86" s="102"/>
      <c r="W86" s="102"/>
      <c r="X86" s="102"/>
      <c r="Y86" s="102"/>
      <c r="Z86" s="102"/>
    </row>
    <row r="87" spans="1:26" ht="51" hidden="1" customHeight="1" x14ac:dyDescent="0.2">
      <c r="A87" s="2878"/>
      <c r="B87" s="334" t="s">
        <v>885</v>
      </c>
      <c r="C87" s="2836"/>
      <c r="D87" s="2836"/>
      <c r="E87" s="333" t="s">
        <v>950</v>
      </c>
      <c r="F87" s="334" t="s">
        <v>577</v>
      </c>
      <c r="G87" s="334" t="s">
        <v>124</v>
      </c>
      <c r="H87" s="580">
        <v>16</v>
      </c>
      <c r="I87" s="572">
        <v>4</v>
      </c>
      <c r="J87" s="171"/>
      <c r="K87" s="104"/>
      <c r="L87" s="104"/>
      <c r="M87" s="102"/>
      <c r="N87" s="104"/>
      <c r="O87" s="102"/>
      <c r="P87" s="104"/>
      <c r="Q87" s="102"/>
      <c r="R87" s="102"/>
      <c r="S87" s="102"/>
      <c r="T87" s="102"/>
      <c r="U87" s="102"/>
      <c r="V87" s="102"/>
      <c r="W87" s="102"/>
      <c r="X87" s="102"/>
      <c r="Y87" s="102"/>
      <c r="Z87" s="102"/>
    </row>
    <row r="88" spans="1:26" ht="15.75" hidden="1" customHeight="1" x14ac:dyDescent="0.2">
      <c r="A88" s="2878"/>
      <c r="B88" s="334" t="s">
        <v>885</v>
      </c>
      <c r="C88" s="2834" t="s">
        <v>949</v>
      </c>
      <c r="D88" s="333" t="s">
        <v>948</v>
      </c>
      <c r="E88" s="571" t="s">
        <v>947</v>
      </c>
      <c r="F88" s="570" t="s">
        <v>946</v>
      </c>
      <c r="G88" s="570" t="s">
        <v>124</v>
      </c>
      <c r="H88" s="570">
        <v>5</v>
      </c>
      <c r="I88" s="572">
        <v>1</v>
      </c>
      <c r="J88" s="171"/>
      <c r="K88" s="104"/>
      <c r="L88" s="104"/>
      <c r="M88" s="102"/>
      <c r="N88" s="104"/>
      <c r="O88" s="102"/>
      <c r="P88" s="104"/>
      <c r="Q88" s="102"/>
      <c r="R88" s="102"/>
      <c r="S88" s="102"/>
      <c r="T88" s="102"/>
      <c r="U88" s="102"/>
      <c r="V88" s="102"/>
      <c r="W88" s="102"/>
      <c r="X88" s="102"/>
      <c r="Y88" s="102"/>
      <c r="Z88" s="102"/>
    </row>
    <row r="89" spans="1:26" ht="15.75" hidden="1" customHeight="1" x14ac:dyDescent="0.2">
      <c r="A89" s="2878"/>
      <c r="B89" s="334" t="s">
        <v>885</v>
      </c>
      <c r="C89" s="2835"/>
      <c r="D89" s="2834" t="s">
        <v>945</v>
      </c>
      <c r="E89" s="562" t="s">
        <v>944</v>
      </c>
      <c r="F89" s="561" t="s">
        <v>129</v>
      </c>
      <c r="G89" s="561" t="s">
        <v>124</v>
      </c>
      <c r="H89" s="564">
        <v>1</v>
      </c>
      <c r="I89" s="565">
        <v>0.25</v>
      </c>
      <c r="J89" s="171"/>
      <c r="K89" s="104"/>
      <c r="L89" s="104"/>
      <c r="M89" s="102"/>
      <c r="N89" s="104"/>
      <c r="O89" s="102"/>
      <c r="P89" s="104"/>
      <c r="Q89" s="102"/>
      <c r="R89" s="102"/>
      <c r="S89" s="102"/>
      <c r="T89" s="102"/>
      <c r="U89" s="102"/>
      <c r="V89" s="102"/>
      <c r="W89" s="102"/>
      <c r="X89" s="102"/>
      <c r="Y89" s="102"/>
      <c r="Z89" s="102"/>
    </row>
    <row r="90" spans="1:26" ht="15.75" hidden="1" customHeight="1" x14ac:dyDescent="0.2">
      <c r="A90" s="2878"/>
      <c r="B90" s="334" t="s">
        <v>885</v>
      </c>
      <c r="C90" s="2836"/>
      <c r="D90" s="2836"/>
      <c r="E90" s="562" t="s">
        <v>943</v>
      </c>
      <c r="F90" s="561" t="s">
        <v>374</v>
      </c>
      <c r="G90" s="561" t="s">
        <v>124</v>
      </c>
      <c r="H90" s="561">
        <v>10</v>
      </c>
      <c r="I90" s="572">
        <v>1</v>
      </c>
      <c r="J90" s="171"/>
      <c r="K90" s="104"/>
      <c r="L90" s="104"/>
      <c r="M90" s="102"/>
      <c r="N90" s="104"/>
      <c r="O90" s="102"/>
      <c r="P90" s="104"/>
      <c r="Q90" s="102"/>
      <c r="R90" s="102"/>
      <c r="S90" s="102"/>
      <c r="T90" s="102"/>
      <c r="U90" s="102"/>
      <c r="V90" s="102"/>
      <c r="W90" s="102"/>
      <c r="X90" s="102"/>
      <c r="Y90" s="102"/>
      <c r="Z90" s="102"/>
    </row>
    <row r="91" spans="1:26" ht="38.25" hidden="1" customHeight="1" x14ac:dyDescent="0.2">
      <c r="A91" s="2878"/>
      <c r="B91" s="334" t="s">
        <v>885</v>
      </c>
      <c r="C91" s="2834" t="s">
        <v>942</v>
      </c>
      <c r="D91" s="333" t="s">
        <v>941</v>
      </c>
      <c r="E91" s="2834" t="s">
        <v>940</v>
      </c>
      <c r="F91" s="2837" t="s">
        <v>939</v>
      </c>
      <c r="G91" s="2837">
        <v>3</v>
      </c>
      <c r="H91" s="2837">
        <v>12</v>
      </c>
      <c r="I91" s="2839">
        <v>3</v>
      </c>
      <c r="J91" s="171"/>
      <c r="K91" s="104"/>
      <c r="L91" s="104"/>
      <c r="M91" s="102"/>
      <c r="N91" s="104"/>
      <c r="O91" s="102"/>
      <c r="P91" s="104"/>
      <c r="Q91" s="102"/>
      <c r="R91" s="102"/>
      <c r="S91" s="102"/>
      <c r="T91" s="102"/>
      <c r="U91" s="102"/>
      <c r="V91" s="102"/>
      <c r="W91" s="102"/>
      <c r="X91" s="102"/>
      <c r="Y91" s="102"/>
      <c r="Z91" s="102"/>
    </row>
    <row r="92" spans="1:26" ht="38.25" hidden="1" customHeight="1" x14ac:dyDescent="0.2">
      <c r="A92" s="2878"/>
      <c r="B92" s="334" t="s">
        <v>885</v>
      </c>
      <c r="C92" s="2835"/>
      <c r="D92" s="333" t="s">
        <v>938</v>
      </c>
      <c r="E92" s="2836"/>
      <c r="F92" s="2836"/>
      <c r="G92" s="2836"/>
      <c r="H92" s="2836"/>
      <c r="I92" s="2827"/>
      <c r="J92" s="171"/>
      <c r="K92" s="104"/>
      <c r="L92" s="104"/>
      <c r="M92" s="102"/>
      <c r="N92" s="104"/>
      <c r="O92" s="102"/>
      <c r="P92" s="104"/>
      <c r="Q92" s="102"/>
      <c r="R92" s="102"/>
      <c r="S92" s="102"/>
      <c r="T92" s="102"/>
      <c r="U92" s="102"/>
      <c r="V92" s="102"/>
      <c r="W92" s="102"/>
      <c r="X92" s="102"/>
      <c r="Y92" s="102"/>
      <c r="Z92" s="102"/>
    </row>
    <row r="93" spans="1:26" ht="15.75" hidden="1" customHeight="1" x14ac:dyDescent="0.2">
      <c r="A93" s="2878"/>
      <c r="B93" s="334" t="s">
        <v>885</v>
      </c>
      <c r="C93" s="2835"/>
      <c r="D93" s="573" t="s">
        <v>937</v>
      </c>
      <c r="E93" s="566" t="s">
        <v>936</v>
      </c>
      <c r="F93" s="334" t="s">
        <v>935</v>
      </c>
      <c r="G93" s="334">
        <v>1000</v>
      </c>
      <c r="H93" s="334">
        <v>3000</v>
      </c>
      <c r="I93" s="572">
        <v>50</v>
      </c>
      <c r="J93" s="171"/>
      <c r="K93" s="104"/>
      <c r="L93" s="104"/>
      <c r="M93" s="102"/>
      <c r="N93" s="104"/>
      <c r="O93" s="102"/>
      <c r="P93" s="104"/>
      <c r="Q93" s="102"/>
      <c r="R93" s="102"/>
      <c r="S93" s="102"/>
      <c r="T93" s="102"/>
      <c r="U93" s="102"/>
      <c r="V93" s="102"/>
      <c r="W93" s="102"/>
      <c r="X93" s="102"/>
      <c r="Y93" s="102"/>
      <c r="Z93" s="102"/>
    </row>
    <row r="94" spans="1:26" ht="15.75" hidden="1" customHeight="1" x14ac:dyDescent="0.2">
      <c r="A94" s="2878"/>
      <c r="B94" s="334" t="s">
        <v>885</v>
      </c>
      <c r="C94" s="2836"/>
      <c r="D94" s="579"/>
      <c r="E94" s="571" t="s">
        <v>934</v>
      </c>
      <c r="F94" s="577" t="s">
        <v>129</v>
      </c>
      <c r="G94" s="577">
        <v>0</v>
      </c>
      <c r="H94" s="578">
        <v>1</v>
      </c>
      <c r="I94" s="572">
        <v>1</v>
      </c>
      <c r="J94" s="171"/>
      <c r="K94" s="104"/>
      <c r="L94" s="104"/>
      <c r="M94" s="102"/>
      <c r="N94" s="104"/>
      <c r="O94" s="102"/>
      <c r="P94" s="104"/>
      <c r="Q94" s="102"/>
      <c r="R94" s="102"/>
      <c r="S94" s="102"/>
      <c r="T94" s="102"/>
      <c r="U94" s="102"/>
      <c r="V94" s="102"/>
      <c r="W94" s="102"/>
      <c r="X94" s="102"/>
      <c r="Y94" s="102"/>
      <c r="Z94" s="102"/>
    </row>
    <row r="95" spans="1:26" ht="38.25" hidden="1" customHeight="1" x14ac:dyDescent="0.2">
      <c r="A95" s="2878"/>
      <c r="B95" s="334" t="s">
        <v>885</v>
      </c>
      <c r="C95" s="2834" t="s">
        <v>933</v>
      </c>
      <c r="D95" s="333" t="s">
        <v>932</v>
      </c>
      <c r="E95" s="2834" t="s">
        <v>931</v>
      </c>
      <c r="F95" s="2837" t="s">
        <v>129</v>
      </c>
      <c r="G95" s="2837" t="s">
        <v>124</v>
      </c>
      <c r="H95" s="2838">
        <v>1</v>
      </c>
      <c r="I95" s="2826">
        <v>0.25</v>
      </c>
      <c r="J95" s="171"/>
      <c r="K95" s="104"/>
      <c r="L95" s="104"/>
      <c r="M95" s="102"/>
      <c r="N95" s="104"/>
      <c r="O95" s="102"/>
      <c r="P95" s="104"/>
      <c r="Q95" s="102"/>
      <c r="R95" s="102"/>
      <c r="S95" s="102"/>
      <c r="T95" s="102"/>
      <c r="U95" s="102"/>
      <c r="V95" s="102"/>
      <c r="W95" s="102"/>
      <c r="X95" s="102"/>
      <c r="Y95" s="102"/>
      <c r="Z95" s="102"/>
    </row>
    <row r="96" spans="1:26" ht="38.25" hidden="1" customHeight="1" x14ac:dyDescent="0.2">
      <c r="A96" s="2878"/>
      <c r="B96" s="334" t="s">
        <v>885</v>
      </c>
      <c r="C96" s="2835"/>
      <c r="D96" s="333" t="s">
        <v>930</v>
      </c>
      <c r="E96" s="2836"/>
      <c r="F96" s="2836"/>
      <c r="G96" s="2836"/>
      <c r="H96" s="2836"/>
      <c r="I96" s="2827"/>
      <c r="J96" s="171"/>
      <c r="K96" s="104"/>
      <c r="L96" s="104"/>
      <c r="M96" s="102"/>
      <c r="N96" s="104"/>
      <c r="O96" s="102"/>
      <c r="P96" s="104"/>
      <c r="Q96" s="102"/>
      <c r="R96" s="102"/>
      <c r="S96" s="102"/>
      <c r="T96" s="102"/>
      <c r="U96" s="102"/>
      <c r="V96" s="102"/>
      <c r="W96" s="102"/>
      <c r="X96" s="102"/>
      <c r="Y96" s="102"/>
      <c r="Z96" s="102"/>
    </row>
    <row r="97" spans="1:26" ht="15.75" hidden="1" customHeight="1" x14ac:dyDescent="0.2">
      <c r="A97" s="2878"/>
      <c r="B97" s="334" t="s">
        <v>885</v>
      </c>
      <c r="C97" s="2835"/>
      <c r="D97" s="573" t="s">
        <v>929</v>
      </c>
      <c r="E97" s="571" t="s">
        <v>928</v>
      </c>
      <c r="F97" s="577" t="s">
        <v>927</v>
      </c>
      <c r="G97" s="577" t="s">
        <v>124</v>
      </c>
      <c r="H97" s="577">
        <v>1200</v>
      </c>
      <c r="I97" s="572">
        <v>300</v>
      </c>
      <c r="J97" s="171"/>
      <c r="K97" s="104"/>
      <c r="L97" s="104"/>
      <c r="M97" s="102"/>
      <c r="N97" s="104"/>
      <c r="O97" s="102"/>
      <c r="P97" s="104"/>
      <c r="Q97" s="102"/>
      <c r="R97" s="102"/>
      <c r="S97" s="102"/>
      <c r="T97" s="102"/>
      <c r="U97" s="102"/>
      <c r="V97" s="102"/>
      <c r="W97" s="102"/>
      <c r="X97" s="102"/>
      <c r="Y97" s="102"/>
      <c r="Z97" s="102"/>
    </row>
    <row r="98" spans="1:26" ht="15.75" hidden="1" customHeight="1" x14ac:dyDescent="0.2">
      <c r="A98" s="2878"/>
      <c r="B98" s="334" t="s">
        <v>885</v>
      </c>
      <c r="C98" s="2835"/>
      <c r="D98" s="333" t="s">
        <v>926</v>
      </c>
      <c r="E98" s="562" t="s">
        <v>925</v>
      </c>
      <c r="F98" s="561" t="s">
        <v>924</v>
      </c>
      <c r="G98" s="561">
        <v>0</v>
      </c>
      <c r="H98" s="561">
        <v>6</v>
      </c>
      <c r="I98" s="572">
        <v>1</v>
      </c>
      <c r="J98" s="171"/>
      <c r="K98" s="104"/>
      <c r="L98" s="104"/>
      <c r="M98" s="102"/>
      <c r="N98" s="104"/>
      <c r="O98" s="102"/>
      <c r="P98" s="104"/>
      <c r="Q98" s="102"/>
      <c r="R98" s="102"/>
      <c r="S98" s="102"/>
      <c r="T98" s="102"/>
      <c r="U98" s="102"/>
      <c r="V98" s="102"/>
      <c r="W98" s="102"/>
      <c r="X98" s="102"/>
      <c r="Y98" s="102"/>
      <c r="Z98" s="102"/>
    </row>
    <row r="99" spans="1:26" ht="15.75" hidden="1" customHeight="1" x14ac:dyDescent="0.2">
      <c r="A99" s="2878"/>
      <c r="B99" s="334" t="s">
        <v>885</v>
      </c>
      <c r="C99" s="2835"/>
      <c r="D99" s="333" t="s">
        <v>923</v>
      </c>
      <c r="E99" s="571" t="s">
        <v>922</v>
      </c>
      <c r="F99" s="576" t="s">
        <v>129</v>
      </c>
      <c r="G99" s="576">
        <v>0</v>
      </c>
      <c r="H99" s="575">
        <v>0.5</v>
      </c>
      <c r="I99" s="565">
        <v>0.1</v>
      </c>
      <c r="J99" s="171"/>
      <c r="K99" s="104"/>
      <c r="L99" s="104"/>
      <c r="M99" s="102"/>
      <c r="N99" s="104"/>
      <c r="O99" s="102"/>
      <c r="P99" s="104"/>
      <c r="Q99" s="102"/>
      <c r="R99" s="102"/>
      <c r="S99" s="102"/>
      <c r="T99" s="102"/>
      <c r="U99" s="102"/>
      <c r="V99" s="102"/>
      <c r="W99" s="102"/>
      <c r="X99" s="102"/>
      <c r="Y99" s="102"/>
      <c r="Z99" s="102"/>
    </row>
    <row r="100" spans="1:26" ht="15.75" hidden="1" customHeight="1" x14ac:dyDescent="0.2">
      <c r="A100" s="2878"/>
      <c r="B100" s="334" t="s">
        <v>885</v>
      </c>
      <c r="C100" s="2835"/>
      <c r="D100" s="333" t="s">
        <v>921</v>
      </c>
      <c r="E100" s="562" t="s">
        <v>920</v>
      </c>
      <c r="F100" s="561" t="s">
        <v>919</v>
      </c>
      <c r="G100" s="561">
        <v>0</v>
      </c>
      <c r="H100" s="561">
        <v>8</v>
      </c>
      <c r="I100" s="572">
        <v>1</v>
      </c>
      <c r="J100" s="171"/>
      <c r="K100" s="104"/>
      <c r="L100" s="104"/>
      <c r="M100" s="102"/>
      <c r="N100" s="104"/>
      <c r="O100" s="102"/>
      <c r="P100" s="104"/>
      <c r="Q100" s="102"/>
      <c r="R100" s="102"/>
      <c r="S100" s="102"/>
      <c r="T100" s="102"/>
      <c r="U100" s="102"/>
      <c r="V100" s="102"/>
      <c r="W100" s="102"/>
      <c r="X100" s="102"/>
      <c r="Y100" s="102"/>
      <c r="Z100" s="102"/>
    </row>
    <row r="101" spans="1:26" ht="15.75" hidden="1" customHeight="1" x14ac:dyDescent="0.2">
      <c r="A101" s="2878"/>
      <c r="B101" s="334" t="s">
        <v>885</v>
      </c>
      <c r="C101" s="2836"/>
      <c r="D101" s="333" t="s">
        <v>918</v>
      </c>
      <c r="E101" s="571" t="s">
        <v>917</v>
      </c>
      <c r="F101" s="576" t="s">
        <v>129</v>
      </c>
      <c r="G101" s="576">
        <v>0</v>
      </c>
      <c r="H101" s="575">
        <v>0.4</v>
      </c>
      <c r="I101" s="565">
        <v>0.1</v>
      </c>
      <c r="J101" s="171"/>
      <c r="K101" s="104"/>
      <c r="L101" s="104"/>
      <c r="M101" s="102"/>
      <c r="N101" s="104"/>
      <c r="O101" s="102"/>
      <c r="P101" s="104"/>
      <c r="Q101" s="102"/>
      <c r="R101" s="102"/>
      <c r="S101" s="102"/>
      <c r="T101" s="102"/>
      <c r="U101" s="102"/>
      <c r="V101" s="102"/>
      <c r="W101" s="102"/>
      <c r="X101" s="102"/>
      <c r="Y101" s="102"/>
      <c r="Z101" s="102"/>
    </row>
    <row r="102" spans="1:26" ht="15.75" hidden="1" customHeight="1" x14ac:dyDescent="0.2">
      <c r="A102" s="2878"/>
      <c r="B102" s="334" t="s">
        <v>885</v>
      </c>
      <c r="C102" s="2837" t="s">
        <v>916</v>
      </c>
      <c r="D102" s="2929" t="s">
        <v>915</v>
      </c>
      <c r="E102" s="571" t="s">
        <v>914</v>
      </c>
      <c r="F102" s="570" t="s">
        <v>634</v>
      </c>
      <c r="G102" s="570">
        <v>0</v>
      </c>
      <c r="H102" s="569">
        <v>0.8</v>
      </c>
      <c r="I102" s="565">
        <v>0.8</v>
      </c>
      <c r="J102" s="171"/>
      <c r="K102" s="104"/>
      <c r="L102" s="104"/>
      <c r="M102" s="102"/>
      <c r="N102" s="104"/>
      <c r="O102" s="102"/>
      <c r="P102" s="104"/>
      <c r="Q102" s="102"/>
      <c r="R102" s="102"/>
      <c r="S102" s="102"/>
      <c r="T102" s="102"/>
      <c r="U102" s="102"/>
      <c r="V102" s="102"/>
      <c r="W102" s="102"/>
      <c r="X102" s="102"/>
      <c r="Y102" s="102"/>
      <c r="Z102" s="102"/>
    </row>
    <row r="103" spans="1:26" ht="15.75" hidden="1" customHeight="1" x14ac:dyDescent="0.2">
      <c r="A103" s="2878"/>
      <c r="B103" s="334" t="s">
        <v>885</v>
      </c>
      <c r="C103" s="2835"/>
      <c r="D103" s="2835"/>
      <c r="E103" s="562" t="s">
        <v>913</v>
      </c>
      <c r="F103" s="561" t="s">
        <v>129</v>
      </c>
      <c r="G103" s="561">
        <v>0</v>
      </c>
      <c r="H103" s="564">
        <v>1</v>
      </c>
      <c r="I103" s="565">
        <v>0.1</v>
      </c>
      <c r="J103" s="171"/>
      <c r="K103" s="104"/>
      <c r="L103" s="104"/>
      <c r="M103" s="102"/>
      <c r="N103" s="104"/>
      <c r="O103" s="102"/>
      <c r="P103" s="104"/>
      <c r="Q103" s="102"/>
      <c r="R103" s="102"/>
      <c r="S103" s="102"/>
      <c r="T103" s="102"/>
      <c r="U103" s="102"/>
      <c r="V103" s="102"/>
      <c r="W103" s="102"/>
      <c r="X103" s="102"/>
      <c r="Y103" s="102"/>
      <c r="Z103" s="102"/>
    </row>
    <row r="104" spans="1:26" ht="15.75" hidden="1" customHeight="1" x14ac:dyDescent="0.2">
      <c r="A104" s="2878"/>
      <c r="B104" s="334" t="s">
        <v>885</v>
      </c>
      <c r="C104" s="2835"/>
      <c r="D104" s="2835"/>
      <c r="E104" s="562" t="s">
        <v>912</v>
      </c>
      <c r="F104" s="561" t="s">
        <v>634</v>
      </c>
      <c r="G104" s="564">
        <v>0.89</v>
      </c>
      <c r="H104" s="564">
        <v>0.9</v>
      </c>
      <c r="I104" s="565">
        <v>0.9</v>
      </c>
      <c r="J104" s="574"/>
      <c r="K104" s="104"/>
      <c r="L104" s="104"/>
      <c r="M104" s="102"/>
      <c r="N104" s="104"/>
      <c r="O104" s="102"/>
      <c r="P104" s="104"/>
      <c r="Q104" s="102"/>
      <c r="R104" s="102"/>
      <c r="S104" s="102"/>
      <c r="T104" s="102"/>
      <c r="U104" s="102"/>
      <c r="V104" s="102"/>
      <c r="W104" s="102"/>
      <c r="X104" s="102"/>
      <c r="Y104" s="102"/>
      <c r="Z104" s="102"/>
    </row>
    <row r="105" spans="1:26" ht="15.75" hidden="1" customHeight="1" x14ac:dyDescent="0.2">
      <c r="A105" s="2878"/>
      <c r="B105" s="334" t="s">
        <v>885</v>
      </c>
      <c r="C105" s="2835"/>
      <c r="D105" s="2835"/>
      <c r="E105" s="562" t="s">
        <v>911</v>
      </c>
      <c r="F105" s="561" t="s">
        <v>374</v>
      </c>
      <c r="G105" s="561">
        <v>1</v>
      </c>
      <c r="H105" s="561">
        <v>4</v>
      </c>
      <c r="I105" s="572">
        <v>1</v>
      </c>
      <c r="J105" s="574"/>
      <c r="K105" s="104"/>
      <c r="L105" s="104"/>
      <c r="M105" s="102"/>
      <c r="N105" s="104"/>
      <c r="O105" s="102"/>
      <c r="P105" s="104"/>
      <c r="Q105" s="102"/>
      <c r="R105" s="102"/>
      <c r="S105" s="102"/>
      <c r="T105" s="102"/>
      <c r="U105" s="102"/>
      <c r="V105" s="102"/>
      <c r="W105" s="102"/>
      <c r="X105" s="102"/>
      <c r="Y105" s="102"/>
      <c r="Z105" s="102"/>
    </row>
    <row r="106" spans="1:26" ht="15.75" hidden="1" customHeight="1" x14ac:dyDescent="0.2">
      <c r="A106" s="2878"/>
      <c r="B106" s="334" t="s">
        <v>885</v>
      </c>
      <c r="C106" s="2835"/>
      <c r="D106" s="2835"/>
      <c r="E106" s="562" t="s">
        <v>910</v>
      </c>
      <c r="F106" s="561" t="s">
        <v>898</v>
      </c>
      <c r="G106" s="561" t="s">
        <v>124</v>
      </c>
      <c r="H106" s="564">
        <v>0.8</v>
      </c>
      <c r="I106" s="565">
        <v>0.1</v>
      </c>
      <c r="J106" s="574"/>
      <c r="K106" s="104"/>
      <c r="L106" s="104"/>
      <c r="M106" s="102"/>
      <c r="N106" s="104"/>
      <c r="O106" s="102"/>
      <c r="P106" s="104"/>
      <c r="Q106" s="102"/>
      <c r="R106" s="102"/>
      <c r="S106" s="102"/>
      <c r="T106" s="102"/>
      <c r="U106" s="102"/>
      <c r="V106" s="102"/>
      <c r="W106" s="102"/>
      <c r="X106" s="102"/>
      <c r="Y106" s="102"/>
      <c r="Z106" s="102"/>
    </row>
    <row r="107" spans="1:26" ht="15.75" hidden="1" customHeight="1" x14ac:dyDescent="0.2">
      <c r="A107" s="2878"/>
      <c r="B107" s="334" t="s">
        <v>885</v>
      </c>
      <c r="C107" s="2835"/>
      <c r="D107" s="2835"/>
      <c r="E107" s="562" t="s">
        <v>909</v>
      </c>
      <c r="F107" s="561" t="s">
        <v>634</v>
      </c>
      <c r="G107" s="561" t="s">
        <v>124</v>
      </c>
      <c r="H107" s="564">
        <v>0.8</v>
      </c>
      <c r="I107" s="565">
        <v>0.8</v>
      </c>
      <c r="J107" s="574"/>
      <c r="K107" s="104"/>
      <c r="L107" s="104"/>
      <c r="M107" s="102"/>
      <c r="N107" s="104"/>
      <c r="O107" s="102"/>
      <c r="P107" s="104"/>
      <c r="Q107" s="102"/>
      <c r="R107" s="102"/>
      <c r="S107" s="102"/>
      <c r="T107" s="102"/>
      <c r="U107" s="102"/>
      <c r="V107" s="102"/>
      <c r="W107" s="102"/>
      <c r="X107" s="102"/>
      <c r="Y107" s="102"/>
      <c r="Z107" s="102"/>
    </row>
    <row r="108" spans="1:26" ht="15.75" hidden="1" customHeight="1" x14ac:dyDescent="0.2">
      <c r="A108" s="2878"/>
      <c r="B108" s="334" t="s">
        <v>885</v>
      </c>
      <c r="C108" s="2835"/>
      <c r="D108" s="2835"/>
      <c r="E108" s="562" t="s">
        <v>908</v>
      </c>
      <c r="F108" s="561" t="s">
        <v>634</v>
      </c>
      <c r="G108" s="561" t="s">
        <v>124</v>
      </c>
      <c r="H108" s="564">
        <v>0.8</v>
      </c>
      <c r="I108" s="565">
        <v>0.8</v>
      </c>
      <c r="J108" s="574"/>
      <c r="K108" s="104"/>
      <c r="L108" s="104"/>
      <c r="M108" s="102"/>
      <c r="N108" s="104"/>
      <c r="O108" s="102"/>
      <c r="P108" s="104"/>
      <c r="Q108" s="102"/>
      <c r="R108" s="102"/>
      <c r="S108" s="102"/>
      <c r="T108" s="102"/>
      <c r="U108" s="102"/>
      <c r="V108" s="102"/>
      <c r="W108" s="102"/>
      <c r="X108" s="102"/>
      <c r="Y108" s="102"/>
      <c r="Z108" s="102"/>
    </row>
    <row r="109" spans="1:26" ht="15.75" hidden="1" customHeight="1" x14ac:dyDescent="0.2">
      <c r="A109" s="2878"/>
      <c r="B109" s="334" t="s">
        <v>885</v>
      </c>
      <c r="C109" s="2835"/>
      <c r="D109" s="2835"/>
      <c r="E109" s="562" t="s">
        <v>907</v>
      </c>
      <c r="F109" s="561" t="s">
        <v>898</v>
      </c>
      <c r="G109" s="561" t="s">
        <v>124</v>
      </c>
      <c r="H109" s="564">
        <v>1</v>
      </c>
      <c r="I109" s="565">
        <v>0.25</v>
      </c>
      <c r="J109" s="574"/>
      <c r="K109" s="104"/>
      <c r="L109" s="104"/>
      <c r="M109" s="102"/>
      <c r="N109" s="104"/>
      <c r="O109" s="102"/>
      <c r="P109" s="104"/>
      <c r="Q109" s="102"/>
      <c r="R109" s="102"/>
      <c r="S109" s="102"/>
      <c r="T109" s="102"/>
      <c r="U109" s="102"/>
      <c r="V109" s="102"/>
      <c r="W109" s="102"/>
      <c r="X109" s="102"/>
      <c r="Y109" s="102"/>
      <c r="Z109" s="102"/>
    </row>
    <row r="110" spans="1:26" ht="15.75" hidden="1" customHeight="1" x14ac:dyDescent="0.2">
      <c r="A110" s="2878"/>
      <c r="B110" s="334" t="s">
        <v>885</v>
      </c>
      <c r="C110" s="2836"/>
      <c r="D110" s="573" t="s">
        <v>906</v>
      </c>
      <c r="E110" s="562" t="s">
        <v>905</v>
      </c>
      <c r="F110" s="561" t="s">
        <v>904</v>
      </c>
      <c r="G110" s="561" t="s">
        <v>124</v>
      </c>
      <c r="H110" s="561">
        <v>6400</v>
      </c>
      <c r="I110" s="572">
        <v>1600</v>
      </c>
      <c r="J110" s="171"/>
      <c r="K110" s="104"/>
      <c r="L110" s="104"/>
      <c r="M110" s="102"/>
      <c r="N110" s="104"/>
      <c r="O110" s="102"/>
      <c r="P110" s="104"/>
      <c r="Q110" s="102"/>
      <c r="R110" s="102"/>
      <c r="S110" s="102"/>
      <c r="T110" s="102"/>
      <c r="U110" s="102"/>
      <c r="V110" s="102"/>
      <c r="W110" s="102"/>
      <c r="X110" s="102"/>
      <c r="Y110" s="102"/>
      <c r="Z110" s="102"/>
    </row>
    <row r="111" spans="1:26" ht="15.75" hidden="1" customHeight="1" x14ac:dyDescent="0.2">
      <c r="A111" s="2878"/>
      <c r="B111" s="334" t="s">
        <v>885</v>
      </c>
      <c r="C111" s="2834" t="s">
        <v>903</v>
      </c>
      <c r="D111" s="2834" t="s">
        <v>902</v>
      </c>
      <c r="E111" s="571" t="s">
        <v>901</v>
      </c>
      <c r="F111" s="570" t="s">
        <v>898</v>
      </c>
      <c r="G111" s="569">
        <v>0</v>
      </c>
      <c r="H111" s="569">
        <v>1</v>
      </c>
      <c r="I111" s="565">
        <v>0.1</v>
      </c>
      <c r="J111" s="171"/>
      <c r="K111" s="104"/>
      <c r="L111" s="104"/>
      <c r="M111" s="102"/>
      <c r="N111" s="104"/>
      <c r="O111" s="102"/>
      <c r="P111" s="104"/>
      <c r="Q111" s="102"/>
      <c r="R111" s="102"/>
      <c r="S111" s="102"/>
      <c r="T111" s="102"/>
      <c r="U111" s="102"/>
      <c r="V111" s="102"/>
      <c r="W111" s="102"/>
      <c r="X111" s="102"/>
      <c r="Y111" s="102"/>
      <c r="Z111" s="102"/>
    </row>
    <row r="112" spans="1:26" ht="15.75" hidden="1" customHeight="1" x14ac:dyDescent="0.2">
      <c r="A112" s="2878"/>
      <c r="B112" s="334" t="s">
        <v>885</v>
      </c>
      <c r="C112" s="2835"/>
      <c r="D112" s="2835"/>
      <c r="E112" s="562" t="s">
        <v>900</v>
      </c>
      <c r="F112" s="561" t="s">
        <v>898</v>
      </c>
      <c r="G112" s="564">
        <v>0</v>
      </c>
      <c r="H112" s="564">
        <v>0.5</v>
      </c>
      <c r="I112" s="565">
        <v>0.1</v>
      </c>
      <c r="J112" s="171"/>
      <c r="K112" s="104"/>
      <c r="L112" s="104"/>
      <c r="M112" s="102"/>
      <c r="N112" s="104"/>
      <c r="O112" s="102"/>
      <c r="P112" s="104"/>
      <c r="Q112" s="102"/>
      <c r="R112" s="102"/>
      <c r="S112" s="102"/>
      <c r="T112" s="102"/>
      <c r="U112" s="102"/>
      <c r="V112" s="102"/>
      <c r="W112" s="102"/>
      <c r="X112" s="102"/>
      <c r="Y112" s="102"/>
      <c r="Z112" s="102"/>
    </row>
    <row r="113" spans="1:26" ht="15.75" hidden="1" customHeight="1" x14ac:dyDescent="0.2">
      <c r="A113" s="2878"/>
      <c r="B113" s="334" t="s">
        <v>885</v>
      </c>
      <c r="C113" s="2835"/>
      <c r="D113" s="2836"/>
      <c r="E113" s="562" t="s">
        <v>899</v>
      </c>
      <c r="F113" s="561" t="s">
        <v>898</v>
      </c>
      <c r="G113" s="564">
        <v>0</v>
      </c>
      <c r="H113" s="564">
        <v>0.8</v>
      </c>
      <c r="I113" s="565">
        <v>0.1</v>
      </c>
      <c r="J113" s="171"/>
      <c r="K113" s="104"/>
      <c r="L113" s="104"/>
      <c r="M113" s="102"/>
      <c r="N113" s="104"/>
      <c r="O113" s="102"/>
      <c r="P113" s="104"/>
      <c r="Q113" s="102"/>
      <c r="R113" s="102"/>
      <c r="S113" s="102"/>
      <c r="T113" s="102"/>
      <c r="U113" s="102"/>
      <c r="V113" s="102"/>
      <c r="W113" s="102"/>
      <c r="X113" s="102"/>
      <c r="Y113" s="102"/>
      <c r="Z113" s="102"/>
    </row>
    <row r="114" spans="1:26" ht="15.75" hidden="1" customHeight="1" x14ac:dyDescent="0.2">
      <c r="A114" s="2878"/>
      <c r="B114" s="334" t="s">
        <v>885</v>
      </c>
      <c r="C114" s="2836"/>
      <c r="D114" s="333" t="s">
        <v>897</v>
      </c>
      <c r="E114" s="562" t="s">
        <v>896</v>
      </c>
      <c r="F114" s="561" t="s">
        <v>129</v>
      </c>
      <c r="G114" s="568">
        <v>0</v>
      </c>
      <c r="H114" s="568">
        <v>1</v>
      </c>
      <c r="I114" s="567">
        <v>1</v>
      </c>
      <c r="J114" s="171"/>
      <c r="K114" s="104"/>
      <c r="L114" s="104"/>
      <c r="M114" s="102"/>
      <c r="N114" s="104"/>
      <c r="O114" s="102"/>
      <c r="P114" s="104"/>
      <c r="Q114" s="102"/>
      <c r="R114" s="102"/>
      <c r="S114" s="102"/>
      <c r="T114" s="102"/>
      <c r="U114" s="102"/>
      <c r="V114" s="102"/>
      <c r="W114" s="102"/>
      <c r="X114" s="102"/>
      <c r="Y114" s="102"/>
      <c r="Z114" s="102"/>
    </row>
    <row r="115" spans="1:26" ht="15.75" hidden="1" customHeight="1" x14ac:dyDescent="0.2">
      <c r="A115" s="2878"/>
      <c r="B115" s="334" t="s">
        <v>885</v>
      </c>
      <c r="C115" s="566" t="s">
        <v>895</v>
      </c>
      <c r="D115" s="333" t="s">
        <v>894</v>
      </c>
      <c r="E115" s="333" t="s">
        <v>893</v>
      </c>
      <c r="F115" s="561" t="s">
        <v>129</v>
      </c>
      <c r="G115" s="558">
        <v>0</v>
      </c>
      <c r="H115" s="558">
        <v>0.8</v>
      </c>
      <c r="I115" s="565">
        <v>0.8</v>
      </c>
      <c r="J115" s="171"/>
      <c r="K115" s="104"/>
      <c r="L115" s="104"/>
      <c r="M115" s="102"/>
      <c r="N115" s="104"/>
      <c r="O115" s="102"/>
      <c r="P115" s="104"/>
      <c r="Q115" s="102"/>
      <c r="R115" s="102"/>
      <c r="S115" s="102"/>
      <c r="T115" s="102"/>
      <c r="U115" s="102"/>
      <c r="V115" s="102"/>
      <c r="W115" s="102"/>
      <c r="X115" s="102"/>
      <c r="Y115" s="102"/>
      <c r="Z115" s="102"/>
    </row>
    <row r="116" spans="1:26" ht="15.75" hidden="1" customHeight="1" x14ac:dyDescent="0.2">
      <c r="A116" s="2878"/>
      <c r="B116" s="334" t="s">
        <v>885</v>
      </c>
      <c r="C116" s="2834" t="s">
        <v>892</v>
      </c>
      <c r="D116" s="2834" t="s">
        <v>891</v>
      </c>
      <c r="E116" s="562" t="s">
        <v>890</v>
      </c>
      <c r="F116" s="561" t="s">
        <v>129</v>
      </c>
      <c r="G116" s="564">
        <v>0</v>
      </c>
      <c r="H116" s="564">
        <v>0.8</v>
      </c>
      <c r="I116" s="563">
        <v>0.8</v>
      </c>
      <c r="J116" s="171"/>
      <c r="K116" s="104"/>
      <c r="L116" s="104"/>
      <c r="M116" s="102"/>
      <c r="N116" s="104"/>
      <c r="O116" s="102"/>
      <c r="P116" s="104"/>
      <c r="Q116" s="102"/>
      <c r="R116" s="102"/>
      <c r="S116" s="102"/>
      <c r="T116" s="102"/>
      <c r="U116" s="102"/>
      <c r="V116" s="102"/>
      <c r="W116" s="102"/>
      <c r="X116" s="102"/>
      <c r="Y116" s="102"/>
      <c r="Z116" s="102"/>
    </row>
    <row r="117" spans="1:26" ht="15.75" hidden="1" customHeight="1" x14ac:dyDescent="0.2">
      <c r="A117" s="2878"/>
      <c r="B117" s="334" t="s">
        <v>885</v>
      </c>
      <c r="C117" s="2836"/>
      <c r="D117" s="2836"/>
      <c r="E117" s="562" t="s">
        <v>889</v>
      </c>
      <c r="F117" s="561" t="s">
        <v>129</v>
      </c>
      <c r="G117" s="560">
        <v>0</v>
      </c>
      <c r="H117" s="560">
        <v>0.8</v>
      </c>
      <c r="I117" s="557">
        <v>0.1</v>
      </c>
      <c r="J117" s="171"/>
      <c r="K117" s="104"/>
      <c r="L117" s="104"/>
      <c r="M117" s="102"/>
      <c r="N117" s="104"/>
      <c r="O117" s="102"/>
      <c r="P117" s="104"/>
      <c r="Q117" s="102"/>
      <c r="R117" s="102"/>
      <c r="S117" s="102"/>
      <c r="T117" s="102"/>
      <c r="U117" s="102"/>
      <c r="V117" s="102"/>
      <c r="W117" s="102"/>
      <c r="X117" s="102"/>
      <c r="Y117" s="102"/>
      <c r="Z117" s="102"/>
    </row>
    <row r="118" spans="1:26" ht="15.75" hidden="1" customHeight="1" x14ac:dyDescent="0.2">
      <c r="A118" s="2878"/>
      <c r="B118" s="334" t="s">
        <v>885</v>
      </c>
      <c r="C118" s="2834" t="s">
        <v>888</v>
      </c>
      <c r="D118" s="2834" t="s">
        <v>887</v>
      </c>
      <c r="E118" s="333" t="s">
        <v>886</v>
      </c>
      <c r="F118" s="334" t="s">
        <v>236</v>
      </c>
      <c r="G118" s="559">
        <v>0</v>
      </c>
      <c r="H118" s="559">
        <v>1</v>
      </c>
      <c r="I118" s="557">
        <v>0.25</v>
      </c>
      <c r="J118" s="171"/>
      <c r="K118" s="104"/>
      <c r="L118" s="104"/>
      <c r="M118" s="102"/>
      <c r="N118" s="104"/>
      <c r="O118" s="102"/>
      <c r="P118" s="104"/>
      <c r="Q118" s="102"/>
      <c r="R118" s="102"/>
      <c r="S118" s="102"/>
      <c r="T118" s="102"/>
      <c r="U118" s="102"/>
      <c r="V118" s="102"/>
      <c r="W118" s="102"/>
      <c r="X118" s="102"/>
      <c r="Y118" s="102"/>
      <c r="Z118" s="102"/>
    </row>
    <row r="119" spans="1:26" ht="15.75" hidden="1" customHeight="1" x14ac:dyDescent="0.2">
      <c r="A119" s="2878"/>
      <c r="B119" s="334" t="s">
        <v>885</v>
      </c>
      <c r="C119" s="2836"/>
      <c r="D119" s="2914"/>
      <c r="E119" s="333" t="s">
        <v>884</v>
      </c>
      <c r="F119" s="334" t="s">
        <v>129</v>
      </c>
      <c r="G119" s="558">
        <v>0</v>
      </c>
      <c r="H119" s="558">
        <v>1</v>
      </c>
      <c r="I119" s="557">
        <v>0.25</v>
      </c>
      <c r="J119" s="171"/>
      <c r="K119" s="104"/>
      <c r="L119" s="104"/>
      <c r="M119" s="102"/>
      <c r="N119" s="104"/>
      <c r="O119" s="102"/>
      <c r="P119" s="104"/>
      <c r="Q119" s="102"/>
      <c r="R119" s="102"/>
      <c r="S119" s="102"/>
      <c r="T119" s="102"/>
      <c r="U119" s="102"/>
      <c r="V119" s="102"/>
      <c r="W119" s="102"/>
      <c r="X119" s="102"/>
      <c r="Y119" s="102"/>
      <c r="Z119" s="102"/>
    </row>
    <row r="120" spans="1:26" ht="38.25" hidden="1" customHeight="1" x14ac:dyDescent="0.2">
      <c r="A120" s="2878"/>
      <c r="B120" s="479" t="s">
        <v>752</v>
      </c>
      <c r="C120" s="2892" t="s">
        <v>883</v>
      </c>
      <c r="D120" s="2920" t="s">
        <v>882</v>
      </c>
      <c r="E120" s="319" t="s">
        <v>881</v>
      </c>
      <c r="F120" s="323" t="s">
        <v>103</v>
      </c>
      <c r="G120" s="556">
        <v>0</v>
      </c>
      <c r="H120" s="556">
        <v>1</v>
      </c>
      <c r="I120" s="395">
        <v>0</v>
      </c>
      <c r="J120" s="171"/>
      <c r="K120" s="104"/>
      <c r="L120" s="104"/>
      <c r="M120" s="102"/>
      <c r="N120" s="104"/>
      <c r="O120" s="102"/>
      <c r="P120" s="104"/>
      <c r="Q120" s="102"/>
      <c r="R120" s="102"/>
      <c r="S120" s="102"/>
      <c r="T120" s="102"/>
      <c r="U120" s="102"/>
      <c r="V120" s="102"/>
      <c r="W120" s="102"/>
      <c r="X120" s="102"/>
      <c r="Y120" s="102"/>
      <c r="Z120" s="102"/>
    </row>
    <row r="121" spans="1:26" ht="15.75" hidden="1" customHeight="1" x14ac:dyDescent="0.2">
      <c r="A121" s="2878"/>
      <c r="B121" s="479" t="s">
        <v>752</v>
      </c>
      <c r="C121" s="2836"/>
      <c r="D121" s="2835"/>
      <c r="E121" s="319" t="s">
        <v>880</v>
      </c>
      <c r="F121" s="323" t="s">
        <v>227</v>
      </c>
      <c r="G121" s="554">
        <v>0</v>
      </c>
      <c r="H121" s="554">
        <v>0.3</v>
      </c>
      <c r="I121" s="395"/>
      <c r="J121" s="171"/>
      <c r="K121" s="104"/>
      <c r="L121" s="104"/>
      <c r="M121" s="102"/>
      <c r="N121" s="104"/>
      <c r="O121" s="102"/>
      <c r="P121" s="104"/>
      <c r="Q121" s="102"/>
      <c r="R121" s="102"/>
      <c r="S121" s="102"/>
      <c r="T121" s="102"/>
      <c r="U121" s="102"/>
      <c r="V121" s="102"/>
      <c r="W121" s="102"/>
      <c r="X121" s="102"/>
      <c r="Y121" s="102"/>
      <c r="Z121" s="102"/>
    </row>
    <row r="122" spans="1:26" ht="15.75" hidden="1" customHeight="1" x14ac:dyDescent="0.2">
      <c r="A122" s="2878"/>
      <c r="B122" s="479" t="s">
        <v>752</v>
      </c>
      <c r="C122" s="319" t="s">
        <v>879</v>
      </c>
      <c r="D122" s="2835"/>
      <c r="E122" s="319" t="s">
        <v>878</v>
      </c>
      <c r="F122" s="522" t="s">
        <v>877</v>
      </c>
      <c r="G122" s="323">
        <v>12</v>
      </c>
      <c r="H122" s="323">
        <v>14</v>
      </c>
      <c r="I122" s="317">
        <v>8</v>
      </c>
      <c r="J122" s="171"/>
      <c r="K122" s="104"/>
      <c r="L122" s="104"/>
      <c r="M122" s="102"/>
      <c r="N122" s="104"/>
      <c r="O122" s="102"/>
      <c r="P122" s="104"/>
      <c r="Q122" s="102"/>
      <c r="R122" s="102"/>
      <c r="S122" s="102"/>
      <c r="T122" s="102"/>
      <c r="U122" s="102"/>
      <c r="V122" s="102"/>
      <c r="W122" s="102"/>
      <c r="X122" s="102"/>
      <c r="Y122" s="102"/>
      <c r="Z122" s="102"/>
    </row>
    <row r="123" spans="1:26" ht="15.75" hidden="1" customHeight="1" x14ac:dyDescent="0.2">
      <c r="A123" s="2878"/>
      <c r="B123" s="479" t="s">
        <v>752</v>
      </c>
      <c r="C123" s="319" t="s">
        <v>871</v>
      </c>
      <c r="D123" s="2835"/>
      <c r="E123" s="319" t="s">
        <v>870</v>
      </c>
      <c r="F123" s="323" t="s">
        <v>869</v>
      </c>
      <c r="G123" s="323">
        <v>256</v>
      </c>
      <c r="H123" s="323">
        <v>320</v>
      </c>
      <c r="I123" s="317">
        <v>280</v>
      </c>
      <c r="J123" s="171"/>
      <c r="K123" s="104"/>
      <c r="L123" s="104"/>
      <c r="M123" s="102"/>
      <c r="N123" s="104"/>
      <c r="O123" s="102"/>
      <c r="P123" s="104"/>
      <c r="Q123" s="102"/>
      <c r="R123" s="102"/>
      <c r="S123" s="102"/>
      <c r="T123" s="102"/>
      <c r="U123" s="102"/>
      <c r="V123" s="102"/>
      <c r="W123" s="102"/>
      <c r="X123" s="102"/>
      <c r="Y123" s="102"/>
      <c r="Z123" s="102"/>
    </row>
    <row r="124" spans="1:26" ht="15.75" hidden="1" customHeight="1" x14ac:dyDescent="0.2">
      <c r="A124" s="2878"/>
      <c r="B124" s="479" t="s">
        <v>752</v>
      </c>
      <c r="C124" s="319" t="s">
        <v>863</v>
      </c>
      <c r="D124" s="2835"/>
      <c r="E124" s="319" t="s">
        <v>862</v>
      </c>
      <c r="F124" s="323" t="s">
        <v>861</v>
      </c>
      <c r="G124" s="323">
        <v>12</v>
      </c>
      <c r="H124" s="323">
        <v>20</v>
      </c>
      <c r="I124" s="317">
        <v>1</v>
      </c>
      <c r="J124" s="171"/>
      <c r="K124" s="104"/>
      <c r="L124" s="104"/>
      <c r="M124" s="102"/>
      <c r="N124" s="104"/>
      <c r="O124" s="102"/>
      <c r="P124" s="104"/>
      <c r="Q124" s="102"/>
      <c r="R124" s="102"/>
      <c r="S124" s="102"/>
      <c r="T124" s="102"/>
      <c r="U124" s="102"/>
      <c r="V124" s="102"/>
      <c r="W124" s="102"/>
      <c r="X124" s="102"/>
      <c r="Y124" s="102"/>
      <c r="Z124" s="102"/>
    </row>
    <row r="125" spans="1:26" ht="15.75" hidden="1" customHeight="1" x14ac:dyDescent="0.2">
      <c r="A125" s="2878"/>
      <c r="B125" s="479" t="s">
        <v>752</v>
      </c>
      <c r="C125" s="319" t="s">
        <v>855</v>
      </c>
      <c r="D125" s="2835"/>
      <c r="E125" s="319" t="s">
        <v>854</v>
      </c>
      <c r="F125" s="323" t="s">
        <v>853</v>
      </c>
      <c r="G125" s="323">
        <v>3</v>
      </c>
      <c r="H125" s="323">
        <v>7</v>
      </c>
      <c r="I125" s="317">
        <v>1</v>
      </c>
      <c r="J125" s="171"/>
      <c r="K125" s="104"/>
      <c r="L125" s="104"/>
      <c r="M125" s="102"/>
      <c r="N125" s="104"/>
      <c r="O125" s="102"/>
      <c r="P125" s="104"/>
      <c r="Q125" s="102"/>
      <c r="R125" s="102"/>
      <c r="S125" s="102"/>
      <c r="T125" s="102"/>
      <c r="U125" s="102"/>
      <c r="V125" s="102"/>
      <c r="W125" s="102"/>
      <c r="X125" s="102"/>
      <c r="Y125" s="102"/>
      <c r="Z125" s="102"/>
    </row>
    <row r="126" spans="1:26" ht="15.75" hidden="1" customHeight="1" x14ac:dyDescent="0.2">
      <c r="A126" s="2878"/>
      <c r="B126" s="479" t="s">
        <v>752</v>
      </c>
      <c r="C126" s="319" t="s">
        <v>849</v>
      </c>
      <c r="D126" s="2835"/>
      <c r="E126" s="319" t="s">
        <v>848</v>
      </c>
      <c r="F126" s="323" t="s">
        <v>847</v>
      </c>
      <c r="G126" s="323">
        <v>1</v>
      </c>
      <c r="H126" s="323">
        <v>11</v>
      </c>
      <c r="I126" s="317">
        <v>2</v>
      </c>
      <c r="J126" s="171"/>
      <c r="K126" s="104"/>
      <c r="L126" s="104"/>
      <c r="M126" s="102"/>
      <c r="N126" s="104"/>
      <c r="O126" s="102"/>
      <c r="P126" s="104"/>
      <c r="Q126" s="102"/>
      <c r="R126" s="102"/>
      <c r="S126" s="102"/>
      <c r="T126" s="102"/>
      <c r="U126" s="102"/>
      <c r="V126" s="102"/>
      <c r="W126" s="102"/>
      <c r="X126" s="102"/>
      <c r="Y126" s="102"/>
      <c r="Z126" s="102"/>
    </row>
    <row r="127" spans="1:26" ht="15.75" hidden="1" customHeight="1" x14ac:dyDescent="0.2">
      <c r="A127" s="2878"/>
      <c r="B127" s="479" t="s">
        <v>752</v>
      </c>
      <c r="C127" s="402" t="s">
        <v>843</v>
      </c>
      <c r="D127" s="2836"/>
      <c r="E127" s="319" t="s">
        <v>842</v>
      </c>
      <c r="F127" s="522" t="s">
        <v>841</v>
      </c>
      <c r="G127" s="323">
        <v>20</v>
      </c>
      <c r="H127" s="323">
        <v>43</v>
      </c>
      <c r="I127" s="317">
        <v>2</v>
      </c>
      <c r="J127" s="171"/>
      <c r="K127" s="104"/>
      <c r="L127" s="104"/>
      <c r="M127" s="102"/>
      <c r="N127" s="104"/>
      <c r="O127" s="102"/>
      <c r="P127" s="104"/>
      <c r="Q127" s="102"/>
      <c r="R127" s="102"/>
      <c r="S127" s="102"/>
      <c r="T127" s="102"/>
      <c r="U127" s="102"/>
      <c r="V127" s="102"/>
      <c r="W127" s="102"/>
      <c r="X127" s="102"/>
      <c r="Y127" s="102"/>
      <c r="Z127" s="102"/>
    </row>
    <row r="128" spans="1:26" ht="15.75" hidden="1" customHeight="1" x14ac:dyDescent="0.2">
      <c r="A128" s="2878"/>
      <c r="B128" s="479" t="s">
        <v>752</v>
      </c>
      <c r="C128" s="2892" t="s">
        <v>836</v>
      </c>
      <c r="D128" s="2910" t="s">
        <v>835</v>
      </c>
      <c r="E128" s="319" t="s">
        <v>834</v>
      </c>
      <c r="F128" s="522" t="s">
        <v>833</v>
      </c>
      <c r="G128" s="323">
        <v>8</v>
      </c>
      <c r="H128" s="323">
        <v>12</v>
      </c>
      <c r="I128" s="317">
        <v>1</v>
      </c>
      <c r="J128" s="171"/>
      <c r="K128" s="104"/>
      <c r="L128" s="104"/>
      <c r="M128" s="102"/>
      <c r="N128" s="104"/>
      <c r="O128" s="102"/>
      <c r="P128" s="104"/>
      <c r="Q128" s="102"/>
      <c r="R128" s="102"/>
      <c r="S128" s="102"/>
      <c r="T128" s="102"/>
      <c r="U128" s="102"/>
      <c r="V128" s="102"/>
      <c r="W128" s="102"/>
      <c r="X128" s="102"/>
      <c r="Y128" s="102"/>
      <c r="Z128" s="102"/>
    </row>
    <row r="129" spans="1:26" ht="38.25" hidden="1" customHeight="1" x14ac:dyDescent="0.2">
      <c r="A129" s="2878"/>
      <c r="B129" s="479" t="s">
        <v>752</v>
      </c>
      <c r="C129" s="2836"/>
      <c r="D129" s="2835"/>
      <c r="E129" s="319" t="s">
        <v>831</v>
      </c>
      <c r="F129" s="319" t="s">
        <v>129</v>
      </c>
      <c r="G129" s="320" t="s">
        <v>124</v>
      </c>
      <c r="H129" s="318">
        <v>1</v>
      </c>
      <c r="I129" s="317">
        <v>0.15</v>
      </c>
      <c r="J129" s="171"/>
      <c r="K129" s="104"/>
      <c r="L129" s="104"/>
      <c r="M129" s="102"/>
      <c r="N129" s="104"/>
      <c r="O129" s="102"/>
      <c r="P129" s="104"/>
      <c r="Q129" s="102"/>
      <c r="R129" s="102"/>
      <c r="S129" s="102"/>
      <c r="T129" s="102"/>
      <c r="U129" s="102"/>
      <c r="V129" s="102"/>
      <c r="W129" s="102"/>
      <c r="X129" s="102"/>
      <c r="Y129" s="102"/>
      <c r="Z129" s="102"/>
    </row>
    <row r="130" spans="1:26" ht="15.75" hidden="1" customHeight="1" x14ac:dyDescent="0.2">
      <c r="A130" s="2878"/>
      <c r="B130" s="479" t="s">
        <v>752</v>
      </c>
      <c r="C130" s="2892" t="s">
        <v>830</v>
      </c>
      <c r="D130" s="2835"/>
      <c r="E130" s="319" t="s">
        <v>829</v>
      </c>
      <c r="F130" s="323" t="s">
        <v>531</v>
      </c>
      <c r="G130" s="323" t="s">
        <v>124</v>
      </c>
      <c r="H130" s="323">
        <v>6200</v>
      </c>
      <c r="I130" s="317">
        <v>200</v>
      </c>
      <c r="J130" s="171"/>
      <c r="K130" s="104"/>
      <c r="L130" s="104"/>
      <c r="M130" s="102"/>
      <c r="N130" s="104"/>
      <c r="O130" s="102"/>
      <c r="P130" s="104"/>
      <c r="Q130" s="102"/>
      <c r="R130" s="102"/>
      <c r="S130" s="102"/>
      <c r="T130" s="102"/>
      <c r="U130" s="102"/>
      <c r="V130" s="102"/>
      <c r="W130" s="102"/>
      <c r="X130" s="102"/>
      <c r="Y130" s="102"/>
      <c r="Z130" s="102"/>
    </row>
    <row r="131" spans="1:26" ht="15.75" hidden="1" customHeight="1" x14ac:dyDescent="0.2">
      <c r="A131" s="2878"/>
      <c r="B131" s="479" t="s">
        <v>752</v>
      </c>
      <c r="C131" s="2836"/>
      <c r="D131" s="2914"/>
      <c r="E131" s="319" t="s">
        <v>824</v>
      </c>
      <c r="F131" s="320" t="s">
        <v>531</v>
      </c>
      <c r="G131" s="320" t="s">
        <v>124</v>
      </c>
      <c r="H131" s="320">
        <v>1280</v>
      </c>
      <c r="I131" s="317">
        <v>80</v>
      </c>
      <c r="J131" s="171"/>
      <c r="K131" s="104"/>
      <c r="L131" s="104"/>
      <c r="M131" s="102"/>
      <c r="N131" s="104"/>
      <c r="O131" s="102"/>
      <c r="P131" s="104"/>
      <c r="Q131" s="102"/>
      <c r="R131" s="102"/>
      <c r="S131" s="102"/>
      <c r="T131" s="102"/>
      <c r="U131" s="102"/>
      <c r="V131" s="102"/>
      <c r="W131" s="102"/>
      <c r="X131" s="102"/>
      <c r="Y131" s="102"/>
      <c r="Z131" s="102"/>
    </row>
    <row r="132" spans="1:26" ht="15.75" hidden="1" customHeight="1" x14ac:dyDescent="0.2">
      <c r="A132" s="2878"/>
      <c r="B132" s="479" t="s">
        <v>752</v>
      </c>
      <c r="C132" s="2925" t="s">
        <v>820</v>
      </c>
      <c r="D132" s="2926" t="s">
        <v>819</v>
      </c>
      <c r="E132" s="473" t="s">
        <v>818</v>
      </c>
      <c r="F132" s="198" t="s">
        <v>129</v>
      </c>
      <c r="G132" s="120">
        <v>1</v>
      </c>
      <c r="H132" s="120">
        <v>1</v>
      </c>
      <c r="I132" s="509">
        <v>0.1</v>
      </c>
      <c r="J132" s="171"/>
      <c r="K132" s="104"/>
      <c r="L132" s="104"/>
      <c r="M132" s="102"/>
      <c r="N132" s="104"/>
      <c r="O132" s="102"/>
      <c r="P132" s="104"/>
      <c r="Q132" s="102"/>
      <c r="R132" s="102"/>
      <c r="S132" s="102"/>
      <c r="T132" s="102"/>
      <c r="U132" s="102"/>
      <c r="V132" s="102"/>
      <c r="W132" s="102"/>
      <c r="X132" s="102"/>
      <c r="Y132" s="102"/>
      <c r="Z132" s="102"/>
    </row>
    <row r="133" spans="1:26" ht="15.75" hidden="1" customHeight="1" x14ac:dyDescent="0.2">
      <c r="A133" s="2878"/>
      <c r="B133" s="479" t="s">
        <v>752</v>
      </c>
      <c r="C133" s="2835"/>
      <c r="D133" s="2835"/>
      <c r="E133" s="473" t="s">
        <v>815</v>
      </c>
      <c r="F133" s="198" t="s">
        <v>814</v>
      </c>
      <c r="G133" s="108">
        <v>1</v>
      </c>
      <c r="H133" s="108">
        <v>3</v>
      </c>
      <c r="I133" s="477">
        <v>1</v>
      </c>
      <c r="J133" s="171"/>
      <c r="K133" s="104"/>
      <c r="L133" s="104"/>
      <c r="M133" s="102"/>
      <c r="N133" s="104"/>
      <c r="O133" s="102"/>
      <c r="P133" s="104"/>
      <c r="Q133" s="102"/>
      <c r="R133" s="102"/>
      <c r="S133" s="102"/>
      <c r="T133" s="102"/>
      <c r="U133" s="102"/>
      <c r="V133" s="102"/>
      <c r="W133" s="102"/>
      <c r="X133" s="102"/>
      <c r="Y133" s="102"/>
      <c r="Z133" s="102"/>
    </row>
    <row r="134" spans="1:26" ht="15.75" hidden="1" customHeight="1" x14ac:dyDescent="0.2">
      <c r="A134" s="2878"/>
      <c r="B134" s="479" t="s">
        <v>752</v>
      </c>
      <c r="C134" s="2836"/>
      <c r="D134" s="2836"/>
      <c r="E134" s="473" t="s">
        <v>808</v>
      </c>
      <c r="F134" s="198" t="s">
        <v>807</v>
      </c>
      <c r="G134" s="108">
        <v>0</v>
      </c>
      <c r="H134" s="108">
        <v>2</v>
      </c>
      <c r="I134" s="477"/>
      <c r="J134" s="171"/>
      <c r="K134" s="104"/>
      <c r="L134" s="104"/>
      <c r="M134" s="102"/>
      <c r="N134" s="104"/>
      <c r="O134" s="102"/>
      <c r="P134" s="104"/>
      <c r="Q134" s="102"/>
      <c r="R134" s="102"/>
      <c r="S134" s="102"/>
      <c r="T134" s="102"/>
      <c r="U134" s="102"/>
      <c r="V134" s="102"/>
      <c r="W134" s="102"/>
      <c r="X134" s="102"/>
      <c r="Y134" s="102"/>
      <c r="Z134" s="102"/>
    </row>
    <row r="135" spans="1:26" ht="15.75" hidden="1" customHeight="1" x14ac:dyDescent="0.2">
      <c r="A135" s="2878"/>
      <c r="B135" s="479" t="s">
        <v>752</v>
      </c>
      <c r="C135" s="2873" t="s">
        <v>806</v>
      </c>
      <c r="D135" s="2873" t="s">
        <v>805</v>
      </c>
      <c r="E135" s="473" t="s">
        <v>804</v>
      </c>
      <c r="F135" s="108" t="s">
        <v>803</v>
      </c>
      <c r="G135" s="108">
        <v>120</v>
      </c>
      <c r="H135" s="108">
        <v>180</v>
      </c>
      <c r="I135" s="477">
        <v>30</v>
      </c>
      <c r="J135" s="171"/>
      <c r="K135" s="104"/>
      <c r="L135" s="104"/>
      <c r="M135" s="102"/>
      <c r="N135" s="104"/>
      <c r="O135" s="102"/>
      <c r="P135" s="104"/>
      <c r="Q135" s="102"/>
      <c r="R135" s="102"/>
      <c r="S135" s="102"/>
      <c r="T135" s="102"/>
      <c r="U135" s="102"/>
      <c r="V135" s="102"/>
      <c r="W135" s="102"/>
      <c r="X135" s="102"/>
      <c r="Y135" s="102"/>
      <c r="Z135" s="102"/>
    </row>
    <row r="136" spans="1:26" ht="15.75" hidden="1" customHeight="1" x14ac:dyDescent="0.2">
      <c r="A136" s="2878"/>
      <c r="B136" s="479" t="s">
        <v>752</v>
      </c>
      <c r="C136" s="2835"/>
      <c r="D136" s="2835"/>
      <c r="E136" s="473" t="s">
        <v>798</v>
      </c>
      <c r="F136" s="108" t="s">
        <v>797</v>
      </c>
      <c r="G136" s="108" t="s">
        <v>124</v>
      </c>
      <c r="H136" s="108">
        <v>1</v>
      </c>
      <c r="I136" s="477">
        <v>0</v>
      </c>
      <c r="J136" s="171"/>
      <c r="K136" s="104"/>
      <c r="L136" s="104"/>
      <c r="M136" s="102"/>
      <c r="N136" s="104"/>
      <c r="O136" s="102"/>
      <c r="P136" s="104"/>
      <c r="Q136" s="102"/>
      <c r="R136" s="102"/>
      <c r="S136" s="102"/>
      <c r="T136" s="102"/>
      <c r="U136" s="102"/>
      <c r="V136" s="102"/>
      <c r="W136" s="102"/>
      <c r="X136" s="102"/>
      <c r="Y136" s="102"/>
      <c r="Z136" s="102"/>
    </row>
    <row r="137" spans="1:26" ht="15.75" hidden="1" customHeight="1" x14ac:dyDescent="0.2">
      <c r="A137" s="2878"/>
      <c r="B137" s="479" t="s">
        <v>752</v>
      </c>
      <c r="C137" s="2835"/>
      <c r="D137" s="2835"/>
      <c r="E137" s="473" t="s">
        <v>795</v>
      </c>
      <c r="F137" s="108" t="s">
        <v>470</v>
      </c>
      <c r="G137" s="492">
        <v>0</v>
      </c>
      <c r="H137" s="492">
        <v>1</v>
      </c>
      <c r="I137" s="491">
        <v>0.3</v>
      </c>
      <c r="J137" s="171"/>
      <c r="K137" s="104"/>
      <c r="L137" s="104"/>
      <c r="M137" s="102"/>
      <c r="N137" s="104"/>
      <c r="O137" s="102"/>
      <c r="P137" s="104"/>
      <c r="Q137" s="102"/>
      <c r="R137" s="102"/>
      <c r="S137" s="102"/>
      <c r="T137" s="102"/>
      <c r="U137" s="102"/>
      <c r="V137" s="102"/>
      <c r="W137" s="102"/>
      <c r="X137" s="102"/>
      <c r="Y137" s="102"/>
      <c r="Z137" s="102"/>
    </row>
    <row r="138" spans="1:26" ht="15.75" hidden="1" customHeight="1" x14ac:dyDescent="0.2">
      <c r="A138" s="2878"/>
      <c r="B138" s="479" t="s">
        <v>752</v>
      </c>
      <c r="C138" s="2835"/>
      <c r="D138" s="2835"/>
      <c r="E138" s="473" t="s">
        <v>794</v>
      </c>
      <c r="F138" s="108" t="s">
        <v>129</v>
      </c>
      <c r="G138" s="120">
        <v>0</v>
      </c>
      <c r="H138" s="120">
        <v>0.2</v>
      </c>
      <c r="I138" s="434"/>
      <c r="J138" s="171"/>
      <c r="K138" s="104"/>
      <c r="L138" s="104"/>
      <c r="M138" s="102"/>
      <c r="N138" s="104"/>
      <c r="O138" s="102"/>
      <c r="P138" s="104"/>
      <c r="Q138" s="102"/>
      <c r="R138" s="102"/>
      <c r="S138" s="102"/>
      <c r="T138" s="102"/>
      <c r="U138" s="102"/>
      <c r="V138" s="102"/>
      <c r="W138" s="102"/>
      <c r="X138" s="102"/>
      <c r="Y138" s="102"/>
      <c r="Z138" s="102"/>
    </row>
    <row r="139" spans="1:26" ht="15.75" hidden="1" customHeight="1" x14ac:dyDescent="0.2">
      <c r="A139" s="2878"/>
      <c r="B139" s="479" t="s">
        <v>752</v>
      </c>
      <c r="C139" s="2835"/>
      <c r="D139" s="2835"/>
      <c r="E139" s="473" t="s">
        <v>793</v>
      </c>
      <c r="F139" s="108" t="s">
        <v>792</v>
      </c>
      <c r="G139" s="108">
        <v>1</v>
      </c>
      <c r="H139" s="108">
        <v>4</v>
      </c>
      <c r="I139" s="107">
        <v>1</v>
      </c>
      <c r="J139" s="171"/>
      <c r="K139" s="104"/>
      <c r="L139" s="104"/>
      <c r="M139" s="102"/>
      <c r="N139" s="104"/>
      <c r="O139" s="102"/>
      <c r="P139" s="104"/>
      <c r="Q139" s="102"/>
      <c r="R139" s="102"/>
      <c r="S139" s="102"/>
      <c r="T139" s="102"/>
      <c r="U139" s="102"/>
      <c r="V139" s="102"/>
      <c r="W139" s="102"/>
      <c r="X139" s="102"/>
      <c r="Y139" s="102"/>
      <c r="Z139" s="102"/>
    </row>
    <row r="140" spans="1:26" ht="15.75" hidden="1" customHeight="1" x14ac:dyDescent="0.2">
      <c r="A140" s="2878"/>
      <c r="B140" s="479" t="s">
        <v>752</v>
      </c>
      <c r="C140" s="2835"/>
      <c r="D140" s="2835"/>
      <c r="E140" s="473" t="s">
        <v>787</v>
      </c>
      <c r="F140" s="108" t="s">
        <v>786</v>
      </c>
      <c r="G140" s="108">
        <v>5</v>
      </c>
      <c r="H140" s="108">
        <v>7</v>
      </c>
      <c r="I140" s="477">
        <v>7</v>
      </c>
      <c r="J140" s="171"/>
      <c r="K140" s="104"/>
      <c r="L140" s="104"/>
      <c r="M140" s="102"/>
      <c r="N140" s="104"/>
      <c r="O140" s="102"/>
      <c r="P140" s="104"/>
      <c r="Q140" s="102"/>
      <c r="R140" s="102"/>
      <c r="S140" s="102"/>
      <c r="T140" s="102"/>
      <c r="U140" s="102"/>
      <c r="V140" s="102"/>
      <c r="W140" s="102"/>
      <c r="X140" s="102"/>
      <c r="Y140" s="102"/>
      <c r="Z140" s="102"/>
    </row>
    <row r="141" spans="1:26" ht="15.75" hidden="1" customHeight="1" x14ac:dyDescent="0.2">
      <c r="A141" s="2878"/>
      <c r="B141" s="479" t="s">
        <v>752</v>
      </c>
      <c r="C141" s="2836"/>
      <c r="D141" s="2835"/>
      <c r="E141" s="473" t="s">
        <v>781</v>
      </c>
      <c r="F141" s="108" t="s">
        <v>780</v>
      </c>
      <c r="G141" s="108" t="s">
        <v>124</v>
      </c>
      <c r="H141" s="108">
        <v>1</v>
      </c>
      <c r="I141" s="477">
        <v>0</v>
      </c>
      <c r="J141" s="171"/>
      <c r="K141" s="104"/>
      <c r="L141" s="104"/>
      <c r="M141" s="102"/>
      <c r="N141" s="104"/>
      <c r="O141" s="102"/>
      <c r="P141" s="104"/>
      <c r="Q141" s="102"/>
      <c r="R141" s="102"/>
      <c r="S141" s="102"/>
      <c r="T141" s="102"/>
      <c r="U141" s="102"/>
      <c r="V141" s="102"/>
      <c r="W141" s="102"/>
      <c r="X141" s="102"/>
      <c r="Y141" s="102"/>
      <c r="Z141" s="102"/>
    </row>
    <row r="142" spans="1:26" ht="38.25" hidden="1" customHeight="1" x14ac:dyDescent="0.2">
      <c r="A142" s="2878"/>
      <c r="B142" s="479" t="s">
        <v>752</v>
      </c>
      <c r="C142" s="2873" t="s">
        <v>776</v>
      </c>
      <c r="D142" s="2835"/>
      <c r="E142" s="473" t="s">
        <v>775</v>
      </c>
      <c r="F142" s="108" t="s">
        <v>774</v>
      </c>
      <c r="G142" s="108" t="s">
        <v>124</v>
      </c>
      <c r="H142" s="108">
        <v>18</v>
      </c>
      <c r="I142" s="477">
        <v>0</v>
      </c>
      <c r="J142" s="171"/>
      <c r="K142" s="104"/>
      <c r="L142" s="104"/>
      <c r="M142" s="102"/>
      <c r="N142" s="104"/>
      <c r="O142" s="102"/>
      <c r="P142" s="104"/>
      <c r="Q142" s="102"/>
      <c r="R142" s="102"/>
      <c r="S142" s="102"/>
      <c r="T142" s="102"/>
      <c r="U142" s="102"/>
      <c r="V142" s="102"/>
      <c r="W142" s="102"/>
      <c r="X142" s="102"/>
      <c r="Y142" s="102"/>
      <c r="Z142" s="102"/>
    </row>
    <row r="143" spans="1:26" ht="15.75" hidden="1" customHeight="1" x14ac:dyDescent="0.2">
      <c r="A143" s="2878"/>
      <c r="B143" s="479" t="s">
        <v>752</v>
      </c>
      <c r="C143" s="2835"/>
      <c r="D143" s="2835"/>
      <c r="E143" s="473" t="s">
        <v>773</v>
      </c>
      <c r="F143" s="108" t="s">
        <v>772</v>
      </c>
      <c r="G143" s="108">
        <v>20</v>
      </c>
      <c r="H143" s="108">
        <v>24</v>
      </c>
      <c r="I143" s="477">
        <v>1</v>
      </c>
      <c r="J143" s="171"/>
      <c r="K143" s="104"/>
      <c r="L143" s="104"/>
      <c r="M143" s="102"/>
      <c r="N143" s="104"/>
      <c r="O143" s="102"/>
      <c r="P143" s="104"/>
      <c r="Q143" s="102"/>
      <c r="R143" s="102"/>
      <c r="S143" s="102"/>
      <c r="T143" s="102"/>
      <c r="U143" s="102"/>
      <c r="V143" s="102"/>
      <c r="W143" s="102"/>
      <c r="X143" s="102"/>
      <c r="Y143" s="102"/>
      <c r="Z143" s="102"/>
    </row>
    <row r="144" spans="1:26" ht="15.75" hidden="1" customHeight="1" x14ac:dyDescent="0.2">
      <c r="A144" s="2878"/>
      <c r="B144" s="479" t="s">
        <v>752</v>
      </c>
      <c r="C144" s="2835"/>
      <c r="D144" s="2835"/>
      <c r="E144" s="473" t="s">
        <v>766</v>
      </c>
      <c r="F144" s="108" t="s">
        <v>765</v>
      </c>
      <c r="G144" s="120">
        <v>0.6</v>
      </c>
      <c r="H144" s="120">
        <v>1</v>
      </c>
      <c r="I144" s="477">
        <v>0</v>
      </c>
      <c r="J144" s="171"/>
      <c r="K144" s="104"/>
      <c r="L144" s="104"/>
      <c r="M144" s="102"/>
      <c r="N144" s="104"/>
      <c r="O144" s="102"/>
      <c r="P144" s="104"/>
      <c r="Q144" s="102"/>
      <c r="R144" s="102"/>
      <c r="S144" s="102"/>
      <c r="T144" s="102"/>
      <c r="U144" s="102"/>
      <c r="V144" s="102"/>
      <c r="W144" s="102"/>
      <c r="X144" s="102"/>
      <c r="Y144" s="102"/>
      <c r="Z144" s="102"/>
    </row>
    <row r="145" spans="1:26" ht="15.75" hidden="1" customHeight="1" x14ac:dyDescent="0.2">
      <c r="A145" s="2878"/>
      <c r="B145" s="479" t="s">
        <v>752</v>
      </c>
      <c r="C145" s="2835"/>
      <c r="D145" s="2835"/>
      <c r="E145" s="473" t="s">
        <v>1220</v>
      </c>
      <c r="F145" s="198" t="s">
        <v>762</v>
      </c>
      <c r="G145" s="482">
        <v>9</v>
      </c>
      <c r="H145" s="482">
        <v>15</v>
      </c>
      <c r="I145" s="477">
        <v>1</v>
      </c>
      <c r="J145" s="171"/>
      <c r="K145" s="104"/>
      <c r="L145" s="104"/>
      <c r="M145" s="102"/>
      <c r="N145" s="104"/>
      <c r="O145" s="102"/>
      <c r="P145" s="104"/>
      <c r="Q145" s="102"/>
      <c r="R145" s="102"/>
      <c r="S145" s="102"/>
      <c r="T145" s="102"/>
      <c r="U145" s="102"/>
      <c r="V145" s="102"/>
      <c r="W145" s="102"/>
      <c r="X145" s="102"/>
      <c r="Y145" s="102"/>
      <c r="Z145" s="102"/>
    </row>
    <row r="146" spans="1:26" ht="15.75" hidden="1" customHeight="1" x14ac:dyDescent="0.2">
      <c r="A146" s="2878"/>
      <c r="B146" s="479" t="s">
        <v>752</v>
      </c>
      <c r="C146" s="2836"/>
      <c r="D146" s="2836"/>
      <c r="E146" s="473" t="s">
        <v>757</v>
      </c>
      <c r="F146" s="473" t="s">
        <v>129</v>
      </c>
      <c r="G146" s="478">
        <v>0.7</v>
      </c>
      <c r="H146" s="478">
        <v>1</v>
      </c>
      <c r="I146" s="477">
        <v>0.1</v>
      </c>
      <c r="J146" s="171"/>
      <c r="K146" s="104"/>
      <c r="L146" s="104"/>
      <c r="M146" s="102"/>
      <c r="N146" s="104"/>
      <c r="O146" s="102"/>
      <c r="P146" s="104"/>
      <c r="Q146" s="102"/>
      <c r="R146" s="102"/>
      <c r="S146" s="102"/>
      <c r="T146" s="102"/>
      <c r="U146" s="102"/>
      <c r="V146" s="102"/>
      <c r="W146" s="102"/>
      <c r="X146" s="102"/>
      <c r="Y146" s="102"/>
      <c r="Z146" s="102"/>
    </row>
    <row r="147" spans="1:26" ht="15.75" hidden="1" customHeight="1" x14ac:dyDescent="0.2">
      <c r="A147" s="2878"/>
      <c r="B147" s="479" t="s">
        <v>752</v>
      </c>
      <c r="C147" s="473" t="s">
        <v>751</v>
      </c>
      <c r="D147" s="1147" t="s">
        <v>750</v>
      </c>
      <c r="E147" s="473" t="s">
        <v>749</v>
      </c>
      <c r="F147" s="108" t="s">
        <v>748</v>
      </c>
      <c r="G147" s="108">
        <v>1</v>
      </c>
      <c r="H147" s="108">
        <v>5</v>
      </c>
      <c r="I147" s="472">
        <v>0</v>
      </c>
      <c r="J147" s="176"/>
      <c r="K147" s="104"/>
      <c r="L147" s="104"/>
      <c r="M147" s="102"/>
      <c r="N147" s="104"/>
      <c r="O147" s="102"/>
      <c r="P147" s="104"/>
      <c r="Q147" s="102"/>
      <c r="R147" s="102"/>
      <c r="S147" s="102"/>
      <c r="T147" s="102"/>
      <c r="U147" s="102"/>
      <c r="V147" s="102"/>
      <c r="W147" s="102"/>
      <c r="X147" s="102"/>
      <c r="Y147" s="102"/>
      <c r="Z147" s="102"/>
    </row>
    <row r="148" spans="1:26" ht="25.5" hidden="1" customHeight="1" x14ac:dyDescent="0.2">
      <c r="A148" s="2878"/>
      <c r="B148" s="479" t="s">
        <v>1158</v>
      </c>
      <c r="C148" s="3131" t="s">
        <v>1219</v>
      </c>
      <c r="D148" s="3133" t="s">
        <v>1218</v>
      </c>
      <c r="E148" s="450" t="s">
        <v>743</v>
      </c>
      <c r="F148" s="449" t="s">
        <v>659</v>
      </c>
      <c r="G148" s="455">
        <v>0.3</v>
      </c>
      <c r="H148" s="455">
        <v>1</v>
      </c>
      <c r="I148" s="440">
        <v>0</v>
      </c>
      <c r="J148" s="104"/>
      <c r="K148" s="104"/>
      <c r="L148" s="104"/>
      <c r="M148" s="102"/>
      <c r="N148" s="104"/>
      <c r="O148" s="102"/>
      <c r="P148" s="104"/>
      <c r="Q148" s="102"/>
      <c r="R148" s="102"/>
      <c r="S148" s="102"/>
      <c r="T148" s="102"/>
      <c r="U148" s="102"/>
      <c r="V148" s="102"/>
      <c r="W148" s="102"/>
      <c r="X148" s="102"/>
      <c r="Y148" s="102"/>
      <c r="Z148" s="102"/>
    </row>
    <row r="149" spans="1:26" ht="15.75" hidden="1" customHeight="1" x14ac:dyDescent="0.2">
      <c r="A149" s="2878"/>
      <c r="B149" s="479" t="s">
        <v>1158</v>
      </c>
      <c r="C149" s="2835"/>
      <c r="D149" s="2917"/>
      <c r="E149" s="450" t="s">
        <v>742</v>
      </c>
      <c r="F149" s="449" t="s">
        <v>129</v>
      </c>
      <c r="G149" s="456" t="s">
        <v>124</v>
      </c>
      <c r="H149" s="455">
        <v>1</v>
      </c>
      <c r="I149" s="440">
        <v>0.2</v>
      </c>
      <c r="J149" s="176"/>
      <c r="K149" s="104"/>
      <c r="L149" s="104"/>
      <c r="M149" s="102"/>
      <c r="N149" s="104"/>
      <c r="O149" s="102"/>
      <c r="P149" s="104"/>
      <c r="Q149" s="102"/>
      <c r="R149" s="102"/>
      <c r="S149" s="102"/>
      <c r="T149" s="102"/>
      <c r="U149" s="102"/>
      <c r="V149" s="102"/>
      <c r="W149" s="102"/>
      <c r="X149" s="102"/>
      <c r="Y149" s="102"/>
      <c r="Z149" s="102"/>
    </row>
    <row r="150" spans="1:26" ht="15.75" hidden="1" customHeight="1" x14ac:dyDescent="0.2">
      <c r="A150" s="2878"/>
      <c r="B150" s="479" t="s">
        <v>1158</v>
      </c>
      <c r="C150" s="2836"/>
      <c r="D150" s="2865"/>
      <c r="E150" s="450" t="s">
        <v>741</v>
      </c>
      <c r="F150" s="449" t="s">
        <v>129</v>
      </c>
      <c r="G150" s="456" t="s">
        <v>124</v>
      </c>
      <c r="H150" s="455">
        <v>1</v>
      </c>
      <c r="I150" s="440">
        <v>0.2</v>
      </c>
      <c r="J150" s="176"/>
      <c r="K150" s="104"/>
      <c r="L150" s="104"/>
      <c r="M150" s="102"/>
      <c r="N150" s="104"/>
      <c r="O150" s="102"/>
      <c r="P150" s="104"/>
      <c r="Q150" s="102"/>
      <c r="R150" s="102"/>
      <c r="S150" s="102"/>
      <c r="T150" s="102"/>
      <c r="U150" s="102"/>
      <c r="V150" s="102"/>
      <c r="W150" s="102"/>
      <c r="X150" s="102"/>
      <c r="Y150" s="102"/>
      <c r="Z150" s="102"/>
    </row>
    <row r="151" spans="1:26" ht="15.75" hidden="1" customHeight="1" x14ac:dyDescent="0.2">
      <c r="A151" s="2878"/>
      <c r="B151" s="479" t="s">
        <v>1158</v>
      </c>
      <c r="C151" s="3131" t="s">
        <v>1217</v>
      </c>
      <c r="D151" s="458" t="s">
        <v>1216</v>
      </c>
      <c r="E151" s="450" t="s">
        <v>740</v>
      </c>
      <c r="F151" s="449" t="s">
        <v>739</v>
      </c>
      <c r="G151" s="456" t="s">
        <v>124</v>
      </c>
      <c r="H151" s="455">
        <v>1</v>
      </c>
      <c r="I151" s="440">
        <v>0.1</v>
      </c>
      <c r="J151" s="176"/>
      <c r="K151" s="104"/>
      <c r="L151" s="104"/>
      <c r="M151" s="102"/>
      <c r="N151" s="104"/>
      <c r="O151" s="102"/>
      <c r="P151" s="104"/>
      <c r="Q151" s="102"/>
      <c r="R151" s="102"/>
      <c r="S151" s="102"/>
      <c r="T151" s="102"/>
      <c r="U151" s="102"/>
      <c r="V151" s="102"/>
      <c r="W151" s="102"/>
      <c r="X151" s="102"/>
      <c r="Y151" s="102"/>
      <c r="Z151" s="102"/>
    </row>
    <row r="152" spans="1:26" ht="102" hidden="1" customHeight="1" x14ac:dyDescent="0.2">
      <c r="A152" s="2878"/>
      <c r="B152" s="479" t="s">
        <v>1158</v>
      </c>
      <c r="C152" s="2835"/>
      <c r="D152" s="458" t="s">
        <v>1215</v>
      </c>
      <c r="E152" s="450" t="s">
        <v>738</v>
      </c>
      <c r="F152" s="449" t="s">
        <v>737</v>
      </c>
      <c r="G152" s="449">
        <v>1</v>
      </c>
      <c r="H152" s="441">
        <v>10</v>
      </c>
      <c r="I152" s="440">
        <v>1</v>
      </c>
      <c r="J152" s="176"/>
      <c r="K152" s="104"/>
      <c r="L152" s="104"/>
      <c r="M152" s="102"/>
      <c r="N152" s="104"/>
      <c r="O152" s="102"/>
      <c r="P152" s="104"/>
      <c r="Q152" s="102"/>
      <c r="R152" s="102"/>
      <c r="S152" s="102"/>
      <c r="T152" s="102"/>
      <c r="U152" s="102"/>
      <c r="V152" s="102"/>
      <c r="W152" s="102"/>
      <c r="X152" s="102"/>
      <c r="Y152" s="102"/>
      <c r="Z152" s="102"/>
    </row>
    <row r="153" spans="1:26" ht="15.75" hidden="1" customHeight="1" x14ac:dyDescent="0.2">
      <c r="A153" s="2878"/>
      <c r="B153" s="479" t="s">
        <v>1158</v>
      </c>
      <c r="C153" s="2835"/>
      <c r="D153" s="3132" t="s">
        <v>1214</v>
      </c>
      <c r="E153" s="450" t="s">
        <v>736</v>
      </c>
      <c r="F153" s="449" t="s">
        <v>129</v>
      </c>
      <c r="G153" s="456" t="s">
        <v>124</v>
      </c>
      <c r="H153" s="455">
        <v>1</v>
      </c>
      <c r="I153" s="440">
        <v>0.2</v>
      </c>
      <c r="J153" s="176"/>
      <c r="K153" s="104"/>
      <c r="L153" s="104"/>
      <c r="M153" s="102"/>
      <c r="N153" s="104"/>
      <c r="O153" s="102"/>
      <c r="P153" s="104"/>
      <c r="Q153" s="102"/>
      <c r="R153" s="102"/>
      <c r="S153" s="102"/>
      <c r="T153" s="102"/>
      <c r="U153" s="102"/>
      <c r="V153" s="102"/>
      <c r="W153" s="102"/>
      <c r="X153" s="102"/>
      <c r="Y153" s="102"/>
      <c r="Z153" s="102"/>
    </row>
    <row r="154" spans="1:26" ht="15.75" hidden="1" customHeight="1" x14ac:dyDescent="0.2">
      <c r="A154" s="2878"/>
      <c r="B154" s="479" t="s">
        <v>1158</v>
      </c>
      <c r="C154" s="2835"/>
      <c r="D154" s="2917"/>
      <c r="E154" s="450" t="s">
        <v>735</v>
      </c>
      <c r="F154" s="449" t="s">
        <v>129</v>
      </c>
      <c r="G154" s="456" t="s">
        <v>124</v>
      </c>
      <c r="H154" s="455">
        <v>1</v>
      </c>
      <c r="I154" s="440">
        <v>0.15</v>
      </c>
      <c r="J154" s="176"/>
      <c r="K154" s="104"/>
      <c r="L154" s="104"/>
      <c r="M154" s="102"/>
      <c r="N154" s="104"/>
      <c r="O154" s="102"/>
      <c r="P154" s="104"/>
      <c r="Q154" s="102"/>
      <c r="R154" s="102"/>
      <c r="S154" s="102"/>
      <c r="T154" s="102"/>
      <c r="U154" s="102"/>
      <c r="V154" s="102"/>
      <c r="W154" s="102"/>
      <c r="X154" s="102"/>
      <c r="Y154" s="102"/>
      <c r="Z154" s="102"/>
    </row>
    <row r="155" spans="1:26" ht="15.75" hidden="1" customHeight="1" x14ac:dyDescent="0.2">
      <c r="A155" s="2878"/>
      <c r="B155" s="479" t="s">
        <v>1158</v>
      </c>
      <c r="C155" s="2836"/>
      <c r="D155" s="2865"/>
      <c r="E155" s="450" t="s">
        <v>734</v>
      </c>
      <c r="F155" s="449" t="s">
        <v>571</v>
      </c>
      <c r="G155" s="456">
        <v>20</v>
      </c>
      <c r="H155" s="463">
        <v>100</v>
      </c>
      <c r="I155" s="440">
        <v>25</v>
      </c>
      <c r="J155" s="176"/>
      <c r="K155" s="104"/>
      <c r="L155" s="104"/>
      <c r="M155" s="102"/>
      <c r="N155" s="104"/>
      <c r="O155" s="102"/>
      <c r="P155" s="104"/>
      <c r="Q155" s="102"/>
      <c r="R155" s="102"/>
      <c r="S155" s="102"/>
      <c r="T155" s="102"/>
      <c r="U155" s="102"/>
      <c r="V155" s="102"/>
      <c r="W155" s="102"/>
      <c r="X155" s="102"/>
      <c r="Y155" s="102"/>
      <c r="Z155" s="102"/>
    </row>
    <row r="156" spans="1:26" ht="15.75" hidden="1" customHeight="1" x14ac:dyDescent="0.2">
      <c r="A156" s="2878"/>
      <c r="B156" s="479" t="s">
        <v>1158</v>
      </c>
      <c r="C156" s="3113" t="s">
        <v>1213</v>
      </c>
      <c r="D156" s="3132" t="s">
        <v>1212</v>
      </c>
      <c r="E156" s="460" t="s">
        <v>733</v>
      </c>
      <c r="F156" s="449" t="s">
        <v>470</v>
      </c>
      <c r="G156" s="462" t="s">
        <v>124</v>
      </c>
      <c r="H156" s="462">
        <v>1</v>
      </c>
      <c r="I156" s="443">
        <v>0</v>
      </c>
      <c r="J156" s="176"/>
      <c r="K156" s="104"/>
      <c r="L156" s="104"/>
      <c r="M156" s="102"/>
      <c r="N156" s="104"/>
      <c r="O156" s="102"/>
      <c r="P156" s="104"/>
      <c r="Q156" s="102"/>
      <c r="R156" s="102"/>
      <c r="S156" s="102"/>
      <c r="T156" s="102"/>
      <c r="U156" s="102"/>
      <c r="V156" s="102"/>
      <c r="W156" s="102"/>
      <c r="X156" s="102"/>
      <c r="Y156" s="102"/>
      <c r="Z156" s="102"/>
    </row>
    <row r="157" spans="1:26" ht="15.75" hidden="1" customHeight="1" x14ac:dyDescent="0.2">
      <c r="A157" s="2878"/>
      <c r="B157" s="479" t="s">
        <v>1158</v>
      </c>
      <c r="C157" s="2835"/>
      <c r="D157" s="2917"/>
      <c r="E157" s="450" t="s">
        <v>732</v>
      </c>
      <c r="F157" s="449" t="s">
        <v>129</v>
      </c>
      <c r="G157" s="456" t="s">
        <v>124</v>
      </c>
      <c r="H157" s="455">
        <v>1</v>
      </c>
      <c r="I157" s="440">
        <v>0.25</v>
      </c>
      <c r="J157" s="176"/>
      <c r="K157" s="104"/>
      <c r="L157" s="104"/>
      <c r="M157" s="102"/>
      <c r="N157" s="104"/>
      <c r="O157" s="102"/>
      <c r="P157" s="104"/>
      <c r="Q157" s="102"/>
      <c r="R157" s="102"/>
      <c r="S157" s="102"/>
      <c r="T157" s="102"/>
      <c r="U157" s="102"/>
      <c r="V157" s="102"/>
      <c r="W157" s="102"/>
      <c r="X157" s="102"/>
      <c r="Y157" s="102"/>
      <c r="Z157" s="102"/>
    </row>
    <row r="158" spans="1:26" ht="15.75" hidden="1" customHeight="1" x14ac:dyDescent="0.2">
      <c r="A158" s="2878"/>
      <c r="B158" s="479" t="s">
        <v>1158</v>
      </c>
      <c r="C158" s="2836"/>
      <c r="D158" s="2917"/>
      <c r="E158" s="450" t="s">
        <v>731</v>
      </c>
      <c r="F158" s="449" t="s">
        <v>129</v>
      </c>
      <c r="G158" s="456" t="s">
        <v>124</v>
      </c>
      <c r="H158" s="455">
        <v>1</v>
      </c>
      <c r="I158" s="443">
        <v>0.52</v>
      </c>
      <c r="J158" s="176"/>
      <c r="K158" s="104"/>
      <c r="L158" s="104"/>
      <c r="M158" s="102"/>
      <c r="N158" s="104"/>
      <c r="O158" s="102"/>
      <c r="P158" s="104"/>
      <c r="Q158" s="102"/>
      <c r="R158" s="102"/>
      <c r="S158" s="102"/>
      <c r="T158" s="102"/>
      <c r="U158" s="102"/>
      <c r="V158" s="102"/>
      <c r="W158" s="102"/>
      <c r="X158" s="102"/>
      <c r="Y158" s="102"/>
      <c r="Z158" s="102"/>
    </row>
    <row r="159" spans="1:26" ht="15.75" hidden="1" customHeight="1" x14ac:dyDescent="0.2">
      <c r="A159" s="2878"/>
      <c r="B159" s="479" t="s">
        <v>1158</v>
      </c>
      <c r="C159" s="450" t="s">
        <v>1211</v>
      </c>
      <c r="D159" s="458" t="s">
        <v>1210</v>
      </c>
      <c r="E159" s="450" t="s">
        <v>730</v>
      </c>
      <c r="F159" s="449" t="s">
        <v>729</v>
      </c>
      <c r="G159" s="461">
        <v>23000</v>
      </c>
      <c r="H159" s="461">
        <v>23000</v>
      </c>
      <c r="I159" s="440">
        <v>23000</v>
      </c>
      <c r="J159" s="176"/>
      <c r="K159" s="104"/>
      <c r="L159" s="104"/>
      <c r="M159" s="102"/>
      <c r="N159" s="104"/>
      <c r="O159" s="102"/>
      <c r="P159" s="104"/>
      <c r="Q159" s="102"/>
      <c r="R159" s="102"/>
      <c r="S159" s="102"/>
      <c r="T159" s="102"/>
      <c r="U159" s="102"/>
      <c r="V159" s="102"/>
      <c r="W159" s="102"/>
      <c r="X159" s="102"/>
      <c r="Y159" s="102"/>
      <c r="Z159" s="102"/>
    </row>
    <row r="160" spans="1:26" ht="15.75" hidden="1" customHeight="1" x14ac:dyDescent="0.2">
      <c r="A160" s="2878"/>
      <c r="B160" s="479" t="s">
        <v>1158</v>
      </c>
      <c r="C160" s="3113" t="s">
        <v>1209</v>
      </c>
      <c r="D160" s="3137" t="s">
        <v>1208</v>
      </c>
      <c r="E160" s="450" t="s">
        <v>728</v>
      </c>
      <c r="F160" s="449" t="s">
        <v>669</v>
      </c>
      <c r="G160" s="455" t="s">
        <v>124</v>
      </c>
      <c r="H160" s="455">
        <v>1</v>
      </c>
      <c r="I160" s="443">
        <v>0.25</v>
      </c>
      <c r="J160" s="176"/>
      <c r="K160" s="104"/>
      <c r="L160" s="104"/>
      <c r="M160" s="102"/>
      <c r="N160" s="104"/>
      <c r="O160" s="102"/>
      <c r="P160" s="104"/>
      <c r="Q160" s="102"/>
      <c r="R160" s="102"/>
      <c r="S160" s="102"/>
      <c r="T160" s="102"/>
      <c r="U160" s="102"/>
      <c r="V160" s="102"/>
      <c r="W160" s="102"/>
      <c r="X160" s="102"/>
      <c r="Y160" s="102"/>
      <c r="Z160" s="102"/>
    </row>
    <row r="161" spans="1:26" ht="15.75" hidden="1" customHeight="1" x14ac:dyDescent="0.2">
      <c r="A161" s="2878"/>
      <c r="B161" s="479" t="s">
        <v>1158</v>
      </c>
      <c r="C161" s="2835"/>
      <c r="D161" s="2835"/>
      <c r="E161" s="460" t="s">
        <v>727</v>
      </c>
      <c r="F161" s="449" t="s">
        <v>470</v>
      </c>
      <c r="G161" s="455">
        <v>0.1</v>
      </c>
      <c r="H161" s="455">
        <v>1</v>
      </c>
      <c r="I161" s="443">
        <v>0</v>
      </c>
      <c r="J161" s="176"/>
      <c r="K161" s="104"/>
      <c r="L161" s="104"/>
      <c r="M161" s="102"/>
      <c r="N161" s="104"/>
      <c r="O161" s="102"/>
      <c r="P161" s="104"/>
      <c r="Q161" s="102"/>
      <c r="R161" s="102"/>
      <c r="S161" s="102"/>
      <c r="T161" s="102"/>
      <c r="U161" s="102"/>
      <c r="V161" s="102"/>
      <c r="W161" s="102"/>
      <c r="X161" s="102"/>
      <c r="Y161" s="102"/>
      <c r="Z161" s="102"/>
    </row>
    <row r="162" spans="1:26" ht="25.5" hidden="1" customHeight="1" x14ac:dyDescent="0.2">
      <c r="A162" s="2878"/>
      <c r="B162" s="479" t="s">
        <v>1158</v>
      </c>
      <c r="C162" s="3131" t="s">
        <v>1207</v>
      </c>
      <c r="D162" s="3131" t="s">
        <v>1206</v>
      </c>
      <c r="E162" s="450" t="s">
        <v>726</v>
      </c>
      <c r="F162" s="458" t="s">
        <v>470</v>
      </c>
      <c r="G162" s="455">
        <v>0.3</v>
      </c>
      <c r="H162" s="455">
        <v>1</v>
      </c>
      <c r="I162" s="443">
        <v>0</v>
      </c>
      <c r="J162" s="176"/>
      <c r="K162" s="104"/>
      <c r="L162" s="104"/>
      <c r="M162" s="102"/>
      <c r="N162" s="104"/>
      <c r="O162" s="102"/>
      <c r="P162" s="104"/>
      <c r="Q162" s="102"/>
      <c r="R162" s="102"/>
      <c r="S162" s="102"/>
      <c r="T162" s="102"/>
      <c r="U162" s="102"/>
      <c r="V162" s="102"/>
      <c r="W162" s="102"/>
      <c r="X162" s="102"/>
      <c r="Y162" s="102"/>
      <c r="Z162" s="102"/>
    </row>
    <row r="163" spans="1:26" ht="15.75" hidden="1" customHeight="1" x14ac:dyDescent="0.2">
      <c r="A163" s="2878"/>
      <c r="B163" s="479" t="s">
        <v>1158</v>
      </c>
      <c r="C163" s="2835"/>
      <c r="D163" s="2835"/>
      <c r="E163" s="459" t="s">
        <v>725</v>
      </c>
      <c r="F163" s="458" t="s">
        <v>129</v>
      </c>
      <c r="G163" s="449" t="s">
        <v>124</v>
      </c>
      <c r="H163" s="455">
        <v>1</v>
      </c>
      <c r="I163" s="443">
        <v>0.25</v>
      </c>
      <c r="J163" s="176"/>
      <c r="K163" s="104"/>
      <c r="L163" s="104"/>
      <c r="M163" s="102"/>
      <c r="N163" s="104"/>
      <c r="O163" s="102"/>
      <c r="P163" s="104"/>
      <c r="Q163" s="102"/>
      <c r="R163" s="102"/>
      <c r="S163" s="102"/>
      <c r="T163" s="102"/>
      <c r="U163" s="102"/>
      <c r="V163" s="102"/>
      <c r="W163" s="102"/>
      <c r="X163" s="102"/>
      <c r="Y163" s="102"/>
      <c r="Z163" s="102"/>
    </row>
    <row r="164" spans="1:26" ht="15.75" hidden="1" customHeight="1" x14ac:dyDescent="0.2">
      <c r="A164" s="2878"/>
      <c r="B164" s="479" t="s">
        <v>1158</v>
      </c>
      <c r="C164" s="2835"/>
      <c r="D164" s="2835"/>
      <c r="E164" s="457" t="s">
        <v>724</v>
      </c>
      <c r="F164" s="449" t="s">
        <v>129</v>
      </c>
      <c r="G164" s="456" t="s">
        <v>124</v>
      </c>
      <c r="H164" s="455">
        <v>1</v>
      </c>
      <c r="I164" s="443">
        <v>0.25</v>
      </c>
      <c r="J164" s="176"/>
      <c r="K164" s="104"/>
      <c r="L164" s="104"/>
      <c r="M164" s="102"/>
      <c r="N164" s="104"/>
      <c r="O164" s="102"/>
      <c r="P164" s="104"/>
      <c r="Q164" s="102"/>
      <c r="R164" s="102"/>
      <c r="S164" s="102"/>
      <c r="T164" s="102"/>
      <c r="U164" s="102"/>
      <c r="V164" s="102"/>
      <c r="W164" s="102"/>
      <c r="X164" s="102"/>
      <c r="Y164" s="102"/>
      <c r="Z164" s="102"/>
    </row>
    <row r="165" spans="1:26" ht="15.75" hidden="1" customHeight="1" x14ac:dyDescent="0.2">
      <c r="A165" s="2878"/>
      <c r="B165" s="479" t="s">
        <v>1158</v>
      </c>
      <c r="C165" s="2836"/>
      <c r="D165" s="2836"/>
      <c r="E165" s="454" t="s">
        <v>723</v>
      </c>
      <c r="F165" s="453" t="s">
        <v>129</v>
      </c>
      <c r="G165" s="452" t="s">
        <v>124</v>
      </c>
      <c r="H165" s="451">
        <v>0.25</v>
      </c>
      <c r="I165" s="443">
        <v>0.05</v>
      </c>
      <c r="J165" s="176"/>
      <c r="K165" s="104"/>
      <c r="L165" s="104"/>
      <c r="M165" s="102"/>
      <c r="N165" s="104"/>
      <c r="O165" s="102"/>
      <c r="P165" s="104"/>
      <c r="Q165" s="102"/>
      <c r="R165" s="102"/>
      <c r="S165" s="102"/>
      <c r="T165" s="102"/>
      <c r="U165" s="102"/>
      <c r="V165" s="102"/>
      <c r="W165" s="102"/>
      <c r="X165" s="102"/>
      <c r="Y165" s="102"/>
      <c r="Z165" s="102"/>
    </row>
    <row r="166" spans="1:26" ht="15.75" hidden="1" customHeight="1" x14ac:dyDescent="0.2">
      <c r="A166" s="2878"/>
      <c r="B166" s="479" t="s">
        <v>1158</v>
      </c>
      <c r="C166" s="1146" t="s">
        <v>1204</v>
      </c>
      <c r="D166" s="460" t="s">
        <v>1203</v>
      </c>
      <c r="E166" s="450" t="s">
        <v>722</v>
      </c>
      <c r="F166" s="449" t="s">
        <v>531</v>
      </c>
      <c r="G166" s="441" t="s">
        <v>124</v>
      </c>
      <c r="H166" s="449">
        <v>600</v>
      </c>
      <c r="I166" s="437">
        <v>100</v>
      </c>
      <c r="J166" s="176"/>
      <c r="K166" s="104"/>
      <c r="L166" s="104"/>
      <c r="M166" s="102"/>
      <c r="N166" s="104"/>
      <c r="O166" s="102"/>
      <c r="P166" s="104"/>
      <c r="Q166" s="102"/>
      <c r="R166" s="102"/>
      <c r="S166" s="102"/>
      <c r="T166" s="102"/>
      <c r="U166" s="102"/>
      <c r="V166" s="102"/>
      <c r="W166" s="102"/>
      <c r="X166" s="102"/>
      <c r="Y166" s="102"/>
      <c r="Z166" s="102"/>
    </row>
    <row r="167" spans="1:26" ht="15.75" hidden="1" customHeight="1" x14ac:dyDescent="0.2">
      <c r="A167" s="2878"/>
      <c r="B167" s="479" t="s">
        <v>1158</v>
      </c>
      <c r="C167" s="3139" t="s">
        <v>1202</v>
      </c>
      <c r="D167" s="3131" t="s">
        <v>1201</v>
      </c>
      <c r="E167" s="442" t="s">
        <v>721</v>
      </c>
      <c r="F167" s="448" t="s">
        <v>720</v>
      </c>
      <c r="G167" s="447">
        <v>0</v>
      </c>
      <c r="H167" s="446">
        <v>1</v>
      </c>
      <c r="I167" s="445">
        <v>1</v>
      </c>
      <c r="J167" s="176"/>
      <c r="K167" s="104"/>
      <c r="L167" s="104"/>
      <c r="M167" s="102"/>
      <c r="N167" s="104"/>
      <c r="O167" s="102"/>
      <c r="P167" s="104"/>
      <c r="Q167" s="102"/>
      <c r="R167" s="102"/>
      <c r="S167" s="102"/>
      <c r="T167" s="102"/>
      <c r="U167" s="102"/>
      <c r="V167" s="102"/>
      <c r="W167" s="102"/>
      <c r="X167" s="102"/>
      <c r="Y167" s="102"/>
      <c r="Z167" s="102"/>
    </row>
    <row r="168" spans="1:26" ht="15.75" hidden="1" customHeight="1" x14ac:dyDescent="0.2">
      <c r="A168" s="2878"/>
      <c r="B168" s="479" t="s">
        <v>1158</v>
      </c>
      <c r="C168" s="2836"/>
      <c r="D168" s="2836"/>
      <c r="E168" s="442" t="s">
        <v>719</v>
      </c>
      <c r="F168" s="441" t="s">
        <v>129</v>
      </c>
      <c r="G168" s="441" t="s">
        <v>124</v>
      </c>
      <c r="H168" s="444">
        <v>0.25</v>
      </c>
      <c r="I168" s="443">
        <v>0.05</v>
      </c>
      <c r="J168" s="176"/>
      <c r="K168" s="104"/>
      <c r="L168" s="104"/>
      <c r="M168" s="102"/>
      <c r="N168" s="104"/>
      <c r="O168" s="102"/>
      <c r="P168" s="104"/>
      <c r="Q168" s="102"/>
      <c r="R168" s="102"/>
      <c r="S168" s="102"/>
      <c r="T168" s="102"/>
      <c r="U168" s="102"/>
      <c r="V168" s="102"/>
      <c r="W168" s="102"/>
      <c r="X168" s="102"/>
      <c r="Y168" s="102"/>
      <c r="Z168" s="102"/>
    </row>
    <row r="169" spans="1:26" ht="15.75" hidden="1" customHeight="1" x14ac:dyDescent="0.2">
      <c r="A169" s="2878"/>
      <c r="B169" s="479" t="s">
        <v>1158</v>
      </c>
      <c r="C169" s="3129" t="s">
        <v>1200</v>
      </c>
      <c r="D169" s="3130" t="s">
        <v>1199</v>
      </c>
      <c r="E169" s="442" t="s">
        <v>718</v>
      </c>
      <c r="F169" s="441" t="s">
        <v>129</v>
      </c>
      <c r="G169" s="444">
        <v>0</v>
      </c>
      <c r="H169" s="444">
        <v>1</v>
      </c>
      <c r="I169" s="443">
        <v>0.5</v>
      </c>
      <c r="J169" s="176"/>
      <c r="K169" s="104"/>
      <c r="L169" s="104"/>
      <c r="M169" s="102"/>
      <c r="N169" s="104"/>
      <c r="O169" s="102"/>
      <c r="P169" s="104"/>
      <c r="Q169" s="102"/>
      <c r="R169" s="102"/>
      <c r="S169" s="102"/>
      <c r="T169" s="102"/>
      <c r="U169" s="102"/>
      <c r="V169" s="102"/>
      <c r="W169" s="102"/>
      <c r="X169" s="102"/>
      <c r="Y169" s="102"/>
      <c r="Z169" s="102"/>
    </row>
    <row r="170" spans="1:26" ht="15.75" hidden="1" customHeight="1" x14ac:dyDescent="0.2">
      <c r="A170" s="2878"/>
      <c r="B170" s="479" t="s">
        <v>1158</v>
      </c>
      <c r="C170" s="2835"/>
      <c r="D170" s="2878"/>
      <c r="E170" s="442" t="s">
        <v>717</v>
      </c>
      <c r="F170" s="441" t="s">
        <v>716</v>
      </c>
      <c r="G170" s="441">
        <v>2</v>
      </c>
      <c r="H170" s="441">
        <v>14</v>
      </c>
      <c r="I170" s="440">
        <v>2</v>
      </c>
      <c r="J170" s="176"/>
      <c r="K170" s="104"/>
      <c r="L170" s="104"/>
      <c r="M170" s="102"/>
      <c r="N170" s="104"/>
      <c r="O170" s="102"/>
      <c r="P170" s="104"/>
      <c r="Q170" s="102"/>
      <c r="R170" s="102"/>
      <c r="S170" s="102"/>
      <c r="T170" s="102"/>
      <c r="U170" s="102"/>
      <c r="V170" s="102"/>
      <c r="W170" s="102"/>
      <c r="X170" s="102"/>
      <c r="Y170" s="102"/>
      <c r="Z170" s="102"/>
    </row>
    <row r="171" spans="1:26" ht="15.75" hidden="1" customHeight="1" x14ac:dyDescent="0.2">
      <c r="A171" s="2878"/>
      <c r="B171" s="479" t="s">
        <v>1158</v>
      </c>
      <c r="C171" s="2835"/>
      <c r="D171" s="2864"/>
      <c r="E171" s="439" t="s">
        <v>715</v>
      </c>
      <c r="F171" s="438" t="s">
        <v>714</v>
      </c>
      <c r="G171" s="438">
        <v>2</v>
      </c>
      <c r="H171" s="438">
        <v>2</v>
      </c>
      <c r="I171" s="437">
        <v>2</v>
      </c>
      <c r="J171" s="176"/>
      <c r="K171" s="104"/>
      <c r="L171" s="104"/>
      <c r="M171" s="102"/>
      <c r="N171" s="104"/>
      <c r="O171" s="102"/>
      <c r="P171" s="104"/>
      <c r="Q171" s="102"/>
      <c r="R171" s="102"/>
      <c r="S171" s="102"/>
      <c r="T171" s="102"/>
      <c r="U171" s="102"/>
      <c r="V171" s="102"/>
      <c r="W171" s="102"/>
      <c r="X171" s="102"/>
      <c r="Y171" s="102"/>
      <c r="Z171" s="102"/>
    </row>
    <row r="172" spans="1:26" ht="38.25" hidden="1" customHeight="1" x14ac:dyDescent="0.2">
      <c r="A172" s="2878"/>
      <c r="B172" s="104" t="s">
        <v>1115</v>
      </c>
      <c r="C172" s="3136" t="s">
        <v>1198</v>
      </c>
      <c r="D172" s="198" t="s">
        <v>1197</v>
      </c>
      <c r="E172" s="198" t="s">
        <v>713</v>
      </c>
      <c r="F172" s="108" t="s">
        <v>194</v>
      </c>
      <c r="G172" s="108">
        <v>0</v>
      </c>
      <c r="H172" s="108">
        <v>16</v>
      </c>
      <c r="I172" s="436">
        <v>2</v>
      </c>
      <c r="J172" s="104"/>
      <c r="K172" s="104"/>
      <c r="L172" s="104"/>
      <c r="M172" s="102"/>
      <c r="N172" s="104"/>
      <c r="O172" s="102"/>
      <c r="P172" s="104"/>
      <c r="Q172" s="102"/>
      <c r="R172" s="102"/>
      <c r="S172" s="102"/>
      <c r="T172" s="102"/>
      <c r="U172" s="102"/>
      <c r="V172" s="102"/>
      <c r="W172" s="102"/>
      <c r="X172" s="102"/>
      <c r="Y172" s="102"/>
      <c r="Z172" s="102"/>
    </row>
    <row r="173" spans="1:26" ht="15.75" hidden="1" customHeight="1" x14ac:dyDescent="0.2">
      <c r="A173" s="2878"/>
      <c r="B173" s="104" t="s">
        <v>1115</v>
      </c>
      <c r="C173" s="2835"/>
      <c r="D173" s="198" t="s">
        <v>1196</v>
      </c>
      <c r="E173" s="198" t="s">
        <v>712</v>
      </c>
      <c r="F173" s="108" t="s">
        <v>227</v>
      </c>
      <c r="G173" s="120">
        <v>0</v>
      </c>
      <c r="H173" s="120">
        <v>0.4</v>
      </c>
      <c r="I173" s="434">
        <v>0.1</v>
      </c>
      <c r="J173" s="104"/>
      <c r="K173" s="104"/>
      <c r="L173" s="104"/>
      <c r="M173" s="102"/>
      <c r="N173" s="104"/>
      <c r="O173" s="102"/>
      <c r="P173" s="104"/>
      <c r="Q173" s="102"/>
      <c r="R173" s="102"/>
      <c r="S173" s="102"/>
      <c r="T173" s="102"/>
      <c r="U173" s="102"/>
      <c r="V173" s="102"/>
      <c r="W173" s="102"/>
      <c r="X173" s="102"/>
      <c r="Y173" s="102"/>
      <c r="Z173" s="102"/>
    </row>
    <row r="174" spans="1:26" ht="15.75" hidden="1" customHeight="1" x14ac:dyDescent="0.2">
      <c r="A174" s="2878"/>
      <c r="B174" s="104" t="s">
        <v>1115</v>
      </c>
      <c r="C174" s="2835"/>
      <c r="D174" s="198" t="s">
        <v>705</v>
      </c>
      <c r="E174" s="198" t="s">
        <v>711</v>
      </c>
      <c r="F174" s="108" t="s">
        <v>710</v>
      </c>
      <c r="G174" s="108" t="s">
        <v>709</v>
      </c>
      <c r="H174" s="108" t="s">
        <v>708</v>
      </c>
      <c r="I174" s="436">
        <v>250</v>
      </c>
      <c r="J174" s="104"/>
      <c r="K174" s="104"/>
      <c r="L174" s="104"/>
      <c r="M174" s="102"/>
      <c r="N174" s="104"/>
      <c r="O174" s="102"/>
      <c r="P174" s="104"/>
      <c r="Q174" s="102"/>
      <c r="R174" s="102"/>
      <c r="S174" s="102"/>
      <c r="T174" s="102"/>
      <c r="U174" s="102"/>
      <c r="V174" s="102"/>
      <c r="W174" s="102"/>
      <c r="X174" s="102"/>
      <c r="Y174" s="102"/>
      <c r="Z174" s="102"/>
    </row>
    <row r="175" spans="1:26" ht="15.75" hidden="1" customHeight="1" x14ac:dyDescent="0.2">
      <c r="A175" s="2878"/>
      <c r="B175" s="104" t="s">
        <v>1115</v>
      </c>
      <c r="C175" s="2835"/>
      <c r="D175" s="195" t="s">
        <v>1195</v>
      </c>
      <c r="E175" s="198" t="s">
        <v>707</v>
      </c>
      <c r="F175" s="108" t="s">
        <v>194</v>
      </c>
      <c r="G175" s="108">
        <v>0</v>
      </c>
      <c r="H175" s="108">
        <v>16</v>
      </c>
      <c r="I175" s="436">
        <v>2</v>
      </c>
      <c r="J175" s="104"/>
      <c r="K175" s="104"/>
      <c r="L175" s="104"/>
      <c r="M175" s="102"/>
      <c r="N175" s="104"/>
      <c r="O175" s="102"/>
      <c r="P175" s="104"/>
      <c r="Q175" s="102"/>
      <c r="R175" s="102"/>
      <c r="S175" s="102"/>
      <c r="T175" s="102"/>
      <c r="U175" s="102"/>
      <c r="V175" s="102"/>
      <c r="W175" s="102"/>
      <c r="X175" s="102"/>
      <c r="Y175" s="102"/>
      <c r="Z175" s="102"/>
    </row>
    <row r="176" spans="1:26" ht="15.75" hidden="1" customHeight="1" x14ac:dyDescent="0.2">
      <c r="A176" s="2878"/>
      <c r="B176" s="104" t="s">
        <v>1115</v>
      </c>
      <c r="C176" s="2835"/>
      <c r="D176" s="195" t="s">
        <v>1194</v>
      </c>
      <c r="E176" s="198" t="s">
        <v>706</v>
      </c>
      <c r="F176" s="108" t="s">
        <v>227</v>
      </c>
      <c r="G176" s="108">
        <v>0</v>
      </c>
      <c r="H176" s="120">
        <v>1</v>
      </c>
      <c r="I176" s="434">
        <v>0.1</v>
      </c>
      <c r="J176" s="104"/>
      <c r="K176" s="104"/>
      <c r="L176" s="104"/>
      <c r="M176" s="102"/>
      <c r="N176" s="104"/>
      <c r="O176" s="102"/>
      <c r="P176" s="104"/>
      <c r="Q176" s="102"/>
      <c r="R176" s="102"/>
      <c r="S176" s="102"/>
      <c r="T176" s="102"/>
      <c r="U176" s="102"/>
      <c r="V176" s="102"/>
      <c r="W176" s="102"/>
      <c r="X176" s="102"/>
      <c r="Y176" s="102"/>
      <c r="Z176" s="102"/>
    </row>
    <row r="177" spans="1:26" ht="15.75" hidden="1" customHeight="1" x14ac:dyDescent="0.2">
      <c r="A177" s="2878"/>
      <c r="B177" s="104" t="s">
        <v>1115</v>
      </c>
      <c r="C177" s="2836"/>
      <c r="D177" s="198" t="s">
        <v>1193</v>
      </c>
      <c r="E177" s="198" t="s">
        <v>705</v>
      </c>
      <c r="F177" s="108" t="s">
        <v>51</v>
      </c>
      <c r="G177" s="108" t="s">
        <v>704</v>
      </c>
      <c r="H177" s="108" t="s">
        <v>703</v>
      </c>
      <c r="I177" s="435" t="s">
        <v>703</v>
      </c>
      <c r="J177" s="104"/>
      <c r="K177" s="104"/>
      <c r="L177" s="104"/>
      <c r="M177" s="102"/>
      <c r="N177" s="104"/>
      <c r="O177" s="102"/>
      <c r="P177" s="104"/>
      <c r="Q177" s="102"/>
      <c r="R177" s="102"/>
      <c r="S177" s="102"/>
      <c r="T177" s="102"/>
      <c r="U177" s="102"/>
      <c r="V177" s="102"/>
      <c r="W177" s="102"/>
      <c r="X177" s="102"/>
      <c r="Y177" s="102"/>
      <c r="Z177" s="102"/>
    </row>
    <row r="178" spans="1:26" ht="30" hidden="1" customHeight="1" x14ac:dyDescent="0.2">
      <c r="A178" s="2878"/>
      <c r="B178" s="104" t="s">
        <v>1115</v>
      </c>
      <c r="C178" s="3142" t="s">
        <v>1192</v>
      </c>
      <c r="D178" s="2873" t="s">
        <v>1191</v>
      </c>
      <c r="E178" s="198" t="s">
        <v>702</v>
      </c>
      <c r="F178" s="108" t="s">
        <v>227</v>
      </c>
      <c r="G178" s="120">
        <v>0</v>
      </c>
      <c r="H178" s="120">
        <v>1</v>
      </c>
      <c r="I178" s="434">
        <v>1</v>
      </c>
      <c r="J178" s="104"/>
      <c r="K178" s="104"/>
      <c r="L178" s="104"/>
      <c r="M178" s="102"/>
      <c r="N178" s="104"/>
      <c r="O178" s="102"/>
      <c r="P178" s="104"/>
      <c r="Q178" s="102"/>
      <c r="R178" s="102"/>
      <c r="S178" s="102"/>
      <c r="T178" s="102"/>
      <c r="U178" s="102"/>
      <c r="V178" s="102"/>
      <c r="W178" s="102"/>
      <c r="X178" s="102"/>
      <c r="Y178" s="102"/>
      <c r="Z178" s="102"/>
    </row>
    <row r="179" spans="1:26" ht="15.75" hidden="1" customHeight="1" x14ac:dyDescent="0.2">
      <c r="A179" s="2878"/>
      <c r="B179" s="104" t="s">
        <v>1115</v>
      </c>
      <c r="C179" s="2835"/>
      <c r="D179" s="2835"/>
      <c r="E179" s="198" t="s">
        <v>701</v>
      </c>
      <c r="F179" s="108" t="s">
        <v>227</v>
      </c>
      <c r="G179" s="120">
        <v>0</v>
      </c>
      <c r="H179" s="120">
        <v>1</v>
      </c>
      <c r="I179" s="434">
        <v>0.8</v>
      </c>
      <c r="J179" s="104"/>
      <c r="K179" s="104"/>
      <c r="L179" s="104"/>
      <c r="M179" s="102"/>
      <c r="N179" s="104"/>
      <c r="O179" s="102"/>
      <c r="P179" s="104"/>
      <c r="Q179" s="102"/>
      <c r="R179" s="102"/>
      <c r="S179" s="102"/>
      <c r="T179" s="102"/>
      <c r="U179" s="102"/>
      <c r="V179" s="102"/>
      <c r="W179" s="102"/>
      <c r="X179" s="102"/>
      <c r="Y179" s="102"/>
      <c r="Z179" s="102"/>
    </row>
    <row r="180" spans="1:26" ht="15.75" hidden="1" customHeight="1" x14ac:dyDescent="0.2">
      <c r="A180" s="2878"/>
      <c r="B180" s="104" t="s">
        <v>1115</v>
      </c>
      <c r="C180" s="2835"/>
      <c r="D180" s="2835"/>
      <c r="E180" s="198" t="s">
        <v>700</v>
      </c>
      <c r="F180" s="108" t="s">
        <v>227</v>
      </c>
      <c r="G180" s="120">
        <v>0</v>
      </c>
      <c r="H180" s="120">
        <v>1</v>
      </c>
      <c r="I180" s="434">
        <v>1</v>
      </c>
      <c r="J180" s="104"/>
      <c r="K180" s="104"/>
      <c r="L180" s="104"/>
      <c r="M180" s="102"/>
      <c r="N180" s="104"/>
      <c r="O180" s="102"/>
      <c r="P180" s="104"/>
      <c r="Q180" s="102"/>
      <c r="R180" s="102"/>
      <c r="S180" s="102"/>
      <c r="T180" s="102"/>
      <c r="U180" s="102"/>
      <c r="V180" s="102"/>
      <c r="W180" s="102"/>
      <c r="X180" s="102"/>
      <c r="Y180" s="102"/>
      <c r="Z180" s="102"/>
    </row>
    <row r="181" spans="1:26" ht="15.75" hidden="1" customHeight="1" x14ac:dyDescent="0.2">
      <c r="A181" s="2878"/>
      <c r="B181" s="104" t="s">
        <v>1115</v>
      </c>
      <c r="C181" s="2836"/>
      <c r="D181" s="2836"/>
      <c r="E181" s="198" t="s">
        <v>699</v>
      </c>
      <c r="F181" s="108" t="s">
        <v>227</v>
      </c>
      <c r="G181" s="120">
        <v>0</v>
      </c>
      <c r="H181" s="120">
        <v>1</v>
      </c>
      <c r="I181" s="434"/>
      <c r="J181" s="104"/>
      <c r="K181" s="104"/>
      <c r="L181" s="104"/>
      <c r="M181" s="102"/>
      <c r="N181" s="104"/>
      <c r="O181" s="102"/>
      <c r="P181" s="104"/>
      <c r="Q181" s="102"/>
      <c r="R181" s="102"/>
      <c r="S181" s="102"/>
      <c r="T181" s="102"/>
      <c r="U181" s="102"/>
      <c r="V181" s="102"/>
      <c r="W181" s="102"/>
      <c r="X181" s="102"/>
      <c r="Y181" s="102"/>
      <c r="Z181" s="102"/>
    </row>
    <row r="182" spans="1:26" ht="30" hidden="1" customHeight="1" x14ac:dyDescent="0.2">
      <c r="A182" s="2878"/>
      <c r="B182" s="104" t="s">
        <v>1115</v>
      </c>
      <c r="C182" s="3136" t="s">
        <v>1190</v>
      </c>
      <c r="D182" s="2873" t="s">
        <v>1189</v>
      </c>
      <c r="E182" s="198" t="s">
        <v>698</v>
      </c>
      <c r="F182" s="108" t="s">
        <v>51</v>
      </c>
      <c r="G182" s="108">
        <v>0</v>
      </c>
      <c r="H182" s="125">
        <v>1</v>
      </c>
      <c r="I182" s="434">
        <v>0.3</v>
      </c>
      <c r="J182" s="104"/>
      <c r="K182" s="104"/>
      <c r="L182" s="104"/>
      <c r="M182" s="102"/>
      <c r="N182" s="104"/>
      <c r="O182" s="102"/>
      <c r="P182" s="104"/>
      <c r="Q182" s="102"/>
      <c r="R182" s="102"/>
      <c r="S182" s="102"/>
      <c r="T182" s="102"/>
      <c r="U182" s="102"/>
      <c r="V182" s="102"/>
      <c r="W182" s="102"/>
      <c r="X182" s="102"/>
      <c r="Y182" s="102"/>
      <c r="Z182" s="102"/>
    </row>
    <row r="183" spans="1:26" ht="15.75" hidden="1" customHeight="1" x14ac:dyDescent="0.2">
      <c r="A183" s="2878"/>
      <c r="B183" s="104" t="s">
        <v>1115</v>
      </c>
      <c r="C183" s="2835"/>
      <c r="D183" s="2835"/>
      <c r="E183" s="198" t="s">
        <v>697</v>
      </c>
      <c r="F183" s="108" t="s">
        <v>51</v>
      </c>
      <c r="G183" s="108">
        <v>0</v>
      </c>
      <c r="H183" s="125">
        <v>1</v>
      </c>
      <c r="I183" s="434">
        <v>0.2</v>
      </c>
      <c r="J183" s="104"/>
      <c r="K183" s="104"/>
      <c r="L183" s="104"/>
      <c r="M183" s="102"/>
      <c r="N183" s="104"/>
      <c r="O183" s="102"/>
      <c r="P183" s="104"/>
      <c r="Q183" s="102"/>
      <c r="R183" s="102"/>
      <c r="S183" s="102"/>
      <c r="T183" s="102"/>
      <c r="U183" s="102"/>
      <c r="V183" s="102"/>
      <c r="W183" s="102"/>
      <c r="X183" s="102"/>
      <c r="Y183" s="102"/>
      <c r="Z183" s="102"/>
    </row>
    <row r="184" spans="1:26" ht="15.75" hidden="1" customHeight="1" x14ac:dyDescent="0.2">
      <c r="A184" s="2878"/>
      <c r="B184" s="104" t="s">
        <v>1115</v>
      </c>
      <c r="C184" s="2836"/>
      <c r="D184" s="2836"/>
      <c r="E184" s="198" t="s">
        <v>696</v>
      </c>
      <c r="F184" s="108" t="s">
        <v>51</v>
      </c>
      <c r="G184" s="108">
        <v>0</v>
      </c>
      <c r="H184" s="125">
        <v>1</v>
      </c>
      <c r="I184" s="434">
        <v>0.3</v>
      </c>
      <c r="J184" s="104"/>
      <c r="K184" s="104"/>
      <c r="L184" s="104"/>
      <c r="M184" s="102"/>
      <c r="N184" s="104"/>
      <c r="O184" s="102"/>
      <c r="P184" s="104"/>
      <c r="Q184" s="102"/>
      <c r="R184" s="102"/>
      <c r="S184" s="102"/>
      <c r="T184" s="102"/>
      <c r="U184" s="102"/>
      <c r="V184" s="102"/>
      <c r="W184" s="102"/>
      <c r="X184" s="102"/>
      <c r="Y184" s="102"/>
      <c r="Z184" s="102"/>
    </row>
    <row r="185" spans="1:26" ht="15.75" hidden="1" customHeight="1" x14ac:dyDescent="0.2">
      <c r="A185" s="2878"/>
      <c r="B185" s="176" t="s">
        <v>4</v>
      </c>
      <c r="C185" s="432" t="s">
        <v>92</v>
      </c>
      <c r="D185" s="3138" t="s">
        <v>91</v>
      </c>
      <c r="E185" s="424" t="s">
        <v>695</v>
      </c>
      <c r="F185" s="423" t="s">
        <v>14</v>
      </c>
      <c r="G185" s="423">
        <v>172</v>
      </c>
      <c r="H185" s="423">
        <v>656</v>
      </c>
      <c r="I185" s="433">
        <v>56</v>
      </c>
      <c r="J185" s="176"/>
      <c r="K185" s="104"/>
      <c r="L185" s="104"/>
      <c r="M185" s="102"/>
      <c r="N185" s="104"/>
      <c r="O185" s="102"/>
      <c r="P185" s="104"/>
      <c r="Q185" s="102"/>
      <c r="R185" s="102"/>
      <c r="S185" s="102"/>
      <c r="T185" s="102"/>
      <c r="U185" s="102"/>
      <c r="V185" s="102"/>
      <c r="W185" s="102"/>
      <c r="X185" s="102"/>
      <c r="Y185" s="102"/>
      <c r="Z185" s="102"/>
    </row>
    <row r="186" spans="1:26" ht="15.75" hidden="1" customHeight="1" x14ac:dyDescent="0.2">
      <c r="A186" s="2878"/>
      <c r="B186" s="176" t="s">
        <v>4</v>
      </c>
      <c r="C186" s="432" t="s">
        <v>86</v>
      </c>
      <c r="D186" s="2835"/>
      <c r="E186" s="424" t="s">
        <v>85</v>
      </c>
      <c r="F186" s="423" t="s">
        <v>14</v>
      </c>
      <c r="G186" s="423">
        <v>180</v>
      </c>
      <c r="H186" s="422">
        <v>8938</v>
      </c>
      <c r="I186" s="430">
        <v>0</v>
      </c>
      <c r="J186" s="176"/>
      <c r="K186" s="104"/>
      <c r="L186" s="104"/>
      <c r="M186" s="102"/>
      <c r="N186" s="104"/>
      <c r="O186" s="102"/>
      <c r="P186" s="104"/>
      <c r="Q186" s="102"/>
      <c r="R186" s="102"/>
      <c r="S186" s="102"/>
      <c r="T186" s="102"/>
      <c r="U186" s="102"/>
      <c r="V186" s="102"/>
      <c r="W186" s="102"/>
      <c r="X186" s="102"/>
      <c r="Y186" s="102"/>
      <c r="Z186" s="102"/>
    </row>
    <row r="187" spans="1:26" ht="15.75" hidden="1" customHeight="1" x14ac:dyDescent="0.2">
      <c r="A187" s="2878"/>
      <c r="B187" s="176" t="s">
        <v>4</v>
      </c>
      <c r="C187" s="1145" t="s">
        <v>82</v>
      </c>
      <c r="D187" s="2835"/>
      <c r="E187" s="424" t="s">
        <v>81</v>
      </c>
      <c r="F187" s="423" t="s">
        <v>51</v>
      </c>
      <c r="G187" s="423">
        <v>0</v>
      </c>
      <c r="H187" s="423">
        <v>1</v>
      </c>
      <c r="I187" s="431">
        <v>0.1</v>
      </c>
      <c r="J187" s="176"/>
      <c r="K187" s="104"/>
      <c r="L187" s="104"/>
      <c r="M187" s="102"/>
      <c r="N187" s="104"/>
      <c r="O187" s="102"/>
      <c r="P187" s="104"/>
      <c r="Q187" s="102"/>
      <c r="R187" s="102"/>
      <c r="S187" s="102"/>
      <c r="T187" s="102"/>
      <c r="U187" s="102"/>
      <c r="V187" s="102"/>
      <c r="W187" s="102"/>
      <c r="X187" s="102"/>
      <c r="Y187" s="102"/>
      <c r="Z187" s="102"/>
    </row>
    <row r="188" spans="1:26" ht="15.75" hidden="1" customHeight="1" x14ac:dyDescent="0.2">
      <c r="A188" s="2878"/>
      <c r="B188" s="176" t="s">
        <v>4</v>
      </c>
      <c r="C188" s="432" t="s">
        <v>77</v>
      </c>
      <c r="D188" s="2835"/>
      <c r="E188" s="429" t="s">
        <v>75</v>
      </c>
      <c r="F188" s="423" t="s">
        <v>103</v>
      </c>
      <c r="G188" s="423">
        <v>0</v>
      </c>
      <c r="H188" s="423">
        <v>167</v>
      </c>
      <c r="I188" s="431">
        <v>0</v>
      </c>
      <c r="J188" s="176"/>
      <c r="K188" s="104"/>
      <c r="L188" s="104"/>
      <c r="M188" s="102"/>
      <c r="N188" s="104"/>
      <c r="O188" s="102"/>
      <c r="P188" s="104"/>
      <c r="Q188" s="102"/>
      <c r="R188" s="102"/>
      <c r="S188" s="102"/>
      <c r="T188" s="102"/>
      <c r="U188" s="102"/>
      <c r="V188" s="102"/>
      <c r="W188" s="102"/>
      <c r="X188" s="102"/>
      <c r="Y188" s="102"/>
      <c r="Z188" s="102"/>
    </row>
    <row r="189" spans="1:26" ht="15.75" hidden="1" customHeight="1" x14ac:dyDescent="0.2">
      <c r="A189" s="2878"/>
      <c r="B189" s="176" t="s">
        <v>4</v>
      </c>
      <c r="C189" s="432" t="s">
        <v>1188</v>
      </c>
      <c r="D189" s="2835"/>
      <c r="E189" s="432" t="s">
        <v>71</v>
      </c>
      <c r="F189" s="423" t="s">
        <v>70</v>
      </c>
      <c r="G189" s="423">
        <v>0</v>
      </c>
      <c r="H189" s="423">
        <v>1</v>
      </c>
      <c r="I189" s="431" t="s">
        <v>694</v>
      </c>
      <c r="J189" s="176"/>
      <c r="K189" s="104"/>
      <c r="L189" s="104"/>
      <c r="M189" s="102"/>
      <c r="N189" s="104"/>
      <c r="O189" s="102"/>
      <c r="P189" s="104"/>
      <c r="Q189" s="102"/>
      <c r="R189" s="102"/>
      <c r="S189" s="102"/>
      <c r="T189" s="102"/>
      <c r="U189" s="102"/>
      <c r="V189" s="102"/>
      <c r="W189" s="102"/>
      <c r="X189" s="102"/>
      <c r="Y189" s="102"/>
      <c r="Z189" s="102"/>
    </row>
    <row r="190" spans="1:26" ht="15.75" hidden="1" customHeight="1" x14ac:dyDescent="0.2">
      <c r="A190" s="2878"/>
      <c r="B190" s="176" t="s">
        <v>4</v>
      </c>
      <c r="C190" s="432" t="s">
        <v>65</v>
      </c>
      <c r="D190" s="2835"/>
      <c r="E190" s="432" t="s">
        <v>64</v>
      </c>
      <c r="F190" s="423" t="s">
        <v>63</v>
      </c>
      <c r="G190" s="423">
        <v>0</v>
      </c>
      <c r="H190" s="423">
        <v>11</v>
      </c>
      <c r="I190" s="431">
        <v>0</v>
      </c>
      <c r="J190" s="176"/>
      <c r="K190" s="104"/>
      <c r="L190" s="104"/>
      <c r="M190" s="102"/>
      <c r="N190" s="104"/>
      <c r="O190" s="102"/>
      <c r="P190" s="104"/>
      <c r="Q190" s="102"/>
      <c r="R190" s="102"/>
      <c r="S190" s="102"/>
      <c r="T190" s="102"/>
      <c r="U190" s="102"/>
      <c r="V190" s="102"/>
      <c r="W190" s="102"/>
      <c r="X190" s="102"/>
      <c r="Y190" s="102"/>
      <c r="Z190" s="102"/>
    </row>
    <row r="191" spans="1:26" ht="15.75" hidden="1" customHeight="1" x14ac:dyDescent="0.2">
      <c r="A191" s="2878"/>
      <c r="B191" s="176" t="s">
        <v>4</v>
      </c>
      <c r="C191" s="432" t="s">
        <v>59</v>
      </c>
      <c r="D191" s="2835"/>
      <c r="E191" s="424" t="s">
        <v>58</v>
      </c>
      <c r="F191" s="423" t="s">
        <v>57</v>
      </c>
      <c r="G191" s="423">
        <v>0</v>
      </c>
      <c r="H191" s="423">
        <v>2</v>
      </c>
      <c r="I191" s="431">
        <v>0</v>
      </c>
      <c r="J191" s="176"/>
      <c r="K191" s="104"/>
      <c r="L191" s="104"/>
      <c r="M191" s="102"/>
      <c r="N191" s="104"/>
      <c r="O191" s="102"/>
      <c r="P191" s="104"/>
      <c r="Q191" s="102"/>
      <c r="R191" s="102"/>
      <c r="S191" s="102"/>
      <c r="T191" s="102"/>
      <c r="U191" s="102"/>
      <c r="V191" s="102"/>
      <c r="W191" s="102"/>
      <c r="X191" s="102"/>
      <c r="Y191" s="102"/>
      <c r="Z191" s="102"/>
    </row>
    <row r="192" spans="1:26" ht="15.75" hidden="1" customHeight="1" x14ac:dyDescent="0.2">
      <c r="A192" s="2878"/>
      <c r="B192" s="176" t="s">
        <v>4</v>
      </c>
      <c r="C192" s="432" t="s">
        <v>53</v>
      </c>
      <c r="D192" s="2835"/>
      <c r="E192" s="424" t="s">
        <v>52</v>
      </c>
      <c r="F192" s="423" t="s">
        <v>51</v>
      </c>
      <c r="G192" s="423">
        <v>0</v>
      </c>
      <c r="H192" s="423">
        <v>100</v>
      </c>
      <c r="I192" s="430" t="s">
        <v>694</v>
      </c>
      <c r="J192" s="176"/>
      <c r="K192" s="104"/>
      <c r="L192" s="104"/>
      <c r="M192" s="102"/>
      <c r="N192" s="104"/>
      <c r="O192" s="102"/>
      <c r="P192" s="104"/>
      <c r="Q192" s="102"/>
      <c r="R192" s="102"/>
      <c r="S192" s="102"/>
      <c r="T192" s="102"/>
      <c r="U192" s="102"/>
      <c r="V192" s="102"/>
      <c r="W192" s="102"/>
      <c r="X192" s="102"/>
      <c r="Y192" s="102"/>
      <c r="Z192" s="102"/>
    </row>
    <row r="193" spans="1:53" ht="15.75" hidden="1" customHeight="1" x14ac:dyDescent="0.2">
      <c r="A193" s="2878"/>
      <c r="B193" s="176" t="s">
        <v>4</v>
      </c>
      <c r="C193" s="1145" t="s">
        <v>47</v>
      </c>
      <c r="D193" s="2836"/>
      <c r="E193" s="428" t="s">
        <v>46</v>
      </c>
      <c r="F193" s="423" t="s">
        <v>14</v>
      </c>
      <c r="G193" s="423">
        <v>642</v>
      </c>
      <c r="H193" s="422">
        <v>5356</v>
      </c>
      <c r="I193" s="425">
        <v>0</v>
      </c>
      <c r="J193" s="176"/>
      <c r="K193" s="104"/>
      <c r="L193" s="104"/>
      <c r="M193" s="102"/>
      <c r="N193" s="104"/>
      <c r="O193" s="102"/>
      <c r="P193" s="104"/>
      <c r="Q193" s="102"/>
      <c r="R193" s="102"/>
      <c r="S193" s="102"/>
      <c r="T193" s="102"/>
      <c r="U193" s="102"/>
      <c r="V193" s="102"/>
      <c r="W193" s="102"/>
      <c r="X193" s="102"/>
      <c r="Y193" s="102"/>
      <c r="Z193" s="102"/>
    </row>
    <row r="194" spans="1:53" ht="15.75" hidden="1" customHeight="1" x14ac:dyDescent="0.2">
      <c r="A194" s="2878"/>
      <c r="B194" s="176" t="s">
        <v>4</v>
      </c>
      <c r="C194" s="424" t="s">
        <v>42</v>
      </c>
      <c r="D194" s="3117" t="s">
        <v>41</v>
      </c>
      <c r="E194" s="424" t="s">
        <v>34</v>
      </c>
      <c r="F194" s="423" t="s">
        <v>14</v>
      </c>
      <c r="G194" s="423">
        <v>0</v>
      </c>
      <c r="H194" s="422">
        <v>2000</v>
      </c>
      <c r="I194" s="425">
        <v>0</v>
      </c>
      <c r="J194" s="176"/>
      <c r="K194" s="104"/>
      <c r="L194" s="104"/>
      <c r="M194" s="102"/>
      <c r="N194" s="104"/>
      <c r="O194" s="102"/>
      <c r="P194" s="104"/>
      <c r="Q194" s="102"/>
      <c r="R194" s="102"/>
      <c r="S194" s="102"/>
      <c r="T194" s="102"/>
      <c r="U194" s="102"/>
      <c r="V194" s="102"/>
      <c r="W194" s="102"/>
      <c r="X194" s="102"/>
      <c r="Y194" s="102"/>
      <c r="Z194" s="102"/>
    </row>
    <row r="195" spans="1:53" ht="15.75" hidden="1" customHeight="1" x14ac:dyDescent="0.2">
      <c r="A195" s="2878"/>
      <c r="B195" s="176" t="s">
        <v>4</v>
      </c>
      <c r="C195" s="424" t="s">
        <v>37</v>
      </c>
      <c r="D195" s="2835"/>
      <c r="E195" s="424" t="s">
        <v>34</v>
      </c>
      <c r="F195" s="428" t="s">
        <v>33</v>
      </c>
      <c r="G195" s="427">
        <v>0</v>
      </c>
      <c r="H195" s="426">
        <v>200</v>
      </c>
      <c r="I195" s="425">
        <v>0</v>
      </c>
      <c r="J195" s="176"/>
      <c r="K195" s="104"/>
      <c r="L195" s="104"/>
      <c r="M195" s="102"/>
      <c r="N195" s="104"/>
      <c r="O195" s="102"/>
      <c r="P195" s="104"/>
      <c r="Q195" s="102"/>
      <c r="R195" s="102"/>
      <c r="S195" s="102"/>
      <c r="T195" s="102"/>
      <c r="U195" s="102"/>
      <c r="V195" s="102"/>
      <c r="W195" s="102"/>
      <c r="X195" s="102"/>
      <c r="Y195" s="102"/>
      <c r="Z195" s="102"/>
    </row>
    <row r="196" spans="1:53" ht="15.75" hidden="1" customHeight="1" x14ac:dyDescent="0.2">
      <c r="A196" s="2878"/>
      <c r="B196" s="176" t="s">
        <v>4</v>
      </c>
      <c r="C196" s="424" t="s">
        <v>31</v>
      </c>
      <c r="D196" s="2835"/>
      <c r="E196" s="424" t="s">
        <v>34</v>
      </c>
      <c r="F196" s="428" t="s">
        <v>33</v>
      </c>
      <c r="G196" s="427">
        <v>0</v>
      </c>
      <c r="H196" s="426">
        <v>400</v>
      </c>
      <c r="I196" s="425">
        <v>0</v>
      </c>
      <c r="J196" s="176"/>
      <c r="K196" s="104"/>
      <c r="L196" s="104"/>
      <c r="M196" s="102"/>
      <c r="N196" s="104"/>
      <c r="O196" s="102"/>
      <c r="P196" s="104"/>
      <c r="Q196" s="102"/>
      <c r="R196" s="102"/>
      <c r="S196" s="102"/>
      <c r="T196" s="102"/>
      <c r="U196" s="102"/>
      <c r="V196" s="102"/>
      <c r="W196" s="102"/>
      <c r="X196" s="102"/>
      <c r="Y196" s="102"/>
      <c r="Z196" s="102"/>
    </row>
    <row r="197" spans="1:53" ht="15.75" hidden="1" customHeight="1" x14ac:dyDescent="0.2">
      <c r="A197" s="2878"/>
      <c r="B197" s="176" t="s">
        <v>4</v>
      </c>
      <c r="C197" s="424" t="s">
        <v>1187</v>
      </c>
      <c r="D197" s="2835"/>
      <c r="E197" s="424" t="s">
        <v>27</v>
      </c>
      <c r="F197" s="428" t="s">
        <v>33</v>
      </c>
      <c r="G197" s="427">
        <v>38</v>
      </c>
      <c r="H197" s="427">
        <v>175</v>
      </c>
      <c r="I197" s="425">
        <v>5</v>
      </c>
      <c r="J197" s="176"/>
      <c r="K197" s="104"/>
      <c r="L197" s="104"/>
      <c r="M197" s="102"/>
      <c r="N197" s="104"/>
      <c r="O197" s="102"/>
      <c r="P197" s="104"/>
      <c r="Q197" s="102"/>
      <c r="R197" s="102"/>
      <c r="S197" s="102"/>
      <c r="T197" s="102"/>
      <c r="U197" s="102"/>
      <c r="V197" s="102"/>
      <c r="W197" s="102"/>
      <c r="X197" s="102"/>
      <c r="Y197" s="102"/>
      <c r="Z197" s="102"/>
    </row>
    <row r="198" spans="1:53" ht="15.75" hidden="1" customHeight="1" x14ac:dyDescent="0.2">
      <c r="A198" s="2878"/>
      <c r="B198" s="176" t="s">
        <v>4</v>
      </c>
      <c r="C198" s="424" t="s">
        <v>25</v>
      </c>
      <c r="D198" s="2836"/>
      <c r="E198" s="424" t="s">
        <v>23</v>
      </c>
      <c r="F198" s="428" t="s">
        <v>24</v>
      </c>
      <c r="G198" s="427">
        <v>842</v>
      </c>
      <c r="H198" s="426">
        <f>1155+1644</f>
        <v>2799</v>
      </c>
      <c r="I198" s="425">
        <v>800</v>
      </c>
      <c r="J198" s="176"/>
      <c r="K198" s="104"/>
      <c r="L198" s="104"/>
      <c r="M198" s="102"/>
      <c r="N198" s="104"/>
      <c r="O198" s="102"/>
      <c r="P198" s="104"/>
      <c r="Q198" s="102"/>
      <c r="R198" s="102"/>
      <c r="S198" s="102"/>
      <c r="T198" s="102"/>
      <c r="U198" s="102"/>
      <c r="V198" s="102"/>
      <c r="W198" s="102"/>
      <c r="X198" s="102"/>
      <c r="Y198" s="102"/>
      <c r="Z198" s="102"/>
    </row>
    <row r="199" spans="1:53" ht="15.75" hidden="1" customHeight="1" x14ac:dyDescent="0.2">
      <c r="A199" s="2878"/>
      <c r="B199" s="176" t="s">
        <v>4</v>
      </c>
      <c r="C199" s="3116" t="s">
        <v>20</v>
      </c>
      <c r="D199" s="3117" t="s">
        <v>19</v>
      </c>
      <c r="E199" s="424" t="s">
        <v>18</v>
      </c>
      <c r="F199" s="429" t="s">
        <v>14</v>
      </c>
      <c r="G199" s="423">
        <v>259</v>
      </c>
      <c r="H199" s="423">
        <v>607</v>
      </c>
      <c r="I199" s="425">
        <v>15</v>
      </c>
      <c r="J199" s="176"/>
      <c r="K199" s="104"/>
      <c r="L199" s="104"/>
      <c r="M199" s="102"/>
      <c r="N199" s="104"/>
      <c r="O199" s="102"/>
      <c r="P199" s="104"/>
      <c r="Q199" s="102"/>
      <c r="R199" s="102"/>
      <c r="S199" s="102"/>
      <c r="T199" s="102"/>
      <c r="U199" s="102"/>
      <c r="V199" s="102"/>
      <c r="W199" s="102"/>
      <c r="X199" s="102"/>
      <c r="Y199" s="102"/>
      <c r="Z199" s="102"/>
    </row>
    <row r="200" spans="1:53" ht="15.75" hidden="1" customHeight="1" x14ac:dyDescent="0.2">
      <c r="A200" s="2878"/>
      <c r="B200" s="176" t="s">
        <v>4</v>
      </c>
      <c r="C200" s="2836"/>
      <c r="D200" s="2835"/>
      <c r="E200" s="424" t="s">
        <v>16</v>
      </c>
      <c r="F200" s="424" t="s">
        <v>693</v>
      </c>
      <c r="G200" s="428">
        <v>0</v>
      </c>
      <c r="H200" s="428">
        <v>1</v>
      </c>
      <c r="I200" s="425">
        <f>0/366</f>
        <v>0</v>
      </c>
      <c r="J200" s="176"/>
      <c r="K200" s="104"/>
      <c r="L200" s="104"/>
      <c r="M200" s="102"/>
      <c r="N200" s="104"/>
      <c r="O200" s="102"/>
      <c r="P200" s="104"/>
      <c r="Q200" s="102"/>
      <c r="R200" s="102"/>
      <c r="S200" s="102"/>
      <c r="T200" s="102"/>
      <c r="U200" s="102"/>
      <c r="V200" s="102"/>
      <c r="W200" s="102"/>
      <c r="X200" s="102"/>
      <c r="Y200" s="102"/>
      <c r="Z200" s="102"/>
    </row>
    <row r="201" spans="1:53" ht="15.75" hidden="1" customHeight="1" x14ac:dyDescent="0.2">
      <c r="A201" s="2878"/>
      <c r="B201" s="176" t="s">
        <v>4</v>
      </c>
      <c r="C201" s="424" t="s">
        <v>15</v>
      </c>
      <c r="D201" s="2835"/>
      <c r="E201" s="424" t="s">
        <v>13</v>
      </c>
      <c r="F201" s="423" t="s">
        <v>14</v>
      </c>
      <c r="G201" s="423">
        <v>0</v>
      </c>
      <c r="H201" s="423">
        <v>20</v>
      </c>
      <c r="I201" s="425"/>
      <c r="J201" s="176"/>
      <c r="K201" s="104"/>
      <c r="L201" s="104"/>
      <c r="M201" s="102"/>
      <c r="N201" s="104"/>
      <c r="O201" s="102"/>
      <c r="P201" s="104"/>
      <c r="Q201" s="102"/>
      <c r="R201" s="102"/>
      <c r="S201" s="102"/>
      <c r="T201" s="102"/>
      <c r="U201" s="102"/>
      <c r="V201" s="102"/>
      <c r="W201" s="102"/>
      <c r="X201" s="102"/>
      <c r="Y201" s="102"/>
      <c r="Z201" s="102"/>
    </row>
    <row r="202" spans="1:53" ht="15.75" hidden="1" customHeight="1" x14ac:dyDescent="0.2">
      <c r="A202" s="2878"/>
      <c r="B202" s="176" t="s">
        <v>4</v>
      </c>
      <c r="C202" s="424" t="s">
        <v>1186</v>
      </c>
      <c r="D202" s="2836"/>
      <c r="E202" s="424" t="s">
        <v>10</v>
      </c>
      <c r="F202" s="428" t="s">
        <v>11</v>
      </c>
      <c r="G202" s="427">
        <v>108</v>
      </c>
      <c r="H202" s="426">
        <v>300</v>
      </c>
      <c r="I202" s="425">
        <v>0</v>
      </c>
      <c r="J202" s="176"/>
      <c r="K202" s="104"/>
      <c r="L202" s="104"/>
      <c r="M202" s="102"/>
      <c r="N202" s="104"/>
      <c r="O202" s="102"/>
      <c r="P202" s="104"/>
      <c r="Q202" s="102"/>
      <c r="R202" s="102"/>
      <c r="S202" s="102"/>
      <c r="T202" s="102"/>
      <c r="U202" s="102"/>
      <c r="V202" s="102"/>
      <c r="W202" s="102"/>
      <c r="X202" s="102"/>
      <c r="Y202" s="102"/>
      <c r="Z202" s="102"/>
    </row>
    <row r="203" spans="1:53" ht="15.75" hidden="1" customHeight="1" x14ac:dyDescent="0.2">
      <c r="A203" s="2878"/>
      <c r="B203" s="176" t="s">
        <v>4</v>
      </c>
      <c r="C203" s="3109" t="s">
        <v>8</v>
      </c>
      <c r="D203" s="3109" t="s">
        <v>7</v>
      </c>
      <c r="E203" s="424" t="s">
        <v>5</v>
      </c>
      <c r="F203" s="423" t="s">
        <v>6</v>
      </c>
      <c r="G203" s="422">
        <v>6000</v>
      </c>
      <c r="H203" s="422">
        <v>15000</v>
      </c>
      <c r="I203" s="421">
        <v>1000</v>
      </c>
      <c r="J203" s="176"/>
      <c r="K203" s="104"/>
      <c r="L203" s="104"/>
      <c r="M203" s="102"/>
      <c r="N203" s="104"/>
      <c r="O203" s="102"/>
      <c r="P203" s="104"/>
      <c r="Q203" s="102"/>
      <c r="R203" s="102"/>
      <c r="S203" s="102"/>
      <c r="T203" s="102"/>
      <c r="U203" s="102"/>
      <c r="V203" s="102"/>
      <c r="W203" s="102"/>
      <c r="X203" s="102"/>
      <c r="Y203" s="102"/>
      <c r="Z203" s="102"/>
    </row>
    <row r="204" spans="1:53" ht="15.75" hidden="1" customHeight="1" x14ac:dyDescent="0.2">
      <c r="A204" s="2878"/>
      <c r="B204" s="176" t="s">
        <v>4</v>
      </c>
      <c r="C204" s="2835"/>
      <c r="D204" s="2835"/>
      <c r="E204" s="420" t="s">
        <v>2</v>
      </c>
      <c r="F204" s="419" t="s">
        <v>3</v>
      </c>
      <c r="G204" s="419">
        <v>0</v>
      </c>
      <c r="H204" s="419">
        <v>80</v>
      </c>
      <c r="I204" s="418">
        <v>5</v>
      </c>
      <c r="J204" s="176"/>
      <c r="K204" s="104"/>
      <c r="L204" s="104"/>
      <c r="M204" s="102"/>
      <c r="N204" s="104"/>
      <c r="O204" s="102"/>
      <c r="P204" s="104"/>
      <c r="Q204" s="102"/>
      <c r="R204" s="102"/>
      <c r="S204" s="102"/>
      <c r="T204" s="102"/>
      <c r="U204" s="102"/>
      <c r="V204" s="102"/>
      <c r="W204" s="102"/>
      <c r="X204" s="102"/>
      <c r="Y204" s="102"/>
      <c r="Z204" s="102"/>
    </row>
    <row r="205" spans="1:53" ht="69.75" customHeight="1" x14ac:dyDescent="0.25">
      <c r="A205" s="2878"/>
      <c r="B205" s="171" t="s">
        <v>1177</v>
      </c>
      <c r="C205" s="3110" t="s">
        <v>1185</v>
      </c>
      <c r="D205" s="1144" t="s">
        <v>1184</v>
      </c>
      <c r="E205" s="412" t="s">
        <v>692</v>
      </c>
      <c r="F205" s="416" t="s">
        <v>691</v>
      </c>
      <c r="G205" s="416" t="s">
        <v>124</v>
      </c>
      <c r="H205" s="416">
        <v>9</v>
      </c>
      <c r="I205" s="409">
        <v>1</v>
      </c>
      <c r="J205" s="171" t="s">
        <v>1547</v>
      </c>
      <c r="K205" s="104" t="s">
        <v>1547</v>
      </c>
      <c r="L205" s="104" t="s">
        <v>1547</v>
      </c>
      <c r="M205" s="102" t="s">
        <v>1547</v>
      </c>
      <c r="N205" s="104" t="s">
        <v>1547</v>
      </c>
      <c r="O205" s="102" t="s">
        <v>1547</v>
      </c>
      <c r="P205" s="104" t="s">
        <v>1547</v>
      </c>
      <c r="Q205" s="102" t="s">
        <v>1547</v>
      </c>
      <c r="R205" s="102" t="s">
        <v>1547</v>
      </c>
      <c r="S205" s="102" t="s">
        <v>1547</v>
      </c>
      <c r="T205" s="102" t="s">
        <v>1547</v>
      </c>
      <c r="U205" s="102" t="s">
        <v>1547</v>
      </c>
      <c r="V205" s="102" t="s">
        <v>1547</v>
      </c>
      <c r="W205" s="102" t="s">
        <v>1547</v>
      </c>
      <c r="X205" s="102" t="s">
        <v>1547</v>
      </c>
      <c r="Y205" s="102" t="s">
        <v>1547</v>
      </c>
      <c r="Z205" s="104" t="s">
        <v>1547</v>
      </c>
      <c r="AA205" s="2298"/>
      <c r="AB205" s="2297"/>
      <c r="AC205" s="2339">
        <f>SUM(AC206:AC226)</f>
        <v>756703776</v>
      </c>
      <c r="AD205" s="2298"/>
      <c r="AE205" s="2298"/>
      <c r="AF205" s="2298"/>
      <c r="AG205" s="2343"/>
      <c r="AH205" s="2343">
        <f>AC205+AD205-AE205</f>
        <v>756703776</v>
      </c>
      <c r="AI205" s="2298"/>
      <c r="AJ205" s="2298"/>
      <c r="AK205" s="2298"/>
      <c r="AL205" s="2298"/>
      <c r="AM205" s="2298"/>
      <c r="AN205" s="2298"/>
      <c r="AO205" s="2298"/>
      <c r="AP205" s="2298"/>
      <c r="AQ205" s="2298"/>
      <c r="AR205" s="2298"/>
      <c r="AS205" s="2298"/>
      <c r="AT205" s="2298"/>
      <c r="AU205" s="2339">
        <f>SUM(AU206:AU226)</f>
        <v>756703776</v>
      </c>
      <c r="AV205" s="2340"/>
      <c r="AW205" s="2339">
        <f>SUM(AW206:AW226)</f>
        <v>203772195</v>
      </c>
      <c r="AX205" s="2340"/>
      <c r="AY205" s="2340"/>
      <c r="AZ205" s="2340"/>
      <c r="BA205" s="2339">
        <f>SUM(BA206:BA226)</f>
        <v>203772195</v>
      </c>
    </row>
    <row r="206" spans="1:53" ht="112.5" customHeight="1" x14ac:dyDescent="0.25">
      <c r="A206" s="2878"/>
      <c r="B206" s="3146" t="s">
        <v>1177</v>
      </c>
      <c r="C206" s="2835"/>
      <c r="D206" s="3111" t="s">
        <v>1183</v>
      </c>
      <c r="E206" s="3110" t="s">
        <v>690</v>
      </c>
      <c r="F206" s="3110" t="s">
        <v>129</v>
      </c>
      <c r="G206" s="3110" t="s">
        <v>124</v>
      </c>
      <c r="H206" s="3072">
        <v>1</v>
      </c>
      <c r="I206" s="3166">
        <v>0.1</v>
      </c>
      <c r="J206" s="3143">
        <v>458255023</v>
      </c>
      <c r="K206" s="3099" t="s">
        <v>1559</v>
      </c>
      <c r="L206" s="3099" t="s">
        <v>1558</v>
      </c>
      <c r="M206" s="102" t="s">
        <v>1599</v>
      </c>
      <c r="N206" s="104" t="s">
        <v>1598</v>
      </c>
      <c r="O206" s="104" t="s">
        <v>1549</v>
      </c>
      <c r="P206" s="104" t="s">
        <v>1597</v>
      </c>
      <c r="Q206" s="102"/>
      <c r="R206" s="102"/>
      <c r="S206" s="102" t="s">
        <v>0</v>
      </c>
      <c r="T206" s="102" t="s">
        <v>0</v>
      </c>
      <c r="U206" s="102" t="s">
        <v>0</v>
      </c>
      <c r="V206" s="102"/>
      <c r="W206" s="102"/>
      <c r="X206" s="102"/>
      <c r="Y206" s="102"/>
      <c r="Z206" s="104" t="s">
        <v>1596</v>
      </c>
      <c r="AA206" s="2298"/>
      <c r="AB206" s="2297"/>
      <c r="AC206" s="2341">
        <v>44830000</v>
      </c>
      <c r="AD206" s="2298"/>
      <c r="AE206" s="2298"/>
      <c r="AF206" s="2298"/>
      <c r="AG206" s="2343"/>
      <c r="AH206" s="2343">
        <f t="shared" ref="AH206:AH226" si="0">AC206+AD206-AE206</f>
        <v>44830000</v>
      </c>
      <c r="AI206" s="2298"/>
      <c r="AJ206" s="2298"/>
      <c r="AK206" s="2298"/>
      <c r="AL206" s="2298"/>
      <c r="AM206" s="2298"/>
      <c r="AN206" s="2298"/>
      <c r="AO206" s="2298"/>
      <c r="AP206" s="2298"/>
      <c r="AQ206" s="2298"/>
      <c r="AR206" s="2298"/>
      <c r="AS206" s="2298"/>
      <c r="AT206" s="2298"/>
      <c r="AU206" s="2341">
        <v>44830000</v>
      </c>
      <c r="AV206" s="2340"/>
      <c r="AW206" s="2341">
        <v>44616500</v>
      </c>
      <c r="AX206" s="2340"/>
      <c r="AY206" s="2340"/>
      <c r="AZ206" s="2340"/>
      <c r="BA206" s="2339">
        <f>+AW206</f>
        <v>44616500</v>
      </c>
    </row>
    <row r="207" spans="1:53" ht="69.75" customHeight="1" x14ac:dyDescent="0.25">
      <c r="A207" s="2878"/>
      <c r="B207" s="3147"/>
      <c r="C207" s="2835"/>
      <c r="D207" s="3112"/>
      <c r="E207" s="3125"/>
      <c r="F207" s="3125"/>
      <c r="G207" s="3125"/>
      <c r="H207" s="3073"/>
      <c r="I207" s="3167"/>
      <c r="J207" s="3144"/>
      <c r="K207" s="3150"/>
      <c r="L207" s="3150"/>
      <c r="M207" s="102" t="s">
        <v>1595</v>
      </c>
      <c r="N207" s="104" t="s">
        <v>1594</v>
      </c>
      <c r="O207" s="104" t="s">
        <v>1549</v>
      </c>
      <c r="P207" s="104" t="s">
        <v>438</v>
      </c>
      <c r="Q207" s="102"/>
      <c r="R207" s="102"/>
      <c r="S207" s="102"/>
      <c r="T207" s="102"/>
      <c r="U207" s="102"/>
      <c r="V207" s="102"/>
      <c r="W207" s="102"/>
      <c r="X207" s="102"/>
      <c r="Y207" s="102"/>
      <c r="Z207" s="104" t="s">
        <v>1593</v>
      </c>
      <c r="AA207" s="2298"/>
      <c r="AB207" s="2297"/>
      <c r="AC207" s="2341">
        <v>7615000</v>
      </c>
      <c r="AD207" s="2298"/>
      <c r="AE207" s="2298"/>
      <c r="AF207" s="2298"/>
      <c r="AG207" s="2343"/>
      <c r="AH207" s="2343">
        <f t="shared" si="0"/>
        <v>7615000</v>
      </c>
      <c r="AI207" s="2298"/>
      <c r="AJ207" s="2298"/>
      <c r="AK207" s="2298"/>
      <c r="AL207" s="2298"/>
      <c r="AM207" s="2298"/>
      <c r="AN207" s="2298"/>
      <c r="AO207" s="2298"/>
      <c r="AP207" s="2298"/>
      <c r="AQ207" s="2298"/>
      <c r="AR207" s="2298"/>
      <c r="AS207" s="2298"/>
      <c r="AT207" s="2298"/>
      <c r="AU207" s="2341">
        <v>7615000</v>
      </c>
      <c r="AV207" s="2340"/>
      <c r="AW207" s="2341">
        <v>7615000</v>
      </c>
      <c r="AX207" s="2340"/>
      <c r="AY207" s="2340"/>
      <c r="AZ207" s="2340"/>
      <c r="BA207" s="2339">
        <f t="shared" ref="BA207:BA226" si="1">+AW207</f>
        <v>7615000</v>
      </c>
    </row>
    <row r="208" spans="1:53" ht="69.75" customHeight="1" x14ac:dyDescent="0.25">
      <c r="A208" s="2878"/>
      <c r="B208" s="3147"/>
      <c r="C208" s="2835"/>
      <c r="D208" s="3112"/>
      <c r="E208" s="3125"/>
      <c r="F208" s="3125"/>
      <c r="G208" s="3125"/>
      <c r="H208" s="3073"/>
      <c r="I208" s="3167"/>
      <c r="J208" s="3144"/>
      <c r="K208" s="3150"/>
      <c r="L208" s="3150"/>
      <c r="M208" s="102" t="s">
        <v>1592</v>
      </c>
      <c r="N208" s="104" t="s">
        <v>1591</v>
      </c>
      <c r="O208" s="104" t="s">
        <v>1549</v>
      </c>
      <c r="P208" s="104" t="s">
        <v>438</v>
      </c>
      <c r="Q208" s="102"/>
      <c r="R208" s="102"/>
      <c r="S208" s="102" t="s">
        <v>0</v>
      </c>
      <c r="T208" s="102" t="s">
        <v>0</v>
      </c>
      <c r="U208" s="102" t="s">
        <v>0</v>
      </c>
      <c r="V208" s="102"/>
      <c r="W208" s="102"/>
      <c r="X208" s="102"/>
      <c r="Y208" s="102"/>
      <c r="Z208" s="104" t="s">
        <v>1590</v>
      </c>
      <c r="AA208" s="2298"/>
      <c r="AB208" s="2297"/>
      <c r="AC208" s="2341">
        <v>31131428</v>
      </c>
      <c r="AD208" s="2298"/>
      <c r="AE208" s="2298"/>
      <c r="AF208" s="2298"/>
      <c r="AG208" s="2343"/>
      <c r="AH208" s="2343">
        <f t="shared" si="0"/>
        <v>31131428</v>
      </c>
      <c r="AI208" s="2298"/>
      <c r="AJ208" s="2298"/>
      <c r="AK208" s="2298"/>
      <c r="AL208" s="2298"/>
      <c r="AM208" s="2298"/>
      <c r="AN208" s="2298"/>
      <c r="AO208" s="2298"/>
      <c r="AP208" s="2298"/>
      <c r="AQ208" s="2298"/>
      <c r="AR208" s="2298"/>
      <c r="AS208" s="2298"/>
      <c r="AT208" s="2298"/>
      <c r="AU208" s="2341">
        <v>31131428</v>
      </c>
      <c r="AV208" s="2340"/>
      <c r="AW208" s="2342">
        <v>30700695</v>
      </c>
      <c r="AX208" s="2340"/>
      <c r="AY208" s="2340"/>
      <c r="AZ208" s="2340"/>
      <c r="BA208" s="2339">
        <f t="shared" si="1"/>
        <v>30700695</v>
      </c>
    </row>
    <row r="209" spans="1:53" ht="69.75" customHeight="1" x14ac:dyDescent="0.25">
      <c r="A209" s="2878"/>
      <c r="B209" s="3147"/>
      <c r="C209" s="2835"/>
      <c r="D209" s="3112"/>
      <c r="E209" s="3125"/>
      <c r="F209" s="3125"/>
      <c r="G209" s="3125"/>
      <c r="H209" s="3073"/>
      <c r="I209" s="3167"/>
      <c r="J209" s="3144"/>
      <c r="K209" s="3150"/>
      <c r="L209" s="3150"/>
      <c r="M209" s="102" t="s">
        <v>1589</v>
      </c>
      <c r="N209" s="104" t="s">
        <v>1588</v>
      </c>
      <c r="O209" s="104" t="s">
        <v>1549</v>
      </c>
      <c r="P209" s="104" t="s">
        <v>438</v>
      </c>
      <c r="Q209" s="102"/>
      <c r="R209" s="102"/>
      <c r="S209" s="102"/>
      <c r="T209" s="102"/>
      <c r="U209" s="102" t="s">
        <v>0</v>
      </c>
      <c r="V209" s="102" t="s">
        <v>0</v>
      </c>
      <c r="W209" s="102" t="s">
        <v>0</v>
      </c>
      <c r="X209" s="102" t="s">
        <v>0</v>
      </c>
      <c r="Y209" s="102"/>
      <c r="Z209" s="104" t="s">
        <v>1587</v>
      </c>
      <c r="AA209" s="2298"/>
      <c r="AB209" s="2297"/>
      <c r="AC209" s="2341">
        <v>56788033</v>
      </c>
      <c r="AD209" s="2298"/>
      <c r="AE209" s="2298"/>
      <c r="AF209" s="2298"/>
      <c r="AG209" s="2343"/>
      <c r="AH209" s="2343">
        <f t="shared" si="0"/>
        <v>56788033</v>
      </c>
      <c r="AI209" s="2298"/>
      <c r="AJ209" s="2298"/>
      <c r="AK209" s="2298"/>
      <c r="AL209" s="2298"/>
      <c r="AM209" s="2298"/>
      <c r="AN209" s="2298"/>
      <c r="AO209" s="2298"/>
      <c r="AP209" s="2298"/>
      <c r="AQ209" s="2298"/>
      <c r="AR209" s="2298"/>
      <c r="AS209" s="2298"/>
      <c r="AT209" s="2298"/>
      <c r="AU209" s="2341">
        <v>56788033</v>
      </c>
      <c r="AV209" s="2340"/>
      <c r="AW209" s="2342">
        <v>30733333</v>
      </c>
      <c r="AX209" s="2340"/>
      <c r="AY209" s="2340"/>
      <c r="AZ209" s="2340"/>
      <c r="BA209" s="2339">
        <f t="shared" si="1"/>
        <v>30733333</v>
      </c>
    </row>
    <row r="210" spans="1:53" ht="90.75" customHeight="1" x14ac:dyDescent="0.25">
      <c r="A210" s="2878"/>
      <c r="B210" s="3147"/>
      <c r="C210" s="2835"/>
      <c r="D210" s="3112"/>
      <c r="E210" s="3125"/>
      <c r="F210" s="3125"/>
      <c r="G210" s="3125"/>
      <c r="H210" s="3073"/>
      <c r="I210" s="3167"/>
      <c r="J210" s="3144"/>
      <c r="K210" s="3150"/>
      <c r="L210" s="3150"/>
      <c r="M210" s="102" t="s">
        <v>1586</v>
      </c>
      <c r="N210" s="104" t="s">
        <v>1585</v>
      </c>
      <c r="O210" s="104" t="s">
        <v>1549</v>
      </c>
      <c r="P210" s="104" t="s">
        <v>1584</v>
      </c>
      <c r="Q210" s="102"/>
      <c r="R210" s="102"/>
      <c r="S210" s="102"/>
      <c r="T210" s="102" t="s">
        <v>0</v>
      </c>
      <c r="U210" s="102" t="s">
        <v>0</v>
      </c>
      <c r="V210" s="102" t="s">
        <v>0</v>
      </c>
      <c r="W210" s="102" t="s">
        <v>0</v>
      </c>
      <c r="X210" s="102" t="s">
        <v>0</v>
      </c>
      <c r="Y210" s="102" t="s">
        <v>0</v>
      </c>
      <c r="Z210" s="104" t="s">
        <v>1583</v>
      </c>
      <c r="AA210" s="2298"/>
      <c r="AB210" s="2297"/>
      <c r="AC210" s="2341">
        <v>204388900</v>
      </c>
      <c r="AD210" s="2298"/>
      <c r="AE210" s="2298"/>
      <c r="AF210" s="2298"/>
      <c r="AG210" s="2343"/>
      <c r="AH210" s="2343">
        <f t="shared" si="0"/>
        <v>204388900</v>
      </c>
      <c r="AI210" s="2298"/>
      <c r="AJ210" s="2298"/>
      <c r="AK210" s="2298"/>
      <c r="AL210" s="2298"/>
      <c r="AM210" s="2298"/>
      <c r="AN210" s="2298"/>
      <c r="AO210" s="2298"/>
      <c r="AP210" s="2298"/>
      <c r="AQ210" s="2298"/>
      <c r="AR210" s="2298"/>
      <c r="AS210" s="2298"/>
      <c r="AT210" s="2298"/>
      <c r="AU210" s="2341">
        <v>204388900</v>
      </c>
      <c r="AV210" s="2340"/>
      <c r="AW210" s="2342"/>
      <c r="AX210" s="2340"/>
      <c r="AY210" s="2340"/>
      <c r="AZ210" s="2340"/>
      <c r="BA210" s="2339">
        <f t="shared" si="1"/>
        <v>0</v>
      </c>
    </row>
    <row r="211" spans="1:53" ht="69.75" customHeight="1" x14ac:dyDescent="0.25">
      <c r="A211" s="2878"/>
      <c r="B211" s="3147"/>
      <c r="C211" s="2835"/>
      <c r="D211" s="3112"/>
      <c r="E211" s="3125"/>
      <c r="F211" s="3125"/>
      <c r="G211" s="3125"/>
      <c r="H211" s="3073"/>
      <c r="I211" s="3167"/>
      <c r="J211" s="3144"/>
      <c r="K211" s="3150"/>
      <c r="L211" s="3150"/>
      <c r="M211" s="102" t="s">
        <v>1582</v>
      </c>
      <c r="N211" s="104" t="s">
        <v>1581</v>
      </c>
      <c r="O211" s="104" t="s">
        <v>1549</v>
      </c>
      <c r="P211" s="104" t="s">
        <v>1578</v>
      </c>
      <c r="Q211" s="102"/>
      <c r="R211" s="102"/>
      <c r="S211" s="102"/>
      <c r="T211" s="102" t="s">
        <v>0</v>
      </c>
      <c r="U211" s="102" t="s">
        <v>0</v>
      </c>
      <c r="V211" s="102" t="s">
        <v>0</v>
      </c>
      <c r="W211" s="102" t="s">
        <v>0</v>
      </c>
      <c r="X211" s="102" t="s">
        <v>0</v>
      </c>
      <c r="Y211" s="102"/>
      <c r="Z211" s="104" t="s">
        <v>1547</v>
      </c>
      <c r="AA211" s="2298"/>
      <c r="AB211" s="2297"/>
      <c r="AC211" s="2341">
        <v>10000000</v>
      </c>
      <c r="AD211" s="2298"/>
      <c r="AE211" s="2298"/>
      <c r="AF211" s="2298"/>
      <c r="AG211" s="2343"/>
      <c r="AH211" s="2343">
        <f t="shared" si="0"/>
        <v>10000000</v>
      </c>
      <c r="AI211" s="2298"/>
      <c r="AJ211" s="2298"/>
      <c r="AK211" s="2298"/>
      <c r="AL211" s="2298"/>
      <c r="AM211" s="2298"/>
      <c r="AN211" s="2298"/>
      <c r="AO211" s="2298"/>
      <c r="AP211" s="2298"/>
      <c r="AQ211" s="2298"/>
      <c r="AR211" s="2298"/>
      <c r="AS211" s="2298"/>
      <c r="AT211" s="2298"/>
      <c r="AU211" s="2341">
        <v>10000000</v>
      </c>
      <c r="AV211" s="2340"/>
      <c r="AW211" s="2342"/>
      <c r="AX211" s="2340"/>
      <c r="AY211" s="2340"/>
      <c r="AZ211" s="2340"/>
      <c r="BA211" s="2339">
        <f t="shared" si="1"/>
        <v>0</v>
      </c>
    </row>
    <row r="212" spans="1:53" ht="101.25" customHeight="1" x14ac:dyDescent="0.25">
      <c r="A212" s="2878"/>
      <c r="B212" s="3148"/>
      <c r="C212" s="2835"/>
      <c r="D212" s="3112"/>
      <c r="E212" s="3141"/>
      <c r="F212" s="3141"/>
      <c r="G212" s="3141"/>
      <c r="H212" s="3074"/>
      <c r="I212" s="3168"/>
      <c r="J212" s="3145"/>
      <c r="K212" s="3149"/>
      <c r="L212" s="3149"/>
      <c r="M212" s="102" t="s">
        <v>1580</v>
      </c>
      <c r="N212" s="104" t="s">
        <v>1579</v>
      </c>
      <c r="O212" s="104" t="s">
        <v>1549</v>
      </c>
      <c r="P212" s="104" t="s">
        <v>1578</v>
      </c>
      <c r="Q212" s="102"/>
      <c r="R212" s="102"/>
      <c r="S212" s="102" t="s">
        <v>0</v>
      </c>
      <c r="T212" s="102" t="s">
        <v>0</v>
      </c>
      <c r="U212" s="102" t="s">
        <v>0</v>
      </c>
      <c r="V212" s="102" t="s">
        <v>0</v>
      </c>
      <c r="W212" s="102" t="s">
        <v>0</v>
      </c>
      <c r="X212" s="102" t="s">
        <v>0</v>
      </c>
      <c r="Y212" s="102" t="s">
        <v>0</v>
      </c>
      <c r="Z212" s="104" t="s">
        <v>1577</v>
      </c>
      <c r="AA212" s="2298"/>
      <c r="AB212" s="2297"/>
      <c r="AC212" s="2341">
        <v>103501661</v>
      </c>
      <c r="AD212" s="2298"/>
      <c r="AE212" s="2298"/>
      <c r="AF212" s="2298"/>
      <c r="AG212" s="2343"/>
      <c r="AH212" s="2343">
        <f t="shared" si="0"/>
        <v>103501661</v>
      </c>
      <c r="AI212" s="2298"/>
      <c r="AJ212" s="2298"/>
      <c r="AK212" s="2298"/>
      <c r="AL212" s="2298"/>
      <c r="AM212" s="2298"/>
      <c r="AN212" s="2298"/>
      <c r="AO212" s="2298"/>
      <c r="AP212" s="2298"/>
      <c r="AQ212" s="2298"/>
      <c r="AR212" s="2298"/>
      <c r="AS212" s="2298"/>
      <c r="AT212" s="2298"/>
      <c r="AU212" s="2341">
        <v>103501661</v>
      </c>
      <c r="AV212" s="2340"/>
      <c r="AW212" s="2342">
        <v>11800000</v>
      </c>
      <c r="AX212" s="2340"/>
      <c r="AY212" s="2340"/>
      <c r="AZ212" s="2340"/>
      <c r="BA212" s="2339">
        <f t="shared" si="1"/>
        <v>11800000</v>
      </c>
    </row>
    <row r="213" spans="1:53" ht="69.75" customHeight="1" x14ac:dyDescent="0.25">
      <c r="A213" s="2878"/>
      <c r="B213" s="171" t="s">
        <v>1177</v>
      </c>
      <c r="C213" s="2836"/>
      <c r="D213" s="2836"/>
      <c r="E213" s="412" t="s">
        <v>689</v>
      </c>
      <c r="F213" s="411" t="s">
        <v>688</v>
      </c>
      <c r="G213" s="411" t="s">
        <v>124</v>
      </c>
      <c r="H213" s="411">
        <v>4000</v>
      </c>
      <c r="I213" s="409">
        <v>500</v>
      </c>
      <c r="J213" s="1143" t="s">
        <v>1547</v>
      </c>
      <c r="K213" s="104" t="s">
        <v>1547</v>
      </c>
      <c r="L213" s="104" t="s">
        <v>1547</v>
      </c>
      <c r="M213" s="102" t="s">
        <v>1547</v>
      </c>
      <c r="N213" s="104" t="s">
        <v>1547</v>
      </c>
      <c r="O213" s="102" t="s">
        <v>1547</v>
      </c>
      <c r="P213" s="104" t="s">
        <v>1547</v>
      </c>
      <c r="Q213" s="102" t="s">
        <v>1547</v>
      </c>
      <c r="R213" s="102" t="s">
        <v>1547</v>
      </c>
      <c r="S213" s="102" t="s">
        <v>1547</v>
      </c>
      <c r="T213" s="102" t="s">
        <v>1547</v>
      </c>
      <c r="U213" s="102" t="s">
        <v>1547</v>
      </c>
      <c r="V213" s="102" t="s">
        <v>1547</v>
      </c>
      <c r="W213" s="102" t="s">
        <v>1547</v>
      </c>
      <c r="X213" s="102" t="s">
        <v>1547</v>
      </c>
      <c r="Y213" s="102" t="s">
        <v>1547</v>
      </c>
      <c r="Z213" s="104" t="s">
        <v>1547</v>
      </c>
      <c r="AA213" s="2298"/>
      <c r="AB213" s="2297"/>
      <c r="AC213" s="2341"/>
      <c r="AD213" s="2298"/>
      <c r="AE213" s="2298"/>
      <c r="AF213" s="2298"/>
      <c r="AG213" s="2343"/>
      <c r="AH213" s="2343">
        <f t="shared" si="0"/>
        <v>0</v>
      </c>
      <c r="AI213" s="2298"/>
      <c r="AJ213" s="2298"/>
      <c r="AK213" s="2298"/>
      <c r="AL213" s="2298"/>
      <c r="AM213" s="2298"/>
      <c r="AN213" s="2298"/>
      <c r="AO213" s="2298"/>
      <c r="AP213" s="2298"/>
      <c r="AQ213" s="2298"/>
      <c r="AR213" s="2298"/>
      <c r="AS213" s="2298"/>
      <c r="AT213" s="2298"/>
      <c r="AU213" s="2341"/>
      <c r="AV213" s="2340"/>
      <c r="AW213" s="2342"/>
      <c r="AX213" s="2340"/>
      <c r="AY213" s="2340"/>
      <c r="AZ213" s="2340"/>
      <c r="BA213" s="2339">
        <f t="shared" si="1"/>
        <v>0</v>
      </c>
    </row>
    <row r="214" spans="1:53" ht="69.75" customHeight="1" x14ac:dyDescent="0.25">
      <c r="A214" s="2878"/>
      <c r="B214" s="171" t="s">
        <v>1177</v>
      </c>
      <c r="C214" s="412" t="s">
        <v>1182</v>
      </c>
      <c r="D214" s="412" t="s">
        <v>1181</v>
      </c>
      <c r="E214" s="412" t="s">
        <v>687</v>
      </c>
      <c r="F214" s="416" t="s">
        <v>686</v>
      </c>
      <c r="G214" s="416" t="s">
        <v>124</v>
      </c>
      <c r="H214" s="416">
        <v>1000</v>
      </c>
      <c r="I214" s="409"/>
      <c r="J214" s="1143" t="s">
        <v>1547</v>
      </c>
      <c r="K214" s="104" t="s">
        <v>1547</v>
      </c>
      <c r="L214" s="104" t="s">
        <v>1547</v>
      </c>
      <c r="M214" s="102" t="s">
        <v>1547</v>
      </c>
      <c r="N214" s="104" t="s">
        <v>1547</v>
      </c>
      <c r="O214" s="102" t="s">
        <v>1547</v>
      </c>
      <c r="P214" s="104" t="s">
        <v>1547</v>
      </c>
      <c r="Q214" s="102" t="s">
        <v>1547</v>
      </c>
      <c r="R214" s="102" t="s">
        <v>1547</v>
      </c>
      <c r="S214" s="102" t="s">
        <v>1547</v>
      </c>
      <c r="T214" s="102" t="s">
        <v>1547</v>
      </c>
      <c r="U214" s="102" t="s">
        <v>1547</v>
      </c>
      <c r="V214" s="102" t="s">
        <v>1547</v>
      </c>
      <c r="W214" s="102" t="s">
        <v>1547</v>
      </c>
      <c r="X214" s="102" t="s">
        <v>1547</v>
      </c>
      <c r="Y214" s="102" t="s">
        <v>1547</v>
      </c>
      <c r="Z214" s="104" t="s">
        <v>1547</v>
      </c>
      <c r="AA214" s="2298"/>
      <c r="AB214" s="2297"/>
      <c r="AC214" s="2341"/>
      <c r="AD214" s="2298"/>
      <c r="AE214" s="2298"/>
      <c r="AF214" s="2298"/>
      <c r="AG214" s="2343"/>
      <c r="AH214" s="2343">
        <f t="shared" si="0"/>
        <v>0</v>
      </c>
      <c r="AI214" s="2298"/>
      <c r="AJ214" s="2298"/>
      <c r="AK214" s="2298"/>
      <c r="AL214" s="2298"/>
      <c r="AM214" s="2298"/>
      <c r="AN214" s="2298"/>
      <c r="AO214" s="2298"/>
      <c r="AP214" s="2298"/>
      <c r="AQ214" s="2298"/>
      <c r="AR214" s="2298"/>
      <c r="AS214" s="2298"/>
      <c r="AT214" s="2298"/>
      <c r="AU214" s="2341"/>
      <c r="AV214" s="2340"/>
      <c r="AW214" s="2342"/>
      <c r="AX214" s="2340"/>
      <c r="AY214" s="2340"/>
      <c r="AZ214" s="2340"/>
      <c r="BA214" s="2339">
        <f t="shared" si="1"/>
        <v>0</v>
      </c>
    </row>
    <row r="215" spans="1:53" ht="137.25" customHeight="1" x14ac:dyDescent="0.25">
      <c r="A215" s="2878"/>
      <c r="B215" s="171" t="s">
        <v>1177</v>
      </c>
      <c r="C215" s="411" t="s">
        <v>1180</v>
      </c>
      <c r="D215" s="3124" t="s">
        <v>1179</v>
      </c>
      <c r="E215" s="412" t="s">
        <v>685</v>
      </c>
      <c r="F215" s="416" t="s">
        <v>675</v>
      </c>
      <c r="G215" s="416" t="s">
        <v>124</v>
      </c>
      <c r="H215" s="416">
        <v>500</v>
      </c>
      <c r="I215" s="409">
        <v>125</v>
      </c>
      <c r="J215" s="1143">
        <v>75603004</v>
      </c>
      <c r="K215" s="104" t="s">
        <v>1559</v>
      </c>
      <c r="L215" s="104" t="s">
        <v>1558</v>
      </c>
      <c r="M215" s="102" t="s">
        <v>1576</v>
      </c>
      <c r="N215" s="104" t="s">
        <v>1575</v>
      </c>
      <c r="O215" s="102" t="s">
        <v>1574</v>
      </c>
      <c r="P215" s="104" t="s">
        <v>1573</v>
      </c>
      <c r="Q215" s="102"/>
      <c r="R215" s="102" t="s">
        <v>0</v>
      </c>
      <c r="S215" s="102" t="s">
        <v>0</v>
      </c>
      <c r="T215" s="102" t="s">
        <v>0</v>
      </c>
      <c r="U215" s="102" t="s">
        <v>0</v>
      </c>
      <c r="V215" s="102" t="s">
        <v>0</v>
      </c>
      <c r="W215" s="102" t="s">
        <v>0</v>
      </c>
      <c r="X215" s="102" t="s">
        <v>0</v>
      </c>
      <c r="Y215" s="102" t="s">
        <v>0</v>
      </c>
      <c r="Z215" s="104" t="s">
        <v>1547</v>
      </c>
      <c r="AA215" s="2298"/>
      <c r="AB215" s="2297"/>
      <c r="AC215" s="2341">
        <v>75603004</v>
      </c>
      <c r="AD215" s="2298"/>
      <c r="AE215" s="2298"/>
      <c r="AF215" s="2298"/>
      <c r="AG215" s="2343"/>
      <c r="AH215" s="2343">
        <f t="shared" si="0"/>
        <v>75603004</v>
      </c>
      <c r="AI215" s="2298"/>
      <c r="AJ215" s="2298"/>
      <c r="AK215" s="2298"/>
      <c r="AL215" s="2298"/>
      <c r="AM215" s="2298"/>
      <c r="AN215" s="2298"/>
      <c r="AO215" s="2298"/>
      <c r="AP215" s="2298"/>
      <c r="AQ215" s="2298"/>
      <c r="AR215" s="2298"/>
      <c r="AS215" s="2298"/>
      <c r="AT215" s="2298"/>
      <c r="AU215" s="2341">
        <v>75603004</v>
      </c>
      <c r="AV215" s="2340"/>
      <c r="AW215" s="2342"/>
      <c r="AX215" s="2340"/>
      <c r="AY215" s="2340"/>
      <c r="AZ215" s="2340"/>
      <c r="BA215" s="2339">
        <f t="shared" si="1"/>
        <v>0</v>
      </c>
    </row>
    <row r="216" spans="1:53" ht="108" customHeight="1" x14ac:dyDescent="0.25">
      <c r="A216" s="2878"/>
      <c r="B216" s="3146" t="s">
        <v>1177</v>
      </c>
      <c r="C216" s="3110" t="s">
        <v>1178</v>
      </c>
      <c r="D216" s="2835"/>
      <c r="E216" s="3110" t="s">
        <v>684</v>
      </c>
      <c r="F216" s="3075" t="s">
        <v>683</v>
      </c>
      <c r="G216" s="3075">
        <v>0</v>
      </c>
      <c r="H216" s="3075">
        <v>1</v>
      </c>
      <c r="I216" s="3075">
        <v>1</v>
      </c>
      <c r="J216" s="3143">
        <v>91800000</v>
      </c>
      <c r="K216" s="3099" t="s">
        <v>1559</v>
      </c>
      <c r="L216" s="3099" t="s">
        <v>1558</v>
      </c>
      <c r="M216" s="102" t="s">
        <v>1572</v>
      </c>
      <c r="N216" s="104" t="s">
        <v>1571</v>
      </c>
      <c r="O216" s="104" t="s">
        <v>1549</v>
      </c>
      <c r="P216" s="104" t="s">
        <v>1570</v>
      </c>
      <c r="Q216" s="102"/>
      <c r="R216" s="102"/>
      <c r="S216" s="102" t="s">
        <v>0</v>
      </c>
      <c r="T216" s="102" t="s">
        <v>0</v>
      </c>
      <c r="U216" s="102" t="s">
        <v>0</v>
      </c>
      <c r="V216" s="102" t="s">
        <v>0</v>
      </c>
      <c r="W216" s="102" t="s">
        <v>0</v>
      </c>
      <c r="X216" s="102" t="s">
        <v>1546</v>
      </c>
      <c r="Y216" s="102"/>
      <c r="Z216" s="102"/>
      <c r="AA216" s="2298"/>
      <c r="AB216" s="2297"/>
      <c r="AC216" s="2341">
        <v>44800000</v>
      </c>
      <c r="AD216" s="2298"/>
      <c r="AE216" s="2298"/>
      <c r="AF216" s="2298"/>
      <c r="AG216" s="2343"/>
      <c r="AH216" s="2343">
        <f t="shared" si="0"/>
        <v>44800000</v>
      </c>
      <c r="AI216" s="2298"/>
      <c r="AJ216" s="2298"/>
      <c r="AK216" s="2298"/>
      <c r="AL216" s="2298"/>
      <c r="AM216" s="2298"/>
      <c r="AN216" s="2298"/>
      <c r="AO216" s="2298"/>
      <c r="AP216" s="2298"/>
      <c r="AQ216" s="2298"/>
      <c r="AR216" s="2298"/>
      <c r="AS216" s="2298"/>
      <c r="AT216" s="2298"/>
      <c r="AU216" s="2341">
        <v>44800000</v>
      </c>
      <c r="AV216" s="2340"/>
      <c r="AW216" s="2342">
        <v>22333334</v>
      </c>
      <c r="AX216" s="2340"/>
      <c r="AY216" s="2340"/>
      <c r="AZ216" s="2340"/>
      <c r="BA216" s="2339">
        <f t="shared" si="1"/>
        <v>22333334</v>
      </c>
    </row>
    <row r="217" spans="1:53" ht="106.5" customHeight="1" x14ac:dyDescent="0.25">
      <c r="A217" s="2878"/>
      <c r="B217" s="3147"/>
      <c r="C217" s="3125"/>
      <c r="D217" s="2835"/>
      <c r="E217" s="3125"/>
      <c r="F217" s="3076"/>
      <c r="G217" s="3076"/>
      <c r="H217" s="3076"/>
      <c r="I217" s="3076"/>
      <c r="J217" s="3144"/>
      <c r="K217" s="3150"/>
      <c r="L217" s="3150"/>
      <c r="M217" s="102" t="s">
        <v>1569</v>
      </c>
      <c r="N217" s="104" t="s">
        <v>1568</v>
      </c>
      <c r="O217" s="104" t="s">
        <v>1549</v>
      </c>
      <c r="P217" s="104" t="s">
        <v>1565</v>
      </c>
      <c r="Q217" s="102"/>
      <c r="R217" s="102"/>
      <c r="S217" s="102"/>
      <c r="T217" s="102"/>
      <c r="U217" s="102"/>
      <c r="V217" s="102"/>
      <c r="W217" s="102"/>
      <c r="X217" s="102" t="s">
        <v>0</v>
      </c>
      <c r="Y217" s="102"/>
      <c r="Z217" s="102"/>
      <c r="AA217" s="2298"/>
      <c r="AB217" s="2297"/>
      <c r="AC217" s="2341">
        <v>30600000</v>
      </c>
      <c r="AD217" s="2298"/>
      <c r="AE217" s="2298"/>
      <c r="AF217" s="2298"/>
      <c r="AG217" s="2343"/>
      <c r="AH217" s="2343">
        <f t="shared" si="0"/>
        <v>30600000</v>
      </c>
      <c r="AI217" s="2298"/>
      <c r="AJ217" s="2298"/>
      <c r="AK217" s="2298"/>
      <c r="AL217" s="2298"/>
      <c r="AM217" s="2298"/>
      <c r="AN217" s="2298"/>
      <c r="AO217" s="2298"/>
      <c r="AP217" s="2298"/>
      <c r="AQ217" s="2298"/>
      <c r="AR217" s="2298"/>
      <c r="AS217" s="2298"/>
      <c r="AT217" s="2298"/>
      <c r="AU217" s="2341">
        <v>30600000</v>
      </c>
      <c r="AV217" s="2340"/>
      <c r="AW217" s="2342">
        <v>8800000</v>
      </c>
      <c r="AX217" s="2340"/>
      <c r="AY217" s="2340"/>
      <c r="AZ217" s="2340"/>
      <c r="BA217" s="2339">
        <f t="shared" si="1"/>
        <v>8800000</v>
      </c>
    </row>
    <row r="218" spans="1:53" ht="92.25" customHeight="1" x14ac:dyDescent="0.25">
      <c r="A218" s="2878"/>
      <c r="B218" s="3148"/>
      <c r="C218" s="3125"/>
      <c r="D218" s="2835"/>
      <c r="E218" s="3141"/>
      <c r="F218" s="3077"/>
      <c r="G218" s="3077"/>
      <c r="H218" s="3077"/>
      <c r="I218" s="3077"/>
      <c r="J218" s="3145"/>
      <c r="K218" s="3149"/>
      <c r="L218" s="3149"/>
      <c r="M218" s="102" t="s">
        <v>1567</v>
      </c>
      <c r="N218" s="104" t="s">
        <v>1566</v>
      </c>
      <c r="O218" s="104" t="s">
        <v>1549</v>
      </c>
      <c r="P218" s="104" t="s">
        <v>1565</v>
      </c>
      <c r="Q218" s="102"/>
      <c r="R218" s="102" t="s">
        <v>1546</v>
      </c>
      <c r="S218" s="102"/>
      <c r="T218" s="102"/>
      <c r="U218" s="102"/>
      <c r="V218" s="102"/>
      <c r="W218" s="102" t="s">
        <v>0</v>
      </c>
      <c r="X218" s="102"/>
      <c r="Y218" s="102"/>
      <c r="Z218" s="102"/>
      <c r="AA218" s="2298"/>
      <c r="AB218" s="2297"/>
      <c r="AC218" s="2341">
        <v>4800000</v>
      </c>
      <c r="AD218" s="2298"/>
      <c r="AE218" s="2298"/>
      <c r="AF218" s="2298"/>
      <c r="AG218" s="2343"/>
      <c r="AH218" s="2343">
        <f t="shared" si="0"/>
        <v>4800000</v>
      </c>
      <c r="AI218" s="2298"/>
      <c r="AJ218" s="2298"/>
      <c r="AK218" s="2298"/>
      <c r="AL218" s="2298"/>
      <c r="AM218" s="2298"/>
      <c r="AN218" s="2298"/>
      <c r="AO218" s="2298"/>
      <c r="AP218" s="2298"/>
      <c r="AQ218" s="2298"/>
      <c r="AR218" s="2298"/>
      <c r="AS218" s="2298"/>
      <c r="AT218" s="2298"/>
      <c r="AU218" s="2341">
        <v>4800000</v>
      </c>
      <c r="AV218" s="2340"/>
      <c r="AW218" s="2342"/>
      <c r="AX218" s="2340"/>
      <c r="AY218" s="2340"/>
      <c r="AZ218" s="2340"/>
      <c r="BA218" s="2339">
        <f t="shared" si="1"/>
        <v>0</v>
      </c>
    </row>
    <row r="219" spans="1:53" ht="69.75" customHeight="1" x14ac:dyDescent="0.25">
      <c r="A219" s="2878"/>
      <c r="B219" s="171" t="s">
        <v>1177</v>
      </c>
      <c r="C219" s="2835"/>
      <c r="D219" s="2835"/>
      <c r="E219" s="412" t="s">
        <v>682</v>
      </c>
      <c r="F219" s="416" t="s">
        <v>129</v>
      </c>
      <c r="G219" s="415">
        <v>0.2</v>
      </c>
      <c r="H219" s="415">
        <v>0.75</v>
      </c>
      <c r="I219" s="413">
        <v>0.05</v>
      </c>
      <c r="J219" s="1143" t="s">
        <v>1547</v>
      </c>
      <c r="K219" s="104" t="s">
        <v>1547</v>
      </c>
      <c r="L219" s="104" t="s">
        <v>1547</v>
      </c>
      <c r="M219" s="102" t="s">
        <v>1547</v>
      </c>
      <c r="N219" s="104" t="s">
        <v>1547</v>
      </c>
      <c r="O219" s="102" t="s">
        <v>1547</v>
      </c>
      <c r="P219" s="104" t="s">
        <v>1547</v>
      </c>
      <c r="Q219" s="102" t="s">
        <v>1547</v>
      </c>
      <c r="R219" s="102" t="s">
        <v>1547</v>
      </c>
      <c r="S219" s="102" t="s">
        <v>1547</v>
      </c>
      <c r="T219" s="102" t="s">
        <v>1547</v>
      </c>
      <c r="U219" s="102" t="s">
        <v>1547</v>
      </c>
      <c r="V219" s="102" t="s">
        <v>1547</v>
      </c>
      <c r="W219" s="102" t="s">
        <v>1547</v>
      </c>
      <c r="X219" s="102" t="s">
        <v>1547</v>
      </c>
      <c r="Y219" s="102" t="s">
        <v>1547</v>
      </c>
      <c r="Z219" s="104" t="s">
        <v>1547</v>
      </c>
      <c r="AA219" s="2298"/>
      <c r="AB219" s="2297"/>
      <c r="AC219" s="2341"/>
      <c r="AD219" s="2298"/>
      <c r="AE219" s="2298"/>
      <c r="AF219" s="2298"/>
      <c r="AG219" s="2343"/>
      <c r="AH219" s="2343">
        <f t="shared" si="0"/>
        <v>0</v>
      </c>
      <c r="AI219" s="2298"/>
      <c r="AJ219" s="2298"/>
      <c r="AK219" s="2298"/>
      <c r="AL219" s="2298"/>
      <c r="AM219" s="2298"/>
      <c r="AN219" s="2298"/>
      <c r="AO219" s="2298"/>
      <c r="AP219" s="2298"/>
      <c r="AQ219" s="2298"/>
      <c r="AR219" s="2298"/>
      <c r="AS219" s="2298"/>
      <c r="AT219" s="2298"/>
      <c r="AU219" s="2341"/>
      <c r="AV219" s="2340"/>
      <c r="AW219" s="2342"/>
      <c r="AX219" s="2340"/>
      <c r="AY219" s="2340"/>
      <c r="AZ219" s="2340"/>
      <c r="BA219" s="2339">
        <f t="shared" si="1"/>
        <v>0</v>
      </c>
    </row>
    <row r="220" spans="1:53" ht="69.75" customHeight="1" x14ac:dyDescent="0.25">
      <c r="A220" s="2878"/>
      <c r="B220" s="171" t="s">
        <v>1177</v>
      </c>
      <c r="C220" s="2835"/>
      <c r="D220" s="2835"/>
      <c r="E220" s="412" t="s">
        <v>681</v>
      </c>
      <c r="F220" s="411" t="s">
        <v>680</v>
      </c>
      <c r="G220" s="411" t="s">
        <v>124</v>
      </c>
      <c r="H220" s="411">
        <v>8</v>
      </c>
      <c r="I220" s="409"/>
      <c r="J220" s="1143" t="s">
        <v>1547</v>
      </c>
      <c r="K220" s="104" t="s">
        <v>1547</v>
      </c>
      <c r="L220" s="104" t="s">
        <v>1547</v>
      </c>
      <c r="M220" s="102" t="s">
        <v>1547</v>
      </c>
      <c r="N220" s="104" t="s">
        <v>1547</v>
      </c>
      <c r="O220" s="102" t="s">
        <v>1547</v>
      </c>
      <c r="P220" s="104" t="s">
        <v>1547</v>
      </c>
      <c r="Q220" s="102" t="s">
        <v>1547</v>
      </c>
      <c r="R220" s="102" t="s">
        <v>1547</v>
      </c>
      <c r="S220" s="102" t="s">
        <v>1547</v>
      </c>
      <c r="T220" s="102" t="s">
        <v>1547</v>
      </c>
      <c r="U220" s="102" t="s">
        <v>1547</v>
      </c>
      <c r="V220" s="102" t="s">
        <v>1547</v>
      </c>
      <c r="W220" s="102" t="s">
        <v>1547</v>
      </c>
      <c r="X220" s="102" t="s">
        <v>1547</v>
      </c>
      <c r="Y220" s="102" t="s">
        <v>1547</v>
      </c>
      <c r="Z220" s="104" t="s">
        <v>1547</v>
      </c>
      <c r="AA220" s="2298"/>
      <c r="AB220" s="2297"/>
      <c r="AC220" s="2341"/>
      <c r="AD220" s="2298"/>
      <c r="AE220" s="2298"/>
      <c r="AF220" s="2298"/>
      <c r="AG220" s="2343"/>
      <c r="AH220" s="2343">
        <f t="shared" si="0"/>
        <v>0</v>
      </c>
      <c r="AI220" s="2298"/>
      <c r="AJ220" s="2298"/>
      <c r="AK220" s="2298"/>
      <c r="AL220" s="2298"/>
      <c r="AM220" s="2298"/>
      <c r="AN220" s="2298"/>
      <c r="AO220" s="2298"/>
      <c r="AP220" s="2298"/>
      <c r="AQ220" s="2298"/>
      <c r="AR220" s="2298"/>
      <c r="AS220" s="2298"/>
      <c r="AT220" s="2298"/>
      <c r="AU220" s="2341"/>
      <c r="AV220" s="2340"/>
      <c r="AW220" s="2342"/>
      <c r="AX220" s="2340"/>
      <c r="AY220" s="2340"/>
      <c r="AZ220" s="2340"/>
      <c r="BA220" s="2339">
        <f t="shared" si="1"/>
        <v>0</v>
      </c>
    </row>
    <row r="221" spans="1:53" ht="98.25" customHeight="1" x14ac:dyDescent="0.25">
      <c r="A221" s="2878"/>
      <c r="B221" s="3146" t="s">
        <v>1177</v>
      </c>
      <c r="C221" s="2835"/>
      <c r="D221" s="2835"/>
      <c r="E221" s="3110" t="s">
        <v>679</v>
      </c>
      <c r="F221" s="3110" t="s">
        <v>571</v>
      </c>
      <c r="G221" s="3110" t="s">
        <v>124</v>
      </c>
      <c r="H221" s="3110">
        <v>1000</v>
      </c>
      <c r="I221" s="3078">
        <v>100</v>
      </c>
      <c r="J221" s="3143">
        <v>48542857</v>
      </c>
      <c r="K221" s="3099" t="s">
        <v>1559</v>
      </c>
      <c r="L221" s="3099" t="s">
        <v>1558</v>
      </c>
      <c r="M221" s="102" t="s">
        <v>1564</v>
      </c>
      <c r="N221" s="104" t="s">
        <v>1563</v>
      </c>
      <c r="O221" s="104" t="s">
        <v>1549</v>
      </c>
      <c r="P221" s="104" t="s">
        <v>1548</v>
      </c>
      <c r="Q221" s="102"/>
      <c r="R221" s="102"/>
      <c r="S221" s="102" t="s">
        <v>0</v>
      </c>
      <c r="T221" s="102" t="s">
        <v>0</v>
      </c>
      <c r="U221" s="102" t="s">
        <v>0</v>
      </c>
      <c r="V221" s="102" t="s">
        <v>0</v>
      </c>
      <c r="W221" s="102" t="s">
        <v>0</v>
      </c>
      <c r="X221" s="102" t="s">
        <v>0</v>
      </c>
      <c r="Y221" s="102" t="s">
        <v>0</v>
      </c>
      <c r="Z221" s="104" t="s">
        <v>1547</v>
      </c>
      <c r="AA221" s="2298"/>
      <c r="AB221" s="2297"/>
      <c r="AC221" s="2341">
        <v>29771428</v>
      </c>
      <c r="AD221" s="2298"/>
      <c r="AE221" s="2298"/>
      <c r="AF221" s="2298"/>
      <c r="AG221" s="2343"/>
      <c r="AH221" s="2343">
        <f t="shared" si="0"/>
        <v>29771428</v>
      </c>
      <c r="AI221" s="2298"/>
      <c r="AJ221" s="2298"/>
      <c r="AK221" s="2298"/>
      <c r="AL221" s="2298"/>
      <c r="AM221" s="2298"/>
      <c r="AN221" s="2298"/>
      <c r="AO221" s="2298"/>
      <c r="AP221" s="2298"/>
      <c r="AQ221" s="2298"/>
      <c r="AR221" s="2298"/>
      <c r="AS221" s="2298"/>
      <c r="AT221" s="2298"/>
      <c r="AU221" s="2341">
        <v>29771428</v>
      </c>
      <c r="AV221" s="2340"/>
      <c r="AW221" s="2342">
        <v>11880000</v>
      </c>
      <c r="AX221" s="2340"/>
      <c r="AY221" s="2340"/>
      <c r="AZ221" s="2340"/>
      <c r="BA221" s="2339">
        <f t="shared" si="1"/>
        <v>11880000</v>
      </c>
    </row>
    <row r="222" spans="1:53" ht="69.75" customHeight="1" x14ac:dyDescent="0.25">
      <c r="A222" s="2878"/>
      <c r="B222" s="3148"/>
      <c r="C222" s="2835"/>
      <c r="D222" s="2835"/>
      <c r="E222" s="3141"/>
      <c r="F222" s="3141"/>
      <c r="G222" s="3141"/>
      <c r="H222" s="3141"/>
      <c r="I222" s="3080"/>
      <c r="J222" s="3145"/>
      <c r="K222" s="3149"/>
      <c r="L222" s="3149"/>
      <c r="M222" s="102" t="s">
        <v>1562</v>
      </c>
      <c r="N222" s="104" t="s">
        <v>1561</v>
      </c>
      <c r="O222" s="104" t="s">
        <v>1549</v>
      </c>
      <c r="P222" s="104" t="s">
        <v>1560</v>
      </c>
      <c r="Q222" s="102"/>
      <c r="R222" s="102"/>
      <c r="S222" s="102" t="s">
        <v>0</v>
      </c>
      <c r="T222" s="102" t="s">
        <v>0</v>
      </c>
      <c r="U222" s="102" t="s">
        <v>0</v>
      </c>
      <c r="V222" s="102" t="s">
        <v>0</v>
      </c>
      <c r="W222" s="102" t="s">
        <v>0</v>
      </c>
      <c r="X222" s="102" t="s">
        <v>0</v>
      </c>
      <c r="Y222" s="102" t="s">
        <v>0</v>
      </c>
      <c r="Z222" s="104" t="s">
        <v>1547</v>
      </c>
      <c r="AA222" s="2298"/>
      <c r="AB222" s="2297"/>
      <c r="AC222" s="2341">
        <v>18771429</v>
      </c>
      <c r="AD222" s="2298"/>
      <c r="AE222" s="2298"/>
      <c r="AF222" s="2298"/>
      <c r="AG222" s="2343"/>
      <c r="AH222" s="2343">
        <f t="shared" si="0"/>
        <v>18771429</v>
      </c>
      <c r="AI222" s="2298"/>
      <c r="AJ222" s="2298"/>
      <c r="AK222" s="2298"/>
      <c r="AL222" s="2298"/>
      <c r="AM222" s="2298"/>
      <c r="AN222" s="2298"/>
      <c r="AO222" s="2298"/>
      <c r="AP222" s="2298"/>
      <c r="AQ222" s="2298"/>
      <c r="AR222" s="2298"/>
      <c r="AS222" s="2298"/>
      <c r="AT222" s="2298"/>
      <c r="AU222" s="2341">
        <v>18771429</v>
      </c>
      <c r="AV222" s="2340"/>
      <c r="AW222" s="2342">
        <v>11880000</v>
      </c>
      <c r="AX222" s="2340"/>
      <c r="AY222" s="2340"/>
      <c r="AZ222" s="2340"/>
      <c r="BA222" s="2339">
        <f t="shared" si="1"/>
        <v>11880000</v>
      </c>
    </row>
    <row r="223" spans="1:53" ht="69.75" customHeight="1" x14ac:dyDescent="0.25">
      <c r="A223" s="2878"/>
      <c r="B223" s="171" t="s">
        <v>1177</v>
      </c>
      <c r="C223" s="2836"/>
      <c r="D223" s="2836"/>
      <c r="E223" s="412" t="s">
        <v>678</v>
      </c>
      <c r="F223" s="411" t="s">
        <v>677</v>
      </c>
      <c r="G223" s="411" t="s">
        <v>124</v>
      </c>
      <c r="H223" s="414">
        <v>0.5</v>
      </c>
      <c r="I223" s="413">
        <v>0.05</v>
      </c>
      <c r="J223" s="1143" t="s">
        <v>1547</v>
      </c>
      <c r="K223" s="104" t="s">
        <v>1547</v>
      </c>
      <c r="L223" s="104" t="s">
        <v>1547</v>
      </c>
      <c r="M223" s="102" t="s">
        <v>1547</v>
      </c>
      <c r="N223" s="104" t="s">
        <v>1547</v>
      </c>
      <c r="O223" s="102" t="s">
        <v>1547</v>
      </c>
      <c r="P223" s="104" t="s">
        <v>1547</v>
      </c>
      <c r="Q223" s="102" t="s">
        <v>1547</v>
      </c>
      <c r="R223" s="102" t="s">
        <v>1547</v>
      </c>
      <c r="S223" s="102" t="s">
        <v>1547</v>
      </c>
      <c r="T223" s="102" t="s">
        <v>1547</v>
      </c>
      <c r="U223" s="102" t="s">
        <v>1547</v>
      </c>
      <c r="V223" s="102" t="s">
        <v>1547</v>
      </c>
      <c r="W223" s="102" t="s">
        <v>1547</v>
      </c>
      <c r="X223" s="102" t="s">
        <v>1547</v>
      </c>
      <c r="Y223" s="102" t="s">
        <v>1547</v>
      </c>
      <c r="Z223" s="104" t="s">
        <v>1547</v>
      </c>
      <c r="AA223" s="2298"/>
      <c r="AB223" s="2297"/>
      <c r="AC223" s="2341"/>
      <c r="AD223" s="2298"/>
      <c r="AE223" s="2298"/>
      <c r="AF223" s="2298"/>
      <c r="AG223" s="2343"/>
      <c r="AH223" s="2343">
        <f t="shared" si="0"/>
        <v>0</v>
      </c>
      <c r="AI223" s="2298"/>
      <c r="AJ223" s="2298"/>
      <c r="AK223" s="2298"/>
      <c r="AL223" s="2298"/>
      <c r="AM223" s="2298"/>
      <c r="AN223" s="2298"/>
      <c r="AO223" s="2298"/>
      <c r="AP223" s="2298"/>
      <c r="AQ223" s="2298"/>
      <c r="AR223" s="2298"/>
      <c r="AS223" s="2298"/>
      <c r="AT223" s="2298"/>
      <c r="AU223" s="2341"/>
      <c r="AV223" s="2340"/>
      <c r="AW223" s="2340"/>
      <c r="AX223" s="2340"/>
      <c r="AY223" s="2340"/>
      <c r="AZ223" s="2340"/>
      <c r="BA223" s="2339">
        <f t="shared" si="1"/>
        <v>0</v>
      </c>
    </row>
    <row r="224" spans="1:53" ht="88.5" customHeight="1" x14ac:dyDescent="0.25">
      <c r="A224" s="2878"/>
      <c r="B224" s="3146" t="s">
        <v>1177</v>
      </c>
      <c r="C224" s="3110" t="s">
        <v>1176</v>
      </c>
      <c r="D224" s="3110" t="s">
        <v>1175</v>
      </c>
      <c r="E224" s="3110" t="s">
        <v>676</v>
      </c>
      <c r="F224" s="3110" t="s">
        <v>675</v>
      </c>
      <c r="G224" s="3078" t="s">
        <v>124</v>
      </c>
      <c r="H224" s="3078">
        <v>1000</v>
      </c>
      <c r="I224" s="3078">
        <v>200</v>
      </c>
      <c r="J224" s="3143">
        <v>82502892</v>
      </c>
      <c r="K224" s="3099" t="s">
        <v>1559</v>
      </c>
      <c r="L224" s="3099" t="s">
        <v>1558</v>
      </c>
      <c r="M224" s="102" t="s">
        <v>1557</v>
      </c>
      <c r="N224" s="104" t="s">
        <v>1556</v>
      </c>
      <c r="O224" s="104" t="s">
        <v>1549</v>
      </c>
      <c r="P224" s="104" t="s">
        <v>1555</v>
      </c>
      <c r="Q224" s="102"/>
      <c r="R224" s="102"/>
      <c r="S224" s="102" t="s">
        <v>0</v>
      </c>
      <c r="T224" s="102" t="s">
        <v>0</v>
      </c>
      <c r="U224" s="102" t="s">
        <v>0</v>
      </c>
      <c r="V224" s="102" t="s">
        <v>0</v>
      </c>
      <c r="W224" s="102" t="s">
        <v>0</v>
      </c>
      <c r="X224" s="102"/>
      <c r="Y224" s="102"/>
      <c r="Z224" s="104" t="s">
        <v>1547</v>
      </c>
      <c r="AA224" s="2298"/>
      <c r="AB224" s="2297"/>
      <c r="AC224" s="2341">
        <v>20000000</v>
      </c>
      <c r="AD224" s="2298"/>
      <c r="AE224" s="2298"/>
      <c r="AF224" s="2298"/>
      <c r="AG224" s="2343"/>
      <c r="AH224" s="2343">
        <f t="shared" si="0"/>
        <v>20000000</v>
      </c>
      <c r="AI224" s="2298"/>
      <c r="AJ224" s="2298"/>
      <c r="AK224" s="2298"/>
      <c r="AL224" s="2298"/>
      <c r="AM224" s="2298"/>
      <c r="AN224" s="2298"/>
      <c r="AO224" s="2298"/>
      <c r="AP224" s="2298"/>
      <c r="AQ224" s="2298"/>
      <c r="AR224" s="2298"/>
      <c r="AS224" s="2298"/>
      <c r="AT224" s="2298"/>
      <c r="AU224" s="2341">
        <v>20000000</v>
      </c>
      <c r="AV224" s="2340"/>
      <c r="AW224" s="2340"/>
      <c r="AX224" s="2340"/>
      <c r="AY224" s="2340"/>
      <c r="AZ224" s="2340"/>
      <c r="BA224" s="2339">
        <f t="shared" si="1"/>
        <v>0</v>
      </c>
    </row>
    <row r="225" spans="1:53" ht="69.75" customHeight="1" x14ac:dyDescent="0.25">
      <c r="A225" s="2878"/>
      <c r="B225" s="3147"/>
      <c r="C225" s="3125"/>
      <c r="D225" s="3125"/>
      <c r="E225" s="3125"/>
      <c r="F225" s="3125"/>
      <c r="G225" s="3079"/>
      <c r="H225" s="3079"/>
      <c r="I225" s="3079"/>
      <c r="J225" s="3144"/>
      <c r="K225" s="3150"/>
      <c r="L225" s="3150"/>
      <c r="M225" s="102" t="s">
        <v>1554</v>
      </c>
      <c r="N225" s="104" t="s">
        <v>1553</v>
      </c>
      <c r="O225" s="104" t="s">
        <v>1549</v>
      </c>
      <c r="P225" s="104" t="s">
        <v>1552</v>
      </c>
      <c r="Q225" s="102"/>
      <c r="R225" s="102"/>
      <c r="S225" s="102" t="s">
        <v>0</v>
      </c>
      <c r="T225" s="102" t="s">
        <v>0</v>
      </c>
      <c r="U225" s="102" t="s">
        <v>0</v>
      </c>
      <c r="V225" s="102" t="s">
        <v>0</v>
      </c>
      <c r="W225" s="102" t="s">
        <v>0</v>
      </c>
      <c r="X225" s="102" t="s">
        <v>0</v>
      </c>
      <c r="Y225" s="102" t="s">
        <v>0</v>
      </c>
      <c r="Z225" s="104" t="s">
        <v>1547</v>
      </c>
      <c r="AA225" s="2298"/>
      <c r="AB225" s="2297"/>
      <c r="AC225" s="2341">
        <v>37651429</v>
      </c>
      <c r="AD225" s="2298"/>
      <c r="AE225" s="2298"/>
      <c r="AF225" s="2298"/>
      <c r="AG225" s="2343"/>
      <c r="AH225" s="2343">
        <f t="shared" si="0"/>
        <v>37651429</v>
      </c>
      <c r="AI225" s="2298"/>
      <c r="AJ225" s="2298"/>
      <c r="AK225" s="2298"/>
      <c r="AL225" s="2298"/>
      <c r="AM225" s="2298"/>
      <c r="AN225" s="2298"/>
      <c r="AO225" s="2298"/>
      <c r="AP225" s="2298"/>
      <c r="AQ225" s="2298"/>
      <c r="AR225" s="2298"/>
      <c r="AS225" s="2298"/>
      <c r="AT225" s="2298"/>
      <c r="AU225" s="2341">
        <v>37651429</v>
      </c>
      <c r="AV225" s="2340"/>
      <c r="AW225" s="2341">
        <v>23413333</v>
      </c>
      <c r="AX225" s="2340"/>
      <c r="AY225" s="2340"/>
      <c r="AZ225" s="2340"/>
      <c r="BA225" s="2339">
        <f t="shared" si="1"/>
        <v>23413333</v>
      </c>
    </row>
    <row r="226" spans="1:53" ht="92.25" customHeight="1" thickBot="1" x14ac:dyDescent="0.3">
      <c r="A226" s="2878"/>
      <c r="B226" s="3148"/>
      <c r="C226" s="3141"/>
      <c r="D226" s="3151"/>
      <c r="E226" s="3141"/>
      <c r="F226" s="3141"/>
      <c r="G226" s="3080"/>
      <c r="H226" s="3080"/>
      <c r="I226" s="3080"/>
      <c r="J226" s="3145"/>
      <c r="K226" s="3149"/>
      <c r="L226" s="3149"/>
      <c r="M226" s="102" t="s">
        <v>1551</v>
      </c>
      <c r="N226" s="104" t="s">
        <v>1550</v>
      </c>
      <c r="O226" s="104" t="s">
        <v>1549</v>
      </c>
      <c r="P226" s="104" t="s">
        <v>1548</v>
      </c>
      <c r="Q226" s="102"/>
      <c r="R226" s="102"/>
      <c r="S226" s="102"/>
      <c r="T226" s="102"/>
      <c r="U226" s="102" t="s">
        <v>0</v>
      </c>
      <c r="V226" s="102" t="s">
        <v>0</v>
      </c>
      <c r="W226" s="102" t="s">
        <v>0</v>
      </c>
      <c r="X226" s="102" t="s">
        <v>0</v>
      </c>
      <c r="Y226" s="102"/>
      <c r="Z226" s="104" t="s">
        <v>1547</v>
      </c>
      <c r="AA226" s="2298"/>
      <c r="AB226" s="2297"/>
      <c r="AC226" s="2341">
        <v>36451464</v>
      </c>
      <c r="AD226" s="2298"/>
      <c r="AE226" s="2298"/>
      <c r="AF226" s="2298"/>
      <c r="AG226" s="2343"/>
      <c r="AH226" s="2343">
        <f t="shared" si="0"/>
        <v>36451464</v>
      </c>
      <c r="AI226" s="2298"/>
      <c r="AJ226" s="2298"/>
      <c r="AK226" s="2298"/>
      <c r="AL226" s="2298"/>
      <c r="AM226" s="2298"/>
      <c r="AN226" s="2298"/>
      <c r="AO226" s="2298"/>
      <c r="AP226" s="2298"/>
      <c r="AQ226" s="2298"/>
      <c r="AR226" s="2298"/>
      <c r="AS226" s="2298"/>
      <c r="AT226" s="2298"/>
      <c r="AU226" s="2341">
        <v>36451464</v>
      </c>
      <c r="AV226" s="2340"/>
      <c r="AW226" s="2341"/>
      <c r="AX226" s="2340"/>
      <c r="AY226" s="2340"/>
      <c r="AZ226" s="2340"/>
      <c r="BA226" s="2339">
        <f t="shared" si="1"/>
        <v>0</v>
      </c>
    </row>
    <row r="227" spans="1:53" ht="15.75" hidden="1" customHeight="1" x14ac:dyDescent="0.2">
      <c r="A227" s="2878"/>
      <c r="B227" s="176" t="s">
        <v>1158</v>
      </c>
      <c r="C227" s="3126" t="s">
        <v>1174</v>
      </c>
      <c r="D227" s="3127" t="s">
        <v>1173</v>
      </c>
      <c r="E227" s="208" t="s">
        <v>674</v>
      </c>
      <c r="F227" s="207" t="s">
        <v>673</v>
      </c>
      <c r="G227" s="207" t="s">
        <v>124</v>
      </c>
      <c r="H227" s="223">
        <v>1</v>
      </c>
      <c r="I227" s="408">
        <v>0.25</v>
      </c>
      <c r="J227" s="176"/>
      <c r="K227" s="104"/>
      <c r="L227" s="104"/>
      <c r="M227" s="102"/>
      <c r="N227" s="104"/>
      <c r="O227" s="102"/>
      <c r="P227" s="104"/>
      <c r="Q227" s="102"/>
      <c r="R227" s="102"/>
      <c r="S227" s="102"/>
      <c r="T227" s="102"/>
      <c r="U227" s="102"/>
      <c r="V227" s="102"/>
      <c r="W227" s="102"/>
      <c r="X227" s="102"/>
      <c r="Y227" s="102"/>
      <c r="Z227" s="102"/>
    </row>
    <row r="228" spans="1:53" ht="15.75" hidden="1" customHeight="1" x14ac:dyDescent="0.2">
      <c r="A228" s="2878"/>
      <c r="B228" s="176" t="s">
        <v>1158</v>
      </c>
      <c r="C228" s="2878"/>
      <c r="D228" s="2835"/>
      <c r="E228" s="208" t="s">
        <v>672</v>
      </c>
      <c r="F228" s="207" t="s">
        <v>671</v>
      </c>
      <c r="G228" s="207">
        <v>40</v>
      </c>
      <c r="H228" s="407">
        <v>35</v>
      </c>
      <c r="I228" s="406">
        <v>5</v>
      </c>
      <c r="J228" s="176"/>
      <c r="K228" s="104"/>
      <c r="L228" s="104"/>
      <c r="M228" s="102"/>
      <c r="N228" s="104"/>
      <c r="O228" s="102"/>
      <c r="P228" s="104"/>
      <c r="Q228" s="102"/>
      <c r="R228" s="102"/>
      <c r="S228" s="102"/>
      <c r="T228" s="102"/>
      <c r="U228" s="102"/>
      <c r="V228" s="102"/>
      <c r="W228" s="102"/>
      <c r="X228" s="102"/>
      <c r="Y228" s="102"/>
      <c r="Z228" s="102"/>
    </row>
    <row r="229" spans="1:53" ht="15.75" hidden="1" customHeight="1" x14ac:dyDescent="0.2">
      <c r="A229" s="2878"/>
      <c r="B229" s="176" t="s">
        <v>1158</v>
      </c>
      <c r="C229" s="2864"/>
      <c r="D229" s="2836"/>
      <c r="E229" s="208" t="s">
        <v>670</v>
      </c>
      <c r="F229" s="207" t="s">
        <v>669</v>
      </c>
      <c r="G229" s="213">
        <v>0</v>
      </c>
      <c r="H229" s="216">
        <v>1</v>
      </c>
      <c r="I229" s="405">
        <v>0.25</v>
      </c>
      <c r="J229" s="176"/>
      <c r="K229" s="104"/>
      <c r="L229" s="104"/>
      <c r="M229" s="102"/>
      <c r="N229" s="104"/>
      <c r="O229" s="102"/>
      <c r="P229" s="104"/>
      <c r="Q229" s="102"/>
      <c r="R229" s="102"/>
      <c r="S229" s="102"/>
      <c r="T229" s="102"/>
      <c r="U229" s="102"/>
      <c r="V229" s="102"/>
      <c r="W229" s="102"/>
      <c r="X229" s="102"/>
      <c r="Y229" s="102"/>
      <c r="Z229" s="102"/>
    </row>
    <row r="230" spans="1:53" ht="15.75" hidden="1" customHeight="1" x14ac:dyDescent="0.2">
      <c r="A230" s="2878"/>
      <c r="B230" s="176" t="s">
        <v>1158</v>
      </c>
      <c r="C230" s="3118" t="s">
        <v>1172</v>
      </c>
      <c r="D230" s="3119" t="s">
        <v>1171</v>
      </c>
      <c r="E230" s="208" t="s">
        <v>668</v>
      </c>
      <c r="F230" s="207" t="s">
        <v>667</v>
      </c>
      <c r="G230" s="207" t="s">
        <v>124</v>
      </c>
      <c r="H230" s="223">
        <v>14</v>
      </c>
      <c r="I230" s="406">
        <v>2</v>
      </c>
      <c r="J230" s="176"/>
      <c r="K230" s="104"/>
      <c r="L230" s="104"/>
      <c r="M230" s="102"/>
      <c r="N230" s="104"/>
      <c r="O230" s="102"/>
      <c r="P230" s="104"/>
      <c r="Q230" s="102"/>
      <c r="R230" s="102"/>
      <c r="S230" s="102"/>
      <c r="T230" s="102"/>
      <c r="U230" s="102"/>
      <c r="V230" s="102"/>
      <c r="W230" s="102"/>
      <c r="X230" s="102"/>
      <c r="Y230" s="102"/>
      <c r="Z230" s="102"/>
    </row>
    <row r="231" spans="1:53" ht="15.75" hidden="1" customHeight="1" x14ac:dyDescent="0.2">
      <c r="A231" s="2878"/>
      <c r="B231" s="176" t="s">
        <v>1158</v>
      </c>
      <c r="C231" s="2878"/>
      <c r="D231" s="2835"/>
      <c r="E231" s="208" t="s">
        <v>666</v>
      </c>
      <c r="F231" s="207" t="s">
        <v>129</v>
      </c>
      <c r="G231" s="213">
        <v>0.1</v>
      </c>
      <c r="H231" s="216">
        <v>1</v>
      </c>
      <c r="I231" s="405">
        <v>0.2</v>
      </c>
      <c r="J231" s="176"/>
      <c r="K231" s="104"/>
      <c r="L231" s="104"/>
      <c r="M231" s="102"/>
      <c r="N231" s="104"/>
      <c r="O231" s="102"/>
      <c r="P231" s="104"/>
      <c r="Q231" s="102"/>
      <c r="R231" s="102"/>
      <c r="S231" s="102"/>
      <c r="T231" s="102"/>
      <c r="U231" s="102"/>
      <c r="V231" s="102"/>
      <c r="W231" s="102"/>
      <c r="X231" s="102"/>
      <c r="Y231" s="102"/>
      <c r="Z231" s="102"/>
    </row>
    <row r="232" spans="1:53" ht="15.75" hidden="1" customHeight="1" x14ac:dyDescent="0.2">
      <c r="A232" s="2878"/>
      <c r="B232" s="176" t="s">
        <v>1158</v>
      </c>
      <c r="C232" s="2878"/>
      <c r="D232" s="2835"/>
      <c r="E232" s="222" t="s">
        <v>665</v>
      </c>
      <c r="F232" s="207" t="s">
        <v>470</v>
      </c>
      <c r="G232" s="207" t="s">
        <v>124</v>
      </c>
      <c r="H232" s="223">
        <v>100</v>
      </c>
      <c r="I232" s="405">
        <v>0</v>
      </c>
      <c r="J232" s="176"/>
      <c r="K232" s="104"/>
      <c r="L232" s="104"/>
      <c r="M232" s="102"/>
      <c r="N232" s="104"/>
      <c r="O232" s="102"/>
      <c r="P232" s="104"/>
      <c r="Q232" s="102"/>
      <c r="R232" s="102"/>
      <c r="S232" s="102"/>
      <c r="T232" s="102"/>
      <c r="U232" s="102"/>
      <c r="V232" s="102"/>
      <c r="W232" s="102"/>
      <c r="X232" s="102"/>
      <c r="Y232" s="102"/>
      <c r="Z232" s="102"/>
    </row>
    <row r="233" spans="1:53" ht="15.75" hidden="1" customHeight="1" x14ac:dyDescent="0.2">
      <c r="A233" s="2878"/>
      <c r="B233" s="176" t="s">
        <v>1158</v>
      </c>
      <c r="C233" s="2878"/>
      <c r="D233" s="2835"/>
      <c r="E233" s="208" t="s">
        <v>664</v>
      </c>
      <c r="F233" s="207" t="s">
        <v>663</v>
      </c>
      <c r="G233" s="207">
        <v>357</v>
      </c>
      <c r="H233" s="223">
        <v>357</v>
      </c>
      <c r="I233" s="406">
        <v>57</v>
      </c>
      <c r="J233" s="176"/>
      <c r="K233" s="104"/>
      <c r="L233" s="104"/>
      <c r="M233" s="102"/>
      <c r="N233" s="104"/>
      <c r="O233" s="102"/>
      <c r="P233" s="104"/>
      <c r="Q233" s="102"/>
      <c r="R233" s="102"/>
      <c r="S233" s="102"/>
      <c r="T233" s="102"/>
      <c r="U233" s="102"/>
      <c r="V233" s="102"/>
      <c r="W233" s="102"/>
      <c r="X233" s="102"/>
      <c r="Y233" s="102"/>
      <c r="Z233" s="102"/>
    </row>
    <row r="234" spans="1:53" ht="15.75" hidden="1" customHeight="1" x14ac:dyDescent="0.2">
      <c r="A234" s="2878"/>
      <c r="B234" s="176" t="s">
        <v>1158</v>
      </c>
      <c r="C234" s="2864"/>
      <c r="D234" s="2836"/>
      <c r="E234" s="208" t="s">
        <v>662</v>
      </c>
      <c r="F234" s="207" t="s">
        <v>129</v>
      </c>
      <c r="G234" s="213">
        <v>1</v>
      </c>
      <c r="H234" s="216">
        <v>1</v>
      </c>
      <c r="I234" s="405">
        <v>0.2</v>
      </c>
      <c r="J234" s="176"/>
      <c r="K234" s="104"/>
      <c r="L234" s="104"/>
      <c r="M234" s="102"/>
      <c r="N234" s="104"/>
      <c r="O234" s="102"/>
      <c r="P234" s="104"/>
      <c r="Q234" s="102"/>
      <c r="R234" s="102"/>
      <c r="S234" s="102"/>
      <c r="T234" s="102"/>
      <c r="U234" s="102"/>
      <c r="V234" s="102"/>
      <c r="W234" s="102"/>
      <c r="X234" s="102"/>
      <c r="Y234" s="102"/>
      <c r="Z234" s="102"/>
    </row>
    <row r="235" spans="1:53" ht="15.75" hidden="1" customHeight="1" x14ac:dyDescent="0.2">
      <c r="A235" s="2878"/>
      <c r="B235" s="176" t="s">
        <v>1158</v>
      </c>
      <c r="C235" s="3135" t="s">
        <v>1170</v>
      </c>
      <c r="D235" s="3119" t="s">
        <v>1169</v>
      </c>
      <c r="E235" s="208" t="s">
        <v>661</v>
      </c>
      <c r="F235" s="207" t="s">
        <v>129</v>
      </c>
      <c r="G235" s="213">
        <v>0.8</v>
      </c>
      <c r="H235" s="216">
        <v>1</v>
      </c>
      <c r="I235" s="405">
        <v>0.2</v>
      </c>
      <c r="J235" s="176"/>
      <c r="K235" s="104"/>
      <c r="L235" s="104"/>
      <c r="M235" s="102"/>
      <c r="N235" s="104"/>
      <c r="O235" s="102"/>
      <c r="P235" s="104"/>
      <c r="Q235" s="102"/>
      <c r="R235" s="102"/>
      <c r="S235" s="102"/>
      <c r="T235" s="102"/>
      <c r="U235" s="102"/>
      <c r="V235" s="102"/>
      <c r="W235" s="102"/>
      <c r="X235" s="102"/>
      <c r="Y235" s="102"/>
      <c r="Z235" s="102"/>
    </row>
    <row r="236" spans="1:53" ht="15.75" hidden="1" customHeight="1" x14ac:dyDescent="0.2">
      <c r="A236" s="2878"/>
      <c r="B236" s="176" t="s">
        <v>1158</v>
      </c>
      <c r="C236" s="2878"/>
      <c r="D236" s="2835"/>
      <c r="E236" s="208" t="s">
        <v>660</v>
      </c>
      <c r="F236" s="207" t="s">
        <v>659</v>
      </c>
      <c r="G236" s="213">
        <v>0.5</v>
      </c>
      <c r="H236" s="216">
        <v>1</v>
      </c>
      <c r="I236" s="405">
        <v>0</v>
      </c>
      <c r="J236" s="176"/>
      <c r="K236" s="104"/>
      <c r="L236" s="104"/>
      <c r="M236" s="102"/>
      <c r="N236" s="104"/>
      <c r="O236" s="102"/>
      <c r="P236" s="104"/>
      <c r="Q236" s="102"/>
      <c r="R236" s="102"/>
      <c r="S236" s="102"/>
      <c r="T236" s="102"/>
      <c r="U236" s="102"/>
      <c r="V236" s="102"/>
      <c r="W236" s="102"/>
      <c r="X236" s="102"/>
      <c r="Y236" s="102"/>
      <c r="Z236" s="102"/>
    </row>
    <row r="237" spans="1:53" ht="15.75" hidden="1" customHeight="1" x14ac:dyDescent="0.2">
      <c r="A237" s="2878"/>
      <c r="B237" s="176" t="s">
        <v>1158</v>
      </c>
      <c r="C237" s="2878"/>
      <c r="D237" s="2835"/>
      <c r="E237" s="208" t="s">
        <v>658</v>
      </c>
      <c r="F237" s="207" t="s">
        <v>129</v>
      </c>
      <c r="G237" s="213">
        <v>0.85</v>
      </c>
      <c r="H237" s="216">
        <v>1</v>
      </c>
      <c r="I237" s="405">
        <v>0.1</v>
      </c>
      <c r="J237" s="176"/>
      <c r="K237" s="104"/>
      <c r="L237" s="104"/>
      <c r="M237" s="102"/>
      <c r="N237" s="104"/>
      <c r="O237" s="102"/>
      <c r="P237" s="104"/>
      <c r="Q237" s="102"/>
      <c r="R237" s="102"/>
      <c r="S237" s="102"/>
      <c r="T237" s="102"/>
      <c r="U237" s="102"/>
      <c r="V237" s="102"/>
      <c r="W237" s="102"/>
      <c r="X237" s="102"/>
      <c r="Y237" s="102"/>
      <c r="Z237" s="102"/>
    </row>
    <row r="238" spans="1:53" ht="15.75" hidden="1" customHeight="1" x14ac:dyDescent="0.2">
      <c r="A238" s="2878"/>
      <c r="B238" s="176" t="s">
        <v>1158</v>
      </c>
      <c r="C238" s="2878"/>
      <c r="D238" s="2835"/>
      <c r="E238" s="208" t="s">
        <v>657</v>
      </c>
      <c r="F238" s="207" t="s">
        <v>656</v>
      </c>
      <c r="G238" s="213">
        <v>0.8</v>
      </c>
      <c r="H238" s="216">
        <v>1</v>
      </c>
      <c r="I238" s="405">
        <v>0.1</v>
      </c>
      <c r="J238" s="176"/>
      <c r="K238" s="104"/>
      <c r="L238" s="104"/>
      <c r="M238" s="102"/>
      <c r="N238" s="104"/>
      <c r="O238" s="102"/>
      <c r="P238" s="104"/>
      <c r="Q238" s="102"/>
      <c r="R238" s="102"/>
      <c r="S238" s="102"/>
      <c r="T238" s="102"/>
      <c r="U238" s="102"/>
      <c r="V238" s="102"/>
      <c r="W238" s="102"/>
      <c r="X238" s="102"/>
      <c r="Y238" s="102"/>
      <c r="Z238" s="102"/>
    </row>
    <row r="239" spans="1:53" ht="15.75" hidden="1" customHeight="1" x14ac:dyDescent="0.2">
      <c r="A239" s="2878"/>
      <c r="B239" s="176" t="s">
        <v>1158</v>
      </c>
      <c r="C239" s="3140" t="s">
        <v>1168</v>
      </c>
      <c r="D239" s="2892" t="s">
        <v>1167</v>
      </c>
      <c r="E239" s="385" t="s">
        <v>655</v>
      </c>
      <c r="F239" s="392" t="s">
        <v>129</v>
      </c>
      <c r="G239" s="391">
        <v>0</v>
      </c>
      <c r="H239" s="391">
        <v>1</v>
      </c>
      <c r="I239" s="390">
        <v>0.25</v>
      </c>
      <c r="J239" s="176"/>
      <c r="K239" s="104"/>
      <c r="L239" s="104"/>
      <c r="M239" s="102"/>
      <c r="N239" s="104"/>
      <c r="O239" s="102"/>
      <c r="P239" s="104"/>
      <c r="Q239" s="102"/>
      <c r="R239" s="102"/>
      <c r="S239" s="102"/>
      <c r="T239" s="102"/>
      <c r="U239" s="102"/>
      <c r="V239" s="102"/>
      <c r="W239" s="102"/>
      <c r="X239" s="102"/>
      <c r="Y239" s="102"/>
      <c r="Z239" s="102"/>
    </row>
    <row r="240" spans="1:53" ht="15.75" hidden="1" customHeight="1" x14ac:dyDescent="0.2">
      <c r="A240" s="2878"/>
      <c r="B240" s="176" t="s">
        <v>1158</v>
      </c>
      <c r="C240" s="2878"/>
      <c r="D240" s="2835"/>
      <c r="E240" s="2910" t="s">
        <v>654</v>
      </c>
      <c r="F240" s="392" t="s">
        <v>653</v>
      </c>
      <c r="G240" s="391">
        <v>0</v>
      </c>
      <c r="H240" s="391">
        <v>1</v>
      </c>
      <c r="I240" s="390">
        <v>0.2</v>
      </c>
      <c r="J240" s="176"/>
      <c r="K240" s="104"/>
      <c r="L240" s="104"/>
      <c r="M240" s="102"/>
      <c r="N240" s="104"/>
      <c r="O240" s="102"/>
      <c r="P240" s="104"/>
      <c r="Q240" s="102"/>
      <c r="R240" s="102"/>
      <c r="S240" s="102"/>
      <c r="T240" s="102"/>
      <c r="U240" s="102"/>
      <c r="V240" s="102"/>
      <c r="W240" s="102"/>
      <c r="X240" s="102"/>
      <c r="Y240" s="102"/>
      <c r="Z240" s="102"/>
    </row>
    <row r="241" spans="1:26" ht="15.75" hidden="1" customHeight="1" x14ac:dyDescent="0.2">
      <c r="A241" s="2878"/>
      <c r="B241" s="176" t="s">
        <v>1158</v>
      </c>
      <c r="C241" s="2878"/>
      <c r="D241" s="2835"/>
      <c r="E241" s="2836"/>
      <c r="F241" s="392" t="s">
        <v>129</v>
      </c>
      <c r="G241" s="391">
        <v>0</v>
      </c>
      <c r="H241" s="391">
        <v>0.25</v>
      </c>
      <c r="I241" s="317">
        <v>0</v>
      </c>
      <c r="J241" s="176"/>
      <c r="K241" s="104"/>
      <c r="L241" s="104"/>
      <c r="M241" s="102"/>
      <c r="N241" s="104"/>
      <c r="O241" s="102"/>
      <c r="P241" s="104"/>
      <c r="Q241" s="102"/>
      <c r="R241" s="102"/>
      <c r="S241" s="102"/>
      <c r="T241" s="102"/>
      <c r="U241" s="102"/>
      <c r="V241" s="102"/>
      <c r="W241" s="102"/>
      <c r="X241" s="102"/>
      <c r="Y241" s="102"/>
      <c r="Z241" s="102"/>
    </row>
    <row r="242" spans="1:26" ht="15.75" hidden="1" customHeight="1" x14ac:dyDescent="0.2">
      <c r="A242" s="2878"/>
      <c r="B242" s="176" t="s">
        <v>1158</v>
      </c>
      <c r="C242" s="2878"/>
      <c r="D242" s="2836"/>
      <c r="E242" s="389" t="s">
        <v>652</v>
      </c>
      <c r="F242" s="388" t="s">
        <v>129</v>
      </c>
      <c r="G242" s="387">
        <v>0</v>
      </c>
      <c r="H242" s="387">
        <v>1</v>
      </c>
      <c r="I242" s="386">
        <v>0.1</v>
      </c>
      <c r="J242" s="176"/>
      <c r="K242" s="104"/>
      <c r="L242" s="104"/>
      <c r="M242" s="102"/>
      <c r="N242" s="104"/>
      <c r="O242" s="102"/>
      <c r="P242" s="104"/>
      <c r="Q242" s="102"/>
      <c r="R242" s="102"/>
      <c r="S242" s="102"/>
      <c r="T242" s="102"/>
      <c r="U242" s="102"/>
      <c r="V242" s="102"/>
      <c r="W242" s="102"/>
      <c r="X242" s="102"/>
      <c r="Y242" s="102"/>
      <c r="Z242" s="102"/>
    </row>
    <row r="243" spans="1:26" ht="15.75" hidden="1" customHeight="1" x14ac:dyDescent="0.2">
      <c r="A243" s="2878"/>
      <c r="B243" s="176" t="s">
        <v>1158</v>
      </c>
      <c r="C243" s="2910" t="s">
        <v>1166</v>
      </c>
      <c r="D243" s="2910" t="s">
        <v>1165</v>
      </c>
      <c r="E243" s="385" t="s">
        <v>651</v>
      </c>
      <c r="F243" s="385" t="s">
        <v>470</v>
      </c>
      <c r="G243" s="391">
        <v>0.3</v>
      </c>
      <c r="H243" s="391">
        <v>1</v>
      </c>
      <c r="I243" s="403">
        <v>0</v>
      </c>
      <c r="J243" s="176"/>
      <c r="K243" s="104"/>
      <c r="L243" s="104"/>
      <c r="M243" s="102"/>
      <c r="N243" s="104"/>
      <c r="O243" s="102"/>
      <c r="P243" s="104"/>
      <c r="Q243" s="102"/>
      <c r="R243" s="102"/>
      <c r="S243" s="102"/>
      <c r="T243" s="102"/>
      <c r="U243" s="102"/>
      <c r="V243" s="102"/>
      <c r="W243" s="102"/>
      <c r="X243" s="102"/>
      <c r="Y243" s="102"/>
      <c r="Z243" s="102"/>
    </row>
    <row r="244" spans="1:26" ht="15.75" hidden="1" customHeight="1" x14ac:dyDescent="0.2">
      <c r="A244" s="2878"/>
      <c r="B244" s="176" t="s">
        <v>1158</v>
      </c>
      <c r="C244" s="2835"/>
      <c r="D244" s="2835"/>
      <c r="E244" s="404" t="s">
        <v>650</v>
      </c>
      <c r="F244" s="385" t="s">
        <v>129</v>
      </c>
      <c r="G244" s="391">
        <v>0.2</v>
      </c>
      <c r="H244" s="391">
        <v>1</v>
      </c>
      <c r="I244" s="403">
        <v>0.25</v>
      </c>
      <c r="J244" s="176"/>
      <c r="K244" s="104"/>
      <c r="L244" s="104"/>
      <c r="M244" s="102"/>
      <c r="N244" s="104"/>
      <c r="O244" s="102"/>
      <c r="P244" s="104"/>
      <c r="Q244" s="102"/>
      <c r="R244" s="102"/>
      <c r="S244" s="102"/>
      <c r="T244" s="102"/>
      <c r="U244" s="102"/>
      <c r="V244" s="102"/>
      <c r="W244" s="102"/>
      <c r="X244" s="102"/>
      <c r="Y244" s="102"/>
      <c r="Z244" s="102"/>
    </row>
    <row r="245" spans="1:26" ht="15.75" hidden="1" customHeight="1" x14ac:dyDescent="0.2">
      <c r="A245" s="2878"/>
      <c r="B245" s="176" t="s">
        <v>1158</v>
      </c>
      <c r="C245" s="2836"/>
      <c r="D245" s="2835"/>
      <c r="E245" s="402" t="s">
        <v>649</v>
      </c>
      <c r="F245" s="385" t="s">
        <v>648</v>
      </c>
      <c r="G245" s="401">
        <v>2</v>
      </c>
      <c r="H245" s="401">
        <v>4</v>
      </c>
      <c r="I245" s="400">
        <v>1</v>
      </c>
      <c r="J245" s="176"/>
      <c r="K245" s="104"/>
      <c r="L245" s="104"/>
      <c r="M245" s="102"/>
      <c r="N245" s="104"/>
      <c r="O245" s="102"/>
      <c r="P245" s="104"/>
      <c r="Q245" s="102"/>
      <c r="R245" s="102"/>
      <c r="S245" s="102"/>
      <c r="T245" s="102"/>
      <c r="U245" s="102"/>
      <c r="V245" s="102"/>
      <c r="W245" s="102"/>
      <c r="X245" s="102"/>
      <c r="Y245" s="102"/>
      <c r="Z245" s="102"/>
    </row>
    <row r="246" spans="1:26" ht="15.75" hidden="1" customHeight="1" x14ac:dyDescent="0.2">
      <c r="A246" s="2878"/>
      <c r="B246" s="176" t="s">
        <v>1158</v>
      </c>
      <c r="C246" s="3114" t="s">
        <v>1164</v>
      </c>
      <c r="D246" s="3115" t="s">
        <v>1163</v>
      </c>
      <c r="E246" s="399" t="s">
        <v>647</v>
      </c>
      <c r="F246" s="398" t="s">
        <v>646</v>
      </c>
      <c r="G246" s="397">
        <v>8</v>
      </c>
      <c r="H246" s="396">
        <v>8</v>
      </c>
      <c r="I246" s="395">
        <v>8</v>
      </c>
      <c r="J246" s="176"/>
      <c r="K246" s="104"/>
      <c r="L246" s="104"/>
      <c r="M246" s="102"/>
      <c r="N246" s="104"/>
      <c r="O246" s="102"/>
      <c r="P246" s="104"/>
      <c r="Q246" s="102"/>
      <c r="R246" s="102"/>
      <c r="S246" s="102"/>
      <c r="T246" s="102"/>
      <c r="U246" s="102"/>
      <c r="V246" s="102"/>
      <c r="W246" s="102"/>
      <c r="X246" s="102"/>
      <c r="Y246" s="102"/>
      <c r="Z246" s="102"/>
    </row>
    <row r="247" spans="1:26" ht="15.75" hidden="1" customHeight="1" x14ac:dyDescent="0.2">
      <c r="A247" s="2878"/>
      <c r="B247" s="176" t="s">
        <v>1158</v>
      </c>
      <c r="C247" s="2878"/>
      <c r="D247" s="2835"/>
      <c r="E247" s="385" t="s">
        <v>645</v>
      </c>
      <c r="F247" s="392" t="s">
        <v>129</v>
      </c>
      <c r="G247" s="384" t="s">
        <v>124</v>
      </c>
      <c r="H247" s="391">
        <v>1</v>
      </c>
      <c r="I247" s="390">
        <v>0.2</v>
      </c>
      <c r="J247" s="176"/>
      <c r="K247" s="104"/>
      <c r="L247" s="104"/>
      <c r="M247" s="102"/>
      <c r="N247" s="104"/>
      <c r="O247" s="102"/>
      <c r="P247" s="104"/>
      <c r="Q247" s="102"/>
      <c r="R247" s="102"/>
      <c r="S247" s="102"/>
      <c r="T247" s="102"/>
      <c r="U247" s="102"/>
      <c r="V247" s="102"/>
      <c r="W247" s="102"/>
      <c r="X247" s="102"/>
      <c r="Y247" s="102"/>
      <c r="Z247" s="102"/>
    </row>
    <row r="248" spans="1:26" ht="15.75" hidden="1" customHeight="1" x14ac:dyDescent="0.2">
      <c r="A248" s="2878"/>
      <c r="B248" s="176" t="s">
        <v>1158</v>
      </c>
      <c r="C248" s="2864"/>
      <c r="D248" s="2836"/>
      <c r="E248" s="385" t="s">
        <v>644</v>
      </c>
      <c r="F248" s="392" t="s">
        <v>129</v>
      </c>
      <c r="G248" s="384" t="s">
        <v>124</v>
      </c>
      <c r="H248" s="391">
        <v>1</v>
      </c>
      <c r="I248" s="390">
        <v>0.2</v>
      </c>
      <c r="J248" s="176"/>
      <c r="K248" s="104"/>
      <c r="L248" s="104"/>
      <c r="M248" s="102"/>
      <c r="N248" s="104"/>
      <c r="O248" s="102"/>
      <c r="P248" s="104"/>
      <c r="Q248" s="102"/>
      <c r="R248" s="102"/>
      <c r="S248" s="102"/>
      <c r="T248" s="102"/>
      <c r="U248" s="102"/>
      <c r="V248" s="102"/>
      <c r="W248" s="102"/>
      <c r="X248" s="102"/>
      <c r="Y248" s="102"/>
      <c r="Z248" s="102"/>
    </row>
    <row r="249" spans="1:26" ht="15.75" hidden="1" customHeight="1" x14ac:dyDescent="0.2">
      <c r="A249" s="2878"/>
      <c r="B249" s="176" t="s">
        <v>1158</v>
      </c>
      <c r="C249" s="3134" t="s">
        <v>1162</v>
      </c>
      <c r="D249" s="2910" t="s">
        <v>1161</v>
      </c>
      <c r="E249" s="385" t="s">
        <v>643</v>
      </c>
      <c r="F249" s="392" t="s">
        <v>129</v>
      </c>
      <c r="G249" s="384">
        <v>0.3</v>
      </c>
      <c r="H249" s="391">
        <v>1</v>
      </c>
      <c r="I249" s="390">
        <v>0.25</v>
      </c>
      <c r="J249" s="176"/>
      <c r="K249" s="104"/>
      <c r="L249" s="104"/>
      <c r="M249" s="102"/>
      <c r="N249" s="104"/>
      <c r="O249" s="102"/>
      <c r="P249" s="104"/>
      <c r="Q249" s="102"/>
      <c r="R249" s="102"/>
      <c r="S249" s="102"/>
      <c r="T249" s="102"/>
      <c r="U249" s="102"/>
      <c r="V249" s="102"/>
      <c r="W249" s="102"/>
      <c r="X249" s="102"/>
      <c r="Y249" s="102"/>
      <c r="Z249" s="102"/>
    </row>
    <row r="250" spans="1:26" ht="15.75" hidden="1" customHeight="1" x14ac:dyDescent="0.2">
      <c r="A250" s="2878"/>
      <c r="B250" s="176" t="s">
        <v>1158</v>
      </c>
      <c r="C250" s="2878"/>
      <c r="D250" s="2835"/>
      <c r="E250" s="389" t="s">
        <v>642</v>
      </c>
      <c r="F250" s="392" t="s">
        <v>641</v>
      </c>
      <c r="G250" s="384">
        <v>0</v>
      </c>
      <c r="H250" s="391">
        <v>1</v>
      </c>
      <c r="I250" s="390">
        <v>0</v>
      </c>
      <c r="J250" s="176"/>
      <c r="K250" s="104"/>
      <c r="L250" s="104"/>
      <c r="M250" s="102"/>
      <c r="N250" s="104"/>
      <c r="O250" s="102"/>
      <c r="P250" s="104"/>
      <c r="Q250" s="102"/>
      <c r="R250" s="102"/>
      <c r="S250" s="102"/>
      <c r="T250" s="102"/>
      <c r="U250" s="102"/>
      <c r="V250" s="102"/>
      <c r="W250" s="102"/>
      <c r="X250" s="102"/>
      <c r="Y250" s="102"/>
      <c r="Z250" s="102"/>
    </row>
    <row r="251" spans="1:26" ht="15.75" hidden="1" customHeight="1" x14ac:dyDescent="0.2">
      <c r="A251" s="2878"/>
      <c r="B251" s="176" t="s">
        <v>1158</v>
      </c>
      <c r="C251" s="2878"/>
      <c r="D251" s="2835"/>
      <c r="E251" s="385" t="s">
        <v>640</v>
      </c>
      <c r="F251" s="385" t="s">
        <v>638</v>
      </c>
      <c r="G251" s="392">
        <v>0</v>
      </c>
      <c r="H251" s="394">
        <v>11</v>
      </c>
      <c r="I251" s="317">
        <v>0</v>
      </c>
      <c r="J251" s="176"/>
      <c r="K251" s="393"/>
      <c r="L251" s="104"/>
      <c r="M251" s="102"/>
      <c r="N251" s="104"/>
      <c r="O251" s="102"/>
      <c r="P251" s="104"/>
      <c r="Q251" s="102"/>
      <c r="R251" s="102"/>
      <c r="S251" s="102"/>
      <c r="T251" s="102"/>
      <c r="U251" s="102"/>
      <c r="V251" s="102"/>
      <c r="W251" s="102"/>
      <c r="X251" s="102"/>
      <c r="Y251" s="102"/>
      <c r="Z251" s="102"/>
    </row>
    <row r="252" spans="1:26" ht="15.75" hidden="1" customHeight="1" x14ac:dyDescent="0.2">
      <c r="A252" s="2878"/>
      <c r="B252" s="176" t="s">
        <v>1158</v>
      </c>
      <c r="C252" s="2864"/>
      <c r="D252" s="2836"/>
      <c r="E252" s="385" t="s">
        <v>639</v>
      </c>
      <c r="F252" s="385" t="s">
        <v>638</v>
      </c>
      <c r="G252" s="392">
        <v>0</v>
      </c>
      <c r="H252" s="394">
        <v>14</v>
      </c>
      <c r="I252" s="317">
        <v>2</v>
      </c>
      <c r="J252" s="176"/>
      <c r="K252" s="393"/>
      <c r="L252" s="104"/>
      <c r="M252" s="102"/>
      <c r="N252" s="104"/>
      <c r="O252" s="102"/>
      <c r="P252" s="104"/>
      <c r="Q252" s="102"/>
      <c r="R252" s="102"/>
      <c r="S252" s="102"/>
      <c r="T252" s="102"/>
      <c r="U252" s="102"/>
      <c r="V252" s="102"/>
      <c r="W252" s="102"/>
      <c r="X252" s="102"/>
      <c r="Y252" s="102"/>
      <c r="Z252" s="102"/>
    </row>
    <row r="253" spans="1:26" ht="15.75" hidden="1" customHeight="1" x14ac:dyDescent="0.2">
      <c r="A253" s="2878"/>
      <c r="B253" s="176" t="s">
        <v>1158</v>
      </c>
      <c r="C253" s="3134" t="s">
        <v>1160</v>
      </c>
      <c r="D253" s="3115" t="s">
        <v>1159</v>
      </c>
      <c r="E253" s="389" t="s">
        <v>637</v>
      </c>
      <c r="F253" s="392" t="s">
        <v>470</v>
      </c>
      <c r="G253" s="384">
        <v>0</v>
      </c>
      <c r="H253" s="391">
        <v>1</v>
      </c>
      <c r="I253" s="390">
        <v>0</v>
      </c>
      <c r="J253" s="176"/>
      <c r="K253" s="104"/>
      <c r="L253" s="104"/>
      <c r="M253" s="102"/>
      <c r="N253" s="104"/>
      <c r="O253" s="102"/>
      <c r="P253" s="104"/>
      <c r="Q253" s="102"/>
      <c r="R253" s="102"/>
      <c r="S253" s="102"/>
      <c r="T253" s="102"/>
      <c r="U253" s="102"/>
      <c r="V253" s="102"/>
      <c r="W253" s="102"/>
      <c r="X253" s="102"/>
      <c r="Y253" s="102"/>
      <c r="Z253" s="102"/>
    </row>
    <row r="254" spans="1:26" ht="15.75" hidden="1" customHeight="1" x14ac:dyDescent="0.2">
      <c r="A254" s="2878"/>
      <c r="B254" s="176" t="s">
        <v>1158</v>
      </c>
      <c r="C254" s="2878"/>
      <c r="D254" s="2836"/>
      <c r="E254" s="389" t="s">
        <v>636</v>
      </c>
      <c r="F254" s="388" t="s">
        <v>129</v>
      </c>
      <c r="G254" s="387">
        <v>0.2</v>
      </c>
      <c r="H254" s="387">
        <v>1</v>
      </c>
      <c r="I254" s="386">
        <v>0.2</v>
      </c>
      <c r="J254" s="176"/>
      <c r="K254" s="104"/>
      <c r="L254" s="104"/>
      <c r="M254" s="102"/>
      <c r="N254" s="104"/>
      <c r="O254" s="102"/>
      <c r="P254" s="104"/>
      <c r="Q254" s="102"/>
      <c r="R254" s="102"/>
      <c r="S254" s="102"/>
      <c r="T254" s="102"/>
      <c r="U254" s="102"/>
      <c r="V254" s="102"/>
      <c r="W254" s="102"/>
      <c r="X254" s="102"/>
      <c r="Y254" s="102"/>
      <c r="Z254" s="102"/>
    </row>
    <row r="255" spans="1:26" ht="15.75" hidden="1" customHeight="1" x14ac:dyDescent="0.2">
      <c r="A255" s="2864"/>
      <c r="B255" s="176" t="s">
        <v>1158</v>
      </c>
      <c r="C255" s="1142" t="s">
        <v>1157</v>
      </c>
      <c r="D255" s="1141" t="s">
        <v>1156</v>
      </c>
      <c r="E255" s="319" t="s">
        <v>635</v>
      </c>
      <c r="F255" s="385" t="s">
        <v>634</v>
      </c>
      <c r="G255" s="384" t="s">
        <v>124</v>
      </c>
      <c r="H255" s="384">
        <v>1</v>
      </c>
      <c r="I255" s="383">
        <v>1</v>
      </c>
      <c r="J255" s="176"/>
      <c r="K255" s="104"/>
      <c r="L255" s="104"/>
      <c r="M255" s="102"/>
      <c r="N255" s="104"/>
      <c r="O255" s="102"/>
      <c r="P255" s="104"/>
      <c r="Q255" s="102"/>
      <c r="R255" s="102"/>
      <c r="S255" s="102"/>
      <c r="T255" s="102"/>
      <c r="U255" s="102"/>
      <c r="V255" s="102"/>
      <c r="W255" s="102"/>
      <c r="X255" s="102"/>
      <c r="Y255" s="102"/>
      <c r="Z255" s="102"/>
    </row>
    <row r="256" spans="1:26" ht="15.75" hidden="1" customHeight="1" x14ac:dyDescent="0.2">
      <c r="A256" s="2883" t="s">
        <v>633</v>
      </c>
      <c r="B256" s="171" t="s">
        <v>4</v>
      </c>
      <c r="C256" s="324" t="s">
        <v>242</v>
      </c>
      <c r="D256" s="3120" t="s">
        <v>241</v>
      </c>
      <c r="E256" s="324" t="s">
        <v>240</v>
      </c>
      <c r="F256" s="241" t="s">
        <v>239</v>
      </c>
      <c r="G256" s="379">
        <v>0.03</v>
      </c>
      <c r="H256" s="379">
        <v>1</v>
      </c>
      <c r="I256" s="373"/>
      <c r="J256" s="171"/>
      <c r="K256" s="171"/>
      <c r="L256" s="104"/>
      <c r="M256" s="102"/>
      <c r="N256" s="104"/>
      <c r="O256" s="102"/>
      <c r="P256" s="104"/>
      <c r="Q256" s="102"/>
      <c r="R256" s="102"/>
      <c r="S256" s="102"/>
      <c r="T256" s="102"/>
      <c r="U256" s="102"/>
      <c r="V256" s="102"/>
      <c r="W256" s="102"/>
      <c r="X256" s="102"/>
      <c r="Y256" s="102"/>
      <c r="Z256" s="102"/>
    </row>
    <row r="257" spans="1:26" ht="15.75" hidden="1" customHeight="1" x14ac:dyDescent="0.2">
      <c r="A257" s="2835"/>
      <c r="B257" s="171" t="s">
        <v>4</v>
      </c>
      <c r="C257" s="1138" t="s">
        <v>238</v>
      </c>
      <c r="D257" s="2835"/>
      <c r="E257" s="324" t="s">
        <v>237</v>
      </c>
      <c r="F257" s="241" t="s">
        <v>236</v>
      </c>
      <c r="G257" s="380">
        <v>0</v>
      </c>
      <c r="H257" s="379">
        <v>1</v>
      </c>
      <c r="I257" s="373">
        <v>0.1</v>
      </c>
      <c r="J257" s="171"/>
      <c r="K257" s="171"/>
      <c r="L257" s="104"/>
      <c r="M257" s="102"/>
      <c r="N257" s="104"/>
      <c r="O257" s="102"/>
      <c r="P257" s="104"/>
      <c r="Q257" s="102"/>
      <c r="R257" s="102"/>
      <c r="S257" s="102"/>
      <c r="T257" s="102"/>
      <c r="U257" s="102"/>
      <c r="V257" s="102"/>
      <c r="W257" s="102"/>
      <c r="X257" s="102"/>
      <c r="Y257" s="102"/>
      <c r="Z257" s="102"/>
    </row>
    <row r="258" spans="1:26" ht="15.75" hidden="1" customHeight="1" x14ac:dyDescent="0.2">
      <c r="A258" s="2835"/>
      <c r="B258" s="171" t="s">
        <v>4</v>
      </c>
      <c r="C258" s="1138" t="s">
        <v>232</v>
      </c>
      <c r="D258" s="2836"/>
      <c r="E258" s="324" t="s">
        <v>231</v>
      </c>
      <c r="F258" s="241" t="s">
        <v>129</v>
      </c>
      <c r="G258" s="380">
        <v>0</v>
      </c>
      <c r="H258" s="379">
        <v>1</v>
      </c>
      <c r="I258" s="369"/>
      <c r="J258" s="171"/>
      <c r="K258" s="171"/>
      <c r="L258" s="104"/>
      <c r="M258" s="102"/>
      <c r="N258" s="104"/>
      <c r="O258" s="102"/>
      <c r="P258" s="104"/>
      <c r="Q258" s="102"/>
      <c r="R258" s="102"/>
      <c r="S258" s="102"/>
      <c r="T258" s="102"/>
      <c r="U258" s="102"/>
      <c r="V258" s="102"/>
      <c r="W258" s="102"/>
      <c r="X258" s="102"/>
      <c r="Y258" s="102"/>
      <c r="Z258" s="102"/>
    </row>
    <row r="259" spans="1:26" ht="15.75" hidden="1" customHeight="1" x14ac:dyDescent="0.2">
      <c r="A259" s="2835"/>
      <c r="B259" s="171" t="s">
        <v>4</v>
      </c>
      <c r="C259" s="1138" t="s">
        <v>230</v>
      </c>
      <c r="D259" s="3090" t="s">
        <v>229</v>
      </c>
      <c r="E259" s="324" t="s">
        <v>228</v>
      </c>
      <c r="F259" s="241" t="s">
        <v>227</v>
      </c>
      <c r="G259" s="380">
        <v>0</v>
      </c>
      <c r="H259" s="379">
        <v>1</v>
      </c>
      <c r="I259" s="373">
        <v>0.2</v>
      </c>
      <c r="J259" s="171"/>
      <c r="K259" s="171"/>
      <c r="L259" s="104"/>
      <c r="M259" s="102"/>
      <c r="N259" s="104"/>
      <c r="O259" s="102"/>
      <c r="P259" s="104"/>
      <c r="Q259" s="102"/>
      <c r="R259" s="102"/>
      <c r="S259" s="102"/>
      <c r="T259" s="102"/>
      <c r="U259" s="102"/>
      <c r="V259" s="102"/>
      <c r="W259" s="102"/>
      <c r="X259" s="102"/>
      <c r="Y259" s="102"/>
      <c r="Z259" s="102"/>
    </row>
    <row r="260" spans="1:26" ht="15.75" hidden="1" customHeight="1" x14ac:dyDescent="0.2">
      <c r="A260" s="2835"/>
      <c r="B260" s="171" t="s">
        <v>4</v>
      </c>
      <c r="C260" s="324" t="s">
        <v>222</v>
      </c>
      <c r="D260" s="2836"/>
      <c r="E260" s="324" t="s">
        <v>221</v>
      </c>
      <c r="F260" s="241" t="s">
        <v>129</v>
      </c>
      <c r="G260" s="380">
        <v>0</v>
      </c>
      <c r="H260" s="379">
        <v>1</v>
      </c>
      <c r="I260" s="373"/>
      <c r="J260" s="171"/>
      <c r="K260" s="171"/>
      <c r="L260" s="104"/>
      <c r="M260" s="102"/>
      <c r="N260" s="104"/>
      <c r="O260" s="102"/>
      <c r="P260" s="104"/>
      <c r="Q260" s="102"/>
      <c r="R260" s="102"/>
      <c r="S260" s="102"/>
      <c r="T260" s="102"/>
      <c r="U260" s="102"/>
      <c r="V260" s="102"/>
      <c r="W260" s="102"/>
      <c r="X260" s="102"/>
      <c r="Y260" s="102"/>
      <c r="Z260" s="102"/>
    </row>
    <row r="261" spans="1:26" ht="25.5" hidden="1" customHeight="1" x14ac:dyDescent="0.2">
      <c r="A261" s="2835"/>
      <c r="B261" s="171" t="s">
        <v>4</v>
      </c>
      <c r="C261" s="2924" t="s">
        <v>219</v>
      </c>
      <c r="D261" s="3121" t="s">
        <v>218</v>
      </c>
      <c r="E261" s="324" t="s">
        <v>217</v>
      </c>
      <c r="F261" s="241" t="s">
        <v>6</v>
      </c>
      <c r="G261" s="380">
        <v>0</v>
      </c>
      <c r="H261" s="382">
        <v>12000</v>
      </c>
      <c r="I261" s="381">
        <v>2000</v>
      </c>
      <c r="J261" s="171"/>
      <c r="K261" s="171"/>
      <c r="L261" s="104"/>
      <c r="M261" s="102"/>
      <c r="N261" s="104"/>
      <c r="O261" s="102"/>
      <c r="P261" s="104"/>
      <c r="Q261" s="102"/>
      <c r="R261" s="102"/>
      <c r="S261" s="102"/>
      <c r="T261" s="102"/>
      <c r="U261" s="102"/>
      <c r="V261" s="102"/>
      <c r="W261" s="102"/>
      <c r="X261" s="102"/>
      <c r="Y261" s="102"/>
      <c r="Z261" s="102"/>
    </row>
    <row r="262" spans="1:26" ht="15.75" hidden="1" customHeight="1" x14ac:dyDescent="0.2">
      <c r="A262" s="2835"/>
      <c r="B262" s="171" t="s">
        <v>4</v>
      </c>
      <c r="C262" s="2835"/>
      <c r="D262" s="2835"/>
      <c r="E262" s="324" t="s">
        <v>212</v>
      </c>
      <c r="F262" s="241" t="s">
        <v>103</v>
      </c>
      <c r="G262" s="380">
        <v>0</v>
      </c>
      <c r="H262" s="382">
        <v>12</v>
      </c>
      <c r="I262" s="381">
        <v>2</v>
      </c>
      <c r="J262" s="171"/>
      <c r="K262" s="171"/>
      <c r="L262" s="104"/>
      <c r="M262" s="102"/>
      <c r="N262" s="104"/>
      <c r="O262" s="102"/>
      <c r="P262" s="104"/>
      <c r="Q262" s="102"/>
      <c r="R262" s="102"/>
      <c r="S262" s="102"/>
      <c r="T262" s="102"/>
      <c r="U262" s="102"/>
      <c r="V262" s="102"/>
      <c r="W262" s="102"/>
      <c r="X262" s="102"/>
      <c r="Y262" s="102"/>
      <c r="Z262" s="102"/>
    </row>
    <row r="263" spans="1:26" ht="15.75" hidden="1" customHeight="1" x14ac:dyDescent="0.2">
      <c r="A263" s="2835"/>
      <c r="B263" s="171" t="s">
        <v>4</v>
      </c>
      <c r="C263" s="2835"/>
      <c r="D263" s="2835"/>
      <c r="E263" s="324" t="s">
        <v>211</v>
      </c>
      <c r="F263" s="241" t="s">
        <v>194</v>
      </c>
      <c r="G263" s="380">
        <v>0</v>
      </c>
      <c r="H263" s="380">
        <v>40</v>
      </c>
      <c r="I263" s="369">
        <v>10</v>
      </c>
      <c r="J263" s="171"/>
      <c r="K263" s="171"/>
      <c r="L263" s="104"/>
      <c r="M263" s="102"/>
      <c r="N263" s="104"/>
      <c r="O263" s="102"/>
      <c r="P263" s="104"/>
      <c r="Q263" s="102"/>
      <c r="R263" s="102"/>
      <c r="S263" s="102"/>
      <c r="T263" s="102"/>
      <c r="U263" s="102"/>
      <c r="V263" s="102"/>
      <c r="W263" s="102"/>
      <c r="X263" s="102"/>
      <c r="Y263" s="102"/>
      <c r="Z263" s="102"/>
    </row>
    <row r="264" spans="1:26" ht="15.75" hidden="1" customHeight="1" x14ac:dyDescent="0.2">
      <c r="A264" s="2835"/>
      <c r="B264" s="171" t="s">
        <v>4</v>
      </c>
      <c r="C264" s="2835"/>
      <c r="D264" s="2835"/>
      <c r="E264" s="324" t="s">
        <v>210</v>
      </c>
      <c r="F264" s="241" t="s">
        <v>113</v>
      </c>
      <c r="G264" s="380">
        <v>0</v>
      </c>
      <c r="H264" s="380">
        <v>5</v>
      </c>
      <c r="I264" s="369">
        <v>0</v>
      </c>
      <c r="J264" s="171"/>
      <c r="K264" s="171"/>
      <c r="L264" s="104"/>
      <c r="M264" s="102"/>
      <c r="N264" s="104"/>
      <c r="O264" s="102"/>
      <c r="P264" s="104"/>
      <c r="Q264" s="102"/>
      <c r="R264" s="102"/>
      <c r="S264" s="102"/>
      <c r="T264" s="102"/>
      <c r="U264" s="102"/>
      <c r="V264" s="102"/>
      <c r="W264" s="102"/>
      <c r="X264" s="102"/>
      <c r="Y264" s="102"/>
      <c r="Z264" s="102"/>
    </row>
    <row r="265" spans="1:26" ht="15.75" hidden="1" customHeight="1" x14ac:dyDescent="0.2">
      <c r="A265" s="2835"/>
      <c r="B265" s="171" t="s">
        <v>4</v>
      </c>
      <c r="C265" s="2836"/>
      <c r="D265" s="2836"/>
      <c r="E265" s="324" t="s">
        <v>632</v>
      </c>
      <c r="F265" s="241" t="s">
        <v>113</v>
      </c>
      <c r="G265" s="380">
        <v>0</v>
      </c>
      <c r="H265" s="380">
        <v>2</v>
      </c>
      <c r="I265" s="369"/>
      <c r="J265" s="171"/>
      <c r="K265" s="171"/>
      <c r="L265" s="104"/>
      <c r="M265" s="102"/>
      <c r="N265" s="104"/>
      <c r="O265" s="102"/>
      <c r="P265" s="104"/>
      <c r="Q265" s="102"/>
      <c r="R265" s="102"/>
      <c r="S265" s="102"/>
      <c r="T265" s="102"/>
      <c r="U265" s="102"/>
      <c r="V265" s="102"/>
      <c r="W265" s="102"/>
      <c r="X265" s="102"/>
      <c r="Y265" s="102"/>
      <c r="Z265" s="102"/>
    </row>
    <row r="266" spans="1:26" ht="15.75" hidden="1" customHeight="1" x14ac:dyDescent="0.2">
      <c r="A266" s="2835"/>
      <c r="B266" s="171" t="s">
        <v>4</v>
      </c>
      <c r="C266" s="1138" t="s">
        <v>206</v>
      </c>
      <c r="D266" s="3128" t="s">
        <v>205</v>
      </c>
      <c r="E266" s="324" t="s">
        <v>204</v>
      </c>
      <c r="F266" s="241" t="s">
        <v>194</v>
      </c>
      <c r="G266" s="380">
        <v>1.2</v>
      </c>
      <c r="H266" s="380">
        <v>12</v>
      </c>
      <c r="I266" s="369"/>
      <c r="J266" s="171"/>
      <c r="K266" s="171"/>
      <c r="L266" s="104"/>
      <c r="M266" s="102"/>
      <c r="N266" s="104"/>
      <c r="O266" s="102"/>
      <c r="P266" s="104"/>
      <c r="Q266" s="102"/>
      <c r="R266" s="102"/>
      <c r="S266" s="102"/>
      <c r="T266" s="102"/>
      <c r="U266" s="102"/>
      <c r="V266" s="102"/>
      <c r="W266" s="102"/>
      <c r="X266" s="102"/>
      <c r="Y266" s="102"/>
      <c r="Z266" s="102"/>
    </row>
    <row r="267" spans="1:26" ht="15.75" hidden="1" customHeight="1" x14ac:dyDescent="0.2">
      <c r="A267" s="2835"/>
      <c r="B267" s="171" t="s">
        <v>4</v>
      </c>
      <c r="C267" s="324" t="s">
        <v>199</v>
      </c>
      <c r="D267" s="2835"/>
      <c r="E267" s="324" t="s">
        <v>198</v>
      </c>
      <c r="F267" s="241" t="s">
        <v>194</v>
      </c>
      <c r="G267" s="380">
        <v>100</v>
      </c>
      <c r="H267" s="380">
        <v>1100</v>
      </c>
      <c r="I267" s="369">
        <v>100</v>
      </c>
      <c r="J267" s="171"/>
      <c r="K267" s="171"/>
      <c r="L267" s="104"/>
      <c r="M267" s="102"/>
      <c r="N267" s="104"/>
      <c r="O267" s="102"/>
      <c r="P267" s="104"/>
      <c r="Q267" s="102"/>
      <c r="R267" s="102"/>
      <c r="S267" s="102"/>
      <c r="T267" s="102"/>
      <c r="U267" s="102"/>
      <c r="V267" s="102"/>
      <c r="W267" s="102"/>
      <c r="X267" s="102"/>
      <c r="Y267" s="102"/>
      <c r="Z267" s="102"/>
    </row>
    <row r="268" spans="1:26" ht="15.75" hidden="1" customHeight="1" x14ac:dyDescent="0.2">
      <c r="A268" s="2835"/>
      <c r="B268" s="171" t="s">
        <v>4</v>
      </c>
      <c r="C268" s="324" t="s">
        <v>196</v>
      </c>
      <c r="D268" s="2836"/>
      <c r="E268" s="324" t="s">
        <v>195</v>
      </c>
      <c r="F268" s="241" t="s">
        <v>194</v>
      </c>
      <c r="G268" s="380">
        <v>30</v>
      </c>
      <c r="H268" s="380">
        <v>1000</v>
      </c>
      <c r="I268" s="369">
        <v>200</v>
      </c>
      <c r="J268" s="171"/>
      <c r="K268" s="171"/>
      <c r="L268" s="104"/>
      <c r="M268" s="102"/>
      <c r="N268" s="104"/>
      <c r="O268" s="102"/>
      <c r="P268" s="104"/>
      <c r="Q268" s="102"/>
      <c r="R268" s="102"/>
      <c r="S268" s="102"/>
      <c r="T268" s="102"/>
      <c r="U268" s="102"/>
      <c r="V268" s="102"/>
      <c r="W268" s="102"/>
      <c r="X268" s="102"/>
      <c r="Y268" s="102"/>
      <c r="Z268" s="102"/>
    </row>
    <row r="269" spans="1:26" ht="15.75" hidden="1" customHeight="1" x14ac:dyDescent="0.2">
      <c r="A269" s="2835"/>
      <c r="B269" s="171" t="s">
        <v>4</v>
      </c>
      <c r="C269" s="1138" t="s">
        <v>191</v>
      </c>
      <c r="D269" s="208" t="s">
        <v>190</v>
      </c>
      <c r="E269" s="324" t="s">
        <v>189</v>
      </c>
      <c r="F269" s="241" t="s">
        <v>129</v>
      </c>
      <c r="G269" s="380">
        <v>0</v>
      </c>
      <c r="H269" s="379">
        <v>1</v>
      </c>
      <c r="I269" s="373">
        <v>0.25</v>
      </c>
      <c r="J269" s="171"/>
      <c r="K269" s="171"/>
      <c r="L269" s="104"/>
      <c r="M269" s="102"/>
      <c r="N269" s="104"/>
      <c r="O269" s="102"/>
      <c r="P269" s="104"/>
      <c r="Q269" s="102"/>
      <c r="R269" s="102"/>
      <c r="S269" s="102"/>
      <c r="T269" s="102"/>
      <c r="U269" s="102"/>
      <c r="V269" s="102"/>
      <c r="W269" s="102"/>
      <c r="X269" s="102"/>
      <c r="Y269" s="102"/>
      <c r="Z269" s="102"/>
    </row>
    <row r="270" spans="1:26" ht="51" hidden="1" customHeight="1" x14ac:dyDescent="0.2">
      <c r="A270" s="2835"/>
      <c r="B270" s="171" t="s">
        <v>4</v>
      </c>
      <c r="C270" s="3090" t="s">
        <v>184</v>
      </c>
      <c r="D270" s="324" t="s">
        <v>179</v>
      </c>
      <c r="E270" s="324" t="s">
        <v>183</v>
      </c>
      <c r="F270" s="329" t="s">
        <v>129</v>
      </c>
      <c r="G270" s="375">
        <v>0</v>
      </c>
      <c r="H270" s="375">
        <v>0.9</v>
      </c>
      <c r="I270" s="373">
        <v>0.1</v>
      </c>
      <c r="J270" s="171"/>
      <c r="K270" s="171"/>
      <c r="L270" s="104"/>
      <c r="M270" s="102"/>
      <c r="N270" s="104"/>
      <c r="O270" s="102"/>
      <c r="P270" s="104"/>
      <c r="Q270" s="102"/>
      <c r="R270" s="102"/>
      <c r="S270" s="102"/>
      <c r="T270" s="102"/>
      <c r="U270" s="102"/>
      <c r="V270" s="102"/>
      <c r="W270" s="102"/>
      <c r="X270" s="102"/>
      <c r="Y270" s="102"/>
      <c r="Z270" s="102"/>
    </row>
    <row r="271" spans="1:26" ht="15.75" hidden="1" customHeight="1" x14ac:dyDescent="0.2">
      <c r="A271" s="2835"/>
      <c r="B271" s="171" t="s">
        <v>4</v>
      </c>
      <c r="C271" s="2836"/>
      <c r="D271" s="324" t="s">
        <v>179</v>
      </c>
      <c r="E271" s="324" t="s">
        <v>178</v>
      </c>
      <c r="F271" s="241" t="s">
        <v>129</v>
      </c>
      <c r="G271" s="326">
        <v>0</v>
      </c>
      <c r="H271" s="326">
        <v>0.9</v>
      </c>
      <c r="I271" s="373">
        <v>0.1</v>
      </c>
      <c r="J271" s="171"/>
      <c r="K271" s="171"/>
      <c r="L271" s="104"/>
      <c r="M271" s="102"/>
      <c r="N271" s="104"/>
      <c r="O271" s="102"/>
      <c r="P271" s="104"/>
      <c r="Q271" s="102"/>
      <c r="R271" s="102"/>
      <c r="S271" s="102"/>
      <c r="T271" s="102"/>
      <c r="U271" s="102"/>
      <c r="V271" s="102"/>
      <c r="W271" s="102"/>
      <c r="X271" s="102"/>
      <c r="Y271" s="102"/>
      <c r="Z271" s="102"/>
    </row>
    <row r="272" spans="1:26" ht="15.75" hidden="1" customHeight="1" x14ac:dyDescent="0.2">
      <c r="A272" s="2835"/>
      <c r="B272" s="171" t="s">
        <v>4</v>
      </c>
      <c r="C272" s="1138" t="s">
        <v>177</v>
      </c>
      <c r="D272" s="1140" t="s">
        <v>176</v>
      </c>
      <c r="E272" s="324" t="s">
        <v>175</v>
      </c>
      <c r="F272" s="241" t="s">
        <v>174</v>
      </c>
      <c r="G272" s="379">
        <v>0</v>
      </c>
      <c r="H272" s="379">
        <v>0.5</v>
      </c>
      <c r="I272" s="373">
        <v>0.1</v>
      </c>
      <c r="J272" s="171"/>
      <c r="K272" s="171"/>
      <c r="L272" s="104"/>
      <c r="M272" s="102"/>
      <c r="N272" s="104"/>
      <c r="O272" s="102"/>
      <c r="P272" s="104"/>
      <c r="Q272" s="102"/>
      <c r="R272" s="102"/>
      <c r="S272" s="102"/>
      <c r="T272" s="102"/>
      <c r="U272" s="102"/>
      <c r="V272" s="102"/>
      <c r="W272" s="102"/>
      <c r="X272" s="102"/>
      <c r="Y272" s="102"/>
      <c r="Z272" s="102"/>
    </row>
    <row r="273" spans="1:26" ht="15.75" hidden="1" customHeight="1" x14ac:dyDescent="0.2">
      <c r="A273" s="2835"/>
      <c r="B273" s="171" t="s">
        <v>4</v>
      </c>
      <c r="C273" s="1138" t="s">
        <v>169</v>
      </c>
      <c r="D273" s="208" t="s">
        <v>168</v>
      </c>
      <c r="E273" s="241" t="s">
        <v>167</v>
      </c>
      <c r="F273" s="329" t="s">
        <v>166</v>
      </c>
      <c r="G273" s="377">
        <v>1500000000</v>
      </c>
      <c r="H273" s="377">
        <v>10000000000</v>
      </c>
      <c r="I273" s="378">
        <v>2500000000</v>
      </c>
      <c r="J273" s="171"/>
      <c r="K273" s="171"/>
      <c r="L273" s="104"/>
      <c r="M273" s="102"/>
      <c r="N273" s="104"/>
      <c r="O273" s="102"/>
      <c r="P273" s="104"/>
      <c r="Q273" s="102"/>
      <c r="R273" s="102"/>
      <c r="S273" s="102"/>
      <c r="T273" s="102"/>
      <c r="U273" s="102"/>
      <c r="V273" s="102"/>
      <c r="W273" s="102"/>
      <c r="X273" s="102"/>
      <c r="Y273" s="102"/>
      <c r="Z273" s="102"/>
    </row>
    <row r="274" spans="1:26" ht="15.75" hidden="1" customHeight="1" x14ac:dyDescent="0.2">
      <c r="A274" s="2835"/>
      <c r="B274" s="171" t="s">
        <v>4</v>
      </c>
      <c r="C274" s="324" t="s">
        <v>164</v>
      </c>
      <c r="D274" s="1139" t="s">
        <v>163</v>
      </c>
      <c r="E274" s="241" t="s">
        <v>162</v>
      </c>
      <c r="F274" s="329" t="s">
        <v>161</v>
      </c>
      <c r="G274" s="329" t="s">
        <v>124</v>
      </c>
      <c r="H274" s="377">
        <v>10500000000</v>
      </c>
      <c r="I274" s="378">
        <v>1500000000</v>
      </c>
      <c r="J274" s="171"/>
      <c r="K274" s="171"/>
      <c r="L274" s="104"/>
      <c r="M274" s="102"/>
      <c r="N274" s="104"/>
      <c r="O274" s="102"/>
      <c r="P274" s="104"/>
      <c r="Q274" s="102"/>
      <c r="R274" s="102"/>
      <c r="S274" s="102"/>
      <c r="T274" s="102"/>
      <c r="U274" s="102"/>
      <c r="V274" s="102"/>
      <c r="W274" s="102"/>
      <c r="X274" s="102"/>
      <c r="Y274" s="102"/>
      <c r="Z274" s="102"/>
    </row>
    <row r="275" spans="1:26" ht="15.75" hidden="1" customHeight="1" x14ac:dyDescent="0.2">
      <c r="A275" s="2835"/>
      <c r="B275" s="171" t="s">
        <v>4</v>
      </c>
      <c r="C275" s="3090" t="s">
        <v>155</v>
      </c>
      <c r="D275" s="3090" t="s">
        <v>154</v>
      </c>
      <c r="E275" s="2924" t="s">
        <v>153</v>
      </c>
      <c r="F275" s="329" t="s">
        <v>152</v>
      </c>
      <c r="G275" s="377">
        <v>7894</v>
      </c>
      <c r="H275" s="377">
        <v>9524</v>
      </c>
      <c r="I275" s="369">
        <v>8724</v>
      </c>
      <c r="J275" s="171"/>
      <c r="K275" s="171"/>
      <c r="L275" s="104"/>
      <c r="M275" s="102"/>
      <c r="N275" s="104"/>
      <c r="O275" s="102"/>
      <c r="P275" s="104"/>
      <c r="Q275" s="102"/>
      <c r="R275" s="102"/>
      <c r="S275" s="102"/>
      <c r="T275" s="102"/>
      <c r="U275" s="102"/>
      <c r="V275" s="102"/>
      <c r="W275" s="102"/>
      <c r="X275" s="102"/>
      <c r="Y275" s="102"/>
      <c r="Z275" s="102"/>
    </row>
    <row r="276" spans="1:26" ht="15.75" hidden="1" customHeight="1" x14ac:dyDescent="0.2">
      <c r="A276" s="2835"/>
      <c r="B276" s="171" t="s">
        <v>4</v>
      </c>
      <c r="C276" s="2835"/>
      <c r="D276" s="2835"/>
      <c r="E276" s="2835"/>
      <c r="F276" s="241" t="s">
        <v>147</v>
      </c>
      <c r="G276" s="376">
        <v>21966</v>
      </c>
      <c r="H276" s="376">
        <v>22410</v>
      </c>
      <c r="I276" s="369">
        <v>21980</v>
      </c>
      <c r="J276" s="171"/>
      <c r="K276" s="171"/>
      <c r="L276" s="104"/>
      <c r="M276" s="102"/>
      <c r="N276" s="104"/>
      <c r="O276" s="102"/>
      <c r="P276" s="104"/>
      <c r="Q276" s="102"/>
      <c r="R276" s="102"/>
      <c r="S276" s="102"/>
      <c r="T276" s="102"/>
      <c r="U276" s="102"/>
      <c r="V276" s="102"/>
      <c r="W276" s="102"/>
      <c r="X276" s="102"/>
      <c r="Y276" s="102"/>
      <c r="Z276" s="102"/>
    </row>
    <row r="277" spans="1:26" ht="15.75" hidden="1" customHeight="1" x14ac:dyDescent="0.2">
      <c r="A277" s="2835"/>
      <c r="B277" s="171" t="s">
        <v>4</v>
      </c>
      <c r="C277" s="2836"/>
      <c r="D277" s="2836"/>
      <c r="E277" s="2836"/>
      <c r="F277" s="241" t="s">
        <v>144</v>
      </c>
      <c r="G277" s="241">
        <v>304</v>
      </c>
      <c r="H277" s="241">
        <v>360</v>
      </c>
      <c r="I277" s="369">
        <v>312</v>
      </c>
      <c r="J277" s="171"/>
      <c r="K277" s="171"/>
      <c r="L277" s="104"/>
      <c r="M277" s="102"/>
      <c r="N277" s="104"/>
      <c r="O277" s="102"/>
      <c r="P277" s="104"/>
      <c r="Q277" s="102"/>
      <c r="R277" s="102"/>
      <c r="S277" s="102"/>
      <c r="T277" s="102"/>
      <c r="U277" s="102"/>
      <c r="V277" s="102"/>
      <c r="W277" s="102"/>
      <c r="X277" s="102"/>
      <c r="Y277" s="102"/>
      <c r="Z277" s="102"/>
    </row>
    <row r="278" spans="1:26" ht="15.75" hidden="1" customHeight="1" x14ac:dyDescent="0.2">
      <c r="A278" s="2835"/>
      <c r="B278" s="171" t="s">
        <v>4</v>
      </c>
      <c r="C278" s="3090" t="s">
        <v>139</v>
      </c>
      <c r="D278" s="3090" t="s">
        <v>138</v>
      </c>
      <c r="E278" s="324" t="s">
        <v>137</v>
      </c>
      <c r="F278" s="241" t="s">
        <v>103</v>
      </c>
      <c r="G278" s="241">
        <v>0</v>
      </c>
      <c r="H278" s="241">
        <v>1</v>
      </c>
      <c r="I278" s="369"/>
      <c r="J278" s="171"/>
      <c r="K278" s="171"/>
      <c r="L278" s="104"/>
      <c r="M278" s="102"/>
      <c r="N278" s="104"/>
      <c r="O278" s="102"/>
      <c r="P278" s="104"/>
      <c r="Q278" s="102"/>
      <c r="R278" s="102"/>
      <c r="S278" s="102"/>
      <c r="T278" s="102"/>
      <c r="U278" s="102"/>
      <c r="V278" s="102"/>
      <c r="W278" s="102"/>
      <c r="X278" s="102"/>
      <c r="Y278" s="102"/>
      <c r="Z278" s="102"/>
    </row>
    <row r="279" spans="1:26" ht="15.75" hidden="1" customHeight="1" x14ac:dyDescent="0.2">
      <c r="A279" s="2835"/>
      <c r="B279" s="171" t="s">
        <v>4</v>
      </c>
      <c r="C279" s="2836"/>
      <c r="D279" s="2836"/>
      <c r="E279" s="324" t="s">
        <v>133</v>
      </c>
      <c r="F279" s="241" t="s">
        <v>103</v>
      </c>
      <c r="G279" s="241">
        <v>0</v>
      </c>
      <c r="H279" s="241">
        <v>4</v>
      </c>
      <c r="I279" s="369">
        <v>0</v>
      </c>
      <c r="J279" s="171"/>
      <c r="K279" s="171"/>
      <c r="L279" s="104"/>
      <c r="M279" s="102"/>
      <c r="N279" s="104"/>
      <c r="O279" s="102"/>
      <c r="P279" s="104"/>
      <c r="Q279" s="102"/>
      <c r="R279" s="102"/>
      <c r="S279" s="102"/>
      <c r="T279" s="102"/>
      <c r="U279" s="102"/>
      <c r="V279" s="102"/>
      <c r="W279" s="102"/>
      <c r="X279" s="102"/>
      <c r="Y279" s="102"/>
      <c r="Z279" s="102"/>
    </row>
    <row r="280" spans="1:26" ht="38.25" hidden="1" customHeight="1" x14ac:dyDescent="0.2">
      <c r="A280" s="2835"/>
      <c r="B280" s="171" t="s">
        <v>4</v>
      </c>
      <c r="C280" s="3122" t="s">
        <v>132</v>
      </c>
      <c r="D280" s="3123" t="s">
        <v>131</v>
      </c>
      <c r="E280" s="324" t="s">
        <v>130</v>
      </c>
      <c r="F280" s="329" t="s">
        <v>129</v>
      </c>
      <c r="G280" s="375">
        <v>0</v>
      </c>
      <c r="H280" s="375">
        <v>1</v>
      </c>
      <c r="I280" s="373">
        <v>0.25</v>
      </c>
      <c r="J280" s="171"/>
      <c r="K280" s="171"/>
      <c r="L280" s="104"/>
      <c r="M280" s="102"/>
      <c r="N280" s="104"/>
      <c r="O280" s="102"/>
      <c r="P280" s="104"/>
      <c r="Q280" s="102"/>
      <c r="R280" s="102"/>
      <c r="S280" s="102"/>
      <c r="T280" s="102"/>
      <c r="U280" s="102"/>
      <c r="V280" s="102"/>
      <c r="W280" s="102"/>
      <c r="X280" s="102"/>
      <c r="Y280" s="102"/>
      <c r="Z280" s="102"/>
    </row>
    <row r="281" spans="1:26" ht="15.75" hidden="1" customHeight="1" x14ac:dyDescent="0.2">
      <c r="A281" s="2835"/>
      <c r="B281" s="171" t="s">
        <v>4</v>
      </c>
      <c r="C281" s="2835"/>
      <c r="D281" s="2835"/>
      <c r="E281" s="324" t="s">
        <v>126</v>
      </c>
      <c r="F281" s="241" t="s">
        <v>125</v>
      </c>
      <c r="G281" s="241" t="s">
        <v>124</v>
      </c>
      <c r="H281" s="241">
        <v>29</v>
      </c>
      <c r="I281" s="374"/>
      <c r="J281" s="171"/>
      <c r="K281" s="171"/>
      <c r="L281" s="104"/>
      <c r="M281" s="102"/>
      <c r="N281" s="104"/>
      <c r="O281" s="102"/>
      <c r="P281" s="104"/>
      <c r="Q281" s="102"/>
      <c r="R281" s="102"/>
      <c r="S281" s="102"/>
      <c r="T281" s="102"/>
      <c r="U281" s="102"/>
      <c r="V281" s="102"/>
      <c r="W281" s="102"/>
      <c r="X281" s="102"/>
      <c r="Y281" s="102"/>
      <c r="Z281" s="102"/>
    </row>
    <row r="282" spans="1:26" ht="15.75" hidden="1" customHeight="1" x14ac:dyDescent="0.2">
      <c r="A282" s="2835"/>
      <c r="B282" s="171" t="s">
        <v>4</v>
      </c>
      <c r="C282" s="2835"/>
      <c r="D282" s="2835"/>
      <c r="E282" s="324" t="s">
        <v>120</v>
      </c>
      <c r="F282" s="241" t="s">
        <v>119</v>
      </c>
      <c r="G282" s="241">
        <v>0</v>
      </c>
      <c r="H282" s="241">
        <v>5</v>
      </c>
      <c r="I282" s="328"/>
      <c r="J282" s="171"/>
      <c r="K282" s="171"/>
      <c r="L282" s="104"/>
      <c r="M282" s="102"/>
      <c r="N282" s="104"/>
      <c r="O282" s="102"/>
      <c r="P282" s="104"/>
      <c r="Q282" s="102"/>
      <c r="R282" s="102"/>
      <c r="S282" s="102"/>
      <c r="T282" s="102"/>
      <c r="U282" s="102"/>
      <c r="V282" s="102"/>
      <c r="W282" s="102"/>
      <c r="X282" s="102"/>
      <c r="Y282" s="102"/>
      <c r="Z282" s="102"/>
    </row>
    <row r="283" spans="1:26" ht="15.75" hidden="1" customHeight="1" x14ac:dyDescent="0.2">
      <c r="A283" s="2835"/>
      <c r="B283" s="171" t="s">
        <v>4</v>
      </c>
      <c r="C283" s="2835"/>
      <c r="D283" s="2835"/>
      <c r="E283" s="324" t="s">
        <v>117</v>
      </c>
      <c r="F283" s="241" t="s">
        <v>116</v>
      </c>
      <c r="G283" s="326">
        <v>0</v>
      </c>
      <c r="H283" s="326">
        <v>1</v>
      </c>
      <c r="I283" s="373">
        <v>0.3</v>
      </c>
      <c r="J283" s="171"/>
      <c r="K283" s="171"/>
      <c r="L283" s="104"/>
      <c r="M283" s="102"/>
      <c r="N283" s="104"/>
      <c r="O283" s="102"/>
      <c r="P283" s="104"/>
      <c r="Q283" s="102"/>
      <c r="R283" s="102"/>
      <c r="S283" s="102"/>
      <c r="T283" s="102"/>
      <c r="U283" s="102"/>
      <c r="V283" s="102"/>
      <c r="W283" s="102"/>
      <c r="X283" s="102"/>
      <c r="Y283" s="102"/>
      <c r="Z283" s="102"/>
    </row>
    <row r="284" spans="1:26" ht="15.75" hidden="1" customHeight="1" x14ac:dyDescent="0.2">
      <c r="A284" s="2835"/>
      <c r="B284" s="171" t="s">
        <v>4</v>
      </c>
      <c r="C284" s="2836"/>
      <c r="D284" s="2836"/>
      <c r="E284" s="324" t="s">
        <v>114</v>
      </c>
      <c r="F284" s="241" t="s">
        <v>113</v>
      </c>
      <c r="G284" s="241">
        <v>0</v>
      </c>
      <c r="H284" s="372">
        <v>1</v>
      </c>
      <c r="I284" s="371">
        <v>0.15</v>
      </c>
      <c r="J284" s="171"/>
      <c r="K284" s="171"/>
      <c r="L284" s="104"/>
      <c r="M284" s="102"/>
      <c r="N284" s="104"/>
      <c r="O284" s="102"/>
      <c r="P284" s="104"/>
      <c r="Q284" s="102"/>
      <c r="R284" s="102"/>
      <c r="S284" s="102"/>
      <c r="T284" s="102"/>
      <c r="U284" s="102"/>
      <c r="V284" s="102"/>
      <c r="W284" s="102"/>
      <c r="X284" s="102"/>
      <c r="Y284" s="102"/>
      <c r="Z284" s="102"/>
    </row>
    <row r="285" spans="1:26" ht="15.75" hidden="1" customHeight="1" x14ac:dyDescent="0.2">
      <c r="A285" s="2835"/>
      <c r="B285" s="171" t="s">
        <v>4</v>
      </c>
      <c r="C285" s="1138" t="s">
        <v>106</v>
      </c>
      <c r="D285" s="3090" t="s">
        <v>105</v>
      </c>
      <c r="E285" s="324" t="s">
        <v>104</v>
      </c>
      <c r="F285" s="329" t="s">
        <v>103</v>
      </c>
      <c r="G285" s="241">
        <v>0</v>
      </c>
      <c r="H285" s="241">
        <v>2</v>
      </c>
      <c r="I285" s="328"/>
      <c r="J285" s="171"/>
      <c r="K285" s="176"/>
      <c r="L285" s="104"/>
      <c r="M285" s="102"/>
      <c r="N285" s="104"/>
      <c r="O285" s="102"/>
      <c r="P285" s="104"/>
      <c r="Q285" s="102"/>
      <c r="R285" s="102"/>
      <c r="S285" s="102"/>
      <c r="T285" s="102"/>
      <c r="U285" s="102"/>
      <c r="V285" s="102"/>
      <c r="W285" s="102"/>
      <c r="X285" s="102"/>
      <c r="Y285" s="102"/>
      <c r="Z285" s="102"/>
    </row>
    <row r="286" spans="1:26" ht="15.75" hidden="1" customHeight="1" x14ac:dyDescent="0.2">
      <c r="A286" s="2835"/>
      <c r="B286" s="171" t="s">
        <v>4</v>
      </c>
      <c r="C286" s="1138" t="s">
        <v>98</v>
      </c>
      <c r="D286" s="2835"/>
      <c r="E286" s="241" t="s">
        <v>97</v>
      </c>
      <c r="F286" s="241" t="s">
        <v>96</v>
      </c>
      <c r="G286" s="241">
        <v>0</v>
      </c>
      <c r="H286" s="241">
        <v>16</v>
      </c>
      <c r="I286" s="369"/>
      <c r="J286" s="171"/>
      <c r="K286" s="171"/>
      <c r="L286" s="104"/>
      <c r="M286" s="102"/>
      <c r="N286" s="104"/>
      <c r="O286" s="102"/>
      <c r="P286" s="104"/>
      <c r="Q286" s="102"/>
      <c r="R286" s="102"/>
      <c r="S286" s="102"/>
      <c r="T286" s="102"/>
      <c r="U286" s="102"/>
      <c r="V286" s="102"/>
      <c r="W286" s="102"/>
      <c r="X286" s="102"/>
      <c r="Y286" s="102"/>
      <c r="Z286" s="102"/>
    </row>
    <row r="287" spans="1:26" ht="15.75" hidden="1" customHeight="1" x14ac:dyDescent="0.2">
      <c r="A287" s="2835"/>
      <c r="B287" s="171" t="s">
        <v>1151</v>
      </c>
      <c r="C287" s="1137" t="s">
        <v>1155</v>
      </c>
      <c r="D287" s="1136" t="s">
        <v>1154</v>
      </c>
      <c r="E287" s="180" t="s">
        <v>631</v>
      </c>
      <c r="F287" s="179" t="s">
        <v>129</v>
      </c>
      <c r="G287" s="365">
        <v>0</v>
      </c>
      <c r="H287" s="365">
        <v>0.9</v>
      </c>
      <c r="I287" s="364">
        <v>0.22500000000000001</v>
      </c>
      <c r="J287" s="171"/>
      <c r="K287" s="104"/>
      <c r="L287" s="104"/>
      <c r="M287" s="102"/>
      <c r="N287" s="104"/>
      <c r="O287" s="102"/>
      <c r="P287" s="104"/>
      <c r="Q287" s="102"/>
      <c r="R287" s="102"/>
      <c r="S287" s="102"/>
      <c r="T287" s="102"/>
      <c r="U287" s="102"/>
      <c r="V287" s="102"/>
      <c r="W287" s="102"/>
      <c r="X287" s="102"/>
      <c r="Y287" s="102"/>
      <c r="Z287" s="102"/>
    </row>
    <row r="288" spans="1:26" ht="15.75" hidden="1" customHeight="1" x14ac:dyDescent="0.2">
      <c r="A288" s="2835"/>
      <c r="B288" s="171" t="s">
        <v>1151</v>
      </c>
      <c r="C288" s="1135" t="s">
        <v>1153</v>
      </c>
      <c r="D288" s="2903" t="s">
        <v>1152</v>
      </c>
      <c r="E288" s="180" t="s">
        <v>630</v>
      </c>
      <c r="F288" s="179" t="s">
        <v>129</v>
      </c>
      <c r="G288" s="365" t="s">
        <v>124</v>
      </c>
      <c r="H288" s="365">
        <v>0.08</v>
      </c>
      <c r="I288" s="367">
        <v>0.02</v>
      </c>
      <c r="J288" s="309"/>
      <c r="K288" s="104"/>
      <c r="L288" s="104"/>
      <c r="M288" s="102"/>
      <c r="N288" s="104"/>
      <c r="O288" s="102"/>
      <c r="P288" s="104"/>
      <c r="Q288" s="102"/>
      <c r="R288" s="102"/>
      <c r="S288" s="102"/>
      <c r="T288" s="102"/>
      <c r="U288" s="102"/>
      <c r="V288" s="102"/>
      <c r="W288" s="102"/>
      <c r="X288" s="102"/>
      <c r="Y288" s="102"/>
      <c r="Z288" s="102"/>
    </row>
    <row r="289" spans="1:26" ht="15.75" hidden="1" customHeight="1" x14ac:dyDescent="0.2">
      <c r="A289" s="2835"/>
      <c r="B289" s="171" t="s">
        <v>1151</v>
      </c>
      <c r="C289" s="366" t="s">
        <v>1150</v>
      </c>
      <c r="D289" s="2836"/>
      <c r="E289" s="366" t="s">
        <v>629</v>
      </c>
      <c r="F289" s="179" t="s">
        <v>129</v>
      </c>
      <c r="G289" s="365">
        <v>0</v>
      </c>
      <c r="H289" s="365">
        <v>0.9</v>
      </c>
      <c r="I289" s="364">
        <v>0.22500000000000001</v>
      </c>
      <c r="J289" s="171"/>
      <c r="K289" s="104"/>
      <c r="L289" s="104"/>
      <c r="M289" s="102"/>
      <c r="N289" s="104"/>
      <c r="O289" s="102"/>
      <c r="P289" s="104"/>
      <c r="Q289" s="102"/>
      <c r="R289" s="102"/>
      <c r="S289" s="102"/>
      <c r="T289" s="102"/>
      <c r="U289" s="102"/>
      <c r="V289" s="102"/>
      <c r="W289" s="102"/>
      <c r="X289" s="102"/>
      <c r="Y289" s="102"/>
      <c r="Z289" s="102"/>
    </row>
    <row r="290" spans="1:26" ht="15.75" hidden="1" customHeight="1" x14ac:dyDescent="0.2">
      <c r="A290" s="2835"/>
      <c r="B290" s="171" t="s">
        <v>1147</v>
      </c>
      <c r="C290" s="3084" t="s">
        <v>1149</v>
      </c>
      <c r="D290" s="3089" t="s">
        <v>1148</v>
      </c>
      <c r="E290" s="363" t="s">
        <v>628</v>
      </c>
      <c r="F290" s="362" t="s">
        <v>129</v>
      </c>
      <c r="G290" s="361">
        <v>0</v>
      </c>
      <c r="H290" s="361">
        <v>1</v>
      </c>
      <c r="I290" s="351">
        <v>0.1</v>
      </c>
      <c r="J290" s="171"/>
      <c r="K290" s="104"/>
      <c r="L290" s="104"/>
      <c r="M290" s="102"/>
      <c r="N290" s="104"/>
      <c r="O290" s="102"/>
      <c r="P290" s="104"/>
      <c r="Q290" s="102"/>
      <c r="R290" s="102"/>
      <c r="S290" s="102"/>
      <c r="T290" s="102"/>
      <c r="U290" s="102"/>
      <c r="V290" s="102"/>
      <c r="W290" s="102"/>
      <c r="X290" s="102"/>
      <c r="Y290" s="102"/>
      <c r="Z290" s="102"/>
    </row>
    <row r="291" spans="1:26" ht="15.75" hidden="1" customHeight="1" x14ac:dyDescent="0.2">
      <c r="A291" s="2835"/>
      <c r="B291" s="171" t="s">
        <v>1147</v>
      </c>
      <c r="C291" s="2835"/>
      <c r="D291" s="2835"/>
      <c r="E291" s="357" t="s">
        <v>627</v>
      </c>
      <c r="F291" s="356" t="s">
        <v>626</v>
      </c>
      <c r="G291" s="359">
        <v>2</v>
      </c>
      <c r="H291" s="359">
        <v>8</v>
      </c>
      <c r="I291" s="360">
        <v>2</v>
      </c>
      <c r="J291" s="171"/>
      <c r="K291" s="104"/>
      <c r="L291" s="104"/>
      <c r="M291" s="102"/>
      <c r="N291" s="104"/>
      <c r="O291" s="102"/>
      <c r="P291" s="104"/>
      <c r="Q291" s="102"/>
      <c r="R291" s="102"/>
      <c r="S291" s="102"/>
      <c r="T291" s="102"/>
      <c r="U291" s="102"/>
      <c r="V291" s="102"/>
      <c r="W291" s="102"/>
      <c r="X291" s="102"/>
      <c r="Y291" s="102"/>
      <c r="Z291" s="102"/>
    </row>
    <row r="292" spans="1:26" ht="15.75" hidden="1" customHeight="1" x14ac:dyDescent="0.2">
      <c r="A292" s="2835"/>
      <c r="B292" s="171" t="s">
        <v>1147</v>
      </c>
      <c r="C292" s="2835"/>
      <c r="D292" s="2835"/>
      <c r="E292" s="357" t="s">
        <v>625</v>
      </c>
      <c r="F292" s="356" t="s">
        <v>624</v>
      </c>
      <c r="G292" s="359">
        <v>16</v>
      </c>
      <c r="H292" s="359">
        <v>27</v>
      </c>
      <c r="I292" s="358">
        <v>4</v>
      </c>
      <c r="J292" s="171"/>
      <c r="K292" s="104"/>
      <c r="L292" s="104"/>
      <c r="M292" s="102"/>
      <c r="N292" s="104"/>
      <c r="O292" s="102"/>
      <c r="P292" s="104"/>
      <c r="Q292" s="102"/>
      <c r="R292" s="102"/>
      <c r="S292" s="102"/>
      <c r="T292" s="102"/>
      <c r="U292" s="102"/>
      <c r="V292" s="102"/>
      <c r="W292" s="102"/>
      <c r="X292" s="102"/>
      <c r="Y292" s="102"/>
      <c r="Z292" s="102"/>
    </row>
    <row r="293" spans="1:26" ht="15.75" hidden="1" customHeight="1" x14ac:dyDescent="0.2">
      <c r="A293" s="2835"/>
      <c r="B293" s="171" t="s">
        <v>1147</v>
      </c>
      <c r="C293" s="2835"/>
      <c r="D293" s="2835"/>
      <c r="E293" s="357" t="s">
        <v>623</v>
      </c>
      <c r="F293" s="356" t="s">
        <v>129</v>
      </c>
      <c r="G293" s="355">
        <v>0</v>
      </c>
      <c r="H293" s="355">
        <v>0.9</v>
      </c>
      <c r="I293" s="351">
        <v>0.2</v>
      </c>
      <c r="J293" s="171"/>
      <c r="K293" s="104"/>
      <c r="L293" s="104"/>
      <c r="M293" s="102"/>
      <c r="N293" s="104"/>
      <c r="O293" s="102"/>
      <c r="P293" s="104"/>
      <c r="Q293" s="102"/>
      <c r="R293" s="102"/>
      <c r="S293" s="102"/>
      <c r="T293" s="102"/>
      <c r="U293" s="102"/>
      <c r="V293" s="102"/>
      <c r="W293" s="102"/>
      <c r="X293" s="102"/>
      <c r="Y293" s="102"/>
      <c r="Z293" s="102"/>
    </row>
    <row r="294" spans="1:26" ht="15.75" hidden="1" customHeight="1" x14ac:dyDescent="0.2">
      <c r="A294" s="2836"/>
      <c r="B294" s="171" t="s">
        <v>1147</v>
      </c>
      <c r="C294" s="2914"/>
      <c r="D294" s="2914"/>
      <c r="E294" s="354" t="s">
        <v>622</v>
      </c>
      <c r="F294" s="353" t="s">
        <v>129</v>
      </c>
      <c r="G294" s="352">
        <v>0</v>
      </c>
      <c r="H294" s="352">
        <v>0.9</v>
      </c>
      <c r="I294" s="351">
        <v>0.2</v>
      </c>
      <c r="J294" s="171"/>
      <c r="K294" s="104"/>
      <c r="L294" s="104"/>
      <c r="M294" s="102"/>
      <c r="N294" s="104"/>
      <c r="O294" s="102"/>
      <c r="P294" s="104"/>
      <c r="Q294" s="102"/>
      <c r="R294" s="102"/>
      <c r="S294" s="102"/>
      <c r="T294" s="102"/>
      <c r="U294" s="102"/>
      <c r="V294" s="102"/>
      <c r="W294" s="102"/>
      <c r="X294" s="102"/>
      <c r="Y294" s="102"/>
      <c r="Z294" s="102"/>
    </row>
    <row r="295" spans="1:26" ht="15.75" hidden="1" customHeight="1" x14ac:dyDescent="0.2">
      <c r="A295" s="2883" t="s">
        <v>621</v>
      </c>
      <c r="B295" s="171" t="s">
        <v>363</v>
      </c>
      <c r="C295" s="3091" t="s">
        <v>1146</v>
      </c>
      <c r="D295" s="3104" t="s">
        <v>1145</v>
      </c>
      <c r="E295" s="342" t="s">
        <v>620</v>
      </c>
      <c r="F295" s="349" t="s">
        <v>618</v>
      </c>
      <c r="G295" s="349">
        <v>45</v>
      </c>
      <c r="H295" s="349">
        <v>60</v>
      </c>
      <c r="I295" s="345">
        <v>10</v>
      </c>
      <c r="J295" s="171"/>
      <c r="K295" s="104"/>
      <c r="L295" s="104"/>
      <c r="M295" s="102"/>
      <c r="N295" s="104"/>
      <c r="O295" s="102"/>
      <c r="P295" s="104"/>
      <c r="Q295" s="102"/>
      <c r="R295" s="102"/>
      <c r="S295" s="102"/>
      <c r="T295" s="102"/>
      <c r="U295" s="102"/>
      <c r="V295" s="102"/>
      <c r="W295" s="102"/>
      <c r="X295" s="102"/>
      <c r="Y295" s="102"/>
      <c r="Z295" s="102"/>
    </row>
    <row r="296" spans="1:26" ht="15.75" hidden="1" customHeight="1" x14ac:dyDescent="0.2">
      <c r="A296" s="2835"/>
      <c r="B296" s="171" t="s">
        <v>363</v>
      </c>
      <c r="C296" s="2835"/>
      <c r="D296" s="2835"/>
      <c r="E296" s="348" t="s">
        <v>619</v>
      </c>
      <c r="F296" s="341" t="s">
        <v>618</v>
      </c>
      <c r="G296" s="341">
        <v>2000</v>
      </c>
      <c r="H296" s="350">
        <v>6000</v>
      </c>
      <c r="I296" s="345">
        <v>500</v>
      </c>
      <c r="J296" s="171"/>
      <c r="K296" s="104"/>
      <c r="L296" s="104"/>
      <c r="M296" s="102"/>
      <c r="N296" s="104"/>
      <c r="O296" s="102"/>
      <c r="P296" s="104"/>
      <c r="Q296" s="102"/>
      <c r="R296" s="102"/>
      <c r="S296" s="102"/>
      <c r="T296" s="102"/>
      <c r="U296" s="102"/>
      <c r="V296" s="102"/>
      <c r="W296" s="102"/>
      <c r="X296" s="102"/>
      <c r="Y296" s="102"/>
      <c r="Z296" s="102"/>
    </row>
    <row r="297" spans="1:26" ht="15.75" hidden="1" customHeight="1" x14ac:dyDescent="0.2">
      <c r="A297" s="2835"/>
      <c r="B297" s="171" t="s">
        <v>363</v>
      </c>
      <c r="C297" s="2835"/>
      <c r="D297" s="2835"/>
      <c r="E297" s="348" t="s">
        <v>617</v>
      </c>
      <c r="F297" s="349" t="s">
        <v>616</v>
      </c>
      <c r="G297" s="349">
        <v>0</v>
      </c>
      <c r="H297" s="350">
        <v>6</v>
      </c>
      <c r="I297" s="345"/>
      <c r="J297" s="171"/>
      <c r="K297" s="104"/>
      <c r="L297" s="104"/>
      <c r="M297" s="102"/>
      <c r="N297" s="104"/>
      <c r="O297" s="102"/>
      <c r="P297" s="104"/>
      <c r="Q297" s="102"/>
      <c r="R297" s="102"/>
      <c r="S297" s="102"/>
      <c r="T297" s="102"/>
      <c r="U297" s="102"/>
      <c r="V297" s="102"/>
      <c r="W297" s="102"/>
      <c r="X297" s="102"/>
      <c r="Y297" s="102"/>
      <c r="Z297" s="102"/>
    </row>
    <row r="298" spans="1:26" ht="15.75" hidden="1" customHeight="1" x14ac:dyDescent="0.2">
      <c r="A298" s="2835"/>
      <c r="B298" s="171" t="s">
        <v>363</v>
      </c>
      <c r="C298" s="2835"/>
      <c r="D298" s="2835"/>
      <c r="E298" s="348" t="s">
        <v>615</v>
      </c>
      <c r="F298" s="349" t="s">
        <v>614</v>
      </c>
      <c r="G298" s="349">
        <v>0</v>
      </c>
      <c r="H298" s="349">
        <v>4</v>
      </c>
      <c r="I298" s="345">
        <v>1</v>
      </c>
      <c r="J298" s="171"/>
      <c r="K298" s="104"/>
      <c r="L298" s="104"/>
      <c r="M298" s="102"/>
      <c r="N298" s="104"/>
      <c r="O298" s="102"/>
      <c r="P298" s="104"/>
      <c r="Q298" s="102"/>
      <c r="R298" s="102"/>
      <c r="S298" s="102"/>
      <c r="T298" s="102"/>
      <c r="U298" s="102"/>
      <c r="V298" s="102"/>
      <c r="W298" s="102"/>
      <c r="X298" s="102"/>
      <c r="Y298" s="102"/>
      <c r="Z298" s="102"/>
    </row>
    <row r="299" spans="1:26" ht="15.75" hidden="1" customHeight="1" x14ac:dyDescent="0.2">
      <c r="A299" s="2835"/>
      <c r="B299" s="171" t="s">
        <v>363</v>
      </c>
      <c r="C299" s="2835"/>
      <c r="D299" s="2836"/>
      <c r="E299" s="348" t="s">
        <v>613</v>
      </c>
      <c r="F299" s="341" t="s">
        <v>612</v>
      </c>
      <c r="G299" s="341">
        <v>5</v>
      </c>
      <c r="H299" s="341">
        <v>7</v>
      </c>
      <c r="I299" s="345">
        <v>1</v>
      </c>
      <c r="J299" s="171"/>
      <c r="K299" s="104"/>
      <c r="L299" s="104"/>
      <c r="M299" s="102"/>
      <c r="N299" s="104"/>
      <c r="O299" s="102"/>
      <c r="P299" s="104"/>
      <c r="Q299" s="102"/>
      <c r="R299" s="102"/>
      <c r="S299" s="102"/>
      <c r="T299" s="102"/>
      <c r="U299" s="102"/>
      <c r="V299" s="102"/>
      <c r="W299" s="102"/>
      <c r="X299" s="102"/>
      <c r="Y299" s="102"/>
      <c r="Z299" s="102"/>
    </row>
    <row r="300" spans="1:26" ht="15.75" hidden="1" customHeight="1" x14ac:dyDescent="0.2">
      <c r="A300" s="2835"/>
      <c r="B300" s="171" t="s">
        <v>363</v>
      </c>
      <c r="C300" s="2835"/>
      <c r="D300" s="1134" t="s">
        <v>1144</v>
      </c>
      <c r="E300" s="348" t="s">
        <v>611</v>
      </c>
      <c r="F300" s="341" t="s">
        <v>610</v>
      </c>
      <c r="G300" s="346">
        <v>0</v>
      </c>
      <c r="H300" s="346">
        <v>20</v>
      </c>
      <c r="I300" s="347">
        <v>2</v>
      </c>
      <c r="J300" s="171"/>
      <c r="K300" s="104"/>
      <c r="L300" s="104"/>
      <c r="M300" s="102"/>
      <c r="N300" s="104"/>
      <c r="O300" s="102"/>
      <c r="P300" s="104"/>
      <c r="Q300" s="102"/>
      <c r="R300" s="102"/>
      <c r="S300" s="102"/>
      <c r="T300" s="102"/>
      <c r="U300" s="102"/>
      <c r="V300" s="102"/>
      <c r="W300" s="102"/>
      <c r="X300" s="102"/>
      <c r="Y300" s="102"/>
      <c r="Z300" s="102"/>
    </row>
    <row r="301" spans="1:26" ht="15.75" hidden="1" customHeight="1" x14ac:dyDescent="0.2">
      <c r="A301" s="2835"/>
      <c r="B301" s="171" t="s">
        <v>363</v>
      </c>
      <c r="C301" s="2835"/>
      <c r="D301" s="3105" t="s">
        <v>1143</v>
      </c>
      <c r="E301" s="342" t="s">
        <v>609</v>
      </c>
      <c r="F301" s="341" t="s">
        <v>608</v>
      </c>
      <c r="G301" s="346">
        <v>0</v>
      </c>
      <c r="H301" s="346">
        <v>7</v>
      </c>
      <c r="I301" s="345">
        <v>1</v>
      </c>
      <c r="J301" s="171"/>
      <c r="K301" s="104"/>
      <c r="L301" s="104"/>
      <c r="M301" s="102"/>
      <c r="N301" s="104"/>
      <c r="O301" s="102"/>
      <c r="P301" s="104"/>
      <c r="Q301" s="102"/>
      <c r="R301" s="102"/>
      <c r="S301" s="102"/>
      <c r="T301" s="102"/>
      <c r="U301" s="102"/>
      <c r="V301" s="102"/>
      <c r="W301" s="102"/>
      <c r="X301" s="102"/>
      <c r="Y301" s="102"/>
      <c r="Z301" s="102"/>
    </row>
    <row r="302" spans="1:26" ht="15.75" hidden="1" customHeight="1" x14ac:dyDescent="0.2">
      <c r="A302" s="2835"/>
      <c r="B302" s="171" t="s">
        <v>363</v>
      </c>
      <c r="C302" s="2835"/>
      <c r="D302" s="2835"/>
      <c r="E302" s="342" t="s">
        <v>607</v>
      </c>
      <c r="F302" s="341" t="s">
        <v>606</v>
      </c>
      <c r="G302" s="344">
        <v>0</v>
      </c>
      <c r="H302" s="344">
        <v>20</v>
      </c>
      <c r="I302" s="343">
        <v>2</v>
      </c>
      <c r="J302" s="171"/>
      <c r="K302" s="104"/>
      <c r="L302" s="104"/>
      <c r="M302" s="102"/>
      <c r="N302" s="104"/>
      <c r="O302" s="102"/>
      <c r="P302" s="104"/>
      <c r="Q302" s="102"/>
      <c r="R302" s="102"/>
      <c r="S302" s="102"/>
      <c r="T302" s="102"/>
      <c r="U302" s="102"/>
      <c r="V302" s="102"/>
      <c r="W302" s="102"/>
      <c r="X302" s="102"/>
      <c r="Y302" s="102"/>
      <c r="Z302" s="102"/>
    </row>
    <row r="303" spans="1:26" ht="15.75" hidden="1" customHeight="1" x14ac:dyDescent="0.2">
      <c r="A303" s="2835"/>
      <c r="B303" s="171" t="s">
        <v>363</v>
      </c>
      <c r="C303" s="2914"/>
      <c r="D303" s="2914"/>
      <c r="E303" s="342" t="s">
        <v>605</v>
      </c>
      <c r="F303" s="341" t="s">
        <v>604</v>
      </c>
      <c r="G303" s="340">
        <v>0</v>
      </c>
      <c r="H303" s="340">
        <v>1</v>
      </c>
      <c r="I303" s="339">
        <v>0.25</v>
      </c>
      <c r="J303" s="171"/>
      <c r="K303" s="104"/>
      <c r="L303" s="104"/>
      <c r="M303" s="102"/>
      <c r="N303" s="104"/>
      <c r="O303" s="102"/>
      <c r="P303" s="104"/>
      <c r="Q303" s="102"/>
      <c r="R303" s="102"/>
      <c r="S303" s="102"/>
      <c r="T303" s="102"/>
      <c r="U303" s="102"/>
      <c r="V303" s="102"/>
      <c r="W303" s="102"/>
      <c r="X303" s="102"/>
      <c r="Y303" s="102"/>
      <c r="Z303" s="102"/>
    </row>
    <row r="304" spans="1:26" ht="15.75" hidden="1" customHeight="1" x14ac:dyDescent="0.2">
      <c r="A304" s="2835"/>
      <c r="B304" s="171" t="s">
        <v>363</v>
      </c>
      <c r="C304" s="3085" t="s">
        <v>1140</v>
      </c>
      <c r="D304" s="3083" t="s">
        <v>1139</v>
      </c>
      <c r="E304" s="338" t="s">
        <v>603</v>
      </c>
      <c r="F304" s="337" t="s">
        <v>602</v>
      </c>
      <c r="G304" s="337">
        <v>8</v>
      </c>
      <c r="H304" s="337">
        <v>16</v>
      </c>
      <c r="I304" s="336">
        <v>4</v>
      </c>
      <c r="J304" s="171"/>
      <c r="K304" s="104"/>
      <c r="L304" s="104"/>
      <c r="M304" s="102"/>
      <c r="N304" s="104"/>
      <c r="O304" s="102"/>
      <c r="P304" s="104"/>
      <c r="Q304" s="102"/>
      <c r="R304" s="102"/>
      <c r="S304" s="102"/>
      <c r="T304" s="102"/>
      <c r="U304" s="102"/>
      <c r="V304" s="102"/>
      <c r="W304" s="102"/>
      <c r="X304" s="102"/>
      <c r="Y304" s="102"/>
      <c r="Z304" s="102"/>
    </row>
    <row r="305" spans="1:26" ht="15.75" hidden="1" customHeight="1" x14ac:dyDescent="0.2">
      <c r="A305" s="2835"/>
      <c r="B305" s="171" t="s">
        <v>363</v>
      </c>
      <c r="C305" s="3086"/>
      <c r="D305" s="2914"/>
      <c r="E305" s="338" t="s">
        <v>601</v>
      </c>
      <c r="F305" s="337" t="s">
        <v>600</v>
      </c>
      <c r="G305" s="337">
        <v>10</v>
      </c>
      <c r="H305" s="337">
        <v>1000</v>
      </c>
      <c r="I305" s="336">
        <v>250</v>
      </c>
      <c r="J305" s="171"/>
      <c r="K305" s="104"/>
      <c r="L305" s="104"/>
      <c r="M305" s="102"/>
      <c r="N305" s="104"/>
      <c r="O305" s="102"/>
      <c r="P305" s="104"/>
      <c r="Q305" s="102"/>
      <c r="R305" s="102"/>
      <c r="S305" s="102"/>
      <c r="T305" s="102"/>
      <c r="U305" s="102"/>
      <c r="V305" s="102"/>
      <c r="W305" s="102"/>
      <c r="X305" s="102"/>
      <c r="Y305" s="102"/>
      <c r="Z305" s="102"/>
    </row>
    <row r="306" spans="1:26" ht="25.5" hidden="1" customHeight="1" x14ac:dyDescent="0.2">
      <c r="A306" s="2835"/>
      <c r="B306" s="171" t="s">
        <v>363</v>
      </c>
      <c r="C306" s="3092" t="s">
        <v>1137</v>
      </c>
      <c r="D306" s="3098" t="s">
        <v>1136</v>
      </c>
      <c r="E306" s="333" t="s">
        <v>599</v>
      </c>
      <c r="F306" s="335" t="s">
        <v>598</v>
      </c>
      <c r="G306" s="332">
        <v>0</v>
      </c>
      <c r="H306" s="332">
        <v>4</v>
      </c>
      <c r="I306" s="330">
        <v>1</v>
      </c>
      <c r="J306" s="171"/>
      <c r="K306" s="104"/>
      <c r="L306" s="104"/>
      <c r="M306" s="102"/>
      <c r="N306" s="104"/>
      <c r="O306" s="102"/>
      <c r="P306" s="104"/>
      <c r="Q306" s="102"/>
      <c r="R306" s="102"/>
      <c r="S306" s="102"/>
      <c r="T306" s="102"/>
      <c r="U306" s="102"/>
      <c r="V306" s="102"/>
      <c r="W306" s="102"/>
      <c r="X306" s="102"/>
      <c r="Y306" s="102"/>
      <c r="Z306" s="102"/>
    </row>
    <row r="307" spans="1:26" ht="15.75" hidden="1" customHeight="1" x14ac:dyDescent="0.2">
      <c r="A307" s="2835"/>
      <c r="B307" s="171" t="s">
        <v>363</v>
      </c>
      <c r="C307" s="2878"/>
      <c r="D307" s="2835"/>
      <c r="E307" s="333" t="s">
        <v>597</v>
      </c>
      <c r="F307" s="333" t="s">
        <v>596</v>
      </c>
      <c r="G307" s="334">
        <v>0</v>
      </c>
      <c r="H307" s="334">
        <v>4</v>
      </c>
      <c r="I307" s="330">
        <v>1</v>
      </c>
      <c r="J307" s="171"/>
      <c r="K307" s="104"/>
      <c r="L307" s="104"/>
      <c r="M307" s="102"/>
      <c r="N307" s="104"/>
      <c r="O307" s="102"/>
      <c r="P307" s="104"/>
      <c r="Q307" s="102"/>
      <c r="R307" s="102"/>
      <c r="S307" s="102"/>
      <c r="T307" s="102"/>
      <c r="U307" s="102"/>
      <c r="V307" s="102"/>
      <c r="W307" s="102"/>
      <c r="X307" s="102"/>
      <c r="Y307" s="102"/>
      <c r="Z307" s="102"/>
    </row>
    <row r="308" spans="1:26" ht="15.75" hidden="1" customHeight="1" x14ac:dyDescent="0.2">
      <c r="A308" s="2835"/>
      <c r="B308" s="171" t="s">
        <v>363</v>
      </c>
      <c r="C308" s="2878"/>
      <c r="D308" s="2835"/>
      <c r="E308" s="333" t="s">
        <v>595</v>
      </c>
      <c r="F308" s="334" t="s">
        <v>575</v>
      </c>
      <c r="G308" s="334">
        <v>0</v>
      </c>
      <c r="H308" s="334">
        <v>10</v>
      </c>
      <c r="I308" s="330">
        <v>2</v>
      </c>
      <c r="J308" s="171"/>
      <c r="K308" s="104"/>
      <c r="L308" s="104"/>
      <c r="M308" s="102"/>
      <c r="N308" s="104"/>
      <c r="O308" s="102"/>
      <c r="P308" s="104"/>
      <c r="Q308" s="102"/>
      <c r="R308" s="102"/>
      <c r="S308" s="102"/>
      <c r="T308" s="102"/>
      <c r="U308" s="102"/>
      <c r="V308" s="102"/>
      <c r="W308" s="102"/>
      <c r="X308" s="102"/>
      <c r="Y308" s="102"/>
      <c r="Z308" s="102"/>
    </row>
    <row r="309" spans="1:26" ht="15.75" hidden="1" customHeight="1" x14ac:dyDescent="0.2">
      <c r="A309" s="2835"/>
      <c r="B309" s="171" t="s">
        <v>363</v>
      </c>
      <c r="C309" s="2878"/>
      <c r="D309" s="2835"/>
      <c r="E309" s="333" t="s">
        <v>594</v>
      </c>
      <c r="F309" s="333" t="s">
        <v>593</v>
      </c>
      <c r="G309" s="334">
        <v>0</v>
      </c>
      <c r="H309" s="334">
        <v>7</v>
      </c>
      <c r="I309" s="330">
        <v>1</v>
      </c>
      <c r="J309" s="171"/>
      <c r="K309" s="104"/>
      <c r="L309" s="104"/>
      <c r="M309" s="102"/>
      <c r="N309" s="104"/>
      <c r="O309" s="102"/>
      <c r="P309" s="104"/>
      <c r="Q309" s="102"/>
      <c r="R309" s="102"/>
      <c r="S309" s="102"/>
      <c r="T309" s="102"/>
      <c r="U309" s="102"/>
      <c r="V309" s="102"/>
      <c r="W309" s="102"/>
      <c r="X309" s="102"/>
      <c r="Y309" s="102"/>
      <c r="Z309" s="102"/>
    </row>
    <row r="310" spans="1:26" ht="15.75" hidden="1" customHeight="1" x14ac:dyDescent="0.2">
      <c r="A310" s="2835"/>
      <c r="B310" s="171" t="s">
        <v>363</v>
      </c>
      <c r="C310" s="1133" t="s">
        <v>1135</v>
      </c>
      <c r="D310" s="2914"/>
      <c r="E310" s="333" t="s">
        <v>592</v>
      </c>
      <c r="F310" s="332" t="s">
        <v>591</v>
      </c>
      <c r="G310" s="332">
        <v>0</v>
      </c>
      <c r="H310" s="331">
        <v>100</v>
      </c>
      <c r="I310" s="330">
        <v>25</v>
      </c>
      <c r="J310" s="171"/>
      <c r="K310" s="104"/>
      <c r="L310" s="104"/>
      <c r="M310" s="102"/>
      <c r="N310" s="104"/>
      <c r="O310" s="102"/>
      <c r="P310" s="104"/>
      <c r="Q310" s="102"/>
      <c r="R310" s="102"/>
      <c r="S310" s="102"/>
      <c r="T310" s="102"/>
      <c r="U310" s="102"/>
      <c r="V310" s="102"/>
      <c r="W310" s="102"/>
      <c r="X310" s="102"/>
      <c r="Y310" s="102"/>
      <c r="Z310" s="102"/>
    </row>
    <row r="311" spans="1:26" ht="25.5" hidden="1" customHeight="1" x14ac:dyDescent="0.2">
      <c r="A311" s="2835"/>
      <c r="B311" s="171" t="s">
        <v>363</v>
      </c>
      <c r="C311" s="3093" t="s">
        <v>1134</v>
      </c>
      <c r="D311" s="3081" t="s">
        <v>1133</v>
      </c>
      <c r="E311" s="324" t="s">
        <v>590</v>
      </c>
      <c r="F311" s="329" t="s">
        <v>589</v>
      </c>
      <c r="G311" s="241">
        <v>0</v>
      </c>
      <c r="H311" s="241">
        <v>50</v>
      </c>
      <c r="I311" s="328">
        <v>10</v>
      </c>
      <c r="J311" s="171"/>
      <c r="K311" s="104"/>
      <c r="L311" s="104"/>
      <c r="M311" s="102"/>
      <c r="N311" s="104"/>
      <c r="O311" s="102"/>
      <c r="P311" s="104"/>
      <c r="Q311" s="102"/>
      <c r="R311" s="102"/>
      <c r="S311" s="102"/>
      <c r="T311" s="102"/>
      <c r="U311" s="102"/>
      <c r="V311" s="102"/>
      <c r="W311" s="102"/>
      <c r="X311" s="102"/>
      <c r="Y311" s="102"/>
      <c r="Z311" s="102"/>
    </row>
    <row r="312" spans="1:26" ht="15.75" hidden="1" customHeight="1" x14ac:dyDescent="0.2">
      <c r="A312" s="2835"/>
      <c r="B312" s="171" t="s">
        <v>363</v>
      </c>
      <c r="C312" s="2878"/>
      <c r="D312" s="2835"/>
      <c r="E312" s="324" t="s">
        <v>588</v>
      </c>
      <c r="F312" s="241" t="s">
        <v>587</v>
      </c>
      <c r="G312" s="241">
        <v>0</v>
      </c>
      <c r="H312" s="241">
        <v>1</v>
      </c>
      <c r="I312" s="327">
        <v>1</v>
      </c>
      <c r="J312" s="171"/>
      <c r="K312" s="104"/>
      <c r="L312" s="104"/>
      <c r="M312" s="102"/>
      <c r="N312" s="104"/>
      <c r="O312" s="102"/>
      <c r="P312" s="104"/>
      <c r="Q312" s="102"/>
      <c r="R312" s="102"/>
      <c r="S312" s="102"/>
      <c r="T312" s="102"/>
      <c r="U312" s="102"/>
      <c r="V312" s="102"/>
      <c r="W312" s="102"/>
      <c r="X312" s="102"/>
      <c r="Y312" s="102"/>
      <c r="Z312" s="102"/>
    </row>
    <row r="313" spans="1:26" ht="15.75" hidden="1" customHeight="1" x14ac:dyDescent="0.2">
      <c r="A313" s="2835"/>
      <c r="B313" s="171" t="s">
        <v>363</v>
      </c>
      <c r="C313" s="2878"/>
      <c r="D313" s="2835"/>
      <c r="E313" s="324" t="s">
        <v>586</v>
      </c>
      <c r="F313" s="241" t="s">
        <v>129</v>
      </c>
      <c r="G313" s="326">
        <v>0</v>
      </c>
      <c r="H313" s="326">
        <v>0.2</v>
      </c>
      <c r="I313" s="325">
        <v>0.05</v>
      </c>
      <c r="J313" s="171"/>
      <c r="K313" s="104"/>
      <c r="L313" s="104"/>
      <c r="M313" s="102"/>
      <c r="N313" s="104"/>
      <c r="O313" s="102"/>
      <c r="P313" s="104"/>
      <c r="Q313" s="102"/>
      <c r="R313" s="102"/>
      <c r="S313" s="102"/>
      <c r="T313" s="102"/>
      <c r="U313" s="102"/>
      <c r="V313" s="102"/>
      <c r="W313" s="102"/>
      <c r="X313" s="102"/>
      <c r="Y313" s="102"/>
      <c r="Z313" s="102"/>
    </row>
    <row r="314" spans="1:26" ht="38.25" hidden="1" customHeight="1" x14ac:dyDescent="0.2">
      <c r="A314" s="2835"/>
      <c r="B314" s="171" t="s">
        <v>363</v>
      </c>
      <c r="C314" s="2878"/>
      <c r="D314" s="2835"/>
      <c r="E314" s="324" t="s">
        <v>585</v>
      </c>
      <c r="F314" s="324" t="s">
        <v>584</v>
      </c>
      <c r="G314" s="241">
        <v>0</v>
      </c>
      <c r="H314" s="241">
        <v>400</v>
      </c>
      <c r="I314" s="211">
        <v>50</v>
      </c>
      <c r="J314" s="171"/>
      <c r="K314" s="104"/>
      <c r="L314" s="104"/>
      <c r="M314" s="102"/>
      <c r="N314" s="104"/>
      <c r="O314" s="102"/>
      <c r="P314" s="104"/>
      <c r="Q314" s="102"/>
      <c r="R314" s="102"/>
      <c r="S314" s="102"/>
      <c r="T314" s="102"/>
      <c r="U314" s="102"/>
      <c r="V314" s="102"/>
      <c r="W314" s="102"/>
      <c r="X314" s="102"/>
      <c r="Y314" s="102"/>
      <c r="Z314" s="102"/>
    </row>
    <row r="315" spans="1:26" ht="15.75" hidden="1" customHeight="1" x14ac:dyDescent="0.2">
      <c r="A315" s="2835"/>
      <c r="B315" s="171" t="s">
        <v>363</v>
      </c>
      <c r="C315" s="2878"/>
      <c r="D315" s="2835"/>
      <c r="E315" s="324" t="s">
        <v>583</v>
      </c>
      <c r="F315" s="324" t="s">
        <v>582</v>
      </c>
      <c r="G315" s="241">
        <v>0</v>
      </c>
      <c r="H315" s="241">
        <v>175</v>
      </c>
      <c r="I315" s="211">
        <v>25</v>
      </c>
      <c r="J315" s="171"/>
      <c r="K315" s="104"/>
      <c r="L315" s="104"/>
      <c r="M315" s="102"/>
      <c r="N315" s="104"/>
      <c r="O315" s="102"/>
      <c r="P315" s="104"/>
      <c r="Q315" s="102"/>
      <c r="R315" s="102"/>
      <c r="S315" s="102"/>
      <c r="T315" s="102"/>
      <c r="U315" s="102"/>
      <c r="V315" s="102"/>
      <c r="W315" s="102"/>
      <c r="X315" s="102"/>
      <c r="Y315" s="102"/>
      <c r="Z315" s="102"/>
    </row>
    <row r="316" spans="1:26" ht="15.75" hidden="1" customHeight="1" x14ac:dyDescent="0.2">
      <c r="A316" s="2835"/>
      <c r="B316" s="171" t="s">
        <v>363</v>
      </c>
      <c r="C316" s="2878"/>
      <c r="D316" s="2835"/>
      <c r="E316" s="324" t="s">
        <v>581</v>
      </c>
      <c r="F316" s="324" t="s">
        <v>571</v>
      </c>
      <c r="G316" s="241">
        <v>0</v>
      </c>
      <c r="H316" s="241">
        <v>300</v>
      </c>
      <c r="I316" s="211">
        <v>50</v>
      </c>
      <c r="J316" s="171"/>
      <c r="K316" s="104"/>
      <c r="L316" s="104"/>
      <c r="M316" s="102"/>
      <c r="N316" s="104"/>
      <c r="O316" s="102"/>
      <c r="P316" s="104"/>
      <c r="Q316" s="102"/>
      <c r="R316" s="102"/>
      <c r="S316" s="102"/>
      <c r="T316" s="102"/>
      <c r="U316" s="102"/>
      <c r="V316" s="102"/>
      <c r="W316" s="102"/>
      <c r="X316" s="102"/>
      <c r="Y316" s="102"/>
      <c r="Z316" s="102"/>
    </row>
    <row r="317" spans="1:26" ht="15.75" hidden="1" customHeight="1" x14ac:dyDescent="0.2">
      <c r="A317" s="2835"/>
      <c r="B317" s="171" t="s">
        <v>363</v>
      </c>
      <c r="C317" s="3086"/>
      <c r="D317" s="2914"/>
      <c r="E317" s="324" t="s">
        <v>580</v>
      </c>
      <c r="F317" s="324" t="s">
        <v>579</v>
      </c>
      <c r="G317" s="241">
        <v>0</v>
      </c>
      <c r="H317" s="241">
        <v>12</v>
      </c>
      <c r="I317" s="211">
        <v>3</v>
      </c>
      <c r="J317" s="171"/>
      <c r="K317" s="104"/>
      <c r="L317" s="104"/>
      <c r="M317" s="102"/>
      <c r="N317" s="104"/>
      <c r="O317" s="102"/>
      <c r="P317" s="104"/>
      <c r="Q317" s="102"/>
      <c r="R317" s="102"/>
      <c r="S317" s="102"/>
      <c r="T317" s="102"/>
      <c r="U317" s="102"/>
      <c r="V317" s="102"/>
      <c r="W317" s="102"/>
      <c r="X317" s="102"/>
      <c r="Y317" s="102"/>
      <c r="Z317" s="102"/>
    </row>
    <row r="318" spans="1:26" ht="38.25" hidden="1" customHeight="1" x14ac:dyDescent="0.2">
      <c r="A318" s="2835"/>
      <c r="B318" s="171" t="s">
        <v>363</v>
      </c>
      <c r="C318" s="3094" t="s">
        <v>1132</v>
      </c>
      <c r="D318" s="3082" t="s">
        <v>1131</v>
      </c>
      <c r="E318" s="319" t="s">
        <v>578</v>
      </c>
      <c r="F318" s="323" t="s">
        <v>577</v>
      </c>
      <c r="G318" s="323">
        <v>0</v>
      </c>
      <c r="H318" s="322">
        <v>4</v>
      </c>
      <c r="I318" s="321">
        <v>1</v>
      </c>
      <c r="J318" s="171"/>
      <c r="K318" s="104"/>
      <c r="L318" s="104"/>
      <c r="M318" s="102"/>
      <c r="N318" s="104"/>
      <c r="O318" s="102"/>
      <c r="P318" s="104"/>
      <c r="Q318" s="102"/>
      <c r="R318" s="102"/>
      <c r="S318" s="102"/>
      <c r="T318" s="102"/>
      <c r="U318" s="102"/>
      <c r="V318" s="102"/>
      <c r="W318" s="102"/>
      <c r="X318" s="102"/>
      <c r="Y318" s="102"/>
      <c r="Z318" s="102"/>
    </row>
    <row r="319" spans="1:26" ht="15.75" hidden="1" customHeight="1" x14ac:dyDescent="0.2">
      <c r="A319" s="2835"/>
      <c r="B319" s="171" t="s">
        <v>363</v>
      </c>
      <c r="C319" s="2878"/>
      <c r="D319" s="2835"/>
      <c r="E319" s="319" t="s">
        <v>576</v>
      </c>
      <c r="F319" s="319" t="s">
        <v>575</v>
      </c>
      <c r="G319" s="320">
        <v>0</v>
      </c>
      <c r="H319" s="320">
        <v>6</v>
      </c>
      <c r="I319" s="317">
        <v>1</v>
      </c>
      <c r="J319" s="171"/>
      <c r="K319" s="104"/>
      <c r="L319" s="104"/>
      <c r="M319" s="102"/>
      <c r="N319" s="104"/>
      <c r="O319" s="102"/>
      <c r="P319" s="104"/>
      <c r="Q319" s="102"/>
      <c r="R319" s="102"/>
      <c r="S319" s="102"/>
      <c r="T319" s="102"/>
      <c r="U319" s="102"/>
      <c r="V319" s="102"/>
      <c r="W319" s="102"/>
      <c r="X319" s="102"/>
      <c r="Y319" s="102"/>
      <c r="Z319" s="102"/>
    </row>
    <row r="320" spans="1:26" ht="15.75" hidden="1" customHeight="1" x14ac:dyDescent="0.2">
      <c r="A320" s="2835"/>
      <c r="B320" s="171" t="s">
        <v>363</v>
      </c>
      <c r="C320" s="2878"/>
      <c r="D320" s="2835"/>
      <c r="E320" s="319" t="s">
        <v>574</v>
      </c>
      <c r="F320" s="319" t="s">
        <v>573</v>
      </c>
      <c r="G320" s="320">
        <v>0</v>
      </c>
      <c r="H320" s="320">
        <v>40</v>
      </c>
      <c r="I320" s="317">
        <v>10</v>
      </c>
      <c r="J320" s="171"/>
      <c r="K320" s="104"/>
      <c r="L320" s="104"/>
      <c r="M320" s="102"/>
      <c r="N320" s="104"/>
      <c r="O320" s="102"/>
      <c r="P320" s="104"/>
      <c r="Q320" s="102"/>
      <c r="R320" s="102"/>
      <c r="S320" s="102"/>
      <c r="T320" s="102"/>
      <c r="U320" s="102"/>
      <c r="V320" s="102"/>
      <c r="W320" s="102"/>
      <c r="X320" s="102"/>
      <c r="Y320" s="102"/>
      <c r="Z320" s="102"/>
    </row>
    <row r="321" spans="1:26" ht="15.75" hidden="1" customHeight="1" x14ac:dyDescent="0.2">
      <c r="A321" s="2835"/>
      <c r="B321" s="171" t="s">
        <v>363</v>
      </c>
      <c r="C321" s="2878"/>
      <c r="D321" s="2835"/>
      <c r="E321" s="319" t="s">
        <v>572</v>
      </c>
      <c r="F321" s="319" t="s">
        <v>571</v>
      </c>
      <c r="G321" s="320">
        <v>0</v>
      </c>
      <c r="H321" s="320">
        <v>800</v>
      </c>
      <c r="I321" s="317">
        <v>50</v>
      </c>
      <c r="J321" s="171"/>
      <c r="K321" s="104"/>
      <c r="L321" s="104"/>
      <c r="M321" s="102"/>
      <c r="N321" s="104"/>
      <c r="O321" s="102"/>
      <c r="P321" s="104"/>
      <c r="Q321" s="102"/>
      <c r="R321" s="102"/>
      <c r="S321" s="102"/>
      <c r="T321" s="102"/>
      <c r="U321" s="102"/>
      <c r="V321" s="102"/>
      <c r="W321" s="102"/>
      <c r="X321" s="102"/>
      <c r="Y321" s="102"/>
      <c r="Z321" s="102"/>
    </row>
    <row r="322" spans="1:26" ht="15.75" hidden="1" customHeight="1" x14ac:dyDescent="0.2">
      <c r="A322" s="2835"/>
      <c r="B322" s="171" t="s">
        <v>363</v>
      </c>
      <c r="C322" s="2878"/>
      <c r="D322" s="2835"/>
      <c r="E322" s="319" t="s">
        <v>570</v>
      </c>
      <c r="F322" s="319" t="s">
        <v>569</v>
      </c>
      <c r="G322" s="320">
        <v>0</v>
      </c>
      <c r="H322" s="320">
        <v>4</v>
      </c>
      <c r="I322" s="317">
        <v>1</v>
      </c>
      <c r="J322" s="171"/>
      <c r="K322" s="104"/>
      <c r="L322" s="104"/>
      <c r="M322" s="102"/>
      <c r="N322" s="104"/>
      <c r="O322" s="102"/>
      <c r="P322" s="104"/>
      <c r="Q322" s="102"/>
      <c r="R322" s="102"/>
      <c r="S322" s="102"/>
      <c r="T322" s="102"/>
      <c r="U322" s="102"/>
      <c r="V322" s="102"/>
      <c r="W322" s="102"/>
      <c r="X322" s="102"/>
      <c r="Y322" s="102"/>
      <c r="Z322" s="102"/>
    </row>
    <row r="323" spans="1:26" ht="15.75" hidden="1" customHeight="1" x14ac:dyDescent="0.2">
      <c r="A323" s="2835"/>
      <c r="B323" s="171" t="s">
        <v>363</v>
      </c>
      <c r="C323" s="3086"/>
      <c r="D323" s="2914"/>
      <c r="E323" s="319" t="s">
        <v>568</v>
      </c>
      <c r="F323" s="319" t="s">
        <v>129</v>
      </c>
      <c r="G323" s="318">
        <v>0</v>
      </c>
      <c r="H323" s="318">
        <v>1</v>
      </c>
      <c r="I323" s="317">
        <v>0.1</v>
      </c>
      <c r="J323" s="171"/>
      <c r="K323" s="104"/>
      <c r="L323" s="104"/>
      <c r="M323" s="102"/>
      <c r="N323" s="104"/>
      <c r="O323" s="102"/>
      <c r="P323" s="104"/>
      <c r="Q323" s="102"/>
      <c r="R323" s="102"/>
      <c r="S323" s="102"/>
      <c r="T323" s="102"/>
      <c r="U323" s="102"/>
      <c r="V323" s="102"/>
      <c r="W323" s="102"/>
      <c r="X323" s="102"/>
      <c r="Y323" s="102"/>
      <c r="Z323" s="102"/>
    </row>
    <row r="324" spans="1:26" ht="25.5" hidden="1" customHeight="1" x14ac:dyDescent="0.2">
      <c r="A324" s="2835"/>
      <c r="B324" s="171" t="s">
        <v>363</v>
      </c>
      <c r="C324" s="3087" t="s">
        <v>1130</v>
      </c>
      <c r="D324" s="3106" t="s">
        <v>1129</v>
      </c>
      <c r="E324" s="310" t="s">
        <v>567</v>
      </c>
      <c r="F324" s="312" t="s">
        <v>129</v>
      </c>
      <c r="G324" s="312">
        <v>0</v>
      </c>
      <c r="H324" s="316">
        <v>1</v>
      </c>
      <c r="I324" s="315">
        <v>0.2</v>
      </c>
      <c r="J324" s="171"/>
      <c r="K324" s="104"/>
      <c r="L324" s="104"/>
      <c r="M324" s="102"/>
      <c r="N324" s="104"/>
      <c r="O324" s="102"/>
      <c r="P324" s="104"/>
      <c r="Q324" s="102"/>
      <c r="R324" s="102"/>
      <c r="S324" s="102"/>
      <c r="T324" s="102"/>
      <c r="U324" s="102"/>
      <c r="V324" s="102"/>
      <c r="W324" s="102"/>
      <c r="X324" s="102"/>
      <c r="Y324" s="102"/>
      <c r="Z324" s="102"/>
    </row>
    <row r="325" spans="1:26" ht="15.75" hidden="1" customHeight="1" x14ac:dyDescent="0.2">
      <c r="A325" s="2835"/>
      <c r="B325" s="171" t="s">
        <v>363</v>
      </c>
      <c r="C325" s="2878"/>
      <c r="D325" s="2835"/>
      <c r="E325" s="310" t="s">
        <v>566</v>
      </c>
      <c r="F325" s="309" t="s">
        <v>565</v>
      </c>
      <c r="G325" s="309">
        <v>0</v>
      </c>
      <c r="H325" s="309">
        <v>150</v>
      </c>
      <c r="I325" s="311">
        <v>20</v>
      </c>
      <c r="J325" s="171"/>
      <c r="K325" s="104"/>
      <c r="L325" s="104"/>
      <c r="M325" s="102"/>
      <c r="N325" s="104"/>
      <c r="O325" s="102"/>
      <c r="P325" s="104"/>
      <c r="Q325" s="102"/>
      <c r="R325" s="102"/>
      <c r="S325" s="102"/>
      <c r="T325" s="102"/>
      <c r="U325" s="102"/>
      <c r="V325" s="102"/>
      <c r="W325" s="102"/>
      <c r="X325" s="102"/>
      <c r="Y325" s="102"/>
      <c r="Z325" s="102"/>
    </row>
    <row r="326" spans="1:26" ht="15.75" hidden="1" customHeight="1" x14ac:dyDescent="0.2">
      <c r="A326" s="2835"/>
      <c r="B326" s="171" t="s">
        <v>363</v>
      </c>
      <c r="C326" s="2878"/>
      <c r="D326" s="2835"/>
      <c r="E326" s="310" t="s">
        <v>564</v>
      </c>
      <c r="F326" s="309" t="s">
        <v>563</v>
      </c>
      <c r="G326" s="309">
        <v>0</v>
      </c>
      <c r="H326" s="314">
        <v>4</v>
      </c>
      <c r="I326" s="313">
        <v>0.15</v>
      </c>
      <c r="J326" s="171"/>
      <c r="K326" s="104"/>
      <c r="L326" s="104"/>
      <c r="M326" s="102"/>
      <c r="N326" s="104"/>
      <c r="O326" s="102"/>
      <c r="P326" s="104"/>
      <c r="Q326" s="102"/>
      <c r="R326" s="102"/>
      <c r="S326" s="102"/>
      <c r="T326" s="102"/>
      <c r="U326" s="102"/>
      <c r="V326" s="102"/>
      <c r="W326" s="102"/>
      <c r="X326" s="102"/>
      <c r="Y326" s="102"/>
      <c r="Z326" s="102"/>
    </row>
    <row r="327" spans="1:26" ht="15.75" hidden="1" customHeight="1" x14ac:dyDescent="0.2">
      <c r="A327" s="2835"/>
      <c r="B327" s="171" t="s">
        <v>363</v>
      </c>
      <c r="C327" s="2878"/>
      <c r="D327" s="2835"/>
      <c r="E327" s="310" t="s">
        <v>562</v>
      </c>
      <c r="F327" s="309" t="s">
        <v>561</v>
      </c>
      <c r="G327" s="309">
        <v>0</v>
      </c>
      <c r="H327" s="309">
        <v>20</v>
      </c>
      <c r="I327" s="311">
        <v>3</v>
      </c>
      <c r="J327" s="171"/>
      <c r="K327" s="104"/>
      <c r="L327" s="104"/>
      <c r="M327" s="102"/>
      <c r="N327" s="104"/>
      <c r="O327" s="102"/>
      <c r="P327" s="104"/>
      <c r="Q327" s="102"/>
      <c r="R327" s="102"/>
      <c r="S327" s="102"/>
      <c r="T327" s="102"/>
      <c r="U327" s="102"/>
      <c r="V327" s="102"/>
      <c r="W327" s="102"/>
      <c r="X327" s="102"/>
      <c r="Y327" s="102"/>
      <c r="Z327" s="102"/>
    </row>
    <row r="328" spans="1:26" ht="15.75" hidden="1" customHeight="1" x14ac:dyDescent="0.2">
      <c r="A328" s="2835"/>
      <c r="B328" s="171" t="s">
        <v>363</v>
      </c>
      <c r="C328" s="2878"/>
      <c r="D328" s="2835"/>
      <c r="E328" s="310" t="s">
        <v>560</v>
      </c>
      <c r="F328" s="312" t="s">
        <v>559</v>
      </c>
      <c r="G328" s="312">
        <v>0</v>
      </c>
      <c r="H328" s="312">
        <v>15</v>
      </c>
      <c r="I328" s="311">
        <v>1</v>
      </c>
      <c r="J328" s="171"/>
      <c r="K328" s="104"/>
      <c r="L328" s="104"/>
      <c r="M328" s="102"/>
      <c r="N328" s="104"/>
      <c r="O328" s="102"/>
      <c r="P328" s="104"/>
      <c r="Q328" s="102"/>
      <c r="R328" s="102"/>
      <c r="S328" s="102"/>
      <c r="T328" s="102"/>
      <c r="U328" s="102"/>
      <c r="V328" s="102"/>
      <c r="W328" s="102"/>
      <c r="X328" s="102"/>
      <c r="Y328" s="102"/>
      <c r="Z328" s="102"/>
    </row>
    <row r="329" spans="1:26" ht="15.75" hidden="1" customHeight="1" x14ac:dyDescent="0.2">
      <c r="A329" s="2835"/>
      <c r="B329" s="171" t="s">
        <v>363</v>
      </c>
      <c r="C329" s="2878"/>
      <c r="D329" s="2835"/>
      <c r="E329" s="310" t="s">
        <v>558</v>
      </c>
      <c r="F329" s="309" t="s">
        <v>557</v>
      </c>
      <c r="G329" s="309">
        <v>0</v>
      </c>
      <c r="H329" s="309">
        <v>1</v>
      </c>
      <c r="I329" s="311">
        <v>0</v>
      </c>
      <c r="J329" s="171"/>
      <c r="K329" s="104"/>
      <c r="L329" s="104"/>
      <c r="M329" s="102"/>
      <c r="N329" s="104"/>
      <c r="O329" s="102"/>
      <c r="P329" s="104"/>
      <c r="Q329" s="102"/>
      <c r="R329" s="102"/>
      <c r="S329" s="102"/>
      <c r="T329" s="102"/>
      <c r="U329" s="102"/>
      <c r="V329" s="102"/>
      <c r="W329" s="102"/>
      <c r="X329" s="102"/>
      <c r="Y329" s="102"/>
      <c r="Z329" s="102"/>
    </row>
    <row r="330" spans="1:26" ht="15.75" hidden="1" customHeight="1" x14ac:dyDescent="0.2">
      <c r="A330" s="2835"/>
      <c r="B330" s="171" t="s">
        <v>363</v>
      </c>
      <c r="C330" s="2878"/>
      <c r="D330" s="2835"/>
      <c r="E330" s="310" t="s">
        <v>556</v>
      </c>
      <c r="F330" s="309" t="s">
        <v>555</v>
      </c>
      <c r="G330" s="309">
        <v>0</v>
      </c>
      <c r="H330" s="309">
        <v>1</v>
      </c>
      <c r="I330" s="311">
        <v>0</v>
      </c>
      <c r="J330" s="171"/>
      <c r="K330" s="104"/>
      <c r="L330" s="104"/>
      <c r="M330" s="102"/>
      <c r="N330" s="104"/>
      <c r="O330" s="102"/>
      <c r="P330" s="104"/>
      <c r="Q330" s="102"/>
      <c r="R330" s="102"/>
      <c r="S330" s="102"/>
      <c r="T330" s="102"/>
      <c r="U330" s="102"/>
      <c r="V330" s="102"/>
      <c r="W330" s="102"/>
      <c r="X330" s="102"/>
      <c r="Y330" s="102"/>
      <c r="Z330" s="102"/>
    </row>
    <row r="331" spans="1:26" ht="15.75" hidden="1" customHeight="1" x14ac:dyDescent="0.2">
      <c r="A331" s="2836"/>
      <c r="B331" s="171" t="s">
        <v>363</v>
      </c>
      <c r="C331" s="3086"/>
      <c r="D331" s="2914"/>
      <c r="E331" s="310" t="s">
        <v>554</v>
      </c>
      <c r="F331" s="309" t="s">
        <v>470</v>
      </c>
      <c r="G331" s="309">
        <v>0</v>
      </c>
      <c r="H331" s="308">
        <v>1</v>
      </c>
      <c r="I331" s="307">
        <v>0.2</v>
      </c>
      <c r="J331" s="171"/>
      <c r="K331" s="104"/>
      <c r="L331" s="104"/>
      <c r="M331" s="102"/>
      <c r="N331" s="104"/>
      <c r="O331" s="102"/>
      <c r="P331" s="104"/>
      <c r="Q331" s="102"/>
      <c r="R331" s="102"/>
      <c r="S331" s="102"/>
      <c r="T331" s="102"/>
      <c r="U331" s="102"/>
      <c r="V331" s="102"/>
      <c r="W331" s="102"/>
      <c r="X331" s="102"/>
      <c r="Y331" s="102"/>
      <c r="Z331" s="102"/>
    </row>
    <row r="332" spans="1:26" ht="15.75" hidden="1" customHeight="1" x14ac:dyDescent="0.2">
      <c r="A332" s="2896" t="s">
        <v>553</v>
      </c>
      <c r="B332" s="104" t="s">
        <v>1122</v>
      </c>
      <c r="C332" s="3095" t="s">
        <v>1128</v>
      </c>
      <c r="D332" s="3107" t="s">
        <v>1127</v>
      </c>
      <c r="E332" s="306" t="s">
        <v>552</v>
      </c>
      <c r="F332" s="298" t="s">
        <v>551</v>
      </c>
      <c r="G332" s="305">
        <v>0.55000000000000004</v>
      </c>
      <c r="H332" s="304">
        <v>0.75</v>
      </c>
      <c r="I332" s="300">
        <v>0.2</v>
      </c>
      <c r="J332" s="104"/>
      <c r="K332" s="104"/>
      <c r="L332" s="104"/>
      <c r="M332" s="102"/>
      <c r="N332" s="104"/>
      <c r="O332" s="102"/>
      <c r="P332" s="104"/>
      <c r="Q332" s="102"/>
      <c r="R332" s="102"/>
      <c r="S332" s="102"/>
      <c r="T332" s="102"/>
      <c r="U332" s="102"/>
      <c r="V332" s="102"/>
      <c r="W332" s="102"/>
      <c r="X332" s="102"/>
      <c r="Y332" s="102"/>
      <c r="Z332" s="102"/>
    </row>
    <row r="333" spans="1:26" ht="15.75" hidden="1" customHeight="1" x14ac:dyDescent="0.2">
      <c r="A333" s="2835"/>
      <c r="B333" s="104" t="s">
        <v>1122</v>
      </c>
      <c r="C333" s="2835"/>
      <c r="D333" s="2835"/>
      <c r="E333" s="303" t="s">
        <v>550</v>
      </c>
      <c r="F333" s="298" t="s">
        <v>549</v>
      </c>
      <c r="G333" s="302">
        <v>0.25</v>
      </c>
      <c r="H333" s="301">
        <v>0.5</v>
      </c>
      <c r="I333" s="300">
        <v>0.3</v>
      </c>
      <c r="J333" s="104"/>
      <c r="K333" s="104"/>
      <c r="L333" s="104"/>
      <c r="M333" s="102"/>
      <c r="N333" s="104"/>
      <c r="O333" s="102"/>
      <c r="P333" s="104"/>
      <c r="Q333" s="102"/>
      <c r="R333" s="102"/>
      <c r="S333" s="102"/>
      <c r="T333" s="102"/>
      <c r="U333" s="102"/>
      <c r="V333" s="102"/>
      <c r="W333" s="102"/>
      <c r="X333" s="102"/>
      <c r="Y333" s="102"/>
      <c r="Z333" s="102"/>
    </row>
    <row r="334" spans="1:26" ht="15.75" hidden="1" customHeight="1" x14ac:dyDescent="0.2">
      <c r="A334" s="2835"/>
      <c r="B334" s="104" t="s">
        <v>1122</v>
      </c>
      <c r="C334" s="2836"/>
      <c r="D334" s="2914"/>
      <c r="E334" s="299" t="s">
        <v>548</v>
      </c>
      <c r="F334" s="298" t="s">
        <v>547</v>
      </c>
      <c r="G334" s="297">
        <v>12</v>
      </c>
      <c r="H334" s="293">
        <v>28</v>
      </c>
      <c r="I334" s="292">
        <v>13</v>
      </c>
      <c r="J334" s="104"/>
      <c r="K334" s="104"/>
      <c r="L334" s="104"/>
      <c r="M334" s="102"/>
      <c r="N334" s="104"/>
      <c r="O334" s="102"/>
      <c r="P334" s="104"/>
      <c r="Q334" s="102"/>
      <c r="R334" s="102"/>
      <c r="S334" s="102"/>
      <c r="T334" s="102"/>
      <c r="U334" s="102"/>
      <c r="V334" s="102"/>
      <c r="W334" s="102"/>
      <c r="X334" s="102"/>
      <c r="Y334" s="102"/>
      <c r="Z334" s="102"/>
    </row>
    <row r="335" spans="1:26" ht="15.75" hidden="1" customHeight="1" x14ac:dyDescent="0.2">
      <c r="A335" s="2835"/>
      <c r="B335" s="104" t="s">
        <v>1122</v>
      </c>
      <c r="C335" s="3096" t="s">
        <v>1126</v>
      </c>
      <c r="D335" s="3107" t="s">
        <v>1125</v>
      </c>
      <c r="E335" s="299" t="s">
        <v>546</v>
      </c>
      <c r="F335" s="298" t="s">
        <v>545</v>
      </c>
      <c r="G335" s="297">
        <v>50</v>
      </c>
      <c r="H335" s="293">
        <v>70</v>
      </c>
      <c r="I335" s="292">
        <v>5</v>
      </c>
      <c r="J335" s="104"/>
      <c r="K335" s="104"/>
      <c r="L335" s="104"/>
      <c r="M335" s="102"/>
      <c r="N335" s="104"/>
      <c r="O335" s="102"/>
      <c r="P335" s="104"/>
      <c r="Q335" s="102"/>
      <c r="R335" s="102"/>
      <c r="S335" s="102"/>
      <c r="T335" s="102"/>
      <c r="U335" s="102"/>
      <c r="V335" s="102"/>
      <c r="W335" s="102"/>
      <c r="X335" s="102"/>
      <c r="Y335" s="102"/>
      <c r="Z335" s="102"/>
    </row>
    <row r="336" spans="1:26" ht="15.75" hidden="1" customHeight="1" x14ac:dyDescent="0.2">
      <c r="A336" s="2835"/>
      <c r="B336" s="104" t="s">
        <v>1122</v>
      </c>
      <c r="C336" s="2835"/>
      <c r="D336" s="2835"/>
      <c r="E336" s="299" t="s">
        <v>544</v>
      </c>
      <c r="F336" s="298" t="s">
        <v>543</v>
      </c>
      <c r="G336" s="297">
        <v>50</v>
      </c>
      <c r="H336" s="293">
        <v>100</v>
      </c>
      <c r="I336" s="292">
        <v>20</v>
      </c>
      <c r="J336" s="104"/>
      <c r="K336" s="104"/>
      <c r="L336" s="104"/>
      <c r="M336" s="102"/>
      <c r="N336" s="104"/>
      <c r="O336" s="102"/>
      <c r="P336" s="104"/>
      <c r="Q336" s="102"/>
      <c r="R336" s="102"/>
      <c r="S336" s="102"/>
      <c r="T336" s="102"/>
      <c r="U336" s="102"/>
      <c r="V336" s="102"/>
      <c r="W336" s="102"/>
      <c r="X336" s="102"/>
      <c r="Y336" s="102"/>
      <c r="Z336" s="102"/>
    </row>
    <row r="337" spans="1:26" ht="15.75" hidden="1" customHeight="1" x14ac:dyDescent="0.2">
      <c r="A337" s="2835"/>
      <c r="B337" s="104" t="s">
        <v>1122</v>
      </c>
      <c r="C337" s="2835"/>
      <c r="D337" s="2914"/>
      <c r="E337" s="299" t="s">
        <v>542</v>
      </c>
      <c r="F337" s="298" t="s">
        <v>541</v>
      </c>
      <c r="G337" s="297">
        <v>0</v>
      </c>
      <c r="H337" s="293">
        <v>4</v>
      </c>
      <c r="I337" s="292">
        <v>1</v>
      </c>
      <c r="J337" s="104"/>
      <c r="K337" s="104"/>
      <c r="L337" s="104"/>
      <c r="M337" s="102"/>
      <c r="N337" s="104"/>
      <c r="O337" s="102"/>
      <c r="P337" s="104"/>
      <c r="Q337" s="102"/>
      <c r="R337" s="102"/>
      <c r="S337" s="102"/>
      <c r="T337" s="102"/>
      <c r="U337" s="102"/>
      <c r="V337" s="102"/>
      <c r="W337" s="102"/>
      <c r="X337" s="102"/>
      <c r="Y337" s="102"/>
      <c r="Z337" s="102"/>
    </row>
    <row r="338" spans="1:26" ht="15.75" hidden="1" customHeight="1" x14ac:dyDescent="0.2">
      <c r="A338" s="2835"/>
      <c r="B338" s="104" t="s">
        <v>1122</v>
      </c>
      <c r="C338" s="3096" t="s">
        <v>1124</v>
      </c>
      <c r="D338" s="3107" t="s">
        <v>1123</v>
      </c>
      <c r="E338" s="296" t="s">
        <v>540</v>
      </c>
      <c r="F338" s="295" t="s">
        <v>539</v>
      </c>
      <c r="G338" s="294">
        <v>1</v>
      </c>
      <c r="H338" s="293">
        <v>60</v>
      </c>
      <c r="I338" s="292">
        <v>15</v>
      </c>
      <c r="J338" s="104"/>
      <c r="K338" s="104"/>
      <c r="L338" s="104"/>
      <c r="M338" s="102"/>
      <c r="N338" s="104"/>
      <c r="O338" s="102"/>
      <c r="P338" s="104"/>
      <c r="Q338" s="102"/>
      <c r="R338" s="102"/>
      <c r="S338" s="102"/>
      <c r="T338" s="102"/>
      <c r="U338" s="102"/>
      <c r="V338" s="102"/>
      <c r="W338" s="102"/>
      <c r="X338" s="102"/>
      <c r="Y338" s="102"/>
      <c r="Z338" s="102"/>
    </row>
    <row r="339" spans="1:26" ht="15" hidden="1" customHeight="1" x14ac:dyDescent="0.2">
      <c r="A339" s="2835"/>
      <c r="B339" s="104" t="s">
        <v>1122</v>
      </c>
      <c r="C339" s="2835"/>
      <c r="D339" s="2835"/>
      <c r="E339" s="2901" t="s">
        <v>538</v>
      </c>
      <c r="F339" s="2902" t="s">
        <v>537</v>
      </c>
      <c r="G339" s="2902">
        <v>1</v>
      </c>
      <c r="H339" s="2902">
        <v>4</v>
      </c>
      <c r="I339" s="2881">
        <v>1</v>
      </c>
      <c r="J339" s="104"/>
      <c r="K339" s="104"/>
      <c r="L339" s="104"/>
      <c r="M339" s="102"/>
      <c r="N339" s="104"/>
      <c r="O339" s="102"/>
      <c r="P339" s="104"/>
      <c r="Q339" s="102"/>
      <c r="R339" s="102"/>
      <c r="S339" s="102"/>
      <c r="T339" s="102"/>
      <c r="U339" s="102"/>
      <c r="V339" s="102"/>
      <c r="W339" s="102"/>
      <c r="X339" s="102"/>
      <c r="Y339" s="102"/>
      <c r="Z339" s="102"/>
    </row>
    <row r="340" spans="1:26" ht="15" hidden="1" customHeight="1" x14ac:dyDescent="0.2">
      <c r="A340" s="2835"/>
      <c r="B340" s="104" t="s">
        <v>1122</v>
      </c>
      <c r="C340" s="2835"/>
      <c r="D340" s="2835"/>
      <c r="E340" s="2865"/>
      <c r="F340" s="2836"/>
      <c r="G340" s="2836"/>
      <c r="H340" s="2836"/>
      <c r="I340" s="2864"/>
      <c r="J340" s="104"/>
      <c r="K340" s="104"/>
      <c r="L340" s="104"/>
      <c r="M340" s="102"/>
      <c r="N340" s="104"/>
      <c r="O340" s="102"/>
      <c r="P340" s="104"/>
      <c r="Q340" s="102"/>
      <c r="R340" s="102"/>
      <c r="S340" s="102"/>
      <c r="T340" s="102"/>
      <c r="U340" s="102"/>
      <c r="V340" s="102"/>
      <c r="W340" s="102"/>
      <c r="X340" s="102"/>
      <c r="Y340" s="102"/>
      <c r="Z340" s="102"/>
    </row>
    <row r="341" spans="1:26" ht="15" hidden="1" customHeight="1" x14ac:dyDescent="0.2">
      <c r="A341" s="2835"/>
      <c r="B341" s="104" t="s">
        <v>1122</v>
      </c>
      <c r="C341" s="2835"/>
      <c r="D341" s="2835"/>
      <c r="E341" s="2901" t="s">
        <v>536</v>
      </c>
      <c r="F341" s="2919" t="s">
        <v>535</v>
      </c>
      <c r="G341" s="2913">
        <v>0.4</v>
      </c>
      <c r="H341" s="2913">
        <v>0.75</v>
      </c>
      <c r="I341" s="2916">
        <v>0.75</v>
      </c>
      <c r="J341" s="104"/>
      <c r="K341" s="104"/>
      <c r="L341" s="104"/>
      <c r="M341" s="102"/>
      <c r="N341" s="104"/>
      <c r="O341" s="102"/>
      <c r="P341" s="104"/>
      <c r="Q341" s="102"/>
      <c r="R341" s="102"/>
      <c r="S341" s="102"/>
      <c r="T341" s="102"/>
      <c r="U341" s="102"/>
      <c r="V341" s="102"/>
      <c r="W341" s="102"/>
      <c r="X341" s="102"/>
      <c r="Y341" s="102"/>
      <c r="Z341" s="102"/>
    </row>
    <row r="342" spans="1:26" ht="15" hidden="1" customHeight="1" x14ac:dyDescent="0.2">
      <c r="A342" s="2835"/>
      <c r="B342" s="104" t="s">
        <v>1122</v>
      </c>
      <c r="C342" s="2835"/>
      <c r="D342" s="2835"/>
      <c r="E342" s="2917"/>
      <c r="F342" s="2835"/>
      <c r="G342" s="2835"/>
      <c r="H342" s="2835"/>
      <c r="I342" s="2878"/>
      <c r="J342" s="104"/>
      <c r="K342" s="104"/>
      <c r="L342" s="104"/>
      <c r="M342" s="102"/>
      <c r="N342" s="104"/>
      <c r="O342" s="102"/>
      <c r="P342" s="104"/>
      <c r="Q342" s="102"/>
      <c r="R342" s="102"/>
      <c r="S342" s="102"/>
      <c r="T342" s="102"/>
      <c r="U342" s="102"/>
      <c r="V342" s="102"/>
      <c r="W342" s="102"/>
      <c r="X342" s="102"/>
      <c r="Y342" s="102"/>
      <c r="Z342" s="102"/>
    </row>
    <row r="343" spans="1:26" ht="15" hidden="1" customHeight="1" x14ac:dyDescent="0.2">
      <c r="A343" s="2835"/>
      <c r="B343" s="104" t="s">
        <v>1122</v>
      </c>
      <c r="C343" s="2835"/>
      <c r="D343" s="2835"/>
      <c r="E343" s="2917"/>
      <c r="F343" s="2835"/>
      <c r="G343" s="2835"/>
      <c r="H343" s="2835"/>
      <c r="I343" s="2878"/>
      <c r="J343" s="104"/>
      <c r="K343" s="104"/>
      <c r="L343" s="104"/>
      <c r="M343" s="102"/>
      <c r="N343" s="104"/>
      <c r="O343" s="102"/>
      <c r="P343" s="104"/>
      <c r="Q343" s="102"/>
      <c r="R343" s="102"/>
      <c r="S343" s="102"/>
      <c r="T343" s="102"/>
      <c r="U343" s="102"/>
      <c r="V343" s="102"/>
      <c r="W343" s="102"/>
      <c r="X343" s="102"/>
      <c r="Y343" s="102"/>
      <c r="Z343" s="102"/>
    </row>
    <row r="344" spans="1:26" ht="15.75" hidden="1" customHeight="1" x14ac:dyDescent="0.2">
      <c r="A344" s="2835"/>
      <c r="B344" s="104" t="s">
        <v>1122</v>
      </c>
      <c r="C344" s="2836"/>
      <c r="D344" s="2914"/>
      <c r="E344" s="2918"/>
      <c r="F344" s="2914"/>
      <c r="G344" s="2914"/>
      <c r="H344" s="2914"/>
      <c r="I344" s="2864"/>
      <c r="J344" s="104"/>
      <c r="K344" s="104"/>
      <c r="L344" s="104"/>
      <c r="M344" s="102"/>
      <c r="N344" s="104"/>
      <c r="O344" s="102"/>
      <c r="P344" s="104"/>
      <c r="Q344" s="102"/>
      <c r="R344" s="102"/>
      <c r="S344" s="102"/>
      <c r="T344" s="102"/>
      <c r="U344" s="102"/>
      <c r="V344" s="102"/>
      <c r="W344" s="102"/>
      <c r="X344" s="102"/>
      <c r="Y344" s="102"/>
      <c r="Z344" s="102"/>
    </row>
    <row r="345" spans="1:26" ht="15.75" hidden="1" customHeight="1" x14ac:dyDescent="0.2">
      <c r="A345" s="2835"/>
      <c r="B345" s="171" t="s">
        <v>363</v>
      </c>
      <c r="C345" s="3097" t="s">
        <v>1121</v>
      </c>
      <c r="D345" s="3103" t="s">
        <v>1120</v>
      </c>
      <c r="E345" s="283" t="s">
        <v>534</v>
      </c>
      <c r="F345" s="286" t="s">
        <v>51</v>
      </c>
      <c r="G345" s="286" t="s">
        <v>124</v>
      </c>
      <c r="H345" s="286">
        <v>60</v>
      </c>
      <c r="I345" s="282">
        <v>15</v>
      </c>
      <c r="J345" s="171"/>
      <c r="K345" s="104"/>
      <c r="L345" s="104"/>
      <c r="M345" s="102"/>
      <c r="N345" s="104"/>
      <c r="O345" s="102"/>
      <c r="P345" s="104"/>
      <c r="Q345" s="102"/>
      <c r="R345" s="102"/>
      <c r="S345" s="102"/>
      <c r="T345" s="102"/>
      <c r="U345" s="102"/>
      <c r="V345" s="102"/>
      <c r="W345" s="102"/>
      <c r="X345" s="102"/>
      <c r="Y345" s="102"/>
      <c r="Z345" s="102"/>
    </row>
    <row r="346" spans="1:26" ht="15.75" hidden="1" customHeight="1" x14ac:dyDescent="0.2">
      <c r="A346" s="2835"/>
      <c r="B346" s="171" t="s">
        <v>363</v>
      </c>
      <c r="C346" s="2878"/>
      <c r="D346" s="2835"/>
      <c r="E346" s="283" t="s">
        <v>533</v>
      </c>
      <c r="F346" s="171" t="s">
        <v>227</v>
      </c>
      <c r="G346" s="171" t="s">
        <v>124</v>
      </c>
      <c r="H346" s="291">
        <v>1</v>
      </c>
      <c r="I346" s="290">
        <v>0.6</v>
      </c>
      <c r="J346" s="171"/>
      <c r="K346" s="104"/>
      <c r="L346" s="104"/>
      <c r="M346" s="102"/>
      <c r="N346" s="104"/>
      <c r="O346" s="102"/>
      <c r="P346" s="104"/>
      <c r="Q346" s="102"/>
      <c r="R346" s="102"/>
      <c r="S346" s="102"/>
      <c r="T346" s="102"/>
      <c r="U346" s="102"/>
      <c r="V346" s="102"/>
      <c r="W346" s="102"/>
      <c r="X346" s="102"/>
      <c r="Y346" s="102"/>
      <c r="Z346" s="102"/>
    </row>
    <row r="347" spans="1:26" ht="15.75" hidden="1" customHeight="1" x14ac:dyDescent="0.2">
      <c r="A347" s="2835"/>
      <c r="B347" s="171" t="s">
        <v>363</v>
      </c>
      <c r="C347" s="2878"/>
      <c r="D347" s="2835"/>
      <c r="E347" s="283" t="s">
        <v>532</v>
      </c>
      <c r="F347" s="171" t="s">
        <v>531</v>
      </c>
      <c r="G347" s="171" t="s">
        <v>124</v>
      </c>
      <c r="H347" s="171">
        <v>4000</v>
      </c>
      <c r="I347" s="282">
        <v>1000</v>
      </c>
      <c r="J347" s="171"/>
      <c r="K347" s="104"/>
      <c r="L347" s="104"/>
      <c r="M347" s="102"/>
      <c r="N347" s="104"/>
      <c r="O347" s="102"/>
      <c r="P347" s="104"/>
      <c r="Q347" s="102"/>
      <c r="R347" s="102"/>
      <c r="S347" s="102"/>
      <c r="T347" s="102"/>
      <c r="U347" s="102"/>
      <c r="V347" s="102"/>
      <c r="W347" s="102"/>
      <c r="X347" s="102"/>
      <c r="Y347" s="102"/>
      <c r="Z347" s="102"/>
    </row>
    <row r="348" spans="1:26" ht="15.75" hidden="1" customHeight="1" x14ac:dyDescent="0.2">
      <c r="A348" s="2835"/>
      <c r="B348" s="171" t="s">
        <v>363</v>
      </c>
      <c r="C348" s="3088" t="s">
        <v>1119</v>
      </c>
      <c r="D348" s="2835"/>
      <c r="E348" s="283" t="s">
        <v>530</v>
      </c>
      <c r="F348" s="286" t="s">
        <v>227</v>
      </c>
      <c r="G348" s="289">
        <v>0.25</v>
      </c>
      <c r="H348" s="289">
        <v>0.6</v>
      </c>
      <c r="I348" s="288">
        <f>0.35/4</f>
        <v>8.7499999999999994E-2</v>
      </c>
      <c r="J348" s="171"/>
      <c r="K348" s="104"/>
      <c r="L348" s="104"/>
      <c r="M348" s="102"/>
      <c r="N348" s="104"/>
      <c r="O348" s="102"/>
      <c r="P348" s="104"/>
      <c r="Q348" s="102"/>
      <c r="R348" s="102"/>
      <c r="S348" s="102"/>
      <c r="T348" s="102"/>
      <c r="U348" s="102"/>
      <c r="V348" s="102"/>
      <c r="W348" s="102"/>
      <c r="X348" s="102"/>
      <c r="Y348" s="102"/>
      <c r="Z348" s="102"/>
    </row>
    <row r="349" spans="1:26" ht="15.75" hidden="1" customHeight="1" x14ac:dyDescent="0.2">
      <c r="A349" s="2835"/>
      <c r="B349" s="171" t="s">
        <v>363</v>
      </c>
      <c r="C349" s="2878"/>
      <c r="D349" s="2835"/>
      <c r="E349" s="283" t="s">
        <v>529</v>
      </c>
      <c r="F349" s="171" t="s">
        <v>51</v>
      </c>
      <c r="G349" s="171" t="s">
        <v>124</v>
      </c>
      <c r="H349" s="171">
        <v>24</v>
      </c>
      <c r="I349" s="282">
        <v>6</v>
      </c>
      <c r="J349" s="171"/>
      <c r="K349" s="104"/>
      <c r="L349" s="104"/>
      <c r="M349" s="102"/>
      <c r="N349" s="104"/>
      <c r="O349" s="102"/>
      <c r="P349" s="104"/>
      <c r="Q349" s="102"/>
      <c r="R349" s="102"/>
      <c r="S349" s="102"/>
      <c r="T349" s="102"/>
      <c r="U349" s="102"/>
      <c r="V349" s="102"/>
      <c r="W349" s="102"/>
      <c r="X349" s="102"/>
      <c r="Y349" s="102"/>
      <c r="Z349" s="102"/>
    </row>
    <row r="350" spans="1:26" ht="15.75" hidden="1" customHeight="1" x14ac:dyDescent="0.2">
      <c r="A350" s="2835"/>
      <c r="B350" s="171" t="s">
        <v>363</v>
      </c>
      <c r="C350" s="2878"/>
      <c r="D350" s="2835"/>
      <c r="E350" s="283" t="s">
        <v>528</v>
      </c>
      <c r="F350" s="171" t="s">
        <v>526</v>
      </c>
      <c r="G350" s="171" t="s">
        <v>124</v>
      </c>
      <c r="H350" s="287">
        <v>7500</v>
      </c>
      <c r="I350" s="282">
        <v>120</v>
      </c>
      <c r="J350" s="171"/>
      <c r="K350" s="104"/>
      <c r="L350" s="104"/>
      <c r="M350" s="102"/>
      <c r="N350" s="104"/>
      <c r="O350" s="102"/>
      <c r="P350" s="104"/>
      <c r="Q350" s="102"/>
      <c r="R350" s="102"/>
      <c r="S350" s="102"/>
      <c r="T350" s="102"/>
      <c r="U350" s="102"/>
      <c r="V350" s="102"/>
      <c r="W350" s="102"/>
      <c r="X350" s="102"/>
      <c r="Y350" s="102"/>
      <c r="Z350" s="102"/>
    </row>
    <row r="351" spans="1:26" ht="15.75" hidden="1" customHeight="1" x14ac:dyDescent="0.2">
      <c r="A351" s="2835"/>
      <c r="B351" s="171" t="s">
        <v>363</v>
      </c>
      <c r="C351" s="2864"/>
      <c r="D351" s="2835"/>
      <c r="E351" s="283" t="s">
        <v>527</v>
      </c>
      <c r="F351" s="171" t="s">
        <v>526</v>
      </c>
      <c r="G351" s="171" t="s">
        <v>124</v>
      </c>
      <c r="H351" s="287">
        <v>3000</v>
      </c>
      <c r="I351" s="282">
        <v>120</v>
      </c>
      <c r="J351" s="171"/>
      <c r="K351" s="104"/>
      <c r="L351" s="104"/>
      <c r="M351" s="102"/>
      <c r="N351" s="104"/>
      <c r="O351" s="102"/>
      <c r="P351" s="104"/>
      <c r="Q351" s="102"/>
      <c r="R351" s="102"/>
      <c r="S351" s="102"/>
      <c r="T351" s="102"/>
      <c r="U351" s="102"/>
      <c r="V351" s="102"/>
      <c r="W351" s="102"/>
      <c r="X351" s="102"/>
      <c r="Y351" s="102"/>
      <c r="Z351" s="102"/>
    </row>
    <row r="352" spans="1:26" ht="25.5" hidden="1" customHeight="1" x14ac:dyDescent="0.2">
      <c r="A352" s="2835"/>
      <c r="B352" s="171" t="s">
        <v>363</v>
      </c>
      <c r="C352" s="3101" t="s">
        <v>1118</v>
      </c>
      <c r="D352" s="2835"/>
      <c r="E352" s="283" t="s">
        <v>525</v>
      </c>
      <c r="F352" s="286" t="s">
        <v>103</v>
      </c>
      <c r="G352" s="286">
        <v>552</v>
      </c>
      <c r="H352" s="286">
        <v>652</v>
      </c>
      <c r="I352" s="282">
        <v>25</v>
      </c>
      <c r="J352" s="171"/>
      <c r="K352" s="104"/>
      <c r="L352" s="104"/>
      <c r="M352" s="102"/>
      <c r="N352" s="104"/>
      <c r="O352" s="102"/>
      <c r="P352" s="104"/>
      <c r="Q352" s="102"/>
      <c r="R352" s="102"/>
      <c r="S352" s="102"/>
      <c r="T352" s="102"/>
      <c r="U352" s="102"/>
      <c r="V352" s="102"/>
      <c r="W352" s="102"/>
      <c r="X352" s="102"/>
      <c r="Y352" s="102"/>
      <c r="Z352" s="102"/>
    </row>
    <row r="353" spans="1:26" ht="15.75" hidden="1" customHeight="1" x14ac:dyDescent="0.2">
      <c r="A353" s="2835"/>
      <c r="B353" s="171" t="s">
        <v>363</v>
      </c>
      <c r="C353" s="2864"/>
      <c r="D353" s="2835"/>
      <c r="E353" s="283" t="s">
        <v>524</v>
      </c>
      <c r="F353" s="171" t="s">
        <v>51</v>
      </c>
      <c r="G353" s="171" t="s">
        <v>124</v>
      </c>
      <c r="H353" s="171">
        <v>400</v>
      </c>
      <c r="I353" s="282">
        <v>100</v>
      </c>
      <c r="J353" s="171"/>
      <c r="K353" s="104"/>
      <c r="L353" s="104"/>
      <c r="M353" s="102"/>
      <c r="N353" s="104"/>
      <c r="O353" s="102"/>
      <c r="P353" s="104"/>
      <c r="Q353" s="102"/>
      <c r="R353" s="102"/>
      <c r="S353" s="102"/>
      <c r="T353" s="102"/>
      <c r="U353" s="102"/>
      <c r="V353" s="102"/>
      <c r="W353" s="102"/>
      <c r="X353" s="102"/>
      <c r="Y353" s="102"/>
      <c r="Z353" s="102"/>
    </row>
    <row r="354" spans="1:26" ht="15.75" hidden="1" customHeight="1" x14ac:dyDescent="0.2">
      <c r="A354" s="2835"/>
      <c r="B354" s="171" t="s">
        <v>363</v>
      </c>
      <c r="C354" s="3102" t="s">
        <v>1117</v>
      </c>
      <c r="D354" s="2835"/>
      <c r="E354" s="283" t="s">
        <v>523</v>
      </c>
      <c r="F354" s="286" t="s">
        <v>103</v>
      </c>
      <c r="G354" s="286">
        <v>0</v>
      </c>
      <c r="H354" s="285">
        <v>1</v>
      </c>
      <c r="I354" s="282"/>
      <c r="J354" s="171"/>
      <c r="K354" s="104"/>
      <c r="L354" s="104"/>
      <c r="M354" s="102"/>
      <c r="N354" s="104"/>
      <c r="O354" s="102"/>
      <c r="P354" s="104"/>
      <c r="Q354" s="102"/>
      <c r="R354" s="102"/>
      <c r="S354" s="102"/>
      <c r="T354" s="102"/>
      <c r="U354" s="102"/>
      <c r="V354" s="102"/>
      <c r="W354" s="102"/>
      <c r="X354" s="102"/>
      <c r="Y354" s="102"/>
      <c r="Z354" s="102"/>
    </row>
    <row r="355" spans="1:26" ht="15.75" hidden="1" customHeight="1" x14ac:dyDescent="0.2">
      <c r="A355" s="2835"/>
      <c r="B355" s="171" t="s">
        <v>363</v>
      </c>
      <c r="C355" s="2878"/>
      <c r="D355" s="2835"/>
      <c r="E355" s="283" t="s">
        <v>522</v>
      </c>
      <c r="F355" s="171" t="s">
        <v>521</v>
      </c>
      <c r="G355" s="171">
        <v>2</v>
      </c>
      <c r="H355" s="284">
        <v>9</v>
      </c>
      <c r="I355" s="282">
        <v>1</v>
      </c>
      <c r="J355" s="171"/>
      <c r="K355" s="104"/>
      <c r="L355" s="104"/>
      <c r="M355" s="102"/>
      <c r="N355" s="104"/>
      <c r="O355" s="102"/>
      <c r="P355" s="104"/>
      <c r="Q355" s="102"/>
      <c r="R355" s="102"/>
      <c r="S355" s="102"/>
      <c r="T355" s="102"/>
      <c r="U355" s="102"/>
      <c r="V355" s="102"/>
      <c r="W355" s="102"/>
      <c r="X355" s="102"/>
      <c r="Y355" s="102"/>
      <c r="Z355" s="102"/>
    </row>
    <row r="356" spans="1:26" ht="15.75" hidden="1" customHeight="1" x14ac:dyDescent="0.2">
      <c r="A356" s="2835"/>
      <c r="B356" s="171" t="s">
        <v>363</v>
      </c>
      <c r="C356" s="2878"/>
      <c r="D356" s="2835"/>
      <c r="E356" s="283" t="s">
        <v>520</v>
      </c>
      <c r="F356" s="171" t="s">
        <v>51</v>
      </c>
      <c r="G356" s="171" t="s">
        <v>124</v>
      </c>
      <c r="H356" s="171">
        <v>190000</v>
      </c>
      <c r="I356" s="282">
        <v>47500</v>
      </c>
      <c r="J356" s="171"/>
      <c r="K356" s="104"/>
      <c r="L356" s="104"/>
      <c r="M356" s="102"/>
      <c r="N356" s="104"/>
      <c r="O356" s="102"/>
      <c r="P356" s="104"/>
      <c r="Q356" s="102"/>
      <c r="R356" s="102"/>
      <c r="S356" s="102"/>
      <c r="T356" s="102"/>
      <c r="U356" s="102"/>
      <c r="V356" s="102"/>
      <c r="W356" s="102"/>
      <c r="X356" s="102"/>
      <c r="Y356" s="102"/>
      <c r="Z356" s="102"/>
    </row>
    <row r="357" spans="1:26" ht="15.75" hidden="1" customHeight="1" x14ac:dyDescent="0.2">
      <c r="A357" s="2835"/>
      <c r="B357" s="171" t="s">
        <v>363</v>
      </c>
      <c r="C357" s="2864"/>
      <c r="D357" s="2835"/>
      <c r="E357" s="283" t="s">
        <v>519</v>
      </c>
      <c r="F357" s="171" t="s">
        <v>51</v>
      </c>
      <c r="G357" s="171" t="s">
        <v>124</v>
      </c>
      <c r="H357" s="171">
        <v>10000</v>
      </c>
      <c r="I357" s="282">
        <v>2500</v>
      </c>
      <c r="J357" s="171"/>
      <c r="K357" s="104"/>
      <c r="L357" s="104"/>
      <c r="M357" s="102"/>
      <c r="N357" s="104"/>
      <c r="O357" s="102"/>
      <c r="P357" s="104"/>
      <c r="Q357" s="102"/>
      <c r="R357" s="102"/>
      <c r="S357" s="102"/>
      <c r="T357" s="102"/>
      <c r="U357" s="102"/>
      <c r="V357" s="102"/>
      <c r="W357" s="102"/>
      <c r="X357" s="102"/>
      <c r="Y357" s="102"/>
      <c r="Z357" s="102"/>
    </row>
    <row r="358" spans="1:26" ht="15.75" hidden="1" customHeight="1" x14ac:dyDescent="0.2">
      <c r="A358" s="2835"/>
      <c r="B358" s="171" t="s">
        <v>1115</v>
      </c>
      <c r="C358" s="1132" t="s">
        <v>1116</v>
      </c>
      <c r="D358" s="2836"/>
      <c r="E358" s="281" t="s">
        <v>518</v>
      </c>
      <c r="F358" s="280" t="s">
        <v>227</v>
      </c>
      <c r="G358" s="279">
        <v>0.1</v>
      </c>
      <c r="H358" s="279">
        <v>0.4</v>
      </c>
      <c r="I358" s="278">
        <v>0.05</v>
      </c>
      <c r="J358" s="171"/>
      <c r="K358" s="104"/>
      <c r="L358" s="104"/>
      <c r="M358" s="102"/>
      <c r="N358" s="104"/>
      <c r="O358" s="102"/>
      <c r="P358" s="104"/>
      <c r="Q358" s="102"/>
      <c r="R358" s="102"/>
      <c r="S358" s="102"/>
      <c r="T358" s="102"/>
      <c r="U358" s="102"/>
      <c r="V358" s="102"/>
      <c r="W358" s="102"/>
      <c r="X358" s="102"/>
      <c r="Y358" s="102"/>
      <c r="Z358" s="102"/>
    </row>
    <row r="359" spans="1:26" ht="15.75" hidden="1" customHeight="1" x14ac:dyDescent="0.2">
      <c r="A359" s="2835"/>
      <c r="B359" s="171" t="s">
        <v>1115</v>
      </c>
      <c r="C359" s="1131" t="s">
        <v>1114</v>
      </c>
      <c r="D359" s="1130" t="s">
        <v>1113</v>
      </c>
      <c r="E359" s="277" t="s">
        <v>517</v>
      </c>
      <c r="F359" s="276" t="s">
        <v>129</v>
      </c>
      <c r="G359" s="275">
        <v>0</v>
      </c>
      <c r="H359" s="275">
        <v>1</v>
      </c>
      <c r="I359" s="274">
        <v>0.2</v>
      </c>
      <c r="J359" s="171"/>
      <c r="K359" s="104"/>
      <c r="L359" s="104"/>
      <c r="M359" s="102"/>
      <c r="N359" s="104"/>
      <c r="O359" s="102"/>
      <c r="P359" s="104"/>
      <c r="Q359" s="102"/>
      <c r="R359" s="102"/>
      <c r="S359" s="102"/>
      <c r="T359" s="102"/>
      <c r="U359" s="102"/>
      <c r="V359" s="102"/>
      <c r="W359" s="102"/>
      <c r="X359" s="102"/>
      <c r="Y359" s="102"/>
      <c r="Z359" s="102"/>
    </row>
    <row r="360" spans="1:26" ht="15.75" hidden="1" customHeight="1" x14ac:dyDescent="0.2">
      <c r="A360" s="2836"/>
      <c r="B360" s="171" t="s">
        <v>363</v>
      </c>
      <c r="C360" s="1129" t="s">
        <v>1112</v>
      </c>
      <c r="D360" s="1129" t="s">
        <v>1111</v>
      </c>
      <c r="E360" s="273" t="s">
        <v>516</v>
      </c>
      <c r="F360" s="272" t="s">
        <v>515</v>
      </c>
      <c r="G360" s="271" t="s">
        <v>124</v>
      </c>
      <c r="H360" s="270">
        <v>4</v>
      </c>
      <c r="I360" s="282">
        <v>1</v>
      </c>
      <c r="J360" s="171"/>
      <c r="K360" s="104"/>
      <c r="L360" s="104"/>
      <c r="M360" s="102"/>
      <c r="N360" s="104"/>
      <c r="O360" s="102"/>
      <c r="P360" s="104"/>
      <c r="Q360" s="102"/>
      <c r="R360" s="102"/>
      <c r="S360" s="102"/>
      <c r="T360" s="102"/>
      <c r="U360" s="102"/>
      <c r="V360" s="102"/>
      <c r="W360" s="102"/>
      <c r="X360" s="102"/>
      <c r="Y360" s="102"/>
      <c r="Z360" s="102"/>
    </row>
    <row r="361" spans="1:26" ht="54" hidden="1" customHeight="1" x14ac:dyDescent="0.2">
      <c r="A361" s="2897" t="s">
        <v>508</v>
      </c>
      <c r="B361" s="209" t="s">
        <v>431</v>
      </c>
      <c r="C361" s="2884" t="s">
        <v>507</v>
      </c>
      <c r="D361" s="2871" t="s">
        <v>506</v>
      </c>
      <c r="E361" s="208" t="s">
        <v>505</v>
      </c>
      <c r="F361" s="208" t="s">
        <v>504</v>
      </c>
      <c r="G361" s="1128">
        <v>167975</v>
      </c>
      <c r="H361" s="213" t="s">
        <v>503</v>
      </c>
      <c r="I361" s="214">
        <v>1</v>
      </c>
      <c r="J361" s="1126" t="s">
        <v>441</v>
      </c>
      <c r="K361" s="1126" t="s">
        <v>440</v>
      </c>
      <c r="L361" s="1126">
        <v>2232</v>
      </c>
      <c r="M361" s="1125">
        <v>1</v>
      </c>
      <c r="N361" s="1126" t="s">
        <v>502</v>
      </c>
      <c r="O361" s="1125"/>
      <c r="P361" s="1126" t="s">
        <v>438</v>
      </c>
      <c r="Q361" s="1125" t="s">
        <v>0</v>
      </c>
      <c r="R361" s="1125" t="s">
        <v>0</v>
      </c>
      <c r="S361" s="1125" t="s">
        <v>0</v>
      </c>
      <c r="T361" s="1125" t="s">
        <v>0</v>
      </c>
      <c r="U361" s="1125" t="s">
        <v>0</v>
      </c>
      <c r="V361" s="1125" t="s">
        <v>0</v>
      </c>
      <c r="W361" s="1125" t="s">
        <v>0</v>
      </c>
      <c r="X361" s="1125" t="s">
        <v>0</v>
      </c>
      <c r="Y361" s="1125" t="s">
        <v>0</v>
      </c>
      <c r="Z361" s="1125"/>
    </row>
    <row r="362" spans="1:26" ht="39.75" hidden="1" customHeight="1" x14ac:dyDescent="0.2">
      <c r="A362" s="2835"/>
      <c r="B362" s="209" t="s">
        <v>431</v>
      </c>
      <c r="C362" s="2864"/>
      <c r="D362" s="2836"/>
      <c r="E362" s="208" t="s">
        <v>501</v>
      </c>
      <c r="F362" s="207" t="s">
        <v>129</v>
      </c>
      <c r="G362" s="207">
        <v>0</v>
      </c>
      <c r="H362" s="213">
        <v>0.75</v>
      </c>
      <c r="I362" s="214">
        <v>0.15</v>
      </c>
      <c r="J362" s="104" t="s">
        <v>441</v>
      </c>
      <c r="K362" s="104" t="s">
        <v>440</v>
      </c>
      <c r="L362" s="104">
        <v>2232</v>
      </c>
      <c r="M362" s="102">
        <v>1</v>
      </c>
      <c r="N362" s="590" t="s">
        <v>500</v>
      </c>
      <c r="O362" s="102"/>
      <c r="P362" s="104" t="s">
        <v>438</v>
      </c>
      <c r="Q362" s="102" t="s">
        <v>0</v>
      </c>
      <c r="R362" s="102" t="s">
        <v>0</v>
      </c>
      <c r="S362" s="102" t="s">
        <v>0</v>
      </c>
      <c r="T362" s="102" t="s">
        <v>0</v>
      </c>
      <c r="U362" s="102" t="s">
        <v>0</v>
      </c>
      <c r="V362" s="102" t="s">
        <v>0</v>
      </c>
      <c r="W362" s="102" t="s">
        <v>0</v>
      </c>
      <c r="X362" s="102" t="s">
        <v>0</v>
      </c>
      <c r="Y362" s="102" t="s">
        <v>0</v>
      </c>
      <c r="Z362" s="102"/>
    </row>
    <row r="363" spans="1:26" ht="34.5" hidden="1" customHeight="1" x14ac:dyDescent="0.2">
      <c r="A363" s="2835"/>
      <c r="B363" s="209" t="s">
        <v>431</v>
      </c>
      <c r="C363" s="2884" t="s">
        <v>499</v>
      </c>
      <c r="D363" s="2871" t="s">
        <v>498</v>
      </c>
      <c r="E363" s="2872" t="s">
        <v>497</v>
      </c>
      <c r="F363" s="2872" t="s">
        <v>129</v>
      </c>
      <c r="G363" s="2879">
        <v>0</v>
      </c>
      <c r="H363" s="2900">
        <v>1</v>
      </c>
      <c r="I363" s="2877">
        <v>0.25</v>
      </c>
      <c r="J363" s="1126" t="s">
        <v>492</v>
      </c>
      <c r="K363" s="1126" t="s">
        <v>491</v>
      </c>
      <c r="L363" s="1126">
        <v>2233</v>
      </c>
      <c r="M363" s="1125">
        <v>1</v>
      </c>
      <c r="N363" s="1126" t="s">
        <v>496</v>
      </c>
      <c r="O363" s="1125"/>
      <c r="P363" s="1126" t="s">
        <v>438</v>
      </c>
      <c r="Q363" s="1125" t="s">
        <v>0</v>
      </c>
      <c r="R363" s="1125" t="s">
        <v>0</v>
      </c>
      <c r="S363" s="1125" t="s">
        <v>0</v>
      </c>
      <c r="T363" s="1125" t="s">
        <v>0</v>
      </c>
      <c r="U363" s="1125" t="s">
        <v>0</v>
      </c>
      <c r="V363" s="1125" t="s">
        <v>0</v>
      </c>
      <c r="W363" s="1125" t="s">
        <v>0</v>
      </c>
      <c r="X363" s="1125" t="s">
        <v>0</v>
      </c>
      <c r="Y363" s="1125" t="s">
        <v>0</v>
      </c>
      <c r="Z363" s="1125"/>
    </row>
    <row r="364" spans="1:26" ht="42.75" hidden="1" customHeight="1" x14ac:dyDescent="0.2">
      <c r="A364" s="2835"/>
      <c r="B364" s="209" t="s">
        <v>431</v>
      </c>
      <c r="C364" s="2878"/>
      <c r="D364" s="2835"/>
      <c r="E364" s="2836"/>
      <c r="F364" s="2836"/>
      <c r="G364" s="2836"/>
      <c r="H364" s="2836"/>
      <c r="I364" s="2864"/>
      <c r="J364" s="1126" t="s">
        <v>492</v>
      </c>
      <c r="K364" s="1126" t="s">
        <v>491</v>
      </c>
      <c r="L364" s="1126">
        <v>2233</v>
      </c>
      <c r="M364" s="1125">
        <v>2</v>
      </c>
      <c r="N364" s="1126" t="s">
        <v>495</v>
      </c>
      <c r="O364" s="1125"/>
      <c r="P364" s="1126" t="s">
        <v>438</v>
      </c>
      <c r="Q364" s="1125" t="s">
        <v>0</v>
      </c>
      <c r="R364" s="1125" t="s">
        <v>0</v>
      </c>
      <c r="S364" s="1125" t="s">
        <v>0</v>
      </c>
      <c r="T364" s="1125" t="s">
        <v>0</v>
      </c>
      <c r="U364" s="1125" t="s">
        <v>0</v>
      </c>
      <c r="V364" s="1125" t="s">
        <v>0</v>
      </c>
      <c r="W364" s="1125" t="s">
        <v>0</v>
      </c>
      <c r="X364" s="1125" t="s">
        <v>0</v>
      </c>
      <c r="Y364" s="1125" t="s">
        <v>0</v>
      </c>
      <c r="Z364" s="1125"/>
    </row>
    <row r="365" spans="1:26" ht="65.25" hidden="1" customHeight="1" x14ac:dyDescent="0.2">
      <c r="A365" s="2835"/>
      <c r="B365" s="209" t="s">
        <v>431</v>
      </c>
      <c r="C365" s="2864"/>
      <c r="D365" s="2835"/>
      <c r="E365" s="208" t="s">
        <v>494</v>
      </c>
      <c r="F365" s="207" t="s">
        <v>493</v>
      </c>
      <c r="G365" s="207">
        <v>1</v>
      </c>
      <c r="H365" s="241">
        <v>3</v>
      </c>
      <c r="I365" s="211">
        <v>1</v>
      </c>
      <c r="J365" s="104" t="s">
        <v>492</v>
      </c>
      <c r="K365" s="104" t="s">
        <v>491</v>
      </c>
      <c r="L365" s="104">
        <v>2233</v>
      </c>
      <c r="M365" s="102">
        <v>1</v>
      </c>
      <c r="N365" s="104" t="s">
        <v>490</v>
      </c>
      <c r="O365" s="102"/>
      <c r="P365" s="104" t="s">
        <v>438</v>
      </c>
      <c r="Q365" s="102" t="s">
        <v>0</v>
      </c>
      <c r="R365" s="102" t="s">
        <v>0</v>
      </c>
      <c r="S365" s="102" t="s">
        <v>0</v>
      </c>
      <c r="T365" s="102" t="s">
        <v>0</v>
      </c>
      <c r="U365" s="102" t="s">
        <v>0</v>
      </c>
      <c r="V365" s="102" t="s">
        <v>0</v>
      </c>
      <c r="W365" s="102" t="s">
        <v>0</v>
      </c>
      <c r="X365" s="102" t="s">
        <v>0</v>
      </c>
      <c r="Y365" s="102" t="s">
        <v>0</v>
      </c>
      <c r="Z365" s="102"/>
    </row>
    <row r="366" spans="1:26" ht="47.25" hidden="1" customHeight="1" x14ac:dyDescent="0.2">
      <c r="A366" s="2835"/>
      <c r="B366" s="209" t="s">
        <v>431</v>
      </c>
      <c r="C366" s="240" t="s">
        <v>489</v>
      </c>
      <c r="D366" s="217" t="s">
        <v>488</v>
      </c>
      <c r="E366" s="217" t="s">
        <v>487</v>
      </c>
      <c r="F366" s="207" t="s">
        <v>486</v>
      </c>
      <c r="G366" s="207">
        <v>0</v>
      </c>
      <c r="H366" s="207">
        <v>1</v>
      </c>
      <c r="I366" s="239"/>
      <c r="J366" s="1126" t="s">
        <v>465</v>
      </c>
      <c r="K366" s="1126" t="s">
        <v>464</v>
      </c>
      <c r="L366" s="1126">
        <v>2231</v>
      </c>
      <c r="M366" s="1125">
        <v>1</v>
      </c>
      <c r="N366" s="1127" t="s">
        <v>485</v>
      </c>
      <c r="O366" s="1125"/>
      <c r="P366" s="1126" t="s">
        <v>438</v>
      </c>
      <c r="Q366" s="1125"/>
      <c r="R366" s="1125"/>
      <c r="S366" s="1125"/>
      <c r="T366" s="1125"/>
      <c r="U366" s="1125"/>
      <c r="V366" s="1125"/>
      <c r="W366" s="1125"/>
      <c r="X366" s="1125"/>
      <c r="Y366" s="1125"/>
      <c r="Z366" s="1125"/>
    </row>
    <row r="367" spans="1:26" ht="30" hidden="1" customHeight="1" x14ac:dyDescent="0.2">
      <c r="A367" s="2835"/>
      <c r="B367" s="209" t="s">
        <v>431</v>
      </c>
      <c r="C367" s="2879" t="s">
        <v>484</v>
      </c>
      <c r="D367" s="2872" t="s">
        <v>483</v>
      </c>
      <c r="E367" s="2879" t="s">
        <v>482</v>
      </c>
      <c r="F367" s="2879" t="s">
        <v>129</v>
      </c>
      <c r="G367" s="2879">
        <v>0</v>
      </c>
      <c r="H367" s="2879">
        <v>1</v>
      </c>
      <c r="I367" s="2915">
        <v>0.4</v>
      </c>
      <c r="J367" s="104" t="s">
        <v>441</v>
      </c>
      <c r="K367" s="104" t="s">
        <v>440</v>
      </c>
      <c r="L367" s="104">
        <v>2232</v>
      </c>
      <c r="M367" s="102">
        <v>1</v>
      </c>
      <c r="N367" s="590" t="s">
        <v>481</v>
      </c>
      <c r="O367" s="3099" t="s">
        <v>480</v>
      </c>
      <c r="P367" s="104" t="s">
        <v>438</v>
      </c>
      <c r="Q367" s="102" t="s">
        <v>0</v>
      </c>
      <c r="R367" s="102" t="s">
        <v>0</v>
      </c>
      <c r="S367" s="102" t="s">
        <v>479</v>
      </c>
      <c r="T367" s="102"/>
      <c r="U367" s="102"/>
      <c r="V367" s="102"/>
      <c r="W367" s="102"/>
      <c r="X367" s="102"/>
      <c r="Y367" s="102"/>
      <c r="Z367" s="3099" t="s">
        <v>478</v>
      </c>
    </row>
    <row r="368" spans="1:26" ht="57.75" hidden="1" customHeight="1" x14ac:dyDescent="0.2">
      <c r="A368" s="2835"/>
      <c r="B368" s="209" t="s">
        <v>431</v>
      </c>
      <c r="C368" s="2835"/>
      <c r="D368" s="2835"/>
      <c r="E368" s="2835"/>
      <c r="F368" s="2835"/>
      <c r="G368" s="2835"/>
      <c r="H368" s="2835"/>
      <c r="I368" s="2878"/>
      <c r="J368" s="104" t="s">
        <v>441</v>
      </c>
      <c r="K368" s="104" t="s">
        <v>440</v>
      </c>
      <c r="L368" s="104">
        <v>2232</v>
      </c>
      <c r="M368" s="102">
        <v>2</v>
      </c>
      <c r="N368" s="590" t="s">
        <v>477</v>
      </c>
      <c r="O368" s="3069"/>
      <c r="P368" s="104" t="s">
        <v>438</v>
      </c>
      <c r="Q368" s="102" t="s">
        <v>0</v>
      </c>
      <c r="R368" s="102" t="s">
        <v>0</v>
      </c>
      <c r="S368" s="102" t="s">
        <v>0</v>
      </c>
      <c r="T368" s="102" t="s">
        <v>0</v>
      </c>
      <c r="U368" s="102" t="s">
        <v>0</v>
      </c>
      <c r="V368" s="102" t="s">
        <v>0</v>
      </c>
      <c r="W368" s="102" t="s">
        <v>0</v>
      </c>
      <c r="X368" s="102" t="s">
        <v>0</v>
      </c>
      <c r="Y368" s="102" t="s">
        <v>0</v>
      </c>
      <c r="Z368" s="3069"/>
    </row>
    <row r="369" spans="1:26" ht="36.75" hidden="1" customHeight="1" x14ac:dyDescent="0.2">
      <c r="A369" s="2835"/>
      <c r="B369" s="209" t="s">
        <v>431</v>
      </c>
      <c r="C369" s="2835"/>
      <c r="D369" s="2835"/>
      <c r="E369" s="2835"/>
      <c r="F369" s="2835"/>
      <c r="G369" s="2835"/>
      <c r="H369" s="2835"/>
      <c r="I369" s="2878"/>
      <c r="J369" s="104" t="s">
        <v>441</v>
      </c>
      <c r="K369" s="104" t="s">
        <v>440</v>
      </c>
      <c r="L369" s="104">
        <v>2232</v>
      </c>
      <c r="M369" s="102">
        <v>3</v>
      </c>
      <c r="N369" s="590" t="s">
        <v>476</v>
      </c>
      <c r="O369" s="3069"/>
      <c r="P369" s="104" t="s">
        <v>438</v>
      </c>
      <c r="Q369" s="102" t="s">
        <v>0</v>
      </c>
      <c r="R369" s="102" t="s">
        <v>0</v>
      </c>
      <c r="S369" s="102" t="s">
        <v>0</v>
      </c>
      <c r="T369" s="102" t="s">
        <v>0</v>
      </c>
      <c r="U369" s="102" t="s">
        <v>0</v>
      </c>
      <c r="V369" s="102" t="s">
        <v>0</v>
      </c>
      <c r="W369" s="102" t="s">
        <v>0</v>
      </c>
      <c r="X369" s="102" t="s">
        <v>0</v>
      </c>
      <c r="Y369" s="102" t="s">
        <v>0</v>
      </c>
      <c r="Z369" s="3069"/>
    </row>
    <row r="370" spans="1:26" ht="29.25" hidden="1" customHeight="1" x14ac:dyDescent="0.2">
      <c r="A370" s="2835"/>
      <c r="B370" s="209" t="s">
        <v>431</v>
      </c>
      <c r="C370" s="2835"/>
      <c r="D370" s="2835"/>
      <c r="E370" s="2835"/>
      <c r="F370" s="2835"/>
      <c r="G370" s="2835"/>
      <c r="H370" s="2835"/>
      <c r="I370" s="2878"/>
      <c r="J370" s="104" t="s">
        <v>441</v>
      </c>
      <c r="K370" s="104" t="s">
        <v>440</v>
      </c>
      <c r="L370" s="104">
        <v>2232</v>
      </c>
      <c r="M370" s="102">
        <v>4</v>
      </c>
      <c r="N370" s="590" t="s">
        <v>475</v>
      </c>
      <c r="O370" s="3069"/>
      <c r="P370" s="104" t="s">
        <v>438</v>
      </c>
      <c r="Q370" s="102" t="s">
        <v>0</v>
      </c>
      <c r="R370" s="102" t="s">
        <v>0</v>
      </c>
      <c r="S370" s="102" t="s">
        <v>0</v>
      </c>
      <c r="T370" s="102" t="s">
        <v>0</v>
      </c>
      <c r="U370" s="102" t="s">
        <v>0</v>
      </c>
      <c r="V370" s="102" t="s">
        <v>0</v>
      </c>
      <c r="W370" s="102" t="s">
        <v>0</v>
      </c>
      <c r="X370" s="102" t="s">
        <v>0</v>
      </c>
      <c r="Y370" s="102" t="s">
        <v>0</v>
      </c>
      <c r="Z370" s="3069"/>
    </row>
    <row r="371" spans="1:26" ht="32.25" hidden="1" customHeight="1" x14ac:dyDescent="0.2">
      <c r="A371" s="2835"/>
      <c r="B371" s="209" t="s">
        <v>431</v>
      </c>
      <c r="C371" s="2835"/>
      <c r="D371" s="2835"/>
      <c r="E371" s="2835"/>
      <c r="F371" s="2835"/>
      <c r="G371" s="2835"/>
      <c r="H371" s="2835"/>
      <c r="I371" s="2878"/>
      <c r="J371" s="104" t="s">
        <v>441</v>
      </c>
      <c r="K371" s="104" t="s">
        <v>440</v>
      </c>
      <c r="L371" s="104">
        <v>2232</v>
      </c>
      <c r="M371" s="102">
        <v>5</v>
      </c>
      <c r="N371" s="590" t="s">
        <v>474</v>
      </c>
      <c r="O371" s="3069"/>
      <c r="P371" s="104" t="s">
        <v>438</v>
      </c>
      <c r="Q371" s="102" t="s">
        <v>0</v>
      </c>
      <c r="R371" s="102" t="s">
        <v>0</v>
      </c>
      <c r="S371" s="102" t="s">
        <v>0</v>
      </c>
      <c r="T371" s="102" t="s">
        <v>0</v>
      </c>
      <c r="U371" s="102" t="s">
        <v>0</v>
      </c>
      <c r="V371" s="102" t="s">
        <v>0</v>
      </c>
      <c r="W371" s="102" t="s">
        <v>0</v>
      </c>
      <c r="X371" s="102" t="s">
        <v>0</v>
      </c>
      <c r="Y371" s="102" t="s">
        <v>0</v>
      </c>
      <c r="Z371" s="3069"/>
    </row>
    <row r="372" spans="1:26" ht="31.5" hidden="1" customHeight="1" x14ac:dyDescent="0.2">
      <c r="A372" s="2835"/>
      <c r="B372" s="209" t="s">
        <v>431</v>
      </c>
      <c r="C372" s="2836"/>
      <c r="D372" s="2835"/>
      <c r="E372" s="2836"/>
      <c r="F372" s="2836"/>
      <c r="G372" s="2836"/>
      <c r="H372" s="2836"/>
      <c r="I372" s="2864"/>
      <c r="J372" s="104" t="s">
        <v>441</v>
      </c>
      <c r="K372" s="104" t="s">
        <v>440</v>
      </c>
      <c r="L372" s="104">
        <v>2232</v>
      </c>
      <c r="M372" s="102">
        <v>6</v>
      </c>
      <c r="N372" s="590" t="s">
        <v>473</v>
      </c>
      <c r="O372" s="3100"/>
      <c r="P372" s="104" t="s">
        <v>438</v>
      </c>
      <c r="Q372" s="102" t="s">
        <v>0</v>
      </c>
      <c r="R372" s="102" t="s">
        <v>0</v>
      </c>
      <c r="S372" s="102" t="s">
        <v>0</v>
      </c>
      <c r="T372" s="102" t="s">
        <v>0</v>
      </c>
      <c r="U372" s="102" t="s">
        <v>0</v>
      </c>
      <c r="V372" s="102" t="s">
        <v>0</v>
      </c>
      <c r="W372" s="102" t="s">
        <v>0</v>
      </c>
      <c r="X372" s="102" t="s">
        <v>0</v>
      </c>
      <c r="Y372" s="102" t="s">
        <v>0</v>
      </c>
      <c r="Z372" s="3100"/>
    </row>
    <row r="373" spans="1:26" ht="28.5" hidden="1" customHeight="1" x14ac:dyDescent="0.2">
      <c r="A373" s="2835"/>
      <c r="B373" s="209" t="s">
        <v>431</v>
      </c>
      <c r="C373" s="2884" t="s">
        <v>472</v>
      </c>
      <c r="D373" s="2835"/>
      <c r="E373" s="208" t="s">
        <v>471</v>
      </c>
      <c r="F373" s="207" t="s">
        <v>470</v>
      </c>
      <c r="G373" s="213">
        <v>0</v>
      </c>
      <c r="H373" s="213">
        <v>1</v>
      </c>
      <c r="I373" s="214">
        <v>0.6</v>
      </c>
      <c r="J373" s="1126" t="s">
        <v>441</v>
      </c>
      <c r="K373" s="1126" t="s">
        <v>440</v>
      </c>
      <c r="L373" s="1126">
        <v>2232</v>
      </c>
      <c r="M373" s="1125">
        <v>1</v>
      </c>
      <c r="N373" s="1126" t="s">
        <v>469</v>
      </c>
      <c r="O373" s="1125"/>
      <c r="P373" s="1126" t="s">
        <v>438</v>
      </c>
      <c r="Q373" s="1125" t="s">
        <v>0</v>
      </c>
      <c r="R373" s="1125" t="s">
        <v>0</v>
      </c>
      <c r="S373" s="1125" t="s">
        <v>0</v>
      </c>
      <c r="T373" s="1125" t="s">
        <v>0</v>
      </c>
      <c r="U373" s="1125" t="s">
        <v>0</v>
      </c>
      <c r="V373" s="1125" t="s">
        <v>0</v>
      </c>
      <c r="W373" s="1125" t="s">
        <v>0</v>
      </c>
      <c r="X373" s="1125" t="s">
        <v>0</v>
      </c>
      <c r="Y373" s="1125" t="s">
        <v>0</v>
      </c>
      <c r="Z373" s="1125"/>
    </row>
    <row r="374" spans="1:26" ht="45" hidden="1" customHeight="1" x14ac:dyDescent="0.2">
      <c r="A374" s="2835"/>
      <c r="B374" s="209" t="s">
        <v>431</v>
      </c>
      <c r="C374" s="2878"/>
      <c r="D374" s="2835"/>
      <c r="E374" s="2879" t="s">
        <v>468</v>
      </c>
      <c r="F374" s="2879" t="s">
        <v>129</v>
      </c>
      <c r="G374" s="2879">
        <v>0</v>
      </c>
      <c r="H374" s="2900">
        <v>0.25</v>
      </c>
      <c r="I374" s="2877">
        <v>0.05</v>
      </c>
      <c r="J374" s="104" t="s">
        <v>465</v>
      </c>
      <c r="K374" s="104" t="s">
        <v>464</v>
      </c>
      <c r="L374" s="104">
        <v>2231</v>
      </c>
      <c r="M374" s="102">
        <v>1</v>
      </c>
      <c r="N374" s="590" t="s">
        <v>467</v>
      </c>
      <c r="O374" s="102"/>
      <c r="P374" s="104" t="s">
        <v>438</v>
      </c>
      <c r="Q374" s="102" t="s">
        <v>0</v>
      </c>
      <c r="R374" s="102" t="s">
        <v>0</v>
      </c>
      <c r="S374" s="102" t="s">
        <v>0</v>
      </c>
      <c r="T374" s="102" t="s">
        <v>0</v>
      </c>
      <c r="U374" s="102" t="s">
        <v>0</v>
      </c>
      <c r="V374" s="102" t="s">
        <v>0</v>
      </c>
      <c r="W374" s="102" t="s">
        <v>0</v>
      </c>
      <c r="X374" s="102" t="s">
        <v>0</v>
      </c>
      <c r="Y374" s="102" t="s">
        <v>0</v>
      </c>
      <c r="Z374" s="102"/>
    </row>
    <row r="375" spans="1:26" ht="46.5" hidden="1" customHeight="1" x14ac:dyDescent="0.2">
      <c r="A375" s="2835"/>
      <c r="B375" s="209" t="s">
        <v>431</v>
      </c>
      <c r="C375" s="2878"/>
      <c r="D375" s="2835"/>
      <c r="E375" s="2835"/>
      <c r="F375" s="2835"/>
      <c r="G375" s="2835"/>
      <c r="H375" s="2835"/>
      <c r="I375" s="2878"/>
      <c r="J375" s="104" t="s">
        <v>465</v>
      </c>
      <c r="K375" s="104" t="s">
        <v>464</v>
      </c>
      <c r="L375" s="104">
        <v>2231</v>
      </c>
      <c r="M375" s="102">
        <v>2</v>
      </c>
      <c r="N375" s="590" t="s">
        <v>466</v>
      </c>
      <c r="O375" s="102"/>
      <c r="P375" s="104" t="s">
        <v>438</v>
      </c>
      <c r="Q375" s="102" t="s">
        <v>0</v>
      </c>
      <c r="R375" s="102" t="s">
        <v>0</v>
      </c>
      <c r="S375" s="102" t="s">
        <v>0</v>
      </c>
      <c r="T375" s="102" t="s">
        <v>0</v>
      </c>
      <c r="U375" s="102" t="s">
        <v>0</v>
      </c>
      <c r="V375" s="102" t="s">
        <v>0</v>
      </c>
      <c r="W375" s="102" t="s">
        <v>0</v>
      </c>
      <c r="X375" s="102" t="s">
        <v>0</v>
      </c>
      <c r="Y375" s="102" t="s">
        <v>0</v>
      </c>
      <c r="Z375" s="102"/>
    </row>
    <row r="376" spans="1:26" ht="45" hidden="1" customHeight="1" x14ac:dyDescent="0.2">
      <c r="A376" s="2835"/>
      <c r="B376" s="209" t="s">
        <v>431</v>
      </c>
      <c r="C376" s="2878"/>
      <c r="D376" s="2835"/>
      <c r="E376" s="2836"/>
      <c r="F376" s="2836"/>
      <c r="G376" s="2836"/>
      <c r="H376" s="2836"/>
      <c r="I376" s="2864"/>
      <c r="J376" s="104" t="s">
        <v>465</v>
      </c>
      <c r="K376" s="104" t="s">
        <v>464</v>
      </c>
      <c r="L376" s="104">
        <v>2231</v>
      </c>
      <c r="M376" s="102">
        <v>3</v>
      </c>
      <c r="N376" s="590" t="s">
        <v>463</v>
      </c>
      <c r="O376" s="102"/>
      <c r="P376" s="104" t="s">
        <v>438</v>
      </c>
      <c r="Q376" s="102" t="s">
        <v>0</v>
      </c>
      <c r="R376" s="102" t="s">
        <v>0</v>
      </c>
      <c r="S376" s="102" t="s">
        <v>0</v>
      </c>
      <c r="T376" s="102" t="s">
        <v>0</v>
      </c>
      <c r="U376" s="102" t="s">
        <v>0</v>
      </c>
      <c r="V376" s="102" t="s">
        <v>0</v>
      </c>
      <c r="W376" s="102" t="s">
        <v>0</v>
      </c>
      <c r="X376" s="102" t="s">
        <v>0</v>
      </c>
      <c r="Y376" s="102" t="s">
        <v>0</v>
      </c>
      <c r="Z376" s="102"/>
    </row>
    <row r="377" spans="1:26" ht="36.75" hidden="1" customHeight="1" x14ac:dyDescent="0.2">
      <c r="A377" s="2835"/>
      <c r="B377" s="209" t="s">
        <v>431</v>
      </c>
      <c r="C377" s="2864"/>
      <c r="D377" s="2835"/>
      <c r="E377" s="208" t="s">
        <v>462</v>
      </c>
      <c r="F377" s="207" t="s">
        <v>119</v>
      </c>
      <c r="G377" s="207">
        <v>5</v>
      </c>
      <c r="H377" s="207">
        <v>8</v>
      </c>
      <c r="I377" s="211"/>
      <c r="J377" s="1126"/>
      <c r="K377" s="1126"/>
      <c r="L377" s="1126"/>
      <c r="M377" s="1125">
        <v>1</v>
      </c>
      <c r="N377" s="1126"/>
      <c r="O377" s="1125"/>
      <c r="P377" s="1126"/>
      <c r="Q377" s="1125"/>
      <c r="R377" s="1125"/>
      <c r="S377" s="1125"/>
      <c r="T377" s="1125"/>
      <c r="U377" s="1125"/>
      <c r="V377" s="1125"/>
      <c r="W377" s="1125"/>
      <c r="X377" s="1125"/>
      <c r="Y377" s="1125"/>
      <c r="Z377" s="1125"/>
    </row>
    <row r="378" spans="1:26" ht="44.25" hidden="1" customHeight="1" x14ac:dyDescent="0.2">
      <c r="A378" s="2835"/>
      <c r="B378" s="209" t="s">
        <v>431</v>
      </c>
      <c r="C378" s="2879" t="s">
        <v>461</v>
      </c>
      <c r="D378" s="2835"/>
      <c r="E378" s="2879" t="s">
        <v>460</v>
      </c>
      <c r="F378" s="2879" t="s">
        <v>129</v>
      </c>
      <c r="G378" s="2899">
        <v>0</v>
      </c>
      <c r="H378" s="2899">
        <v>1</v>
      </c>
      <c r="I378" s="2877">
        <v>0.25</v>
      </c>
      <c r="J378" s="104" t="s">
        <v>441</v>
      </c>
      <c r="K378" s="104" t="s">
        <v>440</v>
      </c>
      <c r="L378" s="104">
        <v>2232</v>
      </c>
      <c r="M378" s="102">
        <v>1</v>
      </c>
      <c r="N378" s="590" t="s">
        <v>459</v>
      </c>
      <c r="O378" s="102"/>
      <c r="P378" s="104" t="s">
        <v>438</v>
      </c>
      <c r="Q378" s="102" t="s">
        <v>0</v>
      </c>
      <c r="R378" s="102" t="s">
        <v>0</v>
      </c>
      <c r="S378" s="102" t="s">
        <v>0</v>
      </c>
      <c r="T378" s="102" t="s">
        <v>0</v>
      </c>
      <c r="U378" s="102" t="s">
        <v>0</v>
      </c>
      <c r="V378" s="102" t="s">
        <v>0</v>
      </c>
      <c r="W378" s="102" t="s">
        <v>0</v>
      </c>
      <c r="X378" s="102" t="s">
        <v>0</v>
      </c>
      <c r="Y378" s="102" t="s">
        <v>0</v>
      </c>
      <c r="Z378" s="102"/>
    </row>
    <row r="379" spans="1:26" ht="54" hidden="1" customHeight="1" x14ac:dyDescent="0.2">
      <c r="A379" s="2835"/>
      <c r="B379" s="209" t="s">
        <v>431</v>
      </c>
      <c r="C379" s="2836"/>
      <c r="D379" s="2835"/>
      <c r="E379" s="2836"/>
      <c r="F379" s="2836"/>
      <c r="G379" s="2836"/>
      <c r="H379" s="2836"/>
      <c r="I379" s="2864"/>
      <c r="J379" s="104" t="s">
        <v>441</v>
      </c>
      <c r="K379" s="104" t="s">
        <v>440</v>
      </c>
      <c r="L379" s="104">
        <v>2232</v>
      </c>
      <c r="M379" s="102">
        <v>2</v>
      </c>
      <c r="N379" s="590" t="s">
        <v>458</v>
      </c>
      <c r="O379" s="102"/>
      <c r="P379" s="104" t="s">
        <v>438</v>
      </c>
      <c r="Q379" s="102" t="s">
        <v>0</v>
      </c>
      <c r="R379" s="102" t="s">
        <v>0</v>
      </c>
      <c r="S379" s="102" t="s">
        <v>0</v>
      </c>
      <c r="T379" s="102" t="s">
        <v>0</v>
      </c>
      <c r="U379" s="102" t="s">
        <v>0</v>
      </c>
      <c r="V379" s="102" t="s">
        <v>0</v>
      </c>
      <c r="W379" s="102" t="s">
        <v>0</v>
      </c>
      <c r="X379" s="102" t="s">
        <v>0</v>
      </c>
      <c r="Y379" s="102" t="s">
        <v>0</v>
      </c>
      <c r="Z379" s="102"/>
    </row>
    <row r="380" spans="1:26" ht="47.25" hidden="1" customHeight="1" x14ac:dyDescent="0.2">
      <c r="A380" s="2835"/>
      <c r="B380" s="209" t="s">
        <v>431</v>
      </c>
      <c r="C380" s="224" t="s">
        <v>457</v>
      </c>
      <c r="D380" s="2835"/>
      <c r="E380" s="217" t="s">
        <v>456</v>
      </c>
      <c r="F380" s="207" t="s">
        <v>455</v>
      </c>
      <c r="G380" s="223">
        <v>0</v>
      </c>
      <c r="H380" s="207">
        <v>5</v>
      </c>
      <c r="I380" s="214"/>
      <c r="J380" s="1126"/>
      <c r="K380" s="1126"/>
      <c r="L380" s="1126"/>
      <c r="M380" s="1125">
        <v>1</v>
      </c>
      <c r="N380" s="1126"/>
      <c r="O380" s="1125"/>
      <c r="P380" s="1126"/>
      <c r="Q380" s="1125"/>
      <c r="R380" s="1125"/>
      <c r="S380" s="1125"/>
      <c r="T380" s="1125"/>
      <c r="U380" s="1125"/>
      <c r="V380" s="1125"/>
      <c r="W380" s="1125"/>
      <c r="X380" s="1125"/>
      <c r="Y380" s="1125"/>
      <c r="Z380" s="1125"/>
    </row>
    <row r="381" spans="1:26" ht="65.25" hidden="1" customHeight="1" x14ac:dyDescent="0.2">
      <c r="A381" s="2835"/>
      <c r="B381" s="209" t="s">
        <v>431</v>
      </c>
      <c r="C381" s="218" t="s">
        <v>454</v>
      </c>
      <c r="D381" s="2835"/>
      <c r="E381" s="217" t="s">
        <v>453</v>
      </c>
      <c r="F381" s="207" t="s">
        <v>452</v>
      </c>
      <c r="G381" s="223">
        <v>0</v>
      </c>
      <c r="H381" s="223">
        <v>4</v>
      </c>
      <c r="I381" s="211"/>
      <c r="J381" s="176"/>
      <c r="K381" s="104"/>
      <c r="L381" s="104"/>
      <c r="M381" s="102">
        <v>1</v>
      </c>
      <c r="N381" s="104"/>
      <c r="O381" s="102"/>
      <c r="P381" s="104"/>
      <c r="Q381" s="102"/>
      <c r="R381" s="102"/>
      <c r="S381" s="102"/>
      <c r="T381" s="102"/>
      <c r="U381" s="102"/>
      <c r="V381" s="102"/>
      <c r="W381" s="102"/>
      <c r="X381" s="102"/>
      <c r="Y381" s="102"/>
      <c r="Z381" s="102"/>
    </row>
    <row r="382" spans="1:26" ht="33.75" hidden="1" customHeight="1" x14ac:dyDescent="0.2">
      <c r="A382" s="2835"/>
      <c r="B382" s="209" t="s">
        <v>431</v>
      </c>
      <c r="C382" s="222" t="s">
        <v>451</v>
      </c>
      <c r="D382" s="2835"/>
      <c r="E382" s="222" t="s">
        <v>450</v>
      </c>
      <c r="F382" s="221" t="s">
        <v>11</v>
      </c>
      <c r="G382" s="220">
        <v>0</v>
      </c>
      <c r="H382" s="220">
        <v>1</v>
      </c>
      <c r="I382" s="219"/>
      <c r="J382" s="1126"/>
      <c r="K382" s="1126"/>
      <c r="L382" s="1126"/>
      <c r="M382" s="1125">
        <v>1</v>
      </c>
      <c r="N382" s="1126"/>
      <c r="O382" s="1125"/>
      <c r="P382" s="1126"/>
      <c r="Q382" s="1125"/>
      <c r="R382" s="1125"/>
      <c r="S382" s="1125"/>
      <c r="T382" s="1125"/>
      <c r="U382" s="1125"/>
      <c r="V382" s="1125"/>
      <c r="W382" s="1125"/>
      <c r="X382" s="1125"/>
      <c r="Y382" s="1125"/>
      <c r="Z382" s="1125"/>
    </row>
    <row r="383" spans="1:26" ht="75.75" hidden="1" customHeight="1" x14ac:dyDescent="0.2">
      <c r="A383" s="2835"/>
      <c r="B383" s="209" t="s">
        <v>431</v>
      </c>
      <c r="C383" s="218" t="s">
        <v>449</v>
      </c>
      <c r="D383" s="2872" t="s">
        <v>448</v>
      </c>
      <c r="E383" s="208" t="s">
        <v>447</v>
      </c>
      <c r="F383" s="207" t="s">
        <v>129</v>
      </c>
      <c r="G383" s="213">
        <v>0.2</v>
      </c>
      <c r="H383" s="213">
        <v>1</v>
      </c>
      <c r="I383" s="214">
        <f>0.1*0.8</f>
        <v>8.0000000000000016E-2</v>
      </c>
      <c r="J383" s="104" t="s">
        <v>441</v>
      </c>
      <c r="K383" s="104" t="s">
        <v>440</v>
      </c>
      <c r="L383" s="104">
        <v>2232</v>
      </c>
      <c r="M383" s="104">
        <v>1</v>
      </c>
      <c r="N383" s="104" t="s">
        <v>439</v>
      </c>
      <c r="O383" s="102"/>
      <c r="P383" s="104" t="s">
        <v>438</v>
      </c>
      <c r="Q383" s="102" t="s">
        <v>0</v>
      </c>
      <c r="R383" s="102" t="s">
        <v>0</v>
      </c>
      <c r="S383" s="102" t="s">
        <v>0</v>
      </c>
      <c r="T383" s="102" t="s">
        <v>0</v>
      </c>
      <c r="U383" s="102" t="s">
        <v>0</v>
      </c>
      <c r="V383" s="102" t="s">
        <v>0</v>
      </c>
      <c r="W383" s="102" t="s">
        <v>0</v>
      </c>
      <c r="X383" s="102" t="s">
        <v>0</v>
      </c>
      <c r="Y383" s="102" t="s">
        <v>0</v>
      </c>
      <c r="Z383" s="102"/>
    </row>
    <row r="384" spans="1:26" ht="53.25" hidden="1" customHeight="1" x14ac:dyDescent="0.2">
      <c r="A384" s="2835"/>
      <c r="B384" s="209" t="s">
        <v>431</v>
      </c>
      <c r="C384" s="218" t="s">
        <v>446</v>
      </c>
      <c r="D384" s="2835"/>
      <c r="E384" s="217" t="s">
        <v>445</v>
      </c>
      <c r="F384" s="207" t="s">
        <v>236</v>
      </c>
      <c r="G384" s="216">
        <v>0</v>
      </c>
      <c r="H384" s="216">
        <v>1</v>
      </c>
      <c r="I384" s="214">
        <v>0.1</v>
      </c>
      <c r="J384" s="1126" t="s">
        <v>441</v>
      </c>
      <c r="K384" s="1126" t="s">
        <v>440</v>
      </c>
      <c r="L384" s="1126">
        <v>2232</v>
      </c>
      <c r="M384" s="1126">
        <v>1</v>
      </c>
      <c r="N384" s="1126" t="s">
        <v>439</v>
      </c>
      <c r="O384" s="1125"/>
      <c r="P384" s="1126" t="s">
        <v>438</v>
      </c>
      <c r="Q384" s="1125" t="s">
        <v>0</v>
      </c>
      <c r="R384" s="1125" t="s">
        <v>0</v>
      </c>
      <c r="S384" s="1125" t="s">
        <v>0</v>
      </c>
      <c r="T384" s="1125" t="s">
        <v>0</v>
      </c>
      <c r="U384" s="1125" t="s">
        <v>0</v>
      </c>
      <c r="V384" s="1125" t="s">
        <v>0</v>
      </c>
      <c r="W384" s="1125" t="s">
        <v>0</v>
      </c>
      <c r="X384" s="1125" t="s">
        <v>0</v>
      </c>
      <c r="Y384" s="1125" t="s">
        <v>0</v>
      </c>
      <c r="Z384" s="1125"/>
    </row>
    <row r="385" spans="1:26" ht="33.75" hidden="1" customHeight="1" x14ac:dyDescent="0.2">
      <c r="A385" s="2835"/>
      <c r="B385" s="209" t="s">
        <v>431</v>
      </c>
      <c r="C385" s="2884" t="s">
        <v>444</v>
      </c>
      <c r="D385" s="2835"/>
      <c r="E385" s="208" t="s">
        <v>443</v>
      </c>
      <c r="F385" s="207" t="s">
        <v>442</v>
      </c>
      <c r="G385" s="207">
        <v>0</v>
      </c>
      <c r="H385" s="207">
        <v>1</v>
      </c>
      <c r="I385" s="211">
        <v>0.2</v>
      </c>
      <c r="J385" s="104" t="s">
        <v>441</v>
      </c>
      <c r="K385" s="104" t="s">
        <v>440</v>
      </c>
      <c r="L385" s="104">
        <v>2232</v>
      </c>
      <c r="M385" s="104">
        <v>1</v>
      </c>
      <c r="N385" s="104" t="s">
        <v>439</v>
      </c>
      <c r="O385" s="102"/>
      <c r="P385" s="104" t="s">
        <v>438</v>
      </c>
      <c r="Q385" s="102"/>
      <c r="R385" s="102"/>
      <c r="S385" s="102"/>
      <c r="T385" s="102"/>
      <c r="U385" s="102"/>
      <c r="V385" s="102"/>
      <c r="W385" s="102" t="s">
        <v>0</v>
      </c>
      <c r="X385" s="102" t="s">
        <v>0</v>
      </c>
      <c r="Y385" s="102" t="s">
        <v>0</v>
      </c>
      <c r="Z385" s="102"/>
    </row>
    <row r="386" spans="1:26" ht="30.75" hidden="1" customHeight="1" x14ac:dyDescent="0.2">
      <c r="A386" s="2835"/>
      <c r="B386" s="209" t="s">
        <v>431</v>
      </c>
      <c r="C386" s="2864"/>
      <c r="D386" s="2836"/>
      <c r="E386" s="208" t="s">
        <v>437</v>
      </c>
      <c r="F386" s="207" t="s">
        <v>129</v>
      </c>
      <c r="G386" s="213">
        <v>0</v>
      </c>
      <c r="H386" s="213">
        <v>1</v>
      </c>
      <c r="I386" s="214"/>
      <c r="J386" s="1126"/>
      <c r="K386" s="1126"/>
      <c r="L386" s="1126"/>
      <c r="M386" s="1125">
        <v>1</v>
      </c>
      <c r="N386" s="1126"/>
      <c r="O386" s="1125"/>
      <c r="P386" s="1126"/>
      <c r="Q386" s="1125"/>
      <c r="R386" s="1125"/>
      <c r="S386" s="1125"/>
      <c r="T386" s="1125"/>
      <c r="U386" s="1125"/>
      <c r="V386" s="1125"/>
      <c r="W386" s="1125"/>
      <c r="X386" s="1125"/>
      <c r="Y386" s="1125"/>
      <c r="Z386" s="1125"/>
    </row>
    <row r="387" spans="1:26" ht="26.25" hidden="1" customHeight="1" x14ac:dyDescent="0.2">
      <c r="A387" s="2835"/>
      <c r="B387" s="209" t="s">
        <v>431</v>
      </c>
      <c r="C387" s="2905" t="s">
        <v>436</v>
      </c>
      <c r="D387" s="2872" t="s">
        <v>435</v>
      </c>
      <c r="E387" s="208" t="s">
        <v>434</v>
      </c>
      <c r="F387" s="207" t="s">
        <v>129</v>
      </c>
      <c r="G387" s="213">
        <v>0</v>
      </c>
      <c r="H387" s="213">
        <v>0.3</v>
      </c>
      <c r="I387" s="211"/>
      <c r="J387" s="176"/>
      <c r="K387" s="104"/>
      <c r="L387" s="104"/>
      <c r="M387" s="102">
        <v>1</v>
      </c>
      <c r="N387" s="104"/>
      <c r="O387" s="102"/>
      <c r="P387" s="104"/>
      <c r="Q387" s="102"/>
      <c r="R387" s="102"/>
      <c r="S387" s="102"/>
      <c r="T387" s="102"/>
      <c r="U387" s="102"/>
      <c r="V387" s="102"/>
      <c r="W387" s="102"/>
      <c r="X387" s="102"/>
      <c r="Y387" s="102"/>
      <c r="Z387" s="102"/>
    </row>
    <row r="388" spans="1:26" ht="30.75" hidden="1" customHeight="1" x14ac:dyDescent="0.2">
      <c r="A388" s="2835"/>
      <c r="B388" s="209" t="s">
        <v>431</v>
      </c>
      <c r="C388" s="2878"/>
      <c r="D388" s="2835"/>
      <c r="E388" s="208" t="s">
        <v>433</v>
      </c>
      <c r="F388" s="207" t="s">
        <v>432</v>
      </c>
      <c r="G388" s="207">
        <v>0</v>
      </c>
      <c r="H388" s="207">
        <v>1</v>
      </c>
      <c r="I388" s="211"/>
      <c r="J388" s="1126"/>
      <c r="K388" s="1126"/>
      <c r="L388" s="1126"/>
      <c r="M388" s="1125">
        <v>1</v>
      </c>
      <c r="N388" s="1126"/>
      <c r="O388" s="1125"/>
      <c r="P388" s="1126"/>
      <c r="Q388" s="1125"/>
      <c r="R388" s="1125"/>
      <c r="S388" s="1125"/>
      <c r="T388" s="1125"/>
      <c r="U388" s="1125"/>
      <c r="V388" s="1125"/>
      <c r="W388" s="1125"/>
      <c r="X388" s="1125"/>
      <c r="Y388" s="1125"/>
      <c r="Z388" s="1125"/>
    </row>
    <row r="389" spans="1:26" ht="15.75" hidden="1" customHeight="1" x14ac:dyDescent="0.2">
      <c r="A389" s="2836"/>
      <c r="B389" s="209" t="s">
        <v>431</v>
      </c>
      <c r="C389" s="2878"/>
      <c r="D389" s="2835"/>
      <c r="E389" s="208" t="s">
        <v>430</v>
      </c>
      <c r="F389" s="207" t="s">
        <v>429</v>
      </c>
      <c r="G389" s="207">
        <v>0</v>
      </c>
      <c r="H389" s="207">
        <v>4</v>
      </c>
      <c r="I389" s="206"/>
      <c r="J389" s="176"/>
      <c r="K389" s="104"/>
      <c r="L389" s="104"/>
      <c r="M389" s="102">
        <v>1</v>
      </c>
      <c r="N389" s="104"/>
      <c r="O389" s="102"/>
      <c r="P389" s="104"/>
      <c r="Q389" s="102"/>
      <c r="R389" s="102"/>
      <c r="S389" s="102"/>
      <c r="T389" s="102"/>
      <c r="U389" s="102"/>
      <c r="V389" s="102"/>
      <c r="W389" s="102"/>
      <c r="X389" s="102"/>
      <c r="Y389" s="102"/>
      <c r="Z389" s="102"/>
    </row>
    <row r="390" spans="1:26" ht="15.75" hidden="1" customHeight="1" x14ac:dyDescent="0.2">
      <c r="A390" s="2898" t="s">
        <v>428</v>
      </c>
      <c r="B390" s="176" t="s">
        <v>398</v>
      </c>
      <c r="C390" s="198" t="s">
        <v>427</v>
      </c>
      <c r="D390" s="2873" t="s">
        <v>426</v>
      </c>
      <c r="E390" s="198" t="s">
        <v>425</v>
      </c>
      <c r="F390" s="108" t="s">
        <v>372</v>
      </c>
      <c r="G390" s="204">
        <v>0</v>
      </c>
      <c r="H390" s="204">
        <v>1</v>
      </c>
      <c r="I390" s="203">
        <v>0.15</v>
      </c>
      <c r="J390" s="104"/>
      <c r="K390" s="104"/>
      <c r="L390" s="104"/>
      <c r="M390" s="102"/>
      <c r="N390" s="104"/>
      <c r="O390" s="102"/>
      <c r="P390" s="104"/>
      <c r="Q390" s="102"/>
      <c r="R390" s="102"/>
      <c r="S390" s="102"/>
      <c r="T390" s="102"/>
      <c r="U390" s="102"/>
      <c r="V390" s="102"/>
      <c r="W390" s="102"/>
      <c r="X390" s="102"/>
      <c r="Y390" s="102"/>
      <c r="Z390" s="102"/>
    </row>
    <row r="391" spans="1:26" ht="15.75" hidden="1" customHeight="1" x14ac:dyDescent="0.2">
      <c r="A391" s="2835"/>
      <c r="B391" s="176" t="s">
        <v>398</v>
      </c>
      <c r="C391" s="198" t="s">
        <v>424</v>
      </c>
      <c r="D391" s="2835"/>
      <c r="E391" s="198" t="s">
        <v>423</v>
      </c>
      <c r="F391" s="108" t="s">
        <v>372</v>
      </c>
      <c r="G391" s="204">
        <v>0.57999999999999996</v>
      </c>
      <c r="H391" s="204">
        <v>0.9</v>
      </c>
      <c r="I391" s="203">
        <v>0.13</v>
      </c>
      <c r="J391" s="104"/>
      <c r="K391" s="104"/>
      <c r="L391" s="104"/>
      <c r="M391" s="102"/>
      <c r="N391" s="104"/>
      <c r="O391" s="102"/>
      <c r="P391" s="104"/>
      <c r="Q391" s="102"/>
      <c r="R391" s="102"/>
      <c r="S391" s="102"/>
      <c r="T391" s="102"/>
      <c r="U391" s="102"/>
      <c r="V391" s="102"/>
      <c r="W391" s="102"/>
      <c r="X391" s="102"/>
      <c r="Y391" s="102"/>
      <c r="Z391" s="102"/>
    </row>
    <row r="392" spans="1:26" ht="15.75" hidden="1" customHeight="1" x14ac:dyDescent="0.2">
      <c r="A392" s="2835"/>
      <c r="B392" s="176" t="s">
        <v>398</v>
      </c>
      <c r="C392" s="195" t="s">
        <v>422</v>
      </c>
      <c r="D392" s="2835"/>
      <c r="E392" s="198" t="s">
        <v>421</v>
      </c>
      <c r="F392" s="108" t="s">
        <v>372</v>
      </c>
      <c r="G392" s="204">
        <v>0.4</v>
      </c>
      <c r="H392" s="204">
        <v>1</v>
      </c>
      <c r="I392" s="203">
        <v>0.1</v>
      </c>
      <c r="J392" s="104"/>
      <c r="K392" s="104"/>
      <c r="L392" s="104"/>
      <c r="M392" s="102"/>
      <c r="N392" s="104"/>
      <c r="O392" s="102"/>
      <c r="P392" s="104"/>
      <c r="Q392" s="102"/>
      <c r="R392" s="102"/>
      <c r="S392" s="102"/>
      <c r="T392" s="102"/>
      <c r="U392" s="102"/>
      <c r="V392" s="102"/>
      <c r="W392" s="102"/>
      <c r="X392" s="102"/>
      <c r="Y392" s="102"/>
      <c r="Z392" s="102"/>
    </row>
    <row r="393" spans="1:26" ht="15.75" hidden="1" customHeight="1" x14ac:dyDescent="0.2">
      <c r="A393" s="2835"/>
      <c r="B393" s="176" t="s">
        <v>398</v>
      </c>
      <c r="C393" s="195" t="s">
        <v>420</v>
      </c>
      <c r="D393" s="2835"/>
      <c r="E393" s="198" t="s">
        <v>419</v>
      </c>
      <c r="F393" s="108" t="s">
        <v>372</v>
      </c>
      <c r="G393" s="204">
        <v>0.4</v>
      </c>
      <c r="H393" s="204">
        <v>1</v>
      </c>
      <c r="I393" s="203">
        <v>0.05</v>
      </c>
      <c r="J393" s="104"/>
      <c r="K393" s="104"/>
      <c r="L393" s="104"/>
      <c r="M393" s="102"/>
      <c r="N393" s="104"/>
      <c r="O393" s="102"/>
      <c r="P393" s="104"/>
      <c r="Q393" s="102"/>
      <c r="R393" s="102"/>
      <c r="S393" s="102"/>
      <c r="T393" s="102"/>
      <c r="U393" s="102"/>
      <c r="V393" s="102"/>
      <c r="W393" s="102"/>
      <c r="X393" s="102"/>
      <c r="Y393" s="102"/>
      <c r="Z393" s="102"/>
    </row>
    <row r="394" spans="1:26" ht="15.75" hidden="1" customHeight="1" x14ac:dyDescent="0.2">
      <c r="A394" s="2835"/>
      <c r="B394" s="176" t="s">
        <v>398</v>
      </c>
      <c r="C394" s="195" t="s">
        <v>418</v>
      </c>
      <c r="D394" s="2835"/>
      <c r="E394" s="198" t="s">
        <v>417</v>
      </c>
      <c r="F394" s="108" t="s">
        <v>372</v>
      </c>
      <c r="G394" s="204">
        <v>0.5</v>
      </c>
      <c r="H394" s="204">
        <v>0.9</v>
      </c>
      <c r="I394" s="203">
        <v>0.05</v>
      </c>
      <c r="J394" s="104"/>
      <c r="K394" s="104"/>
      <c r="L394" s="104"/>
      <c r="M394" s="102"/>
      <c r="N394" s="104"/>
      <c r="O394" s="102"/>
      <c r="P394" s="104"/>
      <c r="Q394" s="102"/>
      <c r="R394" s="102"/>
      <c r="S394" s="102"/>
      <c r="T394" s="102"/>
      <c r="U394" s="102"/>
      <c r="V394" s="102"/>
      <c r="W394" s="102"/>
      <c r="X394" s="102"/>
      <c r="Y394" s="102"/>
      <c r="Z394" s="102"/>
    </row>
    <row r="395" spans="1:26" ht="15.75" hidden="1" customHeight="1" x14ac:dyDescent="0.2">
      <c r="A395" s="2835"/>
      <c r="B395" s="176" t="s">
        <v>398</v>
      </c>
      <c r="C395" s="195" t="s">
        <v>416</v>
      </c>
      <c r="D395" s="2835"/>
      <c r="E395" s="198" t="s">
        <v>415</v>
      </c>
      <c r="F395" s="108" t="s">
        <v>372</v>
      </c>
      <c r="G395" s="204">
        <v>0</v>
      </c>
      <c r="H395" s="204">
        <v>1</v>
      </c>
      <c r="I395" s="203">
        <v>0.2</v>
      </c>
      <c r="J395" s="104"/>
      <c r="K395" s="104"/>
      <c r="L395" s="104"/>
      <c r="M395" s="102"/>
      <c r="N395" s="104"/>
      <c r="O395" s="102"/>
      <c r="P395" s="104"/>
      <c r="Q395" s="102"/>
      <c r="R395" s="102"/>
      <c r="S395" s="102"/>
      <c r="T395" s="102"/>
      <c r="U395" s="102"/>
      <c r="V395" s="102"/>
      <c r="W395" s="102"/>
      <c r="X395" s="102"/>
      <c r="Y395" s="102"/>
      <c r="Z395" s="102"/>
    </row>
    <row r="396" spans="1:26" ht="15.75" hidden="1" customHeight="1" x14ac:dyDescent="0.2">
      <c r="A396" s="2835"/>
      <c r="B396" s="176" t="s">
        <v>410</v>
      </c>
      <c r="C396" s="2906" t="s">
        <v>414</v>
      </c>
      <c r="D396" s="2835"/>
      <c r="E396" s="195" t="s">
        <v>413</v>
      </c>
      <c r="F396" s="205" t="s">
        <v>411</v>
      </c>
      <c r="G396" s="204">
        <v>0</v>
      </c>
      <c r="H396" s="204">
        <v>1</v>
      </c>
      <c r="I396" s="203">
        <v>0.9</v>
      </c>
      <c r="J396" s="104"/>
      <c r="K396" s="104"/>
      <c r="L396" s="104"/>
      <c r="M396" s="102"/>
      <c r="N396" s="104"/>
      <c r="O396" s="102"/>
      <c r="P396" s="104"/>
      <c r="Q396" s="102"/>
      <c r="R396" s="102"/>
      <c r="S396" s="102"/>
      <c r="T396" s="102"/>
      <c r="U396" s="102"/>
      <c r="V396" s="102"/>
      <c r="W396" s="102"/>
      <c r="X396" s="102"/>
      <c r="Y396" s="102"/>
      <c r="Z396" s="102"/>
    </row>
    <row r="397" spans="1:26" ht="15.75" hidden="1" customHeight="1" x14ac:dyDescent="0.2">
      <c r="A397" s="2835"/>
      <c r="B397" s="176" t="s">
        <v>410</v>
      </c>
      <c r="C397" s="2835"/>
      <c r="D397" s="2835"/>
      <c r="E397" s="195" t="s">
        <v>412</v>
      </c>
      <c r="F397" s="205" t="s">
        <v>411</v>
      </c>
      <c r="G397" s="204">
        <v>0</v>
      </c>
      <c r="H397" s="204">
        <v>1</v>
      </c>
      <c r="I397" s="203">
        <v>1</v>
      </c>
      <c r="J397" s="104"/>
      <c r="K397" s="104"/>
      <c r="L397" s="104"/>
      <c r="M397" s="102"/>
      <c r="N397" s="104"/>
      <c r="O397" s="102"/>
      <c r="P397" s="104"/>
      <c r="Q397" s="102"/>
      <c r="R397" s="102"/>
      <c r="S397" s="102"/>
      <c r="T397" s="102"/>
      <c r="U397" s="102"/>
      <c r="V397" s="102"/>
      <c r="W397" s="102"/>
      <c r="X397" s="102"/>
      <c r="Y397" s="102"/>
      <c r="Z397" s="102"/>
    </row>
    <row r="398" spans="1:26" ht="15.75" hidden="1" customHeight="1" x14ac:dyDescent="0.2">
      <c r="A398" s="2835"/>
      <c r="B398" s="176" t="s">
        <v>410</v>
      </c>
      <c r="C398" s="2836"/>
      <c r="D398" s="2836"/>
      <c r="E398" s="195" t="s">
        <v>409</v>
      </c>
      <c r="F398" s="205" t="s">
        <v>327</v>
      </c>
      <c r="G398" s="204">
        <v>0</v>
      </c>
      <c r="H398" s="204">
        <v>1</v>
      </c>
      <c r="I398" s="203">
        <v>0.5</v>
      </c>
      <c r="J398" s="104"/>
      <c r="K398" s="104"/>
      <c r="L398" s="104"/>
      <c r="M398" s="102"/>
      <c r="N398" s="104"/>
      <c r="O398" s="102"/>
      <c r="P398" s="104"/>
      <c r="Q398" s="102"/>
      <c r="R398" s="102"/>
      <c r="S398" s="102"/>
      <c r="T398" s="102"/>
      <c r="U398" s="102"/>
      <c r="V398" s="102"/>
      <c r="W398" s="102"/>
      <c r="X398" s="102"/>
      <c r="Y398" s="102"/>
      <c r="Z398" s="102"/>
    </row>
    <row r="399" spans="1:26" ht="25.5" hidden="1" customHeight="1" x14ac:dyDescent="0.2">
      <c r="A399" s="2835"/>
      <c r="B399" s="176" t="s">
        <v>398</v>
      </c>
      <c r="C399" s="2885" t="s">
        <v>408</v>
      </c>
      <c r="D399" s="2873" t="s">
        <v>407</v>
      </c>
      <c r="E399" s="198" t="s">
        <v>406</v>
      </c>
      <c r="F399" s="108" t="s">
        <v>405</v>
      </c>
      <c r="G399" s="200">
        <v>0</v>
      </c>
      <c r="H399" s="204">
        <v>0.3</v>
      </c>
      <c r="I399" s="199">
        <v>0</v>
      </c>
      <c r="J399" s="104"/>
      <c r="K399" s="104"/>
      <c r="L399" s="104"/>
      <c r="M399" s="102"/>
      <c r="N399" s="104"/>
      <c r="O399" s="102"/>
      <c r="P399" s="104"/>
      <c r="Q399" s="102"/>
      <c r="R399" s="102"/>
      <c r="S399" s="102"/>
      <c r="T399" s="102"/>
      <c r="U399" s="102"/>
      <c r="V399" s="102"/>
      <c r="W399" s="102"/>
      <c r="X399" s="102"/>
      <c r="Y399" s="102"/>
      <c r="Z399" s="102"/>
    </row>
    <row r="400" spans="1:26" ht="15.75" hidden="1" customHeight="1" x14ac:dyDescent="0.2">
      <c r="A400" s="2835"/>
      <c r="B400" s="176" t="s">
        <v>398</v>
      </c>
      <c r="C400" s="2835"/>
      <c r="D400" s="2835"/>
      <c r="E400" s="198" t="s">
        <v>404</v>
      </c>
      <c r="F400" s="108" t="s">
        <v>403</v>
      </c>
      <c r="G400" s="200">
        <v>0</v>
      </c>
      <c r="H400" s="204">
        <v>1</v>
      </c>
      <c r="I400" s="203">
        <v>1</v>
      </c>
      <c r="J400" s="104"/>
      <c r="K400" s="104"/>
      <c r="L400" s="104"/>
      <c r="M400" s="102"/>
      <c r="N400" s="104"/>
      <c r="O400" s="102"/>
      <c r="P400" s="104"/>
      <c r="Q400" s="102"/>
      <c r="R400" s="102"/>
      <c r="S400" s="102"/>
      <c r="T400" s="102"/>
      <c r="U400" s="102"/>
      <c r="V400" s="102"/>
      <c r="W400" s="102"/>
      <c r="X400" s="102"/>
      <c r="Y400" s="102"/>
      <c r="Z400" s="102"/>
    </row>
    <row r="401" spans="1:26" ht="15.75" hidden="1" customHeight="1" x14ac:dyDescent="0.2">
      <c r="A401" s="2835"/>
      <c r="B401" s="176" t="s">
        <v>398</v>
      </c>
      <c r="C401" s="2835"/>
      <c r="D401" s="2835"/>
      <c r="E401" s="198" t="s">
        <v>402</v>
      </c>
      <c r="F401" s="108" t="s">
        <v>401</v>
      </c>
      <c r="G401" s="202">
        <v>1067</v>
      </c>
      <c r="H401" s="201">
        <f>G401*1.1</f>
        <v>1173.7</v>
      </c>
      <c r="I401" s="199">
        <f>1067+18</f>
        <v>1085</v>
      </c>
      <c r="J401" s="104"/>
      <c r="K401" s="104"/>
      <c r="L401" s="104"/>
      <c r="M401" s="102"/>
      <c r="N401" s="104"/>
      <c r="O401" s="102"/>
      <c r="P401" s="104"/>
      <c r="Q401" s="102"/>
      <c r="R401" s="102"/>
      <c r="S401" s="102"/>
      <c r="T401" s="102"/>
      <c r="U401" s="102"/>
      <c r="V401" s="102"/>
      <c r="W401" s="102"/>
      <c r="X401" s="102"/>
      <c r="Y401" s="102"/>
      <c r="Z401" s="102"/>
    </row>
    <row r="402" spans="1:26" ht="15.75" hidden="1" customHeight="1" x14ac:dyDescent="0.2">
      <c r="A402" s="2835"/>
      <c r="B402" s="176" t="s">
        <v>398</v>
      </c>
      <c r="C402" s="2836"/>
      <c r="D402" s="2835"/>
      <c r="E402" s="198" t="s">
        <v>400</v>
      </c>
      <c r="F402" s="108" t="s">
        <v>399</v>
      </c>
      <c r="G402" s="200">
        <v>1015</v>
      </c>
      <c r="H402" s="201">
        <f>G402*1.1</f>
        <v>1116.5</v>
      </c>
      <c r="I402" s="199">
        <f>1015+18</f>
        <v>1033</v>
      </c>
      <c r="J402" s="104"/>
      <c r="K402" s="104"/>
      <c r="L402" s="104"/>
      <c r="M402" s="102"/>
      <c r="N402" s="104"/>
      <c r="O402" s="102"/>
      <c r="P402" s="104"/>
      <c r="Q402" s="102"/>
      <c r="R402" s="102"/>
      <c r="S402" s="102"/>
      <c r="T402" s="102"/>
      <c r="U402" s="102"/>
      <c r="V402" s="102"/>
      <c r="W402" s="102"/>
      <c r="X402" s="102"/>
      <c r="Y402" s="102"/>
      <c r="Z402" s="102"/>
    </row>
    <row r="403" spans="1:26" ht="15.75" hidden="1" customHeight="1" x14ac:dyDescent="0.2">
      <c r="A403" s="2835"/>
      <c r="B403" s="176" t="s">
        <v>398</v>
      </c>
      <c r="C403" s="195" t="s">
        <v>397</v>
      </c>
      <c r="D403" s="2836"/>
      <c r="E403" s="198" t="s">
        <v>396</v>
      </c>
      <c r="F403" s="108" t="s">
        <v>395</v>
      </c>
      <c r="G403" s="200">
        <v>0</v>
      </c>
      <c r="H403" s="200">
        <v>5</v>
      </c>
      <c r="I403" s="199">
        <v>5</v>
      </c>
      <c r="J403" s="104"/>
      <c r="K403" s="104"/>
      <c r="L403" s="104"/>
      <c r="M403" s="102"/>
      <c r="N403" s="104"/>
      <c r="O403" s="102"/>
      <c r="P403" s="104"/>
      <c r="Q403" s="102"/>
      <c r="R403" s="102"/>
      <c r="S403" s="102"/>
      <c r="T403" s="102"/>
      <c r="U403" s="102"/>
      <c r="V403" s="102"/>
      <c r="W403" s="102"/>
      <c r="X403" s="102"/>
      <c r="Y403" s="102"/>
      <c r="Z403" s="102"/>
    </row>
    <row r="404" spans="1:26" ht="30" hidden="1" customHeight="1" x14ac:dyDescent="0.2">
      <c r="A404" s="2835"/>
      <c r="B404" s="176" t="s">
        <v>300</v>
      </c>
      <c r="C404" s="2885" t="s">
        <v>352</v>
      </c>
      <c r="D404" s="2874" t="s">
        <v>351</v>
      </c>
      <c r="E404" s="113" t="s">
        <v>350</v>
      </c>
      <c r="F404" s="108" t="s">
        <v>129</v>
      </c>
      <c r="G404" s="108" t="s">
        <v>349</v>
      </c>
      <c r="H404" s="120">
        <v>1</v>
      </c>
      <c r="I404" s="119">
        <v>0</v>
      </c>
      <c r="J404" s="104"/>
      <c r="K404" s="104"/>
      <c r="L404" s="104"/>
      <c r="M404" s="102"/>
      <c r="N404" s="104"/>
      <c r="O404" s="102"/>
      <c r="P404" s="104"/>
      <c r="Q404" s="102"/>
      <c r="R404" s="102"/>
      <c r="S404" s="102"/>
      <c r="T404" s="102"/>
      <c r="U404" s="102"/>
      <c r="V404" s="102"/>
      <c r="W404" s="102"/>
      <c r="X404" s="102"/>
      <c r="Y404" s="102"/>
      <c r="Z404" s="102"/>
    </row>
    <row r="405" spans="1:26" ht="51" hidden="1" customHeight="1" x14ac:dyDescent="0.2">
      <c r="A405" s="2835"/>
      <c r="B405" s="176" t="s">
        <v>300</v>
      </c>
      <c r="C405" s="2835"/>
      <c r="D405" s="2835"/>
      <c r="E405" s="113" t="s">
        <v>348</v>
      </c>
      <c r="F405" s="108" t="s">
        <v>347</v>
      </c>
      <c r="G405" s="108" t="s">
        <v>346</v>
      </c>
      <c r="H405" s="125">
        <v>12000</v>
      </c>
      <c r="I405" s="124">
        <v>3000</v>
      </c>
      <c r="J405" s="104"/>
      <c r="K405" s="104"/>
      <c r="L405" s="104"/>
      <c r="M405" s="102"/>
      <c r="N405" s="104"/>
      <c r="O405" s="102"/>
      <c r="P405" s="104"/>
      <c r="Q405" s="102"/>
      <c r="R405" s="102"/>
      <c r="S405" s="102"/>
      <c r="T405" s="102"/>
      <c r="U405" s="102"/>
      <c r="V405" s="102"/>
      <c r="W405" s="102"/>
      <c r="X405" s="102"/>
      <c r="Y405" s="102"/>
      <c r="Z405" s="102"/>
    </row>
    <row r="406" spans="1:26" ht="15.75" hidden="1" customHeight="1" x14ac:dyDescent="0.2">
      <c r="A406" s="2835"/>
      <c r="B406" s="176" t="s">
        <v>300</v>
      </c>
      <c r="C406" s="2835"/>
      <c r="D406" s="2835"/>
      <c r="E406" s="113" t="s">
        <v>340</v>
      </c>
      <c r="F406" s="108" t="s">
        <v>339</v>
      </c>
      <c r="G406" s="108" t="s">
        <v>338</v>
      </c>
      <c r="H406" s="120">
        <v>0.19</v>
      </c>
      <c r="I406" s="119">
        <v>0.1</v>
      </c>
      <c r="J406" s="104"/>
      <c r="K406" s="104"/>
      <c r="L406" s="104"/>
      <c r="M406" s="102"/>
      <c r="N406" s="104"/>
      <c r="O406" s="102"/>
      <c r="P406" s="104"/>
      <c r="Q406" s="102"/>
      <c r="R406" s="102"/>
      <c r="S406" s="102"/>
      <c r="T406" s="102"/>
      <c r="U406" s="102"/>
      <c r="V406" s="102"/>
      <c r="W406" s="102"/>
      <c r="X406" s="102"/>
      <c r="Y406" s="102"/>
      <c r="Z406" s="102"/>
    </row>
    <row r="407" spans="1:26" ht="15.75" hidden="1" customHeight="1" x14ac:dyDescent="0.2">
      <c r="A407" s="2835"/>
      <c r="B407" s="176" t="s">
        <v>300</v>
      </c>
      <c r="C407" s="2835"/>
      <c r="D407" s="2835"/>
      <c r="E407" s="113" t="s">
        <v>336</v>
      </c>
      <c r="F407" s="108" t="s">
        <v>335</v>
      </c>
      <c r="G407" s="108" t="s">
        <v>334</v>
      </c>
      <c r="H407" s="120">
        <v>1.1000000000000001</v>
      </c>
      <c r="I407" s="122">
        <v>0.27500000000000002</v>
      </c>
      <c r="J407" s="104"/>
      <c r="K407" s="104"/>
      <c r="L407" s="104"/>
      <c r="M407" s="102"/>
      <c r="N407" s="104"/>
      <c r="O407" s="102"/>
      <c r="P407" s="104"/>
      <c r="Q407" s="102"/>
      <c r="R407" s="102"/>
      <c r="S407" s="102"/>
      <c r="T407" s="102"/>
      <c r="U407" s="102"/>
      <c r="V407" s="102"/>
      <c r="W407" s="102"/>
      <c r="X407" s="102"/>
      <c r="Y407" s="102"/>
      <c r="Z407" s="102"/>
    </row>
    <row r="408" spans="1:26" ht="15.75" hidden="1" customHeight="1" x14ac:dyDescent="0.2">
      <c r="A408" s="2835"/>
      <c r="B408" s="176" t="s">
        <v>300</v>
      </c>
      <c r="C408" s="2835"/>
      <c r="D408" s="2835"/>
      <c r="E408" s="113" t="s">
        <v>331</v>
      </c>
      <c r="F408" s="108" t="s">
        <v>330</v>
      </c>
      <c r="G408" s="108" t="s">
        <v>329</v>
      </c>
      <c r="H408" s="120">
        <v>1</v>
      </c>
      <c r="I408" s="119">
        <v>0.25</v>
      </c>
      <c r="J408" s="104"/>
      <c r="K408" s="104"/>
      <c r="L408" s="104"/>
      <c r="M408" s="102"/>
      <c r="N408" s="104"/>
      <c r="O408" s="102"/>
      <c r="P408" s="104"/>
      <c r="Q408" s="102"/>
      <c r="R408" s="102"/>
      <c r="S408" s="102"/>
      <c r="T408" s="102"/>
      <c r="U408" s="102"/>
      <c r="V408" s="102"/>
      <c r="W408" s="102"/>
      <c r="X408" s="102"/>
      <c r="Y408" s="102"/>
      <c r="Z408" s="102"/>
    </row>
    <row r="409" spans="1:26" ht="15.75" hidden="1" customHeight="1" x14ac:dyDescent="0.2">
      <c r="A409" s="2835"/>
      <c r="B409" s="176" t="s">
        <v>300</v>
      </c>
      <c r="C409" s="2835"/>
      <c r="D409" s="2835"/>
      <c r="E409" s="113" t="s">
        <v>325</v>
      </c>
      <c r="F409" s="108" t="s">
        <v>327</v>
      </c>
      <c r="G409" s="108" t="s">
        <v>326</v>
      </c>
      <c r="H409" s="108" t="s">
        <v>325</v>
      </c>
      <c r="I409" s="107">
        <v>1</v>
      </c>
      <c r="J409" s="104"/>
      <c r="K409" s="104"/>
      <c r="L409" s="104"/>
      <c r="M409" s="102"/>
      <c r="N409" s="104"/>
      <c r="O409" s="102"/>
      <c r="P409" s="104"/>
      <c r="Q409" s="102"/>
      <c r="R409" s="102"/>
      <c r="S409" s="102"/>
      <c r="T409" s="102"/>
      <c r="U409" s="102"/>
      <c r="V409" s="102"/>
      <c r="W409" s="102"/>
      <c r="X409" s="102"/>
      <c r="Y409" s="102"/>
      <c r="Z409" s="102"/>
    </row>
    <row r="410" spans="1:26" ht="15.75" hidden="1" customHeight="1" x14ac:dyDescent="0.2">
      <c r="A410" s="2835"/>
      <c r="B410" s="176" t="s">
        <v>300</v>
      </c>
      <c r="C410" s="2836"/>
      <c r="D410" s="2836"/>
      <c r="E410" s="113" t="s">
        <v>319</v>
      </c>
      <c r="F410" s="108" t="s">
        <v>318</v>
      </c>
      <c r="G410" s="108">
        <v>0</v>
      </c>
      <c r="H410" s="108">
        <v>1</v>
      </c>
      <c r="I410" s="107">
        <v>1</v>
      </c>
      <c r="J410" s="104"/>
      <c r="K410" s="104"/>
      <c r="L410" s="104"/>
      <c r="M410" s="102"/>
      <c r="N410" s="104"/>
      <c r="O410" s="102"/>
      <c r="P410" s="104"/>
      <c r="Q410" s="102"/>
      <c r="R410" s="102"/>
      <c r="S410" s="102"/>
      <c r="T410" s="102"/>
      <c r="U410" s="102"/>
      <c r="V410" s="102"/>
      <c r="W410" s="102"/>
      <c r="X410" s="102"/>
      <c r="Y410" s="102"/>
      <c r="Z410" s="102"/>
    </row>
    <row r="411" spans="1:26" ht="38.25" hidden="1" customHeight="1" x14ac:dyDescent="0.2">
      <c r="A411" s="2835"/>
      <c r="B411" s="176" t="s">
        <v>300</v>
      </c>
      <c r="C411" s="2873" t="s">
        <v>317</v>
      </c>
      <c r="D411" s="2874" t="s">
        <v>317</v>
      </c>
      <c r="E411" s="113" t="s">
        <v>316</v>
      </c>
      <c r="F411" s="108" t="s">
        <v>315</v>
      </c>
      <c r="G411" s="108">
        <v>0</v>
      </c>
      <c r="H411" s="108">
        <v>1</v>
      </c>
      <c r="I411" s="107" t="s">
        <v>312</v>
      </c>
      <c r="J411" s="104"/>
      <c r="K411" s="104"/>
      <c r="L411" s="104"/>
      <c r="M411" s="102"/>
      <c r="N411" s="104"/>
      <c r="O411" s="102"/>
      <c r="P411" s="104"/>
      <c r="Q411" s="102"/>
      <c r="R411" s="102"/>
      <c r="S411" s="102"/>
      <c r="T411" s="102"/>
      <c r="U411" s="102"/>
      <c r="V411" s="102"/>
      <c r="W411" s="102"/>
      <c r="X411" s="102"/>
      <c r="Y411" s="102"/>
      <c r="Z411" s="102"/>
    </row>
    <row r="412" spans="1:26" ht="15.75" hidden="1" customHeight="1" x14ac:dyDescent="0.2">
      <c r="A412" s="2835"/>
      <c r="B412" s="176" t="s">
        <v>300</v>
      </c>
      <c r="C412" s="2835"/>
      <c r="D412" s="2835"/>
      <c r="E412" s="198" t="s">
        <v>314</v>
      </c>
      <c r="F412" s="108" t="s">
        <v>313</v>
      </c>
      <c r="G412" s="108">
        <v>0</v>
      </c>
      <c r="H412" s="108">
        <v>2</v>
      </c>
      <c r="I412" s="107" t="s">
        <v>312</v>
      </c>
      <c r="J412" s="104"/>
      <c r="K412" s="104"/>
      <c r="L412" s="104"/>
      <c r="M412" s="102"/>
      <c r="N412" s="104"/>
      <c r="O412" s="102"/>
      <c r="P412" s="104"/>
      <c r="Q412" s="102"/>
      <c r="R412" s="102"/>
      <c r="S412" s="102"/>
      <c r="T412" s="102"/>
      <c r="U412" s="102"/>
      <c r="V412" s="102"/>
      <c r="W412" s="102"/>
      <c r="X412" s="102"/>
      <c r="Y412" s="102"/>
      <c r="Z412" s="102"/>
    </row>
    <row r="413" spans="1:26" ht="15.75" hidden="1" customHeight="1" x14ac:dyDescent="0.2">
      <c r="A413" s="2835"/>
      <c r="B413" s="176" t="s">
        <v>300</v>
      </c>
      <c r="C413" s="2835"/>
      <c r="D413" s="2835"/>
      <c r="E413" s="113" t="s">
        <v>307</v>
      </c>
      <c r="F413" s="108" t="s">
        <v>306</v>
      </c>
      <c r="G413" s="108">
        <v>0</v>
      </c>
      <c r="H413" s="108">
        <v>3</v>
      </c>
      <c r="I413" s="107">
        <v>2</v>
      </c>
      <c r="J413" s="104"/>
      <c r="K413" s="104"/>
      <c r="L413" s="104"/>
      <c r="M413" s="102"/>
      <c r="N413" s="104"/>
      <c r="O413" s="102"/>
      <c r="P413" s="104"/>
      <c r="Q413" s="102"/>
      <c r="R413" s="102"/>
      <c r="S413" s="102"/>
      <c r="T413" s="102"/>
      <c r="U413" s="102"/>
      <c r="V413" s="102"/>
      <c r="W413" s="102"/>
      <c r="X413" s="102"/>
      <c r="Y413" s="102"/>
      <c r="Z413" s="102"/>
    </row>
    <row r="414" spans="1:26" ht="15.75" hidden="1" customHeight="1" x14ac:dyDescent="0.2">
      <c r="A414" s="2835"/>
      <c r="B414" s="176" t="s">
        <v>300</v>
      </c>
      <c r="C414" s="2835"/>
      <c r="D414" s="2835"/>
      <c r="E414" s="113" t="s">
        <v>305</v>
      </c>
      <c r="F414" s="108" t="s">
        <v>304</v>
      </c>
      <c r="G414" s="108">
        <v>32</v>
      </c>
      <c r="H414" s="108">
        <v>32</v>
      </c>
      <c r="I414" s="107">
        <v>32</v>
      </c>
      <c r="J414" s="104"/>
      <c r="K414" s="104"/>
      <c r="L414" s="104"/>
      <c r="M414" s="102"/>
      <c r="N414" s="104"/>
      <c r="O414" s="102"/>
      <c r="P414" s="104"/>
      <c r="Q414" s="102"/>
      <c r="R414" s="102"/>
      <c r="S414" s="102"/>
      <c r="T414" s="102"/>
      <c r="U414" s="102"/>
      <c r="V414" s="102"/>
      <c r="W414" s="102"/>
      <c r="X414" s="102"/>
      <c r="Y414" s="102"/>
      <c r="Z414" s="102"/>
    </row>
    <row r="415" spans="1:26" ht="15.75" hidden="1" customHeight="1" x14ac:dyDescent="0.2">
      <c r="A415" s="2835"/>
      <c r="B415" s="176" t="s">
        <v>300</v>
      </c>
      <c r="C415" s="2836"/>
      <c r="D415" s="2836"/>
      <c r="E415" s="113" t="s">
        <v>299</v>
      </c>
      <c r="F415" s="108" t="s">
        <v>298</v>
      </c>
      <c r="G415" s="108">
        <v>4</v>
      </c>
      <c r="H415" s="108">
        <v>17</v>
      </c>
      <c r="I415" s="107">
        <v>2</v>
      </c>
      <c r="J415" s="104"/>
      <c r="K415" s="104"/>
      <c r="L415" s="104"/>
      <c r="M415" s="102"/>
      <c r="N415" s="104"/>
      <c r="O415" s="102"/>
      <c r="P415" s="104"/>
      <c r="Q415" s="102"/>
      <c r="R415" s="102"/>
      <c r="S415" s="102"/>
      <c r="T415" s="102"/>
      <c r="U415" s="102"/>
      <c r="V415" s="102"/>
      <c r="W415" s="102"/>
      <c r="X415" s="102"/>
      <c r="Y415" s="102"/>
      <c r="Z415" s="102"/>
    </row>
    <row r="416" spans="1:26" ht="15.75" hidden="1" customHeight="1" x14ac:dyDescent="0.2">
      <c r="A416" s="2835"/>
      <c r="B416" s="176" t="s">
        <v>387</v>
      </c>
      <c r="C416" s="197" t="s">
        <v>394</v>
      </c>
      <c r="D416" s="2875" t="s">
        <v>393</v>
      </c>
      <c r="E416" s="195" t="s">
        <v>392</v>
      </c>
      <c r="F416" s="196" t="s">
        <v>391</v>
      </c>
      <c r="G416" s="194">
        <v>0</v>
      </c>
      <c r="H416" s="194">
        <v>0.2</v>
      </c>
      <c r="I416" s="193">
        <v>0.03</v>
      </c>
      <c r="J416" s="104"/>
      <c r="K416" s="104"/>
      <c r="L416" s="104"/>
      <c r="M416" s="102"/>
      <c r="N416" s="104"/>
      <c r="O416" s="102"/>
      <c r="P416" s="104"/>
      <c r="Q416" s="102"/>
      <c r="R416" s="102"/>
      <c r="S416" s="102"/>
      <c r="T416" s="102"/>
      <c r="U416" s="102"/>
      <c r="V416" s="102"/>
      <c r="W416" s="102"/>
      <c r="X416" s="102"/>
      <c r="Y416" s="102"/>
      <c r="Z416" s="102"/>
    </row>
    <row r="417" spans="1:26" ht="15.75" hidden="1" customHeight="1" x14ac:dyDescent="0.2">
      <c r="A417" s="2835"/>
      <c r="B417" s="176" t="s">
        <v>387</v>
      </c>
      <c r="C417" s="192" t="s">
        <v>390</v>
      </c>
      <c r="D417" s="2835"/>
      <c r="E417" s="195" t="s">
        <v>389</v>
      </c>
      <c r="F417" s="189" t="s">
        <v>388</v>
      </c>
      <c r="G417" s="194">
        <v>0</v>
      </c>
      <c r="H417" s="194">
        <v>1</v>
      </c>
      <c r="I417" s="193">
        <v>0.2</v>
      </c>
      <c r="J417" s="104"/>
      <c r="K417" s="104"/>
      <c r="L417" s="104"/>
      <c r="M417" s="102"/>
      <c r="N417" s="104"/>
      <c r="O417" s="102"/>
      <c r="P417" s="104"/>
      <c r="Q417" s="102"/>
      <c r="R417" s="102"/>
      <c r="S417" s="102"/>
      <c r="T417" s="102"/>
      <c r="U417" s="102"/>
      <c r="V417" s="102"/>
      <c r="W417" s="102"/>
      <c r="X417" s="102"/>
      <c r="Y417" s="102"/>
      <c r="Z417" s="102"/>
    </row>
    <row r="418" spans="1:26" ht="15.75" hidden="1" customHeight="1" x14ac:dyDescent="0.2">
      <c r="A418" s="2835"/>
      <c r="B418" s="176" t="s">
        <v>387</v>
      </c>
      <c r="C418" s="192" t="s">
        <v>386</v>
      </c>
      <c r="D418" s="2836"/>
      <c r="E418" s="191" t="s">
        <v>385</v>
      </c>
      <c r="F418" s="190" t="s">
        <v>384</v>
      </c>
      <c r="G418" s="189">
        <v>330</v>
      </c>
      <c r="H418" s="189">
        <v>10330</v>
      </c>
      <c r="I418" s="188">
        <v>1000</v>
      </c>
      <c r="J418" s="104"/>
      <c r="K418" s="104"/>
      <c r="L418" s="104"/>
      <c r="M418" s="102"/>
      <c r="N418" s="104"/>
      <c r="O418" s="102"/>
      <c r="P418" s="104"/>
      <c r="Q418" s="102"/>
      <c r="R418" s="102"/>
      <c r="S418" s="102"/>
      <c r="T418" s="102"/>
      <c r="U418" s="102"/>
      <c r="V418" s="102"/>
      <c r="W418" s="102"/>
      <c r="X418" s="102"/>
      <c r="Y418" s="102"/>
      <c r="Z418" s="102"/>
    </row>
    <row r="419" spans="1:26" ht="15.75" hidden="1" customHeight="1" x14ac:dyDescent="0.2">
      <c r="A419" s="2835"/>
      <c r="B419" s="176" t="s">
        <v>380</v>
      </c>
      <c r="C419" s="2903" t="s">
        <v>383</v>
      </c>
      <c r="D419" s="2876" t="s">
        <v>382</v>
      </c>
      <c r="E419" s="184" t="s">
        <v>381</v>
      </c>
      <c r="F419" s="184" t="s">
        <v>378</v>
      </c>
      <c r="G419" s="187">
        <v>0</v>
      </c>
      <c r="H419" s="187">
        <v>1</v>
      </c>
      <c r="I419" s="186">
        <v>0.1</v>
      </c>
      <c r="J419" s="104"/>
      <c r="K419" s="104"/>
      <c r="L419" s="104"/>
      <c r="M419" s="102"/>
      <c r="N419" s="104"/>
      <c r="O419" s="102"/>
      <c r="P419" s="104"/>
      <c r="Q419" s="102"/>
      <c r="R419" s="102"/>
      <c r="S419" s="102"/>
      <c r="T419" s="102"/>
      <c r="U419" s="102"/>
      <c r="V419" s="102"/>
      <c r="W419" s="102"/>
      <c r="X419" s="102"/>
      <c r="Y419" s="102"/>
      <c r="Z419" s="102"/>
    </row>
    <row r="420" spans="1:26" ht="15.75" hidden="1" customHeight="1" x14ac:dyDescent="0.2">
      <c r="A420" s="2835"/>
      <c r="B420" s="176" t="s">
        <v>380</v>
      </c>
      <c r="C420" s="2836"/>
      <c r="D420" s="2836"/>
      <c r="E420" s="184" t="s">
        <v>379</v>
      </c>
      <c r="F420" s="184" t="s">
        <v>378</v>
      </c>
      <c r="G420" s="187">
        <v>0</v>
      </c>
      <c r="H420" s="187">
        <v>1</v>
      </c>
      <c r="I420" s="186">
        <v>0.1</v>
      </c>
      <c r="J420" s="104"/>
      <c r="K420" s="104"/>
      <c r="L420" s="104"/>
      <c r="M420" s="102"/>
      <c r="N420" s="104"/>
      <c r="O420" s="102"/>
      <c r="P420" s="104"/>
      <c r="Q420" s="102"/>
      <c r="R420" s="102"/>
      <c r="S420" s="102"/>
      <c r="T420" s="102"/>
      <c r="U420" s="102"/>
      <c r="V420" s="102"/>
      <c r="W420" s="102"/>
      <c r="X420" s="102"/>
      <c r="Y420" s="102"/>
      <c r="Z420" s="102"/>
    </row>
    <row r="421" spans="1:26" ht="45" hidden="1" customHeight="1" x14ac:dyDescent="0.2">
      <c r="A421" s="2835"/>
      <c r="B421" s="176" t="s">
        <v>371</v>
      </c>
      <c r="C421" s="2904" t="s">
        <v>377</v>
      </c>
      <c r="D421" s="2869" t="s">
        <v>376</v>
      </c>
      <c r="E421" s="185" t="s">
        <v>375</v>
      </c>
      <c r="F421" s="184" t="s">
        <v>374</v>
      </c>
      <c r="G421" s="183">
        <v>0</v>
      </c>
      <c r="H421" s="183">
        <v>1</v>
      </c>
      <c r="I421" s="177">
        <v>0.1</v>
      </c>
      <c r="J421" s="104"/>
      <c r="K421" s="104"/>
      <c r="L421" s="104"/>
      <c r="M421" s="102"/>
      <c r="N421" s="104"/>
      <c r="O421" s="102"/>
      <c r="P421" s="104"/>
      <c r="Q421" s="102"/>
      <c r="R421" s="102"/>
      <c r="S421" s="102"/>
      <c r="T421" s="102"/>
      <c r="U421" s="102"/>
      <c r="V421" s="102"/>
      <c r="W421" s="102"/>
      <c r="X421" s="102"/>
      <c r="Y421" s="102"/>
      <c r="Z421" s="102"/>
    </row>
    <row r="422" spans="1:26" ht="15.75" hidden="1" customHeight="1" x14ac:dyDescent="0.2">
      <c r="A422" s="2835"/>
      <c r="B422" s="176" t="s">
        <v>371</v>
      </c>
      <c r="C422" s="2836"/>
      <c r="D422" s="2835"/>
      <c r="E422" s="180" t="s">
        <v>373</v>
      </c>
      <c r="F422" s="179" t="s">
        <v>372</v>
      </c>
      <c r="G422" s="182">
        <v>0.1</v>
      </c>
      <c r="H422" s="182">
        <v>1</v>
      </c>
      <c r="I422" s="181">
        <v>0.1</v>
      </c>
      <c r="J422" s="104"/>
      <c r="K422" s="104"/>
      <c r="L422" s="104"/>
      <c r="M422" s="102"/>
      <c r="N422" s="104"/>
      <c r="O422" s="102"/>
      <c r="P422" s="104"/>
      <c r="Q422" s="102"/>
      <c r="R422" s="102"/>
      <c r="S422" s="102"/>
      <c r="T422" s="102"/>
      <c r="U422" s="102"/>
      <c r="V422" s="102"/>
      <c r="W422" s="102"/>
      <c r="X422" s="102"/>
      <c r="Y422" s="102"/>
      <c r="Z422" s="102"/>
    </row>
    <row r="423" spans="1:26" ht="15.75" hidden="1" customHeight="1" x14ac:dyDescent="0.2">
      <c r="A423" s="2835"/>
      <c r="B423" s="176" t="s">
        <v>371</v>
      </c>
      <c r="C423" s="180" t="s">
        <v>370</v>
      </c>
      <c r="D423" s="2836"/>
      <c r="E423" s="180" t="s">
        <v>369</v>
      </c>
      <c r="F423" s="179" t="s">
        <v>368</v>
      </c>
      <c r="G423" s="178">
        <v>0.2</v>
      </c>
      <c r="H423" s="178">
        <v>1</v>
      </c>
      <c r="I423" s="177">
        <v>0.05</v>
      </c>
      <c r="J423" s="104"/>
      <c r="K423" s="104"/>
      <c r="L423" s="104"/>
      <c r="M423" s="102"/>
      <c r="N423" s="104"/>
      <c r="O423" s="102"/>
      <c r="P423" s="104"/>
      <c r="Q423" s="102"/>
      <c r="R423" s="102"/>
      <c r="S423" s="102"/>
      <c r="T423" s="102"/>
      <c r="U423" s="102"/>
      <c r="V423" s="102"/>
      <c r="W423" s="102"/>
      <c r="X423" s="102"/>
      <c r="Y423" s="102"/>
      <c r="Z423" s="102"/>
    </row>
    <row r="424" spans="1:26" ht="15.75" hidden="1" customHeight="1" x14ac:dyDescent="0.2">
      <c r="A424" s="2835"/>
      <c r="B424" s="176" t="s">
        <v>363</v>
      </c>
      <c r="C424" s="2895" t="s">
        <v>367</v>
      </c>
      <c r="D424" s="2870" t="s">
        <v>366</v>
      </c>
      <c r="E424" s="175" t="s">
        <v>365</v>
      </c>
      <c r="F424" s="174" t="s">
        <v>364</v>
      </c>
      <c r="G424" s="173">
        <v>0</v>
      </c>
      <c r="H424" s="173">
        <v>2</v>
      </c>
      <c r="I424" s="172">
        <v>2</v>
      </c>
      <c r="J424" s="171"/>
      <c r="K424" s="104"/>
      <c r="L424" s="104"/>
      <c r="M424" s="102"/>
      <c r="N424" s="104"/>
      <c r="O424" s="102"/>
      <c r="P424" s="104"/>
      <c r="Q424" s="102"/>
      <c r="R424" s="102"/>
      <c r="S424" s="102"/>
      <c r="T424" s="102"/>
      <c r="U424" s="102"/>
      <c r="V424" s="102"/>
      <c r="W424" s="102"/>
      <c r="X424" s="102"/>
      <c r="Y424" s="102"/>
      <c r="Z424" s="102"/>
    </row>
    <row r="425" spans="1:26" ht="15.75" hidden="1" customHeight="1" x14ac:dyDescent="0.2">
      <c r="A425" s="2836"/>
      <c r="B425" s="176" t="s">
        <v>363</v>
      </c>
      <c r="C425" s="2864"/>
      <c r="D425" s="2836"/>
      <c r="E425" s="175" t="s">
        <v>362</v>
      </c>
      <c r="F425" s="174" t="s">
        <v>361</v>
      </c>
      <c r="G425" s="173">
        <v>0</v>
      </c>
      <c r="H425" s="173">
        <v>40</v>
      </c>
      <c r="I425" s="172">
        <v>10</v>
      </c>
      <c r="J425" s="171"/>
      <c r="K425" s="104"/>
      <c r="L425" s="104"/>
      <c r="M425" s="102"/>
      <c r="N425" s="104"/>
      <c r="O425" s="102"/>
      <c r="P425" s="104"/>
      <c r="Q425" s="102"/>
      <c r="R425" s="102"/>
      <c r="S425" s="102"/>
      <c r="T425" s="102"/>
      <c r="U425" s="102"/>
      <c r="V425" s="102"/>
      <c r="W425" s="102"/>
      <c r="X425" s="102"/>
      <c r="Y425" s="102"/>
      <c r="Z425" s="102"/>
    </row>
    <row r="426" spans="1:26" ht="15.75" customHeight="1" x14ac:dyDescent="0.25">
      <c r="A426" s="165"/>
      <c r="B426" s="166"/>
      <c r="C426" s="165"/>
      <c r="D426" s="99"/>
      <c r="E426" s="165"/>
      <c r="F426" s="165"/>
      <c r="G426" s="165">
        <v>0</v>
      </c>
      <c r="H426" s="165">
        <v>2</v>
      </c>
      <c r="I426" s="165"/>
      <c r="J426" s="1124"/>
      <c r="K426" s="1123"/>
      <c r="L426" s="1123"/>
      <c r="M426" s="161"/>
      <c r="N426" s="1123"/>
      <c r="O426" s="161"/>
      <c r="P426" s="1123"/>
      <c r="Q426" s="161"/>
      <c r="R426" s="161"/>
      <c r="S426" s="161"/>
      <c r="T426" s="161"/>
      <c r="U426" s="161"/>
      <c r="V426" s="161"/>
      <c r="W426" s="161"/>
      <c r="X426" s="161"/>
      <c r="Y426" s="161"/>
      <c r="Z426" s="161"/>
    </row>
    <row r="427" spans="1:26" ht="15.75" customHeight="1" x14ac:dyDescent="0.25">
      <c r="A427" s="99"/>
      <c r="B427" s="100"/>
      <c r="C427" s="99"/>
      <c r="D427" s="99"/>
      <c r="E427" s="163"/>
      <c r="F427" s="162"/>
      <c r="G427" s="99"/>
      <c r="H427" s="99"/>
      <c r="I427" s="99"/>
      <c r="J427" s="1123"/>
      <c r="K427" s="1123"/>
      <c r="L427" s="1123"/>
      <c r="M427" s="161"/>
      <c r="N427" s="1123"/>
      <c r="O427" s="161"/>
      <c r="P427" s="1123"/>
      <c r="Q427" s="161"/>
      <c r="R427" s="161"/>
      <c r="S427" s="161"/>
      <c r="T427" s="161"/>
      <c r="U427" s="161"/>
      <c r="V427" s="161"/>
      <c r="W427" s="161"/>
      <c r="X427" s="161"/>
      <c r="Y427" s="161"/>
      <c r="Z427" s="161"/>
    </row>
    <row r="428" spans="1:26" ht="15.75" customHeight="1" x14ac:dyDescent="0.25">
      <c r="A428" s="99"/>
      <c r="B428" s="100"/>
      <c r="C428" s="99"/>
      <c r="D428" s="99"/>
      <c r="E428" s="99"/>
      <c r="F428" s="99"/>
      <c r="G428" s="99"/>
      <c r="H428" s="99"/>
      <c r="I428" s="99"/>
      <c r="J428" s="1123"/>
      <c r="K428" s="1123"/>
      <c r="L428" s="1123"/>
      <c r="M428" s="161"/>
      <c r="N428" s="1123"/>
      <c r="O428" s="161" t="s">
        <v>1546</v>
      </c>
      <c r="P428" s="1123"/>
      <c r="Q428" s="161"/>
      <c r="R428" s="161"/>
      <c r="S428" s="161"/>
      <c r="T428" s="161"/>
      <c r="U428" s="161"/>
      <c r="V428" s="161"/>
      <c r="W428" s="161"/>
      <c r="X428" s="161"/>
      <c r="Y428" s="161"/>
      <c r="Z428" s="161"/>
    </row>
    <row r="429" spans="1:26" ht="15.75" customHeight="1" x14ac:dyDescent="0.25">
      <c r="A429" s="99"/>
      <c r="B429" s="100"/>
      <c r="C429" s="99"/>
      <c r="D429" s="99"/>
      <c r="E429" s="99"/>
      <c r="F429" s="99"/>
      <c r="G429" s="99"/>
      <c r="H429" s="99"/>
      <c r="I429" s="99"/>
      <c r="J429" s="1123"/>
      <c r="K429" s="1123"/>
      <c r="L429" s="1123"/>
      <c r="M429" s="161"/>
      <c r="N429" s="1123"/>
      <c r="O429" s="161"/>
      <c r="P429" s="1123"/>
      <c r="Q429" s="161"/>
      <c r="R429" s="161"/>
      <c r="S429" s="161"/>
      <c r="T429" s="161"/>
      <c r="U429" s="161"/>
      <c r="V429" s="161"/>
      <c r="W429" s="161"/>
      <c r="X429" s="161"/>
      <c r="Y429" s="161"/>
      <c r="Z429" s="161"/>
    </row>
    <row r="430" spans="1:26" ht="15.75" customHeight="1" x14ac:dyDescent="0.25">
      <c r="A430" s="99"/>
      <c r="B430" s="100"/>
      <c r="C430" s="99"/>
      <c r="D430" s="99"/>
      <c r="E430" s="99"/>
      <c r="F430" s="99"/>
      <c r="G430" s="99"/>
      <c r="H430" s="99"/>
      <c r="I430" s="99"/>
      <c r="J430" s="1123"/>
      <c r="K430" s="1123"/>
      <c r="L430" s="1123"/>
      <c r="M430" s="161"/>
      <c r="N430" s="1123"/>
      <c r="O430" s="161"/>
      <c r="P430" s="1123"/>
      <c r="Q430" s="161"/>
      <c r="R430" s="161"/>
      <c r="S430" s="161"/>
      <c r="T430" s="161"/>
      <c r="U430" s="161"/>
      <c r="V430" s="161"/>
      <c r="W430" s="161"/>
      <c r="X430" s="161"/>
      <c r="Y430" s="161"/>
      <c r="Z430" s="161"/>
    </row>
    <row r="431" spans="1:26" ht="15.75" customHeight="1" x14ac:dyDescent="0.25">
      <c r="A431" s="99"/>
      <c r="B431" s="100"/>
      <c r="C431" s="99"/>
      <c r="D431" s="99"/>
      <c r="E431" s="99"/>
      <c r="F431" s="99"/>
      <c r="G431" s="99"/>
      <c r="H431" s="99"/>
      <c r="I431" s="99"/>
      <c r="J431" s="1123"/>
      <c r="K431" s="1123"/>
      <c r="L431" s="1123"/>
      <c r="M431" s="161"/>
      <c r="N431" s="1123"/>
      <c r="O431" s="161"/>
      <c r="P431" s="1123"/>
      <c r="Q431" s="161"/>
      <c r="R431" s="161"/>
      <c r="S431" s="161"/>
      <c r="T431" s="161"/>
      <c r="U431" s="161"/>
      <c r="V431" s="161"/>
      <c r="W431" s="161"/>
      <c r="X431" s="161"/>
      <c r="Y431" s="161"/>
      <c r="Z431" s="161"/>
    </row>
    <row r="432" spans="1:26" ht="15.75" customHeight="1" x14ac:dyDescent="0.25">
      <c r="A432" s="99"/>
      <c r="B432" s="100"/>
      <c r="C432" s="99"/>
      <c r="D432" s="99"/>
      <c r="E432" s="99"/>
      <c r="F432" s="99"/>
      <c r="G432" s="99"/>
      <c r="H432" s="99"/>
      <c r="I432" s="99"/>
      <c r="J432" s="1123"/>
      <c r="K432" s="1123"/>
      <c r="L432" s="1123"/>
      <c r="M432" s="161"/>
      <c r="N432" s="1123"/>
      <c r="O432" s="161"/>
      <c r="P432" s="1123"/>
      <c r="Q432" s="161"/>
      <c r="R432" s="161"/>
      <c r="S432" s="161"/>
      <c r="T432" s="161"/>
      <c r="U432" s="161"/>
      <c r="V432" s="161"/>
      <c r="W432" s="161"/>
      <c r="X432" s="161"/>
      <c r="Y432" s="161"/>
      <c r="Z432" s="161"/>
    </row>
    <row r="433" spans="1:26" ht="15.75" customHeight="1" x14ac:dyDescent="0.25">
      <c r="A433" s="99"/>
      <c r="B433" s="100"/>
      <c r="C433" s="99"/>
      <c r="D433" s="99"/>
      <c r="E433" s="99"/>
      <c r="F433" s="99"/>
      <c r="G433" s="99"/>
      <c r="H433" s="99"/>
      <c r="I433" s="99"/>
      <c r="J433" s="1123"/>
      <c r="K433" s="1123"/>
      <c r="L433" s="1123"/>
      <c r="M433" s="161"/>
      <c r="N433" s="1123"/>
      <c r="O433" s="161"/>
      <c r="P433" s="1123"/>
      <c r="Q433" s="161"/>
      <c r="R433" s="161"/>
      <c r="S433" s="161"/>
      <c r="T433" s="161"/>
      <c r="U433" s="161"/>
      <c r="V433" s="161"/>
      <c r="W433" s="161"/>
      <c r="X433" s="161"/>
      <c r="Y433" s="161"/>
      <c r="Z433" s="161"/>
    </row>
    <row r="434" spans="1:26" ht="15.75" customHeight="1" x14ac:dyDescent="0.25">
      <c r="A434" s="99"/>
      <c r="B434" s="100"/>
      <c r="C434" s="99"/>
      <c r="D434" s="99"/>
      <c r="E434" s="99"/>
      <c r="F434" s="99"/>
      <c r="G434" s="99"/>
      <c r="H434" s="99"/>
      <c r="I434" s="99"/>
      <c r="J434" s="1123"/>
      <c r="K434" s="1123"/>
      <c r="L434" s="1123"/>
      <c r="M434" s="161"/>
      <c r="N434" s="1123"/>
      <c r="O434" s="161"/>
      <c r="P434" s="1123"/>
      <c r="Q434" s="161"/>
      <c r="R434" s="161"/>
      <c r="S434" s="161"/>
      <c r="T434" s="161"/>
      <c r="U434" s="161"/>
      <c r="V434" s="161"/>
      <c r="W434" s="161"/>
      <c r="X434" s="161"/>
      <c r="Y434" s="161"/>
      <c r="Z434" s="161"/>
    </row>
    <row r="435" spans="1:26" ht="15.75" customHeight="1" x14ac:dyDescent="0.25">
      <c r="A435" s="99"/>
      <c r="B435" s="100"/>
      <c r="C435" s="99"/>
      <c r="D435" s="99"/>
      <c r="E435" s="99"/>
      <c r="F435" s="99"/>
      <c r="G435" s="99"/>
      <c r="H435" s="99"/>
      <c r="I435" s="99"/>
      <c r="J435" s="1123"/>
      <c r="K435" s="1123"/>
      <c r="L435" s="1123"/>
      <c r="M435" s="161"/>
      <c r="N435" s="1123"/>
      <c r="O435" s="161"/>
      <c r="P435" s="1123"/>
      <c r="Q435" s="161"/>
      <c r="R435" s="161"/>
      <c r="S435" s="161"/>
      <c r="T435" s="161"/>
      <c r="U435" s="161"/>
      <c r="V435" s="161"/>
      <c r="W435" s="161"/>
      <c r="X435" s="161"/>
      <c r="Y435" s="161"/>
      <c r="Z435" s="161"/>
    </row>
    <row r="436" spans="1:26" ht="15.75" customHeight="1" x14ac:dyDescent="0.25">
      <c r="A436" s="99"/>
      <c r="B436" s="100"/>
      <c r="C436" s="99"/>
      <c r="D436" s="99"/>
      <c r="E436" s="99"/>
      <c r="F436" s="99"/>
      <c r="G436" s="99"/>
      <c r="H436" s="99"/>
      <c r="I436" s="99"/>
      <c r="J436" s="1123"/>
      <c r="K436" s="1123"/>
      <c r="L436" s="1123"/>
      <c r="M436" s="161"/>
      <c r="N436" s="1123"/>
      <c r="O436" s="161"/>
      <c r="P436" s="1123"/>
      <c r="Q436" s="161"/>
      <c r="R436" s="161"/>
      <c r="S436" s="161"/>
      <c r="T436" s="161"/>
      <c r="U436" s="161"/>
      <c r="V436" s="161"/>
      <c r="W436" s="161"/>
      <c r="X436" s="161"/>
      <c r="Y436" s="161"/>
      <c r="Z436" s="161"/>
    </row>
    <row r="437" spans="1:26" ht="15.75" customHeight="1" x14ac:dyDescent="0.25">
      <c r="A437" s="99"/>
      <c r="B437" s="100"/>
      <c r="C437" s="99"/>
      <c r="D437" s="99"/>
      <c r="E437" s="99"/>
      <c r="F437" s="99"/>
      <c r="G437" s="99"/>
      <c r="H437" s="99"/>
      <c r="I437" s="99"/>
      <c r="J437" s="1123"/>
      <c r="K437" s="1123"/>
      <c r="L437" s="1123"/>
      <c r="M437" s="161"/>
      <c r="N437" s="1123"/>
      <c r="O437" s="161"/>
      <c r="P437" s="1123"/>
      <c r="Q437" s="161"/>
      <c r="R437" s="161"/>
      <c r="S437" s="161"/>
      <c r="T437" s="161"/>
      <c r="U437" s="161"/>
      <c r="V437" s="161"/>
      <c r="W437" s="161"/>
      <c r="X437" s="161"/>
      <c r="Y437" s="161"/>
      <c r="Z437" s="161"/>
    </row>
    <row r="438" spans="1:26" ht="15.75" customHeight="1" x14ac:dyDescent="0.25">
      <c r="A438" s="99"/>
      <c r="B438" s="100"/>
      <c r="C438" s="99"/>
      <c r="D438" s="99"/>
      <c r="E438" s="99"/>
      <c r="F438" s="99"/>
      <c r="G438" s="99"/>
      <c r="H438" s="99"/>
      <c r="I438" s="99"/>
      <c r="J438" s="1123"/>
      <c r="K438" s="1123"/>
      <c r="L438" s="1123"/>
      <c r="M438" s="161"/>
      <c r="N438" s="1123"/>
      <c r="O438" s="161"/>
      <c r="P438" s="1123"/>
      <c r="Q438" s="161"/>
      <c r="R438" s="161"/>
      <c r="S438" s="161"/>
      <c r="T438" s="161"/>
      <c r="U438" s="161"/>
      <c r="V438" s="161"/>
      <c r="W438" s="161"/>
      <c r="X438" s="161"/>
      <c r="Y438" s="161"/>
      <c r="Z438" s="161"/>
    </row>
    <row r="439" spans="1:26" ht="15.75" customHeight="1" x14ac:dyDescent="0.25">
      <c r="A439" s="99"/>
      <c r="B439" s="100"/>
      <c r="C439" s="99"/>
      <c r="D439" s="99"/>
      <c r="E439" s="99"/>
      <c r="F439" s="99"/>
      <c r="G439" s="99"/>
      <c r="H439" s="99"/>
      <c r="I439" s="99"/>
      <c r="J439" s="1123"/>
      <c r="K439" s="1123"/>
      <c r="L439" s="1123"/>
      <c r="M439" s="161"/>
      <c r="N439" s="1123"/>
      <c r="O439" s="161"/>
      <c r="P439" s="1123"/>
      <c r="Q439" s="161"/>
      <c r="R439" s="161"/>
      <c r="S439" s="161"/>
      <c r="T439" s="161"/>
      <c r="U439" s="161"/>
      <c r="V439" s="161"/>
      <c r="W439" s="161"/>
      <c r="X439" s="161"/>
      <c r="Y439" s="161"/>
      <c r="Z439" s="161"/>
    </row>
    <row r="440" spans="1:26" ht="15.75" customHeight="1" x14ac:dyDescent="0.25">
      <c r="A440" s="99"/>
      <c r="B440" s="100"/>
      <c r="C440" s="99"/>
      <c r="D440" s="99"/>
      <c r="E440" s="99"/>
      <c r="F440" s="99"/>
      <c r="G440" s="99"/>
      <c r="H440" s="99"/>
      <c r="I440" s="99"/>
      <c r="J440" s="1123"/>
      <c r="K440" s="1123"/>
      <c r="L440" s="1123"/>
      <c r="M440" s="161"/>
      <c r="N440" s="1123"/>
      <c r="O440" s="161"/>
      <c r="P440" s="1123"/>
      <c r="Q440" s="161"/>
      <c r="R440" s="161"/>
      <c r="S440" s="161"/>
      <c r="T440" s="161"/>
      <c r="U440" s="161"/>
      <c r="V440" s="161"/>
      <c r="W440" s="161"/>
      <c r="X440" s="161"/>
      <c r="Y440" s="161"/>
      <c r="Z440" s="161"/>
    </row>
    <row r="441" spans="1:26" ht="15.75" customHeight="1" x14ac:dyDescent="0.25">
      <c r="A441" s="99"/>
      <c r="B441" s="100"/>
      <c r="C441" s="99"/>
      <c r="D441" s="99"/>
      <c r="E441" s="99"/>
      <c r="F441" s="99"/>
      <c r="G441" s="99"/>
      <c r="H441" s="99"/>
      <c r="I441" s="99"/>
      <c r="J441" s="1123"/>
      <c r="K441" s="1123"/>
      <c r="L441" s="1123"/>
      <c r="M441" s="161"/>
      <c r="N441" s="1123"/>
      <c r="O441" s="161"/>
      <c r="P441" s="1123"/>
      <c r="Q441" s="161"/>
      <c r="R441" s="161"/>
      <c r="S441" s="161"/>
      <c r="T441" s="161"/>
      <c r="U441" s="161"/>
      <c r="V441" s="161"/>
      <c r="W441" s="161"/>
      <c r="X441" s="161"/>
      <c r="Y441" s="161"/>
      <c r="Z441" s="161"/>
    </row>
    <row r="442" spans="1:26" ht="15.75" customHeight="1" x14ac:dyDescent="0.25">
      <c r="A442" s="99"/>
      <c r="B442" s="100"/>
      <c r="C442" s="99"/>
      <c r="D442" s="99"/>
      <c r="E442" s="99"/>
      <c r="F442" s="99"/>
      <c r="G442" s="99"/>
      <c r="H442" s="99"/>
      <c r="I442" s="99"/>
      <c r="J442" s="1123"/>
      <c r="K442" s="1123"/>
      <c r="L442" s="1123"/>
      <c r="M442" s="161"/>
      <c r="N442" s="1123"/>
      <c r="O442" s="161"/>
      <c r="P442" s="1123"/>
      <c r="Q442" s="161"/>
      <c r="R442" s="161"/>
      <c r="S442" s="161"/>
      <c r="T442" s="161"/>
      <c r="U442" s="161"/>
      <c r="V442" s="161"/>
      <c r="W442" s="161"/>
      <c r="X442" s="161"/>
      <c r="Y442" s="161"/>
      <c r="Z442" s="161"/>
    </row>
    <row r="443" spans="1:26" ht="15.75" customHeight="1" x14ac:dyDescent="0.25">
      <c r="A443" s="99"/>
      <c r="B443" s="100"/>
      <c r="C443" s="99"/>
      <c r="D443" s="99"/>
      <c r="E443" s="99"/>
      <c r="F443" s="99"/>
      <c r="G443" s="99"/>
      <c r="H443" s="99"/>
      <c r="I443" s="99"/>
      <c r="J443" s="1123"/>
      <c r="K443" s="1123"/>
      <c r="L443" s="1123"/>
      <c r="M443" s="161"/>
      <c r="N443" s="1123"/>
      <c r="O443" s="161"/>
      <c r="P443" s="1123"/>
      <c r="Q443" s="161"/>
      <c r="R443" s="161"/>
      <c r="S443" s="161"/>
      <c r="T443" s="161"/>
      <c r="U443" s="161"/>
      <c r="V443" s="161"/>
      <c r="W443" s="161"/>
      <c r="X443" s="161"/>
      <c r="Y443" s="161"/>
      <c r="Z443" s="161"/>
    </row>
    <row r="444" spans="1:26" ht="15.75" customHeight="1" x14ac:dyDescent="0.25">
      <c r="A444" s="99"/>
      <c r="B444" s="100"/>
      <c r="C444" s="99"/>
      <c r="D444" s="99"/>
      <c r="E444" s="99"/>
      <c r="F444" s="99"/>
      <c r="G444" s="99"/>
      <c r="H444" s="99"/>
      <c r="I444" s="99"/>
      <c r="J444" s="1123"/>
      <c r="K444" s="1123"/>
      <c r="L444" s="1123"/>
      <c r="M444" s="161"/>
      <c r="N444" s="1123"/>
      <c r="O444" s="161"/>
      <c r="P444" s="1123"/>
      <c r="Q444" s="161"/>
      <c r="R444" s="161"/>
      <c r="S444" s="161"/>
      <c r="T444" s="161"/>
      <c r="U444" s="161"/>
      <c r="V444" s="161"/>
      <c r="W444" s="161"/>
      <c r="X444" s="161"/>
      <c r="Y444" s="161"/>
      <c r="Z444" s="161"/>
    </row>
    <row r="445" spans="1:26" ht="15.75" customHeight="1" x14ac:dyDescent="0.25">
      <c r="A445" s="99"/>
      <c r="B445" s="100"/>
      <c r="C445" s="99"/>
      <c r="D445" s="99"/>
      <c r="E445" s="99"/>
      <c r="F445" s="99"/>
      <c r="G445" s="99"/>
      <c r="H445" s="99"/>
      <c r="I445" s="99"/>
      <c r="J445" s="1123"/>
      <c r="K445" s="1123"/>
      <c r="L445" s="1123"/>
      <c r="M445" s="161"/>
      <c r="N445" s="1123"/>
      <c r="O445" s="161"/>
      <c r="P445" s="1123"/>
      <c r="Q445" s="161"/>
      <c r="R445" s="161"/>
      <c r="S445" s="161"/>
      <c r="T445" s="161"/>
      <c r="U445" s="161"/>
      <c r="V445" s="161"/>
      <c r="W445" s="161"/>
      <c r="X445" s="161"/>
      <c r="Y445" s="161"/>
      <c r="Z445" s="161"/>
    </row>
    <row r="446" spans="1:26" ht="15.75" customHeight="1" x14ac:dyDescent="0.25">
      <c r="A446" s="99"/>
      <c r="B446" s="100"/>
      <c r="C446" s="99"/>
      <c r="D446" s="99"/>
      <c r="E446" s="99"/>
      <c r="F446" s="99"/>
      <c r="G446" s="99"/>
      <c r="H446" s="99"/>
      <c r="I446" s="99"/>
      <c r="J446" s="1123"/>
      <c r="K446" s="1123"/>
      <c r="L446" s="1123"/>
      <c r="M446" s="161"/>
      <c r="N446" s="1123"/>
      <c r="O446" s="161"/>
      <c r="P446" s="1123"/>
      <c r="Q446" s="161"/>
      <c r="R446" s="161"/>
      <c r="S446" s="161"/>
      <c r="T446" s="161"/>
      <c r="U446" s="161"/>
      <c r="V446" s="161"/>
      <c r="W446" s="161"/>
      <c r="X446" s="161"/>
      <c r="Y446" s="161"/>
      <c r="Z446" s="161"/>
    </row>
    <row r="447" spans="1:26" ht="15.75" customHeight="1" x14ac:dyDescent="0.25">
      <c r="A447" s="99"/>
      <c r="B447" s="100"/>
      <c r="C447" s="99"/>
      <c r="D447" s="99"/>
      <c r="E447" s="99"/>
      <c r="F447" s="99"/>
      <c r="G447" s="99"/>
      <c r="H447" s="99"/>
      <c r="I447" s="99"/>
      <c r="J447" s="1123"/>
      <c r="K447" s="1123"/>
      <c r="L447" s="1123"/>
      <c r="M447" s="161"/>
      <c r="N447" s="1123"/>
      <c r="O447" s="161"/>
      <c r="P447" s="1123"/>
      <c r="Q447" s="161"/>
      <c r="R447" s="161"/>
      <c r="S447" s="161"/>
      <c r="T447" s="161"/>
      <c r="U447" s="161"/>
      <c r="V447" s="161"/>
      <c r="W447" s="161"/>
      <c r="X447" s="161"/>
      <c r="Y447" s="161"/>
      <c r="Z447" s="161"/>
    </row>
    <row r="448" spans="1:26" ht="15.75" customHeight="1" x14ac:dyDescent="0.25">
      <c r="A448" s="99"/>
      <c r="B448" s="100"/>
      <c r="C448" s="99"/>
      <c r="D448" s="99"/>
      <c r="E448" s="99"/>
      <c r="F448" s="99"/>
      <c r="G448" s="99"/>
      <c r="H448" s="99"/>
      <c r="I448" s="99"/>
      <c r="J448" s="1123"/>
      <c r="K448" s="1123"/>
      <c r="L448" s="1123"/>
      <c r="M448" s="161"/>
      <c r="N448" s="1123"/>
      <c r="O448" s="161"/>
      <c r="P448" s="1123"/>
      <c r="Q448" s="161"/>
      <c r="R448" s="161"/>
      <c r="S448" s="161"/>
      <c r="T448" s="161"/>
      <c r="U448" s="161"/>
      <c r="V448" s="161"/>
      <c r="W448" s="161"/>
      <c r="X448" s="161"/>
      <c r="Y448" s="161"/>
      <c r="Z448" s="161"/>
    </row>
    <row r="449" spans="1:26" ht="15.75" customHeight="1" x14ac:dyDescent="0.25">
      <c r="A449" s="99"/>
      <c r="B449" s="100"/>
      <c r="C449" s="99"/>
      <c r="D449" s="99"/>
      <c r="E449" s="99"/>
      <c r="F449" s="99"/>
      <c r="G449" s="99"/>
      <c r="H449" s="99"/>
      <c r="I449" s="99"/>
      <c r="J449" s="1123"/>
      <c r="K449" s="1123"/>
      <c r="L449" s="1123"/>
      <c r="M449" s="161"/>
      <c r="N449" s="1123"/>
      <c r="O449" s="161"/>
      <c r="P449" s="1123"/>
      <c r="Q449" s="161"/>
      <c r="R449" s="161"/>
      <c r="S449" s="161"/>
      <c r="T449" s="161"/>
      <c r="U449" s="161"/>
      <c r="V449" s="161"/>
      <c r="W449" s="161"/>
      <c r="X449" s="161"/>
      <c r="Y449" s="161"/>
      <c r="Z449" s="161"/>
    </row>
    <row r="450" spans="1:26" ht="15.75" customHeight="1" x14ac:dyDescent="0.25">
      <c r="A450" s="99"/>
      <c r="B450" s="100"/>
      <c r="C450" s="99"/>
      <c r="D450" s="99"/>
      <c r="E450" s="99"/>
      <c r="F450" s="99"/>
      <c r="G450" s="99"/>
      <c r="H450" s="99"/>
      <c r="I450" s="99"/>
      <c r="J450" s="1123"/>
      <c r="K450" s="1123"/>
      <c r="L450" s="1123"/>
      <c r="M450" s="161"/>
      <c r="N450" s="1123"/>
      <c r="O450" s="161"/>
      <c r="P450" s="1123"/>
      <c r="Q450" s="161"/>
      <c r="R450" s="161"/>
      <c r="S450" s="161"/>
      <c r="T450" s="161"/>
      <c r="U450" s="161"/>
      <c r="V450" s="161"/>
      <c r="W450" s="161"/>
      <c r="X450" s="161"/>
      <c r="Y450" s="161"/>
      <c r="Z450" s="161"/>
    </row>
    <row r="451" spans="1:26" ht="15.75" customHeight="1" x14ac:dyDescent="0.25">
      <c r="A451" s="99"/>
      <c r="B451" s="100"/>
      <c r="C451" s="99"/>
      <c r="D451" s="99"/>
      <c r="E451" s="99"/>
      <c r="F451" s="99"/>
      <c r="G451" s="99"/>
      <c r="H451" s="99"/>
      <c r="I451" s="99"/>
      <c r="J451" s="1123"/>
      <c r="K451" s="1123"/>
      <c r="L451" s="1123"/>
      <c r="M451" s="161"/>
      <c r="N451" s="1123"/>
      <c r="O451" s="161"/>
      <c r="P451" s="1123"/>
      <c r="Q451" s="161"/>
      <c r="R451" s="161"/>
      <c r="S451" s="161"/>
      <c r="T451" s="161"/>
      <c r="U451" s="161"/>
      <c r="V451" s="161"/>
      <c r="W451" s="161"/>
      <c r="X451" s="161"/>
      <c r="Y451" s="161"/>
      <c r="Z451" s="161"/>
    </row>
    <row r="452" spans="1:26" ht="15.75" customHeight="1" x14ac:dyDescent="0.25">
      <c r="A452" s="99"/>
      <c r="B452" s="100"/>
      <c r="C452" s="99"/>
      <c r="D452" s="99"/>
      <c r="E452" s="99"/>
      <c r="F452" s="99"/>
      <c r="G452" s="99"/>
      <c r="H452" s="99"/>
      <c r="I452" s="99"/>
      <c r="J452" s="1123"/>
      <c r="K452" s="1123"/>
      <c r="L452" s="1123"/>
      <c r="M452" s="161"/>
      <c r="N452" s="1123"/>
      <c r="O452" s="161"/>
      <c r="P452" s="1123"/>
      <c r="Q452" s="161"/>
      <c r="R452" s="161"/>
      <c r="S452" s="161"/>
      <c r="T452" s="161"/>
      <c r="U452" s="161"/>
      <c r="V452" s="161"/>
      <c r="W452" s="161"/>
      <c r="X452" s="161"/>
      <c r="Y452" s="161"/>
      <c r="Z452" s="161"/>
    </row>
    <row r="453" spans="1:26" ht="15.75" customHeight="1" x14ac:dyDescent="0.25">
      <c r="A453" s="99"/>
      <c r="B453" s="100"/>
      <c r="C453" s="99"/>
      <c r="D453" s="99"/>
      <c r="E453" s="99"/>
      <c r="F453" s="99"/>
      <c r="G453" s="99"/>
      <c r="H453" s="99"/>
      <c r="I453" s="99"/>
      <c r="J453" s="1123"/>
      <c r="K453" s="1123"/>
      <c r="L453" s="1123"/>
      <c r="M453" s="161"/>
      <c r="N453" s="1123"/>
      <c r="O453" s="161"/>
      <c r="P453" s="1123"/>
      <c r="Q453" s="161"/>
      <c r="R453" s="161"/>
      <c r="S453" s="161"/>
      <c r="T453" s="161"/>
      <c r="U453" s="161"/>
      <c r="V453" s="161"/>
      <c r="W453" s="161"/>
      <c r="X453" s="161"/>
      <c r="Y453" s="161"/>
      <c r="Z453" s="161"/>
    </row>
    <row r="454" spans="1:26" ht="15.75" customHeight="1" x14ac:dyDescent="0.25">
      <c r="A454" s="99"/>
      <c r="B454" s="100"/>
      <c r="C454" s="99"/>
      <c r="D454" s="99"/>
      <c r="E454" s="99"/>
      <c r="F454" s="99"/>
      <c r="G454" s="99"/>
      <c r="H454" s="99"/>
      <c r="I454" s="99"/>
      <c r="J454" s="1123"/>
      <c r="K454" s="1123"/>
      <c r="L454" s="1123"/>
      <c r="M454" s="161"/>
      <c r="N454" s="1123"/>
      <c r="O454" s="161"/>
      <c r="P454" s="1123"/>
      <c r="Q454" s="161"/>
      <c r="R454" s="161"/>
      <c r="S454" s="161"/>
      <c r="T454" s="161"/>
      <c r="U454" s="161"/>
      <c r="V454" s="161"/>
      <c r="W454" s="161"/>
      <c r="X454" s="161"/>
      <c r="Y454" s="161"/>
      <c r="Z454" s="161"/>
    </row>
    <row r="455" spans="1:26" ht="15.75" customHeight="1" x14ac:dyDescent="0.25">
      <c r="A455" s="99"/>
      <c r="B455" s="100"/>
      <c r="C455" s="99"/>
      <c r="D455" s="99"/>
      <c r="E455" s="99"/>
      <c r="F455" s="99"/>
      <c r="G455" s="99"/>
      <c r="H455" s="99"/>
      <c r="I455" s="99"/>
      <c r="J455" s="1123"/>
      <c r="K455" s="1123"/>
      <c r="L455" s="1123"/>
      <c r="M455" s="161"/>
      <c r="N455" s="1123"/>
      <c r="O455" s="161"/>
      <c r="P455" s="1123"/>
      <c r="Q455" s="161"/>
      <c r="R455" s="161"/>
      <c r="S455" s="161"/>
      <c r="T455" s="161"/>
      <c r="U455" s="161"/>
      <c r="V455" s="161"/>
      <c r="W455" s="161"/>
      <c r="X455" s="161"/>
      <c r="Y455" s="161"/>
      <c r="Z455" s="161"/>
    </row>
    <row r="456" spans="1:26" ht="15.75" customHeight="1" x14ac:dyDescent="0.25">
      <c r="A456" s="99"/>
      <c r="B456" s="100"/>
      <c r="C456" s="99"/>
      <c r="D456" s="99"/>
      <c r="E456" s="99"/>
      <c r="F456" s="99"/>
      <c r="G456" s="99"/>
      <c r="H456" s="99"/>
      <c r="I456" s="99"/>
      <c r="J456" s="1123"/>
      <c r="K456" s="1123"/>
      <c r="L456" s="1123"/>
      <c r="M456" s="161"/>
      <c r="N456" s="1123"/>
      <c r="O456" s="161"/>
      <c r="P456" s="1123"/>
      <c r="Q456" s="161"/>
      <c r="R456" s="161"/>
      <c r="S456" s="161"/>
      <c r="T456" s="161"/>
      <c r="U456" s="161"/>
      <c r="V456" s="161"/>
      <c r="W456" s="161"/>
      <c r="X456" s="161"/>
      <c r="Y456" s="161"/>
      <c r="Z456" s="161"/>
    </row>
    <row r="457" spans="1:26" ht="15.75" customHeight="1" x14ac:dyDescent="0.25">
      <c r="A457" s="99"/>
      <c r="B457" s="100"/>
      <c r="C457" s="99"/>
      <c r="D457" s="99"/>
      <c r="E457" s="99"/>
      <c r="F457" s="99"/>
      <c r="G457" s="99"/>
      <c r="H457" s="99"/>
      <c r="I457" s="99"/>
      <c r="J457" s="1123"/>
      <c r="K457" s="1123"/>
      <c r="L457" s="1123"/>
      <c r="M457" s="161"/>
      <c r="N457" s="1123"/>
      <c r="O457" s="161"/>
      <c r="P457" s="1123"/>
      <c r="Q457" s="161"/>
      <c r="R457" s="161"/>
      <c r="S457" s="161"/>
      <c r="T457" s="161"/>
      <c r="U457" s="161"/>
      <c r="V457" s="161"/>
      <c r="W457" s="161"/>
      <c r="X457" s="161"/>
      <c r="Y457" s="161"/>
      <c r="Z457" s="161"/>
    </row>
    <row r="458" spans="1:26" ht="15.75" customHeight="1" x14ac:dyDescent="0.25">
      <c r="A458" s="99"/>
      <c r="B458" s="100"/>
      <c r="C458" s="99"/>
      <c r="D458" s="99"/>
      <c r="E458" s="99"/>
      <c r="F458" s="99"/>
      <c r="G458" s="99"/>
      <c r="H458" s="99"/>
      <c r="I458" s="99"/>
      <c r="J458" s="1123"/>
      <c r="K458" s="1123"/>
      <c r="L458" s="1123"/>
      <c r="M458" s="161"/>
      <c r="N458" s="1123"/>
      <c r="O458" s="161"/>
      <c r="P458" s="1123"/>
      <c r="Q458" s="161"/>
      <c r="R458" s="161"/>
      <c r="S458" s="161"/>
      <c r="T458" s="161"/>
      <c r="U458" s="161"/>
      <c r="V458" s="161"/>
      <c r="W458" s="161"/>
      <c r="X458" s="161"/>
      <c r="Y458" s="161"/>
      <c r="Z458" s="161"/>
    </row>
    <row r="459" spans="1:26" ht="15.75" customHeight="1" x14ac:dyDescent="0.25">
      <c r="A459" s="99"/>
      <c r="B459" s="100"/>
      <c r="C459" s="99"/>
      <c r="D459" s="99"/>
      <c r="E459" s="99"/>
      <c r="F459" s="99"/>
      <c r="G459" s="99"/>
      <c r="H459" s="99"/>
      <c r="I459" s="99"/>
      <c r="J459" s="1123"/>
      <c r="K459" s="1123"/>
      <c r="L459" s="1123"/>
      <c r="M459" s="161"/>
      <c r="N459" s="1123"/>
      <c r="O459" s="161"/>
      <c r="P459" s="1123"/>
      <c r="Q459" s="161"/>
      <c r="R459" s="161"/>
      <c r="S459" s="161"/>
      <c r="T459" s="161"/>
      <c r="U459" s="161"/>
      <c r="V459" s="161"/>
      <c r="W459" s="161"/>
      <c r="X459" s="161"/>
      <c r="Y459" s="161"/>
      <c r="Z459" s="161"/>
    </row>
    <row r="460" spans="1:26" ht="15.75" customHeight="1" x14ac:dyDescent="0.25">
      <c r="A460" s="99"/>
      <c r="B460" s="100"/>
      <c r="C460" s="99"/>
      <c r="D460" s="99"/>
      <c r="E460" s="99"/>
      <c r="F460" s="99"/>
      <c r="G460" s="99"/>
      <c r="H460" s="99"/>
      <c r="I460" s="99"/>
      <c r="J460" s="1123"/>
      <c r="K460" s="1123"/>
      <c r="L460" s="1123"/>
      <c r="M460" s="161"/>
      <c r="N460" s="1123"/>
      <c r="O460" s="161"/>
      <c r="P460" s="1123"/>
      <c r="Q460" s="161"/>
      <c r="R460" s="161"/>
      <c r="S460" s="161"/>
      <c r="T460" s="161"/>
      <c r="U460" s="161"/>
      <c r="V460" s="161"/>
      <c r="W460" s="161"/>
      <c r="X460" s="161"/>
      <c r="Y460" s="161"/>
      <c r="Z460" s="161"/>
    </row>
    <row r="461" spans="1:26" ht="15.75" customHeight="1" x14ac:dyDescent="0.25">
      <c r="A461" s="99"/>
      <c r="B461" s="100"/>
      <c r="C461" s="99"/>
      <c r="D461" s="99"/>
      <c r="E461" s="99"/>
      <c r="F461" s="99"/>
      <c r="G461" s="99"/>
      <c r="H461" s="99"/>
      <c r="I461" s="99"/>
      <c r="J461" s="1123"/>
      <c r="K461" s="1123"/>
      <c r="L461" s="1123"/>
      <c r="M461" s="161"/>
      <c r="N461" s="1123"/>
      <c r="O461" s="161"/>
      <c r="P461" s="1123"/>
      <c r="Q461" s="161"/>
      <c r="R461" s="161"/>
      <c r="S461" s="161"/>
      <c r="T461" s="161"/>
      <c r="U461" s="161"/>
      <c r="V461" s="161"/>
      <c r="W461" s="161"/>
      <c r="X461" s="161"/>
      <c r="Y461" s="161"/>
      <c r="Z461" s="161"/>
    </row>
    <row r="462" spans="1:26" ht="15.75" customHeight="1" x14ac:dyDescent="0.25">
      <c r="A462" s="99"/>
      <c r="B462" s="100"/>
      <c r="C462" s="99"/>
      <c r="D462" s="99"/>
      <c r="E462" s="99"/>
      <c r="F462" s="99"/>
      <c r="G462" s="99"/>
      <c r="H462" s="99"/>
      <c r="I462" s="99"/>
      <c r="J462" s="1123"/>
      <c r="K462" s="1123"/>
      <c r="L462" s="1123"/>
      <c r="M462" s="161"/>
      <c r="N462" s="1123"/>
      <c r="O462" s="161"/>
      <c r="P462" s="1123"/>
      <c r="Q462" s="161"/>
      <c r="R462" s="161"/>
      <c r="S462" s="161"/>
      <c r="T462" s="161"/>
      <c r="U462" s="161"/>
      <c r="V462" s="161"/>
      <c r="W462" s="161"/>
      <c r="X462" s="161"/>
      <c r="Y462" s="161"/>
      <c r="Z462" s="161"/>
    </row>
    <row r="463" spans="1:26" ht="15.75" customHeight="1" x14ac:dyDescent="0.25">
      <c r="A463" s="99"/>
      <c r="B463" s="100"/>
      <c r="C463" s="99"/>
      <c r="D463" s="99"/>
      <c r="E463" s="99"/>
      <c r="F463" s="99"/>
      <c r="G463" s="99"/>
      <c r="H463" s="99"/>
      <c r="I463" s="99"/>
      <c r="J463" s="1123"/>
      <c r="K463" s="1123"/>
      <c r="L463" s="1123"/>
      <c r="M463" s="161"/>
      <c r="N463" s="1123"/>
      <c r="O463" s="161"/>
      <c r="P463" s="1123"/>
      <c r="Q463" s="161"/>
      <c r="R463" s="161"/>
      <c r="S463" s="161"/>
      <c r="T463" s="161"/>
      <c r="U463" s="161"/>
      <c r="V463" s="161"/>
      <c r="W463" s="161"/>
      <c r="X463" s="161"/>
      <c r="Y463" s="161"/>
      <c r="Z463" s="161"/>
    </row>
    <row r="464" spans="1:26" ht="15.75" customHeight="1" x14ac:dyDescent="0.25">
      <c r="A464" s="99"/>
      <c r="B464" s="100"/>
      <c r="C464" s="99"/>
      <c r="D464" s="99"/>
      <c r="E464" s="99"/>
      <c r="F464" s="99"/>
      <c r="G464" s="99"/>
      <c r="H464" s="99"/>
      <c r="I464" s="99"/>
      <c r="J464" s="1123"/>
      <c r="K464" s="1123"/>
      <c r="L464" s="1123"/>
      <c r="M464" s="161"/>
      <c r="N464" s="1123"/>
      <c r="O464" s="161"/>
      <c r="P464" s="1123"/>
      <c r="Q464" s="161"/>
      <c r="R464" s="161"/>
      <c r="S464" s="161"/>
      <c r="T464" s="161"/>
      <c r="U464" s="161"/>
      <c r="V464" s="161"/>
      <c r="W464" s="161"/>
      <c r="X464" s="161"/>
      <c r="Y464" s="161"/>
      <c r="Z464" s="161"/>
    </row>
    <row r="465" spans="1:26" ht="15.75" customHeight="1" x14ac:dyDescent="0.25">
      <c r="A465" s="99"/>
      <c r="B465" s="100"/>
      <c r="C465" s="99"/>
      <c r="D465" s="99"/>
      <c r="E465" s="99"/>
      <c r="F465" s="99"/>
      <c r="G465" s="99"/>
      <c r="H465" s="99"/>
      <c r="I465" s="99"/>
      <c r="J465" s="1123"/>
      <c r="K465" s="1123"/>
      <c r="L465" s="1123"/>
      <c r="M465" s="161"/>
      <c r="N465" s="1123"/>
      <c r="O465" s="161"/>
      <c r="P465" s="1123"/>
      <c r="Q465" s="161"/>
      <c r="R465" s="161"/>
      <c r="S465" s="161"/>
      <c r="T465" s="161"/>
      <c r="U465" s="161"/>
      <c r="V465" s="161"/>
      <c r="W465" s="161"/>
      <c r="X465" s="161"/>
      <c r="Y465" s="161"/>
      <c r="Z465" s="161"/>
    </row>
    <row r="466" spans="1:26" ht="15.75" customHeight="1" x14ac:dyDescent="0.25">
      <c r="A466" s="99"/>
      <c r="B466" s="100"/>
      <c r="C466" s="99"/>
      <c r="D466" s="99"/>
      <c r="E466" s="99"/>
      <c r="F466" s="99"/>
      <c r="G466" s="99"/>
      <c r="H466" s="99"/>
      <c r="I466" s="99"/>
      <c r="J466" s="1123"/>
      <c r="K466" s="1123"/>
      <c r="L466" s="1123"/>
      <c r="M466" s="161"/>
      <c r="N466" s="1123"/>
      <c r="O466" s="161"/>
      <c r="P466" s="1123"/>
      <c r="Q466" s="161"/>
      <c r="R466" s="161"/>
      <c r="S466" s="161"/>
      <c r="T466" s="161"/>
      <c r="U466" s="161"/>
      <c r="V466" s="161"/>
      <c r="W466" s="161"/>
      <c r="X466" s="161"/>
      <c r="Y466" s="161"/>
      <c r="Z466" s="161"/>
    </row>
    <row r="467" spans="1:26" ht="15.75" customHeight="1" x14ac:dyDescent="0.25">
      <c r="A467" s="99"/>
      <c r="B467" s="100"/>
      <c r="C467" s="99"/>
      <c r="D467" s="99"/>
      <c r="E467" s="99"/>
      <c r="F467" s="99"/>
      <c r="G467" s="99"/>
      <c r="H467" s="99"/>
      <c r="I467" s="99"/>
      <c r="J467" s="1123"/>
      <c r="K467" s="1123"/>
      <c r="L467" s="1123"/>
      <c r="M467" s="161"/>
      <c r="N467" s="1123"/>
      <c r="O467" s="161"/>
      <c r="P467" s="1123"/>
      <c r="Q467" s="161"/>
      <c r="R467" s="161"/>
      <c r="S467" s="161"/>
      <c r="T467" s="161"/>
      <c r="U467" s="161"/>
      <c r="V467" s="161"/>
      <c r="W467" s="161"/>
      <c r="X467" s="161"/>
      <c r="Y467" s="161"/>
      <c r="Z467" s="161"/>
    </row>
    <row r="468" spans="1:26" ht="15.75" customHeight="1" x14ac:dyDescent="0.25">
      <c r="A468" s="99"/>
      <c r="B468" s="100"/>
      <c r="C468" s="99"/>
      <c r="D468" s="99"/>
      <c r="E468" s="99"/>
      <c r="F468" s="99"/>
      <c r="G468" s="99"/>
      <c r="H468" s="99"/>
      <c r="I468" s="99"/>
      <c r="J468" s="1123"/>
      <c r="K468" s="1123"/>
      <c r="L468" s="1123"/>
      <c r="M468" s="161"/>
      <c r="N468" s="1123"/>
      <c r="O468" s="161"/>
      <c r="P468" s="1123"/>
      <c r="Q468" s="161"/>
      <c r="R468" s="161"/>
      <c r="S468" s="161"/>
      <c r="T468" s="161"/>
      <c r="U468" s="161"/>
      <c r="V468" s="161"/>
      <c r="W468" s="161"/>
      <c r="X468" s="161"/>
      <c r="Y468" s="161"/>
      <c r="Z468" s="161"/>
    </row>
    <row r="469" spans="1:26" ht="15.75" customHeight="1" x14ac:dyDescent="0.25">
      <c r="A469" s="99"/>
      <c r="B469" s="100"/>
      <c r="C469" s="99"/>
      <c r="D469" s="99"/>
      <c r="E469" s="99"/>
      <c r="F469" s="99"/>
      <c r="G469" s="99"/>
      <c r="H469" s="99"/>
      <c r="I469" s="99"/>
      <c r="J469" s="1123"/>
      <c r="K469" s="1123"/>
      <c r="L469" s="1123"/>
      <c r="M469" s="161"/>
      <c r="N469" s="1123"/>
      <c r="O469" s="161"/>
      <c r="P469" s="1123"/>
      <c r="Q469" s="161"/>
      <c r="R469" s="161"/>
      <c r="S469" s="161"/>
      <c r="T469" s="161"/>
      <c r="U469" s="161"/>
      <c r="V469" s="161"/>
      <c r="W469" s="161"/>
      <c r="X469" s="161"/>
      <c r="Y469" s="161"/>
      <c r="Z469" s="161"/>
    </row>
    <row r="470" spans="1:26" ht="15.75" customHeight="1" x14ac:dyDescent="0.25">
      <c r="A470" s="99"/>
      <c r="B470" s="100"/>
      <c r="C470" s="99"/>
      <c r="D470" s="99"/>
      <c r="E470" s="99"/>
      <c r="F470" s="99"/>
      <c r="G470" s="99"/>
      <c r="H470" s="99"/>
      <c r="I470" s="99"/>
      <c r="J470" s="1123"/>
      <c r="K470" s="1123"/>
      <c r="L470" s="1123"/>
      <c r="M470" s="161"/>
      <c r="N470" s="1123"/>
      <c r="O470" s="161"/>
      <c r="P470" s="1123"/>
      <c r="Q470" s="161"/>
      <c r="R470" s="161"/>
      <c r="S470" s="161"/>
      <c r="T470" s="161"/>
      <c r="U470" s="161"/>
      <c r="V470" s="161"/>
      <c r="W470" s="161"/>
      <c r="X470" s="161"/>
      <c r="Y470" s="161"/>
      <c r="Z470" s="161"/>
    </row>
    <row r="471" spans="1:26" ht="15.75" customHeight="1" x14ac:dyDescent="0.25">
      <c r="A471" s="99"/>
      <c r="B471" s="100"/>
      <c r="C471" s="99"/>
      <c r="D471" s="99"/>
      <c r="E471" s="99"/>
      <c r="F471" s="99"/>
      <c r="G471" s="99"/>
      <c r="H471" s="99"/>
      <c r="I471" s="99"/>
      <c r="J471" s="1123"/>
      <c r="K471" s="1123"/>
      <c r="L471" s="1123"/>
      <c r="M471" s="161"/>
      <c r="N471" s="1123"/>
      <c r="O471" s="161"/>
      <c r="P471" s="1123"/>
      <c r="Q471" s="161"/>
      <c r="R471" s="161"/>
      <c r="S471" s="161"/>
      <c r="T471" s="161"/>
      <c r="U471" s="161"/>
      <c r="V471" s="161"/>
      <c r="W471" s="161"/>
      <c r="X471" s="161"/>
      <c r="Y471" s="161"/>
      <c r="Z471" s="161"/>
    </row>
    <row r="472" spans="1:26" ht="15.75" customHeight="1" x14ac:dyDescent="0.25">
      <c r="A472" s="99"/>
      <c r="B472" s="100"/>
      <c r="C472" s="99"/>
      <c r="D472" s="99"/>
      <c r="E472" s="99"/>
      <c r="F472" s="99"/>
      <c r="G472" s="99"/>
      <c r="H472" s="99"/>
      <c r="I472" s="99"/>
      <c r="J472" s="1123"/>
      <c r="K472" s="1123"/>
      <c r="L472" s="1123"/>
      <c r="M472" s="161"/>
      <c r="N472" s="1123"/>
      <c r="O472" s="161"/>
      <c r="P472" s="1123"/>
      <c r="Q472" s="161"/>
      <c r="R472" s="161"/>
      <c r="S472" s="161"/>
      <c r="T472" s="161"/>
      <c r="U472" s="161"/>
      <c r="V472" s="161"/>
      <c r="W472" s="161"/>
      <c r="X472" s="161"/>
      <c r="Y472" s="161"/>
      <c r="Z472" s="161"/>
    </row>
    <row r="473" spans="1:26" ht="15.75" customHeight="1" x14ac:dyDescent="0.25">
      <c r="A473" s="99"/>
      <c r="B473" s="100"/>
      <c r="C473" s="99"/>
      <c r="D473" s="99"/>
      <c r="E473" s="99"/>
      <c r="F473" s="99"/>
      <c r="G473" s="99"/>
      <c r="H473" s="99"/>
      <c r="I473" s="99"/>
      <c r="J473" s="1123"/>
      <c r="K473" s="1123"/>
      <c r="L473" s="1123"/>
      <c r="M473" s="161"/>
      <c r="N473" s="1123"/>
      <c r="O473" s="161"/>
      <c r="P473" s="1123"/>
      <c r="Q473" s="161"/>
      <c r="R473" s="161"/>
      <c r="S473" s="161"/>
      <c r="T473" s="161"/>
      <c r="U473" s="161"/>
      <c r="V473" s="161"/>
      <c r="W473" s="161"/>
      <c r="X473" s="161"/>
      <c r="Y473" s="161"/>
      <c r="Z473" s="161"/>
    </row>
    <row r="474" spans="1:26" ht="15.75" customHeight="1" x14ac:dyDescent="0.25">
      <c r="A474" s="99"/>
      <c r="B474" s="100"/>
      <c r="C474" s="99"/>
      <c r="D474" s="99"/>
      <c r="E474" s="99"/>
      <c r="F474" s="99"/>
      <c r="G474" s="99"/>
      <c r="H474" s="99"/>
      <c r="I474" s="99"/>
      <c r="J474" s="1123"/>
      <c r="K474" s="1123"/>
      <c r="L474" s="1123"/>
      <c r="M474" s="161"/>
      <c r="N474" s="1123"/>
      <c r="O474" s="161"/>
      <c r="P474" s="1123"/>
      <c r="Q474" s="161"/>
      <c r="R474" s="161"/>
      <c r="S474" s="161"/>
      <c r="T474" s="161"/>
      <c r="U474" s="161"/>
      <c r="V474" s="161"/>
      <c r="W474" s="161"/>
      <c r="X474" s="161"/>
      <c r="Y474" s="161"/>
      <c r="Z474" s="161"/>
    </row>
    <row r="475" spans="1:26" ht="15.75" customHeight="1" x14ac:dyDescent="0.25">
      <c r="A475" s="99"/>
      <c r="B475" s="100"/>
      <c r="C475" s="99"/>
      <c r="D475" s="99"/>
      <c r="E475" s="99"/>
      <c r="F475" s="99"/>
      <c r="G475" s="99"/>
      <c r="H475" s="99"/>
      <c r="I475" s="99"/>
      <c r="J475" s="1123"/>
      <c r="K475" s="1123"/>
      <c r="L475" s="1123"/>
      <c r="M475" s="161"/>
      <c r="N475" s="1123"/>
      <c r="O475" s="161"/>
      <c r="P475" s="1123"/>
      <c r="Q475" s="161"/>
      <c r="R475" s="161"/>
      <c r="S475" s="161"/>
      <c r="T475" s="161"/>
      <c r="U475" s="161"/>
      <c r="V475" s="161"/>
      <c r="W475" s="161"/>
      <c r="X475" s="161"/>
      <c r="Y475" s="161"/>
      <c r="Z475" s="161"/>
    </row>
    <row r="476" spans="1:26" ht="15.75" customHeight="1" x14ac:dyDescent="0.25">
      <c r="A476" s="99"/>
      <c r="B476" s="100"/>
      <c r="C476" s="99"/>
      <c r="D476" s="99"/>
      <c r="E476" s="99"/>
      <c r="F476" s="99"/>
      <c r="G476" s="99"/>
      <c r="H476" s="99"/>
      <c r="I476" s="99"/>
      <c r="J476" s="1123"/>
      <c r="K476" s="1123"/>
      <c r="L476" s="1123"/>
      <c r="M476" s="161"/>
      <c r="N476" s="1123"/>
      <c r="O476" s="161"/>
      <c r="P476" s="1123"/>
      <c r="Q476" s="161"/>
      <c r="R476" s="161"/>
      <c r="S476" s="161"/>
      <c r="T476" s="161"/>
      <c r="U476" s="161"/>
      <c r="V476" s="161"/>
      <c r="W476" s="161"/>
      <c r="X476" s="161"/>
      <c r="Y476" s="161"/>
      <c r="Z476" s="161"/>
    </row>
    <row r="477" spans="1:26" ht="15.75" customHeight="1" x14ac:dyDescent="0.25">
      <c r="A477" s="99"/>
      <c r="B477" s="100"/>
      <c r="C477" s="99"/>
      <c r="D477" s="99"/>
      <c r="E477" s="99"/>
      <c r="F477" s="99"/>
      <c r="G477" s="99"/>
      <c r="H477" s="99"/>
      <c r="I477" s="99"/>
      <c r="J477" s="1123"/>
      <c r="K477" s="1123"/>
      <c r="L477" s="1123"/>
      <c r="M477" s="161"/>
      <c r="N477" s="1123"/>
      <c r="O477" s="161"/>
      <c r="P477" s="1123"/>
      <c r="Q477" s="161"/>
      <c r="R477" s="161"/>
      <c r="S477" s="161"/>
      <c r="T477" s="161"/>
      <c r="U477" s="161"/>
      <c r="V477" s="161"/>
      <c r="W477" s="161"/>
      <c r="X477" s="161"/>
      <c r="Y477" s="161"/>
      <c r="Z477" s="161"/>
    </row>
    <row r="478" spans="1:26" ht="15.75" customHeight="1" x14ac:dyDescent="0.25">
      <c r="A478" s="99"/>
      <c r="B478" s="100"/>
      <c r="C478" s="99"/>
      <c r="D478" s="99"/>
      <c r="E478" s="99"/>
      <c r="F478" s="99"/>
      <c r="G478" s="99"/>
      <c r="H478" s="99"/>
      <c r="I478" s="99"/>
      <c r="J478" s="1123"/>
      <c r="K478" s="1123"/>
      <c r="L478" s="1123"/>
      <c r="M478" s="161"/>
      <c r="N478" s="1123"/>
      <c r="O478" s="161"/>
      <c r="P478" s="1123"/>
      <c r="Q478" s="161"/>
      <c r="R478" s="161"/>
      <c r="S478" s="161"/>
      <c r="T478" s="161"/>
      <c r="U478" s="161"/>
      <c r="V478" s="161"/>
      <c r="W478" s="161"/>
      <c r="X478" s="161"/>
      <c r="Y478" s="161"/>
      <c r="Z478" s="161"/>
    </row>
    <row r="479" spans="1:26" ht="15.75" customHeight="1" x14ac:dyDescent="0.25">
      <c r="A479" s="99"/>
      <c r="B479" s="100"/>
      <c r="C479" s="99"/>
      <c r="D479" s="99"/>
      <c r="E479" s="99"/>
      <c r="F479" s="99"/>
      <c r="G479" s="99"/>
      <c r="H479" s="99"/>
      <c r="I479" s="99"/>
      <c r="J479" s="1123"/>
      <c r="K479" s="1123"/>
      <c r="L479" s="1123"/>
      <c r="M479" s="161"/>
      <c r="N479" s="1123"/>
      <c r="O479" s="161"/>
      <c r="P479" s="1123"/>
      <c r="Q479" s="161"/>
      <c r="R479" s="161"/>
      <c r="S479" s="161"/>
      <c r="T479" s="161"/>
      <c r="U479" s="161"/>
      <c r="V479" s="161"/>
      <c r="W479" s="161"/>
      <c r="X479" s="161"/>
      <c r="Y479" s="161"/>
      <c r="Z479" s="161"/>
    </row>
    <row r="480" spans="1:26" ht="15.75" customHeight="1" x14ac:dyDescent="0.25">
      <c r="A480" s="99"/>
      <c r="B480" s="100"/>
      <c r="C480" s="99"/>
      <c r="D480" s="99"/>
      <c r="E480" s="99"/>
      <c r="F480" s="99"/>
      <c r="G480" s="99"/>
      <c r="H480" s="99"/>
      <c r="I480" s="99"/>
      <c r="J480" s="1123"/>
      <c r="K480" s="1123"/>
      <c r="L480" s="1123"/>
      <c r="M480" s="161"/>
      <c r="N480" s="1123"/>
      <c r="O480" s="161"/>
      <c r="P480" s="1123"/>
      <c r="Q480" s="161"/>
      <c r="R480" s="161"/>
      <c r="S480" s="161"/>
      <c r="T480" s="161"/>
      <c r="U480" s="161"/>
      <c r="V480" s="161"/>
      <c r="W480" s="161"/>
      <c r="X480" s="161"/>
      <c r="Y480" s="161"/>
      <c r="Z480" s="161"/>
    </row>
    <row r="481" spans="1:26" ht="15.75" customHeight="1" x14ac:dyDescent="0.25">
      <c r="A481" s="99"/>
      <c r="B481" s="100"/>
      <c r="C481" s="99"/>
      <c r="D481" s="99"/>
      <c r="E481" s="99"/>
      <c r="F481" s="99"/>
      <c r="G481" s="99"/>
      <c r="H481" s="99"/>
      <c r="I481" s="99"/>
      <c r="J481" s="1123"/>
      <c r="K481" s="1123"/>
      <c r="L481" s="1123"/>
      <c r="M481" s="161"/>
      <c r="N481" s="1123"/>
      <c r="O481" s="161"/>
      <c r="P481" s="1123"/>
      <c r="Q481" s="161"/>
      <c r="R481" s="161"/>
      <c r="S481" s="161"/>
      <c r="T481" s="161"/>
      <c r="U481" s="161"/>
      <c r="V481" s="161"/>
      <c r="W481" s="161"/>
      <c r="X481" s="161"/>
      <c r="Y481" s="161"/>
      <c r="Z481" s="161"/>
    </row>
    <row r="482" spans="1:26" ht="15.75" customHeight="1" x14ac:dyDescent="0.25">
      <c r="A482" s="99"/>
      <c r="B482" s="100"/>
      <c r="C482" s="99"/>
      <c r="D482" s="99"/>
      <c r="E482" s="99"/>
      <c r="F482" s="99"/>
      <c r="G482" s="99"/>
      <c r="H482" s="99"/>
      <c r="I482" s="99"/>
      <c r="J482" s="1123"/>
      <c r="K482" s="1123"/>
      <c r="L482" s="1123"/>
      <c r="M482" s="161"/>
      <c r="N482" s="1123"/>
      <c r="O482" s="161"/>
      <c r="P482" s="1123"/>
      <c r="Q482" s="161"/>
      <c r="R482" s="161"/>
      <c r="S482" s="161"/>
      <c r="T482" s="161"/>
      <c r="U482" s="161"/>
      <c r="V482" s="161"/>
      <c r="W482" s="161"/>
      <c r="X482" s="161"/>
      <c r="Y482" s="161"/>
      <c r="Z482" s="161"/>
    </row>
    <row r="483" spans="1:26" ht="15.75" customHeight="1" x14ac:dyDescent="0.25">
      <c r="A483" s="99"/>
      <c r="B483" s="100"/>
      <c r="C483" s="99"/>
      <c r="D483" s="99"/>
      <c r="E483" s="99"/>
      <c r="F483" s="99"/>
      <c r="G483" s="99"/>
      <c r="H483" s="99"/>
      <c r="I483" s="99"/>
      <c r="J483" s="1123"/>
      <c r="K483" s="1123"/>
      <c r="L483" s="1123"/>
      <c r="M483" s="161"/>
      <c r="N483" s="1123"/>
      <c r="O483" s="161"/>
      <c r="P483" s="1123"/>
      <c r="Q483" s="161"/>
      <c r="R483" s="161"/>
      <c r="S483" s="161"/>
      <c r="T483" s="161"/>
      <c r="U483" s="161"/>
      <c r="V483" s="161"/>
      <c r="W483" s="161"/>
      <c r="X483" s="161"/>
      <c r="Y483" s="161"/>
      <c r="Z483" s="161"/>
    </row>
    <row r="484" spans="1:26" ht="15.75" customHeight="1" x14ac:dyDescent="0.25">
      <c r="A484" s="99"/>
      <c r="B484" s="100"/>
      <c r="C484" s="99"/>
      <c r="D484" s="99"/>
      <c r="E484" s="99"/>
      <c r="F484" s="99"/>
      <c r="G484" s="99"/>
      <c r="H484" s="99"/>
      <c r="I484" s="99"/>
      <c r="J484" s="1123"/>
      <c r="K484" s="1123"/>
      <c r="L484" s="1123"/>
      <c r="M484" s="161"/>
      <c r="N484" s="1123"/>
      <c r="O484" s="161"/>
      <c r="P484" s="1123"/>
      <c r="Q484" s="161"/>
      <c r="R484" s="161"/>
      <c r="S484" s="161"/>
      <c r="T484" s="161"/>
      <c r="U484" s="161"/>
      <c r="V484" s="161"/>
      <c r="W484" s="161"/>
      <c r="X484" s="161"/>
      <c r="Y484" s="161"/>
      <c r="Z484" s="161"/>
    </row>
    <row r="485" spans="1:26" ht="15.75" customHeight="1" x14ac:dyDescent="0.25">
      <c r="A485" s="99"/>
      <c r="B485" s="100"/>
      <c r="C485" s="99"/>
      <c r="D485" s="99"/>
      <c r="E485" s="99"/>
      <c r="F485" s="99"/>
      <c r="G485" s="99"/>
      <c r="H485" s="99"/>
      <c r="I485" s="99"/>
      <c r="J485" s="1123"/>
      <c r="K485" s="1123"/>
      <c r="L485" s="1123"/>
      <c r="M485" s="161"/>
      <c r="N485" s="1123"/>
      <c r="O485" s="161"/>
      <c r="P485" s="1123"/>
      <c r="Q485" s="161"/>
      <c r="R485" s="161"/>
      <c r="S485" s="161"/>
      <c r="T485" s="161"/>
      <c r="U485" s="161"/>
      <c r="V485" s="161"/>
      <c r="W485" s="161"/>
      <c r="X485" s="161"/>
      <c r="Y485" s="161"/>
      <c r="Z485" s="161"/>
    </row>
    <row r="486" spans="1:26" ht="15.75" customHeight="1" x14ac:dyDescent="0.25">
      <c r="A486" s="99"/>
      <c r="B486" s="100"/>
      <c r="C486" s="99"/>
      <c r="D486" s="99"/>
      <c r="E486" s="99"/>
      <c r="F486" s="99"/>
      <c r="G486" s="99"/>
      <c r="H486" s="99"/>
      <c r="I486" s="99"/>
      <c r="J486" s="1123"/>
      <c r="K486" s="1123"/>
      <c r="L486" s="1123"/>
      <c r="M486" s="161"/>
      <c r="N486" s="1123"/>
      <c r="O486" s="161"/>
      <c r="P486" s="1123"/>
      <c r="Q486" s="161"/>
      <c r="R486" s="161"/>
      <c r="S486" s="161"/>
      <c r="T486" s="161"/>
      <c r="U486" s="161"/>
      <c r="V486" s="161"/>
      <c r="W486" s="161"/>
      <c r="X486" s="161"/>
      <c r="Y486" s="161"/>
      <c r="Z486" s="161"/>
    </row>
    <row r="487" spans="1:26" ht="15.75" customHeight="1" x14ac:dyDescent="0.25">
      <c r="A487" s="99"/>
      <c r="B487" s="100"/>
      <c r="C487" s="99"/>
      <c r="D487" s="99"/>
      <c r="E487" s="99"/>
      <c r="F487" s="99"/>
      <c r="G487" s="99"/>
      <c r="H487" s="99"/>
      <c r="I487" s="99"/>
      <c r="J487" s="1123"/>
      <c r="K487" s="1123"/>
      <c r="L487" s="1123"/>
      <c r="M487" s="161"/>
      <c r="N487" s="1123"/>
      <c r="O487" s="161"/>
      <c r="P487" s="1123"/>
      <c r="Q487" s="161"/>
      <c r="R487" s="161"/>
      <c r="S487" s="161"/>
      <c r="T487" s="161"/>
      <c r="U487" s="161"/>
      <c r="V487" s="161"/>
      <c r="W487" s="161"/>
      <c r="X487" s="161"/>
      <c r="Y487" s="161"/>
      <c r="Z487" s="161"/>
    </row>
    <row r="488" spans="1:26" ht="15.75" customHeight="1" x14ac:dyDescent="0.25">
      <c r="A488" s="99"/>
      <c r="B488" s="100"/>
      <c r="C488" s="99"/>
      <c r="D488" s="99"/>
      <c r="E488" s="99"/>
      <c r="F488" s="99"/>
      <c r="G488" s="99"/>
      <c r="H488" s="99"/>
      <c r="I488" s="99"/>
      <c r="J488" s="1123"/>
      <c r="K488" s="1123"/>
      <c r="L488" s="1123"/>
      <c r="M488" s="161"/>
      <c r="N488" s="1123"/>
      <c r="O488" s="161"/>
      <c r="P488" s="1123"/>
      <c r="Q488" s="161"/>
      <c r="R488" s="161"/>
      <c r="S488" s="161"/>
      <c r="T488" s="161"/>
      <c r="U488" s="161"/>
      <c r="V488" s="161"/>
      <c r="W488" s="161"/>
      <c r="X488" s="161"/>
      <c r="Y488" s="161"/>
      <c r="Z488" s="161"/>
    </row>
    <row r="489" spans="1:26" ht="15.75" customHeight="1" x14ac:dyDescent="0.25">
      <c r="A489" s="99"/>
      <c r="B489" s="100"/>
      <c r="C489" s="99"/>
      <c r="D489" s="99"/>
      <c r="E489" s="99"/>
      <c r="F489" s="99"/>
      <c r="G489" s="99"/>
      <c r="H489" s="99"/>
      <c r="I489" s="99"/>
      <c r="J489" s="1123"/>
      <c r="K489" s="1123"/>
      <c r="L489" s="1123"/>
      <c r="M489" s="161"/>
      <c r="N489" s="1123"/>
      <c r="O489" s="161"/>
      <c r="P489" s="1123"/>
      <c r="Q489" s="161"/>
      <c r="R489" s="161"/>
      <c r="S489" s="161"/>
      <c r="T489" s="161"/>
      <c r="U489" s="161"/>
      <c r="V489" s="161"/>
      <c r="W489" s="161"/>
      <c r="X489" s="161"/>
      <c r="Y489" s="161"/>
      <c r="Z489" s="161"/>
    </row>
    <row r="490" spans="1:26" ht="15.75" customHeight="1" x14ac:dyDescent="0.25">
      <c r="A490" s="99"/>
      <c r="B490" s="100"/>
      <c r="C490" s="99"/>
      <c r="D490" s="99"/>
      <c r="E490" s="99"/>
      <c r="F490" s="99"/>
      <c r="G490" s="99"/>
      <c r="H490" s="99"/>
      <c r="I490" s="99"/>
      <c r="J490" s="1123"/>
      <c r="K490" s="1123"/>
      <c r="L490" s="1123"/>
      <c r="M490" s="161"/>
      <c r="N490" s="1123"/>
      <c r="O490" s="161"/>
      <c r="P490" s="1123"/>
      <c r="Q490" s="161"/>
      <c r="R490" s="161"/>
      <c r="S490" s="161"/>
      <c r="T490" s="161"/>
      <c r="U490" s="161"/>
      <c r="V490" s="161"/>
      <c r="W490" s="161"/>
      <c r="X490" s="161"/>
      <c r="Y490" s="161"/>
      <c r="Z490" s="161"/>
    </row>
    <row r="491" spans="1:26" ht="15.75" customHeight="1" x14ac:dyDescent="0.25">
      <c r="A491" s="99"/>
      <c r="B491" s="100"/>
      <c r="C491" s="99"/>
      <c r="D491" s="99"/>
      <c r="E491" s="99"/>
      <c r="F491" s="99"/>
      <c r="G491" s="99"/>
      <c r="H491" s="99"/>
      <c r="I491" s="99"/>
      <c r="J491" s="1123"/>
      <c r="K491" s="1123"/>
      <c r="L491" s="1123"/>
      <c r="M491" s="161"/>
      <c r="N491" s="1123"/>
      <c r="O491" s="161"/>
      <c r="P491" s="1123"/>
      <c r="Q491" s="161"/>
      <c r="R491" s="161"/>
      <c r="S491" s="161"/>
      <c r="T491" s="161"/>
      <c r="U491" s="161"/>
      <c r="V491" s="161"/>
      <c r="W491" s="161"/>
      <c r="X491" s="161"/>
      <c r="Y491" s="161"/>
      <c r="Z491" s="161"/>
    </row>
    <row r="492" spans="1:26" ht="15.75" customHeight="1" x14ac:dyDescent="0.25">
      <c r="A492" s="99"/>
      <c r="B492" s="100"/>
      <c r="C492" s="99"/>
      <c r="D492" s="99"/>
      <c r="E492" s="99"/>
      <c r="F492" s="99"/>
      <c r="G492" s="99"/>
      <c r="H492" s="99"/>
      <c r="I492" s="99"/>
      <c r="J492" s="1123"/>
      <c r="K492" s="1123"/>
      <c r="L492" s="1123"/>
      <c r="M492" s="161"/>
      <c r="N492" s="1123"/>
      <c r="O492" s="161"/>
      <c r="P492" s="1123"/>
      <c r="Q492" s="161"/>
      <c r="R492" s="161"/>
      <c r="S492" s="161"/>
      <c r="T492" s="161"/>
      <c r="U492" s="161"/>
      <c r="V492" s="161"/>
      <c r="W492" s="161"/>
      <c r="X492" s="161"/>
      <c r="Y492" s="161"/>
      <c r="Z492" s="161"/>
    </row>
    <row r="493" spans="1:26" ht="15.75" customHeight="1" x14ac:dyDescent="0.25">
      <c r="A493" s="99"/>
      <c r="B493" s="100"/>
      <c r="C493" s="99"/>
      <c r="D493" s="99"/>
      <c r="E493" s="99"/>
      <c r="F493" s="99"/>
      <c r="G493" s="99"/>
      <c r="H493" s="99"/>
      <c r="I493" s="99"/>
      <c r="J493" s="1123"/>
      <c r="K493" s="1123"/>
      <c r="L493" s="1123"/>
      <c r="M493" s="161"/>
      <c r="N493" s="1123"/>
      <c r="O493" s="161"/>
      <c r="P493" s="1123"/>
      <c r="Q493" s="161"/>
      <c r="R493" s="161"/>
      <c r="S493" s="161"/>
      <c r="T493" s="161"/>
      <c r="U493" s="161"/>
      <c r="V493" s="161"/>
      <c r="W493" s="161"/>
      <c r="X493" s="161"/>
      <c r="Y493" s="161"/>
      <c r="Z493" s="161"/>
    </row>
    <row r="494" spans="1:26" ht="15.75" customHeight="1" x14ac:dyDescent="0.25">
      <c r="A494" s="99"/>
      <c r="B494" s="100"/>
      <c r="C494" s="99"/>
      <c r="D494" s="99"/>
      <c r="E494" s="99"/>
      <c r="F494" s="99"/>
      <c r="G494" s="99"/>
      <c r="H494" s="99"/>
      <c r="I494" s="99"/>
      <c r="J494" s="1123"/>
      <c r="K494" s="1123"/>
      <c r="L494" s="1123"/>
      <c r="M494" s="161"/>
      <c r="N494" s="1123"/>
      <c r="O494" s="161"/>
      <c r="P494" s="1123"/>
      <c r="Q494" s="161"/>
      <c r="R494" s="161"/>
      <c r="S494" s="161"/>
      <c r="T494" s="161"/>
      <c r="U494" s="161"/>
      <c r="V494" s="161"/>
      <c r="W494" s="161"/>
      <c r="X494" s="161"/>
      <c r="Y494" s="161"/>
      <c r="Z494" s="161"/>
    </row>
    <row r="495" spans="1:26" ht="15.75" customHeight="1" x14ac:dyDescent="0.25">
      <c r="A495" s="99"/>
      <c r="B495" s="100"/>
      <c r="C495" s="99"/>
      <c r="D495" s="99"/>
      <c r="E495" s="99"/>
      <c r="F495" s="99"/>
      <c r="G495" s="99"/>
      <c r="H495" s="99"/>
      <c r="I495" s="99"/>
      <c r="J495" s="1123"/>
      <c r="K495" s="1123"/>
      <c r="L495" s="1123"/>
      <c r="M495" s="161"/>
      <c r="N495" s="1123"/>
      <c r="O495" s="161"/>
      <c r="P495" s="1123"/>
      <c r="Q495" s="161"/>
      <c r="R495" s="161"/>
      <c r="S495" s="161"/>
      <c r="T495" s="161"/>
      <c r="U495" s="161"/>
      <c r="V495" s="161"/>
      <c r="W495" s="161"/>
      <c r="X495" s="161"/>
      <c r="Y495" s="161"/>
      <c r="Z495" s="161"/>
    </row>
    <row r="496" spans="1:26" ht="15.75" customHeight="1" x14ac:dyDescent="0.25">
      <c r="A496" s="99"/>
      <c r="B496" s="100"/>
      <c r="C496" s="99"/>
      <c r="D496" s="99"/>
      <c r="E496" s="99"/>
      <c r="F496" s="99"/>
      <c r="G496" s="99"/>
      <c r="H496" s="99"/>
      <c r="I496" s="99"/>
      <c r="J496" s="1123"/>
      <c r="K496" s="1123"/>
      <c r="L496" s="1123"/>
      <c r="M496" s="161"/>
      <c r="N496" s="1123"/>
      <c r="O496" s="161"/>
      <c r="P496" s="1123"/>
      <c r="Q496" s="161"/>
      <c r="R496" s="161"/>
      <c r="S496" s="161"/>
      <c r="T496" s="161"/>
      <c r="U496" s="161"/>
      <c r="V496" s="161"/>
      <c r="W496" s="161"/>
      <c r="X496" s="161"/>
      <c r="Y496" s="161"/>
      <c r="Z496" s="161"/>
    </row>
    <row r="497" spans="1:26" ht="15.75" customHeight="1" x14ac:dyDescent="0.25">
      <c r="A497" s="99"/>
      <c r="B497" s="100"/>
      <c r="C497" s="99"/>
      <c r="D497" s="99"/>
      <c r="E497" s="99"/>
      <c r="F497" s="99"/>
      <c r="G497" s="99"/>
      <c r="H497" s="99"/>
      <c r="I497" s="99"/>
      <c r="J497" s="1123"/>
      <c r="K497" s="1123"/>
      <c r="L497" s="1123"/>
      <c r="M497" s="161"/>
      <c r="N497" s="1123"/>
      <c r="O497" s="161"/>
      <c r="P497" s="1123"/>
      <c r="Q497" s="161"/>
      <c r="R497" s="161"/>
      <c r="S497" s="161"/>
      <c r="T497" s="161"/>
      <c r="U497" s="161"/>
      <c r="V497" s="161"/>
      <c r="W497" s="161"/>
      <c r="X497" s="161"/>
      <c r="Y497" s="161"/>
      <c r="Z497" s="161"/>
    </row>
    <row r="498" spans="1:26" ht="15.75" customHeight="1" x14ac:dyDescent="0.25">
      <c r="A498" s="99"/>
      <c r="B498" s="100"/>
      <c r="C498" s="99"/>
      <c r="D498" s="99"/>
      <c r="E498" s="99"/>
      <c r="F498" s="99"/>
      <c r="G498" s="99"/>
      <c r="H498" s="99"/>
      <c r="I498" s="99"/>
      <c r="J498" s="1123"/>
      <c r="K498" s="1123"/>
      <c r="L498" s="1123"/>
      <c r="M498" s="161"/>
      <c r="N498" s="1123"/>
      <c r="O498" s="161"/>
      <c r="P498" s="1123"/>
      <c r="Q498" s="161"/>
      <c r="R498" s="161"/>
      <c r="S498" s="161"/>
      <c r="T498" s="161"/>
      <c r="U498" s="161"/>
      <c r="V498" s="161"/>
      <c r="W498" s="161"/>
      <c r="X498" s="161"/>
      <c r="Y498" s="161"/>
      <c r="Z498" s="161"/>
    </row>
    <row r="499" spans="1:26" ht="15.75" customHeight="1" x14ac:dyDescent="0.25">
      <c r="A499" s="99"/>
      <c r="B499" s="100"/>
      <c r="C499" s="99"/>
      <c r="D499" s="99"/>
      <c r="E499" s="99"/>
      <c r="F499" s="99"/>
      <c r="G499" s="99"/>
      <c r="H499" s="99"/>
      <c r="I499" s="99"/>
      <c r="J499" s="1123"/>
      <c r="K499" s="1123"/>
      <c r="L499" s="1123"/>
      <c r="M499" s="161"/>
      <c r="N499" s="1123"/>
      <c r="O499" s="161"/>
      <c r="P499" s="1123"/>
      <c r="Q499" s="161"/>
      <c r="R499" s="161"/>
      <c r="S499" s="161"/>
      <c r="T499" s="161"/>
      <c r="U499" s="161"/>
      <c r="V499" s="161"/>
      <c r="W499" s="161"/>
      <c r="X499" s="161"/>
      <c r="Y499" s="161"/>
      <c r="Z499" s="161"/>
    </row>
    <row r="500" spans="1:26" ht="15.75" customHeight="1" x14ac:dyDescent="0.25">
      <c r="A500" s="99"/>
      <c r="B500" s="100"/>
      <c r="C500" s="99"/>
      <c r="D500" s="99"/>
      <c r="E500" s="99"/>
      <c r="F500" s="99"/>
      <c r="G500" s="99"/>
      <c r="H500" s="99"/>
      <c r="I500" s="99"/>
      <c r="J500" s="1123"/>
      <c r="K500" s="1123"/>
      <c r="L500" s="1123"/>
      <c r="M500" s="161"/>
      <c r="N500" s="1123"/>
      <c r="O500" s="161"/>
      <c r="P500" s="1123"/>
      <c r="Q500" s="161"/>
      <c r="R500" s="161"/>
      <c r="S500" s="161"/>
      <c r="T500" s="161"/>
      <c r="U500" s="161"/>
      <c r="V500" s="161"/>
      <c r="W500" s="161"/>
      <c r="X500" s="161"/>
      <c r="Y500" s="161"/>
      <c r="Z500" s="161"/>
    </row>
    <row r="501" spans="1:26" ht="15.75" customHeight="1" x14ac:dyDescent="0.25">
      <c r="A501" s="99"/>
      <c r="B501" s="100"/>
      <c r="C501" s="99"/>
      <c r="D501" s="99"/>
      <c r="E501" s="99"/>
      <c r="F501" s="99"/>
      <c r="G501" s="99"/>
      <c r="H501" s="99"/>
      <c r="I501" s="99"/>
      <c r="J501" s="1123"/>
      <c r="K501" s="1123"/>
      <c r="L501" s="1123"/>
      <c r="M501" s="161"/>
      <c r="N501" s="1123"/>
      <c r="O501" s="161"/>
      <c r="P501" s="1123"/>
      <c r="Q501" s="161"/>
      <c r="R501" s="161"/>
      <c r="S501" s="161"/>
      <c r="T501" s="161"/>
      <c r="U501" s="161"/>
      <c r="V501" s="161"/>
      <c r="W501" s="161"/>
      <c r="X501" s="161"/>
      <c r="Y501" s="161"/>
      <c r="Z501" s="161"/>
    </row>
    <row r="502" spans="1:26" ht="15.75" customHeight="1" x14ac:dyDescent="0.25">
      <c r="A502" s="99"/>
      <c r="B502" s="100"/>
      <c r="C502" s="99"/>
      <c r="D502" s="99"/>
      <c r="E502" s="99"/>
      <c r="F502" s="99"/>
      <c r="G502" s="99"/>
      <c r="H502" s="99"/>
      <c r="I502" s="99"/>
      <c r="J502" s="1123"/>
      <c r="K502" s="1123"/>
      <c r="L502" s="1123"/>
      <c r="M502" s="161"/>
      <c r="N502" s="1123"/>
      <c r="O502" s="161"/>
      <c r="P502" s="1123"/>
      <c r="Q502" s="161"/>
      <c r="R502" s="161"/>
      <c r="S502" s="161"/>
      <c r="T502" s="161"/>
      <c r="U502" s="161"/>
      <c r="V502" s="161"/>
      <c r="W502" s="161"/>
      <c r="X502" s="161"/>
      <c r="Y502" s="161"/>
      <c r="Z502" s="161"/>
    </row>
    <row r="503" spans="1:26" ht="15.75" customHeight="1" x14ac:dyDescent="0.25">
      <c r="A503" s="99"/>
      <c r="B503" s="100"/>
      <c r="C503" s="99"/>
      <c r="D503" s="99"/>
      <c r="E503" s="99"/>
      <c r="F503" s="99"/>
      <c r="G503" s="99"/>
      <c r="H503" s="99"/>
      <c r="I503" s="99"/>
      <c r="J503" s="1123"/>
      <c r="K503" s="1123"/>
      <c r="L503" s="1123"/>
      <c r="M503" s="161"/>
      <c r="N503" s="1123"/>
      <c r="O503" s="161"/>
      <c r="P503" s="1123"/>
      <c r="Q503" s="161"/>
      <c r="R503" s="161"/>
      <c r="S503" s="161"/>
      <c r="T503" s="161"/>
      <c r="U503" s="161"/>
      <c r="V503" s="161"/>
      <c r="W503" s="161"/>
      <c r="X503" s="161"/>
      <c r="Y503" s="161"/>
      <c r="Z503" s="161"/>
    </row>
    <row r="504" spans="1:26" ht="15.75" customHeight="1" x14ac:dyDescent="0.25">
      <c r="A504" s="99"/>
      <c r="B504" s="100"/>
      <c r="C504" s="99"/>
      <c r="D504" s="99"/>
      <c r="E504" s="99"/>
      <c r="F504" s="99"/>
      <c r="G504" s="99"/>
      <c r="H504" s="99"/>
      <c r="I504" s="99"/>
      <c r="J504" s="1123"/>
      <c r="K504" s="1123"/>
      <c r="L504" s="1123"/>
      <c r="M504" s="161"/>
      <c r="N504" s="1123"/>
      <c r="O504" s="161"/>
      <c r="P504" s="1123"/>
      <c r="Q504" s="161"/>
      <c r="R504" s="161"/>
      <c r="S504" s="161"/>
      <c r="T504" s="161"/>
      <c r="U504" s="161"/>
      <c r="V504" s="161"/>
      <c r="W504" s="161"/>
      <c r="X504" s="161"/>
      <c r="Y504" s="161"/>
      <c r="Z504" s="161"/>
    </row>
    <row r="505" spans="1:26" ht="15.75" customHeight="1" x14ac:dyDescent="0.25">
      <c r="A505" s="99"/>
      <c r="B505" s="100"/>
      <c r="C505" s="99"/>
      <c r="D505" s="99"/>
      <c r="E505" s="99"/>
      <c r="F505" s="99"/>
      <c r="G505" s="99"/>
      <c r="H505" s="99"/>
      <c r="I505" s="99"/>
      <c r="J505" s="1123"/>
      <c r="K505" s="1123"/>
      <c r="L505" s="1123"/>
      <c r="M505" s="161"/>
      <c r="N505" s="1123"/>
      <c r="O505" s="161"/>
      <c r="P505" s="1123"/>
      <c r="Q505" s="161"/>
      <c r="R505" s="161"/>
      <c r="S505" s="161"/>
      <c r="T505" s="161"/>
      <c r="U505" s="161"/>
      <c r="V505" s="161"/>
      <c r="W505" s="161"/>
      <c r="X505" s="161"/>
      <c r="Y505" s="161"/>
      <c r="Z505" s="161"/>
    </row>
    <row r="506" spans="1:26" ht="15.75" customHeight="1" x14ac:dyDescent="0.25">
      <c r="A506" s="99"/>
      <c r="B506" s="100"/>
      <c r="C506" s="99"/>
      <c r="D506" s="99"/>
      <c r="E506" s="99"/>
      <c r="F506" s="99"/>
      <c r="G506" s="99"/>
      <c r="H506" s="99"/>
      <c r="I506" s="99"/>
      <c r="J506" s="1123"/>
      <c r="K506" s="1123"/>
      <c r="L506" s="1123"/>
      <c r="M506" s="161"/>
      <c r="N506" s="1123"/>
      <c r="O506" s="161"/>
      <c r="P506" s="1123"/>
      <c r="Q506" s="161"/>
      <c r="R506" s="161"/>
      <c r="S506" s="161"/>
      <c r="T506" s="161"/>
      <c r="U506" s="161"/>
      <c r="V506" s="161"/>
      <c r="W506" s="161"/>
      <c r="X506" s="161"/>
      <c r="Y506" s="161"/>
      <c r="Z506" s="161"/>
    </row>
    <row r="507" spans="1:26" ht="15.75" customHeight="1" x14ac:dyDescent="0.25">
      <c r="A507" s="99"/>
      <c r="B507" s="100"/>
      <c r="C507" s="99"/>
      <c r="D507" s="99"/>
      <c r="E507" s="99"/>
      <c r="F507" s="99"/>
      <c r="G507" s="99"/>
      <c r="H507" s="99"/>
      <c r="I507" s="99"/>
      <c r="J507" s="1123"/>
      <c r="K507" s="1123"/>
      <c r="L507" s="1123"/>
      <c r="M507" s="161"/>
      <c r="N507" s="1123"/>
      <c r="O507" s="161"/>
      <c r="P507" s="1123"/>
      <c r="Q507" s="161"/>
      <c r="R507" s="161"/>
      <c r="S507" s="161"/>
      <c r="T507" s="161"/>
      <c r="U507" s="161"/>
      <c r="V507" s="161"/>
      <c r="W507" s="161"/>
      <c r="X507" s="161"/>
      <c r="Y507" s="161"/>
      <c r="Z507" s="161"/>
    </row>
    <row r="508" spans="1:26" ht="15.75" customHeight="1" x14ac:dyDescent="0.25">
      <c r="A508" s="99"/>
      <c r="B508" s="100"/>
      <c r="C508" s="99"/>
      <c r="D508" s="99"/>
      <c r="E508" s="99"/>
      <c r="F508" s="99"/>
      <c r="G508" s="99"/>
      <c r="H508" s="99"/>
      <c r="I508" s="99"/>
      <c r="J508" s="1123"/>
      <c r="K508" s="1123"/>
      <c r="L508" s="1123"/>
      <c r="M508" s="161"/>
      <c r="N508" s="1123"/>
      <c r="O508" s="161"/>
      <c r="P508" s="1123"/>
      <c r="Q508" s="161"/>
      <c r="R508" s="161"/>
      <c r="S508" s="161"/>
      <c r="T508" s="161"/>
      <c r="U508" s="161"/>
      <c r="V508" s="161"/>
      <c r="W508" s="161"/>
      <c r="X508" s="161"/>
      <c r="Y508" s="161"/>
      <c r="Z508" s="161"/>
    </row>
    <row r="509" spans="1:26" ht="15.75" customHeight="1" x14ac:dyDescent="0.25">
      <c r="A509" s="99"/>
      <c r="B509" s="100"/>
      <c r="C509" s="99"/>
      <c r="D509" s="99"/>
      <c r="E509" s="99"/>
      <c r="F509" s="99"/>
      <c r="G509" s="99"/>
      <c r="H509" s="99"/>
      <c r="I509" s="99"/>
      <c r="J509" s="1123"/>
      <c r="K509" s="1123"/>
      <c r="L509" s="1123"/>
      <c r="M509" s="161"/>
      <c r="N509" s="1123"/>
      <c r="O509" s="161"/>
      <c r="P509" s="1123"/>
      <c r="Q509" s="161"/>
      <c r="R509" s="161"/>
      <c r="S509" s="161"/>
      <c r="T509" s="161"/>
      <c r="U509" s="161"/>
      <c r="V509" s="161"/>
      <c r="W509" s="161"/>
      <c r="X509" s="161"/>
      <c r="Y509" s="161"/>
      <c r="Z509" s="161"/>
    </row>
    <row r="510" spans="1:26" ht="15.75" customHeight="1" x14ac:dyDescent="0.25">
      <c r="A510" s="99"/>
      <c r="B510" s="100"/>
      <c r="C510" s="99"/>
      <c r="D510" s="99"/>
      <c r="E510" s="99"/>
      <c r="F510" s="99"/>
      <c r="G510" s="99"/>
      <c r="H510" s="99"/>
      <c r="I510" s="99"/>
      <c r="J510" s="1123"/>
      <c r="K510" s="1123"/>
      <c r="L510" s="1123"/>
      <c r="M510" s="161"/>
      <c r="N510" s="1123"/>
      <c r="O510" s="161"/>
      <c r="P510" s="1123"/>
      <c r="Q510" s="161"/>
      <c r="R510" s="161"/>
      <c r="S510" s="161"/>
      <c r="T510" s="161"/>
      <c r="U510" s="161"/>
      <c r="V510" s="161"/>
      <c r="W510" s="161"/>
      <c r="X510" s="161"/>
      <c r="Y510" s="161"/>
      <c r="Z510" s="161"/>
    </row>
    <row r="511" spans="1:26" ht="15.75" customHeight="1" x14ac:dyDescent="0.25">
      <c r="A511" s="99"/>
      <c r="B511" s="100"/>
      <c r="C511" s="99"/>
      <c r="D511" s="99"/>
      <c r="E511" s="99"/>
      <c r="F511" s="99"/>
      <c r="G511" s="99"/>
      <c r="H511" s="99"/>
      <c r="I511" s="99"/>
      <c r="J511" s="1123"/>
      <c r="K511" s="1123"/>
      <c r="L511" s="1123"/>
      <c r="M511" s="161"/>
      <c r="N511" s="1123"/>
      <c r="O511" s="161"/>
      <c r="P511" s="1123"/>
      <c r="Q511" s="161"/>
      <c r="R511" s="161"/>
      <c r="S511" s="161"/>
      <c r="T511" s="161"/>
      <c r="U511" s="161"/>
      <c r="V511" s="161"/>
      <c r="W511" s="161"/>
      <c r="X511" s="161"/>
      <c r="Y511" s="161"/>
      <c r="Z511" s="161"/>
    </row>
    <row r="512" spans="1:26" ht="15.75" customHeight="1" x14ac:dyDescent="0.25">
      <c r="A512" s="99"/>
      <c r="B512" s="100"/>
      <c r="C512" s="99"/>
      <c r="D512" s="99"/>
      <c r="E512" s="99"/>
      <c r="F512" s="99"/>
      <c r="G512" s="99"/>
      <c r="H512" s="99"/>
      <c r="I512" s="99"/>
      <c r="J512" s="1123"/>
      <c r="K512" s="1123"/>
      <c r="L512" s="1123"/>
      <c r="M512" s="161"/>
      <c r="N512" s="1123"/>
      <c r="O512" s="161"/>
      <c r="P512" s="1123"/>
      <c r="Q512" s="161"/>
      <c r="R512" s="161"/>
      <c r="S512" s="161"/>
      <c r="T512" s="161"/>
      <c r="U512" s="161"/>
      <c r="V512" s="161"/>
      <c r="W512" s="161"/>
      <c r="X512" s="161"/>
      <c r="Y512" s="161"/>
      <c r="Z512" s="161"/>
    </row>
    <row r="513" spans="1:26" ht="15.75" customHeight="1" x14ac:dyDescent="0.25">
      <c r="A513" s="99"/>
      <c r="B513" s="100"/>
      <c r="C513" s="99"/>
      <c r="D513" s="99"/>
      <c r="E513" s="99"/>
      <c r="F513" s="99"/>
      <c r="G513" s="99"/>
      <c r="H513" s="99"/>
      <c r="I513" s="99"/>
      <c r="J513" s="1123"/>
      <c r="K513" s="1123"/>
      <c r="L513" s="1123"/>
      <c r="M513" s="161"/>
      <c r="N513" s="1123"/>
      <c r="O513" s="161"/>
      <c r="P513" s="1123"/>
      <c r="Q513" s="161"/>
      <c r="R513" s="161"/>
      <c r="S513" s="161"/>
      <c r="T513" s="161"/>
      <c r="U513" s="161"/>
      <c r="V513" s="161"/>
      <c r="W513" s="161"/>
      <c r="X513" s="161"/>
      <c r="Y513" s="161"/>
      <c r="Z513" s="161"/>
    </row>
    <row r="514" spans="1:26" ht="15.75" customHeight="1" x14ac:dyDescent="0.25">
      <c r="A514" s="99"/>
      <c r="B514" s="100"/>
      <c r="C514" s="99"/>
      <c r="D514" s="99"/>
      <c r="E514" s="99"/>
      <c r="F514" s="99"/>
      <c r="G514" s="99"/>
      <c r="H514" s="99"/>
      <c r="I514" s="99"/>
      <c r="J514" s="1123"/>
      <c r="K514" s="1123"/>
      <c r="L514" s="1123"/>
      <c r="M514" s="161"/>
      <c r="N514" s="1123"/>
      <c r="O514" s="161"/>
      <c r="P514" s="1123"/>
      <c r="Q514" s="161"/>
      <c r="R514" s="161"/>
      <c r="S514" s="161"/>
      <c r="T514" s="161"/>
      <c r="U514" s="161"/>
      <c r="V514" s="161"/>
      <c r="W514" s="161"/>
      <c r="X514" s="161"/>
      <c r="Y514" s="161"/>
      <c r="Z514" s="161"/>
    </row>
    <row r="515" spans="1:26" ht="15.75" customHeight="1" x14ac:dyDescent="0.25">
      <c r="A515" s="99"/>
      <c r="B515" s="100"/>
      <c r="C515" s="99"/>
      <c r="D515" s="99"/>
      <c r="E515" s="99"/>
      <c r="F515" s="99"/>
      <c r="G515" s="99"/>
      <c r="H515" s="99"/>
      <c r="I515" s="99"/>
      <c r="J515" s="1123"/>
      <c r="K515" s="1123"/>
      <c r="L515" s="1123"/>
      <c r="M515" s="161"/>
      <c r="N515" s="1123"/>
      <c r="O515" s="161"/>
      <c r="P515" s="1123"/>
      <c r="Q515" s="161"/>
      <c r="R515" s="161"/>
      <c r="S515" s="161"/>
      <c r="T515" s="161"/>
      <c r="U515" s="161"/>
      <c r="V515" s="161"/>
      <c r="W515" s="161"/>
      <c r="X515" s="161"/>
      <c r="Y515" s="161"/>
      <c r="Z515" s="161"/>
    </row>
    <row r="516" spans="1:26" ht="15.75" customHeight="1" x14ac:dyDescent="0.25">
      <c r="A516" s="99"/>
      <c r="B516" s="100"/>
      <c r="C516" s="99"/>
      <c r="D516" s="99"/>
      <c r="E516" s="99"/>
      <c r="F516" s="99"/>
      <c r="G516" s="99"/>
      <c r="H516" s="99"/>
      <c r="I516" s="99"/>
      <c r="J516" s="1123"/>
      <c r="K516" s="1123"/>
      <c r="L516" s="1123"/>
      <c r="M516" s="161"/>
      <c r="N516" s="1123"/>
      <c r="O516" s="161"/>
      <c r="P516" s="1123"/>
      <c r="Q516" s="161"/>
      <c r="R516" s="161"/>
      <c r="S516" s="161"/>
      <c r="T516" s="161"/>
      <c r="U516" s="161"/>
      <c r="V516" s="161"/>
      <c r="W516" s="161"/>
      <c r="X516" s="161"/>
      <c r="Y516" s="161"/>
      <c r="Z516" s="161"/>
    </row>
    <row r="517" spans="1:26" ht="15.75" customHeight="1" x14ac:dyDescent="0.25">
      <c r="A517" s="99"/>
      <c r="B517" s="100"/>
      <c r="C517" s="99"/>
      <c r="D517" s="99"/>
      <c r="E517" s="99"/>
      <c r="F517" s="99"/>
      <c r="G517" s="99"/>
      <c r="H517" s="99"/>
      <c r="I517" s="99"/>
      <c r="J517" s="1123"/>
      <c r="K517" s="1123"/>
      <c r="L517" s="1123"/>
      <c r="M517" s="161"/>
      <c r="N517" s="1123"/>
      <c r="O517" s="161"/>
      <c r="P517" s="1123"/>
      <c r="Q517" s="161"/>
      <c r="R517" s="161"/>
      <c r="S517" s="161"/>
      <c r="T517" s="161"/>
      <c r="U517" s="161"/>
      <c r="V517" s="161"/>
      <c r="W517" s="161"/>
      <c r="X517" s="161"/>
      <c r="Y517" s="161"/>
      <c r="Z517" s="161"/>
    </row>
    <row r="518" spans="1:26" ht="15.75" customHeight="1" x14ac:dyDescent="0.25">
      <c r="A518" s="99"/>
      <c r="B518" s="100"/>
      <c r="C518" s="99"/>
      <c r="D518" s="99"/>
      <c r="E518" s="99"/>
      <c r="F518" s="99"/>
      <c r="G518" s="99"/>
      <c r="H518" s="99"/>
      <c r="I518" s="99"/>
      <c r="J518" s="1123"/>
      <c r="K518" s="1123"/>
      <c r="L518" s="1123"/>
      <c r="M518" s="161"/>
      <c r="N518" s="1123"/>
      <c r="O518" s="161"/>
      <c r="P518" s="1123"/>
      <c r="Q518" s="161"/>
      <c r="R518" s="161"/>
      <c r="S518" s="161"/>
      <c r="T518" s="161"/>
      <c r="U518" s="161"/>
      <c r="V518" s="161"/>
      <c r="W518" s="161"/>
      <c r="X518" s="161"/>
      <c r="Y518" s="161"/>
      <c r="Z518" s="161"/>
    </row>
    <row r="519" spans="1:26" ht="15.75" customHeight="1" x14ac:dyDescent="0.25">
      <c r="A519" s="99"/>
      <c r="B519" s="100"/>
      <c r="C519" s="99"/>
      <c r="D519" s="99"/>
      <c r="E519" s="99"/>
      <c r="F519" s="99"/>
      <c r="G519" s="99"/>
      <c r="H519" s="99"/>
      <c r="I519" s="99"/>
      <c r="J519" s="1123"/>
      <c r="K519" s="1123"/>
      <c r="L519" s="1123"/>
      <c r="M519" s="161"/>
      <c r="N519" s="1123"/>
      <c r="O519" s="161"/>
      <c r="P519" s="1123"/>
      <c r="Q519" s="161"/>
      <c r="R519" s="161"/>
      <c r="S519" s="161"/>
      <c r="T519" s="161"/>
      <c r="U519" s="161"/>
      <c r="V519" s="161"/>
      <c r="W519" s="161"/>
      <c r="X519" s="161"/>
      <c r="Y519" s="161"/>
      <c r="Z519" s="161"/>
    </row>
    <row r="520" spans="1:26" ht="15.75" customHeight="1" x14ac:dyDescent="0.25">
      <c r="A520" s="99"/>
      <c r="B520" s="100"/>
      <c r="C520" s="99"/>
      <c r="D520" s="99"/>
      <c r="E520" s="99"/>
      <c r="F520" s="99"/>
      <c r="G520" s="99"/>
      <c r="H520" s="99"/>
      <c r="I520" s="99"/>
      <c r="J520" s="1123"/>
      <c r="K520" s="1123"/>
      <c r="L520" s="1123"/>
      <c r="M520" s="161"/>
      <c r="N520" s="1123"/>
      <c r="O520" s="161"/>
      <c r="P520" s="1123"/>
      <c r="Q520" s="161"/>
      <c r="R520" s="161"/>
      <c r="S520" s="161"/>
      <c r="T520" s="161"/>
      <c r="U520" s="161"/>
      <c r="V520" s="161"/>
      <c r="W520" s="161"/>
      <c r="X520" s="161"/>
      <c r="Y520" s="161"/>
      <c r="Z520" s="161"/>
    </row>
    <row r="521" spans="1:26" ht="15.75" customHeight="1" x14ac:dyDescent="0.25">
      <c r="A521" s="99"/>
      <c r="B521" s="100"/>
      <c r="C521" s="99"/>
      <c r="D521" s="99"/>
      <c r="E521" s="99"/>
      <c r="F521" s="99"/>
      <c r="G521" s="99"/>
      <c r="H521" s="99"/>
      <c r="I521" s="99"/>
      <c r="J521" s="1123"/>
      <c r="K521" s="1123"/>
      <c r="L521" s="1123"/>
      <c r="M521" s="161"/>
      <c r="N521" s="1123"/>
      <c r="O521" s="161"/>
      <c r="P521" s="1123"/>
      <c r="Q521" s="161"/>
      <c r="R521" s="161"/>
      <c r="S521" s="161"/>
      <c r="T521" s="161"/>
      <c r="U521" s="161"/>
      <c r="V521" s="161"/>
      <c r="W521" s="161"/>
      <c r="X521" s="161"/>
      <c r="Y521" s="161"/>
      <c r="Z521" s="161"/>
    </row>
    <row r="522" spans="1:26" ht="15.75" customHeight="1" x14ac:dyDescent="0.25">
      <c r="A522" s="99"/>
      <c r="B522" s="100"/>
      <c r="C522" s="99"/>
      <c r="D522" s="99"/>
      <c r="E522" s="99"/>
      <c r="F522" s="99"/>
      <c r="G522" s="99"/>
      <c r="H522" s="99"/>
      <c r="I522" s="99"/>
      <c r="J522" s="1123"/>
      <c r="K522" s="1123"/>
      <c r="L522" s="1123"/>
      <c r="M522" s="161"/>
      <c r="N522" s="1123"/>
      <c r="O522" s="161"/>
      <c r="P522" s="1123"/>
      <c r="Q522" s="161"/>
      <c r="R522" s="161"/>
      <c r="S522" s="161"/>
      <c r="T522" s="161"/>
      <c r="U522" s="161"/>
      <c r="V522" s="161"/>
      <c r="W522" s="161"/>
      <c r="X522" s="161"/>
      <c r="Y522" s="161"/>
      <c r="Z522" s="161"/>
    </row>
    <row r="523" spans="1:26" ht="15.75" customHeight="1" x14ac:dyDescent="0.25">
      <c r="A523" s="99"/>
      <c r="B523" s="100"/>
      <c r="C523" s="99"/>
      <c r="D523" s="99"/>
      <c r="E523" s="99"/>
      <c r="F523" s="99"/>
      <c r="G523" s="99"/>
      <c r="H523" s="99"/>
      <c r="I523" s="99"/>
      <c r="J523" s="1123"/>
      <c r="K523" s="1123"/>
      <c r="L523" s="1123"/>
      <c r="M523" s="161"/>
      <c r="N523" s="1123"/>
      <c r="O523" s="161"/>
      <c r="P523" s="1123"/>
      <c r="Q523" s="161"/>
      <c r="R523" s="161"/>
      <c r="S523" s="161"/>
      <c r="T523" s="161"/>
      <c r="U523" s="161"/>
      <c r="V523" s="161"/>
      <c r="W523" s="161"/>
      <c r="X523" s="161"/>
      <c r="Y523" s="161"/>
      <c r="Z523" s="161"/>
    </row>
    <row r="524" spans="1:26" ht="15.75" customHeight="1" x14ac:dyDescent="0.25">
      <c r="A524" s="99"/>
      <c r="B524" s="100"/>
      <c r="C524" s="99"/>
      <c r="D524" s="99"/>
      <c r="E524" s="99"/>
      <c r="F524" s="99"/>
      <c r="G524" s="99"/>
      <c r="H524" s="99"/>
      <c r="I524" s="99"/>
      <c r="J524" s="1123"/>
      <c r="K524" s="1123"/>
      <c r="L524" s="1123"/>
      <c r="M524" s="161"/>
      <c r="N524" s="1123"/>
      <c r="O524" s="161"/>
      <c r="P524" s="1123"/>
      <c r="Q524" s="161"/>
      <c r="R524" s="161"/>
      <c r="S524" s="161"/>
      <c r="T524" s="161"/>
      <c r="U524" s="161"/>
      <c r="V524" s="161"/>
      <c r="W524" s="161"/>
      <c r="X524" s="161"/>
      <c r="Y524" s="161"/>
      <c r="Z524" s="161"/>
    </row>
    <row r="525" spans="1:26" ht="15.75" customHeight="1" x14ac:dyDescent="0.25">
      <c r="A525" s="99"/>
      <c r="B525" s="100"/>
      <c r="C525" s="99"/>
      <c r="D525" s="99"/>
      <c r="E525" s="99"/>
      <c r="F525" s="99"/>
      <c r="G525" s="99"/>
      <c r="H525" s="99"/>
      <c r="I525" s="99"/>
      <c r="J525" s="1123"/>
      <c r="K525" s="1123"/>
      <c r="L525" s="1123"/>
      <c r="M525" s="161"/>
      <c r="N525" s="1123"/>
      <c r="O525" s="161"/>
      <c r="P525" s="1123"/>
      <c r="Q525" s="161"/>
      <c r="R525" s="161"/>
      <c r="S525" s="161"/>
      <c r="T525" s="161"/>
      <c r="U525" s="161"/>
      <c r="V525" s="161"/>
      <c r="W525" s="161"/>
      <c r="X525" s="161"/>
      <c r="Y525" s="161"/>
      <c r="Z525" s="161"/>
    </row>
    <row r="526" spans="1:26" ht="15.75" customHeight="1" x14ac:dyDescent="0.25">
      <c r="A526" s="99"/>
      <c r="B526" s="100"/>
      <c r="C526" s="99"/>
      <c r="D526" s="99"/>
      <c r="E526" s="99"/>
      <c r="F526" s="99"/>
      <c r="G526" s="99"/>
      <c r="H526" s="99"/>
      <c r="I526" s="99"/>
      <c r="J526" s="1123"/>
      <c r="K526" s="1123"/>
      <c r="L526" s="1123"/>
      <c r="M526" s="161"/>
      <c r="N526" s="1123"/>
      <c r="O526" s="161"/>
      <c r="P526" s="1123"/>
      <c r="Q526" s="161"/>
      <c r="R526" s="161"/>
      <c r="S526" s="161"/>
      <c r="T526" s="161"/>
      <c r="U526" s="161"/>
      <c r="V526" s="161"/>
      <c r="W526" s="161"/>
      <c r="X526" s="161"/>
      <c r="Y526" s="161"/>
      <c r="Z526" s="161"/>
    </row>
    <row r="527" spans="1:26" ht="15.75" customHeight="1" x14ac:dyDescent="0.25">
      <c r="A527" s="99"/>
      <c r="B527" s="100"/>
      <c r="C527" s="99"/>
      <c r="D527" s="99"/>
      <c r="E527" s="99"/>
      <c r="F527" s="99"/>
      <c r="G527" s="99"/>
      <c r="H527" s="99"/>
      <c r="I527" s="99"/>
      <c r="J527" s="1123"/>
      <c r="K527" s="1123"/>
      <c r="L527" s="1123"/>
      <c r="M527" s="161"/>
      <c r="N527" s="1123"/>
      <c r="O527" s="161"/>
      <c r="P527" s="1123"/>
      <c r="Q527" s="161"/>
      <c r="R527" s="161"/>
      <c r="S527" s="161"/>
      <c r="T527" s="161"/>
      <c r="U527" s="161"/>
      <c r="V527" s="161"/>
      <c r="W527" s="161"/>
      <c r="X527" s="161"/>
      <c r="Y527" s="161"/>
      <c r="Z527" s="161"/>
    </row>
    <row r="528" spans="1:26" ht="15.75" customHeight="1" x14ac:dyDescent="0.25">
      <c r="A528" s="99"/>
      <c r="B528" s="100"/>
      <c r="C528" s="99"/>
      <c r="D528" s="99"/>
      <c r="E528" s="99"/>
      <c r="F528" s="99"/>
      <c r="G528" s="99"/>
      <c r="H528" s="99"/>
      <c r="I528" s="99"/>
      <c r="J528" s="1123"/>
      <c r="K528" s="1123"/>
      <c r="L528" s="1123"/>
      <c r="M528" s="161"/>
      <c r="N528" s="1123"/>
      <c r="O528" s="161"/>
      <c r="P528" s="1123"/>
      <c r="Q528" s="161"/>
      <c r="R528" s="161"/>
      <c r="S528" s="161"/>
      <c r="T528" s="161"/>
      <c r="U528" s="161"/>
      <c r="V528" s="161"/>
      <c r="W528" s="161"/>
      <c r="X528" s="161"/>
      <c r="Y528" s="161"/>
      <c r="Z528" s="161"/>
    </row>
    <row r="529" spans="1:26" ht="15.75" customHeight="1" x14ac:dyDescent="0.25">
      <c r="A529" s="99"/>
      <c r="B529" s="100"/>
      <c r="C529" s="99"/>
      <c r="D529" s="99"/>
      <c r="E529" s="99"/>
      <c r="F529" s="99"/>
      <c r="G529" s="99"/>
      <c r="H529" s="99"/>
      <c r="I529" s="99"/>
      <c r="J529" s="1123"/>
      <c r="K529" s="1123"/>
      <c r="L529" s="1123"/>
      <c r="M529" s="161"/>
      <c r="N529" s="1123"/>
      <c r="O529" s="161"/>
      <c r="P529" s="1123"/>
      <c r="Q529" s="161"/>
      <c r="R529" s="161"/>
      <c r="S529" s="161"/>
      <c r="T529" s="161"/>
      <c r="U529" s="161"/>
      <c r="V529" s="161"/>
      <c r="W529" s="161"/>
      <c r="X529" s="161"/>
      <c r="Y529" s="161"/>
      <c r="Z529" s="161"/>
    </row>
    <row r="530" spans="1:26" ht="15.75" customHeight="1" x14ac:dyDescent="0.25">
      <c r="A530" s="99"/>
      <c r="B530" s="100"/>
      <c r="C530" s="99"/>
      <c r="D530" s="99"/>
      <c r="E530" s="99"/>
      <c r="F530" s="99"/>
      <c r="G530" s="99"/>
      <c r="H530" s="99"/>
      <c r="I530" s="99"/>
      <c r="J530" s="1123"/>
      <c r="K530" s="1123"/>
      <c r="L530" s="1123"/>
      <c r="M530" s="161"/>
      <c r="N530" s="1123"/>
      <c r="O530" s="161"/>
      <c r="P530" s="1123"/>
      <c r="Q530" s="161"/>
      <c r="R530" s="161"/>
      <c r="S530" s="161"/>
      <c r="T530" s="161"/>
      <c r="U530" s="161"/>
      <c r="V530" s="161"/>
      <c r="W530" s="161"/>
      <c r="X530" s="161"/>
      <c r="Y530" s="161"/>
      <c r="Z530" s="161"/>
    </row>
    <row r="531" spans="1:26" ht="15.75" customHeight="1" x14ac:dyDescent="0.25">
      <c r="A531" s="99"/>
      <c r="B531" s="100"/>
      <c r="C531" s="99"/>
      <c r="D531" s="99"/>
      <c r="E531" s="99"/>
      <c r="F531" s="99"/>
      <c r="G531" s="99"/>
      <c r="H531" s="99"/>
      <c r="I531" s="99"/>
      <c r="J531" s="1123"/>
      <c r="K531" s="1123"/>
      <c r="L531" s="1123"/>
      <c r="M531" s="161"/>
      <c r="N531" s="1123"/>
      <c r="O531" s="161"/>
      <c r="P531" s="1123"/>
      <c r="Q531" s="161"/>
      <c r="R531" s="161"/>
      <c r="S531" s="161"/>
      <c r="T531" s="161"/>
      <c r="U531" s="161"/>
      <c r="V531" s="161"/>
      <c r="W531" s="161"/>
      <c r="X531" s="161"/>
      <c r="Y531" s="161"/>
      <c r="Z531" s="161"/>
    </row>
    <row r="532" spans="1:26" ht="15.75" customHeight="1" x14ac:dyDescent="0.25">
      <c r="A532" s="99"/>
      <c r="B532" s="100"/>
      <c r="C532" s="99"/>
      <c r="D532" s="99"/>
      <c r="E532" s="99"/>
      <c r="F532" s="99"/>
      <c r="G532" s="99"/>
      <c r="H532" s="99"/>
      <c r="I532" s="99"/>
      <c r="J532" s="1123"/>
      <c r="K532" s="1123"/>
      <c r="L532" s="1123"/>
      <c r="M532" s="161"/>
      <c r="N532" s="1123"/>
      <c r="O532" s="161"/>
      <c r="P532" s="1123"/>
      <c r="Q532" s="161"/>
      <c r="R532" s="161"/>
      <c r="S532" s="161"/>
      <c r="T532" s="161"/>
      <c r="U532" s="161"/>
      <c r="V532" s="161"/>
      <c r="W532" s="161"/>
      <c r="X532" s="161"/>
      <c r="Y532" s="161"/>
      <c r="Z532" s="161"/>
    </row>
    <row r="533" spans="1:26" ht="15.75" customHeight="1" x14ac:dyDescent="0.25">
      <c r="A533" s="99"/>
      <c r="B533" s="100"/>
      <c r="C533" s="99"/>
      <c r="D533" s="99"/>
      <c r="E533" s="99"/>
      <c r="F533" s="99"/>
      <c r="G533" s="99"/>
      <c r="H533" s="99"/>
      <c r="I533" s="99"/>
      <c r="J533" s="1123"/>
      <c r="K533" s="1123"/>
      <c r="L533" s="1123"/>
      <c r="M533" s="161"/>
      <c r="N533" s="1123"/>
      <c r="O533" s="161"/>
      <c r="P533" s="1123"/>
      <c r="Q533" s="161"/>
      <c r="R533" s="161"/>
      <c r="S533" s="161"/>
      <c r="T533" s="161"/>
      <c r="U533" s="161"/>
      <c r="V533" s="161"/>
      <c r="W533" s="161"/>
      <c r="X533" s="161"/>
      <c r="Y533" s="161"/>
      <c r="Z533" s="161"/>
    </row>
    <row r="534" spans="1:26" ht="15.75" customHeight="1" x14ac:dyDescent="0.25">
      <c r="A534" s="99"/>
      <c r="B534" s="100"/>
      <c r="C534" s="99"/>
      <c r="D534" s="99"/>
      <c r="E534" s="99"/>
      <c r="F534" s="99"/>
      <c r="G534" s="99"/>
      <c r="H534" s="99"/>
      <c r="I534" s="99"/>
      <c r="J534" s="1123"/>
      <c r="K534" s="1123"/>
      <c r="L534" s="1123"/>
      <c r="M534" s="161"/>
      <c r="N534" s="1123"/>
      <c r="O534" s="161"/>
      <c r="P534" s="1123"/>
      <c r="Q534" s="161"/>
      <c r="R534" s="161"/>
      <c r="S534" s="161"/>
      <c r="T534" s="161"/>
      <c r="U534" s="161"/>
      <c r="V534" s="161"/>
      <c r="W534" s="161"/>
      <c r="X534" s="161"/>
      <c r="Y534" s="161"/>
      <c r="Z534" s="161"/>
    </row>
    <row r="535" spans="1:26" ht="15.75" customHeight="1" x14ac:dyDescent="0.25">
      <c r="A535" s="99"/>
      <c r="B535" s="100"/>
      <c r="C535" s="99"/>
      <c r="D535" s="99"/>
      <c r="E535" s="99"/>
      <c r="F535" s="99"/>
      <c r="G535" s="99"/>
      <c r="H535" s="99"/>
      <c r="I535" s="99"/>
      <c r="J535" s="1123"/>
      <c r="K535" s="1123"/>
      <c r="L535" s="1123"/>
      <c r="M535" s="161"/>
      <c r="N535" s="1123"/>
      <c r="O535" s="161"/>
      <c r="P535" s="1123"/>
      <c r="Q535" s="161"/>
      <c r="R535" s="161"/>
      <c r="S535" s="161"/>
      <c r="T535" s="161"/>
      <c r="U535" s="161"/>
      <c r="V535" s="161"/>
      <c r="W535" s="161"/>
      <c r="X535" s="161"/>
      <c r="Y535" s="161"/>
      <c r="Z535" s="161"/>
    </row>
    <row r="536" spans="1:26" ht="15.75" customHeight="1" x14ac:dyDescent="0.25">
      <c r="A536" s="99"/>
      <c r="B536" s="100"/>
      <c r="C536" s="99"/>
      <c r="D536" s="99"/>
      <c r="E536" s="99"/>
      <c r="F536" s="99"/>
      <c r="G536" s="99"/>
      <c r="H536" s="99"/>
      <c r="I536" s="99"/>
      <c r="J536" s="1123"/>
      <c r="K536" s="1123"/>
      <c r="L536" s="1123"/>
      <c r="M536" s="161"/>
      <c r="N536" s="1123"/>
      <c r="O536" s="161"/>
      <c r="P536" s="1123"/>
      <c r="Q536" s="161"/>
      <c r="R536" s="161"/>
      <c r="S536" s="161"/>
      <c r="T536" s="161"/>
      <c r="U536" s="161"/>
      <c r="V536" s="161"/>
      <c r="W536" s="161"/>
      <c r="X536" s="161"/>
      <c r="Y536" s="161"/>
      <c r="Z536" s="161"/>
    </row>
    <row r="537" spans="1:26" ht="15.75" customHeight="1" x14ac:dyDescent="0.25">
      <c r="A537" s="99"/>
      <c r="B537" s="100"/>
      <c r="C537" s="99"/>
      <c r="D537" s="99"/>
      <c r="E537" s="99"/>
      <c r="F537" s="99"/>
      <c r="G537" s="99"/>
      <c r="H537" s="99"/>
      <c r="I537" s="99"/>
      <c r="J537" s="1123"/>
      <c r="K537" s="1123"/>
      <c r="L537" s="1123"/>
      <c r="M537" s="161"/>
      <c r="N537" s="1123"/>
      <c r="O537" s="161"/>
      <c r="P537" s="1123"/>
      <c r="Q537" s="161"/>
      <c r="R537" s="161"/>
      <c r="S537" s="161"/>
      <c r="T537" s="161"/>
      <c r="U537" s="161"/>
      <c r="V537" s="161"/>
      <c r="W537" s="161"/>
      <c r="X537" s="161"/>
      <c r="Y537" s="161"/>
      <c r="Z537" s="161"/>
    </row>
    <row r="538" spans="1:26" ht="15.75" customHeight="1" x14ac:dyDescent="0.25">
      <c r="A538" s="99"/>
      <c r="B538" s="100"/>
      <c r="C538" s="99"/>
      <c r="D538" s="99"/>
      <c r="E538" s="99"/>
      <c r="F538" s="99"/>
      <c r="G538" s="99"/>
      <c r="H538" s="99"/>
      <c r="I538" s="99"/>
      <c r="J538" s="1123"/>
      <c r="K538" s="1123"/>
      <c r="L538" s="1123"/>
      <c r="M538" s="161"/>
      <c r="N538" s="1123"/>
      <c r="O538" s="161"/>
      <c r="P538" s="1123"/>
      <c r="Q538" s="161"/>
      <c r="R538" s="161"/>
      <c r="S538" s="161"/>
      <c r="T538" s="161"/>
      <c r="U538" s="161"/>
      <c r="V538" s="161"/>
      <c r="W538" s="161"/>
      <c r="X538" s="161"/>
      <c r="Y538" s="161"/>
      <c r="Z538" s="161"/>
    </row>
    <row r="539" spans="1:26" ht="15.75" customHeight="1" x14ac:dyDescent="0.25">
      <c r="A539" s="99"/>
      <c r="B539" s="100"/>
      <c r="C539" s="99"/>
      <c r="D539" s="99"/>
      <c r="E539" s="99"/>
      <c r="F539" s="99"/>
      <c r="G539" s="99"/>
      <c r="H539" s="99"/>
      <c r="I539" s="99"/>
      <c r="J539" s="1123"/>
      <c r="K539" s="1123"/>
      <c r="L539" s="1123"/>
      <c r="M539" s="161"/>
      <c r="N539" s="1123"/>
      <c r="O539" s="161"/>
      <c r="P539" s="1123"/>
      <c r="Q539" s="161"/>
      <c r="R539" s="161"/>
      <c r="S539" s="161"/>
      <c r="T539" s="161"/>
      <c r="U539" s="161"/>
      <c r="V539" s="161"/>
      <c r="W539" s="161"/>
      <c r="X539" s="161"/>
      <c r="Y539" s="161"/>
      <c r="Z539" s="161"/>
    </row>
    <row r="540" spans="1:26" ht="15.75" customHeight="1" x14ac:dyDescent="0.25">
      <c r="A540" s="99"/>
      <c r="B540" s="100"/>
      <c r="C540" s="99"/>
      <c r="D540" s="99"/>
      <c r="E540" s="99"/>
      <c r="F540" s="99"/>
      <c r="G540" s="99"/>
      <c r="H540" s="99"/>
      <c r="I540" s="99"/>
      <c r="J540" s="1123"/>
      <c r="K540" s="1123"/>
      <c r="L540" s="1123"/>
      <c r="M540" s="161"/>
      <c r="N540" s="1123"/>
      <c r="O540" s="161"/>
      <c r="P540" s="1123"/>
      <c r="Q540" s="161"/>
      <c r="R540" s="161"/>
      <c r="S540" s="161"/>
      <c r="T540" s="161"/>
      <c r="U540" s="161"/>
      <c r="V540" s="161"/>
      <c r="W540" s="161"/>
      <c r="X540" s="161"/>
      <c r="Y540" s="161"/>
      <c r="Z540" s="161"/>
    </row>
    <row r="541" spans="1:26" ht="15.75" customHeight="1" x14ac:dyDescent="0.25">
      <c r="A541" s="99"/>
      <c r="B541" s="100"/>
      <c r="C541" s="99"/>
      <c r="D541" s="99"/>
      <c r="E541" s="99"/>
      <c r="F541" s="99"/>
      <c r="G541" s="99"/>
      <c r="H541" s="99"/>
      <c r="I541" s="99"/>
      <c r="J541" s="1123"/>
      <c r="K541" s="1123"/>
      <c r="L541" s="1123"/>
      <c r="M541" s="161"/>
      <c r="N541" s="1123"/>
      <c r="O541" s="161"/>
      <c r="P541" s="1123"/>
      <c r="Q541" s="161"/>
      <c r="R541" s="161"/>
      <c r="S541" s="161"/>
      <c r="T541" s="161"/>
      <c r="U541" s="161"/>
      <c r="V541" s="161"/>
      <c r="W541" s="161"/>
      <c r="X541" s="161"/>
      <c r="Y541" s="161"/>
      <c r="Z541" s="161"/>
    </row>
    <row r="542" spans="1:26" ht="15.75" customHeight="1" x14ac:dyDescent="0.25">
      <c r="A542" s="99"/>
      <c r="B542" s="100"/>
      <c r="C542" s="99"/>
      <c r="D542" s="99"/>
      <c r="E542" s="99"/>
      <c r="F542" s="99"/>
      <c r="G542" s="99"/>
      <c r="H542" s="99"/>
      <c r="I542" s="99"/>
      <c r="J542" s="1123"/>
      <c r="K542" s="1123"/>
      <c r="L542" s="1123"/>
      <c r="M542" s="161"/>
      <c r="N542" s="1123"/>
      <c r="O542" s="161"/>
      <c r="P542" s="1123"/>
      <c r="Q542" s="161"/>
      <c r="R542" s="161"/>
      <c r="S542" s="161"/>
      <c r="T542" s="161"/>
      <c r="U542" s="161"/>
      <c r="V542" s="161"/>
      <c r="W542" s="161"/>
      <c r="X542" s="161"/>
      <c r="Y542" s="161"/>
      <c r="Z542" s="161"/>
    </row>
    <row r="543" spans="1:26" ht="15.75" customHeight="1" x14ac:dyDescent="0.25">
      <c r="A543" s="99"/>
      <c r="B543" s="100"/>
      <c r="C543" s="99"/>
      <c r="D543" s="99"/>
      <c r="E543" s="99"/>
      <c r="F543" s="99"/>
      <c r="G543" s="99"/>
      <c r="H543" s="99"/>
      <c r="I543" s="99"/>
      <c r="J543" s="1123"/>
      <c r="K543" s="1123"/>
      <c r="L543" s="1123"/>
      <c r="M543" s="161"/>
      <c r="N543" s="1123"/>
      <c r="O543" s="161"/>
      <c r="P543" s="1123"/>
      <c r="Q543" s="161"/>
      <c r="R543" s="161"/>
      <c r="S543" s="161"/>
      <c r="T543" s="161"/>
      <c r="U543" s="161"/>
      <c r="V543" s="161"/>
      <c r="W543" s="161"/>
      <c r="X543" s="161"/>
      <c r="Y543" s="161"/>
      <c r="Z543" s="161"/>
    </row>
    <row r="544" spans="1:26" ht="15.75" customHeight="1" x14ac:dyDescent="0.25">
      <c r="A544" s="99"/>
      <c r="B544" s="100"/>
      <c r="C544" s="99"/>
      <c r="D544" s="99"/>
      <c r="E544" s="99"/>
      <c r="F544" s="99"/>
      <c r="G544" s="99"/>
      <c r="H544" s="99"/>
      <c r="I544" s="99"/>
      <c r="J544" s="1123"/>
      <c r="K544" s="1123"/>
      <c r="L544" s="1123"/>
      <c r="M544" s="161"/>
      <c r="N544" s="1123"/>
      <c r="O544" s="161"/>
      <c r="P544" s="1123"/>
      <c r="Q544" s="161"/>
      <c r="R544" s="161"/>
      <c r="S544" s="161"/>
      <c r="T544" s="161"/>
      <c r="U544" s="161"/>
      <c r="V544" s="161"/>
      <c r="W544" s="161"/>
      <c r="X544" s="161"/>
      <c r="Y544" s="161"/>
      <c r="Z544" s="161"/>
    </row>
    <row r="545" spans="1:26" ht="15.75" customHeight="1" x14ac:dyDescent="0.25">
      <c r="A545" s="99"/>
      <c r="B545" s="100"/>
      <c r="C545" s="99"/>
      <c r="D545" s="99"/>
      <c r="E545" s="99"/>
      <c r="F545" s="99"/>
      <c r="G545" s="99"/>
      <c r="H545" s="99"/>
      <c r="I545" s="99"/>
      <c r="J545" s="1123"/>
      <c r="K545" s="1123"/>
      <c r="L545" s="1123"/>
      <c r="M545" s="161"/>
      <c r="N545" s="1123"/>
      <c r="O545" s="161"/>
      <c r="P545" s="1123"/>
      <c r="Q545" s="161"/>
      <c r="R545" s="161"/>
      <c r="S545" s="161"/>
      <c r="T545" s="161"/>
      <c r="U545" s="161"/>
      <c r="V545" s="161"/>
      <c r="W545" s="161"/>
      <c r="X545" s="161"/>
      <c r="Y545" s="161"/>
      <c r="Z545" s="161"/>
    </row>
    <row r="546" spans="1:26" ht="15.75" customHeight="1" x14ac:dyDescent="0.25">
      <c r="A546" s="99"/>
      <c r="B546" s="100"/>
      <c r="C546" s="99"/>
      <c r="D546" s="99"/>
      <c r="E546" s="99"/>
      <c r="F546" s="99"/>
      <c r="G546" s="99"/>
      <c r="H546" s="99"/>
      <c r="I546" s="99"/>
      <c r="J546" s="1123"/>
      <c r="K546" s="1123"/>
      <c r="L546" s="1123"/>
      <c r="M546" s="161"/>
      <c r="N546" s="1123"/>
      <c r="O546" s="161"/>
      <c r="P546" s="1123"/>
      <c r="Q546" s="161"/>
      <c r="R546" s="161"/>
      <c r="S546" s="161"/>
      <c r="T546" s="161"/>
      <c r="U546" s="161"/>
      <c r="V546" s="161"/>
      <c r="W546" s="161"/>
      <c r="X546" s="161"/>
      <c r="Y546" s="161"/>
      <c r="Z546" s="161"/>
    </row>
    <row r="547" spans="1:26" ht="15.75" customHeight="1" x14ac:dyDescent="0.25">
      <c r="A547" s="99"/>
      <c r="B547" s="100"/>
      <c r="C547" s="99"/>
      <c r="D547" s="99"/>
      <c r="E547" s="99"/>
      <c r="F547" s="99"/>
      <c r="G547" s="99"/>
      <c r="H547" s="99"/>
      <c r="I547" s="99"/>
      <c r="J547" s="1123"/>
      <c r="K547" s="1123"/>
      <c r="L547" s="1123"/>
      <c r="M547" s="161"/>
      <c r="N547" s="1123"/>
      <c r="O547" s="161"/>
      <c r="P547" s="1123"/>
      <c r="Q547" s="161"/>
      <c r="R547" s="161"/>
      <c r="S547" s="161"/>
      <c r="T547" s="161"/>
      <c r="U547" s="161"/>
      <c r="V547" s="161"/>
      <c r="W547" s="161"/>
      <c r="X547" s="161"/>
      <c r="Y547" s="161"/>
      <c r="Z547" s="161"/>
    </row>
    <row r="548" spans="1:26" ht="15.75" customHeight="1" x14ac:dyDescent="0.25">
      <c r="A548" s="99"/>
      <c r="B548" s="100"/>
      <c r="C548" s="99"/>
      <c r="D548" s="99"/>
      <c r="E548" s="99"/>
      <c r="F548" s="99"/>
      <c r="G548" s="99"/>
      <c r="H548" s="99"/>
      <c r="I548" s="99"/>
      <c r="J548" s="1123"/>
      <c r="K548" s="1123"/>
      <c r="L548" s="1123"/>
      <c r="M548" s="161"/>
      <c r="N548" s="1123"/>
      <c r="O548" s="161"/>
      <c r="P548" s="1123"/>
      <c r="Q548" s="161"/>
      <c r="R548" s="161"/>
      <c r="S548" s="161"/>
      <c r="T548" s="161"/>
      <c r="U548" s="161"/>
      <c r="V548" s="161"/>
      <c r="W548" s="161"/>
      <c r="X548" s="161"/>
      <c r="Y548" s="161"/>
      <c r="Z548" s="161"/>
    </row>
    <row r="549" spans="1:26" ht="15.75" customHeight="1" x14ac:dyDescent="0.25">
      <c r="A549" s="99"/>
      <c r="B549" s="100"/>
      <c r="C549" s="99"/>
      <c r="D549" s="99"/>
      <c r="E549" s="99"/>
      <c r="F549" s="99"/>
      <c r="G549" s="99"/>
      <c r="H549" s="99"/>
      <c r="I549" s="99"/>
      <c r="J549" s="1123"/>
      <c r="K549" s="1123"/>
      <c r="L549" s="1123"/>
      <c r="M549" s="161"/>
      <c r="N549" s="1123"/>
      <c r="O549" s="161"/>
      <c r="P549" s="1123"/>
      <c r="Q549" s="161"/>
      <c r="R549" s="161"/>
      <c r="S549" s="161"/>
      <c r="T549" s="161"/>
      <c r="U549" s="161"/>
      <c r="V549" s="161"/>
      <c r="W549" s="161"/>
      <c r="X549" s="161"/>
      <c r="Y549" s="161"/>
      <c r="Z549" s="161"/>
    </row>
    <row r="550" spans="1:26" ht="15.75" customHeight="1" x14ac:dyDescent="0.25">
      <c r="A550" s="99"/>
      <c r="B550" s="100"/>
      <c r="C550" s="99"/>
      <c r="D550" s="99"/>
      <c r="E550" s="99"/>
      <c r="F550" s="99"/>
      <c r="G550" s="99"/>
      <c r="H550" s="99"/>
      <c r="I550" s="99"/>
      <c r="J550" s="1123"/>
      <c r="K550" s="1123"/>
      <c r="L550" s="1123"/>
      <c r="M550" s="161"/>
      <c r="N550" s="1123"/>
      <c r="O550" s="161"/>
      <c r="P550" s="1123"/>
      <c r="Q550" s="161"/>
      <c r="R550" s="161"/>
      <c r="S550" s="161"/>
      <c r="T550" s="161"/>
      <c r="U550" s="161"/>
      <c r="V550" s="161"/>
      <c r="W550" s="161"/>
      <c r="X550" s="161"/>
      <c r="Y550" s="161"/>
      <c r="Z550" s="161"/>
    </row>
    <row r="551" spans="1:26" ht="15.75" customHeight="1" x14ac:dyDescent="0.25">
      <c r="A551" s="99"/>
      <c r="B551" s="100"/>
      <c r="C551" s="99"/>
      <c r="D551" s="99"/>
      <c r="E551" s="99"/>
      <c r="F551" s="99"/>
      <c r="G551" s="99"/>
      <c r="H551" s="99"/>
      <c r="I551" s="99"/>
      <c r="J551" s="1123"/>
      <c r="K551" s="1123"/>
      <c r="L551" s="1123"/>
      <c r="M551" s="161"/>
      <c r="N551" s="1123"/>
      <c r="O551" s="161"/>
      <c r="P551" s="1123"/>
      <c r="Q551" s="161"/>
      <c r="R551" s="161"/>
      <c r="S551" s="161"/>
      <c r="T551" s="161"/>
      <c r="U551" s="161"/>
      <c r="V551" s="161"/>
      <c r="W551" s="161"/>
      <c r="X551" s="161"/>
      <c r="Y551" s="161"/>
      <c r="Z551" s="161"/>
    </row>
    <row r="552" spans="1:26" ht="15.75" customHeight="1" x14ac:dyDescent="0.25">
      <c r="A552" s="99"/>
      <c r="B552" s="100"/>
      <c r="C552" s="99"/>
      <c r="D552" s="99"/>
      <c r="E552" s="99"/>
      <c r="F552" s="99"/>
      <c r="G552" s="99"/>
      <c r="H552" s="99"/>
      <c r="I552" s="99"/>
      <c r="J552" s="1123"/>
      <c r="K552" s="1123"/>
      <c r="L552" s="1123"/>
      <c r="M552" s="161"/>
      <c r="N552" s="1123"/>
      <c r="O552" s="161"/>
      <c r="P552" s="1123"/>
      <c r="Q552" s="161"/>
      <c r="R552" s="161"/>
      <c r="S552" s="161"/>
      <c r="T552" s="161"/>
      <c r="U552" s="161"/>
      <c r="V552" s="161"/>
      <c r="W552" s="161"/>
      <c r="X552" s="161"/>
      <c r="Y552" s="161"/>
      <c r="Z552" s="161"/>
    </row>
    <row r="553" spans="1:26" ht="15.75" customHeight="1" x14ac:dyDescent="0.25">
      <c r="A553" s="99"/>
      <c r="B553" s="100"/>
      <c r="C553" s="99"/>
      <c r="D553" s="99"/>
      <c r="E553" s="99"/>
      <c r="F553" s="99"/>
      <c r="G553" s="99"/>
      <c r="H553" s="99"/>
      <c r="I553" s="99"/>
      <c r="J553" s="1123"/>
      <c r="K553" s="1123"/>
      <c r="L553" s="1123"/>
      <c r="M553" s="161"/>
      <c r="N553" s="1123"/>
      <c r="O553" s="161"/>
      <c r="P553" s="1123"/>
      <c r="Q553" s="161"/>
      <c r="R553" s="161"/>
      <c r="S553" s="161"/>
      <c r="T553" s="161"/>
      <c r="U553" s="161"/>
      <c r="V553" s="161"/>
      <c r="W553" s="161"/>
      <c r="X553" s="161"/>
      <c r="Y553" s="161"/>
      <c r="Z553" s="161"/>
    </row>
    <row r="554" spans="1:26" ht="15.75" customHeight="1" x14ac:dyDescent="0.25">
      <c r="A554" s="99"/>
      <c r="B554" s="100"/>
      <c r="C554" s="99"/>
      <c r="D554" s="99"/>
      <c r="E554" s="99"/>
      <c r="F554" s="99"/>
      <c r="G554" s="99"/>
      <c r="H554" s="99"/>
      <c r="I554" s="99"/>
      <c r="J554" s="1123"/>
      <c r="K554" s="1123"/>
      <c r="L554" s="1123"/>
      <c r="M554" s="161"/>
      <c r="N554" s="1123"/>
      <c r="O554" s="161"/>
      <c r="P554" s="1123"/>
      <c r="Q554" s="161"/>
      <c r="R554" s="161"/>
      <c r="S554" s="161"/>
      <c r="T554" s="161"/>
      <c r="U554" s="161"/>
      <c r="V554" s="161"/>
      <c r="W554" s="161"/>
      <c r="X554" s="161"/>
      <c r="Y554" s="161"/>
      <c r="Z554" s="161"/>
    </row>
    <row r="555" spans="1:26" ht="15.75" customHeight="1" x14ac:dyDescent="0.25">
      <c r="A555" s="99"/>
      <c r="B555" s="100"/>
      <c r="C555" s="99"/>
      <c r="D555" s="99"/>
      <c r="E555" s="99"/>
      <c r="F555" s="99"/>
      <c r="G555" s="99"/>
      <c r="H555" s="99"/>
      <c r="I555" s="99"/>
      <c r="J555" s="1123"/>
      <c r="K555" s="1123"/>
      <c r="L555" s="1123"/>
      <c r="M555" s="161"/>
      <c r="N555" s="1123"/>
      <c r="O555" s="161"/>
      <c r="P555" s="1123"/>
      <c r="Q555" s="161"/>
      <c r="R555" s="161"/>
      <c r="S555" s="161"/>
      <c r="T555" s="161"/>
      <c r="U555" s="161"/>
      <c r="V555" s="161"/>
      <c r="W555" s="161"/>
      <c r="X555" s="161"/>
      <c r="Y555" s="161"/>
      <c r="Z555" s="161"/>
    </row>
    <row r="556" spans="1:26" ht="15.75" customHeight="1" x14ac:dyDescent="0.25">
      <c r="A556" s="99"/>
      <c r="B556" s="100"/>
      <c r="C556" s="99"/>
      <c r="D556" s="99"/>
      <c r="E556" s="99"/>
      <c r="F556" s="99"/>
      <c r="G556" s="99"/>
      <c r="H556" s="99"/>
      <c r="I556" s="99"/>
      <c r="J556" s="1123"/>
      <c r="K556" s="1123"/>
      <c r="L556" s="1123"/>
      <c r="M556" s="161"/>
      <c r="N556" s="1123"/>
      <c r="O556" s="161"/>
      <c r="P556" s="1123"/>
      <c r="Q556" s="161"/>
      <c r="R556" s="161"/>
      <c r="S556" s="161"/>
      <c r="T556" s="161"/>
      <c r="U556" s="161"/>
      <c r="V556" s="161"/>
      <c r="W556" s="161"/>
      <c r="X556" s="161"/>
      <c r="Y556" s="161"/>
      <c r="Z556" s="161"/>
    </row>
    <row r="557" spans="1:26" ht="15.75" customHeight="1" x14ac:dyDescent="0.25">
      <c r="A557" s="99"/>
      <c r="B557" s="100"/>
      <c r="C557" s="99"/>
      <c r="D557" s="99"/>
      <c r="E557" s="99"/>
      <c r="F557" s="99"/>
      <c r="G557" s="99"/>
      <c r="H557" s="99"/>
      <c r="I557" s="99"/>
      <c r="J557" s="1123"/>
      <c r="K557" s="1123"/>
      <c r="L557" s="1123"/>
      <c r="M557" s="161"/>
      <c r="N557" s="1123"/>
      <c r="O557" s="161"/>
      <c r="P557" s="1123"/>
      <c r="Q557" s="161"/>
      <c r="R557" s="161"/>
      <c r="S557" s="161"/>
      <c r="T557" s="161"/>
      <c r="U557" s="161"/>
      <c r="V557" s="161"/>
      <c r="W557" s="161"/>
      <c r="X557" s="161"/>
      <c r="Y557" s="161"/>
      <c r="Z557" s="161"/>
    </row>
    <row r="558" spans="1:26" ht="15.75" customHeight="1" x14ac:dyDescent="0.25">
      <c r="A558" s="99"/>
      <c r="B558" s="100"/>
      <c r="C558" s="99"/>
      <c r="D558" s="99"/>
      <c r="E558" s="99"/>
      <c r="F558" s="99"/>
      <c r="G558" s="99"/>
      <c r="H558" s="99"/>
      <c r="I558" s="99"/>
      <c r="J558" s="1123"/>
      <c r="K558" s="1123"/>
      <c r="L558" s="1123"/>
      <c r="M558" s="161"/>
      <c r="N558" s="1123"/>
      <c r="O558" s="161"/>
      <c r="P558" s="1123"/>
      <c r="Q558" s="161"/>
      <c r="R558" s="161"/>
      <c r="S558" s="161"/>
      <c r="T558" s="161"/>
      <c r="U558" s="161"/>
      <c r="V558" s="161"/>
      <c r="W558" s="161"/>
      <c r="X558" s="161"/>
      <c r="Y558" s="161"/>
      <c r="Z558" s="161"/>
    </row>
    <row r="559" spans="1:26" ht="15.75" customHeight="1" x14ac:dyDescent="0.25">
      <c r="A559" s="99"/>
      <c r="B559" s="100"/>
      <c r="C559" s="99"/>
      <c r="D559" s="99"/>
      <c r="E559" s="99"/>
      <c r="F559" s="99"/>
      <c r="G559" s="99"/>
      <c r="H559" s="99"/>
      <c r="I559" s="99"/>
      <c r="J559" s="1123"/>
      <c r="K559" s="1123"/>
      <c r="L559" s="1123"/>
      <c r="M559" s="161"/>
      <c r="N559" s="1123"/>
      <c r="O559" s="161"/>
      <c r="P559" s="1123"/>
      <c r="Q559" s="161"/>
      <c r="R559" s="161"/>
      <c r="S559" s="161"/>
      <c r="T559" s="161"/>
      <c r="U559" s="161"/>
      <c r="V559" s="161"/>
      <c r="W559" s="161"/>
      <c r="X559" s="161"/>
      <c r="Y559" s="161"/>
      <c r="Z559" s="161"/>
    </row>
    <row r="560" spans="1:26" ht="15.75" customHeight="1" x14ac:dyDescent="0.25">
      <c r="A560" s="99"/>
      <c r="B560" s="100"/>
      <c r="C560" s="99"/>
      <c r="D560" s="99"/>
      <c r="E560" s="99"/>
      <c r="F560" s="99"/>
      <c r="G560" s="99"/>
      <c r="H560" s="99"/>
      <c r="I560" s="99"/>
      <c r="J560" s="1123"/>
      <c r="K560" s="1123"/>
      <c r="L560" s="1123"/>
      <c r="M560" s="161"/>
      <c r="N560" s="1123"/>
      <c r="O560" s="161"/>
      <c r="P560" s="1123"/>
      <c r="Q560" s="161"/>
      <c r="R560" s="161"/>
      <c r="S560" s="161"/>
      <c r="T560" s="161"/>
      <c r="U560" s="161"/>
      <c r="V560" s="161"/>
      <c r="W560" s="161"/>
      <c r="X560" s="161"/>
      <c r="Y560" s="161"/>
      <c r="Z560" s="161"/>
    </row>
    <row r="561" spans="1:26" ht="15.75" customHeight="1" x14ac:dyDescent="0.25">
      <c r="A561" s="99"/>
      <c r="B561" s="100"/>
      <c r="C561" s="99"/>
      <c r="D561" s="99"/>
      <c r="E561" s="99"/>
      <c r="F561" s="99"/>
      <c r="G561" s="99"/>
      <c r="H561" s="99"/>
      <c r="I561" s="99"/>
      <c r="J561" s="1123"/>
      <c r="K561" s="1123"/>
      <c r="L561" s="1123"/>
      <c r="M561" s="161"/>
      <c r="N561" s="1123"/>
      <c r="O561" s="161"/>
      <c r="P561" s="1123"/>
      <c r="Q561" s="161"/>
      <c r="R561" s="161"/>
      <c r="S561" s="161"/>
      <c r="T561" s="161"/>
      <c r="U561" s="161"/>
      <c r="V561" s="161"/>
      <c r="W561" s="161"/>
      <c r="X561" s="161"/>
      <c r="Y561" s="161"/>
      <c r="Z561" s="161"/>
    </row>
    <row r="562" spans="1:26" ht="15.75" customHeight="1" x14ac:dyDescent="0.25">
      <c r="A562" s="99"/>
      <c r="B562" s="100"/>
      <c r="C562" s="99"/>
      <c r="D562" s="99"/>
      <c r="E562" s="99"/>
      <c r="F562" s="99"/>
      <c r="G562" s="99"/>
      <c r="H562" s="99"/>
      <c r="I562" s="99"/>
      <c r="J562" s="1123"/>
      <c r="K562" s="1123"/>
      <c r="L562" s="1123"/>
      <c r="M562" s="161"/>
      <c r="N562" s="1123"/>
      <c r="O562" s="161"/>
      <c r="P562" s="1123"/>
      <c r="Q562" s="161"/>
      <c r="R562" s="161"/>
      <c r="S562" s="161"/>
      <c r="T562" s="161"/>
      <c r="U562" s="161"/>
      <c r="V562" s="161"/>
      <c r="W562" s="161"/>
      <c r="X562" s="161"/>
      <c r="Y562" s="161"/>
      <c r="Z562" s="161"/>
    </row>
    <row r="563" spans="1:26" ht="15.75" customHeight="1" x14ac:dyDescent="0.25">
      <c r="A563" s="99"/>
      <c r="B563" s="100"/>
      <c r="C563" s="99"/>
      <c r="D563" s="99"/>
      <c r="E563" s="99"/>
      <c r="F563" s="99"/>
      <c r="G563" s="99"/>
      <c r="H563" s="99"/>
      <c r="I563" s="99"/>
      <c r="J563" s="1123"/>
      <c r="K563" s="1123"/>
      <c r="L563" s="1123"/>
      <c r="M563" s="161"/>
      <c r="N563" s="1123"/>
      <c r="O563" s="161"/>
      <c r="P563" s="1123"/>
      <c r="Q563" s="161"/>
      <c r="R563" s="161"/>
      <c r="S563" s="161"/>
      <c r="T563" s="161"/>
      <c r="U563" s="161"/>
      <c r="V563" s="161"/>
      <c r="W563" s="161"/>
      <c r="X563" s="161"/>
      <c r="Y563" s="161"/>
      <c r="Z563" s="161"/>
    </row>
    <row r="564" spans="1:26" ht="15.75" customHeight="1" x14ac:dyDescent="0.25">
      <c r="A564" s="99"/>
      <c r="B564" s="100"/>
      <c r="C564" s="99"/>
      <c r="D564" s="99"/>
      <c r="E564" s="99"/>
      <c r="F564" s="99"/>
      <c r="G564" s="99"/>
      <c r="H564" s="99"/>
      <c r="I564" s="99"/>
      <c r="J564" s="1123"/>
      <c r="K564" s="1123"/>
      <c r="L564" s="1123"/>
      <c r="M564" s="161"/>
      <c r="N564" s="1123"/>
      <c r="O564" s="161"/>
      <c r="P564" s="1123"/>
      <c r="Q564" s="161"/>
      <c r="R564" s="161"/>
      <c r="S564" s="161"/>
      <c r="T564" s="161"/>
      <c r="U564" s="161"/>
      <c r="V564" s="161"/>
      <c r="W564" s="161"/>
      <c r="X564" s="161"/>
      <c r="Y564" s="161"/>
      <c r="Z564" s="161"/>
    </row>
    <row r="565" spans="1:26" ht="15.75" customHeight="1" x14ac:dyDescent="0.25">
      <c r="A565" s="99"/>
      <c r="B565" s="100"/>
      <c r="C565" s="99"/>
      <c r="D565" s="99"/>
      <c r="E565" s="99"/>
      <c r="F565" s="99"/>
      <c r="G565" s="99"/>
      <c r="H565" s="99"/>
      <c r="I565" s="99"/>
      <c r="J565" s="1123"/>
      <c r="K565" s="1123"/>
      <c r="L565" s="1123"/>
      <c r="M565" s="161"/>
      <c r="N565" s="1123"/>
      <c r="O565" s="161"/>
      <c r="P565" s="1123"/>
      <c r="Q565" s="161"/>
      <c r="R565" s="161"/>
      <c r="S565" s="161"/>
      <c r="T565" s="161"/>
      <c r="U565" s="161"/>
      <c r="V565" s="161"/>
      <c r="W565" s="161"/>
      <c r="X565" s="161"/>
      <c r="Y565" s="161"/>
      <c r="Z565" s="161"/>
    </row>
    <row r="566" spans="1:26" ht="15.75" customHeight="1" x14ac:dyDescent="0.25">
      <c r="A566" s="99"/>
      <c r="B566" s="100"/>
      <c r="C566" s="99"/>
      <c r="D566" s="99"/>
      <c r="E566" s="99"/>
      <c r="F566" s="99"/>
      <c r="G566" s="99"/>
      <c r="H566" s="99"/>
      <c r="I566" s="99"/>
      <c r="J566" s="1123"/>
      <c r="K566" s="1123"/>
      <c r="L566" s="1123"/>
      <c r="M566" s="161"/>
      <c r="N566" s="1123"/>
      <c r="O566" s="161"/>
      <c r="P566" s="1123"/>
      <c r="Q566" s="161"/>
      <c r="R566" s="161"/>
      <c r="S566" s="161"/>
      <c r="T566" s="161"/>
      <c r="U566" s="161"/>
      <c r="V566" s="161"/>
      <c r="W566" s="161"/>
      <c r="X566" s="161"/>
      <c r="Y566" s="161"/>
      <c r="Z566" s="161"/>
    </row>
    <row r="567" spans="1:26" ht="15.75" customHeight="1" x14ac:dyDescent="0.25">
      <c r="A567" s="99"/>
      <c r="B567" s="100"/>
      <c r="C567" s="99"/>
      <c r="D567" s="99"/>
      <c r="E567" s="99"/>
      <c r="F567" s="99"/>
      <c r="G567" s="99"/>
      <c r="H567" s="99"/>
      <c r="I567" s="99"/>
      <c r="J567" s="1123"/>
      <c r="K567" s="1123"/>
      <c r="L567" s="1123"/>
      <c r="M567" s="161"/>
      <c r="N567" s="1123"/>
      <c r="O567" s="161"/>
      <c r="P567" s="1123"/>
      <c r="Q567" s="161"/>
      <c r="R567" s="161"/>
      <c r="S567" s="161"/>
      <c r="T567" s="161"/>
      <c r="U567" s="161"/>
      <c r="V567" s="161"/>
      <c r="W567" s="161"/>
      <c r="X567" s="161"/>
      <c r="Y567" s="161"/>
      <c r="Z567" s="161"/>
    </row>
    <row r="568" spans="1:26" ht="15.75" customHeight="1" x14ac:dyDescent="0.25">
      <c r="A568" s="99"/>
      <c r="B568" s="100"/>
      <c r="C568" s="99"/>
      <c r="D568" s="99"/>
      <c r="E568" s="99"/>
      <c r="F568" s="99"/>
      <c r="G568" s="99"/>
      <c r="H568" s="99"/>
      <c r="I568" s="99"/>
      <c r="J568" s="1123"/>
      <c r="K568" s="1123"/>
      <c r="L568" s="1123"/>
      <c r="M568" s="161"/>
      <c r="N568" s="1123"/>
      <c r="O568" s="161"/>
      <c r="P568" s="1123"/>
      <c r="Q568" s="161"/>
      <c r="R568" s="161"/>
      <c r="S568" s="161"/>
      <c r="T568" s="161"/>
      <c r="U568" s="161"/>
      <c r="V568" s="161"/>
      <c r="W568" s="161"/>
      <c r="X568" s="161"/>
      <c r="Y568" s="161"/>
      <c r="Z568" s="161"/>
    </row>
    <row r="569" spans="1:26" ht="15.75" customHeight="1" x14ac:dyDescent="0.25">
      <c r="A569" s="99"/>
      <c r="B569" s="100"/>
      <c r="C569" s="99"/>
      <c r="D569" s="99"/>
      <c r="E569" s="99"/>
      <c r="F569" s="99"/>
      <c r="G569" s="99"/>
      <c r="H569" s="99"/>
      <c r="I569" s="99"/>
      <c r="J569" s="1123"/>
      <c r="K569" s="1123"/>
      <c r="L569" s="1123"/>
      <c r="M569" s="161"/>
      <c r="N569" s="1123"/>
      <c r="O569" s="161"/>
      <c r="P569" s="1123"/>
      <c r="Q569" s="161"/>
      <c r="R569" s="161"/>
      <c r="S569" s="161"/>
      <c r="T569" s="161"/>
      <c r="U569" s="161"/>
      <c r="V569" s="161"/>
      <c r="W569" s="161"/>
      <c r="X569" s="161"/>
      <c r="Y569" s="161"/>
      <c r="Z569" s="161"/>
    </row>
    <row r="570" spans="1:26" ht="15.75" customHeight="1" x14ac:dyDescent="0.25">
      <c r="A570" s="99"/>
      <c r="B570" s="100"/>
      <c r="C570" s="99"/>
      <c r="D570" s="99"/>
      <c r="E570" s="99"/>
      <c r="F570" s="99"/>
      <c r="G570" s="99"/>
      <c r="H570" s="99"/>
      <c r="I570" s="99"/>
      <c r="J570" s="1123"/>
      <c r="K570" s="1123"/>
      <c r="L570" s="1123"/>
      <c r="M570" s="161"/>
      <c r="N570" s="1123"/>
      <c r="O570" s="161"/>
      <c r="P570" s="1123"/>
      <c r="Q570" s="161"/>
      <c r="R570" s="161"/>
      <c r="S570" s="161"/>
      <c r="T570" s="161"/>
      <c r="U570" s="161"/>
      <c r="V570" s="161"/>
      <c r="W570" s="161"/>
      <c r="X570" s="161"/>
      <c r="Y570" s="161"/>
      <c r="Z570" s="161"/>
    </row>
    <row r="571" spans="1:26" ht="15.75" customHeight="1" x14ac:dyDescent="0.25">
      <c r="A571" s="99"/>
      <c r="B571" s="100"/>
      <c r="C571" s="99"/>
      <c r="D571" s="99"/>
      <c r="E571" s="99"/>
      <c r="F571" s="99"/>
      <c r="G571" s="99"/>
      <c r="H571" s="99"/>
      <c r="I571" s="99"/>
      <c r="J571" s="1123"/>
      <c r="K571" s="1123"/>
      <c r="L571" s="1123"/>
      <c r="M571" s="161"/>
      <c r="N571" s="1123"/>
      <c r="O571" s="161"/>
      <c r="P571" s="1123"/>
      <c r="Q571" s="161"/>
      <c r="R571" s="161"/>
      <c r="S571" s="161"/>
      <c r="T571" s="161"/>
      <c r="U571" s="161"/>
      <c r="V571" s="161"/>
      <c r="W571" s="161"/>
      <c r="X571" s="161"/>
      <c r="Y571" s="161"/>
      <c r="Z571" s="161"/>
    </row>
    <row r="572" spans="1:26" ht="15.75" customHeight="1" x14ac:dyDescent="0.25">
      <c r="A572" s="99"/>
      <c r="B572" s="100"/>
      <c r="C572" s="99"/>
      <c r="D572" s="99"/>
      <c r="E572" s="99"/>
      <c r="F572" s="99"/>
      <c r="G572" s="99"/>
      <c r="H572" s="99"/>
      <c r="I572" s="99"/>
      <c r="J572" s="1123"/>
      <c r="K572" s="1123"/>
      <c r="L572" s="1123"/>
      <c r="M572" s="161"/>
      <c r="N572" s="1123"/>
      <c r="O572" s="161"/>
      <c r="P572" s="1123"/>
      <c r="Q572" s="161"/>
      <c r="R572" s="161"/>
      <c r="S572" s="161"/>
      <c r="T572" s="161"/>
      <c r="U572" s="161"/>
      <c r="V572" s="161"/>
      <c r="W572" s="161"/>
      <c r="X572" s="161"/>
      <c r="Y572" s="161"/>
      <c r="Z572" s="161"/>
    </row>
    <row r="573" spans="1:26" ht="15.75" customHeight="1" x14ac:dyDescent="0.25">
      <c r="A573" s="99"/>
      <c r="B573" s="100"/>
      <c r="C573" s="99"/>
      <c r="D573" s="99"/>
      <c r="E573" s="99"/>
      <c r="F573" s="99"/>
      <c r="G573" s="99"/>
      <c r="H573" s="99"/>
      <c r="I573" s="99"/>
      <c r="J573" s="1123"/>
      <c r="K573" s="1123"/>
      <c r="L573" s="1123"/>
      <c r="M573" s="161"/>
      <c r="N573" s="1123"/>
      <c r="O573" s="161"/>
      <c r="P573" s="1123"/>
      <c r="Q573" s="161"/>
      <c r="R573" s="161"/>
      <c r="S573" s="161"/>
      <c r="T573" s="161"/>
      <c r="U573" s="161"/>
      <c r="V573" s="161"/>
      <c r="W573" s="161"/>
      <c r="X573" s="161"/>
      <c r="Y573" s="161"/>
      <c r="Z573" s="161"/>
    </row>
    <row r="574" spans="1:26" ht="15.75" customHeight="1" x14ac:dyDescent="0.25">
      <c r="A574" s="99"/>
      <c r="B574" s="100"/>
      <c r="C574" s="99"/>
      <c r="D574" s="99"/>
      <c r="E574" s="99"/>
      <c r="F574" s="99"/>
      <c r="G574" s="99"/>
      <c r="H574" s="99"/>
      <c r="I574" s="99"/>
      <c r="J574" s="1123"/>
      <c r="K574" s="1123"/>
      <c r="L574" s="1123"/>
      <c r="M574" s="161"/>
      <c r="N574" s="1123"/>
      <c r="O574" s="161"/>
      <c r="P574" s="1123"/>
      <c r="Q574" s="161"/>
      <c r="R574" s="161"/>
      <c r="S574" s="161"/>
      <c r="T574" s="161"/>
      <c r="U574" s="161"/>
      <c r="V574" s="161"/>
      <c r="W574" s="161"/>
      <c r="X574" s="161"/>
      <c r="Y574" s="161"/>
      <c r="Z574" s="161"/>
    </row>
    <row r="575" spans="1:26" ht="15.75" customHeight="1" x14ac:dyDescent="0.25">
      <c r="A575" s="99"/>
      <c r="B575" s="100"/>
      <c r="C575" s="99"/>
      <c r="D575" s="99"/>
      <c r="E575" s="99"/>
      <c r="F575" s="99"/>
      <c r="G575" s="99"/>
      <c r="H575" s="99"/>
      <c r="I575" s="99"/>
      <c r="J575" s="1123"/>
      <c r="K575" s="1123"/>
      <c r="L575" s="1123"/>
      <c r="M575" s="161"/>
      <c r="N575" s="1123"/>
      <c r="O575" s="161"/>
      <c r="P575" s="1123"/>
      <c r="Q575" s="161"/>
      <c r="R575" s="161"/>
      <c r="S575" s="161"/>
      <c r="T575" s="161"/>
      <c r="U575" s="161"/>
      <c r="V575" s="161"/>
      <c r="W575" s="161"/>
      <c r="X575" s="161"/>
      <c r="Y575" s="161"/>
      <c r="Z575" s="161"/>
    </row>
    <row r="576" spans="1:26" ht="15.75" customHeight="1" x14ac:dyDescent="0.25">
      <c r="A576" s="99"/>
      <c r="B576" s="100"/>
      <c r="C576" s="99"/>
      <c r="D576" s="99"/>
      <c r="E576" s="99"/>
      <c r="F576" s="99"/>
      <c r="G576" s="99"/>
      <c r="H576" s="99"/>
      <c r="I576" s="99"/>
      <c r="J576" s="1123"/>
      <c r="K576" s="1123"/>
      <c r="L576" s="1123"/>
      <c r="M576" s="161"/>
      <c r="N576" s="1123"/>
      <c r="O576" s="161"/>
      <c r="P576" s="1123"/>
      <c r="Q576" s="161"/>
      <c r="R576" s="161"/>
      <c r="S576" s="161"/>
      <c r="T576" s="161"/>
      <c r="U576" s="161"/>
      <c r="V576" s="161"/>
      <c r="W576" s="161"/>
      <c r="X576" s="161"/>
      <c r="Y576" s="161"/>
      <c r="Z576" s="161"/>
    </row>
    <row r="577" spans="1:26" ht="15.75" customHeight="1" x14ac:dyDescent="0.25">
      <c r="A577" s="99"/>
      <c r="B577" s="100"/>
      <c r="C577" s="99"/>
      <c r="D577" s="99"/>
      <c r="E577" s="99"/>
      <c r="F577" s="99"/>
      <c r="G577" s="99"/>
      <c r="H577" s="99"/>
      <c r="I577" s="99"/>
      <c r="J577" s="1123"/>
      <c r="K577" s="1123"/>
      <c r="L577" s="1123"/>
      <c r="M577" s="161"/>
      <c r="N577" s="1123"/>
      <c r="O577" s="161"/>
      <c r="P577" s="1123"/>
      <c r="Q577" s="161"/>
      <c r="R577" s="161"/>
      <c r="S577" s="161"/>
      <c r="T577" s="161"/>
      <c r="U577" s="161"/>
      <c r="V577" s="161"/>
      <c r="W577" s="161"/>
      <c r="X577" s="161"/>
      <c r="Y577" s="161"/>
      <c r="Z577" s="161"/>
    </row>
    <row r="578" spans="1:26" ht="15.75" customHeight="1" x14ac:dyDescent="0.25">
      <c r="A578" s="99"/>
      <c r="B578" s="100"/>
      <c r="C578" s="99"/>
      <c r="D578" s="99"/>
      <c r="E578" s="99"/>
      <c r="F578" s="99"/>
      <c r="G578" s="99"/>
      <c r="H578" s="99"/>
      <c r="I578" s="99"/>
      <c r="J578" s="1123"/>
      <c r="K578" s="1123"/>
      <c r="L578" s="1123"/>
      <c r="M578" s="161"/>
      <c r="N578" s="1123"/>
      <c r="O578" s="161"/>
      <c r="P578" s="1123"/>
      <c r="Q578" s="161"/>
      <c r="R578" s="161"/>
      <c r="S578" s="161"/>
      <c r="T578" s="161"/>
      <c r="U578" s="161"/>
      <c r="V578" s="161"/>
      <c r="W578" s="161"/>
      <c r="X578" s="161"/>
      <c r="Y578" s="161"/>
      <c r="Z578" s="161"/>
    </row>
    <row r="579" spans="1:26" ht="15.75" customHeight="1" x14ac:dyDescent="0.25">
      <c r="A579" s="99"/>
      <c r="B579" s="100"/>
      <c r="C579" s="99"/>
      <c r="D579" s="99"/>
      <c r="E579" s="99"/>
      <c r="F579" s="99"/>
      <c r="G579" s="99"/>
      <c r="H579" s="99"/>
      <c r="I579" s="99"/>
      <c r="J579" s="1123"/>
      <c r="K579" s="1123"/>
      <c r="L579" s="1123"/>
      <c r="M579" s="161"/>
      <c r="N579" s="1123"/>
      <c r="O579" s="161"/>
      <c r="P579" s="1123"/>
      <c r="Q579" s="161"/>
      <c r="R579" s="161"/>
      <c r="S579" s="161"/>
      <c r="T579" s="161"/>
      <c r="U579" s="161"/>
      <c r="V579" s="161"/>
      <c r="W579" s="161"/>
      <c r="X579" s="161"/>
      <c r="Y579" s="161"/>
      <c r="Z579" s="161"/>
    </row>
    <row r="580" spans="1:26" ht="15.75" customHeight="1" x14ac:dyDescent="0.25">
      <c r="A580" s="99"/>
      <c r="B580" s="100"/>
      <c r="C580" s="99"/>
      <c r="D580" s="99"/>
      <c r="E580" s="99"/>
      <c r="F580" s="99"/>
      <c r="G580" s="99"/>
      <c r="H580" s="99"/>
      <c r="I580" s="99"/>
      <c r="J580" s="1123"/>
      <c r="K580" s="1123"/>
      <c r="L580" s="1123"/>
      <c r="M580" s="161"/>
      <c r="N580" s="1123"/>
      <c r="O580" s="161"/>
      <c r="P580" s="1123"/>
      <c r="Q580" s="161"/>
      <c r="R580" s="161"/>
      <c r="S580" s="161"/>
      <c r="T580" s="161"/>
      <c r="U580" s="161"/>
      <c r="V580" s="161"/>
      <c r="W580" s="161"/>
      <c r="X580" s="161"/>
      <c r="Y580" s="161"/>
      <c r="Z580" s="161"/>
    </row>
    <row r="581" spans="1:26" ht="15.75" customHeight="1" x14ac:dyDescent="0.25">
      <c r="A581" s="99"/>
      <c r="B581" s="100"/>
      <c r="C581" s="99"/>
      <c r="D581" s="99"/>
      <c r="E581" s="99"/>
      <c r="F581" s="99"/>
      <c r="G581" s="99"/>
      <c r="H581" s="99"/>
      <c r="I581" s="99"/>
      <c r="J581" s="1123"/>
      <c r="K581" s="1123"/>
      <c r="L581" s="1123"/>
      <c r="M581" s="161"/>
      <c r="N581" s="1123"/>
      <c r="O581" s="161"/>
      <c r="P581" s="1123"/>
      <c r="Q581" s="161"/>
      <c r="R581" s="161"/>
      <c r="S581" s="161"/>
      <c r="T581" s="161"/>
      <c r="U581" s="161"/>
      <c r="V581" s="161"/>
      <c r="W581" s="161"/>
      <c r="X581" s="161"/>
      <c r="Y581" s="161"/>
      <c r="Z581" s="161"/>
    </row>
    <row r="582" spans="1:26" ht="15.75" customHeight="1" x14ac:dyDescent="0.25">
      <c r="A582" s="99"/>
      <c r="B582" s="100"/>
      <c r="C582" s="99"/>
      <c r="D582" s="99"/>
      <c r="E582" s="99"/>
      <c r="F582" s="99"/>
      <c r="G582" s="99"/>
      <c r="H582" s="99"/>
      <c r="I582" s="99"/>
      <c r="J582" s="1123"/>
      <c r="K582" s="1123"/>
      <c r="L582" s="1123"/>
      <c r="M582" s="161"/>
      <c r="N582" s="1123"/>
      <c r="O582" s="161"/>
      <c r="P582" s="1123"/>
      <c r="Q582" s="161"/>
      <c r="R582" s="161"/>
      <c r="S582" s="161"/>
      <c r="T582" s="161"/>
      <c r="U582" s="161"/>
      <c r="V582" s="161"/>
      <c r="W582" s="161"/>
      <c r="X582" s="161"/>
      <c r="Y582" s="161"/>
      <c r="Z582" s="161"/>
    </row>
    <row r="583" spans="1:26" ht="15.75" customHeight="1" x14ac:dyDescent="0.25">
      <c r="A583" s="99"/>
      <c r="B583" s="100"/>
      <c r="C583" s="99"/>
      <c r="D583" s="99"/>
      <c r="E583" s="99"/>
      <c r="F583" s="99"/>
      <c r="G583" s="99"/>
      <c r="H583" s="99"/>
      <c r="I583" s="99"/>
      <c r="J583" s="1123"/>
      <c r="K583" s="1123"/>
      <c r="L583" s="1123"/>
      <c r="M583" s="161"/>
      <c r="N583" s="1123"/>
      <c r="O583" s="161"/>
      <c r="P583" s="1123"/>
      <c r="Q583" s="161"/>
      <c r="R583" s="161"/>
      <c r="S583" s="161"/>
      <c r="T583" s="161"/>
      <c r="U583" s="161"/>
      <c r="V583" s="161"/>
      <c r="W583" s="161"/>
      <c r="X583" s="161"/>
      <c r="Y583" s="161"/>
      <c r="Z583" s="161"/>
    </row>
    <row r="584" spans="1:26" ht="15.75" customHeight="1" x14ac:dyDescent="0.25">
      <c r="A584" s="99"/>
      <c r="B584" s="100"/>
      <c r="C584" s="99"/>
      <c r="D584" s="99"/>
      <c r="E584" s="99"/>
      <c r="F584" s="99"/>
      <c r="G584" s="99"/>
      <c r="H584" s="99"/>
      <c r="I584" s="99"/>
      <c r="J584" s="1123"/>
      <c r="K584" s="1123"/>
      <c r="L584" s="1123"/>
      <c r="M584" s="161"/>
      <c r="N584" s="1123"/>
      <c r="O584" s="161"/>
      <c r="P584" s="1123"/>
      <c r="Q584" s="161"/>
      <c r="R584" s="161"/>
      <c r="S584" s="161"/>
      <c r="T584" s="161"/>
      <c r="U584" s="161"/>
      <c r="V584" s="161"/>
      <c r="W584" s="161"/>
      <c r="X584" s="161"/>
      <c r="Y584" s="161"/>
      <c r="Z584" s="161"/>
    </row>
    <row r="585" spans="1:26" ht="15.75" customHeight="1" x14ac:dyDescent="0.25">
      <c r="A585" s="99"/>
      <c r="B585" s="100"/>
      <c r="C585" s="99"/>
      <c r="D585" s="99"/>
      <c r="E585" s="99"/>
      <c r="F585" s="99"/>
      <c r="G585" s="99"/>
      <c r="H585" s="99"/>
      <c r="I585" s="99"/>
      <c r="J585" s="1123"/>
      <c r="K585" s="1123"/>
      <c r="L585" s="1123"/>
      <c r="M585" s="161"/>
      <c r="N585" s="1123"/>
      <c r="O585" s="161"/>
      <c r="P585" s="1123"/>
      <c r="Q585" s="161"/>
      <c r="R585" s="161"/>
      <c r="S585" s="161"/>
      <c r="T585" s="161"/>
      <c r="U585" s="161"/>
      <c r="V585" s="161"/>
      <c r="W585" s="161"/>
      <c r="X585" s="161"/>
      <c r="Y585" s="161"/>
      <c r="Z585" s="161"/>
    </row>
    <row r="586" spans="1:26" ht="15.75" customHeight="1" x14ac:dyDescent="0.25">
      <c r="A586" s="99"/>
      <c r="B586" s="100"/>
      <c r="C586" s="99"/>
      <c r="D586" s="99"/>
      <c r="E586" s="99"/>
      <c r="F586" s="99"/>
      <c r="G586" s="99"/>
      <c r="H586" s="99"/>
      <c r="I586" s="99"/>
      <c r="J586" s="1123"/>
      <c r="K586" s="1123"/>
      <c r="L586" s="1123"/>
      <c r="M586" s="161"/>
      <c r="N586" s="1123"/>
      <c r="O586" s="161"/>
      <c r="P586" s="1123"/>
      <c r="Q586" s="161"/>
      <c r="R586" s="161"/>
      <c r="S586" s="161"/>
      <c r="T586" s="161"/>
      <c r="U586" s="161"/>
      <c r="V586" s="161"/>
      <c r="W586" s="161"/>
      <c r="X586" s="161"/>
      <c r="Y586" s="161"/>
      <c r="Z586" s="161"/>
    </row>
    <row r="587" spans="1:26" ht="15.75" customHeight="1" x14ac:dyDescent="0.25">
      <c r="A587" s="99"/>
      <c r="B587" s="100"/>
      <c r="C587" s="99"/>
      <c r="D587" s="99"/>
      <c r="E587" s="99"/>
      <c r="F587" s="99"/>
      <c r="G587" s="99"/>
      <c r="H587" s="99"/>
      <c r="I587" s="99"/>
      <c r="J587" s="1123"/>
      <c r="K587" s="1123"/>
      <c r="L587" s="1123"/>
      <c r="M587" s="161"/>
      <c r="N587" s="1123"/>
      <c r="O587" s="161"/>
      <c r="P587" s="1123"/>
      <c r="Q587" s="161"/>
      <c r="R587" s="161"/>
      <c r="S587" s="161"/>
      <c r="T587" s="161"/>
      <c r="U587" s="161"/>
      <c r="V587" s="161"/>
      <c r="W587" s="161"/>
      <c r="X587" s="161"/>
      <c r="Y587" s="161"/>
      <c r="Z587" s="161"/>
    </row>
    <row r="588" spans="1:26" ht="15.75" customHeight="1" x14ac:dyDescent="0.25">
      <c r="A588" s="99"/>
      <c r="B588" s="100"/>
      <c r="C588" s="99"/>
      <c r="D588" s="99"/>
      <c r="E588" s="99"/>
      <c r="F588" s="99"/>
      <c r="G588" s="99"/>
      <c r="H588" s="99"/>
      <c r="I588" s="99"/>
      <c r="J588" s="1123"/>
      <c r="K588" s="1123"/>
      <c r="L588" s="1123"/>
      <c r="M588" s="161"/>
      <c r="N588" s="1123"/>
      <c r="O588" s="161"/>
      <c r="P588" s="1123"/>
      <c r="Q588" s="161"/>
      <c r="R588" s="161"/>
      <c r="S588" s="161"/>
      <c r="T588" s="161"/>
      <c r="U588" s="161"/>
      <c r="V588" s="161"/>
      <c r="W588" s="161"/>
      <c r="X588" s="161"/>
      <c r="Y588" s="161"/>
      <c r="Z588" s="161"/>
    </row>
    <row r="589" spans="1:26" ht="15.75" customHeight="1" x14ac:dyDescent="0.25">
      <c r="A589" s="99"/>
      <c r="B589" s="100"/>
      <c r="C589" s="99"/>
      <c r="D589" s="99"/>
      <c r="E589" s="99"/>
      <c r="F589" s="99"/>
      <c r="G589" s="99"/>
      <c r="H589" s="99"/>
      <c r="I589" s="99"/>
      <c r="J589" s="1123"/>
      <c r="K589" s="1123"/>
      <c r="L589" s="1123"/>
      <c r="M589" s="161"/>
      <c r="N589" s="1123"/>
      <c r="O589" s="161"/>
      <c r="P589" s="1123"/>
      <c r="Q589" s="161"/>
      <c r="R589" s="161"/>
      <c r="S589" s="161"/>
      <c r="T589" s="161"/>
      <c r="U589" s="161"/>
      <c r="V589" s="161"/>
      <c r="W589" s="161"/>
      <c r="X589" s="161"/>
      <c r="Y589" s="161"/>
      <c r="Z589" s="161"/>
    </row>
    <row r="590" spans="1:26" ht="15.75" customHeight="1" x14ac:dyDescent="0.25">
      <c r="A590" s="99"/>
      <c r="B590" s="100"/>
      <c r="C590" s="99"/>
      <c r="D590" s="99"/>
      <c r="E590" s="99"/>
      <c r="F590" s="99"/>
      <c r="G590" s="99"/>
      <c r="H590" s="99"/>
      <c r="I590" s="99"/>
      <c r="J590" s="1123"/>
      <c r="K590" s="1123"/>
      <c r="L590" s="1123"/>
      <c r="M590" s="161"/>
      <c r="N590" s="1123"/>
      <c r="O590" s="161"/>
      <c r="P590" s="1123"/>
      <c r="Q590" s="161"/>
      <c r="R590" s="161"/>
      <c r="S590" s="161"/>
      <c r="T590" s="161"/>
      <c r="U590" s="161"/>
      <c r="V590" s="161"/>
      <c r="W590" s="161"/>
      <c r="X590" s="161"/>
      <c r="Y590" s="161"/>
      <c r="Z590" s="161"/>
    </row>
    <row r="591" spans="1:26" ht="15.75" customHeight="1" x14ac:dyDescent="0.25">
      <c r="A591" s="99"/>
      <c r="B591" s="100"/>
      <c r="C591" s="99"/>
      <c r="D591" s="99"/>
      <c r="E591" s="99"/>
      <c r="F591" s="99"/>
      <c r="G591" s="99"/>
      <c r="H591" s="99"/>
      <c r="I591" s="99"/>
      <c r="J591" s="1123"/>
      <c r="K591" s="1123"/>
      <c r="L591" s="1123"/>
      <c r="M591" s="161"/>
      <c r="N591" s="1123"/>
      <c r="O591" s="161"/>
      <c r="P591" s="1123"/>
      <c r="Q591" s="161"/>
      <c r="R591" s="161"/>
      <c r="S591" s="161"/>
      <c r="T591" s="161"/>
      <c r="U591" s="161"/>
      <c r="V591" s="161"/>
      <c r="W591" s="161"/>
      <c r="X591" s="161"/>
      <c r="Y591" s="161"/>
      <c r="Z591" s="161"/>
    </row>
    <row r="592" spans="1:26" ht="15.75" customHeight="1" x14ac:dyDescent="0.25">
      <c r="A592" s="99"/>
      <c r="B592" s="100"/>
      <c r="C592" s="99"/>
      <c r="D592" s="99"/>
      <c r="E592" s="99"/>
      <c r="F592" s="99"/>
      <c r="G592" s="99"/>
      <c r="H592" s="99"/>
      <c r="I592" s="99"/>
      <c r="J592" s="1123"/>
      <c r="K592" s="1123"/>
      <c r="L592" s="1123"/>
      <c r="M592" s="161"/>
      <c r="N592" s="1123"/>
      <c r="O592" s="161"/>
      <c r="P592" s="1123"/>
      <c r="Q592" s="161"/>
      <c r="R592" s="161"/>
      <c r="S592" s="161"/>
      <c r="T592" s="161"/>
      <c r="U592" s="161"/>
      <c r="V592" s="161"/>
      <c r="W592" s="161"/>
      <c r="X592" s="161"/>
      <c r="Y592" s="161"/>
      <c r="Z592" s="161"/>
    </row>
    <row r="593" spans="1:26" ht="15.75" customHeight="1" x14ac:dyDescent="0.25">
      <c r="A593" s="99"/>
      <c r="B593" s="100"/>
      <c r="C593" s="99"/>
      <c r="D593" s="99"/>
      <c r="E593" s="99"/>
      <c r="F593" s="99"/>
      <c r="G593" s="99"/>
      <c r="H593" s="99"/>
      <c r="I593" s="99"/>
      <c r="J593" s="1123"/>
      <c r="K593" s="1123"/>
      <c r="L593" s="1123"/>
      <c r="M593" s="161"/>
      <c r="N593" s="1123"/>
      <c r="O593" s="161"/>
      <c r="P593" s="1123"/>
      <c r="Q593" s="161"/>
      <c r="R593" s="161"/>
      <c r="S593" s="161"/>
      <c r="T593" s="161"/>
      <c r="U593" s="161"/>
      <c r="V593" s="161"/>
      <c r="W593" s="161"/>
      <c r="X593" s="161"/>
      <c r="Y593" s="161"/>
      <c r="Z593" s="161"/>
    </row>
    <row r="594" spans="1:26" ht="15.75" customHeight="1" x14ac:dyDescent="0.25">
      <c r="A594" s="99"/>
      <c r="B594" s="100"/>
      <c r="C594" s="99"/>
      <c r="D594" s="99"/>
      <c r="E594" s="99"/>
      <c r="F594" s="99"/>
      <c r="G594" s="99"/>
      <c r="H594" s="99"/>
      <c r="I594" s="99"/>
      <c r="J594" s="1123"/>
      <c r="K594" s="1123"/>
      <c r="L594" s="1123"/>
      <c r="M594" s="161"/>
      <c r="N594" s="1123"/>
      <c r="O594" s="161"/>
      <c r="P594" s="1123"/>
      <c r="Q594" s="161"/>
      <c r="R594" s="161"/>
      <c r="S594" s="161"/>
      <c r="T594" s="161"/>
      <c r="U594" s="161"/>
      <c r="V594" s="161"/>
      <c r="W594" s="161"/>
      <c r="X594" s="161"/>
      <c r="Y594" s="161"/>
      <c r="Z594" s="161"/>
    </row>
    <row r="595" spans="1:26" ht="15.75" customHeight="1" x14ac:dyDescent="0.25">
      <c r="A595" s="99"/>
      <c r="B595" s="100"/>
      <c r="C595" s="99"/>
      <c r="D595" s="99"/>
      <c r="E595" s="99"/>
      <c r="F595" s="99"/>
      <c r="G595" s="99"/>
      <c r="H595" s="99"/>
      <c r="I595" s="99"/>
      <c r="J595" s="1123"/>
      <c r="K595" s="1123"/>
      <c r="L595" s="1123"/>
      <c r="M595" s="161"/>
      <c r="N595" s="1123"/>
      <c r="O595" s="161"/>
      <c r="P595" s="1123"/>
      <c r="Q595" s="161"/>
      <c r="R595" s="161"/>
      <c r="S595" s="161"/>
      <c r="T595" s="161"/>
      <c r="U595" s="161"/>
      <c r="V595" s="161"/>
      <c r="W595" s="161"/>
      <c r="X595" s="161"/>
      <c r="Y595" s="161"/>
      <c r="Z595" s="161"/>
    </row>
    <row r="596" spans="1:26" ht="15.75" customHeight="1" x14ac:dyDescent="0.25">
      <c r="A596" s="99"/>
      <c r="B596" s="100"/>
      <c r="C596" s="99"/>
      <c r="D596" s="99"/>
      <c r="E596" s="99"/>
      <c r="F596" s="99"/>
      <c r="G596" s="99"/>
      <c r="H596" s="99"/>
      <c r="I596" s="99"/>
      <c r="J596" s="1123"/>
      <c r="K596" s="1123"/>
      <c r="L596" s="1123"/>
      <c r="M596" s="161"/>
      <c r="N596" s="1123"/>
      <c r="O596" s="161"/>
      <c r="P596" s="1123"/>
      <c r="Q596" s="161"/>
      <c r="R596" s="161"/>
      <c r="S596" s="161"/>
      <c r="T596" s="161"/>
      <c r="U596" s="161"/>
      <c r="V596" s="161"/>
      <c r="W596" s="161"/>
      <c r="X596" s="161"/>
      <c r="Y596" s="161"/>
      <c r="Z596" s="161"/>
    </row>
    <row r="597" spans="1:26" ht="15.75" customHeight="1" x14ac:dyDescent="0.25">
      <c r="A597" s="99"/>
      <c r="B597" s="100"/>
      <c r="C597" s="99"/>
      <c r="D597" s="99"/>
      <c r="E597" s="99"/>
      <c r="F597" s="99"/>
      <c r="G597" s="99"/>
      <c r="H597" s="99"/>
      <c r="I597" s="99"/>
      <c r="J597" s="1123"/>
      <c r="K597" s="1123"/>
      <c r="L597" s="1123"/>
      <c r="M597" s="161"/>
      <c r="N597" s="1123"/>
      <c r="O597" s="161"/>
      <c r="P597" s="1123"/>
      <c r="Q597" s="161"/>
      <c r="R597" s="161"/>
      <c r="S597" s="161"/>
      <c r="T597" s="161"/>
      <c r="U597" s="161"/>
      <c r="V597" s="161"/>
      <c r="W597" s="161"/>
      <c r="X597" s="161"/>
      <c r="Y597" s="161"/>
      <c r="Z597" s="161"/>
    </row>
    <row r="598" spans="1:26" ht="15.75" customHeight="1" x14ac:dyDescent="0.25">
      <c r="A598" s="99"/>
      <c r="B598" s="100"/>
      <c r="C598" s="99"/>
      <c r="D598" s="99"/>
      <c r="E598" s="99"/>
      <c r="F598" s="99"/>
      <c r="G598" s="99"/>
      <c r="H598" s="99"/>
      <c r="I598" s="99"/>
      <c r="J598" s="1123"/>
      <c r="K598" s="1123"/>
      <c r="L598" s="1123"/>
      <c r="M598" s="161"/>
      <c r="N598" s="1123"/>
      <c r="O598" s="161"/>
      <c r="P598" s="1123"/>
      <c r="Q598" s="161"/>
      <c r="R598" s="161"/>
      <c r="S598" s="161"/>
      <c r="T598" s="161"/>
      <c r="U598" s="161"/>
      <c r="V598" s="161"/>
      <c r="W598" s="161"/>
      <c r="X598" s="161"/>
      <c r="Y598" s="161"/>
      <c r="Z598" s="161"/>
    </row>
    <row r="599" spans="1:26" ht="15.75" customHeight="1" x14ac:dyDescent="0.25">
      <c r="A599" s="99"/>
      <c r="B599" s="100"/>
      <c r="C599" s="99"/>
      <c r="D599" s="99"/>
      <c r="E599" s="99"/>
      <c r="F599" s="99"/>
      <c r="G599" s="99"/>
      <c r="H599" s="99"/>
      <c r="I599" s="99"/>
      <c r="J599" s="1123"/>
      <c r="K599" s="1123"/>
      <c r="L599" s="1123"/>
      <c r="M599" s="161"/>
      <c r="N599" s="1123"/>
      <c r="O599" s="161"/>
      <c r="P599" s="1123"/>
      <c r="Q599" s="161"/>
      <c r="R599" s="161"/>
      <c r="S599" s="161"/>
      <c r="T599" s="161"/>
      <c r="U599" s="161"/>
      <c r="V599" s="161"/>
      <c r="W599" s="161"/>
      <c r="X599" s="161"/>
      <c r="Y599" s="161"/>
      <c r="Z599" s="161"/>
    </row>
    <row r="600" spans="1:26" ht="15.75" customHeight="1" x14ac:dyDescent="0.25">
      <c r="A600" s="99"/>
      <c r="B600" s="100"/>
      <c r="C600" s="99"/>
      <c r="D600" s="99"/>
      <c r="E600" s="99"/>
      <c r="F600" s="99"/>
      <c r="G600" s="99"/>
      <c r="H600" s="99"/>
      <c r="I600" s="99"/>
      <c r="J600" s="1123"/>
      <c r="K600" s="1123"/>
      <c r="L600" s="1123"/>
      <c r="M600" s="161"/>
      <c r="N600" s="1123"/>
      <c r="O600" s="161"/>
      <c r="P600" s="1123"/>
      <c r="Q600" s="161"/>
      <c r="R600" s="161"/>
      <c r="S600" s="161"/>
      <c r="T600" s="161"/>
      <c r="U600" s="161"/>
      <c r="V600" s="161"/>
      <c r="W600" s="161"/>
      <c r="X600" s="161"/>
      <c r="Y600" s="161"/>
      <c r="Z600" s="161"/>
    </row>
    <row r="601" spans="1:26" ht="15.75" customHeight="1" x14ac:dyDescent="0.25">
      <c r="A601" s="99"/>
      <c r="B601" s="100"/>
      <c r="C601" s="99"/>
      <c r="D601" s="99"/>
      <c r="E601" s="99"/>
      <c r="F601" s="99"/>
      <c r="G601" s="99"/>
      <c r="H601" s="99"/>
      <c r="I601" s="99"/>
      <c r="J601" s="1123"/>
      <c r="K601" s="1123"/>
      <c r="L601" s="1123"/>
      <c r="M601" s="161"/>
      <c r="N601" s="1123"/>
      <c r="O601" s="161"/>
      <c r="P601" s="1123"/>
      <c r="Q601" s="161"/>
      <c r="R601" s="161"/>
      <c r="S601" s="161"/>
      <c r="T601" s="161"/>
      <c r="U601" s="161"/>
      <c r="V601" s="161"/>
      <c r="W601" s="161"/>
      <c r="X601" s="161"/>
      <c r="Y601" s="161"/>
      <c r="Z601" s="161"/>
    </row>
    <row r="602" spans="1:26" ht="15.75" customHeight="1" x14ac:dyDescent="0.25">
      <c r="A602" s="99"/>
      <c r="B602" s="100"/>
      <c r="C602" s="99"/>
      <c r="D602" s="99"/>
      <c r="E602" s="99"/>
      <c r="F602" s="99"/>
      <c r="G602" s="99"/>
      <c r="H602" s="99"/>
      <c r="I602" s="99"/>
      <c r="J602" s="1123"/>
      <c r="K602" s="1123"/>
      <c r="L602" s="1123"/>
      <c r="M602" s="161"/>
      <c r="N602" s="1123"/>
      <c r="O602" s="161"/>
      <c r="P602" s="1123"/>
      <c r="Q602" s="161"/>
      <c r="R602" s="161"/>
      <c r="S602" s="161"/>
      <c r="T602" s="161"/>
      <c r="U602" s="161"/>
      <c r="V602" s="161"/>
      <c r="W602" s="161"/>
      <c r="X602" s="161"/>
      <c r="Y602" s="161"/>
      <c r="Z602" s="161"/>
    </row>
    <row r="603" spans="1:26" ht="15.75" customHeight="1" x14ac:dyDescent="0.25">
      <c r="A603" s="99"/>
      <c r="B603" s="100"/>
      <c r="C603" s="99"/>
      <c r="D603" s="99"/>
      <c r="E603" s="99"/>
      <c r="F603" s="99"/>
      <c r="G603" s="99"/>
      <c r="H603" s="99"/>
      <c r="I603" s="99"/>
      <c r="J603" s="1123"/>
      <c r="K603" s="1123"/>
      <c r="L603" s="1123"/>
      <c r="M603" s="161"/>
      <c r="N603" s="1123"/>
      <c r="O603" s="161"/>
      <c r="P603" s="1123"/>
      <c r="Q603" s="161"/>
      <c r="R603" s="161"/>
      <c r="S603" s="161"/>
      <c r="T603" s="161"/>
      <c r="U603" s="161"/>
      <c r="V603" s="161"/>
      <c r="W603" s="161"/>
      <c r="X603" s="161"/>
      <c r="Y603" s="161"/>
      <c r="Z603" s="161"/>
    </row>
    <row r="604" spans="1:26" ht="15.75" customHeight="1" x14ac:dyDescent="0.25">
      <c r="A604" s="99"/>
      <c r="B604" s="100"/>
      <c r="C604" s="99"/>
      <c r="D604" s="99"/>
      <c r="E604" s="99"/>
      <c r="F604" s="99"/>
      <c r="G604" s="99"/>
      <c r="H604" s="99"/>
      <c r="I604" s="99"/>
      <c r="J604" s="1123"/>
      <c r="K604" s="1123"/>
      <c r="L604" s="1123"/>
      <c r="M604" s="161"/>
      <c r="N604" s="1123"/>
      <c r="O604" s="161"/>
      <c r="P604" s="1123"/>
      <c r="Q604" s="161"/>
      <c r="R604" s="161"/>
      <c r="S604" s="161"/>
      <c r="T604" s="161"/>
      <c r="U604" s="161"/>
      <c r="V604" s="161"/>
      <c r="W604" s="161"/>
      <c r="X604" s="161"/>
      <c r="Y604" s="161"/>
      <c r="Z604" s="161"/>
    </row>
    <row r="605" spans="1:26" ht="15.75" customHeight="1" x14ac:dyDescent="0.25">
      <c r="A605" s="99"/>
      <c r="B605" s="100"/>
      <c r="C605" s="99"/>
      <c r="D605" s="99"/>
      <c r="E605" s="99"/>
      <c r="F605" s="99"/>
      <c r="G605" s="99"/>
      <c r="H605" s="99"/>
      <c r="I605" s="99"/>
      <c r="J605" s="1123"/>
      <c r="K605" s="1123"/>
      <c r="L605" s="1123"/>
      <c r="M605" s="161"/>
      <c r="N605" s="1123"/>
      <c r="O605" s="161"/>
      <c r="P605" s="1123"/>
      <c r="Q605" s="161"/>
      <c r="R605" s="161"/>
      <c r="S605" s="161"/>
      <c r="T605" s="161"/>
      <c r="U605" s="161"/>
      <c r="V605" s="161"/>
      <c r="W605" s="161"/>
      <c r="X605" s="161"/>
      <c r="Y605" s="161"/>
      <c r="Z605" s="161"/>
    </row>
    <row r="606" spans="1:26" ht="15.75" customHeight="1" x14ac:dyDescent="0.25">
      <c r="A606" s="99"/>
      <c r="B606" s="100"/>
      <c r="C606" s="99"/>
      <c r="D606" s="99"/>
      <c r="E606" s="99"/>
      <c r="F606" s="99"/>
      <c r="G606" s="99"/>
      <c r="H606" s="99"/>
      <c r="I606" s="99"/>
      <c r="J606" s="1123"/>
      <c r="K606" s="1123"/>
      <c r="L606" s="1123"/>
      <c r="M606" s="161"/>
      <c r="N606" s="1123"/>
      <c r="O606" s="161"/>
      <c r="P606" s="1123"/>
      <c r="Q606" s="161"/>
      <c r="R606" s="161"/>
      <c r="S606" s="161"/>
      <c r="T606" s="161"/>
      <c r="U606" s="161"/>
      <c r="V606" s="161"/>
      <c r="W606" s="161"/>
      <c r="X606" s="161"/>
      <c r="Y606" s="161"/>
      <c r="Z606" s="161"/>
    </row>
    <row r="607" spans="1:26" ht="15.75" customHeight="1" x14ac:dyDescent="0.25">
      <c r="A607" s="99"/>
      <c r="B607" s="100"/>
      <c r="C607" s="99"/>
      <c r="D607" s="99"/>
      <c r="E607" s="99"/>
      <c r="F607" s="99"/>
      <c r="G607" s="99"/>
      <c r="H607" s="99"/>
      <c r="I607" s="99"/>
      <c r="J607" s="1123"/>
      <c r="K607" s="1123"/>
      <c r="L607" s="1123"/>
      <c r="M607" s="161"/>
      <c r="N607" s="1123"/>
      <c r="O607" s="161"/>
      <c r="P607" s="1123"/>
      <c r="Q607" s="161"/>
      <c r="R607" s="161"/>
      <c r="S607" s="161"/>
      <c r="T607" s="161"/>
      <c r="U607" s="161"/>
      <c r="V607" s="161"/>
      <c r="W607" s="161"/>
      <c r="X607" s="161"/>
      <c r="Y607" s="161"/>
      <c r="Z607" s="161"/>
    </row>
    <row r="608" spans="1:26" ht="15.75" customHeight="1" x14ac:dyDescent="0.25">
      <c r="A608" s="99"/>
      <c r="B608" s="100"/>
      <c r="C608" s="99"/>
      <c r="D608" s="99"/>
      <c r="E608" s="99"/>
      <c r="F608" s="99"/>
      <c r="G608" s="99"/>
      <c r="H608" s="99"/>
      <c r="I608" s="99"/>
      <c r="J608" s="1123"/>
      <c r="K608" s="1123"/>
      <c r="L608" s="1123"/>
      <c r="M608" s="161"/>
      <c r="N608" s="1123"/>
      <c r="O608" s="161"/>
      <c r="P608" s="1123"/>
      <c r="Q608" s="161"/>
      <c r="R608" s="161"/>
      <c r="S608" s="161"/>
      <c r="T608" s="161"/>
      <c r="U608" s="161"/>
      <c r="V608" s="161"/>
      <c r="W608" s="161"/>
      <c r="X608" s="161"/>
      <c r="Y608" s="161"/>
      <c r="Z608" s="161"/>
    </row>
    <row r="609" spans="1:26" ht="15.75" customHeight="1" x14ac:dyDescent="0.25">
      <c r="A609" s="99"/>
      <c r="B609" s="100"/>
      <c r="C609" s="99"/>
      <c r="D609" s="99"/>
      <c r="E609" s="99"/>
      <c r="F609" s="99"/>
      <c r="G609" s="99"/>
      <c r="H609" s="99"/>
      <c r="I609" s="99"/>
      <c r="J609" s="1123"/>
      <c r="K609" s="1123"/>
      <c r="L609" s="1123"/>
      <c r="M609" s="161"/>
      <c r="N609" s="1123"/>
      <c r="O609" s="161"/>
      <c r="P609" s="1123"/>
      <c r="Q609" s="161"/>
      <c r="R609" s="161"/>
      <c r="S609" s="161"/>
      <c r="T609" s="161"/>
      <c r="U609" s="161"/>
      <c r="V609" s="161"/>
      <c r="W609" s="161"/>
      <c r="X609" s="161"/>
      <c r="Y609" s="161"/>
      <c r="Z609" s="161"/>
    </row>
    <row r="610" spans="1:26" ht="15.75" customHeight="1" x14ac:dyDescent="0.25">
      <c r="A610" s="99"/>
      <c r="B610" s="100"/>
      <c r="C610" s="99"/>
      <c r="D610" s="99"/>
      <c r="E610" s="99"/>
      <c r="F610" s="99"/>
      <c r="G610" s="99"/>
      <c r="H610" s="99"/>
      <c r="I610" s="99"/>
      <c r="J610" s="1123"/>
      <c r="K610" s="1123"/>
      <c r="L610" s="1123"/>
      <c r="M610" s="161"/>
      <c r="N610" s="1123"/>
      <c r="O610" s="161"/>
      <c r="P610" s="1123"/>
      <c r="Q610" s="161"/>
      <c r="R610" s="161"/>
      <c r="S610" s="161"/>
      <c r="T610" s="161"/>
      <c r="U610" s="161"/>
      <c r="V610" s="161"/>
      <c r="W610" s="161"/>
      <c r="X610" s="161"/>
      <c r="Y610" s="161"/>
      <c r="Z610" s="161"/>
    </row>
    <row r="611" spans="1:26" ht="15.75" customHeight="1" x14ac:dyDescent="0.25">
      <c r="A611" s="99"/>
      <c r="B611" s="100"/>
      <c r="C611" s="99"/>
      <c r="D611" s="99"/>
      <c r="E611" s="99"/>
      <c r="F611" s="99"/>
      <c r="G611" s="99"/>
      <c r="H611" s="99"/>
      <c r="I611" s="99"/>
      <c r="J611" s="1123"/>
      <c r="K611" s="1123"/>
      <c r="L611" s="1123"/>
      <c r="M611" s="161"/>
      <c r="N611" s="1123"/>
      <c r="O611" s="161"/>
      <c r="P611" s="1123"/>
      <c r="Q611" s="161"/>
      <c r="R611" s="161"/>
      <c r="S611" s="161"/>
      <c r="T611" s="161"/>
      <c r="U611" s="161"/>
      <c r="V611" s="161"/>
      <c r="W611" s="161"/>
      <c r="X611" s="161"/>
      <c r="Y611" s="161"/>
      <c r="Z611" s="161"/>
    </row>
    <row r="612" spans="1:26" ht="15.75" customHeight="1" x14ac:dyDescent="0.25">
      <c r="A612" s="99"/>
      <c r="B612" s="100"/>
      <c r="C612" s="99"/>
      <c r="D612" s="99"/>
      <c r="E612" s="99"/>
      <c r="F612" s="99"/>
      <c r="G612" s="99"/>
      <c r="H612" s="99"/>
      <c r="I612" s="99"/>
      <c r="J612" s="1123"/>
      <c r="K612" s="1123"/>
      <c r="L612" s="1123"/>
      <c r="M612" s="161"/>
      <c r="N612" s="1123"/>
      <c r="O612" s="161"/>
      <c r="P612" s="1123"/>
      <c r="Q612" s="161"/>
      <c r="R612" s="161"/>
      <c r="S612" s="161"/>
      <c r="T612" s="161"/>
      <c r="U612" s="161"/>
      <c r="V612" s="161"/>
      <c r="W612" s="161"/>
      <c r="X612" s="161"/>
      <c r="Y612" s="161"/>
      <c r="Z612" s="161"/>
    </row>
    <row r="613" spans="1:26" ht="15.75" customHeight="1" x14ac:dyDescent="0.25">
      <c r="A613" s="99"/>
      <c r="B613" s="100"/>
      <c r="C613" s="99"/>
      <c r="D613" s="99"/>
      <c r="E613" s="99"/>
      <c r="F613" s="99"/>
      <c r="G613" s="99"/>
      <c r="H613" s="99"/>
      <c r="I613" s="99"/>
      <c r="J613" s="1123"/>
      <c r="K613" s="1123"/>
      <c r="L613" s="1123"/>
      <c r="M613" s="161"/>
      <c r="N613" s="1123"/>
      <c r="O613" s="161"/>
      <c r="P613" s="1123"/>
      <c r="Q613" s="161"/>
      <c r="R613" s="161"/>
      <c r="S613" s="161"/>
      <c r="T613" s="161"/>
      <c r="U613" s="161"/>
      <c r="V613" s="161"/>
      <c r="W613" s="161"/>
      <c r="X613" s="161"/>
      <c r="Y613" s="161"/>
      <c r="Z613" s="161"/>
    </row>
    <row r="614" spans="1:26" ht="15.75" customHeight="1" x14ac:dyDescent="0.25">
      <c r="A614" s="99"/>
      <c r="B614" s="100"/>
      <c r="C614" s="99"/>
      <c r="D614" s="99"/>
      <c r="E614" s="99"/>
      <c r="F614" s="99"/>
      <c r="G614" s="99"/>
      <c r="H614" s="99"/>
      <c r="I614" s="99"/>
      <c r="J614" s="1123"/>
      <c r="K614" s="1123"/>
      <c r="L614" s="1123"/>
      <c r="M614" s="161"/>
      <c r="N614" s="1123"/>
      <c r="O614" s="161"/>
      <c r="P614" s="1123"/>
      <c r="Q614" s="161"/>
      <c r="R614" s="161"/>
      <c r="S614" s="161"/>
      <c r="T614" s="161"/>
      <c r="U614" s="161"/>
      <c r="V614" s="161"/>
      <c r="W614" s="161"/>
      <c r="X614" s="161"/>
      <c r="Y614" s="161"/>
      <c r="Z614" s="161"/>
    </row>
    <row r="615" spans="1:26" ht="15.75" customHeight="1" x14ac:dyDescent="0.25">
      <c r="A615" s="99"/>
      <c r="B615" s="100"/>
      <c r="C615" s="99"/>
      <c r="D615" s="99"/>
      <c r="E615" s="99"/>
      <c r="F615" s="99"/>
      <c r="G615" s="99"/>
      <c r="H615" s="99"/>
      <c r="I615" s="99"/>
      <c r="J615" s="1123"/>
      <c r="K615" s="1123"/>
      <c r="L615" s="1123"/>
      <c r="M615" s="161"/>
      <c r="N615" s="1123"/>
      <c r="O615" s="161"/>
      <c r="P615" s="1123"/>
      <c r="Q615" s="161"/>
      <c r="R615" s="161"/>
      <c r="S615" s="161"/>
      <c r="T615" s="161"/>
      <c r="U615" s="161"/>
      <c r="V615" s="161"/>
      <c r="W615" s="161"/>
      <c r="X615" s="161"/>
      <c r="Y615" s="161"/>
      <c r="Z615" s="161"/>
    </row>
    <row r="616" spans="1:26" ht="15.75" customHeight="1" x14ac:dyDescent="0.25">
      <c r="A616" s="99"/>
      <c r="B616" s="100"/>
      <c r="C616" s="99"/>
      <c r="D616" s="99"/>
      <c r="E616" s="99"/>
      <c r="F616" s="99"/>
      <c r="G616" s="99"/>
      <c r="H616" s="99"/>
      <c r="I616" s="99"/>
      <c r="J616" s="1123"/>
      <c r="K616" s="1123"/>
      <c r="L616" s="1123"/>
      <c r="M616" s="161"/>
      <c r="N616" s="1123"/>
      <c r="O616" s="161"/>
      <c r="P616" s="1123"/>
      <c r="Q616" s="161"/>
      <c r="R616" s="161"/>
      <c r="S616" s="161"/>
      <c r="T616" s="161"/>
      <c r="U616" s="161"/>
      <c r="V616" s="161"/>
      <c r="W616" s="161"/>
      <c r="X616" s="161"/>
      <c r="Y616" s="161"/>
      <c r="Z616" s="161"/>
    </row>
    <row r="617" spans="1:26" ht="15.75" customHeight="1" x14ac:dyDescent="0.25">
      <c r="A617" s="99"/>
      <c r="B617" s="100"/>
      <c r="C617" s="99"/>
      <c r="D617" s="99"/>
      <c r="E617" s="99"/>
      <c r="F617" s="99"/>
      <c r="G617" s="99"/>
      <c r="H617" s="99"/>
      <c r="I617" s="99"/>
      <c r="J617" s="1123"/>
      <c r="K617" s="1123"/>
      <c r="L617" s="1123"/>
      <c r="M617" s="161"/>
      <c r="N617" s="1123"/>
      <c r="O617" s="161"/>
      <c r="P617" s="1123"/>
      <c r="Q617" s="161"/>
      <c r="R617" s="161"/>
      <c r="S617" s="161"/>
      <c r="T617" s="161"/>
      <c r="U617" s="161"/>
      <c r="V617" s="161"/>
      <c r="W617" s="161"/>
      <c r="X617" s="161"/>
      <c r="Y617" s="161"/>
      <c r="Z617" s="161"/>
    </row>
    <row r="618" spans="1:26" ht="15.75" customHeight="1" x14ac:dyDescent="0.25">
      <c r="A618" s="99"/>
      <c r="B618" s="100"/>
      <c r="C618" s="99"/>
      <c r="D618" s="99"/>
      <c r="E618" s="99"/>
      <c r="F618" s="99"/>
      <c r="G618" s="99"/>
      <c r="H618" s="99"/>
      <c r="I618" s="99"/>
      <c r="J618" s="1123"/>
      <c r="K618" s="1123"/>
      <c r="L618" s="1123"/>
      <c r="M618" s="161"/>
      <c r="N618" s="1123"/>
      <c r="O618" s="161"/>
      <c r="P618" s="1123"/>
      <c r="Q618" s="161"/>
      <c r="R618" s="161"/>
      <c r="S618" s="161"/>
      <c r="T618" s="161"/>
      <c r="U618" s="161"/>
      <c r="V618" s="161"/>
      <c r="W618" s="161"/>
      <c r="X618" s="161"/>
      <c r="Y618" s="161"/>
      <c r="Z618" s="161"/>
    </row>
    <row r="619" spans="1:26" ht="15.75" customHeight="1" x14ac:dyDescent="0.25">
      <c r="A619" s="99"/>
      <c r="B619" s="100"/>
      <c r="C619" s="99"/>
      <c r="D619" s="99"/>
      <c r="E619" s="99"/>
      <c r="F619" s="99"/>
      <c r="G619" s="99"/>
      <c r="H619" s="99"/>
      <c r="I619" s="99"/>
      <c r="J619" s="1123"/>
      <c r="K619" s="1123"/>
      <c r="L619" s="1123"/>
      <c r="M619" s="161"/>
      <c r="N619" s="1123"/>
      <c r="O619" s="161"/>
      <c r="P619" s="1123"/>
      <c r="Q619" s="161"/>
      <c r="R619" s="161"/>
      <c r="S619" s="161"/>
      <c r="T619" s="161"/>
      <c r="U619" s="161"/>
      <c r="V619" s="161"/>
      <c r="W619" s="161"/>
      <c r="X619" s="161"/>
      <c r="Y619" s="161"/>
      <c r="Z619" s="161"/>
    </row>
    <row r="620" spans="1:26" ht="15.75" customHeight="1" x14ac:dyDescent="0.25">
      <c r="A620" s="99"/>
      <c r="B620" s="100"/>
      <c r="C620" s="99"/>
      <c r="D620" s="99"/>
      <c r="E620" s="99"/>
      <c r="F620" s="99"/>
      <c r="G620" s="99"/>
      <c r="H620" s="99"/>
      <c r="I620" s="99"/>
      <c r="J620" s="1123"/>
      <c r="K620" s="1123"/>
      <c r="L620" s="1123"/>
      <c r="M620" s="161"/>
      <c r="N620" s="1123"/>
      <c r="O620" s="161"/>
      <c r="P620" s="1123"/>
      <c r="Q620" s="161"/>
      <c r="R620" s="161"/>
      <c r="S620" s="161"/>
      <c r="T620" s="161"/>
      <c r="U620" s="161"/>
      <c r="V620" s="161"/>
      <c r="W620" s="161"/>
      <c r="X620" s="161"/>
      <c r="Y620" s="161"/>
      <c r="Z620" s="161"/>
    </row>
    <row r="621" spans="1:26" ht="15.75" customHeight="1" x14ac:dyDescent="0.25">
      <c r="A621" s="99"/>
      <c r="B621" s="100"/>
      <c r="C621" s="99"/>
      <c r="D621" s="99"/>
      <c r="E621" s="99"/>
      <c r="F621" s="99"/>
      <c r="G621" s="99"/>
      <c r="H621" s="99"/>
      <c r="I621" s="99"/>
      <c r="J621" s="1123"/>
      <c r="K621" s="1123"/>
      <c r="L621" s="1123"/>
      <c r="M621" s="161"/>
      <c r="N621" s="1123"/>
      <c r="O621" s="161"/>
      <c r="P621" s="1123"/>
      <c r="Q621" s="161"/>
      <c r="R621" s="161"/>
      <c r="S621" s="161"/>
      <c r="T621" s="161"/>
      <c r="U621" s="161"/>
      <c r="V621" s="161"/>
      <c r="W621" s="161"/>
      <c r="X621" s="161"/>
      <c r="Y621" s="161"/>
      <c r="Z621" s="161"/>
    </row>
    <row r="622" spans="1:26" ht="15.75" customHeight="1" x14ac:dyDescent="0.25">
      <c r="A622" s="99"/>
      <c r="B622" s="100"/>
      <c r="C622" s="99"/>
      <c r="D622" s="99"/>
      <c r="E622" s="99"/>
      <c r="F622" s="99"/>
      <c r="G622" s="99"/>
      <c r="H622" s="99"/>
      <c r="I622" s="99"/>
      <c r="J622" s="1123"/>
      <c r="K622" s="1123"/>
      <c r="L622" s="1123"/>
      <c r="M622" s="161"/>
      <c r="N622" s="1123"/>
      <c r="O622" s="161"/>
      <c r="P622" s="1123"/>
      <c r="Q622" s="161"/>
      <c r="R622" s="161"/>
      <c r="S622" s="161"/>
      <c r="T622" s="161"/>
      <c r="U622" s="161"/>
      <c r="V622" s="161"/>
      <c r="W622" s="161"/>
      <c r="X622" s="161"/>
      <c r="Y622" s="161"/>
      <c r="Z622" s="161"/>
    </row>
    <row r="623" spans="1:26" ht="15.75" customHeight="1" x14ac:dyDescent="0.25">
      <c r="A623" s="99"/>
      <c r="B623" s="100"/>
      <c r="C623" s="99"/>
      <c r="D623" s="99"/>
      <c r="E623" s="99"/>
      <c r="F623" s="99"/>
      <c r="G623" s="99"/>
      <c r="H623" s="99"/>
      <c r="I623" s="99"/>
      <c r="J623" s="1123"/>
      <c r="K623" s="1123"/>
      <c r="L623" s="1123"/>
      <c r="M623" s="161"/>
      <c r="N623" s="1123"/>
      <c r="O623" s="161"/>
      <c r="P623" s="1123"/>
      <c r="Q623" s="161"/>
      <c r="R623" s="161"/>
      <c r="S623" s="161"/>
      <c r="T623" s="161"/>
      <c r="U623" s="161"/>
      <c r="V623" s="161"/>
      <c r="W623" s="161"/>
      <c r="X623" s="161"/>
      <c r="Y623" s="161"/>
      <c r="Z623" s="161"/>
    </row>
    <row r="624" spans="1:26" ht="15.75" customHeight="1" x14ac:dyDescent="0.25">
      <c r="A624" s="99"/>
      <c r="B624" s="100"/>
      <c r="C624" s="99"/>
      <c r="D624" s="99"/>
      <c r="E624" s="99"/>
      <c r="F624" s="99"/>
      <c r="G624" s="99"/>
      <c r="H624" s="99"/>
      <c r="I624" s="99"/>
      <c r="J624" s="1123"/>
      <c r="K624" s="1123"/>
      <c r="L624" s="1123"/>
      <c r="M624" s="161"/>
      <c r="N624" s="1123"/>
      <c r="O624" s="161"/>
      <c r="P624" s="1123"/>
      <c r="Q624" s="161"/>
      <c r="R624" s="161"/>
      <c r="S624" s="161"/>
      <c r="T624" s="161"/>
      <c r="U624" s="161"/>
      <c r="V624" s="161"/>
      <c r="W624" s="161"/>
      <c r="X624" s="161"/>
      <c r="Y624" s="161"/>
      <c r="Z624" s="161"/>
    </row>
    <row r="625" spans="1:26" ht="15.75" customHeight="1" x14ac:dyDescent="0.25">
      <c r="A625" s="99"/>
      <c r="B625" s="100"/>
      <c r="C625" s="99"/>
      <c r="D625" s="99"/>
      <c r="E625" s="99"/>
      <c r="F625" s="99"/>
      <c r="G625" s="99"/>
      <c r="H625" s="99"/>
      <c r="I625" s="99"/>
      <c r="J625" s="1123"/>
      <c r="K625" s="1123"/>
      <c r="L625" s="1123"/>
      <c r="M625" s="161"/>
      <c r="N625" s="1123"/>
      <c r="O625" s="161"/>
      <c r="P625" s="1123"/>
      <c r="Q625" s="161"/>
      <c r="R625" s="161"/>
      <c r="S625" s="161"/>
      <c r="T625" s="161"/>
      <c r="U625" s="161"/>
      <c r="V625" s="161"/>
      <c r="W625" s="161"/>
      <c r="X625" s="161"/>
      <c r="Y625" s="161"/>
      <c r="Z625" s="161"/>
    </row>
    <row r="626" spans="1:26" ht="15.75" customHeight="1" x14ac:dyDescent="0.25">
      <c r="A626" s="99"/>
      <c r="B626" s="100"/>
      <c r="C626" s="99"/>
      <c r="D626" s="99"/>
      <c r="E626" s="99"/>
      <c r="F626" s="99"/>
      <c r="G626" s="99"/>
      <c r="H626" s="99"/>
      <c r="I626" s="99"/>
      <c r="J626" s="1123"/>
      <c r="K626" s="1123"/>
      <c r="L626" s="1123"/>
      <c r="M626" s="161"/>
      <c r="N626" s="1123"/>
      <c r="O626" s="161"/>
      <c r="P626" s="1123"/>
      <c r="Q626" s="161"/>
      <c r="R626" s="161"/>
      <c r="S626" s="161"/>
      <c r="T626" s="161"/>
      <c r="U626" s="161"/>
      <c r="V626" s="161"/>
      <c r="W626" s="161"/>
      <c r="X626" s="161"/>
      <c r="Y626" s="161"/>
      <c r="Z626" s="161"/>
    </row>
    <row r="627" spans="1:26" ht="15.75" customHeight="1" x14ac:dyDescent="0.25">
      <c r="A627" s="99"/>
      <c r="B627" s="100"/>
      <c r="C627" s="99"/>
      <c r="D627" s="99"/>
      <c r="E627" s="99"/>
      <c r="F627" s="99"/>
      <c r="G627" s="99"/>
      <c r="H627" s="99"/>
      <c r="I627" s="99"/>
      <c r="J627" s="1123"/>
      <c r="K627" s="1123"/>
      <c r="L627" s="1123"/>
      <c r="M627" s="161"/>
      <c r="N627" s="1123"/>
      <c r="O627" s="161"/>
      <c r="P627" s="1123"/>
      <c r="Q627" s="161"/>
      <c r="R627" s="161"/>
      <c r="S627" s="161"/>
      <c r="T627" s="161"/>
      <c r="U627" s="161"/>
      <c r="V627" s="161"/>
      <c r="W627" s="161"/>
      <c r="X627" s="161"/>
      <c r="Y627" s="161"/>
      <c r="Z627" s="161"/>
    </row>
    <row r="628" spans="1:26" ht="15.75" customHeight="1" x14ac:dyDescent="0.25">
      <c r="A628" s="99"/>
      <c r="B628" s="100"/>
      <c r="C628" s="99"/>
      <c r="D628" s="99"/>
      <c r="E628" s="99"/>
      <c r="F628" s="99"/>
      <c r="G628" s="99"/>
      <c r="H628" s="99"/>
      <c r="I628" s="99"/>
      <c r="J628" s="1123"/>
      <c r="K628" s="1123"/>
      <c r="L628" s="1123"/>
      <c r="M628" s="161"/>
      <c r="N628" s="1123"/>
      <c r="O628" s="161"/>
      <c r="P628" s="1123"/>
      <c r="Q628" s="161"/>
      <c r="R628" s="161"/>
      <c r="S628" s="161"/>
      <c r="T628" s="161"/>
      <c r="U628" s="161"/>
      <c r="V628" s="161"/>
      <c r="W628" s="161"/>
      <c r="X628" s="161"/>
      <c r="Y628" s="161"/>
      <c r="Z628" s="161"/>
    </row>
    <row r="629" spans="1:26" ht="15.75" customHeight="1" x14ac:dyDescent="0.25">
      <c r="A629" s="99"/>
      <c r="B629" s="100"/>
      <c r="C629" s="99"/>
      <c r="D629" s="99"/>
      <c r="E629" s="99"/>
      <c r="F629" s="99"/>
      <c r="G629" s="99"/>
      <c r="H629" s="99"/>
      <c r="I629" s="99"/>
      <c r="J629" s="1123"/>
      <c r="K629" s="1123"/>
      <c r="L629" s="1123"/>
      <c r="M629" s="161"/>
      <c r="N629" s="1123"/>
      <c r="O629" s="161"/>
      <c r="P629" s="1123"/>
      <c r="Q629" s="161"/>
      <c r="R629" s="161"/>
      <c r="S629" s="161"/>
      <c r="T629" s="161"/>
      <c r="U629" s="161"/>
      <c r="V629" s="161"/>
      <c r="W629" s="161"/>
      <c r="X629" s="161"/>
      <c r="Y629" s="161"/>
      <c r="Z629" s="161"/>
    </row>
    <row r="630" spans="1:26" ht="15.75" customHeight="1" x14ac:dyDescent="0.25">
      <c r="A630" s="99"/>
      <c r="B630" s="100"/>
      <c r="C630" s="99"/>
      <c r="D630" s="99"/>
      <c r="E630" s="99"/>
      <c r="F630" s="99"/>
      <c r="G630" s="99"/>
      <c r="H630" s="99"/>
      <c r="I630" s="99"/>
      <c r="J630" s="1123"/>
      <c r="K630" s="1123"/>
      <c r="L630" s="1123"/>
      <c r="M630" s="161"/>
      <c r="N630" s="1123"/>
      <c r="O630" s="161"/>
      <c r="P630" s="1123"/>
      <c r="Q630" s="161"/>
      <c r="R630" s="161"/>
      <c r="S630" s="161"/>
      <c r="T630" s="161"/>
      <c r="U630" s="161"/>
      <c r="V630" s="161"/>
      <c r="W630" s="161"/>
      <c r="X630" s="161"/>
      <c r="Y630" s="161"/>
      <c r="Z630" s="161"/>
    </row>
    <row r="631" spans="1:26" ht="15.75" customHeight="1" x14ac:dyDescent="0.25">
      <c r="A631" s="99"/>
      <c r="B631" s="100"/>
      <c r="C631" s="99"/>
      <c r="D631" s="99"/>
      <c r="E631" s="99"/>
      <c r="F631" s="99"/>
      <c r="G631" s="99"/>
      <c r="H631" s="99"/>
      <c r="I631" s="99"/>
      <c r="J631" s="1123"/>
      <c r="K631" s="1123"/>
      <c r="L631" s="1123"/>
      <c r="M631" s="161"/>
      <c r="N631" s="1123"/>
      <c r="O631" s="161"/>
      <c r="P631" s="1123"/>
      <c r="Q631" s="161"/>
      <c r="R631" s="161"/>
      <c r="S631" s="161"/>
      <c r="T631" s="161"/>
      <c r="U631" s="161"/>
      <c r="V631" s="161"/>
      <c r="W631" s="161"/>
      <c r="X631" s="161"/>
      <c r="Y631" s="161"/>
      <c r="Z631" s="161"/>
    </row>
    <row r="632" spans="1:26" ht="15.75" customHeight="1" x14ac:dyDescent="0.25">
      <c r="A632" s="99"/>
      <c r="B632" s="100"/>
      <c r="C632" s="99"/>
      <c r="D632" s="99"/>
      <c r="E632" s="99"/>
      <c r="F632" s="99"/>
      <c r="G632" s="99"/>
      <c r="H632" s="99"/>
      <c r="I632" s="99"/>
      <c r="J632" s="1123"/>
      <c r="K632" s="1123"/>
      <c r="L632" s="1123"/>
      <c r="M632" s="161"/>
      <c r="N632" s="1123"/>
      <c r="O632" s="161"/>
      <c r="P632" s="1123"/>
      <c r="Q632" s="161"/>
      <c r="R632" s="161"/>
      <c r="S632" s="161"/>
      <c r="T632" s="161"/>
      <c r="U632" s="161"/>
      <c r="V632" s="161"/>
      <c r="W632" s="161"/>
      <c r="X632" s="161"/>
      <c r="Y632" s="161"/>
      <c r="Z632" s="161"/>
    </row>
    <row r="633" spans="1:26" ht="15.75" customHeight="1" x14ac:dyDescent="0.25">
      <c r="A633" s="99"/>
      <c r="B633" s="100"/>
      <c r="C633" s="99"/>
      <c r="D633" s="99"/>
      <c r="E633" s="99"/>
      <c r="F633" s="99"/>
      <c r="G633" s="99"/>
      <c r="H633" s="99"/>
      <c r="I633" s="99"/>
      <c r="J633" s="1123"/>
      <c r="K633" s="1123"/>
      <c r="L633" s="1123"/>
      <c r="M633" s="161"/>
      <c r="N633" s="1123"/>
      <c r="O633" s="161"/>
      <c r="P633" s="1123"/>
      <c r="Q633" s="161"/>
      <c r="R633" s="161"/>
      <c r="S633" s="161"/>
      <c r="T633" s="161"/>
      <c r="U633" s="161"/>
      <c r="V633" s="161"/>
      <c r="W633" s="161"/>
      <c r="X633" s="161"/>
      <c r="Y633" s="161"/>
      <c r="Z633" s="161"/>
    </row>
    <row r="634" spans="1:26" ht="15.75" customHeight="1" x14ac:dyDescent="0.25">
      <c r="A634" s="99"/>
      <c r="B634" s="100"/>
      <c r="C634" s="99"/>
      <c r="D634" s="99"/>
      <c r="E634" s="99"/>
      <c r="F634" s="99"/>
      <c r="G634" s="99"/>
      <c r="H634" s="99"/>
      <c r="I634" s="99"/>
      <c r="J634" s="1123"/>
      <c r="K634" s="1123"/>
      <c r="L634" s="1123"/>
      <c r="M634" s="161"/>
      <c r="N634" s="1123"/>
      <c r="O634" s="161"/>
      <c r="P634" s="1123"/>
      <c r="Q634" s="161"/>
      <c r="R634" s="161"/>
      <c r="S634" s="161"/>
      <c r="T634" s="161"/>
      <c r="U634" s="161"/>
      <c r="V634" s="161"/>
      <c r="W634" s="161"/>
      <c r="X634" s="161"/>
      <c r="Y634" s="161"/>
      <c r="Z634" s="161"/>
    </row>
    <row r="635" spans="1:26" ht="15.75" customHeight="1" x14ac:dyDescent="0.25">
      <c r="A635" s="99"/>
      <c r="B635" s="100"/>
      <c r="C635" s="99"/>
      <c r="D635" s="99"/>
      <c r="E635" s="99"/>
      <c r="F635" s="99"/>
      <c r="G635" s="99"/>
      <c r="H635" s="99"/>
      <c r="I635" s="99"/>
      <c r="J635" s="1123"/>
      <c r="K635" s="1123"/>
      <c r="L635" s="1123"/>
      <c r="M635" s="161"/>
      <c r="N635" s="1123"/>
      <c r="O635" s="161"/>
      <c r="P635" s="1123"/>
      <c r="Q635" s="161"/>
      <c r="R635" s="161"/>
      <c r="S635" s="161"/>
      <c r="T635" s="161"/>
      <c r="U635" s="161"/>
      <c r="V635" s="161"/>
      <c r="W635" s="161"/>
      <c r="X635" s="161"/>
      <c r="Y635" s="161"/>
      <c r="Z635" s="161"/>
    </row>
    <row r="636" spans="1:26" ht="15.75" customHeight="1" x14ac:dyDescent="0.25">
      <c r="A636" s="99"/>
      <c r="B636" s="100"/>
      <c r="C636" s="99"/>
      <c r="D636" s="99"/>
      <c r="E636" s="99"/>
      <c r="F636" s="99"/>
      <c r="G636" s="99"/>
      <c r="H636" s="99"/>
      <c r="I636" s="99"/>
      <c r="J636" s="1123"/>
      <c r="K636" s="1123"/>
      <c r="L636" s="1123"/>
      <c r="M636" s="161"/>
      <c r="N636" s="1123"/>
      <c r="O636" s="161"/>
      <c r="P636" s="1123"/>
      <c r="Q636" s="161"/>
      <c r="R636" s="161"/>
      <c r="S636" s="161"/>
      <c r="T636" s="161"/>
      <c r="U636" s="161"/>
      <c r="V636" s="161"/>
      <c r="W636" s="161"/>
      <c r="X636" s="161"/>
      <c r="Y636" s="161"/>
      <c r="Z636" s="161"/>
    </row>
    <row r="637" spans="1:26" ht="15.75" customHeight="1" x14ac:dyDescent="0.25">
      <c r="A637" s="99"/>
      <c r="B637" s="100"/>
      <c r="C637" s="99"/>
      <c r="D637" s="99"/>
      <c r="E637" s="99"/>
      <c r="F637" s="99"/>
      <c r="G637" s="99"/>
      <c r="H637" s="99"/>
      <c r="I637" s="99"/>
      <c r="J637" s="1123"/>
      <c r="K637" s="1123"/>
      <c r="L637" s="1123"/>
      <c r="M637" s="161"/>
      <c r="N637" s="1123"/>
      <c r="O637" s="161"/>
      <c r="P637" s="1123"/>
      <c r="Q637" s="161"/>
      <c r="R637" s="161"/>
      <c r="S637" s="161"/>
      <c r="T637" s="161"/>
      <c r="U637" s="161"/>
      <c r="V637" s="161"/>
      <c r="W637" s="161"/>
      <c r="X637" s="161"/>
      <c r="Y637" s="161"/>
      <c r="Z637" s="161"/>
    </row>
    <row r="638" spans="1:26" ht="15.75" customHeight="1" x14ac:dyDescent="0.25">
      <c r="A638" s="99"/>
      <c r="B638" s="100"/>
      <c r="C638" s="99"/>
      <c r="D638" s="99"/>
      <c r="E638" s="99"/>
      <c r="F638" s="99"/>
      <c r="G638" s="99"/>
      <c r="H638" s="99"/>
      <c r="I638" s="99"/>
      <c r="J638" s="1123"/>
      <c r="K638" s="1123"/>
      <c r="L638" s="1123"/>
      <c r="M638" s="161"/>
      <c r="N638" s="1123"/>
      <c r="O638" s="161"/>
      <c r="P638" s="1123"/>
      <c r="Q638" s="161"/>
      <c r="R638" s="161"/>
      <c r="S638" s="161"/>
      <c r="T638" s="161"/>
      <c r="U638" s="161"/>
      <c r="V638" s="161"/>
      <c r="W638" s="161"/>
      <c r="X638" s="161"/>
      <c r="Y638" s="161"/>
      <c r="Z638" s="161"/>
    </row>
    <row r="639" spans="1:26" ht="15.75" customHeight="1" x14ac:dyDescent="0.25">
      <c r="A639" s="99"/>
      <c r="B639" s="100"/>
      <c r="C639" s="99"/>
      <c r="D639" s="99"/>
      <c r="E639" s="99"/>
      <c r="F639" s="99"/>
      <c r="G639" s="99"/>
      <c r="H639" s="99"/>
      <c r="I639" s="99"/>
      <c r="J639" s="1123"/>
      <c r="K639" s="1123"/>
      <c r="L639" s="1123"/>
      <c r="M639" s="161"/>
      <c r="N639" s="1123"/>
      <c r="O639" s="161"/>
      <c r="P639" s="1123"/>
      <c r="Q639" s="161"/>
      <c r="R639" s="161"/>
      <c r="S639" s="161"/>
      <c r="T639" s="161"/>
      <c r="U639" s="161"/>
      <c r="V639" s="161"/>
      <c r="W639" s="161"/>
      <c r="X639" s="161"/>
      <c r="Y639" s="161"/>
      <c r="Z639" s="161"/>
    </row>
    <row r="640" spans="1:26" ht="15.75" customHeight="1" x14ac:dyDescent="0.25">
      <c r="A640" s="99"/>
      <c r="B640" s="100"/>
      <c r="C640" s="99"/>
      <c r="D640" s="99"/>
      <c r="E640" s="99"/>
      <c r="F640" s="99"/>
      <c r="G640" s="99"/>
      <c r="H640" s="99"/>
      <c r="I640" s="99"/>
      <c r="J640" s="1123"/>
      <c r="K640" s="1123"/>
      <c r="L640" s="1123"/>
      <c r="M640" s="161"/>
      <c r="N640" s="1123"/>
      <c r="O640" s="161"/>
      <c r="P640" s="1123"/>
      <c r="Q640" s="161"/>
      <c r="R640" s="161"/>
      <c r="S640" s="161"/>
      <c r="T640" s="161"/>
      <c r="U640" s="161"/>
      <c r="V640" s="161"/>
      <c r="W640" s="161"/>
      <c r="X640" s="161"/>
      <c r="Y640" s="161"/>
      <c r="Z640" s="161"/>
    </row>
    <row r="641" spans="1:26" ht="15.75" customHeight="1" x14ac:dyDescent="0.25">
      <c r="A641" s="99"/>
      <c r="B641" s="100"/>
      <c r="C641" s="99"/>
      <c r="D641" s="99"/>
      <c r="E641" s="99"/>
      <c r="F641" s="99"/>
      <c r="G641" s="99"/>
      <c r="H641" s="99"/>
      <c r="I641" s="99"/>
      <c r="J641" s="1123"/>
      <c r="K641" s="1123"/>
      <c r="L641" s="1123"/>
      <c r="M641" s="161"/>
      <c r="N641" s="1123"/>
      <c r="O641" s="161"/>
      <c r="P641" s="1123"/>
      <c r="Q641" s="161"/>
      <c r="R641" s="161"/>
      <c r="S641" s="161"/>
      <c r="T641" s="161"/>
      <c r="U641" s="161"/>
      <c r="V641" s="161"/>
      <c r="W641" s="161"/>
      <c r="X641" s="161"/>
      <c r="Y641" s="161"/>
      <c r="Z641" s="161"/>
    </row>
    <row r="642" spans="1:26" ht="15.75" customHeight="1" x14ac:dyDescent="0.25">
      <c r="A642" s="99"/>
      <c r="B642" s="100"/>
      <c r="C642" s="99"/>
      <c r="D642" s="99"/>
      <c r="E642" s="99"/>
      <c r="F642" s="99"/>
      <c r="G642" s="99"/>
      <c r="H642" s="99"/>
      <c r="I642" s="99"/>
      <c r="J642" s="1123"/>
      <c r="K642" s="1123"/>
      <c r="L642" s="1123"/>
      <c r="M642" s="161"/>
      <c r="N642" s="1123"/>
      <c r="O642" s="161"/>
      <c r="P642" s="1123"/>
      <c r="Q642" s="161"/>
      <c r="R642" s="161"/>
      <c r="S642" s="161"/>
      <c r="T642" s="161"/>
      <c r="U642" s="161"/>
      <c r="V642" s="161"/>
      <c r="W642" s="161"/>
      <c r="X642" s="161"/>
      <c r="Y642" s="161"/>
      <c r="Z642" s="161"/>
    </row>
    <row r="643" spans="1:26" ht="15.75" customHeight="1" x14ac:dyDescent="0.25">
      <c r="A643" s="99"/>
      <c r="B643" s="100"/>
      <c r="C643" s="99"/>
      <c r="D643" s="99"/>
      <c r="E643" s="99"/>
      <c r="F643" s="99"/>
      <c r="G643" s="99"/>
      <c r="H643" s="99"/>
      <c r="I643" s="99"/>
      <c r="J643" s="1123"/>
      <c r="K643" s="1123"/>
      <c r="L643" s="1123"/>
      <c r="M643" s="161"/>
      <c r="N643" s="1123"/>
      <c r="O643" s="161"/>
      <c r="P643" s="1123"/>
      <c r="Q643" s="161"/>
      <c r="R643" s="161"/>
      <c r="S643" s="161"/>
      <c r="T643" s="161"/>
      <c r="U643" s="161"/>
      <c r="V643" s="161"/>
      <c r="W643" s="161"/>
      <c r="X643" s="161"/>
      <c r="Y643" s="161"/>
      <c r="Z643" s="161"/>
    </row>
    <row r="644" spans="1:26" ht="15.75" customHeight="1" x14ac:dyDescent="0.25">
      <c r="A644" s="99"/>
      <c r="B644" s="100"/>
      <c r="C644" s="99"/>
      <c r="D644" s="99"/>
      <c r="E644" s="99"/>
      <c r="F644" s="99"/>
      <c r="G644" s="99"/>
      <c r="H644" s="99"/>
      <c r="I644" s="99"/>
      <c r="J644" s="1123"/>
      <c r="K644" s="1123"/>
      <c r="L644" s="1123"/>
      <c r="M644" s="161"/>
      <c r="N644" s="1123"/>
      <c r="O644" s="161"/>
      <c r="P644" s="1123"/>
      <c r="Q644" s="161"/>
      <c r="R644" s="161"/>
      <c r="S644" s="161"/>
      <c r="T644" s="161"/>
      <c r="U644" s="161"/>
      <c r="V644" s="161"/>
      <c r="W644" s="161"/>
      <c r="X644" s="161"/>
      <c r="Y644" s="161"/>
      <c r="Z644" s="161"/>
    </row>
    <row r="645" spans="1:26" ht="15.75" customHeight="1" x14ac:dyDescent="0.25">
      <c r="A645" s="99"/>
      <c r="B645" s="100"/>
      <c r="C645" s="99"/>
      <c r="D645" s="99"/>
      <c r="E645" s="99"/>
      <c r="F645" s="99"/>
      <c r="G645" s="99"/>
      <c r="H645" s="99"/>
      <c r="I645" s="99"/>
      <c r="J645" s="1123"/>
      <c r="K645" s="1123"/>
      <c r="L645" s="1123"/>
      <c r="M645" s="161"/>
      <c r="N645" s="1123"/>
      <c r="O645" s="161"/>
      <c r="P645" s="1123"/>
      <c r="Q645" s="161"/>
      <c r="R645" s="161"/>
      <c r="S645" s="161"/>
      <c r="T645" s="161"/>
      <c r="U645" s="161"/>
      <c r="V645" s="161"/>
      <c r="W645" s="161"/>
      <c r="X645" s="161"/>
      <c r="Y645" s="161"/>
      <c r="Z645" s="161"/>
    </row>
    <row r="646" spans="1:26" ht="15.75" customHeight="1" x14ac:dyDescent="0.25">
      <c r="A646" s="99"/>
      <c r="B646" s="100"/>
      <c r="C646" s="99"/>
      <c r="D646" s="99"/>
      <c r="E646" s="99"/>
      <c r="F646" s="99"/>
      <c r="G646" s="99"/>
      <c r="H646" s="99"/>
      <c r="I646" s="99"/>
      <c r="J646" s="1123"/>
      <c r="K646" s="1123"/>
      <c r="L646" s="1123"/>
      <c r="M646" s="161"/>
      <c r="N646" s="1123"/>
      <c r="O646" s="161"/>
      <c r="P646" s="1123"/>
      <c r="Q646" s="161"/>
      <c r="R646" s="161"/>
      <c r="S646" s="161"/>
      <c r="T646" s="161"/>
      <c r="U646" s="161"/>
      <c r="V646" s="161"/>
      <c r="W646" s="161"/>
      <c r="X646" s="161"/>
      <c r="Y646" s="161"/>
      <c r="Z646" s="161"/>
    </row>
    <row r="647" spans="1:26" ht="15.75" customHeight="1" x14ac:dyDescent="0.25">
      <c r="A647" s="99"/>
      <c r="B647" s="100"/>
      <c r="C647" s="99"/>
      <c r="D647" s="99"/>
      <c r="E647" s="99"/>
      <c r="F647" s="99"/>
      <c r="G647" s="99"/>
      <c r="H647" s="99"/>
      <c r="I647" s="99"/>
      <c r="J647" s="1123"/>
      <c r="K647" s="1123"/>
      <c r="L647" s="1123"/>
      <c r="M647" s="161"/>
      <c r="N647" s="1123"/>
      <c r="O647" s="161"/>
      <c r="P647" s="1123"/>
      <c r="Q647" s="161"/>
      <c r="R647" s="161"/>
      <c r="S647" s="161"/>
      <c r="T647" s="161"/>
      <c r="U647" s="161"/>
      <c r="V647" s="161"/>
      <c r="W647" s="161"/>
      <c r="X647" s="161"/>
      <c r="Y647" s="161"/>
      <c r="Z647" s="161"/>
    </row>
    <row r="648" spans="1:26" ht="15.75" customHeight="1" x14ac:dyDescent="0.25">
      <c r="A648" s="99"/>
      <c r="B648" s="100"/>
      <c r="C648" s="99"/>
      <c r="D648" s="99"/>
      <c r="E648" s="99"/>
      <c r="F648" s="99"/>
      <c r="G648" s="99"/>
      <c r="H648" s="99"/>
      <c r="I648" s="99"/>
      <c r="J648" s="1123"/>
      <c r="K648" s="1123"/>
      <c r="L648" s="1123"/>
      <c r="M648" s="161"/>
      <c r="N648" s="1123"/>
      <c r="O648" s="161"/>
      <c r="P648" s="1123"/>
      <c r="Q648" s="161"/>
      <c r="R648" s="161"/>
      <c r="S648" s="161"/>
      <c r="T648" s="161"/>
      <c r="U648" s="161"/>
      <c r="V648" s="161"/>
      <c r="W648" s="161"/>
      <c r="X648" s="161"/>
      <c r="Y648" s="161"/>
      <c r="Z648" s="161"/>
    </row>
    <row r="649" spans="1:26" ht="15.75" customHeight="1" x14ac:dyDescent="0.25">
      <c r="A649" s="99"/>
      <c r="B649" s="100"/>
      <c r="C649" s="99"/>
      <c r="D649" s="99"/>
      <c r="E649" s="99"/>
      <c r="F649" s="99"/>
      <c r="G649" s="99"/>
      <c r="H649" s="99"/>
      <c r="I649" s="99"/>
      <c r="J649" s="1123"/>
      <c r="K649" s="1123"/>
      <c r="L649" s="1123"/>
      <c r="M649" s="161"/>
      <c r="N649" s="1123"/>
      <c r="O649" s="161"/>
      <c r="P649" s="1123"/>
      <c r="Q649" s="161"/>
      <c r="R649" s="161"/>
      <c r="S649" s="161"/>
      <c r="T649" s="161"/>
      <c r="U649" s="161"/>
      <c r="V649" s="161"/>
      <c r="W649" s="161"/>
      <c r="X649" s="161"/>
      <c r="Y649" s="161"/>
      <c r="Z649" s="161"/>
    </row>
    <row r="650" spans="1:26" ht="15.75" customHeight="1" x14ac:dyDescent="0.25">
      <c r="A650" s="99"/>
      <c r="B650" s="100"/>
      <c r="C650" s="99"/>
      <c r="D650" s="99"/>
      <c r="E650" s="99"/>
      <c r="F650" s="99"/>
      <c r="G650" s="99"/>
      <c r="H650" s="99"/>
      <c r="I650" s="99"/>
      <c r="J650" s="1123"/>
      <c r="K650" s="1123"/>
      <c r="L650" s="1123"/>
      <c r="M650" s="161"/>
      <c r="N650" s="1123"/>
      <c r="O650" s="161"/>
      <c r="P650" s="1123"/>
      <c r="Q650" s="161"/>
      <c r="R650" s="161"/>
      <c r="S650" s="161"/>
      <c r="T650" s="161"/>
      <c r="U650" s="161"/>
      <c r="V650" s="161"/>
      <c r="W650" s="161"/>
      <c r="X650" s="161"/>
      <c r="Y650" s="161"/>
      <c r="Z650" s="161"/>
    </row>
    <row r="651" spans="1:26" ht="15.75" customHeight="1" x14ac:dyDescent="0.25">
      <c r="A651" s="99"/>
      <c r="B651" s="100"/>
      <c r="C651" s="99"/>
      <c r="D651" s="99"/>
      <c r="E651" s="99"/>
      <c r="F651" s="99"/>
      <c r="G651" s="99"/>
      <c r="H651" s="99"/>
      <c r="I651" s="99"/>
      <c r="J651" s="1123"/>
      <c r="K651" s="1123"/>
      <c r="L651" s="1123"/>
      <c r="M651" s="161"/>
      <c r="N651" s="1123"/>
      <c r="O651" s="161"/>
      <c r="P651" s="1123"/>
      <c r="Q651" s="161"/>
      <c r="R651" s="161"/>
      <c r="S651" s="161"/>
      <c r="T651" s="161"/>
      <c r="U651" s="161"/>
      <c r="V651" s="161"/>
      <c r="W651" s="161"/>
      <c r="X651" s="161"/>
      <c r="Y651" s="161"/>
      <c r="Z651" s="161"/>
    </row>
    <row r="652" spans="1:26" ht="15.75" customHeight="1" x14ac:dyDescent="0.25">
      <c r="A652" s="99"/>
      <c r="B652" s="100"/>
      <c r="C652" s="99"/>
      <c r="D652" s="99"/>
      <c r="E652" s="99"/>
      <c r="F652" s="99"/>
      <c r="G652" s="99"/>
      <c r="H652" s="99"/>
      <c r="I652" s="99"/>
      <c r="J652" s="1123"/>
      <c r="K652" s="1123"/>
      <c r="L652" s="1123"/>
      <c r="M652" s="161"/>
      <c r="N652" s="1123"/>
      <c r="O652" s="161"/>
      <c r="P652" s="1123"/>
      <c r="Q652" s="161"/>
      <c r="R652" s="161"/>
      <c r="S652" s="161"/>
      <c r="T652" s="161"/>
      <c r="U652" s="161"/>
      <c r="V652" s="161"/>
      <c r="W652" s="161"/>
      <c r="X652" s="161"/>
      <c r="Y652" s="161"/>
      <c r="Z652" s="161"/>
    </row>
    <row r="653" spans="1:26" ht="15.75" customHeight="1" x14ac:dyDescent="0.25">
      <c r="A653" s="99"/>
      <c r="B653" s="100"/>
      <c r="C653" s="99"/>
      <c r="D653" s="99"/>
      <c r="E653" s="99"/>
      <c r="F653" s="99"/>
      <c r="G653" s="99"/>
      <c r="H653" s="99"/>
      <c r="I653" s="99"/>
      <c r="J653" s="1123"/>
      <c r="K653" s="1123"/>
      <c r="L653" s="1123"/>
      <c r="M653" s="161"/>
      <c r="N653" s="1123"/>
      <c r="O653" s="161"/>
      <c r="P653" s="1123"/>
      <c r="Q653" s="161"/>
      <c r="R653" s="161"/>
      <c r="S653" s="161"/>
      <c r="T653" s="161"/>
      <c r="U653" s="161"/>
      <c r="V653" s="161"/>
      <c r="W653" s="161"/>
      <c r="X653" s="161"/>
      <c r="Y653" s="161"/>
      <c r="Z653" s="161"/>
    </row>
    <row r="654" spans="1:26" ht="15.75" customHeight="1" x14ac:dyDescent="0.25">
      <c r="A654" s="99"/>
      <c r="B654" s="100"/>
      <c r="C654" s="99"/>
      <c r="D654" s="99"/>
      <c r="E654" s="99"/>
      <c r="F654" s="99"/>
      <c r="G654" s="99"/>
      <c r="H654" s="99"/>
      <c r="I654" s="99"/>
      <c r="J654" s="1123"/>
      <c r="K654" s="1123"/>
      <c r="L654" s="1123"/>
      <c r="M654" s="161"/>
      <c r="N654" s="1123"/>
      <c r="O654" s="161"/>
      <c r="P654" s="1123"/>
      <c r="Q654" s="161"/>
      <c r="R654" s="161"/>
      <c r="S654" s="161"/>
      <c r="T654" s="161"/>
      <c r="U654" s="161"/>
      <c r="V654" s="161"/>
      <c r="W654" s="161"/>
      <c r="X654" s="161"/>
      <c r="Y654" s="161"/>
      <c r="Z654" s="161"/>
    </row>
    <row r="655" spans="1:26" ht="15.75" customHeight="1" x14ac:dyDescent="0.25">
      <c r="A655" s="99"/>
      <c r="B655" s="100"/>
      <c r="C655" s="99"/>
      <c r="D655" s="99"/>
      <c r="E655" s="99"/>
      <c r="F655" s="99"/>
      <c r="G655" s="99"/>
      <c r="H655" s="99"/>
      <c r="I655" s="99"/>
      <c r="J655" s="1123"/>
      <c r="K655" s="1123"/>
      <c r="L655" s="1123"/>
      <c r="M655" s="161"/>
      <c r="N655" s="1123"/>
      <c r="O655" s="161"/>
      <c r="P655" s="1123"/>
      <c r="Q655" s="161"/>
      <c r="R655" s="161"/>
      <c r="S655" s="161"/>
      <c r="T655" s="161"/>
      <c r="U655" s="161"/>
      <c r="V655" s="161"/>
      <c r="W655" s="161"/>
      <c r="X655" s="161"/>
      <c r="Y655" s="161"/>
      <c r="Z655" s="161"/>
    </row>
    <row r="656" spans="1:26" ht="15.75" customHeight="1" x14ac:dyDescent="0.25">
      <c r="A656" s="99"/>
      <c r="B656" s="100"/>
      <c r="C656" s="99"/>
      <c r="D656" s="99"/>
      <c r="E656" s="99"/>
      <c r="F656" s="99"/>
      <c r="G656" s="99"/>
      <c r="H656" s="99"/>
      <c r="I656" s="99"/>
      <c r="J656" s="1123"/>
      <c r="K656" s="1123"/>
      <c r="L656" s="1123"/>
      <c r="M656" s="161"/>
      <c r="N656" s="1123"/>
      <c r="O656" s="161"/>
      <c r="P656" s="1123"/>
      <c r="Q656" s="161"/>
      <c r="R656" s="161"/>
      <c r="S656" s="161"/>
      <c r="T656" s="161"/>
      <c r="U656" s="161"/>
      <c r="V656" s="161"/>
      <c r="W656" s="161"/>
      <c r="X656" s="161"/>
      <c r="Y656" s="161"/>
      <c r="Z656" s="161"/>
    </row>
    <row r="657" spans="1:26" ht="15.75" customHeight="1" x14ac:dyDescent="0.25">
      <c r="A657" s="99"/>
      <c r="B657" s="100"/>
      <c r="C657" s="99"/>
      <c r="D657" s="99"/>
      <c r="E657" s="99"/>
      <c r="F657" s="99"/>
      <c r="G657" s="99"/>
      <c r="H657" s="99"/>
      <c r="I657" s="99"/>
      <c r="J657" s="1123"/>
      <c r="K657" s="1123"/>
      <c r="L657" s="1123"/>
      <c r="M657" s="161"/>
      <c r="N657" s="1123"/>
      <c r="O657" s="161"/>
      <c r="P657" s="1123"/>
      <c r="Q657" s="161"/>
      <c r="R657" s="161"/>
      <c r="S657" s="161"/>
      <c r="T657" s="161"/>
      <c r="U657" s="161"/>
      <c r="V657" s="161"/>
      <c r="W657" s="161"/>
      <c r="X657" s="161"/>
      <c r="Y657" s="161"/>
      <c r="Z657" s="161"/>
    </row>
    <row r="658" spans="1:26" ht="15.75" customHeight="1" x14ac:dyDescent="0.25">
      <c r="A658" s="99"/>
      <c r="B658" s="100"/>
      <c r="C658" s="99"/>
      <c r="D658" s="99"/>
      <c r="E658" s="99"/>
      <c r="F658" s="99"/>
      <c r="G658" s="99"/>
      <c r="H658" s="99"/>
      <c r="I658" s="99"/>
      <c r="J658" s="1123"/>
      <c r="K658" s="1123"/>
      <c r="L658" s="1123"/>
      <c r="M658" s="161"/>
      <c r="N658" s="1123"/>
      <c r="O658" s="161"/>
      <c r="P658" s="1123"/>
      <c r="Q658" s="161"/>
      <c r="R658" s="161"/>
      <c r="S658" s="161"/>
      <c r="T658" s="161"/>
      <c r="U658" s="161"/>
      <c r="V658" s="161"/>
      <c r="W658" s="161"/>
      <c r="X658" s="161"/>
      <c r="Y658" s="161"/>
      <c r="Z658" s="161"/>
    </row>
    <row r="659" spans="1:26" ht="15.75" customHeight="1" x14ac:dyDescent="0.25">
      <c r="A659" s="99"/>
      <c r="B659" s="100"/>
      <c r="C659" s="99"/>
      <c r="D659" s="99"/>
      <c r="E659" s="99"/>
      <c r="F659" s="99"/>
      <c r="G659" s="99"/>
      <c r="H659" s="99"/>
      <c r="I659" s="99"/>
      <c r="J659" s="1123"/>
      <c r="K659" s="1123"/>
      <c r="L659" s="1123"/>
      <c r="M659" s="161"/>
      <c r="N659" s="1123"/>
      <c r="O659" s="161"/>
      <c r="P659" s="1123"/>
      <c r="Q659" s="161"/>
      <c r="R659" s="161"/>
      <c r="S659" s="161"/>
      <c r="T659" s="161"/>
      <c r="U659" s="161"/>
      <c r="V659" s="161"/>
      <c r="W659" s="161"/>
      <c r="X659" s="161"/>
      <c r="Y659" s="161"/>
      <c r="Z659" s="161"/>
    </row>
    <row r="660" spans="1:26" ht="15.75" customHeight="1" x14ac:dyDescent="0.25">
      <c r="A660" s="99"/>
      <c r="B660" s="100"/>
      <c r="C660" s="99"/>
      <c r="D660" s="99"/>
      <c r="E660" s="99"/>
      <c r="F660" s="99"/>
      <c r="G660" s="99"/>
      <c r="H660" s="99"/>
      <c r="I660" s="99"/>
      <c r="J660" s="1123"/>
      <c r="K660" s="1123"/>
      <c r="L660" s="1123"/>
      <c r="M660" s="161"/>
      <c r="N660" s="1123"/>
      <c r="O660" s="161"/>
      <c r="P660" s="1123"/>
      <c r="Q660" s="161"/>
      <c r="R660" s="161"/>
      <c r="S660" s="161"/>
      <c r="T660" s="161"/>
      <c r="U660" s="161"/>
      <c r="V660" s="161"/>
      <c r="W660" s="161"/>
      <c r="X660" s="161"/>
      <c r="Y660" s="161"/>
      <c r="Z660" s="161"/>
    </row>
    <row r="661" spans="1:26" ht="15.75" customHeight="1" x14ac:dyDescent="0.25">
      <c r="A661" s="99"/>
      <c r="B661" s="100"/>
      <c r="C661" s="99"/>
      <c r="D661" s="99"/>
      <c r="E661" s="99"/>
      <c r="F661" s="99"/>
      <c r="G661" s="99"/>
      <c r="H661" s="99"/>
      <c r="I661" s="99"/>
      <c r="J661" s="1123"/>
      <c r="K661" s="1123"/>
      <c r="L661" s="1123"/>
      <c r="M661" s="161"/>
      <c r="N661" s="1123"/>
      <c r="O661" s="161"/>
      <c r="P661" s="1123"/>
      <c r="Q661" s="161"/>
      <c r="R661" s="161"/>
      <c r="S661" s="161"/>
      <c r="T661" s="161"/>
      <c r="U661" s="161"/>
      <c r="V661" s="161"/>
      <c r="W661" s="161"/>
      <c r="X661" s="161"/>
      <c r="Y661" s="161"/>
      <c r="Z661" s="161"/>
    </row>
    <row r="662" spans="1:26" ht="15.75" customHeight="1" x14ac:dyDescent="0.25">
      <c r="A662" s="99"/>
      <c r="B662" s="100"/>
      <c r="C662" s="99"/>
      <c r="D662" s="99"/>
      <c r="E662" s="99"/>
      <c r="F662" s="99"/>
      <c r="G662" s="99"/>
      <c r="H662" s="99"/>
      <c r="I662" s="99"/>
      <c r="J662" s="1123"/>
      <c r="K662" s="1123"/>
      <c r="L662" s="1123"/>
      <c r="M662" s="161"/>
      <c r="N662" s="1123"/>
      <c r="O662" s="161"/>
      <c r="P662" s="1123"/>
      <c r="Q662" s="161"/>
      <c r="R662" s="161"/>
      <c r="S662" s="161"/>
      <c r="T662" s="161"/>
      <c r="U662" s="161"/>
      <c r="V662" s="161"/>
      <c r="W662" s="161"/>
      <c r="X662" s="161"/>
      <c r="Y662" s="161"/>
      <c r="Z662" s="161"/>
    </row>
    <row r="663" spans="1:26" ht="15.75" customHeight="1" x14ac:dyDescent="0.25">
      <c r="A663" s="99"/>
      <c r="B663" s="100"/>
      <c r="C663" s="99"/>
      <c r="D663" s="99"/>
      <c r="E663" s="99"/>
      <c r="F663" s="99"/>
      <c r="G663" s="99"/>
      <c r="H663" s="99"/>
      <c r="I663" s="99"/>
      <c r="J663" s="1123"/>
      <c r="K663" s="1123"/>
      <c r="L663" s="1123"/>
      <c r="M663" s="161"/>
      <c r="N663" s="1123"/>
      <c r="O663" s="161"/>
      <c r="P663" s="1123"/>
      <c r="Q663" s="161"/>
      <c r="R663" s="161"/>
      <c r="S663" s="161"/>
      <c r="T663" s="161"/>
      <c r="U663" s="161"/>
      <c r="V663" s="161"/>
      <c r="W663" s="161"/>
      <c r="X663" s="161"/>
      <c r="Y663" s="161"/>
      <c r="Z663" s="161"/>
    </row>
    <row r="664" spans="1:26" ht="15.75" customHeight="1" x14ac:dyDescent="0.25">
      <c r="A664" s="99"/>
      <c r="B664" s="100"/>
      <c r="C664" s="99"/>
      <c r="D664" s="99"/>
      <c r="E664" s="99"/>
      <c r="F664" s="99"/>
      <c r="G664" s="99"/>
      <c r="H664" s="99"/>
      <c r="I664" s="99"/>
      <c r="J664" s="1123"/>
      <c r="K664" s="1123"/>
      <c r="L664" s="1123"/>
      <c r="M664" s="161"/>
      <c r="N664" s="1123"/>
      <c r="O664" s="161"/>
      <c r="P664" s="1123"/>
      <c r="Q664" s="161"/>
      <c r="R664" s="161"/>
      <c r="S664" s="161"/>
      <c r="T664" s="161"/>
      <c r="U664" s="161"/>
      <c r="V664" s="161"/>
      <c r="W664" s="161"/>
      <c r="X664" s="161"/>
      <c r="Y664" s="161"/>
      <c r="Z664" s="161"/>
    </row>
    <row r="665" spans="1:26" ht="15.75" customHeight="1" x14ac:dyDescent="0.25">
      <c r="A665" s="99"/>
      <c r="B665" s="100"/>
      <c r="C665" s="99"/>
      <c r="D665" s="99"/>
      <c r="E665" s="99"/>
      <c r="F665" s="99"/>
      <c r="G665" s="99"/>
      <c r="H665" s="99"/>
      <c r="I665" s="99"/>
      <c r="J665" s="1123"/>
      <c r="K665" s="1123"/>
      <c r="L665" s="1123"/>
      <c r="M665" s="161"/>
      <c r="N665" s="1123"/>
      <c r="O665" s="161"/>
      <c r="P665" s="1123"/>
      <c r="Q665" s="161"/>
      <c r="R665" s="161"/>
      <c r="S665" s="161"/>
      <c r="T665" s="161"/>
      <c r="U665" s="161"/>
      <c r="V665" s="161"/>
      <c r="W665" s="161"/>
      <c r="X665" s="161"/>
      <c r="Y665" s="161"/>
      <c r="Z665" s="161"/>
    </row>
    <row r="666" spans="1:26" ht="15.75" customHeight="1" x14ac:dyDescent="0.25">
      <c r="A666" s="99"/>
      <c r="B666" s="100"/>
      <c r="C666" s="99"/>
      <c r="D666" s="99"/>
      <c r="E666" s="99"/>
      <c r="F666" s="99"/>
      <c r="G666" s="99"/>
      <c r="H666" s="99"/>
      <c r="I666" s="99"/>
      <c r="J666" s="1123"/>
      <c r="K666" s="1123"/>
      <c r="L666" s="1123"/>
      <c r="M666" s="161"/>
      <c r="N666" s="1123"/>
      <c r="O666" s="161"/>
      <c r="P666" s="1123"/>
      <c r="Q666" s="161"/>
      <c r="R666" s="161"/>
      <c r="S666" s="161"/>
      <c r="T666" s="161"/>
      <c r="U666" s="161"/>
      <c r="V666" s="161"/>
      <c r="W666" s="161"/>
      <c r="X666" s="161"/>
      <c r="Y666" s="161"/>
      <c r="Z666" s="161"/>
    </row>
    <row r="667" spans="1:26" ht="15.75" customHeight="1" x14ac:dyDescent="0.25">
      <c r="A667" s="99"/>
      <c r="B667" s="100"/>
      <c r="C667" s="99"/>
      <c r="D667" s="99"/>
      <c r="E667" s="99"/>
      <c r="F667" s="99"/>
      <c r="G667" s="99"/>
      <c r="H667" s="99"/>
      <c r="I667" s="99"/>
      <c r="J667" s="1123"/>
      <c r="K667" s="1123"/>
      <c r="L667" s="1123"/>
      <c r="M667" s="161"/>
      <c r="N667" s="1123"/>
      <c r="O667" s="161"/>
      <c r="P667" s="1123"/>
      <c r="Q667" s="161"/>
      <c r="R667" s="161"/>
      <c r="S667" s="161"/>
      <c r="T667" s="161"/>
      <c r="U667" s="161"/>
      <c r="V667" s="161"/>
      <c r="W667" s="161"/>
      <c r="X667" s="161"/>
      <c r="Y667" s="161"/>
      <c r="Z667" s="161"/>
    </row>
    <row r="668" spans="1:26" ht="15.75" customHeight="1" x14ac:dyDescent="0.25">
      <c r="A668" s="99"/>
      <c r="B668" s="100"/>
      <c r="C668" s="99"/>
      <c r="D668" s="99"/>
      <c r="E668" s="99"/>
      <c r="F668" s="99"/>
      <c r="G668" s="99"/>
      <c r="H668" s="99"/>
      <c r="I668" s="99"/>
      <c r="J668" s="1123"/>
      <c r="K668" s="1123"/>
      <c r="L668" s="1123"/>
      <c r="M668" s="161"/>
      <c r="N668" s="1123"/>
      <c r="O668" s="161"/>
      <c r="P668" s="1123"/>
      <c r="Q668" s="161"/>
      <c r="R668" s="161"/>
      <c r="S668" s="161"/>
      <c r="T668" s="161"/>
      <c r="U668" s="161"/>
      <c r="V668" s="161"/>
      <c r="W668" s="161"/>
      <c r="X668" s="161"/>
      <c r="Y668" s="161"/>
      <c r="Z668" s="161"/>
    </row>
    <row r="669" spans="1:26" ht="15.75" customHeight="1" x14ac:dyDescent="0.25">
      <c r="A669" s="99"/>
      <c r="B669" s="100"/>
      <c r="C669" s="99"/>
      <c r="D669" s="99"/>
      <c r="E669" s="99"/>
      <c r="F669" s="99"/>
      <c r="G669" s="99"/>
      <c r="H669" s="99"/>
      <c r="I669" s="99"/>
      <c r="J669" s="1123"/>
      <c r="K669" s="1123"/>
      <c r="L669" s="1123"/>
      <c r="M669" s="161"/>
      <c r="N669" s="1123"/>
      <c r="O669" s="161"/>
      <c r="P669" s="1123"/>
      <c r="Q669" s="161"/>
      <c r="R669" s="161"/>
      <c r="S669" s="161"/>
      <c r="T669" s="161"/>
      <c r="U669" s="161"/>
      <c r="V669" s="161"/>
      <c r="W669" s="161"/>
      <c r="X669" s="161"/>
      <c r="Y669" s="161"/>
      <c r="Z669" s="161"/>
    </row>
    <row r="670" spans="1:26" ht="15.75" customHeight="1" x14ac:dyDescent="0.25">
      <c r="A670" s="99"/>
      <c r="B670" s="100"/>
      <c r="C670" s="99"/>
      <c r="D670" s="99"/>
      <c r="E670" s="99"/>
      <c r="F670" s="99"/>
      <c r="G670" s="99"/>
      <c r="H670" s="99"/>
      <c r="I670" s="99"/>
      <c r="J670" s="1123"/>
      <c r="K670" s="1123"/>
      <c r="L670" s="1123"/>
      <c r="M670" s="161"/>
      <c r="N670" s="1123"/>
      <c r="O670" s="161"/>
      <c r="P670" s="1123"/>
      <c r="Q670" s="161"/>
      <c r="R670" s="161"/>
      <c r="S670" s="161"/>
      <c r="T670" s="161"/>
      <c r="U670" s="161"/>
      <c r="V670" s="161"/>
      <c r="W670" s="161"/>
      <c r="X670" s="161"/>
      <c r="Y670" s="161"/>
      <c r="Z670" s="161"/>
    </row>
    <row r="671" spans="1:26" ht="15.75" customHeight="1" x14ac:dyDescent="0.25">
      <c r="A671" s="99"/>
      <c r="B671" s="100"/>
      <c r="C671" s="99"/>
      <c r="D671" s="99"/>
      <c r="E671" s="99"/>
      <c r="F671" s="99"/>
      <c r="G671" s="99"/>
      <c r="H671" s="99"/>
      <c r="I671" s="99"/>
      <c r="J671" s="1123"/>
      <c r="K671" s="1123"/>
      <c r="L671" s="1123"/>
      <c r="M671" s="161"/>
      <c r="N671" s="1123"/>
      <c r="O671" s="161"/>
      <c r="P671" s="1123"/>
      <c r="Q671" s="161"/>
      <c r="R671" s="161"/>
      <c r="S671" s="161"/>
      <c r="T671" s="161"/>
      <c r="U671" s="161"/>
      <c r="V671" s="161"/>
      <c r="W671" s="161"/>
      <c r="X671" s="161"/>
      <c r="Y671" s="161"/>
      <c r="Z671" s="161"/>
    </row>
    <row r="672" spans="1:26" ht="15.75" customHeight="1" x14ac:dyDescent="0.25">
      <c r="A672" s="99"/>
      <c r="B672" s="100"/>
      <c r="C672" s="99"/>
      <c r="D672" s="99"/>
      <c r="E672" s="99"/>
      <c r="F672" s="99"/>
      <c r="G672" s="99"/>
      <c r="H672" s="99"/>
      <c r="I672" s="99"/>
      <c r="J672" s="1123"/>
      <c r="K672" s="1123"/>
      <c r="L672" s="1123"/>
      <c r="M672" s="161"/>
      <c r="N672" s="1123"/>
      <c r="O672" s="161"/>
      <c r="P672" s="1123"/>
      <c r="Q672" s="161"/>
      <c r="R672" s="161"/>
      <c r="S672" s="161"/>
      <c r="T672" s="161"/>
      <c r="U672" s="161"/>
      <c r="V672" s="161"/>
      <c r="W672" s="161"/>
      <c r="X672" s="161"/>
      <c r="Y672" s="161"/>
      <c r="Z672" s="161"/>
    </row>
    <row r="673" spans="1:26" ht="15.75" customHeight="1" x14ac:dyDescent="0.25">
      <c r="A673" s="99"/>
      <c r="B673" s="100"/>
      <c r="C673" s="99"/>
      <c r="D673" s="99"/>
      <c r="E673" s="99"/>
      <c r="F673" s="99"/>
      <c r="G673" s="99"/>
      <c r="H673" s="99"/>
      <c r="I673" s="99"/>
      <c r="J673" s="1123"/>
      <c r="K673" s="1123"/>
      <c r="L673" s="1123"/>
      <c r="M673" s="161"/>
      <c r="N673" s="1123"/>
      <c r="O673" s="161"/>
      <c r="P673" s="1123"/>
      <c r="Q673" s="161"/>
      <c r="R673" s="161"/>
      <c r="S673" s="161"/>
      <c r="T673" s="161"/>
      <c r="U673" s="161"/>
      <c r="V673" s="161"/>
      <c r="W673" s="161"/>
      <c r="X673" s="161"/>
      <c r="Y673" s="161"/>
      <c r="Z673" s="161"/>
    </row>
    <row r="674" spans="1:26" ht="15.75" customHeight="1" x14ac:dyDescent="0.25">
      <c r="A674" s="99"/>
      <c r="B674" s="100"/>
      <c r="C674" s="99"/>
      <c r="D674" s="99"/>
      <c r="E674" s="99"/>
      <c r="F674" s="99"/>
      <c r="G674" s="99"/>
      <c r="H674" s="99"/>
      <c r="I674" s="99"/>
      <c r="J674" s="1123"/>
      <c r="K674" s="1123"/>
      <c r="L674" s="1123"/>
      <c r="M674" s="161"/>
      <c r="N674" s="1123"/>
      <c r="O674" s="161"/>
      <c r="P674" s="1123"/>
      <c r="Q674" s="161"/>
      <c r="R674" s="161"/>
      <c r="S674" s="161"/>
      <c r="T674" s="161"/>
      <c r="U674" s="161"/>
      <c r="V674" s="161"/>
      <c r="W674" s="161"/>
      <c r="X674" s="161"/>
      <c r="Y674" s="161"/>
      <c r="Z674" s="161"/>
    </row>
    <row r="675" spans="1:26" ht="15.75" customHeight="1" x14ac:dyDescent="0.25">
      <c r="A675" s="99"/>
      <c r="B675" s="100"/>
      <c r="C675" s="99"/>
      <c r="D675" s="99"/>
      <c r="E675" s="99"/>
      <c r="F675" s="99"/>
      <c r="G675" s="99"/>
      <c r="H675" s="99"/>
      <c r="I675" s="99"/>
      <c r="J675" s="1123"/>
      <c r="K675" s="1123"/>
      <c r="L675" s="1123"/>
      <c r="M675" s="161"/>
      <c r="N675" s="1123"/>
      <c r="O675" s="161"/>
      <c r="P675" s="1123"/>
      <c r="Q675" s="161"/>
      <c r="R675" s="161"/>
      <c r="S675" s="161"/>
      <c r="T675" s="161"/>
      <c r="U675" s="161"/>
      <c r="V675" s="161"/>
      <c r="W675" s="161"/>
      <c r="X675" s="161"/>
      <c r="Y675" s="161"/>
      <c r="Z675" s="161"/>
    </row>
    <row r="676" spans="1:26" ht="15.75" customHeight="1" x14ac:dyDescent="0.25">
      <c r="A676" s="99"/>
      <c r="B676" s="100"/>
      <c r="C676" s="99"/>
      <c r="D676" s="99"/>
      <c r="E676" s="99"/>
      <c r="F676" s="99"/>
      <c r="G676" s="99"/>
      <c r="H676" s="99"/>
      <c r="I676" s="99"/>
      <c r="J676" s="1123"/>
      <c r="K676" s="1123"/>
      <c r="L676" s="1123"/>
      <c r="M676" s="161"/>
      <c r="N676" s="1123"/>
      <c r="O676" s="161"/>
      <c r="P676" s="1123"/>
      <c r="Q676" s="161"/>
      <c r="R676" s="161"/>
      <c r="S676" s="161"/>
      <c r="T676" s="161"/>
      <c r="U676" s="161"/>
      <c r="V676" s="161"/>
      <c r="W676" s="161"/>
      <c r="X676" s="161"/>
      <c r="Y676" s="161"/>
      <c r="Z676" s="161"/>
    </row>
    <row r="677" spans="1:26" ht="15.75" customHeight="1" x14ac:dyDescent="0.25">
      <c r="A677" s="99"/>
      <c r="B677" s="100"/>
      <c r="C677" s="99"/>
      <c r="D677" s="99"/>
      <c r="E677" s="99"/>
      <c r="F677" s="99"/>
      <c r="G677" s="99"/>
      <c r="H677" s="99"/>
      <c r="I677" s="99"/>
      <c r="J677" s="1123"/>
      <c r="K677" s="1123"/>
      <c r="L677" s="1123"/>
      <c r="M677" s="161"/>
      <c r="N677" s="1123"/>
      <c r="O677" s="161"/>
      <c r="P677" s="1123"/>
      <c r="Q677" s="161"/>
      <c r="R677" s="161"/>
      <c r="S677" s="161"/>
      <c r="T677" s="161"/>
      <c r="U677" s="161"/>
      <c r="V677" s="161"/>
      <c r="W677" s="161"/>
      <c r="X677" s="161"/>
      <c r="Y677" s="161"/>
      <c r="Z677" s="161"/>
    </row>
    <row r="678" spans="1:26" ht="15.75" customHeight="1" x14ac:dyDescent="0.25">
      <c r="A678" s="99"/>
      <c r="B678" s="100"/>
      <c r="C678" s="99"/>
      <c r="D678" s="99"/>
      <c r="E678" s="99"/>
      <c r="F678" s="99"/>
      <c r="G678" s="99"/>
      <c r="H678" s="99"/>
      <c r="I678" s="99"/>
      <c r="J678" s="1123"/>
      <c r="K678" s="1123"/>
      <c r="L678" s="1123"/>
      <c r="M678" s="161"/>
      <c r="N678" s="1123"/>
      <c r="O678" s="161"/>
      <c r="P678" s="1123"/>
      <c r="Q678" s="161"/>
      <c r="R678" s="161"/>
      <c r="S678" s="161"/>
      <c r="T678" s="161"/>
      <c r="U678" s="161"/>
      <c r="V678" s="161"/>
      <c r="W678" s="161"/>
      <c r="X678" s="161"/>
      <c r="Y678" s="161"/>
      <c r="Z678" s="161"/>
    </row>
    <row r="679" spans="1:26" ht="15.75" customHeight="1" x14ac:dyDescent="0.25">
      <c r="A679" s="99"/>
      <c r="B679" s="100"/>
      <c r="C679" s="99"/>
      <c r="D679" s="99"/>
      <c r="E679" s="99"/>
      <c r="F679" s="99"/>
      <c r="G679" s="99"/>
      <c r="H679" s="99"/>
      <c r="I679" s="99"/>
      <c r="J679" s="1123"/>
      <c r="K679" s="1123"/>
      <c r="L679" s="1123"/>
      <c r="M679" s="161"/>
      <c r="N679" s="1123"/>
      <c r="O679" s="161"/>
      <c r="P679" s="1123"/>
      <c r="Q679" s="161"/>
      <c r="R679" s="161"/>
      <c r="S679" s="161"/>
      <c r="T679" s="161"/>
      <c r="U679" s="161"/>
      <c r="V679" s="161"/>
      <c r="W679" s="161"/>
      <c r="X679" s="161"/>
      <c r="Y679" s="161"/>
      <c r="Z679" s="161"/>
    </row>
    <row r="680" spans="1:26" ht="15.75" customHeight="1" x14ac:dyDescent="0.25">
      <c r="A680" s="99"/>
      <c r="B680" s="100"/>
      <c r="C680" s="99"/>
      <c r="D680" s="99"/>
      <c r="E680" s="99"/>
      <c r="F680" s="99"/>
      <c r="G680" s="99"/>
      <c r="H680" s="99"/>
      <c r="I680" s="99"/>
      <c r="J680" s="1123"/>
      <c r="K680" s="1123"/>
      <c r="L680" s="1123"/>
      <c r="M680" s="161"/>
      <c r="N680" s="1123"/>
      <c r="O680" s="161"/>
      <c r="P680" s="1123"/>
      <c r="Q680" s="161"/>
      <c r="R680" s="161"/>
      <c r="S680" s="161"/>
      <c r="T680" s="161"/>
      <c r="U680" s="161"/>
      <c r="V680" s="161"/>
      <c r="W680" s="161"/>
      <c r="X680" s="161"/>
      <c r="Y680" s="161"/>
      <c r="Z680" s="161"/>
    </row>
    <row r="681" spans="1:26" ht="15.75" customHeight="1" x14ac:dyDescent="0.25">
      <c r="A681" s="99"/>
      <c r="B681" s="100"/>
      <c r="C681" s="99"/>
      <c r="D681" s="99"/>
      <c r="E681" s="99"/>
      <c r="F681" s="99"/>
      <c r="G681" s="99"/>
      <c r="H681" s="99"/>
      <c r="I681" s="99"/>
      <c r="J681" s="1123"/>
      <c r="K681" s="1123"/>
      <c r="L681" s="1123"/>
      <c r="M681" s="161"/>
      <c r="N681" s="1123"/>
      <c r="O681" s="161"/>
      <c r="P681" s="1123"/>
      <c r="Q681" s="161"/>
      <c r="R681" s="161"/>
      <c r="S681" s="161"/>
      <c r="T681" s="161"/>
      <c r="U681" s="161"/>
      <c r="V681" s="161"/>
      <c r="W681" s="161"/>
      <c r="X681" s="161"/>
      <c r="Y681" s="161"/>
      <c r="Z681" s="161"/>
    </row>
    <row r="682" spans="1:26" ht="15.75" customHeight="1" x14ac:dyDescent="0.25">
      <c r="A682" s="99"/>
      <c r="B682" s="100"/>
      <c r="C682" s="99"/>
      <c r="D682" s="99"/>
      <c r="E682" s="99"/>
      <c r="F682" s="99"/>
      <c r="G682" s="99"/>
      <c r="H682" s="99"/>
      <c r="I682" s="99"/>
      <c r="J682" s="1123"/>
      <c r="K682" s="1123"/>
      <c r="L682" s="1123"/>
      <c r="M682" s="161"/>
      <c r="N682" s="1123"/>
      <c r="O682" s="161"/>
      <c r="P682" s="1123"/>
      <c r="Q682" s="161"/>
      <c r="R682" s="161"/>
      <c r="S682" s="161"/>
      <c r="T682" s="161"/>
      <c r="U682" s="161"/>
      <c r="V682" s="161"/>
      <c r="W682" s="161"/>
      <c r="X682" s="161"/>
      <c r="Y682" s="161"/>
      <c r="Z682" s="161"/>
    </row>
    <row r="683" spans="1:26" ht="15.75" customHeight="1" x14ac:dyDescent="0.25">
      <c r="A683" s="99"/>
      <c r="B683" s="100"/>
      <c r="C683" s="99"/>
      <c r="D683" s="99"/>
      <c r="E683" s="99"/>
      <c r="F683" s="99"/>
      <c r="G683" s="99"/>
      <c r="H683" s="99"/>
      <c r="I683" s="99"/>
      <c r="J683" s="1123"/>
      <c r="K683" s="1123"/>
      <c r="L683" s="1123"/>
      <c r="M683" s="161"/>
      <c r="N683" s="1123"/>
      <c r="O683" s="161"/>
      <c r="P683" s="1123"/>
      <c r="Q683" s="161"/>
      <c r="R683" s="161"/>
      <c r="S683" s="161"/>
      <c r="T683" s="161"/>
      <c r="U683" s="161"/>
      <c r="V683" s="161"/>
      <c r="W683" s="161"/>
      <c r="X683" s="161"/>
      <c r="Y683" s="161"/>
      <c r="Z683" s="161"/>
    </row>
    <row r="684" spans="1:26" ht="15.75" customHeight="1" x14ac:dyDescent="0.25">
      <c r="A684" s="99"/>
      <c r="B684" s="100"/>
      <c r="C684" s="99"/>
      <c r="D684" s="99"/>
      <c r="E684" s="99"/>
      <c r="F684" s="99"/>
      <c r="G684" s="99"/>
      <c r="H684" s="99"/>
      <c r="I684" s="99"/>
      <c r="J684" s="1123"/>
      <c r="K684" s="1123"/>
      <c r="L684" s="1123"/>
      <c r="M684" s="161"/>
      <c r="N684" s="1123"/>
      <c r="O684" s="161"/>
      <c r="P684" s="1123"/>
      <c r="Q684" s="161"/>
      <c r="R684" s="161"/>
      <c r="S684" s="161"/>
      <c r="T684" s="161"/>
      <c r="U684" s="161"/>
      <c r="V684" s="161"/>
      <c r="W684" s="161"/>
      <c r="X684" s="161"/>
      <c r="Y684" s="161"/>
      <c r="Z684" s="161"/>
    </row>
    <row r="685" spans="1:26" ht="15.75" customHeight="1" x14ac:dyDescent="0.25">
      <c r="A685" s="99"/>
      <c r="B685" s="100"/>
      <c r="C685" s="99"/>
      <c r="D685" s="99"/>
      <c r="E685" s="99"/>
      <c r="F685" s="99"/>
      <c r="G685" s="99"/>
      <c r="H685" s="99"/>
      <c r="I685" s="99"/>
      <c r="J685" s="1123"/>
      <c r="K685" s="1123"/>
      <c r="L685" s="1123"/>
      <c r="M685" s="161"/>
      <c r="N685" s="1123"/>
      <c r="O685" s="161"/>
      <c r="P685" s="1123"/>
      <c r="Q685" s="161"/>
      <c r="R685" s="161"/>
      <c r="S685" s="161"/>
      <c r="T685" s="161"/>
      <c r="U685" s="161"/>
      <c r="V685" s="161"/>
      <c r="W685" s="161"/>
      <c r="X685" s="161"/>
      <c r="Y685" s="161"/>
      <c r="Z685" s="161"/>
    </row>
    <row r="686" spans="1:26" ht="15.75" customHeight="1" x14ac:dyDescent="0.25">
      <c r="A686" s="99"/>
      <c r="B686" s="100"/>
      <c r="C686" s="99"/>
      <c r="D686" s="99"/>
      <c r="E686" s="99"/>
      <c r="F686" s="99"/>
      <c r="G686" s="99"/>
      <c r="H686" s="99"/>
      <c r="I686" s="99"/>
      <c r="J686" s="1123"/>
      <c r="K686" s="1123"/>
      <c r="L686" s="1123"/>
      <c r="M686" s="161"/>
      <c r="N686" s="1123"/>
      <c r="O686" s="161"/>
      <c r="P686" s="1123"/>
      <c r="Q686" s="161"/>
      <c r="R686" s="161"/>
      <c r="S686" s="161"/>
      <c r="T686" s="161"/>
      <c r="U686" s="161"/>
      <c r="V686" s="161"/>
      <c r="W686" s="161"/>
      <c r="X686" s="161"/>
      <c r="Y686" s="161"/>
      <c r="Z686" s="161"/>
    </row>
    <row r="687" spans="1:26" ht="15.75" customHeight="1" x14ac:dyDescent="0.25">
      <c r="A687" s="99"/>
      <c r="B687" s="100"/>
      <c r="C687" s="99"/>
      <c r="D687" s="99"/>
      <c r="E687" s="99"/>
      <c r="F687" s="99"/>
      <c r="G687" s="99"/>
      <c r="H687" s="99"/>
      <c r="I687" s="99"/>
      <c r="J687" s="1123"/>
      <c r="K687" s="1123"/>
      <c r="L687" s="1123"/>
      <c r="M687" s="161"/>
      <c r="N687" s="1123"/>
      <c r="O687" s="161"/>
      <c r="P687" s="1123"/>
      <c r="Q687" s="161"/>
      <c r="R687" s="161"/>
      <c r="S687" s="161"/>
      <c r="T687" s="161"/>
      <c r="U687" s="161"/>
      <c r="V687" s="161"/>
      <c r="W687" s="161"/>
      <c r="X687" s="161"/>
      <c r="Y687" s="161"/>
      <c r="Z687" s="161"/>
    </row>
    <row r="688" spans="1:26" ht="15.75" customHeight="1" x14ac:dyDescent="0.25">
      <c r="A688" s="99"/>
      <c r="B688" s="100"/>
      <c r="C688" s="99"/>
      <c r="D688" s="99"/>
      <c r="E688" s="99"/>
      <c r="F688" s="99"/>
      <c r="G688" s="99"/>
      <c r="H688" s="99"/>
      <c r="I688" s="99"/>
      <c r="J688" s="1123"/>
      <c r="K688" s="1123"/>
      <c r="L688" s="1123"/>
      <c r="M688" s="161"/>
      <c r="N688" s="1123"/>
      <c r="O688" s="161"/>
      <c r="P688" s="1123"/>
      <c r="Q688" s="161"/>
      <c r="R688" s="161"/>
      <c r="S688" s="161"/>
      <c r="T688" s="161"/>
      <c r="U688" s="161"/>
      <c r="V688" s="161"/>
      <c r="W688" s="161"/>
      <c r="X688" s="161"/>
      <c r="Y688" s="161"/>
      <c r="Z688" s="161"/>
    </row>
    <row r="689" spans="1:26" ht="15.75" customHeight="1" x14ac:dyDescent="0.25">
      <c r="A689" s="99"/>
      <c r="B689" s="100"/>
      <c r="C689" s="99"/>
      <c r="D689" s="99"/>
      <c r="E689" s="99"/>
      <c r="F689" s="99"/>
      <c r="G689" s="99"/>
      <c r="H689" s="99"/>
      <c r="I689" s="99"/>
      <c r="J689" s="1123"/>
      <c r="K689" s="1123"/>
      <c r="L689" s="1123"/>
      <c r="M689" s="161"/>
      <c r="N689" s="1123"/>
      <c r="O689" s="161"/>
      <c r="P689" s="1123"/>
      <c r="Q689" s="161"/>
      <c r="R689" s="161"/>
      <c r="S689" s="161"/>
      <c r="T689" s="161"/>
      <c r="U689" s="161"/>
      <c r="V689" s="161"/>
      <c r="W689" s="161"/>
      <c r="X689" s="161"/>
      <c r="Y689" s="161"/>
      <c r="Z689" s="161"/>
    </row>
    <row r="690" spans="1:26" ht="15.75" customHeight="1" x14ac:dyDescent="0.25">
      <c r="A690" s="99"/>
      <c r="B690" s="100"/>
      <c r="C690" s="99"/>
      <c r="D690" s="99"/>
      <c r="E690" s="99"/>
      <c r="F690" s="99"/>
      <c r="G690" s="99"/>
      <c r="H690" s="99"/>
      <c r="I690" s="99"/>
      <c r="J690" s="1123"/>
      <c r="K690" s="1123"/>
      <c r="L690" s="1123"/>
      <c r="M690" s="161"/>
      <c r="N690" s="1123"/>
      <c r="O690" s="161"/>
      <c r="P690" s="1123"/>
      <c r="Q690" s="161"/>
      <c r="R690" s="161"/>
      <c r="S690" s="161"/>
      <c r="T690" s="161"/>
      <c r="U690" s="161"/>
      <c r="V690" s="161"/>
      <c r="W690" s="161"/>
      <c r="X690" s="161"/>
      <c r="Y690" s="161"/>
      <c r="Z690" s="161"/>
    </row>
    <row r="691" spans="1:26" ht="15.75" customHeight="1" x14ac:dyDescent="0.25">
      <c r="A691" s="99"/>
      <c r="B691" s="100"/>
      <c r="C691" s="99"/>
      <c r="D691" s="99"/>
      <c r="E691" s="99"/>
      <c r="F691" s="99"/>
      <c r="G691" s="99"/>
      <c r="H691" s="99"/>
      <c r="I691" s="99"/>
      <c r="J691" s="1123"/>
      <c r="K691" s="1123"/>
      <c r="L691" s="1123"/>
      <c r="M691" s="161"/>
      <c r="N691" s="1123"/>
      <c r="O691" s="161"/>
      <c r="P691" s="1123"/>
      <c r="Q691" s="161"/>
      <c r="R691" s="161"/>
      <c r="S691" s="161"/>
      <c r="T691" s="161"/>
      <c r="U691" s="161"/>
      <c r="V691" s="161"/>
      <c r="W691" s="161"/>
      <c r="X691" s="161"/>
      <c r="Y691" s="161"/>
      <c r="Z691" s="161"/>
    </row>
    <row r="692" spans="1:26" ht="15.75" customHeight="1" x14ac:dyDescent="0.25">
      <c r="A692" s="99"/>
      <c r="B692" s="100"/>
      <c r="C692" s="99"/>
      <c r="D692" s="99"/>
      <c r="E692" s="99"/>
      <c r="F692" s="99"/>
      <c r="G692" s="99"/>
      <c r="H692" s="99"/>
      <c r="I692" s="99"/>
      <c r="J692" s="1123"/>
      <c r="K692" s="1123"/>
      <c r="L692" s="1123"/>
      <c r="M692" s="161"/>
      <c r="N692" s="1123"/>
      <c r="O692" s="161"/>
      <c r="P692" s="1123"/>
      <c r="Q692" s="161"/>
      <c r="R692" s="161"/>
      <c r="S692" s="161"/>
      <c r="T692" s="161"/>
      <c r="U692" s="161"/>
      <c r="V692" s="161"/>
      <c r="W692" s="161"/>
      <c r="X692" s="161"/>
      <c r="Y692" s="161"/>
      <c r="Z692" s="161"/>
    </row>
    <row r="693" spans="1:26" ht="15.75" customHeight="1" x14ac:dyDescent="0.25">
      <c r="A693" s="99"/>
      <c r="B693" s="100"/>
      <c r="C693" s="99"/>
      <c r="D693" s="99"/>
      <c r="E693" s="99"/>
      <c r="F693" s="99"/>
      <c r="G693" s="99"/>
      <c r="H693" s="99"/>
      <c r="I693" s="99"/>
      <c r="J693" s="1123"/>
      <c r="K693" s="1123"/>
      <c r="L693" s="1123"/>
      <c r="M693" s="161"/>
      <c r="N693" s="1123"/>
      <c r="O693" s="161"/>
      <c r="P693" s="1123"/>
      <c r="Q693" s="161"/>
      <c r="R693" s="161"/>
      <c r="S693" s="161"/>
      <c r="T693" s="161"/>
      <c r="U693" s="161"/>
      <c r="V693" s="161"/>
      <c r="W693" s="161"/>
      <c r="X693" s="161"/>
      <c r="Y693" s="161"/>
      <c r="Z693" s="161"/>
    </row>
    <row r="694" spans="1:26" ht="15.75" customHeight="1" x14ac:dyDescent="0.25">
      <c r="A694" s="99"/>
      <c r="B694" s="100"/>
      <c r="C694" s="99"/>
      <c r="D694" s="99"/>
      <c r="E694" s="99"/>
      <c r="F694" s="99"/>
      <c r="G694" s="99"/>
      <c r="H694" s="99"/>
      <c r="I694" s="99"/>
      <c r="J694" s="1123"/>
      <c r="K694" s="1123"/>
      <c r="L694" s="1123"/>
      <c r="M694" s="161"/>
      <c r="N694" s="1123"/>
      <c r="O694" s="161"/>
      <c r="P694" s="1123"/>
      <c r="Q694" s="161"/>
      <c r="R694" s="161"/>
      <c r="S694" s="161"/>
      <c r="T694" s="161"/>
      <c r="U694" s="161"/>
      <c r="V694" s="161"/>
      <c r="W694" s="161"/>
      <c r="X694" s="161"/>
      <c r="Y694" s="161"/>
      <c r="Z694" s="161"/>
    </row>
    <row r="695" spans="1:26" ht="15.75" customHeight="1" x14ac:dyDescent="0.25">
      <c r="A695" s="99"/>
      <c r="B695" s="100"/>
      <c r="C695" s="99"/>
      <c r="D695" s="99"/>
      <c r="E695" s="99"/>
      <c r="F695" s="99"/>
      <c r="G695" s="99"/>
      <c r="H695" s="99"/>
      <c r="I695" s="99"/>
      <c r="J695" s="1123"/>
      <c r="K695" s="1123"/>
      <c r="L695" s="1123"/>
      <c r="M695" s="161"/>
      <c r="N695" s="1123"/>
      <c r="O695" s="161"/>
      <c r="P695" s="1123"/>
      <c r="Q695" s="161"/>
      <c r="R695" s="161"/>
      <c r="S695" s="161"/>
      <c r="T695" s="161"/>
      <c r="U695" s="161"/>
      <c r="V695" s="161"/>
      <c r="W695" s="161"/>
      <c r="X695" s="161"/>
      <c r="Y695" s="161"/>
      <c r="Z695" s="161"/>
    </row>
    <row r="696" spans="1:26" ht="15.75" customHeight="1" x14ac:dyDescent="0.25">
      <c r="A696" s="99"/>
      <c r="B696" s="100"/>
      <c r="C696" s="99"/>
      <c r="D696" s="99"/>
      <c r="E696" s="99"/>
      <c r="F696" s="99"/>
      <c r="G696" s="99"/>
      <c r="H696" s="99"/>
      <c r="I696" s="99"/>
      <c r="J696" s="1123"/>
      <c r="K696" s="1123"/>
      <c r="L696" s="1123"/>
      <c r="M696" s="161"/>
      <c r="N696" s="1123"/>
      <c r="O696" s="161"/>
      <c r="P696" s="1123"/>
      <c r="Q696" s="161"/>
      <c r="R696" s="161"/>
      <c r="S696" s="161"/>
      <c r="T696" s="161"/>
      <c r="U696" s="161"/>
      <c r="V696" s="161"/>
      <c r="W696" s="161"/>
      <c r="X696" s="161"/>
      <c r="Y696" s="161"/>
      <c r="Z696" s="161"/>
    </row>
    <row r="697" spans="1:26" ht="15.75" customHeight="1" x14ac:dyDescent="0.25">
      <c r="A697" s="99"/>
      <c r="B697" s="100"/>
      <c r="C697" s="99"/>
      <c r="D697" s="99"/>
      <c r="E697" s="99"/>
      <c r="F697" s="99"/>
      <c r="G697" s="99"/>
      <c r="H697" s="99"/>
      <c r="I697" s="99"/>
      <c r="J697" s="1123"/>
      <c r="K697" s="1123"/>
      <c r="L697" s="1123"/>
      <c r="M697" s="161"/>
      <c r="N697" s="1123"/>
      <c r="O697" s="161"/>
      <c r="P697" s="1123"/>
      <c r="Q697" s="161"/>
      <c r="R697" s="161"/>
      <c r="S697" s="161"/>
      <c r="T697" s="161"/>
      <c r="U697" s="161"/>
      <c r="V697" s="161"/>
      <c r="W697" s="161"/>
      <c r="X697" s="161"/>
      <c r="Y697" s="161"/>
      <c r="Z697" s="161"/>
    </row>
    <row r="698" spans="1:26" ht="15.75" customHeight="1" x14ac:dyDescent="0.25">
      <c r="A698" s="99"/>
      <c r="B698" s="100"/>
      <c r="C698" s="99"/>
      <c r="D698" s="99"/>
      <c r="E698" s="99"/>
      <c r="F698" s="99"/>
      <c r="G698" s="99"/>
      <c r="H698" s="99"/>
      <c r="I698" s="99"/>
      <c r="J698" s="1123"/>
      <c r="K698" s="1123"/>
      <c r="L698" s="1123"/>
      <c r="M698" s="161"/>
      <c r="N698" s="1123"/>
      <c r="O698" s="161"/>
      <c r="P698" s="1123"/>
      <c r="Q698" s="161"/>
      <c r="R698" s="161"/>
      <c r="S698" s="161"/>
      <c r="T698" s="161"/>
      <c r="U698" s="161"/>
      <c r="V698" s="161"/>
      <c r="W698" s="161"/>
      <c r="X698" s="161"/>
      <c r="Y698" s="161"/>
      <c r="Z698" s="161"/>
    </row>
    <row r="699" spans="1:26" ht="15.75" customHeight="1" x14ac:dyDescent="0.25">
      <c r="A699" s="99"/>
      <c r="B699" s="100"/>
      <c r="C699" s="99"/>
      <c r="D699" s="99"/>
      <c r="E699" s="99"/>
      <c r="F699" s="99"/>
      <c r="G699" s="99"/>
      <c r="H699" s="99"/>
      <c r="I699" s="99"/>
      <c r="J699" s="1123"/>
      <c r="K699" s="1123"/>
      <c r="L699" s="1123"/>
      <c r="M699" s="161"/>
      <c r="N699" s="1123"/>
      <c r="O699" s="161"/>
      <c r="P699" s="1123"/>
      <c r="Q699" s="161"/>
      <c r="R699" s="161"/>
      <c r="S699" s="161"/>
      <c r="T699" s="161"/>
      <c r="U699" s="161"/>
      <c r="V699" s="161"/>
      <c r="W699" s="161"/>
      <c r="X699" s="161"/>
      <c r="Y699" s="161"/>
      <c r="Z699" s="161"/>
    </row>
    <row r="700" spans="1:26" ht="15.75" customHeight="1" x14ac:dyDescent="0.25">
      <c r="A700" s="99"/>
      <c r="B700" s="100"/>
      <c r="C700" s="99"/>
      <c r="D700" s="99"/>
      <c r="E700" s="99"/>
      <c r="F700" s="99"/>
      <c r="G700" s="99"/>
      <c r="H700" s="99"/>
      <c r="I700" s="99"/>
      <c r="J700" s="1123"/>
      <c r="K700" s="1123"/>
      <c r="L700" s="1123"/>
      <c r="M700" s="161"/>
      <c r="N700" s="1123"/>
      <c r="O700" s="161"/>
      <c r="P700" s="1123"/>
      <c r="Q700" s="161"/>
      <c r="R700" s="161"/>
      <c r="S700" s="161"/>
      <c r="T700" s="161"/>
      <c r="U700" s="161"/>
      <c r="V700" s="161"/>
      <c r="W700" s="161"/>
      <c r="X700" s="161"/>
      <c r="Y700" s="161"/>
      <c r="Z700" s="161"/>
    </row>
    <row r="701" spans="1:26" ht="15.75" customHeight="1" x14ac:dyDescent="0.25">
      <c r="A701" s="99"/>
      <c r="B701" s="100"/>
      <c r="C701" s="99"/>
      <c r="D701" s="99"/>
      <c r="E701" s="99"/>
      <c r="F701" s="99"/>
      <c r="G701" s="99"/>
      <c r="H701" s="99"/>
      <c r="I701" s="99"/>
      <c r="J701" s="1123"/>
      <c r="K701" s="1123"/>
      <c r="L701" s="1123"/>
      <c r="M701" s="161"/>
      <c r="N701" s="1123"/>
      <c r="O701" s="161"/>
      <c r="P701" s="1123"/>
      <c r="Q701" s="161"/>
      <c r="R701" s="161"/>
      <c r="S701" s="161"/>
      <c r="T701" s="161"/>
      <c r="U701" s="161"/>
      <c r="V701" s="161"/>
      <c r="W701" s="161"/>
      <c r="X701" s="161"/>
      <c r="Y701" s="161"/>
      <c r="Z701" s="161"/>
    </row>
    <row r="702" spans="1:26" ht="15.75" customHeight="1" x14ac:dyDescent="0.25">
      <c r="A702" s="99"/>
      <c r="B702" s="100"/>
      <c r="C702" s="99"/>
      <c r="D702" s="99"/>
      <c r="E702" s="99"/>
      <c r="F702" s="99"/>
      <c r="G702" s="99"/>
      <c r="H702" s="99"/>
      <c r="I702" s="99"/>
      <c r="J702" s="1123"/>
      <c r="K702" s="1123"/>
      <c r="L702" s="1123"/>
      <c r="M702" s="161"/>
      <c r="N702" s="1123"/>
      <c r="O702" s="161"/>
      <c r="P702" s="1123"/>
      <c r="Q702" s="161"/>
      <c r="R702" s="161"/>
      <c r="S702" s="161"/>
      <c r="T702" s="161"/>
      <c r="U702" s="161"/>
      <c r="V702" s="161"/>
      <c r="W702" s="161"/>
      <c r="X702" s="161"/>
      <c r="Y702" s="161"/>
      <c r="Z702" s="161"/>
    </row>
    <row r="703" spans="1:26" ht="15.75" customHeight="1" x14ac:dyDescent="0.25">
      <c r="A703" s="99"/>
      <c r="B703" s="100"/>
      <c r="C703" s="99"/>
      <c r="D703" s="99"/>
      <c r="E703" s="99"/>
      <c r="F703" s="99"/>
      <c r="G703" s="99"/>
      <c r="H703" s="99"/>
      <c r="I703" s="99"/>
      <c r="J703" s="1123"/>
      <c r="K703" s="1123"/>
      <c r="L703" s="1123"/>
      <c r="M703" s="161"/>
      <c r="N703" s="1123"/>
      <c r="O703" s="161"/>
      <c r="P703" s="1123"/>
      <c r="Q703" s="161"/>
      <c r="R703" s="161"/>
      <c r="S703" s="161"/>
      <c r="T703" s="161"/>
      <c r="U703" s="161"/>
      <c r="V703" s="161"/>
      <c r="W703" s="161"/>
      <c r="X703" s="161"/>
      <c r="Y703" s="161"/>
      <c r="Z703" s="161"/>
    </row>
    <row r="704" spans="1:26" ht="15.75" customHeight="1" x14ac:dyDescent="0.25">
      <c r="A704" s="99"/>
      <c r="B704" s="100"/>
      <c r="C704" s="99"/>
      <c r="D704" s="99"/>
      <c r="E704" s="99"/>
      <c r="F704" s="99"/>
      <c r="G704" s="99"/>
      <c r="H704" s="99"/>
      <c r="I704" s="99"/>
      <c r="J704" s="1123"/>
      <c r="K704" s="1123"/>
      <c r="L704" s="1123"/>
      <c r="M704" s="161"/>
      <c r="N704" s="1123"/>
      <c r="O704" s="161"/>
      <c r="P704" s="1123"/>
      <c r="Q704" s="161"/>
      <c r="R704" s="161"/>
      <c r="S704" s="161"/>
      <c r="T704" s="161"/>
      <c r="U704" s="161"/>
      <c r="V704" s="161"/>
      <c r="W704" s="161"/>
      <c r="X704" s="161"/>
      <c r="Y704" s="161"/>
      <c r="Z704" s="161"/>
    </row>
    <row r="705" spans="1:26" ht="15.75" customHeight="1" x14ac:dyDescent="0.25">
      <c r="A705" s="99"/>
      <c r="B705" s="100"/>
      <c r="C705" s="99"/>
      <c r="D705" s="99"/>
      <c r="E705" s="99"/>
      <c r="F705" s="99"/>
      <c r="G705" s="99"/>
      <c r="H705" s="99"/>
      <c r="I705" s="99"/>
      <c r="J705" s="1123"/>
      <c r="K705" s="1123"/>
      <c r="L705" s="1123"/>
      <c r="M705" s="161"/>
      <c r="N705" s="1123"/>
      <c r="O705" s="161"/>
      <c r="P705" s="1123"/>
      <c r="Q705" s="161"/>
      <c r="R705" s="161"/>
      <c r="S705" s="161"/>
      <c r="T705" s="161"/>
      <c r="U705" s="161"/>
      <c r="V705" s="161"/>
      <c r="W705" s="161"/>
      <c r="X705" s="161"/>
      <c r="Y705" s="161"/>
      <c r="Z705" s="161"/>
    </row>
    <row r="706" spans="1:26" ht="15.75" customHeight="1" x14ac:dyDescent="0.25">
      <c r="A706" s="99"/>
      <c r="B706" s="100"/>
      <c r="C706" s="99"/>
      <c r="D706" s="99"/>
      <c r="E706" s="99"/>
      <c r="F706" s="99"/>
      <c r="G706" s="99"/>
      <c r="H706" s="99"/>
      <c r="I706" s="99"/>
      <c r="J706" s="1123"/>
      <c r="K706" s="1123"/>
      <c r="L706" s="1123"/>
      <c r="M706" s="161"/>
      <c r="N706" s="1123"/>
      <c r="O706" s="161"/>
      <c r="P706" s="1123"/>
      <c r="Q706" s="161"/>
      <c r="R706" s="161"/>
      <c r="S706" s="161"/>
      <c r="T706" s="161"/>
      <c r="U706" s="161"/>
      <c r="V706" s="161"/>
      <c r="W706" s="161"/>
      <c r="X706" s="161"/>
      <c r="Y706" s="161"/>
      <c r="Z706" s="161"/>
    </row>
    <row r="707" spans="1:26" ht="15.75" customHeight="1" x14ac:dyDescent="0.25">
      <c r="A707" s="99"/>
      <c r="B707" s="100"/>
      <c r="C707" s="99"/>
      <c r="D707" s="99"/>
      <c r="E707" s="99"/>
      <c r="F707" s="99"/>
      <c r="G707" s="99"/>
      <c r="H707" s="99"/>
      <c r="I707" s="99"/>
      <c r="J707" s="1123"/>
      <c r="K707" s="1123"/>
      <c r="L707" s="1123"/>
      <c r="M707" s="161"/>
      <c r="N707" s="1123"/>
      <c r="O707" s="161"/>
      <c r="P707" s="1123"/>
      <c r="Q707" s="161"/>
      <c r="R707" s="161"/>
      <c r="S707" s="161"/>
      <c r="T707" s="161"/>
      <c r="U707" s="161"/>
      <c r="V707" s="161"/>
      <c r="W707" s="161"/>
      <c r="X707" s="161"/>
      <c r="Y707" s="161"/>
      <c r="Z707" s="161"/>
    </row>
    <row r="708" spans="1:26" ht="15.75" customHeight="1" x14ac:dyDescent="0.25">
      <c r="A708" s="99"/>
      <c r="B708" s="100"/>
      <c r="C708" s="99"/>
      <c r="D708" s="99"/>
      <c r="E708" s="99"/>
      <c r="F708" s="99"/>
      <c r="G708" s="99"/>
      <c r="H708" s="99"/>
      <c r="I708" s="99"/>
      <c r="J708" s="1123"/>
      <c r="K708" s="1123"/>
      <c r="L708" s="1123"/>
      <c r="M708" s="161"/>
      <c r="N708" s="1123"/>
      <c r="O708" s="161"/>
      <c r="P708" s="1123"/>
      <c r="Q708" s="161"/>
      <c r="R708" s="161"/>
      <c r="S708" s="161"/>
      <c r="T708" s="161"/>
      <c r="U708" s="161"/>
      <c r="V708" s="161"/>
      <c r="W708" s="161"/>
      <c r="X708" s="161"/>
      <c r="Y708" s="161"/>
      <c r="Z708" s="161"/>
    </row>
    <row r="709" spans="1:26" ht="15.75" customHeight="1" x14ac:dyDescent="0.25">
      <c r="A709" s="99"/>
      <c r="B709" s="100"/>
      <c r="C709" s="99"/>
      <c r="D709" s="99"/>
      <c r="E709" s="99"/>
      <c r="F709" s="99"/>
      <c r="G709" s="99"/>
      <c r="H709" s="99"/>
      <c r="I709" s="99"/>
      <c r="J709" s="1123"/>
      <c r="K709" s="1123"/>
      <c r="L709" s="1123"/>
      <c r="M709" s="161"/>
      <c r="N709" s="1123"/>
      <c r="O709" s="161"/>
      <c r="P709" s="1123"/>
      <c r="Q709" s="161"/>
      <c r="R709" s="161"/>
      <c r="S709" s="161"/>
      <c r="T709" s="161"/>
      <c r="U709" s="161"/>
      <c r="V709" s="161"/>
      <c r="W709" s="161"/>
      <c r="X709" s="161"/>
      <c r="Y709" s="161"/>
      <c r="Z709" s="161"/>
    </row>
    <row r="710" spans="1:26" ht="15.75" customHeight="1" x14ac:dyDescent="0.25">
      <c r="A710" s="99"/>
      <c r="B710" s="100"/>
      <c r="C710" s="99"/>
      <c r="D710" s="99"/>
      <c r="E710" s="99"/>
      <c r="F710" s="99"/>
      <c r="G710" s="99"/>
      <c r="H710" s="99"/>
      <c r="I710" s="99"/>
      <c r="J710" s="1123"/>
      <c r="K710" s="1123"/>
      <c r="L710" s="1123"/>
      <c r="M710" s="161"/>
      <c r="N710" s="1123"/>
      <c r="O710" s="161"/>
      <c r="P710" s="1123"/>
      <c r="Q710" s="161"/>
      <c r="R710" s="161"/>
      <c r="S710" s="161"/>
      <c r="T710" s="161"/>
      <c r="U710" s="161"/>
      <c r="V710" s="161"/>
      <c r="W710" s="161"/>
      <c r="X710" s="161"/>
      <c r="Y710" s="161"/>
      <c r="Z710" s="161"/>
    </row>
    <row r="711" spans="1:26" ht="15.75" customHeight="1" x14ac:dyDescent="0.25">
      <c r="A711" s="99"/>
      <c r="B711" s="100"/>
      <c r="C711" s="99"/>
      <c r="D711" s="99"/>
      <c r="E711" s="99"/>
      <c r="F711" s="99"/>
      <c r="G711" s="99"/>
      <c r="H711" s="99"/>
      <c r="I711" s="99"/>
      <c r="J711" s="1123"/>
      <c r="K711" s="1123"/>
      <c r="L711" s="1123"/>
      <c r="M711" s="161"/>
      <c r="N711" s="1123"/>
      <c r="O711" s="161"/>
      <c r="P711" s="1123"/>
      <c r="Q711" s="161"/>
      <c r="R711" s="161"/>
      <c r="S711" s="161"/>
      <c r="T711" s="161"/>
      <c r="U711" s="161"/>
      <c r="V711" s="161"/>
      <c r="W711" s="161"/>
      <c r="X711" s="161"/>
      <c r="Y711" s="161"/>
      <c r="Z711" s="161"/>
    </row>
    <row r="712" spans="1:26" ht="15.75" customHeight="1" x14ac:dyDescent="0.25">
      <c r="A712" s="99"/>
      <c r="B712" s="100"/>
      <c r="C712" s="99"/>
      <c r="D712" s="99"/>
      <c r="E712" s="99"/>
      <c r="F712" s="99"/>
      <c r="G712" s="99"/>
      <c r="H712" s="99"/>
      <c r="I712" s="99"/>
      <c r="J712" s="1123"/>
      <c r="K712" s="1123"/>
      <c r="L712" s="1123"/>
      <c r="M712" s="161"/>
      <c r="N712" s="1123"/>
      <c r="O712" s="161"/>
      <c r="P712" s="1123"/>
      <c r="Q712" s="161"/>
      <c r="R712" s="161"/>
      <c r="S712" s="161"/>
      <c r="T712" s="161"/>
      <c r="U712" s="161"/>
      <c r="V712" s="161"/>
      <c r="W712" s="161"/>
      <c r="X712" s="161"/>
      <c r="Y712" s="161"/>
      <c r="Z712" s="161"/>
    </row>
    <row r="713" spans="1:26" ht="15.75" customHeight="1" x14ac:dyDescent="0.25">
      <c r="A713" s="99"/>
      <c r="B713" s="100"/>
      <c r="C713" s="99"/>
      <c r="D713" s="99"/>
      <c r="E713" s="99"/>
      <c r="F713" s="99"/>
      <c r="G713" s="99"/>
      <c r="H713" s="99"/>
      <c r="I713" s="99"/>
      <c r="J713" s="1123"/>
      <c r="K713" s="1123"/>
      <c r="L713" s="1123"/>
      <c r="M713" s="161"/>
      <c r="N713" s="1123"/>
      <c r="O713" s="161"/>
      <c r="P713" s="1123"/>
      <c r="Q713" s="161"/>
      <c r="R713" s="161"/>
      <c r="S713" s="161"/>
      <c r="T713" s="161"/>
      <c r="U713" s="161"/>
      <c r="V713" s="161"/>
      <c r="W713" s="161"/>
      <c r="X713" s="161"/>
      <c r="Y713" s="161"/>
      <c r="Z713" s="161"/>
    </row>
    <row r="714" spans="1:26" ht="15.75" customHeight="1" x14ac:dyDescent="0.25">
      <c r="A714" s="99"/>
      <c r="B714" s="100"/>
      <c r="C714" s="99"/>
      <c r="D714" s="99"/>
      <c r="E714" s="99"/>
      <c r="F714" s="99"/>
      <c r="G714" s="99"/>
      <c r="H714" s="99"/>
      <c r="I714" s="99"/>
      <c r="J714" s="1123"/>
      <c r="K714" s="1123"/>
      <c r="L714" s="1123"/>
      <c r="M714" s="161"/>
      <c r="N714" s="1123"/>
      <c r="O714" s="161"/>
      <c r="P714" s="1123"/>
      <c r="Q714" s="161"/>
      <c r="R714" s="161"/>
      <c r="S714" s="161"/>
      <c r="T714" s="161"/>
      <c r="U714" s="161"/>
      <c r="V714" s="161"/>
      <c r="W714" s="161"/>
      <c r="X714" s="161"/>
      <c r="Y714" s="161"/>
      <c r="Z714" s="161"/>
    </row>
    <row r="715" spans="1:26" ht="15.75" customHeight="1" x14ac:dyDescent="0.25">
      <c r="A715" s="99"/>
      <c r="B715" s="100"/>
      <c r="C715" s="99"/>
      <c r="D715" s="99"/>
      <c r="E715" s="99"/>
      <c r="F715" s="99"/>
      <c r="G715" s="99"/>
      <c r="H715" s="99"/>
      <c r="I715" s="99"/>
      <c r="J715" s="1123"/>
      <c r="K715" s="1123"/>
      <c r="L715" s="1123"/>
      <c r="M715" s="161"/>
      <c r="N715" s="1123"/>
      <c r="O715" s="161"/>
      <c r="P715" s="1123"/>
      <c r="Q715" s="161"/>
      <c r="R715" s="161"/>
      <c r="S715" s="161"/>
      <c r="T715" s="161"/>
      <c r="U715" s="161"/>
      <c r="V715" s="161"/>
      <c r="W715" s="161"/>
      <c r="X715" s="161"/>
      <c r="Y715" s="161"/>
      <c r="Z715" s="161"/>
    </row>
    <row r="716" spans="1:26" ht="15.75" customHeight="1" x14ac:dyDescent="0.25">
      <c r="A716" s="99"/>
      <c r="B716" s="100"/>
      <c r="C716" s="99"/>
      <c r="D716" s="99"/>
      <c r="E716" s="99"/>
      <c r="F716" s="99"/>
      <c r="G716" s="99"/>
      <c r="H716" s="99"/>
      <c r="I716" s="99"/>
      <c r="J716" s="1123"/>
      <c r="K716" s="1123"/>
      <c r="L716" s="1123"/>
      <c r="M716" s="161"/>
      <c r="N716" s="1123"/>
      <c r="O716" s="161"/>
      <c r="P716" s="1123"/>
      <c r="Q716" s="161"/>
      <c r="R716" s="161"/>
      <c r="S716" s="161"/>
      <c r="T716" s="161"/>
      <c r="U716" s="161"/>
      <c r="V716" s="161"/>
      <c r="W716" s="161"/>
      <c r="X716" s="161"/>
      <c r="Y716" s="161"/>
      <c r="Z716" s="161"/>
    </row>
    <row r="717" spans="1:26" ht="15.75" customHeight="1" x14ac:dyDescent="0.25">
      <c r="A717" s="99"/>
      <c r="B717" s="100"/>
      <c r="C717" s="99"/>
      <c r="D717" s="99"/>
      <c r="E717" s="99"/>
      <c r="F717" s="99"/>
      <c r="G717" s="99"/>
      <c r="H717" s="99"/>
      <c r="I717" s="99"/>
      <c r="J717" s="1123"/>
      <c r="K717" s="1123"/>
      <c r="L717" s="1123"/>
      <c r="M717" s="161"/>
      <c r="N717" s="1123"/>
      <c r="O717" s="161"/>
      <c r="P717" s="1123"/>
      <c r="Q717" s="161"/>
      <c r="R717" s="161"/>
      <c r="S717" s="161"/>
      <c r="T717" s="161"/>
      <c r="U717" s="161"/>
      <c r="V717" s="161"/>
      <c r="W717" s="161"/>
      <c r="X717" s="161"/>
      <c r="Y717" s="161"/>
      <c r="Z717" s="161"/>
    </row>
    <row r="718" spans="1:26" ht="15.75" customHeight="1" x14ac:dyDescent="0.25">
      <c r="A718" s="99"/>
      <c r="B718" s="100"/>
      <c r="C718" s="99"/>
      <c r="D718" s="99"/>
      <c r="E718" s="99"/>
      <c r="F718" s="99"/>
      <c r="G718" s="99"/>
      <c r="H718" s="99"/>
      <c r="I718" s="99"/>
      <c r="J718" s="1123"/>
      <c r="K718" s="1123"/>
      <c r="L718" s="1123"/>
      <c r="M718" s="161"/>
      <c r="N718" s="1123"/>
      <c r="O718" s="161"/>
      <c r="P718" s="1123"/>
      <c r="Q718" s="161"/>
      <c r="R718" s="161"/>
      <c r="S718" s="161"/>
      <c r="T718" s="161"/>
      <c r="U718" s="161"/>
      <c r="V718" s="161"/>
      <c r="W718" s="161"/>
      <c r="X718" s="161"/>
      <c r="Y718" s="161"/>
      <c r="Z718" s="161"/>
    </row>
    <row r="719" spans="1:26" ht="15.75" customHeight="1" x14ac:dyDescent="0.25">
      <c r="A719" s="99"/>
      <c r="B719" s="100"/>
      <c r="C719" s="99"/>
      <c r="D719" s="99"/>
      <c r="E719" s="99"/>
      <c r="F719" s="99"/>
      <c r="G719" s="99"/>
      <c r="H719" s="99"/>
      <c r="I719" s="99"/>
      <c r="J719" s="1123"/>
      <c r="K719" s="1123"/>
      <c r="L719" s="1123"/>
      <c r="M719" s="161"/>
      <c r="N719" s="1123"/>
      <c r="O719" s="161"/>
      <c r="P719" s="1123"/>
      <c r="Q719" s="161"/>
      <c r="R719" s="161"/>
      <c r="S719" s="161"/>
      <c r="T719" s="161"/>
      <c r="U719" s="161"/>
      <c r="V719" s="161"/>
      <c r="W719" s="161"/>
      <c r="X719" s="161"/>
      <c r="Y719" s="161"/>
      <c r="Z719" s="161"/>
    </row>
    <row r="720" spans="1:26" ht="15.75" customHeight="1" x14ac:dyDescent="0.25">
      <c r="A720" s="99"/>
      <c r="B720" s="100"/>
      <c r="C720" s="99"/>
      <c r="D720" s="99"/>
      <c r="E720" s="99"/>
      <c r="F720" s="99"/>
      <c r="G720" s="99"/>
      <c r="H720" s="99"/>
      <c r="I720" s="99"/>
      <c r="J720" s="1123"/>
      <c r="K720" s="1123"/>
      <c r="L720" s="1123"/>
      <c r="M720" s="161"/>
      <c r="N720" s="1123"/>
      <c r="O720" s="161"/>
      <c r="P720" s="1123"/>
      <c r="Q720" s="161"/>
      <c r="R720" s="161"/>
      <c r="S720" s="161"/>
      <c r="T720" s="161"/>
      <c r="U720" s="161"/>
      <c r="V720" s="161"/>
      <c r="W720" s="161"/>
      <c r="X720" s="161"/>
      <c r="Y720" s="161"/>
      <c r="Z720" s="161"/>
    </row>
    <row r="721" spans="1:26" ht="15.75" customHeight="1" x14ac:dyDescent="0.25">
      <c r="A721" s="99"/>
      <c r="B721" s="100"/>
      <c r="C721" s="99"/>
      <c r="D721" s="99"/>
      <c r="E721" s="99"/>
      <c r="F721" s="99"/>
      <c r="G721" s="99"/>
      <c r="H721" s="99"/>
      <c r="I721" s="99"/>
      <c r="J721" s="1123"/>
      <c r="K721" s="1123"/>
      <c r="L721" s="1123"/>
      <c r="M721" s="161"/>
      <c r="N721" s="1123"/>
      <c r="O721" s="161"/>
      <c r="P721" s="1123"/>
      <c r="Q721" s="161"/>
      <c r="R721" s="161"/>
      <c r="S721" s="161"/>
      <c r="T721" s="161"/>
      <c r="U721" s="161"/>
      <c r="V721" s="161"/>
      <c r="W721" s="161"/>
      <c r="X721" s="161"/>
      <c r="Y721" s="161"/>
      <c r="Z721" s="161"/>
    </row>
    <row r="722" spans="1:26" ht="15.75" customHeight="1" x14ac:dyDescent="0.25">
      <c r="A722" s="99"/>
      <c r="B722" s="100"/>
      <c r="C722" s="99"/>
      <c r="D722" s="99"/>
      <c r="E722" s="99"/>
      <c r="F722" s="99"/>
      <c r="G722" s="99"/>
      <c r="H722" s="99"/>
      <c r="I722" s="99"/>
      <c r="J722" s="1123"/>
      <c r="K722" s="1123"/>
      <c r="L722" s="1123"/>
      <c r="M722" s="161"/>
      <c r="N722" s="1123"/>
      <c r="O722" s="161"/>
      <c r="P722" s="1123"/>
      <c r="Q722" s="161"/>
      <c r="R722" s="161"/>
      <c r="S722" s="161"/>
      <c r="T722" s="161"/>
      <c r="U722" s="161"/>
      <c r="V722" s="161"/>
      <c r="W722" s="161"/>
      <c r="X722" s="161"/>
      <c r="Y722" s="161"/>
      <c r="Z722" s="161"/>
    </row>
    <row r="723" spans="1:26" ht="15.75" customHeight="1" x14ac:dyDescent="0.25">
      <c r="A723" s="99"/>
      <c r="B723" s="100"/>
      <c r="C723" s="99"/>
      <c r="D723" s="99"/>
      <c r="E723" s="99"/>
      <c r="F723" s="99"/>
      <c r="G723" s="99"/>
      <c r="H723" s="99"/>
      <c r="I723" s="99"/>
      <c r="J723" s="1123"/>
      <c r="K723" s="1123"/>
      <c r="L723" s="1123"/>
      <c r="M723" s="161"/>
      <c r="N723" s="1123"/>
      <c r="O723" s="161"/>
      <c r="P723" s="1123"/>
      <c r="Q723" s="161"/>
      <c r="R723" s="161"/>
      <c r="S723" s="161"/>
      <c r="T723" s="161"/>
      <c r="U723" s="161"/>
      <c r="V723" s="161"/>
      <c r="W723" s="161"/>
      <c r="X723" s="161"/>
      <c r="Y723" s="161"/>
      <c r="Z723" s="161"/>
    </row>
    <row r="724" spans="1:26" ht="15.75" customHeight="1" x14ac:dyDescent="0.25">
      <c r="A724" s="99"/>
      <c r="B724" s="100"/>
      <c r="C724" s="99"/>
      <c r="D724" s="99"/>
      <c r="E724" s="99"/>
      <c r="F724" s="99"/>
      <c r="G724" s="99"/>
      <c r="H724" s="99"/>
      <c r="I724" s="99"/>
      <c r="J724" s="1123"/>
      <c r="K724" s="1123"/>
      <c r="L724" s="1123"/>
      <c r="M724" s="161"/>
      <c r="N724" s="1123"/>
      <c r="O724" s="161"/>
      <c r="P724" s="1123"/>
      <c r="Q724" s="161"/>
      <c r="R724" s="161"/>
      <c r="S724" s="161"/>
      <c r="T724" s="161"/>
      <c r="U724" s="161"/>
      <c r="V724" s="161"/>
      <c r="W724" s="161"/>
      <c r="X724" s="161"/>
      <c r="Y724" s="161"/>
      <c r="Z724" s="161"/>
    </row>
    <row r="725" spans="1:26" ht="15.75" customHeight="1" x14ac:dyDescent="0.25">
      <c r="A725" s="99"/>
      <c r="B725" s="100"/>
      <c r="C725" s="99"/>
      <c r="D725" s="99"/>
      <c r="E725" s="99"/>
      <c r="F725" s="99"/>
      <c r="G725" s="99"/>
      <c r="H725" s="99"/>
      <c r="I725" s="99"/>
      <c r="J725" s="1123"/>
      <c r="K725" s="1123"/>
      <c r="L725" s="1123"/>
      <c r="M725" s="161"/>
      <c r="N725" s="1123"/>
      <c r="O725" s="161"/>
      <c r="P725" s="1123"/>
      <c r="Q725" s="161"/>
      <c r="R725" s="161"/>
      <c r="S725" s="161"/>
      <c r="T725" s="161"/>
      <c r="U725" s="161"/>
      <c r="V725" s="161"/>
      <c r="W725" s="161"/>
      <c r="X725" s="161"/>
      <c r="Y725" s="161"/>
      <c r="Z725" s="161"/>
    </row>
    <row r="726" spans="1:26" ht="15.75" customHeight="1" x14ac:dyDescent="0.25">
      <c r="A726" s="99"/>
      <c r="B726" s="100"/>
      <c r="C726" s="99"/>
      <c r="D726" s="99"/>
      <c r="E726" s="99"/>
      <c r="F726" s="99"/>
      <c r="G726" s="99"/>
      <c r="H726" s="99"/>
      <c r="I726" s="99"/>
      <c r="J726" s="1123"/>
      <c r="K726" s="1123"/>
      <c r="L726" s="1123"/>
      <c r="M726" s="161"/>
      <c r="N726" s="1123"/>
      <c r="O726" s="161"/>
      <c r="P726" s="1123"/>
      <c r="Q726" s="161"/>
      <c r="R726" s="161"/>
      <c r="S726" s="161"/>
      <c r="T726" s="161"/>
      <c r="U726" s="161"/>
      <c r="V726" s="161"/>
      <c r="W726" s="161"/>
      <c r="X726" s="161"/>
      <c r="Y726" s="161"/>
      <c r="Z726" s="161"/>
    </row>
    <row r="727" spans="1:26" ht="15.75" customHeight="1" x14ac:dyDescent="0.25">
      <c r="A727" s="99"/>
      <c r="B727" s="100"/>
      <c r="C727" s="99"/>
      <c r="D727" s="99"/>
      <c r="E727" s="99"/>
      <c r="F727" s="99"/>
      <c r="G727" s="99"/>
      <c r="H727" s="99"/>
      <c r="I727" s="99"/>
      <c r="J727" s="1123"/>
      <c r="K727" s="1123"/>
      <c r="L727" s="1123"/>
      <c r="M727" s="161"/>
      <c r="N727" s="1123"/>
      <c r="O727" s="161"/>
      <c r="P727" s="1123"/>
      <c r="Q727" s="161"/>
      <c r="R727" s="161"/>
      <c r="S727" s="161"/>
      <c r="T727" s="161"/>
      <c r="U727" s="161"/>
      <c r="V727" s="161"/>
      <c r="W727" s="161"/>
      <c r="X727" s="161"/>
      <c r="Y727" s="161"/>
      <c r="Z727" s="161"/>
    </row>
    <row r="728" spans="1:26" ht="15.75" customHeight="1" x14ac:dyDescent="0.25">
      <c r="A728" s="99"/>
      <c r="B728" s="100"/>
      <c r="C728" s="99"/>
      <c r="D728" s="99"/>
      <c r="E728" s="99"/>
      <c r="F728" s="99"/>
      <c r="G728" s="99"/>
      <c r="H728" s="99"/>
      <c r="I728" s="99"/>
      <c r="J728" s="1123"/>
      <c r="K728" s="1123"/>
      <c r="L728" s="1123"/>
      <c r="M728" s="161"/>
      <c r="N728" s="1123"/>
      <c r="O728" s="161"/>
      <c r="P728" s="1123"/>
      <c r="Q728" s="161"/>
      <c r="R728" s="161"/>
      <c r="S728" s="161"/>
      <c r="T728" s="161"/>
      <c r="U728" s="161"/>
      <c r="V728" s="161"/>
      <c r="W728" s="161"/>
      <c r="X728" s="161"/>
      <c r="Y728" s="161"/>
      <c r="Z728" s="161"/>
    </row>
    <row r="729" spans="1:26" ht="15.75" customHeight="1" x14ac:dyDescent="0.25">
      <c r="A729" s="99"/>
      <c r="B729" s="100"/>
      <c r="C729" s="99"/>
      <c r="D729" s="99"/>
      <c r="E729" s="99"/>
      <c r="F729" s="99"/>
      <c r="G729" s="99"/>
      <c r="H729" s="99"/>
      <c r="I729" s="99"/>
      <c r="J729" s="1123"/>
      <c r="K729" s="1123"/>
      <c r="L729" s="1123"/>
      <c r="M729" s="161"/>
      <c r="N729" s="1123"/>
      <c r="O729" s="161"/>
      <c r="P729" s="1123"/>
      <c r="Q729" s="161"/>
      <c r="R729" s="161"/>
      <c r="S729" s="161"/>
      <c r="T729" s="161"/>
      <c r="U729" s="161"/>
      <c r="V729" s="161"/>
      <c r="W729" s="161"/>
      <c r="X729" s="161"/>
      <c r="Y729" s="161"/>
      <c r="Z729" s="161"/>
    </row>
    <row r="730" spans="1:26" ht="15.75" customHeight="1" x14ac:dyDescent="0.25">
      <c r="A730" s="99"/>
      <c r="B730" s="100"/>
      <c r="C730" s="99"/>
      <c r="D730" s="99"/>
      <c r="E730" s="99"/>
      <c r="F730" s="99"/>
      <c r="G730" s="99"/>
      <c r="H730" s="99"/>
      <c r="I730" s="99"/>
      <c r="J730" s="1123"/>
      <c r="K730" s="1123"/>
      <c r="L730" s="1123"/>
      <c r="M730" s="161"/>
      <c r="N730" s="1123"/>
      <c r="O730" s="161"/>
      <c r="P730" s="1123"/>
      <c r="Q730" s="161"/>
      <c r="R730" s="161"/>
      <c r="S730" s="161"/>
      <c r="T730" s="161"/>
      <c r="U730" s="161"/>
      <c r="V730" s="161"/>
      <c r="W730" s="161"/>
      <c r="X730" s="161"/>
      <c r="Y730" s="161"/>
      <c r="Z730" s="161"/>
    </row>
    <row r="731" spans="1:26" ht="15.75" customHeight="1" x14ac:dyDescent="0.25">
      <c r="A731" s="99"/>
      <c r="B731" s="100"/>
      <c r="C731" s="99"/>
      <c r="D731" s="99"/>
      <c r="E731" s="99"/>
      <c r="F731" s="99"/>
      <c r="G731" s="99"/>
      <c r="H731" s="99"/>
      <c r="I731" s="99"/>
      <c r="J731" s="1123"/>
      <c r="K731" s="1123"/>
      <c r="L731" s="1123"/>
      <c r="M731" s="161"/>
      <c r="N731" s="1123"/>
      <c r="O731" s="161"/>
      <c r="P731" s="1123"/>
      <c r="Q731" s="161"/>
      <c r="R731" s="161"/>
      <c r="S731" s="161"/>
      <c r="T731" s="161"/>
      <c r="U731" s="161"/>
      <c r="V731" s="161"/>
      <c r="W731" s="161"/>
      <c r="X731" s="161"/>
      <c r="Y731" s="161"/>
      <c r="Z731" s="161"/>
    </row>
    <row r="732" spans="1:26" ht="15.75" customHeight="1" x14ac:dyDescent="0.25">
      <c r="A732" s="99"/>
      <c r="B732" s="100"/>
      <c r="C732" s="99"/>
      <c r="D732" s="99"/>
      <c r="E732" s="99"/>
      <c r="F732" s="99"/>
      <c r="G732" s="99"/>
      <c r="H732" s="99"/>
      <c r="I732" s="99"/>
      <c r="J732" s="1123"/>
      <c r="K732" s="1123"/>
      <c r="L732" s="1123"/>
      <c r="M732" s="161"/>
      <c r="N732" s="1123"/>
      <c r="O732" s="161"/>
      <c r="P732" s="1123"/>
      <c r="Q732" s="161"/>
      <c r="R732" s="161"/>
      <c r="S732" s="161"/>
      <c r="T732" s="161"/>
      <c r="U732" s="161"/>
      <c r="V732" s="161"/>
      <c r="W732" s="161"/>
      <c r="X732" s="161"/>
      <c r="Y732" s="161"/>
      <c r="Z732" s="161"/>
    </row>
    <row r="733" spans="1:26" ht="15.75" customHeight="1" x14ac:dyDescent="0.25">
      <c r="A733" s="99"/>
      <c r="B733" s="100"/>
      <c r="C733" s="99"/>
      <c r="D733" s="99"/>
      <c r="E733" s="99"/>
      <c r="F733" s="99"/>
      <c r="G733" s="99"/>
      <c r="H733" s="99"/>
      <c r="I733" s="99"/>
      <c r="J733" s="1123"/>
      <c r="K733" s="1123"/>
      <c r="L733" s="1123"/>
      <c r="M733" s="161"/>
      <c r="N733" s="1123"/>
      <c r="O733" s="161"/>
      <c r="P733" s="1123"/>
      <c r="Q733" s="161"/>
      <c r="R733" s="161"/>
      <c r="S733" s="161"/>
      <c r="T733" s="161"/>
      <c r="U733" s="161"/>
      <c r="V733" s="161"/>
      <c r="W733" s="161"/>
      <c r="X733" s="161"/>
      <c r="Y733" s="161"/>
      <c r="Z733" s="161"/>
    </row>
    <row r="734" spans="1:26" ht="15.75" customHeight="1" x14ac:dyDescent="0.25">
      <c r="A734" s="99"/>
      <c r="B734" s="100"/>
      <c r="C734" s="99"/>
      <c r="D734" s="99"/>
      <c r="E734" s="99"/>
      <c r="F734" s="99"/>
      <c r="G734" s="99"/>
      <c r="H734" s="99"/>
      <c r="I734" s="99"/>
      <c r="J734" s="1123"/>
      <c r="K734" s="1123"/>
      <c r="L734" s="1123"/>
      <c r="M734" s="161"/>
      <c r="N734" s="1123"/>
      <c r="O734" s="161"/>
      <c r="P734" s="1123"/>
      <c r="Q734" s="161"/>
      <c r="R734" s="161"/>
      <c r="S734" s="161"/>
      <c r="T734" s="161"/>
      <c r="U734" s="161"/>
      <c r="V734" s="161"/>
      <c r="W734" s="161"/>
      <c r="X734" s="161"/>
      <c r="Y734" s="161"/>
      <c r="Z734" s="161"/>
    </row>
    <row r="735" spans="1:26" ht="15.75" customHeight="1" x14ac:dyDescent="0.25">
      <c r="A735" s="99"/>
      <c r="B735" s="100"/>
      <c r="C735" s="99"/>
      <c r="D735" s="99"/>
      <c r="E735" s="99"/>
      <c r="F735" s="99"/>
      <c r="G735" s="99"/>
      <c r="H735" s="99"/>
      <c r="I735" s="99"/>
      <c r="J735" s="1123"/>
      <c r="K735" s="1123"/>
      <c r="L735" s="1123"/>
      <c r="M735" s="161"/>
      <c r="N735" s="1123"/>
      <c r="O735" s="161"/>
      <c r="P735" s="1123"/>
      <c r="Q735" s="161"/>
      <c r="R735" s="161"/>
      <c r="S735" s="161"/>
      <c r="T735" s="161"/>
      <c r="U735" s="161"/>
      <c r="V735" s="161"/>
      <c r="W735" s="161"/>
      <c r="X735" s="161"/>
      <c r="Y735" s="161"/>
      <c r="Z735" s="161"/>
    </row>
    <row r="736" spans="1:26" ht="15.75" customHeight="1" x14ac:dyDescent="0.25">
      <c r="A736" s="99"/>
      <c r="B736" s="100"/>
      <c r="C736" s="99"/>
      <c r="D736" s="99"/>
      <c r="E736" s="99"/>
      <c r="F736" s="99"/>
      <c r="G736" s="99"/>
      <c r="H736" s="99"/>
      <c r="I736" s="99"/>
      <c r="J736" s="1123"/>
      <c r="K736" s="1123"/>
      <c r="L736" s="1123"/>
      <c r="M736" s="161"/>
      <c r="N736" s="1123"/>
      <c r="O736" s="161"/>
      <c r="P736" s="1123"/>
      <c r="Q736" s="161"/>
      <c r="R736" s="161"/>
      <c r="S736" s="161"/>
      <c r="T736" s="161"/>
      <c r="U736" s="161"/>
      <c r="V736" s="161"/>
      <c r="W736" s="161"/>
      <c r="X736" s="161"/>
      <c r="Y736" s="161"/>
      <c r="Z736" s="161"/>
    </row>
    <row r="737" spans="1:26" ht="15.75" customHeight="1" x14ac:dyDescent="0.25">
      <c r="A737" s="99"/>
      <c r="B737" s="100"/>
      <c r="C737" s="99"/>
      <c r="D737" s="99"/>
      <c r="E737" s="99"/>
      <c r="F737" s="99"/>
      <c r="G737" s="99"/>
      <c r="H737" s="99"/>
      <c r="I737" s="99"/>
      <c r="J737" s="1123"/>
      <c r="K737" s="1123"/>
      <c r="L737" s="1123"/>
      <c r="M737" s="161"/>
      <c r="N737" s="1123"/>
      <c r="O737" s="161"/>
      <c r="P737" s="1123"/>
      <c r="Q737" s="161"/>
      <c r="R737" s="161"/>
      <c r="S737" s="161"/>
      <c r="T737" s="161"/>
      <c r="U737" s="161"/>
      <c r="V737" s="161"/>
      <c r="W737" s="161"/>
      <c r="X737" s="161"/>
      <c r="Y737" s="161"/>
      <c r="Z737" s="161"/>
    </row>
    <row r="738" spans="1:26" ht="15.75" customHeight="1" x14ac:dyDescent="0.25">
      <c r="A738" s="99"/>
      <c r="B738" s="100"/>
      <c r="C738" s="99"/>
      <c r="D738" s="99"/>
      <c r="E738" s="99"/>
      <c r="F738" s="99"/>
      <c r="G738" s="99"/>
      <c r="H738" s="99"/>
      <c r="I738" s="99"/>
      <c r="J738" s="1123"/>
      <c r="K738" s="1123"/>
      <c r="L738" s="1123"/>
      <c r="M738" s="161"/>
      <c r="N738" s="1123"/>
      <c r="O738" s="161"/>
      <c r="P738" s="1123"/>
      <c r="Q738" s="161"/>
      <c r="R738" s="161"/>
      <c r="S738" s="161"/>
      <c r="T738" s="161"/>
      <c r="U738" s="161"/>
      <c r="V738" s="161"/>
      <c r="W738" s="161"/>
      <c r="X738" s="161"/>
      <c r="Y738" s="161"/>
      <c r="Z738" s="161"/>
    </row>
    <row r="739" spans="1:26" ht="15.75" customHeight="1" x14ac:dyDescent="0.25">
      <c r="A739" s="99"/>
      <c r="B739" s="100"/>
      <c r="C739" s="99"/>
      <c r="D739" s="99"/>
      <c r="E739" s="99"/>
      <c r="F739" s="99"/>
      <c r="G739" s="99"/>
      <c r="H739" s="99"/>
      <c r="I739" s="99"/>
      <c r="J739" s="1123"/>
      <c r="K739" s="1123"/>
      <c r="L739" s="1123"/>
      <c r="M739" s="161"/>
      <c r="N739" s="1123"/>
      <c r="O739" s="161"/>
      <c r="P739" s="1123"/>
      <c r="Q739" s="161"/>
      <c r="R739" s="161"/>
      <c r="S739" s="161"/>
      <c r="T739" s="161"/>
      <c r="U739" s="161"/>
      <c r="V739" s="161"/>
      <c r="W739" s="161"/>
      <c r="X739" s="161"/>
      <c r="Y739" s="161"/>
      <c r="Z739" s="161"/>
    </row>
    <row r="740" spans="1:26" ht="15.75" customHeight="1" x14ac:dyDescent="0.25">
      <c r="A740" s="99"/>
      <c r="B740" s="100"/>
      <c r="C740" s="99"/>
      <c r="D740" s="99"/>
      <c r="E740" s="99"/>
      <c r="F740" s="99"/>
      <c r="G740" s="99"/>
      <c r="H740" s="99"/>
      <c r="I740" s="99"/>
      <c r="J740" s="1123"/>
      <c r="K740" s="1123"/>
      <c r="L740" s="1123"/>
      <c r="M740" s="161"/>
      <c r="N740" s="1123"/>
      <c r="O740" s="161"/>
      <c r="P740" s="1123"/>
      <c r="Q740" s="161"/>
      <c r="R740" s="161"/>
      <c r="S740" s="161"/>
      <c r="T740" s="161"/>
      <c r="U740" s="161"/>
      <c r="V740" s="161"/>
      <c r="W740" s="161"/>
      <c r="X740" s="161"/>
      <c r="Y740" s="161"/>
      <c r="Z740" s="161"/>
    </row>
    <row r="741" spans="1:26" ht="15.75" customHeight="1" x14ac:dyDescent="0.25">
      <c r="A741" s="99"/>
      <c r="B741" s="100"/>
      <c r="C741" s="99"/>
      <c r="D741" s="99"/>
      <c r="E741" s="99"/>
      <c r="F741" s="99"/>
      <c r="G741" s="99"/>
      <c r="H741" s="99"/>
      <c r="I741" s="99"/>
      <c r="J741" s="1123"/>
      <c r="K741" s="1123"/>
      <c r="L741" s="1123"/>
      <c r="M741" s="161"/>
      <c r="N741" s="1123"/>
      <c r="O741" s="161"/>
      <c r="P741" s="1123"/>
      <c r="Q741" s="161"/>
      <c r="R741" s="161"/>
      <c r="S741" s="161"/>
      <c r="T741" s="161"/>
      <c r="U741" s="161"/>
      <c r="V741" s="161"/>
      <c r="W741" s="161"/>
      <c r="X741" s="161"/>
      <c r="Y741" s="161"/>
      <c r="Z741" s="161"/>
    </row>
    <row r="742" spans="1:26" ht="15.75" customHeight="1" x14ac:dyDescent="0.25">
      <c r="A742" s="99"/>
      <c r="B742" s="100"/>
      <c r="C742" s="99"/>
      <c r="D742" s="99"/>
      <c r="E742" s="99"/>
      <c r="F742" s="99"/>
      <c r="G742" s="99"/>
      <c r="H742" s="99"/>
      <c r="I742" s="99"/>
      <c r="J742" s="1123"/>
      <c r="K742" s="1123"/>
      <c r="L742" s="1123"/>
      <c r="M742" s="161"/>
      <c r="N742" s="1123"/>
      <c r="O742" s="161"/>
      <c r="P742" s="1123"/>
      <c r="Q742" s="161"/>
      <c r="R742" s="161"/>
      <c r="S742" s="161"/>
      <c r="T742" s="161"/>
      <c r="U742" s="161"/>
      <c r="V742" s="161"/>
      <c r="W742" s="161"/>
      <c r="X742" s="161"/>
      <c r="Y742" s="161"/>
      <c r="Z742" s="161"/>
    </row>
    <row r="743" spans="1:26" ht="15.75" customHeight="1" x14ac:dyDescent="0.25">
      <c r="A743" s="99"/>
      <c r="B743" s="100"/>
      <c r="C743" s="99"/>
      <c r="D743" s="99"/>
      <c r="E743" s="99"/>
      <c r="F743" s="99"/>
      <c r="G743" s="99"/>
      <c r="H743" s="99"/>
      <c r="I743" s="99"/>
      <c r="J743" s="1123"/>
      <c r="K743" s="1123"/>
      <c r="L743" s="1123"/>
      <c r="M743" s="161"/>
      <c r="N743" s="1123"/>
      <c r="O743" s="161"/>
      <c r="P743" s="1123"/>
      <c r="Q743" s="161"/>
      <c r="R743" s="161"/>
      <c r="S743" s="161"/>
      <c r="T743" s="161"/>
      <c r="U743" s="161"/>
      <c r="V743" s="161"/>
      <c r="W743" s="161"/>
      <c r="X743" s="161"/>
      <c r="Y743" s="161"/>
      <c r="Z743" s="161"/>
    </row>
    <row r="744" spans="1:26" ht="15.75" customHeight="1" x14ac:dyDescent="0.25">
      <c r="A744" s="99"/>
      <c r="B744" s="100"/>
      <c r="C744" s="99"/>
      <c r="D744" s="99"/>
      <c r="E744" s="99"/>
      <c r="F744" s="99"/>
      <c r="G744" s="99"/>
      <c r="H744" s="99"/>
      <c r="I744" s="99"/>
      <c r="J744" s="1123"/>
      <c r="K744" s="1123"/>
      <c r="L744" s="1123"/>
      <c r="M744" s="161"/>
      <c r="N744" s="1123"/>
      <c r="O744" s="161"/>
      <c r="P744" s="1123"/>
      <c r="Q744" s="161"/>
      <c r="R744" s="161"/>
      <c r="S744" s="161"/>
      <c r="T744" s="161"/>
      <c r="U744" s="161"/>
      <c r="V744" s="161"/>
      <c r="W744" s="161"/>
      <c r="X744" s="161"/>
      <c r="Y744" s="161"/>
      <c r="Z744" s="161"/>
    </row>
    <row r="745" spans="1:26" ht="15.75" customHeight="1" x14ac:dyDescent="0.25">
      <c r="A745" s="99"/>
      <c r="B745" s="100"/>
      <c r="C745" s="99"/>
      <c r="D745" s="99"/>
      <c r="E745" s="99"/>
      <c r="F745" s="99"/>
      <c r="G745" s="99"/>
      <c r="H745" s="99"/>
      <c r="I745" s="99"/>
      <c r="J745" s="1123"/>
      <c r="K745" s="1123"/>
      <c r="L745" s="1123"/>
      <c r="M745" s="161"/>
      <c r="N745" s="1123"/>
      <c r="O745" s="161"/>
      <c r="P745" s="1123"/>
      <c r="Q745" s="161"/>
      <c r="R745" s="161"/>
      <c r="S745" s="161"/>
      <c r="T745" s="161"/>
      <c r="U745" s="161"/>
      <c r="V745" s="161"/>
      <c r="W745" s="161"/>
      <c r="X745" s="161"/>
      <c r="Y745" s="161"/>
      <c r="Z745" s="161"/>
    </row>
    <row r="746" spans="1:26" ht="15.75" customHeight="1" x14ac:dyDescent="0.25">
      <c r="A746" s="99"/>
      <c r="B746" s="100"/>
      <c r="C746" s="99"/>
      <c r="D746" s="99"/>
      <c r="E746" s="99"/>
      <c r="F746" s="99"/>
      <c r="G746" s="99"/>
      <c r="H746" s="99"/>
      <c r="I746" s="99"/>
      <c r="J746" s="1123"/>
      <c r="K746" s="1123"/>
      <c r="L746" s="1123"/>
      <c r="M746" s="161"/>
      <c r="N746" s="1123"/>
      <c r="O746" s="161"/>
      <c r="P746" s="1123"/>
      <c r="Q746" s="161"/>
      <c r="R746" s="161"/>
      <c r="S746" s="161"/>
      <c r="T746" s="161"/>
      <c r="U746" s="161"/>
      <c r="V746" s="161"/>
      <c r="W746" s="161"/>
      <c r="X746" s="161"/>
      <c r="Y746" s="161"/>
      <c r="Z746" s="161"/>
    </row>
    <row r="747" spans="1:26" ht="15.75" customHeight="1" x14ac:dyDescent="0.25">
      <c r="A747" s="99"/>
      <c r="B747" s="100"/>
      <c r="C747" s="99"/>
      <c r="D747" s="99"/>
      <c r="E747" s="99"/>
      <c r="F747" s="99"/>
      <c r="G747" s="99"/>
      <c r="H747" s="99"/>
      <c r="I747" s="99"/>
      <c r="J747" s="1123"/>
      <c r="K747" s="1123"/>
      <c r="L747" s="1123"/>
      <c r="M747" s="161"/>
      <c r="N747" s="1123"/>
      <c r="O747" s="161"/>
      <c r="P747" s="1123"/>
      <c r="Q747" s="161"/>
      <c r="R747" s="161"/>
      <c r="S747" s="161"/>
      <c r="T747" s="161"/>
      <c r="U747" s="161"/>
      <c r="V747" s="161"/>
      <c r="W747" s="161"/>
      <c r="X747" s="161"/>
      <c r="Y747" s="161"/>
      <c r="Z747" s="161"/>
    </row>
    <row r="748" spans="1:26" ht="15.75" customHeight="1" x14ac:dyDescent="0.25">
      <c r="A748" s="99"/>
      <c r="B748" s="100"/>
      <c r="C748" s="99"/>
      <c r="D748" s="99"/>
      <c r="E748" s="99"/>
      <c r="F748" s="99"/>
      <c r="G748" s="99"/>
      <c r="H748" s="99"/>
      <c r="I748" s="99"/>
      <c r="J748" s="1123"/>
      <c r="K748" s="1123"/>
      <c r="L748" s="1123"/>
      <c r="M748" s="161"/>
      <c r="N748" s="1123"/>
      <c r="O748" s="161"/>
      <c r="P748" s="1123"/>
      <c r="Q748" s="161"/>
      <c r="R748" s="161"/>
      <c r="S748" s="161"/>
      <c r="T748" s="161"/>
      <c r="U748" s="161"/>
      <c r="V748" s="161"/>
      <c r="W748" s="161"/>
      <c r="X748" s="161"/>
      <c r="Y748" s="161"/>
      <c r="Z748" s="161"/>
    </row>
    <row r="749" spans="1:26" ht="15.75" customHeight="1" x14ac:dyDescent="0.25">
      <c r="A749" s="99"/>
      <c r="B749" s="100"/>
      <c r="C749" s="99"/>
      <c r="D749" s="99"/>
      <c r="E749" s="99"/>
      <c r="F749" s="99"/>
      <c r="G749" s="99"/>
      <c r="H749" s="99"/>
      <c r="I749" s="99"/>
      <c r="J749" s="1123"/>
      <c r="K749" s="1123"/>
      <c r="L749" s="1123"/>
      <c r="M749" s="161"/>
      <c r="N749" s="1123"/>
      <c r="O749" s="161"/>
      <c r="P749" s="1123"/>
      <c r="Q749" s="161"/>
      <c r="R749" s="161"/>
      <c r="S749" s="161"/>
      <c r="T749" s="161"/>
      <c r="U749" s="161"/>
      <c r="V749" s="161"/>
      <c r="W749" s="161"/>
      <c r="X749" s="161"/>
      <c r="Y749" s="161"/>
      <c r="Z749" s="161"/>
    </row>
    <row r="750" spans="1:26" ht="15.75" customHeight="1" x14ac:dyDescent="0.25">
      <c r="A750" s="99"/>
      <c r="B750" s="100"/>
      <c r="C750" s="99"/>
      <c r="D750" s="99"/>
      <c r="E750" s="99"/>
      <c r="F750" s="99"/>
      <c r="G750" s="99"/>
      <c r="H750" s="99"/>
      <c r="I750" s="99"/>
      <c r="J750" s="1123"/>
      <c r="K750" s="1123"/>
      <c r="L750" s="1123"/>
      <c r="M750" s="161"/>
      <c r="N750" s="1123"/>
      <c r="O750" s="161"/>
      <c r="P750" s="1123"/>
      <c r="Q750" s="161"/>
      <c r="R750" s="161"/>
      <c r="S750" s="161"/>
      <c r="T750" s="161"/>
      <c r="U750" s="161"/>
      <c r="V750" s="161"/>
      <c r="W750" s="161"/>
      <c r="X750" s="161"/>
      <c r="Y750" s="161"/>
      <c r="Z750" s="161"/>
    </row>
    <row r="751" spans="1:26" ht="15.75" customHeight="1" x14ac:dyDescent="0.25">
      <c r="A751" s="99"/>
      <c r="B751" s="100"/>
      <c r="C751" s="99"/>
      <c r="D751" s="99"/>
      <c r="E751" s="99"/>
      <c r="F751" s="99"/>
      <c r="G751" s="99"/>
      <c r="H751" s="99"/>
      <c r="I751" s="99"/>
      <c r="J751" s="1123"/>
      <c r="K751" s="1123"/>
      <c r="L751" s="1123"/>
      <c r="M751" s="161"/>
      <c r="N751" s="1123"/>
      <c r="O751" s="161"/>
      <c r="P751" s="1123"/>
      <c r="Q751" s="161"/>
      <c r="R751" s="161"/>
      <c r="S751" s="161"/>
      <c r="T751" s="161"/>
      <c r="U751" s="161"/>
      <c r="V751" s="161"/>
      <c r="W751" s="161"/>
      <c r="X751" s="161"/>
      <c r="Y751" s="161"/>
      <c r="Z751" s="161"/>
    </row>
    <row r="752" spans="1:26" ht="15.75" customHeight="1" x14ac:dyDescent="0.25">
      <c r="A752" s="99"/>
      <c r="B752" s="100"/>
      <c r="C752" s="99"/>
      <c r="D752" s="99"/>
      <c r="E752" s="99"/>
      <c r="F752" s="99"/>
      <c r="G752" s="99"/>
      <c r="H752" s="99"/>
      <c r="I752" s="99"/>
      <c r="J752" s="1123"/>
      <c r="K752" s="1123"/>
      <c r="L752" s="1123"/>
      <c r="M752" s="161"/>
      <c r="N752" s="1123"/>
      <c r="O752" s="161"/>
      <c r="P752" s="1123"/>
      <c r="Q752" s="161"/>
      <c r="R752" s="161"/>
      <c r="S752" s="161"/>
      <c r="T752" s="161"/>
      <c r="U752" s="161"/>
      <c r="V752" s="161"/>
      <c r="W752" s="161"/>
      <c r="X752" s="161"/>
      <c r="Y752" s="161"/>
      <c r="Z752" s="161"/>
    </row>
    <row r="753" spans="1:26" ht="15.75" customHeight="1" x14ac:dyDescent="0.25">
      <c r="A753" s="99"/>
      <c r="B753" s="100"/>
      <c r="C753" s="99"/>
      <c r="D753" s="99"/>
      <c r="E753" s="99"/>
      <c r="F753" s="99"/>
      <c r="G753" s="99"/>
      <c r="H753" s="99"/>
      <c r="I753" s="99"/>
      <c r="J753" s="1123"/>
      <c r="K753" s="1123"/>
      <c r="L753" s="1123"/>
      <c r="M753" s="161"/>
      <c r="N753" s="1123"/>
      <c r="O753" s="161"/>
      <c r="P753" s="1123"/>
      <c r="Q753" s="161"/>
      <c r="R753" s="161"/>
      <c r="S753" s="161"/>
      <c r="T753" s="161"/>
      <c r="U753" s="161"/>
      <c r="V753" s="161"/>
      <c r="W753" s="161"/>
      <c r="X753" s="161"/>
      <c r="Y753" s="161"/>
      <c r="Z753" s="161"/>
    </row>
    <row r="754" spans="1:26" ht="15.75" customHeight="1" x14ac:dyDescent="0.25">
      <c r="A754" s="99"/>
      <c r="B754" s="100"/>
      <c r="C754" s="99"/>
      <c r="D754" s="99"/>
      <c r="E754" s="99"/>
      <c r="F754" s="99"/>
      <c r="G754" s="99"/>
      <c r="H754" s="99"/>
      <c r="I754" s="99"/>
      <c r="J754" s="1123"/>
      <c r="K754" s="1123"/>
      <c r="L754" s="1123"/>
      <c r="M754" s="161"/>
      <c r="N754" s="1123"/>
      <c r="O754" s="161"/>
      <c r="P754" s="1123"/>
      <c r="Q754" s="161"/>
      <c r="R754" s="161"/>
      <c r="S754" s="161"/>
      <c r="T754" s="161"/>
      <c r="U754" s="161"/>
      <c r="V754" s="161"/>
      <c r="W754" s="161"/>
      <c r="X754" s="161"/>
      <c r="Y754" s="161"/>
      <c r="Z754" s="161"/>
    </row>
    <row r="755" spans="1:26" ht="15.75" customHeight="1" x14ac:dyDescent="0.25">
      <c r="A755" s="99"/>
      <c r="B755" s="100"/>
      <c r="C755" s="99"/>
      <c r="D755" s="99"/>
      <c r="E755" s="99"/>
      <c r="F755" s="99"/>
      <c r="G755" s="99"/>
      <c r="H755" s="99"/>
      <c r="I755" s="99"/>
      <c r="J755" s="1123"/>
      <c r="K755" s="1123"/>
      <c r="L755" s="1123"/>
      <c r="M755" s="161"/>
      <c r="N755" s="1123"/>
      <c r="O755" s="161"/>
      <c r="P755" s="1123"/>
      <c r="Q755" s="161"/>
      <c r="R755" s="161"/>
      <c r="S755" s="161"/>
      <c r="T755" s="161"/>
      <c r="U755" s="161"/>
      <c r="V755" s="161"/>
      <c r="W755" s="161"/>
      <c r="X755" s="161"/>
      <c r="Y755" s="161"/>
      <c r="Z755" s="161"/>
    </row>
    <row r="756" spans="1:26" ht="15.75" customHeight="1" x14ac:dyDescent="0.25">
      <c r="A756" s="99"/>
      <c r="B756" s="100"/>
      <c r="C756" s="99"/>
      <c r="D756" s="99"/>
      <c r="E756" s="99"/>
      <c r="F756" s="99"/>
      <c r="G756" s="99"/>
      <c r="H756" s="99"/>
      <c r="I756" s="99"/>
      <c r="J756" s="1123"/>
      <c r="K756" s="1123"/>
      <c r="L756" s="1123"/>
      <c r="M756" s="161"/>
      <c r="N756" s="1123"/>
      <c r="O756" s="161"/>
      <c r="P756" s="1123"/>
      <c r="Q756" s="161"/>
      <c r="R756" s="161"/>
      <c r="S756" s="161"/>
      <c r="T756" s="161"/>
      <c r="U756" s="161"/>
      <c r="V756" s="161"/>
      <c r="W756" s="161"/>
      <c r="X756" s="161"/>
      <c r="Y756" s="161"/>
      <c r="Z756" s="161"/>
    </row>
    <row r="757" spans="1:26" ht="15.75" customHeight="1" x14ac:dyDescent="0.25">
      <c r="A757" s="99"/>
      <c r="B757" s="100"/>
      <c r="C757" s="99"/>
      <c r="D757" s="99"/>
      <c r="E757" s="99"/>
      <c r="F757" s="99"/>
      <c r="G757" s="99"/>
      <c r="H757" s="99"/>
      <c r="I757" s="99"/>
      <c r="J757" s="1123"/>
      <c r="K757" s="1123"/>
      <c r="L757" s="1123"/>
      <c r="M757" s="161"/>
      <c r="N757" s="1123"/>
      <c r="O757" s="161"/>
      <c r="P757" s="1123"/>
      <c r="Q757" s="161"/>
      <c r="R757" s="161"/>
      <c r="S757" s="161"/>
      <c r="T757" s="161"/>
      <c r="U757" s="161"/>
      <c r="V757" s="161"/>
      <c r="W757" s="161"/>
      <c r="X757" s="161"/>
      <c r="Y757" s="161"/>
      <c r="Z757" s="161"/>
    </row>
    <row r="758" spans="1:26" ht="15.75" customHeight="1" x14ac:dyDescent="0.25">
      <c r="A758" s="99"/>
      <c r="B758" s="100"/>
      <c r="C758" s="99"/>
      <c r="D758" s="99"/>
      <c r="E758" s="99"/>
      <c r="F758" s="99"/>
      <c r="G758" s="99"/>
      <c r="H758" s="99"/>
      <c r="I758" s="99"/>
      <c r="J758" s="1123"/>
      <c r="K758" s="1123"/>
      <c r="L758" s="1123"/>
      <c r="M758" s="161"/>
      <c r="N758" s="1123"/>
      <c r="O758" s="161"/>
      <c r="P758" s="1123"/>
      <c r="Q758" s="161"/>
      <c r="R758" s="161"/>
      <c r="S758" s="161"/>
      <c r="T758" s="161"/>
      <c r="U758" s="161"/>
      <c r="V758" s="161"/>
      <c r="W758" s="161"/>
      <c r="X758" s="161"/>
      <c r="Y758" s="161"/>
      <c r="Z758" s="161"/>
    </row>
    <row r="759" spans="1:26" ht="15.75" customHeight="1" x14ac:dyDescent="0.25">
      <c r="A759" s="99"/>
      <c r="B759" s="100"/>
      <c r="C759" s="99"/>
      <c r="D759" s="99"/>
      <c r="E759" s="99"/>
      <c r="F759" s="99"/>
      <c r="G759" s="99"/>
      <c r="H759" s="99"/>
      <c r="I759" s="99"/>
      <c r="J759" s="1123"/>
      <c r="K759" s="1123"/>
      <c r="L759" s="1123"/>
      <c r="M759" s="161"/>
      <c r="N759" s="1123"/>
      <c r="O759" s="161"/>
      <c r="P759" s="1123"/>
      <c r="Q759" s="161"/>
      <c r="R759" s="161"/>
      <c r="S759" s="161"/>
      <c r="T759" s="161"/>
      <c r="U759" s="161"/>
      <c r="V759" s="161"/>
      <c r="W759" s="161"/>
      <c r="X759" s="161"/>
      <c r="Y759" s="161"/>
      <c r="Z759" s="161"/>
    </row>
    <row r="760" spans="1:26" ht="15.75" customHeight="1" x14ac:dyDescent="0.25">
      <c r="A760" s="99"/>
      <c r="B760" s="100"/>
      <c r="C760" s="99"/>
      <c r="D760" s="99"/>
      <c r="E760" s="99"/>
      <c r="F760" s="99"/>
      <c r="G760" s="99"/>
      <c r="H760" s="99"/>
      <c r="I760" s="99"/>
      <c r="J760" s="1123"/>
      <c r="K760" s="1123"/>
      <c r="L760" s="1123"/>
      <c r="M760" s="161"/>
      <c r="N760" s="1123"/>
      <c r="O760" s="161"/>
      <c r="P760" s="1123"/>
      <c r="Q760" s="161"/>
      <c r="R760" s="161"/>
      <c r="S760" s="161"/>
      <c r="T760" s="161"/>
      <c r="U760" s="161"/>
      <c r="V760" s="161"/>
      <c r="W760" s="161"/>
      <c r="X760" s="161"/>
      <c r="Y760" s="161"/>
      <c r="Z760" s="161"/>
    </row>
    <row r="761" spans="1:26" ht="15.75" customHeight="1" x14ac:dyDescent="0.25">
      <c r="A761" s="99"/>
      <c r="B761" s="100"/>
      <c r="C761" s="99"/>
      <c r="D761" s="99"/>
      <c r="E761" s="99"/>
      <c r="F761" s="99"/>
      <c r="G761" s="99"/>
      <c r="H761" s="99"/>
      <c r="I761" s="99"/>
      <c r="J761" s="1123"/>
      <c r="K761" s="1123"/>
      <c r="L761" s="1123"/>
      <c r="M761" s="161"/>
      <c r="N761" s="1123"/>
      <c r="O761" s="161"/>
      <c r="P761" s="1123"/>
      <c r="Q761" s="161"/>
      <c r="R761" s="161"/>
      <c r="S761" s="161"/>
      <c r="T761" s="161"/>
      <c r="U761" s="161"/>
      <c r="V761" s="161"/>
      <c r="W761" s="161"/>
      <c r="X761" s="161"/>
      <c r="Y761" s="161"/>
      <c r="Z761" s="161"/>
    </row>
    <row r="762" spans="1:26" ht="15.75" customHeight="1" x14ac:dyDescent="0.25">
      <c r="A762" s="99"/>
      <c r="B762" s="100"/>
      <c r="C762" s="99"/>
      <c r="D762" s="99"/>
      <c r="E762" s="99"/>
      <c r="F762" s="99"/>
      <c r="G762" s="99"/>
      <c r="H762" s="99"/>
      <c r="I762" s="99"/>
      <c r="J762" s="1123"/>
      <c r="K762" s="1123"/>
      <c r="L762" s="1123"/>
      <c r="M762" s="161"/>
      <c r="N762" s="1123"/>
      <c r="O762" s="161"/>
      <c r="P762" s="1123"/>
      <c r="Q762" s="161"/>
      <c r="R762" s="161"/>
      <c r="S762" s="161"/>
      <c r="T762" s="161"/>
      <c r="U762" s="161"/>
      <c r="V762" s="161"/>
      <c r="W762" s="161"/>
      <c r="X762" s="161"/>
      <c r="Y762" s="161"/>
      <c r="Z762" s="161"/>
    </row>
    <row r="763" spans="1:26" ht="15.75" customHeight="1" x14ac:dyDescent="0.25">
      <c r="A763" s="99"/>
      <c r="B763" s="100"/>
      <c r="C763" s="99"/>
      <c r="D763" s="99"/>
      <c r="E763" s="99"/>
      <c r="F763" s="99"/>
      <c r="G763" s="99"/>
      <c r="H763" s="99"/>
      <c r="I763" s="99"/>
      <c r="J763" s="1123"/>
      <c r="K763" s="1123"/>
      <c r="L763" s="1123"/>
      <c r="M763" s="161"/>
      <c r="N763" s="1123"/>
      <c r="O763" s="161"/>
      <c r="P763" s="1123"/>
      <c r="Q763" s="161"/>
      <c r="R763" s="161"/>
      <c r="S763" s="161"/>
      <c r="T763" s="161"/>
      <c r="U763" s="161"/>
      <c r="V763" s="161"/>
      <c r="W763" s="161"/>
      <c r="X763" s="161"/>
      <c r="Y763" s="161"/>
      <c r="Z763" s="161"/>
    </row>
    <row r="764" spans="1:26" ht="15.75" customHeight="1" x14ac:dyDescent="0.25">
      <c r="A764" s="99"/>
      <c r="B764" s="100"/>
      <c r="C764" s="99"/>
      <c r="D764" s="99"/>
      <c r="E764" s="99"/>
      <c r="F764" s="99"/>
      <c r="G764" s="99"/>
      <c r="H764" s="99"/>
      <c r="I764" s="99"/>
      <c r="J764" s="1123"/>
      <c r="K764" s="1123"/>
      <c r="L764" s="1123"/>
      <c r="M764" s="161"/>
      <c r="N764" s="1123"/>
      <c r="O764" s="161"/>
      <c r="P764" s="1123"/>
      <c r="Q764" s="161"/>
      <c r="R764" s="161"/>
      <c r="S764" s="161"/>
      <c r="T764" s="161"/>
      <c r="U764" s="161"/>
      <c r="V764" s="161"/>
      <c r="W764" s="161"/>
      <c r="X764" s="161"/>
      <c r="Y764" s="161"/>
      <c r="Z764" s="161"/>
    </row>
    <row r="765" spans="1:26" ht="15.75" customHeight="1" x14ac:dyDescent="0.25">
      <c r="A765" s="99"/>
      <c r="B765" s="100"/>
      <c r="C765" s="99"/>
      <c r="D765" s="99"/>
      <c r="E765" s="99"/>
      <c r="F765" s="99"/>
      <c r="G765" s="99"/>
      <c r="H765" s="99"/>
      <c r="I765" s="99"/>
      <c r="J765" s="1123"/>
      <c r="K765" s="1123"/>
      <c r="L765" s="1123"/>
      <c r="M765" s="161"/>
      <c r="N765" s="1123"/>
      <c r="O765" s="161"/>
      <c r="P765" s="1123"/>
      <c r="Q765" s="161"/>
      <c r="R765" s="161"/>
      <c r="S765" s="161"/>
      <c r="T765" s="161"/>
      <c r="U765" s="161"/>
      <c r="V765" s="161"/>
      <c r="W765" s="161"/>
      <c r="X765" s="161"/>
      <c r="Y765" s="161"/>
      <c r="Z765" s="161"/>
    </row>
    <row r="766" spans="1:26" ht="15.75" customHeight="1" x14ac:dyDescent="0.25">
      <c r="A766" s="99"/>
      <c r="B766" s="100"/>
      <c r="C766" s="99"/>
      <c r="D766" s="99"/>
      <c r="E766" s="99"/>
      <c r="F766" s="99"/>
      <c r="G766" s="99"/>
      <c r="H766" s="99"/>
      <c r="I766" s="99"/>
      <c r="J766" s="1123"/>
      <c r="K766" s="1123"/>
      <c r="L766" s="1123"/>
      <c r="M766" s="161"/>
      <c r="N766" s="1123"/>
      <c r="O766" s="161"/>
      <c r="P766" s="1123"/>
      <c r="Q766" s="161"/>
      <c r="R766" s="161"/>
      <c r="S766" s="161"/>
      <c r="T766" s="161"/>
      <c r="U766" s="161"/>
      <c r="V766" s="161"/>
      <c r="W766" s="161"/>
      <c r="X766" s="161"/>
      <c r="Y766" s="161"/>
      <c r="Z766" s="161"/>
    </row>
    <row r="767" spans="1:26" ht="15.75" customHeight="1" x14ac:dyDescent="0.25">
      <c r="A767" s="99"/>
      <c r="B767" s="100"/>
      <c r="C767" s="99"/>
      <c r="D767" s="99"/>
      <c r="E767" s="99"/>
      <c r="F767" s="99"/>
      <c r="G767" s="99"/>
      <c r="H767" s="99"/>
      <c r="I767" s="99"/>
      <c r="J767" s="1123"/>
      <c r="K767" s="1123"/>
      <c r="L767" s="1123"/>
      <c r="M767" s="161"/>
      <c r="N767" s="1123"/>
      <c r="O767" s="161"/>
      <c r="P767" s="1123"/>
      <c r="Q767" s="161"/>
      <c r="R767" s="161"/>
      <c r="S767" s="161"/>
      <c r="T767" s="161"/>
      <c r="U767" s="161"/>
      <c r="V767" s="161"/>
      <c r="W767" s="161"/>
      <c r="X767" s="161"/>
      <c r="Y767" s="161"/>
      <c r="Z767" s="161"/>
    </row>
    <row r="768" spans="1:26" ht="15.75" customHeight="1" x14ac:dyDescent="0.25">
      <c r="A768" s="99"/>
      <c r="B768" s="100"/>
      <c r="C768" s="99"/>
      <c r="D768" s="99"/>
      <c r="E768" s="99"/>
      <c r="F768" s="99"/>
      <c r="G768" s="99"/>
      <c r="H768" s="99"/>
      <c r="I768" s="99"/>
      <c r="J768" s="1123"/>
      <c r="K768" s="1123"/>
      <c r="L768" s="1123"/>
      <c r="M768" s="161"/>
      <c r="N768" s="1123"/>
      <c r="O768" s="161"/>
      <c r="P768" s="1123"/>
      <c r="Q768" s="161"/>
      <c r="R768" s="161"/>
      <c r="S768" s="161"/>
      <c r="T768" s="161"/>
      <c r="U768" s="161"/>
      <c r="V768" s="161"/>
      <c r="W768" s="161"/>
      <c r="X768" s="161"/>
      <c r="Y768" s="161"/>
      <c r="Z768" s="161"/>
    </row>
    <row r="769" spans="1:26" ht="15.75" customHeight="1" x14ac:dyDescent="0.25">
      <c r="A769" s="99"/>
      <c r="B769" s="100"/>
      <c r="C769" s="99"/>
      <c r="D769" s="99"/>
      <c r="E769" s="99"/>
      <c r="F769" s="99"/>
      <c r="G769" s="99"/>
      <c r="H769" s="99"/>
      <c r="I769" s="99"/>
      <c r="J769" s="1123"/>
      <c r="K769" s="1123"/>
      <c r="L769" s="1123"/>
      <c r="M769" s="161"/>
      <c r="N769" s="1123"/>
      <c r="O769" s="161"/>
      <c r="P769" s="1123"/>
      <c r="Q769" s="161"/>
      <c r="R769" s="161"/>
      <c r="S769" s="161"/>
      <c r="T769" s="161"/>
      <c r="U769" s="161"/>
      <c r="V769" s="161"/>
      <c r="W769" s="161"/>
      <c r="X769" s="161"/>
      <c r="Y769" s="161"/>
      <c r="Z769" s="161"/>
    </row>
    <row r="770" spans="1:26" ht="15.75" customHeight="1" x14ac:dyDescent="0.25">
      <c r="A770" s="99"/>
      <c r="B770" s="100"/>
      <c r="C770" s="99"/>
      <c r="D770" s="99"/>
      <c r="E770" s="99"/>
      <c r="F770" s="99"/>
      <c r="G770" s="99"/>
      <c r="H770" s="99"/>
      <c r="I770" s="99"/>
      <c r="J770" s="1123"/>
      <c r="K770" s="1123"/>
      <c r="L770" s="1123"/>
      <c r="M770" s="161"/>
      <c r="N770" s="1123"/>
      <c r="O770" s="161"/>
      <c r="P770" s="1123"/>
      <c r="Q770" s="161"/>
      <c r="R770" s="161"/>
      <c r="S770" s="161"/>
      <c r="T770" s="161"/>
      <c r="U770" s="161"/>
      <c r="V770" s="161"/>
      <c r="W770" s="161"/>
      <c r="X770" s="161"/>
      <c r="Y770" s="161"/>
      <c r="Z770" s="161"/>
    </row>
    <row r="771" spans="1:26" ht="15.75" customHeight="1" x14ac:dyDescent="0.25">
      <c r="A771" s="99"/>
      <c r="B771" s="100"/>
      <c r="C771" s="99"/>
      <c r="D771" s="99"/>
      <c r="E771" s="99"/>
      <c r="F771" s="99"/>
      <c r="G771" s="99"/>
      <c r="H771" s="99"/>
      <c r="I771" s="99"/>
      <c r="J771" s="1123"/>
      <c r="K771" s="1123"/>
      <c r="L771" s="1123"/>
      <c r="M771" s="161"/>
      <c r="N771" s="1123"/>
      <c r="O771" s="161"/>
      <c r="P771" s="1123"/>
      <c r="Q771" s="161"/>
      <c r="R771" s="161"/>
      <c r="S771" s="161"/>
      <c r="T771" s="161"/>
      <c r="U771" s="161"/>
      <c r="V771" s="161"/>
      <c r="W771" s="161"/>
      <c r="X771" s="161"/>
      <c r="Y771" s="161"/>
      <c r="Z771" s="161"/>
    </row>
    <row r="772" spans="1:26" ht="15.75" customHeight="1" x14ac:dyDescent="0.25">
      <c r="A772" s="99"/>
      <c r="B772" s="100"/>
      <c r="C772" s="99"/>
      <c r="D772" s="99"/>
      <c r="E772" s="99"/>
      <c r="F772" s="99"/>
      <c r="G772" s="99"/>
      <c r="H772" s="99"/>
      <c r="I772" s="99"/>
      <c r="J772" s="1123"/>
      <c r="K772" s="1123"/>
      <c r="L772" s="1123"/>
      <c r="M772" s="161"/>
      <c r="N772" s="1123"/>
      <c r="O772" s="161"/>
      <c r="P772" s="1123"/>
      <c r="Q772" s="161"/>
      <c r="R772" s="161"/>
      <c r="S772" s="161"/>
      <c r="T772" s="161"/>
      <c r="U772" s="161"/>
      <c r="V772" s="161"/>
      <c r="W772" s="161"/>
      <c r="X772" s="161"/>
      <c r="Y772" s="161"/>
      <c r="Z772" s="161"/>
    </row>
    <row r="773" spans="1:26" ht="15.75" customHeight="1" x14ac:dyDescent="0.25">
      <c r="A773" s="99"/>
      <c r="B773" s="100"/>
      <c r="C773" s="99"/>
      <c r="D773" s="99"/>
      <c r="E773" s="99"/>
      <c r="F773" s="99"/>
      <c r="G773" s="99"/>
      <c r="H773" s="99"/>
      <c r="I773" s="99"/>
      <c r="J773" s="1123"/>
      <c r="K773" s="1123"/>
      <c r="L773" s="1123"/>
      <c r="M773" s="161"/>
      <c r="N773" s="1123"/>
      <c r="O773" s="161"/>
      <c r="P773" s="1123"/>
      <c r="Q773" s="161"/>
      <c r="R773" s="161"/>
      <c r="S773" s="161"/>
      <c r="T773" s="161"/>
      <c r="U773" s="161"/>
      <c r="V773" s="161"/>
      <c r="W773" s="161"/>
      <c r="X773" s="161"/>
      <c r="Y773" s="161"/>
      <c r="Z773" s="161"/>
    </row>
    <row r="774" spans="1:26" ht="15.75" customHeight="1" x14ac:dyDescent="0.25">
      <c r="A774" s="99"/>
      <c r="B774" s="100"/>
      <c r="C774" s="99"/>
      <c r="D774" s="99"/>
      <c r="E774" s="99"/>
      <c r="F774" s="99"/>
      <c r="G774" s="99"/>
      <c r="H774" s="99"/>
      <c r="I774" s="99"/>
      <c r="J774" s="1123"/>
      <c r="K774" s="1123"/>
      <c r="L774" s="1123"/>
      <c r="M774" s="161"/>
      <c r="N774" s="1123"/>
      <c r="O774" s="161"/>
      <c r="P774" s="1123"/>
      <c r="Q774" s="161"/>
      <c r="R774" s="161"/>
      <c r="S774" s="161"/>
      <c r="T774" s="161"/>
      <c r="U774" s="161"/>
      <c r="V774" s="161"/>
      <c r="W774" s="161"/>
      <c r="X774" s="161"/>
      <c r="Y774" s="161"/>
      <c r="Z774" s="161"/>
    </row>
    <row r="775" spans="1:26" ht="15.75" customHeight="1" x14ac:dyDescent="0.25">
      <c r="A775" s="99"/>
      <c r="B775" s="100"/>
      <c r="C775" s="99"/>
      <c r="D775" s="99"/>
      <c r="E775" s="99"/>
      <c r="F775" s="99"/>
      <c r="G775" s="99"/>
      <c r="H775" s="99"/>
      <c r="I775" s="99"/>
      <c r="J775" s="1123"/>
      <c r="K775" s="1123"/>
      <c r="L775" s="1123"/>
      <c r="M775" s="161"/>
      <c r="N775" s="1123"/>
      <c r="O775" s="161"/>
      <c r="P775" s="1123"/>
      <c r="Q775" s="161"/>
      <c r="R775" s="161"/>
      <c r="S775" s="161"/>
      <c r="T775" s="161"/>
      <c r="U775" s="161"/>
      <c r="V775" s="161"/>
      <c r="W775" s="161"/>
      <c r="X775" s="161"/>
      <c r="Y775" s="161"/>
      <c r="Z775" s="161"/>
    </row>
    <row r="776" spans="1:26" ht="15.75" customHeight="1" x14ac:dyDescent="0.25">
      <c r="A776" s="99"/>
      <c r="B776" s="100"/>
      <c r="C776" s="99"/>
      <c r="D776" s="99"/>
      <c r="E776" s="99"/>
      <c r="F776" s="99"/>
      <c r="G776" s="99"/>
      <c r="H776" s="99"/>
      <c r="I776" s="99"/>
      <c r="J776" s="1123"/>
      <c r="K776" s="1123"/>
      <c r="L776" s="1123"/>
      <c r="M776" s="161"/>
      <c r="N776" s="1123"/>
      <c r="O776" s="161"/>
      <c r="P776" s="1123"/>
      <c r="Q776" s="161"/>
      <c r="R776" s="161"/>
      <c r="S776" s="161"/>
      <c r="T776" s="161"/>
      <c r="U776" s="161"/>
      <c r="V776" s="161"/>
      <c r="W776" s="161"/>
      <c r="X776" s="161"/>
      <c r="Y776" s="161"/>
      <c r="Z776" s="161"/>
    </row>
    <row r="777" spans="1:26" ht="15.75" customHeight="1" x14ac:dyDescent="0.25">
      <c r="A777" s="99"/>
      <c r="B777" s="100"/>
      <c r="C777" s="99"/>
      <c r="D777" s="99"/>
      <c r="E777" s="99"/>
      <c r="F777" s="99"/>
      <c r="G777" s="99"/>
      <c r="H777" s="99"/>
      <c r="I777" s="99"/>
      <c r="J777" s="1123"/>
      <c r="K777" s="1123"/>
      <c r="L777" s="1123"/>
      <c r="M777" s="161"/>
      <c r="N777" s="1123"/>
      <c r="O777" s="161"/>
      <c r="P777" s="1123"/>
      <c r="Q777" s="161"/>
      <c r="R777" s="161"/>
      <c r="S777" s="161"/>
      <c r="T777" s="161"/>
      <c r="U777" s="161"/>
      <c r="V777" s="161"/>
      <c r="W777" s="161"/>
      <c r="X777" s="161"/>
      <c r="Y777" s="161"/>
      <c r="Z777" s="161"/>
    </row>
    <row r="778" spans="1:26" ht="15.75" customHeight="1" x14ac:dyDescent="0.25">
      <c r="A778" s="99"/>
      <c r="B778" s="100"/>
      <c r="C778" s="99"/>
      <c r="D778" s="99"/>
      <c r="E778" s="99"/>
      <c r="F778" s="99"/>
      <c r="G778" s="99"/>
      <c r="H778" s="99"/>
      <c r="I778" s="99"/>
      <c r="J778" s="1123"/>
      <c r="K778" s="1123"/>
      <c r="L778" s="1123"/>
      <c r="M778" s="161"/>
      <c r="N778" s="1123"/>
      <c r="O778" s="161"/>
      <c r="P778" s="1123"/>
      <c r="Q778" s="161"/>
      <c r="R778" s="161"/>
      <c r="S778" s="161"/>
      <c r="T778" s="161"/>
      <c r="U778" s="161"/>
      <c r="V778" s="161"/>
      <c r="W778" s="161"/>
      <c r="X778" s="161"/>
      <c r="Y778" s="161"/>
      <c r="Z778" s="161"/>
    </row>
    <row r="779" spans="1:26" ht="15.75" customHeight="1" x14ac:dyDescent="0.25">
      <c r="A779" s="99"/>
      <c r="B779" s="100"/>
      <c r="C779" s="99"/>
      <c r="D779" s="99"/>
      <c r="E779" s="99"/>
      <c r="F779" s="99"/>
      <c r="G779" s="99"/>
      <c r="H779" s="99"/>
      <c r="I779" s="99"/>
      <c r="J779" s="1123"/>
      <c r="K779" s="1123"/>
      <c r="L779" s="1123"/>
      <c r="M779" s="161"/>
      <c r="N779" s="1123"/>
      <c r="O779" s="161"/>
      <c r="P779" s="1123"/>
      <c r="Q779" s="161"/>
      <c r="R779" s="161"/>
      <c r="S779" s="161"/>
      <c r="T779" s="161"/>
      <c r="U779" s="161"/>
      <c r="V779" s="161"/>
      <c r="W779" s="161"/>
      <c r="X779" s="161"/>
      <c r="Y779" s="161"/>
      <c r="Z779" s="161"/>
    </row>
    <row r="780" spans="1:26" ht="15.75" customHeight="1" x14ac:dyDescent="0.25">
      <c r="A780" s="99"/>
      <c r="B780" s="100"/>
      <c r="C780" s="99"/>
      <c r="D780" s="99"/>
      <c r="E780" s="99"/>
      <c r="F780" s="99"/>
      <c r="G780" s="99"/>
      <c r="H780" s="99"/>
      <c r="I780" s="99"/>
      <c r="J780" s="1123"/>
      <c r="K780" s="1123"/>
      <c r="L780" s="1123"/>
      <c r="M780" s="161"/>
      <c r="N780" s="1123"/>
      <c r="O780" s="161"/>
      <c r="P780" s="1123"/>
      <c r="Q780" s="161"/>
      <c r="R780" s="161"/>
      <c r="S780" s="161"/>
      <c r="T780" s="161"/>
      <c r="U780" s="161"/>
      <c r="V780" s="161"/>
      <c r="W780" s="161"/>
      <c r="X780" s="161"/>
      <c r="Y780" s="161"/>
      <c r="Z780" s="161"/>
    </row>
    <row r="781" spans="1:26" ht="15.75" customHeight="1" x14ac:dyDescent="0.25">
      <c r="A781" s="99"/>
      <c r="B781" s="100"/>
      <c r="C781" s="99"/>
      <c r="D781" s="99"/>
      <c r="E781" s="99"/>
      <c r="F781" s="99"/>
      <c r="G781" s="99"/>
      <c r="H781" s="99"/>
      <c r="I781" s="99"/>
      <c r="J781" s="1123"/>
      <c r="K781" s="1123"/>
      <c r="L781" s="1123"/>
      <c r="M781" s="161"/>
      <c r="N781" s="1123"/>
      <c r="O781" s="161"/>
      <c r="P781" s="1123"/>
      <c r="Q781" s="161"/>
      <c r="R781" s="161"/>
      <c r="S781" s="161"/>
      <c r="T781" s="161"/>
      <c r="U781" s="161"/>
      <c r="V781" s="161"/>
      <c r="W781" s="161"/>
      <c r="X781" s="161"/>
      <c r="Y781" s="161"/>
      <c r="Z781" s="161"/>
    </row>
    <row r="782" spans="1:26" ht="15.75" customHeight="1" x14ac:dyDescent="0.25">
      <c r="A782" s="99"/>
      <c r="B782" s="100"/>
      <c r="C782" s="99"/>
      <c r="D782" s="99"/>
      <c r="E782" s="99"/>
      <c r="F782" s="99"/>
      <c r="G782" s="99"/>
      <c r="H782" s="99"/>
      <c r="I782" s="99"/>
      <c r="J782" s="1123"/>
      <c r="K782" s="1123"/>
      <c r="L782" s="1123"/>
      <c r="M782" s="161"/>
      <c r="N782" s="1123"/>
      <c r="O782" s="161"/>
      <c r="P782" s="1123"/>
      <c r="Q782" s="161"/>
      <c r="R782" s="161"/>
      <c r="S782" s="161"/>
      <c r="T782" s="161"/>
      <c r="U782" s="161"/>
      <c r="V782" s="161"/>
      <c r="W782" s="161"/>
      <c r="X782" s="161"/>
      <c r="Y782" s="161"/>
      <c r="Z782" s="161"/>
    </row>
    <row r="783" spans="1:26" ht="15.75" customHeight="1" x14ac:dyDescent="0.25">
      <c r="A783" s="99"/>
      <c r="B783" s="100"/>
      <c r="C783" s="99"/>
      <c r="D783" s="99"/>
      <c r="E783" s="99"/>
      <c r="F783" s="99"/>
      <c r="G783" s="99"/>
      <c r="H783" s="99"/>
      <c r="I783" s="99"/>
      <c r="J783" s="1123"/>
      <c r="K783" s="1123"/>
      <c r="L783" s="1123"/>
      <c r="M783" s="161"/>
      <c r="N783" s="1123"/>
      <c r="O783" s="161"/>
      <c r="P783" s="1123"/>
      <c r="Q783" s="161"/>
      <c r="R783" s="161"/>
      <c r="S783" s="161"/>
      <c r="T783" s="161"/>
      <c r="U783" s="161"/>
      <c r="V783" s="161"/>
      <c r="W783" s="161"/>
      <c r="X783" s="161"/>
      <c r="Y783" s="161"/>
      <c r="Z783" s="161"/>
    </row>
    <row r="784" spans="1:26" ht="15.75" customHeight="1" x14ac:dyDescent="0.25">
      <c r="A784" s="99"/>
      <c r="B784" s="100"/>
      <c r="C784" s="99"/>
      <c r="D784" s="99"/>
      <c r="E784" s="99"/>
      <c r="F784" s="99"/>
      <c r="G784" s="99"/>
      <c r="H784" s="99"/>
      <c r="I784" s="99"/>
      <c r="J784" s="1123"/>
      <c r="K784" s="1123"/>
      <c r="L784" s="1123"/>
      <c r="M784" s="161"/>
      <c r="N784" s="1123"/>
      <c r="O784" s="161"/>
      <c r="P784" s="1123"/>
      <c r="Q784" s="161"/>
      <c r="R784" s="161"/>
      <c r="S784" s="161"/>
      <c r="T784" s="161"/>
      <c r="U784" s="161"/>
      <c r="V784" s="161"/>
      <c r="W784" s="161"/>
      <c r="X784" s="161"/>
      <c r="Y784" s="161"/>
      <c r="Z784" s="161"/>
    </row>
    <row r="785" spans="1:26" ht="15.75" customHeight="1" x14ac:dyDescent="0.25">
      <c r="A785" s="99"/>
      <c r="B785" s="100"/>
      <c r="C785" s="99"/>
      <c r="D785" s="99"/>
      <c r="E785" s="99"/>
      <c r="F785" s="99"/>
      <c r="G785" s="99"/>
      <c r="H785" s="99"/>
      <c r="I785" s="99"/>
      <c r="J785" s="1123"/>
      <c r="K785" s="1123"/>
      <c r="L785" s="1123"/>
      <c r="M785" s="161"/>
      <c r="N785" s="1123"/>
      <c r="O785" s="161"/>
      <c r="P785" s="1123"/>
      <c r="Q785" s="161"/>
      <c r="R785" s="161"/>
      <c r="S785" s="161"/>
      <c r="T785" s="161"/>
      <c r="U785" s="161"/>
      <c r="V785" s="161"/>
      <c r="W785" s="161"/>
      <c r="X785" s="161"/>
      <c r="Y785" s="161"/>
      <c r="Z785" s="161"/>
    </row>
    <row r="786" spans="1:26" ht="15.75" customHeight="1" x14ac:dyDescent="0.25">
      <c r="A786" s="99"/>
      <c r="B786" s="100"/>
      <c r="C786" s="99"/>
      <c r="D786" s="99"/>
      <c r="E786" s="99"/>
      <c r="F786" s="99"/>
      <c r="G786" s="99"/>
      <c r="H786" s="99"/>
      <c r="I786" s="99"/>
      <c r="J786" s="1123"/>
      <c r="K786" s="1123"/>
      <c r="L786" s="1123"/>
      <c r="M786" s="161"/>
      <c r="N786" s="1123"/>
      <c r="O786" s="161"/>
      <c r="P786" s="1123"/>
      <c r="Q786" s="161"/>
      <c r="R786" s="161"/>
      <c r="S786" s="161"/>
      <c r="T786" s="161"/>
      <c r="U786" s="161"/>
      <c r="V786" s="161"/>
      <c r="W786" s="161"/>
      <c r="X786" s="161"/>
      <c r="Y786" s="161"/>
      <c r="Z786" s="161"/>
    </row>
    <row r="787" spans="1:26" ht="15.75" customHeight="1" x14ac:dyDescent="0.25">
      <c r="A787" s="99"/>
      <c r="B787" s="100"/>
      <c r="C787" s="99"/>
      <c r="D787" s="99"/>
      <c r="E787" s="99"/>
      <c r="F787" s="99"/>
      <c r="G787" s="99"/>
      <c r="H787" s="99"/>
      <c r="I787" s="99"/>
      <c r="J787" s="1123"/>
      <c r="K787" s="1123"/>
      <c r="L787" s="1123"/>
      <c r="M787" s="161"/>
      <c r="N787" s="1123"/>
      <c r="O787" s="161"/>
      <c r="P787" s="1123"/>
      <c r="Q787" s="161"/>
      <c r="R787" s="161"/>
      <c r="S787" s="161"/>
      <c r="T787" s="161"/>
      <c r="U787" s="161"/>
      <c r="V787" s="161"/>
      <c r="W787" s="161"/>
      <c r="X787" s="161"/>
      <c r="Y787" s="161"/>
      <c r="Z787" s="161"/>
    </row>
    <row r="788" spans="1:26" ht="15.75" customHeight="1" x14ac:dyDescent="0.25">
      <c r="A788" s="99"/>
      <c r="B788" s="100"/>
      <c r="C788" s="99"/>
      <c r="D788" s="99"/>
      <c r="E788" s="99"/>
      <c r="F788" s="99"/>
      <c r="G788" s="99"/>
      <c r="H788" s="99"/>
      <c r="I788" s="99"/>
      <c r="J788" s="1123"/>
      <c r="K788" s="1123"/>
      <c r="L788" s="1123"/>
      <c r="M788" s="161"/>
      <c r="N788" s="1123"/>
      <c r="O788" s="161"/>
      <c r="P788" s="1123"/>
      <c r="Q788" s="161"/>
      <c r="R788" s="161"/>
      <c r="S788" s="161"/>
      <c r="T788" s="161"/>
      <c r="U788" s="161"/>
      <c r="V788" s="161"/>
      <c r="W788" s="161"/>
      <c r="X788" s="161"/>
      <c r="Y788" s="161"/>
      <c r="Z788" s="161"/>
    </row>
    <row r="789" spans="1:26" ht="15.75" customHeight="1" x14ac:dyDescent="0.25">
      <c r="A789" s="99"/>
      <c r="B789" s="100"/>
      <c r="C789" s="99"/>
      <c r="D789" s="99"/>
      <c r="E789" s="99"/>
      <c r="F789" s="99"/>
      <c r="G789" s="99"/>
      <c r="H789" s="99"/>
      <c r="I789" s="99"/>
      <c r="J789" s="1123"/>
      <c r="K789" s="1123"/>
      <c r="L789" s="1123"/>
      <c r="M789" s="161"/>
      <c r="N789" s="1123"/>
      <c r="O789" s="161"/>
      <c r="P789" s="1123"/>
      <c r="Q789" s="161"/>
      <c r="R789" s="161"/>
      <c r="S789" s="161"/>
      <c r="T789" s="161"/>
      <c r="U789" s="161"/>
      <c r="V789" s="161"/>
      <c r="W789" s="161"/>
      <c r="X789" s="161"/>
      <c r="Y789" s="161"/>
      <c r="Z789" s="161"/>
    </row>
    <row r="790" spans="1:26" ht="15.75" customHeight="1" x14ac:dyDescent="0.25">
      <c r="A790" s="99"/>
      <c r="B790" s="100"/>
      <c r="C790" s="99"/>
      <c r="D790" s="99"/>
      <c r="E790" s="99"/>
      <c r="F790" s="99"/>
      <c r="G790" s="99"/>
      <c r="H790" s="99"/>
      <c r="I790" s="99"/>
      <c r="J790" s="1123"/>
      <c r="K790" s="1123"/>
      <c r="L790" s="1123"/>
      <c r="M790" s="161"/>
      <c r="N790" s="1123"/>
      <c r="O790" s="161"/>
      <c r="P790" s="1123"/>
      <c r="Q790" s="161"/>
      <c r="R790" s="161"/>
      <c r="S790" s="161"/>
      <c r="T790" s="161"/>
      <c r="U790" s="161"/>
      <c r="V790" s="161"/>
      <c r="W790" s="161"/>
      <c r="X790" s="161"/>
      <c r="Y790" s="161"/>
      <c r="Z790" s="161"/>
    </row>
    <row r="791" spans="1:26" ht="15.75" customHeight="1" x14ac:dyDescent="0.25">
      <c r="A791" s="99"/>
      <c r="B791" s="100"/>
      <c r="C791" s="99"/>
      <c r="D791" s="99"/>
      <c r="E791" s="99"/>
      <c r="F791" s="99"/>
      <c r="G791" s="99"/>
      <c r="H791" s="99"/>
      <c r="I791" s="99"/>
      <c r="J791" s="1123"/>
      <c r="K791" s="1123"/>
      <c r="L791" s="1123"/>
      <c r="M791" s="161"/>
      <c r="N791" s="1123"/>
      <c r="O791" s="161"/>
      <c r="P791" s="1123"/>
      <c r="Q791" s="161"/>
      <c r="R791" s="161"/>
      <c r="S791" s="161"/>
      <c r="T791" s="161"/>
      <c r="U791" s="161"/>
      <c r="V791" s="161"/>
      <c r="W791" s="161"/>
      <c r="X791" s="161"/>
      <c r="Y791" s="161"/>
      <c r="Z791" s="161"/>
    </row>
    <row r="792" spans="1:26" ht="15.75" customHeight="1" x14ac:dyDescent="0.25">
      <c r="A792" s="99"/>
      <c r="B792" s="100"/>
      <c r="C792" s="99"/>
      <c r="D792" s="99"/>
      <c r="E792" s="99"/>
      <c r="F792" s="99"/>
      <c r="G792" s="99"/>
      <c r="H792" s="99"/>
      <c r="I792" s="99"/>
      <c r="J792" s="1123"/>
      <c r="K792" s="1123"/>
      <c r="L792" s="1123"/>
      <c r="M792" s="161"/>
      <c r="N792" s="1123"/>
      <c r="O792" s="161"/>
      <c r="P792" s="1123"/>
      <c r="Q792" s="161"/>
      <c r="R792" s="161"/>
      <c r="S792" s="161"/>
      <c r="T792" s="161"/>
      <c r="U792" s="161"/>
      <c r="V792" s="161"/>
      <c r="W792" s="161"/>
      <c r="X792" s="161"/>
      <c r="Y792" s="161"/>
      <c r="Z792" s="161"/>
    </row>
    <row r="793" spans="1:26" ht="15.75" customHeight="1" x14ac:dyDescent="0.25">
      <c r="A793" s="99"/>
      <c r="B793" s="100"/>
      <c r="C793" s="99"/>
      <c r="D793" s="99"/>
      <c r="E793" s="99"/>
      <c r="F793" s="99"/>
      <c r="G793" s="99"/>
      <c r="H793" s="99"/>
      <c r="I793" s="99"/>
      <c r="J793" s="1123"/>
      <c r="K793" s="1123"/>
      <c r="L793" s="1123"/>
      <c r="M793" s="161"/>
      <c r="N793" s="1123"/>
      <c r="O793" s="161"/>
      <c r="P793" s="1123"/>
      <c r="Q793" s="161"/>
      <c r="R793" s="161"/>
      <c r="S793" s="161"/>
      <c r="T793" s="161"/>
      <c r="U793" s="161"/>
      <c r="V793" s="161"/>
      <c r="W793" s="161"/>
      <c r="X793" s="161"/>
      <c r="Y793" s="161"/>
      <c r="Z793" s="161"/>
    </row>
    <row r="794" spans="1:26" ht="15.75" customHeight="1" x14ac:dyDescent="0.25">
      <c r="A794" s="99"/>
      <c r="B794" s="100"/>
      <c r="C794" s="99"/>
      <c r="D794" s="99"/>
      <c r="E794" s="99"/>
      <c r="F794" s="99"/>
      <c r="G794" s="99"/>
      <c r="H794" s="99"/>
      <c r="I794" s="99"/>
      <c r="J794" s="1123"/>
      <c r="K794" s="1123"/>
      <c r="L794" s="1123"/>
      <c r="M794" s="161"/>
      <c r="N794" s="1123"/>
      <c r="O794" s="161"/>
      <c r="P794" s="1123"/>
      <c r="Q794" s="161"/>
      <c r="R794" s="161"/>
      <c r="S794" s="161"/>
      <c r="T794" s="161"/>
      <c r="U794" s="161"/>
      <c r="V794" s="161"/>
      <c r="W794" s="161"/>
      <c r="X794" s="161"/>
      <c r="Y794" s="161"/>
      <c r="Z794" s="161"/>
    </row>
    <row r="795" spans="1:26" ht="15.75" customHeight="1" x14ac:dyDescent="0.25">
      <c r="A795" s="99"/>
      <c r="B795" s="100"/>
      <c r="C795" s="99"/>
      <c r="D795" s="99"/>
      <c r="E795" s="99"/>
      <c r="F795" s="99"/>
      <c r="G795" s="99"/>
      <c r="H795" s="99"/>
      <c r="I795" s="99"/>
      <c r="J795" s="1123"/>
      <c r="K795" s="1123"/>
      <c r="L795" s="1123"/>
      <c r="M795" s="161"/>
      <c r="N795" s="1123"/>
      <c r="O795" s="161"/>
      <c r="P795" s="1123"/>
      <c r="Q795" s="161"/>
      <c r="R795" s="161"/>
      <c r="S795" s="161"/>
      <c r="T795" s="161"/>
      <c r="U795" s="161"/>
      <c r="V795" s="161"/>
      <c r="W795" s="161"/>
      <c r="X795" s="161"/>
      <c r="Y795" s="161"/>
      <c r="Z795" s="161"/>
    </row>
    <row r="796" spans="1:26" ht="15.75" customHeight="1" x14ac:dyDescent="0.25">
      <c r="A796" s="99"/>
      <c r="B796" s="100"/>
      <c r="C796" s="99"/>
      <c r="D796" s="99"/>
      <c r="E796" s="99"/>
      <c r="F796" s="99"/>
      <c r="G796" s="99"/>
      <c r="H796" s="99"/>
      <c r="I796" s="99"/>
      <c r="J796" s="1123"/>
      <c r="K796" s="1123"/>
      <c r="L796" s="1123"/>
      <c r="M796" s="161"/>
      <c r="N796" s="1123"/>
      <c r="O796" s="161"/>
      <c r="P796" s="1123"/>
      <c r="Q796" s="161"/>
      <c r="R796" s="161"/>
      <c r="S796" s="161"/>
      <c r="T796" s="161"/>
      <c r="U796" s="161"/>
      <c r="V796" s="161"/>
      <c r="W796" s="161"/>
      <c r="X796" s="161"/>
      <c r="Y796" s="161"/>
      <c r="Z796" s="161"/>
    </row>
    <row r="797" spans="1:26" ht="15.75" customHeight="1" x14ac:dyDescent="0.25">
      <c r="A797" s="99"/>
      <c r="B797" s="100"/>
      <c r="C797" s="99"/>
      <c r="D797" s="99"/>
      <c r="E797" s="99"/>
      <c r="F797" s="99"/>
      <c r="G797" s="99"/>
      <c r="H797" s="99"/>
      <c r="I797" s="99"/>
      <c r="J797" s="1123"/>
      <c r="K797" s="1123"/>
      <c r="L797" s="1123"/>
      <c r="M797" s="161"/>
      <c r="N797" s="1123"/>
      <c r="O797" s="161"/>
      <c r="P797" s="1123"/>
      <c r="Q797" s="161"/>
      <c r="R797" s="161"/>
      <c r="S797" s="161"/>
      <c r="T797" s="161"/>
      <c r="U797" s="161"/>
      <c r="V797" s="161"/>
      <c r="W797" s="161"/>
      <c r="X797" s="161"/>
      <c r="Y797" s="161"/>
      <c r="Z797" s="161"/>
    </row>
    <row r="798" spans="1:26" ht="15.75" customHeight="1" x14ac:dyDescent="0.25">
      <c r="A798" s="99"/>
      <c r="B798" s="100"/>
      <c r="C798" s="99"/>
      <c r="D798" s="99"/>
      <c r="E798" s="99"/>
      <c r="F798" s="99"/>
      <c r="G798" s="99"/>
      <c r="H798" s="99"/>
      <c r="I798" s="99"/>
      <c r="J798" s="1123"/>
      <c r="K798" s="1123"/>
      <c r="L798" s="1123"/>
      <c r="M798" s="161"/>
      <c r="N798" s="1123"/>
      <c r="O798" s="161"/>
      <c r="P798" s="1123"/>
      <c r="Q798" s="161"/>
      <c r="R798" s="161"/>
      <c r="S798" s="161"/>
      <c r="T798" s="161"/>
      <c r="U798" s="161"/>
      <c r="V798" s="161"/>
      <c r="W798" s="161"/>
      <c r="X798" s="161"/>
      <c r="Y798" s="161"/>
      <c r="Z798" s="161"/>
    </row>
    <row r="799" spans="1:26" ht="15.75" customHeight="1" x14ac:dyDescent="0.25">
      <c r="A799" s="99"/>
      <c r="B799" s="100"/>
      <c r="C799" s="99"/>
      <c r="D799" s="99"/>
      <c r="E799" s="99"/>
      <c r="F799" s="99"/>
      <c r="G799" s="99"/>
      <c r="H799" s="99"/>
      <c r="I799" s="99"/>
      <c r="J799" s="1123"/>
      <c r="K799" s="1123"/>
      <c r="L799" s="1123"/>
      <c r="M799" s="161"/>
      <c r="N799" s="1123"/>
      <c r="O799" s="161"/>
      <c r="P799" s="1123"/>
      <c r="Q799" s="161"/>
      <c r="R799" s="161"/>
      <c r="S799" s="161"/>
      <c r="T799" s="161"/>
      <c r="U799" s="161"/>
      <c r="V799" s="161"/>
      <c r="W799" s="161"/>
      <c r="X799" s="161"/>
      <c r="Y799" s="161"/>
      <c r="Z799" s="161"/>
    </row>
    <row r="800" spans="1:26" ht="15.75" customHeight="1" x14ac:dyDescent="0.25">
      <c r="A800" s="99"/>
      <c r="B800" s="100"/>
      <c r="C800" s="99"/>
      <c r="D800" s="99"/>
      <c r="E800" s="99"/>
      <c r="F800" s="99"/>
      <c r="G800" s="99"/>
      <c r="H800" s="99"/>
      <c r="I800" s="99"/>
      <c r="J800" s="1123"/>
      <c r="K800" s="1123"/>
      <c r="L800" s="1123"/>
      <c r="M800" s="161"/>
      <c r="N800" s="1123"/>
      <c r="O800" s="161"/>
      <c r="P800" s="1123"/>
      <c r="Q800" s="161"/>
      <c r="R800" s="161"/>
      <c r="S800" s="161"/>
      <c r="T800" s="161"/>
      <c r="U800" s="161"/>
      <c r="V800" s="161"/>
      <c r="W800" s="161"/>
      <c r="X800" s="161"/>
      <c r="Y800" s="161"/>
      <c r="Z800" s="161"/>
    </row>
    <row r="801" spans="1:26" ht="15.75" customHeight="1" x14ac:dyDescent="0.25">
      <c r="A801" s="99"/>
      <c r="B801" s="100"/>
      <c r="C801" s="99"/>
      <c r="D801" s="99"/>
      <c r="E801" s="99"/>
      <c r="F801" s="99"/>
      <c r="G801" s="99"/>
      <c r="H801" s="99"/>
      <c r="I801" s="99"/>
      <c r="J801" s="1123"/>
      <c r="K801" s="1123"/>
      <c r="L801" s="1123"/>
      <c r="M801" s="161"/>
      <c r="N801" s="1123"/>
      <c r="O801" s="161"/>
      <c r="P801" s="1123"/>
      <c r="Q801" s="161"/>
      <c r="R801" s="161"/>
      <c r="S801" s="161"/>
      <c r="T801" s="161"/>
      <c r="U801" s="161"/>
      <c r="V801" s="161"/>
      <c r="W801" s="161"/>
      <c r="X801" s="161"/>
      <c r="Y801" s="161"/>
      <c r="Z801" s="161"/>
    </row>
    <row r="802" spans="1:26" ht="15.75" customHeight="1" x14ac:dyDescent="0.25">
      <c r="A802" s="99"/>
      <c r="B802" s="100"/>
      <c r="C802" s="99"/>
      <c r="D802" s="99"/>
      <c r="E802" s="99"/>
      <c r="F802" s="99"/>
      <c r="G802" s="99"/>
      <c r="H802" s="99"/>
      <c r="I802" s="99"/>
      <c r="J802" s="1123"/>
      <c r="K802" s="1123"/>
      <c r="L802" s="1123"/>
      <c r="M802" s="161"/>
      <c r="N802" s="1123"/>
      <c r="O802" s="161"/>
      <c r="P802" s="1123"/>
      <c r="Q802" s="161"/>
      <c r="R802" s="161"/>
      <c r="S802" s="161"/>
      <c r="T802" s="161"/>
      <c r="U802" s="161"/>
      <c r="V802" s="161"/>
      <c r="W802" s="161"/>
      <c r="X802" s="161"/>
      <c r="Y802" s="161"/>
      <c r="Z802" s="161"/>
    </row>
    <row r="803" spans="1:26" ht="15.75" customHeight="1" x14ac:dyDescent="0.25">
      <c r="A803" s="99"/>
      <c r="B803" s="100"/>
      <c r="C803" s="99"/>
      <c r="D803" s="99"/>
      <c r="E803" s="99"/>
      <c r="F803" s="99"/>
      <c r="G803" s="99"/>
      <c r="H803" s="99"/>
      <c r="I803" s="99"/>
      <c r="J803" s="1123"/>
      <c r="K803" s="1123"/>
      <c r="L803" s="1123"/>
      <c r="M803" s="161"/>
      <c r="N803" s="1123"/>
      <c r="O803" s="161"/>
      <c r="P803" s="1123"/>
      <c r="Q803" s="161"/>
      <c r="R803" s="161"/>
      <c r="S803" s="161"/>
      <c r="T803" s="161"/>
      <c r="U803" s="161"/>
      <c r="V803" s="161"/>
      <c r="W803" s="161"/>
      <c r="X803" s="161"/>
      <c r="Y803" s="161"/>
      <c r="Z803" s="161"/>
    </row>
    <row r="804" spans="1:26" ht="15.75" customHeight="1" x14ac:dyDescent="0.25">
      <c r="A804" s="99"/>
      <c r="B804" s="100"/>
      <c r="C804" s="99"/>
      <c r="D804" s="99"/>
      <c r="E804" s="99"/>
      <c r="F804" s="99"/>
      <c r="G804" s="99"/>
      <c r="H804" s="99"/>
      <c r="I804" s="99"/>
      <c r="J804" s="1123"/>
      <c r="K804" s="1123"/>
      <c r="L804" s="1123"/>
      <c r="M804" s="161"/>
      <c r="N804" s="1123"/>
      <c r="O804" s="161"/>
      <c r="P804" s="1123"/>
      <c r="Q804" s="161"/>
      <c r="R804" s="161"/>
      <c r="S804" s="161"/>
      <c r="T804" s="161"/>
      <c r="U804" s="161"/>
      <c r="V804" s="161"/>
      <c r="W804" s="161"/>
      <c r="X804" s="161"/>
      <c r="Y804" s="161"/>
      <c r="Z804" s="161"/>
    </row>
    <row r="805" spans="1:26" ht="15.75" customHeight="1" x14ac:dyDescent="0.25">
      <c r="A805" s="99"/>
      <c r="B805" s="100"/>
      <c r="C805" s="99"/>
      <c r="D805" s="99"/>
      <c r="E805" s="99"/>
      <c r="F805" s="99"/>
      <c r="G805" s="99"/>
      <c r="H805" s="99"/>
      <c r="I805" s="99"/>
      <c r="J805" s="1123"/>
      <c r="K805" s="1123"/>
      <c r="L805" s="1123"/>
      <c r="M805" s="161"/>
      <c r="N805" s="1123"/>
      <c r="O805" s="161"/>
      <c r="P805" s="1123"/>
      <c r="Q805" s="161"/>
      <c r="R805" s="161"/>
      <c r="S805" s="161"/>
      <c r="T805" s="161"/>
      <c r="U805" s="161"/>
      <c r="V805" s="161"/>
      <c r="W805" s="161"/>
      <c r="X805" s="161"/>
      <c r="Y805" s="161"/>
      <c r="Z805" s="161"/>
    </row>
    <row r="806" spans="1:26" ht="15.75" customHeight="1" x14ac:dyDescent="0.25">
      <c r="A806" s="99"/>
      <c r="B806" s="100"/>
      <c r="C806" s="99"/>
      <c r="D806" s="99"/>
      <c r="E806" s="99"/>
      <c r="F806" s="99"/>
      <c r="G806" s="99"/>
      <c r="H806" s="99"/>
      <c r="I806" s="99"/>
      <c r="J806" s="1123"/>
      <c r="K806" s="1123"/>
      <c r="L806" s="1123"/>
      <c r="M806" s="161"/>
      <c r="N806" s="1123"/>
      <c r="O806" s="161"/>
      <c r="P806" s="1123"/>
      <c r="Q806" s="161"/>
      <c r="R806" s="161"/>
      <c r="S806" s="161"/>
      <c r="T806" s="161"/>
      <c r="U806" s="161"/>
      <c r="V806" s="161"/>
      <c r="W806" s="161"/>
      <c r="X806" s="161"/>
      <c r="Y806" s="161"/>
      <c r="Z806" s="161"/>
    </row>
    <row r="807" spans="1:26" ht="15.75" customHeight="1" x14ac:dyDescent="0.25">
      <c r="A807" s="99"/>
      <c r="B807" s="100"/>
      <c r="C807" s="99"/>
      <c r="D807" s="99"/>
      <c r="E807" s="99"/>
      <c r="F807" s="99"/>
      <c r="G807" s="99"/>
      <c r="H807" s="99"/>
      <c r="I807" s="99"/>
      <c r="J807" s="1123"/>
      <c r="K807" s="1123"/>
      <c r="L807" s="1123"/>
      <c r="M807" s="161"/>
      <c r="N807" s="1123"/>
      <c r="O807" s="161"/>
      <c r="P807" s="1123"/>
      <c r="Q807" s="161"/>
      <c r="R807" s="161"/>
      <c r="S807" s="161"/>
      <c r="T807" s="161"/>
      <c r="U807" s="161"/>
      <c r="V807" s="161"/>
      <c r="W807" s="161"/>
      <c r="X807" s="161"/>
      <c r="Y807" s="161"/>
      <c r="Z807" s="161"/>
    </row>
    <row r="808" spans="1:26" ht="15.75" customHeight="1" x14ac:dyDescent="0.25">
      <c r="A808" s="99"/>
      <c r="B808" s="100"/>
      <c r="C808" s="99"/>
      <c r="D808" s="99"/>
      <c r="E808" s="99"/>
      <c r="F808" s="99"/>
      <c r="G808" s="99"/>
      <c r="H808" s="99"/>
      <c r="I808" s="99"/>
      <c r="J808" s="1123"/>
      <c r="K808" s="1123"/>
      <c r="L808" s="1123"/>
      <c r="M808" s="161"/>
      <c r="N808" s="1123"/>
      <c r="O808" s="161"/>
      <c r="P808" s="1123"/>
      <c r="Q808" s="161"/>
      <c r="R808" s="161"/>
      <c r="S808" s="161"/>
      <c r="T808" s="161"/>
      <c r="U808" s="161"/>
      <c r="V808" s="161"/>
      <c r="W808" s="161"/>
      <c r="X808" s="161"/>
      <c r="Y808" s="161"/>
      <c r="Z808" s="161"/>
    </row>
    <row r="809" spans="1:26" ht="15.75" customHeight="1" x14ac:dyDescent="0.25">
      <c r="A809" s="99"/>
      <c r="B809" s="100"/>
      <c r="C809" s="99"/>
      <c r="D809" s="99"/>
      <c r="E809" s="99"/>
      <c r="F809" s="99"/>
      <c r="G809" s="99"/>
      <c r="H809" s="99"/>
      <c r="I809" s="99"/>
      <c r="J809" s="1123"/>
      <c r="K809" s="1123"/>
      <c r="L809" s="1123"/>
      <c r="M809" s="161"/>
      <c r="N809" s="1123"/>
      <c r="O809" s="161"/>
      <c r="P809" s="1123"/>
      <c r="Q809" s="161"/>
      <c r="R809" s="161"/>
      <c r="S809" s="161"/>
      <c r="T809" s="161"/>
      <c r="U809" s="161"/>
      <c r="V809" s="161"/>
      <c r="W809" s="161"/>
      <c r="X809" s="161"/>
      <c r="Y809" s="161"/>
      <c r="Z809" s="161"/>
    </row>
    <row r="810" spans="1:26" ht="15.75" customHeight="1" x14ac:dyDescent="0.25">
      <c r="A810" s="99"/>
      <c r="B810" s="100"/>
      <c r="C810" s="99"/>
      <c r="D810" s="99"/>
      <c r="E810" s="99"/>
      <c r="F810" s="99"/>
      <c r="G810" s="99"/>
      <c r="H810" s="99"/>
      <c r="I810" s="99"/>
      <c r="J810" s="1123"/>
      <c r="K810" s="1123"/>
      <c r="L810" s="1123"/>
      <c r="M810" s="161"/>
      <c r="N810" s="1123"/>
      <c r="O810" s="161"/>
      <c r="P810" s="1123"/>
      <c r="Q810" s="161"/>
      <c r="R810" s="161"/>
      <c r="S810" s="161"/>
      <c r="T810" s="161"/>
      <c r="U810" s="161"/>
      <c r="V810" s="161"/>
      <c r="W810" s="161"/>
      <c r="X810" s="161"/>
      <c r="Y810" s="161"/>
      <c r="Z810" s="161"/>
    </row>
    <row r="811" spans="1:26" ht="15.75" customHeight="1" x14ac:dyDescent="0.25">
      <c r="A811" s="99"/>
      <c r="B811" s="100"/>
      <c r="C811" s="99"/>
      <c r="D811" s="99"/>
      <c r="E811" s="99"/>
      <c r="F811" s="99"/>
      <c r="G811" s="99"/>
      <c r="H811" s="99"/>
      <c r="I811" s="99"/>
      <c r="J811" s="1123"/>
      <c r="K811" s="1123"/>
      <c r="L811" s="1123"/>
      <c r="M811" s="161"/>
      <c r="N811" s="1123"/>
      <c r="O811" s="161"/>
      <c r="P811" s="1123"/>
      <c r="Q811" s="161"/>
      <c r="R811" s="161"/>
      <c r="S811" s="161"/>
      <c r="T811" s="161"/>
      <c r="U811" s="161"/>
      <c r="V811" s="161"/>
      <c r="W811" s="161"/>
      <c r="X811" s="161"/>
      <c r="Y811" s="161"/>
      <c r="Z811" s="161"/>
    </row>
    <row r="812" spans="1:26" ht="15.75" customHeight="1" x14ac:dyDescent="0.25">
      <c r="A812" s="99"/>
      <c r="B812" s="100"/>
      <c r="C812" s="99"/>
      <c r="D812" s="99"/>
      <c r="E812" s="99"/>
      <c r="F812" s="99"/>
      <c r="G812" s="99"/>
      <c r="H812" s="99"/>
      <c r="I812" s="99"/>
      <c r="J812" s="1123"/>
      <c r="K812" s="1123"/>
      <c r="L812" s="1123"/>
      <c r="M812" s="161"/>
      <c r="N812" s="1123"/>
      <c r="O812" s="161"/>
      <c r="P812" s="1123"/>
      <c r="Q812" s="161"/>
      <c r="R812" s="161"/>
      <c r="S812" s="161"/>
      <c r="T812" s="161"/>
      <c r="U812" s="161"/>
      <c r="V812" s="161"/>
      <c r="W812" s="161"/>
      <c r="X812" s="161"/>
      <c r="Y812" s="161"/>
      <c r="Z812" s="161"/>
    </row>
    <row r="813" spans="1:26" ht="15.75" customHeight="1" x14ac:dyDescent="0.25">
      <c r="A813" s="99"/>
      <c r="B813" s="100"/>
      <c r="C813" s="99"/>
      <c r="D813" s="99"/>
      <c r="E813" s="99"/>
      <c r="F813" s="99"/>
      <c r="G813" s="99"/>
      <c r="H813" s="99"/>
      <c r="I813" s="99"/>
      <c r="J813" s="1123"/>
      <c r="K813" s="1123"/>
      <c r="L813" s="1123"/>
      <c r="M813" s="161"/>
      <c r="N813" s="1123"/>
      <c r="O813" s="161"/>
      <c r="P813" s="1123"/>
      <c r="Q813" s="161"/>
      <c r="R813" s="161"/>
      <c r="S813" s="161"/>
      <c r="T813" s="161"/>
      <c r="U813" s="161"/>
      <c r="V813" s="161"/>
      <c r="W813" s="161"/>
      <c r="X813" s="161"/>
      <c r="Y813" s="161"/>
      <c r="Z813" s="161"/>
    </row>
    <row r="814" spans="1:26" ht="15.75" customHeight="1" x14ac:dyDescent="0.25">
      <c r="A814" s="99"/>
      <c r="B814" s="100"/>
      <c r="C814" s="99"/>
      <c r="D814" s="99"/>
      <c r="E814" s="99"/>
      <c r="F814" s="99"/>
      <c r="G814" s="99"/>
      <c r="H814" s="99"/>
      <c r="I814" s="99"/>
      <c r="J814" s="1123"/>
      <c r="K814" s="1123"/>
      <c r="L814" s="1123"/>
      <c r="M814" s="161"/>
      <c r="N814" s="1123"/>
      <c r="O814" s="161"/>
      <c r="P814" s="1123"/>
      <c r="Q814" s="161"/>
      <c r="R814" s="161"/>
      <c r="S814" s="161"/>
      <c r="T814" s="161"/>
      <c r="U814" s="161"/>
      <c r="V814" s="161"/>
      <c r="W814" s="161"/>
      <c r="X814" s="161"/>
      <c r="Y814" s="161"/>
      <c r="Z814" s="161"/>
    </row>
    <row r="815" spans="1:26" ht="15.75" customHeight="1" x14ac:dyDescent="0.25">
      <c r="A815" s="99"/>
      <c r="B815" s="100"/>
      <c r="C815" s="99"/>
      <c r="D815" s="99"/>
      <c r="E815" s="99"/>
      <c r="F815" s="99"/>
      <c r="G815" s="99"/>
      <c r="H815" s="99"/>
      <c r="I815" s="99"/>
      <c r="J815" s="1123"/>
      <c r="K815" s="1123"/>
      <c r="L815" s="1123"/>
      <c r="M815" s="161"/>
      <c r="N815" s="1123"/>
      <c r="O815" s="161"/>
      <c r="P815" s="1123"/>
      <c r="Q815" s="161"/>
      <c r="R815" s="161"/>
      <c r="S815" s="161"/>
      <c r="T815" s="161"/>
      <c r="U815" s="161"/>
      <c r="V815" s="161"/>
      <c r="W815" s="161"/>
      <c r="X815" s="161"/>
      <c r="Y815" s="161"/>
      <c r="Z815" s="161"/>
    </row>
    <row r="816" spans="1:26" ht="15.75" customHeight="1" x14ac:dyDescent="0.25">
      <c r="A816" s="99"/>
      <c r="B816" s="100"/>
      <c r="C816" s="99"/>
      <c r="D816" s="99"/>
      <c r="E816" s="99"/>
      <c r="F816" s="99"/>
      <c r="G816" s="99"/>
      <c r="H816" s="99"/>
      <c r="I816" s="99"/>
      <c r="J816" s="1123"/>
      <c r="K816" s="1123"/>
      <c r="L816" s="1123"/>
      <c r="M816" s="161"/>
      <c r="N816" s="1123"/>
      <c r="O816" s="161"/>
      <c r="P816" s="1123"/>
      <c r="Q816" s="161"/>
      <c r="R816" s="161"/>
      <c r="S816" s="161"/>
      <c r="T816" s="161"/>
      <c r="U816" s="161"/>
      <c r="V816" s="161"/>
      <c r="W816" s="161"/>
      <c r="X816" s="161"/>
      <c r="Y816" s="161"/>
      <c r="Z816" s="161"/>
    </row>
    <row r="817" spans="1:26" ht="15.75" customHeight="1" x14ac:dyDescent="0.25">
      <c r="A817" s="99"/>
      <c r="B817" s="100"/>
      <c r="C817" s="99"/>
      <c r="D817" s="99"/>
      <c r="E817" s="99"/>
      <c r="F817" s="99"/>
      <c r="G817" s="99"/>
      <c r="H817" s="99"/>
      <c r="I817" s="99"/>
      <c r="J817" s="1123"/>
      <c r="K817" s="1123"/>
      <c r="L817" s="1123"/>
      <c r="M817" s="161"/>
      <c r="N817" s="1123"/>
      <c r="O817" s="161"/>
      <c r="P817" s="1123"/>
      <c r="Q817" s="161"/>
      <c r="R817" s="161"/>
      <c r="S817" s="161"/>
      <c r="T817" s="161"/>
      <c r="U817" s="161"/>
      <c r="V817" s="161"/>
      <c r="W817" s="161"/>
      <c r="X817" s="161"/>
      <c r="Y817" s="161"/>
      <c r="Z817" s="161"/>
    </row>
    <row r="818" spans="1:26" ht="15.75" customHeight="1" x14ac:dyDescent="0.25">
      <c r="A818" s="99"/>
      <c r="B818" s="100"/>
      <c r="C818" s="99"/>
      <c r="D818" s="99"/>
      <c r="E818" s="99"/>
      <c r="F818" s="99"/>
      <c r="G818" s="99"/>
      <c r="H818" s="99"/>
      <c r="I818" s="99"/>
      <c r="J818" s="1123"/>
      <c r="K818" s="1123"/>
      <c r="L818" s="1123"/>
      <c r="M818" s="161"/>
      <c r="N818" s="1123"/>
      <c r="O818" s="161"/>
      <c r="P818" s="1123"/>
      <c r="Q818" s="161"/>
      <c r="R818" s="161"/>
      <c r="S818" s="161"/>
      <c r="T818" s="161"/>
      <c r="U818" s="161"/>
      <c r="V818" s="161"/>
      <c r="W818" s="161"/>
      <c r="X818" s="161"/>
      <c r="Y818" s="161"/>
      <c r="Z818" s="161"/>
    </row>
    <row r="819" spans="1:26" ht="15.75" customHeight="1" x14ac:dyDescent="0.25">
      <c r="A819" s="99"/>
      <c r="B819" s="100"/>
      <c r="C819" s="99"/>
      <c r="D819" s="99"/>
      <c r="E819" s="99"/>
      <c r="F819" s="99"/>
      <c r="G819" s="99"/>
      <c r="H819" s="99"/>
      <c r="I819" s="99"/>
      <c r="J819" s="1123"/>
      <c r="K819" s="1123"/>
      <c r="L819" s="1123"/>
      <c r="M819" s="161"/>
      <c r="N819" s="1123"/>
      <c r="O819" s="161"/>
      <c r="P819" s="1123"/>
      <c r="Q819" s="161"/>
      <c r="R819" s="161"/>
      <c r="S819" s="161"/>
      <c r="T819" s="161"/>
      <c r="U819" s="161"/>
      <c r="V819" s="161"/>
      <c r="W819" s="161"/>
      <c r="X819" s="161"/>
      <c r="Y819" s="161"/>
      <c r="Z819" s="161"/>
    </row>
    <row r="820" spans="1:26" ht="15.75" customHeight="1" x14ac:dyDescent="0.25">
      <c r="A820" s="99"/>
      <c r="B820" s="100"/>
      <c r="C820" s="99"/>
      <c r="D820" s="99"/>
      <c r="E820" s="99"/>
      <c r="F820" s="99"/>
      <c r="G820" s="99"/>
      <c r="H820" s="99"/>
      <c r="I820" s="99"/>
      <c r="J820" s="1123"/>
      <c r="K820" s="1123"/>
      <c r="L820" s="1123"/>
      <c r="M820" s="161"/>
      <c r="N820" s="1123"/>
      <c r="O820" s="161"/>
      <c r="P820" s="1123"/>
      <c r="Q820" s="161"/>
      <c r="R820" s="161"/>
      <c r="S820" s="161"/>
      <c r="T820" s="161"/>
      <c r="U820" s="161"/>
      <c r="V820" s="161"/>
      <c r="W820" s="161"/>
      <c r="X820" s="161"/>
      <c r="Y820" s="161"/>
      <c r="Z820" s="161"/>
    </row>
    <row r="821" spans="1:26" ht="15.75" customHeight="1" x14ac:dyDescent="0.25">
      <c r="A821" s="99"/>
      <c r="B821" s="100"/>
      <c r="C821" s="99"/>
      <c r="D821" s="99"/>
      <c r="E821" s="99"/>
      <c r="F821" s="99"/>
      <c r="G821" s="99"/>
      <c r="H821" s="99"/>
      <c r="I821" s="99"/>
      <c r="J821" s="1123"/>
      <c r="K821" s="1123"/>
      <c r="L821" s="1123"/>
      <c r="M821" s="161"/>
      <c r="N821" s="1123"/>
      <c r="O821" s="161"/>
      <c r="P821" s="1123"/>
      <c r="Q821" s="161"/>
      <c r="R821" s="161"/>
      <c r="S821" s="161"/>
      <c r="T821" s="161"/>
      <c r="U821" s="161"/>
      <c r="V821" s="161"/>
      <c r="W821" s="161"/>
      <c r="X821" s="161"/>
      <c r="Y821" s="161"/>
      <c r="Z821" s="161"/>
    </row>
    <row r="822" spans="1:26" ht="15.75" customHeight="1" x14ac:dyDescent="0.25">
      <c r="A822" s="99"/>
      <c r="B822" s="100"/>
      <c r="C822" s="99"/>
      <c r="D822" s="99"/>
      <c r="E822" s="99"/>
      <c r="F822" s="99"/>
      <c r="G822" s="99"/>
      <c r="H822" s="99"/>
      <c r="I822" s="99"/>
      <c r="J822" s="1123"/>
      <c r="K822" s="1123"/>
      <c r="L822" s="1123"/>
      <c r="M822" s="161"/>
      <c r="N822" s="1123"/>
      <c r="O822" s="161"/>
      <c r="P822" s="1123"/>
      <c r="Q822" s="161"/>
      <c r="R822" s="161"/>
      <c r="S822" s="161"/>
      <c r="T822" s="161"/>
      <c r="U822" s="161"/>
      <c r="V822" s="161"/>
      <c r="W822" s="161"/>
      <c r="X822" s="161"/>
      <c r="Y822" s="161"/>
      <c r="Z822" s="161"/>
    </row>
    <row r="823" spans="1:26" ht="15.75" customHeight="1" x14ac:dyDescent="0.25">
      <c r="A823" s="99"/>
      <c r="B823" s="100"/>
      <c r="C823" s="99"/>
      <c r="D823" s="99"/>
      <c r="E823" s="99"/>
      <c r="F823" s="99"/>
      <c r="G823" s="99"/>
      <c r="H823" s="99"/>
      <c r="I823" s="99"/>
      <c r="J823" s="1123"/>
      <c r="K823" s="1123"/>
      <c r="L823" s="1123"/>
      <c r="M823" s="161"/>
      <c r="N823" s="1123"/>
      <c r="O823" s="161"/>
      <c r="P823" s="1123"/>
      <c r="Q823" s="161"/>
      <c r="R823" s="161"/>
      <c r="S823" s="161"/>
      <c r="T823" s="161"/>
      <c r="U823" s="161"/>
      <c r="V823" s="161"/>
      <c r="W823" s="161"/>
      <c r="X823" s="161"/>
      <c r="Y823" s="161"/>
      <c r="Z823" s="161"/>
    </row>
    <row r="824" spans="1:26" ht="15.75" customHeight="1" x14ac:dyDescent="0.25">
      <c r="A824" s="99"/>
      <c r="B824" s="100"/>
      <c r="C824" s="99"/>
      <c r="D824" s="99"/>
      <c r="E824" s="99"/>
      <c r="F824" s="99"/>
      <c r="G824" s="99"/>
      <c r="H824" s="99"/>
      <c r="I824" s="99"/>
      <c r="J824" s="1123"/>
      <c r="K824" s="1123"/>
      <c r="L824" s="1123"/>
      <c r="M824" s="161"/>
      <c r="N824" s="1123"/>
      <c r="O824" s="161"/>
      <c r="P824" s="1123"/>
      <c r="Q824" s="161"/>
      <c r="R824" s="161"/>
      <c r="S824" s="161"/>
      <c r="T824" s="161"/>
      <c r="U824" s="161"/>
      <c r="V824" s="161"/>
      <c r="W824" s="161"/>
      <c r="X824" s="161"/>
      <c r="Y824" s="161"/>
      <c r="Z824" s="161"/>
    </row>
    <row r="825" spans="1:26" ht="15.75" customHeight="1" x14ac:dyDescent="0.25">
      <c r="A825" s="99"/>
      <c r="B825" s="100"/>
      <c r="C825" s="99"/>
      <c r="D825" s="99"/>
      <c r="E825" s="99"/>
      <c r="F825" s="99"/>
      <c r="G825" s="99"/>
      <c r="H825" s="99"/>
      <c r="I825" s="99"/>
      <c r="J825" s="1123"/>
      <c r="K825" s="1123"/>
      <c r="L825" s="1123"/>
      <c r="M825" s="161"/>
      <c r="N825" s="1123"/>
      <c r="O825" s="161"/>
      <c r="P825" s="1123"/>
      <c r="Q825" s="161"/>
      <c r="R825" s="161"/>
      <c r="S825" s="161"/>
      <c r="T825" s="161"/>
      <c r="U825" s="161"/>
      <c r="V825" s="161"/>
      <c r="W825" s="161"/>
      <c r="X825" s="161"/>
      <c r="Y825" s="161"/>
      <c r="Z825" s="161"/>
    </row>
    <row r="826" spans="1:26" ht="15.75" customHeight="1" x14ac:dyDescent="0.25">
      <c r="A826" s="99"/>
      <c r="B826" s="100"/>
      <c r="C826" s="99"/>
      <c r="D826" s="99"/>
      <c r="E826" s="99"/>
      <c r="F826" s="99"/>
      <c r="G826" s="99"/>
      <c r="H826" s="99"/>
      <c r="I826" s="99"/>
      <c r="J826" s="1123"/>
      <c r="K826" s="1123"/>
      <c r="L826" s="1123"/>
      <c r="M826" s="161"/>
      <c r="N826" s="1123"/>
      <c r="O826" s="161"/>
      <c r="P826" s="1123"/>
      <c r="Q826" s="161"/>
      <c r="R826" s="161"/>
      <c r="S826" s="161"/>
      <c r="T826" s="161"/>
      <c r="U826" s="161"/>
      <c r="V826" s="161"/>
      <c r="W826" s="161"/>
      <c r="X826" s="161"/>
      <c r="Y826" s="161"/>
      <c r="Z826" s="161"/>
    </row>
    <row r="827" spans="1:26" ht="15.75" customHeight="1" x14ac:dyDescent="0.25">
      <c r="A827" s="99"/>
      <c r="B827" s="100"/>
      <c r="C827" s="99"/>
      <c r="D827" s="99"/>
      <c r="E827" s="99"/>
      <c r="F827" s="99"/>
      <c r="G827" s="99"/>
      <c r="H827" s="99"/>
      <c r="I827" s="99"/>
      <c r="J827" s="1123"/>
      <c r="K827" s="1123"/>
      <c r="L827" s="1123"/>
      <c r="M827" s="161"/>
      <c r="N827" s="1123"/>
      <c r="O827" s="161"/>
      <c r="P827" s="1123"/>
      <c r="Q827" s="161"/>
      <c r="R827" s="161"/>
      <c r="S827" s="161"/>
      <c r="T827" s="161"/>
      <c r="U827" s="161"/>
      <c r="V827" s="161"/>
      <c r="W827" s="161"/>
      <c r="X827" s="161"/>
      <c r="Y827" s="161"/>
      <c r="Z827" s="161"/>
    </row>
    <row r="828" spans="1:26" ht="15.75" customHeight="1" x14ac:dyDescent="0.25">
      <c r="A828" s="99"/>
      <c r="B828" s="100"/>
      <c r="C828" s="99"/>
      <c r="D828" s="99"/>
      <c r="E828" s="99"/>
      <c r="F828" s="99"/>
      <c r="G828" s="99"/>
      <c r="H828" s="99"/>
      <c r="I828" s="99"/>
      <c r="J828" s="1123"/>
      <c r="K828" s="1123"/>
      <c r="L828" s="1123"/>
      <c r="M828" s="161"/>
      <c r="N828" s="1123"/>
      <c r="O828" s="161"/>
      <c r="P828" s="1123"/>
      <c r="Q828" s="161"/>
      <c r="R828" s="161"/>
      <c r="S828" s="161"/>
      <c r="T828" s="161"/>
      <c r="U828" s="161"/>
      <c r="V828" s="161"/>
      <c r="W828" s="161"/>
      <c r="X828" s="161"/>
      <c r="Y828" s="161"/>
      <c r="Z828" s="161"/>
    </row>
    <row r="829" spans="1:26" ht="15.75" customHeight="1" x14ac:dyDescent="0.25">
      <c r="A829" s="99"/>
      <c r="B829" s="100"/>
      <c r="C829" s="99"/>
      <c r="D829" s="99"/>
      <c r="E829" s="99"/>
      <c r="F829" s="99"/>
      <c r="G829" s="99"/>
      <c r="H829" s="99"/>
      <c r="I829" s="99"/>
      <c r="J829" s="1123"/>
      <c r="K829" s="1123"/>
      <c r="L829" s="1123"/>
      <c r="M829" s="161"/>
      <c r="N829" s="1123"/>
      <c r="O829" s="161"/>
      <c r="P829" s="1123"/>
      <c r="Q829" s="161"/>
      <c r="R829" s="161"/>
      <c r="S829" s="161"/>
      <c r="T829" s="161"/>
      <c r="U829" s="161"/>
      <c r="V829" s="161"/>
      <c r="W829" s="161"/>
      <c r="X829" s="161"/>
      <c r="Y829" s="161"/>
      <c r="Z829" s="161"/>
    </row>
    <row r="830" spans="1:26" ht="15.75" customHeight="1" x14ac:dyDescent="0.25">
      <c r="A830" s="99"/>
      <c r="B830" s="100"/>
      <c r="C830" s="99"/>
      <c r="D830" s="99"/>
      <c r="E830" s="99"/>
      <c r="F830" s="99"/>
      <c r="G830" s="99"/>
      <c r="H830" s="99"/>
      <c r="I830" s="99"/>
      <c r="J830" s="1123"/>
      <c r="K830" s="1123"/>
      <c r="L830" s="1123"/>
      <c r="M830" s="161"/>
      <c r="N830" s="1123"/>
      <c r="O830" s="161"/>
      <c r="P830" s="1123"/>
      <c r="Q830" s="161"/>
      <c r="R830" s="161"/>
      <c r="S830" s="161"/>
      <c r="T830" s="161"/>
      <c r="U830" s="161"/>
      <c r="V830" s="161"/>
      <c r="W830" s="161"/>
      <c r="X830" s="161"/>
      <c r="Y830" s="161"/>
      <c r="Z830" s="161"/>
    </row>
    <row r="831" spans="1:26" ht="15.75" customHeight="1" x14ac:dyDescent="0.25">
      <c r="A831" s="99"/>
      <c r="B831" s="100"/>
      <c r="C831" s="99"/>
      <c r="D831" s="99"/>
      <c r="E831" s="99"/>
      <c r="F831" s="99"/>
      <c r="G831" s="99"/>
      <c r="H831" s="99"/>
      <c r="I831" s="99"/>
      <c r="J831" s="1123"/>
      <c r="K831" s="1123"/>
      <c r="L831" s="1123"/>
      <c r="M831" s="161"/>
      <c r="N831" s="1123"/>
      <c r="O831" s="161"/>
      <c r="P831" s="1123"/>
      <c r="Q831" s="161"/>
      <c r="R831" s="161"/>
      <c r="S831" s="161"/>
      <c r="T831" s="161"/>
      <c r="U831" s="161"/>
      <c r="V831" s="161"/>
      <c r="W831" s="161"/>
      <c r="X831" s="161"/>
      <c r="Y831" s="161"/>
      <c r="Z831" s="161"/>
    </row>
    <row r="832" spans="1:26" ht="15.75" customHeight="1" x14ac:dyDescent="0.25">
      <c r="A832" s="99"/>
      <c r="B832" s="100"/>
      <c r="C832" s="99"/>
      <c r="D832" s="99"/>
      <c r="E832" s="99"/>
      <c r="F832" s="99"/>
      <c r="G832" s="99"/>
      <c r="H832" s="99"/>
      <c r="I832" s="99"/>
      <c r="J832" s="1123"/>
      <c r="K832" s="1123"/>
      <c r="L832" s="1123"/>
      <c r="M832" s="161"/>
      <c r="N832" s="1123"/>
      <c r="O832" s="161"/>
      <c r="P832" s="1123"/>
      <c r="Q832" s="161"/>
      <c r="R832" s="161"/>
      <c r="S832" s="161"/>
      <c r="T832" s="161"/>
      <c r="U832" s="161"/>
      <c r="V832" s="161"/>
      <c r="W832" s="161"/>
      <c r="X832" s="161"/>
      <c r="Y832" s="161"/>
      <c r="Z832" s="161"/>
    </row>
    <row r="833" spans="1:26" ht="15.75" customHeight="1" x14ac:dyDescent="0.25">
      <c r="A833" s="99"/>
      <c r="B833" s="100"/>
      <c r="C833" s="99"/>
      <c r="D833" s="99"/>
      <c r="E833" s="99"/>
      <c r="F833" s="99"/>
      <c r="G833" s="99"/>
      <c r="H833" s="99"/>
      <c r="I833" s="99"/>
      <c r="J833" s="1123"/>
      <c r="K833" s="1123"/>
      <c r="L833" s="1123"/>
      <c r="M833" s="161"/>
      <c r="N833" s="1123"/>
      <c r="O833" s="161"/>
      <c r="P833" s="1123"/>
      <c r="Q833" s="161"/>
      <c r="R833" s="161"/>
      <c r="S833" s="161"/>
      <c r="T833" s="161"/>
      <c r="U833" s="161"/>
      <c r="V833" s="161"/>
      <c r="W833" s="161"/>
      <c r="X833" s="161"/>
      <c r="Y833" s="161"/>
      <c r="Z833" s="161"/>
    </row>
    <row r="834" spans="1:26" ht="15.75" customHeight="1" x14ac:dyDescent="0.25">
      <c r="A834" s="99"/>
      <c r="B834" s="100"/>
      <c r="C834" s="99"/>
      <c r="D834" s="99"/>
      <c r="E834" s="99"/>
      <c r="F834" s="99"/>
      <c r="G834" s="99"/>
      <c r="H834" s="99"/>
      <c r="I834" s="99"/>
      <c r="J834" s="1123"/>
      <c r="K834" s="1123"/>
      <c r="L834" s="1123"/>
      <c r="M834" s="161"/>
      <c r="N834" s="1123"/>
      <c r="O834" s="161"/>
      <c r="P834" s="1123"/>
      <c r="Q834" s="161"/>
      <c r="R834" s="161"/>
      <c r="S834" s="161"/>
      <c r="T834" s="161"/>
      <c r="U834" s="161"/>
      <c r="V834" s="161"/>
      <c r="W834" s="161"/>
      <c r="X834" s="161"/>
      <c r="Y834" s="161"/>
      <c r="Z834" s="161"/>
    </row>
    <row r="835" spans="1:26" ht="15.75" customHeight="1" x14ac:dyDescent="0.25">
      <c r="A835" s="99"/>
      <c r="B835" s="100"/>
      <c r="C835" s="99"/>
      <c r="D835" s="99"/>
      <c r="E835" s="99"/>
      <c r="F835" s="99"/>
      <c r="G835" s="99"/>
      <c r="H835" s="99"/>
      <c r="I835" s="99"/>
      <c r="J835" s="1123"/>
      <c r="K835" s="1123"/>
      <c r="L835" s="1123"/>
      <c r="M835" s="161"/>
      <c r="N835" s="1123"/>
      <c r="O835" s="161"/>
      <c r="P835" s="1123"/>
      <c r="Q835" s="161"/>
      <c r="R835" s="161"/>
      <c r="S835" s="161"/>
      <c r="T835" s="161"/>
      <c r="U835" s="161"/>
      <c r="V835" s="161"/>
      <c r="W835" s="161"/>
      <c r="X835" s="161"/>
      <c r="Y835" s="161"/>
      <c r="Z835" s="161"/>
    </row>
    <row r="836" spans="1:26" ht="15.75" customHeight="1" x14ac:dyDescent="0.25">
      <c r="A836" s="99"/>
      <c r="B836" s="100"/>
      <c r="C836" s="99"/>
      <c r="D836" s="99"/>
      <c r="E836" s="99"/>
      <c r="F836" s="99"/>
      <c r="G836" s="99"/>
      <c r="H836" s="99"/>
      <c r="I836" s="99"/>
      <c r="J836" s="1123"/>
      <c r="K836" s="1123"/>
      <c r="L836" s="1123"/>
      <c r="M836" s="161"/>
      <c r="N836" s="1123"/>
      <c r="O836" s="161"/>
      <c r="P836" s="1123"/>
      <c r="Q836" s="161"/>
      <c r="R836" s="161"/>
      <c r="S836" s="161"/>
      <c r="T836" s="161"/>
      <c r="U836" s="161"/>
      <c r="V836" s="161"/>
      <c r="W836" s="161"/>
      <c r="X836" s="161"/>
      <c r="Y836" s="161"/>
      <c r="Z836" s="161"/>
    </row>
    <row r="837" spans="1:26" ht="15.75" customHeight="1" x14ac:dyDescent="0.25">
      <c r="A837" s="99"/>
      <c r="B837" s="100"/>
      <c r="C837" s="99"/>
      <c r="D837" s="99"/>
      <c r="E837" s="99"/>
      <c r="F837" s="99"/>
      <c r="G837" s="99"/>
      <c r="H837" s="99"/>
      <c r="I837" s="99"/>
      <c r="J837" s="1123"/>
      <c r="K837" s="1123"/>
      <c r="L837" s="1123"/>
      <c r="M837" s="161"/>
      <c r="N837" s="1123"/>
      <c r="O837" s="161"/>
      <c r="P837" s="1123"/>
      <c r="Q837" s="161"/>
      <c r="R837" s="161"/>
      <c r="S837" s="161"/>
      <c r="T837" s="161"/>
      <c r="U837" s="161"/>
      <c r="V837" s="161"/>
      <c r="W837" s="161"/>
      <c r="X837" s="161"/>
      <c r="Y837" s="161"/>
      <c r="Z837" s="161"/>
    </row>
    <row r="838" spans="1:26" ht="15.75" customHeight="1" x14ac:dyDescent="0.25">
      <c r="A838" s="99"/>
      <c r="B838" s="100"/>
      <c r="C838" s="99"/>
      <c r="D838" s="99"/>
      <c r="E838" s="99"/>
      <c r="F838" s="99"/>
      <c r="G838" s="99"/>
      <c r="H838" s="99"/>
      <c r="I838" s="99"/>
      <c r="J838" s="1123"/>
      <c r="K838" s="1123"/>
      <c r="L838" s="1123"/>
      <c r="M838" s="161"/>
      <c r="N838" s="1123"/>
      <c r="O838" s="161"/>
      <c r="P838" s="1123"/>
      <c r="Q838" s="161"/>
      <c r="R838" s="161"/>
      <c r="S838" s="161"/>
      <c r="T838" s="161"/>
      <c r="U838" s="161"/>
      <c r="V838" s="161"/>
      <c r="W838" s="161"/>
      <c r="X838" s="161"/>
      <c r="Y838" s="161"/>
      <c r="Z838" s="161"/>
    </row>
    <row r="839" spans="1:26" ht="15.75" customHeight="1" x14ac:dyDescent="0.25">
      <c r="A839" s="99"/>
      <c r="B839" s="100"/>
      <c r="C839" s="99"/>
      <c r="D839" s="99"/>
      <c r="E839" s="99"/>
      <c r="F839" s="99"/>
      <c r="G839" s="99"/>
      <c r="H839" s="99"/>
      <c r="I839" s="99"/>
      <c r="J839" s="1123"/>
      <c r="K839" s="1123"/>
      <c r="L839" s="1123"/>
      <c r="M839" s="161"/>
      <c r="N839" s="1123"/>
      <c r="O839" s="161"/>
      <c r="P839" s="1123"/>
      <c r="Q839" s="161"/>
      <c r="R839" s="161"/>
      <c r="S839" s="161"/>
      <c r="T839" s="161"/>
      <c r="U839" s="161"/>
      <c r="V839" s="161"/>
      <c r="W839" s="161"/>
      <c r="X839" s="161"/>
      <c r="Y839" s="161"/>
      <c r="Z839" s="161"/>
    </row>
    <row r="840" spans="1:26" ht="15.75" customHeight="1" x14ac:dyDescent="0.25">
      <c r="A840" s="99"/>
      <c r="B840" s="100"/>
      <c r="C840" s="99"/>
      <c r="D840" s="99"/>
      <c r="E840" s="99"/>
      <c r="F840" s="99"/>
      <c r="G840" s="99"/>
      <c r="H840" s="99"/>
      <c r="I840" s="99"/>
      <c r="J840" s="1123"/>
      <c r="K840" s="1123"/>
      <c r="L840" s="1123"/>
      <c r="M840" s="161"/>
      <c r="N840" s="1123"/>
      <c r="O840" s="161"/>
      <c r="P840" s="1123"/>
      <c r="Q840" s="161"/>
      <c r="R840" s="161"/>
      <c r="S840" s="161"/>
      <c r="T840" s="161"/>
      <c r="U840" s="161"/>
      <c r="V840" s="161"/>
      <c r="W840" s="161"/>
      <c r="X840" s="161"/>
      <c r="Y840" s="161"/>
      <c r="Z840" s="161"/>
    </row>
    <row r="841" spans="1:26" ht="15.75" customHeight="1" x14ac:dyDescent="0.25">
      <c r="A841" s="99"/>
      <c r="B841" s="100"/>
      <c r="C841" s="99"/>
      <c r="D841" s="99"/>
      <c r="E841" s="99"/>
      <c r="F841" s="99"/>
      <c r="G841" s="99"/>
      <c r="H841" s="99"/>
      <c r="I841" s="99"/>
      <c r="J841" s="1123"/>
      <c r="K841" s="1123"/>
      <c r="L841" s="1123"/>
      <c r="M841" s="161"/>
      <c r="N841" s="1123"/>
      <c r="O841" s="161"/>
      <c r="P841" s="1123"/>
      <c r="Q841" s="161"/>
      <c r="R841" s="161"/>
      <c r="S841" s="161"/>
      <c r="T841" s="161"/>
      <c r="U841" s="161"/>
      <c r="V841" s="161"/>
      <c r="W841" s="161"/>
      <c r="X841" s="161"/>
      <c r="Y841" s="161"/>
      <c r="Z841" s="161"/>
    </row>
    <row r="842" spans="1:26" ht="15.75" customHeight="1" x14ac:dyDescent="0.25">
      <c r="A842" s="99"/>
      <c r="B842" s="100"/>
      <c r="C842" s="99"/>
      <c r="D842" s="99"/>
      <c r="E842" s="99"/>
      <c r="F842" s="99"/>
      <c r="G842" s="99"/>
      <c r="H842" s="99"/>
      <c r="I842" s="99"/>
      <c r="J842" s="1123"/>
      <c r="K842" s="1123"/>
      <c r="L842" s="1123"/>
      <c r="M842" s="161"/>
      <c r="N842" s="1123"/>
      <c r="O842" s="161"/>
      <c r="P842" s="1123"/>
      <c r="Q842" s="161"/>
      <c r="R842" s="161"/>
      <c r="S842" s="161"/>
      <c r="T842" s="161"/>
      <c r="U842" s="161"/>
      <c r="V842" s="161"/>
      <c r="W842" s="161"/>
      <c r="X842" s="161"/>
      <c r="Y842" s="161"/>
      <c r="Z842" s="161"/>
    </row>
    <row r="843" spans="1:26" ht="15.75" customHeight="1" x14ac:dyDescent="0.25">
      <c r="A843" s="99"/>
      <c r="B843" s="100"/>
      <c r="C843" s="99"/>
      <c r="D843" s="99"/>
      <c r="E843" s="99"/>
      <c r="F843" s="99"/>
      <c r="G843" s="99"/>
      <c r="H843" s="99"/>
      <c r="I843" s="99"/>
      <c r="J843" s="1123"/>
      <c r="K843" s="1123"/>
      <c r="L843" s="1123"/>
      <c r="M843" s="161"/>
      <c r="N843" s="1123"/>
      <c r="O843" s="161"/>
      <c r="P843" s="1123"/>
      <c r="Q843" s="161"/>
      <c r="R843" s="161"/>
      <c r="S843" s="161"/>
      <c r="T843" s="161"/>
      <c r="U843" s="161"/>
      <c r="V843" s="161"/>
      <c r="W843" s="161"/>
      <c r="X843" s="161"/>
      <c r="Y843" s="161"/>
      <c r="Z843" s="161"/>
    </row>
    <row r="844" spans="1:26" ht="15.75" customHeight="1" x14ac:dyDescent="0.25">
      <c r="A844" s="99"/>
      <c r="B844" s="100"/>
      <c r="C844" s="99"/>
      <c r="D844" s="99"/>
      <c r="E844" s="99"/>
      <c r="F844" s="99"/>
      <c r="G844" s="99"/>
      <c r="H844" s="99"/>
      <c r="I844" s="99"/>
      <c r="J844" s="1123"/>
      <c r="K844" s="1123"/>
      <c r="L844" s="1123"/>
      <c r="M844" s="161"/>
      <c r="N844" s="1123"/>
      <c r="O844" s="161"/>
      <c r="P844" s="1123"/>
      <c r="Q844" s="161"/>
      <c r="R844" s="161"/>
      <c r="S844" s="161"/>
      <c r="T844" s="161"/>
      <c r="U844" s="161"/>
      <c r="V844" s="161"/>
      <c r="W844" s="161"/>
      <c r="X844" s="161"/>
      <c r="Y844" s="161"/>
      <c r="Z844" s="161"/>
    </row>
    <row r="845" spans="1:26" ht="15.75" customHeight="1" x14ac:dyDescent="0.25">
      <c r="A845" s="99"/>
      <c r="B845" s="100"/>
      <c r="C845" s="99"/>
      <c r="D845" s="99"/>
      <c r="E845" s="99"/>
      <c r="F845" s="99"/>
      <c r="G845" s="99"/>
      <c r="H845" s="99"/>
      <c r="I845" s="99"/>
      <c r="J845" s="1123"/>
      <c r="K845" s="1123"/>
      <c r="L845" s="1123"/>
      <c r="M845" s="161"/>
      <c r="N845" s="1123"/>
      <c r="O845" s="161"/>
      <c r="P845" s="1123"/>
      <c r="Q845" s="161"/>
      <c r="R845" s="161"/>
      <c r="S845" s="161"/>
      <c r="T845" s="161"/>
      <c r="U845" s="161"/>
      <c r="V845" s="161"/>
      <c r="W845" s="161"/>
      <c r="X845" s="161"/>
      <c r="Y845" s="161"/>
      <c r="Z845" s="161"/>
    </row>
    <row r="846" spans="1:26" ht="15.75" customHeight="1" x14ac:dyDescent="0.25">
      <c r="A846" s="99"/>
      <c r="B846" s="100"/>
      <c r="C846" s="99"/>
      <c r="D846" s="99"/>
      <c r="E846" s="99"/>
      <c r="F846" s="99"/>
      <c r="G846" s="99"/>
      <c r="H846" s="99"/>
      <c r="I846" s="99"/>
      <c r="J846" s="1123"/>
      <c r="K846" s="1123"/>
      <c r="L846" s="1123"/>
      <c r="M846" s="161"/>
      <c r="N846" s="1123"/>
      <c r="O846" s="161"/>
      <c r="P846" s="1123"/>
      <c r="Q846" s="161"/>
      <c r="R846" s="161"/>
      <c r="S846" s="161"/>
      <c r="T846" s="161"/>
      <c r="U846" s="161"/>
      <c r="V846" s="161"/>
      <c r="W846" s="161"/>
      <c r="X846" s="161"/>
      <c r="Y846" s="161"/>
      <c r="Z846" s="161"/>
    </row>
    <row r="847" spans="1:26" ht="15.75" customHeight="1" x14ac:dyDescent="0.25">
      <c r="A847" s="99"/>
      <c r="B847" s="100"/>
      <c r="C847" s="99"/>
      <c r="D847" s="99"/>
      <c r="E847" s="99"/>
      <c r="F847" s="99"/>
      <c r="G847" s="99"/>
      <c r="H847" s="99"/>
      <c r="I847" s="99"/>
      <c r="J847" s="1123"/>
      <c r="K847" s="1123"/>
      <c r="L847" s="1123"/>
      <c r="M847" s="161"/>
      <c r="N847" s="1123"/>
      <c r="O847" s="161"/>
      <c r="P847" s="1123"/>
      <c r="Q847" s="161"/>
      <c r="R847" s="161"/>
      <c r="S847" s="161"/>
      <c r="T847" s="161"/>
      <c r="U847" s="161"/>
      <c r="V847" s="161"/>
      <c r="W847" s="161"/>
      <c r="X847" s="161"/>
      <c r="Y847" s="161"/>
      <c r="Z847" s="161"/>
    </row>
    <row r="848" spans="1:26" ht="15.75" customHeight="1" x14ac:dyDescent="0.25">
      <c r="A848" s="99"/>
      <c r="B848" s="100"/>
      <c r="C848" s="99"/>
      <c r="D848" s="99"/>
      <c r="E848" s="99"/>
      <c r="F848" s="99"/>
      <c r="G848" s="99"/>
      <c r="H848" s="99"/>
      <c r="I848" s="99"/>
      <c r="J848" s="1123"/>
      <c r="K848" s="1123"/>
      <c r="L848" s="1123"/>
      <c r="M848" s="161"/>
      <c r="N848" s="1123"/>
      <c r="O848" s="161"/>
      <c r="P848" s="1123"/>
      <c r="Q848" s="161"/>
      <c r="R848" s="161"/>
      <c r="S848" s="161"/>
      <c r="T848" s="161"/>
      <c r="U848" s="161"/>
      <c r="V848" s="161"/>
      <c r="W848" s="161"/>
      <c r="X848" s="161"/>
      <c r="Y848" s="161"/>
      <c r="Z848" s="161"/>
    </row>
    <row r="849" spans="1:26" ht="15.75" customHeight="1" x14ac:dyDescent="0.25">
      <c r="A849" s="99"/>
      <c r="B849" s="100"/>
      <c r="C849" s="99"/>
      <c r="D849" s="99"/>
      <c r="E849" s="99"/>
      <c r="F849" s="99"/>
      <c r="G849" s="99"/>
      <c r="H849" s="99"/>
      <c r="I849" s="99"/>
      <c r="J849" s="1123"/>
      <c r="K849" s="1123"/>
      <c r="L849" s="1123"/>
      <c r="M849" s="161"/>
      <c r="N849" s="1123"/>
      <c r="O849" s="161"/>
      <c r="P849" s="1123"/>
      <c r="Q849" s="161"/>
      <c r="R849" s="161"/>
      <c r="S849" s="161"/>
      <c r="T849" s="161"/>
      <c r="U849" s="161"/>
      <c r="V849" s="161"/>
      <c r="W849" s="161"/>
      <c r="X849" s="161"/>
      <c r="Y849" s="161"/>
      <c r="Z849" s="161"/>
    </row>
    <row r="850" spans="1:26" ht="15.75" customHeight="1" x14ac:dyDescent="0.25">
      <c r="A850" s="99"/>
      <c r="B850" s="100"/>
      <c r="C850" s="99"/>
      <c r="D850" s="99"/>
      <c r="E850" s="99"/>
      <c r="F850" s="99"/>
      <c r="G850" s="99"/>
      <c r="H850" s="99"/>
      <c r="I850" s="99"/>
      <c r="J850" s="1123"/>
      <c r="K850" s="1123"/>
      <c r="L850" s="1123"/>
      <c r="M850" s="161"/>
      <c r="N850" s="1123"/>
      <c r="O850" s="161"/>
      <c r="P850" s="1123"/>
      <c r="Q850" s="161"/>
      <c r="R850" s="161"/>
      <c r="S850" s="161"/>
      <c r="T850" s="161"/>
      <c r="U850" s="161"/>
      <c r="V850" s="161"/>
      <c r="W850" s="161"/>
      <c r="X850" s="161"/>
      <c r="Y850" s="161"/>
      <c r="Z850" s="161"/>
    </row>
    <row r="851" spans="1:26" ht="15.75" customHeight="1" x14ac:dyDescent="0.25">
      <c r="A851" s="99"/>
      <c r="B851" s="100"/>
      <c r="C851" s="99"/>
      <c r="D851" s="99"/>
      <c r="E851" s="99"/>
      <c r="F851" s="99"/>
      <c r="G851" s="99"/>
      <c r="H851" s="99"/>
      <c r="I851" s="99"/>
      <c r="J851" s="1123"/>
      <c r="K851" s="1123"/>
      <c r="L851" s="1123"/>
      <c r="M851" s="161"/>
      <c r="N851" s="1123"/>
      <c r="O851" s="161"/>
      <c r="P851" s="1123"/>
      <c r="Q851" s="161"/>
      <c r="R851" s="161"/>
      <c r="S851" s="161"/>
      <c r="T851" s="161"/>
      <c r="U851" s="161"/>
      <c r="V851" s="161"/>
      <c r="W851" s="161"/>
      <c r="X851" s="161"/>
      <c r="Y851" s="161"/>
      <c r="Z851" s="161"/>
    </row>
    <row r="852" spans="1:26" ht="15.75" customHeight="1" x14ac:dyDescent="0.25">
      <c r="A852" s="99"/>
      <c r="B852" s="100"/>
      <c r="C852" s="99"/>
      <c r="D852" s="99"/>
      <c r="E852" s="99"/>
      <c r="F852" s="99"/>
      <c r="G852" s="99"/>
      <c r="H852" s="99"/>
      <c r="I852" s="99"/>
      <c r="J852" s="1123"/>
      <c r="K852" s="1123"/>
      <c r="L852" s="1123"/>
      <c r="M852" s="161"/>
      <c r="N852" s="1123"/>
      <c r="O852" s="161"/>
      <c r="P852" s="1123"/>
      <c r="Q852" s="161"/>
      <c r="R852" s="161"/>
      <c r="S852" s="161"/>
      <c r="T852" s="161"/>
      <c r="U852" s="161"/>
      <c r="V852" s="161"/>
      <c r="W852" s="161"/>
      <c r="X852" s="161"/>
      <c r="Y852" s="161"/>
      <c r="Z852" s="161"/>
    </row>
    <row r="853" spans="1:26" ht="15.75" customHeight="1" x14ac:dyDescent="0.25">
      <c r="A853" s="99"/>
      <c r="B853" s="100"/>
      <c r="C853" s="99"/>
      <c r="D853" s="99"/>
      <c r="E853" s="99"/>
      <c r="F853" s="99"/>
      <c r="G853" s="99"/>
      <c r="H853" s="99"/>
      <c r="I853" s="99"/>
      <c r="J853" s="1123"/>
      <c r="K853" s="1123"/>
      <c r="L853" s="1123"/>
      <c r="M853" s="161"/>
      <c r="N853" s="1123"/>
      <c r="O853" s="161"/>
      <c r="P853" s="1123"/>
      <c r="Q853" s="161"/>
      <c r="R853" s="161"/>
      <c r="S853" s="161"/>
      <c r="T853" s="161"/>
      <c r="U853" s="161"/>
      <c r="V853" s="161"/>
      <c r="W853" s="161"/>
      <c r="X853" s="161"/>
      <c r="Y853" s="161"/>
      <c r="Z853" s="161"/>
    </row>
    <row r="854" spans="1:26" ht="15.75" customHeight="1" x14ac:dyDescent="0.25">
      <c r="A854" s="99"/>
      <c r="B854" s="100"/>
      <c r="C854" s="99"/>
      <c r="D854" s="99"/>
      <c r="E854" s="99"/>
      <c r="F854" s="99"/>
      <c r="G854" s="99"/>
      <c r="H854" s="99"/>
      <c r="I854" s="99"/>
      <c r="J854" s="1123"/>
      <c r="K854" s="1123"/>
      <c r="L854" s="1123"/>
      <c r="M854" s="161"/>
      <c r="N854" s="1123"/>
      <c r="O854" s="161"/>
      <c r="P854" s="1123"/>
      <c r="Q854" s="161"/>
      <c r="R854" s="161"/>
      <c r="S854" s="161"/>
      <c r="T854" s="161"/>
      <c r="U854" s="161"/>
      <c r="V854" s="161"/>
      <c r="W854" s="161"/>
      <c r="X854" s="161"/>
      <c r="Y854" s="161"/>
      <c r="Z854" s="161"/>
    </row>
    <row r="855" spans="1:26" ht="15.75" customHeight="1" x14ac:dyDescent="0.25">
      <c r="A855" s="99"/>
      <c r="B855" s="100"/>
      <c r="C855" s="99"/>
      <c r="D855" s="99"/>
      <c r="E855" s="99"/>
      <c r="F855" s="99"/>
      <c r="G855" s="99"/>
      <c r="H855" s="99"/>
      <c r="I855" s="99"/>
      <c r="J855" s="1123"/>
      <c r="K855" s="1123"/>
      <c r="L855" s="1123"/>
      <c r="M855" s="161"/>
      <c r="N855" s="1123"/>
      <c r="O855" s="161"/>
      <c r="P855" s="1123"/>
      <c r="Q855" s="161"/>
      <c r="R855" s="161"/>
      <c r="S855" s="161"/>
      <c r="T855" s="161"/>
      <c r="U855" s="161"/>
      <c r="V855" s="161"/>
      <c r="W855" s="161"/>
      <c r="X855" s="161"/>
      <c r="Y855" s="161"/>
      <c r="Z855" s="161"/>
    </row>
    <row r="856" spans="1:26" ht="15.75" customHeight="1" x14ac:dyDescent="0.25">
      <c r="A856" s="99"/>
      <c r="B856" s="100"/>
      <c r="C856" s="99"/>
      <c r="D856" s="99"/>
      <c r="E856" s="99"/>
      <c r="F856" s="99"/>
      <c r="G856" s="99"/>
      <c r="H856" s="99"/>
      <c r="I856" s="99"/>
      <c r="J856" s="1123"/>
      <c r="K856" s="1123"/>
      <c r="L856" s="1123"/>
      <c r="M856" s="161"/>
      <c r="N856" s="1123"/>
      <c r="O856" s="161"/>
      <c r="P856" s="1123"/>
      <c r="Q856" s="161"/>
      <c r="R856" s="161"/>
      <c r="S856" s="161"/>
      <c r="T856" s="161"/>
      <c r="U856" s="161"/>
      <c r="V856" s="161"/>
      <c r="W856" s="161"/>
      <c r="X856" s="161"/>
      <c r="Y856" s="161"/>
      <c r="Z856" s="161"/>
    </row>
    <row r="857" spans="1:26" ht="15.75" customHeight="1" x14ac:dyDescent="0.25">
      <c r="A857" s="99"/>
      <c r="B857" s="100"/>
      <c r="C857" s="99"/>
      <c r="D857" s="99"/>
      <c r="E857" s="99"/>
      <c r="F857" s="99"/>
      <c r="G857" s="99"/>
      <c r="H857" s="99"/>
      <c r="I857" s="99"/>
      <c r="J857" s="1123"/>
      <c r="K857" s="1123"/>
      <c r="L857" s="1123"/>
      <c r="M857" s="161"/>
      <c r="N857" s="1123"/>
      <c r="O857" s="161"/>
      <c r="P857" s="1123"/>
      <c r="Q857" s="161"/>
      <c r="R857" s="161"/>
      <c r="S857" s="161"/>
      <c r="T857" s="161"/>
      <c r="U857" s="161"/>
      <c r="V857" s="161"/>
      <c r="W857" s="161"/>
      <c r="X857" s="161"/>
      <c r="Y857" s="161"/>
      <c r="Z857" s="161"/>
    </row>
    <row r="858" spans="1:26" ht="15.75" customHeight="1" x14ac:dyDescent="0.25">
      <c r="A858" s="99"/>
      <c r="B858" s="100"/>
      <c r="C858" s="99"/>
      <c r="D858" s="99"/>
      <c r="E858" s="99"/>
      <c r="F858" s="99"/>
      <c r="G858" s="99"/>
      <c r="H858" s="99"/>
      <c r="I858" s="99"/>
      <c r="J858" s="1123"/>
      <c r="K858" s="1123"/>
      <c r="L858" s="1123"/>
      <c r="M858" s="161"/>
      <c r="N858" s="1123"/>
      <c r="O858" s="161"/>
      <c r="P858" s="1123"/>
      <c r="Q858" s="161"/>
      <c r="R858" s="161"/>
      <c r="S858" s="161"/>
      <c r="T858" s="161"/>
      <c r="U858" s="161"/>
      <c r="V858" s="161"/>
      <c r="W858" s="161"/>
      <c r="X858" s="161"/>
      <c r="Y858" s="161"/>
      <c r="Z858" s="161"/>
    </row>
    <row r="859" spans="1:26" ht="15.75" customHeight="1" x14ac:dyDescent="0.25">
      <c r="A859" s="99"/>
      <c r="B859" s="100"/>
      <c r="C859" s="99"/>
      <c r="D859" s="99"/>
      <c r="E859" s="99"/>
      <c r="F859" s="99"/>
      <c r="G859" s="99"/>
      <c r="H859" s="99"/>
      <c r="I859" s="99"/>
      <c r="J859" s="1123"/>
      <c r="K859" s="1123"/>
      <c r="L859" s="1123"/>
      <c r="M859" s="161"/>
      <c r="N859" s="1123"/>
      <c r="O859" s="161"/>
      <c r="P859" s="1123"/>
      <c r="Q859" s="161"/>
      <c r="R859" s="161"/>
      <c r="S859" s="161"/>
      <c r="T859" s="161"/>
      <c r="U859" s="161"/>
      <c r="V859" s="161"/>
      <c r="W859" s="161"/>
      <c r="X859" s="161"/>
      <c r="Y859" s="161"/>
      <c r="Z859" s="161"/>
    </row>
    <row r="860" spans="1:26" ht="15.75" customHeight="1" x14ac:dyDescent="0.25">
      <c r="A860" s="99"/>
      <c r="B860" s="100"/>
      <c r="C860" s="99"/>
      <c r="D860" s="99"/>
      <c r="E860" s="99"/>
      <c r="F860" s="99"/>
      <c r="G860" s="99"/>
      <c r="H860" s="99"/>
      <c r="I860" s="99"/>
      <c r="J860" s="1123"/>
      <c r="K860" s="1123"/>
      <c r="L860" s="1123"/>
      <c r="M860" s="161"/>
      <c r="N860" s="1123"/>
      <c r="O860" s="161"/>
      <c r="P860" s="1123"/>
      <c r="Q860" s="161"/>
      <c r="R860" s="161"/>
      <c r="S860" s="161"/>
      <c r="T860" s="161"/>
      <c r="U860" s="161"/>
      <c r="V860" s="161"/>
      <c r="W860" s="161"/>
      <c r="X860" s="161"/>
      <c r="Y860" s="161"/>
      <c r="Z860" s="161"/>
    </row>
    <row r="861" spans="1:26" ht="15.75" customHeight="1" x14ac:dyDescent="0.25">
      <c r="A861" s="99"/>
      <c r="B861" s="100"/>
      <c r="C861" s="99"/>
      <c r="D861" s="99"/>
      <c r="E861" s="99"/>
      <c r="F861" s="99"/>
      <c r="G861" s="99"/>
      <c r="H861" s="99"/>
      <c r="I861" s="99"/>
      <c r="J861" s="1123"/>
      <c r="K861" s="1123"/>
      <c r="L861" s="1123"/>
      <c r="M861" s="161"/>
      <c r="N861" s="1123"/>
      <c r="O861" s="161"/>
      <c r="P861" s="1123"/>
      <c r="Q861" s="161"/>
      <c r="R861" s="161"/>
      <c r="S861" s="161"/>
      <c r="T861" s="161"/>
      <c r="U861" s="161"/>
      <c r="V861" s="161"/>
      <c r="W861" s="161"/>
      <c r="X861" s="161"/>
      <c r="Y861" s="161"/>
      <c r="Z861" s="161"/>
    </row>
    <row r="862" spans="1:26" ht="15.75" customHeight="1" x14ac:dyDescent="0.25">
      <c r="A862" s="99"/>
      <c r="B862" s="100"/>
      <c r="C862" s="99"/>
      <c r="D862" s="99"/>
      <c r="E862" s="99"/>
      <c r="F862" s="99"/>
      <c r="G862" s="99"/>
      <c r="H862" s="99"/>
      <c r="I862" s="99"/>
      <c r="J862" s="1123"/>
      <c r="K862" s="1123"/>
      <c r="L862" s="1123"/>
      <c r="M862" s="161"/>
      <c r="N862" s="1123"/>
      <c r="O862" s="161"/>
      <c r="P862" s="1123"/>
      <c r="Q862" s="161"/>
      <c r="R862" s="161"/>
      <c r="S862" s="161"/>
      <c r="T862" s="161"/>
      <c r="U862" s="161"/>
      <c r="V862" s="161"/>
      <c r="W862" s="161"/>
      <c r="X862" s="161"/>
      <c r="Y862" s="161"/>
      <c r="Z862" s="161"/>
    </row>
    <row r="863" spans="1:26" ht="15.75" customHeight="1" x14ac:dyDescent="0.25">
      <c r="A863" s="99"/>
      <c r="B863" s="100"/>
      <c r="C863" s="99"/>
      <c r="D863" s="99"/>
      <c r="E863" s="99"/>
      <c r="F863" s="99"/>
      <c r="G863" s="99"/>
      <c r="H863" s="99"/>
      <c r="I863" s="99"/>
      <c r="J863" s="1123"/>
      <c r="K863" s="1123"/>
      <c r="L863" s="1123"/>
      <c r="M863" s="161"/>
      <c r="N863" s="1123"/>
      <c r="O863" s="161"/>
      <c r="P863" s="1123"/>
      <c r="Q863" s="161"/>
      <c r="R863" s="161"/>
      <c r="S863" s="161"/>
      <c r="T863" s="161"/>
      <c r="U863" s="161"/>
      <c r="V863" s="161"/>
      <c r="W863" s="161"/>
      <c r="X863" s="161"/>
      <c r="Y863" s="161"/>
      <c r="Z863" s="161"/>
    </row>
    <row r="864" spans="1:26" ht="15.75" customHeight="1" x14ac:dyDescent="0.25">
      <c r="A864" s="99"/>
      <c r="B864" s="100"/>
      <c r="C864" s="99"/>
      <c r="D864" s="99"/>
      <c r="E864" s="99"/>
      <c r="F864" s="99"/>
      <c r="G864" s="99"/>
      <c r="H864" s="99"/>
      <c r="I864" s="99"/>
      <c r="J864" s="1123"/>
      <c r="K864" s="1123"/>
      <c r="L864" s="1123"/>
      <c r="M864" s="161"/>
      <c r="N864" s="1123"/>
      <c r="O864" s="161"/>
      <c r="P864" s="1123"/>
      <c r="Q864" s="161"/>
      <c r="R864" s="161"/>
      <c r="S864" s="161"/>
      <c r="T864" s="161"/>
      <c r="U864" s="161"/>
      <c r="V864" s="161"/>
      <c r="W864" s="161"/>
      <c r="X864" s="161"/>
      <c r="Y864" s="161"/>
      <c r="Z864" s="161"/>
    </row>
    <row r="865" spans="1:26" ht="15.75" customHeight="1" x14ac:dyDescent="0.25">
      <c r="A865" s="99"/>
      <c r="B865" s="100"/>
      <c r="C865" s="99"/>
      <c r="D865" s="99"/>
      <c r="E865" s="99"/>
      <c r="F865" s="99"/>
      <c r="G865" s="99"/>
      <c r="H865" s="99"/>
      <c r="I865" s="99"/>
      <c r="J865" s="1123"/>
      <c r="K865" s="1123"/>
      <c r="L865" s="1123"/>
      <c r="M865" s="161"/>
      <c r="N865" s="1123"/>
      <c r="O865" s="161"/>
      <c r="P865" s="1123"/>
      <c r="Q865" s="161"/>
      <c r="R865" s="161"/>
      <c r="S865" s="161"/>
      <c r="T865" s="161"/>
      <c r="U865" s="161"/>
      <c r="V865" s="161"/>
      <c r="W865" s="161"/>
      <c r="X865" s="161"/>
      <c r="Y865" s="161"/>
      <c r="Z865" s="161"/>
    </row>
    <row r="866" spans="1:26" ht="15.75" customHeight="1" x14ac:dyDescent="0.25">
      <c r="A866" s="99"/>
      <c r="B866" s="100"/>
      <c r="C866" s="99"/>
      <c r="D866" s="99"/>
      <c r="E866" s="99"/>
      <c r="F866" s="99"/>
      <c r="G866" s="99"/>
      <c r="H866" s="99"/>
      <c r="I866" s="99"/>
      <c r="J866" s="1123"/>
      <c r="K866" s="1123"/>
      <c r="L866" s="1123"/>
      <c r="M866" s="161"/>
      <c r="N866" s="1123"/>
      <c r="O866" s="161"/>
      <c r="P866" s="1123"/>
      <c r="Q866" s="161"/>
      <c r="R866" s="161"/>
      <c r="S866" s="161"/>
      <c r="T866" s="161"/>
      <c r="U866" s="161"/>
      <c r="V866" s="161"/>
      <c r="W866" s="161"/>
      <c r="X866" s="161"/>
      <c r="Y866" s="161"/>
      <c r="Z866" s="161"/>
    </row>
    <row r="867" spans="1:26" ht="15.75" customHeight="1" x14ac:dyDescent="0.25">
      <c r="A867" s="99"/>
      <c r="B867" s="100"/>
      <c r="C867" s="99"/>
      <c r="D867" s="99"/>
      <c r="E867" s="99"/>
      <c r="F867" s="99"/>
      <c r="G867" s="99"/>
      <c r="H867" s="99"/>
      <c r="I867" s="99"/>
      <c r="J867" s="1123"/>
      <c r="K867" s="1123"/>
      <c r="L867" s="1123"/>
      <c r="M867" s="161"/>
      <c r="N867" s="1123"/>
      <c r="O867" s="161"/>
      <c r="P867" s="1123"/>
      <c r="Q867" s="161"/>
      <c r="R867" s="161"/>
      <c r="S867" s="161"/>
      <c r="T867" s="161"/>
      <c r="U867" s="161"/>
      <c r="V867" s="161"/>
      <c r="W867" s="161"/>
      <c r="X867" s="161"/>
      <c r="Y867" s="161"/>
      <c r="Z867" s="161"/>
    </row>
    <row r="868" spans="1:26" ht="15.75" customHeight="1" x14ac:dyDescent="0.25">
      <c r="A868" s="99"/>
      <c r="B868" s="100"/>
      <c r="C868" s="99"/>
      <c r="D868" s="99"/>
      <c r="E868" s="99"/>
      <c r="F868" s="99"/>
      <c r="G868" s="99"/>
      <c r="H868" s="99"/>
      <c r="I868" s="99"/>
      <c r="J868" s="1123"/>
      <c r="K868" s="1123"/>
      <c r="L868" s="1123"/>
      <c r="M868" s="161"/>
      <c r="N868" s="1123"/>
      <c r="O868" s="161"/>
      <c r="P868" s="1123"/>
      <c r="Q868" s="161"/>
      <c r="R868" s="161"/>
      <c r="S868" s="161"/>
      <c r="T868" s="161"/>
      <c r="U868" s="161"/>
      <c r="V868" s="161"/>
      <c r="W868" s="161"/>
      <c r="X868" s="161"/>
      <c r="Y868" s="161"/>
      <c r="Z868" s="161"/>
    </row>
    <row r="869" spans="1:26" ht="15.75" customHeight="1" x14ac:dyDescent="0.25">
      <c r="A869" s="99"/>
      <c r="B869" s="100"/>
      <c r="C869" s="99"/>
      <c r="D869" s="99"/>
      <c r="E869" s="99"/>
      <c r="F869" s="99"/>
      <c r="G869" s="99"/>
      <c r="H869" s="99"/>
      <c r="I869" s="99"/>
      <c r="J869" s="1123"/>
      <c r="K869" s="1123"/>
      <c r="L869" s="1123"/>
      <c r="M869" s="161"/>
      <c r="N869" s="1123"/>
      <c r="O869" s="161"/>
      <c r="P869" s="1123"/>
      <c r="Q869" s="161"/>
      <c r="R869" s="161"/>
      <c r="S869" s="161"/>
      <c r="T869" s="161"/>
      <c r="U869" s="161"/>
      <c r="V869" s="161"/>
      <c r="W869" s="161"/>
      <c r="X869" s="161"/>
      <c r="Y869" s="161"/>
      <c r="Z869" s="161"/>
    </row>
    <row r="870" spans="1:26" ht="15.75" customHeight="1" x14ac:dyDescent="0.25">
      <c r="A870" s="99"/>
      <c r="B870" s="100"/>
      <c r="C870" s="99"/>
      <c r="D870" s="99"/>
      <c r="E870" s="99"/>
      <c r="F870" s="99"/>
      <c r="G870" s="99"/>
      <c r="H870" s="99"/>
      <c r="I870" s="99"/>
      <c r="J870" s="1123"/>
      <c r="K870" s="1123"/>
      <c r="L870" s="1123"/>
      <c r="M870" s="161"/>
      <c r="N870" s="1123"/>
      <c r="O870" s="161"/>
      <c r="P870" s="1123"/>
      <c r="Q870" s="161"/>
      <c r="R870" s="161"/>
      <c r="S870" s="161"/>
      <c r="T870" s="161"/>
      <c r="U870" s="161"/>
      <c r="V870" s="161"/>
      <c r="W870" s="161"/>
      <c r="X870" s="161"/>
      <c r="Y870" s="161"/>
      <c r="Z870" s="161"/>
    </row>
    <row r="871" spans="1:26" ht="15.75" customHeight="1" x14ac:dyDescent="0.25">
      <c r="A871" s="99"/>
      <c r="B871" s="100"/>
      <c r="C871" s="99"/>
      <c r="D871" s="99"/>
      <c r="E871" s="99"/>
      <c r="F871" s="99"/>
      <c r="G871" s="99"/>
      <c r="H871" s="99"/>
      <c r="I871" s="99"/>
      <c r="J871" s="1123"/>
      <c r="K871" s="1123"/>
      <c r="L871" s="1123"/>
      <c r="M871" s="161"/>
      <c r="N871" s="1123"/>
      <c r="O871" s="161"/>
      <c r="P871" s="1123"/>
      <c r="Q871" s="161"/>
      <c r="R871" s="161"/>
      <c r="S871" s="161"/>
      <c r="T871" s="161"/>
      <c r="U871" s="161"/>
      <c r="V871" s="161"/>
      <c r="W871" s="161"/>
      <c r="X871" s="161"/>
      <c r="Y871" s="161"/>
      <c r="Z871" s="161"/>
    </row>
    <row r="872" spans="1:26" ht="15.75" customHeight="1" x14ac:dyDescent="0.25">
      <c r="A872" s="99"/>
      <c r="B872" s="100"/>
      <c r="C872" s="99"/>
      <c r="D872" s="99"/>
      <c r="E872" s="99"/>
      <c r="F872" s="99"/>
      <c r="G872" s="99"/>
      <c r="H872" s="99"/>
      <c r="I872" s="99"/>
      <c r="J872" s="1123"/>
      <c r="K872" s="1123"/>
      <c r="L872" s="1123"/>
      <c r="M872" s="161"/>
      <c r="N872" s="1123"/>
      <c r="O872" s="161"/>
      <c r="P872" s="1123"/>
      <c r="Q872" s="161"/>
      <c r="R872" s="161"/>
      <c r="S872" s="161"/>
      <c r="T872" s="161"/>
      <c r="U872" s="161"/>
      <c r="V872" s="161"/>
      <c r="W872" s="161"/>
      <c r="X872" s="161"/>
      <c r="Y872" s="161"/>
      <c r="Z872" s="161"/>
    </row>
    <row r="873" spans="1:26" ht="15.75" customHeight="1" x14ac:dyDescent="0.25">
      <c r="A873" s="99"/>
      <c r="B873" s="100"/>
      <c r="C873" s="99"/>
      <c r="D873" s="99"/>
      <c r="E873" s="99"/>
      <c r="F873" s="99"/>
      <c r="G873" s="99"/>
      <c r="H873" s="99"/>
      <c r="I873" s="99"/>
      <c r="J873" s="1123"/>
      <c r="K873" s="1123"/>
      <c r="L873" s="1123"/>
      <c r="M873" s="161"/>
      <c r="N873" s="1123"/>
      <c r="O873" s="161"/>
      <c r="P873" s="1123"/>
      <c r="Q873" s="161"/>
      <c r="R873" s="161"/>
      <c r="S873" s="161"/>
      <c r="T873" s="161"/>
      <c r="U873" s="161"/>
      <c r="V873" s="161"/>
      <c r="W873" s="161"/>
      <c r="X873" s="161"/>
      <c r="Y873" s="161"/>
      <c r="Z873" s="161"/>
    </row>
    <row r="874" spans="1:26" ht="15.75" customHeight="1" x14ac:dyDescent="0.25">
      <c r="A874" s="99"/>
      <c r="B874" s="100"/>
      <c r="C874" s="99"/>
      <c r="D874" s="99"/>
      <c r="E874" s="99"/>
      <c r="F874" s="99"/>
      <c r="G874" s="99"/>
      <c r="H874" s="99"/>
      <c r="I874" s="99"/>
      <c r="J874" s="1123"/>
      <c r="K874" s="1123"/>
      <c r="L874" s="1123"/>
      <c r="M874" s="161"/>
      <c r="N874" s="1123"/>
      <c r="O874" s="161"/>
      <c r="P874" s="1123"/>
      <c r="Q874" s="161"/>
      <c r="R874" s="161"/>
      <c r="S874" s="161"/>
      <c r="T874" s="161"/>
      <c r="U874" s="161"/>
      <c r="V874" s="161"/>
      <c r="W874" s="161"/>
      <c r="X874" s="161"/>
      <c r="Y874" s="161"/>
      <c r="Z874" s="161"/>
    </row>
    <row r="875" spans="1:26" ht="15.75" customHeight="1" x14ac:dyDescent="0.25">
      <c r="A875" s="99"/>
      <c r="B875" s="100"/>
      <c r="C875" s="99"/>
      <c r="D875" s="99"/>
      <c r="E875" s="99"/>
      <c r="F875" s="99"/>
      <c r="G875" s="99"/>
      <c r="H875" s="99"/>
      <c r="I875" s="99"/>
      <c r="J875" s="1123"/>
      <c r="K875" s="1123"/>
      <c r="L875" s="1123"/>
      <c r="M875" s="161"/>
      <c r="N875" s="1123"/>
      <c r="O875" s="161"/>
      <c r="P875" s="1123"/>
      <c r="Q875" s="161"/>
      <c r="R875" s="161"/>
      <c r="S875" s="161"/>
      <c r="T875" s="161"/>
      <c r="U875" s="161"/>
      <c r="V875" s="161"/>
      <c r="W875" s="161"/>
      <c r="X875" s="161"/>
      <c r="Y875" s="161"/>
      <c r="Z875" s="161"/>
    </row>
    <row r="876" spans="1:26" ht="15.75" customHeight="1" x14ac:dyDescent="0.25">
      <c r="A876" s="99"/>
      <c r="B876" s="100"/>
      <c r="C876" s="99"/>
      <c r="D876" s="99"/>
      <c r="E876" s="99"/>
      <c r="F876" s="99"/>
      <c r="G876" s="99"/>
      <c r="H876" s="99"/>
      <c r="I876" s="99"/>
      <c r="J876" s="1123"/>
      <c r="K876" s="1123"/>
      <c r="L876" s="1123"/>
      <c r="M876" s="161"/>
      <c r="N876" s="1123"/>
      <c r="O876" s="161"/>
      <c r="P876" s="1123"/>
      <c r="Q876" s="161"/>
      <c r="R876" s="161"/>
      <c r="S876" s="161"/>
      <c r="T876" s="161"/>
      <c r="U876" s="161"/>
      <c r="V876" s="161"/>
      <c r="W876" s="161"/>
      <c r="X876" s="161"/>
      <c r="Y876" s="161"/>
      <c r="Z876" s="161"/>
    </row>
    <row r="877" spans="1:26" ht="15.75" customHeight="1" x14ac:dyDescent="0.25">
      <c r="A877" s="99"/>
      <c r="B877" s="100"/>
      <c r="C877" s="99"/>
      <c r="D877" s="99"/>
      <c r="E877" s="99"/>
      <c r="F877" s="99"/>
      <c r="G877" s="99"/>
      <c r="H877" s="99"/>
      <c r="I877" s="99"/>
      <c r="J877" s="1123"/>
      <c r="K877" s="1123"/>
      <c r="L877" s="1123"/>
      <c r="M877" s="161"/>
      <c r="N877" s="1123"/>
      <c r="O877" s="161"/>
      <c r="P877" s="1123"/>
      <c r="Q877" s="161"/>
      <c r="R877" s="161"/>
      <c r="S877" s="161"/>
      <c r="T877" s="161"/>
      <c r="U877" s="161"/>
      <c r="V877" s="161"/>
      <c r="W877" s="161"/>
      <c r="X877" s="161"/>
      <c r="Y877" s="161"/>
      <c r="Z877" s="161"/>
    </row>
    <row r="878" spans="1:26" ht="15.75" customHeight="1" x14ac:dyDescent="0.25">
      <c r="A878" s="99"/>
      <c r="B878" s="100"/>
      <c r="C878" s="99"/>
      <c r="D878" s="99"/>
      <c r="E878" s="99"/>
      <c r="F878" s="99"/>
      <c r="G878" s="99"/>
      <c r="H878" s="99"/>
      <c r="I878" s="99"/>
      <c r="J878" s="1123"/>
      <c r="K878" s="1123"/>
      <c r="L878" s="1123"/>
      <c r="M878" s="161"/>
      <c r="N878" s="1123"/>
      <c r="O878" s="161"/>
      <c r="P878" s="1123"/>
      <c r="Q878" s="161"/>
      <c r="R878" s="161"/>
      <c r="S878" s="161"/>
      <c r="T878" s="161"/>
      <c r="U878" s="161"/>
      <c r="V878" s="161"/>
      <c r="W878" s="161"/>
      <c r="X878" s="161"/>
      <c r="Y878" s="161"/>
      <c r="Z878" s="161"/>
    </row>
    <row r="879" spans="1:26" ht="15.75" customHeight="1" x14ac:dyDescent="0.25">
      <c r="A879" s="99"/>
      <c r="B879" s="100"/>
      <c r="C879" s="99"/>
      <c r="D879" s="99"/>
      <c r="E879" s="99"/>
      <c r="F879" s="99"/>
      <c r="G879" s="99"/>
      <c r="H879" s="99"/>
      <c r="I879" s="99"/>
      <c r="J879" s="1123"/>
      <c r="K879" s="1123"/>
      <c r="L879" s="1123"/>
      <c r="M879" s="161"/>
      <c r="N879" s="1123"/>
      <c r="O879" s="161"/>
      <c r="P879" s="1123"/>
      <c r="Q879" s="161"/>
      <c r="R879" s="161"/>
      <c r="S879" s="161"/>
      <c r="T879" s="161"/>
      <c r="U879" s="161"/>
      <c r="V879" s="161"/>
      <c r="W879" s="161"/>
      <c r="X879" s="161"/>
      <c r="Y879" s="161"/>
      <c r="Z879" s="161"/>
    </row>
    <row r="880" spans="1:26" ht="15.75" customHeight="1" x14ac:dyDescent="0.25">
      <c r="A880" s="99"/>
      <c r="B880" s="100"/>
      <c r="C880" s="99"/>
      <c r="D880" s="99"/>
      <c r="E880" s="99"/>
      <c r="F880" s="99"/>
      <c r="G880" s="99"/>
      <c r="H880" s="99"/>
      <c r="I880" s="99"/>
      <c r="J880" s="1123"/>
      <c r="K880" s="1123"/>
      <c r="L880" s="1123"/>
      <c r="M880" s="161"/>
      <c r="N880" s="1123"/>
      <c r="O880" s="161"/>
      <c r="P880" s="1123"/>
      <c r="Q880" s="161"/>
      <c r="R880" s="161"/>
      <c r="S880" s="161"/>
      <c r="T880" s="161"/>
      <c r="U880" s="161"/>
      <c r="V880" s="161"/>
      <c r="W880" s="161"/>
      <c r="X880" s="161"/>
      <c r="Y880" s="161"/>
      <c r="Z880" s="161"/>
    </row>
    <row r="881" spans="1:26" ht="15.75" customHeight="1" x14ac:dyDescent="0.25">
      <c r="A881" s="99"/>
      <c r="B881" s="100"/>
      <c r="C881" s="99"/>
      <c r="D881" s="99"/>
      <c r="E881" s="99"/>
      <c r="F881" s="99"/>
      <c r="G881" s="99"/>
      <c r="H881" s="99"/>
      <c r="I881" s="99"/>
      <c r="J881" s="1123"/>
      <c r="K881" s="1123"/>
      <c r="L881" s="1123"/>
      <c r="M881" s="161"/>
      <c r="N881" s="1123"/>
      <c r="O881" s="161"/>
      <c r="P881" s="1123"/>
      <c r="Q881" s="161"/>
      <c r="R881" s="161"/>
      <c r="S881" s="161"/>
      <c r="T881" s="161"/>
      <c r="U881" s="161"/>
      <c r="V881" s="161"/>
      <c r="W881" s="161"/>
      <c r="X881" s="161"/>
      <c r="Y881" s="161"/>
      <c r="Z881" s="161"/>
    </row>
    <row r="882" spans="1:26" ht="15.75" customHeight="1" x14ac:dyDescent="0.25">
      <c r="A882" s="99"/>
      <c r="B882" s="100"/>
      <c r="C882" s="99"/>
      <c r="D882" s="99"/>
      <c r="E882" s="99"/>
      <c r="F882" s="99"/>
      <c r="G882" s="99"/>
      <c r="H882" s="99"/>
      <c r="I882" s="99"/>
      <c r="J882" s="1123"/>
      <c r="K882" s="1123"/>
      <c r="L882" s="1123"/>
      <c r="M882" s="161"/>
      <c r="N882" s="1123"/>
      <c r="O882" s="161"/>
      <c r="P882" s="1123"/>
      <c r="Q882" s="161"/>
      <c r="R882" s="161"/>
      <c r="S882" s="161"/>
      <c r="T882" s="161"/>
      <c r="U882" s="161"/>
      <c r="V882" s="161"/>
      <c r="W882" s="161"/>
      <c r="X882" s="161"/>
      <c r="Y882" s="161"/>
      <c r="Z882" s="161"/>
    </row>
    <row r="883" spans="1:26" ht="15.75" customHeight="1" x14ac:dyDescent="0.25">
      <c r="A883" s="99"/>
      <c r="B883" s="100"/>
      <c r="C883" s="99"/>
      <c r="D883" s="99"/>
      <c r="E883" s="99"/>
      <c r="F883" s="99"/>
      <c r="G883" s="99"/>
      <c r="H883" s="99"/>
      <c r="I883" s="99"/>
      <c r="J883" s="1123"/>
      <c r="K883" s="1123"/>
      <c r="L883" s="1123"/>
      <c r="M883" s="161"/>
      <c r="N883" s="1123"/>
      <c r="O883" s="161"/>
      <c r="P883" s="1123"/>
      <c r="Q883" s="161"/>
      <c r="R883" s="161"/>
      <c r="S883" s="161"/>
      <c r="T883" s="161"/>
      <c r="U883" s="161"/>
      <c r="V883" s="161"/>
      <c r="W883" s="161"/>
      <c r="X883" s="161"/>
      <c r="Y883" s="161"/>
      <c r="Z883" s="161"/>
    </row>
    <row r="884" spans="1:26" ht="15.75" customHeight="1" x14ac:dyDescent="0.25">
      <c r="A884" s="99"/>
      <c r="B884" s="100"/>
      <c r="C884" s="99"/>
      <c r="D884" s="99"/>
      <c r="E884" s="99"/>
      <c r="F884" s="99"/>
      <c r="G884" s="99"/>
      <c r="H884" s="99"/>
      <c r="I884" s="99"/>
      <c r="J884" s="1123"/>
      <c r="K884" s="1123"/>
      <c r="L884" s="1123"/>
      <c r="M884" s="161"/>
      <c r="N884" s="1123"/>
      <c r="O884" s="161"/>
      <c r="P884" s="1123"/>
      <c r="Q884" s="161"/>
      <c r="R884" s="161"/>
      <c r="S884" s="161"/>
      <c r="T884" s="161"/>
      <c r="U884" s="161"/>
      <c r="V884" s="161"/>
      <c r="W884" s="161"/>
      <c r="X884" s="161"/>
      <c r="Y884" s="161"/>
      <c r="Z884" s="161"/>
    </row>
    <row r="885" spans="1:26" ht="15.75" customHeight="1" x14ac:dyDescent="0.25">
      <c r="A885" s="99"/>
      <c r="B885" s="100"/>
      <c r="C885" s="99"/>
      <c r="D885" s="99"/>
      <c r="E885" s="99"/>
      <c r="F885" s="99"/>
      <c r="G885" s="99"/>
      <c r="H885" s="99"/>
      <c r="I885" s="99"/>
      <c r="J885" s="1123"/>
      <c r="K885" s="1123"/>
      <c r="L885" s="1123"/>
      <c r="M885" s="161"/>
      <c r="N885" s="1123"/>
      <c r="O885" s="161"/>
      <c r="P885" s="1123"/>
      <c r="Q885" s="161"/>
      <c r="R885" s="161"/>
      <c r="S885" s="161"/>
      <c r="T885" s="161"/>
      <c r="U885" s="161"/>
      <c r="V885" s="161"/>
      <c r="W885" s="161"/>
      <c r="X885" s="161"/>
      <c r="Y885" s="161"/>
      <c r="Z885" s="161"/>
    </row>
    <row r="886" spans="1:26" ht="15.75" customHeight="1" x14ac:dyDescent="0.25">
      <c r="A886" s="99"/>
      <c r="B886" s="100"/>
      <c r="C886" s="99"/>
      <c r="D886" s="99"/>
      <c r="E886" s="99"/>
      <c r="F886" s="99"/>
      <c r="G886" s="99"/>
      <c r="H886" s="99"/>
      <c r="I886" s="99"/>
      <c r="J886" s="1123"/>
      <c r="K886" s="1123"/>
      <c r="L886" s="1123"/>
      <c r="M886" s="161"/>
      <c r="N886" s="1123"/>
      <c r="O886" s="161"/>
      <c r="P886" s="1123"/>
      <c r="Q886" s="161"/>
      <c r="R886" s="161"/>
      <c r="S886" s="161"/>
      <c r="T886" s="161"/>
      <c r="U886" s="161"/>
      <c r="V886" s="161"/>
      <c r="W886" s="161"/>
      <c r="X886" s="161"/>
      <c r="Y886" s="161"/>
      <c r="Z886" s="161"/>
    </row>
    <row r="887" spans="1:26" ht="15.75" customHeight="1" x14ac:dyDescent="0.25">
      <c r="A887" s="99"/>
      <c r="B887" s="100"/>
      <c r="C887" s="99"/>
      <c r="D887" s="99"/>
      <c r="E887" s="99"/>
      <c r="F887" s="99"/>
      <c r="G887" s="99"/>
      <c r="H887" s="99"/>
      <c r="I887" s="99"/>
      <c r="J887" s="1123"/>
      <c r="K887" s="1123"/>
      <c r="L887" s="1123"/>
      <c r="M887" s="161"/>
      <c r="N887" s="1123"/>
      <c r="O887" s="161"/>
      <c r="P887" s="1123"/>
      <c r="Q887" s="161"/>
      <c r="R887" s="161"/>
      <c r="S887" s="161"/>
      <c r="T887" s="161"/>
      <c r="U887" s="161"/>
      <c r="V887" s="161"/>
      <c r="W887" s="161"/>
      <c r="X887" s="161"/>
      <c r="Y887" s="161"/>
      <c r="Z887" s="161"/>
    </row>
    <row r="888" spans="1:26" ht="15.75" customHeight="1" x14ac:dyDescent="0.25">
      <c r="A888" s="99"/>
      <c r="B888" s="100"/>
      <c r="C888" s="99"/>
      <c r="D888" s="99"/>
      <c r="E888" s="99"/>
      <c r="F888" s="99"/>
      <c r="G888" s="99"/>
      <c r="H888" s="99"/>
      <c r="I888" s="99"/>
      <c r="J888" s="1123"/>
      <c r="K888" s="1123"/>
      <c r="L888" s="1123"/>
      <c r="M888" s="161"/>
      <c r="N888" s="1123"/>
      <c r="O888" s="161"/>
      <c r="P888" s="1123"/>
      <c r="Q888" s="161"/>
      <c r="R888" s="161"/>
      <c r="S888" s="161"/>
      <c r="T888" s="161"/>
      <c r="U888" s="161"/>
      <c r="V888" s="161"/>
      <c r="W888" s="161"/>
      <c r="X888" s="161"/>
      <c r="Y888" s="161"/>
      <c r="Z888" s="161"/>
    </row>
    <row r="889" spans="1:26" ht="15.75" customHeight="1" x14ac:dyDescent="0.25">
      <c r="A889" s="99"/>
      <c r="B889" s="100"/>
      <c r="C889" s="99"/>
      <c r="D889" s="99"/>
      <c r="E889" s="99"/>
      <c r="F889" s="99"/>
      <c r="G889" s="99"/>
      <c r="H889" s="99"/>
      <c r="I889" s="99"/>
      <c r="J889" s="1123"/>
      <c r="K889" s="1123"/>
      <c r="L889" s="1123"/>
      <c r="M889" s="161"/>
      <c r="N889" s="1123"/>
      <c r="O889" s="161"/>
      <c r="P889" s="1123"/>
      <c r="Q889" s="161"/>
      <c r="R889" s="161"/>
      <c r="S889" s="161"/>
      <c r="T889" s="161"/>
      <c r="U889" s="161"/>
      <c r="V889" s="161"/>
      <c r="W889" s="161"/>
      <c r="X889" s="161"/>
      <c r="Y889" s="161"/>
      <c r="Z889" s="161"/>
    </row>
    <row r="890" spans="1:26" ht="15.75" customHeight="1" x14ac:dyDescent="0.25">
      <c r="A890" s="99"/>
      <c r="B890" s="100"/>
      <c r="C890" s="99"/>
      <c r="D890" s="99"/>
      <c r="E890" s="99"/>
      <c r="F890" s="99"/>
      <c r="G890" s="99"/>
      <c r="H890" s="99"/>
      <c r="I890" s="99"/>
      <c r="J890" s="1123"/>
      <c r="K890" s="1123"/>
      <c r="L890" s="1123"/>
      <c r="M890" s="161"/>
      <c r="N890" s="1123"/>
      <c r="O890" s="161"/>
      <c r="P890" s="1123"/>
      <c r="Q890" s="161"/>
      <c r="R890" s="161"/>
      <c r="S890" s="161"/>
      <c r="T890" s="161"/>
      <c r="U890" s="161"/>
      <c r="V890" s="161"/>
      <c r="W890" s="161"/>
      <c r="X890" s="161"/>
      <c r="Y890" s="161"/>
      <c r="Z890" s="161"/>
    </row>
    <row r="891" spans="1:26" ht="15.75" customHeight="1" x14ac:dyDescent="0.25">
      <c r="A891" s="99"/>
      <c r="B891" s="100"/>
      <c r="C891" s="99"/>
      <c r="D891" s="99"/>
      <c r="E891" s="99"/>
      <c r="F891" s="99"/>
      <c r="G891" s="99"/>
      <c r="H891" s="99"/>
      <c r="I891" s="99"/>
      <c r="J891" s="1123"/>
      <c r="K891" s="1123"/>
      <c r="L891" s="1123"/>
      <c r="M891" s="161"/>
      <c r="N891" s="1123"/>
      <c r="O891" s="161"/>
      <c r="P891" s="1123"/>
      <c r="Q891" s="161"/>
      <c r="R891" s="161"/>
      <c r="S891" s="161"/>
      <c r="T891" s="161"/>
      <c r="U891" s="161"/>
      <c r="V891" s="161"/>
      <c r="W891" s="161"/>
      <c r="X891" s="161"/>
      <c r="Y891" s="161"/>
      <c r="Z891" s="161"/>
    </row>
    <row r="892" spans="1:26" ht="15.75" customHeight="1" x14ac:dyDescent="0.25">
      <c r="A892" s="99"/>
      <c r="B892" s="100"/>
      <c r="C892" s="99"/>
      <c r="D892" s="99"/>
      <c r="E892" s="99"/>
      <c r="F892" s="99"/>
      <c r="G892" s="99"/>
      <c r="H892" s="99"/>
      <c r="I892" s="99"/>
      <c r="J892" s="1123"/>
      <c r="K892" s="1123"/>
      <c r="L892" s="1123"/>
      <c r="M892" s="161"/>
      <c r="N892" s="1123"/>
      <c r="O892" s="161"/>
      <c r="P892" s="1123"/>
      <c r="Q892" s="161"/>
      <c r="R892" s="161"/>
      <c r="S892" s="161"/>
      <c r="T892" s="161"/>
      <c r="U892" s="161"/>
      <c r="V892" s="161"/>
      <c r="W892" s="161"/>
      <c r="X892" s="161"/>
      <c r="Y892" s="161"/>
      <c r="Z892" s="161"/>
    </row>
    <row r="893" spans="1:26" ht="15.75" customHeight="1" x14ac:dyDescent="0.25">
      <c r="A893" s="99"/>
      <c r="B893" s="100"/>
      <c r="C893" s="99"/>
      <c r="D893" s="99"/>
      <c r="E893" s="99"/>
      <c r="F893" s="99"/>
      <c r="G893" s="99"/>
      <c r="H893" s="99"/>
      <c r="I893" s="99"/>
      <c r="J893" s="1123"/>
      <c r="K893" s="1123"/>
      <c r="L893" s="1123"/>
      <c r="M893" s="161"/>
      <c r="N893" s="1123"/>
      <c r="O893" s="161"/>
      <c r="P893" s="1123"/>
      <c r="Q893" s="161"/>
      <c r="R893" s="161"/>
      <c r="S893" s="161"/>
      <c r="T893" s="161"/>
      <c r="U893" s="161"/>
      <c r="V893" s="161"/>
      <c r="W893" s="161"/>
      <c r="X893" s="161"/>
      <c r="Y893" s="161"/>
      <c r="Z893" s="161"/>
    </row>
    <row r="894" spans="1:26" ht="15.75" customHeight="1" x14ac:dyDescent="0.25">
      <c r="A894" s="99"/>
      <c r="B894" s="100"/>
      <c r="C894" s="99"/>
      <c r="D894" s="99"/>
      <c r="E894" s="99"/>
      <c r="F894" s="99"/>
      <c r="G894" s="99"/>
      <c r="H894" s="99"/>
      <c r="I894" s="99"/>
      <c r="J894" s="1123"/>
      <c r="K894" s="1123"/>
      <c r="L894" s="1123"/>
      <c r="M894" s="161"/>
      <c r="N894" s="1123"/>
      <c r="O894" s="161"/>
      <c r="P894" s="1123"/>
      <c r="Q894" s="161"/>
      <c r="R894" s="161"/>
      <c r="S894" s="161"/>
      <c r="T894" s="161"/>
      <c r="U894" s="161"/>
      <c r="V894" s="161"/>
      <c r="W894" s="161"/>
      <c r="X894" s="161"/>
      <c r="Y894" s="161"/>
      <c r="Z894" s="161"/>
    </row>
    <row r="895" spans="1:26" ht="15.75" customHeight="1" x14ac:dyDescent="0.25">
      <c r="A895" s="99"/>
      <c r="B895" s="100"/>
      <c r="C895" s="99"/>
      <c r="D895" s="99"/>
      <c r="E895" s="99"/>
      <c r="F895" s="99"/>
      <c r="G895" s="99"/>
      <c r="H895" s="99"/>
      <c r="I895" s="99"/>
      <c r="J895" s="1123"/>
      <c r="K895" s="1123"/>
      <c r="L895" s="1123"/>
      <c r="M895" s="161"/>
      <c r="N895" s="1123"/>
      <c r="O895" s="161"/>
      <c r="P895" s="1123"/>
      <c r="Q895" s="161"/>
      <c r="R895" s="161"/>
      <c r="S895" s="161"/>
      <c r="T895" s="161"/>
      <c r="U895" s="161"/>
      <c r="V895" s="161"/>
      <c r="W895" s="161"/>
      <c r="X895" s="161"/>
      <c r="Y895" s="161"/>
      <c r="Z895" s="161"/>
    </row>
    <row r="896" spans="1:26" ht="15.75" customHeight="1" x14ac:dyDescent="0.25">
      <c r="A896" s="99"/>
      <c r="B896" s="100"/>
      <c r="C896" s="99"/>
      <c r="D896" s="99"/>
      <c r="E896" s="99"/>
      <c r="F896" s="99"/>
      <c r="G896" s="99"/>
      <c r="H896" s="99"/>
      <c r="I896" s="99"/>
      <c r="J896" s="1123"/>
      <c r="K896" s="1123"/>
      <c r="L896" s="1123"/>
      <c r="M896" s="161"/>
      <c r="N896" s="1123"/>
      <c r="O896" s="161"/>
      <c r="P896" s="1123"/>
      <c r="Q896" s="161"/>
      <c r="R896" s="161"/>
      <c r="S896" s="161"/>
      <c r="T896" s="161"/>
      <c r="U896" s="161"/>
      <c r="V896" s="161"/>
      <c r="W896" s="161"/>
      <c r="X896" s="161"/>
      <c r="Y896" s="161"/>
      <c r="Z896" s="161"/>
    </row>
    <row r="897" spans="1:26" ht="15.75" customHeight="1" x14ac:dyDescent="0.25">
      <c r="A897" s="99"/>
      <c r="B897" s="100"/>
      <c r="C897" s="99"/>
      <c r="D897" s="99"/>
      <c r="E897" s="99"/>
      <c r="F897" s="99"/>
      <c r="G897" s="99"/>
      <c r="H897" s="99"/>
      <c r="I897" s="99"/>
      <c r="J897" s="1123"/>
      <c r="K897" s="1123"/>
      <c r="L897" s="1123"/>
      <c r="M897" s="161"/>
      <c r="N897" s="1123"/>
      <c r="O897" s="161"/>
      <c r="P897" s="1123"/>
      <c r="Q897" s="161"/>
      <c r="R897" s="161"/>
      <c r="S897" s="161"/>
      <c r="T897" s="161"/>
      <c r="U897" s="161"/>
      <c r="V897" s="161"/>
      <c r="W897" s="161"/>
      <c r="X897" s="161"/>
      <c r="Y897" s="161"/>
      <c r="Z897" s="161"/>
    </row>
    <row r="898" spans="1:26" ht="15.75" customHeight="1" x14ac:dyDescent="0.25">
      <c r="A898" s="99"/>
      <c r="B898" s="100"/>
      <c r="C898" s="99"/>
      <c r="D898" s="99"/>
      <c r="E898" s="99"/>
      <c r="F898" s="99"/>
      <c r="G898" s="99"/>
      <c r="H898" s="99"/>
      <c r="I898" s="99"/>
      <c r="J898" s="1123"/>
      <c r="K898" s="1123"/>
      <c r="L898" s="1123"/>
      <c r="M898" s="161"/>
      <c r="N898" s="1123"/>
      <c r="O898" s="161"/>
      <c r="P898" s="1123"/>
      <c r="Q898" s="161"/>
      <c r="R898" s="161"/>
      <c r="S898" s="161"/>
      <c r="T898" s="161"/>
      <c r="U898" s="161"/>
      <c r="V898" s="161"/>
      <c r="W898" s="161"/>
      <c r="X898" s="161"/>
      <c r="Y898" s="161"/>
      <c r="Z898" s="161"/>
    </row>
    <row r="899" spans="1:26" ht="15.75" customHeight="1" x14ac:dyDescent="0.25">
      <c r="A899" s="99"/>
      <c r="B899" s="100"/>
      <c r="C899" s="99"/>
      <c r="D899" s="99"/>
      <c r="E899" s="99"/>
      <c r="F899" s="99"/>
      <c r="G899" s="99"/>
      <c r="H899" s="99"/>
      <c r="I899" s="99"/>
      <c r="J899" s="1123"/>
      <c r="K899" s="1123"/>
      <c r="L899" s="1123"/>
      <c r="M899" s="161"/>
      <c r="N899" s="1123"/>
      <c r="O899" s="161"/>
      <c r="P899" s="1123"/>
      <c r="Q899" s="161"/>
      <c r="R899" s="161"/>
      <c r="S899" s="161"/>
      <c r="T899" s="161"/>
      <c r="U899" s="161"/>
      <c r="V899" s="161"/>
      <c r="W899" s="161"/>
      <c r="X899" s="161"/>
      <c r="Y899" s="161"/>
      <c r="Z899" s="161"/>
    </row>
    <row r="900" spans="1:26" ht="15.75" customHeight="1" x14ac:dyDescent="0.25">
      <c r="A900" s="99"/>
      <c r="B900" s="100"/>
      <c r="C900" s="99"/>
      <c r="D900" s="99"/>
      <c r="E900" s="99"/>
      <c r="F900" s="99"/>
      <c r="G900" s="99"/>
      <c r="H900" s="99"/>
      <c r="I900" s="99"/>
      <c r="J900" s="1123"/>
      <c r="K900" s="1123"/>
      <c r="L900" s="1123"/>
      <c r="M900" s="161"/>
      <c r="N900" s="1123"/>
      <c r="O900" s="161"/>
      <c r="P900" s="1123"/>
      <c r="Q900" s="161"/>
      <c r="R900" s="161"/>
      <c r="S900" s="161"/>
      <c r="T900" s="161"/>
      <c r="U900" s="161"/>
      <c r="V900" s="161"/>
      <c r="W900" s="161"/>
      <c r="X900" s="161"/>
      <c r="Y900" s="161"/>
      <c r="Z900" s="161"/>
    </row>
    <row r="901" spans="1:26" ht="15.75" customHeight="1" x14ac:dyDescent="0.25">
      <c r="A901" s="99"/>
      <c r="B901" s="100"/>
      <c r="C901" s="99"/>
      <c r="D901" s="99"/>
      <c r="E901" s="99"/>
      <c r="F901" s="99"/>
      <c r="G901" s="99"/>
      <c r="H901" s="99"/>
      <c r="I901" s="99"/>
      <c r="J901" s="1123"/>
      <c r="K901" s="1123"/>
      <c r="L901" s="1123"/>
      <c r="M901" s="161"/>
      <c r="N901" s="1123"/>
      <c r="O901" s="161"/>
      <c r="P901" s="1123"/>
      <c r="Q901" s="161"/>
      <c r="R901" s="161"/>
      <c r="S901" s="161"/>
      <c r="T901" s="161"/>
      <c r="U901" s="161"/>
      <c r="V901" s="161"/>
      <c r="W901" s="161"/>
      <c r="X901" s="161"/>
      <c r="Y901" s="161"/>
      <c r="Z901" s="161"/>
    </row>
    <row r="902" spans="1:26" ht="15.75" customHeight="1" x14ac:dyDescent="0.25">
      <c r="A902" s="99"/>
      <c r="B902" s="100"/>
      <c r="C902" s="99"/>
      <c r="D902" s="99"/>
      <c r="E902" s="99"/>
      <c r="F902" s="99"/>
      <c r="G902" s="99"/>
      <c r="H902" s="99"/>
      <c r="I902" s="99"/>
      <c r="J902" s="1123"/>
      <c r="K902" s="1123"/>
      <c r="L902" s="1123"/>
      <c r="M902" s="161"/>
      <c r="N902" s="1123"/>
      <c r="O902" s="161"/>
      <c r="P902" s="1123"/>
      <c r="Q902" s="161"/>
      <c r="R902" s="161"/>
      <c r="S902" s="161"/>
      <c r="T902" s="161"/>
      <c r="U902" s="161"/>
      <c r="V902" s="161"/>
      <c r="W902" s="161"/>
      <c r="X902" s="161"/>
      <c r="Y902" s="161"/>
      <c r="Z902" s="161"/>
    </row>
    <row r="903" spans="1:26" ht="15.75" customHeight="1" x14ac:dyDescent="0.25">
      <c r="A903" s="99"/>
      <c r="B903" s="100"/>
      <c r="C903" s="99"/>
      <c r="D903" s="99"/>
      <c r="E903" s="99"/>
      <c r="F903" s="99"/>
      <c r="G903" s="99"/>
      <c r="H903" s="99"/>
      <c r="I903" s="99"/>
      <c r="J903" s="1123"/>
      <c r="K903" s="1123"/>
      <c r="L903" s="1123"/>
      <c r="M903" s="161"/>
      <c r="N903" s="1123"/>
      <c r="O903" s="161"/>
      <c r="P903" s="1123"/>
      <c r="Q903" s="161"/>
      <c r="R903" s="161"/>
      <c r="S903" s="161"/>
      <c r="T903" s="161"/>
      <c r="U903" s="161"/>
      <c r="V903" s="161"/>
      <c r="W903" s="161"/>
      <c r="X903" s="161"/>
      <c r="Y903" s="161"/>
      <c r="Z903" s="161"/>
    </row>
    <row r="904" spans="1:26" ht="15.75" customHeight="1" x14ac:dyDescent="0.25">
      <c r="A904" s="99"/>
      <c r="B904" s="100"/>
      <c r="C904" s="99"/>
      <c r="D904" s="99"/>
      <c r="E904" s="99"/>
      <c r="F904" s="99"/>
      <c r="G904" s="99"/>
      <c r="H904" s="99"/>
      <c r="I904" s="99"/>
      <c r="J904" s="1123"/>
      <c r="K904" s="1123"/>
      <c r="L904" s="1123"/>
      <c r="M904" s="161"/>
      <c r="N904" s="1123"/>
      <c r="O904" s="161"/>
      <c r="P904" s="1123"/>
      <c r="Q904" s="161"/>
      <c r="R904" s="161"/>
      <c r="S904" s="161"/>
      <c r="T904" s="161"/>
      <c r="U904" s="161"/>
      <c r="V904" s="161"/>
      <c r="W904" s="161"/>
      <c r="X904" s="161"/>
      <c r="Y904" s="161"/>
      <c r="Z904" s="161"/>
    </row>
    <row r="905" spans="1:26" ht="15.75" customHeight="1" x14ac:dyDescent="0.25">
      <c r="A905" s="99"/>
      <c r="B905" s="100"/>
      <c r="C905" s="99"/>
      <c r="D905" s="99"/>
      <c r="E905" s="99"/>
      <c r="F905" s="99"/>
      <c r="G905" s="99"/>
      <c r="H905" s="99"/>
      <c r="I905" s="99"/>
      <c r="J905" s="1123"/>
      <c r="K905" s="1123"/>
      <c r="L905" s="1123"/>
      <c r="M905" s="161"/>
      <c r="N905" s="1123"/>
      <c r="O905" s="161"/>
      <c r="P905" s="1123"/>
      <c r="Q905" s="161"/>
      <c r="R905" s="161"/>
      <c r="S905" s="161"/>
      <c r="T905" s="161"/>
      <c r="U905" s="161"/>
      <c r="V905" s="161"/>
      <c r="W905" s="161"/>
      <c r="X905" s="161"/>
      <c r="Y905" s="161"/>
      <c r="Z905" s="161"/>
    </row>
    <row r="906" spans="1:26" ht="15.75" customHeight="1" x14ac:dyDescent="0.25">
      <c r="A906" s="99"/>
      <c r="B906" s="100"/>
      <c r="C906" s="99"/>
      <c r="D906" s="99"/>
      <c r="E906" s="99"/>
      <c r="F906" s="99"/>
      <c r="G906" s="99"/>
      <c r="H906" s="99"/>
      <c r="I906" s="99"/>
      <c r="J906" s="1123"/>
      <c r="K906" s="1123"/>
      <c r="L906" s="1123"/>
      <c r="M906" s="161"/>
      <c r="N906" s="1123"/>
      <c r="O906" s="161"/>
      <c r="P906" s="1123"/>
      <c r="Q906" s="161"/>
      <c r="R906" s="161"/>
      <c r="S906" s="161"/>
      <c r="T906" s="161"/>
      <c r="U906" s="161"/>
      <c r="V906" s="161"/>
      <c r="W906" s="161"/>
      <c r="X906" s="161"/>
      <c r="Y906" s="161"/>
      <c r="Z906" s="161"/>
    </row>
    <row r="907" spans="1:26" ht="15.75" customHeight="1" x14ac:dyDescent="0.25">
      <c r="A907" s="99"/>
      <c r="B907" s="100"/>
      <c r="C907" s="99"/>
      <c r="D907" s="99"/>
      <c r="E907" s="99"/>
      <c r="F907" s="99"/>
      <c r="G907" s="99"/>
      <c r="H907" s="99"/>
      <c r="I907" s="99"/>
      <c r="J907" s="1123"/>
      <c r="K907" s="1123"/>
      <c r="L907" s="1123"/>
      <c r="M907" s="161"/>
      <c r="N907" s="1123"/>
      <c r="O907" s="161"/>
      <c r="P907" s="1123"/>
      <c r="Q907" s="161"/>
      <c r="R907" s="161"/>
      <c r="S907" s="161"/>
      <c r="T907" s="161"/>
      <c r="U907" s="161"/>
      <c r="V907" s="161"/>
      <c r="W907" s="161"/>
      <c r="X907" s="161"/>
      <c r="Y907" s="161"/>
      <c r="Z907" s="161"/>
    </row>
    <row r="908" spans="1:26" ht="15.75" customHeight="1" x14ac:dyDescent="0.25">
      <c r="A908" s="99"/>
      <c r="B908" s="100"/>
      <c r="C908" s="99"/>
      <c r="D908" s="99"/>
      <c r="E908" s="99"/>
      <c r="F908" s="99"/>
      <c r="G908" s="99"/>
      <c r="H908" s="99"/>
      <c r="I908" s="99"/>
      <c r="J908" s="1123"/>
      <c r="K908" s="1123"/>
      <c r="L908" s="1123"/>
      <c r="M908" s="161"/>
      <c r="N908" s="1123"/>
      <c r="O908" s="161"/>
      <c r="P908" s="1123"/>
      <c r="Q908" s="161"/>
      <c r="R908" s="161"/>
      <c r="S908" s="161"/>
      <c r="T908" s="161"/>
      <c r="U908" s="161"/>
      <c r="V908" s="161"/>
      <c r="W908" s="161"/>
      <c r="X908" s="161"/>
      <c r="Y908" s="161"/>
      <c r="Z908" s="161"/>
    </row>
    <row r="909" spans="1:26" ht="15.75" customHeight="1" x14ac:dyDescent="0.25">
      <c r="A909" s="99"/>
      <c r="B909" s="100"/>
      <c r="C909" s="99"/>
      <c r="D909" s="99"/>
      <c r="E909" s="99"/>
      <c r="F909" s="99"/>
      <c r="G909" s="99"/>
      <c r="H909" s="99"/>
      <c r="I909" s="99"/>
      <c r="J909" s="1123"/>
      <c r="K909" s="1123"/>
      <c r="L909" s="1123"/>
      <c r="M909" s="161"/>
      <c r="N909" s="1123"/>
      <c r="O909" s="161"/>
      <c r="P909" s="1123"/>
      <c r="Q909" s="161"/>
      <c r="R909" s="161"/>
      <c r="S909" s="161"/>
      <c r="T909" s="161"/>
      <c r="U909" s="161"/>
      <c r="V909" s="161"/>
      <c r="W909" s="161"/>
      <c r="X909" s="161"/>
      <c r="Y909" s="161"/>
      <c r="Z909" s="161"/>
    </row>
    <row r="910" spans="1:26" ht="15.75" customHeight="1" x14ac:dyDescent="0.25">
      <c r="A910" s="99"/>
      <c r="B910" s="100"/>
      <c r="C910" s="99"/>
      <c r="D910" s="99"/>
      <c r="E910" s="99"/>
      <c r="F910" s="99"/>
      <c r="G910" s="99"/>
      <c r="H910" s="99"/>
      <c r="I910" s="99"/>
      <c r="J910" s="1123"/>
      <c r="K910" s="1123"/>
      <c r="L910" s="1123"/>
      <c r="M910" s="161"/>
      <c r="N910" s="1123"/>
      <c r="O910" s="161"/>
      <c r="P910" s="1123"/>
      <c r="Q910" s="161"/>
      <c r="R910" s="161"/>
      <c r="S910" s="161"/>
      <c r="T910" s="161"/>
      <c r="U910" s="161"/>
      <c r="V910" s="161"/>
      <c r="W910" s="161"/>
      <c r="X910" s="161"/>
      <c r="Y910" s="161"/>
      <c r="Z910" s="161"/>
    </row>
    <row r="911" spans="1:26" ht="15.75" customHeight="1" x14ac:dyDescent="0.25">
      <c r="A911" s="99"/>
      <c r="B911" s="100"/>
      <c r="C911" s="99"/>
      <c r="D911" s="99"/>
      <c r="E911" s="99"/>
      <c r="F911" s="99"/>
      <c r="G911" s="99"/>
      <c r="H911" s="99"/>
      <c r="I911" s="99"/>
      <c r="J911" s="1123"/>
      <c r="K911" s="1123"/>
      <c r="L911" s="1123"/>
      <c r="M911" s="161"/>
      <c r="N911" s="1123"/>
      <c r="O911" s="161"/>
      <c r="P911" s="1123"/>
      <c r="Q911" s="161"/>
      <c r="R911" s="161"/>
      <c r="S911" s="161"/>
      <c r="T911" s="161"/>
      <c r="U911" s="161"/>
      <c r="V911" s="161"/>
      <c r="W911" s="161"/>
      <c r="X911" s="161"/>
      <c r="Y911" s="161"/>
      <c r="Z911" s="161"/>
    </row>
    <row r="912" spans="1:26" ht="15.75" customHeight="1" x14ac:dyDescent="0.25">
      <c r="A912" s="99"/>
      <c r="B912" s="100"/>
      <c r="C912" s="99"/>
      <c r="D912" s="99"/>
      <c r="E912" s="99"/>
      <c r="F912" s="99"/>
      <c r="G912" s="99"/>
      <c r="H912" s="99"/>
      <c r="I912" s="99"/>
      <c r="J912" s="1123"/>
      <c r="K912" s="1123"/>
      <c r="L912" s="1123"/>
      <c r="M912" s="161"/>
      <c r="N912" s="1123"/>
      <c r="O912" s="161"/>
      <c r="P912" s="1123"/>
      <c r="Q912" s="161"/>
      <c r="R912" s="161"/>
      <c r="S912" s="161"/>
      <c r="T912" s="161"/>
      <c r="U912" s="161"/>
      <c r="V912" s="161"/>
      <c r="W912" s="161"/>
      <c r="X912" s="161"/>
      <c r="Y912" s="161"/>
      <c r="Z912" s="161"/>
    </row>
    <row r="913" spans="1:26" ht="15.75" customHeight="1" x14ac:dyDescent="0.25">
      <c r="A913" s="99"/>
      <c r="B913" s="100"/>
      <c r="C913" s="99"/>
      <c r="D913" s="99"/>
      <c r="E913" s="99"/>
      <c r="F913" s="99"/>
      <c r="G913" s="99"/>
      <c r="H913" s="99"/>
      <c r="I913" s="99"/>
      <c r="J913" s="1123"/>
      <c r="K913" s="1123"/>
      <c r="L913" s="1123"/>
      <c r="M913" s="161"/>
      <c r="N913" s="1123"/>
      <c r="O913" s="161"/>
      <c r="P913" s="1123"/>
      <c r="Q913" s="161"/>
      <c r="R913" s="161"/>
      <c r="S913" s="161"/>
      <c r="T913" s="161"/>
      <c r="U913" s="161"/>
      <c r="V913" s="161"/>
      <c r="W913" s="161"/>
      <c r="X913" s="161"/>
      <c r="Y913" s="161"/>
      <c r="Z913" s="161"/>
    </row>
    <row r="914" spans="1:26" ht="15.75" customHeight="1" x14ac:dyDescent="0.25">
      <c r="A914" s="99"/>
      <c r="B914" s="100"/>
      <c r="C914" s="99"/>
      <c r="D914" s="99"/>
      <c r="E914" s="99"/>
      <c r="F914" s="99"/>
      <c r="G914" s="99"/>
      <c r="H914" s="99"/>
      <c r="I914" s="99"/>
      <c r="J914" s="1123"/>
      <c r="K914" s="1123"/>
      <c r="L914" s="1123"/>
      <c r="M914" s="161"/>
      <c r="N914" s="1123"/>
      <c r="O914" s="161"/>
      <c r="P914" s="1123"/>
      <c r="Q914" s="161"/>
      <c r="R914" s="161"/>
      <c r="S914" s="161"/>
      <c r="T914" s="161"/>
      <c r="U914" s="161"/>
      <c r="V914" s="161"/>
      <c r="W914" s="161"/>
      <c r="X914" s="161"/>
      <c r="Y914" s="161"/>
      <c r="Z914" s="161"/>
    </row>
    <row r="915" spans="1:26" ht="15.75" customHeight="1" x14ac:dyDescent="0.25">
      <c r="A915" s="99"/>
      <c r="B915" s="100"/>
      <c r="C915" s="99"/>
      <c r="D915" s="99"/>
      <c r="E915" s="99"/>
      <c r="F915" s="99"/>
      <c r="G915" s="99"/>
      <c r="H915" s="99"/>
      <c r="I915" s="99"/>
      <c r="J915" s="1123"/>
      <c r="K915" s="1123"/>
      <c r="L915" s="1123"/>
      <c r="M915" s="161"/>
      <c r="N915" s="1123"/>
      <c r="O915" s="161"/>
      <c r="P915" s="1123"/>
      <c r="Q915" s="161"/>
      <c r="R915" s="161"/>
      <c r="S915" s="161"/>
      <c r="T915" s="161"/>
      <c r="U915" s="161"/>
      <c r="V915" s="161"/>
      <c r="W915" s="161"/>
      <c r="X915" s="161"/>
      <c r="Y915" s="161"/>
      <c r="Z915" s="161"/>
    </row>
    <row r="916" spans="1:26" ht="15.75" customHeight="1" x14ac:dyDescent="0.25">
      <c r="A916" s="99"/>
      <c r="B916" s="100"/>
      <c r="C916" s="99"/>
      <c r="D916" s="99"/>
      <c r="E916" s="99"/>
      <c r="F916" s="99"/>
      <c r="G916" s="99"/>
      <c r="H916" s="99"/>
      <c r="I916" s="99"/>
      <c r="J916" s="1123"/>
      <c r="K916" s="1123"/>
      <c r="L916" s="1123"/>
      <c r="M916" s="161"/>
      <c r="N916" s="1123"/>
      <c r="O916" s="161"/>
      <c r="P916" s="1123"/>
      <c r="Q916" s="161"/>
      <c r="R916" s="161"/>
      <c r="S916" s="161"/>
      <c r="T916" s="161"/>
      <c r="U916" s="161"/>
      <c r="V916" s="161"/>
      <c r="W916" s="161"/>
      <c r="X916" s="161"/>
      <c r="Y916" s="161"/>
      <c r="Z916" s="161"/>
    </row>
    <row r="917" spans="1:26" ht="15.75" customHeight="1" x14ac:dyDescent="0.25">
      <c r="A917" s="99"/>
      <c r="B917" s="100"/>
      <c r="C917" s="99"/>
      <c r="D917" s="99"/>
      <c r="E917" s="99"/>
      <c r="F917" s="99"/>
      <c r="G917" s="99"/>
      <c r="H917" s="99"/>
      <c r="I917" s="99"/>
      <c r="J917" s="1123"/>
      <c r="K917" s="1123"/>
      <c r="L917" s="1123"/>
      <c r="M917" s="161"/>
      <c r="N917" s="1123"/>
      <c r="O917" s="161"/>
      <c r="P917" s="1123"/>
      <c r="Q917" s="161"/>
      <c r="R917" s="161"/>
      <c r="S917" s="161"/>
      <c r="T917" s="161"/>
      <c r="U917" s="161"/>
      <c r="V917" s="161"/>
      <c r="W917" s="161"/>
      <c r="X917" s="161"/>
      <c r="Y917" s="161"/>
      <c r="Z917" s="161"/>
    </row>
    <row r="918" spans="1:26" ht="15.75" customHeight="1" x14ac:dyDescent="0.25">
      <c r="A918" s="99"/>
      <c r="B918" s="100"/>
      <c r="C918" s="99"/>
      <c r="D918" s="99"/>
      <c r="E918" s="99"/>
      <c r="F918" s="99"/>
      <c r="G918" s="99"/>
      <c r="H918" s="99"/>
      <c r="I918" s="99"/>
      <c r="J918" s="1123"/>
      <c r="K918" s="1123"/>
      <c r="L918" s="1123"/>
      <c r="M918" s="161"/>
      <c r="N918" s="1123"/>
      <c r="O918" s="161"/>
      <c r="P918" s="1123"/>
      <c r="Q918" s="161"/>
      <c r="R918" s="161"/>
      <c r="S918" s="161"/>
      <c r="T918" s="161"/>
      <c r="U918" s="161"/>
      <c r="V918" s="161"/>
      <c r="W918" s="161"/>
      <c r="X918" s="161"/>
      <c r="Y918" s="161"/>
      <c r="Z918" s="161"/>
    </row>
    <row r="919" spans="1:26" ht="15.75" customHeight="1" x14ac:dyDescent="0.25">
      <c r="A919" s="99"/>
      <c r="B919" s="100"/>
      <c r="C919" s="99"/>
      <c r="D919" s="99"/>
      <c r="E919" s="99"/>
      <c r="F919" s="99"/>
      <c r="G919" s="99"/>
      <c r="H919" s="99"/>
      <c r="I919" s="99"/>
      <c r="J919" s="1123"/>
      <c r="K919" s="1123"/>
      <c r="L919" s="1123"/>
      <c r="M919" s="161"/>
      <c r="N919" s="1123"/>
      <c r="O919" s="161"/>
      <c r="P919" s="1123"/>
      <c r="Q919" s="161"/>
      <c r="R919" s="161"/>
      <c r="S919" s="161"/>
      <c r="T919" s="161"/>
      <c r="U919" s="161"/>
      <c r="V919" s="161"/>
      <c r="W919" s="161"/>
      <c r="X919" s="161"/>
      <c r="Y919" s="161"/>
      <c r="Z919" s="161"/>
    </row>
    <row r="920" spans="1:26" ht="15.75" customHeight="1" x14ac:dyDescent="0.25">
      <c r="A920" s="99"/>
      <c r="B920" s="100"/>
      <c r="C920" s="99"/>
      <c r="D920" s="99"/>
      <c r="E920" s="99"/>
      <c r="F920" s="99"/>
      <c r="G920" s="99"/>
      <c r="H920" s="99"/>
      <c r="I920" s="99"/>
      <c r="J920" s="1123"/>
      <c r="K920" s="1123"/>
      <c r="L920" s="1123"/>
      <c r="M920" s="161"/>
      <c r="N920" s="1123"/>
      <c r="O920" s="161"/>
      <c r="P920" s="1123"/>
      <c r="Q920" s="161"/>
      <c r="R920" s="161"/>
      <c r="S920" s="161"/>
      <c r="T920" s="161"/>
      <c r="U920" s="161"/>
      <c r="V920" s="161"/>
      <c r="W920" s="161"/>
      <c r="X920" s="161"/>
      <c r="Y920" s="161"/>
      <c r="Z920" s="161"/>
    </row>
    <row r="921" spans="1:26" ht="15.75" customHeight="1" x14ac:dyDescent="0.25">
      <c r="A921" s="99"/>
      <c r="B921" s="100"/>
      <c r="C921" s="99"/>
      <c r="D921" s="99"/>
      <c r="E921" s="99"/>
      <c r="F921" s="99"/>
      <c r="G921" s="99"/>
      <c r="H921" s="99"/>
      <c r="I921" s="99"/>
      <c r="J921" s="1123"/>
      <c r="K921" s="1123"/>
      <c r="L921" s="1123"/>
      <c r="M921" s="161"/>
      <c r="N921" s="1123"/>
      <c r="O921" s="161"/>
      <c r="P921" s="1123"/>
      <c r="Q921" s="161"/>
      <c r="R921" s="161"/>
      <c r="S921" s="161"/>
      <c r="T921" s="161"/>
      <c r="U921" s="161"/>
      <c r="V921" s="161"/>
      <c r="W921" s="161"/>
      <c r="X921" s="161"/>
      <c r="Y921" s="161"/>
      <c r="Z921" s="161"/>
    </row>
    <row r="922" spans="1:26" ht="15.75" customHeight="1" x14ac:dyDescent="0.25">
      <c r="A922" s="99"/>
      <c r="B922" s="100"/>
      <c r="C922" s="99"/>
      <c r="D922" s="99"/>
      <c r="E922" s="99"/>
      <c r="F922" s="99"/>
      <c r="G922" s="99"/>
      <c r="H922" s="99"/>
      <c r="I922" s="99"/>
      <c r="J922" s="1123"/>
      <c r="K922" s="1123"/>
      <c r="L922" s="1123"/>
      <c r="M922" s="161"/>
      <c r="N922" s="1123"/>
      <c r="O922" s="161"/>
      <c r="P922" s="1123"/>
      <c r="Q922" s="161"/>
      <c r="R922" s="161"/>
      <c r="S922" s="161"/>
      <c r="T922" s="161"/>
      <c r="U922" s="161"/>
      <c r="V922" s="161"/>
      <c r="W922" s="161"/>
      <c r="X922" s="161"/>
      <c r="Y922" s="161"/>
      <c r="Z922" s="161"/>
    </row>
    <row r="923" spans="1:26" ht="15.75" customHeight="1" x14ac:dyDescent="0.25">
      <c r="A923" s="99"/>
      <c r="B923" s="100"/>
      <c r="C923" s="99"/>
      <c r="D923" s="99"/>
      <c r="E923" s="99"/>
      <c r="F923" s="99"/>
      <c r="G923" s="99"/>
      <c r="H923" s="99"/>
      <c r="I923" s="99"/>
      <c r="J923" s="1123"/>
      <c r="K923" s="1123"/>
      <c r="L923" s="1123"/>
      <c r="M923" s="161"/>
      <c r="N923" s="1123"/>
      <c r="O923" s="161"/>
      <c r="P923" s="1123"/>
      <c r="Q923" s="161"/>
      <c r="R923" s="161"/>
      <c r="S923" s="161"/>
      <c r="T923" s="161"/>
      <c r="U923" s="161"/>
      <c r="V923" s="161"/>
      <c r="W923" s="161"/>
      <c r="X923" s="161"/>
      <c r="Y923" s="161"/>
      <c r="Z923" s="161"/>
    </row>
    <row r="924" spans="1:26" ht="15.75" customHeight="1" x14ac:dyDescent="0.25">
      <c r="A924" s="99"/>
      <c r="B924" s="100"/>
      <c r="C924" s="99"/>
      <c r="D924" s="99"/>
      <c r="E924" s="99"/>
      <c r="F924" s="99"/>
      <c r="G924" s="99"/>
      <c r="H924" s="99"/>
      <c r="I924" s="99"/>
      <c r="J924" s="1123"/>
      <c r="K924" s="1123"/>
      <c r="L924" s="1123"/>
      <c r="M924" s="161"/>
      <c r="N924" s="1123"/>
      <c r="O924" s="161"/>
      <c r="P924" s="1123"/>
      <c r="Q924" s="161"/>
      <c r="R924" s="161"/>
      <c r="S924" s="161"/>
      <c r="T924" s="161"/>
      <c r="U924" s="161"/>
      <c r="V924" s="161"/>
      <c r="W924" s="161"/>
      <c r="X924" s="161"/>
      <c r="Y924" s="161"/>
      <c r="Z924" s="161"/>
    </row>
    <row r="925" spans="1:26" ht="15.75" customHeight="1" x14ac:dyDescent="0.25">
      <c r="A925" s="99"/>
      <c r="B925" s="100"/>
      <c r="C925" s="99"/>
      <c r="D925" s="99"/>
      <c r="E925" s="99"/>
      <c r="F925" s="99"/>
      <c r="G925" s="99"/>
      <c r="H925" s="99"/>
      <c r="I925" s="99"/>
      <c r="J925" s="1123"/>
      <c r="K925" s="1123"/>
      <c r="L925" s="1123"/>
      <c r="M925" s="161"/>
      <c r="N925" s="1123"/>
      <c r="O925" s="161"/>
      <c r="P925" s="1123"/>
      <c r="Q925" s="161"/>
      <c r="R925" s="161"/>
      <c r="S925" s="161"/>
      <c r="T925" s="161"/>
      <c r="U925" s="161"/>
      <c r="V925" s="161"/>
      <c r="W925" s="161"/>
      <c r="X925" s="161"/>
      <c r="Y925" s="161"/>
      <c r="Z925" s="161"/>
    </row>
    <row r="926" spans="1:26" ht="15.75" customHeight="1" x14ac:dyDescent="0.25">
      <c r="A926" s="99"/>
      <c r="B926" s="100"/>
      <c r="C926" s="99"/>
      <c r="D926" s="99"/>
      <c r="E926" s="99"/>
      <c r="F926" s="99"/>
      <c r="G926" s="99"/>
      <c r="H926" s="99"/>
      <c r="I926" s="99"/>
      <c r="J926" s="1123"/>
      <c r="K926" s="1123"/>
      <c r="L926" s="1123"/>
      <c r="M926" s="161"/>
      <c r="N926" s="1123"/>
      <c r="O926" s="161"/>
      <c r="P926" s="1123"/>
      <c r="Q926" s="161"/>
      <c r="R926" s="161"/>
      <c r="S926" s="161"/>
      <c r="T926" s="161"/>
      <c r="U926" s="161"/>
      <c r="V926" s="161"/>
      <c r="W926" s="161"/>
      <c r="X926" s="161"/>
      <c r="Y926" s="161"/>
      <c r="Z926" s="161"/>
    </row>
    <row r="927" spans="1:26" ht="15.75" customHeight="1" x14ac:dyDescent="0.25">
      <c r="A927" s="99"/>
      <c r="B927" s="100"/>
      <c r="C927" s="99"/>
      <c r="D927" s="99"/>
      <c r="E927" s="99"/>
      <c r="F927" s="99"/>
      <c r="G927" s="99"/>
      <c r="H927" s="99"/>
      <c r="I927" s="99"/>
      <c r="J927" s="1123"/>
      <c r="K927" s="1123"/>
      <c r="L927" s="1123"/>
      <c r="M927" s="161"/>
      <c r="N927" s="1123"/>
      <c r="O927" s="161"/>
      <c r="P927" s="1123"/>
      <c r="Q927" s="161"/>
      <c r="R927" s="161"/>
      <c r="S927" s="161"/>
      <c r="T927" s="161"/>
      <c r="U927" s="161"/>
      <c r="V927" s="161"/>
      <c r="W927" s="161"/>
      <c r="X927" s="161"/>
      <c r="Y927" s="161"/>
      <c r="Z927" s="161"/>
    </row>
    <row r="928" spans="1:26" ht="15.75" customHeight="1" x14ac:dyDescent="0.25">
      <c r="A928" s="99"/>
      <c r="B928" s="100"/>
      <c r="C928" s="99"/>
      <c r="D928" s="99"/>
      <c r="E928" s="99"/>
      <c r="F928" s="99"/>
      <c r="G928" s="99"/>
      <c r="H928" s="99"/>
      <c r="I928" s="99"/>
      <c r="J928" s="1123"/>
      <c r="K928" s="1123"/>
      <c r="L928" s="1123"/>
      <c r="M928" s="161"/>
      <c r="N928" s="1123"/>
      <c r="O928" s="161"/>
      <c r="P928" s="1123"/>
      <c r="Q928" s="161"/>
      <c r="R928" s="161"/>
      <c r="S928" s="161"/>
      <c r="T928" s="161"/>
      <c r="U928" s="161"/>
      <c r="V928" s="161"/>
      <c r="W928" s="161"/>
      <c r="X928" s="161"/>
      <c r="Y928" s="161"/>
      <c r="Z928" s="161"/>
    </row>
    <row r="929" spans="1:26" ht="15.75" customHeight="1" x14ac:dyDescent="0.25">
      <c r="A929" s="99"/>
      <c r="B929" s="100"/>
      <c r="C929" s="99"/>
      <c r="D929" s="99"/>
      <c r="E929" s="99"/>
      <c r="F929" s="99"/>
      <c r="G929" s="99"/>
      <c r="H929" s="99"/>
      <c r="I929" s="99"/>
      <c r="J929" s="1123"/>
      <c r="K929" s="1123"/>
      <c r="L929" s="1123"/>
      <c r="M929" s="161"/>
      <c r="N929" s="1123"/>
      <c r="O929" s="161"/>
      <c r="P929" s="1123"/>
      <c r="Q929" s="161"/>
      <c r="R929" s="161"/>
      <c r="S929" s="161"/>
      <c r="T929" s="161"/>
      <c r="U929" s="161"/>
      <c r="V929" s="161"/>
      <c r="W929" s="161"/>
      <c r="X929" s="161"/>
      <c r="Y929" s="161"/>
      <c r="Z929" s="161"/>
    </row>
    <row r="930" spans="1:26" ht="15.75" customHeight="1" x14ac:dyDescent="0.25">
      <c r="A930" s="99"/>
      <c r="B930" s="100"/>
      <c r="C930" s="99"/>
      <c r="D930" s="99"/>
      <c r="E930" s="99"/>
      <c r="F930" s="99"/>
      <c r="G930" s="99"/>
      <c r="H930" s="99"/>
      <c r="I930" s="99"/>
      <c r="J930" s="1123"/>
      <c r="K930" s="1123"/>
      <c r="L930" s="1123"/>
      <c r="M930" s="161"/>
      <c r="N930" s="1123"/>
      <c r="O930" s="161"/>
      <c r="P930" s="1123"/>
      <c r="Q930" s="161"/>
      <c r="R930" s="161"/>
      <c r="S930" s="161"/>
      <c r="T930" s="161"/>
      <c r="U930" s="161"/>
      <c r="V930" s="161"/>
      <c r="W930" s="161"/>
      <c r="X930" s="161"/>
      <c r="Y930" s="161"/>
      <c r="Z930" s="161"/>
    </row>
    <row r="931" spans="1:26" ht="15.75" customHeight="1" x14ac:dyDescent="0.25">
      <c r="A931" s="99"/>
      <c r="B931" s="100"/>
      <c r="C931" s="99"/>
      <c r="D931" s="99"/>
      <c r="E931" s="99"/>
      <c r="F931" s="99"/>
      <c r="G931" s="99"/>
      <c r="H931" s="99"/>
      <c r="I931" s="99"/>
      <c r="J931" s="1123"/>
      <c r="K931" s="1123"/>
      <c r="L931" s="1123"/>
      <c r="M931" s="161"/>
      <c r="N931" s="1123"/>
      <c r="O931" s="161"/>
      <c r="P931" s="1123"/>
      <c r="Q931" s="161"/>
      <c r="R931" s="161"/>
      <c r="S931" s="161"/>
      <c r="T931" s="161"/>
      <c r="U931" s="161"/>
      <c r="V931" s="161"/>
      <c r="W931" s="161"/>
      <c r="X931" s="161"/>
      <c r="Y931" s="161"/>
      <c r="Z931" s="161"/>
    </row>
    <row r="932" spans="1:26" ht="15.75" customHeight="1" x14ac:dyDescent="0.25">
      <c r="A932" s="99"/>
      <c r="B932" s="100"/>
      <c r="C932" s="99"/>
      <c r="D932" s="99"/>
      <c r="E932" s="99"/>
      <c r="F932" s="99"/>
      <c r="G932" s="99"/>
      <c r="H932" s="99"/>
      <c r="I932" s="99"/>
      <c r="J932" s="1123"/>
      <c r="K932" s="1123"/>
      <c r="L932" s="1123"/>
      <c r="M932" s="161"/>
      <c r="N932" s="1123"/>
      <c r="O932" s="161"/>
      <c r="P932" s="1123"/>
      <c r="Q932" s="161"/>
      <c r="R932" s="161"/>
      <c r="S932" s="161"/>
      <c r="T932" s="161"/>
      <c r="U932" s="161"/>
      <c r="V932" s="161"/>
      <c r="W932" s="161"/>
      <c r="X932" s="161"/>
      <c r="Y932" s="161"/>
      <c r="Z932" s="161"/>
    </row>
    <row r="933" spans="1:26" ht="15.75" customHeight="1" x14ac:dyDescent="0.25">
      <c r="A933" s="99"/>
      <c r="B933" s="100"/>
      <c r="C933" s="99"/>
      <c r="D933" s="99"/>
      <c r="E933" s="99"/>
      <c r="F933" s="99"/>
      <c r="G933" s="99"/>
      <c r="H933" s="99"/>
      <c r="I933" s="99"/>
      <c r="J933" s="1123"/>
      <c r="K933" s="1123"/>
      <c r="L933" s="1123"/>
      <c r="M933" s="161"/>
      <c r="N933" s="1123"/>
      <c r="O933" s="161"/>
      <c r="P933" s="1123"/>
      <c r="Q933" s="161"/>
      <c r="R933" s="161"/>
      <c r="S933" s="161"/>
      <c r="T933" s="161"/>
      <c r="U933" s="161"/>
      <c r="V933" s="161"/>
      <c r="W933" s="161"/>
      <c r="X933" s="161"/>
      <c r="Y933" s="161"/>
      <c r="Z933" s="161"/>
    </row>
    <row r="934" spans="1:26" ht="15.75" customHeight="1" x14ac:dyDescent="0.25">
      <c r="A934" s="99"/>
      <c r="B934" s="100"/>
      <c r="C934" s="99"/>
      <c r="D934" s="99"/>
      <c r="E934" s="99"/>
      <c r="F934" s="99"/>
      <c r="G934" s="99"/>
      <c r="H934" s="99"/>
      <c r="I934" s="99"/>
      <c r="J934" s="1123"/>
      <c r="K934" s="1123"/>
      <c r="L934" s="1123"/>
      <c r="M934" s="161"/>
      <c r="N934" s="1123"/>
      <c r="O934" s="161"/>
      <c r="P934" s="1123"/>
      <c r="Q934" s="161"/>
      <c r="R934" s="161"/>
      <c r="S934" s="161"/>
      <c r="T934" s="161"/>
      <c r="U934" s="161"/>
      <c r="V934" s="161"/>
      <c r="W934" s="161"/>
      <c r="X934" s="161"/>
      <c r="Y934" s="161"/>
      <c r="Z934" s="161"/>
    </row>
    <row r="935" spans="1:26" ht="15.75" customHeight="1" x14ac:dyDescent="0.25">
      <c r="A935" s="99"/>
      <c r="B935" s="100"/>
      <c r="C935" s="99"/>
      <c r="D935" s="99"/>
      <c r="E935" s="99"/>
      <c r="F935" s="99"/>
      <c r="G935" s="99"/>
      <c r="H935" s="99"/>
      <c r="I935" s="99"/>
      <c r="J935" s="1123"/>
      <c r="K935" s="1123"/>
      <c r="L935" s="1123"/>
      <c r="M935" s="161"/>
      <c r="N935" s="1123"/>
      <c r="O935" s="161"/>
      <c r="P935" s="1123"/>
      <c r="Q935" s="161"/>
      <c r="R935" s="161"/>
      <c r="S935" s="161"/>
      <c r="T935" s="161"/>
      <c r="U935" s="161"/>
      <c r="V935" s="161"/>
      <c r="W935" s="161"/>
      <c r="X935" s="161"/>
      <c r="Y935" s="161"/>
      <c r="Z935" s="161"/>
    </row>
    <row r="936" spans="1:26" ht="15.75" customHeight="1" x14ac:dyDescent="0.25">
      <c r="A936" s="99"/>
      <c r="B936" s="100"/>
      <c r="C936" s="99"/>
      <c r="D936" s="99"/>
      <c r="E936" s="99"/>
      <c r="F936" s="99"/>
      <c r="G936" s="99"/>
      <c r="H936" s="99"/>
      <c r="I936" s="99"/>
      <c r="J936" s="1123"/>
      <c r="K936" s="1123"/>
      <c r="L936" s="1123"/>
      <c r="M936" s="161"/>
      <c r="N936" s="1123"/>
      <c r="O936" s="161"/>
      <c r="P936" s="1123"/>
      <c r="Q936" s="161"/>
      <c r="R936" s="161"/>
      <c r="S936" s="161"/>
      <c r="T936" s="161"/>
      <c r="U936" s="161"/>
      <c r="V936" s="161"/>
      <c r="W936" s="161"/>
      <c r="X936" s="161"/>
      <c r="Y936" s="161"/>
      <c r="Z936" s="161"/>
    </row>
    <row r="937" spans="1:26" ht="15.75" customHeight="1" x14ac:dyDescent="0.25">
      <c r="A937" s="99"/>
      <c r="B937" s="100"/>
      <c r="C937" s="99"/>
      <c r="D937" s="99"/>
      <c r="E937" s="99"/>
      <c r="F937" s="99"/>
      <c r="G937" s="99"/>
      <c r="H937" s="99"/>
      <c r="I937" s="99"/>
      <c r="J937" s="1123"/>
      <c r="K937" s="1123"/>
      <c r="L937" s="1123"/>
      <c r="M937" s="161"/>
      <c r="N937" s="1123"/>
      <c r="O937" s="161"/>
      <c r="P937" s="1123"/>
      <c r="Q937" s="161"/>
      <c r="R937" s="161"/>
      <c r="S937" s="161"/>
      <c r="T937" s="161"/>
      <c r="U937" s="161"/>
      <c r="V937" s="161"/>
      <c r="W937" s="161"/>
      <c r="X937" s="161"/>
      <c r="Y937" s="161"/>
      <c r="Z937" s="161"/>
    </row>
    <row r="938" spans="1:26" ht="15.75" customHeight="1" x14ac:dyDescent="0.25">
      <c r="A938" s="99"/>
      <c r="B938" s="100"/>
      <c r="C938" s="99"/>
      <c r="D938" s="99"/>
      <c r="E938" s="99"/>
      <c r="F938" s="99"/>
      <c r="G938" s="99"/>
      <c r="H938" s="99"/>
      <c r="I938" s="99"/>
      <c r="J938" s="1123"/>
      <c r="K938" s="1123"/>
      <c r="L938" s="1123"/>
      <c r="M938" s="161"/>
      <c r="N938" s="1123"/>
      <c r="O938" s="161"/>
      <c r="P938" s="1123"/>
      <c r="Q938" s="161"/>
      <c r="R938" s="161"/>
      <c r="S938" s="161"/>
      <c r="T938" s="161"/>
      <c r="U938" s="161"/>
      <c r="V938" s="161"/>
      <c r="W938" s="161"/>
      <c r="X938" s="161"/>
      <c r="Y938" s="161"/>
      <c r="Z938" s="161"/>
    </row>
    <row r="939" spans="1:26" ht="15.75" customHeight="1" x14ac:dyDescent="0.25">
      <c r="A939" s="99"/>
      <c r="B939" s="100"/>
      <c r="C939" s="99"/>
      <c r="D939" s="99"/>
      <c r="E939" s="99"/>
      <c r="F939" s="99"/>
      <c r="G939" s="99"/>
      <c r="H939" s="99"/>
      <c r="I939" s="99"/>
      <c r="J939" s="1123"/>
      <c r="K939" s="1123"/>
      <c r="L939" s="1123"/>
      <c r="M939" s="161"/>
      <c r="N939" s="1123"/>
      <c r="O939" s="161"/>
      <c r="P939" s="1123"/>
      <c r="Q939" s="161"/>
      <c r="R939" s="161"/>
      <c r="S939" s="161"/>
      <c r="T939" s="161"/>
      <c r="U939" s="161"/>
      <c r="V939" s="161"/>
      <c r="W939" s="161"/>
      <c r="X939" s="161"/>
      <c r="Y939" s="161"/>
      <c r="Z939" s="161"/>
    </row>
    <row r="940" spans="1:26" ht="15.75" customHeight="1" x14ac:dyDescent="0.25">
      <c r="A940" s="99"/>
      <c r="B940" s="100"/>
      <c r="C940" s="99"/>
      <c r="D940" s="99"/>
      <c r="E940" s="99"/>
      <c r="F940" s="99"/>
      <c r="G940" s="99"/>
      <c r="H940" s="99"/>
      <c r="I940" s="99"/>
      <c r="J940" s="1123"/>
      <c r="K940" s="1123"/>
      <c r="L940" s="1123"/>
      <c r="M940" s="161"/>
      <c r="N940" s="1123"/>
      <c r="O940" s="161"/>
      <c r="P940" s="1123"/>
      <c r="Q940" s="161"/>
      <c r="R940" s="161"/>
      <c r="S940" s="161"/>
      <c r="T940" s="161"/>
      <c r="U940" s="161"/>
      <c r="V940" s="161"/>
      <c r="W940" s="161"/>
      <c r="X940" s="161"/>
      <c r="Y940" s="161"/>
      <c r="Z940" s="161"/>
    </row>
    <row r="941" spans="1:26" ht="15.75" customHeight="1" x14ac:dyDescent="0.25">
      <c r="A941" s="99"/>
      <c r="B941" s="100"/>
      <c r="C941" s="99"/>
      <c r="D941" s="99"/>
      <c r="E941" s="99"/>
      <c r="F941" s="99"/>
      <c r="G941" s="99"/>
      <c r="H941" s="99"/>
      <c r="I941" s="99"/>
      <c r="J941" s="1123"/>
      <c r="K941" s="1123"/>
      <c r="L941" s="1123"/>
      <c r="M941" s="161"/>
      <c r="N941" s="1123"/>
      <c r="O941" s="161"/>
      <c r="P941" s="1123"/>
      <c r="Q941" s="161"/>
      <c r="R941" s="161"/>
      <c r="S941" s="161"/>
      <c r="T941" s="161"/>
      <c r="U941" s="161"/>
      <c r="V941" s="161"/>
      <c r="W941" s="161"/>
      <c r="X941" s="161"/>
      <c r="Y941" s="161"/>
      <c r="Z941" s="161"/>
    </row>
    <row r="942" spans="1:26" ht="15.75" customHeight="1" x14ac:dyDescent="0.25">
      <c r="A942" s="99"/>
      <c r="B942" s="100"/>
      <c r="C942" s="99"/>
      <c r="D942" s="99"/>
      <c r="E942" s="99"/>
      <c r="F942" s="99"/>
      <c r="G942" s="99"/>
      <c r="H942" s="99"/>
      <c r="I942" s="99"/>
      <c r="J942" s="1123"/>
      <c r="K942" s="1123"/>
      <c r="L942" s="1123"/>
      <c r="M942" s="161"/>
      <c r="N942" s="1123"/>
      <c r="O942" s="161"/>
      <c r="P942" s="1123"/>
      <c r="Q942" s="161"/>
      <c r="R942" s="161"/>
      <c r="S942" s="161"/>
      <c r="T942" s="161"/>
      <c r="U942" s="161"/>
      <c r="V942" s="161"/>
      <c r="W942" s="161"/>
      <c r="X942" s="161"/>
      <c r="Y942" s="161"/>
      <c r="Z942" s="161"/>
    </row>
    <row r="943" spans="1:26" ht="15.75" customHeight="1" x14ac:dyDescent="0.25">
      <c r="A943" s="99"/>
      <c r="B943" s="100"/>
      <c r="C943" s="99"/>
      <c r="D943" s="99"/>
      <c r="E943" s="99"/>
      <c r="F943" s="99"/>
      <c r="G943" s="99"/>
      <c r="H943" s="99"/>
      <c r="I943" s="99"/>
      <c r="J943" s="1123"/>
      <c r="K943" s="1123"/>
      <c r="L943" s="1123"/>
      <c r="M943" s="161"/>
      <c r="N943" s="1123"/>
      <c r="O943" s="161"/>
      <c r="P943" s="1123"/>
      <c r="Q943" s="161"/>
      <c r="R943" s="161"/>
      <c r="S943" s="161"/>
      <c r="T943" s="161"/>
      <c r="U943" s="161"/>
      <c r="V943" s="161"/>
      <c r="W943" s="161"/>
      <c r="X943" s="161"/>
      <c r="Y943" s="161"/>
      <c r="Z943" s="161"/>
    </row>
    <row r="944" spans="1:26" ht="15.75" customHeight="1" x14ac:dyDescent="0.25">
      <c r="A944" s="99"/>
      <c r="B944" s="100"/>
      <c r="C944" s="99"/>
      <c r="D944" s="99"/>
      <c r="E944" s="99"/>
      <c r="F944" s="99"/>
      <c r="G944" s="99"/>
      <c r="H944" s="99"/>
      <c r="I944" s="99"/>
      <c r="J944" s="1123"/>
      <c r="K944" s="1123"/>
      <c r="L944" s="1123"/>
      <c r="M944" s="161"/>
      <c r="N944" s="1123"/>
      <c r="O944" s="161"/>
      <c r="P944" s="1123"/>
      <c r="Q944" s="161"/>
      <c r="R944" s="161"/>
      <c r="S944" s="161"/>
      <c r="T944" s="161"/>
      <c r="U944" s="161"/>
      <c r="V944" s="161"/>
      <c r="W944" s="161"/>
      <c r="X944" s="161"/>
      <c r="Y944" s="161"/>
      <c r="Z944" s="161"/>
    </row>
    <row r="945" spans="1:26" ht="15.75" customHeight="1" x14ac:dyDescent="0.25">
      <c r="A945" s="99"/>
      <c r="B945" s="100"/>
      <c r="C945" s="99"/>
      <c r="D945" s="99"/>
      <c r="E945" s="99"/>
      <c r="F945" s="99"/>
      <c r="G945" s="99"/>
      <c r="H945" s="99"/>
      <c r="I945" s="99"/>
      <c r="J945" s="1123"/>
      <c r="K945" s="1123"/>
      <c r="L945" s="1123"/>
      <c r="M945" s="161"/>
      <c r="N945" s="1123"/>
      <c r="O945" s="161"/>
      <c r="P945" s="1123"/>
      <c r="Q945" s="161"/>
      <c r="R945" s="161"/>
      <c r="S945" s="161"/>
      <c r="T945" s="161"/>
      <c r="U945" s="161"/>
      <c r="V945" s="161"/>
      <c r="W945" s="161"/>
      <c r="X945" s="161"/>
      <c r="Y945" s="161"/>
      <c r="Z945" s="161"/>
    </row>
    <row r="946" spans="1:26" ht="15.75" customHeight="1" x14ac:dyDescent="0.25">
      <c r="A946" s="99"/>
      <c r="B946" s="100"/>
      <c r="C946" s="99"/>
      <c r="D946" s="99"/>
      <c r="E946" s="99"/>
      <c r="F946" s="99"/>
      <c r="G946" s="99"/>
      <c r="H946" s="99"/>
      <c r="I946" s="99"/>
      <c r="J946" s="1123"/>
      <c r="K946" s="1123"/>
      <c r="L946" s="1123"/>
      <c r="M946" s="161"/>
      <c r="N946" s="1123"/>
      <c r="O946" s="161"/>
      <c r="P946" s="1123"/>
      <c r="Q946" s="161"/>
      <c r="R946" s="161"/>
      <c r="S946" s="161"/>
      <c r="T946" s="161"/>
      <c r="U946" s="161"/>
      <c r="V946" s="161"/>
      <c r="W946" s="161"/>
      <c r="X946" s="161"/>
      <c r="Y946" s="161"/>
      <c r="Z946" s="161"/>
    </row>
    <row r="947" spans="1:26" ht="15.75" customHeight="1" x14ac:dyDescent="0.25">
      <c r="A947" s="99"/>
      <c r="B947" s="100"/>
      <c r="C947" s="99"/>
      <c r="D947" s="99"/>
      <c r="E947" s="99"/>
      <c r="F947" s="99"/>
      <c r="G947" s="99"/>
      <c r="H947" s="99"/>
      <c r="I947" s="99"/>
      <c r="J947" s="1123"/>
      <c r="K947" s="1123"/>
      <c r="L947" s="1123"/>
      <c r="M947" s="161"/>
      <c r="N947" s="1123"/>
      <c r="O947" s="161"/>
      <c r="P947" s="1123"/>
      <c r="Q947" s="161"/>
      <c r="R947" s="161"/>
      <c r="S947" s="161"/>
      <c r="T947" s="161"/>
      <c r="U947" s="161"/>
      <c r="V947" s="161"/>
      <c r="W947" s="161"/>
      <c r="X947" s="161"/>
      <c r="Y947" s="161"/>
      <c r="Z947" s="161"/>
    </row>
    <row r="948" spans="1:26" ht="15.75" customHeight="1" x14ac:dyDescent="0.25">
      <c r="A948" s="99"/>
      <c r="B948" s="100"/>
      <c r="C948" s="99"/>
      <c r="D948" s="99"/>
      <c r="E948" s="99"/>
      <c r="F948" s="99"/>
      <c r="G948" s="99"/>
      <c r="H948" s="99"/>
      <c r="I948" s="99"/>
      <c r="J948" s="1123"/>
      <c r="K948" s="1123"/>
      <c r="L948" s="1123"/>
      <c r="M948" s="161"/>
      <c r="N948" s="1123"/>
      <c r="O948" s="161"/>
      <c r="P948" s="1123"/>
      <c r="Q948" s="161"/>
      <c r="R948" s="161"/>
      <c r="S948" s="161"/>
      <c r="T948" s="161"/>
      <c r="U948" s="161"/>
      <c r="V948" s="161"/>
      <c r="W948" s="161"/>
      <c r="X948" s="161"/>
      <c r="Y948" s="161"/>
      <c r="Z948" s="161"/>
    </row>
    <row r="949" spans="1:26" ht="15.75" customHeight="1" x14ac:dyDescent="0.25">
      <c r="A949" s="99"/>
      <c r="B949" s="100"/>
      <c r="C949" s="99"/>
      <c r="D949" s="99"/>
      <c r="E949" s="99"/>
      <c r="F949" s="99"/>
      <c r="G949" s="99"/>
      <c r="H949" s="99"/>
      <c r="I949" s="99"/>
      <c r="J949" s="1123"/>
      <c r="K949" s="1123"/>
      <c r="L949" s="1123"/>
      <c r="M949" s="161"/>
      <c r="N949" s="1123"/>
      <c r="O949" s="161"/>
      <c r="P949" s="1123"/>
      <c r="Q949" s="161"/>
      <c r="R949" s="161"/>
      <c r="S949" s="161"/>
      <c r="T949" s="161"/>
      <c r="U949" s="161"/>
      <c r="V949" s="161"/>
      <c r="W949" s="161"/>
      <c r="X949" s="161"/>
      <c r="Y949" s="161"/>
      <c r="Z949" s="161"/>
    </row>
    <row r="950" spans="1:26" ht="15.75" customHeight="1" x14ac:dyDescent="0.25">
      <c r="A950" s="99"/>
      <c r="B950" s="100"/>
      <c r="C950" s="99"/>
      <c r="D950" s="99"/>
      <c r="E950" s="99"/>
      <c r="F950" s="99"/>
      <c r="G950" s="99"/>
      <c r="H950" s="99"/>
      <c r="I950" s="99"/>
      <c r="J950" s="1123"/>
      <c r="K950" s="1123"/>
      <c r="L950" s="1123"/>
      <c r="M950" s="161"/>
      <c r="N950" s="1123"/>
      <c r="O950" s="161"/>
      <c r="P950" s="1123"/>
      <c r="Q950" s="161"/>
      <c r="R950" s="161"/>
      <c r="S950" s="161"/>
      <c r="T950" s="161"/>
      <c r="U950" s="161"/>
      <c r="V950" s="161"/>
      <c r="W950" s="161"/>
      <c r="X950" s="161"/>
      <c r="Y950" s="161"/>
      <c r="Z950" s="161"/>
    </row>
    <row r="951" spans="1:26" ht="15.75" customHeight="1" x14ac:dyDescent="0.25">
      <c r="A951" s="99"/>
      <c r="B951" s="100"/>
      <c r="C951" s="99"/>
      <c r="D951" s="99"/>
      <c r="E951" s="99"/>
      <c r="F951" s="99"/>
      <c r="G951" s="99"/>
      <c r="H951" s="99"/>
      <c r="I951" s="99"/>
      <c r="J951" s="1123"/>
      <c r="K951" s="1123"/>
      <c r="L951" s="1123"/>
      <c r="M951" s="161"/>
      <c r="N951" s="1123"/>
      <c r="O951" s="161"/>
      <c r="P951" s="1123"/>
      <c r="Q951" s="161"/>
      <c r="R951" s="161"/>
      <c r="S951" s="161"/>
      <c r="T951" s="161"/>
      <c r="U951" s="161"/>
      <c r="V951" s="161"/>
      <c r="W951" s="161"/>
      <c r="X951" s="161"/>
      <c r="Y951" s="161"/>
      <c r="Z951" s="161"/>
    </row>
    <row r="952" spans="1:26" ht="15.75" customHeight="1" x14ac:dyDescent="0.25">
      <c r="A952" s="99"/>
      <c r="B952" s="100"/>
      <c r="C952" s="99"/>
      <c r="D952" s="99"/>
      <c r="E952" s="99"/>
      <c r="F952" s="99"/>
      <c r="G952" s="99"/>
      <c r="H952" s="99"/>
      <c r="I952" s="99"/>
      <c r="J952" s="1123"/>
      <c r="K952" s="1123"/>
      <c r="L952" s="1123"/>
      <c r="M952" s="161"/>
      <c r="N952" s="1123"/>
      <c r="O952" s="161"/>
      <c r="P952" s="1123"/>
      <c r="Q952" s="161"/>
      <c r="R952" s="161"/>
      <c r="S952" s="161"/>
      <c r="T952" s="161"/>
      <c r="U952" s="161"/>
      <c r="V952" s="161"/>
      <c r="W952" s="161"/>
      <c r="X952" s="161"/>
      <c r="Y952" s="161"/>
      <c r="Z952" s="161"/>
    </row>
    <row r="953" spans="1:26" ht="15.75" customHeight="1" x14ac:dyDescent="0.25">
      <c r="A953" s="99"/>
      <c r="B953" s="100"/>
      <c r="C953" s="99"/>
      <c r="D953" s="99"/>
      <c r="E953" s="99"/>
      <c r="F953" s="99"/>
      <c r="G953" s="99"/>
      <c r="H953" s="99"/>
      <c r="I953" s="99"/>
      <c r="J953" s="1123"/>
      <c r="K953" s="1123"/>
      <c r="L953" s="1123"/>
      <c r="M953" s="161"/>
      <c r="N953" s="1123"/>
      <c r="O953" s="161"/>
      <c r="P953" s="1123"/>
      <c r="Q953" s="161"/>
      <c r="R953" s="161"/>
      <c r="S953" s="161"/>
      <c r="T953" s="161"/>
      <c r="U953" s="161"/>
      <c r="V953" s="161"/>
      <c r="W953" s="161"/>
      <c r="X953" s="161"/>
      <c r="Y953" s="161"/>
      <c r="Z953" s="161"/>
    </row>
    <row r="954" spans="1:26" ht="15.75" customHeight="1" x14ac:dyDescent="0.25">
      <c r="A954" s="99"/>
      <c r="B954" s="100"/>
      <c r="C954" s="99"/>
      <c r="D954" s="99"/>
      <c r="E954" s="99"/>
      <c r="F954" s="99"/>
      <c r="G954" s="99"/>
      <c r="H954" s="99"/>
      <c r="I954" s="99"/>
      <c r="J954" s="1123"/>
      <c r="K954" s="1123"/>
      <c r="L954" s="1123"/>
      <c r="M954" s="161"/>
      <c r="N954" s="1123"/>
      <c r="O954" s="161"/>
      <c r="P954" s="1123"/>
      <c r="Q954" s="161"/>
      <c r="R954" s="161"/>
      <c r="S954" s="161"/>
      <c r="T954" s="161"/>
      <c r="U954" s="161"/>
      <c r="V954" s="161"/>
      <c r="W954" s="161"/>
      <c r="X954" s="161"/>
      <c r="Y954" s="161"/>
      <c r="Z954" s="161"/>
    </row>
    <row r="955" spans="1:26" ht="15.75" customHeight="1" x14ac:dyDescent="0.25">
      <c r="A955" s="99"/>
      <c r="B955" s="100"/>
      <c r="C955" s="99"/>
      <c r="D955" s="99"/>
      <c r="E955" s="99"/>
      <c r="F955" s="99"/>
      <c r="G955" s="99"/>
      <c r="H955" s="99"/>
      <c r="I955" s="99"/>
      <c r="J955" s="1123"/>
      <c r="K955" s="1123"/>
      <c r="L955" s="1123"/>
      <c r="M955" s="161"/>
      <c r="N955" s="1123"/>
      <c r="O955" s="161"/>
      <c r="P955" s="1123"/>
      <c r="Q955" s="161"/>
      <c r="R955" s="161"/>
      <c r="S955" s="161"/>
      <c r="T955" s="161"/>
      <c r="U955" s="161"/>
      <c r="V955" s="161"/>
      <c r="W955" s="161"/>
      <c r="X955" s="161"/>
      <c r="Y955" s="161"/>
      <c r="Z955" s="161"/>
    </row>
    <row r="956" spans="1:26" ht="15.75" customHeight="1" x14ac:dyDescent="0.25">
      <c r="A956" s="99"/>
      <c r="B956" s="100"/>
      <c r="C956" s="99"/>
      <c r="D956" s="99"/>
      <c r="E956" s="99"/>
      <c r="F956" s="99"/>
      <c r="G956" s="99"/>
      <c r="H956" s="99"/>
      <c r="I956" s="99"/>
      <c r="J956" s="1123"/>
      <c r="K956" s="1123"/>
      <c r="L956" s="1123"/>
      <c r="M956" s="161"/>
      <c r="N956" s="1123"/>
      <c r="O956" s="161"/>
      <c r="P956" s="1123"/>
      <c r="Q956" s="161"/>
      <c r="R956" s="161"/>
      <c r="S956" s="161"/>
      <c r="T956" s="161"/>
      <c r="U956" s="161"/>
      <c r="V956" s="161"/>
      <c r="W956" s="161"/>
      <c r="X956" s="161"/>
      <c r="Y956" s="161"/>
      <c r="Z956" s="161"/>
    </row>
    <row r="957" spans="1:26" ht="15.75" customHeight="1" x14ac:dyDescent="0.25">
      <c r="A957" s="99"/>
      <c r="B957" s="100"/>
      <c r="C957" s="99"/>
      <c r="D957" s="99"/>
      <c r="E957" s="99"/>
      <c r="F957" s="99"/>
      <c r="G957" s="99"/>
      <c r="H957" s="99"/>
      <c r="I957" s="99"/>
      <c r="J957" s="1123"/>
      <c r="K957" s="1123"/>
      <c r="L957" s="1123"/>
      <c r="M957" s="161"/>
      <c r="N957" s="1123"/>
      <c r="O957" s="161"/>
      <c r="P957" s="1123"/>
      <c r="Q957" s="161"/>
      <c r="R957" s="161"/>
      <c r="S957" s="161"/>
      <c r="T957" s="161"/>
      <c r="U957" s="161"/>
      <c r="V957" s="161"/>
      <c r="W957" s="161"/>
      <c r="X957" s="161"/>
      <c r="Y957" s="161"/>
      <c r="Z957" s="161"/>
    </row>
    <row r="958" spans="1:26" ht="15.75" customHeight="1" x14ac:dyDescent="0.25">
      <c r="A958" s="99"/>
      <c r="B958" s="100"/>
      <c r="C958" s="99"/>
      <c r="D958" s="99"/>
      <c r="E958" s="99"/>
      <c r="F958" s="99"/>
      <c r="G958" s="99"/>
      <c r="H958" s="99"/>
      <c r="I958" s="99"/>
      <c r="J958" s="1123"/>
      <c r="K958" s="1123"/>
      <c r="L958" s="1123"/>
      <c r="M958" s="161"/>
      <c r="N958" s="1123"/>
      <c r="O958" s="161"/>
      <c r="P958" s="1123"/>
      <c r="Q958" s="161"/>
      <c r="R958" s="161"/>
      <c r="S958" s="161"/>
      <c r="T958" s="161"/>
      <c r="U958" s="161"/>
      <c r="V958" s="161"/>
      <c r="W958" s="161"/>
      <c r="X958" s="161"/>
      <c r="Y958" s="161"/>
      <c r="Z958" s="161"/>
    </row>
    <row r="959" spans="1:26" ht="15.75" customHeight="1" x14ac:dyDescent="0.25">
      <c r="A959" s="99"/>
      <c r="B959" s="100"/>
      <c r="C959" s="99"/>
      <c r="D959" s="99"/>
      <c r="E959" s="99"/>
      <c r="F959" s="99"/>
      <c r="G959" s="99"/>
      <c r="H959" s="99"/>
      <c r="I959" s="99"/>
      <c r="J959" s="1123"/>
      <c r="K959" s="1123"/>
      <c r="L959" s="1123"/>
      <c r="M959" s="161"/>
      <c r="N959" s="1123"/>
      <c r="O959" s="161"/>
      <c r="P959" s="1123"/>
      <c r="Q959" s="161"/>
      <c r="R959" s="161"/>
      <c r="S959" s="161"/>
      <c r="T959" s="161"/>
      <c r="U959" s="161"/>
      <c r="V959" s="161"/>
      <c r="W959" s="161"/>
      <c r="X959" s="161"/>
      <c r="Y959" s="161"/>
      <c r="Z959" s="161"/>
    </row>
    <row r="960" spans="1:26" ht="15.75" customHeight="1" x14ac:dyDescent="0.25">
      <c r="A960" s="99"/>
      <c r="B960" s="100"/>
      <c r="C960" s="99"/>
      <c r="D960" s="99"/>
      <c r="E960" s="99"/>
      <c r="F960" s="99"/>
      <c r="G960" s="99"/>
      <c r="H960" s="99"/>
      <c r="I960" s="99"/>
      <c r="J960" s="1123"/>
      <c r="K960" s="1123"/>
      <c r="L960" s="1123"/>
      <c r="M960" s="161"/>
      <c r="N960" s="1123"/>
      <c r="O960" s="161"/>
      <c r="P960" s="1123"/>
      <c r="Q960" s="161"/>
      <c r="R960" s="161"/>
      <c r="S960" s="161"/>
      <c r="T960" s="161"/>
      <c r="U960" s="161"/>
      <c r="V960" s="161"/>
      <c r="W960" s="161"/>
      <c r="X960" s="161"/>
      <c r="Y960" s="161"/>
      <c r="Z960" s="161"/>
    </row>
    <row r="961" spans="1:26" ht="15.75" customHeight="1" x14ac:dyDescent="0.25">
      <c r="A961" s="99"/>
      <c r="B961" s="100"/>
      <c r="C961" s="99"/>
      <c r="D961" s="99"/>
      <c r="E961" s="99"/>
      <c r="F961" s="99"/>
      <c r="G961" s="99"/>
      <c r="H961" s="99"/>
      <c r="I961" s="99"/>
      <c r="J961" s="1123"/>
      <c r="K961" s="1123"/>
      <c r="L961" s="1123"/>
      <c r="M961" s="161"/>
      <c r="N961" s="1123"/>
      <c r="O961" s="161"/>
      <c r="P961" s="1123"/>
      <c r="Q961" s="161"/>
      <c r="R961" s="161"/>
      <c r="S961" s="161"/>
      <c r="T961" s="161"/>
      <c r="U961" s="161"/>
      <c r="V961" s="161"/>
      <c r="W961" s="161"/>
      <c r="X961" s="161"/>
      <c r="Y961" s="161"/>
      <c r="Z961" s="161"/>
    </row>
    <row r="962" spans="1:26" ht="15.75" customHeight="1" x14ac:dyDescent="0.25">
      <c r="A962" s="99"/>
      <c r="B962" s="100"/>
      <c r="C962" s="99"/>
      <c r="D962" s="99"/>
      <c r="E962" s="99"/>
      <c r="F962" s="99"/>
      <c r="G962" s="99"/>
      <c r="H962" s="99"/>
      <c r="I962" s="99"/>
      <c r="J962" s="1123"/>
      <c r="K962" s="1123"/>
      <c r="L962" s="1123"/>
      <c r="M962" s="161"/>
      <c r="N962" s="1123"/>
      <c r="O962" s="161"/>
      <c r="P962" s="1123"/>
      <c r="Q962" s="161"/>
      <c r="R962" s="161"/>
      <c r="S962" s="161"/>
      <c r="T962" s="161"/>
      <c r="U962" s="161"/>
      <c r="V962" s="161"/>
      <c r="W962" s="161"/>
      <c r="X962" s="161"/>
      <c r="Y962" s="161"/>
      <c r="Z962" s="161"/>
    </row>
    <row r="963" spans="1:26" ht="15.75" customHeight="1" x14ac:dyDescent="0.25">
      <c r="A963" s="99"/>
      <c r="B963" s="100"/>
      <c r="C963" s="99"/>
      <c r="D963" s="99"/>
      <c r="E963" s="99"/>
      <c r="F963" s="99"/>
      <c r="G963" s="99"/>
      <c r="H963" s="99"/>
      <c r="I963" s="99"/>
      <c r="J963" s="1123"/>
      <c r="K963" s="1123"/>
      <c r="L963" s="1123"/>
      <c r="M963" s="161"/>
      <c r="N963" s="1123"/>
      <c r="O963" s="161"/>
      <c r="P963" s="1123"/>
      <c r="Q963" s="161"/>
      <c r="R963" s="161"/>
      <c r="S963" s="161"/>
      <c r="T963" s="161"/>
      <c r="U963" s="161"/>
      <c r="V963" s="161"/>
      <c r="W963" s="161"/>
      <c r="X963" s="161"/>
      <c r="Y963" s="161"/>
      <c r="Z963" s="161"/>
    </row>
    <row r="964" spans="1:26" ht="15.75" customHeight="1" x14ac:dyDescent="0.25">
      <c r="A964" s="99"/>
      <c r="B964" s="100"/>
      <c r="C964" s="99"/>
      <c r="D964" s="99"/>
      <c r="E964" s="99"/>
      <c r="F964" s="99"/>
      <c r="G964" s="99"/>
      <c r="H964" s="99"/>
      <c r="I964" s="99"/>
      <c r="J964" s="1123"/>
      <c r="K964" s="1123"/>
      <c r="L964" s="1123"/>
      <c r="M964" s="161"/>
      <c r="N964" s="1123"/>
      <c r="O964" s="161"/>
      <c r="P964" s="1123"/>
      <c r="Q964" s="161"/>
      <c r="R964" s="161"/>
      <c r="S964" s="161"/>
      <c r="T964" s="161"/>
      <c r="U964" s="161"/>
      <c r="V964" s="161"/>
      <c r="W964" s="161"/>
      <c r="X964" s="161"/>
      <c r="Y964" s="161"/>
      <c r="Z964" s="161"/>
    </row>
    <row r="965" spans="1:26" ht="15.75" customHeight="1" x14ac:dyDescent="0.25">
      <c r="A965" s="99"/>
      <c r="B965" s="100"/>
      <c r="C965" s="99"/>
      <c r="D965" s="99"/>
      <c r="E965" s="99"/>
      <c r="F965" s="99"/>
      <c r="G965" s="99"/>
      <c r="H965" s="99"/>
      <c r="I965" s="99"/>
      <c r="J965" s="1123"/>
      <c r="K965" s="1123"/>
      <c r="L965" s="1123"/>
      <c r="M965" s="161"/>
      <c r="N965" s="1123"/>
      <c r="O965" s="161"/>
      <c r="P965" s="1123"/>
      <c r="Q965" s="161"/>
      <c r="R965" s="161"/>
      <c r="S965" s="161"/>
      <c r="T965" s="161"/>
      <c r="U965" s="161"/>
      <c r="V965" s="161"/>
      <c r="W965" s="161"/>
      <c r="X965" s="161"/>
      <c r="Y965" s="161"/>
      <c r="Z965" s="161"/>
    </row>
    <row r="966" spans="1:26" ht="15.75" customHeight="1" x14ac:dyDescent="0.25">
      <c r="A966" s="99"/>
      <c r="B966" s="100"/>
      <c r="C966" s="99"/>
      <c r="D966" s="99"/>
      <c r="E966" s="99"/>
      <c r="F966" s="99"/>
      <c r="G966" s="99"/>
      <c r="H966" s="99"/>
      <c r="I966" s="99"/>
      <c r="J966" s="1123"/>
      <c r="K966" s="1123"/>
      <c r="L966" s="1123"/>
      <c r="M966" s="161"/>
      <c r="N966" s="1123"/>
      <c r="O966" s="161"/>
      <c r="P966" s="1123"/>
      <c r="Q966" s="161"/>
      <c r="R966" s="161"/>
      <c r="S966" s="161"/>
      <c r="T966" s="161"/>
      <c r="U966" s="161"/>
      <c r="V966" s="161"/>
      <c r="W966" s="161"/>
      <c r="X966" s="161"/>
      <c r="Y966" s="161"/>
      <c r="Z966" s="161"/>
    </row>
    <row r="967" spans="1:26" ht="15.75" customHeight="1" x14ac:dyDescent="0.25">
      <c r="A967" s="99"/>
      <c r="B967" s="100"/>
      <c r="C967" s="99"/>
      <c r="D967" s="99"/>
      <c r="E967" s="99"/>
      <c r="F967" s="99"/>
      <c r="G967" s="99"/>
      <c r="H967" s="99"/>
      <c r="I967" s="99"/>
      <c r="J967" s="1123"/>
      <c r="K967" s="1123"/>
      <c r="L967" s="1123"/>
      <c r="M967" s="161"/>
      <c r="N967" s="1123"/>
      <c r="O967" s="161"/>
      <c r="P967" s="1123"/>
      <c r="Q967" s="161"/>
      <c r="R967" s="161"/>
      <c r="S967" s="161"/>
      <c r="T967" s="161"/>
      <c r="U967" s="161"/>
      <c r="V967" s="161"/>
      <c r="W967" s="161"/>
      <c r="X967" s="161"/>
      <c r="Y967" s="161"/>
      <c r="Z967" s="161"/>
    </row>
    <row r="968" spans="1:26" ht="15.75" customHeight="1" x14ac:dyDescent="0.25">
      <c r="A968" s="99"/>
      <c r="B968" s="100"/>
      <c r="C968" s="99"/>
      <c r="D968" s="99"/>
      <c r="E968" s="99"/>
      <c r="F968" s="99"/>
      <c r="G968" s="99"/>
      <c r="H968" s="99"/>
      <c r="I968" s="99"/>
      <c r="J968" s="1123"/>
      <c r="K968" s="1123"/>
      <c r="L968" s="1123"/>
      <c r="M968" s="161"/>
      <c r="N968" s="1123"/>
      <c r="O968" s="161"/>
      <c r="P968" s="1123"/>
      <c r="Q968" s="161"/>
      <c r="R968" s="161"/>
      <c r="S968" s="161"/>
      <c r="T968" s="161"/>
      <c r="U968" s="161"/>
      <c r="V968" s="161"/>
      <c r="W968" s="161"/>
      <c r="X968" s="161"/>
      <c r="Y968" s="161"/>
      <c r="Z968" s="161"/>
    </row>
    <row r="969" spans="1:26" ht="15.75" customHeight="1" x14ac:dyDescent="0.25">
      <c r="A969" s="99"/>
      <c r="B969" s="100"/>
      <c r="C969" s="99"/>
      <c r="D969" s="99"/>
      <c r="E969" s="99"/>
      <c r="F969" s="99"/>
      <c r="G969" s="99"/>
      <c r="H969" s="99"/>
      <c r="I969" s="99"/>
      <c r="J969" s="1123"/>
      <c r="K969" s="1123"/>
      <c r="L969" s="1123"/>
      <c r="M969" s="161"/>
      <c r="N969" s="1123"/>
      <c r="O969" s="161"/>
      <c r="P969" s="1123"/>
      <c r="Q969" s="161"/>
      <c r="R969" s="161"/>
      <c r="S969" s="161"/>
      <c r="T969" s="161"/>
      <c r="U969" s="161"/>
      <c r="V969" s="161"/>
      <c r="W969" s="161"/>
      <c r="X969" s="161"/>
      <c r="Y969" s="161"/>
      <c r="Z969" s="161"/>
    </row>
    <row r="970" spans="1:26" ht="15.75" customHeight="1" x14ac:dyDescent="0.25">
      <c r="A970" s="99"/>
      <c r="B970" s="100"/>
      <c r="C970" s="99"/>
      <c r="D970" s="99"/>
      <c r="E970" s="99"/>
      <c r="F970" s="99"/>
      <c r="G970" s="99"/>
      <c r="H970" s="99"/>
      <c r="I970" s="99"/>
      <c r="J970" s="1123"/>
      <c r="K970" s="1123"/>
      <c r="L970" s="1123"/>
      <c r="M970" s="161"/>
      <c r="N970" s="1123"/>
      <c r="O970" s="161"/>
      <c r="P970" s="1123"/>
      <c r="Q970" s="161"/>
      <c r="R970" s="161"/>
      <c r="S970" s="161"/>
      <c r="T970" s="161"/>
      <c r="U970" s="161"/>
      <c r="V970" s="161"/>
      <c r="W970" s="161"/>
      <c r="X970" s="161"/>
      <c r="Y970" s="161"/>
      <c r="Z970" s="161"/>
    </row>
    <row r="971" spans="1:26" ht="15.75" customHeight="1" x14ac:dyDescent="0.25">
      <c r="A971" s="99"/>
      <c r="B971" s="100"/>
      <c r="C971" s="99"/>
      <c r="D971" s="99"/>
      <c r="E971" s="99"/>
      <c r="F971" s="99"/>
      <c r="G971" s="99"/>
      <c r="H971" s="99"/>
      <c r="I971" s="99"/>
      <c r="J971" s="1123"/>
      <c r="K971" s="1123"/>
      <c r="L971" s="1123"/>
      <c r="M971" s="161"/>
      <c r="N971" s="1123"/>
      <c r="O971" s="161"/>
      <c r="P971" s="1123"/>
      <c r="Q971" s="161"/>
      <c r="R971" s="161"/>
      <c r="S971" s="161"/>
      <c r="T971" s="161"/>
      <c r="U971" s="161"/>
      <c r="V971" s="161"/>
      <c r="W971" s="161"/>
      <c r="X971" s="161"/>
      <c r="Y971" s="161"/>
      <c r="Z971" s="161"/>
    </row>
    <row r="972" spans="1:26" ht="15.75" customHeight="1" x14ac:dyDescent="0.25">
      <c r="A972" s="99"/>
      <c r="B972" s="100"/>
      <c r="C972" s="99"/>
      <c r="D972" s="99"/>
      <c r="E972" s="99"/>
      <c r="F972" s="99"/>
      <c r="G972" s="99"/>
      <c r="H972" s="99"/>
      <c r="I972" s="99"/>
      <c r="J972" s="1123"/>
      <c r="K972" s="1123"/>
      <c r="L972" s="1123"/>
      <c r="M972" s="161"/>
      <c r="N972" s="1123"/>
      <c r="O972" s="161"/>
      <c r="P972" s="1123"/>
      <c r="Q972" s="161"/>
      <c r="R972" s="161"/>
      <c r="S972" s="161"/>
      <c r="T972" s="161"/>
      <c r="U972" s="161"/>
      <c r="V972" s="161"/>
      <c r="W972" s="161"/>
      <c r="X972" s="161"/>
      <c r="Y972" s="161"/>
      <c r="Z972" s="161"/>
    </row>
    <row r="973" spans="1:26" ht="15.75" customHeight="1" x14ac:dyDescent="0.25">
      <c r="A973" s="99"/>
      <c r="B973" s="100"/>
      <c r="C973" s="99"/>
      <c r="D973" s="99"/>
      <c r="E973" s="99"/>
      <c r="F973" s="99"/>
      <c r="G973" s="99"/>
      <c r="H973" s="99"/>
      <c r="I973" s="99"/>
      <c r="J973" s="1123"/>
      <c r="K973" s="1123"/>
      <c r="L973" s="1123"/>
      <c r="M973" s="161"/>
      <c r="N973" s="1123"/>
      <c r="O973" s="161"/>
      <c r="P973" s="1123"/>
      <c r="Q973" s="161"/>
      <c r="R973" s="161"/>
      <c r="S973" s="161"/>
      <c r="T973" s="161"/>
      <c r="U973" s="161"/>
      <c r="V973" s="161"/>
      <c r="W973" s="161"/>
      <c r="X973" s="161"/>
      <c r="Y973" s="161"/>
      <c r="Z973" s="161"/>
    </row>
    <row r="974" spans="1:26" ht="15.75" customHeight="1" x14ac:dyDescent="0.25">
      <c r="A974" s="99"/>
      <c r="B974" s="100"/>
      <c r="C974" s="99"/>
      <c r="D974" s="99"/>
      <c r="E974" s="99"/>
      <c r="F974" s="99"/>
      <c r="G974" s="99"/>
      <c r="H974" s="99"/>
      <c r="I974" s="99"/>
      <c r="J974" s="1123"/>
      <c r="K974" s="1123"/>
      <c r="L974" s="1123"/>
      <c r="M974" s="161"/>
      <c r="N974" s="1123"/>
      <c r="O974" s="161"/>
      <c r="P974" s="1123"/>
      <c r="Q974" s="161"/>
      <c r="R974" s="161"/>
      <c r="S974" s="161"/>
      <c r="T974" s="161"/>
      <c r="U974" s="161"/>
      <c r="V974" s="161"/>
      <c r="W974" s="161"/>
      <c r="X974" s="161"/>
      <c r="Y974" s="161"/>
      <c r="Z974" s="161"/>
    </row>
    <row r="975" spans="1:26" ht="15.75" customHeight="1" x14ac:dyDescent="0.25">
      <c r="A975" s="99"/>
      <c r="B975" s="100"/>
      <c r="C975" s="99"/>
      <c r="D975" s="99"/>
      <c r="E975" s="99"/>
      <c r="F975" s="99"/>
      <c r="G975" s="99"/>
      <c r="H975" s="99"/>
      <c r="I975" s="99"/>
      <c r="J975" s="1123"/>
      <c r="K975" s="1123"/>
      <c r="L975" s="1123"/>
      <c r="M975" s="161"/>
      <c r="N975" s="1123"/>
      <c r="O975" s="161"/>
      <c r="P975" s="1123"/>
      <c r="Q975" s="161"/>
      <c r="R975" s="161"/>
      <c r="S975" s="161"/>
      <c r="T975" s="161"/>
      <c r="U975" s="161"/>
      <c r="V975" s="161"/>
      <c r="W975" s="161"/>
      <c r="X975" s="161"/>
      <c r="Y975" s="161"/>
      <c r="Z975" s="161"/>
    </row>
    <row r="976" spans="1:26" ht="15.75" customHeight="1" x14ac:dyDescent="0.25">
      <c r="A976" s="99"/>
      <c r="B976" s="100"/>
      <c r="C976" s="99"/>
      <c r="D976" s="99"/>
      <c r="E976" s="99"/>
      <c r="F976" s="99"/>
      <c r="G976" s="99"/>
      <c r="H976" s="99"/>
      <c r="I976" s="99"/>
      <c r="J976" s="1123"/>
      <c r="K976" s="1123"/>
      <c r="L976" s="1123"/>
      <c r="M976" s="161"/>
      <c r="N976" s="1123"/>
      <c r="O976" s="161"/>
      <c r="P976" s="1123"/>
      <c r="Q976" s="161"/>
      <c r="R976" s="161"/>
      <c r="S976" s="161"/>
      <c r="T976" s="161"/>
      <c r="U976" s="161"/>
      <c r="V976" s="161"/>
      <c r="W976" s="161"/>
      <c r="X976" s="161"/>
      <c r="Y976" s="161"/>
      <c r="Z976" s="161"/>
    </row>
    <row r="977" spans="1:26" ht="15.75" customHeight="1" x14ac:dyDescent="0.25">
      <c r="A977" s="99"/>
      <c r="B977" s="100"/>
      <c r="C977" s="99"/>
      <c r="D977" s="99"/>
      <c r="E977" s="99"/>
      <c r="F977" s="99"/>
      <c r="G977" s="99"/>
      <c r="H977" s="99"/>
      <c r="I977" s="99"/>
      <c r="J977" s="1123"/>
      <c r="K977" s="1123"/>
      <c r="L977" s="1123"/>
      <c r="M977" s="161"/>
      <c r="N977" s="1123"/>
      <c r="O977" s="161"/>
      <c r="P977" s="1123"/>
      <c r="Q977" s="161"/>
      <c r="R977" s="161"/>
      <c r="S977" s="161"/>
      <c r="T977" s="161"/>
      <c r="U977" s="161"/>
      <c r="V977" s="161"/>
      <c r="W977" s="161"/>
      <c r="X977" s="161"/>
      <c r="Y977" s="161"/>
      <c r="Z977" s="161"/>
    </row>
    <row r="978" spans="1:26" ht="15.75" customHeight="1" x14ac:dyDescent="0.25">
      <c r="A978" s="99"/>
      <c r="B978" s="100"/>
      <c r="C978" s="99"/>
      <c r="D978" s="99"/>
      <c r="E978" s="99"/>
      <c r="F978" s="99"/>
      <c r="G978" s="99"/>
      <c r="H978" s="99"/>
      <c r="I978" s="99"/>
      <c r="J978" s="1123"/>
      <c r="K978" s="1123"/>
      <c r="L978" s="1123"/>
      <c r="M978" s="161"/>
      <c r="N978" s="1123"/>
      <c r="O978" s="161"/>
      <c r="P978" s="1123"/>
      <c r="Q978" s="161"/>
      <c r="R978" s="161"/>
      <c r="S978" s="161"/>
      <c r="T978" s="161"/>
      <c r="U978" s="161"/>
      <c r="V978" s="161"/>
      <c r="W978" s="161"/>
      <c r="X978" s="161"/>
      <c r="Y978" s="161"/>
      <c r="Z978" s="161"/>
    </row>
    <row r="979" spans="1:26" ht="15.75" customHeight="1" x14ac:dyDescent="0.25">
      <c r="A979" s="99"/>
      <c r="B979" s="100"/>
      <c r="C979" s="99"/>
      <c r="D979" s="99"/>
      <c r="E979" s="99"/>
      <c r="F979" s="99"/>
      <c r="G979" s="99"/>
      <c r="H979" s="99"/>
      <c r="I979" s="99"/>
      <c r="J979" s="1123"/>
      <c r="K979" s="1123"/>
      <c r="L979" s="1123"/>
      <c r="M979" s="161"/>
      <c r="N979" s="1123"/>
      <c r="O979" s="161"/>
      <c r="P979" s="1123"/>
      <c r="Q979" s="161"/>
      <c r="R979" s="161"/>
      <c r="S979" s="161"/>
      <c r="T979" s="161"/>
      <c r="U979" s="161"/>
      <c r="V979" s="161"/>
      <c r="W979" s="161"/>
      <c r="X979" s="161"/>
      <c r="Y979" s="161"/>
      <c r="Z979" s="161"/>
    </row>
    <row r="980" spans="1:26" ht="15.75" customHeight="1" x14ac:dyDescent="0.25">
      <c r="A980" s="99"/>
      <c r="B980" s="100"/>
      <c r="C980" s="99"/>
      <c r="D980" s="99"/>
      <c r="E980" s="99"/>
      <c r="F980" s="99"/>
      <c r="G980" s="99"/>
      <c r="H980" s="99"/>
      <c r="I980" s="99"/>
      <c r="J980" s="1123"/>
      <c r="K980" s="1123"/>
      <c r="L980" s="1123"/>
      <c r="M980" s="161"/>
      <c r="N980" s="1123"/>
      <c r="O980" s="161"/>
      <c r="P980" s="1123"/>
      <c r="Q980" s="161"/>
      <c r="R980" s="161"/>
      <c r="S980" s="161"/>
      <c r="T980" s="161"/>
      <c r="U980" s="161"/>
      <c r="V980" s="161"/>
      <c r="W980" s="161"/>
      <c r="X980" s="161"/>
      <c r="Y980" s="161"/>
      <c r="Z980" s="161"/>
    </row>
    <row r="981" spans="1:26" ht="15.75" customHeight="1" x14ac:dyDescent="0.25">
      <c r="A981" s="99"/>
      <c r="B981" s="100"/>
      <c r="C981" s="99"/>
      <c r="D981" s="99"/>
      <c r="E981" s="99"/>
      <c r="F981" s="99"/>
      <c r="G981" s="99"/>
      <c r="H981" s="99"/>
      <c r="I981" s="99"/>
      <c r="J981" s="1123"/>
      <c r="K981" s="1123"/>
      <c r="L981" s="1123"/>
      <c r="M981" s="161"/>
      <c r="N981" s="1123"/>
      <c r="O981" s="161"/>
      <c r="P981" s="1123"/>
      <c r="Q981" s="161"/>
      <c r="R981" s="161"/>
      <c r="S981" s="161"/>
      <c r="T981" s="161"/>
      <c r="U981" s="161"/>
      <c r="V981" s="161"/>
      <c r="W981" s="161"/>
      <c r="X981" s="161"/>
      <c r="Y981" s="161"/>
      <c r="Z981" s="161"/>
    </row>
    <row r="982" spans="1:26" ht="15.75" customHeight="1" x14ac:dyDescent="0.25">
      <c r="A982" s="99"/>
      <c r="B982" s="100"/>
      <c r="C982" s="99"/>
      <c r="D982" s="99"/>
      <c r="E982" s="99"/>
      <c r="F982" s="99"/>
      <c r="G982" s="99"/>
      <c r="H982" s="99"/>
      <c r="I982" s="99"/>
      <c r="J982" s="1123"/>
      <c r="K982" s="1123"/>
      <c r="L982" s="1123"/>
      <c r="M982" s="161"/>
      <c r="N982" s="1123"/>
      <c r="O982" s="161"/>
      <c r="P982" s="1123"/>
      <c r="Q982" s="161"/>
      <c r="R982" s="161"/>
      <c r="S982" s="161"/>
      <c r="T982" s="161"/>
      <c r="U982" s="161"/>
      <c r="V982" s="161"/>
      <c r="W982" s="161"/>
      <c r="X982" s="161"/>
      <c r="Y982" s="161"/>
      <c r="Z982" s="161"/>
    </row>
    <row r="983" spans="1:26" ht="15.75" customHeight="1" x14ac:dyDescent="0.25">
      <c r="A983" s="99"/>
      <c r="B983" s="100"/>
      <c r="C983" s="99"/>
      <c r="D983" s="99"/>
      <c r="E983" s="99"/>
      <c r="F983" s="99"/>
      <c r="G983" s="99"/>
      <c r="H983" s="99"/>
      <c r="I983" s="99"/>
      <c r="J983" s="1123"/>
      <c r="K983" s="1123"/>
      <c r="L983" s="1123"/>
      <c r="M983" s="161"/>
      <c r="N983" s="1123"/>
      <c r="O983" s="161"/>
      <c r="P983" s="1123"/>
      <c r="Q983" s="161"/>
      <c r="R983" s="161"/>
      <c r="S983" s="161"/>
      <c r="T983" s="161"/>
      <c r="U983" s="161"/>
      <c r="V983" s="161"/>
      <c r="W983" s="161"/>
      <c r="X983" s="161"/>
      <c r="Y983" s="161"/>
      <c r="Z983" s="161"/>
    </row>
    <row r="984" spans="1:26" ht="15.75" customHeight="1" x14ac:dyDescent="0.25">
      <c r="A984" s="99"/>
      <c r="B984" s="100"/>
      <c r="C984" s="99"/>
      <c r="D984" s="99"/>
      <c r="E984" s="99"/>
      <c r="F984" s="99"/>
      <c r="G984" s="99"/>
      <c r="H984" s="99"/>
      <c r="I984" s="99"/>
      <c r="J984" s="1123"/>
      <c r="K984" s="1123"/>
      <c r="L984" s="1123"/>
      <c r="M984" s="161"/>
      <c r="N984" s="1123"/>
      <c r="O984" s="161"/>
      <c r="P984" s="1123"/>
      <c r="Q984" s="161"/>
      <c r="R984" s="161"/>
      <c r="S984" s="161"/>
      <c r="T984" s="161"/>
      <c r="U984" s="161"/>
      <c r="V984" s="161"/>
      <c r="W984" s="161"/>
      <c r="X984" s="161"/>
      <c r="Y984" s="161"/>
      <c r="Z984" s="161"/>
    </row>
    <row r="985" spans="1:26" ht="15.75" customHeight="1" x14ac:dyDescent="0.25">
      <c r="A985" s="99"/>
      <c r="B985" s="100"/>
      <c r="C985" s="99"/>
      <c r="D985" s="99"/>
      <c r="E985" s="99"/>
      <c r="F985" s="99"/>
      <c r="G985" s="99"/>
      <c r="H985" s="99"/>
      <c r="I985" s="99"/>
      <c r="J985" s="1123"/>
      <c r="K985" s="1123"/>
      <c r="L985" s="1123"/>
      <c r="M985" s="161"/>
      <c r="N985" s="1123"/>
      <c r="O985" s="161"/>
      <c r="P985" s="1123"/>
      <c r="Q985" s="161"/>
      <c r="R985" s="161"/>
      <c r="S985" s="161"/>
      <c r="T985" s="161"/>
      <c r="U985" s="161"/>
      <c r="V985" s="161"/>
      <c r="W985" s="161"/>
      <c r="X985" s="161"/>
      <c r="Y985" s="161"/>
      <c r="Z985" s="161"/>
    </row>
    <row r="986" spans="1:26" ht="15.75" customHeight="1" x14ac:dyDescent="0.25">
      <c r="A986" s="99"/>
      <c r="B986" s="100"/>
      <c r="C986" s="99"/>
      <c r="D986" s="99"/>
      <c r="E986" s="99"/>
      <c r="F986" s="99"/>
      <c r="G986" s="99"/>
      <c r="H986" s="99"/>
      <c r="I986" s="99"/>
      <c r="J986" s="1123"/>
      <c r="K986" s="1123"/>
      <c r="L986" s="1123"/>
      <c r="M986" s="161"/>
      <c r="N986" s="1123"/>
      <c r="O986" s="161"/>
      <c r="P986" s="1123"/>
      <c r="Q986" s="161"/>
      <c r="R986" s="161"/>
      <c r="S986" s="161"/>
      <c r="T986" s="161"/>
      <c r="U986" s="161"/>
      <c r="V986" s="161"/>
      <c r="W986" s="161"/>
      <c r="X986" s="161"/>
      <c r="Y986" s="161"/>
      <c r="Z986" s="161"/>
    </row>
    <row r="987" spans="1:26" ht="15.75" customHeight="1" x14ac:dyDescent="0.25">
      <c r="A987" s="99"/>
      <c r="B987" s="100"/>
      <c r="C987" s="99"/>
      <c r="D987" s="99"/>
      <c r="E987" s="99"/>
      <c r="F987" s="99"/>
      <c r="G987" s="99"/>
      <c r="H987" s="99"/>
      <c r="I987" s="99"/>
      <c r="J987" s="1123"/>
      <c r="K987" s="1123"/>
      <c r="L987" s="1123"/>
      <c r="M987" s="161"/>
      <c r="N987" s="1123"/>
      <c r="O987" s="161"/>
      <c r="P987" s="1123"/>
      <c r="Q987" s="161"/>
      <c r="R987" s="161"/>
      <c r="S987" s="161"/>
      <c r="T987" s="161"/>
      <c r="U987" s="161"/>
      <c r="V987" s="161"/>
      <c r="W987" s="161"/>
      <c r="X987" s="161"/>
      <c r="Y987" s="161"/>
      <c r="Z987" s="161"/>
    </row>
    <row r="988" spans="1:26" ht="15.75" customHeight="1" x14ac:dyDescent="0.25">
      <c r="A988" s="99"/>
      <c r="B988" s="100"/>
      <c r="C988" s="99"/>
      <c r="D988" s="99"/>
      <c r="E988" s="99"/>
      <c r="F988" s="99"/>
      <c r="G988" s="99"/>
      <c r="H988" s="99"/>
      <c r="I988" s="99"/>
      <c r="J988" s="1123"/>
      <c r="K988" s="1123"/>
      <c r="L988" s="1123"/>
      <c r="M988" s="161"/>
      <c r="N988" s="1123"/>
      <c r="O988" s="161"/>
      <c r="P988" s="1123"/>
      <c r="Q988" s="161"/>
      <c r="R988" s="161"/>
      <c r="S988" s="161"/>
      <c r="T988" s="161"/>
      <c r="U988" s="161"/>
      <c r="V988" s="161"/>
      <c r="W988" s="161"/>
      <c r="X988" s="161"/>
      <c r="Y988" s="161"/>
      <c r="Z988" s="161"/>
    </row>
    <row r="989" spans="1:26" ht="15.75" customHeight="1" x14ac:dyDescent="0.25">
      <c r="A989" s="99"/>
      <c r="B989" s="100"/>
      <c r="C989" s="99"/>
      <c r="D989" s="99"/>
      <c r="E989" s="99"/>
      <c r="F989" s="99"/>
      <c r="G989" s="99"/>
      <c r="H989" s="99"/>
      <c r="I989" s="99"/>
      <c r="J989" s="1123"/>
      <c r="K989" s="1123"/>
      <c r="L989" s="1123"/>
      <c r="M989" s="161"/>
      <c r="N989" s="1123"/>
      <c r="O989" s="161"/>
      <c r="P989" s="1123"/>
      <c r="Q989" s="161"/>
      <c r="R989" s="161"/>
      <c r="S989" s="161"/>
      <c r="T989" s="161"/>
      <c r="U989" s="161"/>
      <c r="V989" s="161"/>
      <c r="W989" s="161"/>
      <c r="X989" s="161"/>
      <c r="Y989" s="161"/>
      <c r="Z989" s="161"/>
    </row>
    <row r="990" spans="1:26" ht="15.75" customHeight="1" x14ac:dyDescent="0.25">
      <c r="A990" s="99"/>
      <c r="B990" s="100"/>
      <c r="C990" s="99"/>
      <c r="D990" s="99"/>
      <c r="E990" s="99"/>
      <c r="F990" s="99"/>
      <c r="G990" s="99"/>
      <c r="H990" s="99"/>
      <c r="I990" s="99"/>
      <c r="J990" s="1123"/>
      <c r="K990" s="1123"/>
      <c r="L990" s="1123"/>
      <c r="M990" s="161"/>
      <c r="N990" s="1123"/>
      <c r="O990" s="161"/>
      <c r="P990" s="1123"/>
      <c r="Q990" s="161"/>
      <c r="R990" s="161"/>
      <c r="S990" s="161"/>
      <c r="T990" s="161"/>
      <c r="U990" s="161"/>
      <c r="V990" s="161"/>
      <c r="W990" s="161"/>
      <c r="X990" s="161"/>
      <c r="Y990" s="161"/>
      <c r="Z990" s="161"/>
    </row>
    <row r="991" spans="1:26" ht="15.75" customHeight="1" x14ac:dyDescent="0.25">
      <c r="A991" s="99"/>
      <c r="B991" s="100"/>
      <c r="C991" s="99"/>
      <c r="D991" s="99"/>
      <c r="E991" s="99"/>
      <c r="F991" s="99"/>
      <c r="G991" s="99"/>
      <c r="H991" s="99"/>
      <c r="I991" s="99"/>
      <c r="J991" s="1123"/>
      <c r="K991" s="1123"/>
      <c r="L991" s="1123"/>
      <c r="M991" s="161"/>
      <c r="N991" s="1123"/>
      <c r="O991" s="161"/>
      <c r="P991" s="1123"/>
      <c r="Q991" s="161"/>
      <c r="R991" s="161"/>
      <c r="S991" s="161"/>
      <c r="T991" s="161"/>
      <c r="U991" s="161"/>
      <c r="V991" s="161"/>
      <c r="W991" s="161"/>
      <c r="X991" s="161"/>
      <c r="Y991" s="161"/>
      <c r="Z991" s="161"/>
    </row>
    <row r="992" spans="1:26" ht="15.75" customHeight="1" x14ac:dyDescent="0.25">
      <c r="A992" s="99"/>
      <c r="B992" s="100"/>
      <c r="C992" s="99"/>
      <c r="D992" s="99"/>
      <c r="E992" s="99"/>
      <c r="F992" s="99"/>
      <c r="G992" s="99"/>
      <c r="H992" s="99"/>
      <c r="I992" s="99"/>
      <c r="J992" s="1123"/>
      <c r="K992" s="1123"/>
      <c r="L992" s="1123"/>
      <c r="M992" s="161"/>
      <c r="N992" s="1123"/>
      <c r="O992" s="161"/>
      <c r="P992" s="1123"/>
      <c r="Q992" s="161"/>
      <c r="R992" s="161"/>
      <c r="S992" s="161"/>
      <c r="T992" s="161"/>
      <c r="U992" s="161"/>
      <c r="V992" s="161"/>
      <c r="W992" s="161"/>
      <c r="X992" s="161"/>
      <c r="Y992" s="161"/>
      <c r="Z992" s="161"/>
    </row>
    <row r="993" spans="1:26" ht="15.75" customHeight="1" x14ac:dyDescent="0.25">
      <c r="A993" s="99"/>
      <c r="B993" s="100"/>
      <c r="C993" s="99"/>
      <c r="D993" s="99"/>
      <c r="E993" s="99"/>
      <c r="F993" s="99"/>
      <c r="G993" s="99"/>
      <c r="H993" s="99"/>
      <c r="I993" s="99"/>
      <c r="J993" s="1123"/>
      <c r="K993" s="1123"/>
      <c r="L993" s="1123"/>
      <c r="M993" s="161"/>
      <c r="N993" s="1123"/>
      <c r="O993" s="161"/>
      <c r="P993" s="1123"/>
      <c r="Q993" s="161"/>
      <c r="R993" s="161"/>
      <c r="S993" s="161"/>
      <c r="T993" s="161"/>
      <c r="U993" s="161"/>
      <c r="V993" s="161"/>
      <c r="W993" s="161"/>
      <c r="X993" s="161"/>
      <c r="Y993" s="161"/>
      <c r="Z993" s="161"/>
    </row>
    <row r="994" spans="1:26" ht="15.75" customHeight="1" x14ac:dyDescent="0.25">
      <c r="A994" s="99"/>
      <c r="B994" s="100"/>
      <c r="C994" s="99"/>
      <c r="D994" s="99"/>
      <c r="E994" s="99"/>
      <c r="F994" s="99"/>
      <c r="G994" s="99"/>
      <c r="H994" s="99"/>
      <c r="I994" s="99"/>
      <c r="J994" s="1123"/>
      <c r="K994" s="1123"/>
      <c r="L994" s="1123"/>
      <c r="M994" s="161"/>
      <c r="N994" s="1123"/>
      <c r="O994" s="161"/>
      <c r="P994" s="1123"/>
      <c r="Q994" s="161"/>
      <c r="R994" s="161"/>
      <c r="S994" s="161"/>
      <c r="T994" s="161"/>
      <c r="U994" s="161"/>
      <c r="V994" s="161"/>
      <c r="W994" s="161"/>
      <c r="X994" s="161"/>
      <c r="Y994" s="161"/>
      <c r="Z994" s="161"/>
    </row>
    <row r="995" spans="1:26" ht="15.75" customHeight="1" x14ac:dyDescent="0.25">
      <c r="A995" s="99"/>
      <c r="B995" s="100"/>
      <c r="C995" s="99"/>
      <c r="D995" s="99"/>
      <c r="E995" s="99"/>
      <c r="F995" s="99"/>
      <c r="G995" s="99"/>
      <c r="H995" s="99"/>
      <c r="I995" s="99"/>
      <c r="J995" s="1123"/>
      <c r="K995" s="1123"/>
      <c r="L995" s="1123"/>
      <c r="M995" s="161"/>
      <c r="N995" s="1123"/>
      <c r="O995" s="161"/>
      <c r="P995" s="1123"/>
      <c r="Q995" s="161"/>
      <c r="R995" s="161"/>
      <c r="S995" s="161"/>
      <c r="T995" s="161"/>
      <c r="U995" s="161"/>
      <c r="V995" s="161"/>
      <c r="W995" s="161"/>
      <c r="X995" s="161"/>
      <c r="Y995" s="161"/>
      <c r="Z995" s="161"/>
    </row>
    <row r="996" spans="1:26" ht="15.75" customHeight="1" x14ac:dyDescent="0.25">
      <c r="A996" s="99"/>
      <c r="B996" s="100"/>
      <c r="C996" s="99"/>
      <c r="D996" s="99"/>
      <c r="E996" s="99"/>
      <c r="F996" s="99"/>
      <c r="G996" s="99"/>
      <c r="H996" s="99"/>
      <c r="I996" s="99"/>
      <c r="J996" s="1123"/>
      <c r="K996" s="1123"/>
      <c r="L996" s="1123"/>
      <c r="M996" s="161"/>
      <c r="N996" s="1123"/>
      <c r="O996" s="161"/>
      <c r="P996" s="1123"/>
      <c r="Q996" s="161"/>
      <c r="R996" s="161"/>
      <c r="S996" s="161"/>
      <c r="T996" s="161"/>
      <c r="U996" s="161"/>
      <c r="V996" s="161"/>
      <c r="W996" s="161"/>
      <c r="X996" s="161"/>
      <c r="Y996" s="161"/>
      <c r="Z996" s="161"/>
    </row>
    <row r="997" spans="1:26" ht="15.75" customHeight="1" x14ac:dyDescent="0.25">
      <c r="A997" s="99"/>
      <c r="B997" s="100"/>
      <c r="C997" s="99"/>
      <c r="D997" s="99"/>
      <c r="E997" s="99"/>
      <c r="F997" s="99"/>
      <c r="G997" s="99"/>
      <c r="H997" s="99"/>
      <c r="I997" s="99"/>
      <c r="J997" s="1123"/>
      <c r="K997" s="1123"/>
      <c r="L997" s="1123"/>
      <c r="M997" s="161"/>
      <c r="N997" s="1123"/>
      <c r="O997" s="161"/>
      <c r="P997" s="1123"/>
      <c r="Q997" s="161"/>
      <c r="R997" s="161"/>
      <c r="S997" s="161"/>
      <c r="T997" s="161"/>
      <c r="U997" s="161"/>
      <c r="V997" s="161"/>
      <c r="W997" s="161"/>
      <c r="X997" s="161"/>
      <c r="Y997" s="161"/>
      <c r="Z997" s="161"/>
    </row>
    <row r="998" spans="1:26" ht="15.75" customHeight="1" x14ac:dyDescent="0.25">
      <c r="A998" s="99"/>
      <c r="B998" s="100"/>
      <c r="C998" s="99"/>
      <c r="D998" s="99"/>
      <c r="E998" s="99"/>
      <c r="F998" s="99"/>
      <c r="G998" s="99"/>
      <c r="H998" s="99"/>
      <c r="I998" s="99"/>
      <c r="J998" s="1123"/>
      <c r="K998" s="1123"/>
      <c r="L998" s="1123"/>
      <c r="M998" s="161"/>
      <c r="N998" s="1123"/>
      <c r="O998" s="161"/>
      <c r="P998" s="1123"/>
      <c r="Q998" s="161"/>
      <c r="R998" s="161"/>
      <c r="S998" s="161"/>
      <c r="T998" s="161"/>
      <c r="U998" s="161"/>
      <c r="V998" s="161"/>
      <c r="W998" s="161"/>
      <c r="X998" s="161"/>
      <c r="Y998" s="161"/>
      <c r="Z998" s="161"/>
    </row>
    <row r="999" spans="1:26" ht="15.75" customHeight="1" x14ac:dyDescent="0.25">
      <c r="A999" s="99"/>
      <c r="B999" s="100"/>
      <c r="C999" s="99"/>
      <c r="D999" s="99"/>
      <c r="E999" s="99"/>
      <c r="F999" s="99"/>
      <c r="G999" s="99"/>
      <c r="H999" s="99"/>
      <c r="I999" s="99"/>
      <c r="J999" s="1123"/>
      <c r="K999" s="1123"/>
      <c r="L999" s="1123"/>
      <c r="M999" s="161"/>
      <c r="N999" s="1123"/>
      <c r="O999" s="161"/>
      <c r="P999" s="1123"/>
      <c r="Q999" s="161"/>
      <c r="R999" s="161"/>
      <c r="S999" s="161"/>
      <c r="T999" s="161"/>
      <c r="U999" s="161"/>
      <c r="V999" s="161"/>
      <c r="W999" s="161"/>
      <c r="X999" s="161"/>
      <c r="Y999" s="161"/>
      <c r="Z999" s="161"/>
    </row>
    <row r="1000" spans="1:26" ht="15.75" customHeight="1" x14ac:dyDescent="0.25">
      <c r="A1000" s="99"/>
      <c r="B1000" s="100"/>
      <c r="C1000" s="99"/>
      <c r="D1000" s="99"/>
      <c r="E1000" s="99"/>
      <c r="F1000" s="99"/>
      <c r="G1000" s="99"/>
      <c r="H1000" s="99"/>
      <c r="I1000" s="99"/>
      <c r="J1000" s="1123"/>
      <c r="K1000" s="1123"/>
      <c r="L1000" s="1123"/>
      <c r="M1000" s="161"/>
      <c r="N1000" s="1123"/>
      <c r="O1000" s="161"/>
      <c r="P1000" s="1123"/>
      <c r="Q1000" s="161"/>
      <c r="R1000" s="161"/>
      <c r="S1000" s="161"/>
      <c r="T1000" s="161"/>
      <c r="U1000" s="161"/>
      <c r="V1000" s="161"/>
      <c r="W1000" s="161"/>
      <c r="X1000" s="161"/>
      <c r="Y1000" s="161"/>
      <c r="Z1000" s="161"/>
    </row>
    <row r="1001" spans="1:26" ht="15.75" customHeight="1" x14ac:dyDescent="0.25">
      <c r="A1001" s="99"/>
      <c r="B1001" s="100"/>
      <c r="C1001" s="99"/>
      <c r="D1001" s="99"/>
      <c r="E1001" s="99"/>
      <c r="F1001" s="99"/>
      <c r="G1001" s="99"/>
      <c r="H1001" s="99"/>
      <c r="I1001" s="99"/>
      <c r="J1001" s="1123"/>
      <c r="K1001" s="1123"/>
      <c r="L1001" s="1123"/>
      <c r="M1001" s="161"/>
      <c r="N1001" s="1123"/>
      <c r="O1001" s="161"/>
      <c r="P1001" s="1123"/>
      <c r="Q1001" s="161"/>
      <c r="R1001" s="161"/>
      <c r="S1001" s="161"/>
      <c r="T1001" s="161"/>
      <c r="U1001" s="161"/>
      <c r="V1001" s="161"/>
      <c r="W1001" s="161"/>
      <c r="X1001" s="161"/>
      <c r="Y1001" s="161"/>
      <c r="Z1001" s="161"/>
    </row>
    <row r="1002" spans="1:26" ht="15.75" customHeight="1" x14ac:dyDescent="0.25">
      <c r="A1002" s="99"/>
      <c r="B1002" s="100"/>
      <c r="C1002" s="99"/>
      <c r="D1002" s="99"/>
      <c r="E1002" s="99"/>
      <c r="F1002" s="99"/>
      <c r="G1002" s="99"/>
      <c r="H1002" s="99"/>
      <c r="I1002" s="99"/>
      <c r="J1002" s="1123"/>
      <c r="K1002" s="1123"/>
      <c r="L1002" s="1123"/>
      <c r="M1002" s="161"/>
      <c r="N1002" s="1123"/>
      <c r="O1002" s="161"/>
      <c r="P1002" s="1123"/>
      <c r="Q1002" s="161"/>
      <c r="R1002" s="161"/>
      <c r="S1002" s="161"/>
      <c r="T1002" s="161"/>
      <c r="U1002" s="161"/>
      <c r="V1002" s="161"/>
      <c r="W1002" s="161"/>
      <c r="X1002" s="161"/>
      <c r="Y1002" s="161"/>
      <c r="Z1002" s="161"/>
    </row>
    <row r="1003" spans="1:26" ht="15.75" customHeight="1" x14ac:dyDescent="0.25">
      <c r="A1003" s="99"/>
      <c r="B1003" s="100"/>
      <c r="C1003" s="99"/>
      <c r="D1003" s="99"/>
      <c r="E1003" s="99"/>
      <c r="F1003" s="99"/>
      <c r="G1003" s="99"/>
      <c r="H1003" s="99"/>
      <c r="I1003" s="99"/>
      <c r="J1003" s="1123"/>
      <c r="K1003" s="1123"/>
      <c r="L1003" s="1123"/>
      <c r="M1003" s="161"/>
      <c r="N1003" s="1123"/>
      <c r="O1003" s="161"/>
      <c r="P1003" s="1123"/>
      <c r="Q1003" s="161"/>
      <c r="R1003" s="161"/>
      <c r="S1003" s="161"/>
      <c r="T1003" s="161"/>
      <c r="U1003" s="161"/>
      <c r="V1003" s="161"/>
      <c r="W1003" s="161"/>
      <c r="X1003" s="161"/>
      <c r="Y1003" s="161"/>
      <c r="Z1003" s="161"/>
    </row>
    <row r="1004" spans="1:26" ht="15.75" customHeight="1" x14ac:dyDescent="0.25">
      <c r="A1004" s="99"/>
      <c r="B1004" s="100"/>
      <c r="C1004" s="99"/>
      <c r="D1004" s="99"/>
      <c r="E1004" s="99"/>
      <c r="F1004" s="99"/>
      <c r="G1004" s="99"/>
      <c r="H1004" s="99"/>
      <c r="I1004" s="99"/>
      <c r="J1004" s="1123"/>
      <c r="K1004" s="1123"/>
      <c r="L1004" s="1123"/>
      <c r="M1004" s="161"/>
      <c r="N1004" s="1123"/>
      <c r="O1004" s="161"/>
      <c r="P1004" s="1123"/>
      <c r="Q1004" s="161"/>
      <c r="R1004" s="161"/>
      <c r="S1004" s="161"/>
      <c r="T1004" s="161"/>
      <c r="U1004" s="161"/>
      <c r="V1004" s="161"/>
      <c r="W1004" s="161"/>
      <c r="X1004" s="161"/>
      <c r="Y1004" s="161"/>
      <c r="Z1004" s="161"/>
    </row>
    <row r="1005" spans="1:26" ht="15.75" customHeight="1" x14ac:dyDescent="0.25">
      <c r="A1005" s="99"/>
      <c r="B1005" s="100"/>
      <c r="C1005" s="99"/>
      <c r="D1005" s="99"/>
      <c r="E1005" s="99"/>
      <c r="F1005" s="99"/>
      <c r="G1005" s="99"/>
      <c r="H1005" s="99"/>
      <c r="I1005" s="99"/>
      <c r="J1005" s="1123"/>
      <c r="K1005" s="1123"/>
      <c r="L1005" s="1123"/>
      <c r="M1005" s="161"/>
      <c r="N1005" s="1123"/>
      <c r="O1005" s="161"/>
      <c r="P1005" s="1123"/>
      <c r="Q1005" s="161"/>
      <c r="R1005" s="161"/>
      <c r="S1005" s="161"/>
      <c r="T1005" s="161"/>
      <c r="U1005" s="161"/>
      <c r="V1005" s="161"/>
      <c r="W1005" s="161"/>
      <c r="X1005" s="161"/>
      <c r="Y1005" s="161"/>
      <c r="Z1005" s="161"/>
    </row>
    <row r="1006" spans="1:26" ht="15.75" customHeight="1" x14ac:dyDescent="0.25">
      <c r="A1006" s="99"/>
      <c r="B1006" s="100"/>
      <c r="C1006" s="99"/>
      <c r="D1006" s="99"/>
      <c r="E1006" s="99"/>
      <c r="F1006" s="99"/>
      <c r="G1006" s="99"/>
      <c r="H1006" s="99"/>
      <c r="I1006" s="99"/>
      <c r="J1006" s="1123"/>
      <c r="K1006" s="1123"/>
      <c r="L1006" s="1123"/>
      <c r="M1006" s="161"/>
      <c r="N1006" s="1123"/>
      <c r="O1006" s="161"/>
      <c r="P1006" s="1123"/>
      <c r="Q1006" s="161"/>
      <c r="R1006" s="161"/>
      <c r="S1006" s="161"/>
      <c r="T1006" s="161"/>
      <c r="U1006" s="161"/>
      <c r="V1006" s="161"/>
      <c r="W1006" s="161"/>
      <c r="X1006" s="161"/>
      <c r="Y1006" s="161"/>
      <c r="Z1006" s="161"/>
    </row>
    <row r="1007" spans="1:26" ht="15.75" customHeight="1" x14ac:dyDescent="0.25">
      <c r="A1007" s="99"/>
      <c r="B1007" s="100"/>
      <c r="C1007" s="99"/>
      <c r="D1007" s="99"/>
      <c r="E1007" s="99"/>
      <c r="F1007" s="99"/>
      <c r="G1007" s="99"/>
      <c r="H1007" s="99"/>
      <c r="I1007" s="99"/>
      <c r="J1007" s="1123"/>
      <c r="K1007" s="1123"/>
      <c r="L1007" s="1123"/>
      <c r="M1007" s="161"/>
      <c r="N1007" s="1123"/>
      <c r="O1007" s="161"/>
      <c r="P1007" s="1123"/>
      <c r="Q1007" s="161"/>
      <c r="R1007" s="161"/>
      <c r="S1007" s="161"/>
      <c r="T1007" s="161"/>
      <c r="U1007" s="161"/>
      <c r="V1007" s="161"/>
      <c r="W1007" s="161"/>
      <c r="X1007" s="161"/>
      <c r="Y1007" s="161"/>
      <c r="Z1007" s="161"/>
    </row>
    <row r="1008" spans="1:26" ht="15.75" customHeight="1" x14ac:dyDescent="0.25">
      <c r="A1008" s="99"/>
      <c r="B1008" s="100"/>
      <c r="C1008" s="99"/>
      <c r="D1008" s="99"/>
      <c r="E1008" s="99"/>
      <c r="F1008" s="99"/>
      <c r="G1008" s="99"/>
      <c r="H1008" s="99"/>
      <c r="I1008" s="99"/>
      <c r="J1008" s="1123"/>
      <c r="K1008" s="1123"/>
      <c r="L1008" s="1123"/>
      <c r="M1008" s="161"/>
      <c r="N1008" s="1123"/>
      <c r="O1008" s="161"/>
      <c r="P1008" s="1123"/>
      <c r="Q1008" s="161"/>
      <c r="R1008" s="161"/>
      <c r="S1008" s="161"/>
      <c r="T1008" s="161"/>
      <c r="U1008" s="161"/>
      <c r="V1008" s="161"/>
      <c r="W1008" s="161"/>
      <c r="X1008" s="161"/>
      <c r="Y1008" s="161"/>
      <c r="Z1008" s="161"/>
    </row>
    <row r="1009" spans="1:26" ht="15.75" customHeight="1" x14ac:dyDescent="0.25">
      <c r="A1009" s="99"/>
      <c r="B1009" s="100"/>
      <c r="C1009" s="99"/>
      <c r="D1009" s="99"/>
      <c r="E1009" s="99"/>
      <c r="F1009" s="99"/>
      <c r="G1009" s="99"/>
      <c r="H1009" s="99"/>
      <c r="I1009" s="99"/>
      <c r="J1009" s="1123"/>
      <c r="K1009" s="1123"/>
      <c r="L1009" s="1123"/>
      <c r="M1009" s="161"/>
      <c r="N1009" s="1123"/>
      <c r="O1009" s="161"/>
      <c r="P1009" s="1123"/>
      <c r="Q1009" s="161"/>
      <c r="R1009" s="161"/>
      <c r="S1009" s="161"/>
      <c r="T1009" s="161"/>
      <c r="U1009" s="161"/>
      <c r="V1009" s="161"/>
      <c r="W1009" s="161"/>
      <c r="X1009" s="161"/>
      <c r="Y1009" s="161"/>
      <c r="Z1009" s="161"/>
    </row>
    <row r="1010" spans="1:26" ht="15.75" customHeight="1" x14ac:dyDescent="0.25">
      <c r="A1010" s="99"/>
      <c r="B1010" s="100"/>
      <c r="C1010" s="99"/>
      <c r="D1010" s="99"/>
      <c r="E1010" s="99"/>
      <c r="F1010" s="99"/>
      <c r="G1010" s="99"/>
      <c r="H1010" s="99"/>
      <c r="I1010" s="99"/>
      <c r="J1010" s="1123"/>
      <c r="K1010" s="1123"/>
      <c r="L1010" s="1123"/>
      <c r="M1010" s="161"/>
      <c r="N1010" s="1123"/>
      <c r="O1010" s="161"/>
      <c r="P1010" s="1123"/>
      <c r="Q1010" s="161"/>
      <c r="R1010" s="161"/>
      <c r="S1010" s="161"/>
      <c r="T1010" s="161"/>
      <c r="U1010" s="161"/>
      <c r="V1010" s="161"/>
      <c r="W1010" s="161"/>
      <c r="X1010" s="161"/>
      <c r="Y1010" s="161"/>
      <c r="Z1010" s="161"/>
    </row>
    <row r="1011" spans="1:26" ht="15.75" customHeight="1" x14ac:dyDescent="0.25">
      <c r="A1011" s="99"/>
      <c r="B1011" s="100"/>
      <c r="C1011" s="99"/>
      <c r="D1011" s="99"/>
      <c r="E1011" s="99"/>
      <c r="F1011" s="99"/>
      <c r="G1011" s="99"/>
      <c r="H1011" s="99"/>
      <c r="I1011" s="99"/>
      <c r="J1011" s="1123"/>
      <c r="K1011" s="1123"/>
      <c r="L1011" s="1123"/>
      <c r="M1011" s="161"/>
      <c r="N1011" s="1123"/>
      <c r="O1011" s="161"/>
      <c r="P1011" s="1123"/>
      <c r="Q1011" s="161"/>
      <c r="R1011" s="161"/>
      <c r="S1011" s="161"/>
      <c r="T1011" s="161"/>
      <c r="U1011" s="161"/>
      <c r="V1011" s="161"/>
      <c r="W1011" s="161"/>
      <c r="X1011" s="161"/>
      <c r="Y1011" s="161"/>
      <c r="Z1011" s="161"/>
    </row>
    <row r="1012" spans="1:26" ht="15.75" customHeight="1" x14ac:dyDescent="0.25">
      <c r="A1012" s="99"/>
      <c r="B1012" s="100"/>
      <c r="C1012" s="99"/>
      <c r="D1012" s="99"/>
      <c r="E1012" s="99"/>
      <c r="F1012" s="99"/>
      <c r="G1012" s="99"/>
      <c r="H1012" s="99"/>
      <c r="I1012" s="99"/>
      <c r="J1012" s="1123"/>
      <c r="K1012" s="1123"/>
      <c r="L1012" s="1123"/>
      <c r="M1012" s="161"/>
      <c r="N1012" s="1123"/>
      <c r="O1012" s="161"/>
      <c r="P1012" s="1123"/>
      <c r="Q1012" s="161"/>
      <c r="R1012" s="161"/>
      <c r="S1012" s="161"/>
      <c r="T1012" s="161"/>
      <c r="U1012" s="161"/>
      <c r="V1012" s="161"/>
      <c r="W1012" s="161"/>
      <c r="X1012" s="161"/>
      <c r="Y1012" s="161"/>
      <c r="Z1012" s="161"/>
    </row>
    <row r="1013" spans="1:26" ht="15.75" customHeight="1" x14ac:dyDescent="0.25">
      <c r="A1013" s="99"/>
      <c r="B1013" s="100"/>
      <c r="C1013" s="99"/>
      <c r="D1013" s="99"/>
      <c r="E1013" s="99"/>
      <c r="F1013" s="99"/>
      <c r="G1013" s="99"/>
      <c r="H1013" s="99"/>
      <c r="I1013" s="99"/>
      <c r="J1013" s="1123"/>
      <c r="K1013" s="1123"/>
      <c r="L1013" s="1123"/>
      <c r="M1013" s="161"/>
      <c r="N1013" s="1123"/>
      <c r="O1013" s="161"/>
      <c r="P1013" s="1123"/>
      <c r="Q1013" s="161"/>
      <c r="R1013" s="161"/>
      <c r="S1013" s="161"/>
      <c r="T1013" s="161"/>
      <c r="U1013" s="161"/>
      <c r="V1013" s="161"/>
      <c r="W1013" s="161"/>
      <c r="X1013" s="161"/>
      <c r="Y1013" s="161"/>
      <c r="Z1013" s="161"/>
    </row>
    <row r="1014" spans="1:26" ht="15.75" customHeight="1" x14ac:dyDescent="0.25">
      <c r="A1014" s="99"/>
      <c r="B1014" s="100"/>
      <c r="C1014" s="99"/>
      <c r="D1014" s="99"/>
      <c r="E1014" s="99"/>
      <c r="F1014" s="99"/>
      <c r="G1014" s="99"/>
      <c r="H1014" s="99"/>
      <c r="I1014" s="99"/>
      <c r="J1014" s="1123"/>
      <c r="K1014" s="1123"/>
      <c r="L1014" s="1123"/>
      <c r="M1014" s="161"/>
      <c r="N1014" s="1123"/>
      <c r="O1014" s="161"/>
      <c r="P1014" s="1123"/>
      <c r="Q1014" s="161"/>
      <c r="R1014" s="161"/>
      <c r="S1014" s="161"/>
      <c r="T1014" s="161"/>
      <c r="U1014" s="161"/>
      <c r="V1014" s="161"/>
      <c r="W1014" s="161"/>
      <c r="X1014" s="161"/>
      <c r="Y1014" s="161"/>
      <c r="Z1014" s="161"/>
    </row>
    <row r="1015" spans="1:26" ht="15.75" customHeight="1" x14ac:dyDescent="0.25">
      <c r="A1015" s="99"/>
      <c r="B1015" s="100"/>
      <c r="C1015" s="99"/>
      <c r="D1015" s="99"/>
      <c r="E1015" s="99"/>
      <c r="F1015" s="99"/>
      <c r="G1015" s="99"/>
      <c r="H1015" s="99"/>
      <c r="I1015" s="99"/>
      <c r="J1015" s="1123"/>
      <c r="K1015" s="1123"/>
      <c r="L1015" s="1123"/>
      <c r="M1015" s="161"/>
      <c r="N1015" s="1123"/>
      <c r="O1015" s="161"/>
      <c r="P1015" s="1123"/>
      <c r="Q1015" s="161"/>
      <c r="R1015" s="161"/>
      <c r="S1015" s="161"/>
      <c r="T1015" s="161"/>
      <c r="U1015" s="161"/>
      <c r="V1015" s="161"/>
      <c r="W1015" s="161"/>
      <c r="X1015" s="161"/>
      <c r="Y1015" s="161"/>
      <c r="Z1015" s="161"/>
    </row>
    <row r="1016" spans="1:26" ht="15.75" customHeight="1" x14ac:dyDescent="0.25">
      <c r="A1016" s="99"/>
      <c r="B1016" s="100"/>
      <c r="C1016" s="99"/>
      <c r="D1016" s="99"/>
      <c r="E1016" s="99"/>
      <c r="F1016" s="99"/>
      <c r="G1016" s="99"/>
      <c r="H1016" s="99"/>
      <c r="I1016" s="99"/>
      <c r="J1016" s="1123"/>
      <c r="K1016" s="1123"/>
      <c r="L1016" s="1123"/>
      <c r="M1016" s="161"/>
      <c r="N1016" s="1123"/>
      <c r="O1016" s="161"/>
      <c r="P1016" s="1123"/>
      <c r="Q1016" s="161"/>
      <c r="R1016" s="161"/>
      <c r="S1016" s="161"/>
      <c r="T1016" s="161"/>
      <c r="U1016" s="161"/>
      <c r="V1016" s="161"/>
      <c r="W1016" s="161"/>
      <c r="X1016" s="161"/>
      <c r="Y1016" s="161"/>
      <c r="Z1016" s="161"/>
    </row>
    <row r="1017" spans="1:26" ht="15.75" customHeight="1" x14ac:dyDescent="0.25">
      <c r="A1017" s="99"/>
      <c r="B1017" s="100"/>
      <c r="C1017" s="99"/>
      <c r="D1017" s="99"/>
      <c r="E1017" s="99"/>
      <c r="F1017" s="99"/>
      <c r="G1017" s="99"/>
      <c r="H1017" s="99"/>
      <c r="I1017" s="99"/>
      <c r="J1017" s="1123"/>
      <c r="K1017" s="1123"/>
      <c r="L1017" s="1123"/>
      <c r="M1017" s="161"/>
      <c r="N1017" s="1123"/>
      <c r="O1017" s="161"/>
      <c r="P1017" s="1123"/>
      <c r="Q1017" s="161"/>
      <c r="R1017" s="161"/>
      <c r="S1017" s="161"/>
      <c r="T1017" s="161"/>
      <c r="U1017" s="161"/>
      <c r="V1017" s="161"/>
      <c r="W1017" s="161"/>
      <c r="X1017" s="161"/>
      <c r="Y1017" s="161"/>
      <c r="Z1017" s="161"/>
    </row>
  </sheetData>
  <sheetProtection algorithmName="SHA-512" hashValue="BuuhL6H3Ae38p/bXFMTzHcewjqJ6qbhRzkb4LKWo1nC+XEmK5xjH/QGAcdf3GbCon/ltV8Ac0hxJVyrsNggboQ==" saltValue="SN9kj1Rp0pHw4DQc7DaHag==" spinCount="100000" sheet="1" objects="1" scenarios="1"/>
  <mergeCells count="305">
    <mergeCell ref="AC8:AV8"/>
    <mergeCell ref="AW8:BA11"/>
    <mergeCell ref="AA11:AA12"/>
    <mergeCell ref="AB11:AB12"/>
    <mergeCell ref="AC11:AH11"/>
    <mergeCell ref="AI11:AN11"/>
    <mergeCell ref="AO11:AT11"/>
    <mergeCell ref="B221:B222"/>
    <mergeCell ref="E206:E212"/>
    <mergeCell ref="F206:F212"/>
    <mergeCell ref="B206:B212"/>
    <mergeCell ref="I206:I212"/>
    <mergeCell ref="J206:J212"/>
    <mergeCell ref="K206:K212"/>
    <mergeCell ref="L206:L212"/>
    <mergeCell ref="D194:D198"/>
    <mergeCell ref="L11:L12"/>
    <mergeCell ref="D36:D37"/>
    <mergeCell ref="C38:C39"/>
    <mergeCell ref="D38:D39"/>
    <mergeCell ref="C41:C43"/>
    <mergeCell ref="D41:D43"/>
    <mergeCell ref="C36:C37"/>
    <mergeCell ref="C16:C19"/>
    <mergeCell ref="J224:J226"/>
    <mergeCell ref="B216:B218"/>
    <mergeCell ref="L221:L222"/>
    <mergeCell ref="K221:K222"/>
    <mergeCell ref="J221:J222"/>
    <mergeCell ref="I221:I222"/>
    <mergeCell ref="H221:H222"/>
    <mergeCell ref="G221:G222"/>
    <mergeCell ref="F221:F222"/>
    <mergeCell ref="K224:K226"/>
    <mergeCell ref="L224:L226"/>
    <mergeCell ref="B224:B226"/>
    <mergeCell ref="C224:C226"/>
    <mergeCell ref="D224:D226"/>
    <mergeCell ref="E224:E226"/>
    <mergeCell ref="F224:F226"/>
    <mergeCell ref="G224:G226"/>
    <mergeCell ref="H224:H226"/>
    <mergeCell ref="L216:L218"/>
    <mergeCell ref="K216:K218"/>
    <mergeCell ref="J216:J218"/>
    <mergeCell ref="I216:I218"/>
    <mergeCell ref="E221:E222"/>
    <mergeCell ref="C102:C110"/>
    <mergeCell ref="C249:C252"/>
    <mergeCell ref="D249:D252"/>
    <mergeCell ref="D239:D242"/>
    <mergeCell ref="E240:E241"/>
    <mergeCell ref="C239:C242"/>
    <mergeCell ref="G206:G212"/>
    <mergeCell ref="G216:G218"/>
    <mergeCell ref="F216:F218"/>
    <mergeCell ref="E216:E218"/>
    <mergeCell ref="C111:C114"/>
    <mergeCell ref="D111:D113"/>
    <mergeCell ref="C172:C177"/>
    <mergeCell ref="C178:C181"/>
    <mergeCell ref="C65:C68"/>
    <mergeCell ref="D67:D68"/>
    <mergeCell ref="C69:C76"/>
    <mergeCell ref="C142:C146"/>
    <mergeCell ref="C148:C150"/>
    <mergeCell ref="D148:D150"/>
    <mergeCell ref="C253:C254"/>
    <mergeCell ref="D253:D254"/>
    <mergeCell ref="C243:C245"/>
    <mergeCell ref="D243:D245"/>
    <mergeCell ref="C235:C238"/>
    <mergeCell ref="D235:D238"/>
    <mergeCell ref="C182:C184"/>
    <mergeCell ref="D182:D184"/>
    <mergeCell ref="D156:D158"/>
    <mergeCell ref="C160:C161"/>
    <mergeCell ref="D160:D161"/>
    <mergeCell ref="C132:C134"/>
    <mergeCell ref="D72:D73"/>
    <mergeCell ref="D185:D193"/>
    <mergeCell ref="C162:C165"/>
    <mergeCell ref="D162:D165"/>
    <mergeCell ref="C167:C168"/>
    <mergeCell ref="D167:D168"/>
    <mergeCell ref="C278:C279"/>
    <mergeCell ref="D278:D279"/>
    <mergeCell ref="D266:D268"/>
    <mergeCell ref="C169:C171"/>
    <mergeCell ref="D169:D171"/>
    <mergeCell ref="C275:C277"/>
    <mergeCell ref="D275:D277"/>
    <mergeCell ref="C261:C265"/>
    <mergeCell ref="C270:C271"/>
    <mergeCell ref="C227:C229"/>
    <mergeCell ref="D227:D229"/>
    <mergeCell ref="C116:C117"/>
    <mergeCell ref="D116:D117"/>
    <mergeCell ref="C118:C119"/>
    <mergeCell ref="D118:D119"/>
    <mergeCell ref="C120:C121"/>
    <mergeCell ref="D120:D127"/>
    <mergeCell ref="D178:D181"/>
    <mergeCell ref="C151:C155"/>
    <mergeCell ref="D153:D155"/>
    <mergeCell ref="I95:I96"/>
    <mergeCell ref="E74:E75"/>
    <mergeCell ref="D83:D84"/>
    <mergeCell ref="D86:D87"/>
    <mergeCell ref="C88:C90"/>
    <mergeCell ref="D89:D90"/>
    <mergeCell ref="G74:G75"/>
    <mergeCell ref="H74:H75"/>
    <mergeCell ref="G91:G92"/>
    <mergeCell ref="H91:H92"/>
    <mergeCell ref="G95:G96"/>
    <mergeCell ref="H95:H96"/>
    <mergeCell ref="G80:G82"/>
    <mergeCell ref="H80:H82"/>
    <mergeCell ref="C91:C94"/>
    <mergeCell ref="E91:E92"/>
    <mergeCell ref="H339:H340"/>
    <mergeCell ref="I339:I340"/>
    <mergeCell ref="D324:D331"/>
    <mergeCell ref="D332:D334"/>
    <mergeCell ref="D335:D337"/>
    <mergeCell ref="D338:D344"/>
    <mergeCell ref="G341:G344"/>
    <mergeCell ref="A13:A255"/>
    <mergeCell ref="C13:C14"/>
    <mergeCell ref="D13:D14"/>
    <mergeCell ref="D16:D19"/>
    <mergeCell ref="I74:I75"/>
    <mergeCell ref="C203:C204"/>
    <mergeCell ref="D203:D204"/>
    <mergeCell ref="C205:C213"/>
    <mergeCell ref="D206:D213"/>
    <mergeCell ref="C128:C129"/>
    <mergeCell ref="D128:D131"/>
    <mergeCell ref="C130:C131"/>
    <mergeCell ref="C156:C158"/>
    <mergeCell ref="C77:C87"/>
    <mergeCell ref="C246:C248"/>
    <mergeCell ref="D246:D248"/>
    <mergeCell ref="C199:C200"/>
    <mergeCell ref="Z367:Z372"/>
    <mergeCell ref="C352:C353"/>
    <mergeCell ref="C354:C357"/>
    <mergeCell ref="E363:E364"/>
    <mergeCell ref="F363:F364"/>
    <mergeCell ref="G363:G364"/>
    <mergeCell ref="H363:H364"/>
    <mergeCell ref="I363:I364"/>
    <mergeCell ref="C363:C365"/>
    <mergeCell ref="C367:C372"/>
    <mergeCell ref="E367:E372"/>
    <mergeCell ref="F367:F372"/>
    <mergeCell ref="G367:G372"/>
    <mergeCell ref="H367:H372"/>
    <mergeCell ref="I367:I372"/>
    <mergeCell ref="O367:O372"/>
    <mergeCell ref="D345:D358"/>
    <mergeCell ref="C311:C317"/>
    <mergeCell ref="C318:C323"/>
    <mergeCell ref="A256:A294"/>
    <mergeCell ref="C385:C386"/>
    <mergeCell ref="C387:C389"/>
    <mergeCell ref="I374:I376"/>
    <mergeCell ref="E378:E379"/>
    <mergeCell ref="F378:F379"/>
    <mergeCell ref="I378:I379"/>
    <mergeCell ref="A332:A360"/>
    <mergeCell ref="C332:C334"/>
    <mergeCell ref="C335:C337"/>
    <mergeCell ref="C338:C344"/>
    <mergeCell ref="C345:C347"/>
    <mergeCell ref="G378:G379"/>
    <mergeCell ref="H378:H379"/>
    <mergeCell ref="E374:E376"/>
    <mergeCell ref="F374:F376"/>
    <mergeCell ref="G374:G376"/>
    <mergeCell ref="H374:H376"/>
    <mergeCell ref="D306:D310"/>
    <mergeCell ref="A295:A331"/>
    <mergeCell ref="H341:H344"/>
    <mergeCell ref="I341:I344"/>
    <mergeCell ref="F74:F75"/>
    <mergeCell ref="F91:F92"/>
    <mergeCell ref="C95:C101"/>
    <mergeCell ref="E95:E96"/>
    <mergeCell ref="F95:F96"/>
    <mergeCell ref="D285:D286"/>
    <mergeCell ref="D288:D289"/>
    <mergeCell ref="D77:D80"/>
    <mergeCell ref="E80:E82"/>
    <mergeCell ref="F80:F82"/>
    <mergeCell ref="E275:E277"/>
    <mergeCell ref="D199:D202"/>
    <mergeCell ref="C230:C234"/>
    <mergeCell ref="D230:D234"/>
    <mergeCell ref="D132:D134"/>
    <mergeCell ref="C135:C141"/>
    <mergeCell ref="D135:D146"/>
    <mergeCell ref="D256:D258"/>
    <mergeCell ref="D259:D260"/>
    <mergeCell ref="D261:D265"/>
    <mergeCell ref="C280:C284"/>
    <mergeCell ref="D280:D284"/>
    <mergeCell ref="D215:D223"/>
    <mergeCell ref="C216:C223"/>
    <mergeCell ref="A361:A389"/>
    <mergeCell ref="A390:A425"/>
    <mergeCell ref="C424:C425"/>
    <mergeCell ref="D311:D317"/>
    <mergeCell ref="D318:D323"/>
    <mergeCell ref="D304:D305"/>
    <mergeCell ref="C290:C294"/>
    <mergeCell ref="C304:C305"/>
    <mergeCell ref="C324:C331"/>
    <mergeCell ref="C421:C422"/>
    <mergeCell ref="C348:C351"/>
    <mergeCell ref="C373:C377"/>
    <mergeCell ref="C378:C379"/>
    <mergeCell ref="D290:D294"/>
    <mergeCell ref="D416:D418"/>
    <mergeCell ref="D419:D420"/>
    <mergeCell ref="C361:C362"/>
    <mergeCell ref="C396:C398"/>
    <mergeCell ref="C399:C402"/>
    <mergeCell ref="C404:C410"/>
    <mergeCell ref="C411:C415"/>
    <mergeCell ref="C419:C420"/>
    <mergeCell ref="C295:C303"/>
    <mergeCell ref="C306:C309"/>
    <mergeCell ref="I80:I82"/>
    <mergeCell ref="I91:I92"/>
    <mergeCell ref="D102:D109"/>
    <mergeCell ref="H206:H212"/>
    <mergeCell ref="H216:H218"/>
    <mergeCell ref="I224:I226"/>
    <mergeCell ref="D421:D423"/>
    <mergeCell ref="D424:D425"/>
    <mergeCell ref="D361:D362"/>
    <mergeCell ref="D363:D365"/>
    <mergeCell ref="D367:D382"/>
    <mergeCell ref="D383:D386"/>
    <mergeCell ref="D387:D389"/>
    <mergeCell ref="D390:D398"/>
    <mergeCell ref="D399:D403"/>
    <mergeCell ref="D404:D410"/>
    <mergeCell ref="D411:D415"/>
    <mergeCell ref="D295:D299"/>
    <mergeCell ref="D301:D303"/>
    <mergeCell ref="E339:E340"/>
    <mergeCell ref="F339:F340"/>
    <mergeCell ref="E341:E344"/>
    <mergeCell ref="F341:F344"/>
    <mergeCell ref="G339:G340"/>
    <mergeCell ref="Q11:Y11"/>
    <mergeCell ref="Z11:Z12"/>
    <mergeCell ref="D51:D53"/>
    <mergeCell ref="C25:C29"/>
    <mergeCell ref="D25:D29"/>
    <mergeCell ref="C30:C32"/>
    <mergeCell ref="D30:D33"/>
    <mergeCell ref="C34:C35"/>
    <mergeCell ref="D34:D35"/>
    <mergeCell ref="N11:N12"/>
    <mergeCell ref="O11:O12"/>
    <mergeCell ref="P11:P12"/>
    <mergeCell ref="J11:J12"/>
    <mergeCell ref="K11:K12"/>
    <mergeCell ref="C21:C24"/>
    <mergeCell ref="D21:D24"/>
    <mergeCell ref="M11:M12"/>
    <mergeCell ref="B7:C7"/>
    <mergeCell ref="E7:F7"/>
    <mergeCell ref="G7:I7"/>
    <mergeCell ref="B2:C4"/>
    <mergeCell ref="D2:I2"/>
    <mergeCell ref="D3:I4"/>
    <mergeCell ref="B5:C6"/>
    <mergeCell ref="D5:D6"/>
    <mergeCell ref="E5:F6"/>
    <mergeCell ref="G5:I6"/>
    <mergeCell ref="B8:C8"/>
    <mergeCell ref="E8:F8"/>
    <mergeCell ref="G8:I8"/>
    <mergeCell ref="H57:H60"/>
    <mergeCell ref="I57:I60"/>
    <mergeCell ref="C62:C64"/>
    <mergeCell ref="E63:E64"/>
    <mergeCell ref="F63:F64"/>
    <mergeCell ref="G63:G64"/>
    <mergeCell ref="H63:H64"/>
    <mergeCell ref="C45:C48"/>
    <mergeCell ref="D45:D48"/>
    <mergeCell ref="C51:C53"/>
    <mergeCell ref="I63:I64"/>
    <mergeCell ref="C56:C61"/>
    <mergeCell ref="E57:E60"/>
    <mergeCell ref="C54:C55"/>
    <mergeCell ref="D54:D55"/>
    <mergeCell ref="F57:F60"/>
    <mergeCell ref="G57:G60"/>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14:formula1>
            <xm:f>[1]Hoja2!#REF!</xm:f>
          </x14:formula1>
          <xm:sqref>AB205:AB226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A1054"/>
  <sheetViews>
    <sheetView topLeftCell="B1" zoomScale="70" zoomScaleNormal="70" workbookViewId="0">
      <pane ySplit="10" topLeftCell="A11" activePane="bottomLeft" state="frozen"/>
      <selection activeCell="B1" sqref="B1"/>
      <selection pane="bottomLeft" activeCell="B10" sqref="B10"/>
    </sheetView>
  </sheetViews>
  <sheetFormatPr baseColWidth="10" defaultColWidth="14.42578125" defaultRowHeight="15" customHeight="1" x14ac:dyDescent="0.2"/>
  <cols>
    <col min="1" max="1" width="5.5703125" style="1151" hidden="1" customWidth="1"/>
    <col min="2" max="2" width="14.85546875" style="1151" customWidth="1"/>
    <col min="3" max="3" width="21.28515625" style="1151" customWidth="1"/>
    <col min="4" max="4" width="25.7109375" style="1151" customWidth="1"/>
    <col min="5" max="5" width="43.42578125" style="1062" customWidth="1"/>
    <col min="6" max="6" width="25.85546875" style="1151" customWidth="1"/>
    <col min="7" max="7" width="17.7109375" style="1151" customWidth="1"/>
    <col min="8" max="8" width="18.28515625" style="1151" customWidth="1"/>
    <col min="9" max="9" width="12.85546875" style="1151" customWidth="1"/>
    <col min="10" max="10" width="28.85546875" style="1064" customWidth="1"/>
    <col min="11" max="11" width="31.140625" style="1062" customWidth="1"/>
    <col min="12" max="12" width="28.28515625" style="1062" bestFit="1" customWidth="1"/>
    <col min="13" max="13" width="8.85546875" style="1062" customWidth="1"/>
    <col min="14" max="14" width="91" style="1064" customWidth="1"/>
    <col min="15" max="15" width="17.140625" style="1062" customWidth="1"/>
    <col min="16" max="16" width="20.85546875" style="1062" customWidth="1"/>
    <col min="17" max="17" width="7.42578125" style="1062" hidden="1" customWidth="1"/>
    <col min="18" max="18" width="7.85546875" style="1062" hidden="1" customWidth="1"/>
    <col min="19" max="19" width="7.140625" style="1062" hidden="1" customWidth="1"/>
    <col min="20" max="20" width="5.28515625" style="1062" customWidth="1"/>
    <col min="21" max="22" width="5.5703125" style="1062" customWidth="1"/>
    <col min="23" max="23" width="5.7109375" style="1062" customWidth="1"/>
    <col min="24" max="24" width="5" style="1062" customWidth="1"/>
    <col min="25" max="25" width="5.85546875" style="1062" customWidth="1"/>
    <col min="26" max="26" width="28.42578125" style="1151" hidden="1" customWidth="1"/>
    <col min="27" max="28" width="15" style="1154" hidden="1" customWidth="1"/>
    <col min="29" max="29" width="25.7109375" style="1153" hidden="1" customWidth="1"/>
    <col min="30" max="30" width="13.42578125" style="1153" hidden="1" customWidth="1"/>
    <col min="31" max="31" width="15.28515625" style="1153" hidden="1" customWidth="1"/>
    <col min="32" max="32" width="17.28515625" style="1151" hidden="1" customWidth="1"/>
    <col min="33" max="33" width="10.7109375" style="1151" hidden="1" customWidth="1"/>
    <col min="34" max="34" width="25.7109375" style="1151" customWidth="1"/>
    <col min="35" max="35" width="24.28515625" style="1153" hidden="1" customWidth="1"/>
    <col min="36" max="36" width="18.85546875" style="1153" hidden="1" customWidth="1"/>
    <col min="37" max="37" width="23.28515625" style="1153" hidden="1" customWidth="1"/>
    <col min="38" max="39" width="10.7109375" style="1151" hidden="1" customWidth="1"/>
    <col min="40" max="40" width="26" style="1151" customWidth="1"/>
    <col min="41" max="41" width="16.28515625" style="1152" hidden="1" customWidth="1"/>
    <col min="42" max="42" width="17" style="1152" hidden="1" customWidth="1"/>
    <col min="43" max="43" width="18.28515625" style="1152" hidden="1" customWidth="1"/>
    <col min="44" max="44" width="16.42578125" style="1151" hidden="1" customWidth="1"/>
    <col min="45" max="45" width="18.28515625" style="1151" hidden="1" customWidth="1"/>
    <col min="46" max="46" width="10.7109375" style="1151" hidden="1" customWidth="1"/>
    <col min="47" max="47" width="15.7109375" style="1152" hidden="1" customWidth="1"/>
    <col min="48" max="48" width="10.7109375" style="1151" hidden="1" customWidth="1"/>
    <col min="49" max="49" width="15.140625" style="1062" hidden="1" customWidth="1"/>
    <col min="50" max="50" width="16.7109375" style="1062" hidden="1" customWidth="1"/>
    <col min="51" max="51" width="17.28515625" style="1062" hidden="1" customWidth="1"/>
    <col min="52" max="52" width="17" style="1062" hidden="1" customWidth="1"/>
    <col min="53" max="53" width="16.42578125" style="1151" hidden="1" customWidth="1"/>
    <col min="54" max="54" width="0" style="1151" hidden="1" customWidth="1"/>
    <col min="55" max="16384" width="14.42578125" style="1151"/>
  </cols>
  <sheetData>
    <row r="1" spans="1:53" ht="15" customHeight="1" x14ac:dyDescent="0.2">
      <c r="B1" s="2583"/>
      <c r="C1" s="2583"/>
      <c r="D1" s="2584" t="s">
        <v>292</v>
      </c>
      <c r="E1" s="2585"/>
      <c r="F1" s="2585"/>
      <c r="G1" s="2585"/>
      <c r="H1" s="2585"/>
      <c r="I1" s="2585"/>
      <c r="J1" s="150" t="s">
        <v>291</v>
      </c>
    </row>
    <row r="2" spans="1:53" ht="15" customHeight="1" x14ac:dyDescent="0.2">
      <c r="B2" s="2583"/>
      <c r="C2" s="2583"/>
      <c r="D2" s="2586" t="s">
        <v>290</v>
      </c>
      <c r="E2" s="2586"/>
      <c r="F2" s="2586"/>
      <c r="G2" s="2586"/>
      <c r="H2" s="2586"/>
      <c r="I2" s="2587"/>
      <c r="J2" s="150" t="s">
        <v>289</v>
      </c>
    </row>
    <row r="3" spans="1:53" ht="15" customHeight="1" x14ac:dyDescent="0.2">
      <c r="B3" s="2583"/>
      <c r="C3" s="2583"/>
      <c r="D3" s="2588"/>
      <c r="E3" s="2588"/>
      <c r="F3" s="2588"/>
      <c r="G3" s="2588"/>
      <c r="H3" s="2588"/>
      <c r="I3" s="2589"/>
      <c r="J3" s="149" t="s">
        <v>288</v>
      </c>
    </row>
    <row r="4" spans="1:53" ht="15.75" x14ac:dyDescent="0.2">
      <c r="A4" s="1155"/>
      <c r="B4" s="2590" t="s">
        <v>287</v>
      </c>
      <c r="C4" s="2590"/>
      <c r="D4" s="2582" t="s">
        <v>286</v>
      </c>
      <c r="E4" s="2591" t="s">
        <v>285</v>
      </c>
      <c r="F4" s="2591"/>
      <c r="G4" s="2592" t="s">
        <v>3079</v>
      </c>
      <c r="H4" s="2592"/>
      <c r="I4" s="2592"/>
      <c r="J4" s="148"/>
      <c r="Z4" s="1155"/>
      <c r="AF4" s="1155"/>
      <c r="AG4" s="1155"/>
      <c r="AH4" s="1155"/>
      <c r="AL4" s="1155"/>
      <c r="AM4" s="1155"/>
      <c r="AN4" s="1155"/>
      <c r="AR4" s="1155"/>
      <c r="AS4" s="1155"/>
      <c r="AT4" s="1155"/>
      <c r="AV4" s="1155"/>
      <c r="BA4" s="1155"/>
    </row>
    <row r="5" spans="1:53" ht="14.25" x14ac:dyDescent="0.2">
      <c r="A5" s="1155"/>
      <c r="B5" s="2590"/>
      <c r="C5" s="2590"/>
      <c r="D5" s="2582"/>
      <c r="E5" s="2591"/>
      <c r="F5" s="2591"/>
      <c r="G5" s="2592"/>
      <c r="H5" s="2592"/>
      <c r="I5" s="2592"/>
      <c r="J5" s="143"/>
      <c r="Z5" s="1155"/>
      <c r="AF5" s="1155"/>
      <c r="AG5" s="1155"/>
      <c r="AH5" s="1155"/>
      <c r="AL5" s="1155"/>
      <c r="AM5" s="1155"/>
      <c r="AN5" s="1155"/>
      <c r="AR5" s="1155"/>
      <c r="AS5" s="1155"/>
      <c r="AT5" s="1155"/>
      <c r="AV5" s="1155"/>
      <c r="BA5" s="1155"/>
    </row>
    <row r="6" spans="1:53" ht="28.5" customHeight="1" x14ac:dyDescent="0.2">
      <c r="A6" s="1155"/>
      <c r="B6" s="2579" t="s">
        <v>284</v>
      </c>
      <c r="C6" s="2579"/>
      <c r="D6" s="147">
        <v>2020</v>
      </c>
      <c r="E6" s="3030" t="s">
        <v>283</v>
      </c>
      <c r="F6" s="3031"/>
      <c r="G6" s="2592" t="s">
        <v>3080</v>
      </c>
      <c r="H6" s="2592"/>
      <c r="I6" s="2592"/>
      <c r="J6" s="143"/>
      <c r="Z6" s="1155"/>
      <c r="AF6" s="1155"/>
      <c r="AG6" s="1155"/>
      <c r="AH6" s="1155"/>
      <c r="AL6" s="1155"/>
      <c r="AM6" s="1155"/>
      <c r="AN6" s="1155"/>
      <c r="AR6" s="1155"/>
      <c r="AS6" s="1155"/>
      <c r="AT6" s="1155"/>
      <c r="AV6" s="1155"/>
      <c r="BA6" s="1155"/>
    </row>
    <row r="7" spans="1:53" ht="33.75" customHeight="1" x14ac:dyDescent="0.2">
      <c r="A7" s="1155"/>
      <c r="B7" s="2591" t="s">
        <v>282</v>
      </c>
      <c r="C7" s="2591"/>
      <c r="D7" s="144">
        <v>44042</v>
      </c>
      <c r="E7" s="3030" t="s">
        <v>281</v>
      </c>
      <c r="F7" s="3031"/>
      <c r="G7" s="2582"/>
      <c r="H7" s="2582"/>
      <c r="I7" s="2582"/>
      <c r="J7" s="143"/>
      <c r="Z7" s="1155"/>
      <c r="AC7" s="2453" t="s">
        <v>358</v>
      </c>
      <c r="AD7" s="2454"/>
      <c r="AE7" s="2454"/>
      <c r="AF7" s="2454"/>
      <c r="AG7" s="2454"/>
      <c r="AH7" s="2455"/>
      <c r="AI7" s="2454"/>
      <c r="AJ7" s="2454"/>
      <c r="AK7" s="2454"/>
      <c r="AL7" s="2454"/>
      <c r="AM7" s="2454"/>
      <c r="AN7" s="2455"/>
      <c r="AO7" s="2454"/>
      <c r="AP7" s="2454"/>
      <c r="AQ7" s="2454"/>
      <c r="AR7" s="2454"/>
      <c r="AS7" s="2454"/>
      <c r="AT7" s="2454"/>
      <c r="AU7" s="2454"/>
      <c r="AV7" s="2456"/>
      <c r="AW7" s="3284" t="s">
        <v>357</v>
      </c>
      <c r="AX7" s="3285"/>
      <c r="AY7" s="3285"/>
      <c r="AZ7" s="3285"/>
      <c r="BA7" s="3286"/>
    </row>
    <row r="8" spans="1:53" ht="33.75" customHeight="1" x14ac:dyDescent="0.2">
      <c r="A8" s="1155"/>
      <c r="B8" s="2382"/>
      <c r="C8" s="2382"/>
      <c r="D8" s="2384"/>
      <c r="E8" s="2440"/>
      <c r="F8" s="2440"/>
      <c r="G8" s="2382"/>
      <c r="H8" s="2382"/>
      <c r="I8" s="2382"/>
      <c r="J8" s="143"/>
      <c r="Z8" s="1155"/>
      <c r="AC8" s="2368"/>
      <c r="AD8" s="2369"/>
      <c r="AE8" s="2369"/>
      <c r="AF8" s="2367"/>
      <c r="AG8" s="2370"/>
      <c r="AH8" s="3172" t="s">
        <v>3059</v>
      </c>
      <c r="AI8" s="3173"/>
      <c r="AJ8" s="3173"/>
      <c r="AK8" s="3173"/>
      <c r="AL8" s="3173"/>
      <c r="AM8" s="3173"/>
      <c r="AN8" s="3172"/>
      <c r="AO8" s="2371"/>
      <c r="AP8" s="2371"/>
      <c r="AQ8" s="2371"/>
      <c r="AR8" s="2370"/>
      <c r="AS8" s="2370"/>
      <c r="AT8" s="2370"/>
      <c r="AU8" s="2371"/>
      <c r="AV8" s="2372"/>
      <c r="AW8" s="3287"/>
      <c r="AX8" s="3288"/>
      <c r="AY8" s="3288"/>
      <c r="AZ8" s="3288"/>
      <c r="BA8" s="3289"/>
    </row>
    <row r="9" spans="1:53" ht="21" customHeight="1" x14ac:dyDescent="0.2">
      <c r="A9" s="1064"/>
      <c r="B9" s="2449"/>
      <c r="C9" s="2450"/>
      <c r="D9" s="2450"/>
      <c r="E9" s="2451"/>
      <c r="F9" s="2451"/>
      <c r="G9" s="2451"/>
      <c r="H9" s="2451"/>
      <c r="I9" s="2452"/>
      <c r="J9" s="3281" t="s">
        <v>279</v>
      </c>
      <c r="K9" s="3223" t="s">
        <v>278</v>
      </c>
      <c r="L9" s="3223" t="s">
        <v>277</v>
      </c>
      <c r="M9" s="3223" t="s">
        <v>103</v>
      </c>
      <c r="N9" s="3281" t="s">
        <v>276</v>
      </c>
      <c r="O9" s="3277" t="s">
        <v>275</v>
      </c>
      <c r="P9" s="3223" t="s">
        <v>274</v>
      </c>
      <c r="Q9" s="3278" t="s">
        <v>273</v>
      </c>
      <c r="R9" s="3279"/>
      <c r="S9" s="3279"/>
      <c r="T9" s="3279"/>
      <c r="U9" s="3279"/>
      <c r="V9" s="3279"/>
      <c r="W9" s="3279"/>
      <c r="X9" s="3279"/>
      <c r="Y9" s="3280"/>
      <c r="Z9" s="3281" t="s">
        <v>272</v>
      </c>
      <c r="AA9" s="3282" t="s">
        <v>271</v>
      </c>
      <c r="AB9" s="3282" t="s">
        <v>270</v>
      </c>
      <c r="AC9" s="3169" t="s">
        <v>269</v>
      </c>
      <c r="AD9" s="3170"/>
      <c r="AE9" s="3170"/>
      <c r="AF9" s="3170"/>
      <c r="AG9" s="3170"/>
      <c r="AH9" s="3171"/>
      <c r="AI9" s="3169" t="s">
        <v>245</v>
      </c>
      <c r="AJ9" s="3170"/>
      <c r="AK9" s="3170"/>
      <c r="AL9" s="3170"/>
      <c r="AM9" s="3170"/>
      <c r="AN9" s="3171"/>
      <c r="AO9" s="3297" t="s">
        <v>244</v>
      </c>
      <c r="AP9" s="3298"/>
      <c r="AQ9" s="3298"/>
      <c r="AR9" s="3298"/>
      <c r="AS9" s="3298"/>
      <c r="AT9" s="3299"/>
      <c r="AU9" s="1317" t="s">
        <v>243</v>
      </c>
      <c r="AV9" s="1316"/>
      <c r="AW9" s="3290"/>
      <c r="AX9" s="3291"/>
      <c r="AY9" s="3291"/>
      <c r="AZ9" s="3291"/>
      <c r="BA9" s="3292"/>
    </row>
    <row r="10" spans="1:53" ht="125.25" customHeight="1" thickBot="1" x14ac:dyDescent="0.25">
      <c r="A10" s="1058" t="s">
        <v>356</v>
      </c>
      <c r="B10" s="722" t="s">
        <v>268</v>
      </c>
      <c r="C10" s="1057" t="s">
        <v>267</v>
      </c>
      <c r="D10" s="1058" t="s">
        <v>266</v>
      </c>
      <c r="E10" s="1058" t="s">
        <v>265</v>
      </c>
      <c r="F10" s="1058" t="s">
        <v>264</v>
      </c>
      <c r="G10" s="1058" t="s">
        <v>263</v>
      </c>
      <c r="H10" s="1057" t="s">
        <v>262</v>
      </c>
      <c r="I10" s="1056" t="s">
        <v>261</v>
      </c>
      <c r="J10" s="3293"/>
      <c r="K10" s="3224"/>
      <c r="L10" s="3224"/>
      <c r="M10" s="3224"/>
      <c r="N10" s="3293"/>
      <c r="O10" s="3224"/>
      <c r="P10" s="3224"/>
      <c r="Q10" s="1315" t="s">
        <v>260</v>
      </c>
      <c r="R10" s="1315" t="s">
        <v>259</v>
      </c>
      <c r="S10" s="1315" t="s">
        <v>258</v>
      </c>
      <c r="T10" s="1314" t="s">
        <v>257</v>
      </c>
      <c r="U10" s="1314" t="s">
        <v>256</v>
      </c>
      <c r="V10" s="1314" t="s">
        <v>255</v>
      </c>
      <c r="W10" s="1314" t="s">
        <v>254</v>
      </c>
      <c r="X10" s="1314" t="s">
        <v>253</v>
      </c>
      <c r="Y10" s="1314" t="s">
        <v>252</v>
      </c>
      <c r="Z10" s="3176"/>
      <c r="AA10" s="3283"/>
      <c r="AB10" s="3283"/>
      <c r="AC10" s="1313" t="s">
        <v>251</v>
      </c>
      <c r="AD10" s="1312" t="s">
        <v>249</v>
      </c>
      <c r="AE10" s="1312" t="s">
        <v>248</v>
      </c>
      <c r="AF10" s="1310" t="s">
        <v>355</v>
      </c>
      <c r="AG10" s="1310" t="s">
        <v>354</v>
      </c>
      <c r="AH10" s="1309" t="s">
        <v>247</v>
      </c>
      <c r="AI10" s="1312" t="s">
        <v>251</v>
      </c>
      <c r="AJ10" s="1312" t="s">
        <v>249</v>
      </c>
      <c r="AK10" s="1312" t="s">
        <v>248</v>
      </c>
      <c r="AL10" s="1310" t="s">
        <v>355</v>
      </c>
      <c r="AM10" s="1310" t="s">
        <v>354</v>
      </c>
      <c r="AN10" s="1309" t="s">
        <v>247</v>
      </c>
      <c r="AO10" s="1311" t="s">
        <v>250</v>
      </c>
      <c r="AP10" s="1311" t="s">
        <v>249</v>
      </c>
      <c r="AQ10" s="1311" t="s">
        <v>248</v>
      </c>
      <c r="AR10" s="1310" t="s">
        <v>355</v>
      </c>
      <c r="AS10" s="1310" t="s">
        <v>354</v>
      </c>
      <c r="AT10" s="1309" t="s">
        <v>247</v>
      </c>
      <c r="AU10" s="1311" t="s">
        <v>247</v>
      </c>
      <c r="AV10" s="1309" t="s">
        <v>353</v>
      </c>
      <c r="AW10" s="1310" t="s">
        <v>246</v>
      </c>
      <c r="AX10" s="1310" t="s">
        <v>245</v>
      </c>
      <c r="AY10" s="1310" t="s">
        <v>244</v>
      </c>
      <c r="AZ10" s="1310" t="s">
        <v>243</v>
      </c>
      <c r="BA10" s="1309" t="s">
        <v>353</v>
      </c>
    </row>
    <row r="11" spans="1:53" ht="25.5" hidden="1" customHeight="1" x14ac:dyDescent="0.2">
      <c r="A11" s="3251" t="s">
        <v>1109</v>
      </c>
      <c r="B11" s="476" t="s">
        <v>1013</v>
      </c>
      <c r="C11" s="3181" t="s">
        <v>1105</v>
      </c>
      <c r="D11" s="3181" t="s">
        <v>1108</v>
      </c>
      <c r="E11" s="1293" t="s">
        <v>1107</v>
      </c>
      <c r="F11" s="1294" t="s">
        <v>1106</v>
      </c>
      <c r="G11" s="1292">
        <v>0.2</v>
      </c>
      <c r="H11" s="1292">
        <v>1</v>
      </c>
      <c r="I11" s="1291">
        <v>1</v>
      </c>
      <c r="J11" s="1159"/>
      <c r="K11" s="1157"/>
      <c r="L11" s="1157"/>
      <c r="M11" s="1157"/>
      <c r="N11" s="1157"/>
      <c r="O11" s="1157"/>
      <c r="P11" s="1157"/>
      <c r="Q11" s="1157"/>
      <c r="R11" s="1157"/>
      <c r="S11" s="1157"/>
      <c r="T11" s="1157"/>
      <c r="U11" s="1157"/>
      <c r="V11" s="1157"/>
      <c r="W11" s="1157"/>
      <c r="X11" s="1157"/>
      <c r="Y11" s="1157"/>
      <c r="Z11" s="1157"/>
      <c r="AA11" s="1157"/>
      <c r="AB11" s="1157"/>
      <c r="AC11" s="1308"/>
      <c r="AD11" s="1157"/>
      <c r="AE11" s="1157"/>
      <c r="AF11" s="1157"/>
      <c r="AG11" s="1157"/>
      <c r="AH11" s="1157"/>
      <c r="AI11" s="1157"/>
      <c r="AJ11" s="1157"/>
      <c r="AK11" s="1157"/>
      <c r="AL11" s="1157"/>
      <c r="AM11" s="1157"/>
      <c r="AN11" s="1157"/>
      <c r="AO11" s="1157"/>
      <c r="AP11" s="1157"/>
      <c r="AQ11" s="1157"/>
      <c r="AR11" s="1157"/>
      <c r="AS11" s="1157"/>
      <c r="AT11" s="1157"/>
      <c r="AU11" s="1157"/>
      <c r="AV11" s="1157"/>
      <c r="AW11" s="1157"/>
      <c r="AX11" s="1157"/>
      <c r="AY11" s="1157"/>
      <c r="AZ11" s="1157"/>
      <c r="BA11" s="1155"/>
    </row>
    <row r="12" spans="1:53" ht="26.25" hidden="1" thickBot="1" x14ac:dyDescent="0.25">
      <c r="A12" s="3217"/>
      <c r="B12" s="476" t="s">
        <v>1013</v>
      </c>
      <c r="C12" s="3177"/>
      <c r="D12" s="3177"/>
      <c r="E12" s="1049" t="s">
        <v>1105</v>
      </c>
      <c r="F12" s="1294" t="s">
        <v>1104</v>
      </c>
      <c r="G12" s="1294">
        <v>0</v>
      </c>
      <c r="H12" s="1292">
        <v>1</v>
      </c>
      <c r="I12" s="1291">
        <v>0.4</v>
      </c>
      <c r="J12" s="1159"/>
      <c r="K12" s="1157"/>
      <c r="L12" s="1157"/>
      <c r="M12" s="1157"/>
      <c r="N12" s="1157"/>
      <c r="O12" s="1157"/>
      <c r="P12" s="1157"/>
      <c r="Q12" s="1157"/>
      <c r="R12" s="1157"/>
      <c r="S12" s="1157"/>
      <c r="T12" s="1157"/>
      <c r="U12" s="1157"/>
      <c r="V12" s="1157"/>
      <c r="W12" s="1157"/>
      <c r="X12" s="1157"/>
      <c r="Y12" s="1157"/>
      <c r="Z12" s="1157"/>
      <c r="AA12" s="1157"/>
      <c r="AB12" s="1157"/>
      <c r="AC12" s="1158"/>
      <c r="AD12" s="1157"/>
      <c r="AE12" s="1157"/>
      <c r="AF12" s="1157"/>
      <c r="AG12" s="1157"/>
      <c r="AH12" s="1157"/>
      <c r="AI12" s="1157"/>
      <c r="AJ12" s="1157"/>
      <c r="AK12" s="1157"/>
      <c r="AL12" s="1157"/>
      <c r="AM12" s="1157"/>
      <c r="AN12" s="1157"/>
      <c r="AO12" s="1157"/>
      <c r="AP12" s="1157"/>
      <c r="AQ12" s="1157"/>
      <c r="AR12" s="1157"/>
      <c r="AS12" s="1157"/>
      <c r="AT12" s="1157"/>
      <c r="AU12" s="1157"/>
      <c r="AV12" s="1157"/>
      <c r="AW12" s="1157"/>
      <c r="AX12" s="1157"/>
      <c r="AY12" s="1157"/>
      <c r="AZ12" s="1157"/>
      <c r="BA12" s="1155"/>
    </row>
    <row r="13" spans="1:53" ht="64.5" hidden="1" thickBot="1" x14ac:dyDescent="0.25">
      <c r="A13" s="3217"/>
      <c r="B13" s="476" t="s">
        <v>1013</v>
      </c>
      <c r="C13" s="1049" t="s">
        <v>1103</v>
      </c>
      <c r="D13" s="1049" t="s">
        <v>1102</v>
      </c>
      <c r="E13" s="1293" t="s">
        <v>1101</v>
      </c>
      <c r="F13" s="1294" t="s">
        <v>1097</v>
      </c>
      <c r="G13" s="1294">
        <v>4</v>
      </c>
      <c r="H13" s="1294">
        <v>10</v>
      </c>
      <c r="I13" s="1295">
        <v>4</v>
      </c>
      <c r="J13" s="1159"/>
      <c r="K13" s="1157"/>
      <c r="L13" s="1157"/>
      <c r="M13" s="1157"/>
      <c r="N13" s="1157"/>
      <c r="O13" s="1157"/>
      <c r="P13" s="1157"/>
      <c r="Q13" s="1157"/>
      <c r="R13" s="1157"/>
      <c r="S13" s="1157"/>
      <c r="T13" s="1157"/>
      <c r="U13" s="1157"/>
      <c r="V13" s="1157"/>
      <c r="W13" s="1157"/>
      <c r="X13" s="1157"/>
      <c r="Y13" s="1157"/>
      <c r="Z13" s="1157"/>
      <c r="AA13" s="1157"/>
      <c r="AB13" s="1157"/>
      <c r="AC13" s="1158"/>
      <c r="AD13" s="1157"/>
      <c r="AE13" s="1157"/>
      <c r="AF13" s="1157"/>
      <c r="AG13" s="1157"/>
      <c r="AH13" s="1157"/>
      <c r="AI13" s="1157"/>
      <c r="AJ13" s="1157"/>
      <c r="AK13" s="1157"/>
      <c r="AL13" s="1157"/>
      <c r="AM13" s="1157"/>
      <c r="AN13" s="1157"/>
      <c r="AO13" s="1157"/>
      <c r="AP13" s="1157"/>
      <c r="AQ13" s="1157"/>
      <c r="AR13" s="1157"/>
      <c r="AS13" s="1157"/>
      <c r="AT13" s="1157"/>
      <c r="AU13" s="1157"/>
      <c r="AV13" s="1157"/>
      <c r="AW13" s="1157"/>
      <c r="AX13" s="1157"/>
      <c r="AY13" s="1157"/>
      <c r="AZ13" s="1157"/>
      <c r="BA13" s="1155"/>
    </row>
    <row r="14" spans="1:53" ht="64.5" hidden="1" thickBot="1" x14ac:dyDescent="0.25">
      <c r="A14" s="3217"/>
      <c r="B14" s="476" t="s">
        <v>1013</v>
      </c>
      <c r="C14" s="3181" t="s">
        <v>1100</v>
      </c>
      <c r="D14" s="3181" t="s">
        <v>1099</v>
      </c>
      <c r="E14" s="1049" t="s">
        <v>1098</v>
      </c>
      <c r="F14" s="1294" t="s">
        <v>1097</v>
      </c>
      <c r="G14" s="1294">
        <v>41</v>
      </c>
      <c r="H14" s="1294">
        <v>41</v>
      </c>
      <c r="I14" s="1295">
        <v>41</v>
      </c>
      <c r="J14" s="1159"/>
      <c r="K14" s="1157"/>
      <c r="L14" s="1157"/>
      <c r="M14" s="1157"/>
      <c r="N14" s="1157"/>
      <c r="O14" s="1157"/>
      <c r="P14" s="1157"/>
      <c r="Q14" s="1157"/>
      <c r="R14" s="1157"/>
      <c r="S14" s="1157"/>
      <c r="T14" s="1157"/>
      <c r="U14" s="1157"/>
      <c r="V14" s="1157"/>
      <c r="W14" s="1157"/>
      <c r="X14" s="1157"/>
      <c r="Y14" s="1157"/>
      <c r="Z14" s="1157"/>
      <c r="AA14" s="1157"/>
      <c r="AB14" s="1157"/>
      <c r="AC14" s="1158"/>
      <c r="AD14" s="1157"/>
      <c r="AE14" s="1157"/>
      <c r="AF14" s="1157"/>
      <c r="AG14" s="1157"/>
      <c r="AH14" s="1157"/>
      <c r="AI14" s="1157"/>
      <c r="AJ14" s="1157"/>
      <c r="AK14" s="1157"/>
      <c r="AL14" s="1157"/>
      <c r="AM14" s="1157"/>
      <c r="AN14" s="1157"/>
      <c r="AO14" s="1157"/>
      <c r="AP14" s="1157"/>
      <c r="AQ14" s="1157"/>
      <c r="AR14" s="1157"/>
      <c r="AS14" s="1157"/>
      <c r="AT14" s="1157"/>
      <c r="AU14" s="1157"/>
      <c r="AV14" s="1157"/>
      <c r="AW14" s="1157"/>
      <c r="AX14" s="1157"/>
      <c r="AY14" s="1157"/>
      <c r="AZ14" s="1157"/>
      <c r="BA14" s="1155"/>
    </row>
    <row r="15" spans="1:53" ht="38.25" hidden="1" customHeight="1" x14ac:dyDescent="0.2">
      <c r="A15" s="3217"/>
      <c r="B15" s="476" t="s">
        <v>1013</v>
      </c>
      <c r="C15" s="3176"/>
      <c r="D15" s="3176"/>
      <c r="E15" s="1049" t="s">
        <v>1096</v>
      </c>
      <c r="F15" s="1294" t="s">
        <v>1095</v>
      </c>
      <c r="G15" s="1294" t="s">
        <v>124</v>
      </c>
      <c r="H15" s="1292">
        <v>1</v>
      </c>
      <c r="I15" s="1291">
        <v>0.4</v>
      </c>
      <c r="J15" s="1159"/>
      <c r="K15" s="1157"/>
      <c r="L15" s="1157"/>
      <c r="M15" s="1157"/>
      <c r="N15" s="1157"/>
      <c r="O15" s="1157"/>
      <c r="P15" s="1157"/>
      <c r="Q15" s="1157"/>
      <c r="R15" s="1157"/>
      <c r="S15" s="1157"/>
      <c r="T15" s="1157"/>
      <c r="U15" s="1157"/>
      <c r="V15" s="1157"/>
      <c r="W15" s="1157"/>
      <c r="X15" s="1157"/>
      <c r="Y15" s="1157"/>
      <c r="Z15" s="1157"/>
      <c r="AA15" s="1157"/>
      <c r="AB15" s="1157"/>
      <c r="AC15" s="1158"/>
      <c r="AD15" s="1157"/>
      <c r="AE15" s="1157"/>
      <c r="AF15" s="1157"/>
      <c r="AG15" s="1157"/>
      <c r="AH15" s="1157"/>
      <c r="AI15" s="1157"/>
      <c r="AJ15" s="1157"/>
      <c r="AK15" s="1157"/>
      <c r="AL15" s="1157"/>
      <c r="AM15" s="1157"/>
      <c r="AN15" s="1157"/>
      <c r="AO15" s="1157"/>
      <c r="AP15" s="1157"/>
      <c r="AQ15" s="1157"/>
      <c r="AR15" s="1157"/>
      <c r="AS15" s="1157"/>
      <c r="AT15" s="1157"/>
      <c r="AU15" s="1157"/>
      <c r="AV15" s="1157"/>
      <c r="AW15" s="1157"/>
      <c r="AX15" s="1157"/>
      <c r="AY15" s="1157"/>
      <c r="AZ15" s="1157"/>
      <c r="BA15" s="1155"/>
    </row>
    <row r="16" spans="1:53" ht="26.25" hidden="1" thickBot="1" x14ac:dyDescent="0.25">
      <c r="A16" s="3217"/>
      <c r="B16" s="476" t="s">
        <v>1013</v>
      </c>
      <c r="C16" s="3176"/>
      <c r="D16" s="3176"/>
      <c r="E16" s="1293" t="s">
        <v>1094</v>
      </c>
      <c r="F16" s="1294" t="s">
        <v>1093</v>
      </c>
      <c r="G16" s="1294">
        <v>1</v>
      </c>
      <c r="H16" s="1294">
        <v>4</v>
      </c>
      <c r="I16" s="1295">
        <v>1</v>
      </c>
      <c r="J16" s="1159"/>
      <c r="K16" s="1157"/>
      <c r="L16" s="1157"/>
      <c r="M16" s="1157"/>
      <c r="N16" s="1157"/>
      <c r="O16" s="1157"/>
      <c r="P16" s="1157"/>
      <c r="Q16" s="1157"/>
      <c r="R16" s="1157"/>
      <c r="S16" s="1157"/>
      <c r="T16" s="1157"/>
      <c r="U16" s="1157"/>
      <c r="V16" s="1157"/>
      <c r="W16" s="1157"/>
      <c r="X16" s="1157"/>
      <c r="Y16" s="1157"/>
      <c r="Z16" s="1157"/>
      <c r="AA16" s="1157"/>
      <c r="AB16" s="1157"/>
      <c r="AC16" s="1158"/>
      <c r="AD16" s="1157"/>
      <c r="AE16" s="1157"/>
      <c r="AF16" s="1157"/>
      <c r="AG16" s="1157"/>
      <c r="AH16" s="1157"/>
      <c r="AI16" s="1157"/>
      <c r="AJ16" s="1157"/>
      <c r="AK16" s="1157"/>
      <c r="AL16" s="1157"/>
      <c r="AM16" s="1157"/>
      <c r="AN16" s="1157"/>
      <c r="AO16" s="1157"/>
      <c r="AP16" s="1157"/>
      <c r="AQ16" s="1157"/>
      <c r="AR16" s="1157"/>
      <c r="AS16" s="1157"/>
      <c r="AT16" s="1157"/>
      <c r="AU16" s="1157"/>
      <c r="AV16" s="1157"/>
      <c r="AW16" s="1157"/>
      <c r="AX16" s="1157"/>
      <c r="AY16" s="1157"/>
      <c r="AZ16" s="1157"/>
      <c r="BA16" s="1155"/>
    </row>
    <row r="17" spans="1:53" ht="26.25" hidden="1" thickBot="1" x14ac:dyDescent="0.25">
      <c r="A17" s="3217"/>
      <c r="B17" s="476" t="s">
        <v>1013</v>
      </c>
      <c r="C17" s="3177"/>
      <c r="D17" s="3177"/>
      <c r="E17" s="1049" t="s">
        <v>1092</v>
      </c>
      <c r="F17" s="1294" t="s">
        <v>129</v>
      </c>
      <c r="G17" s="1292" t="s">
        <v>124</v>
      </c>
      <c r="H17" s="1292">
        <v>1</v>
      </c>
      <c r="I17" s="1291">
        <v>0.25</v>
      </c>
      <c r="J17" s="1159"/>
      <c r="K17" s="1157"/>
      <c r="L17" s="1157"/>
      <c r="M17" s="1157"/>
      <c r="N17" s="1157"/>
      <c r="O17" s="1157"/>
      <c r="P17" s="1157"/>
      <c r="Q17" s="1157"/>
      <c r="R17" s="1157"/>
      <c r="S17" s="1157"/>
      <c r="T17" s="1157"/>
      <c r="U17" s="1157"/>
      <c r="V17" s="1157"/>
      <c r="W17" s="1157"/>
      <c r="X17" s="1157"/>
      <c r="Y17" s="1157"/>
      <c r="Z17" s="1157"/>
      <c r="AA17" s="1157"/>
      <c r="AB17" s="1157"/>
      <c r="AC17" s="1158"/>
      <c r="AD17" s="1157"/>
      <c r="AE17" s="1157"/>
      <c r="AF17" s="1157"/>
      <c r="AG17" s="1157"/>
      <c r="AH17" s="1157"/>
      <c r="AI17" s="1157"/>
      <c r="AJ17" s="1157"/>
      <c r="AK17" s="1157"/>
      <c r="AL17" s="1157"/>
      <c r="AM17" s="1157"/>
      <c r="AN17" s="1157"/>
      <c r="AO17" s="1157"/>
      <c r="AP17" s="1157"/>
      <c r="AQ17" s="1157"/>
      <c r="AR17" s="1157"/>
      <c r="AS17" s="1157"/>
      <c r="AT17" s="1157"/>
      <c r="AU17" s="1157"/>
      <c r="AV17" s="1157"/>
      <c r="AW17" s="1157"/>
      <c r="AX17" s="1157"/>
      <c r="AY17" s="1157"/>
      <c r="AZ17" s="1157"/>
      <c r="BA17" s="1155"/>
    </row>
    <row r="18" spans="1:53" ht="77.25" hidden="1" thickBot="1" x14ac:dyDescent="0.25">
      <c r="A18" s="3217"/>
      <c r="B18" s="476" t="s">
        <v>1013</v>
      </c>
      <c r="C18" s="1307" t="s">
        <v>1091</v>
      </c>
      <c r="D18" s="1049" t="s">
        <v>1090</v>
      </c>
      <c r="E18" s="1049" t="s">
        <v>1089</v>
      </c>
      <c r="F18" s="1292" t="s">
        <v>1049</v>
      </c>
      <c r="G18" s="1294">
        <v>21</v>
      </c>
      <c r="H18" s="1294">
        <v>25</v>
      </c>
      <c r="I18" s="1295">
        <v>21</v>
      </c>
      <c r="J18" s="1159"/>
      <c r="K18" s="1157"/>
      <c r="L18" s="1157"/>
      <c r="M18" s="1157"/>
      <c r="N18" s="1157"/>
      <c r="O18" s="1157"/>
      <c r="P18" s="1157"/>
      <c r="Q18" s="1157"/>
      <c r="R18" s="1157"/>
      <c r="S18" s="1157"/>
      <c r="T18" s="1157"/>
      <c r="U18" s="1157"/>
      <c r="V18" s="1157"/>
      <c r="W18" s="1157"/>
      <c r="X18" s="1157"/>
      <c r="Y18" s="1157"/>
      <c r="Z18" s="1157"/>
      <c r="AA18" s="1157"/>
      <c r="AB18" s="1157"/>
      <c r="AC18" s="1158"/>
      <c r="AD18" s="1157"/>
      <c r="AE18" s="1157"/>
      <c r="AF18" s="1157"/>
      <c r="AG18" s="1157"/>
      <c r="AH18" s="1157"/>
      <c r="AI18" s="1157"/>
      <c r="AJ18" s="1157"/>
      <c r="AK18" s="1157"/>
      <c r="AL18" s="1157"/>
      <c r="AM18" s="1157"/>
      <c r="AN18" s="1157"/>
      <c r="AO18" s="1157"/>
      <c r="AP18" s="1157"/>
      <c r="AQ18" s="1157"/>
      <c r="AR18" s="1157"/>
      <c r="AS18" s="1157"/>
      <c r="AT18" s="1157"/>
      <c r="AU18" s="1157"/>
      <c r="AV18" s="1157"/>
      <c r="AW18" s="1157"/>
      <c r="AX18" s="1157"/>
      <c r="AY18" s="1157"/>
      <c r="AZ18" s="1157"/>
      <c r="BA18" s="1155"/>
    </row>
    <row r="19" spans="1:53" ht="51" hidden="1" customHeight="1" x14ac:dyDescent="0.2">
      <c r="A19" s="3217"/>
      <c r="B19" s="476" t="s">
        <v>1013</v>
      </c>
      <c r="C19" s="3182" t="s">
        <v>1088</v>
      </c>
      <c r="D19" s="3181" t="s">
        <v>1087</v>
      </c>
      <c r="E19" s="1049" t="s">
        <v>1086</v>
      </c>
      <c r="F19" s="1294" t="s">
        <v>1085</v>
      </c>
      <c r="G19" s="1294">
        <v>26</v>
      </c>
      <c r="H19" s="1294">
        <v>26</v>
      </c>
      <c r="I19" s="1295">
        <v>26</v>
      </c>
      <c r="J19" s="1159"/>
      <c r="K19" s="1157"/>
      <c r="L19" s="1157"/>
      <c r="M19" s="1157"/>
      <c r="N19" s="1157"/>
      <c r="O19" s="1157"/>
      <c r="P19" s="1157"/>
      <c r="Q19" s="1157"/>
      <c r="R19" s="1157"/>
      <c r="S19" s="1157"/>
      <c r="T19" s="1157"/>
      <c r="U19" s="1157"/>
      <c r="V19" s="1157"/>
      <c r="W19" s="1157"/>
      <c r="X19" s="1157"/>
      <c r="Y19" s="1157"/>
      <c r="Z19" s="1157"/>
      <c r="AA19" s="1157"/>
      <c r="AB19" s="1157"/>
      <c r="AC19" s="1158"/>
      <c r="AD19" s="1157"/>
      <c r="AE19" s="1157"/>
      <c r="AF19" s="1157"/>
      <c r="AG19" s="1157"/>
      <c r="AH19" s="1157"/>
      <c r="AI19" s="1157"/>
      <c r="AJ19" s="1157"/>
      <c r="AK19" s="1157"/>
      <c r="AL19" s="1157"/>
      <c r="AM19" s="1157"/>
      <c r="AN19" s="1157"/>
      <c r="AO19" s="1157"/>
      <c r="AP19" s="1157"/>
      <c r="AQ19" s="1157"/>
      <c r="AR19" s="1157"/>
      <c r="AS19" s="1157"/>
      <c r="AT19" s="1157"/>
      <c r="AU19" s="1157"/>
      <c r="AV19" s="1157"/>
      <c r="AW19" s="1157"/>
      <c r="AX19" s="1157"/>
      <c r="AY19" s="1157"/>
      <c r="AZ19" s="1157"/>
      <c r="BA19" s="1155"/>
    </row>
    <row r="20" spans="1:53" ht="26.25" hidden="1" thickBot="1" x14ac:dyDescent="0.25">
      <c r="A20" s="3217"/>
      <c r="B20" s="476" t="s">
        <v>1013</v>
      </c>
      <c r="C20" s="3176"/>
      <c r="D20" s="3176"/>
      <c r="E20" s="1049" t="s">
        <v>1084</v>
      </c>
      <c r="F20" s="1294" t="s">
        <v>1049</v>
      </c>
      <c r="G20" s="1294">
        <v>41</v>
      </c>
      <c r="H20" s="1294">
        <v>41</v>
      </c>
      <c r="I20" s="1295">
        <v>41</v>
      </c>
      <c r="J20" s="1159"/>
      <c r="K20" s="1157"/>
      <c r="L20" s="1157"/>
      <c r="M20" s="1157"/>
      <c r="N20" s="1157"/>
      <c r="O20" s="1157"/>
      <c r="P20" s="1157"/>
      <c r="Q20" s="1157"/>
      <c r="R20" s="1157"/>
      <c r="S20" s="1157"/>
      <c r="T20" s="1157"/>
      <c r="U20" s="1157"/>
      <c r="V20" s="1157"/>
      <c r="W20" s="1157"/>
      <c r="X20" s="1157"/>
      <c r="Y20" s="1157"/>
      <c r="Z20" s="1157"/>
      <c r="AA20" s="1157"/>
      <c r="AB20" s="1157"/>
      <c r="AC20" s="1158"/>
      <c r="AD20" s="1157"/>
      <c r="AE20" s="1157"/>
      <c r="AF20" s="1157"/>
      <c r="AG20" s="1157"/>
      <c r="AH20" s="1157"/>
      <c r="AI20" s="1157"/>
      <c r="AJ20" s="1157"/>
      <c r="AK20" s="1157"/>
      <c r="AL20" s="1157"/>
      <c r="AM20" s="1157"/>
      <c r="AN20" s="1157"/>
      <c r="AO20" s="1157"/>
      <c r="AP20" s="1157"/>
      <c r="AQ20" s="1157"/>
      <c r="AR20" s="1157"/>
      <c r="AS20" s="1157"/>
      <c r="AT20" s="1157"/>
      <c r="AU20" s="1157"/>
      <c r="AV20" s="1157"/>
      <c r="AW20" s="1157"/>
      <c r="AX20" s="1157"/>
      <c r="AY20" s="1157"/>
      <c r="AZ20" s="1157"/>
      <c r="BA20" s="1155"/>
    </row>
    <row r="21" spans="1:53" ht="26.25" hidden="1" thickBot="1" x14ac:dyDescent="0.25">
      <c r="A21" s="3217"/>
      <c r="B21" s="476" t="s">
        <v>1013</v>
      </c>
      <c r="C21" s="3176"/>
      <c r="D21" s="3176"/>
      <c r="E21" s="1049" t="s">
        <v>1083</v>
      </c>
      <c r="F21" s="1294" t="s">
        <v>1082</v>
      </c>
      <c r="G21" s="1294">
        <v>3</v>
      </c>
      <c r="H21" s="1294">
        <v>3</v>
      </c>
      <c r="I21" s="1295">
        <v>3</v>
      </c>
      <c r="J21" s="1159"/>
      <c r="K21" s="1157"/>
      <c r="L21" s="1157"/>
      <c r="M21" s="1157"/>
      <c r="N21" s="1157"/>
      <c r="O21" s="1157"/>
      <c r="P21" s="1157"/>
      <c r="Q21" s="1157"/>
      <c r="R21" s="1157"/>
      <c r="S21" s="1157"/>
      <c r="T21" s="1157"/>
      <c r="U21" s="1157"/>
      <c r="V21" s="1157"/>
      <c r="W21" s="1157"/>
      <c r="X21" s="1157"/>
      <c r="Y21" s="1157"/>
      <c r="Z21" s="1157"/>
      <c r="AA21" s="1157"/>
      <c r="AB21" s="1157"/>
      <c r="AC21" s="1158"/>
      <c r="AD21" s="1157"/>
      <c r="AE21" s="1157"/>
      <c r="AF21" s="1157"/>
      <c r="AG21" s="1157"/>
      <c r="AH21" s="1157"/>
      <c r="AI21" s="1157"/>
      <c r="AJ21" s="1157"/>
      <c r="AK21" s="1157"/>
      <c r="AL21" s="1157"/>
      <c r="AM21" s="1157"/>
      <c r="AN21" s="1157"/>
      <c r="AO21" s="1157"/>
      <c r="AP21" s="1157"/>
      <c r="AQ21" s="1157"/>
      <c r="AR21" s="1157"/>
      <c r="AS21" s="1157"/>
      <c r="AT21" s="1157"/>
      <c r="AU21" s="1157"/>
      <c r="AV21" s="1157"/>
      <c r="AW21" s="1157"/>
      <c r="AX21" s="1157"/>
      <c r="AY21" s="1157"/>
      <c r="AZ21" s="1157"/>
      <c r="BA21" s="1155"/>
    </row>
    <row r="22" spans="1:53" ht="26.25" hidden="1" thickBot="1" x14ac:dyDescent="0.25">
      <c r="A22" s="3217"/>
      <c r="B22" s="476" t="s">
        <v>1013</v>
      </c>
      <c r="C22" s="3177"/>
      <c r="D22" s="3177"/>
      <c r="E22" s="1049" t="s">
        <v>1081</v>
      </c>
      <c r="F22" s="1294" t="s">
        <v>1049</v>
      </c>
      <c r="G22" s="1294">
        <v>41</v>
      </c>
      <c r="H22" s="1294">
        <v>41</v>
      </c>
      <c r="I22" s="1295">
        <v>41</v>
      </c>
      <c r="J22" s="1159"/>
      <c r="K22" s="1157"/>
      <c r="L22" s="1157"/>
      <c r="M22" s="1157"/>
      <c r="N22" s="1157"/>
      <c r="O22" s="1157"/>
      <c r="P22" s="1157"/>
      <c r="Q22" s="1157"/>
      <c r="R22" s="1157"/>
      <c r="S22" s="1157"/>
      <c r="T22" s="1157"/>
      <c r="U22" s="1157"/>
      <c r="V22" s="1157"/>
      <c r="W22" s="1157"/>
      <c r="X22" s="1157"/>
      <c r="Y22" s="1157"/>
      <c r="Z22" s="1157"/>
      <c r="AA22" s="1157"/>
      <c r="AB22" s="1157"/>
      <c r="AC22" s="1158"/>
      <c r="AD22" s="1157"/>
      <c r="AE22" s="1157"/>
      <c r="AF22" s="1157"/>
      <c r="AG22" s="1157"/>
      <c r="AH22" s="1157"/>
      <c r="AI22" s="1157"/>
      <c r="AJ22" s="1157"/>
      <c r="AK22" s="1157"/>
      <c r="AL22" s="1157"/>
      <c r="AM22" s="1157"/>
      <c r="AN22" s="1157"/>
      <c r="AO22" s="1157"/>
      <c r="AP22" s="1157"/>
      <c r="AQ22" s="1157"/>
      <c r="AR22" s="1157"/>
      <c r="AS22" s="1157"/>
      <c r="AT22" s="1157"/>
      <c r="AU22" s="1157"/>
      <c r="AV22" s="1157"/>
      <c r="AW22" s="1157"/>
      <c r="AX22" s="1157"/>
      <c r="AY22" s="1157"/>
      <c r="AZ22" s="1157"/>
      <c r="BA22" s="1155"/>
    </row>
    <row r="23" spans="1:53" ht="51.75" hidden="1" thickBot="1" x14ac:dyDescent="0.25">
      <c r="A23" s="3217"/>
      <c r="B23" s="476" t="s">
        <v>1013</v>
      </c>
      <c r="C23" s="3183" t="s">
        <v>1080</v>
      </c>
      <c r="D23" s="3183" t="s">
        <v>1079</v>
      </c>
      <c r="E23" s="1293" t="s">
        <v>1078</v>
      </c>
      <c r="F23" s="1294" t="s">
        <v>1049</v>
      </c>
      <c r="G23" s="1294">
        <v>30</v>
      </c>
      <c r="H23" s="1294">
        <v>30</v>
      </c>
      <c r="I23" s="1295">
        <v>30</v>
      </c>
      <c r="J23" s="1159"/>
      <c r="K23" s="1157"/>
      <c r="L23" s="1157"/>
      <c r="M23" s="1157"/>
      <c r="N23" s="1157"/>
      <c r="O23" s="1157"/>
      <c r="P23" s="1157"/>
      <c r="Q23" s="1157"/>
      <c r="R23" s="1157"/>
      <c r="S23" s="1157"/>
      <c r="T23" s="1157"/>
      <c r="U23" s="1157"/>
      <c r="V23" s="1157"/>
      <c r="W23" s="1157"/>
      <c r="X23" s="1157"/>
      <c r="Y23" s="1157"/>
      <c r="Z23" s="1157"/>
      <c r="AA23" s="1157"/>
      <c r="AB23" s="1157"/>
      <c r="AC23" s="1158"/>
      <c r="AD23" s="1157"/>
      <c r="AE23" s="1157"/>
      <c r="AF23" s="1157"/>
      <c r="AG23" s="1157"/>
      <c r="AH23" s="1157"/>
      <c r="AI23" s="1157"/>
      <c r="AJ23" s="1157"/>
      <c r="AK23" s="1157"/>
      <c r="AL23" s="1157"/>
      <c r="AM23" s="1157"/>
      <c r="AN23" s="1157"/>
      <c r="AO23" s="1157"/>
      <c r="AP23" s="1157"/>
      <c r="AQ23" s="1157"/>
      <c r="AR23" s="1157"/>
      <c r="AS23" s="1157"/>
      <c r="AT23" s="1157"/>
      <c r="AU23" s="1157"/>
      <c r="AV23" s="1157"/>
      <c r="AW23" s="1157"/>
      <c r="AX23" s="1157"/>
      <c r="AY23" s="1157"/>
      <c r="AZ23" s="1157"/>
      <c r="BA23" s="1155"/>
    </row>
    <row r="24" spans="1:53" ht="51.75" hidden="1" thickBot="1" x14ac:dyDescent="0.25">
      <c r="A24" s="3217"/>
      <c r="B24" s="476" t="s">
        <v>1013</v>
      </c>
      <c r="C24" s="3176"/>
      <c r="D24" s="3176"/>
      <c r="E24" s="1293" t="s">
        <v>1077</v>
      </c>
      <c r="F24" s="1294" t="s">
        <v>1049</v>
      </c>
      <c r="G24" s="1294">
        <v>11</v>
      </c>
      <c r="H24" s="1294">
        <v>11</v>
      </c>
      <c r="I24" s="1295">
        <v>11</v>
      </c>
      <c r="J24" s="1159"/>
      <c r="K24" s="1157"/>
      <c r="L24" s="1157"/>
      <c r="M24" s="1157"/>
      <c r="N24" s="1157"/>
      <c r="O24" s="1157"/>
      <c r="P24" s="1157"/>
      <c r="Q24" s="1157"/>
      <c r="R24" s="1157"/>
      <c r="S24" s="1157"/>
      <c r="T24" s="1157"/>
      <c r="U24" s="1157"/>
      <c r="V24" s="1157"/>
      <c r="W24" s="1157"/>
      <c r="X24" s="1157"/>
      <c r="Y24" s="1157"/>
      <c r="Z24" s="1157"/>
      <c r="AA24" s="1157"/>
      <c r="AB24" s="1157"/>
      <c r="AC24" s="1158"/>
      <c r="AD24" s="1157"/>
      <c r="AE24" s="1157"/>
      <c r="AF24" s="1157"/>
      <c r="AG24" s="1157"/>
      <c r="AH24" s="1157"/>
      <c r="AI24" s="1157"/>
      <c r="AJ24" s="1157"/>
      <c r="AK24" s="1157"/>
      <c r="AL24" s="1157"/>
      <c r="AM24" s="1157"/>
      <c r="AN24" s="1157"/>
      <c r="AO24" s="1157"/>
      <c r="AP24" s="1157"/>
      <c r="AQ24" s="1157"/>
      <c r="AR24" s="1157"/>
      <c r="AS24" s="1157"/>
      <c r="AT24" s="1157"/>
      <c r="AU24" s="1157"/>
      <c r="AV24" s="1157"/>
      <c r="AW24" s="1157"/>
      <c r="AX24" s="1157"/>
      <c r="AY24" s="1157"/>
      <c r="AZ24" s="1157"/>
      <c r="BA24" s="1155"/>
    </row>
    <row r="25" spans="1:53" ht="15.75" hidden="1" customHeight="1" x14ac:dyDescent="0.2">
      <c r="A25" s="3217"/>
      <c r="B25" s="476" t="s">
        <v>1013</v>
      </c>
      <c r="C25" s="3176"/>
      <c r="D25" s="3176"/>
      <c r="E25" s="1293" t="s">
        <v>1076</v>
      </c>
      <c r="F25" s="1294" t="s">
        <v>1075</v>
      </c>
      <c r="G25" s="1294" t="s">
        <v>124</v>
      </c>
      <c r="H25" s="1294">
        <v>41</v>
      </c>
      <c r="I25" s="1295">
        <v>41</v>
      </c>
      <c r="J25" s="1159"/>
      <c r="K25" s="1157"/>
      <c r="L25" s="1157"/>
      <c r="M25" s="1157"/>
      <c r="N25" s="1157"/>
      <c r="O25" s="1157"/>
      <c r="P25" s="1157"/>
      <c r="Q25" s="1157"/>
      <c r="R25" s="1157"/>
      <c r="S25" s="1157"/>
      <c r="T25" s="1157"/>
      <c r="U25" s="1157"/>
      <c r="V25" s="1157"/>
      <c r="W25" s="1157"/>
      <c r="X25" s="1157"/>
      <c r="Y25" s="1157"/>
      <c r="Z25" s="1157"/>
      <c r="AA25" s="1157"/>
      <c r="AB25" s="1157"/>
      <c r="AC25" s="1158"/>
      <c r="AD25" s="1157"/>
      <c r="AE25" s="1157"/>
      <c r="AF25" s="1157"/>
      <c r="AG25" s="1157"/>
      <c r="AH25" s="1157"/>
      <c r="AI25" s="1157"/>
      <c r="AJ25" s="1157"/>
      <c r="AK25" s="1157"/>
      <c r="AL25" s="1157"/>
      <c r="AM25" s="1157"/>
      <c r="AN25" s="1157"/>
      <c r="AO25" s="1157"/>
      <c r="AP25" s="1157"/>
      <c r="AQ25" s="1157"/>
      <c r="AR25" s="1157"/>
      <c r="AS25" s="1157"/>
      <c r="AT25" s="1157"/>
      <c r="AU25" s="1157"/>
      <c r="AV25" s="1157"/>
      <c r="AW25" s="1157"/>
      <c r="AX25" s="1157"/>
      <c r="AY25" s="1157"/>
      <c r="AZ25" s="1157"/>
      <c r="BA25" s="1155"/>
    </row>
    <row r="26" spans="1:53" ht="15.75" hidden="1" customHeight="1" x14ac:dyDescent="0.2">
      <c r="A26" s="3217"/>
      <c r="B26" s="476" t="s">
        <v>1013</v>
      </c>
      <c r="C26" s="3176"/>
      <c r="D26" s="3176"/>
      <c r="E26" s="1293" t="s">
        <v>1074</v>
      </c>
      <c r="F26" s="1294" t="s">
        <v>1073</v>
      </c>
      <c r="G26" s="1294">
        <v>15</v>
      </c>
      <c r="H26" s="1294">
        <v>15</v>
      </c>
      <c r="I26" s="1295">
        <v>15</v>
      </c>
      <c r="J26" s="1159"/>
      <c r="K26" s="1157"/>
      <c r="L26" s="1157"/>
      <c r="M26" s="1157"/>
      <c r="N26" s="1157"/>
      <c r="O26" s="1157"/>
      <c r="P26" s="1157"/>
      <c r="Q26" s="1157"/>
      <c r="R26" s="1157"/>
      <c r="S26" s="1157"/>
      <c r="T26" s="1157"/>
      <c r="U26" s="1157"/>
      <c r="V26" s="1157"/>
      <c r="W26" s="1157"/>
      <c r="X26" s="1157"/>
      <c r="Y26" s="1157"/>
      <c r="Z26" s="1157"/>
      <c r="AA26" s="1157"/>
      <c r="AB26" s="1157"/>
      <c r="AC26" s="1158"/>
      <c r="AD26" s="1157"/>
      <c r="AE26" s="1157"/>
      <c r="AF26" s="1157"/>
      <c r="AG26" s="1157"/>
      <c r="AH26" s="1157"/>
      <c r="AI26" s="1157"/>
      <c r="AJ26" s="1157"/>
      <c r="AK26" s="1157"/>
      <c r="AL26" s="1157"/>
      <c r="AM26" s="1157"/>
      <c r="AN26" s="1157"/>
      <c r="AO26" s="1157"/>
      <c r="AP26" s="1157"/>
      <c r="AQ26" s="1157"/>
      <c r="AR26" s="1157"/>
      <c r="AS26" s="1157"/>
      <c r="AT26" s="1157"/>
      <c r="AU26" s="1157"/>
      <c r="AV26" s="1157"/>
      <c r="AW26" s="1157"/>
      <c r="AX26" s="1157"/>
      <c r="AY26" s="1157"/>
      <c r="AZ26" s="1157"/>
      <c r="BA26" s="1155"/>
    </row>
    <row r="27" spans="1:53" ht="15.75" hidden="1" customHeight="1" x14ac:dyDescent="0.2">
      <c r="A27" s="3217"/>
      <c r="B27" s="476" t="s">
        <v>1013</v>
      </c>
      <c r="C27" s="3177"/>
      <c r="D27" s="3177"/>
      <c r="E27" s="1049" t="s">
        <v>1072</v>
      </c>
      <c r="F27" s="1294" t="s">
        <v>1021</v>
      </c>
      <c r="G27" s="1294">
        <v>1076</v>
      </c>
      <c r="H27" s="1294">
        <v>1076</v>
      </c>
      <c r="I27" s="1295">
        <v>1076</v>
      </c>
      <c r="J27" s="1159"/>
      <c r="K27" s="1157"/>
      <c r="L27" s="1157"/>
      <c r="M27" s="1157"/>
      <c r="N27" s="1157"/>
      <c r="O27" s="1157"/>
      <c r="P27" s="1157"/>
      <c r="Q27" s="1157"/>
      <c r="R27" s="1157"/>
      <c r="S27" s="1157"/>
      <c r="T27" s="1157"/>
      <c r="U27" s="1157"/>
      <c r="V27" s="1157"/>
      <c r="W27" s="1157"/>
      <c r="X27" s="1157"/>
      <c r="Y27" s="1157"/>
      <c r="Z27" s="1157"/>
      <c r="AA27" s="1157"/>
      <c r="AB27" s="1157"/>
      <c r="AC27" s="1158"/>
      <c r="AD27" s="1157"/>
      <c r="AE27" s="1157"/>
      <c r="AF27" s="1157"/>
      <c r="AG27" s="1157"/>
      <c r="AH27" s="1157"/>
      <c r="AI27" s="1157"/>
      <c r="AJ27" s="1157"/>
      <c r="AK27" s="1157"/>
      <c r="AL27" s="1157"/>
      <c r="AM27" s="1157"/>
      <c r="AN27" s="1157"/>
      <c r="AO27" s="1157"/>
      <c r="AP27" s="1157"/>
      <c r="AQ27" s="1157"/>
      <c r="AR27" s="1157"/>
      <c r="AS27" s="1157"/>
      <c r="AT27" s="1157"/>
      <c r="AU27" s="1157"/>
      <c r="AV27" s="1157"/>
      <c r="AW27" s="1157"/>
      <c r="AX27" s="1157"/>
      <c r="AY27" s="1157"/>
      <c r="AZ27" s="1157"/>
      <c r="BA27" s="1155"/>
    </row>
    <row r="28" spans="1:53" ht="38.25" hidden="1" customHeight="1" x14ac:dyDescent="0.2">
      <c r="A28" s="3217"/>
      <c r="B28" s="476" t="s">
        <v>1013</v>
      </c>
      <c r="C28" s="3295" t="s">
        <v>1071</v>
      </c>
      <c r="D28" s="3183" t="s">
        <v>1070</v>
      </c>
      <c r="E28" s="1049" t="s">
        <v>1069</v>
      </c>
      <c r="F28" s="1294" t="s">
        <v>129</v>
      </c>
      <c r="G28" s="1294">
        <v>0</v>
      </c>
      <c r="H28" s="1292">
        <v>1</v>
      </c>
      <c r="I28" s="1291">
        <v>0.4</v>
      </c>
      <c r="J28" s="1159"/>
      <c r="K28" s="1157"/>
      <c r="L28" s="1157"/>
      <c r="M28" s="1157"/>
      <c r="N28" s="1157"/>
      <c r="O28" s="1157"/>
      <c r="P28" s="1157"/>
      <c r="Q28" s="1157"/>
      <c r="R28" s="1157"/>
      <c r="S28" s="1157"/>
      <c r="T28" s="1157"/>
      <c r="U28" s="1157"/>
      <c r="V28" s="1157"/>
      <c r="W28" s="1157"/>
      <c r="X28" s="1157"/>
      <c r="Y28" s="1157"/>
      <c r="Z28" s="1157"/>
      <c r="AA28" s="1157"/>
      <c r="AB28" s="1157"/>
      <c r="AC28" s="1158"/>
      <c r="AD28" s="1157"/>
      <c r="AE28" s="1157"/>
      <c r="AF28" s="1157"/>
      <c r="AG28" s="1157"/>
      <c r="AH28" s="1157"/>
      <c r="AI28" s="1157"/>
      <c r="AJ28" s="1157"/>
      <c r="AK28" s="1157"/>
      <c r="AL28" s="1157"/>
      <c r="AM28" s="1157"/>
      <c r="AN28" s="1157"/>
      <c r="AO28" s="1157"/>
      <c r="AP28" s="1157"/>
      <c r="AQ28" s="1157"/>
      <c r="AR28" s="1157"/>
      <c r="AS28" s="1157"/>
      <c r="AT28" s="1157"/>
      <c r="AU28" s="1157"/>
      <c r="AV28" s="1157"/>
      <c r="AW28" s="1157"/>
      <c r="AX28" s="1157"/>
      <c r="AY28" s="1157"/>
      <c r="AZ28" s="1157"/>
      <c r="BA28" s="1155"/>
    </row>
    <row r="29" spans="1:53" ht="15.75" hidden="1" customHeight="1" x14ac:dyDescent="0.2">
      <c r="A29" s="3217"/>
      <c r="B29" s="476" t="s">
        <v>1013</v>
      </c>
      <c r="C29" s="3176"/>
      <c r="D29" s="3176"/>
      <c r="E29" s="1293" t="s">
        <v>1068</v>
      </c>
      <c r="F29" s="1294" t="s">
        <v>1049</v>
      </c>
      <c r="G29" s="1294">
        <v>41</v>
      </c>
      <c r="H29" s="1294">
        <v>41</v>
      </c>
      <c r="I29" s="1295">
        <v>41</v>
      </c>
      <c r="J29" s="1159"/>
      <c r="K29" s="1157"/>
      <c r="L29" s="1157"/>
      <c r="M29" s="1157"/>
      <c r="N29" s="1157"/>
      <c r="O29" s="1157"/>
      <c r="P29" s="1157"/>
      <c r="Q29" s="1157"/>
      <c r="R29" s="1157"/>
      <c r="S29" s="1157"/>
      <c r="T29" s="1157"/>
      <c r="U29" s="1157"/>
      <c r="V29" s="1157"/>
      <c r="W29" s="1157"/>
      <c r="X29" s="1157"/>
      <c r="Y29" s="1157"/>
      <c r="Z29" s="1157"/>
      <c r="AA29" s="1157"/>
      <c r="AB29" s="1157"/>
      <c r="AC29" s="1158"/>
      <c r="AD29" s="1157"/>
      <c r="AE29" s="1157"/>
      <c r="AF29" s="1157"/>
      <c r="AG29" s="1157"/>
      <c r="AH29" s="1157"/>
      <c r="AI29" s="1157"/>
      <c r="AJ29" s="1157"/>
      <c r="AK29" s="1157"/>
      <c r="AL29" s="1157"/>
      <c r="AM29" s="1157"/>
      <c r="AN29" s="1157"/>
      <c r="AO29" s="1157"/>
      <c r="AP29" s="1157"/>
      <c r="AQ29" s="1157"/>
      <c r="AR29" s="1157"/>
      <c r="AS29" s="1157"/>
      <c r="AT29" s="1157"/>
      <c r="AU29" s="1157"/>
      <c r="AV29" s="1157"/>
      <c r="AW29" s="1157"/>
      <c r="AX29" s="1157"/>
      <c r="AY29" s="1157"/>
      <c r="AZ29" s="1157"/>
      <c r="BA29" s="1155"/>
    </row>
    <row r="30" spans="1:53" ht="15.75" hidden="1" customHeight="1" x14ac:dyDescent="0.2">
      <c r="A30" s="3217"/>
      <c r="B30" s="476" t="s">
        <v>1013</v>
      </c>
      <c r="C30" s="3177"/>
      <c r="D30" s="3176"/>
      <c r="E30" s="1049" t="s">
        <v>1067</v>
      </c>
      <c r="F30" s="1303" t="s">
        <v>1066</v>
      </c>
      <c r="G30" s="1294">
        <v>3</v>
      </c>
      <c r="H30" s="1294">
        <v>12</v>
      </c>
      <c r="I30" s="1295">
        <v>3</v>
      </c>
      <c r="J30" s="1159"/>
      <c r="K30" s="1157"/>
      <c r="L30" s="1157"/>
      <c r="M30" s="1157"/>
      <c r="N30" s="1157"/>
      <c r="O30" s="1157"/>
      <c r="P30" s="1157"/>
      <c r="Q30" s="1157"/>
      <c r="R30" s="1157"/>
      <c r="S30" s="1157"/>
      <c r="T30" s="1157"/>
      <c r="U30" s="1157"/>
      <c r="V30" s="1157"/>
      <c r="W30" s="1157"/>
      <c r="X30" s="1157"/>
      <c r="Y30" s="1157"/>
      <c r="Z30" s="1157"/>
      <c r="AA30" s="1157"/>
      <c r="AB30" s="1157"/>
      <c r="AC30" s="1158"/>
      <c r="AD30" s="1157"/>
      <c r="AE30" s="1157"/>
      <c r="AF30" s="1157"/>
      <c r="AG30" s="1157"/>
      <c r="AH30" s="1157"/>
      <c r="AI30" s="1157"/>
      <c r="AJ30" s="1157"/>
      <c r="AK30" s="1157"/>
      <c r="AL30" s="1157"/>
      <c r="AM30" s="1157"/>
      <c r="AN30" s="1157"/>
      <c r="AO30" s="1157"/>
      <c r="AP30" s="1157"/>
      <c r="AQ30" s="1157"/>
      <c r="AR30" s="1157"/>
      <c r="AS30" s="1157"/>
      <c r="AT30" s="1157"/>
      <c r="AU30" s="1157"/>
      <c r="AV30" s="1157"/>
      <c r="AW30" s="1157"/>
      <c r="AX30" s="1157"/>
      <c r="AY30" s="1157"/>
      <c r="AZ30" s="1157"/>
      <c r="BA30" s="1155"/>
    </row>
    <row r="31" spans="1:53" ht="15.75" hidden="1" customHeight="1" x14ac:dyDescent="0.2">
      <c r="A31" s="3217"/>
      <c r="B31" s="476" t="s">
        <v>1013</v>
      </c>
      <c r="C31" s="1306" t="s">
        <v>1065</v>
      </c>
      <c r="D31" s="3177"/>
      <c r="E31" s="775" t="s">
        <v>1064</v>
      </c>
      <c r="F31" s="1294" t="s">
        <v>1063</v>
      </c>
      <c r="G31" s="1294">
        <v>41</v>
      </c>
      <c r="H31" s="1294">
        <v>41</v>
      </c>
      <c r="I31" s="1295">
        <v>41</v>
      </c>
      <c r="J31" s="1159"/>
      <c r="K31" s="1157"/>
      <c r="L31" s="1157"/>
      <c r="M31" s="1157"/>
      <c r="N31" s="1157"/>
      <c r="O31" s="1157"/>
      <c r="P31" s="1157"/>
      <c r="Q31" s="1157"/>
      <c r="R31" s="1157"/>
      <c r="S31" s="1157"/>
      <c r="T31" s="1157"/>
      <c r="U31" s="1157"/>
      <c r="V31" s="1157"/>
      <c r="W31" s="1157"/>
      <c r="X31" s="1157"/>
      <c r="Y31" s="1157"/>
      <c r="Z31" s="1157"/>
      <c r="AA31" s="1157"/>
      <c r="AB31" s="1157"/>
      <c r="AC31" s="1158"/>
      <c r="AD31" s="1157"/>
      <c r="AE31" s="1157"/>
      <c r="AF31" s="1157"/>
      <c r="AG31" s="1157"/>
      <c r="AH31" s="1157"/>
      <c r="AI31" s="1157"/>
      <c r="AJ31" s="1157"/>
      <c r="AK31" s="1157"/>
      <c r="AL31" s="1157"/>
      <c r="AM31" s="1157"/>
      <c r="AN31" s="1157"/>
      <c r="AO31" s="1157"/>
      <c r="AP31" s="1157"/>
      <c r="AQ31" s="1157"/>
      <c r="AR31" s="1157"/>
      <c r="AS31" s="1157"/>
      <c r="AT31" s="1157"/>
      <c r="AU31" s="1157"/>
      <c r="AV31" s="1157"/>
      <c r="AW31" s="1157"/>
      <c r="AX31" s="1157"/>
      <c r="AY31" s="1157"/>
      <c r="AZ31" s="1157"/>
      <c r="BA31" s="1155"/>
    </row>
    <row r="32" spans="1:53" ht="25.5" hidden="1" customHeight="1" x14ac:dyDescent="0.2">
      <c r="A32" s="3217"/>
      <c r="B32" s="476" t="s">
        <v>1013</v>
      </c>
      <c r="C32" s="3296" t="s">
        <v>1062</v>
      </c>
      <c r="D32" s="3181" t="s">
        <v>1061</v>
      </c>
      <c r="E32" s="1049" t="s">
        <v>1060</v>
      </c>
      <c r="F32" s="1294" t="s">
        <v>116</v>
      </c>
      <c r="G32" s="1292">
        <v>0.1</v>
      </c>
      <c r="H32" s="1292">
        <v>1</v>
      </c>
      <c r="I32" s="1305">
        <v>0.9</v>
      </c>
      <c r="J32" s="1159"/>
      <c r="K32" s="1157"/>
      <c r="L32" s="1157"/>
      <c r="M32" s="1157"/>
      <c r="N32" s="1157"/>
      <c r="O32" s="1157"/>
      <c r="P32" s="1157"/>
      <c r="Q32" s="1157"/>
      <c r="R32" s="1157"/>
      <c r="S32" s="1157"/>
      <c r="T32" s="1157"/>
      <c r="U32" s="1157"/>
      <c r="V32" s="1157"/>
      <c r="W32" s="1157"/>
      <c r="X32" s="1157"/>
      <c r="Y32" s="1157"/>
      <c r="Z32" s="1157"/>
      <c r="AA32" s="1157"/>
      <c r="AB32" s="1157"/>
      <c r="AC32" s="1158"/>
      <c r="AD32" s="1157"/>
      <c r="AE32" s="1157"/>
      <c r="AF32" s="1157"/>
      <c r="AG32" s="1157"/>
      <c r="AH32" s="1157"/>
      <c r="AI32" s="1157"/>
      <c r="AJ32" s="1157"/>
      <c r="AK32" s="1157"/>
      <c r="AL32" s="1157"/>
      <c r="AM32" s="1157"/>
      <c r="AN32" s="1157"/>
      <c r="AO32" s="1157"/>
      <c r="AP32" s="1157"/>
      <c r="AQ32" s="1157"/>
      <c r="AR32" s="1157"/>
      <c r="AS32" s="1157"/>
      <c r="AT32" s="1157"/>
      <c r="AU32" s="1157"/>
      <c r="AV32" s="1157"/>
      <c r="AW32" s="1157"/>
      <c r="AX32" s="1157"/>
      <c r="AY32" s="1157"/>
      <c r="AZ32" s="1157"/>
      <c r="BA32" s="1155"/>
    </row>
    <row r="33" spans="1:53" ht="15.75" hidden="1" customHeight="1" x14ac:dyDescent="0.2">
      <c r="A33" s="3217"/>
      <c r="B33" s="476" t="s">
        <v>1013</v>
      </c>
      <c r="C33" s="3177"/>
      <c r="D33" s="3177"/>
      <c r="E33" s="1049" t="s">
        <v>1059</v>
      </c>
      <c r="F33" s="1294" t="s">
        <v>129</v>
      </c>
      <c r="G33" s="1292">
        <v>0</v>
      </c>
      <c r="H33" s="1292">
        <v>1</v>
      </c>
      <c r="I33" s="1305">
        <v>0.25</v>
      </c>
      <c r="J33" s="1159"/>
      <c r="K33" s="1157"/>
      <c r="L33" s="1157"/>
      <c r="M33" s="1157"/>
      <c r="N33" s="1157"/>
      <c r="O33" s="1157"/>
      <c r="P33" s="1157"/>
      <c r="Q33" s="1157"/>
      <c r="R33" s="1157"/>
      <c r="S33" s="1157"/>
      <c r="T33" s="1157"/>
      <c r="U33" s="1157"/>
      <c r="V33" s="1157"/>
      <c r="W33" s="1157"/>
      <c r="X33" s="1157"/>
      <c r="Y33" s="1157"/>
      <c r="Z33" s="1157"/>
      <c r="AA33" s="1157"/>
      <c r="AB33" s="1157"/>
      <c r="AC33" s="1158"/>
      <c r="AD33" s="1157"/>
      <c r="AE33" s="1157"/>
      <c r="AF33" s="1157"/>
      <c r="AG33" s="1157"/>
      <c r="AH33" s="1157"/>
      <c r="AI33" s="1157"/>
      <c r="AJ33" s="1157"/>
      <c r="AK33" s="1157"/>
      <c r="AL33" s="1157"/>
      <c r="AM33" s="1157"/>
      <c r="AN33" s="1157"/>
      <c r="AO33" s="1157"/>
      <c r="AP33" s="1157"/>
      <c r="AQ33" s="1157"/>
      <c r="AR33" s="1157"/>
      <c r="AS33" s="1157"/>
      <c r="AT33" s="1157"/>
      <c r="AU33" s="1157"/>
      <c r="AV33" s="1157"/>
      <c r="AW33" s="1157"/>
      <c r="AX33" s="1157"/>
      <c r="AY33" s="1157"/>
      <c r="AZ33" s="1157"/>
      <c r="BA33" s="1155"/>
    </row>
    <row r="34" spans="1:53" ht="25.5" hidden="1" customHeight="1" x14ac:dyDescent="0.2">
      <c r="A34" s="3217"/>
      <c r="B34" s="476" t="s">
        <v>1013</v>
      </c>
      <c r="C34" s="3182" t="s">
        <v>1058</v>
      </c>
      <c r="D34" s="3181" t="s">
        <v>1057</v>
      </c>
      <c r="E34" s="1049" t="s">
        <v>1056</v>
      </c>
      <c r="F34" s="1294" t="s">
        <v>1049</v>
      </c>
      <c r="G34" s="1294">
        <v>8</v>
      </c>
      <c r="H34" s="1294">
        <v>33</v>
      </c>
      <c r="I34" s="1295">
        <v>8</v>
      </c>
      <c r="J34" s="1159"/>
      <c r="K34" s="1157"/>
      <c r="L34" s="1157"/>
      <c r="M34" s="1157"/>
      <c r="N34" s="1157"/>
      <c r="O34" s="1157"/>
      <c r="P34" s="1157"/>
      <c r="Q34" s="1157"/>
      <c r="R34" s="1157"/>
      <c r="S34" s="1157"/>
      <c r="T34" s="1157"/>
      <c r="U34" s="1157"/>
      <c r="V34" s="1157"/>
      <c r="W34" s="1157"/>
      <c r="X34" s="1157"/>
      <c r="Y34" s="1157"/>
      <c r="Z34" s="1157"/>
      <c r="AA34" s="1157"/>
      <c r="AB34" s="1157"/>
      <c r="AC34" s="1158"/>
      <c r="AD34" s="1157"/>
      <c r="AE34" s="1157"/>
      <c r="AF34" s="1157"/>
      <c r="AG34" s="1157"/>
      <c r="AH34" s="1157"/>
      <c r="AI34" s="1157"/>
      <c r="AJ34" s="1157"/>
      <c r="AK34" s="1157"/>
      <c r="AL34" s="1157"/>
      <c r="AM34" s="1157"/>
      <c r="AN34" s="1157"/>
      <c r="AO34" s="1157"/>
      <c r="AP34" s="1157"/>
      <c r="AQ34" s="1157"/>
      <c r="AR34" s="1157"/>
      <c r="AS34" s="1157"/>
      <c r="AT34" s="1157"/>
      <c r="AU34" s="1157"/>
      <c r="AV34" s="1157"/>
      <c r="AW34" s="1157"/>
      <c r="AX34" s="1157"/>
      <c r="AY34" s="1157"/>
      <c r="AZ34" s="1157"/>
      <c r="BA34" s="1155"/>
    </row>
    <row r="35" spans="1:53" ht="15.75" hidden="1" customHeight="1" x14ac:dyDescent="0.2">
      <c r="A35" s="3217"/>
      <c r="B35" s="476" t="s">
        <v>1013</v>
      </c>
      <c r="C35" s="3177"/>
      <c r="D35" s="3177"/>
      <c r="E35" s="1049" t="s">
        <v>1055</v>
      </c>
      <c r="F35" s="1294" t="s">
        <v>1049</v>
      </c>
      <c r="G35" s="1294">
        <v>41</v>
      </c>
      <c r="H35" s="1294">
        <v>41</v>
      </c>
      <c r="I35" s="1295">
        <v>41</v>
      </c>
      <c r="J35" s="1159"/>
      <c r="K35" s="1157"/>
      <c r="L35" s="1157"/>
      <c r="M35" s="1157"/>
      <c r="N35" s="1157"/>
      <c r="O35" s="1157"/>
      <c r="P35" s="1157"/>
      <c r="Q35" s="1157"/>
      <c r="R35" s="1157"/>
      <c r="S35" s="1157"/>
      <c r="T35" s="1157"/>
      <c r="U35" s="1157"/>
      <c r="V35" s="1157"/>
      <c r="W35" s="1157"/>
      <c r="X35" s="1157"/>
      <c r="Y35" s="1157"/>
      <c r="Z35" s="1157"/>
      <c r="AA35" s="1157"/>
      <c r="AB35" s="1157"/>
      <c r="AC35" s="1158"/>
      <c r="AD35" s="1157"/>
      <c r="AE35" s="1157"/>
      <c r="AF35" s="1157"/>
      <c r="AG35" s="1157"/>
      <c r="AH35" s="1157"/>
      <c r="AI35" s="1157"/>
      <c r="AJ35" s="1157"/>
      <c r="AK35" s="1157"/>
      <c r="AL35" s="1157"/>
      <c r="AM35" s="1157"/>
      <c r="AN35" s="1157"/>
      <c r="AO35" s="1157"/>
      <c r="AP35" s="1157"/>
      <c r="AQ35" s="1157"/>
      <c r="AR35" s="1157"/>
      <c r="AS35" s="1157"/>
      <c r="AT35" s="1157"/>
      <c r="AU35" s="1157"/>
      <c r="AV35" s="1157"/>
      <c r="AW35" s="1157"/>
      <c r="AX35" s="1157"/>
      <c r="AY35" s="1157"/>
      <c r="AZ35" s="1157"/>
      <c r="BA35" s="1155"/>
    </row>
    <row r="36" spans="1:53" ht="15.75" hidden="1" customHeight="1" x14ac:dyDescent="0.2">
      <c r="A36" s="3217"/>
      <c r="B36" s="476" t="s">
        <v>1013</v>
      </c>
      <c r="C36" s="3182" t="s">
        <v>1054</v>
      </c>
      <c r="D36" s="3181" t="s">
        <v>1053</v>
      </c>
      <c r="E36" s="1049" t="s">
        <v>1052</v>
      </c>
      <c r="F36" s="1294" t="s">
        <v>1051</v>
      </c>
      <c r="G36" s="1294">
        <v>0</v>
      </c>
      <c r="H36" s="1294">
        <v>4</v>
      </c>
      <c r="I36" s="1295">
        <v>1</v>
      </c>
      <c r="J36" s="1159"/>
      <c r="K36" s="1157"/>
      <c r="L36" s="1157"/>
      <c r="M36" s="1157"/>
      <c r="N36" s="1157"/>
      <c r="O36" s="1157"/>
      <c r="P36" s="1157"/>
      <c r="Q36" s="1157"/>
      <c r="R36" s="1157"/>
      <c r="S36" s="1157"/>
      <c r="T36" s="1157"/>
      <c r="U36" s="1157"/>
      <c r="V36" s="1157"/>
      <c r="W36" s="1157"/>
      <c r="X36" s="1157"/>
      <c r="Y36" s="1157"/>
      <c r="Z36" s="1157"/>
      <c r="AA36" s="1157"/>
      <c r="AB36" s="1157"/>
      <c r="AC36" s="1158"/>
      <c r="AD36" s="1157"/>
      <c r="AE36" s="1157"/>
      <c r="AF36" s="1157"/>
      <c r="AG36" s="1157"/>
      <c r="AH36" s="1157"/>
      <c r="AI36" s="1157"/>
      <c r="AJ36" s="1157"/>
      <c r="AK36" s="1157"/>
      <c r="AL36" s="1157"/>
      <c r="AM36" s="1157"/>
      <c r="AN36" s="1157"/>
      <c r="AO36" s="1157"/>
      <c r="AP36" s="1157"/>
      <c r="AQ36" s="1157"/>
      <c r="AR36" s="1157"/>
      <c r="AS36" s="1157"/>
      <c r="AT36" s="1157"/>
      <c r="AU36" s="1157"/>
      <c r="AV36" s="1157"/>
      <c r="AW36" s="1157"/>
      <c r="AX36" s="1157"/>
      <c r="AY36" s="1157"/>
      <c r="AZ36" s="1157"/>
      <c r="BA36" s="1155"/>
    </row>
    <row r="37" spans="1:53" ht="15.75" hidden="1" customHeight="1" x14ac:dyDescent="0.2">
      <c r="A37" s="3217"/>
      <c r="B37" s="476" t="s">
        <v>1013</v>
      </c>
      <c r="C37" s="3177"/>
      <c r="D37" s="3177"/>
      <c r="E37" s="775" t="s">
        <v>1050</v>
      </c>
      <c r="F37" s="1303" t="s">
        <v>1049</v>
      </c>
      <c r="G37" s="1294">
        <v>41</v>
      </c>
      <c r="H37" s="1294">
        <v>41</v>
      </c>
      <c r="I37" s="1295">
        <v>41</v>
      </c>
      <c r="J37" s="1159"/>
      <c r="K37" s="1157"/>
      <c r="L37" s="1157"/>
      <c r="M37" s="1157"/>
      <c r="N37" s="1157"/>
      <c r="O37" s="1157"/>
      <c r="P37" s="1157"/>
      <c r="Q37" s="1157"/>
      <c r="R37" s="1157"/>
      <c r="S37" s="1157"/>
      <c r="T37" s="1157"/>
      <c r="U37" s="1157"/>
      <c r="V37" s="1157"/>
      <c r="W37" s="1157"/>
      <c r="X37" s="1157"/>
      <c r="Y37" s="1157"/>
      <c r="Z37" s="1157"/>
      <c r="AA37" s="1157"/>
      <c r="AB37" s="1157"/>
      <c r="AC37" s="1158"/>
      <c r="AD37" s="1157"/>
      <c r="AE37" s="1157"/>
      <c r="AF37" s="1157"/>
      <c r="AG37" s="1157"/>
      <c r="AH37" s="1157"/>
      <c r="AI37" s="1157"/>
      <c r="AJ37" s="1157"/>
      <c r="AK37" s="1157"/>
      <c r="AL37" s="1157"/>
      <c r="AM37" s="1157"/>
      <c r="AN37" s="1157"/>
      <c r="AO37" s="1157"/>
      <c r="AP37" s="1157"/>
      <c r="AQ37" s="1157"/>
      <c r="AR37" s="1157"/>
      <c r="AS37" s="1157"/>
      <c r="AT37" s="1157"/>
      <c r="AU37" s="1157"/>
      <c r="AV37" s="1157"/>
      <c r="AW37" s="1157"/>
      <c r="AX37" s="1157"/>
      <c r="AY37" s="1157"/>
      <c r="AZ37" s="1157"/>
      <c r="BA37" s="1155"/>
    </row>
    <row r="38" spans="1:53" ht="15.75" hidden="1" customHeight="1" x14ac:dyDescent="0.2">
      <c r="A38" s="3217"/>
      <c r="B38" s="476" t="s">
        <v>1013</v>
      </c>
      <c r="C38" s="1304" t="s">
        <v>1048</v>
      </c>
      <c r="D38" s="1049" t="s">
        <v>1047</v>
      </c>
      <c r="E38" s="775" t="s">
        <v>1046</v>
      </c>
      <c r="F38" s="1292" t="s">
        <v>1045</v>
      </c>
      <c r="G38" s="1294">
        <v>13</v>
      </c>
      <c r="H38" s="1294">
        <v>16</v>
      </c>
      <c r="I38" s="1295">
        <v>4</v>
      </c>
      <c r="J38" s="1159"/>
      <c r="K38" s="1157"/>
      <c r="L38" s="1157"/>
      <c r="M38" s="1157"/>
      <c r="N38" s="1157"/>
      <c r="O38" s="1157"/>
      <c r="P38" s="1157"/>
      <c r="Q38" s="1157"/>
      <c r="R38" s="1157"/>
      <c r="S38" s="1157"/>
      <c r="T38" s="1157"/>
      <c r="U38" s="1157"/>
      <c r="V38" s="1157"/>
      <c r="W38" s="1157"/>
      <c r="X38" s="1157"/>
      <c r="Y38" s="1157"/>
      <c r="Z38" s="1157"/>
      <c r="AA38" s="1157"/>
      <c r="AB38" s="1157"/>
      <c r="AC38" s="1158"/>
      <c r="AD38" s="1157"/>
      <c r="AE38" s="1157"/>
      <c r="AF38" s="1157"/>
      <c r="AG38" s="1157"/>
      <c r="AH38" s="1157"/>
      <c r="AI38" s="1157"/>
      <c r="AJ38" s="1157"/>
      <c r="AK38" s="1157"/>
      <c r="AL38" s="1157"/>
      <c r="AM38" s="1157"/>
      <c r="AN38" s="1157"/>
      <c r="AO38" s="1157"/>
      <c r="AP38" s="1157"/>
      <c r="AQ38" s="1157"/>
      <c r="AR38" s="1157"/>
      <c r="AS38" s="1157"/>
      <c r="AT38" s="1157"/>
      <c r="AU38" s="1157"/>
      <c r="AV38" s="1157"/>
      <c r="AW38" s="1157"/>
      <c r="AX38" s="1157"/>
      <c r="AY38" s="1157"/>
      <c r="AZ38" s="1157"/>
      <c r="BA38" s="1155"/>
    </row>
    <row r="39" spans="1:53" ht="25.5" hidden="1" customHeight="1" x14ac:dyDescent="0.2">
      <c r="A39" s="3217"/>
      <c r="B39" s="476" t="s">
        <v>1013</v>
      </c>
      <c r="C39" s="3181" t="s">
        <v>1044</v>
      </c>
      <c r="D39" s="3181" t="s">
        <v>1043</v>
      </c>
      <c r="E39" s="1049" t="s">
        <v>1042</v>
      </c>
      <c r="F39" s="1294" t="s">
        <v>129</v>
      </c>
      <c r="G39" s="1294" t="s">
        <v>124</v>
      </c>
      <c r="H39" s="1292">
        <v>1</v>
      </c>
      <c r="I39" s="1291">
        <v>0.25</v>
      </c>
      <c r="J39" s="1159"/>
      <c r="K39" s="1157"/>
      <c r="L39" s="1157"/>
      <c r="M39" s="1157"/>
      <c r="N39" s="1157"/>
      <c r="O39" s="1157"/>
      <c r="P39" s="1157"/>
      <c r="Q39" s="1157"/>
      <c r="R39" s="1157"/>
      <c r="S39" s="1157"/>
      <c r="T39" s="1157"/>
      <c r="U39" s="1157"/>
      <c r="V39" s="1157"/>
      <c r="W39" s="1157"/>
      <c r="X39" s="1157"/>
      <c r="Y39" s="1157"/>
      <c r="Z39" s="1157"/>
      <c r="AA39" s="1157"/>
      <c r="AB39" s="1157"/>
      <c r="AC39" s="1158"/>
      <c r="AD39" s="1157"/>
      <c r="AE39" s="1157"/>
      <c r="AF39" s="1157"/>
      <c r="AG39" s="1157"/>
      <c r="AH39" s="1157"/>
      <c r="AI39" s="1157"/>
      <c r="AJ39" s="1157"/>
      <c r="AK39" s="1157"/>
      <c r="AL39" s="1157"/>
      <c r="AM39" s="1157"/>
      <c r="AN39" s="1157"/>
      <c r="AO39" s="1157"/>
      <c r="AP39" s="1157"/>
      <c r="AQ39" s="1157"/>
      <c r="AR39" s="1157"/>
      <c r="AS39" s="1157"/>
      <c r="AT39" s="1157"/>
      <c r="AU39" s="1157"/>
      <c r="AV39" s="1157"/>
      <c r="AW39" s="1157"/>
      <c r="AX39" s="1157"/>
      <c r="AY39" s="1157"/>
      <c r="AZ39" s="1157"/>
      <c r="BA39" s="1155"/>
    </row>
    <row r="40" spans="1:53" ht="15.75" hidden="1" customHeight="1" x14ac:dyDescent="0.2">
      <c r="A40" s="3217"/>
      <c r="B40" s="476" t="s">
        <v>1013</v>
      </c>
      <c r="C40" s="3176"/>
      <c r="D40" s="3176"/>
      <c r="E40" s="1049" t="s">
        <v>1041</v>
      </c>
      <c r="F40" s="1303" t="s">
        <v>1040</v>
      </c>
      <c r="G40" s="1294">
        <v>0</v>
      </c>
      <c r="H40" s="1294">
        <v>4</v>
      </c>
      <c r="I40" s="1295">
        <v>1</v>
      </c>
      <c r="J40" s="1159"/>
      <c r="K40" s="1157"/>
      <c r="L40" s="1157"/>
      <c r="M40" s="1157"/>
      <c r="N40" s="1157"/>
      <c r="O40" s="1157"/>
      <c r="P40" s="1157"/>
      <c r="Q40" s="1157"/>
      <c r="R40" s="1157"/>
      <c r="S40" s="1157"/>
      <c r="T40" s="1157"/>
      <c r="U40" s="1157"/>
      <c r="V40" s="1157"/>
      <c r="W40" s="1157"/>
      <c r="X40" s="1157"/>
      <c r="Y40" s="1157"/>
      <c r="Z40" s="1157"/>
      <c r="AA40" s="1157"/>
      <c r="AB40" s="1157"/>
      <c r="AC40" s="1158"/>
      <c r="AD40" s="1157"/>
      <c r="AE40" s="1157"/>
      <c r="AF40" s="1157"/>
      <c r="AG40" s="1157"/>
      <c r="AH40" s="1157"/>
      <c r="AI40" s="1157"/>
      <c r="AJ40" s="1157"/>
      <c r="AK40" s="1157"/>
      <c r="AL40" s="1157"/>
      <c r="AM40" s="1157"/>
      <c r="AN40" s="1157"/>
      <c r="AO40" s="1157"/>
      <c r="AP40" s="1157"/>
      <c r="AQ40" s="1157"/>
      <c r="AR40" s="1157"/>
      <c r="AS40" s="1157"/>
      <c r="AT40" s="1157"/>
      <c r="AU40" s="1157"/>
      <c r="AV40" s="1157"/>
      <c r="AW40" s="1157"/>
      <c r="AX40" s="1157"/>
      <c r="AY40" s="1157"/>
      <c r="AZ40" s="1157"/>
      <c r="BA40" s="1155"/>
    </row>
    <row r="41" spans="1:53" ht="15.75" hidden="1" customHeight="1" x14ac:dyDescent="0.2">
      <c r="A41" s="3217"/>
      <c r="B41" s="476" t="s">
        <v>1013</v>
      </c>
      <c r="C41" s="3177"/>
      <c r="D41" s="3177"/>
      <c r="E41" s="1049" t="s">
        <v>1039</v>
      </c>
      <c r="F41" s="1294" t="s">
        <v>1038</v>
      </c>
      <c r="G41" s="1294">
        <v>0</v>
      </c>
      <c r="H41" s="1294">
        <v>13</v>
      </c>
      <c r="I41" s="1295">
        <v>13</v>
      </c>
      <c r="J41" s="1159"/>
      <c r="K41" s="1157"/>
      <c r="L41" s="1157"/>
      <c r="M41" s="1157"/>
      <c r="N41" s="1157"/>
      <c r="O41" s="1157"/>
      <c r="P41" s="1157"/>
      <c r="Q41" s="1157"/>
      <c r="R41" s="1157"/>
      <c r="S41" s="1157"/>
      <c r="T41" s="1157"/>
      <c r="U41" s="1157"/>
      <c r="V41" s="1157"/>
      <c r="W41" s="1157"/>
      <c r="X41" s="1157"/>
      <c r="Y41" s="1157"/>
      <c r="Z41" s="1157"/>
      <c r="AA41" s="1157"/>
      <c r="AB41" s="1157"/>
      <c r="AC41" s="1158"/>
      <c r="AD41" s="1157"/>
      <c r="AE41" s="1157"/>
      <c r="AF41" s="1157"/>
      <c r="AG41" s="1157"/>
      <c r="AH41" s="1157"/>
      <c r="AI41" s="1157"/>
      <c r="AJ41" s="1157"/>
      <c r="AK41" s="1157"/>
      <c r="AL41" s="1157"/>
      <c r="AM41" s="1157"/>
      <c r="AN41" s="1157"/>
      <c r="AO41" s="1157"/>
      <c r="AP41" s="1157"/>
      <c r="AQ41" s="1157"/>
      <c r="AR41" s="1157"/>
      <c r="AS41" s="1157"/>
      <c r="AT41" s="1157"/>
      <c r="AU41" s="1157"/>
      <c r="AV41" s="1157"/>
      <c r="AW41" s="1157"/>
      <c r="AX41" s="1157"/>
      <c r="AY41" s="1157"/>
      <c r="AZ41" s="1157"/>
      <c r="BA41" s="1155"/>
    </row>
    <row r="42" spans="1:53" ht="15.75" hidden="1" customHeight="1" x14ac:dyDescent="0.2">
      <c r="A42" s="3217"/>
      <c r="B42" s="476" t="s">
        <v>1013</v>
      </c>
      <c r="C42" s="1049" t="s">
        <v>1037</v>
      </c>
      <c r="D42" s="1049" t="s">
        <v>1036</v>
      </c>
      <c r="E42" s="1049" t="s">
        <v>1035</v>
      </c>
      <c r="F42" s="1294" t="s">
        <v>1034</v>
      </c>
      <c r="G42" s="1292">
        <v>1</v>
      </c>
      <c r="H42" s="1292">
        <v>1</v>
      </c>
      <c r="I42" s="1291">
        <v>0.25</v>
      </c>
      <c r="J42" s="1159"/>
      <c r="K42" s="1157"/>
      <c r="L42" s="1157"/>
      <c r="M42" s="1157"/>
      <c r="N42" s="1157"/>
      <c r="O42" s="1157"/>
      <c r="P42" s="1157"/>
      <c r="Q42" s="1157"/>
      <c r="R42" s="1157"/>
      <c r="S42" s="1157"/>
      <c r="T42" s="1157"/>
      <c r="U42" s="1157"/>
      <c r="V42" s="1157"/>
      <c r="W42" s="1157"/>
      <c r="X42" s="1157"/>
      <c r="Y42" s="1157"/>
      <c r="Z42" s="1157"/>
      <c r="AA42" s="1157"/>
      <c r="AB42" s="1157"/>
      <c r="AC42" s="1158"/>
      <c r="AD42" s="1157"/>
      <c r="AE42" s="1157"/>
      <c r="AF42" s="1157"/>
      <c r="AG42" s="1157"/>
      <c r="AH42" s="1157"/>
      <c r="AI42" s="1157"/>
      <c r="AJ42" s="1157"/>
      <c r="AK42" s="1157"/>
      <c r="AL42" s="1157"/>
      <c r="AM42" s="1157"/>
      <c r="AN42" s="1157"/>
      <c r="AO42" s="1157"/>
      <c r="AP42" s="1157"/>
      <c r="AQ42" s="1157"/>
      <c r="AR42" s="1157"/>
      <c r="AS42" s="1157"/>
      <c r="AT42" s="1157"/>
      <c r="AU42" s="1157"/>
      <c r="AV42" s="1157"/>
      <c r="AW42" s="1157"/>
      <c r="AX42" s="1157"/>
      <c r="AY42" s="1157"/>
      <c r="AZ42" s="1157"/>
      <c r="BA42" s="1155"/>
    </row>
    <row r="43" spans="1:53" ht="15.75" hidden="1" customHeight="1" x14ac:dyDescent="0.2">
      <c r="A43" s="3217"/>
      <c r="B43" s="476" t="s">
        <v>1013</v>
      </c>
      <c r="C43" s="3182" t="s">
        <v>1033</v>
      </c>
      <c r="D43" s="3181" t="s">
        <v>1032</v>
      </c>
      <c r="E43" s="1049" t="s">
        <v>1031</v>
      </c>
      <c r="F43" s="1294" t="s">
        <v>1029</v>
      </c>
      <c r="G43" s="1294">
        <v>14209</v>
      </c>
      <c r="H43" s="1294">
        <v>18333</v>
      </c>
      <c r="I43" s="1302">
        <v>16777</v>
      </c>
      <c r="J43" s="1159"/>
      <c r="K43" s="1157"/>
      <c r="L43" s="1157"/>
      <c r="M43" s="1157"/>
      <c r="N43" s="1157"/>
      <c r="O43" s="1157"/>
      <c r="P43" s="1157"/>
      <c r="Q43" s="1157"/>
      <c r="R43" s="1157"/>
      <c r="S43" s="1157"/>
      <c r="T43" s="1157"/>
      <c r="U43" s="1157"/>
      <c r="V43" s="1157"/>
      <c r="W43" s="1157"/>
      <c r="X43" s="1157"/>
      <c r="Y43" s="1157"/>
      <c r="Z43" s="1157"/>
      <c r="AA43" s="1157"/>
      <c r="AB43" s="1157"/>
      <c r="AC43" s="1158"/>
      <c r="AD43" s="1157"/>
      <c r="AE43" s="1157"/>
      <c r="AF43" s="1157"/>
      <c r="AG43" s="1157"/>
      <c r="AH43" s="1157"/>
      <c r="AI43" s="1157"/>
      <c r="AJ43" s="1157"/>
      <c r="AK43" s="1157"/>
      <c r="AL43" s="1157"/>
      <c r="AM43" s="1157"/>
      <c r="AN43" s="1157"/>
      <c r="AO43" s="1157"/>
      <c r="AP43" s="1157"/>
      <c r="AQ43" s="1157"/>
      <c r="AR43" s="1157"/>
      <c r="AS43" s="1157"/>
      <c r="AT43" s="1157"/>
      <c r="AU43" s="1157"/>
      <c r="AV43" s="1157"/>
      <c r="AW43" s="1157"/>
      <c r="AX43" s="1157"/>
      <c r="AY43" s="1157"/>
      <c r="AZ43" s="1157"/>
      <c r="BA43" s="1155"/>
    </row>
    <row r="44" spans="1:53" ht="15.75" hidden="1" customHeight="1" x14ac:dyDescent="0.2">
      <c r="A44" s="3217"/>
      <c r="B44" s="476" t="s">
        <v>1013</v>
      </c>
      <c r="C44" s="3176"/>
      <c r="D44" s="3176"/>
      <c r="E44" s="1049" t="s">
        <v>1030</v>
      </c>
      <c r="F44" s="1294" t="s">
        <v>1029</v>
      </c>
      <c r="G44" s="1294">
        <v>4792</v>
      </c>
      <c r="H44" s="1294">
        <v>5920</v>
      </c>
      <c r="I44" s="1302">
        <v>5418</v>
      </c>
      <c r="J44" s="1159"/>
      <c r="K44" s="1157"/>
      <c r="L44" s="1157"/>
      <c r="M44" s="1157"/>
      <c r="N44" s="1157"/>
      <c r="O44" s="1157"/>
      <c r="P44" s="1157"/>
      <c r="Q44" s="1157"/>
      <c r="R44" s="1157"/>
      <c r="S44" s="1157"/>
      <c r="T44" s="1157"/>
      <c r="U44" s="1157"/>
      <c r="V44" s="1157"/>
      <c r="W44" s="1157"/>
      <c r="X44" s="1157"/>
      <c r="Y44" s="1157"/>
      <c r="Z44" s="1157"/>
      <c r="AA44" s="1157"/>
      <c r="AB44" s="1157"/>
      <c r="AC44" s="1158"/>
      <c r="AD44" s="1157"/>
      <c r="AE44" s="1157"/>
      <c r="AF44" s="1157"/>
      <c r="AG44" s="1157"/>
      <c r="AH44" s="1157"/>
      <c r="AI44" s="1157"/>
      <c r="AJ44" s="1157"/>
      <c r="AK44" s="1157"/>
      <c r="AL44" s="1157"/>
      <c r="AM44" s="1157"/>
      <c r="AN44" s="1157"/>
      <c r="AO44" s="1157"/>
      <c r="AP44" s="1157"/>
      <c r="AQ44" s="1157"/>
      <c r="AR44" s="1157"/>
      <c r="AS44" s="1157"/>
      <c r="AT44" s="1157"/>
      <c r="AU44" s="1157"/>
      <c r="AV44" s="1157"/>
      <c r="AW44" s="1157"/>
      <c r="AX44" s="1157"/>
      <c r="AY44" s="1157"/>
      <c r="AZ44" s="1157"/>
      <c r="BA44" s="1155"/>
    </row>
    <row r="45" spans="1:53" ht="15.75" hidden="1" customHeight="1" x14ac:dyDescent="0.2">
      <c r="A45" s="3217"/>
      <c r="B45" s="476" t="s">
        <v>1013</v>
      </c>
      <c r="C45" s="3176"/>
      <c r="D45" s="3176"/>
      <c r="E45" s="1049" t="s">
        <v>1028</v>
      </c>
      <c r="F45" s="1294" t="s">
        <v>1027</v>
      </c>
      <c r="G45" s="1294">
        <v>1070</v>
      </c>
      <c r="H45" s="1294">
        <v>1170</v>
      </c>
      <c r="I45" s="1295">
        <v>1070</v>
      </c>
      <c r="J45" s="1159"/>
      <c r="K45" s="1157"/>
      <c r="L45" s="1157"/>
      <c r="M45" s="1157"/>
      <c r="N45" s="1157"/>
      <c r="O45" s="1157"/>
      <c r="P45" s="1157"/>
      <c r="Q45" s="1157"/>
      <c r="R45" s="1157"/>
      <c r="S45" s="1157"/>
      <c r="T45" s="1157"/>
      <c r="U45" s="1157"/>
      <c r="V45" s="1157"/>
      <c r="W45" s="1157"/>
      <c r="X45" s="1157"/>
      <c r="Y45" s="1157"/>
      <c r="Z45" s="1157"/>
      <c r="AA45" s="1157"/>
      <c r="AB45" s="1157"/>
      <c r="AC45" s="1158"/>
      <c r="AD45" s="1157"/>
      <c r="AE45" s="1157"/>
      <c r="AF45" s="1157"/>
      <c r="AG45" s="1157"/>
      <c r="AH45" s="1157"/>
      <c r="AI45" s="1157"/>
      <c r="AJ45" s="1157"/>
      <c r="AK45" s="1157"/>
      <c r="AL45" s="1157"/>
      <c r="AM45" s="1157"/>
      <c r="AN45" s="1157"/>
      <c r="AO45" s="1157"/>
      <c r="AP45" s="1157"/>
      <c r="AQ45" s="1157"/>
      <c r="AR45" s="1157"/>
      <c r="AS45" s="1157"/>
      <c r="AT45" s="1157"/>
      <c r="AU45" s="1157"/>
      <c r="AV45" s="1157"/>
      <c r="AW45" s="1157"/>
      <c r="AX45" s="1157"/>
      <c r="AY45" s="1157"/>
      <c r="AZ45" s="1157"/>
      <c r="BA45" s="1155"/>
    </row>
    <row r="46" spans="1:53" ht="15.75" hidden="1" customHeight="1" x14ac:dyDescent="0.2">
      <c r="A46" s="3217"/>
      <c r="B46" s="476" t="s">
        <v>1013</v>
      </c>
      <c r="C46" s="3177"/>
      <c r="D46" s="3177"/>
      <c r="E46" s="1049" t="s">
        <v>1026</v>
      </c>
      <c r="F46" s="1294" t="s">
        <v>1025</v>
      </c>
      <c r="G46" s="1294">
        <v>27</v>
      </c>
      <c r="H46" s="1294">
        <v>36</v>
      </c>
      <c r="I46" s="1295">
        <v>9</v>
      </c>
      <c r="J46" s="1159"/>
      <c r="K46" s="1157"/>
      <c r="L46" s="1157"/>
      <c r="M46" s="1157"/>
      <c r="N46" s="1157"/>
      <c r="O46" s="1157"/>
      <c r="P46" s="1157"/>
      <c r="Q46" s="1157"/>
      <c r="R46" s="1157"/>
      <c r="S46" s="1157"/>
      <c r="T46" s="1157"/>
      <c r="U46" s="1157"/>
      <c r="V46" s="1157"/>
      <c r="W46" s="1157"/>
      <c r="X46" s="1157"/>
      <c r="Y46" s="1157"/>
      <c r="Z46" s="1157"/>
      <c r="AA46" s="1157"/>
      <c r="AB46" s="1157"/>
      <c r="AC46" s="1158"/>
      <c r="AD46" s="1157"/>
      <c r="AE46" s="1157"/>
      <c r="AF46" s="1157"/>
      <c r="AG46" s="1157"/>
      <c r="AH46" s="1157"/>
      <c r="AI46" s="1157"/>
      <c r="AJ46" s="1157"/>
      <c r="AK46" s="1157"/>
      <c r="AL46" s="1157"/>
      <c r="AM46" s="1157"/>
      <c r="AN46" s="1157"/>
      <c r="AO46" s="1157"/>
      <c r="AP46" s="1157"/>
      <c r="AQ46" s="1157"/>
      <c r="AR46" s="1157"/>
      <c r="AS46" s="1157"/>
      <c r="AT46" s="1157"/>
      <c r="AU46" s="1157"/>
      <c r="AV46" s="1157"/>
      <c r="AW46" s="1157"/>
      <c r="AX46" s="1157"/>
      <c r="AY46" s="1157"/>
      <c r="AZ46" s="1157"/>
      <c r="BA46" s="1155"/>
    </row>
    <row r="47" spans="1:53" ht="15.75" hidden="1" customHeight="1" x14ac:dyDescent="0.2">
      <c r="A47" s="3217"/>
      <c r="B47" s="476" t="s">
        <v>1013</v>
      </c>
      <c r="C47" s="1301" t="s">
        <v>1024</v>
      </c>
      <c r="D47" s="1300" t="s">
        <v>1023</v>
      </c>
      <c r="E47" s="1049" t="s">
        <v>1022</v>
      </c>
      <c r="F47" s="1294" t="s">
        <v>1021</v>
      </c>
      <c r="G47" s="1294">
        <v>734</v>
      </c>
      <c r="H47" s="1294">
        <v>750</v>
      </c>
      <c r="I47" s="1299">
        <v>750</v>
      </c>
      <c r="J47" s="1159"/>
      <c r="K47" s="1157"/>
      <c r="L47" s="1157"/>
      <c r="M47" s="1157"/>
      <c r="N47" s="1157"/>
      <c r="O47" s="1157"/>
      <c r="P47" s="1157"/>
      <c r="Q47" s="1157"/>
      <c r="R47" s="1157"/>
      <c r="S47" s="1157"/>
      <c r="T47" s="1157"/>
      <c r="U47" s="1157"/>
      <c r="V47" s="1157"/>
      <c r="W47" s="1157"/>
      <c r="X47" s="1157"/>
      <c r="Y47" s="1157"/>
      <c r="Z47" s="1157"/>
      <c r="AA47" s="1157"/>
      <c r="AB47" s="1157"/>
      <c r="AC47" s="1158"/>
      <c r="AD47" s="1157"/>
      <c r="AE47" s="1157"/>
      <c r="AF47" s="1157"/>
      <c r="AG47" s="1157"/>
      <c r="AH47" s="1157"/>
      <c r="AI47" s="1157"/>
      <c r="AJ47" s="1157"/>
      <c r="AK47" s="1157"/>
      <c r="AL47" s="1157"/>
      <c r="AM47" s="1157"/>
      <c r="AN47" s="1157"/>
      <c r="AO47" s="1157"/>
      <c r="AP47" s="1157"/>
      <c r="AQ47" s="1157"/>
      <c r="AR47" s="1157"/>
      <c r="AS47" s="1157"/>
      <c r="AT47" s="1157"/>
      <c r="AU47" s="1157"/>
      <c r="AV47" s="1157"/>
      <c r="AW47" s="1157"/>
      <c r="AX47" s="1157"/>
      <c r="AY47" s="1157"/>
      <c r="AZ47" s="1157"/>
      <c r="BA47" s="1155"/>
    </row>
    <row r="48" spans="1:53" ht="15.75" hidden="1" customHeight="1" x14ac:dyDescent="0.2">
      <c r="A48" s="3217"/>
      <c r="B48" s="476" t="s">
        <v>1013</v>
      </c>
      <c r="C48" s="1298" t="s">
        <v>1020</v>
      </c>
      <c r="D48" s="1297" t="s">
        <v>1019</v>
      </c>
      <c r="E48" s="1049" t="s">
        <v>1018</v>
      </c>
      <c r="F48" s="1296" t="s">
        <v>1017</v>
      </c>
      <c r="G48" s="1294">
        <v>5</v>
      </c>
      <c r="H48" s="1294">
        <v>20</v>
      </c>
      <c r="I48" s="1295">
        <v>5</v>
      </c>
      <c r="J48" s="1159"/>
      <c r="K48" s="1157"/>
      <c r="L48" s="1157"/>
      <c r="M48" s="1157"/>
      <c r="N48" s="1157"/>
      <c r="O48" s="1157"/>
      <c r="P48" s="1157"/>
      <c r="Q48" s="1157"/>
      <c r="R48" s="1157"/>
      <c r="S48" s="1157"/>
      <c r="T48" s="1157"/>
      <c r="U48" s="1157"/>
      <c r="V48" s="1157"/>
      <c r="W48" s="1157"/>
      <c r="X48" s="1157"/>
      <c r="Y48" s="1157"/>
      <c r="Z48" s="1157"/>
      <c r="AA48" s="1157"/>
      <c r="AB48" s="1157"/>
      <c r="AC48" s="1158"/>
      <c r="AD48" s="1157"/>
      <c r="AE48" s="1157"/>
      <c r="AF48" s="1157"/>
      <c r="AG48" s="1157"/>
      <c r="AH48" s="1157"/>
      <c r="AI48" s="1157"/>
      <c r="AJ48" s="1157"/>
      <c r="AK48" s="1157"/>
      <c r="AL48" s="1157"/>
      <c r="AM48" s="1157"/>
      <c r="AN48" s="1157"/>
      <c r="AO48" s="1157"/>
      <c r="AP48" s="1157"/>
      <c r="AQ48" s="1157"/>
      <c r="AR48" s="1157"/>
      <c r="AS48" s="1157"/>
      <c r="AT48" s="1157"/>
      <c r="AU48" s="1157"/>
      <c r="AV48" s="1157"/>
      <c r="AW48" s="1157"/>
      <c r="AX48" s="1157"/>
      <c r="AY48" s="1157"/>
      <c r="AZ48" s="1157"/>
      <c r="BA48" s="1155"/>
    </row>
    <row r="49" spans="1:53" ht="15.75" hidden="1" customHeight="1" x14ac:dyDescent="0.2">
      <c r="A49" s="3217"/>
      <c r="B49" s="476" t="s">
        <v>1013</v>
      </c>
      <c r="C49" s="3182" t="s">
        <v>1016</v>
      </c>
      <c r="D49" s="3181" t="s">
        <v>1016</v>
      </c>
      <c r="E49" s="1049" t="s">
        <v>1015</v>
      </c>
      <c r="F49" s="1294" t="s">
        <v>634</v>
      </c>
      <c r="G49" s="1292">
        <v>1</v>
      </c>
      <c r="H49" s="1292">
        <v>1</v>
      </c>
      <c r="I49" s="1291">
        <v>1</v>
      </c>
      <c r="J49" s="1159"/>
      <c r="K49" s="1157"/>
      <c r="L49" s="1157"/>
      <c r="M49" s="1157"/>
      <c r="N49" s="1157"/>
      <c r="O49" s="1157"/>
      <c r="P49" s="1157"/>
      <c r="Q49" s="1157"/>
      <c r="R49" s="1157"/>
      <c r="S49" s="1157"/>
      <c r="T49" s="1157"/>
      <c r="U49" s="1157"/>
      <c r="V49" s="1157"/>
      <c r="W49" s="1157"/>
      <c r="X49" s="1157"/>
      <c r="Y49" s="1157"/>
      <c r="Z49" s="1157"/>
      <c r="AA49" s="1157"/>
      <c r="AB49" s="1157"/>
      <c r="AC49" s="1158"/>
      <c r="AD49" s="1157"/>
      <c r="AE49" s="1157"/>
      <c r="AF49" s="1157"/>
      <c r="AG49" s="1157"/>
      <c r="AH49" s="1157"/>
      <c r="AI49" s="1157"/>
      <c r="AJ49" s="1157"/>
      <c r="AK49" s="1157"/>
      <c r="AL49" s="1157"/>
      <c r="AM49" s="1157"/>
      <c r="AN49" s="1157"/>
      <c r="AO49" s="1157"/>
      <c r="AP49" s="1157"/>
      <c r="AQ49" s="1157"/>
      <c r="AR49" s="1157"/>
      <c r="AS49" s="1157"/>
      <c r="AT49" s="1157"/>
      <c r="AU49" s="1157"/>
      <c r="AV49" s="1157"/>
      <c r="AW49" s="1157"/>
      <c r="AX49" s="1157"/>
      <c r="AY49" s="1157"/>
      <c r="AZ49" s="1157"/>
      <c r="BA49" s="1155"/>
    </row>
    <row r="50" spans="1:53" ht="15.75" hidden="1" customHeight="1" x14ac:dyDescent="0.2">
      <c r="A50" s="3217"/>
      <c r="B50" s="476" t="s">
        <v>1013</v>
      </c>
      <c r="C50" s="3176"/>
      <c r="D50" s="3176"/>
      <c r="E50" s="1293" t="s">
        <v>1014</v>
      </c>
      <c r="F50" s="1292" t="s">
        <v>129</v>
      </c>
      <c r="G50" s="1294">
        <v>0</v>
      </c>
      <c r="H50" s="1292">
        <v>1</v>
      </c>
      <c r="I50" s="1291">
        <v>0.25</v>
      </c>
      <c r="J50" s="1159"/>
      <c r="K50" s="1157"/>
      <c r="L50" s="1157"/>
      <c r="M50" s="1157"/>
      <c r="N50" s="1157"/>
      <c r="O50" s="1157"/>
      <c r="P50" s="1157"/>
      <c r="Q50" s="1157"/>
      <c r="R50" s="1157"/>
      <c r="S50" s="1157"/>
      <c r="T50" s="1157"/>
      <c r="U50" s="1157"/>
      <c r="V50" s="1157"/>
      <c r="W50" s="1157"/>
      <c r="X50" s="1157"/>
      <c r="Y50" s="1157"/>
      <c r="Z50" s="1157"/>
      <c r="AA50" s="1157"/>
      <c r="AB50" s="1157"/>
      <c r="AC50" s="1158"/>
      <c r="AD50" s="1157"/>
      <c r="AE50" s="1157"/>
      <c r="AF50" s="1157"/>
      <c r="AG50" s="1157"/>
      <c r="AH50" s="1157"/>
      <c r="AI50" s="1157"/>
      <c r="AJ50" s="1157"/>
      <c r="AK50" s="1157"/>
      <c r="AL50" s="1157"/>
      <c r="AM50" s="1157"/>
      <c r="AN50" s="1157"/>
      <c r="AO50" s="1157"/>
      <c r="AP50" s="1157"/>
      <c r="AQ50" s="1157"/>
      <c r="AR50" s="1157"/>
      <c r="AS50" s="1157"/>
      <c r="AT50" s="1157"/>
      <c r="AU50" s="1157"/>
      <c r="AV50" s="1157"/>
      <c r="AW50" s="1157"/>
      <c r="AX50" s="1157"/>
      <c r="AY50" s="1157"/>
      <c r="AZ50" s="1157"/>
      <c r="BA50" s="1155"/>
    </row>
    <row r="51" spans="1:53" ht="3.75" hidden="1" customHeight="1" thickBot="1" x14ac:dyDescent="0.25">
      <c r="A51" s="3217"/>
      <c r="B51" s="476" t="s">
        <v>1013</v>
      </c>
      <c r="C51" s="3177"/>
      <c r="D51" s="3177"/>
      <c r="E51" s="1293" t="s">
        <v>1012</v>
      </c>
      <c r="F51" s="1292" t="s">
        <v>129</v>
      </c>
      <c r="G51" s="1292">
        <v>0.2</v>
      </c>
      <c r="H51" s="1292">
        <v>1</v>
      </c>
      <c r="I51" s="1291">
        <v>0.2</v>
      </c>
      <c r="J51" s="1159"/>
      <c r="K51" s="1157"/>
      <c r="L51" s="1157"/>
      <c r="M51" s="1157"/>
      <c r="N51" s="1157"/>
      <c r="O51" s="1157"/>
      <c r="P51" s="1157"/>
      <c r="Q51" s="1157"/>
      <c r="R51" s="1157"/>
      <c r="S51" s="1157"/>
      <c r="T51" s="1157"/>
      <c r="U51" s="1157"/>
      <c r="V51" s="1157"/>
      <c r="W51" s="1157"/>
      <c r="X51" s="1157"/>
      <c r="Y51" s="1157"/>
      <c r="Z51" s="1157"/>
      <c r="AA51" s="1157"/>
      <c r="AB51" s="1157"/>
      <c r="AC51" s="1158"/>
      <c r="AD51" s="1157"/>
      <c r="AE51" s="1157"/>
      <c r="AF51" s="1157"/>
      <c r="AG51" s="1157"/>
      <c r="AH51" s="1157"/>
      <c r="AI51" s="1157"/>
      <c r="AJ51" s="1157"/>
      <c r="AK51" s="1157"/>
      <c r="AL51" s="1157"/>
      <c r="AM51" s="1157"/>
      <c r="AN51" s="1157"/>
      <c r="AO51" s="1157"/>
      <c r="AP51" s="1157"/>
      <c r="AQ51" s="1157"/>
      <c r="AR51" s="1157"/>
      <c r="AS51" s="1157"/>
      <c r="AT51" s="1157"/>
      <c r="AU51" s="1157"/>
      <c r="AV51" s="1157"/>
      <c r="AW51" s="1157"/>
      <c r="AX51" s="1157"/>
      <c r="AY51" s="1157"/>
      <c r="AZ51" s="1157"/>
      <c r="BA51" s="1155"/>
    </row>
    <row r="52" spans="1:53" ht="70.5" customHeight="1" x14ac:dyDescent="0.2">
      <c r="A52" s="3217"/>
      <c r="B52" s="771" t="s">
        <v>885</v>
      </c>
      <c r="C52" s="2734" t="s">
        <v>1011</v>
      </c>
      <c r="D52" s="2735" t="s">
        <v>1010</v>
      </c>
      <c r="E52" s="1198" t="s">
        <v>1009</v>
      </c>
      <c r="F52" s="931" t="s">
        <v>129</v>
      </c>
      <c r="G52" s="931" t="s">
        <v>124</v>
      </c>
      <c r="H52" s="934">
        <v>1</v>
      </c>
      <c r="I52" s="937">
        <v>0.15</v>
      </c>
      <c r="J52" s="1284" t="s">
        <v>1768</v>
      </c>
      <c r="K52" s="1197" t="s">
        <v>1659</v>
      </c>
      <c r="L52" s="1191" t="s">
        <v>1658</v>
      </c>
      <c r="M52" s="1191">
        <v>1</v>
      </c>
      <c r="N52" s="1207" t="s">
        <v>1767</v>
      </c>
      <c r="O52" s="1191" t="s">
        <v>1600</v>
      </c>
      <c r="P52" s="1191"/>
      <c r="Q52" s="1191"/>
      <c r="R52" s="1191"/>
      <c r="S52" s="1191"/>
      <c r="T52" s="1191"/>
      <c r="U52" s="1191"/>
      <c r="V52" s="1191"/>
      <c r="W52" s="1191"/>
      <c r="X52" s="1191"/>
      <c r="Y52" s="1191"/>
      <c r="Z52" s="1195"/>
      <c r="AA52" s="1210">
        <v>44033</v>
      </c>
      <c r="AB52" s="1219" t="s">
        <v>1656</v>
      </c>
      <c r="AD52" s="1193"/>
      <c r="AE52" s="1193"/>
      <c r="AF52" s="1157"/>
      <c r="AG52" s="1157"/>
      <c r="AH52" s="2284">
        <f>AC52+AD52-AE52</f>
        <v>0</v>
      </c>
      <c r="AI52" s="1290">
        <v>104500000</v>
      </c>
      <c r="AJ52" s="1193"/>
      <c r="AK52" s="1193"/>
      <c r="AL52" s="1157"/>
      <c r="AM52" s="1157"/>
      <c r="AN52" s="2284">
        <f>AI52+AJ52-AK52</f>
        <v>104500000</v>
      </c>
      <c r="AO52" s="1192"/>
      <c r="AP52" s="1192"/>
      <c r="AQ52" s="1192"/>
      <c r="AR52" s="1157"/>
      <c r="AS52" s="1157"/>
      <c r="AT52" s="1157"/>
      <c r="AU52" s="1192"/>
      <c r="AV52" s="1157"/>
      <c r="AW52" s="1191"/>
      <c r="AX52" s="1191"/>
      <c r="AY52" s="1191"/>
      <c r="AZ52" s="1191"/>
      <c r="BA52" s="1155"/>
    </row>
    <row r="53" spans="1:53" ht="99" customHeight="1" x14ac:dyDescent="0.2">
      <c r="A53" s="3217"/>
      <c r="B53" s="771" t="s">
        <v>885</v>
      </c>
      <c r="C53" s="3177"/>
      <c r="D53" s="3177"/>
      <c r="E53" s="1198" t="s">
        <v>1008</v>
      </c>
      <c r="F53" s="771" t="s">
        <v>129</v>
      </c>
      <c r="G53" s="771" t="s">
        <v>124</v>
      </c>
      <c r="H53" s="928">
        <v>1</v>
      </c>
      <c r="I53" s="1289">
        <v>0.15</v>
      </c>
      <c r="J53" s="1284" t="s">
        <v>1699</v>
      </c>
      <c r="K53" s="1288" t="s">
        <v>1659</v>
      </c>
      <c r="L53" s="1287" t="s">
        <v>1658</v>
      </c>
      <c r="M53" s="1287">
        <v>2</v>
      </c>
      <c r="N53" s="1207" t="s">
        <v>1766</v>
      </c>
      <c r="O53" s="1191" t="s">
        <v>1600</v>
      </c>
      <c r="P53" s="1191"/>
      <c r="Q53" s="1191"/>
      <c r="R53" s="1191"/>
      <c r="S53" s="1191"/>
      <c r="T53" s="1191"/>
      <c r="U53" s="1191"/>
      <c r="V53" s="1191"/>
      <c r="W53" s="1191"/>
      <c r="X53" s="1191"/>
      <c r="Y53" s="1191"/>
      <c r="Z53" s="1195"/>
      <c r="AA53" s="1210">
        <v>44033</v>
      </c>
      <c r="AB53" s="1194" t="s">
        <v>1656</v>
      </c>
      <c r="AC53" s="1193"/>
      <c r="AD53" s="1193"/>
      <c r="AE53" s="1193"/>
      <c r="AF53" s="1157"/>
      <c r="AG53" s="1157"/>
      <c r="AH53" s="2284">
        <f t="shared" ref="AH53:AH54" si="0">AC53+AD53-AE53</f>
        <v>0</v>
      </c>
      <c r="AI53" s="1286">
        <v>50000000</v>
      </c>
      <c r="AJ53" s="1193"/>
      <c r="AK53" s="1193"/>
      <c r="AL53" s="1157"/>
      <c r="AM53" s="1157"/>
      <c r="AN53" s="2284">
        <f t="shared" ref="AN53:AN54" si="1">AI53+AJ53-AK53</f>
        <v>50000000</v>
      </c>
      <c r="AO53" s="1192"/>
      <c r="AP53" s="1192"/>
      <c r="AQ53" s="1192"/>
      <c r="AR53" s="1157"/>
      <c r="AS53" s="1157"/>
      <c r="AT53" s="1157"/>
      <c r="AU53" s="1192"/>
      <c r="AV53" s="1157"/>
      <c r="AW53" s="1191"/>
      <c r="AX53" s="1191"/>
      <c r="AY53" s="1285">
        <v>5892000</v>
      </c>
      <c r="AZ53" s="1191"/>
      <c r="BA53" s="1155"/>
    </row>
    <row r="54" spans="1:53" ht="101.25" customHeight="1" x14ac:dyDescent="0.2">
      <c r="A54" s="3217"/>
      <c r="B54" s="2617" t="s">
        <v>885</v>
      </c>
      <c r="C54" s="2617" t="s">
        <v>1007</v>
      </c>
      <c r="D54" s="2617" t="s">
        <v>1006</v>
      </c>
      <c r="E54" s="3202" t="s">
        <v>1005</v>
      </c>
      <c r="F54" s="3233" t="s">
        <v>1004</v>
      </c>
      <c r="G54" s="3233" t="s">
        <v>124</v>
      </c>
      <c r="H54" s="3236">
        <v>20</v>
      </c>
      <c r="I54" s="3239">
        <v>1</v>
      </c>
      <c r="J54" s="1284" t="s">
        <v>1765</v>
      </c>
      <c r="K54" s="1235" t="s">
        <v>1753</v>
      </c>
      <c r="L54" s="3231" t="s">
        <v>1752</v>
      </c>
      <c r="M54" s="1283">
        <v>4</v>
      </c>
      <c r="N54" s="1282" t="s">
        <v>1758</v>
      </c>
      <c r="O54" s="1191" t="s">
        <v>1600</v>
      </c>
      <c r="P54" s="1191"/>
      <c r="Q54" s="1191"/>
      <c r="R54" s="1191"/>
      <c r="S54" s="1191"/>
      <c r="T54" s="1191"/>
      <c r="U54" s="1191" t="s">
        <v>479</v>
      </c>
      <c r="V54" s="1191" t="s">
        <v>479</v>
      </c>
      <c r="W54" s="1191" t="s">
        <v>479</v>
      </c>
      <c r="X54" s="1191" t="s">
        <v>479</v>
      </c>
      <c r="Y54" s="1191"/>
      <c r="Z54" s="1195"/>
      <c r="AA54" s="1210">
        <v>43985</v>
      </c>
      <c r="AB54" s="1194" t="s">
        <v>509</v>
      </c>
      <c r="AC54" s="1193"/>
      <c r="AD54" s="1193"/>
      <c r="AE54" s="1193"/>
      <c r="AF54" s="1250"/>
      <c r="AG54" s="1157"/>
      <c r="AH54" s="2284">
        <f t="shared" si="0"/>
        <v>0</v>
      </c>
      <c r="AI54" s="1193">
        <v>5000000</v>
      </c>
      <c r="AJ54" s="1193"/>
      <c r="AK54" s="1193"/>
      <c r="AL54" s="1157"/>
      <c r="AM54" s="1157"/>
      <c r="AN54" s="2284">
        <f t="shared" si="1"/>
        <v>5000000</v>
      </c>
      <c r="AO54" s="1192"/>
      <c r="AP54" s="1192"/>
      <c r="AQ54" s="1192"/>
      <c r="AR54" s="1157"/>
      <c r="AS54" s="1157"/>
      <c r="AT54" s="1157"/>
      <c r="AU54" s="1192"/>
      <c r="AV54" s="1157"/>
      <c r="AW54" s="1191"/>
      <c r="AX54" s="1191"/>
      <c r="AY54" s="1191"/>
      <c r="AZ54" s="1191"/>
      <c r="BA54" s="1155"/>
    </row>
    <row r="55" spans="1:53" ht="112.5" hidden="1" customHeight="1" x14ac:dyDescent="0.2">
      <c r="A55" s="3217"/>
      <c r="B55" s="3201"/>
      <c r="C55" s="3201"/>
      <c r="D55" s="3201"/>
      <c r="E55" s="3267"/>
      <c r="F55" s="3234"/>
      <c r="G55" s="3234"/>
      <c r="H55" s="3237"/>
      <c r="I55" s="3239"/>
      <c r="J55" s="1277" t="s">
        <v>1759</v>
      </c>
      <c r="K55" s="1235" t="s">
        <v>1753</v>
      </c>
      <c r="L55" s="3232"/>
      <c r="M55" s="1281">
        <v>1</v>
      </c>
      <c r="N55" s="1280" t="s">
        <v>1763</v>
      </c>
      <c r="O55" s="809" t="s">
        <v>1600</v>
      </c>
      <c r="P55" s="809"/>
      <c r="Q55" s="809"/>
      <c r="R55" s="809"/>
      <c r="S55" s="809"/>
      <c r="T55" s="809"/>
      <c r="U55" s="809" t="s">
        <v>479</v>
      </c>
      <c r="V55" s="809" t="s">
        <v>479</v>
      </c>
      <c r="W55" s="809" t="s">
        <v>479</v>
      </c>
      <c r="X55" s="809" t="s">
        <v>479</v>
      </c>
      <c r="Y55" s="809"/>
      <c r="Z55" s="1157"/>
      <c r="AA55" s="1210">
        <v>43985</v>
      </c>
      <c r="AB55" s="1194" t="s">
        <v>509</v>
      </c>
      <c r="AC55" s="1193"/>
      <c r="AD55" s="1193"/>
      <c r="AE55" s="1193"/>
      <c r="AF55" s="1250">
        <v>15000000</v>
      </c>
      <c r="AG55" s="1157"/>
      <c r="AH55" s="1157"/>
      <c r="AI55" s="1193">
        <v>7500000</v>
      </c>
      <c r="AJ55" s="1193"/>
      <c r="AK55" s="1193"/>
      <c r="AL55" s="1157"/>
      <c r="AM55" s="1157"/>
      <c r="AN55" s="1157"/>
      <c r="AO55" s="1221"/>
      <c r="AP55" s="1221"/>
      <c r="AQ55" s="1221"/>
      <c r="AR55" s="1157"/>
      <c r="AS55" s="1157"/>
      <c r="AT55" s="1157"/>
      <c r="AU55" s="1221"/>
      <c r="AV55" s="1157"/>
      <c r="AW55" s="809"/>
      <c r="AX55" s="809"/>
      <c r="AY55" s="809"/>
      <c r="AZ55" s="809"/>
      <c r="BA55" s="1155"/>
    </row>
    <row r="56" spans="1:53" ht="86.25" hidden="1" customHeight="1" x14ac:dyDescent="0.2">
      <c r="A56" s="3217"/>
      <c r="B56" s="3201"/>
      <c r="C56" s="3201"/>
      <c r="D56" s="3201"/>
      <c r="E56" s="3267"/>
      <c r="F56" s="3234"/>
      <c r="G56" s="3234"/>
      <c r="H56" s="3237"/>
      <c r="I56" s="3239"/>
      <c r="J56" s="1277" t="s">
        <v>1759</v>
      </c>
      <c r="K56" s="1235" t="s">
        <v>1753</v>
      </c>
      <c r="L56" s="3232"/>
      <c r="M56" s="1281">
        <v>3</v>
      </c>
      <c r="N56" s="1280" t="s">
        <v>1764</v>
      </c>
      <c r="O56" s="809" t="s">
        <v>1600</v>
      </c>
      <c r="P56" s="809"/>
      <c r="Q56" s="809"/>
      <c r="R56" s="809"/>
      <c r="S56" s="809"/>
      <c r="T56" s="809"/>
      <c r="U56" s="809" t="s">
        <v>479</v>
      </c>
      <c r="V56" s="809" t="s">
        <v>479</v>
      </c>
      <c r="W56" s="809" t="s">
        <v>479</v>
      </c>
      <c r="X56" s="809" t="s">
        <v>479</v>
      </c>
      <c r="Y56" s="809"/>
      <c r="Z56" s="1157"/>
      <c r="AA56" s="1210">
        <v>43985</v>
      </c>
      <c r="AB56" s="1194" t="s">
        <v>509</v>
      </c>
      <c r="AC56" s="1193"/>
      <c r="AD56" s="1193"/>
      <c r="AE56" s="1193"/>
      <c r="AF56" s="1267"/>
      <c r="AG56" s="1157"/>
      <c r="AH56" s="1157"/>
      <c r="AI56" s="1193">
        <v>6250000</v>
      </c>
      <c r="AJ56" s="1193"/>
      <c r="AK56" s="1193"/>
      <c r="AL56" s="1157"/>
      <c r="AM56" s="1157"/>
      <c r="AN56" s="1157"/>
      <c r="AO56" s="1221"/>
      <c r="AP56" s="1221"/>
      <c r="AQ56" s="1221"/>
      <c r="AR56" s="1157"/>
      <c r="AS56" s="1157"/>
      <c r="AT56" s="1157"/>
      <c r="AU56" s="1221"/>
      <c r="AV56" s="1157"/>
      <c r="AW56" s="809"/>
      <c r="AX56" s="809"/>
      <c r="AY56" s="809"/>
      <c r="AZ56" s="809"/>
      <c r="BA56" s="1155"/>
    </row>
    <row r="57" spans="1:53" ht="94.5" hidden="1" customHeight="1" x14ac:dyDescent="0.2">
      <c r="A57" s="3217"/>
      <c r="B57" s="3201"/>
      <c r="C57" s="3201"/>
      <c r="D57" s="3201"/>
      <c r="E57" s="3267"/>
      <c r="F57" s="3234"/>
      <c r="G57" s="3234"/>
      <c r="H57" s="3237"/>
      <c r="I57" s="3239"/>
      <c r="J57" s="1277" t="s">
        <v>1759</v>
      </c>
      <c r="K57" s="1235" t="s">
        <v>1753</v>
      </c>
      <c r="L57" s="3232"/>
      <c r="M57" s="1279">
        <v>4</v>
      </c>
      <c r="N57" s="1278" t="s">
        <v>1758</v>
      </c>
      <c r="O57" s="809" t="s">
        <v>1600</v>
      </c>
      <c r="P57" s="809"/>
      <c r="Q57" s="809"/>
      <c r="R57" s="809"/>
      <c r="S57" s="809"/>
      <c r="T57" s="809"/>
      <c r="U57" s="809" t="s">
        <v>479</v>
      </c>
      <c r="V57" s="809" t="s">
        <v>479</v>
      </c>
      <c r="W57" s="809" t="s">
        <v>479</v>
      </c>
      <c r="X57" s="809" t="s">
        <v>479</v>
      </c>
      <c r="Y57" s="809"/>
      <c r="Z57" s="1157"/>
      <c r="AA57" s="1210">
        <v>43985</v>
      </c>
      <c r="AB57" s="1194" t="s">
        <v>509</v>
      </c>
      <c r="AC57" s="1193"/>
      <c r="AD57" s="1193"/>
      <c r="AE57" s="1193"/>
      <c r="AF57" s="1250"/>
      <c r="AG57" s="1157"/>
      <c r="AH57" s="1157"/>
      <c r="AI57" s="1193">
        <v>5000000</v>
      </c>
      <c r="AJ57" s="1193"/>
      <c r="AK57" s="1193"/>
      <c r="AL57" s="1157"/>
      <c r="AM57" s="1157"/>
      <c r="AN57" s="1157"/>
      <c r="AO57" s="1221"/>
      <c r="AP57" s="1221"/>
      <c r="AQ57" s="1221"/>
      <c r="AR57" s="1157"/>
      <c r="AS57" s="1157"/>
      <c r="AT57" s="1157"/>
      <c r="AU57" s="1221"/>
      <c r="AV57" s="1157"/>
      <c r="AW57" s="809"/>
      <c r="AX57" s="809"/>
      <c r="AY57" s="809"/>
      <c r="AZ57" s="809"/>
      <c r="BA57" s="1155"/>
    </row>
    <row r="58" spans="1:53" ht="94.5" hidden="1" customHeight="1" x14ac:dyDescent="0.2">
      <c r="A58" s="3217"/>
      <c r="B58" s="3184"/>
      <c r="C58" s="3201"/>
      <c r="D58" s="3184"/>
      <c r="E58" s="3268"/>
      <c r="F58" s="3235"/>
      <c r="G58" s="3235"/>
      <c r="H58" s="3238"/>
      <c r="I58" s="3239"/>
      <c r="J58" s="1277" t="s">
        <v>1759</v>
      </c>
      <c r="K58" s="1235" t="s">
        <v>1753</v>
      </c>
      <c r="L58" s="3232"/>
      <c r="M58" s="1276">
        <v>8</v>
      </c>
      <c r="N58" s="1207" t="s">
        <v>1763</v>
      </c>
      <c r="O58" s="809" t="s">
        <v>1600</v>
      </c>
      <c r="P58" s="809"/>
      <c r="Q58" s="809"/>
      <c r="R58" s="809"/>
      <c r="S58" s="809"/>
      <c r="T58" s="809"/>
      <c r="U58" s="809" t="s">
        <v>479</v>
      </c>
      <c r="V58" s="809" t="s">
        <v>479</v>
      </c>
      <c r="W58" s="809" t="s">
        <v>479</v>
      </c>
      <c r="X58" s="809" t="s">
        <v>479</v>
      </c>
      <c r="Y58" s="809"/>
      <c r="Z58" s="1157"/>
      <c r="AA58" s="1210">
        <v>43985</v>
      </c>
      <c r="AB58" s="1194" t="s">
        <v>509</v>
      </c>
      <c r="AC58" s="1193"/>
      <c r="AD58" s="1193"/>
      <c r="AE58" s="1193"/>
      <c r="AF58" s="1250">
        <v>28750000</v>
      </c>
      <c r="AG58" s="1157"/>
      <c r="AH58" s="1157"/>
      <c r="AI58" s="1193">
        <v>7500000</v>
      </c>
      <c r="AJ58" s="1193"/>
      <c r="AK58" s="1193"/>
      <c r="AL58" s="1157"/>
      <c r="AM58" s="1157"/>
      <c r="AN58" s="1157"/>
      <c r="AO58" s="1221"/>
      <c r="AP58" s="1221"/>
      <c r="AQ58" s="1221"/>
      <c r="AR58" s="1157"/>
      <c r="AS58" s="1157"/>
      <c r="AT58" s="1157"/>
      <c r="AU58" s="1221"/>
      <c r="AV58" s="1157"/>
      <c r="AW58" s="809"/>
      <c r="AX58" s="809"/>
      <c r="AY58" s="809"/>
      <c r="AZ58" s="809"/>
      <c r="BA58" s="1155"/>
    </row>
    <row r="59" spans="1:53" ht="99.75" customHeight="1" x14ac:dyDescent="0.2">
      <c r="A59" s="3217"/>
      <c r="B59" s="771" t="s">
        <v>885</v>
      </c>
      <c r="C59" s="3201"/>
      <c r="D59" s="1260" t="s">
        <v>1003</v>
      </c>
      <c r="E59" s="3218" t="s">
        <v>1002</v>
      </c>
      <c r="F59" s="2617" t="s">
        <v>1001</v>
      </c>
      <c r="G59" s="2617" t="s">
        <v>124</v>
      </c>
      <c r="H59" s="2617">
        <v>20</v>
      </c>
      <c r="I59" s="3178">
        <v>1</v>
      </c>
      <c r="J59" s="1275" t="s">
        <v>1759</v>
      </c>
      <c r="K59" s="1268" t="s">
        <v>1753</v>
      </c>
      <c r="L59" s="1274" t="s">
        <v>1752</v>
      </c>
      <c r="M59" s="1257">
        <v>6</v>
      </c>
      <c r="N59" s="1207" t="s">
        <v>1762</v>
      </c>
      <c r="O59" s="1191" t="s">
        <v>1600</v>
      </c>
      <c r="P59" s="1191"/>
      <c r="Q59" s="1191"/>
      <c r="R59" s="1191"/>
      <c r="S59" s="1191"/>
      <c r="T59" s="1191"/>
      <c r="U59" s="1191" t="s">
        <v>479</v>
      </c>
      <c r="V59" s="1191" t="s">
        <v>479</v>
      </c>
      <c r="W59" s="1191" t="s">
        <v>479</v>
      </c>
      <c r="X59" s="1191" t="s">
        <v>479</v>
      </c>
      <c r="Y59" s="1191"/>
      <c r="Z59" s="1195"/>
      <c r="AA59" s="1210">
        <v>43985</v>
      </c>
      <c r="AB59" s="1194" t="s">
        <v>509</v>
      </c>
      <c r="AC59" s="1193"/>
      <c r="AD59" s="1193"/>
      <c r="AE59" s="1193"/>
      <c r="AF59" s="1250">
        <v>17500000</v>
      </c>
      <c r="AG59" s="1157"/>
      <c r="AH59" s="2284">
        <f t="shared" ref="AH59:AH60" si="2">AC59+AD59-AE59</f>
        <v>0</v>
      </c>
      <c r="AI59" s="1193">
        <v>17500000</v>
      </c>
      <c r="AJ59" s="1193"/>
      <c r="AK59" s="1193"/>
      <c r="AL59" s="1157"/>
      <c r="AM59" s="1157"/>
      <c r="AN59" s="2284">
        <f t="shared" ref="AN59:AN60" si="3">AI59+AJ59-AK59</f>
        <v>17500000</v>
      </c>
      <c r="AO59" s="1192"/>
      <c r="AP59" s="1192"/>
      <c r="AQ59" s="1192"/>
      <c r="AR59" s="1157"/>
      <c r="AS59" s="1157"/>
      <c r="AT59" s="1157"/>
      <c r="AU59" s="1192"/>
      <c r="AV59" s="1157"/>
      <c r="AW59" s="1191"/>
      <c r="AX59" s="1191"/>
      <c r="AY59" s="1191"/>
      <c r="AZ59" s="1191"/>
      <c r="BA59" s="1155"/>
    </row>
    <row r="60" spans="1:53" ht="102.75" customHeight="1" x14ac:dyDescent="0.2">
      <c r="A60" s="3217"/>
      <c r="B60" s="771" t="s">
        <v>885</v>
      </c>
      <c r="C60" s="3201"/>
      <c r="D60" s="1269" t="s">
        <v>999</v>
      </c>
      <c r="E60" s="3222"/>
      <c r="F60" s="3176"/>
      <c r="G60" s="3176"/>
      <c r="H60" s="3176"/>
      <c r="I60" s="3179"/>
      <c r="J60" s="1237" t="s">
        <v>1759</v>
      </c>
      <c r="K60" s="1259" t="s">
        <v>1753</v>
      </c>
      <c r="L60" s="1258" t="s">
        <v>1752</v>
      </c>
      <c r="M60" s="1257"/>
      <c r="N60" s="1207" t="s">
        <v>1761</v>
      </c>
      <c r="O60" s="1191" t="s">
        <v>1600</v>
      </c>
      <c r="P60" s="1191"/>
      <c r="Q60" s="1191"/>
      <c r="R60" s="1191"/>
      <c r="S60" s="1191"/>
      <c r="T60" s="1191"/>
      <c r="U60" s="1191" t="s">
        <v>479</v>
      </c>
      <c r="V60" s="1191" t="s">
        <v>479</v>
      </c>
      <c r="W60" s="1191" t="s">
        <v>479</v>
      </c>
      <c r="X60" s="1191" t="s">
        <v>479</v>
      </c>
      <c r="Y60" s="1191"/>
      <c r="Z60" s="1195"/>
      <c r="AA60" s="1210">
        <v>43985</v>
      </c>
      <c r="AB60" s="1194" t="s">
        <v>509</v>
      </c>
      <c r="AC60" s="1193"/>
      <c r="AD60" s="1193"/>
      <c r="AE60" s="1193"/>
      <c r="AF60" s="1270"/>
      <c r="AG60" s="1157"/>
      <c r="AH60" s="2284">
        <f t="shared" si="2"/>
        <v>0</v>
      </c>
      <c r="AI60" s="1193">
        <v>6250000</v>
      </c>
      <c r="AJ60" s="1193"/>
      <c r="AK60" s="1193"/>
      <c r="AL60" s="1157"/>
      <c r="AM60" s="1157"/>
      <c r="AN60" s="2284">
        <f t="shared" si="3"/>
        <v>6250000</v>
      </c>
      <c r="AO60" s="1192"/>
      <c r="AP60" s="1192"/>
      <c r="AQ60" s="1192"/>
      <c r="AR60" s="1157"/>
      <c r="AS60" s="1157"/>
      <c r="AT60" s="1157"/>
      <c r="AU60" s="1192"/>
      <c r="AV60" s="1157"/>
      <c r="AW60" s="1191"/>
      <c r="AX60" s="1191"/>
      <c r="AY60" s="1191"/>
      <c r="AZ60" s="1191"/>
      <c r="BA60" s="1155"/>
    </row>
    <row r="61" spans="1:53" ht="87.75" hidden="1" customHeight="1" x14ac:dyDescent="0.2">
      <c r="A61" s="3217"/>
      <c r="B61" s="771"/>
      <c r="C61" s="3201"/>
      <c r="D61" s="1273"/>
      <c r="E61" s="3294"/>
      <c r="F61" s="3176"/>
      <c r="G61" s="3176"/>
      <c r="H61" s="3176"/>
      <c r="I61" s="3179"/>
      <c r="J61" s="1247" t="s">
        <v>1759</v>
      </c>
      <c r="K61" s="1272" t="s">
        <v>1753</v>
      </c>
      <c r="L61" s="1263" t="s">
        <v>1752</v>
      </c>
      <c r="M61" s="1262">
        <v>7</v>
      </c>
      <c r="N61" s="1271" t="s">
        <v>1760</v>
      </c>
      <c r="O61" s="1157" t="s">
        <v>1600</v>
      </c>
      <c r="P61" s="1157"/>
      <c r="Q61" s="1157"/>
      <c r="R61" s="1157"/>
      <c r="S61" s="1157"/>
      <c r="T61" s="1157"/>
      <c r="U61" s="1157" t="s">
        <v>479</v>
      </c>
      <c r="V61" s="1157" t="s">
        <v>479</v>
      </c>
      <c r="W61" s="1157" t="s">
        <v>479</v>
      </c>
      <c r="X61" s="1157" t="s">
        <v>479</v>
      </c>
      <c r="Y61" s="1157"/>
      <c r="Z61" s="1157"/>
      <c r="AA61" s="1245">
        <v>43985</v>
      </c>
      <c r="AB61" s="1157" t="s">
        <v>509</v>
      </c>
      <c r="AC61" s="1244"/>
      <c r="AD61" s="1242"/>
      <c r="AE61" s="1242"/>
      <c r="AF61" s="1256">
        <v>30000000</v>
      </c>
      <c r="AG61" s="1157"/>
      <c r="AH61" s="1157"/>
      <c r="AI61" s="1256">
        <v>0</v>
      </c>
      <c r="AJ61" s="1270"/>
      <c r="AK61" s="1242"/>
      <c r="AL61" s="1157"/>
      <c r="AM61" s="1157"/>
      <c r="AN61" s="1157"/>
      <c r="AO61" s="1242"/>
      <c r="AP61" s="1242"/>
      <c r="AQ61" s="1242"/>
      <c r="AR61" s="1157"/>
      <c r="AS61" s="1157"/>
      <c r="AT61" s="1157"/>
      <c r="AU61" s="1242"/>
      <c r="AV61" s="1157"/>
      <c r="AW61" s="1157"/>
      <c r="AX61" s="1157"/>
      <c r="AY61" s="1157"/>
      <c r="AZ61" s="1157"/>
      <c r="BA61" s="1155"/>
    </row>
    <row r="62" spans="1:53" ht="105" customHeight="1" x14ac:dyDescent="0.2">
      <c r="A62" s="3217"/>
      <c r="B62" s="771" t="s">
        <v>885</v>
      </c>
      <c r="C62" s="3201"/>
      <c r="D62" s="1269"/>
      <c r="E62" s="3222"/>
      <c r="F62" s="3176"/>
      <c r="G62" s="3176"/>
      <c r="H62" s="3176"/>
      <c r="I62" s="3179"/>
      <c r="J62" s="1237" t="s">
        <v>1759</v>
      </c>
      <c r="K62" s="1268" t="s">
        <v>1753</v>
      </c>
      <c r="L62" s="1258" t="s">
        <v>1752</v>
      </c>
      <c r="M62" s="1257"/>
      <c r="N62" s="1207" t="s">
        <v>1758</v>
      </c>
      <c r="O62" s="1191" t="s">
        <v>1600</v>
      </c>
      <c r="P62" s="1191"/>
      <c r="Q62" s="1191"/>
      <c r="R62" s="1191"/>
      <c r="S62" s="1191"/>
      <c r="T62" s="1191"/>
      <c r="U62" s="1191" t="s">
        <v>479</v>
      </c>
      <c r="V62" s="1191" t="s">
        <v>479</v>
      </c>
      <c r="W62" s="1191" t="s">
        <v>479</v>
      </c>
      <c r="X62" s="1191" t="s">
        <v>479</v>
      </c>
      <c r="Y62" s="1191"/>
      <c r="Z62" s="1195"/>
      <c r="AA62" s="1210">
        <v>43985</v>
      </c>
      <c r="AB62" s="1194" t="s">
        <v>509</v>
      </c>
      <c r="AC62" s="1193"/>
      <c r="AD62" s="1193"/>
      <c r="AE62" s="1193"/>
      <c r="AF62" s="1270"/>
      <c r="AG62" s="1157"/>
      <c r="AH62" s="2284">
        <f>AC62+AD62-AE62</f>
        <v>0</v>
      </c>
      <c r="AI62" s="1193">
        <v>5000000</v>
      </c>
      <c r="AJ62" s="1193"/>
      <c r="AK62" s="1193"/>
      <c r="AL62" s="1157"/>
      <c r="AM62" s="1157"/>
      <c r="AN62" s="2284">
        <f>AI62+AJ62-AK62</f>
        <v>5000000</v>
      </c>
      <c r="AO62" s="1192"/>
      <c r="AP62" s="1192"/>
      <c r="AQ62" s="1192"/>
      <c r="AR62" s="1157"/>
      <c r="AS62" s="1157"/>
      <c r="AT62" s="1157"/>
      <c r="AU62" s="1192"/>
      <c r="AV62" s="1157"/>
      <c r="AW62" s="1191"/>
      <c r="AX62" s="1191"/>
      <c r="AY62" s="1191"/>
      <c r="AZ62" s="1191"/>
      <c r="BA62" s="1155"/>
    </row>
    <row r="63" spans="1:53" ht="105" hidden="1" customHeight="1" x14ac:dyDescent="0.2">
      <c r="A63" s="3217"/>
      <c r="B63" s="771"/>
      <c r="C63" s="3201"/>
      <c r="D63" s="1266" t="s">
        <v>1000</v>
      </c>
      <c r="E63" s="3294"/>
      <c r="F63" s="3176"/>
      <c r="G63" s="3176"/>
      <c r="H63" s="3176"/>
      <c r="I63" s="3179"/>
      <c r="J63" s="1265" t="s">
        <v>1757</v>
      </c>
      <c r="K63" s="1264" t="s">
        <v>1753</v>
      </c>
      <c r="L63" s="1263" t="s">
        <v>1752</v>
      </c>
      <c r="M63" s="1262">
        <v>2</v>
      </c>
      <c r="N63" s="1222" t="s">
        <v>1756</v>
      </c>
      <c r="O63" s="1157" t="s">
        <v>1600</v>
      </c>
      <c r="P63" s="1157"/>
      <c r="Q63" s="1157"/>
      <c r="R63" s="1157"/>
      <c r="S63" s="1157"/>
      <c r="T63" s="1157"/>
      <c r="U63" s="1157" t="s">
        <v>479</v>
      </c>
      <c r="V63" s="1157" t="s">
        <v>479</v>
      </c>
      <c r="W63" s="1157" t="s">
        <v>479</v>
      </c>
      <c r="X63" s="1157" t="s">
        <v>479</v>
      </c>
      <c r="Y63" s="1157"/>
      <c r="Z63" s="1157"/>
      <c r="AA63" s="1245">
        <v>43985</v>
      </c>
      <c r="AB63" s="1157" t="s">
        <v>509</v>
      </c>
      <c r="AC63" s="1244"/>
      <c r="AD63" s="1242"/>
      <c r="AE63" s="1242"/>
      <c r="AF63" s="1243">
        <v>12500000</v>
      </c>
      <c r="AG63" s="1261"/>
      <c r="AH63" s="1242"/>
      <c r="AI63" s="1243">
        <v>12500000</v>
      </c>
      <c r="AJ63" s="1242"/>
      <c r="AK63" s="1242"/>
      <c r="AL63" s="1242"/>
      <c r="AM63" s="1157"/>
      <c r="AN63" s="1157"/>
      <c r="AO63" s="1157"/>
      <c r="AP63" s="1157"/>
      <c r="AQ63" s="1242"/>
      <c r="AR63" s="1157"/>
      <c r="AS63" s="1157"/>
      <c r="AT63" s="1157"/>
      <c r="AU63" s="1242"/>
      <c r="AV63" s="1157"/>
      <c r="AW63" s="1157"/>
      <c r="AX63" s="1157"/>
      <c r="AY63" s="1157"/>
      <c r="AZ63" s="1157"/>
      <c r="BA63" s="1155"/>
    </row>
    <row r="64" spans="1:53" ht="87.75" customHeight="1" x14ac:dyDescent="0.2">
      <c r="A64" s="3217"/>
      <c r="B64" s="771" t="s">
        <v>885</v>
      </c>
      <c r="C64" s="3201"/>
      <c r="D64" s="1260" t="s">
        <v>998</v>
      </c>
      <c r="E64" s="3219"/>
      <c r="F64" s="3177"/>
      <c r="G64" s="3177"/>
      <c r="H64" s="3177"/>
      <c r="I64" s="3180"/>
      <c r="J64" s="1237" t="s">
        <v>1754</v>
      </c>
      <c r="K64" s="1259" t="s">
        <v>1753</v>
      </c>
      <c r="L64" s="1258" t="s">
        <v>1752</v>
      </c>
      <c r="M64" s="1257"/>
      <c r="N64" s="1207" t="s">
        <v>1755</v>
      </c>
      <c r="O64" s="1191" t="s">
        <v>1600</v>
      </c>
      <c r="P64" s="1191"/>
      <c r="Q64" s="1191"/>
      <c r="R64" s="1191"/>
      <c r="S64" s="1191"/>
      <c r="T64" s="1191"/>
      <c r="U64" s="1191" t="s">
        <v>479</v>
      </c>
      <c r="V64" s="1191" t="s">
        <v>479</v>
      </c>
      <c r="W64" s="1191" t="s">
        <v>479</v>
      </c>
      <c r="X64" s="1191" t="s">
        <v>479</v>
      </c>
      <c r="Y64" s="1191"/>
      <c r="Z64" s="1195"/>
      <c r="AA64" s="1210">
        <v>43985</v>
      </c>
      <c r="AB64" s="1194" t="s">
        <v>509</v>
      </c>
      <c r="AC64" s="1193"/>
      <c r="AD64" s="1193"/>
      <c r="AE64" s="1193"/>
      <c r="AF64" s="1270">
        <v>17500000</v>
      </c>
      <c r="AG64" s="1157"/>
      <c r="AH64" s="2284">
        <f t="shared" ref="AH64:AH67" si="4">AC64+AD64-AE64</f>
        <v>0</v>
      </c>
      <c r="AI64" s="1193">
        <v>17500000</v>
      </c>
      <c r="AJ64" s="1193"/>
      <c r="AK64" s="1193"/>
      <c r="AL64" s="1157"/>
      <c r="AM64" s="1157"/>
      <c r="AN64" s="2284">
        <f t="shared" ref="AN64:AN67" si="5">AI64+AJ64-AK64</f>
        <v>17500000</v>
      </c>
      <c r="AO64" s="1192"/>
      <c r="AP64" s="1192"/>
      <c r="AQ64" s="1192"/>
      <c r="AR64" s="1157"/>
      <c r="AS64" s="1157"/>
      <c r="AT64" s="1157"/>
      <c r="AU64" s="1192"/>
      <c r="AV64" s="1157"/>
      <c r="AW64" s="1191"/>
      <c r="AX64" s="1191"/>
      <c r="AY64" s="1191"/>
      <c r="AZ64" s="1191"/>
      <c r="BA64" s="1155"/>
    </row>
    <row r="65" spans="1:53" ht="83.25" customHeight="1" x14ac:dyDescent="0.2">
      <c r="A65" s="3217"/>
      <c r="B65" s="771" t="s">
        <v>885</v>
      </c>
      <c r="C65" s="3201"/>
      <c r="D65" s="954" t="s">
        <v>997</v>
      </c>
      <c r="E65" s="1198" t="s">
        <v>996</v>
      </c>
      <c r="F65" s="771" t="s">
        <v>129</v>
      </c>
      <c r="G65" s="771" t="s">
        <v>124</v>
      </c>
      <c r="H65" s="928">
        <v>1</v>
      </c>
      <c r="I65" s="935">
        <v>0.05</v>
      </c>
      <c r="J65" s="1237" t="s">
        <v>1754</v>
      </c>
      <c r="K65" s="1235" t="s">
        <v>1753</v>
      </c>
      <c r="L65" s="1255" t="s">
        <v>1752</v>
      </c>
      <c r="M65" s="1191"/>
      <c r="N65" s="1207" t="s">
        <v>1751</v>
      </c>
      <c r="O65" s="1191" t="s">
        <v>1600</v>
      </c>
      <c r="P65" s="1191"/>
      <c r="Q65" s="1191"/>
      <c r="R65" s="1191"/>
      <c r="S65" s="1191"/>
      <c r="T65" s="1191"/>
      <c r="U65" s="1191" t="s">
        <v>479</v>
      </c>
      <c r="V65" s="1191" t="s">
        <v>479</v>
      </c>
      <c r="W65" s="1191" t="s">
        <v>479</v>
      </c>
      <c r="X65" s="1191" t="s">
        <v>479</v>
      </c>
      <c r="Y65" s="1191"/>
      <c r="Z65" s="1195"/>
      <c r="AA65" s="1210">
        <v>43985</v>
      </c>
      <c r="AB65" s="1194" t="s">
        <v>509</v>
      </c>
      <c r="AC65" s="1193"/>
      <c r="AD65" s="1193"/>
      <c r="AE65" s="1193"/>
      <c r="AF65" s="1270">
        <v>10000000</v>
      </c>
      <c r="AG65" s="1157"/>
      <c r="AH65" s="2284">
        <f t="shared" si="4"/>
        <v>0</v>
      </c>
      <c r="AI65" s="1193">
        <v>10000000</v>
      </c>
      <c r="AJ65" s="1193"/>
      <c r="AK65" s="1193"/>
      <c r="AL65" s="1157"/>
      <c r="AM65" s="1157"/>
      <c r="AN65" s="2284">
        <f t="shared" si="5"/>
        <v>10000000</v>
      </c>
      <c r="AO65" s="1192"/>
      <c r="AP65" s="1192"/>
      <c r="AQ65" s="1192"/>
      <c r="AR65" s="1157"/>
      <c r="AS65" s="1157"/>
      <c r="AT65" s="1157"/>
      <c r="AU65" s="1192"/>
      <c r="AV65" s="1157"/>
      <c r="AW65" s="1191"/>
      <c r="AX65" s="1191"/>
      <c r="AY65" s="1191"/>
      <c r="AZ65" s="1191"/>
      <c r="BA65" s="1155"/>
    </row>
    <row r="66" spans="1:53" ht="82.5" customHeight="1" x14ac:dyDescent="0.2">
      <c r="A66" s="3217"/>
      <c r="B66" s="771" t="s">
        <v>885</v>
      </c>
      <c r="C66" s="2617" t="s">
        <v>995</v>
      </c>
      <c r="D66" s="2617" t="s">
        <v>994</v>
      </c>
      <c r="E66" s="3218" t="s">
        <v>993</v>
      </c>
      <c r="F66" s="2617" t="s">
        <v>129</v>
      </c>
      <c r="G66" s="2617">
        <v>0</v>
      </c>
      <c r="H66" s="2608">
        <f>80%</f>
        <v>0.8</v>
      </c>
      <c r="I66" s="3214">
        <v>0.1</v>
      </c>
      <c r="J66" s="1236" t="s">
        <v>1747</v>
      </c>
      <c r="K66" s="1235" t="s">
        <v>1739</v>
      </c>
      <c r="L66" s="1191" t="s">
        <v>1738</v>
      </c>
      <c r="M66" s="1191"/>
      <c r="N66" s="1207" t="s">
        <v>1750</v>
      </c>
      <c r="O66" s="1191" t="s">
        <v>1600</v>
      </c>
      <c r="P66" s="1191"/>
      <c r="Q66" s="1191"/>
      <c r="R66" s="1191"/>
      <c r="S66" s="1191"/>
      <c r="T66" s="1191"/>
      <c r="U66" s="1191" t="s">
        <v>0</v>
      </c>
      <c r="V66" s="1191" t="s">
        <v>0</v>
      </c>
      <c r="W66" s="1191" t="s">
        <v>0</v>
      </c>
      <c r="X66" s="1191" t="s">
        <v>0</v>
      </c>
      <c r="Y66" s="1191"/>
      <c r="Z66" s="1195"/>
      <c r="AA66" s="1210">
        <v>43986</v>
      </c>
      <c r="AB66" s="1194" t="s">
        <v>509</v>
      </c>
      <c r="AC66" s="1193"/>
      <c r="AD66" s="1193"/>
      <c r="AE66" s="1193"/>
      <c r="AF66" s="1157"/>
      <c r="AG66" s="1157"/>
      <c r="AH66" s="2284">
        <f t="shared" si="4"/>
        <v>0</v>
      </c>
      <c r="AI66" s="1193">
        <v>15000000</v>
      </c>
      <c r="AJ66" s="1193"/>
      <c r="AK66" s="1193"/>
      <c r="AL66" s="1157"/>
      <c r="AM66" s="1157"/>
      <c r="AN66" s="2284">
        <f t="shared" si="5"/>
        <v>15000000</v>
      </c>
      <c r="AO66" s="1192"/>
      <c r="AP66" s="1192"/>
      <c r="AQ66" s="1192"/>
      <c r="AR66" s="1157"/>
      <c r="AS66" s="1157"/>
      <c r="AT66" s="1157"/>
      <c r="AU66" s="1192"/>
      <c r="AV66" s="1157"/>
      <c r="AW66" s="1191"/>
      <c r="AX66" s="1191"/>
      <c r="AY66" s="1191"/>
      <c r="AZ66" s="1191"/>
      <c r="BA66" s="1155"/>
    </row>
    <row r="67" spans="1:53" ht="78" customHeight="1" x14ac:dyDescent="0.2">
      <c r="A67" s="3217"/>
      <c r="B67" s="771" t="s">
        <v>885</v>
      </c>
      <c r="C67" s="3201"/>
      <c r="D67" s="3184"/>
      <c r="E67" s="3229"/>
      <c r="F67" s="3184"/>
      <c r="G67" s="3184"/>
      <c r="H67" s="3225"/>
      <c r="I67" s="3216"/>
      <c r="J67" s="1236" t="s">
        <v>1747</v>
      </c>
      <c r="K67" s="1235" t="s">
        <v>1739</v>
      </c>
      <c r="L67" s="1191" t="s">
        <v>1738</v>
      </c>
      <c r="M67" s="1191"/>
      <c r="N67" s="1207" t="s">
        <v>1749</v>
      </c>
      <c r="O67" s="1191" t="s">
        <v>1600</v>
      </c>
      <c r="P67" s="1191"/>
      <c r="Q67" s="1191"/>
      <c r="R67" s="1191"/>
      <c r="S67" s="1191"/>
      <c r="T67" s="1191"/>
      <c r="U67" s="1191" t="s">
        <v>0</v>
      </c>
      <c r="V67" s="1191" t="s">
        <v>0</v>
      </c>
      <c r="W67" s="1191" t="s">
        <v>0</v>
      </c>
      <c r="X67" s="1191" t="s">
        <v>0</v>
      </c>
      <c r="Y67" s="1191"/>
      <c r="Z67" s="1195"/>
      <c r="AA67" s="1210">
        <v>43986</v>
      </c>
      <c r="AB67" s="1194" t="s">
        <v>509</v>
      </c>
      <c r="AC67" s="1193"/>
      <c r="AD67" s="1193"/>
      <c r="AE67" s="1193"/>
      <c r="AF67" s="1157"/>
      <c r="AG67" s="1157"/>
      <c r="AH67" s="2284">
        <f t="shared" si="4"/>
        <v>0</v>
      </c>
      <c r="AI67" s="1193">
        <v>15000000</v>
      </c>
      <c r="AJ67" s="1193"/>
      <c r="AK67" s="1193"/>
      <c r="AL67" s="1157"/>
      <c r="AM67" s="1157"/>
      <c r="AN67" s="2284">
        <f t="shared" si="5"/>
        <v>15000000</v>
      </c>
      <c r="AO67" s="1192"/>
      <c r="AP67" s="1192"/>
      <c r="AQ67" s="1192"/>
      <c r="AR67" s="1157"/>
      <c r="AS67" s="1157"/>
      <c r="AT67" s="1157"/>
      <c r="AU67" s="1192"/>
      <c r="AV67" s="1157"/>
      <c r="AW67" s="1191"/>
      <c r="AX67" s="1191"/>
      <c r="AY67" s="1191"/>
      <c r="AZ67" s="1191"/>
      <c r="BA67" s="1155"/>
    </row>
    <row r="68" spans="1:53" ht="89.25" hidden="1" customHeight="1" x14ac:dyDescent="0.2">
      <c r="A68" s="3217"/>
      <c r="B68" s="771"/>
      <c r="C68" s="3201"/>
      <c r="D68" s="1248"/>
      <c r="E68" s="1254"/>
      <c r="F68" s="1248"/>
      <c r="G68" s="1248"/>
      <c r="H68" s="1253"/>
      <c r="I68" s="1252"/>
      <c r="J68" s="1251" t="s">
        <v>1747</v>
      </c>
      <c r="K68" s="1246" t="s">
        <v>1739</v>
      </c>
      <c r="L68" s="1157" t="s">
        <v>1738</v>
      </c>
      <c r="M68" s="1157"/>
      <c r="N68" s="1167" t="s">
        <v>1748</v>
      </c>
      <c r="O68" s="1157" t="s">
        <v>1600</v>
      </c>
      <c r="P68" s="1157"/>
      <c r="Q68" s="1157"/>
      <c r="R68" s="1157"/>
      <c r="S68" s="1157"/>
      <c r="T68" s="1157"/>
      <c r="U68" s="1157" t="s">
        <v>0</v>
      </c>
      <c r="V68" s="1157" t="s">
        <v>0</v>
      </c>
      <c r="W68" s="1157" t="s">
        <v>0</v>
      </c>
      <c r="X68" s="1157" t="s">
        <v>0</v>
      </c>
      <c r="Y68" s="1157"/>
      <c r="Z68" s="1157"/>
      <c r="AA68" s="1245">
        <v>43986</v>
      </c>
      <c r="AB68" s="1157" t="s">
        <v>509</v>
      </c>
      <c r="AC68" s="1244"/>
      <c r="AD68" s="1242"/>
      <c r="AE68" s="1242"/>
      <c r="AF68" s="1157"/>
      <c r="AG68" s="1157"/>
      <c r="AH68" s="1157"/>
      <c r="AI68" s="1250">
        <v>5000000</v>
      </c>
      <c r="AJ68" s="1242"/>
      <c r="AK68" s="1242"/>
      <c r="AL68" s="1157"/>
      <c r="AM68" s="1157"/>
      <c r="AN68" s="1157"/>
      <c r="AO68" s="1242"/>
      <c r="AP68" s="1242"/>
      <c r="AQ68" s="1242"/>
      <c r="AR68" s="1157"/>
      <c r="AS68" s="1157"/>
      <c r="AT68" s="1157"/>
      <c r="AU68" s="1242"/>
      <c r="AV68" s="1157"/>
      <c r="AW68" s="1157"/>
      <c r="AX68" s="1157"/>
      <c r="AY68" s="1157"/>
      <c r="AZ68" s="1157"/>
      <c r="BA68" s="1155"/>
    </row>
    <row r="69" spans="1:53" ht="84.75" hidden="1" customHeight="1" x14ac:dyDescent="0.2">
      <c r="A69" s="3217"/>
      <c r="B69" s="771"/>
      <c r="C69" s="3201"/>
      <c r="D69" s="1248"/>
      <c r="E69" s="1254"/>
      <c r="F69" s="1248"/>
      <c r="G69" s="1248"/>
      <c r="H69" s="1253"/>
      <c r="I69" s="1252"/>
      <c r="J69" s="1251" t="s">
        <v>1747</v>
      </c>
      <c r="K69" s="1246" t="s">
        <v>1739</v>
      </c>
      <c r="L69" s="1157" t="s">
        <v>1738</v>
      </c>
      <c r="M69" s="1157"/>
      <c r="N69" s="1167" t="s">
        <v>1746</v>
      </c>
      <c r="O69" s="1157" t="s">
        <v>1600</v>
      </c>
      <c r="P69" s="1157"/>
      <c r="Q69" s="1157"/>
      <c r="R69" s="1157"/>
      <c r="S69" s="1157"/>
      <c r="T69" s="1157"/>
      <c r="U69" s="1157" t="s">
        <v>0</v>
      </c>
      <c r="V69" s="1157" t="s">
        <v>0</v>
      </c>
      <c r="W69" s="1157" t="s">
        <v>0</v>
      </c>
      <c r="X69" s="1157" t="s">
        <v>0</v>
      </c>
      <c r="Y69" s="1157"/>
      <c r="Z69" s="1157"/>
      <c r="AA69" s="1245">
        <v>43986</v>
      </c>
      <c r="AB69" s="1157" t="s">
        <v>509</v>
      </c>
      <c r="AC69" s="1244"/>
      <c r="AD69" s="1242"/>
      <c r="AE69" s="1242"/>
      <c r="AF69" s="1157"/>
      <c r="AG69" s="1157"/>
      <c r="AH69" s="1157"/>
      <c r="AI69" s="1250">
        <v>15000000</v>
      </c>
      <c r="AJ69" s="1242"/>
      <c r="AK69" s="1242"/>
      <c r="AL69" s="1157"/>
      <c r="AM69" s="1157"/>
      <c r="AN69" s="1157"/>
      <c r="AO69" s="1242"/>
      <c r="AP69" s="1242"/>
      <c r="AQ69" s="1242"/>
      <c r="AR69" s="1157"/>
      <c r="AS69" s="1157"/>
      <c r="AT69" s="1157"/>
      <c r="AU69" s="1242"/>
      <c r="AV69" s="1157"/>
      <c r="AW69" s="1157"/>
      <c r="AX69" s="1157"/>
      <c r="AY69" s="1157"/>
      <c r="AZ69" s="1157"/>
      <c r="BA69" s="1155"/>
    </row>
    <row r="70" spans="1:53" ht="60" hidden="1" customHeight="1" x14ac:dyDescent="0.2">
      <c r="A70" s="3217"/>
      <c r="B70" s="771"/>
      <c r="C70" s="3201"/>
      <c r="D70" s="1248"/>
      <c r="E70" s="3226" t="s">
        <v>991</v>
      </c>
      <c r="F70" s="2617" t="s">
        <v>129</v>
      </c>
      <c r="G70" s="2617" t="s">
        <v>124</v>
      </c>
      <c r="H70" s="2608">
        <v>0.8</v>
      </c>
      <c r="I70" s="3214">
        <v>0.1</v>
      </c>
      <c r="J70" s="1249" t="s">
        <v>1745</v>
      </c>
      <c r="K70" s="1246" t="s">
        <v>1739</v>
      </c>
      <c r="L70" s="1157" t="s">
        <v>1738</v>
      </c>
      <c r="M70" s="1157"/>
      <c r="N70" s="1167" t="s">
        <v>1744</v>
      </c>
      <c r="O70" s="1157" t="s">
        <v>1600</v>
      </c>
      <c r="P70" s="1157"/>
      <c r="Q70" s="1157"/>
      <c r="R70" s="1157"/>
      <c r="S70" s="1157"/>
      <c r="T70" s="1157"/>
      <c r="U70" s="1157" t="s">
        <v>0</v>
      </c>
      <c r="V70" s="1157" t="s">
        <v>0</v>
      </c>
      <c r="W70" s="1157" t="s">
        <v>0</v>
      </c>
      <c r="X70" s="1157" t="s">
        <v>0</v>
      </c>
      <c r="Y70" s="1157"/>
      <c r="Z70" s="1157"/>
      <c r="AA70" s="1245">
        <v>43986</v>
      </c>
      <c r="AB70" s="1157" t="s">
        <v>509</v>
      </c>
      <c r="AC70" s="1244"/>
      <c r="AD70" s="1242"/>
      <c r="AE70" s="1242"/>
      <c r="AF70" s="1157"/>
      <c r="AG70" s="1157"/>
      <c r="AH70" s="1157"/>
      <c r="AI70" s="1243">
        <v>11000000</v>
      </c>
      <c r="AJ70" s="1242"/>
      <c r="AK70" s="1242"/>
      <c r="AL70" s="1157"/>
      <c r="AM70" s="1157"/>
      <c r="AN70" s="1157"/>
      <c r="AO70" s="1242"/>
      <c r="AP70" s="1242"/>
      <c r="AQ70" s="1242"/>
      <c r="AR70" s="1157"/>
      <c r="AS70" s="1157"/>
      <c r="AT70" s="1157"/>
      <c r="AU70" s="1242"/>
      <c r="AV70" s="1157"/>
      <c r="AW70" s="1157"/>
      <c r="AX70" s="1157"/>
      <c r="AY70" s="1157"/>
      <c r="AZ70" s="1157"/>
      <c r="BA70" s="1155"/>
    </row>
    <row r="71" spans="1:53" ht="60" hidden="1" customHeight="1" x14ac:dyDescent="0.2">
      <c r="A71" s="3217"/>
      <c r="B71" s="771"/>
      <c r="C71" s="3201"/>
      <c r="D71" s="1248"/>
      <c r="E71" s="3227"/>
      <c r="F71" s="3201"/>
      <c r="G71" s="3201"/>
      <c r="H71" s="3230"/>
      <c r="I71" s="3215"/>
      <c r="J71" s="1247" t="s">
        <v>1740</v>
      </c>
      <c r="K71" s="1246" t="s">
        <v>1739</v>
      </c>
      <c r="L71" s="1157" t="s">
        <v>1738</v>
      </c>
      <c r="M71" s="1157"/>
      <c r="N71" s="1167" t="s">
        <v>1743</v>
      </c>
      <c r="O71" s="1157" t="s">
        <v>1600</v>
      </c>
      <c r="P71" s="1157"/>
      <c r="Q71" s="1157"/>
      <c r="R71" s="1157"/>
      <c r="S71" s="1157"/>
      <c r="T71" s="1157"/>
      <c r="U71" s="1157" t="s">
        <v>0</v>
      </c>
      <c r="V71" s="1157" t="s">
        <v>0</v>
      </c>
      <c r="W71" s="1157" t="s">
        <v>0</v>
      </c>
      <c r="X71" s="1157" t="s">
        <v>0</v>
      </c>
      <c r="Y71" s="1157"/>
      <c r="Z71" s="1157"/>
      <c r="AA71" s="1245">
        <v>43986</v>
      </c>
      <c r="AB71" s="1157" t="s">
        <v>509</v>
      </c>
      <c r="AC71" s="1244"/>
      <c r="AD71" s="1242"/>
      <c r="AE71" s="1242"/>
      <c r="AF71" s="1157"/>
      <c r="AG71" s="1157"/>
      <c r="AH71" s="1157"/>
      <c r="AI71" s="1243">
        <v>32000000</v>
      </c>
      <c r="AJ71" s="1242"/>
      <c r="AK71" s="1242"/>
      <c r="AL71" s="1157"/>
      <c r="AM71" s="1157"/>
      <c r="AN71" s="1157"/>
      <c r="AO71" s="1242"/>
      <c r="AP71" s="1242"/>
      <c r="AQ71" s="1242"/>
      <c r="AR71" s="1157"/>
      <c r="AS71" s="1157"/>
      <c r="AT71" s="1157"/>
      <c r="AU71" s="1242"/>
      <c r="AV71" s="1157"/>
      <c r="AW71" s="1157"/>
      <c r="AX71" s="1157"/>
      <c r="AY71" s="1157"/>
      <c r="AZ71" s="1157"/>
      <c r="BA71" s="1155"/>
    </row>
    <row r="72" spans="1:53" ht="60" hidden="1" customHeight="1" x14ac:dyDescent="0.2">
      <c r="A72" s="3217"/>
      <c r="B72" s="771"/>
      <c r="C72" s="3201"/>
      <c r="D72" s="1248"/>
      <c r="E72" s="3227"/>
      <c r="F72" s="3201"/>
      <c r="G72" s="3201"/>
      <c r="H72" s="3230"/>
      <c r="I72" s="3215"/>
      <c r="J72" s="1247" t="s">
        <v>1740</v>
      </c>
      <c r="K72" s="1246" t="s">
        <v>1739</v>
      </c>
      <c r="L72" s="1157" t="s">
        <v>1738</v>
      </c>
      <c r="M72" s="1157"/>
      <c r="N72" s="1167" t="s">
        <v>1742</v>
      </c>
      <c r="O72" s="1157" t="s">
        <v>1600</v>
      </c>
      <c r="P72" s="1157"/>
      <c r="Q72" s="1157"/>
      <c r="R72" s="1157"/>
      <c r="S72" s="1157"/>
      <c r="T72" s="1157"/>
      <c r="U72" s="1157" t="s">
        <v>0</v>
      </c>
      <c r="V72" s="1157" t="s">
        <v>0</v>
      </c>
      <c r="W72" s="1157" t="s">
        <v>0</v>
      </c>
      <c r="X72" s="1157" t="s">
        <v>0</v>
      </c>
      <c r="Y72" s="1157"/>
      <c r="Z72" s="1157"/>
      <c r="AA72" s="1245">
        <v>43986</v>
      </c>
      <c r="AB72" s="1157" t="s">
        <v>509</v>
      </c>
      <c r="AC72" s="1244"/>
      <c r="AD72" s="1242"/>
      <c r="AE72" s="1242"/>
      <c r="AF72" s="1157"/>
      <c r="AG72" s="1157"/>
      <c r="AH72" s="1157"/>
      <c r="AI72" s="1243">
        <v>15000000</v>
      </c>
      <c r="AJ72" s="1242"/>
      <c r="AK72" s="1242"/>
      <c r="AL72" s="1157"/>
      <c r="AM72" s="1157"/>
      <c r="AN72" s="1157"/>
      <c r="AO72" s="1242"/>
      <c r="AP72" s="1242"/>
      <c r="AQ72" s="1242"/>
      <c r="AR72" s="1157"/>
      <c r="AS72" s="1157"/>
      <c r="AT72" s="1157"/>
      <c r="AU72" s="1242"/>
      <c r="AV72" s="1157"/>
      <c r="AW72" s="1157"/>
      <c r="AX72" s="1157"/>
      <c r="AY72" s="1157"/>
      <c r="AZ72" s="1157"/>
      <c r="BA72" s="1155"/>
    </row>
    <row r="73" spans="1:53" ht="89.25" customHeight="1" x14ac:dyDescent="0.2">
      <c r="A73" s="3217"/>
      <c r="B73" s="771" t="s">
        <v>885</v>
      </c>
      <c r="C73" s="3201"/>
      <c r="D73" s="943" t="s">
        <v>992</v>
      </c>
      <c r="E73" s="3228"/>
      <c r="F73" s="3201"/>
      <c r="G73" s="3201"/>
      <c r="H73" s="3230"/>
      <c r="I73" s="3215"/>
      <c r="J73" s="1237" t="s">
        <v>1740</v>
      </c>
      <c r="K73" s="1235" t="s">
        <v>1739</v>
      </c>
      <c r="L73" s="1191" t="s">
        <v>1738</v>
      </c>
      <c r="M73" s="1191"/>
      <c r="N73" s="1207" t="s">
        <v>1741</v>
      </c>
      <c r="O73" s="1191" t="s">
        <v>1600</v>
      </c>
      <c r="P73" s="1191"/>
      <c r="Q73" s="1191"/>
      <c r="R73" s="1191"/>
      <c r="S73" s="1191"/>
      <c r="T73" s="1191"/>
      <c r="U73" s="1191" t="s">
        <v>0</v>
      </c>
      <c r="V73" s="1191" t="s">
        <v>0</v>
      </c>
      <c r="W73" s="1191" t="s">
        <v>0</v>
      </c>
      <c r="X73" s="1191" t="s">
        <v>0</v>
      </c>
      <c r="Y73" s="1191"/>
      <c r="Z73" s="1195"/>
      <c r="AA73" s="1210">
        <v>43986</v>
      </c>
      <c r="AB73" s="1194" t="s">
        <v>509</v>
      </c>
      <c r="AC73" s="1193"/>
      <c r="AD73" s="1193"/>
      <c r="AE73" s="1193"/>
      <c r="AF73" s="1157"/>
      <c r="AG73" s="1157"/>
      <c r="AH73" s="2284">
        <f t="shared" ref="AH73:AH76" si="6">AC73+AD73-AE73</f>
        <v>0</v>
      </c>
      <c r="AI73" s="1193">
        <v>7000000</v>
      </c>
      <c r="AJ73" s="1193"/>
      <c r="AK73" s="1193"/>
      <c r="AL73" s="1157"/>
      <c r="AM73" s="1157"/>
      <c r="AN73" s="2284">
        <f t="shared" ref="AN73:AN76" si="7">AI73+AJ73-AK73</f>
        <v>7000000</v>
      </c>
      <c r="AO73" s="1192"/>
      <c r="AP73" s="1192"/>
      <c r="AQ73" s="1192"/>
      <c r="AR73" s="1157"/>
      <c r="AS73" s="1157"/>
      <c r="AT73" s="1157"/>
      <c r="AU73" s="1192"/>
      <c r="AV73" s="1157"/>
      <c r="AW73" s="1191"/>
      <c r="AX73" s="1191"/>
      <c r="AY73" s="1191"/>
      <c r="AZ73" s="1191"/>
      <c r="BA73" s="1155"/>
    </row>
    <row r="74" spans="1:53" ht="97.5" customHeight="1" x14ac:dyDescent="0.2">
      <c r="A74" s="3217"/>
      <c r="B74" s="771" t="s">
        <v>885</v>
      </c>
      <c r="C74" s="3184"/>
      <c r="D74" s="953" t="s">
        <v>990</v>
      </c>
      <c r="E74" s="3229"/>
      <c r="F74" s="3184"/>
      <c r="G74" s="3184"/>
      <c r="H74" s="3225"/>
      <c r="I74" s="3216"/>
      <c r="J74" s="1237" t="s">
        <v>1740</v>
      </c>
      <c r="K74" s="1235" t="s">
        <v>1739</v>
      </c>
      <c r="L74" s="1191" t="s">
        <v>1738</v>
      </c>
      <c r="M74" s="1191"/>
      <c r="N74" s="1207" t="s">
        <v>1737</v>
      </c>
      <c r="O74" s="1191" t="s">
        <v>1600</v>
      </c>
      <c r="P74" s="1191"/>
      <c r="Q74" s="1191"/>
      <c r="R74" s="1191"/>
      <c r="S74" s="1191"/>
      <c r="T74" s="1191"/>
      <c r="U74" s="1191" t="s">
        <v>0</v>
      </c>
      <c r="V74" s="1191" t="s">
        <v>0</v>
      </c>
      <c r="W74" s="1191" t="s">
        <v>0</v>
      </c>
      <c r="X74" s="1191" t="s">
        <v>0</v>
      </c>
      <c r="Y74" s="1191"/>
      <c r="Z74" s="1195"/>
      <c r="AA74" s="1210">
        <v>43986</v>
      </c>
      <c r="AB74" s="1194" t="s">
        <v>509</v>
      </c>
      <c r="AC74" s="1193"/>
      <c r="AD74" s="1193"/>
      <c r="AE74" s="1193"/>
      <c r="AF74" s="1157"/>
      <c r="AG74" s="1157"/>
      <c r="AH74" s="2284">
        <f t="shared" si="6"/>
        <v>0</v>
      </c>
      <c r="AI74" s="1193">
        <v>15000000</v>
      </c>
      <c r="AJ74" s="1193"/>
      <c r="AK74" s="1193"/>
      <c r="AL74" s="1157"/>
      <c r="AM74" s="1157"/>
      <c r="AN74" s="2284">
        <f t="shared" si="7"/>
        <v>15000000</v>
      </c>
      <c r="AO74" s="1192"/>
      <c r="AP74" s="1192"/>
      <c r="AQ74" s="1192"/>
      <c r="AR74" s="1157"/>
      <c r="AS74" s="1157"/>
      <c r="AT74" s="1157"/>
      <c r="AU74" s="1192"/>
      <c r="AV74" s="1157"/>
      <c r="AW74" s="1191"/>
      <c r="AX74" s="1191"/>
      <c r="AY74" s="1191"/>
      <c r="AZ74" s="1191"/>
      <c r="BA74" s="1155"/>
    </row>
    <row r="75" spans="1:53" ht="95.25" customHeight="1" x14ac:dyDescent="0.2">
      <c r="A75" s="3217"/>
      <c r="B75" s="771" t="s">
        <v>885</v>
      </c>
      <c r="C75" s="2596" t="s">
        <v>989</v>
      </c>
      <c r="D75" s="769" t="s">
        <v>988</v>
      </c>
      <c r="E75" s="1218" t="s">
        <v>1736</v>
      </c>
      <c r="F75" s="931" t="s">
        <v>374</v>
      </c>
      <c r="G75" s="931" t="s">
        <v>124</v>
      </c>
      <c r="H75" s="931">
        <v>4</v>
      </c>
      <c r="I75" s="942">
        <v>1</v>
      </c>
      <c r="J75" s="1207" t="s">
        <v>1731</v>
      </c>
      <c r="K75" s="1197" t="s">
        <v>1730</v>
      </c>
      <c r="L75" s="1241" t="s">
        <v>1729</v>
      </c>
      <c r="M75" s="1191">
        <v>1</v>
      </c>
      <c r="N75" s="1207" t="s">
        <v>1735</v>
      </c>
      <c r="O75" s="1191" t="s">
        <v>1600</v>
      </c>
      <c r="P75" s="1191"/>
      <c r="Q75" s="1191"/>
      <c r="R75" s="1191"/>
      <c r="S75" s="1191"/>
      <c r="T75" s="1191" t="s">
        <v>0</v>
      </c>
      <c r="U75" s="1191" t="s">
        <v>0</v>
      </c>
      <c r="V75" s="1191" t="s">
        <v>0</v>
      </c>
      <c r="W75" s="1191" t="s">
        <v>0</v>
      </c>
      <c r="X75" s="1191" t="s">
        <v>0</v>
      </c>
      <c r="Y75" s="1191"/>
      <c r="Z75" s="1195"/>
      <c r="AA75" s="1210">
        <v>43956</v>
      </c>
      <c r="AB75" s="1194" t="s">
        <v>509</v>
      </c>
      <c r="AC75" s="1193"/>
      <c r="AD75" s="1193"/>
      <c r="AE75" s="1193"/>
      <c r="AF75" s="1157"/>
      <c r="AG75" s="1157"/>
      <c r="AH75" s="2284">
        <f t="shared" si="6"/>
        <v>0</v>
      </c>
      <c r="AI75" s="1193">
        <v>25000000</v>
      </c>
      <c r="AJ75" s="1193"/>
      <c r="AK75" s="1193"/>
      <c r="AL75" s="1157"/>
      <c r="AM75" s="1157"/>
      <c r="AN75" s="2284">
        <f t="shared" si="7"/>
        <v>25000000</v>
      </c>
      <c r="AO75" s="1192"/>
      <c r="AP75" s="1192"/>
      <c r="AQ75" s="1192"/>
      <c r="AR75" s="1157"/>
      <c r="AS75" s="1157"/>
      <c r="AT75" s="1157"/>
      <c r="AU75" s="1192"/>
      <c r="AV75" s="1157"/>
      <c r="AW75" s="1191"/>
      <c r="AX75" s="1191"/>
      <c r="AY75" s="1191"/>
      <c r="AZ75" s="1191"/>
      <c r="BA75" s="1155"/>
    </row>
    <row r="76" spans="1:53" ht="98.25" customHeight="1" x14ac:dyDescent="0.2">
      <c r="A76" s="3217"/>
      <c r="B76" s="2617" t="s">
        <v>885</v>
      </c>
      <c r="C76" s="3176"/>
      <c r="D76" s="2617" t="s">
        <v>986</v>
      </c>
      <c r="E76" s="3202" t="s">
        <v>985</v>
      </c>
      <c r="F76" s="3205" t="s">
        <v>129</v>
      </c>
      <c r="G76" s="3205" t="s">
        <v>124</v>
      </c>
      <c r="H76" s="3208">
        <v>1</v>
      </c>
      <c r="I76" s="3211">
        <v>0.25</v>
      </c>
      <c r="J76" s="1207" t="s">
        <v>1731</v>
      </c>
      <c r="K76" s="1197" t="s">
        <v>1730</v>
      </c>
      <c r="L76" s="1241" t="s">
        <v>1729</v>
      </c>
      <c r="M76" s="1191">
        <v>2</v>
      </c>
      <c r="N76" s="1207" t="s">
        <v>1734</v>
      </c>
      <c r="O76" s="1191" t="s">
        <v>1600</v>
      </c>
      <c r="P76" s="1191"/>
      <c r="Q76" s="1191"/>
      <c r="R76" s="1191"/>
      <c r="S76" s="1191"/>
      <c r="T76" s="1191" t="s">
        <v>0</v>
      </c>
      <c r="U76" s="1191" t="s">
        <v>0</v>
      </c>
      <c r="V76" s="1191" t="s">
        <v>0</v>
      </c>
      <c r="W76" s="1191" t="s">
        <v>0</v>
      </c>
      <c r="X76" s="1191" t="s">
        <v>0</v>
      </c>
      <c r="Y76" s="1191"/>
      <c r="Z76" s="1195"/>
      <c r="AA76" s="1210">
        <v>43956</v>
      </c>
      <c r="AB76" s="1194" t="s">
        <v>509</v>
      </c>
      <c r="AC76" s="1193"/>
      <c r="AD76" s="1193"/>
      <c r="AE76" s="1193"/>
      <c r="AF76" s="1157"/>
      <c r="AG76" s="1157"/>
      <c r="AH76" s="2284">
        <f t="shared" si="6"/>
        <v>0</v>
      </c>
      <c r="AI76" s="1193">
        <v>20000000</v>
      </c>
      <c r="AJ76" s="1193"/>
      <c r="AK76" s="1193"/>
      <c r="AL76" s="1157"/>
      <c r="AM76" s="1157"/>
      <c r="AN76" s="2284">
        <f t="shared" si="7"/>
        <v>20000000</v>
      </c>
      <c r="AO76" s="1192"/>
      <c r="AP76" s="1192"/>
      <c r="AQ76" s="1192"/>
      <c r="AR76" s="1157"/>
      <c r="AS76" s="1157"/>
      <c r="AT76" s="1157"/>
      <c r="AU76" s="1192"/>
      <c r="AV76" s="1157"/>
      <c r="AW76" s="1191"/>
      <c r="AX76" s="1191"/>
      <c r="AY76" s="1191"/>
      <c r="AZ76" s="1191"/>
      <c r="BA76" s="1155"/>
    </row>
    <row r="77" spans="1:53" ht="100.5" hidden="1" customHeight="1" x14ac:dyDescent="0.2">
      <c r="A77" s="3217"/>
      <c r="B77" s="3184"/>
      <c r="C77" s="3176"/>
      <c r="D77" s="3201"/>
      <c r="E77" s="3203"/>
      <c r="F77" s="3206"/>
      <c r="G77" s="3206"/>
      <c r="H77" s="3209"/>
      <c r="I77" s="3212"/>
      <c r="J77" s="719" t="s">
        <v>1731</v>
      </c>
      <c r="K77" s="1197" t="s">
        <v>1730</v>
      </c>
      <c r="L77" s="1239" t="s">
        <v>1729</v>
      </c>
      <c r="M77" s="809"/>
      <c r="N77" s="719" t="s">
        <v>1733</v>
      </c>
      <c r="O77" s="809" t="s">
        <v>1600</v>
      </c>
      <c r="P77" s="809"/>
      <c r="Q77" s="809"/>
      <c r="R77" s="809"/>
      <c r="S77" s="809"/>
      <c r="T77" s="809" t="s">
        <v>0</v>
      </c>
      <c r="U77" s="809" t="s">
        <v>0</v>
      </c>
      <c r="V77" s="809" t="s">
        <v>0</v>
      </c>
      <c r="W77" s="809" t="s">
        <v>0</v>
      </c>
      <c r="X77" s="809" t="s">
        <v>0</v>
      </c>
      <c r="Y77" s="809"/>
      <c r="Z77" s="1157"/>
      <c r="AA77" s="1210">
        <v>43956</v>
      </c>
      <c r="AB77" s="1194" t="s">
        <v>509</v>
      </c>
      <c r="AC77" s="1193"/>
      <c r="AD77" s="1193"/>
      <c r="AE77" s="1193"/>
      <c r="AF77" s="1157"/>
      <c r="AG77" s="1157"/>
      <c r="AH77" s="1157"/>
      <c r="AI77" s="1193">
        <v>20000000</v>
      </c>
      <c r="AJ77" s="1193"/>
      <c r="AK77" s="1193"/>
      <c r="AL77" s="1157"/>
      <c r="AM77" s="1157"/>
      <c r="AN77" s="1157"/>
      <c r="AO77" s="1221"/>
      <c r="AP77" s="1221"/>
      <c r="AQ77" s="1221"/>
      <c r="AR77" s="1157"/>
      <c r="AS77" s="1157"/>
      <c r="AT77" s="1157"/>
      <c r="AU77" s="1221"/>
      <c r="AV77" s="1157"/>
      <c r="AW77" s="809"/>
      <c r="AX77" s="809"/>
      <c r="AY77" s="809"/>
      <c r="AZ77" s="809"/>
      <c r="BA77" s="1155"/>
    </row>
    <row r="78" spans="1:53" ht="111" hidden="1" customHeight="1" x14ac:dyDescent="0.2">
      <c r="A78" s="3217"/>
      <c r="B78" s="1240"/>
      <c r="C78" s="3176"/>
      <c r="D78" s="3201"/>
      <c r="E78" s="3203"/>
      <c r="F78" s="3206"/>
      <c r="G78" s="3206"/>
      <c r="H78" s="3209"/>
      <c r="I78" s="3212"/>
      <c r="J78" s="719" t="s">
        <v>1731</v>
      </c>
      <c r="K78" s="1197" t="s">
        <v>1730</v>
      </c>
      <c r="L78" s="1239" t="s">
        <v>1729</v>
      </c>
      <c r="M78" s="809">
        <v>3</v>
      </c>
      <c r="N78" s="719" t="s">
        <v>1732</v>
      </c>
      <c r="O78" s="809" t="s">
        <v>1600</v>
      </c>
      <c r="P78" s="809"/>
      <c r="Q78" s="809"/>
      <c r="R78" s="809"/>
      <c r="S78" s="809"/>
      <c r="T78" s="809" t="s">
        <v>0</v>
      </c>
      <c r="U78" s="809" t="s">
        <v>0</v>
      </c>
      <c r="V78" s="809" t="s">
        <v>0</v>
      </c>
      <c r="W78" s="809" t="s">
        <v>0</v>
      </c>
      <c r="X78" s="809" t="s">
        <v>0</v>
      </c>
      <c r="Y78" s="809"/>
      <c r="Z78" s="1157"/>
      <c r="AA78" s="1210">
        <v>43956</v>
      </c>
      <c r="AB78" s="1194" t="s">
        <v>509</v>
      </c>
      <c r="AC78" s="1193"/>
      <c r="AD78" s="1193"/>
      <c r="AE78" s="1193"/>
      <c r="AF78" s="1157"/>
      <c r="AG78" s="1157"/>
      <c r="AH78" s="1157"/>
      <c r="AI78" s="1193">
        <v>5000000</v>
      </c>
      <c r="AJ78" s="1193"/>
      <c r="AK78" s="1193"/>
      <c r="AL78" s="1157"/>
      <c r="AM78" s="1157"/>
      <c r="AN78" s="1157"/>
      <c r="AO78" s="1221"/>
      <c r="AP78" s="1221"/>
      <c r="AQ78" s="1221"/>
      <c r="AR78" s="1157"/>
      <c r="AS78" s="1157"/>
      <c r="AT78" s="1157"/>
      <c r="AU78" s="1221"/>
      <c r="AV78" s="1157"/>
      <c r="AW78" s="809"/>
      <c r="AX78" s="809"/>
      <c r="AY78" s="809"/>
      <c r="AZ78" s="809"/>
      <c r="BA78" s="1155"/>
    </row>
    <row r="79" spans="1:53" ht="90" hidden="1" customHeight="1" x14ac:dyDescent="0.2">
      <c r="A79" s="3217"/>
      <c r="B79" s="1240"/>
      <c r="C79" s="3176"/>
      <c r="D79" s="3184"/>
      <c r="E79" s="3204"/>
      <c r="F79" s="3207"/>
      <c r="G79" s="3207"/>
      <c r="H79" s="3210"/>
      <c r="I79" s="3213"/>
      <c r="J79" s="719" t="s">
        <v>1731</v>
      </c>
      <c r="K79" s="1197" t="s">
        <v>1730</v>
      </c>
      <c r="L79" s="1239" t="s">
        <v>1729</v>
      </c>
      <c r="M79" s="809">
        <v>4</v>
      </c>
      <c r="N79" s="719" t="s">
        <v>1728</v>
      </c>
      <c r="O79" s="809" t="s">
        <v>1600</v>
      </c>
      <c r="P79" s="809"/>
      <c r="Q79" s="809"/>
      <c r="R79" s="809"/>
      <c r="S79" s="809"/>
      <c r="T79" s="809" t="s">
        <v>0</v>
      </c>
      <c r="U79" s="809" t="s">
        <v>0</v>
      </c>
      <c r="V79" s="809" t="s">
        <v>0</v>
      </c>
      <c r="W79" s="809" t="s">
        <v>0</v>
      </c>
      <c r="X79" s="809" t="s">
        <v>0</v>
      </c>
      <c r="Y79" s="809"/>
      <c r="Z79" s="1157"/>
      <c r="AA79" s="1210">
        <v>43956</v>
      </c>
      <c r="AB79" s="1194" t="s">
        <v>509</v>
      </c>
      <c r="AC79" s="1193"/>
      <c r="AD79" s="1193"/>
      <c r="AE79" s="1193"/>
      <c r="AF79" s="1157"/>
      <c r="AG79" s="1157"/>
      <c r="AH79" s="1157"/>
      <c r="AI79" s="1193">
        <v>10000000</v>
      </c>
      <c r="AJ79" s="1193"/>
      <c r="AK79" s="1193"/>
      <c r="AL79" s="1157"/>
      <c r="AM79" s="1157"/>
      <c r="AN79" s="1157"/>
      <c r="AO79" s="1221"/>
      <c r="AP79" s="1221"/>
      <c r="AQ79" s="1221"/>
      <c r="AR79" s="1157"/>
      <c r="AS79" s="1157"/>
      <c r="AT79" s="1157"/>
      <c r="AU79" s="1221"/>
      <c r="AV79" s="1157"/>
      <c r="AW79" s="809"/>
      <c r="AX79" s="809"/>
      <c r="AY79" s="809"/>
      <c r="AZ79" s="809"/>
      <c r="BA79" s="1155"/>
    </row>
    <row r="80" spans="1:53" ht="140.25" customHeight="1" x14ac:dyDescent="0.2">
      <c r="A80" s="3217"/>
      <c r="B80" s="771" t="s">
        <v>885</v>
      </c>
      <c r="C80" s="3176"/>
      <c r="D80" s="2610" t="s">
        <v>984</v>
      </c>
      <c r="E80" s="931" t="s">
        <v>983</v>
      </c>
      <c r="F80" s="931" t="s">
        <v>982</v>
      </c>
      <c r="G80" s="931">
        <v>5004</v>
      </c>
      <c r="H80" s="931">
        <v>5153</v>
      </c>
      <c r="I80" s="942">
        <v>1271</v>
      </c>
      <c r="J80" s="1207" t="s">
        <v>1727</v>
      </c>
      <c r="K80" s="1197" t="s">
        <v>1659</v>
      </c>
      <c r="L80" s="1191" t="s">
        <v>1658</v>
      </c>
      <c r="M80" s="1191">
        <v>1</v>
      </c>
      <c r="N80" s="1238" t="s">
        <v>983</v>
      </c>
      <c r="O80" s="1191" t="s">
        <v>1600</v>
      </c>
      <c r="P80" s="1191"/>
      <c r="Q80" s="1191"/>
      <c r="R80" s="1191" t="s">
        <v>0</v>
      </c>
      <c r="S80" s="1191" t="s">
        <v>0</v>
      </c>
      <c r="T80" s="1191" t="s">
        <v>0</v>
      </c>
      <c r="U80" s="1191" t="s">
        <v>0</v>
      </c>
      <c r="V80" s="1191" t="s">
        <v>0</v>
      </c>
      <c r="W80" s="1191" t="s">
        <v>0</v>
      </c>
      <c r="X80" s="1191" t="s">
        <v>0</v>
      </c>
      <c r="Y80" s="1191"/>
      <c r="Z80" s="1195"/>
      <c r="AA80" s="1210">
        <v>43956</v>
      </c>
      <c r="AB80" s="1194" t="s">
        <v>509</v>
      </c>
      <c r="AC80" s="1193"/>
      <c r="AD80" s="1193"/>
      <c r="AE80" s="1193"/>
      <c r="AF80" s="1157"/>
      <c r="AG80" s="1157"/>
      <c r="AH80" s="2284">
        <f t="shared" ref="AH80:AH119" si="8">AC80+AD80-AE80</f>
        <v>0</v>
      </c>
      <c r="AI80" s="1193">
        <v>45000000</v>
      </c>
      <c r="AJ80" s="1193"/>
      <c r="AK80" s="1193"/>
      <c r="AL80" s="1157"/>
      <c r="AM80" s="1157"/>
      <c r="AN80" s="2284">
        <f t="shared" ref="AN80:AN119" si="9">AI80+AJ80-AK80</f>
        <v>45000000</v>
      </c>
      <c r="AO80" s="1192"/>
      <c r="AP80" s="1192"/>
      <c r="AQ80" s="1192"/>
      <c r="AR80" s="1157"/>
      <c r="AS80" s="1157"/>
      <c r="AT80" s="1157"/>
      <c r="AU80" s="1192"/>
      <c r="AV80" s="1157"/>
      <c r="AW80" s="1191"/>
      <c r="AX80" s="1191"/>
      <c r="AY80" s="1191"/>
      <c r="AZ80" s="1191"/>
      <c r="BA80" s="1155"/>
    </row>
    <row r="81" spans="1:53" ht="130.5" customHeight="1" x14ac:dyDescent="0.2">
      <c r="A81" s="3217"/>
      <c r="B81" s="771" t="s">
        <v>885</v>
      </c>
      <c r="C81" s="3177"/>
      <c r="D81" s="3217"/>
      <c r="E81" s="931" t="s">
        <v>981</v>
      </c>
      <c r="F81" s="931" t="s">
        <v>129</v>
      </c>
      <c r="G81" s="934">
        <v>0</v>
      </c>
      <c r="H81" s="934">
        <v>1</v>
      </c>
      <c r="I81" s="935">
        <v>0.25</v>
      </c>
      <c r="J81" s="1207" t="s">
        <v>1727</v>
      </c>
      <c r="K81" s="1197" t="s">
        <v>1659</v>
      </c>
      <c r="L81" s="1191" t="s">
        <v>1658</v>
      </c>
      <c r="M81" s="1191">
        <v>1</v>
      </c>
      <c r="N81" s="1238" t="s">
        <v>981</v>
      </c>
      <c r="O81" s="1191" t="s">
        <v>1600</v>
      </c>
      <c r="P81" s="1191"/>
      <c r="Q81" s="1191"/>
      <c r="R81" s="1191" t="s">
        <v>0</v>
      </c>
      <c r="S81" s="1191" t="s">
        <v>0</v>
      </c>
      <c r="T81" s="1191" t="s">
        <v>0</v>
      </c>
      <c r="U81" s="1191" t="s">
        <v>0</v>
      </c>
      <c r="V81" s="1191" t="s">
        <v>0</v>
      </c>
      <c r="W81" s="1191" t="s">
        <v>0</v>
      </c>
      <c r="X81" s="1191" t="s">
        <v>0</v>
      </c>
      <c r="Y81" s="1191"/>
      <c r="Z81" s="1195"/>
      <c r="AA81" s="1210">
        <v>43956</v>
      </c>
      <c r="AB81" s="1194" t="s">
        <v>509</v>
      </c>
      <c r="AC81" s="1193"/>
      <c r="AD81" s="1193"/>
      <c r="AE81" s="1193"/>
      <c r="AF81" s="1157"/>
      <c r="AG81" s="1157"/>
      <c r="AH81" s="2284">
        <f t="shared" si="8"/>
        <v>0</v>
      </c>
      <c r="AI81" s="1193">
        <v>45000000</v>
      </c>
      <c r="AJ81" s="1193"/>
      <c r="AK81" s="1193"/>
      <c r="AL81" s="1157"/>
      <c r="AM81" s="1157"/>
      <c r="AN81" s="2284">
        <f t="shared" si="9"/>
        <v>45000000</v>
      </c>
      <c r="AO81" s="1192"/>
      <c r="AP81" s="1192"/>
      <c r="AQ81" s="1192"/>
      <c r="AR81" s="1157"/>
      <c r="AS81" s="1157"/>
      <c r="AT81" s="1157"/>
      <c r="AU81" s="1192"/>
      <c r="AV81" s="1157"/>
      <c r="AW81" s="1191"/>
      <c r="AX81" s="1191"/>
      <c r="AY81" s="1191"/>
      <c r="AZ81" s="1191"/>
      <c r="BA81" s="1155"/>
    </row>
    <row r="82" spans="1:53" ht="74.25" customHeight="1" x14ac:dyDescent="0.2">
      <c r="A82" s="3217"/>
      <c r="B82" s="771" t="s">
        <v>885</v>
      </c>
      <c r="C82" s="2617" t="s">
        <v>980</v>
      </c>
      <c r="D82" s="769" t="s">
        <v>977</v>
      </c>
      <c r="E82" s="1199" t="s">
        <v>976</v>
      </c>
      <c r="F82" s="931" t="s">
        <v>129</v>
      </c>
      <c r="G82" s="934">
        <v>0</v>
      </c>
      <c r="H82" s="934">
        <v>1</v>
      </c>
      <c r="I82" s="935">
        <v>0.25</v>
      </c>
      <c r="J82" s="1236" t="s">
        <v>1726</v>
      </c>
      <c r="K82" s="1235" t="s">
        <v>1715</v>
      </c>
      <c r="L82" s="1191" t="s">
        <v>1714</v>
      </c>
      <c r="M82" s="1191">
        <v>2</v>
      </c>
      <c r="N82" s="1207" t="s">
        <v>1725</v>
      </c>
      <c r="O82" s="1191" t="s">
        <v>1600</v>
      </c>
      <c r="P82" s="1191"/>
      <c r="Q82" s="1191"/>
      <c r="R82" s="1191"/>
      <c r="S82" s="1191"/>
      <c r="T82" s="1191"/>
      <c r="U82" s="1191" t="s">
        <v>0</v>
      </c>
      <c r="V82" s="1191" t="s">
        <v>0</v>
      </c>
      <c r="W82" s="1191" t="s">
        <v>0</v>
      </c>
      <c r="X82" s="1191" t="s">
        <v>0</v>
      </c>
      <c r="Y82" s="1191"/>
      <c r="Z82" s="1195"/>
      <c r="AA82" s="1210">
        <v>43987</v>
      </c>
      <c r="AB82" s="1194" t="s">
        <v>509</v>
      </c>
      <c r="AC82" s="1193"/>
      <c r="AD82" s="1193"/>
      <c r="AE82" s="1193"/>
      <c r="AF82" s="1157"/>
      <c r="AG82" s="1157"/>
      <c r="AH82" s="2284">
        <f t="shared" si="8"/>
        <v>0</v>
      </c>
      <c r="AI82" s="1193">
        <v>70000000</v>
      </c>
      <c r="AJ82" s="1193"/>
      <c r="AK82" s="1193"/>
      <c r="AL82" s="1157"/>
      <c r="AM82" s="1157"/>
      <c r="AN82" s="2284">
        <f t="shared" si="9"/>
        <v>70000000</v>
      </c>
      <c r="AO82" s="1192"/>
      <c r="AP82" s="1192"/>
      <c r="AQ82" s="1192"/>
      <c r="AR82" s="1157"/>
      <c r="AS82" s="1157"/>
      <c r="AT82" s="1157"/>
      <c r="AU82" s="1192"/>
      <c r="AV82" s="1157"/>
      <c r="AW82" s="1191"/>
      <c r="AX82" s="1191"/>
      <c r="AY82" s="1191"/>
      <c r="AZ82" s="1191"/>
      <c r="BA82" s="1155"/>
    </row>
    <row r="83" spans="1:53" ht="120.75" customHeight="1" x14ac:dyDescent="0.2">
      <c r="A83" s="3217"/>
      <c r="B83" s="771" t="s">
        <v>885</v>
      </c>
      <c r="C83" s="3201"/>
      <c r="D83" s="769" t="s">
        <v>979</v>
      </c>
      <c r="E83" s="1218" t="s">
        <v>1724</v>
      </c>
      <c r="F83" s="1217" t="s">
        <v>129</v>
      </c>
      <c r="G83" s="1216">
        <v>0</v>
      </c>
      <c r="H83" s="1216">
        <v>1</v>
      </c>
      <c r="I83" s="935">
        <v>0.25</v>
      </c>
      <c r="J83" s="1236" t="s">
        <v>1716</v>
      </c>
      <c r="K83" s="1235" t="s">
        <v>1715</v>
      </c>
      <c r="L83" s="1191" t="s">
        <v>1714</v>
      </c>
      <c r="M83" s="1191">
        <v>1</v>
      </c>
      <c r="N83" s="1234" t="s">
        <v>1723</v>
      </c>
      <c r="O83" s="1191" t="s">
        <v>1600</v>
      </c>
      <c r="P83" s="1191"/>
      <c r="Q83" s="1191"/>
      <c r="R83" s="1191"/>
      <c r="S83" s="1191"/>
      <c r="T83" s="1191"/>
      <c r="U83" s="1191" t="s">
        <v>0</v>
      </c>
      <c r="V83" s="1191" t="s">
        <v>0</v>
      </c>
      <c r="W83" s="1191" t="s">
        <v>0</v>
      </c>
      <c r="X83" s="1191" t="s">
        <v>0</v>
      </c>
      <c r="Y83" s="1191"/>
      <c r="Z83" s="1195"/>
      <c r="AA83" s="1210">
        <v>43987</v>
      </c>
      <c r="AB83" s="1194" t="s">
        <v>509</v>
      </c>
      <c r="AC83" s="1193"/>
      <c r="AD83" s="1193"/>
      <c r="AE83" s="1193"/>
      <c r="AF83" s="1157"/>
      <c r="AG83" s="1157"/>
      <c r="AH83" s="2284">
        <f t="shared" si="8"/>
        <v>0</v>
      </c>
      <c r="AI83" s="1193">
        <v>15000000</v>
      </c>
      <c r="AJ83" s="1193"/>
      <c r="AK83" s="1193"/>
      <c r="AL83" s="1157"/>
      <c r="AM83" s="1157"/>
      <c r="AN83" s="2284">
        <f t="shared" si="9"/>
        <v>15000000</v>
      </c>
      <c r="AO83" s="1192"/>
      <c r="AP83" s="1192"/>
      <c r="AQ83" s="1192"/>
      <c r="AR83" s="1157"/>
      <c r="AS83" s="1157"/>
      <c r="AT83" s="1157"/>
      <c r="AU83" s="1192"/>
      <c r="AV83" s="1157"/>
      <c r="AW83" s="1191"/>
      <c r="AX83" s="1191"/>
      <c r="AY83" s="1191"/>
      <c r="AZ83" s="1191"/>
      <c r="BA83" s="1155"/>
    </row>
    <row r="84" spans="1:53" ht="115.5" customHeight="1" x14ac:dyDescent="0.2">
      <c r="A84" s="3217"/>
      <c r="B84" s="771" t="s">
        <v>885</v>
      </c>
      <c r="C84" s="3201"/>
      <c r="D84" s="769" t="s">
        <v>975</v>
      </c>
      <c r="E84" s="1199" t="s">
        <v>974</v>
      </c>
      <c r="F84" s="1217" t="s">
        <v>129</v>
      </c>
      <c r="G84" s="1217">
        <v>0</v>
      </c>
      <c r="H84" s="1216">
        <v>1</v>
      </c>
      <c r="I84" s="935">
        <v>0.15</v>
      </c>
      <c r="J84" s="1237" t="s">
        <v>1719</v>
      </c>
      <c r="K84" s="1235" t="s">
        <v>1715</v>
      </c>
      <c r="L84" s="1191" t="s">
        <v>1714</v>
      </c>
      <c r="M84" s="1191">
        <v>3</v>
      </c>
      <c r="N84" s="1207" t="s">
        <v>1722</v>
      </c>
      <c r="O84" s="1191" t="s">
        <v>1600</v>
      </c>
      <c r="P84" s="1191"/>
      <c r="Q84" s="1191"/>
      <c r="R84" s="1191"/>
      <c r="S84" s="1191"/>
      <c r="T84" s="1191"/>
      <c r="U84" s="1191" t="s">
        <v>0</v>
      </c>
      <c r="V84" s="1191" t="s">
        <v>0</v>
      </c>
      <c r="W84" s="1191" t="s">
        <v>0</v>
      </c>
      <c r="X84" s="1191" t="s">
        <v>0</v>
      </c>
      <c r="Y84" s="1191"/>
      <c r="Z84" s="1195"/>
      <c r="AA84" s="1210">
        <v>43987</v>
      </c>
      <c r="AB84" s="1194" t="s">
        <v>509</v>
      </c>
      <c r="AC84" s="1193"/>
      <c r="AD84" s="1193"/>
      <c r="AE84" s="1193"/>
      <c r="AF84" s="1157"/>
      <c r="AG84" s="1157"/>
      <c r="AH84" s="2284">
        <f t="shared" si="8"/>
        <v>0</v>
      </c>
      <c r="AI84" s="1193">
        <v>20000000</v>
      </c>
      <c r="AJ84" s="1193"/>
      <c r="AK84" s="1193"/>
      <c r="AL84" s="1157"/>
      <c r="AM84" s="1157"/>
      <c r="AN84" s="2284">
        <f t="shared" si="9"/>
        <v>20000000</v>
      </c>
      <c r="AO84" s="1192"/>
      <c r="AP84" s="1192"/>
      <c r="AQ84" s="1192"/>
      <c r="AR84" s="1157"/>
      <c r="AS84" s="1157"/>
      <c r="AT84" s="1157"/>
      <c r="AU84" s="1192"/>
      <c r="AV84" s="1157"/>
      <c r="AW84" s="1191"/>
      <c r="AX84" s="1191"/>
      <c r="AY84" s="1191"/>
      <c r="AZ84" s="1191"/>
      <c r="BA84" s="1155"/>
    </row>
    <row r="85" spans="1:53" ht="97.5" customHeight="1" x14ac:dyDescent="0.2">
      <c r="A85" s="3217"/>
      <c r="B85" s="771" t="s">
        <v>885</v>
      </c>
      <c r="C85" s="3201"/>
      <c r="D85" s="2596" t="s">
        <v>973</v>
      </c>
      <c r="E85" s="1198" t="s">
        <v>972</v>
      </c>
      <c r="F85" s="1217" t="s">
        <v>129</v>
      </c>
      <c r="G85" s="1216">
        <v>0</v>
      </c>
      <c r="H85" s="1216">
        <v>1</v>
      </c>
      <c r="I85" s="935">
        <v>0.1</v>
      </c>
      <c r="J85" s="1237" t="s">
        <v>1719</v>
      </c>
      <c r="K85" s="1235" t="s">
        <v>1715</v>
      </c>
      <c r="L85" s="1191" t="s">
        <v>1714</v>
      </c>
      <c r="M85" s="1191">
        <v>4</v>
      </c>
      <c r="N85" s="1207" t="s">
        <v>1721</v>
      </c>
      <c r="O85" s="1191" t="s">
        <v>1600</v>
      </c>
      <c r="P85" s="1191"/>
      <c r="Q85" s="1191"/>
      <c r="R85" s="1191"/>
      <c r="S85" s="1191"/>
      <c r="T85" s="1191"/>
      <c r="U85" s="1191" t="s">
        <v>0</v>
      </c>
      <c r="V85" s="1191" t="s">
        <v>0</v>
      </c>
      <c r="W85" s="1191" t="s">
        <v>0</v>
      </c>
      <c r="X85" s="1191" t="s">
        <v>0</v>
      </c>
      <c r="Y85" s="1191"/>
      <c r="Z85" s="1225" t="s">
        <v>1720</v>
      </c>
      <c r="AA85" s="1210">
        <v>43987</v>
      </c>
      <c r="AB85" s="1194" t="s">
        <v>509</v>
      </c>
      <c r="AC85" s="1193"/>
      <c r="AD85" s="1193"/>
      <c r="AE85" s="1193"/>
      <c r="AF85" s="1157"/>
      <c r="AG85" s="1157"/>
      <c r="AH85" s="2284">
        <f t="shared" si="8"/>
        <v>0</v>
      </c>
      <c r="AI85" s="1193">
        <v>0</v>
      </c>
      <c r="AJ85" s="1193"/>
      <c r="AK85" s="1193"/>
      <c r="AL85" s="1157"/>
      <c r="AM85" s="1157"/>
      <c r="AN85" s="2284">
        <f t="shared" si="9"/>
        <v>0</v>
      </c>
      <c r="AO85" s="1192"/>
      <c r="AP85" s="1192"/>
      <c r="AQ85" s="1192"/>
      <c r="AR85" s="1157"/>
      <c r="AS85" s="1157"/>
      <c r="AT85" s="1157"/>
      <c r="AU85" s="1192"/>
      <c r="AV85" s="1157"/>
      <c r="AW85" s="1191"/>
      <c r="AX85" s="1191"/>
      <c r="AY85" s="1191"/>
      <c r="AZ85" s="1191"/>
      <c r="BA85" s="1155"/>
    </row>
    <row r="86" spans="1:53" ht="94.5" customHeight="1" x14ac:dyDescent="0.2">
      <c r="A86" s="3217"/>
      <c r="B86" s="771" t="s">
        <v>885</v>
      </c>
      <c r="C86" s="3201"/>
      <c r="D86" s="3177"/>
      <c r="E86" s="1198" t="s">
        <v>971</v>
      </c>
      <c r="F86" s="1217" t="s">
        <v>129</v>
      </c>
      <c r="G86" s="1216">
        <v>0</v>
      </c>
      <c r="H86" s="1216">
        <v>1</v>
      </c>
      <c r="I86" s="935">
        <v>0.15</v>
      </c>
      <c r="J86" s="1236" t="s">
        <v>1719</v>
      </c>
      <c r="K86" s="1235" t="s">
        <v>1715</v>
      </c>
      <c r="L86" s="1191" t="s">
        <v>1714</v>
      </c>
      <c r="M86" s="1191">
        <v>5</v>
      </c>
      <c r="N86" s="1207" t="s">
        <v>1718</v>
      </c>
      <c r="O86" s="1191" t="s">
        <v>1600</v>
      </c>
      <c r="P86" s="1191"/>
      <c r="Q86" s="1191"/>
      <c r="R86" s="1191"/>
      <c r="S86" s="1191"/>
      <c r="T86" s="1191"/>
      <c r="U86" s="1191" t="s">
        <v>0</v>
      </c>
      <c r="V86" s="1191" t="s">
        <v>0</v>
      </c>
      <c r="W86" s="1191" t="s">
        <v>0</v>
      </c>
      <c r="X86" s="1191" t="s">
        <v>0</v>
      </c>
      <c r="Y86" s="1191"/>
      <c r="Z86" s="1195"/>
      <c r="AA86" s="1210">
        <v>43987</v>
      </c>
      <c r="AB86" s="1194" t="s">
        <v>509</v>
      </c>
      <c r="AC86" s="1193"/>
      <c r="AD86" s="1193"/>
      <c r="AE86" s="1193"/>
      <c r="AF86" s="1157"/>
      <c r="AG86" s="1157"/>
      <c r="AH86" s="2284">
        <f t="shared" si="8"/>
        <v>0</v>
      </c>
      <c r="AI86" s="1193">
        <v>15000000</v>
      </c>
      <c r="AJ86" s="1193"/>
      <c r="AK86" s="1193"/>
      <c r="AL86" s="1157"/>
      <c r="AM86" s="1157"/>
      <c r="AN86" s="2284">
        <f t="shared" si="9"/>
        <v>15000000</v>
      </c>
      <c r="AO86" s="1192"/>
      <c r="AP86" s="1192"/>
      <c r="AQ86" s="1192"/>
      <c r="AR86" s="1157"/>
      <c r="AS86" s="1157"/>
      <c r="AT86" s="1157"/>
      <c r="AU86" s="1192"/>
      <c r="AV86" s="1157"/>
      <c r="AW86" s="1191"/>
      <c r="AX86" s="1191"/>
      <c r="AY86" s="1191"/>
      <c r="AZ86" s="1191"/>
      <c r="BA86" s="1155"/>
    </row>
    <row r="87" spans="1:53" s="1062" customFormat="1" ht="60" customHeight="1" x14ac:dyDescent="0.2">
      <c r="A87" s="3217"/>
      <c r="B87" s="771" t="s">
        <v>885</v>
      </c>
      <c r="C87" s="3201"/>
      <c r="D87" s="771" t="s">
        <v>970</v>
      </c>
      <c r="E87" s="3218" t="s">
        <v>969</v>
      </c>
      <c r="F87" s="2617" t="s">
        <v>129</v>
      </c>
      <c r="G87" s="2608">
        <v>0</v>
      </c>
      <c r="H87" s="2608">
        <v>1</v>
      </c>
      <c r="I87" s="2614">
        <v>0.15</v>
      </c>
      <c r="J87" s="3193" t="s">
        <v>1716</v>
      </c>
      <c r="K87" s="3195" t="s">
        <v>1715</v>
      </c>
      <c r="L87" s="3174" t="s">
        <v>1714</v>
      </c>
      <c r="M87" s="3174">
        <v>6</v>
      </c>
      <c r="N87" s="2804" t="s">
        <v>1717</v>
      </c>
      <c r="O87" s="3174" t="s">
        <v>1600</v>
      </c>
      <c r="P87" s="3174"/>
      <c r="Q87" s="3174"/>
      <c r="R87" s="3174"/>
      <c r="S87" s="3174"/>
      <c r="T87" s="3174"/>
      <c r="U87" s="3174" t="s">
        <v>0</v>
      </c>
      <c r="V87" s="3174" t="s">
        <v>0</v>
      </c>
      <c r="W87" s="3174" t="s">
        <v>0</v>
      </c>
      <c r="X87" s="3174" t="s">
        <v>0</v>
      </c>
      <c r="Y87" s="3174"/>
      <c r="Z87" s="3174"/>
      <c r="AA87" s="3191">
        <v>43987</v>
      </c>
      <c r="AB87" s="3199" t="s">
        <v>509</v>
      </c>
      <c r="AC87" s="3197"/>
      <c r="AD87" s="3197"/>
      <c r="AE87" s="3197"/>
      <c r="AF87" s="1157"/>
      <c r="AG87" s="1157"/>
      <c r="AH87" s="2284">
        <f t="shared" si="8"/>
        <v>0</v>
      </c>
      <c r="AI87" s="3197">
        <v>15000000</v>
      </c>
      <c r="AJ87" s="3197"/>
      <c r="AK87" s="3197"/>
      <c r="AL87" s="1157"/>
      <c r="AM87" s="1157"/>
      <c r="AN87" s="2284">
        <f t="shared" si="9"/>
        <v>15000000</v>
      </c>
      <c r="AO87" s="3189"/>
      <c r="AP87" s="3189"/>
      <c r="AQ87" s="3189"/>
      <c r="AR87" s="1157"/>
      <c r="AS87" s="1157"/>
      <c r="AT87" s="1157"/>
      <c r="AU87" s="3189"/>
      <c r="AV87" s="1157"/>
      <c r="AW87" s="3174"/>
      <c r="AX87" s="3174"/>
      <c r="AY87" s="3174"/>
      <c r="AZ87" s="3174"/>
      <c r="BA87" s="1155"/>
    </row>
    <row r="88" spans="1:53" s="1062" customFormat="1" ht="60" customHeight="1" x14ac:dyDescent="0.2">
      <c r="A88" s="3217"/>
      <c r="B88" s="771" t="s">
        <v>885</v>
      </c>
      <c r="C88" s="3201"/>
      <c r="D88" s="771" t="s">
        <v>968</v>
      </c>
      <c r="E88" s="3219"/>
      <c r="F88" s="3220"/>
      <c r="G88" s="3220"/>
      <c r="H88" s="3220"/>
      <c r="I88" s="3221"/>
      <c r="J88" s="3194"/>
      <c r="K88" s="3196"/>
      <c r="L88" s="3175"/>
      <c r="M88" s="3175"/>
      <c r="N88" s="2805"/>
      <c r="O88" s="3175"/>
      <c r="P88" s="3175"/>
      <c r="Q88" s="3175"/>
      <c r="R88" s="3175"/>
      <c r="S88" s="3175"/>
      <c r="T88" s="3175"/>
      <c r="U88" s="3175"/>
      <c r="V88" s="3175"/>
      <c r="W88" s="3175"/>
      <c r="X88" s="3175"/>
      <c r="Y88" s="3175"/>
      <c r="Z88" s="3175"/>
      <c r="AA88" s="3192"/>
      <c r="AB88" s="3200"/>
      <c r="AC88" s="3198"/>
      <c r="AD88" s="3198"/>
      <c r="AE88" s="3198"/>
      <c r="AF88" s="1157"/>
      <c r="AG88" s="1157"/>
      <c r="AH88" s="2284">
        <f t="shared" si="8"/>
        <v>0</v>
      </c>
      <c r="AI88" s="3198"/>
      <c r="AJ88" s="3198"/>
      <c r="AK88" s="3198"/>
      <c r="AL88" s="1157"/>
      <c r="AM88" s="1157"/>
      <c r="AN88" s="2284">
        <f t="shared" si="9"/>
        <v>0</v>
      </c>
      <c r="AO88" s="3190"/>
      <c r="AP88" s="3190"/>
      <c r="AQ88" s="3190"/>
      <c r="AR88" s="1157"/>
      <c r="AS88" s="1157"/>
      <c r="AT88" s="1157"/>
      <c r="AU88" s="3190"/>
      <c r="AV88" s="1157"/>
      <c r="AW88" s="3175"/>
      <c r="AX88" s="3175"/>
      <c r="AY88" s="3175"/>
      <c r="AZ88" s="3175"/>
      <c r="BA88" s="1155"/>
    </row>
    <row r="89" spans="1:53" ht="110.25" customHeight="1" x14ac:dyDescent="0.2">
      <c r="A89" s="3217"/>
      <c r="B89" s="771" t="s">
        <v>885</v>
      </c>
      <c r="C89" s="3184"/>
      <c r="D89" s="943" t="s">
        <v>967</v>
      </c>
      <c r="E89" s="1198" t="s">
        <v>966</v>
      </c>
      <c r="F89" s="1217" t="s">
        <v>129</v>
      </c>
      <c r="G89" s="1216">
        <v>0</v>
      </c>
      <c r="H89" s="1216">
        <v>1</v>
      </c>
      <c r="I89" s="935">
        <v>0.15</v>
      </c>
      <c r="J89" s="1236" t="s">
        <v>1716</v>
      </c>
      <c r="K89" s="1235" t="s">
        <v>1715</v>
      </c>
      <c r="L89" s="1191" t="s">
        <v>1714</v>
      </c>
      <c r="M89" s="1191">
        <v>7</v>
      </c>
      <c r="N89" s="1207" t="s">
        <v>1713</v>
      </c>
      <c r="O89" s="1191" t="s">
        <v>1600</v>
      </c>
      <c r="P89" s="1191"/>
      <c r="Q89" s="1191"/>
      <c r="R89" s="1191"/>
      <c r="S89" s="1191"/>
      <c r="T89" s="1191"/>
      <c r="U89" s="1191" t="s">
        <v>0</v>
      </c>
      <c r="V89" s="1191" t="s">
        <v>0</v>
      </c>
      <c r="W89" s="1191" t="s">
        <v>0</v>
      </c>
      <c r="X89" s="1191" t="s">
        <v>0</v>
      </c>
      <c r="Y89" s="1191"/>
      <c r="Z89" s="1195"/>
      <c r="AA89" s="1210">
        <v>43987</v>
      </c>
      <c r="AB89" s="1194" t="s">
        <v>509</v>
      </c>
      <c r="AC89" s="1193"/>
      <c r="AD89" s="1193"/>
      <c r="AE89" s="1193"/>
      <c r="AF89" s="1157"/>
      <c r="AG89" s="1157"/>
      <c r="AH89" s="2284">
        <f t="shared" si="8"/>
        <v>0</v>
      </c>
      <c r="AI89" s="1193">
        <v>25000000</v>
      </c>
      <c r="AJ89" s="1193"/>
      <c r="AK89" s="1193"/>
      <c r="AL89" s="1157"/>
      <c r="AM89" s="1157"/>
      <c r="AN89" s="2284">
        <f t="shared" si="9"/>
        <v>25000000</v>
      </c>
      <c r="AO89" s="1192"/>
      <c r="AP89" s="1192"/>
      <c r="AQ89" s="1192"/>
      <c r="AR89" s="1157"/>
      <c r="AS89" s="1157"/>
      <c r="AT89" s="1157"/>
      <c r="AU89" s="1192"/>
      <c r="AV89" s="1157"/>
      <c r="AW89" s="1191"/>
      <c r="AX89" s="1191"/>
      <c r="AY89" s="1191"/>
      <c r="AZ89" s="1191"/>
      <c r="BA89" s="1155"/>
    </row>
    <row r="90" spans="1:53" ht="93.75" customHeight="1" x14ac:dyDescent="0.2">
      <c r="A90" s="3217"/>
      <c r="B90" s="771" t="s">
        <v>885</v>
      </c>
      <c r="C90" s="2617" t="s">
        <v>965</v>
      </c>
      <c r="D90" s="2596" t="s">
        <v>964</v>
      </c>
      <c r="E90" s="1198" t="s">
        <v>963</v>
      </c>
      <c r="F90" s="1217" t="s">
        <v>374</v>
      </c>
      <c r="G90" s="1217" t="s">
        <v>124</v>
      </c>
      <c r="H90" s="1217">
        <v>4</v>
      </c>
      <c r="I90" s="942">
        <v>1</v>
      </c>
      <c r="J90" s="1224" t="s">
        <v>1709</v>
      </c>
      <c r="K90" s="1197" t="s">
        <v>1695</v>
      </c>
      <c r="L90" s="1197" t="s">
        <v>1694</v>
      </c>
      <c r="M90" s="1191"/>
      <c r="N90" s="1207" t="s">
        <v>1712</v>
      </c>
      <c r="O90" s="1191" t="s">
        <v>1600</v>
      </c>
      <c r="P90" s="1191"/>
      <c r="Q90" s="1191"/>
      <c r="R90" s="1191"/>
      <c r="S90" s="1191"/>
      <c r="T90" s="1191"/>
      <c r="U90" s="1191" t="s">
        <v>0</v>
      </c>
      <c r="V90" s="1191" t="s">
        <v>0</v>
      </c>
      <c r="W90" s="1191" t="s">
        <v>0</v>
      </c>
      <c r="X90" s="1191" t="s">
        <v>0</v>
      </c>
      <c r="Y90" s="1191"/>
      <c r="Z90" s="1195"/>
      <c r="AA90" s="1210">
        <v>43951</v>
      </c>
      <c r="AB90" s="1194" t="s">
        <v>509</v>
      </c>
      <c r="AC90" s="1193"/>
      <c r="AD90" s="1193"/>
      <c r="AE90" s="1193"/>
      <c r="AF90" s="1157"/>
      <c r="AG90" s="1157"/>
      <c r="AH90" s="2284">
        <f t="shared" si="8"/>
        <v>0</v>
      </c>
      <c r="AI90" s="1193">
        <v>15000000</v>
      </c>
      <c r="AJ90" s="1193"/>
      <c r="AK90" s="1193"/>
      <c r="AL90" s="1157"/>
      <c r="AM90" s="1157"/>
      <c r="AN90" s="2284">
        <f t="shared" si="9"/>
        <v>15000000</v>
      </c>
      <c r="AO90" s="1192"/>
      <c r="AP90" s="1192"/>
      <c r="AQ90" s="1192"/>
      <c r="AR90" s="1157"/>
      <c r="AS90" s="1157"/>
      <c r="AT90" s="1157"/>
      <c r="AU90" s="1192"/>
      <c r="AV90" s="1157"/>
      <c r="AW90" s="1191"/>
      <c r="AX90" s="1191"/>
      <c r="AY90" s="1191"/>
      <c r="AZ90" s="1191"/>
      <c r="BA90" s="1155"/>
    </row>
    <row r="91" spans="1:53" ht="113.25" customHeight="1" x14ac:dyDescent="0.2">
      <c r="A91" s="3217"/>
      <c r="B91" s="771" t="s">
        <v>885</v>
      </c>
      <c r="C91" s="3176"/>
      <c r="D91" s="3176"/>
      <c r="E91" s="1198" t="s">
        <v>962</v>
      </c>
      <c r="F91" s="1217" t="s">
        <v>374</v>
      </c>
      <c r="G91" s="1217" t="s">
        <v>124</v>
      </c>
      <c r="H91" s="1217">
        <v>1900</v>
      </c>
      <c r="I91" s="766">
        <v>100</v>
      </c>
      <c r="J91" s="1224" t="s">
        <v>1709</v>
      </c>
      <c r="K91" s="1197" t="s">
        <v>1695</v>
      </c>
      <c r="L91" s="1197" t="s">
        <v>1694</v>
      </c>
      <c r="M91" s="1191"/>
      <c r="N91" s="1234" t="s">
        <v>1711</v>
      </c>
      <c r="O91" s="1191" t="s">
        <v>1600</v>
      </c>
      <c r="P91" s="1191"/>
      <c r="Q91" s="1191"/>
      <c r="R91" s="1191"/>
      <c r="S91" s="1191"/>
      <c r="T91" s="1191"/>
      <c r="U91" s="1191" t="s">
        <v>0</v>
      </c>
      <c r="V91" s="1191" t="s">
        <v>0</v>
      </c>
      <c r="W91" s="1191" t="s">
        <v>0</v>
      </c>
      <c r="X91" s="1191" t="s">
        <v>0</v>
      </c>
      <c r="Y91" s="1191"/>
      <c r="Z91" s="1195"/>
      <c r="AA91" s="1210">
        <v>43951</v>
      </c>
      <c r="AB91" s="1194" t="s">
        <v>509</v>
      </c>
      <c r="AC91" s="1193"/>
      <c r="AD91" s="1193"/>
      <c r="AE91" s="1193"/>
      <c r="AF91" s="1157"/>
      <c r="AG91" s="1157"/>
      <c r="AH91" s="2284">
        <f t="shared" si="8"/>
        <v>0</v>
      </c>
      <c r="AI91" s="1153">
        <v>20000000</v>
      </c>
      <c r="AJ91" s="1193"/>
      <c r="AK91" s="1193"/>
      <c r="AL91" s="1157"/>
      <c r="AM91" s="1157"/>
      <c r="AN91" s="2284">
        <f t="shared" si="9"/>
        <v>20000000</v>
      </c>
      <c r="AO91" s="1192"/>
      <c r="AP91" s="1192"/>
      <c r="AQ91" s="1192"/>
      <c r="AR91" s="1157"/>
      <c r="AS91" s="1157"/>
      <c r="AT91" s="1157"/>
      <c r="AU91" s="1192"/>
      <c r="AV91" s="1157"/>
      <c r="AW91" s="1191"/>
      <c r="AX91" s="1191"/>
      <c r="AY91" s="1191"/>
      <c r="AZ91" s="1191"/>
      <c r="BA91" s="1155"/>
    </row>
    <row r="92" spans="1:53" ht="85.5" customHeight="1" x14ac:dyDescent="0.2">
      <c r="A92" s="3217"/>
      <c r="B92" s="771" t="s">
        <v>885</v>
      </c>
      <c r="C92" s="3176"/>
      <c r="D92" s="3176"/>
      <c r="E92" s="1198" t="s">
        <v>961</v>
      </c>
      <c r="F92" s="1217" t="s">
        <v>374</v>
      </c>
      <c r="G92" s="1217" t="s">
        <v>124</v>
      </c>
      <c r="H92" s="1217">
        <v>4</v>
      </c>
      <c r="I92" s="942">
        <v>1</v>
      </c>
      <c r="J92" s="1224" t="s">
        <v>1709</v>
      </c>
      <c r="K92" s="1197" t="s">
        <v>1695</v>
      </c>
      <c r="L92" s="1197" t="s">
        <v>1694</v>
      </c>
      <c r="M92" s="1191">
        <v>5</v>
      </c>
      <c r="N92" s="1234" t="s">
        <v>1710</v>
      </c>
      <c r="O92" s="1191" t="s">
        <v>1600</v>
      </c>
      <c r="P92" s="1191"/>
      <c r="Q92" s="1191"/>
      <c r="R92" s="1191"/>
      <c r="S92" s="1191"/>
      <c r="T92" s="1191"/>
      <c r="U92" s="1191" t="s">
        <v>0</v>
      </c>
      <c r="V92" s="1191" t="s">
        <v>0</v>
      </c>
      <c r="W92" s="1191" t="s">
        <v>0</v>
      </c>
      <c r="X92" s="1191" t="s">
        <v>0</v>
      </c>
      <c r="Y92" s="1191"/>
      <c r="Z92" s="1195"/>
      <c r="AA92" s="1210">
        <v>43951</v>
      </c>
      <c r="AB92" s="1194" t="s">
        <v>509</v>
      </c>
      <c r="AC92" s="1193"/>
      <c r="AD92" s="1193"/>
      <c r="AE92" s="1193"/>
      <c r="AF92" s="1157"/>
      <c r="AG92" s="1157"/>
      <c r="AH92" s="2284">
        <f t="shared" si="8"/>
        <v>0</v>
      </c>
      <c r="AI92" s="1193">
        <v>10000000</v>
      </c>
      <c r="AJ92" s="1193"/>
      <c r="AK92" s="1193"/>
      <c r="AL92" s="1157"/>
      <c r="AM92" s="1157"/>
      <c r="AN92" s="2284">
        <f t="shared" si="9"/>
        <v>10000000</v>
      </c>
      <c r="AO92" s="1192"/>
      <c r="AP92" s="1192"/>
      <c r="AQ92" s="1192"/>
      <c r="AR92" s="1157"/>
      <c r="AS92" s="1157"/>
      <c r="AT92" s="1157"/>
      <c r="AU92" s="1192"/>
      <c r="AV92" s="1157"/>
      <c r="AW92" s="1191"/>
      <c r="AX92" s="1191"/>
      <c r="AY92" s="1191"/>
      <c r="AZ92" s="1191"/>
      <c r="BA92" s="1155"/>
    </row>
    <row r="93" spans="1:53" ht="120.75" customHeight="1" x14ac:dyDescent="0.2">
      <c r="A93" s="3217"/>
      <c r="B93" s="771" t="s">
        <v>885</v>
      </c>
      <c r="C93" s="3176"/>
      <c r="D93" s="3177"/>
      <c r="E93" s="3218" t="s">
        <v>960</v>
      </c>
      <c r="F93" s="2617" t="s">
        <v>129</v>
      </c>
      <c r="G93" s="2617">
        <v>0</v>
      </c>
      <c r="H93" s="2608">
        <v>1</v>
      </c>
      <c r="I93" s="2614">
        <v>0.15</v>
      </c>
      <c r="J93" s="1224" t="s">
        <v>1709</v>
      </c>
      <c r="K93" s="1197" t="s">
        <v>1695</v>
      </c>
      <c r="L93" s="1197" t="s">
        <v>1694</v>
      </c>
      <c r="M93" s="1191">
        <v>6</v>
      </c>
      <c r="N93" s="1207" t="s">
        <v>1708</v>
      </c>
      <c r="O93" s="1191" t="s">
        <v>1600</v>
      </c>
      <c r="P93" s="1191"/>
      <c r="Q93" s="1191"/>
      <c r="R93" s="1191"/>
      <c r="S93" s="1191"/>
      <c r="T93" s="1191"/>
      <c r="U93" s="1191" t="s">
        <v>0</v>
      </c>
      <c r="V93" s="1191" t="s">
        <v>0</v>
      </c>
      <c r="W93" s="1191" t="s">
        <v>0</v>
      </c>
      <c r="X93" s="1191" t="s">
        <v>0</v>
      </c>
      <c r="Y93" s="1191"/>
      <c r="Z93" s="1195"/>
      <c r="AA93" s="1210">
        <v>43951</v>
      </c>
      <c r="AB93" s="1194" t="s">
        <v>509</v>
      </c>
      <c r="AC93" s="1193"/>
      <c r="AD93" s="1193"/>
      <c r="AE93" s="1193"/>
      <c r="AF93" s="1157"/>
      <c r="AG93" s="1157"/>
      <c r="AH93" s="2284">
        <f t="shared" si="8"/>
        <v>0</v>
      </c>
      <c r="AI93" s="1193">
        <v>5000000</v>
      </c>
      <c r="AJ93" s="1193"/>
      <c r="AK93" s="1193"/>
      <c r="AL93" s="1157"/>
      <c r="AM93" s="1157"/>
      <c r="AN93" s="2284">
        <f t="shared" si="9"/>
        <v>5000000</v>
      </c>
      <c r="AO93" s="1192"/>
      <c r="AP93" s="1192"/>
      <c r="AQ93" s="1192"/>
      <c r="AR93" s="1157"/>
      <c r="AS93" s="1157"/>
      <c r="AT93" s="1157"/>
      <c r="AU93" s="1192"/>
      <c r="AV93" s="1157"/>
      <c r="AW93" s="1191"/>
      <c r="AX93" s="1191"/>
      <c r="AY93" s="1191"/>
      <c r="AZ93" s="1191"/>
      <c r="BA93" s="1155"/>
    </row>
    <row r="94" spans="1:53" ht="60" customHeight="1" x14ac:dyDescent="0.2">
      <c r="A94" s="3217"/>
      <c r="B94" s="771" t="s">
        <v>885</v>
      </c>
      <c r="C94" s="3176"/>
      <c r="D94" s="936" t="s">
        <v>959</v>
      </c>
      <c r="E94" s="3222"/>
      <c r="F94" s="3176"/>
      <c r="G94" s="3176"/>
      <c r="H94" s="3176"/>
      <c r="I94" s="3179"/>
      <c r="J94" s="1224" t="s">
        <v>1707</v>
      </c>
      <c r="K94" s="1197" t="s">
        <v>1695</v>
      </c>
      <c r="L94" s="1197" t="s">
        <v>1694</v>
      </c>
      <c r="M94" s="1191"/>
      <c r="N94" s="1207" t="s">
        <v>1706</v>
      </c>
      <c r="O94" s="1191" t="s">
        <v>1600</v>
      </c>
      <c r="P94" s="1191"/>
      <c r="Q94" s="1191"/>
      <c r="R94" s="1191"/>
      <c r="S94" s="1191"/>
      <c r="T94" s="1191"/>
      <c r="U94" s="1191" t="s">
        <v>0</v>
      </c>
      <c r="V94" s="1191" t="s">
        <v>0</v>
      </c>
      <c r="W94" s="1191" t="s">
        <v>0</v>
      </c>
      <c r="X94" s="1191" t="s">
        <v>0</v>
      </c>
      <c r="Y94" s="1191"/>
      <c r="Z94" s="1195"/>
      <c r="AA94" s="1210">
        <v>43951</v>
      </c>
      <c r="AB94" s="1194" t="s">
        <v>509</v>
      </c>
      <c r="AC94" s="1193"/>
      <c r="AD94" s="1193"/>
      <c r="AE94" s="1193"/>
      <c r="AF94" s="1157"/>
      <c r="AG94" s="1157"/>
      <c r="AH94" s="2284">
        <f t="shared" si="8"/>
        <v>0</v>
      </c>
      <c r="AI94" s="1153">
        <v>30000000</v>
      </c>
      <c r="AJ94" s="1193"/>
      <c r="AK94" s="1193"/>
      <c r="AL94" s="1157"/>
      <c r="AM94" s="1157"/>
      <c r="AN94" s="2284">
        <f t="shared" si="9"/>
        <v>30000000</v>
      </c>
      <c r="AO94" s="1192"/>
      <c r="AP94" s="1192"/>
      <c r="AQ94" s="1192"/>
      <c r="AR94" s="1157"/>
      <c r="AS94" s="1157"/>
      <c r="AT94" s="1157"/>
      <c r="AU94" s="1192"/>
      <c r="AV94" s="1157"/>
      <c r="AW94" s="1191"/>
      <c r="AX94" s="1191"/>
      <c r="AY94" s="1191"/>
      <c r="AZ94" s="1191"/>
      <c r="BA94" s="1155"/>
    </row>
    <row r="95" spans="1:53" ht="92.25" customHeight="1" x14ac:dyDescent="0.2">
      <c r="A95" s="3217"/>
      <c r="B95" s="771" t="s">
        <v>885</v>
      </c>
      <c r="C95" s="3176"/>
      <c r="D95" s="952" t="s">
        <v>958</v>
      </c>
      <c r="E95" s="3219"/>
      <c r="F95" s="3177"/>
      <c r="G95" s="3177"/>
      <c r="H95" s="3177"/>
      <c r="I95" s="3180"/>
      <c r="J95" s="1207" t="s">
        <v>1705</v>
      </c>
      <c r="K95" s="1197" t="s">
        <v>1695</v>
      </c>
      <c r="L95" s="1197" t="s">
        <v>1694</v>
      </c>
      <c r="M95" s="1191">
        <v>7</v>
      </c>
      <c r="N95" s="1207" t="s">
        <v>1704</v>
      </c>
      <c r="O95" s="1191" t="s">
        <v>1600</v>
      </c>
      <c r="P95" s="1191"/>
      <c r="Q95" s="1191"/>
      <c r="R95" s="1191"/>
      <c r="S95" s="1191"/>
      <c r="T95" s="1191"/>
      <c r="U95" s="1191" t="s">
        <v>0</v>
      </c>
      <c r="V95" s="1191" t="s">
        <v>0</v>
      </c>
      <c r="W95" s="1191" t="s">
        <v>0</v>
      </c>
      <c r="X95" s="1191" t="s">
        <v>0</v>
      </c>
      <c r="Y95" s="1191"/>
      <c r="Z95" s="1195"/>
      <c r="AA95" s="1210">
        <v>43951</v>
      </c>
      <c r="AB95" s="1194" t="s">
        <v>509</v>
      </c>
      <c r="AC95" s="1193"/>
      <c r="AD95" s="1193"/>
      <c r="AE95" s="1193"/>
      <c r="AF95" s="1157"/>
      <c r="AG95" s="1157"/>
      <c r="AH95" s="2284">
        <f t="shared" si="8"/>
        <v>0</v>
      </c>
      <c r="AI95" s="1193">
        <v>30000000</v>
      </c>
      <c r="AJ95" s="1193"/>
      <c r="AK95" s="1193"/>
      <c r="AL95" s="1157"/>
      <c r="AM95" s="1157"/>
      <c r="AN95" s="2284">
        <f t="shared" si="9"/>
        <v>30000000</v>
      </c>
      <c r="AO95" s="1192"/>
      <c r="AP95" s="1192"/>
      <c r="AQ95" s="1192"/>
      <c r="AR95" s="1157"/>
      <c r="AS95" s="1157"/>
      <c r="AT95" s="1157"/>
      <c r="AU95" s="1192"/>
      <c r="AV95" s="1157"/>
      <c r="AW95" s="1191"/>
      <c r="AX95" s="1191"/>
      <c r="AY95" s="1191"/>
      <c r="AZ95" s="1191"/>
      <c r="BA95" s="1155"/>
    </row>
    <row r="96" spans="1:53" ht="96.75" customHeight="1" x14ac:dyDescent="0.2">
      <c r="A96" s="3217"/>
      <c r="B96" s="771" t="s">
        <v>885</v>
      </c>
      <c r="C96" s="3176"/>
      <c r="D96" s="2596" t="s">
        <v>957</v>
      </c>
      <c r="E96" s="1198" t="s">
        <v>956</v>
      </c>
      <c r="F96" s="928" t="s">
        <v>129</v>
      </c>
      <c r="G96" s="928">
        <v>0</v>
      </c>
      <c r="H96" s="928">
        <v>1</v>
      </c>
      <c r="I96" s="935">
        <v>0.25</v>
      </c>
      <c r="J96" s="1207" t="s">
        <v>1703</v>
      </c>
      <c r="K96" s="1197" t="s">
        <v>1659</v>
      </c>
      <c r="L96" s="1191" t="s">
        <v>1658</v>
      </c>
      <c r="M96" s="1191">
        <v>3</v>
      </c>
      <c r="N96" s="1207" t="s">
        <v>1702</v>
      </c>
      <c r="O96" s="1191" t="s">
        <v>1600</v>
      </c>
      <c r="P96" s="1191"/>
      <c r="Q96" s="1191"/>
      <c r="R96" s="1191"/>
      <c r="S96" s="1191"/>
      <c r="T96" s="1191"/>
      <c r="U96" s="1191" t="s">
        <v>0</v>
      </c>
      <c r="V96" s="1191" t="s">
        <v>0</v>
      </c>
      <c r="W96" s="1191" t="s">
        <v>0</v>
      </c>
      <c r="X96" s="1191" t="s">
        <v>0</v>
      </c>
      <c r="Y96" s="1191"/>
      <c r="Z96" s="1195"/>
      <c r="AA96" s="1210">
        <v>44033</v>
      </c>
      <c r="AB96" s="1219" t="s">
        <v>509</v>
      </c>
      <c r="AC96" s="1193"/>
      <c r="AD96" s="1193"/>
      <c r="AE96" s="1193"/>
      <c r="AF96" s="1157"/>
      <c r="AG96" s="1157"/>
      <c r="AH96" s="2284">
        <f t="shared" si="8"/>
        <v>0</v>
      </c>
      <c r="AI96" s="1193">
        <v>100000000</v>
      </c>
      <c r="AJ96" s="1193"/>
      <c r="AK96" s="1193"/>
      <c r="AL96" s="1157"/>
      <c r="AM96" s="1157"/>
      <c r="AN96" s="2284">
        <f t="shared" si="9"/>
        <v>100000000</v>
      </c>
      <c r="AO96" s="1192"/>
      <c r="AP96" s="1192"/>
      <c r="AQ96" s="1192"/>
      <c r="AR96" s="1157"/>
      <c r="AS96" s="1157"/>
      <c r="AT96" s="1157"/>
      <c r="AU96" s="1192"/>
      <c r="AV96" s="1157"/>
      <c r="AW96" s="1191"/>
      <c r="AX96" s="1191"/>
      <c r="AY96" s="1191"/>
      <c r="AZ96" s="1191"/>
      <c r="BA96" s="1155"/>
    </row>
    <row r="97" spans="1:53" ht="102" customHeight="1" x14ac:dyDescent="0.2">
      <c r="A97" s="3217"/>
      <c r="B97" s="771" t="s">
        <v>885</v>
      </c>
      <c r="C97" s="3176"/>
      <c r="D97" s="3177"/>
      <c r="E97" s="1198" t="s">
        <v>955</v>
      </c>
      <c r="F97" s="928" t="s">
        <v>129</v>
      </c>
      <c r="G97" s="928">
        <v>0</v>
      </c>
      <c r="H97" s="928">
        <v>1</v>
      </c>
      <c r="I97" s="935">
        <v>0.25</v>
      </c>
      <c r="J97" s="1207" t="s">
        <v>1701</v>
      </c>
      <c r="K97" s="1197" t="s">
        <v>1659</v>
      </c>
      <c r="L97" s="1191" t="s">
        <v>1658</v>
      </c>
      <c r="M97" s="1191">
        <v>4</v>
      </c>
      <c r="N97" s="1207" t="s">
        <v>1700</v>
      </c>
      <c r="O97" s="1191" t="s">
        <v>1600</v>
      </c>
      <c r="P97" s="1191"/>
      <c r="Q97" s="1191"/>
      <c r="R97" s="1191"/>
      <c r="S97" s="1191"/>
      <c r="T97" s="1191"/>
      <c r="U97" s="1191" t="s">
        <v>0</v>
      </c>
      <c r="V97" s="1191" t="s">
        <v>0</v>
      </c>
      <c r="W97" s="1191" t="s">
        <v>0</v>
      </c>
      <c r="X97" s="1191" t="s">
        <v>0</v>
      </c>
      <c r="Y97" s="1191"/>
      <c r="Z97" s="1195"/>
      <c r="AA97" s="1210">
        <v>44033</v>
      </c>
      <c r="AB97" s="1219" t="s">
        <v>1656</v>
      </c>
      <c r="AC97" s="1193"/>
      <c r="AD97" s="1193"/>
      <c r="AE97" s="1193"/>
      <c r="AF97" s="1157"/>
      <c r="AG97" s="1157"/>
      <c r="AH97" s="2284">
        <f t="shared" si="8"/>
        <v>0</v>
      </c>
      <c r="AI97" s="1193">
        <v>70000000</v>
      </c>
      <c r="AJ97" s="1193"/>
      <c r="AK97" s="1193"/>
      <c r="AL97" s="1157"/>
      <c r="AM97" s="1157"/>
      <c r="AN97" s="2284">
        <f t="shared" si="9"/>
        <v>70000000</v>
      </c>
      <c r="AO97" s="1192"/>
      <c r="AP97" s="1192"/>
      <c r="AQ97" s="1192"/>
      <c r="AR97" s="1157"/>
      <c r="AS97" s="1157"/>
      <c r="AT97" s="1157"/>
      <c r="AU97" s="1192"/>
      <c r="AV97" s="1157"/>
      <c r="AW97" s="1191"/>
      <c r="AX97" s="1191"/>
      <c r="AY97" s="1192">
        <v>5800000</v>
      </c>
      <c r="AZ97" s="1191"/>
      <c r="BA97" s="1155"/>
    </row>
    <row r="98" spans="1:53" ht="82.5" customHeight="1" x14ac:dyDescent="0.2">
      <c r="A98" s="3217"/>
      <c r="B98" s="771" t="s">
        <v>885</v>
      </c>
      <c r="C98" s="3176"/>
      <c r="D98" s="951" t="s">
        <v>954</v>
      </c>
      <c r="E98" s="1198" t="s">
        <v>953</v>
      </c>
      <c r="F98" s="771" t="s">
        <v>129</v>
      </c>
      <c r="G98" s="771" t="s">
        <v>124</v>
      </c>
      <c r="H98" s="928">
        <v>1</v>
      </c>
      <c r="I98" s="935">
        <v>0.2</v>
      </c>
      <c r="J98" s="1207" t="s">
        <v>1699</v>
      </c>
      <c r="K98" s="1197" t="s">
        <v>1659</v>
      </c>
      <c r="L98" s="1191" t="s">
        <v>1658</v>
      </c>
      <c r="M98" s="1191">
        <v>5</v>
      </c>
      <c r="N98" s="1207" t="s">
        <v>1698</v>
      </c>
      <c r="O98" s="1191" t="s">
        <v>1600</v>
      </c>
      <c r="P98" s="1191"/>
      <c r="Q98" s="1191"/>
      <c r="R98" s="1191"/>
      <c r="S98" s="1191"/>
      <c r="T98" s="1191"/>
      <c r="U98" s="1191" t="s">
        <v>0</v>
      </c>
      <c r="V98" s="1191" t="s">
        <v>0</v>
      </c>
      <c r="W98" s="1191" t="s">
        <v>0</v>
      </c>
      <c r="X98" s="1191" t="s">
        <v>0</v>
      </c>
      <c r="Y98" s="1191"/>
      <c r="Z98" s="1195"/>
      <c r="AA98" s="1210">
        <v>44033</v>
      </c>
      <c r="AB98" s="1219" t="s">
        <v>1656</v>
      </c>
      <c r="AC98" s="1193"/>
      <c r="AD98" s="1193"/>
      <c r="AE98" s="1193"/>
      <c r="AF98" s="1157"/>
      <c r="AG98" s="1157"/>
      <c r="AH98" s="2284">
        <f t="shared" si="8"/>
        <v>0</v>
      </c>
      <c r="AI98" s="1193">
        <v>76581782</v>
      </c>
      <c r="AJ98" s="1193"/>
      <c r="AK98" s="1193"/>
      <c r="AL98" s="1157"/>
      <c r="AM98" s="1157"/>
      <c r="AN98" s="2284">
        <f t="shared" si="9"/>
        <v>76581782</v>
      </c>
      <c r="AO98" s="1192"/>
      <c r="AP98" s="1192"/>
      <c r="AQ98" s="1192"/>
      <c r="AR98" s="1157"/>
      <c r="AS98" s="1157"/>
      <c r="AT98" s="1157"/>
      <c r="AU98" s="1192"/>
      <c r="AV98" s="1157"/>
      <c r="AW98" s="1191"/>
      <c r="AX98" s="1191"/>
      <c r="AY98" s="1191"/>
      <c r="AZ98" s="1191"/>
      <c r="BA98" s="1155"/>
    </row>
    <row r="99" spans="1:53" ht="128.25" customHeight="1" x14ac:dyDescent="0.2">
      <c r="A99" s="3217"/>
      <c r="B99" s="771" t="s">
        <v>885</v>
      </c>
      <c r="C99" s="3176"/>
      <c r="D99" s="2596" t="s">
        <v>952</v>
      </c>
      <c r="E99" s="1198" t="s">
        <v>951</v>
      </c>
      <c r="F99" s="771" t="s">
        <v>129</v>
      </c>
      <c r="G99" s="771">
        <v>0</v>
      </c>
      <c r="H99" s="928">
        <v>1</v>
      </c>
      <c r="I99" s="935">
        <v>0.25</v>
      </c>
      <c r="J99" s="1224" t="s">
        <v>1696</v>
      </c>
      <c r="K99" s="1197" t="s">
        <v>1695</v>
      </c>
      <c r="L99" s="1197" t="s">
        <v>1694</v>
      </c>
      <c r="M99" s="1191"/>
      <c r="N99" s="1207" t="s">
        <v>1697</v>
      </c>
      <c r="O99" s="1191" t="s">
        <v>1600</v>
      </c>
      <c r="P99" s="1191"/>
      <c r="Q99" s="1191"/>
      <c r="R99" s="1191"/>
      <c r="S99" s="1191"/>
      <c r="T99" s="1191"/>
      <c r="U99" s="1191" t="s">
        <v>0</v>
      </c>
      <c r="V99" s="1191" t="s">
        <v>0</v>
      </c>
      <c r="W99" s="1191" t="s">
        <v>0</v>
      </c>
      <c r="X99" s="1191" t="s">
        <v>0</v>
      </c>
      <c r="Y99" s="1191"/>
      <c r="Z99" s="1195"/>
      <c r="AA99" s="1210">
        <v>43951</v>
      </c>
      <c r="AB99" s="1194" t="s">
        <v>509</v>
      </c>
      <c r="AC99" s="1193"/>
      <c r="AD99" s="1193"/>
      <c r="AE99" s="1193"/>
      <c r="AF99" s="1157"/>
      <c r="AG99" s="1157"/>
      <c r="AH99" s="2284">
        <f t="shared" si="8"/>
        <v>0</v>
      </c>
      <c r="AI99" s="1193">
        <v>10000000</v>
      </c>
      <c r="AJ99" s="1193"/>
      <c r="AK99" s="1193"/>
      <c r="AL99" s="1157"/>
      <c r="AM99" s="1157"/>
      <c r="AN99" s="2284">
        <f t="shared" si="9"/>
        <v>10000000</v>
      </c>
      <c r="AO99" s="1192"/>
      <c r="AP99" s="1192"/>
      <c r="AQ99" s="1192"/>
      <c r="AR99" s="1157"/>
      <c r="AS99" s="1157"/>
      <c r="AT99" s="1157"/>
      <c r="AU99" s="1192"/>
      <c r="AV99" s="1157"/>
      <c r="AW99" s="1191"/>
      <c r="AX99" s="1191"/>
      <c r="AY99" s="1191"/>
      <c r="AZ99" s="1191"/>
      <c r="BA99" s="1155"/>
    </row>
    <row r="100" spans="1:53" ht="94.5" customHeight="1" x14ac:dyDescent="0.2">
      <c r="A100" s="3217"/>
      <c r="B100" s="771" t="s">
        <v>885</v>
      </c>
      <c r="C100" s="3177"/>
      <c r="D100" s="3177"/>
      <c r="E100" s="1198" t="s">
        <v>950</v>
      </c>
      <c r="F100" s="771" t="s">
        <v>577</v>
      </c>
      <c r="G100" s="771" t="s">
        <v>124</v>
      </c>
      <c r="H100" s="950">
        <v>16</v>
      </c>
      <c r="I100" s="942">
        <v>4</v>
      </c>
      <c r="J100" s="1224" t="s">
        <v>1696</v>
      </c>
      <c r="K100" s="1197" t="s">
        <v>1695</v>
      </c>
      <c r="L100" s="1197" t="s">
        <v>1694</v>
      </c>
      <c r="M100" s="1191"/>
      <c r="N100" s="1207" t="s">
        <v>1693</v>
      </c>
      <c r="O100" s="1191" t="s">
        <v>1600</v>
      </c>
      <c r="P100" s="1191"/>
      <c r="Q100" s="1191"/>
      <c r="R100" s="1191"/>
      <c r="S100" s="1191"/>
      <c r="T100" s="1191"/>
      <c r="U100" s="1191" t="s">
        <v>0</v>
      </c>
      <c r="V100" s="1191" t="s">
        <v>0</v>
      </c>
      <c r="W100" s="1191" t="s">
        <v>0</v>
      </c>
      <c r="X100" s="1191" t="s">
        <v>0</v>
      </c>
      <c r="Y100" s="1191"/>
      <c r="Z100" s="1195"/>
      <c r="AA100" s="1210">
        <v>43951</v>
      </c>
      <c r="AB100" s="1194" t="s">
        <v>509</v>
      </c>
      <c r="AC100" s="1193"/>
      <c r="AD100" s="1193"/>
      <c r="AE100" s="1193"/>
      <c r="AF100" s="1157"/>
      <c r="AG100" s="1157"/>
      <c r="AH100" s="2284">
        <f t="shared" si="8"/>
        <v>0</v>
      </c>
      <c r="AI100" s="1193">
        <v>100000000</v>
      </c>
      <c r="AJ100" s="1193"/>
      <c r="AK100" s="1193"/>
      <c r="AL100" s="1157"/>
      <c r="AM100" s="1157"/>
      <c r="AN100" s="2284">
        <f t="shared" si="9"/>
        <v>100000000</v>
      </c>
      <c r="AO100" s="1192"/>
      <c r="AP100" s="1192"/>
      <c r="AQ100" s="1192"/>
      <c r="AR100" s="1157"/>
      <c r="AS100" s="1157"/>
      <c r="AT100" s="1157"/>
      <c r="AU100" s="1192"/>
      <c r="AV100" s="1157"/>
      <c r="AW100" s="1191"/>
      <c r="AX100" s="1191"/>
      <c r="AY100" s="1191"/>
      <c r="AZ100" s="1191"/>
      <c r="BA100" s="1155"/>
    </row>
    <row r="101" spans="1:53" ht="60" customHeight="1" x14ac:dyDescent="0.2">
      <c r="A101" s="3217"/>
      <c r="B101" s="771" t="s">
        <v>885</v>
      </c>
      <c r="C101" s="2596" t="s">
        <v>949</v>
      </c>
      <c r="D101" s="769" t="s">
        <v>948</v>
      </c>
      <c r="E101" s="1218" t="s">
        <v>947</v>
      </c>
      <c r="F101" s="931" t="s">
        <v>946</v>
      </c>
      <c r="G101" s="931" t="s">
        <v>124</v>
      </c>
      <c r="H101" s="931">
        <v>5</v>
      </c>
      <c r="I101" s="942">
        <v>1</v>
      </c>
      <c r="J101" s="1207" t="s">
        <v>1692</v>
      </c>
      <c r="K101" s="1197" t="s">
        <v>1692</v>
      </c>
      <c r="L101" s="1191"/>
      <c r="M101" s="1191"/>
      <c r="N101" s="1207"/>
      <c r="O101" s="1191" t="s">
        <v>1600</v>
      </c>
      <c r="P101" s="1191"/>
      <c r="Q101" s="1191"/>
      <c r="R101" s="1191"/>
      <c r="S101" s="1191"/>
      <c r="T101" s="1191"/>
      <c r="U101" s="1191"/>
      <c r="V101" s="1191"/>
      <c r="W101" s="1191"/>
      <c r="X101" s="1191"/>
      <c r="Y101" s="1191"/>
      <c r="Z101" s="1233" t="s">
        <v>1692</v>
      </c>
      <c r="AA101" s="1194"/>
      <c r="AB101" s="1194"/>
      <c r="AC101" s="1193"/>
      <c r="AD101" s="1193"/>
      <c r="AE101" s="1193"/>
      <c r="AF101" s="1157"/>
      <c r="AG101" s="1157"/>
      <c r="AH101" s="2284">
        <f t="shared" si="8"/>
        <v>0</v>
      </c>
      <c r="AI101" s="1193"/>
      <c r="AJ101" s="1193"/>
      <c r="AK101" s="1193"/>
      <c r="AL101" s="1157"/>
      <c r="AM101" s="1157"/>
      <c r="AN101" s="2284">
        <f t="shared" si="9"/>
        <v>0</v>
      </c>
      <c r="AO101" s="1192"/>
      <c r="AP101" s="1192"/>
      <c r="AQ101" s="1192"/>
      <c r="AR101" s="1157"/>
      <c r="AS101" s="1157"/>
      <c r="AT101" s="1157"/>
      <c r="AU101" s="1192"/>
      <c r="AV101" s="1157"/>
      <c r="AW101" s="1191"/>
      <c r="AX101" s="1191"/>
      <c r="AY101" s="1191"/>
      <c r="AZ101" s="1191"/>
      <c r="BA101" s="1155"/>
    </row>
    <row r="102" spans="1:53" ht="99.75" customHeight="1" x14ac:dyDescent="0.2">
      <c r="A102" s="3217"/>
      <c r="B102" s="771" t="s">
        <v>885</v>
      </c>
      <c r="C102" s="3176"/>
      <c r="D102" s="953" t="s">
        <v>945</v>
      </c>
      <c r="E102" s="1230" t="s">
        <v>944</v>
      </c>
      <c r="F102" s="3205" t="s">
        <v>129</v>
      </c>
      <c r="G102" s="3205" t="s">
        <v>124</v>
      </c>
      <c r="H102" s="3208">
        <v>1</v>
      </c>
      <c r="I102" s="3211">
        <v>0.25</v>
      </c>
      <c r="J102" s="1224" t="s">
        <v>1691</v>
      </c>
      <c r="K102" s="1197" t="s">
        <v>1690</v>
      </c>
      <c r="L102" s="1191" t="s">
        <v>1686</v>
      </c>
      <c r="M102" s="1191"/>
      <c r="N102" s="1196" t="s">
        <v>1686</v>
      </c>
      <c r="O102" s="1191" t="s">
        <v>1600</v>
      </c>
      <c r="P102" s="1191"/>
      <c r="Q102" s="1191"/>
      <c r="R102" s="1191"/>
      <c r="S102" s="1191"/>
      <c r="T102" s="1191"/>
      <c r="U102" s="1191"/>
      <c r="V102" s="1191"/>
      <c r="W102" s="1191"/>
      <c r="X102" s="1191"/>
      <c r="Y102" s="1191"/>
      <c r="Z102" s="1195"/>
      <c r="AA102" s="1194"/>
      <c r="AB102" s="1194"/>
      <c r="AC102" s="1193"/>
      <c r="AD102" s="1193"/>
      <c r="AE102" s="1193"/>
      <c r="AF102" s="1157"/>
      <c r="AG102" s="1157"/>
      <c r="AH102" s="2284">
        <f t="shared" si="8"/>
        <v>0</v>
      </c>
      <c r="AI102" s="1193"/>
      <c r="AJ102" s="1193"/>
      <c r="AK102" s="1193"/>
      <c r="AL102" s="1157"/>
      <c r="AM102" s="1157"/>
      <c r="AN102" s="2284">
        <f t="shared" si="9"/>
        <v>0</v>
      </c>
      <c r="AO102" s="1192"/>
      <c r="AP102" s="1192"/>
      <c r="AQ102" s="1192"/>
      <c r="AR102" s="1157"/>
      <c r="AS102" s="1157"/>
      <c r="AT102" s="1157"/>
      <c r="AU102" s="1192"/>
      <c r="AV102" s="1157"/>
      <c r="AW102" s="1191"/>
      <c r="AX102" s="1191"/>
      <c r="AY102" s="1191"/>
      <c r="AZ102" s="1191"/>
      <c r="BA102" s="1155"/>
    </row>
    <row r="103" spans="1:53" ht="111.75" customHeight="1" x14ac:dyDescent="0.2">
      <c r="A103" s="3217"/>
      <c r="B103" s="771" t="s">
        <v>885</v>
      </c>
      <c r="C103" s="3176"/>
      <c r="D103" s="1231"/>
      <c r="E103" s="1232"/>
      <c r="F103" s="3207"/>
      <c r="G103" s="3207"/>
      <c r="H103" s="3210"/>
      <c r="I103" s="3213"/>
      <c r="J103" s="1224" t="s">
        <v>1691</v>
      </c>
      <c r="K103" s="1197" t="s">
        <v>1690</v>
      </c>
      <c r="L103" s="1191" t="s">
        <v>1686</v>
      </c>
      <c r="M103" s="1191"/>
      <c r="N103" s="1196" t="s">
        <v>1686</v>
      </c>
      <c r="O103" s="1191" t="s">
        <v>1600</v>
      </c>
      <c r="P103" s="1191"/>
      <c r="Q103" s="1191"/>
      <c r="R103" s="1191"/>
      <c r="S103" s="1191"/>
      <c r="T103" s="1191"/>
      <c r="U103" s="1191"/>
      <c r="V103" s="1191"/>
      <c r="W103" s="1191"/>
      <c r="X103" s="1191"/>
      <c r="Y103" s="1191"/>
      <c r="Z103" s="1195"/>
      <c r="AA103" s="1194"/>
      <c r="AB103" s="1194"/>
      <c r="AC103" s="1193"/>
      <c r="AD103" s="1193"/>
      <c r="AE103" s="1193"/>
      <c r="AF103" s="1157"/>
      <c r="AG103" s="1157"/>
      <c r="AH103" s="2284">
        <f t="shared" si="8"/>
        <v>0</v>
      </c>
      <c r="AI103" s="1193"/>
      <c r="AJ103" s="1193"/>
      <c r="AK103" s="1193"/>
      <c r="AL103" s="1157"/>
      <c r="AM103" s="1157"/>
      <c r="AN103" s="2284">
        <f t="shared" si="9"/>
        <v>0</v>
      </c>
      <c r="AO103" s="1192"/>
      <c r="AP103" s="1192"/>
      <c r="AQ103" s="1192"/>
      <c r="AR103" s="1157"/>
      <c r="AS103" s="1157"/>
      <c r="AT103" s="1157"/>
      <c r="AU103" s="1192"/>
      <c r="AV103" s="1157"/>
      <c r="AW103" s="1191"/>
      <c r="AX103" s="1191"/>
      <c r="AY103" s="1191"/>
      <c r="AZ103" s="1191"/>
      <c r="BA103" s="1155"/>
    </row>
    <row r="104" spans="1:53" ht="93" customHeight="1" x14ac:dyDescent="0.2">
      <c r="A104" s="3217"/>
      <c r="B104" s="771" t="s">
        <v>885</v>
      </c>
      <c r="C104" s="3176"/>
      <c r="D104" s="1231"/>
      <c r="E104" s="1230" t="s">
        <v>943</v>
      </c>
      <c r="F104" s="1229" t="s">
        <v>374</v>
      </c>
      <c r="G104" s="1229" t="s">
        <v>124</v>
      </c>
      <c r="H104" s="1229">
        <v>10</v>
      </c>
      <c r="I104" s="1228">
        <v>1</v>
      </c>
      <c r="J104" s="1224" t="s">
        <v>1691</v>
      </c>
      <c r="K104" s="1197" t="s">
        <v>1690</v>
      </c>
      <c r="L104" s="1191" t="s">
        <v>1686</v>
      </c>
      <c r="M104" s="1191"/>
      <c r="N104" s="1196" t="s">
        <v>1686</v>
      </c>
      <c r="O104" s="1191" t="s">
        <v>1600</v>
      </c>
      <c r="P104" s="1191"/>
      <c r="Q104" s="1191"/>
      <c r="R104" s="1191"/>
      <c r="S104" s="1191"/>
      <c r="T104" s="1191"/>
      <c r="U104" s="1191"/>
      <c r="V104" s="1191"/>
      <c r="W104" s="1191"/>
      <c r="X104" s="1191"/>
      <c r="Y104" s="1191"/>
      <c r="Z104" s="1195"/>
      <c r="AA104" s="1194"/>
      <c r="AB104" s="1194"/>
      <c r="AC104" s="1193"/>
      <c r="AD104" s="1193"/>
      <c r="AE104" s="1193"/>
      <c r="AF104" s="1157"/>
      <c r="AG104" s="1157"/>
      <c r="AH104" s="2284">
        <f t="shared" si="8"/>
        <v>0</v>
      </c>
      <c r="AI104" s="1193"/>
      <c r="AJ104" s="1193"/>
      <c r="AK104" s="1193"/>
      <c r="AL104" s="1157"/>
      <c r="AM104" s="1157"/>
      <c r="AN104" s="2284">
        <f t="shared" si="9"/>
        <v>0</v>
      </c>
      <c r="AO104" s="1192"/>
      <c r="AP104" s="1192"/>
      <c r="AQ104" s="1192"/>
      <c r="AR104" s="1157"/>
      <c r="AS104" s="1157"/>
      <c r="AT104" s="1157"/>
      <c r="AU104" s="1192"/>
      <c r="AV104" s="1157"/>
      <c r="AW104" s="1191"/>
      <c r="AX104" s="1191"/>
      <c r="AY104" s="1191"/>
      <c r="AZ104" s="1191"/>
      <c r="BA104" s="1155"/>
    </row>
    <row r="105" spans="1:53" ht="96.75" customHeight="1" x14ac:dyDescent="0.2">
      <c r="A105" s="3217"/>
      <c r="B105" s="771" t="s">
        <v>885</v>
      </c>
      <c r="C105" s="2596" t="s">
        <v>942</v>
      </c>
      <c r="D105" s="769" t="s">
        <v>941</v>
      </c>
      <c r="E105" s="3218" t="s">
        <v>940</v>
      </c>
      <c r="F105" s="2617" t="s">
        <v>939</v>
      </c>
      <c r="G105" s="2617">
        <v>3</v>
      </c>
      <c r="H105" s="2617">
        <v>12</v>
      </c>
      <c r="I105" s="2629">
        <v>3</v>
      </c>
      <c r="J105" s="3187" t="s">
        <v>1689</v>
      </c>
      <c r="K105" s="1227" t="s">
        <v>1687</v>
      </c>
      <c r="L105" s="1191" t="s">
        <v>1686</v>
      </c>
      <c r="M105" s="1191"/>
      <c r="N105" s="1196" t="s">
        <v>1686</v>
      </c>
      <c r="O105" s="1191" t="s">
        <v>1600</v>
      </c>
      <c r="P105" s="1191"/>
      <c r="Q105" s="1191"/>
      <c r="R105" s="1191"/>
      <c r="S105" s="1191"/>
      <c r="T105" s="1191"/>
      <c r="U105" s="1191"/>
      <c r="V105" s="1191"/>
      <c r="W105" s="1191"/>
      <c r="X105" s="1191"/>
      <c r="Y105" s="1191"/>
      <c r="Z105" s="1195"/>
      <c r="AA105" s="1194"/>
      <c r="AB105" s="1194"/>
      <c r="AC105" s="1193"/>
      <c r="AD105" s="1193"/>
      <c r="AE105" s="1193"/>
      <c r="AF105" s="1157"/>
      <c r="AG105" s="1157"/>
      <c r="AH105" s="2284">
        <f t="shared" si="8"/>
        <v>0</v>
      </c>
      <c r="AI105" s="3185">
        <v>18000000</v>
      </c>
      <c r="AJ105" s="1193"/>
      <c r="AK105" s="1193"/>
      <c r="AL105" s="1157"/>
      <c r="AM105" s="1157"/>
      <c r="AN105" s="2284">
        <f t="shared" si="9"/>
        <v>18000000</v>
      </c>
      <c r="AO105" s="1192"/>
      <c r="AP105" s="1192"/>
      <c r="AQ105" s="1192"/>
      <c r="AR105" s="1157"/>
      <c r="AS105" s="1157"/>
      <c r="AT105" s="1157"/>
      <c r="AU105" s="1192"/>
      <c r="AV105" s="1157"/>
      <c r="AW105" s="1191"/>
      <c r="AX105" s="1191"/>
      <c r="AY105" s="1191"/>
      <c r="AZ105" s="1191"/>
      <c r="BA105" s="1155"/>
    </row>
    <row r="106" spans="1:53" ht="90" customHeight="1" x14ac:dyDescent="0.2">
      <c r="A106" s="3217"/>
      <c r="B106" s="771" t="s">
        <v>885</v>
      </c>
      <c r="C106" s="3176"/>
      <c r="D106" s="769" t="s">
        <v>938</v>
      </c>
      <c r="E106" s="3219"/>
      <c r="F106" s="3177"/>
      <c r="G106" s="3177"/>
      <c r="H106" s="3177"/>
      <c r="I106" s="3180"/>
      <c r="J106" s="3188"/>
      <c r="K106" s="1227" t="s">
        <v>1687</v>
      </c>
      <c r="L106" s="1191" t="s">
        <v>1686</v>
      </c>
      <c r="M106" s="1191"/>
      <c r="N106" s="1196" t="s">
        <v>1686</v>
      </c>
      <c r="O106" s="1191" t="s">
        <v>1600</v>
      </c>
      <c r="P106" s="1191"/>
      <c r="Q106" s="1191"/>
      <c r="R106" s="1191"/>
      <c r="S106" s="1191"/>
      <c r="T106" s="1191"/>
      <c r="U106" s="1191"/>
      <c r="V106" s="1191"/>
      <c r="W106" s="1191"/>
      <c r="X106" s="1191"/>
      <c r="Y106" s="1191"/>
      <c r="Z106" s="1195"/>
      <c r="AA106" s="1194"/>
      <c r="AB106" s="1194"/>
      <c r="AC106" s="1193"/>
      <c r="AD106" s="1193"/>
      <c r="AE106" s="1193"/>
      <c r="AF106" s="1157"/>
      <c r="AG106" s="1157"/>
      <c r="AH106" s="2284">
        <f t="shared" si="8"/>
        <v>0</v>
      </c>
      <c r="AI106" s="3186"/>
      <c r="AJ106" s="1193"/>
      <c r="AK106" s="1193"/>
      <c r="AL106" s="1157"/>
      <c r="AM106" s="1157"/>
      <c r="AN106" s="2284">
        <f t="shared" si="9"/>
        <v>0</v>
      </c>
      <c r="AO106" s="1192"/>
      <c r="AP106" s="1192"/>
      <c r="AQ106" s="1192"/>
      <c r="AR106" s="1157"/>
      <c r="AS106" s="1157"/>
      <c r="AT106" s="1157"/>
      <c r="AU106" s="1192"/>
      <c r="AV106" s="1157"/>
      <c r="AW106" s="1191"/>
      <c r="AX106" s="1191"/>
      <c r="AY106" s="1191"/>
      <c r="AZ106" s="1191"/>
      <c r="BA106" s="1155"/>
    </row>
    <row r="107" spans="1:53" ht="104.25" customHeight="1" x14ac:dyDescent="0.2">
      <c r="A107" s="3217"/>
      <c r="B107" s="771" t="s">
        <v>885</v>
      </c>
      <c r="C107" s="3176"/>
      <c r="D107" s="2617" t="s">
        <v>937</v>
      </c>
      <c r="E107" s="1198" t="s">
        <v>936</v>
      </c>
      <c r="F107" s="771" t="s">
        <v>935</v>
      </c>
      <c r="G107" s="771">
        <v>1000</v>
      </c>
      <c r="H107" s="771">
        <v>3000</v>
      </c>
      <c r="I107" s="942">
        <v>50</v>
      </c>
      <c r="J107" s="3187" t="s">
        <v>1688</v>
      </c>
      <c r="K107" s="1197" t="s">
        <v>1687</v>
      </c>
      <c r="L107" s="1191" t="s">
        <v>1686</v>
      </c>
      <c r="M107" s="1191"/>
      <c r="N107" s="1196" t="s">
        <v>1686</v>
      </c>
      <c r="O107" s="1191" t="s">
        <v>1600</v>
      </c>
      <c r="P107" s="1191"/>
      <c r="Q107" s="1191"/>
      <c r="R107" s="1191"/>
      <c r="S107" s="1191"/>
      <c r="T107" s="1191"/>
      <c r="U107" s="1191"/>
      <c r="V107" s="1191"/>
      <c r="W107" s="1191"/>
      <c r="X107" s="1191"/>
      <c r="Y107" s="1191"/>
      <c r="Z107" s="1195"/>
      <c r="AA107" s="1194"/>
      <c r="AB107" s="1194"/>
      <c r="AC107" s="1193"/>
      <c r="AD107" s="1193"/>
      <c r="AE107" s="1193"/>
      <c r="AF107" s="1157"/>
      <c r="AG107" s="1157"/>
      <c r="AH107" s="2284">
        <f t="shared" si="8"/>
        <v>0</v>
      </c>
      <c r="AI107" s="1226">
        <v>22559400</v>
      </c>
      <c r="AJ107" s="1193"/>
      <c r="AK107" s="1193"/>
      <c r="AL107" s="1157"/>
      <c r="AM107" s="1157"/>
      <c r="AN107" s="2284">
        <f t="shared" si="9"/>
        <v>22559400</v>
      </c>
      <c r="AO107" s="1192"/>
      <c r="AP107" s="1192"/>
      <c r="AQ107" s="1192"/>
      <c r="AR107" s="1157"/>
      <c r="AS107" s="1157"/>
      <c r="AT107" s="1157"/>
      <c r="AU107" s="1192"/>
      <c r="AV107" s="1157"/>
      <c r="AW107" s="1191"/>
      <c r="AX107" s="1191"/>
      <c r="AY107" s="1191"/>
      <c r="AZ107" s="1191"/>
      <c r="BA107" s="1155"/>
    </row>
    <row r="108" spans="1:53" ht="98.25" customHeight="1" x14ac:dyDescent="0.2">
      <c r="A108" s="3217"/>
      <c r="B108" s="771" t="s">
        <v>885</v>
      </c>
      <c r="C108" s="3177"/>
      <c r="D108" s="3184"/>
      <c r="E108" s="1218" t="s">
        <v>934</v>
      </c>
      <c r="F108" s="1217" t="s">
        <v>129</v>
      </c>
      <c r="G108" s="1217">
        <v>0</v>
      </c>
      <c r="H108" s="1216">
        <v>1</v>
      </c>
      <c r="I108" s="942">
        <v>1</v>
      </c>
      <c r="J108" s="3188"/>
      <c r="K108" s="1197" t="s">
        <v>1687</v>
      </c>
      <c r="L108" s="1191" t="s">
        <v>1686</v>
      </c>
      <c r="M108" s="1191"/>
      <c r="N108" s="1196" t="s">
        <v>1686</v>
      </c>
      <c r="O108" s="1191" t="s">
        <v>1600</v>
      </c>
      <c r="P108" s="1191"/>
      <c r="Q108" s="1191"/>
      <c r="R108" s="1191"/>
      <c r="S108" s="1191"/>
      <c r="T108" s="1191"/>
      <c r="U108" s="1191"/>
      <c r="V108" s="1191"/>
      <c r="W108" s="1191"/>
      <c r="X108" s="1191"/>
      <c r="Y108" s="1191"/>
      <c r="Z108" s="1195"/>
      <c r="AA108" s="1194"/>
      <c r="AB108" s="1194"/>
      <c r="AC108" s="1193"/>
      <c r="AD108" s="1193"/>
      <c r="AE108" s="1193"/>
      <c r="AF108" s="1157"/>
      <c r="AG108" s="1157"/>
      <c r="AH108" s="2284">
        <f t="shared" si="8"/>
        <v>0</v>
      </c>
      <c r="AI108" s="1193"/>
      <c r="AJ108" s="1193"/>
      <c r="AK108" s="1193"/>
      <c r="AL108" s="1157"/>
      <c r="AM108" s="1157"/>
      <c r="AN108" s="2284">
        <f t="shared" si="9"/>
        <v>0</v>
      </c>
      <c r="AO108" s="1192"/>
      <c r="AP108" s="1192"/>
      <c r="AQ108" s="1192"/>
      <c r="AR108" s="1157"/>
      <c r="AS108" s="1157"/>
      <c r="AT108" s="1157"/>
      <c r="AU108" s="1192"/>
      <c r="AV108" s="1157"/>
      <c r="AW108" s="1191"/>
      <c r="AX108" s="1191"/>
      <c r="AY108" s="1191"/>
      <c r="AZ108" s="1191"/>
      <c r="BA108" s="1155"/>
    </row>
    <row r="109" spans="1:53" ht="97.5" customHeight="1" x14ac:dyDescent="0.2">
      <c r="A109" s="3217"/>
      <c r="B109" s="771" t="s">
        <v>885</v>
      </c>
      <c r="C109" s="2596" t="s">
        <v>933</v>
      </c>
      <c r="D109" s="769" t="s">
        <v>932</v>
      </c>
      <c r="E109" s="3218" t="s">
        <v>931</v>
      </c>
      <c r="F109" s="2617" t="s">
        <v>129</v>
      </c>
      <c r="G109" s="2617" t="s">
        <v>124</v>
      </c>
      <c r="H109" s="2608">
        <v>1</v>
      </c>
      <c r="I109" s="2614">
        <v>0.25</v>
      </c>
      <c r="J109" s="1224" t="s">
        <v>1685</v>
      </c>
      <c r="K109" s="1197" t="s">
        <v>1673</v>
      </c>
      <c r="L109" s="1197" t="s">
        <v>1672</v>
      </c>
      <c r="M109" s="1191"/>
      <c r="N109" s="1207"/>
      <c r="O109" s="1191" t="s">
        <v>1600</v>
      </c>
      <c r="P109" s="1191"/>
      <c r="Q109" s="1191"/>
      <c r="R109" s="1191"/>
      <c r="S109" s="1191"/>
      <c r="T109" s="1191"/>
      <c r="U109" s="1191" t="s">
        <v>0</v>
      </c>
      <c r="V109" s="1191" t="s">
        <v>0</v>
      </c>
      <c r="W109" s="1191" t="s">
        <v>0</v>
      </c>
      <c r="X109" s="1191" t="s">
        <v>0</v>
      </c>
      <c r="Y109" s="1191"/>
      <c r="Z109" s="1195"/>
      <c r="AA109" s="1210">
        <v>43978</v>
      </c>
      <c r="AB109" s="1194" t="s">
        <v>509</v>
      </c>
      <c r="AC109" s="1193"/>
      <c r="AD109" s="1193"/>
      <c r="AE109" s="1193"/>
      <c r="AF109" s="1157"/>
      <c r="AG109" s="1157"/>
      <c r="AH109" s="2284">
        <f t="shared" si="8"/>
        <v>0</v>
      </c>
      <c r="AI109" s="1193"/>
      <c r="AJ109" s="1193"/>
      <c r="AK109" s="1193"/>
      <c r="AL109" s="1157"/>
      <c r="AM109" s="1157"/>
      <c r="AN109" s="2284">
        <f t="shared" si="9"/>
        <v>0</v>
      </c>
      <c r="AO109" s="1192"/>
      <c r="AP109" s="1192"/>
      <c r="AQ109" s="1192"/>
      <c r="AR109" s="1157"/>
      <c r="AS109" s="1157"/>
      <c r="AT109" s="1157"/>
      <c r="AU109" s="1192"/>
      <c r="AV109" s="1157"/>
      <c r="AW109" s="1191"/>
      <c r="AX109" s="1191"/>
      <c r="AY109" s="1191"/>
      <c r="AZ109" s="1191"/>
      <c r="BA109" s="1155"/>
    </row>
    <row r="110" spans="1:53" ht="98.25" customHeight="1" x14ac:dyDescent="0.2">
      <c r="A110" s="3217"/>
      <c r="B110" s="771" t="s">
        <v>885</v>
      </c>
      <c r="C110" s="3176"/>
      <c r="D110" s="769" t="s">
        <v>930</v>
      </c>
      <c r="E110" s="3219"/>
      <c r="F110" s="3177"/>
      <c r="G110" s="3177"/>
      <c r="H110" s="3177"/>
      <c r="I110" s="3180"/>
      <c r="J110" s="1224" t="s">
        <v>1685</v>
      </c>
      <c r="K110" s="1197" t="s">
        <v>1673</v>
      </c>
      <c r="L110" s="1197" t="s">
        <v>1672</v>
      </c>
      <c r="M110" s="1191"/>
      <c r="N110" s="1207" t="s">
        <v>1684</v>
      </c>
      <c r="O110" s="1191" t="s">
        <v>1600</v>
      </c>
      <c r="P110" s="1191"/>
      <c r="Q110" s="1191"/>
      <c r="R110" s="1191"/>
      <c r="S110" s="1191"/>
      <c r="T110" s="1191"/>
      <c r="U110" s="1191" t="s">
        <v>0</v>
      </c>
      <c r="V110" s="1191" t="s">
        <v>0</v>
      </c>
      <c r="W110" s="1191" t="s">
        <v>0</v>
      </c>
      <c r="X110" s="1191" t="s">
        <v>0</v>
      </c>
      <c r="Y110" s="1191"/>
      <c r="Z110" s="1195"/>
      <c r="AA110" s="1210">
        <v>43978</v>
      </c>
      <c r="AB110" s="1194" t="s">
        <v>509</v>
      </c>
      <c r="AC110" s="1193"/>
      <c r="AD110" s="1193"/>
      <c r="AE110" s="1193"/>
      <c r="AF110" s="1157"/>
      <c r="AG110" s="1157"/>
      <c r="AH110" s="2284">
        <f t="shared" si="8"/>
        <v>0</v>
      </c>
      <c r="AI110" s="1193">
        <v>30000000</v>
      </c>
      <c r="AJ110" s="1193"/>
      <c r="AK110" s="1193"/>
      <c r="AL110" s="1157"/>
      <c r="AM110" s="1157"/>
      <c r="AN110" s="2284">
        <f t="shared" si="9"/>
        <v>30000000</v>
      </c>
      <c r="AO110" s="1192"/>
      <c r="AP110" s="1192"/>
      <c r="AQ110" s="1192"/>
      <c r="AR110" s="1157"/>
      <c r="AS110" s="1157"/>
      <c r="AT110" s="1157"/>
      <c r="AU110" s="1192"/>
      <c r="AV110" s="1157"/>
      <c r="AW110" s="1191"/>
      <c r="AX110" s="1191"/>
      <c r="AY110" s="1191"/>
      <c r="AZ110" s="1191"/>
      <c r="BA110" s="1155"/>
    </row>
    <row r="111" spans="1:53" ht="97.5" customHeight="1" x14ac:dyDescent="0.2">
      <c r="A111" s="3217"/>
      <c r="B111" s="771" t="s">
        <v>885</v>
      </c>
      <c r="C111" s="3176"/>
      <c r="D111" s="2617" t="s">
        <v>929</v>
      </c>
      <c r="E111" s="3245" t="s">
        <v>928</v>
      </c>
      <c r="F111" s="3233" t="s">
        <v>927</v>
      </c>
      <c r="G111" s="3233" t="s">
        <v>124</v>
      </c>
      <c r="H111" s="3233">
        <v>1200</v>
      </c>
      <c r="I111" s="3271">
        <v>300</v>
      </c>
      <c r="J111" s="1207" t="s">
        <v>1680</v>
      </c>
      <c r="K111" s="1197" t="s">
        <v>1673</v>
      </c>
      <c r="L111" s="1197" t="s">
        <v>1672</v>
      </c>
      <c r="M111" s="1191"/>
      <c r="N111" s="1207" t="s">
        <v>1683</v>
      </c>
      <c r="O111" s="1191" t="s">
        <v>1600</v>
      </c>
      <c r="P111" s="1191"/>
      <c r="Q111" s="1191"/>
      <c r="R111" s="1191"/>
      <c r="S111" s="1191"/>
      <c r="T111" s="1191"/>
      <c r="U111" s="1191" t="s">
        <v>0</v>
      </c>
      <c r="V111" s="1191" t="s">
        <v>0</v>
      </c>
      <c r="W111" s="1191" t="s">
        <v>0</v>
      </c>
      <c r="X111" s="1191" t="s">
        <v>0</v>
      </c>
      <c r="Y111" s="1191"/>
      <c r="Z111" s="1195"/>
      <c r="AA111" s="1210">
        <v>43978</v>
      </c>
      <c r="AB111" s="1194" t="s">
        <v>509</v>
      </c>
      <c r="AC111" s="1193"/>
      <c r="AD111" s="1193"/>
      <c r="AE111" s="1193"/>
      <c r="AF111" s="1157"/>
      <c r="AG111" s="1157"/>
      <c r="AH111" s="2284">
        <f t="shared" si="8"/>
        <v>0</v>
      </c>
      <c r="AI111" s="1193">
        <v>7000000</v>
      </c>
      <c r="AJ111" s="1193"/>
      <c r="AK111" s="1193"/>
      <c r="AL111" s="1157"/>
      <c r="AM111" s="1157"/>
      <c r="AN111" s="2284">
        <f t="shared" si="9"/>
        <v>7000000</v>
      </c>
      <c r="AO111" s="1192"/>
      <c r="AP111" s="1192"/>
      <c r="AQ111" s="1192"/>
      <c r="AR111" s="1157"/>
      <c r="AS111" s="1157"/>
      <c r="AT111" s="1157"/>
      <c r="AU111" s="1192"/>
      <c r="AV111" s="1157"/>
      <c r="AW111" s="1191"/>
      <c r="AX111" s="1191"/>
      <c r="AY111" s="1191"/>
      <c r="AZ111" s="1191"/>
      <c r="BA111" s="1155"/>
    </row>
    <row r="112" spans="1:53" ht="97.5" customHeight="1" x14ac:dyDescent="0.2">
      <c r="A112" s="3217"/>
      <c r="B112" s="771" t="s">
        <v>885</v>
      </c>
      <c r="C112" s="3176"/>
      <c r="D112" s="3201"/>
      <c r="E112" s="3248"/>
      <c r="F112" s="3269"/>
      <c r="G112" s="3269"/>
      <c r="H112" s="3269"/>
      <c r="I112" s="3272"/>
      <c r="J112" s="1207" t="s">
        <v>1680</v>
      </c>
      <c r="K112" s="1197" t="s">
        <v>1673</v>
      </c>
      <c r="L112" s="1197" t="s">
        <v>1672</v>
      </c>
      <c r="M112" s="1191"/>
      <c r="N112" s="1207" t="s">
        <v>1682</v>
      </c>
      <c r="O112" s="1191" t="s">
        <v>1600</v>
      </c>
      <c r="P112" s="1191"/>
      <c r="Q112" s="1191"/>
      <c r="R112" s="1191"/>
      <c r="S112" s="1191"/>
      <c r="T112" s="1191"/>
      <c r="U112" s="1191" t="s">
        <v>0</v>
      </c>
      <c r="V112" s="1191" t="s">
        <v>0</v>
      </c>
      <c r="W112" s="1191" t="s">
        <v>0</v>
      </c>
      <c r="X112" s="1191" t="s">
        <v>0</v>
      </c>
      <c r="Y112" s="1191"/>
      <c r="Z112" s="1195"/>
      <c r="AA112" s="1210">
        <v>43978</v>
      </c>
      <c r="AB112" s="1194" t="s">
        <v>509</v>
      </c>
      <c r="AC112" s="1193"/>
      <c r="AD112" s="1193"/>
      <c r="AE112" s="1193"/>
      <c r="AF112" s="1157"/>
      <c r="AG112" s="1157"/>
      <c r="AH112" s="2284">
        <f t="shared" si="8"/>
        <v>0</v>
      </c>
      <c r="AI112" s="1193">
        <v>4000000</v>
      </c>
      <c r="AJ112" s="1193"/>
      <c r="AK112" s="1193"/>
      <c r="AL112" s="1157"/>
      <c r="AM112" s="1157"/>
      <c r="AN112" s="2284">
        <f t="shared" si="9"/>
        <v>4000000</v>
      </c>
      <c r="AO112" s="1192"/>
      <c r="AP112" s="1192"/>
      <c r="AQ112" s="1192"/>
      <c r="AR112" s="1157"/>
      <c r="AS112" s="1157"/>
      <c r="AT112" s="1157"/>
      <c r="AU112" s="1192"/>
      <c r="AV112" s="1157"/>
      <c r="AW112" s="1191"/>
      <c r="AX112" s="1191"/>
      <c r="AY112" s="1191"/>
      <c r="AZ112" s="1191"/>
      <c r="BA112" s="1155"/>
    </row>
    <row r="113" spans="1:53" ht="113.25" customHeight="1" x14ac:dyDescent="0.2">
      <c r="A113" s="3217"/>
      <c r="B113" s="771" t="s">
        <v>885</v>
      </c>
      <c r="C113" s="3176"/>
      <c r="D113" s="3201"/>
      <c r="E113" s="3248"/>
      <c r="F113" s="3269"/>
      <c r="G113" s="3269"/>
      <c r="H113" s="3269"/>
      <c r="I113" s="3272"/>
      <c r="J113" s="1207" t="s">
        <v>1680</v>
      </c>
      <c r="K113" s="1197" t="s">
        <v>1673</v>
      </c>
      <c r="L113" s="1197" t="s">
        <v>1672</v>
      </c>
      <c r="M113" s="1191"/>
      <c r="N113" s="1207" t="s">
        <v>1681</v>
      </c>
      <c r="O113" s="1191" t="s">
        <v>1600</v>
      </c>
      <c r="P113" s="1191"/>
      <c r="Q113" s="1191"/>
      <c r="R113" s="1191"/>
      <c r="S113" s="1191"/>
      <c r="T113" s="1191"/>
      <c r="U113" s="1191" t="s">
        <v>0</v>
      </c>
      <c r="V113" s="1191" t="s">
        <v>0</v>
      </c>
      <c r="W113" s="1191" t="s">
        <v>0</v>
      </c>
      <c r="X113" s="1191" t="s">
        <v>0</v>
      </c>
      <c r="Y113" s="1191"/>
      <c r="Z113" s="1195"/>
      <c r="AA113" s="1210">
        <v>43978</v>
      </c>
      <c r="AB113" s="1194" t="s">
        <v>509</v>
      </c>
      <c r="AC113" s="1193"/>
      <c r="AD113" s="1193"/>
      <c r="AE113" s="1193"/>
      <c r="AF113" s="1157"/>
      <c r="AG113" s="1157"/>
      <c r="AH113" s="2284">
        <f t="shared" si="8"/>
        <v>0</v>
      </c>
      <c r="AI113" s="1193">
        <v>5000000</v>
      </c>
      <c r="AJ113" s="1193"/>
      <c r="AK113" s="1193"/>
      <c r="AL113" s="1157"/>
      <c r="AM113" s="1157"/>
      <c r="AN113" s="2284">
        <f t="shared" si="9"/>
        <v>5000000</v>
      </c>
      <c r="AO113" s="1192"/>
      <c r="AP113" s="1192"/>
      <c r="AQ113" s="1192"/>
      <c r="AR113" s="1157"/>
      <c r="AS113" s="1157"/>
      <c r="AT113" s="1157"/>
      <c r="AU113" s="1192"/>
      <c r="AV113" s="1157"/>
      <c r="AW113" s="1191"/>
      <c r="AX113" s="1191"/>
      <c r="AY113" s="1191"/>
      <c r="AZ113" s="1191"/>
      <c r="BA113" s="1155"/>
    </row>
    <row r="114" spans="1:53" ht="100.5" customHeight="1" x14ac:dyDescent="0.2">
      <c r="A114" s="3217"/>
      <c r="B114" s="771" t="s">
        <v>885</v>
      </c>
      <c r="C114" s="3176"/>
      <c r="D114" s="3184"/>
      <c r="E114" s="3249"/>
      <c r="F114" s="3270"/>
      <c r="G114" s="3270"/>
      <c r="H114" s="3270"/>
      <c r="I114" s="3273"/>
      <c r="J114" s="1207" t="s">
        <v>1680</v>
      </c>
      <c r="K114" s="1197" t="s">
        <v>1673</v>
      </c>
      <c r="L114" s="1197" t="s">
        <v>1672</v>
      </c>
      <c r="M114" s="1191"/>
      <c r="N114" s="1207" t="s">
        <v>1679</v>
      </c>
      <c r="O114" s="1191" t="s">
        <v>1600</v>
      </c>
      <c r="P114" s="1191"/>
      <c r="Q114" s="1191"/>
      <c r="R114" s="1191"/>
      <c r="S114" s="1191"/>
      <c r="T114" s="1191"/>
      <c r="U114" s="1191" t="s">
        <v>0</v>
      </c>
      <c r="V114" s="1191" t="s">
        <v>0</v>
      </c>
      <c r="W114" s="1191" t="s">
        <v>0</v>
      </c>
      <c r="X114" s="1191" t="s">
        <v>0</v>
      </c>
      <c r="Y114" s="1191"/>
      <c r="Z114" s="1195"/>
      <c r="AA114" s="1210">
        <v>43978</v>
      </c>
      <c r="AB114" s="1194" t="s">
        <v>509</v>
      </c>
      <c r="AC114" s="1193"/>
      <c r="AD114" s="1193"/>
      <c r="AE114" s="1193"/>
      <c r="AF114" s="1157"/>
      <c r="AG114" s="1157"/>
      <c r="AH114" s="2284">
        <f t="shared" si="8"/>
        <v>0</v>
      </c>
      <c r="AI114" s="1193">
        <v>4000000</v>
      </c>
      <c r="AJ114" s="1193"/>
      <c r="AK114" s="1193"/>
      <c r="AL114" s="1157"/>
      <c r="AM114" s="1157"/>
      <c r="AN114" s="2284">
        <f t="shared" si="9"/>
        <v>4000000</v>
      </c>
      <c r="AO114" s="1192"/>
      <c r="AP114" s="1192"/>
      <c r="AQ114" s="1192"/>
      <c r="AR114" s="1157"/>
      <c r="AS114" s="1157"/>
      <c r="AT114" s="1157"/>
      <c r="AU114" s="1192"/>
      <c r="AV114" s="1157"/>
      <c r="AW114" s="1191"/>
      <c r="AX114" s="1191"/>
      <c r="AY114" s="1191"/>
      <c r="AZ114" s="1191"/>
      <c r="BA114" s="1155"/>
    </row>
    <row r="115" spans="1:53" ht="96.75" customHeight="1" x14ac:dyDescent="0.2">
      <c r="A115" s="3217"/>
      <c r="B115" s="771" t="s">
        <v>885</v>
      </c>
      <c r="C115" s="3176"/>
      <c r="D115" s="769" t="s">
        <v>926</v>
      </c>
      <c r="E115" s="1199" t="s">
        <v>925</v>
      </c>
      <c r="F115" s="931" t="s">
        <v>924</v>
      </c>
      <c r="G115" s="931">
        <v>0</v>
      </c>
      <c r="H115" s="931">
        <v>6</v>
      </c>
      <c r="I115" s="942">
        <v>1</v>
      </c>
      <c r="J115" s="1224" t="s">
        <v>1678</v>
      </c>
      <c r="K115" s="1197" t="s">
        <v>1673</v>
      </c>
      <c r="L115" s="1197" t="s">
        <v>1672</v>
      </c>
      <c r="M115" s="1191"/>
      <c r="N115" s="1207" t="s">
        <v>1677</v>
      </c>
      <c r="O115" s="1191" t="s">
        <v>1600</v>
      </c>
      <c r="P115" s="1191"/>
      <c r="Q115" s="1191"/>
      <c r="R115" s="1191"/>
      <c r="S115" s="1191"/>
      <c r="T115" s="1191"/>
      <c r="U115" s="1191" t="s">
        <v>0</v>
      </c>
      <c r="V115" s="1191" t="s">
        <v>0</v>
      </c>
      <c r="W115" s="1191" t="s">
        <v>0</v>
      </c>
      <c r="X115" s="1191" t="s">
        <v>0</v>
      </c>
      <c r="Y115" s="1191"/>
      <c r="Z115" s="1195"/>
      <c r="AA115" s="1210">
        <v>43978</v>
      </c>
      <c r="AB115" s="1194" t="s">
        <v>509</v>
      </c>
      <c r="AC115" s="1193"/>
      <c r="AD115" s="1193"/>
      <c r="AE115" s="1193"/>
      <c r="AF115" s="1157"/>
      <c r="AG115" s="1157"/>
      <c r="AH115" s="2284">
        <f t="shared" si="8"/>
        <v>0</v>
      </c>
      <c r="AI115" s="1193">
        <v>15000000</v>
      </c>
      <c r="AJ115" s="1193"/>
      <c r="AK115" s="1193"/>
      <c r="AL115" s="1157"/>
      <c r="AM115" s="1157"/>
      <c r="AN115" s="2284">
        <f t="shared" si="9"/>
        <v>15000000</v>
      </c>
      <c r="AO115" s="1192"/>
      <c r="AP115" s="1192"/>
      <c r="AQ115" s="1192"/>
      <c r="AR115" s="1157"/>
      <c r="AS115" s="1157"/>
      <c r="AT115" s="1157"/>
      <c r="AU115" s="1192"/>
      <c r="AV115" s="1157"/>
      <c r="AW115" s="1191"/>
      <c r="AX115" s="1191"/>
      <c r="AY115" s="1191"/>
      <c r="AZ115" s="1191"/>
      <c r="BA115" s="1155"/>
    </row>
    <row r="116" spans="1:53" ht="92.25" customHeight="1" x14ac:dyDescent="0.2">
      <c r="A116" s="3217"/>
      <c r="B116" s="771" t="s">
        <v>885</v>
      </c>
      <c r="C116" s="3176"/>
      <c r="D116" s="769" t="s">
        <v>923</v>
      </c>
      <c r="E116" s="1218" t="s">
        <v>922</v>
      </c>
      <c r="F116" s="1217" t="s">
        <v>129</v>
      </c>
      <c r="G116" s="1217">
        <v>0</v>
      </c>
      <c r="H116" s="1216">
        <v>0.5</v>
      </c>
      <c r="I116" s="935">
        <v>0.1</v>
      </c>
      <c r="J116" s="1224" t="s">
        <v>1674</v>
      </c>
      <c r="K116" s="1197" t="s">
        <v>1673</v>
      </c>
      <c r="L116" s="1197" t="s">
        <v>1672</v>
      </c>
      <c r="M116" s="1191"/>
      <c r="N116" s="1207" t="s">
        <v>1671</v>
      </c>
      <c r="O116" s="1191" t="s">
        <v>1600</v>
      </c>
      <c r="P116" s="1191"/>
      <c r="Q116" s="1191"/>
      <c r="R116" s="1191"/>
      <c r="S116" s="1191"/>
      <c r="T116" s="1191"/>
      <c r="U116" s="1191" t="s">
        <v>0</v>
      </c>
      <c r="V116" s="1191" t="s">
        <v>0</v>
      </c>
      <c r="W116" s="1191" t="s">
        <v>0</v>
      </c>
      <c r="X116" s="1191" t="s">
        <v>0</v>
      </c>
      <c r="Y116" s="1191"/>
      <c r="Z116" s="1195"/>
      <c r="AA116" s="1210">
        <v>43978</v>
      </c>
      <c r="AB116" s="1194" t="s">
        <v>509</v>
      </c>
      <c r="AC116" s="1193"/>
      <c r="AD116" s="1193"/>
      <c r="AE116" s="1193"/>
      <c r="AF116" s="1157"/>
      <c r="AG116" s="1157"/>
      <c r="AH116" s="2284">
        <f t="shared" si="8"/>
        <v>0</v>
      </c>
      <c r="AI116" s="1193">
        <v>7500000</v>
      </c>
      <c r="AJ116" s="1193"/>
      <c r="AK116" s="1193"/>
      <c r="AL116" s="1157"/>
      <c r="AM116" s="1157"/>
      <c r="AN116" s="2284">
        <f t="shared" si="9"/>
        <v>7500000</v>
      </c>
      <c r="AO116" s="1192"/>
      <c r="AP116" s="1192"/>
      <c r="AQ116" s="1192"/>
      <c r="AR116" s="1157"/>
      <c r="AS116" s="1157"/>
      <c r="AT116" s="1157"/>
      <c r="AU116" s="1192"/>
      <c r="AV116" s="1157"/>
      <c r="AW116" s="1191"/>
      <c r="AX116" s="1191"/>
      <c r="AY116" s="1191"/>
      <c r="AZ116" s="1191"/>
      <c r="BA116" s="1155"/>
    </row>
    <row r="117" spans="1:53" ht="90.75" customHeight="1" x14ac:dyDescent="0.2">
      <c r="A117" s="3217"/>
      <c r="B117" s="771" t="s">
        <v>885</v>
      </c>
      <c r="C117" s="3176"/>
      <c r="D117" s="769" t="s">
        <v>921</v>
      </c>
      <c r="E117" s="1199" t="s">
        <v>920</v>
      </c>
      <c r="F117" s="931" t="s">
        <v>919</v>
      </c>
      <c r="G117" s="931">
        <v>0</v>
      </c>
      <c r="H117" s="931">
        <v>8</v>
      </c>
      <c r="I117" s="942">
        <v>1</v>
      </c>
      <c r="J117" s="1224" t="s">
        <v>1674</v>
      </c>
      <c r="K117" s="1197" t="s">
        <v>1673</v>
      </c>
      <c r="L117" s="1197" t="s">
        <v>1672</v>
      </c>
      <c r="M117" s="1191"/>
      <c r="N117" s="1207" t="s">
        <v>1676</v>
      </c>
      <c r="O117" s="1191" t="s">
        <v>1600</v>
      </c>
      <c r="P117" s="1191"/>
      <c r="Q117" s="1191"/>
      <c r="R117" s="1191"/>
      <c r="S117" s="1191"/>
      <c r="T117" s="1191"/>
      <c r="U117" s="1191" t="s">
        <v>0</v>
      </c>
      <c r="V117" s="1191" t="s">
        <v>0</v>
      </c>
      <c r="W117" s="1191" t="s">
        <v>0</v>
      </c>
      <c r="X117" s="1191" t="s">
        <v>0</v>
      </c>
      <c r="Y117" s="1191"/>
      <c r="Z117" s="1225" t="s">
        <v>1675</v>
      </c>
      <c r="AA117" s="1210">
        <v>43978</v>
      </c>
      <c r="AB117" s="1194" t="s">
        <v>509</v>
      </c>
      <c r="AC117" s="1193"/>
      <c r="AD117" s="1193"/>
      <c r="AE117" s="1193"/>
      <c r="AF117" s="1157"/>
      <c r="AG117" s="1157"/>
      <c r="AH117" s="2284">
        <f t="shared" si="8"/>
        <v>0</v>
      </c>
      <c r="AI117" s="1193">
        <v>0</v>
      </c>
      <c r="AJ117" s="1193"/>
      <c r="AK117" s="1193"/>
      <c r="AL117" s="1157"/>
      <c r="AM117" s="1157"/>
      <c r="AN117" s="2284">
        <f t="shared" si="9"/>
        <v>0</v>
      </c>
      <c r="AO117" s="1192"/>
      <c r="AP117" s="1192"/>
      <c r="AQ117" s="1192"/>
      <c r="AR117" s="1157"/>
      <c r="AS117" s="1157"/>
      <c r="AT117" s="1157"/>
      <c r="AU117" s="1192"/>
      <c r="AV117" s="1157"/>
      <c r="AW117" s="1191"/>
      <c r="AX117" s="1191"/>
      <c r="AY117" s="1191"/>
      <c r="AZ117" s="1191"/>
      <c r="BA117" s="1155"/>
    </row>
    <row r="118" spans="1:53" ht="96.75" customHeight="1" x14ac:dyDescent="0.2">
      <c r="A118" s="3217"/>
      <c r="B118" s="771" t="s">
        <v>885</v>
      </c>
      <c r="C118" s="3177"/>
      <c r="D118" s="769" t="s">
        <v>918</v>
      </c>
      <c r="E118" s="1218" t="s">
        <v>917</v>
      </c>
      <c r="F118" s="1217" t="s">
        <v>129</v>
      </c>
      <c r="G118" s="1217">
        <v>0</v>
      </c>
      <c r="H118" s="1216">
        <v>0.4</v>
      </c>
      <c r="I118" s="935">
        <v>0.1</v>
      </c>
      <c r="J118" s="1224" t="s">
        <v>1674</v>
      </c>
      <c r="K118" s="1197" t="s">
        <v>1673</v>
      </c>
      <c r="L118" s="1197" t="s">
        <v>1672</v>
      </c>
      <c r="M118" s="1191"/>
      <c r="N118" s="1207" t="s">
        <v>1671</v>
      </c>
      <c r="O118" s="1191" t="s">
        <v>1600</v>
      </c>
      <c r="P118" s="1191"/>
      <c r="Q118" s="1191"/>
      <c r="R118" s="1191"/>
      <c r="S118" s="1191"/>
      <c r="T118" s="1191"/>
      <c r="U118" s="1191" t="s">
        <v>0</v>
      </c>
      <c r="V118" s="1191" t="s">
        <v>0</v>
      </c>
      <c r="W118" s="1191" t="s">
        <v>0</v>
      </c>
      <c r="X118" s="1191" t="s">
        <v>0</v>
      </c>
      <c r="Y118" s="1191"/>
      <c r="Z118" s="1195"/>
      <c r="AA118" s="1210">
        <v>43978</v>
      </c>
      <c r="AB118" s="1194" t="s">
        <v>509</v>
      </c>
      <c r="AC118" s="1193"/>
      <c r="AD118" s="1193"/>
      <c r="AE118" s="1193"/>
      <c r="AF118" s="1157"/>
      <c r="AG118" s="1157"/>
      <c r="AH118" s="2284">
        <f t="shared" si="8"/>
        <v>0</v>
      </c>
      <c r="AI118" s="1193">
        <v>7500000</v>
      </c>
      <c r="AJ118" s="1193"/>
      <c r="AK118" s="1193"/>
      <c r="AL118" s="1157"/>
      <c r="AM118" s="1157"/>
      <c r="AN118" s="2284">
        <f t="shared" si="9"/>
        <v>7500000</v>
      </c>
      <c r="AO118" s="1192"/>
      <c r="AP118" s="1192"/>
      <c r="AQ118" s="1192"/>
      <c r="AR118" s="1157"/>
      <c r="AS118" s="1157"/>
      <c r="AT118" s="1157"/>
      <c r="AU118" s="1192"/>
      <c r="AV118" s="1157"/>
      <c r="AW118" s="1191"/>
      <c r="AX118" s="1191"/>
      <c r="AY118" s="1191"/>
      <c r="AZ118" s="1191"/>
      <c r="BA118" s="1155"/>
    </row>
    <row r="119" spans="1:53" ht="79.5" customHeight="1" x14ac:dyDescent="0.2">
      <c r="A119" s="3217"/>
      <c r="B119" s="771" t="s">
        <v>885</v>
      </c>
      <c r="C119" s="2617" t="s">
        <v>916</v>
      </c>
      <c r="D119" s="2741" t="s">
        <v>915</v>
      </c>
      <c r="E119" s="3245" t="s">
        <v>914</v>
      </c>
      <c r="F119" s="3205" t="s">
        <v>634</v>
      </c>
      <c r="G119" s="3205">
        <v>0</v>
      </c>
      <c r="H119" s="3208">
        <v>0.8</v>
      </c>
      <c r="I119" s="3214">
        <v>0.8</v>
      </c>
      <c r="J119" s="3305" t="s">
        <v>1662</v>
      </c>
      <c r="K119" s="1197" t="s">
        <v>1655</v>
      </c>
      <c r="L119" s="1197" t="s">
        <v>1654</v>
      </c>
      <c r="M119" s="1191"/>
      <c r="N119" s="1207" t="s">
        <v>1667</v>
      </c>
      <c r="O119" s="1191" t="s">
        <v>1600</v>
      </c>
      <c r="P119" s="1191"/>
      <c r="Q119" s="1191"/>
      <c r="R119" s="1191"/>
      <c r="S119" s="1191"/>
      <c r="T119" s="1191"/>
      <c r="U119" s="1191" t="s">
        <v>0</v>
      </c>
      <c r="V119" s="1191" t="s">
        <v>0</v>
      </c>
      <c r="W119" s="1191" t="s">
        <v>0</v>
      </c>
      <c r="X119" s="1191" t="s">
        <v>0</v>
      </c>
      <c r="Y119" s="1191"/>
      <c r="Z119" s="1195"/>
      <c r="AA119" s="1210">
        <v>44018</v>
      </c>
      <c r="AB119" s="1194" t="s">
        <v>1608</v>
      </c>
      <c r="AC119" s="1193"/>
      <c r="AD119" s="1193"/>
      <c r="AE119" s="1193"/>
      <c r="AF119" s="1157"/>
      <c r="AG119" s="1157"/>
      <c r="AH119" s="2284">
        <f t="shared" si="8"/>
        <v>0</v>
      </c>
      <c r="AI119" s="1193">
        <v>100000000</v>
      </c>
      <c r="AJ119" s="1193"/>
      <c r="AK119" s="1193"/>
      <c r="AL119" s="1157"/>
      <c r="AM119" s="1157"/>
      <c r="AN119" s="2284">
        <f t="shared" si="9"/>
        <v>100000000</v>
      </c>
      <c r="AO119" s="1192"/>
      <c r="AP119" s="1192"/>
      <c r="AQ119" s="1192"/>
      <c r="AR119" s="1157"/>
      <c r="AS119" s="1157"/>
      <c r="AT119" s="1157"/>
      <c r="AU119" s="1192"/>
      <c r="AV119" s="1157"/>
      <c r="AW119" s="1191"/>
      <c r="AX119" s="1192">
        <v>50000000</v>
      </c>
      <c r="AY119" s="1191"/>
      <c r="AZ119" s="1191"/>
      <c r="BA119" s="1155"/>
    </row>
    <row r="120" spans="1:53" ht="90.75" hidden="1" customHeight="1" x14ac:dyDescent="0.2">
      <c r="A120" s="3217"/>
      <c r="B120" s="771"/>
      <c r="C120" s="3201"/>
      <c r="D120" s="2741"/>
      <c r="E120" s="3246"/>
      <c r="F120" s="3235"/>
      <c r="G120" s="3235"/>
      <c r="H120" s="3311"/>
      <c r="I120" s="3216"/>
      <c r="J120" s="3306"/>
      <c r="K120" s="1197" t="s">
        <v>1655</v>
      </c>
      <c r="L120" s="1167" t="s">
        <v>1654</v>
      </c>
      <c r="M120" s="809"/>
      <c r="N120" s="1222" t="s">
        <v>1670</v>
      </c>
      <c r="O120" s="809" t="s">
        <v>1600</v>
      </c>
      <c r="P120" s="809"/>
      <c r="Q120" s="809"/>
      <c r="R120" s="809"/>
      <c r="S120" s="809"/>
      <c r="T120" s="809"/>
      <c r="U120" s="809"/>
      <c r="V120" s="809" t="s">
        <v>0</v>
      </c>
      <c r="W120" s="809"/>
      <c r="X120" s="809"/>
      <c r="Y120" s="809"/>
      <c r="Z120" s="1157"/>
      <c r="AA120" s="1210">
        <v>44018</v>
      </c>
      <c r="AB120" s="1194" t="s">
        <v>1608</v>
      </c>
      <c r="AC120" s="1193"/>
      <c r="AD120" s="1193"/>
      <c r="AE120" s="1193"/>
      <c r="AF120" s="1157"/>
      <c r="AG120" s="1157"/>
      <c r="AH120" s="1157"/>
      <c r="AI120" s="1193">
        <v>30000000</v>
      </c>
      <c r="AJ120" s="1193"/>
      <c r="AK120" s="1193"/>
      <c r="AL120" s="1157"/>
      <c r="AM120" s="1157"/>
      <c r="AN120" s="1157"/>
      <c r="AO120" s="1221"/>
      <c r="AP120" s="1221"/>
      <c r="AQ120" s="1221"/>
      <c r="AR120" s="1157"/>
      <c r="AS120" s="1157"/>
      <c r="AT120" s="1157"/>
      <c r="AU120" s="1221"/>
      <c r="AV120" s="1157"/>
      <c r="AW120" s="809"/>
      <c r="AX120" s="1223">
        <v>0</v>
      </c>
      <c r="AY120" s="809"/>
      <c r="AZ120" s="809"/>
      <c r="BA120" s="1155"/>
    </row>
    <row r="121" spans="1:53" ht="87.75" customHeight="1" x14ac:dyDescent="0.2">
      <c r="A121" s="3217"/>
      <c r="B121" s="771" t="s">
        <v>885</v>
      </c>
      <c r="C121" s="3201"/>
      <c r="D121" s="3176"/>
      <c r="E121" s="1199" t="s">
        <v>913</v>
      </c>
      <c r="F121" s="931" t="s">
        <v>129</v>
      </c>
      <c r="G121" s="931">
        <v>0</v>
      </c>
      <c r="H121" s="934">
        <v>1</v>
      </c>
      <c r="I121" s="935">
        <v>0.1</v>
      </c>
      <c r="J121" s="1220" t="s">
        <v>1662</v>
      </c>
      <c r="K121" s="1197" t="s">
        <v>1655</v>
      </c>
      <c r="L121" s="1197" t="s">
        <v>1654</v>
      </c>
      <c r="M121" s="1191"/>
      <c r="N121" s="1207" t="s">
        <v>1667</v>
      </c>
      <c r="O121" s="1191" t="s">
        <v>1600</v>
      </c>
      <c r="P121" s="1191"/>
      <c r="Q121" s="1191"/>
      <c r="R121" s="1191"/>
      <c r="S121" s="1191"/>
      <c r="T121" s="1191"/>
      <c r="U121" s="1191" t="s">
        <v>0</v>
      </c>
      <c r="V121" s="1191" t="s">
        <v>0</v>
      </c>
      <c r="W121" s="1191" t="s">
        <v>0</v>
      </c>
      <c r="X121" s="1191" t="s">
        <v>0</v>
      </c>
      <c r="Y121" s="1191"/>
      <c r="Z121" s="1195"/>
      <c r="AA121" s="1210">
        <v>44018</v>
      </c>
      <c r="AB121" s="1194" t="s">
        <v>1608</v>
      </c>
      <c r="AC121" s="1193"/>
      <c r="AD121" s="1193"/>
      <c r="AE121" s="1193"/>
      <c r="AF121" s="1157"/>
      <c r="AG121" s="1157"/>
      <c r="AH121" s="2284">
        <f t="shared" ref="AH121:AH125" si="10">AC121+AD121-AE121</f>
        <v>0</v>
      </c>
      <c r="AI121" s="1193">
        <v>60000000</v>
      </c>
      <c r="AJ121" s="1193"/>
      <c r="AK121" s="1193"/>
      <c r="AL121" s="1157"/>
      <c r="AM121" s="1157"/>
      <c r="AN121" s="2284">
        <f t="shared" ref="AN121:AN125" si="11">AI121+AJ121-AK121</f>
        <v>60000000</v>
      </c>
      <c r="AO121" s="1192"/>
      <c r="AP121" s="1192"/>
      <c r="AQ121" s="1192"/>
      <c r="AR121" s="1157"/>
      <c r="AS121" s="1157"/>
      <c r="AT121" s="1157"/>
      <c r="AU121" s="1192"/>
      <c r="AV121" s="1157"/>
      <c r="AW121" s="1191"/>
      <c r="AX121" s="1192">
        <v>28442700</v>
      </c>
      <c r="AY121" s="1191"/>
      <c r="AZ121" s="1191"/>
      <c r="BA121" s="1155"/>
    </row>
    <row r="122" spans="1:53" ht="100.5" customHeight="1" x14ac:dyDescent="0.2">
      <c r="A122" s="3217"/>
      <c r="B122" s="771" t="s">
        <v>885</v>
      </c>
      <c r="C122" s="3201"/>
      <c r="D122" s="3176"/>
      <c r="E122" s="1199" t="s">
        <v>912</v>
      </c>
      <c r="F122" s="931" t="s">
        <v>634</v>
      </c>
      <c r="G122" s="934">
        <v>0.89</v>
      </c>
      <c r="H122" s="934">
        <v>0.9</v>
      </c>
      <c r="I122" s="935">
        <v>0.9</v>
      </c>
      <c r="J122" s="1220" t="s">
        <v>1669</v>
      </c>
      <c r="K122" s="1197" t="s">
        <v>1655</v>
      </c>
      <c r="L122" s="1197" t="s">
        <v>1654</v>
      </c>
      <c r="M122" s="1191"/>
      <c r="N122" s="1207" t="s">
        <v>1668</v>
      </c>
      <c r="O122" s="1191" t="s">
        <v>1600</v>
      </c>
      <c r="P122" s="1191"/>
      <c r="Q122" s="1191"/>
      <c r="R122" s="1191"/>
      <c r="S122" s="1191"/>
      <c r="T122" s="1191"/>
      <c r="U122" s="1191" t="s">
        <v>0</v>
      </c>
      <c r="V122" s="1191" t="s">
        <v>0</v>
      </c>
      <c r="W122" s="1191" t="s">
        <v>0</v>
      </c>
      <c r="X122" s="1191" t="s">
        <v>0</v>
      </c>
      <c r="Y122" s="1191"/>
      <c r="Z122" s="1195"/>
      <c r="AA122" s="1210">
        <v>44018</v>
      </c>
      <c r="AB122" s="1194" t="s">
        <v>1608</v>
      </c>
      <c r="AC122" s="1193"/>
      <c r="AD122" s="1193"/>
      <c r="AE122" s="1193"/>
      <c r="AF122" s="1157"/>
      <c r="AG122" s="1157"/>
      <c r="AH122" s="2284">
        <f t="shared" si="10"/>
        <v>0</v>
      </c>
      <c r="AI122" s="1193">
        <v>401493000</v>
      </c>
      <c r="AJ122" s="1193"/>
      <c r="AK122" s="1193"/>
      <c r="AL122" s="1157"/>
      <c r="AM122" s="1157"/>
      <c r="AN122" s="2284">
        <f t="shared" si="11"/>
        <v>401493000</v>
      </c>
      <c r="AO122" s="1192"/>
      <c r="AP122" s="1192"/>
      <c r="AQ122" s="1192"/>
      <c r="AR122" s="1157"/>
      <c r="AS122" s="1157"/>
      <c r="AT122" s="1157"/>
      <c r="AU122" s="1192"/>
      <c r="AV122" s="1157"/>
      <c r="AW122" s="1191"/>
      <c r="AX122" s="1192">
        <v>223397438</v>
      </c>
      <c r="AY122" s="1191"/>
      <c r="AZ122" s="1191"/>
      <c r="BA122" s="1155"/>
    </row>
    <row r="123" spans="1:53" ht="117" customHeight="1" x14ac:dyDescent="0.2">
      <c r="A123" s="3217"/>
      <c r="B123" s="771" t="s">
        <v>885</v>
      </c>
      <c r="C123" s="3201"/>
      <c r="D123" s="3176"/>
      <c r="E123" s="1199" t="s">
        <v>911</v>
      </c>
      <c r="F123" s="931" t="s">
        <v>374</v>
      </c>
      <c r="G123" s="931">
        <v>1</v>
      </c>
      <c r="H123" s="931">
        <v>4</v>
      </c>
      <c r="I123" s="942">
        <v>1</v>
      </c>
      <c r="J123" s="1220" t="s">
        <v>1669</v>
      </c>
      <c r="K123" s="1197" t="s">
        <v>1655</v>
      </c>
      <c r="L123" s="1197" t="s">
        <v>1654</v>
      </c>
      <c r="M123" s="1191"/>
      <c r="N123" s="1207" t="s">
        <v>1668</v>
      </c>
      <c r="O123" s="1191" t="s">
        <v>1600</v>
      </c>
      <c r="P123" s="1191"/>
      <c r="Q123" s="1191"/>
      <c r="R123" s="1191"/>
      <c r="S123" s="1191"/>
      <c r="T123" s="1191"/>
      <c r="U123" s="1191" t="s">
        <v>0</v>
      </c>
      <c r="V123" s="1191" t="s">
        <v>0</v>
      </c>
      <c r="W123" s="1191" t="s">
        <v>0</v>
      </c>
      <c r="X123" s="1191" t="s">
        <v>0</v>
      </c>
      <c r="Y123" s="1191"/>
      <c r="Z123" s="1195"/>
      <c r="AA123" s="1210">
        <v>44018</v>
      </c>
      <c r="AB123" s="1194" t="s">
        <v>1608</v>
      </c>
      <c r="AC123" s="1193"/>
      <c r="AD123" s="1193"/>
      <c r="AE123" s="1193"/>
      <c r="AF123" s="1157"/>
      <c r="AG123" s="1157"/>
      <c r="AH123" s="2284">
        <f t="shared" si="10"/>
        <v>0</v>
      </c>
      <c r="AI123" s="1193">
        <v>30000000</v>
      </c>
      <c r="AJ123" s="1193"/>
      <c r="AK123" s="1193"/>
      <c r="AL123" s="1157"/>
      <c r="AM123" s="1157"/>
      <c r="AN123" s="2284">
        <f t="shared" si="11"/>
        <v>30000000</v>
      </c>
      <c r="AO123" s="1192"/>
      <c r="AP123" s="1192"/>
      <c r="AQ123" s="1192"/>
      <c r="AR123" s="1157"/>
      <c r="AS123" s="1157"/>
      <c r="AT123" s="1157"/>
      <c r="AU123" s="1192"/>
      <c r="AV123" s="1157"/>
      <c r="AW123" s="1191"/>
      <c r="AX123" s="1192">
        <v>0</v>
      </c>
      <c r="AY123" s="1191"/>
      <c r="AZ123" s="1191"/>
      <c r="BA123" s="1155"/>
    </row>
    <row r="124" spans="1:53" ht="95.25" customHeight="1" x14ac:dyDescent="0.2">
      <c r="A124" s="3217"/>
      <c r="B124" s="771" t="s">
        <v>885</v>
      </c>
      <c r="C124" s="3201"/>
      <c r="D124" s="3176"/>
      <c r="E124" s="1199" t="s">
        <v>910</v>
      </c>
      <c r="F124" s="931" t="s">
        <v>898</v>
      </c>
      <c r="G124" s="931" t="s">
        <v>124</v>
      </c>
      <c r="H124" s="934">
        <v>0.8</v>
      </c>
      <c r="I124" s="935">
        <v>0.1</v>
      </c>
      <c r="J124" s="1220" t="s">
        <v>1662</v>
      </c>
      <c r="K124" s="1197" t="s">
        <v>1655</v>
      </c>
      <c r="L124" s="1197" t="s">
        <v>1654</v>
      </c>
      <c r="M124" s="1191"/>
      <c r="N124" s="1207" t="s">
        <v>1667</v>
      </c>
      <c r="O124" s="1191" t="s">
        <v>1600</v>
      </c>
      <c r="P124" s="1191"/>
      <c r="Q124" s="1191"/>
      <c r="R124" s="1191"/>
      <c r="S124" s="1191"/>
      <c r="T124" s="1191"/>
      <c r="U124" s="1191" t="s">
        <v>0</v>
      </c>
      <c r="V124" s="1191" t="s">
        <v>0</v>
      </c>
      <c r="W124" s="1191" t="s">
        <v>0</v>
      </c>
      <c r="X124" s="1191" t="s">
        <v>0</v>
      </c>
      <c r="Y124" s="1191"/>
      <c r="Z124" s="1195"/>
      <c r="AA124" s="1210">
        <v>44018</v>
      </c>
      <c r="AB124" s="1194" t="s">
        <v>1608</v>
      </c>
      <c r="AC124" s="1193"/>
      <c r="AD124" s="1193"/>
      <c r="AE124" s="1193"/>
      <c r="AF124" s="1157"/>
      <c r="AG124" s="1157"/>
      <c r="AH124" s="2284">
        <f t="shared" si="10"/>
        <v>0</v>
      </c>
      <c r="AI124" s="1193">
        <v>20000000</v>
      </c>
      <c r="AJ124" s="1193"/>
      <c r="AK124" s="1193"/>
      <c r="AL124" s="1157"/>
      <c r="AM124" s="1157"/>
      <c r="AN124" s="2284">
        <f t="shared" si="11"/>
        <v>20000000</v>
      </c>
      <c r="AO124" s="1192"/>
      <c r="AP124" s="1192"/>
      <c r="AQ124" s="1192"/>
      <c r="AR124" s="1157"/>
      <c r="AS124" s="1157"/>
      <c r="AT124" s="1157"/>
      <c r="AU124" s="1192"/>
      <c r="AV124" s="1157"/>
      <c r="AW124" s="1191"/>
      <c r="AX124" s="1192">
        <v>0</v>
      </c>
      <c r="AY124" s="1191"/>
      <c r="AZ124" s="1191"/>
      <c r="BA124" s="1155"/>
    </row>
    <row r="125" spans="1:53" ht="128.25" customHeight="1" x14ac:dyDescent="0.2">
      <c r="A125" s="3217"/>
      <c r="B125" s="771" t="s">
        <v>885</v>
      </c>
      <c r="C125" s="3201"/>
      <c r="D125" s="3176"/>
      <c r="E125" s="3202" t="s">
        <v>909</v>
      </c>
      <c r="F125" s="3205" t="s">
        <v>634</v>
      </c>
      <c r="G125" s="3205" t="s">
        <v>124</v>
      </c>
      <c r="H125" s="3208">
        <v>0.8</v>
      </c>
      <c r="I125" s="3211">
        <v>0.8</v>
      </c>
      <c r="J125" s="1220" t="s">
        <v>1662</v>
      </c>
      <c r="K125" s="1197" t="s">
        <v>1639</v>
      </c>
      <c r="L125" s="1197" t="s">
        <v>1638</v>
      </c>
      <c r="M125" s="1191"/>
      <c r="N125" s="1196" t="s">
        <v>1666</v>
      </c>
      <c r="O125" s="1191" t="s">
        <v>1600</v>
      </c>
      <c r="P125" s="1191"/>
      <c r="Q125" s="1191"/>
      <c r="R125" s="1191"/>
      <c r="S125" s="1191"/>
      <c r="T125" s="1191"/>
      <c r="U125" s="1191" t="s">
        <v>0</v>
      </c>
      <c r="V125" s="1191" t="s">
        <v>0</v>
      </c>
      <c r="W125" s="1191" t="s">
        <v>0</v>
      </c>
      <c r="X125" s="1191" t="s">
        <v>0</v>
      </c>
      <c r="Y125" s="1191"/>
      <c r="Z125" s="1195"/>
      <c r="AA125" s="1210"/>
      <c r="AB125" s="1194"/>
      <c r="AC125" s="1193"/>
      <c r="AD125" s="1193"/>
      <c r="AE125" s="1193"/>
      <c r="AF125" s="1157"/>
      <c r="AG125" s="1157"/>
      <c r="AH125" s="2284">
        <f t="shared" si="10"/>
        <v>0</v>
      </c>
      <c r="AI125" s="1193"/>
      <c r="AJ125" s="1193"/>
      <c r="AK125" s="1193"/>
      <c r="AL125" s="1157"/>
      <c r="AM125" s="1157"/>
      <c r="AN125" s="2284">
        <f t="shared" si="11"/>
        <v>0</v>
      </c>
      <c r="AO125" s="1192"/>
      <c r="AP125" s="1192"/>
      <c r="AQ125" s="1192"/>
      <c r="AR125" s="1157"/>
      <c r="AS125" s="1157"/>
      <c r="AT125" s="1157"/>
      <c r="AU125" s="1192"/>
      <c r="AV125" s="1157"/>
      <c r="AW125" s="1191"/>
      <c r="AX125" s="1191"/>
      <c r="AY125" s="1191"/>
      <c r="AZ125" s="1191"/>
      <c r="BA125" s="1155"/>
    </row>
    <row r="126" spans="1:53" ht="147.75" hidden="1" customHeight="1" x14ac:dyDescent="0.2">
      <c r="A126" s="3217"/>
      <c r="B126" s="771"/>
      <c r="C126" s="3201"/>
      <c r="D126" s="3176"/>
      <c r="E126" s="3244"/>
      <c r="F126" s="3206"/>
      <c r="G126" s="3206"/>
      <c r="H126" s="3209"/>
      <c r="I126" s="3212"/>
      <c r="J126" s="1220" t="s">
        <v>1662</v>
      </c>
      <c r="K126" s="1197" t="s">
        <v>1639</v>
      </c>
      <c r="L126" s="476" t="s">
        <v>1638</v>
      </c>
      <c r="M126" s="809"/>
      <c r="N126" s="1222" t="s">
        <v>1665</v>
      </c>
      <c r="O126" s="809"/>
      <c r="P126" s="809"/>
      <c r="Q126" s="809"/>
      <c r="R126" s="809"/>
      <c r="S126" s="809"/>
      <c r="T126" s="809"/>
      <c r="U126" s="809" t="s">
        <v>0</v>
      </c>
      <c r="V126" s="809" t="s">
        <v>0</v>
      </c>
      <c r="W126" s="809" t="s">
        <v>0</v>
      </c>
      <c r="X126" s="809" t="s">
        <v>0</v>
      </c>
      <c r="Y126" s="809"/>
      <c r="Z126" s="1157"/>
      <c r="AA126" s="1210"/>
      <c r="AB126" s="1194"/>
      <c r="AC126" s="1193"/>
      <c r="AD126" s="1193"/>
      <c r="AE126" s="1193"/>
      <c r="AF126" s="1157"/>
      <c r="AG126" s="1157"/>
      <c r="AH126" s="1157"/>
      <c r="AI126" s="1193"/>
      <c r="AJ126" s="1193"/>
      <c r="AK126" s="1193"/>
      <c r="AL126" s="1157"/>
      <c r="AM126" s="1157"/>
      <c r="AN126" s="1157"/>
      <c r="AO126" s="1221"/>
      <c r="AP126" s="1221"/>
      <c r="AQ126" s="1221"/>
      <c r="AR126" s="1157"/>
      <c r="AS126" s="1157"/>
      <c r="AT126" s="1157"/>
      <c r="AU126" s="1221"/>
      <c r="AV126" s="1157"/>
      <c r="AW126" s="809"/>
      <c r="AX126" s="809"/>
      <c r="AY126" s="809"/>
      <c r="AZ126" s="809"/>
      <c r="BA126" s="1155"/>
    </row>
    <row r="127" spans="1:53" ht="142.5" hidden="1" customHeight="1" x14ac:dyDescent="0.2">
      <c r="A127" s="3217"/>
      <c r="B127" s="771"/>
      <c r="C127" s="3201"/>
      <c r="D127" s="3176"/>
      <c r="E127" s="3244"/>
      <c r="F127" s="3206"/>
      <c r="G127" s="3206"/>
      <c r="H127" s="3209"/>
      <c r="I127" s="3212"/>
      <c r="J127" s="1220" t="s">
        <v>1662</v>
      </c>
      <c r="K127" s="1197" t="s">
        <v>1639</v>
      </c>
      <c r="L127" s="476" t="s">
        <v>1638</v>
      </c>
      <c r="M127" s="809"/>
      <c r="N127" s="1222" t="s">
        <v>1642</v>
      </c>
      <c r="O127" s="809"/>
      <c r="P127" s="809"/>
      <c r="Q127" s="809"/>
      <c r="R127" s="809"/>
      <c r="S127" s="809"/>
      <c r="T127" s="809"/>
      <c r="U127" s="809" t="s">
        <v>0</v>
      </c>
      <c r="V127" s="809" t="s">
        <v>0</v>
      </c>
      <c r="W127" s="809" t="s">
        <v>0</v>
      </c>
      <c r="X127" s="809" t="s">
        <v>0</v>
      </c>
      <c r="Y127" s="809"/>
      <c r="Z127" s="1157"/>
      <c r="AA127" s="1210"/>
      <c r="AB127" s="1194"/>
      <c r="AC127" s="1193"/>
      <c r="AD127" s="1193"/>
      <c r="AE127" s="1193"/>
      <c r="AF127" s="1157"/>
      <c r="AG127" s="1157"/>
      <c r="AH127" s="1157"/>
      <c r="AI127" s="1193"/>
      <c r="AJ127" s="1193"/>
      <c r="AK127" s="1193"/>
      <c r="AL127" s="1157"/>
      <c r="AM127" s="1157"/>
      <c r="AN127" s="1157"/>
      <c r="AO127" s="1221"/>
      <c r="AP127" s="1221"/>
      <c r="AQ127" s="1221"/>
      <c r="AR127" s="1157"/>
      <c r="AS127" s="1157"/>
      <c r="AT127" s="1157"/>
      <c r="AU127" s="1221"/>
      <c r="AV127" s="1157"/>
      <c r="AW127" s="809"/>
      <c r="AX127" s="809"/>
      <c r="AY127" s="809"/>
      <c r="AZ127" s="809"/>
      <c r="BA127" s="1155"/>
    </row>
    <row r="128" spans="1:53" ht="95.25" customHeight="1" x14ac:dyDescent="0.2">
      <c r="A128" s="3217"/>
      <c r="B128" s="771" t="s">
        <v>885</v>
      </c>
      <c r="C128" s="3201"/>
      <c r="D128" s="3176"/>
      <c r="E128" s="3243"/>
      <c r="F128" s="3207"/>
      <c r="G128" s="3207"/>
      <c r="H128" s="3210"/>
      <c r="I128" s="3213"/>
      <c r="J128" s="1220" t="s">
        <v>1664</v>
      </c>
      <c r="K128" s="1197" t="s">
        <v>1655</v>
      </c>
      <c r="L128" s="1197" t="s">
        <v>1654</v>
      </c>
      <c r="M128" s="1191"/>
      <c r="N128" s="1207" t="s">
        <v>1663</v>
      </c>
      <c r="O128" s="1191" t="s">
        <v>1600</v>
      </c>
      <c r="P128" s="1191"/>
      <c r="Q128" s="1191"/>
      <c r="R128" s="1191"/>
      <c r="S128" s="1191"/>
      <c r="T128" s="1191"/>
      <c r="U128" s="1191" t="s">
        <v>0</v>
      </c>
      <c r="V128" s="1191" t="s">
        <v>0</v>
      </c>
      <c r="W128" s="1191" t="s">
        <v>0</v>
      </c>
      <c r="X128" s="1191" t="s">
        <v>0</v>
      </c>
      <c r="Y128" s="1191"/>
      <c r="Z128" s="1195"/>
      <c r="AA128" s="1210">
        <v>44018</v>
      </c>
      <c r="AB128" s="1194" t="s">
        <v>1608</v>
      </c>
      <c r="AC128" s="1193"/>
      <c r="AD128" s="1193"/>
      <c r="AE128" s="1193"/>
      <c r="AF128" s="1157"/>
      <c r="AG128" s="1157"/>
      <c r="AH128" s="2284">
        <f t="shared" ref="AH128:AH167" si="12">AC128+AD128-AE128</f>
        <v>0</v>
      </c>
      <c r="AI128" s="1193">
        <v>601630000</v>
      </c>
      <c r="AJ128" s="1193"/>
      <c r="AK128" s="1193"/>
      <c r="AL128" s="1157"/>
      <c r="AM128" s="1157"/>
      <c r="AN128" s="2284">
        <f t="shared" ref="AN128:AN168" si="13">AI128+AJ128-AK128</f>
        <v>601630000</v>
      </c>
      <c r="AO128" s="1192"/>
      <c r="AP128" s="1192"/>
      <c r="AQ128" s="1192"/>
      <c r="AR128" s="1157"/>
      <c r="AS128" s="1157"/>
      <c r="AT128" s="1157"/>
      <c r="AU128" s="1192"/>
      <c r="AV128" s="1157"/>
      <c r="AW128" s="1191"/>
      <c r="AX128" s="1192">
        <v>314049000</v>
      </c>
      <c r="AY128" s="1191"/>
      <c r="AZ128" s="1191"/>
      <c r="BA128" s="1155"/>
    </row>
    <row r="129" spans="1:53" ht="99.75" customHeight="1" x14ac:dyDescent="0.2">
      <c r="A129" s="3217"/>
      <c r="B129" s="771" t="s">
        <v>885</v>
      </c>
      <c r="C129" s="3201"/>
      <c r="D129" s="3176"/>
      <c r="E129" s="3202" t="s">
        <v>908</v>
      </c>
      <c r="F129" s="3205" t="s">
        <v>634</v>
      </c>
      <c r="G129" s="3205" t="s">
        <v>124</v>
      </c>
      <c r="H129" s="3208">
        <v>0.8</v>
      </c>
      <c r="I129" s="3211">
        <v>0.8</v>
      </c>
      <c r="J129" s="1220" t="s">
        <v>1662</v>
      </c>
      <c r="K129" s="1197" t="s">
        <v>1655</v>
      </c>
      <c r="L129" s="1197" t="s">
        <v>1654</v>
      </c>
      <c r="M129" s="1191"/>
      <c r="N129" s="1207" t="s">
        <v>1663</v>
      </c>
      <c r="O129" s="1191" t="s">
        <v>1600</v>
      </c>
      <c r="P129" s="1191"/>
      <c r="Q129" s="1191"/>
      <c r="R129" s="1191"/>
      <c r="S129" s="1191"/>
      <c r="T129" s="1191"/>
      <c r="U129" s="1191" t="s">
        <v>0</v>
      </c>
      <c r="V129" s="1191" t="s">
        <v>0</v>
      </c>
      <c r="W129" s="1191" t="s">
        <v>0</v>
      </c>
      <c r="X129" s="1191" t="s">
        <v>0</v>
      </c>
      <c r="Y129" s="1191"/>
      <c r="Z129" s="1195"/>
      <c r="AA129" s="1194"/>
      <c r="AB129" s="1194"/>
      <c r="AC129" s="1193"/>
      <c r="AD129" s="1193"/>
      <c r="AE129" s="1193"/>
      <c r="AF129" s="1157"/>
      <c r="AG129" s="1157"/>
      <c r="AH129" s="2284">
        <f t="shared" si="12"/>
        <v>0</v>
      </c>
      <c r="AI129" s="1193">
        <v>54414001</v>
      </c>
      <c r="AJ129" s="1193"/>
      <c r="AK129" s="1193"/>
      <c r="AL129" s="1157"/>
      <c r="AM129" s="1157"/>
      <c r="AN129" s="2284">
        <f t="shared" si="13"/>
        <v>54414001</v>
      </c>
      <c r="AO129" s="1192"/>
      <c r="AP129" s="1192"/>
      <c r="AQ129" s="1192"/>
      <c r="AR129" s="1157"/>
      <c r="AS129" s="1157"/>
      <c r="AT129" s="1157"/>
      <c r="AU129" s="1192"/>
      <c r="AV129" s="1157"/>
      <c r="AW129" s="1191"/>
      <c r="AX129" s="1192">
        <v>50000000</v>
      </c>
      <c r="AY129" s="1191"/>
      <c r="AZ129" s="1191"/>
      <c r="BA129" s="1155"/>
    </row>
    <row r="130" spans="1:53" ht="80.25" customHeight="1" x14ac:dyDescent="0.2">
      <c r="A130" s="3217"/>
      <c r="B130" s="771" t="s">
        <v>885</v>
      </c>
      <c r="C130" s="3201"/>
      <c r="D130" s="3176"/>
      <c r="E130" s="3243"/>
      <c r="F130" s="3207"/>
      <c r="G130" s="3207"/>
      <c r="H130" s="3210"/>
      <c r="I130" s="3213"/>
      <c r="J130" s="1220" t="s">
        <v>1662</v>
      </c>
      <c r="K130" s="1197" t="s">
        <v>1655</v>
      </c>
      <c r="L130" s="1197" t="s">
        <v>1654</v>
      </c>
      <c r="M130" s="1191"/>
      <c r="N130" s="1207" t="s">
        <v>1661</v>
      </c>
      <c r="O130" s="1191" t="s">
        <v>1600</v>
      </c>
      <c r="P130" s="1191"/>
      <c r="Q130" s="1191"/>
      <c r="R130" s="1191"/>
      <c r="S130" s="1191"/>
      <c r="T130" s="1191"/>
      <c r="U130" s="1191" t="s">
        <v>0</v>
      </c>
      <c r="V130" s="1191" t="s">
        <v>0</v>
      </c>
      <c r="W130" s="1191" t="s">
        <v>0</v>
      </c>
      <c r="X130" s="1191" t="s">
        <v>0</v>
      </c>
      <c r="Y130" s="1191"/>
      <c r="Z130" s="1195"/>
      <c r="AA130" s="1210">
        <v>44018</v>
      </c>
      <c r="AB130" s="1194" t="s">
        <v>1608</v>
      </c>
      <c r="AC130" s="1193"/>
      <c r="AD130" s="1193"/>
      <c r="AE130" s="1193"/>
      <c r="AF130" s="1157"/>
      <c r="AG130" s="1157"/>
      <c r="AH130" s="2284">
        <f t="shared" si="12"/>
        <v>0</v>
      </c>
      <c r="AI130" s="1193">
        <v>40000000</v>
      </c>
      <c r="AJ130" s="1193"/>
      <c r="AK130" s="1193"/>
      <c r="AL130" s="1157"/>
      <c r="AM130" s="1157"/>
      <c r="AN130" s="2284">
        <f t="shared" si="13"/>
        <v>40000000</v>
      </c>
      <c r="AO130" s="1192"/>
      <c r="AP130" s="1192"/>
      <c r="AQ130" s="1192"/>
      <c r="AR130" s="1157"/>
      <c r="AS130" s="1157"/>
      <c r="AT130" s="1157"/>
      <c r="AU130" s="1192"/>
      <c r="AV130" s="1157"/>
      <c r="AW130" s="1191"/>
      <c r="AX130" s="1192">
        <v>11775000</v>
      </c>
      <c r="AY130" s="1191"/>
      <c r="AZ130" s="1191"/>
      <c r="BA130" s="1155"/>
    </row>
    <row r="131" spans="1:53" ht="60" customHeight="1" x14ac:dyDescent="0.2">
      <c r="A131" s="3217"/>
      <c r="B131" s="771" t="s">
        <v>885</v>
      </c>
      <c r="C131" s="3201"/>
      <c r="D131" s="3176"/>
      <c r="E131" s="1199" t="s">
        <v>907</v>
      </c>
      <c r="F131" s="931" t="s">
        <v>898</v>
      </c>
      <c r="G131" s="931" t="s">
        <v>124</v>
      </c>
      <c r="H131" s="934">
        <v>1</v>
      </c>
      <c r="I131" s="935">
        <v>0.25</v>
      </c>
      <c r="J131" s="1207"/>
      <c r="K131" s="1191"/>
      <c r="L131" s="1191"/>
      <c r="M131" s="1191"/>
      <c r="N131" s="1196"/>
      <c r="O131" s="1191" t="s">
        <v>1600</v>
      </c>
      <c r="P131" s="1191"/>
      <c r="Q131" s="1191"/>
      <c r="R131" s="1191"/>
      <c r="S131" s="1191"/>
      <c r="T131" s="1191"/>
      <c r="U131" s="1191" t="s">
        <v>0</v>
      </c>
      <c r="V131" s="1191" t="s">
        <v>0</v>
      </c>
      <c r="W131" s="1191" t="s">
        <v>0</v>
      </c>
      <c r="X131" s="1191" t="s">
        <v>0</v>
      </c>
      <c r="Y131" s="1191"/>
      <c r="Z131" s="1195"/>
      <c r="AA131" s="1194"/>
      <c r="AB131" s="1194"/>
      <c r="AC131" s="1193"/>
      <c r="AD131" s="1193"/>
      <c r="AE131" s="1193"/>
      <c r="AF131" s="1157"/>
      <c r="AG131" s="1157"/>
      <c r="AH131" s="2284">
        <f t="shared" si="12"/>
        <v>0</v>
      </c>
      <c r="AI131" s="1193"/>
      <c r="AJ131" s="1193"/>
      <c r="AK131" s="1193"/>
      <c r="AL131" s="1157"/>
      <c r="AM131" s="1157"/>
      <c r="AN131" s="2284">
        <f t="shared" si="13"/>
        <v>0</v>
      </c>
      <c r="AO131" s="1192"/>
      <c r="AP131" s="1192"/>
      <c r="AQ131" s="1192"/>
      <c r="AR131" s="1157"/>
      <c r="AS131" s="1157"/>
      <c r="AT131" s="1157"/>
      <c r="AU131" s="1192"/>
      <c r="AV131" s="1157"/>
      <c r="AW131" s="1191"/>
      <c r="AX131" s="1191"/>
      <c r="AY131" s="1191"/>
      <c r="AZ131" s="1191"/>
      <c r="BA131" s="1155"/>
    </row>
    <row r="132" spans="1:53" ht="84.75" customHeight="1" x14ac:dyDescent="0.2">
      <c r="A132" s="3217"/>
      <c r="B132" s="771" t="s">
        <v>885</v>
      </c>
      <c r="C132" s="3201"/>
      <c r="D132" s="2617" t="s">
        <v>906</v>
      </c>
      <c r="E132" s="3202" t="s">
        <v>905</v>
      </c>
      <c r="F132" s="3205" t="s">
        <v>904</v>
      </c>
      <c r="G132" s="3205" t="s">
        <v>124</v>
      </c>
      <c r="H132" s="3205">
        <v>6400</v>
      </c>
      <c r="I132" s="3271">
        <v>1600</v>
      </c>
      <c r="J132" s="3300" t="s">
        <v>1660</v>
      </c>
      <c r="K132" s="1197" t="s">
        <v>1659</v>
      </c>
      <c r="L132" s="1191" t="s">
        <v>1658</v>
      </c>
      <c r="M132" s="1191">
        <v>6</v>
      </c>
      <c r="N132" s="1207" t="s">
        <v>1657</v>
      </c>
      <c r="O132" s="1191" t="s">
        <v>1600</v>
      </c>
      <c r="P132" s="1191"/>
      <c r="Q132" s="1191"/>
      <c r="R132" s="1191"/>
      <c r="S132" s="1191"/>
      <c r="T132" s="1191"/>
      <c r="U132" s="1191" t="s">
        <v>0</v>
      </c>
      <c r="V132" s="1191" t="s">
        <v>0</v>
      </c>
      <c r="W132" s="1191" t="s">
        <v>0</v>
      </c>
      <c r="X132" s="1191" t="s">
        <v>0</v>
      </c>
      <c r="Y132" s="1191"/>
      <c r="Z132" s="1195"/>
      <c r="AA132" s="1210">
        <v>44033</v>
      </c>
      <c r="AB132" s="1219" t="s">
        <v>1656</v>
      </c>
      <c r="AC132" s="1193"/>
      <c r="AD132" s="1193"/>
      <c r="AE132" s="1193"/>
      <c r="AF132" s="1157"/>
      <c r="AG132" s="1157"/>
      <c r="AH132" s="2284">
        <f t="shared" si="12"/>
        <v>0</v>
      </c>
      <c r="AI132" s="1193">
        <v>90000000</v>
      </c>
      <c r="AJ132" s="1193"/>
      <c r="AK132" s="1193"/>
      <c r="AL132" s="1157"/>
      <c r="AM132" s="1157"/>
      <c r="AN132" s="2284">
        <f t="shared" si="13"/>
        <v>90000000</v>
      </c>
      <c r="AO132" s="1192"/>
      <c r="AP132" s="1192"/>
      <c r="AQ132" s="1192"/>
      <c r="AR132" s="1157"/>
      <c r="AS132" s="1157"/>
      <c r="AT132" s="1157"/>
      <c r="AU132" s="1192"/>
      <c r="AV132" s="1157"/>
      <c r="AW132" s="1191"/>
      <c r="AX132" s="1191"/>
      <c r="AY132" s="1191"/>
      <c r="AZ132" s="1191"/>
      <c r="BA132" s="1155"/>
    </row>
    <row r="133" spans="1:53" ht="94.5" customHeight="1" x14ac:dyDescent="0.2">
      <c r="A133" s="3217"/>
      <c r="B133" s="771" t="s">
        <v>885</v>
      </c>
      <c r="C133" s="3184"/>
      <c r="D133" s="3184"/>
      <c r="E133" s="3243"/>
      <c r="F133" s="3207"/>
      <c r="G133" s="3207"/>
      <c r="H133" s="3207"/>
      <c r="I133" s="3273"/>
      <c r="J133" s="3301"/>
      <c r="K133" s="1197" t="s">
        <v>1655</v>
      </c>
      <c r="L133" s="1197" t="s">
        <v>1654</v>
      </c>
      <c r="M133" s="1191"/>
      <c r="N133" s="1207" t="s">
        <v>1653</v>
      </c>
      <c r="O133" s="1191" t="s">
        <v>1600</v>
      </c>
      <c r="P133" s="1191"/>
      <c r="Q133" s="1191"/>
      <c r="R133" s="1191"/>
      <c r="S133" s="1191"/>
      <c r="T133" s="1191"/>
      <c r="U133" s="1191" t="s">
        <v>0</v>
      </c>
      <c r="V133" s="1191" t="s">
        <v>0</v>
      </c>
      <c r="W133" s="1191" t="s">
        <v>0</v>
      </c>
      <c r="X133" s="1191" t="s">
        <v>0</v>
      </c>
      <c r="Y133" s="1191"/>
      <c r="Z133" s="1195"/>
      <c r="AA133" s="1210">
        <v>44018</v>
      </c>
      <c r="AB133" s="1219" t="s">
        <v>1608</v>
      </c>
      <c r="AC133" s="1193"/>
      <c r="AD133" s="1193"/>
      <c r="AE133" s="1193"/>
      <c r="AF133" s="1157"/>
      <c r="AG133" s="1157"/>
      <c r="AH133" s="2284">
        <f t="shared" si="12"/>
        <v>0</v>
      </c>
      <c r="AI133" s="1193">
        <v>561630000</v>
      </c>
      <c r="AJ133" s="1193"/>
      <c r="AK133" s="1193"/>
      <c r="AL133" s="1157"/>
      <c r="AM133" s="1157"/>
      <c r="AN133" s="2284">
        <f t="shared" si="13"/>
        <v>561630000</v>
      </c>
      <c r="AO133" s="1192"/>
      <c r="AP133" s="1192"/>
      <c r="AQ133" s="1192"/>
      <c r="AR133" s="1157"/>
      <c r="AS133" s="1157"/>
      <c r="AT133" s="1157"/>
      <c r="AU133" s="1192"/>
      <c r="AV133" s="1157"/>
      <c r="AW133" s="1191"/>
      <c r="AX133" s="1192">
        <v>375354750</v>
      </c>
      <c r="AY133" s="1191"/>
      <c r="AZ133" s="1191"/>
      <c r="BA133" s="1155"/>
    </row>
    <row r="134" spans="1:53" ht="268.5" customHeight="1" x14ac:dyDescent="0.2">
      <c r="A134" s="3217"/>
      <c r="B134" s="771" t="s">
        <v>885</v>
      </c>
      <c r="C134" s="2596" t="s">
        <v>903</v>
      </c>
      <c r="D134" s="2596" t="s">
        <v>902</v>
      </c>
      <c r="E134" s="1218" t="s">
        <v>1652</v>
      </c>
      <c r="F134" s="1217" t="s">
        <v>898</v>
      </c>
      <c r="G134" s="1216">
        <v>0</v>
      </c>
      <c r="H134" s="1216">
        <v>1</v>
      </c>
      <c r="I134" s="935">
        <v>0.1</v>
      </c>
      <c r="J134" s="1207" t="s">
        <v>1640</v>
      </c>
      <c r="K134" s="1197" t="s">
        <v>1639</v>
      </c>
      <c r="L134" s="1197" t="s">
        <v>1638</v>
      </c>
      <c r="M134" s="1191"/>
      <c r="N134" s="1207" t="s">
        <v>1637</v>
      </c>
      <c r="O134" s="1191" t="s">
        <v>1600</v>
      </c>
      <c r="P134" s="1191" t="s">
        <v>1650</v>
      </c>
      <c r="Q134" s="1191"/>
      <c r="R134" s="1191"/>
      <c r="S134" s="1191"/>
      <c r="T134" s="1191"/>
      <c r="U134" s="1191" t="s">
        <v>0</v>
      </c>
      <c r="V134" s="1191" t="s">
        <v>0</v>
      </c>
      <c r="W134" s="1191" t="s">
        <v>0</v>
      </c>
      <c r="X134" s="1191" t="s">
        <v>0</v>
      </c>
      <c r="Y134" s="1191"/>
      <c r="Z134" s="1195"/>
      <c r="AA134" s="1194"/>
      <c r="AB134" s="1194"/>
      <c r="AC134" s="3274" t="s">
        <v>1651</v>
      </c>
      <c r="AD134" s="1193"/>
      <c r="AE134" s="1193"/>
      <c r="AF134" s="1157"/>
      <c r="AG134" s="1157"/>
      <c r="AH134" s="2284">
        <f t="shared" si="12"/>
        <v>550000000</v>
      </c>
      <c r="AI134" s="1193"/>
      <c r="AJ134" s="1193"/>
      <c r="AK134" s="1193"/>
      <c r="AL134" s="1157"/>
      <c r="AM134" s="1157"/>
      <c r="AN134" s="2284">
        <f t="shared" si="13"/>
        <v>0</v>
      </c>
      <c r="AO134" s="1192"/>
      <c r="AP134" s="1192"/>
      <c r="AQ134" s="1192"/>
      <c r="AR134" s="1157"/>
      <c r="AS134" s="1157"/>
      <c r="AT134" s="1157"/>
      <c r="AU134" s="1192"/>
      <c r="AV134" s="1157"/>
      <c r="AW134" s="1191"/>
      <c r="AX134" s="1191"/>
      <c r="AY134" s="1191"/>
      <c r="AZ134" s="1191"/>
      <c r="BA134" s="1155"/>
    </row>
    <row r="135" spans="1:53" ht="274.5" customHeight="1" x14ac:dyDescent="0.2">
      <c r="A135" s="3217"/>
      <c r="B135" s="771" t="s">
        <v>885</v>
      </c>
      <c r="C135" s="3176"/>
      <c r="D135" s="3176"/>
      <c r="E135" s="1199" t="s">
        <v>900</v>
      </c>
      <c r="F135" s="931" t="s">
        <v>898</v>
      </c>
      <c r="G135" s="934">
        <v>0</v>
      </c>
      <c r="H135" s="934">
        <v>0.5</v>
      </c>
      <c r="I135" s="935">
        <v>0.1</v>
      </c>
      <c r="J135" s="1207" t="s">
        <v>1640</v>
      </c>
      <c r="K135" s="1197" t="s">
        <v>1639</v>
      </c>
      <c r="L135" s="1197" t="s">
        <v>1638</v>
      </c>
      <c r="M135" s="1191"/>
      <c r="N135" s="1207" t="s">
        <v>1637</v>
      </c>
      <c r="O135" s="1191" t="s">
        <v>1600</v>
      </c>
      <c r="P135" s="1191" t="s">
        <v>1650</v>
      </c>
      <c r="Q135" s="1191"/>
      <c r="R135" s="1191"/>
      <c r="S135" s="1191"/>
      <c r="T135" s="1191"/>
      <c r="U135" s="1191" t="s">
        <v>0</v>
      </c>
      <c r="V135" s="1191" t="s">
        <v>0</v>
      </c>
      <c r="W135" s="1191" t="s">
        <v>0</v>
      </c>
      <c r="X135" s="1191" t="s">
        <v>0</v>
      </c>
      <c r="Y135" s="1191"/>
      <c r="Z135" s="1195"/>
      <c r="AA135" s="1194"/>
      <c r="AB135" s="1194"/>
      <c r="AC135" s="3275"/>
      <c r="AD135" s="1193"/>
      <c r="AE135" s="1193"/>
      <c r="AF135" s="1157"/>
      <c r="AG135" s="1157"/>
      <c r="AH135" s="2284">
        <f t="shared" si="12"/>
        <v>0</v>
      </c>
      <c r="AI135" s="1193"/>
      <c r="AJ135" s="1193"/>
      <c r="AK135" s="1193"/>
      <c r="AL135" s="1157"/>
      <c r="AM135" s="1157"/>
      <c r="AN135" s="2284">
        <f t="shared" si="13"/>
        <v>0</v>
      </c>
      <c r="AO135" s="1192"/>
      <c r="AP135" s="1192"/>
      <c r="AQ135" s="1192"/>
      <c r="AR135" s="1157"/>
      <c r="AS135" s="1157"/>
      <c r="AT135" s="1157"/>
      <c r="AU135" s="1192"/>
      <c r="AV135" s="1157"/>
      <c r="AW135" s="1191"/>
      <c r="AX135" s="1191"/>
      <c r="AY135" s="1191"/>
      <c r="AZ135" s="1191"/>
      <c r="BA135" s="1155"/>
    </row>
    <row r="136" spans="1:53" ht="279.75" customHeight="1" x14ac:dyDescent="0.2">
      <c r="A136" s="3217"/>
      <c r="B136" s="771" t="s">
        <v>885</v>
      </c>
      <c r="C136" s="3176"/>
      <c r="D136" s="3177"/>
      <c r="E136" s="1199" t="s">
        <v>899</v>
      </c>
      <c r="F136" s="931" t="s">
        <v>898</v>
      </c>
      <c r="G136" s="934">
        <v>0</v>
      </c>
      <c r="H136" s="934">
        <v>0.8</v>
      </c>
      <c r="I136" s="935">
        <v>0.1</v>
      </c>
      <c r="J136" s="1207" t="s">
        <v>1640</v>
      </c>
      <c r="K136" s="1197" t="s">
        <v>1639</v>
      </c>
      <c r="L136" s="1197" t="s">
        <v>1638</v>
      </c>
      <c r="M136" s="1191"/>
      <c r="N136" s="1207" t="s">
        <v>1637</v>
      </c>
      <c r="O136" s="1191" t="s">
        <v>1600</v>
      </c>
      <c r="P136" s="1191" t="s">
        <v>1650</v>
      </c>
      <c r="Q136" s="1191"/>
      <c r="R136" s="1191"/>
      <c r="S136" s="1191"/>
      <c r="T136" s="1191"/>
      <c r="U136" s="1191" t="s">
        <v>0</v>
      </c>
      <c r="V136" s="1191" t="s">
        <v>0</v>
      </c>
      <c r="W136" s="1191" t="s">
        <v>0</v>
      </c>
      <c r="X136" s="1191" t="s">
        <v>0</v>
      </c>
      <c r="Y136" s="1191"/>
      <c r="Z136" s="1195"/>
      <c r="AA136" s="1194"/>
      <c r="AB136" s="1194"/>
      <c r="AC136" s="3276"/>
      <c r="AD136" s="1193"/>
      <c r="AE136" s="1193"/>
      <c r="AF136" s="1157"/>
      <c r="AG136" s="1157"/>
      <c r="AH136" s="2284">
        <f t="shared" si="12"/>
        <v>0</v>
      </c>
      <c r="AI136" s="1193"/>
      <c r="AJ136" s="1193"/>
      <c r="AK136" s="1193"/>
      <c r="AL136" s="1157"/>
      <c r="AM136" s="1157"/>
      <c r="AN136" s="2284">
        <f t="shared" si="13"/>
        <v>0</v>
      </c>
      <c r="AO136" s="1192"/>
      <c r="AP136" s="1192"/>
      <c r="AQ136" s="1192"/>
      <c r="AR136" s="1157"/>
      <c r="AS136" s="1157"/>
      <c r="AT136" s="1157"/>
      <c r="AU136" s="1192"/>
      <c r="AV136" s="1157"/>
      <c r="AW136" s="1191"/>
      <c r="AX136" s="1191"/>
      <c r="AY136" s="1191"/>
      <c r="AZ136" s="1191"/>
      <c r="BA136" s="1155"/>
    </row>
    <row r="137" spans="1:53" ht="160.5" customHeight="1" x14ac:dyDescent="0.2">
      <c r="A137" s="3217"/>
      <c r="B137" s="771" t="s">
        <v>885</v>
      </c>
      <c r="C137" s="3176"/>
      <c r="D137" s="2617" t="s">
        <v>897</v>
      </c>
      <c r="E137" s="3202" t="s">
        <v>896</v>
      </c>
      <c r="F137" s="3205" t="s">
        <v>129</v>
      </c>
      <c r="G137" s="3208">
        <v>0</v>
      </c>
      <c r="H137" s="3208">
        <v>1</v>
      </c>
      <c r="I137" s="3211">
        <v>1</v>
      </c>
      <c r="J137" s="1207" t="s">
        <v>1649</v>
      </c>
      <c r="K137" s="1197" t="s">
        <v>1639</v>
      </c>
      <c r="L137" s="1197" t="s">
        <v>1638</v>
      </c>
      <c r="M137" s="1191"/>
      <c r="N137" s="1207" t="s">
        <v>1648</v>
      </c>
      <c r="O137" s="1191" t="s">
        <v>1600</v>
      </c>
      <c r="P137" s="116" t="s">
        <v>1647</v>
      </c>
      <c r="Q137" s="1191"/>
      <c r="R137" s="1191"/>
      <c r="S137" s="1191"/>
      <c r="T137" s="1191"/>
      <c r="U137" s="1191"/>
      <c r="V137" s="1191"/>
      <c r="W137" s="1191"/>
      <c r="X137" s="1191"/>
      <c r="Y137" s="1191"/>
      <c r="Z137" s="1195"/>
      <c r="AA137" s="1210">
        <v>44027</v>
      </c>
      <c r="AB137" s="1194"/>
      <c r="AC137" s="1215">
        <v>145714036176</v>
      </c>
      <c r="AD137" s="1193"/>
      <c r="AE137" s="1193"/>
      <c r="AF137" s="1157"/>
      <c r="AG137" s="1157"/>
      <c r="AH137" s="2284">
        <f t="shared" si="12"/>
        <v>145714036176</v>
      </c>
      <c r="AI137" s="1193"/>
      <c r="AJ137" s="1193"/>
      <c r="AK137" s="1193"/>
      <c r="AL137" s="1157"/>
      <c r="AM137" s="1157"/>
      <c r="AN137" s="2284">
        <f t="shared" si="13"/>
        <v>0</v>
      </c>
      <c r="AO137" s="1192"/>
      <c r="AP137" s="1192"/>
      <c r="AQ137" s="1192"/>
      <c r="AR137" s="1157"/>
      <c r="AS137" s="1157"/>
      <c r="AT137" s="1157"/>
      <c r="AU137" s="1192"/>
      <c r="AV137" s="1157"/>
      <c r="AW137" s="1191"/>
      <c r="AX137" s="1191"/>
      <c r="AY137" s="1191"/>
      <c r="AZ137" s="1191"/>
      <c r="BA137" s="1155"/>
    </row>
    <row r="138" spans="1:53" ht="132.75" customHeight="1" x14ac:dyDescent="0.2">
      <c r="A138" s="3217"/>
      <c r="B138" s="771" t="s">
        <v>885</v>
      </c>
      <c r="C138" s="3176"/>
      <c r="D138" s="3201"/>
      <c r="E138" s="3242"/>
      <c r="F138" s="3206"/>
      <c r="G138" s="3209"/>
      <c r="H138" s="3209"/>
      <c r="I138" s="3212"/>
      <c r="J138" s="1207" t="s">
        <v>1643</v>
      </c>
      <c r="K138" s="1197" t="s">
        <v>1639</v>
      </c>
      <c r="L138" s="1197" t="s">
        <v>1638</v>
      </c>
      <c r="M138" s="1191"/>
      <c r="N138" s="1207" t="s">
        <v>1646</v>
      </c>
      <c r="O138" s="1191" t="s">
        <v>1600</v>
      </c>
      <c r="P138" s="1208" t="s">
        <v>1644</v>
      </c>
      <c r="Q138" s="1191"/>
      <c r="R138" s="1191"/>
      <c r="S138" s="1191"/>
      <c r="T138" s="1191"/>
      <c r="U138" s="1191"/>
      <c r="V138" s="1191"/>
      <c r="W138" s="1191"/>
      <c r="X138" s="1191"/>
      <c r="Y138" s="1191"/>
      <c r="Z138" s="1195"/>
      <c r="AA138" s="1210">
        <v>44027</v>
      </c>
      <c r="AB138" s="1194"/>
      <c r="AC138" s="1193"/>
      <c r="AD138" s="1193"/>
      <c r="AE138" s="1193"/>
      <c r="AF138" s="1157"/>
      <c r="AG138" s="1157"/>
      <c r="AH138" s="2284">
        <f t="shared" si="12"/>
        <v>0</v>
      </c>
      <c r="AI138" s="1193"/>
      <c r="AJ138" s="1193"/>
      <c r="AK138" s="1193"/>
      <c r="AL138" s="1157"/>
      <c r="AM138" s="1157"/>
      <c r="AN138" s="2284">
        <f t="shared" si="13"/>
        <v>0</v>
      </c>
      <c r="AO138" s="1192"/>
      <c r="AP138" s="1192"/>
      <c r="AQ138" s="1192"/>
      <c r="AR138" s="1157"/>
      <c r="AS138" s="1157"/>
      <c r="AT138" s="1157"/>
      <c r="AU138" s="1192"/>
      <c r="AV138" s="1157"/>
      <c r="AW138" s="1191"/>
      <c r="AX138" s="1191"/>
      <c r="AY138" s="1191"/>
      <c r="AZ138" s="1191"/>
      <c r="BA138" s="1155"/>
    </row>
    <row r="139" spans="1:53" ht="162" customHeight="1" x14ac:dyDescent="0.2">
      <c r="A139" s="3217"/>
      <c r="B139" s="771" t="s">
        <v>885</v>
      </c>
      <c r="C139" s="3176"/>
      <c r="D139" s="3201"/>
      <c r="E139" s="3242"/>
      <c r="F139" s="3206"/>
      <c r="G139" s="3209"/>
      <c r="H139" s="3209"/>
      <c r="I139" s="3212"/>
      <c r="J139" s="1207" t="s">
        <v>1643</v>
      </c>
      <c r="K139" s="1197" t="s">
        <v>1639</v>
      </c>
      <c r="L139" s="1197" t="s">
        <v>1638</v>
      </c>
      <c r="M139" s="1191"/>
      <c r="N139" s="1207" t="s">
        <v>1645</v>
      </c>
      <c r="O139" s="1191" t="s">
        <v>1600</v>
      </c>
      <c r="P139" s="1208" t="s">
        <v>1644</v>
      </c>
      <c r="Q139" s="1191"/>
      <c r="R139" s="1191"/>
      <c r="S139" s="1191"/>
      <c r="T139" s="1191"/>
      <c r="U139" s="1191"/>
      <c r="V139" s="1191"/>
      <c r="W139" s="1191"/>
      <c r="X139" s="1191"/>
      <c r="Y139" s="1191"/>
      <c r="Z139" s="1195"/>
      <c r="AA139" s="1210">
        <v>44027</v>
      </c>
      <c r="AB139" s="1194"/>
      <c r="AC139" s="1193"/>
      <c r="AD139" s="1193"/>
      <c r="AE139" s="1193"/>
      <c r="AF139" s="1157"/>
      <c r="AG139" s="1157"/>
      <c r="AH139" s="2284">
        <f t="shared" si="12"/>
        <v>0</v>
      </c>
      <c r="AI139" s="1193"/>
      <c r="AJ139" s="1193"/>
      <c r="AK139" s="1193"/>
      <c r="AL139" s="1157"/>
      <c r="AM139" s="1157"/>
      <c r="AN139" s="2284">
        <f t="shared" si="13"/>
        <v>0</v>
      </c>
      <c r="AO139" s="1192"/>
      <c r="AP139" s="1192"/>
      <c r="AQ139" s="1192"/>
      <c r="AR139" s="1157"/>
      <c r="AS139" s="1157"/>
      <c r="AT139" s="1157"/>
      <c r="AU139" s="1192"/>
      <c r="AV139" s="1157"/>
      <c r="AW139" s="1191"/>
      <c r="AX139" s="1191"/>
      <c r="AY139" s="1191"/>
      <c r="AZ139" s="1191"/>
      <c r="BA139" s="1155"/>
    </row>
    <row r="140" spans="1:53" ht="158.25" customHeight="1" x14ac:dyDescent="0.2">
      <c r="A140" s="3217"/>
      <c r="B140" s="771" t="s">
        <v>885</v>
      </c>
      <c r="C140" s="3176"/>
      <c r="D140" s="3201"/>
      <c r="E140" s="3242"/>
      <c r="F140" s="3206"/>
      <c r="G140" s="3209"/>
      <c r="H140" s="3209"/>
      <c r="I140" s="3212"/>
      <c r="J140" s="1207" t="s">
        <v>1643</v>
      </c>
      <c r="K140" s="1197" t="s">
        <v>1639</v>
      </c>
      <c r="L140" s="1197" t="s">
        <v>1638</v>
      </c>
      <c r="M140" s="1191"/>
      <c r="N140" s="1207" t="s">
        <v>1642</v>
      </c>
      <c r="O140" s="1191" t="s">
        <v>1600</v>
      </c>
      <c r="P140" s="116" t="s">
        <v>1641</v>
      </c>
      <c r="Q140" s="1191"/>
      <c r="R140" s="1191"/>
      <c r="S140" s="1191"/>
      <c r="T140" s="1191"/>
      <c r="U140" s="1191"/>
      <c r="V140" s="1191"/>
      <c r="W140" s="1191"/>
      <c r="X140" s="1191"/>
      <c r="Y140" s="1191"/>
      <c r="Z140" s="1195"/>
      <c r="AA140" s="1210">
        <v>44027</v>
      </c>
      <c r="AB140" s="1194"/>
      <c r="AC140" s="1193"/>
      <c r="AD140" s="1193"/>
      <c r="AE140" s="1193"/>
      <c r="AF140" s="1157"/>
      <c r="AG140" s="1157"/>
      <c r="AH140" s="2284">
        <f t="shared" si="12"/>
        <v>0</v>
      </c>
      <c r="AI140" s="1193"/>
      <c r="AJ140" s="1193"/>
      <c r="AK140" s="1193"/>
      <c r="AL140" s="1157"/>
      <c r="AM140" s="1157"/>
      <c r="AN140" s="2284">
        <f t="shared" si="13"/>
        <v>0</v>
      </c>
      <c r="AO140" s="1192"/>
      <c r="AP140" s="1192"/>
      <c r="AQ140" s="1192"/>
      <c r="AR140" s="1157"/>
      <c r="AS140" s="1157"/>
      <c r="AT140" s="1157"/>
      <c r="AU140" s="1192"/>
      <c r="AV140" s="1157"/>
      <c r="AW140" s="1191"/>
      <c r="AX140" s="1191"/>
      <c r="AY140" s="1191"/>
      <c r="AZ140" s="1191"/>
      <c r="BA140" s="1155"/>
    </row>
    <row r="141" spans="1:53" ht="291" customHeight="1" x14ac:dyDescent="0.2">
      <c r="A141" s="3217"/>
      <c r="B141" s="771" t="s">
        <v>885</v>
      </c>
      <c r="C141" s="3177"/>
      <c r="D141" s="3184"/>
      <c r="E141" s="3243"/>
      <c r="F141" s="3207"/>
      <c r="G141" s="3210"/>
      <c r="H141" s="3210"/>
      <c r="I141" s="3213"/>
      <c r="J141" s="1207" t="s">
        <v>1640</v>
      </c>
      <c r="K141" s="1197" t="s">
        <v>1639</v>
      </c>
      <c r="L141" s="1197" t="s">
        <v>1638</v>
      </c>
      <c r="M141" s="1191"/>
      <c r="N141" s="1207" t="s">
        <v>1637</v>
      </c>
      <c r="O141" s="1191" t="s">
        <v>1600</v>
      </c>
      <c r="P141" s="1208" t="s">
        <v>1636</v>
      </c>
      <c r="Q141" s="1191"/>
      <c r="R141" s="1191"/>
      <c r="S141" s="1191"/>
      <c r="T141" s="1191"/>
      <c r="U141" s="1191"/>
      <c r="V141" s="1191"/>
      <c r="W141" s="1191"/>
      <c r="X141" s="1191"/>
      <c r="Y141" s="1191"/>
      <c r="Z141" s="1195"/>
      <c r="AA141" s="1210">
        <v>44027</v>
      </c>
      <c r="AB141" s="1194"/>
      <c r="AC141" s="1193"/>
      <c r="AD141" s="1193"/>
      <c r="AE141" s="1193"/>
      <c r="AF141" s="1157"/>
      <c r="AG141" s="1157"/>
      <c r="AH141" s="2284">
        <f t="shared" si="12"/>
        <v>0</v>
      </c>
      <c r="AI141" s="1193"/>
      <c r="AJ141" s="1193"/>
      <c r="AK141" s="1193"/>
      <c r="AL141" s="1157"/>
      <c r="AM141" s="1157"/>
      <c r="AN141" s="2284">
        <f t="shared" si="13"/>
        <v>0</v>
      </c>
      <c r="AO141" s="1192"/>
      <c r="AP141" s="1192"/>
      <c r="AQ141" s="1192"/>
      <c r="AR141" s="1157"/>
      <c r="AS141" s="1157"/>
      <c r="AT141" s="1157"/>
      <c r="AU141" s="1192"/>
      <c r="AV141" s="1157"/>
      <c r="AW141" s="1191"/>
      <c r="AX141" s="1191"/>
      <c r="AY141" s="1191"/>
      <c r="AZ141" s="1191"/>
      <c r="BA141" s="1155"/>
    </row>
    <row r="142" spans="1:53" ht="180.75" customHeight="1" x14ac:dyDescent="0.25">
      <c r="A142" s="3217"/>
      <c r="B142" s="771" t="s">
        <v>885</v>
      </c>
      <c r="C142" s="2617" t="s">
        <v>895</v>
      </c>
      <c r="D142" s="2617" t="s">
        <v>894</v>
      </c>
      <c r="E142" s="3218" t="s">
        <v>893</v>
      </c>
      <c r="F142" s="3205" t="s">
        <v>129</v>
      </c>
      <c r="G142" s="2608">
        <v>0</v>
      </c>
      <c r="H142" s="2608">
        <v>0.8</v>
      </c>
      <c r="I142" s="3211">
        <v>0.8</v>
      </c>
      <c r="J142" s="1207" t="s">
        <v>1623</v>
      </c>
      <c r="K142" s="1197" t="s">
        <v>1611</v>
      </c>
      <c r="L142" s="1197" t="s">
        <v>1610</v>
      </c>
      <c r="M142" s="1191"/>
      <c r="N142" s="1207" t="s">
        <v>1635</v>
      </c>
      <c r="O142" s="1191" t="s">
        <v>1600</v>
      </c>
      <c r="P142" s="1191"/>
      <c r="Q142" s="1191"/>
      <c r="R142" s="1191"/>
      <c r="S142" s="1191"/>
      <c r="T142" s="1191"/>
      <c r="U142" s="1191"/>
      <c r="V142" s="1191"/>
      <c r="W142" s="1191"/>
      <c r="X142" s="1191"/>
      <c r="Y142" s="1191"/>
      <c r="Z142" s="1195"/>
      <c r="AA142" s="1210">
        <v>44022</v>
      </c>
      <c r="AB142" s="1194" t="s">
        <v>1608</v>
      </c>
      <c r="AC142" s="1209">
        <v>72796000</v>
      </c>
      <c r="AD142" s="1193"/>
      <c r="AE142" s="1193"/>
      <c r="AF142" s="1157"/>
      <c r="AG142" s="1157"/>
      <c r="AH142" s="2284">
        <f t="shared" si="12"/>
        <v>72796000</v>
      </c>
      <c r="AI142" s="1193"/>
      <c r="AJ142" s="1193"/>
      <c r="AK142" s="1193"/>
      <c r="AL142" s="1157"/>
      <c r="AM142" s="1157"/>
      <c r="AN142" s="2284">
        <f t="shared" si="13"/>
        <v>0</v>
      </c>
      <c r="AO142" s="1201"/>
      <c r="AP142" s="1192"/>
      <c r="AQ142" s="1192"/>
      <c r="AR142" s="1157"/>
      <c r="AS142" s="1157"/>
      <c r="AT142" s="1157"/>
      <c r="AU142" s="1192"/>
      <c r="AV142" s="1157"/>
      <c r="AW142" s="1201">
        <v>68000000</v>
      </c>
      <c r="AX142" s="1191"/>
      <c r="AY142" s="1191"/>
      <c r="AZ142" s="1191"/>
      <c r="BA142" s="1155"/>
    </row>
    <row r="143" spans="1:53" ht="169.5" customHeight="1" x14ac:dyDescent="0.25">
      <c r="A143" s="3217"/>
      <c r="B143" s="771" t="s">
        <v>885</v>
      </c>
      <c r="C143" s="3201"/>
      <c r="D143" s="3201"/>
      <c r="E143" s="3228"/>
      <c r="F143" s="3206"/>
      <c r="G143" s="3230"/>
      <c r="H143" s="3230"/>
      <c r="I143" s="3212"/>
      <c r="J143" s="1207" t="s">
        <v>1623</v>
      </c>
      <c r="K143" s="1197" t="s">
        <v>1611</v>
      </c>
      <c r="L143" s="1197" t="s">
        <v>1610</v>
      </c>
      <c r="M143" s="1191"/>
      <c r="N143" s="1207" t="s">
        <v>1634</v>
      </c>
      <c r="O143" s="1191" t="s">
        <v>1600</v>
      </c>
      <c r="P143" s="1191"/>
      <c r="Q143" s="1191"/>
      <c r="R143" s="1191"/>
      <c r="S143" s="1191"/>
      <c r="T143" s="1191"/>
      <c r="U143" s="1191"/>
      <c r="V143" s="1191"/>
      <c r="W143" s="1191"/>
      <c r="X143" s="1191"/>
      <c r="Y143" s="1191"/>
      <c r="Z143" s="1195"/>
      <c r="AA143" s="1210">
        <v>44022</v>
      </c>
      <c r="AB143" s="1194" t="s">
        <v>1608</v>
      </c>
      <c r="AC143" s="1209">
        <v>1079461512</v>
      </c>
      <c r="AD143" s="1193"/>
      <c r="AE143" s="1193"/>
      <c r="AF143" s="1157"/>
      <c r="AG143" s="1157"/>
      <c r="AH143" s="2284">
        <f t="shared" si="12"/>
        <v>1079461512</v>
      </c>
      <c r="AI143" s="1193"/>
      <c r="AJ143" s="1193"/>
      <c r="AK143" s="1193"/>
      <c r="AL143" s="1157"/>
      <c r="AM143" s="1157"/>
      <c r="AN143" s="2284">
        <f t="shared" si="13"/>
        <v>0</v>
      </c>
      <c r="AO143" s="1201">
        <v>370830878</v>
      </c>
      <c r="AP143" s="1192"/>
      <c r="AQ143" s="1192"/>
      <c r="AR143" s="1157"/>
      <c r="AS143" s="1157"/>
      <c r="AT143" s="1157"/>
      <c r="AU143" s="1192"/>
      <c r="AV143" s="1157"/>
      <c r="AW143" s="1201">
        <v>210000000</v>
      </c>
      <c r="AX143" s="1191"/>
      <c r="AY143" s="1191"/>
      <c r="AZ143" s="1191"/>
      <c r="BA143" s="1155"/>
    </row>
    <row r="144" spans="1:53" ht="176.25" customHeight="1" x14ac:dyDescent="0.25">
      <c r="A144" s="3217"/>
      <c r="B144" s="771" t="s">
        <v>885</v>
      </c>
      <c r="C144" s="3201"/>
      <c r="D144" s="3201"/>
      <c r="E144" s="3228"/>
      <c r="F144" s="3206"/>
      <c r="G144" s="3230"/>
      <c r="H144" s="3230"/>
      <c r="I144" s="3212"/>
      <c r="J144" s="1207" t="s">
        <v>1623</v>
      </c>
      <c r="K144" s="1197" t="s">
        <v>1611</v>
      </c>
      <c r="L144" s="1197" t="s">
        <v>1610</v>
      </c>
      <c r="M144" s="1191"/>
      <c r="N144" s="1207" t="s">
        <v>1633</v>
      </c>
      <c r="O144" s="1191" t="s">
        <v>1600</v>
      </c>
      <c r="P144" s="1191"/>
      <c r="Q144" s="1191"/>
      <c r="R144" s="1191"/>
      <c r="S144" s="1191"/>
      <c r="T144" s="1191"/>
      <c r="U144" s="1191"/>
      <c r="V144" s="1191"/>
      <c r="W144" s="1191"/>
      <c r="X144" s="1191"/>
      <c r="Y144" s="1191"/>
      <c r="Z144" s="1195"/>
      <c r="AA144" s="1210">
        <v>44022</v>
      </c>
      <c r="AB144" s="1194" t="s">
        <v>1608</v>
      </c>
      <c r="AC144" s="1209">
        <v>40724232</v>
      </c>
      <c r="AD144" s="1193"/>
      <c r="AE144" s="1193"/>
      <c r="AF144" s="1157"/>
      <c r="AG144" s="1157"/>
      <c r="AH144" s="2284">
        <f t="shared" si="12"/>
        <v>40724232</v>
      </c>
      <c r="AI144" s="1193"/>
      <c r="AJ144" s="1193"/>
      <c r="AK144" s="1193"/>
      <c r="AL144" s="1157"/>
      <c r="AM144" s="1157"/>
      <c r="AN144" s="2284">
        <f t="shared" si="13"/>
        <v>0</v>
      </c>
      <c r="AO144" s="1201"/>
      <c r="AP144" s="1192"/>
      <c r="AQ144" s="1192"/>
      <c r="AR144" s="1157"/>
      <c r="AS144" s="1157"/>
      <c r="AT144" s="1157"/>
      <c r="AU144" s="1192"/>
      <c r="AV144" s="1157"/>
      <c r="AW144" s="1208"/>
      <c r="AX144" s="1191"/>
      <c r="AY144" s="1191"/>
      <c r="AZ144" s="1191"/>
      <c r="BA144" s="1155"/>
    </row>
    <row r="145" spans="1:53" ht="161.25" customHeight="1" x14ac:dyDescent="0.25">
      <c r="A145" s="3217"/>
      <c r="B145" s="771" t="s">
        <v>885</v>
      </c>
      <c r="C145" s="3201"/>
      <c r="D145" s="3201"/>
      <c r="E145" s="3228"/>
      <c r="F145" s="3206"/>
      <c r="G145" s="3230"/>
      <c r="H145" s="3230"/>
      <c r="I145" s="3212"/>
      <c r="J145" s="1207" t="s">
        <v>1623</v>
      </c>
      <c r="K145" s="1197" t="s">
        <v>1611</v>
      </c>
      <c r="L145" s="1197" t="s">
        <v>1610</v>
      </c>
      <c r="M145" s="1191"/>
      <c r="N145" s="1207" t="s">
        <v>1632</v>
      </c>
      <c r="O145" s="1191" t="s">
        <v>1600</v>
      </c>
      <c r="P145" s="1191"/>
      <c r="Q145" s="1191"/>
      <c r="R145" s="1191"/>
      <c r="S145" s="1191"/>
      <c r="T145" s="1191"/>
      <c r="U145" s="1191"/>
      <c r="V145" s="1191"/>
      <c r="W145" s="1191"/>
      <c r="X145" s="1191"/>
      <c r="Y145" s="1191"/>
      <c r="Z145" s="1195"/>
      <c r="AA145" s="1210">
        <v>44022</v>
      </c>
      <c r="AB145" s="1194" t="s">
        <v>1608</v>
      </c>
      <c r="AC145" s="1209">
        <v>29710050</v>
      </c>
      <c r="AD145" s="1193"/>
      <c r="AE145" s="1193"/>
      <c r="AF145" s="1157"/>
      <c r="AG145" s="1157"/>
      <c r="AH145" s="2284">
        <f t="shared" si="12"/>
        <v>29710050</v>
      </c>
      <c r="AI145" s="1193"/>
      <c r="AJ145" s="1193"/>
      <c r="AK145" s="1193"/>
      <c r="AL145" s="1157"/>
      <c r="AM145" s="1157"/>
      <c r="AN145" s="2284">
        <f t="shared" si="13"/>
        <v>0</v>
      </c>
      <c r="AO145" s="1201"/>
      <c r="AP145" s="1192"/>
      <c r="AQ145" s="1192"/>
      <c r="AR145" s="1157"/>
      <c r="AS145" s="1157"/>
      <c r="AT145" s="1157"/>
      <c r="AU145" s="1192"/>
      <c r="AV145" s="1157"/>
      <c r="AW145" s="1208"/>
      <c r="AX145" s="1191"/>
      <c r="AY145" s="1191"/>
      <c r="AZ145" s="1191"/>
      <c r="BA145" s="1155"/>
    </row>
    <row r="146" spans="1:53" ht="159.75" customHeight="1" x14ac:dyDescent="0.25">
      <c r="A146" s="3217"/>
      <c r="B146" s="771" t="s">
        <v>885</v>
      </c>
      <c r="C146" s="3201"/>
      <c r="D146" s="3201"/>
      <c r="E146" s="3228"/>
      <c r="F146" s="3206"/>
      <c r="G146" s="3230"/>
      <c r="H146" s="3230"/>
      <c r="I146" s="3212"/>
      <c r="J146" s="1207" t="s">
        <v>1623</v>
      </c>
      <c r="K146" s="1197" t="s">
        <v>1611</v>
      </c>
      <c r="L146" s="1197" t="s">
        <v>1610</v>
      </c>
      <c r="M146" s="1191"/>
      <c r="N146" s="1196" t="s">
        <v>1631</v>
      </c>
      <c r="O146" s="1191" t="s">
        <v>1600</v>
      </c>
      <c r="P146" s="1191"/>
      <c r="Q146" s="1191"/>
      <c r="R146" s="1191"/>
      <c r="S146" s="1191"/>
      <c r="T146" s="1191"/>
      <c r="U146" s="1191"/>
      <c r="V146" s="1191"/>
      <c r="W146" s="1191"/>
      <c r="X146" s="1191"/>
      <c r="Y146" s="1191"/>
      <c r="Z146" s="1195"/>
      <c r="AA146" s="1210">
        <v>44022</v>
      </c>
      <c r="AB146" s="1194" t="s">
        <v>1608</v>
      </c>
      <c r="AC146" s="1214">
        <v>0</v>
      </c>
      <c r="AD146" s="1193"/>
      <c r="AE146" s="1193"/>
      <c r="AF146" s="1157"/>
      <c r="AG146" s="1157"/>
      <c r="AH146" s="2284">
        <f t="shared" si="12"/>
        <v>0</v>
      </c>
      <c r="AI146" s="1193"/>
      <c r="AJ146" s="1193"/>
      <c r="AK146" s="1193"/>
      <c r="AL146" s="1157"/>
      <c r="AM146" s="1157"/>
      <c r="AN146" s="2284">
        <f t="shared" si="13"/>
        <v>0</v>
      </c>
      <c r="AO146" s="1201">
        <v>33474360</v>
      </c>
      <c r="AP146" s="1192"/>
      <c r="AQ146" s="1192"/>
      <c r="AR146" s="1157"/>
      <c r="AS146" s="1157"/>
      <c r="AT146" s="1157"/>
      <c r="AU146" s="1192"/>
      <c r="AV146" s="1157"/>
      <c r="AW146" s="1208"/>
      <c r="AX146" s="1191"/>
      <c r="AY146" s="1191"/>
      <c r="AZ146" s="1191"/>
      <c r="BA146" s="1155"/>
    </row>
    <row r="147" spans="1:53" ht="152.25" customHeight="1" x14ac:dyDescent="0.25">
      <c r="A147" s="3217"/>
      <c r="B147" s="771" t="s">
        <v>885</v>
      </c>
      <c r="C147" s="3201"/>
      <c r="D147" s="3201"/>
      <c r="E147" s="3228"/>
      <c r="F147" s="3206"/>
      <c r="G147" s="3230"/>
      <c r="H147" s="3230"/>
      <c r="I147" s="3212"/>
      <c r="J147" s="1207" t="s">
        <v>1623</v>
      </c>
      <c r="K147" s="1197" t="s">
        <v>1611</v>
      </c>
      <c r="L147" s="1197" t="s">
        <v>1610</v>
      </c>
      <c r="M147" s="1191"/>
      <c r="N147" s="1207" t="s">
        <v>1630</v>
      </c>
      <c r="O147" s="1191" t="s">
        <v>1600</v>
      </c>
      <c r="P147" s="1191"/>
      <c r="Q147" s="1191"/>
      <c r="R147" s="1191"/>
      <c r="S147" s="1191"/>
      <c r="T147" s="1191"/>
      <c r="U147" s="1191"/>
      <c r="V147" s="1191"/>
      <c r="W147" s="1191"/>
      <c r="X147" s="1191"/>
      <c r="Y147" s="1191"/>
      <c r="Z147" s="1195"/>
      <c r="AA147" s="1210">
        <v>44022</v>
      </c>
      <c r="AB147" s="1194" t="s">
        <v>1608</v>
      </c>
      <c r="AC147" s="1209">
        <v>21652560</v>
      </c>
      <c r="AD147" s="1193"/>
      <c r="AE147" s="1193"/>
      <c r="AF147" s="1157"/>
      <c r="AG147" s="1157"/>
      <c r="AH147" s="2284">
        <f t="shared" si="12"/>
        <v>21652560</v>
      </c>
      <c r="AI147" s="1193"/>
      <c r="AJ147" s="1193"/>
      <c r="AK147" s="1193"/>
      <c r="AL147" s="1157"/>
      <c r="AM147" s="1157"/>
      <c r="AN147" s="2284">
        <f t="shared" si="13"/>
        <v>0</v>
      </c>
      <c r="AO147" s="1201"/>
      <c r="AP147" s="1192"/>
      <c r="AQ147" s="1192"/>
      <c r="AR147" s="1157"/>
      <c r="AS147" s="1157"/>
      <c r="AT147" s="1157"/>
      <c r="AU147" s="1192"/>
      <c r="AV147" s="1157"/>
      <c r="AW147" s="1208"/>
      <c r="AX147" s="1191"/>
      <c r="AY147" s="1191"/>
      <c r="AZ147" s="1191"/>
      <c r="BA147" s="1155"/>
    </row>
    <row r="148" spans="1:53" ht="151.5" customHeight="1" x14ac:dyDescent="0.25">
      <c r="A148" s="3217"/>
      <c r="B148" s="771" t="s">
        <v>885</v>
      </c>
      <c r="C148" s="3201"/>
      <c r="D148" s="3201"/>
      <c r="E148" s="3228"/>
      <c r="F148" s="3206"/>
      <c r="G148" s="3230"/>
      <c r="H148" s="3230"/>
      <c r="I148" s="3212"/>
      <c r="J148" s="1207" t="s">
        <v>1623</v>
      </c>
      <c r="K148" s="1197" t="s">
        <v>1611</v>
      </c>
      <c r="L148" s="1197" t="s">
        <v>1610</v>
      </c>
      <c r="M148" s="1191"/>
      <c r="N148" s="1207" t="s">
        <v>1629</v>
      </c>
      <c r="O148" s="1191" t="s">
        <v>1600</v>
      </c>
      <c r="P148" s="1191"/>
      <c r="Q148" s="1191"/>
      <c r="R148" s="1191"/>
      <c r="S148" s="1191"/>
      <c r="T148" s="1191"/>
      <c r="U148" s="1191"/>
      <c r="V148" s="1191"/>
      <c r="W148" s="1191"/>
      <c r="X148" s="1191"/>
      <c r="Y148" s="1191"/>
      <c r="Z148" s="1195"/>
      <c r="AA148" s="1210">
        <v>44022</v>
      </c>
      <c r="AB148" s="1194" t="s">
        <v>1608</v>
      </c>
      <c r="AC148" s="1209">
        <v>27239916</v>
      </c>
      <c r="AD148" s="1193"/>
      <c r="AE148" s="1193"/>
      <c r="AF148" s="1157"/>
      <c r="AG148" s="1157"/>
      <c r="AH148" s="2284">
        <f t="shared" si="12"/>
        <v>27239916</v>
      </c>
      <c r="AI148" s="1193"/>
      <c r="AJ148" s="1193"/>
      <c r="AK148" s="1193"/>
      <c r="AL148" s="1157"/>
      <c r="AM148" s="1157"/>
      <c r="AN148" s="2284">
        <f t="shared" si="13"/>
        <v>0</v>
      </c>
      <c r="AO148" s="1201"/>
      <c r="AP148" s="1192"/>
      <c r="AQ148" s="1192"/>
      <c r="AR148" s="1157"/>
      <c r="AS148" s="1157"/>
      <c r="AT148" s="1157"/>
      <c r="AU148" s="1192"/>
      <c r="AV148" s="1157"/>
      <c r="AW148" s="1208"/>
      <c r="AX148" s="1191"/>
      <c r="AY148" s="1191"/>
      <c r="AZ148" s="1191"/>
      <c r="BA148" s="1155"/>
    </row>
    <row r="149" spans="1:53" ht="141.75" customHeight="1" x14ac:dyDescent="0.25">
      <c r="A149" s="3217"/>
      <c r="B149" s="771" t="s">
        <v>885</v>
      </c>
      <c r="C149" s="3201"/>
      <c r="D149" s="3201"/>
      <c r="E149" s="3228"/>
      <c r="F149" s="3206"/>
      <c r="G149" s="3230"/>
      <c r="H149" s="3230"/>
      <c r="I149" s="3212"/>
      <c r="J149" s="1207" t="s">
        <v>1623</v>
      </c>
      <c r="K149" s="1197" t="s">
        <v>1611</v>
      </c>
      <c r="L149" s="1197" t="s">
        <v>1610</v>
      </c>
      <c r="M149" s="1191"/>
      <c r="N149" s="1207" t="s">
        <v>1628</v>
      </c>
      <c r="O149" s="1191" t="s">
        <v>1600</v>
      </c>
      <c r="P149" s="1191"/>
      <c r="Q149" s="1191"/>
      <c r="R149" s="1191"/>
      <c r="S149" s="1191"/>
      <c r="T149" s="1191"/>
      <c r="U149" s="1191"/>
      <c r="V149" s="1191"/>
      <c r="W149" s="1191"/>
      <c r="X149" s="1191"/>
      <c r="Y149" s="1191"/>
      <c r="Z149" s="1195"/>
      <c r="AA149" s="1210">
        <v>44022</v>
      </c>
      <c r="AB149" s="1194" t="s">
        <v>1608</v>
      </c>
      <c r="AC149" s="1209">
        <v>29181180</v>
      </c>
      <c r="AD149" s="1193"/>
      <c r="AE149" s="1193"/>
      <c r="AF149" s="1157"/>
      <c r="AG149" s="1157"/>
      <c r="AH149" s="2284">
        <f t="shared" si="12"/>
        <v>29181180</v>
      </c>
      <c r="AI149" s="1193"/>
      <c r="AJ149" s="1193"/>
      <c r="AK149" s="1193"/>
      <c r="AL149" s="1157"/>
      <c r="AM149" s="1157"/>
      <c r="AN149" s="2284">
        <f t="shared" si="13"/>
        <v>0</v>
      </c>
      <c r="AO149" s="1201"/>
      <c r="AP149" s="1192"/>
      <c r="AQ149" s="1192"/>
      <c r="AR149" s="1157"/>
      <c r="AS149" s="1157"/>
      <c r="AT149" s="1157"/>
      <c r="AU149" s="1192"/>
      <c r="AV149" s="1157"/>
      <c r="AW149" s="1208"/>
      <c r="AX149" s="1191"/>
      <c r="AY149" s="1191"/>
      <c r="AZ149" s="1191"/>
      <c r="BA149" s="1155"/>
    </row>
    <row r="150" spans="1:53" ht="143.25" customHeight="1" x14ac:dyDescent="0.25">
      <c r="A150" s="3217"/>
      <c r="B150" s="771" t="s">
        <v>885</v>
      </c>
      <c r="C150" s="3201"/>
      <c r="D150" s="3201"/>
      <c r="E150" s="3228"/>
      <c r="F150" s="3206"/>
      <c r="G150" s="3230"/>
      <c r="H150" s="3230"/>
      <c r="I150" s="3212"/>
      <c r="J150" s="1207" t="s">
        <v>1623</v>
      </c>
      <c r="K150" s="1197" t="s">
        <v>1611</v>
      </c>
      <c r="L150" s="1197" t="s">
        <v>1610</v>
      </c>
      <c r="M150" s="1191"/>
      <c r="N150" s="1207" t="s">
        <v>1627</v>
      </c>
      <c r="O150" s="1191" t="s">
        <v>1600</v>
      </c>
      <c r="P150" s="1191"/>
      <c r="Q150" s="1191"/>
      <c r="R150" s="1191"/>
      <c r="S150" s="1191"/>
      <c r="T150" s="1191"/>
      <c r="U150" s="1191"/>
      <c r="V150" s="1191"/>
      <c r="W150" s="1191"/>
      <c r="X150" s="1191"/>
      <c r="Y150" s="1191"/>
      <c r="Z150" s="1195"/>
      <c r="AA150" s="1210">
        <v>44022</v>
      </c>
      <c r="AB150" s="1194" t="s">
        <v>1608</v>
      </c>
      <c r="AC150" s="1209">
        <v>207037050</v>
      </c>
      <c r="AD150" s="1193"/>
      <c r="AE150" s="1193"/>
      <c r="AF150" s="1157"/>
      <c r="AG150" s="1157"/>
      <c r="AH150" s="2284">
        <f t="shared" si="12"/>
        <v>207037050</v>
      </c>
      <c r="AI150" s="1193"/>
      <c r="AJ150" s="1193"/>
      <c r="AK150" s="1193"/>
      <c r="AL150" s="1157"/>
      <c r="AM150" s="1157"/>
      <c r="AN150" s="2284">
        <f t="shared" si="13"/>
        <v>0</v>
      </c>
      <c r="AO150" s="1201"/>
      <c r="AP150" s="1192"/>
      <c r="AQ150" s="1192"/>
      <c r="AR150" s="1157"/>
      <c r="AS150" s="1157"/>
      <c r="AT150" s="1157"/>
      <c r="AU150" s="1192"/>
      <c r="AV150" s="1157"/>
      <c r="AW150" s="1208"/>
      <c r="AX150" s="1191"/>
      <c r="AY150" s="1191"/>
      <c r="AZ150" s="1191"/>
      <c r="BA150" s="1155"/>
    </row>
    <row r="151" spans="1:53" ht="162" customHeight="1" x14ac:dyDescent="0.25">
      <c r="A151" s="3217"/>
      <c r="B151" s="771" t="s">
        <v>885</v>
      </c>
      <c r="C151" s="3201"/>
      <c r="D151" s="3201"/>
      <c r="E151" s="3228"/>
      <c r="F151" s="3206"/>
      <c r="G151" s="3230"/>
      <c r="H151" s="3230"/>
      <c r="I151" s="3212"/>
      <c r="J151" s="1207" t="s">
        <v>1623</v>
      </c>
      <c r="K151" s="1197" t="s">
        <v>1611</v>
      </c>
      <c r="L151" s="1197" t="s">
        <v>1610</v>
      </c>
      <c r="M151" s="1191"/>
      <c r="N151" s="1207" t="s">
        <v>1626</v>
      </c>
      <c r="O151" s="1191" t="s">
        <v>1600</v>
      </c>
      <c r="P151" s="1191"/>
      <c r="Q151" s="1191"/>
      <c r="R151" s="1191"/>
      <c r="S151" s="1191"/>
      <c r="T151" s="1191"/>
      <c r="U151" s="1191"/>
      <c r="V151" s="1191"/>
      <c r="W151" s="1191"/>
      <c r="X151" s="1191"/>
      <c r="Y151" s="1191"/>
      <c r="Z151" s="1195"/>
      <c r="AA151" s="1210">
        <v>44022</v>
      </c>
      <c r="AB151" s="1194" t="s">
        <v>1608</v>
      </c>
      <c r="AC151" s="1209">
        <v>37145340</v>
      </c>
      <c r="AD151" s="1193"/>
      <c r="AE151" s="1193"/>
      <c r="AF151" s="1157"/>
      <c r="AG151" s="1157"/>
      <c r="AH151" s="2284">
        <f t="shared" si="12"/>
        <v>37145340</v>
      </c>
      <c r="AI151" s="1193"/>
      <c r="AJ151" s="1193"/>
      <c r="AK151" s="1193"/>
      <c r="AL151" s="1157"/>
      <c r="AM151" s="1157"/>
      <c r="AN151" s="2284">
        <f t="shared" si="13"/>
        <v>0</v>
      </c>
      <c r="AO151" s="1201"/>
      <c r="AP151" s="1192"/>
      <c r="AQ151" s="1192"/>
      <c r="AR151" s="1157"/>
      <c r="AS151" s="1157"/>
      <c r="AT151" s="1157"/>
      <c r="AU151" s="1192"/>
      <c r="AV151" s="1157"/>
      <c r="AW151" s="1208"/>
      <c r="AX151" s="1191"/>
      <c r="AY151" s="1191"/>
      <c r="AZ151" s="1191"/>
      <c r="BA151" s="1155"/>
    </row>
    <row r="152" spans="1:53" ht="155.25" customHeight="1" x14ac:dyDescent="0.25">
      <c r="A152" s="3217"/>
      <c r="B152" s="771" t="s">
        <v>885</v>
      </c>
      <c r="C152" s="3201"/>
      <c r="D152" s="3201"/>
      <c r="E152" s="3228"/>
      <c r="F152" s="3206"/>
      <c r="G152" s="3230"/>
      <c r="H152" s="3230"/>
      <c r="I152" s="3212"/>
      <c r="J152" s="1207" t="s">
        <v>1623</v>
      </c>
      <c r="K152" s="1197" t="s">
        <v>1611</v>
      </c>
      <c r="L152" s="1197" t="s">
        <v>1610</v>
      </c>
      <c r="M152" s="1191"/>
      <c r="N152" s="1207" t="s">
        <v>1625</v>
      </c>
      <c r="O152" s="1191" t="s">
        <v>1600</v>
      </c>
      <c r="P152" s="1191"/>
      <c r="Q152" s="1191"/>
      <c r="R152" s="1191"/>
      <c r="S152" s="1191"/>
      <c r="T152" s="1191"/>
      <c r="U152" s="1191"/>
      <c r="V152" s="1191"/>
      <c r="W152" s="1191"/>
      <c r="X152" s="1191"/>
      <c r="Y152" s="1191"/>
      <c r="Z152" s="1195"/>
      <c r="AA152" s="1210">
        <v>44022</v>
      </c>
      <c r="AB152" s="1194" t="s">
        <v>1608</v>
      </c>
      <c r="AC152" s="1209">
        <v>57372000</v>
      </c>
      <c r="AD152" s="1193"/>
      <c r="AE152" s="1193"/>
      <c r="AF152" s="1157"/>
      <c r="AG152" s="1157"/>
      <c r="AH152" s="2284">
        <f t="shared" si="12"/>
        <v>57372000</v>
      </c>
      <c r="AI152" s="1193"/>
      <c r="AJ152" s="1193"/>
      <c r="AK152" s="1193"/>
      <c r="AL152" s="1157"/>
      <c r="AM152" s="1157"/>
      <c r="AN152" s="2284">
        <f t="shared" si="13"/>
        <v>0</v>
      </c>
      <c r="AO152" s="1201"/>
      <c r="AP152" s="1192"/>
      <c r="AQ152" s="1192"/>
      <c r="AR152" s="1157"/>
      <c r="AS152" s="1157"/>
      <c r="AT152" s="1157"/>
      <c r="AU152" s="1192"/>
      <c r="AV152" s="1157"/>
      <c r="AW152" s="1208"/>
      <c r="AX152" s="1191"/>
      <c r="AY152" s="1191"/>
      <c r="AZ152" s="1191"/>
      <c r="BA152" s="1155"/>
    </row>
    <row r="153" spans="1:53" ht="143.25" customHeight="1" x14ac:dyDescent="0.25">
      <c r="A153" s="3217"/>
      <c r="B153" s="771" t="s">
        <v>885</v>
      </c>
      <c r="C153" s="3201"/>
      <c r="D153" s="3201"/>
      <c r="E153" s="3228"/>
      <c r="F153" s="3206"/>
      <c r="G153" s="3230"/>
      <c r="H153" s="3230"/>
      <c r="I153" s="3212"/>
      <c r="J153" s="1207" t="s">
        <v>1623</v>
      </c>
      <c r="K153" s="1197" t="s">
        <v>1611</v>
      </c>
      <c r="L153" s="1197" t="s">
        <v>1610</v>
      </c>
      <c r="M153" s="1191"/>
      <c r="N153" s="1207" t="s">
        <v>1624</v>
      </c>
      <c r="O153" s="1191" t="s">
        <v>1600</v>
      </c>
      <c r="P153" s="1191"/>
      <c r="Q153" s="1191"/>
      <c r="R153" s="1191"/>
      <c r="S153" s="1191"/>
      <c r="T153" s="1191"/>
      <c r="U153" s="1191"/>
      <c r="V153" s="1191"/>
      <c r="W153" s="1191"/>
      <c r="X153" s="1191"/>
      <c r="Y153" s="1191"/>
      <c r="Z153" s="1195"/>
      <c r="AA153" s="1210">
        <v>44022</v>
      </c>
      <c r="AB153" s="1194" t="s">
        <v>1608</v>
      </c>
      <c r="AC153" s="1209">
        <v>56625000</v>
      </c>
      <c r="AD153" s="1193"/>
      <c r="AE153" s="1193"/>
      <c r="AF153" s="1157"/>
      <c r="AG153" s="1157"/>
      <c r="AH153" s="2284">
        <f t="shared" si="12"/>
        <v>56625000</v>
      </c>
      <c r="AI153" s="1193"/>
      <c r="AJ153" s="1193"/>
      <c r="AK153" s="1193"/>
      <c r="AL153" s="1157"/>
      <c r="AM153" s="1157"/>
      <c r="AN153" s="2284">
        <f t="shared" si="13"/>
        <v>0</v>
      </c>
      <c r="AO153" s="1201"/>
      <c r="AP153" s="1192"/>
      <c r="AQ153" s="1192"/>
      <c r="AR153" s="1157"/>
      <c r="AS153" s="1157"/>
      <c r="AT153" s="1157"/>
      <c r="AU153" s="1192"/>
      <c r="AV153" s="1157"/>
      <c r="AW153" s="1208"/>
      <c r="AX153" s="1191"/>
      <c r="AY153" s="1191"/>
      <c r="AZ153" s="1191"/>
      <c r="BA153" s="1155"/>
    </row>
    <row r="154" spans="1:53" ht="152.25" customHeight="1" thickBot="1" x14ac:dyDescent="0.3">
      <c r="A154" s="3217"/>
      <c r="B154" s="771" t="s">
        <v>885</v>
      </c>
      <c r="C154" s="3201"/>
      <c r="D154" s="3201"/>
      <c r="E154" s="3228"/>
      <c r="F154" s="3206"/>
      <c r="G154" s="3230"/>
      <c r="H154" s="3230"/>
      <c r="I154" s="3212"/>
      <c r="J154" s="1207" t="s">
        <v>1623</v>
      </c>
      <c r="K154" s="1197" t="s">
        <v>1611</v>
      </c>
      <c r="L154" s="1197" t="s">
        <v>1610</v>
      </c>
      <c r="M154" s="1191"/>
      <c r="N154" s="1207" t="s">
        <v>1622</v>
      </c>
      <c r="O154" s="1191" t="s">
        <v>1600</v>
      </c>
      <c r="P154" s="1191"/>
      <c r="Q154" s="1191"/>
      <c r="R154" s="1191"/>
      <c r="S154" s="1191"/>
      <c r="T154" s="1191"/>
      <c r="U154" s="1191"/>
      <c r="V154" s="1191"/>
      <c r="W154" s="1191"/>
      <c r="X154" s="1191"/>
      <c r="Y154" s="1191"/>
      <c r="Z154" s="1195"/>
      <c r="AA154" s="1210">
        <v>44022</v>
      </c>
      <c r="AB154" s="1194" t="s">
        <v>1608</v>
      </c>
      <c r="AC154" s="1213">
        <v>69705464</v>
      </c>
      <c r="AD154" s="1193"/>
      <c r="AE154" s="1193"/>
      <c r="AF154" s="1157"/>
      <c r="AG154" s="1157"/>
      <c r="AH154" s="2284">
        <f t="shared" si="12"/>
        <v>69705464</v>
      </c>
      <c r="AI154" s="1193"/>
      <c r="AJ154" s="1193"/>
      <c r="AK154" s="1193"/>
      <c r="AL154" s="1157"/>
      <c r="AM154" s="1157"/>
      <c r="AN154" s="2284">
        <f t="shared" si="13"/>
        <v>0</v>
      </c>
      <c r="AO154" s="1201"/>
      <c r="AP154" s="1192"/>
      <c r="AQ154" s="1192"/>
      <c r="AR154" s="1157"/>
      <c r="AS154" s="1157"/>
      <c r="AT154" s="1157"/>
      <c r="AU154" s="1192"/>
      <c r="AV154" s="1157"/>
      <c r="AW154" s="1208"/>
      <c r="AX154" s="1191"/>
      <c r="AY154" s="1191"/>
      <c r="AZ154" s="1191"/>
      <c r="BA154" s="1155"/>
    </row>
    <row r="155" spans="1:53" ht="118.5" customHeight="1" thickBot="1" x14ac:dyDescent="0.3">
      <c r="A155" s="3217"/>
      <c r="B155" s="771" t="s">
        <v>885</v>
      </c>
      <c r="C155" s="3201"/>
      <c r="D155" s="3201"/>
      <c r="E155" s="3228"/>
      <c r="F155" s="3206"/>
      <c r="G155" s="3230"/>
      <c r="H155" s="3230"/>
      <c r="I155" s="3212"/>
      <c r="J155" s="1207" t="s">
        <v>1612</v>
      </c>
      <c r="K155" s="1197" t="s">
        <v>1611</v>
      </c>
      <c r="L155" s="1197" t="s">
        <v>1610</v>
      </c>
      <c r="M155" s="1191"/>
      <c r="N155" s="1207" t="s">
        <v>1621</v>
      </c>
      <c r="O155" s="1191" t="s">
        <v>1600</v>
      </c>
      <c r="P155" s="1191"/>
      <c r="Q155" s="1191"/>
      <c r="R155" s="1191"/>
      <c r="S155" s="1191"/>
      <c r="T155" s="1191"/>
      <c r="U155" s="1191"/>
      <c r="V155" s="1191"/>
      <c r="W155" s="1191"/>
      <c r="X155" s="1191"/>
      <c r="Y155" s="1191"/>
      <c r="Z155" s="1195"/>
      <c r="AA155" s="1210">
        <v>44022</v>
      </c>
      <c r="AB155" s="1194" t="s">
        <v>1608</v>
      </c>
      <c r="AC155" s="1212">
        <v>90000000</v>
      </c>
      <c r="AD155" s="1193"/>
      <c r="AE155" s="1193"/>
      <c r="AF155" s="1157"/>
      <c r="AG155" s="1157"/>
      <c r="AH155" s="2284">
        <f t="shared" si="12"/>
        <v>90000000</v>
      </c>
      <c r="AI155" s="1193"/>
      <c r="AJ155" s="1193"/>
      <c r="AK155" s="1193"/>
      <c r="AL155" s="1157"/>
      <c r="AM155" s="1157"/>
      <c r="AN155" s="2284">
        <f t="shared" si="13"/>
        <v>0</v>
      </c>
      <c r="AO155" s="1201"/>
      <c r="AP155" s="1192"/>
      <c r="AQ155" s="1192"/>
      <c r="AR155" s="1157"/>
      <c r="AS155" s="1157"/>
      <c r="AT155" s="1157"/>
      <c r="AU155" s="1192"/>
      <c r="AV155" s="1157"/>
      <c r="AW155" s="1208"/>
      <c r="AX155" s="1191"/>
      <c r="AY155" s="1191"/>
      <c r="AZ155" s="1191"/>
      <c r="BA155" s="1155"/>
    </row>
    <row r="156" spans="1:53" ht="130.5" customHeight="1" x14ac:dyDescent="0.25">
      <c r="A156" s="3217"/>
      <c r="B156" s="771" t="s">
        <v>885</v>
      </c>
      <c r="C156" s="3201"/>
      <c r="D156" s="3201"/>
      <c r="E156" s="3228"/>
      <c r="F156" s="3206"/>
      <c r="G156" s="3230"/>
      <c r="H156" s="3230"/>
      <c r="I156" s="3212"/>
      <c r="J156" s="1207" t="s">
        <v>1612</v>
      </c>
      <c r="K156" s="1197" t="s">
        <v>1611</v>
      </c>
      <c r="L156" s="1197" t="s">
        <v>1610</v>
      </c>
      <c r="M156" s="1191"/>
      <c r="N156" s="1207" t="s">
        <v>1620</v>
      </c>
      <c r="O156" s="1191" t="s">
        <v>1600</v>
      </c>
      <c r="P156" s="1191"/>
      <c r="Q156" s="1191"/>
      <c r="R156" s="1191"/>
      <c r="S156" s="1191"/>
      <c r="T156" s="1191"/>
      <c r="U156" s="1191"/>
      <c r="V156" s="1191"/>
      <c r="W156" s="1191"/>
      <c r="X156" s="1191"/>
      <c r="Y156" s="1191"/>
      <c r="Z156" s="1195"/>
      <c r="AA156" s="1210">
        <v>44022</v>
      </c>
      <c r="AB156" s="1194" t="s">
        <v>1608</v>
      </c>
      <c r="AC156" s="1211">
        <v>30000000</v>
      </c>
      <c r="AD156" s="1193"/>
      <c r="AE156" s="1193"/>
      <c r="AF156" s="1157"/>
      <c r="AG156" s="1157"/>
      <c r="AH156" s="2284">
        <f t="shared" si="12"/>
        <v>30000000</v>
      </c>
      <c r="AI156" s="1193"/>
      <c r="AJ156" s="1193"/>
      <c r="AK156" s="1193"/>
      <c r="AL156" s="1157"/>
      <c r="AM156" s="1157"/>
      <c r="AN156" s="2284">
        <f t="shared" si="13"/>
        <v>0</v>
      </c>
      <c r="AO156" s="1201"/>
      <c r="AP156" s="1192"/>
      <c r="AQ156" s="1192"/>
      <c r="AR156" s="1157"/>
      <c r="AS156" s="1157"/>
      <c r="AT156" s="1157"/>
      <c r="AU156" s="1192"/>
      <c r="AV156" s="1157"/>
      <c r="AW156" s="1208"/>
      <c r="AX156" s="1191"/>
      <c r="AY156" s="1191"/>
      <c r="AZ156" s="1191"/>
      <c r="BA156" s="1155"/>
    </row>
    <row r="157" spans="1:53" ht="138.75" customHeight="1" x14ac:dyDescent="0.25">
      <c r="A157" s="3217"/>
      <c r="B157" s="771" t="s">
        <v>885</v>
      </c>
      <c r="C157" s="3201"/>
      <c r="D157" s="3201"/>
      <c r="E157" s="3228"/>
      <c r="F157" s="3206"/>
      <c r="G157" s="3230"/>
      <c r="H157" s="3230"/>
      <c r="I157" s="3212"/>
      <c r="J157" s="1207" t="s">
        <v>1612</v>
      </c>
      <c r="K157" s="1197" t="s">
        <v>1611</v>
      </c>
      <c r="L157" s="1197" t="s">
        <v>1610</v>
      </c>
      <c r="M157" s="1191"/>
      <c r="N157" s="1207" t="s">
        <v>1619</v>
      </c>
      <c r="O157" s="1191" t="s">
        <v>1600</v>
      </c>
      <c r="P157" s="1191"/>
      <c r="Q157" s="1191"/>
      <c r="R157" s="1191"/>
      <c r="S157" s="1191"/>
      <c r="T157" s="1191"/>
      <c r="U157" s="1191"/>
      <c r="V157" s="1191"/>
      <c r="W157" s="1191"/>
      <c r="X157" s="1191"/>
      <c r="Y157" s="1191"/>
      <c r="Z157" s="1195"/>
      <c r="AA157" s="1210">
        <v>44022</v>
      </c>
      <c r="AB157" s="1194" t="s">
        <v>1608</v>
      </c>
      <c r="AC157" s="1209">
        <v>20000000</v>
      </c>
      <c r="AD157" s="1193"/>
      <c r="AE157" s="1193"/>
      <c r="AF157" s="1157"/>
      <c r="AG157" s="1157"/>
      <c r="AH157" s="2284">
        <f t="shared" si="12"/>
        <v>20000000</v>
      </c>
      <c r="AI157" s="1193"/>
      <c r="AJ157" s="1193"/>
      <c r="AK157" s="1193"/>
      <c r="AL157" s="1157"/>
      <c r="AM157" s="1157"/>
      <c r="AN157" s="2284">
        <f t="shared" si="13"/>
        <v>0</v>
      </c>
      <c r="AO157" s="1201"/>
      <c r="AP157" s="1192"/>
      <c r="AQ157" s="1192"/>
      <c r="AR157" s="1157"/>
      <c r="AS157" s="1157"/>
      <c r="AT157" s="1157"/>
      <c r="AU157" s="1192"/>
      <c r="AV157" s="1157"/>
      <c r="AW157" s="1208"/>
      <c r="AX157" s="1191"/>
      <c r="AY157" s="1191"/>
      <c r="AZ157" s="1191"/>
      <c r="BA157" s="1155"/>
    </row>
    <row r="158" spans="1:53" ht="114.75" customHeight="1" x14ac:dyDescent="0.25">
      <c r="A158" s="3217"/>
      <c r="B158" s="771" t="s">
        <v>885</v>
      </c>
      <c r="C158" s="3201"/>
      <c r="D158" s="3201"/>
      <c r="E158" s="3228"/>
      <c r="F158" s="3206"/>
      <c r="G158" s="3230"/>
      <c r="H158" s="3230"/>
      <c r="I158" s="3212"/>
      <c r="J158" s="1207" t="s">
        <v>1612</v>
      </c>
      <c r="K158" s="1197" t="s">
        <v>1611</v>
      </c>
      <c r="L158" s="1197" t="s">
        <v>1610</v>
      </c>
      <c r="M158" s="1191"/>
      <c r="N158" s="1207" t="s">
        <v>1618</v>
      </c>
      <c r="O158" s="1191" t="s">
        <v>1600</v>
      </c>
      <c r="P158" s="1191"/>
      <c r="Q158" s="1191"/>
      <c r="R158" s="1191"/>
      <c r="S158" s="1191"/>
      <c r="T158" s="1191"/>
      <c r="U158" s="1191"/>
      <c r="V158" s="1191"/>
      <c r="W158" s="1191"/>
      <c r="X158" s="1191"/>
      <c r="Y158" s="1191"/>
      <c r="Z158" s="1195"/>
      <c r="AA158" s="1210">
        <v>44022</v>
      </c>
      <c r="AB158" s="1194" t="s">
        <v>1608</v>
      </c>
      <c r="AC158" s="1209">
        <v>30000000</v>
      </c>
      <c r="AD158" s="1193"/>
      <c r="AE158" s="1193"/>
      <c r="AF158" s="1157"/>
      <c r="AG158" s="1157"/>
      <c r="AH158" s="2284">
        <f t="shared" si="12"/>
        <v>30000000</v>
      </c>
      <c r="AI158" s="1193"/>
      <c r="AJ158" s="1193"/>
      <c r="AK158" s="1193"/>
      <c r="AL158" s="1157"/>
      <c r="AM158" s="1157"/>
      <c r="AN158" s="2284">
        <f t="shared" si="13"/>
        <v>0</v>
      </c>
      <c r="AO158" s="1201"/>
      <c r="AP158" s="1192"/>
      <c r="AQ158" s="1192"/>
      <c r="AR158" s="1157"/>
      <c r="AS158" s="1157"/>
      <c r="AT158" s="1157"/>
      <c r="AU158" s="1192"/>
      <c r="AV158" s="1157"/>
      <c r="AW158" s="1208"/>
      <c r="AX158" s="1191"/>
      <c r="AY158" s="1191"/>
      <c r="AZ158" s="1191"/>
      <c r="BA158" s="1155"/>
    </row>
    <row r="159" spans="1:53" ht="113.25" customHeight="1" x14ac:dyDescent="0.25">
      <c r="A159" s="3217"/>
      <c r="B159" s="771" t="s">
        <v>885</v>
      </c>
      <c r="C159" s="3201"/>
      <c r="D159" s="3201"/>
      <c r="E159" s="3228"/>
      <c r="F159" s="3206"/>
      <c r="G159" s="3230"/>
      <c r="H159" s="3230"/>
      <c r="I159" s="3212"/>
      <c r="J159" s="1207" t="s">
        <v>1612</v>
      </c>
      <c r="K159" s="1197" t="s">
        <v>1611</v>
      </c>
      <c r="L159" s="1197" t="s">
        <v>1610</v>
      </c>
      <c r="M159" s="1191"/>
      <c r="N159" s="1207" t="s">
        <v>1617</v>
      </c>
      <c r="O159" s="1191" t="s">
        <v>1600</v>
      </c>
      <c r="P159" s="1191"/>
      <c r="Q159" s="1191"/>
      <c r="R159" s="1191"/>
      <c r="S159" s="1191"/>
      <c r="T159" s="1191"/>
      <c r="U159" s="1191"/>
      <c r="V159" s="1191"/>
      <c r="W159" s="1191"/>
      <c r="X159" s="1191"/>
      <c r="Y159" s="1191"/>
      <c r="Z159" s="1195"/>
      <c r="AA159" s="1210">
        <v>44022</v>
      </c>
      <c r="AB159" s="1194" t="s">
        <v>1608</v>
      </c>
      <c r="AC159" s="1209">
        <v>15000000</v>
      </c>
      <c r="AD159" s="1193"/>
      <c r="AE159" s="1193"/>
      <c r="AF159" s="1157"/>
      <c r="AG159" s="1157"/>
      <c r="AH159" s="2284">
        <f t="shared" si="12"/>
        <v>15000000</v>
      </c>
      <c r="AI159" s="1193"/>
      <c r="AJ159" s="1193"/>
      <c r="AK159" s="1193"/>
      <c r="AL159" s="1157"/>
      <c r="AM159" s="1157"/>
      <c r="AN159" s="2284">
        <f t="shared" si="13"/>
        <v>0</v>
      </c>
      <c r="AO159" s="1201"/>
      <c r="AP159" s="1192"/>
      <c r="AQ159" s="1192"/>
      <c r="AR159" s="1157"/>
      <c r="AS159" s="1157"/>
      <c r="AT159" s="1157"/>
      <c r="AU159" s="1192"/>
      <c r="AV159" s="1157"/>
      <c r="AW159" s="1208"/>
      <c r="AX159" s="1191"/>
      <c r="AY159" s="1191"/>
      <c r="AZ159" s="1191"/>
      <c r="BA159" s="1155"/>
    </row>
    <row r="160" spans="1:53" ht="110.25" customHeight="1" x14ac:dyDescent="0.25">
      <c r="A160" s="3217"/>
      <c r="B160" s="771" t="s">
        <v>885</v>
      </c>
      <c r="C160" s="3201"/>
      <c r="D160" s="3201"/>
      <c r="E160" s="3228"/>
      <c r="F160" s="3206"/>
      <c r="G160" s="3230"/>
      <c r="H160" s="3230"/>
      <c r="I160" s="3212"/>
      <c r="J160" s="1207" t="s">
        <v>1612</v>
      </c>
      <c r="K160" s="1197" t="s">
        <v>1611</v>
      </c>
      <c r="L160" s="1197" t="s">
        <v>1610</v>
      </c>
      <c r="M160" s="1191"/>
      <c r="N160" s="1207" t="s">
        <v>1616</v>
      </c>
      <c r="O160" s="1191" t="s">
        <v>1600</v>
      </c>
      <c r="P160" s="1191"/>
      <c r="Q160" s="1191"/>
      <c r="R160" s="1191"/>
      <c r="S160" s="1191"/>
      <c r="T160" s="1191"/>
      <c r="U160" s="1191"/>
      <c r="V160" s="1191"/>
      <c r="W160" s="1191"/>
      <c r="X160" s="1191"/>
      <c r="Y160" s="1191"/>
      <c r="Z160" s="1195"/>
      <c r="AA160" s="1210">
        <v>44022</v>
      </c>
      <c r="AB160" s="1194" t="s">
        <v>1608</v>
      </c>
      <c r="AC160" s="1209">
        <v>20000000</v>
      </c>
      <c r="AD160" s="1193"/>
      <c r="AE160" s="1193"/>
      <c r="AF160" s="1157"/>
      <c r="AG160" s="1157"/>
      <c r="AH160" s="2284">
        <f t="shared" si="12"/>
        <v>20000000</v>
      </c>
      <c r="AI160" s="1193"/>
      <c r="AJ160" s="1193"/>
      <c r="AK160" s="1193"/>
      <c r="AL160" s="1157"/>
      <c r="AM160" s="1157"/>
      <c r="AN160" s="2284">
        <f t="shared" si="13"/>
        <v>0</v>
      </c>
      <c r="AO160" s="1201"/>
      <c r="AP160" s="1192"/>
      <c r="AQ160" s="1192"/>
      <c r="AR160" s="1157"/>
      <c r="AS160" s="1157"/>
      <c r="AT160" s="1157"/>
      <c r="AU160" s="1192"/>
      <c r="AV160" s="1157"/>
      <c r="AW160" s="1208"/>
      <c r="AX160" s="1191"/>
      <c r="AY160" s="1191"/>
      <c r="AZ160" s="1191"/>
      <c r="BA160" s="1155"/>
    </row>
    <row r="161" spans="1:53" ht="107.25" customHeight="1" x14ac:dyDescent="0.25">
      <c r="A161" s="3217"/>
      <c r="B161" s="771" t="s">
        <v>885</v>
      </c>
      <c r="C161" s="3201"/>
      <c r="D161" s="3201"/>
      <c r="E161" s="3228"/>
      <c r="F161" s="3206"/>
      <c r="G161" s="3230"/>
      <c r="H161" s="3230"/>
      <c r="I161" s="3212"/>
      <c r="J161" s="1207" t="s">
        <v>1612</v>
      </c>
      <c r="K161" s="1197" t="s">
        <v>1611</v>
      </c>
      <c r="L161" s="1197" t="s">
        <v>1610</v>
      </c>
      <c r="M161" s="1191"/>
      <c r="N161" s="1207" t="s">
        <v>1615</v>
      </c>
      <c r="O161" s="1191" t="s">
        <v>1600</v>
      </c>
      <c r="P161" s="1191"/>
      <c r="Q161" s="1191"/>
      <c r="R161" s="1191"/>
      <c r="S161" s="1191"/>
      <c r="T161" s="1191"/>
      <c r="U161" s="1191"/>
      <c r="V161" s="1191"/>
      <c r="W161" s="1191"/>
      <c r="X161" s="1191"/>
      <c r="Y161" s="1191"/>
      <c r="Z161" s="1195"/>
      <c r="AA161" s="1210">
        <v>44022</v>
      </c>
      <c r="AB161" s="1194" t="s">
        <v>1608</v>
      </c>
      <c r="AC161" s="1209">
        <v>25409152</v>
      </c>
      <c r="AD161" s="1193"/>
      <c r="AE161" s="1193"/>
      <c r="AF161" s="1157"/>
      <c r="AG161" s="1157"/>
      <c r="AH161" s="2284">
        <f t="shared" si="12"/>
        <v>25409152</v>
      </c>
      <c r="AI161" s="1193"/>
      <c r="AJ161" s="1193"/>
      <c r="AK161" s="1193"/>
      <c r="AL161" s="1157"/>
      <c r="AM161" s="1157"/>
      <c r="AN161" s="2284">
        <f t="shared" si="13"/>
        <v>0</v>
      </c>
      <c r="AO161" s="1201"/>
      <c r="AP161" s="1192"/>
      <c r="AQ161" s="1192"/>
      <c r="AR161" s="1157"/>
      <c r="AS161" s="1157"/>
      <c r="AT161" s="1157"/>
      <c r="AU161" s="1192"/>
      <c r="AV161" s="1157"/>
      <c r="AW161" s="1208"/>
      <c r="AX161" s="1191"/>
      <c r="AY161" s="1191"/>
      <c r="AZ161" s="1191"/>
      <c r="BA161" s="1155"/>
    </row>
    <row r="162" spans="1:53" ht="105.75" customHeight="1" x14ac:dyDescent="0.25">
      <c r="A162" s="3217"/>
      <c r="B162" s="771" t="s">
        <v>885</v>
      </c>
      <c r="C162" s="3201"/>
      <c r="D162" s="3201"/>
      <c r="E162" s="3228"/>
      <c r="F162" s="3206"/>
      <c r="G162" s="3230"/>
      <c r="H162" s="3230"/>
      <c r="I162" s="3212"/>
      <c r="J162" s="1207" t="s">
        <v>1612</v>
      </c>
      <c r="K162" s="1197" t="s">
        <v>1611</v>
      </c>
      <c r="L162" s="1197" t="s">
        <v>1610</v>
      </c>
      <c r="M162" s="1191"/>
      <c r="N162" s="1207" t="s">
        <v>1614</v>
      </c>
      <c r="O162" s="1191" t="s">
        <v>1600</v>
      </c>
      <c r="P162" s="1191"/>
      <c r="Q162" s="1191"/>
      <c r="R162" s="1191"/>
      <c r="S162" s="1191"/>
      <c r="T162" s="1191"/>
      <c r="U162" s="1191"/>
      <c r="V162" s="1191"/>
      <c r="W162" s="1191"/>
      <c r="X162" s="1191"/>
      <c r="Y162" s="1191"/>
      <c r="Z162" s="1195"/>
      <c r="AA162" s="1210">
        <v>44022</v>
      </c>
      <c r="AB162" s="1194" t="s">
        <v>1608</v>
      </c>
      <c r="AC162" s="1209">
        <v>40000000</v>
      </c>
      <c r="AD162" s="1193"/>
      <c r="AE162" s="1193"/>
      <c r="AF162" s="1157"/>
      <c r="AG162" s="1157"/>
      <c r="AH162" s="2284">
        <f t="shared" si="12"/>
        <v>40000000</v>
      </c>
      <c r="AI162" s="1193"/>
      <c r="AJ162" s="1193"/>
      <c r="AK162" s="1193"/>
      <c r="AL162" s="1157"/>
      <c r="AM162" s="1157"/>
      <c r="AN162" s="2284">
        <f t="shared" si="13"/>
        <v>0</v>
      </c>
      <c r="AO162" s="1201"/>
      <c r="AP162" s="1192"/>
      <c r="AQ162" s="1192"/>
      <c r="AR162" s="1157"/>
      <c r="AS162" s="1157"/>
      <c r="AT162" s="1157"/>
      <c r="AU162" s="1192"/>
      <c r="AV162" s="1157"/>
      <c r="AW162" s="1208"/>
      <c r="AX162" s="1191"/>
      <c r="AY162" s="1191"/>
      <c r="AZ162" s="1191"/>
      <c r="BA162" s="1155"/>
    </row>
    <row r="163" spans="1:53" ht="107.25" customHeight="1" x14ac:dyDescent="0.25">
      <c r="A163" s="3217"/>
      <c r="B163" s="771" t="s">
        <v>885</v>
      </c>
      <c r="C163" s="3201"/>
      <c r="D163" s="3201"/>
      <c r="E163" s="3228"/>
      <c r="F163" s="3206"/>
      <c r="G163" s="3230"/>
      <c r="H163" s="3230"/>
      <c r="I163" s="3212"/>
      <c r="J163" s="1207" t="s">
        <v>1612</v>
      </c>
      <c r="K163" s="1197" t="s">
        <v>1611</v>
      </c>
      <c r="L163" s="1197" t="s">
        <v>1610</v>
      </c>
      <c r="M163" s="1191"/>
      <c r="N163" s="1207" t="s">
        <v>1613</v>
      </c>
      <c r="O163" s="1191" t="s">
        <v>1600</v>
      </c>
      <c r="P163" s="1191"/>
      <c r="Q163" s="1191"/>
      <c r="R163" s="1191"/>
      <c r="S163" s="1191"/>
      <c r="T163" s="1191"/>
      <c r="U163" s="1191"/>
      <c r="V163" s="1191"/>
      <c r="W163" s="1191"/>
      <c r="X163" s="1191"/>
      <c r="Y163" s="1191"/>
      <c r="Z163" s="1195"/>
      <c r="AA163" s="1204">
        <v>44022</v>
      </c>
      <c r="AB163" s="1203" t="s">
        <v>1608</v>
      </c>
      <c r="AC163" s="1209">
        <v>20000000</v>
      </c>
      <c r="AD163" s="1193"/>
      <c r="AE163" s="1193"/>
      <c r="AF163" s="1157"/>
      <c r="AG163" s="1157"/>
      <c r="AH163" s="2284">
        <f t="shared" si="12"/>
        <v>20000000</v>
      </c>
      <c r="AI163" s="1193"/>
      <c r="AJ163" s="1193"/>
      <c r="AK163" s="1193"/>
      <c r="AL163" s="1157"/>
      <c r="AM163" s="1157"/>
      <c r="AN163" s="2284">
        <f t="shared" si="13"/>
        <v>0</v>
      </c>
      <c r="AO163" s="1201"/>
      <c r="AP163" s="1192"/>
      <c r="AQ163" s="1192"/>
      <c r="AR163" s="1157"/>
      <c r="AS163" s="1157"/>
      <c r="AT163" s="1157"/>
      <c r="AU163" s="1192"/>
      <c r="AV163" s="1157"/>
      <c r="AW163" s="1208"/>
      <c r="AX163" s="1191"/>
      <c r="AY163" s="1191"/>
      <c r="AZ163" s="1191"/>
      <c r="BA163" s="1155"/>
    </row>
    <row r="164" spans="1:53" ht="120.75" customHeight="1" x14ac:dyDescent="0.25">
      <c r="A164" s="3217"/>
      <c r="B164" s="771" t="s">
        <v>885</v>
      </c>
      <c r="C164" s="3184"/>
      <c r="D164" s="3184"/>
      <c r="E164" s="3229"/>
      <c r="F164" s="3207"/>
      <c r="G164" s="3225"/>
      <c r="H164" s="3225"/>
      <c r="I164" s="3213"/>
      <c r="J164" s="1207" t="s">
        <v>1612</v>
      </c>
      <c r="K164" s="1197" t="s">
        <v>1611</v>
      </c>
      <c r="L164" s="1197" t="s">
        <v>1610</v>
      </c>
      <c r="M164" s="1191"/>
      <c r="N164" s="1206" t="s">
        <v>1609</v>
      </c>
      <c r="O164" s="1191" t="s">
        <v>1600</v>
      </c>
      <c r="P164" s="1191"/>
      <c r="Q164" s="1191"/>
      <c r="R164" s="1191"/>
      <c r="S164" s="1191"/>
      <c r="T164" s="1191"/>
      <c r="U164" s="1191"/>
      <c r="V164" s="1191"/>
      <c r="W164" s="1191"/>
      <c r="X164" s="1191"/>
      <c r="Y164" s="1191"/>
      <c r="Z164" s="1205"/>
      <c r="AA164" s="1204">
        <v>44022</v>
      </c>
      <c r="AB164" s="1203" t="s">
        <v>1608</v>
      </c>
      <c r="AC164" s="1202">
        <v>122192913</v>
      </c>
      <c r="AD164" s="1193"/>
      <c r="AE164" s="1193"/>
      <c r="AF164" s="1157"/>
      <c r="AG164" s="1157"/>
      <c r="AH164" s="2284">
        <f t="shared" si="12"/>
        <v>122192913</v>
      </c>
      <c r="AI164" s="1193"/>
      <c r="AJ164" s="1193"/>
      <c r="AK164" s="1193"/>
      <c r="AL164" s="1157"/>
      <c r="AM164" s="1157"/>
      <c r="AN164" s="2284">
        <f t="shared" si="13"/>
        <v>0</v>
      </c>
      <c r="AO164" s="1201"/>
      <c r="AP164" s="1192"/>
      <c r="AQ164" s="1192"/>
      <c r="AR164" s="1157"/>
      <c r="AS164" s="1157"/>
      <c r="AT164" s="1157"/>
      <c r="AU164" s="1192"/>
      <c r="AV164" s="1157"/>
      <c r="AW164" s="1191"/>
      <c r="AX164" s="1191"/>
      <c r="AY164" s="1191"/>
      <c r="AZ164" s="1191"/>
      <c r="BA164" s="1155"/>
    </row>
    <row r="165" spans="1:53" ht="90.75" customHeight="1" x14ac:dyDescent="0.2">
      <c r="A165" s="3217"/>
      <c r="B165" s="771" t="s">
        <v>885</v>
      </c>
      <c r="C165" s="2596" t="s">
        <v>892</v>
      </c>
      <c r="D165" s="2596" t="s">
        <v>891</v>
      </c>
      <c r="E165" s="1199" t="s">
        <v>890</v>
      </c>
      <c r="F165" s="931" t="s">
        <v>129</v>
      </c>
      <c r="G165" s="934">
        <v>0</v>
      </c>
      <c r="H165" s="934">
        <v>0.8</v>
      </c>
      <c r="I165" s="933">
        <v>0.8</v>
      </c>
      <c r="J165" s="2804" t="s">
        <v>1607</v>
      </c>
      <c r="K165" s="1197" t="s">
        <v>1606</v>
      </c>
      <c r="L165" s="1197" t="s">
        <v>1605</v>
      </c>
      <c r="M165" s="1191"/>
      <c r="N165" s="1196"/>
      <c r="O165" s="1191" t="s">
        <v>1600</v>
      </c>
      <c r="P165" s="3303" t="s">
        <v>1603</v>
      </c>
      <c r="Q165" s="1191"/>
      <c r="R165" s="1191"/>
      <c r="S165" s="1191"/>
      <c r="T165" s="1191"/>
      <c r="U165" s="1191"/>
      <c r="V165" s="1191"/>
      <c r="W165" s="1191"/>
      <c r="X165" s="1191"/>
      <c r="Y165" s="1191"/>
      <c r="Z165" s="1195"/>
      <c r="AA165" s="1200"/>
      <c r="AB165" s="1200"/>
      <c r="AC165" s="3309">
        <v>308148379</v>
      </c>
      <c r="AD165" s="1193"/>
      <c r="AE165" s="1193"/>
      <c r="AF165" s="1157"/>
      <c r="AG165" s="1157"/>
      <c r="AH165" s="3307">
        <f t="shared" si="12"/>
        <v>308148379</v>
      </c>
      <c r="AI165" s="1193"/>
      <c r="AJ165" s="1193"/>
      <c r="AK165" s="1193"/>
      <c r="AL165" s="1157"/>
      <c r="AM165" s="1157"/>
      <c r="AN165" s="2284">
        <f t="shared" si="13"/>
        <v>0</v>
      </c>
      <c r="AO165" s="1192"/>
      <c r="AP165" s="1192"/>
      <c r="AQ165" s="1192"/>
      <c r="AR165" s="1157"/>
      <c r="AS165" s="1157"/>
      <c r="AT165" s="1157"/>
      <c r="AU165" s="1192"/>
      <c r="AV165" s="1157"/>
      <c r="AW165" s="1191"/>
      <c r="AX165" s="1191"/>
      <c r="AY165" s="1191"/>
      <c r="AZ165" s="1191"/>
      <c r="BA165" s="1155"/>
    </row>
    <row r="166" spans="1:53" ht="105" customHeight="1" x14ac:dyDescent="0.2">
      <c r="A166" s="3217"/>
      <c r="B166" s="771" t="s">
        <v>885</v>
      </c>
      <c r="C166" s="3177"/>
      <c r="D166" s="3177"/>
      <c r="E166" s="1199" t="s">
        <v>889</v>
      </c>
      <c r="F166" s="931" t="s">
        <v>129</v>
      </c>
      <c r="G166" s="930">
        <v>0</v>
      </c>
      <c r="H166" s="930">
        <v>0.8</v>
      </c>
      <c r="I166" s="927">
        <v>0.1</v>
      </c>
      <c r="J166" s="3302"/>
      <c r="K166" s="1197" t="s">
        <v>1606</v>
      </c>
      <c r="L166" s="1197" t="s">
        <v>1605</v>
      </c>
      <c r="M166" s="1191"/>
      <c r="N166" s="1196"/>
      <c r="O166" s="1191" t="s">
        <v>1600</v>
      </c>
      <c r="P166" s="3304"/>
      <c r="Q166" s="1191"/>
      <c r="R166" s="1191"/>
      <c r="S166" s="1191"/>
      <c r="T166" s="1191"/>
      <c r="U166" s="1191"/>
      <c r="V166" s="1191"/>
      <c r="W166" s="1191"/>
      <c r="X166" s="1191"/>
      <c r="Y166" s="1191"/>
      <c r="Z166" s="1195"/>
      <c r="AA166" s="1194"/>
      <c r="AB166" s="1194"/>
      <c r="AC166" s="3310"/>
      <c r="AD166" s="1193"/>
      <c r="AE166" s="1193"/>
      <c r="AF166" s="1157"/>
      <c r="AG166" s="1157"/>
      <c r="AH166" s="3308"/>
      <c r="AI166" s="1193"/>
      <c r="AJ166" s="1193"/>
      <c r="AK166" s="1193"/>
      <c r="AL166" s="1157"/>
      <c r="AM166" s="1157"/>
      <c r="AN166" s="2284">
        <f t="shared" si="13"/>
        <v>0</v>
      </c>
      <c r="AO166" s="1192"/>
      <c r="AP166" s="1192"/>
      <c r="AQ166" s="1192"/>
      <c r="AR166" s="1157"/>
      <c r="AS166" s="1157"/>
      <c r="AT166" s="1157"/>
      <c r="AU166" s="1192"/>
      <c r="AV166" s="1157"/>
      <c r="AW166" s="1191"/>
      <c r="AX166" s="1191"/>
      <c r="AY166" s="1191"/>
      <c r="AZ166" s="1191"/>
      <c r="BA166" s="1155"/>
    </row>
    <row r="167" spans="1:53" ht="106.5" customHeight="1" x14ac:dyDescent="0.2">
      <c r="A167" s="3217"/>
      <c r="B167" s="771" t="s">
        <v>885</v>
      </c>
      <c r="C167" s="2596" t="s">
        <v>888</v>
      </c>
      <c r="D167" s="2596" t="s">
        <v>887</v>
      </c>
      <c r="E167" s="1198" t="s">
        <v>886</v>
      </c>
      <c r="F167" s="771" t="s">
        <v>236</v>
      </c>
      <c r="G167" s="929">
        <v>0</v>
      </c>
      <c r="H167" s="929">
        <v>1</v>
      </c>
      <c r="I167" s="927">
        <v>0.25</v>
      </c>
      <c r="J167" s="2804" t="s">
        <v>1604</v>
      </c>
      <c r="K167" s="1197" t="s">
        <v>1602</v>
      </c>
      <c r="L167" s="1197" t="s">
        <v>1601</v>
      </c>
      <c r="M167" s="1191"/>
      <c r="N167" s="1196"/>
      <c r="O167" s="1191" t="s">
        <v>1600</v>
      </c>
      <c r="P167" s="3303" t="s">
        <v>1603</v>
      </c>
      <c r="Q167" s="1191"/>
      <c r="R167" s="1191"/>
      <c r="S167" s="1191"/>
      <c r="T167" s="1191"/>
      <c r="U167" s="1191"/>
      <c r="V167" s="1191"/>
      <c r="W167" s="1191"/>
      <c r="X167" s="1191"/>
      <c r="Y167" s="1191"/>
      <c r="Z167" s="1195"/>
      <c r="AA167" s="1194"/>
      <c r="AB167" s="1194"/>
      <c r="AC167" s="3309">
        <v>528942691</v>
      </c>
      <c r="AD167" s="1193"/>
      <c r="AE167" s="1193"/>
      <c r="AF167" s="1157"/>
      <c r="AG167" s="1157"/>
      <c r="AH167" s="3307">
        <f t="shared" si="12"/>
        <v>528942691</v>
      </c>
      <c r="AI167" s="1193"/>
      <c r="AJ167" s="1193"/>
      <c r="AK167" s="1193"/>
      <c r="AL167" s="1157"/>
      <c r="AM167" s="1157"/>
      <c r="AN167" s="2284">
        <f t="shared" si="13"/>
        <v>0</v>
      </c>
      <c r="AO167" s="1192"/>
      <c r="AP167" s="1192"/>
      <c r="AQ167" s="1192"/>
      <c r="AR167" s="1157"/>
      <c r="AS167" s="1157"/>
      <c r="AT167" s="1157"/>
      <c r="AU167" s="1192"/>
      <c r="AV167" s="1157"/>
      <c r="AW167" s="1191"/>
      <c r="AX167" s="1191"/>
      <c r="AY167" s="1191"/>
      <c r="AZ167" s="1191"/>
      <c r="BA167" s="1155"/>
    </row>
    <row r="168" spans="1:53" ht="84.75" customHeight="1" thickBot="1" x14ac:dyDescent="0.25">
      <c r="A168" s="3217"/>
      <c r="B168" s="771" t="s">
        <v>885</v>
      </c>
      <c r="C168" s="3177"/>
      <c r="D168" s="3247"/>
      <c r="E168" s="1198" t="s">
        <v>884</v>
      </c>
      <c r="F168" s="771" t="s">
        <v>129</v>
      </c>
      <c r="G168" s="928">
        <v>0</v>
      </c>
      <c r="H168" s="928">
        <v>1</v>
      </c>
      <c r="I168" s="927">
        <v>0.25</v>
      </c>
      <c r="J168" s="3302"/>
      <c r="K168" s="1197" t="s">
        <v>1602</v>
      </c>
      <c r="L168" s="1197" t="s">
        <v>1601</v>
      </c>
      <c r="M168" s="1191"/>
      <c r="N168" s="1196"/>
      <c r="O168" s="1191" t="s">
        <v>1600</v>
      </c>
      <c r="P168" s="3304"/>
      <c r="Q168" s="1191"/>
      <c r="R168" s="1191"/>
      <c r="S168" s="1191"/>
      <c r="T168" s="1191"/>
      <c r="U168" s="1191"/>
      <c r="V168" s="1191"/>
      <c r="W168" s="1191"/>
      <c r="X168" s="1191"/>
      <c r="Y168" s="1191"/>
      <c r="Z168" s="1195"/>
      <c r="AA168" s="1194"/>
      <c r="AB168" s="1194"/>
      <c r="AC168" s="3310"/>
      <c r="AD168" s="1193"/>
      <c r="AE168" s="1193"/>
      <c r="AF168" s="1157"/>
      <c r="AG168" s="1157"/>
      <c r="AH168" s="3308"/>
      <c r="AI168" s="1193"/>
      <c r="AJ168" s="1193"/>
      <c r="AK168" s="1193"/>
      <c r="AL168" s="1157"/>
      <c r="AM168" s="1157"/>
      <c r="AN168" s="2284">
        <f t="shared" si="13"/>
        <v>0</v>
      </c>
      <c r="AO168" s="1192"/>
      <c r="AP168" s="1192"/>
      <c r="AQ168" s="1192"/>
      <c r="AR168" s="1157"/>
      <c r="AS168" s="1157"/>
      <c r="AT168" s="1157"/>
      <c r="AU168" s="1192"/>
      <c r="AV168" s="1157"/>
      <c r="AW168" s="1191"/>
      <c r="AX168" s="1191"/>
      <c r="AY168" s="1191"/>
      <c r="AZ168" s="1191"/>
      <c r="BA168" s="1155"/>
    </row>
    <row r="169" spans="1:53" ht="38.25" hidden="1" customHeight="1" x14ac:dyDescent="0.2">
      <c r="A169" s="3217"/>
      <c r="B169" s="889" t="s">
        <v>752</v>
      </c>
      <c r="C169" s="2738" t="s">
        <v>883</v>
      </c>
      <c r="D169" s="2739" t="s">
        <v>882</v>
      </c>
      <c r="E169" s="755" t="s">
        <v>881</v>
      </c>
      <c r="F169" s="759" t="s">
        <v>103</v>
      </c>
      <c r="G169" s="926">
        <v>0</v>
      </c>
      <c r="H169" s="926">
        <v>1</v>
      </c>
      <c r="I169" s="841">
        <v>0</v>
      </c>
      <c r="J169" s="1159"/>
      <c r="K169" s="1157"/>
      <c r="L169" s="1157"/>
      <c r="M169" s="1157"/>
      <c r="N169" s="1157"/>
      <c r="O169" s="1157"/>
      <c r="P169" s="1157"/>
      <c r="Q169" s="1157"/>
      <c r="R169" s="1157"/>
      <c r="S169" s="1157"/>
      <c r="T169" s="1157"/>
      <c r="U169" s="1157"/>
      <c r="V169" s="1157"/>
      <c r="W169" s="1157"/>
      <c r="X169" s="1157"/>
      <c r="Y169" s="1157"/>
      <c r="Z169" s="1157"/>
      <c r="AA169" s="1157"/>
      <c r="AB169" s="1157"/>
      <c r="AC169" s="1158"/>
      <c r="AD169" s="1157"/>
      <c r="AE169" s="1157"/>
      <c r="AF169" s="1157"/>
      <c r="AG169" s="1157"/>
      <c r="AH169" s="1157"/>
      <c r="AI169" s="1157"/>
      <c r="AJ169" s="1157"/>
      <c r="AK169" s="1157"/>
      <c r="AL169" s="1157"/>
      <c r="AM169" s="1157"/>
      <c r="AN169" s="1157"/>
      <c r="AO169" s="1157"/>
      <c r="AP169" s="1157"/>
      <c r="AQ169" s="1157"/>
      <c r="AR169" s="1157"/>
      <c r="AS169" s="1157"/>
      <c r="AT169" s="1157"/>
      <c r="AU169" s="1157"/>
      <c r="AV169" s="1157"/>
      <c r="AW169" s="1157"/>
      <c r="AX169" s="1157"/>
      <c r="AY169" s="1157"/>
      <c r="AZ169" s="1157"/>
      <c r="BA169" s="1155"/>
    </row>
    <row r="170" spans="1:53" ht="15.75" hidden="1" customHeight="1" x14ac:dyDescent="0.2">
      <c r="A170" s="3217"/>
      <c r="B170" s="889" t="s">
        <v>752</v>
      </c>
      <c r="C170" s="3177"/>
      <c r="D170" s="3176"/>
      <c r="E170" s="755" t="s">
        <v>880</v>
      </c>
      <c r="F170" s="759" t="s">
        <v>227</v>
      </c>
      <c r="G170" s="925">
        <v>0</v>
      </c>
      <c r="H170" s="925">
        <v>0.3</v>
      </c>
      <c r="I170" s="841"/>
      <c r="J170" s="1159"/>
      <c r="K170" s="1157"/>
      <c r="L170" s="1157"/>
      <c r="M170" s="1157"/>
      <c r="N170" s="1157"/>
      <c r="O170" s="1157"/>
      <c r="P170" s="1157"/>
      <c r="Q170" s="1157"/>
      <c r="R170" s="1157"/>
      <c r="S170" s="1157"/>
      <c r="T170" s="1157"/>
      <c r="U170" s="1157"/>
      <c r="V170" s="1157"/>
      <c r="W170" s="1157"/>
      <c r="X170" s="1157"/>
      <c r="Y170" s="1157"/>
      <c r="Z170" s="1157"/>
      <c r="AA170" s="1157"/>
      <c r="AB170" s="1157"/>
      <c r="AC170" s="1158"/>
      <c r="AD170" s="1157"/>
      <c r="AE170" s="1157"/>
      <c r="AF170" s="1157"/>
      <c r="AG170" s="1157"/>
      <c r="AH170" s="1157"/>
      <c r="AI170" s="1157"/>
      <c r="AJ170" s="1157"/>
      <c r="AK170" s="1157"/>
      <c r="AL170" s="1157"/>
      <c r="AM170" s="1157"/>
      <c r="AN170" s="1157"/>
      <c r="AO170" s="1157"/>
      <c r="AP170" s="1157"/>
      <c r="AQ170" s="1157"/>
      <c r="AR170" s="1157"/>
      <c r="AS170" s="1157"/>
      <c r="AT170" s="1157"/>
      <c r="AU170" s="1157"/>
      <c r="AV170" s="1157"/>
      <c r="AW170" s="1157"/>
      <c r="AX170" s="1157"/>
      <c r="AY170" s="1157"/>
      <c r="AZ170" s="1157"/>
      <c r="BA170" s="1155"/>
    </row>
    <row r="171" spans="1:53" ht="15.75" hidden="1" customHeight="1" x14ac:dyDescent="0.2">
      <c r="A171" s="3217"/>
      <c r="B171" s="889" t="s">
        <v>752</v>
      </c>
      <c r="C171" s="755" t="s">
        <v>879</v>
      </c>
      <c r="D171" s="3176"/>
      <c r="E171" s="755" t="s">
        <v>878</v>
      </c>
      <c r="F171" s="924" t="s">
        <v>877</v>
      </c>
      <c r="G171" s="759">
        <v>12</v>
      </c>
      <c r="H171" s="759">
        <v>14</v>
      </c>
      <c r="I171" s="753">
        <v>8</v>
      </c>
      <c r="J171" s="1159"/>
      <c r="K171" s="1157"/>
      <c r="L171" s="1157"/>
      <c r="M171" s="1157"/>
      <c r="N171" s="1157"/>
      <c r="O171" s="1157"/>
      <c r="P171" s="1157"/>
      <c r="Q171" s="1157"/>
      <c r="R171" s="1157"/>
      <c r="S171" s="1157"/>
      <c r="T171" s="1157"/>
      <c r="U171" s="1157"/>
      <c r="V171" s="1157"/>
      <c r="W171" s="1157"/>
      <c r="X171" s="1157"/>
      <c r="Y171" s="1157"/>
      <c r="Z171" s="1157"/>
      <c r="AA171" s="1157"/>
      <c r="AB171" s="1157"/>
      <c r="AC171" s="1158"/>
      <c r="AD171" s="1157"/>
      <c r="AE171" s="1157"/>
      <c r="AF171" s="1157"/>
      <c r="AG171" s="1157"/>
      <c r="AH171" s="1157"/>
      <c r="AI171" s="1157"/>
      <c r="AJ171" s="1157"/>
      <c r="AK171" s="1157"/>
      <c r="AL171" s="1157"/>
      <c r="AM171" s="1157"/>
      <c r="AN171" s="1157"/>
      <c r="AO171" s="1157"/>
      <c r="AP171" s="1157"/>
      <c r="AQ171" s="1157"/>
      <c r="AR171" s="1157"/>
      <c r="AS171" s="1157"/>
      <c r="AT171" s="1157"/>
      <c r="AU171" s="1157"/>
      <c r="AV171" s="1157"/>
      <c r="AW171" s="1157"/>
      <c r="AX171" s="1157"/>
      <c r="AY171" s="1157"/>
      <c r="AZ171" s="1157"/>
      <c r="BA171" s="1155"/>
    </row>
    <row r="172" spans="1:53" ht="15.75" hidden="1" customHeight="1" x14ac:dyDescent="0.2">
      <c r="A172" s="3217"/>
      <c r="B172" s="889" t="s">
        <v>752</v>
      </c>
      <c r="C172" s="755" t="s">
        <v>871</v>
      </c>
      <c r="D172" s="3176"/>
      <c r="E172" s="755" t="s">
        <v>870</v>
      </c>
      <c r="F172" s="759" t="s">
        <v>869</v>
      </c>
      <c r="G172" s="759">
        <v>256</v>
      </c>
      <c r="H172" s="759">
        <v>320</v>
      </c>
      <c r="I172" s="753">
        <v>280</v>
      </c>
      <c r="J172" s="1159"/>
      <c r="K172" s="1157"/>
      <c r="L172" s="1157"/>
      <c r="M172" s="1157"/>
      <c r="N172" s="1157"/>
      <c r="O172" s="1157"/>
      <c r="P172" s="1157"/>
      <c r="Q172" s="1157"/>
      <c r="R172" s="1157"/>
      <c r="S172" s="1157"/>
      <c r="T172" s="1157"/>
      <c r="U172" s="1157"/>
      <c r="V172" s="1157"/>
      <c r="W172" s="1157"/>
      <c r="X172" s="1157"/>
      <c r="Y172" s="1157"/>
      <c r="Z172" s="1157"/>
      <c r="AA172" s="1157"/>
      <c r="AB172" s="1157"/>
      <c r="AC172" s="1158"/>
      <c r="AD172" s="1157"/>
      <c r="AE172" s="1157"/>
      <c r="AF172" s="1157"/>
      <c r="AG172" s="1157"/>
      <c r="AH172" s="1157"/>
      <c r="AI172" s="1157"/>
      <c r="AJ172" s="1157"/>
      <c r="AK172" s="1157"/>
      <c r="AL172" s="1157"/>
      <c r="AM172" s="1157"/>
      <c r="AN172" s="1157"/>
      <c r="AO172" s="1157"/>
      <c r="AP172" s="1157"/>
      <c r="AQ172" s="1157"/>
      <c r="AR172" s="1157"/>
      <c r="AS172" s="1157"/>
      <c r="AT172" s="1157"/>
      <c r="AU172" s="1157"/>
      <c r="AV172" s="1157"/>
      <c r="AW172" s="1157"/>
      <c r="AX172" s="1157"/>
      <c r="AY172" s="1157"/>
      <c r="AZ172" s="1157"/>
      <c r="BA172" s="1155"/>
    </row>
    <row r="173" spans="1:53" ht="15.75" hidden="1" customHeight="1" x14ac:dyDescent="0.2">
      <c r="A173" s="3217"/>
      <c r="B173" s="889" t="s">
        <v>752</v>
      </c>
      <c r="C173" s="755" t="s">
        <v>863</v>
      </c>
      <c r="D173" s="3176"/>
      <c r="E173" s="755" t="s">
        <v>862</v>
      </c>
      <c r="F173" s="759" t="s">
        <v>861</v>
      </c>
      <c r="G173" s="759">
        <v>12</v>
      </c>
      <c r="H173" s="759">
        <v>20</v>
      </c>
      <c r="I173" s="753">
        <v>1</v>
      </c>
      <c r="J173" s="1159"/>
      <c r="K173" s="1157"/>
      <c r="L173" s="1157"/>
      <c r="M173" s="1157"/>
      <c r="N173" s="1157"/>
      <c r="O173" s="1157"/>
      <c r="P173" s="1157"/>
      <c r="Q173" s="1157"/>
      <c r="R173" s="1157"/>
      <c r="S173" s="1157"/>
      <c r="T173" s="1157"/>
      <c r="U173" s="1157"/>
      <c r="V173" s="1157"/>
      <c r="W173" s="1157"/>
      <c r="X173" s="1157"/>
      <c r="Y173" s="1157"/>
      <c r="Z173" s="1157"/>
      <c r="AA173" s="1157"/>
      <c r="AB173" s="1157"/>
      <c r="AC173" s="1158"/>
      <c r="AD173" s="1157"/>
      <c r="AE173" s="1157"/>
      <c r="AF173" s="1157"/>
      <c r="AG173" s="1157"/>
      <c r="AH173" s="1157"/>
      <c r="AI173" s="1157"/>
      <c r="AJ173" s="1157"/>
      <c r="AK173" s="1157"/>
      <c r="AL173" s="1157"/>
      <c r="AM173" s="1157"/>
      <c r="AN173" s="1157"/>
      <c r="AO173" s="1157"/>
      <c r="AP173" s="1157"/>
      <c r="AQ173" s="1157"/>
      <c r="AR173" s="1157"/>
      <c r="AS173" s="1157"/>
      <c r="AT173" s="1157"/>
      <c r="AU173" s="1157"/>
      <c r="AV173" s="1157"/>
      <c r="AW173" s="1157"/>
      <c r="AX173" s="1157"/>
      <c r="AY173" s="1157"/>
      <c r="AZ173" s="1157"/>
      <c r="BA173" s="1155"/>
    </row>
    <row r="174" spans="1:53" ht="15.75" hidden="1" customHeight="1" x14ac:dyDescent="0.2">
      <c r="A174" s="3217"/>
      <c r="B174" s="889" t="s">
        <v>752</v>
      </c>
      <c r="C174" s="755" t="s">
        <v>855</v>
      </c>
      <c r="D174" s="3176"/>
      <c r="E174" s="755" t="s">
        <v>1221</v>
      </c>
      <c r="F174" s="759" t="s">
        <v>853</v>
      </c>
      <c r="G174" s="759">
        <v>3</v>
      </c>
      <c r="H174" s="759">
        <v>7</v>
      </c>
      <c r="I174" s="753">
        <v>1</v>
      </c>
      <c r="J174" s="1159"/>
      <c r="K174" s="1157"/>
      <c r="L174" s="1157"/>
      <c r="M174" s="1157"/>
      <c r="N174" s="1157"/>
      <c r="O174" s="1157"/>
      <c r="P174" s="1157"/>
      <c r="Q174" s="1157"/>
      <c r="R174" s="1157"/>
      <c r="S174" s="1157"/>
      <c r="T174" s="1157"/>
      <c r="U174" s="1157"/>
      <c r="V174" s="1157"/>
      <c r="W174" s="1157"/>
      <c r="X174" s="1157"/>
      <c r="Y174" s="1157"/>
      <c r="Z174" s="1157"/>
      <c r="AA174" s="1157"/>
      <c r="AB174" s="1157"/>
      <c r="AC174" s="1158"/>
      <c r="AD174" s="1157"/>
      <c r="AE174" s="1157"/>
      <c r="AF174" s="1157"/>
      <c r="AG174" s="1157"/>
      <c r="AH174" s="1157"/>
      <c r="AI174" s="1157"/>
      <c r="AJ174" s="1157"/>
      <c r="AK174" s="1157"/>
      <c r="AL174" s="1157"/>
      <c r="AM174" s="1157"/>
      <c r="AN174" s="1157"/>
      <c r="AO174" s="1157"/>
      <c r="AP174" s="1157"/>
      <c r="AQ174" s="1157"/>
      <c r="AR174" s="1157"/>
      <c r="AS174" s="1157"/>
      <c r="AT174" s="1157"/>
      <c r="AU174" s="1157"/>
      <c r="AV174" s="1157"/>
      <c r="AW174" s="1157"/>
      <c r="AX174" s="1157"/>
      <c r="AY174" s="1157"/>
      <c r="AZ174" s="1157"/>
      <c r="BA174" s="1155"/>
    </row>
    <row r="175" spans="1:53" ht="15.75" hidden="1" customHeight="1" x14ac:dyDescent="0.2">
      <c r="A175" s="3217"/>
      <c r="B175" s="889" t="s">
        <v>752</v>
      </c>
      <c r="C175" s="755" t="s">
        <v>849</v>
      </c>
      <c r="D175" s="3176"/>
      <c r="E175" s="755" t="s">
        <v>848</v>
      </c>
      <c r="F175" s="759" t="s">
        <v>847</v>
      </c>
      <c r="G175" s="759">
        <v>1</v>
      </c>
      <c r="H175" s="759">
        <v>11</v>
      </c>
      <c r="I175" s="753">
        <v>2</v>
      </c>
      <c r="J175" s="1159"/>
      <c r="K175" s="1157"/>
      <c r="L175" s="1157"/>
      <c r="M175" s="1157"/>
      <c r="N175" s="1157"/>
      <c r="O175" s="1157"/>
      <c r="P175" s="1157"/>
      <c r="Q175" s="1157"/>
      <c r="R175" s="1157"/>
      <c r="S175" s="1157"/>
      <c r="T175" s="1157"/>
      <c r="U175" s="1157"/>
      <c r="V175" s="1157"/>
      <c r="W175" s="1157"/>
      <c r="X175" s="1157"/>
      <c r="Y175" s="1157"/>
      <c r="Z175" s="1157"/>
      <c r="AA175" s="1157"/>
      <c r="AB175" s="1157"/>
      <c r="AC175" s="1158"/>
      <c r="AD175" s="1157"/>
      <c r="AE175" s="1157"/>
      <c r="AF175" s="1157"/>
      <c r="AG175" s="1157"/>
      <c r="AH175" s="1157"/>
      <c r="AI175" s="1157"/>
      <c r="AJ175" s="1157"/>
      <c r="AK175" s="1157"/>
      <c r="AL175" s="1157"/>
      <c r="AM175" s="1157"/>
      <c r="AN175" s="1157"/>
      <c r="AO175" s="1157"/>
      <c r="AP175" s="1157"/>
      <c r="AQ175" s="1157"/>
      <c r="AR175" s="1157"/>
      <c r="AS175" s="1157"/>
      <c r="AT175" s="1157"/>
      <c r="AU175" s="1157"/>
      <c r="AV175" s="1157"/>
      <c r="AW175" s="1157"/>
      <c r="AX175" s="1157"/>
      <c r="AY175" s="1157"/>
      <c r="AZ175" s="1157"/>
      <c r="BA175" s="1155"/>
    </row>
    <row r="176" spans="1:53" ht="15.75" hidden="1" customHeight="1" x14ac:dyDescent="0.2">
      <c r="A176" s="3217"/>
      <c r="B176" s="889" t="s">
        <v>752</v>
      </c>
      <c r="C176" s="848" t="s">
        <v>843</v>
      </c>
      <c r="D176" s="3177"/>
      <c r="E176" s="755" t="s">
        <v>842</v>
      </c>
      <c r="F176" s="924" t="s">
        <v>841</v>
      </c>
      <c r="G176" s="759">
        <v>20</v>
      </c>
      <c r="H176" s="759">
        <v>43</v>
      </c>
      <c r="I176" s="753">
        <v>2</v>
      </c>
      <c r="J176" s="1159"/>
      <c r="K176" s="1157"/>
      <c r="L176" s="1157"/>
      <c r="M176" s="1157"/>
      <c r="N176" s="1157"/>
      <c r="O176" s="1157"/>
      <c r="P176" s="1157"/>
      <c r="Q176" s="1157"/>
      <c r="R176" s="1157"/>
      <c r="S176" s="1157"/>
      <c r="T176" s="1157"/>
      <c r="U176" s="1157"/>
      <c r="V176" s="1157"/>
      <c r="W176" s="1157"/>
      <c r="X176" s="1157"/>
      <c r="Y176" s="1157"/>
      <c r="Z176" s="1157"/>
      <c r="AA176" s="1157"/>
      <c r="AB176" s="1157"/>
      <c r="AC176" s="1158"/>
      <c r="AD176" s="1157"/>
      <c r="AE176" s="1157"/>
      <c r="AF176" s="1157"/>
      <c r="AG176" s="1157"/>
      <c r="AH176" s="1157"/>
      <c r="AI176" s="1157"/>
      <c r="AJ176" s="1157"/>
      <c r="AK176" s="1157"/>
      <c r="AL176" s="1157"/>
      <c r="AM176" s="1157"/>
      <c r="AN176" s="1157"/>
      <c r="AO176" s="1157"/>
      <c r="AP176" s="1157"/>
      <c r="AQ176" s="1157"/>
      <c r="AR176" s="1157"/>
      <c r="AS176" s="1157"/>
      <c r="AT176" s="1157"/>
      <c r="AU176" s="1157"/>
      <c r="AV176" s="1157"/>
      <c r="AW176" s="1157"/>
      <c r="AX176" s="1157"/>
      <c r="AY176" s="1157"/>
      <c r="AZ176" s="1157"/>
      <c r="BA176" s="1155"/>
    </row>
    <row r="177" spans="1:53" ht="15.75" hidden="1" customHeight="1" x14ac:dyDescent="0.2">
      <c r="A177" s="3217"/>
      <c r="B177" s="889" t="s">
        <v>752</v>
      </c>
      <c r="C177" s="2738" t="s">
        <v>836</v>
      </c>
      <c r="D177" s="2740" t="s">
        <v>835</v>
      </c>
      <c r="E177" s="755" t="s">
        <v>834</v>
      </c>
      <c r="F177" s="924" t="s">
        <v>833</v>
      </c>
      <c r="G177" s="759">
        <v>8</v>
      </c>
      <c r="H177" s="759">
        <v>12</v>
      </c>
      <c r="I177" s="753">
        <v>1</v>
      </c>
      <c r="J177" s="1159"/>
      <c r="K177" s="1157"/>
      <c r="L177" s="1157"/>
      <c r="M177" s="1157"/>
      <c r="N177" s="1157"/>
      <c r="O177" s="1157"/>
      <c r="P177" s="1157"/>
      <c r="Q177" s="1157"/>
      <c r="R177" s="1157"/>
      <c r="S177" s="1157"/>
      <c r="T177" s="1157"/>
      <c r="U177" s="1157"/>
      <c r="V177" s="1157"/>
      <c r="W177" s="1157"/>
      <c r="X177" s="1157"/>
      <c r="Y177" s="1157"/>
      <c r="Z177" s="1157"/>
      <c r="AA177" s="1157"/>
      <c r="AB177" s="1157"/>
      <c r="AC177" s="1158"/>
      <c r="AD177" s="1157"/>
      <c r="AE177" s="1157"/>
      <c r="AF177" s="1157"/>
      <c r="AG177" s="1157"/>
      <c r="AH177" s="1157"/>
      <c r="AI177" s="1157"/>
      <c r="AJ177" s="1157"/>
      <c r="AK177" s="1157"/>
      <c r="AL177" s="1157"/>
      <c r="AM177" s="1157"/>
      <c r="AN177" s="1157"/>
      <c r="AO177" s="1157"/>
      <c r="AP177" s="1157"/>
      <c r="AQ177" s="1157"/>
      <c r="AR177" s="1157"/>
      <c r="AS177" s="1157"/>
      <c r="AT177" s="1157"/>
      <c r="AU177" s="1157"/>
      <c r="AV177" s="1157"/>
      <c r="AW177" s="1157"/>
      <c r="AX177" s="1157"/>
      <c r="AY177" s="1157"/>
      <c r="AZ177" s="1157"/>
      <c r="BA177" s="1155"/>
    </row>
    <row r="178" spans="1:53" ht="38.25" hidden="1" customHeight="1" x14ac:dyDescent="0.2">
      <c r="A178" s="3217"/>
      <c r="B178" s="889" t="s">
        <v>752</v>
      </c>
      <c r="C178" s="3177"/>
      <c r="D178" s="3176"/>
      <c r="E178" s="755" t="s">
        <v>831</v>
      </c>
      <c r="F178" s="755" t="s">
        <v>129</v>
      </c>
      <c r="G178" s="756" t="s">
        <v>124</v>
      </c>
      <c r="H178" s="754">
        <v>1</v>
      </c>
      <c r="I178" s="753">
        <v>0.15</v>
      </c>
      <c r="J178" s="1159"/>
      <c r="K178" s="1157"/>
      <c r="L178" s="1157"/>
      <c r="M178" s="1157"/>
      <c r="N178" s="1157"/>
      <c r="O178" s="1157"/>
      <c r="P178" s="1157"/>
      <c r="Q178" s="1157"/>
      <c r="R178" s="1157"/>
      <c r="S178" s="1157"/>
      <c r="T178" s="1157"/>
      <c r="U178" s="1157"/>
      <c r="V178" s="1157"/>
      <c r="W178" s="1157"/>
      <c r="X178" s="1157"/>
      <c r="Y178" s="1157"/>
      <c r="Z178" s="1157"/>
      <c r="AA178" s="1157"/>
      <c r="AB178" s="1157"/>
      <c r="AC178" s="1158"/>
      <c r="AD178" s="1157"/>
      <c r="AE178" s="1157"/>
      <c r="AF178" s="1157"/>
      <c r="AG178" s="1157"/>
      <c r="AH178" s="1157"/>
      <c r="AI178" s="1157"/>
      <c r="AJ178" s="1157"/>
      <c r="AK178" s="1157"/>
      <c r="AL178" s="1157"/>
      <c r="AM178" s="1157"/>
      <c r="AN178" s="1157"/>
      <c r="AO178" s="1157"/>
      <c r="AP178" s="1157"/>
      <c r="AQ178" s="1157"/>
      <c r="AR178" s="1157"/>
      <c r="AS178" s="1157"/>
      <c r="AT178" s="1157"/>
      <c r="AU178" s="1157"/>
      <c r="AV178" s="1157"/>
      <c r="AW178" s="1157"/>
      <c r="AX178" s="1157"/>
      <c r="AY178" s="1157"/>
      <c r="AZ178" s="1157"/>
      <c r="BA178" s="1155"/>
    </row>
    <row r="179" spans="1:53" ht="15.75" hidden="1" customHeight="1" x14ac:dyDescent="0.2">
      <c r="A179" s="3217"/>
      <c r="B179" s="889" t="s">
        <v>752</v>
      </c>
      <c r="C179" s="2738" t="s">
        <v>830</v>
      </c>
      <c r="D179" s="3176"/>
      <c r="E179" s="755" t="s">
        <v>829</v>
      </c>
      <c r="F179" s="759" t="s">
        <v>531</v>
      </c>
      <c r="G179" s="759" t="s">
        <v>124</v>
      </c>
      <c r="H179" s="759">
        <v>6200</v>
      </c>
      <c r="I179" s="753">
        <v>200</v>
      </c>
      <c r="J179" s="1159"/>
      <c r="K179" s="1157"/>
      <c r="L179" s="1157"/>
      <c r="M179" s="1157"/>
      <c r="N179" s="1157"/>
      <c r="O179" s="1157"/>
      <c r="P179" s="1157"/>
      <c r="Q179" s="1157"/>
      <c r="R179" s="1157"/>
      <c r="S179" s="1157"/>
      <c r="T179" s="1157"/>
      <c r="U179" s="1157"/>
      <c r="V179" s="1157"/>
      <c r="W179" s="1157"/>
      <c r="X179" s="1157"/>
      <c r="Y179" s="1157"/>
      <c r="Z179" s="1157"/>
      <c r="AA179" s="1157"/>
      <c r="AB179" s="1157"/>
      <c r="AC179" s="1158"/>
      <c r="AD179" s="1157"/>
      <c r="AE179" s="1157"/>
      <c r="AF179" s="1157"/>
      <c r="AG179" s="1157"/>
      <c r="AH179" s="1157"/>
      <c r="AI179" s="1157"/>
      <c r="AJ179" s="1157"/>
      <c r="AK179" s="1157"/>
      <c r="AL179" s="1157"/>
      <c r="AM179" s="1157"/>
      <c r="AN179" s="1157"/>
      <c r="AO179" s="1157"/>
      <c r="AP179" s="1157"/>
      <c r="AQ179" s="1157"/>
      <c r="AR179" s="1157"/>
      <c r="AS179" s="1157"/>
      <c r="AT179" s="1157"/>
      <c r="AU179" s="1157"/>
      <c r="AV179" s="1157"/>
      <c r="AW179" s="1157"/>
      <c r="AX179" s="1157"/>
      <c r="AY179" s="1157"/>
      <c r="AZ179" s="1157"/>
      <c r="BA179" s="1155"/>
    </row>
    <row r="180" spans="1:53" ht="15.75" hidden="1" customHeight="1" thickBot="1" x14ac:dyDescent="0.25">
      <c r="A180" s="3217"/>
      <c r="B180" s="889" t="s">
        <v>752</v>
      </c>
      <c r="C180" s="3177"/>
      <c r="D180" s="3247"/>
      <c r="E180" s="755" t="s">
        <v>824</v>
      </c>
      <c r="F180" s="756" t="s">
        <v>531</v>
      </c>
      <c r="G180" s="756" t="s">
        <v>124</v>
      </c>
      <c r="H180" s="756">
        <v>1280</v>
      </c>
      <c r="I180" s="753">
        <v>80</v>
      </c>
      <c r="J180" s="1159"/>
      <c r="K180" s="1157"/>
      <c r="L180" s="1157"/>
      <c r="M180" s="1157"/>
      <c r="N180" s="1157"/>
      <c r="O180" s="1157"/>
      <c r="P180" s="1157"/>
      <c r="Q180" s="1157"/>
      <c r="R180" s="1157"/>
      <c r="S180" s="1157"/>
      <c r="T180" s="1157"/>
      <c r="U180" s="1157"/>
      <c r="V180" s="1157"/>
      <c r="W180" s="1157"/>
      <c r="X180" s="1157"/>
      <c r="Y180" s="1157"/>
      <c r="Z180" s="1157"/>
      <c r="AA180" s="1157"/>
      <c r="AB180" s="1157"/>
      <c r="AC180" s="1158"/>
      <c r="AD180" s="1157"/>
      <c r="AE180" s="1157"/>
      <c r="AF180" s="1157"/>
      <c r="AG180" s="1157"/>
      <c r="AH180" s="1157"/>
      <c r="AI180" s="1157"/>
      <c r="AJ180" s="1157"/>
      <c r="AK180" s="1157"/>
      <c r="AL180" s="1157"/>
      <c r="AM180" s="1157"/>
      <c r="AN180" s="1157"/>
      <c r="AO180" s="1157"/>
      <c r="AP180" s="1157"/>
      <c r="AQ180" s="1157"/>
      <c r="AR180" s="1157"/>
      <c r="AS180" s="1157"/>
      <c r="AT180" s="1157"/>
      <c r="AU180" s="1157"/>
      <c r="AV180" s="1157"/>
      <c r="AW180" s="1157"/>
      <c r="AX180" s="1157"/>
      <c r="AY180" s="1157"/>
      <c r="AZ180" s="1157"/>
      <c r="BA180" s="1155"/>
    </row>
    <row r="181" spans="1:53" ht="15.75" hidden="1" customHeight="1" x14ac:dyDescent="0.2">
      <c r="A181" s="3217"/>
      <c r="B181" s="889" t="s">
        <v>752</v>
      </c>
      <c r="C181" s="2753" t="s">
        <v>820</v>
      </c>
      <c r="D181" s="2754" t="s">
        <v>819</v>
      </c>
      <c r="E181" s="916" t="s">
        <v>818</v>
      </c>
      <c r="F181" s="483" t="s">
        <v>129</v>
      </c>
      <c r="G181" s="663">
        <v>1</v>
      </c>
      <c r="H181" s="663">
        <v>1</v>
      </c>
      <c r="I181" s="923">
        <v>0.1</v>
      </c>
      <c r="J181" s="1159"/>
      <c r="K181" s="1157"/>
      <c r="L181" s="1157"/>
      <c r="M181" s="1157"/>
      <c r="N181" s="1157"/>
      <c r="O181" s="1157"/>
      <c r="P181" s="1157"/>
      <c r="Q181" s="1157"/>
      <c r="R181" s="1157"/>
      <c r="S181" s="1157"/>
      <c r="T181" s="1157"/>
      <c r="U181" s="1157"/>
      <c r="V181" s="1157"/>
      <c r="W181" s="1157"/>
      <c r="X181" s="1157"/>
      <c r="Y181" s="1157"/>
      <c r="Z181" s="1157"/>
      <c r="AA181" s="1157"/>
      <c r="AB181" s="1157"/>
      <c r="AC181" s="1158"/>
      <c r="AD181" s="1157"/>
      <c r="AE181" s="1157"/>
      <c r="AF181" s="1157"/>
      <c r="AG181" s="1157"/>
      <c r="AH181" s="1157"/>
      <c r="AI181" s="1157"/>
      <c r="AJ181" s="1157"/>
      <c r="AK181" s="1157"/>
      <c r="AL181" s="1157"/>
      <c r="AM181" s="1157"/>
      <c r="AN181" s="1157"/>
      <c r="AO181" s="1157"/>
      <c r="AP181" s="1157"/>
      <c r="AQ181" s="1157"/>
      <c r="AR181" s="1157"/>
      <c r="AS181" s="1157"/>
      <c r="AT181" s="1157"/>
      <c r="AU181" s="1157"/>
      <c r="AV181" s="1157"/>
      <c r="AW181" s="1157"/>
      <c r="AX181" s="1157"/>
      <c r="AY181" s="1157"/>
      <c r="AZ181" s="1157"/>
      <c r="BA181" s="1155"/>
    </row>
    <row r="182" spans="1:53" ht="15.75" hidden="1" customHeight="1" x14ac:dyDescent="0.2">
      <c r="A182" s="3217"/>
      <c r="B182" s="889" t="s">
        <v>752</v>
      </c>
      <c r="C182" s="3176"/>
      <c r="D182" s="3176"/>
      <c r="E182" s="916" t="s">
        <v>815</v>
      </c>
      <c r="F182" s="483" t="s">
        <v>814</v>
      </c>
      <c r="G182" s="660">
        <v>1</v>
      </c>
      <c r="H182" s="660">
        <v>3</v>
      </c>
      <c r="I182" s="918">
        <v>1</v>
      </c>
      <c r="J182" s="1159"/>
      <c r="K182" s="1157"/>
      <c r="L182" s="1157"/>
      <c r="M182" s="1157"/>
      <c r="N182" s="1157"/>
      <c r="O182" s="1157"/>
      <c r="P182" s="1157"/>
      <c r="Q182" s="1157"/>
      <c r="R182" s="1157"/>
      <c r="S182" s="1157"/>
      <c r="T182" s="1157"/>
      <c r="U182" s="1157"/>
      <c r="V182" s="1157"/>
      <c r="W182" s="1157"/>
      <c r="X182" s="1157"/>
      <c r="Y182" s="1157"/>
      <c r="Z182" s="1157"/>
      <c r="AA182" s="1157"/>
      <c r="AB182" s="1157"/>
      <c r="AC182" s="1158"/>
      <c r="AD182" s="1157"/>
      <c r="AE182" s="1157"/>
      <c r="AF182" s="1157"/>
      <c r="AG182" s="1157"/>
      <c r="AH182" s="1157"/>
      <c r="AI182" s="1157"/>
      <c r="AJ182" s="1157"/>
      <c r="AK182" s="1157"/>
      <c r="AL182" s="1157"/>
      <c r="AM182" s="1157"/>
      <c r="AN182" s="1157"/>
      <c r="AO182" s="1157"/>
      <c r="AP182" s="1157"/>
      <c r="AQ182" s="1157"/>
      <c r="AR182" s="1157"/>
      <c r="AS182" s="1157"/>
      <c r="AT182" s="1157"/>
      <c r="AU182" s="1157"/>
      <c r="AV182" s="1157"/>
      <c r="AW182" s="1157"/>
      <c r="AX182" s="1157"/>
      <c r="AY182" s="1157"/>
      <c r="AZ182" s="1157"/>
      <c r="BA182" s="1155"/>
    </row>
    <row r="183" spans="1:53" ht="15.75" hidden="1" customHeight="1" x14ac:dyDescent="0.2">
      <c r="A183" s="3217"/>
      <c r="B183" s="889" t="s">
        <v>752</v>
      </c>
      <c r="C183" s="3177"/>
      <c r="D183" s="3177"/>
      <c r="E183" s="916" t="s">
        <v>808</v>
      </c>
      <c r="F183" s="483" t="s">
        <v>807</v>
      </c>
      <c r="G183" s="660">
        <v>0</v>
      </c>
      <c r="H183" s="660">
        <v>2</v>
      </c>
      <c r="I183" s="918"/>
      <c r="J183" s="1159"/>
      <c r="K183" s="1157"/>
      <c r="L183" s="1157"/>
      <c r="M183" s="1157"/>
      <c r="N183" s="1157"/>
      <c r="O183" s="1157"/>
      <c r="P183" s="1157"/>
      <c r="Q183" s="1157"/>
      <c r="R183" s="1157"/>
      <c r="S183" s="1157"/>
      <c r="T183" s="1157"/>
      <c r="U183" s="1157"/>
      <c r="V183" s="1157"/>
      <c r="W183" s="1157"/>
      <c r="X183" s="1157"/>
      <c r="Y183" s="1157"/>
      <c r="Z183" s="1157"/>
      <c r="AA183" s="1157"/>
      <c r="AB183" s="1157"/>
      <c r="AC183" s="1158"/>
      <c r="AD183" s="1157"/>
      <c r="AE183" s="1157"/>
      <c r="AF183" s="1157"/>
      <c r="AG183" s="1157"/>
      <c r="AH183" s="1157"/>
      <c r="AI183" s="1157"/>
      <c r="AJ183" s="1157"/>
      <c r="AK183" s="1157"/>
      <c r="AL183" s="1157"/>
      <c r="AM183" s="1157"/>
      <c r="AN183" s="1157"/>
      <c r="AO183" s="1157"/>
      <c r="AP183" s="1157"/>
      <c r="AQ183" s="1157"/>
      <c r="AR183" s="1157"/>
      <c r="AS183" s="1157"/>
      <c r="AT183" s="1157"/>
      <c r="AU183" s="1157"/>
      <c r="AV183" s="1157"/>
      <c r="AW183" s="1157"/>
      <c r="AX183" s="1157"/>
      <c r="AY183" s="1157"/>
      <c r="AZ183" s="1157"/>
      <c r="BA183" s="1155"/>
    </row>
    <row r="184" spans="1:53" ht="15.75" hidden="1" customHeight="1" x14ac:dyDescent="0.2">
      <c r="A184" s="3217"/>
      <c r="B184" s="889" t="s">
        <v>752</v>
      </c>
      <c r="C184" s="2676" t="s">
        <v>806</v>
      </c>
      <c r="D184" s="2676" t="s">
        <v>805</v>
      </c>
      <c r="E184" s="916" t="s">
        <v>804</v>
      </c>
      <c r="F184" s="660" t="s">
        <v>803</v>
      </c>
      <c r="G184" s="660">
        <v>120</v>
      </c>
      <c r="H184" s="660">
        <v>180</v>
      </c>
      <c r="I184" s="918">
        <v>30</v>
      </c>
      <c r="J184" s="1159"/>
      <c r="K184" s="1157"/>
      <c r="L184" s="1157"/>
      <c r="M184" s="1157"/>
      <c r="N184" s="1157"/>
      <c r="O184" s="1157"/>
      <c r="P184" s="1157"/>
      <c r="Q184" s="1157"/>
      <c r="R184" s="1157"/>
      <c r="S184" s="1157"/>
      <c r="T184" s="1157"/>
      <c r="U184" s="1157"/>
      <c r="V184" s="1157"/>
      <c r="W184" s="1157"/>
      <c r="X184" s="1157"/>
      <c r="Y184" s="1157"/>
      <c r="Z184" s="1157"/>
      <c r="AA184" s="1157"/>
      <c r="AB184" s="1157"/>
      <c r="AC184" s="1158"/>
      <c r="AD184" s="1157"/>
      <c r="AE184" s="1157"/>
      <c r="AF184" s="1157"/>
      <c r="AG184" s="1157"/>
      <c r="AH184" s="1157"/>
      <c r="AI184" s="1157"/>
      <c r="AJ184" s="1157"/>
      <c r="AK184" s="1157"/>
      <c r="AL184" s="1157"/>
      <c r="AM184" s="1157"/>
      <c r="AN184" s="1157"/>
      <c r="AO184" s="1157"/>
      <c r="AP184" s="1157"/>
      <c r="AQ184" s="1157"/>
      <c r="AR184" s="1157"/>
      <c r="AS184" s="1157"/>
      <c r="AT184" s="1157"/>
      <c r="AU184" s="1157"/>
      <c r="AV184" s="1157"/>
      <c r="AW184" s="1157"/>
      <c r="AX184" s="1157"/>
      <c r="AY184" s="1157"/>
      <c r="AZ184" s="1157"/>
      <c r="BA184" s="1155"/>
    </row>
    <row r="185" spans="1:53" ht="15.75" hidden="1" customHeight="1" x14ac:dyDescent="0.2">
      <c r="A185" s="3217"/>
      <c r="B185" s="889" t="s">
        <v>752</v>
      </c>
      <c r="C185" s="3176"/>
      <c r="D185" s="3176"/>
      <c r="E185" s="916" t="s">
        <v>798</v>
      </c>
      <c r="F185" s="660" t="s">
        <v>797</v>
      </c>
      <c r="G185" s="660" t="s">
        <v>124</v>
      </c>
      <c r="H185" s="660">
        <v>1</v>
      </c>
      <c r="I185" s="918">
        <v>0</v>
      </c>
      <c r="J185" s="1159"/>
      <c r="K185" s="1157"/>
      <c r="L185" s="1157"/>
      <c r="M185" s="1157"/>
      <c r="N185" s="1157"/>
      <c r="O185" s="1157"/>
      <c r="P185" s="1157"/>
      <c r="Q185" s="1157"/>
      <c r="R185" s="1157"/>
      <c r="S185" s="1157"/>
      <c r="T185" s="1157"/>
      <c r="U185" s="1157"/>
      <c r="V185" s="1157"/>
      <c r="W185" s="1157"/>
      <c r="X185" s="1157"/>
      <c r="Y185" s="1157"/>
      <c r="Z185" s="1157"/>
      <c r="AA185" s="1157"/>
      <c r="AB185" s="1157"/>
      <c r="AC185" s="1158"/>
      <c r="AD185" s="1157"/>
      <c r="AE185" s="1157"/>
      <c r="AF185" s="1157"/>
      <c r="AG185" s="1157"/>
      <c r="AH185" s="1157"/>
      <c r="AI185" s="1157"/>
      <c r="AJ185" s="1157"/>
      <c r="AK185" s="1157"/>
      <c r="AL185" s="1157"/>
      <c r="AM185" s="1157"/>
      <c r="AN185" s="1157"/>
      <c r="AO185" s="1157"/>
      <c r="AP185" s="1157"/>
      <c r="AQ185" s="1157"/>
      <c r="AR185" s="1157"/>
      <c r="AS185" s="1157"/>
      <c r="AT185" s="1157"/>
      <c r="AU185" s="1157"/>
      <c r="AV185" s="1157"/>
      <c r="AW185" s="1157"/>
      <c r="AX185" s="1157"/>
      <c r="AY185" s="1157"/>
      <c r="AZ185" s="1157"/>
      <c r="BA185" s="1155"/>
    </row>
    <row r="186" spans="1:53" ht="15.75" hidden="1" customHeight="1" x14ac:dyDescent="0.2">
      <c r="A186" s="3217"/>
      <c r="B186" s="889" t="s">
        <v>752</v>
      </c>
      <c r="C186" s="3176"/>
      <c r="D186" s="3176"/>
      <c r="E186" s="916" t="s">
        <v>795</v>
      </c>
      <c r="F186" s="660" t="s">
        <v>470</v>
      </c>
      <c r="G186" s="922">
        <v>0</v>
      </c>
      <c r="H186" s="922">
        <v>1</v>
      </c>
      <c r="I186" s="921">
        <v>0.3</v>
      </c>
      <c r="J186" s="1159"/>
      <c r="K186" s="1157"/>
      <c r="L186" s="1157"/>
      <c r="M186" s="1157"/>
      <c r="N186" s="1157"/>
      <c r="O186" s="1157"/>
      <c r="P186" s="1157"/>
      <c r="Q186" s="1157"/>
      <c r="R186" s="1157"/>
      <c r="S186" s="1157"/>
      <c r="T186" s="1157"/>
      <c r="U186" s="1157"/>
      <c r="V186" s="1157"/>
      <c r="W186" s="1157"/>
      <c r="X186" s="1157"/>
      <c r="Y186" s="1157"/>
      <c r="Z186" s="1157"/>
      <c r="AA186" s="1157"/>
      <c r="AB186" s="1157"/>
      <c r="AC186" s="1158"/>
      <c r="AD186" s="1157"/>
      <c r="AE186" s="1157"/>
      <c r="AF186" s="1157"/>
      <c r="AG186" s="1157"/>
      <c r="AH186" s="1157"/>
      <c r="AI186" s="1157"/>
      <c r="AJ186" s="1157"/>
      <c r="AK186" s="1157"/>
      <c r="AL186" s="1157"/>
      <c r="AM186" s="1157"/>
      <c r="AN186" s="1157"/>
      <c r="AO186" s="1157"/>
      <c r="AP186" s="1157"/>
      <c r="AQ186" s="1157"/>
      <c r="AR186" s="1157"/>
      <c r="AS186" s="1157"/>
      <c r="AT186" s="1157"/>
      <c r="AU186" s="1157"/>
      <c r="AV186" s="1157"/>
      <c r="AW186" s="1157"/>
      <c r="AX186" s="1157"/>
      <c r="AY186" s="1157"/>
      <c r="AZ186" s="1157"/>
      <c r="BA186" s="1155"/>
    </row>
    <row r="187" spans="1:53" ht="15.75" hidden="1" customHeight="1" x14ac:dyDescent="0.2">
      <c r="A187" s="3217"/>
      <c r="B187" s="889" t="s">
        <v>752</v>
      </c>
      <c r="C187" s="3176"/>
      <c r="D187" s="3176"/>
      <c r="E187" s="916" t="s">
        <v>794</v>
      </c>
      <c r="F187" s="660" t="s">
        <v>129</v>
      </c>
      <c r="G187" s="663">
        <v>0</v>
      </c>
      <c r="H187" s="663">
        <v>0.2</v>
      </c>
      <c r="I187" s="883"/>
      <c r="J187" s="1159"/>
      <c r="K187" s="1157"/>
      <c r="L187" s="1157"/>
      <c r="M187" s="1157"/>
      <c r="N187" s="1157"/>
      <c r="O187" s="1157"/>
      <c r="P187" s="1157"/>
      <c r="Q187" s="1157"/>
      <c r="R187" s="1157"/>
      <c r="S187" s="1157"/>
      <c r="T187" s="1157"/>
      <c r="U187" s="1157"/>
      <c r="V187" s="1157"/>
      <c r="W187" s="1157"/>
      <c r="X187" s="1157"/>
      <c r="Y187" s="1157"/>
      <c r="Z187" s="1157"/>
      <c r="AA187" s="1157"/>
      <c r="AB187" s="1157"/>
      <c r="AC187" s="1158"/>
      <c r="AD187" s="1157"/>
      <c r="AE187" s="1157"/>
      <c r="AF187" s="1157"/>
      <c r="AG187" s="1157"/>
      <c r="AH187" s="1157"/>
      <c r="AI187" s="1157"/>
      <c r="AJ187" s="1157"/>
      <c r="AK187" s="1157"/>
      <c r="AL187" s="1157"/>
      <c r="AM187" s="1157"/>
      <c r="AN187" s="1157"/>
      <c r="AO187" s="1157"/>
      <c r="AP187" s="1157"/>
      <c r="AQ187" s="1157"/>
      <c r="AR187" s="1157"/>
      <c r="AS187" s="1157"/>
      <c r="AT187" s="1157"/>
      <c r="AU187" s="1157"/>
      <c r="AV187" s="1157"/>
      <c r="AW187" s="1157"/>
      <c r="AX187" s="1157"/>
      <c r="AY187" s="1157"/>
      <c r="AZ187" s="1157"/>
      <c r="BA187" s="1155"/>
    </row>
    <row r="188" spans="1:53" ht="15.75" hidden="1" customHeight="1" x14ac:dyDescent="0.2">
      <c r="A188" s="3217"/>
      <c r="B188" s="889" t="s">
        <v>752</v>
      </c>
      <c r="C188" s="3176"/>
      <c r="D188" s="3176"/>
      <c r="E188" s="916" t="s">
        <v>793</v>
      </c>
      <c r="F188" s="660" t="s">
        <v>792</v>
      </c>
      <c r="G188" s="660">
        <v>1</v>
      </c>
      <c r="H188" s="660">
        <v>4</v>
      </c>
      <c r="I188" s="659">
        <v>1</v>
      </c>
      <c r="J188" s="1159"/>
      <c r="K188" s="1157"/>
      <c r="L188" s="1157"/>
      <c r="M188" s="1157"/>
      <c r="N188" s="1157"/>
      <c r="O188" s="1157"/>
      <c r="P188" s="1157"/>
      <c r="Q188" s="1157"/>
      <c r="R188" s="1157"/>
      <c r="S188" s="1157"/>
      <c r="T188" s="1157"/>
      <c r="U188" s="1157"/>
      <c r="V188" s="1157"/>
      <c r="W188" s="1157"/>
      <c r="X188" s="1157"/>
      <c r="Y188" s="1157"/>
      <c r="Z188" s="1157"/>
      <c r="AA188" s="1157"/>
      <c r="AB188" s="1157"/>
      <c r="AC188" s="1158"/>
      <c r="AD188" s="1157"/>
      <c r="AE188" s="1157"/>
      <c r="AF188" s="1157"/>
      <c r="AG188" s="1157"/>
      <c r="AH188" s="1157"/>
      <c r="AI188" s="1157"/>
      <c r="AJ188" s="1157"/>
      <c r="AK188" s="1157"/>
      <c r="AL188" s="1157"/>
      <c r="AM188" s="1157"/>
      <c r="AN188" s="1157"/>
      <c r="AO188" s="1157"/>
      <c r="AP188" s="1157"/>
      <c r="AQ188" s="1157"/>
      <c r="AR188" s="1157"/>
      <c r="AS188" s="1157"/>
      <c r="AT188" s="1157"/>
      <c r="AU188" s="1157"/>
      <c r="AV188" s="1157"/>
      <c r="AW188" s="1157"/>
      <c r="AX188" s="1157"/>
      <c r="AY188" s="1157"/>
      <c r="AZ188" s="1157"/>
      <c r="BA188" s="1155"/>
    </row>
    <row r="189" spans="1:53" ht="15.75" hidden="1" customHeight="1" x14ac:dyDescent="0.2">
      <c r="A189" s="3217"/>
      <c r="B189" s="889" t="s">
        <v>752</v>
      </c>
      <c r="C189" s="3176"/>
      <c r="D189" s="3176"/>
      <c r="E189" s="916" t="s">
        <v>787</v>
      </c>
      <c r="F189" s="660" t="s">
        <v>786</v>
      </c>
      <c r="G189" s="660">
        <v>5</v>
      </c>
      <c r="H189" s="660">
        <v>7</v>
      </c>
      <c r="I189" s="918">
        <v>7</v>
      </c>
      <c r="J189" s="1159"/>
      <c r="K189" s="1157"/>
      <c r="L189" s="1157"/>
      <c r="M189" s="1157"/>
      <c r="N189" s="1157"/>
      <c r="O189" s="1157"/>
      <c r="P189" s="1157"/>
      <c r="Q189" s="1157"/>
      <c r="R189" s="1157"/>
      <c r="S189" s="1157"/>
      <c r="T189" s="1157"/>
      <c r="U189" s="1157"/>
      <c r="V189" s="1157"/>
      <c r="W189" s="1157"/>
      <c r="X189" s="1157"/>
      <c r="Y189" s="1157"/>
      <c r="Z189" s="1157"/>
      <c r="AA189" s="1157"/>
      <c r="AB189" s="1157"/>
      <c r="AC189" s="1158"/>
      <c r="AD189" s="1157"/>
      <c r="AE189" s="1157"/>
      <c r="AF189" s="1157"/>
      <c r="AG189" s="1157"/>
      <c r="AH189" s="1157"/>
      <c r="AI189" s="1157"/>
      <c r="AJ189" s="1157"/>
      <c r="AK189" s="1157"/>
      <c r="AL189" s="1157"/>
      <c r="AM189" s="1157"/>
      <c r="AN189" s="1157"/>
      <c r="AO189" s="1157"/>
      <c r="AP189" s="1157"/>
      <c r="AQ189" s="1157"/>
      <c r="AR189" s="1157"/>
      <c r="AS189" s="1157"/>
      <c r="AT189" s="1157"/>
      <c r="AU189" s="1157"/>
      <c r="AV189" s="1157"/>
      <c r="AW189" s="1157"/>
      <c r="AX189" s="1157"/>
      <c r="AY189" s="1157"/>
      <c r="AZ189" s="1157"/>
      <c r="BA189" s="1155"/>
    </row>
    <row r="190" spans="1:53" ht="15.75" hidden="1" customHeight="1" x14ac:dyDescent="0.2">
      <c r="A190" s="3217"/>
      <c r="B190" s="889" t="s">
        <v>752</v>
      </c>
      <c r="C190" s="3177"/>
      <c r="D190" s="3176"/>
      <c r="E190" s="916" t="s">
        <v>781</v>
      </c>
      <c r="F190" s="660" t="s">
        <v>780</v>
      </c>
      <c r="G190" s="660" t="s">
        <v>124</v>
      </c>
      <c r="H190" s="660">
        <v>1</v>
      </c>
      <c r="I190" s="918">
        <v>0</v>
      </c>
      <c r="J190" s="1159"/>
      <c r="K190" s="1157"/>
      <c r="L190" s="1157"/>
      <c r="M190" s="1157"/>
      <c r="N190" s="1157"/>
      <c r="O190" s="1157"/>
      <c r="P190" s="1157"/>
      <c r="Q190" s="1157"/>
      <c r="R190" s="1157"/>
      <c r="S190" s="1157"/>
      <c r="T190" s="1157"/>
      <c r="U190" s="1157"/>
      <c r="V190" s="1157"/>
      <c r="W190" s="1157"/>
      <c r="X190" s="1157"/>
      <c r="Y190" s="1157"/>
      <c r="Z190" s="1157"/>
      <c r="AA190" s="1157"/>
      <c r="AB190" s="1157"/>
      <c r="AC190" s="1158"/>
      <c r="AD190" s="1157"/>
      <c r="AE190" s="1157"/>
      <c r="AF190" s="1157"/>
      <c r="AG190" s="1157"/>
      <c r="AH190" s="1157"/>
      <c r="AI190" s="1157"/>
      <c r="AJ190" s="1157"/>
      <c r="AK190" s="1157"/>
      <c r="AL190" s="1157"/>
      <c r="AM190" s="1157"/>
      <c r="AN190" s="1157"/>
      <c r="AO190" s="1157"/>
      <c r="AP190" s="1157"/>
      <c r="AQ190" s="1157"/>
      <c r="AR190" s="1157"/>
      <c r="AS190" s="1157"/>
      <c r="AT190" s="1157"/>
      <c r="AU190" s="1157"/>
      <c r="AV190" s="1157"/>
      <c r="AW190" s="1157"/>
      <c r="AX190" s="1157"/>
      <c r="AY190" s="1157"/>
      <c r="AZ190" s="1157"/>
      <c r="BA190" s="1155"/>
    </row>
    <row r="191" spans="1:53" ht="38.25" hidden="1" customHeight="1" x14ac:dyDescent="0.2">
      <c r="A191" s="3217"/>
      <c r="B191" s="889" t="s">
        <v>752</v>
      </c>
      <c r="C191" s="2676" t="s">
        <v>776</v>
      </c>
      <c r="D191" s="3176"/>
      <c r="E191" s="916" t="s">
        <v>775</v>
      </c>
      <c r="F191" s="660" t="s">
        <v>774</v>
      </c>
      <c r="G191" s="660" t="s">
        <v>124</v>
      </c>
      <c r="H191" s="660">
        <v>18</v>
      </c>
      <c r="I191" s="918">
        <v>0</v>
      </c>
      <c r="J191" s="1159"/>
      <c r="K191" s="1157"/>
      <c r="L191" s="1157"/>
      <c r="M191" s="1157"/>
      <c r="N191" s="1157"/>
      <c r="O191" s="1157"/>
      <c r="P191" s="1157"/>
      <c r="Q191" s="1157"/>
      <c r="R191" s="1157"/>
      <c r="S191" s="1157"/>
      <c r="T191" s="1157"/>
      <c r="U191" s="1157"/>
      <c r="V191" s="1157"/>
      <c r="W191" s="1157"/>
      <c r="X191" s="1157"/>
      <c r="Y191" s="1157"/>
      <c r="Z191" s="1157"/>
      <c r="AA191" s="1157"/>
      <c r="AB191" s="1157"/>
      <c r="AC191" s="1158"/>
      <c r="AD191" s="1157"/>
      <c r="AE191" s="1157"/>
      <c r="AF191" s="1157"/>
      <c r="AG191" s="1157"/>
      <c r="AH191" s="1157"/>
      <c r="AI191" s="1157"/>
      <c r="AJ191" s="1157"/>
      <c r="AK191" s="1157"/>
      <c r="AL191" s="1157"/>
      <c r="AM191" s="1157"/>
      <c r="AN191" s="1157"/>
      <c r="AO191" s="1157"/>
      <c r="AP191" s="1157"/>
      <c r="AQ191" s="1157"/>
      <c r="AR191" s="1157"/>
      <c r="AS191" s="1157"/>
      <c r="AT191" s="1157"/>
      <c r="AU191" s="1157"/>
      <c r="AV191" s="1157"/>
      <c r="AW191" s="1157"/>
      <c r="AX191" s="1157"/>
      <c r="AY191" s="1157"/>
      <c r="AZ191" s="1157"/>
      <c r="BA191" s="1155"/>
    </row>
    <row r="192" spans="1:53" ht="15.75" hidden="1" customHeight="1" x14ac:dyDescent="0.2">
      <c r="A192" s="3217"/>
      <c r="B192" s="889" t="s">
        <v>752</v>
      </c>
      <c r="C192" s="3176"/>
      <c r="D192" s="3176"/>
      <c r="E192" s="916" t="s">
        <v>773</v>
      </c>
      <c r="F192" s="660" t="s">
        <v>772</v>
      </c>
      <c r="G192" s="660">
        <v>20</v>
      </c>
      <c r="H192" s="660">
        <v>24</v>
      </c>
      <c r="I192" s="918">
        <v>1</v>
      </c>
      <c r="J192" s="1159"/>
      <c r="K192" s="1157"/>
      <c r="L192" s="1157"/>
      <c r="M192" s="1157"/>
      <c r="N192" s="1157"/>
      <c r="O192" s="1157"/>
      <c r="P192" s="1157"/>
      <c r="Q192" s="1157"/>
      <c r="R192" s="1157"/>
      <c r="S192" s="1157"/>
      <c r="T192" s="1157"/>
      <c r="U192" s="1157"/>
      <c r="V192" s="1157"/>
      <c r="W192" s="1157"/>
      <c r="X192" s="1157"/>
      <c r="Y192" s="1157"/>
      <c r="Z192" s="1157"/>
      <c r="AA192" s="1157"/>
      <c r="AB192" s="1157"/>
      <c r="AC192" s="1158"/>
      <c r="AD192" s="1157"/>
      <c r="AE192" s="1157"/>
      <c r="AF192" s="1157"/>
      <c r="AG192" s="1157"/>
      <c r="AH192" s="1157"/>
      <c r="AI192" s="1157"/>
      <c r="AJ192" s="1157"/>
      <c r="AK192" s="1157"/>
      <c r="AL192" s="1157"/>
      <c r="AM192" s="1157"/>
      <c r="AN192" s="1157"/>
      <c r="AO192" s="1157"/>
      <c r="AP192" s="1157"/>
      <c r="AQ192" s="1157"/>
      <c r="AR192" s="1157"/>
      <c r="AS192" s="1157"/>
      <c r="AT192" s="1157"/>
      <c r="AU192" s="1157"/>
      <c r="AV192" s="1157"/>
      <c r="AW192" s="1157"/>
      <c r="AX192" s="1157"/>
      <c r="AY192" s="1157"/>
      <c r="AZ192" s="1157"/>
      <c r="BA192" s="1155"/>
    </row>
    <row r="193" spans="1:53" ht="15.75" hidden="1" customHeight="1" x14ac:dyDescent="0.2">
      <c r="A193" s="3217"/>
      <c r="B193" s="889" t="s">
        <v>752</v>
      </c>
      <c r="C193" s="3176"/>
      <c r="D193" s="3176"/>
      <c r="E193" s="916" t="s">
        <v>766</v>
      </c>
      <c r="F193" s="660" t="s">
        <v>765</v>
      </c>
      <c r="G193" s="663">
        <v>0.6</v>
      </c>
      <c r="H193" s="663">
        <v>1</v>
      </c>
      <c r="I193" s="918">
        <v>0</v>
      </c>
      <c r="J193" s="1159"/>
      <c r="K193" s="1157"/>
      <c r="L193" s="1157"/>
      <c r="M193" s="1157"/>
      <c r="N193" s="1157"/>
      <c r="O193" s="1157"/>
      <c r="P193" s="1157"/>
      <c r="Q193" s="1157"/>
      <c r="R193" s="1157"/>
      <c r="S193" s="1157"/>
      <c r="T193" s="1157"/>
      <c r="U193" s="1157"/>
      <c r="V193" s="1157"/>
      <c r="W193" s="1157"/>
      <c r="X193" s="1157"/>
      <c r="Y193" s="1157"/>
      <c r="Z193" s="1157"/>
      <c r="AA193" s="1157"/>
      <c r="AB193" s="1157"/>
      <c r="AC193" s="1158"/>
      <c r="AD193" s="1157"/>
      <c r="AE193" s="1157"/>
      <c r="AF193" s="1157"/>
      <c r="AG193" s="1157"/>
      <c r="AH193" s="1157"/>
      <c r="AI193" s="1157"/>
      <c r="AJ193" s="1157"/>
      <c r="AK193" s="1157"/>
      <c r="AL193" s="1157"/>
      <c r="AM193" s="1157"/>
      <c r="AN193" s="1157"/>
      <c r="AO193" s="1157"/>
      <c r="AP193" s="1157"/>
      <c r="AQ193" s="1157"/>
      <c r="AR193" s="1157"/>
      <c r="AS193" s="1157"/>
      <c r="AT193" s="1157"/>
      <c r="AU193" s="1157"/>
      <c r="AV193" s="1157"/>
      <c r="AW193" s="1157"/>
      <c r="AX193" s="1157"/>
      <c r="AY193" s="1157"/>
      <c r="AZ193" s="1157"/>
      <c r="BA193" s="1155"/>
    </row>
    <row r="194" spans="1:53" ht="15.75" hidden="1" customHeight="1" x14ac:dyDescent="0.2">
      <c r="A194" s="3217"/>
      <c r="B194" s="889" t="s">
        <v>752</v>
      </c>
      <c r="C194" s="3176"/>
      <c r="D194" s="3176"/>
      <c r="E194" s="916" t="s">
        <v>1220</v>
      </c>
      <c r="F194" s="483" t="s">
        <v>762</v>
      </c>
      <c r="G194" s="920">
        <v>9</v>
      </c>
      <c r="H194" s="920">
        <v>15</v>
      </c>
      <c r="I194" s="918">
        <v>1</v>
      </c>
      <c r="J194" s="1159"/>
      <c r="K194" s="1157"/>
      <c r="L194" s="1157"/>
      <c r="M194" s="1157"/>
      <c r="N194" s="1157"/>
      <c r="O194" s="1157"/>
      <c r="P194" s="1157"/>
      <c r="Q194" s="1157"/>
      <c r="R194" s="1157"/>
      <c r="S194" s="1157"/>
      <c r="T194" s="1157"/>
      <c r="U194" s="1157"/>
      <c r="V194" s="1157"/>
      <c r="W194" s="1157"/>
      <c r="X194" s="1157"/>
      <c r="Y194" s="1157"/>
      <c r="Z194" s="1157"/>
      <c r="AA194" s="1157"/>
      <c r="AB194" s="1157"/>
      <c r="AC194" s="1158"/>
      <c r="AD194" s="1157"/>
      <c r="AE194" s="1157"/>
      <c r="AF194" s="1157"/>
      <c r="AG194" s="1157"/>
      <c r="AH194" s="1157"/>
      <c r="AI194" s="1157"/>
      <c r="AJ194" s="1157"/>
      <c r="AK194" s="1157"/>
      <c r="AL194" s="1157"/>
      <c r="AM194" s="1157"/>
      <c r="AN194" s="1157"/>
      <c r="AO194" s="1157"/>
      <c r="AP194" s="1157"/>
      <c r="AQ194" s="1157"/>
      <c r="AR194" s="1157"/>
      <c r="AS194" s="1157"/>
      <c r="AT194" s="1157"/>
      <c r="AU194" s="1157"/>
      <c r="AV194" s="1157"/>
      <c r="AW194" s="1157"/>
      <c r="AX194" s="1157"/>
      <c r="AY194" s="1157"/>
      <c r="AZ194" s="1157"/>
      <c r="BA194" s="1155"/>
    </row>
    <row r="195" spans="1:53" ht="15.75" hidden="1" customHeight="1" x14ac:dyDescent="0.2">
      <c r="A195" s="3217"/>
      <c r="B195" s="889" t="s">
        <v>752</v>
      </c>
      <c r="C195" s="3177"/>
      <c r="D195" s="3177"/>
      <c r="E195" s="916" t="s">
        <v>757</v>
      </c>
      <c r="F195" s="916" t="s">
        <v>129</v>
      </c>
      <c r="G195" s="919">
        <v>0.7</v>
      </c>
      <c r="H195" s="919">
        <v>1</v>
      </c>
      <c r="I195" s="918">
        <v>0.1</v>
      </c>
      <c r="J195" s="1159"/>
      <c r="K195" s="1157"/>
      <c r="L195" s="1157"/>
      <c r="M195" s="1157"/>
      <c r="N195" s="1157"/>
      <c r="O195" s="1157"/>
      <c r="P195" s="1157"/>
      <c r="Q195" s="1157"/>
      <c r="R195" s="1157"/>
      <c r="S195" s="1157"/>
      <c r="T195" s="1157"/>
      <c r="U195" s="1157"/>
      <c r="V195" s="1157"/>
      <c r="W195" s="1157"/>
      <c r="X195" s="1157"/>
      <c r="Y195" s="1157"/>
      <c r="Z195" s="1157"/>
      <c r="AA195" s="1157"/>
      <c r="AB195" s="1157"/>
      <c r="AC195" s="1158"/>
      <c r="AD195" s="1157"/>
      <c r="AE195" s="1157"/>
      <c r="AF195" s="1157"/>
      <c r="AG195" s="1157"/>
      <c r="AH195" s="1157"/>
      <c r="AI195" s="1157"/>
      <c r="AJ195" s="1157"/>
      <c r="AK195" s="1157"/>
      <c r="AL195" s="1157"/>
      <c r="AM195" s="1157"/>
      <c r="AN195" s="1157"/>
      <c r="AO195" s="1157"/>
      <c r="AP195" s="1157"/>
      <c r="AQ195" s="1157"/>
      <c r="AR195" s="1157"/>
      <c r="AS195" s="1157"/>
      <c r="AT195" s="1157"/>
      <c r="AU195" s="1157"/>
      <c r="AV195" s="1157"/>
      <c r="AW195" s="1157"/>
      <c r="AX195" s="1157"/>
      <c r="AY195" s="1157"/>
      <c r="AZ195" s="1157"/>
      <c r="BA195" s="1155"/>
    </row>
    <row r="196" spans="1:53" ht="15.75" hidden="1" customHeight="1" thickBot="1" x14ac:dyDescent="0.25">
      <c r="A196" s="3217"/>
      <c r="B196" s="889" t="s">
        <v>752</v>
      </c>
      <c r="C196" s="916" t="s">
        <v>751</v>
      </c>
      <c r="D196" s="917" t="s">
        <v>750</v>
      </c>
      <c r="E196" s="916" t="s">
        <v>749</v>
      </c>
      <c r="F196" s="660" t="s">
        <v>748</v>
      </c>
      <c r="G196" s="660">
        <v>1</v>
      </c>
      <c r="H196" s="660">
        <v>5</v>
      </c>
      <c r="I196" s="915">
        <v>0</v>
      </c>
      <c r="J196" s="1164"/>
      <c r="K196" s="1157"/>
      <c r="L196" s="1157"/>
      <c r="M196" s="1157"/>
      <c r="N196" s="1157"/>
      <c r="O196" s="1157"/>
      <c r="P196" s="1157"/>
      <c r="Q196" s="1157"/>
      <c r="R196" s="1157"/>
      <c r="S196" s="1157"/>
      <c r="T196" s="1157"/>
      <c r="U196" s="1157"/>
      <c r="V196" s="1157"/>
      <c r="W196" s="1157"/>
      <c r="X196" s="1157"/>
      <c r="Y196" s="1157"/>
      <c r="Z196" s="1157"/>
      <c r="AA196" s="1157"/>
      <c r="AB196" s="1157"/>
      <c r="AC196" s="1158"/>
      <c r="AD196" s="1157"/>
      <c r="AE196" s="1157"/>
      <c r="AF196" s="1157"/>
      <c r="AG196" s="1157"/>
      <c r="AH196" s="1157"/>
      <c r="AI196" s="1157"/>
      <c r="AJ196" s="1157"/>
      <c r="AK196" s="1157"/>
      <c r="AL196" s="1157"/>
      <c r="AM196" s="1157"/>
      <c r="AN196" s="1157"/>
      <c r="AO196" s="1157"/>
      <c r="AP196" s="1157"/>
      <c r="AQ196" s="1157"/>
      <c r="AR196" s="1157"/>
      <c r="AS196" s="1157"/>
      <c r="AT196" s="1157"/>
      <c r="AU196" s="1157"/>
      <c r="AV196" s="1157"/>
      <c r="AW196" s="1157"/>
      <c r="AX196" s="1157"/>
      <c r="AY196" s="1157"/>
      <c r="AZ196" s="1157"/>
      <c r="BA196" s="1155"/>
    </row>
    <row r="197" spans="1:53" ht="25.5" hidden="1" customHeight="1" x14ac:dyDescent="0.2">
      <c r="A197" s="3217"/>
      <c r="B197" s="889" t="s">
        <v>1158</v>
      </c>
      <c r="C197" s="2742" t="s">
        <v>1219</v>
      </c>
      <c r="D197" s="2774" t="s">
        <v>1218</v>
      </c>
      <c r="E197" s="900" t="s">
        <v>743</v>
      </c>
      <c r="F197" s="899" t="s">
        <v>659</v>
      </c>
      <c r="G197" s="907">
        <v>0.3</v>
      </c>
      <c r="H197" s="907">
        <v>1</v>
      </c>
      <c r="I197" s="890">
        <v>0</v>
      </c>
      <c r="J197" s="1157"/>
      <c r="K197" s="1157"/>
      <c r="L197" s="1157"/>
      <c r="M197" s="1157"/>
      <c r="N197" s="1157"/>
      <c r="O197" s="1157"/>
      <c r="P197" s="1157"/>
      <c r="Q197" s="1157"/>
      <c r="R197" s="1157"/>
      <c r="S197" s="1157"/>
      <c r="T197" s="1157"/>
      <c r="U197" s="1157"/>
      <c r="V197" s="1157"/>
      <c r="W197" s="1157"/>
      <c r="X197" s="1157"/>
      <c r="Y197" s="1157"/>
      <c r="Z197" s="1157"/>
      <c r="AA197" s="1157"/>
      <c r="AB197" s="1157"/>
      <c r="AC197" s="1158"/>
      <c r="AD197" s="1157"/>
      <c r="AE197" s="1157"/>
      <c r="AF197" s="1157"/>
      <c r="AG197" s="1157"/>
      <c r="AH197" s="1157"/>
      <c r="AI197" s="1157"/>
      <c r="AJ197" s="1157"/>
      <c r="AK197" s="1157"/>
      <c r="AL197" s="1157"/>
      <c r="AM197" s="1157"/>
      <c r="AN197" s="1157"/>
      <c r="AO197" s="1157"/>
      <c r="AP197" s="1157"/>
      <c r="AQ197" s="1157"/>
      <c r="AR197" s="1157"/>
      <c r="AS197" s="1157"/>
      <c r="AT197" s="1157"/>
      <c r="AU197" s="1157"/>
      <c r="AV197" s="1157"/>
      <c r="AW197" s="1157"/>
      <c r="AX197" s="1157"/>
      <c r="AY197" s="1157"/>
      <c r="AZ197" s="1157"/>
      <c r="BA197" s="1155"/>
    </row>
    <row r="198" spans="1:53" ht="15.75" hidden="1" customHeight="1" x14ac:dyDescent="0.2">
      <c r="A198" s="3217"/>
      <c r="B198" s="889" t="s">
        <v>1158</v>
      </c>
      <c r="C198" s="3176"/>
      <c r="D198" s="3240"/>
      <c r="E198" s="900" t="s">
        <v>742</v>
      </c>
      <c r="F198" s="899" t="s">
        <v>129</v>
      </c>
      <c r="G198" s="908" t="s">
        <v>124</v>
      </c>
      <c r="H198" s="907">
        <v>1</v>
      </c>
      <c r="I198" s="890">
        <v>0.2</v>
      </c>
      <c r="J198" s="1164"/>
      <c r="K198" s="1157"/>
      <c r="L198" s="1157"/>
      <c r="M198" s="1157"/>
      <c r="N198" s="1157"/>
      <c r="O198" s="1157"/>
      <c r="P198" s="1157"/>
      <c r="Q198" s="1157"/>
      <c r="R198" s="1157"/>
      <c r="S198" s="1157"/>
      <c r="T198" s="1157"/>
      <c r="U198" s="1157"/>
      <c r="V198" s="1157"/>
      <c r="W198" s="1157"/>
      <c r="X198" s="1157"/>
      <c r="Y198" s="1157"/>
      <c r="Z198" s="1157"/>
      <c r="AA198" s="1157"/>
      <c r="AB198" s="1157"/>
      <c r="AC198" s="1158"/>
      <c r="AD198" s="1157"/>
      <c r="AE198" s="1157"/>
      <c r="AF198" s="1157"/>
      <c r="AG198" s="1157"/>
      <c r="AH198" s="1157"/>
      <c r="AI198" s="1157"/>
      <c r="AJ198" s="1157"/>
      <c r="AK198" s="1157"/>
      <c r="AL198" s="1157"/>
      <c r="AM198" s="1157"/>
      <c r="AN198" s="1157"/>
      <c r="AO198" s="1157"/>
      <c r="AP198" s="1157"/>
      <c r="AQ198" s="1157"/>
      <c r="AR198" s="1157"/>
      <c r="AS198" s="1157"/>
      <c r="AT198" s="1157"/>
      <c r="AU198" s="1157"/>
      <c r="AV198" s="1157"/>
      <c r="AW198" s="1157"/>
      <c r="AX198" s="1157"/>
      <c r="AY198" s="1157"/>
      <c r="AZ198" s="1157"/>
      <c r="BA198" s="1155"/>
    </row>
    <row r="199" spans="1:53" ht="15.75" hidden="1" customHeight="1" x14ac:dyDescent="0.2">
      <c r="A199" s="3217"/>
      <c r="B199" s="889" t="s">
        <v>1158</v>
      </c>
      <c r="C199" s="3177"/>
      <c r="D199" s="3241"/>
      <c r="E199" s="900" t="s">
        <v>741</v>
      </c>
      <c r="F199" s="899" t="s">
        <v>129</v>
      </c>
      <c r="G199" s="908" t="s">
        <v>124</v>
      </c>
      <c r="H199" s="907">
        <v>1</v>
      </c>
      <c r="I199" s="890">
        <v>0.2</v>
      </c>
      <c r="J199" s="1164"/>
      <c r="K199" s="1157"/>
      <c r="L199" s="1157"/>
      <c r="M199" s="1157"/>
      <c r="N199" s="1157"/>
      <c r="O199" s="1157"/>
      <c r="P199" s="1157"/>
      <c r="Q199" s="1157"/>
      <c r="R199" s="1157"/>
      <c r="S199" s="1157"/>
      <c r="T199" s="1157"/>
      <c r="U199" s="1157"/>
      <c r="V199" s="1157"/>
      <c r="W199" s="1157"/>
      <c r="X199" s="1157"/>
      <c r="Y199" s="1157"/>
      <c r="Z199" s="1157"/>
      <c r="AA199" s="1157"/>
      <c r="AB199" s="1157"/>
      <c r="AC199" s="1158"/>
      <c r="AD199" s="1157"/>
      <c r="AE199" s="1157"/>
      <c r="AF199" s="1157"/>
      <c r="AG199" s="1157"/>
      <c r="AH199" s="1157"/>
      <c r="AI199" s="1157"/>
      <c r="AJ199" s="1157"/>
      <c r="AK199" s="1157"/>
      <c r="AL199" s="1157"/>
      <c r="AM199" s="1157"/>
      <c r="AN199" s="1157"/>
      <c r="AO199" s="1157"/>
      <c r="AP199" s="1157"/>
      <c r="AQ199" s="1157"/>
      <c r="AR199" s="1157"/>
      <c r="AS199" s="1157"/>
      <c r="AT199" s="1157"/>
      <c r="AU199" s="1157"/>
      <c r="AV199" s="1157"/>
      <c r="AW199" s="1157"/>
      <c r="AX199" s="1157"/>
      <c r="AY199" s="1157"/>
      <c r="AZ199" s="1157"/>
      <c r="BA199" s="1155"/>
    </row>
    <row r="200" spans="1:53" ht="15.75" hidden="1" customHeight="1" x14ac:dyDescent="0.2">
      <c r="A200" s="3217"/>
      <c r="B200" s="889" t="s">
        <v>1158</v>
      </c>
      <c r="C200" s="2742" t="s">
        <v>1217</v>
      </c>
      <c r="D200" s="910" t="s">
        <v>1216</v>
      </c>
      <c r="E200" s="900" t="s">
        <v>740</v>
      </c>
      <c r="F200" s="899" t="s">
        <v>739</v>
      </c>
      <c r="G200" s="908" t="s">
        <v>124</v>
      </c>
      <c r="H200" s="907">
        <v>1</v>
      </c>
      <c r="I200" s="890">
        <v>0.1</v>
      </c>
      <c r="J200" s="1164"/>
      <c r="K200" s="1157"/>
      <c r="L200" s="1157"/>
      <c r="M200" s="1157"/>
      <c r="N200" s="1157"/>
      <c r="O200" s="1157"/>
      <c r="P200" s="1157"/>
      <c r="Q200" s="1157"/>
      <c r="R200" s="1157"/>
      <c r="S200" s="1157"/>
      <c r="T200" s="1157"/>
      <c r="U200" s="1157"/>
      <c r="V200" s="1157"/>
      <c r="W200" s="1157"/>
      <c r="X200" s="1157"/>
      <c r="Y200" s="1157"/>
      <c r="Z200" s="1157"/>
      <c r="AA200" s="1157"/>
      <c r="AB200" s="1157"/>
      <c r="AC200" s="1158"/>
      <c r="AD200" s="1157"/>
      <c r="AE200" s="1157"/>
      <c r="AF200" s="1157"/>
      <c r="AG200" s="1157"/>
      <c r="AH200" s="1157"/>
      <c r="AI200" s="1157"/>
      <c r="AJ200" s="1157"/>
      <c r="AK200" s="1157"/>
      <c r="AL200" s="1157"/>
      <c r="AM200" s="1157"/>
      <c r="AN200" s="1157"/>
      <c r="AO200" s="1157"/>
      <c r="AP200" s="1157"/>
      <c r="AQ200" s="1157"/>
      <c r="AR200" s="1157"/>
      <c r="AS200" s="1157"/>
      <c r="AT200" s="1157"/>
      <c r="AU200" s="1157"/>
      <c r="AV200" s="1157"/>
      <c r="AW200" s="1157"/>
      <c r="AX200" s="1157"/>
      <c r="AY200" s="1157"/>
      <c r="AZ200" s="1157"/>
      <c r="BA200" s="1155"/>
    </row>
    <row r="201" spans="1:53" ht="102" hidden="1" customHeight="1" x14ac:dyDescent="0.2">
      <c r="A201" s="3217"/>
      <c r="B201" s="889" t="s">
        <v>1158</v>
      </c>
      <c r="C201" s="3176"/>
      <c r="D201" s="910" t="s">
        <v>1215</v>
      </c>
      <c r="E201" s="900" t="s">
        <v>738</v>
      </c>
      <c r="F201" s="899" t="s">
        <v>737</v>
      </c>
      <c r="G201" s="899">
        <v>1</v>
      </c>
      <c r="H201" s="891">
        <v>10</v>
      </c>
      <c r="I201" s="890">
        <v>1</v>
      </c>
      <c r="J201" s="1164"/>
      <c r="K201" s="1157"/>
      <c r="L201" s="1157"/>
      <c r="M201" s="1157"/>
      <c r="N201" s="1157"/>
      <c r="O201" s="1157"/>
      <c r="P201" s="1157"/>
      <c r="Q201" s="1157"/>
      <c r="R201" s="1157"/>
      <c r="S201" s="1157"/>
      <c r="T201" s="1157"/>
      <c r="U201" s="1157"/>
      <c r="V201" s="1157"/>
      <c r="W201" s="1157"/>
      <c r="X201" s="1157"/>
      <c r="Y201" s="1157"/>
      <c r="Z201" s="1157"/>
      <c r="AA201" s="1157"/>
      <c r="AB201" s="1157"/>
      <c r="AC201" s="1158"/>
      <c r="AD201" s="1157"/>
      <c r="AE201" s="1157"/>
      <c r="AF201" s="1157"/>
      <c r="AG201" s="1157"/>
      <c r="AH201" s="1157"/>
      <c r="AI201" s="1157"/>
      <c r="AJ201" s="1157"/>
      <c r="AK201" s="1157"/>
      <c r="AL201" s="1157"/>
      <c r="AM201" s="1157"/>
      <c r="AN201" s="1157"/>
      <c r="AO201" s="1157"/>
      <c r="AP201" s="1157"/>
      <c r="AQ201" s="1157"/>
      <c r="AR201" s="1157"/>
      <c r="AS201" s="1157"/>
      <c r="AT201" s="1157"/>
      <c r="AU201" s="1157"/>
      <c r="AV201" s="1157"/>
      <c r="AW201" s="1157"/>
      <c r="AX201" s="1157"/>
      <c r="AY201" s="1157"/>
      <c r="AZ201" s="1157"/>
      <c r="BA201" s="1155"/>
    </row>
    <row r="202" spans="1:53" ht="15.75" hidden="1" customHeight="1" x14ac:dyDescent="0.2">
      <c r="A202" s="3217"/>
      <c r="B202" s="889" t="s">
        <v>1158</v>
      </c>
      <c r="C202" s="3176"/>
      <c r="D202" s="2726" t="s">
        <v>1214</v>
      </c>
      <c r="E202" s="900" t="s">
        <v>736</v>
      </c>
      <c r="F202" s="899" t="s">
        <v>129</v>
      </c>
      <c r="G202" s="908" t="s">
        <v>124</v>
      </c>
      <c r="H202" s="907">
        <v>1</v>
      </c>
      <c r="I202" s="890">
        <v>0.2</v>
      </c>
      <c r="J202" s="1164"/>
      <c r="K202" s="1157"/>
      <c r="L202" s="1157"/>
      <c r="M202" s="1157"/>
      <c r="N202" s="1157"/>
      <c r="O202" s="1157"/>
      <c r="P202" s="1157"/>
      <c r="Q202" s="1157"/>
      <c r="R202" s="1157"/>
      <c r="S202" s="1157"/>
      <c r="T202" s="1157"/>
      <c r="U202" s="1157"/>
      <c r="V202" s="1157"/>
      <c r="W202" s="1157"/>
      <c r="X202" s="1157"/>
      <c r="Y202" s="1157"/>
      <c r="Z202" s="1157"/>
      <c r="AA202" s="1157"/>
      <c r="AB202" s="1157"/>
      <c r="AC202" s="1158"/>
      <c r="AD202" s="1157"/>
      <c r="AE202" s="1157"/>
      <c r="AF202" s="1157"/>
      <c r="AG202" s="1157"/>
      <c r="AH202" s="1157"/>
      <c r="AI202" s="1157"/>
      <c r="AJ202" s="1157"/>
      <c r="AK202" s="1157"/>
      <c r="AL202" s="1157"/>
      <c r="AM202" s="1157"/>
      <c r="AN202" s="1157"/>
      <c r="AO202" s="1157"/>
      <c r="AP202" s="1157"/>
      <c r="AQ202" s="1157"/>
      <c r="AR202" s="1157"/>
      <c r="AS202" s="1157"/>
      <c r="AT202" s="1157"/>
      <c r="AU202" s="1157"/>
      <c r="AV202" s="1157"/>
      <c r="AW202" s="1157"/>
      <c r="AX202" s="1157"/>
      <c r="AY202" s="1157"/>
      <c r="AZ202" s="1157"/>
      <c r="BA202" s="1155"/>
    </row>
    <row r="203" spans="1:53" ht="15.75" hidden="1" customHeight="1" x14ac:dyDescent="0.2">
      <c r="A203" s="3217"/>
      <c r="B203" s="889" t="s">
        <v>1158</v>
      </c>
      <c r="C203" s="3176"/>
      <c r="D203" s="3240"/>
      <c r="E203" s="900" t="s">
        <v>735</v>
      </c>
      <c r="F203" s="899" t="s">
        <v>129</v>
      </c>
      <c r="G203" s="908" t="s">
        <v>124</v>
      </c>
      <c r="H203" s="907">
        <v>1</v>
      </c>
      <c r="I203" s="890">
        <v>0.15</v>
      </c>
      <c r="J203" s="1164"/>
      <c r="K203" s="1157"/>
      <c r="L203" s="1157"/>
      <c r="M203" s="1157"/>
      <c r="N203" s="1157"/>
      <c r="O203" s="1157"/>
      <c r="P203" s="1157"/>
      <c r="Q203" s="1157"/>
      <c r="R203" s="1157"/>
      <c r="S203" s="1157"/>
      <c r="T203" s="1157"/>
      <c r="U203" s="1157"/>
      <c r="V203" s="1157"/>
      <c r="W203" s="1157"/>
      <c r="X203" s="1157"/>
      <c r="Y203" s="1157"/>
      <c r="Z203" s="1157"/>
      <c r="AA203" s="1157"/>
      <c r="AB203" s="1157"/>
      <c r="AC203" s="1158"/>
      <c r="AD203" s="1157"/>
      <c r="AE203" s="1157"/>
      <c r="AF203" s="1157"/>
      <c r="AG203" s="1157"/>
      <c r="AH203" s="1157"/>
      <c r="AI203" s="1157"/>
      <c r="AJ203" s="1157"/>
      <c r="AK203" s="1157"/>
      <c r="AL203" s="1157"/>
      <c r="AM203" s="1157"/>
      <c r="AN203" s="1157"/>
      <c r="AO203" s="1157"/>
      <c r="AP203" s="1157"/>
      <c r="AQ203" s="1157"/>
      <c r="AR203" s="1157"/>
      <c r="AS203" s="1157"/>
      <c r="AT203" s="1157"/>
      <c r="AU203" s="1157"/>
      <c r="AV203" s="1157"/>
      <c r="AW203" s="1157"/>
      <c r="AX203" s="1157"/>
      <c r="AY203" s="1157"/>
      <c r="AZ203" s="1157"/>
      <c r="BA203" s="1155"/>
    </row>
    <row r="204" spans="1:53" ht="15.75" hidden="1" customHeight="1" x14ac:dyDescent="0.2">
      <c r="A204" s="3217"/>
      <c r="B204" s="889" t="s">
        <v>1158</v>
      </c>
      <c r="C204" s="3177"/>
      <c r="D204" s="3241"/>
      <c r="E204" s="900" t="s">
        <v>734</v>
      </c>
      <c r="F204" s="899" t="s">
        <v>571</v>
      </c>
      <c r="G204" s="908">
        <v>20</v>
      </c>
      <c r="H204" s="914">
        <v>100</v>
      </c>
      <c r="I204" s="890">
        <v>25</v>
      </c>
      <c r="J204" s="1164"/>
      <c r="K204" s="1157"/>
      <c r="L204" s="1157"/>
      <c r="M204" s="1157"/>
      <c r="N204" s="1157"/>
      <c r="O204" s="1157"/>
      <c r="P204" s="1157"/>
      <c r="Q204" s="1157"/>
      <c r="R204" s="1157"/>
      <c r="S204" s="1157"/>
      <c r="T204" s="1157"/>
      <c r="U204" s="1157"/>
      <c r="V204" s="1157"/>
      <c r="W204" s="1157"/>
      <c r="X204" s="1157"/>
      <c r="Y204" s="1157"/>
      <c r="Z204" s="1157"/>
      <c r="AA204" s="1157"/>
      <c r="AB204" s="1157"/>
      <c r="AC204" s="1158"/>
      <c r="AD204" s="1157"/>
      <c r="AE204" s="1157"/>
      <c r="AF204" s="1157"/>
      <c r="AG204" s="1157"/>
      <c r="AH204" s="1157"/>
      <c r="AI204" s="1157"/>
      <c r="AJ204" s="1157"/>
      <c r="AK204" s="1157"/>
      <c r="AL204" s="1157"/>
      <c r="AM204" s="1157"/>
      <c r="AN204" s="1157"/>
      <c r="AO204" s="1157"/>
      <c r="AP204" s="1157"/>
      <c r="AQ204" s="1157"/>
      <c r="AR204" s="1157"/>
      <c r="AS204" s="1157"/>
      <c r="AT204" s="1157"/>
      <c r="AU204" s="1157"/>
      <c r="AV204" s="1157"/>
      <c r="AW204" s="1157"/>
      <c r="AX204" s="1157"/>
      <c r="AY204" s="1157"/>
      <c r="AZ204" s="1157"/>
      <c r="BA204" s="1155"/>
    </row>
    <row r="205" spans="1:53" ht="15.75" hidden="1" customHeight="1" x14ac:dyDescent="0.2">
      <c r="A205" s="3217"/>
      <c r="B205" s="889" t="s">
        <v>1158</v>
      </c>
      <c r="C205" s="2725" t="s">
        <v>1213</v>
      </c>
      <c r="D205" s="2726" t="s">
        <v>1212</v>
      </c>
      <c r="E205" s="901" t="s">
        <v>733</v>
      </c>
      <c r="F205" s="899" t="s">
        <v>470</v>
      </c>
      <c r="G205" s="913" t="s">
        <v>124</v>
      </c>
      <c r="H205" s="913">
        <v>1</v>
      </c>
      <c r="I205" s="893">
        <v>0</v>
      </c>
      <c r="J205" s="1164"/>
      <c r="K205" s="1157"/>
      <c r="L205" s="1157"/>
      <c r="M205" s="1157"/>
      <c r="N205" s="1157"/>
      <c r="O205" s="1157"/>
      <c r="P205" s="1157"/>
      <c r="Q205" s="1157"/>
      <c r="R205" s="1157"/>
      <c r="S205" s="1157"/>
      <c r="T205" s="1157"/>
      <c r="U205" s="1157"/>
      <c r="V205" s="1157"/>
      <c r="W205" s="1157"/>
      <c r="X205" s="1157"/>
      <c r="Y205" s="1157"/>
      <c r="Z205" s="1157"/>
      <c r="AA205" s="1157"/>
      <c r="AB205" s="1157"/>
      <c r="AC205" s="1158"/>
      <c r="AD205" s="1157"/>
      <c r="AE205" s="1157"/>
      <c r="AF205" s="1157"/>
      <c r="AG205" s="1157"/>
      <c r="AH205" s="1157"/>
      <c r="AI205" s="1157"/>
      <c r="AJ205" s="1157"/>
      <c r="AK205" s="1157"/>
      <c r="AL205" s="1157"/>
      <c r="AM205" s="1157"/>
      <c r="AN205" s="1157"/>
      <c r="AO205" s="1157"/>
      <c r="AP205" s="1157"/>
      <c r="AQ205" s="1157"/>
      <c r="AR205" s="1157"/>
      <c r="AS205" s="1157"/>
      <c r="AT205" s="1157"/>
      <c r="AU205" s="1157"/>
      <c r="AV205" s="1157"/>
      <c r="AW205" s="1157"/>
      <c r="AX205" s="1157"/>
      <c r="AY205" s="1157"/>
      <c r="AZ205" s="1157"/>
      <c r="BA205" s="1155"/>
    </row>
    <row r="206" spans="1:53" ht="15.75" hidden="1" customHeight="1" x14ac:dyDescent="0.2">
      <c r="A206" s="3217"/>
      <c r="B206" s="889" t="s">
        <v>1158</v>
      </c>
      <c r="C206" s="3176"/>
      <c r="D206" s="3240"/>
      <c r="E206" s="900" t="s">
        <v>732</v>
      </c>
      <c r="F206" s="899" t="s">
        <v>129</v>
      </c>
      <c r="G206" s="908" t="s">
        <v>124</v>
      </c>
      <c r="H206" s="907">
        <v>1</v>
      </c>
      <c r="I206" s="890">
        <v>0.25</v>
      </c>
      <c r="J206" s="1164"/>
      <c r="K206" s="1157"/>
      <c r="L206" s="1157"/>
      <c r="M206" s="1157"/>
      <c r="N206" s="1157"/>
      <c r="O206" s="1157"/>
      <c r="P206" s="1157"/>
      <c r="Q206" s="1157"/>
      <c r="R206" s="1157"/>
      <c r="S206" s="1157"/>
      <c r="T206" s="1157"/>
      <c r="U206" s="1157"/>
      <c r="V206" s="1157"/>
      <c r="W206" s="1157"/>
      <c r="X206" s="1157"/>
      <c r="Y206" s="1157"/>
      <c r="Z206" s="1157"/>
      <c r="AA206" s="1157"/>
      <c r="AB206" s="1157"/>
      <c r="AC206" s="1158"/>
      <c r="AD206" s="1157"/>
      <c r="AE206" s="1157"/>
      <c r="AF206" s="1157"/>
      <c r="AG206" s="1157"/>
      <c r="AH206" s="1157"/>
      <c r="AI206" s="1157"/>
      <c r="AJ206" s="1157"/>
      <c r="AK206" s="1157"/>
      <c r="AL206" s="1157"/>
      <c r="AM206" s="1157"/>
      <c r="AN206" s="1157"/>
      <c r="AO206" s="1157"/>
      <c r="AP206" s="1157"/>
      <c r="AQ206" s="1157"/>
      <c r="AR206" s="1157"/>
      <c r="AS206" s="1157"/>
      <c r="AT206" s="1157"/>
      <c r="AU206" s="1157"/>
      <c r="AV206" s="1157"/>
      <c r="AW206" s="1157"/>
      <c r="AX206" s="1157"/>
      <c r="AY206" s="1157"/>
      <c r="AZ206" s="1157"/>
      <c r="BA206" s="1155"/>
    </row>
    <row r="207" spans="1:53" ht="15.75" hidden="1" customHeight="1" x14ac:dyDescent="0.2">
      <c r="A207" s="3217"/>
      <c r="B207" s="889" t="s">
        <v>1158</v>
      </c>
      <c r="C207" s="3177"/>
      <c r="D207" s="3240"/>
      <c r="E207" s="900" t="s">
        <v>731</v>
      </c>
      <c r="F207" s="899" t="s">
        <v>129</v>
      </c>
      <c r="G207" s="908" t="s">
        <v>124</v>
      </c>
      <c r="H207" s="907">
        <v>1</v>
      </c>
      <c r="I207" s="893">
        <v>0.52</v>
      </c>
      <c r="J207" s="1164"/>
      <c r="K207" s="1157"/>
      <c r="L207" s="1157"/>
      <c r="M207" s="1157"/>
      <c r="N207" s="1157"/>
      <c r="O207" s="1157"/>
      <c r="P207" s="1157"/>
      <c r="Q207" s="1157"/>
      <c r="R207" s="1157"/>
      <c r="S207" s="1157"/>
      <c r="T207" s="1157"/>
      <c r="U207" s="1157"/>
      <c r="V207" s="1157"/>
      <c r="W207" s="1157"/>
      <c r="X207" s="1157"/>
      <c r="Y207" s="1157"/>
      <c r="Z207" s="1157"/>
      <c r="AA207" s="1157"/>
      <c r="AB207" s="1157"/>
      <c r="AC207" s="1158"/>
      <c r="AD207" s="1157"/>
      <c r="AE207" s="1157"/>
      <c r="AF207" s="1157"/>
      <c r="AG207" s="1157"/>
      <c r="AH207" s="1157"/>
      <c r="AI207" s="1157"/>
      <c r="AJ207" s="1157"/>
      <c r="AK207" s="1157"/>
      <c r="AL207" s="1157"/>
      <c r="AM207" s="1157"/>
      <c r="AN207" s="1157"/>
      <c r="AO207" s="1157"/>
      <c r="AP207" s="1157"/>
      <c r="AQ207" s="1157"/>
      <c r="AR207" s="1157"/>
      <c r="AS207" s="1157"/>
      <c r="AT207" s="1157"/>
      <c r="AU207" s="1157"/>
      <c r="AV207" s="1157"/>
      <c r="AW207" s="1157"/>
      <c r="AX207" s="1157"/>
      <c r="AY207" s="1157"/>
      <c r="AZ207" s="1157"/>
      <c r="BA207" s="1155"/>
    </row>
    <row r="208" spans="1:53" ht="15.75" hidden="1" customHeight="1" x14ac:dyDescent="0.2">
      <c r="A208" s="3217"/>
      <c r="B208" s="889" t="s">
        <v>1158</v>
      </c>
      <c r="C208" s="900" t="s">
        <v>1211</v>
      </c>
      <c r="D208" s="910" t="s">
        <v>1210</v>
      </c>
      <c r="E208" s="900" t="s">
        <v>730</v>
      </c>
      <c r="F208" s="899" t="s">
        <v>729</v>
      </c>
      <c r="G208" s="912">
        <v>23000</v>
      </c>
      <c r="H208" s="912">
        <v>23000</v>
      </c>
      <c r="I208" s="890">
        <v>23000</v>
      </c>
      <c r="J208" s="1164"/>
      <c r="K208" s="1157"/>
      <c r="L208" s="1157"/>
      <c r="M208" s="1157"/>
      <c r="N208" s="1157"/>
      <c r="O208" s="1157"/>
      <c r="P208" s="1157"/>
      <c r="Q208" s="1157"/>
      <c r="R208" s="1157"/>
      <c r="S208" s="1157"/>
      <c r="T208" s="1157"/>
      <c r="U208" s="1157"/>
      <c r="V208" s="1157"/>
      <c r="W208" s="1157"/>
      <c r="X208" s="1157"/>
      <c r="Y208" s="1157"/>
      <c r="Z208" s="1157"/>
      <c r="AA208" s="1157"/>
      <c r="AB208" s="1157"/>
      <c r="AC208" s="1158"/>
      <c r="AD208" s="1157"/>
      <c r="AE208" s="1157"/>
      <c r="AF208" s="1157"/>
      <c r="AG208" s="1157"/>
      <c r="AH208" s="1157"/>
      <c r="AI208" s="1157"/>
      <c r="AJ208" s="1157"/>
      <c r="AK208" s="1157"/>
      <c r="AL208" s="1157"/>
      <c r="AM208" s="1157"/>
      <c r="AN208" s="1157"/>
      <c r="AO208" s="1157"/>
      <c r="AP208" s="1157"/>
      <c r="AQ208" s="1157"/>
      <c r="AR208" s="1157"/>
      <c r="AS208" s="1157"/>
      <c r="AT208" s="1157"/>
      <c r="AU208" s="1157"/>
      <c r="AV208" s="1157"/>
      <c r="AW208" s="1157"/>
      <c r="AX208" s="1157"/>
      <c r="AY208" s="1157"/>
      <c r="AZ208" s="1157"/>
      <c r="BA208" s="1155"/>
    </row>
    <row r="209" spans="1:53" ht="15.75" hidden="1" customHeight="1" x14ac:dyDescent="0.2">
      <c r="A209" s="3217"/>
      <c r="B209" s="889" t="s">
        <v>1158</v>
      </c>
      <c r="C209" s="2725" t="s">
        <v>1209</v>
      </c>
      <c r="D209" s="2727" t="s">
        <v>1208</v>
      </c>
      <c r="E209" s="900" t="s">
        <v>728</v>
      </c>
      <c r="F209" s="899" t="s">
        <v>669</v>
      </c>
      <c r="G209" s="907" t="s">
        <v>124</v>
      </c>
      <c r="H209" s="907">
        <v>1</v>
      </c>
      <c r="I209" s="893">
        <v>0.25</v>
      </c>
      <c r="J209" s="1164"/>
      <c r="K209" s="1157"/>
      <c r="L209" s="1157"/>
      <c r="M209" s="1157"/>
      <c r="N209" s="1157"/>
      <c r="O209" s="1157"/>
      <c r="P209" s="1157"/>
      <c r="Q209" s="1157"/>
      <c r="R209" s="1157"/>
      <c r="S209" s="1157"/>
      <c r="T209" s="1157"/>
      <c r="U209" s="1157"/>
      <c r="V209" s="1157"/>
      <c r="W209" s="1157"/>
      <c r="X209" s="1157"/>
      <c r="Y209" s="1157"/>
      <c r="Z209" s="1157"/>
      <c r="AA209" s="1157"/>
      <c r="AB209" s="1157"/>
      <c r="AC209" s="1158"/>
      <c r="AD209" s="1157"/>
      <c r="AE209" s="1157"/>
      <c r="AF209" s="1157"/>
      <c r="AG209" s="1157"/>
      <c r="AH209" s="1157"/>
      <c r="AI209" s="1157"/>
      <c r="AJ209" s="1157"/>
      <c r="AK209" s="1157"/>
      <c r="AL209" s="1157"/>
      <c r="AM209" s="1157"/>
      <c r="AN209" s="1157"/>
      <c r="AO209" s="1157"/>
      <c r="AP209" s="1157"/>
      <c r="AQ209" s="1157"/>
      <c r="AR209" s="1157"/>
      <c r="AS209" s="1157"/>
      <c r="AT209" s="1157"/>
      <c r="AU209" s="1157"/>
      <c r="AV209" s="1157"/>
      <c r="AW209" s="1157"/>
      <c r="AX209" s="1157"/>
      <c r="AY209" s="1157"/>
      <c r="AZ209" s="1157"/>
      <c r="BA209" s="1155"/>
    </row>
    <row r="210" spans="1:53" ht="15.75" hidden="1" customHeight="1" x14ac:dyDescent="0.2">
      <c r="A210" s="3217"/>
      <c r="B210" s="889" t="s">
        <v>1158</v>
      </c>
      <c r="C210" s="3176"/>
      <c r="D210" s="3176"/>
      <c r="E210" s="901" t="s">
        <v>727</v>
      </c>
      <c r="F210" s="899" t="s">
        <v>470</v>
      </c>
      <c r="G210" s="907">
        <v>0.1</v>
      </c>
      <c r="H210" s="907">
        <v>1</v>
      </c>
      <c r="I210" s="893">
        <v>0</v>
      </c>
      <c r="J210" s="1164"/>
      <c r="K210" s="1157"/>
      <c r="L210" s="1157"/>
      <c r="M210" s="1157"/>
      <c r="N210" s="1157"/>
      <c r="O210" s="1157"/>
      <c r="P210" s="1157"/>
      <c r="Q210" s="1157"/>
      <c r="R210" s="1157"/>
      <c r="S210" s="1157"/>
      <c r="T210" s="1157"/>
      <c r="U210" s="1157"/>
      <c r="V210" s="1157"/>
      <c r="W210" s="1157"/>
      <c r="X210" s="1157"/>
      <c r="Y210" s="1157"/>
      <c r="Z210" s="1157"/>
      <c r="AA210" s="1157"/>
      <c r="AB210" s="1157"/>
      <c r="AC210" s="1158"/>
      <c r="AD210" s="1157"/>
      <c r="AE210" s="1157"/>
      <c r="AF210" s="1157"/>
      <c r="AG210" s="1157"/>
      <c r="AH210" s="1157"/>
      <c r="AI210" s="1157"/>
      <c r="AJ210" s="1157"/>
      <c r="AK210" s="1157"/>
      <c r="AL210" s="1157"/>
      <c r="AM210" s="1157"/>
      <c r="AN210" s="1157"/>
      <c r="AO210" s="1157"/>
      <c r="AP210" s="1157"/>
      <c r="AQ210" s="1157"/>
      <c r="AR210" s="1157"/>
      <c r="AS210" s="1157"/>
      <c r="AT210" s="1157"/>
      <c r="AU210" s="1157"/>
      <c r="AV210" s="1157"/>
      <c r="AW210" s="1157"/>
      <c r="AX210" s="1157"/>
      <c r="AY210" s="1157"/>
      <c r="AZ210" s="1157"/>
      <c r="BA210" s="1155"/>
    </row>
    <row r="211" spans="1:53" ht="25.5" hidden="1" customHeight="1" x14ac:dyDescent="0.2">
      <c r="A211" s="3217"/>
      <c r="B211" s="889" t="s">
        <v>1158</v>
      </c>
      <c r="C211" s="2742" t="s">
        <v>1207</v>
      </c>
      <c r="D211" s="2742" t="s">
        <v>1206</v>
      </c>
      <c r="E211" s="900" t="s">
        <v>726</v>
      </c>
      <c r="F211" s="910" t="s">
        <v>470</v>
      </c>
      <c r="G211" s="907">
        <v>0.3</v>
      </c>
      <c r="H211" s="907">
        <v>1</v>
      </c>
      <c r="I211" s="893">
        <v>0</v>
      </c>
      <c r="J211" s="1164"/>
      <c r="K211" s="1157"/>
      <c r="L211" s="1157"/>
      <c r="M211" s="1157"/>
      <c r="N211" s="1157"/>
      <c r="O211" s="1157"/>
      <c r="P211" s="1157"/>
      <c r="Q211" s="1157"/>
      <c r="R211" s="1157"/>
      <c r="S211" s="1157"/>
      <c r="T211" s="1157"/>
      <c r="U211" s="1157"/>
      <c r="V211" s="1157"/>
      <c r="W211" s="1157"/>
      <c r="X211" s="1157"/>
      <c r="Y211" s="1157"/>
      <c r="Z211" s="1157"/>
      <c r="AA211" s="1157"/>
      <c r="AB211" s="1157"/>
      <c r="AC211" s="1158"/>
      <c r="AD211" s="1157"/>
      <c r="AE211" s="1157"/>
      <c r="AF211" s="1157"/>
      <c r="AG211" s="1157"/>
      <c r="AH211" s="1157"/>
      <c r="AI211" s="1157"/>
      <c r="AJ211" s="1157"/>
      <c r="AK211" s="1157"/>
      <c r="AL211" s="1157"/>
      <c r="AM211" s="1157"/>
      <c r="AN211" s="1157"/>
      <c r="AO211" s="1157"/>
      <c r="AP211" s="1157"/>
      <c r="AQ211" s="1157"/>
      <c r="AR211" s="1157"/>
      <c r="AS211" s="1157"/>
      <c r="AT211" s="1157"/>
      <c r="AU211" s="1157"/>
      <c r="AV211" s="1157"/>
      <c r="AW211" s="1157"/>
      <c r="AX211" s="1157"/>
      <c r="AY211" s="1157"/>
      <c r="AZ211" s="1157"/>
      <c r="BA211" s="1155"/>
    </row>
    <row r="212" spans="1:53" ht="15.75" hidden="1" customHeight="1" x14ac:dyDescent="0.2">
      <c r="A212" s="3217"/>
      <c r="B212" s="889" t="s">
        <v>1158</v>
      </c>
      <c r="C212" s="3176"/>
      <c r="D212" s="3176"/>
      <c r="E212" s="911" t="s">
        <v>725</v>
      </c>
      <c r="F212" s="910" t="s">
        <v>129</v>
      </c>
      <c r="G212" s="899" t="s">
        <v>124</v>
      </c>
      <c r="H212" s="907">
        <v>1</v>
      </c>
      <c r="I212" s="893">
        <v>0.25</v>
      </c>
      <c r="J212" s="1164"/>
      <c r="K212" s="1157"/>
      <c r="L212" s="1157"/>
      <c r="M212" s="1157"/>
      <c r="N212" s="1157"/>
      <c r="O212" s="1157"/>
      <c r="P212" s="1157"/>
      <c r="Q212" s="1157"/>
      <c r="R212" s="1157"/>
      <c r="S212" s="1157"/>
      <c r="T212" s="1157"/>
      <c r="U212" s="1157"/>
      <c r="V212" s="1157"/>
      <c r="W212" s="1157"/>
      <c r="X212" s="1157"/>
      <c r="Y212" s="1157"/>
      <c r="Z212" s="1157"/>
      <c r="AA212" s="1157"/>
      <c r="AB212" s="1157"/>
      <c r="AC212" s="1158"/>
      <c r="AD212" s="1157"/>
      <c r="AE212" s="1157"/>
      <c r="AF212" s="1157"/>
      <c r="AG212" s="1157"/>
      <c r="AH212" s="1157"/>
      <c r="AI212" s="1157"/>
      <c r="AJ212" s="1157"/>
      <c r="AK212" s="1157"/>
      <c r="AL212" s="1157"/>
      <c r="AM212" s="1157"/>
      <c r="AN212" s="1157"/>
      <c r="AO212" s="1157"/>
      <c r="AP212" s="1157"/>
      <c r="AQ212" s="1157"/>
      <c r="AR212" s="1157"/>
      <c r="AS212" s="1157"/>
      <c r="AT212" s="1157"/>
      <c r="AU212" s="1157"/>
      <c r="AV212" s="1157"/>
      <c r="AW212" s="1157"/>
      <c r="AX212" s="1157"/>
      <c r="AY212" s="1157"/>
      <c r="AZ212" s="1157"/>
      <c r="BA212" s="1155"/>
    </row>
    <row r="213" spans="1:53" ht="15.75" hidden="1" customHeight="1" x14ac:dyDescent="0.2">
      <c r="A213" s="3217"/>
      <c r="B213" s="889" t="s">
        <v>1158</v>
      </c>
      <c r="C213" s="3176"/>
      <c r="D213" s="3176"/>
      <c r="E213" s="909" t="s">
        <v>724</v>
      </c>
      <c r="F213" s="899" t="s">
        <v>129</v>
      </c>
      <c r="G213" s="908" t="s">
        <v>124</v>
      </c>
      <c r="H213" s="907">
        <v>1</v>
      </c>
      <c r="I213" s="893">
        <v>0.25</v>
      </c>
      <c r="J213" s="1164"/>
      <c r="K213" s="1157"/>
      <c r="L213" s="1157"/>
      <c r="M213" s="1157"/>
      <c r="N213" s="1157"/>
      <c r="O213" s="1157"/>
      <c r="P213" s="1157"/>
      <c r="Q213" s="1157"/>
      <c r="R213" s="1157"/>
      <c r="S213" s="1157"/>
      <c r="T213" s="1157"/>
      <c r="U213" s="1157"/>
      <c r="V213" s="1157"/>
      <c r="W213" s="1157"/>
      <c r="X213" s="1157"/>
      <c r="Y213" s="1157"/>
      <c r="Z213" s="1157"/>
      <c r="AA213" s="1157"/>
      <c r="AB213" s="1157"/>
      <c r="AC213" s="1158"/>
      <c r="AD213" s="1157"/>
      <c r="AE213" s="1157"/>
      <c r="AF213" s="1157"/>
      <c r="AG213" s="1157"/>
      <c r="AH213" s="1157"/>
      <c r="AI213" s="1157"/>
      <c r="AJ213" s="1157"/>
      <c r="AK213" s="1157"/>
      <c r="AL213" s="1157"/>
      <c r="AM213" s="1157"/>
      <c r="AN213" s="1157"/>
      <c r="AO213" s="1157"/>
      <c r="AP213" s="1157"/>
      <c r="AQ213" s="1157"/>
      <c r="AR213" s="1157"/>
      <c r="AS213" s="1157"/>
      <c r="AT213" s="1157"/>
      <c r="AU213" s="1157"/>
      <c r="AV213" s="1157"/>
      <c r="AW213" s="1157"/>
      <c r="AX213" s="1157"/>
      <c r="AY213" s="1157"/>
      <c r="AZ213" s="1157"/>
      <c r="BA213" s="1155"/>
    </row>
    <row r="214" spans="1:53" ht="15.75" hidden="1" customHeight="1" x14ac:dyDescent="0.2">
      <c r="A214" s="3217"/>
      <c r="B214" s="889" t="s">
        <v>1158</v>
      </c>
      <c r="C214" s="3177"/>
      <c r="D214" s="3177"/>
      <c r="E214" s="906" t="s">
        <v>1205</v>
      </c>
      <c r="F214" s="905" t="s">
        <v>129</v>
      </c>
      <c r="G214" s="904" t="s">
        <v>124</v>
      </c>
      <c r="H214" s="903">
        <v>0.25</v>
      </c>
      <c r="I214" s="893">
        <v>0.05</v>
      </c>
      <c r="J214" s="1164"/>
      <c r="K214" s="1157"/>
      <c r="L214" s="1157"/>
      <c r="M214" s="1157"/>
      <c r="N214" s="1157"/>
      <c r="O214" s="1157"/>
      <c r="P214" s="1157"/>
      <c r="Q214" s="1157"/>
      <c r="R214" s="1157"/>
      <c r="S214" s="1157"/>
      <c r="T214" s="1157"/>
      <c r="U214" s="1157"/>
      <c r="V214" s="1157"/>
      <c r="W214" s="1157"/>
      <c r="X214" s="1157"/>
      <c r="Y214" s="1157"/>
      <c r="Z214" s="1157"/>
      <c r="AA214" s="1157"/>
      <c r="AB214" s="1157"/>
      <c r="AC214" s="1158"/>
      <c r="AD214" s="1157"/>
      <c r="AE214" s="1157"/>
      <c r="AF214" s="1157"/>
      <c r="AG214" s="1157"/>
      <c r="AH214" s="1157"/>
      <c r="AI214" s="1157"/>
      <c r="AJ214" s="1157"/>
      <c r="AK214" s="1157"/>
      <c r="AL214" s="1157"/>
      <c r="AM214" s="1157"/>
      <c r="AN214" s="1157"/>
      <c r="AO214" s="1157"/>
      <c r="AP214" s="1157"/>
      <c r="AQ214" s="1157"/>
      <c r="AR214" s="1157"/>
      <c r="AS214" s="1157"/>
      <c r="AT214" s="1157"/>
      <c r="AU214" s="1157"/>
      <c r="AV214" s="1157"/>
      <c r="AW214" s="1157"/>
      <c r="AX214" s="1157"/>
      <c r="AY214" s="1157"/>
      <c r="AZ214" s="1157"/>
      <c r="BA214" s="1155"/>
    </row>
    <row r="215" spans="1:53" ht="15.75" hidden="1" customHeight="1" x14ac:dyDescent="0.2">
      <c r="A215" s="3217"/>
      <c r="B215" s="889" t="s">
        <v>1158</v>
      </c>
      <c r="C215" s="902" t="s">
        <v>1204</v>
      </c>
      <c r="D215" s="901" t="s">
        <v>1203</v>
      </c>
      <c r="E215" s="900" t="s">
        <v>722</v>
      </c>
      <c r="F215" s="899" t="s">
        <v>531</v>
      </c>
      <c r="G215" s="891" t="s">
        <v>124</v>
      </c>
      <c r="H215" s="899">
        <v>600</v>
      </c>
      <c r="I215" s="886">
        <v>100</v>
      </c>
      <c r="J215" s="1164"/>
      <c r="K215" s="1157"/>
      <c r="L215" s="1157"/>
      <c r="M215" s="1157"/>
      <c r="N215" s="1157"/>
      <c r="O215" s="1157"/>
      <c r="P215" s="1157"/>
      <c r="Q215" s="1157"/>
      <c r="R215" s="1157"/>
      <c r="S215" s="1157"/>
      <c r="T215" s="1157"/>
      <c r="U215" s="1157"/>
      <c r="V215" s="1157"/>
      <c r="W215" s="1157"/>
      <c r="X215" s="1157"/>
      <c r="Y215" s="1157"/>
      <c r="Z215" s="1157"/>
      <c r="AA215" s="1157"/>
      <c r="AB215" s="1157"/>
      <c r="AC215" s="1158"/>
      <c r="AD215" s="1157"/>
      <c r="AE215" s="1157"/>
      <c r="AF215" s="1157"/>
      <c r="AG215" s="1157"/>
      <c r="AH215" s="1157"/>
      <c r="AI215" s="1157"/>
      <c r="AJ215" s="1157"/>
      <c r="AK215" s="1157"/>
      <c r="AL215" s="1157"/>
      <c r="AM215" s="1157"/>
      <c r="AN215" s="1157"/>
      <c r="AO215" s="1157"/>
      <c r="AP215" s="1157"/>
      <c r="AQ215" s="1157"/>
      <c r="AR215" s="1157"/>
      <c r="AS215" s="1157"/>
      <c r="AT215" s="1157"/>
      <c r="AU215" s="1157"/>
      <c r="AV215" s="1157"/>
      <c r="AW215" s="1157"/>
      <c r="AX215" s="1157"/>
      <c r="AY215" s="1157"/>
      <c r="AZ215" s="1157"/>
      <c r="BA215" s="1155"/>
    </row>
    <row r="216" spans="1:53" ht="15.75" hidden="1" customHeight="1" x14ac:dyDescent="0.2">
      <c r="A216" s="3217"/>
      <c r="B216" s="889" t="s">
        <v>1158</v>
      </c>
      <c r="C216" s="2750" t="s">
        <v>1202</v>
      </c>
      <c r="D216" s="2742" t="s">
        <v>1201</v>
      </c>
      <c r="E216" s="892" t="s">
        <v>721</v>
      </c>
      <c r="F216" s="898" t="s">
        <v>720</v>
      </c>
      <c r="G216" s="1190">
        <v>0</v>
      </c>
      <c r="H216" s="896">
        <v>1</v>
      </c>
      <c r="I216" s="895">
        <v>1</v>
      </c>
      <c r="J216" s="1164"/>
      <c r="K216" s="1157"/>
      <c r="L216" s="1157"/>
      <c r="M216" s="1157"/>
      <c r="N216" s="1157"/>
      <c r="O216" s="1157"/>
      <c r="P216" s="1157"/>
      <c r="Q216" s="1157"/>
      <c r="R216" s="1157"/>
      <c r="S216" s="1157"/>
      <c r="T216" s="1157"/>
      <c r="U216" s="1157"/>
      <c r="V216" s="1157"/>
      <c r="W216" s="1157"/>
      <c r="X216" s="1157"/>
      <c r="Y216" s="1157"/>
      <c r="Z216" s="1157"/>
      <c r="AA216" s="1157"/>
      <c r="AB216" s="1157"/>
      <c r="AC216" s="1158"/>
      <c r="AD216" s="1157"/>
      <c r="AE216" s="1157"/>
      <c r="AF216" s="1157"/>
      <c r="AG216" s="1157"/>
      <c r="AH216" s="1157"/>
      <c r="AI216" s="1157"/>
      <c r="AJ216" s="1157"/>
      <c r="AK216" s="1157"/>
      <c r="AL216" s="1157"/>
      <c r="AM216" s="1157"/>
      <c r="AN216" s="1157"/>
      <c r="AO216" s="1157"/>
      <c r="AP216" s="1157"/>
      <c r="AQ216" s="1157"/>
      <c r="AR216" s="1157"/>
      <c r="AS216" s="1157"/>
      <c r="AT216" s="1157"/>
      <c r="AU216" s="1157"/>
      <c r="AV216" s="1157"/>
      <c r="AW216" s="1157"/>
      <c r="AX216" s="1157"/>
      <c r="AY216" s="1157"/>
      <c r="AZ216" s="1157"/>
      <c r="BA216" s="1155"/>
    </row>
    <row r="217" spans="1:53" ht="15.75" hidden="1" customHeight="1" x14ac:dyDescent="0.2">
      <c r="A217" s="3217"/>
      <c r="B217" s="889" t="s">
        <v>1158</v>
      </c>
      <c r="C217" s="3177"/>
      <c r="D217" s="3177"/>
      <c r="E217" s="892" t="s">
        <v>719</v>
      </c>
      <c r="F217" s="891" t="s">
        <v>129</v>
      </c>
      <c r="G217" s="891" t="s">
        <v>124</v>
      </c>
      <c r="H217" s="894">
        <v>0.25</v>
      </c>
      <c r="I217" s="893">
        <v>0.05</v>
      </c>
      <c r="J217" s="1164"/>
      <c r="K217" s="1157"/>
      <c r="L217" s="1157"/>
      <c r="M217" s="1157"/>
      <c r="N217" s="1157"/>
      <c r="O217" s="1157"/>
      <c r="P217" s="1157"/>
      <c r="Q217" s="1157"/>
      <c r="R217" s="1157"/>
      <c r="S217" s="1157"/>
      <c r="T217" s="1157"/>
      <c r="U217" s="1157"/>
      <c r="V217" s="1157"/>
      <c r="W217" s="1157"/>
      <c r="X217" s="1157"/>
      <c r="Y217" s="1157"/>
      <c r="Z217" s="1157"/>
      <c r="AA217" s="1157"/>
      <c r="AB217" s="1157"/>
      <c r="AC217" s="1158"/>
      <c r="AD217" s="1157"/>
      <c r="AE217" s="1157"/>
      <c r="AF217" s="1157"/>
      <c r="AG217" s="1157"/>
      <c r="AH217" s="1157"/>
      <c r="AI217" s="1157"/>
      <c r="AJ217" s="1157"/>
      <c r="AK217" s="1157"/>
      <c r="AL217" s="1157"/>
      <c r="AM217" s="1157"/>
      <c r="AN217" s="1157"/>
      <c r="AO217" s="1157"/>
      <c r="AP217" s="1157"/>
      <c r="AQ217" s="1157"/>
      <c r="AR217" s="1157"/>
      <c r="AS217" s="1157"/>
      <c r="AT217" s="1157"/>
      <c r="AU217" s="1157"/>
      <c r="AV217" s="1157"/>
      <c r="AW217" s="1157"/>
      <c r="AX217" s="1157"/>
      <c r="AY217" s="1157"/>
      <c r="AZ217" s="1157"/>
      <c r="BA217" s="1155"/>
    </row>
    <row r="218" spans="1:53" ht="15.75" hidden="1" customHeight="1" x14ac:dyDescent="0.2">
      <c r="A218" s="3217"/>
      <c r="B218" s="889" t="s">
        <v>1158</v>
      </c>
      <c r="C218" s="2751" t="s">
        <v>1200</v>
      </c>
      <c r="D218" s="2752" t="s">
        <v>1199</v>
      </c>
      <c r="E218" s="892" t="s">
        <v>718</v>
      </c>
      <c r="F218" s="891" t="s">
        <v>129</v>
      </c>
      <c r="G218" s="894">
        <v>0</v>
      </c>
      <c r="H218" s="894">
        <v>1</v>
      </c>
      <c r="I218" s="893">
        <v>0.5</v>
      </c>
      <c r="J218" s="1164"/>
      <c r="K218" s="1157"/>
      <c r="L218" s="1157"/>
      <c r="M218" s="1157"/>
      <c r="N218" s="1157"/>
      <c r="O218" s="1157"/>
      <c r="P218" s="1157"/>
      <c r="Q218" s="1157"/>
      <c r="R218" s="1157"/>
      <c r="S218" s="1157"/>
      <c r="T218" s="1157"/>
      <c r="U218" s="1157"/>
      <c r="V218" s="1157"/>
      <c r="W218" s="1157"/>
      <c r="X218" s="1157"/>
      <c r="Y218" s="1157"/>
      <c r="Z218" s="1157"/>
      <c r="AA218" s="1157"/>
      <c r="AB218" s="1157"/>
      <c r="AC218" s="1158"/>
      <c r="AD218" s="1157"/>
      <c r="AE218" s="1157"/>
      <c r="AF218" s="1157"/>
      <c r="AG218" s="1157"/>
      <c r="AH218" s="1157"/>
      <c r="AI218" s="1157"/>
      <c r="AJ218" s="1157"/>
      <c r="AK218" s="1157"/>
      <c r="AL218" s="1157"/>
      <c r="AM218" s="1157"/>
      <c r="AN218" s="1157"/>
      <c r="AO218" s="1157"/>
      <c r="AP218" s="1157"/>
      <c r="AQ218" s="1157"/>
      <c r="AR218" s="1157"/>
      <c r="AS218" s="1157"/>
      <c r="AT218" s="1157"/>
      <c r="AU218" s="1157"/>
      <c r="AV218" s="1157"/>
      <c r="AW218" s="1157"/>
      <c r="AX218" s="1157"/>
      <c r="AY218" s="1157"/>
      <c r="AZ218" s="1157"/>
      <c r="BA218" s="1155"/>
    </row>
    <row r="219" spans="1:53" ht="15.75" hidden="1" customHeight="1" x14ac:dyDescent="0.2">
      <c r="A219" s="3217"/>
      <c r="B219" s="889" t="s">
        <v>1158</v>
      </c>
      <c r="C219" s="3176"/>
      <c r="D219" s="3217"/>
      <c r="E219" s="892" t="s">
        <v>717</v>
      </c>
      <c r="F219" s="891" t="s">
        <v>716</v>
      </c>
      <c r="G219" s="891">
        <v>2</v>
      </c>
      <c r="H219" s="891">
        <v>14</v>
      </c>
      <c r="I219" s="890">
        <v>2</v>
      </c>
      <c r="J219" s="1164"/>
      <c r="K219" s="1157"/>
      <c r="L219" s="1157"/>
      <c r="M219" s="1157"/>
      <c r="N219" s="1157"/>
      <c r="O219" s="1157"/>
      <c r="P219" s="1157"/>
      <c r="Q219" s="1157"/>
      <c r="R219" s="1157"/>
      <c r="S219" s="1157"/>
      <c r="T219" s="1157"/>
      <c r="U219" s="1157"/>
      <c r="V219" s="1157"/>
      <c r="W219" s="1157"/>
      <c r="X219" s="1157"/>
      <c r="Y219" s="1157"/>
      <c r="Z219" s="1157"/>
      <c r="AA219" s="1157"/>
      <c r="AB219" s="1157"/>
      <c r="AC219" s="1158"/>
      <c r="AD219" s="1157"/>
      <c r="AE219" s="1157"/>
      <c r="AF219" s="1157"/>
      <c r="AG219" s="1157"/>
      <c r="AH219" s="1157"/>
      <c r="AI219" s="1157"/>
      <c r="AJ219" s="1157"/>
      <c r="AK219" s="1157"/>
      <c r="AL219" s="1157"/>
      <c r="AM219" s="1157"/>
      <c r="AN219" s="1157"/>
      <c r="AO219" s="1157"/>
      <c r="AP219" s="1157"/>
      <c r="AQ219" s="1157"/>
      <c r="AR219" s="1157"/>
      <c r="AS219" s="1157"/>
      <c r="AT219" s="1157"/>
      <c r="AU219" s="1157"/>
      <c r="AV219" s="1157"/>
      <c r="AW219" s="1157"/>
      <c r="AX219" s="1157"/>
      <c r="AY219" s="1157"/>
      <c r="AZ219" s="1157"/>
      <c r="BA219" s="1155"/>
    </row>
    <row r="220" spans="1:53" ht="15.75" hidden="1" customHeight="1" x14ac:dyDescent="0.2">
      <c r="A220" s="3217"/>
      <c r="B220" s="889" t="s">
        <v>1158</v>
      </c>
      <c r="C220" s="3176"/>
      <c r="D220" s="3250"/>
      <c r="E220" s="888" t="s">
        <v>715</v>
      </c>
      <c r="F220" s="887" t="s">
        <v>714</v>
      </c>
      <c r="G220" s="887">
        <v>2</v>
      </c>
      <c r="H220" s="887">
        <v>2</v>
      </c>
      <c r="I220" s="886">
        <v>2</v>
      </c>
      <c r="J220" s="1164"/>
      <c r="K220" s="1157"/>
      <c r="L220" s="1157"/>
      <c r="M220" s="1157"/>
      <c r="N220" s="1157"/>
      <c r="O220" s="1157"/>
      <c r="P220" s="1157"/>
      <c r="Q220" s="1157"/>
      <c r="R220" s="1157"/>
      <c r="S220" s="1157"/>
      <c r="T220" s="1157"/>
      <c r="U220" s="1157"/>
      <c r="V220" s="1157"/>
      <c r="W220" s="1157"/>
      <c r="X220" s="1157"/>
      <c r="Y220" s="1157"/>
      <c r="Z220" s="1157"/>
      <c r="AA220" s="1157"/>
      <c r="AB220" s="1157"/>
      <c r="AC220" s="1158"/>
      <c r="AD220" s="1157"/>
      <c r="AE220" s="1157"/>
      <c r="AF220" s="1157"/>
      <c r="AG220" s="1157"/>
      <c r="AH220" s="1157"/>
      <c r="AI220" s="1157"/>
      <c r="AJ220" s="1157"/>
      <c r="AK220" s="1157"/>
      <c r="AL220" s="1157"/>
      <c r="AM220" s="1157"/>
      <c r="AN220" s="1157"/>
      <c r="AO220" s="1157"/>
      <c r="AP220" s="1157"/>
      <c r="AQ220" s="1157"/>
      <c r="AR220" s="1157"/>
      <c r="AS220" s="1157"/>
      <c r="AT220" s="1157"/>
      <c r="AU220" s="1157"/>
      <c r="AV220" s="1157"/>
      <c r="AW220" s="1157"/>
      <c r="AX220" s="1157"/>
      <c r="AY220" s="1157"/>
      <c r="AZ220" s="1157"/>
      <c r="BA220" s="1155"/>
    </row>
    <row r="221" spans="1:53" ht="38.25" hidden="1" customHeight="1" x14ac:dyDescent="0.2">
      <c r="A221" s="3217"/>
      <c r="B221" s="476" t="s">
        <v>1115</v>
      </c>
      <c r="C221" s="2722" t="s">
        <v>1198</v>
      </c>
      <c r="D221" s="483" t="s">
        <v>1197</v>
      </c>
      <c r="E221" s="483" t="s">
        <v>713</v>
      </c>
      <c r="F221" s="660" t="s">
        <v>194</v>
      </c>
      <c r="G221" s="660">
        <v>0</v>
      </c>
      <c r="H221" s="660">
        <v>16</v>
      </c>
      <c r="I221" s="885">
        <v>2</v>
      </c>
      <c r="J221" s="1159"/>
      <c r="K221" s="1157"/>
      <c r="L221" s="1157"/>
      <c r="M221" s="1157"/>
      <c r="N221" s="1157"/>
      <c r="O221" s="1157"/>
      <c r="P221" s="1157"/>
      <c r="Q221" s="1157"/>
      <c r="R221" s="1157"/>
      <c r="S221" s="1157"/>
      <c r="T221" s="1157"/>
      <c r="U221" s="1157"/>
      <c r="V221" s="1157"/>
      <c r="W221" s="1157"/>
      <c r="X221" s="1157"/>
      <c r="Y221" s="1157"/>
      <c r="Z221" s="1157"/>
      <c r="AA221" s="1157"/>
      <c r="AB221" s="1157"/>
      <c r="AC221" s="1158"/>
      <c r="AD221" s="1157"/>
      <c r="AE221" s="1157"/>
      <c r="AF221" s="1157"/>
      <c r="AG221" s="1157"/>
      <c r="AH221" s="1157"/>
      <c r="AI221" s="1157"/>
      <c r="AJ221" s="1157"/>
      <c r="AK221" s="1157"/>
      <c r="AL221" s="1157"/>
      <c r="AM221" s="1157"/>
      <c r="AN221" s="1157"/>
      <c r="AO221" s="1157"/>
      <c r="AP221" s="1157"/>
      <c r="AQ221" s="1157"/>
      <c r="AR221" s="1157"/>
      <c r="AS221" s="1157"/>
      <c r="AT221" s="1157"/>
      <c r="AU221" s="1157"/>
      <c r="AV221" s="1157"/>
      <c r="AW221" s="1157"/>
      <c r="AX221" s="1157"/>
      <c r="AY221" s="1157"/>
      <c r="AZ221" s="1157"/>
      <c r="BA221" s="1155"/>
    </row>
    <row r="222" spans="1:53" ht="15.75" hidden="1" customHeight="1" x14ac:dyDescent="0.2">
      <c r="A222" s="3217"/>
      <c r="B222" s="476" t="s">
        <v>1115</v>
      </c>
      <c r="C222" s="3176"/>
      <c r="D222" s="483" t="s">
        <v>1196</v>
      </c>
      <c r="E222" s="483" t="s">
        <v>712</v>
      </c>
      <c r="F222" s="660" t="s">
        <v>227</v>
      </c>
      <c r="G222" s="663">
        <v>0</v>
      </c>
      <c r="H222" s="663">
        <v>0.4</v>
      </c>
      <c r="I222" s="883">
        <v>0.1</v>
      </c>
      <c r="J222" s="1159"/>
      <c r="K222" s="1157"/>
      <c r="L222" s="1157"/>
      <c r="M222" s="1157"/>
      <c r="N222" s="1157"/>
      <c r="O222" s="1157"/>
      <c r="P222" s="1157"/>
      <c r="Q222" s="1157"/>
      <c r="R222" s="1157"/>
      <c r="S222" s="1157"/>
      <c r="T222" s="1157"/>
      <c r="U222" s="1157"/>
      <c r="V222" s="1157"/>
      <c r="W222" s="1157"/>
      <c r="X222" s="1157"/>
      <c r="Y222" s="1157"/>
      <c r="Z222" s="1157"/>
      <c r="AA222" s="1157"/>
      <c r="AB222" s="1157"/>
      <c r="AC222" s="1158"/>
      <c r="AD222" s="1157"/>
      <c r="AE222" s="1157"/>
      <c r="AF222" s="1157"/>
      <c r="AG222" s="1157"/>
      <c r="AH222" s="1157"/>
      <c r="AI222" s="1157"/>
      <c r="AJ222" s="1157"/>
      <c r="AK222" s="1157"/>
      <c r="AL222" s="1157"/>
      <c r="AM222" s="1157"/>
      <c r="AN222" s="1157"/>
      <c r="AO222" s="1157"/>
      <c r="AP222" s="1157"/>
      <c r="AQ222" s="1157"/>
      <c r="AR222" s="1157"/>
      <c r="AS222" s="1157"/>
      <c r="AT222" s="1157"/>
      <c r="AU222" s="1157"/>
      <c r="AV222" s="1157"/>
      <c r="AW222" s="1157"/>
      <c r="AX222" s="1157"/>
      <c r="AY222" s="1157"/>
      <c r="AZ222" s="1157"/>
      <c r="BA222" s="1155"/>
    </row>
    <row r="223" spans="1:53" ht="15.75" hidden="1" customHeight="1" x14ac:dyDescent="0.2">
      <c r="A223" s="3217"/>
      <c r="B223" s="476" t="s">
        <v>1115</v>
      </c>
      <c r="C223" s="3176"/>
      <c r="D223" s="483" t="s">
        <v>705</v>
      </c>
      <c r="E223" s="483" t="s">
        <v>711</v>
      </c>
      <c r="F223" s="660" t="s">
        <v>710</v>
      </c>
      <c r="G223" s="660" t="s">
        <v>709</v>
      </c>
      <c r="H223" s="660" t="s">
        <v>708</v>
      </c>
      <c r="I223" s="885">
        <v>250</v>
      </c>
      <c r="J223" s="1159"/>
      <c r="K223" s="1157"/>
      <c r="L223" s="1157"/>
      <c r="M223" s="1157"/>
      <c r="N223" s="1157"/>
      <c r="O223" s="1157"/>
      <c r="P223" s="1157"/>
      <c r="Q223" s="1157"/>
      <c r="R223" s="1157"/>
      <c r="S223" s="1157"/>
      <c r="T223" s="1157"/>
      <c r="U223" s="1157"/>
      <c r="V223" s="1157"/>
      <c r="W223" s="1157"/>
      <c r="X223" s="1157"/>
      <c r="Y223" s="1157"/>
      <c r="Z223" s="1157"/>
      <c r="AA223" s="1157"/>
      <c r="AB223" s="1157"/>
      <c r="AC223" s="1158"/>
      <c r="AD223" s="1157"/>
      <c r="AE223" s="1157"/>
      <c r="AF223" s="1157"/>
      <c r="AG223" s="1157"/>
      <c r="AH223" s="1157"/>
      <c r="AI223" s="1157"/>
      <c r="AJ223" s="1157"/>
      <c r="AK223" s="1157"/>
      <c r="AL223" s="1157"/>
      <c r="AM223" s="1157"/>
      <c r="AN223" s="1157"/>
      <c r="AO223" s="1157"/>
      <c r="AP223" s="1157"/>
      <c r="AQ223" s="1157"/>
      <c r="AR223" s="1157"/>
      <c r="AS223" s="1157"/>
      <c r="AT223" s="1157"/>
      <c r="AU223" s="1157"/>
      <c r="AV223" s="1157"/>
      <c r="AW223" s="1157"/>
      <c r="AX223" s="1157"/>
      <c r="AY223" s="1157"/>
      <c r="AZ223" s="1157"/>
      <c r="BA223" s="1155"/>
    </row>
    <row r="224" spans="1:53" ht="15.75" hidden="1" customHeight="1" x14ac:dyDescent="0.2">
      <c r="A224" s="3217"/>
      <c r="B224" s="476" t="s">
        <v>1115</v>
      </c>
      <c r="C224" s="3176"/>
      <c r="D224" s="656" t="s">
        <v>1195</v>
      </c>
      <c r="E224" s="483" t="s">
        <v>707</v>
      </c>
      <c r="F224" s="660" t="s">
        <v>194</v>
      </c>
      <c r="G224" s="660">
        <v>0</v>
      </c>
      <c r="H224" s="660">
        <v>16</v>
      </c>
      <c r="I224" s="885">
        <v>2</v>
      </c>
      <c r="J224" s="1159"/>
      <c r="K224" s="1157"/>
      <c r="L224" s="1157"/>
      <c r="M224" s="1157"/>
      <c r="N224" s="1157"/>
      <c r="O224" s="1157"/>
      <c r="P224" s="1157"/>
      <c r="Q224" s="1157"/>
      <c r="R224" s="1157"/>
      <c r="S224" s="1157"/>
      <c r="T224" s="1157"/>
      <c r="U224" s="1157"/>
      <c r="V224" s="1157"/>
      <c r="W224" s="1157"/>
      <c r="X224" s="1157"/>
      <c r="Y224" s="1157"/>
      <c r="Z224" s="1157"/>
      <c r="AA224" s="1157"/>
      <c r="AB224" s="1157"/>
      <c r="AC224" s="1158"/>
      <c r="AD224" s="1157"/>
      <c r="AE224" s="1157"/>
      <c r="AF224" s="1157"/>
      <c r="AG224" s="1157"/>
      <c r="AH224" s="1157"/>
      <c r="AI224" s="1157"/>
      <c r="AJ224" s="1157"/>
      <c r="AK224" s="1157"/>
      <c r="AL224" s="1157"/>
      <c r="AM224" s="1157"/>
      <c r="AN224" s="1157"/>
      <c r="AO224" s="1157"/>
      <c r="AP224" s="1157"/>
      <c r="AQ224" s="1157"/>
      <c r="AR224" s="1157"/>
      <c r="AS224" s="1157"/>
      <c r="AT224" s="1157"/>
      <c r="AU224" s="1157"/>
      <c r="AV224" s="1157"/>
      <c r="AW224" s="1157"/>
      <c r="AX224" s="1157"/>
      <c r="AY224" s="1157"/>
      <c r="AZ224" s="1157"/>
      <c r="BA224" s="1155"/>
    </row>
    <row r="225" spans="1:53" ht="15.75" hidden="1" customHeight="1" x14ac:dyDescent="0.2">
      <c r="A225" s="3217"/>
      <c r="B225" s="476" t="s">
        <v>1115</v>
      </c>
      <c r="C225" s="3176"/>
      <c r="D225" s="656" t="s">
        <v>1194</v>
      </c>
      <c r="E225" s="483" t="s">
        <v>706</v>
      </c>
      <c r="F225" s="660" t="s">
        <v>227</v>
      </c>
      <c r="G225" s="660">
        <v>0</v>
      </c>
      <c r="H225" s="663">
        <v>1</v>
      </c>
      <c r="I225" s="883">
        <v>0.1</v>
      </c>
      <c r="J225" s="1159"/>
      <c r="K225" s="1157"/>
      <c r="L225" s="1157"/>
      <c r="M225" s="1157"/>
      <c r="N225" s="1157"/>
      <c r="O225" s="1157"/>
      <c r="P225" s="1157"/>
      <c r="Q225" s="1157"/>
      <c r="R225" s="1157"/>
      <c r="S225" s="1157"/>
      <c r="T225" s="1157"/>
      <c r="U225" s="1157"/>
      <c r="V225" s="1157"/>
      <c r="W225" s="1157"/>
      <c r="X225" s="1157"/>
      <c r="Y225" s="1157"/>
      <c r="Z225" s="1157"/>
      <c r="AA225" s="1157"/>
      <c r="AB225" s="1157"/>
      <c r="AC225" s="1158"/>
      <c r="AD225" s="1157"/>
      <c r="AE225" s="1157"/>
      <c r="AF225" s="1157"/>
      <c r="AG225" s="1157"/>
      <c r="AH225" s="1157"/>
      <c r="AI225" s="1157"/>
      <c r="AJ225" s="1157"/>
      <c r="AK225" s="1157"/>
      <c r="AL225" s="1157"/>
      <c r="AM225" s="1157"/>
      <c r="AN225" s="1157"/>
      <c r="AO225" s="1157"/>
      <c r="AP225" s="1157"/>
      <c r="AQ225" s="1157"/>
      <c r="AR225" s="1157"/>
      <c r="AS225" s="1157"/>
      <c r="AT225" s="1157"/>
      <c r="AU225" s="1157"/>
      <c r="AV225" s="1157"/>
      <c r="AW225" s="1157"/>
      <c r="AX225" s="1157"/>
      <c r="AY225" s="1157"/>
      <c r="AZ225" s="1157"/>
      <c r="BA225" s="1155"/>
    </row>
    <row r="226" spans="1:53" ht="15.75" hidden="1" customHeight="1" x14ac:dyDescent="0.2">
      <c r="A226" s="3217"/>
      <c r="B226" s="476" t="s">
        <v>1115</v>
      </c>
      <c r="C226" s="3177"/>
      <c r="D226" s="483" t="s">
        <v>1193</v>
      </c>
      <c r="E226" s="483" t="s">
        <v>705</v>
      </c>
      <c r="F226" s="660" t="s">
        <v>51</v>
      </c>
      <c r="G226" s="660" t="s">
        <v>704</v>
      </c>
      <c r="H226" s="660" t="s">
        <v>703</v>
      </c>
      <c r="I226" s="884" t="s">
        <v>703</v>
      </c>
      <c r="J226" s="1159"/>
      <c r="K226" s="1157"/>
      <c r="L226" s="1157"/>
      <c r="M226" s="1157"/>
      <c r="N226" s="1157"/>
      <c r="O226" s="1157"/>
      <c r="P226" s="1157"/>
      <c r="Q226" s="1157"/>
      <c r="R226" s="1157"/>
      <c r="S226" s="1157"/>
      <c r="T226" s="1157"/>
      <c r="U226" s="1157"/>
      <c r="V226" s="1157"/>
      <c r="W226" s="1157"/>
      <c r="X226" s="1157"/>
      <c r="Y226" s="1157"/>
      <c r="Z226" s="1157"/>
      <c r="AA226" s="1157"/>
      <c r="AB226" s="1157"/>
      <c r="AC226" s="1158"/>
      <c r="AD226" s="1157"/>
      <c r="AE226" s="1157"/>
      <c r="AF226" s="1157"/>
      <c r="AG226" s="1157"/>
      <c r="AH226" s="1157"/>
      <c r="AI226" s="1157"/>
      <c r="AJ226" s="1157"/>
      <c r="AK226" s="1157"/>
      <c r="AL226" s="1157"/>
      <c r="AM226" s="1157"/>
      <c r="AN226" s="1157"/>
      <c r="AO226" s="1157"/>
      <c r="AP226" s="1157"/>
      <c r="AQ226" s="1157"/>
      <c r="AR226" s="1157"/>
      <c r="AS226" s="1157"/>
      <c r="AT226" s="1157"/>
      <c r="AU226" s="1157"/>
      <c r="AV226" s="1157"/>
      <c r="AW226" s="1157"/>
      <c r="AX226" s="1157"/>
      <c r="AY226" s="1157"/>
      <c r="AZ226" s="1157"/>
      <c r="BA226" s="1155"/>
    </row>
    <row r="227" spans="1:53" ht="30" hidden="1" customHeight="1" x14ac:dyDescent="0.2">
      <c r="A227" s="3217"/>
      <c r="B227" s="476" t="s">
        <v>1115</v>
      </c>
      <c r="C227" s="2728" t="s">
        <v>1192</v>
      </c>
      <c r="D227" s="2676" t="s">
        <v>1191</v>
      </c>
      <c r="E227" s="483" t="s">
        <v>702</v>
      </c>
      <c r="F227" s="660" t="s">
        <v>227</v>
      </c>
      <c r="G227" s="663">
        <v>0</v>
      </c>
      <c r="H227" s="663">
        <v>1</v>
      </c>
      <c r="I227" s="883">
        <v>1</v>
      </c>
      <c r="J227" s="1159"/>
      <c r="K227" s="1157"/>
      <c r="L227" s="1157"/>
      <c r="M227" s="1157"/>
      <c r="N227" s="1157"/>
      <c r="O227" s="1157"/>
      <c r="P227" s="1157"/>
      <c r="Q227" s="1157"/>
      <c r="R227" s="1157"/>
      <c r="S227" s="1157"/>
      <c r="T227" s="1157"/>
      <c r="U227" s="1157"/>
      <c r="V227" s="1157"/>
      <c r="W227" s="1157"/>
      <c r="X227" s="1157"/>
      <c r="Y227" s="1157"/>
      <c r="Z227" s="1157"/>
      <c r="AA227" s="1157"/>
      <c r="AB227" s="1157"/>
      <c r="AC227" s="1158"/>
      <c r="AD227" s="1157"/>
      <c r="AE227" s="1157"/>
      <c r="AF227" s="1157"/>
      <c r="AG227" s="1157"/>
      <c r="AH227" s="1157"/>
      <c r="AI227" s="1157"/>
      <c r="AJ227" s="1157"/>
      <c r="AK227" s="1157"/>
      <c r="AL227" s="1157"/>
      <c r="AM227" s="1157"/>
      <c r="AN227" s="1157"/>
      <c r="AO227" s="1157"/>
      <c r="AP227" s="1157"/>
      <c r="AQ227" s="1157"/>
      <c r="AR227" s="1157"/>
      <c r="AS227" s="1157"/>
      <c r="AT227" s="1157"/>
      <c r="AU227" s="1157"/>
      <c r="AV227" s="1157"/>
      <c r="AW227" s="1157"/>
      <c r="AX227" s="1157"/>
      <c r="AY227" s="1157"/>
      <c r="AZ227" s="1157"/>
      <c r="BA227" s="1155"/>
    </row>
    <row r="228" spans="1:53" ht="15.75" hidden="1" customHeight="1" x14ac:dyDescent="0.2">
      <c r="A228" s="3217"/>
      <c r="B228" s="476" t="s">
        <v>1115</v>
      </c>
      <c r="C228" s="3176"/>
      <c r="D228" s="3176"/>
      <c r="E228" s="483" t="s">
        <v>701</v>
      </c>
      <c r="F228" s="660" t="s">
        <v>227</v>
      </c>
      <c r="G228" s="663">
        <v>0</v>
      </c>
      <c r="H228" s="663">
        <v>1</v>
      </c>
      <c r="I228" s="883">
        <v>0.8</v>
      </c>
      <c r="J228" s="1159"/>
      <c r="K228" s="1157"/>
      <c r="L228" s="1157"/>
      <c r="M228" s="1157"/>
      <c r="N228" s="1157"/>
      <c r="O228" s="1157"/>
      <c r="P228" s="1157"/>
      <c r="Q228" s="1157"/>
      <c r="R228" s="1157"/>
      <c r="S228" s="1157"/>
      <c r="T228" s="1157"/>
      <c r="U228" s="1157"/>
      <c r="V228" s="1157"/>
      <c r="W228" s="1157"/>
      <c r="X228" s="1157"/>
      <c r="Y228" s="1157"/>
      <c r="Z228" s="1157"/>
      <c r="AA228" s="1157"/>
      <c r="AB228" s="1157"/>
      <c r="AC228" s="1158"/>
      <c r="AD228" s="1157"/>
      <c r="AE228" s="1157"/>
      <c r="AF228" s="1157"/>
      <c r="AG228" s="1157"/>
      <c r="AH228" s="1157"/>
      <c r="AI228" s="1157"/>
      <c r="AJ228" s="1157"/>
      <c r="AK228" s="1157"/>
      <c r="AL228" s="1157"/>
      <c r="AM228" s="1157"/>
      <c r="AN228" s="1157"/>
      <c r="AO228" s="1157"/>
      <c r="AP228" s="1157"/>
      <c r="AQ228" s="1157"/>
      <c r="AR228" s="1157"/>
      <c r="AS228" s="1157"/>
      <c r="AT228" s="1157"/>
      <c r="AU228" s="1157"/>
      <c r="AV228" s="1157"/>
      <c r="AW228" s="1157"/>
      <c r="AX228" s="1157"/>
      <c r="AY228" s="1157"/>
      <c r="AZ228" s="1157"/>
      <c r="BA228" s="1155"/>
    </row>
    <row r="229" spans="1:53" ht="15.75" hidden="1" customHeight="1" x14ac:dyDescent="0.2">
      <c r="A229" s="3217"/>
      <c r="B229" s="476" t="s">
        <v>1115</v>
      </c>
      <c r="C229" s="3176"/>
      <c r="D229" s="3176"/>
      <c r="E229" s="483" t="s">
        <v>700</v>
      </c>
      <c r="F229" s="660" t="s">
        <v>227</v>
      </c>
      <c r="G229" s="663">
        <v>0</v>
      </c>
      <c r="H229" s="663">
        <v>1</v>
      </c>
      <c r="I229" s="883">
        <v>1</v>
      </c>
      <c r="J229" s="1159"/>
      <c r="K229" s="1157"/>
      <c r="L229" s="1157"/>
      <c r="M229" s="1157"/>
      <c r="N229" s="1157"/>
      <c r="O229" s="1157"/>
      <c r="P229" s="1157"/>
      <c r="Q229" s="1157"/>
      <c r="R229" s="1157"/>
      <c r="S229" s="1157"/>
      <c r="T229" s="1157"/>
      <c r="U229" s="1157"/>
      <c r="V229" s="1157"/>
      <c r="W229" s="1157"/>
      <c r="X229" s="1157"/>
      <c r="Y229" s="1157"/>
      <c r="Z229" s="1157"/>
      <c r="AA229" s="1157"/>
      <c r="AB229" s="1157"/>
      <c r="AC229" s="1158"/>
      <c r="AD229" s="1157"/>
      <c r="AE229" s="1157"/>
      <c r="AF229" s="1157"/>
      <c r="AG229" s="1157"/>
      <c r="AH229" s="1157"/>
      <c r="AI229" s="1157"/>
      <c r="AJ229" s="1157"/>
      <c r="AK229" s="1157"/>
      <c r="AL229" s="1157"/>
      <c r="AM229" s="1157"/>
      <c r="AN229" s="1157"/>
      <c r="AO229" s="1157"/>
      <c r="AP229" s="1157"/>
      <c r="AQ229" s="1157"/>
      <c r="AR229" s="1157"/>
      <c r="AS229" s="1157"/>
      <c r="AT229" s="1157"/>
      <c r="AU229" s="1157"/>
      <c r="AV229" s="1157"/>
      <c r="AW229" s="1157"/>
      <c r="AX229" s="1157"/>
      <c r="AY229" s="1157"/>
      <c r="AZ229" s="1157"/>
      <c r="BA229" s="1155"/>
    </row>
    <row r="230" spans="1:53" ht="15.75" hidden="1" customHeight="1" x14ac:dyDescent="0.2">
      <c r="A230" s="3217"/>
      <c r="B230" s="476" t="s">
        <v>1115</v>
      </c>
      <c r="C230" s="3177"/>
      <c r="D230" s="3177"/>
      <c r="E230" s="483" t="s">
        <v>699</v>
      </c>
      <c r="F230" s="660" t="s">
        <v>227</v>
      </c>
      <c r="G230" s="663">
        <v>0</v>
      </c>
      <c r="H230" s="663">
        <v>1</v>
      </c>
      <c r="I230" s="883"/>
      <c r="J230" s="1159"/>
      <c r="K230" s="1157"/>
      <c r="L230" s="1157"/>
      <c r="M230" s="1157"/>
      <c r="N230" s="1157"/>
      <c r="O230" s="1157"/>
      <c r="P230" s="1157"/>
      <c r="Q230" s="1157"/>
      <c r="R230" s="1157"/>
      <c r="S230" s="1157"/>
      <c r="T230" s="1157"/>
      <c r="U230" s="1157"/>
      <c r="V230" s="1157"/>
      <c r="W230" s="1157"/>
      <c r="X230" s="1157"/>
      <c r="Y230" s="1157"/>
      <c r="Z230" s="1157"/>
      <c r="AA230" s="1157"/>
      <c r="AB230" s="1157"/>
      <c r="AC230" s="1158"/>
      <c r="AD230" s="1157"/>
      <c r="AE230" s="1157"/>
      <c r="AF230" s="1157"/>
      <c r="AG230" s="1157"/>
      <c r="AH230" s="1157"/>
      <c r="AI230" s="1157"/>
      <c r="AJ230" s="1157"/>
      <c r="AK230" s="1157"/>
      <c r="AL230" s="1157"/>
      <c r="AM230" s="1157"/>
      <c r="AN230" s="1157"/>
      <c r="AO230" s="1157"/>
      <c r="AP230" s="1157"/>
      <c r="AQ230" s="1157"/>
      <c r="AR230" s="1157"/>
      <c r="AS230" s="1157"/>
      <c r="AT230" s="1157"/>
      <c r="AU230" s="1157"/>
      <c r="AV230" s="1157"/>
      <c r="AW230" s="1157"/>
      <c r="AX230" s="1157"/>
      <c r="AY230" s="1157"/>
      <c r="AZ230" s="1157"/>
      <c r="BA230" s="1155"/>
    </row>
    <row r="231" spans="1:53" ht="30" hidden="1" customHeight="1" x14ac:dyDescent="0.2">
      <c r="A231" s="3217"/>
      <c r="B231" s="476" t="s">
        <v>1115</v>
      </c>
      <c r="C231" s="2722" t="s">
        <v>1190</v>
      </c>
      <c r="D231" s="2676" t="s">
        <v>1189</v>
      </c>
      <c r="E231" s="483" t="s">
        <v>698</v>
      </c>
      <c r="F231" s="660" t="s">
        <v>51</v>
      </c>
      <c r="G231" s="660">
        <v>0</v>
      </c>
      <c r="H231" s="666">
        <v>1</v>
      </c>
      <c r="I231" s="883">
        <v>0.3</v>
      </c>
      <c r="J231" s="1159"/>
      <c r="K231" s="1157"/>
      <c r="L231" s="1157"/>
      <c r="M231" s="1157"/>
      <c r="N231" s="1157"/>
      <c r="O231" s="1157"/>
      <c r="P231" s="1157"/>
      <c r="Q231" s="1157"/>
      <c r="R231" s="1157"/>
      <c r="S231" s="1157"/>
      <c r="T231" s="1157"/>
      <c r="U231" s="1157"/>
      <c r="V231" s="1157"/>
      <c r="W231" s="1157"/>
      <c r="X231" s="1157"/>
      <c r="Y231" s="1157"/>
      <c r="Z231" s="1157"/>
      <c r="AA231" s="1157"/>
      <c r="AB231" s="1157"/>
      <c r="AC231" s="1158"/>
      <c r="AD231" s="1157"/>
      <c r="AE231" s="1157"/>
      <c r="AF231" s="1157"/>
      <c r="AG231" s="1157"/>
      <c r="AH231" s="1157"/>
      <c r="AI231" s="1157"/>
      <c r="AJ231" s="1157"/>
      <c r="AK231" s="1157"/>
      <c r="AL231" s="1157"/>
      <c r="AM231" s="1157"/>
      <c r="AN231" s="1157"/>
      <c r="AO231" s="1157"/>
      <c r="AP231" s="1157"/>
      <c r="AQ231" s="1157"/>
      <c r="AR231" s="1157"/>
      <c r="AS231" s="1157"/>
      <c r="AT231" s="1157"/>
      <c r="AU231" s="1157"/>
      <c r="AV231" s="1157"/>
      <c r="AW231" s="1157"/>
      <c r="AX231" s="1157"/>
      <c r="AY231" s="1157"/>
      <c r="AZ231" s="1157"/>
      <c r="BA231" s="1155"/>
    </row>
    <row r="232" spans="1:53" ht="15.75" hidden="1" customHeight="1" x14ac:dyDescent="0.2">
      <c r="A232" s="3217"/>
      <c r="B232" s="476" t="s">
        <v>1115</v>
      </c>
      <c r="C232" s="3176"/>
      <c r="D232" s="3176"/>
      <c r="E232" s="483" t="s">
        <v>697</v>
      </c>
      <c r="F232" s="660" t="s">
        <v>51</v>
      </c>
      <c r="G232" s="660">
        <v>0</v>
      </c>
      <c r="H232" s="666">
        <v>1</v>
      </c>
      <c r="I232" s="883">
        <v>0.2</v>
      </c>
      <c r="J232" s="1159"/>
      <c r="K232" s="1157"/>
      <c r="L232" s="1157"/>
      <c r="M232" s="1157"/>
      <c r="N232" s="1157"/>
      <c r="O232" s="1157"/>
      <c r="P232" s="1157"/>
      <c r="Q232" s="1157"/>
      <c r="R232" s="1157"/>
      <c r="S232" s="1157"/>
      <c r="T232" s="1157"/>
      <c r="U232" s="1157"/>
      <c r="V232" s="1157"/>
      <c r="W232" s="1157"/>
      <c r="X232" s="1157"/>
      <c r="Y232" s="1157"/>
      <c r="Z232" s="1157"/>
      <c r="AA232" s="1157"/>
      <c r="AB232" s="1157"/>
      <c r="AC232" s="1158"/>
      <c r="AD232" s="1157"/>
      <c r="AE232" s="1157"/>
      <c r="AF232" s="1157"/>
      <c r="AG232" s="1157"/>
      <c r="AH232" s="1157"/>
      <c r="AI232" s="1157"/>
      <c r="AJ232" s="1157"/>
      <c r="AK232" s="1157"/>
      <c r="AL232" s="1157"/>
      <c r="AM232" s="1157"/>
      <c r="AN232" s="1157"/>
      <c r="AO232" s="1157"/>
      <c r="AP232" s="1157"/>
      <c r="AQ232" s="1157"/>
      <c r="AR232" s="1157"/>
      <c r="AS232" s="1157"/>
      <c r="AT232" s="1157"/>
      <c r="AU232" s="1157"/>
      <c r="AV232" s="1157"/>
      <c r="AW232" s="1157"/>
      <c r="AX232" s="1157"/>
      <c r="AY232" s="1157"/>
      <c r="AZ232" s="1157"/>
      <c r="BA232" s="1155"/>
    </row>
    <row r="233" spans="1:53" ht="15.75" hidden="1" customHeight="1" x14ac:dyDescent="0.2">
      <c r="A233" s="3217"/>
      <c r="B233" s="476" t="s">
        <v>1115</v>
      </c>
      <c r="C233" s="3177"/>
      <c r="D233" s="3177"/>
      <c r="E233" s="483" t="s">
        <v>696</v>
      </c>
      <c r="F233" s="660" t="s">
        <v>51</v>
      </c>
      <c r="G233" s="660">
        <v>0</v>
      </c>
      <c r="H233" s="666">
        <v>1</v>
      </c>
      <c r="I233" s="883">
        <v>0.3</v>
      </c>
      <c r="J233" s="1159"/>
      <c r="K233" s="1157"/>
      <c r="L233" s="1157"/>
      <c r="M233" s="1157"/>
      <c r="N233" s="1157"/>
      <c r="O233" s="1157"/>
      <c r="P233" s="1157"/>
      <c r="Q233" s="1157"/>
      <c r="R233" s="1157"/>
      <c r="S233" s="1157"/>
      <c r="T233" s="1157"/>
      <c r="U233" s="1157"/>
      <c r="V233" s="1157"/>
      <c r="W233" s="1157"/>
      <c r="X233" s="1157"/>
      <c r="Y233" s="1157"/>
      <c r="Z233" s="1157"/>
      <c r="AA233" s="1157"/>
      <c r="AB233" s="1157"/>
      <c r="AC233" s="1158"/>
      <c r="AD233" s="1157"/>
      <c r="AE233" s="1157"/>
      <c r="AF233" s="1157"/>
      <c r="AG233" s="1157"/>
      <c r="AH233" s="1157"/>
      <c r="AI233" s="1157"/>
      <c r="AJ233" s="1157"/>
      <c r="AK233" s="1157"/>
      <c r="AL233" s="1157"/>
      <c r="AM233" s="1157"/>
      <c r="AN233" s="1157"/>
      <c r="AO233" s="1157"/>
      <c r="AP233" s="1157"/>
      <c r="AQ233" s="1157"/>
      <c r="AR233" s="1157"/>
      <c r="AS233" s="1157"/>
      <c r="AT233" s="1157"/>
      <c r="AU233" s="1157"/>
      <c r="AV233" s="1157"/>
      <c r="AW233" s="1157"/>
      <c r="AX233" s="1157"/>
      <c r="AY233" s="1157"/>
      <c r="AZ233" s="1157"/>
      <c r="BA233" s="1155"/>
    </row>
    <row r="234" spans="1:53" ht="15.75" hidden="1" customHeight="1" x14ac:dyDescent="0.2">
      <c r="A234" s="3217"/>
      <c r="B234" s="471" t="s">
        <v>4</v>
      </c>
      <c r="C234" s="880" t="s">
        <v>92</v>
      </c>
      <c r="D234" s="2723" t="s">
        <v>91</v>
      </c>
      <c r="E234" s="872" t="s">
        <v>695</v>
      </c>
      <c r="F234" s="871" t="s">
        <v>14</v>
      </c>
      <c r="G234" s="871">
        <v>172</v>
      </c>
      <c r="H234" s="871">
        <v>656</v>
      </c>
      <c r="I234" s="882">
        <v>56</v>
      </c>
      <c r="J234" s="1164"/>
      <c r="K234" s="1157"/>
      <c r="L234" s="1157"/>
      <c r="M234" s="1157"/>
      <c r="N234" s="1157"/>
      <c r="O234" s="1157"/>
      <c r="P234" s="1157"/>
      <c r="Q234" s="1157"/>
      <c r="R234" s="1157"/>
      <c r="S234" s="1157"/>
      <c r="T234" s="1157"/>
      <c r="U234" s="1157"/>
      <c r="V234" s="1157"/>
      <c r="W234" s="1157"/>
      <c r="X234" s="1157"/>
      <c r="Y234" s="1157"/>
      <c r="Z234" s="1157"/>
      <c r="AA234" s="1157"/>
      <c r="AB234" s="1157"/>
      <c r="AC234" s="1158"/>
      <c r="AD234" s="1157"/>
      <c r="AE234" s="1157"/>
      <c r="AF234" s="1157"/>
      <c r="AG234" s="1157"/>
      <c r="AH234" s="1157"/>
      <c r="AI234" s="1157"/>
      <c r="AJ234" s="1157"/>
      <c r="AK234" s="1157"/>
      <c r="AL234" s="1157"/>
      <c r="AM234" s="1157"/>
      <c r="AN234" s="1157"/>
      <c r="AO234" s="1157"/>
      <c r="AP234" s="1157"/>
      <c r="AQ234" s="1157"/>
      <c r="AR234" s="1157"/>
      <c r="AS234" s="1157"/>
      <c r="AT234" s="1157"/>
      <c r="AU234" s="1157"/>
      <c r="AV234" s="1157"/>
      <c r="AW234" s="1157"/>
      <c r="AX234" s="1157"/>
      <c r="AY234" s="1157"/>
      <c r="AZ234" s="1157"/>
      <c r="BA234" s="1155"/>
    </row>
    <row r="235" spans="1:53" ht="15.75" hidden="1" customHeight="1" x14ac:dyDescent="0.2">
      <c r="A235" s="3217"/>
      <c r="B235" s="471" t="s">
        <v>4</v>
      </c>
      <c r="C235" s="880" t="s">
        <v>86</v>
      </c>
      <c r="D235" s="3176"/>
      <c r="E235" s="872" t="s">
        <v>85</v>
      </c>
      <c r="F235" s="871" t="s">
        <v>14</v>
      </c>
      <c r="G235" s="871">
        <v>180</v>
      </c>
      <c r="H235" s="870">
        <v>8938</v>
      </c>
      <c r="I235" s="879">
        <v>0</v>
      </c>
      <c r="J235" s="1164"/>
      <c r="K235" s="1157"/>
      <c r="L235" s="1157"/>
      <c r="M235" s="1157"/>
      <c r="N235" s="1157"/>
      <c r="O235" s="1157"/>
      <c r="P235" s="1157"/>
      <c r="Q235" s="1157"/>
      <c r="R235" s="1157"/>
      <c r="S235" s="1157"/>
      <c r="T235" s="1157"/>
      <c r="U235" s="1157"/>
      <c r="V235" s="1157"/>
      <c r="W235" s="1157"/>
      <c r="X235" s="1157"/>
      <c r="Y235" s="1157"/>
      <c r="Z235" s="1157"/>
      <c r="AA235" s="1157"/>
      <c r="AB235" s="1157"/>
      <c r="AC235" s="1158"/>
      <c r="AD235" s="1157"/>
      <c r="AE235" s="1157"/>
      <c r="AF235" s="1157"/>
      <c r="AG235" s="1157"/>
      <c r="AH235" s="1157"/>
      <c r="AI235" s="1157"/>
      <c r="AJ235" s="1157"/>
      <c r="AK235" s="1157"/>
      <c r="AL235" s="1157"/>
      <c r="AM235" s="1157"/>
      <c r="AN235" s="1157"/>
      <c r="AO235" s="1157"/>
      <c r="AP235" s="1157"/>
      <c r="AQ235" s="1157"/>
      <c r="AR235" s="1157"/>
      <c r="AS235" s="1157"/>
      <c r="AT235" s="1157"/>
      <c r="AU235" s="1157"/>
      <c r="AV235" s="1157"/>
      <c r="AW235" s="1157"/>
      <c r="AX235" s="1157"/>
      <c r="AY235" s="1157"/>
      <c r="AZ235" s="1157"/>
      <c r="BA235" s="1155"/>
    </row>
    <row r="236" spans="1:53" ht="15.75" hidden="1" customHeight="1" x14ac:dyDescent="0.2">
      <c r="A236" s="3217"/>
      <c r="B236" s="471" t="s">
        <v>4</v>
      </c>
      <c r="C236" s="878" t="s">
        <v>82</v>
      </c>
      <c r="D236" s="3176"/>
      <c r="E236" s="872" t="s">
        <v>81</v>
      </c>
      <c r="F236" s="871" t="s">
        <v>51</v>
      </c>
      <c r="G236" s="871">
        <v>0</v>
      </c>
      <c r="H236" s="871">
        <v>1</v>
      </c>
      <c r="I236" s="881">
        <v>0.1</v>
      </c>
      <c r="J236" s="1164"/>
      <c r="K236" s="1157"/>
      <c r="L236" s="1157"/>
      <c r="M236" s="1157"/>
      <c r="N236" s="1157"/>
      <c r="O236" s="1157"/>
      <c r="P236" s="1157"/>
      <c r="Q236" s="1157"/>
      <c r="R236" s="1157"/>
      <c r="S236" s="1157"/>
      <c r="T236" s="1157"/>
      <c r="U236" s="1157"/>
      <c r="V236" s="1157"/>
      <c r="W236" s="1157"/>
      <c r="X236" s="1157"/>
      <c r="Y236" s="1157"/>
      <c r="Z236" s="1157"/>
      <c r="AA236" s="1157"/>
      <c r="AB236" s="1157"/>
      <c r="AC236" s="1158"/>
      <c r="AD236" s="1157"/>
      <c r="AE236" s="1157"/>
      <c r="AF236" s="1157"/>
      <c r="AG236" s="1157"/>
      <c r="AH236" s="1157"/>
      <c r="AI236" s="1157"/>
      <c r="AJ236" s="1157"/>
      <c r="AK236" s="1157"/>
      <c r="AL236" s="1157"/>
      <c r="AM236" s="1157"/>
      <c r="AN236" s="1157"/>
      <c r="AO236" s="1157"/>
      <c r="AP236" s="1157"/>
      <c r="AQ236" s="1157"/>
      <c r="AR236" s="1157"/>
      <c r="AS236" s="1157"/>
      <c r="AT236" s="1157"/>
      <c r="AU236" s="1157"/>
      <c r="AV236" s="1157"/>
      <c r="AW236" s="1157"/>
      <c r="AX236" s="1157"/>
      <c r="AY236" s="1157"/>
      <c r="AZ236" s="1157"/>
      <c r="BA236" s="1155"/>
    </row>
    <row r="237" spans="1:53" ht="15.75" hidden="1" customHeight="1" x14ac:dyDescent="0.2">
      <c r="A237" s="3217"/>
      <c r="B237" s="471" t="s">
        <v>4</v>
      </c>
      <c r="C237" s="880" t="s">
        <v>77</v>
      </c>
      <c r="D237" s="3176"/>
      <c r="E237" s="877" t="s">
        <v>75</v>
      </c>
      <c r="F237" s="871" t="s">
        <v>103</v>
      </c>
      <c r="G237" s="871">
        <v>0</v>
      </c>
      <c r="H237" s="871">
        <v>167</v>
      </c>
      <c r="I237" s="881">
        <v>0</v>
      </c>
      <c r="J237" s="1164"/>
      <c r="K237" s="1157"/>
      <c r="L237" s="1157"/>
      <c r="M237" s="1157"/>
      <c r="N237" s="1157"/>
      <c r="O237" s="1157"/>
      <c r="P237" s="1157"/>
      <c r="Q237" s="1157"/>
      <c r="R237" s="1157"/>
      <c r="S237" s="1157"/>
      <c r="T237" s="1157"/>
      <c r="U237" s="1157"/>
      <c r="V237" s="1157"/>
      <c r="W237" s="1157"/>
      <c r="X237" s="1157"/>
      <c r="Y237" s="1157"/>
      <c r="Z237" s="1157"/>
      <c r="AA237" s="1157"/>
      <c r="AB237" s="1157"/>
      <c r="AC237" s="1158"/>
      <c r="AD237" s="1157"/>
      <c r="AE237" s="1157"/>
      <c r="AF237" s="1157"/>
      <c r="AG237" s="1157"/>
      <c r="AH237" s="1157"/>
      <c r="AI237" s="1157"/>
      <c r="AJ237" s="1157"/>
      <c r="AK237" s="1157"/>
      <c r="AL237" s="1157"/>
      <c r="AM237" s="1157"/>
      <c r="AN237" s="1157"/>
      <c r="AO237" s="1157"/>
      <c r="AP237" s="1157"/>
      <c r="AQ237" s="1157"/>
      <c r="AR237" s="1157"/>
      <c r="AS237" s="1157"/>
      <c r="AT237" s="1157"/>
      <c r="AU237" s="1157"/>
      <c r="AV237" s="1157"/>
      <c r="AW237" s="1157"/>
      <c r="AX237" s="1157"/>
      <c r="AY237" s="1157"/>
      <c r="AZ237" s="1157"/>
      <c r="BA237" s="1155"/>
    </row>
    <row r="238" spans="1:53" ht="15.75" hidden="1" customHeight="1" x14ac:dyDescent="0.2">
      <c r="A238" s="3217"/>
      <c r="B238" s="471" t="s">
        <v>4</v>
      </c>
      <c r="C238" s="880" t="s">
        <v>1188</v>
      </c>
      <c r="D238" s="3176"/>
      <c r="E238" s="880" t="s">
        <v>71</v>
      </c>
      <c r="F238" s="871" t="s">
        <v>70</v>
      </c>
      <c r="G238" s="871">
        <v>0</v>
      </c>
      <c r="H238" s="871">
        <v>1</v>
      </c>
      <c r="I238" s="881" t="s">
        <v>694</v>
      </c>
      <c r="J238" s="1164"/>
      <c r="K238" s="1157"/>
      <c r="L238" s="1157"/>
      <c r="M238" s="1157"/>
      <c r="N238" s="1157"/>
      <c r="O238" s="1157"/>
      <c r="P238" s="1157"/>
      <c r="Q238" s="1157"/>
      <c r="R238" s="1157"/>
      <c r="S238" s="1157"/>
      <c r="T238" s="1157"/>
      <c r="U238" s="1157"/>
      <c r="V238" s="1157"/>
      <c r="W238" s="1157"/>
      <c r="X238" s="1157"/>
      <c r="Y238" s="1157"/>
      <c r="Z238" s="1157"/>
      <c r="AA238" s="1157"/>
      <c r="AB238" s="1157"/>
      <c r="AC238" s="1158"/>
      <c r="AD238" s="1157"/>
      <c r="AE238" s="1157"/>
      <c r="AF238" s="1157"/>
      <c r="AG238" s="1157"/>
      <c r="AH238" s="1157"/>
      <c r="AI238" s="1157"/>
      <c r="AJ238" s="1157"/>
      <c r="AK238" s="1157"/>
      <c r="AL238" s="1157"/>
      <c r="AM238" s="1157"/>
      <c r="AN238" s="1157"/>
      <c r="AO238" s="1157"/>
      <c r="AP238" s="1157"/>
      <c r="AQ238" s="1157"/>
      <c r="AR238" s="1157"/>
      <c r="AS238" s="1157"/>
      <c r="AT238" s="1157"/>
      <c r="AU238" s="1157"/>
      <c r="AV238" s="1157"/>
      <c r="AW238" s="1157"/>
      <c r="AX238" s="1157"/>
      <c r="AY238" s="1157"/>
      <c r="AZ238" s="1157"/>
      <c r="BA238" s="1155"/>
    </row>
    <row r="239" spans="1:53" ht="15.75" hidden="1" customHeight="1" x14ac:dyDescent="0.2">
      <c r="A239" s="3217"/>
      <c r="B239" s="471" t="s">
        <v>4</v>
      </c>
      <c r="C239" s="880" t="s">
        <v>65</v>
      </c>
      <c r="D239" s="3176"/>
      <c r="E239" s="880" t="s">
        <v>64</v>
      </c>
      <c r="F239" s="871" t="s">
        <v>63</v>
      </c>
      <c r="G239" s="871">
        <v>0</v>
      </c>
      <c r="H239" s="871">
        <v>11</v>
      </c>
      <c r="I239" s="881">
        <v>0</v>
      </c>
      <c r="J239" s="1164"/>
      <c r="K239" s="1157"/>
      <c r="L239" s="1157"/>
      <c r="M239" s="1157"/>
      <c r="N239" s="1157"/>
      <c r="O239" s="1157"/>
      <c r="P239" s="1157"/>
      <c r="Q239" s="1157"/>
      <c r="R239" s="1157"/>
      <c r="S239" s="1157"/>
      <c r="T239" s="1157"/>
      <c r="U239" s="1157"/>
      <c r="V239" s="1157"/>
      <c r="W239" s="1157"/>
      <c r="X239" s="1157"/>
      <c r="Y239" s="1157"/>
      <c r="Z239" s="1157"/>
      <c r="AA239" s="1157"/>
      <c r="AB239" s="1157"/>
      <c r="AC239" s="1158"/>
      <c r="AD239" s="1157"/>
      <c r="AE239" s="1157"/>
      <c r="AF239" s="1157"/>
      <c r="AG239" s="1157"/>
      <c r="AH239" s="1157"/>
      <c r="AI239" s="1157"/>
      <c r="AJ239" s="1157"/>
      <c r="AK239" s="1157"/>
      <c r="AL239" s="1157"/>
      <c r="AM239" s="1157"/>
      <c r="AN239" s="1157"/>
      <c r="AO239" s="1157"/>
      <c r="AP239" s="1157"/>
      <c r="AQ239" s="1157"/>
      <c r="AR239" s="1157"/>
      <c r="AS239" s="1157"/>
      <c r="AT239" s="1157"/>
      <c r="AU239" s="1157"/>
      <c r="AV239" s="1157"/>
      <c r="AW239" s="1157"/>
      <c r="AX239" s="1157"/>
      <c r="AY239" s="1157"/>
      <c r="AZ239" s="1157"/>
      <c r="BA239" s="1155"/>
    </row>
    <row r="240" spans="1:53" ht="15.75" hidden="1" customHeight="1" x14ac:dyDescent="0.2">
      <c r="A240" s="3217"/>
      <c r="B240" s="471" t="s">
        <v>4</v>
      </c>
      <c r="C240" s="880" t="s">
        <v>59</v>
      </c>
      <c r="D240" s="3176"/>
      <c r="E240" s="872" t="s">
        <v>58</v>
      </c>
      <c r="F240" s="871" t="s">
        <v>57</v>
      </c>
      <c r="G240" s="871">
        <v>0</v>
      </c>
      <c r="H240" s="871">
        <v>2</v>
      </c>
      <c r="I240" s="881">
        <v>0</v>
      </c>
      <c r="J240" s="1164"/>
      <c r="K240" s="1157"/>
      <c r="L240" s="1157"/>
      <c r="M240" s="1157"/>
      <c r="N240" s="1157"/>
      <c r="O240" s="1157"/>
      <c r="P240" s="1157"/>
      <c r="Q240" s="1157"/>
      <c r="R240" s="1157"/>
      <c r="S240" s="1157"/>
      <c r="T240" s="1157"/>
      <c r="U240" s="1157"/>
      <c r="V240" s="1157"/>
      <c r="W240" s="1157"/>
      <c r="X240" s="1157"/>
      <c r="Y240" s="1157"/>
      <c r="Z240" s="1157"/>
      <c r="AA240" s="1157"/>
      <c r="AB240" s="1157"/>
      <c r="AC240" s="1158"/>
      <c r="AD240" s="1157"/>
      <c r="AE240" s="1157"/>
      <c r="AF240" s="1157"/>
      <c r="AG240" s="1157"/>
      <c r="AH240" s="1157"/>
      <c r="AI240" s="1157"/>
      <c r="AJ240" s="1157"/>
      <c r="AK240" s="1157"/>
      <c r="AL240" s="1157"/>
      <c r="AM240" s="1157"/>
      <c r="AN240" s="1157"/>
      <c r="AO240" s="1157"/>
      <c r="AP240" s="1157"/>
      <c r="AQ240" s="1157"/>
      <c r="AR240" s="1157"/>
      <c r="AS240" s="1157"/>
      <c r="AT240" s="1157"/>
      <c r="AU240" s="1157"/>
      <c r="AV240" s="1157"/>
      <c r="AW240" s="1157"/>
      <c r="AX240" s="1157"/>
      <c r="AY240" s="1157"/>
      <c r="AZ240" s="1157"/>
      <c r="BA240" s="1155"/>
    </row>
    <row r="241" spans="1:53" ht="15.75" hidden="1" customHeight="1" x14ac:dyDescent="0.2">
      <c r="A241" s="3217"/>
      <c r="B241" s="471" t="s">
        <v>4</v>
      </c>
      <c r="C241" s="880" t="s">
        <v>53</v>
      </c>
      <c r="D241" s="3176"/>
      <c r="E241" s="872" t="s">
        <v>52</v>
      </c>
      <c r="F241" s="871" t="s">
        <v>51</v>
      </c>
      <c r="G241" s="871">
        <v>0</v>
      </c>
      <c r="H241" s="871">
        <v>100</v>
      </c>
      <c r="I241" s="879" t="s">
        <v>694</v>
      </c>
      <c r="J241" s="1164"/>
      <c r="K241" s="1157"/>
      <c r="L241" s="1157"/>
      <c r="M241" s="1157"/>
      <c r="N241" s="1157"/>
      <c r="O241" s="1157"/>
      <c r="P241" s="1157"/>
      <c r="Q241" s="1157"/>
      <c r="R241" s="1157"/>
      <c r="S241" s="1157"/>
      <c r="T241" s="1157"/>
      <c r="U241" s="1157"/>
      <c r="V241" s="1157"/>
      <c r="W241" s="1157"/>
      <c r="X241" s="1157"/>
      <c r="Y241" s="1157"/>
      <c r="Z241" s="1157"/>
      <c r="AA241" s="1157"/>
      <c r="AB241" s="1157"/>
      <c r="AC241" s="1158"/>
      <c r="AD241" s="1157"/>
      <c r="AE241" s="1157"/>
      <c r="AF241" s="1157"/>
      <c r="AG241" s="1157"/>
      <c r="AH241" s="1157"/>
      <c r="AI241" s="1157"/>
      <c r="AJ241" s="1157"/>
      <c r="AK241" s="1157"/>
      <c r="AL241" s="1157"/>
      <c r="AM241" s="1157"/>
      <c r="AN241" s="1157"/>
      <c r="AO241" s="1157"/>
      <c r="AP241" s="1157"/>
      <c r="AQ241" s="1157"/>
      <c r="AR241" s="1157"/>
      <c r="AS241" s="1157"/>
      <c r="AT241" s="1157"/>
      <c r="AU241" s="1157"/>
      <c r="AV241" s="1157"/>
      <c r="AW241" s="1157"/>
      <c r="AX241" s="1157"/>
      <c r="AY241" s="1157"/>
      <c r="AZ241" s="1157"/>
      <c r="BA241" s="1155"/>
    </row>
    <row r="242" spans="1:53" ht="15.75" hidden="1" customHeight="1" x14ac:dyDescent="0.2">
      <c r="A242" s="3217"/>
      <c r="B242" s="471" t="s">
        <v>4</v>
      </c>
      <c r="C242" s="878" t="s">
        <v>47</v>
      </c>
      <c r="D242" s="3177"/>
      <c r="E242" s="876" t="s">
        <v>46</v>
      </c>
      <c r="F242" s="871" t="s">
        <v>14</v>
      </c>
      <c r="G242" s="871">
        <v>642</v>
      </c>
      <c r="H242" s="870">
        <v>5356</v>
      </c>
      <c r="I242" s="873">
        <v>0</v>
      </c>
      <c r="J242" s="1164"/>
      <c r="K242" s="1157"/>
      <c r="L242" s="1157"/>
      <c r="M242" s="1157"/>
      <c r="N242" s="1157"/>
      <c r="O242" s="1157"/>
      <c r="P242" s="1157"/>
      <c r="Q242" s="1157"/>
      <c r="R242" s="1157"/>
      <c r="S242" s="1157"/>
      <c r="T242" s="1157"/>
      <c r="U242" s="1157"/>
      <c r="V242" s="1157"/>
      <c r="W242" s="1157"/>
      <c r="X242" s="1157"/>
      <c r="Y242" s="1157"/>
      <c r="Z242" s="1157"/>
      <c r="AA242" s="1157"/>
      <c r="AB242" s="1157"/>
      <c r="AC242" s="1158"/>
      <c r="AD242" s="1157"/>
      <c r="AE242" s="1157"/>
      <c r="AF242" s="1157"/>
      <c r="AG242" s="1157"/>
      <c r="AH242" s="1157"/>
      <c r="AI242" s="1157"/>
      <c r="AJ242" s="1157"/>
      <c r="AK242" s="1157"/>
      <c r="AL242" s="1157"/>
      <c r="AM242" s="1157"/>
      <c r="AN242" s="1157"/>
      <c r="AO242" s="1157"/>
      <c r="AP242" s="1157"/>
      <c r="AQ242" s="1157"/>
      <c r="AR242" s="1157"/>
      <c r="AS242" s="1157"/>
      <c r="AT242" s="1157"/>
      <c r="AU242" s="1157"/>
      <c r="AV242" s="1157"/>
      <c r="AW242" s="1157"/>
      <c r="AX242" s="1157"/>
      <c r="AY242" s="1157"/>
      <c r="AZ242" s="1157"/>
      <c r="BA242" s="1155"/>
    </row>
    <row r="243" spans="1:53" ht="15.75" hidden="1" customHeight="1" x14ac:dyDescent="0.2">
      <c r="A243" s="3217"/>
      <c r="B243" s="471" t="s">
        <v>4</v>
      </c>
      <c r="C243" s="872" t="s">
        <v>42</v>
      </c>
      <c r="D243" s="2724" t="s">
        <v>41</v>
      </c>
      <c r="E243" s="872" t="s">
        <v>34</v>
      </c>
      <c r="F243" s="871" t="s">
        <v>14</v>
      </c>
      <c r="G243" s="871">
        <v>0</v>
      </c>
      <c r="H243" s="870">
        <v>2000</v>
      </c>
      <c r="I243" s="873">
        <v>0</v>
      </c>
      <c r="J243" s="1164"/>
      <c r="K243" s="1157"/>
      <c r="L243" s="1157"/>
      <c r="M243" s="1157"/>
      <c r="N243" s="1157"/>
      <c r="O243" s="1157"/>
      <c r="P243" s="1157"/>
      <c r="Q243" s="1157"/>
      <c r="R243" s="1157"/>
      <c r="S243" s="1157"/>
      <c r="T243" s="1157"/>
      <c r="U243" s="1157"/>
      <c r="V243" s="1157"/>
      <c r="W243" s="1157"/>
      <c r="X243" s="1157"/>
      <c r="Y243" s="1157"/>
      <c r="Z243" s="1157"/>
      <c r="AA243" s="1157"/>
      <c r="AB243" s="1157"/>
      <c r="AC243" s="1158"/>
      <c r="AD243" s="1157"/>
      <c r="AE243" s="1157"/>
      <c r="AF243" s="1157"/>
      <c r="AG243" s="1157"/>
      <c r="AH243" s="1157"/>
      <c r="AI243" s="1157"/>
      <c r="AJ243" s="1157"/>
      <c r="AK243" s="1157"/>
      <c r="AL243" s="1157"/>
      <c r="AM243" s="1157"/>
      <c r="AN243" s="1157"/>
      <c r="AO243" s="1157"/>
      <c r="AP243" s="1157"/>
      <c r="AQ243" s="1157"/>
      <c r="AR243" s="1157"/>
      <c r="AS243" s="1157"/>
      <c r="AT243" s="1157"/>
      <c r="AU243" s="1157"/>
      <c r="AV243" s="1157"/>
      <c r="AW243" s="1157"/>
      <c r="AX243" s="1157"/>
      <c r="AY243" s="1157"/>
      <c r="AZ243" s="1157"/>
      <c r="BA243" s="1155"/>
    </row>
    <row r="244" spans="1:53" ht="15.75" hidden="1" customHeight="1" x14ac:dyDescent="0.2">
      <c r="A244" s="3217"/>
      <c r="B244" s="471" t="s">
        <v>4</v>
      </c>
      <c r="C244" s="872" t="s">
        <v>37</v>
      </c>
      <c r="D244" s="3176"/>
      <c r="E244" s="872" t="s">
        <v>34</v>
      </c>
      <c r="F244" s="876" t="s">
        <v>33</v>
      </c>
      <c r="G244" s="875">
        <v>0</v>
      </c>
      <c r="H244" s="874">
        <v>200</v>
      </c>
      <c r="I244" s="873">
        <v>0</v>
      </c>
      <c r="J244" s="1164"/>
      <c r="K244" s="1157"/>
      <c r="L244" s="1157"/>
      <c r="M244" s="1157"/>
      <c r="N244" s="1157"/>
      <c r="O244" s="1157"/>
      <c r="P244" s="1157"/>
      <c r="Q244" s="1157"/>
      <c r="R244" s="1157"/>
      <c r="S244" s="1157"/>
      <c r="T244" s="1157"/>
      <c r="U244" s="1157"/>
      <c r="V244" s="1157"/>
      <c r="W244" s="1157"/>
      <c r="X244" s="1157"/>
      <c r="Y244" s="1157"/>
      <c r="Z244" s="1157"/>
      <c r="AA244" s="1157"/>
      <c r="AB244" s="1157"/>
      <c r="AC244" s="1158"/>
      <c r="AD244" s="1157"/>
      <c r="AE244" s="1157"/>
      <c r="AF244" s="1157"/>
      <c r="AG244" s="1157"/>
      <c r="AH244" s="1157"/>
      <c r="AI244" s="1157"/>
      <c r="AJ244" s="1157"/>
      <c r="AK244" s="1157"/>
      <c r="AL244" s="1157"/>
      <c r="AM244" s="1157"/>
      <c r="AN244" s="1157"/>
      <c r="AO244" s="1157"/>
      <c r="AP244" s="1157"/>
      <c r="AQ244" s="1157"/>
      <c r="AR244" s="1157"/>
      <c r="AS244" s="1157"/>
      <c r="AT244" s="1157"/>
      <c r="AU244" s="1157"/>
      <c r="AV244" s="1157"/>
      <c r="AW244" s="1157"/>
      <c r="AX244" s="1157"/>
      <c r="AY244" s="1157"/>
      <c r="AZ244" s="1157"/>
      <c r="BA244" s="1155"/>
    </row>
    <row r="245" spans="1:53" ht="15.75" hidden="1" customHeight="1" x14ac:dyDescent="0.2">
      <c r="A245" s="3217"/>
      <c r="B245" s="471" t="s">
        <v>4</v>
      </c>
      <c r="C245" s="872" t="s">
        <v>31</v>
      </c>
      <c r="D245" s="3176"/>
      <c r="E245" s="872" t="s">
        <v>34</v>
      </c>
      <c r="F245" s="876" t="s">
        <v>33</v>
      </c>
      <c r="G245" s="875">
        <v>0</v>
      </c>
      <c r="H245" s="874">
        <v>400</v>
      </c>
      <c r="I245" s="873">
        <v>0</v>
      </c>
      <c r="J245" s="1164"/>
      <c r="K245" s="1157"/>
      <c r="L245" s="1157"/>
      <c r="M245" s="1157"/>
      <c r="N245" s="1157"/>
      <c r="O245" s="1157"/>
      <c r="P245" s="1157"/>
      <c r="Q245" s="1157"/>
      <c r="R245" s="1157"/>
      <c r="S245" s="1157"/>
      <c r="T245" s="1157"/>
      <c r="U245" s="1157"/>
      <c r="V245" s="1157"/>
      <c r="W245" s="1157"/>
      <c r="X245" s="1157"/>
      <c r="Y245" s="1157"/>
      <c r="Z245" s="1157"/>
      <c r="AA245" s="1157"/>
      <c r="AB245" s="1157"/>
      <c r="AC245" s="1158"/>
      <c r="AD245" s="1157"/>
      <c r="AE245" s="1157"/>
      <c r="AF245" s="1157"/>
      <c r="AG245" s="1157"/>
      <c r="AH245" s="1157"/>
      <c r="AI245" s="1157"/>
      <c r="AJ245" s="1157"/>
      <c r="AK245" s="1157"/>
      <c r="AL245" s="1157"/>
      <c r="AM245" s="1157"/>
      <c r="AN245" s="1157"/>
      <c r="AO245" s="1157"/>
      <c r="AP245" s="1157"/>
      <c r="AQ245" s="1157"/>
      <c r="AR245" s="1157"/>
      <c r="AS245" s="1157"/>
      <c r="AT245" s="1157"/>
      <c r="AU245" s="1157"/>
      <c r="AV245" s="1157"/>
      <c r="AW245" s="1157"/>
      <c r="AX245" s="1157"/>
      <c r="AY245" s="1157"/>
      <c r="AZ245" s="1157"/>
      <c r="BA245" s="1155"/>
    </row>
    <row r="246" spans="1:53" ht="15.75" hidden="1" customHeight="1" x14ac:dyDescent="0.2">
      <c r="A246" s="3217"/>
      <c r="B246" s="471" t="s">
        <v>4</v>
      </c>
      <c r="C246" s="872" t="s">
        <v>1187</v>
      </c>
      <c r="D246" s="3176"/>
      <c r="E246" s="872" t="s">
        <v>27</v>
      </c>
      <c r="F246" s="876" t="s">
        <v>33</v>
      </c>
      <c r="G246" s="875">
        <v>38</v>
      </c>
      <c r="H246" s="875">
        <v>175</v>
      </c>
      <c r="I246" s="873">
        <v>5</v>
      </c>
      <c r="J246" s="1164"/>
      <c r="K246" s="1157"/>
      <c r="L246" s="1157"/>
      <c r="M246" s="1157"/>
      <c r="N246" s="1157"/>
      <c r="O246" s="1157"/>
      <c r="P246" s="1157"/>
      <c r="Q246" s="1157"/>
      <c r="R246" s="1157"/>
      <c r="S246" s="1157"/>
      <c r="T246" s="1157"/>
      <c r="U246" s="1157"/>
      <c r="V246" s="1157"/>
      <c r="W246" s="1157"/>
      <c r="X246" s="1157"/>
      <c r="Y246" s="1157"/>
      <c r="Z246" s="1157"/>
      <c r="AA246" s="1157"/>
      <c r="AB246" s="1157"/>
      <c r="AC246" s="1158"/>
      <c r="AD246" s="1157"/>
      <c r="AE246" s="1157"/>
      <c r="AF246" s="1157"/>
      <c r="AG246" s="1157"/>
      <c r="AH246" s="1157"/>
      <c r="AI246" s="1157"/>
      <c r="AJ246" s="1157"/>
      <c r="AK246" s="1157"/>
      <c r="AL246" s="1157"/>
      <c r="AM246" s="1157"/>
      <c r="AN246" s="1157"/>
      <c r="AO246" s="1157"/>
      <c r="AP246" s="1157"/>
      <c r="AQ246" s="1157"/>
      <c r="AR246" s="1157"/>
      <c r="AS246" s="1157"/>
      <c r="AT246" s="1157"/>
      <c r="AU246" s="1157"/>
      <c r="AV246" s="1157"/>
      <c r="AW246" s="1157"/>
      <c r="AX246" s="1157"/>
      <c r="AY246" s="1157"/>
      <c r="AZ246" s="1157"/>
      <c r="BA246" s="1155"/>
    </row>
    <row r="247" spans="1:53" ht="15.75" hidden="1" customHeight="1" x14ac:dyDescent="0.2">
      <c r="A247" s="3217"/>
      <c r="B247" s="471" t="s">
        <v>4</v>
      </c>
      <c r="C247" s="872" t="s">
        <v>25</v>
      </c>
      <c r="D247" s="3177"/>
      <c r="E247" s="872" t="s">
        <v>23</v>
      </c>
      <c r="F247" s="876" t="s">
        <v>24</v>
      </c>
      <c r="G247" s="875">
        <v>842</v>
      </c>
      <c r="H247" s="874">
        <f>1155+1644</f>
        <v>2799</v>
      </c>
      <c r="I247" s="873">
        <v>800</v>
      </c>
      <c r="J247" s="1164"/>
      <c r="K247" s="1157"/>
      <c r="L247" s="1157"/>
      <c r="M247" s="1157"/>
      <c r="N247" s="1157"/>
      <c r="O247" s="1157"/>
      <c r="P247" s="1157"/>
      <c r="Q247" s="1157"/>
      <c r="R247" s="1157"/>
      <c r="S247" s="1157"/>
      <c r="T247" s="1157"/>
      <c r="U247" s="1157"/>
      <c r="V247" s="1157"/>
      <c r="W247" s="1157"/>
      <c r="X247" s="1157"/>
      <c r="Y247" s="1157"/>
      <c r="Z247" s="1157"/>
      <c r="AA247" s="1157"/>
      <c r="AB247" s="1157"/>
      <c r="AC247" s="1158"/>
      <c r="AD247" s="1157"/>
      <c r="AE247" s="1157"/>
      <c r="AF247" s="1157"/>
      <c r="AG247" s="1157"/>
      <c r="AH247" s="1157"/>
      <c r="AI247" s="1157"/>
      <c r="AJ247" s="1157"/>
      <c r="AK247" s="1157"/>
      <c r="AL247" s="1157"/>
      <c r="AM247" s="1157"/>
      <c r="AN247" s="1157"/>
      <c r="AO247" s="1157"/>
      <c r="AP247" s="1157"/>
      <c r="AQ247" s="1157"/>
      <c r="AR247" s="1157"/>
      <c r="AS247" s="1157"/>
      <c r="AT247" s="1157"/>
      <c r="AU247" s="1157"/>
      <c r="AV247" s="1157"/>
      <c r="AW247" s="1157"/>
      <c r="AX247" s="1157"/>
      <c r="AY247" s="1157"/>
      <c r="AZ247" s="1157"/>
      <c r="BA247" s="1155"/>
    </row>
    <row r="248" spans="1:53" ht="15.75" hidden="1" customHeight="1" x14ac:dyDescent="0.2">
      <c r="A248" s="3217"/>
      <c r="B248" s="471" t="s">
        <v>4</v>
      </c>
      <c r="C248" s="2744" t="s">
        <v>20</v>
      </c>
      <c r="D248" s="2724" t="s">
        <v>19</v>
      </c>
      <c r="E248" s="872" t="s">
        <v>18</v>
      </c>
      <c r="F248" s="877" t="s">
        <v>14</v>
      </c>
      <c r="G248" s="871">
        <v>259</v>
      </c>
      <c r="H248" s="871">
        <v>607</v>
      </c>
      <c r="I248" s="873">
        <v>15</v>
      </c>
      <c r="J248" s="1164"/>
      <c r="K248" s="1157"/>
      <c r="L248" s="1157"/>
      <c r="M248" s="1157"/>
      <c r="N248" s="1157"/>
      <c r="O248" s="1157"/>
      <c r="P248" s="1157"/>
      <c r="Q248" s="1157"/>
      <c r="R248" s="1157"/>
      <c r="S248" s="1157"/>
      <c r="T248" s="1157"/>
      <c r="U248" s="1157"/>
      <c r="V248" s="1157"/>
      <c r="W248" s="1157"/>
      <c r="X248" s="1157"/>
      <c r="Y248" s="1157"/>
      <c r="Z248" s="1157"/>
      <c r="AA248" s="1157"/>
      <c r="AB248" s="1157"/>
      <c r="AC248" s="1158"/>
      <c r="AD248" s="1157"/>
      <c r="AE248" s="1157"/>
      <c r="AF248" s="1157"/>
      <c r="AG248" s="1157"/>
      <c r="AH248" s="1157"/>
      <c r="AI248" s="1157"/>
      <c r="AJ248" s="1157"/>
      <c r="AK248" s="1157"/>
      <c r="AL248" s="1157"/>
      <c r="AM248" s="1157"/>
      <c r="AN248" s="1157"/>
      <c r="AO248" s="1157"/>
      <c r="AP248" s="1157"/>
      <c r="AQ248" s="1157"/>
      <c r="AR248" s="1157"/>
      <c r="AS248" s="1157"/>
      <c r="AT248" s="1157"/>
      <c r="AU248" s="1157"/>
      <c r="AV248" s="1157"/>
      <c r="AW248" s="1157"/>
      <c r="AX248" s="1157"/>
      <c r="AY248" s="1157"/>
      <c r="AZ248" s="1157"/>
      <c r="BA248" s="1155"/>
    </row>
    <row r="249" spans="1:53" ht="15.75" hidden="1" customHeight="1" x14ac:dyDescent="0.2">
      <c r="A249" s="3217"/>
      <c r="B249" s="471" t="s">
        <v>4</v>
      </c>
      <c r="C249" s="3177"/>
      <c r="D249" s="3176"/>
      <c r="E249" s="872" t="s">
        <v>16</v>
      </c>
      <c r="F249" s="872" t="s">
        <v>693</v>
      </c>
      <c r="G249" s="876">
        <v>0</v>
      </c>
      <c r="H249" s="876">
        <v>1</v>
      </c>
      <c r="I249" s="873">
        <f>0/366</f>
        <v>0</v>
      </c>
      <c r="J249" s="1164"/>
      <c r="K249" s="1157"/>
      <c r="L249" s="1157"/>
      <c r="M249" s="1157"/>
      <c r="N249" s="1157"/>
      <c r="O249" s="1157"/>
      <c r="P249" s="1157"/>
      <c r="Q249" s="1157"/>
      <c r="R249" s="1157"/>
      <c r="S249" s="1157"/>
      <c r="T249" s="1157"/>
      <c r="U249" s="1157"/>
      <c r="V249" s="1157"/>
      <c r="W249" s="1157"/>
      <c r="X249" s="1157"/>
      <c r="Y249" s="1157"/>
      <c r="Z249" s="1157"/>
      <c r="AA249" s="1157"/>
      <c r="AB249" s="1157"/>
      <c r="AC249" s="1158"/>
      <c r="AD249" s="1157"/>
      <c r="AE249" s="1157"/>
      <c r="AF249" s="1157"/>
      <c r="AG249" s="1157"/>
      <c r="AH249" s="1157"/>
      <c r="AI249" s="1157"/>
      <c r="AJ249" s="1157"/>
      <c r="AK249" s="1157"/>
      <c r="AL249" s="1157"/>
      <c r="AM249" s="1157"/>
      <c r="AN249" s="1157"/>
      <c r="AO249" s="1157"/>
      <c r="AP249" s="1157"/>
      <c r="AQ249" s="1157"/>
      <c r="AR249" s="1157"/>
      <c r="AS249" s="1157"/>
      <c r="AT249" s="1157"/>
      <c r="AU249" s="1157"/>
      <c r="AV249" s="1157"/>
      <c r="AW249" s="1157"/>
      <c r="AX249" s="1157"/>
      <c r="AY249" s="1157"/>
      <c r="AZ249" s="1157"/>
      <c r="BA249" s="1155"/>
    </row>
    <row r="250" spans="1:53" ht="15.75" hidden="1" customHeight="1" x14ac:dyDescent="0.2">
      <c r="A250" s="3217"/>
      <c r="B250" s="471" t="s">
        <v>4</v>
      </c>
      <c r="C250" s="872" t="s">
        <v>15</v>
      </c>
      <c r="D250" s="3176"/>
      <c r="E250" s="872" t="s">
        <v>13</v>
      </c>
      <c r="F250" s="871" t="s">
        <v>14</v>
      </c>
      <c r="G250" s="871">
        <v>0</v>
      </c>
      <c r="H250" s="871">
        <v>20</v>
      </c>
      <c r="I250" s="873"/>
      <c r="J250" s="1164"/>
      <c r="K250" s="1157"/>
      <c r="L250" s="1157"/>
      <c r="M250" s="1157"/>
      <c r="N250" s="1157"/>
      <c r="O250" s="1157"/>
      <c r="P250" s="1157"/>
      <c r="Q250" s="1157"/>
      <c r="R250" s="1157"/>
      <c r="S250" s="1157"/>
      <c r="T250" s="1157"/>
      <c r="U250" s="1157"/>
      <c r="V250" s="1157"/>
      <c r="W250" s="1157"/>
      <c r="X250" s="1157"/>
      <c r="Y250" s="1157"/>
      <c r="Z250" s="1157"/>
      <c r="AA250" s="1157"/>
      <c r="AB250" s="1157"/>
      <c r="AC250" s="1158"/>
      <c r="AD250" s="1157"/>
      <c r="AE250" s="1157"/>
      <c r="AF250" s="1157"/>
      <c r="AG250" s="1157"/>
      <c r="AH250" s="1157"/>
      <c r="AI250" s="1157"/>
      <c r="AJ250" s="1157"/>
      <c r="AK250" s="1157"/>
      <c r="AL250" s="1157"/>
      <c r="AM250" s="1157"/>
      <c r="AN250" s="1157"/>
      <c r="AO250" s="1157"/>
      <c r="AP250" s="1157"/>
      <c r="AQ250" s="1157"/>
      <c r="AR250" s="1157"/>
      <c r="AS250" s="1157"/>
      <c r="AT250" s="1157"/>
      <c r="AU250" s="1157"/>
      <c r="AV250" s="1157"/>
      <c r="AW250" s="1157"/>
      <c r="AX250" s="1157"/>
      <c r="AY250" s="1157"/>
      <c r="AZ250" s="1157"/>
      <c r="BA250" s="1155"/>
    </row>
    <row r="251" spans="1:53" ht="15.75" hidden="1" customHeight="1" x14ac:dyDescent="0.2">
      <c r="A251" s="3217"/>
      <c r="B251" s="471" t="s">
        <v>4</v>
      </c>
      <c r="C251" s="872" t="s">
        <v>1186</v>
      </c>
      <c r="D251" s="3177"/>
      <c r="E251" s="872" t="s">
        <v>10</v>
      </c>
      <c r="F251" s="876" t="s">
        <v>11</v>
      </c>
      <c r="G251" s="875">
        <v>108</v>
      </c>
      <c r="H251" s="874">
        <v>300</v>
      </c>
      <c r="I251" s="873">
        <v>0</v>
      </c>
      <c r="J251" s="1164"/>
      <c r="K251" s="1157"/>
      <c r="L251" s="1157"/>
      <c r="M251" s="1157"/>
      <c r="N251" s="1157"/>
      <c r="O251" s="1157"/>
      <c r="P251" s="1157"/>
      <c r="Q251" s="1157"/>
      <c r="R251" s="1157"/>
      <c r="S251" s="1157"/>
      <c r="T251" s="1157"/>
      <c r="U251" s="1157"/>
      <c r="V251" s="1157"/>
      <c r="W251" s="1157"/>
      <c r="X251" s="1157"/>
      <c r="Y251" s="1157"/>
      <c r="Z251" s="1157"/>
      <c r="AA251" s="1157"/>
      <c r="AB251" s="1157"/>
      <c r="AC251" s="1158"/>
      <c r="AD251" s="1157"/>
      <c r="AE251" s="1157"/>
      <c r="AF251" s="1157"/>
      <c r="AG251" s="1157"/>
      <c r="AH251" s="1157"/>
      <c r="AI251" s="1157"/>
      <c r="AJ251" s="1157"/>
      <c r="AK251" s="1157"/>
      <c r="AL251" s="1157"/>
      <c r="AM251" s="1157"/>
      <c r="AN251" s="1157"/>
      <c r="AO251" s="1157"/>
      <c r="AP251" s="1157"/>
      <c r="AQ251" s="1157"/>
      <c r="AR251" s="1157"/>
      <c r="AS251" s="1157"/>
      <c r="AT251" s="1157"/>
      <c r="AU251" s="1157"/>
      <c r="AV251" s="1157"/>
      <c r="AW251" s="1157"/>
      <c r="AX251" s="1157"/>
      <c r="AY251" s="1157"/>
      <c r="AZ251" s="1157"/>
      <c r="BA251" s="1155"/>
    </row>
    <row r="252" spans="1:53" ht="15.75" hidden="1" customHeight="1" x14ac:dyDescent="0.2">
      <c r="A252" s="3217"/>
      <c r="B252" s="471" t="s">
        <v>4</v>
      </c>
      <c r="C252" s="2730" t="s">
        <v>8</v>
      </c>
      <c r="D252" s="2730" t="s">
        <v>7</v>
      </c>
      <c r="E252" s="872" t="s">
        <v>5</v>
      </c>
      <c r="F252" s="871" t="s">
        <v>6</v>
      </c>
      <c r="G252" s="870">
        <v>6000</v>
      </c>
      <c r="H252" s="870">
        <v>15000</v>
      </c>
      <c r="I252" s="869">
        <v>1000</v>
      </c>
      <c r="J252" s="1164"/>
      <c r="K252" s="1157"/>
      <c r="L252" s="1157"/>
      <c r="M252" s="1157"/>
      <c r="N252" s="1157"/>
      <c r="O252" s="1157"/>
      <c r="P252" s="1157"/>
      <c r="Q252" s="1157"/>
      <c r="R252" s="1157"/>
      <c r="S252" s="1157"/>
      <c r="T252" s="1157"/>
      <c r="U252" s="1157"/>
      <c r="V252" s="1157"/>
      <c r="W252" s="1157"/>
      <c r="X252" s="1157"/>
      <c r="Y252" s="1157"/>
      <c r="Z252" s="1157"/>
      <c r="AA252" s="1157"/>
      <c r="AB252" s="1157"/>
      <c r="AC252" s="1158"/>
      <c r="AD252" s="1157"/>
      <c r="AE252" s="1157"/>
      <c r="AF252" s="1157"/>
      <c r="AG252" s="1157"/>
      <c r="AH252" s="1157"/>
      <c r="AI252" s="1157"/>
      <c r="AJ252" s="1157"/>
      <c r="AK252" s="1157"/>
      <c r="AL252" s="1157"/>
      <c r="AM252" s="1157"/>
      <c r="AN252" s="1157"/>
      <c r="AO252" s="1157"/>
      <c r="AP252" s="1157"/>
      <c r="AQ252" s="1157"/>
      <c r="AR252" s="1157"/>
      <c r="AS252" s="1157"/>
      <c r="AT252" s="1157"/>
      <c r="AU252" s="1157"/>
      <c r="AV252" s="1157"/>
      <c r="AW252" s="1157"/>
      <c r="AX252" s="1157"/>
      <c r="AY252" s="1157"/>
      <c r="AZ252" s="1157"/>
      <c r="BA252" s="1155"/>
    </row>
    <row r="253" spans="1:53" ht="15.75" hidden="1" customHeight="1" thickBot="1" x14ac:dyDescent="0.25">
      <c r="A253" s="3217"/>
      <c r="B253" s="471" t="s">
        <v>4</v>
      </c>
      <c r="C253" s="3176"/>
      <c r="D253" s="3176"/>
      <c r="E253" s="868" t="s">
        <v>2</v>
      </c>
      <c r="F253" s="867" t="s">
        <v>3</v>
      </c>
      <c r="G253" s="867">
        <v>0</v>
      </c>
      <c r="H253" s="867">
        <v>80</v>
      </c>
      <c r="I253" s="866">
        <v>5</v>
      </c>
      <c r="J253" s="1164"/>
      <c r="K253" s="1157"/>
      <c r="L253" s="1157"/>
      <c r="M253" s="1157"/>
      <c r="N253" s="1157"/>
      <c r="O253" s="1157"/>
      <c r="P253" s="1157"/>
      <c r="Q253" s="1157"/>
      <c r="R253" s="1157"/>
      <c r="S253" s="1157"/>
      <c r="T253" s="1157"/>
      <c r="U253" s="1157"/>
      <c r="V253" s="1157"/>
      <c r="W253" s="1157"/>
      <c r="X253" s="1157"/>
      <c r="Y253" s="1157"/>
      <c r="Z253" s="1157"/>
      <c r="AA253" s="1157"/>
      <c r="AB253" s="1157"/>
      <c r="AC253" s="1158"/>
      <c r="AD253" s="1157"/>
      <c r="AE253" s="1157"/>
      <c r="AF253" s="1157"/>
      <c r="AG253" s="1157"/>
      <c r="AH253" s="1157"/>
      <c r="AI253" s="1157"/>
      <c r="AJ253" s="1157"/>
      <c r="AK253" s="1157"/>
      <c r="AL253" s="1157"/>
      <c r="AM253" s="1157"/>
      <c r="AN253" s="1157"/>
      <c r="AO253" s="1157"/>
      <c r="AP253" s="1157"/>
      <c r="AQ253" s="1157"/>
      <c r="AR253" s="1157"/>
      <c r="AS253" s="1157"/>
      <c r="AT253" s="1157"/>
      <c r="AU253" s="1157"/>
      <c r="AV253" s="1157"/>
      <c r="AW253" s="1157"/>
      <c r="AX253" s="1157"/>
      <c r="AY253" s="1157"/>
      <c r="AZ253" s="1157"/>
      <c r="BA253" s="1155"/>
    </row>
    <row r="254" spans="1:53" ht="15.75" hidden="1" customHeight="1" x14ac:dyDescent="0.2">
      <c r="A254" s="3217"/>
      <c r="B254" s="476" t="s">
        <v>1177</v>
      </c>
      <c r="C254" s="2731" t="s">
        <v>1185</v>
      </c>
      <c r="D254" s="865" t="s">
        <v>1184</v>
      </c>
      <c r="E254" s="858" t="s">
        <v>692</v>
      </c>
      <c r="F254" s="863" t="s">
        <v>691</v>
      </c>
      <c r="G254" s="863" t="s">
        <v>124</v>
      </c>
      <c r="H254" s="863">
        <v>9</v>
      </c>
      <c r="I254" s="855">
        <v>1</v>
      </c>
      <c r="J254" s="1159"/>
      <c r="K254" s="1157"/>
      <c r="L254" s="1157"/>
      <c r="M254" s="1157"/>
      <c r="N254" s="1157"/>
      <c r="O254" s="1157"/>
      <c r="P254" s="1157"/>
      <c r="Q254" s="1157"/>
      <c r="R254" s="1157"/>
      <c r="S254" s="1157"/>
      <c r="T254" s="1157"/>
      <c r="U254" s="1157"/>
      <c r="V254" s="1157"/>
      <c r="W254" s="1157"/>
      <c r="X254" s="1157"/>
      <c r="Y254" s="1157"/>
      <c r="Z254" s="1157"/>
      <c r="AA254" s="1157"/>
      <c r="AB254" s="1157"/>
      <c r="AC254" s="1158"/>
      <c r="AD254" s="1157"/>
      <c r="AE254" s="1157"/>
      <c r="AF254" s="1157"/>
      <c r="AG254" s="1157"/>
      <c r="AH254" s="1157"/>
      <c r="AI254" s="1157"/>
      <c r="AJ254" s="1157"/>
      <c r="AK254" s="1157"/>
      <c r="AL254" s="1157"/>
      <c r="AM254" s="1157"/>
      <c r="AN254" s="1157"/>
      <c r="AO254" s="1157"/>
      <c r="AP254" s="1157"/>
      <c r="AQ254" s="1157"/>
      <c r="AR254" s="1157"/>
      <c r="AS254" s="1157"/>
      <c r="AT254" s="1157"/>
      <c r="AU254" s="1157"/>
      <c r="AV254" s="1157"/>
      <c r="AW254" s="1157"/>
      <c r="AX254" s="1157"/>
      <c r="AY254" s="1157"/>
      <c r="AZ254" s="1157"/>
      <c r="BA254" s="1155"/>
    </row>
    <row r="255" spans="1:53" ht="15.75" hidden="1" customHeight="1" x14ac:dyDescent="0.2">
      <c r="A255" s="3217"/>
      <c r="B255" s="476" t="s">
        <v>1177</v>
      </c>
      <c r="C255" s="3176"/>
      <c r="D255" s="2732" t="s">
        <v>1183</v>
      </c>
      <c r="E255" s="858" t="s">
        <v>690</v>
      </c>
      <c r="F255" s="857" t="s">
        <v>129</v>
      </c>
      <c r="G255" s="857" t="s">
        <v>124</v>
      </c>
      <c r="H255" s="861">
        <v>1</v>
      </c>
      <c r="I255" s="860">
        <v>0.1</v>
      </c>
      <c r="J255" s="1159"/>
      <c r="K255" s="1157"/>
      <c r="L255" s="1157"/>
      <c r="M255" s="1157"/>
      <c r="N255" s="1157"/>
      <c r="O255" s="1157"/>
      <c r="P255" s="1157"/>
      <c r="Q255" s="1157"/>
      <c r="R255" s="1157"/>
      <c r="S255" s="1157"/>
      <c r="T255" s="1157"/>
      <c r="U255" s="1157"/>
      <c r="V255" s="1157"/>
      <c r="W255" s="1157"/>
      <c r="X255" s="1157"/>
      <c r="Y255" s="1157"/>
      <c r="Z255" s="1157"/>
      <c r="AA255" s="1157"/>
      <c r="AB255" s="1157"/>
      <c r="AC255" s="1158"/>
      <c r="AD255" s="1157"/>
      <c r="AE255" s="1157"/>
      <c r="AF255" s="1157"/>
      <c r="AG255" s="1157"/>
      <c r="AH255" s="1157"/>
      <c r="AI255" s="1157"/>
      <c r="AJ255" s="1157"/>
      <c r="AK255" s="1157"/>
      <c r="AL255" s="1157"/>
      <c r="AM255" s="1157"/>
      <c r="AN255" s="1157"/>
      <c r="AO255" s="1157"/>
      <c r="AP255" s="1157"/>
      <c r="AQ255" s="1157"/>
      <c r="AR255" s="1157"/>
      <c r="AS255" s="1157"/>
      <c r="AT255" s="1157"/>
      <c r="AU255" s="1157"/>
      <c r="AV255" s="1157"/>
      <c r="AW255" s="1157"/>
      <c r="AX255" s="1157"/>
      <c r="AY255" s="1157"/>
      <c r="AZ255" s="1157"/>
      <c r="BA255" s="1155"/>
    </row>
    <row r="256" spans="1:53" ht="15.75" hidden="1" customHeight="1" x14ac:dyDescent="0.2">
      <c r="A256" s="3217"/>
      <c r="B256" s="476" t="s">
        <v>1177</v>
      </c>
      <c r="C256" s="3177"/>
      <c r="D256" s="3177"/>
      <c r="E256" s="858" t="s">
        <v>689</v>
      </c>
      <c r="F256" s="857" t="s">
        <v>688</v>
      </c>
      <c r="G256" s="857" t="s">
        <v>124</v>
      </c>
      <c r="H256" s="857">
        <v>4000</v>
      </c>
      <c r="I256" s="855">
        <v>500</v>
      </c>
      <c r="J256" s="1159"/>
      <c r="K256" s="1157"/>
      <c r="L256" s="1157"/>
      <c r="M256" s="1157"/>
      <c r="N256" s="1157"/>
      <c r="O256" s="1157"/>
      <c r="P256" s="1157"/>
      <c r="Q256" s="1157"/>
      <c r="R256" s="1157"/>
      <c r="S256" s="1157"/>
      <c r="T256" s="1157"/>
      <c r="U256" s="1157"/>
      <c r="V256" s="1157"/>
      <c r="W256" s="1157"/>
      <c r="X256" s="1157"/>
      <c r="Y256" s="1157"/>
      <c r="Z256" s="1157"/>
      <c r="AA256" s="1157"/>
      <c r="AB256" s="1157"/>
      <c r="AC256" s="1158"/>
      <c r="AD256" s="1157"/>
      <c r="AE256" s="1157"/>
      <c r="AF256" s="1157"/>
      <c r="AG256" s="1157"/>
      <c r="AH256" s="1157"/>
      <c r="AI256" s="1157"/>
      <c r="AJ256" s="1157"/>
      <c r="AK256" s="1157"/>
      <c r="AL256" s="1157"/>
      <c r="AM256" s="1157"/>
      <c r="AN256" s="1157"/>
      <c r="AO256" s="1157"/>
      <c r="AP256" s="1157"/>
      <c r="AQ256" s="1157"/>
      <c r="AR256" s="1157"/>
      <c r="AS256" s="1157"/>
      <c r="AT256" s="1157"/>
      <c r="AU256" s="1157"/>
      <c r="AV256" s="1157"/>
      <c r="AW256" s="1157"/>
      <c r="AX256" s="1157"/>
      <c r="AY256" s="1157"/>
      <c r="AZ256" s="1157"/>
      <c r="BA256" s="1155"/>
    </row>
    <row r="257" spans="1:53" ht="15.75" hidden="1" customHeight="1" x14ac:dyDescent="0.2">
      <c r="A257" s="3217"/>
      <c r="B257" s="476" t="s">
        <v>1177</v>
      </c>
      <c r="C257" s="858" t="s">
        <v>1182</v>
      </c>
      <c r="D257" s="858" t="s">
        <v>1181</v>
      </c>
      <c r="E257" s="858" t="s">
        <v>687</v>
      </c>
      <c r="F257" s="863" t="s">
        <v>686</v>
      </c>
      <c r="G257" s="863" t="s">
        <v>124</v>
      </c>
      <c r="H257" s="863">
        <v>1000</v>
      </c>
      <c r="I257" s="855"/>
      <c r="J257" s="1159"/>
      <c r="K257" s="1157"/>
      <c r="L257" s="1157"/>
      <c r="M257" s="1157"/>
      <c r="N257" s="1157"/>
      <c r="O257" s="1157"/>
      <c r="P257" s="1157"/>
      <c r="Q257" s="1157"/>
      <c r="R257" s="1157"/>
      <c r="S257" s="1157"/>
      <c r="T257" s="1157"/>
      <c r="U257" s="1157"/>
      <c r="V257" s="1157"/>
      <c r="W257" s="1157"/>
      <c r="X257" s="1157"/>
      <c r="Y257" s="1157"/>
      <c r="Z257" s="1157"/>
      <c r="AA257" s="1157"/>
      <c r="AB257" s="1157"/>
      <c r="AC257" s="1158"/>
      <c r="AD257" s="1157"/>
      <c r="AE257" s="1157"/>
      <c r="AF257" s="1157"/>
      <c r="AG257" s="1157"/>
      <c r="AH257" s="1157"/>
      <c r="AI257" s="1157"/>
      <c r="AJ257" s="1157"/>
      <c r="AK257" s="1157"/>
      <c r="AL257" s="1157"/>
      <c r="AM257" s="1157"/>
      <c r="AN257" s="1157"/>
      <c r="AO257" s="1157"/>
      <c r="AP257" s="1157"/>
      <c r="AQ257" s="1157"/>
      <c r="AR257" s="1157"/>
      <c r="AS257" s="1157"/>
      <c r="AT257" s="1157"/>
      <c r="AU257" s="1157"/>
      <c r="AV257" s="1157"/>
      <c r="AW257" s="1157"/>
      <c r="AX257" s="1157"/>
      <c r="AY257" s="1157"/>
      <c r="AZ257" s="1157"/>
      <c r="BA257" s="1155"/>
    </row>
    <row r="258" spans="1:53" ht="15.75" hidden="1" customHeight="1" x14ac:dyDescent="0.2">
      <c r="A258" s="3217"/>
      <c r="B258" s="476" t="s">
        <v>1177</v>
      </c>
      <c r="C258" s="857" t="s">
        <v>1180</v>
      </c>
      <c r="D258" s="2733" t="s">
        <v>1179</v>
      </c>
      <c r="E258" s="858" t="s">
        <v>685</v>
      </c>
      <c r="F258" s="863" t="s">
        <v>675</v>
      </c>
      <c r="G258" s="863" t="s">
        <v>124</v>
      </c>
      <c r="H258" s="863">
        <v>500</v>
      </c>
      <c r="I258" s="855">
        <v>125</v>
      </c>
      <c r="J258" s="1159"/>
      <c r="K258" s="1157"/>
      <c r="L258" s="1157"/>
      <c r="M258" s="1157"/>
      <c r="N258" s="1157"/>
      <c r="O258" s="1157"/>
      <c r="P258" s="1157"/>
      <c r="Q258" s="1157"/>
      <c r="R258" s="1157"/>
      <c r="S258" s="1157"/>
      <c r="T258" s="1157"/>
      <c r="U258" s="1157"/>
      <c r="V258" s="1157"/>
      <c r="W258" s="1157"/>
      <c r="X258" s="1157"/>
      <c r="Y258" s="1157"/>
      <c r="Z258" s="1157"/>
      <c r="AA258" s="1157"/>
      <c r="AB258" s="1157"/>
      <c r="AC258" s="1158"/>
      <c r="AD258" s="1157"/>
      <c r="AE258" s="1157"/>
      <c r="AF258" s="1157"/>
      <c r="AG258" s="1157"/>
      <c r="AH258" s="1157"/>
      <c r="AI258" s="1157"/>
      <c r="AJ258" s="1157"/>
      <c r="AK258" s="1157"/>
      <c r="AL258" s="1157"/>
      <c r="AM258" s="1157"/>
      <c r="AN258" s="1157"/>
      <c r="AO258" s="1157"/>
      <c r="AP258" s="1157"/>
      <c r="AQ258" s="1157"/>
      <c r="AR258" s="1157"/>
      <c r="AS258" s="1157"/>
      <c r="AT258" s="1157"/>
      <c r="AU258" s="1157"/>
      <c r="AV258" s="1157"/>
      <c r="AW258" s="1157"/>
      <c r="AX258" s="1157"/>
      <c r="AY258" s="1157"/>
      <c r="AZ258" s="1157"/>
      <c r="BA258" s="1155"/>
    </row>
    <row r="259" spans="1:53" ht="15.75" hidden="1" customHeight="1" x14ac:dyDescent="0.2">
      <c r="A259" s="3217"/>
      <c r="B259" s="476" t="s">
        <v>1177</v>
      </c>
      <c r="C259" s="2731" t="s">
        <v>1178</v>
      </c>
      <c r="D259" s="3176"/>
      <c r="E259" s="858" t="s">
        <v>684</v>
      </c>
      <c r="F259" s="863" t="s">
        <v>683</v>
      </c>
      <c r="G259" s="863">
        <v>0</v>
      </c>
      <c r="H259" s="863">
        <v>1</v>
      </c>
      <c r="I259" s="864">
        <v>1</v>
      </c>
      <c r="J259" s="1159"/>
      <c r="K259" s="1157"/>
      <c r="L259" s="1157"/>
      <c r="M259" s="1157"/>
      <c r="N259" s="1157"/>
      <c r="O259" s="1157"/>
      <c r="P259" s="1157"/>
      <c r="Q259" s="1157"/>
      <c r="R259" s="1157"/>
      <c r="S259" s="1157"/>
      <c r="T259" s="1157"/>
      <c r="U259" s="1157"/>
      <c r="V259" s="1157"/>
      <c r="W259" s="1157"/>
      <c r="X259" s="1157"/>
      <c r="Y259" s="1157"/>
      <c r="Z259" s="1157"/>
      <c r="AA259" s="1157"/>
      <c r="AB259" s="1157"/>
      <c r="AC259" s="1158"/>
      <c r="AD259" s="1157"/>
      <c r="AE259" s="1157"/>
      <c r="AF259" s="1157"/>
      <c r="AG259" s="1157"/>
      <c r="AH259" s="1157"/>
      <c r="AI259" s="1157"/>
      <c r="AJ259" s="1157"/>
      <c r="AK259" s="1157"/>
      <c r="AL259" s="1157"/>
      <c r="AM259" s="1157"/>
      <c r="AN259" s="1157"/>
      <c r="AO259" s="1157"/>
      <c r="AP259" s="1157"/>
      <c r="AQ259" s="1157"/>
      <c r="AR259" s="1157"/>
      <c r="AS259" s="1157"/>
      <c r="AT259" s="1157"/>
      <c r="AU259" s="1157"/>
      <c r="AV259" s="1157"/>
      <c r="AW259" s="1157"/>
      <c r="AX259" s="1157"/>
      <c r="AY259" s="1157"/>
      <c r="AZ259" s="1157"/>
      <c r="BA259" s="1155"/>
    </row>
    <row r="260" spans="1:53" ht="15.75" hidden="1" customHeight="1" x14ac:dyDescent="0.2">
      <c r="A260" s="3217"/>
      <c r="B260" s="476" t="s">
        <v>1177</v>
      </c>
      <c r="C260" s="3176"/>
      <c r="D260" s="3176"/>
      <c r="E260" s="858" t="s">
        <v>682</v>
      </c>
      <c r="F260" s="863" t="s">
        <v>129</v>
      </c>
      <c r="G260" s="862">
        <v>0.2</v>
      </c>
      <c r="H260" s="862">
        <v>0.75</v>
      </c>
      <c r="I260" s="860">
        <v>0.05</v>
      </c>
      <c r="J260" s="1159"/>
      <c r="K260" s="1157"/>
      <c r="L260" s="1157"/>
      <c r="M260" s="1157"/>
      <c r="N260" s="1157"/>
      <c r="O260" s="1157"/>
      <c r="P260" s="1157"/>
      <c r="Q260" s="1157"/>
      <c r="R260" s="1157"/>
      <c r="S260" s="1157"/>
      <c r="T260" s="1157"/>
      <c r="U260" s="1157"/>
      <c r="V260" s="1157"/>
      <c r="W260" s="1157"/>
      <c r="X260" s="1157"/>
      <c r="Y260" s="1157"/>
      <c r="Z260" s="1157"/>
      <c r="AA260" s="1157"/>
      <c r="AB260" s="1157"/>
      <c r="AC260" s="1158"/>
      <c r="AD260" s="1157"/>
      <c r="AE260" s="1157"/>
      <c r="AF260" s="1157"/>
      <c r="AG260" s="1157"/>
      <c r="AH260" s="1157"/>
      <c r="AI260" s="1157"/>
      <c r="AJ260" s="1157"/>
      <c r="AK260" s="1157"/>
      <c r="AL260" s="1157"/>
      <c r="AM260" s="1157"/>
      <c r="AN260" s="1157"/>
      <c r="AO260" s="1157"/>
      <c r="AP260" s="1157"/>
      <c r="AQ260" s="1157"/>
      <c r="AR260" s="1157"/>
      <c r="AS260" s="1157"/>
      <c r="AT260" s="1157"/>
      <c r="AU260" s="1157"/>
      <c r="AV260" s="1157"/>
      <c r="AW260" s="1157"/>
      <c r="AX260" s="1157"/>
      <c r="AY260" s="1157"/>
      <c r="AZ260" s="1157"/>
      <c r="BA260" s="1155"/>
    </row>
    <row r="261" spans="1:53" ht="15.75" hidden="1" customHeight="1" x14ac:dyDescent="0.2">
      <c r="A261" s="3217"/>
      <c r="B261" s="476" t="s">
        <v>1177</v>
      </c>
      <c r="C261" s="3176"/>
      <c r="D261" s="3176"/>
      <c r="E261" s="858" t="s">
        <v>681</v>
      </c>
      <c r="F261" s="857" t="s">
        <v>680</v>
      </c>
      <c r="G261" s="857" t="s">
        <v>124</v>
      </c>
      <c r="H261" s="857">
        <v>8</v>
      </c>
      <c r="I261" s="855"/>
      <c r="J261" s="1159"/>
      <c r="K261" s="1157"/>
      <c r="L261" s="1157"/>
      <c r="M261" s="1157"/>
      <c r="N261" s="1157"/>
      <c r="O261" s="1157"/>
      <c r="P261" s="1157"/>
      <c r="Q261" s="1157"/>
      <c r="R261" s="1157"/>
      <c r="S261" s="1157"/>
      <c r="T261" s="1157"/>
      <c r="U261" s="1157"/>
      <c r="V261" s="1157"/>
      <c r="W261" s="1157"/>
      <c r="X261" s="1157"/>
      <c r="Y261" s="1157"/>
      <c r="Z261" s="1157"/>
      <c r="AA261" s="1157"/>
      <c r="AB261" s="1157"/>
      <c r="AC261" s="1158"/>
      <c r="AD261" s="1157"/>
      <c r="AE261" s="1157"/>
      <c r="AF261" s="1157"/>
      <c r="AG261" s="1157"/>
      <c r="AH261" s="1157"/>
      <c r="AI261" s="1157"/>
      <c r="AJ261" s="1157"/>
      <c r="AK261" s="1157"/>
      <c r="AL261" s="1157"/>
      <c r="AM261" s="1157"/>
      <c r="AN261" s="1157"/>
      <c r="AO261" s="1157"/>
      <c r="AP261" s="1157"/>
      <c r="AQ261" s="1157"/>
      <c r="AR261" s="1157"/>
      <c r="AS261" s="1157"/>
      <c r="AT261" s="1157"/>
      <c r="AU261" s="1157"/>
      <c r="AV261" s="1157"/>
      <c r="AW261" s="1157"/>
      <c r="AX261" s="1157"/>
      <c r="AY261" s="1157"/>
      <c r="AZ261" s="1157"/>
      <c r="BA261" s="1155"/>
    </row>
    <row r="262" spans="1:53" ht="15.75" hidden="1" customHeight="1" x14ac:dyDescent="0.2">
      <c r="A262" s="3217"/>
      <c r="B262" s="476" t="s">
        <v>1177</v>
      </c>
      <c r="C262" s="3176"/>
      <c r="D262" s="3176"/>
      <c r="E262" s="858" t="s">
        <v>679</v>
      </c>
      <c r="F262" s="857" t="s">
        <v>571</v>
      </c>
      <c r="G262" s="857" t="s">
        <v>124</v>
      </c>
      <c r="H262" s="857">
        <v>1000</v>
      </c>
      <c r="I262" s="855">
        <v>100</v>
      </c>
      <c r="J262" s="1159"/>
      <c r="K262" s="1157"/>
      <c r="L262" s="1157"/>
      <c r="M262" s="1157"/>
      <c r="N262" s="1157"/>
      <c r="O262" s="1157"/>
      <c r="P262" s="1157"/>
      <c r="Q262" s="1157"/>
      <c r="R262" s="1157"/>
      <c r="S262" s="1157"/>
      <c r="T262" s="1157"/>
      <c r="U262" s="1157"/>
      <c r="V262" s="1157"/>
      <c r="W262" s="1157"/>
      <c r="X262" s="1157"/>
      <c r="Y262" s="1157"/>
      <c r="Z262" s="1157"/>
      <c r="AA262" s="1157"/>
      <c r="AB262" s="1157"/>
      <c r="AC262" s="1158"/>
      <c r="AD262" s="1157"/>
      <c r="AE262" s="1157"/>
      <c r="AF262" s="1157"/>
      <c r="AG262" s="1157"/>
      <c r="AH262" s="1157"/>
      <c r="AI262" s="1157"/>
      <c r="AJ262" s="1157"/>
      <c r="AK262" s="1157"/>
      <c r="AL262" s="1157"/>
      <c r="AM262" s="1157"/>
      <c r="AN262" s="1157"/>
      <c r="AO262" s="1157"/>
      <c r="AP262" s="1157"/>
      <c r="AQ262" s="1157"/>
      <c r="AR262" s="1157"/>
      <c r="AS262" s="1157"/>
      <c r="AT262" s="1157"/>
      <c r="AU262" s="1157"/>
      <c r="AV262" s="1157"/>
      <c r="AW262" s="1157"/>
      <c r="AX262" s="1157"/>
      <c r="AY262" s="1157"/>
      <c r="AZ262" s="1157"/>
      <c r="BA262" s="1155"/>
    </row>
    <row r="263" spans="1:53" ht="15.75" hidden="1" customHeight="1" x14ac:dyDescent="0.2">
      <c r="A263" s="3217"/>
      <c r="B263" s="476" t="s">
        <v>1177</v>
      </c>
      <c r="C263" s="3177"/>
      <c r="D263" s="3177"/>
      <c r="E263" s="858" t="s">
        <v>678</v>
      </c>
      <c r="F263" s="857" t="s">
        <v>677</v>
      </c>
      <c r="G263" s="857" t="s">
        <v>124</v>
      </c>
      <c r="H263" s="861">
        <v>0.5</v>
      </c>
      <c r="I263" s="860">
        <v>0.05</v>
      </c>
      <c r="J263" s="1159"/>
      <c r="K263" s="1157"/>
      <c r="L263" s="1157"/>
      <c r="M263" s="1157"/>
      <c r="N263" s="1157"/>
      <c r="O263" s="1157"/>
      <c r="P263" s="1157"/>
      <c r="Q263" s="1157"/>
      <c r="R263" s="1157"/>
      <c r="S263" s="1157"/>
      <c r="T263" s="1157"/>
      <c r="U263" s="1157"/>
      <c r="V263" s="1157"/>
      <c r="W263" s="1157"/>
      <c r="X263" s="1157"/>
      <c r="Y263" s="1157"/>
      <c r="Z263" s="1157"/>
      <c r="AA263" s="1157"/>
      <c r="AB263" s="1157"/>
      <c r="AC263" s="1158"/>
      <c r="AD263" s="1157"/>
      <c r="AE263" s="1157"/>
      <c r="AF263" s="1157"/>
      <c r="AG263" s="1157"/>
      <c r="AH263" s="1157"/>
      <c r="AI263" s="1157"/>
      <c r="AJ263" s="1157"/>
      <c r="AK263" s="1157"/>
      <c r="AL263" s="1157"/>
      <c r="AM263" s="1157"/>
      <c r="AN263" s="1157"/>
      <c r="AO263" s="1157"/>
      <c r="AP263" s="1157"/>
      <c r="AQ263" s="1157"/>
      <c r="AR263" s="1157"/>
      <c r="AS263" s="1157"/>
      <c r="AT263" s="1157"/>
      <c r="AU263" s="1157"/>
      <c r="AV263" s="1157"/>
      <c r="AW263" s="1157"/>
      <c r="AX263" s="1157"/>
      <c r="AY263" s="1157"/>
      <c r="AZ263" s="1157"/>
      <c r="BA263" s="1155"/>
    </row>
    <row r="264" spans="1:53" ht="15.75" hidden="1" customHeight="1" thickBot="1" x14ac:dyDescent="0.25">
      <c r="A264" s="3217"/>
      <c r="B264" s="476" t="s">
        <v>1177</v>
      </c>
      <c r="C264" s="857" t="s">
        <v>1176</v>
      </c>
      <c r="D264" s="859" t="s">
        <v>1175</v>
      </c>
      <c r="E264" s="858" t="s">
        <v>676</v>
      </c>
      <c r="F264" s="857" t="s">
        <v>675</v>
      </c>
      <c r="G264" s="856" t="s">
        <v>124</v>
      </c>
      <c r="H264" s="856">
        <v>1000</v>
      </c>
      <c r="I264" s="855">
        <v>200</v>
      </c>
      <c r="J264" s="1159"/>
      <c r="K264" s="1157"/>
      <c r="L264" s="1157"/>
      <c r="M264" s="1157"/>
      <c r="N264" s="1157"/>
      <c r="O264" s="1157"/>
      <c r="P264" s="1157"/>
      <c r="Q264" s="1157"/>
      <c r="R264" s="1157"/>
      <c r="S264" s="1157"/>
      <c r="T264" s="1157"/>
      <c r="U264" s="1157"/>
      <c r="V264" s="1157"/>
      <c r="W264" s="1157"/>
      <c r="X264" s="1157"/>
      <c r="Y264" s="1157"/>
      <c r="Z264" s="1157"/>
      <c r="AA264" s="1157"/>
      <c r="AB264" s="1157"/>
      <c r="AC264" s="1158"/>
      <c r="AD264" s="1157"/>
      <c r="AE264" s="1157"/>
      <c r="AF264" s="1157"/>
      <c r="AG264" s="1157"/>
      <c r="AH264" s="1157"/>
      <c r="AI264" s="1157"/>
      <c r="AJ264" s="1157"/>
      <c r="AK264" s="1157"/>
      <c r="AL264" s="1157"/>
      <c r="AM264" s="1157"/>
      <c r="AN264" s="1157"/>
      <c r="AO264" s="1157"/>
      <c r="AP264" s="1157"/>
      <c r="AQ264" s="1157"/>
      <c r="AR264" s="1157"/>
      <c r="AS264" s="1157"/>
      <c r="AT264" s="1157"/>
      <c r="AU264" s="1157"/>
      <c r="AV264" s="1157"/>
      <c r="AW264" s="1157"/>
      <c r="AX264" s="1157"/>
      <c r="AY264" s="1157"/>
      <c r="AZ264" s="1157"/>
      <c r="BA264" s="1155"/>
    </row>
    <row r="265" spans="1:53" ht="15.75" hidden="1" customHeight="1" x14ac:dyDescent="0.2">
      <c r="A265" s="3217"/>
      <c r="B265" s="471" t="s">
        <v>1158</v>
      </c>
      <c r="C265" s="2755" t="s">
        <v>1174</v>
      </c>
      <c r="D265" s="2756" t="s">
        <v>1173</v>
      </c>
      <c r="E265" s="676" t="s">
        <v>674</v>
      </c>
      <c r="F265" s="675" t="s">
        <v>673</v>
      </c>
      <c r="G265" s="675" t="s">
        <v>124</v>
      </c>
      <c r="H265" s="694">
        <v>1</v>
      </c>
      <c r="I265" s="854">
        <v>0.25</v>
      </c>
      <c r="J265" s="1164"/>
      <c r="K265" s="1157"/>
      <c r="L265" s="1157"/>
      <c r="M265" s="1157"/>
      <c r="N265" s="1157"/>
      <c r="O265" s="1157"/>
      <c r="P265" s="1157"/>
      <c r="Q265" s="1157"/>
      <c r="R265" s="1157"/>
      <c r="S265" s="1157"/>
      <c r="T265" s="1157"/>
      <c r="U265" s="1157"/>
      <c r="V265" s="1157"/>
      <c r="W265" s="1157"/>
      <c r="X265" s="1157"/>
      <c r="Y265" s="1157"/>
      <c r="Z265" s="1157"/>
      <c r="AA265" s="1157"/>
      <c r="AB265" s="1157"/>
      <c r="AC265" s="1158"/>
      <c r="AD265" s="1157"/>
      <c r="AE265" s="1157"/>
      <c r="AF265" s="1157"/>
      <c r="AG265" s="1157"/>
      <c r="AH265" s="1157"/>
      <c r="AI265" s="1157"/>
      <c r="AJ265" s="1157"/>
      <c r="AK265" s="1157"/>
      <c r="AL265" s="1157"/>
      <c r="AM265" s="1157"/>
      <c r="AN265" s="1157"/>
      <c r="AO265" s="1157"/>
      <c r="AP265" s="1157"/>
      <c r="AQ265" s="1157"/>
      <c r="AR265" s="1157"/>
      <c r="AS265" s="1157"/>
      <c r="AT265" s="1157"/>
      <c r="AU265" s="1157"/>
      <c r="AV265" s="1157"/>
      <c r="AW265" s="1157"/>
      <c r="AX265" s="1157"/>
      <c r="AY265" s="1157"/>
      <c r="AZ265" s="1157"/>
      <c r="BA265" s="1155"/>
    </row>
    <row r="266" spans="1:53" ht="15.75" hidden="1" customHeight="1" x14ac:dyDescent="0.2">
      <c r="A266" s="3217"/>
      <c r="B266" s="471" t="s">
        <v>1158</v>
      </c>
      <c r="C266" s="3217"/>
      <c r="D266" s="3176"/>
      <c r="E266" s="676" t="s">
        <v>672</v>
      </c>
      <c r="F266" s="675" t="s">
        <v>671</v>
      </c>
      <c r="G266" s="675">
        <v>40</v>
      </c>
      <c r="H266" s="853">
        <v>35</v>
      </c>
      <c r="I266" s="852">
        <v>5</v>
      </c>
      <c r="J266" s="1164"/>
      <c r="K266" s="1157"/>
      <c r="L266" s="1157"/>
      <c r="M266" s="1157"/>
      <c r="N266" s="1157"/>
      <c r="O266" s="1157"/>
      <c r="P266" s="1157"/>
      <c r="Q266" s="1157"/>
      <c r="R266" s="1157"/>
      <c r="S266" s="1157"/>
      <c r="T266" s="1157"/>
      <c r="U266" s="1157"/>
      <c r="V266" s="1157"/>
      <c r="W266" s="1157"/>
      <c r="X266" s="1157"/>
      <c r="Y266" s="1157"/>
      <c r="Z266" s="1157"/>
      <c r="AA266" s="1157"/>
      <c r="AB266" s="1157"/>
      <c r="AC266" s="1158"/>
      <c r="AD266" s="1157"/>
      <c r="AE266" s="1157"/>
      <c r="AF266" s="1157"/>
      <c r="AG266" s="1157"/>
      <c r="AH266" s="1157"/>
      <c r="AI266" s="1157"/>
      <c r="AJ266" s="1157"/>
      <c r="AK266" s="1157"/>
      <c r="AL266" s="1157"/>
      <c r="AM266" s="1157"/>
      <c r="AN266" s="1157"/>
      <c r="AO266" s="1157"/>
      <c r="AP266" s="1157"/>
      <c r="AQ266" s="1157"/>
      <c r="AR266" s="1157"/>
      <c r="AS266" s="1157"/>
      <c r="AT266" s="1157"/>
      <c r="AU266" s="1157"/>
      <c r="AV266" s="1157"/>
      <c r="AW266" s="1157"/>
      <c r="AX266" s="1157"/>
      <c r="AY266" s="1157"/>
      <c r="AZ266" s="1157"/>
      <c r="BA266" s="1155"/>
    </row>
    <row r="267" spans="1:53" ht="15.75" hidden="1" customHeight="1" x14ac:dyDescent="0.2">
      <c r="A267" s="3217"/>
      <c r="B267" s="471" t="s">
        <v>1158</v>
      </c>
      <c r="C267" s="3250"/>
      <c r="D267" s="3177"/>
      <c r="E267" s="676" t="s">
        <v>670</v>
      </c>
      <c r="F267" s="675" t="s">
        <v>669</v>
      </c>
      <c r="G267" s="683">
        <v>0</v>
      </c>
      <c r="H267" s="687">
        <v>1</v>
      </c>
      <c r="I267" s="851">
        <v>0.25</v>
      </c>
      <c r="J267" s="1164"/>
      <c r="K267" s="1157"/>
      <c r="L267" s="1157"/>
      <c r="M267" s="1157"/>
      <c r="N267" s="1157"/>
      <c r="O267" s="1157"/>
      <c r="P267" s="1157"/>
      <c r="Q267" s="1157"/>
      <c r="R267" s="1157"/>
      <c r="S267" s="1157"/>
      <c r="T267" s="1157"/>
      <c r="U267" s="1157"/>
      <c r="V267" s="1157"/>
      <c r="W267" s="1157"/>
      <c r="X267" s="1157"/>
      <c r="Y267" s="1157"/>
      <c r="Z267" s="1157"/>
      <c r="AA267" s="1157"/>
      <c r="AB267" s="1157"/>
      <c r="AC267" s="1158"/>
      <c r="AD267" s="1157"/>
      <c r="AE267" s="1157"/>
      <c r="AF267" s="1157"/>
      <c r="AG267" s="1157"/>
      <c r="AH267" s="1157"/>
      <c r="AI267" s="1157"/>
      <c r="AJ267" s="1157"/>
      <c r="AK267" s="1157"/>
      <c r="AL267" s="1157"/>
      <c r="AM267" s="1157"/>
      <c r="AN267" s="1157"/>
      <c r="AO267" s="1157"/>
      <c r="AP267" s="1157"/>
      <c r="AQ267" s="1157"/>
      <c r="AR267" s="1157"/>
      <c r="AS267" s="1157"/>
      <c r="AT267" s="1157"/>
      <c r="AU267" s="1157"/>
      <c r="AV267" s="1157"/>
      <c r="AW267" s="1157"/>
      <c r="AX267" s="1157"/>
      <c r="AY267" s="1157"/>
      <c r="AZ267" s="1157"/>
      <c r="BA267" s="1155"/>
    </row>
    <row r="268" spans="1:53" ht="15.75" hidden="1" customHeight="1" x14ac:dyDescent="0.2">
      <c r="A268" s="3217"/>
      <c r="B268" s="471" t="s">
        <v>1158</v>
      </c>
      <c r="C268" s="2757" t="s">
        <v>1172</v>
      </c>
      <c r="D268" s="2743" t="s">
        <v>1171</v>
      </c>
      <c r="E268" s="676" t="s">
        <v>668</v>
      </c>
      <c r="F268" s="675" t="s">
        <v>667</v>
      </c>
      <c r="G268" s="675" t="s">
        <v>124</v>
      </c>
      <c r="H268" s="694">
        <v>14</v>
      </c>
      <c r="I268" s="852">
        <v>2</v>
      </c>
      <c r="J268" s="1164"/>
      <c r="K268" s="1157"/>
      <c r="L268" s="1157"/>
      <c r="M268" s="1157"/>
      <c r="N268" s="1157"/>
      <c r="O268" s="1157"/>
      <c r="P268" s="1157"/>
      <c r="Q268" s="1157"/>
      <c r="R268" s="1157"/>
      <c r="S268" s="1157"/>
      <c r="T268" s="1157"/>
      <c r="U268" s="1157"/>
      <c r="V268" s="1157"/>
      <c r="W268" s="1157"/>
      <c r="X268" s="1157"/>
      <c r="Y268" s="1157"/>
      <c r="Z268" s="1157"/>
      <c r="AA268" s="1157"/>
      <c r="AB268" s="1157"/>
      <c r="AC268" s="1158"/>
      <c r="AD268" s="1157"/>
      <c r="AE268" s="1157"/>
      <c r="AF268" s="1157"/>
      <c r="AG268" s="1157"/>
      <c r="AH268" s="1157"/>
      <c r="AI268" s="1157"/>
      <c r="AJ268" s="1157"/>
      <c r="AK268" s="1157"/>
      <c r="AL268" s="1157"/>
      <c r="AM268" s="1157"/>
      <c r="AN268" s="1157"/>
      <c r="AO268" s="1157"/>
      <c r="AP268" s="1157"/>
      <c r="AQ268" s="1157"/>
      <c r="AR268" s="1157"/>
      <c r="AS268" s="1157"/>
      <c r="AT268" s="1157"/>
      <c r="AU268" s="1157"/>
      <c r="AV268" s="1157"/>
      <c r="AW268" s="1157"/>
      <c r="AX268" s="1157"/>
      <c r="AY268" s="1157"/>
      <c r="AZ268" s="1157"/>
      <c r="BA268" s="1155"/>
    </row>
    <row r="269" spans="1:53" ht="15.75" hidden="1" customHeight="1" x14ac:dyDescent="0.2">
      <c r="A269" s="3217"/>
      <c r="B269" s="471" t="s">
        <v>1158</v>
      </c>
      <c r="C269" s="3217"/>
      <c r="D269" s="3176"/>
      <c r="E269" s="676" t="s">
        <v>666</v>
      </c>
      <c r="F269" s="675" t="s">
        <v>129</v>
      </c>
      <c r="G269" s="683">
        <v>0.1</v>
      </c>
      <c r="H269" s="687">
        <v>1</v>
      </c>
      <c r="I269" s="851">
        <v>0.2</v>
      </c>
      <c r="J269" s="1164"/>
      <c r="K269" s="1157"/>
      <c r="L269" s="1157"/>
      <c r="M269" s="1157"/>
      <c r="N269" s="1157"/>
      <c r="O269" s="1157"/>
      <c r="P269" s="1157"/>
      <c r="Q269" s="1157"/>
      <c r="R269" s="1157"/>
      <c r="S269" s="1157"/>
      <c r="T269" s="1157"/>
      <c r="U269" s="1157"/>
      <c r="V269" s="1157"/>
      <c r="W269" s="1157"/>
      <c r="X269" s="1157"/>
      <c r="Y269" s="1157"/>
      <c r="Z269" s="1157"/>
      <c r="AA269" s="1157"/>
      <c r="AB269" s="1157"/>
      <c r="AC269" s="1158"/>
      <c r="AD269" s="1157"/>
      <c r="AE269" s="1157"/>
      <c r="AF269" s="1157"/>
      <c r="AG269" s="1157"/>
      <c r="AH269" s="1157"/>
      <c r="AI269" s="1157"/>
      <c r="AJ269" s="1157"/>
      <c r="AK269" s="1157"/>
      <c r="AL269" s="1157"/>
      <c r="AM269" s="1157"/>
      <c r="AN269" s="1157"/>
      <c r="AO269" s="1157"/>
      <c r="AP269" s="1157"/>
      <c r="AQ269" s="1157"/>
      <c r="AR269" s="1157"/>
      <c r="AS269" s="1157"/>
      <c r="AT269" s="1157"/>
      <c r="AU269" s="1157"/>
      <c r="AV269" s="1157"/>
      <c r="AW269" s="1157"/>
      <c r="AX269" s="1157"/>
      <c r="AY269" s="1157"/>
      <c r="AZ269" s="1157"/>
      <c r="BA269" s="1155"/>
    </row>
    <row r="270" spans="1:53" ht="15.75" hidden="1" customHeight="1" x14ac:dyDescent="0.2">
      <c r="A270" s="3217"/>
      <c r="B270" s="471" t="s">
        <v>1158</v>
      </c>
      <c r="C270" s="3217"/>
      <c r="D270" s="3176"/>
      <c r="E270" s="693" t="s">
        <v>665</v>
      </c>
      <c r="F270" s="675" t="s">
        <v>470</v>
      </c>
      <c r="G270" s="675" t="s">
        <v>124</v>
      </c>
      <c r="H270" s="694">
        <v>100</v>
      </c>
      <c r="I270" s="851">
        <v>0</v>
      </c>
      <c r="J270" s="1164"/>
      <c r="K270" s="1157"/>
      <c r="L270" s="1157"/>
      <c r="M270" s="1157"/>
      <c r="N270" s="1157"/>
      <c r="O270" s="1157"/>
      <c r="P270" s="1157"/>
      <c r="Q270" s="1157"/>
      <c r="R270" s="1157"/>
      <c r="S270" s="1157"/>
      <c r="T270" s="1157"/>
      <c r="U270" s="1157"/>
      <c r="V270" s="1157"/>
      <c r="W270" s="1157"/>
      <c r="X270" s="1157"/>
      <c r="Y270" s="1157"/>
      <c r="Z270" s="1157"/>
      <c r="AA270" s="1157"/>
      <c r="AB270" s="1157"/>
      <c r="AC270" s="1158"/>
      <c r="AD270" s="1157"/>
      <c r="AE270" s="1157"/>
      <c r="AF270" s="1157"/>
      <c r="AG270" s="1157"/>
      <c r="AH270" s="1157"/>
      <c r="AI270" s="1157"/>
      <c r="AJ270" s="1157"/>
      <c r="AK270" s="1157"/>
      <c r="AL270" s="1157"/>
      <c r="AM270" s="1157"/>
      <c r="AN270" s="1157"/>
      <c r="AO270" s="1157"/>
      <c r="AP270" s="1157"/>
      <c r="AQ270" s="1157"/>
      <c r="AR270" s="1157"/>
      <c r="AS270" s="1157"/>
      <c r="AT270" s="1157"/>
      <c r="AU270" s="1157"/>
      <c r="AV270" s="1157"/>
      <c r="AW270" s="1157"/>
      <c r="AX270" s="1157"/>
      <c r="AY270" s="1157"/>
      <c r="AZ270" s="1157"/>
      <c r="BA270" s="1155"/>
    </row>
    <row r="271" spans="1:53" ht="15.75" hidden="1" customHeight="1" x14ac:dyDescent="0.2">
      <c r="A271" s="3217"/>
      <c r="B271" s="471" t="s">
        <v>1158</v>
      </c>
      <c r="C271" s="3217"/>
      <c r="D271" s="3176"/>
      <c r="E271" s="676" t="s">
        <v>664</v>
      </c>
      <c r="F271" s="675" t="s">
        <v>663</v>
      </c>
      <c r="G271" s="675">
        <v>357</v>
      </c>
      <c r="H271" s="694">
        <v>357</v>
      </c>
      <c r="I271" s="852">
        <v>57</v>
      </c>
      <c r="J271" s="1164"/>
      <c r="K271" s="1157"/>
      <c r="L271" s="1157"/>
      <c r="M271" s="1157"/>
      <c r="N271" s="1157"/>
      <c r="O271" s="1157"/>
      <c r="P271" s="1157"/>
      <c r="Q271" s="1157"/>
      <c r="R271" s="1157"/>
      <c r="S271" s="1157"/>
      <c r="T271" s="1157"/>
      <c r="U271" s="1157"/>
      <c r="V271" s="1157"/>
      <c r="W271" s="1157"/>
      <c r="X271" s="1157"/>
      <c r="Y271" s="1157"/>
      <c r="Z271" s="1157"/>
      <c r="AA271" s="1157"/>
      <c r="AB271" s="1157"/>
      <c r="AC271" s="1158"/>
      <c r="AD271" s="1157"/>
      <c r="AE271" s="1157"/>
      <c r="AF271" s="1157"/>
      <c r="AG271" s="1157"/>
      <c r="AH271" s="1157"/>
      <c r="AI271" s="1157"/>
      <c r="AJ271" s="1157"/>
      <c r="AK271" s="1157"/>
      <c r="AL271" s="1157"/>
      <c r="AM271" s="1157"/>
      <c r="AN271" s="1157"/>
      <c r="AO271" s="1157"/>
      <c r="AP271" s="1157"/>
      <c r="AQ271" s="1157"/>
      <c r="AR271" s="1157"/>
      <c r="AS271" s="1157"/>
      <c r="AT271" s="1157"/>
      <c r="AU271" s="1157"/>
      <c r="AV271" s="1157"/>
      <c r="AW271" s="1157"/>
      <c r="AX271" s="1157"/>
      <c r="AY271" s="1157"/>
      <c r="AZ271" s="1157"/>
      <c r="BA271" s="1155"/>
    </row>
    <row r="272" spans="1:53" ht="15.75" hidden="1" customHeight="1" x14ac:dyDescent="0.2">
      <c r="A272" s="3217"/>
      <c r="B272" s="471" t="s">
        <v>1158</v>
      </c>
      <c r="C272" s="3250"/>
      <c r="D272" s="3177"/>
      <c r="E272" s="676" t="s">
        <v>662</v>
      </c>
      <c r="F272" s="675" t="s">
        <v>129</v>
      </c>
      <c r="G272" s="683">
        <v>1</v>
      </c>
      <c r="H272" s="687">
        <v>1</v>
      </c>
      <c r="I272" s="851">
        <v>0.2</v>
      </c>
      <c r="J272" s="1164"/>
      <c r="K272" s="1157"/>
      <c r="L272" s="1157"/>
      <c r="M272" s="1157"/>
      <c r="N272" s="1157"/>
      <c r="O272" s="1157"/>
      <c r="P272" s="1157"/>
      <c r="Q272" s="1157"/>
      <c r="R272" s="1157"/>
      <c r="S272" s="1157"/>
      <c r="T272" s="1157"/>
      <c r="U272" s="1157"/>
      <c r="V272" s="1157"/>
      <c r="W272" s="1157"/>
      <c r="X272" s="1157"/>
      <c r="Y272" s="1157"/>
      <c r="Z272" s="1157"/>
      <c r="AA272" s="1157"/>
      <c r="AB272" s="1157"/>
      <c r="AC272" s="1158"/>
      <c r="AD272" s="1157"/>
      <c r="AE272" s="1157"/>
      <c r="AF272" s="1157"/>
      <c r="AG272" s="1157"/>
      <c r="AH272" s="1157"/>
      <c r="AI272" s="1157"/>
      <c r="AJ272" s="1157"/>
      <c r="AK272" s="1157"/>
      <c r="AL272" s="1157"/>
      <c r="AM272" s="1157"/>
      <c r="AN272" s="1157"/>
      <c r="AO272" s="1157"/>
      <c r="AP272" s="1157"/>
      <c r="AQ272" s="1157"/>
      <c r="AR272" s="1157"/>
      <c r="AS272" s="1157"/>
      <c r="AT272" s="1157"/>
      <c r="AU272" s="1157"/>
      <c r="AV272" s="1157"/>
      <c r="AW272" s="1157"/>
      <c r="AX272" s="1157"/>
      <c r="AY272" s="1157"/>
      <c r="AZ272" s="1157"/>
      <c r="BA272" s="1155"/>
    </row>
    <row r="273" spans="1:53" ht="15.75" hidden="1" customHeight="1" x14ac:dyDescent="0.2">
      <c r="A273" s="3217"/>
      <c r="B273" s="471" t="s">
        <v>1158</v>
      </c>
      <c r="C273" s="2760" t="s">
        <v>1170</v>
      </c>
      <c r="D273" s="2743" t="s">
        <v>1169</v>
      </c>
      <c r="E273" s="676" t="s">
        <v>661</v>
      </c>
      <c r="F273" s="675" t="s">
        <v>129</v>
      </c>
      <c r="G273" s="683">
        <v>0.8</v>
      </c>
      <c r="H273" s="687">
        <v>1</v>
      </c>
      <c r="I273" s="851">
        <v>0.2</v>
      </c>
      <c r="J273" s="1164"/>
      <c r="K273" s="1157"/>
      <c r="L273" s="1157"/>
      <c r="M273" s="1157"/>
      <c r="N273" s="1157"/>
      <c r="O273" s="1157"/>
      <c r="P273" s="1157"/>
      <c r="Q273" s="1157"/>
      <c r="R273" s="1157"/>
      <c r="S273" s="1157"/>
      <c r="T273" s="1157"/>
      <c r="U273" s="1157"/>
      <c r="V273" s="1157"/>
      <c r="W273" s="1157"/>
      <c r="X273" s="1157"/>
      <c r="Y273" s="1157"/>
      <c r="Z273" s="1157"/>
      <c r="AA273" s="1157"/>
      <c r="AB273" s="1157"/>
      <c r="AC273" s="1158"/>
      <c r="AD273" s="1157"/>
      <c r="AE273" s="1157"/>
      <c r="AF273" s="1157"/>
      <c r="AG273" s="1157"/>
      <c r="AH273" s="1157"/>
      <c r="AI273" s="1157"/>
      <c r="AJ273" s="1157"/>
      <c r="AK273" s="1157"/>
      <c r="AL273" s="1157"/>
      <c r="AM273" s="1157"/>
      <c r="AN273" s="1157"/>
      <c r="AO273" s="1157"/>
      <c r="AP273" s="1157"/>
      <c r="AQ273" s="1157"/>
      <c r="AR273" s="1157"/>
      <c r="AS273" s="1157"/>
      <c r="AT273" s="1157"/>
      <c r="AU273" s="1157"/>
      <c r="AV273" s="1157"/>
      <c r="AW273" s="1157"/>
      <c r="AX273" s="1157"/>
      <c r="AY273" s="1157"/>
      <c r="AZ273" s="1157"/>
      <c r="BA273" s="1155"/>
    </row>
    <row r="274" spans="1:53" ht="15.75" hidden="1" customHeight="1" x14ac:dyDescent="0.2">
      <c r="A274" s="3217"/>
      <c r="B274" s="471" t="s">
        <v>1158</v>
      </c>
      <c r="C274" s="3217"/>
      <c r="D274" s="3176"/>
      <c r="E274" s="676" t="s">
        <v>660</v>
      </c>
      <c r="F274" s="675" t="s">
        <v>659</v>
      </c>
      <c r="G274" s="683">
        <v>0.5</v>
      </c>
      <c r="H274" s="687">
        <v>1</v>
      </c>
      <c r="I274" s="851">
        <v>0</v>
      </c>
      <c r="J274" s="1164"/>
      <c r="K274" s="1157"/>
      <c r="L274" s="1157"/>
      <c r="M274" s="1157"/>
      <c r="N274" s="1157"/>
      <c r="O274" s="1157"/>
      <c r="P274" s="1157"/>
      <c r="Q274" s="1157"/>
      <c r="R274" s="1157"/>
      <c r="S274" s="1157"/>
      <c r="T274" s="1157"/>
      <c r="U274" s="1157"/>
      <c r="V274" s="1157"/>
      <c r="W274" s="1157"/>
      <c r="X274" s="1157"/>
      <c r="Y274" s="1157"/>
      <c r="Z274" s="1157"/>
      <c r="AA274" s="1157"/>
      <c r="AB274" s="1157"/>
      <c r="AC274" s="1158"/>
      <c r="AD274" s="1157"/>
      <c r="AE274" s="1157"/>
      <c r="AF274" s="1157"/>
      <c r="AG274" s="1157"/>
      <c r="AH274" s="1157"/>
      <c r="AI274" s="1157"/>
      <c r="AJ274" s="1157"/>
      <c r="AK274" s="1157"/>
      <c r="AL274" s="1157"/>
      <c r="AM274" s="1157"/>
      <c r="AN274" s="1157"/>
      <c r="AO274" s="1157"/>
      <c r="AP274" s="1157"/>
      <c r="AQ274" s="1157"/>
      <c r="AR274" s="1157"/>
      <c r="AS274" s="1157"/>
      <c r="AT274" s="1157"/>
      <c r="AU274" s="1157"/>
      <c r="AV274" s="1157"/>
      <c r="AW274" s="1157"/>
      <c r="AX274" s="1157"/>
      <c r="AY274" s="1157"/>
      <c r="AZ274" s="1157"/>
      <c r="BA274" s="1155"/>
    </row>
    <row r="275" spans="1:53" ht="15.75" hidden="1" customHeight="1" x14ac:dyDescent="0.2">
      <c r="A275" s="3217"/>
      <c r="B275" s="471" t="s">
        <v>1158</v>
      </c>
      <c r="C275" s="3217"/>
      <c r="D275" s="3176"/>
      <c r="E275" s="676" t="s">
        <v>658</v>
      </c>
      <c r="F275" s="675" t="s">
        <v>129</v>
      </c>
      <c r="G275" s="683">
        <v>0.85</v>
      </c>
      <c r="H275" s="687">
        <v>1</v>
      </c>
      <c r="I275" s="851">
        <v>0.1</v>
      </c>
      <c r="J275" s="1164"/>
      <c r="K275" s="1157"/>
      <c r="L275" s="1157"/>
      <c r="M275" s="1157"/>
      <c r="N275" s="1157"/>
      <c r="O275" s="1157"/>
      <c r="P275" s="1157"/>
      <c r="Q275" s="1157"/>
      <c r="R275" s="1157"/>
      <c r="S275" s="1157"/>
      <c r="T275" s="1157"/>
      <c r="U275" s="1157"/>
      <c r="V275" s="1157"/>
      <c r="W275" s="1157"/>
      <c r="X275" s="1157"/>
      <c r="Y275" s="1157"/>
      <c r="Z275" s="1157"/>
      <c r="AA275" s="1157"/>
      <c r="AB275" s="1157"/>
      <c r="AC275" s="1158"/>
      <c r="AD275" s="1157"/>
      <c r="AE275" s="1157"/>
      <c r="AF275" s="1157"/>
      <c r="AG275" s="1157"/>
      <c r="AH275" s="1157"/>
      <c r="AI275" s="1157"/>
      <c r="AJ275" s="1157"/>
      <c r="AK275" s="1157"/>
      <c r="AL275" s="1157"/>
      <c r="AM275" s="1157"/>
      <c r="AN275" s="1157"/>
      <c r="AO275" s="1157"/>
      <c r="AP275" s="1157"/>
      <c r="AQ275" s="1157"/>
      <c r="AR275" s="1157"/>
      <c r="AS275" s="1157"/>
      <c r="AT275" s="1157"/>
      <c r="AU275" s="1157"/>
      <c r="AV275" s="1157"/>
      <c r="AW275" s="1157"/>
      <c r="AX275" s="1157"/>
      <c r="AY275" s="1157"/>
      <c r="AZ275" s="1157"/>
      <c r="BA275" s="1155"/>
    </row>
    <row r="276" spans="1:53" ht="15.75" hidden="1" customHeight="1" x14ac:dyDescent="0.2">
      <c r="A276" s="3217"/>
      <c r="B276" s="471" t="s">
        <v>1158</v>
      </c>
      <c r="C276" s="3217"/>
      <c r="D276" s="3176"/>
      <c r="E276" s="676" t="s">
        <v>657</v>
      </c>
      <c r="F276" s="675" t="s">
        <v>656</v>
      </c>
      <c r="G276" s="683">
        <v>0.8</v>
      </c>
      <c r="H276" s="687">
        <v>1</v>
      </c>
      <c r="I276" s="851">
        <v>0.1</v>
      </c>
      <c r="J276" s="1164"/>
      <c r="K276" s="1157"/>
      <c r="L276" s="1157"/>
      <c r="M276" s="1157"/>
      <c r="N276" s="1157"/>
      <c r="O276" s="1157"/>
      <c r="P276" s="1157"/>
      <c r="Q276" s="1157"/>
      <c r="R276" s="1157"/>
      <c r="S276" s="1157"/>
      <c r="T276" s="1157"/>
      <c r="U276" s="1157"/>
      <c r="V276" s="1157"/>
      <c r="W276" s="1157"/>
      <c r="X276" s="1157"/>
      <c r="Y276" s="1157"/>
      <c r="Z276" s="1157"/>
      <c r="AA276" s="1157"/>
      <c r="AB276" s="1157"/>
      <c r="AC276" s="1158"/>
      <c r="AD276" s="1157"/>
      <c r="AE276" s="1157"/>
      <c r="AF276" s="1157"/>
      <c r="AG276" s="1157"/>
      <c r="AH276" s="1157"/>
      <c r="AI276" s="1157"/>
      <c r="AJ276" s="1157"/>
      <c r="AK276" s="1157"/>
      <c r="AL276" s="1157"/>
      <c r="AM276" s="1157"/>
      <c r="AN276" s="1157"/>
      <c r="AO276" s="1157"/>
      <c r="AP276" s="1157"/>
      <c r="AQ276" s="1157"/>
      <c r="AR276" s="1157"/>
      <c r="AS276" s="1157"/>
      <c r="AT276" s="1157"/>
      <c r="AU276" s="1157"/>
      <c r="AV276" s="1157"/>
      <c r="AW276" s="1157"/>
      <c r="AX276" s="1157"/>
      <c r="AY276" s="1157"/>
      <c r="AZ276" s="1157"/>
      <c r="BA276" s="1155"/>
    </row>
    <row r="277" spans="1:53" ht="15.75" hidden="1" customHeight="1" x14ac:dyDescent="0.2">
      <c r="A277" s="3217"/>
      <c r="B277" s="471" t="s">
        <v>1158</v>
      </c>
      <c r="C277" s="2693" t="s">
        <v>1168</v>
      </c>
      <c r="D277" s="2738" t="s">
        <v>1167</v>
      </c>
      <c r="E277" s="829" t="s">
        <v>655</v>
      </c>
      <c r="F277" s="838" t="s">
        <v>129</v>
      </c>
      <c r="G277" s="837">
        <v>0</v>
      </c>
      <c r="H277" s="837">
        <v>1</v>
      </c>
      <c r="I277" s="836">
        <v>0.25</v>
      </c>
      <c r="J277" s="1164"/>
      <c r="K277" s="1157"/>
      <c r="L277" s="1157"/>
      <c r="M277" s="1157"/>
      <c r="N277" s="1157"/>
      <c r="O277" s="1157"/>
      <c r="P277" s="1157"/>
      <c r="Q277" s="1157"/>
      <c r="R277" s="1157"/>
      <c r="S277" s="1157"/>
      <c r="T277" s="1157"/>
      <c r="U277" s="1157"/>
      <c r="V277" s="1157"/>
      <c r="W277" s="1157"/>
      <c r="X277" s="1157"/>
      <c r="Y277" s="1157"/>
      <c r="Z277" s="1157"/>
      <c r="AA277" s="1157"/>
      <c r="AB277" s="1157"/>
      <c r="AC277" s="1158"/>
      <c r="AD277" s="1157"/>
      <c r="AE277" s="1157"/>
      <c r="AF277" s="1157"/>
      <c r="AG277" s="1157"/>
      <c r="AH277" s="1157"/>
      <c r="AI277" s="1157"/>
      <c r="AJ277" s="1157"/>
      <c r="AK277" s="1157"/>
      <c r="AL277" s="1157"/>
      <c r="AM277" s="1157"/>
      <c r="AN277" s="1157"/>
      <c r="AO277" s="1157"/>
      <c r="AP277" s="1157"/>
      <c r="AQ277" s="1157"/>
      <c r="AR277" s="1157"/>
      <c r="AS277" s="1157"/>
      <c r="AT277" s="1157"/>
      <c r="AU277" s="1157"/>
      <c r="AV277" s="1157"/>
      <c r="AW277" s="1157"/>
      <c r="AX277" s="1157"/>
      <c r="AY277" s="1157"/>
      <c r="AZ277" s="1157"/>
      <c r="BA277" s="1155"/>
    </row>
    <row r="278" spans="1:53" ht="15.75" hidden="1" customHeight="1" x14ac:dyDescent="0.2">
      <c r="A278" s="3217"/>
      <c r="B278" s="471" t="s">
        <v>1158</v>
      </c>
      <c r="C278" s="3217"/>
      <c r="D278" s="3176"/>
      <c r="E278" s="2740" t="s">
        <v>654</v>
      </c>
      <c r="F278" s="838" t="s">
        <v>653</v>
      </c>
      <c r="G278" s="837">
        <v>0</v>
      </c>
      <c r="H278" s="837">
        <v>1</v>
      </c>
      <c r="I278" s="836">
        <v>0.2</v>
      </c>
      <c r="J278" s="1164"/>
      <c r="K278" s="1157"/>
      <c r="L278" s="1157"/>
      <c r="M278" s="1157"/>
      <c r="N278" s="1157"/>
      <c r="O278" s="1157"/>
      <c r="P278" s="1157"/>
      <c r="Q278" s="1157"/>
      <c r="R278" s="1157"/>
      <c r="S278" s="1157"/>
      <c r="T278" s="1157"/>
      <c r="U278" s="1157"/>
      <c r="V278" s="1157"/>
      <c r="W278" s="1157"/>
      <c r="X278" s="1157"/>
      <c r="Y278" s="1157"/>
      <c r="Z278" s="1157"/>
      <c r="AA278" s="1157"/>
      <c r="AB278" s="1157"/>
      <c r="AC278" s="1158"/>
      <c r="AD278" s="1157"/>
      <c r="AE278" s="1157"/>
      <c r="AF278" s="1157"/>
      <c r="AG278" s="1157"/>
      <c r="AH278" s="1157"/>
      <c r="AI278" s="1157"/>
      <c r="AJ278" s="1157"/>
      <c r="AK278" s="1157"/>
      <c r="AL278" s="1157"/>
      <c r="AM278" s="1157"/>
      <c r="AN278" s="1157"/>
      <c r="AO278" s="1157"/>
      <c r="AP278" s="1157"/>
      <c r="AQ278" s="1157"/>
      <c r="AR278" s="1157"/>
      <c r="AS278" s="1157"/>
      <c r="AT278" s="1157"/>
      <c r="AU278" s="1157"/>
      <c r="AV278" s="1157"/>
      <c r="AW278" s="1157"/>
      <c r="AX278" s="1157"/>
      <c r="AY278" s="1157"/>
      <c r="AZ278" s="1157"/>
      <c r="BA278" s="1155"/>
    </row>
    <row r="279" spans="1:53" ht="15.75" hidden="1" customHeight="1" x14ac:dyDescent="0.2">
      <c r="A279" s="3217"/>
      <c r="B279" s="471" t="s">
        <v>1158</v>
      </c>
      <c r="C279" s="3217"/>
      <c r="D279" s="3176"/>
      <c r="E279" s="3177"/>
      <c r="F279" s="838" t="s">
        <v>129</v>
      </c>
      <c r="G279" s="837">
        <v>0</v>
      </c>
      <c r="H279" s="837">
        <v>0.25</v>
      </c>
      <c r="I279" s="753">
        <v>0</v>
      </c>
      <c r="J279" s="1164"/>
      <c r="K279" s="1157"/>
      <c r="L279" s="1157"/>
      <c r="M279" s="1157"/>
      <c r="N279" s="1157"/>
      <c r="O279" s="1157"/>
      <c r="P279" s="1157"/>
      <c r="Q279" s="1157"/>
      <c r="R279" s="1157"/>
      <c r="S279" s="1157"/>
      <c r="T279" s="1157"/>
      <c r="U279" s="1157"/>
      <c r="V279" s="1157"/>
      <c r="W279" s="1157"/>
      <c r="X279" s="1157"/>
      <c r="Y279" s="1157"/>
      <c r="Z279" s="1157"/>
      <c r="AA279" s="1157"/>
      <c r="AB279" s="1157"/>
      <c r="AC279" s="1158"/>
      <c r="AD279" s="1157"/>
      <c r="AE279" s="1157"/>
      <c r="AF279" s="1157"/>
      <c r="AG279" s="1157"/>
      <c r="AH279" s="1157"/>
      <c r="AI279" s="1157"/>
      <c r="AJ279" s="1157"/>
      <c r="AK279" s="1157"/>
      <c r="AL279" s="1157"/>
      <c r="AM279" s="1157"/>
      <c r="AN279" s="1157"/>
      <c r="AO279" s="1157"/>
      <c r="AP279" s="1157"/>
      <c r="AQ279" s="1157"/>
      <c r="AR279" s="1157"/>
      <c r="AS279" s="1157"/>
      <c r="AT279" s="1157"/>
      <c r="AU279" s="1157"/>
      <c r="AV279" s="1157"/>
      <c r="AW279" s="1157"/>
      <c r="AX279" s="1157"/>
      <c r="AY279" s="1157"/>
      <c r="AZ279" s="1157"/>
      <c r="BA279" s="1155"/>
    </row>
    <row r="280" spans="1:53" ht="15.75" hidden="1" customHeight="1" x14ac:dyDescent="0.2">
      <c r="A280" s="3217"/>
      <c r="B280" s="471" t="s">
        <v>1158</v>
      </c>
      <c r="C280" s="3217"/>
      <c r="D280" s="3177"/>
      <c r="E280" s="835" t="s">
        <v>652</v>
      </c>
      <c r="F280" s="834" t="s">
        <v>129</v>
      </c>
      <c r="G280" s="833">
        <v>0</v>
      </c>
      <c r="H280" s="833">
        <v>1</v>
      </c>
      <c r="I280" s="832">
        <v>0.1</v>
      </c>
      <c r="J280" s="1164"/>
      <c r="K280" s="1157"/>
      <c r="L280" s="1157"/>
      <c r="M280" s="1157"/>
      <c r="N280" s="1157"/>
      <c r="O280" s="1157"/>
      <c r="P280" s="1157"/>
      <c r="Q280" s="1157"/>
      <c r="R280" s="1157"/>
      <c r="S280" s="1157"/>
      <c r="T280" s="1157"/>
      <c r="U280" s="1157"/>
      <c r="V280" s="1157"/>
      <c r="W280" s="1157"/>
      <c r="X280" s="1157"/>
      <c r="Y280" s="1157"/>
      <c r="Z280" s="1157"/>
      <c r="AA280" s="1157"/>
      <c r="AB280" s="1157"/>
      <c r="AC280" s="1158"/>
      <c r="AD280" s="1157"/>
      <c r="AE280" s="1157"/>
      <c r="AF280" s="1157"/>
      <c r="AG280" s="1157"/>
      <c r="AH280" s="1157"/>
      <c r="AI280" s="1157"/>
      <c r="AJ280" s="1157"/>
      <c r="AK280" s="1157"/>
      <c r="AL280" s="1157"/>
      <c r="AM280" s="1157"/>
      <c r="AN280" s="1157"/>
      <c r="AO280" s="1157"/>
      <c r="AP280" s="1157"/>
      <c r="AQ280" s="1157"/>
      <c r="AR280" s="1157"/>
      <c r="AS280" s="1157"/>
      <c r="AT280" s="1157"/>
      <c r="AU280" s="1157"/>
      <c r="AV280" s="1157"/>
      <c r="AW280" s="1157"/>
      <c r="AX280" s="1157"/>
      <c r="AY280" s="1157"/>
      <c r="AZ280" s="1157"/>
      <c r="BA280" s="1155"/>
    </row>
    <row r="281" spans="1:53" ht="15.75" hidden="1" customHeight="1" x14ac:dyDescent="0.2">
      <c r="A281" s="3217"/>
      <c r="B281" s="471" t="s">
        <v>1158</v>
      </c>
      <c r="C281" s="2740" t="s">
        <v>1166</v>
      </c>
      <c r="D281" s="2740" t="s">
        <v>1165</v>
      </c>
      <c r="E281" s="829" t="s">
        <v>651</v>
      </c>
      <c r="F281" s="829" t="s">
        <v>470</v>
      </c>
      <c r="G281" s="837">
        <v>0.3</v>
      </c>
      <c r="H281" s="837">
        <v>1</v>
      </c>
      <c r="I281" s="849">
        <v>0</v>
      </c>
      <c r="J281" s="1164"/>
      <c r="K281" s="1157"/>
      <c r="L281" s="1157"/>
      <c r="M281" s="1157"/>
      <c r="N281" s="1157"/>
      <c r="O281" s="1157"/>
      <c r="P281" s="1157"/>
      <c r="Q281" s="1157"/>
      <c r="R281" s="1157"/>
      <c r="S281" s="1157"/>
      <c r="T281" s="1157"/>
      <c r="U281" s="1157"/>
      <c r="V281" s="1157"/>
      <c r="W281" s="1157"/>
      <c r="X281" s="1157"/>
      <c r="Y281" s="1157"/>
      <c r="Z281" s="1157"/>
      <c r="AA281" s="1157"/>
      <c r="AB281" s="1157"/>
      <c r="AC281" s="1158"/>
      <c r="AD281" s="1157"/>
      <c r="AE281" s="1157"/>
      <c r="AF281" s="1157"/>
      <c r="AG281" s="1157"/>
      <c r="AH281" s="1157"/>
      <c r="AI281" s="1157"/>
      <c r="AJ281" s="1157"/>
      <c r="AK281" s="1157"/>
      <c r="AL281" s="1157"/>
      <c r="AM281" s="1157"/>
      <c r="AN281" s="1157"/>
      <c r="AO281" s="1157"/>
      <c r="AP281" s="1157"/>
      <c r="AQ281" s="1157"/>
      <c r="AR281" s="1157"/>
      <c r="AS281" s="1157"/>
      <c r="AT281" s="1157"/>
      <c r="AU281" s="1157"/>
      <c r="AV281" s="1157"/>
      <c r="AW281" s="1157"/>
      <c r="AX281" s="1157"/>
      <c r="AY281" s="1157"/>
      <c r="AZ281" s="1157"/>
      <c r="BA281" s="1155"/>
    </row>
    <row r="282" spans="1:53" ht="15.75" hidden="1" customHeight="1" x14ac:dyDescent="0.2">
      <c r="A282" s="3217"/>
      <c r="B282" s="471" t="s">
        <v>1158</v>
      </c>
      <c r="C282" s="3176"/>
      <c r="D282" s="3176"/>
      <c r="E282" s="850" t="s">
        <v>650</v>
      </c>
      <c r="F282" s="829" t="s">
        <v>129</v>
      </c>
      <c r="G282" s="837">
        <v>0.2</v>
      </c>
      <c r="H282" s="837">
        <v>1</v>
      </c>
      <c r="I282" s="849">
        <v>0.25</v>
      </c>
      <c r="J282" s="1164"/>
      <c r="K282" s="1157"/>
      <c r="L282" s="1157"/>
      <c r="M282" s="1157"/>
      <c r="N282" s="1157"/>
      <c r="O282" s="1157"/>
      <c r="P282" s="1157"/>
      <c r="Q282" s="1157"/>
      <c r="R282" s="1157"/>
      <c r="S282" s="1157"/>
      <c r="T282" s="1157"/>
      <c r="U282" s="1157"/>
      <c r="V282" s="1157"/>
      <c r="W282" s="1157"/>
      <c r="X282" s="1157"/>
      <c r="Y282" s="1157"/>
      <c r="Z282" s="1157"/>
      <c r="AA282" s="1157"/>
      <c r="AB282" s="1157"/>
      <c r="AC282" s="1158"/>
      <c r="AD282" s="1157"/>
      <c r="AE282" s="1157"/>
      <c r="AF282" s="1157"/>
      <c r="AG282" s="1157"/>
      <c r="AH282" s="1157"/>
      <c r="AI282" s="1157"/>
      <c r="AJ282" s="1157"/>
      <c r="AK282" s="1157"/>
      <c r="AL282" s="1157"/>
      <c r="AM282" s="1157"/>
      <c r="AN282" s="1157"/>
      <c r="AO282" s="1157"/>
      <c r="AP282" s="1157"/>
      <c r="AQ282" s="1157"/>
      <c r="AR282" s="1157"/>
      <c r="AS282" s="1157"/>
      <c r="AT282" s="1157"/>
      <c r="AU282" s="1157"/>
      <c r="AV282" s="1157"/>
      <c r="AW282" s="1157"/>
      <c r="AX282" s="1157"/>
      <c r="AY282" s="1157"/>
      <c r="AZ282" s="1157"/>
      <c r="BA282" s="1155"/>
    </row>
    <row r="283" spans="1:53" ht="15.75" hidden="1" customHeight="1" x14ac:dyDescent="0.2">
      <c r="A283" s="3217"/>
      <c r="B283" s="471" t="s">
        <v>1158</v>
      </c>
      <c r="C283" s="3177"/>
      <c r="D283" s="3176"/>
      <c r="E283" s="848" t="s">
        <v>649</v>
      </c>
      <c r="F283" s="829" t="s">
        <v>648</v>
      </c>
      <c r="G283" s="847">
        <v>2</v>
      </c>
      <c r="H283" s="847">
        <v>4</v>
      </c>
      <c r="I283" s="846">
        <v>1</v>
      </c>
      <c r="J283" s="1164"/>
      <c r="K283" s="1157"/>
      <c r="L283" s="1157"/>
      <c r="M283" s="1157"/>
      <c r="N283" s="1157"/>
      <c r="O283" s="1157"/>
      <c r="P283" s="1157"/>
      <c r="Q283" s="1157"/>
      <c r="R283" s="1157"/>
      <c r="S283" s="1157"/>
      <c r="T283" s="1157"/>
      <c r="U283" s="1157"/>
      <c r="V283" s="1157"/>
      <c r="W283" s="1157"/>
      <c r="X283" s="1157"/>
      <c r="Y283" s="1157"/>
      <c r="Z283" s="1157"/>
      <c r="AA283" s="1157"/>
      <c r="AB283" s="1157"/>
      <c r="AC283" s="1158"/>
      <c r="AD283" s="1157"/>
      <c r="AE283" s="1157"/>
      <c r="AF283" s="1157"/>
      <c r="AG283" s="1157"/>
      <c r="AH283" s="1157"/>
      <c r="AI283" s="1157"/>
      <c r="AJ283" s="1157"/>
      <c r="AK283" s="1157"/>
      <c r="AL283" s="1157"/>
      <c r="AM283" s="1157"/>
      <c r="AN283" s="1157"/>
      <c r="AO283" s="1157"/>
      <c r="AP283" s="1157"/>
      <c r="AQ283" s="1157"/>
      <c r="AR283" s="1157"/>
      <c r="AS283" s="1157"/>
      <c r="AT283" s="1157"/>
      <c r="AU283" s="1157"/>
      <c r="AV283" s="1157"/>
      <c r="AW283" s="1157"/>
      <c r="AX283" s="1157"/>
      <c r="AY283" s="1157"/>
      <c r="AZ283" s="1157"/>
      <c r="BA283" s="1155"/>
    </row>
    <row r="284" spans="1:53" ht="15.75" hidden="1" customHeight="1" x14ac:dyDescent="0.2">
      <c r="A284" s="3217"/>
      <c r="B284" s="471" t="s">
        <v>1158</v>
      </c>
      <c r="C284" s="2759" t="s">
        <v>1164</v>
      </c>
      <c r="D284" s="2758" t="s">
        <v>1163</v>
      </c>
      <c r="E284" s="845" t="s">
        <v>647</v>
      </c>
      <c r="F284" s="844" t="s">
        <v>646</v>
      </c>
      <c r="G284" s="843">
        <v>8</v>
      </c>
      <c r="H284" s="842">
        <v>8</v>
      </c>
      <c r="I284" s="841">
        <v>8</v>
      </c>
      <c r="J284" s="1164"/>
      <c r="K284" s="1157"/>
      <c r="L284" s="1157"/>
      <c r="M284" s="1157"/>
      <c r="N284" s="1157"/>
      <c r="O284" s="1157"/>
      <c r="P284" s="1157"/>
      <c r="Q284" s="1157"/>
      <c r="R284" s="1157"/>
      <c r="S284" s="1157"/>
      <c r="T284" s="1157"/>
      <c r="U284" s="1157"/>
      <c r="V284" s="1157"/>
      <c r="W284" s="1157"/>
      <c r="X284" s="1157"/>
      <c r="Y284" s="1157"/>
      <c r="Z284" s="1157"/>
      <c r="AA284" s="1157"/>
      <c r="AB284" s="1157"/>
      <c r="AC284" s="1158"/>
      <c r="AD284" s="1157"/>
      <c r="AE284" s="1157"/>
      <c r="AF284" s="1157"/>
      <c r="AG284" s="1157"/>
      <c r="AH284" s="1157"/>
      <c r="AI284" s="1157"/>
      <c r="AJ284" s="1157"/>
      <c r="AK284" s="1157"/>
      <c r="AL284" s="1157"/>
      <c r="AM284" s="1157"/>
      <c r="AN284" s="1157"/>
      <c r="AO284" s="1157"/>
      <c r="AP284" s="1157"/>
      <c r="AQ284" s="1157"/>
      <c r="AR284" s="1157"/>
      <c r="AS284" s="1157"/>
      <c r="AT284" s="1157"/>
      <c r="AU284" s="1157"/>
      <c r="AV284" s="1157"/>
      <c r="AW284" s="1157"/>
      <c r="AX284" s="1157"/>
      <c r="AY284" s="1157"/>
      <c r="AZ284" s="1157"/>
      <c r="BA284" s="1155"/>
    </row>
    <row r="285" spans="1:53" ht="15.75" hidden="1" customHeight="1" x14ac:dyDescent="0.2">
      <c r="A285" s="3217"/>
      <c r="B285" s="471" t="s">
        <v>1158</v>
      </c>
      <c r="C285" s="3217"/>
      <c r="D285" s="3176"/>
      <c r="E285" s="829" t="s">
        <v>645</v>
      </c>
      <c r="F285" s="838" t="s">
        <v>129</v>
      </c>
      <c r="G285" s="828" t="s">
        <v>124</v>
      </c>
      <c r="H285" s="837">
        <v>1</v>
      </c>
      <c r="I285" s="836">
        <v>0.2</v>
      </c>
      <c r="J285" s="1164"/>
      <c r="K285" s="1157"/>
      <c r="L285" s="1157"/>
      <c r="M285" s="1157"/>
      <c r="N285" s="1157"/>
      <c r="O285" s="1157"/>
      <c r="P285" s="1157"/>
      <c r="Q285" s="1157"/>
      <c r="R285" s="1157"/>
      <c r="S285" s="1157"/>
      <c r="T285" s="1157"/>
      <c r="U285" s="1157"/>
      <c r="V285" s="1157"/>
      <c r="W285" s="1157"/>
      <c r="X285" s="1157"/>
      <c r="Y285" s="1157"/>
      <c r="Z285" s="1157"/>
      <c r="AA285" s="1157"/>
      <c r="AB285" s="1157"/>
      <c r="AC285" s="1158"/>
      <c r="AD285" s="1157"/>
      <c r="AE285" s="1157"/>
      <c r="AF285" s="1157"/>
      <c r="AG285" s="1157"/>
      <c r="AH285" s="1157"/>
      <c r="AI285" s="1157"/>
      <c r="AJ285" s="1157"/>
      <c r="AK285" s="1157"/>
      <c r="AL285" s="1157"/>
      <c r="AM285" s="1157"/>
      <c r="AN285" s="1157"/>
      <c r="AO285" s="1157"/>
      <c r="AP285" s="1157"/>
      <c r="AQ285" s="1157"/>
      <c r="AR285" s="1157"/>
      <c r="AS285" s="1157"/>
      <c r="AT285" s="1157"/>
      <c r="AU285" s="1157"/>
      <c r="AV285" s="1157"/>
      <c r="AW285" s="1157"/>
      <c r="AX285" s="1157"/>
      <c r="AY285" s="1157"/>
      <c r="AZ285" s="1157"/>
      <c r="BA285" s="1155"/>
    </row>
    <row r="286" spans="1:53" ht="15.75" hidden="1" customHeight="1" x14ac:dyDescent="0.2">
      <c r="A286" s="3217"/>
      <c r="B286" s="471" t="s">
        <v>1158</v>
      </c>
      <c r="C286" s="3250"/>
      <c r="D286" s="3177"/>
      <c r="E286" s="829" t="s">
        <v>644</v>
      </c>
      <c r="F286" s="838" t="s">
        <v>129</v>
      </c>
      <c r="G286" s="828" t="s">
        <v>124</v>
      </c>
      <c r="H286" s="837">
        <v>1</v>
      </c>
      <c r="I286" s="836">
        <v>0.2</v>
      </c>
      <c r="J286" s="1164"/>
      <c r="K286" s="1157"/>
      <c r="L286" s="1157"/>
      <c r="M286" s="1157"/>
      <c r="N286" s="1157"/>
      <c r="O286" s="1157"/>
      <c r="P286" s="1157"/>
      <c r="Q286" s="1157"/>
      <c r="R286" s="1157"/>
      <c r="S286" s="1157"/>
      <c r="T286" s="1157"/>
      <c r="U286" s="1157"/>
      <c r="V286" s="1157"/>
      <c r="W286" s="1157"/>
      <c r="X286" s="1157"/>
      <c r="Y286" s="1157"/>
      <c r="Z286" s="1157"/>
      <c r="AA286" s="1157"/>
      <c r="AB286" s="1157"/>
      <c r="AC286" s="1158"/>
      <c r="AD286" s="1157"/>
      <c r="AE286" s="1157"/>
      <c r="AF286" s="1157"/>
      <c r="AG286" s="1157"/>
      <c r="AH286" s="1157"/>
      <c r="AI286" s="1157"/>
      <c r="AJ286" s="1157"/>
      <c r="AK286" s="1157"/>
      <c r="AL286" s="1157"/>
      <c r="AM286" s="1157"/>
      <c r="AN286" s="1157"/>
      <c r="AO286" s="1157"/>
      <c r="AP286" s="1157"/>
      <c r="AQ286" s="1157"/>
      <c r="AR286" s="1157"/>
      <c r="AS286" s="1157"/>
      <c r="AT286" s="1157"/>
      <c r="AU286" s="1157"/>
      <c r="AV286" s="1157"/>
      <c r="AW286" s="1157"/>
      <c r="AX286" s="1157"/>
      <c r="AY286" s="1157"/>
      <c r="AZ286" s="1157"/>
      <c r="BA286" s="1155"/>
    </row>
    <row r="287" spans="1:53" ht="15.75" hidden="1" customHeight="1" x14ac:dyDescent="0.2">
      <c r="A287" s="3217"/>
      <c r="B287" s="471" t="s">
        <v>1158</v>
      </c>
      <c r="C287" s="2683" t="s">
        <v>1162</v>
      </c>
      <c r="D287" s="2740" t="s">
        <v>1161</v>
      </c>
      <c r="E287" s="829" t="s">
        <v>643</v>
      </c>
      <c r="F287" s="838" t="s">
        <v>129</v>
      </c>
      <c r="G287" s="828">
        <v>0.3</v>
      </c>
      <c r="H287" s="837">
        <v>1</v>
      </c>
      <c r="I287" s="836">
        <v>0.25</v>
      </c>
      <c r="J287" s="1164"/>
      <c r="K287" s="1157"/>
      <c r="L287" s="1157"/>
      <c r="M287" s="1157"/>
      <c r="N287" s="1157"/>
      <c r="O287" s="1157"/>
      <c r="P287" s="1157"/>
      <c r="Q287" s="1157"/>
      <c r="R287" s="1157"/>
      <c r="S287" s="1157"/>
      <c r="T287" s="1157"/>
      <c r="U287" s="1157"/>
      <c r="V287" s="1157"/>
      <c r="W287" s="1157"/>
      <c r="X287" s="1157"/>
      <c r="Y287" s="1157"/>
      <c r="Z287" s="1157"/>
      <c r="AA287" s="1157"/>
      <c r="AB287" s="1157"/>
      <c r="AC287" s="1158"/>
      <c r="AD287" s="1157"/>
      <c r="AE287" s="1157"/>
      <c r="AF287" s="1157"/>
      <c r="AG287" s="1157"/>
      <c r="AH287" s="1157"/>
      <c r="AI287" s="1157"/>
      <c r="AJ287" s="1157"/>
      <c r="AK287" s="1157"/>
      <c r="AL287" s="1157"/>
      <c r="AM287" s="1157"/>
      <c r="AN287" s="1157"/>
      <c r="AO287" s="1157"/>
      <c r="AP287" s="1157"/>
      <c r="AQ287" s="1157"/>
      <c r="AR287" s="1157"/>
      <c r="AS287" s="1157"/>
      <c r="AT287" s="1157"/>
      <c r="AU287" s="1157"/>
      <c r="AV287" s="1157"/>
      <c r="AW287" s="1157"/>
      <c r="AX287" s="1157"/>
      <c r="AY287" s="1157"/>
      <c r="AZ287" s="1157"/>
      <c r="BA287" s="1155"/>
    </row>
    <row r="288" spans="1:53" ht="15.75" hidden="1" customHeight="1" x14ac:dyDescent="0.2">
      <c r="A288" s="3217"/>
      <c r="B288" s="471" t="s">
        <v>1158</v>
      </c>
      <c r="C288" s="3217"/>
      <c r="D288" s="3176"/>
      <c r="E288" s="835" t="s">
        <v>642</v>
      </c>
      <c r="F288" s="838" t="s">
        <v>641</v>
      </c>
      <c r="G288" s="828">
        <v>0</v>
      </c>
      <c r="H288" s="837">
        <v>1</v>
      </c>
      <c r="I288" s="836">
        <v>0</v>
      </c>
      <c r="J288" s="1164"/>
      <c r="K288" s="1157"/>
      <c r="L288" s="1157"/>
      <c r="M288" s="1157"/>
      <c r="N288" s="1157"/>
      <c r="O288" s="1157"/>
      <c r="P288" s="1157"/>
      <c r="Q288" s="1157"/>
      <c r="R288" s="1157"/>
      <c r="S288" s="1157"/>
      <c r="T288" s="1157"/>
      <c r="U288" s="1157"/>
      <c r="V288" s="1157"/>
      <c r="W288" s="1157"/>
      <c r="X288" s="1157"/>
      <c r="Y288" s="1157"/>
      <c r="Z288" s="1157"/>
      <c r="AA288" s="1157"/>
      <c r="AB288" s="1157"/>
      <c r="AC288" s="1158"/>
      <c r="AD288" s="1157"/>
      <c r="AE288" s="1157"/>
      <c r="AF288" s="1157"/>
      <c r="AG288" s="1157"/>
      <c r="AH288" s="1157"/>
      <c r="AI288" s="1157"/>
      <c r="AJ288" s="1157"/>
      <c r="AK288" s="1157"/>
      <c r="AL288" s="1157"/>
      <c r="AM288" s="1157"/>
      <c r="AN288" s="1157"/>
      <c r="AO288" s="1157"/>
      <c r="AP288" s="1157"/>
      <c r="AQ288" s="1157"/>
      <c r="AR288" s="1157"/>
      <c r="AS288" s="1157"/>
      <c r="AT288" s="1157"/>
      <c r="AU288" s="1157"/>
      <c r="AV288" s="1157"/>
      <c r="AW288" s="1157"/>
      <c r="AX288" s="1157"/>
      <c r="AY288" s="1157"/>
      <c r="AZ288" s="1157"/>
      <c r="BA288" s="1155"/>
    </row>
    <row r="289" spans="1:53" ht="15.75" hidden="1" customHeight="1" x14ac:dyDescent="0.2">
      <c r="A289" s="3217"/>
      <c r="B289" s="471" t="s">
        <v>1158</v>
      </c>
      <c r="C289" s="3217"/>
      <c r="D289" s="3176"/>
      <c r="E289" s="829" t="s">
        <v>640</v>
      </c>
      <c r="F289" s="829" t="s">
        <v>638</v>
      </c>
      <c r="G289" s="838">
        <v>0</v>
      </c>
      <c r="H289" s="840">
        <v>11</v>
      </c>
      <c r="I289" s="753">
        <v>0</v>
      </c>
      <c r="J289" s="1164"/>
      <c r="K289" s="1189"/>
      <c r="L289" s="1157"/>
      <c r="M289" s="1157"/>
      <c r="N289" s="1157"/>
      <c r="O289" s="1157"/>
      <c r="P289" s="1157"/>
      <c r="Q289" s="1157"/>
      <c r="R289" s="1157"/>
      <c r="S289" s="1157"/>
      <c r="T289" s="1157"/>
      <c r="U289" s="1157"/>
      <c r="V289" s="1157"/>
      <c r="W289" s="1157"/>
      <c r="X289" s="1157"/>
      <c r="Y289" s="1157"/>
      <c r="Z289" s="1157"/>
      <c r="AA289" s="1157"/>
      <c r="AB289" s="1157"/>
      <c r="AC289" s="1158"/>
      <c r="AD289" s="1157"/>
      <c r="AE289" s="1157"/>
      <c r="AF289" s="1157"/>
      <c r="AG289" s="1157"/>
      <c r="AH289" s="1157"/>
      <c r="AI289" s="1157"/>
      <c r="AJ289" s="1157"/>
      <c r="AK289" s="1157"/>
      <c r="AL289" s="1157"/>
      <c r="AM289" s="1157"/>
      <c r="AN289" s="1157"/>
      <c r="AO289" s="1157"/>
      <c r="AP289" s="1157"/>
      <c r="AQ289" s="1157"/>
      <c r="AR289" s="1157"/>
      <c r="AS289" s="1157"/>
      <c r="AT289" s="1157"/>
      <c r="AU289" s="1157"/>
      <c r="AV289" s="1157"/>
      <c r="AW289" s="1157"/>
      <c r="AX289" s="1157"/>
      <c r="AY289" s="1157"/>
      <c r="AZ289" s="1157"/>
      <c r="BA289" s="1155"/>
    </row>
    <row r="290" spans="1:53" ht="15.75" hidden="1" customHeight="1" x14ac:dyDescent="0.2">
      <c r="A290" s="3217"/>
      <c r="B290" s="471" t="s">
        <v>1158</v>
      </c>
      <c r="C290" s="3250"/>
      <c r="D290" s="3177"/>
      <c r="E290" s="829" t="s">
        <v>639</v>
      </c>
      <c r="F290" s="829" t="s">
        <v>638</v>
      </c>
      <c r="G290" s="838">
        <v>0</v>
      </c>
      <c r="H290" s="840">
        <v>14</v>
      </c>
      <c r="I290" s="753">
        <v>2</v>
      </c>
      <c r="J290" s="1164"/>
      <c r="K290" s="1189"/>
      <c r="L290" s="1157"/>
      <c r="M290" s="1157"/>
      <c r="N290" s="1157"/>
      <c r="O290" s="1157"/>
      <c r="P290" s="1157"/>
      <c r="Q290" s="1157"/>
      <c r="R290" s="1157"/>
      <c r="S290" s="1157"/>
      <c r="T290" s="1157"/>
      <c r="U290" s="1157"/>
      <c r="V290" s="1157"/>
      <c r="W290" s="1157"/>
      <c r="X290" s="1157"/>
      <c r="Y290" s="1157"/>
      <c r="Z290" s="1157"/>
      <c r="AA290" s="1157"/>
      <c r="AB290" s="1157"/>
      <c r="AC290" s="1158"/>
      <c r="AD290" s="1157"/>
      <c r="AE290" s="1157"/>
      <c r="AF290" s="1157"/>
      <c r="AG290" s="1157"/>
      <c r="AH290" s="1157"/>
      <c r="AI290" s="1157"/>
      <c r="AJ290" s="1157"/>
      <c r="AK290" s="1157"/>
      <c r="AL290" s="1157"/>
      <c r="AM290" s="1157"/>
      <c r="AN290" s="1157"/>
      <c r="AO290" s="1157"/>
      <c r="AP290" s="1157"/>
      <c r="AQ290" s="1157"/>
      <c r="AR290" s="1157"/>
      <c r="AS290" s="1157"/>
      <c r="AT290" s="1157"/>
      <c r="AU290" s="1157"/>
      <c r="AV290" s="1157"/>
      <c r="AW290" s="1157"/>
      <c r="AX290" s="1157"/>
      <c r="AY290" s="1157"/>
      <c r="AZ290" s="1157"/>
      <c r="BA290" s="1155"/>
    </row>
    <row r="291" spans="1:53" ht="15.75" hidden="1" customHeight="1" x14ac:dyDescent="0.2">
      <c r="A291" s="3217"/>
      <c r="B291" s="471" t="s">
        <v>1158</v>
      </c>
      <c r="C291" s="2683" t="s">
        <v>1160</v>
      </c>
      <c r="D291" s="2758" t="s">
        <v>1159</v>
      </c>
      <c r="E291" s="835" t="s">
        <v>637</v>
      </c>
      <c r="F291" s="838" t="s">
        <v>470</v>
      </c>
      <c r="G291" s="828">
        <v>0</v>
      </c>
      <c r="H291" s="837">
        <v>1</v>
      </c>
      <c r="I291" s="836">
        <v>0</v>
      </c>
      <c r="J291" s="1164"/>
      <c r="K291" s="1157"/>
      <c r="L291" s="1157"/>
      <c r="M291" s="1157"/>
      <c r="N291" s="1157"/>
      <c r="O291" s="1157"/>
      <c r="P291" s="1157"/>
      <c r="Q291" s="1157"/>
      <c r="R291" s="1157"/>
      <c r="S291" s="1157"/>
      <c r="T291" s="1157"/>
      <c r="U291" s="1157"/>
      <c r="V291" s="1157"/>
      <c r="W291" s="1157"/>
      <c r="X291" s="1157"/>
      <c r="Y291" s="1157"/>
      <c r="Z291" s="1157"/>
      <c r="AA291" s="1157"/>
      <c r="AB291" s="1157"/>
      <c r="AC291" s="1158"/>
      <c r="AD291" s="1157"/>
      <c r="AE291" s="1157"/>
      <c r="AF291" s="1157"/>
      <c r="AG291" s="1157"/>
      <c r="AH291" s="1157"/>
      <c r="AI291" s="1157"/>
      <c r="AJ291" s="1157"/>
      <c r="AK291" s="1157"/>
      <c r="AL291" s="1157"/>
      <c r="AM291" s="1157"/>
      <c r="AN291" s="1157"/>
      <c r="AO291" s="1157"/>
      <c r="AP291" s="1157"/>
      <c r="AQ291" s="1157"/>
      <c r="AR291" s="1157"/>
      <c r="AS291" s="1157"/>
      <c r="AT291" s="1157"/>
      <c r="AU291" s="1157"/>
      <c r="AV291" s="1157"/>
      <c r="AW291" s="1157"/>
      <c r="AX291" s="1157"/>
      <c r="AY291" s="1157"/>
      <c r="AZ291" s="1157"/>
      <c r="BA291" s="1155"/>
    </row>
    <row r="292" spans="1:53" ht="15.75" hidden="1" customHeight="1" x14ac:dyDescent="0.2">
      <c r="A292" s="3217"/>
      <c r="B292" s="471" t="s">
        <v>1158</v>
      </c>
      <c r="C292" s="3217"/>
      <c r="D292" s="3177"/>
      <c r="E292" s="835" t="s">
        <v>636</v>
      </c>
      <c r="F292" s="834" t="s">
        <v>129</v>
      </c>
      <c r="G292" s="833">
        <v>0.2</v>
      </c>
      <c r="H292" s="833">
        <v>1</v>
      </c>
      <c r="I292" s="832">
        <v>0.2</v>
      </c>
      <c r="J292" s="1164"/>
      <c r="K292" s="1157"/>
      <c r="L292" s="1157"/>
      <c r="M292" s="1157"/>
      <c r="N292" s="1157"/>
      <c r="O292" s="1157"/>
      <c r="P292" s="1157"/>
      <c r="Q292" s="1157"/>
      <c r="R292" s="1157"/>
      <c r="S292" s="1157"/>
      <c r="T292" s="1157"/>
      <c r="U292" s="1157"/>
      <c r="V292" s="1157"/>
      <c r="W292" s="1157"/>
      <c r="X292" s="1157"/>
      <c r="Y292" s="1157"/>
      <c r="Z292" s="1157"/>
      <c r="AA292" s="1157"/>
      <c r="AB292" s="1157"/>
      <c r="AC292" s="1158"/>
      <c r="AD292" s="1157"/>
      <c r="AE292" s="1157"/>
      <c r="AF292" s="1157"/>
      <c r="AG292" s="1157"/>
      <c r="AH292" s="1157"/>
      <c r="AI292" s="1157"/>
      <c r="AJ292" s="1157"/>
      <c r="AK292" s="1157"/>
      <c r="AL292" s="1157"/>
      <c r="AM292" s="1157"/>
      <c r="AN292" s="1157"/>
      <c r="AO292" s="1157"/>
      <c r="AP292" s="1157"/>
      <c r="AQ292" s="1157"/>
      <c r="AR292" s="1157"/>
      <c r="AS292" s="1157"/>
      <c r="AT292" s="1157"/>
      <c r="AU292" s="1157"/>
      <c r="AV292" s="1157"/>
      <c r="AW292" s="1157"/>
      <c r="AX292" s="1157"/>
      <c r="AY292" s="1157"/>
      <c r="AZ292" s="1157"/>
      <c r="BA292" s="1155"/>
    </row>
    <row r="293" spans="1:53" ht="15.75" hidden="1" customHeight="1" thickBot="1" x14ac:dyDescent="0.25">
      <c r="A293" s="3250"/>
      <c r="B293" s="471" t="s">
        <v>1158</v>
      </c>
      <c r="C293" s="831" t="s">
        <v>1157</v>
      </c>
      <c r="D293" s="830" t="s">
        <v>1156</v>
      </c>
      <c r="E293" s="755" t="s">
        <v>635</v>
      </c>
      <c r="F293" s="829" t="s">
        <v>634</v>
      </c>
      <c r="G293" s="828" t="s">
        <v>124</v>
      </c>
      <c r="H293" s="828">
        <v>1</v>
      </c>
      <c r="I293" s="827">
        <v>1</v>
      </c>
      <c r="J293" s="1164"/>
      <c r="K293" s="1157"/>
      <c r="L293" s="1157"/>
      <c r="M293" s="1157"/>
      <c r="N293" s="1157"/>
      <c r="O293" s="1157"/>
      <c r="P293" s="1157"/>
      <c r="Q293" s="1157"/>
      <c r="R293" s="1157"/>
      <c r="S293" s="1157"/>
      <c r="T293" s="1157"/>
      <c r="U293" s="1157"/>
      <c r="V293" s="1157"/>
      <c r="W293" s="1157"/>
      <c r="X293" s="1157"/>
      <c r="Y293" s="1157"/>
      <c r="Z293" s="1157"/>
      <c r="AA293" s="1157"/>
      <c r="AB293" s="1157"/>
      <c r="AC293" s="1158"/>
      <c r="AD293" s="1157"/>
      <c r="AE293" s="1157"/>
      <c r="AF293" s="1157"/>
      <c r="AG293" s="1157"/>
      <c r="AH293" s="1157"/>
      <c r="AI293" s="1157"/>
      <c r="AJ293" s="1157"/>
      <c r="AK293" s="1157"/>
      <c r="AL293" s="1157"/>
      <c r="AM293" s="1157"/>
      <c r="AN293" s="1157"/>
      <c r="AO293" s="1157"/>
      <c r="AP293" s="1157"/>
      <c r="AQ293" s="1157"/>
      <c r="AR293" s="1157"/>
      <c r="AS293" s="1157"/>
      <c r="AT293" s="1157"/>
      <c r="AU293" s="1157"/>
      <c r="AV293" s="1157"/>
      <c r="AW293" s="1157"/>
      <c r="AX293" s="1157"/>
      <c r="AY293" s="1157"/>
      <c r="AZ293" s="1157"/>
      <c r="BA293" s="1155"/>
    </row>
    <row r="294" spans="1:53" ht="15.75" hidden="1" customHeight="1" x14ac:dyDescent="0.2">
      <c r="A294" s="2684" t="s">
        <v>633</v>
      </c>
      <c r="B294" s="476" t="s">
        <v>4</v>
      </c>
      <c r="C294" s="760" t="s">
        <v>242</v>
      </c>
      <c r="D294" s="2747" t="s">
        <v>241</v>
      </c>
      <c r="E294" s="760" t="s">
        <v>240</v>
      </c>
      <c r="F294" s="700" t="s">
        <v>239</v>
      </c>
      <c r="G294" s="822">
        <v>0.03</v>
      </c>
      <c r="H294" s="822">
        <v>1</v>
      </c>
      <c r="I294" s="815"/>
      <c r="J294" s="1159"/>
      <c r="K294" s="1157"/>
      <c r="L294" s="1157"/>
      <c r="M294" s="1157"/>
      <c r="N294" s="1157"/>
      <c r="O294" s="1157"/>
      <c r="P294" s="1157"/>
      <c r="Q294" s="1157"/>
      <c r="R294" s="1157"/>
      <c r="S294" s="1157"/>
      <c r="T294" s="1157"/>
      <c r="U294" s="1157"/>
      <c r="V294" s="1157"/>
      <c r="W294" s="1157"/>
      <c r="X294" s="1157"/>
      <c r="Y294" s="1157"/>
      <c r="Z294" s="1157"/>
      <c r="AA294" s="1157"/>
      <c r="AB294" s="1157"/>
      <c r="AC294" s="1158"/>
      <c r="AD294" s="1157"/>
      <c r="AE294" s="1157"/>
      <c r="AF294" s="1157"/>
      <c r="AG294" s="1157"/>
      <c r="AH294" s="1157"/>
      <c r="AI294" s="1157"/>
      <c r="AJ294" s="1157"/>
      <c r="AK294" s="1157"/>
      <c r="AL294" s="1157"/>
      <c r="AM294" s="1157"/>
      <c r="AN294" s="1157"/>
      <c r="AO294" s="1157"/>
      <c r="AP294" s="1157"/>
      <c r="AQ294" s="1157"/>
      <c r="AR294" s="1157"/>
      <c r="AS294" s="1157"/>
      <c r="AT294" s="1157"/>
      <c r="AU294" s="1157"/>
      <c r="AV294" s="1157"/>
      <c r="AW294" s="1157"/>
      <c r="AX294" s="1157"/>
      <c r="AY294" s="1157"/>
      <c r="AZ294" s="1157"/>
      <c r="BA294" s="1155"/>
    </row>
    <row r="295" spans="1:53" ht="15.75" hidden="1" customHeight="1" x14ac:dyDescent="0.2">
      <c r="A295" s="3176"/>
      <c r="B295" s="476" t="s">
        <v>4</v>
      </c>
      <c r="C295" s="811" t="s">
        <v>238</v>
      </c>
      <c r="D295" s="3176"/>
      <c r="E295" s="760" t="s">
        <v>237</v>
      </c>
      <c r="F295" s="700" t="s">
        <v>236</v>
      </c>
      <c r="G295" s="824">
        <v>0</v>
      </c>
      <c r="H295" s="822">
        <v>1</v>
      </c>
      <c r="I295" s="815">
        <v>0.1</v>
      </c>
      <c r="J295" s="1159"/>
      <c r="K295" s="1157"/>
      <c r="L295" s="1157"/>
      <c r="M295" s="1157"/>
      <c r="N295" s="1157"/>
      <c r="O295" s="1157"/>
      <c r="P295" s="1157"/>
      <c r="Q295" s="1157"/>
      <c r="R295" s="1157"/>
      <c r="S295" s="1157"/>
      <c r="T295" s="1157"/>
      <c r="U295" s="1157"/>
      <c r="V295" s="1157"/>
      <c r="W295" s="1157"/>
      <c r="X295" s="1157"/>
      <c r="Y295" s="1157"/>
      <c r="Z295" s="1157"/>
      <c r="AA295" s="1157"/>
      <c r="AB295" s="1157"/>
      <c r="AC295" s="1158"/>
      <c r="AD295" s="1157"/>
      <c r="AE295" s="1157"/>
      <c r="AF295" s="1157"/>
      <c r="AG295" s="1157"/>
      <c r="AH295" s="1157"/>
      <c r="AI295" s="1157"/>
      <c r="AJ295" s="1157"/>
      <c r="AK295" s="1157"/>
      <c r="AL295" s="1157"/>
      <c r="AM295" s="1157"/>
      <c r="AN295" s="1157"/>
      <c r="AO295" s="1157"/>
      <c r="AP295" s="1157"/>
      <c r="AQ295" s="1157"/>
      <c r="AR295" s="1157"/>
      <c r="AS295" s="1157"/>
      <c r="AT295" s="1157"/>
      <c r="AU295" s="1157"/>
      <c r="AV295" s="1157"/>
      <c r="AW295" s="1157"/>
      <c r="AX295" s="1157"/>
      <c r="AY295" s="1157"/>
      <c r="AZ295" s="1157"/>
      <c r="BA295" s="1155"/>
    </row>
    <row r="296" spans="1:53" ht="15.75" hidden="1" customHeight="1" x14ac:dyDescent="0.2">
      <c r="A296" s="3176"/>
      <c r="B296" s="476" t="s">
        <v>4</v>
      </c>
      <c r="C296" s="811" t="s">
        <v>232</v>
      </c>
      <c r="D296" s="3177"/>
      <c r="E296" s="760" t="s">
        <v>231</v>
      </c>
      <c r="F296" s="700" t="s">
        <v>129</v>
      </c>
      <c r="G296" s="824">
        <v>0</v>
      </c>
      <c r="H296" s="822">
        <v>1</v>
      </c>
      <c r="I296" s="810"/>
      <c r="J296" s="1159"/>
      <c r="K296" s="1157"/>
      <c r="L296" s="1157"/>
      <c r="M296" s="1157"/>
      <c r="N296" s="1157"/>
      <c r="O296" s="1157"/>
      <c r="P296" s="1157"/>
      <c r="Q296" s="1157"/>
      <c r="R296" s="1157"/>
      <c r="S296" s="1157"/>
      <c r="T296" s="1157"/>
      <c r="U296" s="1157"/>
      <c r="V296" s="1157"/>
      <c r="W296" s="1157"/>
      <c r="X296" s="1157"/>
      <c r="Y296" s="1157"/>
      <c r="Z296" s="1157"/>
      <c r="AA296" s="1157"/>
      <c r="AB296" s="1157"/>
      <c r="AC296" s="1158"/>
      <c r="AD296" s="1157"/>
      <c r="AE296" s="1157"/>
      <c r="AF296" s="1157"/>
      <c r="AG296" s="1157"/>
      <c r="AH296" s="1157"/>
      <c r="AI296" s="1157"/>
      <c r="AJ296" s="1157"/>
      <c r="AK296" s="1157"/>
      <c r="AL296" s="1157"/>
      <c r="AM296" s="1157"/>
      <c r="AN296" s="1157"/>
      <c r="AO296" s="1157"/>
      <c r="AP296" s="1157"/>
      <c r="AQ296" s="1157"/>
      <c r="AR296" s="1157"/>
      <c r="AS296" s="1157"/>
      <c r="AT296" s="1157"/>
      <c r="AU296" s="1157"/>
      <c r="AV296" s="1157"/>
      <c r="AW296" s="1157"/>
      <c r="AX296" s="1157"/>
      <c r="AY296" s="1157"/>
      <c r="AZ296" s="1157"/>
      <c r="BA296" s="1155"/>
    </row>
    <row r="297" spans="1:53" ht="15.75" hidden="1" customHeight="1" x14ac:dyDescent="0.2">
      <c r="A297" s="3176"/>
      <c r="B297" s="476" t="s">
        <v>4</v>
      </c>
      <c r="C297" s="811" t="s">
        <v>230</v>
      </c>
      <c r="D297" s="2661" t="s">
        <v>229</v>
      </c>
      <c r="E297" s="760" t="s">
        <v>228</v>
      </c>
      <c r="F297" s="700" t="s">
        <v>227</v>
      </c>
      <c r="G297" s="824">
        <v>0</v>
      </c>
      <c r="H297" s="822">
        <v>1</v>
      </c>
      <c r="I297" s="815">
        <v>0.2</v>
      </c>
      <c r="J297" s="1159"/>
      <c r="K297" s="1157"/>
      <c r="L297" s="1157"/>
      <c r="M297" s="1157"/>
      <c r="N297" s="1157"/>
      <c r="O297" s="1157"/>
      <c r="P297" s="1157"/>
      <c r="Q297" s="1157"/>
      <c r="R297" s="1157"/>
      <c r="S297" s="1157"/>
      <c r="T297" s="1157"/>
      <c r="U297" s="1157"/>
      <c r="V297" s="1157"/>
      <c r="W297" s="1157"/>
      <c r="X297" s="1157"/>
      <c r="Y297" s="1157"/>
      <c r="Z297" s="1157"/>
      <c r="AA297" s="1157"/>
      <c r="AB297" s="1157"/>
      <c r="AC297" s="1158"/>
      <c r="AD297" s="1157"/>
      <c r="AE297" s="1157"/>
      <c r="AF297" s="1157"/>
      <c r="AG297" s="1157"/>
      <c r="AH297" s="1157"/>
      <c r="AI297" s="1157"/>
      <c r="AJ297" s="1157"/>
      <c r="AK297" s="1157"/>
      <c r="AL297" s="1157"/>
      <c r="AM297" s="1157"/>
      <c r="AN297" s="1157"/>
      <c r="AO297" s="1157"/>
      <c r="AP297" s="1157"/>
      <c r="AQ297" s="1157"/>
      <c r="AR297" s="1157"/>
      <c r="AS297" s="1157"/>
      <c r="AT297" s="1157"/>
      <c r="AU297" s="1157"/>
      <c r="AV297" s="1157"/>
      <c r="AW297" s="1157"/>
      <c r="AX297" s="1157"/>
      <c r="AY297" s="1157"/>
      <c r="AZ297" s="1157"/>
      <c r="BA297" s="1155"/>
    </row>
    <row r="298" spans="1:53" ht="15.75" hidden="1" customHeight="1" x14ac:dyDescent="0.2">
      <c r="A298" s="3176"/>
      <c r="B298" s="476" t="s">
        <v>4</v>
      </c>
      <c r="C298" s="760" t="s">
        <v>222</v>
      </c>
      <c r="D298" s="3177"/>
      <c r="E298" s="760" t="s">
        <v>221</v>
      </c>
      <c r="F298" s="700" t="s">
        <v>129</v>
      </c>
      <c r="G298" s="824">
        <v>0</v>
      </c>
      <c r="H298" s="822">
        <v>1</v>
      </c>
      <c r="I298" s="815"/>
      <c r="J298" s="1159"/>
      <c r="K298" s="1157"/>
      <c r="L298" s="1157"/>
      <c r="M298" s="1157"/>
      <c r="N298" s="1157"/>
      <c r="O298" s="1157"/>
      <c r="P298" s="1157"/>
      <c r="Q298" s="1157"/>
      <c r="R298" s="1157"/>
      <c r="S298" s="1157"/>
      <c r="T298" s="1157"/>
      <c r="U298" s="1157"/>
      <c r="V298" s="1157"/>
      <c r="W298" s="1157"/>
      <c r="X298" s="1157"/>
      <c r="Y298" s="1157"/>
      <c r="Z298" s="1157"/>
      <c r="AA298" s="1157"/>
      <c r="AB298" s="1157"/>
      <c r="AC298" s="1158"/>
      <c r="AD298" s="1157"/>
      <c r="AE298" s="1157"/>
      <c r="AF298" s="1157"/>
      <c r="AG298" s="1157"/>
      <c r="AH298" s="1157"/>
      <c r="AI298" s="1157"/>
      <c r="AJ298" s="1157"/>
      <c r="AK298" s="1157"/>
      <c r="AL298" s="1157"/>
      <c r="AM298" s="1157"/>
      <c r="AN298" s="1157"/>
      <c r="AO298" s="1157"/>
      <c r="AP298" s="1157"/>
      <c r="AQ298" s="1157"/>
      <c r="AR298" s="1157"/>
      <c r="AS298" s="1157"/>
      <c r="AT298" s="1157"/>
      <c r="AU298" s="1157"/>
      <c r="AV298" s="1157"/>
      <c r="AW298" s="1157"/>
      <c r="AX298" s="1157"/>
      <c r="AY298" s="1157"/>
      <c r="AZ298" s="1157"/>
      <c r="BA298" s="1155"/>
    </row>
    <row r="299" spans="1:53" ht="25.5" hidden="1" customHeight="1" x14ac:dyDescent="0.2">
      <c r="A299" s="3176"/>
      <c r="B299" s="476" t="s">
        <v>4</v>
      </c>
      <c r="C299" s="2737" t="s">
        <v>219</v>
      </c>
      <c r="D299" s="2748" t="s">
        <v>218</v>
      </c>
      <c r="E299" s="760" t="s">
        <v>217</v>
      </c>
      <c r="F299" s="700" t="s">
        <v>6</v>
      </c>
      <c r="G299" s="824">
        <v>0</v>
      </c>
      <c r="H299" s="826">
        <v>12000</v>
      </c>
      <c r="I299" s="825">
        <v>2000</v>
      </c>
      <c r="J299" s="1159"/>
      <c r="K299" s="1157"/>
      <c r="L299" s="1157"/>
      <c r="M299" s="1157"/>
      <c r="N299" s="1157"/>
      <c r="O299" s="1157"/>
      <c r="P299" s="1157"/>
      <c r="Q299" s="1157"/>
      <c r="R299" s="1157"/>
      <c r="S299" s="1157"/>
      <c r="T299" s="1157"/>
      <c r="U299" s="1157"/>
      <c r="V299" s="1157"/>
      <c r="W299" s="1157"/>
      <c r="X299" s="1157"/>
      <c r="Y299" s="1157"/>
      <c r="Z299" s="1157"/>
      <c r="AA299" s="1157"/>
      <c r="AB299" s="1157"/>
      <c r="AC299" s="1158"/>
      <c r="AD299" s="1157"/>
      <c r="AE299" s="1157"/>
      <c r="AF299" s="1157"/>
      <c r="AG299" s="1157"/>
      <c r="AH299" s="1157"/>
      <c r="AI299" s="1157"/>
      <c r="AJ299" s="1157"/>
      <c r="AK299" s="1157"/>
      <c r="AL299" s="1157"/>
      <c r="AM299" s="1157"/>
      <c r="AN299" s="1157"/>
      <c r="AO299" s="1157"/>
      <c r="AP299" s="1157"/>
      <c r="AQ299" s="1157"/>
      <c r="AR299" s="1157"/>
      <c r="AS299" s="1157"/>
      <c r="AT299" s="1157"/>
      <c r="AU299" s="1157"/>
      <c r="AV299" s="1157"/>
      <c r="AW299" s="1157"/>
      <c r="AX299" s="1157"/>
      <c r="AY299" s="1157"/>
      <c r="AZ299" s="1157"/>
      <c r="BA299" s="1155"/>
    </row>
    <row r="300" spans="1:53" ht="15.75" hidden="1" customHeight="1" x14ac:dyDescent="0.2">
      <c r="A300" s="3176"/>
      <c r="B300" s="476" t="s">
        <v>4</v>
      </c>
      <c r="C300" s="3176"/>
      <c r="D300" s="3176"/>
      <c r="E300" s="760" t="s">
        <v>212</v>
      </c>
      <c r="F300" s="700" t="s">
        <v>103</v>
      </c>
      <c r="G300" s="824">
        <v>0</v>
      </c>
      <c r="H300" s="826">
        <v>12</v>
      </c>
      <c r="I300" s="825">
        <v>2</v>
      </c>
      <c r="J300" s="1159"/>
      <c r="K300" s="1157"/>
      <c r="L300" s="1157"/>
      <c r="M300" s="1157"/>
      <c r="N300" s="1157"/>
      <c r="O300" s="1157"/>
      <c r="P300" s="1157"/>
      <c r="Q300" s="1157"/>
      <c r="R300" s="1157"/>
      <c r="S300" s="1157"/>
      <c r="T300" s="1157"/>
      <c r="U300" s="1157"/>
      <c r="V300" s="1157"/>
      <c r="W300" s="1157"/>
      <c r="X300" s="1157"/>
      <c r="Y300" s="1157"/>
      <c r="Z300" s="1157"/>
      <c r="AA300" s="1157"/>
      <c r="AB300" s="1157"/>
      <c r="AC300" s="1158"/>
      <c r="AD300" s="1157"/>
      <c r="AE300" s="1157"/>
      <c r="AF300" s="1157"/>
      <c r="AG300" s="1157"/>
      <c r="AH300" s="1157"/>
      <c r="AI300" s="1157"/>
      <c r="AJ300" s="1157"/>
      <c r="AK300" s="1157"/>
      <c r="AL300" s="1157"/>
      <c r="AM300" s="1157"/>
      <c r="AN300" s="1157"/>
      <c r="AO300" s="1157"/>
      <c r="AP300" s="1157"/>
      <c r="AQ300" s="1157"/>
      <c r="AR300" s="1157"/>
      <c r="AS300" s="1157"/>
      <c r="AT300" s="1157"/>
      <c r="AU300" s="1157"/>
      <c r="AV300" s="1157"/>
      <c r="AW300" s="1157"/>
      <c r="AX300" s="1157"/>
      <c r="AY300" s="1157"/>
      <c r="AZ300" s="1157"/>
      <c r="BA300" s="1155"/>
    </row>
    <row r="301" spans="1:53" ht="15.75" hidden="1" customHeight="1" x14ac:dyDescent="0.2">
      <c r="A301" s="3176"/>
      <c r="B301" s="476" t="s">
        <v>4</v>
      </c>
      <c r="C301" s="3176"/>
      <c r="D301" s="3176"/>
      <c r="E301" s="760" t="s">
        <v>211</v>
      </c>
      <c r="F301" s="700" t="s">
        <v>194</v>
      </c>
      <c r="G301" s="824">
        <v>0</v>
      </c>
      <c r="H301" s="824">
        <v>40</v>
      </c>
      <c r="I301" s="810">
        <v>10</v>
      </c>
      <c r="J301" s="1159"/>
      <c r="K301" s="1157"/>
      <c r="L301" s="1157"/>
      <c r="M301" s="1157"/>
      <c r="N301" s="1157"/>
      <c r="O301" s="1157"/>
      <c r="P301" s="1157"/>
      <c r="Q301" s="1157"/>
      <c r="R301" s="1157"/>
      <c r="S301" s="1157"/>
      <c r="T301" s="1157"/>
      <c r="U301" s="1157"/>
      <c r="V301" s="1157"/>
      <c r="W301" s="1157"/>
      <c r="X301" s="1157"/>
      <c r="Y301" s="1157"/>
      <c r="Z301" s="1157"/>
      <c r="AA301" s="1157"/>
      <c r="AB301" s="1157"/>
      <c r="AC301" s="1158"/>
      <c r="AD301" s="1157"/>
      <c r="AE301" s="1157"/>
      <c r="AF301" s="1157"/>
      <c r="AG301" s="1157"/>
      <c r="AH301" s="1157"/>
      <c r="AI301" s="1157"/>
      <c r="AJ301" s="1157"/>
      <c r="AK301" s="1157"/>
      <c r="AL301" s="1157"/>
      <c r="AM301" s="1157"/>
      <c r="AN301" s="1157"/>
      <c r="AO301" s="1157"/>
      <c r="AP301" s="1157"/>
      <c r="AQ301" s="1157"/>
      <c r="AR301" s="1157"/>
      <c r="AS301" s="1157"/>
      <c r="AT301" s="1157"/>
      <c r="AU301" s="1157"/>
      <c r="AV301" s="1157"/>
      <c r="AW301" s="1157"/>
      <c r="AX301" s="1157"/>
      <c r="AY301" s="1157"/>
      <c r="AZ301" s="1157"/>
      <c r="BA301" s="1155"/>
    </row>
    <row r="302" spans="1:53" ht="15.75" hidden="1" customHeight="1" x14ac:dyDescent="0.2">
      <c r="A302" s="3176"/>
      <c r="B302" s="476" t="s">
        <v>4</v>
      </c>
      <c r="C302" s="3176"/>
      <c r="D302" s="3176"/>
      <c r="E302" s="760" t="s">
        <v>210</v>
      </c>
      <c r="F302" s="700" t="s">
        <v>113</v>
      </c>
      <c r="G302" s="824">
        <v>0</v>
      </c>
      <c r="H302" s="824">
        <v>5</v>
      </c>
      <c r="I302" s="810">
        <v>0</v>
      </c>
      <c r="J302" s="1159"/>
      <c r="K302" s="1157"/>
      <c r="L302" s="1157"/>
      <c r="M302" s="1157"/>
      <c r="N302" s="1157"/>
      <c r="O302" s="1157"/>
      <c r="P302" s="1157"/>
      <c r="Q302" s="1157"/>
      <c r="R302" s="1157"/>
      <c r="S302" s="1157"/>
      <c r="T302" s="1157"/>
      <c r="U302" s="1157"/>
      <c r="V302" s="1157"/>
      <c r="W302" s="1157"/>
      <c r="X302" s="1157"/>
      <c r="Y302" s="1157"/>
      <c r="Z302" s="1157"/>
      <c r="AA302" s="1157"/>
      <c r="AB302" s="1157"/>
      <c r="AC302" s="1158"/>
      <c r="AD302" s="1157"/>
      <c r="AE302" s="1157"/>
      <c r="AF302" s="1157"/>
      <c r="AG302" s="1157"/>
      <c r="AH302" s="1157"/>
      <c r="AI302" s="1157"/>
      <c r="AJ302" s="1157"/>
      <c r="AK302" s="1157"/>
      <c r="AL302" s="1157"/>
      <c r="AM302" s="1157"/>
      <c r="AN302" s="1157"/>
      <c r="AO302" s="1157"/>
      <c r="AP302" s="1157"/>
      <c r="AQ302" s="1157"/>
      <c r="AR302" s="1157"/>
      <c r="AS302" s="1157"/>
      <c r="AT302" s="1157"/>
      <c r="AU302" s="1157"/>
      <c r="AV302" s="1157"/>
      <c r="AW302" s="1157"/>
      <c r="AX302" s="1157"/>
      <c r="AY302" s="1157"/>
      <c r="AZ302" s="1157"/>
      <c r="BA302" s="1155"/>
    </row>
    <row r="303" spans="1:53" ht="15.75" hidden="1" customHeight="1" x14ac:dyDescent="0.2">
      <c r="A303" s="3176"/>
      <c r="B303" s="476" t="s">
        <v>4</v>
      </c>
      <c r="C303" s="3177"/>
      <c r="D303" s="3177"/>
      <c r="E303" s="760" t="s">
        <v>632</v>
      </c>
      <c r="F303" s="700" t="s">
        <v>113</v>
      </c>
      <c r="G303" s="824">
        <v>0</v>
      </c>
      <c r="H303" s="824">
        <v>2</v>
      </c>
      <c r="I303" s="810"/>
      <c r="J303" s="1159"/>
      <c r="K303" s="1157"/>
      <c r="L303" s="1157"/>
      <c r="M303" s="1157"/>
      <c r="N303" s="1157"/>
      <c r="O303" s="1157"/>
      <c r="P303" s="1157"/>
      <c r="Q303" s="1157"/>
      <c r="R303" s="1157"/>
      <c r="S303" s="1157"/>
      <c r="T303" s="1157"/>
      <c r="U303" s="1157"/>
      <c r="V303" s="1157"/>
      <c r="W303" s="1157"/>
      <c r="X303" s="1157"/>
      <c r="Y303" s="1157"/>
      <c r="Z303" s="1157"/>
      <c r="AA303" s="1157"/>
      <c r="AB303" s="1157"/>
      <c r="AC303" s="1158"/>
      <c r="AD303" s="1157"/>
      <c r="AE303" s="1157"/>
      <c r="AF303" s="1157"/>
      <c r="AG303" s="1157"/>
      <c r="AH303" s="1157"/>
      <c r="AI303" s="1157"/>
      <c r="AJ303" s="1157"/>
      <c r="AK303" s="1157"/>
      <c r="AL303" s="1157"/>
      <c r="AM303" s="1157"/>
      <c r="AN303" s="1157"/>
      <c r="AO303" s="1157"/>
      <c r="AP303" s="1157"/>
      <c r="AQ303" s="1157"/>
      <c r="AR303" s="1157"/>
      <c r="AS303" s="1157"/>
      <c r="AT303" s="1157"/>
      <c r="AU303" s="1157"/>
      <c r="AV303" s="1157"/>
      <c r="AW303" s="1157"/>
      <c r="AX303" s="1157"/>
      <c r="AY303" s="1157"/>
      <c r="AZ303" s="1157"/>
      <c r="BA303" s="1155"/>
    </row>
    <row r="304" spans="1:53" ht="15.75" hidden="1" customHeight="1" x14ac:dyDescent="0.2">
      <c r="A304" s="3176"/>
      <c r="B304" s="476" t="s">
        <v>4</v>
      </c>
      <c r="C304" s="811" t="s">
        <v>206</v>
      </c>
      <c r="D304" s="2749" t="s">
        <v>205</v>
      </c>
      <c r="E304" s="760" t="s">
        <v>204</v>
      </c>
      <c r="F304" s="700" t="s">
        <v>194</v>
      </c>
      <c r="G304" s="824">
        <v>1.2</v>
      </c>
      <c r="H304" s="824">
        <v>12</v>
      </c>
      <c r="I304" s="810"/>
      <c r="J304" s="1159"/>
      <c r="K304" s="1157"/>
      <c r="L304" s="1157"/>
      <c r="M304" s="1157"/>
      <c r="N304" s="1157"/>
      <c r="O304" s="1157"/>
      <c r="P304" s="1157"/>
      <c r="Q304" s="1157"/>
      <c r="R304" s="1157"/>
      <c r="S304" s="1157"/>
      <c r="T304" s="1157"/>
      <c r="U304" s="1157"/>
      <c r="V304" s="1157"/>
      <c r="W304" s="1157"/>
      <c r="X304" s="1157"/>
      <c r="Y304" s="1157"/>
      <c r="Z304" s="1157"/>
      <c r="AA304" s="1157"/>
      <c r="AB304" s="1157"/>
      <c r="AC304" s="1158"/>
      <c r="AD304" s="1157"/>
      <c r="AE304" s="1157"/>
      <c r="AF304" s="1157"/>
      <c r="AG304" s="1157"/>
      <c r="AH304" s="1157"/>
      <c r="AI304" s="1157"/>
      <c r="AJ304" s="1157"/>
      <c r="AK304" s="1157"/>
      <c r="AL304" s="1157"/>
      <c r="AM304" s="1157"/>
      <c r="AN304" s="1157"/>
      <c r="AO304" s="1157"/>
      <c r="AP304" s="1157"/>
      <c r="AQ304" s="1157"/>
      <c r="AR304" s="1157"/>
      <c r="AS304" s="1157"/>
      <c r="AT304" s="1157"/>
      <c r="AU304" s="1157"/>
      <c r="AV304" s="1157"/>
      <c r="AW304" s="1157"/>
      <c r="AX304" s="1157"/>
      <c r="AY304" s="1157"/>
      <c r="AZ304" s="1157"/>
      <c r="BA304" s="1155"/>
    </row>
    <row r="305" spans="1:53" ht="15.75" hidden="1" customHeight="1" x14ac:dyDescent="0.2">
      <c r="A305" s="3176"/>
      <c r="B305" s="476" t="s">
        <v>4</v>
      </c>
      <c r="C305" s="760" t="s">
        <v>199</v>
      </c>
      <c r="D305" s="3176"/>
      <c r="E305" s="760" t="s">
        <v>198</v>
      </c>
      <c r="F305" s="700" t="s">
        <v>194</v>
      </c>
      <c r="G305" s="824">
        <v>100</v>
      </c>
      <c r="H305" s="824">
        <v>1100</v>
      </c>
      <c r="I305" s="810">
        <v>100</v>
      </c>
      <c r="J305" s="1159"/>
      <c r="K305" s="1157"/>
      <c r="L305" s="1157"/>
      <c r="M305" s="1157"/>
      <c r="N305" s="1157"/>
      <c r="O305" s="1157"/>
      <c r="P305" s="1157"/>
      <c r="Q305" s="1157"/>
      <c r="R305" s="1157"/>
      <c r="S305" s="1157"/>
      <c r="T305" s="1157"/>
      <c r="U305" s="1157"/>
      <c r="V305" s="1157"/>
      <c r="W305" s="1157"/>
      <c r="X305" s="1157"/>
      <c r="Y305" s="1157"/>
      <c r="Z305" s="1157"/>
      <c r="AA305" s="1157"/>
      <c r="AB305" s="1157"/>
      <c r="AC305" s="1158"/>
      <c r="AD305" s="1157"/>
      <c r="AE305" s="1157"/>
      <c r="AF305" s="1157"/>
      <c r="AG305" s="1157"/>
      <c r="AH305" s="1157"/>
      <c r="AI305" s="1157"/>
      <c r="AJ305" s="1157"/>
      <c r="AK305" s="1157"/>
      <c r="AL305" s="1157"/>
      <c r="AM305" s="1157"/>
      <c r="AN305" s="1157"/>
      <c r="AO305" s="1157"/>
      <c r="AP305" s="1157"/>
      <c r="AQ305" s="1157"/>
      <c r="AR305" s="1157"/>
      <c r="AS305" s="1157"/>
      <c r="AT305" s="1157"/>
      <c r="AU305" s="1157"/>
      <c r="AV305" s="1157"/>
      <c r="AW305" s="1157"/>
      <c r="AX305" s="1157"/>
      <c r="AY305" s="1157"/>
      <c r="AZ305" s="1157"/>
      <c r="BA305" s="1155"/>
    </row>
    <row r="306" spans="1:53" ht="15.75" hidden="1" customHeight="1" x14ac:dyDescent="0.2">
      <c r="A306" s="3176"/>
      <c r="B306" s="476" t="s">
        <v>4</v>
      </c>
      <c r="C306" s="760" t="s">
        <v>196</v>
      </c>
      <c r="D306" s="3177"/>
      <c r="E306" s="760" t="s">
        <v>195</v>
      </c>
      <c r="F306" s="700" t="s">
        <v>194</v>
      </c>
      <c r="G306" s="824">
        <v>30</v>
      </c>
      <c r="H306" s="824">
        <v>1000</v>
      </c>
      <c r="I306" s="810">
        <v>200</v>
      </c>
      <c r="J306" s="1159"/>
      <c r="K306" s="1157"/>
      <c r="L306" s="1157"/>
      <c r="M306" s="1157"/>
      <c r="N306" s="1157"/>
      <c r="O306" s="1157"/>
      <c r="P306" s="1157"/>
      <c r="Q306" s="1157"/>
      <c r="R306" s="1157"/>
      <c r="S306" s="1157"/>
      <c r="T306" s="1157"/>
      <c r="U306" s="1157"/>
      <c r="V306" s="1157"/>
      <c r="W306" s="1157"/>
      <c r="X306" s="1157"/>
      <c r="Y306" s="1157"/>
      <c r="Z306" s="1157"/>
      <c r="AA306" s="1157"/>
      <c r="AB306" s="1157"/>
      <c r="AC306" s="1158"/>
      <c r="AD306" s="1157"/>
      <c r="AE306" s="1157"/>
      <c r="AF306" s="1157"/>
      <c r="AG306" s="1157"/>
      <c r="AH306" s="1157"/>
      <c r="AI306" s="1157"/>
      <c r="AJ306" s="1157"/>
      <c r="AK306" s="1157"/>
      <c r="AL306" s="1157"/>
      <c r="AM306" s="1157"/>
      <c r="AN306" s="1157"/>
      <c r="AO306" s="1157"/>
      <c r="AP306" s="1157"/>
      <c r="AQ306" s="1157"/>
      <c r="AR306" s="1157"/>
      <c r="AS306" s="1157"/>
      <c r="AT306" s="1157"/>
      <c r="AU306" s="1157"/>
      <c r="AV306" s="1157"/>
      <c r="AW306" s="1157"/>
      <c r="AX306" s="1157"/>
      <c r="AY306" s="1157"/>
      <c r="AZ306" s="1157"/>
      <c r="BA306" s="1155"/>
    </row>
    <row r="307" spans="1:53" ht="15.75" hidden="1" customHeight="1" x14ac:dyDescent="0.2">
      <c r="A307" s="3176"/>
      <c r="B307" s="476" t="s">
        <v>4</v>
      </c>
      <c r="C307" s="811" t="s">
        <v>191</v>
      </c>
      <c r="D307" s="676" t="s">
        <v>190</v>
      </c>
      <c r="E307" s="760" t="s">
        <v>189</v>
      </c>
      <c r="F307" s="700" t="s">
        <v>129</v>
      </c>
      <c r="G307" s="824">
        <v>0</v>
      </c>
      <c r="H307" s="822">
        <v>1</v>
      </c>
      <c r="I307" s="815">
        <v>0.25</v>
      </c>
      <c r="J307" s="1159"/>
      <c r="K307" s="1157"/>
      <c r="L307" s="1157"/>
      <c r="M307" s="1157"/>
      <c r="N307" s="1157"/>
      <c r="O307" s="1157"/>
      <c r="P307" s="1157"/>
      <c r="Q307" s="1157"/>
      <c r="R307" s="1157"/>
      <c r="S307" s="1157"/>
      <c r="T307" s="1157"/>
      <c r="U307" s="1157"/>
      <c r="V307" s="1157"/>
      <c r="W307" s="1157"/>
      <c r="X307" s="1157"/>
      <c r="Y307" s="1157"/>
      <c r="Z307" s="1157"/>
      <c r="AA307" s="1157"/>
      <c r="AB307" s="1157"/>
      <c r="AC307" s="1158"/>
      <c r="AD307" s="1157"/>
      <c r="AE307" s="1157"/>
      <c r="AF307" s="1157"/>
      <c r="AG307" s="1157"/>
      <c r="AH307" s="1157"/>
      <c r="AI307" s="1157"/>
      <c r="AJ307" s="1157"/>
      <c r="AK307" s="1157"/>
      <c r="AL307" s="1157"/>
      <c r="AM307" s="1157"/>
      <c r="AN307" s="1157"/>
      <c r="AO307" s="1157"/>
      <c r="AP307" s="1157"/>
      <c r="AQ307" s="1157"/>
      <c r="AR307" s="1157"/>
      <c r="AS307" s="1157"/>
      <c r="AT307" s="1157"/>
      <c r="AU307" s="1157"/>
      <c r="AV307" s="1157"/>
      <c r="AW307" s="1157"/>
      <c r="AX307" s="1157"/>
      <c r="AY307" s="1157"/>
      <c r="AZ307" s="1157"/>
      <c r="BA307" s="1155"/>
    </row>
    <row r="308" spans="1:53" ht="51" hidden="1" customHeight="1" x14ac:dyDescent="0.2">
      <c r="A308" s="3176"/>
      <c r="B308" s="476" t="s">
        <v>4</v>
      </c>
      <c r="C308" s="2661" t="s">
        <v>184</v>
      </c>
      <c r="D308" s="760" t="s">
        <v>179</v>
      </c>
      <c r="E308" s="760" t="s">
        <v>183</v>
      </c>
      <c r="F308" s="765" t="s">
        <v>129</v>
      </c>
      <c r="G308" s="817">
        <v>0</v>
      </c>
      <c r="H308" s="817">
        <v>0.9</v>
      </c>
      <c r="I308" s="815">
        <v>0.1</v>
      </c>
      <c r="J308" s="1159"/>
      <c r="K308" s="1157"/>
      <c r="L308" s="1157"/>
      <c r="M308" s="1157"/>
      <c r="N308" s="1157"/>
      <c r="O308" s="1157"/>
      <c r="P308" s="1157"/>
      <c r="Q308" s="1157"/>
      <c r="R308" s="1157"/>
      <c r="S308" s="1157"/>
      <c r="T308" s="1157"/>
      <c r="U308" s="1157"/>
      <c r="V308" s="1157"/>
      <c r="W308" s="1157"/>
      <c r="X308" s="1157"/>
      <c r="Y308" s="1157"/>
      <c r="Z308" s="1157"/>
      <c r="AA308" s="1157"/>
      <c r="AB308" s="1157"/>
      <c r="AC308" s="1158"/>
      <c r="AD308" s="1157"/>
      <c r="AE308" s="1157"/>
      <c r="AF308" s="1157"/>
      <c r="AG308" s="1157"/>
      <c r="AH308" s="1157"/>
      <c r="AI308" s="1157"/>
      <c r="AJ308" s="1157"/>
      <c r="AK308" s="1157"/>
      <c r="AL308" s="1157"/>
      <c r="AM308" s="1157"/>
      <c r="AN308" s="1157"/>
      <c r="AO308" s="1157"/>
      <c r="AP308" s="1157"/>
      <c r="AQ308" s="1157"/>
      <c r="AR308" s="1157"/>
      <c r="AS308" s="1157"/>
      <c r="AT308" s="1157"/>
      <c r="AU308" s="1157"/>
      <c r="AV308" s="1157"/>
      <c r="AW308" s="1157"/>
      <c r="AX308" s="1157"/>
      <c r="AY308" s="1157"/>
      <c r="AZ308" s="1157"/>
      <c r="BA308" s="1155"/>
    </row>
    <row r="309" spans="1:53" ht="15.75" hidden="1" customHeight="1" x14ac:dyDescent="0.2">
      <c r="A309" s="3176"/>
      <c r="B309" s="476" t="s">
        <v>4</v>
      </c>
      <c r="C309" s="3177"/>
      <c r="D309" s="760" t="s">
        <v>179</v>
      </c>
      <c r="E309" s="760" t="s">
        <v>178</v>
      </c>
      <c r="F309" s="700" t="s">
        <v>129</v>
      </c>
      <c r="G309" s="762">
        <v>0</v>
      </c>
      <c r="H309" s="762">
        <v>0.9</v>
      </c>
      <c r="I309" s="815">
        <v>0.1</v>
      </c>
      <c r="J309" s="1159"/>
      <c r="K309" s="1157"/>
      <c r="L309" s="1157"/>
      <c r="M309" s="1157"/>
      <c r="N309" s="1157"/>
      <c r="O309" s="1157"/>
      <c r="P309" s="1157"/>
      <c r="Q309" s="1157"/>
      <c r="R309" s="1157"/>
      <c r="S309" s="1157"/>
      <c r="T309" s="1157"/>
      <c r="U309" s="1157"/>
      <c r="V309" s="1157"/>
      <c r="W309" s="1157"/>
      <c r="X309" s="1157"/>
      <c r="Y309" s="1157"/>
      <c r="Z309" s="1157"/>
      <c r="AA309" s="1157"/>
      <c r="AB309" s="1157"/>
      <c r="AC309" s="1158"/>
      <c r="AD309" s="1157"/>
      <c r="AE309" s="1157"/>
      <c r="AF309" s="1157"/>
      <c r="AG309" s="1157"/>
      <c r="AH309" s="1157"/>
      <c r="AI309" s="1157"/>
      <c r="AJ309" s="1157"/>
      <c r="AK309" s="1157"/>
      <c r="AL309" s="1157"/>
      <c r="AM309" s="1157"/>
      <c r="AN309" s="1157"/>
      <c r="AO309" s="1157"/>
      <c r="AP309" s="1157"/>
      <c r="AQ309" s="1157"/>
      <c r="AR309" s="1157"/>
      <c r="AS309" s="1157"/>
      <c r="AT309" s="1157"/>
      <c r="AU309" s="1157"/>
      <c r="AV309" s="1157"/>
      <c r="AW309" s="1157"/>
      <c r="AX309" s="1157"/>
      <c r="AY309" s="1157"/>
      <c r="AZ309" s="1157"/>
      <c r="BA309" s="1155"/>
    </row>
    <row r="310" spans="1:53" ht="15.75" hidden="1" customHeight="1" x14ac:dyDescent="0.2">
      <c r="A310" s="3176"/>
      <c r="B310" s="476" t="s">
        <v>4</v>
      </c>
      <c r="C310" s="811" t="s">
        <v>177</v>
      </c>
      <c r="D310" s="823" t="s">
        <v>176</v>
      </c>
      <c r="E310" s="760" t="s">
        <v>175</v>
      </c>
      <c r="F310" s="700" t="s">
        <v>174</v>
      </c>
      <c r="G310" s="822">
        <v>0</v>
      </c>
      <c r="H310" s="822">
        <v>0.5</v>
      </c>
      <c r="I310" s="815">
        <v>0.1</v>
      </c>
      <c r="J310" s="1159"/>
      <c r="K310" s="1157"/>
      <c r="L310" s="1157"/>
      <c r="M310" s="1157"/>
      <c r="N310" s="1157"/>
      <c r="O310" s="1157"/>
      <c r="P310" s="1157"/>
      <c r="Q310" s="1157"/>
      <c r="R310" s="1157"/>
      <c r="S310" s="1157"/>
      <c r="T310" s="1157"/>
      <c r="U310" s="1157"/>
      <c r="V310" s="1157"/>
      <c r="W310" s="1157"/>
      <c r="X310" s="1157"/>
      <c r="Y310" s="1157"/>
      <c r="Z310" s="1157"/>
      <c r="AA310" s="1157"/>
      <c r="AB310" s="1157"/>
      <c r="AC310" s="1158"/>
      <c r="AD310" s="1157"/>
      <c r="AE310" s="1157"/>
      <c r="AF310" s="1157"/>
      <c r="AG310" s="1157"/>
      <c r="AH310" s="1157"/>
      <c r="AI310" s="1157"/>
      <c r="AJ310" s="1157"/>
      <c r="AK310" s="1157"/>
      <c r="AL310" s="1157"/>
      <c r="AM310" s="1157"/>
      <c r="AN310" s="1157"/>
      <c r="AO310" s="1157"/>
      <c r="AP310" s="1157"/>
      <c r="AQ310" s="1157"/>
      <c r="AR310" s="1157"/>
      <c r="AS310" s="1157"/>
      <c r="AT310" s="1157"/>
      <c r="AU310" s="1157"/>
      <c r="AV310" s="1157"/>
      <c r="AW310" s="1157"/>
      <c r="AX310" s="1157"/>
      <c r="AY310" s="1157"/>
      <c r="AZ310" s="1157"/>
      <c r="BA310" s="1155"/>
    </row>
    <row r="311" spans="1:53" ht="15.75" hidden="1" customHeight="1" x14ac:dyDescent="0.2">
      <c r="A311" s="3176"/>
      <c r="B311" s="476" t="s">
        <v>4</v>
      </c>
      <c r="C311" s="811" t="s">
        <v>169</v>
      </c>
      <c r="D311" s="676" t="s">
        <v>168</v>
      </c>
      <c r="E311" s="700" t="s">
        <v>167</v>
      </c>
      <c r="F311" s="765" t="s">
        <v>166</v>
      </c>
      <c r="G311" s="819">
        <v>1500000000</v>
      </c>
      <c r="H311" s="819">
        <v>10000000000</v>
      </c>
      <c r="I311" s="820">
        <v>2500000000</v>
      </c>
      <c r="J311" s="1159"/>
      <c r="K311" s="1157"/>
      <c r="L311" s="1157"/>
      <c r="M311" s="1157"/>
      <c r="N311" s="1157"/>
      <c r="O311" s="1157"/>
      <c r="P311" s="1157"/>
      <c r="Q311" s="1157"/>
      <c r="R311" s="1157"/>
      <c r="S311" s="1157"/>
      <c r="T311" s="1157"/>
      <c r="U311" s="1157"/>
      <c r="V311" s="1157"/>
      <c r="W311" s="1157"/>
      <c r="X311" s="1157"/>
      <c r="Y311" s="1157"/>
      <c r="Z311" s="1157"/>
      <c r="AA311" s="1157"/>
      <c r="AB311" s="1157"/>
      <c r="AC311" s="1158"/>
      <c r="AD311" s="1157"/>
      <c r="AE311" s="1157"/>
      <c r="AF311" s="1157"/>
      <c r="AG311" s="1157"/>
      <c r="AH311" s="1157"/>
      <c r="AI311" s="1157"/>
      <c r="AJ311" s="1157"/>
      <c r="AK311" s="1157"/>
      <c r="AL311" s="1157"/>
      <c r="AM311" s="1157"/>
      <c r="AN311" s="1157"/>
      <c r="AO311" s="1157"/>
      <c r="AP311" s="1157"/>
      <c r="AQ311" s="1157"/>
      <c r="AR311" s="1157"/>
      <c r="AS311" s="1157"/>
      <c r="AT311" s="1157"/>
      <c r="AU311" s="1157"/>
      <c r="AV311" s="1157"/>
      <c r="AW311" s="1157"/>
      <c r="AX311" s="1157"/>
      <c r="AY311" s="1157"/>
      <c r="AZ311" s="1157"/>
      <c r="BA311" s="1155"/>
    </row>
    <row r="312" spans="1:53" ht="15.75" hidden="1" customHeight="1" x14ac:dyDescent="0.2">
      <c r="A312" s="3176"/>
      <c r="B312" s="476" t="s">
        <v>4</v>
      </c>
      <c r="C312" s="760" t="s">
        <v>164</v>
      </c>
      <c r="D312" s="821" t="s">
        <v>163</v>
      </c>
      <c r="E312" s="700" t="s">
        <v>162</v>
      </c>
      <c r="F312" s="765" t="s">
        <v>161</v>
      </c>
      <c r="G312" s="765" t="s">
        <v>124</v>
      </c>
      <c r="H312" s="819">
        <v>10500000000</v>
      </c>
      <c r="I312" s="820">
        <v>1500000000</v>
      </c>
      <c r="J312" s="1159"/>
      <c r="K312" s="1157"/>
      <c r="L312" s="1157"/>
      <c r="M312" s="1157"/>
      <c r="N312" s="1157"/>
      <c r="O312" s="1157"/>
      <c r="P312" s="1157"/>
      <c r="Q312" s="1157"/>
      <c r="R312" s="1157"/>
      <c r="S312" s="1157"/>
      <c r="T312" s="1157"/>
      <c r="U312" s="1157"/>
      <c r="V312" s="1157"/>
      <c r="W312" s="1157"/>
      <c r="X312" s="1157"/>
      <c r="Y312" s="1157"/>
      <c r="Z312" s="1157"/>
      <c r="AA312" s="1157"/>
      <c r="AB312" s="1157"/>
      <c r="AC312" s="1158"/>
      <c r="AD312" s="1157"/>
      <c r="AE312" s="1157"/>
      <c r="AF312" s="1157"/>
      <c r="AG312" s="1157"/>
      <c r="AH312" s="1157"/>
      <c r="AI312" s="1157"/>
      <c r="AJ312" s="1157"/>
      <c r="AK312" s="1157"/>
      <c r="AL312" s="1157"/>
      <c r="AM312" s="1157"/>
      <c r="AN312" s="1157"/>
      <c r="AO312" s="1157"/>
      <c r="AP312" s="1157"/>
      <c r="AQ312" s="1157"/>
      <c r="AR312" s="1157"/>
      <c r="AS312" s="1157"/>
      <c r="AT312" s="1157"/>
      <c r="AU312" s="1157"/>
      <c r="AV312" s="1157"/>
      <c r="AW312" s="1157"/>
      <c r="AX312" s="1157"/>
      <c r="AY312" s="1157"/>
      <c r="AZ312" s="1157"/>
      <c r="BA312" s="1155"/>
    </row>
    <row r="313" spans="1:53" ht="15.75" hidden="1" customHeight="1" x14ac:dyDescent="0.2">
      <c r="A313" s="3176"/>
      <c r="B313" s="476" t="s">
        <v>4</v>
      </c>
      <c r="C313" s="2661" t="s">
        <v>155</v>
      </c>
      <c r="D313" s="2661" t="s">
        <v>154</v>
      </c>
      <c r="E313" s="2737" t="s">
        <v>153</v>
      </c>
      <c r="F313" s="765" t="s">
        <v>152</v>
      </c>
      <c r="G313" s="819">
        <v>7894</v>
      </c>
      <c r="H313" s="819">
        <v>9524</v>
      </c>
      <c r="I313" s="810">
        <v>8724</v>
      </c>
      <c r="J313" s="1159"/>
      <c r="K313" s="1157"/>
      <c r="L313" s="1157"/>
      <c r="M313" s="1157"/>
      <c r="N313" s="1157"/>
      <c r="O313" s="1157"/>
      <c r="P313" s="1157"/>
      <c r="Q313" s="1157"/>
      <c r="R313" s="1157"/>
      <c r="S313" s="1157"/>
      <c r="T313" s="1157"/>
      <c r="U313" s="1157"/>
      <c r="V313" s="1157"/>
      <c r="W313" s="1157"/>
      <c r="X313" s="1157"/>
      <c r="Y313" s="1157"/>
      <c r="Z313" s="1157"/>
      <c r="AA313" s="1157"/>
      <c r="AB313" s="1157"/>
      <c r="AC313" s="1158"/>
      <c r="AD313" s="1157"/>
      <c r="AE313" s="1157"/>
      <c r="AF313" s="1157"/>
      <c r="AG313" s="1157"/>
      <c r="AH313" s="1157"/>
      <c r="AI313" s="1157"/>
      <c r="AJ313" s="1157"/>
      <c r="AK313" s="1157"/>
      <c r="AL313" s="1157"/>
      <c r="AM313" s="1157"/>
      <c r="AN313" s="1157"/>
      <c r="AO313" s="1157"/>
      <c r="AP313" s="1157"/>
      <c r="AQ313" s="1157"/>
      <c r="AR313" s="1157"/>
      <c r="AS313" s="1157"/>
      <c r="AT313" s="1157"/>
      <c r="AU313" s="1157"/>
      <c r="AV313" s="1157"/>
      <c r="AW313" s="1157"/>
      <c r="AX313" s="1157"/>
      <c r="AY313" s="1157"/>
      <c r="AZ313" s="1157"/>
      <c r="BA313" s="1155"/>
    </row>
    <row r="314" spans="1:53" ht="15.75" hidden="1" customHeight="1" x14ac:dyDescent="0.2">
      <c r="A314" s="3176"/>
      <c r="B314" s="476" t="s">
        <v>4</v>
      </c>
      <c r="C314" s="3176"/>
      <c r="D314" s="3176"/>
      <c r="E314" s="3176"/>
      <c r="F314" s="700" t="s">
        <v>147</v>
      </c>
      <c r="G314" s="818">
        <v>21966</v>
      </c>
      <c r="H314" s="818">
        <v>22410</v>
      </c>
      <c r="I314" s="810">
        <v>21980</v>
      </c>
      <c r="J314" s="1159"/>
      <c r="K314" s="1157"/>
      <c r="L314" s="1157"/>
      <c r="M314" s="1157"/>
      <c r="N314" s="1157"/>
      <c r="O314" s="1157"/>
      <c r="P314" s="1157"/>
      <c r="Q314" s="1157"/>
      <c r="R314" s="1157"/>
      <c r="S314" s="1157"/>
      <c r="T314" s="1157"/>
      <c r="U314" s="1157"/>
      <c r="V314" s="1157"/>
      <c r="W314" s="1157"/>
      <c r="X314" s="1157"/>
      <c r="Y314" s="1157"/>
      <c r="Z314" s="1157"/>
      <c r="AA314" s="1157"/>
      <c r="AB314" s="1157"/>
      <c r="AC314" s="1158"/>
      <c r="AD314" s="1157"/>
      <c r="AE314" s="1157"/>
      <c r="AF314" s="1157"/>
      <c r="AG314" s="1157"/>
      <c r="AH314" s="1157"/>
      <c r="AI314" s="1157"/>
      <c r="AJ314" s="1157"/>
      <c r="AK314" s="1157"/>
      <c r="AL314" s="1157"/>
      <c r="AM314" s="1157"/>
      <c r="AN314" s="1157"/>
      <c r="AO314" s="1157"/>
      <c r="AP314" s="1157"/>
      <c r="AQ314" s="1157"/>
      <c r="AR314" s="1157"/>
      <c r="AS314" s="1157"/>
      <c r="AT314" s="1157"/>
      <c r="AU314" s="1157"/>
      <c r="AV314" s="1157"/>
      <c r="AW314" s="1157"/>
      <c r="AX314" s="1157"/>
      <c r="AY314" s="1157"/>
      <c r="AZ314" s="1157"/>
      <c r="BA314" s="1155"/>
    </row>
    <row r="315" spans="1:53" ht="15.75" hidden="1" customHeight="1" x14ac:dyDescent="0.2">
      <c r="A315" s="3176"/>
      <c r="B315" s="476" t="s">
        <v>4</v>
      </c>
      <c r="C315" s="3177"/>
      <c r="D315" s="3177"/>
      <c r="E315" s="3177"/>
      <c r="F315" s="700" t="s">
        <v>144</v>
      </c>
      <c r="G315" s="700">
        <v>304</v>
      </c>
      <c r="H315" s="700">
        <v>360</v>
      </c>
      <c r="I315" s="810">
        <v>312</v>
      </c>
      <c r="J315" s="1159"/>
      <c r="K315" s="1157"/>
      <c r="L315" s="1157"/>
      <c r="M315" s="1157"/>
      <c r="N315" s="1157"/>
      <c r="O315" s="1157"/>
      <c r="P315" s="1157"/>
      <c r="Q315" s="1157"/>
      <c r="R315" s="1157"/>
      <c r="S315" s="1157"/>
      <c r="T315" s="1157"/>
      <c r="U315" s="1157"/>
      <c r="V315" s="1157"/>
      <c r="W315" s="1157"/>
      <c r="X315" s="1157"/>
      <c r="Y315" s="1157"/>
      <c r="Z315" s="1157"/>
      <c r="AA315" s="1157"/>
      <c r="AB315" s="1157"/>
      <c r="AC315" s="1158"/>
      <c r="AD315" s="1157"/>
      <c r="AE315" s="1157"/>
      <c r="AF315" s="1157"/>
      <c r="AG315" s="1157"/>
      <c r="AH315" s="1157"/>
      <c r="AI315" s="1157"/>
      <c r="AJ315" s="1157"/>
      <c r="AK315" s="1157"/>
      <c r="AL315" s="1157"/>
      <c r="AM315" s="1157"/>
      <c r="AN315" s="1157"/>
      <c r="AO315" s="1157"/>
      <c r="AP315" s="1157"/>
      <c r="AQ315" s="1157"/>
      <c r="AR315" s="1157"/>
      <c r="AS315" s="1157"/>
      <c r="AT315" s="1157"/>
      <c r="AU315" s="1157"/>
      <c r="AV315" s="1157"/>
      <c r="AW315" s="1157"/>
      <c r="AX315" s="1157"/>
      <c r="AY315" s="1157"/>
      <c r="AZ315" s="1157"/>
      <c r="BA315" s="1155"/>
    </row>
    <row r="316" spans="1:53" ht="15.75" hidden="1" customHeight="1" x14ac:dyDescent="0.2">
      <c r="A316" s="3176"/>
      <c r="B316" s="476" t="s">
        <v>4</v>
      </c>
      <c r="C316" s="2661" t="s">
        <v>139</v>
      </c>
      <c r="D316" s="2661" t="s">
        <v>138</v>
      </c>
      <c r="E316" s="760" t="s">
        <v>137</v>
      </c>
      <c r="F316" s="700" t="s">
        <v>103</v>
      </c>
      <c r="G316" s="700">
        <v>0</v>
      </c>
      <c r="H316" s="700">
        <v>1</v>
      </c>
      <c r="I316" s="810"/>
      <c r="J316" s="1159"/>
      <c r="K316" s="1157"/>
      <c r="L316" s="1157"/>
      <c r="M316" s="1157"/>
      <c r="N316" s="1157"/>
      <c r="O316" s="1157"/>
      <c r="P316" s="1157"/>
      <c r="Q316" s="1157"/>
      <c r="R316" s="1157"/>
      <c r="S316" s="1157"/>
      <c r="T316" s="1157"/>
      <c r="U316" s="1157"/>
      <c r="V316" s="1157"/>
      <c r="W316" s="1157"/>
      <c r="X316" s="1157"/>
      <c r="Y316" s="1157"/>
      <c r="Z316" s="1157"/>
      <c r="AA316" s="1157"/>
      <c r="AB316" s="1157"/>
      <c r="AC316" s="1158"/>
      <c r="AD316" s="1157"/>
      <c r="AE316" s="1157"/>
      <c r="AF316" s="1157"/>
      <c r="AG316" s="1157"/>
      <c r="AH316" s="1157"/>
      <c r="AI316" s="1157"/>
      <c r="AJ316" s="1157"/>
      <c r="AK316" s="1157"/>
      <c r="AL316" s="1157"/>
      <c r="AM316" s="1157"/>
      <c r="AN316" s="1157"/>
      <c r="AO316" s="1157"/>
      <c r="AP316" s="1157"/>
      <c r="AQ316" s="1157"/>
      <c r="AR316" s="1157"/>
      <c r="AS316" s="1157"/>
      <c r="AT316" s="1157"/>
      <c r="AU316" s="1157"/>
      <c r="AV316" s="1157"/>
      <c r="AW316" s="1157"/>
      <c r="AX316" s="1157"/>
      <c r="AY316" s="1157"/>
      <c r="AZ316" s="1157"/>
      <c r="BA316" s="1155"/>
    </row>
    <row r="317" spans="1:53" ht="15.75" hidden="1" customHeight="1" x14ac:dyDescent="0.2">
      <c r="A317" s="3176"/>
      <c r="B317" s="476" t="s">
        <v>4</v>
      </c>
      <c r="C317" s="3177"/>
      <c r="D317" s="3177"/>
      <c r="E317" s="760" t="s">
        <v>133</v>
      </c>
      <c r="F317" s="700" t="s">
        <v>103</v>
      </c>
      <c r="G317" s="700">
        <v>0</v>
      </c>
      <c r="H317" s="700">
        <v>4</v>
      </c>
      <c r="I317" s="810">
        <v>0</v>
      </c>
      <c r="J317" s="1159"/>
      <c r="K317" s="1157"/>
      <c r="L317" s="1157"/>
      <c r="M317" s="1157"/>
      <c r="N317" s="1157"/>
      <c r="O317" s="1157"/>
      <c r="P317" s="1157"/>
      <c r="Q317" s="1157"/>
      <c r="R317" s="1157"/>
      <c r="S317" s="1157"/>
      <c r="T317" s="1157"/>
      <c r="U317" s="1157"/>
      <c r="V317" s="1157"/>
      <c r="W317" s="1157"/>
      <c r="X317" s="1157"/>
      <c r="Y317" s="1157"/>
      <c r="Z317" s="1157"/>
      <c r="AA317" s="1157"/>
      <c r="AB317" s="1157"/>
      <c r="AC317" s="1158"/>
      <c r="AD317" s="1157"/>
      <c r="AE317" s="1157"/>
      <c r="AF317" s="1157"/>
      <c r="AG317" s="1157"/>
      <c r="AH317" s="1157"/>
      <c r="AI317" s="1157"/>
      <c r="AJ317" s="1157"/>
      <c r="AK317" s="1157"/>
      <c r="AL317" s="1157"/>
      <c r="AM317" s="1157"/>
      <c r="AN317" s="1157"/>
      <c r="AO317" s="1157"/>
      <c r="AP317" s="1157"/>
      <c r="AQ317" s="1157"/>
      <c r="AR317" s="1157"/>
      <c r="AS317" s="1157"/>
      <c r="AT317" s="1157"/>
      <c r="AU317" s="1157"/>
      <c r="AV317" s="1157"/>
      <c r="AW317" s="1157"/>
      <c r="AX317" s="1157"/>
      <c r="AY317" s="1157"/>
      <c r="AZ317" s="1157"/>
      <c r="BA317" s="1155"/>
    </row>
    <row r="318" spans="1:53" ht="38.25" hidden="1" customHeight="1" x14ac:dyDescent="0.2">
      <c r="A318" s="3176"/>
      <c r="B318" s="476" t="s">
        <v>4</v>
      </c>
      <c r="C318" s="2745" t="s">
        <v>132</v>
      </c>
      <c r="D318" s="2746" t="s">
        <v>131</v>
      </c>
      <c r="E318" s="760" t="s">
        <v>130</v>
      </c>
      <c r="F318" s="765" t="s">
        <v>129</v>
      </c>
      <c r="G318" s="817">
        <v>0</v>
      </c>
      <c r="H318" s="817">
        <v>1</v>
      </c>
      <c r="I318" s="815">
        <v>0.25</v>
      </c>
      <c r="J318" s="1159"/>
      <c r="K318" s="1157"/>
      <c r="L318" s="1157"/>
      <c r="M318" s="1157"/>
      <c r="N318" s="1157"/>
      <c r="O318" s="1157"/>
      <c r="P318" s="1157"/>
      <c r="Q318" s="1157"/>
      <c r="R318" s="1157"/>
      <c r="S318" s="1157"/>
      <c r="T318" s="1157"/>
      <c r="U318" s="1157"/>
      <c r="V318" s="1157"/>
      <c r="W318" s="1157"/>
      <c r="X318" s="1157"/>
      <c r="Y318" s="1157"/>
      <c r="Z318" s="1157"/>
      <c r="AA318" s="1157"/>
      <c r="AB318" s="1157"/>
      <c r="AC318" s="1158"/>
      <c r="AD318" s="1157"/>
      <c r="AE318" s="1157"/>
      <c r="AF318" s="1157"/>
      <c r="AG318" s="1157"/>
      <c r="AH318" s="1157"/>
      <c r="AI318" s="1157"/>
      <c r="AJ318" s="1157"/>
      <c r="AK318" s="1157"/>
      <c r="AL318" s="1157"/>
      <c r="AM318" s="1157"/>
      <c r="AN318" s="1157"/>
      <c r="AO318" s="1157"/>
      <c r="AP318" s="1157"/>
      <c r="AQ318" s="1157"/>
      <c r="AR318" s="1157"/>
      <c r="AS318" s="1157"/>
      <c r="AT318" s="1157"/>
      <c r="AU318" s="1157"/>
      <c r="AV318" s="1157"/>
      <c r="AW318" s="1157"/>
      <c r="AX318" s="1157"/>
      <c r="AY318" s="1157"/>
      <c r="AZ318" s="1157"/>
      <c r="BA318" s="1155"/>
    </row>
    <row r="319" spans="1:53" ht="15.75" hidden="1" customHeight="1" x14ac:dyDescent="0.2">
      <c r="A319" s="3176"/>
      <c r="B319" s="476" t="s">
        <v>4</v>
      </c>
      <c r="C319" s="3176"/>
      <c r="D319" s="3176"/>
      <c r="E319" s="760" t="s">
        <v>126</v>
      </c>
      <c r="F319" s="700" t="s">
        <v>125</v>
      </c>
      <c r="G319" s="700" t="s">
        <v>124</v>
      </c>
      <c r="H319" s="700">
        <v>29</v>
      </c>
      <c r="I319" s="816"/>
      <c r="J319" s="1159"/>
      <c r="K319" s="1157"/>
      <c r="L319" s="1157"/>
      <c r="M319" s="1157"/>
      <c r="N319" s="1157"/>
      <c r="O319" s="1157"/>
      <c r="P319" s="1157"/>
      <c r="Q319" s="1157"/>
      <c r="R319" s="1157"/>
      <c r="S319" s="1157"/>
      <c r="T319" s="1157"/>
      <c r="U319" s="1157"/>
      <c r="V319" s="1157"/>
      <c r="W319" s="1157"/>
      <c r="X319" s="1157"/>
      <c r="Y319" s="1157"/>
      <c r="Z319" s="1157"/>
      <c r="AA319" s="1157"/>
      <c r="AB319" s="1157"/>
      <c r="AC319" s="1158"/>
      <c r="AD319" s="1157"/>
      <c r="AE319" s="1157"/>
      <c r="AF319" s="1157"/>
      <c r="AG319" s="1157"/>
      <c r="AH319" s="1157"/>
      <c r="AI319" s="1157"/>
      <c r="AJ319" s="1157"/>
      <c r="AK319" s="1157"/>
      <c r="AL319" s="1157"/>
      <c r="AM319" s="1157"/>
      <c r="AN319" s="1157"/>
      <c r="AO319" s="1157"/>
      <c r="AP319" s="1157"/>
      <c r="AQ319" s="1157"/>
      <c r="AR319" s="1157"/>
      <c r="AS319" s="1157"/>
      <c r="AT319" s="1157"/>
      <c r="AU319" s="1157"/>
      <c r="AV319" s="1157"/>
      <c r="AW319" s="1157"/>
      <c r="AX319" s="1157"/>
      <c r="AY319" s="1157"/>
      <c r="AZ319" s="1157"/>
      <c r="BA319" s="1155"/>
    </row>
    <row r="320" spans="1:53" ht="15.75" hidden="1" customHeight="1" x14ac:dyDescent="0.2">
      <c r="A320" s="3176"/>
      <c r="B320" s="476" t="s">
        <v>4</v>
      </c>
      <c r="C320" s="3176"/>
      <c r="D320" s="3176"/>
      <c r="E320" s="760" t="s">
        <v>120</v>
      </c>
      <c r="F320" s="700" t="s">
        <v>119</v>
      </c>
      <c r="G320" s="700">
        <v>0</v>
      </c>
      <c r="H320" s="700">
        <v>5</v>
      </c>
      <c r="I320" s="764"/>
      <c r="J320" s="1159"/>
      <c r="K320" s="1157"/>
      <c r="L320" s="1157"/>
      <c r="M320" s="1157"/>
      <c r="N320" s="1157"/>
      <c r="O320" s="1157"/>
      <c r="P320" s="1157"/>
      <c r="Q320" s="1157"/>
      <c r="R320" s="1157"/>
      <c r="S320" s="1157"/>
      <c r="T320" s="1157"/>
      <c r="U320" s="1157"/>
      <c r="V320" s="1157"/>
      <c r="W320" s="1157"/>
      <c r="X320" s="1157"/>
      <c r="Y320" s="1157"/>
      <c r="Z320" s="1157"/>
      <c r="AA320" s="1157"/>
      <c r="AB320" s="1157"/>
      <c r="AC320" s="1158"/>
      <c r="AD320" s="1157"/>
      <c r="AE320" s="1157"/>
      <c r="AF320" s="1157"/>
      <c r="AG320" s="1157"/>
      <c r="AH320" s="1157"/>
      <c r="AI320" s="1157"/>
      <c r="AJ320" s="1157"/>
      <c r="AK320" s="1157"/>
      <c r="AL320" s="1157"/>
      <c r="AM320" s="1157"/>
      <c r="AN320" s="1157"/>
      <c r="AO320" s="1157"/>
      <c r="AP320" s="1157"/>
      <c r="AQ320" s="1157"/>
      <c r="AR320" s="1157"/>
      <c r="AS320" s="1157"/>
      <c r="AT320" s="1157"/>
      <c r="AU320" s="1157"/>
      <c r="AV320" s="1157"/>
      <c r="AW320" s="1157"/>
      <c r="AX320" s="1157"/>
      <c r="AY320" s="1157"/>
      <c r="AZ320" s="1157"/>
      <c r="BA320" s="1155"/>
    </row>
    <row r="321" spans="1:53" ht="15.75" hidden="1" customHeight="1" x14ac:dyDescent="0.2">
      <c r="A321" s="3176"/>
      <c r="B321" s="476" t="s">
        <v>4</v>
      </c>
      <c r="C321" s="3176"/>
      <c r="D321" s="3176"/>
      <c r="E321" s="760" t="s">
        <v>117</v>
      </c>
      <c r="F321" s="700" t="s">
        <v>116</v>
      </c>
      <c r="G321" s="762">
        <v>0</v>
      </c>
      <c r="H321" s="762">
        <v>1</v>
      </c>
      <c r="I321" s="815">
        <v>0.3</v>
      </c>
      <c r="J321" s="1159"/>
      <c r="K321" s="1157"/>
      <c r="L321" s="1157"/>
      <c r="M321" s="1157"/>
      <c r="N321" s="1157"/>
      <c r="O321" s="1157"/>
      <c r="P321" s="1157"/>
      <c r="Q321" s="1157"/>
      <c r="R321" s="1157"/>
      <c r="S321" s="1157"/>
      <c r="T321" s="1157"/>
      <c r="U321" s="1157"/>
      <c r="V321" s="1157"/>
      <c r="W321" s="1157"/>
      <c r="X321" s="1157"/>
      <c r="Y321" s="1157"/>
      <c r="Z321" s="1157"/>
      <c r="AA321" s="1157"/>
      <c r="AB321" s="1157"/>
      <c r="AC321" s="1158"/>
      <c r="AD321" s="1157"/>
      <c r="AE321" s="1157"/>
      <c r="AF321" s="1157"/>
      <c r="AG321" s="1157"/>
      <c r="AH321" s="1157"/>
      <c r="AI321" s="1157"/>
      <c r="AJ321" s="1157"/>
      <c r="AK321" s="1157"/>
      <c r="AL321" s="1157"/>
      <c r="AM321" s="1157"/>
      <c r="AN321" s="1157"/>
      <c r="AO321" s="1157"/>
      <c r="AP321" s="1157"/>
      <c r="AQ321" s="1157"/>
      <c r="AR321" s="1157"/>
      <c r="AS321" s="1157"/>
      <c r="AT321" s="1157"/>
      <c r="AU321" s="1157"/>
      <c r="AV321" s="1157"/>
      <c r="AW321" s="1157"/>
      <c r="AX321" s="1157"/>
      <c r="AY321" s="1157"/>
      <c r="AZ321" s="1157"/>
      <c r="BA321" s="1155"/>
    </row>
    <row r="322" spans="1:53" ht="15.75" hidden="1" customHeight="1" x14ac:dyDescent="0.2">
      <c r="A322" s="3176"/>
      <c r="B322" s="476" t="s">
        <v>4</v>
      </c>
      <c r="C322" s="3177"/>
      <c r="D322" s="3177"/>
      <c r="E322" s="760" t="s">
        <v>114</v>
      </c>
      <c r="F322" s="700" t="s">
        <v>113</v>
      </c>
      <c r="G322" s="700">
        <v>0</v>
      </c>
      <c r="H322" s="814">
        <v>1</v>
      </c>
      <c r="I322" s="813">
        <v>0.15</v>
      </c>
      <c r="J322" s="1159"/>
      <c r="K322" s="1157"/>
      <c r="L322" s="1157"/>
      <c r="M322" s="1157"/>
      <c r="N322" s="1157"/>
      <c r="O322" s="1157"/>
      <c r="P322" s="1157"/>
      <c r="Q322" s="1157"/>
      <c r="R322" s="1157"/>
      <c r="S322" s="1157"/>
      <c r="T322" s="1157"/>
      <c r="U322" s="1157"/>
      <c r="V322" s="1157"/>
      <c r="W322" s="1157"/>
      <c r="X322" s="1157"/>
      <c r="Y322" s="1157"/>
      <c r="Z322" s="1157"/>
      <c r="AA322" s="1157"/>
      <c r="AB322" s="1157"/>
      <c r="AC322" s="1158"/>
      <c r="AD322" s="1157"/>
      <c r="AE322" s="1157"/>
      <c r="AF322" s="1157"/>
      <c r="AG322" s="1157"/>
      <c r="AH322" s="1157"/>
      <c r="AI322" s="1157"/>
      <c r="AJ322" s="1157"/>
      <c r="AK322" s="1157"/>
      <c r="AL322" s="1157"/>
      <c r="AM322" s="1157"/>
      <c r="AN322" s="1157"/>
      <c r="AO322" s="1157"/>
      <c r="AP322" s="1157"/>
      <c r="AQ322" s="1157"/>
      <c r="AR322" s="1157"/>
      <c r="AS322" s="1157"/>
      <c r="AT322" s="1157"/>
      <c r="AU322" s="1157"/>
      <c r="AV322" s="1157"/>
      <c r="AW322" s="1157"/>
      <c r="AX322" s="1157"/>
      <c r="AY322" s="1157"/>
      <c r="AZ322" s="1157"/>
      <c r="BA322" s="1155"/>
    </row>
    <row r="323" spans="1:53" ht="15.75" hidden="1" customHeight="1" x14ac:dyDescent="0.2">
      <c r="A323" s="3176"/>
      <c r="B323" s="476" t="s">
        <v>4</v>
      </c>
      <c r="C323" s="811" t="s">
        <v>106</v>
      </c>
      <c r="D323" s="2661" t="s">
        <v>105</v>
      </c>
      <c r="E323" s="760" t="s">
        <v>104</v>
      </c>
      <c r="F323" s="765" t="s">
        <v>103</v>
      </c>
      <c r="G323" s="700">
        <v>0</v>
      </c>
      <c r="H323" s="700">
        <v>2</v>
      </c>
      <c r="I323" s="764"/>
      <c r="J323" s="1159"/>
      <c r="K323" s="1188"/>
      <c r="L323" s="1157"/>
      <c r="M323" s="1157"/>
      <c r="N323" s="1157"/>
      <c r="O323" s="1157"/>
      <c r="P323" s="1157"/>
      <c r="Q323" s="1157"/>
      <c r="R323" s="1157"/>
      <c r="S323" s="1157"/>
      <c r="T323" s="1157"/>
      <c r="U323" s="1157"/>
      <c r="V323" s="1157"/>
      <c r="W323" s="1157"/>
      <c r="X323" s="1157"/>
      <c r="Y323" s="1157"/>
      <c r="Z323" s="1157"/>
      <c r="AA323" s="1157"/>
      <c r="AB323" s="1157"/>
      <c r="AC323" s="1158"/>
      <c r="AD323" s="1157"/>
      <c r="AE323" s="1157"/>
      <c r="AF323" s="1157"/>
      <c r="AG323" s="1157"/>
      <c r="AH323" s="1157"/>
      <c r="AI323" s="1157"/>
      <c r="AJ323" s="1157"/>
      <c r="AK323" s="1157"/>
      <c r="AL323" s="1157"/>
      <c r="AM323" s="1157"/>
      <c r="AN323" s="1157"/>
      <c r="AO323" s="1157"/>
      <c r="AP323" s="1157"/>
      <c r="AQ323" s="1157"/>
      <c r="AR323" s="1157"/>
      <c r="AS323" s="1157"/>
      <c r="AT323" s="1157"/>
      <c r="AU323" s="1157"/>
      <c r="AV323" s="1157"/>
      <c r="AW323" s="1157"/>
      <c r="AX323" s="1157"/>
      <c r="AY323" s="1157"/>
      <c r="AZ323" s="1157"/>
      <c r="BA323" s="1155"/>
    </row>
    <row r="324" spans="1:53" ht="15.75" hidden="1" customHeight="1" x14ac:dyDescent="0.2">
      <c r="A324" s="3176"/>
      <c r="B324" s="476" t="s">
        <v>4</v>
      </c>
      <c r="C324" s="811" t="s">
        <v>98</v>
      </c>
      <c r="D324" s="3176"/>
      <c r="E324" s="700" t="s">
        <v>97</v>
      </c>
      <c r="F324" s="700" t="s">
        <v>96</v>
      </c>
      <c r="G324" s="700">
        <v>0</v>
      </c>
      <c r="H324" s="700">
        <v>16</v>
      </c>
      <c r="I324" s="810"/>
      <c r="J324" s="1159"/>
      <c r="K324" s="1157"/>
      <c r="L324" s="1157"/>
      <c r="M324" s="1157"/>
      <c r="N324" s="1157"/>
      <c r="O324" s="1157"/>
      <c r="P324" s="1157"/>
      <c r="Q324" s="1157"/>
      <c r="R324" s="1157"/>
      <c r="S324" s="1157"/>
      <c r="T324" s="1157"/>
      <c r="U324" s="1157"/>
      <c r="V324" s="1157"/>
      <c r="W324" s="1157"/>
      <c r="X324" s="1157"/>
      <c r="Y324" s="1157"/>
      <c r="Z324" s="1157"/>
      <c r="AA324" s="1157"/>
      <c r="AB324" s="1157"/>
      <c r="AC324" s="1158"/>
      <c r="AD324" s="1157"/>
      <c r="AE324" s="1157"/>
      <c r="AF324" s="1157"/>
      <c r="AG324" s="1157"/>
      <c r="AH324" s="1157"/>
      <c r="AI324" s="1157"/>
      <c r="AJ324" s="1157"/>
      <c r="AK324" s="1157"/>
      <c r="AL324" s="1157"/>
      <c r="AM324" s="1157"/>
      <c r="AN324" s="1157"/>
      <c r="AO324" s="1157"/>
      <c r="AP324" s="1157"/>
      <c r="AQ324" s="1157"/>
      <c r="AR324" s="1157"/>
      <c r="AS324" s="1157"/>
      <c r="AT324" s="1157"/>
      <c r="AU324" s="1157"/>
      <c r="AV324" s="1157"/>
      <c r="AW324" s="1157"/>
      <c r="AX324" s="1157"/>
      <c r="AY324" s="1157"/>
      <c r="AZ324" s="1157"/>
      <c r="BA324" s="1155"/>
    </row>
    <row r="325" spans="1:53" ht="15.75" hidden="1" customHeight="1" x14ac:dyDescent="0.2">
      <c r="A325" s="3176"/>
      <c r="B325" s="476" t="s">
        <v>1151</v>
      </c>
      <c r="C325" s="808" t="s">
        <v>1155</v>
      </c>
      <c r="D325" s="807" t="s">
        <v>1154</v>
      </c>
      <c r="E325" s="641" t="s">
        <v>631</v>
      </c>
      <c r="F325" s="640" t="s">
        <v>129</v>
      </c>
      <c r="G325" s="803">
        <v>0</v>
      </c>
      <c r="H325" s="803">
        <v>0.9</v>
      </c>
      <c r="I325" s="802">
        <v>0.22500000000000001</v>
      </c>
      <c r="J325" s="1159"/>
      <c r="K325" s="1157"/>
      <c r="L325" s="1157"/>
      <c r="M325" s="1157"/>
      <c r="N325" s="1157"/>
      <c r="O325" s="1157"/>
      <c r="P325" s="1157"/>
      <c r="Q325" s="1157"/>
      <c r="R325" s="1157"/>
      <c r="S325" s="1157"/>
      <c r="T325" s="1157"/>
      <c r="U325" s="1157"/>
      <c r="V325" s="1157"/>
      <c r="W325" s="1157"/>
      <c r="X325" s="1157"/>
      <c r="Y325" s="1157"/>
      <c r="Z325" s="1157"/>
      <c r="AA325" s="1157"/>
      <c r="AB325" s="1157"/>
      <c r="AC325" s="1158"/>
      <c r="AD325" s="1157"/>
      <c r="AE325" s="1157"/>
      <c r="AF325" s="1157"/>
      <c r="AG325" s="1157"/>
      <c r="AH325" s="1157"/>
      <c r="AI325" s="1157"/>
      <c r="AJ325" s="1157"/>
      <c r="AK325" s="1157"/>
      <c r="AL325" s="1157"/>
      <c r="AM325" s="1157"/>
      <c r="AN325" s="1157"/>
      <c r="AO325" s="1157"/>
      <c r="AP325" s="1157"/>
      <c r="AQ325" s="1157"/>
      <c r="AR325" s="1157"/>
      <c r="AS325" s="1157"/>
      <c r="AT325" s="1157"/>
      <c r="AU325" s="1157"/>
      <c r="AV325" s="1157"/>
      <c r="AW325" s="1157"/>
      <c r="AX325" s="1157"/>
      <c r="AY325" s="1157"/>
      <c r="AZ325" s="1157"/>
      <c r="BA325" s="1155"/>
    </row>
    <row r="326" spans="1:53" ht="15.75" hidden="1" customHeight="1" x14ac:dyDescent="0.2">
      <c r="A326" s="3176"/>
      <c r="B326" s="476" t="s">
        <v>1151</v>
      </c>
      <c r="C326" s="806" t="s">
        <v>1153</v>
      </c>
      <c r="D326" s="2662" t="s">
        <v>1152</v>
      </c>
      <c r="E326" s="641" t="s">
        <v>630</v>
      </c>
      <c r="F326" s="640" t="s">
        <v>129</v>
      </c>
      <c r="G326" s="803" t="s">
        <v>124</v>
      </c>
      <c r="H326" s="803">
        <v>0.08</v>
      </c>
      <c r="I326" s="805">
        <v>0.02</v>
      </c>
      <c r="J326" s="1187"/>
      <c r="K326" s="1157"/>
      <c r="L326" s="1157"/>
      <c r="M326" s="1157"/>
      <c r="N326" s="1157"/>
      <c r="O326" s="1157"/>
      <c r="P326" s="1157"/>
      <c r="Q326" s="1157"/>
      <c r="R326" s="1157"/>
      <c r="S326" s="1157"/>
      <c r="T326" s="1157"/>
      <c r="U326" s="1157"/>
      <c r="V326" s="1157"/>
      <c r="W326" s="1157"/>
      <c r="X326" s="1157"/>
      <c r="Y326" s="1157"/>
      <c r="Z326" s="1157"/>
      <c r="AA326" s="1157"/>
      <c r="AB326" s="1157"/>
      <c r="AC326" s="1158"/>
      <c r="AD326" s="1157"/>
      <c r="AE326" s="1157"/>
      <c r="AF326" s="1157"/>
      <c r="AG326" s="1157"/>
      <c r="AH326" s="1157"/>
      <c r="AI326" s="1157"/>
      <c r="AJ326" s="1157"/>
      <c r="AK326" s="1157"/>
      <c r="AL326" s="1157"/>
      <c r="AM326" s="1157"/>
      <c r="AN326" s="1157"/>
      <c r="AO326" s="1157"/>
      <c r="AP326" s="1157"/>
      <c r="AQ326" s="1157"/>
      <c r="AR326" s="1157"/>
      <c r="AS326" s="1157"/>
      <c r="AT326" s="1157"/>
      <c r="AU326" s="1157"/>
      <c r="AV326" s="1157"/>
      <c r="AW326" s="1157"/>
      <c r="AX326" s="1157"/>
      <c r="AY326" s="1157"/>
      <c r="AZ326" s="1157"/>
      <c r="BA326" s="1155"/>
    </row>
    <row r="327" spans="1:53" ht="15.75" hidden="1" customHeight="1" x14ac:dyDescent="0.2">
      <c r="A327" s="3176"/>
      <c r="B327" s="476" t="s">
        <v>1151</v>
      </c>
      <c r="C327" s="804" t="s">
        <v>1150</v>
      </c>
      <c r="D327" s="3177"/>
      <c r="E327" s="804" t="s">
        <v>629</v>
      </c>
      <c r="F327" s="640" t="s">
        <v>129</v>
      </c>
      <c r="G327" s="803">
        <v>0</v>
      </c>
      <c r="H327" s="803">
        <v>0.9</v>
      </c>
      <c r="I327" s="802">
        <v>0.22500000000000001</v>
      </c>
      <c r="J327" s="1159"/>
      <c r="K327" s="1157"/>
      <c r="L327" s="1157"/>
      <c r="M327" s="1157"/>
      <c r="N327" s="1157"/>
      <c r="O327" s="1157"/>
      <c r="P327" s="1157"/>
      <c r="Q327" s="1157"/>
      <c r="R327" s="1157"/>
      <c r="S327" s="1157"/>
      <c r="T327" s="1157"/>
      <c r="U327" s="1157"/>
      <c r="V327" s="1157"/>
      <c r="W327" s="1157"/>
      <c r="X327" s="1157"/>
      <c r="Y327" s="1157"/>
      <c r="Z327" s="1157"/>
      <c r="AA327" s="1157"/>
      <c r="AB327" s="1157"/>
      <c r="AC327" s="1158"/>
      <c r="AD327" s="1157"/>
      <c r="AE327" s="1157"/>
      <c r="AF327" s="1157"/>
      <c r="AG327" s="1157"/>
      <c r="AH327" s="1157"/>
      <c r="AI327" s="1157"/>
      <c r="AJ327" s="1157"/>
      <c r="AK327" s="1157"/>
      <c r="AL327" s="1157"/>
      <c r="AM327" s="1157"/>
      <c r="AN327" s="1157"/>
      <c r="AO327" s="1157"/>
      <c r="AP327" s="1157"/>
      <c r="AQ327" s="1157"/>
      <c r="AR327" s="1157"/>
      <c r="AS327" s="1157"/>
      <c r="AT327" s="1157"/>
      <c r="AU327" s="1157"/>
      <c r="AV327" s="1157"/>
      <c r="AW327" s="1157"/>
      <c r="AX327" s="1157"/>
      <c r="AY327" s="1157"/>
      <c r="AZ327" s="1157"/>
      <c r="BA327" s="1155"/>
    </row>
    <row r="328" spans="1:53" ht="15.75" hidden="1" customHeight="1" x14ac:dyDescent="0.2">
      <c r="A328" s="3176"/>
      <c r="B328" s="476" t="s">
        <v>1147</v>
      </c>
      <c r="C328" s="2663" t="s">
        <v>1149</v>
      </c>
      <c r="D328" s="2665" t="s">
        <v>1148</v>
      </c>
      <c r="E328" s="801" t="s">
        <v>628</v>
      </c>
      <c r="F328" s="800" t="s">
        <v>129</v>
      </c>
      <c r="G328" s="799">
        <v>0</v>
      </c>
      <c r="H328" s="799">
        <v>1</v>
      </c>
      <c r="I328" s="789">
        <v>0.1</v>
      </c>
      <c r="J328" s="1159"/>
      <c r="K328" s="1157"/>
      <c r="L328" s="1157"/>
      <c r="M328" s="1157"/>
      <c r="N328" s="1157"/>
      <c r="O328" s="1157"/>
      <c r="P328" s="1157"/>
      <c r="Q328" s="1157"/>
      <c r="R328" s="1157"/>
      <c r="S328" s="1157"/>
      <c r="T328" s="1157"/>
      <c r="U328" s="1157"/>
      <c r="V328" s="1157"/>
      <c r="W328" s="1157"/>
      <c r="X328" s="1157"/>
      <c r="Y328" s="1157"/>
      <c r="Z328" s="1157"/>
      <c r="AA328" s="1157"/>
      <c r="AB328" s="1157"/>
      <c r="AC328" s="1158"/>
      <c r="AD328" s="1157"/>
      <c r="AE328" s="1157"/>
      <c r="AF328" s="1157"/>
      <c r="AG328" s="1157"/>
      <c r="AH328" s="1157"/>
      <c r="AI328" s="1157"/>
      <c r="AJ328" s="1157"/>
      <c r="AK328" s="1157"/>
      <c r="AL328" s="1157"/>
      <c r="AM328" s="1157"/>
      <c r="AN328" s="1157"/>
      <c r="AO328" s="1157"/>
      <c r="AP328" s="1157"/>
      <c r="AQ328" s="1157"/>
      <c r="AR328" s="1157"/>
      <c r="AS328" s="1157"/>
      <c r="AT328" s="1157"/>
      <c r="AU328" s="1157"/>
      <c r="AV328" s="1157"/>
      <c r="AW328" s="1157"/>
      <c r="AX328" s="1157"/>
      <c r="AY328" s="1157"/>
      <c r="AZ328" s="1157"/>
      <c r="BA328" s="1155"/>
    </row>
    <row r="329" spans="1:53" ht="15.75" hidden="1" customHeight="1" x14ac:dyDescent="0.2">
      <c r="A329" s="3176"/>
      <c r="B329" s="476" t="s">
        <v>1147</v>
      </c>
      <c r="C329" s="3176"/>
      <c r="D329" s="3176"/>
      <c r="E329" s="795" t="s">
        <v>627</v>
      </c>
      <c r="F329" s="794" t="s">
        <v>626</v>
      </c>
      <c r="G329" s="797">
        <v>2</v>
      </c>
      <c r="H329" s="797">
        <v>8</v>
      </c>
      <c r="I329" s="798">
        <v>2</v>
      </c>
      <c r="J329" s="1159"/>
      <c r="K329" s="1157"/>
      <c r="L329" s="1157"/>
      <c r="M329" s="1157"/>
      <c r="N329" s="1157"/>
      <c r="O329" s="1157"/>
      <c r="P329" s="1157"/>
      <c r="Q329" s="1157"/>
      <c r="R329" s="1157"/>
      <c r="S329" s="1157"/>
      <c r="T329" s="1157"/>
      <c r="U329" s="1157"/>
      <c r="V329" s="1157"/>
      <c r="W329" s="1157"/>
      <c r="X329" s="1157"/>
      <c r="Y329" s="1157"/>
      <c r="Z329" s="1157"/>
      <c r="AA329" s="1157"/>
      <c r="AB329" s="1157"/>
      <c r="AC329" s="1158"/>
      <c r="AD329" s="1157"/>
      <c r="AE329" s="1157"/>
      <c r="AF329" s="1157"/>
      <c r="AG329" s="1157"/>
      <c r="AH329" s="1157"/>
      <c r="AI329" s="1157"/>
      <c r="AJ329" s="1157"/>
      <c r="AK329" s="1157"/>
      <c r="AL329" s="1157"/>
      <c r="AM329" s="1157"/>
      <c r="AN329" s="1157"/>
      <c r="AO329" s="1157"/>
      <c r="AP329" s="1157"/>
      <c r="AQ329" s="1157"/>
      <c r="AR329" s="1157"/>
      <c r="AS329" s="1157"/>
      <c r="AT329" s="1157"/>
      <c r="AU329" s="1157"/>
      <c r="AV329" s="1157"/>
      <c r="AW329" s="1157"/>
      <c r="AX329" s="1157"/>
      <c r="AY329" s="1157"/>
      <c r="AZ329" s="1157"/>
      <c r="BA329" s="1155"/>
    </row>
    <row r="330" spans="1:53" ht="15.75" hidden="1" customHeight="1" x14ac:dyDescent="0.2">
      <c r="A330" s="3176"/>
      <c r="B330" s="476" t="s">
        <v>1147</v>
      </c>
      <c r="C330" s="3176"/>
      <c r="D330" s="3176"/>
      <c r="E330" s="795" t="s">
        <v>625</v>
      </c>
      <c r="F330" s="794" t="s">
        <v>624</v>
      </c>
      <c r="G330" s="797">
        <v>16</v>
      </c>
      <c r="H330" s="797">
        <v>27</v>
      </c>
      <c r="I330" s="796">
        <v>4</v>
      </c>
      <c r="J330" s="1159"/>
      <c r="K330" s="1157"/>
      <c r="L330" s="1157"/>
      <c r="M330" s="1157"/>
      <c r="N330" s="1157"/>
      <c r="O330" s="1157"/>
      <c r="P330" s="1157"/>
      <c r="Q330" s="1157"/>
      <c r="R330" s="1157"/>
      <c r="S330" s="1157"/>
      <c r="T330" s="1157"/>
      <c r="U330" s="1157"/>
      <c r="V330" s="1157"/>
      <c r="W330" s="1157"/>
      <c r="X330" s="1157"/>
      <c r="Y330" s="1157"/>
      <c r="Z330" s="1157"/>
      <c r="AA330" s="1157"/>
      <c r="AB330" s="1157"/>
      <c r="AC330" s="1158"/>
      <c r="AD330" s="1157"/>
      <c r="AE330" s="1157"/>
      <c r="AF330" s="1157"/>
      <c r="AG330" s="1157"/>
      <c r="AH330" s="1157"/>
      <c r="AI330" s="1157"/>
      <c r="AJ330" s="1157"/>
      <c r="AK330" s="1157"/>
      <c r="AL330" s="1157"/>
      <c r="AM330" s="1157"/>
      <c r="AN330" s="1157"/>
      <c r="AO330" s="1157"/>
      <c r="AP330" s="1157"/>
      <c r="AQ330" s="1157"/>
      <c r="AR330" s="1157"/>
      <c r="AS330" s="1157"/>
      <c r="AT330" s="1157"/>
      <c r="AU330" s="1157"/>
      <c r="AV330" s="1157"/>
      <c r="AW330" s="1157"/>
      <c r="AX330" s="1157"/>
      <c r="AY330" s="1157"/>
      <c r="AZ330" s="1157"/>
      <c r="BA330" s="1155"/>
    </row>
    <row r="331" spans="1:53" ht="15.75" hidden="1" customHeight="1" x14ac:dyDescent="0.2">
      <c r="A331" s="3176"/>
      <c r="B331" s="476" t="s">
        <v>1147</v>
      </c>
      <c r="C331" s="3176"/>
      <c r="D331" s="3176"/>
      <c r="E331" s="795" t="s">
        <v>623</v>
      </c>
      <c r="F331" s="794" t="s">
        <v>129</v>
      </c>
      <c r="G331" s="793">
        <v>0</v>
      </c>
      <c r="H331" s="793">
        <v>0.9</v>
      </c>
      <c r="I331" s="789">
        <v>0.2</v>
      </c>
      <c r="J331" s="1159"/>
      <c r="K331" s="1157"/>
      <c r="L331" s="1157"/>
      <c r="M331" s="1157"/>
      <c r="N331" s="1157"/>
      <c r="O331" s="1157"/>
      <c r="P331" s="1157"/>
      <c r="Q331" s="1157"/>
      <c r="R331" s="1157"/>
      <c r="S331" s="1157"/>
      <c r="T331" s="1157"/>
      <c r="U331" s="1157"/>
      <c r="V331" s="1157"/>
      <c r="W331" s="1157"/>
      <c r="X331" s="1157"/>
      <c r="Y331" s="1157"/>
      <c r="Z331" s="1157"/>
      <c r="AA331" s="1157"/>
      <c r="AB331" s="1157"/>
      <c r="AC331" s="1158"/>
      <c r="AD331" s="1157"/>
      <c r="AE331" s="1157"/>
      <c r="AF331" s="1157"/>
      <c r="AG331" s="1157"/>
      <c r="AH331" s="1157"/>
      <c r="AI331" s="1157"/>
      <c r="AJ331" s="1157"/>
      <c r="AK331" s="1157"/>
      <c r="AL331" s="1157"/>
      <c r="AM331" s="1157"/>
      <c r="AN331" s="1157"/>
      <c r="AO331" s="1157"/>
      <c r="AP331" s="1157"/>
      <c r="AQ331" s="1157"/>
      <c r="AR331" s="1157"/>
      <c r="AS331" s="1157"/>
      <c r="AT331" s="1157"/>
      <c r="AU331" s="1157"/>
      <c r="AV331" s="1157"/>
      <c r="AW331" s="1157"/>
      <c r="AX331" s="1157"/>
      <c r="AY331" s="1157"/>
      <c r="AZ331" s="1157"/>
      <c r="BA331" s="1155"/>
    </row>
    <row r="332" spans="1:53" ht="15.75" hidden="1" customHeight="1" thickBot="1" x14ac:dyDescent="0.25">
      <c r="A332" s="3177"/>
      <c r="B332" s="476" t="s">
        <v>1147</v>
      </c>
      <c r="C332" s="3247"/>
      <c r="D332" s="3247"/>
      <c r="E332" s="792" t="s">
        <v>622</v>
      </c>
      <c r="F332" s="791" t="s">
        <v>129</v>
      </c>
      <c r="G332" s="790">
        <v>0</v>
      </c>
      <c r="H332" s="790">
        <v>0.9</v>
      </c>
      <c r="I332" s="789">
        <v>0.2</v>
      </c>
      <c r="J332" s="1159"/>
      <c r="K332" s="1157"/>
      <c r="L332" s="1157"/>
      <c r="M332" s="1157"/>
      <c r="N332" s="1157"/>
      <c r="O332" s="1157"/>
      <c r="P332" s="1157"/>
      <c r="Q332" s="1157"/>
      <c r="R332" s="1157"/>
      <c r="S332" s="1157"/>
      <c r="T332" s="1157"/>
      <c r="U332" s="1157"/>
      <c r="V332" s="1157"/>
      <c r="W332" s="1157"/>
      <c r="X332" s="1157"/>
      <c r="Y332" s="1157"/>
      <c r="Z332" s="1157"/>
      <c r="AA332" s="1157"/>
      <c r="AB332" s="1157"/>
      <c r="AC332" s="1158"/>
      <c r="AD332" s="1157"/>
      <c r="AE332" s="1157"/>
      <c r="AF332" s="1157"/>
      <c r="AG332" s="1157"/>
      <c r="AH332" s="1157"/>
      <c r="AI332" s="1157"/>
      <c r="AJ332" s="1157"/>
      <c r="AK332" s="1157"/>
      <c r="AL332" s="1157"/>
      <c r="AM332" s="1157"/>
      <c r="AN332" s="1157"/>
      <c r="AO332" s="1157"/>
      <c r="AP332" s="1157"/>
      <c r="AQ332" s="1157"/>
      <c r="AR332" s="1157"/>
      <c r="AS332" s="1157"/>
      <c r="AT332" s="1157"/>
      <c r="AU332" s="1157"/>
      <c r="AV332" s="1157"/>
      <c r="AW332" s="1157"/>
      <c r="AX332" s="1157"/>
      <c r="AY332" s="1157"/>
      <c r="AZ332" s="1157"/>
      <c r="BA332" s="1155"/>
    </row>
    <row r="333" spans="1:53" ht="15.75" hidden="1" customHeight="1" x14ac:dyDescent="0.2">
      <c r="A333" s="2684" t="s">
        <v>621</v>
      </c>
      <c r="B333" s="476" t="s">
        <v>363</v>
      </c>
      <c r="C333" s="2694" t="s">
        <v>1146</v>
      </c>
      <c r="D333" s="2706" t="s">
        <v>1145</v>
      </c>
      <c r="E333" s="779" t="s">
        <v>620</v>
      </c>
      <c r="F333" s="787" t="s">
        <v>618</v>
      </c>
      <c r="G333" s="787">
        <v>45</v>
      </c>
      <c r="H333" s="787">
        <v>60</v>
      </c>
      <c r="I333" s="782">
        <v>10</v>
      </c>
      <c r="J333" s="1159"/>
      <c r="K333" s="1157"/>
      <c r="L333" s="1157"/>
      <c r="M333" s="1157"/>
      <c r="N333" s="1157"/>
      <c r="O333" s="1157"/>
      <c r="P333" s="1157"/>
      <c r="Q333" s="1157"/>
      <c r="R333" s="1157"/>
      <c r="S333" s="1157"/>
      <c r="T333" s="1157"/>
      <c r="U333" s="1157"/>
      <c r="V333" s="1157"/>
      <c r="W333" s="1157"/>
      <c r="X333" s="1157"/>
      <c r="Y333" s="1157"/>
      <c r="Z333" s="1157"/>
      <c r="AA333" s="1157"/>
      <c r="AB333" s="1157"/>
      <c r="AC333" s="1158"/>
      <c r="AD333" s="1157"/>
      <c r="AE333" s="1157"/>
      <c r="AF333" s="1157"/>
      <c r="AG333" s="1157"/>
      <c r="AH333" s="1157"/>
      <c r="AI333" s="1157"/>
      <c r="AJ333" s="1157"/>
      <c r="AK333" s="1157"/>
      <c r="AL333" s="1157"/>
      <c r="AM333" s="1157"/>
      <c r="AN333" s="1157"/>
      <c r="AO333" s="1157"/>
      <c r="AP333" s="1157"/>
      <c r="AQ333" s="1157"/>
      <c r="AR333" s="1157"/>
      <c r="AS333" s="1157"/>
      <c r="AT333" s="1157"/>
      <c r="AU333" s="1157"/>
      <c r="AV333" s="1157"/>
      <c r="AW333" s="1157"/>
      <c r="AX333" s="1157"/>
      <c r="AY333" s="1157"/>
      <c r="AZ333" s="1157"/>
      <c r="BA333" s="1155"/>
    </row>
    <row r="334" spans="1:53" ht="15.75" hidden="1" customHeight="1" x14ac:dyDescent="0.2">
      <c r="A334" s="3176"/>
      <c r="B334" s="476" t="s">
        <v>363</v>
      </c>
      <c r="C334" s="3176"/>
      <c r="D334" s="3176"/>
      <c r="E334" s="785" t="s">
        <v>619</v>
      </c>
      <c r="F334" s="778" t="s">
        <v>618</v>
      </c>
      <c r="G334" s="778">
        <v>2000</v>
      </c>
      <c r="H334" s="788">
        <v>6000</v>
      </c>
      <c r="I334" s="782">
        <v>500</v>
      </c>
      <c r="J334" s="1159"/>
      <c r="K334" s="1157"/>
      <c r="L334" s="1157"/>
      <c r="M334" s="1157"/>
      <c r="N334" s="1157"/>
      <c r="O334" s="1157"/>
      <c r="P334" s="1157"/>
      <c r="Q334" s="1157"/>
      <c r="R334" s="1157"/>
      <c r="S334" s="1157"/>
      <c r="T334" s="1157"/>
      <c r="U334" s="1157"/>
      <c r="V334" s="1157"/>
      <c r="W334" s="1157"/>
      <c r="X334" s="1157"/>
      <c r="Y334" s="1157"/>
      <c r="Z334" s="1157"/>
      <c r="AA334" s="1157"/>
      <c r="AB334" s="1157"/>
      <c r="AC334" s="1158"/>
      <c r="AD334" s="1157"/>
      <c r="AE334" s="1157"/>
      <c r="AF334" s="1157"/>
      <c r="AG334" s="1157"/>
      <c r="AH334" s="1157"/>
      <c r="AI334" s="1157"/>
      <c r="AJ334" s="1157"/>
      <c r="AK334" s="1157"/>
      <c r="AL334" s="1157"/>
      <c r="AM334" s="1157"/>
      <c r="AN334" s="1157"/>
      <c r="AO334" s="1157"/>
      <c r="AP334" s="1157"/>
      <c r="AQ334" s="1157"/>
      <c r="AR334" s="1157"/>
      <c r="AS334" s="1157"/>
      <c r="AT334" s="1157"/>
      <c r="AU334" s="1157"/>
      <c r="AV334" s="1157"/>
      <c r="AW334" s="1157"/>
      <c r="AX334" s="1157"/>
      <c r="AY334" s="1157"/>
      <c r="AZ334" s="1157"/>
      <c r="BA334" s="1155"/>
    </row>
    <row r="335" spans="1:53" ht="15.75" hidden="1" customHeight="1" x14ac:dyDescent="0.2">
      <c r="A335" s="3176"/>
      <c r="B335" s="476" t="s">
        <v>363</v>
      </c>
      <c r="C335" s="3176"/>
      <c r="D335" s="3176"/>
      <c r="E335" s="785" t="s">
        <v>617</v>
      </c>
      <c r="F335" s="787" t="s">
        <v>616</v>
      </c>
      <c r="G335" s="787">
        <v>0</v>
      </c>
      <c r="H335" s="788">
        <v>6</v>
      </c>
      <c r="I335" s="782"/>
      <c r="J335" s="1159"/>
      <c r="K335" s="1157"/>
      <c r="L335" s="1157"/>
      <c r="M335" s="1157"/>
      <c r="N335" s="1157"/>
      <c r="O335" s="1157"/>
      <c r="P335" s="1157"/>
      <c r="Q335" s="1157"/>
      <c r="R335" s="1157"/>
      <c r="S335" s="1157"/>
      <c r="T335" s="1157"/>
      <c r="U335" s="1157"/>
      <c r="V335" s="1157"/>
      <c r="W335" s="1157"/>
      <c r="X335" s="1157"/>
      <c r="Y335" s="1157"/>
      <c r="Z335" s="1157"/>
      <c r="AA335" s="1157"/>
      <c r="AB335" s="1157"/>
      <c r="AC335" s="1158"/>
      <c r="AD335" s="1157"/>
      <c r="AE335" s="1157"/>
      <c r="AF335" s="1157"/>
      <c r="AG335" s="1157"/>
      <c r="AH335" s="1157"/>
      <c r="AI335" s="1157"/>
      <c r="AJ335" s="1157"/>
      <c r="AK335" s="1157"/>
      <c r="AL335" s="1157"/>
      <c r="AM335" s="1157"/>
      <c r="AN335" s="1157"/>
      <c r="AO335" s="1157"/>
      <c r="AP335" s="1157"/>
      <c r="AQ335" s="1157"/>
      <c r="AR335" s="1157"/>
      <c r="AS335" s="1157"/>
      <c r="AT335" s="1157"/>
      <c r="AU335" s="1157"/>
      <c r="AV335" s="1157"/>
      <c r="AW335" s="1157"/>
      <c r="AX335" s="1157"/>
      <c r="AY335" s="1157"/>
      <c r="AZ335" s="1157"/>
      <c r="BA335" s="1155"/>
    </row>
    <row r="336" spans="1:53" ht="15.75" hidden="1" customHeight="1" x14ac:dyDescent="0.2">
      <c r="A336" s="3176"/>
      <c r="B336" s="476" t="s">
        <v>363</v>
      </c>
      <c r="C336" s="3176"/>
      <c r="D336" s="3176"/>
      <c r="E336" s="785" t="s">
        <v>615</v>
      </c>
      <c r="F336" s="787" t="s">
        <v>614</v>
      </c>
      <c r="G336" s="787">
        <v>0</v>
      </c>
      <c r="H336" s="787">
        <v>4</v>
      </c>
      <c r="I336" s="782">
        <v>1</v>
      </c>
      <c r="J336" s="1159"/>
      <c r="K336" s="1157"/>
      <c r="L336" s="1157"/>
      <c r="M336" s="1157"/>
      <c r="N336" s="1157"/>
      <c r="O336" s="1157"/>
      <c r="P336" s="1157"/>
      <c r="Q336" s="1157"/>
      <c r="R336" s="1157"/>
      <c r="S336" s="1157"/>
      <c r="T336" s="1157"/>
      <c r="U336" s="1157"/>
      <c r="V336" s="1157"/>
      <c r="W336" s="1157"/>
      <c r="X336" s="1157"/>
      <c r="Y336" s="1157"/>
      <c r="Z336" s="1157"/>
      <c r="AA336" s="1157"/>
      <c r="AB336" s="1157"/>
      <c r="AC336" s="1158"/>
      <c r="AD336" s="1157"/>
      <c r="AE336" s="1157"/>
      <c r="AF336" s="1157"/>
      <c r="AG336" s="1157"/>
      <c r="AH336" s="1157"/>
      <c r="AI336" s="1157"/>
      <c r="AJ336" s="1157"/>
      <c r="AK336" s="1157"/>
      <c r="AL336" s="1157"/>
      <c r="AM336" s="1157"/>
      <c r="AN336" s="1157"/>
      <c r="AO336" s="1157"/>
      <c r="AP336" s="1157"/>
      <c r="AQ336" s="1157"/>
      <c r="AR336" s="1157"/>
      <c r="AS336" s="1157"/>
      <c r="AT336" s="1157"/>
      <c r="AU336" s="1157"/>
      <c r="AV336" s="1157"/>
      <c r="AW336" s="1157"/>
      <c r="AX336" s="1157"/>
      <c r="AY336" s="1157"/>
      <c r="AZ336" s="1157"/>
      <c r="BA336" s="1155"/>
    </row>
    <row r="337" spans="1:53" ht="15.75" hidden="1" customHeight="1" x14ac:dyDescent="0.2">
      <c r="A337" s="3176"/>
      <c r="B337" s="476" t="s">
        <v>363</v>
      </c>
      <c r="C337" s="3176"/>
      <c r="D337" s="3177"/>
      <c r="E337" s="785" t="s">
        <v>613</v>
      </c>
      <c r="F337" s="778" t="s">
        <v>612</v>
      </c>
      <c r="G337" s="778">
        <v>5</v>
      </c>
      <c r="H337" s="778">
        <v>7</v>
      </c>
      <c r="I337" s="782">
        <v>1</v>
      </c>
      <c r="J337" s="1159"/>
      <c r="K337" s="1157"/>
      <c r="L337" s="1157"/>
      <c r="M337" s="1157"/>
      <c r="N337" s="1157"/>
      <c r="O337" s="1157"/>
      <c r="P337" s="1157"/>
      <c r="Q337" s="1157"/>
      <c r="R337" s="1157"/>
      <c r="S337" s="1157"/>
      <c r="T337" s="1157"/>
      <c r="U337" s="1157"/>
      <c r="V337" s="1157"/>
      <c r="W337" s="1157"/>
      <c r="X337" s="1157"/>
      <c r="Y337" s="1157"/>
      <c r="Z337" s="1157"/>
      <c r="AA337" s="1157"/>
      <c r="AB337" s="1157"/>
      <c r="AC337" s="1158"/>
      <c r="AD337" s="1157"/>
      <c r="AE337" s="1157"/>
      <c r="AF337" s="1157"/>
      <c r="AG337" s="1157"/>
      <c r="AH337" s="1157"/>
      <c r="AI337" s="1157"/>
      <c r="AJ337" s="1157"/>
      <c r="AK337" s="1157"/>
      <c r="AL337" s="1157"/>
      <c r="AM337" s="1157"/>
      <c r="AN337" s="1157"/>
      <c r="AO337" s="1157"/>
      <c r="AP337" s="1157"/>
      <c r="AQ337" s="1157"/>
      <c r="AR337" s="1157"/>
      <c r="AS337" s="1157"/>
      <c r="AT337" s="1157"/>
      <c r="AU337" s="1157"/>
      <c r="AV337" s="1157"/>
      <c r="AW337" s="1157"/>
      <c r="AX337" s="1157"/>
      <c r="AY337" s="1157"/>
      <c r="AZ337" s="1157"/>
      <c r="BA337" s="1155"/>
    </row>
    <row r="338" spans="1:53" ht="15.75" hidden="1" customHeight="1" x14ac:dyDescent="0.2">
      <c r="A338" s="3176"/>
      <c r="B338" s="476" t="s">
        <v>363</v>
      </c>
      <c r="C338" s="3176"/>
      <c r="D338" s="786" t="s">
        <v>1144</v>
      </c>
      <c r="E338" s="785" t="s">
        <v>611</v>
      </c>
      <c r="F338" s="778" t="s">
        <v>610</v>
      </c>
      <c r="G338" s="783">
        <v>0</v>
      </c>
      <c r="H338" s="783">
        <v>20</v>
      </c>
      <c r="I338" s="784">
        <v>2</v>
      </c>
      <c r="J338" s="1159"/>
      <c r="K338" s="1157"/>
      <c r="L338" s="1157"/>
      <c r="M338" s="1157"/>
      <c r="N338" s="1157"/>
      <c r="O338" s="1157"/>
      <c r="P338" s="1157"/>
      <c r="Q338" s="1157"/>
      <c r="R338" s="1157"/>
      <c r="S338" s="1157"/>
      <c r="T338" s="1157"/>
      <c r="U338" s="1157"/>
      <c r="V338" s="1157"/>
      <c r="W338" s="1157"/>
      <c r="X338" s="1157"/>
      <c r="Y338" s="1157"/>
      <c r="Z338" s="1157"/>
      <c r="AA338" s="1157"/>
      <c r="AB338" s="1157"/>
      <c r="AC338" s="1158"/>
      <c r="AD338" s="1157"/>
      <c r="AE338" s="1157"/>
      <c r="AF338" s="1157"/>
      <c r="AG338" s="1157"/>
      <c r="AH338" s="1157"/>
      <c r="AI338" s="1157"/>
      <c r="AJ338" s="1157"/>
      <c r="AK338" s="1157"/>
      <c r="AL338" s="1157"/>
      <c r="AM338" s="1157"/>
      <c r="AN338" s="1157"/>
      <c r="AO338" s="1157"/>
      <c r="AP338" s="1157"/>
      <c r="AQ338" s="1157"/>
      <c r="AR338" s="1157"/>
      <c r="AS338" s="1157"/>
      <c r="AT338" s="1157"/>
      <c r="AU338" s="1157"/>
      <c r="AV338" s="1157"/>
      <c r="AW338" s="1157"/>
      <c r="AX338" s="1157"/>
      <c r="AY338" s="1157"/>
      <c r="AZ338" s="1157"/>
      <c r="BA338" s="1155"/>
    </row>
    <row r="339" spans="1:53" ht="15.75" hidden="1" customHeight="1" x14ac:dyDescent="0.2">
      <c r="A339" s="3176"/>
      <c r="B339" s="476" t="s">
        <v>363</v>
      </c>
      <c r="C339" s="3176"/>
      <c r="D339" s="2695" t="s">
        <v>1143</v>
      </c>
      <c r="E339" s="779" t="s">
        <v>1142</v>
      </c>
      <c r="F339" s="778" t="s">
        <v>608</v>
      </c>
      <c r="G339" s="783">
        <v>0</v>
      </c>
      <c r="H339" s="783">
        <v>7</v>
      </c>
      <c r="I339" s="782">
        <v>1</v>
      </c>
      <c r="J339" s="1159"/>
      <c r="K339" s="1157"/>
      <c r="L339" s="1157"/>
      <c r="M339" s="1157"/>
      <c r="N339" s="1157"/>
      <c r="O339" s="1157"/>
      <c r="P339" s="1157"/>
      <c r="Q339" s="1157"/>
      <c r="R339" s="1157"/>
      <c r="S339" s="1157"/>
      <c r="T339" s="1157"/>
      <c r="U339" s="1157"/>
      <c r="V339" s="1157"/>
      <c r="W339" s="1157"/>
      <c r="X339" s="1157"/>
      <c r="Y339" s="1157"/>
      <c r="Z339" s="1157"/>
      <c r="AA339" s="1157"/>
      <c r="AB339" s="1157"/>
      <c r="AC339" s="1158"/>
      <c r="AD339" s="1157"/>
      <c r="AE339" s="1157"/>
      <c r="AF339" s="1157"/>
      <c r="AG339" s="1157"/>
      <c r="AH339" s="1157"/>
      <c r="AI339" s="1157"/>
      <c r="AJ339" s="1157"/>
      <c r="AK339" s="1157"/>
      <c r="AL339" s="1157"/>
      <c r="AM339" s="1157"/>
      <c r="AN339" s="1157"/>
      <c r="AO339" s="1157"/>
      <c r="AP339" s="1157"/>
      <c r="AQ339" s="1157"/>
      <c r="AR339" s="1157"/>
      <c r="AS339" s="1157"/>
      <c r="AT339" s="1157"/>
      <c r="AU339" s="1157"/>
      <c r="AV339" s="1157"/>
      <c r="AW339" s="1157"/>
      <c r="AX339" s="1157"/>
      <c r="AY339" s="1157"/>
      <c r="AZ339" s="1157"/>
      <c r="BA339" s="1155"/>
    </row>
    <row r="340" spans="1:53" ht="15.75" hidden="1" customHeight="1" x14ac:dyDescent="0.2">
      <c r="A340" s="3176"/>
      <c r="B340" s="476" t="s">
        <v>363</v>
      </c>
      <c r="C340" s="3176"/>
      <c r="D340" s="3176"/>
      <c r="E340" s="779" t="s">
        <v>1141</v>
      </c>
      <c r="F340" s="778" t="s">
        <v>606</v>
      </c>
      <c r="G340" s="781">
        <v>0</v>
      </c>
      <c r="H340" s="781">
        <v>20</v>
      </c>
      <c r="I340" s="780">
        <v>2</v>
      </c>
      <c r="J340" s="1159"/>
      <c r="K340" s="1157"/>
      <c r="L340" s="1157"/>
      <c r="M340" s="1157"/>
      <c r="N340" s="1157"/>
      <c r="O340" s="1157"/>
      <c r="P340" s="1157"/>
      <c r="Q340" s="1157"/>
      <c r="R340" s="1157"/>
      <c r="S340" s="1157"/>
      <c r="T340" s="1157"/>
      <c r="U340" s="1157"/>
      <c r="V340" s="1157"/>
      <c r="W340" s="1157"/>
      <c r="X340" s="1157"/>
      <c r="Y340" s="1157"/>
      <c r="Z340" s="1157"/>
      <c r="AA340" s="1157"/>
      <c r="AB340" s="1157"/>
      <c r="AC340" s="1158"/>
      <c r="AD340" s="1157"/>
      <c r="AE340" s="1157"/>
      <c r="AF340" s="1157"/>
      <c r="AG340" s="1157"/>
      <c r="AH340" s="1157"/>
      <c r="AI340" s="1157"/>
      <c r="AJ340" s="1157"/>
      <c r="AK340" s="1157"/>
      <c r="AL340" s="1157"/>
      <c r="AM340" s="1157"/>
      <c r="AN340" s="1157"/>
      <c r="AO340" s="1157"/>
      <c r="AP340" s="1157"/>
      <c r="AQ340" s="1157"/>
      <c r="AR340" s="1157"/>
      <c r="AS340" s="1157"/>
      <c r="AT340" s="1157"/>
      <c r="AU340" s="1157"/>
      <c r="AV340" s="1157"/>
      <c r="AW340" s="1157"/>
      <c r="AX340" s="1157"/>
      <c r="AY340" s="1157"/>
      <c r="AZ340" s="1157"/>
      <c r="BA340" s="1155"/>
    </row>
    <row r="341" spans="1:53" ht="15.75" hidden="1" customHeight="1" thickBot="1" x14ac:dyDescent="0.25">
      <c r="A341" s="3176"/>
      <c r="B341" s="476" t="s">
        <v>363</v>
      </c>
      <c r="C341" s="3247"/>
      <c r="D341" s="3247"/>
      <c r="E341" s="779" t="s">
        <v>605</v>
      </c>
      <c r="F341" s="778" t="s">
        <v>604</v>
      </c>
      <c r="G341" s="777">
        <v>0</v>
      </c>
      <c r="H341" s="777">
        <v>1</v>
      </c>
      <c r="I341" s="776">
        <v>0.25</v>
      </c>
      <c r="J341" s="1159"/>
      <c r="K341" s="1157"/>
      <c r="L341" s="1157"/>
      <c r="M341" s="1157"/>
      <c r="N341" s="1157"/>
      <c r="O341" s="1157"/>
      <c r="P341" s="1157"/>
      <c r="Q341" s="1157"/>
      <c r="R341" s="1157"/>
      <c r="S341" s="1157"/>
      <c r="T341" s="1157"/>
      <c r="U341" s="1157"/>
      <c r="V341" s="1157"/>
      <c r="W341" s="1157"/>
      <c r="X341" s="1157"/>
      <c r="Y341" s="1157"/>
      <c r="Z341" s="1157"/>
      <c r="AA341" s="1157"/>
      <c r="AB341" s="1157"/>
      <c r="AC341" s="1158"/>
      <c r="AD341" s="1157"/>
      <c r="AE341" s="1157"/>
      <c r="AF341" s="1157"/>
      <c r="AG341" s="1157"/>
      <c r="AH341" s="1157"/>
      <c r="AI341" s="1157"/>
      <c r="AJ341" s="1157"/>
      <c r="AK341" s="1157"/>
      <c r="AL341" s="1157"/>
      <c r="AM341" s="1157"/>
      <c r="AN341" s="1157"/>
      <c r="AO341" s="1157"/>
      <c r="AP341" s="1157"/>
      <c r="AQ341" s="1157"/>
      <c r="AR341" s="1157"/>
      <c r="AS341" s="1157"/>
      <c r="AT341" s="1157"/>
      <c r="AU341" s="1157"/>
      <c r="AV341" s="1157"/>
      <c r="AW341" s="1157"/>
      <c r="AX341" s="1157"/>
      <c r="AY341" s="1157"/>
      <c r="AZ341" s="1157"/>
      <c r="BA341" s="1155"/>
    </row>
    <row r="342" spans="1:53" ht="15.75" hidden="1" customHeight="1" x14ac:dyDescent="0.2">
      <c r="A342" s="3176"/>
      <c r="B342" s="476" t="s">
        <v>363</v>
      </c>
      <c r="C342" s="2666" t="s">
        <v>1140</v>
      </c>
      <c r="D342" s="2709" t="s">
        <v>1139</v>
      </c>
      <c r="E342" s="775" t="s">
        <v>1138</v>
      </c>
      <c r="F342" s="774" t="s">
        <v>602</v>
      </c>
      <c r="G342" s="774">
        <v>8</v>
      </c>
      <c r="H342" s="774">
        <v>16</v>
      </c>
      <c r="I342" s="773">
        <v>4</v>
      </c>
      <c r="J342" s="1159"/>
      <c r="K342" s="1157"/>
      <c r="L342" s="1157"/>
      <c r="M342" s="1157"/>
      <c r="N342" s="1157"/>
      <c r="O342" s="1157"/>
      <c r="P342" s="1157"/>
      <c r="Q342" s="1157"/>
      <c r="R342" s="1157"/>
      <c r="S342" s="1157"/>
      <c r="T342" s="1157"/>
      <c r="U342" s="1157"/>
      <c r="V342" s="1157"/>
      <c r="W342" s="1157"/>
      <c r="X342" s="1157"/>
      <c r="Y342" s="1157"/>
      <c r="Z342" s="1157"/>
      <c r="AA342" s="1157"/>
      <c r="AB342" s="1157"/>
      <c r="AC342" s="1158"/>
      <c r="AD342" s="1157"/>
      <c r="AE342" s="1157"/>
      <c r="AF342" s="1157"/>
      <c r="AG342" s="1157"/>
      <c r="AH342" s="1157"/>
      <c r="AI342" s="1157"/>
      <c r="AJ342" s="1157"/>
      <c r="AK342" s="1157"/>
      <c r="AL342" s="1157"/>
      <c r="AM342" s="1157"/>
      <c r="AN342" s="1157"/>
      <c r="AO342" s="1157"/>
      <c r="AP342" s="1157"/>
      <c r="AQ342" s="1157"/>
      <c r="AR342" s="1157"/>
      <c r="AS342" s="1157"/>
      <c r="AT342" s="1157"/>
      <c r="AU342" s="1157"/>
      <c r="AV342" s="1157"/>
      <c r="AW342" s="1157"/>
      <c r="AX342" s="1157"/>
      <c r="AY342" s="1157"/>
      <c r="AZ342" s="1157"/>
      <c r="BA342" s="1155"/>
    </row>
    <row r="343" spans="1:53" ht="15.75" hidden="1" customHeight="1" thickBot="1" x14ac:dyDescent="0.25">
      <c r="A343" s="3176"/>
      <c r="B343" s="476" t="s">
        <v>363</v>
      </c>
      <c r="C343" s="3261"/>
      <c r="D343" s="3247"/>
      <c r="E343" s="775" t="s">
        <v>601</v>
      </c>
      <c r="F343" s="774" t="s">
        <v>600</v>
      </c>
      <c r="G343" s="774">
        <v>10</v>
      </c>
      <c r="H343" s="774">
        <v>1000</v>
      </c>
      <c r="I343" s="773">
        <v>250</v>
      </c>
      <c r="J343" s="1159"/>
      <c r="K343" s="1157"/>
      <c r="L343" s="1157"/>
      <c r="M343" s="1157"/>
      <c r="N343" s="1157"/>
      <c r="O343" s="1157"/>
      <c r="P343" s="1157"/>
      <c r="Q343" s="1157"/>
      <c r="R343" s="1157"/>
      <c r="S343" s="1157"/>
      <c r="T343" s="1157"/>
      <c r="U343" s="1157"/>
      <c r="V343" s="1157"/>
      <c r="W343" s="1157"/>
      <c r="X343" s="1157"/>
      <c r="Y343" s="1157"/>
      <c r="Z343" s="1157"/>
      <c r="AA343" s="1157"/>
      <c r="AB343" s="1157"/>
      <c r="AC343" s="1158"/>
      <c r="AD343" s="1157"/>
      <c r="AE343" s="1157"/>
      <c r="AF343" s="1157"/>
      <c r="AG343" s="1157"/>
      <c r="AH343" s="1157"/>
      <c r="AI343" s="1157"/>
      <c r="AJ343" s="1157"/>
      <c r="AK343" s="1157"/>
      <c r="AL343" s="1157"/>
      <c r="AM343" s="1157"/>
      <c r="AN343" s="1157"/>
      <c r="AO343" s="1157"/>
      <c r="AP343" s="1157"/>
      <c r="AQ343" s="1157"/>
      <c r="AR343" s="1157"/>
      <c r="AS343" s="1157"/>
      <c r="AT343" s="1157"/>
      <c r="AU343" s="1157"/>
      <c r="AV343" s="1157"/>
      <c r="AW343" s="1157"/>
      <c r="AX343" s="1157"/>
      <c r="AY343" s="1157"/>
      <c r="AZ343" s="1157"/>
      <c r="BA343" s="1155"/>
    </row>
    <row r="344" spans="1:53" ht="25.5" hidden="1" customHeight="1" x14ac:dyDescent="0.2">
      <c r="A344" s="3176"/>
      <c r="B344" s="476" t="s">
        <v>363</v>
      </c>
      <c r="C344" s="2669" t="s">
        <v>1137</v>
      </c>
      <c r="D344" s="2713" t="s">
        <v>1136</v>
      </c>
      <c r="E344" s="769" t="s">
        <v>599</v>
      </c>
      <c r="F344" s="772" t="s">
        <v>598</v>
      </c>
      <c r="G344" s="768">
        <v>0</v>
      </c>
      <c r="H344" s="768">
        <v>4</v>
      </c>
      <c r="I344" s="766">
        <v>1</v>
      </c>
      <c r="J344" s="1159"/>
      <c r="K344" s="1157"/>
      <c r="L344" s="1157"/>
      <c r="M344" s="1157"/>
      <c r="N344" s="1157"/>
      <c r="O344" s="1157"/>
      <c r="P344" s="1157"/>
      <c r="Q344" s="1157"/>
      <c r="R344" s="1157"/>
      <c r="S344" s="1157"/>
      <c r="T344" s="1157"/>
      <c r="U344" s="1157"/>
      <c r="V344" s="1157"/>
      <c r="W344" s="1157"/>
      <c r="X344" s="1157"/>
      <c r="Y344" s="1157"/>
      <c r="Z344" s="1157"/>
      <c r="AA344" s="1157"/>
      <c r="AB344" s="1157"/>
      <c r="AC344" s="1158"/>
      <c r="AD344" s="1157"/>
      <c r="AE344" s="1157"/>
      <c r="AF344" s="1157"/>
      <c r="AG344" s="1157"/>
      <c r="AH344" s="1157"/>
      <c r="AI344" s="1157"/>
      <c r="AJ344" s="1157"/>
      <c r="AK344" s="1157"/>
      <c r="AL344" s="1157"/>
      <c r="AM344" s="1157"/>
      <c r="AN344" s="1157"/>
      <c r="AO344" s="1157"/>
      <c r="AP344" s="1157"/>
      <c r="AQ344" s="1157"/>
      <c r="AR344" s="1157"/>
      <c r="AS344" s="1157"/>
      <c r="AT344" s="1157"/>
      <c r="AU344" s="1157"/>
      <c r="AV344" s="1157"/>
      <c r="AW344" s="1157"/>
      <c r="AX344" s="1157"/>
      <c r="AY344" s="1157"/>
      <c r="AZ344" s="1157"/>
      <c r="BA344" s="1155"/>
    </row>
    <row r="345" spans="1:53" ht="15.75" hidden="1" customHeight="1" x14ac:dyDescent="0.2">
      <c r="A345" s="3176"/>
      <c r="B345" s="476" t="s">
        <v>363</v>
      </c>
      <c r="C345" s="3217"/>
      <c r="D345" s="3176"/>
      <c r="E345" s="769" t="s">
        <v>597</v>
      </c>
      <c r="F345" s="769" t="s">
        <v>596</v>
      </c>
      <c r="G345" s="771">
        <v>0</v>
      </c>
      <c r="H345" s="771">
        <v>4</v>
      </c>
      <c r="I345" s="766">
        <v>1</v>
      </c>
      <c r="J345" s="1159"/>
      <c r="K345" s="1157"/>
      <c r="L345" s="1157"/>
      <c r="M345" s="1157"/>
      <c r="N345" s="1157"/>
      <c r="O345" s="1157"/>
      <c r="P345" s="1157"/>
      <c r="Q345" s="1157"/>
      <c r="R345" s="1157"/>
      <c r="S345" s="1157"/>
      <c r="T345" s="1157"/>
      <c r="U345" s="1157"/>
      <c r="V345" s="1157"/>
      <c r="W345" s="1157"/>
      <c r="X345" s="1157"/>
      <c r="Y345" s="1157"/>
      <c r="Z345" s="1157"/>
      <c r="AA345" s="1157"/>
      <c r="AB345" s="1157"/>
      <c r="AC345" s="1158"/>
      <c r="AD345" s="1157"/>
      <c r="AE345" s="1157"/>
      <c r="AF345" s="1157"/>
      <c r="AG345" s="1157"/>
      <c r="AH345" s="1157"/>
      <c r="AI345" s="1157"/>
      <c r="AJ345" s="1157"/>
      <c r="AK345" s="1157"/>
      <c r="AL345" s="1157"/>
      <c r="AM345" s="1157"/>
      <c r="AN345" s="1157"/>
      <c r="AO345" s="1157"/>
      <c r="AP345" s="1157"/>
      <c r="AQ345" s="1157"/>
      <c r="AR345" s="1157"/>
      <c r="AS345" s="1157"/>
      <c r="AT345" s="1157"/>
      <c r="AU345" s="1157"/>
      <c r="AV345" s="1157"/>
      <c r="AW345" s="1157"/>
      <c r="AX345" s="1157"/>
      <c r="AY345" s="1157"/>
      <c r="AZ345" s="1157"/>
      <c r="BA345" s="1155"/>
    </row>
    <row r="346" spans="1:53" ht="15.75" hidden="1" customHeight="1" x14ac:dyDescent="0.2">
      <c r="A346" s="3176"/>
      <c r="B346" s="476" t="s">
        <v>363</v>
      </c>
      <c r="C346" s="3217"/>
      <c r="D346" s="3176"/>
      <c r="E346" s="769" t="s">
        <v>595</v>
      </c>
      <c r="F346" s="771" t="s">
        <v>575</v>
      </c>
      <c r="G346" s="771">
        <v>0</v>
      </c>
      <c r="H346" s="771">
        <v>10</v>
      </c>
      <c r="I346" s="766">
        <v>2</v>
      </c>
      <c r="J346" s="1159"/>
      <c r="K346" s="1157"/>
      <c r="L346" s="1157"/>
      <c r="M346" s="1157"/>
      <c r="N346" s="1157"/>
      <c r="O346" s="1157"/>
      <c r="P346" s="1157"/>
      <c r="Q346" s="1157"/>
      <c r="R346" s="1157"/>
      <c r="S346" s="1157"/>
      <c r="T346" s="1157"/>
      <c r="U346" s="1157"/>
      <c r="V346" s="1157"/>
      <c r="W346" s="1157"/>
      <c r="X346" s="1157"/>
      <c r="Y346" s="1157"/>
      <c r="Z346" s="1157"/>
      <c r="AA346" s="1157"/>
      <c r="AB346" s="1157"/>
      <c r="AC346" s="1158"/>
      <c r="AD346" s="1157"/>
      <c r="AE346" s="1157"/>
      <c r="AF346" s="1157"/>
      <c r="AG346" s="1157"/>
      <c r="AH346" s="1157"/>
      <c r="AI346" s="1157"/>
      <c r="AJ346" s="1157"/>
      <c r="AK346" s="1157"/>
      <c r="AL346" s="1157"/>
      <c r="AM346" s="1157"/>
      <c r="AN346" s="1157"/>
      <c r="AO346" s="1157"/>
      <c r="AP346" s="1157"/>
      <c r="AQ346" s="1157"/>
      <c r="AR346" s="1157"/>
      <c r="AS346" s="1157"/>
      <c r="AT346" s="1157"/>
      <c r="AU346" s="1157"/>
      <c r="AV346" s="1157"/>
      <c r="AW346" s="1157"/>
      <c r="AX346" s="1157"/>
      <c r="AY346" s="1157"/>
      <c r="AZ346" s="1157"/>
      <c r="BA346" s="1155"/>
    </row>
    <row r="347" spans="1:53" ht="15.75" hidden="1" customHeight="1" x14ac:dyDescent="0.2">
      <c r="A347" s="3176"/>
      <c r="B347" s="476" t="s">
        <v>363</v>
      </c>
      <c r="C347" s="3217"/>
      <c r="D347" s="3176"/>
      <c r="E347" s="769" t="s">
        <v>594</v>
      </c>
      <c r="F347" s="769" t="s">
        <v>593</v>
      </c>
      <c r="G347" s="771">
        <v>0</v>
      </c>
      <c r="H347" s="771">
        <v>7</v>
      </c>
      <c r="I347" s="766">
        <v>1</v>
      </c>
      <c r="J347" s="1159"/>
      <c r="K347" s="1157"/>
      <c r="L347" s="1157"/>
      <c r="M347" s="1157"/>
      <c r="N347" s="1157"/>
      <c r="O347" s="1157"/>
      <c r="P347" s="1157"/>
      <c r="Q347" s="1157"/>
      <c r="R347" s="1157"/>
      <c r="S347" s="1157"/>
      <c r="T347" s="1157"/>
      <c r="U347" s="1157"/>
      <c r="V347" s="1157"/>
      <c r="W347" s="1157"/>
      <c r="X347" s="1157"/>
      <c r="Y347" s="1157"/>
      <c r="Z347" s="1157"/>
      <c r="AA347" s="1157"/>
      <c r="AB347" s="1157"/>
      <c r="AC347" s="1158"/>
      <c r="AD347" s="1157"/>
      <c r="AE347" s="1157"/>
      <c r="AF347" s="1157"/>
      <c r="AG347" s="1157"/>
      <c r="AH347" s="1157"/>
      <c r="AI347" s="1157"/>
      <c r="AJ347" s="1157"/>
      <c r="AK347" s="1157"/>
      <c r="AL347" s="1157"/>
      <c r="AM347" s="1157"/>
      <c r="AN347" s="1157"/>
      <c r="AO347" s="1157"/>
      <c r="AP347" s="1157"/>
      <c r="AQ347" s="1157"/>
      <c r="AR347" s="1157"/>
      <c r="AS347" s="1157"/>
      <c r="AT347" s="1157"/>
      <c r="AU347" s="1157"/>
      <c r="AV347" s="1157"/>
      <c r="AW347" s="1157"/>
      <c r="AX347" s="1157"/>
      <c r="AY347" s="1157"/>
      <c r="AZ347" s="1157"/>
      <c r="BA347" s="1155"/>
    </row>
    <row r="348" spans="1:53" ht="15.75" hidden="1" customHeight="1" thickBot="1" x14ac:dyDescent="0.25">
      <c r="A348" s="3176"/>
      <c r="B348" s="476" t="s">
        <v>363</v>
      </c>
      <c r="C348" s="770" t="s">
        <v>1135</v>
      </c>
      <c r="D348" s="3247"/>
      <c r="E348" s="769" t="s">
        <v>592</v>
      </c>
      <c r="F348" s="768" t="s">
        <v>591</v>
      </c>
      <c r="G348" s="768">
        <v>0</v>
      </c>
      <c r="H348" s="767">
        <v>100</v>
      </c>
      <c r="I348" s="766">
        <v>25</v>
      </c>
      <c r="J348" s="1159"/>
      <c r="K348" s="1157"/>
      <c r="L348" s="1157"/>
      <c r="M348" s="1157"/>
      <c r="N348" s="1157"/>
      <c r="O348" s="1157"/>
      <c r="P348" s="1157"/>
      <c r="Q348" s="1157"/>
      <c r="R348" s="1157"/>
      <c r="S348" s="1157"/>
      <c r="T348" s="1157"/>
      <c r="U348" s="1157"/>
      <c r="V348" s="1157"/>
      <c r="W348" s="1157"/>
      <c r="X348" s="1157"/>
      <c r="Y348" s="1157"/>
      <c r="Z348" s="1157"/>
      <c r="AA348" s="1157"/>
      <c r="AB348" s="1157"/>
      <c r="AC348" s="1158"/>
      <c r="AD348" s="1157"/>
      <c r="AE348" s="1157"/>
      <c r="AF348" s="1157"/>
      <c r="AG348" s="1157"/>
      <c r="AH348" s="1157"/>
      <c r="AI348" s="1157"/>
      <c r="AJ348" s="1157"/>
      <c r="AK348" s="1157"/>
      <c r="AL348" s="1157"/>
      <c r="AM348" s="1157"/>
      <c r="AN348" s="1157"/>
      <c r="AO348" s="1157"/>
      <c r="AP348" s="1157"/>
      <c r="AQ348" s="1157"/>
      <c r="AR348" s="1157"/>
      <c r="AS348" s="1157"/>
      <c r="AT348" s="1157"/>
      <c r="AU348" s="1157"/>
      <c r="AV348" s="1157"/>
      <c r="AW348" s="1157"/>
      <c r="AX348" s="1157"/>
      <c r="AY348" s="1157"/>
      <c r="AZ348" s="1157"/>
      <c r="BA348" s="1155"/>
    </row>
    <row r="349" spans="1:53" ht="25.5" hidden="1" customHeight="1" x14ac:dyDescent="0.2">
      <c r="A349" s="3176"/>
      <c r="B349" s="476" t="s">
        <v>363</v>
      </c>
      <c r="C349" s="2670" t="s">
        <v>1134</v>
      </c>
      <c r="D349" s="2714" t="s">
        <v>1133</v>
      </c>
      <c r="E349" s="760" t="s">
        <v>590</v>
      </c>
      <c r="F349" s="765" t="s">
        <v>589</v>
      </c>
      <c r="G349" s="700">
        <v>0</v>
      </c>
      <c r="H349" s="700">
        <v>50</v>
      </c>
      <c r="I349" s="764">
        <v>10</v>
      </c>
      <c r="J349" s="1159"/>
      <c r="K349" s="1157"/>
      <c r="L349" s="1157"/>
      <c r="M349" s="1157"/>
      <c r="N349" s="1157"/>
      <c r="O349" s="1157"/>
      <c r="P349" s="1157"/>
      <c r="Q349" s="1157"/>
      <c r="R349" s="1157"/>
      <c r="S349" s="1157"/>
      <c r="T349" s="1157"/>
      <c r="U349" s="1157"/>
      <c r="V349" s="1157"/>
      <c r="W349" s="1157"/>
      <c r="X349" s="1157"/>
      <c r="Y349" s="1157"/>
      <c r="Z349" s="1157"/>
      <c r="AA349" s="1157"/>
      <c r="AB349" s="1157"/>
      <c r="AC349" s="1158"/>
      <c r="AD349" s="1157"/>
      <c r="AE349" s="1157"/>
      <c r="AF349" s="1157"/>
      <c r="AG349" s="1157"/>
      <c r="AH349" s="1157"/>
      <c r="AI349" s="1157"/>
      <c r="AJ349" s="1157"/>
      <c r="AK349" s="1157"/>
      <c r="AL349" s="1157"/>
      <c r="AM349" s="1157"/>
      <c r="AN349" s="1157"/>
      <c r="AO349" s="1157"/>
      <c r="AP349" s="1157"/>
      <c r="AQ349" s="1157"/>
      <c r="AR349" s="1157"/>
      <c r="AS349" s="1157"/>
      <c r="AT349" s="1157"/>
      <c r="AU349" s="1157"/>
      <c r="AV349" s="1157"/>
      <c r="AW349" s="1157"/>
      <c r="AX349" s="1157"/>
      <c r="AY349" s="1157"/>
      <c r="AZ349" s="1157"/>
      <c r="BA349" s="1155"/>
    </row>
    <row r="350" spans="1:53" ht="15.75" hidden="1" customHeight="1" x14ac:dyDescent="0.2">
      <c r="A350" s="3176"/>
      <c r="B350" s="476" t="s">
        <v>363</v>
      </c>
      <c r="C350" s="3217"/>
      <c r="D350" s="3176"/>
      <c r="E350" s="760" t="s">
        <v>588</v>
      </c>
      <c r="F350" s="700" t="s">
        <v>587</v>
      </c>
      <c r="G350" s="700">
        <v>0</v>
      </c>
      <c r="H350" s="700">
        <v>1</v>
      </c>
      <c r="I350" s="763">
        <v>1</v>
      </c>
      <c r="J350" s="1159"/>
      <c r="K350" s="1157"/>
      <c r="L350" s="1157"/>
      <c r="M350" s="1157"/>
      <c r="N350" s="1157"/>
      <c r="O350" s="1157"/>
      <c r="P350" s="1157"/>
      <c r="Q350" s="1157"/>
      <c r="R350" s="1157"/>
      <c r="S350" s="1157"/>
      <c r="T350" s="1157"/>
      <c r="U350" s="1157"/>
      <c r="V350" s="1157"/>
      <c r="W350" s="1157"/>
      <c r="X350" s="1157"/>
      <c r="Y350" s="1157"/>
      <c r="Z350" s="1157"/>
      <c r="AA350" s="1157"/>
      <c r="AB350" s="1157"/>
      <c r="AC350" s="1158"/>
      <c r="AD350" s="1157"/>
      <c r="AE350" s="1157"/>
      <c r="AF350" s="1157"/>
      <c r="AG350" s="1157"/>
      <c r="AH350" s="1157"/>
      <c r="AI350" s="1157"/>
      <c r="AJ350" s="1157"/>
      <c r="AK350" s="1157"/>
      <c r="AL350" s="1157"/>
      <c r="AM350" s="1157"/>
      <c r="AN350" s="1157"/>
      <c r="AO350" s="1157"/>
      <c r="AP350" s="1157"/>
      <c r="AQ350" s="1157"/>
      <c r="AR350" s="1157"/>
      <c r="AS350" s="1157"/>
      <c r="AT350" s="1157"/>
      <c r="AU350" s="1157"/>
      <c r="AV350" s="1157"/>
      <c r="AW350" s="1157"/>
      <c r="AX350" s="1157"/>
      <c r="AY350" s="1157"/>
      <c r="AZ350" s="1157"/>
      <c r="BA350" s="1155"/>
    </row>
    <row r="351" spans="1:53" ht="15.75" hidden="1" customHeight="1" x14ac:dyDescent="0.2">
      <c r="A351" s="3176"/>
      <c r="B351" s="476" t="s">
        <v>363</v>
      </c>
      <c r="C351" s="3217"/>
      <c r="D351" s="3176"/>
      <c r="E351" s="760" t="s">
        <v>586</v>
      </c>
      <c r="F351" s="700" t="s">
        <v>129</v>
      </c>
      <c r="G351" s="762">
        <v>0</v>
      </c>
      <c r="H351" s="762">
        <v>0.2</v>
      </c>
      <c r="I351" s="761">
        <v>0.05</v>
      </c>
      <c r="J351" s="1159"/>
      <c r="K351" s="1157"/>
      <c r="L351" s="1157"/>
      <c r="M351" s="1157"/>
      <c r="N351" s="1157"/>
      <c r="O351" s="1157"/>
      <c r="P351" s="1157"/>
      <c r="Q351" s="1157"/>
      <c r="R351" s="1157"/>
      <c r="S351" s="1157"/>
      <c r="T351" s="1157"/>
      <c r="U351" s="1157"/>
      <c r="V351" s="1157"/>
      <c r="W351" s="1157"/>
      <c r="X351" s="1157"/>
      <c r="Y351" s="1157"/>
      <c r="Z351" s="1157"/>
      <c r="AA351" s="1157"/>
      <c r="AB351" s="1157"/>
      <c r="AC351" s="1158"/>
      <c r="AD351" s="1157"/>
      <c r="AE351" s="1157"/>
      <c r="AF351" s="1157"/>
      <c r="AG351" s="1157"/>
      <c r="AH351" s="1157"/>
      <c r="AI351" s="1157"/>
      <c r="AJ351" s="1157"/>
      <c r="AK351" s="1157"/>
      <c r="AL351" s="1157"/>
      <c r="AM351" s="1157"/>
      <c r="AN351" s="1157"/>
      <c r="AO351" s="1157"/>
      <c r="AP351" s="1157"/>
      <c r="AQ351" s="1157"/>
      <c r="AR351" s="1157"/>
      <c r="AS351" s="1157"/>
      <c r="AT351" s="1157"/>
      <c r="AU351" s="1157"/>
      <c r="AV351" s="1157"/>
      <c r="AW351" s="1157"/>
      <c r="AX351" s="1157"/>
      <c r="AY351" s="1157"/>
      <c r="AZ351" s="1157"/>
      <c r="BA351" s="1155"/>
    </row>
    <row r="352" spans="1:53" ht="38.25" hidden="1" customHeight="1" x14ac:dyDescent="0.2">
      <c r="A352" s="3176"/>
      <c r="B352" s="476" t="s">
        <v>363</v>
      </c>
      <c r="C352" s="3217"/>
      <c r="D352" s="3176"/>
      <c r="E352" s="760" t="s">
        <v>585</v>
      </c>
      <c r="F352" s="760" t="s">
        <v>584</v>
      </c>
      <c r="G352" s="700">
        <v>0</v>
      </c>
      <c r="H352" s="700">
        <v>400</v>
      </c>
      <c r="I352" s="682">
        <v>50</v>
      </c>
      <c r="J352" s="1159"/>
      <c r="K352" s="1157"/>
      <c r="L352" s="1157"/>
      <c r="M352" s="1157"/>
      <c r="N352" s="1157"/>
      <c r="O352" s="1157"/>
      <c r="P352" s="1157"/>
      <c r="Q352" s="1157"/>
      <c r="R352" s="1157"/>
      <c r="S352" s="1157"/>
      <c r="T352" s="1157"/>
      <c r="U352" s="1157"/>
      <c r="V352" s="1157"/>
      <c r="W352" s="1157"/>
      <c r="X352" s="1157"/>
      <c r="Y352" s="1157"/>
      <c r="Z352" s="1157"/>
      <c r="AA352" s="1157"/>
      <c r="AB352" s="1157"/>
      <c r="AC352" s="1158"/>
      <c r="AD352" s="1157"/>
      <c r="AE352" s="1157"/>
      <c r="AF352" s="1157"/>
      <c r="AG352" s="1157"/>
      <c r="AH352" s="1157"/>
      <c r="AI352" s="1157"/>
      <c r="AJ352" s="1157"/>
      <c r="AK352" s="1157"/>
      <c r="AL352" s="1157"/>
      <c r="AM352" s="1157"/>
      <c r="AN352" s="1157"/>
      <c r="AO352" s="1157"/>
      <c r="AP352" s="1157"/>
      <c r="AQ352" s="1157"/>
      <c r="AR352" s="1157"/>
      <c r="AS352" s="1157"/>
      <c r="AT352" s="1157"/>
      <c r="AU352" s="1157"/>
      <c r="AV352" s="1157"/>
      <c r="AW352" s="1157"/>
      <c r="AX352" s="1157"/>
      <c r="AY352" s="1157"/>
      <c r="AZ352" s="1157"/>
      <c r="BA352" s="1155"/>
    </row>
    <row r="353" spans="1:53" ht="15.75" hidden="1" customHeight="1" x14ac:dyDescent="0.2">
      <c r="A353" s="3176"/>
      <c r="B353" s="476" t="s">
        <v>363</v>
      </c>
      <c r="C353" s="3217"/>
      <c r="D353" s="3176"/>
      <c r="E353" s="760" t="s">
        <v>583</v>
      </c>
      <c r="F353" s="760" t="s">
        <v>582</v>
      </c>
      <c r="G353" s="700">
        <v>0</v>
      </c>
      <c r="H353" s="700">
        <v>175</v>
      </c>
      <c r="I353" s="682">
        <v>25</v>
      </c>
      <c r="J353" s="1159"/>
      <c r="K353" s="1157"/>
      <c r="L353" s="1157"/>
      <c r="M353" s="1157"/>
      <c r="N353" s="1157"/>
      <c r="O353" s="1157"/>
      <c r="P353" s="1157"/>
      <c r="Q353" s="1157"/>
      <c r="R353" s="1157"/>
      <c r="S353" s="1157"/>
      <c r="T353" s="1157"/>
      <c r="U353" s="1157"/>
      <c r="V353" s="1157"/>
      <c r="W353" s="1157"/>
      <c r="X353" s="1157"/>
      <c r="Y353" s="1157"/>
      <c r="Z353" s="1157"/>
      <c r="AA353" s="1157"/>
      <c r="AB353" s="1157"/>
      <c r="AC353" s="1158"/>
      <c r="AD353" s="1157"/>
      <c r="AE353" s="1157"/>
      <c r="AF353" s="1157"/>
      <c r="AG353" s="1157"/>
      <c r="AH353" s="1157"/>
      <c r="AI353" s="1157"/>
      <c r="AJ353" s="1157"/>
      <c r="AK353" s="1157"/>
      <c r="AL353" s="1157"/>
      <c r="AM353" s="1157"/>
      <c r="AN353" s="1157"/>
      <c r="AO353" s="1157"/>
      <c r="AP353" s="1157"/>
      <c r="AQ353" s="1157"/>
      <c r="AR353" s="1157"/>
      <c r="AS353" s="1157"/>
      <c r="AT353" s="1157"/>
      <c r="AU353" s="1157"/>
      <c r="AV353" s="1157"/>
      <c r="AW353" s="1157"/>
      <c r="AX353" s="1157"/>
      <c r="AY353" s="1157"/>
      <c r="AZ353" s="1157"/>
      <c r="BA353" s="1155"/>
    </row>
    <row r="354" spans="1:53" ht="15.75" hidden="1" customHeight="1" x14ac:dyDescent="0.2">
      <c r="A354" s="3176"/>
      <c r="B354" s="476" t="s">
        <v>363</v>
      </c>
      <c r="C354" s="3217"/>
      <c r="D354" s="3176"/>
      <c r="E354" s="760" t="s">
        <v>581</v>
      </c>
      <c r="F354" s="760" t="s">
        <v>571</v>
      </c>
      <c r="G354" s="700">
        <v>0</v>
      </c>
      <c r="H354" s="700">
        <v>300</v>
      </c>
      <c r="I354" s="682">
        <v>50</v>
      </c>
      <c r="J354" s="1159"/>
      <c r="K354" s="1157"/>
      <c r="L354" s="1157"/>
      <c r="M354" s="1157"/>
      <c r="N354" s="1157"/>
      <c r="O354" s="1157"/>
      <c r="P354" s="1157"/>
      <c r="Q354" s="1157"/>
      <c r="R354" s="1157"/>
      <c r="S354" s="1157"/>
      <c r="T354" s="1157"/>
      <c r="U354" s="1157"/>
      <c r="V354" s="1157"/>
      <c r="W354" s="1157"/>
      <c r="X354" s="1157"/>
      <c r="Y354" s="1157"/>
      <c r="Z354" s="1157"/>
      <c r="AA354" s="1157"/>
      <c r="AB354" s="1157"/>
      <c r="AC354" s="1158"/>
      <c r="AD354" s="1157"/>
      <c r="AE354" s="1157"/>
      <c r="AF354" s="1157"/>
      <c r="AG354" s="1157"/>
      <c r="AH354" s="1157"/>
      <c r="AI354" s="1157"/>
      <c r="AJ354" s="1157"/>
      <c r="AK354" s="1157"/>
      <c r="AL354" s="1157"/>
      <c r="AM354" s="1157"/>
      <c r="AN354" s="1157"/>
      <c r="AO354" s="1157"/>
      <c r="AP354" s="1157"/>
      <c r="AQ354" s="1157"/>
      <c r="AR354" s="1157"/>
      <c r="AS354" s="1157"/>
      <c r="AT354" s="1157"/>
      <c r="AU354" s="1157"/>
      <c r="AV354" s="1157"/>
      <c r="AW354" s="1157"/>
      <c r="AX354" s="1157"/>
      <c r="AY354" s="1157"/>
      <c r="AZ354" s="1157"/>
      <c r="BA354" s="1155"/>
    </row>
    <row r="355" spans="1:53" ht="15.75" hidden="1" customHeight="1" thickBot="1" x14ac:dyDescent="0.25">
      <c r="A355" s="3176"/>
      <c r="B355" s="476" t="s">
        <v>363</v>
      </c>
      <c r="C355" s="3261"/>
      <c r="D355" s="3247"/>
      <c r="E355" s="760" t="s">
        <v>580</v>
      </c>
      <c r="F355" s="760" t="s">
        <v>579</v>
      </c>
      <c r="G355" s="700">
        <v>0</v>
      </c>
      <c r="H355" s="700">
        <v>12</v>
      </c>
      <c r="I355" s="682">
        <v>3</v>
      </c>
      <c r="J355" s="1159"/>
      <c r="K355" s="1157"/>
      <c r="L355" s="1157"/>
      <c r="M355" s="1157"/>
      <c r="N355" s="1157"/>
      <c r="O355" s="1157"/>
      <c r="P355" s="1157"/>
      <c r="Q355" s="1157"/>
      <c r="R355" s="1157"/>
      <c r="S355" s="1157"/>
      <c r="T355" s="1157"/>
      <c r="U355" s="1157"/>
      <c r="V355" s="1157"/>
      <c r="W355" s="1157"/>
      <c r="X355" s="1157"/>
      <c r="Y355" s="1157"/>
      <c r="Z355" s="1157"/>
      <c r="AA355" s="1157"/>
      <c r="AB355" s="1157"/>
      <c r="AC355" s="1158"/>
      <c r="AD355" s="1157"/>
      <c r="AE355" s="1157"/>
      <c r="AF355" s="1157"/>
      <c r="AG355" s="1157"/>
      <c r="AH355" s="1157"/>
      <c r="AI355" s="1157"/>
      <c r="AJ355" s="1157"/>
      <c r="AK355" s="1157"/>
      <c r="AL355" s="1157"/>
      <c r="AM355" s="1157"/>
      <c r="AN355" s="1157"/>
      <c r="AO355" s="1157"/>
      <c r="AP355" s="1157"/>
      <c r="AQ355" s="1157"/>
      <c r="AR355" s="1157"/>
      <c r="AS355" s="1157"/>
      <c r="AT355" s="1157"/>
      <c r="AU355" s="1157"/>
      <c r="AV355" s="1157"/>
      <c r="AW355" s="1157"/>
      <c r="AX355" s="1157"/>
      <c r="AY355" s="1157"/>
      <c r="AZ355" s="1157"/>
      <c r="BA355" s="1155"/>
    </row>
    <row r="356" spans="1:53" ht="38.25" hidden="1" customHeight="1" x14ac:dyDescent="0.2">
      <c r="A356" s="3176"/>
      <c r="B356" s="476" t="s">
        <v>363</v>
      </c>
      <c r="C356" s="2671" t="s">
        <v>1132</v>
      </c>
      <c r="D356" s="2715" t="s">
        <v>1131</v>
      </c>
      <c r="E356" s="755" t="s">
        <v>578</v>
      </c>
      <c r="F356" s="759" t="s">
        <v>577</v>
      </c>
      <c r="G356" s="759">
        <v>0</v>
      </c>
      <c r="H356" s="758">
        <v>4</v>
      </c>
      <c r="I356" s="757">
        <v>1</v>
      </c>
      <c r="J356" s="1159"/>
      <c r="K356" s="1157"/>
      <c r="L356" s="1157"/>
      <c r="M356" s="1157"/>
      <c r="N356" s="1157"/>
      <c r="O356" s="1157"/>
      <c r="P356" s="1157"/>
      <c r="Q356" s="1157"/>
      <c r="R356" s="1157"/>
      <c r="S356" s="1157"/>
      <c r="T356" s="1157"/>
      <c r="U356" s="1157"/>
      <c r="V356" s="1157"/>
      <c r="W356" s="1157"/>
      <c r="X356" s="1157"/>
      <c r="Y356" s="1157"/>
      <c r="Z356" s="1157"/>
      <c r="AA356" s="1157"/>
      <c r="AB356" s="1157"/>
      <c r="AC356" s="1158"/>
      <c r="AD356" s="1157"/>
      <c r="AE356" s="1157"/>
      <c r="AF356" s="1157"/>
      <c r="AG356" s="1157"/>
      <c r="AH356" s="1157"/>
      <c r="AI356" s="1157"/>
      <c r="AJ356" s="1157"/>
      <c r="AK356" s="1157"/>
      <c r="AL356" s="1157"/>
      <c r="AM356" s="1157"/>
      <c r="AN356" s="1157"/>
      <c r="AO356" s="1157"/>
      <c r="AP356" s="1157"/>
      <c r="AQ356" s="1157"/>
      <c r="AR356" s="1157"/>
      <c r="AS356" s="1157"/>
      <c r="AT356" s="1157"/>
      <c r="AU356" s="1157"/>
      <c r="AV356" s="1157"/>
      <c r="AW356" s="1157"/>
      <c r="AX356" s="1157"/>
      <c r="AY356" s="1157"/>
      <c r="AZ356" s="1157"/>
      <c r="BA356" s="1155"/>
    </row>
    <row r="357" spans="1:53" ht="15.75" hidden="1" customHeight="1" x14ac:dyDescent="0.2">
      <c r="A357" s="3176"/>
      <c r="B357" s="476" t="s">
        <v>363</v>
      </c>
      <c r="C357" s="3217"/>
      <c r="D357" s="3176"/>
      <c r="E357" s="755" t="s">
        <v>576</v>
      </c>
      <c r="F357" s="755" t="s">
        <v>575</v>
      </c>
      <c r="G357" s="756">
        <v>0</v>
      </c>
      <c r="H357" s="756">
        <v>6</v>
      </c>
      <c r="I357" s="753">
        <v>1</v>
      </c>
      <c r="J357" s="1159"/>
      <c r="K357" s="1157"/>
      <c r="L357" s="1157"/>
      <c r="M357" s="1157"/>
      <c r="N357" s="1157"/>
      <c r="O357" s="1157"/>
      <c r="P357" s="1157"/>
      <c r="Q357" s="1157"/>
      <c r="R357" s="1157"/>
      <c r="S357" s="1157"/>
      <c r="T357" s="1157"/>
      <c r="U357" s="1157"/>
      <c r="V357" s="1157"/>
      <c r="W357" s="1157"/>
      <c r="X357" s="1157"/>
      <c r="Y357" s="1157"/>
      <c r="Z357" s="1157"/>
      <c r="AA357" s="1157"/>
      <c r="AB357" s="1157"/>
      <c r="AC357" s="1158"/>
      <c r="AD357" s="1157"/>
      <c r="AE357" s="1157"/>
      <c r="AF357" s="1157"/>
      <c r="AG357" s="1157"/>
      <c r="AH357" s="1157"/>
      <c r="AI357" s="1157"/>
      <c r="AJ357" s="1157"/>
      <c r="AK357" s="1157"/>
      <c r="AL357" s="1157"/>
      <c r="AM357" s="1157"/>
      <c r="AN357" s="1157"/>
      <c r="AO357" s="1157"/>
      <c r="AP357" s="1157"/>
      <c r="AQ357" s="1157"/>
      <c r="AR357" s="1157"/>
      <c r="AS357" s="1157"/>
      <c r="AT357" s="1157"/>
      <c r="AU357" s="1157"/>
      <c r="AV357" s="1157"/>
      <c r="AW357" s="1157"/>
      <c r="AX357" s="1157"/>
      <c r="AY357" s="1157"/>
      <c r="AZ357" s="1157"/>
      <c r="BA357" s="1155"/>
    </row>
    <row r="358" spans="1:53" ht="15.75" hidden="1" customHeight="1" x14ac:dyDescent="0.2">
      <c r="A358" s="3176"/>
      <c r="B358" s="476" t="s">
        <v>363</v>
      </c>
      <c r="C358" s="3217"/>
      <c r="D358" s="3176"/>
      <c r="E358" s="755" t="s">
        <v>574</v>
      </c>
      <c r="F358" s="755" t="s">
        <v>573</v>
      </c>
      <c r="G358" s="756">
        <v>0</v>
      </c>
      <c r="H358" s="756">
        <v>40</v>
      </c>
      <c r="I358" s="753">
        <v>10</v>
      </c>
      <c r="J358" s="1159"/>
      <c r="K358" s="1157"/>
      <c r="L358" s="1157"/>
      <c r="M358" s="1157"/>
      <c r="N358" s="1157"/>
      <c r="O358" s="1157"/>
      <c r="P358" s="1157"/>
      <c r="Q358" s="1157"/>
      <c r="R358" s="1157"/>
      <c r="S358" s="1157"/>
      <c r="T358" s="1157"/>
      <c r="U358" s="1157"/>
      <c r="V358" s="1157"/>
      <c r="W358" s="1157"/>
      <c r="X358" s="1157"/>
      <c r="Y358" s="1157"/>
      <c r="Z358" s="1157"/>
      <c r="AA358" s="1157"/>
      <c r="AB358" s="1157"/>
      <c r="AC358" s="1158"/>
      <c r="AD358" s="1157"/>
      <c r="AE358" s="1157"/>
      <c r="AF358" s="1157"/>
      <c r="AG358" s="1157"/>
      <c r="AH358" s="1157"/>
      <c r="AI358" s="1157"/>
      <c r="AJ358" s="1157"/>
      <c r="AK358" s="1157"/>
      <c r="AL358" s="1157"/>
      <c r="AM358" s="1157"/>
      <c r="AN358" s="1157"/>
      <c r="AO358" s="1157"/>
      <c r="AP358" s="1157"/>
      <c r="AQ358" s="1157"/>
      <c r="AR358" s="1157"/>
      <c r="AS358" s="1157"/>
      <c r="AT358" s="1157"/>
      <c r="AU358" s="1157"/>
      <c r="AV358" s="1157"/>
      <c r="AW358" s="1157"/>
      <c r="AX358" s="1157"/>
      <c r="AY358" s="1157"/>
      <c r="AZ358" s="1157"/>
      <c r="BA358" s="1155"/>
    </row>
    <row r="359" spans="1:53" ht="15.75" hidden="1" customHeight="1" x14ac:dyDescent="0.2">
      <c r="A359" s="3176"/>
      <c r="B359" s="476" t="s">
        <v>363</v>
      </c>
      <c r="C359" s="3217"/>
      <c r="D359" s="3176"/>
      <c r="E359" s="755" t="s">
        <v>572</v>
      </c>
      <c r="F359" s="755" t="s">
        <v>571</v>
      </c>
      <c r="G359" s="756">
        <v>0</v>
      </c>
      <c r="H359" s="756">
        <v>800</v>
      </c>
      <c r="I359" s="753">
        <v>50</v>
      </c>
      <c r="J359" s="1159"/>
      <c r="K359" s="1157"/>
      <c r="L359" s="1157"/>
      <c r="M359" s="1157"/>
      <c r="N359" s="1157"/>
      <c r="O359" s="1157"/>
      <c r="P359" s="1157"/>
      <c r="Q359" s="1157"/>
      <c r="R359" s="1157"/>
      <c r="S359" s="1157"/>
      <c r="T359" s="1157"/>
      <c r="U359" s="1157"/>
      <c r="V359" s="1157"/>
      <c r="W359" s="1157"/>
      <c r="X359" s="1157"/>
      <c r="Y359" s="1157"/>
      <c r="Z359" s="1157"/>
      <c r="AA359" s="1157"/>
      <c r="AB359" s="1157"/>
      <c r="AC359" s="1158"/>
      <c r="AD359" s="1157"/>
      <c r="AE359" s="1157"/>
      <c r="AF359" s="1157"/>
      <c r="AG359" s="1157"/>
      <c r="AH359" s="1157"/>
      <c r="AI359" s="1157"/>
      <c r="AJ359" s="1157"/>
      <c r="AK359" s="1157"/>
      <c r="AL359" s="1157"/>
      <c r="AM359" s="1157"/>
      <c r="AN359" s="1157"/>
      <c r="AO359" s="1157"/>
      <c r="AP359" s="1157"/>
      <c r="AQ359" s="1157"/>
      <c r="AR359" s="1157"/>
      <c r="AS359" s="1157"/>
      <c r="AT359" s="1157"/>
      <c r="AU359" s="1157"/>
      <c r="AV359" s="1157"/>
      <c r="AW359" s="1157"/>
      <c r="AX359" s="1157"/>
      <c r="AY359" s="1157"/>
      <c r="AZ359" s="1157"/>
      <c r="BA359" s="1155"/>
    </row>
    <row r="360" spans="1:53" ht="15.75" hidden="1" customHeight="1" x14ac:dyDescent="0.2">
      <c r="A360" s="3176"/>
      <c r="B360" s="476" t="s">
        <v>363</v>
      </c>
      <c r="C360" s="3217"/>
      <c r="D360" s="3176"/>
      <c r="E360" s="755" t="s">
        <v>570</v>
      </c>
      <c r="F360" s="755" t="s">
        <v>569</v>
      </c>
      <c r="G360" s="756">
        <v>0</v>
      </c>
      <c r="H360" s="756">
        <v>4</v>
      </c>
      <c r="I360" s="753">
        <v>1</v>
      </c>
      <c r="J360" s="1159"/>
      <c r="K360" s="1157"/>
      <c r="L360" s="1157"/>
      <c r="M360" s="1157"/>
      <c r="N360" s="1157"/>
      <c r="O360" s="1157"/>
      <c r="P360" s="1157"/>
      <c r="Q360" s="1157"/>
      <c r="R360" s="1157"/>
      <c r="S360" s="1157"/>
      <c r="T360" s="1157"/>
      <c r="U360" s="1157"/>
      <c r="V360" s="1157"/>
      <c r="W360" s="1157"/>
      <c r="X360" s="1157"/>
      <c r="Y360" s="1157"/>
      <c r="Z360" s="1157"/>
      <c r="AA360" s="1157"/>
      <c r="AB360" s="1157"/>
      <c r="AC360" s="1158"/>
      <c r="AD360" s="1157"/>
      <c r="AE360" s="1157"/>
      <c r="AF360" s="1157"/>
      <c r="AG360" s="1157"/>
      <c r="AH360" s="1157"/>
      <c r="AI360" s="1157"/>
      <c r="AJ360" s="1157"/>
      <c r="AK360" s="1157"/>
      <c r="AL360" s="1157"/>
      <c r="AM360" s="1157"/>
      <c r="AN360" s="1157"/>
      <c r="AO360" s="1157"/>
      <c r="AP360" s="1157"/>
      <c r="AQ360" s="1157"/>
      <c r="AR360" s="1157"/>
      <c r="AS360" s="1157"/>
      <c r="AT360" s="1157"/>
      <c r="AU360" s="1157"/>
      <c r="AV360" s="1157"/>
      <c r="AW360" s="1157"/>
      <c r="AX360" s="1157"/>
      <c r="AY360" s="1157"/>
      <c r="AZ360" s="1157"/>
      <c r="BA360" s="1155"/>
    </row>
    <row r="361" spans="1:53" ht="15.75" hidden="1" customHeight="1" thickBot="1" x14ac:dyDescent="0.25">
      <c r="A361" s="3176"/>
      <c r="B361" s="476" t="s">
        <v>363</v>
      </c>
      <c r="C361" s="3261"/>
      <c r="D361" s="3247"/>
      <c r="E361" s="755" t="s">
        <v>568</v>
      </c>
      <c r="F361" s="755" t="s">
        <v>129</v>
      </c>
      <c r="G361" s="754">
        <v>0</v>
      </c>
      <c r="H361" s="754">
        <v>1</v>
      </c>
      <c r="I361" s="753">
        <v>0.1</v>
      </c>
      <c r="J361" s="1159"/>
      <c r="K361" s="1157"/>
      <c r="L361" s="1157"/>
      <c r="M361" s="1157"/>
      <c r="N361" s="1157"/>
      <c r="O361" s="1157"/>
      <c r="P361" s="1157"/>
      <c r="Q361" s="1157"/>
      <c r="R361" s="1157"/>
      <c r="S361" s="1157"/>
      <c r="T361" s="1157"/>
      <c r="U361" s="1157"/>
      <c r="V361" s="1157"/>
      <c r="W361" s="1157"/>
      <c r="X361" s="1157"/>
      <c r="Y361" s="1157"/>
      <c r="Z361" s="1157"/>
      <c r="AA361" s="1157"/>
      <c r="AB361" s="1157"/>
      <c r="AC361" s="1158"/>
      <c r="AD361" s="1157"/>
      <c r="AE361" s="1157"/>
      <c r="AF361" s="1157"/>
      <c r="AG361" s="1157"/>
      <c r="AH361" s="1157"/>
      <c r="AI361" s="1157"/>
      <c r="AJ361" s="1157"/>
      <c r="AK361" s="1157"/>
      <c r="AL361" s="1157"/>
      <c r="AM361" s="1157"/>
      <c r="AN361" s="1157"/>
      <c r="AO361" s="1157"/>
      <c r="AP361" s="1157"/>
      <c r="AQ361" s="1157"/>
      <c r="AR361" s="1157"/>
      <c r="AS361" s="1157"/>
      <c r="AT361" s="1157"/>
      <c r="AU361" s="1157"/>
      <c r="AV361" s="1157"/>
      <c r="AW361" s="1157"/>
      <c r="AX361" s="1157"/>
      <c r="AY361" s="1157"/>
      <c r="AZ361" s="1157"/>
      <c r="BA361" s="1155"/>
    </row>
    <row r="362" spans="1:53" ht="25.5" hidden="1" customHeight="1" x14ac:dyDescent="0.2">
      <c r="A362" s="3176"/>
      <c r="B362" s="476" t="s">
        <v>363</v>
      </c>
      <c r="C362" s="2698" t="s">
        <v>1130</v>
      </c>
      <c r="D362" s="2702" t="s">
        <v>1129</v>
      </c>
      <c r="E362" s="746" t="s">
        <v>567</v>
      </c>
      <c r="F362" s="748" t="s">
        <v>129</v>
      </c>
      <c r="G362" s="748">
        <v>0</v>
      </c>
      <c r="H362" s="752">
        <v>1</v>
      </c>
      <c r="I362" s="751">
        <v>0.2</v>
      </c>
      <c r="J362" s="1159"/>
      <c r="K362" s="1157"/>
      <c r="L362" s="1157"/>
      <c r="M362" s="1157"/>
      <c r="N362" s="1157"/>
      <c r="O362" s="1157"/>
      <c r="P362" s="1157"/>
      <c r="Q362" s="1157"/>
      <c r="R362" s="1157"/>
      <c r="S362" s="1157"/>
      <c r="T362" s="1157"/>
      <c r="U362" s="1157"/>
      <c r="V362" s="1157"/>
      <c r="W362" s="1157"/>
      <c r="X362" s="1157"/>
      <c r="Y362" s="1157"/>
      <c r="Z362" s="1157"/>
      <c r="AA362" s="1157"/>
      <c r="AB362" s="1157"/>
      <c r="AC362" s="1158"/>
      <c r="AD362" s="1157"/>
      <c r="AE362" s="1157"/>
      <c r="AF362" s="1157"/>
      <c r="AG362" s="1157"/>
      <c r="AH362" s="1157"/>
      <c r="AI362" s="1157"/>
      <c r="AJ362" s="1157"/>
      <c r="AK362" s="1157"/>
      <c r="AL362" s="1157"/>
      <c r="AM362" s="1157"/>
      <c r="AN362" s="1157"/>
      <c r="AO362" s="1157"/>
      <c r="AP362" s="1157"/>
      <c r="AQ362" s="1157"/>
      <c r="AR362" s="1157"/>
      <c r="AS362" s="1157"/>
      <c r="AT362" s="1157"/>
      <c r="AU362" s="1157"/>
      <c r="AV362" s="1157"/>
      <c r="AW362" s="1157"/>
      <c r="AX362" s="1157"/>
      <c r="AY362" s="1157"/>
      <c r="AZ362" s="1157"/>
      <c r="BA362" s="1155"/>
    </row>
    <row r="363" spans="1:53" ht="15.75" hidden="1" customHeight="1" x14ac:dyDescent="0.2">
      <c r="A363" s="3176"/>
      <c r="B363" s="476" t="s">
        <v>363</v>
      </c>
      <c r="C363" s="3217"/>
      <c r="D363" s="3176"/>
      <c r="E363" s="746" t="s">
        <v>566</v>
      </c>
      <c r="F363" s="745" t="s">
        <v>565</v>
      </c>
      <c r="G363" s="745">
        <v>0</v>
      </c>
      <c r="H363" s="745">
        <v>150</v>
      </c>
      <c r="I363" s="747">
        <v>20</v>
      </c>
      <c r="J363" s="1159"/>
      <c r="K363" s="1157"/>
      <c r="L363" s="1157"/>
      <c r="M363" s="1157"/>
      <c r="N363" s="1157"/>
      <c r="O363" s="1157"/>
      <c r="P363" s="1157"/>
      <c r="Q363" s="1157"/>
      <c r="R363" s="1157"/>
      <c r="S363" s="1157"/>
      <c r="T363" s="1157"/>
      <c r="U363" s="1157"/>
      <c r="V363" s="1157"/>
      <c r="W363" s="1157"/>
      <c r="X363" s="1157"/>
      <c r="Y363" s="1157"/>
      <c r="Z363" s="1157"/>
      <c r="AA363" s="1157"/>
      <c r="AB363" s="1157"/>
      <c r="AC363" s="1158"/>
      <c r="AD363" s="1157"/>
      <c r="AE363" s="1157"/>
      <c r="AF363" s="1157"/>
      <c r="AG363" s="1157"/>
      <c r="AH363" s="1157"/>
      <c r="AI363" s="1157"/>
      <c r="AJ363" s="1157"/>
      <c r="AK363" s="1157"/>
      <c r="AL363" s="1157"/>
      <c r="AM363" s="1157"/>
      <c r="AN363" s="1157"/>
      <c r="AO363" s="1157"/>
      <c r="AP363" s="1157"/>
      <c r="AQ363" s="1157"/>
      <c r="AR363" s="1157"/>
      <c r="AS363" s="1157"/>
      <c r="AT363" s="1157"/>
      <c r="AU363" s="1157"/>
      <c r="AV363" s="1157"/>
      <c r="AW363" s="1157"/>
      <c r="AX363" s="1157"/>
      <c r="AY363" s="1157"/>
      <c r="AZ363" s="1157"/>
      <c r="BA363" s="1155"/>
    </row>
    <row r="364" spans="1:53" ht="15.75" hidden="1" customHeight="1" x14ac:dyDescent="0.2">
      <c r="A364" s="3176"/>
      <c r="B364" s="476" t="s">
        <v>363</v>
      </c>
      <c r="C364" s="3217"/>
      <c r="D364" s="3176"/>
      <c r="E364" s="746" t="s">
        <v>564</v>
      </c>
      <c r="F364" s="745" t="s">
        <v>563</v>
      </c>
      <c r="G364" s="745">
        <v>0</v>
      </c>
      <c r="H364" s="750">
        <v>4</v>
      </c>
      <c r="I364" s="749">
        <v>0.15</v>
      </c>
      <c r="J364" s="1159"/>
      <c r="K364" s="1157"/>
      <c r="L364" s="1157"/>
      <c r="M364" s="1157"/>
      <c r="N364" s="1157"/>
      <c r="O364" s="1157"/>
      <c r="P364" s="1157"/>
      <c r="Q364" s="1157"/>
      <c r="R364" s="1157"/>
      <c r="S364" s="1157"/>
      <c r="T364" s="1157"/>
      <c r="U364" s="1157"/>
      <c r="V364" s="1157"/>
      <c r="W364" s="1157"/>
      <c r="X364" s="1157"/>
      <c r="Y364" s="1157"/>
      <c r="Z364" s="1157"/>
      <c r="AA364" s="1157"/>
      <c r="AB364" s="1157"/>
      <c r="AC364" s="1158"/>
      <c r="AD364" s="1157"/>
      <c r="AE364" s="1157"/>
      <c r="AF364" s="1157"/>
      <c r="AG364" s="1157"/>
      <c r="AH364" s="1157"/>
      <c r="AI364" s="1157"/>
      <c r="AJ364" s="1157"/>
      <c r="AK364" s="1157"/>
      <c r="AL364" s="1157"/>
      <c r="AM364" s="1157"/>
      <c r="AN364" s="1157"/>
      <c r="AO364" s="1157"/>
      <c r="AP364" s="1157"/>
      <c r="AQ364" s="1157"/>
      <c r="AR364" s="1157"/>
      <c r="AS364" s="1157"/>
      <c r="AT364" s="1157"/>
      <c r="AU364" s="1157"/>
      <c r="AV364" s="1157"/>
      <c r="AW364" s="1157"/>
      <c r="AX364" s="1157"/>
      <c r="AY364" s="1157"/>
      <c r="AZ364" s="1157"/>
      <c r="BA364" s="1155"/>
    </row>
    <row r="365" spans="1:53" ht="15.75" hidden="1" customHeight="1" x14ac:dyDescent="0.2">
      <c r="A365" s="3176"/>
      <c r="B365" s="476" t="s">
        <v>363</v>
      </c>
      <c r="C365" s="3217"/>
      <c r="D365" s="3176"/>
      <c r="E365" s="746" t="s">
        <v>562</v>
      </c>
      <c r="F365" s="745" t="s">
        <v>561</v>
      </c>
      <c r="G365" s="745">
        <v>0</v>
      </c>
      <c r="H365" s="745">
        <v>20</v>
      </c>
      <c r="I365" s="747">
        <v>3</v>
      </c>
      <c r="J365" s="1159"/>
      <c r="K365" s="1157"/>
      <c r="L365" s="1157"/>
      <c r="M365" s="1157"/>
      <c r="N365" s="1157"/>
      <c r="O365" s="1157"/>
      <c r="P365" s="1157"/>
      <c r="Q365" s="1157"/>
      <c r="R365" s="1157"/>
      <c r="S365" s="1157"/>
      <c r="T365" s="1157"/>
      <c r="U365" s="1157"/>
      <c r="V365" s="1157"/>
      <c r="W365" s="1157"/>
      <c r="X365" s="1157"/>
      <c r="Y365" s="1157"/>
      <c r="Z365" s="1157"/>
      <c r="AA365" s="1157"/>
      <c r="AB365" s="1157"/>
      <c r="AC365" s="1158"/>
      <c r="AD365" s="1157"/>
      <c r="AE365" s="1157"/>
      <c r="AF365" s="1157"/>
      <c r="AG365" s="1157"/>
      <c r="AH365" s="1157"/>
      <c r="AI365" s="1157"/>
      <c r="AJ365" s="1157"/>
      <c r="AK365" s="1157"/>
      <c r="AL365" s="1157"/>
      <c r="AM365" s="1157"/>
      <c r="AN365" s="1157"/>
      <c r="AO365" s="1157"/>
      <c r="AP365" s="1157"/>
      <c r="AQ365" s="1157"/>
      <c r="AR365" s="1157"/>
      <c r="AS365" s="1157"/>
      <c r="AT365" s="1157"/>
      <c r="AU365" s="1157"/>
      <c r="AV365" s="1157"/>
      <c r="AW365" s="1157"/>
      <c r="AX365" s="1157"/>
      <c r="AY365" s="1157"/>
      <c r="AZ365" s="1157"/>
      <c r="BA365" s="1155"/>
    </row>
    <row r="366" spans="1:53" ht="15.75" hidden="1" customHeight="1" x14ac:dyDescent="0.2">
      <c r="A366" s="3176"/>
      <c r="B366" s="476" t="s">
        <v>363</v>
      </c>
      <c r="C366" s="3217"/>
      <c r="D366" s="3176"/>
      <c r="E366" s="746" t="s">
        <v>560</v>
      </c>
      <c r="F366" s="748" t="s">
        <v>559</v>
      </c>
      <c r="G366" s="748">
        <v>0</v>
      </c>
      <c r="H366" s="748">
        <v>15</v>
      </c>
      <c r="I366" s="747">
        <v>1</v>
      </c>
      <c r="J366" s="1159"/>
      <c r="K366" s="1157"/>
      <c r="L366" s="1157"/>
      <c r="M366" s="1157"/>
      <c r="N366" s="1157"/>
      <c r="O366" s="1157"/>
      <c r="P366" s="1157"/>
      <c r="Q366" s="1157"/>
      <c r="R366" s="1157"/>
      <c r="S366" s="1157"/>
      <c r="T366" s="1157"/>
      <c r="U366" s="1157"/>
      <c r="V366" s="1157"/>
      <c r="W366" s="1157"/>
      <c r="X366" s="1157"/>
      <c r="Y366" s="1157"/>
      <c r="Z366" s="1157"/>
      <c r="AA366" s="1157"/>
      <c r="AB366" s="1157"/>
      <c r="AC366" s="1158"/>
      <c r="AD366" s="1157"/>
      <c r="AE366" s="1157"/>
      <c r="AF366" s="1157"/>
      <c r="AG366" s="1157"/>
      <c r="AH366" s="1157"/>
      <c r="AI366" s="1157"/>
      <c r="AJ366" s="1157"/>
      <c r="AK366" s="1157"/>
      <c r="AL366" s="1157"/>
      <c r="AM366" s="1157"/>
      <c r="AN366" s="1157"/>
      <c r="AO366" s="1157"/>
      <c r="AP366" s="1157"/>
      <c r="AQ366" s="1157"/>
      <c r="AR366" s="1157"/>
      <c r="AS366" s="1157"/>
      <c r="AT366" s="1157"/>
      <c r="AU366" s="1157"/>
      <c r="AV366" s="1157"/>
      <c r="AW366" s="1157"/>
      <c r="AX366" s="1157"/>
      <c r="AY366" s="1157"/>
      <c r="AZ366" s="1157"/>
      <c r="BA366" s="1155"/>
    </row>
    <row r="367" spans="1:53" ht="15.75" hidden="1" customHeight="1" x14ac:dyDescent="0.2">
      <c r="A367" s="3176"/>
      <c r="B367" s="476" t="s">
        <v>363</v>
      </c>
      <c r="C367" s="3217"/>
      <c r="D367" s="3176"/>
      <c r="E367" s="746" t="s">
        <v>558</v>
      </c>
      <c r="F367" s="745" t="s">
        <v>557</v>
      </c>
      <c r="G367" s="745">
        <v>0</v>
      </c>
      <c r="H367" s="745">
        <v>1</v>
      </c>
      <c r="I367" s="747">
        <v>0</v>
      </c>
      <c r="J367" s="1159"/>
      <c r="K367" s="1157"/>
      <c r="L367" s="1157"/>
      <c r="M367" s="1157"/>
      <c r="N367" s="1157"/>
      <c r="O367" s="1157"/>
      <c r="P367" s="1157"/>
      <c r="Q367" s="1157"/>
      <c r="R367" s="1157"/>
      <c r="S367" s="1157"/>
      <c r="T367" s="1157"/>
      <c r="U367" s="1157"/>
      <c r="V367" s="1157"/>
      <c r="W367" s="1157"/>
      <c r="X367" s="1157"/>
      <c r="Y367" s="1157"/>
      <c r="Z367" s="1157"/>
      <c r="AA367" s="1157"/>
      <c r="AB367" s="1157"/>
      <c r="AC367" s="1158"/>
      <c r="AD367" s="1157"/>
      <c r="AE367" s="1157"/>
      <c r="AF367" s="1157"/>
      <c r="AG367" s="1157"/>
      <c r="AH367" s="1157"/>
      <c r="AI367" s="1157"/>
      <c r="AJ367" s="1157"/>
      <c r="AK367" s="1157"/>
      <c r="AL367" s="1157"/>
      <c r="AM367" s="1157"/>
      <c r="AN367" s="1157"/>
      <c r="AO367" s="1157"/>
      <c r="AP367" s="1157"/>
      <c r="AQ367" s="1157"/>
      <c r="AR367" s="1157"/>
      <c r="AS367" s="1157"/>
      <c r="AT367" s="1157"/>
      <c r="AU367" s="1157"/>
      <c r="AV367" s="1157"/>
      <c r="AW367" s="1157"/>
      <c r="AX367" s="1157"/>
      <c r="AY367" s="1157"/>
      <c r="AZ367" s="1157"/>
      <c r="BA367" s="1155"/>
    </row>
    <row r="368" spans="1:53" ht="15.75" hidden="1" customHeight="1" x14ac:dyDescent="0.2">
      <c r="A368" s="3176"/>
      <c r="B368" s="476" t="s">
        <v>363</v>
      </c>
      <c r="C368" s="3217"/>
      <c r="D368" s="3176"/>
      <c r="E368" s="746" t="s">
        <v>556</v>
      </c>
      <c r="F368" s="745" t="s">
        <v>555</v>
      </c>
      <c r="G368" s="745">
        <v>0</v>
      </c>
      <c r="H368" s="745">
        <v>1</v>
      </c>
      <c r="I368" s="747">
        <v>0</v>
      </c>
      <c r="J368" s="1159"/>
      <c r="K368" s="1157"/>
      <c r="L368" s="1157"/>
      <c r="M368" s="1157"/>
      <c r="N368" s="1157"/>
      <c r="O368" s="1157"/>
      <c r="P368" s="1157"/>
      <c r="Q368" s="1157"/>
      <c r="R368" s="1157"/>
      <c r="S368" s="1157"/>
      <c r="T368" s="1157"/>
      <c r="U368" s="1157"/>
      <c r="V368" s="1157"/>
      <c r="W368" s="1157"/>
      <c r="X368" s="1157"/>
      <c r="Y368" s="1157"/>
      <c r="Z368" s="1157"/>
      <c r="AA368" s="1157"/>
      <c r="AB368" s="1157"/>
      <c r="AC368" s="1158"/>
      <c r="AD368" s="1157"/>
      <c r="AE368" s="1157"/>
      <c r="AF368" s="1157"/>
      <c r="AG368" s="1157"/>
      <c r="AH368" s="1157"/>
      <c r="AI368" s="1157"/>
      <c r="AJ368" s="1157"/>
      <c r="AK368" s="1157"/>
      <c r="AL368" s="1157"/>
      <c r="AM368" s="1157"/>
      <c r="AN368" s="1157"/>
      <c r="AO368" s="1157"/>
      <c r="AP368" s="1157"/>
      <c r="AQ368" s="1157"/>
      <c r="AR368" s="1157"/>
      <c r="AS368" s="1157"/>
      <c r="AT368" s="1157"/>
      <c r="AU368" s="1157"/>
      <c r="AV368" s="1157"/>
      <c r="AW368" s="1157"/>
      <c r="AX368" s="1157"/>
      <c r="AY368" s="1157"/>
      <c r="AZ368" s="1157"/>
      <c r="BA368" s="1155"/>
    </row>
    <row r="369" spans="1:53" ht="15.75" hidden="1" customHeight="1" thickBot="1" x14ac:dyDescent="0.25">
      <c r="A369" s="3177"/>
      <c r="B369" s="476" t="s">
        <v>363</v>
      </c>
      <c r="C369" s="3261"/>
      <c r="D369" s="3247"/>
      <c r="E369" s="746" t="s">
        <v>554</v>
      </c>
      <c r="F369" s="745" t="s">
        <v>470</v>
      </c>
      <c r="G369" s="745">
        <v>0</v>
      </c>
      <c r="H369" s="744">
        <v>1</v>
      </c>
      <c r="I369" s="743">
        <v>0.2</v>
      </c>
      <c r="J369" s="1159"/>
      <c r="K369" s="1157"/>
      <c r="L369" s="1157"/>
      <c r="M369" s="1157"/>
      <c r="N369" s="1157"/>
      <c r="O369" s="1157"/>
      <c r="P369" s="1157"/>
      <c r="Q369" s="1157"/>
      <c r="R369" s="1157"/>
      <c r="S369" s="1157"/>
      <c r="T369" s="1157"/>
      <c r="U369" s="1157"/>
      <c r="V369" s="1157"/>
      <c r="W369" s="1157"/>
      <c r="X369" s="1157"/>
      <c r="Y369" s="1157"/>
      <c r="Z369" s="1157"/>
      <c r="AA369" s="1157"/>
      <c r="AB369" s="1157"/>
      <c r="AC369" s="1158"/>
      <c r="AD369" s="1157"/>
      <c r="AE369" s="1157"/>
      <c r="AF369" s="1157"/>
      <c r="AG369" s="1157"/>
      <c r="AH369" s="1157"/>
      <c r="AI369" s="1157"/>
      <c r="AJ369" s="1157"/>
      <c r="AK369" s="1157"/>
      <c r="AL369" s="1157"/>
      <c r="AM369" s="1157"/>
      <c r="AN369" s="1157"/>
      <c r="AO369" s="1157"/>
      <c r="AP369" s="1157"/>
      <c r="AQ369" s="1157"/>
      <c r="AR369" s="1157"/>
      <c r="AS369" s="1157"/>
      <c r="AT369" s="1157"/>
      <c r="AU369" s="1157"/>
      <c r="AV369" s="1157"/>
      <c r="AW369" s="1157"/>
      <c r="AX369" s="1157"/>
      <c r="AY369" s="1157"/>
      <c r="AZ369" s="1157"/>
      <c r="BA369" s="1155"/>
    </row>
    <row r="370" spans="1:53" ht="15.75" hidden="1" customHeight="1" thickBot="1" x14ac:dyDescent="0.25">
      <c r="A370" s="2684" t="s">
        <v>553</v>
      </c>
      <c r="B370" s="476" t="s">
        <v>1122</v>
      </c>
      <c r="C370" s="3263" t="s">
        <v>1128</v>
      </c>
      <c r="D370" s="3252" t="s">
        <v>1127</v>
      </c>
      <c r="E370" s="1186" t="s">
        <v>552</v>
      </c>
      <c r="F370" s="1178" t="s">
        <v>551</v>
      </c>
      <c r="G370" s="1185">
        <v>0.55000000000000004</v>
      </c>
      <c r="H370" s="1184">
        <v>0.75</v>
      </c>
      <c r="I370" s="1180">
        <v>0.2</v>
      </c>
      <c r="J370" s="1159"/>
      <c r="K370" s="1157"/>
      <c r="L370" s="1157"/>
      <c r="M370" s="1157"/>
      <c r="N370" s="1157"/>
      <c r="O370" s="1157"/>
      <c r="P370" s="1157"/>
      <c r="Q370" s="1157"/>
      <c r="R370" s="1157"/>
      <c r="S370" s="1157"/>
      <c r="T370" s="1157"/>
      <c r="U370" s="1157"/>
      <c r="V370" s="1157"/>
      <c r="W370" s="1157"/>
      <c r="X370" s="1157"/>
      <c r="Y370" s="1157"/>
      <c r="Z370" s="1157"/>
      <c r="AA370" s="1157"/>
      <c r="AB370" s="1157"/>
      <c r="AC370" s="1158"/>
      <c r="AD370" s="1157"/>
      <c r="AE370" s="1157"/>
      <c r="AF370" s="1157"/>
      <c r="AG370" s="1157"/>
      <c r="AH370" s="1157"/>
      <c r="AI370" s="1157"/>
      <c r="AJ370" s="1157"/>
      <c r="AK370" s="1157"/>
      <c r="AL370" s="1157"/>
      <c r="AM370" s="1157"/>
      <c r="AN370" s="1157"/>
      <c r="AO370" s="1157"/>
      <c r="AP370" s="1157"/>
      <c r="AQ370" s="1157"/>
      <c r="AR370" s="1157"/>
      <c r="AS370" s="1157"/>
      <c r="AT370" s="1157"/>
      <c r="AU370" s="1157"/>
      <c r="AV370" s="1157"/>
      <c r="AW370" s="1157"/>
      <c r="AX370" s="1157"/>
      <c r="AY370" s="1157"/>
      <c r="AZ370" s="1157"/>
      <c r="BA370" s="1155"/>
    </row>
    <row r="371" spans="1:53" ht="15.75" hidden="1" customHeight="1" thickBot="1" x14ac:dyDescent="0.25">
      <c r="A371" s="3176"/>
      <c r="B371" s="476" t="s">
        <v>1122</v>
      </c>
      <c r="C371" s="3176"/>
      <c r="D371" s="3176"/>
      <c r="E371" s="1183" t="s">
        <v>550</v>
      </c>
      <c r="F371" s="1178" t="s">
        <v>549</v>
      </c>
      <c r="G371" s="1182">
        <v>0.25</v>
      </c>
      <c r="H371" s="1181">
        <v>0.5</v>
      </c>
      <c r="I371" s="1180">
        <v>0.3</v>
      </c>
      <c r="J371" s="1159"/>
      <c r="K371" s="1157"/>
      <c r="L371" s="1157"/>
      <c r="M371" s="1157"/>
      <c r="N371" s="1157"/>
      <c r="O371" s="1157"/>
      <c r="P371" s="1157"/>
      <c r="Q371" s="1157"/>
      <c r="R371" s="1157"/>
      <c r="S371" s="1157"/>
      <c r="T371" s="1157"/>
      <c r="U371" s="1157"/>
      <c r="V371" s="1157"/>
      <c r="W371" s="1157"/>
      <c r="X371" s="1157"/>
      <c r="Y371" s="1157"/>
      <c r="Z371" s="1157"/>
      <c r="AA371" s="1157"/>
      <c r="AB371" s="1157"/>
      <c r="AC371" s="1158"/>
      <c r="AD371" s="1157"/>
      <c r="AE371" s="1157"/>
      <c r="AF371" s="1157"/>
      <c r="AG371" s="1157"/>
      <c r="AH371" s="1157"/>
      <c r="AI371" s="1157"/>
      <c r="AJ371" s="1157"/>
      <c r="AK371" s="1157"/>
      <c r="AL371" s="1157"/>
      <c r="AM371" s="1157"/>
      <c r="AN371" s="1157"/>
      <c r="AO371" s="1157"/>
      <c r="AP371" s="1157"/>
      <c r="AQ371" s="1157"/>
      <c r="AR371" s="1157"/>
      <c r="AS371" s="1157"/>
      <c r="AT371" s="1157"/>
      <c r="AU371" s="1157"/>
      <c r="AV371" s="1157"/>
      <c r="AW371" s="1157"/>
      <c r="AX371" s="1157"/>
      <c r="AY371" s="1157"/>
      <c r="AZ371" s="1157"/>
      <c r="BA371" s="1155"/>
    </row>
    <row r="372" spans="1:53" ht="15.75" hidden="1" customHeight="1" thickBot="1" x14ac:dyDescent="0.25">
      <c r="A372" s="3176"/>
      <c r="B372" s="476" t="s">
        <v>1122</v>
      </c>
      <c r="C372" s="3177"/>
      <c r="D372" s="3247"/>
      <c r="E372" s="1179" t="s">
        <v>548</v>
      </c>
      <c r="F372" s="1178" t="s">
        <v>547</v>
      </c>
      <c r="G372" s="1177">
        <v>12</v>
      </c>
      <c r="H372" s="1173">
        <v>28</v>
      </c>
      <c r="I372" s="1172">
        <v>13</v>
      </c>
      <c r="J372" s="1159"/>
      <c r="K372" s="1157"/>
      <c r="L372" s="1157"/>
      <c r="M372" s="1157"/>
      <c r="N372" s="1157"/>
      <c r="O372" s="1157"/>
      <c r="P372" s="1157"/>
      <c r="Q372" s="1157"/>
      <c r="R372" s="1157"/>
      <c r="S372" s="1157"/>
      <c r="T372" s="1157"/>
      <c r="U372" s="1157"/>
      <c r="V372" s="1157"/>
      <c r="W372" s="1157"/>
      <c r="X372" s="1157"/>
      <c r="Y372" s="1157"/>
      <c r="Z372" s="1157"/>
      <c r="AA372" s="1157"/>
      <c r="AB372" s="1157"/>
      <c r="AC372" s="1158"/>
      <c r="AD372" s="1157"/>
      <c r="AE372" s="1157"/>
      <c r="AF372" s="1157"/>
      <c r="AG372" s="1157"/>
      <c r="AH372" s="1157"/>
      <c r="AI372" s="1157"/>
      <c r="AJ372" s="1157"/>
      <c r="AK372" s="1157"/>
      <c r="AL372" s="1157"/>
      <c r="AM372" s="1157"/>
      <c r="AN372" s="1157"/>
      <c r="AO372" s="1157"/>
      <c r="AP372" s="1157"/>
      <c r="AQ372" s="1157"/>
      <c r="AR372" s="1157"/>
      <c r="AS372" s="1157"/>
      <c r="AT372" s="1157"/>
      <c r="AU372" s="1157"/>
      <c r="AV372" s="1157"/>
      <c r="AW372" s="1157"/>
      <c r="AX372" s="1157"/>
      <c r="AY372" s="1157"/>
      <c r="AZ372" s="1157"/>
      <c r="BA372" s="1155"/>
    </row>
    <row r="373" spans="1:53" ht="15.75" hidden="1" customHeight="1" thickBot="1" x14ac:dyDescent="0.25">
      <c r="A373" s="3176"/>
      <c r="B373" s="476" t="s">
        <v>1122</v>
      </c>
      <c r="C373" s="3264" t="s">
        <v>1126</v>
      </c>
      <c r="D373" s="3252" t="s">
        <v>1125</v>
      </c>
      <c r="E373" s="1179" t="s">
        <v>546</v>
      </c>
      <c r="F373" s="1178" t="s">
        <v>545</v>
      </c>
      <c r="G373" s="1177">
        <v>50</v>
      </c>
      <c r="H373" s="1173">
        <v>70</v>
      </c>
      <c r="I373" s="1172">
        <v>5</v>
      </c>
      <c r="J373" s="1159"/>
      <c r="K373" s="1157"/>
      <c r="L373" s="1157"/>
      <c r="M373" s="1157"/>
      <c r="N373" s="1157"/>
      <c r="O373" s="1157"/>
      <c r="P373" s="1157"/>
      <c r="Q373" s="1157"/>
      <c r="R373" s="1157"/>
      <c r="S373" s="1157"/>
      <c r="T373" s="1157"/>
      <c r="U373" s="1157"/>
      <c r="V373" s="1157"/>
      <c r="W373" s="1157"/>
      <c r="X373" s="1157"/>
      <c r="Y373" s="1157"/>
      <c r="Z373" s="1157"/>
      <c r="AA373" s="1157"/>
      <c r="AB373" s="1157"/>
      <c r="AC373" s="1158"/>
      <c r="AD373" s="1157"/>
      <c r="AE373" s="1157"/>
      <c r="AF373" s="1157"/>
      <c r="AG373" s="1157"/>
      <c r="AH373" s="1157"/>
      <c r="AI373" s="1157"/>
      <c r="AJ373" s="1157"/>
      <c r="AK373" s="1157"/>
      <c r="AL373" s="1157"/>
      <c r="AM373" s="1157"/>
      <c r="AN373" s="1157"/>
      <c r="AO373" s="1157"/>
      <c r="AP373" s="1157"/>
      <c r="AQ373" s="1157"/>
      <c r="AR373" s="1157"/>
      <c r="AS373" s="1157"/>
      <c r="AT373" s="1157"/>
      <c r="AU373" s="1157"/>
      <c r="AV373" s="1157"/>
      <c r="AW373" s="1157"/>
      <c r="AX373" s="1157"/>
      <c r="AY373" s="1157"/>
      <c r="AZ373" s="1157"/>
      <c r="BA373" s="1155"/>
    </row>
    <row r="374" spans="1:53" ht="15.75" hidden="1" customHeight="1" thickBot="1" x14ac:dyDescent="0.25">
      <c r="A374" s="3176"/>
      <c r="B374" s="476" t="s">
        <v>1122</v>
      </c>
      <c r="C374" s="3176"/>
      <c r="D374" s="3176"/>
      <c r="E374" s="1179" t="s">
        <v>544</v>
      </c>
      <c r="F374" s="1178" t="s">
        <v>543</v>
      </c>
      <c r="G374" s="1177">
        <v>50</v>
      </c>
      <c r="H374" s="1173">
        <v>100</v>
      </c>
      <c r="I374" s="1172">
        <v>20</v>
      </c>
      <c r="J374" s="1159"/>
      <c r="K374" s="1157"/>
      <c r="L374" s="1157"/>
      <c r="M374" s="1157"/>
      <c r="N374" s="1157"/>
      <c r="O374" s="1157"/>
      <c r="P374" s="1157"/>
      <c r="Q374" s="1157"/>
      <c r="R374" s="1157"/>
      <c r="S374" s="1157"/>
      <c r="T374" s="1157"/>
      <c r="U374" s="1157"/>
      <c r="V374" s="1157"/>
      <c r="W374" s="1157"/>
      <c r="X374" s="1157"/>
      <c r="Y374" s="1157"/>
      <c r="Z374" s="1157"/>
      <c r="AA374" s="1157"/>
      <c r="AB374" s="1157"/>
      <c r="AC374" s="1158"/>
      <c r="AD374" s="1157"/>
      <c r="AE374" s="1157"/>
      <c r="AF374" s="1157"/>
      <c r="AG374" s="1157"/>
      <c r="AH374" s="1157"/>
      <c r="AI374" s="1157"/>
      <c r="AJ374" s="1157"/>
      <c r="AK374" s="1157"/>
      <c r="AL374" s="1157"/>
      <c r="AM374" s="1157"/>
      <c r="AN374" s="1157"/>
      <c r="AO374" s="1157"/>
      <c r="AP374" s="1157"/>
      <c r="AQ374" s="1157"/>
      <c r="AR374" s="1157"/>
      <c r="AS374" s="1157"/>
      <c r="AT374" s="1157"/>
      <c r="AU374" s="1157"/>
      <c r="AV374" s="1157"/>
      <c r="AW374" s="1157"/>
      <c r="AX374" s="1157"/>
      <c r="AY374" s="1157"/>
      <c r="AZ374" s="1157"/>
      <c r="BA374" s="1155"/>
    </row>
    <row r="375" spans="1:53" ht="15.75" hidden="1" customHeight="1" thickBot="1" x14ac:dyDescent="0.25">
      <c r="A375" s="3176"/>
      <c r="B375" s="476" t="s">
        <v>1122</v>
      </c>
      <c r="C375" s="3176"/>
      <c r="D375" s="3247"/>
      <c r="E375" s="1179" t="s">
        <v>542</v>
      </c>
      <c r="F375" s="1178" t="s">
        <v>541</v>
      </c>
      <c r="G375" s="1177">
        <v>0</v>
      </c>
      <c r="H375" s="1173">
        <v>4</v>
      </c>
      <c r="I375" s="1172">
        <v>1</v>
      </c>
      <c r="J375" s="1159"/>
      <c r="K375" s="1157"/>
      <c r="L375" s="1157"/>
      <c r="M375" s="1157"/>
      <c r="N375" s="1157"/>
      <c r="O375" s="1157"/>
      <c r="P375" s="1157"/>
      <c r="Q375" s="1157"/>
      <c r="R375" s="1157"/>
      <c r="S375" s="1157"/>
      <c r="T375" s="1157"/>
      <c r="U375" s="1157"/>
      <c r="V375" s="1157"/>
      <c r="W375" s="1157"/>
      <c r="X375" s="1157"/>
      <c r="Y375" s="1157"/>
      <c r="Z375" s="1157"/>
      <c r="AA375" s="1157"/>
      <c r="AB375" s="1157"/>
      <c r="AC375" s="1158"/>
      <c r="AD375" s="1157"/>
      <c r="AE375" s="1157"/>
      <c r="AF375" s="1157"/>
      <c r="AG375" s="1157"/>
      <c r="AH375" s="1157"/>
      <c r="AI375" s="1157"/>
      <c r="AJ375" s="1157"/>
      <c r="AK375" s="1157"/>
      <c r="AL375" s="1157"/>
      <c r="AM375" s="1157"/>
      <c r="AN375" s="1157"/>
      <c r="AO375" s="1157"/>
      <c r="AP375" s="1157"/>
      <c r="AQ375" s="1157"/>
      <c r="AR375" s="1157"/>
      <c r="AS375" s="1157"/>
      <c r="AT375" s="1157"/>
      <c r="AU375" s="1157"/>
      <c r="AV375" s="1157"/>
      <c r="AW375" s="1157"/>
      <c r="AX375" s="1157"/>
      <c r="AY375" s="1157"/>
      <c r="AZ375" s="1157"/>
      <c r="BA375" s="1155"/>
    </row>
    <row r="376" spans="1:53" ht="15.75" hidden="1" customHeight="1" x14ac:dyDescent="0.2">
      <c r="A376" s="3176"/>
      <c r="B376" s="476" t="s">
        <v>1122</v>
      </c>
      <c r="C376" s="3264" t="s">
        <v>1124</v>
      </c>
      <c r="D376" s="3252" t="s">
        <v>1123</v>
      </c>
      <c r="E376" s="1176" t="s">
        <v>540</v>
      </c>
      <c r="F376" s="1175" t="s">
        <v>539</v>
      </c>
      <c r="G376" s="1174">
        <v>1</v>
      </c>
      <c r="H376" s="1173">
        <v>60</v>
      </c>
      <c r="I376" s="1172">
        <v>15</v>
      </c>
      <c r="J376" s="1159"/>
      <c r="K376" s="1157"/>
      <c r="L376" s="1157"/>
      <c r="M376" s="1157"/>
      <c r="N376" s="1157"/>
      <c r="O376" s="1157"/>
      <c r="P376" s="1157"/>
      <c r="Q376" s="1157"/>
      <c r="R376" s="1157"/>
      <c r="S376" s="1157"/>
      <c r="T376" s="1157"/>
      <c r="U376" s="1157"/>
      <c r="V376" s="1157"/>
      <c r="W376" s="1157"/>
      <c r="X376" s="1157"/>
      <c r="Y376" s="1157"/>
      <c r="Z376" s="1157"/>
      <c r="AA376" s="1157"/>
      <c r="AB376" s="1157"/>
      <c r="AC376" s="1158"/>
      <c r="AD376" s="1157"/>
      <c r="AE376" s="1157"/>
      <c r="AF376" s="1157"/>
      <c r="AG376" s="1157"/>
      <c r="AH376" s="1157"/>
      <c r="AI376" s="1157"/>
      <c r="AJ376" s="1157"/>
      <c r="AK376" s="1157"/>
      <c r="AL376" s="1157"/>
      <c r="AM376" s="1157"/>
      <c r="AN376" s="1157"/>
      <c r="AO376" s="1157"/>
      <c r="AP376" s="1157"/>
      <c r="AQ376" s="1157"/>
      <c r="AR376" s="1157"/>
      <c r="AS376" s="1157"/>
      <c r="AT376" s="1157"/>
      <c r="AU376" s="1157"/>
      <c r="AV376" s="1157"/>
      <c r="AW376" s="1157"/>
      <c r="AX376" s="1157"/>
      <c r="AY376" s="1157"/>
      <c r="AZ376" s="1157"/>
      <c r="BA376" s="1155"/>
    </row>
    <row r="377" spans="1:53" ht="15" hidden="1" customHeight="1" x14ac:dyDescent="0.2">
      <c r="A377" s="3176"/>
      <c r="B377" s="476" t="s">
        <v>1122</v>
      </c>
      <c r="C377" s="3176"/>
      <c r="D377" s="3176"/>
      <c r="E377" s="3255" t="s">
        <v>538</v>
      </c>
      <c r="F377" s="3256" t="s">
        <v>537</v>
      </c>
      <c r="G377" s="3256">
        <v>1</v>
      </c>
      <c r="H377" s="3256">
        <v>4</v>
      </c>
      <c r="I377" s="3257">
        <v>1</v>
      </c>
      <c r="J377" s="1159"/>
      <c r="K377" s="1157"/>
      <c r="L377" s="1157"/>
      <c r="M377" s="1157"/>
      <c r="N377" s="1157"/>
      <c r="O377" s="1157"/>
      <c r="P377" s="1157"/>
      <c r="Q377" s="1157"/>
      <c r="R377" s="1157"/>
      <c r="S377" s="1157"/>
      <c r="T377" s="1157"/>
      <c r="U377" s="1157"/>
      <c r="V377" s="1157"/>
      <c r="W377" s="1157"/>
      <c r="X377" s="1157"/>
      <c r="Y377" s="1157"/>
      <c r="Z377" s="1157"/>
      <c r="AA377" s="1157"/>
      <c r="AB377" s="1157"/>
      <c r="AC377" s="1158"/>
      <c r="AD377" s="1157"/>
      <c r="AE377" s="1157"/>
      <c r="AF377" s="1157"/>
      <c r="AG377" s="1157"/>
      <c r="AH377" s="1157"/>
      <c r="AI377" s="1157"/>
      <c r="AJ377" s="1157"/>
      <c r="AK377" s="1157"/>
      <c r="AL377" s="1157"/>
      <c r="AM377" s="1157"/>
      <c r="AN377" s="1157"/>
      <c r="AO377" s="1157"/>
      <c r="AP377" s="1157"/>
      <c r="AQ377" s="1157"/>
      <c r="AR377" s="1157"/>
      <c r="AS377" s="1157"/>
      <c r="AT377" s="1157"/>
      <c r="AU377" s="1157"/>
      <c r="AV377" s="1157"/>
      <c r="AW377" s="1157"/>
      <c r="AX377" s="1157"/>
      <c r="AY377" s="1157"/>
      <c r="AZ377" s="1157"/>
      <c r="BA377" s="1155"/>
    </row>
    <row r="378" spans="1:53" ht="15" hidden="1" customHeight="1" x14ac:dyDescent="0.2">
      <c r="A378" s="3176"/>
      <c r="B378" s="476" t="s">
        <v>1122</v>
      </c>
      <c r="C378" s="3176"/>
      <c r="D378" s="3176"/>
      <c r="E378" s="3241"/>
      <c r="F378" s="3177"/>
      <c r="G378" s="3177"/>
      <c r="H378" s="3177"/>
      <c r="I378" s="3250"/>
      <c r="J378" s="1159"/>
      <c r="K378" s="1157"/>
      <c r="L378" s="1157"/>
      <c r="M378" s="1157"/>
      <c r="N378" s="1157"/>
      <c r="O378" s="1157"/>
      <c r="P378" s="1157"/>
      <c r="Q378" s="1157"/>
      <c r="R378" s="1157"/>
      <c r="S378" s="1157"/>
      <c r="T378" s="1157"/>
      <c r="U378" s="1157"/>
      <c r="V378" s="1157"/>
      <c r="W378" s="1157"/>
      <c r="X378" s="1157"/>
      <c r="Y378" s="1157"/>
      <c r="Z378" s="1157"/>
      <c r="AA378" s="1157"/>
      <c r="AB378" s="1157"/>
      <c r="AC378" s="1158"/>
      <c r="AD378" s="1157"/>
      <c r="AE378" s="1157"/>
      <c r="AF378" s="1157"/>
      <c r="AG378" s="1157"/>
      <c r="AH378" s="1157"/>
      <c r="AI378" s="1157"/>
      <c r="AJ378" s="1157"/>
      <c r="AK378" s="1157"/>
      <c r="AL378" s="1157"/>
      <c r="AM378" s="1157"/>
      <c r="AN378" s="1157"/>
      <c r="AO378" s="1157"/>
      <c r="AP378" s="1157"/>
      <c r="AQ378" s="1157"/>
      <c r="AR378" s="1157"/>
      <c r="AS378" s="1157"/>
      <c r="AT378" s="1157"/>
      <c r="AU378" s="1157"/>
      <c r="AV378" s="1157"/>
      <c r="AW378" s="1157"/>
      <c r="AX378" s="1157"/>
      <c r="AY378" s="1157"/>
      <c r="AZ378" s="1157"/>
      <c r="BA378" s="1155"/>
    </row>
    <row r="379" spans="1:53" ht="15" hidden="1" customHeight="1" x14ac:dyDescent="0.2">
      <c r="A379" s="3176"/>
      <c r="B379" s="476" t="s">
        <v>1122</v>
      </c>
      <c r="C379" s="3176"/>
      <c r="D379" s="3176"/>
      <c r="E379" s="3255" t="s">
        <v>536</v>
      </c>
      <c r="F379" s="3259" t="s">
        <v>535</v>
      </c>
      <c r="G379" s="3260">
        <v>0.4</v>
      </c>
      <c r="H379" s="3260">
        <v>0.75</v>
      </c>
      <c r="I379" s="3254">
        <v>0.75</v>
      </c>
      <c r="J379" s="1159"/>
      <c r="K379" s="1157"/>
      <c r="L379" s="1157"/>
      <c r="M379" s="1157"/>
      <c r="N379" s="1157"/>
      <c r="O379" s="1157"/>
      <c r="P379" s="1157"/>
      <c r="Q379" s="1157"/>
      <c r="R379" s="1157"/>
      <c r="S379" s="1157"/>
      <c r="T379" s="1157"/>
      <c r="U379" s="1157"/>
      <c r="V379" s="1157"/>
      <c r="W379" s="1157"/>
      <c r="X379" s="1157"/>
      <c r="Y379" s="1157"/>
      <c r="Z379" s="1157"/>
      <c r="AA379" s="1157"/>
      <c r="AB379" s="1157"/>
      <c r="AC379" s="1158"/>
      <c r="AD379" s="1157"/>
      <c r="AE379" s="1157"/>
      <c r="AF379" s="1157"/>
      <c r="AG379" s="1157"/>
      <c r="AH379" s="1157"/>
      <c r="AI379" s="1157"/>
      <c r="AJ379" s="1157"/>
      <c r="AK379" s="1157"/>
      <c r="AL379" s="1157"/>
      <c r="AM379" s="1157"/>
      <c r="AN379" s="1157"/>
      <c r="AO379" s="1157"/>
      <c r="AP379" s="1157"/>
      <c r="AQ379" s="1157"/>
      <c r="AR379" s="1157"/>
      <c r="AS379" s="1157"/>
      <c r="AT379" s="1157"/>
      <c r="AU379" s="1157"/>
      <c r="AV379" s="1157"/>
      <c r="AW379" s="1157"/>
      <c r="AX379" s="1157"/>
      <c r="AY379" s="1157"/>
      <c r="AZ379" s="1157"/>
      <c r="BA379" s="1155"/>
    </row>
    <row r="380" spans="1:53" ht="15" hidden="1" customHeight="1" x14ac:dyDescent="0.2">
      <c r="A380" s="3176"/>
      <c r="B380" s="476" t="s">
        <v>1122</v>
      </c>
      <c r="C380" s="3176"/>
      <c r="D380" s="3176"/>
      <c r="E380" s="3240"/>
      <c r="F380" s="3176"/>
      <c r="G380" s="3176"/>
      <c r="H380" s="3176"/>
      <c r="I380" s="3217"/>
      <c r="J380" s="1159"/>
      <c r="K380" s="1157"/>
      <c r="L380" s="1157"/>
      <c r="M380" s="1157"/>
      <c r="N380" s="1157"/>
      <c r="O380" s="1157"/>
      <c r="P380" s="1157"/>
      <c r="Q380" s="1157"/>
      <c r="R380" s="1157"/>
      <c r="S380" s="1157"/>
      <c r="T380" s="1157"/>
      <c r="U380" s="1157"/>
      <c r="V380" s="1157"/>
      <c r="W380" s="1157"/>
      <c r="X380" s="1157"/>
      <c r="Y380" s="1157"/>
      <c r="Z380" s="1157"/>
      <c r="AA380" s="1157"/>
      <c r="AB380" s="1157"/>
      <c r="AC380" s="1158"/>
      <c r="AD380" s="1157"/>
      <c r="AE380" s="1157"/>
      <c r="AF380" s="1157"/>
      <c r="AG380" s="1157"/>
      <c r="AH380" s="1157"/>
      <c r="AI380" s="1157"/>
      <c r="AJ380" s="1157"/>
      <c r="AK380" s="1157"/>
      <c r="AL380" s="1157"/>
      <c r="AM380" s="1157"/>
      <c r="AN380" s="1157"/>
      <c r="AO380" s="1157"/>
      <c r="AP380" s="1157"/>
      <c r="AQ380" s="1157"/>
      <c r="AR380" s="1157"/>
      <c r="AS380" s="1157"/>
      <c r="AT380" s="1157"/>
      <c r="AU380" s="1157"/>
      <c r="AV380" s="1157"/>
      <c r="AW380" s="1157"/>
      <c r="AX380" s="1157"/>
      <c r="AY380" s="1157"/>
      <c r="AZ380" s="1157"/>
      <c r="BA380" s="1155"/>
    </row>
    <row r="381" spans="1:53" ht="15" hidden="1" customHeight="1" x14ac:dyDescent="0.2">
      <c r="A381" s="3176"/>
      <c r="B381" s="476" t="s">
        <v>1122</v>
      </c>
      <c r="C381" s="3176"/>
      <c r="D381" s="3176"/>
      <c r="E381" s="3240"/>
      <c r="F381" s="3176"/>
      <c r="G381" s="3176"/>
      <c r="H381" s="3176"/>
      <c r="I381" s="3217"/>
      <c r="J381" s="1159"/>
      <c r="K381" s="1157"/>
      <c r="L381" s="1157"/>
      <c r="M381" s="1157"/>
      <c r="N381" s="1157"/>
      <c r="O381" s="1157"/>
      <c r="P381" s="1157"/>
      <c r="Q381" s="1157"/>
      <c r="R381" s="1157"/>
      <c r="S381" s="1157"/>
      <c r="T381" s="1157"/>
      <c r="U381" s="1157"/>
      <c r="V381" s="1157"/>
      <c r="W381" s="1157"/>
      <c r="X381" s="1157"/>
      <c r="Y381" s="1157"/>
      <c r="Z381" s="1157"/>
      <c r="AA381" s="1157"/>
      <c r="AB381" s="1157"/>
      <c r="AC381" s="1158"/>
      <c r="AD381" s="1157"/>
      <c r="AE381" s="1157"/>
      <c r="AF381" s="1157"/>
      <c r="AG381" s="1157"/>
      <c r="AH381" s="1157"/>
      <c r="AI381" s="1157"/>
      <c r="AJ381" s="1157"/>
      <c r="AK381" s="1157"/>
      <c r="AL381" s="1157"/>
      <c r="AM381" s="1157"/>
      <c r="AN381" s="1157"/>
      <c r="AO381" s="1157"/>
      <c r="AP381" s="1157"/>
      <c r="AQ381" s="1157"/>
      <c r="AR381" s="1157"/>
      <c r="AS381" s="1157"/>
      <c r="AT381" s="1157"/>
      <c r="AU381" s="1157"/>
      <c r="AV381" s="1157"/>
      <c r="AW381" s="1157"/>
      <c r="AX381" s="1157"/>
      <c r="AY381" s="1157"/>
      <c r="AZ381" s="1157"/>
      <c r="BA381" s="1155"/>
    </row>
    <row r="382" spans="1:53" ht="15.75" hidden="1" customHeight="1" thickBot="1" x14ac:dyDescent="0.25">
      <c r="A382" s="3176"/>
      <c r="B382" s="476" t="s">
        <v>1122</v>
      </c>
      <c r="C382" s="3177"/>
      <c r="D382" s="3247"/>
      <c r="E382" s="3258"/>
      <c r="F382" s="3247"/>
      <c r="G382" s="3247"/>
      <c r="H382" s="3247"/>
      <c r="I382" s="3250"/>
      <c r="J382" s="1159"/>
      <c r="K382" s="1157"/>
      <c r="L382" s="1157"/>
      <c r="M382" s="1157"/>
      <c r="N382" s="1157"/>
      <c r="O382" s="1157"/>
      <c r="P382" s="1157"/>
      <c r="Q382" s="1157"/>
      <c r="R382" s="1157"/>
      <c r="S382" s="1157"/>
      <c r="T382" s="1157"/>
      <c r="U382" s="1157"/>
      <c r="V382" s="1157"/>
      <c r="W382" s="1157"/>
      <c r="X382" s="1157"/>
      <c r="Y382" s="1157"/>
      <c r="Z382" s="1157"/>
      <c r="AA382" s="1157"/>
      <c r="AB382" s="1157"/>
      <c r="AC382" s="1158"/>
      <c r="AD382" s="1157"/>
      <c r="AE382" s="1157"/>
      <c r="AF382" s="1157"/>
      <c r="AG382" s="1157"/>
      <c r="AH382" s="1157"/>
      <c r="AI382" s="1157"/>
      <c r="AJ382" s="1157"/>
      <c r="AK382" s="1157"/>
      <c r="AL382" s="1157"/>
      <c r="AM382" s="1157"/>
      <c r="AN382" s="1157"/>
      <c r="AO382" s="1157"/>
      <c r="AP382" s="1157"/>
      <c r="AQ382" s="1157"/>
      <c r="AR382" s="1157"/>
      <c r="AS382" s="1157"/>
      <c r="AT382" s="1157"/>
      <c r="AU382" s="1157"/>
      <c r="AV382" s="1157"/>
      <c r="AW382" s="1157"/>
      <c r="AX382" s="1157"/>
      <c r="AY382" s="1157"/>
      <c r="AZ382" s="1157"/>
      <c r="BA382" s="1155"/>
    </row>
    <row r="383" spans="1:53" ht="15.75" hidden="1" customHeight="1" x14ac:dyDescent="0.2">
      <c r="A383" s="3176"/>
      <c r="B383" s="476" t="s">
        <v>363</v>
      </c>
      <c r="C383" s="2690" t="s">
        <v>1121</v>
      </c>
      <c r="D383" s="2716" t="s">
        <v>1120</v>
      </c>
      <c r="E383" s="719" t="s">
        <v>534</v>
      </c>
      <c r="F383" s="722" t="s">
        <v>51</v>
      </c>
      <c r="G383" s="722" t="s">
        <v>124</v>
      </c>
      <c r="H383" s="722">
        <v>60</v>
      </c>
      <c r="I383" s="702">
        <v>15</v>
      </c>
      <c r="J383" s="1159"/>
      <c r="K383" s="1157"/>
      <c r="L383" s="1157"/>
      <c r="M383" s="1157"/>
      <c r="N383" s="1157"/>
      <c r="O383" s="1157"/>
      <c r="P383" s="1157"/>
      <c r="Q383" s="1157"/>
      <c r="R383" s="1157"/>
      <c r="S383" s="1157"/>
      <c r="T383" s="1157"/>
      <c r="U383" s="1157"/>
      <c r="V383" s="1157"/>
      <c r="W383" s="1157"/>
      <c r="X383" s="1157"/>
      <c r="Y383" s="1157"/>
      <c r="Z383" s="1157"/>
      <c r="AA383" s="1157"/>
      <c r="AB383" s="1157"/>
      <c r="AC383" s="1158"/>
      <c r="AD383" s="1157"/>
      <c r="AE383" s="1157"/>
      <c r="AF383" s="1157"/>
      <c r="AG383" s="1157"/>
      <c r="AH383" s="1157"/>
      <c r="AI383" s="1157"/>
      <c r="AJ383" s="1157"/>
      <c r="AK383" s="1157"/>
      <c r="AL383" s="1157"/>
      <c r="AM383" s="1157"/>
      <c r="AN383" s="1157"/>
      <c r="AO383" s="1157"/>
      <c r="AP383" s="1157"/>
      <c r="AQ383" s="1157"/>
      <c r="AR383" s="1157"/>
      <c r="AS383" s="1157"/>
      <c r="AT383" s="1157"/>
      <c r="AU383" s="1157"/>
      <c r="AV383" s="1157"/>
      <c r="AW383" s="1157"/>
      <c r="AX383" s="1157"/>
      <c r="AY383" s="1157"/>
      <c r="AZ383" s="1157"/>
      <c r="BA383" s="1155"/>
    </row>
    <row r="384" spans="1:53" ht="15.75" hidden="1" customHeight="1" x14ac:dyDescent="0.2">
      <c r="A384" s="3176"/>
      <c r="B384" s="476" t="s">
        <v>363</v>
      </c>
      <c r="C384" s="3217"/>
      <c r="D384" s="3176"/>
      <c r="E384" s="719" t="s">
        <v>533</v>
      </c>
      <c r="F384" s="476" t="s">
        <v>227</v>
      </c>
      <c r="G384" s="476" t="s">
        <v>124</v>
      </c>
      <c r="H384" s="727">
        <v>1</v>
      </c>
      <c r="I384" s="726">
        <v>0.6</v>
      </c>
      <c r="J384" s="1159"/>
      <c r="K384" s="1157"/>
      <c r="L384" s="1157"/>
      <c r="M384" s="1157"/>
      <c r="N384" s="1157"/>
      <c r="O384" s="1157"/>
      <c r="P384" s="1157"/>
      <c r="Q384" s="1157"/>
      <c r="R384" s="1157"/>
      <c r="S384" s="1157"/>
      <c r="T384" s="1157"/>
      <c r="U384" s="1157"/>
      <c r="V384" s="1157"/>
      <c r="W384" s="1157"/>
      <c r="X384" s="1157"/>
      <c r="Y384" s="1157"/>
      <c r="Z384" s="1157"/>
      <c r="AA384" s="1157"/>
      <c r="AB384" s="1157"/>
      <c r="AC384" s="1158"/>
      <c r="AD384" s="1157"/>
      <c r="AE384" s="1157"/>
      <c r="AF384" s="1157"/>
      <c r="AG384" s="1157"/>
      <c r="AH384" s="1157"/>
      <c r="AI384" s="1157"/>
      <c r="AJ384" s="1157"/>
      <c r="AK384" s="1157"/>
      <c r="AL384" s="1157"/>
      <c r="AM384" s="1157"/>
      <c r="AN384" s="1157"/>
      <c r="AO384" s="1157"/>
      <c r="AP384" s="1157"/>
      <c r="AQ384" s="1157"/>
      <c r="AR384" s="1157"/>
      <c r="AS384" s="1157"/>
      <c r="AT384" s="1157"/>
      <c r="AU384" s="1157"/>
      <c r="AV384" s="1157"/>
      <c r="AW384" s="1157"/>
      <c r="AX384" s="1157"/>
      <c r="AY384" s="1157"/>
      <c r="AZ384" s="1157"/>
      <c r="BA384" s="1155"/>
    </row>
    <row r="385" spans="1:53" ht="15.75" hidden="1" customHeight="1" x14ac:dyDescent="0.2">
      <c r="A385" s="3176"/>
      <c r="B385" s="476" t="s">
        <v>363</v>
      </c>
      <c r="C385" s="3217"/>
      <c r="D385" s="3176"/>
      <c r="E385" s="719" t="s">
        <v>532</v>
      </c>
      <c r="F385" s="476" t="s">
        <v>531</v>
      </c>
      <c r="G385" s="476" t="s">
        <v>124</v>
      </c>
      <c r="H385" s="476">
        <v>4000</v>
      </c>
      <c r="I385" s="702">
        <v>1000</v>
      </c>
      <c r="J385" s="1159"/>
      <c r="K385" s="1157"/>
      <c r="L385" s="1157"/>
      <c r="M385" s="1157"/>
      <c r="N385" s="1157"/>
      <c r="O385" s="1157"/>
      <c r="P385" s="1157"/>
      <c r="Q385" s="1157"/>
      <c r="R385" s="1157"/>
      <c r="S385" s="1157"/>
      <c r="T385" s="1157"/>
      <c r="U385" s="1157"/>
      <c r="V385" s="1157"/>
      <c r="W385" s="1157"/>
      <c r="X385" s="1157"/>
      <c r="Y385" s="1157"/>
      <c r="Z385" s="1157"/>
      <c r="AA385" s="1157"/>
      <c r="AB385" s="1157"/>
      <c r="AC385" s="1158"/>
      <c r="AD385" s="1157"/>
      <c r="AE385" s="1157"/>
      <c r="AF385" s="1157"/>
      <c r="AG385" s="1157"/>
      <c r="AH385" s="1157"/>
      <c r="AI385" s="1157"/>
      <c r="AJ385" s="1157"/>
      <c r="AK385" s="1157"/>
      <c r="AL385" s="1157"/>
      <c r="AM385" s="1157"/>
      <c r="AN385" s="1157"/>
      <c r="AO385" s="1157"/>
      <c r="AP385" s="1157"/>
      <c r="AQ385" s="1157"/>
      <c r="AR385" s="1157"/>
      <c r="AS385" s="1157"/>
      <c r="AT385" s="1157"/>
      <c r="AU385" s="1157"/>
      <c r="AV385" s="1157"/>
      <c r="AW385" s="1157"/>
      <c r="AX385" s="1157"/>
      <c r="AY385" s="1157"/>
      <c r="AZ385" s="1157"/>
      <c r="BA385" s="1155"/>
    </row>
    <row r="386" spans="1:53" ht="15.75" hidden="1" customHeight="1" x14ac:dyDescent="0.2">
      <c r="A386" s="3176"/>
      <c r="B386" s="476" t="s">
        <v>363</v>
      </c>
      <c r="C386" s="2682" t="s">
        <v>1119</v>
      </c>
      <c r="D386" s="3176"/>
      <c r="E386" s="719" t="s">
        <v>530</v>
      </c>
      <c r="F386" s="722" t="s">
        <v>227</v>
      </c>
      <c r="G386" s="725">
        <v>0.25</v>
      </c>
      <c r="H386" s="725">
        <v>0.6</v>
      </c>
      <c r="I386" s="724">
        <f>0.35/4</f>
        <v>8.7499999999999994E-2</v>
      </c>
      <c r="J386" s="1159"/>
      <c r="K386" s="1157"/>
      <c r="L386" s="1157"/>
      <c r="M386" s="1157"/>
      <c r="N386" s="1157"/>
      <c r="O386" s="1157"/>
      <c r="P386" s="1157"/>
      <c r="Q386" s="1157"/>
      <c r="R386" s="1157"/>
      <c r="S386" s="1157"/>
      <c r="T386" s="1157"/>
      <c r="U386" s="1157"/>
      <c r="V386" s="1157"/>
      <c r="W386" s="1157"/>
      <c r="X386" s="1157"/>
      <c r="Y386" s="1157"/>
      <c r="Z386" s="1157"/>
      <c r="AA386" s="1157"/>
      <c r="AB386" s="1157"/>
      <c r="AC386" s="1158"/>
      <c r="AD386" s="1157"/>
      <c r="AE386" s="1157"/>
      <c r="AF386" s="1157"/>
      <c r="AG386" s="1157"/>
      <c r="AH386" s="1157"/>
      <c r="AI386" s="1157"/>
      <c r="AJ386" s="1157"/>
      <c r="AK386" s="1157"/>
      <c r="AL386" s="1157"/>
      <c r="AM386" s="1157"/>
      <c r="AN386" s="1157"/>
      <c r="AO386" s="1157"/>
      <c r="AP386" s="1157"/>
      <c r="AQ386" s="1157"/>
      <c r="AR386" s="1157"/>
      <c r="AS386" s="1157"/>
      <c r="AT386" s="1157"/>
      <c r="AU386" s="1157"/>
      <c r="AV386" s="1157"/>
      <c r="AW386" s="1157"/>
      <c r="AX386" s="1157"/>
      <c r="AY386" s="1157"/>
      <c r="AZ386" s="1157"/>
      <c r="BA386" s="1155"/>
    </row>
    <row r="387" spans="1:53" ht="15.75" hidden="1" customHeight="1" x14ac:dyDescent="0.2">
      <c r="A387" s="3176"/>
      <c r="B387" s="476" t="s">
        <v>363</v>
      </c>
      <c r="C387" s="3217"/>
      <c r="D387" s="3176"/>
      <c r="E387" s="719" t="s">
        <v>529</v>
      </c>
      <c r="F387" s="476" t="s">
        <v>51</v>
      </c>
      <c r="G387" s="476" t="s">
        <v>124</v>
      </c>
      <c r="H387" s="476">
        <v>24</v>
      </c>
      <c r="I387" s="702">
        <v>6</v>
      </c>
      <c r="J387" s="1159"/>
      <c r="K387" s="1157"/>
      <c r="L387" s="1157"/>
      <c r="M387" s="1157"/>
      <c r="N387" s="1157"/>
      <c r="O387" s="1157"/>
      <c r="P387" s="1157"/>
      <c r="Q387" s="1157"/>
      <c r="R387" s="1157"/>
      <c r="S387" s="1157"/>
      <c r="T387" s="1157"/>
      <c r="U387" s="1157"/>
      <c r="V387" s="1157"/>
      <c r="W387" s="1157"/>
      <c r="X387" s="1157"/>
      <c r="Y387" s="1157"/>
      <c r="Z387" s="1157"/>
      <c r="AA387" s="1157"/>
      <c r="AB387" s="1157"/>
      <c r="AC387" s="1158"/>
      <c r="AD387" s="1157"/>
      <c r="AE387" s="1157"/>
      <c r="AF387" s="1157"/>
      <c r="AG387" s="1157"/>
      <c r="AH387" s="1157"/>
      <c r="AI387" s="1157"/>
      <c r="AJ387" s="1157"/>
      <c r="AK387" s="1157"/>
      <c r="AL387" s="1157"/>
      <c r="AM387" s="1157"/>
      <c r="AN387" s="1157"/>
      <c r="AO387" s="1157"/>
      <c r="AP387" s="1157"/>
      <c r="AQ387" s="1157"/>
      <c r="AR387" s="1157"/>
      <c r="AS387" s="1157"/>
      <c r="AT387" s="1157"/>
      <c r="AU387" s="1157"/>
      <c r="AV387" s="1157"/>
      <c r="AW387" s="1157"/>
      <c r="AX387" s="1157"/>
      <c r="AY387" s="1157"/>
      <c r="AZ387" s="1157"/>
      <c r="BA387" s="1155"/>
    </row>
    <row r="388" spans="1:53" ht="15.75" hidden="1" customHeight="1" x14ac:dyDescent="0.2">
      <c r="A388" s="3176"/>
      <c r="B388" s="476" t="s">
        <v>363</v>
      </c>
      <c r="C388" s="3217"/>
      <c r="D388" s="3176"/>
      <c r="E388" s="719" t="s">
        <v>528</v>
      </c>
      <c r="F388" s="476" t="s">
        <v>526</v>
      </c>
      <c r="G388" s="476" t="s">
        <v>124</v>
      </c>
      <c r="H388" s="723">
        <v>7500</v>
      </c>
      <c r="I388" s="702">
        <v>120</v>
      </c>
      <c r="J388" s="1159"/>
      <c r="K388" s="1157"/>
      <c r="L388" s="1157"/>
      <c r="M388" s="1157"/>
      <c r="N388" s="1157"/>
      <c r="O388" s="1157"/>
      <c r="P388" s="1157"/>
      <c r="Q388" s="1157"/>
      <c r="R388" s="1157"/>
      <c r="S388" s="1157"/>
      <c r="T388" s="1157"/>
      <c r="U388" s="1157"/>
      <c r="V388" s="1157"/>
      <c r="W388" s="1157"/>
      <c r="X388" s="1157"/>
      <c r="Y388" s="1157"/>
      <c r="Z388" s="1157"/>
      <c r="AA388" s="1157"/>
      <c r="AB388" s="1157"/>
      <c r="AC388" s="1158"/>
      <c r="AD388" s="1157"/>
      <c r="AE388" s="1157"/>
      <c r="AF388" s="1157"/>
      <c r="AG388" s="1157"/>
      <c r="AH388" s="1157"/>
      <c r="AI388" s="1157"/>
      <c r="AJ388" s="1157"/>
      <c r="AK388" s="1157"/>
      <c r="AL388" s="1157"/>
      <c r="AM388" s="1157"/>
      <c r="AN388" s="1157"/>
      <c r="AO388" s="1157"/>
      <c r="AP388" s="1157"/>
      <c r="AQ388" s="1157"/>
      <c r="AR388" s="1157"/>
      <c r="AS388" s="1157"/>
      <c r="AT388" s="1157"/>
      <c r="AU388" s="1157"/>
      <c r="AV388" s="1157"/>
      <c r="AW388" s="1157"/>
      <c r="AX388" s="1157"/>
      <c r="AY388" s="1157"/>
      <c r="AZ388" s="1157"/>
      <c r="BA388" s="1155"/>
    </row>
    <row r="389" spans="1:53" ht="15.75" hidden="1" customHeight="1" x14ac:dyDescent="0.2">
      <c r="A389" s="3176"/>
      <c r="B389" s="476" t="s">
        <v>363</v>
      </c>
      <c r="C389" s="3250"/>
      <c r="D389" s="3176"/>
      <c r="E389" s="719" t="s">
        <v>527</v>
      </c>
      <c r="F389" s="476" t="s">
        <v>526</v>
      </c>
      <c r="G389" s="476" t="s">
        <v>124</v>
      </c>
      <c r="H389" s="723">
        <v>3000</v>
      </c>
      <c r="I389" s="702">
        <v>120</v>
      </c>
      <c r="J389" s="1159"/>
      <c r="K389" s="1157"/>
      <c r="L389" s="1157"/>
      <c r="M389" s="1157"/>
      <c r="N389" s="1157"/>
      <c r="O389" s="1157"/>
      <c r="P389" s="1157"/>
      <c r="Q389" s="1157"/>
      <c r="R389" s="1157"/>
      <c r="S389" s="1157"/>
      <c r="T389" s="1157"/>
      <c r="U389" s="1157"/>
      <c r="V389" s="1157"/>
      <c r="W389" s="1157"/>
      <c r="X389" s="1157"/>
      <c r="Y389" s="1157"/>
      <c r="Z389" s="1157"/>
      <c r="AA389" s="1157"/>
      <c r="AB389" s="1157"/>
      <c r="AC389" s="1158"/>
      <c r="AD389" s="1157"/>
      <c r="AE389" s="1157"/>
      <c r="AF389" s="1157"/>
      <c r="AG389" s="1157"/>
      <c r="AH389" s="1157"/>
      <c r="AI389" s="1157"/>
      <c r="AJ389" s="1157"/>
      <c r="AK389" s="1157"/>
      <c r="AL389" s="1157"/>
      <c r="AM389" s="1157"/>
      <c r="AN389" s="1157"/>
      <c r="AO389" s="1157"/>
      <c r="AP389" s="1157"/>
      <c r="AQ389" s="1157"/>
      <c r="AR389" s="1157"/>
      <c r="AS389" s="1157"/>
      <c r="AT389" s="1157"/>
      <c r="AU389" s="1157"/>
      <c r="AV389" s="1157"/>
      <c r="AW389" s="1157"/>
      <c r="AX389" s="1157"/>
      <c r="AY389" s="1157"/>
      <c r="AZ389" s="1157"/>
      <c r="BA389" s="1155"/>
    </row>
    <row r="390" spans="1:53" ht="25.5" hidden="1" customHeight="1" x14ac:dyDescent="0.2">
      <c r="A390" s="3176"/>
      <c r="B390" s="476" t="s">
        <v>363</v>
      </c>
      <c r="C390" s="2707" t="s">
        <v>1118</v>
      </c>
      <c r="D390" s="3176"/>
      <c r="E390" s="719" t="s">
        <v>525</v>
      </c>
      <c r="F390" s="722" t="s">
        <v>103</v>
      </c>
      <c r="G390" s="722">
        <v>552</v>
      </c>
      <c r="H390" s="722">
        <v>652</v>
      </c>
      <c r="I390" s="702">
        <v>25</v>
      </c>
      <c r="J390" s="1159"/>
      <c r="K390" s="1157"/>
      <c r="L390" s="1157"/>
      <c r="M390" s="1157"/>
      <c r="N390" s="1157"/>
      <c r="O390" s="1157"/>
      <c r="P390" s="1157"/>
      <c r="Q390" s="1157"/>
      <c r="R390" s="1157"/>
      <c r="S390" s="1157"/>
      <c r="T390" s="1157"/>
      <c r="U390" s="1157"/>
      <c r="V390" s="1157"/>
      <c r="W390" s="1157"/>
      <c r="X390" s="1157"/>
      <c r="Y390" s="1157"/>
      <c r="Z390" s="1157"/>
      <c r="AA390" s="1157"/>
      <c r="AB390" s="1157"/>
      <c r="AC390" s="1158"/>
      <c r="AD390" s="1157"/>
      <c r="AE390" s="1157"/>
      <c r="AF390" s="1157"/>
      <c r="AG390" s="1157"/>
      <c r="AH390" s="1157"/>
      <c r="AI390" s="1157"/>
      <c r="AJ390" s="1157"/>
      <c r="AK390" s="1157"/>
      <c r="AL390" s="1157"/>
      <c r="AM390" s="1157"/>
      <c r="AN390" s="1157"/>
      <c r="AO390" s="1157"/>
      <c r="AP390" s="1157"/>
      <c r="AQ390" s="1157"/>
      <c r="AR390" s="1157"/>
      <c r="AS390" s="1157"/>
      <c r="AT390" s="1157"/>
      <c r="AU390" s="1157"/>
      <c r="AV390" s="1157"/>
      <c r="AW390" s="1157"/>
      <c r="AX390" s="1157"/>
      <c r="AY390" s="1157"/>
      <c r="AZ390" s="1157"/>
      <c r="BA390" s="1155"/>
    </row>
    <row r="391" spans="1:53" ht="15.75" hidden="1" customHeight="1" x14ac:dyDescent="0.2">
      <c r="A391" s="3176"/>
      <c r="B391" s="476" t="s">
        <v>363</v>
      </c>
      <c r="C391" s="3250"/>
      <c r="D391" s="3176"/>
      <c r="E391" s="719" t="s">
        <v>524</v>
      </c>
      <c r="F391" s="476" t="s">
        <v>51</v>
      </c>
      <c r="G391" s="476" t="s">
        <v>124</v>
      </c>
      <c r="H391" s="476">
        <v>400</v>
      </c>
      <c r="I391" s="702">
        <v>100</v>
      </c>
      <c r="J391" s="1159"/>
      <c r="K391" s="1157"/>
      <c r="L391" s="1157"/>
      <c r="M391" s="1157"/>
      <c r="N391" s="1157"/>
      <c r="O391" s="1157"/>
      <c r="P391" s="1157"/>
      <c r="Q391" s="1157"/>
      <c r="R391" s="1157"/>
      <c r="S391" s="1157"/>
      <c r="T391" s="1157"/>
      <c r="U391" s="1157"/>
      <c r="V391" s="1157"/>
      <c r="W391" s="1157"/>
      <c r="X391" s="1157"/>
      <c r="Y391" s="1157"/>
      <c r="Z391" s="1157"/>
      <c r="AA391" s="1157"/>
      <c r="AB391" s="1157"/>
      <c r="AC391" s="1158"/>
      <c r="AD391" s="1157"/>
      <c r="AE391" s="1157"/>
      <c r="AF391" s="1157"/>
      <c r="AG391" s="1157"/>
      <c r="AH391" s="1157"/>
      <c r="AI391" s="1157"/>
      <c r="AJ391" s="1157"/>
      <c r="AK391" s="1157"/>
      <c r="AL391" s="1157"/>
      <c r="AM391" s="1157"/>
      <c r="AN391" s="1157"/>
      <c r="AO391" s="1157"/>
      <c r="AP391" s="1157"/>
      <c r="AQ391" s="1157"/>
      <c r="AR391" s="1157"/>
      <c r="AS391" s="1157"/>
      <c r="AT391" s="1157"/>
      <c r="AU391" s="1157"/>
      <c r="AV391" s="1157"/>
      <c r="AW391" s="1157"/>
      <c r="AX391" s="1157"/>
      <c r="AY391" s="1157"/>
      <c r="AZ391" s="1157"/>
      <c r="BA391" s="1155"/>
    </row>
    <row r="392" spans="1:53" ht="15.75" hidden="1" customHeight="1" x14ac:dyDescent="0.2">
      <c r="A392" s="3176"/>
      <c r="B392" s="476" t="s">
        <v>363</v>
      </c>
      <c r="C392" s="2708" t="s">
        <v>1117</v>
      </c>
      <c r="D392" s="3176"/>
      <c r="E392" s="719" t="s">
        <v>523</v>
      </c>
      <c r="F392" s="722" t="s">
        <v>103</v>
      </c>
      <c r="G392" s="722">
        <v>0</v>
      </c>
      <c r="H392" s="721">
        <v>1</v>
      </c>
      <c r="I392" s="702"/>
      <c r="J392" s="1159"/>
      <c r="K392" s="1157"/>
      <c r="L392" s="1157"/>
      <c r="M392" s="1157"/>
      <c r="N392" s="1157"/>
      <c r="O392" s="1157"/>
      <c r="P392" s="1157"/>
      <c r="Q392" s="1157"/>
      <c r="R392" s="1157"/>
      <c r="S392" s="1157"/>
      <c r="T392" s="1157"/>
      <c r="U392" s="1157"/>
      <c r="V392" s="1157"/>
      <c r="W392" s="1157"/>
      <c r="X392" s="1157"/>
      <c r="Y392" s="1157"/>
      <c r="Z392" s="1157"/>
      <c r="AA392" s="1157"/>
      <c r="AB392" s="1157"/>
      <c r="AC392" s="1158"/>
      <c r="AD392" s="1157"/>
      <c r="AE392" s="1157"/>
      <c r="AF392" s="1157"/>
      <c r="AG392" s="1157"/>
      <c r="AH392" s="1157"/>
      <c r="AI392" s="1157"/>
      <c r="AJ392" s="1157"/>
      <c r="AK392" s="1157"/>
      <c r="AL392" s="1157"/>
      <c r="AM392" s="1157"/>
      <c r="AN392" s="1157"/>
      <c r="AO392" s="1157"/>
      <c r="AP392" s="1157"/>
      <c r="AQ392" s="1157"/>
      <c r="AR392" s="1157"/>
      <c r="AS392" s="1157"/>
      <c r="AT392" s="1157"/>
      <c r="AU392" s="1157"/>
      <c r="AV392" s="1157"/>
      <c r="AW392" s="1157"/>
      <c r="AX392" s="1157"/>
      <c r="AY392" s="1157"/>
      <c r="AZ392" s="1157"/>
      <c r="BA392" s="1155"/>
    </row>
    <row r="393" spans="1:53" ht="15.75" hidden="1" customHeight="1" x14ac:dyDescent="0.2">
      <c r="A393" s="3176"/>
      <c r="B393" s="476" t="s">
        <v>363</v>
      </c>
      <c r="C393" s="3217"/>
      <c r="D393" s="3176"/>
      <c r="E393" s="719" t="s">
        <v>522</v>
      </c>
      <c r="F393" s="476" t="s">
        <v>521</v>
      </c>
      <c r="G393" s="476">
        <v>2</v>
      </c>
      <c r="H393" s="720">
        <v>9</v>
      </c>
      <c r="I393" s="702">
        <v>1</v>
      </c>
      <c r="J393" s="1159"/>
      <c r="K393" s="1157"/>
      <c r="L393" s="1157"/>
      <c r="M393" s="1157"/>
      <c r="N393" s="1157"/>
      <c r="O393" s="1157"/>
      <c r="P393" s="1157"/>
      <c r="Q393" s="1157"/>
      <c r="R393" s="1157"/>
      <c r="S393" s="1157"/>
      <c r="T393" s="1157"/>
      <c r="U393" s="1157"/>
      <c r="V393" s="1157"/>
      <c r="W393" s="1157"/>
      <c r="X393" s="1157"/>
      <c r="Y393" s="1157"/>
      <c r="Z393" s="1157"/>
      <c r="AA393" s="1157"/>
      <c r="AB393" s="1157"/>
      <c r="AC393" s="1158"/>
      <c r="AD393" s="1157"/>
      <c r="AE393" s="1157"/>
      <c r="AF393" s="1157"/>
      <c r="AG393" s="1157"/>
      <c r="AH393" s="1157"/>
      <c r="AI393" s="1157"/>
      <c r="AJ393" s="1157"/>
      <c r="AK393" s="1157"/>
      <c r="AL393" s="1157"/>
      <c r="AM393" s="1157"/>
      <c r="AN393" s="1157"/>
      <c r="AO393" s="1157"/>
      <c r="AP393" s="1157"/>
      <c r="AQ393" s="1157"/>
      <c r="AR393" s="1157"/>
      <c r="AS393" s="1157"/>
      <c r="AT393" s="1157"/>
      <c r="AU393" s="1157"/>
      <c r="AV393" s="1157"/>
      <c r="AW393" s="1157"/>
      <c r="AX393" s="1157"/>
      <c r="AY393" s="1157"/>
      <c r="AZ393" s="1157"/>
      <c r="BA393" s="1155"/>
    </row>
    <row r="394" spans="1:53" ht="15.75" hidden="1" customHeight="1" x14ac:dyDescent="0.2">
      <c r="A394" s="3176"/>
      <c r="B394" s="476" t="s">
        <v>363</v>
      </c>
      <c r="C394" s="3217"/>
      <c r="D394" s="3176"/>
      <c r="E394" s="719" t="s">
        <v>520</v>
      </c>
      <c r="F394" s="476" t="s">
        <v>51</v>
      </c>
      <c r="G394" s="476" t="s">
        <v>124</v>
      </c>
      <c r="H394" s="476">
        <v>190000</v>
      </c>
      <c r="I394" s="702">
        <v>47500</v>
      </c>
      <c r="J394" s="1159"/>
      <c r="K394" s="1157"/>
      <c r="L394" s="1157"/>
      <c r="M394" s="1157"/>
      <c r="N394" s="1157"/>
      <c r="O394" s="1157"/>
      <c r="P394" s="1157"/>
      <c r="Q394" s="1157"/>
      <c r="R394" s="1157"/>
      <c r="S394" s="1157"/>
      <c r="T394" s="1157"/>
      <c r="U394" s="1157"/>
      <c r="V394" s="1157"/>
      <c r="W394" s="1157"/>
      <c r="X394" s="1157"/>
      <c r="Y394" s="1157"/>
      <c r="Z394" s="1157"/>
      <c r="AA394" s="1157"/>
      <c r="AB394" s="1157"/>
      <c r="AC394" s="1158"/>
      <c r="AD394" s="1157"/>
      <c r="AE394" s="1157"/>
      <c r="AF394" s="1157"/>
      <c r="AG394" s="1157"/>
      <c r="AH394" s="1157"/>
      <c r="AI394" s="1157"/>
      <c r="AJ394" s="1157"/>
      <c r="AK394" s="1157"/>
      <c r="AL394" s="1157"/>
      <c r="AM394" s="1157"/>
      <c r="AN394" s="1157"/>
      <c r="AO394" s="1157"/>
      <c r="AP394" s="1157"/>
      <c r="AQ394" s="1157"/>
      <c r="AR394" s="1157"/>
      <c r="AS394" s="1157"/>
      <c r="AT394" s="1157"/>
      <c r="AU394" s="1157"/>
      <c r="AV394" s="1157"/>
      <c r="AW394" s="1157"/>
      <c r="AX394" s="1157"/>
      <c r="AY394" s="1157"/>
      <c r="AZ394" s="1157"/>
      <c r="BA394" s="1155"/>
    </row>
    <row r="395" spans="1:53" ht="15.75" hidden="1" customHeight="1" x14ac:dyDescent="0.2">
      <c r="A395" s="3176"/>
      <c r="B395" s="476" t="s">
        <v>363</v>
      </c>
      <c r="C395" s="3250"/>
      <c r="D395" s="3176"/>
      <c r="E395" s="719" t="s">
        <v>519</v>
      </c>
      <c r="F395" s="476" t="s">
        <v>51</v>
      </c>
      <c r="G395" s="476" t="s">
        <v>124</v>
      </c>
      <c r="H395" s="476">
        <v>10000</v>
      </c>
      <c r="I395" s="702">
        <v>2500</v>
      </c>
      <c r="J395" s="1159"/>
      <c r="K395" s="1157"/>
      <c r="L395" s="1157"/>
      <c r="M395" s="1157"/>
      <c r="N395" s="1157"/>
      <c r="O395" s="1157"/>
      <c r="P395" s="1157"/>
      <c r="Q395" s="1157"/>
      <c r="R395" s="1157"/>
      <c r="S395" s="1157"/>
      <c r="T395" s="1157"/>
      <c r="U395" s="1157"/>
      <c r="V395" s="1157"/>
      <c r="W395" s="1157"/>
      <c r="X395" s="1157"/>
      <c r="Y395" s="1157"/>
      <c r="Z395" s="1157"/>
      <c r="AA395" s="1157"/>
      <c r="AB395" s="1157"/>
      <c r="AC395" s="1158"/>
      <c r="AD395" s="1157"/>
      <c r="AE395" s="1157"/>
      <c r="AF395" s="1157"/>
      <c r="AG395" s="1157"/>
      <c r="AH395" s="1157"/>
      <c r="AI395" s="1157"/>
      <c r="AJ395" s="1157"/>
      <c r="AK395" s="1157"/>
      <c r="AL395" s="1157"/>
      <c r="AM395" s="1157"/>
      <c r="AN395" s="1157"/>
      <c r="AO395" s="1157"/>
      <c r="AP395" s="1157"/>
      <c r="AQ395" s="1157"/>
      <c r="AR395" s="1157"/>
      <c r="AS395" s="1157"/>
      <c r="AT395" s="1157"/>
      <c r="AU395" s="1157"/>
      <c r="AV395" s="1157"/>
      <c r="AW395" s="1157"/>
      <c r="AX395" s="1157"/>
      <c r="AY395" s="1157"/>
      <c r="AZ395" s="1157"/>
      <c r="BA395" s="1155"/>
    </row>
    <row r="396" spans="1:53" ht="15.75" hidden="1" customHeight="1" x14ac:dyDescent="0.2">
      <c r="A396" s="3176"/>
      <c r="B396" s="476" t="s">
        <v>1115</v>
      </c>
      <c r="C396" s="718" t="s">
        <v>1116</v>
      </c>
      <c r="D396" s="3177"/>
      <c r="E396" s="717" t="s">
        <v>518</v>
      </c>
      <c r="F396" s="716" t="s">
        <v>227</v>
      </c>
      <c r="G396" s="715">
        <v>0.1</v>
      </c>
      <c r="H396" s="715">
        <v>0.4</v>
      </c>
      <c r="I396" s="714">
        <v>0.05</v>
      </c>
      <c r="J396" s="1159"/>
      <c r="K396" s="1157"/>
      <c r="L396" s="1157"/>
      <c r="M396" s="1157"/>
      <c r="N396" s="1157"/>
      <c r="O396" s="1157"/>
      <c r="P396" s="1157"/>
      <c r="Q396" s="1157"/>
      <c r="R396" s="1157"/>
      <c r="S396" s="1157"/>
      <c r="T396" s="1157"/>
      <c r="U396" s="1157"/>
      <c r="V396" s="1157"/>
      <c r="W396" s="1157"/>
      <c r="X396" s="1157"/>
      <c r="Y396" s="1157"/>
      <c r="Z396" s="1157"/>
      <c r="AA396" s="1157"/>
      <c r="AB396" s="1157"/>
      <c r="AC396" s="1158"/>
      <c r="AD396" s="1157"/>
      <c r="AE396" s="1157"/>
      <c r="AF396" s="1157"/>
      <c r="AG396" s="1157"/>
      <c r="AH396" s="1157"/>
      <c r="AI396" s="1157"/>
      <c r="AJ396" s="1157"/>
      <c r="AK396" s="1157"/>
      <c r="AL396" s="1157"/>
      <c r="AM396" s="1157"/>
      <c r="AN396" s="1157"/>
      <c r="AO396" s="1157"/>
      <c r="AP396" s="1157"/>
      <c r="AQ396" s="1157"/>
      <c r="AR396" s="1157"/>
      <c r="AS396" s="1157"/>
      <c r="AT396" s="1157"/>
      <c r="AU396" s="1157"/>
      <c r="AV396" s="1157"/>
      <c r="AW396" s="1157"/>
      <c r="AX396" s="1157"/>
      <c r="AY396" s="1157"/>
      <c r="AZ396" s="1157"/>
      <c r="BA396" s="1155"/>
    </row>
    <row r="397" spans="1:53" ht="15.75" hidden="1" customHeight="1" x14ac:dyDescent="0.2">
      <c r="A397" s="3176"/>
      <c r="B397" s="476" t="s">
        <v>1115</v>
      </c>
      <c r="C397" s="713" t="s">
        <v>1114</v>
      </c>
      <c r="D397" s="712" t="s">
        <v>1113</v>
      </c>
      <c r="E397" s="711" t="s">
        <v>517</v>
      </c>
      <c r="F397" s="710" t="s">
        <v>129</v>
      </c>
      <c r="G397" s="709">
        <v>0</v>
      </c>
      <c r="H397" s="709">
        <v>1</v>
      </c>
      <c r="I397" s="708">
        <v>0.2</v>
      </c>
      <c r="J397" s="1159"/>
      <c r="K397" s="1157"/>
      <c r="L397" s="1157"/>
      <c r="M397" s="1157"/>
      <c r="N397" s="1157"/>
      <c r="O397" s="1157"/>
      <c r="P397" s="1157"/>
      <c r="Q397" s="1157"/>
      <c r="R397" s="1157"/>
      <c r="S397" s="1157"/>
      <c r="T397" s="1157"/>
      <c r="U397" s="1157"/>
      <c r="V397" s="1157"/>
      <c r="W397" s="1157"/>
      <c r="X397" s="1157"/>
      <c r="Y397" s="1157"/>
      <c r="Z397" s="1157"/>
      <c r="AA397" s="1157"/>
      <c r="AB397" s="1157"/>
      <c r="AC397" s="1158"/>
      <c r="AD397" s="1157"/>
      <c r="AE397" s="1157"/>
      <c r="AF397" s="1157"/>
      <c r="AG397" s="1157"/>
      <c r="AH397" s="1157"/>
      <c r="AI397" s="1157"/>
      <c r="AJ397" s="1157"/>
      <c r="AK397" s="1157"/>
      <c r="AL397" s="1157"/>
      <c r="AM397" s="1157"/>
      <c r="AN397" s="1157"/>
      <c r="AO397" s="1157"/>
      <c r="AP397" s="1157"/>
      <c r="AQ397" s="1157"/>
      <c r="AR397" s="1157"/>
      <c r="AS397" s="1157"/>
      <c r="AT397" s="1157"/>
      <c r="AU397" s="1157"/>
      <c r="AV397" s="1157"/>
      <c r="AW397" s="1157"/>
      <c r="AX397" s="1157"/>
      <c r="AY397" s="1157"/>
      <c r="AZ397" s="1157"/>
      <c r="BA397" s="1155"/>
    </row>
    <row r="398" spans="1:53" ht="15.75" hidden="1" customHeight="1" thickBot="1" x14ac:dyDescent="0.25">
      <c r="A398" s="3177"/>
      <c r="B398" s="476" t="s">
        <v>363</v>
      </c>
      <c r="C398" s="707" t="s">
        <v>1112</v>
      </c>
      <c r="D398" s="707" t="s">
        <v>1111</v>
      </c>
      <c r="E398" s="706" t="s">
        <v>516</v>
      </c>
      <c r="F398" s="705" t="s">
        <v>515</v>
      </c>
      <c r="G398" s="704" t="s">
        <v>124</v>
      </c>
      <c r="H398" s="703">
        <v>4</v>
      </c>
      <c r="I398" s="702">
        <v>1</v>
      </c>
      <c r="J398" s="1159"/>
      <c r="K398" s="1157"/>
      <c r="L398" s="1157"/>
      <c r="M398" s="1157"/>
      <c r="N398" s="1157"/>
      <c r="O398" s="1157"/>
      <c r="P398" s="1157"/>
      <c r="Q398" s="1157"/>
      <c r="R398" s="1157"/>
      <c r="S398" s="1157"/>
      <c r="T398" s="1157"/>
      <c r="U398" s="1157"/>
      <c r="V398" s="1157"/>
      <c r="W398" s="1157"/>
      <c r="X398" s="1157"/>
      <c r="Y398" s="1157"/>
      <c r="Z398" s="1157"/>
      <c r="AA398" s="1157"/>
      <c r="AB398" s="1157"/>
      <c r="AC398" s="1158"/>
      <c r="AD398" s="1157"/>
      <c r="AE398" s="1157"/>
      <c r="AF398" s="1157"/>
      <c r="AG398" s="1157"/>
      <c r="AH398" s="1157"/>
      <c r="AI398" s="1157"/>
      <c r="AJ398" s="1157"/>
      <c r="AK398" s="1157"/>
      <c r="AL398" s="1157"/>
      <c r="AM398" s="1157"/>
      <c r="AN398" s="1157"/>
      <c r="AO398" s="1157"/>
      <c r="AP398" s="1157"/>
      <c r="AQ398" s="1157"/>
      <c r="AR398" s="1157"/>
      <c r="AS398" s="1157"/>
      <c r="AT398" s="1157"/>
      <c r="AU398" s="1157"/>
      <c r="AV398" s="1157"/>
      <c r="AW398" s="1157"/>
      <c r="AX398" s="1157"/>
      <c r="AY398" s="1157"/>
      <c r="AZ398" s="1157"/>
      <c r="BA398" s="1155"/>
    </row>
    <row r="399" spans="1:53" ht="54" hidden="1" customHeight="1" x14ac:dyDescent="0.2">
      <c r="A399" s="2691" t="s">
        <v>508</v>
      </c>
      <c r="B399" s="677" t="s">
        <v>431</v>
      </c>
      <c r="C399" s="2685" t="s">
        <v>507</v>
      </c>
      <c r="D399" s="2674" t="s">
        <v>506</v>
      </c>
      <c r="E399" s="676" t="s">
        <v>505</v>
      </c>
      <c r="F399" s="676" t="s">
        <v>504</v>
      </c>
      <c r="G399" s="701">
        <v>167975</v>
      </c>
      <c r="H399" s="683" t="s">
        <v>503</v>
      </c>
      <c r="I399" s="684">
        <v>1</v>
      </c>
      <c r="J399" s="1168" t="s">
        <v>441</v>
      </c>
      <c r="K399" s="1168" t="s">
        <v>440</v>
      </c>
      <c r="L399" s="1170">
        <v>2232</v>
      </c>
      <c r="M399" s="1165">
        <v>1</v>
      </c>
      <c r="N399" s="1168" t="s">
        <v>502</v>
      </c>
      <c r="O399" s="1166"/>
      <c r="P399" s="1168" t="s">
        <v>438</v>
      </c>
      <c r="Q399" s="1166" t="s">
        <v>0</v>
      </c>
      <c r="R399" s="1166" t="s">
        <v>0</v>
      </c>
      <c r="S399" s="1166" t="s">
        <v>0</v>
      </c>
      <c r="T399" s="1166" t="s">
        <v>0</v>
      </c>
      <c r="U399" s="1166" t="s">
        <v>0</v>
      </c>
      <c r="V399" s="1166" t="s">
        <v>0</v>
      </c>
      <c r="W399" s="1166" t="s">
        <v>0</v>
      </c>
      <c r="X399" s="1166" t="s">
        <v>0</v>
      </c>
      <c r="Y399" s="1166" t="s">
        <v>0</v>
      </c>
      <c r="Z399" s="1165"/>
      <c r="AA399" s="1157"/>
      <c r="AB399" s="1157"/>
      <c r="AC399" s="1171">
        <v>15000000</v>
      </c>
      <c r="AD399" s="1157">
        <v>25000000</v>
      </c>
      <c r="AE399" s="1157"/>
      <c r="AF399" s="1157"/>
      <c r="AG399" s="1157"/>
      <c r="AH399" s="1157"/>
      <c r="AI399" s="1157"/>
      <c r="AJ399" s="1157"/>
      <c r="AK399" s="1157"/>
      <c r="AL399" s="1157"/>
      <c r="AM399" s="1157"/>
      <c r="AN399" s="1157"/>
      <c r="AO399" s="1157"/>
      <c r="AP399" s="1157"/>
      <c r="AQ399" s="1157"/>
      <c r="AR399" s="1157"/>
      <c r="AS399" s="1157"/>
      <c r="AT399" s="1157"/>
      <c r="AU399" s="1157"/>
      <c r="AV399" s="1157"/>
      <c r="AW399" s="1157"/>
      <c r="AX399" s="1157"/>
      <c r="AY399" s="1157"/>
      <c r="AZ399" s="1157"/>
      <c r="BA399" s="1155"/>
    </row>
    <row r="400" spans="1:53" ht="39.75" hidden="1" customHeight="1" x14ac:dyDescent="0.2">
      <c r="A400" s="3176"/>
      <c r="B400" s="677" t="s">
        <v>431</v>
      </c>
      <c r="C400" s="3250"/>
      <c r="D400" s="3177"/>
      <c r="E400" s="676" t="s">
        <v>501</v>
      </c>
      <c r="F400" s="675" t="s">
        <v>129</v>
      </c>
      <c r="G400" s="675">
        <v>0</v>
      </c>
      <c r="H400" s="683">
        <v>0.75</v>
      </c>
      <c r="I400" s="684">
        <v>0.15</v>
      </c>
      <c r="J400" s="1167" t="s">
        <v>441</v>
      </c>
      <c r="K400" s="1169" t="s">
        <v>440</v>
      </c>
      <c r="L400" s="1169">
        <v>2232</v>
      </c>
      <c r="M400" s="1157">
        <v>1</v>
      </c>
      <c r="N400" s="1167" t="s">
        <v>500</v>
      </c>
      <c r="O400" s="809"/>
      <c r="P400" s="1167" t="s">
        <v>438</v>
      </c>
      <c r="Q400" s="809" t="s">
        <v>0</v>
      </c>
      <c r="R400" s="809" t="s">
        <v>0</v>
      </c>
      <c r="S400" s="809" t="s">
        <v>0</v>
      </c>
      <c r="T400" s="809" t="s">
        <v>0</v>
      </c>
      <c r="U400" s="809" t="s">
        <v>0</v>
      </c>
      <c r="V400" s="809" t="s">
        <v>0</v>
      </c>
      <c r="W400" s="809" t="s">
        <v>0</v>
      </c>
      <c r="X400" s="809" t="s">
        <v>0</v>
      </c>
      <c r="Y400" s="809" t="s">
        <v>0</v>
      </c>
      <c r="Z400" s="1157"/>
      <c r="AA400" s="1157"/>
      <c r="AB400" s="1157"/>
      <c r="AC400" s="1158"/>
      <c r="AD400" s="1157"/>
      <c r="AE400" s="1157"/>
      <c r="AF400" s="1157"/>
      <c r="AG400" s="1157"/>
      <c r="AH400" s="1157"/>
      <c r="AI400" s="1157"/>
      <c r="AJ400" s="1157"/>
      <c r="AK400" s="1157"/>
      <c r="AL400" s="1157"/>
      <c r="AM400" s="1157"/>
      <c r="AN400" s="1157"/>
      <c r="AO400" s="1157"/>
      <c r="AP400" s="1157"/>
      <c r="AQ400" s="1157"/>
      <c r="AR400" s="1157"/>
      <c r="AS400" s="1157"/>
      <c r="AT400" s="1157"/>
      <c r="AU400" s="1157"/>
      <c r="AV400" s="1157"/>
      <c r="AW400" s="1157"/>
      <c r="AX400" s="1157"/>
      <c r="AY400" s="1157"/>
      <c r="AZ400" s="1157"/>
      <c r="BA400" s="1155"/>
    </row>
    <row r="401" spans="1:53" ht="34.5" hidden="1" customHeight="1" x14ac:dyDescent="0.2">
      <c r="A401" s="3176"/>
      <c r="B401" s="677" t="s">
        <v>431</v>
      </c>
      <c r="C401" s="2685" t="s">
        <v>499</v>
      </c>
      <c r="D401" s="2674" t="s">
        <v>498</v>
      </c>
      <c r="E401" s="2675" t="s">
        <v>497</v>
      </c>
      <c r="F401" s="2675" t="s">
        <v>129</v>
      </c>
      <c r="G401" s="2686">
        <v>0</v>
      </c>
      <c r="H401" s="2704">
        <v>1</v>
      </c>
      <c r="I401" s="2699">
        <v>0.25</v>
      </c>
      <c r="J401" s="1168" t="s">
        <v>492</v>
      </c>
      <c r="K401" s="1170" t="s">
        <v>491</v>
      </c>
      <c r="L401" s="1170">
        <v>2233</v>
      </c>
      <c r="M401" s="1165">
        <v>1</v>
      </c>
      <c r="N401" s="1168" t="s">
        <v>496</v>
      </c>
      <c r="O401" s="1166"/>
      <c r="P401" s="1168" t="s">
        <v>438</v>
      </c>
      <c r="Q401" s="1166" t="s">
        <v>0</v>
      </c>
      <c r="R401" s="1166" t="s">
        <v>0</v>
      </c>
      <c r="S401" s="1166" t="s">
        <v>0</v>
      </c>
      <c r="T401" s="1166" t="s">
        <v>0</v>
      </c>
      <c r="U401" s="1166" t="s">
        <v>0</v>
      </c>
      <c r="V401" s="1166" t="s">
        <v>0</v>
      </c>
      <c r="W401" s="1166" t="s">
        <v>0</v>
      </c>
      <c r="X401" s="1166" t="s">
        <v>0</v>
      </c>
      <c r="Y401" s="1166" t="s">
        <v>0</v>
      </c>
      <c r="Z401" s="1165"/>
      <c r="AA401" s="1157"/>
      <c r="AB401" s="1157"/>
      <c r="AC401" s="1158"/>
      <c r="AD401" s="1157"/>
      <c r="AE401" s="1157"/>
      <c r="AF401" s="1157"/>
      <c r="AG401" s="1157"/>
      <c r="AH401" s="1157"/>
      <c r="AI401" s="1157"/>
      <c r="AJ401" s="1157"/>
      <c r="AK401" s="1157"/>
      <c r="AL401" s="1157"/>
      <c r="AM401" s="1157"/>
      <c r="AN401" s="1157"/>
      <c r="AO401" s="1157"/>
      <c r="AP401" s="1157"/>
      <c r="AQ401" s="1157"/>
      <c r="AR401" s="1157"/>
      <c r="AS401" s="1157"/>
      <c r="AT401" s="1157"/>
      <c r="AU401" s="1157"/>
      <c r="AV401" s="1157"/>
      <c r="AW401" s="1157"/>
      <c r="AX401" s="1157"/>
      <c r="AY401" s="1157"/>
      <c r="AZ401" s="1157"/>
      <c r="BA401" s="1155"/>
    </row>
    <row r="402" spans="1:53" ht="42.75" hidden="1" customHeight="1" x14ac:dyDescent="0.2">
      <c r="A402" s="3176"/>
      <c r="B402" s="677" t="s">
        <v>431</v>
      </c>
      <c r="C402" s="3217"/>
      <c r="D402" s="3176"/>
      <c r="E402" s="3177"/>
      <c r="F402" s="3177"/>
      <c r="G402" s="3177"/>
      <c r="H402" s="3177"/>
      <c r="I402" s="3250"/>
      <c r="J402" s="1168" t="s">
        <v>492</v>
      </c>
      <c r="K402" s="1170" t="s">
        <v>491</v>
      </c>
      <c r="L402" s="1170">
        <v>2233</v>
      </c>
      <c r="M402" s="1165">
        <v>2</v>
      </c>
      <c r="N402" s="1168" t="s">
        <v>495</v>
      </c>
      <c r="O402" s="1166"/>
      <c r="P402" s="1168" t="s">
        <v>438</v>
      </c>
      <c r="Q402" s="1166" t="s">
        <v>0</v>
      </c>
      <c r="R402" s="1166" t="s">
        <v>0</v>
      </c>
      <c r="S402" s="1166" t="s">
        <v>0</v>
      </c>
      <c r="T402" s="1166" t="s">
        <v>0</v>
      </c>
      <c r="U402" s="1166" t="s">
        <v>0</v>
      </c>
      <c r="V402" s="1166" t="s">
        <v>0</v>
      </c>
      <c r="W402" s="1166" t="s">
        <v>0</v>
      </c>
      <c r="X402" s="1166" t="s">
        <v>0</v>
      </c>
      <c r="Y402" s="1166" t="s">
        <v>0</v>
      </c>
      <c r="Z402" s="1165"/>
      <c r="AA402" s="1157"/>
      <c r="AB402" s="1157"/>
      <c r="AC402" s="1158"/>
      <c r="AD402" s="1157"/>
      <c r="AE402" s="1157"/>
      <c r="AF402" s="1157"/>
      <c r="AG402" s="1157"/>
      <c r="AH402" s="1157"/>
      <c r="AI402" s="1157"/>
      <c r="AJ402" s="1157"/>
      <c r="AK402" s="1157"/>
      <c r="AL402" s="1157"/>
      <c r="AM402" s="1157"/>
      <c r="AN402" s="1157"/>
      <c r="AO402" s="1157"/>
      <c r="AP402" s="1157"/>
      <c r="AQ402" s="1157"/>
      <c r="AR402" s="1157"/>
      <c r="AS402" s="1157"/>
      <c r="AT402" s="1157"/>
      <c r="AU402" s="1157"/>
      <c r="AV402" s="1157"/>
      <c r="AW402" s="1157"/>
      <c r="AX402" s="1157"/>
      <c r="AY402" s="1157"/>
      <c r="AZ402" s="1157"/>
      <c r="BA402" s="1155"/>
    </row>
    <row r="403" spans="1:53" ht="65.25" hidden="1" customHeight="1" x14ac:dyDescent="0.2">
      <c r="A403" s="3176"/>
      <c r="B403" s="677" t="s">
        <v>431</v>
      </c>
      <c r="C403" s="3250"/>
      <c r="D403" s="3176"/>
      <c r="E403" s="676" t="s">
        <v>494</v>
      </c>
      <c r="F403" s="675" t="s">
        <v>493</v>
      </c>
      <c r="G403" s="675">
        <v>1</v>
      </c>
      <c r="H403" s="700">
        <v>3</v>
      </c>
      <c r="I403" s="682">
        <v>1</v>
      </c>
      <c r="J403" s="1167" t="s">
        <v>492</v>
      </c>
      <c r="K403" s="1169" t="s">
        <v>491</v>
      </c>
      <c r="L403" s="1169">
        <v>2233</v>
      </c>
      <c r="M403" s="1157">
        <v>1</v>
      </c>
      <c r="N403" s="1167" t="s">
        <v>490</v>
      </c>
      <c r="O403" s="809"/>
      <c r="P403" s="1167" t="s">
        <v>438</v>
      </c>
      <c r="Q403" s="809" t="s">
        <v>0</v>
      </c>
      <c r="R403" s="809" t="s">
        <v>0</v>
      </c>
      <c r="S403" s="809" t="s">
        <v>0</v>
      </c>
      <c r="T403" s="809" t="s">
        <v>0</v>
      </c>
      <c r="U403" s="809" t="s">
        <v>0</v>
      </c>
      <c r="V403" s="809" t="s">
        <v>0</v>
      </c>
      <c r="W403" s="809" t="s">
        <v>0</v>
      </c>
      <c r="X403" s="809" t="s">
        <v>0</v>
      </c>
      <c r="Y403" s="809" t="s">
        <v>0</v>
      </c>
      <c r="Z403" s="1157"/>
      <c r="AA403" s="1157"/>
      <c r="AB403" s="1157"/>
      <c r="AC403" s="1158"/>
      <c r="AD403" s="1157"/>
      <c r="AE403" s="1157"/>
      <c r="AF403" s="1157"/>
      <c r="AG403" s="1157"/>
      <c r="AH403" s="1157"/>
      <c r="AI403" s="1157"/>
      <c r="AJ403" s="1157"/>
      <c r="AK403" s="1157"/>
      <c r="AL403" s="1157"/>
      <c r="AM403" s="1157"/>
      <c r="AN403" s="1157"/>
      <c r="AO403" s="1157"/>
      <c r="AP403" s="1157"/>
      <c r="AQ403" s="1157"/>
      <c r="AR403" s="1157"/>
      <c r="AS403" s="1157"/>
      <c r="AT403" s="1157"/>
      <c r="AU403" s="1157"/>
      <c r="AV403" s="1157"/>
      <c r="AW403" s="1157"/>
      <c r="AX403" s="1157"/>
      <c r="AY403" s="1157"/>
      <c r="AZ403" s="1157"/>
      <c r="BA403" s="1155"/>
    </row>
    <row r="404" spans="1:53" ht="47.25" hidden="1" customHeight="1" x14ac:dyDescent="0.2">
      <c r="A404" s="3176"/>
      <c r="B404" s="677" t="s">
        <v>431</v>
      </c>
      <c r="C404" s="699" t="s">
        <v>489</v>
      </c>
      <c r="D404" s="688" t="s">
        <v>488</v>
      </c>
      <c r="E404" s="688" t="s">
        <v>487</v>
      </c>
      <c r="F404" s="675" t="s">
        <v>486</v>
      </c>
      <c r="G404" s="675">
        <v>0</v>
      </c>
      <c r="H404" s="675">
        <v>1</v>
      </c>
      <c r="I404" s="698"/>
      <c r="J404" s="1168" t="s">
        <v>465</v>
      </c>
      <c r="K404" s="1170" t="s">
        <v>464</v>
      </c>
      <c r="L404" s="1170">
        <v>2231</v>
      </c>
      <c r="M404" s="1165">
        <v>1</v>
      </c>
      <c r="N404" s="1168" t="s">
        <v>485</v>
      </c>
      <c r="O404" s="1166"/>
      <c r="P404" s="1168" t="s">
        <v>438</v>
      </c>
      <c r="Q404" s="1165"/>
      <c r="R404" s="1165"/>
      <c r="S404" s="1165"/>
      <c r="T404" s="1166"/>
      <c r="U404" s="1166"/>
      <c r="V404" s="1166"/>
      <c r="W404" s="1166"/>
      <c r="X404" s="1166"/>
      <c r="Y404" s="1166"/>
      <c r="Z404" s="1165"/>
      <c r="AA404" s="1157"/>
      <c r="AB404" s="1157"/>
      <c r="AC404" s="1158"/>
      <c r="AD404" s="1157"/>
      <c r="AE404" s="1157"/>
      <c r="AF404" s="1157"/>
      <c r="AG404" s="1157"/>
      <c r="AH404" s="1157"/>
      <c r="AI404" s="1157"/>
      <c r="AJ404" s="1157"/>
      <c r="AK404" s="1157"/>
      <c r="AL404" s="1157"/>
      <c r="AM404" s="1157"/>
      <c r="AN404" s="1157"/>
      <c r="AO404" s="1157"/>
      <c r="AP404" s="1157"/>
      <c r="AQ404" s="1157"/>
      <c r="AR404" s="1157"/>
      <c r="AS404" s="1157"/>
      <c r="AT404" s="1157"/>
      <c r="AU404" s="1157"/>
      <c r="AV404" s="1157"/>
      <c r="AW404" s="1157"/>
      <c r="AX404" s="1157"/>
      <c r="AY404" s="1157"/>
      <c r="AZ404" s="1157"/>
      <c r="BA404" s="1155"/>
    </row>
    <row r="405" spans="1:53" ht="30" hidden="1" customHeight="1" x14ac:dyDescent="0.2">
      <c r="A405" s="3176"/>
      <c r="B405" s="677" t="s">
        <v>431</v>
      </c>
      <c r="C405" s="2686" t="s">
        <v>484</v>
      </c>
      <c r="D405" s="2675" t="s">
        <v>483</v>
      </c>
      <c r="E405" s="2686" t="s">
        <v>482</v>
      </c>
      <c r="F405" s="2686" t="s">
        <v>129</v>
      </c>
      <c r="G405" s="2686">
        <v>0</v>
      </c>
      <c r="H405" s="2686">
        <v>1</v>
      </c>
      <c r="I405" s="2700">
        <v>0.4</v>
      </c>
      <c r="J405" s="1167" t="s">
        <v>441</v>
      </c>
      <c r="K405" s="1169" t="s">
        <v>440</v>
      </c>
      <c r="L405" s="1169">
        <v>2232</v>
      </c>
      <c r="M405" s="1157">
        <v>1</v>
      </c>
      <c r="N405" s="1167" t="s">
        <v>481</v>
      </c>
      <c r="O405" s="3253" t="s">
        <v>480</v>
      </c>
      <c r="P405" s="1167" t="s">
        <v>438</v>
      </c>
      <c r="Q405" s="809" t="s">
        <v>0</v>
      </c>
      <c r="R405" s="809" t="s">
        <v>0</v>
      </c>
      <c r="S405" s="809" t="s">
        <v>479</v>
      </c>
      <c r="T405" s="809"/>
      <c r="U405" s="809"/>
      <c r="V405" s="809"/>
      <c r="W405" s="809"/>
      <c r="X405" s="809"/>
      <c r="Y405" s="809"/>
      <c r="Z405" s="3253" t="s">
        <v>478</v>
      </c>
      <c r="AA405" s="1157"/>
      <c r="AB405" s="1157"/>
      <c r="AC405" s="1158">
        <v>145000000</v>
      </c>
      <c r="AD405" s="1157">
        <v>22800000</v>
      </c>
      <c r="AE405" s="1157"/>
      <c r="AF405" s="1157"/>
      <c r="AG405" s="1157"/>
      <c r="AH405" s="1157"/>
      <c r="AI405" s="1157"/>
      <c r="AJ405" s="1157"/>
      <c r="AK405" s="1157"/>
      <c r="AL405" s="1157"/>
      <c r="AM405" s="1157"/>
      <c r="AN405" s="1157"/>
      <c r="AO405" s="1157"/>
      <c r="AP405" s="1157"/>
      <c r="AQ405" s="1157"/>
      <c r="AR405" s="1157"/>
      <c r="AS405" s="1157"/>
      <c r="AT405" s="1157"/>
      <c r="AU405" s="1157"/>
      <c r="AV405" s="1157"/>
      <c r="AW405" s="1157"/>
      <c r="AX405" s="1157"/>
      <c r="AY405" s="1157"/>
      <c r="AZ405" s="1157"/>
      <c r="BA405" s="1155"/>
    </row>
    <row r="406" spans="1:53" ht="57.75" hidden="1" customHeight="1" x14ac:dyDescent="0.2">
      <c r="A406" s="3176"/>
      <c r="B406" s="677" t="s">
        <v>431</v>
      </c>
      <c r="C406" s="3176"/>
      <c r="D406" s="3176"/>
      <c r="E406" s="3176"/>
      <c r="F406" s="3176"/>
      <c r="G406" s="3176"/>
      <c r="H406" s="3176"/>
      <c r="I406" s="3217"/>
      <c r="J406" s="1167" t="s">
        <v>441</v>
      </c>
      <c r="K406" s="1169" t="s">
        <v>440</v>
      </c>
      <c r="L406" s="1169">
        <v>2232</v>
      </c>
      <c r="M406" s="1157">
        <v>2</v>
      </c>
      <c r="N406" s="1167" t="s">
        <v>477</v>
      </c>
      <c r="O406" s="3176"/>
      <c r="P406" s="1167" t="s">
        <v>438</v>
      </c>
      <c r="Q406" s="809" t="s">
        <v>0</v>
      </c>
      <c r="R406" s="809" t="s">
        <v>0</v>
      </c>
      <c r="S406" s="809" t="s">
        <v>0</v>
      </c>
      <c r="T406" s="809" t="s">
        <v>0</v>
      </c>
      <c r="U406" s="809" t="s">
        <v>0</v>
      </c>
      <c r="V406" s="809" t="s">
        <v>0</v>
      </c>
      <c r="W406" s="809" t="s">
        <v>0</v>
      </c>
      <c r="X406" s="809" t="s">
        <v>0</v>
      </c>
      <c r="Y406" s="809" t="s">
        <v>0</v>
      </c>
      <c r="Z406" s="3176"/>
      <c r="AA406" s="1157"/>
      <c r="AB406" s="1157"/>
      <c r="AC406" s="1158"/>
      <c r="AD406" s="1157"/>
      <c r="AE406" s="1157"/>
      <c r="AF406" s="1157"/>
      <c r="AG406" s="1157"/>
      <c r="AH406" s="1157"/>
      <c r="AI406" s="1157"/>
      <c r="AJ406" s="1157"/>
      <c r="AK406" s="1157"/>
      <c r="AL406" s="1157"/>
      <c r="AM406" s="1157"/>
      <c r="AN406" s="1157"/>
      <c r="AO406" s="1157"/>
      <c r="AP406" s="1157"/>
      <c r="AQ406" s="1157"/>
      <c r="AR406" s="1157"/>
      <c r="AS406" s="1157"/>
      <c r="AT406" s="1157"/>
      <c r="AU406" s="1157"/>
      <c r="AV406" s="1157"/>
      <c r="AW406" s="1157"/>
      <c r="AX406" s="1157"/>
      <c r="AY406" s="1157"/>
      <c r="AZ406" s="1157"/>
      <c r="BA406" s="1155"/>
    </row>
    <row r="407" spans="1:53" ht="36.75" hidden="1" customHeight="1" x14ac:dyDescent="0.2">
      <c r="A407" s="3176"/>
      <c r="B407" s="677" t="s">
        <v>431</v>
      </c>
      <c r="C407" s="3176"/>
      <c r="D407" s="3176"/>
      <c r="E407" s="3176"/>
      <c r="F407" s="3176"/>
      <c r="G407" s="3176"/>
      <c r="H407" s="3176"/>
      <c r="I407" s="3217"/>
      <c r="J407" s="1167" t="s">
        <v>441</v>
      </c>
      <c r="K407" s="1169" t="s">
        <v>440</v>
      </c>
      <c r="L407" s="1169">
        <v>2232</v>
      </c>
      <c r="M407" s="1157">
        <v>3</v>
      </c>
      <c r="N407" s="1167" t="s">
        <v>476</v>
      </c>
      <c r="O407" s="3176"/>
      <c r="P407" s="1167" t="s">
        <v>438</v>
      </c>
      <c r="Q407" s="809" t="s">
        <v>0</v>
      </c>
      <c r="R407" s="809" t="s">
        <v>0</v>
      </c>
      <c r="S407" s="809" t="s">
        <v>0</v>
      </c>
      <c r="T407" s="809" t="s">
        <v>0</v>
      </c>
      <c r="U407" s="809" t="s">
        <v>0</v>
      </c>
      <c r="V407" s="809" t="s">
        <v>0</v>
      </c>
      <c r="W407" s="809" t="s">
        <v>0</v>
      </c>
      <c r="X407" s="809" t="s">
        <v>0</v>
      </c>
      <c r="Y407" s="809" t="s">
        <v>0</v>
      </c>
      <c r="Z407" s="3176"/>
      <c r="AA407" s="1157"/>
      <c r="AB407" s="1157"/>
      <c r="AC407" s="1158"/>
      <c r="AD407" s="1157"/>
      <c r="AE407" s="1157"/>
      <c r="AF407" s="1157"/>
      <c r="AG407" s="1157"/>
      <c r="AH407" s="1157"/>
      <c r="AI407" s="1157"/>
      <c r="AJ407" s="1157"/>
      <c r="AK407" s="1157"/>
      <c r="AL407" s="1157"/>
      <c r="AM407" s="1157"/>
      <c r="AN407" s="1157"/>
      <c r="AO407" s="1157"/>
      <c r="AP407" s="1157"/>
      <c r="AQ407" s="1157"/>
      <c r="AR407" s="1157"/>
      <c r="AS407" s="1157"/>
      <c r="AT407" s="1157"/>
      <c r="AU407" s="1157"/>
      <c r="AV407" s="1157"/>
      <c r="AW407" s="1157"/>
      <c r="AX407" s="1157"/>
      <c r="AY407" s="1157"/>
      <c r="AZ407" s="1157"/>
      <c r="BA407" s="1155"/>
    </row>
    <row r="408" spans="1:53" ht="29.25" hidden="1" customHeight="1" x14ac:dyDescent="0.2">
      <c r="A408" s="3176"/>
      <c r="B408" s="677" t="s">
        <v>431</v>
      </c>
      <c r="C408" s="3176"/>
      <c r="D408" s="3176"/>
      <c r="E408" s="3176"/>
      <c r="F408" s="3176"/>
      <c r="G408" s="3176"/>
      <c r="H408" s="3176"/>
      <c r="I408" s="3217"/>
      <c r="J408" s="1167" t="s">
        <v>441</v>
      </c>
      <c r="K408" s="1169" t="s">
        <v>440</v>
      </c>
      <c r="L408" s="1169">
        <v>2232</v>
      </c>
      <c r="M408" s="1157">
        <v>4</v>
      </c>
      <c r="N408" s="1167" t="s">
        <v>475</v>
      </c>
      <c r="O408" s="3176"/>
      <c r="P408" s="1167" t="s">
        <v>438</v>
      </c>
      <c r="Q408" s="809" t="s">
        <v>0</v>
      </c>
      <c r="R408" s="809" t="s">
        <v>0</v>
      </c>
      <c r="S408" s="809" t="s">
        <v>0</v>
      </c>
      <c r="T408" s="809" t="s">
        <v>0</v>
      </c>
      <c r="U408" s="809" t="s">
        <v>0</v>
      </c>
      <c r="V408" s="809" t="s">
        <v>0</v>
      </c>
      <c r="W408" s="809" t="s">
        <v>0</v>
      </c>
      <c r="X408" s="809" t="s">
        <v>0</v>
      </c>
      <c r="Y408" s="809" t="s">
        <v>0</v>
      </c>
      <c r="Z408" s="3176"/>
      <c r="AA408" s="1157"/>
      <c r="AB408" s="1157"/>
      <c r="AC408" s="1158"/>
      <c r="AD408" s="1157"/>
      <c r="AE408" s="1157"/>
      <c r="AF408" s="1157"/>
      <c r="AG408" s="1157"/>
      <c r="AH408" s="1157"/>
      <c r="AI408" s="1157"/>
      <c r="AJ408" s="1157"/>
      <c r="AK408" s="1157"/>
      <c r="AL408" s="1157"/>
      <c r="AM408" s="1157"/>
      <c r="AN408" s="1157"/>
      <c r="AO408" s="1157"/>
      <c r="AP408" s="1157"/>
      <c r="AQ408" s="1157"/>
      <c r="AR408" s="1157"/>
      <c r="AS408" s="1157"/>
      <c r="AT408" s="1157"/>
      <c r="AU408" s="1157"/>
      <c r="AV408" s="1157"/>
      <c r="AW408" s="1157"/>
      <c r="AX408" s="1157"/>
      <c r="AY408" s="1157"/>
      <c r="AZ408" s="1157"/>
      <c r="BA408" s="1155"/>
    </row>
    <row r="409" spans="1:53" ht="32.25" hidden="1" customHeight="1" x14ac:dyDescent="0.2">
      <c r="A409" s="3176"/>
      <c r="B409" s="677" t="s">
        <v>431</v>
      </c>
      <c r="C409" s="3176"/>
      <c r="D409" s="3176"/>
      <c r="E409" s="3176"/>
      <c r="F409" s="3176"/>
      <c r="G409" s="3176"/>
      <c r="H409" s="3176"/>
      <c r="I409" s="3217"/>
      <c r="J409" s="1167" t="s">
        <v>441</v>
      </c>
      <c r="K409" s="1169" t="s">
        <v>440</v>
      </c>
      <c r="L409" s="1169">
        <v>2232</v>
      </c>
      <c r="M409" s="1157">
        <v>5</v>
      </c>
      <c r="N409" s="1167" t="s">
        <v>474</v>
      </c>
      <c r="O409" s="3176"/>
      <c r="P409" s="1167" t="s">
        <v>438</v>
      </c>
      <c r="Q409" s="809" t="s">
        <v>0</v>
      </c>
      <c r="R409" s="809" t="s">
        <v>0</v>
      </c>
      <c r="S409" s="809" t="s">
        <v>0</v>
      </c>
      <c r="T409" s="809" t="s">
        <v>0</v>
      </c>
      <c r="U409" s="809" t="s">
        <v>0</v>
      </c>
      <c r="V409" s="809" t="s">
        <v>0</v>
      </c>
      <c r="W409" s="809" t="s">
        <v>0</v>
      </c>
      <c r="X409" s="809" t="s">
        <v>0</v>
      </c>
      <c r="Y409" s="809" t="s">
        <v>0</v>
      </c>
      <c r="Z409" s="3176"/>
      <c r="AA409" s="1157"/>
      <c r="AB409" s="1157"/>
      <c r="AC409" s="1158"/>
      <c r="AD409" s="1157"/>
      <c r="AE409" s="1157"/>
      <c r="AF409" s="1157"/>
      <c r="AG409" s="1157"/>
      <c r="AH409" s="1157"/>
      <c r="AI409" s="1157"/>
      <c r="AJ409" s="1157"/>
      <c r="AK409" s="1157"/>
      <c r="AL409" s="1157"/>
      <c r="AM409" s="1157"/>
      <c r="AN409" s="1157"/>
      <c r="AO409" s="1157"/>
      <c r="AP409" s="1157"/>
      <c r="AQ409" s="1157"/>
      <c r="AR409" s="1157"/>
      <c r="AS409" s="1157"/>
      <c r="AT409" s="1157"/>
      <c r="AU409" s="1157"/>
      <c r="AV409" s="1157"/>
      <c r="AW409" s="1157"/>
      <c r="AX409" s="1157"/>
      <c r="AY409" s="1157"/>
      <c r="AZ409" s="1157"/>
      <c r="BA409" s="1155"/>
    </row>
    <row r="410" spans="1:53" ht="31.5" hidden="1" customHeight="1" x14ac:dyDescent="0.2">
      <c r="A410" s="3176"/>
      <c r="B410" s="677" t="s">
        <v>431</v>
      </c>
      <c r="C410" s="3177"/>
      <c r="D410" s="3176"/>
      <c r="E410" s="3177"/>
      <c r="F410" s="3177"/>
      <c r="G410" s="3177"/>
      <c r="H410" s="3177"/>
      <c r="I410" s="3250"/>
      <c r="J410" s="1167" t="s">
        <v>441</v>
      </c>
      <c r="K410" s="1169" t="s">
        <v>440</v>
      </c>
      <c r="L410" s="1169">
        <v>2232</v>
      </c>
      <c r="M410" s="1157">
        <v>6</v>
      </c>
      <c r="N410" s="1167" t="s">
        <v>473</v>
      </c>
      <c r="O410" s="3177"/>
      <c r="P410" s="1167" t="s">
        <v>438</v>
      </c>
      <c r="Q410" s="809" t="s">
        <v>0</v>
      </c>
      <c r="R410" s="809" t="s">
        <v>0</v>
      </c>
      <c r="S410" s="809" t="s">
        <v>0</v>
      </c>
      <c r="T410" s="809" t="s">
        <v>0</v>
      </c>
      <c r="U410" s="809" t="s">
        <v>0</v>
      </c>
      <c r="V410" s="809" t="s">
        <v>0</v>
      </c>
      <c r="W410" s="809" t="s">
        <v>0</v>
      </c>
      <c r="X410" s="809" t="s">
        <v>0</v>
      </c>
      <c r="Y410" s="809" t="s">
        <v>0</v>
      </c>
      <c r="Z410" s="3177"/>
      <c r="AA410" s="1157"/>
      <c r="AB410" s="1157"/>
      <c r="AC410" s="1158"/>
      <c r="AD410" s="1157"/>
      <c r="AE410" s="1157"/>
      <c r="AF410" s="1157"/>
      <c r="AG410" s="1157"/>
      <c r="AH410" s="1157"/>
      <c r="AI410" s="1157"/>
      <c r="AJ410" s="1157"/>
      <c r="AK410" s="1157"/>
      <c r="AL410" s="1157"/>
      <c r="AM410" s="1157"/>
      <c r="AN410" s="1157"/>
      <c r="AO410" s="1157"/>
      <c r="AP410" s="1157"/>
      <c r="AQ410" s="1157"/>
      <c r="AR410" s="1157"/>
      <c r="AS410" s="1157"/>
      <c r="AT410" s="1157"/>
      <c r="AU410" s="1157"/>
      <c r="AV410" s="1157"/>
      <c r="AW410" s="1157"/>
      <c r="AX410" s="1157"/>
      <c r="AY410" s="1157"/>
      <c r="AZ410" s="1157"/>
      <c r="BA410" s="1155"/>
    </row>
    <row r="411" spans="1:53" ht="28.5" hidden="1" customHeight="1" x14ac:dyDescent="0.2">
      <c r="A411" s="3176"/>
      <c r="B411" s="677" t="s">
        <v>431</v>
      </c>
      <c r="C411" s="2685" t="s">
        <v>472</v>
      </c>
      <c r="D411" s="3176"/>
      <c r="E411" s="676" t="s">
        <v>471</v>
      </c>
      <c r="F411" s="675" t="s">
        <v>470</v>
      </c>
      <c r="G411" s="683">
        <v>0</v>
      </c>
      <c r="H411" s="683">
        <v>1</v>
      </c>
      <c r="I411" s="684">
        <v>0.6</v>
      </c>
      <c r="J411" s="1168" t="s">
        <v>441</v>
      </c>
      <c r="K411" s="1170" t="s">
        <v>440</v>
      </c>
      <c r="L411" s="1170">
        <v>2232</v>
      </c>
      <c r="M411" s="1165">
        <v>1</v>
      </c>
      <c r="N411" s="911" t="s">
        <v>469</v>
      </c>
      <c r="O411" s="1166"/>
      <c r="P411" s="1168" t="s">
        <v>438</v>
      </c>
      <c r="Q411" s="1166" t="s">
        <v>0</v>
      </c>
      <c r="R411" s="1166" t="s">
        <v>0</v>
      </c>
      <c r="S411" s="1166" t="s">
        <v>0</v>
      </c>
      <c r="T411" s="1166" t="s">
        <v>0</v>
      </c>
      <c r="U411" s="1166" t="s">
        <v>0</v>
      </c>
      <c r="V411" s="1166" t="s">
        <v>0</v>
      </c>
      <c r="W411" s="1166" t="s">
        <v>0</v>
      </c>
      <c r="X411" s="1166" t="s">
        <v>0</v>
      </c>
      <c r="Y411" s="1166" t="s">
        <v>0</v>
      </c>
      <c r="Z411" s="1165"/>
      <c r="AA411" s="1157"/>
      <c r="AB411" s="1157"/>
      <c r="AC411" s="1158"/>
      <c r="AD411" s="1157"/>
      <c r="AE411" s="1157"/>
      <c r="AF411" s="1157"/>
      <c r="AG411" s="1157"/>
      <c r="AH411" s="1157"/>
      <c r="AI411" s="1157"/>
      <c r="AJ411" s="1157"/>
      <c r="AK411" s="1157"/>
      <c r="AL411" s="1157"/>
      <c r="AM411" s="1157"/>
      <c r="AN411" s="1157"/>
      <c r="AO411" s="1157"/>
      <c r="AP411" s="1157"/>
      <c r="AQ411" s="1157"/>
      <c r="AR411" s="1157"/>
      <c r="AS411" s="1157"/>
      <c r="AT411" s="1157"/>
      <c r="AU411" s="1157"/>
      <c r="AV411" s="1157"/>
      <c r="AW411" s="1157"/>
      <c r="AX411" s="1157"/>
      <c r="AY411" s="1157"/>
      <c r="AZ411" s="1157"/>
      <c r="BA411" s="1155"/>
    </row>
    <row r="412" spans="1:53" ht="45" hidden="1" customHeight="1" x14ac:dyDescent="0.2">
      <c r="A412" s="3176"/>
      <c r="B412" s="677" t="s">
        <v>431</v>
      </c>
      <c r="C412" s="3217"/>
      <c r="D412" s="3176"/>
      <c r="E412" s="2686" t="s">
        <v>468</v>
      </c>
      <c r="F412" s="2686" t="s">
        <v>129</v>
      </c>
      <c r="G412" s="2686">
        <v>0</v>
      </c>
      <c r="H412" s="2704">
        <v>0.25</v>
      </c>
      <c r="I412" s="2699">
        <v>0.05</v>
      </c>
      <c r="J412" s="1167" t="s">
        <v>465</v>
      </c>
      <c r="K412" s="1169" t="s">
        <v>464</v>
      </c>
      <c r="L412" s="1169">
        <v>2231</v>
      </c>
      <c r="M412" s="1157">
        <v>1</v>
      </c>
      <c r="N412" s="1167" t="s">
        <v>467</v>
      </c>
      <c r="O412" s="809"/>
      <c r="P412" s="1167" t="s">
        <v>438</v>
      </c>
      <c r="Q412" s="809" t="s">
        <v>0</v>
      </c>
      <c r="R412" s="809" t="s">
        <v>0</v>
      </c>
      <c r="S412" s="809" t="s">
        <v>0</v>
      </c>
      <c r="T412" s="809" t="s">
        <v>0</v>
      </c>
      <c r="U412" s="809" t="s">
        <v>0</v>
      </c>
      <c r="V412" s="809" t="s">
        <v>0</v>
      </c>
      <c r="W412" s="809" t="s">
        <v>0</v>
      </c>
      <c r="X412" s="809" t="s">
        <v>0</v>
      </c>
      <c r="Y412" s="809" t="s">
        <v>0</v>
      </c>
      <c r="Z412" s="1157"/>
      <c r="AA412" s="1157"/>
      <c r="AB412" s="1157"/>
      <c r="AC412" s="1158"/>
      <c r="AD412" s="1157"/>
      <c r="AE412" s="1157"/>
      <c r="AF412" s="1157"/>
      <c r="AG412" s="1157"/>
      <c r="AH412" s="1157"/>
      <c r="AI412" s="1157"/>
      <c r="AJ412" s="1157"/>
      <c r="AK412" s="1157"/>
      <c r="AL412" s="1157"/>
      <c r="AM412" s="1157"/>
      <c r="AN412" s="1157"/>
      <c r="AO412" s="1157"/>
      <c r="AP412" s="1157"/>
      <c r="AQ412" s="1157"/>
      <c r="AR412" s="1157"/>
      <c r="AS412" s="1157"/>
      <c r="AT412" s="1157"/>
      <c r="AU412" s="1157"/>
      <c r="AV412" s="1157"/>
      <c r="AW412" s="1157"/>
      <c r="AX412" s="1157"/>
      <c r="AY412" s="1157"/>
      <c r="AZ412" s="1157"/>
      <c r="BA412" s="1155"/>
    </row>
    <row r="413" spans="1:53" ht="46.5" hidden="1" customHeight="1" x14ac:dyDescent="0.2">
      <c r="A413" s="3176"/>
      <c r="B413" s="677" t="s">
        <v>431</v>
      </c>
      <c r="C413" s="3217"/>
      <c r="D413" s="3176"/>
      <c r="E413" s="3176"/>
      <c r="F413" s="3176"/>
      <c r="G413" s="3176"/>
      <c r="H413" s="3176"/>
      <c r="I413" s="3217"/>
      <c r="J413" s="1167" t="s">
        <v>465</v>
      </c>
      <c r="K413" s="1169" t="s">
        <v>464</v>
      </c>
      <c r="L413" s="1169">
        <v>2231</v>
      </c>
      <c r="M413" s="1157">
        <v>2</v>
      </c>
      <c r="N413" s="1167" t="s">
        <v>466</v>
      </c>
      <c r="O413" s="809"/>
      <c r="P413" s="1167" t="s">
        <v>438</v>
      </c>
      <c r="Q413" s="809" t="s">
        <v>0</v>
      </c>
      <c r="R413" s="809" t="s">
        <v>0</v>
      </c>
      <c r="S413" s="809" t="s">
        <v>0</v>
      </c>
      <c r="T413" s="809" t="s">
        <v>0</v>
      </c>
      <c r="U413" s="809" t="s">
        <v>0</v>
      </c>
      <c r="V413" s="809" t="s">
        <v>0</v>
      </c>
      <c r="W413" s="809" t="s">
        <v>0</v>
      </c>
      <c r="X413" s="809" t="s">
        <v>0</v>
      </c>
      <c r="Y413" s="809" t="s">
        <v>0</v>
      </c>
      <c r="Z413" s="1157"/>
      <c r="AA413" s="1157"/>
      <c r="AB413" s="1157"/>
      <c r="AC413" s="1158"/>
      <c r="AD413" s="1157"/>
      <c r="AE413" s="1157"/>
      <c r="AF413" s="1157"/>
      <c r="AG413" s="1157"/>
      <c r="AH413" s="1157"/>
      <c r="AI413" s="1157"/>
      <c r="AJ413" s="1157"/>
      <c r="AK413" s="1157"/>
      <c r="AL413" s="1157"/>
      <c r="AM413" s="1157"/>
      <c r="AN413" s="1157"/>
      <c r="AO413" s="1157"/>
      <c r="AP413" s="1157"/>
      <c r="AQ413" s="1157"/>
      <c r="AR413" s="1157"/>
      <c r="AS413" s="1157"/>
      <c r="AT413" s="1157"/>
      <c r="AU413" s="1157"/>
      <c r="AV413" s="1157"/>
      <c r="AW413" s="1157"/>
      <c r="AX413" s="1157"/>
      <c r="AY413" s="1157"/>
      <c r="AZ413" s="1157"/>
      <c r="BA413" s="1155"/>
    </row>
    <row r="414" spans="1:53" ht="45" hidden="1" customHeight="1" x14ac:dyDescent="0.2">
      <c r="A414" s="3176"/>
      <c r="B414" s="677" t="s">
        <v>431</v>
      </c>
      <c r="C414" s="3217"/>
      <c r="D414" s="3176"/>
      <c r="E414" s="3177"/>
      <c r="F414" s="3177"/>
      <c r="G414" s="3177"/>
      <c r="H414" s="3177"/>
      <c r="I414" s="3250"/>
      <c r="J414" s="1167" t="s">
        <v>465</v>
      </c>
      <c r="K414" s="1169" t="s">
        <v>464</v>
      </c>
      <c r="L414" s="1169">
        <v>2231</v>
      </c>
      <c r="M414" s="1157">
        <v>3</v>
      </c>
      <c r="N414" s="1167" t="s">
        <v>463</v>
      </c>
      <c r="O414" s="809"/>
      <c r="P414" s="1167" t="s">
        <v>438</v>
      </c>
      <c r="Q414" s="809" t="s">
        <v>0</v>
      </c>
      <c r="R414" s="809" t="s">
        <v>0</v>
      </c>
      <c r="S414" s="809" t="s">
        <v>0</v>
      </c>
      <c r="T414" s="809" t="s">
        <v>0</v>
      </c>
      <c r="U414" s="809" t="s">
        <v>0</v>
      </c>
      <c r="V414" s="809" t="s">
        <v>0</v>
      </c>
      <c r="W414" s="809" t="s">
        <v>0</v>
      </c>
      <c r="X414" s="809" t="s">
        <v>0</v>
      </c>
      <c r="Y414" s="809" t="s">
        <v>0</v>
      </c>
      <c r="Z414" s="1157"/>
      <c r="AA414" s="1157"/>
      <c r="AB414" s="1157"/>
      <c r="AC414" s="1158"/>
      <c r="AD414" s="1157"/>
      <c r="AE414" s="1157"/>
      <c r="AF414" s="1157"/>
      <c r="AG414" s="1157"/>
      <c r="AH414" s="1157"/>
      <c r="AI414" s="1157"/>
      <c r="AJ414" s="1157"/>
      <c r="AK414" s="1157"/>
      <c r="AL414" s="1157"/>
      <c r="AM414" s="1157"/>
      <c r="AN414" s="1157"/>
      <c r="AO414" s="1157"/>
      <c r="AP414" s="1157"/>
      <c r="AQ414" s="1157"/>
      <c r="AR414" s="1157"/>
      <c r="AS414" s="1157"/>
      <c r="AT414" s="1157"/>
      <c r="AU414" s="1157"/>
      <c r="AV414" s="1157"/>
      <c r="AW414" s="1157"/>
      <c r="AX414" s="1157"/>
      <c r="AY414" s="1157"/>
      <c r="AZ414" s="1157"/>
      <c r="BA414" s="1155"/>
    </row>
    <row r="415" spans="1:53" ht="36.75" hidden="1" customHeight="1" x14ac:dyDescent="0.2">
      <c r="A415" s="3176"/>
      <c r="B415" s="677" t="s">
        <v>431</v>
      </c>
      <c r="C415" s="3250"/>
      <c r="D415" s="3176"/>
      <c r="E415" s="676" t="s">
        <v>462</v>
      </c>
      <c r="F415" s="675" t="s">
        <v>119</v>
      </c>
      <c r="G415" s="675">
        <v>5</v>
      </c>
      <c r="H415" s="675">
        <v>8</v>
      </c>
      <c r="I415" s="682"/>
      <c r="J415" s="911"/>
      <c r="K415" s="1165"/>
      <c r="L415" s="1165"/>
      <c r="M415" s="1165">
        <v>1</v>
      </c>
      <c r="N415" s="1165"/>
      <c r="O415" s="1166"/>
      <c r="P415" s="1165"/>
      <c r="Q415" s="1165"/>
      <c r="R415" s="1165"/>
      <c r="S415" s="1165"/>
      <c r="T415" s="1166"/>
      <c r="U415" s="1166"/>
      <c r="V415" s="1166"/>
      <c r="W415" s="1166"/>
      <c r="X415" s="1166"/>
      <c r="Y415" s="1166"/>
      <c r="Z415" s="1165"/>
      <c r="AA415" s="1157"/>
      <c r="AB415" s="1157"/>
      <c r="AC415" s="1158"/>
      <c r="AD415" s="1157"/>
      <c r="AE415" s="1157"/>
      <c r="AF415" s="1157"/>
      <c r="AG415" s="1157"/>
      <c r="AH415" s="1157"/>
      <c r="AI415" s="1157"/>
      <c r="AJ415" s="1157"/>
      <c r="AK415" s="1157"/>
      <c r="AL415" s="1157"/>
      <c r="AM415" s="1157"/>
      <c r="AN415" s="1157"/>
      <c r="AO415" s="1157"/>
      <c r="AP415" s="1157"/>
      <c r="AQ415" s="1157"/>
      <c r="AR415" s="1157"/>
      <c r="AS415" s="1157"/>
      <c r="AT415" s="1157"/>
      <c r="AU415" s="1157"/>
      <c r="AV415" s="1157"/>
      <c r="AW415" s="1157"/>
      <c r="AX415" s="1157"/>
      <c r="AY415" s="1157"/>
      <c r="AZ415" s="1157"/>
      <c r="BA415" s="1155"/>
    </row>
    <row r="416" spans="1:53" ht="44.25" hidden="1" customHeight="1" x14ac:dyDescent="0.2">
      <c r="A416" s="3176"/>
      <c r="B416" s="677" t="s">
        <v>431</v>
      </c>
      <c r="C416" s="2686" t="s">
        <v>461</v>
      </c>
      <c r="D416" s="3176"/>
      <c r="E416" s="2686" t="s">
        <v>460</v>
      </c>
      <c r="F416" s="2686" t="s">
        <v>129</v>
      </c>
      <c r="G416" s="2701">
        <v>0</v>
      </c>
      <c r="H416" s="2701">
        <v>1</v>
      </c>
      <c r="I416" s="2699">
        <v>0.25</v>
      </c>
      <c r="J416" s="1167" t="s">
        <v>441</v>
      </c>
      <c r="K416" s="1169" t="s">
        <v>440</v>
      </c>
      <c r="L416" s="1169">
        <v>2232</v>
      </c>
      <c r="M416" s="1157">
        <v>1</v>
      </c>
      <c r="N416" s="1167" t="s">
        <v>459</v>
      </c>
      <c r="O416" s="809"/>
      <c r="P416" s="1167" t="s">
        <v>438</v>
      </c>
      <c r="Q416" s="809" t="s">
        <v>0</v>
      </c>
      <c r="R416" s="809" t="s">
        <v>0</v>
      </c>
      <c r="S416" s="809" t="s">
        <v>0</v>
      </c>
      <c r="T416" s="809" t="s">
        <v>0</v>
      </c>
      <c r="U416" s="809" t="s">
        <v>0</v>
      </c>
      <c r="V416" s="809" t="s">
        <v>0</v>
      </c>
      <c r="W416" s="809" t="s">
        <v>0</v>
      </c>
      <c r="X416" s="809" t="s">
        <v>0</v>
      </c>
      <c r="Y416" s="809" t="s">
        <v>0</v>
      </c>
      <c r="Z416" s="1157"/>
      <c r="AA416" s="1157"/>
      <c r="AB416" s="1157"/>
      <c r="AC416" s="1158"/>
      <c r="AD416" s="1157"/>
      <c r="AE416" s="1157"/>
      <c r="AF416" s="1157"/>
      <c r="AG416" s="1157"/>
      <c r="AH416" s="1157"/>
      <c r="AI416" s="1157"/>
      <c r="AJ416" s="1157"/>
      <c r="AK416" s="1157"/>
      <c r="AL416" s="1157"/>
      <c r="AM416" s="1157"/>
      <c r="AN416" s="1157"/>
      <c r="AO416" s="1157"/>
      <c r="AP416" s="1157"/>
      <c r="AQ416" s="1157"/>
      <c r="AR416" s="1157"/>
      <c r="AS416" s="1157"/>
      <c r="AT416" s="1157"/>
      <c r="AU416" s="1157"/>
      <c r="AV416" s="1157"/>
      <c r="AW416" s="1157"/>
      <c r="AX416" s="1157"/>
      <c r="AY416" s="1157"/>
      <c r="AZ416" s="1157"/>
      <c r="BA416" s="1155"/>
    </row>
    <row r="417" spans="1:53" ht="54" hidden="1" customHeight="1" x14ac:dyDescent="0.2">
      <c r="A417" s="3176"/>
      <c r="B417" s="677" t="s">
        <v>431</v>
      </c>
      <c r="C417" s="3177"/>
      <c r="D417" s="3176"/>
      <c r="E417" s="3177"/>
      <c r="F417" s="3177"/>
      <c r="G417" s="3177"/>
      <c r="H417" s="3177"/>
      <c r="I417" s="3250"/>
      <c r="J417" s="1167" t="s">
        <v>441</v>
      </c>
      <c r="K417" s="1169" t="s">
        <v>440</v>
      </c>
      <c r="L417" s="1169">
        <v>2232</v>
      </c>
      <c r="M417" s="1157">
        <v>2</v>
      </c>
      <c r="N417" s="1167" t="s">
        <v>458</v>
      </c>
      <c r="O417" s="809"/>
      <c r="P417" s="1167" t="s">
        <v>438</v>
      </c>
      <c r="Q417" s="809" t="s">
        <v>0</v>
      </c>
      <c r="R417" s="809" t="s">
        <v>0</v>
      </c>
      <c r="S417" s="809" t="s">
        <v>0</v>
      </c>
      <c r="T417" s="809" t="s">
        <v>0</v>
      </c>
      <c r="U417" s="809" t="s">
        <v>0</v>
      </c>
      <c r="V417" s="809" t="s">
        <v>0</v>
      </c>
      <c r="W417" s="809" t="s">
        <v>0</v>
      </c>
      <c r="X417" s="809" t="s">
        <v>0</v>
      </c>
      <c r="Y417" s="809" t="s">
        <v>0</v>
      </c>
      <c r="Z417" s="1157"/>
      <c r="AA417" s="1157"/>
      <c r="AB417" s="1157"/>
      <c r="AC417" s="1158"/>
      <c r="AD417" s="1157"/>
      <c r="AE417" s="1157"/>
      <c r="AF417" s="1157"/>
      <c r="AG417" s="1157"/>
      <c r="AH417" s="1157"/>
      <c r="AI417" s="1157"/>
      <c r="AJ417" s="1157"/>
      <c r="AK417" s="1157"/>
      <c r="AL417" s="1157"/>
      <c r="AM417" s="1157"/>
      <c r="AN417" s="1157"/>
      <c r="AO417" s="1157"/>
      <c r="AP417" s="1157"/>
      <c r="AQ417" s="1157"/>
      <c r="AR417" s="1157"/>
      <c r="AS417" s="1157"/>
      <c r="AT417" s="1157"/>
      <c r="AU417" s="1157"/>
      <c r="AV417" s="1157"/>
      <c r="AW417" s="1157"/>
      <c r="AX417" s="1157"/>
      <c r="AY417" s="1157"/>
      <c r="AZ417" s="1157"/>
      <c r="BA417" s="1155"/>
    </row>
    <row r="418" spans="1:53" ht="47.25" hidden="1" customHeight="1" x14ac:dyDescent="0.2">
      <c r="A418" s="3176"/>
      <c r="B418" s="677" t="s">
        <v>431</v>
      </c>
      <c r="C418" s="695" t="s">
        <v>457</v>
      </c>
      <c r="D418" s="3176"/>
      <c r="E418" s="688" t="s">
        <v>456</v>
      </c>
      <c r="F418" s="675" t="s">
        <v>455</v>
      </c>
      <c r="G418" s="694">
        <v>0</v>
      </c>
      <c r="H418" s="675">
        <v>5</v>
      </c>
      <c r="I418" s="684"/>
      <c r="J418" s="911"/>
      <c r="K418" s="1165"/>
      <c r="L418" s="1165"/>
      <c r="M418" s="1165">
        <v>1</v>
      </c>
      <c r="N418" s="1165"/>
      <c r="O418" s="1166"/>
      <c r="P418" s="1165"/>
      <c r="Q418" s="1165"/>
      <c r="R418" s="1165"/>
      <c r="S418" s="1165"/>
      <c r="T418" s="1166"/>
      <c r="U418" s="1166"/>
      <c r="V418" s="1166"/>
      <c r="W418" s="1166"/>
      <c r="X418" s="1166"/>
      <c r="Y418" s="1166"/>
      <c r="Z418" s="1165"/>
      <c r="AA418" s="1157"/>
      <c r="AB418" s="1157"/>
      <c r="AC418" s="1158"/>
      <c r="AD418" s="1157"/>
      <c r="AE418" s="1157"/>
      <c r="AF418" s="1157"/>
      <c r="AG418" s="1157"/>
      <c r="AH418" s="1157"/>
      <c r="AI418" s="1157"/>
      <c r="AJ418" s="1157"/>
      <c r="AK418" s="1157"/>
      <c r="AL418" s="1157"/>
      <c r="AM418" s="1157"/>
      <c r="AN418" s="1157"/>
      <c r="AO418" s="1157"/>
      <c r="AP418" s="1157"/>
      <c r="AQ418" s="1157"/>
      <c r="AR418" s="1157"/>
      <c r="AS418" s="1157"/>
      <c r="AT418" s="1157"/>
      <c r="AU418" s="1157"/>
      <c r="AV418" s="1157"/>
      <c r="AW418" s="1157"/>
      <c r="AX418" s="1157"/>
      <c r="AY418" s="1157"/>
      <c r="AZ418" s="1157"/>
      <c r="BA418" s="1155"/>
    </row>
    <row r="419" spans="1:53" ht="65.25" hidden="1" customHeight="1" x14ac:dyDescent="0.2">
      <c r="A419" s="3176"/>
      <c r="B419" s="677" t="s">
        <v>431</v>
      </c>
      <c r="C419" s="689" t="s">
        <v>454</v>
      </c>
      <c r="D419" s="3176"/>
      <c r="E419" s="688" t="s">
        <v>453</v>
      </c>
      <c r="F419" s="675" t="s">
        <v>452</v>
      </c>
      <c r="G419" s="694">
        <v>0</v>
      </c>
      <c r="H419" s="694">
        <v>4</v>
      </c>
      <c r="I419" s="682"/>
      <c r="J419" s="1164"/>
      <c r="K419" s="1157"/>
      <c r="L419" s="1157"/>
      <c r="M419" s="1157">
        <v>1</v>
      </c>
      <c r="N419" s="1157"/>
      <c r="O419" s="809"/>
      <c r="P419" s="1157"/>
      <c r="Q419" s="1157"/>
      <c r="R419" s="1157"/>
      <c r="S419" s="1157"/>
      <c r="T419" s="809"/>
      <c r="U419" s="809"/>
      <c r="V419" s="809"/>
      <c r="W419" s="809"/>
      <c r="X419" s="809"/>
      <c r="Y419" s="809"/>
      <c r="Z419" s="1157"/>
      <c r="AA419" s="1157"/>
      <c r="AB419" s="1157"/>
      <c r="AC419" s="1158"/>
      <c r="AD419" s="1157"/>
      <c r="AE419" s="1157"/>
      <c r="AF419" s="1157"/>
      <c r="AG419" s="1157"/>
      <c r="AH419" s="1157"/>
      <c r="AI419" s="1157"/>
      <c r="AJ419" s="1157"/>
      <c r="AK419" s="1157"/>
      <c r="AL419" s="1157"/>
      <c r="AM419" s="1157"/>
      <c r="AN419" s="1157"/>
      <c r="AO419" s="1157"/>
      <c r="AP419" s="1157"/>
      <c r="AQ419" s="1157"/>
      <c r="AR419" s="1157"/>
      <c r="AS419" s="1157"/>
      <c r="AT419" s="1157"/>
      <c r="AU419" s="1157"/>
      <c r="AV419" s="1157"/>
      <c r="AW419" s="1157"/>
      <c r="AX419" s="1157"/>
      <c r="AY419" s="1157"/>
      <c r="AZ419" s="1157"/>
      <c r="BA419" s="1155"/>
    </row>
    <row r="420" spans="1:53" ht="33.75" hidden="1" customHeight="1" x14ac:dyDescent="0.2">
      <c r="A420" s="3176"/>
      <c r="B420" s="677" t="s">
        <v>431</v>
      </c>
      <c r="C420" s="693" t="s">
        <v>451</v>
      </c>
      <c r="D420" s="3176"/>
      <c r="E420" s="693" t="s">
        <v>450</v>
      </c>
      <c r="F420" s="692" t="s">
        <v>11</v>
      </c>
      <c r="G420" s="691">
        <v>0</v>
      </c>
      <c r="H420" s="691">
        <v>1</v>
      </c>
      <c r="I420" s="690"/>
      <c r="J420" s="911"/>
      <c r="K420" s="1165"/>
      <c r="L420" s="1165"/>
      <c r="M420" s="1165">
        <v>1</v>
      </c>
      <c r="N420" s="1165"/>
      <c r="O420" s="1166"/>
      <c r="P420" s="1165"/>
      <c r="Q420" s="1165"/>
      <c r="R420" s="1165"/>
      <c r="S420" s="1165"/>
      <c r="T420" s="1166"/>
      <c r="U420" s="1166"/>
      <c r="V420" s="1166"/>
      <c r="W420" s="1166"/>
      <c r="X420" s="1166"/>
      <c r="Y420" s="1166"/>
      <c r="Z420" s="1165"/>
      <c r="AA420" s="1157"/>
      <c r="AB420" s="1157"/>
      <c r="AC420" s="1158"/>
      <c r="AD420" s="1157"/>
      <c r="AE420" s="1157"/>
      <c r="AF420" s="1157"/>
      <c r="AG420" s="1157"/>
      <c r="AH420" s="1157"/>
      <c r="AI420" s="1157"/>
      <c r="AJ420" s="1157"/>
      <c r="AK420" s="1157"/>
      <c r="AL420" s="1157"/>
      <c r="AM420" s="1157"/>
      <c r="AN420" s="1157"/>
      <c r="AO420" s="1157"/>
      <c r="AP420" s="1157"/>
      <c r="AQ420" s="1157"/>
      <c r="AR420" s="1157"/>
      <c r="AS420" s="1157"/>
      <c r="AT420" s="1157"/>
      <c r="AU420" s="1157"/>
      <c r="AV420" s="1157"/>
      <c r="AW420" s="1157"/>
      <c r="AX420" s="1157"/>
      <c r="AY420" s="1157"/>
      <c r="AZ420" s="1157"/>
      <c r="BA420" s="1155"/>
    </row>
    <row r="421" spans="1:53" ht="75.75" hidden="1" customHeight="1" x14ac:dyDescent="0.2">
      <c r="A421" s="3176"/>
      <c r="B421" s="677" t="s">
        <v>431</v>
      </c>
      <c r="C421" s="689" t="s">
        <v>449</v>
      </c>
      <c r="D421" s="2675" t="s">
        <v>448</v>
      </c>
      <c r="E421" s="676" t="s">
        <v>447</v>
      </c>
      <c r="F421" s="675" t="s">
        <v>129</v>
      </c>
      <c r="G421" s="683">
        <v>0.2</v>
      </c>
      <c r="H421" s="683">
        <v>1</v>
      </c>
      <c r="I421" s="684">
        <f>0.1*0.8</f>
        <v>8.0000000000000016E-2</v>
      </c>
      <c r="J421" s="1167" t="s">
        <v>441</v>
      </c>
      <c r="K421" s="1167" t="s">
        <v>440</v>
      </c>
      <c r="L421" s="1167">
        <v>2232</v>
      </c>
      <c r="M421" s="1167">
        <v>1</v>
      </c>
      <c r="N421" s="1167" t="s">
        <v>439</v>
      </c>
      <c r="O421" s="809"/>
      <c r="P421" s="1167" t="s">
        <v>438</v>
      </c>
      <c r="Q421" s="809" t="s">
        <v>0</v>
      </c>
      <c r="R421" s="809" t="s">
        <v>0</v>
      </c>
      <c r="S421" s="809" t="s">
        <v>0</v>
      </c>
      <c r="T421" s="809" t="s">
        <v>0</v>
      </c>
      <c r="U421" s="809" t="s">
        <v>0</v>
      </c>
      <c r="V421" s="809" t="s">
        <v>0</v>
      </c>
      <c r="W421" s="809" t="s">
        <v>0</v>
      </c>
      <c r="X421" s="809" t="s">
        <v>0</v>
      </c>
      <c r="Y421" s="809" t="s">
        <v>0</v>
      </c>
      <c r="Z421" s="1157"/>
      <c r="AA421" s="1157"/>
      <c r="AB421" s="1157"/>
      <c r="AC421" s="1158"/>
      <c r="AD421" s="1157"/>
      <c r="AE421" s="1157"/>
      <c r="AF421" s="1157"/>
      <c r="AG421" s="1157"/>
      <c r="AH421" s="1157"/>
      <c r="AI421" s="1157"/>
      <c r="AJ421" s="1157"/>
      <c r="AK421" s="1157"/>
      <c r="AL421" s="1157"/>
      <c r="AM421" s="1157"/>
      <c r="AN421" s="1157"/>
      <c r="AO421" s="1157"/>
      <c r="AP421" s="1157"/>
      <c r="AQ421" s="1157"/>
      <c r="AR421" s="1157"/>
      <c r="AS421" s="1157"/>
      <c r="AT421" s="1157"/>
      <c r="AU421" s="1157"/>
      <c r="AV421" s="1157"/>
      <c r="AW421" s="1157"/>
      <c r="AX421" s="1157"/>
      <c r="AY421" s="1157"/>
      <c r="AZ421" s="1157"/>
      <c r="BA421" s="1155"/>
    </row>
    <row r="422" spans="1:53" ht="53.25" hidden="1" customHeight="1" x14ac:dyDescent="0.2">
      <c r="A422" s="3176"/>
      <c r="B422" s="677" t="s">
        <v>431</v>
      </c>
      <c r="C422" s="689" t="s">
        <v>446</v>
      </c>
      <c r="D422" s="3176"/>
      <c r="E422" s="688" t="s">
        <v>445</v>
      </c>
      <c r="F422" s="675" t="s">
        <v>236</v>
      </c>
      <c r="G422" s="687">
        <v>0</v>
      </c>
      <c r="H422" s="687">
        <v>1</v>
      </c>
      <c r="I422" s="684">
        <v>0.1</v>
      </c>
      <c r="J422" s="1168" t="s">
        <v>441</v>
      </c>
      <c r="K422" s="1168" t="s">
        <v>440</v>
      </c>
      <c r="L422" s="1168">
        <v>2232</v>
      </c>
      <c r="M422" s="1168">
        <v>1</v>
      </c>
      <c r="N422" s="1168" t="s">
        <v>439</v>
      </c>
      <c r="O422" s="1166"/>
      <c r="P422" s="1168" t="s">
        <v>438</v>
      </c>
      <c r="Q422" s="1166" t="s">
        <v>0</v>
      </c>
      <c r="R422" s="1166" t="s">
        <v>0</v>
      </c>
      <c r="S422" s="1166" t="s">
        <v>0</v>
      </c>
      <c r="T422" s="1166" t="s">
        <v>0</v>
      </c>
      <c r="U422" s="1166" t="s">
        <v>0</v>
      </c>
      <c r="V422" s="1166" t="s">
        <v>0</v>
      </c>
      <c r="W422" s="1166" t="s">
        <v>0</v>
      </c>
      <c r="X422" s="1166" t="s">
        <v>0</v>
      </c>
      <c r="Y422" s="1166" t="s">
        <v>0</v>
      </c>
      <c r="Z422" s="1165"/>
      <c r="AA422" s="1157"/>
      <c r="AB422" s="1157"/>
      <c r="AC422" s="1158"/>
      <c r="AD422" s="1157"/>
      <c r="AE422" s="1157"/>
      <c r="AF422" s="1157"/>
      <c r="AG422" s="1157"/>
      <c r="AH422" s="1157"/>
      <c r="AI422" s="1157"/>
      <c r="AJ422" s="1157"/>
      <c r="AK422" s="1157"/>
      <c r="AL422" s="1157"/>
      <c r="AM422" s="1157"/>
      <c r="AN422" s="1157"/>
      <c r="AO422" s="1157"/>
      <c r="AP422" s="1157"/>
      <c r="AQ422" s="1157"/>
      <c r="AR422" s="1157"/>
      <c r="AS422" s="1157"/>
      <c r="AT422" s="1157"/>
      <c r="AU422" s="1157"/>
      <c r="AV422" s="1157"/>
      <c r="AW422" s="1157"/>
      <c r="AX422" s="1157"/>
      <c r="AY422" s="1157"/>
      <c r="AZ422" s="1157"/>
      <c r="BA422" s="1155"/>
    </row>
    <row r="423" spans="1:53" ht="33.75" hidden="1" customHeight="1" x14ac:dyDescent="0.2">
      <c r="A423" s="3176"/>
      <c r="B423" s="677" t="s">
        <v>431</v>
      </c>
      <c r="C423" s="2685" t="s">
        <v>444</v>
      </c>
      <c r="D423" s="3176"/>
      <c r="E423" s="676" t="s">
        <v>443</v>
      </c>
      <c r="F423" s="675" t="s">
        <v>442</v>
      </c>
      <c r="G423" s="675">
        <v>0</v>
      </c>
      <c r="H423" s="675">
        <v>1</v>
      </c>
      <c r="I423" s="682">
        <v>0.2</v>
      </c>
      <c r="J423" s="1167" t="s">
        <v>441</v>
      </c>
      <c r="K423" s="1167" t="s">
        <v>440</v>
      </c>
      <c r="L423" s="1167">
        <v>2232</v>
      </c>
      <c r="M423" s="1167">
        <v>1</v>
      </c>
      <c r="N423" s="1167" t="s">
        <v>439</v>
      </c>
      <c r="O423" s="809"/>
      <c r="P423" s="1167" t="s">
        <v>438</v>
      </c>
      <c r="Q423" s="1157"/>
      <c r="R423" s="1157"/>
      <c r="S423" s="1157"/>
      <c r="T423" s="809"/>
      <c r="U423" s="809"/>
      <c r="V423" s="809"/>
      <c r="W423" s="809" t="s">
        <v>0</v>
      </c>
      <c r="X423" s="809" t="s">
        <v>0</v>
      </c>
      <c r="Y423" s="809" t="s">
        <v>0</v>
      </c>
      <c r="Z423" s="1157"/>
      <c r="AA423" s="1157"/>
      <c r="AB423" s="1157"/>
      <c r="AC423" s="1158"/>
      <c r="AD423" s="1157"/>
      <c r="AE423" s="1157"/>
      <c r="AF423" s="1157"/>
      <c r="AG423" s="1157"/>
      <c r="AH423" s="1157"/>
      <c r="AI423" s="1157"/>
      <c r="AJ423" s="1157"/>
      <c r="AK423" s="1157"/>
      <c r="AL423" s="1157"/>
      <c r="AM423" s="1157"/>
      <c r="AN423" s="1157"/>
      <c r="AO423" s="1157"/>
      <c r="AP423" s="1157"/>
      <c r="AQ423" s="1157"/>
      <c r="AR423" s="1157"/>
      <c r="AS423" s="1157"/>
      <c r="AT423" s="1157"/>
      <c r="AU423" s="1157"/>
      <c r="AV423" s="1157"/>
      <c r="AW423" s="1157"/>
      <c r="AX423" s="1157"/>
      <c r="AY423" s="1157"/>
      <c r="AZ423" s="1157"/>
      <c r="BA423" s="1155"/>
    </row>
    <row r="424" spans="1:53" ht="30.75" hidden="1" customHeight="1" x14ac:dyDescent="0.2">
      <c r="A424" s="3176"/>
      <c r="B424" s="677" t="s">
        <v>431</v>
      </c>
      <c r="C424" s="3250"/>
      <c r="D424" s="3177"/>
      <c r="E424" s="676" t="s">
        <v>437</v>
      </c>
      <c r="F424" s="675" t="s">
        <v>129</v>
      </c>
      <c r="G424" s="683">
        <v>0</v>
      </c>
      <c r="H424" s="683">
        <v>1</v>
      </c>
      <c r="I424" s="684"/>
      <c r="J424" s="911"/>
      <c r="K424" s="1165"/>
      <c r="L424" s="1165"/>
      <c r="M424" s="1165">
        <v>1</v>
      </c>
      <c r="N424" s="1165"/>
      <c r="O424" s="1166"/>
      <c r="P424" s="1165"/>
      <c r="Q424" s="1165"/>
      <c r="R424" s="1165"/>
      <c r="S424" s="1165"/>
      <c r="T424" s="1166"/>
      <c r="U424" s="1166"/>
      <c r="V424" s="1166"/>
      <c r="W424" s="1166"/>
      <c r="X424" s="1166"/>
      <c r="Y424" s="1166"/>
      <c r="Z424" s="1165"/>
      <c r="AA424" s="1157"/>
      <c r="AB424" s="1157"/>
      <c r="AC424" s="1158"/>
      <c r="AD424" s="1157"/>
      <c r="AE424" s="1157"/>
      <c r="AF424" s="1157"/>
      <c r="AG424" s="1157"/>
      <c r="AH424" s="1157"/>
      <c r="AI424" s="1157"/>
      <c r="AJ424" s="1157"/>
      <c r="AK424" s="1157"/>
      <c r="AL424" s="1157"/>
      <c r="AM424" s="1157"/>
      <c r="AN424" s="1157"/>
      <c r="AO424" s="1157"/>
      <c r="AP424" s="1157"/>
      <c r="AQ424" s="1157"/>
      <c r="AR424" s="1157"/>
      <c r="AS424" s="1157"/>
      <c r="AT424" s="1157"/>
      <c r="AU424" s="1157"/>
      <c r="AV424" s="1157"/>
      <c r="AW424" s="1157"/>
      <c r="AX424" s="1157"/>
      <c r="AY424" s="1157"/>
      <c r="AZ424" s="1157"/>
      <c r="BA424" s="1155"/>
    </row>
    <row r="425" spans="1:53" ht="26.25" hidden="1" customHeight="1" x14ac:dyDescent="0.2">
      <c r="A425" s="3176"/>
      <c r="B425" s="677" t="s">
        <v>431</v>
      </c>
      <c r="C425" s="2687" t="s">
        <v>436</v>
      </c>
      <c r="D425" s="2675" t="s">
        <v>435</v>
      </c>
      <c r="E425" s="676" t="s">
        <v>434</v>
      </c>
      <c r="F425" s="675" t="s">
        <v>129</v>
      </c>
      <c r="G425" s="683">
        <v>0</v>
      </c>
      <c r="H425" s="683">
        <v>0.3</v>
      </c>
      <c r="I425" s="682"/>
      <c r="J425" s="1164"/>
      <c r="K425" s="1157"/>
      <c r="L425" s="1157"/>
      <c r="M425" s="1157">
        <v>1</v>
      </c>
      <c r="N425" s="1157"/>
      <c r="O425" s="809"/>
      <c r="P425" s="1157"/>
      <c r="Q425" s="1157"/>
      <c r="R425" s="1157"/>
      <c r="S425" s="1157"/>
      <c r="T425" s="809"/>
      <c r="U425" s="809"/>
      <c r="V425" s="809"/>
      <c r="W425" s="809"/>
      <c r="X425" s="809"/>
      <c r="Y425" s="809"/>
      <c r="Z425" s="1157"/>
      <c r="AA425" s="1157"/>
      <c r="AB425" s="1157"/>
      <c r="AC425" s="1158"/>
      <c r="AD425" s="1157"/>
      <c r="AE425" s="1157"/>
      <c r="AF425" s="1157"/>
      <c r="AG425" s="1157"/>
      <c r="AH425" s="1157"/>
      <c r="AI425" s="1157"/>
      <c r="AJ425" s="1157"/>
      <c r="AK425" s="1157"/>
      <c r="AL425" s="1157"/>
      <c r="AM425" s="1157"/>
      <c r="AN425" s="1157"/>
      <c r="AO425" s="1157"/>
      <c r="AP425" s="1157"/>
      <c r="AQ425" s="1157"/>
      <c r="AR425" s="1157"/>
      <c r="AS425" s="1157"/>
      <c r="AT425" s="1157"/>
      <c r="AU425" s="1157"/>
      <c r="AV425" s="1157"/>
      <c r="AW425" s="1157"/>
      <c r="AX425" s="1157"/>
      <c r="AY425" s="1157"/>
      <c r="AZ425" s="1157"/>
      <c r="BA425" s="1155"/>
    </row>
    <row r="426" spans="1:53" ht="30.75" hidden="1" customHeight="1" x14ac:dyDescent="0.2">
      <c r="A426" s="3176"/>
      <c r="B426" s="677" t="s">
        <v>431</v>
      </c>
      <c r="C426" s="3217"/>
      <c r="D426" s="3176"/>
      <c r="E426" s="676" t="s">
        <v>433</v>
      </c>
      <c r="F426" s="675" t="s">
        <v>432</v>
      </c>
      <c r="G426" s="675">
        <v>0</v>
      </c>
      <c r="H426" s="675">
        <v>1</v>
      </c>
      <c r="I426" s="682"/>
      <c r="J426" s="911"/>
      <c r="K426" s="1165"/>
      <c r="L426" s="1165"/>
      <c r="M426" s="1165">
        <v>1</v>
      </c>
      <c r="N426" s="1165"/>
      <c r="O426" s="1166"/>
      <c r="P426" s="1165"/>
      <c r="Q426" s="1165"/>
      <c r="R426" s="1165"/>
      <c r="S426" s="1165"/>
      <c r="T426" s="1166"/>
      <c r="U426" s="1166"/>
      <c r="V426" s="1166"/>
      <c r="W426" s="1166"/>
      <c r="X426" s="1166"/>
      <c r="Y426" s="1166"/>
      <c r="Z426" s="1165"/>
      <c r="AA426" s="1157"/>
      <c r="AB426" s="1157"/>
      <c r="AC426" s="1158"/>
      <c r="AD426" s="1157"/>
      <c r="AE426" s="1157"/>
      <c r="AF426" s="1157"/>
      <c r="AG426" s="1157"/>
      <c r="AH426" s="1157"/>
      <c r="AI426" s="1157"/>
      <c r="AJ426" s="1157"/>
      <c r="AK426" s="1157"/>
      <c r="AL426" s="1157"/>
      <c r="AM426" s="1157"/>
      <c r="AN426" s="1157"/>
      <c r="AO426" s="1157"/>
      <c r="AP426" s="1157"/>
      <c r="AQ426" s="1157"/>
      <c r="AR426" s="1157"/>
      <c r="AS426" s="1157"/>
      <c r="AT426" s="1157"/>
      <c r="AU426" s="1157"/>
      <c r="AV426" s="1157"/>
      <c r="AW426" s="1157"/>
      <c r="AX426" s="1157"/>
      <c r="AY426" s="1157"/>
      <c r="AZ426" s="1157"/>
      <c r="BA426" s="1155"/>
    </row>
    <row r="427" spans="1:53" ht="15.75" hidden="1" customHeight="1" x14ac:dyDescent="0.2">
      <c r="A427" s="3177"/>
      <c r="B427" s="677" t="s">
        <v>431</v>
      </c>
      <c r="C427" s="3217"/>
      <c r="D427" s="3176"/>
      <c r="E427" s="676" t="s">
        <v>430</v>
      </c>
      <c r="F427" s="675" t="s">
        <v>429</v>
      </c>
      <c r="G427" s="675">
        <v>0</v>
      </c>
      <c r="H427" s="675">
        <v>4</v>
      </c>
      <c r="I427" s="674"/>
      <c r="J427" s="1164"/>
      <c r="K427" s="1157"/>
      <c r="L427" s="1157"/>
      <c r="M427" s="1157">
        <v>1</v>
      </c>
      <c r="N427" s="1157"/>
      <c r="O427" s="809"/>
      <c r="P427" s="1157"/>
      <c r="Q427" s="1157"/>
      <c r="R427" s="1157"/>
      <c r="S427" s="1157"/>
      <c r="T427" s="809"/>
      <c r="U427" s="809"/>
      <c r="V427" s="809"/>
      <c r="W427" s="809"/>
      <c r="X427" s="809"/>
      <c r="Y427" s="809"/>
      <c r="Z427" s="1157"/>
      <c r="AA427" s="1157"/>
      <c r="AB427" s="1157"/>
      <c r="AC427" s="1158"/>
      <c r="AD427" s="1157"/>
      <c r="AE427" s="1157"/>
      <c r="AF427" s="1157"/>
      <c r="AG427" s="1157"/>
      <c r="AH427" s="1157"/>
      <c r="AI427" s="1157"/>
      <c r="AJ427" s="1157"/>
      <c r="AK427" s="1157"/>
      <c r="AL427" s="1157"/>
      <c r="AM427" s="1157"/>
      <c r="AN427" s="1157"/>
      <c r="AO427" s="1157"/>
      <c r="AP427" s="1157"/>
      <c r="AQ427" s="1157"/>
      <c r="AR427" s="1157"/>
      <c r="AS427" s="1157"/>
      <c r="AT427" s="1157"/>
      <c r="AU427" s="1157"/>
      <c r="AV427" s="1157"/>
      <c r="AW427" s="1157"/>
      <c r="AX427" s="1157"/>
      <c r="AY427" s="1157"/>
      <c r="AZ427" s="1157"/>
      <c r="BA427" s="1155"/>
    </row>
    <row r="428" spans="1:53" ht="15.75" hidden="1" customHeight="1" x14ac:dyDescent="0.2">
      <c r="A428" s="3262" t="s">
        <v>428</v>
      </c>
      <c r="B428" s="471" t="s">
        <v>398</v>
      </c>
      <c r="C428" s="483" t="s">
        <v>427</v>
      </c>
      <c r="D428" s="2676" t="s">
        <v>426</v>
      </c>
      <c r="E428" s="483" t="s">
        <v>425</v>
      </c>
      <c r="F428" s="660" t="s">
        <v>372</v>
      </c>
      <c r="G428" s="672">
        <v>0</v>
      </c>
      <c r="H428" s="672">
        <v>1</v>
      </c>
      <c r="I428" s="671">
        <v>0.15</v>
      </c>
      <c r="J428" s="1159"/>
      <c r="K428" s="1157"/>
      <c r="L428" s="1157"/>
      <c r="M428" s="1157"/>
      <c r="N428" s="1157"/>
      <c r="O428" s="1157"/>
      <c r="P428" s="1157"/>
      <c r="Q428" s="1157"/>
      <c r="R428" s="1157"/>
      <c r="S428" s="1157"/>
      <c r="T428" s="1157"/>
      <c r="U428" s="1157"/>
      <c r="V428" s="1157"/>
      <c r="W428" s="1157"/>
      <c r="X428" s="1157"/>
      <c r="Y428" s="1157"/>
      <c r="Z428" s="1157"/>
      <c r="AA428" s="1157"/>
      <c r="AB428" s="1157"/>
      <c r="AC428" s="1158"/>
      <c r="AD428" s="1157"/>
      <c r="AE428" s="1157"/>
      <c r="AF428" s="1157"/>
      <c r="AG428" s="1157"/>
      <c r="AH428" s="1157"/>
      <c r="AI428" s="1157"/>
      <c r="AJ428" s="1157"/>
      <c r="AK428" s="1157"/>
      <c r="AL428" s="1157"/>
      <c r="AM428" s="1157"/>
      <c r="AN428" s="1157"/>
      <c r="AO428" s="1157"/>
      <c r="AP428" s="1157"/>
      <c r="AQ428" s="1157"/>
      <c r="AR428" s="1157"/>
      <c r="AS428" s="1157"/>
      <c r="AT428" s="1157"/>
      <c r="AU428" s="1157"/>
      <c r="AV428" s="1157"/>
      <c r="AW428" s="1157"/>
      <c r="AX428" s="1157"/>
      <c r="AY428" s="1157"/>
      <c r="AZ428" s="1157"/>
      <c r="BA428" s="1155"/>
    </row>
    <row r="429" spans="1:53" ht="15.75" hidden="1" customHeight="1" x14ac:dyDescent="0.2">
      <c r="A429" s="3176"/>
      <c r="B429" s="471" t="s">
        <v>398</v>
      </c>
      <c r="C429" s="483" t="s">
        <v>1110</v>
      </c>
      <c r="D429" s="3176"/>
      <c r="E429" s="483" t="s">
        <v>423</v>
      </c>
      <c r="F429" s="660" t="s">
        <v>372</v>
      </c>
      <c r="G429" s="672">
        <v>0.57999999999999996</v>
      </c>
      <c r="H429" s="672">
        <v>0.9</v>
      </c>
      <c r="I429" s="671">
        <v>0.13</v>
      </c>
      <c r="J429" s="1159"/>
      <c r="K429" s="1157"/>
      <c r="L429" s="1157"/>
      <c r="M429" s="1157"/>
      <c r="N429" s="1157"/>
      <c r="O429" s="1157"/>
      <c r="P429" s="1157"/>
      <c r="Q429" s="1157"/>
      <c r="R429" s="1157"/>
      <c r="S429" s="1157"/>
      <c r="T429" s="1157"/>
      <c r="U429" s="1157"/>
      <c r="V429" s="1157"/>
      <c r="W429" s="1157"/>
      <c r="X429" s="1157"/>
      <c r="Y429" s="1157"/>
      <c r="Z429" s="1157"/>
      <c r="AA429" s="1157"/>
      <c r="AB429" s="1157"/>
      <c r="AC429" s="1158"/>
      <c r="AD429" s="1157"/>
      <c r="AE429" s="1157"/>
      <c r="AF429" s="1157"/>
      <c r="AG429" s="1157"/>
      <c r="AH429" s="1157"/>
      <c r="AI429" s="1157"/>
      <c r="AJ429" s="1157"/>
      <c r="AK429" s="1157"/>
      <c r="AL429" s="1157"/>
      <c r="AM429" s="1157"/>
      <c r="AN429" s="1157"/>
      <c r="AO429" s="1157"/>
      <c r="AP429" s="1157"/>
      <c r="AQ429" s="1157"/>
      <c r="AR429" s="1157"/>
      <c r="AS429" s="1157"/>
      <c r="AT429" s="1157"/>
      <c r="AU429" s="1157"/>
      <c r="AV429" s="1157"/>
      <c r="AW429" s="1157"/>
      <c r="AX429" s="1157"/>
      <c r="AY429" s="1157"/>
      <c r="AZ429" s="1157"/>
      <c r="BA429" s="1155"/>
    </row>
    <row r="430" spans="1:53" ht="15.75" hidden="1" customHeight="1" x14ac:dyDescent="0.2">
      <c r="A430" s="3176"/>
      <c r="B430" s="471" t="s">
        <v>398</v>
      </c>
      <c r="C430" s="656" t="s">
        <v>422</v>
      </c>
      <c r="D430" s="3176"/>
      <c r="E430" s="483" t="s">
        <v>421</v>
      </c>
      <c r="F430" s="660" t="s">
        <v>372</v>
      </c>
      <c r="G430" s="672">
        <v>0.4</v>
      </c>
      <c r="H430" s="672">
        <v>1</v>
      </c>
      <c r="I430" s="671">
        <v>0.1</v>
      </c>
      <c r="J430" s="1159"/>
      <c r="K430" s="1157"/>
      <c r="L430" s="1157"/>
      <c r="M430" s="1157"/>
      <c r="N430" s="1157"/>
      <c r="O430" s="1157"/>
      <c r="P430" s="1157"/>
      <c r="Q430" s="1157"/>
      <c r="R430" s="1157"/>
      <c r="S430" s="1157"/>
      <c r="T430" s="1157"/>
      <c r="U430" s="1157"/>
      <c r="V430" s="1157"/>
      <c r="W430" s="1157"/>
      <c r="X430" s="1157"/>
      <c r="Y430" s="1157"/>
      <c r="Z430" s="1157"/>
      <c r="AA430" s="1157"/>
      <c r="AB430" s="1157"/>
      <c r="AC430" s="1158"/>
      <c r="AD430" s="1157"/>
      <c r="AE430" s="1157"/>
      <c r="AF430" s="1157"/>
      <c r="AG430" s="1157"/>
      <c r="AH430" s="1157"/>
      <c r="AI430" s="1157"/>
      <c r="AJ430" s="1157"/>
      <c r="AK430" s="1157"/>
      <c r="AL430" s="1157"/>
      <c r="AM430" s="1157"/>
      <c r="AN430" s="1157"/>
      <c r="AO430" s="1157"/>
      <c r="AP430" s="1157"/>
      <c r="AQ430" s="1157"/>
      <c r="AR430" s="1157"/>
      <c r="AS430" s="1157"/>
      <c r="AT430" s="1157"/>
      <c r="AU430" s="1157"/>
      <c r="AV430" s="1157"/>
      <c r="AW430" s="1157"/>
      <c r="AX430" s="1157"/>
      <c r="AY430" s="1157"/>
      <c r="AZ430" s="1157"/>
      <c r="BA430" s="1155"/>
    </row>
    <row r="431" spans="1:53" ht="15.75" hidden="1" customHeight="1" x14ac:dyDescent="0.2">
      <c r="A431" s="3176"/>
      <c r="B431" s="471" t="s">
        <v>398</v>
      </c>
      <c r="C431" s="656" t="s">
        <v>420</v>
      </c>
      <c r="D431" s="3176"/>
      <c r="E431" s="483" t="s">
        <v>419</v>
      </c>
      <c r="F431" s="660" t="s">
        <v>372</v>
      </c>
      <c r="G431" s="672">
        <v>0.4</v>
      </c>
      <c r="H431" s="672">
        <v>1</v>
      </c>
      <c r="I431" s="671">
        <v>0.05</v>
      </c>
      <c r="J431" s="1159"/>
      <c r="K431" s="1157"/>
      <c r="L431" s="1157"/>
      <c r="M431" s="1157"/>
      <c r="N431" s="1157"/>
      <c r="O431" s="1157"/>
      <c r="P431" s="1157"/>
      <c r="Q431" s="1157"/>
      <c r="R431" s="1157"/>
      <c r="S431" s="1157"/>
      <c r="T431" s="1157"/>
      <c r="U431" s="1157"/>
      <c r="V431" s="1157"/>
      <c r="W431" s="1157"/>
      <c r="X431" s="1157"/>
      <c r="Y431" s="1157"/>
      <c r="Z431" s="1157"/>
      <c r="AA431" s="1157"/>
      <c r="AB431" s="1157"/>
      <c r="AC431" s="1158"/>
      <c r="AD431" s="1157"/>
      <c r="AE431" s="1157"/>
      <c r="AF431" s="1157"/>
      <c r="AG431" s="1157"/>
      <c r="AH431" s="1157"/>
      <c r="AI431" s="1157"/>
      <c r="AJ431" s="1157"/>
      <c r="AK431" s="1157"/>
      <c r="AL431" s="1157"/>
      <c r="AM431" s="1157"/>
      <c r="AN431" s="1157"/>
      <c r="AO431" s="1157"/>
      <c r="AP431" s="1157"/>
      <c r="AQ431" s="1157"/>
      <c r="AR431" s="1157"/>
      <c r="AS431" s="1157"/>
      <c r="AT431" s="1157"/>
      <c r="AU431" s="1157"/>
      <c r="AV431" s="1157"/>
      <c r="AW431" s="1157"/>
      <c r="AX431" s="1157"/>
      <c r="AY431" s="1157"/>
      <c r="AZ431" s="1157"/>
      <c r="BA431" s="1155"/>
    </row>
    <row r="432" spans="1:53" ht="15.75" hidden="1" customHeight="1" x14ac:dyDescent="0.2">
      <c r="A432" s="3176"/>
      <c r="B432" s="471" t="s">
        <v>398</v>
      </c>
      <c r="C432" s="656" t="s">
        <v>418</v>
      </c>
      <c r="D432" s="3176"/>
      <c r="E432" s="483" t="s">
        <v>417</v>
      </c>
      <c r="F432" s="660" t="s">
        <v>372</v>
      </c>
      <c r="G432" s="672">
        <v>0.5</v>
      </c>
      <c r="H432" s="672">
        <v>0.9</v>
      </c>
      <c r="I432" s="671">
        <v>0.05</v>
      </c>
      <c r="J432" s="1159"/>
      <c r="K432" s="1157"/>
      <c r="L432" s="1157"/>
      <c r="M432" s="1157"/>
      <c r="N432" s="1157"/>
      <c r="O432" s="1157"/>
      <c r="P432" s="1157"/>
      <c r="Q432" s="1157"/>
      <c r="R432" s="1157"/>
      <c r="S432" s="1157"/>
      <c r="T432" s="1157"/>
      <c r="U432" s="1157"/>
      <c r="V432" s="1157"/>
      <c r="W432" s="1157"/>
      <c r="X432" s="1157"/>
      <c r="Y432" s="1157"/>
      <c r="Z432" s="1157"/>
      <c r="AA432" s="1157"/>
      <c r="AB432" s="1157"/>
      <c r="AC432" s="1158"/>
      <c r="AD432" s="1157"/>
      <c r="AE432" s="1157"/>
      <c r="AF432" s="1157"/>
      <c r="AG432" s="1157"/>
      <c r="AH432" s="1157"/>
      <c r="AI432" s="1157"/>
      <c r="AJ432" s="1157"/>
      <c r="AK432" s="1157"/>
      <c r="AL432" s="1157"/>
      <c r="AM432" s="1157"/>
      <c r="AN432" s="1157"/>
      <c r="AO432" s="1157"/>
      <c r="AP432" s="1157"/>
      <c r="AQ432" s="1157"/>
      <c r="AR432" s="1157"/>
      <c r="AS432" s="1157"/>
      <c r="AT432" s="1157"/>
      <c r="AU432" s="1157"/>
      <c r="AV432" s="1157"/>
      <c r="AW432" s="1157"/>
      <c r="AX432" s="1157"/>
      <c r="AY432" s="1157"/>
      <c r="AZ432" s="1157"/>
      <c r="BA432" s="1155"/>
    </row>
    <row r="433" spans="1:53" ht="15.75" hidden="1" customHeight="1" x14ac:dyDescent="0.2">
      <c r="A433" s="3176"/>
      <c r="B433" s="471" t="s">
        <v>398</v>
      </c>
      <c r="C433" s="656" t="s">
        <v>416</v>
      </c>
      <c r="D433" s="3176"/>
      <c r="E433" s="483" t="s">
        <v>415</v>
      </c>
      <c r="F433" s="660" t="s">
        <v>372</v>
      </c>
      <c r="G433" s="672">
        <v>0</v>
      </c>
      <c r="H433" s="672">
        <v>1</v>
      </c>
      <c r="I433" s="671">
        <v>0.2</v>
      </c>
      <c r="J433" s="1159"/>
      <c r="K433" s="1157"/>
      <c r="L433" s="1157"/>
      <c r="M433" s="1157"/>
      <c r="N433" s="1157"/>
      <c r="O433" s="1157"/>
      <c r="P433" s="1157"/>
      <c r="Q433" s="1157"/>
      <c r="R433" s="1157"/>
      <c r="S433" s="1157"/>
      <c r="T433" s="1157"/>
      <c r="U433" s="1157"/>
      <c r="V433" s="1157"/>
      <c r="W433" s="1157"/>
      <c r="X433" s="1157"/>
      <c r="Y433" s="1157"/>
      <c r="Z433" s="1157"/>
      <c r="AA433" s="1157"/>
      <c r="AB433" s="1157"/>
      <c r="AC433" s="1158"/>
      <c r="AD433" s="1157"/>
      <c r="AE433" s="1157"/>
      <c r="AF433" s="1157"/>
      <c r="AG433" s="1157"/>
      <c r="AH433" s="1157"/>
      <c r="AI433" s="1157"/>
      <c r="AJ433" s="1157"/>
      <c r="AK433" s="1157"/>
      <c r="AL433" s="1157"/>
      <c r="AM433" s="1157"/>
      <c r="AN433" s="1157"/>
      <c r="AO433" s="1157"/>
      <c r="AP433" s="1157"/>
      <c r="AQ433" s="1157"/>
      <c r="AR433" s="1157"/>
      <c r="AS433" s="1157"/>
      <c r="AT433" s="1157"/>
      <c r="AU433" s="1157"/>
      <c r="AV433" s="1157"/>
      <c r="AW433" s="1157"/>
      <c r="AX433" s="1157"/>
      <c r="AY433" s="1157"/>
      <c r="AZ433" s="1157"/>
      <c r="BA433" s="1155"/>
    </row>
    <row r="434" spans="1:53" ht="15.75" hidden="1" customHeight="1" x14ac:dyDescent="0.2">
      <c r="A434" s="3176"/>
      <c r="B434" s="471" t="s">
        <v>410</v>
      </c>
      <c r="C434" s="2688" t="s">
        <v>414</v>
      </c>
      <c r="D434" s="3176"/>
      <c r="E434" s="656" t="s">
        <v>413</v>
      </c>
      <c r="F434" s="673" t="s">
        <v>411</v>
      </c>
      <c r="G434" s="672">
        <v>0</v>
      </c>
      <c r="H434" s="672">
        <v>1</v>
      </c>
      <c r="I434" s="671">
        <v>0.9</v>
      </c>
      <c r="J434" s="1159"/>
      <c r="K434" s="1157"/>
      <c r="L434" s="1157"/>
      <c r="M434" s="1157"/>
      <c r="N434" s="1157"/>
      <c r="O434" s="1157"/>
      <c r="P434" s="1157"/>
      <c r="Q434" s="1157"/>
      <c r="R434" s="1157"/>
      <c r="S434" s="1157"/>
      <c r="T434" s="1157"/>
      <c r="U434" s="1157"/>
      <c r="V434" s="1157"/>
      <c r="W434" s="1157"/>
      <c r="X434" s="1157"/>
      <c r="Y434" s="1157"/>
      <c r="Z434" s="1157"/>
      <c r="AA434" s="1157"/>
      <c r="AB434" s="1157"/>
      <c r="AC434" s="1158"/>
      <c r="AD434" s="1157"/>
      <c r="AE434" s="1157"/>
      <c r="AF434" s="1157"/>
      <c r="AG434" s="1157"/>
      <c r="AH434" s="1157"/>
      <c r="AI434" s="1157"/>
      <c r="AJ434" s="1157"/>
      <c r="AK434" s="1157"/>
      <c r="AL434" s="1157"/>
      <c r="AM434" s="1157"/>
      <c r="AN434" s="1157"/>
      <c r="AO434" s="1157"/>
      <c r="AP434" s="1157"/>
      <c r="AQ434" s="1157"/>
      <c r="AR434" s="1157"/>
      <c r="AS434" s="1157"/>
      <c r="AT434" s="1157"/>
      <c r="AU434" s="1157"/>
      <c r="AV434" s="1157"/>
      <c r="AW434" s="1157"/>
      <c r="AX434" s="1157"/>
      <c r="AY434" s="1157"/>
      <c r="AZ434" s="1157"/>
      <c r="BA434" s="1155"/>
    </row>
    <row r="435" spans="1:53" ht="15.75" hidden="1" customHeight="1" x14ac:dyDescent="0.2">
      <c r="A435" s="3176"/>
      <c r="B435" s="471" t="s">
        <v>410</v>
      </c>
      <c r="C435" s="3176"/>
      <c r="D435" s="3176"/>
      <c r="E435" s="656" t="s">
        <v>412</v>
      </c>
      <c r="F435" s="673" t="s">
        <v>411</v>
      </c>
      <c r="G435" s="672">
        <v>0</v>
      </c>
      <c r="H435" s="672">
        <v>1</v>
      </c>
      <c r="I435" s="671">
        <v>1</v>
      </c>
      <c r="J435" s="1159"/>
      <c r="K435" s="1157"/>
      <c r="L435" s="1157"/>
      <c r="M435" s="1157"/>
      <c r="N435" s="1157"/>
      <c r="O435" s="1157"/>
      <c r="P435" s="1157"/>
      <c r="Q435" s="1157"/>
      <c r="R435" s="1157"/>
      <c r="S435" s="1157"/>
      <c r="T435" s="1157"/>
      <c r="U435" s="1157"/>
      <c r="V435" s="1157"/>
      <c r="W435" s="1157"/>
      <c r="X435" s="1157"/>
      <c r="Y435" s="1157"/>
      <c r="Z435" s="1157"/>
      <c r="AA435" s="1157"/>
      <c r="AB435" s="1157"/>
      <c r="AC435" s="1158"/>
      <c r="AD435" s="1157"/>
      <c r="AE435" s="1157"/>
      <c r="AF435" s="1157"/>
      <c r="AG435" s="1157"/>
      <c r="AH435" s="1157"/>
      <c r="AI435" s="1157"/>
      <c r="AJ435" s="1157"/>
      <c r="AK435" s="1157"/>
      <c r="AL435" s="1157"/>
      <c r="AM435" s="1157"/>
      <c r="AN435" s="1157"/>
      <c r="AO435" s="1157"/>
      <c r="AP435" s="1157"/>
      <c r="AQ435" s="1157"/>
      <c r="AR435" s="1157"/>
      <c r="AS435" s="1157"/>
      <c r="AT435" s="1157"/>
      <c r="AU435" s="1157"/>
      <c r="AV435" s="1157"/>
      <c r="AW435" s="1157"/>
      <c r="AX435" s="1157"/>
      <c r="AY435" s="1157"/>
      <c r="AZ435" s="1157"/>
      <c r="BA435" s="1155"/>
    </row>
    <row r="436" spans="1:53" ht="15.75" hidden="1" customHeight="1" x14ac:dyDescent="0.2">
      <c r="A436" s="3176"/>
      <c r="B436" s="471" t="s">
        <v>410</v>
      </c>
      <c r="C436" s="3177"/>
      <c r="D436" s="3177"/>
      <c r="E436" s="656" t="s">
        <v>409</v>
      </c>
      <c r="F436" s="673" t="s">
        <v>327</v>
      </c>
      <c r="G436" s="672">
        <v>0</v>
      </c>
      <c r="H436" s="672">
        <v>1</v>
      </c>
      <c r="I436" s="671">
        <v>0.5</v>
      </c>
      <c r="J436" s="1159"/>
      <c r="K436" s="1157"/>
      <c r="L436" s="1157"/>
      <c r="M436" s="1157"/>
      <c r="N436" s="1157"/>
      <c r="O436" s="1157"/>
      <c r="P436" s="1157"/>
      <c r="Q436" s="1157"/>
      <c r="R436" s="1157"/>
      <c r="S436" s="1157"/>
      <c r="T436" s="1157"/>
      <c r="U436" s="1157"/>
      <c r="V436" s="1157"/>
      <c r="W436" s="1157"/>
      <c r="X436" s="1157"/>
      <c r="Y436" s="1157"/>
      <c r="Z436" s="1157"/>
      <c r="AA436" s="1157"/>
      <c r="AB436" s="1157"/>
      <c r="AC436" s="1158"/>
      <c r="AD436" s="1157"/>
      <c r="AE436" s="1157"/>
      <c r="AF436" s="1157"/>
      <c r="AG436" s="1157"/>
      <c r="AH436" s="1157"/>
      <c r="AI436" s="1157"/>
      <c r="AJ436" s="1157"/>
      <c r="AK436" s="1157"/>
      <c r="AL436" s="1157"/>
      <c r="AM436" s="1157"/>
      <c r="AN436" s="1157"/>
      <c r="AO436" s="1157"/>
      <c r="AP436" s="1157"/>
      <c r="AQ436" s="1157"/>
      <c r="AR436" s="1157"/>
      <c r="AS436" s="1157"/>
      <c r="AT436" s="1157"/>
      <c r="AU436" s="1157"/>
      <c r="AV436" s="1157"/>
      <c r="AW436" s="1157"/>
      <c r="AX436" s="1157"/>
      <c r="AY436" s="1157"/>
      <c r="AZ436" s="1157"/>
      <c r="BA436" s="1155"/>
    </row>
    <row r="437" spans="1:53" ht="25.5" hidden="1" customHeight="1" x14ac:dyDescent="0.2">
      <c r="A437" s="3176"/>
      <c r="B437" s="471" t="s">
        <v>398</v>
      </c>
      <c r="C437" s="2689" t="s">
        <v>408</v>
      </c>
      <c r="D437" s="2676" t="s">
        <v>407</v>
      </c>
      <c r="E437" s="483" t="s">
        <v>406</v>
      </c>
      <c r="F437" s="660" t="s">
        <v>405</v>
      </c>
      <c r="G437" s="668">
        <v>0</v>
      </c>
      <c r="H437" s="672">
        <v>0.3</v>
      </c>
      <c r="I437" s="667">
        <v>0</v>
      </c>
      <c r="J437" s="1159"/>
      <c r="K437" s="1157"/>
      <c r="L437" s="1157"/>
      <c r="M437" s="1157"/>
      <c r="N437" s="1157"/>
      <c r="O437" s="1157"/>
      <c r="P437" s="1157"/>
      <c r="Q437" s="1157"/>
      <c r="R437" s="1157"/>
      <c r="S437" s="1157"/>
      <c r="T437" s="1157"/>
      <c r="U437" s="1157"/>
      <c r="V437" s="1157"/>
      <c r="W437" s="1157"/>
      <c r="X437" s="1157"/>
      <c r="Y437" s="1157"/>
      <c r="Z437" s="1157"/>
      <c r="AA437" s="1157"/>
      <c r="AB437" s="1157"/>
      <c r="AC437" s="1158"/>
      <c r="AD437" s="1157"/>
      <c r="AE437" s="1157"/>
      <c r="AF437" s="1157"/>
      <c r="AG437" s="1157"/>
      <c r="AH437" s="1157"/>
      <c r="AI437" s="1157"/>
      <c r="AJ437" s="1157"/>
      <c r="AK437" s="1157"/>
      <c r="AL437" s="1157"/>
      <c r="AM437" s="1157"/>
      <c r="AN437" s="1157"/>
      <c r="AO437" s="1157"/>
      <c r="AP437" s="1157"/>
      <c r="AQ437" s="1157"/>
      <c r="AR437" s="1157"/>
      <c r="AS437" s="1157"/>
      <c r="AT437" s="1157"/>
      <c r="AU437" s="1157"/>
      <c r="AV437" s="1157"/>
      <c r="AW437" s="1157"/>
      <c r="AX437" s="1157"/>
      <c r="AY437" s="1157"/>
      <c r="AZ437" s="1157"/>
      <c r="BA437" s="1155"/>
    </row>
    <row r="438" spans="1:53" ht="15.75" hidden="1" customHeight="1" x14ac:dyDescent="0.2">
      <c r="A438" s="3176"/>
      <c r="B438" s="471" t="s">
        <v>398</v>
      </c>
      <c r="C438" s="3176"/>
      <c r="D438" s="3176"/>
      <c r="E438" s="483" t="s">
        <v>404</v>
      </c>
      <c r="F438" s="660" t="s">
        <v>403</v>
      </c>
      <c r="G438" s="668">
        <v>0</v>
      </c>
      <c r="H438" s="672">
        <v>1</v>
      </c>
      <c r="I438" s="671">
        <v>1</v>
      </c>
      <c r="J438" s="1159"/>
      <c r="K438" s="1157"/>
      <c r="L438" s="1157"/>
      <c r="M438" s="1157"/>
      <c r="N438" s="1157"/>
      <c r="O438" s="1157"/>
      <c r="P438" s="1157"/>
      <c r="Q438" s="1157"/>
      <c r="R438" s="1157"/>
      <c r="S438" s="1157"/>
      <c r="T438" s="1157"/>
      <c r="U438" s="1157"/>
      <c r="V438" s="1157"/>
      <c r="W438" s="1157"/>
      <c r="X438" s="1157"/>
      <c r="Y438" s="1157"/>
      <c r="Z438" s="1157"/>
      <c r="AA438" s="1157"/>
      <c r="AB438" s="1157"/>
      <c r="AC438" s="1158"/>
      <c r="AD438" s="1157"/>
      <c r="AE438" s="1157"/>
      <c r="AF438" s="1157"/>
      <c r="AG438" s="1157"/>
      <c r="AH438" s="1157"/>
      <c r="AI438" s="1157"/>
      <c r="AJ438" s="1157"/>
      <c r="AK438" s="1157"/>
      <c r="AL438" s="1157"/>
      <c r="AM438" s="1157"/>
      <c r="AN438" s="1157"/>
      <c r="AO438" s="1157"/>
      <c r="AP438" s="1157"/>
      <c r="AQ438" s="1157"/>
      <c r="AR438" s="1157"/>
      <c r="AS438" s="1157"/>
      <c r="AT438" s="1157"/>
      <c r="AU438" s="1157"/>
      <c r="AV438" s="1157"/>
      <c r="AW438" s="1157"/>
      <c r="AX438" s="1157"/>
      <c r="AY438" s="1157"/>
      <c r="AZ438" s="1157"/>
      <c r="BA438" s="1155"/>
    </row>
    <row r="439" spans="1:53" ht="15.75" hidden="1" customHeight="1" x14ac:dyDescent="0.2">
      <c r="A439" s="3176"/>
      <c r="B439" s="471" t="s">
        <v>398</v>
      </c>
      <c r="C439" s="3176"/>
      <c r="D439" s="3176"/>
      <c r="E439" s="483" t="s">
        <v>402</v>
      </c>
      <c r="F439" s="660" t="s">
        <v>401</v>
      </c>
      <c r="G439" s="670">
        <v>1067</v>
      </c>
      <c r="H439" s="669">
        <f>G439*1.1</f>
        <v>1173.7</v>
      </c>
      <c r="I439" s="667">
        <f>1067+18</f>
        <v>1085</v>
      </c>
      <c r="J439" s="1159"/>
      <c r="K439" s="1157"/>
      <c r="L439" s="1157"/>
      <c r="M439" s="1157"/>
      <c r="N439" s="1157"/>
      <c r="O439" s="1157"/>
      <c r="P439" s="1157"/>
      <c r="Q439" s="1157"/>
      <c r="R439" s="1157"/>
      <c r="S439" s="1157"/>
      <c r="T439" s="1157"/>
      <c r="U439" s="1157"/>
      <c r="V439" s="1157"/>
      <c r="W439" s="1157"/>
      <c r="X439" s="1157"/>
      <c r="Y439" s="1157"/>
      <c r="Z439" s="1157"/>
      <c r="AA439" s="1157"/>
      <c r="AB439" s="1157"/>
      <c r="AC439" s="1158"/>
      <c r="AD439" s="1157"/>
      <c r="AE439" s="1157"/>
      <c r="AF439" s="1157"/>
      <c r="AG439" s="1157"/>
      <c r="AH439" s="1157"/>
      <c r="AI439" s="1157"/>
      <c r="AJ439" s="1157"/>
      <c r="AK439" s="1157"/>
      <c r="AL439" s="1157"/>
      <c r="AM439" s="1157"/>
      <c r="AN439" s="1157"/>
      <c r="AO439" s="1157"/>
      <c r="AP439" s="1157"/>
      <c r="AQ439" s="1157"/>
      <c r="AR439" s="1157"/>
      <c r="AS439" s="1157"/>
      <c r="AT439" s="1157"/>
      <c r="AU439" s="1157"/>
      <c r="AV439" s="1157"/>
      <c r="AW439" s="1157"/>
      <c r="AX439" s="1157"/>
      <c r="AY439" s="1157"/>
      <c r="AZ439" s="1157"/>
      <c r="BA439" s="1155"/>
    </row>
    <row r="440" spans="1:53" ht="15.75" hidden="1" customHeight="1" x14ac:dyDescent="0.2">
      <c r="A440" s="3176"/>
      <c r="B440" s="471" t="s">
        <v>398</v>
      </c>
      <c r="C440" s="3177"/>
      <c r="D440" s="3176"/>
      <c r="E440" s="483" t="s">
        <v>400</v>
      </c>
      <c r="F440" s="660" t="s">
        <v>399</v>
      </c>
      <c r="G440" s="668">
        <v>1015</v>
      </c>
      <c r="H440" s="669">
        <f>G440*1.1</f>
        <v>1116.5</v>
      </c>
      <c r="I440" s="667">
        <f>1015+18</f>
        <v>1033</v>
      </c>
      <c r="J440" s="1159"/>
      <c r="K440" s="1157"/>
      <c r="L440" s="1157"/>
      <c r="M440" s="1157"/>
      <c r="N440" s="1157"/>
      <c r="O440" s="1157"/>
      <c r="P440" s="1157"/>
      <c r="Q440" s="1157"/>
      <c r="R440" s="1157"/>
      <c r="S440" s="1157"/>
      <c r="T440" s="1157"/>
      <c r="U440" s="1157"/>
      <c r="V440" s="1157"/>
      <c r="W440" s="1157"/>
      <c r="X440" s="1157"/>
      <c r="Y440" s="1157"/>
      <c r="Z440" s="1157"/>
      <c r="AA440" s="1157"/>
      <c r="AB440" s="1157"/>
      <c r="AC440" s="1158"/>
      <c r="AD440" s="1157"/>
      <c r="AE440" s="1157"/>
      <c r="AF440" s="1157"/>
      <c r="AG440" s="1157"/>
      <c r="AH440" s="1157"/>
      <c r="AI440" s="1157"/>
      <c r="AJ440" s="1157"/>
      <c r="AK440" s="1157"/>
      <c r="AL440" s="1157"/>
      <c r="AM440" s="1157"/>
      <c r="AN440" s="1157"/>
      <c r="AO440" s="1157"/>
      <c r="AP440" s="1157"/>
      <c r="AQ440" s="1157"/>
      <c r="AR440" s="1157"/>
      <c r="AS440" s="1157"/>
      <c r="AT440" s="1157"/>
      <c r="AU440" s="1157"/>
      <c r="AV440" s="1157"/>
      <c r="AW440" s="1157"/>
      <c r="AX440" s="1157"/>
      <c r="AY440" s="1157"/>
      <c r="AZ440" s="1157"/>
      <c r="BA440" s="1155"/>
    </row>
    <row r="441" spans="1:53" ht="15.75" hidden="1" customHeight="1" x14ac:dyDescent="0.2">
      <c r="A441" s="3176"/>
      <c r="B441" s="471" t="s">
        <v>398</v>
      </c>
      <c r="C441" s="656" t="s">
        <v>397</v>
      </c>
      <c r="D441" s="3177"/>
      <c r="E441" s="483" t="s">
        <v>396</v>
      </c>
      <c r="F441" s="660" t="s">
        <v>395</v>
      </c>
      <c r="G441" s="668">
        <v>0</v>
      </c>
      <c r="H441" s="668">
        <v>5</v>
      </c>
      <c r="I441" s="667">
        <v>5</v>
      </c>
      <c r="J441" s="1159"/>
      <c r="K441" s="1157"/>
      <c r="L441" s="1157"/>
      <c r="M441" s="1157"/>
      <c r="N441" s="1157"/>
      <c r="O441" s="1157"/>
      <c r="P441" s="1157"/>
      <c r="Q441" s="1157"/>
      <c r="R441" s="1157"/>
      <c r="S441" s="1157"/>
      <c r="T441" s="1157"/>
      <c r="U441" s="1157"/>
      <c r="V441" s="1157"/>
      <c r="W441" s="1157"/>
      <c r="X441" s="1157"/>
      <c r="Y441" s="1157"/>
      <c r="Z441" s="1157"/>
      <c r="AA441" s="1157"/>
      <c r="AB441" s="1157"/>
      <c r="AC441" s="1158"/>
      <c r="AD441" s="1157"/>
      <c r="AE441" s="1157"/>
      <c r="AF441" s="1157"/>
      <c r="AG441" s="1157"/>
      <c r="AH441" s="1157"/>
      <c r="AI441" s="1157"/>
      <c r="AJ441" s="1157"/>
      <c r="AK441" s="1157"/>
      <c r="AL441" s="1157"/>
      <c r="AM441" s="1157"/>
      <c r="AN441" s="1157"/>
      <c r="AO441" s="1157"/>
      <c r="AP441" s="1157"/>
      <c r="AQ441" s="1157"/>
      <c r="AR441" s="1157"/>
      <c r="AS441" s="1157"/>
      <c r="AT441" s="1157"/>
      <c r="AU441" s="1157"/>
      <c r="AV441" s="1157"/>
      <c r="AW441" s="1157"/>
      <c r="AX441" s="1157"/>
      <c r="AY441" s="1157"/>
      <c r="AZ441" s="1157"/>
      <c r="BA441" s="1155"/>
    </row>
    <row r="442" spans="1:53" ht="30" hidden="1" customHeight="1" x14ac:dyDescent="0.2">
      <c r="A442" s="3176"/>
      <c r="B442" s="471" t="s">
        <v>300</v>
      </c>
      <c r="C442" s="2689" t="s">
        <v>352</v>
      </c>
      <c r="D442" s="2677" t="s">
        <v>351</v>
      </c>
      <c r="E442" s="661" t="s">
        <v>350</v>
      </c>
      <c r="F442" s="660" t="s">
        <v>129</v>
      </c>
      <c r="G442" s="660" t="s">
        <v>349</v>
      </c>
      <c r="H442" s="663">
        <v>1</v>
      </c>
      <c r="I442" s="662">
        <v>0</v>
      </c>
      <c r="J442" s="1159"/>
      <c r="K442" s="1157"/>
      <c r="L442" s="1157"/>
      <c r="M442" s="1157"/>
      <c r="N442" s="1157"/>
      <c r="O442" s="1157"/>
      <c r="P442" s="1157"/>
      <c r="Q442" s="1157"/>
      <c r="R442" s="1157"/>
      <c r="S442" s="1157"/>
      <c r="T442" s="1157"/>
      <c r="U442" s="1157"/>
      <c r="V442" s="1157"/>
      <c r="W442" s="1157"/>
      <c r="X442" s="1157"/>
      <c r="Y442" s="1157"/>
      <c r="Z442" s="1157"/>
      <c r="AA442" s="1157"/>
      <c r="AB442" s="1157"/>
      <c r="AC442" s="1158"/>
      <c r="AD442" s="1157"/>
      <c r="AE442" s="1157"/>
      <c r="AF442" s="1157"/>
      <c r="AG442" s="1157"/>
      <c r="AH442" s="1157"/>
      <c r="AI442" s="1157"/>
      <c r="AJ442" s="1157"/>
      <c r="AK442" s="1157"/>
      <c r="AL442" s="1157"/>
      <c r="AM442" s="1157"/>
      <c r="AN442" s="1157"/>
      <c r="AO442" s="1157"/>
      <c r="AP442" s="1157"/>
      <c r="AQ442" s="1157"/>
      <c r="AR442" s="1157"/>
      <c r="AS442" s="1157"/>
      <c r="AT442" s="1157"/>
      <c r="AU442" s="1157"/>
      <c r="AV442" s="1157"/>
      <c r="AW442" s="1157"/>
      <c r="AX442" s="1157"/>
      <c r="AY442" s="1157"/>
      <c r="AZ442" s="1157"/>
      <c r="BA442" s="1155"/>
    </row>
    <row r="443" spans="1:53" ht="51" hidden="1" customHeight="1" x14ac:dyDescent="0.2">
      <c r="A443" s="3176"/>
      <c r="B443" s="471" t="s">
        <v>300</v>
      </c>
      <c r="C443" s="3176"/>
      <c r="D443" s="3176"/>
      <c r="E443" s="661" t="s">
        <v>348</v>
      </c>
      <c r="F443" s="660" t="s">
        <v>347</v>
      </c>
      <c r="G443" s="660" t="s">
        <v>346</v>
      </c>
      <c r="H443" s="666">
        <v>12000</v>
      </c>
      <c r="I443" s="665">
        <v>3000</v>
      </c>
      <c r="J443" s="1159"/>
      <c r="K443" s="1157"/>
      <c r="L443" s="1157"/>
      <c r="M443" s="1157"/>
      <c r="N443" s="1157"/>
      <c r="O443" s="1157"/>
      <c r="P443" s="1157"/>
      <c r="Q443" s="1157"/>
      <c r="R443" s="1157"/>
      <c r="S443" s="1157"/>
      <c r="T443" s="1157"/>
      <c r="U443" s="1157"/>
      <c r="V443" s="1157"/>
      <c r="W443" s="1157"/>
      <c r="X443" s="1157"/>
      <c r="Y443" s="1157"/>
      <c r="Z443" s="1157"/>
      <c r="AA443" s="1157"/>
      <c r="AB443" s="1157"/>
      <c r="AC443" s="1158"/>
      <c r="AD443" s="1157"/>
      <c r="AE443" s="1157"/>
      <c r="AF443" s="1157"/>
      <c r="AG443" s="1157"/>
      <c r="AH443" s="1157"/>
      <c r="AI443" s="1157"/>
      <c r="AJ443" s="1157"/>
      <c r="AK443" s="1157"/>
      <c r="AL443" s="1157"/>
      <c r="AM443" s="1157"/>
      <c r="AN443" s="1157"/>
      <c r="AO443" s="1157"/>
      <c r="AP443" s="1157"/>
      <c r="AQ443" s="1157"/>
      <c r="AR443" s="1157"/>
      <c r="AS443" s="1157"/>
      <c r="AT443" s="1157"/>
      <c r="AU443" s="1157"/>
      <c r="AV443" s="1157"/>
      <c r="AW443" s="1157"/>
      <c r="AX443" s="1157"/>
      <c r="AY443" s="1157"/>
      <c r="AZ443" s="1157"/>
      <c r="BA443" s="1155"/>
    </row>
    <row r="444" spans="1:53" ht="15.75" hidden="1" customHeight="1" x14ac:dyDescent="0.2">
      <c r="A444" s="3176"/>
      <c r="B444" s="471" t="s">
        <v>300</v>
      </c>
      <c r="C444" s="3176"/>
      <c r="D444" s="3176"/>
      <c r="E444" s="661" t="s">
        <v>340</v>
      </c>
      <c r="F444" s="660" t="s">
        <v>339</v>
      </c>
      <c r="G444" s="660" t="s">
        <v>338</v>
      </c>
      <c r="H444" s="663">
        <v>0.19</v>
      </c>
      <c r="I444" s="662">
        <v>0.1</v>
      </c>
      <c r="J444" s="1159"/>
      <c r="K444" s="1157"/>
      <c r="L444" s="1157"/>
      <c r="M444" s="1157"/>
      <c r="N444" s="1157"/>
      <c r="O444" s="1157"/>
      <c r="P444" s="1157"/>
      <c r="Q444" s="1157"/>
      <c r="R444" s="1157"/>
      <c r="S444" s="1157"/>
      <c r="T444" s="1157"/>
      <c r="U444" s="1157"/>
      <c r="V444" s="1157"/>
      <c r="W444" s="1157"/>
      <c r="X444" s="1157"/>
      <c r="Y444" s="1157"/>
      <c r="Z444" s="1157"/>
      <c r="AA444" s="1157"/>
      <c r="AB444" s="1157"/>
      <c r="AC444" s="1158"/>
      <c r="AD444" s="1157"/>
      <c r="AE444" s="1157"/>
      <c r="AF444" s="1157"/>
      <c r="AG444" s="1157"/>
      <c r="AH444" s="1157"/>
      <c r="AI444" s="1157"/>
      <c r="AJ444" s="1157"/>
      <c r="AK444" s="1157"/>
      <c r="AL444" s="1157"/>
      <c r="AM444" s="1157"/>
      <c r="AN444" s="1157"/>
      <c r="AO444" s="1157"/>
      <c r="AP444" s="1157"/>
      <c r="AQ444" s="1157"/>
      <c r="AR444" s="1157"/>
      <c r="AS444" s="1157"/>
      <c r="AT444" s="1157"/>
      <c r="AU444" s="1157"/>
      <c r="AV444" s="1157"/>
      <c r="AW444" s="1157"/>
      <c r="AX444" s="1157"/>
      <c r="AY444" s="1157"/>
      <c r="AZ444" s="1157"/>
      <c r="BA444" s="1155"/>
    </row>
    <row r="445" spans="1:53" ht="15.75" hidden="1" customHeight="1" x14ac:dyDescent="0.2">
      <c r="A445" s="3176"/>
      <c r="B445" s="471" t="s">
        <v>300</v>
      </c>
      <c r="C445" s="3176"/>
      <c r="D445" s="3176"/>
      <c r="E445" s="661" t="s">
        <v>336</v>
      </c>
      <c r="F445" s="660" t="s">
        <v>335</v>
      </c>
      <c r="G445" s="660" t="s">
        <v>334</v>
      </c>
      <c r="H445" s="663">
        <v>1.1000000000000001</v>
      </c>
      <c r="I445" s="664">
        <v>0.27500000000000002</v>
      </c>
      <c r="J445" s="1159"/>
      <c r="K445" s="1157"/>
      <c r="L445" s="1157"/>
      <c r="M445" s="1157"/>
      <c r="N445" s="1157"/>
      <c r="O445" s="1157"/>
      <c r="P445" s="1157"/>
      <c r="Q445" s="1157"/>
      <c r="R445" s="1157"/>
      <c r="S445" s="1157"/>
      <c r="T445" s="1157"/>
      <c r="U445" s="1157"/>
      <c r="V445" s="1157"/>
      <c r="W445" s="1157"/>
      <c r="X445" s="1157"/>
      <c r="Y445" s="1157"/>
      <c r="Z445" s="1157"/>
      <c r="AA445" s="1157"/>
      <c r="AB445" s="1157"/>
      <c r="AC445" s="1158"/>
      <c r="AD445" s="1157"/>
      <c r="AE445" s="1157"/>
      <c r="AF445" s="1157"/>
      <c r="AG445" s="1157"/>
      <c r="AH445" s="1157"/>
      <c r="AI445" s="1157"/>
      <c r="AJ445" s="1157"/>
      <c r="AK445" s="1157"/>
      <c r="AL445" s="1157"/>
      <c r="AM445" s="1157"/>
      <c r="AN445" s="1157"/>
      <c r="AO445" s="1157"/>
      <c r="AP445" s="1157"/>
      <c r="AQ445" s="1157"/>
      <c r="AR445" s="1157"/>
      <c r="AS445" s="1157"/>
      <c r="AT445" s="1157"/>
      <c r="AU445" s="1157"/>
      <c r="AV445" s="1157"/>
      <c r="AW445" s="1157"/>
      <c r="AX445" s="1157"/>
      <c r="AY445" s="1157"/>
      <c r="AZ445" s="1157"/>
      <c r="BA445" s="1155"/>
    </row>
    <row r="446" spans="1:53" ht="15.75" hidden="1" customHeight="1" x14ac:dyDescent="0.2">
      <c r="A446" s="3176"/>
      <c r="B446" s="471" t="s">
        <v>300</v>
      </c>
      <c r="C446" s="3176"/>
      <c r="D446" s="3176"/>
      <c r="E446" s="661" t="s">
        <v>331</v>
      </c>
      <c r="F446" s="660" t="s">
        <v>330</v>
      </c>
      <c r="G446" s="660" t="s">
        <v>329</v>
      </c>
      <c r="H446" s="663">
        <v>1</v>
      </c>
      <c r="I446" s="662">
        <v>0.25</v>
      </c>
      <c r="J446" s="1159"/>
      <c r="K446" s="1157"/>
      <c r="L446" s="1157"/>
      <c r="M446" s="1157"/>
      <c r="N446" s="1157"/>
      <c r="O446" s="1157"/>
      <c r="P446" s="1157"/>
      <c r="Q446" s="1157"/>
      <c r="R446" s="1157"/>
      <c r="S446" s="1157"/>
      <c r="T446" s="1157"/>
      <c r="U446" s="1157"/>
      <c r="V446" s="1157"/>
      <c r="W446" s="1157"/>
      <c r="X446" s="1157"/>
      <c r="Y446" s="1157"/>
      <c r="Z446" s="1157"/>
      <c r="AA446" s="1157"/>
      <c r="AB446" s="1157"/>
      <c r="AC446" s="1158"/>
      <c r="AD446" s="1157"/>
      <c r="AE446" s="1157"/>
      <c r="AF446" s="1157"/>
      <c r="AG446" s="1157"/>
      <c r="AH446" s="1157"/>
      <c r="AI446" s="1157"/>
      <c r="AJ446" s="1157"/>
      <c r="AK446" s="1157"/>
      <c r="AL446" s="1157"/>
      <c r="AM446" s="1157"/>
      <c r="AN446" s="1157"/>
      <c r="AO446" s="1157"/>
      <c r="AP446" s="1157"/>
      <c r="AQ446" s="1157"/>
      <c r="AR446" s="1157"/>
      <c r="AS446" s="1157"/>
      <c r="AT446" s="1157"/>
      <c r="AU446" s="1157"/>
      <c r="AV446" s="1157"/>
      <c r="AW446" s="1157"/>
      <c r="AX446" s="1157"/>
      <c r="AY446" s="1157"/>
      <c r="AZ446" s="1157"/>
      <c r="BA446" s="1155"/>
    </row>
    <row r="447" spans="1:53" ht="15.75" hidden="1" customHeight="1" x14ac:dyDescent="0.2">
      <c r="A447" s="3176"/>
      <c r="B447" s="471" t="s">
        <v>300</v>
      </c>
      <c r="C447" s="3176"/>
      <c r="D447" s="3176"/>
      <c r="E447" s="661" t="s">
        <v>325</v>
      </c>
      <c r="F447" s="660" t="s">
        <v>327</v>
      </c>
      <c r="G447" s="660" t="s">
        <v>326</v>
      </c>
      <c r="H447" s="660" t="s">
        <v>325</v>
      </c>
      <c r="I447" s="659">
        <v>1</v>
      </c>
      <c r="J447" s="1159"/>
      <c r="K447" s="1157"/>
      <c r="L447" s="1157"/>
      <c r="M447" s="1157"/>
      <c r="N447" s="1157"/>
      <c r="O447" s="1157"/>
      <c r="P447" s="1157"/>
      <c r="Q447" s="1157"/>
      <c r="R447" s="1157"/>
      <c r="S447" s="1157"/>
      <c r="T447" s="1157"/>
      <c r="U447" s="1157"/>
      <c r="V447" s="1157"/>
      <c r="W447" s="1157"/>
      <c r="X447" s="1157"/>
      <c r="Y447" s="1157"/>
      <c r="Z447" s="1157"/>
      <c r="AA447" s="1157"/>
      <c r="AB447" s="1157"/>
      <c r="AC447" s="1158"/>
      <c r="AD447" s="1157"/>
      <c r="AE447" s="1157"/>
      <c r="AF447" s="1157"/>
      <c r="AG447" s="1157"/>
      <c r="AH447" s="1157"/>
      <c r="AI447" s="1157"/>
      <c r="AJ447" s="1157"/>
      <c r="AK447" s="1157"/>
      <c r="AL447" s="1157"/>
      <c r="AM447" s="1157"/>
      <c r="AN447" s="1157"/>
      <c r="AO447" s="1157"/>
      <c r="AP447" s="1157"/>
      <c r="AQ447" s="1157"/>
      <c r="AR447" s="1157"/>
      <c r="AS447" s="1157"/>
      <c r="AT447" s="1157"/>
      <c r="AU447" s="1157"/>
      <c r="AV447" s="1157"/>
      <c r="AW447" s="1157"/>
      <c r="AX447" s="1157"/>
      <c r="AY447" s="1157"/>
      <c r="AZ447" s="1157"/>
      <c r="BA447" s="1155"/>
    </row>
    <row r="448" spans="1:53" ht="15.75" hidden="1" customHeight="1" x14ac:dyDescent="0.2">
      <c r="A448" s="3176"/>
      <c r="B448" s="471" t="s">
        <v>300</v>
      </c>
      <c r="C448" s="3177"/>
      <c r="D448" s="3177"/>
      <c r="E448" s="661" t="s">
        <v>319</v>
      </c>
      <c r="F448" s="660" t="s">
        <v>318</v>
      </c>
      <c r="G448" s="660">
        <v>0</v>
      </c>
      <c r="H448" s="660">
        <v>1</v>
      </c>
      <c r="I448" s="659">
        <v>1</v>
      </c>
      <c r="J448" s="1159"/>
      <c r="K448" s="1157"/>
      <c r="L448" s="1157"/>
      <c r="M448" s="1157"/>
      <c r="N448" s="1157"/>
      <c r="O448" s="1157"/>
      <c r="P448" s="1157"/>
      <c r="Q448" s="1157"/>
      <c r="R448" s="1157"/>
      <c r="S448" s="1157"/>
      <c r="T448" s="1157"/>
      <c r="U448" s="1157"/>
      <c r="V448" s="1157"/>
      <c r="W448" s="1157"/>
      <c r="X448" s="1157"/>
      <c r="Y448" s="1157"/>
      <c r="Z448" s="1157"/>
      <c r="AA448" s="1157"/>
      <c r="AB448" s="1157"/>
      <c r="AC448" s="1158"/>
      <c r="AD448" s="1157"/>
      <c r="AE448" s="1157"/>
      <c r="AF448" s="1157"/>
      <c r="AG448" s="1157"/>
      <c r="AH448" s="1157"/>
      <c r="AI448" s="1157"/>
      <c r="AJ448" s="1157"/>
      <c r="AK448" s="1157"/>
      <c r="AL448" s="1157"/>
      <c r="AM448" s="1157"/>
      <c r="AN448" s="1157"/>
      <c r="AO448" s="1157"/>
      <c r="AP448" s="1157"/>
      <c r="AQ448" s="1157"/>
      <c r="AR448" s="1157"/>
      <c r="AS448" s="1157"/>
      <c r="AT448" s="1157"/>
      <c r="AU448" s="1157"/>
      <c r="AV448" s="1157"/>
      <c r="AW448" s="1157"/>
      <c r="AX448" s="1157"/>
      <c r="AY448" s="1157"/>
      <c r="AZ448" s="1157"/>
      <c r="BA448" s="1155"/>
    </row>
    <row r="449" spans="1:53" ht="38.25" hidden="1" customHeight="1" x14ac:dyDescent="0.2">
      <c r="A449" s="3176"/>
      <c r="B449" s="471" t="s">
        <v>300</v>
      </c>
      <c r="C449" s="2676" t="s">
        <v>317</v>
      </c>
      <c r="D449" s="2677" t="s">
        <v>317</v>
      </c>
      <c r="E449" s="661" t="s">
        <v>316</v>
      </c>
      <c r="F449" s="660" t="s">
        <v>315</v>
      </c>
      <c r="G449" s="660">
        <v>0</v>
      </c>
      <c r="H449" s="660">
        <v>1</v>
      </c>
      <c r="I449" s="659" t="s">
        <v>312</v>
      </c>
      <c r="J449" s="1159"/>
      <c r="K449" s="1157"/>
      <c r="L449" s="1157"/>
      <c r="M449" s="1157"/>
      <c r="N449" s="1157"/>
      <c r="O449" s="1157"/>
      <c r="P449" s="1157"/>
      <c r="Q449" s="1157"/>
      <c r="R449" s="1157"/>
      <c r="S449" s="1157"/>
      <c r="T449" s="1157"/>
      <c r="U449" s="1157"/>
      <c r="V449" s="1157"/>
      <c r="W449" s="1157"/>
      <c r="X449" s="1157"/>
      <c r="Y449" s="1157"/>
      <c r="Z449" s="1157"/>
      <c r="AA449" s="1157"/>
      <c r="AB449" s="1157"/>
      <c r="AC449" s="1158"/>
      <c r="AD449" s="1157"/>
      <c r="AE449" s="1157"/>
      <c r="AF449" s="1157"/>
      <c r="AG449" s="1157"/>
      <c r="AH449" s="1157"/>
      <c r="AI449" s="1157"/>
      <c r="AJ449" s="1157"/>
      <c r="AK449" s="1157"/>
      <c r="AL449" s="1157"/>
      <c r="AM449" s="1157"/>
      <c r="AN449" s="1157"/>
      <c r="AO449" s="1157"/>
      <c r="AP449" s="1157"/>
      <c r="AQ449" s="1157"/>
      <c r="AR449" s="1157"/>
      <c r="AS449" s="1157"/>
      <c r="AT449" s="1157"/>
      <c r="AU449" s="1157"/>
      <c r="AV449" s="1157"/>
      <c r="AW449" s="1157"/>
      <c r="AX449" s="1157"/>
      <c r="AY449" s="1157"/>
      <c r="AZ449" s="1157"/>
      <c r="BA449" s="1155"/>
    </row>
    <row r="450" spans="1:53" ht="15.75" hidden="1" customHeight="1" x14ac:dyDescent="0.2">
      <c r="A450" s="3176"/>
      <c r="B450" s="471" t="s">
        <v>300</v>
      </c>
      <c r="C450" s="3176"/>
      <c r="D450" s="3176"/>
      <c r="E450" s="483" t="s">
        <v>314</v>
      </c>
      <c r="F450" s="660" t="s">
        <v>313</v>
      </c>
      <c r="G450" s="660">
        <v>0</v>
      </c>
      <c r="H450" s="660">
        <v>2</v>
      </c>
      <c r="I450" s="659" t="s">
        <v>312</v>
      </c>
      <c r="J450" s="1159"/>
      <c r="K450" s="1157"/>
      <c r="L450" s="1157"/>
      <c r="M450" s="1157"/>
      <c r="N450" s="1157"/>
      <c r="O450" s="1157"/>
      <c r="P450" s="1157"/>
      <c r="Q450" s="1157"/>
      <c r="R450" s="1157"/>
      <c r="S450" s="1157"/>
      <c r="T450" s="1157"/>
      <c r="U450" s="1157"/>
      <c r="V450" s="1157"/>
      <c r="W450" s="1157"/>
      <c r="X450" s="1157"/>
      <c r="Y450" s="1157"/>
      <c r="Z450" s="1157"/>
      <c r="AA450" s="1157"/>
      <c r="AB450" s="1157"/>
      <c r="AC450" s="1158"/>
      <c r="AD450" s="1157"/>
      <c r="AE450" s="1157"/>
      <c r="AF450" s="1157"/>
      <c r="AG450" s="1157"/>
      <c r="AH450" s="1157"/>
      <c r="AI450" s="1157"/>
      <c r="AJ450" s="1157"/>
      <c r="AK450" s="1157"/>
      <c r="AL450" s="1157"/>
      <c r="AM450" s="1157"/>
      <c r="AN450" s="1157"/>
      <c r="AO450" s="1157"/>
      <c r="AP450" s="1157"/>
      <c r="AQ450" s="1157"/>
      <c r="AR450" s="1157"/>
      <c r="AS450" s="1157"/>
      <c r="AT450" s="1157"/>
      <c r="AU450" s="1157"/>
      <c r="AV450" s="1157"/>
      <c r="AW450" s="1157"/>
      <c r="AX450" s="1157"/>
      <c r="AY450" s="1157"/>
      <c r="AZ450" s="1157"/>
      <c r="BA450" s="1155"/>
    </row>
    <row r="451" spans="1:53" ht="15.75" hidden="1" customHeight="1" x14ac:dyDescent="0.2">
      <c r="A451" s="3176"/>
      <c r="B451" s="471" t="s">
        <v>300</v>
      </c>
      <c r="C451" s="3176"/>
      <c r="D451" s="3176"/>
      <c r="E451" s="661" t="s">
        <v>307</v>
      </c>
      <c r="F451" s="660" t="s">
        <v>306</v>
      </c>
      <c r="G451" s="660">
        <v>0</v>
      </c>
      <c r="H451" s="660">
        <v>3</v>
      </c>
      <c r="I451" s="659">
        <v>2</v>
      </c>
      <c r="J451" s="1159"/>
      <c r="K451" s="1157"/>
      <c r="L451" s="1157"/>
      <c r="M451" s="1157"/>
      <c r="N451" s="1157"/>
      <c r="O451" s="1157"/>
      <c r="P451" s="1157"/>
      <c r="Q451" s="1157"/>
      <c r="R451" s="1157"/>
      <c r="S451" s="1157"/>
      <c r="T451" s="1157"/>
      <c r="U451" s="1157"/>
      <c r="V451" s="1157"/>
      <c r="W451" s="1157"/>
      <c r="X451" s="1157"/>
      <c r="Y451" s="1157"/>
      <c r="Z451" s="1157"/>
      <c r="AA451" s="1157"/>
      <c r="AB451" s="1157"/>
      <c r="AC451" s="1158"/>
      <c r="AD451" s="1157"/>
      <c r="AE451" s="1157"/>
      <c r="AF451" s="1157"/>
      <c r="AG451" s="1157"/>
      <c r="AH451" s="1157"/>
      <c r="AI451" s="1157"/>
      <c r="AJ451" s="1157"/>
      <c r="AK451" s="1157"/>
      <c r="AL451" s="1157"/>
      <c r="AM451" s="1157"/>
      <c r="AN451" s="1157"/>
      <c r="AO451" s="1157"/>
      <c r="AP451" s="1157"/>
      <c r="AQ451" s="1157"/>
      <c r="AR451" s="1157"/>
      <c r="AS451" s="1157"/>
      <c r="AT451" s="1157"/>
      <c r="AU451" s="1157"/>
      <c r="AV451" s="1157"/>
      <c r="AW451" s="1157"/>
      <c r="AX451" s="1157"/>
      <c r="AY451" s="1157"/>
      <c r="AZ451" s="1157"/>
      <c r="BA451" s="1155"/>
    </row>
    <row r="452" spans="1:53" ht="15.75" hidden="1" customHeight="1" x14ac:dyDescent="0.2">
      <c r="A452" s="3176"/>
      <c r="B452" s="471" t="s">
        <v>300</v>
      </c>
      <c r="C452" s="3176"/>
      <c r="D452" s="3176"/>
      <c r="E452" s="661" t="s">
        <v>305</v>
      </c>
      <c r="F452" s="660" t="s">
        <v>304</v>
      </c>
      <c r="G452" s="660">
        <v>32</v>
      </c>
      <c r="H452" s="660">
        <v>32</v>
      </c>
      <c r="I452" s="659">
        <v>32</v>
      </c>
      <c r="J452" s="1159"/>
      <c r="K452" s="1157"/>
      <c r="L452" s="1157"/>
      <c r="M452" s="1157"/>
      <c r="N452" s="1157"/>
      <c r="O452" s="1157"/>
      <c r="P452" s="1157"/>
      <c r="Q452" s="1157"/>
      <c r="R452" s="1157"/>
      <c r="S452" s="1157"/>
      <c r="T452" s="1157"/>
      <c r="U452" s="1157"/>
      <c r="V452" s="1157"/>
      <c r="W452" s="1157"/>
      <c r="X452" s="1157"/>
      <c r="Y452" s="1157"/>
      <c r="Z452" s="1157"/>
      <c r="AA452" s="1157"/>
      <c r="AB452" s="1157"/>
      <c r="AC452" s="1158"/>
      <c r="AD452" s="1157"/>
      <c r="AE452" s="1157"/>
      <c r="AF452" s="1157"/>
      <c r="AG452" s="1157"/>
      <c r="AH452" s="1157"/>
      <c r="AI452" s="1157"/>
      <c r="AJ452" s="1157"/>
      <c r="AK452" s="1157"/>
      <c r="AL452" s="1157"/>
      <c r="AM452" s="1157"/>
      <c r="AN452" s="1157"/>
      <c r="AO452" s="1157"/>
      <c r="AP452" s="1157"/>
      <c r="AQ452" s="1157"/>
      <c r="AR452" s="1157"/>
      <c r="AS452" s="1157"/>
      <c r="AT452" s="1157"/>
      <c r="AU452" s="1157"/>
      <c r="AV452" s="1157"/>
      <c r="AW452" s="1157"/>
      <c r="AX452" s="1157"/>
      <c r="AY452" s="1157"/>
      <c r="AZ452" s="1157"/>
      <c r="BA452" s="1155"/>
    </row>
    <row r="453" spans="1:53" ht="15.75" hidden="1" customHeight="1" x14ac:dyDescent="0.2">
      <c r="A453" s="3176"/>
      <c r="B453" s="471" t="s">
        <v>300</v>
      </c>
      <c r="C453" s="3177"/>
      <c r="D453" s="3177"/>
      <c r="E453" s="661" t="s">
        <v>299</v>
      </c>
      <c r="F453" s="660" t="s">
        <v>298</v>
      </c>
      <c r="G453" s="660">
        <v>4</v>
      </c>
      <c r="H453" s="660">
        <v>17</v>
      </c>
      <c r="I453" s="659">
        <v>2</v>
      </c>
      <c r="J453" s="1159"/>
      <c r="K453" s="1157"/>
      <c r="L453" s="1157"/>
      <c r="M453" s="1157"/>
      <c r="N453" s="1157"/>
      <c r="O453" s="1157"/>
      <c r="P453" s="1157"/>
      <c r="Q453" s="1157"/>
      <c r="R453" s="1157"/>
      <c r="S453" s="1157"/>
      <c r="T453" s="1157"/>
      <c r="U453" s="1157"/>
      <c r="V453" s="1157"/>
      <c r="W453" s="1157"/>
      <c r="X453" s="1157"/>
      <c r="Y453" s="1157"/>
      <c r="Z453" s="1157"/>
      <c r="AA453" s="1157"/>
      <c r="AB453" s="1157"/>
      <c r="AC453" s="1158"/>
      <c r="AD453" s="1157"/>
      <c r="AE453" s="1157"/>
      <c r="AF453" s="1157"/>
      <c r="AG453" s="1157"/>
      <c r="AH453" s="1157"/>
      <c r="AI453" s="1157"/>
      <c r="AJ453" s="1157"/>
      <c r="AK453" s="1157"/>
      <c r="AL453" s="1157"/>
      <c r="AM453" s="1157"/>
      <c r="AN453" s="1157"/>
      <c r="AO453" s="1157"/>
      <c r="AP453" s="1157"/>
      <c r="AQ453" s="1157"/>
      <c r="AR453" s="1157"/>
      <c r="AS453" s="1157"/>
      <c r="AT453" s="1157"/>
      <c r="AU453" s="1157"/>
      <c r="AV453" s="1157"/>
      <c r="AW453" s="1157"/>
      <c r="AX453" s="1157"/>
      <c r="AY453" s="1157"/>
      <c r="AZ453" s="1157"/>
      <c r="BA453" s="1155"/>
    </row>
    <row r="454" spans="1:53" ht="15.75" hidden="1" customHeight="1" x14ac:dyDescent="0.2">
      <c r="A454" s="3176"/>
      <c r="B454" s="471" t="s">
        <v>387</v>
      </c>
      <c r="C454" s="1163" t="s">
        <v>394</v>
      </c>
      <c r="D454" s="2689" t="s">
        <v>393</v>
      </c>
      <c r="E454" s="656" t="s">
        <v>392</v>
      </c>
      <c r="F454" s="1162" t="s">
        <v>391</v>
      </c>
      <c r="G454" s="919">
        <v>0</v>
      </c>
      <c r="H454" s="919">
        <v>0.2</v>
      </c>
      <c r="I454" s="883">
        <v>0.03</v>
      </c>
      <c r="J454" s="1159"/>
      <c r="K454" s="1157"/>
      <c r="L454" s="1157"/>
      <c r="M454" s="1157"/>
      <c r="N454" s="1157"/>
      <c r="O454" s="1157"/>
      <c r="P454" s="1157"/>
      <c r="Q454" s="1157"/>
      <c r="R454" s="1157"/>
      <c r="S454" s="1157"/>
      <c r="T454" s="1157"/>
      <c r="U454" s="1157"/>
      <c r="V454" s="1157"/>
      <c r="W454" s="1157"/>
      <c r="X454" s="1157"/>
      <c r="Y454" s="1157"/>
      <c r="Z454" s="1157"/>
      <c r="AA454" s="1157"/>
      <c r="AB454" s="1157"/>
      <c r="AC454" s="1158"/>
      <c r="AD454" s="1157"/>
      <c r="AE454" s="1157"/>
      <c r="AF454" s="1157"/>
      <c r="AG454" s="1157"/>
      <c r="AH454" s="1157"/>
      <c r="AI454" s="1157"/>
      <c r="AJ454" s="1157"/>
      <c r="AK454" s="1157"/>
      <c r="AL454" s="1157"/>
      <c r="AM454" s="1157"/>
      <c r="AN454" s="1157"/>
      <c r="AO454" s="1157"/>
      <c r="AP454" s="1157"/>
      <c r="AQ454" s="1157"/>
      <c r="AR454" s="1157"/>
      <c r="AS454" s="1157"/>
      <c r="AT454" s="1157"/>
      <c r="AU454" s="1157"/>
      <c r="AV454" s="1157"/>
      <c r="AW454" s="1157"/>
      <c r="AX454" s="1157"/>
      <c r="AY454" s="1157"/>
      <c r="AZ454" s="1157"/>
      <c r="BA454" s="1155"/>
    </row>
    <row r="455" spans="1:53" ht="15.75" hidden="1" customHeight="1" x14ac:dyDescent="0.2">
      <c r="A455" s="3176"/>
      <c r="B455" s="471" t="s">
        <v>387</v>
      </c>
      <c r="C455" s="661" t="s">
        <v>390</v>
      </c>
      <c r="D455" s="3176"/>
      <c r="E455" s="656" t="s">
        <v>389</v>
      </c>
      <c r="F455" s="1160" t="s">
        <v>388</v>
      </c>
      <c r="G455" s="919">
        <v>0</v>
      </c>
      <c r="H455" s="919">
        <v>1</v>
      </c>
      <c r="I455" s="883">
        <v>0.2</v>
      </c>
      <c r="J455" s="1159"/>
      <c r="K455" s="1157"/>
      <c r="L455" s="1157"/>
      <c r="M455" s="1157"/>
      <c r="N455" s="1157"/>
      <c r="O455" s="1157"/>
      <c r="P455" s="1157"/>
      <c r="Q455" s="1157"/>
      <c r="R455" s="1157"/>
      <c r="S455" s="1157"/>
      <c r="T455" s="1157"/>
      <c r="U455" s="1157"/>
      <c r="V455" s="1157"/>
      <c r="W455" s="1157"/>
      <c r="X455" s="1157"/>
      <c r="Y455" s="1157"/>
      <c r="Z455" s="1157"/>
      <c r="AA455" s="1157"/>
      <c r="AB455" s="1157"/>
      <c r="AC455" s="1158"/>
      <c r="AD455" s="1157"/>
      <c r="AE455" s="1157"/>
      <c r="AF455" s="1157"/>
      <c r="AG455" s="1157"/>
      <c r="AH455" s="1157"/>
      <c r="AI455" s="1157"/>
      <c r="AJ455" s="1157"/>
      <c r="AK455" s="1157"/>
      <c r="AL455" s="1157"/>
      <c r="AM455" s="1157"/>
      <c r="AN455" s="1157"/>
      <c r="AO455" s="1157"/>
      <c r="AP455" s="1157"/>
      <c r="AQ455" s="1157"/>
      <c r="AR455" s="1157"/>
      <c r="AS455" s="1157"/>
      <c r="AT455" s="1157"/>
      <c r="AU455" s="1157"/>
      <c r="AV455" s="1157"/>
      <c r="AW455" s="1157"/>
      <c r="AX455" s="1157"/>
      <c r="AY455" s="1157"/>
      <c r="AZ455" s="1157"/>
      <c r="BA455" s="1155"/>
    </row>
    <row r="456" spans="1:53" ht="15.75" hidden="1" customHeight="1" x14ac:dyDescent="0.2">
      <c r="A456" s="3176"/>
      <c r="B456" s="471" t="s">
        <v>387</v>
      </c>
      <c r="C456" s="661" t="s">
        <v>386</v>
      </c>
      <c r="D456" s="3177"/>
      <c r="E456" s="660" t="s">
        <v>385</v>
      </c>
      <c r="F456" s="1161" t="s">
        <v>384</v>
      </c>
      <c r="G456" s="1160">
        <v>330</v>
      </c>
      <c r="H456" s="1160">
        <v>10330</v>
      </c>
      <c r="I456" s="884">
        <v>1000</v>
      </c>
      <c r="J456" s="1159"/>
      <c r="K456" s="1157"/>
      <c r="L456" s="1157"/>
      <c r="M456" s="1157"/>
      <c r="N456" s="1157"/>
      <c r="O456" s="1157"/>
      <c r="P456" s="1157"/>
      <c r="Q456" s="1157"/>
      <c r="R456" s="1157"/>
      <c r="S456" s="1157"/>
      <c r="T456" s="1157"/>
      <c r="U456" s="1157"/>
      <c r="V456" s="1157"/>
      <c r="W456" s="1157"/>
      <c r="X456" s="1157"/>
      <c r="Y456" s="1157"/>
      <c r="Z456" s="1157"/>
      <c r="AA456" s="1157"/>
      <c r="AB456" s="1157"/>
      <c r="AC456" s="1158"/>
      <c r="AD456" s="1157"/>
      <c r="AE456" s="1157"/>
      <c r="AF456" s="1157"/>
      <c r="AG456" s="1157"/>
      <c r="AH456" s="1157"/>
      <c r="AI456" s="1157"/>
      <c r="AJ456" s="1157"/>
      <c r="AK456" s="1157"/>
      <c r="AL456" s="1157"/>
      <c r="AM456" s="1157"/>
      <c r="AN456" s="1157"/>
      <c r="AO456" s="1157"/>
      <c r="AP456" s="1157"/>
      <c r="AQ456" s="1157"/>
      <c r="AR456" s="1157"/>
      <c r="AS456" s="1157"/>
      <c r="AT456" s="1157"/>
      <c r="AU456" s="1157"/>
      <c r="AV456" s="1157"/>
      <c r="AW456" s="1157"/>
      <c r="AX456" s="1157"/>
      <c r="AY456" s="1157"/>
      <c r="AZ456" s="1157"/>
      <c r="BA456" s="1155"/>
    </row>
    <row r="457" spans="1:53" ht="15.75" hidden="1" customHeight="1" x14ac:dyDescent="0.2">
      <c r="A457" s="3176"/>
      <c r="B457" s="471" t="s">
        <v>380</v>
      </c>
      <c r="C457" s="2662" t="s">
        <v>383</v>
      </c>
      <c r="D457" s="2672" t="s">
        <v>382</v>
      </c>
      <c r="E457" s="645" t="s">
        <v>381</v>
      </c>
      <c r="F457" s="645" t="s">
        <v>378</v>
      </c>
      <c r="G457" s="648">
        <v>0</v>
      </c>
      <c r="H457" s="648">
        <v>1</v>
      </c>
      <c r="I457" s="647">
        <v>0.1</v>
      </c>
      <c r="J457" s="1159"/>
      <c r="K457" s="1157"/>
      <c r="L457" s="1157"/>
      <c r="M457" s="1157"/>
      <c r="N457" s="1157"/>
      <c r="O457" s="1157"/>
      <c r="P457" s="1157"/>
      <c r="Q457" s="1157"/>
      <c r="R457" s="1157"/>
      <c r="S457" s="1157"/>
      <c r="T457" s="1157"/>
      <c r="U457" s="1157"/>
      <c r="V457" s="1157"/>
      <c r="W457" s="1157"/>
      <c r="X457" s="1157"/>
      <c r="Y457" s="1157"/>
      <c r="Z457" s="1157"/>
      <c r="AA457" s="1157"/>
      <c r="AB457" s="1157"/>
      <c r="AC457" s="1158"/>
      <c r="AD457" s="1157"/>
      <c r="AE457" s="1157"/>
      <c r="AF457" s="1157"/>
      <c r="AG457" s="1157"/>
      <c r="AH457" s="1157"/>
      <c r="AI457" s="1157"/>
      <c r="AJ457" s="1157"/>
      <c r="AK457" s="1157"/>
      <c r="AL457" s="1157"/>
      <c r="AM457" s="1157"/>
      <c r="AN457" s="1157"/>
      <c r="AO457" s="1157"/>
      <c r="AP457" s="1157"/>
      <c r="AQ457" s="1157"/>
      <c r="AR457" s="1157"/>
      <c r="AS457" s="1157"/>
      <c r="AT457" s="1157"/>
      <c r="AU457" s="1157"/>
      <c r="AV457" s="1157"/>
      <c r="AW457" s="1157"/>
      <c r="AX457" s="1157"/>
      <c r="AY457" s="1157"/>
      <c r="AZ457" s="1157"/>
      <c r="BA457" s="1155"/>
    </row>
    <row r="458" spans="1:53" ht="15.75" hidden="1" customHeight="1" x14ac:dyDescent="0.2">
      <c r="A458" s="3176"/>
      <c r="B458" s="471" t="s">
        <v>380</v>
      </c>
      <c r="C458" s="3177"/>
      <c r="D458" s="3177"/>
      <c r="E458" s="645" t="s">
        <v>379</v>
      </c>
      <c r="F458" s="645" t="s">
        <v>378</v>
      </c>
      <c r="G458" s="648">
        <v>0</v>
      </c>
      <c r="H458" s="648">
        <v>1</v>
      </c>
      <c r="I458" s="647">
        <v>0.1</v>
      </c>
      <c r="J458" s="1159"/>
      <c r="K458" s="1157"/>
      <c r="L458" s="1157"/>
      <c r="M458" s="1157"/>
      <c r="N458" s="1157"/>
      <c r="O458" s="1157"/>
      <c r="P458" s="1157"/>
      <c r="Q458" s="1157"/>
      <c r="R458" s="1157"/>
      <c r="S458" s="1157"/>
      <c r="T458" s="1157"/>
      <c r="U458" s="1157"/>
      <c r="V458" s="1157"/>
      <c r="W458" s="1157"/>
      <c r="X458" s="1157"/>
      <c r="Y458" s="1157"/>
      <c r="Z458" s="1157"/>
      <c r="AA458" s="1157"/>
      <c r="AB458" s="1157"/>
      <c r="AC458" s="1158"/>
      <c r="AD458" s="1157"/>
      <c r="AE458" s="1157"/>
      <c r="AF458" s="1157"/>
      <c r="AG458" s="1157"/>
      <c r="AH458" s="1157"/>
      <c r="AI458" s="1157"/>
      <c r="AJ458" s="1157"/>
      <c r="AK458" s="1157"/>
      <c r="AL458" s="1157"/>
      <c r="AM458" s="1157"/>
      <c r="AN458" s="1157"/>
      <c r="AO458" s="1157"/>
      <c r="AP458" s="1157"/>
      <c r="AQ458" s="1157"/>
      <c r="AR458" s="1157"/>
      <c r="AS458" s="1157"/>
      <c r="AT458" s="1157"/>
      <c r="AU458" s="1157"/>
      <c r="AV458" s="1157"/>
      <c r="AW458" s="1157"/>
      <c r="AX458" s="1157"/>
      <c r="AY458" s="1157"/>
      <c r="AZ458" s="1157"/>
      <c r="BA458" s="1155"/>
    </row>
    <row r="459" spans="1:53" ht="45" hidden="1" customHeight="1" x14ac:dyDescent="0.2">
      <c r="A459" s="3176"/>
      <c r="B459" s="471" t="s">
        <v>371</v>
      </c>
      <c r="C459" s="2681" t="s">
        <v>377</v>
      </c>
      <c r="D459" s="2673" t="s">
        <v>376</v>
      </c>
      <c r="E459" s="646" t="s">
        <v>375</v>
      </c>
      <c r="F459" s="645" t="s">
        <v>374</v>
      </c>
      <c r="G459" s="644">
        <v>0</v>
      </c>
      <c r="H459" s="644">
        <v>1</v>
      </c>
      <c r="I459" s="638">
        <v>0.1</v>
      </c>
      <c r="J459" s="1159"/>
      <c r="K459" s="1157"/>
      <c r="L459" s="1157"/>
      <c r="M459" s="1157"/>
      <c r="N459" s="1157"/>
      <c r="O459" s="1157"/>
      <c r="P459" s="1157"/>
      <c r="Q459" s="1157"/>
      <c r="R459" s="1157"/>
      <c r="S459" s="1157"/>
      <c r="T459" s="1157"/>
      <c r="U459" s="1157"/>
      <c r="V459" s="1157"/>
      <c r="W459" s="1157"/>
      <c r="X459" s="1157"/>
      <c r="Y459" s="1157"/>
      <c r="Z459" s="1157"/>
      <c r="AA459" s="1157"/>
      <c r="AB459" s="1157"/>
      <c r="AC459" s="1158"/>
      <c r="AD459" s="1157"/>
      <c r="AE459" s="1157"/>
      <c r="AF459" s="1157"/>
      <c r="AG459" s="1157"/>
      <c r="AH459" s="1157"/>
      <c r="AI459" s="1157"/>
      <c r="AJ459" s="1157"/>
      <c r="AK459" s="1157"/>
      <c r="AL459" s="1157"/>
      <c r="AM459" s="1157"/>
      <c r="AN459" s="1157"/>
      <c r="AO459" s="1157"/>
      <c r="AP459" s="1157"/>
      <c r="AQ459" s="1157"/>
      <c r="AR459" s="1157"/>
      <c r="AS459" s="1157"/>
      <c r="AT459" s="1157"/>
      <c r="AU459" s="1157"/>
      <c r="AV459" s="1157"/>
      <c r="AW459" s="1157"/>
      <c r="AX459" s="1157"/>
      <c r="AY459" s="1157"/>
      <c r="AZ459" s="1157"/>
      <c r="BA459" s="1155"/>
    </row>
    <row r="460" spans="1:53" ht="15.75" hidden="1" customHeight="1" x14ac:dyDescent="0.2">
      <c r="A460" s="3176"/>
      <c r="B460" s="471" t="s">
        <v>371</v>
      </c>
      <c r="C460" s="3177"/>
      <c r="D460" s="3176"/>
      <c r="E460" s="641" t="s">
        <v>373</v>
      </c>
      <c r="F460" s="640" t="s">
        <v>372</v>
      </c>
      <c r="G460" s="643">
        <v>0.1</v>
      </c>
      <c r="H460" s="643">
        <v>1</v>
      </c>
      <c r="I460" s="642">
        <v>0.1</v>
      </c>
      <c r="J460" s="1159"/>
      <c r="K460" s="1157"/>
      <c r="L460" s="1157"/>
      <c r="M460" s="1157"/>
      <c r="N460" s="1157"/>
      <c r="O460" s="1157"/>
      <c r="P460" s="1157"/>
      <c r="Q460" s="1157"/>
      <c r="R460" s="1157"/>
      <c r="S460" s="1157"/>
      <c r="T460" s="1157"/>
      <c r="U460" s="1157"/>
      <c r="V460" s="1157"/>
      <c r="W460" s="1157"/>
      <c r="X460" s="1157"/>
      <c r="Y460" s="1157"/>
      <c r="Z460" s="1157"/>
      <c r="AA460" s="1157"/>
      <c r="AB460" s="1157"/>
      <c r="AC460" s="1158"/>
      <c r="AD460" s="1157"/>
      <c r="AE460" s="1157"/>
      <c r="AF460" s="1157"/>
      <c r="AG460" s="1157"/>
      <c r="AH460" s="1157"/>
      <c r="AI460" s="1157"/>
      <c r="AJ460" s="1157"/>
      <c r="AK460" s="1157"/>
      <c r="AL460" s="1157"/>
      <c r="AM460" s="1157"/>
      <c r="AN460" s="1157"/>
      <c r="AO460" s="1157"/>
      <c r="AP460" s="1157"/>
      <c r="AQ460" s="1157"/>
      <c r="AR460" s="1157"/>
      <c r="AS460" s="1157"/>
      <c r="AT460" s="1157"/>
      <c r="AU460" s="1157"/>
      <c r="AV460" s="1157"/>
      <c r="AW460" s="1157"/>
      <c r="AX460" s="1157"/>
      <c r="AY460" s="1157"/>
      <c r="AZ460" s="1157"/>
      <c r="BA460" s="1155"/>
    </row>
    <row r="461" spans="1:53" ht="15.75" hidden="1" customHeight="1" x14ac:dyDescent="0.2">
      <c r="A461" s="3176"/>
      <c r="B461" s="471" t="s">
        <v>371</v>
      </c>
      <c r="C461" s="641" t="s">
        <v>370</v>
      </c>
      <c r="D461" s="3177"/>
      <c r="E461" s="641" t="s">
        <v>369</v>
      </c>
      <c r="F461" s="640" t="s">
        <v>368</v>
      </c>
      <c r="G461" s="639">
        <v>0.2</v>
      </c>
      <c r="H461" s="639">
        <v>1</v>
      </c>
      <c r="I461" s="638">
        <v>0.05</v>
      </c>
      <c r="J461" s="1159"/>
      <c r="K461" s="1157"/>
      <c r="L461" s="1157"/>
      <c r="M461" s="1157"/>
      <c r="N461" s="1157"/>
      <c r="O461" s="1157"/>
      <c r="P461" s="1157"/>
      <c r="Q461" s="1157"/>
      <c r="R461" s="1157"/>
      <c r="S461" s="1157"/>
      <c r="T461" s="1157"/>
      <c r="U461" s="1157"/>
      <c r="V461" s="1157"/>
      <c r="W461" s="1157"/>
      <c r="X461" s="1157"/>
      <c r="Y461" s="1157"/>
      <c r="Z461" s="1157"/>
      <c r="AA461" s="1157"/>
      <c r="AB461" s="1157"/>
      <c r="AC461" s="1158"/>
      <c r="AD461" s="1157"/>
      <c r="AE461" s="1157"/>
      <c r="AF461" s="1157"/>
      <c r="AG461" s="1157"/>
      <c r="AH461" s="1157"/>
      <c r="AI461" s="1157"/>
      <c r="AJ461" s="1157"/>
      <c r="AK461" s="1157"/>
      <c r="AL461" s="1157"/>
      <c r="AM461" s="1157"/>
      <c r="AN461" s="1157"/>
      <c r="AO461" s="1157"/>
      <c r="AP461" s="1157"/>
      <c r="AQ461" s="1157"/>
      <c r="AR461" s="1157"/>
      <c r="AS461" s="1157"/>
      <c r="AT461" s="1157"/>
      <c r="AU461" s="1157"/>
      <c r="AV461" s="1157"/>
      <c r="AW461" s="1157"/>
      <c r="AX461" s="1157"/>
      <c r="AY461" s="1157"/>
      <c r="AZ461" s="1157"/>
      <c r="BA461" s="1155"/>
    </row>
    <row r="462" spans="1:53" ht="15.75" hidden="1" customHeight="1" x14ac:dyDescent="0.2">
      <c r="A462" s="3176"/>
      <c r="B462" s="471" t="s">
        <v>363</v>
      </c>
      <c r="C462" s="3266" t="s">
        <v>367</v>
      </c>
      <c r="D462" s="3265" t="s">
        <v>366</v>
      </c>
      <c r="E462" s="635" t="s">
        <v>365</v>
      </c>
      <c r="F462" s="634" t="s">
        <v>364</v>
      </c>
      <c r="G462" s="633">
        <v>0</v>
      </c>
      <c r="H462" s="633">
        <v>2</v>
      </c>
      <c r="I462" s="632">
        <v>2</v>
      </c>
      <c r="J462" s="1159"/>
      <c r="K462" s="1157"/>
      <c r="L462" s="1157"/>
      <c r="M462" s="1157"/>
      <c r="N462" s="1157"/>
      <c r="O462" s="1157"/>
      <c r="P462" s="1157"/>
      <c r="Q462" s="1157"/>
      <c r="R462" s="1157"/>
      <c r="S462" s="1157"/>
      <c r="T462" s="1157"/>
      <c r="U462" s="1157"/>
      <c r="V462" s="1157"/>
      <c r="W462" s="1157"/>
      <c r="X462" s="1157"/>
      <c r="Y462" s="1157"/>
      <c r="Z462" s="1157"/>
      <c r="AA462" s="1157"/>
      <c r="AB462" s="1157"/>
      <c r="AC462" s="1158"/>
      <c r="AD462" s="1157"/>
      <c r="AE462" s="1157"/>
      <c r="AF462" s="1157"/>
      <c r="AG462" s="1157"/>
      <c r="AH462" s="1157"/>
      <c r="AI462" s="1157"/>
      <c r="AJ462" s="1157"/>
      <c r="AK462" s="1157"/>
      <c r="AL462" s="1157"/>
      <c r="AM462" s="1157"/>
      <c r="AN462" s="1157"/>
      <c r="AO462" s="1157"/>
      <c r="AP462" s="1157"/>
      <c r="AQ462" s="1157"/>
      <c r="AR462" s="1157"/>
      <c r="AS462" s="1157"/>
      <c r="AT462" s="1157"/>
      <c r="AU462" s="1157"/>
      <c r="AV462" s="1157"/>
      <c r="AW462" s="1157"/>
      <c r="AX462" s="1157"/>
      <c r="AY462" s="1157"/>
      <c r="AZ462" s="1157"/>
      <c r="BA462" s="1155"/>
    </row>
    <row r="463" spans="1:53" ht="15.75" hidden="1" customHeight="1" x14ac:dyDescent="0.2">
      <c r="A463" s="3177"/>
      <c r="B463" s="471" t="s">
        <v>363</v>
      </c>
      <c r="C463" s="3250"/>
      <c r="D463" s="3177"/>
      <c r="E463" s="635" t="s">
        <v>362</v>
      </c>
      <c r="F463" s="634" t="s">
        <v>361</v>
      </c>
      <c r="G463" s="633">
        <v>0</v>
      </c>
      <c r="H463" s="633">
        <v>40</v>
      </c>
      <c r="I463" s="632">
        <v>10</v>
      </c>
      <c r="J463" s="1159"/>
      <c r="K463" s="1157"/>
      <c r="L463" s="1157"/>
      <c r="M463" s="1157"/>
      <c r="N463" s="1157"/>
      <c r="O463" s="1157"/>
      <c r="P463" s="1157"/>
      <c r="Q463" s="1157"/>
      <c r="R463" s="1157"/>
      <c r="S463" s="1157"/>
      <c r="T463" s="1157"/>
      <c r="U463" s="1157"/>
      <c r="V463" s="1157"/>
      <c r="W463" s="1157"/>
      <c r="X463" s="1157"/>
      <c r="Y463" s="1157"/>
      <c r="Z463" s="1157"/>
      <c r="AA463" s="1157"/>
      <c r="AB463" s="1157"/>
      <c r="AC463" s="1158"/>
      <c r="AD463" s="1157"/>
      <c r="AE463" s="1157"/>
      <c r="AF463" s="1157"/>
      <c r="AG463" s="1157"/>
      <c r="AH463" s="1157"/>
      <c r="AI463" s="1157"/>
      <c r="AJ463" s="1157"/>
      <c r="AK463" s="1157"/>
      <c r="AL463" s="1157"/>
      <c r="AM463" s="1157"/>
      <c r="AN463" s="1157"/>
      <c r="AO463" s="1157"/>
      <c r="AP463" s="1157"/>
      <c r="AQ463" s="1157"/>
      <c r="AR463" s="1157"/>
      <c r="AS463" s="1157"/>
      <c r="AT463" s="1157"/>
      <c r="AU463" s="1157"/>
      <c r="AV463" s="1157"/>
      <c r="AW463" s="1157"/>
      <c r="AX463" s="1157"/>
      <c r="AY463" s="1157"/>
      <c r="AZ463" s="1157"/>
      <c r="BA463" s="1155"/>
    </row>
    <row r="464" spans="1:53" ht="15.75" hidden="1" customHeight="1" x14ac:dyDescent="0.2">
      <c r="A464" s="1155"/>
      <c r="B464" s="1065"/>
      <c r="C464" s="1155"/>
      <c r="D464" s="1155"/>
      <c r="E464" s="1155"/>
      <c r="F464" s="1155"/>
      <c r="G464" s="1155">
        <v>0</v>
      </c>
      <c r="H464" s="1155">
        <v>2</v>
      </c>
      <c r="I464" s="1155"/>
      <c r="J464" s="1155"/>
      <c r="K464" s="1155"/>
      <c r="L464" s="1155"/>
      <c r="M464" s="1155"/>
      <c r="N464" s="1155"/>
      <c r="O464" s="1155"/>
      <c r="P464" s="1155"/>
      <c r="Q464" s="1155"/>
      <c r="R464" s="1155"/>
      <c r="S464" s="1155"/>
      <c r="T464" s="1155"/>
      <c r="U464" s="1155"/>
      <c r="V464" s="1155"/>
      <c r="W464" s="1155"/>
      <c r="X464" s="1155"/>
      <c r="Y464" s="1155"/>
      <c r="Z464" s="1155"/>
      <c r="AA464" s="1155"/>
      <c r="AB464" s="1155"/>
      <c r="AC464" s="1156"/>
      <c r="AD464" s="1155"/>
      <c r="AE464" s="1155"/>
      <c r="AF464" s="1155"/>
      <c r="AG464" s="1155"/>
      <c r="AH464" s="1155"/>
      <c r="AI464" s="1155"/>
      <c r="AJ464" s="1155"/>
      <c r="AK464" s="1155"/>
      <c r="AL464" s="1155"/>
      <c r="AM464" s="1155"/>
      <c r="AN464" s="1155"/>
      <c r="AO464" s="1155"/>
      <c r="AP464" s="1155"/>
      <c r="AQ464" s="1155"/>
      <c r="AR464" s="1155"/>
      <c r="AS464" s="1155"/>
      <c r="AT464" s="1155"/>
      <c r="AU464" s="1155"/>
      <c r="AV464" s="1155"/>
      <c r="AW464" s="1155"/>
      <c r="AX464" s="1155"/>
      <c r="AY464" s="1155"/>
      <c r="AZ464" s="1155"/>
      <c r="BA464" s="1155"/>
    </row>
    <row r="465" spans="1:53" ht="15.75" customHeight="1" x14ac:dyDescent="0.2">
      <c r="A465" s="1155"/>
      <c r="B465" s="1065"/>
      <c r="C465" s="1155"/>
      <c r="D465" s="1155"/>
      <c r="F465" s="1155"/>
      <c r="G465" s="1155"/>
      <c r="H465" s="1155"/>
      <c r="I465" s="1155"/>
      <c r="Z465" s="1155"/>
      <c r="AF465" s="1155"/>
      <c r="AG465" s="1155"/>
      <c r="AH465" s="1155"/>
      <c r="AL465" s="1155"/>
      <c r="AM465" s="1155"/>
      <c r="AN465" s="1155"/>
      <c r="AR465" s="1155"/>
      <c r="AS465" s="1155"/>
      <c r="AT465" s="1155"/>
      <c r="AV465" s="1155"/>
      <c r="BA465" s="1155"/>
    </row>
    <row r="466" spans="1:53" ht="15.75" customHeight="1" x14ac:dyDescent="0.2">
      <c r="A466" s="1155"/>
      <c r="B466" s="1065"/>
      <c r="C466" s="1155"/>
      <c r="D466" s="1155"/>
      <c r="F466" s="1155"/>
      <c r="G466" s="1155"/>
      <c r="H466" s="1155"/>
      <c r="I466" s="1155"/>
      <c r="Z466" s="1155"/>
      <c r="AF466" s="1155"/>
      <c r="AG466" s="1155"/>
      <c r="AH466" s="1155"/>
      <c r="AL466" s="1155"/>
      <c r="AM466" s="1155"/>
      <c r="AN466" s="1155"/>
      <c r="AR466" s="1155"/>
      <c r="AS466" s="1155"/>
      <c r="AT466" s="1155"/>
      <c r="AV466" s="1155"/>
      <c r="BA466" s="1155"/>
    </row>
    <row r="467" spans="1:53" ht="15.75" customHeight="1" x14ac:dyDescent="0.2">
      <c r="A467" s="1155"/>
      <c r="B467" s="1065"/>
      <c r="C467" s="1155"/>
      <c r="D467" s="1155"/>
      <c r="F467" s="1155"/>
      <c r="G467" s="1155"/>
      <c r="H467" s="1155"/>
      <c r="I467" s="1155"/>
      <c r="Z467" s="1155"/>
      <c r="AF467" s="1155"/>
      <c r="AG467" s="1155"/>
      <c r="AH467" s="1155"/>
      <c r="AL467" s="1155"/>
      <c r="AM467" s="1155"/>
      <c r="AN467" s="1155"/>
      <c r="AR467" s="1155"/>
      <c r="AS467" s="1155"/>
      <c r="AT467" s="1155"/>
      <c r="AV467" s="1155"/>
      <c r="BA467" s="1155"/>
    </row>
    <row r="468" spans="1:53" ht="15.75" customHeight="1" x14ac:dyDescent="0.2">
      <c r="A468" s="1155"/>
      <c r="B468" s="1065"/>
      <c r="C468" s="1155"/>
      <c r="D468" s="1155"/>
      <c r="F468" s="1155"/>
      <c r="G468" s="1155"/>
      <c r="H468" s="1155"/>
      <c r="I468" s="1155"/>
      <c r="Z468" s="1155"/>
      <c r="AF468" s="1155"/>
      <c r="AG468" s="1155"/>
      <c r="AH468" s="1155"/>
      <c r="AL468" s="1155"/>
      <c r="AM468" s="1155"/>
      <c r="AN468" s="1155"/>
      <c r="AR468" s="1155"/>
      <c r="AS468" s="1155"/>
      <c r="AT468" s="1155"/>
      <c r="AV468" s="1155"/>
      <c r="BA468" s="1155"/>
    </row>
    <row r="469" spans="1:53" ht="15.75" customHeight="1" x14ac:dyDescent="0.2">
      <c r="A469" s="1155"/>
      <c r="B469" s="1065"/>
      <c r="C469" s="1155"/>
      <c r="D469" s="1155"/>
      <c r="F469" s="1155"/>
      <c r="G469" s="1155"/>
      <c r="H469" s="1155"/>
      <c r="I469" s="1155"/>
      <c r="Z469" s="1155"/>
      <c r="AF469" s="1155"/>
      <c r="AG469" s="1155"/>
      <c r="AH469" s="1155"/>
      <c r="AL469" s="1155"/>
      <c r="AM469" s="1155"/>
      <c r="AN469" s="1155"/>
      <c r="AR469" s="1155"/>
      <c r="AS469" s="1155"/>
      <c r="AT469" s="1155"/>
      <c r="AV469" s="1155"/>
      <c r="BA469" s="1155"/>
    </row>
    <row r="470" spans="1:53" ht="15.75" customHeight="1" x14ac:dyDescent="0.2">
      <c r="A470" s="1155"/>
      <c r="B470" s="1065"/>
      <c r="C470" s="1155"/>
      <c r="D470" s="1155"/>
      <c r="F470" s="1155"/>
      <c r="G470" s="1155"/>
      <c r="H470" s="1155"/>
      <c r="I470" s="1155"/>
      <c r="Z470" s="1155"/>
      <c r="AF470" s="1155"/>
      <c r="AG470" s="1155"/>
      <c r="AH470" s="1155"/>
      <c r="AL470" s="1155"/>
      <c r="AM470" s="1155"/>
      <c r="AN470" s="1155"/>
      <c r="AR470" s="1155"/>
      <c r="AS470" s="1155"/>
      <c r="AT470" s="1155"/>
      <c r="AV470" s="1155"/>
      <c r="BA470" s="1155"/>
    </row>
    <row r="471" spans="1:53" ht="15.75" customHeight="1" x14ac:dyDescent="0.2">
      <c r="A471" s="1155"/>
      <c r="B471" s="1065"/>
      <c r="C471" s="1155"/>
      <c r="D471" s="1155"/>
      <c r="F471" s="1155"/>
      <c r="G471" s="1155"/>
      <c r="H471" s="1155"/>
      <c r="I471" s="1155"/>
      <c r="Z471" s="1155"/>
      <c r="AF471" s="1155"/>
      <c r="AG471" s="1155"/>
      <c r="AH471" s="1155"/>
      <c r="AL471" s="1155"/>
      <c r="AM471" s="1155"/>
      <c r="AN471" s="1155"/>
      <c r="AR471" s="1155"/>
      <c r="AS471" s="1155"/>
      <c r="AT471" s="1155"/>
      <c r="AV471" s="1155"/>
      <c r="BA471" s="1155"/>
    </row>
    <row r="472" spans="1:53" ht="15.75" customHeight="1" x14ac:dyDescent="0.2">
      <c r="A472" s="1155"/>
      <c r="B472" s="1065"/>
      <c r="C472" s="1155"/>
      <c r="D472" s="1155"/>
      <c r="F472" s="1155"/>
      <c r="G472" s="1155"/>
      <c r="H472" s="1155"/>
      <c r="I472" s="1155"/>
      <c r="Z472" s="1155"/>
      <c r="AF472" s="1155"/>
      <c r="AG472" s="1155"/>
      <c r="AH472" s="1155"/>
      <c r="AL472" s="1155"/>
      <c r="AM472" s="1155"/>
      <c r="AN472" s="1155"/>
      <c r="AR472" s="1155"/>
      <c r="AS472" s="1155"/>
      <c r="AT472" s="1155"/>
      <c r="AV472" s="1155"/>
      <c r="BA472" s="1155"/>
    </row>
    <row r="473" spans="1:53" ht="15.75" customHeight="1" x14ac:dyDescent="0.2">
      <c r="A473" s="1155"/>
      <c r="B473" s="1065"/>
      <c r="C473" s="1155"/>
      <c r="D473" s="1155"/>
      <c r="F473" s="1155"/>
      <c r="G473" s="1155"/>
      <c r="H473" s="1155"/>
      <c r="I473" s="1155"/>
      <c r="Z473" s="1155"/>
      <c r="AF473" s="1155"/>
      <c r="AG473" s="1155"/>
      <c r="AH473" s="1155"/>
      <c r="AL473" s="1155"/>
      <c r="AM473" s="1155"/>
      <c r="AN473" s="1155"/>
      <c r="AR473" s="1155"/>
      <c r="AS473" s="1155"/>
      <c r="AT473" s="1155"/>
      <c r="AV473" s="1155"/>
      <c r="BA473" s="1155"/>
    </row>
    <row r="474" spans="1:53" ht="15.75" customHeight="1" x14ac:dyDescent="0.2">
      <c r="A474" s="1155"/>
      <c r="B474" s="1065"/>
      <c r="C474" s="1155"/>
      <c r="D474" s="1155"/>
      <c r="F474" s="1155"/>
      <c r="G474" s="1155"/>
      <c r="H474" s="1155"/>
      <c r="I474" s="1155"/>
      <c r="Z474" s="1155"/>
      <c r="AF474" s="1155"/>
      <c r="AG474" s="1155"/>
      <c r="AH474" s="1155"/>
      <c r="AL474" s="1155"/>
      <c r="AM474" s="1155"/>
      <c r="AN474" s="1155"/>
      <c r="AR474" s="1155"/>
      <c r="AS474" s="1155"/>
      <c r="AT474" s="1155"/>
      <c r="AV474" s="1155"/>
      <c r="BA474" s="1155"/>
    </row>
    <row r="475" spans="1:53" ht="15.75" customHeight="1" x14ac:dyDescent="0.2">
      <c r="A475" s="1155"/>
      <c r="B475" s="1065"/>
      <c r="C475" s="1155"/>
      <c r="D475" s="1155"/>
      <c r="F475" s="1155"/>
      <c r="G475" s="1155"/>
      <c r="H475" s="1155"/>
      <c r="I475" s="1155"/>
      <c r="Z475" s="1155"/>
      <c r="AF475" s="1155"/>
      <c r="AG475" s="1155"/>
      <c r="AH475" s="1155"/>
      <c r="AL475" s="1155"/>
      <c r="AM475" s="1155"/>
      <c r="AN475" s="1155"/>
      <c r="AR475" s="1155"/>
      <c r="AS475" s="1155"/>
      <c r="AT475" s="1155"/>
      <c r="AV475" s="1155"/>
      <c r="BA475" s="1155"/>
    </row>
    <row r="476" spans="1:53" ht="15.75" customHeight="1" x14ac:dyDescent="0.2">
      <c r="A476" s="1155"/>
      <c r="B476" s="1065"/>
      <c r="C476" s="1155"/>
      <c r="D476" s="1155"/>
      <c r="F476" s="1155"/>
      <c r="G476" s="1155"/>
      <c r="H476" s="1155"/>
      <c r="I476" s="1155"/>
      <c r="Z476" s="1155"/>
      <c r="AF476" s="1155"/>
      <c r="AG476" s="1155"/>
      <c r="AH476" s="1155"/>
      <c r="AL476" s="1155"/>
      <c r="AM476" s="1155"/>
      <c r="AN476" s="1155"/>
      <c r="AR476" s="1155"/>
      <c r="AS476" s="1155"/>
      <c r="AT476" s="1155"/>
      <c r="AV476" s="1155"/>
      <c r="BA476" s="1155"/>
    </row>
    <row r="477" spans="1:53" ht="15.75" customHeight="1" x14ac:dyDescent="0.2">
      <c r="A477" s="1155"/>
      <c r="B477" s="1065"/>
      <c r="C477" s="1155"/>
      <c r="D477" s="1155"/>
      <c r="F477" s="1155"/>
      <c r="G477" s="1155"/>
      <c r="H477" s="1155"/>
      <c r="I477" s="1155"/>
      <c r="Z477" s="1155"/>
      <c r="AF477" s="1155"/>
      <c r="AG477" s="1155"/>
      <c r="AH477" s="1155"/>
      <c r="AL477" s="1155"/>
      <c r="AM477" s="1155"/>
      <c r="AN477" s="1155"/>
      <c r="AR477" s="1155"/>
      <c r="AS477" s="1155"/>
      <c r="AT477" s="1155"/>
      <c r="AV477" s="1155"/>
      <c r="BA477" s="1155"/>
    </row>
    <row r="478" spans="1:53" ht="15.75" customHeight="1" x14ac:dyDescent="0.2">
      <c r="A478" s="1155"/>
      <c r="B478" s="1065"/>
      <c r="C478" s="1155"/>
      <c r="D478" s="1155"/>
      <c r="F478" s="1155"/>
      <c r="G478" s="1155"/>
      <c r="H478" s="1155"/>
      <c r="I478" s="1155"/>
      <c r="Z478" s="1155"/>
      <c r="AF478" s="1155"/>
      <c r="AG478" s="1155"/>
      <c r="AH478" s="1155"/>
      <c r="AL478" s="1155"/>
      <c r="AM478" s="1155"/>
      <c r="AN478" s="1155"/>
      <c r="AR478" s="1155"/>
      <c r="AS478" s="1155"/>
      <c r="AT478" s="1155"/>
      <c r="AV478" s="1155"/>
      <c r="BA478" s="1155"/>
    </row>
    <row r="479" spans="1:53" ht="15.75" customHeight="1" x14ac:dyDescent="0.2">
      <c r="A479" s="1155"/>
      <c r="B479" s="1065"/>
      <c r="C479" s="1155"/>
      <c r="D479" s="1155"/>
      <c r="F479" s="1155"/>
      <c r="G479" s="1155"/>
      <c r="H479" s="1155"/>
      <c r="I479" s="1155"/>
      <c r="Z479" s="1155"/>
      <c r="AF479" s="1155"/>
      <c r="AG479" s="1155"/>
      <c r="AH479" s="1155"/>
      <c r="AL479" s="1155"/>
      <c r="AM479" s="1155"/>
      <c r="AN479" s="1155"/>
      <c r="AR479" s="1155"/>
      <c r="AS479" s="1155"/>
      <c r="AT479" s="1155"/>
      <c r="AV479" s="1155"/>
      <c r="BA479" s="1155"/>
    </row>
    <row r="480" spans="1:53" ht="15.75" customHeight="1" x14ac:dyDescent="0.2">
      <c r="A480" s="1155"/>
      <c r="B480" s="1065"/>
      <c r="C480" s="1155"/>
      <c r="D480" s="1155"/>
      <c r="F480" s="1155"/>
      <c r="G480" s="1155"/>
      <c r="H480" s="1155"/>
      <c r="I480" s="1155"/>
      <c r="Z480" s="1155"/>
      <c r="AF480" s="1155"/>
      <c r="AG480" s="1155"/>
      <c r="AH480" s="1155"/>
      <c r="AL480" s="1155"/>
      <c r="AM480" s="1155"/>
      <c r="AN480" s="1155"/>
      <c r="AR480" s="1155"/>
      <c r="AS480" s="1155"/>
      <c r="AT480" s="1155"/>
      <c r="AV480" s="1155"/>
      <c r="BA480" s="1155"/>
    </row>
    <row r="481" spans="1:53" ht="15.75" customHeight="1" x14ac:dyDescent="0.2">
      <c r="A481" s="1155"/>
      <c r="B481" s="1065"/>
      <c r="C481" s="1155"/>
      <c r="D481" s="1155"/>
      <c r="F481" s="1155"/>
      <c r="G481" s="1155"/>
      <c r="H481" s="1155"/>
      <c r="I481" s="1155"/>
      <c r="Z481" s="1155"/>
      <c r="AF481" s="1155"/>
      <c r="AG481" s="1155"/>
      <c r="AH481" s="1155"/>
      <c r="AL481" s="1155"/>
      <c r="AM481" s="1155"/>
      <c r="AN481" s="1155"/>
      <c r="AR481" s="1155"/>
      <c r="AS481" s="1155"/>
      <c r="AT481" s="1155"/>
      <c r="AV481" s="1155"/>
      <c r="BA481" s="1155"/>
    </row>
    <row r="482" spans="1:53" ht="15.75" customHeight="1" x14ac:dyDescent="0.2">
      <c r="A482" s="1155"/>
      <c r="B482" s="1065"/>
      <c r="C482" s="1155"/>
      <c r="D482" s="1155"/>
      <c r="F482" s="1155"/>
      <c r="G482" s="1155"/>
      <c r="H482" s="1155"/>
      <c r="I482" s="1155"/>
      <c r="Z482" s="1155"/>
      <c r="AF482" s="1155"/>
      <c r="AG482" s="1155"/>
      <c r="AH482" s="1155"/>
      <c r="AL482" s="1155"/>
      <c r="AM482" s="1155"/>
      <c r="AN482" s="1155"/>
      <c r="AR482" s="1155"/>
      <c r="AS482" s="1155"/>
      <c r="AT482" s="1155"/>
      <c r="AV482" s="1155"/>
      <c r="BA482" s="1155"/>
    </row>
    <row r="483" spans="1:53" ht="15.75" customHeight="1" x14ac:dyDescent="0.2">
      <c r="A483" s="1155"/>
      <c r="B483" s="1065"/>
      <c r="C483" s="1155"/>
      <c r="D483" s="1155"/>
      <c r="F483" s="1155"/>
      <c r="G483" s="1155"/>
      <c r="H483" s="1155"/>
      <c r="I483" s="1155"/>
      <c r="Z483" s="1155"/>
      <c r="AF483" s="1155"/>
      <c r="AG483" s="1155"/>
      <c r="AH483" s="1155"/>
      <c r="AL483" s="1155"/>
      <c r="AM483" s="1155"/>
      <c r="AN483" s="1155"/>
      <c r="AR483" s="1155"/>
      <c r="AS483" s="1155"/>
      <c r="AT483" s="1155"/>
      <c r="AV483" s="1155"/>
      <c r="BA483" s="1155"/>
    </row>
    <row r="484" spans="1:53" ht="15.75" customHeight="1" x14ac:dyDescent="0.2">
      <c r="A484" s="1155"/>
      <c r="B484" s="1065"/>
      <c r="C484" s="1155"/>
      <c r="D484" s="1155"/>
      <c r="F484" s="1155"/>
      <c r="G484" s="1155"/>
      <c r="H484" s="1155"/>
      <c r="I484" s="1155"/>
      <c r="Z484" s="1155"/>
      <c r="AF484" s="1155"/>
      <c r="AG484" s="1155"/>
      <c r="AH484" s="1155"/>
      <c r="AL484" s="1155"/>
      <c r="AM484" s="1155"/>
      <c r="AN484" s="1155"/>
      <c r="AR484" s="1155"/>
      <c r="AS484" s="1155"/>
      <c r="AT484" s="1155"/>
      <c r="AV484" s="1155"/>
      <c r="BA484" s="1155"/>
    </row>
    <row r="485" spans="1:53" ht="15.75" customHeight="1" x14ac:dyDescent="0.2">
      <c r="A485" s="1155"/>
      <c r="B485" s="1065"/>
      <c r="C485" s="1155"/>
      <c r="D485" s="1155"/>
      <c r="F485" s="1155"/>
      <c r="G485" s="1155"/>
      <c r="H485" s="1155"/>
      <c r="I485" s="1155"/>
      <c r="Z485" s="1155"/>
      <c r="AF485" s="1155"/>
      <c r="AG485" s="1155"/>
      <c r="AH485" s="1155"/>
      <c r="AL485" s="1155"/>
      <c r="AM485" s="1155"/>
      <c r="AN485" s="1155"/>
      <c r="AR485" s="1155"/>
      <c r="AS485" s="1155"/>
      <c r="AT485" s="1155"/>
      <c r="AV485" s="1155"/>
      <c r="BA485" s="1155"/>
    </row>
    <row r="486" spans="1:53" ht="15.75" customHeight="1" x14ac:dyDescent="0.2">
      <c r="A486" s="1155"/>
      <c r="B486" s="1065"/>
      <c r="C486" s="1155"/>
      <c r="D486" s="1155"/>
      <c r="F486" s="1155"/>
      <c r="G486" s="1155"/>
      <c r="H486" s="1155"/>
      <c r="I486" s="1155"/>
      <c r="Z486" s="1155"/>
      <c r="AF486" s="1155"/>
      <c r="AG486" s="1155"/>
      <c r="AH486" s="1155"/>
      <c r="AL486" s="1155"/>
      <c r="AM486" s="1155"/>
      <c r="AN486" s="1155"/>
      <c r="AR486" s="1155"/>
      <c r="AS486" s="1155"/>
      <c r="AT486" s="1155"/>
      <c r="AV486" s="1155"/>
      <c r="BA486" s="1155"/>
    </row>
    <row r="487" spans="1:53" ht="15.75" customHeight="1" x14ac:dyDescent="0.2">
      <c r="A487" s="1155"/>
      <c r="B487" s="1065"/>
      <c r="C487" s="1155"/>
      <c r="D487" s="1155"/>
      <c r="F487" s="1155"/>
      <c r="G487" s="1155"/>
      <c r="H487" s="1155"/>
      <c r="I487" s="1155"/>
      <c r="Z487" s="1155"/>
      <c r="AF487" s="1155"/>
      <c r="AG487" s="1155"/>
      <c r="AH487" s="1155"/>
      <c r="AL487" s="1155"/>
      <c r="AM487" s="1155"/>
      <c r="AN487" s="1155"/>
      <c r="AR487" s="1155"/>
      <c r="AS487" s="1155"/>
      <c r="AT487" s="1155"/>
      <c r="AV487" s="1155"/>
      <c r="BA487" s="1155"/>
    </row>
    <row r="488" spans="1:53" ht="15.75" customHeight="1" x14ac:dyDescent="0.2">
      <c r="A488" s="1155"/>
      <c r="B488" s="1065"/>
      <c r="C488" s="1155"/>
      <c r="D488" s="1155"/>
      <c r="F488" s="1155"/>
      <c r="G488" s="1155"/>
      <c r="H488" s="1155"/>
      <c r="I488" s="1155"/>
      <c r="Z488" s="1155"/>
      <c r="AF488" s="1155"/>
      <c r="AG488" s="1155"/>
      <c r="AH488" s="1155"/>
      <c r="AL488" s="1155"/>
      <c r="AM488" s="1155"/>
      <c r="AN488" s="1155"/>
      <c r="AR488" s="1155"/>
      <c r="AS488" s="1155"/>
      <c r="AT488" s="1155"/>
      <c r="AV488" s="1155"/>
      <c r="BA488" s="1155"/>
    </row>
    <row r="489" spans="1:53" ht="15.75" customHeight="1" x14ac:dyDescent="0.2">
      <c r="A489" s="1155"/>
      <c r="B489" s="1065"/>
      <c r="C489" s="1155"/>
      <c r="D489" s="1155"/>
      <c r="F489" s="1155"/>
      <c r="G489" s="1155"/>
      <c r="H489" s="1155"/>
      <c r="I489" s="1155"/>
      <c r="Z489" s="1155"/>
      <c r="AF489" s="1155"/>
      <c r="AG489" s="1155"/>
      <c r="AH489" s="1155"/>
      <c r="AL489" s="1155"/>
      <c r="AM489" s="1155"/>
      <c r="AN489" s="1155"/>
      <c r="AR489" s="1155"/>
      <c r="AS489" s="1155"/>
      <c r="AT489" s="1155"/>
      <c r="AV489" s="1155"/>
      <c r="BA489" s="1155"/>
    </row>
    <row r="490" spans="1:53" ht="15.75" customHeight="1" x14ac:dyDescent="0.2">
      <c r="A490" s="1155"/>
      <c r="B490" s="1065"/>
      <c r="C490" s="1155"/>
      <c r="D490" s="1155"/>
      <c r="F490" s="1155"/>
      <c r="G490" s="1155"/>
      <c r="H490" s="1155"/>
      <c r="I490" s="1155"/>
      <c r="Z490" s="1155"/>
      <c r="AF490" s="1155"/>
      <c r="AG490" s="1155"/>
      <c r="AH490" s="1155"/>
      <c r="AL490" s="1155"/>
      <c r="AM490" s="1155"/>
      <c r="AN490" s="1155"/>
      <c r="AR490" s="1155"/>
      <c r="AS490" s="1155"/>
      <c r="AT490" s="1155"/>
      <c r="AV490" s="1155"/>
      <c r="BA490" s="1155"/>
    </row>
    <row r="491" spans="1:53" ht="15.75" customHeight="1" x14ac:dyDescent="0.2">
      <c r="A491" s="1155"/>
      <c r="B491" s="1065"/>
      <c r="C491" s="1155"/>
      <c r="D491" s="1155"/>
      <c r="F491" s="1155"/>
      <c r="G491" s="1155"/>
      <c r="H491" s="1155"/>
      <c r="I491" s="1155"/>
      <c r="Z491" s="1155"/>
      <c r="AF491" s="1155"/>
      <c r="AG491" s="1155"/>
      <c r="AH491" s="1155"/>
      <c r="AL491" s="1155"/>
      <c r="AM491" s="1155"/>
      <c r="AN491" s="1155"/>
      <c r="AR491" s="1155"/>
      <c r="AS491" s="1155"/>
      <c r="AT491" s="1155"/>
      <c r="AV491" s="1155"/>
      <c r="BA491" s="1155"/>
    </row>
    <row r="492" spans="1:53" ht="15.75" customHeight="1" x14ac:dyDescent="0.2">
      <c r="A492" s="1155"/>
      <c r="B492" s="1065"/>
      <c r="C492" s="1155"/>
      <c r="D492" s="1155"/>
      <c r="F492" s="1155"/>
      <c r="G492" s="1155"/>
      <c r="H492" s="1155"/>
      <c r="I492" s="1155"/>
      <c r="Z492" s="1155"/>
      <c r="AF492" s="1155"/>
      <c r="AG492" s="1155"/>
      <c r="AH492" s="1155"/>
      <c r="AL492" s="1155"/>
      <c r="AM492" s="1155"/>
      <c r="AN492" s="1155"/>
      <c r="AR492" s="1155"/>
      <c r="AS492" s="1155"/>
      <c r="AT492" s="1155"/>
      <c r="AV492" s="1155"/>
      <c r="BA492" s="1155"/>
    </row>
    <row r="493" spans="1:53" ht="15.75" customHeight="1" x14ac:dyDescent="0.2">
      <c r="A493" s="1155"/>
      <c r="B493" s="1065"/>
      <c r="C493" s="1155"/>
      <c r="D493" s="1155"/>
      <c r="F493" s="1155"/>
      <c r="G493" s="1155"/>
      <c r="H493" s="1155"/>
      <c r="I493" s="1155"/>
      <c r="Z493" s="1155"/>
      <c r="AF493" s="1155"/>
      <c r="AG493" s="1155"/>
      <c r="AH493" s="1155"/>
      <c r="AL493" s="1155"/>
      <c r="AM493" s="1155"/>
      <c r="AN493" s="1155"/>
      <c r="AR493" s="1155"/>
      <c r="AS493" s="1155"/>
      <c r="AT493" s="1155"/>
      <c r="AV493" s="1155"/>
      <c r="BA493" s="1155"/>
    </row>
    <row r="494" spans="1:53" ht="15.75" customHeight="1" x14ac:dyDescent="0.2">
      <c r="A494" s="1155"/>
      <c r="B494" s="1065"/>
      <c r="C494" s="1155"/>
      <c r="D494" s="1155"/>
      <c r="F494" s="1155"/>
      <c r="G494" s="1155"/>
      <c r="H494" s="1155"/>
      <c r="I494" s="1155"/>
      <c r="Z494" s="1155"/>
      <c r="AF494" s="1155"/>
      <c r="AG494" s="1155"/>
      <c r="AH494" s="1155"/>
      <c r="AL494" s="1155"/>
      <c r="AM494" s="1155"/>
      <c r="AN494" s="1155"/>
      <c r="AR494" s="1155"/>
      <c r="AS494" s="1155"/>
      <c r="AT494" s="1155"/>
      <c r="AV494" s="1155"/>
      <c r="BA494" s="1155"/>
    </row>
    <row r="495" spans="1:53" ht="15.75" customHeight="1" x14ac:dyDescent="0.2">
      <c r="A495" s="1155"/>
      <c r="B495" s="1065"/>
      <c r="C495" s="1155"/>
      <c r="D495" s="1155"/>
      <c r="F495" s="1155"/>
      <c r="G495" s="1155"/>
      <c r="H495" s="1155"/>
      <c r="I495" s="1155"/>
      <c r="Z495" s="1155"/>
      <c r="AF495" s="1155"/>
      <c r="AG495" s="1155"/>
      <c r="AH495" s="1155"/>
      <c r="AL495" s="1155"/>
      <c r="AM495" s="1155"/>
      <c r="AN495" s="1155"/>
      <c r="AR495" s="1155"/>
      <c r="AS495" s="1155"/>
      <c r="AT495" s="1155"/>
      <c r="AV495" s="1155"/>
      <c r="BA495" s="1155"/>
    </row>
    <row r="496" spans="1:53" ht="15.75" customHeight="1" x14ac:dyDescent="0.2">
      <c r="A496" s="1155"/>
      <c r="B496" s="1065"/>
      <c r="C496" s="1155"/>
      <c r="D496" s="1155"/>
      <c r="F496" s="1155"/>
      <c r="G496" s="1155"/>
      <c r="H496" s="1155"/>
      <c r="I496" s="1155"/>
      <c r="Z496" s="1155"/>
      <c r="AF496" s="1155"/>
      <c r="AG496" s="1155"/>
      <c r="AH496" s="1155"/>
      <c r="AL496" s="1155"/>
      <c r="AM496" s="1155"/>
      <c r="AN496" s="1155"/>
      <c r="AR496" s="1155"/>
      <c r="AS496" s="1155"/>
      <c r="AT496" s="1155"/>
      <c r="AV496" s="1155"/>
      <c r="BA496" s="1155"/>
    </row>
    <row r="497" spans="1:53" ht="15.75" customHeight="1" x14ac:dyDescent="0.2">
      <c r="A497" s="1155"/>
      <c r="B497" s="1065"/>
      <c r="C497" s="1155"/>
      <c r="D497" s="1155"/>
      <c r="F497" s="1155"/>
      <c r="G497" s="1155"/>
      <c r="H497" s="1155"/>
      <c r="I497" s="1155"/>
      <c r="Z497" s="1155"/>
      <c r="AF497" s="1155"/>
      <c r="AG497" s="1155"/>
      <c r="AH497" s="1155"/>
      <c r="AL497" s="1155"/>
      <c r="AM497" s="1155"/>
      <c r="AN497" s="1155"/>
      <c r="AR497" s="1155"/>
      <c r="AS497" s="1155"/>
      <c r="AT497" s="1155"/>
      <c r="AV497" s="1155"/>
      <c r="BA497" s="1155"/>
    </row>
    <row r="498" spans="1:53" ht="15.75" customHeight="1" x14ac:dyDescent="0.2">
      <c r="A498" s="1155"/>
      <c r="B498" s="1065"/>
      <c r="C498" s="1155"/>
      <c r="D498" s="1155"/>
      <c r="F498" s="1155"/>
      <c r="G498" s="1155"/>
      <c r="H498" s="1155"/>
      <c r="I498" s="1155"/>
      <c r="Z498" s="1155"/>
      <c r="AF498" s="1155"/>
      <c r="AG498" s="1155"/>
      <c r="AH498" s="1155"/>
      <c r="AL498" s="1155"/>
      <c r="AM498" s="1155"/>
      <c r="AN498" s="1155"/>
      <c r="AR498" s="1155"/>
      <c r="AS498" s="1155"/>
      <c r="AT498" s="1155"/>
      <c r="AV498" s="1155"/>
      <c r="BA498" s="1155"/>
    </row>
    <row r="499" spans="1:53" ht="15.75" customHeight="1" x14ac:dyDescent="0.2">
      <c r="A499" s="1155"/>
      <c r="B499" s="1065"/>
      <c r="C499" s="1155"/>
      <c r="D499" s="1155"/>
      <c r="F499" s="1155"/>
      <c r="G499" s="1155"/>
      <c r="H499" s="1155"/>
      <c r="I499" s="1155"/>
      <c r="Z499" s="1155"/>
      <c r="AF499" s="1155"/>
      <c r="AG499" s="1155"/>
      <c r="AH499" s="1155"/>
      <c r="AL499" s="1155"/>
      <c r="AM499" s="1155"/>
      <c r="AN499" s="1155"/>
      <c r="AR499" s="1155"/>
      <c r="AS499" s="1155"/>
      <c r="AT499" s="1155"/>
      <c r="AV499" s="1155"/>
      <c r="BA499" s="1155"/>
    </row>
    <row r="500" spans="1:53" ht="15.75" customHeight="1" x14ac:dyDescent="0.2">
      <c r="A500" s="1155"/>
      <c r="B500" s="1065"/>
      <c r="C500" s="1155"/>
      <c r="D500" s="1155"/>
      <c r="F500" s="1155"/>
      <c r="G500" s="1155"/>
      <c r="H500" s="1155"/>
      <c r="I500" s="1155"/>
      <c r="Z500" s="1155"/>
      <c r="AF500" s="1155"/>
      <c r="AG500" s="1155"/>
      <c r="AH500" s="1155"/>
      <c r="AL500" s="1155"/>
      <c r="AM500" s="1155"/>
      <c r="AN500" s="1155"/>
      <c r="AR500" s="1155"/>
      <c r="AS500" s="1155"/>
      <c r="AT500" s="1155"/>
      <c r="AV500" s="1155"/>
      <c r="BA500" s="1155"/>
    </row>
    <row r="501" spans="1:53" ht="15.75" customHeight="1" x14ac:dyDescent="0.2">
      <c r="A501" s="1155"/>
      <c r="B501" s="1065"/>
      <c r="C501" s="1155"/>
      <c r="D501" s="1155"/>
      <c r="F501" s="1155"/>
      <c r="G501" s="1155"/>
      <c r="H501" s="1155"/>
      <c r="I501" s="1155"/>
      <c r="Z501" s="1155"/>
      <c r="AF501" s="1155"/>
      <c r="AG501" s="1155"/>
      <c r="AH501" s="1155"/>
      <c r="AL501" s="1155"/>
      <c r="AM501" s="1155"/>
      <c r="AN501" s="1155"/>
      <c r="AR501" s="1155"/>
      <c r="AS501" s="1155"/>
      <c r="AT501" s="1155"/>
      <c r="AV501" s="1155"/>
      <c r="BA501" s="1155"/>
    </row>
    <row r="502" spans="1:53" ht="15.75" customHeight="1" x14ac:dyDescent="0.2">
      <c r="A502" s="1155"/>
      <c r="B502" s="1065"/>
      <c r="C502" s="1155"/>
      <c r="D502" s="1155"/>
      <c r="F502" s="1155"/>
      <c r="G502" s="1155"/>
      <c r="H502" s="1155"/>
      <c r="I502" s="1155"/>
      <c r="Z502" s="1155"/>
      <c r="AF502" s="1155"/>
      <c r="AG502" s="1155"/>
      <c r="AH502" s="1155"/>
      <c r="AL502" s="1155"/>
      <c r="AM502" s="1155"/>
      <c r="AN502" s="1155"/>
      <c r="AR502" s="1155"/>
      <c r="AS502" s="1155"/>
      <c r="AT502" s="1155"/>
      <c r="AV502" s="1155"/>
      <c r="BA502" s="1155"/>
    </row>
    <row r="503" spans="1:53" ht="15.75" customHeight="1" x14ac:dyDescent="0.2">
      <c r="A503" s="1155"/>
      <c r="B503" s="1065"/>
      <c r="C503" s="1155"/>
      <c r="D503" s="1155"/>
      <c r="F503" s="1155"/>
      <c r="G503" s="1155"/>
      <c r="H503" s="1155"/>
      <c r="I503" s="1155"/>
      <c r="Z503" s="1155"/>
      <c r="AF503" s="1155"/>
      <c r="AG503" s="1155"/>
      <c r="AH503" s="1155"/>
      <c r="AL503" s="1155"/>
      <c r="AM503" s="1155"/>
      <c r="AN503" s="1155"/>
      <c r="AR503" s="1155"/>
      <c r="AS503" s="1155"/>
      <c r="AT503" s="1155"/>
      <c r="AV503" s="1155"/>
      <c r="BA503" s="1155"/>
    </row>
    <row r="504" spans="1:53" ht="15.75" customHeight="1" x14ac:dyDescent="0.2">
      <c r="A504" s="1155"/>
      <c r="B504" s="1065"/>
      <c r="C504" s="1155"/>
      <c r="D504" s="1155"/>
      <c r="F504" s="1155"/>
      <c r="G504" s="1155"/>
      <c r="H504" s="1155"/>
      <c r="I504" s="1155"/>
      <c r="Z504" s="1155"/>
      <c r="AF504" s="1155"/>
      <c r="AG504" s="1155"/>
      <c r="AH504" s="1155"/>
      <c r="AL504" s="1155"/>
      <c r="AM504" s="1155"/>
      <c r="AN504" s="1155"/>
      <c r="AR504" s="1155"/>
      <c r="AS504" s="1155"/>
      <c r="AT504" s="1155"/>
      <c r="AV504" s="1155"/>
      <c r="BA504" s="1155"/>
    </row>
    <row r="505" spans="1:53" ht="15.75" customHeight="1" x14ac:dyDescent="0.2">
      <c r="A505" s="1155"/>
      <c r="B505" s="1065"/>
      <c r="C505" s="1155"/>
      <c r="D505" s="1155"/>
      <c r="F505" s="1155"/>
      <c r="G505" s="1155"/>
      <c r="H505" s="1155"/>
      <c r="I505" s="1155"/>
      <c r="Z505" s="1155"/>
      <c r="AF505" s="1155"/>
      <c r="AG505" s="1155"/>
      <c r="AH505" s="1155"/>
      <c r="AL505" s="1155"/>
      <c r="AM505" s="1155"/>
      <c r="AN505" s="1155"/>
      <c r="AR505" s="1155"/>
      <c r="AS505" s="1155"/>
      <c r="AT505" s="1155"/>
      <c r="AV505" s="1155"/>
      <c r="BA505" s="1155"/>
    </row>
    <row r="506" spans="1:53" ht="15.75" customHeight="1" x14ac:dyDescent="0.2">
      <c r="A506" s="1155"/>
      <c r="B506" s="1065"/>
      <c r="C506" s="1155"/>
      <c r="D506" s="1155"/>
      <c r="F506" s="1155"/>
      <c r="G506" s="1155"/>
      <c r="H506" s="1155"/>
      <c r="I506" s="1155"/>
      <c r="Z506" s="1155"/>
      <c r="AF506" s="1155"/>
      <c r="AG506" s="1155"/>
      <c r="AH506" s="1155"/>
      <c r="AL506" s="1155"/>
      <c r="AM506" s="1155"/>
      <c r="AN506" s="1155"/>
      <c r="AR506" s="1155"/>
      <c r="AS506" s="1155"/>
      <c r="AT506" s="1155"/>
      <c r="AV506" s="1155"/>
      <c r="BA506" s="1155"/>
    </row>
    <row r="507" spans="1:53" ht="15.75" customHeight="1" x14ac:dyDescent="0.2">
      <c r="A507" s="1155"/>
      <c r="B507" s="1065"/>
      <c r="C507" s="1155"/>
      <c r="D507" s="1155"/>
      <c r="F507" s="1155"/>
      <c r="G507" s="1155"/>
      <c r="H507" s="1155"/>
      <c r="I507" s="1155"/>
      <c r="Z507" s="1155"/>
      <c r="AF507" s="1155"/>
      <c r="AG507" s="1155"/>
      <c r="AH507" s="1155"/>
      <c r="AL507" s="1155"/>
      <c r="AM507" s="1155"/>
      <c r="AN507" s="1155"/>
      <c r="AR507" s="1155"/>
      <c r="AS507" s="1155"/>
      <c r="AT507" s="1155"/>
      <c r="AV507" s="1155"/>
      <c r="BA507" s="1155"/>
    </row>
    <row r="508" spans="1:53" ht="15.75" customHeight="1" x14ac:dyDescent="0.2">
      <c r="A508" s="1155"/>
      <c r="B508" s="1065"/>
      <c r="C508" s="1155"/>
      <c r="D508" s="1155"/>
      <c r="F508" s="1155"/>
      <c r="G508" s="1155"/>
      <c r="H508" s="1155"/>
      <c r="I508" s="1155"/>
      <c r="Z508" s="1155"/>
      <c r="AF508" s="1155"/>
      <c r="AG508" s="1155"/>
      <c r="AH508" s="1155"/>
      <c r="AL508" s="1155"/>
      <c r="AM508" s="1155"/>
      <c r="AN508" s="1155"/>
      <c r="AR508" s="1155"/>
      <c r="AS508" s="1155"/>
      <c r="AT508" s="1155"/>
      <c r="AV508" s="1155"/>
      <c r="BA508" s="1155"/>
    </row>
    <row r="509" spans="1:53" ht="15.75" customHeight="1" x14ac:dyDescent="0.2">
      <c r="A509" s="1155"/>
      <c r="B509" s="1065"/>
      <c r="C509" s="1155"/>
      <c r="D509" s="1155"/>
      <c r="F509" s="1155"/>
      <c r="G509" s="1155"/>
      <c r="H509" s="1155"/>
      <c r="I509" s="1155"/>
      <c r="Z509" s="1155"/>
      <c r="AF509" s="1155"/>
      <c r="AG509" s="1155"/>
      <c r="AH509" s="1155"/>
      <c r="AL509" s="1155"/>
      <c r="AM509" s="1155"/>
      <c r="AN509" s="1155"/>
      <c r="AR509" s="1155"/>
      <c r="AS509" s="1155"/>
      <c r="AT509" s="1155"/>
      <c r="AV509" s="1155"/>
      <c r="BA509" s="1155"/>
    </row>
    <row r="510" spans="1:53" ht="15.75" customHeight="1" x14ac:dyDescent="0.2">
      <c r="A510" s="1155"/>
      <c r="B510" s="1065"/>
      <c r="C510" s="1155"/>
      <c r="D510" s="1155"/>
      <c r="F510" s="1155"/>
      <c r="G510" s="1155"/>
      <c r="H510" s="1155"/>
      <c r="I510" s="1155"/>
      <c r="Z510" s="1155"/>
      <c r="AF510" s="1155"/>
      <c r="AG510" s="1155"/>
      <c r="AH510" s="1155"/>
      <c r="AL510" s="1155"/>
      <c r="AM510" s="1155"/>
      <c r="AN510" s="1155"/>
      <c r="AR510" s="1155"/>
      <c r="AS510" s="1155"/>
      <c r="AT510" s="1155"/>
      <c r="AV510" s="1155"/>
      <c r="BA510" s="1155"/>
    </row>
    <row r="511" spans="1:53" ht="15.75" customHeight="1" x14ac:dyDescent="0.2">
      <c r="A511" s="1155"/>
      <c r="B511" s="1065"/>
      <c r="C511" s="1155"/>
      <c r="D511" s="1155"/>
      <c r="F511" s="1155"/>
      <c r="G511" s="1155"/>
      <c r="H511" s="1155"/>
      <c r="I511" s="1155"/>
      <c r="Z511" s="1155"/>
      <c r="AF511" s="1155"/>
      <c r="AG511" s="1155"/>
      <c r="AH511" s="1155"/>
      <c r="AL511" s="1155"/>
      <c r="AM511" s="1155"/>
      <c r="AN511" s="1155"/>
      <c r="AR511" s="1155"/>
      <c r="AS511" s="1155"/>
      <c r="AT511" s="1155"/>
      <c r="AV511" s="1155"/>
      <c r="BA511" s="1155"/>
    </row>
    <row r="512" spans="1:53" ht="15.75" customHeight="1" x14ac:dyDescent="0.2">
      <c r="A512" s="1155"/>
      <c r="B512" s="1065"/>
      <c r="C512" s="1155"/>
      <c r="D512" s="1155"/>
      <c r="F512" s="1155"/>
      <c r="G512" s="1155"/>
      <c r="H512" s="1155"/>
      <c r="I512" s="1155"/>
      <c r="Z512" s="1155"/>
      <c r="AF512" s="1155"/>
      <c r="AG512" s="1155"/>
      <c r="AH512" s="1155"/>
      <c r="AL512" s="1155"/>
      <c r="AM512" s="1155"/>
      <c r="AN512" s="1155"/>
      <c r="AR512" s="1155"/>
      <c r="AS512" s="1155"/>
      <c r="AT512" s="1155"/>
      <c r="AV512" s="1155"/>
      <c r="BA512" s="1155"/>
    </row>
    <row r="513" spans="1:53" ht="15.75" customHeight="1" x14ac:dyDescent="0.2">
      <c r="A513" s="1155"/>
      <c r="B513" s="1065"/>
      <c r="C513" s="1155"/>
      <c r="D513" s="1155"/>
      <c r="F513" s="1155"/>
      <c r="G513" s="1155"/>
      <c r="H513" s="1155"/>
      <c r="I513" s="1155"/>
      <c r="Z513" s="1155"/>
      <c r="AF513" s="1155"/>
      <c r="AG513" s="1155"/>
      <c r="AH513" s="1155"/>
      <c r="AL513" s="1155"/>
      <c r="AM513" s="1155"/>
      <c r="AN513" s="1155"/>
      <c r="AR513" s="1155"/>
      <c r="AS513" s="1155"/>
      <c r="AT513" s="1155"/>
      <c r="AV513" s="1155"/>
      <c r="BA513" s="1155"/>
    </row>
    <row r="514" spans="1:53" ht="15.75" customHeight="1" x14ac:dyDescent="0.2">
      <c r="A514" s="1155"/>
      <c r="B514" s="1065"/>
      <c r="C514" s="1155"/>
      <c r="D514" s="1155"/>
      <c r="F514" s="1155"/>
      <c r="G514" s="1155"/>
      <c r="H514" s="1155"/>
      <c r="I514" s="1155"/>
      <c r="Z514" s="1155"/>
      <c r="AF514" s="1155"/>
      <c r="AG514" s="1155"/>
      <c r="AH514" s="1155"/>
      <c r="AL514" s="1155"/>
      <c r="AM514" s="1155"/>
      <c r="AN514" s="1155"/>
      <c r="AR514" s="1155"/>
      <c r="AS514" s="1155"/>
      <c r="AT514" s="1155"/>
      <c r="AV514" s="1155"/>
      <c r="BA514" s="1155"/>
    </row>
    <row r="515" spans="1:53" ht="15.75" customHeight="1" x14ac:dyDescent="0.2">
      <c r="A515" s="1155"/>
      <c r="B515" s="1065"/>
      <c r="C515" s="1155"/>
      <c r="D515" s="1155"/>
      <c r="F515" s="1155"/>
      <c r="G515" s="1155"/>
      <c r="H515" s="1155"/>
      <c r="I515" s="1155"/>
      <c r="Z515" s="1155"/>
      <c r="AF515" s="1155"/>
      <c r="AG515" s="1155"/>
      <c r="AH515" s="1155"/>
      <c r="AL515" s="1155"/>
      <c r="AM515" s="1155"/>
      <c r="AN515" s="1155"/>
      <c r="AR515" s="1155"/>
      <c r="AS515" s="1155"/>
      <c r="AT515" s="1155"/>
      <c r="AV515" s="1155"/>
      <c r="BA515" s="1155"/>
    </row>
    <row r="516" spans="1:53" ht="15.75" customHeight="1" x14ac:dyDescent="0.2">
      <c r="A516" s="1155"/>
      <c r="B516" s="1065"/>
      <c r="C516" s="1155"/>
      <c r="D516" s="1155"/>
      <c r="F516" s="1155"/>
      <c r="G516" s="1155"/>
      <c r="H516" s="1155"/>
      <c r="I516" s="1155"/>
      <c r="Z516" s="1155"/>
      <c r="AF516" s="1155"/>
      <c r="AG516" s="1155"/>
      <c r="AH516" s="1155"/>
      <c r="AL516" s="1155"/>
      <c r="AM516" s="1155"/>
      <c r="AN516" s="1155"/>
      <c r="AR516" s="1155"/>
      <c r="AS516" s="1155"/>
      <c r="AT516" s="1155"/>
      <c r="AV516" s="1155"/>
      <c r="BA516" s="1155"/>
    </row>
    <row r="517" spans="1:53" ht="15.75" customHeight="1" x14ac:dyDescent="0.2">
      <c r="A517" s="1155"/>
      <c r="B517" s="1065"/>
      <c r="C517" s="1155"/>
      <c r="D517" s="1155"/>
      <c r="F517" s="1155"/>
      <c r="G517" s="1155"/>
      <c r="H517" s="1155"/>
      <c r="I517" s="1155"/>
      <c r="Z517" s="1155"/>
      <c r="AF517" s="1155"/>
      <c r="AG517" s="1155"/>
      <c r="AH517" s="1155"/>
      <c r="AL517" s="1155"/>
      <c r="AM517" s="1155"/>
      <c r="AN517" s="1155"/>
      <c r="AR517" s="1155"/>
      <c r="AS517" s="1155"/>
      <c r="AT517" s="1155"/>
      <c r="AV517" s="1155"/>
      <c r="BA517" s="1155"/>
    </row>
    <row r="518" spans="1:53" ht="15.75" customHeight="1" x14ac:dyDescent="0.2">
      <c r="A518" s="1155"/>
      <c r="B518" s="1065"/>
      <c r="C518" s="1155"/>
      <c r="D518" s="1155"/>
      <c r="F518" s="1155"/>
      <c r="G518" s="1155"/>
      <c r="H518" s="1155"/>
      <c r="I518" s="1155"/>
      <c r="Z518" s="1155"/>
      <c r="AF518" s="1155"/>
      <c r="AG518" s="1155"/>
      <c r="AH518" s="1155"/>
      <c r="AL518" s="1155"/>
      <c r="AM518" s="1155"/>
      <c r="AN518" s="1155"/>
      <c r="AR518" s="1155"/>
      <c r="AS518" s="1155"/>
      <c r="AT518" s="1155"/>
      <c r="AV518" s="1155"/>
      <c r="BA518" s="1155"/>
    </row>
    <row r="519" spans="1:53" ht="15.75" customHeight="1" x14ac:dyDescent="0.2">
      <c r="A519" s="1155"/>
      <c r="B519" s="1065"/>
      <c r="C519" s="1155"/>
      <c r="D519" s="1155"/>
      <c r="F519" s="1155"/>
      <c r="G519" s="1155"/>
      <c r="H519" s="1155"/>
      <c r="I519" s="1155"/>
      <c r="Z519" s="1155"/>
      <c r="AF519" s="1155"/>
      <c r="AG519" s="1155"/>
      <c r="AH519" s="1155"/>
      <c r="AL519" s="1155"/>
      <c r="AM519" s="1155"/>
      <c r="AN519" s="1155"/>
      <c r="AR519" s="1155"/>
      <c r="AS519" s="1155"/>
      <c r="AT519" s="1155"/>
      <c r="AV519" s="1155"/>
      <c r="BA519" s="1155"/>
    </row>
    <row r="520" spans="1:53" ht="15.75" customHeight="1" x14ac:dyDescent="0.2">
      <c r="A520" s="1155"/>
      <c r="B520" s="1065"/>
      <c r="C520" s="1155"/>
      <c r="D520" s="1155"/>
      <c r="F520" s="1155"/>
      <c r="G520" s="1155"/>
      <c r="H520" s="1155"/>
      <c r="I520" s="1155"/>
      <c r="Z520" s="1155"/>
      <c r="AF520" s="1155"/>
      <c r="AG520" s="1155"/>
      <c r="AH520" s="1155"/>
      <c r="AL520" s="1155"/>
      <c r="AM520" s="1155"/>
      <c r="AN520" s="1155"/>
      <c r="AR520" s="1155"/>
      <c r="AS520" s="1155"/>
      <c r="AT520" s="1155"/>
      <c r="AV520" s="1155"/>
      <c r="BA520" s="1155"/>
    </row>
    <row r="521" spans="1:53" ht="15.75" customHeight="1" x14ac:dyDescent="0.2">
      <c r="A521" s="1155"/>
      <c r="B521" s="1065"/>
      <c r="C521" s="1155"/>
      <c r="D521" s="1155"/>
      <c r="F521" s="1155"/>
      <c r="G521" s="1155"/>
      <c r="H521" s="1155"/>
      <c r="I521" s="1155"/>
      <c r="Z521" s="1155"/>
      <c r="AF521" s="1155"/>
      <c r="AG521" s="1155"/>
      <c r="AH521" s="1155"/>
      <c r="AL521" s="1155"/>
      <c r="AM521" s="1155"/>
      <c r="AN521" s="1155"/>
      <c r="AR521" s="1155"/>
      <c r="AS521" s="1155"/>
      <c r="AT521" s="1155"/>
      <c r="AV521" s="1155"/>
      <c r="BA521" s="1155"/>
    </row>
    <row r="522" spans="1:53" ht="15.75" customHeight="1" x14ac:dyDescent="0.2">
      <c r="A522" s="1155"/>
      <c r="B522" s="1065"/>
      <c r="C522" s="1155"/>
      <c r="D522" s="1155"/>
      <c r="F522" s="1155"/>
      <c r="G522" s="1155"/>
      <c r="H522" s="1155"/>
      <c r="I522" s="1155"/>
      <c r="Z522" s="1155"/>
      <c r="AF522" s="1155"/>
      <c r="AG522" s="1155"/>
      <c r="AH522" s="1155"/>
      <c r="AL522" s="1155"/>
      <c r="AM522" s="1155"/>
      <c r="AN522" s="1155"/>
      <c r="AR522" s="1155"/>
      <c r="AS522" s="1155"/>
      <c r="AT522" s="1155"/>
      <c r="AV522" s="1155"/>
      <c r="BA522" s="1155"/>
    </row>
    <row r="523" spans="1:53" ht="15.75" customHeight="1" x14ac:dyDescent="0.2">
      <c r="A523" s="1155"/>
      <c r="B523" s="1065"/>
      <c r="C523" s="1155"/>
      <c r="D523" s="1155"/>
      <c r="F523" s="1155"/>
      <c r="G523" s="1155"/>
      <c r="H523" s="1155"/>
      <c r="I523" s="1155"/>
      <c r="Z523" s="1155"/>
      <c r="AF523" s="1155"/>
      <c r="AG523" s="1155"/>
      <c r="AH523" s="1155"/>
      <c r="AL523" s="1155"/>
      <c r="AM523" s="1155"/>
      <c r="AN523" s="1155"/>
      <c r="AR523" s="1155"/>
      <c r="AS523" s="1155"/>
      <c r="AT523" s="1155"/>
      <c r="AV523" s="1155"/>
      <c r="BA523" s="1155"/>
    </row>
    <row r="524" spans="1:53" ht="15.75" customHeight="1" x14ac:dyDescent="0.2">
      <c r="A524" s="1155"/>
      <c r="B524" s="1065"/>
      <c r="C524" s="1155"/>
      <c r="D524" s="1155"/>
      <c r="F524" s="1155"/>
      <c r="G524" s="1155"/>
      <c r="H524" s="1155"/>
      <c r="I524" s="1155"/>
      <c r="Z524" s="1155"/>
      <c r="AF524" s="1155"/>
      <c r="AG524" s="1155"/>
      <c r="AH524" s="1155"/>
      <c r="AL524" s="1155"/>
      <c r="AM524" s="1155"/>
      <c r="AN524" s="1155"/>
      <c r="AR524" s="1155"/>
      <c r="AS524" s="1155"/>
      <c r="AT524" s="1155"/>
      <c r="AV524" s="1155"/>
      <c r="BA524" s="1155"/>
    </row>
    <row r="525" spans="1:53" ht="15.75" customHeight="1" x14ac:dyDescent="0.2">
      <c r="A525" s="1155"/>
      <c r="B525" s="1065"/>
      <c r="C525" s="1155"/>
      <c r="D525" s="1155"/>
      <c r="F525" s="1155"/>
      <c r="G525" s="1155"/>
      <c r="H525" s="1155"/>
      <c r="I525" s="1155"/>
      <c r="Z525" s="1155"/>
      <c r="AF525" s="1155"/>
      <c r="AG525" s="1155"/>
      <c r="AH525" s="1155"/>
      <c r="AL525" s="1155"/>
      <c r="AM525" s="1155"/>
      <c r="AN525" s="1155"/>
      <c r="AR525" s="1155"/>
      <c r="AS525" s="1155"/>
      <c r="AT525" s="1155"/>
      <c r="AV525" s="1155"/>
      <c r="BA525" s="1155"/>
    </row>
    <row r="526" spans="1:53" ht="15.75" customHeight="1" x14ac:dyDescent="0.2">
      <c r="A526" s="1155"/>
      <c r="B526" s="1065"/>
      <c r="C526" s="1155"/>
      <c r="D526" s="1155"/>
      <c r="F526" s="1155"/>
      <c r="G526" s="1155"/>
      <c r="H526" s="1155"/>
      <c r="I526" s="1155"/>
      <c r="Z526" s="1155"/>
      <c r="AF526" s="1155"/>
      <c r="AG526" s="1155"/>
      <c r="AH526" s="1155"/>
      <c r="AL526" s="1155"/>
      <c r="AM526" s="1155"/>
      <c r="AN526" s="1155"/>
      <c r="AR526" s="1155"/>
      <c r="AS526" s="1155"/>
      <c r="AT526" s="1155"/>
      <c r="AV526" s="1155"/>
      <c r="BA526" s="1155"/>
    </row>
    <row r="527" spans="1:53" ht="15.75" customHeight="1" x14ac:dyDescent="0.2">
      <c r="A527" s="1155"/>
      <c r="B527" s="1065"/>
      <c r="C527" s="1155"/>
      <c r="D527" s="1155"/>
      <c r="F527" s="1155"/>
      <c r="G527" s="1155"/>
      <c r="H527" s="1155"/>
      <c r="I527" s="1155"/>
      <c r="Z527" s="1155"/>
      <c r="AF527" s="1155"/>
      <c r="AG527" s="1155"/>
      <c r="AH527" s="1155"/>
      <c r="AL527" s="1155"/>
      <c r="AM527" s="1155"/>
      <c r="AN527" s="1155"/>
      <c r="AR527" s="1155"/>
      <c r="AS527" s="1155"/>
      <c r="AT527" s="1155"/>
      <c r="AV527" s="1155"/>
      <c r="BA527" s="1155"/>
    </row>
    <row r="528" spans="1:53" ht="15.75" customHeight="1" x14ac:dyDescent="0.2">
      <c r="A528" s="1155"/>
      <c r="B528" s="1065"/>
      <c r="C528" s="1155"/>
      <c r="D528" s="1155"/>
      <c r="F528" s="1155"/>
      <c r="G528" s="1155"/>
      <c r="H528" s="1155"/>
      <c r="I528" s="1155"/>
      <c r="Z528" s="1155"/>
      <c r="AF528" s="1155"/>
      <c r="AG528" s="1155"/>
      <c r="AH528" s="1155"/>
      <c r="AL528" s="1155"/>
      <c r="AM528" s="1155"/>
      <c r="AN528" s="1155"/>
      <c r="AR528" s="1155"/>
      <c r="AS528" s="1155"/>
      <c r="AT528" s="1155"/>
      <c r="AV528" s="1155"/>
      <c r="BA528" s="1155"/>
    </row>
    <row r="529" spans="1:53" ht="15.75" customHeight="1" x14ac:dyDescent="0.2">
      <c r="A529" s="1155"/>
      <c r="B529" s="1065"/>
      <c r="C529" s="1155"/>
      <c r="D529" s="1155"/>
      <c r="F529" s="1155"/>
      <c r="G529" s="1155"/>
      <c r="H529" s="1155"/>
      <c r="I529" s="1155"/>
      <c r="Z529" s="1155"/>
      <c r="AF529" s="1155"/>
      <c r="AG529" s="1155"/>
      <c r="AH529" s="1155"/>
      <c r="AL529" s="1155"/>
      <c r="AM529" s="1155"/>
      <c r="AN529" s="1155"/>
      <c r="AR529" s="1155"/>
      <c r="AS529" s="1155"/>
      <c r="AT529" s="1155"/>
      <c r="AV529" s="1155"/>
      <c r="BA529" s="1155"/>
    </row>
    <row r="530" spans="1:53" ht="15.75" customHeight="1" x14ac:dyDescent="0.2">
      <c r="A530" s="1155"/>
      <c r="B530" s="1065"/>
      <c r="C530" s="1155"/>
      <c r="D530" s="1155"/>
      <c r="F530" s="1155"/>
      <c r="G530" s="1155"/>
      <c r="H530" s="1155"/>
      <c r="I530" s="1155"/>
      <c r="Z530" s="1155"/>
      <c r="AF530" s="1155"/>
      <c r="AG530" s="1155"/>
      <c r="AH530" s="1155"/>
      <c r="AL530" s="1155"/>
      <c r="AM530" s="1155"/>
      <c r="AN530" s="1155"/>
      <c r="AR530" s="1155"/>
      <c r="AS530" s="1155"/>
      <c r="AT530" s="1155"/>
      <c r="AV530" s="1155"/>
      <c r="BA530" s="1155"/>
    </row>
    <row r="531" spans="1:53" ht="15.75" customHeight="1" x14ac:dyDescent="0.2">
      <c r="A531" s="1155"/>
      <c r="B531" s="1065"/>
      <c r="C531" s="1155"/>
      <c r="D531" s="1155"/>
      <c r="F531" s="1155"/>
      <c r="G531" s="1155"/>
      <c r="H531" s="1155"/>
      <c r="I531" s="1155"/>
      <c r="Z531" s="1155"/>
      <c r="AF531" s="1155"/>
      <c r="AG531" s="1155"/>
      <c r="AH531" s="1155"/>
      <c r="AL531" s="1155"/>
      <c r="AM531" s="1155"/>
      <c r="AN531" s="1155"/>
      <c r="AR531" s="1155"/>
      <c r="AS531" s="1155"/>
      <c r="AT531" s="1155"/>
      <c r="AV531" s="1155"/>
      <c r="BA531" s="1155"/>
    </row>
    <row r="532" spans="1:53" ht="15.75" customHeight="1" x14ac:dyDescent="0.2">
      <c r="A532" s="1155"/>
      <c r="B532" s="1065"/>
      <c r="C532" s="1155"/>
      <c r="D532" s="1155"/>
      <c r="F532" s="1155"/>
      <c r="G532" s="1155"/>
      <c r="H532" s="1155"/>
      <c r="I532" s="1155"/>
      <c r="Z532" s="1155"/>
      <c r="AF532" s="1155"/>
      <c r="AG532" s="1155"/>
      <c r="AH532" s="1155"/>
      <c r="AL532" s="1155"/>
      <c r="AM532" s="1155"/>
      <c r="AN532" s="1155"/>
      <c r="AR532" s="1155"/>
      <c r="AS532" s="1155"/>
      <c r="AT532" s="1155"/>
      <c r="AV532" s="1155"/>
      <c r="BA532" s="1155"/>
    </row>
    <row r="533" spans="1:53" ht="15.75" customHeight="1" x14ac:dyDescent="0.2">
      <c r="A533" s="1155"/>
      <c r="B533" s="1065"/>
      <c r="C533" s="1155"/>
      <c r="D533" s="1155"/>
      <c r="F533" s="1155"/>
      <c r="G533" s="1155"/>
      <c r="H533" s="1155"/>
      <c r="I533" s="1155"/>
      <c r="Z533" s="1155"/>
      <c r="AF533" s="1155"/>
      <c r="AG533" s="1155"/>
      <c r="AH533" s="1155"/>
      <c r="AL533" s="1155"/>
      <c r="AM533" s="1155"/>
      <c r="AN533" s="1155"/>
      <c r="AR533" s="1155"/>
      <c r="AS533" s="1155"/>
      <c r="AT533" s="1155"/>
      <c r="AV533" s="1155"/>
      <c r="BA533" s="1155"/>
    </row>
    <row r="534" spans="1:53" ht="15.75" customHeight="1" x14ac:dyDescent="0.2">
      <c r="A534" s="1155"/>
      <c r="B534" s="1065"/>
      <c r="C534" s="1155"/>
      <c r="D534" s="1155"/>
      <c r="F534" s="1155"/>
      <c r="G534" s="1155"/>
      <c r="H534" s="1155"/>
      <c r="I534" s="1155"/>
      <c r="Z534" s="1155"/>
      <c r="AF534" s="1155"/>
      <c r="AG534" s="1155"/>
      <c r="AH534" s="1155"/>
      <c r="AL534" s="1155"/>
      <c r="AM534" s="1155"/>
      <c r="AN534" s="1155"/>
      <c r="AR534" s="1155"/>
      <c r="AS534" s="1155"/>
      <c r="AT534" s="1155"/>
      <c r="AV534" s="1155"/>
      <c r="BA534" s="1155"/>
    </row>
    <row r="535" spans="1:53" ht="15.75" customHeight="1" x14ac:dyDescent="0.2">
      <c r="A535" s="1155"/>
      <c r="B535" s="1065"/>
      <c r="C535" s="1155"/>
      <c r="D535" s="1155"/>
      <c r="F535" s="1155"/>
      <c r="G535" s="1155"/>
      <c r="H535" s="1155"/>
      <c r="I535" s="1155"/>
      <c r="Z535" s="1155"/>
      <c r="AF535" s="1155"/>
      <c r="AG535" s="1155"/>
      <c r="AH535" s="1155"/>
      <c r="AL535" s="1155"/>
      <c r="AM535" s="1155"/>
      <c r="AN535" s="1155"/>
      <c r="AR535" s="1155"/>
      <c r="AS535" s="1155"/>
      <c r="AT535" s="1155"/>
      <c r="AV535" s="1155"/>
      <c r="BA535" s="1155"/>
    </row>
    <row r="536" spans="1:53" ht="15.75" customHeight="1" x14ac:dyDescent="0.2">
      <c r="A536" s="1155"/>
      <c r="B536" s="1065"/>
      <c r="C536" s="1155"/>
      <c r="D536" s="1155"/>
      <c r="F536" s="1155"/>
      <c r="G536" s="1155"/>
      <c r="H536" s="1155"/>
      <c r="I536" s="1155"/>
      <c r="Z536" s="1155"/>
      <c r="AF536" s="1155"/>
      <c r="AG536" s="1155"/>
      <c r="AH536" s="1155"/>
      <c r="AL536" s="1155"/>
      <c r="AM536" s="1155"/>
      <c r="AN536" s="1155"/>
      <c r="AR536" s="1155"/>
      <c r="AS536" s="1155"/>
      <c r="AT536" s="1155"/>
      <c r="AV536" s="1155"/>
      <c r="BA536" s="1155"/>
    </row>
    <row r="537" spans="1:53" ht="15.75" customHeight="1" x14ac:dyDescent="0.2">
      <c r="A537" s="1155"/>
      <c r="B537" s="1065"/>
      <c r="C537" s="1155"/>
      <c r="D537" s="1155"/>
      <c r="F537" s="1155"/>
      <c r="G537" s="1155"/>
      <c r="H537" s="1155"/>
      <c r="I537" s="1155"/>
      <c r="Z537" s="1155"/>
      <c r="AF537" s="1155"/>
      <c r="AG537" s="1155"/>
      <c r="AH537" s="1155"/>
      <c r="AL537" s="1155"/>
      <c r="AM537" s="1155"/>
      <c r="AN537" s="1155"/>
      <c r="AR537" s="1155"/>
      <c r="AS537" s="1155"/>
      <c r="AT537" s="1155"/>
      <c r="AV537" s="1155"/>
      <c r="BA537" s="1155"/>
    </row>
    <row r="538" spans="1:53" ht="15.75" customHeight="1" x14ac:dyDescent="0.2">
      <c r="A538" s="1155"/>
      <c r="B538" s="1065"/>
      <c r="C538" s="1155"/>
      <c r="D538" s="1155"/>
      <c r="F538" s="1155"/>
      <c r="G538" s="1155"/>
      <c r="H538" s="1155"/>
      <c r="I538" s="1155"/>
      <c r="Z538" s="1155"/>
      <c r="AF538" s="1155"/>
      <c r="AG538" s="1155"/>
      <c r="AH538" s="1155"/>
      <c r="AL538" s="1155"/>
      <c r="AM538" s="1155"/>
      <c r="AN538" s="1155"/>
      <c r="AR538" s="1155"/>
      <c r="AS538" s="1155"/>
      <c r="AT538" s="1155"/>
      <c r="AV538" s="1155"/>
      <c r="BA538" s="1155"/>
    </row>
    <row r="539" spans="1:53" ht="15.75" customHeight="1" x14ac:dyDescent="0.2">
      <c r="A539" s="1155"/>
      <c r="B539" s="1065"/>
      <c r="C539" s="1155"/>
      <c r="D539" s="1155"/>
      <c r="F539" s="1155"/>
      <c r="G539" s="1155"/>
      <c r="H539" s="1155"/>
      <c r="I539" s="1155"/>
      <c r="Z539" s="1155"/>
      <c r="AF539" s="1155"/>
      <c r="AG539" s="1155"/>
      <c r="AH539" s="1155"/>
      <c r="AL539" s="1155"/>
      <c r="AM539" s="1155"/>
      <c r="AN539" s="1155"/>
      <c r="AR539" s="1155"/>
      <c r="AS539" s="1155"/>
      <c r="AT539" s="1155"/>
      <c r="AV539" s="1155"/>
      <c r="BA539" s="1155"/>
    </row>
    <row r="540" spans="1:53" ht="15.75" customHeight="1" x14ac:dyDescent="0.2">
      <c r="A540" s="1155"/>
      <c r="B540" s="1065"/>
      <c r="C540" s="1155"/>
      <c r="D540" s="1155"/>
      <c r="F540" s="1155"/>
      <c r="G540" s="1155"/>
      <c r="H540" s="1155"/>
      <c r="I540" s="1155"/>
      <c r="Z540" s="1155"/>
      <c r="AF540" s="1155"/>
      <c r="AG540" s="1155"/>
      <c r="AH540" s="1155"/>
      <c r="AL540" s="1155"/>
      <c r="AM540" s="1155"/>
      <c r="AN540" s="1155"/>
      <c r="AR540" s="1155"/>
      <c r="AS540" s="1155"/>
      <c r="AT540" s="1155"/>
      <c r="AV540" s="1155"/>
      <c r="BA540" s="1155"/>
    </row>
    <row r="541" spans="1:53" ht="15.75" customHeight="1" x14ac:dyDescent="0.2">
      <c r="A541" s="1155"/>
      <c r="B541" s="1065"/>
      <c r="C541" s="1155"/>
      <c r="D541" s="1155"/>
      <c r="F541" s="1155"/>
      <c r="G541" s="1155"/>
      <c r="H541" s="1155"/>
      <c r="I541" s="1155"/>
      <c r="Z541" s="1155"/>
      <c r="AF541" s="1155"/>
      <c r="AG541" s="1155"/>
      <c r="AH541" s="1155"/>
      <c r="AL541" s="1155"/>
      <c r="AM541" s="1155"/>
      <c r="AN541" s="1155"/>
      <c r="AR541" s="1155"/>
      <c r="AS541" s="1155"/>
      <c r="AT541" s="1155"/>
      <c r="AV541" s="1155"/>
      <c r="BA541" s="1155"/>
    </row>
    <row r="542" spans="1:53" ht="15.75" customHeight="1" x14ac:dyDescent="0.2">
      <c r="A542" s="1155"/>
      <c r="B542" s="1065"/>
      <c r="C542" s="1155"/>
      <c r="D542" s="1155"/>
      <c r="F542" s="1155"/>
      <c r="G542" s="1155"/>
      <c r="H542" s="1155"/>
      <c r="I542" s="1155"/>
      <c r="Z542" s="1155"/>
      <c r="AF542" s="1155"/>
      <c r="AG542" s="1155"/>
      <c r="AH542" s="1155"/>
      <c r="AL542" s="1155"/>
      <c r="AM542" s="1155"/>
      <c r="AN542" s="1155"/>
      <c r="AR542" s="1155"/>
      <c r="AS542" s="1155"/>
      <c r="AT542" s="1155"/>
      <c r="AV542" s="1155"/>
      <c r="BA542" s="1155"/>
    </row>
    <row r="543" spans="1:53" ht="15.75" customHeight="1" x14ac:dyDescent="0.2">
      <c r="A543" s="1155"/>
      <c r="B543" s="1065"/>
      <c r="C543" s="1155"/>
      <c r="D543" s="1155"/>
      <c r="F543" s="1155"/>
      <c r="G543" s="1155"/>
      <c r="H543" s="1155"/>
      <c r="I543" s="1155"/>
      <c r="Z543" s="1155"/>
      <c r="AF543" s="1155"/>
      <c r="AG543" s="1155"/>
      <c r="AH543" s="1155"/>
      <c r="AL543" s="1155"/>
      <c r="AM543" s="1155"/>
      <c r="AN543" s="1155"/>
      <c r="AR543" s="1155"/>
      <c r="AS543" s="1155"/>
      <c r="AT543" s="1155"/>
      <c r="AV543" s="1155"/>
      <c r="BA543" s="1155"/>
    </row>
    <row r="544" spans="1:53" ht="15.75" customHeight="1" x14ac:dyDescent="0.2">
      <c r="A544" s="1155"/>
      <c r="B544" s="1065"/>
      <c r="C544" s="1155"/>
      <c r="D544" s="1155"/>
      <c r="F544" s="1155"/>
      <c r="G544" s="1155"/>
      <c r="H544" s="1155"/>
      <c r="I544" s="1155"/>
      <c r="Z544" s="1155"/>
      <c r="AF544" s="1155"/>
      <c r="AG544" s="1155"/>
      <c r="AH544" s="1155"/>
      <c r="AL544" s="1155"/>
      <c r="AM544" s="1155"/>
      <c r="AN544" s="1155"/>
      <c r="AR544" s="1155"/>
      <c r="AS544" s="1155"/>
      <c r="AT544" s="1155"/>
      <c r="AV544" s="1155"/>
      <c r="BA544" s="1155"/>
    </row>
    <row r="545" spans="1:53" ht="15.75" customHeight="1" x14ac:dyDescent="0.2">
      <c r="A545" s="1155"/>
      <c r="B545" s="1065"/>
      <c r="C545" s="1155"/>
      <c r="D545" s="1155"/>
      <c r="F545" s="1155"/>
      <c r="G545" s="1155"/>
      <c r="H545" s="1155"/>
      <c r="I545" s="1155"/>
      <c r="Z545" s="1155"/>
      <c r="AF545" s="1155"/>
      <c r="AG545" s="1155"/>
      <c r="AH545" s="1155"/>
      <c r="AL545" s="1155"/>
      <c r="AM545" s="1155"/>
      <c r="AN545" s="1155"/>
      <c r="AR545" s="1155"/>
      <c r="AS545" s="1155"/>
      <c r="AT545" s="1155"/>
      <c r="AV545" s="1155"/>
      <c r="BA545" s="1155"/>
    </row>
    <row r="546" spans="1:53" ht="15.75" customHeight="1" x14ac:dyDescent="0.2">
      <c r="A546" s="1155"/>
      <c r="B546" s="1065"/>
      <c r="C546" s="1155"/>
      <c r="D546" s="1155"/>
      <c r="F546" s="1155"/>
      <c r="G546" s="1155"/>
      <c r="H546" s="1155"/>
      <c r="I546" s="1155"/>
      <c r="Z546" s="1155"/>
      <c r="AF546" s="1155"/>
      <c r="AG546" s="1155"/>
      <c r="AH546" s="1155"/>
      <c r="AL546" s="1155"/>
      <c r="AM546" s="1155"/>
      <c r="AN546" s="1155"/>
      <c r="AR546" s="1155"/>
      <c r="AS546" s="1155"/>
      <c r="AT546" s="1155"/>
      <c r="AV546" s="1155"/>
      <c r="BA546" s="1155"/>
    </row>
    <row r="547" spans="1:53" ht="15.75" customHeight="1" x14ac:dyDescent="0.2">
      <c r="A547" s="1155"/>
      <c r="B547" s="1065"/>
      <c r="C547" s="1155"/>
      <c r="D547" s="1155"/>
      <c r="F547" s="1155"/>
      <c r="G547" s="1155"/>
      <c r="H547" s="1155"/>
      <c r="I547" s="1155"/>
      <c r="Z547" s="1155"/>
      <c r="AF547" s="1155"/>
      <c r="AG547" s="1155"/>
      <c r="AH547" s="1155"/>
      <c r="AL547" s="1155"/>
      <c r="AM547" s="1155"/>
      <c r="AN547" s="1155"/>
      <c r="AR547" s="1155"/>
      <c r="AS547" s="1155"/>
      <c r="AT547" s="1155"/>
      <c r="AV547" s="1155"/>
      <c r="BA547" s="1155"/>
    </row>
    <row r="548" spans="1:53" ht="15.75" customHeight="1" x14ac:dyDescent="0.2">
      <c r="A548" s="1155"/>
      <c r="B548" s="1065"/>
      <c r="C548" s="1155"/>
      <c r="D548" s="1155"/>
      <c r="F548" s="1155"/>
      <c r="G548" s="1155"/>
      <c r="H548" s="1155"/>
      <c r="I548" s="1155"/>
      <c r="Z548" s="1155"/>
      <c r="AF548" s="1155"/>
      <c r="AG548" s="1155"/>
      <c r="AH548" s="1155"/>
      <c r="AL548" s="1155"/>
      <c r="AM548" s="1155"/>
      <c r="AN548" s="1155"/>
      <c r="AR548" s="1155"/>
      <c r="AS548" s="1155"/>
      <c r="AT548" s="1155"/>
      <c r="AV548" s="1155"/>
      <c r="BA548" s="1155"/>
    </row>
    <row r="549" spans="1:53" ht="15.75" customHeight="1" x14ac:dyDescent="0.2">
      <c r="A549" s="1155"/>
      <c r="B549" s="1065"/>
      <c r="C549" s="1155"/>
      <c r="D549" s="1155"/>
      <c r="F549" s="1155"/>
      <c r="G549" s="1155"/>
      <c r="H549" s="1155"/>
      <c r="I549" s="1155"/>
      <c r="Z549" s="1155"/>
      <c r="AF549" s="1155"/>
      <c r="AG549" s="1155"/>
      <c r="AH549" s="1155"/>
      <c r="AL549" s="1155"/>
      <c r="AM549" s="1155"/>
      <c r="AN549" s="1155"/>
      <c r="AR549" s="1155"/>
      <c r="AS549" s="1155"/>
      <c r="AT549" s="1155"/>
      <c r="AV549" s="1155"/>
      <c r="BA549" s="1155"/>
    </row>
    <row r="550" spans="1:53" ht="15.75" customHeight="1" x14ac:dyDescent="0.2">
      <c r="A550" s="1155"/>
      <c r="B550" s="1065"/>
      <c r="C550" s="1155"/>
      <c r="D550" s="1155"/>
      <c r="F550" s="1155"/>
      <c r="G550" s="1155"/>
      <c r="H550" s="1155"/>
      <c r="I550" s="1155"/>
      <c r="Z550" s="1155"/>
      <c r="AF550" s="1155"/>
      <c r="AG550" s="1155"/>
      <c r="AH550" s="1155"/>
      <c r="AL550" s="1155"/>
      <c r="AM550" s="1155"/>
      <c r="AN550" s="1155"/>
      <c r="AR550" s="1155"/>
      <c r="AS550" s="1155"/>
      <c r="AT550" s="1155"/>
      <c r="AV550" s="1155"/>
      <c r="BA550" s="1155"/>
    </row>
    <row r="551" spans="1:53" ht="15.75" customHeight="1" x14ac:dyDescent="0.2">
      <c r="A551" s="1155"/>
      <c r="B551" s="1065"/>
      <c r="C551" s="1155"/>
      <c r="D551" s="1155"/>
      <c r="F551" s="1155"/>
      <c r="G551" s="1155"/>
      <c r="H551" s="1155"/>
      <c r="I551" s="1155"/>
      <c r="Z551" s="1155"/>
      <c r="AF551" s="1155"/>
      <c r="AG551" s="1155"/>
      <c r="AH551" s="1155"/>
      <c r="AL551" s="1155"/>
      <c r="AM551" s="1155"/>
      <c r="AN551" s="1155"/>
      <c r="AR551" s="1155"/>
      <c r="AS551" s="1155"/>
      <c r="AT551" s="1155"/>
      <c r="AV551" s="1155"/>
      <c r="BA551" s="1155"/>
    </row>
    <row r="552" spans="1:53" ht="15.75" customHeight="1" x14ac:dyDescent="0.2">
      <c r="A552" s="1155"/>
      <c r="B552" s="1065"/>
      <c r="C552" s="1155"/>
      <c r="D552" s="1155"/>
      <c r="F552" s="1155"/>
      <c r="G552" s="1155"/>
      <c r="H552" s="1155"/>
      <c r="I552" s="1155"/>
      <c r="Z552" s="1155"/>
      <c r="AF552" s="1155"/>
      <c r="AG552" s="1155"/>
      <c r="AH552" s="1155"/>
      <c r="AL552" s="1155"/>
      <c r="AM552" s="1155"/>
      <c r="AN552" s="1155"/>
      <c r="AR552" s="1155"/>
      <c r="AS552" s="1155"/>
      <c r="AT552" s="1155"/>
      <c r="AV552" s="1155"/>
      <c r="BA552" s="1155"/>
    </row>
    <row r="553" spans="1:53" ht="15.75" customHeight="1" x14ac:dyDescent="0.2">
      <c r="A553" s="1155"/>
      <c r="B553" s="1065"/>
      <c r="C553" s="1155"/>
      <c r="D553" s="1155"/>
      <c r="F553" s="1155"/>
      <c r="G553" s="1155"/>
      <c r="H553" s="1155"/>
      <c r="I553" s="1155"/>
      <c r="Z553" s="1155"/>
      <c r="AF553" s="1155"/>
      <c r="AG553" s="1155"/>
      <c r="AH553" s="1155"/>
      <c r="AL553" s="1155"/>
      <c r="AM553" s="1155"/>
      <c r="AN553" s="1155"/>
      <c r="AR553" s="1155"/>
      <c r="AS553" s="1155"/>
      <c r="AT553" s="1155"/>
      <c r="AV553" s="1155"/>
      <c r="BA553" s="1155"/>
    </row>
    <row r="554" spans="1:53" ht="15.75" customHeight="1" x14ac:dyDescent="0.2">
      <c r="A554" s="1155"/>
      <c r="B554" s="1065"/>
      <c r="C554" s="1155"/>
      <c r="D554" s="1155"/>
      <c r="F554" s="1155"/>
      <c r="G554" s="1155"/>
      <c r="H554" s="1155"/>
      <c r="I554" s="1155"/>
      <c r="Z554" s="1155"/>
      <c r="AF554" s="1155"/>
      <c r="AG554" s="1155"/>
      <c r="AH554" s="1155"/>
      <c r="AL554" s="1155"/>
      <c r="AM554" s="1155"/>
      <c r="AN554" s="1155"/>
      <c r="AR554" s="1155"/>
      <c r="AS554" s="1155"/>
      <c r="AT554" s="1155"/>
      <c r="AV554" s="1155"/>
      <c r="BA554" s="1155"/>
    </row>
    <row r="555" spans="1:53" ht="15.75" customHeight="1" x14ac:dyDescent="0.2">
      <c r="A555" s="1155"/>
      <c r="B555" s="1065"/>
      <c r="C555" s="1155"/>
      <c r="D555" s="1155"/>
      <c r="F555" s="1155"/>
      <c r="G555" s="1155"/>
      <c r="H555" s="1155"/>
      <c r="I555" s="1155"/>
      <c r="Z555" s="1155"/>
      <c r="AF555" s="1155"/>
      <c r="AG555" s="1155"/>
      <c r="AH555" s="1155"/>
      <c r="AL555" s="1155"/>
      <c r="AM555" s="1155"/>
      <c r="AN555" s="1155"/>
      <c r="AR555" s="1155"/>
      <c r="AS555" s="1155"/>
      <c r="AT555" s="1155"/>
      <c r="AV555" s="1155"/>
      <c r="BA555" s="1155"/>
    </row>
    <row r="556" spans="1:53" ht="15.75" customHeight="1" x14ac:dyDescent="0.2">
      <c r="A556" s="1155"/>
      <c r="B556" s="1065"/>
      <c r="C556" s="1155"/>
      <c r="D556" s="1155"/>
      <c r="F556" s="1155"/>
      <c r="G556" s="1155"/>
      <c r="H556" s="1155"/>
      <c r="I556" s="1155"/>
      <c r="Z556" s="1155"/>
      <c r="AF556" s="1155"/>
      <c r="AG556" s="1155"/>
      <c r="AH556" s="1155"/>
      <c r="AL556" s="1155"/>
      <c r="AM556" s="1155"/>
      <c r="AN556" s="1155"/>
      <c r="AR556" s="1155"/>
      <c r="AS556" s="1155"/>
      <c r="AT556" s="1155"/>
      <c r="AV556" s="1155"/>
      <c r="BA556" s="1155"/>
    </row>
    <row r="557" spans="1:53" ht="15.75" customHeight="1" x14ac:dyDescent="0.2">
      <c r="A557" s="1155"/>
      <c r="B557" s="1065"/>
      <c r="C557" s="1155"/>
      <c r="D557" s="1155"/>
      <c r="F557" s="1155"/>
      <c r="G557" s="1155"/>
      <c r="H557" s="1155"/>
      <c r="I557" s="1155"/>
      <c r="Z557" s="1155"/>
      <c r="AF557" s="1155"/>
      <c r="AG557" s="1155"/>
      <c r="AH557" s="1155"/>
      <c r="AL557" s="1155"/>
      <c r="AM557" s="1155"/>
      <c r="AN557" s="1155"/>
      <c r="AR557" s="1155"/>
      <c r="AS557" s="1155"/>
      <c r="AT557" s="1155"/>
      <c r="AV557" s="1155"/>
      <c r="BA557" s="1155"/>
    </row>
    <row r="558" spans="1:53" ht="15.75" customHeight="1" x14ac:dyDescent="0.2">
      <c r="A558" s="1155"/>
      <c r="B558" s="1065"/>
      <c r="C558" s="1155"/>
      <c r="D558" s="1155"/>
      <c r="F558" s="1155"/>
      <c r="G558" s="1155"/>
      <c r="H558" s="1155"/>
      <c r="I558" s="1155"/>
      <c r="Z558" s="1155"/>
      <c r="AF558" s="1155"/>
      <c r="AG558" s="1155"/>
      <c r="AH558" s="1155"/>
      <c r="AL558" s="1155"/>
      <c r="AM558" s="1155"/>
      <c r="AN558" s="1155"/>
      <c r="AR558" s="1155"/>
      <c r="AS558" s="1155"/>
      <c r="AT558" s="1155"/>
      <c r="AV558" s="1155"/>
      <c r="BA558" s="1155"/>
    </row>
    <row r="559" spans="1:53" ht="15.75" customHeight="1" x14ac:dyDescent="0.2">
      <c r="A559" s="1155"/>
      <c r="B559" s="1065"/>
      <c r="C559" s="1155"/>
      <c r="D559" s="1155"/>
      <c r="F559" s="1155"/>
      <c r="G559" s="1155"/>
      <c r="H559" s="1155"/>
      <c r="I559" s="1155"/>
      <c r="Z559" s="1155"/>
      <c r="AF559" s="1155"/>
      <c r="AG559" s="1155"/>
      <c r="AH559" s="1155"/>
      <c r="AL559" s="1155"/>
      <c r="AM559" s="1155"/>
      <c r="AN559" s="1155"/>
      <c r="AR559" s="1155"/>
      <c r="AS559" s="1155"/>
      <c r="AT559" s="1155"/>
      <c r="AV559" s="1155"/>
      <c r="BA559" s="1155"/>
    </row>
    <row r="560" spans="1:53" ht="15.75" customHeight="1" x14ac:dyDescent="0.2">
      <c r="A560" s="1155"/>
      <c r="B560" s="1065"/>
      <c r="C560" s="1155"/>
      <c r="D560" s="1155"/>
      <c r="F560" s="1155"/>
      <c r="G560" s="1155"/>
      <c r="H560" s="1155"/>
      <c r="I560" s="1155"/>
      <c r="Z560" s="1155"/>
      <c r="AF560" s="1155"/>
      <c r="AG560" s="1155"/>
      <c r="AH560" s="1155"/>
      <c r="AL560" s="1155"/>
      <c r="AM560" s="1155"/>
      <c r="AN560" s="1155"/>
      <c r="AR560" s="1155"/>
      <c r="AS560" s="1155"/>
      <c r="AT560" s="1155"/>
      <c r="AV560" s="1155"/>
      <c r="BA560" s="1155"/>
    </row>
    <row r="561" spans="1:53" ht="15.75" customHeight="1" x14ac:dyDescent="0.2">
      <c r="A561" s="1155"/>
      <c r="B561" s="1065"/>
      <c r="C561" s="1155"/>
      <c r="D561" s="1155"/>
      <c r="F561" s="1155"/>
      <c r="G561" s="1155"/>
      <c r="H561" s="1155"/>
      <c r="I561" s="1155"/>
      <c r="Z561" s="1155"/>
      <c r="AF561" s="1155"/>
      <c r="AG561" s="1155"/>
      <c r="AH561" s="1155"/>
      <c r="AL561" s="1155"/>
      <c r="AM561" s="1155"/>
      <c r="AN561" s="1155"/>
      <c r="AR561" s="1155"/>
      <c r="AS561" s="1155"/>
      <c r="AT561" s="1155"/>
      <c r="AV561" s="1155"/>
      <c r="BA561" s="1155"/>
    </row>
    <row r="562" spans="1:53" ht="15.75" customHeight="1" x14ac:dyDescent="0.2">
      <c r="A562" s="1155"/>
      <c r="B562" s="1065"/>
      <c r="C562" s="1155"/>
      <c r="D562" s="1155"/>
      <c r="F562" s="1155"/>
      <c r="G562" s="1155"/>
      <c r="H562" s="1155"/>
      <c r="I562" s="1155"/>
      <c r="Z562" s="1155"/>
      <c r="AF562" s="1155"/>
      <c r="AG562" s="1155"/>
      <c r="AH562" s="1155"/>
      <c r="AL562" s="1155"/>
      <c r="AM562" s="1155"/>
      <c r="AN562" s="1155"/>
      <c r="AR562" s="1155"/>
      <c r="AS562" s="1155"/>
      <c r="AT562" s="1155"/>
      <c r="AV562" s="1155"/>
      <c r="BA562" s="1155"/>
    </row>
    <row r="563" spans="1:53" ht="15.75" customHeight="1" x14ac:dyDescent="0.2">
      <c r="A563" s="1155"/>
      <c r="B563" s="1065"/>
      <c r="C563" s="1155"/>
      <c r="D563" s="1155"/>
      <c r="F563" s="1155"/>
      <c r="G563" s="1155"/>
      <c r="H563" s="1155"/>
      <c r="I563" s="1155"/>
      <c r="Z563" s="1155"/>
      <c r="AF563" s="1155"/>
      <c r="AG563" s="1155"/>
      <c r="AH563" s="1155"/>
      <c r="AL563" s="1155"/>
      <c r="AM563" s="1155"/>
      <c r="AN563" s="1155"/>
      <c r="AR563" s="1155"/>
      <c r="AS563" s="1155"/>
      <c r="AT563" s="1155"/>
      <c r="AV563" s="1155"/>
      <c r="BA563" s="1155"/>
    </row>
    <row r="564" spans="1:53" ht="15.75" customHeight="1" x14ac:dyDescent="0.2">
      <c r="A564" s="1155"/>
      <c r="B564" s="1065"/>
      <c r="C564" s="1155"/>
      <c r="D564" s="1155"/>
      <c r="F564" s="1155"/>
      <c r="G564" s="1155"/>
      <c r="H564" s="1155"/>
      <c r="I564" s="1155"/>
      <c r="Z564" s="1155"/>
      <c r="AF564" s="1155"/>
      <c r="AG564" s="1155"/>
      <c r="AH564" s="1155"/>
      <c r="AL564" s="1155"/>
      <c r="AM564" s="1155"/>
      <c r="AN564" s="1155"/>
      <c r="AR564" s="1155"/>
      <c r="AS564" s="1155"/>
      <c r="AT564" s="1155"/>
      <c r="AV564" s="1155"/>
      <c r="BA564" s="1155"/>
    </row>
    <row r="565" spans="1:53" ht="15.75" customHeight="1" x14ac:dyDescent="0.2">
      <c r="A565" s="1155"/>
      <c r="B565" s="1065"/>
      <c r="C565" s="1155"/>
      <c r="D565" s="1155"/>
      <c r="F565" s="1155"/>
      <c r="G565" s="1155"/>
      <c r="H565" s="1155"/>
      <c r="I565" s="1155"/>
      <c r="Z565" s="1155"/>
      <c r="AF565" s="1155"/>
      <c r="AG565" s="1155"/>
      <c r="AH565" s="1155"/>
      <c r="AL565" s="1155"/>
      <c r="AM565" s="1155"/>
      <c r="AN565" s="1155"/>
      <c r="AR565" s="1155"/>
      <c r="AS565" s="1155"/>
      <c r="AT565" s="1155"/>
      <c r="AV565" s="1155"/>
      <c r="BA565" s="1155"/>
    </row>
    <row r="566" spans="1:53" ht="15.75" customHeight="1" x14ac:dyDescent="0.2">
      <c r="A566" s="1155"/>
      <c r="B566" s="1065"/>
      <c r="C566" s="1155"/>
      <c r="D566" s="1155"/>
      <c r="F566" s="1155"/>
      <c r="G566" s="1155"/>
      <c r="H566" s="1155"/>
      <c r="I566" s="1155"/>
      <c r="Z566" s="1155"/>
      <c r="AF566" s="1155"/>
      <c r="AG566" s="1155"/>
      <c r="AH566" s="1155"/>
      <c r="AL566" s="1155"/>
      <c r="AM566" s="1155"/>
      <c r="AN566" s="1155"/>
      <c r="AR566" s="1155"/>
      <c r="AS566" s="1155"/>
      <c r="AT566" s="1155"/>
      <c r="AV566" s="1155"/>
      <c r="BA566" s="1155"/>
    </row>
    <row r="567" spans="1:53" ht="15.75" customHeight="1" x14ac:dyDescent="0.2">
      <c r="A567" s="1155"/>
      <c r="B567" s="1065"/>
      <c r="C567" s="1155"/>
      <c r="D567" s="1155"/>
      <c r="F567" s="1155"/>
      <c r="G567" s="1155"/>
      <c r="H567" s="1155"/>
      <c r="I567" s="1155"/>
      <c r="Z567" s="1155"/>
      <c r="AF567" s="1155"/>
      <c r="AG567" s="1155"/>
      <c r="AH567" s="1155"/>
      <c r="AL567" s="1155"/>
      <c r="AM567" s="1155"/>
      <c r="AN567" s="1155"/>
      <c r="AR567" s="1155"/>
      <c r="AS567" s="1155"/>
      <c r="AT567" s="1155"/>
      <c r="AV567" s="1155"/>
      <c r="BA567" s="1155"/>
    </row>
    <row r="568" spans="1:53" ht="15.75" customHeight="1" x14ac:dyDescent="0.2">
      <c r="A568" s="1155"/>
      <c r="B568" s="1065"/>
      <c r="C568" s="1155"/>
      <c r="D568" s="1155"/>
      <c r="F568" s="1155"/>
      <c r="G568" s="1155"/>
      <c r="H568" s="1155"/>
      <c r="I568" s="1155"/>
      <c r="Z568" s="1155"/>
      <c r="AF568" s="1155"/>
      <c r="AG568" s="1155"/>
      <c r="AH568" s="1155"/>
      <c r="AL568" s="1155"/>
      <c r="AM568" s="1155"/>
      <c r="AN568" s="1155"/>
      <c r="AR568" s="1155"/>
      <c r="AS568" s="1155"/>
      <c r="AT568" s="1155"/>
      <c r="AV568" s="1155"/>
      <c r="BA568" s="1155"/>
    </row>
    <row r="569" spans="1:53" ht="15.75" customHeight="1" x14ac:dyDescent="0.2">
      <c r="A569" s="1155"/>
      <c r="B569" s="1065"/>
      <c r="C569" s="1155"/>
      <c r="D569" s="1155"/>
      <c r="F569" s="1155"/>
      <c r="G569" s="1155"/>
      <c r="H569" s="1155"/>
      <c r="I569" s="1155"/>
      <c r="Z569" s="1155"/>
      <c r="AF569" s="1155"/>
      <c r="AG569" s="1155"/>
      <c r="AH569" s="1155"/>
      <c r="AL569" s="1155"/>
      <c r="AM569" s="1155"/>
      <c r="AN569" s="1155"/>
      <c r="AR569" s="1155"/>
      <c r="AS569" s="1155"/>
      <c r="AT569" s="1155"/>
      <c r="AV569" s="1155"/>
      <c r="BA569" s="1155"/>
    </row>
    <row r="570" spans="1:53" ht="15.75" customHeight="1" x14ac:dyDescent="0.2">
      <c r="A570" s="1155"/>
      <c r="B570" s="1065"/>
      <c r="C570" s="1155"/>
      <c r="D570" s="1155"/>
      <c r="F570" s="1155"/>
      <c r="G570" s="1155"/>
      <c r="H570" s="1155"/>
      <c r="I570" s="1155"/>
      <c r="Z570" s="1155"/>
      <c r="AF570" s="1155"/>
      <c r="AG570" s="1155"/>
      <c r="AH570" s="1155"/>
      <c r="AL570" s="1155"/>
      <c r="AM570" s="1155"/>
      <c r="AN570" s="1155"/>
      <c r="AR570" s="1155"/>
      <c r="AS570" s="1155"/>
      <c r="AT570" s="1155"/>
      <c r="AV570" s="1155"/>
      <c r="BA570" s="1155"/>
    </row>
    <row r="571" spans="1:53" ht="15.75" customHeight="1" x14ac:dyDescent="0.2">
      <c r="A571" s="1155"/>
      <c r="B571" s="1065"/>
      <c r="C571" s="1155"/>
      <c r="D571" s="1155"/>
      <c r="F571" s="1155"/>
      <c r="G571" s="1155"/>
      <c r="H571" s="1155"/>
      <c r="I571" s="1155"/>
      <c r="Z571" s="1155"/>
      <c r="AF571" s="1155"/>
      <c r="AG571" s="1155"/>
      <c r="AH571" s="1155"/>
      <c r="AL571" s="1155"/>
      <c r="AM571" s="1155"/>
      <c r="AN571" s="1155"/>
      <c r="AR571" s="1155"/>
      <c r="AS571" s="1155"/>
      <c r="AT571" s="1155"/>
      <c r="AV571" s="1155"/>
      <c r="BA571" s="1155"/>
    </row>
    <row r="572" spans="1:53" ht="15.75" customHeight="1" x14ac:dyDescent="0.2">
      <c r="A572" s="1155"/>
      <c r="B572" s="1065"/>
      <c r="C572" s="1155"/>
      <c r="D572" s="1155"/>
      <c r="F572" s="1155"/>
      <c r="G572" s="1155"/>
      <c r="H572" s="1155"/>
      <c r="I572" s="1155"/>
      <c r="Z572" s="1155"/>
      <c r="AF572" s="1155"/>
      <c r="AG572" s="1155"/>
      <c r="AH572" s="1155"/>
      <c r="AL572" s="1155"/>
      <c r="AM572" s="1155"/>
      <c r="AN572" s="1155"/>
      <c r="AR572" s="1155"/>
      <c r="AS572" s="1155"/>
      <c r="AT572" s="1155"/>
      <c r="AV572" s="1155"/>
      <c r="BA572" s="1155"/>
    </row>
    <row r="573" spans="1:53" ht="15.75" customHeight="1" x14ac:dyDescent="0.2">
      <c r="A573" s="1155"/>
      <c r="B573" s="1065"/>
      <c r="C573" s="1155"/>
      <c r="D573" s="1155"/>
      <c r="F573" s="1155"/>
      <c r="G573" s="1155"/>
      <c r="H573" s="1155"/>
      <c r="I573" s="1155"/>
      <c r="Z573" s="1155"/>
      <c r="AF573" s="1155"/>
      <c r="AG573" s="1155"/>
      <c r="AH573" s="1155"/>
      <c r="AL573" s="1155"/>
      <c r="AM573" s="1155"/>
      <c r="AN573" s="1155"/>
      <c r="AR573" s="1155"/>
      <c r="AS573" s="1155"/>
      <c r="AT573" s="1155"/>
      <c r="AV573" s="1155"/>
      <c r="BA573" s="1155"/>
    </row>
    <row r="574" spans="1:53" ht="15.75" customHeight="1" x14ac:dyDescent="0.2">
      <c r="A574" s="1155"/>
      <c r="B574" s="1065"/>
      <c r="C574" s="1155"/>
      <c r="D574" s="1155"/>
      <c r="F574" s="1155"/>
      <c r="G574" s="1155"/>
      <c r="H574" s="1155"/>
      <c r="I574" s="1155"/>
      <c r="Z574" s="1155"/>
      <c r="AF574" s="1155"/>
      <c r="AG574" s="1155"/>
      <c r="AH574" s="1155"/>
      <c r="AL574" s="1155"/>
      <c r="AM574" s="1155"/>
      <c r="AN574" s="1155"/>
      <c r="AR574" s="1155"/>
      <c r="AS574" s="1155"/>
      <c r="AT574" s="1155"/>
      <c r="AV574" s="1155"/>
      <c r="BA574" s="1155"/>
    </row>
    <row r="575" spans="1:53" ht="15.75" customHeight="1" x14ac:dyDescent="0.2">
      <c r="A575" s="1155"/>
      <c r="B575" s="1065"/>
      <c r="C575" s="1155"/>
      <c r="D575" s="1155"/>
      <c r="F575" s="1155"/>
      <c r="G575" s="1155"/>
      <c r="H575" s="1155"/>
      <c r="I575" s="1155"/>
      <c r="Z575" s="1155"/>
      <c r="AF575" s="1155"/>
      <c r="AG575" s="1155"/>
      <c r="AH575" s="1155"/>
      <c r="AL575" s="1155"/>
      <c r="AM575" s="1155"/>
      <c r="AN575" s="1155"/>
      <c r="AR575" s="1155"/>
      <c r="AS575" s="1155"/>
      <c r="AT575" s="1155"/>
      <c r="AV575" s="1155"/>
      <c r="BA575" s="1155"/>
    </row>
    <row r="576" spans="1:53" ht="15.75" customHeight="1" x14ac:dyDescent="0.2">
      <c r="A576" s="1155"/>
      <c r="B576" s="1065"/>
      <c r="C576" s="1155"/>
      <c r="D576" s="1155"/>
      <c r="F576" s="1155"/>
      <c r="G576" s="1155"/>
      <c r="H576" s="1155"/>
      <c r="I576" s="1155"/>
      <c r="Z576" s="1155"/>
      <c r="AF576" s="1155"/>
      <c r="AG576" s="1155"/>
      <c r="AH576" s="1155"/>
      <c r="AL576" s="1155"/>
      <c r="AM576" s="1155"/>
      <c r="AN576" s="1155"/>
      <c r="AR576" s="1155"/>
      <c r="AS576" s="1155"/>
      <c r="AT576" s="1155"/>
      <c r="AV576" s="1155"/>
      <c r="BA576" s="1155"/>
    </row>
    <row r="577" spans="1:53" ht="15.75" customHeight="1" x14ac:dyDescent="0.2">
      <c r="A577" s="1155"/>
      <c r="B577" s="1065"/>
      <c r="C577" s="1155"/>
      <c r="D577" s="1155"/>
      <c r="F577" s="1155"/>
      <c r="G577" s="1155"/>
      <c r="H577" s="1155"/>
      <c r="I577" s="1155"/>
      <c r="Z577" s="1155"/>
      <c r="AF577" s="1155"/>
      <c r="AG577" s="1155"/>
      <c r="AH577" s="1155"/>
      <c r="AL577" s="1155"/>
      <c r="AM577" s="1155"/>
      <c r="AN577" s="1155"/>
      <c r="AR577" s="1155"/>
      <c r="AS577" s="1155"/>
      <c r="AT577" s="1155"/>
      <c r="AV577" s="1155"/>
      <c r="BA577" s="1155"/>
    </row>
    <row r="578" spans="1:53" ht="15.75" customHeight="1" x14ac:dyDescent="0.2">
      <c r="A578" s="1155"/>
      <c r="B578" s="1065"/>
      <c r="C578" s="1155"/>
      <c r="D578" s="1155"/>
      <c r="F578" s="1155"/>
      <c r="G578" s="1155"/>
      <c r="H578" s="1155"/>
      <c r="I578" s="1155"/>
      <c r="Z578" s="1155"/>
      <c r="AF578" s="1155"/>
      <c r="AG578" s="1155"/>
      <c r="AH578" s="1155"/>
      <c r="AL578" s="1155"/>
      <c r="AM578" s="1155"/>
      <c r="AN578" s="1155"/>
      <c r="AR578" s="1155"/>
      <c r="AS578" s="1155"/>
      <c r="AT578" s="1155"/>
      <c r="AV578" s="1155"/>
      <c r="BA578" s="1155"/>
    </row>
    <row r="579" spans="1:53" ht="15.75" customHeight="1" x14ac:dyDescent="0.2">
      <c r="A579" s="1155"/>
      <c r="B579" s="1065"/>
      <c r="C579" s="1155"/>
      <c r="D579" s="1155"/>
      <c r="F579" s="1155"/>
      <c r="G579" s="1155"/>
      <c r="H579" s="1155"/>
      <c r="I579" s="1155"/>
      <c r="Z579" s="1155"/>
      <c r="AF579" s="1155"/>
      <c r="AG579" s="1155"/>
      <c r="AH579" s="1155"/>
      <c r="AL579" s="1155"/>
      <c r="AM579" s="1155"/>
      <c r="AN579" s="1155"/>
      <c r="AR579" s="1155"/>
      <c r="AS579" s="1155"/>
      <c r="AT579" s="1155"/>
      <c r="AV579" s="1155"/>
      <c r="BA579" s="1155"/>
    </row>
    <row r="580" spans="1:53" ht="15.75" customHeight="1" x14ac:dyDescent="0.2">
      <c r="A580" s="1155"/>
      <c r="B580" s="1065"/>
      <c r="C580" s="1155"/>
      <c r="D580" s="1155"/>
      <c r="F580" s="1155"/>
      <c r="G580" s="1155"/>
      <c r="H580" s="1155"/>
      <c r="I580" s="1155"/>
      <c r="Z580" s="1155"/>
      <c r="AF580" s="1155"/>
      <c r="AG580" s="1155"/>
      <c r="AH580" s="1155"/>
      <c r="AL580" s="1155"/>
      <c r="AM580" s="1155"/>
      <c r="AN580" s="1155"/>
      <c r="AR580" s="1155"/>
      <c r="AS580" s="1155"/>
      <c r="AT580" s="1155"/>
      <c r="AV580" s="1155"/>
      <c r="BA580" s="1155"/>
    </row>
    <row r="581" spans="1:53" ht="15.75" customHeight="1" x14ac:dyDescent="0.2">
      <c r="A581" s="1155"/>
      <c r="B581" s="1065"/>
      <c r="C581" s="1155"/>
      <c r="D581" s="1155"/>
      <c r="F581" s="1155"/>
      <c r="G581" s="1155"/>
      <c r="H581" s="1155"/>
      <c r="I581" s="1155"/>
      <c r="Z581" s="1155"/>
      <c r="AF581" s="1155"/>
      <c r="AG581" s="1155"/>
      <c r="AH581" s="1155"/>
      <c r="AL581" s="1155"/>
      <c r="AM581" s="1155"/>
      <c r="AN581" s="1155"/>
      <c r="AR581" s="1155"/>
      <c r="AS581" s="1155"/>
      <c r="AT581" s="1155"/>
      <c r="AV581" s="1155"/>
      <c r="BA581" s="1155"/>
    </row>
    <row r="582" spans="1:53" ht="15.75" customHeight="1" x14ac:dyDescent="0.2">
      <c r="A582" s="1155"/>
      <c r="B582" s="1065"/>
      <c r="C582" s="1155"/>
      <c r="D582" s="1155"/>
      <c r="F582" s="1155"/>
      <c r="G582" s="1155"/>
      <c r="H582" s="1155"/>
      <c r="I582" s="1155"/>
      <c r="Z582" s="1155"/>
      <c r="AF582" s="1155"/>
      <c r="AG582" s="1155"/>
      <c r="AH582" s="1155"/>
      <c r="AL582" s="1155"/>
      <c r="AM582" s="1155"/>
      <c r="AN582" s="1155"/>
      <c r="AR582" s="1155"/>
      <c r="AS582" s="1155"/>
      <c r="AT582" s="1155"/>
      <c r="AV582" s="1155"/>
      <c r="BA582" s="1155"/>
    </row>
    <row r="583" spans="1:53" ht="15.75" customHeight="1" x14ac:dyDescent="0.2">
      <c r="A583" s="1155"/>
      <c r="B583" s="1065"/>
      <c r="C583" s="1155"/>
      <c r="D583" s="1155"/>
      <c r="F583" s="1155"/>
      <c r="G583" s="1155"/>
      <c r="H583" s="1155"/>
      <c r="I583" s="1155"/>
      <c r="Z583" s="1155"/>
      <c r="AF583" s="1155"/>
      <c r="AG583" s="1155"/>
      <c r="AH583" s="1155"/>
      <c r="AL583" s="1155"/>
      <c r="AM583" s="1155"/>
      <c r="AN583" s="1155"/>
      <c r="AR583" s="1155"/>
      <c r="AS583" s="1155"/>
      <c r="AT583" s="1155"/>
      <c r="AV583" s="1155"/>
      <c r="BA583" s="1155"/>
    </row>
    <row r="584" spans="1:53" ht="15.75" customHeight="1" x14ac:dyDescent="0.2">
      <c r="A584" s="1155"/>
      <c r="B584" s="1065"/>
      <c r="C584" s="1155"/>
      <c r="D584" s="1155"/>
      <c r="F584" s="1155"/>
      <c r="G584" s="1155"/>
      <c r="H584" s="1155"/>
      <c r="I584" s="1155"/>
      <c r="Z584" s="1155"/>
      <c r="AF584" s="1155"/>
      <c r="AG584" s="1155"/>
      <c r="AH584" s="1155"/>
      <c r="AL584" s="1155"/>
      <c r="AM584" s="1155"/>
      <c r="AN584" s="1155"/>
      <c r="AR584" s="1155"/>
      <c r="AS584" s="1155"/>
      <c r="AT584" s="1155"/>
      <c r="AV584" s="1155"/>
      <c r="BA584" s="1155"/>
    </row>
    <row r="585" spans="1:53" ht="15.75" customHeight="1" x14ac:dyDescent="0.2">
      <c r="A585" s="1155"/>
      <c r="B585" s="1065"/>
      <c r="C585" s="1155"/>
      <c r="D585" s="1155"/>
      <c r="F585" s="1155"/>
      <c r="G585" s="1155"/>
      <c r="H585" s="1155"/>
      <c r="I585" s="1155"/>
      <c r="Z585" s="1155"/>
      <c r="AF585" s="1155"/>
      <c r="AG585" s="1155"/>
      <c r="AH585" s="1155"/>
      <c r="AL585" s="1155"/>
      <c r="AM585" s="1155"/>
      <c r="AN585" s="1155"/>
      <c r="AR585" s="1155"/>
      <c r="AS585" s="1155"/>
      <c r="AT585" s="1155"/>
      <c r="AV585" s="1155"/>
      <c r="BA585" s="1155"/>
    </row>
    <row r="586" spans="1:53" ht="15.75" customHeight="1" x14ac:dyDescent="0.2">
      <c r="A586" s="1155"/>
      <c r="B586" s="1065"/>
      <c r="C586" s="1155"/>
      <c r="D586" s="1155"/>
      <c r="F586" s="1155"/>
      <c r="G586" s="1155"/>
      <c r="H586" s="1155"/>
      <c r="I586" s="1155"/>
      <c r="Z586" s="1155"/>
      <c r="AF586" s="1155"/>
      <c r="AG586" s="1155"/>
      <c r="AH586" s="1155"/>
      <c r="AL586" s="1155"/>
      <c r="AM586" s="1155"/>
      <c r="AN586" s="1155"/>
      <c r="AR586" s="1155"/>
      <c r="AS586" s="1155"/>
      <c r="AT586" s="1155"/>
      <c r="AV586" s="1155"/>
      <c r="BA586" s="1155"/>
    </row>
    <row r="587" spans="1:53" ht="15.75" customHeight="1" x14ac:dyDescent="0.2">
      <c r="A587" s="1155"/>
      <c r="B587" s="1065"/>
      <c r="C587" s="1155"/>
      <c r="D587" s="1155"/>
      <c r="F587" s="1155"/>
      <c r="G587" s="1155"/>
      <c r="H587" s="1155"/>
      <c r="I587" s="1155"/>
      <c r="Z587" s="1155"/>
      <c r="AF587" s="1155"/>
      <c r="AG587" s="1155"/>
      <c r="AH587" s="1155"/>
      <c r="AL587" s="1155"/>
      <c r="AM587" s="1155"/>
      <c r="AN587" s="1155"/>
      <c r="AR587" s="1155"/>
      <c r="AS587" s="1155"/>
      <c r="AT587" s="1155"/>
      <c r="AV587" s="1155"/>
      <c r="BA587" s="1155"/>
    </row>
    <row r="588" spans="1:53" ht="15.75" customHeight="1" x14ac:dyDescent="0.2">
      <c r="A588" s="1155"/>
      <c r="B588" s="1065"/>
      <c r="C588" s="1155"/>
      <c r="D588" s="1155"/>
      <c r="F588" s="1155"/>
      <c r="G588" s="1155"/>
      <c r="H588" s="1155"/>
      <c r="I588" s="1155"/>
      <c r="Z588" s="1155"/>
      <c r="AF588" s="1155"/>
      <c r="AG588" s="1155"/>
      <c r="AH588" s="1155"/>
      <c r="AL588" s="1155"/>
      <c r="AM588" s="1155"/>
      <c r="AN588" s="1155"/>
      <c r="AR588" s="1155"/>
      <c r="AS588" s="1155"/>
      <c r="AT588" s="1155"/>
      <c r="AV588" s="1155"/>
      <c r="BA588" s="1155"/>
    </row>
    <row r="589" spans="1:53" ht="15.75" customHeight="1" x14ac:dyDescent="0.2">
      <c r="A589" s="1155"/>
      <c r="B589" s="1065"/>
      <c r="C589" s="1155"/>
      <c r="D589" s="1155"/>
      <c r="F589" s="1155"/>
      <c r="G589" s="1155"/>
      <c r="H589" s="1155"/>
      <c r="I589" s="1155"/>
      <c r="Z589" s="1155"/>
      <c r="AF589" s="1155"/>
      <c r="AG589" s="1155"/>
      <c r="AH589" s="1155"/>
      <c r="AL589" s="1155"/>
      <c r="AM589" s="1155"/>
      <c r="AN589" s="1155"/>
      <c r="AR589" s="1155"/>
      <c r="AS589" s="1155"/>
      <c r="AT589" s="1155"/>
      <c r="AV589" s="1155"/>
      <c r="BA589" s="1155"/>
    </row>
    <row r="590" spans="1:53" ht="15.75" customHeight="1" x14ac:dyDescent="0.2">
      <c r="A590" s="1155"/>
      <c r="B590" s="1065"/>
      <c r="C590" s="1155"/>
      <c r="D590" s="1155"/>
      <c r="F590" s="1155"/>
      <c r="G590" s="1155"/>
      <c r="H590" s="1155"/>
      <c r="I590" s="1155"/>
      <c r="Z590" s="1155"/>
      <c r="AF590" s="1155"/>
      <c r="AG590" s="1155"/>
      <c r="AH590" s="1155"/>
      <c r="AL590" s="1155"/>
      <c r="AM590" s="1155"/>
      <c r="AN590" s="1155"/>
      <c r="AR590" s="1155"/>
      <c r="AS590" s="1155"/>
      <c r="AT590" s="1155"/>
      <c r="AV590" s="1155"/>
      <c r="BA590" s="1155"/>
    </row>
    <row r="591" spans="1:53" ht="15.75" customHeight="1" x14ac:dyDescent="0.2">
      <c r="A591" s="1155"/>
      <c r="B591" s="1065"/>
      <c r="C591" s="1155"/>
      <c r="D591" s="1155"/>
      <c r="F591" s="1155"/>
      <c r="G591" s="1155"/>
      <c r="H591" s="1155"/>
      <c r="I591" s="1155"/>
      <c r="Z591" s="1155"/>
      <c r="AF591" s="1155"/>
      <c r="AG591" s="1155"/>
      <c r="AH591" s="1155"/>
      <c r="AL591" s="1155"/>
      <c r="AM591" s="1155"/>
      <c r="AN591" s="1155"/>
      <c r="AR591" s="1155"/>
      <c r="AS591" s="1155"/>
      <c r="AT591" s="1155"/>
      <c r="AV591" s="1155"/>
      <c r="BA591" s="1155"/>
    </row>
    <row r="592" spans="1:53" ht="15.75" customHeight="1" x14ac:dyDescent="0.2">
      <c r="A592" s="1155"/>
      <c r="B592" s="1065"/>
      <c r="C592" s="1155"/>
      <c r="D592" s="1155"/>
      <c r="F592" s="1155"/>
      <c r="G592" s="1155"/>
      <c r="H592" s="1155"/>
      <c r="I592" s="1155"/>
      <c r="Z592" s="1155"/>
      <c r="AF592" s="1155"/>
      <c r="AG592" s="1155"/>
      <c r="AH592" s="1155"/>
      <c r="AL592" s="1155"/>
      <c r="AM592" s="1155"/>
      <c r="AN592" s="1155"/>
      <c r="AR592" s="1155"/>
      <c r="AS592" s="1155"/>
      <c r="AT592" s="1155"/>
      <c r="AV592" s="1155"/>
      <c r="BA592" s="1155"/>
    </row>
    <row r="593" spans="1:53" ht="15.75" customHeight="1" x14ac:dyDescent="0.2">
      <c r="A593" s="1155"/>
      <c r="B593" s="1065"/>
      <c r="C593" s="1155"/>
      <c r="D593" s="1155"/>
      <c r="F593" s="1155"/>
      <c r="G593" s="1155"/>
      <c r="H593" s="1155"/>
      <c r="I593" s="1155"/>
      <c r="Z593" s="1155"/>
      <c r="AF593" s="1155"/>
      <c r="AG593" s="1155"/>
      <c r="AH593" s="1155"/>
      <c r="AL593" s="1155"/>
      <c r="AM593" s="1155"/>
      <c r="AN593" s="1155"/>
      <c r="AR593" s="1155"/>
      <c r="AS593" s="1155"/>
      <c r="AT593" s="1155"/>
      <c r="AV593" s="1155"/>
      <c r="BA593" s="1155"/>
    </row>
    <row r="594" spans="1:53" ht="15.75" customHeight="1" x14ac:dyDescent="0.2">
      <c r="A594" s="1155"/>
      <c r="B594" s="1065"/>
      <c r="C594" s="1155"/>
      <c r="D594" s="1155"/>
      <c r="F594" s="1155"/>
      <c r="G594" s="1155"/>
      <c r="H594" s="1155"/>
      <c r="I594" s="1155"/>
      <c r="Z594" s="1155"/>
      <c r="AF594" s="1155"/>
      <c r="AG594" s="1155"/>
      <c r="AH594" s="1155"/>
      <c r="AL594" s="1155"/>
      <c r="AM594" s="1155"/>
      <c r="AN594" s="1155"/>
      <c r="AR594" s="1155"/>
      <c r="AS594" s="1155"/>
      <c r="AT594" s="1155"/>
      <c r="AV594" s="1155"/>
      <c r="BA594" s="1155"/>
    </row>
    <row r="595" spans="1:53" ht="15.75" customHeight="1" x14ac:dyDescent="0.2">
      <c r="A595" s="1155"/>
      <c r="B595" s="1065"/>
      <c r="C595" s="1155"/>
      <c r="D595" s="1155"/>
      <c r="F595" s="1155"/>
      <c r="G595" s="1155"/>
      <c r="H595" s="1155"/>
      <c r="I595" s="1155"/>
      <c r="Z595" s="1155"/>
      <c r="AF595" s="1155"/>
      <c r="AG595" s="1155"/>
      <c r="AH595" s="1155"/>
      <c r="AL595" s="1155"/>
      <c r="AM595" s="1155"/>
      <c r="AN595" s="1155"/>
      <c r="AR595" s="1155"/>
      <c r="AS595" s="1155"/>
      <c r="AT595" s="1155"/>
      <c r="AV595" s="1155"/>
      <c r="BA595" s="1155"/>
    </row>
    <row r="596" spans="1:53" ht="15.75" customHeight="1" x14ac:dyDescent="0.2">
      <c r="A596" s="1155"/>
      <c r="B596" s="1065"/>
      <c r="C596" s="1155"/>
      <c r="D596" s="1155"/>
      <c r="F596" s="1155"/>
      <c r="G596" s="1155"/>
      <c r="H596" s="1155"/>
      <c r="I596" s="1155"/>
      <c r="Z596" s="1155"/>
      <c r="AF596" s="1155"/>
      <c r="AG596" s="1155"/>
      <c r="AH596" s="1155"/>
      <c r="AL596" s="1155"/>
      <c r="AM596" s="1155"/>
      <c r="AN596" s="1155"/>
      <c r="AR596" s="1155"/>
      <c r="AS596" s="1155"/>
      <c r="AT596" s="1155"/>
      <c r="AV596" s="1155"/>
      <c r="BA596" s="1155"/>
    </row>
    <row r="597" spans="1:53" ht="15.75" customHeight="1" x14ac:dyDescent="0.2">
      <c r="A597" s="1155"/>
      <c r="B597" s="1065"/>
      <c r="C597" s="1155"/>
      <c r="D597" s="1155"/>
      <c r="F597" s="1155"/>
      <c r="G597" s="1155"/>
      <c r="H597" s="1155"/>
      <c r="I597" s="1155"/>
      <c r="Z597" s="1155"/>
      <c r="AF597" s="1155"/>
      <c r="AG597" s="1155"/>
      <c r="AH597" s="1155"/>
      <c r="AL597" s="1155"/>
      <c r="AM597" s="1155"/>
      <c r="AN597" s="1155"/>
      <c r="AR597" s="1155"/>
      <c r="AS597" s="1155"/>
      <c r="AT597" s="1155"/>
      <c r="AV597" s="1155"/>
      <c r="BA597" s="1155"/>
    </row>
    <row r="598" spans="1:53" ht="15.75" customHeight="1" x14ac:dyDescent="0.2">
      <c r="A598" s="1155"/>
      <c r="B598" s="1065"/>
      <c r="C598" s="1155"/>
      <c r="D598" s="1155"/>
      <c r="F598" s="1155"/>
      <c r="G598" s="1155"/>
      <c r="H598" s="1155"/>
      <c r="I598" s="1155"/>
      <c r="Z598" s="1155"/>
      <c r="AF598" s="1155"/>
      <c r="AG598" s="1155"/>
      <c r="AH598" s="1155"/>
      <c r="AL598" s="1155"/>
      <c r="AM598" s="1155"/>
      <c r="AN598" s="1155"/>
      <c r="AR598" s="1155"/>
      <c r="AS598" s="1155"/>
      <c r="AT598" s="1155"/>
      <c r="AV598" s="1155"/>
      <c r="BA598" s="1155"/>
    </row>
    <row r="599" spans="1:53" ht="15.75" customHeight="1" x14ac:dyDescent="0.2">
      <c r="A599" s="1155"/>
      <c r="B599" s="1065"/>
      <c r="C599" s="1155"/>
      <c r="D599" s="1155"/>
      <c r="F599" s="1155"/>
      <c r="G599" s="1155"/>
      <c r="H599" s="1155"/>
      <c r="I599" s="1155"/>
      <c r="Z599" s="1155"/>
      <c r="AF599" s="1155"/>
      <c r="AG599" s="1155"/>
      <c r="AH599" s="1155"/>
      <c r="AL599" s="1155"/>
      <c r="AM599" s="1155"/>
      <c r="AN599" s="1155"/>
      <c r="AR599" s="1155"/>
      <c r="AS599" s="1155"/>
      <c r="AT599" s="1155"/>
      <c r="AV599" s="1155"/>
      <c r="BA599" s="1155"/>
    </row>
    <row r="600" spans="1:53" ht="15.75" customHeight="1" x14ac:dyDescent="0.2">
      <c r="A600" s="1155"/>
      <c r="B600" s="1065"/>
      <c r="C600" s="1155"/>
      <c r="D600" s="1155"/>
      <c r="F600" s="1155"/>
      <c r="G600" s="1155"/>
      <c r="H600" s="1155"/>
      <c r="I600" s="1155"/>
      <c r="Z600" s="1155"/>
      <c r="AF600" s="1155"/>
      <c r="AG600" s="1155"/>
      <c r="AH600" s="1155"/>
      <c r="AL600" s="1155"/>
      <c r="AM600" s="1155"/>
      <c r="AN600" s="1155"/>
      <c r="AR600" s="1155"/>
      <c r="AS600" s="1155"/>
      <c r="AT600" s="1155"/>
      <c r="AV600" s="1155"/>
      <c r="BA600" s="1155"/>
    </row>
    <row r="601" spans="1:53" ht="15.75" customHeight="1" x14ac:dyDescent="0.2">
      <c r="A601" s="1155"/>
      <c r="B601" s="1065"/>
      <c r="C601" s="1155"/>
      <c r="D601" s="1155"/>
      <c r="F601" s="1155"/>
      <c r="G601" s="1155"/>
      <c r="H601" s="1155"/>
      <c r="I601" s="1155"/>
      <c r="Z601" s="1155"/>
      <c r="AF601" s="1155"/>
      <c r="AG601" s="1155"/>
      <c r="AH601" s="1155"/>
      <c r="AL601" s="1155"/>
      <c r="AM601" s="1155"/>
      <c r="AN601" s="1155"/>
      <c r="AR601" s="1155"/>
      <c r="AS601" s="1155"/>
      <c r="AT601" s="1155"/>
      <c r="AV601" s="1155"/>
      <c r="BA601" s="1155"/>
    </row>
    <row r="602" spans="1:53" ht="15.75" customHeight="1" x14ac:dyDescent="0.2">
      <c r="A602" s="1155"/>
      <c r="B602" s="1065"/>
      <c r="C602" s="1155"/>
      <c r="D602" s="1155"/>
      <c r="F602" s="1155"/>
      <c r="G602" s="1155"/>
      <c r="H602" s="1155"/>
      <c r="I602" s="1155"/>
      <c r="Z602" s="1155"/>
      <c r="AF602" s="1155"/>
      <c r="AG602" s="1155"/>
      <c r="AH602" s="1155"/>
      <c r="AL602" s="1155"/>
      <c r="AM602" s="1155"/>
      <c r="AN602" s="1155"/>
      <c r="AR602" s="1155"/>
      <c r="AS602" s="1155"/>
      <c r="AT602" s="1155"/>
      <c r="AV602" s="1155"/>
      <c r="BA602" s="1155"/>
    </row>
    <row r="603" spans="1:53" ht="15.75" customHeight="1" x14ac:dyDescent="0.2">
      <c r="A603" s="1155"/>
      <c r="B603" s="1065"/>
      <c r="C603" s="1155"/>
      <c r="D603" s="1155"/>
      <c r="F603" s="1155"/>
      <c r="G603" s="1155"/>
      <c r="H603" s="1155"/>
      <c r="I603" s="1155"/>
      <c r="Z603" s="1155"/>
      <c r="AF603" s="1155"/>
      <c r="AG603" s="1155"/>
      <c r="AH603" s="1155"/>
      <c r="AL603" s="1155"/>
      <c r="AM603" s="1155"/>
      <c r="AN603" s="1155"/>
      <c r="AR603" s="1155"/>
      <c r="AS603" s="1155"/>
      <c r="AT603" s="1155"/>
      <c r="AV603" s="1155"/>
      <c r="BA603" s="1155"/>
    </row>
    <row r="604" spans="1:53" ht="15.75" customHeight="1" x14ac:dyDescent="0.2">
      <c r="A604" s="1155"/>
      <c r="B604" s="1065"/>
      <c r="C604" s="1155"/>
      <c r="D604" s="1155"/>
      <c r="F604" s="1155"/>
      <c r="G604" s="1155"/>
      <c r="H604" s="1155"/>
      <c r="I604" s="1155"/>
      <c r="Z604" s="1155"/>
      <c r="AF604" s="1155"/>
      <c r="AG604" s="1155"/>
      <c r="AH604" s="1155"/>
      <c r="AL604" s="1155"/>
      <c r="AM604" s="1155"/>
      <c r="AN604" s="1155"/>
      <c r="AR604" s="1155"/>
      <c r="AS604" s="1155"/>
      <c r="AT604" s="1155"/>
      <c r="AV604" s="1155"/>
      <c r="BA604" s="1155"/>
    </row>
    <row r="605" spans="1:53" ht="15.75" customHeight="1" x14ac:dyDescent="0.2">
      <c r="A605" s="1155"/>
      <c r="B605" s="1065"/>
      <c r="C605" s="1155"/>
      <c r="D605" s="1155"/>
      <c r="F605" s="1155"/>
      <c r="G605" s="1155"/>
      <c r="H605" s="1155"/>
      <c r="I605" s="1155"/>
      <c r="Z605" s="1155"/>
      <c r="AF605" s="1155"/>
      <c r="AG605" s="1155"/>
      <c r="AH605" s="1155"/>
      <c r="AL605" s="1155"/>
      <c r="AM605" s="1155"/>
      <c r="AN605" s="1155"/>
      <c r="AR605" s="1155"/>
      <c r="AS605" s="1155"/>
      <c r="AT605" s="1155"/>
      <c r="AV605" s="1155"/>
      <c r="BA605" s="1155"/>
    </row>
    <row r="606" spans="1:53" ht="15.75" customHeight="1" x14ac:dyDescent="0.2">
      <c r="A606" s="1155"/>
      <c r="B606" s="1065"/>
      <c r="C606" s="1155"/>
      <c r="D606" s="1155"/>
      <c r="F606" s="1155"/>
      <c r="G606" s="1155"/>
      <c r="H606" s="1155"/>
      <c r="I606" s="1155"/>
      <c r="Z606" s="1155"/>
      <c r="AF606" s="1155"/>
      <c r="AG606" s="1155"/>
      <c r="AH606" s="1155"/>
      <c r="AL606" s="1155"/>
      <c r="AM606" s="1155"/>
      <c r="AN606" s="1155"/>
      <c r="AR606" s="1155"/>
      <c r="AS606" s="1155"/>
      <c r="AT606" s="1155"/>
      <c r="AV606" s="1155"/>
      <c r="BA606" s="1155"/>
    </row>
    <row r="607" spans="1:53" ht="15.75" customHeight="1" x14ac:dyDescent="0.2">
      <c r="A607" s="1155"/>
      <c r="B607" s="1065"/>
      <c r="C607" s="1155"/>
      <c r="D607" s="1155"/>
      <c r="F607" s="1155"/>
      <c r="G607" s="1155"/>
      <c r="H607" s="1155"/>
      <c r="I607" s="1155"/>
      <c r="Z607" s="1155"/>
      <c r="AF607" s="1155"/>
      <c r="AG607" s="1155"/>
      <c r="AH607" s="1155"/>
      <c r="AL607" s="1155"/>
      <c r="AM607" s="1155"/>
      <c r="AN607" s="1155"/>
      <c r="AR607" s="1155"/>
      <c r="AS607" s="1155"/>
      <c r="AT607" s="1155"/>
      <c r="AV607" s="1155"/>
      <c r="BA607" s="1155"/>
    </row>
    <row r="608" spans="1:53" ht="15.75" customHeight="1" x14ac:dyDescent="0.2">
      <c r="A608" s="1155"/>
      <c r="B608" s="1065"/>
      <c r="C608" s="1155"/>
      <c r="D608" s="1155"/>
      <c r="F608" s="1155"/>
      <c r="G608" s="1155"/>
      <c r="H608" s="1155"/>
      <c r="I608" s="1155"/>
      <c r="Z608" s="1155"/>
      <c r="AF608" s="1155"/>
      <c r="AG608" s="1155"/>
      <c r="AH608" s="1155"/>
      <c r="AL608" s="1155"/>
      <c r="AM608" s="1155"/>
      <c r="AN608" s="1155"/>
      <c r="AR608" s="1155"/>
      <c r="AS608" s="1155"/>
      <c r="AT608" s="1155"/>
      <c r="AV608" s="1155"/>
      <c r="BA608" s="1155"/>
    </row>
    <row r="609" spans="1:53" ht="15.75" customHeight="1" x14ac:dyDescent="0.2">
      <c r="A609" s="1155"/>
      <c r="B609" s="1065"/>
      <c r="C609" s="1155"/>
      <c r="D609" s="1155"/>
      <c r="F609" s="1155"/>
      <c r="G609" s="1155"/>
      <c r="H609" s="1155"/>
      <c r="I609" s="1155"/>
      <c r="Z609" s="1155"/>
      <c r="AF609" s="1155"/>
      <c r="AG609" s="1155"/>
      <c r="AH609" s="1155"/>
      <c r="AL609" s="1155"/>
      <c r="AM609" s="1155"/>
      <c r="AN609" s="1155"/>
      <c r="AR609" s="1155"/>
      <c r="AS609" s="1155"/>
      <c r="AT609" s="1155"/>
      <c r="AV609" s="1155"/>
      <c r="BA609" s="1155"/>
    </row>
    <row r="610" spans="1:53" ht="15.75" customHeight="1" x14ac:dyDescent="0.2">
      <c r="A610" s="1155"/>
      <c r="B610" s="1065"/>
      <c r="C610" s="1155"/>
      <c r="D610" s="1155"/>
      <c r="F610" s="1155"/>
      <c r="G610" s="1155"/>
      <c r="H610" s="1155"/>
      <c r="I610" s="1155"/>
      <c r="Z610" s="1155"/>
      <c r="AF610" s="1155"/>
      <c r="AG610" s="1155"/>
      <c r="AH610" s="1155"/>
      <c r="AL610" s="1155"/>
      <c r="AM610" s="1155"/>
      <c r="AN610" s="1155"/>
      <c r="AR610" s="1155"/>
      <c r="AS610" s="1155"/>
      <c r="AT610" s="1155"/>
      <c r="AV610" s="1155"/>
      <c r="BA610" s="1155"/>
    </row>
    <row r="611" spans="1:53" ht="15.75" customHeight="1" x14ac:dyDescent="0.2">
      <c r="A611" s="1155"/>
      <c r="B611" s="1065"/>
      <c r="C611" s="1155"/>
      <c r="D611" s="1155"/>
      <c r="F611" s="1155"/>
      <c r="G611" s="1155"/>
      <c r="H611" s="1155"/>
      <c r="I611" s="1155"/>
      <c r="Z611" s="1155"/>
      <c r="AF611" s="1155"/>
      <c r="AG611" s="1155"/>
      <c r="AH611" s="1155"/>
      <c r="AL611" s="1155"/>
      <c r="AM611" s="1155"/>
      <c r="AN611" s="1155"/>
      <c r="AR611" s="1155"/>
      <c r="AS611" s="1155"/>
      <c r="AT611" s="1155"/>
      <c r="AV611" s="1155"/>
      <c r="BA611" s="1155"/>
    </row>
    <row r="612" spans="1:53" ht="15.75" customHeight="1" x14ac:dyDescent="0.2">
      <c r="A612" s="1155"/>
      <c r="B612" s="1065"/>
      <c r="C612" s="1155"/>
      <c r="D612" s="1155"/>
      <c r="F612" s="1155"/>
      <c r="G612" s="1155"/>
      <c r="H612" s="1155"/>
      <c r="I612" s="1155"/>
      <c r="Z612" s="1155"/>
      <c r="AF612" s="1155"/>
      <c r="AG612" s="1155"/>
      <c r="AH612" s="1155"/>
      <c r="AL612" s="1155"/>
      <c r="AM612" s="1155"/>
      <c r="AN612" s="1155"/>
      <c r="AR612" s="1155"/>
      <c r="AS612" s="1155"/>
      <c r="AT612" s="1155"/>
      <c r="AV612" s="1155"/>
      <c r="BA612" s="1155"/>
    </row>
    <row r="613" spans="1:53" ht="15.75" customHeight="1" x14ac:dyDescent="0.2">
      <c r="A613" s="1155"/>
      <c r="B613" s="1065"/>
      <c r="C613" s="1155"/>
      <c r="D613" s="1155"/>
      <c r="F613" s="1155"/>
      <c r="G613" s="1155"/>
      <c r="H613" s="1155"/>
      <c r="I613" s="1155"/>
      <c r="Z613" s="1155"/>
      <c r="AF613" s="1155"/>
      <c r="AG613" s="1155"/>
      <c r="AH613" s="1155"/>
      <c r="AL613" s="1155"/>
      <c r="AM613" s="1155"/>
      <c r="AN613" s="1155"/>
      <c r="AR613" s="1155"/>
      <c r="AS613" s="1155"/>
      <c r="AT613" s="1155"/>
      <c r="AV613" s="1155"/>
      <c r="BA613" s="1155"/>
    </row>
    <row r="614" spans="1:53" ht="15.75" customHeight="1" x14ac:dyDescent="0.2">
      <c r="A614" s="1155"/>
      <c r="B614" s="1065"/>
      <c r="C614" s="1155"/>
      <c r="D614" s="1155"/>
      <c r="F614" s="1155"/>
      <c r="G614" s="1155"/>
      <c r="H614" s="1155"/>
      <c r="I614" s="1155"/>
      <c r="Z614" s="1155"/>
      <c r="AF614" s="1155"/>
      <c r="AG614" s="1155"/>
      <c r="AH614" s="1155"/>
      <c r="AL614" s="1155"/>
      <c r="AM614" s="1155"/>
      <c r="AN614" s="1155"/>
      <c r="AR614" s="1155"/>
      <c r="AS614" s="1155"/>
      <c r="AT614" s="1155"/>
      <c r="AV614" s="1155"/>
      <c r="BA614" s="1155"/>
    </row>
    <row r="615" spans="1:53" ht="15.75" customHeight="1" x14ac:dyDescent="0.2">
      <c r="A615" s="1155"/>
      <c r="B615" s="1065"/>
      <c r="C615" s="1155"/>
      <c r="D615" s="1155"/>
      <c r="F615" s="1155"/>
      <c r="G615" s="1155"/>
      <c r="H615" s="1155"/>
      <c r="I615" s="1155"/>
      <c r="Z615" s="1155"/>
      <c r="AF615" s="1155"/>
      <c r="AG615" s="1155"/>
      <c r="AH615" s="1155"/>
      <c r="AL615" s="1155"/>
      <c r="AM615" s="1155"/>
      <c r="AN615" s="1155"/>
      <c r="AR615" s="1155"/>
      <c r="AS615" s="1155"/>
      <c r="AT615" s="1155"/>
      <c r="AV615" s="1155"/>
      <c r="BA615" s="1155"/>
    </row>
    <row r="616" spans="1:53" ht="15.75" customHeight="1" x14ac:dyDescent="0.2">
      <c r="A616" s="1155"/>
      <c r="B616" s="1065"/>
      <c r="C616" s="1155"/>
      <c r="D616" s="1155"/>
      <c r="F616" s="1155"/>
      <c r="G616" s="1155"/>
      <c r="H616" s="1155"/>
      <c r="I616" s="1155"/>
      <c r="Z616" s="1155"/>
      <c r="AF616" s="1155"/>
      <c r="AG616" s="1155"/>
      <c r="AH616" s="1155"/>
      <c r="AL616" s="1155"/>
      <c r="AM616" s="1155"/>
      <c r="AN616" s="1155"/>
      <c r="AR616" s="1155"/>
      <c r="AS616" s="1155"/>
      <c r="AT616" s="1155"/>
      <c r="AV616" s="1155"/>
      <c r="BA616" s="1155"/>
    </row>
    <row r="617" spans="1:53" ht="15.75" customHeight="1" x14ac:dyDescent="0.2">
      <c r="A617" s="1155"/>
      <c r="B617" s="1065"/>
      <c r="C617" s="1155"/>
      <c r="D617" s="1155"/>
      <c r="F617" s="1155"/>
      <c r="G617" s="1155"/>
      <c r="H617" s="1155"/>
      <c r="I617" s="1155"/>
      <c r="Z617" s="1155"/>
      <c r="AF617" s="1155"/>
      <c r="AG617" s="1155"/>
      <c r="AH617" s="1155"/>
      <c r="AL617" s="1155"/>
      <c r="AM617" s="1155"/>
      <c r="AN617" s="1155"/>
      <c r="AR617" s="1155"/>
      <c r="AS617" s="1155"/>
      <c r="AT617" s="1155"/>
      <c r="AV617" s="1155"/>
      <c r="BA617" s="1155"/>
    </row>
    <row r="618" spans="1:53" ht="15.75" customHeight="1" x14ac:dyDescent="0.2">
      <c r="A618" s="1155"/>
      <c r="B618" s="1065"/>
      <c r="C618" s="1155"/>
      <c r="D618" s="1155"/>
      <c r="F618" s="1155"/>
      <c r="G618" s="1155"/>
      <c r="H618" s="1155"/>
      <c r="I618" s="1155"/>
      <c r="Z618" s="1155"/>
      <c r="AF618" s="1155"/>
      <c r="AG618" s="1155"/>
      <c r="AH618" s="1155"/>
      <c r="AL618" s="1155"/>
      <c r="AM618" s="1155"/>
      <c r="AN618" s="1155"/>
      <c r="AR618" s="1155"/>
      <c r="AS618" s="1155"/>
      <c r="AT618" s="1155"/>
      <c r="AV618" s="1155"/>
      <c r="BA618" s="1155"/>
    </row>
    <row r="619" spans="1:53" ht="15.75" customHeight="1" x14ac:dyDescent="0.2">
      <c r="A619" s="1155"/>
      <c r="B619" s="1065"/>
      <c r="C619" s="1155"/>
      <c r="D619" s="1155"/>
      <c r="F619" s="1155"/>
      <c r="G619" s="1155"/>
      <c r="H619" s="1155"/>
      <c r="I619" s="1155"/>
      <c r="Z619" s="1155"/>
      <c r="AF619" s="1155"/>
      <c r="AG619" s="1155"/>
      <c r="AH619" s="1155"/>
      <c r="AL619" s="1155"/>
      <c r="AM619" s="1155"/>
      <c r="AN619" s="1155"/>
      <c r="AR619" s="1155"/>
      <c r="AS619" s="1155"/>
      <c r="AT619" s="1155"/>
      <c r="AV619" s="1155"/>
      <c r="BA619" s="1155"/>
    </row>
    <row r="620" spans="1:53" ht="15.75" customHeight="1" x14ac:dyDescent="0.2">
      <c r="A620" s="1155"/>
      <c r="B620" s="1065"/>
      <c r="C620" s="1155"/>
      <c r="D620" s="1155"/>
      <c r="F620" s="1155"/>
      <c r="G620" s="1155"/>
      <c r="H620" s="1155"/>
      <c r="I620" s="1155"/>
      <c r="Z620" s="1155"/>
      <c r="AF620" s="1155"/>
      <c r="AG620" s="1155"/>
      <c r="AH620" s="1155"/>
      <c r="AL620" s="1155"/>
      <c r="AM620" s="1155"/>
      <c r="AN620" s="1155"/>
      <c r="AR620" s="1155"/>
      <c r="AS620" s="1155"/>
      <c r="AT620" s="1155"/>
      <c r="AV620" s="1155"/>
      <c r="BA620" s="1155"/>
    </row>
    <row r="621" spans="1:53" ht="15.75" customHeight="1" x14ac:dyDescent="0.2">
      <c r="A621" s="1155"/>
      <c r="B621" s="1065"/>
      <c r="C621" s="1155"/>
      <c r="D621" s="1155"/>
      <c r="F621" s="1155"/>
      <c r="G621" s="1155"/>
      <c r="H621" s="1155"/>
      <c r="I621" s="1155"/>
      <c r="Z621" s="1155"/>
      <c r="AF621" s="1155"/>
      <c r="AG621" s="1155"/>
      <c r="AH621" s="1155"/>
      <c r="AL621" s="1155"/>
      <c r="AM621" s="1155"/>
      <c r="AN621" s="1155"/>
      <c r="AR621" s="1155"/>
      <c r="AS621" s="1155"/>
      <c r="AT621" s="1155"/>
      <c r="AV621" s="1155"/>
      <c r="BA621" s="1155"/>
    </row>
    <row r="622" spans="1:53" ht="15.75" customHeight="1" x14ac:dyDescent="0.2">
      <c r="A622" s="1155"/>
      <c r="B622" s="1065"/>
      <c r="C622" s="1155"/>
      <c r="D622" s="1155"/>
      <c r="F622" s="1155"/>
      <c r="G622" s="1155"/>
      <c r="H622" s="1155"/>
      <c r="I622" s="1155"/>
      <c r="Z622" s="1155"/>
      <c r="AF622" s="1155"/>
      <c r="AG622" s="1155"/>
      <c r="AH622" s="1155"/>
      <c r="AL622" s="1155"/>
      <c r="AM622" s="1155"/>
      <c r="AN622" s="1155"/>
      <c r="AR622" s="1155"/>
      <c r="AS622" s="1155"/>
      <c r="AT622" s="1155"/>
      <c r="AV622" s="1155"/>
      <c r="BA622" s="1155"/>
    </row>
    <row r="623" spans="1:53" ht="15.75" customHeight="1" x14ac:dyDescent="0.2">
      <c r="A623" s="1155"/>
      <c r="B623" s="1065"/>
      <c r="C623" s="1155"/>
      <c r="D623" s="1155"/>
      <c r="F623" s="1155"/>
      <c r="G623" s="1155"/>
      <c r="H623" s="1155"/>
      <c r="I623" s="1155"/>
      <c r="Z623" s="1155"/>
      <c r="AF623" s="1155"/>
      <c r="AG623" s="1155"/>
      <c r="AH623" s="1155"/>
      <c r="AL623" s="1155"/>
      <c r="AM623" s="1155"/>
      <c r="AN623" s="1155"/>
      <c r="AR623" s="1155"/>
      <c r="AS623" s="1155"/>
      <c r="AT623" s="1155"/>
      <c r="AV623" s="1155"/>
      <c r="BA623" s="1155"/>
    </row>
    <row r="624" spans="1:53" ht="15.75" customHeight="1" x14ac:dyDescent="0.2">
      <c r="A624" s="1155"/>
      <c r="B624" s="1065"/>
      <c r="C624" s="1155"/>
      <c r="D624" s="1155"/>
      <c r="F624" s="1155"/>
      <c r="G624" s="1155"/>
      <c r="H624" s="1155"/>
      <c r="I624" s="1155"/>
      <c r="Z624" s="1155"/>
      <c r="AF624" s="1155"/>
      <c r="AG624" s="1155"/>
      <c r="AH624" s="1155"/>
      <c r="AL624" s="1155"/>
      <c r="AM624" s="1155"/>
      <c r="AN624" s="1155"/>
      <c r="AR624" s="1155"/>
      <c r="AS624" s="1155"/>
      <c r="AT624" s="1155"/>
      <c r="AV624" s="1155"/>
      <c r="BA624" s="1155"/>
    </row>
    <row r="625" spans="1:53" ht="15.75" customHeight="1" x14ac:dyDescent="0.2">
      <c r="A625" s="1155"/>
      <c r="B625" s="1065"/>
      <c r="C625" s="1155"/>
      <c r="D625" s="1155"/>
      <c r="F625" s="1155"/>
      <c r="G625" s="1155"/>
      <c r="H625" s="1155"/>
      <c r="I625" s="1155"/>
      <c r="Z625" s="1155"/>
      <c r="AF625" s="1155"/>
      <c r="AG625" s="1155"/>
      <c r="AH625" s="1155"/>
      <c r="AL625" s="1155"/>
      <c r="AM625" s="1155"/>
      <c r="AN625" s="1155"/>
      <c r="AR625" s="1155"/>
      <c r="AS625" s="1155"/>
      <c r="AT625" s="1155"/>
      <c r="AV625" s="1155"/>
      <c r="BA625" s="1155"/>
    </row>
    <row r="626" spans="1:53" ht="15.75" customHeight="1" x14ac:dyDescent="0.2">
      <c r="A626" s="1155"/>
      <c r="B626" s="1065"/>
      <c r="C626" s="1155"/>
      <c r="D626" s="1155"/>
      <c r="F626" s="1155"/>
      <c r="G626" s="1155"/>
      <c r="H626" s="1155"/>
      <c r="I626" s="1155"/>
      <c r="Z626" s="1155"/>
      <c r="AF626" s="1155"/>
      <c r="AG626" s="1155"/>
      <c r="AH626" s="1155"/>
      <c r="AL626" s="1155"/>
      <c r="AM626" s="1155"/>
      <c r="AN626" s="1155"/>
      <c r="AR626" s="1155"/>
      <c r="AS626" s="1155"/>
      <c r="AT626" s="1155"/>
      <c r="AV626" s="1155"/>
      <c r="BA626" s="1155"/>
    </row>
    <row r="627" spans="1:53" ht="15.75" customHeight="1" x14ac:dyDescent="0.2">
      <c r="A627" s="1155"/>
      <c r="B627" s="1065"/>
      <c r="C627" s="1155"/>
      <c r="D627" s="1155"/>
      <c r="F627" s="1155"/>
      <c r="G627" s="1155"/>
      <c r="H627" s="1155"/>
      <c r="I627" s="1155"/>
      <c r="Z627" s="1155"/>
      <c r="AF627" s="1155"/>
      <c r="AG627" s="1155"/>
      <c r="AH627" s="1155"/>
      <c r="AL627" s="1155"/>
      <c r="AM627" s="1155"/>
      <c r="AN627" s="1155"/>
      <c r="AR627" s="1155"/>
      <c r="AS627" s="1155"/>
      <c r="AT627" s="1155"/>
      <c r="AV627" s="1155"/>
      <c r="BA627" s="1155"/>
    </row>
    <row r="628" spans="1:53" ht="15.75" customHeight="1" x14ac:dyDescent="0.2">
      <c r="A628" s="1155"/>
      <c r="B628" s="1065"/>
      <c r="C628" s="1155"/>
      <c r="D628" s="1155"/>
      <c r="F628" s="1155"/>
      <c r="G628" s="1155"/>
      <c r="H628" s="1155"/>
      <c r="I628" s="1155"/>
      <c r="Z628" s="1155"/>
      <c r="AF628" s="1155"/>
      <c r="AG628" s="1155"/>
      <c r="AH628" s="1155"/>
      <c r="AL628" s="1155"/>
      <c r="AM628" s="1155"/>
      <c r="AN628" s="1155"/>
      <c r="AR628" s="1155"/>
      <c r="AS628" s="1155"/>
      <c r="AT628" s="1155"/>
      <c r="AV628" s="1155"/>
      <c r="BA628" s="1155"/>
    </row>
    <row r="629" spans="1:53" ht="15.75" customHeight="1" x14ac:dyDescent="0.2">
      <c r="A629" s="1155"/>
      <c r="B629" s="1065"/>
      <c r="C629" s="1155"/>
      <c r="D629" s="1155"/>
      <c r="F629" s="1155"/>
      <c r="G629" s="1155"/>
      <c r="H629" s="1155"/>
      <c r="I629" s="1155"/>
      <c r="Z629" s="1155"/>
      <c r="AF629" s="1155"/>
      <c r="AG629" s="1155"/>
      <c r="AH629" s="1155"/>
      <c r="AL629" s="1155"/>
      <c r="AM629" s="1155"/>
      <c r="AN629" s="1155"/>
      <c r="AR629" s="1155"/>
      <c r="AS629" s="1155"/>
      <c r="AT629" s="1155"/>
      <c r="AV629" s="1155"/>
      <c r="BA629" s="1155"/>
    </row>
    <row r="630" spans="1:53" ht="15.75" customHeight="1" x14ac:dyDescent="0.2">
      <c r="A630" s="1155"/>
      <c r="B630" s="1065"/>
      <c r="C630" s="1155"/>
      <c r="D630" s="1155"/>
      <c r="F630" s="1155"/>
      <c r="G630" s="1155"/>
      <c r="H630" s="1155"/>
      <c r="I630" s="1155"/>
      <c r="Z630" s="1155"/>
      <c r="AF630" s="1155"/>
      <c r="AG630" s="1155"/>
      <c r="AH630" s="1155"/>
      <c r="AL630" s="1155"/>
      <c r="AM630" s="1155"/>
      <c r="AN630" s="1155"/>
      <c r="AR630" s="1155"/>
      <c r="AS630" s="1155"/>
      <c r="AT630" s="1155"/>
      <c r="AV630" s="1155"/>
      <c r="BA630" s="1155"/>
    </row>
    <row r="631" spans="1:53" ht="15.75" customHeight="1" x14ac:dyDescent="0.2">
      <c r="A631" s="1155"/>
      <c r="B631" s="1065"/>
      <c r="C631" s="1155"/>
      <c r="D631" s="1155"/>
      <c r="F631" s="1155"/>
      <c r="G631" s="1155"/>
      <c r="H631" s="1155"/>
      <c r="I631" s="1155"/>
      <c r="Z631" s="1155"/>
      <c r="AF631" s="1155"/>
      <c r="AG631" s="1155"/>
      <c r="AH631" s="1155"/>
      <c r="AL631" s="1155"/>
      <c r="AM631" s="1155"/>
      <c r="AN631" s="1155"/>
      <c r="AR631" s="1155"/>
      <c r="AS631" s="1155"/>
      <c r="AT631" s="1155"/>
      <c r="AV631" s="1155"/>
      <c r="BA631" s="1155"/>
    </row>
    <row r="632" spans="1:53" ht="15.75" customHeight="1" x14ac:dyDescent="0.2">
      <c r="A632" s="1155"/>
      <c r="B632" s="1065"/>
      <c r="C632" s="1155"/>
      <c r="D632" s="1155"/>
      <c r="F632" s="1155"/>
      <c r="G632" s="1155"/>
      <c r="H632" s="1155"/>
      <c r="I632" s="1155"/>
      <c r="Z632" s="1155"/>
      <c r="AF632" s="1155"/>
      <c r="AG632" s="1155"/>
      <c r="AH632" s="1155"/>
      <c r="AL632" s="1155"/>
      <c r="AM632" s="1155"/>
      <c r="AN632" s="1155"/>
      <c r="AR632" s="1155"/>
      <c r="AS632" s="1155"/>
      <c r="AT632" s="1155"/>
      <c r="AV632" s="1155"/>
      <c r="BA632" s="1155"/>
    </row>
    <row r="633" spans="1:53" ht="15.75" customHeight="1" x14ac:dyDescent="0.2">
      <c r="A633" s="1155"/>
      <c r="B633" s="1065"/>
      <c r="C633" s="1155"/>
      <c r="D633" s="1155"/>
      <c r="F633" s="1155"/>
      <c r="G633" s="1155"/>
      <c r="H633" s="1155"/>
      <c r="I633" s="1155"/>
      <c r="Z633" s="1155"/>
      <c r="AF633" s="1155"/>
      <c r="AG633" s="1155"/>
      <c r="AH633" s="1155"/>
      <c r="AL633" s="1155"/>
      <c r="AM633" s="1155"/>
      <c r="AN633" s="1155"/>
      <c r="AR633" s="1155"/>
      <c r="AS633" s="1155"/>
      <c r="AT633" s="1155"/>
      <c r="AV633" s="1155"/>
      <c r="BA633" s="1155"/>
    </row>
    <row r="634" spans="1:53" ht="15.75" customHeight="1" x14ac:dyDescent="0.2">
      <c r="A634" s="1155"/>
      <c r="B634" s="1065"/>
      <c r="C634" s="1155"/>
      <c r="D634" s="1155"/>
      <c r="F634" s="1155"/>
      <c r="G634" s="1155"/>
      <c r="H634" s="1155"/>
      <c r="I634" s="1155"/>
      <c r="Z634" s="1155"/>
      <c r="AF634" s="1155"/>
      <c r="AG634" s="1155"/>
      <c r="AH634" s="1155"/>
      <c r="AL634" s="1155"/>
      <c r="AM634" s="1155"/>
      <c r="AN634" s="1155"/>
      <c r="AR634" s="1155"/>
      <c r="AS634" s="1155"/>
      <c r="AT634" s="1155"/>
      <c r="AV634" s="1155"/>
      <c r="BA634" s="1155"/>
    </row>
    <row r="635" spans="1:53" ht="15.75" customHeight="1" x14ac:dyDescent="0.2">
      <c r="A635" s="1155"/>
      <c r="B635" s="1065"/>
      <c r="C635" s="1155"/>
      <c r="D635" s="1155"/>
      <c r="F635" s="1155"/>
      <c r="G635" s="1155"/>
      <c r="H635" s="1155"/>
      <c r="I635" s="1155"/>
      <c r="Z635" s="1155"/>
      <c r="AF635" s="1155"/>
      <c r="AG635" s="1155"/>
      <c r="AH635" s="1155"/>
      <c r="AL635" s="1155"/>
      <c r="AM635" s="1155"/>
      <c r="AN635" s="1155"/>
      <c r="AR635" s="1155"/>
      <c r="AS635" s="1155"/>
      <c r="AT635" s="1155"/>
      <c r="AV635" s="1155"/>
      <c r="BA635" s="1155"/>
    </row>
    <row r="636" spans="1:53" ht="15.75" customHeight="1" x14ac:dyDescent="0.2">
      <c r="A636" s="1155"/>
      <c r="B636" s="1065"/>
      <c r="C636" s="1155"/>
      <c r="D636" s="1155"/>
      <c r="F636" s="1155"/>
      <c r="G636" s="1155"/>
      <c r="H636" s="1155"/>
      <c r="I636" s="1155"/>
      <c r="Z636" s="1155"/>
      <c r="AF636" s="1155"/>
      <c r="AG636" s="1155"/>
      <c r="AH636" s="1155"/>
      <c r="AL636" s="1155"/>
      <c r="AM636" s="1155"/>
      <c r="AN636" s="1155"/>
      <c r="AR636" s="1155"/>
      <c r="AS636" s="1155"/>
      <c r="AT636" s="1155"/>
      <c r="AV636" s="1155"/>
      <c r="BA636" s="1155"/>
    </row>
    <row r="637" spans="1:53" ht="15.75" customHeight="1" x14ac:dyDescent="0.2">
      <c r="A637" s="1155"/>
      <c r="B637" s="1065"/>
      <c r="C637" s="1155"/>
      <c r="D637" s="1155"/>
      <c r="F637" s="1155"/>
      <c r="G637" s="1155"/>
      <c r="H637" s="1155"/>
      <c r="I637" s="1155"/>
      <c r="Z637" s="1155"/>
      <c r="AF637" s="1155"/>
      <c r="AG637" s="1155"/>
      <c r="AH637" s="1155"/>
      <c r="AL637" s="1155"/>
      <c r="AM637" s="1155"/>
      <c r="AN637" s="1155"/>
      <c r="AR637" s="1155"/>
      <c r="AS637" s="1155"/>
      <c r="AT637" s="1155"/>
      <c r="AV637" s="1155"/>
      <c r="BA637" s="1155"/>
    </row>
    <row r="638" spans="1:53" ht="15.75" customHeight="1" x14ac:dyDescent="0.2">
      <c r="A638" s="1155"/>
      <c r="B638" s="1065"/>
      <c r="C638" s="1155"/>
      <c r="D638" s="1155"/>
      <c r="F638" s="1155"/>
      <c r="G638" s="1155"/>
      <c r="H638" s="1155"/>
      <c r="I638" s="1155"/>
      <c r="Z638" s="1155"/>
      <c r="AF638" s="1155"/>
      <c r="AG638" s="1155"/>
      <c r="AH638" s="1155"/>
      <c r="AL638" s="1155"/>
      <c r="AM638" s="1155"/>
      <c r="AN638" s="1155"/>
      <c r="AR638" s="1155"/>
      <c r="AS638" s="1155"/>
      <c r="AT638" s="1155"/>
      <c r="AV638" s="1155"/>
      <c r="BA638" s="1155"/>
    </row>
    <row r="639" spans="1:53" ht="15.75" customHeight="1" x14ac:dyDescent="0.2">
      <c r="A639" s="1155"/>
      <c r="B639" s="1065"/>
      <c r="C639" s="1155"/>
      <c r="D639" s="1155"/>
      <c r="F639" s="1155"/>
      <c r="G639" s="1155"/>
      <c r="H639" s="1155"/>
      <c r="I639" s="1155"/>
      <c r="Z639" s="1155"/>
      <c r="AF639" s="1155"/>
      <c r="AG639" s="1155"/>
      <c r="AH639" s="1155"/>
      <c r="AL639" s="1155"/>
      <c r="AM639" s="1155"/>
      <c r="AN639" s="1155"/>
      <c r="AR639" s="1155"/>
      <c r="AS639" s="1155"/>
      <c r="AT639" s="1155"/>
      <c r="AV639" s="1155"/>
      <c r="BA639" s="1155"/>
    </row>
    <row r="640" spans="1:53" ht="15.75" customHeight="1" x14ac:dyDescent="0.2">
      <c r="A640" s="1155"/>
      <c r="B640" s="1065"/>
      <c r="C640" s="1155"/>
      <c r="D640" s="1155"/>
      <c r="F640" s="1155"/>
      <c r="G640" s="1155"/>
      <c r="H640" s="1155"/>
      <c r="I640" s="1155"/>
      <c r="Z640" s="1155"/>
      <c r="AF640" s="1155"/>
      <c r="AG640" s="1155"/>
      <c r="AH640" s="1155"/>
      <c r="AL640" s="1155"/>
      <c r="AM640" s="1155"/>
      <c r="AN640" s="1155"/>
      <c r="AR640" s="1155"/>
      <c r="AS640" s="1155"/>
      <c r="AT640" s="1155"/>
      <c r="AV640" s="1155"/>
      <c r="BA640" s="1155"/>
    </row>
    <row r="641" spans="1:53" ht="15.75" customHeight="1" x14ac:dyDescent="0.2">
      <c r="A641" s="1155"/>
      <c r="B641" s="1065"/>
      <c r="C641" s="1155"/>
      <c r="D641" s="1155"/>
      <c r="F641" s="1155"/>
      <c r="G641" s="1155"/>
      <c r="H641" s="1155"/>
      <c r="I641" s="1155"/>
      <c r="Z641" s="1155"/>
      <c r="AF641" s="1155"/>
      <c r="AG641" s="1155"/>
      <c r="AH641" s="1155"/>
      <c r="AL641" s="1155"/>
      <c r="AM641" s="1155"/>
      <c r="AN641" s="1155"/>
      <c r="AR641" s="1155"/>
      <c r="AS641" s="1155"/>
      <c r="AT641" s="1155"/>
      <c r="AV641" s="1155"/>
      <c r="BA641" s="1155"/>
    </row>
    <row r="642" spans="1:53" ht="15.75" customHeight="1" x14ac:dyDescent="0.2">
      <c r="A642" s="1155"/>
      <c r="B642" s="1065"/>
      <c r="C642" s="1155"/>
      <c r="D642" s="1155"/>
      <c r="F642" s="1155"/>
      <c r="G642" s="1155"/>
      <c r="H642" s="1155"/>
      <c r="I642" s="1155"/>
      <c r="Z642" s="1155"/>
      <c r="AF642" s="1155"/>
      <c r="AG642" s="1155"/>
      <c r="AH642" s="1155"/>
      <c r="AL642" s="1155"/>
      <c r="AM642" s="1155"/>
      <c r="AN642" s="1155"/>
      <c r="AR642" s="1155"/>
      <c r="AS642" s="1155"/>
      <c r="AT642" s="1155"/>
      <c r="AV642" s="1155"/>
      <c r="BA642" s="1155"/>
    </row>
    <row r="643" spans="1:53" ht="15.75" customHeight="1" x14ac:dyDescent="0.2">
      <c r="A643" s="1155"/>
      <c r="B643" s="1065"/>
      <c r="C643" s="1155"/>
      <c r="D643" s="1155"/>
      <c r="F643" s="1155"/>
      <c r="G643" s="1155"/>
      <c r="H643" s="1155"/>
      <c r="I643" s="1155"/>
      <c r="Z643" s="1155"/>
      <c r="AF643" s="1155"/>
      <c r="AG643" s="1155"/>
      <c r="AH643" s="1155"/>
      <c r="AL643" s="1155"/>
      <c r="AM643" s="1155"/>
      <c r="AN643" s="1155"/>
      <c r="AR643" s="1155"/>
      <c r="AS643" s="1155"/>
      <c r="AT643" s="1155"/>
      <c r="AV643" s="1155"/>
      <c r="BA643" s="1155"/>
    </row>
    <row r="644" spans="1:53" ht="15.75" customHeight="1" x14ac:dyDescent="0.2">
      <c r="A644" s="1155"/>
      <c r="B644" s="1065"/>
      <c r="C644" s="1155"/>
      <c r="D644" s="1155"/>
      <c r="F644" s="1155"/>
      <c r="G644" s="1155"/>
      <c r="H644" s="1155"/>
      <c r="I644" s="1155"/>
      <c r="Z644" s="1155"/>
      <c r="AF644" s="1155"/>
      <c r="AG644" s="1155"/>
      <c r="AH644" s="1155"/>
      <c r="AL644" s="1155"/>
      <c r="AM644" s="1155"/>
      <c r="AN644" s="1155"/>
      <c r="AR644" s="1155"/>
      <c r="AS644" s="1155"/>
      <c r="AT644" s="1155"/>
      <c r="AV644" s="1155"/>
      <c r="BA644" s="1155"/>
    </row>
    <row r="645" spans="1:53" ht="15.75" customHeight="1" x14ac:dyDescent="0.2">
      <c r="A645" s="1155"/>
      <c r="B645" s="1065"/>
      <c r="C645" s="1155"/>
      <c r="D645" s="1155"/>
      <c r="F645" s="1155"/>
      <c r="G645" s="1155"/>
      <c r="H645" s="1155"/>
      <c r="I645" s="1155"/>
      <c r="Z645" s="1155"/>
      <c r="AF645" s="1155"/>
      <c r="AG645" s="1155"/>
      <c r="AH645" s="1155"/>
      <c r="AL645" s="1155"/>
      <c r="AM645" s="1155"/>
      <c r="AN645" s="1155"/>
      <c r="AR645" s="1155"/>
      <c r="AS645" s="1155"/>
      <c r="AT645" s="1155"/>
      <c r="AV645" s="1155"/>
      <c r="BA645" s="1155"/>
    </row>
    <row r="646" spans="1:53" ht="15.75" customHeight="1" x14ac:dyDescent="0.2">
      <c r="A646" s="1155"/>
      <c r="B646" s="1065"/>
      <c r="C646" s="1155"/>
      <c r="D646" s="1155"/>
      <c r="F646" s="1155"/>
      <c r="G646" s="1155"/>
      <c r="H646" s="1155"/>
      <c r="I646" s="1155"/>
      <c r="Z646" s="1155"/>
      <c r="AF646" s="1155"/>
      <c r="AG646" s="1155"/>
      <c r="AH646" s="1155"/>
      <c r="AL646" s="1155"/>
      <c r="AM646" s="1155"/>
      <c r="AN646" s="1155"/>
      <c r="AR646" s="1155"/>
      <c r="AS646" s="1155"/>
      <c r="AT646" s="1155"/>
      <c r="AV646" s="1155"/>
      <c r="BA646" s="1155"/>
    </row>
    <row r="647" spans="1:53" ht="15.75" customHeight="1" x14ac:dyDescent="0.2">
      <c r="A647" s="1155"/>
      <c r="B647" s="1065"/>
      <c r="C647" s="1155"/>
      <c r="D647" s="1155"/>
      <c r="F647" s="1155"/>
      <c r="G647" s="1155"/>
      <c r="H647" s="1155"/>
      <c r="I647" s="1155"/>
      <c r="Z647" s="1155"/>
      <c r="AF647" s="1155"/>
      <c r="AG647" s="1155"/>
      <c r="AH647" s="1155"/>
      <c r="AL647" s="1155"/>
      <c r="AM647" s="1155"/>
      <c r="AN647" s="1155"/>
      <c r="AR647" s="1155"/>
      <c r="AS647" s="1155"/>
      <c r="AT647" s="1155"/>
      <c r="AV647" s="1155"/>
      <c r="BA647" s="1155"/>
    </row>
    <row r="648" spans="1:53" ht="15.75" customHeight="1" x14ac:dyDescent="0.2">
      <c r="A648" s="1155"/>
      <c r="B648" s="1065"/>
      <c r="C648" s="1155"/>
      <c r="D648" s="1155"/>
      <c r="F648" s="1155"/>
      <c r="G648" s="1155"/>
      <c r="H648" s="1155"/>
      <c r="I648" s="1155"/>
      <c r="Z648" s="1155"/>
      <c r="AF648" s="1155"/>
      <c r="AG648" s="1155"/>
      <c r="AH648" s="1155"/>
      <c r="AL648" s="1155"/>
      <c r="AM648" s="1155"/>
      <c r="AN648" s="1155"/>
      <c r="AR648" s="1155"/>
      <c r="AS648" s="1155"/>
      <c r="AT648" s="1155"/>
      <c r="AV648" s="1155"/>
      <c r="BA648" s="1155"/>
    </row>
    <row r="649" spans="1:53" ht="15.75" customHeight="1" x14ac:dyDescent="0.2">
      <c r="A649" s="1155"/>
      <c r="B649" s="1065"/>
      <c r="C649" s="1155"/>
      <c r="D649" s="1155"/>
      <c r="F649" s="1155"/>
      <c r="G649" s="1155"/>
      <c r="H649" s="1155"/>
      <c r="I649" s="1155"/>
      <c r="Z649" s="1155"/>
      <c r="AF649" s="1155"/>
      <c r="AG649" s="1155"/>
      <c r="AH649" s="1155"/>
      <c r="AL649" s="1155"/>
      <c r="AM649" s="1155"/>
      <c r="AN649" s="1155"/>
      <c r="AR649" s="1155"/>
      <c r="AS649" s="1155"/>
      <c r="AT649" s="1155"/>
      <c r="AV649" s="1155"/>
      <c r="BA649" s="1155"/>
    </row>
    <row r="650" spans="1:53" ht="15.75" customHeight="1" x14ac:dyDescent="0.2">
      <c r="A650" s="1155"/>
      <c r="B650" s="1065"/>
      <c r="C650" s="1155"/>
      <c r="D650" s="1155"/>
      <c r="F650" s="1155"/>
      <c r="G650" s="1155"/>
      <c r="H650" s="1155"/>
      <c r="I650" s="1155"/>
      <c r="Z650" s="1155"/>
      <c r="AF650" s="1155"/>
      <c r="AG650" s="1155"/>
      <c r="AH650" s="1155"/>
      <c r="AL650" s="1155"/>
      <c r="AM650" s="1155"/>
      <c r="AN650" s="1155"/>
      <c r="AR650" s="1155"/>
      <c r="AS650" s="1155"/>
      <c r="AT650" s="1155"/>
      <c r="AV650" s="1155"/>
      <c r="BA650" s="1155"/>
    </row>
    <row r="651" spans="1:53" ht="15.75" customHeight="1" x14ac:dyDescent="0.2">
      <c r="A651" s="1155"/>
      <c r="B651" s="1065"/>
      <c r="C651" s="1155"/>
      <c r="D651" s="1155"/>
      <c r="F651" s="1155"/>
      <c r="G651" s="1155"/>
      <c r="H651" s="1155"/>
      <c r="I651" s="1155"/>
      <c r="Z651" s="1155"/>
      <c r="AF651" s="1155"/>
      <c r="AG651" s="1155"/>
      <c r="AH651" s="1155"/>
      <c r="AL651" s="1155"/>
      <c r="AM651" s="1155"/>
      <c r="AN651" s="1155"/>
      <c r="AR651" s="1155"/>
      <c r="AS651" s="1155"/>
      <c r="AT651" s="1155"/>
      <c r="AV651" s="1155"/>
      <c r="BA651" s="1155"/>
    </row>
    <row r="652" spans="1:53" ht="15.75" customHeight="1" x14ac:dyDescent="0.2">
      <c r="A652" s="1155"/>
      <c r="B652" s="1065"/>
      <c r="C652" s="1155"/>
      <c r="D652" s="1155"/>
      <c r="F652" s="1155"/>
      <c r="G652" s="1155"/>
      <c r="H652" s="1155"/>
      <c r="I652" s="1155"/>
      <c r="Z652" s="1155"/>
      <c r="AF652" s="1155"/>
      <c r="AG652" s="1155"/>
      <c r="AH652" s="1155"/>
      <c r="AL652" s="1155"/>
      <c r="AM652" s="1155"/>
      <c r="AN652" s="1155"/>
      <c r="AR652" s="1155"/>
      <c r="AS652" s="1155"/>
      <c r="AT652" s="1155"/>
      <c r="AV652" s="1155"/>
      <c r="BA652" s="1155"/>
    </row>
    <row r="653" spans="1:53" ht="15.75" customHeight="1" x14ac:dyDescent="0.2">
      <c r="A653" s="1155"/>
      <c r="B653" s="1065"/>
      <c r="C653" s="1155"/>
      <c r="D653" s="1155"/>
      <c r="F653" s="1155"/>
      <c r="G653" s="1155"/>
      <c r="H653" s="1155"/>
      <c r="I653" s="1155"/>
      <c r="Z653" s="1155"/>
      <c r="AF653" s="1155"/>
      <c r="AG653" s="1155"/>
      <c r="AH653" s="1155"/>
      <c r="AL653" s="1155"/>
      <c r="AM653" s="1155"/>
      <c r="AN653" s="1155"/>
      <c r="AR653" s="1155"/>
      <c r="AS653" s="1155"/>
      <c r="AT653" s="1155"/>
      <c r="AV653" s="1155"/>
      <c r="BA653" s="1155"/>
    </row>
    <row r="654" spans="1:53" ht="15.75" customHeight="1" x14ac:dyDescent="0.2">
      <c r="A654" s="1155"/>
      <c r="B654" s="1065"/>
      <c r="C654" s="1155"/>
      <c r="D654" s="1155"/>
      <c r="F654" s="1155"/>
      <c r="G654" s="1155"/>
      <c r="H654" s="1155"/>
      <c r="I654" s="1155"/>
      <c r="Z654" s="1155"/>
      <c r="AF654" s="1155"/>
      <c r="AG654" s="1155"/>
      <c r="AH654" s="1155"/>
      <c r="AL654" s="1155"/>
      <c r="AM654" s="1155"/>
      <c r="AN654" s="1155"/>
      <c r="AR654" s="1155"/>
      <c r="AS654" s="1155"/>
      <c r="AT654" s="1155"/>
      <c r="AV654" s="1155"/>
      <c r="BA654" s="1155"/>
    </row>
    <row r="655" spans="1:53" ht="15.75" customHeight="1" x14ac:dyDescent="0.2">
      <c r="A655" s="1155"/>
      <c r="B655" s="1065"/>
      <c r="C655" s="1155"/>
      <c r="D655" s="1155"/>
      <c r="F655" s="1155"/>
      <c r="G655" s="1155"/>
      <c r="H655" s="1155"/>
      <c r="I655" s="1155"/>
      <c r="Z655" s="1155"/>
      <c r="AF655" s="1155"/>
      <c r="AG655" s="1155"/>
      <c r="AH655" s="1155"/>
      <c r="AL655" s="1155"/>
      <c r="AM655" s="1155"/>
      <c r="AN655" s="1155"/>
      <c r="AR655" s="1155"/>
      <c r="AS655" s="1155"/>
      <c r="AT655" s="1155"/>
      <c r="AV655" s="1155"/>
      <c r="BA655" s="1155"/>
    </row>
    <row r="656" spans="1:53" ht="15.75" customHeight="1" x14ac:dyDescent="0.2">
      <c r="A656" s="1155"/>
      <c r="B656" s="1065"/>
      <c r="C656" s="1155"/>
      <c r="D656" s="1155"/>
      <c r="F656" s="1155"/>
      <c r="G656" s="1155"/>
      <c r="H656" s="1155"/>
      <c r="I656" s="1155"/>
      <c r="Z656" s="1155"/>
      <c r="AF656" s="1155"/>
      <c r="AG656" s="1155"/>
      <c r="AH656" s="1155"/>
      <c r="AL656" s="1155"/>
      <c r="AM656" s="1155"/>
      <c r="AN656" s="1155"/>
      <c r="AR656" s="1155"/>
      <c r="AS656" s="1155"/>
      <c r="AT656" s="1155"/>
      <c r="AV656" s="1155"/>
      <c r="BA656" s="1155"/>
    </row>
    <row r="657" spans="1:53" ht="15.75" customHeight="1" x14ac:dyDescent="0.2">
      <c r="A657" s="1155"/>
      <c r="B657" s="1065"/>
      <c r="C657" s="1155"/>
      <c r="D657" s="1155"/>
      <c r="F657" s="1155"/>
      <c r="G657" s="1155"/>
      <c r="H657" s="1155"/>
      <c r="I657" s="1155"/>
      <c r="Z657" s="1155"/>
      <c r="AF657" s="1155"/>
      <c r="AG657" s="1155"/>
      <c r="AH657" s="1155"/>
      <c r="AL657" s="1155"/>
      <c r="AM657" s="1155"/>
      <c r="AN657" s="1155"/>
      <c r="AR657" s="1155"/>
      <c r="AS657" s="1155"/>
      <c r="AT657" s="1155"/>
      <c r="AV657" s="1155"/>
      <c r="BA657" s="1155"/>
    </row>
    <row r="658" spans="1:53" ht="15.75" customHeight="1" x14ac:dyDescent="0.2">
      <c r="A658" s="1155"/>
      <c r="B658" s="1065"/>
      <c r="C658" s="1155"/>
      <c r="D658" s="1155"/>
      <c r="F658" s="1155"/>
      <c r="G658" s="1155"/>
      <c r="H658" s="1155"/>
      <c r="I658" s="1155"/>
      <c r="Z658" s="1155"/>
      <c r="AF658" s="1155"/>
      <c r="AG658" s="1155"/>
      <c r="AH658" s="1155"/>
      <c r="AL658" s="1155"/>
      <c r="AM658" s="1155"/>
      <c r="AN658" s="1155"/>
      <c r="AR658" s="1155"/>
      <c r="AS658" s="1155"/>
      <c r="AT658" s="1155"/>
      <c r="AV658" s="1155"/>
      <c r="BA658" s="1155"/>
    </row>
    <row r="659" spans="1:53" ht="15.75" customHeight="1" x14ac:dyDescent="0.2">
      <c r="A659" s="1155"/>
      <c r="B659" s="1065"/>
      <c r="C659" s="1155"/>
      <c r="D659" s="1155"/>
      <c r="F659" s="1155"/>
      <c r="G659" s="1155"/>
      <c r="H659" s="1155"/>
      <c r="I659" s="1155"/>
      <c r="Z659" s="1155"/>
      <c r="AF659" s="1155"/>
      <c r="AG659" s="1155"/>
      <c r="AH659" s="1155"/>
      <c r="AL659" s="1155"/>
      <c r="AM659" s="1155"/>
      <c r="AN659" s="1155"/>
      <c r="AR659" s="1155"/>
      <c r="AS659" s="1155"/>
      <c r="AT659" s="1155"/>
      <c r="AV659" s="1155"/>
      <c r="BA659" s="1155"/>
    </row>
    <row r="660" spans="1:53" ht="15.75" customHeight="1" x14ac:dyDescent="0.2">
      <c r="A660" s="1155"/>
      <c r="B660" s="1065"/>
      <c r="C660" s="1155"/>
      <c r="D660" s="1155"/>
      <c r="F660" s="1155"/>
      <c r="G660" s="1155"/>
      <c r="H660" s="1155"/>
      <c r="I660" s="1155"/>
      <c r="Z660" s="1155"/>
      <c r="AF660" s="1155"/>
      <c r="AG660" s="1155"/>
      <c r="AH660" s="1155"/>
      <c r="AL660" s="1155"/>
      <c r="AM660" s="1155"/>
      <c r="AN660" s="1155"/>
      <c r="AR660" s="1155"/>
      <c r="AS660" s="1155"/>
      <c r="AT660" s="1155"/>
      <c r="AV660" s="1155"/>
      <c r="BA660" s="1155"/>
    </row>
    <row r="661" spans="1:53" ht="15.75" customHeight="1" x14ac:dyDescent="0.2">
      <c r="A661" s="1155"/>
      <c r="B661" s="1065"/>
      <c r="C661" s="1155"/>
      <c r="D661" s="1155"/>
      <c r="F661" s="1155"/>
      <c r="G661" s="1155"/>
      <c r="H661" s="1155"/>
      <c r="I661" s="1155"/>
      <c r="Z661" s="1155"/>
      <c r="AF661" s="1155"/>
      <c r="AG661" s="1155"/>
      <c r="AH661" s="1155"/>
      <c r="AL661" s="1155"/>
      <c r="AM661" s="1155"/>
      <c r="AN661" s="1155"/>
      <c r="AR661" s="1155"/>
      <c r="AS661" s="1155"/>
      <c r="AT661" s="1155"/>
      <c r="AV661" s="1155"/>
      <c r="BA661" s="1155"/>
    </row>
    <row r="662" spans="1:53" ht="15.75" customHeight="1" x14ac:dyDescent="0.2">
      <c r="A662" s="1155"/>
      <c r="B662" s="1065"/>
      <c r="C662" s="1155"/>
      <c r="D662" s="1155"/>
      <c r="F662" s="1155"/>
      <c r="G662" s="1155"/>
      <c r="H662" s="1155"/>
      <c r="I662" s="1155"/>
      <c r="Z662" s="1155"/>
      <c r="AF662" s="1155"/>
      <c r="AG662" s="1155"/>
      <c r="AH662" s="1155"/>
      <c r="AL662" s="1155"/>
      <c r="AM662" s="1155"/>
      <c r="AN662" s="1155"/>
      <c r="AR662" s="1155"/>
      <c r="AS662" s="1155"/>
      <c r="AT662" s="1155"/>
      <c r="AV662" s="1155"/>
      <c r="BA662" s="1155"/>
    </row>
    <row r="663" spans="1:53" ht="15.75" customHeight="1" x14ac:dyDescent="0.2">
      <c r="A663" s="1155"/>
      <c r="B663" s="1065"/>
      <c r="C663" s="1155"/>
      <c r="D663" s="1155"/>
      <c r="F663" s="1155"/>
      <c r="G663" s="1155"/>
      <c r="H663" s="1155"/>
      <c r="I663" s="1155"/>
      <c r="Z663" s="1155"/>
      <c r="AF663" s="1155"/>
      <c r="AG663" s="1155"/>
      <c r="AH663" s="1155"/>
      <c r="AL663" s="1155"/>
      <c r="AM663" s="1155"/>
      <c r="AN663" s="1155"/>
      <c r="AR663" s="1155"/>
      <c r="AS663" s="1155"/>
      <c r="AT663" s="1155"/>
      <c r="AV663" s="1155"/>
      <c r="BA663" s="1155"/>
    </row>
    <row r="664" spans="1:53" ht="15.75" customHeight="1" x14ac:dyDescent="0.2">
      <c r="A664" s="1155"/>
      <c r="B664" s="1065"/>
      <c r="C664" s="1155"/>
      <c r="D664" s="1155"/>
      <c r="F664" s="1155"/>
      <c r="G664" s="1155"/>
      <c r="H664" s="1155"/>
      <c r="I664" s="1155"/>
      <c r="Z664" s="1155"/>
      <c r="AF664" s="1155"/>
      <c r="AG664" s="1155"/>
      <c r="AH664" s="1155"/>
      <c r="AL664" s="1155"/>
      <c r="AM664" s="1155"/>
      <c r="AN664" s="1155"/>
      <c r="AR664" s="1155"/>
      <c r="AS664" s="1155"/>
      <c r="AT664" s="1155"/>
      <c r="AV664" s="1155"/>
      <c r="BA664" s="1155"/>
    </row>
    <row r="665" spans="1:53" ht="15.75" customHeight="1" x14ac:dyDescent="0.2">
      <c r="A665" s="1155"/>
      <c r="B665" s="1065"/>
      <c r="C665" s="1155"/>
      <c r="D665" s="1155"/>
      <c r="F665" s="1155"/>
      <c r="G665" s="1155"/>
      <c r="H665" s="1155"/>
      <c r="I665" s="1155"/>
      <c r="Z665" s="1155"/>
      <c r="AF665" s="1155"/>
      <c r="AG665" s="1155"/>
      <c r="AH665" s="1155"/>
      <c r="AL665" s="1155"/>
      <c r="AM665" s="1155"/>
      <c r="AN665" s="1155"/>
      <c r="AR665" s="1155"/>
      <c r="AS665" s="1155"/>
      <c r="AT665" s="1155"/>
      <c r="AV665" s="1155"/>
      <c r="BA665" s="1155"/>
    </row>
    <row r="666" spans="1:53" ht="15.75" customHeight="1" x14ac:dyDescent="0.2">
      <c r="A666" s="1155"/>
      <c r="B666" s="1065"/>
      <c r="C666" s="1155"/>
      <c r="D666" s="1155"/>
      <c r="F666" s="1155"/>
      <c r="G666" s="1155"/>
      <c r="H666" s="1155"/>
      <c r="I666" s="1155"/>
      <c r="Z666" s="1155"/>
      <c r="AF666" s="1155"/>
      <c r="AG666" s="1155"/>
      <c r="AH666" s="1155"/>
      <c r="AL666" s="1155"/>
      <c r="AM666" s="1155"/>
      <c r="AN666" s="1155"/>
      <c r="AR666" s="1155"/>
      <c r="AS666" s="1155"/>
      <c r="AT666" s="1155"/>
      <c r="AV666" s="1155"/>
      <c r="BA666" s="1155"/>
    </row>
    <row r="667" spans="1:53" ht="15.75" customHeight="1" x14ac:dyDescent="0.2">
      <c r="A667" s="1155"/>
      <c r="B667" s="1065"/>
      <c r="C667" s="1155"/>
      <c r="D667" s="1155"/>
      <c r="F667" s="1155"/>
      <c r="G667" s="1155"/>
      <c r="H667" s="1155"/>
      <c r="I667" s="1155"/>
      <c r="Z667" s="1155"/>
      <c r="AF667" s="1155"/>
      <c r="AG667" s="1155"/>
      <c r="AH667" s="1155"/>
      <c r="AL667" s="1155"/>
      <c r="AM667" s="1155"/>
      <c r="AN667" s="1155"/>
      <c r="AR667" s="1155"/>
      <c r="AS667" s="1155"/>
      <c r="AT667" s="1155"/>
      <c r="AV667" s="1155"/>
      <c r="BA667" s="1155"/>
    </row>
    <row r="668" spans="1:53" ht="15.75" customHeight="1" x14ac:dyDescent="0.2">
      <c r="A668" s="1155"/>
      <c r="B668" s="1065"/>
      <c r="C668" s="1155"/>
      <c r="D668" s="1155"/>
      <c r="F668" s="1155"/>
      <c r="G668" s="1155"/>
      <c r="H668" s="1155"/>
      <c r="I668" s="1155"/>
      <c r="Z668" s="1155"/>
      <c r="AF668" s="1155"/>
      <c r="AG668" s="1155"/>
      <c r="AH668" s="1155"/>
      <c r="AL668" s="1155"/>
      <c r="AM668" s="1155"/>
      <c r="AN668" s="1155"/>
      <c r="AR668" s="1155"/>
      <c r="AS668" s="1155"/>
      <c r="AT668" s="1155"/>
      <c r="AV668" s="1155"/>
      <c r="BA668" s="1155"/>
    </row>
    <row r="669" spans="1:53" ht="15.75" customHeight="1" x14ac:dyDescent="0.2">
      <c r="A669" s="1155"/>
      <c r="B669" s="1065"/>
      <c r="C669" s="1155"/>
      <c r="D669" s="1155"/>
      <c r="F669" s="1155"/>
      <c r="G669" s="1155"/>
      <c r="H669" s="1155"/>
      <c r="I669" s="1155"/>
      <c r="Z669" s="1155"/>
      <c r="AF669" s="1155"/>
      <c r="AG669" s="1155"/>
      <c r="AH669" s="1155"/>
      <c r="AL669" s="1155"/>
      <c r="AM669" s="1155"/>
      <c r="AN669" s="1155"/>
      <c r="AR669" s="1155"/>
      <c r="AS669" s="1155"/>
      <c r="AT669" s="1155"/>
      <c r="AV669" s="1155"/>
      <c r="BA669" s="1155"/>
    </row>
    <row r="670" spans="1:53" ht="15.75" customHeight="1" x14ac:dyDescent="0.2">
      <c r="A670" s="1155"/>
      <c r="B670" s="1065"/>
      <c r="C670" s="1155"/>
      <c r="D670" s="1155"/>
      <c r="F670" s="1155"/>
      <c r="G670" s="1155"/>
      <c r="H670" s="1155"/>
      <c r="I670" s="1155"/>
      <c r="Z670" s="1155"/>
      <c r="AF670" s="1155"/>
      <c r="AG670" s="1155"/>
      <c r="AH670" s="1155"/>
      <c r="AL670" s="1155"/>
      <c r="AM670" s="1155"/>
      <c r="AN670" s="1155"/>
      <c r="AR670" s="1155"/>
      <c r="AS670" s="1155"/>
      <c r="AT670" s="1155"/>
      <c r="AV670" s="1155"/>
      <c r="BA670" s="1155"/>
    </row>
    <row r="671" spans="1:53" ht="15.75" customHeight="1" x14ac:dyDescent="0.2">
      <c r="A671" s="1155"/>
      <c r="B671" s="1065"/>
      <c r="C671" s="1155"/>
      <c r="D671" s="1155"/>
      <c r="F671" s="1155"/>
      <c r="G671" s="1155"/>
      <c r="H671" s="1155"/>
      <c r="I671" s="1155"/>
      <c r="Z671" s="1155"/>
      <c r="AF671" s="1155"/>
      <c r="AG671" s="1155"/>
      <c r="AH671" s="1155"/>
      <c r="AL671" s="1155"/>
      <c r="AM671" s="1155"/>
      <c r="AN671" s="1155"/>
      <c r="AR671" s="1155"/>
      <c r="AS671" s="1155"/>
      <c r="AT671" s="1155"/>
      <c r="AV671" s="1155"/>
      <c r="BA671" s="1155"/>
    </row>
    <row r="672" spans="1:53" ht="15.75" customHeight="1" x14ac:dyDescent="0.2">
      <c r="A672" s="1155"/>
      <c r="B672" s="1065"/>
      <c r="C672" s="1155"/>
      <c r="D672" s="1155"/>
      <c r="F672" s="1155"/>
      <c r="G672" s="1155"/>
      <c r="H672" s="1155"/>
      <c r="I672" s="1155"/>
      <c r="Z672" s="1155"/>
      <c r="AF672" s="1155"/>
      <c r="AG672" s="1155"/>
      <c r="AH672" s="1155"/>
      <c r="AL672" s="1155"/>
      <c r="AM672" s="1155"/>
      <c r="AN672" s="1155"/>
      <c r="AR672" s="1155"/>
      <c r="AS672" s="1155"/>
      <c r="AT672" s="1155"/>
      <c r="AV672" s="1155"/>
      <c r="BA672" s="1155"/>
    </row>
    <row r="673" spans="1:53" ht="15.75" customHeight="1" x14ac:dyDescent="0.2">
      <c r="A673" s="1155"/>
      <c r="B673" s="1065"/>
      <c r="C673" s="1155"/>
      <c r="D673" s="1155"/>
      <c r="F673" s="1155"/>
      <c r="G673" s="1155"/>
      <c r="H673" s="1155"/>
      <c r="I673" s="1155"/>
      <c r="Z673" s="1155"/>
      <c r="AF673" s="1155"/>
      <c r="AG673" s="1155"/>
      <c r="AH673" s="1155"/>
      <c r="AL673" s="1155"/>
      <c r="AM673" s="1155"/>
      <c r="AN673" s="1155"/>
      <c r="AR673" s="1155"/>
      <c r="AS673" s="1155"/>
      <c r="AT673" s="1155"/>
      <c r="AV673" s="1155"/>
      <c r="BA673" s="1155"/>
    </row>
    <row r="674" spans="1:53" ht="15.75" customHeight="1" x14ac:dyDescent="0.2">
      <c r="A674" s="1155"/>
      <c r="B674" s="1065"/>
      <c r="C674" s="1155"/>
      <c r="D674" s="1155"/>
      <c r="F674" s="1155"/>
      <c r="G674" s="1155"/>
      <c r="H674" s="1155"/>
      <c r="I674" s="1155"/>
      <c r="Z674" s="1155"/>
      <c r="AF674" s="1155"/>
      <c r="AG674" s="1155"/>
      <c r="AH674" s="1155"/>
      <c r="AL674" s="1155"/>
      <c r="AM674" s="1155"/>
      <c r="AN674" s="1155"/>
      <c r="AR674" s="1155"/>
      <c r="AS674" s="1155"/>
      <c r="AT674" s="1155"/>
      <c r="AV674" s="1155"/>
      <c r="BA674" s="1155"/>
    </row>
    <row r="675" spans="1:53" ht="15.75" customHeight="1" x14ac:dyDescent="0.2">
      <c r="A675" s="1155"/>
      <c r="B675" s="1065"/>
      <c r="C675" s="1155"/>
      <c r="D675" s="1155"/>
      <c r="F675" s="1155"/>
      <c r="G675" s="1155"/>
      <c r="H675" s="1155"/>
      <c r="I675" s="1155"/>
      <c r="Z675" s="1155"/>
      <c r="AF675" s="1155"/>
      <c r="AG675" s="1155"/>
      <c r="AH675" s="1155"/>
      <c r="AL675" s="1155"/>
      <c r="AM675" s="1155"/>
      <c r="AN675" s="1155"/>
      <c r="AR675" s="1155"/>
      <c r="AS675" s="1155"/>
      <c r="AT675" s="1155"/>
      <c r="AV675" s="1155"/>
      <c r="BA675" s="1155"/>
    </row>
    <row r="676" spans="1:53" ht="15.75" customHeight="1" x14ac:dyDescent="0.2">
      <c r="A676" s="1155"/>
      <c r="B676" s="1065"/>
      <c r="C676" s="1155"/>
      <c r="D676" s="1155"/>
      <c r="F676" s="1155"/>
      <c r="G676" s="1155"/>
      <c r="H676" s="1155"/>
      <c r="I676" s="1155"/>
      <c r="Z676" s="1155"/>
      <c r="AF676" s="1155"/>
      <c r="AG676" s="1155"/>
      <c r="AH676" s="1155"/>
      <c r="AL676" s="1155"/>
      <c r="AM676" s="1155"/>
      <c r="AN676" s="1155"/>
      <c r="AR676" s="1155"/>
      <c r="AS676" s="1155"/>
      <c r="AT676" s="1155"/>
      <c r="AV676" s="1155"/>
      <c r="BA676" s="1155"/>
    </row>
    <row r="677" spans="1:53" ht="15.75" customHeight="1" x14ac:dyDescent="0.2">
      <c r="A677" s="1155"/>
      <c r="B677" s="1065"/>
      <c r="C677" s="1155"/>
      <c r="D677" s="1155"/>
      <c r="F677" s="1155"/>
      <c r="G677" s="1155"/>
      <c r="H677" s="1155"/>
      <c r="I677" s="1155"/>
      <c r="Z677" s="1155"/>
      <c r="AF677" s="1155"/>
      <c r="AG677" s="1155"/>
      <c r="AH677" s="1155"/>
      <c r="AL677" s="1155"/>
      <c r="AM677" s="1155"/>
      <c r="AN677" s="1155"/>
      <c r="AR677" s="1155"/>
      <c r="AS677" s="1155"/>
      <c r="AT677" s="1155"/>
      <c r="AV677" s="1155"/>
      <c r="BA677" s="1155"/>
    </row>
    <row r="678" spans="1:53" ht="15.75" customHeight="1" x14ac:dyDescent="0.2">
      <c r="A678" s="1155"/>
      <c r="B678" s="1065"/>
      <c r="C678" s="1155"/>
      <c r="D678" s="1155"/>
      <c r="F678" s="1155"/>
      <c r="G678" s="1155"/>
      <c r="H678" s="1155"/>
      <c r="I678" s="1155"/>
      <c r="Z678" s="1155"/>
      <c r="AF678" s="1155"/>
      <c r="AG678" s="1155"/>
      <c r="AH678" s="1155"/>
      <c r="AL678" s="1155"/>
      <c r="AM678" s="1155"/>
      <c r="AN678" s="1155"/>
      <c r="AR678" s="1155"/>
      <c r="AS678" s="1155"/>
      <c r="AT678" s="1155"/>
      <c r="AV678" s="1155"/>
      <c r="BA678" s="1155"/>
    </row>
    <row r="679" spans="1:53" ht="15.75" customHeight="1" x14ac:dyDescent="0.2">
      <c r="A679" s="1155"/>
      <c r="B679" s="1065"/>
      <c r="C679" s="1155"/>
      <c r="D679" s="1155"/>
      <c r="F679" s="1155"/>
      <c r="G679" s="1155"/>
      <c r="H679" s="1155"/>
      <c r="I679" s="1155"/>
      <c r="Z679" s="1155"/>
      <c r="AF679" s="1155"/>
      <c r="AG679" s="1155"/>
      <c r="AH679" s="1155"/>
      <c r="AL679" s="1155"/>
      <c r="AM679" s="1155"/>
      <c r="AN679" s="1155"/>
      <c r="AR679" s="1155"/>
      <c r="AS679" s="1155"/>
      <c r="AT679" s="1155"/>
      <c r="AV679" s="1155"/>
      <c r="BA679" s="1155"/>
    </row>
    <row r="680" spans="1:53" ht="15.75" customHeight="1" x14ac:dyDescent="0.2">
      <c r="A680" s="1155"/>
      <c r="B680" s="1065"/>
      <c r="C680" s="1155"/>
      <c r="D680" s="1155"/>
      <c r="F680" s="1155"/>
      <c r="G680" s="1155"/>
      <c r="H680" s="1155"/>
      <c r="I680" s="1155"/>
      <c r="Z680" s="1155"/>
      <c r="AF680" s="1155"/>
      <c r="AG680" s="1155"/>
      <c r="AH680" s="1155"/>
      <c r="AL680" s="1155"/>
      <c r="AM680" s="1155"/>
      <c r="AN680" s="1155"/>
      <c r="AR680" s="1155"/>
      <c r="AS680" s="1155"/>
      <c r="AT680" s="1155"/>
      <c r="AV680" s="1155"/>
      <c r="BA680" s="1155"/>
    </row>
    <row r="681" spans="1:53" ht="15.75" customHeight="1" x14ac:dyDescent="0.2">
      <c r="A681" s="1155"/>
      <c r="B681" s="1065"/>
      <c r="C681" s="1155"/>
      <c r="D681" s="1155"/>
      <c r="F681" s="1155"/>
      <c r="G681" s="1155"/>
      <c r="H681" s="1155"/>
      <c r="I681" s="1155"/>
      <c r="Z681" s="1155"/>
      <c r="AF681" s="1155"/>
      <c r="AG681" s="1155"/>
      <c r="AH681" s="1155"/>
      <c r="AL681" s="1155"/>
      <c r="AM681" s="1155"/>
      <c r="AN681" s="1155"/>
      <c r="AR681" s="1155"/>
      <c r="AS681" s="1155"/>
      <c r="AT681" s="1155"/>
      <c r="AV681" s="1155"/>
      <c r="BA681" s="1155"/>
    </row>
    <row r="682" spans="1:53" ht="15.75" customHeight="1" x14ac:dyDescent="0.2">
      <c r="A682" s="1155"/>
      <c r="B682" s="1065"/>
      <c r="C682" s="1155"/>
      <c r="D682" s="1155"/>
      <c r="F682" s="1155"/>
      <c r="G682" s="1155"/>
      <c r="H682" s="1155"/>
      <c r="I682" s="1155"/>
      <c r="Z682" s="1155"/>
      <c r="AF682" s="1155"/>
      <c r="AG682" s="1155"/>
      <c r="AH682" s="1155"/>
      <c r="AL682" s="1155"/>
      <c r="AM682" s="1155"/>
      <c r="AN682" s="1155"/>
      <c r="AR682" s="1155"/>
      <c r="AS682" s="1155"/>
      <c r="AT682" s="1155"/>
      <c r="AV682" s="1155"/>
      <c r="BA682" s="1155"/>
    </row>
    <row r="683" spans="1:53" ht="15.75" customHeight="1" x14ac:dyDescent="0.2">
      <c r="A683" s="1155"/>
      <c r="B683" s="1065"/>
      <c r="C683" s="1155"/>
      <c r="D683" s="1155"/>
      <c r="F683" s="1155"/>
      <c r="G683" s="1155"/>
      <c r="H683" s="1155"/>
      <c r="I683" s="1155"/>
      <c r="Z683" s="1155"/>
      <c r="AF683" s="1155"/>
      <c r="AG683" s="1155"/>
      <c r="AH683" s="1155"/>
      <c r="AL683" s="1155"/>
      <c r="AM683" s="1155"/>
      <c r="AN683" s="1155"/>
      <c r="AR683" s="1155"/>
      <c r="AS683" s="1155"/>
      <c r="AT683" s="1155"/>
      <c r="AV683" s="1155"/>
      <c r="BA683" s="1155"/>
    </row>
    <row r="684" spans="1:53" ht="15.75" customHeight="1" x14ac:dyDescent="0.2">
      <c r="A684" s="1155"/>
      <c r="B684" s="1065"/>
      <c r="C684" s="1155"/>
      <c r="D684" s="1155"/>
      <c r="F684" s="1155"/>
      <c r="G684" s="1155"/>
      <c r="H684" s="1155"/>
      <c r="I684" s="1155"/>
      <c r="Z684" s="1155"/>
      <c r="AF684" s="1155"/>
      <c r="AG684" s="1155"/>
      <c r="AH684" s="1155"/>
      <c r="AL684" s="1155"/>
      <c r="AM684" s="1155"/>
      <c r="AN684" s="1155"/>
      <c r="AR684" s="1155"/>
      <c r="AS684" s="1155"/>
      <c r="AT684" s="1155"/>
      <c r="AV684" s="1155"/>
      <c r="BA684" s="1155"/>
    </row>
    <row r="685" spans="1:53" ht="15.75" customHeight="1" x14ac:dyDescent="0.2">
      <c r="A685" s="1155"/>
      <c r="B685" s="1065"/>
      <c r="C685" s="1155"/>
      <c r="D685" s="1155"/>
      <c r="F685" s="1155"/>
      <c r="G685" s="1155"/>
      <c r="H685" s="1155"/>
      <c r="I685" s="1155"/>
      <c r="Z685" s="1155"/>
      <c r="AF685" s="1155"/>
      <c r="AG685" s="1155"/>
      <c r="AH685" s="1155"/>
      <c r="AL685" s="1155"/>
      <c r="AM685" s="1155"/>
      <c r="AN685" s="1155"/>
      <c r="AR685" s="1155"/>
      <c r="AS685" s="1155"/>
      <c r="AT685" s="1155"/>
      <c r="AV685" s="1155"/>
      <c r="BA685" s="1155"/>
    </row>
    <row r="686" spans="1:53" ht="15.75" customHeight="1" x14ac:dyDescent="0.2">
      <c r="A686" s="1155"/>
      <c r="B686" s="1065"/>
      <c r="C686" s="1155"/>
      <c r="D686" s="1155"/>
      <c r="F686" s="1155"/>
      <c r="G686" s="1155"/>
      <c r="H686" s="1155"/>
      <c r="I686" s="1155"/>
      <c r="Z686" s="1155"/>
      <c r="AF686" s="1155"/>
      <c r="AG686" s="1155"/>
      <c r="AH686" s="1155"/>
      <c r="AL686" s="1155"/>
      <c r="AM686" s="1155"/>
      <c r="AN686" s="1155"/>
      <c r="AR686" s="1155"/>
      <c r="AS686" s="1155"/>
      <c r="AT686" s="1155"/>
      <c r="AV686" s="1155"/>
      <c r="BA686" s="1155"/>
    </row>
    <row r="687" spans="1:53" ht="15.75" customHeight="1" x14ac:dyDescent="0.2">
      <c r="A687" s="1155"/>
      <c r="B687" s="1065"/>
      <c r="C687" s="1155"/>
      <c r="D687" s="1155"/>
      <c r="F687" s="1155"/>
      <c r="G687" s="1155"/>
      <c r="H687" s="1155"/>
      <c r="I687" s="1155"/>
      <c r="Z687" s="1155"/>
      <c r="AF687" s="1155"/>
      <c r="AG687" s="1155"/>
      <c r="AH687" s="1155"/>
      <c r="AL687" s="1155"/>
      <c r="AM687" s="1155"/>
      <c r="AN687" s="1155"/>
      <c r="AR687" s="1155"/>
      <c r="AS687" s="1155"/>
      <c r="AT687" s="1155"/>
      <c r="AV687" s="1155"/>
      <c r="BA687" s="1155"/>
    </row>
    <row r="688" spans="1:53" ht="15.75" customHeight="1" x14ac:dyDescent="0.2">
      <c r="A688" s="1155"/>
      <c r="B688" s="1065"/>
      <c r="C688" s="1155"/>
      <c r="D688" s="1155"/>
      <c r="F688" s="1155"/>
      <c r="G688" s="1155"/>
      <c r="H688" s="1155"/>
      <c r="I688" s="1155"/>
      <c r="Z688" s="1155"/>
      <c r="AF688" s="1155"/>
      <c r="AG688" s="1155"/>
      <c r="AH688" s="1155"/>
      <c r="AL688" s="1155"/>
      <c r="AM688" s="1155"/>
      <c r="AN688" s="1155"/>
      <c r="AR688" s="1155"/>
      <c r="AS688" s="1155"/>
      <c r="AT688" s="1155"/>
      <c r="AV688" s="1155"/>
      <c r="BA688" s="1155"/>
    </row>
    <row r="689" spans="1:53" ht="15.75" customHeight="1" x14ac:dyDescent="0.2">
      <c r="A689" s="1155"/>
      <c r="B689" s="1065"/>
      <c r="C689" s="1155"/>
      <c r="D689" s="1155"/>
      <c r="F689" s="1155"/>
      <c r="G689" s="1155"/>
      <c r="H689" s="1155"/>
      <c r="I689" s="1155"/>
      <c r="Z689" s="1155"/>
      <c r="AF689" s="1155"/>
      <c r="AG689" s="1155"/>
      <c r="AH689" s="1155"/>
      <c r="AL689" s="1155"/>
      <c r="AM689" s="1155"/>
      <c r="AN689" s="1155"/>
      <c r="AR689" s="1155"/>
      <c r="AS689" s="1155"/>
      <c r="AT689" s="1155"/>
      <c r="AV689" s="1155"/>
      <c r="BA689" s="1155"/>
    </row>
    <row r="690" spans="1:53" ht="15.75" customHeight="1" x14ac:dyDescent="0.2">
      <c r="A690" s="1155"/>
      <c r="B690" s="1065"/>
      <c r="C690" s="1155"/>
      <c r="D690" s="1155"/>
      <c r="F690" s="1155"/>
      <c r="G690" s="1155"/>
      <c r="H690" s="1155"/>
      <c r="I690" s="1155"/>
      <c r="Z690" s="1155"/>
      <c r="AF690" s="1155"/>
      <c r="AG690" s="1155"/>
      <c r="AH690" s="1155"/>
      <c r="AL690" s="1155"/>
      <c r="AM690" s="1155"/>
      <c r="AN690" s="1155"/>
      <c r="AR690" s="1155"/>
      <c r="AS690" s="1155"/>
      <c r="AT690" s="1155"/>
      <c r="AV690" s="1155"/>
      <c r="BA690" s="1155"/>
    </row>
    <row r="691" spans="1:53" ht="15.75" customHeight="1" x14ac:dyDescent="0.2">
      <c r="A691" s="1155"/>
      <c r="B691" s="1065"/>
      <c r="C691" s="1155"/>
      <c r="D691" s="1155"/>
      <c r="F691" s="1155"/>
      <c r="G691" s="1155"/>
      <c r="H691" s="1155"/>
      <c r="I691" s="1155"/>
      <c r="Z691" s="1155"/>
      <c r="AF691" s="1155"/>
      <c r="AG691" s="1155"/>
      <c r="AH691" s="1155"/>
      <c r="AL691" s="1155"/>
      <c r="AM691" s="1155"/>
      <c r="AN691" s="1155"/>
      <c r="AR691" s="1155"/>
      <c r="AS691" s="1155"/>
      <c r="AT691" s="1155"/>
      <c r="AV691" s="1155"/>
      <c r="BA691" s="1155"/>
    </row>
    <row r="692" spans="1:53" ht="15.75" customHeight="1" x14ac:dyDescent="0.2">
      <c r="A692" s="1155"/>
      <c r="B692" s="1065"/>
      <c r="C692" s="1155"/>
      <c r="D692" s="1155"/>
      <c r="F692" s="1155"/>
      <c r="G692" s="1155"/>
      <c r="H692" s="1155"/>
      <c r="I692" s="1155"/>
      <c r="Z692" s="1155"/>
      <c r="AF692" s="1155"/>
      <c r="AG692" s="1155"/>
      <c r="AH692" s="1155"/>
      <c r="AL692" s="1155"/>
      <c r="AM692" s="1155"/>
      <c r="AN692" s="1155"/>
      <c r="AR692" s="1155"/>
      <c r="AS692" s="1155"/>
      <c r="AT692" s="1155"/>
      <c r="AV692" s="1155"/>
      <c r="BA692" s="1155"/>
    </row>
    <row r="693" spans="1:53" ht="15.75" customHeight="1" x14ac:dyDescent="0.2">
      <c r="A693" s="1155"/>
      <c r="B693" s="1065"/>
      <c r="C693" s="1155"/>
      <c r="D693" s="1155"/>
      <c r="F693" s="1155"/>
      <c r="G693" s="1155"/>
      <c r="H693" s="1155"/>
      <c r="I693" s="1155"/>
      <c r="Z693" s="1155"/>
      <c r="AF693" s="1155"/>
      <c r="AG693" s="1155"/>
      <c r="AH693" s="1155"/>
      <c r="AL693" s="1155"/>
      <c r="AM693" s="1155"/>
      <c r="AN693" s="1155"/>
      <c r="AR693" s="1155"/>
      <c r="AS693" s="1155"/>
      <c r="AT693" s="1155"/>
      <c r="AV693" s="1155"/>
      <c r="BA693" s="1155"/>
    </row>
    <row r="694" spans="1:53" ht="15.75" customHeight="1" x14ac:dyDescent="0.2">
      <c r="A694" s="1155"/>
      <c r="B694" s="1065"/>
      <c r="C694" s="1155"/>
      <c r="D694" s="1155"/>
      <c r="F694" s="1155"/>
      <c r="G694" s="1155"/>
      <c r="H694" s="1155"/>
      <c r="I694" s="1155"/>
      <c r="Z694" s="1155"/>
      <c r="AF694" s="1155"/>
      <c r="AG694" s="1155"/>
      <c r="AH694" s="1155"/>
      <c r="AL694" s="1155"/>
      <c r="AM694" s="1155"/>
      <c r="AN694" s="1155"/>
      <c r="AR694" s="1155"/>
      <c r="AS694" s="1155"/>
      <c r="AT694" s="1155"/>
      <c r="AV694" s="1155"/>
      <c r="BA694" s="1155"/>
    </row>
    <row r="695" spans="1:53" ht="15.75" customHeight="1" x14ac:dyDescent="0.2">
      <c r="A695" s="1155"/>
      <c r="B695" s="1065"/>
      <c r="C695" s="1155"/>
      <c r="D695" s="1155"/>
      <c r="F695" s="1155"/>
      <c r="G695" s="1155"/>
      <c r="H695" s="1155"/>
      <c r="I695" s="1155"/>
      <c r="Z695" s="1155"/>
      <c r="AF695" s="1155"/>
      <c r="AG695" s="1155"/>
      <c r="AH695" s="1155"/>
      <c r="AL695" s="1155"/>
      <c r="AM695" s="1155"/>
      <c r="AN695" s="1155"/>
      <c r="AR695" s="1155"/>
      <c r="AS695" s="1155"/>
      <c r="AT695" s="1155"/>
      <c r="AV695" s="1155"/>
      <c r="BA695" s="1155"/>
    </row>
    <row r="696" spans="1:53" ht="15.75" customHeight="1" x14ac:dyDescent="0.2">
      <c r="A696" s="1155"/>
      <c r="B696" s="1065"/>
      <c r="C696" s="1155"/>
      <c r="D696" s="1155"/>
      <c r="F696" s="1155"/>
      <c r="G696" s="1155"/>
      <c r="H696" s="1155"/>
      <c r="I696" s="1155"/>
      <c r="Z696" s="1155"/>
      <c r="AF696" s="1155"/>
      <c r="AG696" s="1155"/>
      <c r="AH696" s="1155"/>
      <c r="AL696" s="1155"/>
      <c r="AM696" s="1155"/>
      <c r="AN696" s="1155"/>
      <c r="AR696" s="1155"/>
      <c r="AS696" s="1155"/>
      <c r="AT696" s="1155"/>
      <c r="AV696" s="1155"/>
      <c r="BA696" s="1155"/>
    </row>
    <row r="697" spans="1:53" ht="15.75" customHeight="1" x14ac:dyDescent="0.2">
      <c r="A697" s="1155"/>
      <c r="B697" s="1065"/>
      <c r="C697" s="1155"/>
      <c r="D697" s="1155"/>
      <c r="F697" s="1155"/>
      <c r="G697" s="1155"/>
      <c r="H697" s="1155"/>
      <c r="I697" s="1155"/>
      <c r="Z697" s="1155"/>
      <c r="AF697" s="1155"/>
      <c r="AG697" s="1155"/>
      <c r="AH697" s="1155"/>
      <c r="AL697" s="1155"/>
      <c r="AM697" s="1155"/>
      <c r="AN697" s="1155"/>
      <c r="AR697" s="1155"/>
      <c r="AS697" s="1155"/>
      <c r="AT697" s="1155"/>
      <c r="AV697" s="1155"/>
      <c r="BA697" s="1155"/>
    </row>
    <row r="698" spans="1:53" ht="15.75" customHeight="1" x14ac:dyDescent="0.2">
      <c r="A698" s="1155"/>
      <c r="B698" s="1065"/>
      <c r="C698" s="1155"/>
      <c r="D698" s="1155"/>
      <c r="F698" s="1155"/>
      <c r="G698" s="1155"/>
      <c r="H698" s="1155"/>
      <c r="I698" s="1155"/>
      <c r="Z698" s="1155"/>
      <c r="AF698" s="1155"/>
      <c r="AG698" s="1155"/>
      <c r="AH698" s="1155"/>
      <c r="AL698" s="1155"/>
      <c r="AM698" s="1155"/>
      <c r="AN698" s="1155"/>
      <c r="AR698" s="1155"/>
      <c r="AS698" s="1155"/>
      <c r="AT698" s="1155"/>
      <c r="AV698" s="1155"/>
      <c r="BA698" s="1155"/>
    </row>
    <row r="699" spans="1:53" ht="15.75" customHeight="1" x14ac:dyDescent="0.2">
      <c r="A699" s="1155"/>
      <c r="B699" s="1065"/>
      <c r="C699" s="1155"/>
      <c r="D699" s="1155"/>
      <c r="F699" s="1155"/>
      <c r="G699" s="1155"/>
      <c r="H699" s="1155"/>
      <c r="I699" s="1155"/>
      <c r="Z699" s="1155"/>
      <c r="AF699" s="1155"/>
      <c r="AG699" s="1155"/>
      <c r="AH699" s="1155"/>
      <c r="AL699" s="1155"/>
      <c r="AM699" s="1155"/>
      <c r="AN699" s="1155"/>
      <c r="AR699" s="1155"/>
      <c r="AS699" s="1155"/>
      <c r="AT699" s="1155"/>
      <c r="AV699" s="1155"/>
      <c r="BA699" s="1155"/>
    </row>
    <row r="700" spans="1:53" ht="15.75" customHeight="1" x14ac:dyDescent="0.2">
      <c r="A700" s="1155"/>
      <c r="B700" s="1065"/>
      <c r="C700" s="1155"/>
      <c r="D700" s="1155"/>
      <c r="F700" s="1155"/>
      <c r="G700" s="1155"/>
      <c r="H700" s="1155"/>
      <c r="I700" s="1155"/>
      <c r="Z700" s="1155"/>
      <c r="AF700" s="1155"/>
      <c r="AG700" s="1155"/>
      <c r="AH700" s="1155"/>
      <c r="AL700" s="1155"/>
      <c r="AM700" s="1155"/>
      <c r="AN700" s="1155"/>
      <c r="AR700" s="1155"/>
      <c r="AS700" s="1155"/>
      <c r="AT700" s="1155"/>
      <c r="AV700" s="1155"/>
      <c r="BA700" s="1155"/>
    </row>
    <row r="701" spans="1:53" ht="15.75" customHeight="1" x14ac:dyDescent="0.2">
      <c r="A701" s="1155"/>
      <c r="B701" s="1065"/>
      <c r="C701" s="1155"/>
      <c r="D701" s="1155"/>
      <c r="F701" s="1155"/>
      <c r="G701" s="1155"/>
      <c r="H701" s="1155"/>
      <c r="I701" s="1155"/>
      <c r="Z701" s="1155"/>
      <c r="AF701" s="1155"/>
      <c r="AG701" s="1155"/>
      <c r="AH701" s="1155"/>
      <c r="AL701" s="1155"/>
      <c r="AM701" s="1155"/>
      <c r="AN701" s="1155"/>
      <c r="AR701" s="1155"/>
      <c r="AS701" s="1155"/>
      <c r="AT701" s="1155"/>
      <c r="AV701" s="1155"/>
      <c r="BA701" s="1155"/>
    </row>
    <row r="702" spans="1:53" ht="15.75" customHeight="1" x14ac:dyDescent="0.2">
      <c r="A702" s="1155"/>
      <c r="B702" s="1065"/>
      <c r="C702" s="1155"/>
      <c r="D702" s="1155"/>
      <c r="F702" s="1155"/>
      <c r="G702" s="1155"/>
      <c r="H702" s="1155"/>
      <c r="I702" s="1155"/>
      <c r="Z702" s="1155"/>
      <c r="AF702" s="1155"/>
      <c r="AG702" s="1155"/>
      <c r="AH702" s="1155"/>
      <c r="AL702" s="1155"/>
      <c r="AM702" s="1155"/>
      <c r="AN702" s="1155"/>
      <c r="AR702" s="1155"/>
      <c r="AS702" s="1155"/>
      <c r="AT702" s="1155"/>
      <c r="AV702" s="1155"/>
      <c r="BA702" s="1155"/>
    </row>
    <row r="703" spans="1:53" ht="15.75" customHeight="1" x14ac:dyDescent="0.2">
      <c r="A703" s="1155"/>
      <c r="B703" s="1065"/>
      <c r="C703" s="1155"/>
      <c r="D703" s="1155"/>
      <c r="F703" s="1155"/>
      <c r="G703" s="1155"/>
      <c r="H703" s="1155"/>
      <c r="I703" s="1155"/>
      <c r="Z703" s="1155"/>
      <c r="AF703" s="1155"/>
      <c r="AG703" s="1155"/>
      <c r="AH703" s="1155"/>
      <c r="AL703" s="1155"/>
      <c r="AM703" s="1155"/>
      <c r="AN703" s="1155"/>
      <c r="AR703" s="1155"/>
      <c r="AS703" s="1155"/>
      <c r="AT703" s="1155"/>
      <c r="AV703" s="1155"/>
      <c r="BA703" s="1155"/>
    </row>
    <row r="704" spans="1:53" ht="15.75" customHeight="1" x14ac:dyDescent="0.2">
      <c r="A704" s="1155"/>
      <c r="B704" s="1065"/>
      <c r="C704" s="1155"/>
      <c r="D704" s="1155"/>
      <c r="F704" s="1155"/>
      <c r="G704" s="1155"/>
      <c r="H704" s="1155"/>
      <c r="I704" s="1155"/>
      <c r="Z704" s="1155"/>
      <c r="AF704" s="1155"/>
      <c r="AG704" s="1155"/>
      <c r="AH704" s="1155"/>
      <c r="AL704" s="1155"/>
      <c r="AM704" s="1155"/>
      <c r="AN704" s="1155"/>
      <c r="AR704" s="1155"/>
      <c r="AS704" s="1155"/>
      <c r="AT704" s="1155"/>
      <c r="AV704" s="1155"/>
      <c r="BA704" s="1155"/>
    </row>
    <row r="705" spans="1:53" ht="15.75" customHeight="1" x14ac:dyDescent="0.2">
      <c r="A705" s="1155"/>
      <c r="B705" s="1065"/>
      <c r="C705" s="1155"/>
      <c r="D705" s="1155"/>
      <c r="F705" s="1155"/>
      <c r="G705" s="1155"/>
      <c r="H705" s="1155"/>
      <c r="I705" s="1155"/>
      <c r="Z705" s="1155"/>
      <c r="AF705" s="1155"/>
      <c r="AG705" s="1155"/>
      <c r="AH705" s="1155"/>
      <c r="AL705" s="1155"/>
      <c r="AM705" s="1155"/>
      <c r="AN705" s="1155"/>
      <c r="AR705" s="1155"/>
      <c r="AS705" s="1155"/>
      <c r="AT705" s="1155"/>
      <c r="AV705" s="1155"/>
      <c r="BA705" s="1155"/>
    </row>
    <row r="706" spans="1:53" ht="15.75" customHeight="1" x14ac:dyDescent="0.2">
      <c r="A706" s="1155"/>
      <c r="B706" s="1065"/>
      <c r="C706" s="1155"/>
      <c r="D706" s="1155"/>
      <c r="F706" s="1155"/>
      <c r="G706" s="1155"/>
      <c r="H706" s="1155"/>
      <c r="I706" s="1155"/>
      <c r="Z706" s="1155"/>
      <c r="AF706" s="1155"/>
      <c r="AG706" s="1155"/>
      <c r="AH706" s="1155"/>
      <c r="AL706" s="1155"/>
      <c r="AM706" s="1155"/>
      <c r="AN706" s="1155"/>
      <c r="AR706" s="1155"/>
      <c r="AS706" s="1155"/>
      <c r="AT706" s="1155"/>
      <c r="AV706" s="1155"/>
      <c r="BA706" s="1155"/>
    </row>
    <row r="707" spans="1:53" ht="15.75" customHeight="1" x14ac:dyDescent="0.2">
      <c r="A707" s="1155"/>
      <c r="B707" s="1065"/>
      <c r="C707" s="1155"/>
      <c r="D707" s="1155"/>
      <c r="F707" s="1155"/>
      <c r="G707" s="1155"/>
      <c r="H707" s="1155"/>
      <c r="I707" s="1155"/>
      <c r="Z707" s="1155"/>
      <c r="AF707" s="1155"/>
      <c r="AG707" s="1155"/>
      <c r="AH707" s="1155"/>
      <c r="AL707" s="1155"/>
      <c r="AM707" s="1155"/>
      <c r="AN707" s="1155"/>
      <c r="AR707" s="1155"/>
      <c r="AS707" s="1155"/>
      <c r="AT707" s="1155"/>
      <c r="AV707" s="1155"/>
      <c r="BA707" s="1155"/>
    </row>
    <row r="708" spans="1:53" ht="15.75" customHeight="1" x14ac:dyDescent="0.2">
      <c r="A708" s="1155"/>
      <c r="B708" s="1065"/>
      <c r="C708" s="1155"/>
      <c r="D708" s="1155"/>
      <c r="F708" s="1155"/>
      <c r="G708" s="1155"/>
      <c r="H708" s="1155"/>
      <c r="I708" s="1155"/>
      <c r="Z708" s="1155"/>
      <c r="AF708" s="1155"/>
      <c r="AG708" s="1155"/>
      <c r="AH708" s="1155"/>
      <c r="AL708" s="1155"/>
      <c r="AM708" s="1155"/>
      <c r="AN708" s="1155"/>
      <c r="AR708" s="1155"/>
      <c r="AS708" s="1155"/>
      <c r="AT708" s="1155"/>
      <c r="AV708" s="1155"/>
      <c r="BA708" s="1155"/>
    </row>
    <row r="709" spans="1:53" ht="15.75" customHeight="1" x14ac:dyDescent="0.2">
      <c r="A709" s="1155"/>
      <c r="B709" s="1065"/>
      <c r="C709" s="1155"/>
      <c r="D709" s="1155"/>
      <c r="F709" s="1155"/>
      <c r="G709" s="1155"/>
      <c r="H709" s="1155"/>
      <c r="I709" s="1155"/>
      <c r="Z709" s="1155"/>
      <c r="AF709" s="1155"/>
      <c r="AG709" s="1155"/>
      <c r="AH709" s="1155"/>
      <c r="AL709" s="1155"/>
      <c r="AM709" s="1155"/>
      <c r="AN709" s="1155"/>
      <c r="AR709" s="1155"/>
      <c r="AS709" s="1155"/>
      <c r="AT709" s="1155"/>
      <c r="AV709" s="1155"/>
      <c r="BA709" s="1155"/>
    </row>
    <row r="710" spans="1:53" ht="15.75" customHeight="1" x14ac:dyDescent="0.2">
      <c r="A710" s="1155"/>
      <c r="B710" s="1065"/>
      <c r="C710" s="1155"/>
      <c r="D710" s="1155"/>
      <c r="F710" s="1155"/>
      <c r="G710" s="1155"/>
      <c r="H710" s="1155"/>
      <c r="I710" s="1155"/>
      <c r="Z710" s="1155"/>
      <c r="AF710" s="1155"/>
      <c r="AG710" s="1155"/>
      <c r="AH710" s="1155"/>
      <c r="AL710" s="1155"/>
      <c r="AM710" s="1155"/>
      <c r="AN710" s="1155"/>
      <c r="AR710" s="1155"/>
      <c r="AS710" s="1155"/>
      <c r="AT710" s="1155"/>
      <c r="AV710" s="1155"/>
      <c r="BA710" s="1155"/>
    </row>
    <row r="711" spans="1:53" ht="15.75" customHeight="1" x14ac:dyDescent="0.2">
      <c r="A711" s="1155"/>
      <c r="B711" s="1065"/>
      <c r="C711" s="1155"/>
      <c r="D711" s="1155"/>
      <c r="F711" s="1155"/>
      <c r="G711" s="1155"/>
      <c r="H711" s="1155"/>
      <c r="I711" s="1155"/>
      <c r="Z711" s="1155"/>
      <c r="AF711" s="1155"/>
      <c r="AG711" s="1155"/>
      <c r="AH711" s="1155"/>
      <c r="AL711" s="1155"/>
      <c r="AM711" s="1155"/>
      <c r="AN711" s="1155"/>
      <c r="AR711" s="1155"/>
      <c r="AS711" s="1155"/>
      <c r="AT711" s="1155"/>
      <c r="AV711" s="1155"/>
      <c r="BA711" s="1155"/>
    </row>
    <row r="712" spans="1:53" ht="15.75" customHeight="1" x14ac:dyDescent="0.2">
      <c r="A712" s="1155"/>
      <c r="B712" s="1065"/>
      <c r="C712" s="1155"/>
      <c r="D712" s="1155"/>
      <c r="F712" s="1155"/>
      <c r="G712" s="1155"/>
      <c r="H712" s="1155"/>
      <c r="I712" s="1155"/>
      <c r="Z712" s="1155"/>
      <c r="AF712" s="1155"/>
      <c r="AG712" s="1155"/>
      <c r="AH712" s="1155"/>
      <c r="AL712" s="1155"/>
      <c r="AM712" s="1155"/>
      <c r="AN712" s="1155"/>
      <c r="AR712" s="1155"/>
      <c r="AS712" s="1155"/>
      <c r="AT712" s="1155"/>
      <c r="AV712" s="1155"/>
      <c r="BA712" s="1155"/>
    </row>
    <row r="713" spans="1:53" ht="15.75" customHeight="1" x14ac:dyDescent="0.2">
      <c r="A713" s="1155"/>
      <c r="B713" s="1065"/>
      <c r="C713" s="1155"/>
      <c r="D713" s="1155"/>
      <c r="F713" s="1155"/>
      <c r="G713" s="1155"/>
      <c r="H713" s="1155"/>
      <c r="I713" s="1155"/>
      <c r="Z713" s="1155"/>
      <c r="AF713" s="1155"/>
      <c r="AG713" s="1155"/>
      <c r="AH713" s="1155"/>
      <c r="AL713" s="1155"/>
      <c r="AM713" s="1155"/>
      <c r="AN713" s="1155"/>
      <c r="AR713" s="1155"/>
      <c r="AS713" s="1155"/>
      <c r="AT713" s="1155"/>
      <c r="AV713" s="1155"/>
      <c r="BA713" s="1155"/>
    </row>
    <row r="714" spans="1:53" ht="15.75" customHeight="1" x14ac:dyDescent="0.2">
      <c r="A714" s="1155"/>
      <c r="B714" s="1065"/>
      <c r="C714" s="1155"/>
      <c r="D714" s="1155"/>
      <c r="F714" s="1155"/>
      <c r="G714" s="1155"/>
      <c r="H714" s="1155"/>
      <c r="I714" s="1155"/>
      <c r="Z714" s="1155"/>
      <c r="AF714" s="1155"/>
      <c r="AG714" s="1155"/>
      <c r="AH714" s="1155"/>
      <c r="AL714" s="1155"/>
      <c r="AM714" s="1155"/>
      <c r="AN714" s="1155"/>
      <c r="AR714" s="1155"/>
      <c r="AS714" s="1155"/>
      <c r="AT714" s="1155"/>
      <c r="AV714" s="1155"/>
      <c r="BA714" s="1155"/>
    </row>
    <row r="715" spans="1:53" ht="15.75" customHeight="1" x14ac:dyDescent="0.2">
      <c r="A715" s="1155"/>
      <c r="B715" s="1065"/>
      <c r="C715" s="1155"/>
      <c r="D715" s="1155"/>
      <c r="F715" s="1155"/>
      <c r="G715" s="1155"/>
      <c r="H715" s="1155"/>
      <c r="I715" s="1155"/>
      <c r="Z715" s="1155"/>
      <c r="AF715" s="1155"/>
      <c r="AG715" s="1155"/>
      <c r="AH715" s="1155"/>
      <c r="AL715" s="1155"/>
      <c r="AM715" s="1155"/>
      <c r="AN715" s="1155"/>
      <c r="AR715" s="1155"/>
      <c r="AS715" s="1155"/>
      <c r="AT715" s="1155"/>
      <c r="AV715" s="1155"/>
      <c r="BA715" s="1155"/>
    </row>
    <row r="716" spans="1:53" ht="15.75" customHeight="1" x14ac:dyDescent="0.2">
      <c r="A716" s="1155"/>
      <c r="B716" s="1065"/>
      <c r="C716" s="1155"/>
      <c r="D716" s="1155"/>
      <c r="F716" s="1155"/>
      <c r="G716" s="1155"/>
      <c r="H716" s="1155"/>
      <c r="I716" s="1155"/>
      <c r="Z716" s="1155"/>
      <c r="AF716" s="1155"/>
      <c r="AG716" s="1155"/>
      <c r="AH716" s="1155"/>
      <c r="AL716" s="1155"/>
      <c r="AM716" s="1155"/>
      <c r="AN716" s="1155"/>
      <c r="AR716" s="1155"/>
      <c r="AS716" s="1155"/>
      <c r="AT716" s="1155"/>
      <c r="AV716" s="1155"/>
      <c r="BA716" s="1155"/>
    </row>
    <row r="717" spans="1:53" ht="15.75" customHeight="1" x14ac:dyDescent="0.2">
      <c r="A717" s="1155"/>
      <c r="B717" s="1065"/>
      <c r="C717" s="1155"/>
      <c r="D717" s="1155"/>
      <c r="F717" s="1155"/>
      <c r="G717" s="1155"/>
      <c r="H717" s="1155"/>
      <c r="I717" s="1155"/>
      <c r="Z717" s="1155"/>
      <c r="AF717" s="1155"/>
      <c r="AG717" s="1155"/>
      <c r="AH717" s="1155"/>
      <c r="AL717" s="1155"/>
      <c r="AM717" s="1155"/>
      <c r="AN717" s="1155"/>
      <c r="AR717" s="1155"/>
      <c r="AS717" s="1155"/>
      <c r="AT717" s="1155"/>
      <c r="AV717" s="1155"/>
      <c r="BA717" s="1155"/>
    </row>
    <row r="718" spans="1:53" ht="15.75" customHeight="1" x14ac:dyDescent="0.2">
      <c r="A718" s="1155"/>
      <c r="B718" s="1065"/>
      <c r="C718" s="1155"/>
      <c r="D718" s="1155"/>
      <c r="F718" s="1155"/>
      <c r="G718" s="1155"/>
      <c r="H718" s="1155"/>
      <c r="I718" s="1155"/>
      <c r="Z718" s="1155"/>
      <c r="AF718" s="1155"/>
      <c r="AG718" s="1155"/>
      <c r="AH718" s="1155"/>
      <c r="AL718" s="1155"/>
      <c r="AM718" s="1155"/>
      <c r="AN718" s="1155"/>
      <c r="AR718" s="1155"/>
      <c r="AS718" s="1155"/>
      <c r="AT718" s="1155"/>
      <c r="AV718" s="1155"/>
      <c r="BA718" s="1155"/>
    </row>
    <row r="719" spans="1:53" ht="15.75" customHeight="1" x14ac:dyDescent="0.2">
      <c r="A719" s="1155"/>
      <c r="B719" s="1065"/>
      <c r="C719" s="1155"/>
      <c r="D719" s="1155"/>
      <c r="F719" s="1155"/>
      <c r="G719" s="1155"/>
      <c r="H719" s="1155"/>
      <c r="I719" s="1155"/>
      <c r="Z719" s="1155"/>
      <c r="AF719" s="1155"/>
      <c r="AG719" s="1155"/>
      <c r="AH719" s="1155"/>
      <c r="AL719" s="1155"/>
      <c r="AM719" s="1155"/>
      <c r="AN719" s="1155"/>
      <c r="AR719" s="1155"/>
      <c r="AS719" s="1155"/>
      <c r="AT719" s="1155"/>
      <c r="AV719" s="1155"/>
      <c r="BA719" s="1155"/>
    </row>
    <row r="720" spans="1:53" ht="15.75" customHeight="1" x14ac:dyDescent="0.2">
      <c r="A720" s="1155"/>
      <c r="B720" s="1065"/>
      <c r="C720" s="1155"/>
      <c r="D720" s="1155"/>
      <c r="F720" s="1155"/>
      <c r="G720" s="1155"/>
      <c r="H720" s="1155"/>
      <c r="I720" s="1155"/>
      <c r="Z720" s="1155"/>
      <c r="AF720" s="1155"/>
      <c r="AG720" s="1155"/>
      <c r="AH720" s="1155"/>
      <c r="AL720" s="1155"/>
      <c r="AM720" s="1155"/>
      <c r="AN720" s="1155"/>
      <c r="AR720" s="1155"/>
      <c r="AS720" s="1155"/>
      <c r="AT720" s="1155"/>
      <c r="AV720" s="1155"/>
      <c r="BA720" s="1155"/>
    </row>
    <row r="721" spans="1:53" ht="15.75" customHeight="1" x14ac:dyDescent="0.2">
      <c r="A721" s="1155"/>
      <c r="B721" s="1065"/>
      <c r="C721" s="1155"/>
      <c r="D721" s="1155"/>
      <c r="F721" s="1155"/>
      <c r="G721" s="1155"/>
      <c r="H721" s="1155"/>
      <c r="I721" s="1155"/>
      <c r="Z721" s="1155"/>
      <c r="AF721" s="1155"/>
      <c r="AG721" s="1155"/>
      <c r="AH721" s="1155"/>
      <c r="AL721" s="1155"/>
      <c r="AM721" s="1155"/>
      <c r="AN721" s="1155"/>
      <c r="AR721" s="1155"/>
      <c r="AS721" s="1155"/>
      <c r="AT721" s="1155"/>
      <c r="AV721" s="1155"/>
      <c r="BA721" s="1155"/>
    </row>
    <row r="722" spans="1:53" ht="15.75" customHeight="1" x14ac:dyDescent="0.2">
      <c r="A722" s="1155"/>
      <c r="B722" s="1065"/>
      <c r="C722" s="1155"/>
      <c r="D722" s="1155"/>
      <c r="F722" s="1155"/>
      <c r="G722" s="1155"/>
      <c r="H722" s="1155"/>
      <c r="I722" s="1155"/>
      <c r="Z722" s="1155"/>
      <c r="AF722" s="1155"/>
      <c r="AG722" s="1155"/>
      <c r="AH722" s="1155"/>
      <c r="AL722" s="1155"/>
      <c r="AM722" s="1155"/>
      <c r="AN722" s="1155"/>
      <c r="AR722" s="1155"/>
      <c r="AS722" s="1155"/>
      <c r="AT722" s="1155"/>
      <c r="AV722" s="1155"/>
      <c r="BA722" s="1155"/>
    </row>
    <row r="723" spans="1:53" ht="15.75" customHeight="1" x14ac:dyDescent="0.2">
      <c r="A723" s="1155"/>
      <c r="B723" s="1065"/>
      <c r="C723" s="1155"/>
      <c r="D723" s="1155"/>
      <c r="F723" s="1155"/>
      <c r="G723" s="1155"/>
      <c r="H723" s="1155"/>
      <c r="I723" s="1155"/>
      <c r="Z723" s="1155"/>
      <c r="AF723" s="1155"/>
      <c r="AG723" s="1155"/>
      <c r="AH723" s="1155"/>
      <c r="AL723" s="1155"/>
      <c r="AM723" s="1155"/>
      <c r="AN723" s="1155"/>
      <c r="AR723" s="1155"/>
      <c r="AS723" s="1155"/>
      <c r="AT723" s="1155"/>
      <c r="AV723" s="1155"/>
      <c r="BA723" s="1155"/>
    </row>
    <row r="724" spans="1:53" ht="15.75" customHeight="1" x14ac:dyDescent="0.2">
      <c r="A724" s="1155"/>
      <c r="B724" s="1065"/>
      <c r="C724" s="1155"/>
      <c r="D724" s="1155"/>
      <c r="F724" s="1155"/>
      <c r="G724" s="1155"/>
      <c r="H724" s="1155"/>
      <c r="I724" s="1155"/>
      <c r="Z724" s="1155"/>
      <c r="AF724" s="1155"/>
      <c r="AG724" s="1155"/>
      <c r="AH724" s="1155"/>
      <c r="AL724" s="1155"/>
      <c r="AM724" s="1155"/>
      <c r="AN724" s="1155"/>
      <c r="AR724" s="1155"/>
      <c r="AS724" s="1155"/>
      <c r="AT724" s="1155"/>
      <c r="AV724" s="1155"/>
      <c r="BA724" s="1155"/>
    </row>
    <row r="725" spans="1:53" ht="15.75" customHeight="1" x14ac:dyDescent="0.2">
      <c r="A725" s="1155"/>
      <c r="B725" s="1065"/>
      <c r="C725" s="1155"/>
      <c r="D725" s="1155"/>
      <c r="F725" s="1155"/>
      <c r="G725" s="1155"/>
      <c r="H725" s="1155"/>
      <c r="I725" s="1155"/>
      <c r="Z725" s="1155"/>
      <c r="AF725" s="1155"/>
      <c r="AG725" s="1155"/>
      <c r="AH725" s="1155"/>
      <c r="AL725" s="1155"/>
      <c r="AM725" s="1155"/>
      <c r="AN725" s="1155"/>
      <c r="AR725" s="1155"/>
      <c r="AS725" s="1155"/>
      <c r="AT725" s="1155"/>
      <c r="AV725" s="1155"/>
      <c r="BA725" s="1155"/>
    </row>
    <row r="726" spans="1:53" ht="15.75" customHeight="1" x14ac:dyDescent="0.2">
      <c r="A726" s="1155"/>
      <c r="B726" s="1065"/>
      <c r="C726" s="1155"/>
      <c r="D726" s="1155"/>
      <c r="F726" s="1155"/>
      <c r="G726" s="1155"/>
      <c r="H726" s="1155"/>
      <c r="I726" s="1155"/>
      <c r="Z726" s="1155"/>
      <c r="AF726" s="1155"/>
      <c r="AG726" s="1155"/>
      <c r="AH726" s="1155"/>
      <c r="AL726" s="1155"/>
      <c r="AM726" s="1155"/>
      <c r="AN726" s="1155"/>
      <c r="AR726" s="1155"/>
      <c r="AS726" s="1155"/>
      <c r="AT726" s="1155"/>
      <c r="AV726" s="1155"/>
      <c r="BA726" s="1155"/>
    </row>
    <row r="727" spans="1:53" ht="15.75" customHeight="1" x14ac:dyDescent="0.2">
      <c r="A727" s="1155"/>
      <c r="B727" s="1065"/>
      <c r="C727" s="1155"/>
      <c r="D727" s="1155"/>
      <c r="F727" s="1155"/>
      <c r="G727" s="1155"/>
      <c r="H727" s="1155"/>
      <c r="I727" s="1155"/>
      <c r="Z727" s="1155"/>
      <c r="AF727" s="1155"/>
      <c r="AG727" s="1155"/>
      <c r="AH727" s="1155"/>
      <c r="AL727" s="1155"/>
      <c r="AM727" s="1155"/>
      <c r="AN727" s="1155"/>
      <c r="AR727" s="1155"/>
      <c r="AS727" s="1155"/>
      <c r="AT727" s="1155"/>
      <c r="AV727" s="1155"/>
      <c r="BA727" s="1155"/>
    </row>
    <row r="728" spans="1:53" ht="15.75" customHeight="1" x14ac:dyDescent="0.2">
      <c r="A728" s="1155"/>
      <c r="B728" s="1065"/>
      <c r="C728" s="1155"/>
      <c r="D728" s="1155"/>
      <c r="F728" s="1155"/>
      <c r="G728" s="1155"/>
      <c r="H728" s="1155"/>
      <c r="I728" s="1155"/>
      <c r="Z728" s="1155"/>
      <c r="AF728" s="1155"/>
      <c r="AG728" s="1155"/>
      <c r="AH728" s="1155"/>
      <c r="AL728" s="1155"/>
      <c r="AM728" s="1155"/>
      <c r="AN728" s="1155"/>
      <c r="AR728" s="1155"/>
      <c r="AS728" s="1155"/>
      <c r="AT728" s="1155"/>
      <c r="AV728" s="1155"/>
      <c r="BA728" s="1155"/>
    </row>
    <row r="729" spans="1:53" ht="15.75" customHeight="1" x14ac:dyDescent="0.2">
      <c r="A729" s="1155"/>
      <c r="B729" s="1065"/>
      <c r="C729" s="1155"/>
      <c r="D729" s="1155"/>
      <c r="F729" s="1155"/>
      <c r="G729" s="1155"/>
      <c r="H729" s="1155"/>
      <c r="I729" s="1155"/>
      <c r="Z729" s="1155"/>
      <c r="AF729" s="1155"/>
      <c r="AG729" s="1155"/>
      <c r="AH729" s="1155"/>
      <c r="AL729" s="1155"/>
      <c r="AM729" s="1155"/>
      <c r="AN729" s="1155"/>
      <c r="AR729" s="1155"/>
      <c r="AS729" s="1155"/>
      <c r="AT729" s="1155"/>
      <c r="AV729" s="1155"/>
      <c r="BA729" s="1155"/>
    </row>
    <row r="730" spans="1:53" ht="15.75" customHeight="1" x14ac:dyDescent="0.2">
      <c r="A730" s="1155"/>
      <c r="B730" s="1065"/>
      <c r="C730" s="1155"/>
      <c r="D730" s="1155"/>
      <c r="F730" s="1155"/>
      <c r="G730" s="1155"/>
      <c r="H730" s="1155"/>
      <c r="I730" s="1155"/>
      <c r="Z730" s="1155"/>
      <c r="AF730" s="1155"/>
      <c r="AG730" s="1155"/>
      <c r="AH730" s="1155"/>
      <c r="AL730" s="1155"/>
      <c r="AM730" s="1155"/>
      <c r="AN730" s="1155"/>
      <c r="AR730" s="1155"/>
      <c r="AS730" s="1155"/>
      <c r="AT730" s="1155"/>
      <c r="AV730" s="1155"/>
      <c r="BA730" s="1155"/>
    </row>
    <row r="731" spans="1:53" ht="15.75" customHeight="1" x14ac:dyDescent="0.2">
      <c r="A731" s="1155"/>
      <c r="B731" s="1065"/>
      <c r="C731" s="1155"/>
      <c r="D731" s="1155"/>
      <c r="F731" s="1155"/>
      <c r="G731" s="1155"/>
      <c r="H731" s="1155"/>
      <c r="I731" s="1155"/>
      <c r="Z731" s="1155"/>
      <c r="AF731" s="1155"/>
      <c r="AG731" s="1155"/>
      <c r="AH731" s="1155"/>
      <c r="AL731" s="1155"/>
      <c r="AM731" s="1155"/>
      <c r="AN731" s="1155"/>
      <c r="AR731" s="1155"/>
      <c r="AS731" s="1155"/>
      <c r="AT731" s="1155"/>
      <c r="AV731" s="1155"/>
      <c r="BA731" s="1155"/>
    </row>
    <row r="732" spans="1:53" ht="15.75" customHeight="1" x14ac:dyDescent="0.2">
      <c r="A732" s="1155"/>
      <c r="B732" s="1065"/>
      <c r="C732" s="1155"/>
      <c r="D732" s="1155"/>
      <c r="F732" s="1155"/>
      <c r="G732" s="1155"/>
      <c r="H732" s="1155"/>
      <c r="I732" s="1155"/>
      <c r="Z732" s="1155"/>
      <c r="AF732" s="1155"/>
      <c r="AG732" s="1155"/>
      <c r="AH732" s="1155"/>
      <c r="AL732" s="1155"/>
      <c r="AM732" s="1155"/>
      <c r="AN732" s="1155"/>
      <c r="AR732" s="1155"/>
      <c r="AS732" s="1155"/>
      <c r="AT732" s="1155"/>
      <c r="AV732" s="1155"/>
      <c r="BA732" s="1155"/>
    </row>
    <row r="733" spans="1:53" ht="15.75" customHeight="1" x14ac:dyDescent="0.2">
      <c r="A733" s="1155"/>
      <c r="B733" s="1065"/>
      <c r="C733" s="1155"/>
      <c r="D733" s="1155"/>
      <c r="F733" s="1155"/>
      <c r="G733" s="1155"/>
      <c r="H733" s="1155"/>
      <c r="I733" s="1155"/>
      <c r="Z733" s="1155"/>
      <c r="AF733" s="1155"/>
      <c r="AG733" s="1155"/>
      <c r="AH733" s="1155"/>
      <c r="AL733" s="1155"/>
      <c r="AM733" s="1155"/>
      <c r="AN733" s="1155"/>
      <c r="AR733" s="1155"/>
      <c r="AS733" s="1155"/>
      <c r="AT733" s="1155"/>
      <c r="AV733" s="1155"/>
      <c r="BA733" s="1155"/>
    </row>
    <row r="734" spans="1:53" ht="15.75" customHeight="1" x14ac:dyDescent="0.2">
      <c r="A734" s="1155"/>
      <c r="B734" s="1065"/>
      <c r="C734" s="1155"/>
      <c r="D734" s="1155"/>
      <c r="F734" s="1155"/>
      <c r="G734" s="1155"/>
      <c r="H734" s="1155"/>
      <c r="I734" s="1155"/>
      <c r="Z734" s="1155"/>
      <c r="AF734" s="1155"/>
      <c r="AG734" s="1155"/>
      <c r="AH734" s="1155"/>
      <c r="AL734" s="1155"/>
      <c r="AM734" s="1155"/>
      <c r="AN734" s="1155"/>
      <c r="AR734" s="1155"/>
      <c r="AS734" s="1155"/>
      <c r="AT734" s="1155"/>
      <c r="AV734" s="1155"/>
      <c r="BA734" s="1155"/>
    </row>
    <row r="735" spans="1:53" ht="15.75" customHeight="1" x14ac:dyDescent="0.2">
      <c r="A735" s="1155"/>
      <c r="B735" s="1065"/>
      <c r="C735" s="1155"/>
      <c r="D735" s="1155"/>
      <c r="F735" s="1155"/>
      <c r="G735" s="1155"/>
      <c r="H735" s="1155"/>
      <c r="I735" s="1155"/>
      <c r="Z735" s="1155"/>
      <c r="AF735" s="1155"/>
      <c r="AG735" s="1155"/>
      <c r="AH735" s="1155"/>
      <c r="AL735" s="1155"/>
      <c r="AM735" s="1155"/>
      <c r="AN735" s="1155"/>
      <c r="AR735" s="1155"/>
      <c r="AS735" s="1155"/>
      <c r="AT735" s="1155"/>
      <c r="AV735" s="1155"/>
      <c r="BA735" s="1155"/>
    </row>
    <row r="736" spans="1:53" ht="15.75" customHeight="1" x14ac:dyDescent="0.2">
      <c r="A736" s="1155"/>
      <c r="B736" s="1065"/>
      <c r="C736" s="1155"/>
      <c r="D736" s="1155"/>
      <c r="F736" s="1155"/>
      <c r="G736" s="1155"/>
      <c r="H736" s="1155"/>
      <c r="I736" s="1155"/>
      <c r="Z736" s="1155"/>
      <c r="AF736" s="1155"/>
      <c r="AG736" s="1155"/>
      <c r="AH736" s="1155"/>
      <c r="AL736" s="1155"/>
      <c r="AM736" s="1155"/>
      <c r="AN736" s="1155"/>
      <c r="AR736" s="1155"/>
      <c r="AS736" s="1155"/>
      <c r="AT736" s="1155"/>
      <c r="AV736" s="1155"/>
      <c r="BA736" s="1155"/>
    </row>
    <row r="737" spans="1:53" ht="15.75" customHeight="1" x14ac:dyDescent="0.2">
      <c r="A737" s="1155"/>
      <c r="B737" s="1065"/>
      <c r="C737" s="1155"/>
      <c r="D737" s="1155"/>
      <c r="F737" s="1155"/>
      <c r="G737" s="1155"/>
      <c r="H737" s="1155"/>
      <c r="I737" s="1155"/>
      <c r="Z737" s="1155"/>
      <c r="AF737" s="1155"/>
      <c r="AG737" s="1155"/>
      <c r="AH737" s="1155"/>
      <c r="AL737" s="1155"/>
      <c r="AM737" s="1155"/>
      <c r="AN737" s="1155"/>
      <c r="AR737" s="1155"/>
      <c r="AS737" s="1155"/>
      <c r="AT737" s="1155"/>
      <c r="AV737" s="1155"/>
      <c r="BA737" s="1155"/>
    </row>
    <row r="738" spans="1:53" ht="15.75" customHeight="1" x14ac:dyDescent="0.2">
      <c r="A738" s="1155"/>
      <c r="B738" s="1065"/>
      <c r="C738" s="1155"/>
      <c r="D738" s="1155"/>
      <c r="F738" s="1155"/>
      <c r="G738" s="1155"/>
      <c r="H738" s="1155"/>
      <c r="I738" s="1155"/>
      <c r="Z738" s="1155"/>
      <c r="AF738" s="1155"/>
      <c r="AG738" s="1155"/>
      <c r="AH738" s="1155"/>
      <c r="AL738" s="1155"/>
      <c r="AM738" s="1155"/>
      <c r="AN738" s="1155"/>
      <c r="AR738" s="1155"/>
      <c r="AS738" s="1155"/>
      <c r="AT738" s="1155"/>
      <c r="AV738" s="1155"/>
      <c r="BA738" s="1155"/>
    </row>
    <row r="739" spans="1:53" ht="15.75" customHeight="1" x14ac:dyDescent="0.2">
      <c r="A739" s="1155"/>
      <c r="B739" s="1065"/>
      <c r="C739" s="1155"/>
      <c r="D739" s="1155"/>
      <c r="F739" s="1155"/>
      <c r="G739" s="1155"/>
      <c r="H739" s="1155"/>
      <c r="I739" s="1155"/>
      <c r="Z739" s="1155"/>
      <c r="AF739" s="1155"/>
      <c r="AG739" s="1155"/>
      <c r="AH739" s="1155"/>
      <c r="AL739" s="1155"/>
      <c r="AM739" s="1155"/>
      <c r="AN739" s="1155"/>
      <c r="AR739" s="1155"/>
      <c r="AS739" s="1155"/>
      <c r="AT739" s="1155"/>
      <c r="AV739" s="1155"/>
      <c r="BA739" s="1155"/>
    </row>
    <row r="740" spans="1:53" ht="15.75" customHeight="1" x14ac:dyDescent="0.2">
      <c r="A740" s="1155"/>
      <c r="B740" s="1065"/>
      <c r="C740" s="1155"/>
      <c r="D740" s="1155"/>
      <c r="F740" s="1155"/>
      <c r="G740" s="1155"/>
      <c r="H740" s="1155"/>
      <c r="I740" s="1155"/>
      <c r="Z740" s="1155"/>
      <c r="AF740" s="1155"/>
      <c r="AG740" s="1155"/>
      <c r="AH740" s="1155"/>
      <c r="AL740" s="1155"/>
      <c r="AM740" s="1155"/>
      <c r="AN740" s="1155"/>
      <c r="AR740" s="1155"/>
      <c r="AS740" s="1155"/>
      <c r="AT740" s="1155"/>
      <c r="AV740" s="1155"/>
      <c r="BA740" s="1155"/>
    </row>
    <row r="741" spans="1:53" ht="15.75" customHeight="1" x14ac:dyDescent="0.2">
      <c r="A741" s="1155"/>
      <c r="B741" s="1065"/>
      <c r="C741" s="1155"/>
      <c r="D741" s="1155"/>
      <c r="F741" s="1155"/>
      <c r="G741" s="1155"/>
      <c r="H741" s="1155"/>
      <c r="I741" s="1155"/>
      <c r="Z741" s="1155"/>
      <c r="AF741" s="1155"/>
      <c r="AG741" s="1155"/>
      <c r="AH741" s="1155"/>
      <c r="AL741" s="1155"/>
      <c r="AM741" s="1155"/>
      <c r="AN741" s="1155"/>
      <c r="AR741" s="1155"/>
      <c r="AS741" s="1155"/>
      <c r="AT741" s="1155"/>
      <c r="AV741" s="1155"/>
      <c r="BA741" s="1155"/>
    </row>
    <row r="742" spans="1:53" ht="15.75" customHeight="1" x14ac:dyDescent="0.2">
      <c r="A742" s="1155"/>
      <c r="B742" s="1065"/>
      <c r="C742" s="1155"/>
      <c r="D742" s="1155"/>
      <c r="F742" s="1155"/>
      <c r="G742" s="1155"/>
      <c r="H742" s="1155"/>
      <c r="I742" s="1155"/>
      <c r="Z742" s="1155"/>
      <c r="AF742" s="1155"/>
      <c r="AG742" s="1155"/>
      <c r="AH742" s="1155"/>
      <c r="AL742" s="1155"/>
      <c r="AM742" s="1155"/>
      <c r="AN742" s="1155"/>
      <c r="AR742" s="1155"/>
      <c r="AS742" s="1155"/>
      <c r="AT742" s="1155"/>
      <c r="AV742" s="1155"/>
      <c r="BA742" s="1155"/>
    </row>
    <row r="743" spans="1:53" ht="15.75" customHeight="1" x14ac:dyDescent="0.2">
      <c r="A743" s="1155"/>
      <c r="B743" s="1065"/>
      <c r="C743" s="1155"/>
      <c r="D743" s="1155"/>
      <c r="F743" s="1155"/>
      <c r="G743" s="1155"/>
      <c r="H743" s="1155"/>
      <c r="I743" s="1155"/>
      <c r="Z743" s="1155"/>
      <c r="AF743" s="1155"/>
      <c r="AG743" s="1155"/>
      <c r="AH743" s="1155"/>
      <c r="AL743" s="1155"/>
      <c r="AM743" s="1155"/>
      <c r="AN743" s="1155"/>
      <c r="AR743" s="1155"/>
      <c r="AS743" s="1155"/>
      <c r="AT743" s="1155"/>
      <c r="AV743" s="1155"/>
      <c r="BA743" s="1155"/>
    </row>
    <row r="744" spans="1:53" ht="15.75" customHeight="1" x14ac:dyDescent="0.2">
      <c r="A744" s="1155"/>
      <c r="B744" s="1065"/>
      <c r="C744" s="1155"/>
      <c r="D744" s="1155"/>
      <c r="F744" s="1155"/>
      <c r="G744" s="1155"/>
      <c r="H744" s="1155"/>
      <c r="I744" s="1155"/>
      <c r="Z744" s="1155"/>
      <c r="AF744" s="1155"/>
      <c r="AG744" s="1155"/>
      <c r="AH744" s="1155"/>
      <c r="AL744" s="1155"/>
      <c r="AM744" s="1155"/>
      <c r="AN744" s="1155"/>
      <c r="AR744" s="1155"/>
      <c r="AS744" s="1155"/>
      <c r="AT744" s="1155"/>
      <c r="AV744" s="1155"/>
      <c r="BA744" s="1155"/>
    </row>
    <row r="745" spans="1:53" ht="15.75" customHeight="1" x14ac:dyDescent="0.2">
      <c r="A745" s="1155"/>
      <c r="B745" s="1065"/>
      <c r="C745" s="1155"/>
      <c r="D745" s="1155"/>
      <c r="F745" s="1155"/>
      <c r="G745" s="1155"/>
      <c r="H745" s="1155"/>
      <c r="I745" s="1155"/>
      <c r="Z745" s="1155"/>
      <c r="AF745" s="1155"/>
      <c r="AG745" s="1155"/>
      <c r="AH745" s="1155"/>
      <c r="AL745" s="1155"/>
      <c r="AM745" s="1155"/>
      <c r="AN745" s="1155"/>
      <c r="AR745" s="1155"/>
      <c r="AS745" s="1155"/>
      <c r="AT745" s="1155"/>
      <c r="AV745" s="1155"/>
      <c r="BA745" s="1155"/>
    </row>
    <row r="746" spans="1:53" ht="15.75" customHeight="1" x14ac:dyDescent="0.2">
      <c r="A746" s="1155"/>
      <c r="B746" s="1065"/>
      <c r="C746" s="1155"/>
      <c r="D746" s="1155"/>
      <c r="F746" s="1155"/>
      <c r="G746" s="1155"/>
      <c r="H746" s="1155"/>
      <c r="I746" s="1155"/>
      <c r="Z746" s="1155"/>
      <c r="AF746" s="1155"/>
      <c r="AG746" s="1155"/>
      <c r="AH746" s="1155"/>
      <c r="AL746" s="1155"/>
      <c r="AM746" s="1155"/>
      <c r="AN746" s="1155"/>
      <c r="AR746" s="1155"/>
      <c r="AS746" s="1155"/>
      <c r="AT746" s="1155"/>
      <c r="AV746" s="1155"/>
      <c r="BA746" s="1155"/>
    </row>
    <row r="747" spans="1:53" ht="15.75" customHeight="1" x14ac:dyDescent="0.2">
      <c r="A747" s="1155"/>
      <c r="B747" s="1065"/>
      <c r="C747" s="1155"/>
      <c r="D747" s="1155"/>
      <c r="F747" s="1155"/>
      <c r="G747" s="1155"/>
      <c r="H747" s="1155"/>
      <c r="I747" s="1155"/>
      <c r="Z747" s="1155"/>
      <c r="AF747" s="1155"/>
      <c r="AG747" s="1155"/>
      <c r="AH747" s="1155"/>
      <c r="AL747" s="1155"/>
      <c r="AM747" s="1155"/>
      <c r="AN747" s="1155"/>
      <c r="AR747" s="1155"/>
      <c r="AS747" s="1155"/>
      <c r="AT747" s="1155"/>
      <c r="AV747" s="1155"/>
      <c r="BA747" s="1155"/>
    </row>
    <row r="748" spans="1:53" ht="15.75" customHeight="1" x14ac:dyDescent="0.2">
      <c r="A748" s="1155"/>
      <c r="B748" s="1065"/>
      <c r="C748" s="1155"/>
      <c r="D748" s="1155"/>
      <c r="F748" s="1155"/>
      <c r="G748" s="1155"/>
      <c r="H748" s="1155"/>
      <c r="I748" s="1155"/>
      <c r="Z748" s="1155"/>
      <c r="AF748" s="1155"/>
      <c r="AG748" s="1155"/>
      <c r="AH748" s="1155"/>
      <c r="AL748" s="1155"/>
      <c r="AM748" s="1155"/>
      <c r="AN748" s="1155"/>
      <c r="AR748" s="1155"/>
      <c r="AS748" s="1155"/>
      <c r="AT748" s="1155"/>
      <c r="AV748" s="1155"/>
      <c r="BA748" s="1155"/>
    </row>
    <row r="749" spans="1:53" ht="15.75" customHeight="1" x14ac:dyDescent="0.2">
      <c r="A749" s="1155"/>
      <c r="B749" s="1065"/>
      <c r="C749" s="1155"/>
      <c r="D749" s="1155"/>
      <c r="F749" s="1155"/>
      <c r="G749" s="1155"/>
      <c r="H749" s="1155"/>
      <c r="I749" s="1155"/>
      <c r="Z749" s="1155"/>
      <c r="AF749" s="1155"/>
      <c r="AG749" s="1155"/>
      <c r="AH749" s="1155"/>
      <c r="AL749" s="1155"/>
      <c r="AM749" s="1155"/>
      <c r="AN749" s="1155"/>
      <c r="AR749" s="1155"/>
      <c r="AS749" s="1155"/>
      <c r="AT749" s="1155"/>
      <c r="AV749" s="1155"/>
      <c r="BA749" s="1155"/>
    </row>
    <row r="750" spans="1:53" ht="15.75" customHeight="1" x14ac:dyDescent="0.2">
      <c r="A750" s="1155"/>
      <c r="B750" s="1065"/>
      <c r="C750" s="1155"/>
      <c r="D750" s="1155"/>
      <c r="F750" s="1155"/>
      <c r="G750" s="1155"/>
      <c r="H750" s="1155"/>
      <c r="I750" s="1155"/>
      <c r="Z750" s="1155"/>
      <c r="AF750" s="1155"/>
      <c r="AG750" s="1155"/>
      <c r="AH750" s="1155"/>
      <c r="AL750" s="1155"/>
      <c r="AM750" s="1155"/>
      <c r="AN750" s="1155"/>
      <c r="AR750" s="1155"/>
      <c r="AS750" s="1155"/>
      <c r="AT750" s="1155"/>
      <c r="AV750" s="1155"/>
      <c r="BA750" s="1155"/>
    </row>
    <row r="751" spans="1:53" ht="15.75" customHeight="1" x14ac:dyDescent="0.2">
      <c r="A751" s="1155"/>
      <c r="B751" s="1065"/>
      <c r="C751" s="1155"/>
      <c r="D751" s="1155"/>
      <c r="F751" s="1155"/>
      <c r="G751" s="1155"/>
      <c r="H751" s="1155"/>
      <c r="I751" s="1155"/>
      <c r="Z751" s="1155"/>
      <c r="AF751" s="1155"/>
      <c r="AG751" s="1155"/>
      <c r="AH751" s="1155"/>
      <c r="AL751" s="1155"/>
      <c r="AM751" s="1155"/>
      <c r="AN751" s="1155"/>
      <c r="AR751" s="1155"/>
      <c r="AS751" s="1155"/>
      <c r="AT751" s="1155"/>
      <c r="AV751" s="1155"/>
      <c r="BA751" s="1155"/>
    </row>
    <row r="752" spans="1:53" ht="15.75" customHeight="1" x14ac:dyDescent="0.2">
      <c r="A752" s="1155"/>
      <c r="B752" s="1065"/>
      <c r="C752" s="1155"/>
      <c r="D752" s="1155"/>
      <c r="F752" s="1155"/>
      <c r="G752" s="1155"/>
      <c r="H752" s="1155"/>
      <c r="I752" s="1155"/>
      <c r="Z752" s="1155"/>
      <c r="AF752" s="1155"/>
      <c r="AG752" s="1155"/>
      <c r="AH752" s="1155"/>
      <c r="AL752" s="1155"/>
      <c r="AM752" s="1155"/>
      <c r="AN752" s="1155"/>
      <c r="AR752" s="1155"/>
      <c r="AS752" s="1155"/>
      <c r="AT752" s="1155"/>
      <c r="AV752" s="1155"/>
      <c r="BA752" s="1155"/>
    </row>
    <row r="753" spans="1:53" ht="15.75" customHeight="1" x14ac:dyDescent="0.2">
      <c r="A753" s="1155"/>
      <c r="B753" s="1065"/>
      <c r="C753" s="1155"/>
      <c r="D753" s="1155"/>
      <c r="F753" s="1155"/>
      <c r="G753" s="1155"/>
      <c r="H753" s="1155"/>
      <c r="I753" s="1155"/>
      <c r="Z753" s="1155"/>
      <c r="AF753" s="1155"/>
      <c r="AG753" s="1155"/>
      <c r="AH753" s="1155"/>
      <c r="AL753" s="1155"/>
      <c r="AM753" s="1155"/>
      <c r="AN753" s="1155"/>
      <c r="AR753" s="1155"/>
      <c r="AS753" s="1155"/>
      <c r="AT753" s="1155"/>
      <c r="AV753" s="1155"/>
      <c r="BA753" s="1155"/>
    </row>
    <row r="754" spans="1:53" ht="15.75" customHeight="1" x14ac:dyDescent="0.2">
      <c r="A754" s="1155"/>
      <c r="B754" s="1065"/>
      <c r="C754" s="1155"/>
      <c r="D754" s="1155"/>
      <c r="F754" s="1155"/>
      <c r="G754" s="1155"/>
      <c r="H754" s="1155"/>
      <c r="I754" s="1155"/>
      <c r="Z754" s="1155"/>
      <c r="AF754" s="1155"/>
      <c r="AG754" s="1155"/>
      <c r="AH754" s="1155"/>
      <c r="AL754" s="1155"/>
      <c r="AM754" s="1155"/>
      <c r="AN754" s="1155"/>
      <c r="AR754" s="1155"/>
      <c r="AS754" s="1155"/>
      <c r="AT754" s="1155"/>
      <c r="AV754" s="1155"/>
      <c r="BA754" s="1155"/>
    </row>
    <row r="755" spans="1:53" ht="15.75" customHeight="1" x14ac:dyDescent="0.2">
      <c r="A755" s="1155"/>
      <c r="B755" s="1065"/>
      <c r="C755" s="1155"/>
      <c r="D755" s="1155"/>
      <c r="F755" s="1155"/>
      <c r="G755" s="1155"/>
      <c r="H755" s="1155"/>
      <c r="I755" s="1155"/>
      <c r="Z755" s="1155"/>
      <c r="AF755" s="1155"/>
      <c r="AG755" s="1155"/>
      <c r="AH755" s="1155"/>
      <c r="AL755" s="1155"/>
      <c r="AM755" s="1155"/>
      <c r="AN755" s="1155"/>
      <c r="AR755" s="1155"/>
      <c r="AS755" s="1155"/>
      <c r="AT755" s="1155"/>
      <c r="AV755" s="1155"/>
      <c r="BA755" s="1155"/>
    </row>
    <row r="756" spans="1:53" ht="15.75" customHeight="1" x14ac:dyDescent="0.2">
      <c r="A756" s="1155"/>
      <c r="B756" s="1065"/>
      <c r="C756" s="1155"/>
      <c r="D756" s="1155"/>
      <c r="F756" s="1155"/>
      <c r="G756" s="1155"/>
      <c r="H756" s="1155"/>
      <c r="I756" s="1155"/>
      <c r="Z756" s="1155"/>
      <c r="AF756" s="1155"/>
      <c r="AG756" s="1155"/>
      <c r="AH756" s="1155"/>
      <c r="AL756" s="1155"/>
      <c r="AM756" s="1155"/>
      <c r="AN756" s="1155"/>
      <c r="AR756" s="1155"/>
      <c r="AS756" s="1155"/>
      <c r="AT756" s="1155"/>
      <c r="AV756" s="1155"/>
      <c r="BA756" s="1155"/>
    </row>
    <row r="757" spans="1:53" ht="15.75" customHeight="1" x14ac:dyDescent="0.2">
      <c r="A757" s="1155"/>
      <c r="B757" s="1065"/>
      <c r="C757" s="1155"/>
      <c r="D757" s="1155"/>
      <c r="F757" s="1155"/>
      <c r="G757" s="1155"/>
      <c r="H757" s="1155"/>
      <c r="I757" s="1155"/>
      <c r="Z757" s="1155"/>
      <c r="AF757" s="1155"/>
      <c r="AG757" s="1155"/>
      <c r="AH757" s="1155"/>
      <c r="AL757" s="1155"/>
      <c r="AM757" s="1155"/>
      <c r="AN757" s="1155"/>
      <c r="AR757" s="1155"/>
      <c r="AS757" s="1155"/>
      <c r="AT757" s="1155"/>
      <c r="AV757" s="1155"/>
      <c r="BA757" s="1155"/>
    </row>
    <row r="758" spans="1:53" ht="15.75" customHeight="1" x14ac:dyDescent="0.2">
      <c r="A758" s="1155"/>
      <c r="B758" s="1065"/>
      <c r="C758" s="1155"/>
      <c r="D758" s="1155"/>
      <c r="F758" s="1155"/>
      <c r="G758" s="1155"/>
      <c r="H758" s="1155"/>
      <c r="I758" s="1155"/>
      <c r="Z758" s="1155"/>
      <c r="AF758" s="1155"/>
      <c r="AG758" s="1155"/>
      <c r="AH758" s="1155"/>
      <c r="AL758" s="1155"/>
      <c r="AM758" s="1155"/>
      <c r="AN758" s="1155"/>
      <c r="AR758" s="1155"/>
      <c r="AS758" s="1155"/>
      <c r="AT758" s="1155"/>
      <c r="AV758" s="1155"/>
      <c r="BA758" s="1155"/>
    </row>
    <row r="759" spans="1:53" ht="15.75" customHeight="1" x14ac:dyDescent="0.2">
      <c r="A759" s="1155"/>
      <c r="B759" s="1065"/>
      <c r="C759" s="1155"/>
      <c r="D759" s="1155"/>
      <c r="F759" s="1155"/>
      <c r="G759" s="1155"/>
      <c r="H759" s="1155"/>
      <c r="I759" s="1155"/>
      <c r="Z759" s="1155"/>
      <c r="AF759" s="1155"/>
      <c r="AG759" s="1155"/>
      <c r="AH759" s="1155"/>
      <c r="AL759" s="1155"/>
      <c r="AM759" s="1155"/>
      <c r="AN759" s="1155"/>
      <c r="AR759" s="1155"/>
      <c r="AS759" s="1155"/>
      <c r="AT759" s="1155"/>
      <c r="AV759" s="1155"/>
      <c r="BA759" s="1155"/>
    </row>
    <row r="760" spans="1:53" ht="15.75" customHeight="1" x14ac:dyDescent="0.2">
      <c r="A760" s="1155"/>
      <c r="B760" s="1065"/>
      <c r="C760" s="1155"/>
      <c r="D760" s="1155"/>
      <c r="F760" s="1155"/>
      <c r="G760" s="1155"/>
      <c r="H760" s="1155"/>
      <c r="I760" s="1155"/>
      <c r="Z760" s="1155"/>
      <c r="AF760" s="1155"/>
      <c r="AG760" s="1155"/>
      <c r="AH760" s="1155"/>
      <c r="AL760" s="1155"/>
      <c r="AM760" s="1155"/>
      <c r="AN760" s="1155"/>
      <c r="AR760" s="1155"/>
      <c r="AS760" s="1155"/>
      <c r="AT760" s="1155"/>
      <c r="AV760" s="1155"/>
      <c r="BA760" s="1155"/>
    </row>
    <row r="761" spans="1:53" ht="15.75" customHeight="1" x14ac:dyDescent="0.2">
      <c r="A761" s="1155"/>
      <c r="B761" s="1065"/>
      <c r="C761" s="1155"/>
      <c r="D761" s="1155"/>
      <c r="F761" s="1155"/>
      <c r="G761" s="1155"/>
      <c r="H761" s="1155"/>
      <c r="I761" s="1155"/>
      <c r="Z761" s="1155"/>
      <c r="AF761" s="1155"/>
      <c r="AG761" s="1155"/>
      <c r="AH761" s="1155"/>
      <c r="AL761" s="1155"/>
      <c r="AM761" s="1155"/>
      <c r="AN761" s="1155"/>
      <c r="AR761" s="1155"/>
      <c r="AS761" s="1155"/>
      <c r="AT761" s="1155"/>
      <c r="AV761" s="1155"/>
      <c r="BA761" s="1155"/>
    </row>
    <row r="762" spans="1:53" ht="15.75" customHeight="1" x14ac:dyDescent="0.2">
      <c r="A762" s="1155"/>
      <c r="B762" s="1065"/>
      <c r="C762" s="1155"/>
      <c r="D762" s="1155"/>
      <c r="F762" s="1155"/>
      <c r="G762" s="1155"/>
      <c r="H762" s="1155"/>
      <c r="I762" s="1155"/>
      <c r="Z762" s="1155"/>
      <c r="AF762" s="1155"/>
      <c r="AG762" s="1155"/>
      <c r="AH762" s="1155"/>
      <c r="AL762" s="1155"/>
      <c r="AM762" s="1155"/>
      <c r="AN762" s="1155"/>
      <c r="AR762" s="1155"/>
      <c r="AS762" s="1155"/>
      <c r="AT762" s="1155"/>
      <c r="AV762" s="1155"/>
      <c r="BA762" s="1155"/>
    </row>
    <row r="763" spans="1:53" ht="15.75" customHeight="1" x14ac:dyDescent="0.2">
      <c r="A763" s="1155"/>
      <c r="B763" s="1065"/>
      <c r="C763" s="1155"/>
      <c r="D763" s="1155"/>
      <c r="F763" s="1155"/>
      <c r="G763" s="1155"/>
      <c r="H763" s="1155"/>
      <c r="I763" s="1155"/>
      <c r="Z763" s="1155"/>
      <c r="AF763" s="1155"/>
      <c r="AG763" s="1155"/>
      <c r="AH763" s="1155"/>
      <c r="AL763" s="1155"/>
      <c r="AM763" s="1155"/>
      <c r="AN763" s="1155"/>
      <c r="AR763" s="1155"/>
      <c r="AS763" s="1155"/>
      <c r="AT763" s="1155"/>
      <c r="AV763" s="1155"/>
      <c r="BA763" s="1155"/>
    </row>
    <row r="764" spans="1:53" ht="15.75" customHeight="1" x14ac:dyDescent="0.2">
      <c r="A764" s="1155"/>
      <c r="B764" s="1065"/>
      <c r="C764" s="1155"/>
      <c r="D764" s="1155"/>
      <c r="F764" s="1155"/>
      <c r="G764" s="1155"/>
      <c r="H764" s="1155"/>
      <c r="I764" s="1155"/>
      <c r="Z764" s="1155"/>
      <c r="AF764" s="1155"/>
      <c r="AG764" s="1155"/>
      <c r="AH764" s="1155"/>
      <c r="AL764" s="1155"/>
      <c r="AM764" s="1155"/>
      <c r="AN764" s="1155"/>
      <c r="AR764" s="1155"/>
      <c r="AS764" s="1155"/>
      <c r="AT764" s="1155"/>
      <c r="AV764" s="1155"/>
      <c r="BA764" s="1155"/>
    </row>
    <row r="765" spans="1:53" ht="15.75" customHeight="1" x14ac:dyDescent="0.2">
      <c r="A765" s="1155"/>
      <c r="B765" s="1065"/>
      <c r="C765" s="1155"/>
      <c r="D765" s="1155"/>
      <c r="F765" s="1155"/>
      <c r="G765" s="1155"/>
      <c r="H765" s="1155"/>
      <c r="I765" s="1155"/>
      <c r="Z765" s="1155"/>
      <c r="AF765" s="1155"/>
      <c r="AG765" s="1155"/>
      <c r="AH765" s="1155"/>
      <c r="AL765" s="1155"/>
      <c r="AM765" s="1155"/>
      <c r="AN765" s="1155"/>
      <c r="AR765" s="1155"/>
      <c r="AS765" s="1155"/>
      <c r="AT765" s="1155"/>
      <c r="AV765" s="1155"/>
      <c r="BA765" s="1155"/>
    </row>
    <row r="766" spans="1:53" ht="15.75" customHeight="1" x14ac:dyDescent="0.2">
      <c r="A766" s="1155"/>
      <c r="B766" s="1065"/>
      <c r="C766" s="1155"/>
      <c r="D766" s="1155"/>
      <c r="F766" s="1155"/>
      <c r="G766" s="1155"/>
      <c r="H766" s="1155"/>
      <c r="I766" s="1155"/>
      <c r="Z766" s="1155"/>
      <c r="AF766" s="1155"/>
      <c r="AG766" s="1155"/>
      <c r="AH766" s="1155"/>
      <c r="AL766" s="1155"/>
      <c r="AM766" s="1155"/>
      <c r="AN766" s="1155"/>
      <c r="AR766" s="1155"/>
      <c r="AS766" s="1155"/>
      <c r="AT766" s="1155"/>
      <c r="AV766" s="1155"/>
      <c r="BA766" s="1155"/>
    </row>
    <row r="767" spans="1:53" ht="15.75" customHeight="1" x14ac:dyDescent="0.2">
      <c r="A767" s="1155"/>
      <c r="B767" s="1065"/>
      <c r="C767" s="1155"/>
      <c r="D767" s="1155"/>
      <c r="F767" s="1155"/>
      <c r="G767" s="1155"/>
      <c r="H767" s="1155"/>
      <c r="I767" s="1155"/>
      <c r="Z767" s="1155"/>
      <c r="AF767" s="1155"/>
      <c r="AG767" s="1155"/>
      <c r="AH767" s="1155"/>
      <c r="AL767" s="1155"/>
      <c r="AM767" s="1155"/>
      <c r="AN767" s="1155"/>
      <c r="AR767" s="1155"/>
      <c r="AS767" s="1155"/>
      <c r="AT767" s="1155"/>
      <c r="AV767" s="1155"/>
      <c r="BA767" s="1155"/>
    </row>
    <row r="768" spans="1:53" ht="15.75" customHeight="1" x14ac:dyDescent="0.2">
      <c r="A768" s="1155"/>
      <c r="B768" s="1065"/>
      <c r="C768" s="1155"/>
      <c r="D768" s="1155"/>
      <c r="F768" s="1155"/>
      <c r="G768" s="1155"/>
      <c r="H768" s="1155"/>
      <c r="I768" s="1155"/>
      <c r="Z768" s="1155"/>
      <c r="AF768" s="1155"/>
      <c r="AG768" s="1155"/>
      <c r="AH768" s="1155"/>
      <c r="AL768" s="1155"/>
      <c r="AM768" s="1155"/>
      <c r="AN768" s="1155"/>
      <c r="AR768" s="1155"/>
      <c r="AS768" s="1155"/>
      <c r="AT768" s="1155"/>
      <c r="AV768" s="1155"/>
      <c r="BA768" s="1155"/>
    </row>
    <row r="769" spans="1:53" ht="15.75" customHeight="1" x14ac:dyDescent="0.2">
      <c r="A769" s="1155"/>
      <c r="B769" s="1065"/>
      <c r="C769" s="1155"/>
      <c r="D769" s="1155"/>
      <c r="F769" s="1155"/>
      <c r="G769" s="1155"/>
      <c r="H769" s="1155"/>
      <c r="I769" s="1155"/>
      <c r="Z769" s="1155"/>
      <c r="AF769" s="1155"/>
      <c r="AG769" s="1155"/>
      <c r="AH769" s="1155"/>
      <c r="AL769" s="1155"/>
      <c r="AM769" s="1155"/>
      <c r="AN769" s="1155"/>
      <c r="AR769" s="1155"/>
      <c r="AS769" s="1155"/>
      <c r="AT769" s="1155"/>
      <c r="AV769" s="1155"/>
      <c r="BA769" s="1155"/>
    </row>
    <row r="770" spans="1:53" ht="15.75" customHeight="1" x14ac:dyDescent="0.2">
      <c r="A770" s="1155"/>
      <c r="B770" s="1065"/>
      <c r="C770" s="1155"/>
      <c r="D770" s="1155"/>
      <c r="F770" s="1155"/>
      <c r="G770" s="1155"/>
      <c r="H770" s="1155"/>
      <c r="I770" s="1155"/>
      <c r="Z770" s="1155"/>
      <c r="AF770" s="1155"/>
      <c r="AG770" s="1155"/>
      <c r="AH770" s="1155"/>
      <c r="AL770" s="1155"/>
      <c r="AM770" s="1155"/>
      <c r="AN770" s="1155"/>
      <c r="AR770" s="1155"/>
      <c r="AS770" s="1155"/>
      <c r="AT770" s="1155"/>
      <c r="AV770" s="1155"/>
      <c r="BA770" s="1155"/>
    </row>
    <row r="771" spans="1:53" ht="15.75" customHeight="1" x14ac:dyDescent="0.2">
      <c r="A771" s="1155"/>
      <c r="B771" s="1065"/>
      <c r="C771" s="1155"/>
      <c r="D771" s="1155"/>
      <c r="F771" s="1155"/>
      <c r="G771" s="1155"/>
      <c r="H771" s="1155"/>
      <c r="I771" s="1155"/>
      <c r="Z771" s="1155"/>
      <c r="AF771" s="1155"/>
      <c r="AG771" s="1155"/>
      <c r="AH771" s="1155"/>
      <c r="AL771" s="1155"/>
      <c r="AM771" s="1155"/>
      <c r="AN771" s="1155"/>
      <c r="AR771" s="1155"/>
      <c r="AS771" s="1155"/>
      <c r="AT771" s="1155"/>
      <c r="AV771" s="1155"/>
      <c r="BA771" s="1155"/>
    </row>
    <row r="772" spans="1:53" ht="15.75" customHeight="1" x14ac:dyDescent="0.2">
      <c r="A772" s="1155"/>
      <c r="B772" s="1065"/>
      <c r="C772" s="1155"/>
      <c r="D772" s="1155"/>
      <c r="F772" s="1155"/>
      <c r="G772" s="1155"/>
      <c r="H772" s="1155"/>
      <c r="I772" s="1155"/>
      <c r="Z772" s="1155"/>
      <c r="AF772" s="1155"/>
      <c r="AG772" s="1155"/>
      <c r="AH772" s="1155"/>
      <c r="AL772" s="1155"/>
      <c r="AM772" s="1155"/>
      <c r="AN772" s="1155"/>
      <c r="AR772" s="1155"/>
      <c r="AS772" s="1155"/>
      <c r="AT772" s="1155"/>
      <c r="AV772" s="1155"/>
      <c r="BA772" s="1155"/>
    </row>
    <row r="773" spans="1:53" ht="15.75" customHeight="1" x14ac:dyDescent="0.2">
      <c r="A773" s="1155"/>
      <c r="B773" s="1065"/>
      <c r="C773" s="1155"/>
      <c r="D773" s="1155"/>
      <c r="F773" s="1155"/>
      <c r="G773" s="1155"/>
      <c r="H773" s="1155"/>
      <c r="I773" s="1155"/>
      <c r="Z773" s="1155"/>
      <c r="AF773" s="1155"/>
      <c r="AG773" s="1155"/>
      <c r="AH773" s="1155"/>
      <c r="AL773" s="1155"/>
      <c r="AM773" s="1155"/>
      <c r="AN773" s="1155"/>
      <c r="AR773" s="1155"/>
      <c r="AS773" s="1155"/>
      <c r="AT773" s="1155"/>
      <c r="AV773" s="1155"/>
      <c r="BA773" s="1155"/>
    </row>
    <row r="774" spans="1:53" ht="15.75" customHeight="1" x14ac:dyDescent="0.2">
      <c r="A774" s="1155"/>
      <c r="B774" s="1065"/>
      <c r="C774" s="1155"/>
      <c r="D774" s="1155"/>
      <c r="F774" s="1155"/>
      <c r="G774" s="1155"/>
      <c r="H774" s="1155"/>
      <c r="I774" s="1155"/>
      <c r="Z774" s="1155"/>
      <c r="AF774" s="1155"/>
      <c r="AG774" s="1155"/>
      <c r="AH774" s="1155"/>
      <c r="AL774" s="1155"/>
      <c r="AM774" s="1155"/>
      <c r="AN774" s="1155"/>
      <c r="AR774" s="1155"/>
      <c r="AS774" s="1155"/>
      <c r="AT774" s="1155"/>
      <c r="AV774" s="1155"/>
      <c r="BA774" s="1155"/>
    </row>
    <row r="775" spans="1:53" ht="15.75" customHeight="1" x14ac:dyDescent="0.2">
      <c r="A775" s="1155"/>
      <c r="B775" s="1065"/>
      <c r="C775" s="1155"/>
      <c r="D775" s="1155"/>
      <c r="F775" s="1155"/>
      <c r="G775" s="1155"/>
      <c r="H775" s="1155"/>
      <c r="I775" s="1155"/>
      <c r="Z775" s="1155"/>
      <c r="AF775" s="1155"/>
      <c r="AG775" s="1155"/>
      <c r="AH775" s="1155"/>
      <c r="AL775" s="1155"/>
      <c r="AM775" s="1155"/>
      <c r="AN775" s="1155"/>
      <c r="AR775" s="1155"/>
      <c r="AS775" s="1155"/>
      <c r="AT775" s="1155"/>
      <c r="AV775" s="1155"/>
      <c r="BA775" s="1155"/>
    </row>
    <row r="776" spans="1:53" ht="15.75" customHeight="1" x14ac:dyDescent="0.2">
      <c r="A776" s="1155"/>
      <c r="B776" s="1065"/>
      <c r="C776" s="1155"/>
      <c r="D776" s="1155"/>
      <c r="F776" s="1155"/>
      <c r="G776" s="1155"/>
      <c r="H776" s="1155"/>
      <c r="I776" s="1155"/>
      <c r="Z776" s="1155"/>
      <c r="AF776" s="1155"/>
      <c r="AG776" s="1155"/>
      <c r="AH776" s="1155"/>
      <c r="AL776" s="1155"/>
      <c r="AM776" s="1155"/>
      <c r="AN776" s="1155"/>
      <c r="AR776" s="1155"/>
      <c r="AS776" s="1155"/>
      <c r="AT776" s="1155"/>
      <c r="AV776" s="1155"/>
      <c r="BA776" s="1155"/>
    </row>
    <row r="777" spans="1:53" ht="15.75" customHeight="1" x14ac:dyDescent="0.2">
      <c r="A777" s="1155"/>
      <c r="B777" s="1065"/>
      <c r="C777" s="1155"/>
      <c r="D777" s="1155"/>
      <c r="F777" s="1155"/>
      <c r="G777" s="1155"/>
      <c r="H777" s="1155"/>
      <c r="I777" s="1155"/>
      <c r="Z777" s="1155"/>
      <c r="AF777" s="1155"/>
      <c r="AG777" s="1155"/>
      <c r="AH777" s="1155"/>
      <c r="AL777" s="1155"/>
      <c r="AM777" s="1155"/>
      <c r="AN777" s="1155"/>
      <c r="AR777" s="1155"/>
      <c r="AS777" s="1155"/>
      <c r="AT777" s="1155"/>
      <c r="AV777" s="1155"/>
      <c r="BA777" s="1155"/>
    </row>
    <row r="778" spans="1:53" ht="15.75" customHeight="1" x14ac:dyDescent="0.2">
      <c r="A778" s="1155"/>
      <c r="B778" s="1065"/>
      <c r="C778" s="1155"/>
      <c r="D778" s="1155"/>
      <c r="F778" s="1155"/>
      <c r="G778" s="1155"/>
      <c r="H778" s="1155"/>
      <c r="I778" s="1155"/>
      <c r="Z778" s="1155"/>
      <c r="AF778" s="1155"/>
      <c r="AG778" s="1155"/>
      <c r="AH778" s="1155"/>
      <c r="AL778" s="1155"/>
      <c r="AM778" s="1155"/>
      <c r="AN778" s="1155"/>
      <c r="AR778" s="1155"/>
      <c r="AS778" s="1155"/>
      <c r="AT778" s="1155"/>
      <c r="AV778" s="1155"/>
      <c r="BA778" s="1155"/>
    </row>
    <row r="779" spans="1:53" ht="15.75" customHeight="1" x14ac:dyDescent="0.2">
      <c r="A779" s="1155"/>
      <c r="B779" s="1065"/>
      <c r="C779" s="1155"/>
      <c r="D779" s="1155"/>
      <c r="F779" s="1155"/>
      <c r="G779" s="1155"/>
      <c r="H779" s="1155"/>
      <c r="I779" s="1155"/>
      <c r="Z779" s="1155"/>
      <c r="AF779" s="1155"/>
      <c r="AG779" s="1155"/>
      <c r="AH779" s="1155"/>
      <c r="AL779" s="1155"/>
      <c r="AM779" s="1155"/>
      <c r="AN779" s="1155"/>
      <c r="AR779" s="1155"/>
      <c r="AS779" s="1155"/>
      <c r="AT779" s="1155"/>
      <c r="AV779" s="1155"/>
      <c r="BA779" s="1155"/>
    </row>
    <row r="780" spans="1:53" ht="15.75" customHeight="1" x14ac:dyDescent="0.2">
      <c r="A780" s="1155"/>
      <c r="B780" s="1065"/>
      <c r="C780" s="1155"/>
      <c r="D780" s="1155"/>
      <c r="F780" s="1155"/>
      <c r="G780" s="1155"/>
      <c r="H780" s="1155"/>
      <c r="I780" s="1155"/>
      <c r="Z780" s="1155"/>
      <c r="AF780" s="1155"/>
      <c r="AG780" s="1155"/>
      <c r="AH780" s="1155"/>
      <c r="AL780" s="1155"/>
      <c r="AM780" s="1155"/>
      <c r="AN780" s="1155"/>
      <c r="AR780" s="1155"/>
      <c r="AS780" s="1155"/>
      <c r="AT780" s="1155"/>
      <c r="AV780" s="1155"/>
      <c r="BA780" s="1155"/>
    </row>
    <row r="781" spans="1:53" ht="15.75" customHeight="1" x14ac:dyDescent="0.2">
      <c r="A781" s="1155"/>
      <c r="B781" s="1065"/>
      <c r="C781" s="1155"/>
      <c r="D781" s="1155"/>
      <c r="F781" s="1155"/>
      <c r="G781" s="1155"/>
      <c r="H781" s="1155"/>
      <c r="I781" s="1155"/>
      <c r="Z781" s="1155"/>
      <c r="AF781" s="1155"/>
      <c r="AG781" s="1155"/>
      <c r="AH781" s="1155"/>
      <c r="AL781" s="1155"/>
      <c r="AM781" s="1155"/>
      <c r="AN781" s="1155"/>
      <c r="AR781" s="1155"/>
      <c r="AS781" s="1155"/>
      <c r="AT781" s="1155"/>
      <c r="AV781" s="1155"/>
      <c r="BA781" s="1155"/>
    </row>
    <row r="782" spans="1:53" ht="15.75" customHeight="1" x14ac:dyDescent="0.2">
      <c r="A782" s="1155"/>
      <c r="B782" s="1065"/>
      <c r="C782" s="1155"/>
      <c r="D782" s="1155"/>
      <c r="F782" s="1155"/>
      <c r="G782" s="1155"/>
      <c r="H782" s="1155"/>
      <c r="I782" s="1155"/>
      <c r="Z782" s="1155"/>
      <c r="AF782" s="1155"/>
      <c r="AG782" s="1155"/>
      <c r="AH782" s="1155"/>
      <c r="AL782" s="1155"/>
      <c r="AM782" s="1155"/>
      <c r="AN782" s="1155"/>
      <c r="AR782" s="1155"/>
      <c r="AS782" s="1155"/>
      <c r="AT782" s="1155"/>
      <c r="AV782" s="1155"/>
      <c r="BA782" s="1155"/>
    </row>
    <row r="783" spans="1:53" ht="15.75" customHeight="1" x14ac:dyDescent="0.2">
      <c r="A783" s="1155"/>
      <c r="B783" s="1065"/>
      <c r="C783" s="1155"/>
      <c r="D783" s="1155"/>
      <c r="F783" s="1155"/>
      <c r="G783" s="1155"/>
      <c r="H783" s="1155"/>
      <c r="I783" s="1155"/>
      <c r="Z783" s="1155"/>
      <c r="AF783" s="1155"/>
      <c r="AG783" s="1155"/>
      <c r="AH783" s="1155"/>
      <c r="AL783" s="1155"/>
      <c r="AM783" s="1155"/>
      <c r="AN783" s="1155"/>
      <c r="AR783" s="1155"/>
      <c r="AS783" s="1155"/>
      <c r="AT783" s="1155"/>
      <c r="AV783" s="1155"/>
      <c r="BA783" s="1155"/>
    </row>
    <row r="784" spans="1:53" ht="15.75" customHeight="1" x14ac:dyDescent="0.2">
      <c r="A784" s="1155"/>
      <c r="B784" s="1065"/>
      <c r="C784" s="1155"/>
      <c r="D784" s="1155"/>
      <c r="F784" s="1155"/>
      <c r="G784" s="1155"/>
      <c r="H784" s="1155"/>
      <c r="I784" s="1155"/>
      <c r="Z784" s="1155"/>
      <c r="AF784" s="1155"/>
      <c r="AG784" s="1155"/>
      <c r="AH784" s="1155"/>
      <c r="AL784" s="1155"/>
      <c r="AM784" s="1155"/>
      <c r="AN784" s="1155"/>
      <c r="AR784" s="1155"/>
      <c r="AS784" s="1155"/>
      <c r="AT784" s="1155"/>
      <c r="AV784" s="1155"/>
      <c r="BA784" s="1155"/>
    </row>
    <row r="785" spans="1:53" ht="15.75" customHeight="1" x14ac:dyDescent="0.2">
      <c r="A785" s="1155"/>
      <c r="B785" s="1065"/>
      <c r="C785" s="1155"/>
      <c r="D785" s="1155"/>
      <c r="F785" s="1155"/>
      <c r="G785" s="1155"/>
      <c r="H785" s="1155"/>
      <c r="I785" s="1155"/>
      <c r="Z785" s="1155"/>
      <c r="AF785" s="1155"/>
      <c r="AG785" s="1155"/>
      <c r="AH785" s="1155"/>
      <c r="AL785" s="1155"/>
      <c r="AM785" s="1155"/>
      <c r="AN785" s="1155"/>
      <c r="AR785" s="1155"/>
      <c r="AS785" s="1155"/>
      <c r="AT785" s="1155"/>
      <c r="AV785" s="1155"/>
      <c r="BA785" s="1155"/>
    </row>
    <row r="786" spans="1:53" ht="15.75" customHeight="1" x14ac:dyDescent="0.2">
      <c r="A786" s="1155"/>
      <c r="B786" s="1065"/>
      <c r="C786" s="1155"/>
      <c r="D786" s="1155"/>
      <c r="F786" s="1155"/>
      <c r="G786" s="1155"/>
      <c r="H786" s="1155"/>
      <c r="I786" s="1155"/>
      <c r="Z786" s="1155"/>
      <c r="AF786" s="1155"/>
      <c r="AG786" s="1155"/>
      <c r="AH786" s="1155"/>
      <c r="AL786" s="1155"/>
      <c r="AM786" s="1155"/>
      <c r="AN786" s="1155"/>
      <c r="AR786" s="1155"/>
      <c r="AS786" s="1155"/>
      <c r="AT786" s="1155"/>
      <c r="AV786" s="1155"/>
      <c r="BA786" s="1155"/>
    </row>
    <row r="787" spans="1:53" ht="15.75" customHeight="1" x14ac:dyDescent="0.2">
      <c r="A787" s="1155"/>
      <c r="B787" s="1065"/>
      <c r="C787" s="1155"/>
      <c r="D787" s="1155"/>
      <c r="F787" s="1155"/>
      <c r="G787" s="1155"/>
      <c r="H787" s="1155"/>
      <c r="I787" s="1155"/>
      <c r="Z787" s="1155"/>
      <c r="AF787" s="1155"/>
      <c r="AG787" s="1155"/>
      <c r="AH787" s="1155"/>
      <c r="AL787" s="1155"/>
      <c r="AM787" s="1155"/>
      <c r="AN787" s="1155"/>
      <c r="AR787" s="1155"/>
      <c r="AS787" s="1155"/>
      <c r="AT787" s="1155"/>
      <c r="AV787" s="1155"/>
      <c r="BA787" s="1155"/>
    </row>
    <row r="788" spans="1:53" ht="15.75" customHeight="1" x14ac:dyDescent="0.2">
      <c r="A788" s="1155"/>
      <c r="B788" s="1065"/>
      <c r="C788" s="1155"/>
      <c r="D788" s="1155"/>
      <c r="F788" s="1155"/>
      <c r="G788" s="1155"/>
      <c r="H788" s="1155"/>
      <c r="I788" s="1155"/>
      <c r="Z788" s="1155"/>
      <c r="AF788" s="1155"/>
      <c r="AG788" s="1155"/>
      <c r="AH788" s="1155"/>
      <c r="AL788" s="1155"/>
      <c r="AM788" s="1155"/>
      <c r="AN788" s="1155"/>
      <c r="AR788" s="1155"/>
      <c r="AS788" s="1155"/>
      <c r="AT788" s="1155"/>
      <c r="AV788" s="1155"/>
      <c r="BA788" s="1155"/>
    </row>
    <row r="789" spans="1:53" ht="15.75" customHeight="1" x14ac:dyDescent="0.2">
      <c r="A789" s="1155"/>
      <c r="B789" s="1065"/>
      <c r="C789" s="1155"/>
      <c r="D789" s="1155"/>
      <c r="F789" s="1155"/>
      <c r="G789" s="1155"/>
      <c r="H789" s="1155"/>
      <c r="I789" s="1155"/>
      <c r="Z789" s="1155"/>
      <c r="AF789" s="1155"/>
      <c r="AG789" s="1155"/>
      <c r="AH789" s="1155"/>
      <c r="AL789" s="1155"/>
      <c r="AM789" s="1155"/>
      <c r="AN789" s="1155"/>
      <c r="AR789" s="1155"/>
      <c r="AS789" s="1155"/>
      <c r="AT789" s="1155"/>
      <c r="AV789" s="1155"/>
      <c r="BA789" s="1155"/>
    </row>
    <row r="790" spans="1:53" ht="15.75" customHeight="1" x14ac:dyDescent="0.2">
      <c r="A790" s="1155"/>
      <c r="B790" s="1065"/>
      <c r="C790" s="1155"/>
      <c r="D790" s="1155"/>
      <c r="F790" s="1155"/>
      <c r="G790" s="1155"/>
      <c r="H790" s="1155"/>
      <c r="I790" s="1155"/>
      <c r="Z790" s="1155"/>
      <c r="AF790" s="1155"/>
      <c r="AG790" s="1155"/>
      <c r="AH790" s="1155"/>
      <c r="AL790" s="1155"/>
      <c r="AM790" s="1155"/>
      <c r="AN790" s="1155"/>
      <c r="AR790" s="1155"/>
      <c r="AS790" s="1155"/>
      <c r="AT790" s="1155"/>
      <c r="AV790" s="1155"/>
      <c r="BA790" s="1155"/>
    </row>
    <row r="791" spans="1:53" ht="15.75" customHeight="1" x14ac:dyDescent="0.2">
      <c r="A791" s="1155"/>
      <c r="B791" s="1065"/>
      <c r="C791" s="1155"/>
      <c r="D791" s="1155"/>
      <c r="F791" s="1155"/>
      <c r="G791" s="1155"/>
      <c r="H791" s="1155"/>
      <c r="I791" s="1155"/>
      <c r="Z791" s="1155"/>
      <c r="AF791" s="1155"/>
      <c r="AG791" s="1155"/>
      <c r="AH791" s="1155"/>
      <c r="AL791" s="1155"/>
      <c r="AM791" s="1155"/>
      <c r="AN791" s="1155"/>
      <c r="AR791" s="1155"/>
      <c r="AS791" s="1155"/>
      <c r="AT791" s="1155"/>
      <c r="AV791" s="1155"/>
      <c r="BA791" s="1155"/>
    </row>
    <row r="792" spans="1:53" ht="15.75" customHeight="1" x14ac:dyDescent="0.2">
      <c r="A792" s="1155"/>
      <c r="B792" s="1065"/>
      <c r="C792" s="1155"/>
      <c r="D792" s="1155"/>
      <c r="F792" s="1155"/>
      <c r="G792" s="1155"/>
      <c r="H792" s="1155"/>
      <c r="I792" s="1155"/>
      <c r="Z792" s="1155"/>
      <c r="AF792" s="1155"/>
      <c r="AG792" s="1155"/>
      <c r="AH792" s="1155"/>
      <c r="AL792" s="1155"/>
      <c r="AM792" s="1155"/>
      <c r="AN792" s="1155"/>
      <c r="AR792" s="1155"/>
      <c r="AS792" s="1155"/>
      <c r="AT792" s="1155"/>
      <c r="AV792" s="1155"/>
      <c r="BA792" s="1155"/>
    </row>
    <row r="793" spans="1:53" ht="15.75" customHeight="1" x14ac:dyDescent="0.2">
      <c r="A793" s="1155"/>
      <c r="B793" s="1065"/>
      <c r="C793" s="1155"/>
      <c r="D793" s="1155"/>
      <c r="F793" s="1155"/>
      <c r="G793" s="1155"/>
      <c r="H793" s="1155"/>
      <c r="I793" s="1155"/>
      <c r="Z793" s="1155"/>
      <c r="AF793" s="1155"/>
      <c r="AG793" s="1155"/>
      <c r="AH793" s="1155"/>
      <c r="AL793" s="1155"/>
      <c r="AM793" s="1155"/>
      <c r="AN793" s="1155"/>
      <c r="AR793" s="1155"/>
      <c r="AS793" s="1155"/>
      <c r="AT793" s="1155"/>
      <c r="AV793" s="1155"/>
      <c r="BA793" s="1155"/>
    </row>
    <row r="794" spans="1:53" ht="15.75" customHeight="1" x14ac:dyDescent="0.2">
      <c r="A794" s="1155"/>
      <c r="B794" s="1065"/>
      <c r="C794" s="1155"/>
      <c r="D794" s="1155"/>
      <c r="F794" s="1155"/>
      <c r="G794" s="1155"/>
      <c r="H794" s="1155"/>
      <c r="I794" s="1155"/>
      <c r="Z794" s="1155"/>
      <c r="AF794" s="1155"/>
      <c r="AG794" s="1155"/>
      <c r="AH794" s="1155"/>
      <c r="AL794" s="1155"/>
      <c r="AM794" s="1155"/>
      <c r="AN794" s="1155"/>
      <c r="AR794" s="1155"/>
      <c r="AS794" s="1155"/>
      <c r="AT794" s="1155"/>
      <c r="AV794" s="1155"/>
      <c r="BA794" s="1155"/>
    </row>
    <row r="795" spans="1:53" ht="15.75" customHeight="1" x14ac:dyDescent="0.2">
      <c r="A795" s="1155"/>
      <c r="B795" s="1065"/>
      <c r="C795" s="1155"/>
      <c r="D795" s="1155"/>
      <c r="F795" s="1155"/>
      <c r="G795" s="1155"/>
      <c r="H795" s="1155"/>
      <c r="I795" s="1155"/>
      <c r="Z795" s="1155"/>
      <c r="AF795" s="1155"/>
      <c r="AG795" s="1155"/>
      <c r="AH795" s="1155"/>
      <c r="AL795" s="1155"/>
      <c r="AM795" s="1155"/>
      <c r="AN795" s="1155"/>
      <c r="AR795" s="1155"/>
      <c r="AS795" s="1155"/>
      <c r="AT795" s="1155"/>
      <c r="AV795" s="1155"/>
      <c r="BA795" s="1155"/>
    </row>
    <row r="796" spans="1:53" ht="15.75" customHeight="1" x14ac:dyDescent="0.2">
      <c r="A796" s="1155"/>
      <c r="B796" s="1065"/>
      <c r="C796" s="1155"/>
      <c r="D796" s="1155"/>
      <c r="F796" s="1155"/>
      <c r="G796" s="1155"/>
      <c r="H796" s="1155"/>
      <c r="I796" s="1155"/>
      <c r="Z796" s="1155"/>
      <c r="AF796" s="1155"/>
      <c r="AG796" s="1155"/>
      <c r="AH796" s="1155"/>
      <c r="AL796" s="1155"/>
      <c r="AM796" s="1155"/>
      <c r="AN796" s="1155"/>
      <c r="AR796" s="1155"/>
      <c r="AS796" s="1155"/>
      <c r="AT796" s="1155"/>
      <c r="AV796" s="1155"/>
      <c r="BA796" s="1155"/>
    </row>
    <row r="797" spans="1:53" ht="15.75" customHeight="1" x14ac:dyDescent="0.2">
      <c r="A797" s="1155"/>
      <c r="B797" s="1065"/>
      <c r="C797" s="1155"/>
      <c r="D797" s="1155"/>
      <c r="F797" s="1155"/>
      <c r="G797" s="1155"/>
      <c r="H797" s="1155"/>
      <c r="I797" s="1155"/>
      <c r="Z797" s="1155"/>
      <c r="AF797" s="1155"/>
      <c r="AG797" s="1155"/>
      <c r="AH797" s="1155"/>
      <c r="AL797" s="1155"/>
      <c r="AM797" s="1155"/>
      <c r="AN797" s="1155"/>
      <c r="AR797" s="1155"/>
      <c r="AS797" s="1155"/>
      <c r="AT797" s="1155"/>
      <c r="AV797" s="1155"/>
      <c r="BA797" s="1155"/>
    </row>
    <row r="798" spans="1:53" ht="15.75" customHeight="1" x14ac:dyDescent="0.2">
      <c r="A798" s="1155"/>
      <c r="B798" s="1065"/>
      <c r="C798" s="1155"/>
      <c r="D798" s="1155"/>
      <c r="F798" s="1155"/>
      <c r="G798" s="1155"/>
      <c r="H798" s="1155"/>
      <c r="I798" s="1155"/>
      <c r="Z798" s="1155"/>
      <c r="AF798" s="1155"/>
      <c r="AG798" s="1155"/>
      <c r="AH798" s="1155"/>
      <c r="AL798" s="1155"/>
      <c r="AM798" s="1155"/>
      <c r="AN798" s="1155"/>
      <c r="AR798" s="1155"/>
      <c r="AS798" s="1155"/>
      <c r="AT798" s="1155"/>
      <c r="AV798" s="1155"/>
      <c r="BA798" s="1155"/>
    </row>
    <row r="799" spans="1:53" ht="15.75" customHeight="1" x14ac:dyDescent="0.2">
      <c r="A799" s="1155"/>
      <c r="B799" s="1065"/>
      <c r="C799" s="1155"/>
      <c r="D799" s="1155"/>
      <c r="F799" s="1155"/>
      <c r="G799" s="1155"/>
      <c r="H799" s="1155"/>
      <c r="I799" s="1155"/>
      <c r="Z799" s="1155"/>
      <c r="AF799" s="1155"/>
      <c r="AG799" s="1155"/>
      <c r="AH799" s="1155"/>
      <c r="AL799" s="1155"/>
      <c r="AM799" s="1155"/>
      <c r="AN799" s="1155"/>
      <c r="AR799" s="1155"/>
      <c r="AS799" s="1155"/>
      <c r="AT799" s="1155"/>
      <c r="AV799" s="1155"/>
      <c r="BA799" s="1155"/>
    </row>
    <row r="800" spans="1:53" ht="15.75" customHeight="1" x14ac:dyDescent="0.2">
      <c r="A800" s="1155"/>
      <c r="B800" s="1065"/>
      <c r="C800" s="1155"/>
      <c r="D800" s="1155"/>
      <c r="F800" s="1155"/>
      <c r="G800" s="1155"/>
      <c r="H800" s="1155"/>
      <c r="I800" s="1155"/>
      <c r="Z800" s="1155"/>
      <c r="AF800" s="1155"/>
      <c r="AG800" s="1155"/>
      <c r="AH800" s="1155"/>
      <c r="AL800" s="1155"/>
      <c r="AM800" s="1155"/>
      <c r="AN800" s="1155"/>
      <c r="AR800" s="1155"/>
      <c r="AS800" s="1155"/>
      <c r="AT800" s="1155"/>
      <c r="AV800" s="1155"/>
      <c r="BA800" s="1155"/>
    </row>
    <row r="801" spans="1:53" ht="15.75" customHeight="1" x14ac:dyDescent="0.2">
      <c r="A801" s="1155"/>
      <c r="B801" s="1065"/>
      <c r="C801" s="1155"/>
      <c r="D801" s="1155"/>
      <c r="F801" s="1155"/>
      <c r="G801" s="1155"/>
      <c r="H801" s="1155"/>
      <c r="I801" s="1155"/>
      <c r="Z801" s="1155"/>
      <c r="AF801" s="1155"/>
      <c r="AG801" s="1155"/>
      <c r="AH801" s="1155"/>
      <c r="AL801" s="1155"/>
      <c r="AM801" s="1155"/>
      <c r="AN801" s="1155"/>
      <c r="AR801" s="1155"/>
      <c r="AS801" s="1155"/>
      <c r="AT801" s="1155"/>
      <c r="AV801" s="1155"/>
      <c r="BA801" s="1155"/>
    </row>
    <row r="802" spans="1:53" ht="15.75" customHeight="1" x14ac:dyDescent="0.2">
      <c r="A802" s="1155"/>
      <c r="B802" s="1065"/>
      <c r="C802" s="1155"/>
      <c r="D802" s="1155"/>
      <c r="F802" s="1155"/>
      <c r="G802" s="1155"/>
      <c r="H802" s="1155"/>
      <c r="I802" s="1155"/>
      <c r="Z802" s="1155"/>
      <c r="AF802" s="1155"/>
      <c r="AG802" s="1155"/>
      <c r="AH802" s="1155"/>
      <c r="AL802" s="1155"/>
      <c r="AM802" s="1155"/>
      <c r="AN802" s="1155"/>
      <c r="AR802" s="1155"/>
      <c r="AS802" s="1155"/>
      <c r="AT802" s="1155"/>
      <c r="AV802" s="1155"/>
      <c r="BA802" s="1155"/>
    </row>
    <row r="803" spans="1:53" ht="15.75" customHeight="1" x14ac:dyDescent="0.2">
      <c r="A803" s="1155"/>
      <c r="B803" s="1065"/>
      <c r="C803" s="1155"/>
      <c r="D803" s="1155"/>
      <c r="F803" s="1155"/>
      <c r="G803" s="1155"/>
      <c r="H803" s="1155"/>
      <c r="I803" s="1155"/>
      <c r="Z803" s="1155"/>
      <c r="AF803" s="1155"/>
      <c r="AG803" s="1155"/>
      <c r="AH803" s="1155"/>
      <c r="AL803" s="1155"/>
      <c r="AM803" s="1155"/>
      <c r="AN803" s="1155"/>
      <c r="AR803" s="1155"/>
      <c r="AS803" s="1155"/>
      <c r="AT803" s="1155"/>
      <c r="AV803" s="1155"/>
      <c r="BA803" s="1155"/>
    </row>
    <row r="804" spans="1:53" ht="15.75" customHeight="1" x14ac:dyDescent="0.2">
      <c r="A804" s="1155"/>
      <c r="B804" s="1065"/>
      <c r="C804" s="1155"/>
      <c r="D804" s="1155"/>
      <c r="F804" s="1155"/>
      <c r="G804" s="1155"/>
      <c r="H804" s="1155"/>
      <c r="I804" s="1155"/>
      <c r="Z804" s="1155"/>
      <c r="AF804" s="1155"/>
      <c r="AG804" s="1155"/>
      <c r="AH804" s="1155"/>
      <c r="AL804" s="1155"/>
      <c r="AM804" s="1155"/>
      <c r="AN804" s="1155"/>
      <c r="AR804" s="1155"/>
      <c r="AS804" s="1155"/>
      <c r="AT804" s="1155"/>
      <c r="AV804" s="1155"/>
      <c r="BA804" s="1155"/>
    </row>
    <row r="805" spans="1:53" ht="15.75" customHeight="1" x14ac:dyDescent="0.2">
      <c r="A805" s="1155"/>
      <c r="B805" s="1065"/>
      <c r="C805" s="1155"/>
      <c r="D805" s="1155"/>
      <c r="F805" s="1155"/>
      <c r="G805" s="1155"/>
      <c r="H805" s="1155"/>
      <c r="I805" s="1155"/>
      <c r="Z805" s="1155"/>
      <c r="AF805" s="1155"/>
      <c r="AG805" s="1155"/>
      <c r="AH805" s="1155"/>
      <c r="AL805" s="1155"/>
      <c r="AM805" s="1155"/>
      <c r="AN805" s="1155"/>
      <c r="AR805" s="1155"/>
      <c r="AS805" s="1155"/>
      <c r="AT805" s="1155"/>
      <c r="AV805" s="1155"/>
      <c r="BA805" s="1155"/>
    </row>
    <row r="806" spans="1:53" ht="15.75" customHeight="1" x14ac:dyDescent="0.2">
      <c r="A806" s="1155"/>
      <c r="B806" s="1065"/>
      <c r="C806" s="1155"/>
      <c r="D806" s="1155"/>
      <c r="F806" s="1155"/>
      <c r="G806" s="1155"/>
      <c r="H806" s="1155"/>
      <c r="I806" s="1155"/>
      <c r="Z806" s="1155"/>
      <c r="AF806" s="1155"/>
      <c r="AG806" s="1155"/>
      <c r="AH806" s="1155"/>
      <c r="AL806" s="1155"/>
      <c r="AM806" s="1155"/>
      <c r="AN806" s="1155"/>
      <c r="AR806" s="1155"/>
      <c r="AS806" s="1155"/>
      <c r="AT806" s="1155"/>
      <c r="AV806" s="1155"/>
      <c r="BA806" s="1155"/>
    </row>
    <row r="807" spans="1:53" ht="15.75" customHeight="1" x14ac:dyDescent="0.2">
      <c r="A807" s="1155"/>
      <c r="B807" s="1065"/>
      <c r="C807" s="1155"/>
      <c r="D807" s="1155"/>
      <c r="F807" s="1155"/>
      <c r="G807" s="1155"/>
      <c r="H807" s="1155"/>
      <c r="I807" s="1155"/>
      <c r="Z807" s="1155"/>
      <c r="AF807" s="1155"/>
      <c r="AG807" s="1155"/>
      <c r="AH807" s="1155"/>
      <c r="AL807" s="1155"/>
      <c r="AM807" s="1155"/>
      <c r="AN807" s="1155"/>
      <c r="AR807" s="1155"/>
      <c r="AS807" s="1155"/>
      <c r="AT807" s="1155"/>
      <c r="AV807" s="1155"/>
      <c r="BA807" s="1155"/>
    </row>
    <row r="808" spans="1:53" ht="15.75" customHeight="1" x14ac:dyDescent="0.2">
      <c r="A808" s="1155"/>
      <c r="B808" s="1065"/>
      <c r="C808" s="1155"/>
      <c r="D808" s="1155"/>
      <c r="F808" s="1155"/>
      <c r="G808" s="1155"/>
      <c r="H808" s="1155"/>
      <c r="I808" s="1155"/>
      <c r="Z808" s="1155"/>
      <c r="AF808" s="1155"/>
      <c r="AG808" s="1155"/>
      <c r="AH808" s="1155"/>
      <c r="AL808" s="1155"/>
      <c r="AM808" s="1155"/>
      <c r="AN808" s="1155"/>
      <c r="AR808" s="1155"/>
      <c r="AS808" s="1155"/>
      <c r="AT808" s="1155"/>
      <c r="AV808" s="1155"/>
      <c r="BA808" s="1155"/>
    </row>
    <row r="809" spans="1:53" ht="15.75" customHeight="1" x14ac:dyDescent="0.2">
      <c r="A809" s="1155"/>
      <c r="B809" s="1065"/>
      <c r="C809" s="1155"/>
      <c r="D809" s="1155"/>
      <c r="F809" s="1155"/>
      <c r="G809" s="1155"/>
      <c r="H809" s="1155"/>
      <c r="I809" s="1155"/>
      <c r="Z809" s="1155"/>
      <c r="AF809" s="1155"/>
      <c r="AG809" s="1155"/>
      <c r="AH809" s="1155"/>
      <c r="AL809" s="1155"/>
      <c r="AM809" s="1155"/>
      <c r="AN809" s="1155"/>
      <c r="AR809" s="1155"/>
      <c r="AS809" s="1155"/>
      <c r="AT809" s="1155"/>
      <c r="AV809" s="1155"/>
      <c r="BA809" s="1155"/>
    </row>
    <row r="810" spans="1:53" ht="15.75" customHeight="1" x14ac:dyDescent="0.2">
      <c r="A810" s="1155"/>
      <c r="B810" s="1065"/>
      <c r="C810" s="1155"/>
      <c r="D810" s="1155"/>
      <c r="F810" s="1155"/>
      <c r="G810" s="1155"/>
      <c r="H810" s="1155"/>
      <c r="I810" s="1155"/>
      <c r="Z810" s="1155"/>
      <c r="AF810" s="1155"/>
      <c r="AG810" s="1155"/>
      <c r="AH810" s="1155"/>
      <c r="AL810" s="1155"/>
      <c r="AM810" s="1155"/>
      <c r="AN810" s="1155"/>
      <c r="AR810" s="1155"/>
      <c r="AS810" s="1155"/>
      <c r="AT810" s="1155"/>
      <c r="AV810" s="1155"/>
      <c r="BA810" s="1155"/>
    </row>
    <row r="811" spans="1:53" ht="15.75" customHeight="1" x14ac:dyDescent="0.2">
      <c r="A811" s="1155"/>
      <c r="B811" s="1065"/>
      <c r="C811" s="1155"/>
      <c r="D811" s="1155"/>
      <c r="F811" s="1155"/>
      <c r="G811" s="1155"/>
      <c r="H811" s="1155"/>
      <c r="I811" s="1155"/>
      <c r="Z811" s="1155"/>
      <c r="AF811" s="1155"/>
      <c r="AG811" s="1155"/>
      <c r="AH811" s="1155"/>
      <c r="AL811" s="1155"/>
      <c r="AM811" s="1155"/>
      <c r="AN811" s="1155"/>
      <c r="AR811" s="1155"/>
      <c r="AS811" s="1155"/>
      <c r="AT811" s="1155"/>
      <c r="AV811" s="1155"/>
      <c r="BA811" s="1155"/>
    </row>
    <row r="812" spans="1:53" ht="15.75" customHeight="1" x14ac:dyDescent="0.2">
      <c r="A812" s="1155"/>
      <c r="B812" s="1065"/>
      <c r="C812" s="1155"/>
      <c r="D812" s="1155"/>
      <c r="F812" s="1155"/>
      <c r="G812" s="1155"/>
      <c r="H812" s="1155"/>
      <c r="I812" s="1155"/>
      <c r="Z812" s="1155"/>
      <c r="AF812" s="1155"/>
      <c r="AG812" s="1155"/>
      <c r="AH812" s="1155"/>
      <c r="AL812" s="1155"/>
      <c r="AM812" s="1155"/>
      <c r="AN812" s="1155"/>
      <c r="AR812" s="1155"/>
      <c r="AS812" s="1155"/>
      <c r="AT812" s="1155"/>
      <c r="AV812" s="1155"/>
      <c r="BA812" s="1155"/>
    </row>
    <row r="813" spans="1:53" ht="15.75" customHeight="1" x14ac:dyDescent="0.2">
      <c r="A813" s="1155"/>
      <c r="B813" s="1065"/>
      <c r="C813" s="1155"/>
      <c r="D813" s="1155"/>
      <c r="F813" s="1155"/>
      <c r="G813" s="1155"/>
      <c r="H813" s="1155"/>
      <c r="I813" s="1155"/>
      <c r="Z813" s="1155"/>
      <c r="AF813" s="1155"/>
      <c r="AG813" s="1155"/>
      <c r="AH813" s="1155"/>
      <c r="AL813" s="1155"/>
      <c r="AM813" s="1155"/>
      <c r="AN813" s="1155"/>
      <c r="AR813" s="1155"/>
      <c r="AS813" s="1155"/>
      <c r="AT813" s="1155"/>
      <c r="AV813" s="1155"/>
      <c r="BA813" s="1155"/>
    </row>
    <row r="814" spans="1:53" ht="15.75" customHeight="1" x14ac:dyDescent="0.2">
      <c r="A814" s="1155"/>
      <c r="B814" s="1065"/>
      <c r="C814" s="1155"/>
      <c r="D814" s="1155"/>
      <c r="F814" s="1155"/>
      <c r="G814" s="1155"/>
      <c r="H814" s="1155"/>
      <c r="I814" s="1155"/>
      <c r="Z814" s="1155"/>
      <c r="AF814" s="1155"/>
      <c r="AG814" s="1155"/>
      <c r="AH814" s="1155"/>
      <c r="AL814" s="1155"/>
      <c r="AM814" s="1155"/>
      <c r="AN814" s="1155"/>
      <c r="AR814" s="1155"/>
      <c r="AS814" s="1155"/>
      <c r="AT814" s="1155"/>
      <c r="AV814" s="1155"/>
      <c r="BA814" s="1155"/>
    </row>
    <row r="815" spans="1:53" ht="15.75" customHeight="1" x14ac:dyDescent="0.2">
      <c r="A815" s="1155"/>
      <c r="B815" s="1065"/>
      <c r="C815" s="1155"/>
      <c r="D815" s="1155"/>
      <c r="F815" s="1155"/>
      <c r="G815" s="1155"/>
      <c r="H815" s="1155"/>
      <c r="I815" s="1155"/>
      <c r="Z815" s="1155"/>
      <c r="AF815" s="1155"/>
      <c r="AG815" s="1155"/>
      <c r="AH815" s="1155"/>
      <c r="AL815" s="1155"/>
      <c r="AM815" s="1155"/>
      <c r="AN815" s="1155"/>
      <c r="AR815" s="1155"/>
      <c r="AS815" s="1155"/>
      <c r="AT815" s="1155"/>
      <c r="AV815" s="1155"/>
      <c r="BA815" s="1155"/>
    </row>
    <row r="816" spans="1:53" ht="15.75" customHeight="1" x14ac:dyDescent="0.2">
      <c r="A816" s="1155"/>
      <c r="B816" s="1065"/>
      <c r="C816" s="1155"/>
      <c r="D816" s="1155"/>
      <c r="F816" s="1155"/>
      <c r="G816" s="1155"/>
      <c r="H816" s="1155"/>
      <c r="I816" s="1155"/>
      <c r="Z816" s="1155"/>
      <c r="AF816" s="1155"/>
      <c r="AG816" s="1155"/>
      <c r="AH816" s="1155"/>
      <c r="AL816" s="1155"/>
      <c r="AM816" s="1155"/>
      <c r="AN816" s="1155"/>
      <c r="AR816" s="1155"/>
      <c r="AS816" s="1155"/>
      <c r="AT816" s="1155"/>
      <c r="AV816" s="1155"/>
      <c r="BA816" s="1155"/>
    </row>
    <row r="817" spans="1:53" ht="15.75" customHeight="1" x14ac:dyDescent="0.2">
      <c r="A817" s="1155"/>
      <c r="B817" s="1065"/>
      <c r="C817" s="1155"/>
      <c r="D817" s="1155"/>
      <c r="F817" s="1155"/>
      <c r="G817" s="1155"/>
      <c r="H817" s="1155"/>
      <c r="I817" s="1155"/>
      <c r="Z817" s="1155"/>
      <c r="AF817" s="1155"/>
      <c r="AG817" s="1155"/>
      <c r="AH817" s="1155"/>
      <c r="AL817" s="1155"/>
      <c r="AM817" s="1155"/>
      <c r="AN817" s="1155"/>
      <c r="AR817" s="1155"/>
      <c r="AS817" s="1155"/>
      <c r="AT817" s="1155"/>
      <c r="AV817" s="1155"/>
      <c r="BA817" s="1155"/>
    </row>
    <row r="818" spans="1:53" ht="15.75" customHeight="1" x14ac:dyDescent="0.2">
      <c r="A818" s="1155"/>
      <c r="B818" s="1065"/>
      <c r="C818" s="1155"/>
      <c r="D818" s="1155"/>
      <c r="F818" s="1155"/>
      <c r="G818" s="1155"/>
      <c r="H818" s="1155"/>
      <c r="I818" s="1155"/>
      <c r="Z818" s="1155"/>
      <c r="AF818" s="1155"/>
      <c r="AG818" s="1155"/>
      <c r="AH818" s="1155"/>
      <c r="AL818" s="1155"/>
      <c r="AM818" s="1155"/>
      <c r="AN818" s="1155"/>
      <c r="AR818" s="1155"/>
      <c r="AS818" s="1155"/>
      <c r="AT818" s="1155"/>
      <c r="AV818" s="1155"/>
      <c r="BA818" s="1155"/>
    </row>
    <row r="819" spans="1:53" ht="15.75" customHeight="1" x14ac:dyDescent="0.2">
      <c r="A819" s="1155"/>
      <c r="B819" s="1065"/>
      <c r="C819" s="1155"/>
      <c r="D819" s="1155"/>
      <c r="F819" s="1155"/>
      <c r="G819" s="1155"/>
      <c r="H819" s="1155"/>
      <c r="I819" s="1155"/>
      <c r="Z819" s="1155"/>
      <c r="AF819" s="1155"/>
      <c r="AG819" s="1155"/>
      <c r="AH819" s="1155"/>
      <c r="AL819" s="1155"/>
      <c r="AM819" s="1155"/>
      <c r="AN819" s="1155"/>
      <c r="AR819" s="1155"/>
      <c r="AS819" s="1155"/>
      <c r="AT819" s="1155"/>
      <c r="AV819" s="1155"/>
      <c r="BA819" s="1155"/>
    </row>
    <row r="820" spans="1:53" ht="15.75" customHeight="1" x14ac:dyDescent="0.2">
      <c r="A820" s="1155"/>
      <c r="B820" s="1065"/>
      <c r="C820" s="1155"/>
      <c r="D820" s="1155"/>
      <c r="F820" s="1155"/>
      <c r="G820" s="1155"/>
      <c r="H820" s="1155"/>
      <c r="I820" s="1155"/>
      <c r="Z820" s="1155"/>
      <c r="AF820" s="1155"/>
      <c r="AG820" s="1155"/>
      <c r="AH820" s="1155"/>
      <c r="AL820" s="1155"/>
      <c r="AM820" s="1155"/>
      <c r="AN820" s="1155"/>
      <c r="AR820" s="1155"/>
      <c r="AS820" s="1155"/>
      <c r="AT820" s="1155"/>
      <c r="AV820" s="1155"/>
      <c r="BA820" s="1155"/>
    </row>
    <row r="821" spans="1:53" ht="15.75" customHeight="1" x14ac:dyDescent="0.2">
      <c r="A821" s="1155"/>
      <c r="B821" s="1065"/>
      <c r="C821" s="1155"/>
      <c r="D821" s="1155"/>
      <c r="F821" s="1155"/>
      <c r="G821" s="1155"/>
      <c r="H821" s="1155"/>
      <c r="I821" s="1155"/>
      <c r="Z821" s="1155"/>
      <c r="AF821" s="1155"/>
      <c r="AG821" s="1155"/>
      <c r="AH821" s="1155"/>
      <c r="AL821" s="1155"/>
      <c r="AM821" s="1155"/>
      <c r="AN821" s="1155"/>
      <c r="AR821" s="1155"/>
      <c r="AS821" s="1155"/>
      <c r="AT821" s="1155"/>
      <c r="AV821" s="1155"/>
      <c r="BA821" s="1155"/>
    </row>
    <row r="822" spans="1:53" ht="15.75" customHeight="1" x14ac:dyDescent="0.2">
      <c r="A822" s="1155"/>
      <c r="B822" s="1065"/>
      <c r="C822" s="1155"/>
      <c r="D822" s="1155"/>
      <c r="F822" s="1155"/>
      <c r="G822" s="1155"/>
      <c r="H822" s="1155"/>
      <c r="I822" s="1155"/>
      <c r="Z822" s="1155"/>
      <c r="AF822" s="1155"/>
      <c r="AG822" s="1155"/>
      <c r="AH822" s="1155"/>
      <c r="AL822" s="1155"/>
      <c r="AM822" s="1155"/>
      <c r="AN822" s="1155"/>
      <c r="AR822" s="1155"/>
      <c r="AS822" s="1155"/>
      <c r="AT822" s="1155"/>
      <c r="AV822" s="1155"/>
      <c r="BA822" s="1155"/>
    </row>
    <row r="823" spans="1:53" ht="15.75" customHeight="1" x14ac:dyDescent="0.2">
      <c r="A823" s="1155"/>
      <c r="B823" s="1065"/>
      <c r="C823" s="1155"/>
      <c r="D823" s="1155"/>
      <c r="F823" s="1155"/>
      <c r="G823" s="1155"/>
      <c r="H823" s="1155"/>
      <c r="I823" s="1155"/>
      <c r="Z823" s="1155"/>
      <c r="AF823" s="1155"/>
      <c r="AG823" s="1155"/>
      <c r="AH823" s="1155"/>
      <c r="AL823" s="1155"/>
      <c r="AM823" s="1155"/>
      <c r="AN823" s="1155"/>
      <c r="AR823" s="1155"/>
      <c r="AS823" s="1155"/>
      <c r="AT823" s="1155"/>
      <c r="AV823" s="1155"/>
      <c r="BA823" s="1155"/>
    </row>
    <row r="824" spans="1:53" ht="15.75" customHeight="1" x14ac:dyDescent="0.2">
      <c r="A824" s="1155"/>
      <c r="B824" s="1065"/>
      <c r="C824" s="1155"/>
      <c r="D824" s="1155"/>
      <c r="F824" s="1155"/>
      <c r="G824" s="1155"/>
      <c r="H824" s="1155"/>
      <c r="I824" s="1155"/>
      <c r="Z824" s="1155"/>
      <c r="AF824" s="1155"/>
      <c r="AG824" s="1155"/>
      <c r="AH824" s="1155"/>
      <c r="AL824" s="1155"/>
      <c r="AM824" s="1155"/>
      <c r="AN824" s="1155"/>
      <c r="AR824" s="1155"/>
      <c r="AS824" s="1155"/>
      <c r="AT824" s="1155"/>
      <c r="AV824" s="1155"/>
      <c r="BA824" s="1155"/>
    </row>
    <row r="825" spans="1:53" ht="15.75" customHeight="1" x14ac:dyDescent="0.2">
      <c r="A825" s="1155"/>
      <c r="B825" s="1065"/>
      <c r="C825" s="1155"/>
      <c r="D825" s="1155"/>
      <c r="F825" s="1155"/>
      <c r="G825" s="1155"/>
      <c r="H825" s="1155"/>
      <c r="I825" s="1155"/>
      <c r="Z825" s="1155"/>
      <c r="AF825" s="1155"/>
      <c r="AG825" s="1155"/>
      <c r="AH825" s="1155"/>
      <c r="AL825" s="1155"/>
      <c r="AM825" s="1155"/>
      <c r="AN825" s="1155"/>
      <c r="AR825" s="1155"/>
      <c r="AS825" s="1155"/>
      <c r="AT825" s="1155"/>
      <c r="AV825" s="1155"/>
      <c r="BA825" s="1155"/>
    </row>
    <row r="826" spans="1:53" ht="15.75" customHeight="1" x14ac:dyDescent="0.2">
      <c r="A826" s="1155"/>
      <c r="B826" s="1065"/>
      <c r="C826" s="1155"/>
      <c r="D826" s="1155"/>
      <c r="F826" s="1155"/>
      <c r="G826" s="1155"/>
      <c r="H826" s="1155"/>
      <c r="I826" s="1155"/>
      <c r="Z826" s="1155"/>
      <c r="AF826" s="1155"/>
      <c r="AG826" s="1155"/>
      <c r="AH826" s="1155"/>
      <c r="AL826" s="1155"/>
      <c r="AM826" s="1155"/>
      <c r="AN826" s="1155"/>
      <c r="AR826" s="1155"/>
      <c r="AS826" s="1155"/>
      <c r="AT826" s="1155"/>
      <c r="AV826" s="1155"/>
      <c r="BA826" s="1155"/>
    </row>
    <row r="827" spans="1:53" ht="15.75" customHeight="1" x14ac:dyDescent="0.2">
      <c r="A827" s="1155"/>
      <c r="B827" s="1065"/>
      <c r="C827" s="1155"/>
      <c r="D827" s="1155"/>
      <c r="F827" s="1155"/>
      <c r="G827" s="1155"/>
      <c r="H827" s="1155"/>
      <c r="I827" s="1155"/>
      <c r="Z827" s="1155"/>
      <c r="AF827" s="1155"/>
      <c r="AG827" s="1155"/>
      <c r="AH827" s="1155"/>
      <c r="AL827" s="1155"/>
      <c r="AM827" s="1155"/>
      <c r="AN827" s="1155"/>
      <c r="AR827" s="1155"/>
      <c r="AS827" s="1155"/>
      <c r="AT827" s="1155"/>
      <c r="AV827" s="1155"/>
      <c r="BA827" s="1155"/>
    </row>
    <row r="828" spans="1:53" ht="15.75" customHeight="1" x14ac:dyDescent="0.2">
      <c r="A828" s="1155"/>
      <c r="B828" s="1065"/>
      <c r="C828" s="1155"/>
      <c r="D828" s="1155"/>
      <c r="F828" s="1155"/>
      <c r="G828" s="1155"/>
      <c r="H828" s="1155"/>
      <c r="I828" s="1155"/>
      <c r="Z828" s="1155"/>
      <c r="AF828" s="1155"/>
      <c r="AG828" s="1155"/>
      <c r="AH828" s="1155"/>
      <c r="AL828" s="1155"/>
      <c r="AM828" s="1155"/>
      <c r="AN828" s="1155"/>
      <c r="AR828" s="1155"/>
      <c r="AS828" s="1155"/>
      <c r="AT828" s="1155"/>
      <c r="AV828" s="1155"/>
      <c r="BA828" s="1155"/>
    </row>
    <row r="829" spans="1:53" ht="15.75" customHeight="1" x14ac:dyDescent="0.2">
      <c r="A829" s="1155"/>
      <c r="B829" s="1065"/>
      <c r="C829" s="1155"/>
      <c r="D829" s="1155"/>
      <c r="F829" s="1155"/>
      <c r="G829" s="1155"/>
      <c r="H829" s="1155"/>
      <c r="I829" s="1155"/>
      <c r="Z829" s="1155"/>
      <c r="AF829" s="1155"/>
      <c r="AG829" s="1155"/>
      <c r="AH829" s="1155"/>
      <c r="AL829" s="1155"/>
      <c r="AM829" s="1155"/>
      <c r="AN829" s="1155"/>
      <c r="AR829" s="1155"/>
      <c r="AS829" s="1155"/>
      <c r="AT829" s="1155"/>
      <c r="AV829" s="1155"/>
      <c r="BA829" s="1155"/>
    </row>
    <row r="830" spans="1:53" ht="15.75" customHeight="1" x14ac:dyDescent="0.2">
      <c r="A830" s="1155"/>
      <c r="B830" s="1065"/>
      <c r="C830" s="1155"/>
      <c r="D830" s="1155"/>
      <c r="F830" s="1155"/>
      <c r="G830" s="1155"/>
      <c r="H830" s="1155"/>
      <c r="I830" s="1155"/>
      <c r="Z830" s="1155"/>
      <c r="AF830" s="1155"/>
      <c r="AG830" s="1155"/>
      <c r="AH830" s="1155"/>
      <c r="AL830" s="1155"/>
      <c r="AM830" s="1155"/>
      <c r="AN830" s="1155"/>
      <c r="AR830" s="1155"/>
      <c r="AS830" s="1155"/>
      <c r="AT830" s="1155"/>
      <c r="AV830" s="1155"/>
      <c r="BA830" s="1155"/>
    </row>
    <row r="831" spans="1:53" ht="15.75" customHeight="1" x14ac:dyDescent="0.2">
      <c r="A831" s="1155"/>
      <c r="B831" s="1065"/>
      <c r="C831" s="1155"/>
      <c r="D831" s="1155"/>
      <c r="F831" s="1155"/>
      <c r="G831" s="1155"/>
      <c r="H831" s="1155"/>
      <c r="I831" s="1155"/>
      <c r="Z831" s="1155"/>
      <c r="AF831" s="1155"/>
      <c r="AG831" s="1155"/>
      <c r="AH831" s="1155"/>
      <c r="AL831" s="1155"/>
      <c r="AM831" s="1155"/>
      <c r="AN831" s="1155"/>
      <c r="AR831" s="1155"/>
      <c r="AS831" s="1155"/>
      <c r="AT831" s="1155"/>
      <c r="AV831" s="1155"/>
      <c r="BA831" s="1155"/>
    </row>
    <row r="832" spans="1:53" ht="15.75" customHeight="1" x14ac:dyDescent="0.2">
      <c r="A832" s="1155"/>
      <c r="B832" s="1065"/>
      <c r="C832" s="1155"/>
      <c r="D832" s="1155"/>
      <c r="F832" s="1155"/>
      <c r="G832" s="1155"/>
      <c r="H832" s="1155"/>
      <c r="I832" s="1155"/>
      <c r="Z832" s="1155"/>
      <c r="AF832" s="1155"/>
      <c r="AG832" s="1155"/>
      <c r="AH832" s="1155"/>
      <c r="AL832" s="1155"/>
      <c r="AM832" s="1155"/>
      <c r="AN832" s="1155"/>
      <c r="AR832" s="1155"/>
      <c r="AS832" s="1155"/>
      <c r="AT832" s="1155"/>
      <c r="AV832" s="1155"/>
      <c r="BA832" s="1155"/>
    </row>
    <row r="833" spans="1:53" ht="15.75" customHeight="1" x14ac:dyDescent="0.2">
      <c r="A833" s="1155"/>
      <c r="B833" s="1065"/>
      <c r="C833" s="1155"/>
      <c r="D833" s="1155"/>
      <c r="F833" s="1155"/>
      <c r="G833" s="1155"/>
      <c r="H833" s="1155"/>
      <c r="I833" s="1155"/>
      <c r="Z833" s="1155"/>
      <c r="AF833" s="1155"/>
      <c r="AG833" s="1155"/>
      <c r="AH833" s="1155"/>
      <c r="AL833" s="1155"/>
      <c r="AM833" s="1155"/>
      <c r="AN833" s="1155"/>
      <c r="AR833" s="1155"/>
      <c r="AS833" s="1155"/>
      <c r="AT833" s="1155"/>
      <c r="AV833" s="1155"/>
      <c r="BA833" s="1155"/>
    </row>
    <row r="834" spans="1:53" ht="15.75" customHeight="1" x14ac:dyDescent="0.2">
      <c r="A834" s="1155"/>
      <c r="B834" s="1065"/>
      <c r="C834" s="1155"/>
      <c r="D834" s="1155"/>
      <c r="F834" s="1155"/>
      <c r="G834" s="1155"/>
      <c r="H834" s="1155"/>
      <c r="I834" s="1155"/>
      <c r="Z834" s="1155"/>
      <c r="AF834" s="1155"/>
      <c r="AG834" s="1155"/>
      <c r="AH834" s="1155"/>
      <c r="AL834" s="1155"/>
      <c r="AM834" s="1155"/>
      <c r="AN834" s="1155"/>
      <c r="AR834" s="1155"/>
      <c r="AS834" s="1155"/>
      <c r="AT834" s="1155"/>
      <c r="AV834" s="1155"/>
      <c r="BA834" s="1155"/>
    </row>
    <row r="835" spans="1:53" ht="15.75" customHeight="1" x14ac:dyDescent="0.2">
      <c r="A835" s="1155"/>
      <c r="B835" s="1065"/>
      <c r="C835" s="1155"/>
      <c r="D835" s="1155"/>
      <c r="F835" s="1155"/>
      <c r="G835" s="1155"/>
      <c r="H835" s="1155"/>
      <c r="I835" s="1155"/>
      <c r="Z835" s="1155"/>
      <c r="AF835" s="1155"/>
      <c r="AG835" s="1155"/>
      <c r="AH835" s="1155"/>
      <c r="AL835" s="1155"/>
      <c r="AM835" s="1155"/>
      <c r="AN835" s="1155"/>
      <c r="AR835" s="1155"/>
      <c r="AS835" s="1155"/>
      <c r="AT835" s="1155"/>
      <c r="AV835" s="1155"/>
      <c r="BA835" s="1155"/>
    </row>
    <row r="836" spans="1:53" ht="15.75" customHeight="1" x14ac:dyDescent="0.2">
      <c r="A836" s="1155"/>
      <c r="B836" s="1065"/>
      <c r="C836" s="1155"/>
      <c r="D836" s="1155"/>
      <c r="F836" s="1155"/>
      <c r="G836" s="1155"/>
      <c r="H836" s="1155"/>
      <c r="I836" s="1155"/>
      <c r="Z836" s="1155"/>
      <c r="AF836" s="1155"/>
      <c r="AG836" s="1155"/>
      <c r="AH836" s="1155"/>
      <c r="AL836" s="1155"/>
      <c r="AM836" s="1155"/>
      <c r="AN836" s="1155"/>
      <c r="AR836" s="1155"/>
      <c r="AS836" s="1155"/>
      <c r="AT836" s="1155"/>
      <c r="AV836" s="1155"/>
      <c r="BA836" s="1155"/>
    </row>
    <row r="837" spans="1:53" ht="15.75" customHeight="1" x14ac:dyDescent="0.2">
      <c r="A837" s="1155"/>
      <c r="B837" s="1065"/>
      <c r="C837" s="1155"/>
      <c r="D837" s="1155"/>
      <c r="F837" s="1155"/>
      <c r="G837" s="1155"/>
      <c r="H837" s="1155"/>
      <c r="I837" s="1155"/>
      <c r="Z837" s="1155"/>
      <c r="AF837" s="1155"/>
      <c r="AG837" s="1155"/>
      <c r="AH837" s="1155"/>
      <c r="AL837" s="1155"/>
      <c r="AM837" s="1155"/>
      <c r="AN837" s="1155"/>
      <c r="AR837" s="1155"/>
      <c r="AS837" s="1155"/>
      <c r="AT837" s="1155"/>
      <c r="AV837" s="1155"/>
      <c r="BA837" s="1155"/>
    </row>
    <row r="838" spans="1:53" ht="15.75" customHeight="1" x14ac:dyDescent="0.2">
      <c r="A838" s="1155"/>
      <c r="B838" s="1065"/>
      <c r="C838" s="1155"/>
      <c r="D838" s="1155"/>
      <c r="F838" s="1155"/>
      <c r="G838" s="1155"/>
      <c r="H838" s="1155"/>
      <c r="I838" s="1155"/>
      <c r="Z838" s="1155"/>
      <c r="AF838" s="1155"/>
      <c r="AG838" s="1155"/>
      <c r="AH838" s="1155"/>
      <c r="AL838" s="1155"/>
      <c r="AM838" s="1155"/>
      <c r="AN838" s="1155"/>
      <c r="AR838" s="1155"/>
      <c r="AS838" s="1155"/>
      <c r="AT838" s="1155"/>
      <c r="AV838" s="1155"/>
      <c r="BA838" s="1155"/>
    </row>
    <row r="839" spans="1:53" ht="15.75" customHeight="1" x14ac:dyDescent="0.2">
      <c r="A839" s="1155"/>
      <c r="B839" s="1065"/>
      <c r="C839" s="1155"/>
      <c r="D839" s="1155"/>
      <c r="F839" s="1155"/>
      <c r="G839" s="1155"/>
      <c r="H839" s="1155"/>
      <c r="I839" s="1155"/>
      <c r="Z839" s="1155"/>
      <c r="AF839" s="1155"/>
      <c r="AG839" s="1155"/>
      <c r="AH839" s="1155"/>
      <c r="AL839" s="1155"/>
      <c r="AM839" s="1155"/>
      <c r="AN839" s="1155"/>
      <c r="AR839" s="1155"/>
      <c r="AS839" s="1155"/>
      <c r="AT839" s="1155"/>
      <c r="AV839" s="1155"/>
      <c r="BA839" s="1155"/>
    </row>
    <row r="840" spans="1:53" ht="15.75" customHeight="1" x14ac:dyDescent="0.2">
      <c r="A840" s="1155"/>
      <c r="B840" s="1065"/>
      <c r="C840" s="1155"/>
      <c r="D840" s="1155"/>
      <c r="F840" s="1155"/>
      <c r="G840" s="1155"/>
      <c r="H840" s="1155"/>
      <c r="I840" s="1155"/>
      <c r="Z840" s="1155"/>
      <c r="AF840" s="1155"/>
      <c r="AG840" s="1155"/>
      <c r="AH840" s="1155"/>
      <c r="AL840" s="1155"/>
      <c r="AM840" s="1155"/>
      <c r="AN840" s="1155"/>
      <c r="AR840" s="1155"/>
      <c r="AS840" s="1155"/>
      <c r="AT840" s="1155"/>
      <c r="AV840" s="1155"/>
      <c r="BA840" s="1155"/>
    </row>
    <row r="841" spans="1:53" ht="15.75" customHeight="1" x14ac:dyDescent="0.2">
      <c r="A841" s="1155"/>
      <c r="B841" s="1065"/>
      <c r="C841" s="1155"/>
      <c r="D841" s="1155"/>
      <c r="F841" s="1155"/>
      <c r="G841" s="1155"/>
      <c r="H841" s="1155"/>
      <c r="I841" s="1155"/>
      <c r="Z841" s="1155"/>
      <c r="AF841" s="1155"/>
      <c r="AG841" s="1155"/>
      <c r="AH841" s="1155"/>
      <c r="AL841" s="1155"/>
      <c r="AM841" s="1155"/>
      <c r="AN841" s="1155"/>
      <c r="AR841" s="1155"/>
      <c r="AS841" s="1155"/>
      <c r="AT841" s="1155"/>
      <c r="AV841" s="1155"/>
      <c r="BA841" s="1155"/>
    </row>
    <row r="842" spans="1:53" ht="15.75" customHeight="1" x14ac:dyDescent="0.2">
      <c r="A842" s="1155"/>
      <c r="B842" s="1065"/>
      <c r="C842" s="1155"/>
      <c r="D842" s="1155"/>
      <c r="F842" s="1155"/>
      <c r="G842" s="1155"/>
      <c r="H842" s="1155"/>
      <c r="I842" s="1155"/>
      <c r="Z842" s="1155"/>
      <c r="AF842" s="1155"/>
      <c r="AG842" s="1155"/>
      <c r="AH842" s="1155"/>
      <c r="AL842" s="1155"/>
      <c r="AM842" s="1155"/>
      <c r="AN842" s="1155"/>
      <c r="AR842" s="1155"/>
      <c r="AS842" s="1155"/>
      <c r="AT842" s="1155"/>
      <c r="AV842" s="1155"/>
      <c r="BA842" s="1155"/>
    </row>
    <row r="843" spans="1:53" ht="15.75" customHeight="1" x14ac:dyDescent="0.2">
      <c r="A843" s="1155"/>
      <c r="B843" s="1065"/>
      <c r="C843" s="1155"/>
      <c r="D843" s="1155"/>
      <c r="F843" s="1155"/>
      <c r="G843" s="1155"/>
      <c r="H843" s="1155"/>
      <c r="I843" s="1155"/>
      <c r="Z843" s="1155"/>
      <c r="AF843" s="1155"/>
      <c r="AG843" s="1155"/>
      <c r="AH843" s="1155"/>
      <c r="AL843" s="1155"/>
      <c r="AM843" s="1155"/>
      <c r="AN843" s="1155"/>
      <c r="AR843" s="1155"/>
      <c r="AS843" s="1155"/>
      <c r="AT843" s="1155"/>
      <c r="AV843" s="1155"/>
      <c r="BA843" s="1155"/>
    </row>
    <row r="844" spans="1:53" ht="15.75" customHeight="1" x14ac:dyDescent="0.2">
      <c r="A844" s="1155"/>
      <c r="B844" s="1065"/>
      <c r="C844" s="1155"/>
      <c r="D844" s="1155"/>
      <c r="F844" s="1155"/>
      <c r="G844" s="1155"/>
      <c r="H844" s="1155"/>
      <c r="I844" s="1155"/>
      <c r="Z844" s="1155"/>
      <c r="AF844" s="1155"/>
      <c r="AG844" s="1155"/>
      <c r="AH844" s="1155"/>
      <c r="AL844" s="1155"/>
      <c r="AM844" s="1155"/>
      <c r="AN844" s="1155"/>
      <c r="AR844" s="1155"/>
      <c r="AS844" s="1155"/>
      <c r="AT844" s="1155"/>
      <c r="AV844" s="1155"/>
      <c r="BA844" s="1155"/>
    </row>
    <row r="845" spans="1:53" ht="15.75" customHeight="1" x14ac:dyDescent="0.2">
      <c r="A845" s="1155"/>
      <c r="B845" s="1065"/>
      <c r="C845" s="1155"/>
      <c r="D845" s="1155"/>
      <c r="F845" s="1155"/>
      <c r="G845" s="1155"/>
      <c r="H845" s="1155"/>
      <c r="I845" s="1155"/>
      <c r="Z845" s="1155"/>
      <c r="AF845" s="1155"/>
      <c r="AG845" s="1155"/>
      <c r="AH845" s="1155"/>
      <c r="AL845" s="1155"/>
      <c r="AM845" s="1155"/>
      <c r="AN845" s="1155"/>
      <c r="AR845" s="1155"/>
      <c r="AS845" s="1155"/>
      <c r="AT845" s="1155"/>
      <c r="AV845" s="1155"/>
      <c r="BA845" s="1155"/>
    </row>
    <row r="846" spans="1:53" ht="15.75" customHeight="1" x14ac:dyDescent="0.2">
      <c r="A846" s="1155"/>
      <c r="B846" s="1065"/>
      <c r="C846" s="1155"/>
      <c r="D846" s="1155"/>
      <c r="F846" s="1155"/>
      <c r="G846" s="1155"/>
      <c r="H846" s="1155"/>
      <c r="I846" s="1155"/>
      <c r="Z846" s="1155"/>
      <c r="AF846" s="1155"/>
      <c r="AG846" s="1155"/>
      <c r="AH846" s="1155"/>
      <c r="AL846" s="1155"/>
      <c r="AM846" s="1155"/>
      <c r="AN846" s="1155"/>
      <c r="AR846" s="1155"/>
      <c r="AS846" s="1155"/>
      <c r="AT846" s="1155"/>
      <c r="AV846" s="1155"/>
      <c r="BA846" s="1155"/>
    </row>
    <row r="847" spans="1:53" ht="15.75" customHeight="1" x14ac:dyDescent="0.2">
      <c r="A847" s="1155"/>
      <c r="B847" s="1065"/>
      <c r="C847" s="1155"/>
      <c r="D847" s="1155"/>
      <c r="F847" s="1155"/>
      <c r="G847" s="1155"/>
      <c r="H847" s="1155"/>
      <c r="I847" s="1155"/>
      <c r="Z847" s="1155"/>
      <c r="AF847" s="1155"/>
      <c r="AG847" s="1155"/>
      <c r="AH847" s="1155"/>
      <c r="AL847" s="1155"/>
      <c r="AM847" s="1155"/>
      <c r="AN847" s="1155"/>
      <c r="AR847" s="1155"/>
      <c r="AS847" s="1155"/>
      <c r="AT847" s="1155"/>
      <c r="AV847" s="1155"/>
      <c r="BA847" s="1155"/>
    </row>
    <row r="848" spans="1:53" ht="15.75" customHeight="1" x14ac:dyDescent="0.2">
      <c r="A848" s="1155"/>
      <c r="B848" s="1065"/>
      <c r="C848" s="1155"/>
      <c r="D848" s="1155"/>
      <c r="F848" s="1155"/>
      <c r="G848" s="1155"/>
      <c r="H848" s="1155"/>
      <c r="I848" s="1155"/>
      <c r="Z848" s="1155"/>
      <c r="AF848" s="1155"/>
      <c r="AG848" s="1155"/>
      <c r="AH848" s="1155"/>
      <c r="AL848" s="1155"/>
      <c r="AM848" s="1155"/>
      <c r="AN848" s="1155"/>
      <c r="AR848" s="1155"/>
      <c r="AS848" s="1155"/>
      <c r="AT848" s="1155"/>
      <c r="AV848" s="1155"/>
      <c r="BA848" s="1155"/>
    </row>
    <row r="849" spans="1:53" ht="15.75" customHeight="1" x14ac:dyDescent="0.2">
      <c r="A849" s="1155"/>
      <c r="B849" s="1065"/>
      <c r="C849" s="1155"/>
      <c r="D849" s="1155"/>
      <c r="F849" s="1155"/>
      <c r="G849" s="1155"/>
      <c r="H849" s="1155"/>
      <c r="I849" s="1155"/>
      <c r="Z849" s="1155"/>
      <c r="AF849" s="1155"/>
      <c r="AG849" s="1155"/>
      <c r="AH849" s="1155"/>
      <c r="AL849" s="1155"/>
      <c r="AM849" s="1155"/>
      <c r="AN849" s="1155"/>
      <c r="AR849" s="1155"/>
      <c r="AS849" s="1155"/>
      <c r="AT849" s="1155"/>
      <c r="AV849" s="1155"/>
      <c r="BA849" s="1155"/>
    </row>
    <row r="850" spans="1:53" ht="15.75" customHeight="1" x14ac:dyDescent="0.2">
      <c r="A850" s="1155"/>
      <c r="B850" s="1065"/>
      <c r="C850" s="1155"/>
      <c r="D850" s="1155"/>
      <c r="F850" s="1155"/>
      <c r="G850" s="1155"/>
      <c r="H850" s="1155"/>
      <c r="I850" s="1155"/>
      <c r="Z850" s="1155"/>
      <c r="AF850" s="1155"/>
      <c r="AG850" s="1155"/>
      <c r="AH850" s="1155"/>
      <c r="AL850" s="1155"/>
      <c r="AM850" s="1155"/>
      <c r="AN850" s="1155"/>
      <c r="AR850" s="1155"/>
      <c r="AS850" s="1155"/>
      <c r="AT850" s="1155"/>
      <c r="AV850" s="1155"/>
      <c r="BA850" s="1155"/>
    </row>
    <row r="851" spans="1:53" ht="15.75" customHeight="1" x14ac:dyDescent="0.2">
      <c r="A851" s="1155"/>
      <c r="B851" s="1065"/>
      <c r="C851" s="1155"/>
      <c r="D851" s="1155"/>
      <c r="F851" s="1155"/>
      <c r="G851" s="1155"/>
      <c r="H851" s="1155"/>
      <c r="I851" s="1155"/>
      <c r="Z851" s="1155"/>
      <c r="AF851" s="1155"/>
      <c r="AG851" s="1155"/>
      <c r="AH851" s="1155"/>
      <c r="AL851" s="1155"/>
      <c r="AM851" s="1155"/>
      <c r="AN851" s="1155"/>
      <c r="AR851" s="1155"/>
      <c r="AS851" s="1155"/>
      <c r="AT851" s="1155"/>
      <c r="AV851" s="1155"/>
      <c r="BA851" s="1155"/>
    </row>
    <row r="852" spans="1:53" ht="15.75" customHeight="1" x14ac:dyDescent="0.2">
      <c r="A852" s="1155"/>
      <c r="B852" s="1065"/>
      <c r="C852" s="1155"/>
      <c r="D852" s="1155"/>
      <c r="F852" s="1155"/>
      <c r="G852" s="1155"/>
      <c r="H852" s="1155"/>
      <c r="I852" s="1155"/>
      <c r="Z852" s="1155"/>
      <c r="AF852" s="1155"/>
      <c r="AG852" s="1155"/>
      <c r="AH852" s="1155"/>
      <c r="AL852" s="1155"/>
      <c r="AM852" s="1155"/>
      <c r="AN852" s="1155"/>
      <c r="AR852" s="1155"/>
      <c r="AS852" s="1155"/>
      <c r="AT852" s="1155"/>
      <c r="AV852" s="1155"/>
      <c r="BA852" s="1155"/>
    </row>
    <row r="853" spans="1:53" ht="15.75" customHeight="1" x14ac:dyDescent="0.2">
      <c r="A853" s="1155"/>
      <c r="B853" s="1065"/>
      <c r="C853" s="1155"/>
      <c r="D853" s="1155"/>
      <c r="F853" s="1155"/>
      <c r="G853" s="1155"/>
      <c r="H853" s="1155"/>
      <c r="I853" s="1155"/>
      <c r="Z853" s="1155"/>
      <c r="AF853" s="1155"/>
      <c r="AG853" s="1155"/>
      <c r="AH853" s="1155"/>
      <c r="AL853" s="1155"/>
      <c r="AM853" s="1155"/>
      <c r="AN853" s="1155"/>
      <c r="AR853" s="1155"/>
      <c r="AS853" s="1155"/>
      <c r="AT853" s="1155"/>
      <c r="AV853" s="1155"/>
      <c r="BA853" s="1155"/>
    </row>
    <row r="854" spans="1:53" ht="15.75" customHeight="1" x14ac:dyDescent="0.2">
      <c r="A854" s="1155"/>
      <c r="B854" s="1065"/>
      <c r="C854" s="1155"/>
      <c r="D854" s="1155"/>
      <c r="F854" s="1155"/>
      <c r="G854" s="1155"/>
      <c r="H854" s="1155"/>
      <c r="I854" s="1155"/>
      <c r="Z854" s="1155"/>
      <c r="AF854" s="1155"/>
      <c r="AG854" s="1155"/>
      <c r="AH854" s="1155"/>
      <c r="AL854" s="1155"/>
      <c r="AM854" s="1155"/>
      <c r="AN854" s="1155"/>
      <c r="AR854" s="1155"/>
      <c r="AS854" s="1155"/>
      <c r="AT854" s="1155"/>
      <c r="AV854" s="1155"/>
      <c r="BA854" s="1155"/>
    </row>
    <row r="855" spans="1:53" ht="15.75" customHeight="1" x14ac:dyDescent="0.2">
      <c r="A855" s="1155"/>
      <c r="B855" s="1065"/>
      <c r="C855" s="1155"/>
      <c r="D855" s="1155"/>
      <c r="F855" s="1155"/>
      <c r="G855" s="1155"/>
      <c r="H855" s="1155"/>
      <c r="I855" s="1155"/>
      <c r="Z855" s="1155"/>
      <c r="AF855" s="1155"/>
      <c r="AG855" s="1155"/>
      <c r="AH855" s="1155"/>
      <c r="AL855" s="1155"/>
      <c r="AM855" s="1155"/>
      <c r="AN855" s="1155"/>
      <c r="AR855" s="1155"/>
      <c r="AS855" s="1155"/>
      <c r="AT855" s="1155"/>
      <c r="AV855" s="1155"/>
      <c r="BA855" s="1155"/>
    </row>
    <row r="856" spans="1:53" ht="15.75" customHeight="1" x14ac:dyDescent="0.2">
      <c r="A856" s="1155"/>
      <c r="B856" s="1065"/>
      <c r="C856" s="1155"/>
      <c r="D856" s="1155"/>
      <c r="F856" s="1155"/>
      <c r="G856" s="1155"/>
      <c r="H856" s="1155"/>
      <c r="I856" s="1155"/>
      <c r="Z856" s="1155"/>
      <c r="AF856" s="1155"/>
      <c r="AG856" s="1155"/>
      <c r="AH856" s="1155"/>
      <c r="AL856" s="1155"/>
      <c r="AM856" s="1155"/>
      <c r="AN856" s="1155"/>
      <c r="AR856" s="1155"/>
      <c r="AS856" s="1155"/>
      <c r="AT856" s="1155"/>
      <c r="AV856" s="1155"/>
      <c r="BA856" s="1155"/>
    </row>
    <row r="857" spans="1:53" ht="15.75" customHeight="1" x14ac:dyDescent="0.2">
      <c r="A857" s="1155"/>
      <c r="B857" s="1065"/>
      <c r="C857" s="1155"/>
      <c r="D857" s="1155"/>
      <c r="F857" s="1155"/>
      <c r="G857" s="1155"/>
      <c r="H857" s="1155"/>
      <c r="I857" s="1155"/>
      <c r="Z857" s="1155"/>
      <c r="AF857" s="1155"/>
      <c r="AG857" s="1155"/>
      <c r="AH857" s="1155"/>
      <c r="AL857" s="1155"/>
      <c r="AM857" s="1155"/>
      <c r="AN857" s="1155"/>
      <c r="AR857" s="1155"/>
      <c r="AS857" s="1155"/>
      <c r="AT857" s="1155"/>
      <c r="AV857" s="1155"/>
      <c r="BA857" s="1155"/>
    </row>
    <row r="858" spans="1:53" ht="15.75" customHeight="1" x14ac:dyDescent="0.2">
      <c r="A858" s="1155"/>
      <c r="B858" s="1065"/>
      <c r="C858" s="1155"/>
      <c r="D858" s="1155"/>
      <c r="F858" s="1155"/>
      <c r="G858" s="1155"/>
      <c r="H858" s="1155"/>
      <c r="I858" s="1155"/>
      <c r="Z858" s="1155"/>
      <c r="AF858" s="1155"/>
      <c r="AG858" s="1155"/>
      <c r="AH858" s="1155"/>
      <c r="AL858" s="1155"/>
      <c r="AM858" s="1155"/>
      <c r="AN858" s="1155"/>
      <c r="AR858" s="1155"/>
      <c r="AS858" s="1155"/>
      <c r="AT858" s="1155"/>
      <c r="AV858" s="1155"/>
      <c r="BA858" s="1155"/>
    </row>
    <row r="859" spans="1:53" ht="15.75" customHeight="1" x14ac:dyDescent="0.2">
      <c r="A859" s="1155"/>
      <c r="B859" s="1065"/>
      <c r="C859" s="1155"/>
      <c r="D859" s="1155"/>
      <c r="F859" s="1155"/>
      <c r="G859" s="1155"/>
      <c r="H859" s="1155"/>
      <c r="I859" s="1155"/>
      <c r="Z859" s="1155"/>
      <c r="AF859" s="1155"/>
      <c r="AG859" s="1155"/>
      <c r="AH859" s="1155"/>
      <c r="AL859" s="1155"/>
      <c r="AM859" s="1155"/>
      <c r="AN859" s="1155"/>
      <c r="AR859" s="1155"/>
      <c r="AS859" s="1155"/>
      <c r="AT859" s="1155"/>
      <c r="AV859" s="1155"/>
      <c r="BA859" s="1155"/>
    </row>
    <row r="860" spans="1:53" ht="15.75" customHeight="1" x14ac:dyDescent="0.2">
      <c r="A860" s="1155"/>
      <c r="B860" s="1065"/>
      <c r="C860" s="1155"/>
      <c r="D860" s="1155"/>
      <c r="F860" s="1155"/>
      <c r="G860" s="1155"/>
      <c r="H860" s="1155"/>
      <c r="I860" s="1155"/>
      <c r="Z860" s="1155"/>
      <c r="AF860" s="1155"/>
      <c r="AG860" s="1155"/>
      <c r="AH860" s="1155"/>
      <c r="AL860" s="1155"/>
      <c r="AM860" s="1155"/>
      <c r="AN860" s="1155"/>
      <c r="AR860" s="1155"/>
      <c r="AS860" s="1155"/>
      <c r="AT860" s="1155"/>
      <c r="AV860" s="1155"/>
      <c r="BA860" s="1155"/>
    </row>
    <row r="861" spans="1:53" ht="15.75" customHeight="1" x14ac:dyDescent="0.2">
      <c r="A861" s="1155"/>
      <c r="B861" s="1065"/>
      <c r="C861" s="1155"/>
      <c r="D861" s="1155"/>
      <c r="F861" s="1155"/>
      <c r="G861" s="1155"/>
      <c r="H861" s="1155"/>
      <c r="I861" s="1155"/>
      <c r="Z861" s="1155"/>
      <c r="AF861" s="1155"/>
      <c r="AG861" s="1155"/>
      <c r="AH861" s="1155"/>
      <c r="AL861" s="1155"/>
      <c r="AM861" s="1155"/>
      <c r="AN861" s="1155"/>
      <c r="AR861" s="1155"/>
      <c r="AS861" s="1155"/>
      <c r="AT861" s="1155"/>
      <c r="AV861" s="1155"/>
      <c r="BA861" s="1155"/>
    </row>
    <row r="862" spans="1:53" ht="15.75" customHeight="1" x14ac:dyDescent="0.2">
      <c r="A862" s="1155"/>
      <c r="B862" s="1065"/>
      <c r="C862" s="1155"/>
      <c r="D862" s="1155"/>
      <c r="F862" s="1155"/>
      <c r="G862" s="1155"/>
      <c r="H862" s="1155"/>
      <c r="I862" s="1155"/>
      <c r="Z862" s="1155"/>
      <c r="AF862" s="1155"/>
      <c r="AG862" s="1155"/>
      <c r="AH862" s="1155"/>
      <c r="AL862" s="1155"/>
      <c r="AM862" s="1155"/>
      <c r="AN862" s="1155"/>
      <c r="AR862" s="1155"/>
      <c r="AS862" s="1155"/>
      <c r="AT862" s="1155"/>
      <c r="AV862" s="1155"/>
      <c r="BA862" s="1155"/>
    </row>
    <row r="863" spans="1:53" ht="15.75" customHeight="1" x14ac:dyDescent="0.2">
      <c r="A863" s="1155"/>
      <c r="B863" s="1065"/>
      <c r="C863" s="1155"/>
      <c r="D863" s="1155"/>
      <c r="F863" s="1155"/>
      <c r="G863" s="1155"/>
      <c r="H863" s="1155"/>
      <c r="I863" s="1155"/>
      <c r="Z863" s="1155"/>
      <c r="AF863" s="1155"/>
      <c r="AG863" s="1155"/>
      <c r="AH863" s="1155"/>
      <c r="AL863" s="1155"/>
      <c r="AM863" s="1155"/>
      <c r="AN863" s="1155"/>
      <c r="AR863" s="1155"/>
      <c r="AS863" s="1155"/>
      <c r="AT863" s="1155"/>
      <c r="AV863" s="1155"/>
      <c r="BA863" s="1155"/>
    </row>
    <row r="864" spans="1:53" ht="15.75" customHeight="1" x14ac:dyDescent="0.2">
      <c r="A864" s="1155"/>
      <c r="B864" s="1065"/>
      <c r="C864" s="1155"/>
      <c r="D864" s="1155"/>
      <c r="F864" s="1155"/>
      <c r="G864" s="1155"/>
      <c r="H864" s="1155"/>
      <c r="I864" s="1155"/>
      <c r="Z864" s="1155"/>
      <c r="AF864" s="1155"/>
      <c r="AG864" s="1155"/>
      <c r="AH864" s="1155"/>
      <c r="AL864" s="1155"/>
      <c r="AM864" s="1155"/>
      <c r="AN864" s="1155"/>
      <c r="AR864" s="1155"/>
      <c r="AS864" s="1155"/>
      <c r="AT864" s="1155"/>
      <c r="AV864" s="1155"/>
      <c r="BA864" s="1155"/>
    </row>
    <row r="865" spans="1:53" ht="15.75" customHeight="1" x14ac:dyDescent="0.2">
      <c r="A865" s="1155"/>
      <c r="B865" s="1065"/>
      <c r="C865" s="1155"/>
      <c r="D865" s="1155"/>
      <c r="F865" s="1155"/>
      <c r="G865" s="1155"/>
      <c r="H865" s="1155"/>
      <c r="I865" s="1155"/>
      <c r="Z865" s="1155"/>
      <c r="AF865" s="1155"/>
      <c r="AG865" s="1155"/>
      <c r="AH865" s="1155"/>
      <c r="AL865" s="1155"/>
      <c r="AM865" s="1155"/>
      <c r="AN865" s="1155"/>
      <c r="AR865" s="1155"/>
      <c r="AS865" s="1155"/>
      <c r="AT865" s="1155"/>
      <c r="AV865" s="1155"/>
      <c r="BA865" s="1155"/>
    </row>
    <row r="866" spans="1:53" ht="15.75" customHeight="1" x14ac:dyDescent="0.2">
      <c r="A866" s="1155"/>
      <c r="B866" s="1065"/>
      <c r="C866" s="1155"/>
      <c r="D866" s="1155"/>
      <c r="F866" s="1155"/>
      <c r="G866" s="1155"/>
      <c r="H866" s="1155"/>
      <c r="I866" s="1155"/>
      <c r="Z866" s="1155"/>
      <c r="AF866" s="1155"/>
      <c r="AG866" s="1155"/>
      <c r="AH866" s="1155"/>
      <c r="AL866" s="1155"/>
      <c r="AM866" s="1155"/>
      <c r="AN866" s="1155"/>
      <c r="AR866" s="1155"/>
      <c r="AS866" s="1155"/>
      <c r="AT866" s="1155"/>
      <c r="AV866" s="1155"/>
      <c r="BA866" s="1155"/>
    </row>
    <row r="867" spans="1:53" ht="15.75" customHeight="1" x14ac:dyDescent="0.2">
      <c r="A867" s="1155"/>
      <c r="B867" s="1065"/>
      <c r="C867" s="1155"/>
      <c r="D867" s="1155"/>
      <c r="F867" s="1155"/>
      <c r="G867" s="1155"/>
      <c r="H867" s="1155"/>
      <c r="I867" s="1155"/>
      <c r="Z867" s="1155"/>
      <c r="AF867" s="1155"/>
      <c r="AG867" s="1155"/>
      <c r="AH867" s="1155"/>
      <c r="AL867" s="1155"/>
      <c r="AM867" s="1155"/>
      <c r="AN867" s="1155"/>
      <c r="AR867" s="1155"/>
      <c r="AS867" s="1155"/>
      <c r="AT867" s="1155"/>
      <c r="AV867" s="1155"/>
      <c r="BA867" s="1155"/>
    </row>
    <row r="868" spans="1:53" ht="15.75" customHeight="1" x14ac:dyDescent="0.2">
      <c r="A868" s="1155"/>
      <c r="B868" s="1065"/>
      <c r="C868" s="1155"/>
      <c r="D868" s="1155"/>
      <c r="F868" s="1155"/>
      <c r="G868" s="1155"/>
      <c r="H868" s="1155"/>
      <c r="I868" s="1155"/>
      <c r="Z868" s="1155"/>
      <c r="AF868" s="1155"/>
      <c r="AG868" s="1155"/>
      <c r="AH868" s="1155"/>
      <c r="AL868" s="1155"/>
      <c r="AM868" s="1155"/>
      <c r="AN868" s="1155"/>
      <c r="AR868" s="1155"/>
      <c r="AS868" s="1155"/>
      <c r="AT868" s="1155"/>
      <c r="AV868" s="1155"/>
      <c r="BA868" s="1155"/>
    </row>
    <row r="869" spans="1:53" ht="15.75" customHeight="1" x14ac:dyDescent="0.2">
      <c r="A869" s="1155"/>
      <c r="B869" s="1065"/>
      <c r="C869" s="1155"/>
      <c r="D869" s="1155"/>
      <c r="F869" s="1155"/>
      <c r="G869" s="1155"/>
      <c r="H869" s="1155"/>
      <c r="I869" s="1155"/>
      <c r="Z869" s="1155"/>
      <c r="AF869" s="1155"/>
      <c r="AG869" s="1155"/>
      <c r="AH869" s="1155"/>
      <c r="AL869" s="1155"/>
      <c r="AM869" s="1155"/>
      <c r="AN869" s="1155"/>
      <c r="AR869" s="1155"/>
      <c r="AS869" s="1155"/>
      <c r="AT869" s="1155"/>
      <c r="AV869" s="1155"/>
      <c r="BA869" s="1155"/>
    </row>
    <row r="870" spans="1:53" ht="15.75" customHeight="1" x14ac:dyDescent="0.2">
      <c r="A870" s="1155"/>
      <c r="B870" s="1065"/>
      <c r="C870" s="1155"/>
      <c r="D870" s="1155"/>
      <c r="F870" s="1155"/>
      <c r="G870" s="1155"/>
      <c r="H870" s="1155"/>
      <c r="I870" s="1155"/>
      <c r="Z870" s="1155"/>
      <c r="AF870" s="1155"/>
      <c r="AG870" s="1155"/>
      <c r="AH870" s="1155"/>
      <c r="AL870" s="1155"/>
      <c r="AM870" s="1155"/>
      <c r="AN870" s="1155"/>
      <c r="AR870" s="1155"/>
      <c r="AS870" s="1155"/>
      <c r="AT870" s="1155"/>
      <c r="AV870" s="1155"/>
      <c r="BA870" s="1155"/>
    </row>
    <row r="871" spans="1:53" ht="15.75" customHeight="1" x14ac:dyDescent="0.2">
      <c r="A871" s="1155"/>
      <c r="B871" s="1065"/>
      <c r="C871" s="1155"/>
      <c r="D871" s="1155"/>
      <c r="F871" s="1155"/>
      <c r="G871" s="1155"/>
      <c r="H871" s="1155"/>
      <c r="I871" s="1155"/>
      <c r="Z871" s="1155"/>
      <c r="AF871" s="1155"/>
      <c r="AG871" s="1155"/>
      <c r="AH871" s="1155"/>
      <c r="AL871" s="1155"/>
      <c r="AM871" s="1155"/>
      <c r="AN871" s="1155"/>
      <c r="AR871" s="1155"/>
      <c r="AS871" s="1155"/>
      <c r="AT871" s="1155"/>
      <c r="AV871" s="1155"/>
      <c r="BA871" s="1155"/>
    </row>
    <row r="872" spans="1:53" ht="15.75" customHeight="1" x14ac:dyDescent="0.2">
      <c r="A872" s="1155"/>
      <c r="B872" s="1065"/>
      <c r="C872" s="1155"/>
      <c r="D872" s="1155"/>
      <c r="F872" s="1155"/>
      <c r="G872" s="1155"/>
      <c r="H872" s="1155"/>
      <c r="I872" s="1155"/>
      <c r="Z872" s="1155"/>
      <c r="AF872" s="1155"/>
      <c r="AG872" s="1155"/>
      <c r="AH872" s="1155"/>
      <c r="AL872" s="1155"/>
      <c r="AM872" s="1155"/>
      <c r="AN872" s="1155"/>
      <c r="AR872" s="1155"/>
      <c r="AS872" s="1155"/>
      <c r="AT872" s="1155"/>
      <c r="AV872" s="1155"/>
      <c r="BA872" s="1155"/>
    </row>
    <row r="873" spans="1:53" ht="15.75" customHeight="1" x14ac:dyDescent="0.2">
      <c r="A873" s="1155"/>
      <c r="B873" s="1065"/>
      <c r="C873" s="1155"/>
      <c r="D873" s="1155"/>
      <c r="F873" s="1155"/>
      <c r="G873" s="1155"/>
      <c r="H873" s="1155"/>
      <c r="I873" s="1155"/>
      <c r="Z873" s="1155"/>
      <c r="AF873" s="1155"/>
      <c r="AG873" s="1155"/>
      <c r="AH873" s="1155"/>
      <c r="AL873" s="1155"/>
      <c r="AM873" s="1155"/>
      <c r="AN873" s="1155"/>
      <c r="AR873" s="1155"/>
      <c r="AS873" s="1155"/>
      <c r="AT873" s="1155"/>
      <c r="AV873" s="1155"/>
      <c r="BA873" s="1155"/>
    </row>
    <row r="874" spans="1:53" ht="15.75" customHeight="1" x14ac:dyDescent="0.2">
      <c r="A874" s="1155"/>
      <c r="B874" s="1065"/>
      <c r="C874" s="1155"/>
      <c r="D874" s="1155"/>
      <c r="F874" s="1155"/>
      <c r="G874" s="1155"/>
      <c r="H874" s="1155"/>
      <c r="I874" s="1155"/>
      <c r="Z874" s="1155"/>
      <c r="AF874" s="1155"/>
      <c r="AG874" s="1155"/>
      <c r="AH874" s="1155"/>
      <c r="AL874" s="1155"/>
      <c r="AM874" s="1155"/>
      <c r="AN874" s="1155"/>
      <c r="AR874" s="1155"/>
      <c r="AS874" s="1155"/>
      <c r="AT874" s="1155"/>
      <c r="AV874" s="1155"/>
      <c r="BA874" s="1155"/>
    </row>
    <row r="875" spans="1:53" ht="15.75" customHeight="1" x14ac:dyDescent="0.2">
      <c r="A875" s="1155"/>
      <c r="B875" s="1065"/>
      <c r="C875" s="1155"/>
      <c r="D875" s="1155"/>
      <c r="F875" s="1155"/>
      <c r="G875" s="1155"/>
      <c r="H875" s="1155"/>
      <c r="I875" s="1155"/>
      <c r="Z875" s="1155"/>
      <c r="AF875" s="1155"/>
      <c r="AG875" s="1155"/>
      <c r="AH875" s="1155"/>
      <c r="AL875" s="1155"/>
      <c r="AM875" s="1155"/>
      <c r="AN875" s="1155"/>
      <c r="AR875" s="1155"/>
      <c r="AS875" s="1155"/>
      <c r="AT875" s="1155"/>
      <c r="AV875" s="1155"/>
      <c r="BA875" s="1155"/>
    </row>
    <row r="876" spans="1:53" ht="15.75" customHeight="1" x14ac:dyDescent="0.2">
      <c r="A876" s="1155"/>
      <c r="B876" s="1065"/>
      <c r="C876" s="1155"/>
      <c r="D876" s="1155"/>
      <c r="F876" s="1155"/>
      <c r="G876" s="1155"/>
      <c r="H876" s="1155"/>
      <c r="I876" s="1155"/>
      <c r="Z876" s="1155"/>
      <c r="AF876" s="1155"/>
      <c r="AG876" s="1155"/>
      <c r="AH876" s="1155"/>
      <c r="AL876" s="1155"/>
      <c r="AM876" s="1155"/>
      <c r="AN876" s="1155"/>
      <c r="AR876" s="1155"/>
      <c r="AS876" s="1155"/>
      <c r="AT876" s="1155"/>
      <c r="AV876" s="1155"/>
      <c r="BA876" s="1155"/>
    </row>
    <row r="877" spans="1:53" ht="15.75" customHeight="1" x14ac:dyDescent="0.2">
      <c r="A877" s="1155"/>
      <c r="B877" s="1065"/>
      <c r="C877" s="1155"/>
      <c r="D877" s="1155"/>
      <c r="F877" s="1155"/>
      <c r="G877" s="1155"/>
      <c r="H877" s="1155"/>
      <c r="I877" s="1155"/>
      <c r="Z877" s="1155"/>
      <c r="AF877" s="1155"/>
      <c r="AG877" s="1155"/>
      <c r="AH877" s="1155"/>
      <c r="AL877" s="1155"/>
      <c r="AM877" s="1155"/>
      <c r="AN877" s="1155"/>
      <c r="AR877" s="1155"/>
      <c r="AS877" s="1155"/>
      <c r="AT877" s="1155"/>
      <c r="AV877" s="1155"/>
      <c r="BA877" s="1155"/>
    </row>
    <row r="878" spans="1:53" ht="15.75" customHeight="1" x14ac:dyDescent="0.2">
      <c r="A878" s="1155"/>
      <c r="B878" s="1065"/>
      <c r="C878" s="1155"/>
      <c r="D878" s="1155"/>
      <c r="F878" s="1155"/>
      <c r="G878" s="1155"/>
      <c r="H878" s="1155"/>
      <c r="I878" s="1155"/>
      <c r="Z878" s="1155"/>
      <c r="AF878" s="1155"/>
      <c r="AG878" s="1155"/>
      <c r="AH878" s="1155"/>
      <c r="AL878" s="1155"/>
      <c r="AM878" s="1155"/>
      <c r="AN878" s="1155"/>
      <c r="AR878" s="1155"/>
      <c r="AS878" s="1155"/>
      <c r="AT878" s="1155"/>
      <c r="AV878" s="1155"/>
      <c r="BA878" s="1155"/>
    </row>
    <row r="879" spans="1:53" ht="15.75" customHeight="1" x14ac:dyDescent="0.2">
      <c r="A879" s="1155"/>
      <c r="B879" s="1065"/>
      <c r="C879" s="1155"/>
      <c r="D879" s="1155"/>
      <c r="F879" s="1155"/>
      <c r="G879" s="1155"/>
      <c r="H879" s="1155"/>
      <c r="I879" s="1155"/>
      <c r="Z879" s="1155"/>
      <c r="AF879" s="1155"/>
      <c r="AG879" s="1155"/>
      <c r="AH879" s="1155"/>
      <c r="AL879" s="1155"/>
      <c r="AM879" s="1155"/>
      <c r="AN879" s="1155"/>
      <c r="AR879" s="1155"/>
      <c r="AS879" s="1155"/>
      <c r="AT879" s="1155"/>
      <c r="AV879" s="1155"/>
      <c r="BA879" s="1155"/>
    </row>
    <row r="880" spans="1:53" ht="15.75" customHeight="1" x14ac:dyDescent="0.2">
      <c r="A880" s="1155"/>
      <c r="B880" s="1065"/>
      <c r="C880" s="1155"/>
      <c r="D880" s="1155"/>
      <c r="F880" s="1155"/>
      <c r="G880" s="1155"/>
      <c r="H880" s="1155"/>
      <c r="I880" s="1155"/>
      <c r="Z880" s="1155"/>
      <c r="AF880" s="1155"/>
      <c r="AG880" s="1155"/>
      <c r="AH880" s="1155"/>
      <c r="AL880" s="1155"/>
      <c r="AM880" s="1155"/>
      <c r="AN880" s="1155"/>
      <c r="AR880" s="1155"/>
      <c r="AS880" s="1155"/>
      <c r="AT880" s="1155"/>
      <c r="AV880" s="1155"/>
      <c r="BA880" s="1155"/>
    </row>
    <row r="881" spans="1:53" ht="15.75" customHeight="1" x14ac:dyDescent="0.2">
      <c r="A881" s="1155"/>
      <c r="B881" s="1065"/>
      <c r="C881" s="1155"/>
      <c r="D881" s="1155"/>
      <c r="F881" s="1155"/>
      <c r="G881" s="1155"/>
      <c r="H881" s="1155"/>
      <c r="I881" s="1155"/>
      <c r="Z881" s="1155"/>
      <c r="AF881" s="1155"/>
      <c r="AG881" s="1155"/>
      <c r="AH881" s="1155"/>
      <c r="AL881" s="1155"/>
      <c r="AM881" s="1155"/>
      <c r="AN881" s="1155"/>
      <c r="AR881" s="1155"/>
      <c r="AS881" s="1155"/>
      <c r="AT881" s="1155"/>
      <c r="AV881" s="1155"/>
      <c r="BA881" s="1155"/>
    </row>
    <row r="882" spans="1:53" ht="15.75" customHeight="1" x14ac:dyDescent="0.2">
      <c r="A882" s="1155"/>
      <c r="B882" s="1065"/>
      <c r="C882" s="1155"/>
      <c r="D882" s="1155"/>
      <c r="F882" s="1155"/>
      <c r="G882" s="1155"/>
      <c r="H882" s="1155"/>
      <c r="I882" s="1155"/>
      <c r="Z882" s="1155"/>
      <c r="AF882" s="1155"/>
      <c r="AG882" s="1155"/>
      <c r="AH882" s="1155"/>
      <c r="AL882" s="1155"/>
      <c r="AM882" s="1155"/>
      <c r="AN882" s="1155"/>
      <c r="AR882" s="1155"/>
      <c r="AS882" s="1155"/>
      <c r="AT882" s="1155"/>
      <c r="AV882" s="1155"/>
      <c r="BA882" s="1155"/>
    </row>
    <row r="883" spans="1:53" ht="15.75" customHeight="1" x14ac:dyDescent="0.2">
      <c r="A883" s="1155"/>
      <c r="B883" s="1065"/>
      <c r="C883" s="1155"/>
      <c r="D883" s="1155"/>
      <c r="F883" s="1155"/>
      <c r="G883" s="1155"/>
      <c r="H883" s="1155"/>
      <c r="I883" s="1155"/>
      <c r="Z883" s="1155"/>
      <c r="AF883" s="1155"/>
      <c r="AG883" s="1155"/>
      <c r="AH883" s="1155"/>
      <c r="AL883" s="1155"/>
      <c r="AM883" s="1155"/>
      <c r="AN883" s="1155"/>
      <c r="AR883" s="1155"/>
      <c r="AS883" s="1155"/>
      <c r="AT883" s="1155"/>
      <c r="AV883" s="1155"/>
      <c r="BA883" s="1155"/>
    </row>
    <row r="884" spans="1:53" ht="15.75" customHeight="1" x14ac:dyDescent="0.2">
      <c r="A884" s="1155"/>
      <c r="B884" s="1065"/>
      <c r="C884" s="1155"/>
      <c r="D884" s="1155"/>
      <c r="F884" s="1155"/>
      <c r="G884" s="1155"/>
      <c r="H884" s="1155"/>
      <c r="I884" s="1155"/>
      <c r="Z884" s="1155"/>
      <c r="AF884" s="1155"/>
      <c r="AG884" s="1155"/>
      <c r="AH884" s="1155"/>
      <c r="AL884" s="1155"/>
      <c r="AM884" s="1155"/>
      <c r="AN884" s="1155"/>
      <c r="AR884" s="1155"/>
      <c r="AS884" s="1155"/>
      <c r="AT884" s="1155"/>
      <c r="AV884" s="1155"/>
      <c r="BA884" s="1155"/>
    </row>
    <row r="885" spans="1:53" ht="15.75" customHeight="1" x14ac:dyDescent="0.2">
      <c r="A885" s="1155"/>
      <c r="B885" s="1065"/>
      <c r="C885" s="1155"/>
      <c r="D885" s="1155"/>
      <c r="F885" s="1155"/>
      <c r="G885" s="1155"/>
      <c r="H885" s="1155"/>
      <c r="I885" s="1155"/>
      <c r="Z885" s="1155"/>
      <c r="AF885" s="1155"/>
      <c r="AG885" s="1155"/>
      <c r="AH885" s="1155"/>
      <c r="AL885" s="1155"/>
      <c r="AM885" s="1155"/>
      <c r="AN885" s="1155"/>
      <c r="AR885" s="1155"/>
      <c r="AS885" s="1155"/>
      <c r="AT885" s="1155"/>
      <c r="AV885" s="1155"/>
      <c r="BA885" s="1155"/>
    </row>
    <row r="886" spans="1:53" ht="15.75" customHeight="1" x14ac:dyDescent="0.2">
      <c r="A886" s="1155"/>
      <c r="B886" s="1065"/>
      <c r="C886" s="1155"/>
      <c r="D886" s="1155"/>
      <c r="F886" s="1155"/>
      <c r="G886" s="1155"/>
      <c r="H886" s="1155"/>
      <c r="I886" s="1155"/>
      <c r="Z886" s="1155"/>
      <c r="AF886" s="1155"/>
      <c r="AG886" s="1155"/>
      <c r="AH886" s="1155"/>
      <c r="AL886" s="1155"/>
      <c r="AM886" s="1155"/>
      <c r="AN886" s="1155"/>
      <c r="AR886" s="1155"/>
      <c r="AS886" s="1155"/>
      <c r="AT886" s="1155"/>
      <c r="AV886" s="1155"/>
      <c r="BA886" s="1155"/>
    </row>
    <row r="887" spans="1:53" ht="15.75" customHeight="1" x14ac:dyDescent="0.2">
      <c r="A887" s="1155"/>
      <c r="B887" s="1065"/>
      <c r="C887" s="1155"/>
      <c r="D887" s="1155"/>
      <c r="F887" s="1155"/>
      <c r="G887" s="1155"/>
      <c r="H887" s="1155"/>
      <c r="I887" s="1155"/>
      <c r="Z887" s="1155"/>
      <c r="AF887" s="1155"/>
      <c r="AG887" s="1155"/>
      <c r="AH887" s="1155"/>
      <c r="AL887" s="1155"/>
      <c r="AM887" s="1155"/>
      <c r="AN887" s="1155"/>
      <c r="AR887" s="1155"/>
      <c r="AS887" s="1155"/>
      <c r="AT887" s="1155"/>
      <c r="AV887" s="1155"/>
      <c r="BA887" s="1155"/>
    </row>
    <row r="888" spans="1:53" ht="15.75" customHeight="1" x14ac:dyDescent="0.2">
      <c r="A888" s="1155"/>
      <c r="B888" s="1065"/>
      <c r="C888" s="1155"/>
      <c r="D888" s="1155"/>
      <c r="F888" s="1155"/>
      <c r="G888" s="1155"/>
      <c r="H888" s="1155"/>
      <c r="I888" s="1155"/>
      <c r="Z888" s="1155"/>
      <c r="AF888" s="1155"/>
      <c r="AG888" s="1155"/>
      <c r="AH888" s="1155"/>
      <c r="AL888" s="1155"/>
      <c r="AM888" s="1155"/>
      <c r="AN888" s="1155"/>
      <c r="AR888" s="1155"/>
      <c r="AS888" s="1155"/>
      <c r="AT888" s="1155"/>
      <c r="AV888" s="1155"/>
      <c r="BA888" s="1155"/>
    </row>
    <row r="889" spans="1:53" ht="15.75" customHeight="1" x14ac:dyDescent="0.2">
      <c r="A889" s="1155"/>
      <c r="B889" s="1065"/>
      <c r="C889" s="1155"/>
      <c r="D889" s="1155"/>
      <c r="F889" s="1155"/>
      <c r="G889" s="1155"/>
      <c r="H889" s="1155"/>
      <c r="I889" s="1155"/>
      <c r="Z889" s="1155"/>
      <c r="AF889" s="1155"/>
      <c r="AG889" s="1155"/>
      <c r="AH889" s="1155"/>
      <c r="AL889" s="1155"/>
      <c r="AM889" s="1155"/>
      <c r="AN889" s="1155"/>
      <c r="AR889" s="1155"/>
      <c r="AS889" s="1155"/>
      <c r="AT889" s="1155"/>
      <c r="AV889" s="1155"/>
      <c r="BA889" s="1155"/>
    </row>
    <row r="890" spans="1:53" ht="15.75" customHeight="1" x14ac:dyDescent="0.2">
      <c r="A890" s="1155"/>
      <c r="B890" s="1065"/>
      <c r="C890" s="1155"/>
      <c r="D890" s="1155"/>
      <c r="F890" s="1155"/>
      <c r="G890" s="1155"/>
      <c r="H890" s="1155"/>
      <c r="I890" s="1155"/>
      <c r="Z890" s="1155"/>
      <c r="AF890" s="1155"/>
      <c r="AG890" s="1155"/>
      <c r="AH890" s="1155"/>
      <c r="AL890" s="1155"/>
      <c r="AM890" s="1155"/>
      <c r="AN890" s="1155"/>
      <c r="AR890" s="1155"/>
      <c r="AS890" s="1155"/>
      <c r="AT890" s="1155"/>
      <c r="AV890" s="1155"/>
      <c r="BA890" s="1155"/>
    </row>
    <row r="891" spans="1:53" ht="15.75" customHeight="1" x14ac:dyDescent="0.2">
      <c r="A891" s="1155"/>
      <c r="B891" s="1065"/>
      <c r="C891" s="1155"/>
      <c r="D891" s="1155"/>
      <c r="F891" s="1155"/>
      <c r="G891" s="1155"/>
      <c r="H891" s="1155"/>
      <c r="I891" s="1155"/>
      <c r="Z891" s="1155"/>
      <c r="AF891" s="1155"/>
      <c r="AG891" s="1155"/>
      <c r="AH891" s="1155"/>
      <c r="AL891" s="1155"/>
      <c r="AM891" s="1155"/>
      <c r="AN891" s="1155"/>
      <c r="AR891" s="1155"/>
      <c r="AS891" s="1155"/>
      <c r="AT891" s="1155"/>
      <c r="AV891" s="1155"/>
      <c r="BA891" s="1155"/>
    </row>
    <row r="892" spans="1:53" ht="15.75" customHeight="1" x14ac:dyDescent="0.2">
      <c r="A892" s="1155"/>
      <c r="B892" s="1065"/>
      <c r="C892" s="1155"/>
      <c r="D892" s="1155"/>
      <c r="F892" s="1155"/>
      <c r="G892" s="1155"/>
      <c r="H892" s="1155"/>
      <c r="I892" s="1155"/>
      <c r="Z892" s="1155"/>
      <c r="AF892" s="1155"/>
      <c r="AG892" s="1155"/>
      <c r="AH892" s="1155"/>
      <c r="AL892" s="1155"/>
      <c r="AM892" s="1155"/>
      <c r="AN892" s="1155"/>
      <c r="AR892" s="1155"/>
      <c r="AS892" s="1155"/>
      <c r="AT892" s="1155"/>
      <c r="AV892" s="1155"/>
      <c r="BA892" s="1155"/>
    </row>
    <row r="893" spans="1:53" ht="15.75" customHeight="1" x14ac:dyDescent="0.2">
      <c r="A893" s="1155"/>
      <c r="B893" s="1065"/>
      <c r="C893" s="1155"/>
      <c r="D893" s="1155"/>
      <c r="F893" s="1155"/>
      <c r="G893" s="1155"/>
      <c r="H893" s="1155"/>
      <c r="I893" s="1155"/>
      <c r="Z893" s="1155"/>
      <c r="AF893" s="1155"/>
      <c r="AG893" s="1155"/>
      <c r="AH893" s="1155"/>
      <c r="AL893" s="1155"/>
      <c r="AM893" s="1155"/>
      <c r="AN893" s="1155"/>
      <c r="AR893" s="1155"/>
      <c r="AS893" s="1155"/>
      <c r="AT893" s="1155"/>
      <c r="AV893" s="1155"/>
      <c r="BA893" s="1155"/>
    </row>
    <row r="894" spans="1:53" ht="15.75" customHeight="1" x14ac:dyDescent="0.2">
      <c r="A894" s="1155"/>
      <c r="B894" s="1065"/>
      <c r="C894" s="1155"/>
      <c r="D894" s="1155"/>
      <c r="F894" s="1155"/>
      <c r="G894" s="1155"/>
      <c r="H894" s="1155"/>
      <c r="I894" s="1155"/>
      <c r="Z894" s="1155"/>
      <c r="AF894" s="1155"/>
      <c r="AG894" s="1155"/>
      <c r="AH894" s="1155"/>
      <c r="AL894" s="1155"/>
      <c r="AM894" s="1155"/>
      <c r="AN894" s="1155"/>
      <c r="AR894" s="1155"/>
      <c r="AS894" s="1155"/>
      <c r="AT894" s="1155"/>
      <c r="AV894" s="1155"/>
      <c r="BA894" s="1155"/>
    </row>
    <row r="895" spans="1:53" ht="15.75" customHeight="1" x14ac:dyDescent="0.2">
      <c r="A895" s="1155"/>
      <c r="B895" s="1065"/>
      <c r="C895" s="1155"/>
      <c r="D895" s="1155"/>
      <c r="F895" s="1155"/>
      <c r="G895" s="1155"/>
      <c r="H895" s="1155"/>
      <c r="I895" s="1155"/>
      <c r="Z895" s="1155"/>
      <c r="AF895" s="1155"/>
      <c r="AG895" s="1155"/>
      <c r="AH895" s="1155"/>
      <c r="AL895" s="1155"/>
      <c r="AM895" s="1155"/>
      <c r="AN895" s="1155"/>
      <c r="AR895" s="1155"/>
      <c r="AS895" s="1155"/>
      <c r="AT895" s="1155"/>
      <c r="AV895" s="1155"/>
      <c r="BA895" s="1155"/>
    </row>
    <row r="896" spans="1:53" ht="15.75" customHeight="1" x14ac:dyDescent="0.2">
      <c r="A896" s="1155"/>
      <c r="B896" s="1065"/>
      <c r="C896" s="1155"/>
      <c r="D896" s="1155"/>
      <c r="F896" s="1155"/>
      <c r="G896" s="1155"/>
      <c r="H896" s="1155"/>
      <c r="I896" s="1155"/>
      <c r="Z896" s="1155"/>
      <c r="AF896" s="1155"/>
      <c r="AG896" s="1155"/>
      <c r="AH896" s="1155"/>
      <c r="AL896" s="1155"/>
      <c r="AM896" s="1155"/>
      <c r="AN896" s="1155"/>
      <c r="AR896" s="1155"/>
      <c r="AS896" s="1155"/>
      <c r="AT896" s="1155"/>
      <c r="AV896" s="1155"/>
      <c r="BA896" s="1155"/>
    </row>
    <row r="897" spans="1:53" ht="15.75" customHeight="1" x14ac:dyDescent="0.2">
      <c r="A897" s="1155"/>
      <c r="B897" s="1065"/>
      <c r="C897" s="1155"/>
      <c r="D897" s="1155"/>
      <c r="F897" s="1155"/>
      <c r="G897" s="1155"/>
      <c r="H897" s="1155"/>
      <c r="I897" s="1155"/>
      <c r="Z897" s="1155"/>
      <c r="AF897" s="1155"/>
      <c r="AG897" s="1155"/>
      <c r="AH897" s="1155"/>
      <c r="AL897" s="1155"/>
      <c r="AM897" s="1155"/>
      <c r="AN897" s="1155"/>
      <c r="AR897" s="1155"/>
      <c r="AS897" s="1155"/>
      <c r="AT897" s="1155"/>
      <c r="AV897" s="1155"/>
      <c r="BA897" s="1155"/>
    </row>
    <row r="898" spans="1:53" ht="15.75" customHeight="1" x14ac:dyDescent="0.2">
      <c r="A898" s="1155"/>
      <c r="B898" s="1065"/>
      <c r="C898" s="1155"/>
      <c r="D898" s="1155"/>
      <c r="F898" s="1155"/>
      <c r="G898" s="1155"/>
      <c r="H898" s="1155"/>
      <c r="I898" s="1155"/>
      <c r="Z898" s="1155"/>
      <c r="AF898" s="1155"/>
      <c r="AG898" s="1155"/>
      <c r="AH898" s="1155"/>
      <c r="AL898" s="1155"/>
      <c r="AM898" s="1155"/>
      <c r="AN898" s="1155"/>
      <c r="AR898" s="1155"/>
      <c r="AS898" s="1155"/>
      <c r="AT898" s="1155"/>
      <c r="AV898" s="1155"/>
      <c r="BA898" s="1155"/>
    </row>
    <row r="899" spans="1:53" ht="15.75" customHeight="1" x14ac:dyDescent="0.2">
      <c r="A899" s="1155"/>
      <c r="B899" s="1065"/>
      <c r="C899" s="1155"/>
      <c r="D899" s="1155"/>
      <c r="F899" s="1155"/>
      <c r="G899" s="1155"/>
      <c r="H899" s="1155"/>
      <c r="I899" s="1155"/>
      <c r="Z899" s="1155"/>
      <c r="AF899" s="1155"/>
      <c r="AG899" s="1155"/>
      <c r="AH899" s="1155"/>
      <c r="AL899" s="1155"/>
      <c r="AM899" s="1155"/>
      <c r="AN899" s="1155"/>
      <c r="AR899" s="1155"/>
      <c r="AS899" s="1155"/>
      <c r="AT899" s="1155"/>
      <c r="AV899" s="1155"/>
      <c r="BA899" s="1155"/>
    </row>
    <row r="900" spans="1:53" ht="15.75" customHeight="1" x14ac:dyDescent="0.2">
      <c r="A900" s="1155"/>
      <c r="B900" s="1065"/>
      <c r="C900" s="1155"/>
      <c r="D900" s="1155"/>
      <c r="F900" s="1155"/>
      <c r="G900" s="1155"/>
      <c r="H900" s="1155"/>
      <c r="I900" s="1155"/>
      <c r="Z900" s="1155"/>
      <c r="AF900" s="1155"/>
      <c r="AG900" s="1155"/>
      <c r="AH900" s="1155"/>
      <c r="AL900" s="1155"/>
      <c r="AM900" s="1155"/>
      <c r="AN900" s="1155"/>
      <c r="AR900" s="1155"/>
      <c r="AS900" s="1155"/>
      <c r="AT900" s="1155"/>
      <c r="AV900" s="1155"/>
      <c r="BA900" s="1155"/>
    </row>
    <row r="901" spans="1:53" ht="15.75" customHeight="1" x14ac:dyDescent="0.2">
      <c r="A901" s="1155"/>
      <c r="B901" s="1065"/>
      <c r="C901" s="1155"/>
      <c r="D901" s="1155"/>
      <c r="F901" s="1155"/>
      <c r="G901" s="1155"/>
      <c r="H901" s="1155"/>
      <c r="I901" s="1155"/>
      <c r="Z901" s="1155"/>
      <c r="AF901" s="1155"/>
      <c r="AG901" s="1155"/>
      <c r="AH901" s="1155"/>
      <c r="AL901" s="1155"/>
      <c r="AM901" s="1155"/>
      <c r="AN901" s="1155"/>
      <c r="AR901" s="1155"/>
      <c r="AS901" s="1155"/>
      <c r="AT901" s="1155"/>
      <c r="AV901" s="1155"/>
      <c r="BA901" s="1155"/>
    </row>
    <row r="902" spans="1:53" ht="15.75" customHeight="1" x14ac:dyDescent="0.2">
      <c r="A902" s="1155"/>
      <c r="B902" s="1065"/>
      <c r="C902" s="1155"/>
      <c r="D902" s="1155"/>
      <c r="F902" s="1155"/>
      <c r="G902" s="1155"/>
      <c r="H902" s="1155"/>
      <c r="I902" s="1155"/>
      <c r="Z902" s="1155"/>
      <c r="AF902" s="1155"/>
      <c r="AG902" s="1155"/>
      <c r="AH902" s="1155"/>
      <c r="AL902" s="1155"/>
      <c r="AM902" s="1155"/>
      <c r="AN902" s="1155"/>
      <c r="AR902" s="1155"/>
      <c r="AS902" s="1155"/>
      <c r="AT902" s="1155"/>
      <c r="AV902" s="1155"/>
      <c r="BA902" s="1155"/>
    </row>
    <row r="903" spans="1:53" ht="15.75" customHeight="1" x14ac:dyDescent="0.2">
      <c r="A903" s="1155"/>
      <c r="B903" s="1065"/>
      <c r="C903" s="1155"/>
      <c r="D903" s="1155"/>
      <c r="F903" s="1155"/>
      <c r="G903" s="1155"/>
      <c r="H903" s="1155"/>
      <c r="I903" s="1155"/>
      <c r="Z903" s="1155"/>
      <c r="AF903" s="1155"/>
      <c r="AG903" s="1155"/>
      <c r="AH903" s="1155"/>
      <c r="AL903" s="1155"/>
      <c r="AM903" s="1155"/>
      <c r="AN903" s="1155"/>
      <c r="AR903" s="1155"/>
      <c r="AS903" s="1155"/>
      <c r="AT903" s="1155"/>
      <c r="AV903" s="1155"/>
      <c r="BA903" s="1155"/>
    </row>
    <row r="904" spans="1:53" ht="15.75" customHeight="1" x14ac:dyDescent="0.2">
      <c r="A904" s="1155"/>
      <c r="B904" s="1065"/>
      <c r="C904" s="1155"/>
      <c r="D904" s="1155"/>
      <c r="F904" s="1155"/>
      <c r="G904" s="1155"/>
      <c r="H904" s="1155"/>
      <c r="I904" s="1155"/>
      <c r="Z904" s="1155"/>
      <c r="AF904" s="1155"/>
      <c r="AG904" s="1155"/>
      <c r="AH904" s="1155"/>
      <c r="AL904" s="1155"/>
      <c r="AM904" s="1155"/>
      <c r="AN904" s="1155"/>
      <c r="AR904" s="1155"/>
      <c r="AS904" s="1155"/>
      <c r="AT904" s="1155"/>
      <c r="AV904" s="1155"/>
      <c r="BA904" s="1155"/>
    </row>
    <row r="905" spans="1:53" ht="15.75" customHeight="1" x14ac:dyDescent="0.2">
      <c r="A905" s="1155"/>
      <c r="B905" s="1065"/>
      <c r="C905" s="1155"/>
      <c r="D905" s="1155"/>
      <c r="F905" s="1155"/>
      <c r="G905" s="1155"/>
      <c r="H905" s="1155"/>
      <c r="I905" s="1155"/>
      <c r="Z905" s="1155"/>
      <c r="AF905" s="1155"/>
      <c r="AG905" s="1155"/>
      <c r="AH905" s="1155"/>
      <c r="AL905" s="1155"/>
      <c r="AM905" s="1155"/>
      <c r="AN905" s="1155"/>
      <c r="AR905" s="1155"/>
      <c r="AS905" s="1155"/>
      <c r="AT905" s="1155"/>
      <c r="AV905" s="1155"/>
      <c r="BA905" s="1155"/>
    </row>
    <row r="906" spans="1:53" ht="15.75" customHeight="1" x14ac:dyDescent="0.2">
      <c r="A906" s="1155"/>
      <c r="B906" s="1065"/>
      <c r="C906" s="1155"/>
      <c r="D906" s="1155"/>
      <c r="F906" s="1155"/>
      <c r="G906" s="1155"/>
      <c r="H906" s="1155"/>
      <c r="I906" s="1155"/>
      <c r="Z906" s="1155"/>
      <c r="AF906" s="1155"/>
      <c r="AG906" s="1155"/>
      <c r="AH906" s="1155"/>
      <c r="AL906" s="1155"/>
      <c r="AM906" s="1155"/>
      <c r="AN906" s="1155"/>
      <c r="AR906" s="1155"/>
      <c r="AS906" s="1155"/>
      <c r="AT906" s="1155"/>
      <c r="AV906" s="1155"/>
      <c r="BA906" s="1155"/>
    </row>
    <row r="907" spans="1:53" ht="15.75" customHeight="1" x14ac:dyDescent="0.2">
      <c r="A907" s="1155"/>
      <c r="B907" s="1065"/>
      <c r="C907" s="1155"/>
      <c r="D907" s="1155"/>
      <c r="F907" s="1155"/>
      <c r="G907" s="1155"/>
      <c r="H907" s="1155"/>
      <c r="I907" s="1155"/>
      <c r="Z907" s="1155"/>
      <c r="AF907" s="1155"/>
      <c r="AG907" s="1155"/>
      <c r="AH907" s="1155"/>
      <c r="AL907" s="1155"/>
      <c r="AM907" s="1155"/>
      <c r="AN907" s="1155"/>
      <c r="AR907" s="1155"/>
      <c r="AS907" s="1155"/>
      <c r="AT907" s="1155"/>
      <c r="AV907" s="1155"/>
      <c r="BA907" s="1155"/>
    </row>
    <row r="908" spans="1:53" ht="15.75" customHeight="1" x14ac:dyDescent="0.2">
      <c r="A908" s="1155"/>
      <c r="B908" s="1065"/>
      <c r="C908" s="1155"/>
      <c r="D908" s="1155"/>
      <c r="F908" s="1155"/>
      <c r="G908" s="1155"/>
      <c r="H908" s="1155"/>
      <c r="I908" s="1155"/>
      <c r="Z908" s="1155"/>
      <c r="AF908" s="1155"/>
      <c r="AG908" s="1155"/>
      <c r="AH908" s="1155"/>
      <c r="AL908" s="1155"/>
      <c r="AM908" s="1155"/>
      <c r="AN908" s="1155"/>
      <c r="AR908" s="1155"/>
      <c r="AS908" s="1155"/>
      <c r="AT908" s="1155"/>
      <c r="AV908" s="1155"/>
      <c r="BA908" s="1155"/>
    </row>
    <row r="909" spans="1:53" ht="15.75" customHeight="1" x14ac:dyDescent="0.2">
      <c r="A909" s="1155"/>
      <c r="B909" s="1065"/>
      <c r="C909" s="1155"/>
      <c r="D909" s="1155"/>
      <c r="F909" s="1155"/>
      <c r="G909" s="1155"/>
      <c r="H909" s="1155"/>
      <c r="I909" s="1155"/>
      <c r="Z909" s="1155"/>
      <c r="AF909" s="1155"/>
      <c r="AG909" s="1155"/>
      <c r="AH909" s="1155"/>
      <c r="AL909" s="1155"/>
      <c r="AM909" s="1155"/>
      <c r="AN909" s="1155"/>
      <c r="AR909" s="1155"/>
      <c r="AS909" s="1155"/>
      <c r="AT909" s="1155"/>
      <c r="AV909" s="1155"/>
      <c r="BA909" s="1155"/>
    </row>
    <row r="910" spans="1:53" ht="15.75" customHeight="1" x14ac:dyDescent="0.2">
      <c r="A910" s="1155"/>
      <c r="B910" s="1065"/>
      <c r="C910" s="1155"/>
      <c r="D910" s="1155"/>
      <c r="F910" s="1155"/>
      <c r="G910" s="1155"/>
      <c r="H910" s="1155"/>
      <c r="I910" s="1155"/>
      <c r="Z910" s="1155"/>
      <c r="AF910" s="1155"/>
      <c r="AG910" s="1155"/>
      <c r="AH910" s="1155"/>
      <c r="AL910" s="1155"/>
      <c r="AM910" s="1155"/>
      <c r="AN910" s="1155"/>
      <c r="AR910" s="1155"/>
      <c r="AS910" s="1155"/>
      <c r="AT910" s="1155"/>
      <c r="AV910" s="1155"/>
      <c r="BA910" s="1155"/>
    </row>
    <row r="911" spans="1:53" ht="15.75" customHeight="1" x14ac:dyDescent="0.2">
      <c r="A911" s="1155"/>
      <c r="B911" s="1065"/>
      <c r="C911" s="1155"/>
      <c r="D911" s="1155"/>
      <c r="F911" s="1155"/>
      <c r="G911" s="1155"/>
      <c r="H911" s="1155"/>
      <c r="I911" s="1155"/>
      <c r="Z911" s="1155"/>
      <c r="AF911" s="1155"/>
      <c r="AG911" s="1155"/>
      <c r="AH911" s="1155"/>
      <c r="AL911" s="1155"/>
      <c r="AM911" s="1155"/>
      <c r="AN911" s="1155"/>
      <c r="AR911" s="1155"/>
      <c r="AS911" s="1155"/>
      <c r="AT911" s="1155"/>
      <c r="AV911" s="1155"/>
      <c r="BA911" s="1155"/>
    </row>
    <row r="912" spans="1:53" ht="15.75" customHeight="1" x14ac:dyDescent="0.2">
      <c r="A912" s="1155"/>
      <c r="B912" s="1065"/>
      <c r="C912" s="1155"/>
      <c r="D912" s="1155"/>
      <c r="F912" s="1155"/>
      <c r="G912" s="1155"/>
      <c r="H912" s="1155"/>
      <c r="I912" s="1155"/>
      <c r="Z912" s="1155"/>
      <c r="AF912" s="1155"/>
      <c r="AG912" s="1155"/>
      <c r="AH912" s="1155"/>
      <c r="AL912" s="1155"/>
      <c r="AM912" s="1155"/>
      <c r="AN912" s="1155"/>
      <c r="AR912" s="1155"/>
      <c r="AS912" s="1155"/>
      <c r="AT912" s="1155"/>
      <c r="AV912" s="1155"/>
      <c r="BA912" s="1155"/>
    </row>
    <row r="913" spans="1:53" ht="15.75" customHeight="1" x14ac:dyDescent="0.2">
      <c r="A913" s="1155"/>
      <c r="B913" s="1065"/>
      <c r="C913" s="1155"/>
      <c r="D913" s="1155"/>
      <c r="F913" s="1155"/>
      <c r="G913" s="1155"/>
      <c r="H913" s="1155"/>
      <c r="I913" s="1155"/>
      <c r="Z913" s="1155"/>
      <c r="AF913" s="1155"/>
      <c r="AG913" s="1155"/>
      <c r="AH913" s="1155"/>
      <c r="AL913" s="1155"/>
      <c r="AM913" s="1155"/>
      <c r="AN913" s="1155"/>
      <c r="AR913" s="1155"/>
      <c r="AS913" s="1155"/>
      <c r="AT913" s="1155"/>
      <c r="AV913" s="1155"/>
      <c r="BA913" s="1155"/>
    </row>
    <row r="914" spans="1:53" ht="15.75" customHeight="1" x14ac:dyDescent="0.2">
      <c r="A914" s="1155"/>
      <c r="B914" s="1065"/>
      <c r="C914" s="1155"/>
      <c r="D914" s="1155"/>
      <c r="F914" s="1155"/>
      <c r="G914" s="1155"/>
      <c r="H914" s="1155"/>
      <c r="I914" s="1155"/>
      <c r="Z914" s="1155"/>
      <c r="AF914" s="1155"/>
      <c r="AG914" s="1155"/>
      <c r="AH914" s="1155"/>
      <c r="AL914" s="1155"/>
      <c r="AM914" s="1155"/>
      <c r="AN914" s="1155"/>
      <c r="AR914" s="1155"/>
      <c r="AS914" s="1155"/>
      <c r="AT914" s="1155"/>
      <c r="AV914" s="1155"/>
      <c r="BA914" s="1155"/>
    </row>
    <row r="915" spans="1:53" ht="15.75" customHeight="1" x14ac:dyDescent="0.2">
      <c r="A915" s="1155"/>
      <c r="B915" s="1065"/>
      <c r="C915" s="1155"/>
      <c r="D915" s="1155"/>
      <c r="F915" s="1155"/>
      <c r="G915" s="1155"/>
      <c r="H915" s="1155"/>
      <c r="I915" s="1155"/>
      <c r="Z915" s="1155"/>
      <c r="AF915" s="1155"/>
      <c r="AG915" s="1155"/>
      <c r="AH915" s="1155"/>
      <c r="AL915" s="1155"/>
      <c r="AM915" s="1155"/>
      <c r="AN915" s="1155"/>
      <c r="AR915" s="1155"/>
      <c r="AS915" s="1155"/>
      <c r="AT915" s="1155"/>
      <c r="AV915" s="1155"/>
      <c r="BA915" s="1155"/>
    </row>
    <row r="916" spans="1:53" ht="15.75" customHeight="1" x14ac:dyDescent="0.2">
      <c r="A916" s="1155"/>
      <c r="B916" s="1065"/>
      <c r="C916" s="1155"/>
      <c r="D916" s="1155"/>
      <c r="F916" s="1155"/>
      <c r="G916" s="1155"/>
      <c r="H916" s="1155"/>
      <c r="I916" s="1155"/>
      <c r="Z916" s="1155"/>
      <c r="AF916" s="1155"/>
      <c r="AG916" s="1155"/>
      <c r="AH916" s="1155"/>
      <c r="AL916" s="1155"/>
      <c r="AM916" s="1155"/>
      <c r="AN916" s="1155"/>
      <c r="AR916" s="1155"/>
      <c r="AS916" s="1155"/>
      <c r="AT916" s="1155"/>
      <c r="AV916" s="1155"/>
      <c r="BA916" s="1155"/>
    </row>
    <row r="917" spans="1:53" ht="15.75" customHeight="1" x14ac:dyDescent="0.2">
      <c r="A917" s="1155"/>
      <c r="B917" s="1065"/>
      <c r="C917" s="1155"/>
      <c r="D917" s="1155"/>
      <c r="F917" s="1155"/>
      <c r="G917" s="1155"/>
      <c r="H917" s="1155"/>
      <c r="I917" s="1155"/>
      <c r="Z917" s="1155"/>
      <c r="AF917" s="1155"/>
      <c r="AG917" s="1155"/>
      <c r="AH917" s="1155"/>
      <c r="AL917" s="1155"/>
      <c r="AM917" s="1155"/>
      <c r="AN917" s="1155"/>
      <c r="AR917" s="1155"/>
      <c r="AS917" s="1155"/>
      <c r="AT917" s="1155"/>
      <c r="AV917" s="1155"/>
      <c r="BA917" s="1155"/>
    </row>
    <row r="918" spans="1:53" ht="15.75" customHeight="1" x14ac:dyDescent="0.2">
      <c r="A918" s="1155"/>
      <c r="B918" s="1065"/>
      <c r="C918" s="1155"/>
      <c r="D918" s="1155"/>
      <c r="F918" s="1155"/>
      <c r="G918" s="1155"/>
      <c r="H918" s="1155"/>
      <c r="I918" s="1155"/>
      <c r="Z918" s="1155"/>
      <c r="AF918" s="1155"/>
      <c r="AG918" s="1155"/>
      <c r="AH918" s="1155"/>
      <c r="AL918" s="1155"/>
      <c r="AM918" s="1155"/>
      <c r="AN918" s="1155"/>
      <c r="AR918" s="1155"/>
      <c r="AS918" s="1155"/>
      <c r="AT918" s="1155"/>
      <c r="AV918" s="1155"/>
      <c r="BA918" s="1155"/>
    </row>
    <row r="919" spans="1:53" ht="15.75" customHeight="1" x14ac:dyDescent="0.2">
      <c r="A919" s="1155"/>
      <c r="B919" s="1065"/>
      <c r="C919" s="1155"/>
      <c r="D919" s="1155"/>
      <c r="F919" s="1155"/>
      <c r="G919" s="1155"/>
      <c r="H919" s="1155"/>
      <c r="I919" s="1155"/>
      <c r="Z919" s="1155"/>
      <c r="AF919" s="1155"/>
      <c r="AG919" s="1155"/>
      <c r="AH919" s="1155"/>
      <c r="AL919" s="1155"/>
      <c r="AM919" s="1155"/>
      <c r="AN919" s="1155"/>
      <c r="AR919" s="1155"/>
      <c r="AS919" s="1155"/>
      <c r="AT919" s="1155"/>
      <c r="AV919" s="1155"/>
      <c r="BA919" s="1155"/>
    </row>
    <row r="920" spans="1:53" ht="15.75" customHeight="1" x14ac:dyDescent="0.2">
      <c r="A920" s="1155"/>
      <c r="B920" s="1065"/>
      <c r="C920" s="1155"/>
      <c r="D920" s="1155"/>
      <c r="F920" s="1155"/>
      <c r="G920" s="1155"/>
      <c r="H920" s="1155"/>
      <c r="I920" s="1155"/>
      <c r="Z920" s="1155"/>
      <c r="AF920" s="1155"/>
      <c r="AG920" s="1155"/>
      <c r="AH920" s="1155"/>
      <c r="AL920" s="1155"/>
      <c r="AM920" s="1155"/>
      <c r="AN920" s="1155"/>
      <c r="AR920" s="1155"/>
      <c r="AS920" s="1155"/>
      <c r="AT920" s="1155"/>
      <c r="AV920" s="1155"/>
      <c r="BA920" s="1155"/>
    </row>
    <row r="921" spans="1:53" ht="15.75" customHeight="1" x14ac:dyDescent="0.2">
      <c r="A921" s="1155"/>
      <c r="B921" s="1065"/>
      <c r="C921" s="1155"/>
      <c r="D921" s="1155"/>
      <c r="F921" s="1155"/>
      <c r="G921" s="1155"/>
      <c r="H921" s="1155"/>
      <c r="I921" s="1155"/>
      <c r="Z921" s="1155"/>
      <c r="AF921" s="1155"/>
      <c r="AG921" s="1155"/>
      <c r="AH921" s="1155"/>
      <c r="AL921" s="1155"/>
      <c r="AM921" s="1155"/>
      <c r="AN921" s="1155"/>
      <c r="AR921" s="1155"/>
      <c r="AS921" s="1155"/>
      <c r="AT921" s="1155"/>
      <c r="AV921" s="1155"/>
      <c r="BA921" s="1155"/>
    </row>
    <row r="922" spans="1:53" ht="15.75" customHeight="1" x14ac:dyDescent="0.2">
      <c r="A922" s="1155"/>
      <c r="B922" s="1065"/>
      <c r="C922" s="1155"/>
      <c r="D922" s="1155"/>
      <c r="F922" s="1155"/>
      <c r="G922" s="1155"/>
      <c r="H922" s="1155"/>
      <c r="I922" s="1155"/>
      <c r="Z922" s="1155"/>
      <c r="AF922" s="1155"/>
      <c r="AG922" s="1155"/>
      <c r="AH922" s="1155"/>
      <c r="AL922" s="1155"/>
      <c r="AM922" s="1155"/>
      <c r="AN922" s="1155"/>
      <c r="AR922" s="1155"/>
      <c r="AS922" s="1155"/>
      <c r="AT922" s="1155"/>
      <c r="AV922" s="1155"/>
      <c r="BA922" s="1155"/>
    </row>
    <row r="923" spans="1:53" ht="15.75" customHeight="1" x14ac:dyDescent="0.2">
      <c r="A923" s="1155"/>
      <c r="B923" s="1065"/>
      <c r="C923" s="1155"/>
      <c r="D923" s="1155"/>
      <c r="F923" s="1155"/>
      <c r="G923" s="1155"/>
      <c r="H923" s="1155"/>
      <c r="I923" s="1155"/>
      <c r="Z923" s="1155"/>
      <c r="AF923" s="1155"/>
      <c r="AG923" s="1155"/>
      <c r="AH923" s="1155"/>
      <c r="AL923" s="1155"/>
      <c r="AM923" s="1155"/>
      <c r="AN923" s="1155"/>
      <c r="AR923" s="1155"/>
      <c r="AS923" s="1155"/>
      <c r="AT923" s="1155"/>
      <c r="AV923" s="1155"/>
      <c r="BA923" s="1155"/>
    </row>
    <row r="924" spans="1:53" ht="15.75" customHeight="1" x14ac:dyDescent="0.2">
      <c r="A924" s="1155"/>
      <c r="B924" s="1065"/>
      <c r="C924" s="1155"/>
      <c r="D924" s="1155"/>
      <c r="F924" s="1155"/>
      <c r="G924" s="1155"/>
      <c r="H924" s="1155"/>
      <c r="I924" s="1155"/>
      <c r="Z924" s="1155"/>
      <c r="AF924" s="1155"/>
      <c r="AG924" s="1155"/>
      <c r="AH924" s="1155"/>
      <c r="AL924" s="1155"/>
      <c r="AM924" s="1155"/>
      <c r="AN924" s="1155"/>
      <c r="AR924" s="1155"/>
      <c r="AS924" s="1155"/>
      <c r="AT924" s="1155"/>
      <c r="AV924" s="1155"/>
      <c r="BA924" s="1155"/>
    </row>
    <row r="925" spans="1:53" ht="15.75" customHeight="1" x14ac:dyDescent="0.2">
      <c r="A925" s="1155"/>
      <c r="B925" s="1065"/>
      <c r="C925" s="1155"/>
      <c r="D925" s="1155"/>
      <c r="F925" s="1155"/>
      <c r="G925" s="1155"/>
      <c r="H925" s="1155"/>
      <c r="I925" s="1155"/>
      <c r="Z925" s="1155"/>
      <c r="AF925" s="1155"/>
      <c r="AG925" s="1155"/>
      <c r="AH925" s="1155"/>
      <c r="AL925" s="1155"/>
      <c r="AM925" s="1155"/>
      <c r="AN925" s="1155"/>
      <c r="AR925" s="1155"/>
      <c r="AS925" s="1155"/>
      <c r="AT925" s="1155"/>
      <c r="AV925" s="1155"/>
      <c r="BA925" s="1155"/>
    </row>
    <row r="926" spans="1:53" ht="15.75" customHeight="1" x14ac:dyDescent="0.2">
      <c r="A926" s="1155"/>
      <c r="B926" s="1065"/>
      <c r="C926" s="1155"/>
      <c r="D926" s="1155"/>
      <c r="F926" s="1155"/>
      <c r="G926" s="1155"/>
      <c r="H926" s="1155"/>
      <c r="I926" s="1155"/>
      <c r="Z926" s="1155"/>
      <c r="AF926" s="1155"/>
      <c r="AG926" s="1155"/>
      <c r="AH926" s="1155"/>
      <c r="AL926" s="1155"/>
      <c r="AM926" s="1155"/>
      <c r="AN926" s="1155"/>
      <c r="AR926" s="1155"/>
      <c r="AS926" s="1155"/>
      <c r="AT926" s="1155"/>
      <c r="AV926" s="1155"/>
      <c r="BA926" s="1155"/>
    </row>
    <row r="927" spans="1:53" ht="15.75" customHeight="1" x14ac:dyDescent="0.2">
      <c r="A927" s="1155"/>
      <c r="B927" s="1065"/>
      <c r="C927" s="1155"/>
      <c r="D927" s="1155"/>
      <c r="F927" s="1155"/>
      <c r="G927" s="1155"/>
      <c r="H927" s="1155"/>
      <c r="I927" s="1155"/>
      <c r="Z927" s="1155"/>
      <c r="AF927" s="1155"/>
      <c r="AG927" s="1155"/>
      <c r="AH927" s="1155"/>
      <c r="AL927" s="1155"/>
      <c r="AM927" s="1155"/>
      <c r="AN927" s="1155"/>
      <c r="AR927" s="1155"/>
      <c r="AS927" s="1155"/>
      <c r="AT927" s="1155"/>
      <c r="AV927" s="1155"/>
      <c r="BA927" s="1155"/>
    </row>
    <row r="928" spans="1:53" ht="15.75" customHeight="1" x14ac:dyDescent="0.2">
      <c r="A928" s="1155"/>
      <c r="B928" s="1065"/>
      <c r="C928" s="1155"/>
      <c r="D928" s="1155"/>
      <c r="F928" s="1155"/>
      <c r="G928" s="1155"/>
      <c r="H928" s="1155"/>
      <c r="I928" s="1155"/>
      <c r="Z928" s="1155"/>
      <c r="AF928" s="1155"/>
      <c r="AG928" s="1155"/>
      <c r="AH928" s="1155"/>
      <c r="AL928" s="1155"/>
      <c r="AM928" s="1155"/>
      <c r="AN928" s="1155"/>
      <c r="AR928" s="1155"/>
      <c r="AS928" s="1155"/>
      <c r="AT928" s="1155"/>
      <c r="AV928" s="1155"/>
      <c r="BA928" s="1155"/>
    </row>
    <row r="929" spans="1:53" ht="15.75" customHeight="1" x14ac:dyDescent="0.2">
      <c r="A929" s="1155"/>
      <c r="B929" s="1065"/>
      <c r="C929" s="1155"/>
      <c r="D929" s="1155"/>
      <c r="F929" s="1155"/>
      <c r="G929" s="1155"/>
      <c r="H929" s="1155"/>
      <c r="I929" s="1155"/>
      <c r="Z929" s="1155"/>
      <c r="AF929" s="1155"/>
      <c r="AG929" s="1155"/>
      <c r="AH929" s="1155"/>
      <c r="AL929" s="1155"/>
      <c r="AM929" s="1155"/>
      <c r="AN929" s="1155"/>
      <c r="AR929" s="1155"/>
      <c r="AS929" s="1155"/>
      <c r="AT929" s="1155"/>
      <c r="AV929" s="1155"/>
      <c r="BA929" s="1155"/>
    </row>
    <row r="930" spans="1:53" ht="15.75" customHeight="1" x14ac:dyDescent="0.2">
      <c r="A930" s="1155"/>
      <c r="B930" s="1065"/>
      <c r="C930" s="1155"/>
      <c r="D930" s="1155"/>
      <c r="F930" s="1155"/>
      <c r="G930" s="1155"/>
      <c r="H930" s="1155"/>
      <c r="I930" s="1155"/>
      <c r="Z930" s="1155"/>
      <c r="AF930" s="1155"/>
      <c r="AG930" s="1155"/>
      <c r="AH930" s="1155"/>
      <c r="AL930" s="1155"/>
      <c r="AM930" s="1155"/>
      <c r="AN930" s="1155"/>
      <c r="AR930" s="1155"/>
      <c r="AS930" s="1155"/>
      <c r="AT930" s="1155"/>
      <c r="AV930" s="1155"/>
      <c r="BA930" s="1155"/>
    </row>
    <row r="931" spans="1:53" ht="15.75" customHeight="1" x14ac:dyDescent="0.2">
      <c r="A931" s="1155"/>
      <c r="B931" s="1065"/>
      <c r="C931" s="1155"/>
      <c r="D931" s="1155"/>
      <c r="F931" s="1155"/>
      <c r="G931" s="1155"/>
      <c r="H931" s="1155"/>
      <c r="I931" s="1155"/>
      <c r="Z931" s="1155"/>
      <c r="AF931" s="1155"/>
      <c r="AG931" s="1155"/>
      <c r="AH931" s="1155"/>
      <c r="AL931" s="1155"/>
      <c r="AM931" s="1155"/>
      <c r="AN931" s="1155"/>
      <c r="AR931" s="1155"/>
      <c r="AS931" s="1155"/>
      <c r="AT931" s="1155"/>
      <c r="AV931" s="1155"/>
      <c r="BA931" s="1155"/>
    </row>
    <row r="932" spans="1:53" ht="15.75" customHeight="1" x14ac:dyDescent="0.2">
      <c r="A932" s="1155"/>
      <c r="B932" s="1065"/>
      <c r="C932" s="1155"/>
      <c r="D932" s="1155"/>
      <c r="F932" s="1155"/>
      <c r="G932" s="1155"/>
      <c r="H932" s="1155"/>
      <c r="I932" s="1155"/>
      <c r="Z932" s="1155"/>
      <c r="AF932" s="1155"/>
      <c r="AG932" s="1155"/>
      <c r="AH932" s="1155"/>
      <c r="AL932" s="1155"/>
      <c r="AM932" s="1155"/>
      <c r="AN932" s="1155"/>
      <c r="AR932" s="1155"/>
      <c r="AS932" s="1155"/>
      <c r="AT932" s="1155"/>
      <c r="AV932" s="1155"/>
      <c r="BA932" s="1155"/>
    </row>
    <row r="933" spans="1:53" ht="15.75" customHeight="1" x14ac:dyDescent="0.2">
      <c r="A933" s="1155"/>
      <c r="B933" s="1065"/>
      <c r="C933" s="1155"/>
      <c r="D933" s="1155"/>
      <c r="F933" s="1155"/>
      <c r="G933" s="1155"/>
      <c r="H933" s="1155"/>
      <c r="I933" s="1155"/>
      <c r="Z933" s="1155"/>
      <c r="AF933" s="1155"/>
      <c r="AG933" s="1155"/>
      <c r="AH933" s="1155"/>
      <c r="AL933" s="1155"/>
      <c r="AM933" s="1155"/>
      <c r="AN933" s="1155"/>
      <c r="AR933" s="1155"/>
      <c r="AS933" s="1155"/>
      <c r="AT933" s="1155"/>
      <c r="AV933" s="1155"/>
      <c r="BA933" s="1155"/>
    </row>
    <row r="934" spans="1:53" ht="15.75" customHeight="1" x14ac:dyDescent="0.2">
      <c r="A934" s="1155"/>
      <c r="B934" s="1065"/>
      <c r="C934" s="1155"/>
      <c r="D934" s="1155"/>
      <c r="F934" s="1155"/>
      <c r="G934" s="1155"/>
      <c r="H934" s="1155"/>
      <c r="I934" s="1155"/>
      <c r="Z934" s="1155"/>
      <c r="AF934" s="1155"/>
      <c r="AG934" s="1155"/>
      <c r="AH934" s="1155"/>
      <c r="AL934" s="1155"/>
      <c r="AM934" s="1155"/>
      <c r="AN934" s="1155"/>
      <c r="AR934" s="1155"/>
      <c r="AS934" s="1155"/>
      <c r="AT934" s="1155"/>
      <c r="AV934" s="1155"/>
      <c r="BA934" s="1155"/>
    </row>
    <row r="935" spans="1:53" ht="15.75" customHeight="1" x14ac:dyDescent="0.2">
      <c r="A935" s="1155"/>
      <c r="B935" s="1065"/>
      <c r="C935" s="1155"/>
      <c r="D935" s="1155"/>
      <c r="F935" s="1155"/>
      <c r="G935" s="1155"/>
      <c r="H935" s="1155"/>
      <c r="I935" s="1155"/>
      <c r="Z935" s="1155"/>
      <c r="AF935" s="1155"/>
      <c r="AG935" s="1155"/>
      <c r="AH935" s="1155"/>
      <c r="AL935" s="1155"/>
      <c r="AM935" s="1155"/>
      <c r="AN935" s="1155"/>
      <c r="AR935" s="1155"/>
      <c r="AS935" s="1155"/>
      <c r="AT935" s="1155"/>
      <c r="AV935" s="1155"/>
      <c r="BA935" s="1155"/>
    </row>
    <row r="936" spans="1:53" ht="15.75" customHeight="1" x14ac:dyDescent="0.2">
      <c r="A936" s="1155"/>
      <c r="B936" s="1065"/>
      <c r="C936" s="1155"/>
      <c r="D936" s="1155"/>
      <c r="F936" s="1155"/>
      <c r="G936" s="1155"/>
      <c r="H936" s="1155"/>
      <c r="I936" s="1155"/>
      <c r="Z936" s="1155"/>
      <c r="AF936" s="1155"/>
      <c r="AG936" s="1155"/>
      <c r="AH936" s="1155"/>
      <c r="AL936" s="1155"/>
      <c r="AM936" s="1155"/>
      <c r="AN936" s="1155"/>
      <c r="AR936" s="1155"/>
      <c r="AS936" s="1155"/>
      <c r="AT936" s="1155"/>
      <c r="AV936" s="1155"/>
      <c r="BA936" s="1155"/>
    </row>
    <row r="937" spans="1:53" ht="15.75" customHeight="1" x14ac:dyDescent="0.2">
      <c r="A937" s="1155"/>
      <c r="B937" s="1065"/>
      <c r="C937" s="1155"/>
      <c r="D937" s="1155"/>
      <c r="F937" s="1155"/>
      <c r="G937" s="1155"/>
      <c r="H937" s="1155"/>
      <c r="I937" s="1155"/>
      <c r="Z937" s="1155"/>
      <c r="AF937" s="1155"/>
      <c r="AG937" s="1155"/>
      <c r="AH937" s="1155"/>
      <c r="AL937" s="1155"/>
      <c r="AM937" s="1155"/>
      <c r="AN937" s="1155"/>
      <c r="AR937" s="1155"/>
      <c r="AS937" s="1155"/>
      <c r="AT937" s="1155"/>
      <c r="AV937" s="1155"/>
      <c r="BA937" s="1155"/>
    </row>
    <row r="938" spans="1:53" ht="15.75" customHeight="1" x14ac:dyDescent="0.2">
      <c r="A938" s="1155"/>
      <c r="B938" s="1065"/>
      <c r="C938" s="1155"/>
      <c r="D938" s="1155"/>
      <c r="F938" s="1155"/>
      <c r="G938" s="1155"/>
      <c r="H938" s="1155"/>
      <c r="I938" s="1155"/>
      <c r="Z938" s="1155"/>
      <c r="AF938" s="1155"/>
      <c r="AG938" s="1155"/>
      <c r="AH938" s="1155"/>
      <c r="AL938" s="1155"/>
      <c r="AM938" s="1155"/>
      <c r="AN938" s="1155"/>
      <c r="AR938" s="1155"/>
      <c r="AS938" s="1155"/>
      <c r="AT938" s="1155"/>
      <c r="AV938" s="1155"/>
      <c r="BA938" s="1155"/>
    </row>
    <row r="939" spans="1:53" ht="15.75" customHeight="1" x14ac:dyDescent="0.2">
      <c r="A939" s="1155"/>
      <c r="B939" s="1065"/>
      <c r="C939" s="1155"/>
      <c r="D939" s="1155"/>
      <c r="F939" s="1155"/>
      <c r="G939" s="1155"/>
      <c r="H939" s="1155"/>
      <c r="I939" s="1155"/>
      <c r="Z939" s="1155"/>
      <c r="AF939" s="1155"/>
      <c r="AG939" s="1155"/>
      <c r="AH939" s="1155"/>
      <c r="AL939" s="1155"/>
      <c r="AM939" s="1155"/>
      <c r="AN939" s="1155"/>
      <c r="AR939" s="1155"/>
      <c r="AS939" s="1155"/>
      <c r="AT939" s="1155"/>
      <c r="AV939" s="1155"/>
      <c r="BA939" s="1155"/>
    </row>
    <row r="940" spans="1:53" ht="15.75" customHeight="1" x14ac:dyDescent="0.2">
      <c r="A940" s="1155"/>
      <c r="B940" s="1065"/>
      <c r="C940" s="1155"/>
      <c r="D940" s="1155"/>
      <c r="F940" s="1155"/>
      <c r="G940" s="1155"/>
      <c r="H940" s="1155"/>
      <c r="I940" s="1155"/>
      <c r="Z940" s="1155"/>
      <c r="AF940" s="1155"/>
      <c r="AG940" s="1155"/>
      <c r="AH940" s="1155"/>
      <c r="AL940" s="1155"/>
      <c r="AM940" s="1155"/>
      <c r="AN940" s="1155"/>
      <c r="AR940" s="1155"/>
      <c r="AS940" s="1155"/>
      <c r="AT940" s="1155"/>
      <c r="AV940" s="1155"/>
      <c r="BA940" s="1155"/>
    </row>
    <row r="941" spans="1:53" ht="15.75" customHeight="1" x14ac:dyDescent="0.2">
      <c r="A941" s="1155"/>
      <c r="B941" s="1065"/>
      <c r="C941" s="1155"/>
      <c r="D941" s="1155"/>
      <c r="F941" s="1155"/>
      <c r="G941" s="1155"/>
      <c r="H941" s="1155"/>
      <c r="I941" s="1155"/>
      <c r="Z941" s="1155"/>
      <c r="AF941" s="1155"/>
      <c r="AG941" s="1155"/>
      <c r="AH941" s="1155"/>
      <c r="AL941" s="1155"/>
      <c r="AM941" s="1155"/>
      <c r="AN941" s="1155"/>
      <c r="AR941" s="1155"/>
      <c r="AS941" s="1155"/>
      <c r="AT941" s="1155"/>
      <c r="AV941" s="1155"/>
      <c r="BA941" s="1155"/>
    </row>
    <row r="942" spans="1:53" ht="15.75" customHeight="1" x14ac:dyDescent="0.2">
      <c r="A942" s="1155"/>
      <c r="B942" s="1065"/>
      <c r="C942" s="1155"/>
      <c r="D942" s="1155"/>
      <c r="F942" s="1155"/>
      <c r="G942" s="1155"/>
      <c r="H942" s="1155"/>
      <c r="I942" s="1155"/>
      <c r="Z942" s="1155"/>
      <c r="AF942" s="1155"/>
      <c r="AG942" s="1155"/>
      <c r="AH942" s="1155"/>
      <c r="AL942" s="1155"/>
      <c r="AM942" s="1155"/>
      <c r="AN942" s="1155"/>
      <c r="AR942" s="1155"/>
      <c r="AS942" s="1155"/>
      <c r="AT942" s="1155"/>
      <c r="AV942" s="1155"/>
      <c r="BA942" s="1155"/>
    </row>
    <row r="943" spans="1:53" ht="15.75" customHeight="1" x14ac:dyDescent="0.2">
      <c r="A943" s="1155"/>
      <c r="B943" s="1065"/>
      <c r="C943" s="1155"/>
      <c r="D943" s="1155"/>
      <c r="F943" s="1155"/>
      <c r="G943" s="1155"/>
      <c r="H943" s="1155"/>
      <c r="I943" s="1155"/>
      <c r="Z943" s="1155"/>
      <c r="AF943" s="1155"/>
      <c r="AG943" s="1155"/>
      <c r="AH943" s="1155"/>
      <c r="AL943" s="1155"/>
      <c r="AM943" s="1155"/>
      <c r="AN943" s="1155"/>
      <c r="AR943" s="1155"/>
      <c r="AS943" s="1155"/>
      <c r="AT943" s="1155"/>
      <c r="AV943" s="1155"/>
      <c r="BA943" s="1155"/>
    </row>
    <row r="944" spans="1:53" ht="15.75" customHeight="1" x14ac:dyDescent="0.2">
      <c r="A944" s="1155"/>
      <c r="B944" s="1065"/>
      <c r="C944" s="1155"/>
      <c r="D944" s="1155"/>
      <c r="F944" s="1155"/>
      <c r="G944" s="1155"/>
      <c r="H944" s="1155"/>
      <c r="I944" s="1155"/>
      <c r="Z944" s="1155"/>
      <c r="AF944" s="1155"/>
      <c r="AG944" s="1155"/>
      <c r="AH944" s="1155"/>
      <c r="AL944" s="1155"/>
      <c r="AM944" s="1155"/>
      <c r="AN944" s="1155"/>
      <c r="AR944" s="1155"/>
      <c r="AS944" s="1155"/>
      <c r="AT944" s="1155"/>
      <c r="AV944" s="1155"/>
      <c r="BA944" s="1155"/>
    </row>
    <row r="945" spans="1:53" ht="15.75" customHeight="1" x14ac:dyDescent="0.2">
      <c r="A945" s="1155"/>
      <c r="B945" s="1065"/>
      <c r="C945" s="1155"/>
      <c r="D945" s="1155"/>
      <c r="F945" s="1155"/>
      <c r="G945" s="1155"/>
      <c r="H945" s="1155"/>
      <c r="I945" s="1155"/>
      <c r="Z945" s="1155"/>
      <c r="AF945" s="1155"/>
      <c r="AG945" s="1155"/>
      <c r="AH945" s="1155"/>
      <c r="AL945" s="1155"/>
      <c r="AM945" s="1155"/>
      <c r="AN945" s="1155"/>
      <c r="AR945" s="1155"/>
      <c r="AS945" s="1155"/>
      <c r="AT945" s="1155"/>
      <c r="AV945" s="1155"/>
      <c r="BA945" s="1155"/>
    </row>
    <row r="946" spans="1:53" ht="15.75" customHeight="1" x14ac:dyDescent="0.2">
      <c r="A946" s="1155"/>
      <c r="B946" s="1065"/>
      <c r="C946" s="1155"/>
      <c r="D946" s="1155"/>
      <c r="F946" s="1155"/>
      <c r="G946" s="1155"/>
      <c r="H946" s="1155"/>
      <c r="I946" s="1155"/>
      <c r="Z946" s="1155"/>
      <c r="AF946" s="1155"/>
      <c r="AG946" s="1155"/>
      <c r="AH946" s="1155"/>
      <c r="AL946" s="1155"/>
      <c r="AM946" s="1155"/>
      <c r="AN946" s="1155"/>
      <c r="AR946" s="1155"/>
      <c r="AS946" s="1155"/>
      <c r="AT946" s="1155"/>
      <c r="AV946" s="1155"/>
      <c r="BA946" s="1155"/>
    </row>
    <row r="947" spans="1:53" ht="15.75" customHeight="1" x14ac:dyDescent="0.2">
      <c r="A947" s="1155"/>
      <c r="B947" s="1065"/>
      <c r="C947" s="1155"/>
      <c r="D947" s="1155"/>
      <c r="F947" s="1155"/>
      <c r="G947" s="1155"/>
      <c r="H947" s="1155"/>
      <c r="I947" s="1155"/>
      <c r="Z947" s="1155"/>
      <c r="AF947" s="1155"/>
      <c r="AG947" s="1155"/>
      <c r="AH947" s="1155"/>
      <c r="AL947" s="1155"/>
      <c r="AM947" s="1155"/>
      <c r="AN947" s="1155"/>
      <c r="AR947" s="1155"/>
      <c r="AS947" s="1155"/>
      <c r="AT947" s="1155"/>
      <c r="AV947" s="1155"/>
      <c r="BA947" s="1155"/>
    </row>
    <row r="948" spans="1:53" ht="15.75" customHeight="1" x14ac:dyDescent="0.2">
      <c r="A948" s="1155"/>
      <c r="B948" s="1065"/>
      <c r="C948" s="1155"/>
      <c r="D948" s="1155"/>
      <c r="F948" s="1155"/>
      <c r="G948" s="1155"/>
      <c r="H948" s="1155"/>
      <c r="I948" s="1155"/>
      <c r="Z948" s="1155"/>
      <c r="AF948" s="1155"/>
      <c r="AG948" s="1155"/>
      <c r="AH948" s="1155"/>
      <c r="AL948" s="1155"/>
      <c r="AM948" s="1155"/>
      <c r="AN948" s="1155"/>
      <c r="AR948" s="1155"/>
      <c r="AS948" s="1155"/>
      <c r="AT948" s="1155"/>
      <c r="AV948" s="1155"/>
      <c r="BA948" s="1155"/>
    </row>
    <row r="949" spans="1:53" ht="15.75" customHeight="1" x14ac:dyDescent="0.2">
      <c r="A949" s="1155"/>
      <c r="B949" s="1065"/>
      <c r="C949" s="1155"/>
      <c r="D949" s="1155"/>
      <c r="F949" s="1155"/>
      <c r="G949" s="1155"/>
      <c r="H949" s="1155"/>
      <c r="I949" s="1155"/>
      <c r="Z949" s="1155"/>
      <c r="AF949" s="1155"/>
      <c r="AG949" s="1155"/>
      <c r="AH949" s="1155"/>
      <c r="AL949" s="1155"/>
      <c r="AM949" s="1155"/>
      <c r="AN949" s="1155"/>
      <c r="AR949" s="1155"/>
      <c r="AS949" s="1155"/>
      <c r="AT949" s="1155"/>
      <c r="AV949" s="1155"/>
      <c r="BA949" s="1155"/>
    </row>
    <row r="950" spans="1:53" ht="15.75" customHeight="1" x14ac:dyDescent="0.2">
      <c r="A950" s="1155"/>
      <c r="B950" s="1065"/>
      <c r="C950" s="1155"/>
      <c r="D950" s="1155"/>
      <c r="F950" s="1155"/>
      <c r="G950" s="1155"/>
      <c r="H950" s="1155"/>
      <c r="I950" s="1155"/>
      <c r="Z950" s="1155"/>
      <c r="AF950" s="1155"/>
      <c r="AG950" s="1155"/>
      <c r="AH950" s="1155"/>
      <c r="AL950" s="1155"/>
      <c r="AM950" s="1155"/>
      <c r="AN950" s="1155"/>
      <c r="AR950" s="1155"/>
      <c r="AS950" s="1155"/>
      <c r="AT950" s="1155"/>
      <c r="AV950" s="1155"/>
      <c r="BA950" s="1155"/>
    </row>
    <row r="951" spans="1:53" ht="15.75" customHeight="1" x14ac:dyDescent="0.2">
      <c r="A951" s="1155"/>
      <c r="B951" s="1065"/>
      <c r="C951" s="1155"/>
      <c r="D951" s="1155"/>
      <c r="F951" s="1155"/>
      <c r="G951" s="1155"/>
      <c r="H951" s="1155"/>
      <c r="I951" s="1155"/>
      <c r="Z951" s="1155"/>
      <c r="AF951" s="1155"/>
      <c r="AG951" s="1155"/>
      <c r="AH951" s="1155"/>
      <c r="AL951" s="1155"/>
      <c r="AM951" s="1155"/>
      <c r="AN951" s="1155"/>
      <c r="AR951" s="1155"/>
      <c r="AS951" s="1155"/>
      <c r="AT951" s="1155"/>
      <c r="AV951" s="1155"/>
      <c r="BA951" s="1155"/>
    </row>
    <row r="952" spans="1:53" ht="15.75" customHeight="1" x14ac:dyDescent="0.2">
      <c r="A952" s="1155"/>
      <c r="B952" s="1065"/>
      <c r="C952" s="1155"/>
      <c r="D952" s="1155"/>
      <c r="F952" s="1155"/>
      <c r="G952" s="1155"/>
      <c r="H952" s="1155"/>
      <c r="I952" s="1155"/>
      <c r="Z952" s="1155"/>
      <c r="AF952" s="1155"/>
      <c r="AG952" s="1155"/>
      <c r="AH952" s="1155"/>
      <c r="AL952" s="1155"/>
      <c r="AM952" s="1155"/>
      <c r="AN952" s="1155"/>
      <c r="AR952" s="1155"/>
      <c r="AS952" s="1155"/>
      <c r="AT952" s="1155"/>
      <c r="AV952" s="1155"/>
      <c r="BA952" s="1155"/>
    </row>
    <row r="953" spans="1:53" ht="15.75" customHeight="1" x14ac:dyDescent="0.2">
      <c r="A953" s="1155"/>
      <c r="B953" s="1065"/>
      <c r="C953" s="1155"/>
      <c r="D953" s="1155"/>
      <c r="F953" s="1155"/>
      <c r="G953" s="1155"/>
      <c r="H953" s="1155"/>
      <c r="I953" s="1155"/>
      <c r="Z953" s="1155"/>
      <c r="AF953" s="1155"/>
      <c r="AG953" s="1155"/>
      <c r="AH953" s="1155"/>
      <c r="AL953" s="1155"/>
      <c r="AM953" s="1155"/>
      <c r="AN953" s="1155"/>
      <c r="AR953" s="1155"/>
      <c r="AS953" s="1155"/>
      <c r="AT953" s="1155"/>
      <c r="AV953" s="1155"/>
      <c r="BA953" s="1155"/>
    </row>
    <row r="954" spans="1:53" ht="15.75" customHeight="1" x14ac:dyDescent="0.2">
      <c r="A954" s="1155"/>
      <c r="B954" s="1065"/>
      <c r="C954" s="1155"/>
      <c r="D954" s="1155"/>
      <c r="F954" s="1155"/>
      <c r="G954" s="1155"/>
      <c r="H954" s="1155"/>
      <c r="I954" s="1155"/>
      <c r="Z954" s="1155"/>
      <c r="AF954" s="1155"/>
      <c r="AG954" s="1155"/>
      <c r="AH954" s="1155"/>
      <c r="AL954" s="1155"/>
      <c r="AM954" s="1155"/>
      <c r="AN954" s="1155"/>
      <c r="AR954" s="1155"/>
      <c r="AS954" s="1155"/>
      <c r="AT954" s="1155"/>
      <c r="AV954" s="1155"/>
      <c r="BA954" s="1155"/>
    </row>
    <row r="955" spans="1:53" ht="15.75" customHeight="1" x14ac:dyDescent="0.2">
      <c r="A955" s="1155"/>
      <c r="B955" s="1065"/>
      <c r="C955" s="1155"/>
      <c r="D955" s="1155"/>
      <c r="F955" s="1155"/>
      <c r="G955" s="1155"/>
      <c r="H955" s="1155"/>
      <c r="I955" s="1155"/>
      <c r="Z955" s="1155"/>
      <c r="AF955" s="1155"/>
      <c r="AG955" s="1155"/>
      <c r="AH955" s="1155"/>
      <c r="AL955" s="1155"/>
      <c r="AM955" s="1155"/>
      <c r="AN955" s="1155"/>
      <c r="AR955" s="1155"/>
      <c r="AS955" s="1155"/>
      <c r="AT955" s="1155"/>
      <c r="AV955" s="1155"/>
      <c r="BA955" s="1155"/>
    </row>
    <row r="956" spans="1:53" ht="15.75" customHeight="1" x14ac:dyDescent="0.2">
      <c r="A956" s="1155"/>
      <c r="B956" s="1065"/>
      <c r="C956" s="1155"/>
      <c r="D956" s="1155"/>
      <c r="F956" s="1155"/>
      <c r="G956" s="1155"/>
      <c r="H956" s="1155"/>
      <c r="I956" s="1155"/>
      <c r="Z956" s="1155"/>
      <c r="AF956" s="1155"/>
      <c r="AG956" s="1155"/>
      <c r="AH956" s="1155"/>
      <c r="AL956" s="1155"/>
      <c r="AM956" s="1155"/>
      <c r="AN956" s="1155"/>
      <c r="AR956" s="1155"/>
      <c r="AS956" s="1155"/>
      <c r="AT956" s="1155"/>
      <c r="AV956" s="1155"/>
      <c r="BA956" s="1155"/>
    </row>
    <row r="957" spans="1:53" ht="15.75" customHeight="1" x14ac:dyDescent="0.2">
      <c r="A957" s="1155"/>
      <c r="B957" s="1065"/>
      <c r="C957" s="1155"/>
      <c r="D957" s="1155"/>
      <c r="F957" s="1155"/>
      <c r="G957" s="1155"/>
      <c r="H957" s="1155"/>
      <c r="I957" s="1155"/>
      <c r="Z957" s="1155"/>
      <c r="AF957" s="1155"/>
      <c r="AG957" s="1155"/>
      <c r="AH957" s="1155"/>
      <c r="AL957" s="1155"/>
      <c r="AM957" s="1155"/>
      <c r="AN957" s="1155"/>
      <c r="AR957" s="1155"/>
      <c r="AS957" s="1155"/>
      <c r="AT957" s="1155"/>
      <c r="AV957" s="1155"/>
      <c r="BA957" s="1155"/>
    </row>
    <row r="958" spans="1:53" ht="15.75" customHeight="1" x14ac:dyDescent="0.2">
      <c r="A958" s="1155"/>
      <c r="B958" s="1065"/>
      <c r="C958" s="1155"/>
      <c r="D958" s="1155"/>
      <c r="F958" s="1155"/>
      <c r="G958" s="1155"/>
      <c r="H958" s="1155"/>
      <c r="I958" s="1155"/>
      <c r="Z958" s="1155"/>
      <c r="AF958" s="1155"/>
      <c r="AG958" s="1155"/>
      <c r="AH958" s="1155"/>
      <c r="AL958" s="1155"/>
      <c r="AM958" s="1155"/>
      <c r="AN958" s="1155"/>
      <c r="AR958" s="1155"/>
      <c r="AS958" s="1155"/>
      <c r="AT958" s="1155"/>
      <c r="AV958" s="1155"/>
      <c r="BA958" s="1155"/>
    </row>
    <row r="959" spans="1:53" ht="15.75" customHeight="1" x14ac:dyDescent="0.2">
      <c r="A959" s="1155"/>
      <c r="B959" s="1065"/>
      <c r="C959" s="1155"/>
      <c r="D959" s="1155"/>
      <c r="F959" s="1155"/>
      <c r="G959" s="1155"/>
      <c r="H959" s="1155"/>
      <c r="I959" s="1155"/>
      <c r="Z959" s="1155"/>
      <c r="AF959" s="1155"/>
      <c r="AG959" s="1155"/>
      <c r="AH959" s="1155"/>
      <c r="AL959" s="1155"/>
      <c r="AM959" s="1155"/>
      <c r="AN959" s="1155"/>
      <c r="AR959" s="1155"/>
      <c r="AS959" s="1155"/>
      <c r="AT959" s="1155"/>
      <c r="AV959" s="1155"/>
      <c r="BA959" s="1155"/>
    </row>
    <row r="960" spans="1:53" ht="15.75" customHeight="1" x14ac:dyDescent="0.2">
      <c r="A960" s="1155"/>
      <c r="B960" s="1065"/>
      <c r="C960" s="1155"/>
      <c r="D960" s="1155"/>
      <c r="F960" s="1155"/>
      <c r="G960" s="1155"/>
      <c r="H960" s="1155"/>
      <c r="I960" s="1155"/>
      <c r="Z960" s="1155"/>
      <c r="AF960" s="1155"/>
      <c r="AG960" s="1155"/>
      <c r="AH960" s="1155"/>
      <c r="AL960" s="1155"/>
      <c r="AM960" s="1155"/>
      <c r="AN960" s="1155"/>
      <c r="AR960" s="1155"/>
      <c r="AS960" s="1155"/>
      <c r="AT960" s="1155"/>
      <c r="AV960" s="1155"/>
      <c r="BA960" s="1155"/>
    </row>
    <row r="961" spans="1:53" ht="15.75" customHeight="1" x14ac:dyDescent="0.2">
      <c r="A961" s="1155"/>
      <c r="B961" s="1065"/>
      <c r="C961" s="1155"/>
      <c r="D961" s="1155"/>
      <c r="F961" s="1155"/>
      <c r="G961" s="1155"/>
      <c r="H961" s="1155"/>
      <c r="I961" s="1155"/>
      <c r="Z961" s="1155"/>
      <c r="AF961" s="1155"/>
      <c r="AG961" s="1155"/>
      <c r="AH961" s="1155"/>
      <c r="AL961" s="1155"/>
      <c r="AM961" s="1155"/>
      <c r="AN961" s="1155"/>
      <c r="AR961" s="1155"/>
      <c r="AS961" s="1155"/>
      <c r="AT961" s="1155"/>
      <c r="AV961" s="1155"/>
      <c r="BA961" s="1155"/>
    </row>
    <row r="962" spans="1:53" ht="15.75" customHeight="1" x14ac:dyDescent="0.2">
      <c r="A962" s="1155"/>
      <c r="B962" s="1065"/>
      <c r="C962" s="1155"/>
      <c r="D962" s="1155"/>
      <c r="F962" s="1155"/>
      <c r="G962" s="1155"/>
      <c r="H962" s="1155"/>
      <c r="I962" s="1155"/>
      <c r="Z962" s="1155"/>
      <c r="AF962" s="1155"/>
      <c r="AG962" s="1155"/>
      <c r="AH962" s="1155"/>
      <c r="AL962" s="1155"/>
      <c r="AM962" s="1155"/>
      <c r="AN962" s="1155"/>
      <c r="AR962" s="1155"/>
      <c r="AS962" s="1155"/>
      <c r="AT962" s="1155"/>
      <c r="AV962" s="1155"/>
      <c r="BA962" s="1155"/>
    </row>
    <row r="963" spans="1:53" ht="15.75" customHeight="1" x14ac:dyDescent="0.2">
      <c r="A963" s="1155"/>
      <c r="B963" s="1065"/>
      <c r="C963" s="1155"/>
      <c r="D963" s="1155"/>
      <c r="F963" s="1155"/>
      <c r="G963" s="1155"/>
      <c r="H963" s="1155"/>
      <c r="I963" s="1155"/>
      <c r="Z963" s="1155"/>
      <c r="AF963" s="1155"/>
      <c r="AG963" s="1155"/>
      <c r="AH963" s="1155"/>
      <c r="AL963" s="1155"/>
      <c r="AM963" s="1155"/>
      <c r="AN963" s="1155"/>
      <c r="AR963" s="1155"/>
      <c r="AS963" s="1155"/>
      <c r="AT963" s="1155"/>
      <c r="AV963" s="1155"/>
      <c r="BA963" s="1155"/>
    </row>
    <row r="964" spans="1:53" ht="15.75" customHeight="1" x14ac:dyDescent="0.2">
      <c r="A964" s="1155"/>
      <c r="B964" s="1065"/>
      <c r="C964" s="1155"/>
      <c r="D964" s="1155"/>
      <c r="F964" s="1155"/>
      <c r="G964" s="1155"/>
      <c r="H964" s="1155"/>
      <c r="I964" s="1155"/>
      <c r="Z964" s="1155"/>
      <c r="AF964" s="1155"/>
      <c r="AG964" s="1155"/>
      <c r="AH964" s="1155"/>
      <c r="AL964" s="1155"/>
      <c r="AM964" s="1155"/>
      <c r="AN964" s="1155"/>
      <c r="AR964" s="1155"/>
      <c r="AS964" s="1155"/>
      <c r="AT964" s="1155"/>
      <c r="AV964" s="1155"/>
      <c r="BA964" s="1155"/>
    </row>
    <row r="965" spans="1:53" ht="15.75" customHeight="1" x14ac:dyDescent="0.2">
      <c r="A965" s="1155"/>
      <c r="B965" s="1065"/>
      <c r="C965" s="1155"/>
      <c r="D965" s="1155"/>
      <c r="F965" s="1155"/>
      <c r="G965" s="1155"/>
      <c r="H965" s="1155"/>
      <c r="I965" s="1155"/>
      <c r="Z965" s="1155"/>
      <c r="AF965" s="1155"/>
      <c r="AG965" s="1155"/>
      <c r="AH965" s="1155"/>
      <c r="AL965" s="1155"/>
      <c r="AM965" s="1155"/>
      <c r="AN965" s="1155"/>
      <c r="AR965" s="1155"/>
      <c r="AS965" s="1155"/>
      <c r="AT965" s="1155"/>
      <c r="AV965" s="1155"/>
      <c r="BA965" s="1155"/>
    </row>
    <row r="966" spans="1:53" ht="15.75" customHeight="1" x14ac:dyDescent="0.2">
      <c r="A966" s="1155"/>
      <c r="B966" s="1065"/>
      <c r="C966" s="1155"/>
      <c r="D966" s="1155"/>
      <c r="F966" s="1155"/>
      <c r="G966" s="1155"/>
      <c r="H966" s="1155"/>
      <c r="I966" s="1155"/>
      <c r="Z966" s="1155"/>
      <c r="AF966" s="1155"/>
      <c r="AG966" s="1155"/>
      <c r="AH966" s="1155"/>
      <c r="AL966" s="1155"/>
      <c r="AM966" s="1155"/>
      <c r="AN966" s="1155"/>
      <c r="AR966" s="1155"/>
      <c r="AS966" s="1155"/>
      <c r="AT966" s="1155"/>
      <c r="AV966" s="1155"/>
      <c r="BA966" s="1155"/>
    </row>
    <row r="967" spans="1:53" ht="15.75" customHeight="1" x14ac:dyDescent="0.2">
      <c r="A967" s="1155"/>
      <c r="B967" s="1065"/>
      <c r="C967" s="1155"/>
      <c r="D967" s="1155"/>
      <c r="F967" s="1155"/>
      <c r="G967" s="1155"/>
      <c r="H967" s="1155"/>
      <c r="I967" s="1155"/>
      <c r="Z967" s="1155"/>
      <c r="AF967" s="1155"/>
      <c r="AG967" s="1155"/>
      <c r="AH967" s="1155"/>
      <c r="AL967" s="1155"/>
      <c r="AM967" s="1155"/>
      <c r="AN967" s="1155"/>
      <c r="AR967" s="1155"/>
      <c r="AS967" s="1155"/>
      <c r="AT967" s="1155"/>
      <c r="AV967" s="1155"/>
      <c r="BA967" s="1155"/>
    </row>
    <row r="968" spans="1:53" ht="15.75" customHeight="1" x14ac:dyDescent="0.2">
      <c r="A968" s="1155"/>
      <c r="B968" s="1065"/>
      <c r="C968" s="1155"/>
      <c r="D968" s="1155"/>
      <c r="F968" s="1155"/>
      <c r="G968" s="1155"/>
      <c r="H968" s="1155"/>
      <c r="I968" s="1155"/>
      <c r="Z968" s="1155"/>
      <c r="AF968" s="1155"/>
      <c r="AG968" s="1155"/>
      <c r="AH968" s="1155"/>
      <c r="AL968" s="1155"/>
      <c r="AM968" s="1155"/>
      <c r="AN968" s="1155"/>
      <c r="AR968" s="1155"/>
      <c r="AS968" s="1155"/>
      <c r="AT968" s="1155"/>
      <c r="AV968" s="1155"/>
      <c r="BA968" s="1155"/>
    </row>
    <row r="969" spans="1:53" ht="15.75" customHeight="1" x14ac:dyDescent="0.2">
      <c r="A969" s="1155"/>
      <c r="B969" s="1065"/>
      <c r="C969" s="1155"/>
      <c r="D969" s="1155"/>
      <c r="F969" s="1155"/>
      <c r="G969" s="1155"/>
      <c r="H969" s="1155"/>
      <c r="I969" s="1155"/>
      <c r="Z969" s="1155"/>
      <c r="AF969" s="1155"/>
      <c r="AG969" s="1155"/>
      <c r="AH969" s="1155"/>
      <c r="AL969" s="1155"/>
      <c r="AM969" s="1155"/>
      <c r="AN969" s="1155"/>
      <c r="AR969" s="1155"/>
      <c r="AS969" s="1155"/>
      <c r="AT969" s="1155"/>
      <c r="AV969" s="1155"/>
      <c r="BA969" s="1155"/>
    </row>
    <row r="970" spans="1:53" ht="15.75" customHeight="1" x14ac:dyDescent="0.2">
      <c r="A970" s="1155"/>
      <c r="B970" s="1065"/>
      <c r="C970" s="1155"/>
      <c r="D970" s="1155"/>
      <c r="F970" s="1155"/>
      <c r="G970" s="1155"/>
      <c r="H970" s="1155"/>
      <c r="I970" s="1155"/>
      <c r="Z970" s="1155"/>
      <c r="AF970" s="1155"/>
      <c r="AG970" s="1155"/>
      <c r="AH970" s="1155"/>
      <c r="AL970" s="1155"/>
      <c r="AM970" s="1155"/>
      <c r="AN970" s="1155"/>
      <c r="AR970" s="1155"/>
      <c r="AS970" s="1155"/>
      <c r="AT970" s="1155"/>
      <c r="AV970" s="1155"/>
      <c r="BA970" s="1155"/>
    </row>
    <row r="971" spans="1:53" ht="15.75" customHeight="1" x14ac:dyDescent="0.2">
      <c r="A971" s="1155"/>
      <c r="B971" s="1065"/>
      <c r="C971" s="1155"/>
      <c r="D971" s="1155"/>
      <c r="F971" s="1155"/>
      <c r="G971" s="1155"/>
      <c r="H971" s="1155"/>
      <c r="I971" s="1155"/>
      <c r="Z971" s="1155"/>
      <c r="AF971" s="1155"/>
      <c r="AG971" s="1155"/>
      <c r="AH971" s="1155"/>
      <c r="AL971" s="1155"/>
      <c r="AM971" s="1155"/>
      <c r="AN971" s="1155"/>
      <c r="AR971" s="1155"/>
      <c r="AS971" s="1155"/>
      <c r="AT971" s="1155"/>
      <c r="AV971" s="1155"/>
      <c r="BA971" s="1155"/>
    </row>
    <row r="972" spans="1:53" ht="15.75" customHeight="1" x14ac:dyDescent="0.2">
      <c r="A972" s="1155"/>
      <c r="B972" s="1065"/>
      <c r="C972" s="1155"/>
      <c r="D972" s="1155"/>
      <c r="F972" s="1155"/>
      <c r="G972" s="1155"/>
      <c r="H972" s="1155"/>
      <c r="I972" s="1155"/>
      <c r="Z972" s="1155"/>
      <c r="AF972" s="1155"/>
      <c r="AG972" s="1155"/>
      <c r="AH972" s="1155"/>
      <c r="AL972" s="1155"/>
      <c r="AM972" s="1155"/>
      <c r="AN972" s="1155"/>
      <c r="AR972" s="1155"/>
      <c r="AS972" s="1155"/>
      <c r="AT972" s="1155"/>
      <c r="AV972" s="1155"/>
      <c r="BA972" s="1155"/>
    </row>
    <row r="973" spans="1:53" ht="15.75" customHeight="1" x14ac:dyDescent="0.2">
      <c r="A973" s="1155"/>
      <c r="B973" s="1065"/>
      <c r="C973" s="1155"/>
      <c r="D973" s="1155"/>
      <c r="F973" s="1155"/>
      <c r="G973" s="1155"/>
      <c r="H973" s="1155"/>
      <c r="I973" s="1155"/>
      <c r="Z973" s="1155"/>
      <c r="AF973" s="1155"/>
      <c r="AG973" s="1155"/>
      <c r="AH973" s="1155"/>
      <c r="AL973" s="1155"/>
      <c r="AM973" s="1155"/>
      <c r="AN973" s="1155"/>
      <c r="AR973" s="1155"/>
      <c r="AS973" s="1155"/>
      <c r="AT973" s="1155"/>
      <c r="AV973" s="1155"/>
      <c r="BA973" s="1155"/>
    </row>
    <row r="974" spans="1:53" ht="15.75" customHeight="1" x14ac:dyDescent="0.2">
      <c r="A974" s="1155"/>
      <c r="B974" s="1065"/>
      <c r="C974" s="1155"/>
      <c r="D974" s="1155"/>
      <c r="F974" s="1155"/>
      <c r="G974" s="1155"/>
      <c r="H974" s="1155"/>
      <c r="I974" s="1155"/>
      <c r="Z974" s="1155"/>
      <c r="AF974" s="1155"/>
      <c r="AG974" s="1155"/>
      <c r="AH974" s="1155"/>
      <c r="AL974" s="1155"/>
      <c r="AM974" s="1155"/>
      <c r="AN974" s="1155"/>
      <c r="AR974" s="1155"/>
      <c r="AS974" s="1155"/>
      <c r="AT974" s="1155"/>
      <c r="AV974" s="1155"/>
      <c r="BA974" s="1155"/>
    </row>
    <row r="975" spans="1:53" ht="15.75" customHeight="1" x14ac:dyDescent="0.2">
      <c r="A975" s="1155"/>
      <c r="B975" s="1065"/>
      <c r="C975" s="1155"/>
      <c r="D975" s="1155"/>
      <c r="F975" s="1155"/>
      <c r="G975" s="1155"/>
      <c r="H975" s="1155"/>
      <c r="I975" s="1155"/>
      <c r="Z975" s="1155"/>
      <c r="AF975" s="1155"/>
      <c r="AG975" s="1155"/>
      <c r="AH975" s="1155"/>
      <c r="AL975" s="1155"/>
      <c r="AM975" s="1155"/>
      <c r="AN975" s="1155"/>
      <c r="AR975" s="1155"/>
      <c r="AS975" s="1155"/>
      <c r="AT975" s="1155"/>
      <c r="AV975" s="1155"/>
      <c r="BA975" s="1155"/>
    </row>
    <row r="976" spans="1:53" ht="15.75" customHeight="1" x14ac:dyDescent="0.2">
      <c r="A976" s="1155"/>
      <c r="B976" s="1065"/>
      <c r="C976" s="1155"/>
      <c r="D976" s="1155"/>
      <c r="F976" s="1155"/>
      <c r="G976" s="1155"/>
      <c r="H976" s="1155"/>
      <c r="I976" s="1155"/>
      <c r="Z976" s="1155"/>
      <c r="AF976" s="1155"/>
      <c r="AG976" s="1155"/>
      <c r="AH976" s="1155"/>
      <c r="AL976" s="1155"/>
      <c r="AM976" s="1155"/>
      <c r="AN976" s="1155"/>
      <c r="AR976" s="1155"/>
      <c r="AS976" s="1155"/>
      <c r="AT976" s="1155"/>
      <c r="AV976" s="1155"/>
      <c r="BA976" s="1155"/>
    </row>
    <row r="977" spans="1:53" ht="15.75" customHeight="1" x14ac:dyDescent="0.2">
      <c r="A977" s="1155"/>
      <c r="B977" s="1065"/>
      <c r="C977" s="1155"/>
      <c r="D977" s="1155"/>
      <c r="F977" s="1155"/>
      <c r="G977" s="1155"/>
      <c r="H977" s="1155"/>
      <c r="I977" s="1155"/>
      <c r="Z977" s="1155"/>
      <c r="AF977" s="1155"/>
      <c r="AG977" s="1155"/>
      <c r="AH977" s="1155"/>
      <c r="AL977" s="1155"/>
      <c r="AM977" s="1155"/>
      <c r="AN977" s="1155"/>
      <c r="AR977" s="1155"/>
      <c r="AS977" s="1155"/>
      <c r="AT977" s="1155"/>
      <c r="AV977" s="1155"/>
      <c r="BA977" s="1155"/>
    </row>
    <row r="978" spans="1:53" ht="15.75" customHeight="1" x14ac:dyDescent="0.2">
      <c r="A978" s="1155"/>
      <c r="B978" s="1065"/>
      <c r="C978" s="1155"/>
      <c r="D978" s="1155"/>
      <c r="F978" s="1155"/>
      <c r="G978" s="1155"/>
      <c r="H978" s="1155"/>
      <c r="I978" s="1155"/>
      <c r="Z978" s="1155"/>
      <c r="AF978" s="1155"/>
      <c r="AG978" s="1155"/>
      <c r="AH978" s="1155"/>
      <c r="AL978" s="1155"/>
      <c r="AM978" s="1155"/>
      <c r="AN978" s="1155"/>
      <c r="AR978" s="1155"/>
      <c r="AS978" s="1155"/>
      <c r="AT978" s="1155"/>
      <c r="AV978" s="1155"/>
      <c r="BA978" s="1155"/>
    </row>
    <row r="979" spans="1:53" ht="15.75" customHeight="1" x14ac:dyDescent="0.2">
      <c r="A979" s="1155"/>
      <c r="B979" s="1065"/>
      <c r="C979" s="1155"/>
      <c r="D979" s="1155"/>
      <c r="F979" s="1155"/>
      <c r="G979" s="1155"/>
      <c r="H979" s="1155"/>
      <c r="I979" s="1155"/>
      <c r="Z979" s="1155"/>
      <c r="AF979" s="1155"/>
      <c r="AG979" s="1155"/>
      <c r="AH979" s="1155"/>
      <c r="AL979" s="1155"/>
      <c r="AM979" s="1155"/>
      <c r="AN979" s="1155"/>
      <c r="AR979" s="1155"/>
      <c r="AS979" s="1155"/>
      <c r="AT979" s="1155"/>
      <c r="AV979" s="1155"/>
      <c r="BA979" s="1155"/>
    </row>
    <row r="980" spans="1:53" ht="15.75" customHeight="1" x14ac:dyDescent="0.2">
      <c r="A980" s="1155"/>
      <c r="B980" s="1065"/>
      <c r="C980" s="1155"/>
      <c r="D980" s="1155"/>
      <c r="F980" s="1155"/>
      <c r="G980" s="1155"/>
      <c r="H980" s="1155"/>
      <c r="I980" s="1155"/>
      <c r="Z980" s="1155"/>
      <c r="AF980" s="1155"/>
      <c r="AG980" s="1155"/>
      <c r="AH980" s="1155"/>
      <c r="AL980" s="1155"/>
      <c r="AM980" s="1155"/>
      <c r="AN980" s="1155"/>
      <c r="AR980" s="1155"/>
      <c r="AS980" s="1155"/>
      <c r="AT980" s="1155"/>
      <c r="AV980" s="1155"/>
      <c r="BA980" s="1155"/>
    </row>
    <row r="981" spans="1:53" ht="15.75" customHeight="1" x14ac:dyDescent="0.2">
      <c r="A981" s="1155"/>
      <c r="B981" s="1065"/>
      <c r="C981" s="1155"/>
      <c r="D981" s="1155"/>
      <c r="F981" s="1155"/>
      <c r="G981" s="1155"/>
      <c r="H981" s="1155"/>
      <c r="I981" s="1155"/>
      <c r="Z981" s="1155"/>
      <c r="AF981" s="1155"/>
      <c r="AG981" s="1155"/>
      <c r="AH981" s="1155"/>
      <c r="AL981" s="1155"/>
      <c r="AM981" s="1155"/>
      <c r="AN981" s="1155"/>
      <c r="AR981" s="1155"/>
      <c r="AS981" s="1155"/>
      <c r="AT981" s="1155"/>
      <c r="AV981" s="1155"/>
      <c r="BA981" s="1155"/>
    </row>
    <row r="982" spans="1:53" ht="15.75" customHeight="1" x14ac:dyDescent="0.2">
      <c r="A982" s="1155"/>
      <c r="B982" s="1065"/>
      <c r="C982" s="1155"/>
      <c r="D982" s="1155"/>
      <c r="F982" s="1155"/>
      <c r="G982" s="1155"/>
      <c r="H982" s="1155"/>
      <c r="I982" s="1155"/>
      <c r="Z982" s="1155"/>
      <c r="AF982" s="1155"/>
      <c r="AG982" s="1155"/>
      <c r="AH982" s="1155"/>
      <c r="AL982" s="1155"/>
      <c r="AM982" s="1155"/>
      <c r="AN982" s="1155"/>
      <c r="AR982" s="1155"/>
      <c r="AS982" s="1155"/>
      <c r="AT982" s="1155"/>
      <c r="AV982" s="1155"/>
      <c r="BA982" s="1155"/>
    </row>
    <row r="983" spans="1:53" ht="15.75" customHeight="1" x14ac:dyDescent="0.2">
      <c r="A983" s="1155"/>
      <c r="B983" s="1065"/>
      <c r="C983" s="1155"/>
      <c r="D983" s="1155"/>
      <c r="F983" s="1155"/>
      <c r="G983" s="1155"/>
      <c r="H983" s="1155"/>
      <c r="I983" s="1155"/>
      <c r="Z983" s="1155"/>
      <c r="AF983" s="1155"/>
      <c r="AG983" s="1155"/>
      <c r="AH983" s="1155"/>
      <c r="AL983" s="1155"/>
      <c r="AM983" s="1155"/>
      <c r="AN983" s="1155"/>
      <c r="AR983" s="1155"/>
      <c r="AS983" s="1155"/>
      <c r="AT983" s="1155"/>
      <c r="AV983" s="1155"/>
      <c r="BA983" s="1155"/>
    </row>
    <row r="984" spans="1:53" ht="15.75" customHeight="1" x14ac:dyDescent="0.2">
      <c r="A984" s="1155"/>
      <c r="B984" s="1065"/>
      <c r="C984" s="1155"/>
      <c r="D984" s="1155"/>
      <c r="F984" s="1155"/>
      <c r="G984" s="1155"/>
      <c r="H984" s="1155"/>
      <c r="I984" s="1155"/>
      <c r="Z984" s="1155"/>
      <c r="AF984" s="1155"/>
      <c r="AG984" s="1155"/>
      <c r="AH984" s="1155"/>
      <c r="AL984" s="1155"/>
      <c r="AM984" s="1155"/>
      <c r="AN984" s="1155"/>
      <c r="AR984" s="1155"/>
      <c r="AS984" s="1155"/>
      <c r="AT984" s="1155"/>
      <c r="AV984" s="1155"/>
      <c r="BA984" s="1155"/>
    </row>
    <row r="985" spans="1:53" ht="15.75" customHeight="1" x14ac:dyDescent="0.2">
      <c r="A985" s="1155"/>
      <c r="B985" s="1065"/>
      <c r="C985" s="1155"/>
      <c r="D985" s="1155"/>
      <c r="F985" s="1155"/>
      <c r="G985" s="1155"/>
      <c r="H985" s="1155"/>
      <c r="I985" s="1155"/>
      <c r="Z985" s="1155"/>
      <c r="AF985" s="1155"/>
      <c r="AG985" s="1155"/>
      <c r="AH985" s="1155"/>
      <c r="AL985" s="1155"/>
      <c r="AM985" s="1155"/>
      <c r="AN985" s="1155"/>
      <c r="AR985" s="1155"/>
      <c r="AS985" s="1155"/>
      <c r="AT985" s="1155"/>
      <c r="AV985" s="1155"/>
      <c r="BA985" s="1155"/>
    </row>
    <row r="986" spans="1:53" ht="15.75" customHeight="1" x14ac:dyDescent="0.2">
      <c r="A986" s="1155"/>
      <c r="B986" s="1065"/>
      <c r="C986" s="1155"/>
      <c r="D986" s="1155"/>
      <c r="F986" s="1155"/>
      <c r="G986" s="1155"/>
      <c r="H986" s="1155"/>
      <c r="I986" s="1155"/>
      <c r="Z986" s="1155"/>
      <c r="AF986" s="1155"/>
      <c r="AG986" s="1155"/>
      <c r="AH986" s="1155"/>
      <c r="AL986" s="1155"/>
      <c r="AM986" s="1155"/>
      <c r="AN986" s="1155"/>
      <c r="AR986" s="1155"/>
      <c r="AS986" s="1155"/>
      <c r="AT986" s="1155"/>
      <c r="AV986" s="1155"/>
      <c r="BA986" s="1155"/>
    </row>
    <row r="987" spans="1:53" ht="15.75" customHeight="1" x14ac:dyDescent="0.2">
      <c r="A987" s="1155"/>
      <c r="B987" s="1065"/>
      <c r="C987" s="1155"/>
      <c r="D987" s="1155"/>
      <c r="F987" s="1155"/>
      <c r="G987" s="1155"/>
      <c r="H987" s="1155"/>
      <c r="I987" s="1155"/>
      <c r="Z987" s="1155"/>
      <c r="AF987" s="1155"/>
      <c r="AG987" s="1155"/>
      <c r="AH987" s="1155"/>
      <c r="AL987" s="1155"/>
      <c r="AM987" s="1155"/>
      <c r="AN987" s="1155"/>
      <c r="AR987" s="1155"/>
      <c r="AS987" s="1155"/>
      <c r="AT987" s="1155"/>
      <c r="AV987" s="1155"/>
      <c r="BA987" s="1155"/>
    </row>
    <row r="988" spans="1:53" ht="15.75" customHeight="1" x14ac:dyDescent="0.2">
      <c r="A988" s="1155"/>
      <c r="B988" s="1065"/>
      <c r="C988" s="1155"/>
      <c r="D988" s="1155"/>
      <c r="F988" s="1155"/>
      <c r="G988" s="1155"/>
      <c r="H988" s="1155"/>
      <c r="I988" s="1155"/>
      <c r="Z988" s="1155"/>
      <c r="AF988" s="1155"/>
      <c r="AG988" s="1155"/>
      <c r="AH988" s="1155"/>
      <c r="AL988" s="1155"/>
      <c r="AM988" s="1155"/>
      <c r="AN988" s="1155"/>
      <c r="AR988" s="1155"/>
      <c r="AS988" s="1155"/>
      <c r="AT988" s="1155"/>
      <c r="AV988" s="1155"/>
      <c r="BA988" s="1155"/>
    </row>
    <row r="989" spans="1:53" ht="15.75" customHeight="1" x14ac:dyDescent="0.2">
      <c r="A989" s="1155"/>
      <c r="B989" s="1065"/>
      <c r="C989" s="1155"/>
      <c r="D989" s="1155"/>
      <c r="F989" s="1155"/>
      <c r="G989" s="1155"/>
      <c r="H989" s="1155"/>
      <c r="I989" s="1155"/>
      <c r="Z989" s="1155"/>
      <c r="AF989" s="1155"/>
      <c r="AG989" s="1155"/>
      <c r="AH989" s="1155"/>
      <c r="AL989" s="1155"/>
      <c r="AM989" s="1155"/>
      <c r="AN989" s="1155"/>
      <c r="AR989" s="1155"/>
      <c r="AS989" s="1155"/>
      <c r="AT989" s="1155"/>
      <c r="AV989" s="1155"/>
      <c r="BA989" s="1155"/>
    </row>
    <row r="990" spans="1:53" ht="15.75" customHeight="1" x14ac:dyDescent="0.2">
      <c r="A990" s="1155"/>
      <c r="B990" s="1065"/>
      <c r="C990" s="1155"/>
      <c r="D990" s="1155"/>
      <c r="F990" s="1155"/>
      <c r="G990" s="1155"/>
      <c r="H990" s="1155"/>
      <c r="I990" s="1155"/>
      <c r="Z990" s="1155"/>
      <c r="AF990" s="1155"/>
      <c r="AG990" s="1155"/>
      <c r="AH990" s="1155"/>
      <c r="AL990" s="1155"/>
      <c r="AM990" s="1155"/>
      <c r="AN990" s="1155"/>
      <c r="AR990" s="1155"/>
      <c r="AS990" s="1155"/>
      <c r="AT990" s="1155"/>
      <c r="AV990" s="1155"/>
      <c r="BA990" s="1155"/>
    </row>
    <row r="991" spans="1:53" ht="15.75" customHeight="1" x14ac:dyDescent="0.2">
      <c r="A991" s="1155"/>
      <c r="B991" s="1065"/>
      <c r="C991" s="1155"/>
      <c r="D991" s="1155"/>
      <c r="F991" s="1155"/>
      <c r="G991" s="1155"/>
      <c r="H991" s="1155"/>
      <c r="I991" s="1155"/>
      <c r="Z991" s="1155"/>
      <c r="AF991" s="1155"/>
      <c r="AG991" s="1155"/>
      <c r="AH991" s="1155"/>
      <c r="AL991" s="1155"/>
      <c r="AM991" s="1155"/>
      <c r="AN991" s="1155"/>
      <c r="AR991" s="1155"/>
      <c r="AS991" s="1155"/>
      <c r="AT991" s="1155"/>
      <c r="AV991" s="1155"/>
      <c r="BA991" s="1155"/>
    </row>
    <row r="992" spans="1:53" ht="15.75" customHeight="1" x14ac:dyDescent="0.2">
      <c r="A992" s="1155"/>
      <c r="B992" s="1065"/>
      <c r="C992" s="1155"/>
      <c r="D992" s="1155"/>
      <c r="F992" s="1155"/>
      <c r="G992" s="1155"/>
      <c r="H992" s="1155"/>
      <c r="I992" s="1155"/>
      <c r="Z992" s="1155"/>
      <c r="AF992" s="1155"/>
      <c r="AG992" s="1155"/>
      <c r="AH992" s="1155"/>
      <c r="AL992" s="1155"/>
      <c r="AM992" s="1155"/>
      <c r="AN992" s="1155"/>
      <c r="AR992" s="1155"/>
      <c r="AS992" s="1155"/>
      <c r="AT992" s="1155"/>
      <c r="AV992" s="1155"/>
      <c r="BA992" s="1155"/>
    </row>
    <row r="993" spans="1:53" ht="15.75" customHeight="1" x14ac:dyDescent="0.2">
      <c r="A993" s="1155"/>
      <c r="B993" s="1065"/>
      <c r="C993" s="1155"/>
      <c r="D993" s="1155"/>
      <c r="F993" s="1155"/>
      <c r="G993" s="1155"/>
      <c r="H993" s="1155"/>
      <c r="I993" s="1155"/>
      <c r="Z993" s="1155"/>
      <c r="AF993" s="1155"/>
      <c r="AG993" s="1155"/>
      <c r="AH993" s="1155"/>
      <c r="AL993" s="1155"/>
      <c r="AM993" s="1155"/>
      <c r="AN993" s="1155"/>
      <c r="AR993" s="1155"/>
      <c r="AS993" s="1155"/>
      <c r="AT993" s="1155"/>
      <c r="AV993" s="1155"/>
      <c r="BA993" s="1155"/>
    </row>
    <row r="994" spans="1:53" ht="15.75" customHeight="1" x14ac:dyDescent="0.2">
      <c r="A994" s="1155"/>
      <c r="B994" s="1065"/>
      <c r="C994" s="1155"/>
      <c r="D994" s="1155"/>
      <c r="F994" s="1155"/>
      <c r="G994" s="1155"/>
      <c r="H994" s="1155"/>
      <c r="I994" s="1155"/>
      <c r="Z994" s="1155"/>
      <c r="AF994" s="1155"/>
      <c r="AG994" s="1155"/>
      <c r="AH994" s="1155"/>
      <c r="AL994" s="1155"/>
      <c r="AM994" s="1155"/>
      <c r="AN994" s="1155"/>
      <c r="AR994" s="1155"/>
      <c r="AS994" s="1155"/>
      <c r="AT994" s="1155"/>
      <c r="AV994" s="1155"/>
      <c r="BA994" s="1155"/>
    </row>
    <row r="995" spans="1:53" ht="15.75" customHeight="1" x14ac:dyDescent="0.2">
      <c r="A995" s="1155"/>
      <c r="B995" s="1065"/>
      <c r="C995" s="1155"/>
      <c r="D995" s="1155"/>
      <c r="F995" s="1155"/>
      <c r="G995" s="1155"/>
      <c r="H995" s="1155"/>
      <c r="I995" s="1155"/>
      <c r="Z995" s="1155"/>
      <c r="AF995" s="1155"/>
      <c r="AG995" s="1155"/>
      <c r="AH995" s="1155"/>
      <c r="AL995" s="1155"/>
      <c r="AM995" s="1155"/>
      <c r="AN995" s="1155"/>
      <c r="AR995" s="1155"/>
      <c r="AS995" s="1155"/>
      <c r="AT995" s="1155"/>
      <c r="AV995" s="1155"/>
      <c r="BA995" s="1155"/>
    </row>
    <row r="996" spans="1:53" ht="15.75" customHeight="1" x14ac:dyDescent="0.2">
      <c r="A996" s="1155"/>
      <c r="B996" s="1065"/>
      <c r="C996" s="1155"/>
      <c r="D996" s="1155"/>
      <c r="F996" s="1155"/>
      <c r="G996" s="1155"/>
      <c r="H996" s="1155"/>
      <c r="I996" s="1155"/>
      <c r="Z996" s="1155"/>
      <c r="AF996" s="1155"/>
      <c r="AG996" s="1155"/>
      <c r="AH996" s="1155"/>
      <c r="AL996" s="1155"/>
      <c r="AM996" s="1155"/>
      <c r="AN996" s="1155"/>
      <c r="AR996" s="1155"/>
      <c r="AS996" s="1155"/>
      <c r="AT996" s="1155"/>
      <c r="AV996" s="1155"/>
      <c r="BA996" s="1155"/>
    </row>
    <row r="997" spans="1:53" ht="15.75" customHeight="1" x14ac:dyDescent="0.2">
      <c r="A997" s="1155"/>
      <c r="B997" s="1065"/>
      <c r="C997" s="1155"/>
      <c r="D997" s="1155"/>
      <c r="F997" s="1155"/>
      <c r="G997" s="1155"/>
      <c r="H997" s="1155"/>
      <c r="I997" s="1155"/>
      <c r="Z997" s="1155"/>
      <c r="AF997" s="1155"/>
      <c r="AG997" s="1155"/>
      <c r="AH997" s="1155"/>
      <c r="AL997" s="1155"/>
      <c r="AM997" s="1155"/>
      <c r="AN997" s="1155"/>
      <c r="AR997" s="1155"/>
      <c r="AS997" s="1155"/>
      <c r="AT997" s="1155"/>
      <c r="AV997" s="1155"/>
      <c r="BA997" s="1155"/>
    </row>
    <row r="998" spans="1:53" ht="15.75" customHeight="1" x14ac:dyDescent="0.2">
      <c r="A998" s="1155"/>
      <c r="B998" s="1065"/>
      <c r="C998" s="1155"/>
      <c r="D998" s="1155"/>
      <c r="F998" s="1155"/>
      <c r="G998" s="1155"/>
      <c r="H998" s="1155"/>
      <c r="I998" s="1155"/>
      <c r="Z998" s="1155"/>
      <c r="AF998" s="1155"/>
      <c r="AG998" s="1155"/>
      <c r="AH998" s="1155"/>
      <c r="AL998" s="1155"/>
      <c r="AM998" s="1155"/>
      <c r="AN998" s="1155"/>
      <c r="AR998" s="1155"/>
      <c r="AS998" s="1155"/>
      <c r="AT998" s="1155"/>
      <c r="AV998" s="1155"/>
      <c r="BA998" s="1155"/>
    </row>
    <row r="999" spans="1:53" ht="15.75" customHeight="1" x14ac:dyDescent="0.2">
      <c r="A999" s="1155"/>
      <c r="B999" s="1065"/>
      <c r="C999" s="1155"/>
      <c r="D999" s="1155"/>
      <c r="F999" s="1155"/>
      <c r="G999" s="1155"/>
      <c r="H999" s="1155"/>
      <c r="I999" s="1155"/>
      <c r="Z999" s="1155"/>
      <c r="AF999" s="1155"/>
      <c r="AG999" s="1155"/>
      <c r="AH999" s="1155"/>
      <c r="AL999" s="1155"/>
      <c r="AM999" s="1155"/>
      <c r="AN999" s="1155"/>
      <c r="AR999" s="1155"/>
      <c r="AS999" s="1155"/>
      <c r="AT999" s="1155"/>
      <c r="AV999" s="1155"/>
      <c r="BA999" s="1155"/>
    </row>
    <row r="1000" spans="1:53" ht="15.75" customHeight="1" x14ac:dyDescent="0.2">
      <c r="A1000" s="1155"/>
      <c r="B1000" s="1065"/>
      <c r="C1000" s="1155"/>
      <c r="D1000" s="1155"/>
      <c r="F1000" s="1155"/>
      <c r="G1000" s="1155"/>
      <c r="H1000" s="1155"/>
      <c r="I1000" s="1155"/>
      <c r="Z1000" s="1155"/>
      <c r="AF1000" s="1155"/>
      <c r="AG1000" s="1155"/>
      <c r="AH1000" s="1155"/>
      <c r="AL1000" s="1155"/>
      <c r="AM1000" s="1155"/>
      <c r="AN1000" s="1155"/>
      <c r="AR1000" s="1155"/>
      <c r="AS1000" s="1155"/>
      <c r="AT1000" s="1155"/>
      <c r="AV1000" s="1155"/>
      <c r="BA1000" s="1155"/>
    </row>
    <row r="1001" spans="1:53" ht="15.75" customHeight="1" x14ac:dyDescent="0.2">
      <c r="A1001" s="1155"/>
      <c r="B1001" s="1065"/>
      <c r="C1001" s="1155"/>
      <c r="D1001" s="1155"/>
      <c r="F1001" s="1155"/>
      <c r="G1001" s="1155"/>
      <c r="H1001" s="1155"/>
      <c r="I1001" s="1155"/>
      <c r="Z1001" s="1155"/>
      <c r="AF1001" s="1155"/>
      <c r="AG1001" s="1155"/>
      <c r="AH1001" s="1155"/>
      <c r="AL1001" s="1155"/>
      <c r="AM1001" s="1155"/>
      <c r="AN1001" s="1155"/>
      <c r="AR1001" s="1155"/>
      <c r="AS1001" s="1155"/>
      <c r="AT1001" s="1155"/>
      <c r="AV1001" s="1155"/>
      <c r="BA1001" s="1155"/>
    </row>
    <row r="1002" spans="1:53" ht="15.75" customHeight="1" x14ac:dyDescent="0.2">
      <c r="A1002" s="1155"/>
      <c r="B1002" s="1065"/>
      <c r="C1002" s="1155"/>
      <c r="D1002" s="1155"/>
      <c r="F1002" s="1155"/>
      <c r="G1002" s="1155"/>
      <c r="H1002" s="1155"/>
      <c r="I1002" s="1155"/>
      <c r="Z1002" s="1155"/>
      <c r="AF1002" s="1155"/>
      <c r="AG1002" s="1155"/>
      <c r="AH1002" s="1155"/>
      <c r="AL1002" s="1155"/>
      <c r="AM1002" s="1155"/>
      <c r="AN1002" s="1155"/>
      <c r="AR1002" s="1155"/>
      <c r="AS1002" s="1155"/>
      <c r="AT1002" s="1155"/>
      <c r="AV1002" s="1155"/>
      <c r="BA1002" s="1155"/>
    </row>
    <row r="1003" spans="1:53" ht="15.75" customHeight="1" x14ac:dyDescent="0.2">
      <c r="A1003" s="1155"/>
      <c r="B1003" s="1065"/>
      <c r="C1003" s="1155"/>
      <c r="D1003" s="1155"/>
      <c r="F1003" s="1155"/>
      <c r="G1003" s="1155"/>
      <c r="H1003" s="1155"/>
      <c r="I1003" s="1155"/>
      <c r="Z1003" s="1155"/>
      <c r="AF1003" s="1155"/>
      <c r="AG1003" s="1155"/>
      <c r="AH1003" s="1155"/>
      <c r="AL1003" s="1155"/>
      <c r="AM1003" s="1155"/>
      <c r="AN1003" s="1155"/>
      <c r="AR1003" s="1155"/>
      <c r="AS1003" s="1155"/>
      <c r="AT1003" s="1155"/>
      <c r="AV1003" s="1155"/>
      <c r="BA1003" s="1155"/>
    </row>
    <row r="1004" spans="1:53" ht="15.75" customHeight="1" x14ac:dyDescent="0.2">
      <c r="A1004" s="1155"/>
      <c r="B1004" s="1065"/>
      <c r="C1004" s="1155"/>
      <c r="D1004" s="1155"/>
      <c r="F1004" s="1155"/>
      <c r="G1004" s="1155"/>
      <c r="H1004" s="1155"/>
      <c r="I1004" s="1155"/>
      <c r="Z1004" s="1155"/>
      <c r="AF1004" s="1155"/>
      <c r="AG1004" s="1155"/>
      <c r="AH1004" s="1155"/>
      <c r="AL1004" s="1155"/>
      <c r="AM1004" s="1155"/>
      <c r="AN1004" s="1155"/>
      <c r="AR1004" s="1155"/>
      <c r="AS1004" s="1155"/>
      <c r="AT1004" s="1155"/>
      <c r="AV1004" s="1155"/>
      <c r="BA1004" s="1155"/>
    </row>
    <row r="1005" spans="1:53" ht="15.75" customHeight="1" x14ac:dyDescent="0.2">
      <c r="A1005" s="1155"/>
      <c r="B1005" s="1065"/>
      <c r="C1005" s="1155"/>
      <c r="D1005" s="1155"/>
      <c r="F1005" s="1155"/>
      <c r="G1005" s="1155"/>
      <c r="H1005" s="1155"/>
      <c r="I1005" s="1155"/>
      <c r="Z1005" s="1155"/>
      <c r="AF1005" s="1155"/>
      <c r="AG1005" s="1155"/>
      <c r="AH1005" s="1155"/>
      <c r="AL1005" s="1155"/>
      <c r="AM1005" s="1155"/>
      <c r="AN1005" s="1155"/>
      <c r="AR1005" s="1155"/>
      <c r="AS1005" s="1155"/>
      <c r="AT1005" s="1155"/>
      <c r="AV1005" s="1155"/>
      <c r="BA1005" s="1155"/>
    </row>
    <row r="1006" spans="1:53" ht="15.75" customHeight="1" x14ac:dyDescent="0.2">
      <c r="A1006" s="1155"/>
      <c r="B1006" s="1065"/>
      <c r="C1006" s="1155"/>
      <c r="D1006" s="1155"/>
      <c r="F1006" s="1155"/>
      <c r="G1006" s="1155"/>
      <c r="H1006" s="1155"/>
      <c r="I1006" s="1155"/>
      <c r="Z1006" s="1155"/>
      <c r="AF1006" s="1155"/>
      <c r="AG1006" s="1155"/>
      <c r="AH1006" s="1155"/>
      <c r="AL1006" s="1155"/>
      <c r="AM1006" s="1155"/>
      <c r="AN1006" s="1155"/>
      <c r="AR1006" s="1155"/>
      <c r="AS1006" s="1155"/>
      <c r="AT1006" s="1155"/>
      <c r="AV1006" s="1155"/>
      <c r="BA1006" s="1155"/>
    </row>
    <row r="1007" spans="1:53" ht="15.75" customHeight="1" x14ac:dyDescent="0.2">
      <c r="A1007" s="1155"/>
      <c r="B1007" s="1065"/>
      <c r="C1007" s="1155"/>
      <c r="D1007" s="1155"/>
      <c r="F1007" s="1155"/>
      <c r="G1007" s="1155"/>
      <c r="H1007" s="1155"/>
      <c r="I1007" s="1155"/>
      <c r="Z1007" s="1155"/>
      <c r="AF1007" s="1155"/>
      <c r="AG1007" s="1155"/>
      <c r="AH1007" s="1155"/>
      <c r="AL1007" s="1155"/>
      <c r="AM1007" s="1155"/>
      <c r="AN1007" s="1155"/>
      <c r="AR1007" s="1155"/>
      <c r="AS1007" s="1155"/>
      <c r="AT1007" s="1155"/>
      <c r="AV1007" s="1155"/>
      <c r="BA1007" s="1155"/>
    </row>
    <row r="1008" spans="1:53" ht="15.75" customHeight="1" x14ac:dyDescent="0.2">
      <c r="A1008" s="1155"/>
      <c r="B1008" s="1065"/>
      <c r="C1008" s="1155"/>
      <c r="D1008" s="1155"/>
      <c r="F1008" s="1155"/>
      <c r="G1008" s="1155"/>
      <c r="H1008" s="1155"/>
      <c r="I1008" s="1155"/>
      <c r="Z1008" s="1155"/>
      <c r="AF1008" s="1155"/>
      <c r="AG1008" s="1155"/>
      <c r="AH1008" s="1155"/>
      <c r="AL1008" s="1155"/>
      <c r="AM1008" s="1155"/>
      <c r="AN1008" s="1155"/>
      <c r="AR1008" s="1155"/>
      <c r="AS1008" s="1155"/>
      <c r="AT1008" s="1155"/>
      <c r="AV1008" s="1155"/>
      <c r="BA1008" s="1155"/>
    </row>
    <row r="1009" spans="1:53" ht="15.75" customHeight="1" x14ac:dyDescent="0.2">
      <c r="A1009" s="1155"/>
      <c r="B1009" s="1065"/>
      <c r="C1009" s="1155"/>
      <c r="D1009" s="1155"/>
      <c r="F1009" s="1155"/>
      <c r="G1009" s="1155"/>
      <c r="H1009" s="1155"/>
      <c r="I1009" s="1155"/>
      <c r="Z1009" s="1155"/>
      <c r="AF1009" s="1155"/>
      <c r="AG1009" s="1155"/>
      <c r="AH1009" s="1155"/>
      <c r="AL1009" s="1155"/>
      <c r="AM1009" s="1155"/>
      <c r="AN1009" s="1155"/>
      <c r="AR1009" s="1155"/>
      <c r="AS1009" s="1155"/>
      <c r="AT1009" s="1155"/>
      <c r="AV1009" s="1155"/>
      <c r="BA1009" s="1155"/>
    </row>
    <row r="1010" spans="1:53" ht="15.75" customHeight="1" x14ac:dyDescent="0.2">
      <c r="A1010" s="1155"/>
      <c r="B1010" s="1065"/>
      <c r="C1010" s="1155"/>
      <c r="D1010" s="1155"/>
      <c r="F1010" s="1155"/>
      <c r="G1010" s="1155"/>
      <c r="H1010" s="1155"/>
      <c r="I1010" s="1155"/>
      <c r="Z1010" s="1155"/>
      <c r="AF1010" s="1155"/>
      <c r="AG1010" s="1155"/>
      <c r="AH1010" s="1155"/>
      <c r="AL1010" s="1155"/>
      <c r="AM1010" s="1155"/>
      <c r="AN1010" s="1155"/>
      <c r="AR1010" s="1155"/>
      <c r="AS1010" s="1155"/>
      <c r="AT1010" s="1155"/>
      <c r="AV1010" s="1155"/>
      <c r="BA1010" s="1155"/>
    </row>
    <row r="1011" spans="1:53" ht="15.75" customHeight="1" x14ac:dyDescent="0.2">
      <c r="A1011" s="1155"/>
      <c r="B1011" s="1065"/>
      <c r="C1011" s="1155"/>
      <c r="D1011" s="1155"/>
      <c r="F1011" s="1155"/>
      <c r="G1011" s="1155"/>
      <c r="H1011" s="1155"/>
      <c r="I1011" s="1155"/>
      <c r="Z1011" s="1155"/>
      <c r="AF1011" s="1155"/>
      <c r="AG1011" s="1155"/>
      <c r="AH1011" s="1155"/>
      <c r="AL1011" s="1155"/>
      <c r="AM1011" s="1155"/>
      <c r="AN1011" s="1155"/>
      <c r="AR1011" s="1155"/>
      <c r="AS1011" s="1155"/>
      <c r="AT1011" s="1155"/>
      <c r="AV1011" s="1155"/>
      <c r="BA1011" s="1155"/>
    </row>
    <row r="1012" spans="1:53" ht="15.75" customHeight="1" x14ac:dyDescent="0.2">
      <c r="A1012" s="1155"/>
      <c r="B1012" s="1065"/>
      <c r="C1012" s="1155"/>
      <c r="D1012" s="1155"/>
      <c r="F1012" s="1155"/>
      <c r="G1012" s="1155"/>
      <c r="H1012" s="1155"/>
      <c r="I1012" s="1155"/>
      <c r="Z1012" s="1155"/>
      <c r="AF1012" s="1155"/>
      <c r="AG1012" s="1155"/>
      <c r="AH1012" s="1155"/>
      <c r="AL1012" s="1155"/>
      <c r="AM1012" s="1155"/>
      <c r="AN1012" s="1155"/>
      <c r="AR1012" s="1155"/>
      <c r="AS1012" s="1155"/>
      <c r="AT1012" s="1155"/>
      <c r="AV1012" s="1155"/>
      <c r="BA1012" s="1155"/>
    </row>
    <row r="1013" spans="1:53" ht="15.75" customHeight="1" x14ac:dyDescent="0.2">
      <c r="A1013" s="1155"/>
      <c r="B1013" s="1065"/>
      <c r="C1013" s="1155"/>
      <c r="D1013" s="1155"/>
      <c r="F1013" s="1155"/>
      <c r="G1013" s="1155"/>
      <c r="H1013" s="1155"/>
      <c r="I1013" s="1155"/>
      <c r="Z1013" s="1155"/>
      <c r="AF1013" s="1155"/>
      <c r="AG1013" s="1155"/>
      <c r="AH1013" s="1155"/>
      <c r="AL1013" s="1155"/>
      <c r="AM1013" s="1155"/>
      <c r="AN1013" s="1155"/>
      <c r="AR1013" s="1155"/>
      <c r="AS1013" s="1155"/>
      <c r="AT1013" s="1155"/>
      <c r="AV1013" s="1155"/>
      <c r="BA1013" s="1155"/>
    </row>
    <row r="1014" spans="1:53" ht="15.75" customHeight="1" x14ac:dyDescent="0.2">
      <c r="A1014" s="1155"/>
      <c r="B1014" s="1065"/>
      <c r="C1014" s="1155"/>
      <c r="D1014" s="1155"/>
      <c r="F1014" s="1155"/>
      <c r="G1014" s="1155"/>
      <c r="H1014" s="1155"/>
      <c r="I1014" s="1155"/>
      <c r="Z1014" s="1155"/>
      <c r="AF1014" s="1155"/>
      <c r="AG1014" s="1155"/>
      <c r="AH1014" s="1155"/>
      <c r="AL1014" s="1155"/>
      <c r="AM1014" s="1155"/>
      <c r="AN1014" s="1155"/>
      <c r="AR1014" s="1155"/>
      <c r="AS1014" s="1155"/>
      <c r="AT1014" s="1155"/>
      <c r="AV1014" s="1155"/>
      <c r="BA1014" s="1155"/>
    </row>
    <row r="1015" spans="1:53" ht="15.75" customHeight="1" x14ac:dyDescent="0.2">
      <c r="A1015" s="1155"/>
      <c r="B1015" s="1065"/>
      <c r="C1015" s="1155"/>
      <c r="D1015" s="1155"/>
      <c r="F1015" s="1155"/>
      <c r="G1015" s="1155"/>
      <c r="H1015" s="1155"/>
      <c r="I1015" s="1155"/>
      <c r="Z1015" s="1155"/>
      <c r="AF1015" s="1155"/>
      <c r="AG1015" s="1155"/>
      <c r="AH1015" s="1155"/>
      <c r="AL1015" s="1155"/>
      <c r="AM1015" s="1155"/>
      <c r="AN1015" s="1155"/>
      <c r="AR1015" s="1155"/>
      <c r="AS1015" s="1155"/>
      <c r="AT1015" s="1155"/>
      <c r="AV1015" s="1155"/>
      <c r="BA1015" s="1155"/>
    </row>
    <row r="1016" spans="1:53" ht="15.75" customHeight="1" x14ac:dyDescent="0.2">
      <c r="A1016" s="1155"/>
      <c r="B1016" s="1065"/>
      <c r="C1016" s="1155"/>
      <c r="D1016" s="1155"/>
      <c r="F1016" s="1155"/>
      <c r="G1016" s="1155"/>
      <c r="H1016" s="1155"/>
      <c r="I1016" s="1155"/>
      <c r="Z1016" s="1155"/>
      <c r="AF1016" s="1155"/>
      <c r="AG1016" s="1155"/>
      <c r="AH1016" s="1155"/>
      <c r="AL1016" s="1155"/>
      <c r="AM1016" s="1155"/>
      <c r="AN1016" s="1155"/>
      <c r="AR1016" s="1155"/>
      <c r="AS1016" s="1155"/>
      <c r="AT1016" s="1155"/>
      <c r="AV1016" s="1155"/>
      <c r="BA1016" s="1155"/>
    </row>
    <row r="1017" spans="1:53" ht="15.75" customHeight="1" x14ac:dyDescent="0.2">
      <c r="A1017" s="1155"/>
      <c r="B1017" s="1065"/>
      <c r="C1017" s="1155"/>
      <c r="D1017" s="1155"/>
      <c r="F1017" s="1155"/>
      <c r="G1017" s="1155"/>
      <c r="H1017" s="1155"/>
      <c r="I1017" s="1155"/>
      <c r="Z1017" s="1155"/>
      <c r="AF1017" s="1155"/>
      <c r="AG1017" s="1155"/>
      <c r="AH1017" s="1155"/>
      <c r="AL1017" s="1155"/>
      <c r="AM1017" s="1155"/>
      <c r="AN1017" s="1155"/>
      <c r="AR1017" s="1155"/>
      <c r="AS1017" s="1155"/>
      <c r="AT1017" s="1155"/>
      <c r="AV1017" s="1155"/>
      <c r="BA1017" s="1155"/>
    </row>
    <row r="1018" spans="1:53" ht="15.75" customHeight="1" x14ac:dyDescent="0.2">
      <c r="A1018" s="1155"/>
      <c r="B1018" s="1065"/>
      <c r="C1018" s="1155"/>
      <c r="D1018" s="1155"/>
      <c r="F1018" s="1155"/>
      <c r="G1018" s="1155"/>
      <c r="H1018" s="1155"/>
      <c r="I1018" s="1155"/>
      <c r="Z1018" s="1155"/>
      <c r="AF1018" s="1155"/>
      <c r="AG1018" s="1155"/>
      <c r="AH1018" s="1155"/>
      <c r="AL1018" s="1155"/>
      <c r="AM1018" s="1155"/>
      <c r="AN1018" s="1155"/>
      <c r="AR1018" s="1155"/>
      <c r="AS1018" s="1155"/>
      <c r="AT1018" s="1155"/>
      <c r="AV1018" s="1155"/>
      <c r="BA1018" s="1155"/>
    </row>
    <row r="1019" spans="1:53" ht="15.75" customHeight="1" x14ac:dyDescent="0.2">
      <c r="A1019" s="1155"/>
      <c r="B1019" s="1065"/>
      <c r="C1019" s="1155"/>
      <c r="D1019" s="1155"/>
      <c r="F1019" s="1155"/>
      <c r="G1019" s="1155"/>
      <c r="H1019" s="1155"/>
      <c r="I1019" s="1155"/>
      <c r="Z1019" s="1155"/>
      <c r="AF1019" s="1155"/>
      <c r="AG1019" s="1155"/>
      <c r="AH1019" s="1155"/>
      <c r="AL1019" s="1155"/>
      <c r="AM1019" s="1155"/>
      <c r="AN1019" s="1155"/>
      <c r="AR1019" s="1155"/>
      <c r="AS1019" s="1155"/>
      <c r="AT1019" s="1155"/>
      <c r="AV1019" s="1155"/>
      <c r="BA1019" s="1155"/>
    </row>
    <row r="1020" spans="1:53" ht="15.75" customHeight="1" x14ac:dyDescent="0.2">
      <c r="A1020" s="1155"/>
      <c r="B1020" s="1065"/>
      <c r="C1020" s="1155"/>
      <c r="D1020" s="1155"/>
      <c r="F1020" s="1155"/>
      <c r="G1020" s="1155"/>
      <c r="H1020" s="1155"/>
      <c r="I1020" s="1155"/>
      <c r="Z1020" s="1155"/>
      <c r="AF1020" s="1155"/>
      <c r="AG1020" s="1155"/>
      <c r="AH1020" s="1155"/>
      <c r="AL1020" s="1155"/>
      <c r="AM1020" s="1155"/>
      <c r="AN1020" s="1155"/>
      <c r="AR1020" s="1155"/>
      <c r="AS1020" s="1155"/>
      <c r="AT1020" s="1155"/>
      <c r="AV1020" s="1155"/>
      <c r="BA1020" s="1155"/>
    </row>
    <row r="1021" spans="1:53" ht="15.75" customHeight="1" x14ac:dyDescent="0.2">
      <c r="A1021" s="1155"/>
      <c r="B1021" s="1065"/>
      <c r="C1021" s="1155"/>
      <c r="D1021" s="1155"/>
      <c r="F1021" s="1155"/>
      <c r="G1021" s="1155"/>
      <c r="H1021" s="1155"/>
      <c r="I1021" s="1155"/>
      <c r="Z1021" s="1155"/>
      <c r="AF1021" s="1155"/>
      <c r="AG1021" s="1155"/>
      <c r="AH1021" s="1155"/>
      <c r="AL1021" s="1155"/>
      <c r="AM1021" s="1155"/>
      <c r="AN1021" s="1155"/>
      <c r="AR1021" s="1155"/>
      <c r="AS1021" s="1155"/>
      <c r="AT1021" s="1155"/>
      <c r="AV1021" s="1155"/>
      <c r="BA1021" s="1155"/>
    </row>
    <row r="1022" spans="1:53" ht="15.75" customHeight="1" x14ac:dyDescent="0.2">
      <c r="A1022" s="1155"/>
      <c r="B1022" s="1065"/>
      <c r="C1022" s="1155"/>
      <c r="D1022" s="1155"/>
      <c r="F1022" s="1155"/>
      <c r="G1022" s="1155"/>
      <c r="H1022" s="1155"/>
      <c r="I1022" s="1155"/>
      <c r="Z1022" s="1155"/>
      <c r="AF1022" s="1155"/>
      <c r="AG1022" s="1155"/>
      <c r="AH1022" s="1155"/>
      <c r="AL1022" s="1155"/>
      <c r="AM1022" s="1155"/>
      <c r="AN1022" s="1155"/>
      <c r="AR1022" s="1155"/>
      <c r="AS1022" s="1155"/>
      <c r="AT1022" s="1155"/>
      <c r="AV1022" s="1155"/>
      <c r="BA1022" s="1155"/>
    </row>
    <row r="1023" spans="1:53" ht="15.75" customHeight="1" x14ac:dyDescent="0.2">
      <c r="A1023" s="1155"/>
      <c r="B1023" s="1065"/>
      <c r="C1023" s="1155"/>
      <c r="D1023" s="1155"/>
      <c r="F1023" s="1155"/>
      <c r="G1023" s="1155"/>
      <c r="H1023" s="1155"/>
      <c r="I1023" s="1155"/>
      <c r="Z1023" s="1155"/>
      <c r="AF1023" s="1155"/>
      <c r="AG1023" s="1155"/>
      <c r="AH1023" s="1155"/>
      <c r="AL1023" s="1155"/>
      <c r="AM1023" s="1155"/>
      <c r="AN1023" s="1155"/>
      <c r="AR1023" s="1155"/>
      <c r="AS1023" s="1155"/>
      <c r="AT1023" s="1155"/>
      <c r="AV1023" s="1155"/>
      <c r="BA1023" s="1155"/>
    </row>
    <row r="1024" spans="1:53" ht="15.75" customHeight="1" x14ac:dyDescent="0.2">
      <c r="A1024" s="1155"/>
      <c r="B1024" s="1065"/>
      <c r="C1024" s="1155"/>
      <c r="D1024" s="1155"/>
      <c r="F1024" s="1155"/>
      <c r="G1024" s="1155"/>
      <c r="H1024" s="1155"/>
      <c r="I1024" s="1155"/>
      <c r="Z1024" s="1155"/>
      <c r="AF1024" s="1155"/>
      <c r="AG1024" s="1155"/>
      <c r="AH1024" s="1155"/>
      <c r="AL1024" s="1155"/>
      <c r="AM1024" s="1155"/>
      <c r="AN1024" s="1155"/>
      <c r="AR1024" s="1155"/>
      <c r="AS1024" s="1155"/>
      <c r="AT1024" s="1155"/>
      <c r="AV1024" s="1155"/>
      <c r="BA1024" s="1155"/>
    </row>
    <row r="1025" spans="1:53" ht="15.75" customHeight="1" x14ac:dyDescent="0.2">
      <c r="A1025" s="1155"/>
      <c r="B1025" s="1065"/>
      <c r="C1025" s="1155"/>
      <c r="D1025" s="1155"/>
      <c r="F1025" s="1155"/>
      <c r="G1025" s="1155"/>
      <c r="H1025" s="1155"/>
      <c r="I1025" s="1155"/>
      <c r="Z1025" s="1155"/>
      <c r="AF1025" s="1155"/>
      <c r="AG1025" s="1155"/>
      <c r="AH1025" s="1155"/>
      <c r="AL1025" s="1155"/>
      <c r="AM1025" s="1155"/>
      <c r="AN1025" s="1155"/>
      <c r="AR1025" s="1155"/>
      <c r="AS1025" s="1155"/>
      <c r="AT1025" s="1155"/>
      <c r="AV1025" s="1155"/>
      <c r="BA1025" s="1155"/>
    </row>
    <row r="1026" spans="1:53" ht="15.75" customHeight="1" x14ac:dyDescent="0.2">
      <c r="A1026" s="1155"/>
      <c r="B1026" s="1065"/>
      <c r="C1026" s="1155"/>
      <c r="D1026" s="1155"/>
      <c r="F1026" s="1155"/>
      <c r="G1026" s="1155"/>
      <c r="H1026" s="1155"/>
      <c r="I1026" s="1155"/>
      <c r="Z1026" s="1155"/>
      <c r="AF1026" s="1155"/>
      <c r="AG1026" s="1155"/>
      <c r="AH1026" s="1155"/>
      <c r="AL1026" s="1155"/>
      <c r="AM1026" s="1155"/>
      <c r="AN1026" s="1155"/>
      <c r="AR1026" s="1155"/>
      <c r="AS1026" s="1155"/>
      <c r="AT1026" s="1155"/>
      <c r="AV1026" s="1155"/>
      <c r="BA1026" s="1155"/>
    </row>
    <row r="1027" spans="1:53" ht="15.75" customHeight="1" x14ac:dyDescent="0.2">
      <c r="A1027" s="1155"/>
      <c r="B1027" s="1065"/>
      <c r="C1027" s="1155"/>
      <c r="D1027" s="1155"/>
      <c r="F1027" s="1155"/>
      <c r="G1027" s="1155"/>
      <c r="H1027" s="1155"/>
      <c r="I1027" s="1155"/>
      <c r="Z1027" s="1155"/>
      <c r="AF1027" s="1155"/>
      <c r="AG1027" s="1155"/>
      <c r="AH1027" s="1155"/>
      <c r="AL1027" s="1155"/>
      <c r="AM1027" s="1155"/>
      <c r="AN1027" s="1155"/>
      <c r="AR1027" s="1155"/>
      <c r="AS1027" s="1155"/>
      <c r="AT1027" s="1155"/>
      <c r="AV1027" s="1155"/>
      <c r="BA1027" s="1155"/>
    </row>
    <row r="1028" spans="1:53" ht="15.75" customHeight="1" x14ac:dyDescent="0.2">
      <c r="A1028" s="1155"/>
      <c r="B1028" s="1065"/>
      <c r="C1028" s="1155"/>
      <c r="D1028" s="1155"/>
      <c r="F1028" s="1155"/>
      <c r="G1028" s="1155"/>
      <c r="H1028" s="1155"/>
      <c r="I1028" s="1155"/>
      <c r="Z1028" s="1155"/>
      <c r="AF1028" s="1155"/>
      <c r="AG1028" s="1155"/>
      <c r="AH1028" s="1155"/>
      <c r="AL1028" s="1155"/>
      <c r="AM1028" s="1155"/>
      <c r="AN1028" s="1155"/>
      <c r="AR1028" s="1155"/>
      <c r="AS1028" s="1155"/>
      <c r="AT1028" s="1155"/>
      <c r="AV1028" s="1155"/>
      <c r="BA1028" s="1155"/>
    </row>
    <row r="1029" spans="1:53" ht="15.75" customHeight="1" x14ac:dyDescent="0.2">
      <c r="A1029" s="1155"/>
      <c r="B1029" s="1065"/>
      <c r="C1029" s="1155"/>
      <c r="D1029" s="1155"/>
      <c r="F1029" s="1155"/>
      <c r="G1029" s="1155"/>
      <c r="H1029" s="1155"/>
      <c r="I1029" s="1155"/>
      <c r="Z1029" s="1155"/>
      <c r="AF1029" s="1155"/>
      <c r="AG1029" s="1155"/>
      <c r="AH1029" s="1155"/>
      <c r="AL1029" s="1155"/>
      <c r="AM1029" s="1155"/>
      <c r="AN1029" s="1155"/>
      <c r="AR1029" s="1155"/>
      <c r="AS1029" s="1155"/>
      <c r="AT1029" s="1155"/>
      <c r="AV1029" s="1155"/>
      <c r="BA1029" s="1155"/>
    </row>
    <row r="1030" spans="1:53" ht="15.75" customHeight="1" x14ac:dyDescent="0.2">
      <c r="A1030" s="1155"/>
      <c r="B1030" s="1065"/>
      <c r="C1030" s="1155"/>
      <c r="D1030" s="1155"/>
      <c r="F1030" s="1155"/>
      <c r="G1030" s="1155"/>
      <c r="H1030" s="1155"/>
      <c r="I1030" s="1155"/>
      <c r="Z1030" s="1155"/>
      <c r="AF1030" s="1155"/>
      <c r="AG1030" s="1155"/>
      <c r="AH1030" s="1155"/>
      <c r="AL1030" s="1155"/>
      <c r="AM1030" s="1155"/>
      <c r="AN1030" s="1155"/>
      <c r="AR1030" s="1155"/>
      <c r="AS1030" s="1155"/>
      <c r="AT1030" s="1155"/>
      <c r="AV1030" s="1155"/>
      <c r="BA1030" s="1155"/>
    </row>
    <row r="1031" spans="1:53" ht="15.75" customHeight="1" x14ac:dyDescent="0.2">
      <c r="A1031" s="1155"/>
      <c r="B1031" s="1065"/>
      <c r="C1031" s="1155"/>
      <c r="D1031" s="1155"/>
      <c r="F1031" s="1155"/>
      <c r="G1031" s="1155"/>
      <c r="H1031" s="1155"/>
      <c r="I1031" s="1155"/>
      <c r="Z1031" s="1155"/>
      <c r="AF1031" s="1155"/>
      <c r="AG1031" s="1155"/>
      <c r="AH1031" s="1155"/>
      <c r="AL1031" s="1155"/>
      <c r="AM1031" s="1155"/>
      <c r="AN1031" s="1155"/>
      <c r="AR1031" s="1155"/>
      <c r="AS1031" s="1155"/>
      <c r="AT1031" s="1155"/>
      <c r="AV1031" s="1155"/>
      <c r="BA1031" s="1155"/>
    </row>
    <row r="1032" spans="1:53" ht="15.75" customHeight="1" x14ac:dyDescent="0.2">
      <c r="A1032" s="1155"/>
      <c r="B1032" s="1065"/>
      <c r="C1032" s="1155"/>
      <c r="D1032" s="1155"/>
      <c r="F1032" s="1155"/>
      <c r="G1032" s="1155"/>
      <c r="H1032" s="1155"/>
      <c r="I1032" s="1155"/>
      <c r="Z1032" s="1155"/>
      <c r="AF1032" s="1155"/>
      <c r="AG1032" s="1155"/>
      <c r="AH1032" s="1155"/>
      <c r="AL1032" s="1155"/>
      <c r="AM1032" s="1155"/>
      <c r="AN1032" s="1155"/>
      <c r="AR1032" s="1155"/>
      <c r="AS1032" s="1155"/>
      <c r="AT1032" s="1155"/>
      <c r="AV1032" s="1155"/>
      <c r="BA1032" s="1155"/>
    </row>
    <row r="1033" spans="1:53" ht="15.75" customHeight="1" x14ac:dyDescent="0.2">
      <c r="A1033" s="1155"/>
      <c r="B1033" s="1065"/>
      <c r="C1033" s="1155"/>
      <c r="D1033" s="1155"/>
      <c r="F1033" s="1155"/>
      <c r="G1033" s="1155"/>
      <c r="H1033" s="1155"/>
      <c r="I1033" s="1155"/>
      <c r="Z1033" s="1155"/>
      <c r="AF1033" s="1155"/>
      <c r="AG1033" s="1155"/>
      <c r="AH1033" s="1155"/>
      <c r="AL1033" s="1155"/>
      <c r="AM1033" s="1155"/>
      <c r="AN1033" s="1155"/>
      <c r="AR1033" s="1155"/>
      <c r="AS1033" s="1155"/>
      <c r="AT1033" s="1155"/>
      <c r="AV1033" s="1155"/>
      <c r="BA1033" s="1155"/>
    </row>
    <row r="1034" spans="1:53" ht="15.75" customHeight="1" x14ac:dyDescent="0.2">
      <c r="A1034" s="1155"/>
      <c r="B1034" s="1065"/>
      <c r="C1034" s="1155"/>
      <c r="D1034" s="1155"/>
      <c r="F1034" s="1155"/>
      <c r="G1034" s="1155"/>
      <c r="H1034" s="1155"/>
      <c r="I1034" s="1155"/>
      <c r="Z1034" s="1155"/>
      <c r="AF1034" s="1155"/>
      <c r="AG1034" s="1155"/>
      <c r="AH1034" s="1155"/>
      <c r="AL1034" s="1155"/>
      <c r="AM1034" s="1155"/>
      <c r="AN1034" s="1155"/>
      <c r="AR1034" s="1155"/>
      <c r="AS1034" s="1155"/>
      <c r="AT1034" s="1155"/>
      <c r="AV1034" s="1155"/>
      <c r="BA1034" s="1155"/>
    </row>
    <row r="1035" spans="1:53" ht="15.75" customHeight="1" x14ac:dyDescent="0.2">
      <c r="A1035" s="1155"/>
      <c r="B1035" s="1065"/>
      <c r="C1035" s="1155"/>
      <c r="D1035" s="1155"/>
      <c r="F1035" s="1155"/>
      <c r="G1035" s="1155"/>
      <c r="H1035" s="1155"/>
      <c r="I1035" s="1155"/>
      <c r="Z1035" s="1155"/>
      <c r="AF1035" s="1155"/>
      <c r="AG1035" s="1155"/>
      <c r="AH1035" s="1155"/>
      <c r="AL1035" s="1155"/>
      <c r="AM1035" s="1155"/>
      <c r="AN1035" s="1155"/>
      <c r="AR1035" s="1155"/>
      <c r="AS1035" s="1155"/>
      <c r="AT1035" s="1155"/>
      <c r="AV1035" s="1155"/>
      <c r="BA1035" s="1155"/>
    </row>
    <row r="1036" spans="1:53" ht="15.75" customHeight="1" x14ac:dyDescent="0.2">
      <c r="A1036" s="1155"/>
      <c r="B1036" s="1065"/>
      <c r="C1036" s="1155"/>
      <c r="D1036" s="1155"/>
      <c r="F1036" s="1155"/>
      <c r="G1036" s="1155"/>
      <c r="H1036" s="1155"/>
      <c r="I1036" s="1155"/>
      <c r="Z1036" s="1155"/>
      <c r="AF1036" s="1155"/>
      <c r="AG1036" s="1155"/>
      <c r="AH1036" s="1155"/>
      <c r="AL1036" s="1155"/>
      <c r="AM1036" s="1155"/>
      <c r="AN1036" s="1155"/>
      <c r="AR1036" s="1155"/>
      <c r="AS1036" s="1155"/>
      <c r="AT1036" s="1155"/>
      <c r="AV1036" s="1155"/>
      <c r="BA1036" s="1155"/>
    </row>
    <row r="1037" spans="1:53" ht="15.75" customHeight="1" x14ac:dyDescent="0.2">
      <c r="A1037" s="1155"/>
      <c r="B1037" s="1065"/>
      <c r="C1037" s="1155"/>
      <c r="D1037" s="1155"/>
      <c r="F1037" s="1155"/>
      <c r="G1037" s="1155"/>
      <c r="H1037" s="1155"/>
      <c r="I1037" s="1155"/>
      <c r="Z1037" s="1155"/>
      <c r="AF1037" s="1155"/>
      <c r="AG1037" s="1155"/>
      <c r="AH1037" s="1155"/>
      <c r="AL1037" s="1155"/>
      <c r="AM1037" s="1155"/>
      <c r="AN1037" s="1155"/>
      <c r="AR1037" s="1155"/>
      <c r="AS1037" s="1155"/>
      <c r="AT1037" s="1155"/>
      <c r="AV1037" s="1155"/>
      <c r="BA1037" s="1155"/>
    </row>
    <row r="1038" spans="1:53" ht="15.75" customHeight="1" x14ac:dyDescent="0.2">
      <c r="A1038" s="1155"/>
      <c r="B1038" s="1065"/>
      <c r="C1038" s="1155"/>
      <c r="D1038" s="1155"/>
      <c r="F1038" s="1155"/>
      <c r="G1038" s="1155"/>
      <c r="H1038" s="1155"/>
      <c r="I1038" s="1155"/>
      <c r="Z1038" s="1155"/>
      <c r="AF1038" s="1155"/>
      <c r="AG1038" s="1155"/>
      <c r="AH1038" s="1155"/>
      <c r="AL1038" s="1155"/>
      <c r="AM1038" s="1155"/>
      <c r="AN1038" s="1155"/>
      <c r="AR1038" s="1155"/>
      <c r="AS1038" s="1155"/>
      <c r="AT1038" s="1155"/>
      <c r="AV1038" s="1155"/>
      <c r="BA1038" s="1155"/>
    </row>
    <row r="1039" spans="1:53" ht="15.75" customHeight="1" x14ac:dyDescent="0.2">
      <c r="A1039" s="1155"/>
      <c r="B1039" s="1065"/>
      <c r="C1039" s="1155"/>
      <c r="D1039" s="1155"/>
      <c r="F1039" s="1155"/>
      <c r="G1039" s="1155"/>
      <c r="H1039" s="1155"/>
      <c r="I1039" s="1155"/>
      <c r="Z1039" s="1155"/>
      <c r="AF1039" s="1155"/>
      <c r="AG1039" s="1155"/>
      <c r="AH1039" s="1155"/>
      <c r="AL1039" s="1155"/>
      <c r="AM1039" s="1155"/>
      <c r="AN1039" s="1155"/>
      <c r="AR1039" s="1155"/>
      <c r="AS1039" s="1155"/>
      <c r="AT1039" s="1155"/>
      <c r="AV1039" s="1155"/>
      <c r="BA1039" s="1155"/>
    </row>
    <row r="1040" spans="1:53" ht="15.75" customHeight="1" x14ac:dyDescent="0.2">
      <c r="A1040" s="1155"/>
      <c r="B1040" s="1065"/>
      <c r="C1040" s="1155"/>
      <c r="D1040" s="1155"/>
      <c r="F1040" s="1155"/>
      <c r="G1040" s="1155"/>
      <c r="H1040" s="1155"/>
      <c r="I1040" s="1155"/>
      <c r="Z1040" s="1155"/>
      <c r="AF1040" s="1155"/>
      <c r="AG1040" s="1155"/>
      <c r="AH1040" s="1155"/>
      <c r="AL1040" s="1155"/>
      <c r="AM1040" s="1155"/>
      <c r="AN1040" s="1155"/>
      <c r="AR1040" s="1155"/>
      <c r="AS1040" s="1155"/>
      <c r="AT1040" s="1155"/>
      <c r="AV1040" s="1155"/>
      <c r="BA1040" s="1155"/>
    </row>
    <row r="1041" spans="1:53" ht="15.75" customHeight="1" x14ac:dyDescent="0.2">
      <c r="A1041" s="1155"/>
      <c r="B1041" s="1065"/>
      <c r="C1041" s="1155"/>
      <c r="D1041" s="1155"/>
      <c r="F1041" s="1155"/>
      <c r="G1041" s="1155"/>
      <c r="H1041" s="1155"/>
      <c r="I1041" s="1155"/>
      <c r="Z1041" s="1155"/>
      <c r="AF1041" s="1155"/>
      <c r="AG1041" s="1155"/>
      <c r="AH1041" s="1155"/>
      <c r="AL1041" s="1155"/>
      <c r="AM1041" s="1155"/>
      <c r="AN1041" s="1155"/>
      <c r="AR1041" s="1155"/>
      <c r="AS1041" s="1155"/>
      <c r="AT1041" s="1155"/>
      <c r="AV1041" s="1155"/>
      <c r="BA1041" s="1155"/>
    </row>
    <row r="1042" spans="1:53" ht="15.75" customHeight="1" x14ac:dyDescent="0.2">
      <c r="A1042" s="1155"/>
      <c r="B1042" s="1065"/>
      <c r="C1042" s="1155"/>
      <c r="D1042" s="1155"/>
      <c r="F1042" s="1155"/>
      <c r="G1042" s="1155"/>
      <c r="H1042" s="1155"/>
      <c r="I1042" s="1155"/>
      <c r="Z1042" s="1155"/>
      <c r="AF1042" s="1155"/>
      <c r="AG1042" s="1155"/>
      <c r="AH1042" s="1155"/>
      <c r="AL1042" s="1155"/>
      <c r="AM1042" s="1155"/>
      <c r="AN1042" s="1155"/>
      <c r="AR1042" s="1155"/>
      <c r="AS1042" s="1155"/>
      <c r="AT1042" s="1155"/>
      <c r="AV1042" s="1155"/>
      <c r="BA1042" s="1155"/>
    </row>
    <row r="1043" spans="1:53" ht="15.75" customHeight="1" x14ac:dyDescent="0.2">
      <c r="A1043" s="1155"/>
      <c r="B1043" s="1065"/>
      <c r="C1043" s="1155"/>
      <c r="D1043" s="1155"/>
      <c r="F1043" s="1155"/>
      <c r="G1043" s="1155"/>
      <c r="H1043" s="1155"/>
      <c r="I1043" s="1155"/>
      <c r="Z1043" s="1155"/>
      <c r="AF1043" s="1155"/>
      <c r="AG1043" s="1155"/>
      <c r="AH1043" s="1155"/>
      <c r="AL1043" s="1155"/>
      <c r="AM1043" s="1155"/>
      <c r="AN1043" s="1155"/>
      <c r="AR1043" s="1155"/>
      <c r="AS1043" s="1155"/>
      <c r="AT1043" s="1155"/>
      <c r="AV1043" s="1155"/>
      <c r="BA1043" s="1155"/>
    </row>
    <row r="1044" spans="1:53" ht="15.75" customHeight="1" x14ac:dyDescent="0.2">
      <c r="A1044" s="1155"/>
      <c r="B1044" s="1065"/>
      <c r="C1044" s="1155"/>
      <c r="D1044" s="1155"/>
      <c r="F1044" s="1155"/>
      <c r="G1044" s="1155"/>
      <c r="H1044" s="1155"/>
      <c r="I1044" s="1155"/>
      <c r="Z1044" s="1155"/>
      <c r="AF1044" s="1155"/>
      <c r="AG1044" s="1155"/>
      <c r="AH1044" s="1155"/>
      <c r="AL1044" s="1155"/>
      <c r="AM1044" s="1155"/>
      <c r="AN1044" s="1155"/>
      <c r="AR1044" s="1155"/>
      <c r="AS1044" s="1155"/>
      <c r="AT1044" s="1155"/>
      <c r="AV1044" s="1155"/>
      <c r="BA1044" s="1155"/>
    </row>
    <row r="1045" spans="1:53" ht="15.75" customHeight="1" x14ac:dyDescent="0.2">
      <c r="A1045" s="1155"/>
      <c r="B1045" s="1065"/>
      <c r="C1045" s="1155"/>
      <c r="D1045" s="1155"/>
      <c r="F1045" s="1155"/>
      <c r="G1045" s="1155"/>
      <c r="H1045" s="1155"/>
      <c r="I1045" s="1155"/>
      <c r="Z1045" s="1155"/>
      <c r="AF1045" s="1155"/>
      <c r="AG1045" s="1155"/>
      <c r="AH1045" s="1155"/>
      <c r="AL1045" s="1155"/>
      <c r="AM1045" s="1155"/>
      <c r="AN1045" s="1155"/>
      <c r="AR1045" s="1155"/>
      <c r="AS1045" s="1155"/>
      <c r="AT1045" s="1155"/>
      <c r="AV1045" s="1155"/>
      <c r="BA1045" s="1155"/>
    </row>
    <row r="1046" spans="1:53" ht="15.75" customHeight="1" x14ac:dyDescent="0.2">
      <c r="A1046" s="1155"/>
      <c r="B1046" s="1065"/>
      <c r="C1046" s="1155"/>
      <c r="D1046" s="1155"/>
      <c r="F1046" s="1155"/>
      <c r="G1046" s="1155"/>
      <c r="H1046" s="1155"/>
      <c r="I1046" s="1155"/>
      <c r="Z1046" s="1155"/>
      <c r="AF1046" s="1155"/>
      <c r="AG1046" s="1155"/>
      <c r="AH1046" s="1155"/>
      <c r="AL1046" s="1155"/>
      <c r="AM1046" s="1155"/>
      <c r="AN1046" s="1155"/>
      <c r="AR1046" s="1155"/>
      <c r="AS1046" s="1155"/>
      <c r="AT1046" s="1155"/>
      <c r="AV1046" s="1155"/>
      <c r="BA1046" s="1155"/>
    </row>
    <row r="1047" spans="1:53" ht="15.75" customHeight="1" x14ac:dyDescent="0.2">
      <c r="A1047" s="1155"/>
      <c r="B1047" s="1065"/>
      <c r="C1047" s="1155"/>
      <c r="D1047" s="1155"/>
      <c r="F1047" s="1155"/>
      <c r="G1047" s="1155"/>
      <c r="H1047" s="1155"/>
      <c r="I1047" s="1155"/>
      <c r="Z1047" s="1155"/>
      <c r="AF1047" s="1155"/>
      <c r="AG1047" s="1155"/>
      <c r="AH1047" s="1155"/>
      <c r="AL1047" s="1155"/>
      <c r="AM1047" s="1155"/>
      <c r="AN1047" s="1155"/>
      <c r="AR1047" s="1155"/>
      <c r="AS1047" s="1155"/>
      <c r="AT1047" s="1155"/>
      <c r="AV1047" s="1155"/>
      <c r="BA1047" s="1155"/>
    </row>
    <row r="1048" spans="1:53" ht="15.75" customHeight="1" x14ac:dyDescent="0.2">
      <c r="A1048" s="1155"/>
      <c r="B1048" s="1065"/>
      <c r="C1048" s="1155"/>
      <c r="D1048" s="1155"/>
      <c r="F1048" s="1155"/>
      <c r="G1048" s="1155"/>
      <c r="H1048" s="1155"/>
      <c r="I1048" s="1155"/>
      <c r="Z1048" s="1155"/>
      <c r="AF1048" s="1155"/>
      <c r="AG1048" s="1155"/>
      <c r="AH1048" s="1155"/>
      <c r="AL1048" s="1155"/>
      <c r="AM1048" s="1155"/>
      <c r="AN1048" s="1155"/>
      <c r="AR1048" s="1155"/>
      <c r="AS1048" s="1155"/>
      <c r="AT1048" s="1155"/>
      <c r="AV1048" s="1155"/>
      <c r="BA1048" s="1155"/>
    </row>
    <row r="1049" spans="1:53" ht="15.75" customHeight="1" x14ac:dyDescent="0.2">
      <c r="A1049" s="1155"/>
      <c r="B1049" s="1065"/>
      <c r="C1049" s="1155"/>
      <c r="D1049" s="1155"/>
      <c r="F1049" s="1155"/>
      <c r="G1049" s="1155"/>
      <c r="H1049" s="1155"/>
      <c r="I1049" s="1155"/>
      <c r="Z1049" s="1155"/>
      <c r="AF1049" s="1155"/>
      <c r="AG1049" s="1155"/>
      <c r="AH1049" s="1155"/>
      <c r="AL1049" s="1155"/>
      <c r="AM1049" s="1155"/>
      <c r="AN1049" s="1155"/>
      <c r="AR1049" s="1155"/>
      <c r="AS1049" s="1155"/>
      <c r="AT1049" s="1155"/>
      <c r="AV1049" s="1155"/>
      <c r="BA1049" s="1155"/>
    </row>
    <row r="1050" spans="1:53" ht="15.75" customHeight="1" x14ac:dyDescent="0.2">
      <c r="A1050" s="1155"/>
      <c r="B1050" s="1065"/>
      <c r="C1050" s="1155"/>
      <c r="D1050" s="1155"/>
      <c r="F1050" s="1155"/>
      <c r="G1050" s="1155"/>
      <c r="H1050" s="1155"/>
      <c r="I1050" s="1155"/>
      <c r="Z1050" s="1155"/>
      <c r="AF1050" s="1155"/>
      <c r="AG1050" s="1155"/>
      <c r="AH1050" s="1155"/>
      <c r="AL1050" s="1155"/>
      <c r="AM1050" s="1155"/>
      <c r="AN1050" s="1155"/>
      <c r="AR1050" s="1155"/>
      <c r="AS1050" s="1155"/>
      <c r="AT1050" s="1155"/>
      <c r="AV1050" s="1155"/>
      <c r="BA1050" s="1155"/>
    </row>
    <row r="1051" spans="1:53" ht="15.75" customHeight="1" x14ac:dyDescent="0.2">
      <c r="A1051" s="1155"/>
      <c r="B1051" s="1065"/>
      <c r="C1051" s="1155"/>
      <c r="D1051" s="1155"/>
      <c r="F1051" s="1155"/>
      <c r="G1051" s="1155"/>
      <c r="H1051" s="1155"/>
      <c r="I1051" s="1155"/>
      <c r="Z1051" s="1155"/>
      <c r="AF1051" s="1155"/>
      <c r="AG1051" s="1155"/>
      <c r="AH1051" s="1155"/>
      <c r="AL1051" s="1155"/>
      <c r="AM1051" s="1155"/>
      <c r="AN1051" s="1155"/>
      <c r="AR1051" s="1155"/>
      <c r="AS1051" s="1155"/>
      <c r="AT1051" s="1155"/>
      <c r="AV1051" s="1155"/>
      <c r="BA1051" s="1155"/>
    </row>
    <row r="1052" spans="1:53" ht="15.75" customHeight="1" x14ac:dyDescent="0.2">
      <c r="A1052" s="1155"/>
      <c r="B1052" s="1065"/>
      <c r="C1052" s="1155"/>
      <c r="D1052" s="1155"/>
      <c r="F1052" s="1155"/>
      <c r="G1052" s="1155"/>
      <c r="H1052" s="1155"/>
      <c r="I1052" s="1155"/>
      <c r="Z1052" s="1155"/>
      <c r="AF1052" s="1155"/>
      <c r="AG1052" s="1155"/>
      <c r="AH1052" s="1155"/>
      <c r="AL1052" s="1155"/>
      <c r="AM1052" s="1155"/>
      <c r="AN1052" s="1155"/>
      <c r="AR1052" s="1155"/>
      <c r="AS1052" s="1155"/>
      <c r="AT1052" s="1155"/>
      <c r="AV1052" s="1155"/>
      <c r="BA1052" s="1155"/>
    </row>
    <row r="1053" spans="1:53" ht="15.75" customHeight="1" x14ac:dyDescent="0.2">
      <c r="A1053" s="1155"/>
      <c r="B1053" s="1065"/>
      <c r="C1053" s="1155"/>
      <c r="D1053" s="1155"/>
      <c r="F1053" s="1155"/>
      <c r="G1053" s="1155"/>
      <c r="H1053" s="1155"/>
      <c r="I1053" s="1155"/>
      <c r="Z1053" s="1155"/>
      <c r="AF1053" s="1155"/>
      <c r="AG1053" s="1155"/>
      <c r="AH1053" s="1155"/>
      <c r="AL1053" s="1155"/>
      <c r="AM1053" s="1155"/>
      <c r="AN1053" s="1155"/>
      <c r="AR1053" s="1155"/>
      <c r="AS1053" s="1155"/>
      <c r="AT1053" s="1155"/>
      <c r="AV1053" s="1155"/>
      <c r="BA1053" s="1155"/>
    </row>
    <row r="1054" spans="1:53" ht="15.75" customHeight="1" x14ac:dyDescent="0.2">
      <c r="A1054" s="1155"/>
      <c r="B1054" s="1065"/>
      <c r="C1054" s="1155"/>
      <c r="D1054" s="1155"/>
      <c r="F1054" s="1155"/>
      <c r="G1054" s="1155"/>
      <c r="H1054" s="1155"/>
      <c r="I1054" s="1155"/>
      <c r="Z1054" s="1155"/>
      <c r="AF1054" s="1155"/>
      <c r="AG1054" s="1155"/>
      <c r="AH1054" s="1155"/>
      <c r="AL1054" s="1155"/>
      <c r="AM1054" s="1155"/>
      <c r="AN1054" s="1155"/>
      <c r="AR1054" s="1155"/>
      <c r="AS1054" s="1155"/>
      <c r="AT1054" s="1155"/>
      <c r="AV1054" s="1155"/>
      <c r="BA1054" s="1155"/>
    </row>
  </sheetData>
  <sheetProtection algorithmName="SHA-512" hashValue="Zq+HQ799rlqaZ1tZhuqM8wgRhYIVdtx4++XwmFTHu65iNf2a3pXhRXj1ucSXGi11hq21srNn0b/dviQ379wbOg==" saltValue="a++691ISHsWC3a8nVuHYqQ==" spinCount="100000" sheet="1" objects="1" scenarios="1"/>
  <autoFilter ref="A10:BA464">
    <filterColumn colId="1">
      <filters>
        <filter val="Secretaría de Salud"/>
      </filters>
    </filterColumn>
  </autoFilter>
  <mergeCells count="379">
    <mergeCell ref="J165:J166"/>
    <mergeCell ref="J167:J168"/>
    <mergeCell ref="P165:P166"/>
    <mergeCell ref="P167:P168"/>
    <mergeCell ref="J119:J120"/>
    <mergeCell ref="E129:E130"/>
    <mergeCell ref="F129:F130"/>
    <mergeCell ref="AH167:AH168"/>
    <mergeCell ref="AH165:AH166"/>
    <mergeCell ref="AC165:AC166"/>
    <mergeCell ref="AC167:AC168"/>
    <mergeCell ref="E142:E164"/>
    <mergeCell ref="F142:F164"/>
    <mergeCell ref="G142:G164"/>
    <mergeCell ref="H142:H164"/>
    <mergeCell ref="I142:I164"/>
    <mergeCell ref="H137:H141"/>
    <mergeCell ref="I137:I141"/>
    <mergeCell ref="H129:H130"/>
    <mergeCell ref="I129:I130"/>
    <mergeCell ref="H125:H128"/>
    <mergeCell ref="G119:G120"/>
    <mergeCell ref="H119:H120"/>
    <mergeCell ref="F137:F141"/>
    <mergeCell ref="J132:J133"/>
    <mergeCell ref="C119:C133"/>
    <mergeCell ref="D132:D133"/>
    <mergeCell ref="E132:E133"/>
    <mergeCell ref="F132:F133"/>
    <mergeCell ref="G132:G133"/>
    <mergeCell ref="H132:H133"/>
    <mergeCell ref="I132:I133"/>
    <mergeCell ref="I119:I120"/>
    <mergeCell ref="I125:I128"/>
    <mergeCell ref="D119:D131"/>
    <mergeCell ref="AW7:BA9"/>
    <mergeCell ref="J9:J10"/>
    <mergeCell ref="K9:K10"/>
    <mergeCell ref="C19:C22"/>
    <mergeCell ref="D19:D22"/>
    <mergeCell ref="N9:N10"/>
    <mergeCell ref="D66:D67"/>
    <mergeCell ref="C82:C89"/>
    <mergeCell ref="C90:C100"/>
    <mergeCell ref="E59:E64"/>
    <mergeCell ref="F59:F64"/>
    <mergeCell ref="C28:C30"/>
    <mergeCell ref="D28:D31"/>
    <mergeCell ref="C32:C33"/>
    <mergeCell ref="D32:D33"/>
    <mergeCell ref="C34:C35"/>
    <mergeCell ref="F54:F58"/>
    <mergeCell ref="C54:C65"/>
    <mergeCell ref="D54:D58"/>
    <mergeCell ref="C75:C81"/>
    <mergeCell ref="C66:C74"/>
    <mergeCell ref="AO9:AT9"/>
    <mergeCell ref="B7:C7"/>
    <mergeCell ref="E7:F7"/>
    <mergeCell ref="G7:I7"/>
    <mergeCell ref="O9:O10"/>
    <mergeCell ref="P9:P10"/>
    <mergeCell ref="Q9:Y9"/>
    <mergeCell ref="Z9:Z10"/>
    <mergeCell ref="AA9:AA10"/>
    <mergeCell ref="AB9:AB10"/>
    <mergeCell ref="D457:D458"/>
    <mergeCell ref="D449:D453"/>
    <mergeCell ref="D383:D396"/>
    <mergeCell ref="D323:D324"/>
    <mergeCell ref="D326:D327"/>
    <mergeCell ref="Z405:Z410"/>
    <mergeCell ref="E401:E402"/>
    <mergeCell ref="F401:F402"/>
    <mergeCell ref="G401:G402"/>
    <mergeCell ref="D294:D296"/>
    <mergeCell ref="D297:D298"/>
    <mergeCell ref="D299:D303"/>
    <mergeCell ref="H379:H382"/>
    <mergeCell ref="E313:E315"/>
    <mergeCell ref="D316:D317"/>
    <mergeCell ref="I405:I410"/>
    <mergeCell ref="J107:J108"/>
    <mergeCell ref="D304:D306"/>
    <mergeCell ref="C313:C315"/>
    <mergeCell ref="D313:D315"/>
    <mergeCell ref="D328:D332"/>
    <mergeCell ref="AC9:AH9"/>
    <mergeCell ref="C14:C17"/>
    <mergeCell ref="M9:M10"/>
    <mergeCell ref="D96:D97"/>
    <mergeCell ref="D99:D100"/>
    <mergeCell ref="C101:C104"/>
    <mergeCell ref="E54:E58"/>
    <mergeCell ref="G105:G106"/>
    <mergeCell ref="H105:H106"/>
    <mergeCell ref="I105:I106"/>
    <mergeCell ref="F102:F103"/>
    <mergeCell ref="F111:F114"/>
    <mergeCell ref="G111:G114"/>
    <mergeCell ref="H111:H114"/>
    <mergeCell ref="I111:I114"/>
    <mergeCell ref="D111:D114"/>
    <mergeCell ref="D137:D141"/>
    <mergeCell ref="AC134:AC136"/>
    <mergeCell ref="C134:C141"/>
    <mergeCell ref="D107:D108"/>
    <mergeCell ref="D462:D463"/>
    <mergeCell ref="D399:D400"/>
    <mergeCell ref="D401:D403"/>
    <mergeCell ref="D405:D420"/>
    <mergeCell ref="D421:D424"/>
    <mergeCell ref="D425:D427"/>
    <mergeCell ref="D428:D436"/>
    <mergeCell ref="D437:D441"/>
    <mergeCell ref="C457:C458"/>
    <mergeCell ref="D454:D456"/>
    <mergeCell ref="C462:C463"/>
    <mergeCell ref="C459:C460"/>
    <mergeCell ref="D459:D461"/>
    <mergeCell ref="D442:D448"/>
    <mergeCell ref="A428:A463"/>
    <mergeCell ref="C434:C436"/>
    <mergeCell ref="C437:C440"/>
    <mergeCell ref="C442:C448"/>
    <mergeCell ref="C449:C453"/>
    <mergeCell ref="A294:A332"/>
    <mergeCell ref="C423:C424"/>
    <mergeCell ref="C425:C427"/>
    <mergeCell ref="C399:C400"/>
    <mergeCell ref="C386:C389"/>
    <mergeCell ref="A370:A398"/>
    <mergeCell ref="C370:C372"/>
    <mergeCell ref="C373:C375"/>
    <mergeCell ref="C376:C382"/>
    <mergeCell ref="C383:C385"/>
    <mergeCell ref="A399:A427"/>
    <mergeCell ref="A333:A369"/>
    <mergeCell ref="C411:C415"/>
    <mergeCell ref="C416:C417"/>
    <mergeCell ref="C299:C303"/>
    <mergeCell ref="C308:C309"/>
    <mergeCell ref="C390:C391"/>
    <mergeCell ref="C392:C395"/>
    <mergeCell ref="C316:C317"/>
    <mergeCell ref="C318:C322"/>
    <mergeCell ref="D318:D322"/>
    <mergeCell ref="D370:D372"/>
    <mergeCell ref="C401:C403"/>
    <mergeCell ref="C405:C410"/>
    <mergeCell ref="E405:E410"/>
    <mergeCell ref="F405:F410"/>
    <mergeCell ref="G405:G410"/>
    <mergeCell ref="H405:H410"/>
    <mergeCell ref="C328:C332"/>
    <mergeCell ref="C333:C341"/>
    <mergeCell ref="C344:C347"/>
    <mergeCell ref="C349:C355"/>
    <mergeCell ref="C356:C361"/>
    <mergeCell ref="C342:C343"/>
    <mergeCell ref="C362:C369"/>
    <mergeCell ref="I412:I414"/>
    <mergeCell ref="E416:E417"/>
    <mergeCell ref="F416:F417"/>
    <mergeCell ref="I416:I417"/>
    <mergeCell ref="G416:G417"/>
    <mergeCell ref="H416:H417"/>
    <mergeCell ref="E412:E414"/>
    <mergeCell ref="F412:F414"/>
    <mergeCell ref="G412:G414"/>
    <mergeCell ref="H412:H414"/>
    <mergeCell ref="O405:O410"/>
    <mergeCell ref="I379:I382"/>
    <mergeCell ref="D333:D337"/>
    <mergeCell ref="D339:D341"/>
    <mergeCell ref="E377:E378"/>
    <mergeCell ref="F377:F378"/>
    <mergeCell ref="G377:G378"/>
    <mergeCell ref="H377:H378"/>
    <mergeCell ref="I377:I378"/>
    <mergeCell ref="D362:D369"/>
    <mergeCell ref="H401:H402"/>
    <mergeCell ref="I401:I402"/>
    <mergeCell ref="E379:E382"/>
    <mergeCell ref="F379:F382"/>
    <mergeCell ref="G379:G382"/>
    <mergeCell ref="A11:A293"/>
    <mergeCell ref="C11:C12"/>
    <mergeCell ref="D11:D12"/>
    <mergeCell ref="D14:D17"/>
    <mergeCell ref="C265:C267"/>
    <mergeCell ref="D265:D267"/>
    <mergeCell ref="C268:C272"/>
    <mergeCell ref="D373:D375"/>
    <mergeCell ref="D376:D382"/>
    <mergeCell ref="D344:D348"/>
    <mergeCell ref="D349:D355"/>
    <mergeCell ref="D356:D361"/>
    <mergeCell ref="D342:D343"/>
    <mergeCell ref="C287:C290"/>
    <mergeCell ref="B54:B58"/>
    <mergeCell ref="C254:C256"/>
    <mergeCell ref="D255:D256"/>
    <mergeCell ref="D258:D263"/>
    <mergeCell ref="C259:C263"/>
    <mergeCell ref="D169:D176"/>
    <mergeCell ref="C177:C178"/>
    <mergeCell ref="D277:D280"/>
    <mergeCell ref="C277:C280"/>
    <mergeCell ref="C218:C220"/>
    <mergeCell ref="G137:G141"/>
    <mergeCell ref="E111:E114"/>
    <mergeCell ref="G129:G130"/>
    <mergeCell ref="C284:C286"/>
    <mergeCell ref="D284:D286"/>
    <mergeCell ref="C248:C249"/>
    <mergeCell ref="D248:D251"/>
    <mergeCell ref="D227:D230"/>
    <mergeCell ref="C165:C166"/>
    <mergeCell ref="D165:D166"/>
    <mergeCell ref="C167:C168"/>
    <mergeCell ref="D167:D168"/>
    <mergeCell ref="C169:C170"/>
    <mergeCell ref="D268:D272"/>
    <mergeCell ref="C273:C276"/>
    <mergeCell ref="D273:D276"/>
    <mergeCell ref="D243:D247"/>
    <mergeCell ref="C281:C283"/>
    <mergeCell ref="D281:D283"/>
    <mergeCell ref="C252:C253"/>
    <mergeCell ref="D252:D253"/>
    <mergeCell ref="D134:D136"/>
    <mergeCell ref="D218:D220"/>
    <mergeCell ref="C221:C226"/>
    <mergeCell ref="C179:C180"/>
    <mergeCell ref="C205:C207"/>
    <mergeCell ref="C227:C230"/>
    <mergeCell ref="D205:D207"/>
    <mergeCell ref="D202:D204"/>
    <mergeCell ref="C209:C210"/>
    <mergeCell ref="D209:D210"/>
    <mergeCell ref="C181:C183"/>
    <mergeCell ref="D181:D183"/>
    <mergeCell ref="C184:C190"/>
    <mergeCell ref="D177:D180"/>
    <mergeCell ref="G66:G67"/>
    <mergeCell ref="C109:C118"/>
    <mergeCell ref="D90:D93"/>
    <mergeCell ref="C105:C108"/>
    <mergeCell ref="C231:C233"/>
    <mergeCell ref="D231:D233"/>
    <mergeCell ref="D234:D242"/>
    <mergeCell ref="C211:C214"/>
    <mergeCell ref="D211:D214"/>
    <mergeCell ref="C216:C217"/>
    <mergeCell ref="D216:D217"/>
    <mergeCell ref="D184:D195"/>
    <mergeCell ref="C191:C195"/>
    <mergeCell ref="C197:C199"/>
    <mergeCell ref="D197:D199"/>
    <mergeCell ref="C200:C204"/>
    <mergeCell ref="E137:E141"/>
    <mergeCell ref="E125:E128"/>
    <mergeCell ref="F125:F128"/>
    <mergeCell ref="G125:G128"/>
    <mergeCell ref="C142:C164"/>
    <mergeCell ref="D142:D164"/>
    <mergeCell ref="E119:E120"/>
    <mergeCell ref="F119:F120"/>
    <mergeCell ref="D287:D290"/>
    <mergeCell ref="C291:C292"/>
    <mergeCell ref="D291:D292"/>
    <mergeCell ref="L9:L10"/>
    <mergeCell ref="D34:D35"/>
    <mergeCell ref="C36:C37"/>
    <mergeCell ref="D36:D37"/>
    <mergeCell ref="C39:C41"/>
    <mergeCell ref="D39:D41"/>
    <mergeCell ref="C43:C46"/>
    <mergeCell ref="H66:H67"/>
    <mergeCell ref="I66:I67"/>
    <mergeCell ref="E70:E74"/>
    <mergeCell ref="F70:F74"/>
    <mergeCell ref="G70:G74"/>
    <mergeCell ref="H70:H74"/>
    <mergeCell ref="L54:L58"/>
    <mergeCell ref="E278:E279"/>
    <mergeCell ref="I109:I110"/>
    <mergeCell ref="I93:I95"/>
    <mergeCell ref="G54:G58"/>
    <mergeCell ref="H54:H58"/>
    <mergeCell ref="I54:I58"/>
    <mergeCell ref="E66:E67"/>
    <mergeCell ref="I70:I74"/>
    <mergeCell ref="D80:D81"/>
    <mergeCell ref="D85:D86"/>
    <mergeCell ref="E109:E110"/>
    <mergeCell ref="F109:F110"/>
    <mergeCell ref="G109:G110"/>
    <mergeCell ref="H109:H110"/>
    <mergeCell ref="F87:F88"/>
    <mergeCell ref="I87:I88"/>
    <mergeCell ref="H102:H103"/>
    <mergeCell ref="I102:I103"/>
    <mergeCell ref="E105:E106"/>
    <mergeCell ref="E87:E88"/>
    <mergeCell ref="F105:F106"/>
    <mergeCell ref="G87:G88"/>
    <mergeCell ref="H87:H88"/>
    <mergeCell ref="E93:E95"/>
    <mergeCell ref="F93:F95"/>
    <mergeCell ref="G93:G95"/>
    <mergeCell ref="H93:H95"/>
    <mergeCell ref="G102:G103"/>
    <mergeCell ref="AU87:AU88"/>
    <mergeCell ref="AW87:AW88"/>
    <mergeCell ref="AX87:AX88"/>
    <mergeCell ref="AY87:AY88"/>
    <mergeCell ref="AZ87:AZ88"/>
    <mergeCell ref="B76:B77"/>
    <mergeCell ref="D76:D79"/>
    <mergeCell ref="E76:E79"/>
    <mergeCell ref="F76:F79"/>
    <mergeCell ref="G76:G79"/>
    <mergeCell ref="U87:U88"/>
    <mergeCell ref="V87:V88"/>
    <mergeCell ref="W87:W88"/>
    <mergeCell ref="X87:X88"/>
    <mergeCell ref="H76:H79"/>
    <mergeCell ref="I76:I79"/>
    <mergeCell ref="O87:O88"/>
    <mergeCell ref="D52:D53"/>
    <mergeCell ref="F66:F67"/>
    <mergeCell ref="AI105:AI106"/>
    <mergeCell ref="J105:J106"/>
    <mergeCell ref="AQ87:AQ88"/>
    <mergeCell ref="Z87:Z88"/>
    <mergeCell ref="AA87:AA88"/>
    <mergeCell ref="N87:N88"/>
    <mergeCell ref="J87:J88"/>
    <mergeCell ref="K87:K88"/>
    <mergeCell ref="L87:L88"/>
    <mergeCell ref="M87:M88"/>
    <mergeCell ref="AK87:AK88"/>
    <mergeCell ref="AO87:AO88"/>
    <mergeCell ref="AP87:AP88"/>
    <mergeCell ref="S87:S88"/>
    <mergeCell ref="T87:T88"/>
    <mergeCell ref="Y87:Y88"/>
    <mergeCell ref="AB87:AB88"/>
    <mergeCell ref="AC87:AC88"/>
    <mergeCell ref="AD87:AD88"/>
    <mergeCell ref="AE87:AE88"/>
    <mergeCell ref="AI87:AI88"/>
    <mergeCell ref="AJ87:AJ88"/>
    <mergeCell ref="AI9:AN9"/>
    <mergeCell ref="AH8:AN8"/>
    <mergeCell ref="B6:C6"/>
    <mergeCell ref="E6:F6"/>
    <mergeCell ref="G6:I6"/>
    <mergeCell ref="P87:P88"/>
    <mergeCell ref="Q87:Q88"/>
    <mergeCell ref="R87:R88"/>
    <mergeCell ref="B1:C3"/>
    <mergeCell ref="D1:I1"/>
    <mergeCell ref="D2:I3"/>
    <mergeCell ref="B4:C5"/>
    <mergeCell ref="D4:D5"/>
    <mergeCell ref="E4:F5"/>
    <mergeCell ref="G4:I5"/>
    <mergeCell ref="G59:G64"/>
    <mergeCell ref="H59:H64"/>
    <mergeCell ref="I59:I64"/>
    <mergeCell ref="D43:D46"/>
    <mergeCell ref="C49:C51"/>
    <mergeCell ref="D49:D51"/>
    <mergeCell ref="C23:C27"/>
    <mergeCell ref="D23:D27"/>
    <mergeCell ref="C52:C53"/>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[6]Hoja2!#REF!</xm:f>
          </x14:formula1>
          <xm:sqref>AB54:AB65</xm:sqref>
        </x14:dataValidation>
        <x14:dataValidation type="list" allowBlank="1" showErrorMessage="1">
          <x14:formula1>
            <xm:f>[7]Hoja2!#REF!</xm:f>
          </x14:formula1>
          <xm:sqref>AB11:AB53 AB66:AB87 AB89:AB463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A1007"/>
  <sheetViews>
    <sheetView topLeftCell="B1" zoomScale="40" zoomScaleNormal="40" workbookViewId="0">
      <selection activeCell="B379" sqref="B379"/>
    </sheetView>
  </sheetViews>
  <sheetFormatPr baseColWidth="10" defaultColWidth="14.42578125" defaultRowHeight="15" customHeight="1" x14ac:dyDescent="0.2"/>
  <cols>
    <col min="1" max="1" width="3" style="98" hidden="1" customWidth="1"/>
    <col min="2" max="2" width="14.85546875" style="98" customWidth="1"/>
    <col min="3" max="3" width="39" style="98" customWidth="1"/>
    <col min="4" max="4" width="25.7109375" style="98" customWidth="1"/>
    <col min="5" max="5" width="74.28515625" style="98" customWidth="1"/>
    <col min="6" max="6" width="44.7109375" style="98" customWidth="1"/>
    <col min="7" max="7" width="17.7109375" style="98" customWidth="1"/>
    <col min="8" max="8" width="18.28515625" style="98" customWidth="1"/>
    <col min="9" max="9" width="18" style="98" customWidth="1"/>
    <col min="10" max="10" width="60.5703125" style="156" customWidth="1"/>
    <col min="11" max="11" width="37.7109375" style="156" customWidth="1"/>
    <col min="12" max="12" width="21.5703125" style="156" customWidth="1"/>
    <col min="13" max="13" width="11.7109375" style="156" customWidth="1"/>
    <col min="14" max="14" width="122.7109375" style="619" customWidth="1"/>
    <col min="15" max="15" width="31.42578125" style="98" customWidth="1"/>
    <col min="16" max="16" width="20.85546875" style="98" customWidth="1"/>
    <col min="17" max="17" width="7.42578125" style="98" hidden="1" customWidth="1"/>
    <col min="18" max="18" width="7.85546875" style="98" hidden="1" customWidth="1"/>
    <col min="19" max="19" width="7.140625" style="98" hidden="1" customWidth="1"/>
    <col min="20" max="20" width="5.28515625" style="98" customWidth="1"/>
    <col min="21" max="22" width="5.5703125" style="98" customWidth="1"/>
    <col min="23" max="23" width="5.7109375" style="98" customWidth="1"/>
    <col min="24" max="24" width="5" style="98" customWidth="1"/>
    <col min="25" max="25" width="5.85546875" style="98" customWidth="1"/>
    <col min="26" max="26" width="70.140625" style="98" hidden="1" customWidth="1"/>
    <col min="27" max="28" width="15" style="98" hidden="1" customWidth="1"/>
    <col min="29" max="29" width="19.5703125" style="156" hidden="1" customWidth="1"/>
    <col min="30" max="33" width="19.5703125" style="98" hidden="1" customWidth="1"/>
    <col min="34" max="34" width="19.5703125" style="98" customWidth="1"/>
    <col min="35" max="39" width="19.5703125" style="98" hidden="1" customWidth="1"/>
    <col min="40" max="40" width="24" style="98" customWidth="1"/>
    <col min="41" max="53" width="19.5703125" style="98" hidden="1" customWidth="1"/>
    <col min="54" max="59" width="19.5703125" style="98" customWidth="1"/>
    <col min="60" max="16384" width="14.42578125" style="98"/>
  </cols>
  <sheetData>
    <row r="1" spans="1:53" ht="15" customHeight="1" x14ac:dyDescent="0.2">
      <c r="B1" s="2583"/>
      <c r="C1" s="2583"/>
      <c r="D1" s="2584" t="s">
        <v>292</v>
      </c>
      <c r="E1" s="2585"/>
      <c r="F1" s="2585"/>
      <c r="G1" s="2585"/>
      <c r="H1" s="2585"/>
      <c r="I1" s="2585"/>
      <c r="J1" s="150" t="s">
        <v>291</v>
      </c>
    </row>
    <row r="2" spans="1:53" ht="15" customHeight="1" x14ac:dyDescent="0.2">
      <c r="B2" s="2583"/>
      <c r="C2" s="2583"/>
      <c r="D2" s="2586" t="s">
        <v>290</v>
      </c>
      <c r="E2" s="2586"/>
      <c r="F2" s="2586"/>
      <c r="G2" s="2586"/>
      <c r="H2" s="2586"/>
      <c r="I2" s="2587"/>
      <c r="J2" s="150" t="s">
        <v>289</v>
      </c>
    </row>
    <row r="3" spans="1:53" ht="15" customHeight="1" x14ac:dyDescent="0.2">
      <c r="B3" s="2583"/>
      <c r="C3" s="2583"/>
      <c r="D3" s="2588"/>
      <c r="E3" s="2588"/>
      <c r="F3" s="2588"/>
      <c r="G3" s="2588"/>
      <c r="H3" s="2588"/>
      <c r="I3" s="2589"/>
      <c r="J3" s="149" t="s">
        <v>288</v>
      </c>
    </row>
    <row r="4" spans="1:53" ht="15.75" x14ac:dyDescent="0.25">
      <c r="A4" s="620"/>
      <c r="B4" s="2590" t="s">
        <v>287</v>
      </c>
      <c r="C4" s="2590"/>
      <c r="D4" s="2582" t="s">
        <v>286</v>
      </c>
      <c r="E4" s="2591" t="s">
        <v>285</v>
      </c>
      <c r="F4" s="2591"/>
      <c r="G4" s="2592" t="s">
        <v>3081</v>
      </c>
      <c r="H4" s="2592"/>
      <c r="I4" s="2592"/>
      <c r="J4" s="148"/>
      <c r="K4" s="622"/>
      <c r="L4" s="622"/>
      <c r="M4" s="622"/>
      <c r="N4" s="624"/>
      <c r="O4" s="620"/>
      <c r="P4" s="620"/>
      <c r="Q4" s="620"/>
      <c r="R4" s="620"/>
      <c r="S4" s="620"/>
      <c r="T4" s="620"/>
      <c r="U4" s="620"/>
      <c r="V4" s="620"/>
      <c r="W4" s="620"/>
      <c r="X4" s="620"/>
      <c r="Y4" s="620"/>
      <c r="Z4" s="620"/>
      <c r="AA4" s="620"/>
      <c r="AB4" s="620"/>
      <c r="AC4" s="622"/>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row>
    <row r="5" spans="1:53" x14ac:dyDescent="0.25">
      <c r="A5" s="620"/>
      <c r="B5" s="2590"/>
      <c r="C5" s="2590"/>
      <c r="D5" s="2582"/>
      <c r="E5" s="2591"/>
      <c r="F5" s="2591"/>
      <c r="G5" s="2592"/>
      <c r="H5" s="2592"/>
      <c r="I5" s="2592"/>
      <c r="J5" s="143"/>
      <c r="K5" s="622"/>
      <c r="L5" s="622"/>
      <c r="M5" s="622"/>
      <c r="N5" s="624"/>
      <c r="O5" s="620"/>
      <c r="P5" s="620"/>
      <c r="Q5" s="620"/>
      <c r="R5" s="620"/>
      <c r="S5" s="620"/>
      <c r="T5" s="620"/>
      <c r="U5" s="620"/>
      <c r="V5" s="620"/>
      <c r="W5" s="620"/>
      <c r="X5" s="620"/>
      <c r="Y5" s="620"/>
      <c r="Z5" s="620"/>
      <c r="AA5" s="620"/>
      <c r="AB5" s="620"/>
      <c r="AC5" s="622"/>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row>
    <row r="6" spans="1:53" ht="30.75" customHeight="1" thickBot="1" x14ac:dyDescent="0.3">
      <c r="A6" s="620"/>
      <c r="B6" s="2579" t="s">
        <v>284</v>
      </c>
      <c r="C6" s="2579"/>
      <c r="D6" s="147">
        <v>2020</v>
      </c>
      <c r="E6" s="3030" t="s">
        <v>283</v>
      </c>
      <c r="F6" s="3031"/>
      <c r="G6" s="2592" t="s">
        <v>3078</v>
      </c>
      <c r="H6" s="2592"/>
      <c r="I6" s="2592"/>
      <c r="J6" s="143"/>
      <c r="K6" s="622"/>
      <c r="L6" s="622"/>
      <c r="M6" s="622"/>
      <c r="N6" s="624"/>
      <c r="O6" s="620"/>
      <c r="P6" s="620"/>
      <c r="Q6" s="620"/>
      <c r="R6" s="620"/>
      <c r="S6" s="620"/>
      <c r="T6" s="620"/>
      <c r="U6" s="620"/>
      <c r="V6" s="620"/>
      <c r="W6" s="620"/>
      <c r="X6" s="620"/>
      <c r="Y6" s="620"/>
      <c r="Z6" s="620"/>
      <c r="AA6" s="620"/>
      <c r="AB6" s="620"/>
      <c r="AC6" s="622"/>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row>
    <row r="7" spans="1:53" ht="44.25" customHeight="1" thickBot="1" x14ac:dyDescent="0.3">
      <c r="A7" s="620"/>
      <c r="B7" s="2591" t="s">
        <v>282</v>
      </c>
      <c r="C7" s="2591"/>
      <c r="D7" s="144">
        <v>44042</v>
      </c>
      <c r="E7" s="3030" t="s">
        <v>281</v>
      </c>
      <c r="F7" s="3031"/>
      <c r="G7" s="2582"/>
      <c r="H7" s="2582"/>
      <c r="I7" s="2582"/>
      <c r="J7" s="143"/>
      <c r="K7" s="622"/>
      <c r="L7" s="622"/>
      <c r="M7" s="622"/>
      <c r="N7" s="624"/>
      <c r="O7" s="620"/>
      <c r="P7" s="620"/>
      <c r="Q7" s="620"/>
      <c r="R7" s="620"/>
      <c r="S7" s="620"/>
      <c r="T7" s="620"/>
      <c r="U7" s="620"/>
      <c r="V7" s="620"/>
      <c r="W7" s="620"/>
      <c r="X7" s="620"/>
      <c r="Y7" s="620"/>
      <c r="Z7" s="620"/>
      <c r="AA7" s="620"/>
      <c r="AB7" s="620"/>
      <c r="AC7" s="2373" t="s">
        <v>358</v>
      </c>
      <c r="AD7" s="2374"/>
      <c r="AE7" s="2375"/>
      <c r="AF7" s="2344"/>
      <c r="AG7" s="2344"/>
      <c r="AH7" s="2458"/>
      <c r="AI7" s="2374"/>
      <c r="AJ7" s="2374"/>
      <c r="AK7" s="2375"/>
      <c r="AL7" s="2344"/>
      <c r="AM7" s="2344"/>
      <c r="AN7" s="2458"/>
      <c r="AO7" s="2374"/>
      <c r="AP7" s="2374"/>
      <c r="AQ7" s="2375"/>
      <c r="AR7" s="2344"/>
      <c r="AS7" s="2344"/>
      <c r="AT7" s="2344"/>
      <c r="AU7" s="2376"/>
      <c r="AV7" s="2345"/>
      <c r="AW7" s="3345" t="s">
        <v>357</v>
      </c>
      <c r="AX7" s="3346"/>
      <c r="AY7" s="3346"/>
      <c r="AZ7" s="3347"/>
      <c r="BA7" s="3348"/>
    </row>
    <row r="8" spans="1:53" s="2358" customFormat="1" ht="44.25" customHeight="1" thickBot="1" x14ac:dyDescent="0.3">
      <c r="A8" s="620"/>
      <c r="B8" s="2382"/>
      <c r="C8" s="2382"/>
      <c r="D8" s="2384"/>
      <c r="E8" s="2440"/>
      <c r="F8" s="2440"/>
      <c r="G8" s="2382"/>
      <c r="H8" s="2382"/>
      <c r="I8" s="2382"/>
      <c r="J8" s="143"/>
      <c r="K8" s="622"/>
      <c r="L8" s="622"/>
      <c r="M8" s="622"/>
      <c r="N8" s="624"/>
      <c r="O8" s="620"/>
      <c r="P8" s="620"/>
      <c r="Q8" s="620"/>
      <c r="R8" s="620"/>
      <c r="S8" s="620"/>
      <c r="T8" s="620"/>
      <c r="U8" s="620"/>
      <c r="V8" s="620"/>
      <c r="W8" s="620"/>
      <c r="X8" s="620"/>
      <c r="Y8" s="620"/>
      <c r="Z8" s="620"/>
      <c r="AA8" s="620"/>
      <c r="AB8" s="620"/>
      <c r="AC8" s="2373"/>
      <c r="AD8" s="2374"/>
      <c r="AE8" s="2375"/>
      <c r="AF8" s="2344"/>
      <c r="AG8" s="2344"/>
      <c r="AH8" s="3352" t="s">
        <v>3059</v>
      </c>
      <c r="AI8" s="3353"/>
      <c r="AJ8" s="3353"/>
      <c r="AK8" s="3353"/>
      <c r="AL8" s="3353"/>
      <c r="AM8" s="3353"/>
      <c r="AN8" s="3352"/>
      <c r="AO8" s="2374"/>
      <c r="AP8" s="2374"/>
      <c r="AQ8" s="2375"/>
      <c r="AR8" s="2344"/>
      <c r="AS8" s="2344"/>
      <c r="AT8" s="2344"/>
      <c r="AU8" s="2376"/>
      <c r="AV8" s="2345"/>
      <c r="AW8" s="3349"/>
      <c r="AX8" s="2616"/>
      <c r="AY8" s="2616"/>
      <c r="AZ8" s="3350"/>
      <c r="BA8" s="2710"/>
    </row>
    <row r="9" spans="1:53" ht="38.25" customHeight="1" thickBot="1" x14ac:dyDescent="0.25">
      <c r="A9" s="1064"/>
      <c r="B9" s="2449"/>
      <c r="C9" s="2450"/>
      <c r="D9" s="2450"/>
      <c r="E9" s="2457"/>
      <c r="F9" s="2451"/>
      <c r="G9" s="2451"/>
      <c r="H9" s="2451"/>
      <c r="I9" s="2452"/>
      <c r="J9" s="2649" t="s">
        <v>279</v>
      </c>
      <c r="K9" s="2649" t="s">
        <v>278</v>
      </c>
      <c r="L9" s="2649" t="s">
        <v>277</v>
      </c>
      <c r="M9" s="2649" t="s">
        <v>103</v>
      </c>
      <c r="N9" s="2649" t="s">
        <v>276</v>
      </c>
      <c r="O9" s="2652" t="s">
        <v>275</v>
      </c>
      <c r="P9" s="2649" t="s">
        <v>274</v>
      </c>
      <c r="Q9" s="2653" t="s">
        <v>273</v>
      </c>
      <c r="R9" s="2632"/>
      <c r="S9" s="2632"/>
      <c r="T9" s="2632"/>
      <c r="U9" s="2632"/>
      <c r="V9" s="2632"/>
      <c r="W9" s="2632"/>
      <c r="X9" s="2632"/>
      <c r="Y9" s="2633"/>
      <c r="Z9" s="2649" t="s">
        <v>272</v>
      </c>
      <c r="AA9" s="2630" t="s">
        <v>271</v>
      </c>
      <c r="AB9" s="3336" t="s">
        <v>270</v>
      </c>
      <c r="AC9" s="3337" t="s">
        <v>269</v>
      </c>
      <c r="AD9" s="3338"/>
      <c r="AE9" s="3339"/>
      <c r="AF9" s="2645"/>
      <c r="AG9" s="2645"/>
      <c r="AH9" s="3340"/>
      <c r="AI9" s="3341" t="s">
        <v>245</v>
      </c>
      <c r="AJ9" s="3338"/>
      <c r="AK9" s="3339"/>
      <c r="AL9" s="2645"/>
      <c r="AM9" s="2645"/>
      <c r="AN9" s="3340"/>
      <c r="AO9" s="3342" t="s">
        <v>244</v>
      </c>
      <c r="AP9" s="3343"/>
      <c r="AQ9" s="3344"/>
      <c r="AR9" s="2645"/>
      <c r="AS9" s="2645"/>
      <c r="AT9" s="2645"/>
      <c r="AU9" s="1438" t="s">
        <v>243</v>
      </c>
      <c r="AV9" s="1059"/>
      <c r="AW9" s="3351"/>
      <c r="AX9" s="2616"/>
      <c r="AY9" s="2616"/>
      <c r="AZ9" s="3350"/>
      <c r="BA9" s="2648"/>
    </row>
    <row r="10" spans="1:53" ht="88.5" customHeight="1" thickBot="1" x14ac:dyDescent="0.25">
      <c r="A10" s="1058" t="s">
        <v>356</v>
      </c>
      <c r="B10" s="722" t="s">
        <v>268</v>
      </c>
      <c r="C10" s="1057" t="s">
        <v>267</v>
      </c>
      <c r="D10" s="1058" t="s">
        <v>266</v>
      </c>
      <c r="E10" s="1058" t="s">
        <v>265</v>
      </c>
      <c r="F10" s="1058" t="s">
        <v>264</v>
      </c>
      <c r="G10" s="1058" t="s">
        <v>263</v>
      </c>
      <c r="H10" s="1057" t="s">
        <v>262</v>
      </c>
      <c r="I10" s="1056" t="s">
        <v>261</v>
      </c>
      <c r="J10" s="2650"/>
      <c r="K10" s="2650"/>
      <c r="L10" s="2650"/>
      <c r="M10" s="2650"/>
      <c r="N10" s="2650"/>
      <c r="O10" s="2650"/>
      <c r="P10" s="2650"/>
      <c r="Q10" s="1055" t="s">
        <v>260</v>
      </c>
      <c r="R10" s="1055" t="s">
        <v>259</v>
      </c>
      <c r="S10" s="1055" t="s">
        <v>258</v>
      </c>
      <c r="T10" s="1054" t="s">
        <v>257</v>
      </c>
      <c r="U10" s="1054" t="s">
        <v>256</v>
      </c>
      <c r="V10" s="1054" t="s">
        <v>255</v>
      </c>
      <c r="W10" s="1054" t="s">
        <v>254</v>
      </c>
      <c r="X10" s="1054" t="s">
        <v>253</v>
      </c>
      <c r="Y10" s="1054" t="s">
        <v>252</v>
      </c>
      <c r="Z10" s="2650"/>
      <c r="AA10" s="2597"/>
      <c r="AB10" s="2611"/>
      <c r="AC10" s="1437" t="s">
        <v>251</v>
      </c>
      <c r="AD10" s="1436" t="s">
        <v>249</v>
      </c>
      <c r="AE10" s="1435" t="s">
        <v>248</v>
      </c>
      <c r="AF10" s="1432" t="s">
        <v>355</v>
      </c>
      <c r="AG10" s="1052" t="s">
        <v>354</v>
      </c>
      <c r="AH10" s="2291" t="s">
        <v>247</v>
      </c>
      <c r="AI10" s="2285" t="s">
        <v>251</v>
      </c>
      <c r="AJ10" s="1436" t="s">
        <v>249</v>
      </c>
      <c r="AK10" s="1435" t="s">
        <v>248</v>
      </c>
      <c r="AL10" s="1432" t="s">
        <v>355</v>
      </c>
      <c r="AM10" s="1052" t="s">
        <v>354</v>
      </c>
      <c r="AN10" s="2291" t="s">
        <v>247</v>
      </c>
      <c r="AO10" s="2286" t="s">
        <v>250</v>
      </c>
      <c r="AP10" s="1434" t="s">
        <v>249</v>
      </c>
      <c r="AQ10" s="1433" t="s">
        <v>248</v>
      </c>
      <c r="AR10" s="1432" t="s">
        <v>355</v>
      </c>
      <c r="AS10" s="1052" t="s">
        <v>354</v>
      </c>
      <c r="AT10" s="1431" t="s">
        <v>247</v>
      </c>
      <c r="AU10" s="1430" t="s">
        <v>247</v>
      </c>
      <c r="AV10" s="1429" t="s">
        <v>353</v>
      </c>
      <c r="AW10" s="1428" t="s">
        <v>246</v>
      </c>
      <c r="AX10" s="1427" t="s">
        <v>245</v>
      </c>
      <c r="AY10" s="1427" t="s">
        <v>244</v>
      </c>
      <c r="AZ10" s="1426" t="s">
        <v>243</v>
      </c>
      <c r="BA10" s="1425" t="s">
        <v>353</v>
      </c>
    </row>
    <row r="11" spans="1:53" ht="25.5" hidden="1" customHeight="1" x14ac:dyDescent="0.2">
      <c r="A11" s="2729" t="s">
        <v>1109</v>
      </c>
      <c r="B11" s="495" t="s">
        <v>1013</v>
      </c>
      <c r="C11" s="2634" t="s">
        <v>1105</v>
      </c>
      <c r="D11" s="2634" t="s">
        <v>1108</v>
      </c>
      <c r="E11" s="966" t="s">
        <v>1107</v>
      </c>
      <c r="F11" s="965" t="s">
        <v>1106</v>
      </c>
      <c r="G11" s="964">
        <v>0.2</v>
      </c>
      <c r="H11" s="964">
        <v>1</v>
      </c>
      <c r="I11" s="963">
        <v>1</v>
      </c>
      <c r="J11" s="1414"/>
      <c r="K11" s="629"/>
      <c r="L11" s="629"/>
      <c r="M11" s="629"/>
      <c r="N11" s="629"/>
      <c r="O11" s="629"/>
      <c r="P11" s="629"/>
      <c r="Q11" s="629"/>
      <c r="R11" s="629"/>
      <c r="S11" s="629"/>
      <c r="T11" s="629"/>
      <c r="U11" s="629"/>
      <c r="V11" s="629"/>
      <c r="W11" s="629"/>
      <c r="X11" s="629"/>
      <c r="Y11" s="629"/>
      <c r="Z11" s="629"/>
      <c r="AA11" s="629"/>
      <c r="AB11" s="629"/>
      <c r="AC11" s="1322"/>
      <c r="AD11" s="1322"/>
      <c r="AE11" s="1322"/>
      <c r="AF11" s="629"/>
      <c r="AG11" s="629"/>
      <c r="AH11" s="629"/>
      <c r="AI11" s="1322"/>
      <c r="AJ11" s="1322"/>
      <c r="AK11" s="1322"/>
      <c r="AL11" s="629"/>
      <c r="AM11" s="629"/>
      <c r="AN11" s="629"/>
      <c r="AO11" s="1322"/>
      <c r="AP11" s="1322"/>
      <c r="AQ11" s="1322"/>
      <c r="AR11" s="629"/>
      <c r="AS11" s="629"/>
      <c r="AT11" s="629"/>
      <c r="AU11" s="1322"/>
      <c r="AV11" s="629"/>
      <c r="AW11" s="1322"/>
      <c r="AX11" s="1322"/>
      <c r="AY11" s="1322"/>
      <c r="AZ11" s="1322"/>
      <c r="BA11" s="955"/>
    </row>
    <row r="12" spans="1:53" ht="26.25" hidden="1" thickBot="1" x14ac:dyDescent="0.25">
      <c r="A12" s="2611"/>
      <c r="B12" s="495" t="s">
        <v>1013</v>
      </c>
      <c r="C12" s="2598"/>
      <c r="D12" s="2598"/>
      <c r="E12" s="1013" t="s">
        <v>1105</v>
      </c>
      <c r="F12" s="965" t="s">
        <v>1104</v>
      </c>
      <c r="G12" s="965">
        <v>0</v>
      </c>
      <c r="H12" s="964">
        <v>1</v>
      </c>
      <c r="I12" s="963">
        <v>0.4</v>
      </c>
      <c r="J12" s="1414"/>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c r="AT12" s="629"/>
      <c r="AU12" s="629"/>
      <c r="AV12" s="629"/>
      <c r="AW12" s="629"/>
      <c r="AX12" s="629"/>
      <c r="AY12" s="629"/>
      <c r="AZ12" s="629"/>
      <c r="BA12" s="955"/>
    </row>
    <row r="13" spans="1:53" ht="51.75" hidden="1" thickBot="1" x14ac:dyDescent="0.25">
      <c r="A13" s="2611"/>
      <c r="B13" s="495" t="s">
        <v>1013</v>
      </c>
      <c r="C13" s="1049" t="s">
        <v>1103</v>
      </c>
      <c r="D13" s="1013" t="s">
        <v>1102</v>
      </c>
      <c r="E13" s="966" t="s">
        <v>1101</v>
      </c>
      <c r="F13" s="965" t="s">
        <v>1097</v>
      </c>
      <c r="G13" s="965">
        <v>4</v>
      </c>
      <c r="H13" s="965">
        <v>10</v>
      </c>
      <c r="I13" s="1012">
        <v>4</v>
      </c>
      <c r="J13" s="1414"/>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955"/>
    </row>
    <row r="14" spans="1:53" ht="39" hidden="1" thickBot="1" x14ac:dyDescent="0.25">
      <c r="A14" s="2611"/>
      <c r="B14" s="495" t="s">
        <v>1013</v>
      </c>
      <c r="C14" s="2634" t="s">
        <v>1100</v>
      </c>
      <c r="D14" s="2634" t="s">
        <v>1099</v>
      </c>
      <c r="E14" s="1013" t="s">
        <v>1098</v>
      </c>
      <c r="F14" s="965" t="s">
        <v>1097</v>
      </c>
      <c r="G14" s="965">
        <v>41</v>
      </c>
      <c r="H14" s="965">
        <v>41</v>
      </c>
      <c r="I14" s="1012">
        <v>41</v>
      </c>
      <c r="J14" s="1414"/>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29"/>
      <c r="AM14" s="629"/>
      <c r="AN14" s="629"/>
      <c r="AO14" s="629"/>
      <c r="AP14" s="629"/>
      <c r="AQ14" s="629"/>
      <c r="AR14" s="629"/>
      <c r="AS14" s="629"/>
      <c r="AT14" s="629"/>
      <c r="AU14" s="629"/>
      <c r="AV14" s="629"/>
      <c r="AW14" s="629"/>
      <c r="AX14" s="629"/>
      <c r="AY14" s="629"/>
      <c r="AZ14" s="629"/>
      <c r="BA14" s="955"/>
    </row>
    <row r="15" spans="1:53" ht="38.25" hidden="1" customHeight="1" x14ac:dyDescent="0.2">
      <c r="A15" s="2611"/>
      <c r="B15" s="495" t="s">
        <v>1013</v>
      </c>
      <c r="C15" s="2597"/>
      <c r="D15" s="2597"/>
      <c r="E15" s="1013" t="s">
        <v>1096</v>
      </c>
      <c r="F15" s="965" t="s">
        <v>1095</v>
      </c>
      <c r="G15" s="965" t="s">
        <v>124</v>
      </c>
      <c r="H15" s="964">
        <v>1</v>
      </c>
      <c r="I15" s="963">
        <v>0.4</v>
      </c>
      <c r="J15" s="1414"/>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955"/>
    </row>
    <row r="16" spans="1:53" ht="26.25" hidden="1" thickBot="1" x14ac:dyDescent="0.25">
      <c r="A16" s="2611"/>
      <c r="B16" s="495" t="s">
        <v>1013</v>
      </c>
      <c r="C16" s="2597"/>
      <c r="D16" s="2597"/>
      <c r="E16" s="966" t="s">
        <v>1094</v>
      </c>
      <c r="F16" s="965" t="s">
        <v>1093</v>
      </c>
      <c r="G16" s="965">
        <v>1</v>
      </c>
      <c r="H16" s="965">
        <v>4</v>
      </c>
      <c r="I16" s="1012">
        <v>1</v>
      </c>
      <c r="J16" s="1414"/>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629"/>
      <c r="AR16" s="629"/>
      <c r="AS16" s="629"/>
      <c r="AT16" s="629"/>
      <c r="AU16" s="629"/>
      <c r="AV16" s="629"/>
      <c r="AW16" s="629"/>
      <c r="AX16" s="629"/>
      <c r="AY16" s="629"/>
      <c r="AZ16" s="629"/>
      <c r="BA16" s="955"/>
    </row>
    <row r="17" spans="1:53" ht="26.25" hidden="1" thickBot="1" x14ac:dyDescent="0.25">
      <c r="A17" s="2611"/>
      <c r="B17" s="495" t="s">
        <v>1013</v>
      </c>
      <c r="C17" s="2598"/>
      <c r="D17" s="2598"/>
      <c r="E17" s="1013" t="s">
        <v>1092</v>
      </c>
      <c r="F17" s="965" t="s">
        <v>129</v>
      </c>
      <c r="G17" s="964" t="s">
        <v>124</v>
      </c>
      <c r="H17" s="964">
        <v>1</v>
      </c>
      <c r="I17" s="963">
        <v>0.25</v>
      </c>
      <c r="J17" s="1414"/>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955"/>
    </row>
    <row r="18" spans="1:53" ht="51.75" hidden="1" thickBot="1" x14ac:dyDescent="0.25">
      <c r="A18" s="2611"/>
      <c r="B18" s="495" t="s">
        <v>1013</v>
      </c>
      <c r="C18" s="1424" t="s">
        <v>1091</v>
      </c>
      <c r="D18" s="1013" t="s">
        <v>1090</v>
      </c>
      <c r="E18" s="1013" t="s">
        <v>1089</v>
      </c>
      <c r="F18" s="964" t="s">
        <v>1049</v>
      </c>
      <c r="G18" s="965">
        <v>21</v>
      </c>
      <c r="H18" s="965">
        <v>25</v>
      </c>
      <c r="I18" s="1012">
        <v>21</v>
      </c>
      <c r="J18" s="1414"/>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955"/>
    </row>
    <row r="19" spans="1:53" ht="51" hidden="1" customHeight="1" x14ac:dyDescent="0.2">
      <c r="A19" s="2611"/>
      <c r="B19" s="495" t="s">
        <v>1013</v>
      </c>
      <c r="C19" s="2651" t="s">
        <v>1088</v>
      </c>
      <c r="D19" s="2634" t="s">
        <v>1087</v>
      </c>
      <c r="E19" s="1013" t="s">
        <v>1086</v>
      </c>
      <c r="F19" s="965" t="s">
        <v>1085</v>
      </c>
      <c r="G19" s="965">
        <v>26</v>
      </c>
      <c r="H19" s="965">
        <v>26</v>
      </c>
      <c r="I19" s="1012">
        <v>26</v>
      </c>
      <c r="J19" s="1414"/>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955"/>
    </row>
    <row r="20" spans="1:53" ht="26.25" hidden="1" thickBot="1" x14ac:dyDescent="0.25">
      <c r="A20" s="2611"/>
      <c r="B20" s="495" t="s">
        <v>1013</v>
      </c>
      <c r="C20" s="2597"/>
      <c r="D20" s="2597"/>
      <c r="E20" s="1013" t="s">
        <v>1084</v>
      </c>
      <c r="F20" s="965" t="s">
        <v>1049</v>
      </c>
      <c r="G20" s="965">
        <v>41</v>
      </c>
      <c r="H20" s="965">
        <v>41</v>
      </c>
      <c r="I20" s="1012">
        <v>41</v>
      </c>
      <c r="J20" s="1414"/>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629"/>
      <c r="AZ20" s="629"/>
      <c r="BA20" s="955"/>
    </row>
    <row r="21" spans="1:53" ht="26.25" hidden="1" thickBot="1" x14ac:dyDescent="0.25">
      <c r="A21" s="2611"/>
      <c r="B21" s="495" t="s">
        <v>1013</v>
      </c>
      <c r="C21" s="2597"/>
      <c r="D21" s="2597"/>
      <c r="E21" s="1013" t="s">
        <v>1083</v>
      </c>
      <c r="F21" s="965" t="s">
        <v>1082</v>
      </c>
      <c r="G21" s="965">
        <v>3</v>
      </c>
      <c r="H21" s="965">
        <v>3</v>
      </c>
      <c r="I21" s="1012">
        <v>3</v>
      </c>
      <c r="J21" s="1414"/>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955"/>
    </row>
    <row r="22" spans="1:53" ht="26.25" hidden="1" thickBot="1" x14ac:dyDescent="0.25">
      <c r="A22" s="2611"/>
      <c r="B22" s="495" t="s">
        <v>1013</v>
      </c>
      <c r="C22" s="2598"/>
      <c r="D22" s="2598"/>
      <c r="E22" s="1013" t="s">
        <v>1081</v>
      </c>
      <c r="F22" s="965" t="s">
        <v>1049</v>
      </c>
      <c r="G22" s="965">
        <v>41</v>
      </c>
      <c r="H22" s="965">
        <v>41</v>
      </c>
      <c r="I22" s="1012">
        <v>41</v>
      </c>
      <c r="J22" s="1414"/>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955"/>
    </row>
    <row r="23" spans="1:53" ht="26.25" hidden="1" thickBot="1" x14ac:dyDescent="0.25">
      <c r="A23" s="2611"/>
      <c r="B23" s="495" t="s">
        <v>1013</v>
      </c>
      <c r="C23" s="2602" t="s">
        <v>1080</v>
      </c>
      <c r="D23" s="2602" t="s">
        <v>1079</v>
      </c>
      <c r="E23" s="966" t="s">
        <v>1078</v>
      </c>
      <c r="F23" s="965" t="s">
        <v>1049</v>
      </c>
      <c r="G23" s="965">
        <v>30</v>
      </c>
      <c r="H23" s="965">
        <v>30</v>
      </c>
      <c r="I23" s="1012">
        <v>30</v>
      </c>
      <c r="J23" s="1414"/>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955"/>
    </row>
    <row r="24" spans="1:53" ht="26.25" hidden="1" thickBot="1" x14ac:dyDescent="0.25">
      <c r="A24" s="2611"/>
      <c r="B24" s="495" t="s">
        <v>1013</v>
      </c>
      <c r="C24" s="2597"/>
      <c r="D24" s="2597"/>
      <c r="E24" s="966" t="s">
        <v>1077</v>
      </c>
      <c r="F24" s="965" t="s">
        <v>1049</v>
      </c>
      <c r="G24" s="965">
        <v>11</v>
      </c>
      <c r="H24" s="965">
        <v>11</v>
      </c>
      <c r="I24" s="1012">
        <v>11</v>
      </c>
      <c r="J24" s="1414"/>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c r="AT24" s="629"/>
      <c r="AU24" s="629"/>
      <c r="AV24" s="629"/>
      <c r="AW24" s="629"/>
      <c r="AX24" s="629"/>
      <c r="AY24" s="629"/>
      <c r="AZ24" s="629"/>
      <c r="BA24" s="955"/>
    </row>
    <row r="25" spans="1:53" ht="15.75" hidden="1" customHeight="1" x14ac:dyDescent="0.2">
      <c r="A25" s="2611"/>
      <c r="B25" s="495" t="s">
        <v>1013</v>
      </c>
      <c r="C25" s="2597"/>
      <c r="D25" s="2597"/>
      <c r="E25" s="966" t="s">
        <v>1076</v>
      </c>
      <c r="F25" s="965" t="s">
        <v>1075</v>
      </c>
      <c r="G25" s="965" t="s">
        <v>124</v>
      </c>
      <c r="H25" s="965">
        <v>41</v>
      </c>
      <c r="I25" s="1012">
        <v>41</v>
      </c>
      <c r="J25" s="1414"/>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955"/>
    </row>
    <row r="26" spans="1:53" ht="15.75" hidden="1" customHeight="1" x14ac:dyDescent="0.2">
      <c r="A26" s="2611"/>
      <c r="B26" s="495" t="s">
        <v>1013</v>
      </c>
      <c r="C26" s="2597"/>
      <c r="D26" s="2597"/>
      <c r="E26" s="966" t="s">
        <v>1074</v>
      </c>
      <c r="F26" s="965" t="s">
        <v>1073</v>
      </c>
      <c r="G26" s="965">
        <v>15</v>
      </c>
      <c r="H26" s="965">
        <v>15</v>
      </c>
      <c r="I26" s="1012">
        <v>15</v>
      </c>
      <c r="J26" s="1414"/>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955"/>
    </row>
    <row r="27" spans="1:53" ht="15.75" hidden="1" customHeight="1" x14ac:dyDescent="0.2">
      <c r="A27" s="2611"/>
      <c r="B27" s="495" t="s">
        <v>1013</v>
      </c>
      <c r="C27" s="2598"/>
      <c r="D27" s="2598"/>
      <c r="E27" s="1013" t="s">
        <v>1072</v>
      </c>
      <c r="F27" s="965" t="s">
        <v>1021</v>
      </c>
      <c r="G27" s="965">
        <v>1076</v>
      </c>
      <c r="H27" s="965">
        <v>1076</v>
      </c>
      <c r="I27" s="1012">
        <v>1076</v>
      </c>
      <c r="J27" s="1414"/>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955"/>
    </row>
    <row r="28" spans="1:53" ht="38.25" hidden="1" customHeight="1" x14ac:dyDescent="0.2">
      <c r="A28" s="2611"/>
      <c r="B28" s="495" t="s">
        <v>1013</v>
      </c>
      <c r="C28" s="3335" t="s">
        <v>1071</v>
      </c>
      <c r="D28" s="2602" t="s">
        <v>1070</v>
      </c>
      <c r="E28" s="1013" t="s">
        <v>1069</v>
      </c>
      <c r="F28" s="965" t="s">
        <v>129</v>
      </c>
      <c r="G28" s="965">
        <v>0</v>
      </c>
      <c r="H28" s="964">
        <v>1</v>
      </c>
      <c r="I28" s="963">
        <v>0.4</v>
      </c>
      <c r="J28" s="1414"/>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955"/>
    </row>
    <row r="29" spans="1:53" ht="15.75" hidden="1" customHeight="1" x14ac:dyDescent="0.2">
      <c r="A29" s="2611"/>
      <c r="B29" s="495" t="s">
        <v>1013</v>
      </c>
      <c r="C29" s="2597"/>
      <c r="D29" s="2597"/>
      <c r="E29" s="966" t="s">
        <v>1068</v>
      </c>
      <c r="F29" s="965" t="s">
        <v>1049</v>
      </c>
      <c r="G29" s="965">
        <v>41</v>
      </c>
      <c r="H29" s="965">
        <v>41</v>
      </c>
      <c r="I29" s="1012">
        <v>41</v>
      </c>
      <c r="J29" s="1414"/>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955"/>
    </row>
    <row r="30" spans="1:53" ht="15.75" hidden="1" customHeight="1" x14ac:dyDescent="0.2">
      <c r="A30" s="2611"/>
      <c r="B30" s="495" t="s">
        <v>1013</v>
      </c>
      <c r="C30" s="2598"/>
      <c r="D30" s="2597"/>
      <c r="E30" s="1013" t="s">
        <v>1067</v>
      </c>
      <c r="F30" s="1422" t="s">
        <v>1066</v>
      </c>
      <c r="G30" s="965">
        <v>3</v>
      </c>
      <c r="H30" s="965">
        <v>12</v>
      </c>
      <c r="I30" s="1012">
        <v>3</v>
      </c>
      <c r="J30" s="1414"/>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955"/>
    </row>
    <row r="31" spans="1:53" ht="15.75" hidden="1" customHeight="1" x14ac:dyDescent="0.2">
      <c r="A31" s="2611"/>
      <c r="B31" s="495" t="s">
        <v>1013</v>
      </c>
      <c r="C31" s="1029" t="s">
        <v>1065</v>
      </c>
      <c r="D31" s="2598"/>
      <c r="E31" s="1423" t="s">
        <v>1064</v>
      </c>
      <c r="F31" s="965" t="s">
        <v>1063</v>
      </c>
      <c r="G31" s="965">
        <v>41</v>
      </c>
      <c r="H31" s="965">
        <v>41</v>
      </c>
      <c r="I31" s="1012">
        <v>41</v>
      </c>
      <c r="J31" s="1414"/>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955"/>
    </row>
    <row r="32" spans="1:53" ht="25.5" hidden="1" customHeight="1" x14ac:dyDescent="0.2">
      <c r="A32" s="2611"/>
      <c r="B32" s="495" t="s">
        <v>1013</v>
      </c>
      <c r="C32" s="2784" t="s">
        <v>1062</v>
      </c>
      <c r="D32" s="2634" t="s">
        <v>1061</v>
      </c>
      <c r="E32" s="1013" t="s">
        <v>1060</v>
      </c>
      <c r="F32" s="965" t="s">
        <v>116</v>
      </c>
      <c r="G32" s="964">
        <v>0.1</v>
      </c>
      <c r="H32" s="964">
        <v>1</v>
      </c>
      <c r="I32" s="1027">
        <v>0.9</v>
      </c>
      <c r="J32" s="1414"/>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955"/>
    </row>
    <row r="33" spans="1:53" ht="15.75" hidden="1" customHeight="1" x14ac:dyDescent="0.2">
      <c r="A33" s="2611"/>
      <c r="B33" s="495" t="s">
        <v>1013</v>
      </c>
      <c r="C33" s="2598"/>
      <c r="D33" s="2598"/>
      <c r="E33" s="1013" t="s">
        <v>1059</v>
      </c>
      <c r="F33" s="965" t="s">
        <v>129</v>
      </c>
      <c r="G33" s="964">
        <v>0</v>
      </c>
      <c r="H33" s="964">
        <v>1</v>
      </c>
      <c r="I33" s="1027">
        <v>0.25</v>
      </c>
      <c r="J33" s="1414"/>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955"/>
    </row>
    <row r="34" spans="1:53" ht="25.5" hidden="1" customHeight="1" x14ac:dyDescent="0.2">
      <c r="A34" s="2611"/>
      <c r="B34" s="495" t="s">
        <v>1013</v>
      </c>
      <c r="C34" s="2651" t="s">
        <v>1058</v>
      </c>
      <c r="D34" s="2634" t="s">
        <v>1057</v>
      </c>
      <c r="E34" s="1013" t="s">
        <v>1056</v>
      </c>
      <c r="F34" s="965" t="s">
        <v>1049</v>
      </c>
      <c r="G34" s="965">
        <v>8</v>
      </c>
      <c r="H34" s="965">
        <v>33</v>
      </c>
      <c r="I34" s="1012">
        <v>8</v>
      </c>
      <c r="J34" s="1414"/>
      <c r="K34" s="629"/>
      <c r="L34" s="629"/>
      <c r="M34" s="629"/>
      <c r="N34" s="629"/>
      <c r="O34" s="629"/>
      <c r="P34" s="629"/>
      <c r="Q34" s="629"/>
      <c r="R34" s="629"/>
      <c r="S34" s="629"/>
      <c r="T34" s="629"/>
      <c r="U34" s="629"/>
      <c r="V34" s="629"/>
      <c r="W34" s="629"/>
      <c r="X34" s="629"/>
      <c r="Y34" s="629"/>
      <c r="Z34" s="629"/>
      <c r="AA34" s="629"/>
      <c r="AB34" s="629"/>
      <c r="AC34" s="629"/>
      <c r="AD34" s="629"/>
      <c r="AE34" s="629"/>
      <c r="AF34" s="629"/>
      <c r="AG34" s="629"/>
      <c r="AH34" s="629"/>
      <c r="AI34" s="629"/>
      <c r="AJ34" s="629"/>
      <c r="AK34" s="629"/>
      <c r="AL34" s="629"/>
      <c r="AM34" s="629"/>
      <c r="AN34" s="629"/>
      <c r="AO34" s="629"/>
      <c r="AP34" s="629"/>
      <c r="AQ34" s="629"/>
      <c r="AR34" s="629"/>
      <c r="AS34" s="629"/>
      <c r="AT34" s="629"/>
      <c r="AU34" s="629"/>
      <c r="AV34" s="629"/>
      <c r="AW34" s="629"/>
      <c r="AX34" s="629"/>
      <c r="AY34" s="629"/>
      <c r="AZ34" s="629"/>
      <c r="BA34" s="955"/>
    </row>
    <row r="35" spans="1:53" ht="15.75" hidden="1" customHeight="1" x14ac:dyDescent="0.2">
      <c r="A35" s="2611"/>
      <c r="B35" s="495" t="s">
        <v>1013</v>
      </c>
      <c r="C35" s="2598"/>
      <c r="D35" s="2598"/>
      <c r="E35" s="1013" t="s">
        <v>1055</v>
      </c>
      <c r="F35" s="965" t="s">
        <v>1049</v>
      </c>
      <c r="G35" s="965">
        <v>41</v>
      </c>
      <c r="H35" s="965">
        <v>41</v>
      </c>
      <c r="I35" s="1012">
        <v>41</v>
      </c>
      <c r="J35" s="1414"/>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629"/>
      <c r="AR35" s="629"/>
      <c r="AS35" s="629"/>
      <c r="AT35" s="629"/>
      <c r="AU35" s="629"/>
      <c r="AV35" s="629"/>
      <c r="AW35" s="629"/>
      <c r="AX35" s="629"/>
      <c r="AY35" s="629"/>
      <c r="AZ35" s="629"/>
      <c r="BA35" s="955"/>
    </row>
    <row r="36" spans="1:53" ht="15.75" hidden="1" customHeight="1" x14ac:dyDescent="0.2">
      <c r="A36" s="2611"/>
      <c r="B36" s="495" t="s">
        <v>1013</v>
      </c>
      <c r="C36" s="2651" t="s">
        <v>1054</v>
      </c>
      <c r="D36" s="2634" t="s">
        <v>1053</v>
      </c>
      <c r="E36" s="1013" t="s">
        <v>1052</v>
      </c>
      <c r="F36" s="965" t="s">
        <v>1051</v>
      </c>
      <c r="G36" s="965">
        <v>0</v>
      </c>
      <c r="H36" s="965">
        <v>4</v>
      </c>
      <c r="I36" s="1012">
        <v>1</v>
      </c>
      <c r="J36" s="1414"/>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9"/>
      <c r="AP36" s="629"/>
      <c r="AQ36" s="629"/>
      <c r="AR36" s="629"/>
      <c r="AS36" s="629"/>
      <c r="AT36" s="629"/>
      <c r="AU36" s="629"/>
      <c r="AV36" s="629"/>
      <c r="AW36" s="629"/>
      <c r="AX36" s="629"/>
      <c r="AY36" s="629"/>
      <c r="AZ36" s="629"/>
      <c r="BA36" s="955"/>
    </row>
    <row r="37" spans="1:53" ht="15.75" hidden="1" customHeight="1" x14ac:dyDescent="0.2">
      <c r="A37" s="2611"/>
      <c r="B37" s="495" t="s">
        <v>1013</v>
      </c>
      <c r="C37" s="2598"/>
      <c r="D37" s="2598"/>
      <c r="E37" s="1423" t="s">
        <v>1050</v>
      </c>
      <c r="F37" s="1422" t="s">
        <v>1049</v>
      </c>
      <c r="G37" s="965">
        <v>41</v>
      </c>
      <c r="H37" s="965">
        <v>41</v>
      </c>
      <c r="I37" s="1012">
        <v>41</v>
      </c>
      <c r="J37" s="1414"/>
      <c r="K37" s="629"/>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955"/>
    </row>
    <row r="38" spans="1:53" ht="15.75" hidden="1" customHeight="1" x14ac:dyDescent="0.2">
      <c r="A38" s="2611"/>
      <c r="B38" s="495" t="s">
        <v>1013</v>
      </c>
      <c r="C38" s="1023" t="s">
        <v>1048</v>
      </c>
      <c r="D38" s="1013" t="s">
        <v>1047</v>
      </c>
      <c r="E38" s="1423" t="s">
        <v>1046</v>
      </c>
      <c r="F38" s="964" t="s">
        <v>1045</v>
      </c>
      <c r="G38" s="965">
        <v>13</v>
      </c>
      <c r="H38" s="965">
        <v>16</v>
      </c>
      <c r="I38" s="1012">
        <v>4</v>
      </c>
      <c r="J38" s="1414"/>
      <c r="K38" s="629"/>
      <c r="L38" s="629"/>
      <c r="M38" s="629"/>
      <c r="N38" s="629"/>
      <c r="O38" s="629"/>
      <c r="P38" s="629"/>
      <c r="Q38" s="629"/>
      <c r="R38" s="629"/>
      <c r="S38" s="629"/>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629"/>
      <c r="AR38" s="629"/>
      <c r="AS38" s="629"/>
      <c r="AT38" s="629"/>
      <c r="AU38" s="629"/>
      <c r="AV38" s="629"/>
      <c r="AW38" s="629"/>
      <c r="AX38" s="629"/>
      <c r="AY38" s="629"/>
      <c r="AZ38" s="629"/>
      <c r="BA38" s="955"/>
    </row>
    <row r="39" spans="1:53" ht="25.5" hidden="1" customHeight="1" x14ac:dyDescent="0.2">
      <c r="A39" s="2611"/>
      <c r="B39" s="495" t="s">
        <v>1013</v>
      </c>
      <c r="C39" s="2634" t="s">
        <v>1044</v>
      </c>
      <c r="D39" s="2634" t="s">
        <v>1043</v>
      </c>
      <c r="E39" s="1013" t="s">
        <v>1042</v>
      </c>
      <c r="F39" s="965" t="s">
        <v>129</v>
      </c>
      <c r="G39" s="965" t="s">
        <v>124</v>
      </c>
      <c r="H39" s="964">
        <v>1</v>
      </c>
      <c r="I39" s="963">
        <v>0.25</v>
      </c>
      <c r="J39" s="1414"/>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955"/>
    </row>
    <row r="40" spans="1:53" ht="15.75" hidden="1" customHeight="1" x14ac:dyDescent="0.2">
      <c r="A40" s="2611"/>
      <c r="B40" s="495" t="s">
        <v>1013</v>
      </c>
      <c r="C40" s="2597"/>
      <c r="D40" s="2597"/>
      <c r="E40" s="1013" t="s">
        <v>1041</v>
      </c>
      <c r="F40" s="1422" t="s">
        <v>1040</v>
      </c>
      <c r="G40" s="965">
        <v>0</v>
      </c>
      <c r="H40" s="965">
        <v>4</v>
      </c>
      <c r="I40" s="1012">
        <v>1</v>
      </c>
      <c r="J40" s="1414"/>
      <c r="K40" s="629"/>
      <c r="L40" s="629"/>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29"/>
      <c r="AJ40" s="629"/>
      <c r="AK40" s="629"/>
      <c r="AL40" s="629"/>
      <c r="AM40" s="629"/>
      <c r="AN40" s="629"/>
      <c r="AO40" s="629"/>
      <c r="AP40" s="629"/>
      <c r="AQ40" s="629"/>
      <c r="AR40" s="629"/>
      <c r="AS40" s="629"/>
      <c r="AT40" s="629"/>
      <c r="AU40" s="629"/>
      <c r="AV40" s="629"/>
      <c r="AW40" s="629"/>
      <c r="AX40" s="629"/>
      <c r="AY40" s="629"/>
      <c r="AZ40" s="629"/>
      <c r="BA40" s="955"/>
    </row>
    <row r="41" spans="1:53" ht="15.75" hidden="1" customHeight="1" x14ac:dyDescent="0.2">
      <c r="A41" s="2611"/>
      <c r="B41" s="495" t="s">
        <v>1013</v>
      </c>
      <c r="C41" s="2598"/>
      <c r="D41" s="2598"/>
      <c r="E41" s="1013" t="s">
        <v>1039</v>
      </c>
      <c r="F41" s="965" t="s">
        <v>1038</v>
      </c>
      <c r="G41" s="965">
        <v>0</v>
      </c>
      <c r="H41" s="965">
        <v>13</v>
      </c>
      <c r="I41" s="1012">
        <v>13</v>
      </c>
      <c r="J41" s="1414"/>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9"/>
      <c r="AJ41" s="629"/>
      <c r="AK41" s="629"/>
      <c r="AL41" s="629"/>
      <c r="AM41" s="629"/>
      <c r="AN41" s="629"/>
      <c r="AO41" s="629"/>
      <c r="AP41" s="629"/>
      <c r="AQ41" s="629"/>
      <c r="AR41" s="629"/>
      <c r="AS41" s="629"/>
      <c r="AT41" s="629"/>
      <c r="AU41" s="629"/>
      <c r="AV41" s="629"/>
      <c r="AW41" s="629"/>
      <c r="AX41" s="629"/>
      <c r="AY41" s="629"/>
      <c r="AZ41" s="629"/>
      <c r="BA41" s="955"/>
    </row>
    <row r="42" spans="1:53" ht="15.75" hidden="1" customHeight="1" x14ac:dyDescent="0.2">
      <c r="A42" s="2611"/>
      <c r="B42" s="495" t="s">
        <v>1013</v>
      </c>
      <c r="C42" s="1013" t="s">
        <v>1037</v>
      </c>
      <c r="D42" s="1013" t="s">
        <v>1036</v>
      </c>
      <c r="E42" s="1013" t="s">
        <v>1035</v>
      </c>
      <c r="F42" s="965" t="s">
        <v>1034</v>
      </c>
      <c r="G42" s="964">
        <v>1</v>
      </c>
      <c r="H42" s="964">
        <v>1</v>
      </c>
      <c r="I42" s="963">
        <v>0.25</v>
      </c>
      <c r="J42" s="1414"/>
      <c r="K42" s="629"/>
      <c r="L42" s="629"/>
      <c r="M42" s="629"/>
      <c r="N42" s="629"/>
      <c r="O42" s="629"/>
      <c r="P42" s="629"/>
      <c r="Q42" s="629"/>
      <c r="R42" s="629"/>
      <c r="S42" s="629"/>
      <c r="T42" s="629"/>
      <c r="U42" s="629"/>
      <c r="V42" s="629"/>
      <c r="W42" s="629"/>
      <c r="X42" s="629"/>
      <c r="Y42" s="629"/>
      <c r="Z42" s="629"/>
      <c r="AA42" s="629"/>
      <c r="AB42" s="629"/>
      <c r="AC42" s="629"/>
      <c r="AD42" s="629"/>
      <c r="AE42" s="629"/>
      <c r="AF42" s="629"/>
      <c r="AG42" s="629"/>
      <c r="AH42" s="629"/>
      <c r="AI42" s="629"/>
      <c r="AJ42" s="629"/>
      <c r="AK42" s="629"/>
      <c r="AL42" s="629"/>
      <c r="AM42" s="629"/>
      <c r="AN42" s="629"/>
      <c r="AO42" s="629"/>
      <c r="AP42" s="629"/>
      <c r="AQ42" s="629"/>
      <c r="AR42" s="629"/>
      <c r="AS42" s="629"/>
      <c r="AT42" s="629"/>
      <c r="AU42" s="629"/>
      <c r="AV42" s="629"/>
      <c r="AW42" s="629"/>
      <c r="AX42" s="629"/>
      <c r="AY42" s="629"/>
      <c r="AZ42" s="629"/>
      <c r="BA42" s="955"/>
    </row>
    <row r="43" spans="1:53" ht="15.75" hidden="1" customHeight="1" x14ac:dyDescent="0.2">
      <c r="A43" s="2611"/>
      <c r="B43" s="495" t="s">
        <v>1013</v>
      </c>
      <c r="C43" s="2651" t="s">
        <v>1033</v>
      </c>
      <c r="D43" s="2634" t="s">
        <v>1032</v>
      </c>
      <c r="E43" s="1013" t="s">
        <v>1031</v>
      </c>
      <c r="F43" s="965" t="s">
        <v>1029</v>
      </c>
      <c r="G43" s="965">
        <v>14209</v>
      </c>
      <c r="H43" s="965">
        <v>18333</v>
      </c>
      <c r="I43" s="1421">
        <v>16777</v>
      </c>
      <c r="J43" s="1414"/>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955"/>
    </row>
    <row r="44" spans="1:53" ht="15.75" hidden="1" customHeight="1" x14ac:dyDescent="0.2">
      <c r="A44" s="2611"/>
      <c r="B44" s="495" t="s">
        <v>1013</v>
      </c>
      <c r="C44" s="2597"/>
      <c r="D44" s="2597"/>
      <c r="E44" s="1013" t="s">
        <v>1030</v>
      </c>
      <c r="F44" s="965" t="s">
        <v>1029</v>
      </c>
      <c r="G44" s="965">
        <v>4792</v>
      </c>
      <c r="H44" s="965">
        <v>5920</v>
      </c>
      <c r="I44" s="1421">
        <v>5418</v>
      </c>
      <c r="J44" s="1414"/>
      <c r="K44" s="629"/>
      <c r="L44" s="629"/>
      <c r="M44" s="629"/>
      <c r="N44" s="629"/>
      <c r="O44" s="629"/>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29"/>
      <c r="AY44" s="629"/>
      <c r="AZ44" s="629"/>
      <c r="BA44" s="955"/>
    </row>
    <row r="45" spans="1:53" ht="15.75" hidden="1" customHeight="1" x14ac:dyDescent="0.2">
      <c r="A45" s="2611"/>
      <c r="B45" s="495" t="s">
        <v>1013</v>
      </c>
      <c r="C45" s="2597"/>
      <c r="D45" s="2597"/>
      <c r="E45" s="1013" t="s">
        <v>1028</v>
      </c>
      <c r="F45" s="965" t="s">
        <v>1027</v>
      </c>
      <c r="G45" s="965">
        <v>1070</v>
      </c>
      <c r="H45" s="965">
        <v>1170</v>
      </c>
      <c r="I45" s="1012">
        <v>1070</v>
      </c>
      <c r="J45" s="1414"/>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29"/>
      <c r="AY45" s="629"/>
      <c r="AZ45" s="629"/>
      <c r="BA45" s="955"/>
    </row>
    <row r="46" spans="1:53" ht="15.75" hidden="1" customHeight="1" x14ac:dyDescent="0.2">
      <c r="A46" s="2611"/>
      <c r="B46" s="495" t="s">
        <v>1013</v>
      </c>
      <c r="C46" s="2598"/>
      <c r="D46" s="2598"/>
      <c r="E46" s="1013" t="s">
        <v>1026</v>
      </c>
      <c r="F46" s="965" t="s">
        <v>1025</v>
      </c>
      <c r="G46" s="965">
        <v>27</v>
      </c>
      <c r="H46" s="965">
        <v>36</v>
      </c>
      <c r="I46" s="1012">
        <v>9</v>
      </c>
      <c r="J46" s="1414"/>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c r="AT46" s="629"/>
      <c r="AU46" s="629"/>
      <c r="AV46" s="629"/>
      <c r="AW46" s="629"/>
      <c r="AX46" s="629"/>
      <c r="AY46" s="629"/>
      <c r="AZ46" s="629"/>
      <c r="BA46" s="955"/>
    </row>
    <row r="47" spans="1:53" ht="15.75" hidden="1" customHeight="1" x14ac:dyDescent="0.2">
      <c r="A47" s="2611"/>
      <c r="B47" s="495" t="s">
        <v>1013</v>
      </c>
      <c r="C47" s="1420" t="s">
        <v>1024</v>
      </c>
      <c r="D47" s="1419" t="s">
        <v>1023</v>
      </c>
      <c r="E47" s="1013" t="s">
        <v>1022</v>
      </c>
      <c r="F47" s="965" t="s">
        <v>1021</v>
      </c>
      <c r="G47" s="965">
        <v>734</v>
      </c>
      <c r="H47" s="965">
        <v>750</v>
      </c>
      <c r="I47" s="1418">
        <v>750</v>
      </c>
      <c r="J47" s="1414"/>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29"/>
      <c r="AY47" s="629"/>
      <c r="AZ47" s="629"/>
      <c r="BA47" s="955"/>
    </row>
    <row r="48" spans="1:53" ht="15.75" hidden="1" customHeight="1" x14ac:dyDescent="0.2">
      <c r="A48" s="2611"/>
      <c r="B48" s="495" t="s">
        <v>1013</v>
      </c>
      <c r="C48" s="1417" t="s">
        <v>1020</v>
      </c>
      <c r="D48" s="1416" t="s">
        <v>1019</v>
      </c>
      <c r="E48" s="1013" t="s">
        <v>1018</v>
      </c>
      <c r="F48" s="1415" t="s">
        <v>1017</v>
      </c>
      <c r="G48" s="965">
        <v>5</v>
      </c>
      <c r="H48" s="965">
        <v>20</v>
      </c>
      <c r="I48" s="1012">
        <v>5</v>
      </c>
      <c r="J48" s="1414"/>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9"/>
      <c r="AP48" s="629"/>
      <c r="AQ48" s="629"/>
      <c r="AR48" s="629"/>
      <c r="AS48" s="629"/>
      <c r="AT48" s="629"/>
      <c r="AU48" s="629"/>
      <c r="AV48" s="629"/>
      <c r="AW48" s="629"/>
      <c r="AX48" s="629"/>
      <c r="AY48" s="629"/>
      <c r="AZ48" s="629"/>
      <c r="BA48" s="955"/>
    </row>
    <row r="49" spans="1:53" ht="15.75" hidden="1" customHeight="1" x14ac:dyDescent="0.2">
      <c r="A49" s="2611"/>
      <c r="B49" s="495" t="s">
        <v>1013</v>
      </c>
      <c r="C49" s="2651" t="s">
        <v>1016</v>
      </c>
      <c r="D49" s="2634" t="s">
        <v>1016</v>
      </c>
      <c r="E49" s="1013" t="s">
        <v>1015</v>
      </c>
      <c r="F49" s="965" t="s">
        <v>634</v>
      </c>
      <c r="G49" s="964">
        <v>1</v>
      </c>
      <c r="H49" s="964">
        <v>1</v>
      </c>
      <c r="I49" s="963">
        <v>1</v>
      </c>
      <c r="J49" s="1414"/>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N49" s="629"/>
      <c r="AO49" s="629"/>
      <c r="AP49" s="629"/>
      <c r="AQ49" s="629"/>
      <c r="AR49" s="629"/>
      <c r="AS49" s="629"/>
      <c r="AT49" s="629"/>
      <c r="AU49" s="629"/>
      <c r="AV49" s="629"/>
      <c r="AW49" s="629"/>
      <c r="AX49" s="629"/>
      <c r="AY49" s="629"/>
      <c r="AZ49" s="629"/>
      <c r="BA49" s="955"/>
    </row>
    <row r="50" spans="1:53" ht="15.75" hidden="1" customHeight="1" x14ac:dyDescent="0.2">
      <c r="A50" s="2611"/>
      <c r="B50" s="495" t="s">
        <v>1013</v>
      </c>
      <c r="C50" s="2597"/>
      <c r="D50" s="2597"/>
      <c r="E50" s="966" t="s">
        <v>1014</v>
      </c>
      <c r="F50" s="964" t="s">
        <v>129</v>
      </c>
      <c r="G50" s="965">
        <v>0</v>
      </c>
      <c r="H50" s="964">
        <v>1</v>
      </c>
      <c r="I50" s="963">
        <v>0.25</v>
      </c>
      <c r="J50" s="1414"/>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c r="AT50" s="629"/>
      <c r="AU50" s="629"/>
      <c r="AV50" s="629"/>
      <c r="AW50" s="629"/>
      <c r="AX50" s="629"/>
      <c r="AY50" s="629"/>
      <c r="AZ50" s="629"/>
      <c r="BA50" s="955"/>
    </row>
    <row r="51" spans="1:53" ht="15.75" hidden="1" customHeight="1" x14ac:dyDescent="0.2">
      <c r="A51" s="2611"/>
      <c r="B51" s="495" t="s">
        <v>1013</v>
      </c>
      <c r="C51" s="2598"/>
      <c r="D51" s="2598"/>
      <c r="E51" s="966" t="s">
        <v>1012</v>
      </c>
      <c r="F51" s="964" t="s">
        <v>129</v>
      </c>
      <c r="G51" s="964">
        <v>0.2</v>
      </c>
      <c r="H51" s="964">
        <v>1</v>
      </c>
      <c r="I51" s="963">
        <v>0.2</v>
      </c>
      <c r="J51" s="1414"/>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c r="AT51" s="629"/>
      <c r="AU51" s="629"/>
      <c r="AV51" s="629"/>
      <c r="AW51" s="629"/>
      <c r="AX51" s="629"/>
      <c r="AY51" s="629"/>
      <c r="AZ51" s="629"/>
      <c r="BA51" s="955"/>
    </row>
    <row r="52" spans="1:53" ht="26.25" hidden="1" customHeight="1" x14ac:dyDescent="0.25">
      <c r="A52" s="2611"/>
      <c r="B52" s="771" t="s">
        <v>885</v>
      </c>
      <c r="C52" s="2734" t="s">
        <v>1011</v>
      </c>
      <c r="D52" s="2735" t="s">
        <v>1010</v>
      </c>
      <c r="E52" s="769" t="s">
        <v>1009</v>
      </c>
      <c r="F52" s="931" t="s">
        <v>129</v>
      </c>
      <c r="G52" s="931" t="s">
        <v>124</v>
      </c>
      <c r="H52" s="934">
        <v>1</v>
      </c>
      <c r="I52" s="937">
        <v>0.15</v>
      </c>
      <c r="J52" s="1159"/>
      <c r="K52" s="630"/>
      <c r="L52" s="630"/>
      <c r="M52" s="630"/>
      <c r="N52" s="630"/>
      <c r="O52" s="630"/>
      <c r="P52" s="630"/>
      <c r="Q52" s="630"/>
      <c r="R52" s="630"/>
      <c r="S52" s="630"/>
      <c r="T52" s="630"/>
      <c r="U52" s="630"/>
      <c r="V52" s="630"/>
      <c r="W52" s="630"/>
      <c r="X52" s="630"/>
      <c r="Y52" s="630"/>
      <c r="Z52" s="630"/>
      <c r="AA52" s="630"/>
      <c r="AB52" s="629"/>
      <c r="AC52" s="630"/>
      <c r="AD52" s="630"/>
      <c r="AE52" s="630"/>
      <c r="AF52" s="630"/>
      <c r="AG52" s="630"/>
      <c r="AH52" s="630"/>
      <c r="AI52" s="630"/>
      <c r="AJ52" s="630"/>
      <c r="AK52" s="630"/>
      <c r="AL52" s="630"/>
      <c r="AM52" s="630"/>
      <c r="AN52" s="630"/>
      <c r="AO52" s="630"/>
      <c r="AP52" s="630"/>
      <c r="AQ52" s="630"/>
      <c r="AR52" s="630"/>
      <c r="AS52" s="630"/>
      <c r="AT52" s="630"/>
      <c r="AU52" s="630"/>
      <c r="AV52" s="630"/>
      <c r="AW52" s="630"/>
      <c r="AX52" s="630"/>
      <c r="AY52" s="630"/>
      <c r="AZ52" s="630"/>
      <c r="BA52" s="620"/>
    </row>
    <row r="53" spans="1:53" ht="15.75" hidden="1" customHeight="1" x14ac:dyDescent="0.25">
      <c r="A53" s="2611"/>
      <c r="B53" s="771" t="s">
        <v>885</v>
      </c>
      <c r="C53" s="2598"/>
      <c r="D53" s="2598"/>
      <c r="E53" s="769" t="s">
        <v>1008</v>
      </c>
      <c r="F53" s="771" t="s">
        <v>129</v>
      </c>
      <c r="G53" s="771" t="s">
        <v>124</v>
      </c>
      <c r="H53" s="928">
        <v>1</v>
      </c>
      <c r="I53" s="937">
        <v>0.15</v>
      </c>
      <c r="J53" s="1159"/>
      <c r="K53" s="630"/>
      <c r="L53" s="630"/>
      <c r="M53" s="630"/>
      <c r="N53" s="630"/>
      <c r="O53" s="630"/>
      <c r="P53" s="630"/>
      <c r="Q53" s="630"/>
      <c r="R53" s="630"/>
      <c r="S53" s="630"/>
      <c r="T53" s="630"/>
      <c r="U53" s="630"/>
      <c r="V53" s="630"/>
      <c r="W53" s="630"/>
      <c r="X53" s="630"/>
      <c r="Y53" s="630"/>
      <c r="Z53" s="630"/>
      <c r="AA53" s="630"/>
      <c r="AB53" s="629"/>
      <c r="AC53" s="630"/>
      <c r="AD53" s="630"/>
      <c r="AE53" s="630"/>
      <c r="AF53" s="630"/>
      <c r="AG53" s="630"/>
      <c r="AH53" s="630"/>
      <c r="AI53" s="630"/>
      <c r="AJ53" s="630"/>
      <c r="AK53" s="630"/>
      <c r="AL53" s="630"/>
      <c r="AM53" s="630"/>
      <c r="AN53" s="630"/>
      <c r="AO53" s="630"/>
      <c r="AP53" s="630"/>
      <c r="AQ53" s="630"/>
      <c r="AR53" s="630"/>
      <c r="AS53" s="630"/>
      <c r="AT53" s="630"/>
      <c r="AU53" s="630"/>
      <c r="AV53" s="630"/>
      <c r="AW53" s="630"/>
      <c r="AX53" s="630"/>
      <c r="AY53" s="630"/>
      <c r="AZ53" s="630"/>
      <c r="BA53" s="620"/>
    </row>
    <row r="54" spans="1:53" ht="15.75" hidden="1" customHeight="1" x14ac:dyDescent="0.25">
      <c r="A54" s="2611"/>
      <c r="B54" s="771" t="s">
        <v>885</v>
      </c>
      <c r="C54" s="2596" t="s">
        <v>1007</v>
      </c>
      <c r="D54" s="769" t="s">
        <v>1006</v>
      </c>
      <c r="E54" s="932" t="s">
        <v>1005</v>
      </c>
      <c r="F54" s="940" t="s">
        <v>1004</v>
      </c>
      <c r="G54" s="940" t="s">
        <v>124</v>
      </c>
      <c r="H54" s="940">
        <v>20</v>
      </c>
      <c r="I54" s="942">
        <v>1</v>
      </c>
      <c r="J54" s="1159"/>
      <c r="K54" s="630"/>
      <c r="L54" s="630"/>
      <c r="M54" s="630"/>
      <c r="N54" s="630"/>
      <c r="O54" s="630"/>
      <c r="P54" s="630"/>
      <c r="Q54" s="630"/>
      <c r="R54" s="630"/>
      <c r="S54" s="630"/>
      <c r="T54" s="630"/>
      <c r="U54" s="630"/>
      <c r="V54" s="630"/>
      <c r="W54" s="630"/>
      <c r="X54" s="630"/>
      <c r="Y54" s="630"/>
      <c r="Z54" s="630"/>
      <c r="AA54" s="630"/>
      <c r="AB54" s="629"/>
      <c r="AC54" s="630"/>
      <c r="AD54" s="630"/>
      <c r="AE54" s="630"/>
      <c r="AF54" s="630"/>
      <c r="AG54" s="630"/>
      <c r="AH54" s="630"/>
      <c r="AI54" s="630"/>
      <c r="AJ54" s="630"/>
      <c r="AK54" s="630"/>
      <c r="AL54" s="630"/>
      <c r="AM54" s="630"/>
      <c r="AN54" s="630"/>
      <c r="AO54" s="630"/>
      <c r="AP54" s="630"/>
      <c r="AQ54" s="630"/>
      <c r="AR54" s="630"/>
      <c r="AS54" s="630"/>
      <c r="AT54" s="630"/>
      <c r="AU54" s="630"/>
      <c r="AV54" s="630"/>
      <c r="AW54" s="630"/>
      <c r="AX54" s="630"/>
      <c r="AY54" s="630"/>
      <c r="AZ54" s="630"/>
      <c r="BA54" s="620"/>
    </row>
    <row r="55" spans="1:53" ht="38.25" hidden="1" customHeight="1" x14ac:dyDescent="0.25">
      <c r="A55" s="2611"/>
      <c r="B55" s="771" t="s">
        <v>885</v>
      </c>
      <c r="C55" s="2597"/>
      <c r="D55" s="769" t="s">
        <v>1003</v>
      </c>
      <c r="E55" s="2596" t="s">
        <v>1002</v>
      </c>
      <c r="F55" s="2617" t="s">
        <v>1001</v>
      </c>
      <c r="G55" s="2617" t="s">
        <v>124</v>
      </c>
      <c r="H55" s="2617">
        <v>20</v>
      </c>
      <c r="I55" s="2761">
        <v>1</v>
      </c>
      <c r="J55" s="1159"/>
      <c r="K55" s="630"/>
      <c r="L55" s="630"/>
      <c r="M55" s="630"/>
      <c r="N55" s="630"/>
      <c r="O55" s="630"/>
      <c r="P55" s="630"/>
      <c r="Q55" s="630"/>
      <c r="R55" s="630"/>
      <c r="S55" s="630"/>
      <c r="T55" s="630"/>
      <c r="U55" s="630"/>
      <c r="V55" s="630"/>
      <c r="W55" s="630"/>
      <c r="X55" s="630"/>
      <c r="Y55" s="630"/>
      <c r="Z55" s="630"/>
      <c r="AA55" s="630"/>
      <c r="AB55" s="629"/>
      <c r="AC55" s="630"/>
      <c r="AD55" s="630"/>
      <c r="AE55" s="630"/>
      <c r="AF55" s="630"/>
      <c r="AG55" s="630"/>
      <c r="AH55" s="630"/>
      <c r="AI55" s="630"/>
      <c r="AJ55" s="630"/>
      <c r="AK55" s="630"/>
      <c r="AL55" s="630"/>
      <c r="AM55" s="630"/>
      <c r="AN55" s="630"/>
      <c r="AO55" s="630"/>
      <c r="AP55" s="630"/>
      <c r="AQ55" s="630"/>
      <c r="AR55" s="630"/>
      <c r="AS55" s="630"/>
      <c r="AT55" s="630"/>
      <c r="AU55" s="630"/>
      <c r="AV55" s="630"/>
      <c r="AW55" s="630"/>
      <c r="AX55" s="630"/>
      <c r="AY55" s="630"/>
      <c r="AZ55" s="630"/>
      <c r="BA55" s="620"/>
    </row>
    <row r="56" spans="1:53" ht="25.5" hidden="1" customHeight="1" x14ac:dyDescent="0.25">
      <c r="A56" s="2611"/>
      <c r="B56" s="771" t="s">
        <v>885</v>
      </c>
      <c r="C56" s="2597"/>
      <c r="D56" s="769" t="s">
        <v>1000</v>
      </c>
      <c r="E56" s="2597"/>
      <c r="F56" s="2597"/>
      <c r="G56" s="2597"/>
      <c r="H56" s="2597"/>
      <c r="I56" s="2616"/>
      <c r="J56" s="1159"/>
      <c r="K56" s="630"/>
      <c r="L56" s="630"/>
      <c r="M56" s="630"/>
      <c r="N56" s="630"/>
      <c r="O56" s="630"/>
      <c r="P56" s="630"/>
      <c r="Q56" s="630"/>
      <c r="R56" s="630"/>
      <c r="S56" s="630"/>
      <c r="T56" s="630"/>
      <c r="U56" s="630"/>
      <c r="V56" s="630"/>
      <c r="W56" s="630"/>
      <c r="X56" s="630"/>
      <c r="Y56" s="630"/>
      <c r="Z56" s="630"/>
      <c r="AA56" s="630"/>
      <c r="AB56" s="629"/>
      <c r="AC56" s="630"/>
      <c r="AD56" s="630"/>
      <c r="AE56" s="630"/>
      <c r="AF56" s="630"/>
      <c r="AG56" s="630"/>
      <c r="AH56" s="630"/>
      <c r="AI56" s="630"/>
      <c r="AJ56" s="630"/>
      <c r="AK56" s="630"/>
      <c r="AL56" s="630"/>
      <c r="AM56" s="630"/>
      <c r="AN56" s="630"/>
      <c r="AO56" s="630"/>
      <c r="AP56" s="630"/>
      <c r="AQ56" s="630"/>
      <c r="AR56" s="630"/>
      <c r="AS56" s="630"/>
      <c r="AT56" s="630"/>
      <c r="AU56" s="630"/>
      <c r="AV56" s="630"/>
      <c r="AW56" s="630"/>
      <c r="AX56" s="630"/>
      <c r="AY56" s="630"/>
      <c r="AZ56" s="630"/>
      <c r="BA56" s="620"/>
    </row>
    <row r="57" spans="1:53" ht="26.25" hidden="1" customHeight="1" x14ac:dyDescent="0.25">
      <c r="A57" s="2611"/>
      <c r="B57" s="771" t="s">
        <v>885</v>
      </c>
      <c r="C57" s="2597"/>
      <c r="D57" s="954" t="s">
        <v>999</v>
      </c>
      <c r="E57" s="2597"/>
      <c r="F57" s="2597"/>
      <c r="G57" s="2597"/>
      <c r="H57" s="2597"/>
      <c r="I57" s="2616"/>
      <c r="J57" s="1159"/>
      <c r="K57" s="630"/>
      <c r="L57" s="630"/>
      <c r="M57" s="630"/>
      <c r="N57" s="630"/>
      <c r="O57" s="630"/>
      <c r="P57" s="630"/>
      <c r="Q57" s="630"/>
      <c r="R57" s="630"/>
      <c r="S57" s="630"/>
      <c r="T57" s="630"/>
      <c r="U57" s="630"/>
      <c r="V57" s="630"/>
      <c r="W57" s="630"/>
      <c r="X57" s="630"/>
      <c r="Y57" s="630"/>
      <c r="Z57" s="630"/>
      <c r="AA57" s="630"/>
      <c r="AB57" s="629"/>
      <c r="AC57" s="630"/>
      <c r="AD57" s="630"/>
      <c r="AE57" s="630"/>
      <c r="AF57" s="630"/>
      <c r="AG57" s="630"/>
      <c r="AH57" s="630"/>
      <c r="AI57" s="630"/>
      <c r="AJ57" s="630"/>
      <c r="AK57" s="630"/>
      <c r="AL57" s="630"/>
      <c r="AM57" s="630"/>
      <c r="AN57" s="630"/>
      <c r="AO57" s="630"/>
      <c r="AP57" s="630"/>
      <c r="AQ57" s="630"/>
      <c r="AR57" s="630"/>
      <c r="AS57" s="630"/>
      <c r="AT57" s="630"/>
      <c r="AU57" s="630"/>
      <c r="AV57" s="630"/>
      <c r="AW57" s="630"/>
      <c r="AX57" s="630"/>
      <c r="AY57" s="630"/>
      <c r="AZ57" s="630"/>
      <c r="BA57" s="620"/>
    </row>
    <row r="58" spans="1:53" ht="25.5" hidden="1" customHeight="1" x14ac:dyDescent="0.25">
      <c r="A58" s="2611"/>
      <c r="B58" s="771" t="s">
        <v>885</v>
      </c>
      <c r="C58" s="2597"/>
      <c r="D58" s="954" t="s">
        <v>998</v>
      </c>
      <c r="E58" s="2598"/>
      <c r="F58" s="2598"/>
      <c r="G58" s="2598"/>
      <c r="H58" s="2598"/>
      <c r="I58" s="2615"/>
      <c r="J58" s="1159"/>
      <c r="K58" s="630"/>
      <c r="L58" s="630"/>
      <c r="M58" s="630"/>
      <c r="N58" s="630"/>
      <c r="O58" s="630"/>
      <c r="P58" s="630"/>
      <c r="Q58" s="630"/>
      <c r="R58" s="630"/>
      <c r="S58" s="630"/>
      <c r="T58" s="630"/>
      <c r="U58" s="630"/>
      <c r="V58" s="630"/>
      <c r="W58" s="630"/>
      <c r="X58" s="630"/>
      <c r="Y58" s="630"/>
      <c r="Z58" s="630"/>
      <c r="AA58" s="630"/>
      <c r="AB58" s="629"/>
      <c r="AC58" s="630"/>
      <c r="AD58" s="630"/>
      <c r="AE58" s="630"/>
      <c r="AF58" s="630"/>
      <c r="AG58" s="630"/>
      <c r="AH58" s="630"/>
      <c r="AI58" s="630"/>
      <c r="AJ58" s="630"/>
      <c r="AK58" s="630"/>
      <c r="AL58" s="630"/>
      <c r="AM58" s="630"/>
      <c r="AN58" s="630"/>
      <c r="AO58" s="630"/>
      <c r="AP58" s="630"/>
      <c r="AQ58" s="630"/>
      <c r="AR58" s="630"/>
      <c r="AS58" s="630"/>
      <c r="AT58" s="630"/>
      <c r="AU58" s="630"/>
      <c r="AV58" s="630"/>
      <c r="AW58" s="630"/>
      <c r="AX58" s="630"/>
      <c r="AY58" s="630"/>
      <c r="AZ58" s="630"/>
      <c r="BA58" s="620"/>
    </row>
    <row r="59" spans="1:53" ht="15.75" hidden="1" customHeight="1" x14ac:dyDescent="0.25">
      <c r="A59" s="2611"/>
      <c r="B59" s="771" t="s">
        <v>885</v>
      </c>
      <c r="C59" s="2598"/>
      <c r="D59" s="954" t="s">
        <v>997</v>
      </c>
      <c r="E59" s="769" t="s">
        <v>996</v>
      </c>
      <c r="F59" s="771" t="s">
        <v>129</v>
      </c>
      <c r="G59" s="771" t="s">
        <v>124</v>
      </c>
      <c r="H59" s="928">
        <v>1</v>
      </c>
      <c r="I59" s="935">
        <v>0.05</v>
      </c>
      <c r="J59" s="1159"/>
      <c r="K59" s="630"/>
      <c r="L59" s="630"/>
      <c r="M59" s="630"/>
      <c r="N59" s="630"/>
      <c r="O59" s="630"/>
      <c r="P59" s="630"/>
      <c r="Q59" s="630"/>
      <c r="R59" s="630"/>
      <c r="S59" s="630"/>
      <c r="T59" s="630"/>
      <c r="U59" s="630"/>
      <c r="V59" s="630"/>
      <c r="W59" s="630"/>
      <c r="X59" s="630"/>
      <c r="Y59" s="630"/>
      <c r="Z59" s="630"/>
      <c r="AA59" s="630"/>
      <c r="AB59" s="629"/>
      <c r="AC59" s="630"/>
      <c r="AD59" s="630"/>
      <c r="AE59" s="630"/>
      <c r="AF59" s="630"/>
      <c r="AG59" s="630"/>
      <c r="AH59" s="630"/>
      <c r="AI59" s="630"/>
      <c r="AJ59" s="630"/>
      <c r="AK59" s="630"/>
      <c r="AL59" s="630"/>
      <c r="AM59" s="630"/>
      <c r="AN59" s="630"/>
      <c r="AO59" s="630"/>
      <c r="AP59" s="630"/>
      <c r="AQ59" s="630"/>
      <c r="AR59" s="630"/>
      <c r="AS59" s="630"/>
      <c r="AT59" s="630"/>
      <c r="AU59" s="630"/>
      <c r="AV59" s="630"/>
      <c r="AW59" s="630"/>
      <c r="AX59" s="630"/>
      <c r="AY59" s="630"/>
      <c r="AZ59" s="630"/>
      <c r="BA59" s="620"/>
    </row>
    <row r="60" spans="1:53" ht="15.75" hidden="1" customHeight="1" x14ac:dyDescent="0.25">
      <c r="A60" s="2611"/>
      <c r="B60" s="771" t="s">
        <v>885</v>
      </c>
      <c r="C60" s="2596" t="s">
        <v>995</v>
      </c>
      <c r="D60" s="943" t="s">
        <v>994</v>
      </c>
      <c r="E60" s="769" t="s">
        <v>993</v>
      </c>
      <c r="F60" s="771" t="s">
        <v>129</v>
      </c>
      <c r="G60" s="771">
        <v>0</v>
      </c>
      <c r="H60" s="928">
        <f>80%</f>
        <v>0.8</v>
      </c>
      <c r="I60" s="935">
        <v>0.1</v>
      </c>
      <c r="J60" s="1159"/>
      <c r="K60" s="630"/>
      <c r="L60" s="630"/>
      <c r="M60" s="630"/>
      <c r="N60" s="630"/>
      <c r="O60" s="630"/>
      <c r="P60" s="630"/>
      <c r="Q60" s="630"/>
      <c r="R60" s="630"/>
      <c r="S60" s="630"/>
      <c r="T60" s="630"/>
      <c r="U60" s="630"/>
      <c r="V60" s="630"/>
      <c r="W60" s="630"/>
      <c r="X60" s="630"/>
      <c r="Y60" s="630"/>
      <c r="Z60" s="630"/>
      <c r="AA60" s="630"/>
      <c r="AB60" s="629"/>
      <c r="AC60" s="630"/>
      <c r="AD60" s="630"/>
      <c r="AE60" s="630"/>
      <c r="AF60" s="630"/>
      <c r="AG60" s="630"/>
      <c r="AH60" s="630"/>
      <c r="AI60" s="630"/>
      <c r="AJ60" s="630"/>
      <c r="AK60" s="630"/>
      <c r="AL60" s="630"/>
      <c r="AM60" s="630"/>
      <c r="AN60" s="630"/>
      <c r="AO60" s="630"/>
      <c r="AP60" s="630"/>
      <c r="AQ60" s="630"/>
      <c r="AR60" s="630"/>
      <c r="AS60" s="630"/>
      <c r="AT60" s="630"/>
      <c r="AU60" s="630"/>
      <c r="AV60" s="630"/>
      <c r="AW60" s="630"/>
      <c r="AX60" s="630"/>
      <c r="AY60" s="630"/>
      <c r="AZ60" s="630"/>
      <c r="BA60" s="620"/>
    </row>
    <row r="61" spans="1:53" ht="25.5" hidden="1" customHeight="1" x14ac:dyDescent="0.25">
      <c r="A61" s="2611"/>
      <c r="B61" s="771" t="s">
        <v>885</v>
      </c>
      <c r="C61" s="2597"/>
      <c r="D61" s="943" t="s">
        <v>992</v>
      </c>
      <c r="E61" s="2596" t="s">
        <v>991</v>
      </c>
      <c r="F61" s="2617" t="s">
        <v>129</v>
      </c>
      <c r="G61" s="2617" t="s">
        <v>124</v>
      </c>
      <c r="H61" s="2608">
        <v>0.8</v>
      </c>
      <c r="I61" s="2614">
        <v>0.1</v>
      </c>
      <c r="J61" s="1159"/>
      <c r="K61" s="630"/>
      <c r="L61" s="630"/>
      <c r="M61" s="630"/>
      <c r="N61" s="630"/>
      <c r="O61" s="630"/>
      <c r="P61" s="630"/>
      <c r="Q61" s="630"/>
      <c r="R61" s="630"/>
      <c r="S61" s="630"/>
      <c r="T61" s="630"/>
      <c r="U61" s="630"/>
      <c r="V61" s="630"/>
      <c r="W61" s="630"/>
      <c r="X61" s="630"/>
      <c r="Y61" s="630"/>
      <c r="Z61" s="630"/>
      <c r="AA61" s="630"/>
      <c r="AB61" s="629"/>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20"/>
    </row>
    <row r="62" spans="1:53" ht="51" hidden="1" customHeight="1" x14ac:dyDescent="0.25">
      <c r="A62" s="2611"/>
      <c r="B62" s="771" t="s">
        <v>885</v>
      </c>
      <c r="C62" s="2598"/>
      <c r="D62" s="953" t="s">
        <v>990</v>
      </c>
      <c r="E62" s="2598"/>
      <c r="F62" s="2598"/>
      <c r="G62" s="2598"/>
      <c r="H62" s="2598"/>
      <c r="I62" s="2615"/>
      <c r="J62" s="1159"/>
      <c r="K62" s="630"/>
      <c r="L62" s="630"/>
      <c r="M62" s="630"/>
      <c r="N62" s="630"/>
      <c r="O62" s="630"/>
      <c r="P62" s="630"/>
      <c r="Q62" s="630"/>
      <c r="R62" s="630"/>
      <c r="S62" s="630"/>
      <c r="T62" s="630"/>
      <c r="U62" s="630"/>
      <c r="V62" s="630"/>
      <c r="W62" s="630"/>
      <c r="X62" s="630"/>
      <c r="Y62" s="630"/>
      <c r="Z62" s="630"/>
      <c r="AA62" s="630"/>
      <c r="AB62" s="629"/>
      <c r="AC62" s="630"/>
      <c r="AD62" s="630"/>
      <c r="AE62" s="630"/>
      <c r="AF62" s="630"/>
      <c r="AG62" s="630"/>
      <c r="AH62" s="630"/>
      <c r="AI62" s="630"/>
      <c r="AJ62" s="630"/>
      <c r="AK62" s="630"/>
      <c r="AL62" s="630"/>
      <c r="AM62" s="630"/>
      <c r="AN62" s="630"/>
      <c r="AO62" s="630"/>
      <c r="AP62" s="630"/>
      <c r="AQ62" s="630"/>
      <c r="AR62" s="630"/>
      <c r="AS62" s="630"/>
      <c r="AT62" s="630"/>
      <c r="AU62" s="630"/>
      <c r="AV62" s="630"/>
      <c r="AW62" s="630"/>
      <c r="AX62" s="630"/>
      <c r="AY62" s="630"/>
      <c r="AZ62" s="630"/>
      <c r="BA62" s="620"/>
    </row>
    <row r="63" spans="1:53" ht="15.75" hidden="1" customHeight="1" x14ac:dyDescent="0.25">
      <c r="A63" s="2611"/>
      <c r="B63" s="771" t="s">
        <v>885</v>
      </c>
      <c r="C63" s="2596" t="s">
        <v>989</v>
      </c>
      <c r="D63" s="769" t="s">
        <v>988</v>
      </c>
      <c r="E63" s="941" t="s">
        <v>1224</v>
      </c>
      <c r="F63" s="940" t="s">
        <v>374</v>
      </c>
      <c r="G63" s="940" t="s">
        <v>124</v>
      </c>
      <c r="H63" s="940">
        <v>4</v>
      </c>
      <c r="I63" s="942">
        <v>1</v>
      </c>
      <c r="J63" s="1159"/>
      <c r="K63" s="630"/>
      <c r="L63" s="630"/>
      <c r="M63" s="630"/>
      <c r="N63" s="630"/>
      <c r="O63" s="630"/>
      <c r="P63" s="630"/>
      <c r="Q63" s="630"/>
      <c r="R63" s="630"/>
      <c r="S63" s="630"/>
      <c r="T63" s="630"/>
      <c r="U63" s="630"/>
      <c r="V63" s="630"/>
      <c r="W63" s="630"/>
      <c r="X63" s="630"/>
      <c r="Y63" s="630"/>
      <c r="Z63" s="630"/>
      <c r="AA63" s="630"/>
      <c r="AB63" s="629"/>
      <c r="AC63" s="630"/>
      <c r="AD63" s="630"/>
      <c r="AE63" s="630"/>
      <c r="AF63" s="630"/>
      <c r="AG63" s="630"/>
      <c r="AH63" s="630"/>
      <c r="AI63" s="630"/>
      <c r="AJ63" s="630"/>
      <c r="AK63" s="630"/>
      <c r="AL63" s="630"/>
      <c r="AM63" s="630"/>
      <c r="AN63" s="630"/>
      <c r="AO63" s="630"/>
      <c r="AP63" s="630"/>
      <c r="AQ63" s="630"/>
      <c r="AR63" s="630"/>
      <c r="AS63" s="630"/>
      <c r="AT63" s="630"/>
      <c r="AU63" s="630"/>
      <c r="AV63" s="630"/>
      <c r="AW63" s="630"/>
      <c r="AX63" s="630"/>
      <c r="AY63" s="630"/>
      <c r="AZ63" s="630"/>
      <c r="BA63" s="620"/>
    </row>
    <row r="64" spans="1:53" ht="15.75" hidden="1" customHeight="1" x14ac:dyDescent="0.25">
      <c r="A64" s="2611"/>
      <c r="B64" s="771" t="s">
        <v>885</v>
      </c>
      <c r="C64" s="2597"/>
      <c r="D64" s="943" t="s">
        <v>986</v>
      </c>
      <c r="E64" s="932" t="s">
        <v>985</v>
      </c>
      <c r="F64" s="931" t="s">
        <v>129</v>
      </c>
      <c r="G64" s="931" t="s">
        <v>124</v>
      </c>
      <c r="H64" s="934">
        <v>1</v>
      </c>
      <c r="I64" s="935">
        <v>0.25</v>
      </c>
      <c r="J64" s="1159"/>
      <c r="K64" s="630"/>
      <c r="L64" s="630"/>
      <c r="M64" s="630"/>
      <c r="N64" s="630"/>
      <c r="O64" s="630"/>
      <c r="P64" s="630"/>
      <c r="Q64" s="630"/>
      <c r="R64" s="630"/>
      <c r="S64" s="630"/>
      <c r="T64" s="630"/>
      <c r="U64" s="630"/>
      <c r="V64" s="630"/>
      <c r="W64" s="630"/>
      <c r="X64" s="630"/>
      <c r="Y64" s="630"/>
      <c r="Z64" s="630"/>
      <c r="AA64" s="630"/>
      <c r="AB64" s="629"/>
      <c r="AC64" s="630"/>
      <c r="AD64" s="630"/>
      <c r="AE64" s="630"/>
      <c r="AF64" s="630"/>
      <c r="AG64" s="630"/>
      <c r="AH64" s="630"/>
      <c r="AI64" s="630"/>
      <c r="AJ64" s="630"/>
      <c r="AK64" s="630"/>
      <c r="AL64" s="630"/>
      <c r="AM64" s="630"/>
      <c r="AN64" s="630"/>
      <c r="AO64" s="630"/>
      <c r="AP64" s="630"/>
      <c r="AQ64" s="630"/>
      <c r="AR64" s="630"/>
      <c r="AS64" s="630"/>
      <c r="AT64" s="630"/>
      <c r="AU64" s="630"/>
      <c r="AV64" s="630"/>
      <c r="AW64" s="630"/>
      <c r="AX64" s="630"/>
      <c r="AY64" s="630"/>
      <c r="AZ64" s="630"/>
      <c r="BA64" s="620"/>
    </row>
    <row r="65" spans="1:53" ht="15.75" hidden="1" customHeight="1" x14ac:dyDescent="0.25">
      <c r="A65" s="2611"/>
      <c r="B65" s="771" t="s">
        <v>885</v>
      </c>
      <c r="C65" s="2597"/>
      <c r="D65" s="2610" t="s">
        <v>984</v>
      </c>
      <c r="E65" s="932" t="s">
        <v>983</v>
      </c>
      <c r="F65" s="931" t="s">
        <v>982</v>
      </c>
      <c r="G65" s="931">
        <v>5004</v>
      </c>
      <c r="H65" s="931">
        <v>5153</v>
      </c>
      <c r="I65" s="942">
        <v>1271</v>
      </c>
      <c r="J65" s="1159"/>
      <c r="K65" s="630"/>
      <c r="L65" s="630"/>
      <c r="M65" s="630"/>
      <c r="N65" s="630"/>
      <c r="O65" s="630"/>
      <c r="P65" s="630"/>
      <c r="Q65" s="630"/>
      <c r="R65" s="630"/>
      <c r="S65" s="630"/>
      <c r="T65" s="630"/>
      <c r="U65" s="630"/>
      <c r="V65" s="630"/>
      <c r="W65" s="630"/>
      <c r="X65" s="630"/>
      <c r="Y65" s="630"/>
      <c r="Z65" s="630"/>
      <c r="AA65" s="630"/>
      <c r="AB65" s="629"/>
      <c r="AC65" s="630"/>
      <c r="AD65" s="630"/>
      <c r="AE65" s="630"/>
      <c r="AF65" s="630"/>
      <c r="AG65" s="630"/>
      <c r="AH65" s="630"/>
      <c r="AI65" s="630"/>
      <c r="AJ65" s="630"/>
      <c r="AK65" s="630"/>
      <c r="AL65" s="630"/>
      <c r="AM65" s="630"/>
      <c r="AN65" s="630"/>
      <c r="AO65" s="630"/>
      <c r="AP65" s="630"/>
      <c r="AQ65" s="630"/>
      <c r="AR65" s="630"/>
      <c r="AS65" s="630"/>
      <c r="AT65" s="630"/>
      <c r="AU65" s="630"/>
      <c r="AV65" s="630"/>
      <c r="AW65" s="630"/>
      <c r="AX65" s="630"/>
      <c r="AY65" s="630"/>
      <c r="AZ65" s="630"/>
      <c r="BA65" s="620"/>
    </row>
    <row r="66" spans="1:53" ht="15.75" hidden="1" customHeight="1" x14ac:dyDescent="0.25">
      <c r="A66" s="2611"/>
      <c r="B66" s="771" t="s">
        <v>885</v>
      </c>
      <c r="C66" s="2598"/>
      <c r="D66" s="2611"/>
      <c r="E66" s="932" t="s">
        <v>981</v>
      </c>
      <c r="F66" s="931" t="s">
        <v>129</v>
      </c>
      <c r="G66" s="934">
        <v>0</v>
      </c>
      <c r="H66" s="934">
        <v>1</v>
      </c>
      <c r="I66" s="935">
        <v>0.25</v>
      </c>
      <c r="J66" s="1159"/>
      <c r="K66" s="630"/>
      <c r="L66" s="630"/>
      <c r="M66" s="630"/>
      <c r="N66" s="630"/>
      <c r="O66" s="630"/>
      <c r="P66" s="630"/>
      <c r="Q66" s="630"/>
      <c r="R66" s="630"/>
      <c r="S66" s="630"/>
      <c r="T66" s="630"/>
      <c r="U66" s="630"/>
      <c r="V66" s="630"/>
      <c r="W66" s="630"/>
      <c r="X66" s="630"/>
      <c r="Y66" s="630"/>
      <c r="Z66" s="630"/>
      <c r="AA66" s="630"/>
      <c r="AB66" s="629"/>
      <c r="AC66" s="630"/>
      <c r="AD66" s="630"/>
      <c r="AE66" s="630"/>
      <c r="AF66" s="630"/>
      <c r="AG66" s="630"/>
      <c r="AH66" s="630"/>
      <c r="AI66" s="630"/>
      <c r="AJ66" s="630"/>
      <c r="AK66" s="630"/>
      <c r="AL66" s="630"/>
      <c r="AM66" s="630"/>
      <c r="AN66" s="630"/>
      <c r="AO66" s="630"/>
      <c r="AP66" s="630"/>
      <c r="AQ66" s="630"/>
      <c r="AR66" s="630"/>
      <c r="AS66" s="630"/>
      <c r="AT66" s="630"/>
      <c r="AU66" s="630"/>
      <c r="AV66" s="630"/>
      <c r="AW66" s="630"/>
      <c r="AX66" s="630"/>
      <c r="AY66" s="630"/>
      <c r="AZ66" s="630"/>
      <c r="BA66" s="620"/>
    </row>
    <row r="67" spans="1:53" ht="15.75" hidden="1" customHeight="1" x14ac:dyDescent="0.25">
      <c r="A67" s="2611"/>
      <c r="B67" s="771" t="s">
        <v>885</v>
      </c>
      <c r="C67" s="2596" t="s">
        <v>980</v>
      </c>
      <c r="D67" s="769" t="s">
        <v>979</v>
      </c>
      <c r="E67" s="941" t="s">
        <v>1223</v>
      </c>
      <c r="F67" s="940" t="s">
        <v>129</v>
      </c>
      <c r="G67" s="939">
        <v>0</v>
      </c>
      <c r="H67" s="939">
        <v>1</v>
      </c>
      <c r="I67" s="935">
        <v>0.25</v>
      </c>
      <c r="J67" s="1159"/>
      <c r="K67" s="630"/>
      <c r="L67" s="630"/>
      <c r="M67" s="630"/>
      <c r="N67" s="630"/>
      <c r="O67" s="630"/>
      <c r="P67" s="630"/>
      <c r="Q67" s="630"/>
      <c r="R67" s="630"/>
      <c r="S67" s="630"/>
      <c r="T67" s="630"/>
      <c r="U67" s="630"/>
      <c r="V67" s="630"/>
      <c r="W67" s="630"/>
      <c r="X67" s="630"/>
      <c r="Y67" s="630"/>
      <c r="Z67" s="630"/>
      <c r="AA67" s="630"/>
      <c r="AB67" s="629"/>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20"/>
    </row>
    <row r="68" spans="1:53" ht="15.75" hidden="1" customHeight="1" x14ac:dyDescent="0.25">
      <c r="A68" s="2611"/>
      <c r="B68" s="771" t="s">
        <v>885</v>
      </c>
      <c r="C68" s="2597"/>
      <c r="D68" s="769" t="s">
        <v>977</v>
      </c>
      <c r="E68" s="932" t="s">
        <v>976</v>
      </c>
      <c r="F68" s="931" t="s">
        <v>129</v>
      </c>
      <c r="G68" s="934">
        <v>0</v>
      </c>
      <c r="H68" s="934">
        <v>1</v>
      </c>
      <c r="I68" s="935">
        <v>0.25</v>
      </c>
      <c r="J68" s="1159"/>
      <c r="K68" s="630"/>
      <c r="L68" s="630"/>
      <c r="M68" s="630"/>
      <c r="N68" s="630"/>
      <c r="O68" s="630"/>
      <c r="P68" s="630"/>
      <c r="Q68" s="630"/>
      <c r="R68" s="630"/>
      <c r="S68" s="630"/>
      <c r="T68" s="630"/>
      <c r="U68" s="630"/>
      <c r="V68" s="630"/>
      <c r="W68" s="630"/>
      <c r="X68" s="630"/>
      <c r="Y68" s="630"/>
      <c r="Z68" s="630"/>
      <c r="AA68" s="630"/>
      <c r="AB68" s="629"/>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20"/>
    </row>
    <row r="69" spans="1:53" ht="15.75" hidden="1" customHeight="1" x14ac:dyDescent="0.25">
      <c r="A69" s="2611"/>
      <c r="B69" s="771" t="s">
        <v>885</v>
      </c>
      <c r="C69" s="2597"/>
      <c r="D69" s="769" t="s">
        <v>975</v>
      </c>
      <c r="E69" s="932" t="s">
        <v>974</v>
      </c>
      <c r="F69" s="931" t="s">
        <v>129</v>
      </c>
      <c r="G69" s="931">
        <v>0</v>
      </c>
      <c r="H69" s="934">
        <v>1</v>
      </c>
      <c r="I69" s="935">
        <v>0.15</v>
      </c>
      <c r="J69" s="1159"/>
      <c r="K69" s="630"/>
      <c r="L69" s="630"/>
      <c r="M69" s="630"/>
      <c r="N69" s="630"/>
      <c r="O69" s="630"/>
      <c r="P69" s="630"/>
      <c r="Q69" s="630"/>
      <c r="R69" s="630"/>
      <c r="S69" s="630"/>
      <c r="T69" s="630"/>
      <c r="U69" s="630"/>
      <c r="V69" s="630"/>
      <c r="W69" s="630"/>
      <c r="X69" s="630"/>
      <c r="Y69" s="630"/>
      <c r="Z69" s="630"/>
      <c r="AA69" s="630"/>
      <c r="AB69" s="629"/>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20"/>
    </row>
    <row r="70" spans="1:53" ht="15.75" hidden="1" customHeight="1" x14ac:dyDescent="0.25">
      <c r="A70" s="2611"/>
      <c r="B70" s="771" t="s">
        <v>885</v>
      </c>
      <c r="C70" s="2597"/>
      <c r="D70" s="2596" t="s">
        <v>973</v>
      </c>
      <c r="E70" s="769" t="s">
        <v>972</v>
      </c>
      <c r="F70" s="947" t="s">
        <v>129</v>
      </c>
      <c r="G70" s="948">
        <v>0</v>
      </c>
      <c r="H70" s="948">
        <v>1</v>
      </c>
      <c r="I70" s="935">
        <v>0.1</v>
      </c>
      <c r="J70" s="1159"/>
      <c r="K70" s="630"/>
      <c r="L70" s="630"/>
      <c r="M70" s="630"/>
      <c r="N70" s="630"/>
      <c r="O70" s="630"/>
      <c r="P70" s="630"/>
      <c r="Q70" s="630"/>
      <c r="R70" s="630"/>
      <c r="S70" s="630"/>
      <c r="T70" s="630"/>
      <c r="U70" s="630"/>
      <c r="V70" s="630"/>
      <c r="W70" s="630"/>
      <c r="X70" s="630"/>
      <c r="Y70" s="630"/>
      <c r="Z70" s="630"/>
      <c r="AA70" s="630"/>
      <c r="AB70" s="629"/>
      <c r="AC70" s="630"/>
      <c r="AD70" s="630"/>
      <c r="AE70" s="630"/>
      <c r="AF70" s="630"/>
      <c r="AG70" s="630"/>
      <c r="AH70" s="630"/>
      <c r="AI70" s="630"/>
      <c r="AJ70" s="630"/>
      <c r="AK70" s="630"/>
      <c r="AL70" s="630"/>
      <c r="AM70" s="630"/>
      <c r="AN70" s="630"/>
      <c r="AO70" s="630"/>
      <c r="AP70" s="630"/>
      <c r="AQ70" s="630"/>
      <c r="AR70" s="630"/>
      <c r="AS70" s="630"/>
      <c r="AT70" s="630"/>
      <c r="AU70" s="630"/>
      <c r="AV70" s="630"/>
      <c r="AW70" s="630"/>
      <c r="AX70" s="630"/>
      <c r="AY70" s="630"/>
      <c r="AZ70" s="630"/>
      <c r="BA70" s="620"/>
    </row>
    <row r="71" spans="1:53" ht="15.75" hidden="1" customHeight="1" x14ac:dyDescent="0.25">
      <c r="A71" s="2611"/>
      <c r="B71" s="771" t="s">
        <v>885</v>
      </c>
      <c r="C71" s="2597"/>
      <c r="D71" s="2598"/>
      <c r="E71" s="769" t="s">
        <v>971</v>
      </c>
      <c r="F71" s="947" t="s">
        <v>129</v>
      </c>
      <c r="G71" s="948">
        <v>0</v>
      </c>
      <c r="H71" s="948">
        <v>1</v>
      </c>
      <c r="I71" s="935">
        <v>0.15</v>
      </c>
      <c r="J71" s="1159"/>
      <c r="K71" s="630"/>
      <c r="L71" s="630"/>
      <c r="M71" s="630"/>
      <c r="N71" s="630"/>
      <c r="O71" s="630"/>
      <c r="P71" s="630"/>
      <c r="Q71" s="630"/>
      <c r="R71" s="630"/>
      <c r="S71" s="630"/>
      <c r="T71" s="630"/>
      <c r="U71" s="630"/>
      <c r="V71" s="630"/>
      <c r="W71" s="630"/>
      <c r="X71" s="630"/>
      <c r="Y71" s="630"/>
      <c r="Z71" s="630"/>
      <c r="AA71" s="630"/>
      <c r="AB71" s="629"/>
      <c r="AC71" s="630"/>
      <c r="AD71" s="630"/>
      <c r="AE71" s="630"/>
      <c r="AF71" s="630"/>
      <c r="AG71" s="630"/>
      <c r="AH71" s="630"/>
      <c r="AI71" s="630"/>
      <c r="AJ71" s="630"/>
      <c r="AK71" s="630"/>
      <c r="AL71" s="630"/>
      <c r="AM71" s="630"/>
      <c r="AN71" s="630"/>
      <c r="AO71" s="630"/>
      <c r="AP71" s="630"/>
      <c r="AQ71" s="630"/>
      <c r="AR71" s="630"/>
      <c r="AS71" s="630"/>
      <c r="AT71" s="630"/>
      <c r="AU71" s="630"/>
      <c r="AV71" s="630"/>
      <c r="AW71" s="630"/>
      <c r="AX71" s="630"/>
      <c r="AY71" s="630"/>
      <c r="AZ71" s="630"/>
      <c r="BA71" s="620"/>
    </row>
    <row r="72" spans="1:53" ht="25.5" hidden="1" customHeight="1" x14ac:dyDescent="0.25">
      <c r="A72" s="2611"/>
      <c r="B72" s="771" t="s">
        <v>885</v>
      </c>
      <c r="C72" s="2597"/>
      <c r="D72" s="769" t="s">
        <v>970</v>
      </c>
      <c r="E72" s="2596" t="s">
        <v>969</v>
      </c>
      <c r="F72" s="2617" t="s">
        <v>129</v>
      </c>
      <c r="G72" s="2608">
        <v>0</v>
      </c>
      <c r="H72" s="2608">
        <v>1</v>
      </c>
      <c r="I72" s="2614">
        <v>0.15</v>
      </c>
      <c r="J72" s="1413"/>
      <c r="K72" s="630"/>
      <c r="L72" s="630"/>
      <c r="M72" s="630"/>
      <c r="N72" s="630"/>
      <c r="O72" s="630"/>
      <c r="P72" s="630"/>
      <c r="Q72" s="630"/>
      <c r="R72" s="630"/>
      <c r="S72" s="630"/>
      <c r="T72" s="630"/>
      <c r="U72" s="630"/>
      <c r="V72" s="630"/>
      <c r="W72" s="630"/>
      <c r="X72" s="630"/>
      <c r="Y72" s="630"/>
      <c r="Z72" s="630"/>
      <c r="AA72" s="630"/>
      <c r="AB72" s="629"/>
      <c r="AC72" s="630"/>
      <c r="AD72" s="630"/>
      <c r="AE72" s="630"/>
      <c r="AF72" s="630"/>
      <c r="AG72" s="630"/>
      <c r="AH72" s="630"/>
      <c r="AI72" s="630"/>
      <c r="AJ72" s="630"/>
      <c r="AK72" s="630"/>
      <c r="AL72" s="630"/>
      <c r="AM72" s="630"/>
      <c r="AN72" s="630"/>
      <c r="AO72" s="630"/>
      <c r="AP72" s="630"/>
      <c r="AQ72" s="630"/>
      <c r="AR72" s="630"/>
      <c r="AS72" s="630"/>
      <c r="AT72" s="630"/>
      <c r="AU72" s="630"/>
      <c r="AV72" s="630"/>
      <c r="AW72" s="630"/>
      <c r="AX72" s="630"/>
      <c r="AY72" s="630"/>
      <c r="AZ72" s="630"/>
      <c r="BA72" s="620"/>
    </row>
    <row r="73" spans="1:53" ht="25.5" hidden="1" customHeight="1" x14ac:dyDescent="0.25">
      <c r="A73" s="2611"/>
      <c r="B73" s="771" t="s">
        <v>885</v>
      </c>
      <c r="C73" s="2597"/>
      <c r="D73" s="769" t="s">
        <v>968</v>
      </c>
      <c r="E73" s="2598"/>
      <c r="F73" s="2598"/>
      <c r="G73" s="2598"/>
      <c r="H73" s="2598"/>
      <c r="I73" s="2615"/>
      <c r="J73" s="1413"/>
      <c r="K73" s="630"/>
      <c r="L73" s="630"/>
      <c r="M73" s="630"/>
      <c r="N73" s="630"/>
      <c r="O73" s="630"/>
      <c r="P73" s="630"/>
      <c r="Q73" s="630"/>
      <c r="R73" s="630"/>
      <c r="S73" s="630"/>
      <c r="T73" s="630"/>
      <c r="U73" s="630"/>
      <c r="V73" s="630"/>
      <c r="W73" s="630"/>
      <c r="X73" s="630"/>
      <c r="Y73" s="630"/>
      <c r="Z73" s="630"/>
      <c r="AA73" s="630"/>
      <c r="AB73" s="629"/>
      <c r="AC73" s="630"/>
      <c r="AD73" s="630"/>
      <c r="AE73" s="630"/>
      <c r="AF73" s="630"/>
      <c r="AG73" s="630"/>
      <c r="AH73" s="630"/>
      <c r="AI73" s="630"/>
      <c r="AJ73" s="630"/>
      <c r="AK73" s="630"/>
      <c r="AL73" s="630"/>
      <c r="AM73" s="630"/>
      <c r="AN73" s="630"/>
      <c r="AO73" s="630"/>
      <c r="AP73" s="630"/>
      <c r="AQ73" s="630"/>
      <c r="AR73" s="630"/>
      <c r="AS73" s="630"/>
      <c r="AT73" s="630"/>
      <c r="AU73" s="630"/>
      <c r="AV73" s="630"/>
      <c r="AW73" s="630"/>
      <c r="AX73" s="630"/>
      <c r="AY73" s="630"/>
      <c r="AZ73" s="630"/>
      <c r="BA73" s="620"/>
    </row>
    <row r="74" spans="1:53" ht="15.75" hidden="1" customHeight="1" x14ac:dyDescent="0.25">
      <c r="A74" s="2611"/>
      <c r="B74" s="771" t="s">
        <v>885</v>
      </c>
      <c r="C74" s="2598"/>
      <c r="D74" s="943" t="s">
        <v>967</v>
      </c>
      <c r="E74" s="769" t="s">
        <v>966</v>
      </c>
      <c r="F74" s="947" t="s">
        <v>129</v>
      </c>
      <c r="G74" s="948">
        <v>0</v>
      </c>
      <c r="H74" s="948">
        <v>1</v>
      </c>
      <c r="I74" s="935">
        <v>0.15</v>
      </c>
      <c r="J74" s="1413"/>
      <c r="K74" s="630"/>
      <c r="L74" s="630"/>
      <c r="M74" s="630"/>
      <c r="N74" s="630"/>
      <c r="O74" s="630"/>
      <c r="P74" s="630"/>
      <c r="Q74" s="630"/>
      <c r="R74" s="630"/>
      <c r="S74" s="630"/>
      <c r="T74" s="630"/>
      <c r="U74" s="630"/>
      <c r="V74" s="630"/>
      <c r="W74" s="630"/>
      <c r="X74" s="630"/>
      <c r="Y74" s="630"/>
      <c r="Z74" s="630"/>
      <c r="AA74" s="630"/>
      <c r="AB74" s="629"/>
      <c r="AC74" s="630"/>
      <c r="AD74" s="630"/>
      <c r="AE74" s="630"/>
      <c r="AF74" s="630"/>
      <c r="AG74" s="630"/>
      <c r="AH74" s="630"/>
      <c r="AI74" s="630"/>
      <c r="AJ74" s="630"/>
      <c r="AK74" s="630"/>
      <c r="AL74" s="630"/>
      <c r="AM74" s="630"/>
      <c r="AN74" s="630"/>
      <c r="AO74" s="630"/>
      <c r="AP74" s="630"/>
      <c r="AQ74" s="630"/>
      <c r="AR74" s="630"/>
      <c r="AS74" s="630"/>
      <c r="AT74" s="630"/>
      <c r="AU74" s="630"/>
      <c r="AV74" s="630"/>
      <c r="AW74" s="630"/>
      <c r="AX74" s="630"/>
      <c r="AY74" s="630"/>
      <c r="AZ74" s="630"/>
      <c r="BA74" s="620"/>
    </row>
    <row r="75" spans="1:53" ht="15.75" hidden="1" customHeight="1" x14ac:dyDescent="0.25">
      <c r="A75" s="2611"/>
      <c r="B75" s="771" t="s">
        <v>885</v>
      </c>
      <c r="C75" s="2617" t="s">
        <v>965</v>
      </c>
      <c r="D75" s="2596" t="s">
        <v>964</v>
      </c>
      <c r="E75" s="769" t="s">
        <v>963</v>
      </c>
      <c r="F75" s="947" t="s">
        <v>374</v>
      </c>
      <c r="G75" s="947" t="s">
        <v>124</v>
      </c>
      <c r="H75" s="947">
        <v>4</v>
      </c>
      <c r="I75" s="942">
        <v>1</v>
      </c>
      <c r="J75" s="1413"/>
      <c r="K75" s="630"/>
      <c r="L75" s="630"/>
      <c r="M75" s="630"/>
      <c r="N75" s="630"/>
      <c r="O75" s="630"/>
      <c r="P75" s="630"/>
      <c r="Q75" s="630"/>
      <c r="R75" s="630"/>
      <c r="S75" s="630"/>
      <c r="T75" s="630"/>
      <c r="U75" s="630"/>
      <c r="V75" s="630"/>
      <c r="W75" s="630"/>
      <c r="X75" s="630"/>
      <c r="Y75" s="630"/>
      <c r="Z75" s="630"/>
      <c r="AA75" s="630"/>
      <c r="AB75" s="629"/>
      <c r="AC75" s="630"/>
      <c r="AD75" s="630"/>
      <c r="AE75" s="630"/>
      <c r="AF75" s="630"/>
      <c r="AG75" s="630"/>
      <c r="AH75" s="630"/>
      <c r="AI75" s="630"/>
      <c r="AJ75" s="630"/>
      <c r="AK75" s="630"/>
      <c r="AL75" s="630"/>
      <c r="AM75" s="630"/>
      <c r="AN75" s="630"/>
      <c r="AO75" s="630"/>
      <c r="AP75" s="630"/>
      <c r="AQ75" s="630"/>
      <c r="AR75" s="630"/>
      <c r="AS75" s="630"/>
      <c r="AT75" s="630"/>
      <c r="AU75" s="630"/>
      <c r="AV75" s="630"/>
      <c r="AW75" s="630"/>
      <c r="AX75" s="630"/>
      <c r="AY75" s="630"/>
      <c r="AZ75" s="630"/>
      <c r="BA75" s="620"/>
    </row>
    <row r="76" spans="1:53" ht="15.75" hidden="1" customHeight="1" x14ac:dyDescent="0.25">
      <c r="A76" s="2611"/>
      <c r="B76" s="771" t="s">
        <v>885</v>
      </c>
      <c r="C76" s="2597"/>
      <c r="D76" s="2597"/>
      <c r="E76" s="769" t="s">
        <v>962</v>
      </c>
      <c r="F76" s="931" t="s">
        <v>374</v>
      </c>
      <c r="G76" s="931" t="s">
        <v>124</v>
      </c>
      <c r="H76" s="931">
        <v>1900</v>
      </c>
      <c r="I76" s="766">
        <v>100</v>
      </c>
      <c r="J76" s="1413"/>
      <c r="K76" s="630"/>
      <c r="L76" s="630"/>
      <c r="M76" s="630"/>
      <c r="N76" s="630"/>
      <c r="O76" s="630"/>
      <c r="P76" s="630"/>
      <c r="Q76" s="630"/>
      <c r="R76" s="630"/>
      <c r="S76" s="630"/>
      <c r="T76" s="630"/>
      <c r="U76" s="630"/>
      <c r="V76" s="630"/>
      <c r="W76" s="630"/>
      <c r="X76" s="630"/>
      <c r="Y76" s="630"/>
      <c r="Z76" s="630"/>
      <c r="AA76" s="630"/>
      <c r="AB76" s="629"/>
      <c r="AC76" s="630"/>
      <c r="AD76" s="630"/>
      <c r="AE76" s="630"/>
      <c r="AF76" s="630"/>
      <c r="AG76" s="630"/>
      <c r="AH76" s="630"/>
      <c r="AI76" s="630"/>
      <c r="AJ76" s="630"/>
      <c r="AK76" s="630"/>
      <c r="AL76" s="630"/>
      <c r="AM76" s="630"/>
      <c r="AN76" s="630"/>
      <c r="AO76" s="630"/>
      <c r="AP76" s="630"/>
      <c r="AQ76" s="630"/>
      <c r="AR76" s="630"/>
      <c r="AS76" s="630"/>
      <c r="AT76" s="630"/>
      <c r="AU76" s="630"/>
      <c r="AV76" s="630"/>
      <c r="AW76" s="630"/>
      <c r="AX76" s="630"/>
      <c r="AY76" s="630"/>
      <c r="AZ76" s="630"/>
      <c r="BA76" s="620"/>
    </row>
    <row r="77" spans="1:53" ht="15.75" hidden="1" customHeight="1" x14ac:dyDescent="0.25">
      <c r="A77" s="2611"/>
      <c r="B77" s="771" t="s">
        <v>885</v>
      </c>
      <c r="C77" s="2597"/>
      <c r="D77" s="2597"/>
      <c r="E77" s="769" t="s">
        <v>961</v>
      </c>
      <c r="F77" s="946" t="s">
        <v>374</v>
      </c>
      <c r="G77" s="946" t="s">
        <v>124</v>
      </c>
      <c r="H77" s="946">
        <v>4</v>
      </c>
      <c r="I77" s="942">
        <v>1</v>
      </c>
      <c r="J77" s="1413"/>
      <c r="K77" s="630"/>
      <c r="L77" s="630"/>
      <c r="M77" s="630"/>
      <c r="N77" s="630"/>
      <c r="O77" s="630"/>
      <c r="P77" s="630"/>
      <c r="Q77" s="630"/>
      <c r="R77" s="630"/>
      <c r="S77" s="630"/>
      <c r="T77" s="630"/>
      <c r="U77" s="630"/>
      <c r="V77" s="630"/>
      <c r="W77" s="630"/>
      <c r="X77" s="630"/>
      <c r="Y77" s="630"/>
      <c r="Z77" s="630"/>
      <c r="AA77" s="630"/>
      <c r="AB77" s="629"/>
      <c r="AC77" s="630"/>
      <c r="AD77" s="630"/>
      <c r="AE77" s="630"/>
      <c r="AF77" s="630"/>
      <c r="AG77" s="630"/>
      <c r="AH77" s="630"/>
      <c r="AI77" s="630"/>
      <c r="AJ77" s="630"/>
      <c r="AK77" s="630"/>
      <c r="AL77" s="630"/>
      <c r="AM77" s="630"/>
      <c r="AN77" s="630"/>
      <c r="AO77" s="630"/>
      <c r="AP77" s="630"/>
      <c r="AQ77" s="630"/>
      <c r="AR77" s="630"/>
      <c r="AS77" s="630"/>
      <c r="AT77" s="630"/>
      <c r="AU77" s="630"/>
      <c r="AV77" s="630"/>
      <c r="AW77" s="630"/>
      <c r="AX77" s="630"/>
      <c r="AY77" s="630"/>
      <c r="AZ77" s="630"/>
      <c r="BA77" s="620"/>
    </row>
    <row r="78" spans="1:53" ht="25.5" hidden="1" customHeight="1" x14ac:dyDescent="0.25">
      <c r="A78" s="2611"/>
      <c r="B78" s="771" t="s">
        <v>885</v>
      </c>
      <c r="C78" s="2597"/>
      <c r="D78" s="2598"/>
      <c r="E78" s="2596" t="s">
        <v>960</v>
      </c>
      <c r="F78" s="2617" t="s">
        <v>129</v>
      </c>
      <c r="G78" s="2617">
        <v>0</v>
      </c>
      <c r="H78" s="2608">
        <v>1</v>
      </c>
      <c r="I78" s="2614">
        <v>0.15</v>
      </c>
      <c r="J78" s="1413"/>
      <c r="K78" s="630"/>
      <c r="L78" s="630"/>
      <c r="M78" s="630"/>
      <c r="N78" s="630"/>
      <c r="O78" s="630"/>
      <c r="P78" s="630"/>
      <c r="Q78" s="630"/>
      <c r="R78" s="630"/>
      <c r="S78" s="630"/>
      <c r="T78" s="630"/>
      <c r="U78" s="630"/>
      <c r="V78" s="630"/>
      <c r="W78" s="630"/>
      <c r="X78" s="630"/>
      <c r="Y78" s="630"/>
      <c r="Z78" s="630"/>
      <c r="AA78" s="630"/>
      <c r="AB78" s="629"/>
      <c r="AC78" s="630"/>
      <c r="AD78" s="630"/>
      <c r="AE78" s="630"/>
      <c r="AF78" s="630"/>
      <c r="AG78" s="630"/>
      <c r="AH78" s="630"/>
      <c r="AI78" s="630"/>
      <c r="AJ78" s="630"/>
      <c r="AK78" s="630"/>
      <c r="AL78" s="630"/>
      <c r="AM78" s="630"/>
      <c r="AN78" s="630"/>
      <c r="AO78" s="630"/>
      <c r="AP78" s="630"/>
      <c r="AQ78" s="630"/>
      <c r="AR78" s="630"/>
      <c r="AS78" s="630"/>
      <c r="AT78" s="630"/>
      <c r="AU78" s="630"/>
      <c r="AV78" s="630"/>
      <c r="AW78" s="630"/>
      <c r="AX78" s="630"/>
      <c r="AY78" s="630"/>
      <c r="AZ78" s="630"/>
      <c r="BA78" s="620"/>
    </row>
    <row r="79" spans="1:53" ht="38.25" hidden="1" customHeight="1" x14ac:dyDescent="0.25">
      <c r="A79" s="2611"/>
      <c r="B79" s="771" t="s">
        <v>885</v>
      </c>
      <c r="C79" s="2597"/>
      <c r="D79" s="936" t="s">
        <v>959</v>
      </c>
      <c r="E79" s="2597"/>
      <c r="F79" s="2597"/>
      <c r="G79" s="2597"/>
      <c r="H79" s="2597"/>
      <c r="I79" s="2616"/>
      <c r="J79" s="1413"/>
      <c r="K79" s="630"/>
      <c r="L79" s="630"/>
      <c r="M79" s="630"/>
      <c r="N79" s="630"/>
      <c r="O79" s="630"/>
      <c r="P79" s="630"/>
      <c r="Q79" s="630"/>
      <c r="R79" s="630"/>
      <c r="S79" s="630"/>
      <c r="T79" s="630"/>
      <c r="U79" s="630"/>
      <c r="V79" s="630"/>
      <c r="W79" s="630"/>
      <c r="X79" s="630"/>
      <c r="Y79" s="630"/>
      <c r="Z79" s="630"/>
      <c r="AA79" s="630"/>
      <c r="AB79" s="629"/>
      <c r="AC79" s="630"/>
      <c r="AD79" s="630"/>
      <c r="AE79" s="630"/>
      <c r="AF79" s="630"/>
      <c r="AG79" s="630"/>
      <c r="AH79" s="630"/>
      <c r="AI79" s="630"/>
      <c r="AJ79" s="630"/>
      <c r="AK79" s="630"/>
      <c r="AL79" s="630"/>
      <c r="AM79" s="630"/>
      <c r="AN79" s="630"/>
      <c r="AO79" s="630"/>
      <c r="AP79" s="630"/>
      <c r="AQ79" s="630"/>
      <c r="AR79" s="630"/>
      <c r="AS79" s="630"/>
      <c r="AT79" s="630"/>
      <c r="AU79" s="630"/>
      <c r="AV79" s="630"/>
      <c r="AW79" s="630"/>
      <c r="AX79" s="630"/>
      <c r="AY79" s="630"/>
      <c r="AZ79" s="630"/>
      <c r="BA79" s="620"/>
    </row>
    <row r="80" spans="1:53" ht="39" hidden="1" customHeight="1" x14ac:dyDescent="0.25">
      <c r="A80" s="2611"/>
      <c r="B80" s="771" t="s">
        <v>885</v>
      </c>
      <c r="C80" s="2597"/>
      <c r="D80" s="952" t="s">
        <v>958</v>
      </c>
      <c r="E80" s="2598"/>
      <c r="F80" s="2598"/>
      <c r="G80" s="2598"/>
      <c r="H80" s="2598"/>
      <c r="I80" s="2615"/>
      <c r="J80" s="1413"/>
      <c r="K80" s="630"/>
      <c r="L80" s="630"/>
      <c r="M80" s="630"/>
      <c r="N80" s="630"/>
      <c r="O80" s="630"/>
      <c r="P80" s="630"/>
      <c r="Q80" s="630"/>
      <c r="R80" s="630"/>
      <c r="S80" s="630"/>
      <c r="T80" s="630"/>
      <c r="U80" s="630"/>
      <c r="V80" s="630"/>
      <c r="W80" s="630"/>
      <c r="X80" s="630"/>
      <c r="Y80" s="630"/>
      <c r="Z80" s="630"/>
      <c r="AA80" s="630"/>
      <c r="AB80" s="629"/>
      <c r="AC80" s="630"/>
      <c r="AD80" s="630"/>
      <c r="AE80" s="630"/>
      <c r="AF80" s="630"/>
      <c r="AG80" s="630"/>
      <c r="AH80" s="630"/>
      <c r="AI80" s="630"/>
      <c r="AJ80" s="630"/>
      <c r="AK80" s="630"/>
      <c r="AL80" s="630"/>
      <c r="AM80" s="630"/>
      <c r="AN80" s="630"/>
      <c r="AO80" s="630"/>
      <c r="AP80" s="630"/>
      <c r="AQ80" s="630"/>
      <c r="AR80" s="630"/>
      <c r="AS80" s="630"/>
      <c r="AT80" s="630"/>
      <c r="AU80" s="630"/>
      <c r="AV80" s="630"/>
      <c r="AW80" s="630"/>
      <c r="AX80" s="630"/>
      <c r="AY80" s="630"/>
      <c r="AZ80" s="630"/>
      <c r="BA80" s="620"/>
    </row>
    <row r="81" spans="1:53" ht="15.75" hidden="1" customHeight="1" x14ac:dyDescent="0.25">
      <c r="A81" s="2611"/>
      <c r="B81" s="771" t="s">
        <v>885</v>
      </c>
      <c r="C81" s="2597"/>
      <c r="D81" s="2596" t="s">
        <v>957</v>
      </c>
      <c r="E81" s="769" t="s">
        <v>956</v>
      </c>
      <c r="F81" s="928" t="s">
        <v>129</v>
      </c>
      <c r="G81" s="928">
        <v>0</v>
      </c>
      <c r="H81" s="928">
        <v>1</v>
      </c>
      <c r="I81" s="935">
        <v>0.25</v>
      </c>
      <c r="J81" s="1413"/>
      <c r="K81" s="630"/>
      <c r="L81" s="630"/>
      <c r="M81" s="630"/>
      <c r="N81" s="630"/>
      <c r="O81" s="630"/>
      <c r="P81" s="630"/>
      <c r="Q81" s="630"/>
      <c r="R81" s="630"/>
      <c r="S81" s="630"/>
      <c r="T81" s="630"/>
      <c r="U81" s="630"/>
      <c r="V81" s="630"/>
      <c r="W81" s="630"/>
      <c r="X81" s="630"/>
      <c r="Y81" s="630"/>
      <c r="Z81" s="630"/>
      <c r="AA81" s="630"/>
      <c r="AB81" s="629"/>
      <c r="AC81" s="630"/>
      <c r="AD81" s="630"/>
      <c r="AE81" s="630"/>
      <c r="AF81" s="630"/>
      <c r="AG81" s="630"/>
      <c r="AH81" s="630"/>
      <c r="AI81" s="630"/>
      <c r="AJ81" s="630"/>
      <c r="AK81" s="630"/>
      <c r="AL81" s="630"/>
      <c r="AM81" s="630"/>
      <c r="AN81" s="630"/>
      <c r="AO81" s="630"/>
      <c r="AP81" s="630"/>
      <c r="AQ81" s="630"/>
      <c r="AR81" s="630"/>
      <c r="AS81" s="630"/>
      <c r="AT81" s="630"/>
      <c r="AU81" s="630"/>
      <c r="AV81" s="630"/>
      <c r="AW81" s="630"/>
      <c r="AX81" s="630"/>
      <c r="AY81" s="630"/>
      <c r="AZ81" s="630"/>
      <c r="BA81" s="620"/>
    </row>
    <row r="82" spans="1:53" ht="15.75" hidden="1" customHeight="1" x14ac:dyDescent="0.25">
      <c r="A82" s="2611"/>
      <c r="B82" s="771" t="s">
        <v>885</v>
      </c>
      <c r="C82" s="2597"/>
      <c r="D82" s="2598"/>
      <c r="E82" s="769" t="s">
        <v>955</v>
      </c>
      <c r="F82" s="928" t="s">
        <v>129</v>
      </c>
      <c r="G82" s="928">
        <v>0</v>
      </c>
      <c r="H82" s="928">
        <v>1</v>
      </c>
      <c r="I82" s="935">
        <v>0.25</v>
      </c>
      <c r="J82" s="1413"/>
      <c r="K82" s="630"/>
      <c r="L82" s="630"/>
      <c r="M82" s="630"/>
      <c r="N82" s="630"/>
      <c r="O82" s="630"/>
      <c r="P82" s="630"/>
      <c r="Q82" s="630"/>
      <c r="R82" s="630"/>
      <c r="S82" s="630"/>
      <c r="T82" s="630"/>
      <c r="U82" s="630"/>
      <c r="V82" s="630"/>
      <c r="W82" s="630"/>
      <c r="X82" s="630"/>
      <c r="Y82" s="630"/>
      <c r="Z82" s="630"/>
      <c r="AA82" s="630"/>
      <c r="AB82" s="629"/>
      <c r="AC82" s="630"/>
      <c r="AD82" s="630"/>
      <c r="AE82" s="630"/>
      <c r="AF82" s="630"/>
      <c r="AG82" s="630"/>
      <c r="AH82" s="630"/>
      <c r="AI82" s="630"/>
      <c r="AJ82" s="630"/>
      <c r="AK82" s="630"/>
      <c r="AL82" s="630"/>
      <c r="AM82" s="630"/>
      <c r="AN82" s="630"/>
      <c r="AO82" s="630"/>
      <c r="AP82" s="630"/>
      <c r="AQ82" s="630"/>
      <c r="AR82" s="630"/>
      <c r="AS82" s="630"/>
      <c r="AT82" s="630"/>
      <c r="AU82" s="630"/>
      <c r="AV82" s="630"/>
      <c r="AW82" s="630"/>
      <c r="AX82" s="630"/>
      <c r="AY82" s="630"/>
      <c r="AZ82" s="630"/>
      <c r="BA82" s="620"/>
    </row>
    <row r="83" spans="1:53" ht="15.75" hidden="1" customHeight="1" x14ac:dyDescent="0.25">
      <c r="A83" s="2611"/>
      <c r="B83" s="771" t="s">
        <v>885</v>
      </c>
      <c r="C83" s="2597"/>
      <c r="D83" s="951" t="s">
        <v>954</v>
      </c>
      <c r="E83" s="769" t="s">
        <v>953</v>
      </c>
      <c r="F83" s="771" t="s">
        <v>129</v>
      </c>
      <c r="G83" s="771" t="s">
        <v>124</v>
      </c>
      <c r="H83" s="928">
        <v>1</v>
      </c>
      <c r="I83" s="935">
        <v>0.2</v>
      </c>
      <c r="J83" s="1413"/>
      <c r="K83" s="630"/>
      <c r="L83" s="630"/>
      <c r="M83" s="630"/>
      <c r="N83" s="630"/>
      <c r="O83" s="630"/>
      <c r="P83" s="630"/>
      <c r="Q83" s="630"/>
      <c r="R83" s="630"/>
      <c r="S83" s="630"/>
      <c r="T83" s="630"/>
      <c r="U83" s="630"/>
      <c r="V83" s="630"/>
      <c r="W83" s="630"/>
      <c r="X83" s="630"/>
      <c r="Y83" s="630"/>
      <c r="Z83" s="630"/>
      <c r="AA83" s="630"/>
      <c r="AB83" s="629"/>
      <c r="AC83" s="630"/>
      <c r="AD83" s="630"/>
      <c r="AE83" s="630"/>
      <c r="AF83" s="630"/>
      <c r="AG83" s="630"/>
      <c r="AH83" s="630"/>
      <c r="AI83" s="630"/>
      <c r="AJ83" s="630"/>
      <c r="AK83" s="630"/>
      <c r="AL83" s="630"/>
      <c r="AM83" s="630"/>
      <c r="AN83" s="630"/>
      <c r="AO83" s="630"/>
      <c r="AP83" s="630"/>
      <c r="AQ83" s="630"/>
      <c r="AR83" s="630"/>
      <c r="AS83" s="630"/>
      <c r="AT83" s="630"/>
      <c r="AU83" s="630"/>
      <c r="AV83" s="630"/>
      <c r="AW83" s="630"/>
      <c r="AX83" s="630"/>
      <c r="AY83" s="630"/>
      <c r="AZ83" s="630"/>
      <c r="BA83" s="620"/>
    </row>
    <row r="84" spans="1:53" ht="15.75" hidden="1" customHeight="1" x14ac:dyDescent="0.25">
      <c r="A84" s="2611"/>
      <c r="B84" s="771" t="s">
        <v>885</v>
      </c>
      <c r="C84" s="2597"/>
      <c r="D84" s="2596" t="s">
        <v>952</v>
      </c>
      <c r="E84" s="769" t="s">
        <v>951</v>
      </c>
      <c r="F84" s="771" t="s">
        <v>129</v>
      </c>
      <c r="G84" s="771">
        <v>0</v>
      </c>
      <c r="H84" s="928">
        <v>1</v>
      </c>
      <c r="I84" s="935">
        <v>0.25</v>
      </c>
      <c r="J84" s="1413"/>
      <c r="K84" s="630"/>
      <c r="L84" s="630"/>
      <c r="M84" s="630"/>
      <c r="N84" s="630"/>
      <c r="O84" s="630"/>
      <c r="P84" s="630"/>
      <c r="Q84" s="630"/>
      <c r="R84" s="630"/>
      <c r="S84" s="630"/>
      <c r="T84" s="630"/>
      <c r="U84" s="630"/>
      <c r="V84" s="630"/>
      <c r="W84" s="630"/>
      <c r="X84" s="630"/>
      <c r="Y84" s="630"/>
      <c r="Z84" s="630"/>
      <c r="AA84" s="630"/>
      <c r="AB84" s="629"/>
      <c r="AC84" s="630"/>
      <c r="AD84" s="630"/>
      <c r="AE84" s="630"/>
      <c r="AF84" s="630"/>
      <c r="AG84" s="630"/>
      <c r="AH84" s="630"/>
      <c r="AI84" s="630"/>
      <c r="AJ84" s="630"/>
      <c r="AK84" s="630"/>
      <c r="AL84" s="630"/>
      <c r="AM84" s="630"/>
      <c r="AN84" s="630"/>
      <c r="AO84" s="630"/>
      <c r="AP84" s="630"/>
      <c r="AQ84" s="630"/>
      <c r="AR84" s="630"/>
      <c r="AS84" s="630"/>
      <c r="AT84" s="630"/>
      <c r="AU84" s="630"/>
      <c r="AV84" s="630"/>
      <c r="AW84" s="630"/>
      <c r="AX84" s="630"/>
      <c r="AY84" s="630"/>
      <c r="AZ84" s="630"/>
      <c r="BA84" s="620"/>
    </row>
    <row r="85" spans="1:53" ht="51" hidden="1" customHeight="1" x14ac:dyDescent="0.25">
      <c r="A85" s="2611"/>
      <c r="B85" s="771" t="s">
        <v>885</v>
      </c>
      <c r="C85" s="2598"/>
      <c r="D85" s="2598"/>
      <c r="E85" s="769" t="s">
        <v>950</v>
      </c>
      <c r="F85" s="771" t="s">
        <v>577</v>
      </c>
      <c r="G85" s="771" t="s">
        <v>124</v>
      </c>
      <c r="H85" s="950">
        <v>16</v>
      </c>
      <c r="I85" s="942">
        <v>4</v>
      </c>
      <c r="J85" s="1159"/>
      <c r="K85" s="630"/>
      <c r="L85" s="630"/>
      <c r="M85" s="630"/>
      <c r="N85" s="630"/>
      <c r="O85" s="630"/>
      <c r="P85" s="630"/>
      <c r="Q85" s="630"/>
      <c r="R85" s="630"/>
      <c r="S85" s="630"/>
      <c r="T85" s="630"/>
      <c r="U85" s="630"/>
      <c r="V85" s="630"/>
      <c r="W85" s="630"/>
      <c r="X85" s="630"/>
      <c r="Y85" s="630"/>
      <c r="Z85" s="630"/>
      <c r="AA85" s="630"/>
      <c r="AB85" s="629"/>
      <c r="AC85" s="630"/>
      <c r="AD85" s="630"/>
      <c r="AE85" s="630"/>
      <c r="AF85" s="630"/>
      <c r="AG85" s="630"/>
      <c r="AH85" s="630"/>
      <c r="AI85" s="630"/>
      <c r="AJ85" s="630"/>
      <c r="AK85" s="630"/>
      <c r="AL85" s="630"/>
      <c r="AM85" s="630"/>
      <c r="AN85" s="630"/>
      <c r="AO85" s="630"/>
      <c r="AP85" s="630"/>
      <c r="AQ85" s="630"/>
      <c r="AR85" s="630"/>
      <c r="AS85" s="630"/>
      <c r="AT85" s="630"/>
      <c r="AU85" s="630"/>
      <c r="AV85" s="630"/>
      <c r="AW85" s="630"/>
      <c r="AX85" s="630"/>
      <c r="AY85" s="630"/>
      <c r="AZ85" s="630"/>
      <c r="BA85" s="620"/>
    </row>
    <row r="86" spans="1:53" ht="15.75" hidden="1" customHeight="1" x14ac:dyDescent="0.25">
      <c r="A86" s="2611"/>
      <c r="B86" s="771" t="s">
        <v>885</v>
      </c>
      <c r="C86" s="2596" t="s">
        <v>949</v>
      </c>
      <c r="D86" s="769" t="s">
        <v>948</v>
      </c>
      <c r="E86" s="941" t="s">
        <v>947</v>
      </c>
      <c r="F86" s="940" t="s">
        <v>946</v>
      </c>
      <c r="G86" s="940" t="s">
        <v>124</v>
      </c>
      <c r="H86" s="940">
        <v>5</v>
      </c>
      <c r="I86" s="942">
        <v>1</v>
      </c>
      <c r="J86" s="1159"/>
      <c r="K86" s="630"/>
      <c r="L86" s="630"/>
      <c r="M86" s="630"/>
      <c r="N86" s="630"/>
      <c r="O86" s="630"/>
      <c r="P86" s="630"/>
      <c r="Q86" s="630"/>
      <c r="R86" s="630"/>
      <c r="S86" s="630"/>
      <c r="T86" s="630"/>
      <c r="U86" s="630"/>
      <c r="V86" s="630"/>
      <c r="W86" s="630"/>
      <c r="X86" s="630"/>
      <c r="Y86" s="630"/>
      <c r="Z86" s="630"/>
      <c r="AA86" s="630"/>
      <c r="AB86" s="629"/>
      <c r="AC86" s="630"/>
      <c r="AD86" s="630"/>
      <c r="AE86" s="630"/>
      <c r="AF86" s="630"/>
      <c r="AG86" s="630"/>
      <c r="AH86" s="630"/>
      <c r="AI86" s="630"/>
      <c r="AJ86" s="630"/>
      <c r="AK86" s="630"/>
      <c r="AL86" s="630"/>
      <c r="AM86" s="630"/>
      <c r="AN86" s="630"/>
      <c r="AO86" s="630"/>
      <c r="AP86" s="630"/>
      <c r="AQ86" s="630"/>
      <c r="AR86" s="630"/>
      <c r="AS86" s="630"/>
      <c r="AT86" s="630"/>
      <c r="AU86" s="630"/>
      <c r="AV86" s="630"/>
      <c r="AW86" s="630"/>
      <c r="AX86" s="630"/>
      <c r="AY86" s="630"/>
      <c r="AZ86" s="630"/>
      <c r="BA86" s="620"/>
    </row>
    <row r="87" spans="1:53" ht="15.75" hidden="1" customHeight="1" x14ac:dyDescent="0.25">
      <c r="A87" s="2611"/>
      <c r="B87" s="771" t="s">
        <v>885</v>
      </c>
      <c r="C87" s="2597"/>
      <c r="D87" s="2596" t="s">
        <v>945</v>
      </c>
      <c r="E87" s="932" t="s">
        <v>944</v>
      </c>
      <c r="F87" s="931" t="s">
        <v>129</v>
      </c>
      <c r="G87" s="931" t="s">
        <v>124</v>
      </c>
      <c r="H87" s="934">
        <v>1</v>
      </c>
      <c r="I87" s="935">
        <v>0.25</v>
      </c>
      <c r="J87" s="1159"/>
      <c r="K87" s="630"/>
      <c r="L87" s="630"/>
      <c r="M87" s="630"/>
      <c r="N87" s="630"/>
      <c r="O87" s="630"/>
      <c r="P87" s="630"/>
      <c r="Q87" s="630"/>
      <c r="R87" s="630"/>
      <c r="S87" s="630"/>
      <c r="T87" s="630"/>
      <c r="U87" s="630"/>
      <c r="V87" s="630"/>
      <c r="W87" s="630"/>
      <c r="X87" s="630"/>
      <c r="Y87" s="630"/>
      <c r="Z87" s="630"/>
      <c r="AA87" s="630"/>
      <c r="AB87" s="629"/>
      <c r="AC87" s="630"/>
      <c r="AD87" s="630"/>
      <c r="AE87" s="630"/>
      <c r="AF87" s="630"/>
      <c r="AG87" s="630"/>
      <c r="AH87" s="630"/>
      <c r="AI87" s="630"/>
      <c r="AJ87" s="630"/>
      <c r="AK87" s="630"/>
      <c r="AL87" s="630"/>
      <c r="AM87" s="630"/>
      <c r="AN87" s="630"/>
      <c r="AO87" s="630"/>
      <c r="AP87" s="630"/>
      <c r="AQ87" s="630"/>
      <c r="AR87" s="630"/>
      <c r="AS87" s="630"/>
      <c r="AT87" s="630"/>
      <c r="AU87" s="630"/>
      <c r="AV87" s="630"/>
      <c r="AW87" s="630"/>
      <c r="AX87" s="630"/>
      <c r="AY87" s="630"/>
      <c r="AZ87" s="630"/>
      <c r="BA87" s="620"/>
    </row>
    <row r="88" spans="1:53" ht="15.75" hidden="1" customHeight="1" x14ac:dyDescent="0.25">
      <c r="A88" s="2611"/>
      <c r="B88" s="771" t="s">
        <v>885</v>
      </c>
      <c r="C88" s="2598"/>
      <c r="D88" s="2598"/>
      <c r="E88" s="932" t="s">
        <v>943</v>
      </c>
      <c r="F88" s="931" t="s">
        <v>374</v>
      </c>
      <c r="G88" s="931" t="s">
        <v>124</v>
      </c>
      <c r="H88" s="931">
        <v>10</v>
      </c>
      <c r="I88" s="942">
        <v>1</v>
      </c>
      <c r="J88" s="1159"/>
      <c r="K88" s="630"/>
      <c r="L88" s="630"/>
      <c r="M88" s="630"/>
      <c r="N88" s="630"/>
      <c r="O88" s="630"/>
      <c r="P88" s="630"/>
      <c r="Q88" s="630"/>
      <c r="R88" s="630"/>
      <c r="S88" s="630"/>
      <c r="T88" s="630"/>
      <c r="U88" s="630"/>
      <c r="V88" s="630"/>
      <c r="W88" s="630"/>
      <c r="X88" s="630"/>
      <c r="Y88" s="630"/>
      <c r="Z88" s="630"/>
      <c r="AA88" s="630"/>
      <c r="AB88" s="629"/>
      <c r="AC88" s="630"/>
      <c r="AD88" s="630"/>
      <c r="AE88" s="630"/>
      <c r="AF88" s="630"/>
      <c r="AG88" s="630"/>
      <c r="AH88" s="630"/>
      <c r="AI88" s="630"/>
      <c r="AJ88" s="630"/>
      <c r="AK88" s="630"/>
      <c r="AL88" s="630"/>
      <c r="AM88" s="630"/>
      <c r="AN88" s="630"/>
      <c r="AO88" s="630"/>
      <c r="AP88" s="630"/>
      <c r="AQ88" s="630"/>
      <c r="AR88" s="630"/>
      <c r="AS88" s="630"/>
      <c r="AT88" s="630"/>
      <c r="AU88" s="630"/>
      <c r="AV88" s="630"/>
      <c r="AW88" s="630"/>
      <c r="AX88" s="630"/>
      <c r="AY88" s="630"/>
      <c r="AZ88" s="630"/>
      <c r="BA88" s="620"/>
    </row>
    <row r="89" spans="1:53" ht="38.25" hidden="1" customHeight="1" x14ac:dyDescent="0.25">
      <c r="A89" s="2611"/>
      <c r="B89" s="771" t="s">
        <v>885</v>
      </c>
      <c r="C89" s="2596" t="s">
        <v>942</v>
      </c>
      <c r="D89" s="769" t="s">
        <v>941</v>
      </c>
      <c r="E89" s="2596" t="s">
        <v>940</v>
      </c>
      <c r="F89" s="2617" t="s">
        <v>939</v>
      </c>
      <c r="G89" s="2617">
        <v>3</v>
      </c>
      <c r="H89" s="2617">
        <v>12</v>
      </c>
      <c r="I89" s="2629">
        <v>3</v>
      </c>
      <c r="J89" s="1159"/>
      <c r="K89" s="630"/>
      <c r="L89" s="630"/>
      <c r="M89" s="630"/>
      <c r="N89" s="630"/>
      <c r="O89" s="630"/>
      <c r="P89" s="630"/>
      <c r="Q89" s="630"/>
      <c r="R89" s="630"/>
      <c r="S89" s="630"/>
      <c r="T89" s="630"/>
      <c r="U89" s="630"/>
      <c r="V89" s="630"/>
      <c r="W89" s="630"/>
      <c r="X89" s="630"/>
      <c r="Y89" s="630"/>
      <c r="Z89" s="630"/>
      <c r="AA89" s="630"/>
      <c r="AB89" s="629"/>
      <c r="AC89" s="630"/>
      <c r="AD89" s="630"/>
      <c r="AE89" s="630"/>
      <c r="AF89" s="630"/>
      <c r="AG89" s="630"/>
      <c r="AH89" s="630"/>
      <c r="AI89" s="630"/>
      <c r="AJ89" s="630"/>
      <c r="AK89" s="630"/>
      <c r="AL89" s="630"/>
      <c r="AM89" s="630"/>
      <c r="AN89" s="630"/>
      <c r="AO89" s="630"/>
      <c r="AP89" s="630"/>
      <c r="AQ89" s="630"/>
      <c r="AR89" s="630"/>
      <c r="AS89" s="630"/>
      <c r="AT89" s="630"/>
      <c r="AU89" s="630"/>
      <c r="AV89" s="630"/>
      <c r="AW89" s="630"/>
      <c r="AX89" s="630"/>
      <c r="AY89" s="630"/>
      <c r="AZ89" s="630"/>
      <c r="BA89" s="620"/>
    </row>
    <row r="90" spans="1:53" ht="38.25" hidden="1" customHeight="1" x14ac:dyDescent="0.25">
      <c r="A90" s="2611"/>
      <c r="B90" s="771" t="s">
        <v>885</v>
      </c>
      <c r="C90" s="2597"/>
      <c r="D90" s="769" t="s">
        <v>938</v>
      </c>
      <c r="E90" s="2598"/>
      <c r="F90" s="2598"/>
      <c r="G90" s="2598"/>
      <c r="H90" s="2598"/>
      <c r="I90" s="2615"/>
      <c r="J90" s="1159"/>
      <c r="K90" s="630"/>
      <c r="L90" s="630"/>
      <c r="M90" s="630"/>
      <c r="N90" s="630"/>
      <c r="O90" s="630"/>
      <c r="P90" s="630"/>
      <c r="Q90" s="630"/>
      <c r="R90" s="630"/>
      <c r="S90" s="630"/>
      <c r="T90" s="630"/>
      <c r="U90" s="630"/>
      <c r="V90" s="630"/>
      <c r="W90" s="630"/>
      <c r="X90" s="630"/>
      <c r="Y90" s="630"/>
      <c r="Z90" s="630"/>
      <c r="AA90" s="630"/>
      <c r="AB90" s="629"/>
      <c r="AC90" s="630"/>
      <c r="AD90" s="630"/>
      <c r="AE90" s="630"/>
      <c r="AF90" s="630"/>
      <c r="AG90" s="630"/>
      <c r="AH90" s="630"/>
      <c r="AI90" s="630"/>
      <c r="AJ90" s="630"/>
      <c r="AK90" s="630"/>
      <c r="AL90" s="630"/>
      <c r="AM90" s="630"/>
      <c r="AN90" s="630"/>
      <c r="AO90" s="630"/>
      <c r="AP90" s="630"/>
      <c r="AQ90" s="630"/>
      <c r="AR90" s="630"/>
      <c r="AS90" s="630"/>
      <c r="AT90" s="630"/>
      <c r="AU90" s="630"/>
      <c r="AV90" s="630"/>
      <c r="AW90" s="630"/>
      <c r="AX90" s="630"/>
      <c r="AY90" s="630"/>
      <c r="AZ90" s="630"/>
      <c r="BA90" s="620"/>
    </row>
    <row r="91" spans="1:53" ht="15.75" hidden="1" customHeight="1" x14ac:dyDescent="0.25">
      <c r="A91" s="2611"/>
      <c r="B91" s="771" t="s">
        <v>885</v>
      </c>
      <c r="C91" s="2597"/>
      <c r="D91" s="943" t="s">
        <v>937</v>
      </c>
      <c r="E91" s="936" t="s">
        <v>936</v>
      </c>
      <c r="F91" s="771" t="s">
        <v>935</v>
      </c>
      <c r="G91" s="771">
        <v>1000</v>
      </c>
      <c r="H91" s="771">
        <v>3000</v>
      </c>
      <c r="I91" s="942">
        <v>50</v>
      </c>
      <c r="J91" s="1159"/>
      <c r="K91" s="630"/>
      <c r="L91" s="630"/>
      <c r="M91" s="630"/>
      <c r="N91" s="630"/>
      <c r="O91" s="630"/>
      <c r="P91" s="630"/>
      <c r="Q91" s="630"/>
      <c r="R91" s="630"/>
      <c r="S91" s="630"/>
      <c r="T91" s="630"/>
      <c r="U91" s="630"/>
      <c r="V91" s="630"/>
      <c r="W91" s="630"/>
      <c r="X91" s="630"/>
      <c r="Y91" s="630"/>
      <c r="Z91" s="630"/>
      <c r="AA91" s="630"/>
      <c r="AB91" s="629"/>
      <c r="AC91" s="630"/>
      <c r="AD91" s="630"/>
      <c r="AE91" s="630"/>
      <c r="AF91" s="630"/>
      <c r="AG91" s="630"/>
      <c r="AH91" s="630"/>
      <c r="AI91" s="630"/>
      <c r="AJ91" s="630"/>
      <c r="AK91" s="630"/>
      <c r="AL91" s="630"/>
      <c r="AM91" s="630"/>
      <c r="AN91" s="630"/>
      <c r="AO91" s="630"/>
      <c r="AP91" s="630"/>
      <c r="AQ91" s="630"/>
      <c r="AR91" s="630"/>
      <c r="AS91" s="630"/>
      <c r="AT91" s="630"/>
      <c r="AU91" s="630"/>
      <c r="AV91" s="630"/>
      <c r="AW91" s="630"/>
      <c r="AX91" s="630"/>
      <c r="AY91" s="630"/>
      <c r="AZ91" s="630"/>
      <c r="BA91" s="620"/>
    </row>
    <row r="92" spans="1:53" ht="15.75" hidden="1" customHeight="1" x14ac:dyDescent="0.25">
      <c r="A92" s="2611"/>
      <c r="B92" s="771" t="s">
        <v>885</v>
      </c>
      <c r="C92" s="2598"/>
      <c r="D92" s="949"/>
      <c r="E92" s="941" t="s">
        <v>934</v>
      </c>
      <c r="F92" s="947" t="s">
        <v>129</v>
      </c>
      <c r="G92" s="947">
        <v>0</v>
      </c>
      <c r="H92" s="948">
        <v>1</v>
      </c>
      <c r="I92" s="942">
        <v>1</v>
      </c>
      <c r="J92" s="1159"/>
      <c r="K92" s="630"/>
      <c r="L92" s="630"/>
      <c r="M92" s="630"/>
      <c r="N92" s="630"/>
      <c r="O92" s="630"/>
      <c r="P92" s="630"/>
      <c r="Q92" s="630"/>
      <c r="R92" s="630"/>
      <c r="S92" s="630"/>
      <c r="T92" s="630"/>
      <c r="U92" s="630"/>
      <c r="V92" s="630"/>
      <c r="W92" s="630"/>
      <c r="X92" s="630"/>
      <c r="Y92" s="630"/>
      <c r="Z92" s="630"/>
      <c r="AA92" s="630"/>
      <c r="AB92" s="629"/>
      <c r="AC92" s="630"/>
      <c r="AD92" s="630"/>
      <c r="AE92" s="630"/>
      <c r="AF92" s="630"/>
      <c r="AG92" s="630"/>
      <c r="AH92" s="630"/>
      <c r="AI92" s="630"/>
      <c r="AJ92" s="630"/>
      <c r="AK92" s="630"/>
      <c r="AL92" s="630"/>
      <c r="AM92" s="630"/>
      <c r="AN92" s="630"/>
      <c r="AO92" s="630"/>
      <c r="AP92" s="630"/>
      <c r="AQ92" s="630"/>
      <c r="AR92" s="630"/>
      <c r="AS92" s="630"/>
      <c r="AT92" s="630"/>
      <c r="AU92" s="630"/>
      <c r="AV92" s="630"/>
      <c r="AW92" s="630"/>
      <c r="AX92" s="630"/>
      <c r="AY92" s="630"/>
      <c r="AZ92" s="630"/>
      <c r="BA92" s="620"/>
    </row>
    <row r="93" spans="1:53" ht="38.25" hidden="1" customHeight="1" x14ac:dyDescent="0.25">
      <c r="A93" s="2611"/>
      <c r="B93" s="771" t="s">
        <v>885</v>
      </c>
      <c r="C93" s="2596" t="s">
        <v>933</v>
      </c>
      <c r="D93" s="769" t="s">
        <v>932</v>
      </c>
      <c r="E93" s="2596" t="s">
        <v>931</v>
      </c>
      <c r="F93" s="2617" t="s">
        <v>129</v>
      </c>
      <c r="G93" s="2617" t="s">
        <v>124</v>
      </c>
      <c r="H93" s="2608">
        <v>1</v>
      </c>
      <c r="I93" s="2614">
        <v>0.25</v>
      </c>
      <c r="J93" s="1159"/>
      <c r="K93" s="630"/>
      <c r="L93" s="630"/>
      <c r="M93" s="630"/>
      <c r="N93" s="630"/>
      <c r="O93" s="630"/>
      <c r="P93" s="630"/>
      <c r="Q93" s="630"/>
      <c r="R93" s="630"/>
      <c r="S93" s="630"/>
      <c r="T93" s="630"/>
      <c r="U93" s="630"/>
      <c r="V93" s="630"/>
      <c r="W93" s="630"/>
      <c r="X93" s="630"/>
      <c r="Y93" s="630"/>
      <c r="Z93" s="630"/>
      <c r="AA93" s="630"/>
      <c r="AB93" s="629"/>
      <c r="AC93" s="630"/>
      <c r="AD93" s="630"/>
      <c r="AE93" s="630"/>
      <c r="AF93" s="630"/>
      <c r="AG93" s="630"/>
      <c r="AH93" s="630"/>
      <c r="AI93" s="630"/>
      <c r="AJ93" s="630"/>
      <c r="AK93" s="630"/>
      <c r="AL93" s="630"/>
      <c r="AM93" s="630"/>
      <c r="AN93" s="630"/>
      <c r="AO93" s="630"/>
      <c r="AP93" s="630"/>
      <c r="AQ93" s="630"/>
      <c r="AR93" s="630"/>
      <c r="AS93" s="630"/>
      <c r="AT93" s="630"/>
      <c r="AU93" s="630"/>
      <c r="AV93" s="630"/>
      <c r="AW93" s="630"/>
      <c r="AX93" s="630"/>
      <c r="AY93" s="630"/>
      <c r="AZ93" s="630"/>
      <c r="BA93" s="620"/>
    </row>
    <row r="94" spans="1:53" ht="38.25" hidden="1" customHeight="1" x14ac:dyDescent="0.25">
      <c r="A94" s="2611"/>
      <c r="B94" s="771" t="s">
        <v>885</v>
      </c>
      <c r="C94" s="2597"/>
      <c r="D94" s="769" t="s">
        <v>930</v>
      </c>
      <c r="E94" s="2598"/>
      <c r="F94" s="2598"/>
      <c r="G94" s="2598"/>
      <c r="H94" s="2598"/>
      <c r="I94" s="2615"/>
      <c r="J94" s="1159"/>
      <c r="K94" s="630"/>
      <c r="L94" s="630"/>
      <c r="M94" s="630"/>
      <c r="N94" s="630"/>
      <c r="O94" s="630"/>
      <c r="P94" s="630"/>
      <c r="Q94" s="630"/>
      <c r="R94" s="630"/>
      <c r="S94" s="630"/>
      <c r="T94" s="630"/>
      <c r="U94" s="630"/>
      <c r="V94" s="630"/>
      <c r="W94" s="630"/>
      <c r="X94" s="630"/>
      <c r="Y94" s="630"/>
      <c r="Z94" s="630"/>
      <c r="AA94" s="630"/>
      <c r="AB94" s="629"/>
      <c r="AC94" s="630"/>
      <c r="AD94" s="630"/>
      <c r="AE94" s="630"/>
      <c r="AF94" s="630"/>
      <c r="AG94" s="630"/>
      <c r="AH94" s="630"/>
      <c r="AI94" s="630"/>
      <c r="AJ94" s="630"/>
      <c r="AK94" s="630"/>
      <c r="AL94" s="630"/>
      <c r="AM94" s="630"/>
      <c r="AN94" s="630"/>
      <c r="AO94" s="630"/>
      <c r="AP94" s="630"/>
      <c r="AQ94" s="630"/>
      <c r="AR94" s="630"/>
      <c r="AS94" s="630"/>
      <c r="AT94" s="630"/>
      <c r="AU94" s="630"/>
      <c r="AV94" s="630"/>
      <c r="AW94" s="630"/>
      <c r="AX94" s="630"/>
      <c r="AY94" s="630"/>
      <c r="AZ94" s="630"/>
      <c r="BA94" s="620"/>
    </row>
    <row r="95" spans="1:53" ht="15.75" hidden="1" customHeight="1" x14ac:dyDescent="0.25">
      <c r="A95" s="2611"/>
      <c r="B95" s="771" t="s">
        <v>885</v>
      </c>
      <c r="C95" s="2597"/>
      <c r="D95" s="943" t="s">
        <v>929</v>
      </c>
      <c r="E95" s="941" t="s">
        <v>928</v>
      </c>
      <c r="F95" s="947" t="s">
        <v>927</v>
      </c>
      <c r="G95" s="947" t="s">
        <v>124</v>
      </c>
      <c r="H95" s="947">
        <v>1200</v>
      </c>
      <c r="I95" s="942">
        <v>300</v>
      </c>
      <c r="J95" s="1159"/>
      <c r="K95" s="630"/>
      <c r="L95" s="630"/>
      <c r="M95" s="630"/>
      <c r="N95" s="630"/>
      <c r="O95" s="630"/>
      <c r="P95" s="630"/>
      <c r="Q95" s="630"/>
      <c r="R95" s="630"/>
      <c r="S95" s="630"/>
      <c r="T95" s="630"/>
      <c r="U95" s="630"/>
      <c r="V95" s="630"/>
      <c r="W95" s="630"/>
      <c r="X95" s="630"/>
      <c r="Y95" s="630"/>
      <c r="Z95" s="630"/>
      <c r="AA95" s="630"/>
      <c r="AB95" s="629"/>
      <c r="AC95" s="630"/>
      <c r="AD95" s="630"/>
      <c r="AE95" s="630"/>
      <c r="AF95" s="630"/>
      <c r="AG95" s="630"/>
      <c r="AH95" s="630"/>
      <c r="AI95" s="630"/>
      <c r="AJ95" s="630"/>
      <c r="AK95" s="630"/>
      <c r="AL95" s="630"/>
      <c r="AM95" s="630"/>
      <c r="AN95" s="630"/>
      <c r="AO95" s="630"/>
      <c r="AP95" s="630"/>
      <c r="AQ95" s="630"/>
      <c r="AR95" s="630"/>
      <c r="AS95" s="630"/>
      <c r="AT95" s="630"/>
      <c r="AU95" s="630"/>
      <c r="AV95" s="630"/>
      <c r="AW95" s="630"/>
      <c r="AX95" s="630"/>
      <c r="AY95" s="630"/>
      <c r="AZ95" s="630"/>
      <c r="BA95" s="620"/>
    </row>
    <row r="96" spans="1:53" ht="15.75" hidden="1" customHeight="1" x14ac:dyDescent="0.25">
      <c r="A96" s="2611"/>
      <c r="B96" s="771" t="s">
        <v>885</v>
      </c>
      <c r="C96" s="2597"/>
      <c r="D96" s="769" t="s">
        <v>926</v>
      </c>
      <c r="E96" s="932" t="s">
        <v>925</v>
      </c>
      <c r="F96" s="931" t="s">
        <v>924</v>
      </c>
      <c r="G96" s="931">
        <v>0</v>
      </c>
      <c r="H96" s="931">
        <v>6</v>
      </c>
      <c r="I96" s="942">
        <v>1</v>
      </c>
      <c r="J96" s="1159"/>
      <c r="K96" s="630"/>
      <c r="L96" s="630"/>
      <c r="M96" s="630"/>
      <c r="N96" s="630"/>
      <c r="O96" s="630"/>
      <c r="P96" s="630"/>
      <c r="Q96" s="630"/>
      <c r="R96" s="630"/>
      <c r="S96" s="630"/>
      <c r="T96" s="630"/>
      <c r="U96" s="630"/>
      <c r="V96" s="630"/>
      <c r="W96" s="630"/>
      <c r="X96" s="630"/>
      <c r="Y96" s="630"/>
      <c r="Z96" s="630"/>
      <c r="AA96" s="630"/>
      <c r="AB96" s="629"/>
      <c r="AC96" s="630"/>
      <c r="AD96" s="630"/>
      <c r="AE96" s="630"/>
      <c r="AF96" s="630"/>
      <c r="AG96" s="630"/>
      <c r="AH96" s="630"/>
      <c r="AI96" s="630"/>
      <c r="AJ96" s="630"/>
      <c r="AK96" s="630"/>
      <c r="AL96" s="630"/>
      <c r="AM96" s="630"/>
      <c r="AN96" s="630"/>
      <c r="AO96" s="630"/>
      <c r="AP96" s="630"/>
      <c r="AQ96" s="630"/>
      <c r="AR96" s="630"/>
      <c r="AS96" s="630"/>
      <c r="AT96" s="630"/>
      <c r="AU96" s="630"/>
      <c r="AV96" s="630"/>
      <c r="AW96" s="630"/>
      <c r="AX96" s="630"/>
      <c r="AY96" s="630"/>
      <c r="AZ96" s="630"/>
      <c r="BA96" s="620"/>
    </row>
    <row r="97" spans="1:53" ht="15.75" hidden="1" customHeight="1" x14ac:dyDescent="0.25">
      <c r="A97" s="2611"/>
      <c r="B97" s="771" t="s">
        <v>885</v>
      </c>
      <c r="C97" s="2597"/>
      <c r="D97" s="769" t="s">
        <v>923</v>
      </c>
      <c r="E97" s="941" t="s">
        <v>922</v>
      </c>
      <c r="F97" s="946" t="s">
        <v>129</v>
      </c>
      <c r="G97" s="946">
        <v>0</v>
      </c>
      <c r="H97" s="945">
        <v>0.5</v>
      </c>
      <c r="I97" s="935">
        <v>0.1</v>
      </c>
      <c r="J97" s="1159"/>
      <c r="K97" s="630"/>
      <c r="L97" s="630"/>
      <c r="M97" s="630"/>
      <c r="N97" s="630"/>
      <c r="O97" s="630"/>
      <c r="P97" s="630"/>
      <c r="Q97" s="630"/>
      <c r="R97" s="630"/>
      <c r="S97" s="630"/>
      <c r="T97" s="630"/>
      <c r="U97" s="630"/>
      <c r="V97" s="630"/>
      <c r="W97" s="630"/>
      <c r="X97" s="630"/>
      <c r="Y97" s="630"/>
      <c r="Z97" s="630"/>
      <c r="AA97" s="630"/>
      <c r="AB97" s="629"/>
      <c r="AC97" s="630"/>
      <c r="AD97" s="630"/>
      <c r="AE97" s="630"/>
      <c r="AF97" s="630"/>
      <c r="AG97" s="630"/>
      <c r="AH97" s="630"/>
      <c r="AI97" s="630"/>
      <c r="AJ97" s="630"/>
      <c r="AK97" s="630"/>
      <c r="AL97" s="630"/>
      <c r="AM97" s="630"/>
      <c r="AN97" s="630"/>
      <c r="AO97" s="630"/>
      <c r="AP97" s="630"/>
      <c r="AQ97" s="630"/>
      <c r="AR97" s="630"/>
      <c r="AS97" s="630"/>
      <c r="AT97" s="630"/>
      <c r="AU97" s="630"/>
      <c r="AV97" s="630"/>
      <c r="AW97" s="630"/>
      <c r="AX97" s="630"/>
      <c r="AY97" s="630"/>
      <c r="AZ97" s="630"/>
      <c r="BA97" s="620"/>
    </row>
    <row r="98" spans="1:53" ht="15.75" hidden="1" customHeight="1" x14ac:dyDescent="0.25">
      <c r="A98" s="2611"/>
      <c r="B98" s="771" t="s">
        <v>885</v>
      </c>
      <c r="C98" s="2597"/>
      <c r="D98" s="769" t="s">
        <v>921</v>
      </c>
      <c r="E98" s="932" t="s">
        <v>920</v>
      </c>
      <c r="F98" s="931" t="s">
        <v>919</v>
      </c>
      <c r="G98" s="931">
        <v>0</v>
      </c>
      <c r="H98" s="931">
        <v>8</v>
      </c>
      <c r="I98" s="942">
        <v>1</v>
      </c>
      <c r="J98" s="1159"/>
      <c r="K98" s="630"/>
      <c r="L98" s="630"/>
      <c r="M98" s="630"/>
      <c r="N98" s="630"/>
      <c r="O98" s="630"/>
      <c r="P98" s="630"/>
      <c r="Q98" s="630"/>
      <c r="R98" s="630"/>
      <c r="S98" s="630"/>
      <c r="T98" s="630"/>
      <c r="U98" s="630"/>
      <c r="V98" s="630"/>
      <c r="W98" s="630"/>
      <c r="X98" s="630"/>
      <c r="Y98" s="630"/>
      <c r="Z98" s="630"/>
      <c r="AA98" s="630"/>
      <c r="AB98" s="629"/>
      <c r="AC98" s="630"/>
      <c r="AD98" s="630"/>
      <c r="AE98" s="630"/>
      <c r="AF98" s="630"/>
      <c r="AG98" s="630"/>
      <c r="AH98" s="630"/>
      <c r="AI98" s="630"/>
      <c r="AJ98" s="630"/>
      <c r="AK98" s="630"/>
      <c r="AL98" s="630"/>
      <c r="AM98" s="630"/>
      <c r="AN98" s="630"/>
      <c r="AO98" s="630"/>
      <c r="AP98" s="630"/>
      <c r="AQ98" s="630"/>
      <c r="AR98" s="630"/>
      <c r="AS98" s="630"/>
      <c r="AT98" s="630"/>
      <c r="AU98" s="630"/>
      <c r="AV98" s="630"/>
      <c r="AW98" s="630"/>
      <c r="AX98" s="630"/>
      <c r="AY98" s="630"/>
      <c r="AZ98" s="630"/>
      <c r="BA98" s="620"/>
    </row>
    <row r="99" spans="1:53" ht="15.75" hidden="1" customHeight="1" x14ac:dyDescent="0.25">
      <c r="A99" s="2611"/>
      <c r="B99" s="771" t="s">
        <v>885</v>
      </c>
      <c r="C99" s="2598"/>
      <c r="D99" s="769" t="s">
        <v>918</v>
      </c>
      <c r="E99" s="941" t="s">
        <v>917</v>
      </c>
      <c r="F99" s="946" t="s">
        <v>129</v>
      </c>
      <c r="G99" s="946">
        <v>0</v>
      </c>
      <c r="H99" s="945">
        <v>0.4</v>
      </c>
      <c r="I99" s="935">
        <v>0.1</v>
      </c>
      <c r="J99" s="1159"/>
      <c r="K99" s="630"/>
      <c r="L99" s="630"/>
      <c r="M99" s="630"/>
      <c r="N99" s="630"/>
      <c r="O99" s="630"/>
      <c r="P99" s="630"/>
      <c r="Q99" s="630"/>
      <c r="R99" s="630"/>
      <c r="S99" s="630"/>
      <c r="T99" s="630"/>
      <c r="U99" s="630"/>
      <c r="V99" s="630"/>
      <c r="W99" s="630"/>
      <c r="X99" s="630"/>
      <c r="Y99" s="630"/>
      <c r="Z99" s="630"/>
      <c r="AA99" s="630"/>
      <c r="AB99" s="629"/>
      <c r="AC99" s="630"/>
      <c r="AD99" s="630"/>
      <c r="AE99" s="630"/>
      <c r="AF99" s="630"/>
      <c r="AG99" s="630"/>
      <c r="AH99" s="630"/>
      <c r="AI99" s="630"/>
      <c r="AJ99" s="630"/>
      <c r="AK99" s="630"/>
      <c r="AL99" s="630"/>
      <c r="AM99" s="630"/>
      <c r="AN99" s="630"/>
      <c r="AO99" s="630"/>
      <c r="AP99" s="630"/>
      <c r="AQ99" s="630"/>
      <c r="AR99" s="630"/>
      <c r="AS99" s="630"/>
      <c r="AT99" s="630"/>
      <c r="AU99" s="630"/>
      <c r="AV99" s="630"/>
      <c r="AW99" s="630"/>
      <c r="AX99" s="630"/>
      <c r="AY99" s="630"/>
      <c r="AZ99" s="630"/>
      <c r="BA99" s="620"/>
    </row>
    <row r="100" spans="1:53" ht="15.75" hidden="1" customHeight="1" x14ac:dyDescent="0.25">
      <c r="A100" s="2611"/>
      <c r="B100" s="771" t="s">
        <v>885</v>
      </c>
      <c r="C100" s="2617" t="s">
        <v>916</v>
      </c>
      <c r="D100" s="2741" t="s">
        <v>915</v>
      </c>
      <c r="E100" s="941" t="s">
        <v>914</v>
      </c>
      <c r="F100" s="940" t="s">
        <v>634</v>
      </c>
      <c r="G100" s="940">
        <v>0</v>
      </c>
      <c r="H100" s="939">
        <v>0.8</v>
      </c>
      <c r="I100" s="935">
        <v>0.8</v>
      </c>
      <c r="J100" s="1159"/>
      <c r="K100" s="630"/>
      <c r="L100" s="630"/>
      <c r="M100" s="630"/>
      <c r="N100" s="630"/>
      <c r="O100" s="630"/>
      <c r="P100" s="630"/>
      <c r="Q100" s="630"/>
      <c r="R100" s="630"/>
      <c r="S100" s="630"/>
      <c r="T100" s="630"/>
      <c r="U100" s="630"/>
      <c r="V100" s="630"/>
      <c r="W100" s="630"/>
      <c r="X100" s="630"/>
      <c r="Y100" s="630"/>
      <c r="Z100" s="630"/>
      <c r="AA100" s="630"/>
      <c r="AB100" s="629"/>
      <c r="AC100" s="630"/>
      <c r="AD100" s="630"/>
      <c r="AE100" s="630"/>
      <c r="AF100" s="630"/>
      <c r="AG100" s="630"/>
      <c r="AH100" s="630"/>
      <c r="AI100" s="630"/>
      <c r="AJ100" s="630"/>
      <c r="AK100" s="630"/>
      <c r="AL100" s="630"/>
      <c r="AM100" s="630"/>
      <c r="AN100" s="630"/>
      <c r="AO100" s="630"/>
      <c r="AP100" s="630"/>
      <c r="AQ100" s="630"/>
      <c r="AR100" s="630"/>
      <c r="AS100" s="630"/>
      <c r="AT100" s="630"/>
      <c r="AU100" s="630"/>
      <c r="AV100" s="630"/>
      <c r="AW100" s="630"/>
      <c r="AX100" s="630"/>
      <c r="AY100" s="630"/>
      <c r="AZ100" s="630"/>
      <c r="BA100" s="620"/>
    </row>
    <row r="101" spans="1:53" ht="15.75" hidden="1" customHeight="1" x14ac:dyDescent="0.25">
      <c r="A101" s="2611"/>
      <c r="B101" s="771" t="s">
        <v>885</v>
      </c>
      <c r="C101" s="2597"/>
      <c r="D101" s="2597"/>
      <c r="E101" s="932" t="s">
        <v>913</v>
      </c>
      <c r="F101" s="931" t="s">
        <v>129</v>
      </c>
      <c r="G101" s="931">
        <v>0</v>
      </c>
      <c r="H101" s="934">
        <v>1</v>
      </c>
      <c r="I101" s="935">
        <v>0.1</v>
      </c>
      <c r="J101" s="1159"/>
      <c r="K101" s="630"/>
      <c r="L101" s="630"/>
      <c r="M101" s="630"/>
      <c r="N101" s="630"/>
      <c r="O101" s="630"/>
      <c r="P101" s="630"/>
      <c r="Q101" s="630"/>
      <c r="R101" s="630"/>
      <c r="S101" s="630"/>
      <c r="T101" s="630"/>
      <c r="U101" s="630"/>
      <c r="V101" s="630"/>
      <c r="W101" s="630"/>
      <c r="X101" s="630"/>
      <c r="Y101" s="630"/>
      <c r="Z101" s="630"/>
      <c r="AA101" s="630"/>
      <c r="AB101" s="629"/>
      <c r="AC101" s="630"/>
      <c r="AD101" s="630"/>
      <c r="AE101" s="630"/>
      <c r="AF101" s="630"/>
      <c r="AG101" s="630"/>
      <c r="AH101" s="630"/>
      <c r="AI101" s="630"/>
      <c r="AJ101" s="630"/>
      <c r="AK101" s="630"/>
      <c r="AL101" s="630"/>
      <c r="AM101" s="630"/>
      <c r="AN101" s="630"/>
      <c r="AO101" s="630"/>
      <c r="AP101" s="630"/>
      <c r="AQ101" s="630"/>
      <c r="AR101" s="630"/>
      <c r="AS101" s="630"/>
      <c r="AT101" s="630"/>
      <c r="AU101" s="630"/>
      <c r="AV101" s="630"/>
      <c r="AW101" s="630"/>
      <c r="AX101" s="630"/>
      <c r="AY101" s="630"/>
      <c r="AZ101" s="630"/>
      <c r="BA101" s="620"/>
    </row>
    <row r="102" spans="1:53" ht="15.75" hidden="1" customHeight="1" x14ac:dyDescent="0.25">
      <c r="A102" s="2611"/>
      <c r="B102" s="771" t="s">
        <v>885</v>
      </c>
      <c r="C102" s="2597"/>
      <c r="D102" s="2597"/>
      <c r="E102" s="932" t="s">
        <v>912</v>
      </c>
      <c r="F102" s="931" t="s">
        <v>634</v>
      </c>
      <c r="G102" s="934">
        <v>0.89</v>
      </c>
      <c r="H102" s="934">
        <v>0.9</v>
      </c>
      <c r="I102" s="935">
        <v>0.9</v>
      </c>
      <c r="J102" s="1413"/>
      <c r="K102" s="630"/>
      <c r="L102" s="630"/>
      <c r="M102" s="630"/>
      <c r="N102" s="630"/>
      <c r="O102" s="630"/>
      <c r="P102" s="630"/>
      <c r="Q102" s="630"/>
      <c r="R102" s="630"/>
      <c r="S102" s="630"/>
      <c r="T102" s="630"/>
      <c r="U102" s="630"/>
      <c r="V102" s="630"/>
      <c r="W102" s="630"/>
      <c r="X102" s="630"/>
      <c r="Y102" s="630"/>
      <c r="Z102" s="630"/>
      <c r="AA102" s="630"/>
      <c r="AB102" s="629"/>
      <c r="AC102" s="630"/>
      <c r="AD102" s="630"/>
      <c r="AE102" s="630"/>
      <c r="AF102" s="630"/>
      <c r="AG102" s="630"/>
      <c r="AH102" s="630"/>
      <c r="AI102" s="630"/>
      <c r="AJ102" s="630"/>
      <c r="AK102" s="630"/>
      <c r="AL102" s="630"/>
      <c r="AM102" s="630"/>
      <c r="AN102" s="630"/>
      <c r="AO102" s="630"/>
      <c r="AP102" s="630"/>
      <c r="AQ102" s="630"/>
      <c r="AR102" s="630"/>
      <c r="AS102" s="630"/>
      <c r="AT102" s="630"/>
      <c r="AU102" s="630"/>
      <c r="AV102" s="630"/>
      <c r="AW102" s="630"/>
      <c r="AX102" s="630"/>
      <c r="AY102" s="630"/>
      <c r="AZ102" s="630"/>
      <c r="BA102" s="620"/>
    </row>
    <row r="103" spans="1:53" ht="15.75" hidden="1" customHeight="1" x14ac:dyDescent="0.25">
      <c r="A103" s="2611"/>
      <c r="B103" s="771" t="s">
        <v>885</v>
      </c>
      <c r="C103" s="2597"/>
      <c r="D103" s="2597"/>
      <c r="E103" s="932" t="s">
        <v>911</v>
      </c>
      <c r="F103" s="931" t="s">
        <v>374</v>
      </c>
      <c r="G103" s="931">
        <v>1</v>
      </c>
      <c r="H103" s="931">
        <v>4</v>
      </c>
      <c r="I103" s="942">
        <v>1</v>
      </c>
      <c r="J103" s="1413"/>
      <c r="K103" s="630"/>
      <c r="L103" s="630"/>
      <c r="M103" s="630"/>
      <c r="N103" s="630"/>
      <c r="O103" s="630"/>
      <c r="P103" s="630"/>
      <c r="Q103" s="630"/>
      <c r="R103" s="630"/>
      <c r="S103" s="630"/>
      <c r="T103" s="630"/>
      <c r="U103" s="630"/>
      <c r="V103" s="630"/>
      <c r="W103" s="630"/>
      <c r="X103" s="630"/>
      <c r="Y103" s="630"/>
      <c r="Z103" s="630"/>
      <c r="AA103" s="630"/>
      <c r="AB103" s="629"/>
      <c r="AC103" s="630"/>
      <c r="AD103" s="630"/>
      <c r="AE103" s="630"/>
      <c r="AF103" s="630"/>
      <c r="AG103" s="630"/>
      <c r="AH103" s="630"/>
      <c r="AI103" s="630"/>
      <c r="AJ103" s="630"/>
      <c r="AK103" s="630"/>
      <c r="AL103" s="630"/>
      <c r="AM103" s="630"/>
      <c r="AN103" s="630"/>
      <c r="AO103" s="630"/>
      <c r="AP103" s="630"/>
      <c r="AQ103" s="630"/>
      <c r="AR103" s="630"/>
      <c r="AS103" s="630"/>
      <c r="AT103" s="630"/>
      <c r="AU103" s="630"/>
      <c r="AV103" s="630"/>
      <c r="AW103" s="630"/>
      <c r="AX103" s="630"/>
      <c r="AY103" s="630"/>
      <c r="AZ103" s="630"/>
      <c r="BA103" s="620"/>
    </row>
    <row r="104" spans="1:53" ht="15.75" hidden="1" customHeight="1" x14ac:dyDescent="0.25">
      <c r="A104" s="2611"/>
      <c r="B104" s="771" t="s">
        <v>885</v>
      </c>
      <c r="C104" s="2597"/>
      <c r="D104" s="2597"/>
      <c r="E104" s="932" t="s">
        <v>910</v>
      </c>
      <c r="F104" s="931" t="s">
        <v>898</v>
      </c>
      <c r="G104" s="931" t="s">
        <v>124</v>
      </c>
      <c r="H104" s="934">
        <v>0.8</v>
      </c>
      <c r="I104" s="935">
        <v>0.1</v>
      </c>
      <c r="J104" s="1413"/>
      <c r="K104" s="630"/>
      <c r="L104" s="630"/>
      <c r="M104" s="630"/>
      <c r="N104" s="630"/>
      <c r="O104" s="630"/>
      <c r="P104" s="630"/>
      <c r="Q104" s="630"/>
      <c r="R104" s="630"/>
      <c r="S104" s="630"/>
      <c r="T104" s="630"/>
      <c r="U104" s="630"/>
      <c r="V104" s="630"/>
      <c r="W104" s="630"/>
      <c r="X104" s="630"/>
      <c r="Y104" s="630"/>
      <c r="Z104" s="630"/>
      <c r="AA104" s="630"/>
      <c r="AB104" s="629"/>
      <c r="AC104" s="630"/>
      <c r="AD104" s="630"/>
      <c r="AE104" s="630"/>
      <c r="AF104" s="630"/>
      <c r="AG104" s="630"/>
      <c r="AH104" s="630"/>
      <c r="AI104" s="630"/>
      <c r="AJ104" s="630"/>
      <c r="AK104" s="630"/>
      <c r="AL104" s="630"/>
      <c r="AM104" s="630"/>
      <c r="AN104" s="630"/>
      <c r="AO104" s="630"/>
      <c r="AP104" s="630"/>
      <c r="AQ104" s="630"/>
      <c r="AR104" s="630"/>
      <c r="AS104" s="630"/>
      <c r="AT104" s="630"/>
      <c r="AU104" s="630"/>
      <c r="AV104" s="630"/>
      <c r="AW104" s="630"/>
      <c r="AX104" s="630"/>
      <c r="AY104" s="630"/>
      <c r="AZ104" s="630"/>
      <c r="BA104" s="620"/>
    </row>
    <row r="105" spans="1:53" ht="15.75" hidden="1" customHeight="1" x14ac:dyDescent="0.25">
      <c r="A105" s="2611"/>
      <c r="B105" s="771" t="s">
        <v>885</v>
      </c>
      <c r="C105" s="2597"/>
      <c r="D105" s="2597"/>
      <c r="E105" s="932" t="s">
        <v>909</v>
      </c>
      <c r="F105" s="931" t="s">
        <v>634</v>
      </c>
      <c r="G105" s="931" t="s">
        <v>124</v>
      </c>
      <c r="H105" s="934">
        <v>0.8</v>
      </c>
      <c r="I105" s="935">
        <v>0.8</v>
      </c>
      <c r="J105" s="1413"/>
      <c r="K105" s="630"/>
      <c r="L105" s="630"/>
      <c r="M105" s="630"/>
      <c r="N105" s="630"/>
      <c r="O105" s="630"/>
      <c r="P105" s="630"/>
      <c r="Q105" s="630"/>
      <c r="R105" s="630"/>
      <c r="S105" s="630"/>
      <c r="T105" s="630"/>
      <c r="U105" s="630"/>
      <c r="V105" s="630"/>
      <c r="W105" s="630"/>
      <c r="X105" s="630"/>
      <c r="Y105" s="630"/>
      <c r="Z105" s="630"/>
      <c r="AA105" s="630"/>
      <c r="AB105" s="629"/>
      <c r="AC105" s="630"/>
      <c r="AD105" s="630"/>
      <c r="AE105" s="630"/>
      <c r="AF105" s="630"/>
      <c r="AG105" s="630"/>
      <c r="AH105" s="630"/>
      <c r="AI105" s="630"/>
      <c r="AJ105" s="630"/>
      <c r="AK105" s="630"/>
      <c r="AL105" s="630"/>
      <c r="AM105" s="630"/>
      <c r="AN105" s="630"/>
      <c r="AO105" s="630"/>
      <c r="AP105" s="630"/>
      <c r="AQ105" s="630"/>
      <c r="AR105" s="630"/>
      <c r="AS105" s="630"/>
      <c r="AT105" s="630"/>
      <c r="AU105" s="630"/>
      <c r="AV105" s="630"/>
      <c r="AW105" s="630"/>
      <c r="AX105" s="630"/>
      <c r="AY105" s="630"/>
      <c r="AZ105" s="630"/>
      <c r="BA105" s="620"/>
    </row>
    <row r="106" spans="1:53" ht="15.75" hidden="1" customHeight="1" x14ac:dyDescent="0.25">
      <c r="A106" s="2611"/>
      <c r="B106" s="771" t="s">
        <v>885</v>
      </c>
      <c r="C106" s="2597"/>
      <c r="D106" s="2597"/>
      <c r="E106" s="932" t="s">
        <v>908</v>
      </c>
      <c r="F106" s="931" t="s">
        <v>634</v>
      </c>
      <c r="G106" s="931" t="s">
        <v>124</v>
      </c>
      <c r="H106" s="934">
        <v>0.8</v>
      </c>
      <c r="I106" s="935">
        <v>0.8</v>
      </c>
      <c r="J106" s="1413"/>
      <c r="K106" s="630"/>
      <c r="L106" s="630"/>
      <c r="M106" s="630"/>
      <c r="N106" s="630"/>
      <c r="O106" s="630"/>
      <c r="P106" s="630"/>
      <c r="Q106" s="630"/>
      <c r="R106" s="630"/>
      <c r="S106" s="630"/>
      <c r="T106" s="630"/>
      <c r="U106" s="630"/>
      <c r="V106" s="630"/>
      <c r="W106" s="630"/>
      <c r="X106" s="630"/>
      <c r="Y106" s="630"/>
      <c r="Z106" s="630"/>
      <c r="AA106" s="630"/>
      <c r="AB106" s="629"/>
      <c r="AC106" s="630"/>
      <c r="AD106" s="630"/>
      <c r="AE106" s="630"/>
      <c r="AF106" s="630"/>
      <c r="AG106" s="630"/>
      <c r="AH106" s="630"/>
      <c r="AI106" s="630"/>
      <c r="AJ106" s="630"/>
      <c r="AK106" s="630"/>
      <c r="AL106" s="630"/>
      <c r="AM106" s="630"/>
      <c r="AN106" s="630"/>
      <c r="AO106" s="630"/>
      <c r="AP106" s="630"/>
      <c r="AQ106" s="630"/>
      <c r="AR106" s="630"/>
      <c r="AS106" s="630"/>
      <c r="AT106" s="630"/>
      <c r="AU106" s="630"/>
      <c r="AV106" s="630"/>
      <c r="AW106" s="630"/>
      <c r="AX106" s="630"/>
      <c r="AY106" s="630"/>
      <c r="AZ106" s="630"/>
      <c r="BA106" s="620"/>
    </row>
    <row r="107" spans="1:53" ht="15.75" hidden="1" customHeight="1" x14ac:dyDescent="0.25">
      <c r="A107" s="2611"/>
      <c r="B107" s="771" t="s">
        <v>885</v>
      </c>
      <c r="C107" s="2597"/>
      <c r="D107" s="2597"/>
      <c r="E107" s="932" t="s">
        <v>907</v>
      </c>
      <c r="F107" s="931" t="s">
        <v>898</v>
      </c>
      <c r="G107" s="931" t="s">
        <v>124</v>
      </c>
      <c r="H107" s="934">
        <v>1</v>
      </c>
      <c r="I107" s="935">
        <v>0.25</v>
      </c>
      <c r="J107" s="1413"/>
      <c r="K107" s="630"/>
      <c r="L107" s="630"/>
      <c r="M107" s="630"/>
      <c r="N107" s="630"/>
      <c r="O107" s="630"/>
      <c r="P107" s="630"/>
      <c r="Q107" s="630"/>
      <c r="R107" s="630"/>
      <c r="S107" s="630"/>
      <c r="T107" s="630"/>
      <c r="U107" s="630"/>
      <c r="V107" s="630"/>
      <c r="W107" s="630"/>
      <c r="X107" s="630"/>
      <c r="Y107" s="630"/>
      <c r="Z107" s="630"/>
      <c r="AA107" s="630"/>
      <c r="AB107" s="629"/>
      <c r="AC107" s="630"/>
      <c r="AD107" s="630"/>
      <c r="AE107" s="630"/>
      <c r="AF107" s="630"/>
      <c r="AG107" s="630"/>
      <c r="AH107" s="630"/>
      <c r="AI107" s="630"/>
      <c r="AJ107" s="630"/>
      <c r="AK107" s="630"/>
      <c r="AL107" s="630"/>
      <c r="AM107" s="630"/>
      <c r="AN107" s="630"/>
      <c r="AO107" s="630"/>
      <c r="AP107" s="630"/>
      <c r="AQ107" s="630"/>
      <c r="AR107" s="630"/>
      <c r="AS107" s="630"/>
      <c r="AT107" s="630"/>
      <c r="AU107" s="630"/>
      <c r="AV107" s="630"/>
      <c r="AW107" s="630"/>
      <c r="AX107" s="630"/>
      <c r="AY107" s="630"/>
      <c r="AZ107" s="630"/>
      <c r="BA107" s="620"/>
    </row>
    <row r="108" spans="1:53" ht="15.75" hidden="1" customHeight="1" x14ac:dyDescent="0.25">
      <c r="A108" s="2611"/>
      <c r="B108" s="771" t="s">
        <v>885</v>
      </c>
      <c r="C108" s="2598"/>
      <c r="D108" s="943" t="s">
        <v>906</v>
      </c>
      <c r="E108" s="932" t="s">
        <v>905</v>
      </c>
      <c r="F108" s="931" t="s">
        <v>904</v>
      </c>
      <c r="G108" s="931" t="s">
        <v>124</v>
      </c>
      <c r="H108" s="931">
        <v>6400</v>
      </c>
      <c r="I108" s="942">
        <v>1600</v>
      </c>
      <c r="J108" s="1159"/>
      <c r="K108" s="630"/>
      <c r="L108" s="630"/>
      <c r="M108" s="630"/>
      <c r="N108" s="630"/>
      <c r="O108" s="630"/>
      <c r="P108" s="630"/>
      <c r="Q108" s="630"/>
      <c r="R108" s="630"/>
      <c r="S108" s="630"/>
      <c r="T108" s="630"/>
      <c r="U108" s="630"/>
      <c r="V108" s="630"/>
      <c r="W108" s="630"/>
      <c r="X108" s="630"/>
      <c r="Y108" s="630"/>
      <c r="Z108" s="630"/>
      <c r="AA108" s="630"/>
      <c r="AB108" s="629"/>
      <c r="AC108" s="630"/>
      <c r="AD108" s="630"/>
      <c r="AE108" s="630"/>
      <c r="AF108" s="630"/>
      <c r="AG108" s="630"/>
      <c r="AH108" s="630"/>
      <c r="AI108" s="630"/>
      <c r="AJ108" s="630"/>
      <c r="AK108" s="630"/>
      <c r="AL108" s="630"/>
      <c r="AM108" s="630"/>
      <c r="AN108" s="630"/>
      <c r="AO108" s="630"/>
      <c r="AP108" s="630"/>
      <c r="AQ108" s="630"/>
      <c r="AR108" s="630"/>
      <c r="AS108" s="630"/>
      <c r="AT108" s="630"/>
      <c r="AU108" s="630"/>
      <c r="AV108" s="630"/>
      <c r="AW108" s="630"/>
      <c r="AX108" s="630"/>
      <c r="AY108" s="630"/>
      <c r="AZ108" s="630"/>
      <c r="BA108" s="620"/>
    </row>
    <row r="109" spans="1:53" ht="15.75" hidden="1" customHeight="1" x14ac:dyDescent="0.25">
      <c r="A109" s="2611"/>
      <c r="B109" s="771" t="s">
        <v>885</v>
      </c>
      <c r="C109" s="2596" t="s">
        <v>903</v>
      </c>
      <c r="D109" s="2596" t="s">
        <v>902</v>
      </c>
      <c r="E109" s="941" t="s">
        <v>1222</v>
      </c>
      <c r="F109" s="940" t="s">
        <v>898</v>
      </c>
      <c r="G109" s="939">
        <v>0</v>
      </c>
      <c r="H109" s="939">
        <v>1</v>
      </c>
      <c r="I109" s="935">
        <v>0.1</v>
      </c>
      <c r="J109" s="1159"/>
      <c r="K109" s="630"/>
      <c r="L109" s="630"/>
      <c r="M109" s="630"/>
      <c r="N109" s="630"/>
      <c r="O109" s="630"/>
      <c r="P109" s="630"/>
      <c r="Q109" s="630"/>
      <c r="R109" s="630"/>
      <c r="S109" s="630"/>
      <c r="T109" s="630"/>
      <c r="U109" s="630"/>
      <c r="V109" s="630"/>
      <c r="W109" s="630"/>
      <c r="X109" s="630"/>
      <c r="Y109" s="630"/>
      <c r="Z109" s="630"/>
      <c r="AA109" s="630"/>
      <c r="AB109" s="629"/>
      <c r="AC109" s="630"/>
      <c r="AD109" s="630"/>
      <c r="AE109" s="630"/>
      <c r="AF109" s="630"/>
      <c r="AG109" s="630"/>
      <c r="AH109" s="630"/>
      <c r="AI109" s="630"/>
      <c r="AJ109" s="630"/>
      <c r="AK109" s="630"/>
      <c r="AL109" s="630"/>
      <c r="AM109" s="630"/>
      <c r="AN109" s="630"/>
      <c r="AO109" s="630"/>
      <c r="AP109" s="630"/>
      <c r="AQ109" s="630"/>
      <c r="AR109" s="630"/>
      <c r="AS109" s="630"/>
      <c r="AT109" s="630"/>
      <c r="AU109" s="630"/>
      <c r="AV109" s="630"/>
      <c r="AW109" s="630"/>
      <c r="AX109" s="630"/>
      <c r="AY109" s="630"/>
      <c r="AZ109" s="630"/>
      <c r="BA109" s="620"/>
    </row>
    <row r="110" spans="1:53" ht="15.75" hidden="1" customHeight="1" x14ac:dyDescent="0.25">
      <c r="A110" s="2611"/>
      <c r="B110" s="771" t="s">
        <v>885</v>
      </c>
      <c r="C110" s="2597"/>
      <c r="D110" s="2597"/>
      <c r="E110" s="932" t="s">
        <v>900</v>
      </c>
      <c r="F110" s="931" t="s">
        <v>898</v>
      </c>
      <c r="G110" s="934">
        <v>0</v>
      </c>
      <c r="H110" s="934">
        <v>0.5</v>
      </c>
      <c r="I110" s="935">
        <v>0.1</v>
      </c>
      <c r="J110" s="1159"/>
      <c r="K110" s="630"/>
      <c r="L110" s="630"/>
      <c r="M110" s="630"/>
      <c r="N110" s="630"/>
      <c r="O110" s="630"/>
      <c r="P110" s="630"/>
      <c r="Q110" s="630"/>
      <c r="R110" s="630"/>
      <c r="S110" s="630"/>
      <c r="T110" s="630"/>
      <c r="U110" s="630"/>
      <c r="V110" s="630"/>
      <c r="W110" s="630"/>
      <c r="X110" s="630"/>
      <c r="Y110" s="630"/>
      <c r="Z110" s="630"/>
      <c r="AA110" s="630"/>
      <c r="AB110" s="629"/>
      <c r="AC110" s="630"/>
      <c r="AD110" s="630"/>
      <c r="AE110" s="630"/>
      <c r="AF110" s="630"/>
      <c r="AG110" s="630"/>
      <c r="AH110" s="630"/>
      <c r="AI110" s="630"/>
      <c r="AJ110" s="630"/>
      <c r="AK110" s="630"/>
      <c r="AL110" s="630"/>
      <c r="AM110" s="630"/>
      <c r="AN110" s="630"/>
      <c r="AO110" s="630"/>
      <c r="AP110" s="630"/>
      <c r="AQ110" s="630"/>
      <c r="AR110" s="630"/>
      <c r="AS110" s="630"/>
      <c r="AT110" s="630"/>
      <c r="AU110" s="630"/>
      <c r="AV110" s="630"/>
      <c r="AW110" s="630"/>
      <c r="AX110" s="630"/>
      <c r="AY110" s="630"/>
      <c r="AZ110" s="630"/>
      <c r="BA110" s="620"/>
    </row>
    <row r="111" spans="1:53" ht="15.75" hidden="1" customHeight="1" x14ac:dyDescent="0.25">
      <c r="A111" s="2611"/>
      <c r="B111" s="771" t="s">
        <v>885</v>
      </c>
      <c r="C111" s="2597"/>
      <c r="D111" s="2598"/>
      <c r="E111" s="932" t="s">
        <v>899</v>
      </c>
      <c r="F111" s="931" t="s">
        <v>898</v>
      </c>
      <c r="G111" s="934">
        <v>0</v>
      </c>
      <c r="H111" s="934">
        <v>0.8</v>
      </c>
      <c r="I111" s="935">
        <v>0.1</v>
      </c>
      <c r="J111" s="1159"/>
      <c r="K111" s="630"/>
      <c r="L111" s="630"/>
      <c r="M111" s="630"/>
      <c r="N111" s="630"/>
      <c r="O111" s="630"/>
      <c r="P111" s="630"/>
      <c r="Q111" s="630"/>
      <c r="R111" s="630"/>
      <c r="S111" s="630"/>
      <c r="T111" s="630"/>
      <c r="U111" s="630"/>
      <c r="V111" s="630"/>
      <c r="W111" s="630"/>
      <c r="X111" s="630"/>
      <c r="Y111" s="630"/>
      <c r="Z111" s="630"/>
      <c r="AA111" s="630"/>
      <c r="AB111" s="629"/>
      <c r="AC111" s="630"/>
      <c r="AD111" s="630"/>
      <c r="AE111" s="630"/>
      <c r="AF111" s="630"/>
      <c r="AG111" s="630"/>
      <c r="AH111" s="630"/>
      <c r="AI111" s="630"/>
      <c r="AJ111" s="630"/>
      <c r="AK111" s="630"/>
      <c r="AL111" s="630"/>
      <c r="AM111" s="630"/>
      <c r="AN111" s="630"/>
      <c r="AO111" s="630"/>
      <c r="AP111" s="630"/>
      <c r="AQ111" s="630"/>
      <c r="AR111" s="630"/>
      <c r="AS111" s="630"/>
      <c r="AT111" s="630"/>
      <c r="AU111" s="630"/>
      <c r="AV111" s="630"/>
      <c r="AW111" s="630"/>
      <c r="AX111" s="630"/>
      <c r="AY111" s="630"/>
      <c r="AZ111" s="630"/>
      <c r="BA111" s="620"/>
    </row>
    <row r="112" spans="1:53" ht="15.75" hidden="1" customHeight="1" x14ac:dyDescent="0.25">
      <c r="A112" s="2611"/>
      <c r="B112" s="771" t="s">
        <v>885</v>
      </c>
      <c r="C112" s="2598"/>
      <c r="D112" s="769" t="s">
        <v>897</v>
      </c>
      <c r="E112" s="932" t="s">
        <v>896</v>
      </c>
      <c r="F112" s="931" t="s">
        <v>129</v>
      </c>
      <c r="G112" s="938">
        <v>0</v>
      </c>
      <c r="H112" s="938">
        <v>1</v>
      </c>
      <c r="I112" s="937">
        <v>1</v>
      </c>
      <c r="J112" s="1159"/>
      <c r="K112" s="630"/>
      <c r="L112" s="630"/>
      <c r="M112" s="630"/>
      <c r="N112" s="630"/>
      <c r="O112" s="630"/>
      <c r="P112" s="630"/>
      <c r="Q112" s="630"/>
      <c r="R112" s="630"/>
      <c r="S112" s="630"/>
      <c r="T112" s="630"/>
      <c r="U112" s="630"/>
      <c r="V112" s="630"/>
      <c r="W112" s="630"/>
      <c r="X112" s="630"/>
      <c r="Y112" s="630"/>
      <c r="Z112" s="630"/>
      <c r="AA112" s="630"/>
      <c r="AB112" s="629"/>
      <c r="AC112" s="630"/>
      <c r="AD112" s="630"/>
      <c r="AE112" s="630"/>
      <c r="AF112" s="630"/>
      <c r="AG112" s="630"/>
      <c r="AH112" s="630"/>
      <c r="AI112" s="630"/>
      <c r="AJ112" s="630"/>
      <c r="AK112" s="630"/>
      <c r="AL112" s="630"/>
      <c r="AM112" s="630"/>
      <c r="AN112" s="630"/>
      <c r="AO112" s="630"/>
      <c r="AP112" s="630"/>
      <c r="AQ112" s="630"/>
      <c r="AR112" s="630"/>
      <c r="AS112" s="630"/>
      <c r="AT112" s="630"/>
      <c r="AU112" s="630"/>
      <c r="AV112" s="630"/>
      <c r="AW112" s="630"/>
      <c r="AX112" s="630"/>
      <c r="AY112" s="630"/>
      <c r="AZ112" s="630"/>
      <c r="BA112" s="620"/>
    </row>
    <row r="113" spans="1:53" ht="15.75" hidden="1" customHeight="1" x14ac:dyDescent="0.25">
      <c r="A113" s="2611"/>
      <c r="B113" s="771" t="s">
        <v>885</v>
      </c>
      <c r="C113" s="936" t="s">
        <v>895</v>
      </c>
      <c r="D113" s="769" t="s">
        <v>894</v>
      </c>
      <c r="E113" s="769" t="s">
        <v>893</v>
      </c>
      <c r="F113" s="931" t="s">
        <v>129</v>
      </c>
      <c r="G113" s="928">
        <v>0</v>
      </c>
      <c r="H113" s="928">
        <v>0.8</v>
      </c>
      <c r="I113" s="935">
        <v>0.8</v>
      </c>
      <c r="J113" s="1159"/>
      <c r="K113" s="630"/>
      <c r="L113" s="630"/>
      <c r="M113" s="630"/>
      <c r="N113" s="630"/>
      <c r="O113" s="630"/>
      <c r="P113" s="630"/>
      <c r="Q113" s="630"/>
      <c r="R113" s="630"/>
      <c r="S113" s="630"/>
      <c r="T113" s="630"/>
      <c r="U113" s="630"/>
      <c r="V113" s="630"/>
      <c r="W113" s="630"/>
      <c r="X113" s="630"/>
      <c r="Y113" s="630"/>
      <c r="Z113" s="630"/>
      <c r="AA113" s="630"/>
      <c r="AB113" s="629"/>
      <c r="AC113" s="630"/>
      <c r="AD113" s="630"/>
      <c r="AE113" s="630"/>
      <c r="AF113" s="630"/>
      <c r="AG113" s="630"/>
      <c r="AH113" s="630"/>
      <c r="AI113" s="630"/>
      <c r="AJ113" s="630"/>
      <c r="AK113" s="630"/>
      <c r="AL113" s="630"/>
      <c r="AM113" s="630"/>
      <c r="AN113" s="630"/>
      <c r="AO113" s="630"/>
      <c r="AP113" s="630"/>
      <c r="AQ113" s="630"/>
      <c r="AR113" s="630"/>
      <c r="AS113" s="630"/>
      <c r="AT113" s="630"/>
      <c r="AU113" s="630"/>
      <c r="AV113" s="630"/>
      <c r="AW113" s="630"/>
      <c r="AX113" s="630"/>
      <c r="AY113" s="630"/>
      <c r="AZ113" s="630"/>
      <c r="BA113" s="620"/>
    </row>
    <row r="114" spans="1:53" ht="15.75" hidden="1" customHeight="1" x14ac:dyDescent="0.25">
      <c r="A114" s="2611"/>
      <c r="B114" s="771" t="s">
        <v>885</v>
      </c>
      <c r="C114" s="2596" t="s">
        <v>892</v>
      </c>
      <c r="D114" s="2596" t="s">
        <v>891</v>
      </c>
      <c r="E114" s="932" t="s">
        <v>890</v>
      </c>
      <c r="F114" s="931" t="s">
        <v>129</v>
      </c>
      <c r="G114" s="934">
        <v>0</v>
      </c>
      <c r="H114" s="934">
        <v>0.8</v>
      </c>
      <c r="I114" s="933">
        <v>0.8</v>
      </c>
      <c r="J114" s="1159"/>
      <c r="K114" s="630"/>
      <c r="L114" s="630"/>
      <c r="M114" s="630"/>
      <c r="N114" s="630"/>
      <c r="O114" s="630"/>
      <c r="P114" s="630"/>
      <c r="Q114" s="630"/>
      <c r="R114" s="630"/>
      <c r="S114" s="630"/>
      <c r="T114" s="630"/>
      <c r="U114" s="630"/>
      <c r="V114" s="630"/>
      <c r="W114" s="630"/>
      <c r="X114" s="630"/>
      <c r="Y114" s="630"/>
      <c r="Z114" s="630"/>
      <c r="AA114" s="630"/>
      <c r="AB114" s="629"/>
      <c r="AC114" s="630"/>
      <c r="AD114" s="630"/>
      <c r="AE114" s="630"/>
      <c r="AF114" s="630"/>
      <c r="AG114" s="630"/>
      <c r="AH114" s="630"/>
      <c r="AI114" s="630"/>
      <c r="AJ114" s="630"/>
      <c r="AK114" s="630"/>
      <c r="AL114" s="630"/>
      <c r="AM114" s="630"/>
      <c r="AN114" s="630"/>
      <c r="AO114" s="630"/>
      <c r="AP114" s="630"/>
      <c r="AQ114" s="630"/>
      <c r="AR114" s="630"/>
      <c r="AS114" s="630"/>
      <c r="AT114" s="630"/>
      <c r="AU114" s="630"/>
      <c r="AV114" s="630"/>
      <c r="AW114" s="630"/>
      <c r="AX114" s="630"/>
      <c r="AY114" s="630"/>
      <c r="AZ114" s="630"/>
      <c r="BA114" s="620"/>
    </row>
    <row r="115" spans="1:53" ht="15.75" hidden="1" customHeight="1" x14ac:dyDescent="0.25">
      <c r="A115" s="2611"/>
      <c r="B115" s="771" t="s">
        <v>885</v>
      </c>
      <c r="C115" s="2598"/>
      <c r="D115" s="2598"/>
      <c r="E115" s="932" t="s">
        <v>889</v>
      </c>
      <c r="F115" s="931" t="s">
        <v>129</v>
      </c>
      <c r="G115" s="930">
        <v>0</v>
      </c>
      <c r="H115" s="930">
        <v>0.8</v>
      </c>
      <c r="I115" s="927">
        <v>0.1</v>
      </c>
      <c r="J115" s="1159"/>
      <c r="K115" s="630"/>
      <c r="L115" s="630"/>
      <c r="M115" s="630"/>
      <c r="N115" s="630"/>
      <c r="O115" s="630"/>
      <c r="P115" s="630"/>
      <c r="Q115" s="630"/>
      <c r="R115" s="630"/>
      <c r="S115" s="630"/>
      <c r="T115" s="630"/>
      <c r="U115" s="630"/>
      <c r="V115" s="630"/>
      <c r="W115" s="630"/>
      <c r="X115" s="630"/>
      <c r="Y115" s="630"/>
      <c r="Z115" s="630"/>
      <c r="AA115" s="630"/>
      <c r="AB115" s="629"/>
      <c r="AC115" s="630"/>
      <c r="AD115" s="630"/>
      <c r="AE115" s="630"/>
      <c r="AF115" s="630"/>
      <c r="AG115" s="630"/>
      <c r="AH115" s="630"/>
      <c r="AI115" s="630"/>
      <c r="AJ115" s="630"/>
      <c r="AK115" s="630"/>
      <c r="AL115" s="630"/>
      <c r="AM115" s="630"/>
      <c r="AN115" s="630"/>
      <c r="AO115" s="630"/>
      <c r="AP115" s="630"/>
      <c r="AQ115" s="630"/>
      <c r="AR115" s="630"/>
      <c r="AS115" s="630"/>
      <c r="AT115" s="630"/>
      <c r="AU115" s="630"/>
      <c r="AV115" s="630"/>
      <c r="AW115" s="630"/>
      <c r="AX115" s="630"/>
      <c r="AY115" s="630"/>
      <c r="AZ115" s="630"/>
      <c r="BA115" s="620"/>
    </row>
    <row r="116" spans="1:53" ht="15.75" hidden="1" customHeight="1" x14ac:dyDescent="0.25">
      <c r="A116" s="2611"/>
      <c r="B116" s="771" t="s">
        <v>885</v>
      </c>
      <c r="C116" s="2596" t="s">
        <v>888</v>
      </c>
      <c r="D116" s="2596" t="s">
        <v>887</v>
      </c>
      <c r="E116" s="769" t="s">
        <v>886</v>
      </c>
      <c r="F116" s="771" t="s">
        <v>236</v>
      </c>
      <c r="G116" s="929">
        <v>0</v>
      </c>
      <c r="H116" s="929">
        <v>1</v>
      </c>
      <c r="I116" s="927">
        <v>0.25</v>
      </c>
      <c r="J116" s="1159"/>
      <c r="K116" s="630"/>
      <c r="L116" s="630"/>
      <c r="M116" s="630"/>
      <c r="N116" s="630"/>
      <c r="O116" s="630"/>
      <c r="P116" s="630"/>
      <c r="Q116" s="630"/>
      <c r="R116" s="630"/>
      <c r="S116" s="630"/>
      <c r="T116" s="630"/>
      <c r="U116" s="630"/>
      <c r="V116" s="630"/>
      <c r="W116" s="630"/>
      <c r="X116" s="630"/>
      <c r="Y116" s="630"/>
      <c r="Z116" s="630"/>
      <c r="AA116" s="630"/>
      <c r="AB116" s="629"/>
      <c r="AC116" s="630"/>
      <c r="AD116" s="630"/>
      <c r="AE116" s="630"/>
      <c r="AF116" s="630"/>
      <c r="AG116" s="630"/>
      <c r="AH116" s="630"/>
      <c r="AI116" s="630"/>
      <c r="AJ116" s="630"/>
      <c r="AK116" s="630"/>
      <c r="AL116" s="630"/>
      <c r="AM116" s="630"/>
      <c r="AN116" s="630"/>
      <c r="AO116" s="630"/>
      <c r="AP116" s="630"/>
      <c r="AQ116" s="630"/>
      <c r="AR116" s="630"/>
      <c r="AS116" s="630"/>
      <c r="AT116" s="630"/>
      <c r="AU116" s="630"/>
      <c r="AV116" s="630"/>
      <c r="AW116" s="630"/>
      <c r="AX116" s="630"/>
      <c r="AY116" s="630"/>
      <c r="AZ116" s="630"/>
      <c r="BA116" s="620"/>
    </row>
    <row r="117" spans="1:53" ht="15.75" hidden="1" customHeight="1" x14ac:dyDescent="0.25">
      <c r="A117" s="2611"/>
      <c r="B117" s="771" t="s">
        <v>885</v>
      </c>
      <c r="C117" s="2598"/>
      <c r="D117" s="2664"/>
      <c r="E117" s="769" t="s">
        <v>884</v>
      </c>
      <c r="F117" s="771" t="s">
        <v>129</v>
      </c>
      <c r="G117" s="928">
        <v>0</v>
      </c>
      <c r="H117" s="928">
        <v>1</v>
      </c>
      <c r="I117" s="927">
        <v>0.25</v>
      </c>
      <c r="J117" s="1159"/>
      <c r="K117" s="630"/>
      <c r="L117" s="630"/>
      <c r="M117" s="630"/>
      <c r="N117" s="630"/>
      <c r="O117" s="630"/>
      <c r="P117" s="630"/>
      <c r="Q117" s="630"/>
      <c r="R117" s="630"/>
      <c r="S117" s="630"/>
      <c r="T117" s="630"/>
      <c r="U117" s="630"/>
      <c r="V117" s="630"/>
      <c r="W117" s="630"/>
      <c r="X117" s="630"/>
      <c r="Y117" s="630"/>
      <c r="Z117" s="630"/>
      <c r="AA117" s="630"/>
      <c r="AB117" s="629"/>
      <c r="AC117" s="630"/>
      <c r="AD117" s="630"/>
      <c r="AE117" s="630"/>
      <c r="AF117" s="630"/>
      <c r="AG117" s="630"/>
      <c r="AH117" s="630"/>
      <c r="AI117" s="630"/>
      <c r="AJ117" s="630"/>
      <c r="AK117" s="630"/>
      <c r="AL117" s="630"/>
      <c r="AM117" s="630"/>
      <c r="AN117" s="630"/>
      <c r="AO117" s="630"/>
      <c r="AP117" s="630"/>
      <c r="AQ117" s="630"/>
      <c r="AR117" s="630"/>
      <c r="AS117" s="630"/>
      <c r="AT117" s="630"/>
      <c r="AU117" s="630"/>
      <c r="AV117" s="630"/>
      <c r="AW117" s="630"/>
      <c r="AX117" s="630"/>
      <c r="AY117" s="630"/>
      <c r="AZ117" s="630"/>
      <c r="BA117" s="620"/>
    </row>
    <row r="118" spans="1:53" ht="38.25" hidden="1" customHeight="1" x14ac:dyDescent="0.25">
      <c r="A118" s="2611"/>
      <c r="B118" s="889" t="s">
        <v>752</v>
      </c>
      <c r="C118" s="2738" t="s">
        <v>883</v>
      </c>
      <c r="D118" s="2739" t="s">
        <v>882</v>
      </c>
      <c r="E118" s="755" t="s">
        <v>881</v>
      </c>
      <c r="F118" s="759" t="s">
        <v>103</v>
      </c>
      <c r="G118" s="926">
        <v>0</v>
      </c>
      <c r="H118" s="926">
        <v>1</v>
      </c>
      <c r="I118" s="841">
        <v>0</v>
      </c>
      <c r="J118" s="1159"/>
      <c r="K118" s="630"/>
      <c r="L118" s="630"/>
      <c r="M118" s="630"/>
      <c r="N118" s="630"/>
      <c r="O118" s="630"/>
      <c r="P118" s="630"/>
      <c r="Q118" s="630"/>
      <c r="R118" s="630"/>
      <c r="S118" s="630"/>
      <c r="T118" s="630"/>
      <c r="U118" s="630"/>
      <c r="V118" s="630"/>
      <c r="W118" s="630"/>
      <c r="X118" s="630"/>
      <c r="Y118" s="630"/>
      <c r="Z118" s="630"/>
      <c r="AA118" s="630"/>
      <c r="AB118" s="629"/>
      <c r="AC118" s="630"/>
      <c r="AD118" s="630"/>
      <c r="AE118" s="630"/>
      <c r="AF118" s="630"/>
      <c r="AG118" s="630"/>
      <c r="AH118" s="630"/>
      <c r="AI118" s="630"/>
      <c r="AJ118" s="630"/>
      <c r="AK118" s="630"/>
      <c r="AL118" s="630"/>
      <c r="AM118" s="630"/>
      <c r="AN118" s="630"/>
      <c r="AO118" s="630"/>
      <c r="AP118" s="630"/>
      <c r="AQ118" s="630"/>
      <c r="AR118" s="630"/>
      <c r="AS118" s="630"/>
      <c r="AT118" s="630"/>
      <c r="AU118" s="630"/>
      <c r="AV118" s="630"/>
      <c r="AW118" s="630"/>
      <c r="AX118" s="630"/>
      <c r="AY118" s="630"/>
      <c r="AZ118" s="630"/>
      <c r="BA118" s="620"/>
    </row>
    <row r="119" spans="1:53" ht="15.75" hidden="1" customHeight="1" x14ac:dyDescent="0.25">
      <c r="A119" s="2611"/>
      <c r="B119" s="889" t="s">
        <v>752</v>
      </c>
      <c r="C119" s="2598"/>
      <c r="D119" s="2597"/>
      <c r="E119" s="755" t="s">
        <v>880</v>
      </c>
      <c r="F119" s="759" t="s">
        <v>227</v>
      </c>
      <c r="G119" s="925">
        <v>0</v>
      </c>
      <c r="H119" s="925">
        <v>0.3</v>
      </c>
      <c r="I119" s="841"/>
      <c r="J119" s="1159"/>
      <c r="K119" s="630"/>
      <c r="L119" s="630"/>
      <c r="M119" s="630"/>
      <c r="N119" s="630"/>
      <c r="O119" s="630"/>
      <c r="P119" s="630"/>
      <c r="Q119" s="630"/>
      <c r="R119" s="630"/>
      <c r="S119" s="630"/>
      <c r="T119" s="630"/>
      <c r="U119" s="630"/>
      <c r="V119" s="630"/>
      <c r="W119" s="630"/>
      <c r="X119" s="630"/>
      <c r="Y119" s="630"/>
      <c r="Z119" s="630"/>
      <c r="AA119" s="630"/>
      <c r="AB119" s="629"/>
      <c r="AC119" s="630"/>
      <c r="AD119" s="630"/>
      <c r="AE119" s="630"/>
      <c r="AF119" s="630"/>
      <c r="AG119" s="630"/>
      <c r="AH119" s="630"/>
      <c r="AI119" s="630"/>
      <c r="AJ119" s="630"/>
      <c r="AK119" s="630"/>
      <c r="AL119" s="630"/>
      <c r="AM119" s="630"/>
      <c r="AN119" s="630"/>
      <c r="AO119" s="630"/>
      <c r="AP119" s="630"/>
      <c r="AQ119" s="630"/>
      <c r="AR119" s="630"/>
      <c r="AS119" s="630"/>
      <c r="AT119" s="630"/>
      <c r="AU119" s="630"/>
      <c r="AV119" s="630"/>
      <c r="AW119" s="630"/>
      <c r="AX119" s="630"/>
      <c r="AY119" s="630"/>
      <c r="AZ119" s="630"/>
      <c r="BA119" s="620"/>
    </row>
    <row r="120" spans="1:53" ht="15.75" hidden="1" customHeight="1" x14ac:dyDescent="0.25">
      <c r="A120" s="2611"/>
      <c r="B120" s="889" t="s">
        <v>752</v>
      </c>
      <c r="C120" s="755" t="s">
        <v>879</v>
      </c>
      <c r="D120" s="2597"/>
      <c r="E120" s="755" t="s">
        <v>878</v>
      </c>
      <c r="F120" s="924" t="s">
        <v>877</v>
      </c>
      <c r="G120" s="759">
        <v>12</v>
      </c>
      <c r="H120" s="759">
        <v>14</v>
      </c>
      <c r="I120" s="753">
        <v>8</v>
      </c>
      <c r="J120" s="1159"/>
      <c r="K120" s="630"/>
      <c r="L120" s="630"/>
      <c r="M120" s="630"/>
      <c r="N120" s="630"/>
      <c r="O120" s="630"/>
      <c r="P120" s="630"/>
      <c r="Q120" s="630"/>
      <c r="R120" s="630"/>
      <c r="S120" s="630"/>
      <c r="T120" s="630"/>
      <c r="U120" s="630"/>
      <c r="V120" s="630"/>
      <c r="W120" s="630"/>
      <c r="X120" s="630"/>
      <c r="Y120" s="630"/>
      <c r="Z120" s="630"/>
      <c r="AA120" s="630"/>
      <c r="AB120" s="629"/>
      <c r="AC120" s="630"/>
      <c r="AD120" s="630"/>
      <c r="AE120" s="630"/>
      <c r="AF120" s="630"/>
      <c r="AG120" s="630"/>
      <c r="AH120" s="630"/>
      <c r="AI120" s="630"/>
      <c r="AJ120" s="630"/>
      <c r="AK120" s="630"/>
      <c r="AL120" s="630"/>
      <c r="AM120" s="630"/>
      <c r="AN120" s="630"/>
      <c r="AO120" s="630"/>
      <c r="AP120" s="630"/>
      <c r="AQ120" s="630"/>
      <c r="AR120" s="630"/>
      <c r="AS120" s="630"/>
      <c r="AT120" s="630"/>
      <c r="AU120" s="630"/>
      <c r="AV120" s="630"/>
      <c r="AW120" s="630"/>
      <c r="AX120" s="630"/>
      <c r="AY120" s="630"/>
      <c r="AZ120" s="630"/>
      <c r="BA120" s="620"/>
    </row>
    <row r="121" spans="1:53" ht="15.75" hidden="1" customHeight="1" x14ac:dyDescent="0.25">
      <c r="A121" s="2611"/>
      <c r="B121" s="889" t="s">
        <v>752</v>
      </c>
      <c r="C121" s="755" t="s">
        <v>871</v>
      </c>
      <c r="D121" s="2597"/>
      <c r="E121" s="755" t="s">
        <v>870</v>
      </c>
      <c r="F121" s="759" t="s">
        <v>869</v>
      </c>
      <c r="G121" s="759">
        <v>256</v>
      </c>
      <c r="H121" s="759">
        <v>320</v>
      </c>
      <c r="I121" s="753">
        <v>280</v>
      </c>
      <c r="J121" s="1159"/>
      <c r="K121" s="630"/>
      <c r="L121" s="630"/>
      <c r="M121" s="630"/>
      <c r="N121" s="630"/>
      <c r="O121" s="630"/>
      <c r="P121" s="630"/>
      <c r="Q121" s="630"/>
      <c r="R121" s="630"/>
      <c r="S121" s="630"/>
      <c r="T121" s="630"/>
      <c r="U121" s="630"/>
      <c r="V121" s="630"/>
      <c r="W121" s="630"/>
      <c r="X121" s="630"/>
      <c r="Y121" s="630"/>
      <c r="Z121" s="630"/>
      <c r="AA121" s="630"/>
      <c r="AB121" s="629"/>
      <c r="AC121" s="630"/>
      <c r="AD121" s="630"/>
      <c r="AE121" s="630"/>
      <c r="AF121" s="630"/>
      <c r="AG121" s="630"/>
      <c r="AH121" s="630"/>
      <c r="AI121" s="630"/>
      <c r="AJ121" s="630"/>
      <c r="AK121" s="630"/>
      <c r="AL121" s="630"/>
      <c r="AM121" s="630"/>
      <c r="AN121" s="630"/>
      <c r="AO121" s="630"/>
      <c r="AP121" s="630"/>
      <c r="AQ121" s="630"/>
      <c r="AR121" s="630"/>
      <c r="AS121" s="630"/>
      <c r="AT121" s="630"/>
      <c r="AU121" s="630"/>
      <c r="AV121" s="630"/>
      <c r="AW121" s="630"/>
      <c r="AX121" s="630"/>
      <c r="AY121" s="630"/>
      <c r="AZ121" s="630"/>
      <c r="BA121" s="620"/>
    </row>
    <row r="122" spans="1:53" ht="15.75" hidden="1" customHeight="1" x14ac:dyDescent="0.25">
      <c r="A122" s="2611"/>
      <c r="B122" s="889" t="s">
        <v>752</v>
      </c>
      <c r="C122" s="755" t="s">
        <v>863</v>
      </c>
      <c r="D122" s="2597"/>
      <c r="E122" s="755" t="s">
        <v>862</v>
      </c>
      <c r="F122" s="759" t="s">
        <v>861</v>
      </c>
      <c r="G122" s="759">
        <v>12</v>
      </c>
      <c r="H122" s="759">
        <v>20</v>
      </c>
      <c r="I122" s="753">
        <v>1</v>
      </c>
      <c r="J122" s="1159"/>
      <c r="K122" s="630"/>
      <c r="L122" s="630"/>
      <c r="M122" s="630"/>
      <c r="N122" s="630"/>
      <c r="O122" s="630"/>
      <c r="P122" s="630"/>
      <c r="Q122" s="630"/>
      <c r="R122" s="630"/>
      <c r="S122" s="630"/>
      <c r="T122" s="630"/>
      <c r="U122" s="630"/>
      <c r="V122" s="630"/>
      <c r="W122" s="630"/>
      <c r="X122" s="630"/>
      <c r="Y122" s="630"/>
      <c r="Z122" s="630"/>
      <c r="AA122" s="630"/>
      <c r="AB122" s="629"/>
      <c r="AC122" s="630"/>
      <c r="AD122" s="630"/>
      <c r="AE122" s="630"/>
      <c r="AF122" s="630"/>
      <c r="AG122" s="630"/>
      <c r="AH122" s="630"/>
      <c r="AI122" s="630"/>
      <c r="AJ122" s="630"/>
      <c r="AK122" s="630"/>
      <c r="AL122" s="630"/>
      <c r="AM122" s="630"/>
      <c r="AN122" s="630"/>
      <c r="AO122" s="630"/>
      <c r="AP122" s="630"/>
      <c r="AQ122" s="630"/>
      <c r="AR122" s="630"/>
      <c r="AS122" s="630"/>
      <c r="AT122" s="630"/>
      <c r="AU122" s="630"/>
      <c r="AV122" s="630"/>
      <c r="AW122" s="630"/>
      <c r="AX122" s="630"/>
      <c r="AY122" s="630"/>
      <c r="AZ122" s="630"/>
      <c r="BA122" s="620"/>
    </row>
    <row r="123" spans="1:53" ht="15.75" hidden="1" customHeight="1" x14ac:dyDescent="0.25">
      <c r="A123" s="2611"/>
      <c r="B123" s="889" t="s">
        <v>752</v>
      </c>
      <c r="C123" s="755" t="s">
        <v>855</v>
      </c>
      <c r="D123" s="2597"/>
      <c r="E123" s="755" t="s">
        <v>1221</v>
      </c>
      <c r="F123" s="759" t="s">
        <v>853</v>
      </c>
      <c r="G123" s="759">
        <v>3</v>
      </c>
      <c r="H123" s="759">
        <v>7</v>
      </c>
      <c r="I123" s="753">
        <v>1</v>
      </c>
      <c r="J123" s="1159"/>
      <c r="K123" s="630"/>
      <c r="L123" s="630"/>
      <c r="M123" s="630"/>
      <c r="N123" s="630"/>
      <c r="O123" s="630"/>
      <c r="P123" s="630"/>
      <c r="Q123" s="630"/>
      <c r="R123" s="630"/>
      <c r="S123" s="630"/>
      <c r="T123" s="630"/>
      <c r="U123" s="630"/>
      <c r="V123" s="630"/>
      <c r="W123" s="630"/>
      <c r="X123" s="630"/>
      <c r="Y123" s="630"/>
      <c r="Z123" s="630"/>
      <c r="AA123" s="630"/>
      <c r="AB123" s="629"/>
      <c r="AC123" s="630"/>
      <c r="AD123" s="630"/>
      <c r="AE123" s="630"/>
      <c r="AF123" s="630"/>
      <c r="AG123" s="630"/>
      <c r="AH123" s="630"/>
      <c r="AI123" s="630"/>
      <c r="AJ123" s="630"/>
      <c r="AK123" s="630"/>
      <c r="AL123" s="630"/>
      <c r="AM123" s="630"/>
      <c r="AN123" s="630"/>
      <c r="AO123" s="630"/>
      <c r="AP123" s="630"/>
      <c r="AQ123" s="630"/>
      <c r="AR123" s="630"/>
      <c r="AS123" s="630"/>
      <c r="AT123" s="630"/>
      <c r="AU123" s="630"/>
      <c r="AV123" s="630"/>
      <c r="AW123" s="630"/>
      <c r="AX123" s="630"/>
      <c r="AY123" s="630"/>
      <c r="AZ123" s="630"/>
      <c r="BA123" s="620"/>
    </row>
    <row r="124" spans="1:53" ht="15.75" hidden="1" customHeight="1" x14ac:dyDescent="0.25">
      <c r="A124" s="2611"/>
      <c r="B124" s="889" t="s">
        <v>752</v>
      </c>
      <c r="C124" s="755" t="s">
        <v>849</v>
      </c>
      <c r="D124" s="2597"/>
      <c r="E124" s="755" t="s">
        <v>848</v>
      </c>
      <c r="F124" s="759" t="s">
        <v>847</v>
      </c>
      <c r="G124" s="759">
        <v>1</v>
      </c>
      <c r="H124" s="759">
        <v>11</v>
      </c>
      <c r="I124" s="753">
        <v>2</v>
      </c>
      <c r="J124" s="1159"/>
      <c r="K124" s="630"/>
      <c r="L124" s="630"/>
      <c r="M124" s="630"/>
      <c r="N124" s="630"/>
      <c r="O124" s="630"/>
      <c r="P124" s="630"/>
      <c r="Q124" s="630"/>
      <c r="R124" s="630"/>
      <c r="S124" s="630"/>
      <c r="T124" s="630"/>
      <c r="U124" s="630"/>
      <c r="V124" s="630"/>
      <c r="W124" s="630"/>
      <c r="X124" s="630"/>
      <c r="Y124" s="630"/>
      <c r="Z124" s="630"/>
      <c r="AA124" s="630"/>
      <c r="AB124" s="629"/>
      <c r="AC124" s="630"/>
      <c r="AD124" s="630"/>
      <c r="AE124" s="630"/>
      <c r="AF124" s="630"/>
      <c r="AG124" s="630"/>
      <c r="AH124" s="630"/>
      <c r="AI124" s="630"/>
      <c r="AJ124" s="630"/>
      <c r="AK124" s="630"/>
      <c r="AL124" s="630"/>
      <c r="AM124" s="630"/>
      <c r="AN124" s="630"/>
      <c r="AO124" s="630"/>
      <c r="AP124" s="630"/>
      <c r="AQ124" s="630"/>
      <c r="AR124" s="630"/>
      <c r="AS124" s="630"/>
      <c r="AT124" s="630"/>
      <c r="AU124" s="630"/>
      <c r="AV124" s="630"/>
      <c r="AW124" s="630"/>
      <c r="AX124" s="630"/>
      <c r="AY124" s="630"/>
      <c r="AZ124" s="630"/>
      <c r="BA124" s="620"/>
    </row>
    <row r="125" spans="1:53" ht="15.75" hidden="1" customHeight="1" x14ac:dyDescent="0.25">
      <c r="A125" s="2611"/>
      <c r="B125" s="889" t="s">
        <v>752</v>
      </c>
      <c r="C125" s="848" t="s">
        <v>843</v>
      </c>
      <c r="D125" s="2598"/>
      <c r="E125" s="755" t="s">
        <v>842</v>
      </c>
      <c r="F125" s="924" t="s">
        <v>841</v>
      </c>
      <c r="G125" s="759">
        <v>20</v>
      </c>
      <c r="H125" s="759">
        <v>43</v>
      </c>
      <c r="I125" s="753">
        <v>2</v>
      </c>
      <c r="J125" s="1159"/>
      <c r="K125" s="630"/>
      <c r="L125" s="630"/>
      <c r="M125" s="630"/>
      <c r="N125" s="630"/>
      <c r="O125" s="630"/>
      <c r="P125" s="630"/>
      <c r="Q125" s="630"/>
      <c r="R125" s="630"/>
      <c r="S125" s="630"/>
      <c r="T125" s="630"/>
      <c r="U125" s="630"/>
      <c r="V125" s="630"/>
      <c r="W125" s="630"/>
      <c r="X125" s="630"/>
      <c r="Y125" s="630"/>
      <c r="Z125" s="630"/>
      <c r="AA125" s="630"/>
      <c r="AB125" s="629"/>
      <c r="AC125" s="630"/>
      <c r="AD125" s="630"/>
      <c r="AE125" s="630"/>
      <c r="AF125" s="630"/>
      <c r="AG125" s="630"/>
      <c r="AH125" s="630"/>
      <c r="AI125" s="630"/>
      <c r="AJ125" s="630"/>
      <c r="AK125" s="630"/>
      <c r="AL125" s="630"/>
      <c r="AM125" s="630"/>
      <c r="AN125" s="630"/>
      <c r="AO125" s="630"/>
      <c r="AP125" s="630"/>
      <c r="AQ125" s="630"/>
      <c r="AR125" s="630"/>
      <c r="AS125" s="630"/>
      <c r="AT125" s="630"/>
      <c r="AU125" s="630"/>
      <c r="AV125" s="630"/>
      <c r="AW125" s="630"/>
      <c r="AX125" s="630"/>
      <c r="AY125" s="630"/>
      <c r="AZ125" s="630"/>
      <c r="BA125" s="620"/>
    </row>
    <row r="126" spans="1:53" ht="15.75" hidden="1" customHeight="1" x14ac:dyDescent="0.25">
      <c r="A126" s="2611"/>
      <c r="B126" s="889" t="s">
        <v>752</v>
      </c>
      <c r="C126" s="2738" t="s">
        <v>836</v>
      </c>
      <c r="D126" s="2740" t="s">
        <v>835</v>
      </c>
      <c r="E126" s="755" t="s">
        <v>834</v>
      </c>
      <c r="F126" s="924" t="s">
        <v>833</v>
      </c>
      <c r="G126" s="759">
        <v>8</v>
      </c>
      <c r="H126" s="759">
        <v>12</v>
      </c>
      <c r="I126" s="753">
        <v>1</v>
      </c>
      <c r="J126" s="1159"/>
      <c r="K126" s="630"/>
      <c r="L126" s="630"/>
      <c r="M126" s="630"/>
      <c r="N126" s="630"/>
      <c r="O126" s="630"/>
      <c r="P126" s="630"/>
      <c r="Q126" s="630"/>
      <c r="R126" s="630"/>
      <c r="S126" s="630"/>
      <c r="T126" s="630"/>
      <c r="U126" s="630"/>
      <c r="V126" s="630"/>
      <c r="W126" s="630"/>
      <c r="X126" s="630"/>
      <c r="Y126" s="630"/>
      <c r="Z126" s="630"/>
      <c r="AA126" s="630"/>
      <c r="AB126" s="629"/>
      <c r="AC126" s="630"/>
      <c r="AD126" s="630"/>
      <c r="AE126" s="630"/>
      <c r="AF126" s="630"/>
      <c r="AG126" s="630"/>
      <c r="AH126" s="630"/>
      <c r="AI126" s="630"/>
      <c r="AJ126" s="630"/>
      <c r="AK126" s="630"/>
      <c r="AL126" s="630"/>
      <c r="AM126" s="630"/>
      <c r="AN126" s="630"/>
      <c r="AO126" s="630"/>
      <c r="AP126" s="630"/>
      <c r="AQ126" s="630"/>
      <c r="AR126" s="630"/>
      <c r="AS126" s="630"/>
      <c r="AT126" s="630"/>
      <c r="AU126" s="630"/>
      <c r="AV126" s="630"/>
      <c r="AW126" s="630"/>
      <c r="AX126" s="630"/>
      <c r="AY126" s="630"/>
      <c r="AZ126" s="630"/>
      <c r="BA126" s="620"/>
    </row>
    <row r="127" spans="1:53" ht="38.25" hidden="1" customHeight="1" x14ac:dyDescent="0.25">
      <c r="A127" s="2611"/>
      <c r="B127" s="889" t="s">
        <v>752</v>
      </c>
      <c r="C127" s="2598"/>
      <c r="D127" s="2597"/>
      <c r="E127" s="755" t="s">
        <v>831</v>
      </c>
      <c r="F127" s="755" t="s">
        <v>129</v>
      </c>
      <c r="G127" s="756" t="s">
        <v>124</v>
      </c>
      <c r="H127" s="754">
        <v>1</v>
      </c>
      <c r="I127" s="753">
        <v>0.15</v>
      </c>
      <c r="J127" s="1159"/>
      <c r="K127" s="630"/>
      <c r="L127" s="630"/>
      <c r="M127" s="630"/>
      <c r="N127" s="630"/>
      <c r="O127" s="630"/>
      <c r="P127" s="630"/>
      <c r="Q127" s="630"/>
      <c r="R127" s="630"/>
      <c r="S127" s="630"/>
      <c r="T127" s="630"/>
      <c r="U127" s="630"/>
      <c r="V127" s="630"/>
      <c r="W127" s="630"/>
      <c r="X127" s="630"/>
      <c r="Y127" s="630"/>
      <c r="Z127" s="630"/>
      <c r="AA127" s="630"/>
      <c r="AB127" s="629"/>
      <c r="AC127" s="630"/>
      <c r="AD127" s="630"/>
      <c r="AE127" s="630"/>
      <c r="AF127" s="630"/>
      <c r="AG127" s="630"/>
      <c r="AH127" s="630"/>
      <c r="AI127" s="630"/>
      <c r="AJ127" s="630"/>
      <c r="AK127" s="630"/>
      <c r="AL127" s="630"/>
      <c r="AM127" s="630"/>
      <c r="AN127" s="630"/>
      <c r="AO127" s="630"/>
      <c r="AP127" s="630"/>
      <c r="AQ127" s="630"/>
      <c r="AR127" s="630"/>
      <c r="AS127" s="630"/>
      <c r="AT127" s="630"/>
      <c r="AU127" s="630"/>
      <c r="AV127" s="630"/>
      <c r="AW127" s="630"/>
      <c r="AX127" s="630"/>
      <c r="AY127" s="630"/>
      <c r="AZ127" s="630"/>
      <c r="BA127" s="620"/>
    </row>
    <row r="128" spans="1:53" ht="15.75" hidden="1" customHeight="1" x14ac:dyDescent="0.25">
      <c r="A128" s="2611"/>
      <c r="B128" s="889" t="s">
        <v>752</v>
      </c>
      <c r="C128" s="2738" t="s">
        <v>830</v>
      </c>
      <c r="D128" s="2597"/>
      <c r="E128" s="755" t="s">
        <v>829</v>
      </c>
      <c r="F128" s="759" t="s">
        <v>531</v>
      </c>
      <c r="G128" s="759" t="s">
        <v>124</v>
      </c>
      <c r="H128" s="759">
        <v>6200</v>
      </c>
      <c r="I128" s="753">
        <v>200</v>
      </c>
      <c r="J128" s="1159"/>
      <c r="K128" s="630"/>
      <c r="L128" s="630"/>
      <c r="M128" s="630"/>
      <c r="N128" s="630"/>
      <c r="O128" s="630"/>
      <c r="P128" s="630"/>
      <c r="Q128" s="630"/>
      <c r="R128" s="630"/>
      <c r="S128" s="630"/>
      <c r="T128" s="630"/>
      <c r="U128" s="630"/>
      <c r="V128" s="630"/>
      <c r="W128" s="630"/>
      <c r="X128" s="630"/>
      <c r="Y128" s="630"/>
      <c r="Z128" s="630"/>
      <c r="AA128" s="630"/>
      <c r="AB128" s="629"/>
      <c r="AC128" s="630"/>
      <c r="AD128" s="630"/>
      <c r="AE128" s="630"/>
      <c r="AF128" s="630"/>
      <c r="AG128" s="630"/>
      <c r="AH128" s="630"/>
      <c r="AI128" s="630"/>
      <c r="AJ128" s="630"/>
      <c r="AK128" s="630"/>
      <c r="AL128" s="630"/>
      <c r="AM128" s="630"/>
      <c r="AN128" s="630"/>
      <c r="AO128" s="630"/>
      <c r="AP128" s="630"/>
      <c r="AQ128" s="630"/>
      <c r="AR128" s="630"/>
      <c r="AS128" s="630"/>
      <c r="AT128" s="630"/>
      <c r="AU128" s="630"/>
      <c r="AV128" s="630"/>
      <c r="AW128" s="630"/>
      <c r="AX128" s="630"/>
      <c r="AY128" s="630"/>
      <c r="AZ128" s="630"/>
      <c r="BA128" s="620"/>
    </row>
    <row r="129" spans="1:53" ht="15.75" hidden="1" customHeight="1" x14ac:dyDescent="0.25">
      <c r="A129" s="2611"/>
      <c r="B129" s="889" t="s">
        <v>752</v>
      </c>
      <c r="C129" s="2598"/>
      <c r="D129" s="2664"/>
      <c r="E129" s="755" t="s">
        <v>824</v>
      </c>
      <c r="F129" s="756" t="s">
        <v>531</v>
      </c>
      <c r="G129" s="756" t="s">
        <v>124</v>
      </c>
      <c r="H129" s="756">
        <v>1280</v>
      </c>
      <c r="I129" s="753">
        <v>80</v>
      </c>
      <c r="J129" s="1159"/>
      <c r="K129" s="630"/>
      <c r="L129" s="630"/>
      <c r="M129" s="630"/>
      <c r="N129" s="630"/>
      <c r="O129" s="630"/>
      <c r="P129" s="630"/>
      <c r="Q129" s="630"/>
      <c r="R129" s="630"/>
      <c r="S129" s="630"/>
      <c r="T129" s="630"/>
      <c r="U129" s="630"/>
      <c r="V129" s="630"/>
      <c r="W129" s="630"/>
      <c r="X129" s="630"/>
      <c r="Y129" s="630"/>
      <c r="Z129" s="630"/>
      <c r="AA129" s="630"/>
      <c r="AB129" s="629"/>
      <c r="AC129" s="630"/>
      <c r="AD129" s="630"/>
      <c r="AE129" s="630"/>
      <c r="AF129" s="630"/>
      <c r="AG129" s="630"/>
      <c r="AH129" s="630"/>
      <c r="AI129" s="630"/>
      <c r="AJ129" s="630"/>
      <c r="AK129" s="630"/>
      <c r="AL129" s="630"/>
      <c r="AM129" s="630"/>
      <c r="AN129" s="630"/>
      <c r="AO129" s="630"/>
      <c r="AP129" s="630"/>
      <c r="AQ129" s="630"/>
      <c r="AR129" s="630"/>
      <c r="AS129" s="630"/>
      <c r="AT129" s="630"/>
      <c r="AU129" s="630"/>
      <c r="AV129" s="630"/>
      <c r="AW129" s="630"/>
      <c r="AX129" s="630"/>
      <c r="AY129" s="630"/>
      <c r="AZ129" s="630"/>
      <c r="BA129" s="620"/>
    </row>
    <row r="130" spans="1:53" ht="15.75" hidden="1" customHeight="1" x14ac:dyDescent="0.25">
      <c r="A130" s="2611"/>
      <c r="B130" s="889" t="s">
        <v>752</v>
      </c>
      <c r="C130" s="2753" t="s">
        <v>820</v>
      </c>
      <c r="D130" s="2754" t="s">
        <v>819</v>
      </c>
      <c r="E130" s="916" t="s">
        <v>818</v>
      </c>
      <c r="F130" s="483" t="s">
        <v>129</v>
      </c>
      <c r="G130" s="663">
        <v>1</v>
      </c>
      <c r="H130" s="663">
        <v>1</v>
      </c>
      <c r="I130" s="923">
        <v>0.1</v>
      </c>
      <c r="J130" s="1159"/>
      <c r="K130" s="630"/>
      <c r="L130" s="630"/>
      <c r="M130" s="630"/>
      <c r="N130" s="630"/>
      <c r="O130" s="630"/>
      <c r="P130" s="630"/>
      <c r="Q130" s="630"/>
      <c r="R130" s="630"/>
      <c r="S130" s="630"/>
      <c r="T130" s="630"/>
      <c r="U130" s="630"/>
      <c r="V130" s="630"/>
      <c r="W130" s="630"/>
      <c r="X130" s="630"/>
      <c r="Y130" s="630"/>
      <c r="Z130" s="630"/>
      <c r="AA130" s="630"/>
      <c r="AB130" s="629"/>
      <c r="AC130" s="630"/>
      <c r="AD130" s="630"/>
      <c r="AE130" s="630"/>
      <c r="AF130" s="630"/>
      <c r="AG130" s="630"/>
      <c r="AH130" s="630"/>
      <c r="AI130" s="630"/>
      <c r="AJ130" s="630"/>
      <c r="AK130" s="630"/>
      <c r="AL130" s="630"/>
      <c r="AM130" s="630"/>
      <c r="AN130" s="630"/>
      <c r="AO130" s="630"/>
      <c r="AP130" s="630"/>
      <c r="AQ130" s="630"/>
      <c r="AR130" s="630"/>
      <c r="AS130" s="630"/>
      <c r="AT130" s="630"/>
      <c r="AU130" s="630"/>
      <c r="AV130" s="630"/>
      <c r="AW130" s="630"/>
      <c r="AX130" s="630"/>
      <c r="AY130" s="630"/>
      <c r="AZ130" s="630"/>
      <c r="BA130" s="620"/>
    </row>
    <row r="131" spans="1:53" ht="15.75" hidden="1" customHeight="1" x14ac:dyDescent="0.25">
      <c r="A131" s="2611"/>
      <c r="B131" s="889" t="s">
        <v>752</v>
      </c>
      <c r="C131" s="2597"/>
      <c r="D131" s="2597"/>
      <c r="E131" s="916" t="s">
        <v>815</v>
      </c>
      <c r="F131" s="483" t="s">
        <v>814</v>
      </c>
      <c r="G131" s="660">
        <v>1</v>
      </c>
      <c r="H131" s="660">
        <v>3</v>
      </c>
      <c r="I131" s="918">
        <v>1</v>
      </c>
      <c r="J131" s="1159"/>
      <c r="K131" s="630"/>
      <c r="L131" s="630"/>
      <c r="M131" s="630"/>
      <c r="N131" s="630"/>
      <c r="O131" s="630"/>
      <c r="P131" s="630"/>
      <c r="Q131" s="630"/>
      <c r="R131" s="630"/>
      <c r="S131" s="630"/>
      <c r="T131" s="630"/>
      <c r="U131" s="630"/>
      <c r="V131" s="630"/>
      <c r="W131" s="630"/>
      <c r="X131" s="630"/>
      <c r="Y131" s="630"/>
      <c r="Z131" s="630"/>
      <c r="AA131" s="630"/>
      <c r="AB131" s="629"/>
      <c r="AC131" s="630"/>
      <c r="AD131" s="630"/>
      <c r="AE131" s="630"/>
      <c r="AF131" s="630"/>
      <c r="AG131" s="630"/>
      <c r="AH131" s="630"/>
      <c r="AI131" s="630"/>
      <c r="AJ131" s="630"/>
      <c r="AK131" s="630"/>
      <c r="AL131" s="630"/>
      <c r="AM131" s="630"/>
      <c r="AN131" s="630"/>
      <c r="AO131" s="630"/>
      <c r="AP131" s="630"/>
      <c r="AQ131" s="630"/>
      <c r="AR131" s="630"/>
      <c r="AS131" s="630"/>
      <c r="AT131" s="630"/>
      <c r="AU131" s="630"/>
      <c r="AV131" s="630"/>
      <c r="AW131" s="630"/>
      <c r="AX131" s="630"/>
      <c r="AY131" s="630"/>
      <c r="AZ131" s="630"/>
      <c r="BA131" s="620"/>
    </row>
    <row r="132" spans="1:53" ht="15.75" hidden="1" customHeight="1" x14ac:dyDescent="0.25">
      <c r="A132" s="2611"/>
      <c r="B132" s="889" t="s">
        <v>752</v>
      </c>
      <c r="C132" s="2598"/>
      <c r="D132" s="2598"/>
      <c r="E132" s="916" t="s">
        <v>808</v>
      </c>
      <c r="F132" s="483" t="s">
        <v>807</v>
      </c>
      <c r="G132" s="660">
        <v>0</v>
      </c>
      <c r="H132" s="660">
        <v>2</v>
      </c>
      <c r="I132" s="918"/>
      <c r="J132" s="1159"/>
      <c r="K132" s="630"/>
      <c r="L132" s="630"/>
      <c r="M132" s="630"/>
      <c r="N132" s="630"/>
      <c r="O132" s="630"/>
      <c r="P132" s="630"/>
      <c r="Q132" s="630"/>
      <c r="R132" s="630"/>
      <c r="S132" s="630"/>
      <c r="T132" s="630"/>
      <c r="U132" s="630"/>
      <c r="V132" s="630"/>
      <c r="W132" s="630"/>
      <c r="X132" s="630"/>
      <c r="Y132" s="630"/>
      <c r="Z132" s="630"/>
      <c r="AA132" s="630"/>
      <c r="AB132" s="629"/>
      <c r="AC132" s="630"/>
      <c r="AD132" s="630"/>
      <c r="AE132" s="630"/>
      <c r="AF132" s="630"/>
      <c r="AG132" s="630"/>
      <c r="AH132" s="630"/>
      <c r="AI132" s="630"/>
      <c r="AJ132" s="630"/>
      <c r="AK132" s="630"/>
      <c r="AL132" s="630"/>
      <c r="AM132" s="630"/>
      <c r="AN132" s="630"/>
      <c r="AO132" s="630"/>
      <c r="AP132" s="630"/>
      <c r="AQ132" s="630"/>
      <c r="AR132" s="630"/>
      <c r="AS132" s="630"/>
      <c r="AT132" s="630"/>
      <c r="AU132" s="630"/>
      <c r="AV132" s="630"/>
      <c r="AW132" s="630"/>
      <c r="AX132" s="630"/>
      <c r="AY132" s="630"/>
      <c r="AZ132" s="630"/>
      <c r="BA132" s="620"/>
    </row>
    <row r="133" spans="1:53" ht="15.75" hidden="1" customHeight="1" x14ac:dyDescent="0.25">
      <c r="A133" s="2611"/>
      <c r="B133" s="889" t="s">
        <v>752</v>
      </c>
      <c r="C133" s="2676" t="s">
        <v>806</v>
      </c>
      <c r="D133" s="2676" t="s">
        <v>805</v>
      </c>
      <c r="E133" s="916" t="s">
        <v>804</v>
      </c>
      <c r="F133" s="660" t="s">
        <v>803</v>
      </c>
      <c r="G133" s="660">
        <v>120</v>
      </c>
      <c r="H133" s="660">
        <v>180</v>
      </c>
      <c r="I133" s="918">
        <v>30</v>
      </c>
      <c r="J133" s="1159"/>
      <c r="K133" s="630"/>
      <c r="L133" s="630"/>
      <c r="M133" s="630"/>
      <c r="N133" s="630"/>
      <c r="O133" s="630"/>
      <c r="P133" s="630"/>
      <c r="Q133" s="630"/>
      <c r="R133" s="630"/>
      <c r="S133" s="630"/>
      <c r="T133" s="630"/>
      <c r="U133" s="630"/>
      <c r="V133" s="630"/>
      <c r="W133" s="630"/>
      <c r="X133" s="630"/>
      <c r="Y133" s="630"/>
      <c r="Z133" s="630"/>
      <c r="AA133" s="630"/>
      <c r="AB133" s="629"/>
      <c r="AC133" s="630"/>
      <c r="AD133" s="630"/>
      <c r="AE133" s="630"/>
      <c r="AF133" s="630"/>
      <c r="AG133" s="630"/>
      <c r="AH133" s="630"/>
      <c r="AI133" s="630"/>
      <c r="AJ133" s="630"/>
      <c r="AK133" s="630"/>
      <c r="AL133" s="630"/>
      <c r="AM133" s="630"/>
      <c r="AN133" s="630"/>
      <c r="AO133" s="630"/>
      <c r="AP133" s="630"/>
      <c r="AQ133" s="630"/>
      <c r="AR133" s="630"/>
      <c r="AS133" s="630"/>
      <c r="AT133" s="630"/>
      <c r="AU133" s="630"/>
      <c r="AV133" s="630"/>
      <c r="AW133" s="630"/>
      <c r="AX133" s="630"/>
      <c r="AY133" s="630"/>
      <c r="AZ133" s="630"/>
      <c r="BA133" s="620"/>
    </row>
    <row r="134" spans="1:53" ht="15.75" hidden="1" customHeight="1" x14ac:dyDescent="0.25">
      <c r="A134" s="2611"/>
      <c r="B134" s="889" t="s">
        <v>752</v>
      </c>
      <c r="C134" s="2597"/>
      <c r="D134" s="2597"/>
      <c r="E134" s="916" t="s">
        <v>798</v>
      </c>
      <c r="F134" s="660" t="s">
        <v>797</v>
      </c>
      <c r="G134" s="660" t="s">
        <v>124</v>
      </c>
      <c r="H134" s="660">
        <v>1</v>
      </c>
      <c r="I134" s="918">
        <v>0</v>
      </c>
      <c r="J134" s="1159"/>
      <c r="K134" s="630"/>
      <c r="L134" s="630"/>
      <c r="M134" s="630"/>
      <c r="N134" s="630"/>
      <c r="O134" s="630"/>
      <c r="P134" s="630"/>
      <c r="Q134" s="630"/>
      <c r="R134" s="630"/>
      <c r="S134" s="630"/>
      <c r="T134" s="630"/>
      <c r="U134" s="630"/>
      <c r="V134" s="630"/>
      <c r="W134" s="630"/>
      <c r="X134" s="630"/>
      <c r="Y134" s="630"/>
      <c r="Z134" s="630"/>
      <c r="AA134" s="630"/>
      <c r="AB134" s="629"/>
      <c r="AC134" s="630"/>
      <c r="AD134" s="630"/>
      <c r="AE134" s="630"/>
      <c r="AF134" s="630"/>
      <c r="AG134" s="630"/>
      <c r="AH134" s="630"/>
      <c r="AI134" s="630"/>
      <c r="AJ134" s="630"/>
      <c r="AK134" s="630"/>
      <c r="AL134" s="630"/>
      <c r="AM134" s="630"/>
      <c r="AN134" s="630"/>
      <c r="AO134" s="630"/>
      <c r="AP134" s="630"/>
      <c r="AQ134" s="630"/>
      <c r="AR134" s="630"/>
      <c r="AS134" s="630"/>
      <c r="AT134" s="630"/>
      <c r="AU134" s="630"/>
      <c r="AV134" s="630"/>
      <c r="AW134" s="630"/>
      <c r="AX134" s="630"/>
      <c r="AY134" s="630"/>
      <c r="AZ134" s="630"/>
      <c r="BA134" s="620"/>
    </row>
    <row r="135" spans="1:53" ht="15.75" hidden="1" customHeight="1" x14ac:dyDescent="0.25">
      <c r="A135" s="2611"/>
      <c r="B135" s="889" t="s">
        <v>752</v>
      </c>
      <c r="C135" s="2597"/>
      <c r="D135" s="2597"/>
      <c r="E135" s="916" t="s">
        <v>795</v>
      </c>
      <c r="F135" s="660" t="s">
        <v>470</v>
      </c>
      <c r="G135" s="922">
        <v>0</v>
      </c>
      <c r="H135" s="922">
        <v>1</v>
      </c>
      <c r="I135" s="921">
        <v>0.3</v>
      </c>
      <c r="J135" s="1159"/>
      <c r="K135" s="630"/>
      <c r="L135" s="630"/>
      <c r="M135" s="630"/>
      <c r="N135" s="630"/>
      <c r="O135" s="630"/>
      <c r="P135" s="630"/>
      <c r="Q135" s="630"/>
      <c r="R135" s="630"/>
      <c r="S135" s="630"/>
      <c r="T135" s="630"/>
      <c r="U135" s="630"/>
      <c r="V135" s="630"/>
      <c r="W135" s="630"/>
      <c r="X135" s="630"/>
      <c r="Y135" s="630"/>
      <c r="Z135" s="630"/>
      <c r="AA135" s="630"/>
      <c r="AB135" s="629"/>
      <c r="AC135" s="630"/>
      <c r="AD135" s="630"/>
      <c r="AE135" s="630"/>
      <c r="AF135" s="630"/>
      <c r="AG135" s="630"/>
      <c r="AH135" s="630"/>
      <c r="AI135" s="630"/>
      <c r="AJ135" s="630"/>
      <c r="AK135" s="630"/>
      <c r="AL135" s="630"/>
      <c r="AM135" s="630"/>
      <c r="AN135" s="630"/>
      <c r="AO135" s="630"/>
      <c r="AP135" s="630"/>
      <c r="AQ135" s="630"/>
      <c r="AR135" s="630"/>
      <c r="AS135" s="630"/>
      <c r="AT135" s="630"/>
      <c r="AU135" s="630"/>
      <c r="AV135" s="630"/>
      <c r="AW135" s="630"/>
      <c r="AX135" s="630"/>
      <c r="AY135" s="630"/>
      <c r="AZ135" s="630"/>
      <c r="BA135" s="620"/>
    </row>
    <row r="136" spans="1:53" ht="15.75" hidden="1" customHeight="1" x14ac:dyDescent="0.25">
      <c r="A136" s="2611"/>
      <c r="B136" s="889" t="s">
        <v>752</v>
      </c>
      <c r="C136" s="2597"/>
      <c r="D136" s="2597"/>
      <c r="E136" s="916" t="s">
        <v>794</v>
      </c>
      <c r="F136" s="660" t="s">
        <v>129</v>
      </c>
      <c r="G136" s="663">
        <v>0</v>
      </c>
      <c r="H136" s="663">
        <v>0.2</v>
      </c>
      <c r="I136" s="883"/>
      <c r="J136" s="1159"/>
      <c r="K136" s="630"/>
      <c r="L136" s="630"/>
      <c r="M136" s="630"/>
      <c r="N136" s="630"/>
      <c r="O136" s="630"/>
      <c r="P136" s="630"/>
      <c r="Q136" s="630"/>
      <c r="R136" s="630"/>
      <c r="S136" s="630"/>
      <c r="T136" s="630"/>
      <c r="U136" s="630"/>
      <c r="V136" s="630"/>
      <c r="W136" s="630"/>
      <c r="X136" s="630"/>
      <c r="Y136" s="630"/>
      <c r="Z136" s="630"/>
      <c r="AA136" s="630"/>
      <c r="AB136" s="629"/>
      <c r="AC136" s="630"/>
      <c r="AD136" s="630"/>
      <c r="AE136" s="630"/>
      <c r="AF136" s="630"/>
      <c r="AG136" s="630"/>
      <c r="AH136" s="630"/>
      <c r="AI136" s="630"/>
      <c r="AJ136" s="630"/>
      <c r="AK136" s="630"/>
      <c r="AL136" s="630"/>
      <c r="AM136" s="630"/>
      <c r="AN136" s="630"/>
      <c r="AO136" s="630"/>
      <c r="AP136" s="630"/>
      <c r="AQ136" s="630"/>
      <c r="AR136" s="630"/>
      <c r="AS136" s="630"/>
      <c r="AT136" s="630"/>
      <c r="AU136" s="630"/>
      <c r="AV136" s="630"/>
      <c r="AW136" s="630"/>
      <c r="AX136" s="630"/>
      <c r="AY136" s="630"/>
      <c r="AZ136" s="630"/>
      <c r="BA136" s="620"/>
    </row>
    <row r="137" spans="1:53" ht="15.75" hidden="1" customHeight="1" x14ac:dyDescent="0.25">
      <c r="A137" s="2611"/>
      <c r="B137" s="889" t="s">
        <v>752</v>
      </c>
      <c r="C137" s="2597"/>
      <c r="D137" s="2597"/>
      <c r="E137" s="916" t="s">
        <v>793</v>
      </c>
      <c r="F137" s="660" t="s">
        <v>792</v>
      </c>
      <c r="G137" s="660">
        <v>1</v>
      </c>
      <c r="H137" s="660">
        <v>4</v>
      </c>
      <c r="I137" s="659">
        <v>1</v>
      </c>
      <c r="J137" s="1159"/>
      <c r="K137" s="630"/>
      <c r="L137" s="630"/>
      <c r="M137" s="630"/>
      <c r="N137" s="630"/>
      <c r="O137" s="630"/>
      <c r="P137" s="630"/>
      <c r="Q137" s="630"/>
      <c r="R137" s="630"/>
      <c r="S137" s="630"/>
      <c r="T137" s="630"/>
      <c r="U137" s="630"/>
      <c r="V137" s="630"/>
      <c r="W137" s="630"/>
      <c r="X137" s="630"/>
      <c r="Y137" s="630"/>
      <c r="Z137" s="630"/>
      <c r="AA137" s="630"/>
      <c r="AB137" s="629"/>
      <c r="AC137" s="630"/>
      <c r="AD137" s="630"/>
      <c r="AE137" s="630"/>
      <c r="AF137" s="630"/>
      <c r="AG137" s="630"/>
      <c r="AH137" s="630"/>
      <c r="AI137" s="630"/>
      <c r="AJ137" s="630"/>
      <c r="AK137" s="630"/>
      <c r="AL137" s="630"/>
      <c r="AM137" s="630"/>
      <c r="AN137" s="630"/>
      <c r="AO137" s="630"/>
      <c r="AP137" s="630"/>
      <c r="AQ137" s="630"/>
      <c r="AR137" s="630"/>
      <c r="AS137" s="630"/>
      <c r="AT137" s="630"/>
      <c r="AU137" s="630"/>
      <c r="AV137" s="630"/>
      <c r="AW137" s="630"/>
      <c r="AX137" s="630"/>
      <c r="AY137" s="630"/>
      <c r="AZ137" s="630"/>
      <c r="BA137" s="620"/>
    </row>
    <row r="138" spans="1:53" ht="15.75" hidden="1" customHeight="1" x14ac:dyDescent="0.25">
      <c r="A138" s="2611"/>
      <c r="B138" s="889" t="s">
        <v>752</v>
      </c>
      <c r="C138" s="2597"/>
      <c r="D138" s="2597"/>
      <c r="E138" s="916" t="s">
        <v>787</v>
      </c>
      <c r="F138" s="660" t="s">
        <v>786</v>
      </c>
      <c r="G138" s="660">
        <v>5</v>
      </c>
      <c r="H138" s="660">
        <v>7</v>
      </c>
      <c r="I138" s="918">
        <v>7</v>
      </c>
      <c r="J138" s="1159"/>
      <c r="K138" s="630"/>
      <c r="L138" s="630"/>
      <c r="M138" s="630"/>
      <c r="N138" s="630"/>
      <c r="O138" s="630"/>
      <c r="P138" s="630"/>
      <c r="Q138" s="630"/>
      <c r="R138" s="630"/>
      <c r="S138" s="630"/>
      <c r="T138" s="630"/>
      <c r="U138" s="630"/>
      <c r="V138" s="630"/>
      <c r="W138" s="630"/>
      <c r="X138" s="630"/>
      <c r="Y138" s="630"/>
      <c r="Z138" s="630"/>
      <c r="AA138" s="630"/>
      <c r="AB138" s="629"/>
      <c r="AC138" s="630"/>
      <c r="AD138" s="630"/>
      <c r="AE138" s="630"/>
      <c r="AF138" s="630"/>
      <c r="AG138" s="630"/>
      <c r="AH138" s="630"/>
      <c r="AI138" s="630"/>
      <c r="AJ138" s="630"/>
      <c r="AK138" s="630"/>
      <c r="AL138" s="630"/>
      <c r="AM138" s="630"/>
      <c r="AN138" s="630"/>
      <c r="AO138" s="630"/>
      <c r="AP138" s="630"/>
      <c r="AQ138" s="630"/>
      <c r="AR138" s="630"/>
      <c r="AS138" s="630"/>
      <c r="AT138" s="630"/>
      <c r="AU138" s="630"/>
      <c r="AV138" s="630"/>
      <c r="AW138" s="630"/>
      <c r="AX138" s="630"/>
      <c r="AY138" s="630"/>
      <c r="AZ138" s="630"/>
      <c r="BA138" s="620"/>
    </row>
    <row r="139" spans="1:53" ht="15.75" hidden="1" customHeight="1" x14ac:dyDescent="0.25">
      <c r="A139" s="2611"/>
      <c r="B139" s="889" t="s">
        <v>752</v>
      </c>
      <c r="C139" s="2598"/>
      <c r="D139" s="2597"/>
      <c r="E139" s="916" t="s">
        <v>781</v>
      </c>
      <c r="F139" s="660" t="s">
        <v>780</v>
      </c>
      <c r="G139" s="660" t="s">
        <v>124</v>
      </c>
      <c r="H139" s="660">
        <v>1</v>
      </c>
      <c r="I139" s="918">
        <v>0</v>
      </c>
      <c r="J139" s="1159"/>
      <c r="K139" s="630"/>
      <c r="L139" s="630"/>
      <c r="M139" s="630"/>
      <c r="N139" s="630"/>
      <c r="O139" s="630"/>
      <c r="P139" s="630"/>
      <c r="Q139" s="630"/>
      <c r="R139" s="630"/>
      <c r="S139" s="630"/>
      <c r="T139" s="630"/>
      <c r="U139" s="630"/>
      <c r="V139" s="630"/>
      <c r="W139" s="630"/>
      <c r="X139" s="630"/>
      <c r="Y139" s="630"/>
      <c r="Z139" s="630"/>
      <c r="AA139" s="630"/>
      <c r="AB139" s="629"/>
      <c r="AC139" s="630"/>
      <c r="AD139" s="630"/>
      <c r="AE139" s="630"/>
      <c r="AF139" s="630"/>
      <c r="AG139" s="630"/>
      <c r="AH139" s="630"/>
      <c r="AI139" s="630"/>
      <c r="AJ139" s="630"/>
      <c r="AK139" s="630"/>
      <c r="AL139" s="630"/>
      <c r="AM139" s="630"/>
      <c r="AN139" s="630"/>
      <c r="AO139" s="630"/>
      <c r="AP139" s="630"/>
      <c r="AQ139" s="630"/>
      <c r="AR139" s="630"/>
      <c r="AS139" s="630"/>
      <c r="AT139" s="630"/>
      <c r="AU139" s="630"/>
      <c r="AV139" s="630"/>
      <c r="AW139" s="630"/>
      <c r="AX139" s="630"/>
      <c r="AY139" s="630"/>
      <c r="AZ139" s="630"/>
      <c r="BA139" s="620"/>
    </row>
    <row r="140" spans="1:53" ht="38.25" hidden="1" customHeight="1" x14ac:dyDescent="0.25">
      <c r="A140" s="2611"/>
      <c r="B140" s="889" t="s">
        <v>752</v>
      </c>
      <c r="C140" s="2676" t="s">
        <v>776</v>
      </c>
      <c r="D140" s="2597"/>
      <c r="E140" s="916" t="s">
        <v>775</v>
      </c>
      <c r="F140" s="660" t="s">
        <v>774</v>
      </c>
      <c r="G140" s="660" t="s">
        <v>124</v>
      </c>
      <c r="H140" s="660">
        <v>18</v>
      </c>
      <c r="I140" s="918">
        <v>0</v>
      </c>
      <c r="J140" s="1159"/>
      <c r="K140" s="630"/>
      <c r="L140" s="630"/>
      <c r="M140" s="630"/>
      <c r="N140" s="630"/>
      <c r="O140" s="630"/>
      <c r="P140" s="630"/>
      <c r="Q140" s="630"/>
      <c r="R140" s="630"/>
      <c r="S140" s="630"/>
      <c r="T140" s="630"/>
      <c r="U140" s="630"/>
      <c r="V140" s="630"/>
      <c r="W140" s="630"/>
      <c r="X140" s="630"/>
      <c r="Y140" s="630"/>
      <c r="Z140" s="630"/>
      <c r="AA140" s="630"/>
      <c r="AB140" s="629"/>
      <c r="AC140" s="630"/>
      <c r="AD140" s="630"/>
      <c r="AE140" s="630"/>
      <c r="AF140" s="630"/>
      <c r="AG140" s="630"/>
      <c r="AH140" s="630"/>
      <c r="AI140" s="630"/>
      <c r="AJ140" s="630"/>
      <c r="AK140" s="630"/>
      <c r="AL140" s="630"/>
      <c r="AM140" s="630"/>
      <c r="AN140" s="630"/>
      <c r="AO140" s="630"/>
      <c r="AP140" s="630"/>
      <c r="AQ140" s="630"/>
      <c r="AR140" s="630"/>
      <c r="AS140" s="630"/>
      <c r="AT140" s="630"/>
      <c r="AU140" s="630"/>
      <c r="AV140" s="630"/>
      <c r="AW140" s="630"/>
      <c r="AX140" s="630"/>
      <c r="AY140" s="630"/>
      <c r="AZ140" s="630"/>
      <c r="BA140" s="620"/>
    </row>
    <row r="141" spans="1:53" ht="15.75" hidden="1" customHeight="1" x14ac:dyDescent="0.25">
      <c r="A141" s="2611"/>
      <c r="B141" s="889" t="s">
        <v>752</v>
      </c>
      <c r="C141" s="2597"/>
      <c r="D141" s="2597"/>
      <c r="E141" s="916" t="s">
        <v>773</v>
      </c>
      <c r="F141" s="660" t="s">
        <v>772</v>
      </c>
      <c r="G141" s="660">
        <v>20</v>
      </c>
      <c r="H141" s="660">
        <v>24</v>
      </c>
      <c r="I141" s="918">
        <v>1</v>
      </c>
      <c r="J141" s="1159"/>
      <c r="K141" s="630"/>
      <c r="L141" s="630"/>
      <c r="M141" s="630"/>
      <c r="N141" s="630"/>
      <c r="O141" s="630"/>
      <c r="P141" s="630"/>
      <c r="Q141" s="630"/>
      <c r="R141" s="630"/>
      <c r="S141" s="630"/>
      <c r="T141" s="630"/>
      <c r="U141" s="630"/>
      <c r="V141" s="630"/>
      <c r="W141" s="630"/>
      <c r="X141" s="630"/>
      <c r="Y141" s="630"/>
      <c r="Z141" s="630"/>
      <c r="AA141" s="630"/>
      <c r="AB141" s="629"/>
      <c r="AC141" s="630"/>
      <c r="AD141" s="630"/>
      <c r="AE141" s="630"/>
      <c r="AF141" s="630"/>
      <c r="AG141" s="630"/>
      <c r="AH141" s="630"/>
      <c r="AI141" s="630"/>
      <c r="AJ141" s="630"/>
      <c r="AK141" s="630"/>
      <c r="AL141" s="630"/>
      <c r="AM141" s="630"/>
      <c r="AN141" s="630"/>
      <c r="AO141" s="630"/>
      <c r="AP141" s="630"/>
      <c r="AQ141" s="630"/>
      <c r="AR141" s="630"/>
      <c r="AS141" s="630"/>
      <c r="AT141" s="630"/>
      <c r="AU141" s="630"/>
      <c r="AV141" s="630"/>
      <c r="AW141" s="630"/>
      <c r="AX141" s="630"/>
      <c r="AY141" s="630"/>
      <c r="AZ141" s="630"/>
      <c r="BA141" s="620"/>
    </row>
    <row r="142" spans="1:53" ht="15.75" hidden="1" customHeight="1" x14ac:dyDescent="0.25">
      <c r="A142" s="2611"/>
      <c r="B142" s="889" t="s">
        <v>752</v>
      </c>
      <c r="C142" s="2597"/>
      <c r="D142" s="2597"/>
      <c r="E142" s="916" t="s">
        <v>766</v>
      </c>
      <c r="F142" s="660" t="s">
        <v>765</v>
      </c>
      <c r="G142" s="663">
        <v>0.6</v>
      </c>
      <c r="H142" s="663">
        <v>1</v>
      </c>
      <c r="I142" s="918">
        <v>0</v>
      </c>
      <c r="J142" s="1159"/>
      <c r="K142" s="630"/>
      <c r="L142" s="630"/>
      <c r="M142" s="630"/>
      <c r="N142" s="630"/>
      <c r="O142" s="630"/>
      <c r="P142" s="630"/>
      <c r="Q142" s="630"/>
      <c r="R142" s="630"/>
      <c r="S142" s="630"/>
      <c r="T142" s="630"/>
      <c r="U142" s="630"/>
      <c r="V142" s="630"/>
      <c r="W142" s="630"/>
      <c r="X142" s="630"/>
      <c r="Y142" s="630"/>
      <c r="Z142" s="630"/>
      <c r="AA142" s="630"/>
      <c r="AB142" s="629"/>
      <c r="AC142" s="630"/>
      <c r="AD142" s="630"/>
      <c r="AE142" s="630"/>
      <c r="AF142" s="630"/>
      <c r="AG142" s="630"/>
      <c r="AH142" s="630"/>
      <c r="AI142" s="630"/>
      <c r="AJ142" s="630"/>
      <c r="AK142" s="630"/>
      <c r="AL142" s="630"/>
      <c r="AM142" s="630"/>
      <c r="AN142" s="630"/>
      <c r="AO142" s="630"/>
      <c r="AP142" s="630"/>
      <c r="AQ142" s="630"/>
      <c r="AR142" s="630"/>
      <c r="AS142" s="630"/>
      <c r="AT142" s="630"/>
      <c r="AU142" s="630"/>
      <c r="AV142" s="630"/>
      <c r="AW142" s="630"/>
      <c r="AX142" s="630"/>
      <c r="AY142" s="630"/>
      <c r="AZ142" s="630"/>
      <c r="BA142" s="620"/>
    </row>
    <row r="143" spans="1:53" ht="15.75" hidden="1" customHeight="1" x14ac:dyDescent="0.25">
      <c r="A143" s="2611"/>
      <c r="B143" s="889" t="s">
        <v>752</v>
      </c>
      <c r="C143" s="2597"/>
      <c r="D143" s="2597"/>
      <c r="E143" s="916" t="s">
        <v>1220</v>
      </c>
      <c r="F143" s="483" t="s">
        <v>762</v>
      </c>
      <c r="G143" s="920">
        <v>9</v>
      </c>
      <c r="H143" s="920">
        <v>15</v>
      </c>
      <c r="I143" s="918">
        <v>1</v>
      </c>
      <c r="J143" s="1159"/>
      <c r="K143" s="630"/>
      <c r="L143" s="630"/>
      <c r="M143" s="630"/>
      <c r="N143" s="630"/>
      <c r="O143" s="630"/>
      <c r="P143" s="630"/>
      <c r="Q143" s="630"/>
      <c r="R143" s="630"/>
      <c r="S143" s="630"/>
      <c r="T143" s="630"/>
      <c r="U143" s="630"/>
      <c r="V143" s="630"/>
      <c r="W143" s="630"/>
      <c r="X143" s="630"/>
      <c r="Y143" s="630"/>
      <c r="Z143" s="630"/>
      <c r="AA143" s="630"/>
      <c r="AB143" s="629"/>
      <c r="AC143" s="630"/>
      <c r="AD143" s="630"/>
      <c r="AE143" s="630"/>
      <c r="AF143" s="630"/>
      <c r="AG143" s="630"/>
      <c r="AH143" s="630"/>
      <c r="AI143" s="630"/>
      <c r="AJ143" s="630"/>
      <c r="AK143" s="630"/>
      <c r="AL143" s="630"/>
      <c r="AM143" s="630"/>
      <c r="AN143" s="630"/>
      <c r="AO143" s="630"/>
      <c r="AP143" s="630"/>
      <c r="AQ143" s="630"/>
      <c r="AR143" s="630"/>
      <c r="AS143" s="630"/>
      <c r="AT143" s="630"/>
      <c r="AU143" s="630"/>
      <c r="AV143" s="630"/>
      <c r="AW143" s="630"/>
      <c r="AX143" s="630"/>
      <c r="AY143" s="630"/>
      <c r="AZ143" s="630"/>
      <c r="BA143" s="620"/>
    </row>
    <row r="144" spans="1:53" ht="15.75" hidden="1" customHeight="1" x14ac:dyDescent="0.25">
      <c r="A144" s="2611"/>
      <c r="B144" s="889" t="s">
        <v>752</v>
      </c>
      <c r="C144" s="2598"/>
      <c r="D144" s="2598"/>
      <c r="E144" s="916" t="s">
        <v>757</v>
      </c>
      <c r="F144" s="916" t="s">
        <v>129</v>
      </c>
      <c r="G144" s="919">
        <v>0.7</v>
      </c>
      <c r="H144" s="919">
        <v>1</v>
      </c>
      <c r="I144" s="918">
        <v>0.1</v>
      </c>
      <c r="J144" s="1159"/>
      <c r="K144" s="630"/>
      <c r="L144" s="630"/>
      <c r="M144" s="630"/>
      <c r="N144" s="630"/>
      <c r="O144" s="630"/>
      <c r="P144" s="630"/>
      <c r="Q144" s="630"/>
      <c r="R144" s="630"/>
      <c r="S144" s="630"/>
      <c r="T144" s="630"/>
      <c r="U144" s="630"/>
      <c r="V144" s="630"/>
      <c r="W144" s="630"/>
      <c r="X144" s="630"/>
      <c r="Y144" s="630"/>
      <c r="Z144" s="630"/>
      <c r="AA144" s="630"/>
      <c r="AB144" s="629"/>
      <c r="AC144" s="630"/>
      <c r="AD144" s="630"/>
      <c r="AE144" s="630"/>
      <c r="AF144" s="630"/>
      <c r="AG144" s="630"/>
      <c r="AH144" s="630"/>
      <c r="AI144" s="630"/>
      <c r="AJ144" s="630"/>
      <c r="AK144" s="630"/>
      <c r="AL144" s="630"/>
      <c r="AM144" s="630"/>
      <c r="AN144" s="630"/>
      <c r="AO144" s="630"/>
      <c r="AP144" s="630"/>
      <c r="AQ144" s="630"/>
      <c r="AR144" s="630"/>
      <c r="AS144" s="630"/>
      <c r="AT144" s="630"/>
      <c r="AU144" s="630"/>
      <c r="AV144" s="630"/>
      <c r="AW144" s="630"/>
      <c r="AX144" s="630"/>
      <c r="AY144" s="630"/>
      <c r="AZ144" s="630"/>
      <c r="BA144" s="620"/>
    </row>
    <row r="145" spans="1:53" ht="15.75" hidden="1" customHeight="1" x14ac:dyDescent="0.25">
      <c r="A145" s="2611"/>
      <c r="B145" s="889" t="s">
        <v>752</v>
      </c>
      <c r="C145" s="916" t="s">
        <v>751</v>
      </c>
      <c r="D145" s="917" t="s">
        <v>750</v>
      </c>
      <c r="E145" s="916" t="s">
        <v>749</v>
      </c>
      <c r="F145" s="660" t="s">
        <v>748</v>
      </c>
      <c r="G145" s="660">
        <v>1</v>
      </c>
      <c r="H145" s="660">
        <v>5</v>
      </c>
      <c r="I145" s="915">
        <v>0</v>
      </c>
      <c r="J145" s="1164"/>
      <c r="K145" s="630"/>
      <c r="L145" s="630"/>
      <c r="M145" s="630"/>
      <c r="N145" s="630"/>
      <c r="O145" s="630"/>
      <c r="P145" s="630"/>
      <c r="Q145" s="630"/>
      <c r="R145" s="630"/>
      <c r="S145" s="630"/>
      <c r="T145" s="630"/>
      <c r="U145" s="630"/>
      <c r="V145" s="630"/>
      <c r="W145" s="630"/>
      <c r="X145" s="630"/>
      <c r="Y145" s="630"/>
      <c r="Z145" s="630"/>
      <c r="AA145" s="630"/>
      <c r="AB145" s="629"/>
      <c r="AC145" s="630"/>
      <c r="AD145" s="630"/>
      <c r="AE145" s="630"/>
      <c r="AF145" s="630"/>
      <c r="AG145" s="630"/>
      <c r="AH145" s="630"/>
      <c r="AI145" s="630"/>
      <c r="AJ145" s="630"/>
      <c r="AK145" s="630"/>
      <c r="AL145" s="630"/>
      <c r="AM145" s="630"/>
      <c r="AN145" s="630"/>
      <c r="AO145" s="630"/>
      <c r="AP145" s="630"/>
      <c r="AQ145" s="630"/>
      <c r="AR145" s="630"/>
      <c r="AS145" s="630"/>
      <c r="AT145" s="630"/>
      <c r="AU145" s="630"/>
      <c r="AV145" s="630"/>
      <c r="AW145" s="630"/>
      <c r="AX145" s="630"/>
      <c r="AY145" s="630"/>
      <c r="AZ145" s="630"/>
      <c r="BA145" s="620"/>
    </row>
    <row r="146" spans="1:53" ht="25.5" hidden="1" customHeight="1" x14ac:dyDescent="0.25">
      <c r="A146" s="2611"/>
      <c r="B146" s="889" t="s">
        <v>1158</v>
      </c>
      <c r="C146" s="2742" t="s">
        <v>1219</v>
      </c>
      <c r="D146" s="2774" t="s">
        <v>1218</v>
      </c>
      <c r="E146" s="900" t="s">
        <v>743</v>
      </c>
      <c r="F146" s="899" t="s">
        <v>659</v>
      </c>
      <c r="G146" s="907">
        <v>0.3</v>
      </c>
      <c r="H146" s="907">
        <v>1</v>
      </c>
      <c r="I146" s="890">
        <v>0</v>
      </c>
      <c r="J146" s="630"/>
      <c r="K146" s="630"/>
      <c r="L146" s="630"/>
      <c r="M146" s="630"/>
      <c r="N146" s="630"/>
      <c r="O146" s="630"/>
      <c r="P146" s="630"/>
      <c r="Q146" s="630"/>
      <c r="R146" s="630"/>
      <c r="S146" s="630"/>
      <c r="T146" s="630"/>
      <c r="U146" s="630"/>
      <c r="V146" s="630"/>
      <c r="W146" s="630"/>
      <c r="X146" s="630"/>
      <c r="Y146" s="630"/>
      <c r="Z146" s="630"/>
      <c r="AA146" s="630"/>
      <c r="AB146" s="629"/>
      <c r="AC146" s="630"/>
      <c r="AD146" s="630"/>
      <c r="AE146" s="630"/>
      <c r="AF146" s="630"/>
      <c r="AG146" s="630"/>
      <c r="AH146" s="630"/>
      <c r="AI146" s="630"/>
      <c r="AJ146" s="630"/>
      <c r="AK146" s="630"/>
      <c r="AL146" s="630"/>
      <c r="AM146" s="630"/>
      <c r="AN146" s="630"/>
      <c r="AO146" s="630"/>
      <c r="AP146" s="630"/>
      <c r="AQ146" s="630"/>
      <c r="AR146" s="630"/>
      <c r="AS146" s="630"/>
      <c r="AT146" s="630"/>
      <c r="AU146" s="630"/>
      <c r="AV146" s="630"/>
      <c r="AW146" s="630"/>
      <c r="AX146" s="630"/>
      <c r="AY146" s="630"/>
      <c r="AZ146" s="630"/>
      <c r="BA146" s="620"/>
    </row>
    <row r="147" spans="1:53" ht="15.75" hidden="1" customHeight="1" x14ac:dyDescent="0.25">
      <c r="A147" s="2611"/>
      <c r="B147" s="889" t="s">
        <v>1158</v>
      </c>
      <c r="C147" s="2597"/>
      <c r="D147" s="2710"/>
      <c r="E147" s="900" t="s">
        <v>742</v>
      </c>
      <c r="F147" s="899" t="s">
        <v>129</v>
      </c>
      <c r="G147" s="908" t="s">
        <v>124</v>
      </c>
      <c r="H147" s="907">
        <v>1</v>
      </c>
      <c r="I147" s="890">
        <v>0.2</v>
      </c>
      <c r="J147" s="1164"/>
      <c r="K147" s="630"/>
      <c r="L147" s="630"/>
      <c r="M147" s="630"/>
      <c r="N147" s="630"/>
      <c r="O147" s="630"/>
      <c r="P147" s="630"/>
      <c r="Q147" s="630"/>
      <c r="R147" s="630"/>
      <c r="S147" s="630"/>
      <c r="T147" s="630"/>
      <c r="U147" s="630"/>
      <c r="V147" s="630"/>
      <c r="W147" s="630"/>
      <c r="X147" s="630"/>
      <c r="Y147" s="630"/>
      <c r="Z147" s="630"/>
      <c r="AA147" s="630"/>
      <c r="AB147" s="629"/>
      <c r="AC147" s="630"/>
      <c r="AD147" s="630"/>
      <c r="AE147" s="630"/>
      <c r="AF147" s="630"/>
      <c r="AG147" s="630"/>
      <c r="AH147" s="630"/>
      <c r="AI147" s="630"/>
      <c r="AJ147" s="630"/>
      <c r="AK147" s="630"/>
      <c r="AL147" s="630"/>
      <c r="AM147" s="630"/>
      <c r="AN147" s="630"/>
      <c r="AO147" s="630"/>
      <c r="AP147" s="630"/>
      <c r="AQ147" s="630"/>
      <c r="AR147" s="630"/>
      <c r="AS147" s="630"/>
      <c r="AT147" s="630"/>
      <c r="AU147" s="630"/>
      <c r="AV147" s="630"/>
      <c r="AW147" s="630"/>
      <c r="AX147" s="630"/>
      <c r="AY147" s="630"/>
      <c r="AZ147" s="630"/>
      <c r="BA147" s="620"/>
    </row>
    <row r="148" spans="1:53" ht="15.75" hidden="1" customHeight="1" x14ac:dyDescent="0.25">
      <c r="A148" s="2611"/>
      <c r="B148" s="889" t="s">
        <v>1158</v>
      </c>
      <c r="C148" s="2598"/>
      <c r="D148" s="2648"/>
      <c r="E148" s="900" t="s">
        <v>741</v>
      </c>
      <c r="F148" s="899" t="s">
        <v>129</v>
      </c>
      <c r="G148" s="908" t="s">
        <v>124</v>
      </c>
      <c r="H148" s="907">
        <v>1</v>
      </c>
      <c r="I148" s="890">
        <v>0.2</v>
      </c>
      <c r="J148" s="1164"/>
      <c r="K148" s="630"/>
      <c r="L148" s="630"/>
      <c r="M148" s="630"/>
      <c r="N148" s="630"/>
      <c r="O148" s="630"/>
      <c r="P148" s="630"/>
      <c r="Q148" s="630"/>
      <c r="R148" s="630"/>
      <c r="S148" s="630"/>
      <c r="T148" s="630"/>
      <c r="U148" s="630"/>
      <c r="V148" s="630"/>
      <c r="W148" s="630"/>
      <c r="X148" s="630"/>
      <c r="Y148" s="630"/>
      <c r="Z148" s="630"/>
      <c r="AA148" s="630"/>
      <c r="AB148" s="629"/>
      <c r="AC148" s="630"/>
      <c r="AD148" s="630"/>
      <c r="AE148" s="630"/>
      <c r="AF148" s="630"/>
      <c r="AG148" s="630"/>
      <c r="AH148" s="630"/>
      <c r="AI148" s="630"/>
      <c r="AJ148" s="630"/>
      <c r="AK148" s="630"/>
      <c r="AL148" s="630"/>
      <c r="AM148" s="630"/>
      <c r="AN148" s="630"/>
      <c r="AO148" s="630"/>
      <c r="AP148" s="630"/>
      <c r="AQ148" s="630"/>
      <c r="AR148" s="630"/>
      <c r="AS148" s="630"/>
      <c r="AT148" s="630"/>
      <c r="AU148" s="630"/>
      <c r="AV148" s="630"/>
      <c r="AW148" s="630"/>
      <c r="AX148" s="630"/>
      <c r="AY148" s="630"/>
      <c r="AZ148" s="630"/>
      <c r="BA148" s="620"/>
    </row>
    <row r="149" spans="1:53" ht="15.75" hidden="1" customHeight="1" x14ac:dyDescent="0.25">
      <c r="A149" s="2611"/>
      <c r="B149" s="889" t="s">
        <v>1158</v>
      </c>
      <c r="C149" s="2742" t="s">
        <v>1217</v>
      </c>
      <c r="D149" s="910" t="s">
        <v>1216</v>
      </c>
      <c r="E149" s="900" t="s">
        <v>740</v>
      </c>
      <c r="F149" s="899" t="s">
        <v>739</v>
      </c>
      <c r="G149" s="908" t="s">
        <v>124</v>
      </c>
      <c r="H149" s="907">
        <v>1</v>
      </c>
      <c r="I149" s="890">
        <v>0.1</v>
      </c>
      <c r="J149" s="1164"/>
      <c r="K149" s="630"/>
      <c r="L149" s="630"/>
      <c r="M149" s="630"/>
      <c r="N149" s="630"/>
      <c r="O149" s="630"/>
      <c r="P149" s="630"/>
      <c r="Q149" s="630"/>
      <c r="R149" s="630"/>
      <c r="S149" s="630"/>
      <c r="T149" s="630"/>
      <c r="U149" s="630"/>
      <c r="V149" s="630"/>
      <c r="W149" s="630"/>
      <c r="X149" s="630"/>
      <c r="Y149" s="630"/>
      <c r="Z149" s="630"/>
      <c r="AA149" s="630"/>
      <c r="AB149" s="629"/>
      <c r="AC149" s="630"/>
      <c r="AD149" s="630"/>
      <c r="AE149" s="630"/>
      <c r="AF149" s="630"/>
      <c r="AG149" s="630"/>
      <c r="AH149" s="630"/>
      <c r="AI149" s="630"/>
      <c r="AJ149" s="630"/>
      <c r="AK149" s="630"/>
      <c r="AL149" s="630"/>
      <c r="AM149" s="630"/>
      <c r="AN149" s="630"/>
      <c r="AO149" s="630"/>
      <c r="AP149" s="630"/>
      <c r="AQ149" s="630"/>
      <c r="AR149" s="630"/>
      <c r="AS149" s="630"/>
      <c r="AT149" s="630"/>
      <c r="AU149" s="630"/>
      <c r="AV149" s="630"/>
      <c r="AW149" s="630"/>
      <c r="AX149" s="630"/>
      <c r="AY149" s="630"/>
      <c r="AZ149" s="630"/>
      <c r="BA149" s="620"/>
    </row>
    <row r="150" spans="1:53" ht="102" hidden="1" customHeight="1" x14ac:dyDescent="0.25">
      <c r="A150" s="2611"/>
      <c r="B150" s="889" t="s">
        <v>1158</v>
      </c>
      <c r="C150" s="2597"/>
      <c r="D150" s="910" t="s">
        <v>1215</v>
      </c>
      <c r="E150" s="900" t="s">
        <v>738</v>
      </c>
      <c r="F150" s="899" t="s">
        <v>737</v>
      </c>
      <c r="G150" s="899">
        <v>1</v>
      </c>
      <c r="H150" s="891">
        <v>10</v>
      </c>
      <c r="I150" s="890">
        <v>1</v>
      </c>
      <c r="J150" s="1164"/>
      <c r="K150" s="630"/>
      <c r="L150" s="630"/>
      <c r="M150" s="630"/>
      <c r="N150" s="630"/>
      <c r="O150" s="630"/>
      <c r="P150" s="630"/>
      <c r="Q150" s="630"/>
      <c r="R150" s="630"/>
      <c r="S150" s="630"/>
      <c r="T150" s="630"/>
      <c r="U150" s="630"/>
      <c r="V150" s="630"/>
      <c r="W150" s="630"/>
      <c r="X150" s="630"/>
      <c r="Y150" s="630"/>
      <c r="Z150" s="630"/>
      <c r="AA150" s="630"/>
      <c r="AB150" s="629"/>
      <c r="AC150" s="630"/>
      <c r="AD150" s="630"/>
      <c r="AE150" s="630"/>
      <c r="AF150" s="630"/>
      <c r="AG150" s="630"/>
      <c r="AH150" s="630"/>
      <c r="AI150" s="630"/>
      <c r="AJ150" s="630"/>
      <c r="AK150" s="630"/>
      <c r="AL150" s="630"/>
      <c r="AM150" s="630"/>
      <c r="AN150" s="630"/>
      <c r="AO150" s="630"/>
      <c r="AP150" s="630"/>
      <c r="AQ150" s="630"/>
      <c r="AR150" s="630"/>
      <c r="AS150" s="630"/>
      <c r="AT150" s="630"/>
      <c r="AU150" s="630"/>
      <c r="AV150" s="630"/>
      <c r="AW150" s="630"/>
      <c r="AX150" s="630"/>
      <c r="AY150" s="630"/>
      <c r="AZ150" s="630"/>
      <c r="BA150" s="620"/>
    </row>
    <row r="151" spans="1:53" ht="15.75" hidden="1" customHeight="1" x14ac:dyDescent="0.25">
      <c r="A151" s="2611"/>
      <c r="B151" s="889" t="s">
        <v>1158</v>
      </c>
      <c r="C151" s="2597"/>
      <c r="D151" s="2726" t="s">
        <v>1214</v>
      </c>
      <c r="E151" s="900" t="s">
        <v>736</v>
      </c>
      <c r="F151" s="899" t="s">
        <v>129</v>
      </c>
      <c r="G151" s="908" t="s">
        <v>124</v>
      </c>
      <c r="H151" s="907">
        <v>1</v>
      </c>
      <c r="I151" s="890">
        <v>0.2</v>
      </c>
      <c r="J151" s="1164"/>
      <c r="K151" s="630"/>
      <c r="L151" s="630"/>
      <c r="M151" s="630"/>
      <c r="N151" s="630"/>
      <c r="O151" s="630"/>
      <c r="P151" s="630"/>
      <c r="Q151" s="630"/>
      <c r="R151" s="630"/>
      <c r="S151" s="630"/>
      <c r="T151" s="630"/>
      <c r="U151" s="630"/>
      <c r="V151" s="630"/>
      <c r="W151" s="630"/>
      <c r="X151" s="630"/>
      <c r="Y151" s="630"/>
      <c r="Z151" s="630"/>
      <c r="AA151" s="630"/>
      <c r="AB151" s="629"/>
      <c r="AC151" s="630"/>
      <c r="AD151" s="630"/>
      <c r="AE151" s="630"/>
      <c r="AF151" s="630"/>
      <c r="AG151" s="630"/>
      <c r="AH151" s="630"/>
      <c r="AI151" s="630"/>
      <c r="AJ151" s="630"/>
      <c r="AK151" s="630"/>
      <c r="AL151" s="630"/>
      <c r="AM151" s="630"/>
      <c r="AN151" s="630"/>
      <c r="AO151" s="630"/>
      <c r="AP151" s="630"/>
      <c r="AQ151" s="630"/>
      <c r="AR151" s="630"/>
      <c r="AS151" s="630"/>
      <c r="AT151" s="630"/>
      <c r="AU151" s="630"/>
      <c r="AV151" s="630"/>
      <c r="AW151" s="630"/>
      <c r="AX151" s="630"/>
      <c r="AY151" s="630"/>
      <c r="AZ151" s="630"/>
      <c r="BA151" s="620"/>
    </row>
    <row r="152" spans="1:53" ht="15.75" hidden="1" customHeight="1" x14ac:dyDescent="0.25">
      <c r="A152" s="2611"/>
      <c r="B152" s="889" t="s">
        <v>1158</v>
      </c>
      <c r="C152" s="2597"/>
      <c r="D152" s="2710"/>
      <c r="E152" s="900" t="s">
        <v>735</v>
      </c>
      <c r="F152" s="899" t="s">
        <v>129</v>
      </c>
      <c r="G152" s="908" t="s">
        <v>124</v>
      </c>
      <c r="H152" s="907">
        <v>1</v>
      </c>
      <c r="I152" s="890">
        <v>0.15</v>
      </c>
      <c r="J152" s="1164"/>
      <c r="K152" s="630"/>
      <c r="L152" s="630"/>
      <c r="M152" s="630"/>
      <c r="N152" s="630"/>
      <c r="O152" s="630"/>
      <c r="P152" s="630"/>
      <c r="Q152" s="630"/>
      <c r="R152" s="630"/>
      <c r="S152" s="630"/>
      <c r="T152" s="630"/>
      <c r="U152" s="630"/>
      <c r="V152" s="630"/>
      <c r="W152" s="630"/>
      <c r="X152" s="630"/>
      <c r="Y152" s="630"/>
      <c r="Z152" s="630"/>
      <c r="AA152" s="630"/>
      <c r="AB152" s="629"/>
      <c r="AC152" s="630"/>
      <c r="AD152" s="630"/>
      <c r="AE152" s="630"/>
      <c r="AF152" s="630"/>
      <c r="AG152" s="630"/>
      <c r="AH152" s="630"/>
      <c r="AI152" s="630"/>
      <c r="AJ152" s="630"/>
      <c r="AK152" s="630"/>
      <c r="AL152" s="630"/>
      <c r="AM152" s="630"/>
      <c r="AN152" s="630"/>
      <c r="AO152" s="630"/>
      <c r="AP152" s="630"/>
      <c r="AQ152" s="630"/>
      <c r="AR152" s="630"/>
      <c r="AS152" s="630"/>
      <c r="AT152" s="630"/>
      <c r="AU152" s="630"/>
      <c r="AV152" s="630"/>
      <c r="AW152" s="630"/>
      <c r="AX152" s="630"/>
      <c r="AY152" s="630"/>
      <c r="AZ152" s="630"/>
      <c r="BA152" s="620"/>
    </row>
    <row r="153" spans="1:53" ht="15.75" hidden="1" customHeight="1" x14ac:dyDescent="0.25">
      <c r="A153" s="2611"/>
      <c r="B153" s="889" t="s">
        <v>1158</v>
      </c>
      <c r="C153" s="2598"/>
      <c r="D153" s="2648"/>
      <c r="E153" s="900" t="s">
        <v>734</v>
      </c>
      <c r="F153" s="899" t="s">
        <v>571</v>
      </c>
      <c r="G153" s="908">
        <v>20</v>
      </c>
      <c r="H153" s="914">
        <v>100</v>
      </c>
      <c r="I153" s="890">
        <v>25</v>
      </c>
      <c r="J153" s="1164"/>
      <c r="K153" s="630"/>
      <c r="L153" s="630"/>
      <c r="M153" s="630"/>
      <c r="N153" s="630"/>
      <c r="O153" s="630"/>
      <c r="P153" s="630"/>
      <c r="Q153" s="630"/>
      <c r="R153" s="630"/>
      <c r="S153" s="630"/>
      <c r="T153" s="630"/>
      <c r="U153" s="630"/>
      <c r="V153" s="630"/>
      <c r="W153" s="630"/>
      <c r="X153" s="630"/>
      <c r="Y153" s="630"/>
      <c r="Z153" s="630"/>
      <c r="AA153" s="630"/>
      <c r="AB153" s="629"/>
      <c r="AC153" s="630"/>
      <c r="AD153" s="630"/>
      <c r="AE153" s="630"/>
      <c r="AF153" s="630"/>
      <c r="AG153" s="630"/>
      <c r="AH153" s="630"/>
      <c r="AI153" s="630"/>
      <c r="AJ153" s="630"/>
      <c r="AK153" s="630"/>
      <c r="AL153" s="630"/>
      <c r="AM153" s="630"/>
      <c r="AN153" s="630"/>
      <c r="AO153" s="630"/>
      <c r="AP153" s="630"/>
      <c r="AQ153" s="630"/>
      <c r="AR153" s="630"/>
      <c r="AS153" s="630"/>
      <c r="AT153" s="630"/>
      <c r="AU153" s="630"/>
      <c r="AV153" s="630"/>
      <c r="AW153" s="630"/>
      <c r="AX153" s="630"/>
      <c r="AY153" s="630"/>
      <c r="AZ153" s="630"/>
      <c r="BA153" s="620"/>
    </row>
    <row r="154" spans="1:53" ht="15.75" hidden="1" customHeight="1" x14ac:dyDescent="0.25">
      <c r="A154" s="2611"/>
      <c r="B154" s="889" t="s">
        <v>1158</v>
      </c>
      <c r="C154" s="2725" t="s">
        <v>1213</v>
      </c>
      <c r="D154" s="2726" t="s">
        <v>1212</v>
      </c>
      <c r="E154" s="901" t="s">
        <v>733</v>
      </c>
      <c r="F154" s="899" t="s">
        <v>470</v>
      </c>
      <c r="G154" s="913" t="s">
        <v>124</v>
      </c>
      <c r="H154" s="913">
        <v>1</v>
      </c>
      <c r="I154" s="893">
        <v>0</v>
      </c>
      <c r="J154" s="1164"/>
      <c r="K154" s="630"/>
      <c r="L154" s="630"/>
      <c r="M154" s="630"/>
      <c r="N154" s="630"/>
      <c r="O154" s="630"/>
      <c r="P154" s="630"/>
      <c r="Q154" s="630"/>
      <c r="R154" s="630"/>
      <c r="S154" s="630"/>
      <c r="T154" s="630"/>
      <c r="U154" s="630"/>
      <c r="V154" s="630"/>
      <c r="W154" s="630"/>
      <c r="X154" s="630"/>
      <c r="Y154" s="630"/>
      <c r="Z154" s="630"/>
      <c r="AA154" s="630"/>
      <c r="AB154" s="629"/>
      <c r="AC154" s="630"/>
      <c r="AD154" s="630"/>
      <c r="AE154" s="630"/>
      <c r="AF154" s="630"/>
      <c r="AG154" s="630"/>
      <c r="AH154" s="630"/>
      <c r="AI154" s="630"/>
      <c r="AJ154" s="630"/>
      <c r="AK154" s="630"/>
      <c r="AL154" s="630"/>
      <c r="AM154" s="630"/>
      <c r="AN154" s="630"/>
      <c r="AO154" s="630"/>
      <c r="AP154" s="630"/>
      <c r="AQ154" s="630"/>
      <c r="AR154" s="630"/>
      <c r="AS154" s="630"/>
      <c r="AT154" s="630"/>
      <c r="AU154" s="630"/>
      <c r="AV154" s="630"/>
      <c r="AW154" s="630"/>
      <c r="AX154" s="630"/>
      <c r="AY154" s="630"/>
      <c r="AZ154" s="630"/>
      <c r="BA154" s="620"/>
    </row>
    <row r="155" spans="1:53" ht="15.75" hidden="1" customHeight="1" x14ac:dyDescent="0.25">
      <c r="A155" s="2611"/>
      <c r="B155" s="889" t="s">
        <v>1158</v>
      </c>
      <c r="C155" s="2597"/>
      <c r="D155" s="2710"/>
      <c r="E155" s="900" t="s">
        <v>732</v>
      </c>
      <c r="F155" s="899" t="s">
        <v>129</v>
      </c>
      <c r="G155" s="908" t="s">
        <v>124</v>
      </c>
      <c r="H155" s="907">
        <v>1</v>
      </c>
      <c r="I155" s="890">
        <v>0.25</v>
      </c>
      <c r="J155" s="1164"/>
      <c r="K155" s="630"/>
      <c r="L155" s="630"/>
      <c r="M155" s="630"/>
      <c r="N155" s="630"/>
      <c r="O155" s="630"/>
      <c r="P155" s="630"/>
      <c r="Q155" s="630"/>
      <c r="R155" s="630"/>
      <c r="S155" s="630"/>
      <c r="T155" s="630"/>
      <c r="U155" s="630"/>
      <c r="V155" s="630"/>
      <c r="W155" s="630"/>
      <c r="X155" s="630"/>
      <c r="Y155" s="630"/>
      <c r="Z155" s="630"/>
      <c r="AA155" s="630"/>
      <c r="AB155" s="629"/>
      <c r="AC155" s="630"/>
      <c r="AD155" s="630"/>
      <c r="AE155" s="630"/>
      <c r="AF155" s="630"/>
      <c r="AG155" s="630"/>
      <c r="AH155" s="630"/>
      <c r="AI155" s="630"/>
      <c r="AJ155" s="630"/>
      <c r="AK155" s="630"/>
      <c r="AL155" s="630"/>
      <c r="AM155" s="630"/>
      <c r="AN155" s="630"/>
      <c r="AO155" s="630"/>
      <c r="AP155" s="630"/>
      <c r="AQ155" s="630"/>
      <c r="AR155" s="630"/>
      <c r="AS155" s="630"/>
      <c r="AT155" s="630"/>
      <c r="AU155" s="630"/>
      <c r="AV155" s="630"/>
      <c r="AW155" s="630"/>
      <c r="AX155" s="630"/>
      <c r="AY155" s="630"/>
      <c r="AZ155" s="630"/>
      <c r="BA155" s="620"/>
    </row>
    <row r="156" spans="1:53" ht="15.75" hidden="1" customHeight="1" x14ac:dyDescent="0.25">
      <c r="A156" s="2611"/>
      <c r="B156" s="889" t="s">
        <v>1158</v>
      </c>
      <c r="C156" s="2598"/>
      <c r="D156" s="2710"/>
      <c r="E156" s="900" t="s">
        <v>731</v>
      </c>
      <c r="F156" s="899" t="s">
        <v>129</v>
      </c>
      <c r="G156" s="908" t="s">
        <v>124</v>
      </c>
      <c r="H156" s="907">
        <v>1</v>
      </c>
      <c r="I156" s="893">
        <v>0.52</v>
      </c>
      <c r="J156" s="1164"/>
      <c r="K156" s="630"/>
      <c r="L156" s="630"/>
      <c r="M156" s="630"/>
      <c r="N156" s="630"/>
      <c r="O156" s="630"/>
      <c r="P156" s="630"/>
      <c r="Q156" s="630"/>
      <c r="R156" s="630"/>
      <c r="S156" s="630"/>
      <c r="T156" s="630"/>
      <c r="U156" s="630"/>
      <c r="V156" s="630"/>
      <c r="W156" s="630"/>
      <c r="X156" s="630"/>
      <c r="Y156" s="630"/>
      <c r="Z156" s="630"/>
      <c r="AA156" s="630"/>
      <c r="AB156" s="629"/>
      <c r="AC156" s="630"/>
      <c r="AD156" s="630"/>
      <c r="AE156" s="630"/>
      <c r="AF156" s="630"/>
      <c r="AG156" s="630"/>
      <c r="AH156" s="630"/>
      <c r="AI156" s="630"/>
      <c r="AJ156" s="630"/>
      <c r="AK156" s="630"/>
      <c r="AL156" s="630"/>
      <c r="AM156" s="630"/>
      <c r="AN156" s="630"/>
      <c r="AO156" s="630"/>
      <c r="AP156" s="630"/>
      <c r="AQ156" s="630"/>
      <c r="AR156" s="630"/>
      <c r="AS156" s="630"/>
      <c r="AT156" s="630"/>
      <c r="AU156" s="630"/>
      <c r="AV156" s="630"/>
      <c r="AW156" s="630"/>
      <c r="AX156" s="630"/>
      <c r="AY156" s="630"/>
      <c r="AZ156" s="630"/>
      <c r="BA156" s="620"/>
    </row>
    <row r="157" spans="1:53" ht="15.75" hidden="1" customHeight="1" x14ac:dyDescent="0.25">
      <c r="A157" s="2611"/>
      <c r="B157" s="889" t="s">
        <v>1158</v>
      </c>
      <c r="C157" s="900" t="s">
        <v>1211</v>
      </c>
      <c r="D157" s="910" t="s">
        <v>1210</v>
      </c>
      <c r="E157" s="900" t="s">
        <v>730</v>
      </c>
      <c r="F157" s="899" t="s">
        <v>729</v>
      </c>
      <c r="G157" s="912">
        <v>23000</v>
      </c>
      <c r="H157" s="912">
        <v>23000</v>
      </c>
      <c r="I157" s="890">
        <v>23000</v>
      </c>
      <c r="J157" s="1164"/>
      <c r="K157" s="630"/>
      <c r="L157" s="630"/>
      <c r="M157" s="630"/>
      <c r="N157" s="630"/>
      <c r="O157" s="630"/>
      <c r="P157" s="630"/>
      <c r="Q157" s="630"/>
      <c r="R157" s="630"/>
      <c r="S157" s="630"/>
      <c r="T157" s="630"/>
      <c r="U157" s="630"/>
      <c r="V157" s="630"/>
      <c r="W157" s="630"/>
      <c r="X157" s="630"/>
      <c r="Y157" s="630"/>
      <c r="Z157" s="630"/>
      <c r="AA157" s="630"/>
      <c r="AB157" s="629"/>
      <c r="AC157" s="630"/>
      <c r="AD157" s="630"/>
      <c r="AE157" s="630"/>
      <c r="AF157" s="630"/>
      <c r="AG157" s="630"/>
      <c r="AH157" s="630"/>
      <c r="AI157" s="630"/>
      <c r="AJ157" s="630"/>
      <c r="AK157" s="630"/>
      <c r="AL157" s="630"/>
      <c r="AM157" s="630"/>
      <c r="AN157" s="630"/>
      <c r="AO157" s="630"/>
      <c r="AP157" s="630"/>
      <c r="AQ157" s="630"/>
      <c r="AR157" s="630"/>
      <c r="AS157" s="630"/>
      <c r="AT157" s="630"/>
      <c r="AU157" s="630"/>
      <c r="AV157" s="630"/>
      <c r="AW157" s="630"/>
      <c r="AX157" s="630"/>
      <c r="AY157" s="630"/>
      <c r="AZ157" s="630"/>
      <c r="BA157" s="620"/>
    </row>
    <row r="158" spans="1:53" ht="15.75" hidden="1" customHeight="1" x14ac:dyDescent="0.25">
      <c r="A158" s="2611"/>
      <c r="B158" s="889" t="s">
        <v>1158</v>
      </c>
      <c r="C158" s="2725" t="s">
        <v>1209</v>
      </c>
      <c r="D158" s="2727" t="s">
        <v>1208</v>
      </c>
      <c r="E158" s="900" t="s">
        <v>728</v>
      </c>
      <c r="F158" s="899" t="s">
        <v>669</v>
      </c>
      <c r="G158" s="907" t="s">
        <v>124</v>
      </c>
      <c r="H158" s="907">
        <v>1</v>
      </c>
      <c r="I158" s="893">
        <v>0.25</v>
      </c>
      <c r="J158" s="1164"/>
      <c r="K158" s="630"/>
      <c r="L158" s="630"/>
      <c r="M158" s="630"/>
      <c r="N158" s="630"/>
      <c r="O158" s="630"/>
      <c r="P158" s="630"/>
      <c r="Q158" s="630"/>
      <c r="R158" s="630"/>
      <c r="S158" s="630"/>
      <c r="T158" s="630"/>
      <c r="U158" s="630"/>
      <c r="V158" s="630"/>
      <c r="W158" s="630"/>
      <c r="X158" s="630"/>
      <c r="Y158" s="630"/>
      <c r="Z158" s="630"/>
      <c r="AA158" s="630"/>
      <c r="AB158" s="629"/>
      <c r="AC158" s="630"/>
      <c r="AD158" s="630"/>
      <c r="AE158" s="630"/>
      <c r="AF158" s="630"/>
      <c r="AG158" s="630"/>
      <c r="AH158" s="630"/>
      <c r="AI158" s="630"/>
      <c r="AJ158" s="630"/>
      <c r="AK158" s="630"/>
      <c r="AL158" s="630"/>
      <c r="AM158" s="630"/>
      <c r="AN158" s="630"/>
      <c r="AO158" s="630"/>
      <c r="AP158" s="630"/>
      <c r="AQ158" s="630"/>
      <c r="AR158" s="630"/>
      <c r="AS158" s="630"/>
      <c r="AT158" s="630"/>
      <c r="AU158" s="630"/>
      <c r="AV158" s="630"/>
      <c r="AW158" s="630"/>
      <c r="AX158" s="630"/>
      <c r="AY158" s="630"/>
      <c r="AZ158" s="630"/>
      <c r="BA158" s="620"/>
    </row>
    <row r="159" spans="1:53" ht="15.75" hidden="1" customHeight="1" x14ac:dyDescent="0.25">
      <c r="A159" s="2611"/>
      <c r="B159" s="889" t="s">
        <v>1158</v>
      </c>
      <c r="C159" s="2597"/>
      <c r="D159" s="2597"/>
      <c r="E159" s="901" t="s">
        <v>727</v>
      </c>
      <c r="F159" s="899" t="s">
        <v>470</v>
      </c>
      <c r="G159" s="907">
        <v>0.1</v>
      </c>
      <c r="H159" s="907">
        <v>1</v>
      </c>
      <c r="I159" s="893">
        <v>0</v>
      </c>
      <c r="J159" s="1164"/>
      <c r="K159" s="630"/>
      <c r="L159" s="630"/>
      <c r="M159" s="630"/>
      <c r="N159" s="630"/>
      <c r="O159" s="630"/>
      <c r="P159" s="630"/>
      <c r="Q159" s="630"/>
      <c r="R159" s="630"/>
      <c r="S159" s="630"/>
      <c r="T159" s="630"/>
      <c r="U159" s="630"/>
      <c r="V159" s="630"/>
      <c r="W159" s="630"/>
      <c r="X159" s="630"/>
      <c r="Y159" s="630"/>
      <c r="Z159" s="630"/>
      <c r="AA159" s="630"/>
      <c r="AB159" s="629"/>
      <c r="AC159" s="630"/>
      <c r="AD159" s="630"/>
      <c r="AE159" s="630"/>
      <c r="AF159" s="630"/>
      <c r="AG159" s="630"/>
      <c r="AH159" s="630"/>
      <c r="AI159" s="630"/>
      <c r="AJ159" s="630"/>
      <c r="AK159" s="630"/>
      <c r="AL159" s="630"/>
      <c r="AM159" s="630"/>
      <c r="AN159" s="630"/>
      <c r="AO159" s="630"/>
      <c r="AP159" s="630"/>
      <c r="AQ159" s="630"/>
      <c r="AR159" s="630"/>
      <c r="AS159" s="630"/>
      <c r="AT159" s="630"/>
      <c r="AU159" s="630"/>
      <c r="AV159" s="630"/>
      <c r="AW159" s="630"/>
      <c r="AX159" s="630"/>
      <c r="AY159" s="630"/>
      <c r="AZ159" s="630"/>
      <c r="BA159" s="620"/>
    </row>
    <row r="160" spans="1:53" ht="25.5" hidden="1" customHeight="1" x14ac:dyDescent="0.25">
      <c r="A160" s="2611"/>
      <c r="B160" s="889" t="s">
        <v>1158</v>
      </c>
      <c r="C160" s="2742" t="s">
        <v>1207</v>
      </c>
      <c r="D160" s="2742" t="s">
        <v>1206</v>
      </c>
      <c r="E160" s="900" t="s">
        <v>726</v>
      </c>
      <c r="F160" s="910" t="s">
        <v>470</v>
      </c>
      <c r="G160" s="907">
        <v>0.3</v>
      </c>
      <c r="H160" s="907">
        <v>1</v>
      </c>
      <c r="I160" s="893">
        <v>0</v>
      </c>
      <c r="J160" s="1164"/>
      <c r="K160" s="630"/>
      <c r="L160" s="630"/>
      <c r="M160" s="630"/>
      <c r="N160" s="630"/>
      <c r="O160" s="630"/>
      <c r="P160" s="630"/>
      <c r="Q160" s="630"/>
      <c r="R160" s="630"/>
      <c r="S160" s="630"/>
      <c r="T160" s="630"/>
      <c r="U160" s="630"/>
      <c r="V160" s="630"/>
      <c r="W160" s="630"/>
      <c r="X160" s="630"/>
      <c r="Y160" s="630"/>
      <c r="Z160" s="630"/>
      <c r="AA160" s="630"/>
      <c r="AB160" s="629"/>
      <c r="AC160" s="630"/>
      <c r="AD160" s="630"/>
      <c r="AE160" s="630"/>
      <c r="AF160" s="630"/>
      <c r="AG160" s="630"/>
      <c r="AH160" s="630"/>
      <c r="AI160" s="630"/>
      <c r="AJ160" s="630"/>
      <c r="AK160" s="630"/>
      <c r="AL160" s="630"/>
      <c r="AM160" s="630"/>
      <c r="AN160" s="630"/>
      <c r="AO160" s="630"/>
      <c r="AP160" s="630"/>
      <c r="AQ160" s="630"/>
      <c r="AR160" s="630"/>
      <c r="AS160" s="630"/>
      <c r="AT160" s="630"/>
      <c r="AU160" s="630"/>
      <c r="AV160" s="630"/>
      <c r="AW160" s="630"/>
      <c r="AX160" s="630"/>
      <c r="AY160" s="630"/>
      <c r="AZ160" s="630"/>
      <c r="BA160" s="620"/>
    </row>
    <row r="161" spans="1:53" ht="15.75" hidden="1" customHeight="1" x14ac:dyDescent="0.25">
      <c r="A161" s="2611"/>
      <c r="B161" s="889" t="s">
        <v>1158</v>
      </c>
      <c r="C161" s="2597"/>
      <c r="D161" s="2597"/>
      <c r="E161" s="911" t="s">
        <v>725</v>
      </c>
      <c r="F161" s="910" t="s">
        <v>129</v>
      </c>
      <c r="G161" s="899" t="s">
        <v>124</v>
      </c>
      <c r="H161" s="907">
        <v>1</v>
      </c>
      <c r="I161" s="893">
        <v>0.25</v>
      </c>
      <c r="J161" s="1164"/>
      <c r="K161" s="630"/>
      <c r="L161" s="630"/>
      <c r="M161" s="630"/>
      <c r="N161" s="630"/>
      <c r="O161" s="630"/>
      <c r="P161" s="630"/>
      <c r="Q161" s="630"/>
      <c r="R161" s="630"/>
      <c r="S161" s="630"/>
      <c r="T161" s="630"/>
      <c r="U161" s="630"/>
      <c r="V161" s="630"/>
      <c r="W161" s="630"/>
      <c r="X161" s="630"/>
      <c r="Y161" s="630"/>
      <c r="Z161" s="630"/>
      <c r="AA161" s="630"/>
      <c r="AB161" s="629"/>
      <c r="AC161" s="630"/>
      <c r="AD161" s="630"/>
      <c r="AE161" s="630"/>
      <c r="AF161" s="630"/>
      <c r="AG161" s="630"/>
      <c r="AH161" s="630"/>
      <c r="AI161" s="630"/>
      <c r="AJ161" s="630"/>
      <c r="AK161" s="630"/>
      <c r="AL161" s="630"/>
      <c r="AM161" s="630"/>
      <c r="AN161" s="630"/>
      <c r="AO161" s="630"/>
      <c r="AP161" s="630"/>
      <c r="AQ161" s="630"/>
      <c r="AR161" s="630"/>
      <c r="AS161" s="630"/>
      <c r="AT161" s="630"/>
      <c r="AU161" s="630"/>
      <c r="AV161" s="630"/>
      <c r="AW161" s="630"/>
      <c r="AX161" s="630"/>
      <c r="AY161" s="630"/>
      <c r="AZ161" s="630"/>
      <c r="BA161" s="620"/>
    </row>
    <row r="162" spans="1:53" ht="15.75" hidden="1" customHeight="1" x14ac:dyDescent="0.25">
      <c r="A162" s="2611"/>
      <c r="B162" s="889" t="s">
        <v>1158</v>
      </c>
      <c r="C162" s="2597"/>
      <c r="D162" s="2597"/>
      <c r="E162" s="909" t="s">
        <v>724</v>
      </c>
      <c r="F162" s="899" t="s">
        <v>129</v>
      </c>
      <c r="G162" s="908" t="s">
        <v>124</v>
      </c>
      <c r="H162" s="907">
        <v>1</v>
      </c>
      <c r="I162" s="893">
        <v>0.25</v>
      </c>
      <c r="J162" s="1164"/>
      <c r="K162" s="630"/>
      <c r="L162" s="630"/>
      <c r="M162" s="630"/>
      <c r="N162" s="630"/>
      <c r="O162" s="630"/>
      <c r="P162" s="630"/>
      <c r="Q162" s="630"/>
      <c r="R162" s="630"/>
      <c r="S162" s="630"/>
      <c r="T162" s="630"/>
      <c r="U162" s="630"/>
      <c r="V162" s="630"/>
      <c r="W162" s="630"/>
      <c r="X162" s="630"/>
      <c r="Y162" s="630"/>
      <c r="Z162" s="630"/>
      <c r="AA162" s="630"/>
      <c r="AB162" s="629"/>
      <c r="AC162" s="630"/>
      <c r="AD162" s="630"/>
      <c r="AE162" s="630"/>
      <c r="AF162" s="630"/>
      <c r="AG162" s="630"/>
      <c r="AH162" s="630"/>
      <c r="AI162" s="630"/>
      <c r="AJ162" s="630"/>
      <c r="AK162" s="630"/>
      <c r="AL162" s="630"/>
      <c r="AM162" s="630"/>
      <c r="AN162" s="630"/>
      <c r="AO162" s="630"/>
      <c r="AP162" s="630"/>
      <c r="AQ162" s="630"/>
      <c r="AR162" s="630"/>
      <c r="AS162" s="630"/>
      <c r="AT162" s="630"/>
      <c r="AU162" s="630"/>
      <c r="AV162" s="630"/>
      <c r="AW162" s="630"/>
      <c r="AX162" s="630"/>
      <c r="AY162" s="630"/>
      <c r="AZ162" s="630"/>
      <c r="BA162" s="620"/>
    </row>
    <row r="163" spans="1:53" ht="15.75" hidden="1" customHeight="1" x14ac:dyDescent="0.25">
      <c r="A163" s="2611"/>
      <c r="B163" s="889" t="s">
        <v>1158</v>
      </c>
      <c r="C163" s="2598"/>
      <c r="D163" s="2598"/>
      <c r="E163" s="906" t="s">
        <v>1205</v>
      </c>
      <c r="F163" s="905" t="s">
        <v>129</v>
      </c>
      <c r="G163" s="904" t="s">
        <v>124</v>
      </c>
      <c r="H163" s="903">
        <v>0.25</v>
      </c>
      <c r="I163" s="893">
        <v>0.05</v>
      </c>
      <c r="J163" s="1164"/>
      <c r="K163" s="630"/>
      <c r="L163" s="630"/>
      <c r="M163" s="630"/>
      <c r="N163" s="630"/>
      <c r="O163" s="630"/>
      <c r="P163" s="630"/>
      <c r="Q163" s="630"/>
      <c r="R163" s="630"/>
      <c r="S163" s="630"/>
      <c r="T163" s="630"/>
      <c r="U163" s="630"/>
      <c r="V163" s="630"/>
      <c r="W163" s="630"/>
      <c r="X163" s="630"/>
      <c r="Y163" s="630"/>
      <c r="Z163" s="630"/>
      <c r="AA163" s="630"/>
      <c r="AB163" s="629"/>
      <c r="AC163" s="630"/>
      <c r="AD163" s="630"/>
      <c r="AE163" s="630"/>
      <c r="AF163" s="630"/>
      <c r="AG163" s="630"/>
      <c r="AH163" s="630"/>
      <c r="AI163" s="630"/>
      <c r="AJ163" s="630"/>
      <c r="AK163" s="630"/>
      <c r="AL163" s="630"/>
      <c r="AM163" s="630"/>
      <c r="AN163" s="630"/>
      <c r="AO163" s="630"/>
      <c r="AP163" s="630"/>
      <c r="AQ163" s="630"/>
      <c r="AR163" s="630"/>
      <c r="AS163" s="630"/>
      <c r="AT163" s="630"/>
      <c r="AU163" s="630"/>
      <c r="AV163" s="630"/>
      <c r="AW163" s="630"/>
      <c r="AX163" s="630"/>
      <c r="AY163" s="630"/>
      <c r="AZ163" s="630"/>
      <c r="BA163" s="620"/>
    </row>
    <row r="164" spans="1:53" ht="15.75" hidden="1" customHeight="1" x14ac:dyDescent="0.25">
      <c r="A164" s="2611"/>
      <c r="B164" s="889" t="s">
        <v>1158</v>
      </c>
      <c r="C164" s="902" t="s">
        <v>1204</v>
      </c>
      <c r="D164" s="901" t="s">
        <v>1203</v>
      </c>
      <c r="E164" s="900" t="s">
        <v>722</v>
      </c>
      <c r="F164" s="899" t="s">
        <v>531</v>
      </c>
      <c r="G164" s="891" t="s">
        <v>124</v>
      </c>
      <c r="H164" s="899">
        <v>600</v>
      </c>
      <c r="I164" s="886">
        <v>100</v>
      </c>
      <c r="J164" s="1164"/>
      <c r="K164" s="630"/>
      <c r="L164" s="630"/>
      <c r="M164" s="630"/>
      <c r="N164" s="630"/>
      <c r="O164" s="630"/>
      <c r="P164" s="630"/>
      <c r="Q164" s="630"/>
      <c r="R164" s="630"/>
      <c r="S164" s="630"/>
      <c r="T164" s="630"/>
      <c r="U164" s="630"/>
      <c r="V164" s="630"/>
      <c r="W164" s="630"/>
      <c r="X164" s="630"/>
      <c r="Y164" s="630"/>
      <c r="Z164" s="630"/>
      <c r="AA164" s="630"/>
      <c r="AB164" s="629"/>
      <c r="AC164" s="630"/>
      <c r="AD164" s="630"/>
      <c r="AE164" s="630"/>
      <c r="AF164" s="630"/>
      <c r="AG164" s="630"/>
      <c r="AH164" s="630"/>
      <c r="AI164" s="630"/>
      <c r="AJ164" s="630"/>
      <c r="AK164" s="630"/>
      <c r="AL164" s="630"/>
      <c r="AM164" s="630"/>
      <c r="AN164" s="630"/>
      <c r="AO164" s="630"/>
      <c r="AP164" s="630"/>
      <c r="AQ164" s="630"/>
      <c r="AR164" s="630"/>
      <c r="AS164" s="630"/>
      <c r="AT164" s="630"/>
      <c r="AU164" s="630"/>
      <c r="AV164" s="630"/>
      <c r="AW164" s="630"/>
      <c r="AX164" s="630"/>
      <c r="AY164" s="630"/>
      <c r="AZ164" s="630"/>
      <c r="BA164" s="620"/>
    </row>
    <row r="165" spans="1:53" ht="15.75" hidden="1" customHeight="1" x14ac:dyDescent="0.25">
      <c r="A165" s="2611"/>
      <c r="B165" s="889" t="s">
        <v>1158</v>
      </c>
      <c r="C165" s="2750" t="s">
        <v>1202</v>
      </c>
      <c r="D165" s="2742" t="s">
        <v>1201</v>
      </c>
      <c r="E165" s="892" t="s">
        <v>721</v>
      </c>
      <c r="F165" s="898" t="s">
        <v>720</v>
      </c>
      <c r="G165" s="897">
        <v>0</v>
      </c>
      <c r="H165" s="896">
        <v>1</v>
      </c>
      <c r="I165" s="895">
        <v>1</v>
      </c>
      <c r="J165" s="1164"/>
      <c r="K165" s="630"/>
      <c r="L165" s="630"/>
      <c r="M165" s="630"/>
      <c r="N165" s="630"/>
      <c r="O165" s="630"/>
      <c r="P165" s="630"/>
      <c r="Q165" s="630"/>
      <c r="R165" s="630"/>
      <c r="S165" s="630"/>
      <c r="T165" s="630"/>
      <c r="U165" s="630"/>
      <c r="V165" s="630"/>
      <c r="W165" s="630"/>
      <c r="X165" s="630"/>
      <c r="Y165" s="630"/>
      <c r="Z165" s="630"/>
      <c r="AA165" s="630"/>
      <c r="AB165" s="629"/>
      <c r="AC165" s="630"/>
      <c r="AD165" s="630"/>
      <c r="AE165" s="630"/>
      <c r="AF165" s="630"/>
      <c r="AG165" s="630"/>
      <c r="AH165" s="630"/>
      <c r="AI165" s="630"/>
      <c r="AJ165" s="630"/>
      <c r="AK165" s="630"/>
      <c r="AL165" s="630"/>
      <c r="AM165" s="630"/>
      <c r="AN165" s="630"/>
      <c r="AO165" s="630"/>
      <c r="AP165" s="630"/>
      <c r="AQ165" s="630"/>
      <c r="AR165" s="630"/>
      <c r="AS165" s="630"/>
      <c r="AT165" s="630"/>
      <c r="AU165" s="630"/>
      <c r="AV165" s="630"/>
      <c r="AW165" s="630"/>
      <c r="AX165" s="630"/>
      <c r="AY165" s="630"/>
      <c r="AZ165" s="630"/>
      <c r="BA165" s="620"/>
    </row>
    <row r="166" spans="1:53" ht="15.75" hidden="1" customHeight="1" x14ac:dyDescent="0.25">
      <c r="A166" s="2611"/>
      <c r="B166" s="889" t="s">
        <v>1158</v>
      </c>
      <c r="C166" s="2598"/>
      <c r="D166" s="2598"/>
      <c r="E166" s="892" t="s">
        <v>719</v>
      </c>
      <c r="F166" s="891" t="s">
        <v>129</v>
      </c>
      <c r="G166" s="891" t="s">
        <v>124</v>
      </c>
      <c r="H166" s="894">
        <v>0.25</v>
      </c>
      <c r="I166" s="893">
        <v>0.05</v>
      </c>
      <c r="J166" s="1164"/>
      <c r="K166" s="630"/>
      <c r="L166" s="630"/>
      <c r="M166" s="630"/>
      <c r="N166" s="630"/>
      <c r="O166" s="630"/>
      <c r="P166" s="630"/>
      <c r="Q166" s="630"/>
      <c r="R166" s="630"/>
      <c r="S166" s="630"/>
      <c r="T166" s="630"/>
      <c r="U166" s="630"/>
      <c r="V166" s="630"/>
      <c r="W166" s="630"/>
      <c r="X166" s="630"/>
      <c r="Y166" s="630"/>
      <c r="Z166" s="630"/>
      <c r="AA166" s="630"/>
      <c r="AB166" s="629"/>
      <c r="AC166" s="630"/>
      <c r="AD166" s="630"/>
      <c r="AE166" s="630"/>
      <c r="AF166" s="630"/>
      <c r="AG166" s="630"/>
      <c r="AH166" s="630"/>
      <c r="AI166" s="630"/>
      <c r="AJ166" s="630"/>
      <c r="AK166" s="630"/>
      <c r="AL166" s="630"/>
      <c r="AM166" s="630"/>
      <c r="AN166" s="630"/>
      <c r="AO166" s="630"/>
      <c r="AP166" s="630"/>
      <c r="AQ166" s="630"/>
      <c r="AR166" s="630"/>
      <c r="AS166" s="630"/>
      <c r="AT166" s="630"/>
      <c r="AU166" s="630"/>
      <c r="AV166" s="630"/>
      <c r="AW166" s="630"/>
      <c r="AX166" s="630"/>
      <c r="AY166" s="630"/>
      <c r="AZ166" s="630"/>
      <c r="BA166" s="620"/>
    </row>
    <row r="167" spans="1:53" ht="15.75" hidden="1" customHeight="1" x14ac:dyDescent="0.25">
      <c r="A167" s="2611"/>
      <c r="B167" s="889" t="s">
        <v>1158</v>
      </c>
      <c r="C167" s="2751" t="s">
        <v>1200</v>
      </c>
      <c r="D167" s="2752" t="s">
        <v>1199</v>
      </c>
      <c r="E167" s="892" t="s">
        <v>718</v>
      </c>
      <c r="F167" s="891" t="s">
        <v>129</v>
      </c>
      <c r="G167" s="894">
        <v>0</v>
      </c>
      <c r="H167" s="894">
        <v>1</v>
      </c>
      <c r="I167" s="893">
        <v>0.5</v>
      </c>
      <c r="J167" s="1164"/>
      <c r="K167" s="630"/>
      <c r="L167" s="630"/>
      <c r="M167" s="630"/>
      <c r="N167" s="630"/>
      <c r="O167" s="630"/>
      <c r="P167" s="630"/>
      <c r="Q167" s="630"/>
      <c r="R167" s="630"/>
      <c r="S167" s="630"/>
      <c r="T167" s="630"/>
      <c r="U167" s="630"/>
      <c r="V167" s="630"/>
      <c r="W167" s="630"/>
      <c r="X167" s="630"/>
      <c r="Y167" s="630"/>
      <c r="Z167" s="630"/>
      <c r="AA167" s="630"/>
      <c r="AB167" s="629"/>
      <c r="AC167" s="630"/>
      <c r="AD167" s="630"/>
      <c r="AE167" s="630"/>
      <c r="AF167" s="630"/>
      <c r="AG167" s="630"/>
      <c r="AH167" s="630"/>
      <c r="AI167" s="630"/>
      <c r="AJ167" s="630"/>
      <c r="AK167" s="630"/>
      <c r="AL167" s="630"/>
      <c r="AM167" s="630"/>
      <c r="AN167" s="630"/>
      <c r="AO167" s="630"/>
      <c r="AP167" s="630"/>
      <c r="AQ167" s="630"/>
      <c r="AR167" s="630"/>
      <c r="AS167" s="630"/>
      <c r="AT167" s="630"/>
      <c r="AU167" s="630"/>
      <c r="AV167" s="630"/>
      <c r="AW167" s="630"/>
      <c r="AX167" s="630"/>
      <c r="AY167" s="630"/>
      <c r="AZ167" s="630"/>
      <c r="BA167" s="620"/>
    </row>
    <row r="168" spans="1:53" ht="15.75" hidden="1" customHeight="1" x14ac:dyDescent="0.25">
      <c r="A168" s="2611"/>
      <c r="B168" s="889" t="s">
        <v>1158</v>
      </c>
      <c r="C168" s="2597"/>
      <c r="D168" s="2611"/>
      <c r="E168" s="892" t="s">
        <v>717</v>
      </c>
      <c r="F168" s="891" t="s">
        <v>716</v>
      </c>
      <c r="G168" s="891">
        <v>2</v>
      </c>
      <c r="H168" s="891">
        <v>14</v>
      </c>
      <c r="I168" s="890">
        <v>2</v>
      </c>
      <c r="J168" s="1164"/>
      <c r="K168" s="630"/>
      <c r="L168" s="630"/>
      <c r="M168" s="630"/>
      <c r="N168" s="630"/>
      <c r="O168" s="630"/>
      <c r="P168" s="630"/>
      <c r="Q168" s="630"/>
      <c r="R168" s="630"/>
      <c r="S168" s="630"/>
      <c r="T168" s="630"/>
      <c r="U168" s="630"/>
      <c r="V168" s="630"/>
      <c r="W168" s="630"/>
      <c r="X168" s="630"/>
      <c r="Y168" s="630"/>
      <c r="Z168" s="630"/>
      <c r="AA168" s="630"/>
      <c r="AB168" s="629"/>
      <c r="AC168" s="630"/>
      <c r="AD168" s="630"/>
      <c r="AE168" s="630"/>
      <c r="AF168" s="630"/>
      <c r="AG168" s="630"/>
      <c r="AH168" s="630"/>
      <c r="AI168" s="630"/>
      <c r="AJ168" s="630"/>
      <c r="AK168" s="630"/>
      <c r="AL168" s="630"/>
      <c r="AM168" s="630"/>
      <c r="AN168" s="630"/>
      <c r="AO168" s="630"/>
      <c r="AP168" s="630"/>
      <c r="AQ168" s="630"/>
      <c r="AR168" s="630"/>
      <c r="AS168" s="630"/>
      <c r="AT168" s="630"/>
      <c r="AU168" s="630"/>
      <c r="AV168" s="630"/>
      <c r="AW168" s="630"/>
      <c r="AX168" s="630"/>
      <c r="AY168" s="630"/>
      <c r="AZ168" s="630"/>
      <c r="BA168" s="620"/>
    </row>
    <row r="169" spans="1:53" ht="15.75" hidden="1" customHeight="1" x14ac:dyDescent="0.25">
      <c r="A169" s="2611"/>
      <c r="B169" s="889" t="s">
        <v>1158</v>
      </c>
      <c r="C169" s="2597"/>
      <c r="D169" s="2647"/>
      <c r="E169" s="888" t="s">
        <v>715</v>
      </c>
      <c r="F169" s="887" t="s">
        <v>714</v>
      </c>
      <c r="G169" s="887">
        <v>2</v>
      </c>
      <c r="H169" s="887">
        <v>2</v>
      </c>
      <c r="I169" s="886">
        <v>2</v>
      </c>
      <c r="J169" s="1164"/>
      <c r="K169" s="630"/>
      <c r="L169" s="630"/>
      <c r="M169" s="630"/>
      <c r="N169" s="630"/>
      <c r="O169" s="630"/>
      <c r="P169" s="630"/>
      <c r="Q169" s="630"/>
      <c r="R169" s="630"/>
      <c r="S169" s="630"/>
      <c r="T169" s="630"/>
      <c r="U169" s="630"/>
      <c r="V169" s="630"/>
      <c r="W169" s="630"/>
      <c r="X169" s="630"/>
      <c r="Y169" s="630"/>
      <c r="Z169" s="630"/>
      <c r="AA169" s="630"/>
      <c r="AB169" s="629"/>
      <c r="AC169" s="630"/>
      <c r="AD169" s="630"/>
      <c r="AE169" s="630"/>
      <c r="AF169" s="630"/>
      <c r="AG169" s="630"/>
      <c r="AH169" s="630"/>
      <c r="AI169" s="630"/>
      <c r="AJ169" s="630"/>
      <c r="AK169" s="630"/>
      <c r="AL169" s="630"/>
      <c r="AM169" s="630"/>
      <c r="AN169" s="630"/>
      <c r="AO169" s="630"/>
      <c r="AP169" s="630"/>
      <c r="AQ169" s="630"/>
      <c r="AR169" s="630"/>
      <c r="AS169" s="630"/>
      <c r="AT169" s="630"/>
      <c r="AU169" s="630"/>
      <c r="AV169" s="630"/>
      <c r="AW169" s="630"/>
      <c r="AX169" s="630"/>
      <c r="AY169" s="630"/>
      <c r="AZ169" s="630"/>
      <c r="BA169" s="620"/>
    </row>
    <row r="170" spans="1:53" ht="38.25" hidden="1" customHeight="1" x14ac:dyDescent="0.25">
      <c r="A170" s="2611"/>
      <c r="B170" s="105" t="s">
        <v>1115</v>
      </c>
      <c r="C170" s="2722" t="s">
        <v>1198</v>
      </c>
      <c r="D170" s="483" t="s">
        <v>1197</v>
      </c>
      <c r="E170" s="483" t="s">
        <v>713</v>
      </c>
      <c r="F170" s="660" t="s">
        <v>194</v>
      </c>
      <c r="G170" s="660">
        <v>0</v>
      </c>
      <c r="H170" s="660">
        <v>16</v>
      </c>
      <c r="I170" s="885">
        <v>2</v>
      </c>
      <c r="J170" s="1320"/>
      <c r="K170" s="630"/>
      <c r="L170" s="630"/>
      <c r="M170" s="630"/>
      <c r="N170" s="630"/>
      <c r="O170" s="630"/>
      <c r="P170" s="630"/>
      <c r="Q170" s="630"/>
      <c r="R170" s="630"/>
      <c r="S170" s="630"/>
      <c r="T170" s="630"/>
      <c r="U170" s="630"/>
      <c r="V170" s="630"/>
      <c r="W170" s="630"/>
      <c r="X170" s="630"/>
      <c r="Y170" s="630"/>
      <c r="Z170" s="630"/>
      <c r="AA170" s="630"/>
      <c r="AB170" s="629"/>
      <c r="AC170" s="630"/>
      <c r="AD170" s="630"/>
      <c r="AE170" s="630"/>
      <c r="AF170" s="630"/>
      <c r="AG170" s="630"/>
      <c r="AH170" s="630"/>
      <c r="AI170" s="630"/>
      <c r="AJ170" s="630"/>
      <c r="AK170" s="630"/>
      <c r="AL170" s="630"/>
      <c r="AM170" s="630"/>
      <c r="AN170" s="630"/>
      <c r="AO170" s="630"/>
      <c r="AP170" s="630"/>
      <c r="AQ170" s="630"/>
      <c r="AR170" s="630"/>
      <c r="AS170" s="630"/>
      <c r="AT170" s="630"/>
      <c r="AU170" s="630"/>
      <c r="AV170" s="630"/>
      <c r="AW170" s="630"/>
      <c r="AX170" s="630"/>
      <c r="AY170" s="630"/>
      <c r="AZ170" s="630"/>
      <c r="BA170" s="620"/>
    </row>
    <row r="171" spans="1:53" ht="15.75" hidden="1" customHeight="1" x14ac:dyDescent="0.25">
      <c r="A171" s="2611"/>
      <c r="B171" s="105" t="s">
        <v>1115</v>
      </c>
      <c r="C171" s="2597"/>
      <c r="D171" s="483" t="s">
        <v>1196</v>
      </c>
      <c r="E171" s="483" t="s">
        <v>712</v>
      </c>
      <c r="F171" s="660" t="s">
        <v>227</v>
      </c>
      <c r="G171" s="663">
        <v>0</v>
      </c>
      <c r="H171" s="663">
        <v>0.4</v>
      </c>
      <c r="I171" s="883">
        <v>0.1</v>
      </c>
      <c r="J171" s="1320"/>
      <c r="K171" s="630"/>
      <c r="L171" s="630"/>
      <c r="M171" s="630"/>
      <c r="N171" s="630"/>
      <c r="O171" s="630"/>
      <c r="P171" s="630"/>
      <c r="Q171" s="630"/>
      <c r="R171" s="630"/>
      <c r="S171" s="630"/>
      <c r="T171" s="630"/>
      <c r="U171" s="630"/>
      <c r="V171" s="630"/>
      <c r="W171" s="630"/>
      <c r="X171" s="630"/>
      <c r="Y171" s="630"/>
      <c r="Z171" s="630"/>
      <c r="AA171" s="630"/>
      <c r="AB171" s="629"/>
      <c r="AC171" s="630"/>
      <c r="AD171" s="630"/>
      <c r="AE171" s="630"/>
      <c r="AF171" s="630"/>
      <c r="AG171" s="630"/>
      <c r="AH171" s="630"/>
      <c r="AI171" s="630"/>
      <c r="AJ171" s="630"/>
      <c r="AK171" s="630"/>
      <c r="AL171" s="630"/>
      <c r="AM171" s="630"/>
      <c r="AN171" s="630"/>
      <c r="AO171" s="630"/>
      <c r="AP171" s="630"/>
      <c r="AQ171" s="630"/>
      <c r="AR171" s="630"/>
      <c r="AS171" s="630"/>
      <c r="AT171" s="630"/>
      <c r="AU171" s="630"/>
      <c r="AV171" s="630"/>
      <c r="AW171" s="630"/>
      <c r="AX171" s="630"/>
      <c r="AY171" s="630"/>
      <c r="AZ171" s="630"/>
      <c r="BA171" s="620"/>
    </row>
    <row r="172" spans="1:53" ht="15.75" hidden="1" customHeight="1" x14ac:dyDescent="0.25">
      <c r="A172" s="2611"/>
      <c r="B172" s="105" t="s">
        <v>1115</v>
      </c>
      <c r="C172" s="2597"/>
      <c r="D172" s="483" t="s">
        <v>705</v>
      </c>
      <c r="E172" s="483" t="s">
        <v>711</v>
      </c>
      <c r="F172" s="660" t="s">
        <v>710</v>
      </c>
      <c r="G172" s="660" t="s">
        <v>709</v>
      </c>
      <c r="H172" s="660" t="s">
        <v>708</v>
      </c>
      <c r="I172" s="885">
        <v>250</v>
      </c>
      <c r="J172" s="1320"/>
      <c r="K172" s="630"/>
      <c r="L172" s="630"/>
      <c r="M172" s="630"/>
      <c r="N172" s="630"/>
      <c r="O172" s="630"/>
      <c r="P172" s="630"/>
      <c r="Q172" s="630"/>
      <c r="R172" s="630"/>
      <c r="S172" s="630"/>
      <c r="T172" s="630"/>
      <c r="U172" s="630"/>
      <c r="V172" s="630"/>
      <c r="W172" s="630"/>
      <c r="X172" s="630"/>
      <c r="Y172" s="630"/>
      <c r="Z172" s="630"/>
      <c r="AA172" s="630"/>
      <c r="AB172" s="629"/>
      <c r="AC172" s="630"/>
      <c r="AD172" s="630"/>
      <c r="AE172" s="630"/>
      <c r="AF172" s="630"/>
      <c r="AG172" s="630"/>
      <c r="AH172" s="630"/>
      <c r="AI172" s="630"/>
      <c r="AJ172" s="630"/>
      <c r="AK172" s="630"/>
      <c r="AL172" s="630"/>
      <c r="AM172" s="630"/>
      <c r="AN172" s="630"/>
      <c r="AO172" s="630"/>
      <c r="AP172" s="630"/>
      <c r="AQ172" s="630"/>
      <c r="AR172" s="630"/>
      <c r="AS172" s="630"/>
      <c r="AT172" s="630"/>
      <c r="AU172" s="630"/>
      <c r="AV172" s="630"/>
      <c r="AW172" s="630"/>
      <c r="AX172" s="630"/>
      <c r="AY172" s="630"/>
      <c r="AZ172" s="630"/>
      <c r="BA172" s="620"/>
    </row>
    <row r="173" spans="1:53" ht="15.75" hidden="1" customHeight="1" x14ac:dyDescent="0.25">
      <c r="A173" s="2611"/>
      <c r="B173" s="105" t="s">
        <v>1115</v>
      </c>
      <c r="C173" s="2597"/>
      <c r="D173" s="656" t="s">
        <v>1195</v>
      </c>
      <c r="E173" s="483" t="s">
        <v>707</v>
      </c>
      <c r="F173" s="660" t="s">
        <v>194</v>
      </c>
      <c r="G173" s="660">
        <v>0</v>
      </c>
      <c r="H173" s="660">
        <v>16</v>
      </c>
      <c r="I173" s="885">
        <v>2</v>
      </c>
      <c r="J173" s="1320"/>
      <c r="K173" s="630"/>
      <c r="L173" s="630"/>
      <c r="M173" s="630"/>
      <c r="N173" s="630"/>
      <c r="O173" s="630"/>
      <c r="P173" s="630"/>
      <c r="Q173" s="630"/>
      <c r="R173" s="630"/>
      <c r="S173" s="630"/>
      <c r="T173" s="630"/>
      <c r="U173" s="630"/>
      <c r="V173" s="630"/>
      <c r="W173" s="630"/>
      <c r="X173" s="630"/>
      <c r="Y173" s="630"/>
      <c r="Z173" s="630"/>
      <c r="AA173" s="630"/>
      <c r="AB173" s="629"/>
      <c r="AC173" s="630"/>
      <c r="AD173" s="630"/>
      <c r="AE173" s="630"/>
      <c r="AF173" s="630"/>
      <c r="AG173" s="630"/>
      <c r="AH173" s="630"/>
      <c r="AI173" s="630"/>
      <c r="AJ173" s="630"/>
      <c r="AK173" s="630"/>
      <c r="AL173" s="630"/>
      <c r="AM173" s="630"/>
      <c r="AN173" s="630"/>
      <c r="AO173" s="630"/>
      <c r="AP173" s="630"/>
      <c r="AQ173" s="630"/>
      <c r="AR173" s="630"/>
      <c r="AS173" s="630"/>
      <c r="AT173" s="630"/>
      <c r="AU173" s="630"/>
      <c r="AV173" s="630"/>
      <c r="AW173" s="630"/>
      <c r="AX173" s="630"/>
      <c r="AY173" s="630"/>
      <c r="AZ173" s="630"/>
      <c r="BA173" s="620"/>
    </row>
    <row r="174" spans="1:53" ht="15.75" hidden="1" customHeight="1" x14ac:dyDescent="0.25">
      <c r="A174" s="2611"/>
      <c r="B174" s="105" t="s">
        <v>1115</v>
      </c>
      <c r="C174" s="2597"/>
      <c r="D174" s="656" t="s">
        <v>1194</v>
      </c>
      <c r="E174" s="483" t="s">
        <v>706</v>
      </c>
      <c r="F174" s="660" t="s">
        <v>227</v>
      </c>
      <c r="G174" s="660">
        <v>0</v>
      </c>
      <c r="H174" s="663">
        <v>1</v>
      </c>
      <c r="I174" s="883">
        <v>0.1</v>
      </c>
      <c r="J174" s="1320"/>
      <c r="K174" s="630"/>
      <c r="L174" s="630"/>
      <c r="M174" s="630"/>
      <c r="N174" s="630"/>
      <c r="O174" s="630"/>
      <c r="P174" s="630"/>
      <c r="Q174" s="630"/>
      <c r="R174" s="630"/>
      <c r="S174" s="630"/>
      <c r="T174" s="630"/>
      <c r="U174" s="630"/>
      <c r="V174" s="630"/>
      <c r="W174" s="630"/>
      <c r="X174" s="630"/>
      <c r="Y174" s="630"/>
      <c r="Z174" s="630"/>
      <c r="AA174" s="630"/>
      <c r="AB174" s="629"/>
      <c r="AC174" s="630"/>
      <c r="AD174" s="630"/>
      <c r="AE174" s="630"/>
      <c r="AF174" s="630"/>
      <c r="AG174" s="630"/>
      <c r="AH174" s="630"/>
      <c r="AI174" s="630"/>
      <c r="AJ174" s="630"/>
      <c r="AK174" s="630"/>
      <c r="AL174" s="630"/>
      <c r="AM174" s="630"/>
      <c r="AN174" s="630"/>
      <c r="AO174" s="630"/>
      <c r="AP174" s="630"/>
      <c r="AQ174" s="630"/>
      <c r="AR174" s="630"/>
      <c r="AS174" s="630"/>
      <c r="AT174" s="630"/>
      <c r="AU174" s="630"/>
      <c r="AV174" s="630"/>
      <c r="AW174" s="630"/>
      <c r="AX174" s="630"/>
      <c r="AY174" s="630"/>
      <c r="AZ174" s="630"/>
      <c r="BA174" s="620"/>
    </row>
    <row r="175" spans="1:53" ht="15.75" hidden="1" customHeight="1" x14ac:dyDescent="0.25">
      <c r="A175" s="2611"/>
      <c r="B175" s="105" t="s">
        <v>1115</v>
      </c>
      <c r="C175" s="2598"/>
      <c r="D175" s="483" t="s">
        <v>1193</v>
      </c>
      <c r="E175" s="483" t="s">
        <v>705</v>
      </c>
      <c r="F175" s="660" t="s">
        <v>51</v>
      </c>
      <c r="G175" s="660" t="s">
        <v>704</v>
      </c>
      <c r="H175" s="660" t="s">
        <v>703</v>
      </c>
      <c r="I175" s="884" t="s">
        <v>703</v>
      </c>
      <c r="J175" s="1320"/>
      <c r="K175" s="630"/>
      <c r="L175" s="630"/>
      <c r="M175" s="630"/>
      <c r="N175" s="630"/>
      <c r="O175" s="630"/>
      <c r="P175" s="630"/>
      <c r="Q175" s="630"/>
      <c r="R175" s="630"/>
      <c r="S175" s="630"/>
      <c r="T175" s="630"/>
      <c r="U175" s="630"/>
      <c r="V175" s="630"/>
      <c r="W175" s="630"/>
      <c r="X175" s="630"/>
      <c r="Y175" s="630"/>
      <c r="Z175" s="630"/>
      <c r="AA175" s="630"/>
      <c r="AB175" s="629"/>
      <c r="AC175" s="630"/>
      <c r="AD175" s="630"/>
      <c r="AE175" s="630"/>
      <c r="AF175" s="630"/>
      <c r="AG175" s="630"/>
      <c r="AH175" s="630"/>
      <c r="AI175" s="630"/>
      <c r="AJ175" s="630"/>
      <c r="AK175" s="630"/>
      <c r="AL175" s="630"/>
      <c r="AM175" s="630"/>
      <c r="AN175" s="630"/>
      <c r="AO175" s="630"/>
      <c r="AP175" s="630"/>
      <c r="AQ175" s="630"/>
      <c r="AR175" s="630"/>
      <c r="AS175" s="630"/>
      <c r="AT175" s="630"/>
      <c r="AU175" s="630"/>
      <c r="AV175" s="630"/>
      <c r="AW175" s="630"/>
      <c r="AX175" s="630"/>
      <c r="AY175" s="630"/>
      <c r="AZ175" s="630"/>
      <c r="BA175" s="620"/>
    </row>
    <row r="176" spans="1:53" ht="30" hidden="1" customHeight="1" x14ac:dyDescent="0.25">
      <c r="A176" s="2611"/>
      <c r="B176" s="105" t="s">
        <v>1115</v>
      </c>
      <c r="C176" s="2728" t="s">
        <v>1192</v>
      </c>
      <c r="D176" s="2676" t="s">
        <v>1191</v>
      </c>
      <c r="E176" s="483" t="s">
        <v>702</v>
      </c>
      <c r="F176" s="660" t="s">
        <v>227</v>
      </c>
      <c r="G176" s="663">
        <v>0</v>
      </c>
      <c r="H176" s="663">
        <v>1</v>
      </c>
      <c r="I176" s="883">
        <v>1</v>
      </c>
      <c r="J176" s="1320"/>
      <c r="K176" s="630"/>
      <c r="L176" s="630"/>
      <c r="M176" s="630"/>
      <c r="N176" s="630"/>
      <c r="O176" s="630"/>
      <c r="P176" s="630"/>
      <c r="Q176" s="630"/>
      <c r="R176" s="630"/>
      <c r="S176" s="630"/>
      <c r="T176" s="630"/>
      <c r="U176" s="630"/>
      <c r="V176" s="630"/>
      <c r="W176" s="630"/>
      <c r="X176" s="630"/>
      <c r="Y176" s="630"/>
      <c r="Z176" s="630"/>
      <c r="AA176" s="630"/>
      <c r="AB176" s="629"/>
      <c r="AC176" s="630"/>
      <c r="AD176" s="630"/>
      <c r="AE176" s="630"/>
      <c r="AF176" s="630"/>
      <c r="AG176" s="630"/>
      <c r="AH176" s="630"/>
      <c r="AI176" s="630"/>
      <c r="AJ176" s="630"/>
      <c r="AK176" s="630"/>
      <c r="AL176" s="630"/>
      <c r="AM176" s="630"/>
      <c r="AN176" s="630"/>
      <c r="AO176" s="630"/>
      <c r="AP176" s="630"/>
      <c r="AQ176" s="630"/>
      <c r="AR176" s="630"/>
      <c r="AS176" s="630"/>
      <c r="AT176" s="630"/>
      <c r="AU176" s="630"/>
      <c r="AV176" s="630"/>
      <c r="AW176" s="630"/>
      <c r="AX176" s="630"/>
      <c r="AY176" s="630"/>
      <c r="AZ176" s="630"/>
      <c r="BA176" s="620"/>
    </row>
    <row r="177" spans="1:53" ht="15.75" hidden="1" customHeight="1" x14ac:dyDescent="0.25">
      <c r="A177" s="2611"/>
      <c r="B177" s="105" t="s">
        <v>1115</v>
      </c>
      <c r="C177" s="2597"/>
      <c r="D177" s="2597"/>
      <c r="E177" s="483" t="s">
        <v>701</v>
      </c>
      <c r="F177" s="660" t="s">
        <v>227</v>
      </c>
      <c r="G177" s="663">
        <v>0</v>
      </c>
      <c r="H177" s="663">
        <v>1</v>
      </c>
      <c r="I177" s="883">
        <v>0.8</v>
      </c>
      <c r="J177" s="1320"/>
      <c r="K177" s="630"/>
      <c r="L177" s="630"/>
      <c r="M177" s="630"/>
      <c r="N177" s="630"/>
      <c r="O177" s="630"/>
      <c r="P177" s="630"/>
      <c r="Q177" s="630"/>
      <c r="R177" s="630"/>
      <c r="S177" s="630"/>
      <c r="T177" s="630"/>
      <c r="U177" s="630"/>
      <c r="V177" s="630"/>
      <c r="W177" s="630"/>
      <c r="X177" s="630"/>
      <c r="Y177" s="630"/>
      <c r="Z177" s="630"/>
      <c r="AA177" s="630"/>
      <c r="AB177" s="629"/>
      <c r="AC177" s="630"/>
      <c r="AD177" s="630"/>
      <c r="AE177" s="630"/>
      <c r="AF177" s="630"/>
      <c r="AG177" s="630"/>
      <c r="AH177" s="630"/>
      <c r="AI177" s="630"/>
      <c r="AJ177" s="630"/>
      <c r="AK177" s="630"/>
      <c r="AL177" s="630"/>
      <c r="AM177" s="630"/>
      <c r="AN177" s="630"/>
      <c r="AO177" s="630"/>
      <c r="AP177" s="630"/>
      <c r="AQ177" s="630"/>
      <c r="AR177" s="630"/>
      <c r="AS177" s="630"/>
      <c r="AT177" s="630"/>
      <c r="AU177" s="630"/>
      <c r="AV177" s="630"/>
      <c r="AW177" s="630"/>
      <c r="AX177" s="630"/>
      <c r="AY177" s="630"/>
      <c r="AZ177" s="630"/>
      <c r="BA177" s="620"/>
    </row>
    <row r="178" spans="1:53" ht="15.75" hidden="1" customHeight="1" x14ac:dyDescent="0.25">
      <c r="A178" s="2611"/>
      <c r="B178" s="105" t="s">
        <v>1115</v>
      </c>
      <c r="C178" s="2597"/>
      <c r="D178" s="2597"/>
      <c r="E178" s="483" t="s">
        <v>700</v>
      </c>
      <c r="F178" s="660" t="s">
        <v>227</v>
      </c>
      <c r="G178" s="663">
        <v>0</v>
      </c>
      <c r="H178" s="663">
        <v>1</v>
      </c>
      <c r="I178" s="883">
        <v>1</v>
      </c>
      <c r="J178" s="1320"/>
      <c r="K178" s="630"/>
      <c r="L178" s="630"/>
      <c r="M178" s="630"/>
      <c r="N178" s="630"/>
      <c r="O178" s="630"/>
      <c r="P178" s="630"/>
      <c r="Q178" s="630"/>
      <c r="R178" s="630"/>
      <c r="S178" s="630"/>
      <c r="T178" s="630"/>
      <c r="U178" s="630"/>
      <c r="V178" s="630"/>
      <c r="W178" s="630"/>
      <c r="X178" s="630"/>
      <c r="Y178" s="630"/>
      <c r="Z178" s="630"/>
      <c r="AA178" s="630"/>
      <c r="AB178" s="629"/>
      <c r="AC178" s="630"/>
      <c r="AD178" s="630"/>
      <c r="AE178" s="630"/>
      <c r="AF178" s="630"/>
      <c r="AG178" s="630"/>
      <c r="AH178" s="630"/>
      <c r="AI178" s="630"/>
      <c r="AJ178" s="630"/>
      <c r="AK178" s="630"/>
      <c r="AL178" s="630"/>
      <c r="AM178" s="630"/>
      <c r="AN178" s="630"/>
      <c r="AO178" s="630"/>
      <c r="AP178" s="630"/>
      <c r="AQ178" s="630"/>
      <c r="AR178" s="630"/>
      <c r="AS178" s="630"/>
      <c r="AT178" s="630"/>
      <c r="AU178" s="630"/>
      <c r="AV178" s="630"/>
      <c r="AW178" s="630"/>
      <c r="AX178" s="630"/>
      <c r="AY178" s="630"/>
      <c r="AZ178" s="630"/>
      <c r="BA178" s="620"/>
    </row>
    <row r="179" spans="1:53" ht="15.75" hidden="1" customHeight="1" x14ac:dyDescent="0.25">
      <c r="A179" s="2611"/>
      <c r="B179" s="105" t="s">
        <v>1115</v>
      </c>
      <c r="C179" s="2598"/>
      <c r="D179" s="2598"/>
      <c r="E179" s="483" t="s">
        <v>699</v>
      </c>
      <c r="F179" s="660" t="s">
        <v>227</v>
      </c>
      <c r="G179" s="663">
        <v>0</v>
      </c>
      <c r="H179" s="663">
        <v>1</v>
      </c>
      <c r="I179" s="883"/>
      <c r="J179" s="1320"/>
      <c r="K179" s="630"/>
      <c r="L179" s="630"/>
      <c r="M179" s="630"/>
      <c r="N179" s="630"/>
      <c r="O179" s="630"/>
      <c r="P179" s="630"/>
      <c r="Q179" s="630"/>
      <c r="R179" s="630"/>
      <c r="S179" s="630"/>
      <c r="T179" s="630"/>
      <c r="U179" s="630"/>
      <c r="V179" s="630"/>
      <c r="W179" s="630"/>
      <c r="X179" s="630"/>
      <c r="Y179" s="630"/>
      <c r="Z179" s="630"/>
      <c r="AA179" s="630"/>
      <c r="AB179" s="629"/>
      <c r="AC179" s="630"/>
      <c r="AD179" s="630"/>
      <c r="AE179" s="630"/>
      <c r="AF179" s="630"/>
      <c r="AG179" s="630"/>
      <c r="AH179" s="630"/>
      <c r="AI179" s="630"/>
      <c r="AJ179" s="630"/>
      <c r="AK179" s="630"/>
      <c r="AL179" s="630"/>
      <c r="AM179" s="630"/>
      <c r="AN179" s="630"/>
      <c r="AO179" s="630"/>
      <c r="AP179" s="630"/>
      <c r="AQ179" s="630"/>
      <c r="AR179" s="630"/>
      <c r="AS179" s="630"/>
      <c r="AT179" s="630"/>
      <c r="AU179" s="630"/>
      <c r="AV179" s="630"/>
      <c r="AW179" s="630"/>
      <c r="AX179" s="630"/>
      <c r="AY179" s="630"/>
      <c r="AZ179" s="630"/>
      <c r="BA179" s="620"/>
    </row>
    <row r="180" spans="1:53" ht="30" hidden="1" customHeight="1" x14ac:dyDescent="0.25">
      <c r="A180" s="2611"/>
      <c r="B180" s="105" t="s">
        <v>1115</v>
      </c>
      <c r="C180" s="2722" t="s">
        <v>1190</v>
      </c>
      <c r="D180" s="2676" t="s">
        <v>1189</v>
      </c>
      <c r="E180" s="483" t="s">
        <v>698</v>
      </c>
      <c r="F180" s="660" t="s">
        <v>51</v>
      </c>
      <c r="G180" s="660">
        <v>0</v>
      </c>
      <c r="H180" s="666">
        <v>1</v>
      </c>
      <c r="I180" s="883">
        <v>0.3</v>
      </c>
      <c r="J180" s="1320"/>
      <c r="K180" s="630"/>
      <c r="L180" s="630"/>
      <c r="M180" s="630"/>
      <c r="N180" s="630"/>
      <c r="O180" s="630"/>
      <c r="P180" s="630"/>
      <c r="Q180" s="630"/>
      <c r="R180" s="630"/>
      <c r="S180" s="630"/>
      <c r="T180" s="630"/>
      <c r="U180" s="630"/>
      <c r="V180" s="630"/>
      <c r="W180" s="630"/>
      <c r="X180" s="630"/>
      <c r="Y180" s="630"/>
      <c r="Z180" s="630"/>
      <c r="AA180" s="630"/>
      <c r="AB180" s="629"/>
      <c r="AC180" s="630"/>
      <c r="AD180" s="630"/>
      <c r="AE180" s="630"/>
      <c r="AF180" s="630"/>
      <c r="AG180" s="630"/>
      <c r="AH180" s="630"/>
      <c r="AI180" s="630"/>
      <c r="AJ180" s="630"/>
      <c r="AK180" s="630"/>
      <c r="AL180" s="630"/>
      <c r="AM180" s="630"/>
      <c r="AN180" s="630"/>
      <c r="AO180" s="630"/>
      <c r="AP180" s="630"/>
      <c r="AQ180" s="630"/>
      <c r="AR180" s="630"/>
      <c r="AS180" s="630"/>
      <c r="AT180" s="630"/>
      <c r="AU180" s="630"/>
      <c r="AV180" s="630"/>
      <c r="AW180" s="630"/>
      <c r="AX180" s="630"/>
      <c r="AY180" s="630"/>
      <c r="AZ180" s="630"/>
      <c r="BA180" s="620"/>
    </row>
    <row r="181" spans="1:53" ht="15.75" hidden="1" customHeight="1" x14ac:dyDescent="0.25">
      <c r="A181" s="2611"/>
      <c r="B181" s="105" t="s">
        <v>1115</v>
      </c>
      <c r="C181" s="2597"/>
      <c r="D181" s="2597"/>
      <c r="E181" s="483" t="s">
        <v>697</v>
      </c>
      <c r="F181" s="660" t="s">
        <v>51</v>
      </c>
      <c r="G181" s="660">
        <v>0</v>
      </c>
      <c r="H181" s="666">
        <v>1</v>
      </c>
      <c r="I181" s="883">
        <v>0.2</v>
      </c>
      <c r="J181" s="1320"/>
      <c r="K181" s="630"/>
      <c r="L181" s="630"/>
      <c r="M181" s="630"/>
      <c r="N181" s="630"/>
      <c r="O181" s="630"/>
      <c r="P181" s="630"/>
      <c r="Q181" s="630"/>
      <c r="R181" s="630"/>
      <c r="S181" s="630"/>
      <c r="T181" s="630"/>
      <c r="U181" s="630"/>
      <c r="V181" s="630"/>
      <c r="W181" s="630"/>
      <c r="X181" s="630"/>
      <c r="Y181" s="630"/>
      <c r="Z181" s="630"/>
      <c r="AA181" s="630"/>
      <c r="AB181" s="629"/>
      <c r="AC181" s="630"/>
      <c r="AD181" s="630"/>
      <c r="AE181" s="630"/>
      <c r="AF181" s="630"/>
      <c r="AG181" s="630"/>
      <c r="AH181" s="630"/>
      <c r="AI181" s="630"/>
      <c r="AJ181" s="630"/>
      <c r="AK181" s="630"/>
      <c r="AL181" s="630"/>
      <c r="AM181" s="630"/>
      <c r="AN181" s="630"/>
      <c r="AO181" s="630"/>
      <c r="AP181" s="630"/>
      <c r="AQ181" s="630"/>
      <c r="AR181" s="630"/>
      <c r="AS181" s="630"/>
      <c r="AT181" s="630"/>
      <c r="AU181" s="630"/>
      <c r="AV181" s="630"/>
      <c r="AW181" s="630"/>
      <c r="AX181" s="630"/>
      <c r="AY181" s="630"/>
      <c r="AZ181" s="630"/>
      <c r="BA181" s="620"/>
    </row>
    <row r="182" spans="1:53" ht="15.75" hidden="1" customHeight="1" x14ac:dyDescent="0.25">
      <c r="A182" s="2611"/>
      <c r="B182" s="105" t="s">
        <v>1115</v>
      </c>
      <c r="C182" s="2598"/>
      <c r="D182" s="2598"/>
      <c r="E182" s="483" t="s">
        <v>696</v>
      </c>
      <c r="F182" s="660" t="s">
        <v>51</v>
      </c>
      <c r="G182" s="660">
        <v>0</v>
      </c>
      <c r="H182" s="666">
        <v>1</v>
      </c>
      <c r="I182" s="883">
        <v>0.3</v>
      </c>
      <c r="J182" s="1320"/>
      <c r="K182" s="630"/>
      <c r="L182" s="630"/>
      <c r="M182" s="630"/>
      <c r="N182" s="630"/>
      <c r="O182" s="630"/>
      <c r="P182" s="630"/>
      <c r="Q182" s="630"/>
      <c r="R182" s="630"/>
      <c r="S182" s="630"/>
      <c r="T182" s="630"/>
      <c r="U182" s="630"/>
      <c r="V182" s="630"/>
      <c r="W182" s="630"/>
      <c r="X182" s="630"/>
      <c r="Y182" s="630"/>
      <c r="Z182" s="630"/>
      <c r="AA182" s="630"/>
      <c r="AB182" s="629"/>
      <c r="AC182" s="630"/>
      <c r="AD182" s="630"/>
      <c r="AE182" s="630"/>
      <c r="AF182" s="630"/>
      <c r="AG182" s="630"/>
      <c r="AH182" s="630"/>
      <c r="AI182" s="630"/>
      <c r="AJ182" s="630"/>
      <c r="AK182" s="630"/>
      <c r="AL182" s="630"/>
      <c r="AM182" s="630"/>
      <c r="AN182" s="630"/>
      <c r="AO182" s="630"/>
      <c r="AP182" s="630"/>
      <c r="AQ182" s="630"/>
      <c r="AR182" s="630"/>
      <c r="AS182" s="630"/>
      <c r="AT182" s="630"/>
      <c r="AU182" s="630"/>
      <c r="AV182" s="630"/>
      <c r="AW182" s="630"/>
      <c r="AX182" s="630"/>
      <c r="AY182" s="630"/>
      <c r="AZ182" s="630"/>
      <c r="BA182" s="620"/>
    </row>
    <row r="183" spans="1:53" ht="15.75" hidden="1" customHeight="1" x14ac:dyDescent="0.25">
      <c r="A183" s="2611"/>
      <c r="B183" s="471" t="s">
        <v>4</v>
      </c>
      <c r="C183" s="880" t="s">
        <v>92</v>
      </c>
      <c r="D183" s="2723" t="s">
        <v>91</v>
      </c>
      <c r="E183" s="872" t="s">
        <v>695</v>
      </c>
      <c r="F183" s="871" t="s">
        <v>14</v>
      </c>
      <c r="G183" s="871">
        <v>172</v>
      </c>
      <c r="H183" s="871">
        <v>656</v>
      </c>
      <c r="I183" s="882">
        <v>56</v>
      </c>
      <c r="J183" s="1164"/>
      <c r="K183" s="630"/>
      <c r="L183" s="630"/>
      <c r="M183" s="630"/>
      <c r="N183" s="630"/>
      <c r="O183" s="630"/>
      <c r="P183" s="630"/>
      <c r="Q183" s="630"/>
      <c r="R183" s="630"/>
      <c r="S183" s="630"/>
      <c r="T183" s="630"/>
      <c r="U183" s="630"/>
      <c r="V183" s="630"/>
      <c r="W183" s="630"/>
      <c r="X183" s="630"/>
      <c r="Y183" s="630"/>
      <c r="Z183" s="630"/>
      <c r="AA183" s="630"/>
      <c r="AB183" s="629"/>
      <c r="AC183" s="630"/>
      <c r="AD183" s="630"/>
      <c r="AE183" s="630"/>
      <c r="AF183" s="630"/>
      <c r="AG183" s="630"/>
      <c r="AH183" s="630"/>
      <c r="AI183" s="630"/>
      <c r="AJ183" s="630"/>
      <c r="AK183" s="630"/>
      <c r="AL183" s="630"/>
      <c r="AM183" s="630"/>
      <c r="AN183" s="630"/>
      <c r="AO183" s="630"/>
      <c r="AP183" s="630"/>
      <c r="AQ183" s="630"/>
      <c r="AR183" s="630"/>
      <c r="AS183" s="630"/>
      <c r="AT183" s="630"/>
      <c r="AU183" s="630"/>
      <c r="AV183" s="630"/>
      <c r="AW183" s="630"/>
      <c r="AX183" s="630"/>
      <c r="AY183" s="630"/>
      <c r="AZ183" s="630"/>
      <c r="BA183" s="620"/>
    </row>
    <row r="184" spans="1:53" ht="15.75" hidden="1" customHeight="1" x14ac:dyDescent="0.25">
      <c r="A184" s="2611"/>
      <c r="B184" s="471" t="s">
        <v>4</v>
      </c>
      <c r="C184" s="880" t="s">
        <v>86</v>
      </c>
      <c r="D184" s="2597"/>
      <c r="E184" s="872" t="s">
        <v>85</v>
      </c>
      <c r="F184" s="871" t="s">
        <v>14</v>
      </c>
      <c r="G184" s="871">
        <v>180</v>
      </c>
      <c r="H184" s="870">
        <v>8938</v>
      </c>
      <c r="I184" s="879">
        <v>0</v>
      </c>
      <c r="J184" s="1164"/>
      <c r="K184" s="630"/>
      <c r="L184" s="630"/>
      <c r="M184" s="630"/>
      <c r="N184" s="630"/>
      <c r="O184" s="630"/>
      <c r="P184" s="630"/>
      <c r="Q184" s="630"/>
      <c r="R184" s="630"/>
      <c r="S184" s="630"/>
      <c r="T184" s="630"/>
      <c r="U184" s="630"/>
      <c r="V184" s="630"/>
      <c r="W184" s="630"/>
      <c r="X184" s="630"/>
      <c r="Y184" s="630"/>
      <c r="Z184" s="630"/>
      <c r="AA184" s="630"/>
      <c r="AB184" s="629"/>
      <c r="AC184" s="630"/>
      <c r="AD184" s="630"/>
      <c r="AE184" s="630"/>
      <c r="AF184" s="630"/>
      <c r="AG184" s="630"/>
      <c r="AH184" s="630"/>
      <c r="AI184" s="630"/>
      <c r="AJ184" s="630"/>
      <c r="AK184" s="630"/>
      <c r="AL184" s="630"/>
      <c r="AM184" s="630"/>
      <c r="AN184" s="630"/>
      <c r="AO184" s="630"/>
      <c r="AP184" s="630"/>
      <c r="AQ184" s="630"/>
      <c r="AR184" s="630"/>
      <c r="AS184" s="630"/>
      <c r="AT184" s="630"/>
      <c r="AU184" s="630"/>
      <c r="AV184" s="630"/>
      <c r="AW184" s="630"/>
      <c r="AX184" s="630"/>
      <c r="AY184" s="630"/>
      <c r="AZ184" s="630"/>
      <c r="BA184" s="620"/>
    </row>
    <row r="185" spans="1:53" ht="15.75" hidden="1" customHeight="1" x14ac:dyDescent="0.25">
      <c r="A185" s="2611"/>
      <c r="B185" s="471" t="s">
        <v>4</v>
      </c>
      <c r="C185" s="878" t="s">
        <v>82</v>
      </c>
      <c r="D185" s="2597"/>
      <c r="E185" s="872" t="s">
        <v>81</v>
      </c>
      <c r="F185" s="871" t="s">
        <v>51</v>
      </c>
      <c r="G185" s="871">
        <v>0</v>
      </c>
      <c r="H185" s="871">
        <v>1</v>
      </c>
      <c r="I185" s="881">
        <v>0.1</v>
      </c>
      <c r="J185" s="1164"/>
      <c r="K185" s="630"/>
      <c r="L185" s="630"/>
      <c r="M185" s="630"/>
      <c r="N185" s="630"/>
      <c r="O185" s="630"/>
      <c r="P185" s="630"/>
      <c r="Q185" s="630"/>
      <c r="R185" s="630"/>
      <c r="S185" s="630"/>
      <c r="T185" s="630"/>
      <c r="U185" s="630"/>
      <c r="V185" s="630"/>
      <c r="W185" s="630"/>
      <c r="X185" s="630"/>
      <c r="Y185" s="630"/>
      <c r="Z185" s="630"/>
      <c r="AA185" s="630"/>
      <c r="AB185" s="629"/>
      <c r="AC185" s="630"/>
      <c r="AD185" s="630"/>
      <c r="AE185" s="630"/>
      <c r="AF185" s="630"/>
      <c r="AG185" s="630"/>
      <c r="AH185" s="630"/>
      <c r="AI185" s="630"/>
      <c r="AJ185" s="630"/>
      <c r="AK185" s="630"/>
      <c r="AL185" s="630"/>
      <c r="AM185" s="630"/>
      <c r="AN185" s="630"/>
      <c r="AO185" s="630"/>
      <c r="AP185" s="630"/>
      <c r="AQ185" s="630"/>
      <c r="AR185" s="630"/>
      <c r="AS185" s="630"/>
      <c r="AT185" s="630"/>
      <c r="AU185" s="630"/>
      <c r="AV185" s="630"/>
      <c r="AW185" s="630"/>
      <c r="AX185" s="630"/>
      <c r="AY185" s="630"/>
      <c r="AZ185" s="630"/>
      <c r="BA185" s="620"/>
    </row>
    <row r="186" spans="1:53" ht="15.75" hidden="1" customHeight="1" x14ac:dyDescent="0.25">
      <c r="A186" s="2611"/>
      <c r="B186" s="471" t="s">
        <v>4</v>
      </c>
      <c r="C186" s="880" t="s">
        <v>77</v>
      </c>
      <c r="D186" s="2597"/>
      <c r="E186" s="877" t="s">
        <v>75</v>
      </c>
      <c r="F186" s="871" t="s">
        <v>103</v>
      </c>
      <c r="G186" s="871">
        <v>0</v>
      </c>
      <c r="H186" s="871">
        <v>167</v>
      </c>
      <c r="I186" s="881">
        <v>0</v>
      </c>
      <c r="J186" s="1164"/>
      <c r="K186" s="630"/>
      <c r="L186" s="630"/>
      <c r="M186" s="630"/>
      <c r="N186" s="630"/>
      <c r="O186" s="630"/>
      <c r="P186" s="630"/>
      <c r="Q186" s="630"/>
      <c r="R186" s="630"/>
      <c r="S186" s="630"/>
      <c r="T186" s="630"/>
      <c r="U186" s="630"/>
      <c r="V186" s="630"/>
      <c r="W186" s="630"/>
      <c r="X186" s="630"/>
      <c r="Y186" s="630"/>
      <c r="Z186" s="630"/>
      <c r="AA186" s="630"/>
      <c r="AB186" s="629"/>
      <c r="AC186" s="630"/>
      <c r="AD186" s="630"/>
      <c r="AE186" s="630"/>
      <c r="AF186" s="630"/>
      <c r="AG186" s="630"/>
      <c r="AH186" s="630"/>
      <c r="AI186" s="630"/>
      <c r="AJ186" s="630"/>
      <c r="AK186" s="630"/>
      <c r="AL186" s="630"/>
      <c r="AM186" s="630"/>
      <c r="AN186" s="630"/>
      <c r="AO186" s="630"/>
      <c r="AP186" s="630"/>
      <c r="AQ186" s="630"/>
      <c r="AR186" s="630"/>
      <c r="AS186" s="630"/>
      <c r="AT186" s="630"/>
      <c r="AU186" s="630"/>
      <c r="AV186" s="630"/>
      <c r="AW186" s="630"/>
      <c r="AX186" s="630"/>
      <c r="AY186" s="630"/>
      <c r="AZ186" s="630"/>
      <c r="BA186" s="620"/>
    </row>
    <row r="187" spans="1:53" ht="15.75" hidden="1" customHeight="1" x14ac:dyDescent="0.25">
      <c r="A187" s="2611"/>
      <c r="B187" s="471" t="s">
        <v>4</v>
      </c>
      <c r="C187" s="880" t="s">
        <v>1188</v>
      </c>
      <c r="D187" s="2597"/>
      <c r="E187" s="880" t="s">
        <v>71</v>
      </c>
      <c r="F187" s="871" t="s">
        <v>70</v>
      </c>
      <c r="G187" s="871">
        <v>0</v>
      </c>
      <c r="H187" s="871">
        <v>1</v>
      </c>
      <c r="I187" s="881" t="s">
        <v>694</v>
      </c>
      <c r="J187" s="1164"/>
      <c r="K187" s="630"/>
      <c r="L187" s="630"/>
      <c r="M187" s="630"/>
      <c r="N187" s="630"/>
      <c r="O187" s="630"/>
      <c r="P187" s="630"/>
      <c r="Q187" s="630"/>
      <c r="R187" s="630"/>
      <c r="S187" s="630"/>
      <c r="T187" s="630"/>
      <c r="U187" s="630"/>
      <c r="V187" s="630"/>
      <c r="W187" s="630"/>
      <c r="X187" s="630"/>
      <c r="Y187" s="630"/>
      <c r="Z187" s="630"/>
      <c r="AA187" s="630"/>
      <c r="AB187" s="629"/>
      <c r="AC187" s="630"/>
      <c r="AD187" s="630"/>
      <c r="AE187" s="630"/>
      <c r="AF187" s="630"/>
      <c r="AG187" s="630"/>
      <c r="AH187" s="630"/>
      <c r="AI187" s="630"/>
      <c r="AJ187" s="630"/>
      <c r="AK187" s="630"/>
      <c r="AL187" s="630"/>
      <c r="AM187" s="630"/>
      <c r="AN187" s="630"/>
      <c r="AO187" s="630"/>
      <c r="AP187" s="630"/>
      <c r="AQ187" s="630"/>
      <c r="AR187" s="630"/>
      <c r="AS187" s="630"/>
      <c r="AT187" s="630"/>
      <c r="AU187" s="630"/>
      <c r="AV187" s="630"/>
      <c r="AW187" s="630"/>
      <c r="AX187" s="630"/>
      <c r="AY187" s="630"/>
      <c r="AZ187" s="630"/>
      <c r="BA187" s="620"/>
    </row>
    <row r="188" spans="1:53" ht="15.75" hidden="1" customHeight="1" x14ac:dyDescent="0.25">
      <c r="A188" s="2611"/>
      <c r="B188" s="471" t="s">
        <v>4</v>
      </c>
      <c r="C188" s="880" t="s">
        <v>65</v>
      </c>
      <c r="D188" s="2597"/>
      <c r="E188" s="880" t="s">
        <v>64</v>
      </c>
      <c r="F188" s="871" t="s">
        <v>63</v>
      </c>
      <c r="G188" s="871">
        <v>0</v>
      </c>
      <c r="H188" s="871">
        <v>11</v>
      </c>
      <c r="I188" s="881">
        <v>0</v>
      </c>
      <c r="J188" s="1164"/>
      <c r="K188" s="630"/>
      <c r="L188" s="630"/>
      <c r="M188" s="630"/>
      <c r="N188" s="630"/>
      <c r="O188" s="630"/>
      <c r="P188" s="630"/>
      <c r="Q188" s="630"/>
      <c r="R188" s="630"/>
      <c r="S188" s="630"/>
      <c r="T188" s="630"/>
      <c r="U188" s="630"/>
      <c r="V188" s="630"/>
      <c r="W188" s="630"/>
      <c r="X188" s="630"/>
      <c r="Y188" s="630"/>
      <c r="Z188" s="630"/>
      <c r="AA188" s="630"/>
      <c r="AB188" s="629"/>
      <c r="AC188" s="630"/>
      <c r="AD188" s="630"/>
      <c r="AE188" s="630"/>
      <c r="AF188" s="630"/>
      <c r="AG188" s="630"/>
      <c r="AH188" s="630"/>
      <c r="AI188" s="630"/>
      <c r="AJ188" s="630"/>
      <c r="AK188" s="630"/>
      <c r="AL188" s="630"/>
      <c r="AM188" s="630"/>
      <c r="AN188" s="630"/>
      <c r="AO188" s="630"/>
      <c r="AP188" s="630"/>
      <c r="AQ188" s="630"/>
      <c r="AR188" s="630"/>
      <c r="AS188" s="630"/>
      <c r="AT188" s="630"/>
      <c r="AU188" s="630"/>
      <c r="AV188" s="630"/>
      <c r="AW188" s="630"/>
      <c r="AX188" s="630"/>
      <c r="AY188" s="630"/>
      <c r="AZ188" s="630"/>
      <c r="BA188" s="620"/>
    </row>
    <row r="189" spans="1:53" ht="15.75" hidden="1" customHeight="1" x14ac:dyDescent="0.25">
      <c r="A189" s="2611"/>
      <c r="B189" s="471" t="s">
        <v>4</v>
      </c>
      <c r="C189" s="880" t="s">
        <v>59</v>
      </c>
      <c r="D189" s="2597"/>
      <c r="E189" s="872" t="s">
        <v>58</v>
      </c>
      <c r="F189" s="871" t="s">
        <v>57</v>
      </c>
      <c r="G189" s="871">
        <v>0</v>
      </c>
      <c r="H189" s="871">
        <v>2</v>
      </c>
      <c r="I189" s="881">
        <v>0</v>
      </c>
      <c r="J189" s="1164"/>
      <c r="K189" s="630"/>
      <c r="L189" s="630"/>
      <c r="M189" s="630"/>
      <c r="N189" s="630"/>
      <c r="O189" s="630"/>
      <c r="P189" s="630"/>
      <c r="Q189" s="630"/>
      <c r="R189" s="630"/>
      <c r="S189" s="630"/>
      <c r="T189" s="630"/>
      <c r="U189" s="630"/>
      <c r="V189" s="630"/>
      <c r="W189" s="630"/>
      <c r="X189" s="630"/>
      <c r="Y189" s="630"/>
      <c r="Z189" s="630"/>
      <c r="AA189" s="630"/>
      <c r="AB189" s="629"/>
      <c r="AC189" s="630"/>
      <c r="AD189" s="630"/>
      <c r="AE189" s="630"/>
      <c r="AF189" s="630"/>
      <c r="AG189" s="630"/>
      <c r="AH189" s="630"/>
      <c r="AI189" s="630"/>
      <c r="AJ189" s="630"/>
      <c r="AK189" s="630"/>
      <c r="AL189" s="630"/>
      <c r="AM189" s="630"/>
      <c r="AN189" s="630"/>
      <c r="AO189" s="630"/>
      <c r="AP189" s="630"/>
      <c r="AQ189" s="630"/>
      <c r="AR189" s="630"/>
      <c r="AS189" s="630"/>
      <c r="AT189" s="630"/>
      <c r="AU189" s="630"/>
      <c r="AV189" s="630"/>
      <c r="AW189" s="630"/>
      <c r="AX189" s="630"/>
      <c r="AY189" s="630"/>
      <c r="AZ189" s="630"/>
      <c r="BA189" s="620"/>
    </row>
    <row r="190" spans="1:53" ht="15.75" hidden="1" customHeight="1" x14ac:dyDescent="0.25">
      <c r="A190" s="2611"/>
      <c r="B190" s="471" t="s">
        <v>4</v>
      </c>
      <c r="C190" s="880" t="s">
        <v>53</v>
      </c>
      <c r="D190" s="2597"/>
      <c r="E190" s="872" t="s">
        <v>52</v>
      </c>
      <c r="F190" s="871" t="s">
        <v>51</v>
      </c>
      <c r="G190" s="871">
        <v>0</v>
      </c>
      <c r="H190" s="871">
        <v>100</v>
      </c>
      <c r="I190" s="879" t="s">
        <v>694</v>
      </c>
      <c r="J190" s="1164"/>
      <c r="K190" s="630"/>
      <c r="L190" s="630"/>
      <c r="M190" s="630"/>
      <c r="N190" s="630"/>
      <c r="O190" s="630"/>
      <c r="P190" s="630"/>
      <c r="Q190" s="630"/>
      <c r="R190" s="630"/>
      <c r="S190" s="630"/>
      <c r="T190" s="630"/>
      <c r="U190" s="630"/>
      <c r="V190" s="630"/>
      <c r="W190" s="630"/>
      <c r="X190" s="630"/>
      <c r="Y190" s="630"/>
      <c r="Z190" s="630"/>
      <c r="AA190" s="630"/>
      <c r="AB190" s="629"/>
      <c r="AC190" s="630"/>
      <c r="AD190" s="630"/>
      <c r="AE190" s="630"/>
      <c r="AF190" s="630"/>
      <c r="AG190" s="630"/>
      <c r="AH190" s="630"/>
      <c r="AI190" s="630"/>
      <c r="AJ190" s="630"/>
      <c r="AK190" s="630"/>
      <c r="AL190" s="630"/>
      <c r="AM190" s="630"/>
      <c r="AN190" s="630"/>
      <c r="AO190" s="630"/>
      <c r="AP190" s="630"/>
      <c r="AQ190" s="630"/>
      <c r="AR190" s="630"/>
      <c r="AS190" s="630"/>
      <c r="AT190" s="630"/>
      <c r="AU190" s="630"/>
      <c r="AV190" s="630"/>
      <c r="AW190" s="630"/>
      <c r="AX190" s="630"/>
      <c r="AY190" s="630"/>
      <c r="AZ190" s="630"/>
      <c r="BA190" s="620"/>
    </row>
    <row r="191" spans="1:53" ht="15.75" hidden="1" customHeight="1" x14ac:dyDescent="0.25">
      <c r="A191" s="2611"/>
      <c r="B191" s="471" t="s">
        <v>4</v>
      </c>
      <c r="C191" s="878" t="s">
        <v>47</v>
      </c>
      <c r="D191" s="2598"/>
      <c r="E191" s="876" t="s">
        <v>46</v>
      </c>
      <c r="F191" s="871" t="s">
        <v>14</v>
      </c>
      <c r="G191" s="871">
        <v>642</v>
      </c>
      <c r="H191" s="870">
        <v>5356</v>
      </c>
      <c r="I191" s="873">
        <v>0</v>
      </c>
      <c r="J191" s="1164"/>
      <c r="K191" s="630"/>
      <c r="L191" s="630"/>
      <c r="M191" s="630"/>
      <c r="N191" s="630"/>
      <c r="O191" s="630"/>
      <c r="P191" s="630"/>
      <c r="Q191" s="630"/>
      <c r="R191" s="630"/>
      <c r="S191" s="630"/>
      <c r="T191" s="630"/>
      <c r="U191" s="630"/>
      <c r="V191" s="630"/>
      <c r="W191" s="630"/>
      <c r="X191" s="630"/>
      <c r="Y191" s="630"/>
      <c r="Z191" s="630"/>
      <c r="AA191" s="630"/>
      <c r="AB191" s="629"/>
      <c r="AC191" s="630"/>
      <c r="AD191" s="630"/>
      <c r="AE191" s="630"/>
      <c r="AF191" s="630"/>
      <c r="AG191" s="630"/>
      <c r="AH191" s="630"/>
      <c r="AI191" s="630"/>
      <c r="AJ191" s="630"/>
      <c r="AK191" s="630"/>
      <c r="AL191" s="630"/>
      <c r="AM191" s="630"/>
      <c r="AN191" s="630"/>
      <c r="AO191" s="630"/>
      <c r="AP191" s="630"/>
      <c r="AQ191" s="630"/>
      <c r="AR191" s="630"/>
      <c r="AS191" s="630"/>
      <c r="AT191" s="630"/>
      <c r="AU191" s="630"/>
      <c r="AV191" s="630"/>
      <c r="AW191" s="630"/>
      <c r="AX191" s="630"/>
      <c r="AY191" s="630"/>
      <c r="AZ191" s="630"/>
      <c r="BA191" s="620"/>
    </row>
    <row r="192" spans="1:53" ht="15.75" hidden="1" customHeight="1" x14ac:dyDescent="0.25">
      <c r="A192" s="2611"/>
      <c r="B192" s="471" t="s">
        <v>4</v>
      </c>
      <c r="C192" s="872" t="s">
        <v>42</v>
      </c>
      <c r="D192" s="2724" t="s">
        <v>41</v>
      </c>
      <c r="E192" s="872" t="s">
        <v>34</v>
      </c>
      <c r="F192" s="871" t="s">
        <v>14</v>
      </c>
      <c r="G192" s="871">
        <v>0</v>
      </c>
      <c r="H192" s="870">
        <v>2000</v>
      </c>
      <c r="I192" s="873">
        <v>0</v>
      </c>
      <c r="J192" s="1164"/>
      <c r="K192" s="630"/>
      <c r="L192" s="630"/>
      <c r="M192" s="630"/>
      <c r="N192" s="630"/>
      <c r="O192" s="630"/>
      <c r="P192" s="630"/>
      <c r="Q192" s="630"/>
      <c r="R192" s="630"/>
      <c r="S192" s="630"/>
      <c r="T192" s="630"/>
      <c r="U192" s="630"/>
      <c r="V192" s="630"/>
      <c r="W192" s="630"/>
      <c r="X192" s="630"/>
      <c r="Y192" s="630"/>
      <c r="Z192" s="630"/>
      <c r="AA192" s="630"/>
      <c r="AB192" s="629"/>
      <c r="AC192" s="630"/>
      <c r="AD192" s="630"/>
      <c r="AE192" s="630"/>
      <c r="AF192" s="630"/>
      <c r="AG192" s="630"/>
      <c r="AH192" s="630"/>
      <c r="AI192" s="630"/>
      <c r="AJ192" s="630"/>
      <c r="AK192" s="630"/>
      <c r="AL192" s="630"/>
      <c r="AM192" s="630"/>
      <c r="AN192" s="630"/>
      <c r="AO192" s="630"/>
      <c r="AP192" s="630"/>
      <c r="AQ192" s="630"/>
      <c r="AR192" s="630"/>
      <c r="AS192" s="630"/>
      <c r="AT192" s="630"/>
      <c r="AU192" s="630"/>
      <c r="AV192" s="630"/>
      <c r="AW192" s="630"/>
      <c r="AX192" s="630"/>
      <c r="AY192" s="630"/>
      <c r="AZ192" s="630"/>
      <c r="BA192" s="620"/>
    </row>
    <row r="193" spans="1:53" ht="15.75" hidden="1" customHeight="1" x14ac:dyDescent="0.25">
      <c r="A193" s="2611"/>
      <c r="B193" s="471" t="s">
        <v>4</v>
      </c>
      <c r="C193" s="872" t="s">
        <v>37</v>
      </c>
      <c r="D193" s="2597"/>
      <c r="E193" s="872" t="s">
        <v>34</v>
      </c>
      <c r="F193" s="876" t="s">
        <v>33</v>
      </c>
      <c r="G193" s="875">
        <v>0</v>
      </c>
      <c r="H193" s="874">
        <v>200</v>
      </c>
      <c r="I193" s="873">
        <v>0</v>
      </c>
      <c r="J193" s="1164"/>
      <c r="K193" s="630"/>
      <c r="L193" s="630"/>
      <c r="M193" s="630"/>
      <c r="N193" s="630"/>
      <c r="O193" s="630"/>
      <c r="P193" s="630"/>
      <c r="Q193" s="630"/>
      <c r="R193" s="630"/>
      <c r="S193" s="630"/>
      <c r="T193" s="630"/>
      <c r="U193" s="630"/>
      <c r="V193" s="630"/>
      <c r="W193" s="630"/>
      <c r="X193" s="630"/>
      <c r="Y193" s="630"/>
      <c r="Z193" s="630"/>
      <c r="AA193" s="630"/>
      <c r="AB193" s="629"/>
      <c r="AC193" s="630"/>
      <c r="AD193" s="630"/>
      <c r="AE193" s="630"/>
      <c r="AF193" s="630"/>
      <c r="AG193" s="630"/>
      <c r="AH193" s="630"/>
      <c r="AI193" s="630"/>
      <c r="AJ193" s="630"/>
      <c r="AK193" s="630"/>
      <c r="AL193" s="630"/>
      <c r="AM193" s="630"/>
      <c r="AN193" s="630"/>
      <c r="AO193" s="630"/>
      <c r="AP193" s="630"/>
      <c r="AQ193" s="630"/>
      <c r="AR193" s="630"/>
      <c r="AS193" s="630"/>
      <c r="AT193" s="630"/>
      <c r="AU193" s="630"/>
      <c r="AV193" s="630"/>
      <c r="AW193" s="630"/>
      <c r="AX193" s="630"/>
      <c r="AY193" s="630"/>
      <c r="AZ193" s="630"/>
      <c r="BA193" s="620"/>
    </row>
    <row r="194" spans="1:53" ht="15.75" hidden="1" customHeight="1" x14ac:dyDescent="0.25">
      <c r="A194" s="2611"/>
      <c r="B194" s="471" t="s">
        <v>4</v>
      </c>
      <c r="C194" s="872" t="s">
        <v>31</v>
      </c>
      <c r="D194" s="2597"/>
      <c r="E194" s="872" t="s">
        <v>34</v>
      </c>
      <c r="F194" s="876" t="s">
        <v>33</v>
      </c>
      <c r="G194" s="875">
        <v>0</v>
      </c>
      <c r="H194" s="874">
        <v>400</v>
      </c>
      <c r="I194" s="873">
        <v>0</v>
      </c>
      <c r="J194" s="1164"/>
      <c r="K194" s="630"/>
      <c r="L194" s="630"/>
      <c r="M194" s="630"/>
      <c r="N194" s="630"/>
      <c r="O194" s="630"/>
      <c r="P194" s="630"/>
      <c r="Q194" s="630"/>
      <c r="R194" s="630"/>
      <c r="S194" s="630"/>
      <c r="T194" s="630"/>
      <c r="U194" s="630"/>
      <c r="V194" s="630"/>
      <c r="W194" s="630"/>
      <c r="X194" s="630"/>
      <c r="Y194" s="630"/>
      <c r="Z194" s="630"/>
      <c r="AA194" s="630"/>
      <c r="AB194" s="629"/>
      <c r="AC194" s="630"/>
      <c r="AD194" s="630"/>
      <c r="AE194" s="630"/>
      <c r="AF194" s="630"/>
      <c r="AG194" s="630"/>
      <c r="AH194" s="630"/>
      <c r="AI194" s="630"/>
      <c r="AJ194" s="630"/>
      <c r="AK194" s="630"/>
      <c r="AL194" s="630"/>
      <c r="AM194" s="630"/>
      <c r="AN194" s="630"/>
      <c r="AO194" s="630"/>
      <c r="AP194" s="630"/>
      <c r="AQ194" s="630"/>
      <c r="AR194" s="630"/>
      <c r="AS194" s="630"/>
      <c r="AT194" s="630"/>
      <c r="AU194" s="630"/>
      <c r="AV194" s="630"/>
      <c r="AW194" s="630"/>
      <c r="AX194" s="630"/>
      <c r="AY194" s="630"/>
      <c r="AZ194" s="630"/>
      <c r="BA194" s="620"/>
    </row>
    <row r="195" spans="1:53" ht="15.75" hidden="1" customHeight="1" x14ac:dyDescent="0.25">
      <c r="A195" s="2611"/>
      <c r="B195" s="471" t="s">
        <v>4</v>
      </c>
      <c r="C195" s="872" t="s">
        <v>1187</v>
      </c>
      <c r="D195" s="2597"/>
      <c r="E195" s="872" t="s">
        <v>27</v>
      </c>
      <c r="F195" s="876" t="s">
        <v>33</v>
      </c>
      <c r="G195" s="875">
        <v>38</v>
      </c>
      <c r="H195" s="875">
        <v>175</v>
      </c>
      <c r="I195" s="873">
        <v>5</v>
      </c>
      <c r="J195" s="1164"/>
      <c r="K195" s="630"/>
      <c r="L195" s="630"/>
      <c r="M195" s="630"/>
      <c r="N195" s="630"/>
      <c r="O195" s="630"/>
      <c r="P195" s="630"/>
      <c r="Q195" s="630"/>
      <c r="R195" s="630"/>
      <c r="S195" s="630"/>
      <c r="T195" s="630"/>
      <c r="U195" s="630"/>
      <c r="V195" s="630"/>
      <c r="W195" s="630"/>
      <c r="X195" s="630"/>
      <c r="Y195" s="630"/>
      <c r="Z195" s="630"/>
      <c r="AA195" s="630"/>
      <c r="AB195" s="629"/>
      <c r="AC195" s="630"/>
      <c r="AD195" s="630"/>
      <c r="AE195" s="630"/>
      <c r="AF195" s="630"/>
      <c r="AG195" s="630"/>
      <c r="AH195" s="630"/>
      <c r="AI195" s="630"/>
      <c r="AJ195" s="630"/>
      <c r="AK195" s="630"/>
      <c r="AL195" s="630"/>
      <c r="AM195" s="630"/>
      <c r="AN195" s="630"/>
      <c r="AO195" s="630"/>
      <c r="AP195" s="630"/>
      <c r="AQ195" s="630"/>
      <c r="AR195" s="630"/>
      <c r="AS195" s="630"/>
      <c r="AT195" s="630"/>
      <c r="AU195" s="630"/>
      <c r="AV195" s="630"/>
      <c r="AW195" s="630"/>
      <c r="AX195" s="630"/>
      <c r="AY195" s="630"/>
      <c r="AZ195" s="630"/>
      <c r="BA195" s="620"/>
    </row>
    <row r="196" spans="1:53" ht="15.75" hidden="1" customHeight="1" x14ac:dyDescent="0.25">
      <c r="A196" s="2611"/>
      <c r="B196" s="471" t="s">
        <v>4</v>
      </c>
      <c r="C196" s="872" t="s">
        <v>25</v>
      </c>
      <c r="D196" s="2598"/>
      <c r="E196" s="872" t="s">
        <v>23</v>
      </c>
      <c r="F196" s="876" t="s">
        <v>24</v>
      </c>
      <c r="G196" s="875">
        <v>842</v>
      </c>
      <c r="H196" s="874">
        <f>1155+1644</f>
        <v>2799</v>
      </c>
      <c r="I196" s="873">
        <v>800</v>
      </c>
      <c r="J196" s="1164"/>
      <c r="K196" s="630"/>
      <c r="L196" s="630"/>
      <c r="M196" s="630"/>
      <c r="N196" s="630"/>
      <c r="O196" s="630"/>
      <c r="P196" s="630"/>
      <c r="Q196" s="630"/>
      <c r="R196" s="630"/>
      <c r="S196" s="630"/>
      <c r="T196" s="630"/>
      <c r="U196" s="630"/>
      <c r="V196" s="630"/>
      <c r="W196" s="630"/>
      <c r="X196" s="630"/>
      <c r="Y196" s="630"/>
      <c r="Z196" s="630"/>
      <c r="AA196" s="630"/>
      <c r="AB196" s="629"/>
      <c r="AC196" s="630"/>
      <c r="AD196" s="630"/>
      <c r="AE196" s="630"/>
      <c r="AF196" s="630"/>
      <c r="AG196" s="630"/>
      <c r="AH196" s="630"/>
      <c r="AI196" s="630"/>
      <c r="AJ196" s="630"/>
      <c r="AK196" s="630"/>
      <c r="AL196" s="630"/>
      <c r="AM196" s="630"/>
      <c r="AN196" s="630"/>
      <c r="AO196" s="630"/>
      <c r="AP196" s="630"/>
      <c r="AQ196" s="630"/>
      <c r="AR196" s="630"/>
      <c r="AS196" s="630"/>
      <c r="AT196" s="630"/>
      <c r="AU196" s="630"/>
      <c r="AV196" s="630"/>
      <c r="AW196" s="630"/>
      <c r="AX196" s="630"/>
      <c r="AY196" s="630"/>
      <c r="AZ196" s="630"/>
      <c r="BA196" s="620"/>
    </row>
    <row r="197" spans="1:53" ht="15.75" hidden="1" customHeight="1" x14ac:dyDescent="0.25">
      <c r="A197" s="2611"/>
      <c r="B197" s="471" t="s">
        <v>4</v>
      </c>
      <c r="C197" s="2744" t="s">
        <v>20</v>
      </c>
      <c r="D197" s="2724" t="s">
        <v>19</v>
      </c>
      <c r="E197" s="872" t="s">
        <v>18</v>
      </c>
      <c r="F197" s="877" t="s">
        <v>14</v>
      </c>
      <c r="G197" s="871">
        <v>259</v>
      </c>
      <c r="H197" s="871">
        <v>607</v>
      </c>
      <c r="I197" s="873">
        <v>15</v>
      </c>
      <c r="J197" s="1164"/>
      <c r="K197" s="630"/>
      <c r="L197" s="630"/>
      <c r="M197" s="630"/>
      <c r="N197" s="630"/>
      <c r="O197" s="630"/>
      <c r="P197" s="630"/>
      <c r="Q197" s="630"/>
      <c r="R197" s="630"/>
      <c r="S197" s="630"/>
      <c r="T197" s="630"/>
      <c r="U197" s="630"/>
      <c r="V197" s="630"/>
      <c r="W197" s="630"/>
      <c r="X197" s="630"/>
      <c r="Y197" s="630"/>
      <c r="Z197" s="630"/>
      <c r="AA197" s="630"/>
      <c r="AB197" s="629"/>
      <c r="AC197" s="630"/>
      <c r="AD197" s="630"/>
      <c r="AE197" s="630"/>
      <c r="AF197" s="630"/>
      <c r="AG197" s="630"/>
      <c r="AH197" s="630"/>
      <c r="AI197" s="630"/>
      <c r="AJ197" s="630"/>
      <c r="AK197" s="630"/>
      <c r="AL197" s="630"/>
      <c r="AM197" s="630"/>
      <c r="AN197" s="630"/>
      <c r="AO197" s="630"/>
      <c r="AP197" s="630"/>
      <c r="AQ197" s="630"/>
      <c r="AR197" s="630"/>
      <c r="AS197" s="630"/>
      <c r="AT197" s="630"/>
      <c r="AU197" s="630"/>
      <c r="AV197" s="630"/>
      <c r="AW197" s="630"/>
      <c r="AX197" s="630"/>
      <c r="AY197" s="630"/>
      <c r="AZ197" s="630"/>
      <c r="BA197" s="620"/>
    </row>
    <row r="198" spans="1:53" ht="15.75" hidden="1" customHeight="1" x14ac:dyDescent="0.25">
      <c r="A198" s="2611"/>
      <c r="B198" s="471" t="s">
        <v>4</v>
      </c>
      <c r="C198" s="2598"/>
      <c r="D198" s="2597"/>
      <c r="E198" s="872" t="s">
        <v>16</v>
      </c>
      <c r="F198" s="872" t="s">
        <v>693</v>
      </c>
      <c r="G198" s="876">
        <v>0</v>
      </c>
      <c r="H198" s="876">
        <v>1</v>
      </c>
      <c r="I198" s="873">
        <f>0/366</f>
        <v>0</v>
      </c>
      <c r="J198" s="1164"/>
      <c r="K198" s="630"/>
      <c r="L198" s="630"/>
      <c r="M198" s="630"/>
      <c r="N198" s="630"/>
      <c r="O198" s="630"/>
      <c r="P198" s="630"/>
      <c r="Q198" s="630"/>
      <c r="R198" s="630"/>
      <c r="S198" s="630"/>
      <c r="T198" s="630"/>
      <c r="U198" s="630"/>
      <c r="V198" s="630"/>
      <c r="W198" s="630"/>
      <c r="X198" s="630"/>
      <c r="Y198" s="630"/>
      <c r="Z198" s="630"/>
      <c r="AA198" s="630"/>
      <c r="AB198" s="629"/>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20"/>
    </row>
    <row r="199" spans="1:53" ht="15.75" hidden="1" customHeight="1" x14ac:dyDescent="0.25">
      <c r="A199" s="2611"/>
      <c r="B199" s="471" t="s">
        <v>4</v>
      </c>
      <c r="C199" s="872" t="s">
        <v>15</v>
      </c>
      <c r="D199" s="2597"/>
      <c r="E199" s="872" t="s">
        <v>13</v>
      </c>
      <c r="F199" s="871" t="s">
        <v>14</v>
      </c>
      <c r="G199" s="871">
        <v>0</v>
      </c>
      <c r="H199" s="871">
        <v>20</v>
      </c>
      <c r="I199" s="873"/>
      <c r="J199" s="1164"/>
      <c r="K199" s="630"/>
      <c r="L199" s="630"/>
      <c r="M199" s="630"/>
      <c r="N199" s="630"/>
      <c r="O199" s="630"/>
      <c r="P199" s="630"/>
      <c r="Q199" s="630"/>
      <c r="R199" s="630"/>
      <c r="S199" s="630"/>
      <c r="T199" s="630"/>
      <c r="U199" s="630"/>
      <c r="V199" s="630"/>
      <c r="W199" s="630"/>
      <c r="X199" s="630"/>
      <c r="Y199" s="630"/>
      <c r="Z199" s="630"/>
      <c r="AA199" s="630"/>
      <c r="AB199" s="629"/>
      <c r="AC199" s="630"/>
      <c r="AD199" s="630"/>
      <c r="AE199" s="630"/>
      <c r="AF199" s="630"/>
      <c r="AG199" s="630"/>
      <c r="AH199" s="630"/>
      <c r="AI199" s="630"/>
      <c r="AJ199" s="630"/>
      <c r="AK199" s="630"/>
      <c r="AL199" s="630"/>
      <c r="AM199" s="630"/>
      <c r="AN199" s="630"/>
      <c r="AO199" s="630"/>
      <c r="AP199" s="630"/>
      <c r="AQ199" s="630"/>
      <c r="AR199" s="630"/>
      <c r="AS199" s="630"/>
      <c r="AT199" s="630"/>
      <c r="AU199" s="630"/>
      <c r="AV199" s="630"/>
      <c r="AW199" s="630"/>
      <c r="AX199" s="630"/>
      <c r="AY199" s="630"/>
      <c r="AZ199" s="630"/>
      <c r="BA199" s="620"/>
    </row>
    <row r="200" spans="1:53" ht="15.75" hidden="1" customHeight="1" x14ac:dyDescent="0.25">
      <c r="A200" s="2611"/>
      <c r="B200" s="471" t="s">
        <v>4</v>
      </c>
      <c r="C200" s="872" t="s">
        <v>1186</v>
      </c>
      <c r="D200" s="2598"/>
      <c r="E200" s="872" t="s">
        <v>10</v>
      </c>
      <c r="F200" s="876" t="s">
        <v>11</v>
      </c>
      <c r="G200" s="875">
        <v>108</v>
      </c>
      <c r="H200" s="874">
        <v>300</v>
      </c>
      <c r="I200" s="873">
        <v>0</v>
      </c>
      <c r="J200" s="1164"/>
      <c r="K200" s="630"/>
      <c r="L200" s="630"/>
      <c r="M200" s="630"/>
      <c r="N200" s="630"/>
      <c r="O200" s="630"/>
      <c r="P200" s="630"/>
      <c r="Q200" s="630"/>
      <c r="R200" s="630"/>
      <c r="S200" s="630"/>
      <c r="T200" s="630"/>
      <c r="U200" s="630"/>
      <c r="V200" s="630"/>
      <c r="W200" s="630"/>
      <c r="X200" s="630"/>
      <c r="Y200" s="630"/>
      <c r="Z200" s="630"/>
      <c r="AA200" s="630"/>
      <c r="AB200" s="629"/>
      <c r="AC200" s="630"/>
      <c r="AD200" s="630"/>
      <c r="AE200" s="630"/>
      <c r="AF200" s="630"/>
      <c r="AG200" s="630"/>
      <c r="AH200" s="630"/>
      <c r="AI200" s="630"/>
      <c r="AJ200" s="630"/>
      <c r="AK200" s="630"/>
      <c r="AL200" s="630"/>
      <c r="AM200" s="630"/>
      <c r="AN200" s="630"/>
      <c r="AO200" s="630"/>
      <c r="AP200" s="630"/>
      <c r="AQ200" s="630"/>
      <c r="AR200" s="630"/>
      <c r="AS200" s="630"/>
      <c r="AT200" s="630"/>
      <c r="AU200" s="630"/>
      <c r="AV200" s="630"/>
      <c r="AW200" s="630"/>
      <c r="AX200" s="630"/>
      <c r="AY200" s="630"/>
      <c r="AZ200" s="630"/>
      <c r="BA200" s="620"/>
    </row>
    <row r="201" spans="1:53" ht="15.75" hidden="1" customHeight="1" x14ac:dyDescent="0.25">
      <c r="A201" s="2611"/>
      <c r="B201" s="471" t="s">
        <v>4</v>
      </c>
      <c r="C201" s="2730" t="s">
        <v>8</v>
      </c>
      <c r="D201" s="2730" t="s">
        <v>7</v>
      </c>
      <c r="E201" s="872" t="s">
        <v>5</v>
      </c>
      <c r="F201" s="871" t="s">
        <v>6</v>
      </c>
      <c r="G201" s="870">
        <v>6000</v>
      </c>
      <c r="H201" s="870">
        <v>15000</v>
      </c>
      <c r="I201" s="869">
        <v>1000</v>
      </c>
      <c r="J201" s="1164"/>
      <c r="K201" s="630"/>
      <c r="L201" s="630"/>
      <c r="M201" s="630"/>
      <c r="N201" s="630"/>
      <c r="O201" s="630"/>
      <c r="P201" s="630"/>
      <c r="Q201" s="630"/>
      <c r="R201" s="630"/>
      <c r="S201" s="630"/>
      <c r="T201" s="630"/>
      <c r="U201" s="630"/>
      <c r="V201" s="630"/>
      <c r="W201" s="630"/>
      <c r="X201" s="630"/>
      <c r="Y201" s="630"/>
      <c r="Z201" s="630"/>
      <c r="AA201" s="630"/>
      <c r="AB201" s="629"/>
      <c r="AC201" s="630"/>
      <c r="AD201" s="630"/>
      <c r="AE201" s="630"/>
      <c r="AF201" s="630"/>
      <c r="AG201" s="630"/>
      <c r="AH201" s="630"/>
      <c r="AI201" s="630"/>
      <c r="AJ201" s="630"/>
      <c r="AK201" s="630"/>
      <c r="AL201" s="630"/>
      <c r="AM201" s="630"/>
      <c r="AN201" s="630"/>
      <c r="AO201" s="630"/>
      <c r="AP201" s="630"/>
      <c r="AQ201" s="630"/>
      <c r="AR201" s="630"/>
      <c r="AS201" s="630"/>
      <c r="AT201" s="630"/>
      <c r="AU201" s="630"/>
      <c r="AV201" s="630"/>
      <c r="AW201" s="630"/>
      <c r="AX201" s="630"/>
      <c r="AY201" s="630"/>
      <c r="AZ201" s="630"/>
      <c r="BA201" s="620"/>
    </row>
    <row r="202" spans="1:53" ht="15.75" hidden="1" customHeight="1" x14ac:dyDescent="0.25">
      <c r="A202" s="2611"/>
      <c r="B202" s="471" t="s">
        <v>4</v>
      </c>
      <c r="C202" s="2597"/>
      <c r="D202" s="2597"/>
      <c r="E202" s="868" t="s">
        <v>2</v>
      </c>
      <c r="F202" s="867" t="s">
        <v>3</v>
      </c>
      <c r="G202" s="867">
        <v>0</v>
      </c>
      <c r="H202" s="867">
        <v>80</v>
      </c>
      <c r="I202" s="866">
        <v>5</v>
      </c>
      <c r="J202" s="1164"/>
      <c r="K202" s="630"/>
      <c r="L202" s="630"/>
      <c r="M202" s="630"/>
      <c r="N202" s="630"/>
      <c r="O202" s="630"/>
      <c r="P202" s="630"/>
      <c r="Q202" s="630"/>
      <c r="R202" s="630"/>
      <c r="S202" s="630"/>
      <c r="T202" s="630"/>
      <c r="U202" s="630"/>
      <c r="V202" s="630"/>
      <c r="W202" s="630"/>
      <c r="X202" s="630"/>
      <c r="Y202" s="630"/>
      <c r="Z202" s="630"/>
      <c r="AA202" s="630"/>
      <c r="AB202" s="629"/>
      <c r="AC202" s="630"/>
      <c r="AD202" s="630"/>
      <c r="AE202" s="630"/>
      <c r="AF202" s="630"/>
      <c r="AG202" s="630"/>
      <c r="AH202" s="630"/>
      <c r="AI202" s="630"/>
      <c r="AJ202" s="630"/>
      <c r="AK202" s="630"/>
      <c r="AL202" s="630"/>
      <c r="AM202" s="630"/>
      <c r="AN202" s="630"/>
      <c r="AO202" s="630"/>
      <c r="AP202" s="630"/>
      <c r="AQ202" s="630"/>
      <c r="AR202" s="630"/>
      <c r="AS202" s="630"/>
      <c r="AT202" s="630"/>
      <c r="AU202" s="630"/>
      <c r="AV202" s="630"/>
      <c r="AW202" s="630"/>
      <c r="AX202" s="630"/>
      <c r="AY202" s="630"/>
      <c r="AZ202" s="630"/>
      <c r="BA202" s="620"/>
    </row>
    <row r="203" spans="1:53" ht="15.75" hidden="1" customHeight="1" x14ac:dyDescent="0.25">
      <c r="A203" s="2611"/>
      <c r="B203" s="476" t="s">
        <v>1177</v>
      </c>
      <c r="C203" s="2731" t="s">
        <v>1185</v>
      </c>
      <c r="D203" s="865" t="s">
        <v>1184</v>
      </c>
      <c r="E203" s="858" t="s">
        <v>692</v>
      </c>
      <c r="F203" s="863" t="s">
        <v>691</v>
      </c>
      <c r="G203" s="863" t="s">
        <v>124</v>
      </c>
      <c r="H203" s="863">
        <v>9</v>
      </c>
      <c r="I203" s="855">
        <v>1</v>
      </c>
      <c r="J203" s="1159"/>
      <c r="K203" s="630"/>
      <c r="L203" s="630"/>
      <c r="M203" s="630"/>
      <c r="N203" s="630"/>
      <c r="O203" s="630"/>
      <c r="P203" s="630"/>
      <c r="Q203" s="630"/>
      <c r="R203" s="630"/>
      <c r="S203" s="630"/>
      <c r="T203" s="630"/>
      <c r="U203" s="630"/>
      <c r="V203" s="630"/>
      <c r="W203" s="630"/>
      <c r="X203" s="630"/>
      <c r="Y203" s="630"/>
      <c r="Z203" s="630"/>
      <c r="AA203" s="630"/>
      <c r="AB203" s="629"/>
      <c r="AC203" s="630"/>
      <c r="AD203" s="630"/>
      <c r="AE203" s="630"/>
      <c r="AF203" s="630"/>
      <c r="AG203" s="630"/>
      <c r="AH203" s="630"/>
      <c r="AI203" s="630"/>
      <c r="AJ203" s="630"/>
      <c r="AK203" s="630"/>
      <c r="AL203" s="630"/>
      <c r="AM203" s="630"/>
      <c r="AN203" s="630"/>
      <c r="AO203" s="630"/>
      <c r="AP203" s="630"/>
      <c r="AQ203" s="630"/>
      <c r="AR203" s="630"/>
      <c r="AS203" s="630"/>
      <c r="AT203" s="630"/>
      <c r="AU203" s="630"/>
      <c r="AV203" s="630"/>
      <c r="AW203" s="630"/>
      <c r="AX203" s="630"/>
      <c r="AY203" s="630"/>
      <c r="AZ203" s="630"/>
      <c r="BA203" s="620"/>
    </row>
    <row r="204" spans="1:53" ht="15.75" hidden="1" customHeight="1" x14ac:dyDescent="0.25">
      <c r="A204" s="2611"/>
      <c r="B204" s="476" t="s">
        <v>1177</v>
      </c>
      <c r="C204" s="2597"/>
      <c r="D204" s="2732" t="s">
        <v>1183</v>
      </c>
      <c r="E204" s="858" t="s">
        <v>690</v>
      </c>
      <c r="F204" s="857" t="s">
        <v>129</v>
      </c>
      <c r="G204" s="857" t="s">
        <v>124</v>
      </c>
      <c r="H204" s="861">
        <v>1</v>
      </c>
      <c r="I204" s="860">
        <v>0.1</v>
      </c>
      <c r="J204" s="1159"/>
      <c r="K204" s="630"/>
      <c r="L204" s="630"/>
      <c r="M204" s="630"/>
      <c r="N204" s="630"/>
      <c r="O204" s="630"/>
      <c r="P204" s="630"/>
      <c r="Q204" s="630"/>
      <c r="R204" s="630"/>
      <c r="S204" s="630"/>
      <c r="T204" s="630"/>
      <c r="U204" s="630"/>
      <c r="V204" s="630"/>
      <c r="W204" s="630"/>
      <c r="X204" s="630"/>
      <c r="Y204" s="630"/>
      <c r="Z204" s="630"/>
      <c r="AA204" s="630"/>
      <c r="AB204" s="629"/>
      <c r="AC204" s="630"/>
      <c r="AD204" s="630"/>
      <c r="AE204" s="630"/>
      <c r="AF204" s="630"/>
      <c r="AG204" s="630"/>
      <c r="AH204" s="630"/>
      <c r="AI204" s="630"/>
      <c r="AJ204" s="630"/>
      <c r="AK204" s="630"/>
      <c r="AL204" s="630"/>
      <c r="AM204" s="630"/>
      <c r="AN204" s="630"/>
      <c r="AO204" s="630"/>
      <c r="AP204" s="630"/>
      <c r="AQ204" s="630"/>
      <c r="AR204" s="630"/>
      <c r="AS204" s="630"/>
      <c r="AT204" s="630"/>
      <c r="AU204" s="630"/>
      <c r="AV204" s="630"/>
      <c r="AW204" s="630"/>
      <c r="AX204" s="630"/>
      <c r="AY204" s="630"/>
      <c r="AZ204" s="630"/>
      <c r="BA204" s="620"/>
    </row>
    <row r="205" spans="1:53" ht="15.75" hidden="1" customHeight="1" x14ac:dyDescent="0.25">
      <c r="A205" s="2611"/>
      <c r="B205" s="476" t="s">
        <v>1177</v>
      </c>
      <c r="C205" s="2598"/>
      <c r="D205" s="2598"/>
      <c r="E205" s="858" t="s">
        <v>689</v>
      </c>
      <c r="F205" s="857" t="s">
        <v>688</v>
      </c>
      <c r="G205" s="857" t="s">
        <v>124</v>
      </c>
      <c r="H205" s="857">
        <v>4000</v>
      </c>
      <c r="I205" s="855">
        <v>500</v>
      </c>
      <c r="J205" s="1159"/>
      <c r="K205" s="630"/>
      <c r="L205" s="630"/>
      <c r="M205" s="630"/>
      <c r="N205" s="630"/>
      <c r="O205" s="630"/>
      <c r="P205" s="630"/>
      <c r="Q205" s="630"/>
      <c r="R205" s="630"/>
      <c r="S205" s="630"/>
      <c r="T205" s="630"/>
      <c r="U205" s="630"/>
      <c r="V205" s="630"/>
      <c r="W205" s="630"/>
      <c r="X205" s="630"/>
      <c r="Y205" s="630"/>
      <c r="Z205" s="630"/>
      <c r="AA205" s="630"/>
      <c r="AB205" s="629"/>
      <c r="AC205" s="630"/>
      <c r="AD205" s="630"/>
      <c r="AE205" s="630"/>
      <c r="AF205" s="630"/>
      <c r="AG205" s="630"/>
      <c r="AH205" s="630"/>
      <c r="AI205" s="630"/>
      <c r="AJ205" s="630"/>
      <c r="AK205" s="630"/>
      <c r="AL205" s="630"/>
      <c r="AM205" s="630"/>
      <c r="AN205" s="630"/>
      <c r="AO205" s="630"/>
      <c r="AP205" s="630"/>
      <c r="AQ205" s="630"/>
      <c r="AR205" s="630"/>
      <c r="AS205" s="630"/>
      <c r="AT205" s="630"/>
      <c r="AU205" s="630"/>
      <c r="AV205" s="630"/>
      <c r="AW205" s="630"/>
      <c r="AX205" s="630"/>
      <c r="AY205" s="630"/>
      <c r="AZ205" s="630"/>
      <c r="BA205" s="620"/>
    </row>
    <row r="206" spans="1:53" ht="15.75" hidden="1" customHeight="1" x14ac:dyDescent="0.25">
      <c r="A206" s="2611"/>
      <c r="B206" s="476" t="s">
        <v>1177</v>
      </c>
      <c r="C206" s="858" t="s">
        <v>1182</v>
      </c>
      <c r="D206" s="858" t="s">
        <v>1181</v>
      </c>
      <c r="E206" s="858" t="s">
        <v>687</v>
      </c>
      <c r="F206" s="863" t="s">
        <v>686</v>
      </c>
      <c r="G206" s="863" t="s">
        <v>124</v>
      </c>
      <c r="H206" s="863">
        <v>1000</v>
      </c>
      <c r="I206" s="855"/>
      <c r="J206" s="1159"/>
      <c r="K206" s="630"/>
      <c r="L206" s="630"/>
      <c r="M206" s="630"/>
      <c r="N206" s="630"/>
      <c r="O206" s="630"/>
      <c r="P206" s="630"/>
      <c r="Q206" s="630"/>
      <c r="R206" s="630"/>
      <c r="S206" s="630"/>
      <c r="T206" s="630"/>
      <c r="U206" s="630"/>
      <c r="V206" s="630"/>
      <c r="W206" s="630"/>
      <c r="X206" s="630"/>
      <c r="Y206" s="630"/>
      <c r="Z206" s="630"/>
      <c r="AA206" s="630"/>
      <c r="AB206" s="629"/>
      <c r="AC206" s="630"/>
      <c r="AD206" s="630"/>
      <c r="AE206" s="630"/>
      <c r="AF206" s="630"/>
      <c r="AG206" s="630"/>
      <c r="AH206" s="630"/>
      <c r="AI206" s="630"/>
      <c r="AJ206" s="630"/>
      <c r="AK206" s="630"/>
      <c r="AL206" s="630"/>
      <c r="AM206" s="630"/>
      <c r="AN206" s="630"/>
      <c r="AO206" s="630"/>
      <c r="AP206" s="630"/>
      <c r="AQ206" s="630"/>
      <c r="AR206" s="630"/>
      <c r="AS206" s="630"/>
      <c r="AT206" s="630"/>
      <c r="AU206" s="630"/>
      <c r="AV206" s="630"/>
      <c r="AW206" s="630"/>
      <c r="AX206" s="630"/>
      <c r="AY206" s="630"/>
      <c r="AZ206" s="630"/>
      <c r="BA206" s="620"/>
    </row>
    <row r="207" spans="1:53" ht="15.75" hidden="1" customHeight="1" x14ac:dyDescent="0.25">
      <c r="A207" s="2611"/>
      <c r="B207" s="476" t="s">
        <v>1177</v>
      </c>
      <c r="C207" s="857" t="s">
        <v>1180</v>
      </c>
      <c r="D207" s="2733" t="s">
        <v>1179</v>
      </c>
      <c r="E207" s="858" t="s">
        <v>685</v>
      </c>
      <c r="F207" s="863" t="s">
        <v>675</v>
      </c>
      <c r="G207" s="863" t="s">
        <v>124</v>
      </c>
      <c r="H207" s="863">
        <v>500</v>
      </c>
      <c r="I207" s="855">
        <v>125</v>
      </c>
      <c r="J207" s="1159"/>
      <c r="K207" s="630"/>
      <c r="L207" s="630"/>
      <c r="M207" s="630"/>
      <c r="N207" s="630"/>
      <c r="O207" s="630"/>
      <c r="P207" s="630"/>
      <c r="Q207" s="630"/>
      <c r="R207" s="630"/>
      <c r="S207" s="630"/>
      <c r="T207" s="630"/>
      <c r="U207" s="630"/>
      <c r="V207" s="630"/>
      <c r="W207" s="630"/>
      <c r="X207" s="630"/>
      <c r="Y207" s="630"/>
      <c r="Z207" s="630"/>
      <c r="AA207" s="630"/>
      <c r="AB207" s="629"/>
      <c r="AC207" s="630"/>
      <c r="AD207" s="630"/>
      <c r="AE207" s="630"/>
      <c r="AF207" s="630"/>
      <c r="AG207" s="630"/>
      <c r="AH207" s="630"/>
      <c r="AI207" s="630"/>
      <c r="AJ207" s="630"/>
      <c r="AK207" s="630"/>
      <c r="AL207" s="630"/>
      <c r="AM207" s="630"/>
      <c r="AN207" s="630"/>
      <c r="AO207" s="630"/>
      <c r="AP207" s="630"/>
      <c r="AQ207" s="630"/>
      <c r="AR207" s="630"/>
      <c r="AS207" s="630"/>
      <c r="AT207" s="630"/>
      <c r="AU207" s="630"/>
      <c r="AV207" s="630"/>
      <c r="AW207" s="630"/>
      <c r="AX207" s="630"/>
      <c r="AY207" s="630"/>
      <c r="AZ207" s="630"/>
      <c r="BA207" s="620"/>
    </row>
    <row r="208" spans="1:53" ht="15.75" hidden="1" customHeight="1" x14ac:dyDescent="0.25">
      <c r="A208" s="2611"/>
      <c r="B208" s="476" t="s">
        <v>1177</v>
      </c>
      <c r="C208" s="2731" t="s">
        <v>1178</v>
      </c>
      <c r="D208" s="2597"/>
      <c r="E208" s="858" t="s">
        <v>684</v>
      </c>
      <c r="F208" s="863" t="s">
        <v>683</v>
      </c>
      <c r="G208" s="863">
        <v>0</v>
      </c>
      <c r="H208" s="863">
        <v>1</v>
      </c>
      <c r="I208" s="864">
        <v>1</v>
      </c>
      <c r="J208" s="1159"/>
      <c r="K208" s="630"/>
      <c r="L208" s="630"/>
      <c r="M208" s="630"/>
      <c r="N208" s="630"/>
      <c r="O208" s="630"/>
      <c r="P208" s="630"/>
      <c r="Q208" s="630"/>
      <c r="R208" s="630"/>
      <c r="S208" s="630"/>
      <c r="T208" s="630"/>
      <c r="U208" s="630"/>
      <c r="V208" s="630"/>
      <c r="W208" s="630"/>
      <c r="X208" s="630"/>
      <c r="Y208" s="630"/>
      <c r="Z208" s="630"/>
      <c r="AA208" s="630"/>
      <c r="AB208" s="629"/>
      <c r="AC208" s="630"/>
      <c r="AD208" s="630"/>
      <c r="AE208" s="630"/>
      <c r="AF208" s="630"/>
      <c r="AG208" s="630"/>
      <c r="AH208" s="630"/>
      <c r="AI208" s="630"/>
      <c r="AJ208" s="630"/>
      <c r="AK208" s="630"/>
      <c r="AL208" s="630"/>
      <c r="AM208" s="630"/>
      <c r="AN208" s="630"/>
      <c r="AO208" s="630"/>
      <c r="AP208" s="630"/>
      <c r="AQ208" s="630"/>
      <c r="AR208" s="630"/>
      <c r="AS208" s="630"/>
      <c r="AT208" s="630"/>
      <c r="AU208" s="630"/>
      <c r="AV208" s="630"/>
      <c r="AW208" s="630"/>
      <c r="AX208" s="630"/>
      <c r="AY208" s="630"/>
      <c r="AZ208" s="630"/>
      <c r="BA208" s="620"/>
    </row>
    <row r="209" spans="1:53" ht="15.75" hidden="1" customHeight="1" x14ac:dyDescent="0.25">
      <c r="A209" s="2611"/>
      <c r="B209" s="476" t="s">
        <v>1177</v>
      </c>
      <c r="C209" s="2597"/>
      <c r="D209" s="2597"/>
      <c r="E209" s="858" t="s">
        <v>682</v>
      </c>
      <c r="F209" s="863" t="s">
        <v>129</v>
      </c>
      <c r="G209" s="862">
        <v>0.2</v>
      </c>
      <c r="H209" s="862">
        <v>0.75</v>
      </c>
      <c r="I209" s="860">
        <v>0.05</v>
      </c>
      <c r="J209" s="1159"/>
      <c r="K209" s="630"/>
      <c r="L209" s="630"/>
      <c r="M209" s="630"/>
      <c r="N209" s="630"/>
      <c r="O209" s="630"/>
      <c r="P209" s="630"/>
      <c r="Q209" s="630"/>
      <c r="R209" s="630"/>
      <c r="S209" s="630"/>
      <c r="T209" s="630"/>
      <c r="U209" s="630"/>
      <c r="V209" s="630"/>
      <c r="W209" s="630"/>
      <c r="X209" s="630"/>
      <c r="Y209" s="630"/>
      <c r="Z209" s="630"/>
      <c r="AA209" s="630"/>
      <c r="AB209" s="629"/>
      <c r="AC209" s="630"/>
      <c r="AD209" s="630"/>
      <c r="AE209" s="630"/>
      <c r="AF209" s="630"/>
      <c r="AG209" s="630"/>
      <c r="AH209" s="630"/>
      <c r="AI209" s="630"/>
      <c r="AJ209" s="630"/>
      <c r="AK209" s="630"/>
      <c r="AL209" s="630"/>
      <c r="AM209" s="630"/>
      <c r="AN209" s="630"/>
      <c r="AO209" s="630"/>
      <c r="AP209" s="630"/>
      <c r="AQ209" s="630"/>
      <c r="AR209" s="630"/>
      <c r="AS209" s="630"/>
      <c r="AT209" s="630"/>
      <c r="AU209" s="630"/>
      <c r="AV209" s="630"/>
      <c r="AW209" s="630"/>
      <c r="AX209" s="630"/>
      <c r="AY209" s="630"/>
      <c r="AZ209" s="630"/>
      <c r="BA209" s="620"/>
    </row>
    <row r="210" spans="1:53" ht="15.75" hidden="1" customHeight="1" x14ac:dyDescent="0.25">
      <c r="A210" s="2611"/>
      <c r="B210" s="476" t="s">
        <v>1177</v>
      </c>
      <c r="C210" s="2597"/>
      <c r="D210" s="2597"/>
      <c r="E210" s="858" t="s">
        <v>681</v>
      </c>
      <c r="F210" s="857" t="s">
        <v>680</v>
      </c>
      <c r="G210" s="857" t="s">
        <v>124</v>
      </c>
      <c r="H210" s="857">
        <v>8</v>
      </c>
      <c r="I210" s="855"/>
      <c r="J210" s="1159"/>
      <c r="K210" s="630"/>
      <c r="L210" s="630"/>
      <c r="M210" s="630"/>
      <c r="N210" s="630"/>
      <c r="O210" s="630"/>
      <c r="P210" s="630"/>
      <c r="Q210" s="630"/>
      <c r="R210" s="630"/>
      <c r="S210" s="630"/>
      <c r="T210" s="630"/>
      <c r="U210" s="630"/>
      <c r="V210" s="630"/>
      <c r="W210" s="630"/>
      <c r="X210" s="630"/>
      <c r="Y210" s="630"/>
      <c r="Z210" s="630"/>
      <c r="AA210" s="630"/>
      <c r="AB210" s="629"/>
      <c r="AC210" s="630"/>
      <c r="AD210" s="630"/>
      <c r="AE210" s="630"/>
      <c r="AF210" s="630"/>
      <c r="AG210" s="630"/>
      <c r="AH210" s="630"/>
      <c r="AI210" s="630"/>
      <c r="AJ210" s="630"/>
      <c r="AK210" s="630"/>
      <c r="AL210" s="630"/>
      <c r="AM210" s="630"/>
      <c r="AN210" s="630"/>
      <c r="AO210" s="630"/>
      <c r="AP210" s="630"/>
      <c r="AQ210" s="630"/>
      <c r="AR210" s="630"/>
      <c r="AS210" s="630"/>
      <c r="AT210" s="630"/>
      <c r="AU210" s="630"/>
      <c r="AV210" s="630"/>
      <c r="AW210" s="630"/>
      <c r="AX210" s="630"/>
      <c r="AY210" s="630"/>
      <c r="AZ210" s="630"/>
      <c r="BA210" s="620"/>
    </row>
    <row r="211" spans="1:53" ht="15.75" hidden="1" customHeight="1" x14ac:dyDescent="0.25">
      <c r="A211" s="2611"/>
      <c r="B211" s="476" t="s">
        <v>1177</v>
      </c>
      <c r="C211" s="2597"/>
      <c r="D211" s="2597"/>
      <c r="E211" s="858" t="s">
        <v>679</v>
      </c>
      <c r="F211" s="857" t="s">
        <v>571</v>
      </c>
      <c r="G211" s="857" t="s">
        <v>124</v>
      </c>
      <c r="H211" s="857">
        <v>1000</v>
      </c>
      <c r="I211" s="855">
        <v>100</v>
      </c>
      <c r="J211" s="1159"/>
      <c r="K211" s="630"/>
      <c r="L211" s="630"/>
      <c r="M211" s="630"/>
      <c r="N211" s="630"/>
      <c r="O211" s="630"/>
      <c r="P211" s="630"/>
      <c r="Q211" s="630"/>
      <c r="R211" s="630"/>
      <c r="S211" s="630"/>
      <c r="T211" s="630"/>
      <c r="U211" s="630"/>
      <c r="V211" s="630"/>
      <c r="W211" s="630"/>
      <c r="X211" s="630"/>
      <c r="Y211" s="630"/>
      <c r="Z211" s="630"/>
      <c r="AA211" s="630"/>
      <c r="AB211" s="629"/>
      <c r="AC211" s="630"/>
      <c r="AD211" s="630"/>
      <c r="AE211" s="630"/>
      <c r="AF211" s="630"/>
      <c r="AG211" s="630"/>
      <c r="AH211" s="630"/>
      <c r="AI211" s="630"/>
      <c r="AJ211" s="630"/>
      <c r="AK211" s="630"/>
      <c r="AL211" s="630"/>
      <c r="AM211" s="630"/>
      <c r="AN211" s="630"/>
      <c r="AO211" s="630"/>
      <c r="AP211" s="630"/>
      <c r="AQ211" s="630"/>
      <c r="AR211" s="630"/>
      <c r="AS211" s="630"/>
      <c r="AT211" s="630"/>
      <c r="AU211" s="630"/>
      <c r="AV211" s="630"/>
      <c r="AW211" s="630"/>
      <c r="AX211" s="630"/>
      <c r="AY211" s="630"/>
      <c r="AZ211" s="630"/>
      <c r="BA211" s="620"/>
    </row>
    <row r="212" spans="1:53" ht="15.75" hidden="1" customHeight="1" x14ac:dyDescent="0.25">
      <c r="A212" s="2611"/>
      <c r="B212" s="476" t="s">
        <v>1177</v>
      </c>
      <c r="C212" s="2598"/>
      <c r="D212" s="2598"/>
      <c r="E212" s="858" t="s">
        <v>678</v>
      </c>
      <c r="F212" s="857" t="s">
        <v>677</v>
      </c>
      <c r="G212" s="857" t="s">
        <v>124</v>
      </c>
      <c r="H212" s="861">
        <v>0.5</v>
      </c>
      <c r="I212" s="860">
        <v>0.05</v>
      </c>
      <c r="J212" s="1159"/>
      <c r="K212" s="630"/>
      <c r="L212" s="630"/>
      <c r="M212" s="630"/>
      <c r="N212" s="630"/>
      <c r="O212" s="630"/>
      <c r="P212" s="630"/>
      <c r="Q212" s="630"/>
      <c r="R212" s="630"/>
      <c r="S212" s="630"/>
      <c r="T212" s="630"/>
      <c r="U212" s="630"/>
      <c r="V212" s="630"/>
      <c r="W212" s="630"/>
      <c r="X212" s="630"/>
      <c r="Y212" s="630"/>
      <c r="Z212" s="630"/>
      <c r="AA212" s="630"/>
      <c r="AB212" s="629"/>
      <c r="AC212" s="630"/>
      <c r="AD212" s="630"/>
      <c r="AE212" s="630"/>
      <c r="AF212" s="630"/>
      <c r="AG212" s="630"/>
      <c r="AH212" s="630"/>
      <c r="AI212" s="630"/>
      <c r="AJ212" s="630"/>
      <c r="AK212" s="630"/>
      <c r="AL212" s="630"/>
      <c r="AM212" s="630"/>
      <c r="AN212" s="630"/>
      <c r="AO212" s="630"/>
      <c r="AP212" s="630"/>
      <c r="AQ212" s="630"/>
      <c r="AR212" s="630"/>
      <c r="AS212" s="630"/>
      <c r="AT212" s="630"/>
      <c r="AU212" s="630"/>
      <c r="AV212" s="630"/>
      <c r="AW212" s="630"/>
      <c r="AX212" s="630"/>
      <c r="AY212" s="630"/>
      <c r="AZ212" s="630"/>
      <c r="BA212" s="620"/>
    </row>
    <row r="213" spans="1:53" ht="15.75" hidden="1" customHeight="1" x14ac:dyDescent="0.25">
      <c r="A213" s="2611"/>
      <c r="B213" s="476" t="s">
        <v>1177</v>
      </c>
      <c r="C213" s="857" t="s">
        <v>1176</v>
      </c>
      <c r="D213" s="859" t="s">
        <v>1175</v>
      </c>
      <c r="E213" s="858" t="s">
        <v>676</v>
      </c>
      <c r="F213" s="857" t="s">
        <v>675</v>
      </c>
      <c r="G213" s="856" t="s">
        <v>124</v>
      </c>
      <c r="H213" s="856">
        <v>1000</v>
      </c>
      <c r="I213" s="855">
        <v>200</v>
      </c>
      <c r="J213" s="1159"/>
      <c r="K213" s="630"/>
      <c r="L213" s="630"/>
      <c r="M213" s="630"/>
      <c r="N213" s="630"/>
      <c r="O213" s="630"/>
      <c r="P213" s="630"/>
      <c r="Q213" s="630"/>
      <c r="R213" s="630"/>
      <c r="S213" s="630"/>
      <c r="T213" s="630"/>
      <c r="U213" s="630"/>
      <c r="V213" s="630"/>
      <c r="W213" s="630"/>
      <c r="X213" s="630"/>
      <c r="Y213" s="630"/>
      <c r="Z213" s="630"/>
      <c r="AA213" s="630"/>
      <c r="AB213" s="629"/>
      <c r="AC213" s="630"/>
      <c r="AD213" s="630"/>
      <c r="AE213" s="630"/>
      <c r="AF213" s="630"/>
      <c r="AG213" s="630"/>
      <c r="AH213" s="630"/>
      <c r="AI213" s="630"/>
      <c r="AJ213" s="630"/>
      <c r="AK213" s="630"/>
      <c r="AL213" s="630"/>
      <c r="AM213" s="630"/>
      <c r="AN213" s="630"/>
      <c r="AO213" s="630"/>
      <c r="AP213" s="630"/>
      <c r="AQ213" s="630"/>
      <c r="AR213" s="630"/>
      <c r="AS213" s="630"/>
      <c r="AT213" s="630"/>
      <c r="AU213" s="630"/>
      <c r="AV213" s="630"/>
      <c r="AW213" s="630"/>
      <c r="AX213" s="630"/>
      <c r="AY213" s="630"/>
      <c r="AZ213" s="630"/>
      <c r="BA213" s="620"/>
    </row>
    <row r="214" spans="1:53" ht="15.75" hidden="1" customHeight="1" x14ac:dyDescent="0.25">
      <c r="A214" s="2611"/>
      <c r="B214" s="471" t="s">
        <v>1158</v>
      </c>
      <c r="C214" s="2755" t="s">
        <v>1174</v>
      </c>
      <c r="D214" s="2756" t="s">
        <v>1173</v>
      </c>
      <c r="E214" s="676" t="s">
        <v>674</v>
      </c>
      <c r="F214" s="675" t="s">
        <v>673</v>
      </c>
      <c r="G214" s="675" t="s">
        <v>124</v>
      </c>
      <c r="H214" s="694">
        <v>1</v>
      </c>
      <c r="I214" s="854">
        <v>0.25</v>
      </c>
      <c r="J214" s="1164"/>
      <c r="K214" s="630"/>
      <c r="L214" s="630"/>
      <c r="M214" s="630"/>
      <c r="N214" s="630"/>
      <c r="O214" s="630"/>
      <c r="P214" s="630"/>
      <c r="Q214" s="630"/>
      <c r="R214" s="630"/>
      <c r="S214" s="630"/>
      <c r="T214" s="630"/>
      <c r="U214" s="630"/>
      <c r="V214" s="630"/>
      <c r="W214" s="630"/>
      <c r="X214" s="630"/>
      <c r="Y214" s="630"/>
      <c r="Z214" s="630"/>
      <c r="AA214" s="630"/>
      <c r="AB214" s="629"/>
      <c r="AC214" s="630"/>
      <c r="AD214" s="630"/>
      <c r="AE214" s="630"/>
      <c r="AF214" s="630"/>
      <c r="AG214" s="630"/>
      <c r="AH214" s="630"/>
      <c r="AI214" s="630"/>
      <c r="AJ214" s="630"/>
      <c r="AK214" s="630"/>
      <c r="AL214" s="630"/>
      <c r="AM214" s="630"/>
      <c r="AN214" s="630"/>
      <c r="AO214" s="630"/>
      <c r="AP214" s="630"/>
      <c r="AQ214" s="630"/>
      <c r="AR214" s="630"/>
      <c r="AS214" s="630"/>
      <c r="AT214" s="630"/>
      <c r="AU214" s="630"/>
      <c r="AV214" s="630"/>
      <c r="AW214" s="630"/>
      <c r="AX214" s="630"/>
      <c r="AY214" s="630"/>
      <c r="AZ214" s="630"/>
      <c r="BA214" s="620"/>
    </row>
    <row r="215" spans="1:53" ht="15.75" hidden="1" customHeight="1" x14ac:dyDescent="0.25">
      <c r="A215" s="2611"/>
      <c r="B215" s="471" t="s">
        <v>1158</v>
      </c>
      <c r="C215" s="2611"/>
      <c r="D215" s="2597"/>
      <c r="E215" s="676" t="s">
        <v>672</v>
      </c>
      <c r="F215" s="675" t="s">
        <v>671</v>
      </c>
      <c r="G215" s="675">
        <v>40</v>
      </c>
      <c r="H215" s="853">
        <v>35</v>
      </c>
      <c r="I215" s="852">
        <v>5</v>
      </c>
      <c r="J215" s="1164"/>
      <c r="K215" s="630"/>
      <c r="L215" s="630"/>
      <c r="M215" s="630"/>
      <c r="N215" s="630"/>
      <c r="O215" s="630"/>
      <c r="P215" s="630"/>
      <c r="Q215" s="630"/>
      <c r="R215" s="630"/>
      <c r="S215" s="630"/>
      <c r="T215" s="630"/>
      <c r="U215" s="630"/>
      <c r="V215" s="630"/>
      <c r="W215" s="630"/>
      <c r="X215" s="630"/>
      <c r="Y215" s="630"/>
      <c r="Z215" s="630"/>
      <c r="AA215" s="630"/>
      <c r="AB215" s="629"/>
      <c r="AC215" s="630"/>
      <c r="AD215" s="630"/>
      <c r="AE215" s="630"/>
      <c r="AF215" s="630"/>
      <c r="AG215" s="630"/>
      <c r="AH215" s="630"/>
      <c r="AI215" s="630"/>
      <c r="AJ215" s="630"/>
      <c r="AK215" s="630"/>
      <c r="AL215" s="630"/>
      <c r="AM215" s="630"/>
      <c r="AN215" s="630"/>
      <c r="AO215" s="630"/>
      <c r="AP215" s="630"/>
      <c r="AQ215" s="630"/>
      <c r="AR215" s="630"/>
      <c r="AS215" s="630"/>
      <c r="AT215" s="630"/>
      <c r="AU215" s="630"/>
      <c r="AV215" s="630"/>
      <c r="AW215" s="630"/>
      <c r="AX215" s="630"/>
      <c r="AY215" s="630"/>
      <c r="AZ215" s="630"/>
      <c r="BA215" s="620"/>
    </row>
    <row r="216" spans="1:53" ht="15.75" hidden="1" customHeight="1" x14ac:dyDescent="0.25">
      <c r="A216" s="2611"/>
      <c r="B216" s="471" t="s">
        <v>1158</v>
      </c>
      <c r="C216" s="2647"/>
      <c r="D216" s="2598"/>
      <c r="E216" s="676" t="s">
        <v>670</v>
      </c>
      <c r="F216" s="675" t="s">
        <v>669</v>
      </c>
      <c r="G216" s="683">
        <v>0</v>
      </c>
      <c r="H216" s="687">
        <v>1</v>
      </c>
      <c r="I216" s="851">
        <v>0.25</v>
      </c>
      <c r="J216" s="1164"/>
      <c r="K216" s="630"/>
      <c r="L216" s="630"/>
      <c r="M216" s="630"/>
      <c r="N216" s="630"/>
      <c r="O216" s="630"/>
      <c r="P216" s="630"/>
      <c r="Q216" s="630"/>
      <c r="R216" s="630"/>
      <c r="S216" s="630"/>
      <c r="T216" s="630"/>
      <c r="U216" s="630"/>
      <c r="V216" s="630"/>
      <c r="W216" s="630"/>
      <c r="X216" s="630"/>
      <c r="Y216" s="630"/>
      <c r="Z216" s="630"/>
      <c r="AA216" s="630"/>
      <c r="AB216" s="629"/>
      <c r="AC216" s="630"/>
      <c r="AD216" s="630"/>
      <c r="AE216" s="630"/>
      <c r="AF216" s="630"/>
      <c r="AG216" s="630"/>
      <c r="AH216" s="630"/>
      <c r="AI216" s="630"/>
      <c r="AJ216" s="630"/>
      <c r="AK216" s="630"/>
      <c r="AL216" s="630"/>
      <c r="AM216" s="630"/>
      <c r="AN216" s="630"/>
      <c r="AO216" s="630"/>
      <c r="AP216" s="630"/>
      <c r="AQ216" s="630"/>
      <c r="AR216" s="630"/>
      <c r="AS216" s="630"/>
      <c r="AT216" s="630"/>
      <c r="AU216" s="630"/>
      <c r="AV216" s="630"/>
      <c r="AW216" s="630"/>
      <c r="AX216" s="630"/>
      <c r="AY216" s="630"/>
      <c r="AZ216" s="630"/>
      <c r="BA216" s="620"/>
    </row>
    <row r="217" spans="1:53" ht="15.75" hidden="1" customHeight="1" x14ac:dyDescent="0.25">
      <c r="A217" s="2611"/>
      <c r="B217" s="471" t="s">
        <v>1158</v>
      </c>
      <c r="C217" s="2757" t="s">
        <v>1172</v>
      </c>
      <c r="D217" s="2743" t="s">
        <v>1171</v>
      </c>
      <c r="E217" s="676" t="s">
        <v>668</v>
      </c>
      <c r="F217" s="675" t="s">
        <v>667</v>
      </c>
      <c r="G217" s="675" t="s">
        <v>124</v>
      </c>
      <c r="H217" s="694">
        <v>14</v>
      </c>
      <c r="I217" s="852">
        <v>2</v>
      </c>
      <c r="J217" s="1164"/>
      <c r="K217" s="630"/>
      <c r="L217" s="630"/>
      <c r="M217" s="630"/>
      <c r="N217" s="630"/>
      <c r="O217" s="630"/>
      <c r="P217" s="630"/>
      <c r="Q217" s="630"/>
      <c r="R217" s="630"/>
      <c r="S217" s="630"/>
      <c r="T217" s="630"/>
      <c r="U217" s="630"/>
      <c r="V217" s="630"/>
      <c r="W217" s="630"/>
      <c r="X217" s="630"/>
      <c r="Y217" s="630"/>
      <c r="Z217" s="630"/>
      <c r="AA217" s="630"/>
      <c r="AB217" s="629"/>
      <c r="AC217" s="630"/>
      <c r="AD217" s="630"/>
      <c r="AE217" s="630"/>
      <c r="AF217" s="630"/>
      <c r="AG217" s="630"/>
      <c r="AH217" s="630"/>
      <c r="AI217" s="630"/>
      <c r="AJ217" s="630"/>
      <c r="AK217" s="630"/>
      <c r="AL217" s="630"/>
      <c r="AM217" s="630"/>
      <c r="AN217" s="630"/>
      <c r="AO217" s="630"/>
      <c r="AP217" s="630"/>
      <c r="AQ217" s="630"/>
      <c r="AR217" s="630"/>
      <c r="AS217" s="630"/>
      <c r="AT217" s="630"/>
      <c r="AU217" s="630"/>
      <c r="AV217" s="630"/>
      <c r="AW217" s="630"/>
      <c r="AX217" s="630"/>
      <c r="AY217" s="630"/>
      <c r="AZ217" s="630"/>
      <c r="BA217" s="620"/>
    </row>
    <row r="218" spans="1:53" ht="15.75" hidden="1" customHeight="1" x14ac:dyDescent="0.25">
      <c r="A218" s="2611"/>
      <c r="B218" s="471" t="s">
        <v>1158</v>
      </c>
      <c r="C218" s="2611"/>
      <c r="D218" s="2597"/>
      <c r="E218" s="676" t="s">
        <v>666</v>
      </c>
      <c r="F218" s="675" t="s">
        <v>129</v>
      </c>
      <c r="G218" s="683">
        <v>0.1</v>
      </c>
      <c r="H218" s="687">
        <v>1</v>
      </c>
      <c r="I218" s="851">
        <v>0.2</v>
      </c>
      <c r="J218" s="1164"/>
      <c r="K218" s="630"/>
      <c r="L218" s="630"/>
      <c r="M218" s="630"/>
      <c r="N218" s="630"/>
      <c r="O218" s="630"/>
      <c r="P218" s="630"/>
      <c r="Q218" s="630"/>
      <c r="R218" s="630"/>
      <c r="S218" s="630"/>
      <c r="T218" s="630"/>
      <c r="U218" s="630"/>
      <c r="V218" s="630"/>
      <c r="W218" s="630"/>
      <c r="X218" s="630"/>
      <c r="Y218" s="630"/>
      <c r="Z218" s="630"/>
      <c r="AA218" s="630"/>
      <c r="AB218" s="629"/>
      <c r="AC218" s="630"/>
      <c r="AD218" s="630"/>
      <c r="AE218" s="630"/>
      <c r="AF218" s="630"/>
      <c r="AG218" s="630"/>
      <c r="AH218" s="630"/>
      <c r="AI218" s="630"/>
      <c r="AJ218" s="630"/>
      <c r="AK218" s="630"/>
      <c r="AL218" s="630"/>
      <c r="AM218" s="630"/>
      <c r="AN218" s="630"/>
      <c r="AO218" s="630"/>
      <c r="AP218" s="630"/>
      <c r="AQ218" s="630"/>
      <c r="AR218" s="630"/>
      <c r="AS218" s="630"/>
      <c r="AT218" s="630"/>
      <c r="AU218" s="630"/>
      <c r="AV218" s="630"/>
      <c r="AW218" s="630"/>
      <c r="AX218" s="630"/>
      <c r="AY218" s="630"/>
      <c r="AZ218" s="630"/>
      <c r="BA218" s="620"/>
    </row>
    <row r="219" spans="1:53" ht="15.75" hidden="1" customHeight="1" x14ac:dyDescent="0.25">
      <c r="A219" s="2611"/>
      <c r="B219" s="471" t="s">
        <v>1158</v>
      </c>
      <c r="C219" s="2611"/>
      <c r="D219" s="2597"/>
      <c r="E219" s="693" t="s">
        <v>665</v>
      </c>
      <c r="F219" s="675" t="s">
        <v>470</v>
      </c>
      <c r="G219" s="675" t="s">
        <v>124</v>
      </c>
      <c r="H219" s="694">
        <v>100</v>
      </c>
      <c r="I219" s="851">
        <v>0</v>
      </c>
      <c r="J219" s="1164"/>
      <c r="K219" s="630"/>
      <c r="L219" s="630"/>
      <c r="M219" s="630"/>
      <c r="N219" s="630"/>
      <c r="O219" s="630"/>
      <c r="P219" s="630"/>
      <c r="Q219" s="630"/>
      <c r="R219" s="630"/>
      <c r="S219" s="630"/>
      <c r="T219" s="630"/>
      <c r="U219" s="630"/>
      <c r="V219" s="630"/>
      <c r="W219" s="630"/>
      <c r="X219" s="630"/>
      <c r="Y219" s="630"/>
      <c r="Z219" s="630"/>
      <c r="AA219" s="630"/>
      <c r="AB219" s="629"/>
      <c r="AC219" s="630"/>
      <c r="AD219" s="630"/>
      <c r="AE219" s="630"/>
      <c r="AF219" s="630"/>
      <c r="AG219" s="630"/>
      <c r="AH219" s="630"/>
      <c r="AI219" s="630"/>
      <c r="AJ219" s="630"/>
      <c r="AK219" s="630"/>
      <c r="AL219" s="630"/>
      <c r="AM219" s="630"/>
      <c r="AN219" s="630"/>
      <c r="AO219" s="630"/>
      <c r="AP219" s="630"/>
      <c r="AQ219" s="630"/>
      <c r="AR219" s="630"/>
      <c r="AS219" s="630"/>
      <c r="AT219" s="630"/>
      <c r="AU219" s="630"/>
      <c r="AV219" s="630"/>
      <c r="AW219" s="630"/>
      <c r="AX219" s="630"/>
      <c r="AY219" s="630"/>
      <c r="AZ219" s="630"/>
      <c r="BA219" s="620"/>
    </row>
    <row r="220" spans="1:53" ht="15.75" hidden="1" customHeight="1" x14ac:dyDescent="0.25">
      <c r="A220" s="2611"/>
      <c r="B220" s="471" t="s">
        <v>1158</v>
      </c>
      <c r="C220" s="2611"/>
      <c r="D220" s="2597"/>
      <c r="E220" s="676" t="s">
        <v>664</v>
      </c>
      <c r="F220" s="675" t="s">
        <v>663</v>
      </c>
      <c r="G220" s="675">
        <v>357</v>
      </c>
      <c r="H220" s="694">
        <v>357</v>
      </c>
      <c r="I220" s="852">
        <v>57</v>
      </c>
      <c r="J220" s="1164"/>
      <c r="K220" s="630"/>
      <c r="L220" s="630"/>
      <c r="M220" s="630"/>
      <c r="N220" s="630"/>
      <c r="O220" s="630"/>
      <c r="P220" s="630"/>
      <c r="Q220" s="630"/>
      <c r="R220" s="630"/>
      <c r="S220" s="630"/>
      <c r="T220" s="630"/>
      <c r="U220" s="630"/>
      <c r="V220" s="630"/>
      <c r="W220" s="630"/>
      <c r="X220" s="630"/>
      <c r="Y220" s="630"/>
      <c r="Z220" s="630"/>
      <c r="AA220" s="630"/>
      <c r="AB220" s="629"/>
      <c r="AC220" s="630"/>
      <c r="AD220" s="630"/>
      <c r="AE220" s="630"/>
      <c r="AF220" s="630"/>
      <c r="AG220" s="630"/>
      <c r="AH220" s="630"/>
      <c r="AI220" s="630"/>
      <c r="AJ220" s="630"/>
      <c r="AK220" s="630"/>
      <c r="AL220" s="630"/>
      <c r="AM220" s="630"/>
      <c r="AN220" s="630"/>
      <c r="AO220" s="630"/>
      <c r="AP220" s="630"/>
      <c r="AQ220" s="630"/>
      <c r="AR220" s="630"/>
      <c r="AS220" s="630"/>
      <c r="AT220" s="630"/>
      <c r="AU220" s="630"/>
      <c r="AV220" s="630"/>
      <c r="AW220" s="630"/>
      <c r="AX220" s="630"/>
      <c r="AY220" s="630"/>
      <c r="AZ220" s="630"/>
      <c r="BA220" s="620"/>
    </row>
    <row r="221" spans="1:53" ht="15.75" hidden="1" customHeight="1" x14ac:dyDescent="0.25">
      <c r="A221" s="2611"/>
      <c r="B221" s="471" t="s">
        <v>1158</v>
      </c>
      <c r="C221" s="2647"/>
      <c r="D221" s="2598"/>
      <c r="E221" s="676" t="s">
        <v>662</v>
      </c>
      <c r="F221" s="675" t="s">
        <v>129</v>
      </c>
      <c r="G221" s="683">
        <v>1</v>
      </c>
      <c r="H221" s="687">
        <v>1</v>
      </c>
      <c r="I221" s="851">
        <v>0.2</v>
      </c>
      <c r="J221" s="1164"/>
      <c r="K221" s="630"/>
      <c r="L221" s="630"/>
      <c r="M221" s="630"/>
      <c r="N221" s="630"/>
      <c r="O221" s="630"/>
      <c r="P221" s="630"/>
      <c r="Q221" s="630"/>
      <c r="R221" s="630"/>
      <c r="S221" s="630"/>
      <c r="T221" s="630"/>
      <c r="U221" s="630"/>
      <c r="V221" s="630"/>
      <c r="W221" s="630"/>
      <c r="X221" s="630"/>
      <c r="Y221" s="630"/>
      <c r="Z221" s="630"/>
      <c r="AA221" s="630"/>
      <c r="AB221" s="629"/>
      <c r="AC221" s="630"/>
      <c r="AD221" s="630"/>
      <c r="AE221" s="630"/>
      <c r="AF221" s="630"/>
      <c r="AG221" s="630"/>
      <c r="AH221" s="630"/>
      <c r="AI221" s="630"/>
      <c r="AJ221" s="630"/>
      <c r="AK221" s="630"/>
      <c r="AL221" s="630"/>
      <c r="AM221" s="630"/>
      <c r="AN221" s="630"/>
      <c r="AO221" s="630"/>
      <c r="AP221" s="630"/>
      <c r="AQ221" s="630"/>
      <c r="AR221" s="630"/>
      <c r="AS221" s="630"/>
      <c r="AT221" s="630"/>
      <c r="AU221" s="630"/>
      <c r="AV221" s="630"/>
      <c r="AW221" s="630"/>
      <c r="AX221" s="630"/>
      <c r="AY221" s="630"/>
      <c r="AZ221" s="630"/>
      <c r="BA221" s="620"/>
    </row>
    <row r="222" spans="1:53" ht="15.75" hidden="1" customHeight="1" x14ac:dyDescent="0.25">
      <c r="A222" s="2611"/>
      <c r="B222" s="471" t="s">
        <v>1158</v>
      </c>
      <c r="C222" s="2760" t="s">
        <v>1170</v>
      </c>
      <c r="D222" s="2743" t="s">
        <v>1169</v>
      </c>
      <c r="E222" s="676" t="s">
        <v>661</v>
      </c>
      <c r="F222" s="675" t="s">
        <v>129</v>
      </c>
      <c r="G222" s="683">
        <v>0.8</v>
      </c>
      <c r="H222" s="687">
        <v>1</v>
      </c>
      <c r="I222" s="851">
        <v>0.2</v>
      </c>
      <c r="J222" s="1164"/>
      <c r="K222" s="630"/>
      <c r="L222" s="630"/>
      <c r="M222" s="630"/>
      <c r="N222" s="630"/>
      <c r="O222" s="630"/>
      <c r="P222" s="630"/>
      <c r="Q222" s="630"/>
      <c r="R222" s="630"/>
      <c r="S222" s="630"/>
      <c r="T222" s="630"/>
      <c r="U222" s="630"/>
      <c r="V222" s="630"/>
      <c r="W222" s="630"/>
      <c r="X222" s="630"/>
      <c r="Y222" s="630"/>
      <c r="Z222" s="630"/>
      <c r="AA222" s="630"/>
      <c r="AB222" s="629"/>
      <c r="AC222" s="630"/>
      <c r="AD222" s="630"/>
      <c r="AE222" s="630"/>
      <c r="AF222" s="630"/>
      <c r="AG222" s="630"/>
      <c r="AH222" s="630"/>
      <c r="AI222" s="630"/>
      <c r="AJ222" s="630"/>
      <c r="AK222" s="630"/>
      <c r="AL222" s="630"/>
      <c r="AM222" s="630"/>
      <c r="AN222" s="630"/>
      <c r="AO222" s="630"/>
      <c r="AP222" s="630"/>
      <c r="AQ222" s="630"/>
      <c r="AR222" s="630"/>
      <c r="AS222" s="630"/>
      <c r="AT222" s="630"/>
      <c r="AU222" s="630"/>
      <c r="AV222" s="630"/>
      <c r="AW222" s="630"/>
      <c r="AX222" s="630"/>
      <c r="AY222" s="630"/>
      <c r="AZ222" s="630"/>
      <c r="BA222" s="620"/>
    </row>
    <row r="223" spans="1:53" ht="15.75" hidden="1" customHeight="1" x14ac:dyDescent="0.25">
      <c r="A223" s="2611"/>
      <c r="B223" s="471" t="s">
        <v>1158</v>
      </c>
      <c r="C223" s="2611"/>
      <c r="D223" s="2597"/>
      <c r="E223" s="676" t="s">
        <v>660</v>
      </c>
      <c r="F223" s="675" t="s">
        <v>659</v>
      </c>
      <c r="G223" s="683">
        <v>0.5</v>
      </c>
      <c r="H223" s="687">
        <v>1</v>
      </c>
      <c r="I223" s="851">
        <v>0</v>
      </c>
      <c r="J223" s="1164"/>
      <c r="K223" s="630"/>
      <c r="L223" s="630"/>
      <c r="M223" s="630"/>
      <c r="N223" s="630"/>
      <c r="O223" s="630"/>
      <c r="P223" s="630"/>
      <c r="Q223" s="630"/>
      <c r="R223" s="630"/>
      <c r="S223" s="630"/>
      <c r="T223" s="630"/>
      <c r="U223" s="630"/>
      <c r="V223" s="630"/>
      <c r="W223" s="630"/>
      <c r="X223" s="630"/>
      <c r="Y223" s="630"/>
      <c r="Z223" s="630"/>
      <c r="AA223" s="630"/>
      <c r="AB223" s="629"/>
      <c r="AC223" s="630"/>
      <c r="AD223" s="630"/>
      <c r="AE223" s="630"/>
      <c r="AF223" s="630"/>
      <c r="AG223" s="630"/>
      <c r="AH223" s="630"/>
      <c r="AI223" s="630"/>
      <c r="AJ223" s="630"/>
      <c r="AK223" s="630"/>
      <c r="AL223" s="630"/>
      <c r="AM223" s="630"/>
      <c r="AN223" s="630"/>
      <c r="AO223" s="630"/>
      <c r="AP223" s="630"/>
      <c r="AQ223" s="630"/>
      <c r="AR223" s="630"/>
      <c r="AS223" s="630"/>
      <c r="AT223" s="630"/>
      <c r="AU223" s="630"/>
      <c r="AV223" s="630"/>
      <c r="AW223" s="630"/>
      <c r="AX223" s="630"/>
      <c r="AY223" s="630"/>
      <c r="AZ223" s="630"/>
      <c r="BA223" s="620"/>
    </row>
    <row r="224" spans="1:53" ht="15.75" hidden="1" customHeight="1" x14ac:dyDescent="0.25">
      <c r="A224" s="2611"/>
      <c r="B224" s="471" t="s">
        <v>1158</v>
      </c>
      <c r="C224" s="2611"/>
      <c r="D224" s="2597"/>
      <c r="E224" s="676" t="s">
        <v>658</v>
      </c>
      <c r="F224" s="675" t="s">
        <v>129</v>
      </c>
      <c r="G224" s="683">
        <v>0.85</v>
      </c>
      <c r="H224" s="687">
        <v>1</v>
      </c>
      <c r="I224" s="851">
        <v>0.1</v>
      </c>
      <c r="J224" s="1164"/>
      <c r="K224" s="630"/>
      <c r="L224" s="630"/>
      <c r="M224" s="630"/>
      <c r="N224" s="630"/>
      <c r="O224" s="630"/>
      <c r="P224" s="630"/>
      <c r="Q224" s="630"/>
      <c r="R224" s="630"/>
      <c r="S224" s="630"/>
      <c r="T224" s="630"/>
      <c r="U224" s="630"/>
      <c r="V224" s="630"/>
      <c r="W224" s="630"/>
      <c r="X224" s="630"/>
      <c r="Y224" s="630"/>
      <c r="Z224" s="630"/>
      <c r="AA224" s="630"/>
      <c r="AB224" s="629"/>
      <c r="AC224" s="630"/>
      <c r="AD224" s="630"/>
      <c r="AE224" s="630"/>
      <c r="AF224" s="630"/>
      <c r="AG224" s="630"/>
      <c r="AH224" s="630"/>
      <c r="AI224" s="630"/>
      <c r="AJ224" s="630"/>
      <c r="AK224" s="630"/>
      <c r="AL224" s="630"/>
      <c r="AM224" s="630"/>
      <c r="AN224" s="630"/>
      <c r="AO224" s="630"/>
      <c r="AP224" s="630"/>
      <c r="AQ224" s="630"/>
      <c r="AR224" s="630"/>
      <c r="AS224" s="630"/>
      <c r="AT224" s="630"/>
      <c r="AU224" s="630"/>
      <c r="AV224" s="630"/>
      <c r="AW224" s="630"/>
      <c r="AX224" s="630"/>
      <c r="AY224" s="630"/>
      <c r="AZ224" s="630"/>
      <c r="BA224" s="620"/>
    </row>
    <row r="225" spans="1:53" ht="15.75" hidden="1" customHeight="1" x14ac:dyDescent="0.25">
      <c r="A225" s="2611"/>
      <c r="B225" s="471" t="s">
        <v>1158</v>
      </c>
      <c r="C225" s="2611"/>
      <c r="D225" s="2597"/>
      <c r="E225" s="676" t="s">
        <v>657</v>
      </c>
      <c r="F225" s="675" t="s">
        <v>656</v>
      </c>
      <c r="G225" s="683">
        <v>0.8</v>
      </c>
      <c r="H225" s="687">
        <v>1</v>
      </c>
      <c r="I225" s="851">
        <v>0.1</v>
      </c>
      <c r="J225" s="1164"/>
      <c r="K225" s="630"/>
      <c r="L225" s="630"/>
      <c r="M225" s="630"/>
      <c r="N225" s="630"/>
      <c r="O225" s="630"/>
      <c r="P225" s="630"/>
      <c r="Q225" s="630"/>
      <c r="R225" s="630"/>
      <c r="S225" s="630"/>
      <c r="T225" s="630"/>
      <c r="U225" s="630"/>
      <c r="V225" s="630"/>
      <c r="W225" s="630"/>
      <c r="X225" s="630"/>
      <c r="Y225" s="630"/>
      <c r="Z225" s="630"/>
      <c r="AA225" s="630"/>
      <c r="AB225" s="629"/>
      <c r="AC225" s="630"/>
      <c r="AD225" s="630"/>
      <c r="AE225" s="630"/>
      <c r="AF225" s="630"/>
      <c r="AG225" s="630"/>
      <c r="AH225" s="630"/>
      <c r="AI225" s="630"/>
      <c r="AJ225" s="630"/>
      <c r="AK225" s="630"/>
      <c r="AL225" s="630"/>
      <c r="AM225" s="630"/>
      <c r="AN225" s="630"/>
      <c r="AO225" s="630"/>
      <c r="AP225" s="630"/>
      <c r="AQ225" s="630"/>
      <c r="AR225" s="630"/>
      <c r="AS225" s="630"/>
      <c r="AT225" s="630"/>
      <c r="AU225" s="630"/>
      <c r="AV225" s="630"/>
      <c r="AW225" s="630"/>
      <c r="AX225" s="630"/>
      <c r="AY225" s="630"/>
      <c r="AZ225" s="630"/>
      <c r="BA225" s="620"/>
    </row>
    <row r="226" spans="1:53" ht="15.75" hidden="1" customHeight="1" x14ac:dyDescent="0.25">
      <c r="A226" s="2611"/>
      <c r="B226" s="471" t="s">
        <v>1158</v>
      </c>
      <c r="C226" s="2693" t="s">
        <v>1168</v>
      </c>
      <c r="D226" s="2738" t="s">
        <v>1167</v>
      </c>
      <c r="E226" s="829" t="s">
        <v>655</v>
      </c>
      <c r="F226" s="838" t="s">
        <v>129</v>
      </c>
      <c r="G226" s="837">
        <v>0</v>
      </c>
      <c r="H226" s="837">
        <v>1</v>
      </c>
      <c r="I226" s="836">
        <v>0.25</v>
      </c>
      <c r="J226" s="1164"/>
      <c r="K226" s="630"/>
      <c r="L226" s="630"/>
      <c r="M226" s="630"/>
      <c r="N226" s="630"/>
      <c r="O226" s="630"/>
      <c r="P226" s="630"/>
      <c r="Q226" s="630"/>
      <c r="R226" s="630"/>
      <c r="S226" s="630"/>
      <c r="T226" s="630"/>
      <c r="U226" s="630"/>
      <c r="V226" s="630"/>
      <c r="W226" s="630"/>
      <c r="X226" s="630"/>
      <c r="Y226" s="630"/>
      <c r="Z226" s="630"/>
      <c r="AA226" s="630"/>
      <c r="AB226" s="629"/>
      <c r="AC226" s="630"/>
      <c r="AD226" s="630"/>
      <c r="AE226" s="630"/>
      <c r="AF226" s="630"/>
      <c r="AG226" s="630"/>
      <c r="AH226" s="630"/>
      <c r="AI226" s="630"/>
      <c r="AJ226" s="630"/>
      <c r="AK226" s="630"/>
      <c r="AL226" s="630"/>
      <c r="AM226" s="630"/>
      <c r="AN226" s="630"/>
      <c r="AO226" s="630"/>
      <c r="AP226" s="630"/>
      <c r="AQ226" s="630"/>
      <c r="AR226" s="630"/>
      <c r="AS226" s="630"/>
      <c r="AT226" s="630"/>
      <c r="AU226" s="630"/>
      <c r="AV226" s="630"/>
      <c r="AW226" s="630"/>
      <c r="AX226" s="630"/>
      <c r="AY226" s="630"/>
      <c r="AZ226" s="630"/>
      <c r="BA226" s="620"/>
    </row>
    <row r="227" spans="1:53" ht="15.75" hidden="1" customHeight="1" x14ac:dyDescent="0.25">
      <c r="A227" s="2611"/>
      <c r="B227" s="471" t="s">
        <v>1158</v>
      </c>
      <c r="C227" s="2611"/>
      <c r="D227" s="2597"/>
      <c r="E227" s="2740" t="s">
        <v>654</v>
      </c>
      <c r="F227" s="838" t="s">
        <v>653</v>
      </c>
      <c r="G227" s="837">
        <v>0</v>
      </c>
      <c r="H227" s="837">
        <v>1</v>
      </c>
      <c r="I227" s="836">
        <v>0.2</v>
      </c>
      <c r="J227" s="1164"/>
      <c r="K227" s="630"/>
      <c r="L227" s="630"/>
      <c r="M227" s="630"/>
      <c r="N227" s="630"/>
      <c r="O227" s="630"/>
      <c r="P227" s="630"/>
      <c r="Q227" s="630"/>
      <c r="R227" s="630"/>
      <c r="S227" s="630"/>
      <c r="T227" s="630"/>
      <c r="U227" s="630"/>
      <c r="V227" s="630"/>
      <c r="W227" s="630"/>
      <c r="X227" s="630"/>
      <c r="Y227" s="630"/>
      <c r="Z227" s="630"/>
      <c r="AA227" s="630"/>
      <c r="AB227" s="629"/>
      <c r="AC227" s="630"/>
      <c r="AD227" s="630"/>
      <c r="AE227" s="630"/>
      <c r="AF227" s="630"/>
      <c r="AG227" s="630"/>
      <c r="AH227" s="630"/>
      <c r="AI227" s="630"/>
      <c r="AJ227" s="630"/>
      <c r="AK227" s="630"/>
      <c r="AL227" s="630"/>
      <c r="AM227" s="630"/>
      <c r="AN227" s="630"/>
      <c r="AO227" s="630"/>
      <c r="AP227" s="630"/>
      <c r="AQ227" s="630"/>
      <c r="AR227" s="630"/>
      <c r="AS227" s="630"/>
      <c r="AT227" s="630"/>
      <c r="AU227" s="630"/>
      <c r="AV227" s="630"/>
      <c r="AW227" s="630"/>
      <c r="AX227" s="630"/>
      <c r="AY227" s="630"/>
      <c r="AZ227" s="630"/>
      <c r="BA227" s="620"/>
    </row>
    <row r="228" spans="1:53" ht="15.75" hidden="1" customHeight="1" x14ac:dyDescent="0.25">
      <c r="A228" s="2611"/>
      <c r="B228" s="471" t="s">
        <v>1158</v>
      </c>
      <c r="C228" s="2611"/>
      <c r="D228" s="2597"/>
      <c r="E228" s="2598"/>
      <c r="F228" s="838" t="s">
        <v>129</v>
      </c>
      <c r="G228" s="837">
        <v>0</v>
      </c>
      <c r="H228" s="837">
        <v>0.25</v>
      </c>
      <c r="I228" s="753">
        <v>0</v>
      </c>
      <c r="J228" s="1164"/>
      <c r="K228" s="630"/>
      <c r="L228" s="630"/>
      <c r="M228" s="630"/>
      <c r="N228" s="630"/>
      <c r="O228" s="630"/>
      <c r="P228" s="630"/>
      <c r="Q228" s="630"/>
      <c r="R228" s="630"/>
      <c r="S228" s="630"/>
      <c r="T228" s="630"/>
      <c r="U228" s="630"/>
      <c r="V228" s="630"/>
      <c r="W228" s="630"/>
      <c r="X228" s="630"/>
      <c r="Y228" s="630"/>
      <c r="Z228" s="630"/>
      <c r="AA228" s="630"/>
      <c r="AB228" s="629"/>
      <c r="AC228" s="630"/>
      <c r="AD228" s="630"/>
      <c r="AE228" s="630"/>
      <c r="AF228" s="630"/>
      <c r="AG228" s="630"/>
      <c r="AH228" s="630"/>
      <c r="AI228" s="630"/>
      <c r="AJ228" s="630"/>
      <c r="AK228" s="630"/>
      <c r="AL228" s="630"/>
      <c r="AM228" s="630"/>
      <c r="AN228" s="630"/>
      <c r="AO228" s="630"/>
      <c r="AP228" s="630"/>
      <c r="AQ228" s="630"/>
      <c r="AR228" s="630"/>
      <c r="AS228" s="630"/>
      <c r="AT228" s="630"/>
      <c r="AU228" s="630"/>
      <c r="AV228" s="630"/>
      <c r="AW228" s="630"/>
      <c r="AX228" s="630"/>
      <c r="AY228" s="630"/>
      <c r="AZ228" s="630"/>
      <c r="BA228" s="620"/>
    </row>
    <row r="229" spans="1:53" ht="15.75" hidden="1" customHeight="1" x14ac:dyDescent="0.25">
      <c r="A229" s="2611"/>
      <c r="B229" s="471" t="s">
        <v>1158</v>
      </c>
      <c r="C229" s="2611"/>
      <c r="D229" s="2598"/>
      <c r="E229" s="835" t="s">
        <v>652</v>
      </c>
      <c r="F229" s="834" t="s">
        <v>129</v>
      </c>
      <c r="G229" s="833">
        <v>0</v>
      </c>
      <c r="H229" s="833">
        <v>1</v>
      </c>
      <c r="I229" s="832">
        <v>0.1</v>
      </c>
      <c r="J229" s="1164"/>
      <c r="K229" s="630"/>
      <c r="L229" s="630"/>
      <c r="M229" s="630"/>
      <c r="N229" s="630"/>
      <c r="O229" s="630"/>
      <c r="P229" s="630"/>
      <c r="Q229" s="630"/>
      <c r="R229" s="630"/>
      <c r="S229" s="630"/>
      <c r="T229" s="630"/>
      <c r="U229" s="630"/>
      <c r="V229" s="630"/>
      <c r="W229" s="630"/>
      <c r="X229" s="630"/>
      <c r="Y229" s="630"/>
      <c r="Z229" s="630"/>
      <c r="AA229" s="630"/>
      <c r="AB229" s="629"/>
      <c r="AC229" s="630"/>
      <c r="AD229" s="630"/>
      <c r="AE229" s="630"/>
      <c r="AF229" s="630"/>
      <c r="AG229" s="630"/>
      <c r="AH229" s="630"/>
      <c r="AI229" s="630"/>
      <c r="AJ229" s="630"/>
      <c r="AK229" s="630"/>
      <c r="AL229" s="630"/>
      <c r="AM229" s="630"/>
      <c r="AN229" s="630"/>
      <c r="AO229" s="630"/>
      <c r="AP229" s="630"/>
      <c r="AQ229" s="630"/>
      <c r="AR229" s="630"/>
      <c r="AS229" s="630"/>
      <c r="AT229" s="630"/>
      <c r="AU229" s="630"/>
      <c r="AV229" s="630"/>
      <c r="AW229" s="630"/>
      <c r="AX229" s="630"/>
      <c r="AY229" s="630"/>
      <c r="AZ229" s="630"/>
      <c r="BA229" s="620"/>
    </row>
    <row r="230" spans="1:53" ht="15.75" hidden="1" customHeight="1" x14ac:dyDescent="0.25">
      <c r="A230" s="2611"/>
      <c r="B230" s="471" t="s">
        <v>1158</v>
      </c>
      <c r="C230" s="2740" t="s">
        <v>1166</v>
      </c>
      <c r="D230" s="2740" t="s">
        <v>1165</v>
      </c>
      <c r="E230" s="829" t="s">
        <v>651</v>
      </c>
      <c r="F230" s="829" t="s">
        <v>470</v>
      </c>
      <c r="G230" s="837">
        <v>0.3</v>
      </c>
      <c r="H230" s="837">
        <v>1</v>
      </c>
      <c r="I230" s="849">
        <v>0</v>
      </c>
      <c r="J230" s="1164"/>
      <c r="K230" s="630"/>
      <c r="L230" s="630"/>
      <c r="M230" s="630"/>
      <c r="N230" s="630"/>
      <c r="O230" s="630"/>
      <c r="P230" s="630"/>
      <c r="Q230" s="630"/>
      <c r="R230" s="630"/>
      <c r="S230" s="630"/>
      <c r="T230" s="630"/>
      <c r="U230" s="630"/>
      <c r="V230" s="630"/>
      <c r="W230" s="630"/>
      <c r="X230" s="630"/>
      <c r="Y230" s="630"/>
      <c r="Z230" s="630"/>
      <c r="AA230" s="630"/>
      <c r="AB230" s="629"/>
      <c r="AC230" s="630"/>
      <c r="AD230" s="630"/>
      <c r="AE230" s="630"/>
      <c r="AF230" s="630"/>
      <c r="AG230" s="630"/>
      <c r="AH230" s="630"/>
      <c r="AI230" s="630"/>
      <c r="AJ230" s="630"/>
      <c r="AK230" s="630"/>
      <c r="AL230" s="630"/>
      <c r="AM230" s="630"/>
      <c r="AN230" s="630"/>
      <c r="AO230" s="630"/>
      <c r="AP230" s="630"/>
      <c r="AQ230" s="630"/>
      <c r="AR230" s="630"/>
      <c r="AS230" s="630"/>
      <c r="AT230" s="630"/>
      <c r="AU230" s="630"/>
      <c r="AV230" s="630"/>
      <c r="AW230" s="630"/>
      <c r="AX230" s="630"/>
      <c r="AY230" s="630"/>
      <c r="AZ230" s="630"/>
      <c r="BA230" s="620"/>
    </row>
    <row r="231" spans="1:53" ht="15.75" hidden="1" customHeight="1" x14ac:dyDescent="0.25">
      <c r="A231" s="2611"/>
      <c r="B231" s="471" t="s">
        <v>1158</v>
      </c>
      <c r="C231" s="2597"/>
      <c r="D231" s="2597"/>
      <c r="E231" s="850" t="s">
        <v>650</v>
      </c>
      <c r="F231" s="829" t="s">
        <v>129</v>
      </c>
      <c r="G231" s="837">
        <v>0.2</v>
      </c>
      <c r="H231" s="837">
        <v>1</v>
      </c>
      <c r="I231" s="849">
        <v>0.25</v>
      </c>
      <c r="J231" s="1164"/>
      <c r="K231" s="630"/>
      <c r="L231" s="630"/>
      <c r="M231" s="630"/>
      <c r="N231" s="630"/>
      <c r="O231" s="630"/>
      <c r="P231" s="630"/>
      <c r="Q231" s="630"/>
      <c r="R231" s="630"/>
      <c r="S231" s="630"/>
      <c r="T231" s="630"/>
      <c r="U231" s="630"/>
      <c r="V231" s="630"/>
      <c r="W231" s="630"/>
      <c r="X231" s="630"/>
      <c r="Y231" s="630"/>
      <c r="Z231" s="630"/>
      <c r="AA231" s="630"/>
      <c r="AB231" s="629"/>
      <c r="AC231" s="630"/>
      <c r="AD231" s="630"/>
      <c r="AE231" s="630"/>
      <c r="AF231" s="630"/>
      <c r="AG231" s="630"/>
      <c r="AH231" s="630"/>
      <c r="AI231" s="630"/>
      <c r="AJ231" s="630"/>
      <c r="AK231" s="630"/>
      <c r="AL231" s="630"/>
      <c r="AM231" s="630"/>
      <c r="AN231" s="630"/>
      <c r="AO231" s="630"/>
      <c r="AP231" s="630"/>
      <c r="AQ231" s="630"/>
      <c r="AR231" s="630"/>
      <c r="AS231" s="630"/>
      <c r="AT231" s="630"/>
      <c r="AU231" s="630"/>
      <c r="AV231" s="630"/>
      <c r="AW231" s="630"/>
      <c r="AX231" s="630"/>
      <c r="AY231" s="630"/>
      <c r="AZ231" s="630"/>
      <c r="BA231" s="620"/>
    </row>
    <row r="232" spans="1:53" ht="15.75" hidden="1" customHeight="1" x14ac:dyDescent="0.25">
      <c r="A232" s="2611"/>
      <c r="B232" s="471" t="s">
        <v>1158</v>
      </c>
      <c r="C232" s="2598"/>
      <c r="D232" s="2597"/>
      <c r="E232" s="848" t="s">
        <v>649</v>
      </c>
      <c r="F232" s="829" t="s">
        <v>648</v>
      </c>
      <c r="G232" s="847">
        <v>2</v>
      </c>
      <c r="H232" s="847">
        <v>4</v>
      </c>
      <c r="I232" s="846">
        <v>1</v>
      </c>
      <c r="J232" s="1164"/>
      <c r="K232" s="630"/>
      <c r="L232" s="630"/>
      <c r="M232" s="630"/>
      <c r="N232" s="630"/>
      <c r="O232" s="630"/>
      <c r="P232" s="630"/>
      <c r="Q232" s="630"/>
      <c r="R232" s="630"/>
      <c r="S232" s="630"/>
      <c r="T232" s="630"/>
      <c r="U232" s="630"/>
      <c r="V232" s="630"/>
      <c r="W232" s="630"/>
      <c r="X232" s="630"/>
      <c r="Y232" s="630"/>
      <c r="Z232" s="630"/>
      <c r="AA232" s="630"/>
      <c r="AB232" s="629"/>
      <c r="AC232" s="630"/>
      <c r="AD232" s="630"/>
      <c r="AE232" s="630"/>
      <c r="AF232" s="630"/>
      <c r="AG232" s="630"/>
      <c r="AH232" s="630"/>
      <c r="AI232" s="630"/>
      <c r="AJ232" s="630"/>
      <c r="AK232" s="630"/>
      <c r="AL232" s="630"/>
      <c r="AM232" s="630"/>
      <c r="AN232" s="630"/>
      <c r="AO232" s="630"/>
      <c r="AP232" s="630"/>
      <c r="AQ232" s="630"/>
      <c r="AR232" s="630"/>
      <c r="AS232" s="630"/>
      <c r="AT232" s="630"/>
      <c r="AU232" s="630"/>
      <c r="AV232" s="630"/>
      <c r="AW232" s="630"/>
      <c r="AX232" s="630"/>
      <c r="AY232" s="630"/>
      <c r="AZ232" s="630"/>
      <c r="BA232" s="620"/>
    </row>
    <row r="233" spans="1:53" ht="15.75" hidden="1" customHeight="1" x14ac:dyDescent="0.25">
      <c r="A233" s="2611"/>
      <c r="B233" s="471" t="s">
        <v>1158</v>
      </c>
      <c r="C233" s="2759" t="s">
        <v>1164</v>
      </c>
      <c r="D233" s="2758" t="s">
        <v>1163</v>
      </c>
      <c r="E233" s="845" t="s">
        <v>647</v>
      </c>
      <c r="F233" s="844" t="s">
        <v>646</v>
      </c>
      <c r="G233" s="843">
        <v>8</v>
      </c>
      <c r="H233" s="842">
        <v>8</v>
      </c>
      <c r="I233" s="841">
        <v>8</v>
      </c>
      <c r="J233" s="1164"/>
      <c r="K233" s="630"/>
      <c r="L233" s="630"/>
      <c r="M233" s="630"/>
      <c r="N233" s="630"/>
      <c r="O233" s="630"/>
      <c r="P233" s="630"/>
      <c r="Q233" s="630"/>
      <c r="R233" s="630"/>
      <c r="S233" s="630"/>
      <c r="T233" s="630"/>
      <c r="U233" s="630"/>
      <c r="V233" s="630"/>
      <c r="W233" s="630"/>
      <c r="X233" s="630"/>
      <c r="Y233" s="630"/>
      <c r="Z233" s="630"/>
      <c r="AA233" s="630"/>
      <c r="AB233" s="629"/>
      <c r="AC233" s="630"/>
      <c r="AD233" s="630"/>
      <c r="AE233" s="630"/>
      <c r="AF233" s="630"/>
      <c r="AG233" s="630"/>
      <c r="AH233" s="630"/>
      <c r="AI233" s="630"/>
      <c r="AJ233" s="630"/>
      <c r="AK233" s="630"/>
      <c r="AL233" s="630"/>
      <c r="AM233" s="630"/>
      <c r="AN233" s="630"/>
      <c r="AO233" s="630"/>
      <c r="AP233" s="630"/>
      <c r="AQ233" s="630"/>
      <c r="AR233" s="630"/>
      <c r="AS233" s="630"/>
      <c r="AT233" s="630"/>
      <c r="AU233" s="630"/>
      <c r="AV233" s="630"/>
      <c r="AW233" s="630"/>
      <c r="AX233" s="630"/>
      <c r="AY233" s="630"/>
      <c r="AZ233" s="630"/>
      <c r="BA233" s="620"/>
    </row>
    <row r="234" spans="1:53" ht="15.75" hidden="1" customHeight="1" x14ac:dyDescent="0.25">
      <c r="A234" s="2611"/>
      <c r="B234" s="471" t="s">
        <v>1158</v>
      </c>
      <c r="C234" s="2611"/>
      <c r="D234" s="2597"/>
      <c r="E234" s="829" t="s">
        <v>645</v>
      </c>
      <c r="F234" s="838" t="s">
        <v>129</v>
      </c>
      <c r="G234" s="828" t="s">
        <v>124</v>
      </c>
      <c r="H234" s="837">
        <v>1</v>
      </c>
      <c r="I234" s="836">
        <v>0.2</v>
      </c>
      <c r="J234" s="1164"/>
      <c r="K234" s="630"/>
      <c r="L234" s="630"/>
      <c r="M234" s="630"/>
      <c r="N234" s="630"/>
      <c r="O234" s="630"/>
      <c r="P234" s="630"/>
      <c r="Q234" s="630"/>
      <c r="R234" s="630"/>
      <c r="S234" s="630"/>
      <c r="T234" s="630"/>
      <c r="U234" s="630"/>
      <c r="V234" s="630"/>
      <c r="W234" s="630"/>
      <c r="X234" s="630"/>
      <c r="Y234" s="630"/>
      <c r="Z234" s="630"/>
      <c r="AA234" s="630"/>
      <c r="AB234" s="629"/>
      <c r="AC234" s="630"/>
      <c r="AD234" s="630"/>
      <c r="AE234" s="630"/>
      <c r="AF234" s="630"/>
      <c r="AG234" s="630"/>
      <c r="AH234" s="630"/>
      <c r="AI234" s="630"/>
      <c r="AJ234" s="630"/>
      <c r="AK234" s="630"/>
      <c r="AL234" s="630"/>
      <c r="AM234" s="630"/>
      <c r="AN234" s="630"/>
      <c r="AO234" s="630"/>
      <c r="AP234" s="630"/>
      <c r="AQ234" s="630"/>
      <c r="AR234" s="630"/>
      <c r="AS234" s="630"/>
      <c r="AT234" s="630"/>
      <c r="AU234" s="630"/>
      <c r="AV234" s="630"/>
      <c r="AW234" s="630"/>
      <c r="AX234" s="630"/>
      <c r="AY234" s="630"/>
      <c r="AZ234" s="630"/>
      <c r="BA234" s="620"/>
    </row>
    <row r="235" spans="1:53" ht="15.75" hidden="1" customHeight="1" x14ac:dyDescent="0.25">
      <c r="A235" s="2611"/>
      <c r="B235" s="471" t="s">
        <v>1158</v>
      </c>
      <c r="C235" s="2647"/>
      <c r="D235" s="2598"/>
      <c r="E235" s="829" t="s">
        <v>644</v>
      </c>
      <c r="F235" s="838" t="s">
        <v>129</v>
      </c>
      <c r="G235" s="828" t="s">
        <v>124</v>
      </c>
      <c r="H235" s="837">
        <v>1</v>
      </c>
      <c r="I235" s="836">
        <v>0.2</v>
      </c>
      <c r="J235" s="1164"/>
      <c r="K235" s="630"/>
      <c r="L235" s="630"/>
      <c r="M235" s="630"/>
      <c r="N235" s="630"/>
      <c r="O235" s="630"/>
      <c r="P235" s="630"/>
      <c r="Q235" s="630"/>
      <c r="R235" s="630"/>
      <c r="S235" s="630"/>
      <c r="T235" s="630"/>
      <c r="U235" s="630"/>
      <c r="V235" s="630"/>
      <c r="W235" s="630"/>
      <c r="X235" s="630"/>
      <c r="Y235" s="630"/>
      <c r="Z235" s="630"/>
      <c r="AA235" s="630"/>
      <c r="AB235" s="629"/>
      <c r="AC235" s="630"/>
      <c r="AD235" s="630"/>
      <c r="AE235" s="630"/>
      <c r="AF235" s="630"/>
      <c r="AG235" s="630"/>
      <c r="AH235" s="630"/>
      <c r="AI235" s="630"/>
      <c r="AJ235" s="630"/>
      <c r="AK235" s="630"/>
      <c r="AL235" s="630"/>
      <c r="AM235" s="630"/>
      <c r="AN235" s="630"/>
      <c r="AO235" s="630"/>
      <c r="AP235" s="630"/>
      <c r="AQ235" s="630"/>
      <c r="AR235" s="630"/>
      <c r="AS235" s="630"/>
      <c r="AT235" s="630"/>
      <c r="AU235" s="630"/>
      <c r="AV235" s="630"/>
      <c r="AW235" s="630"/>
      <c r="AX235" s="630"/>
      <c r="AY235" s="630"/>
      <c r="AZ235" s="630"/>
      <c r="BA235" s="620"/>
    </row>
    <row r="236" spans="1:53" ht="15.75" hidden="1" customHeight="1" x14ac:dyDescent="0.25">
      <c r="A236" s="2611"/>
      <c r="B236" s="471" t="s">
        <v>1158</v>
      </c>
      <c r="C236" s="2683" t="s">
        <v>1162</v>
      </c>
      <c r="D236" s="2740" t="s">
        <v>1161</v>
      </c>
      <c r="E236" s="829" t="s">
        <v>643</v>
      </c>
      <c r="F236" s="838" t="s">
        <v>129</v>
      </c>
      <c r="G236" s="828">
        <v>0.3</v>
      </c>
      <c r="H236" s="837">
        <v>1</v>
      </c>
      <c r="I236" s="836">
        <v>0.25</v>
      </c>
      <c r="J236" s="1164"/>
      <c r="K236" s="630"/>
      <c r="L236" s="630"/>
      <c r="M236" s="630"/>
      <c r="N236" s="630"/>
      <c r="O236" s="630"/>
      <c r="P236" s="630"/>
      <c r="Q236" s="630"/>
      <c r="R236" s="630"/>
      <c r="S236" s="630"/>
      <c r="T236" s="630"/>
      <c r="U236" s="630"/>
      <c r="V236" s="630"/>
      <c r="W236" s="630"/>
      <c r="X236" s="630"/>
      <c r="Y236" s="630"/>
      <c r="Z236" s="630"/>
      <c r="AA236" s="630"/>
      <c r="AB236" s="629"/>
      <c r="AC236" s="630"/>
      <c r="AD236" s="630"/>
      <c r="AE236" s="630"/>
      <c r="AF236" s="630"/>
      <c r="AG236" s="630"/>
      <c r="AH236" s="630"/>
      <c r="AI236" s="630"/>
      <c r="AJ236" s="630"/>
      <c r="AK236" s="630"/>
      <c r="AL236" s="630"/>
      <c r="AM236" s="630"/>
      <c r="AN236" s="630"/>
      <c r="AO236" s="630"/>
      <c r="AP236" s="630"/>
      <c r="AQ236" s="630"/>
      <c r="AR236" s="630"/>
      <c r="AS236" s="630"/>
      <c r="AT236" s="630"/>
      <c r="AU236" s="630"/>
      <c r="AV236" s="630"/>
      <c r="AW236" s="630"/>
      <c r="AX236" s="630"/>
      <c r="AY236" s="630"/>
      <c r="AZ236" s="630"/>
      <c r="BA236" s="620"/>
    </row>
    <row r="237" spans="1:53" ht="15.75" hidden="1" customHeight="1" x14ac:dyDescent="0.25">
      <c r="A237" s="2611"/>
      <c r="B237" s="471" t="s">
        <v>1158</v>
      </c>
      <c r="C237" s="2611"/>
      <c r="D237" s="2597"/>
      <c r="E237" s="835" t="s">
        <v>642</v>
      </c>
      <c r="F237" s="838" t="s">
        <v>641</v>
      </c>
      <c r="G237" s="828">
        <v>0</v>
      </c>
      <c r="H237" s="837">
        <v>1</v>
      </c>
      <c r="I237" s="836">
        <v>0</v>
      </c>
      <c r="J237" s="1164"/>
      <c r="K237" s="630"/>
      <c r="L237" s="630"/>
      <c r="M237" s="630"/>
      <c r="N237" s="630"/>
      <c r="O237" s="630"/>
      <c r="P237" s="630"/>
      <c r="Q237" s="630"/>
      <c r="R237" s="630"/>
      <c r="S237" s="630"/>
      <c r="T237" s="630"/>
      <c r="U237" s="630"/>
      <c r="V237" s="630"/>
      <c r="W237" s="630"/>
      <c r="X237" s="630"/>
      <c r="Y237" s="630"/>
      <c r="Z237" s="630"/>
      <c r="AA237" s="630"/>
      <c r="AB237" s="629"/>
      <c r="AC237" s="630"/>
      <c r="AD237" s="630"/>
      <c r="AE237" s="630"/>
      <c r="AF237" s="630"/>
      <c r="AG237" s="630"/>
      <c r="AH237" s="630"/>
      <c r="AI237" s="630"/>
      <c r="AJ237" s="630"/>
      <c r="AK237" s="630"/>
      <c r="AL237" s="630"/>
      <c r="AM237" s="630"/>
      <c r="AN237" s="630"/>
      <c r="AO237" s="630"/>
      <c r="AP237" s="630"/>
      <c r="AQ237" s="630"/>
      <c r="AR237" s="630"/>
      <c r="AS237" s="630"/>
      <c r="AT237" s="630"/>
      <c r="AU237" s="630"/>
      <c r="AV237" s="630"/>
      <c r="AW237" s="630"/>
      <c r="AX237" s="630"/>
      <c r="AY237" s="630"/>
      <c r="AZ237" s="630"/>
      <c r="BA237" s="620"/>
    </row>
    <row r="238" spans="1:53" ht="15.75" hidden="1" customHeight="1" x14ac:dyDescent="0.25">
      <c r="A238" s="2611"/>
      <c r="B238" s="471" t="s">
        <v>1158</v>
      </c>
      <c r="C238" s="2611"/>
      <c r="D238" s="2597"/>
      <c r="E238" s="829" t="s">
        <v>640</v>
      </c>
      <c r="F238" s="829" t="s">
        <v>638</v>
      </c>
      <c r="G238" s="838">
        <v>0</v>
      </c>
      <c r="H238" s="840">
        <v>11</v>
      </c>
      <c r="I238" s="753">
        <v>0</v>
      </c>
      <c r="J238" s="1164"/>
      <c r="K238" s="1412"/>
      <c r="L238" s="630"/>
      <c r="M238" s="630"/>
      <c r="N238" s="630"/>
      <c r="O238" s="630"/>
      <c r="P238" s="630"/>
      <c r="Q238" s="630"/>
      <c r="R238" s="630"/>
      <c r="S238" s="630"/>
      <c r="T238" s="630"/>
      <c r="U238" s="630"/>
      <c r="V238" s="630"/>
      <c r="W238" s="630"/>
      <c r="X238" s="630"/>
      <c r="Y238" s="630"/>
      <c r="Z238" s="630"/>
      <c r="AA238" s="630"/>
      <c r="AB238" s="629"/>
      <c r="AC238" s="630"/>
      <c r="AD238" s="630"/>
      <c r="AE238" s="630"/>
      <c r="AF238" s="630"/>
      <c r="AG238" s="630"/>
      <c r="AH238" s="630"/>
      <c r="AI238" s="630"/>
      <c r="AJ238" s="630"/>
      <c r="AK238" s="630"/>
      <c r="AL238" s="630"/>
      <c r="AM238" s="630"/>
      <c r="AN238" s="630"/>
      <c r="AO238" s="630"/>
      <c r="AP238" s="630"/>
      <c r="AQ238" s="630"/>
      <c r="AR238" s="630"/>
      <c r="AS238" s="630"/>
      <c r="AT238" s="630"/>
      <c r="AU238" s="630"/>
      <c r="AV238" s="630"/>
      <c r="AW238" s="630"/>
      <c r="AX238" s="630"/>
      <c r="AY238" s="630"/>
      <c r="AZ238" s="630"/>
      <c r="BA238" s="620"/>
    </row>
    <row r="239" spans="1:53" ht="15.75" hidden="1" customHeight="1" x14ac:dyDescent="0.25">
      <c r="A239" s="2611"/>
      <c r="B239" s="471" t="s">
        <v>1158</v>
      </c>
      <c r="C239" s="2647"/>
      <c r="D239" s="2598"/>
      <c r="E239" s="829" t="s">
        <v>639</v>
      </c>
      <c r="F239" s="829" t="s">
        <v>638</v>
      </c>
      <c r="G239" s="838">
        <v>0</v>
      </c>
      <c r="H239" s="840">
        <v>14</v>
      </c>
      <c r="I239" s="753">
        <v>2</v>
      </c>
      <c r="J239" s="1164"/>
      <c r="K239" s="1412"/>
      <c r="L239" s="630"/>
      <c r="M239" s="630"/>
      <c r="N239" s="630"/>
      <c r="O239" s="630"/>
      <c r="P239" s="630"/>
      <c r="Q239" s="630"/>
      <c r="R239" s="630"/>
      <c r="S239" s="630"/>
      <c r="T239" s="630"/>
      <c r="U239" s="630"/>
      <c r="V239" s="630"/>
      <c r="W239" s="630"/>
      <c r="X239" s="630"/>
      <c r="Y239" s="630"/>
      <c r="Z239" s="630"/>
      <c r="AA239" s="630"/>
      <c r="AB239" s="629"/>
      <c r="AC239" s="630"/>
      <c r="AD239" s="630"/>
      <c r="AE239" s="630"/>
      <c r="AF239" s="630"/>
      <c r="AG239" s="630"/>
      <c r="AH239" s="630"/>
      <c r="AI239" s="630"/>
      <c r="AJ239" s="630"/>
      <c r="AK239" s="630"/>
      <c r="AL239" s="630"/>
      <c r="AM239" s="630"/>
      <c r="AN239" s="630"/>
      <c r="AO239" s="630"/>
      <c r="AP239" s="630"/>
      <c r="AQ239" s="630"/>
      <c r="AR239" s="630"/>
      <c r="AS239" s="630"/>
      <c r="AT239" s="630"/>
      <c r="AU239" s="630"/>
      <c r="AV239" s="630"/>
      <c r="AW239" s="630"/>
      <c r="AX239" s="630"/>
      <c r="AY239" s="630"/>
      <c r="AZ239" s="630"/>
      <c r="BA239" s="620"/>
    </row>
    <row r="240" spans="1:53" ht="15.75" hidden="1" customHeight="1" x14ac:dyDescent="0.25">
      <c r="A240" s="2611"/>
      <c r="B240" s="471" t="s">
        <v>1158</v>
      </c>
      <c r="C240" s="2683" t="s">
        <v>1160</v>
      </c>
      <c r="D240" s="2758" t="s">
        <v>1159</v>
      </c>
      <c r="E240" s="835" t="s">
        <v>637</v>
      </c>
      <c r="F240" s="838" t="s">
        <v>470</v>
      </c>
      <c r="G240" s="828">
        <v>0</v>
      </c>
      <c r="H240" s="837">
        <v>1</v>
      </c>
      <c r="I240" s="836">
        <v>0</v>
      </c>
      <c r="J240" s="1164"/>
      <c r="K240" s="630"/>
      <c r="L240" s="630"/>
      <c r="M240" s="630"/>
      <c r="N240" s="630"/>
      <c r="O240" s="630"/>
      <c r="P240" s="630"/>
      <c r="Q240" s="630"/>
      <c r="R240" s="630"/>
      <c r="S240" s="630"/>
      <c r="T240" s="630"/>
      <c r="U240" s="630"/>
      <c r="V240" s="630"/>
      <c r="W240" s="630"/>
      <c r="X240" s="630"/>
      <c r="Y240" s="630"/>
      <c r="Z240" s="630"/>
      <c r="AA240" s="630"/>
      <c r="AB240" s="629"/>
      <c r="AC240" s="630"/>
      <c r="AD240" s="630"/>
      <c r="AE240" s="630"/>
      <c r="AF240" s="630"/>
      <c r="AG240" s="630"/>
      <c r="AH240" s="630"/>
      <c r="AI240" s="630"/>
      <c r="AJ240" s="630"/>
      <c r="AK240" s="630"/>
      <c r="AL240" s="630"/>
      <c r="AM240" s="630"/>
      <c r="AN240" s="630"/>
      <c r="AO240" s="630"/>
      <c r="AP240" s="630"/>
      <c r="AQ240" s="630"/>
      <c r="AR240" s="630"/>
      <c r="AS240" s="630"/>
      <c r="AT240" s="630"/>
      <c r="AU240" s="630"/>
      <c r="AV240" s="630"/>
      <c r="AW240" s="630"/>
      <c r="AX240" s="630"/>
      <c r="AY240" s="630"/>
      <c r="AZ240" s="630"/>
      <c r="BA240" s="620"/>
    </row>
    <row r="241" spans="1:53" ht="15.75" hidden="1" customHeight="1" x14ac:dyDescent="0.25">
      <c r="A241" s="2611"/>
      <c r="B241" s="471" t="s">
        <v>1158</v>
      </c>
      <c r="C241" s="2611"/>
      <c r="D241" s="2598"/>
      <c r="E241" s="835" t="s">
        <v>636</v>
      </c>
      <c r="F241" s="834" t="s">
        <v>129</v>
      </c>
      <c r="G241" s="833">
        <v>0.2</v>
      </c>
      <c r="H241" s="833">
        <v>1</v>
      </c>
      <c r="I241" s="832">
        <v>0.2</v>
      </c>
      <c r="J241" s="1164"/>
      <c r="K241" s="630"/>
      <c r="L241" s="630"/>
      <c r="M241" s="630"/>
      <c r="N241" s="630"/>
      <c r="O241" s="630"/>
      <c r="P241" s="630"/>
      <c r="Q241" s="630"/>
      <c r="R241" s="630"/>
      <c r="S241" s="630"/>
      <c r="T241" s="630"/>
      <c r="U241" s="630"/>
      <c r="V241" s="630"/>
      <c r="W241" s="630"/>
      <c r="X241" s="630"/>
      <c r="Y241" s="630"/>
      <c r="Z241" s="630"/>
      <c r="AA241" s="630"/>
      <c r="AB241" s="629"/>
      <c r="AC241" s="630"/>
      <c r="AD241" s="630"/>
      <c r="AE241" s="630"/>
      <c r="AF241" s="630"/>
      <c r="AG241" s="630"/>
      <c r="AH241" s="630"/>
      <c r="AI241" s="630"/>
      <c r="AJ241" s="630"/>
      <c r="AK241" s="630"/>
      <c r="AL241" s="630"/>
      <c r="AM241" s="630"/>
      <c r="AN241" s="630"/>
      <c r="AO241" s="630"/>
      <c r="AP241" s="630"/>
      <c r="AQ241" s="630"/>
      <c r="AR241" s="630"/>
      <c r="AS241" s="630"/>
      <c r="AT241" s="630"/>
      <c r="AU241" s="630"/>
      <c r="AV241" s="630"/>
      <c r="AW241" s="630"/>
      <c r="AX241" s="630"/>
      <c r="AY241" s="630"/>
      <c r="AZ241" s="630"/>
      <c r="BA241" s="620"/>
    </row>
    <row r="242" spans="1:53" ht="15.75" hidden="1" customHeight="1" x14ac:dyDescent="0.25">
      <c r="A242" s="2647"/>
      <c r="B242" s="471" t="s">
        <v>1158</v>
      </c>
      <c r="C242" s="831" t="s">
        <v>1157</v>
      </c>
      <c r="D242" s="830" t="s">
        <v>1156</v>
      </c>
      <c r="E242" s="755" t="s">
        <v>635</v>
      </c>
      <c r="F242" s="829" t="s">
        <v>634</v>
      </c>
      <c r="G242" s="828" t="s">
        <v>124</v>
      </c>
      <c r="H242" s="828">
        <v>1</v>
      </c>
      <c r="I242" s="827">
        <v>1</v>
      </c>
      <c r="J242" s="1164"/>
      <c r="K242" s="630"/>
      <c r="L242" s="630"/>
      <c r="M242" s="630"/>
      <c r="N242" s="630"/>
      <c r="O242" s="630"/>
      <c r="P242" s="630"/>
      <c r="Q242" s="630"/>
      <c r="R242" s="630"/>
      <c r="S242" s="630"/>
      <c r="T242" s="630"/>
      <c r="U242" s="630"/>
      <c r="V242" s="630"/>
      <c r="W242" s="630"/>
      <c r="X242" s="630"/>
      <c r="Y242" s="630"/>
      <c r="Z242" s="630"/>
      <c r="AA242" s="630"/>
      <c r="AB242" s="629"/>
      <c r="AC242" s="630"/>
      <c r="AD242" s="630"/>
      <c r="AE242" s="630"/>
      <c r="AF242" s="630"/>
      <c r="AG242" s="630"/>
      <c r="AH242" s="630"/>
      <c r="AI242" s="630"/>
      <c r="AJ242" s="630"/>
      <c r="AK242" s="630"/>
      <c r="AL242" s="630"/>
      <c r="AM242" s="630"/>
      <c r="AN242" s="630"/>
      <c r="AO242" s="630"/>
      <c r="AP242" s="630"/>
      <c r="AQ242" s="630"/>
      <c r="AR242" s="630"/>
      <c r="AS242" s="630"/>
      <c r="AT242" s="630"/>
      <c r="AU242" s="630"/>
      <c r="AV242" s="630"/>
      <c r="AW242" s="630"/>
      <c r="AX242" s="630"/>
      <c r="AY242" s="630"/>
      <c r="AZ242" s="630"/>
      <c r="BA242" s="620"/>
    </row>
    <row r="243" spans="1:53" ht="15.75" hidden="1" customHeight="1" x14ac:dyDescent="0.25">
      <c r="A243" s="2684" t="s">
        <v>633</v>
      </c>
      <c r="B243" s="476" t="s">
        <v>4</v>
      </c>
      <c r="C243" s="760" t="s">
        <v>242</v>
      </c>
      <c r="D243" s="2747" t="s">
        <v>241</v>
      </c>
      <c r="E243" s="760" t="s">
        <v>240</v>
      </c>
      <c r="F243" s="700" t="s">
        <v>239</v>
      </c>
      <c r="G243" s="822">
        <v>0.03</v>
      </c>
      <c r="H243" s="822">
        <v>1</v>
      </c>
      <c r="I243" s="815"/>
      <c r="J243" s="1159"/>
      <c r="K243" s="1157"/>
      <c r="L243" s="630"/>
      <c r="M243" s="630"/>
      <c r="N243" s="630"/>
      <c r="O243" s="630"/>
      <c r="P243" s="630"/>
      <c r="Q243" s="630"/>
      <c r="R243" s="630"/>
      <c r="S243" s="630"/>
      <c r="T243" s="630"/>
      <c r="U243" s="630"/>
      <c r="V243" s="630"/>
      <c r="W243" s="630"/>
      <c r="X243" s="630"/>
      <c r="Y243" s="630"/>
      <c r="Z243" s="630"/>
      <c r="AA243" s="630"/>
      <c r="AB243" s="629"/>
      <c r="AC243" s="630"/>
      <c r="AD243" s="630"/>
      <c r="AE243" s="630"/>
      <c r="AF243" s="630"/>
      <c r="AG243" s="630"/>
      <c r="AH243" s="630"/>
      <c r="AI243" s="630"/>
      <c r="AJ243" s="630"/>
      <c r="AK243" s="630"/>
      <c r="AL243" s="630"/>
      <c r="AM243" s="630"/>
      <c r="AN243" s="630"/>
      <c r="AO243" s="630"/>
      <c r="AP243" s="630"/>
      <c r="AQ243" s="630"/>
      <c r="AR243" s="630"/>
      <c r="AS243" s="630"/>
      <c r="AT243" s="630"/>
      <c r="AU243" s="630"/>
      <c r="AV243" s="630"/>
      <c r="AW243" s="630"/>
      <c r="AX243" s="630"/>
      <c r="AY243" s="630"/>
      <c r="AZ243" s="630"/>
      <c r="BA243" s="620"/>
    </row>
    <row r="244" spans="1:53" ht="15.75" hidden="1" customHeight="1" x14ac:dyDescent="0.25">
      <c r="A244" s="2597"/>
      <c r="B244" s="476" t="s">
        <v>4</v>
      </c>
      <c r="C244" s="811" t="s">
        <v>238</v>
      </c>
      <c r="D244" s="2597"/>
      <c r="E244" s="760" t="s">
        <v>237</v>
      </c>
      <c r="F244" s="700" t="s">
        <v>236</v>
      </c>
      <c r="G244" s="824">
        <v>0</v>
      </c>
      <c r="H244" s="822">
        <v>1</v>
      </c>
      <c r="I244" s="815">
        <v>0.1</v>
      </c>
      <c r="J244" s="1159"/>
      <c r="K244" s="1157"/>
      <c r="L244" s="630"/>
      <c r="M244" s="630"/>
      <c r="N244" s="630"/>
      <c r="O244" s="630"/>
      <c r="P244" s="630"/>
      <c r="Q244" s="630"/>
      <c r="R244" s="630"/>
      <c r="S244" s="630"/>
      <c r="T244" s="630"/>
      <c r="U244" s="630"/>
      <c r="V244" s="630"/>
      <c r="W244" s="630"/>
      <c r="X244" s="630"/>
      <c r="Y244" s="630"/>
      <c r="Z244" s="630"/>
      <c r="AA244" s="630"/>
      <c r="AB244" s="629"/>
      <c r="AC244" s="630"/>
      <c r="AD244" s="630"/>
      <c r="AE244" s="630"/>
      <c r="AF244" s="630"/>
      <c r="AG244" s="630"/>
      <c r="AH244" s="630"/>
      <c r="AI244" s="630"/>
      <c r="AJ244" s="630"/>
      <c r="AK244" s="630"/>
      <c r="AL244" s="630"/>
      <c r="AM244" s="630"/>
      <c r="AN244" s="630"/>
      <c r="AO244" s="630"/>
      <c r="AP244" s="630"/>
      <c r="AQ244" s="630"/>
      <c r="AR244" s="630"/>
      <c r="AS244" s="630"/>
      <c r="AT244" s="630"/>
      <c r="AU244" s="630"/>
      <c r="AV244" s="630"/>
      <c r="AW244" s="630"/>
      <c r="AX244" s="630"/>
      <c r="AY244" s="630"/>
      <c r="AZ244" s="630"/>
      <c r="BA244" s="620"/>
    </row>
    <row r="245" spans="1:53" ht="15.75" hidden="1" customHeight="1" x14ac:dyDescent="0.25">
      <c r="A245" s="2597"/>
      <c r="B245" s="476" t="s">
        <v>4</v>
      </c>
      <c r="C245" s="811" t="s">
        <v>232</v>
      </c>
      <c r="D245" s="2598"/>
      <c r="E245" s="760" t="s">
        <v>231</v>
      </c>
      <c r="F245" s="700" t="s">
        <v>129</v>
      </c>
      <c r="G245" s="824">
        <v>0</v>
      </c>
      <c r="H245" s="822">
        <v>1</v>
      </c>
      <c r="I245" s="810"/>
      <c r="J245" s="1159"/>
      <c r="K245" s="1157"/>
      <c r="L245" s="630"/>
      <c r="M245" s="630"/>
      <c r="N245" s="630"/>
      <c r="O245" s="630"/>
      <c r="P245" s="630"/>
      <c r="Q245" s="630"/>
      <c r="R245" s="630"/>
      <c r="S245" s="630"/>
      <c r="T245" s="630"/>
      <c r="U245" s="630"/>
      <c r="V245" s="630"/>
      <c r="W245" s="630"/>
      <c r="X245" s="630"/>
      <c r="Y245" s="630"/>
      <c r="Z245" s="630"/>
      <c r="AA245" s="630"/>
      <c r="AB245" s="629"/>
      <c r="AC245" s="630"/>
      <c r="AD245" s="630"/>
      <c r="AE245" s="630"/>
      <c r="AF245" s="630"/>
      <c r="AG245" s="630"/>
      <c r="AH245" s="630"/>
      <c r="AI245" s="630"/>
      <c r="AJ245" s="630"/>
      <c r="AK245" s="630"/>
      <c r="AL245" s="630"/>
      <c r="AM245" s="630"/>
      <c r="AN245" s="630"/>
      <c r="AO245" s="630"/>
      <c r="AP245" s="630"/>
      <c r="AQ245" s="630"/>
      <c r="AR245" s="630"/>
      <c r="AS245" s="630"/>
      <c r="AT245" s="630"/>
      <c r="AU245" s="630"/>
      <c r="AV245" s="630"/>
      <c r="AW245" s="630"/>
      <c r="AX245" s="630"/>
      <c r="AY245" s="630"/>
      <c r="AZ245" s="630"/>
      <c r="BA245" s="620"/>
    </row>
    <row r="246" spans="1:53" ht="15.75" hidden="1" customHeight="1" x14ac:dyDescent="0.25">
      <c r="A246" s="2597"/>
      <c r="B246" s="476" t="s">
        <v>4</v>
      </c>
      <c r="C246" s="811" t="s">
        <v>230</v>
      </c>
      <c r="D246" s="2661" t="s">
        <v>229</v>
      </c>
      <c r="E246" s="760" t="s">
        <v>228</v>
      </c>
      <c r="F246" s="700" t="s">
        <v>227</v>
      </c>
      <c r="G246" s="824">
        <v>0</v>
      </c>
      <c r="H246" s="822">
        <v>1</v>
      </c>
      <c r="I246" s="815">
        <v>0.2</v>
      </c>
      <c r="J246" s="1159"/>
      <c r="K246" s="1157"/>
      <c r="L246" s="630"/>
      <c r="M246" s="630"/>
      <c r="N246" s="630"/>
      <c r="O246" s="630"/>
      <c r="P246" s="630"/>
      <c r="Q246" s="630"/>
      <c r="R246" s="630"/>
      <c r="S246" s="630"/>
      <c r="T246" s="630"/>
      <c r="U246" s="630"/>
      <c r="V246" s="630"/>
      <c r="W246" s="630"/>
      <c r="X246" s="630"/>
      <c r="Y246" s="630"/>
      <c r="Z246" s="630"/>
      <c r="AA246" s="630"/>
      <c r="AB246" s="629"/>
      <c r="AC246" s="630"/>
      <c r="AD246" s="630"/>
      <c r="AE246" s="630"/>
      <c r="AF246" s="630"/>
      <c r="AG246" s="630"/>
      <c r="AH246" s="630"/>
      <c r="AI246" s="630"/>
      <c r="AJ246" s="630"/>
      <c r="AK246" s="630"/>
      <c r="AL246" s="630"/>
      <c r="AM246" s="630"/>
      <c r="AN246" s="630"/>
      <c r="AO246" s="630"/>
      <c r="AP246" s="630"/>
      <c r="AQ246" s="630"/>
      <c r="AR246" s="630"/>
      <c r="AS246" s="630"/>
      <c r="AT246" s="630"/>
      <c r="AU246" s="630"/>
      <c r="AV246" s="630"/>
      <c r="AW246" s="630"/>
      <c r="AX246" s="630"/>
      <c r="AY246" s="630"/>
      <c r="AZ246" s="630"/>
      <c r="BA246" s="620"/>
    </row>
    <row r="247" spans="1:53" ht="15.75" hidden="1" customHeight="1" x14ac:dyDescent="0.25">
      <c r="A247" s="2597"/>
      <c r="B247" s="476" t="s">
        <v>4</v>
      </c>
      <c r="C247" s="760" t="s">
        <v>222</v>
      </c>
      <c r="D247" s="2598"/>
      <c r="E247" s="760" t="s">
        <v>221</v>
      </c>
      <c r="F247" s="700" t="s">
        <v>129</v>
      </c>
      <c r="G247" s="824">
        <v>0</v>
      </c>
      <c r="H247" s="822">
        <v>1</v>
      </c>
      <c r="I247" s="815"/>
      <c r="J247" s="1159"/>
      <c r="K247" s="1157"/>
      <c r="L247" s="630"/>
      <c r="M247" s="630"/>
      <c r="N247" s="630"/>
      <c r="O247" s="630"/>
      <c r="P247" s="630"/>
      <c r="Q247" s="630"/>
      <c r="R247" s="630"/>
      <c r="S247" s="630"/>
      <c r="T247" s="630"/>
      <c r="U247" s="630"/>
      <c r="V247" s="630"/>
      <c r="W247" s="630"/>
      <c r="X247" s="630"/>
      <c r="Y247" s="630"/>
      <c r="Z247" s="630"/>
      <c r="AA247" s="630"/>
      <c r="AB247" s="629"/>
      <c r="AC247" s="630"/>
      <c r="AD247" s="630"/>
      <c r="AE247" s="630"/>
      <c r="AF247" s="630"/>
      <c r="AG247" s="630"/>
      <c r="AH247" s="630"/>
      <c r="AI247" s="630"/>
      <c r="AJ247" s="630"/>
      <c r="AK247" s="630"/>
      <c r="AL247" s="630"/>
      <c r="AM247" s="630"/>
      <c r="AN247" s="630"/>
      <c r="AO247" s="630"/>
      <c r="AP247" s="630"/>
      <c r="AQ247" s="630"/>
      <c r="AR247" s="630"/>
      <c r="AS247" s="630"/>
      <c r="AT247" s="630"/>
      <c r="AU247" s="630"/>
      <c r="AV247" s="630"/>
      <c r="AW247" s="630"/>
      <c r="AX247" s="630"/>
      <c r="AY247" s="630"/>
      <c r="AZ247" s="630"/>
      <c r="BA247" s="620"/>
    </row>
    <row r="248" spans="1:53" ht="25.5" hidden="1" customHeight="1" x14ac:dyDescent="0.25">
      <c r="A248" s="2597"/>
      <c r="B248" s="476" t="s">
        <v>4</v>
      </c>
      <c r="C248" s="2737" t="s">
        <v>219</v>
      </c>
      <c r="D248" s="2748" t="s">
        <v>218</v>
      </c>
      <c r="E248" s="760" t="s">
        <v>217</v>
      </c>
      <c r="F248" s="700" t="s">
        <v>6</v>
      </c>
      <c r="G248" s="824">
        <v>0</v>
      </c>
      <c r="H248" s="826">
        <v>12000</v>
      </c>
      <c r="I248" s="825">
        <v>2000</v>
      </c>
      <c r="J248" s="1159"/>
      <c r="K248" s="1157"/>
      <c r="L248" s="630"/>
      <c r="M248" s="630"/>
      <c r="N248" s="630"/>
      <c r="O248" s="630"/>
      <c r="P248" s="630"/>
      <c r="Q248" s="630"/>
      <c r="R248" s="630"/>
      <c r="S248" s="630"/>
      <c r="T248" s="630"/>
      <c r="U248" s="630"/>
      <c r="V248" s="630"/>
      <c r="W248" s="630"/>
      <c r="X248" s="630"/>
      <c r="Y248" s="630"/>
      <c r="Z248" s="630"/>
      <c r="AA248" s="630"/>
      <c r="AB248" s="629"/>
      <c r="AC248" s="630"/>
      <c r="AD248" s="630"/>
      <c r="AE248" s="630"/>
      <c r="AF248" s="630"/>
      <c r="AG248" s="630"/>
      <c r="AH248" s="630"/>
      <c r="AI248" s="630"/>
      <c r="AJ248" s="630"/>
      <c r="AK248" s="630"/>
      <c r="AL248" s="630"/>
      <c r="AM248" s="630"/>
      <c r="AN248" s="630"/>
      <c r="AO248" s="630"/>
      <c r="AP248" s="630"/>
      <c r="AQ248" s="630"/>
      <c r="AR248" s="630"/>
      <c r="AS248" s="630"/>
      <c r="AT248" s="630"/>
      <c r="AU248" s="630"/>
      <c r="AV248" s="630"/>
      <c r="AW248" s="630"/>
      <c r="AX248" s="630"/>
      <c r="AY248" s="630"/>
      <c r="AZ248" s="630"/>
      <c r="BA248" s="620"/>
    </row>
    <row r="249" spans="1:53" ht="15.75" hidden="1" customHeight="1" x14ac:dyDescent="0.25">
      <c r="A249" s="2597"/>
      <c r="B249" s="476" t="s">
        <v>4</v>
      </c>
      <c r="C249" s="2597"/>
      <c r="D249" s="2597"/>
      <c r="E249" s="760" t="s">
        <v>212</v>
      </c>
      <c r="F249" s="700" t="s">
        <v>103</v>
      </c>
      <c r="G249" s="824">
        <v>0</v>
      </c>
      <c r="H249" s="826">
        <v>12</v>
      </c>
      <c r="I249" s="825">
        <v>2</v>
      </c>
      <c r="J249" s="1159"/>
      <c r="K249" s="1157"/>
      <c r="L249" s="630"/>
      <c r="M249" s="630"/>
      <c r="N249" s="630"/>
      <c r="O249" s="630"/>
      <c r="P249" s="630"/>
      <c r="Q249" s="630"/>
      <c r="R249" s="630"/>
      <c r="S249" s="630"/>
      <c r="T249" s="630"/>
      <c r="U249" s="630"/>
      <c r="V249" s="630"/>
      <c r="W249" s="630"/>
      <c r="X249" s="630"/>
      <c r="Y249" s="630"/>
      <c r="Z249" s="630"/>
      <c r="AA249" s="630"/>
      <c r="AB249" s="629"/>
      <c r="AC249" s="630"/>
      <c r="AD249" s="630"/>
      <c r="AE249" s="630"/>
      <c r="AF249" s="630"/>
      <c r="AG249" s="630"/>
      <c r="AH249" s="630"/>
      <c r="AI249" s="630"/>
      <c r="AJ249" s="630"/>
      <c r="AK249" s="630"/>
      <c r="AL249" s="630"/>
      <c r="AM249" s="630"/>
      <c r="AN249" s="630"/>
      <c r="AO249" s="630"/>
      <c r="AP249" s="630"/>
      <c r="AQ249" s="630"/>
      <c r="AR249" s="630"/>
      <c r="AS249" s="630"/>
      <c r="AT249" s="630"/>
      <c r="AU249" s="630"/>
      <c r="AV249" s="630"/>
      <c r="AW249" s="630"/>
      <c r="AX249" s="630"/>
      <c r="AY249" s="630"/>
      <c r="AZ249" s="630"/>
      <c r="BA249" s="620"/>
    </row>
    <row r="250" spans="1:53" ht="15.75" hidden="1" customHeight="1" x14ac:dyDescent="0.25">
      <c r="A250" s="2597"/>
      <c r="B250" s="476" t="s">
        <v>4</v>
      </c>
      <c r="C250" s="2597"/>
      <c r="D250" s="2597"/>
      <c r="E250" s="760" t="s">
        <v>211</v>
      </c>
      <c r="F250" s="700" t="s">
        <v>194</v>
      </c>
      <c r="G250" s="824">
        <v>0</v>
      </c>
      <c r="H250" s="824">
        <v>40</v>
      </c>
      <c r="I250" s="810">
        <v>10</v>
      </c>
      <c r="J250" s="1159"/>
      <c r="K250" s="1157"/>
      <c r="L250" s="630"/>
      <c r="M250" s="630"/>
      <c r="N250" s="630"/>
      <c r="O250" s="630"/>
      <c r="P250" s="630"/>
      <c r="Q250" s="630"/>
      <c r="R250" s="630"/>
      <c r="S250" s="630"/>
      <c r="T250" s="630"/>
      <c r="U250" s="630"/>
      <c r="V250" s="630"/>
      <c r="W250" s="630"/>
      <c r="X250" s="630"/>
      <c r="Y250" s="630"/>
      <c r="Z250" s="630"/>
      <c r="AA250" s="630"/>
      <c r="AB250" s="629"/>
      <c r="AC250" s="630"/>
      <c r="AD250" s="630"/>
      <c r="AE250" s="630"/>
      <c r="AF250" s="630"/>
      <c r="AG250" s="630"/>
      <c r="AH250" s="630"/>
      <c r="AI250" s="630"/>
      <c r="AJ250" s="630"/>
      <c r="AK250" s="630"/>
      <c r="AL250" s="630"/>
      <c r="AM250" s="630"/>
      <c r="AN250" s="630"/>
      <c r="AO250" s="630"/>
      <c r="AP250" s="630"/>
      <c r="AQ250" s="630"/>
      <c r="AR250" s="630"/>
      <c r="AS250" s="630"/>
      <c r="AT250" s="630"/>
      <c r="AU250" s="630"/>
      <c r="AV250" s="630"/>
      <c r="AW250" s="630"/>
      <c r="AX250" s="630"/>
      <c r="AY250" s="630"/>
      <c r="AZ250" s="630"/>
      <c r="BA250" s="620"/>
    </row>
    <row r="251" spans="1:53" ht="15.75" hidden="1" customHeight="1" x14ac:dyDescent="0.25">
      <c r="A251" s="2597"/>
      <c r="B251" s="476" t="s">
        <v>4</v>
      </c>
      <c r="C251" s="2597"/>
      <c r="D251" s="2597"/>
      <c r="E251" s="760" t="s">
        <v>210</v>
      </c>
      <c r="F251" s="700" t="s">
        <v>113</v>
      </c>
      <c r="G251" s="824">
        <v>0</v>
      </c>
      <c r="H251" s="824">
        <v>5</v>
      </c>
      <c r="I251" s="810">
        <v>0</v>
      </c>
      <c r="J251" s="1159"/>
      <c r="K251" s="1157"/>
      <c r="L251" s="630"/>
      <c r="M251" s="630"/>
      <c r="N251" s="630"/>
      <c r="O251" s="630"/>
      <c r="P251" s="630"/>
      <c r="Q251" s="630"/>
      <c r="R251" s="630"/>
      <c r="S251" s="630"/>
      <c r="T251" s="630"/>
      <c r="U251" s="630"/>
      <c r="V251" s="630"/>
      <c r="W251" s="630"/>
      <c r="X251" s="630"/>
      <c r="Y251" s="630"/>
      <c r="Z251" s="630"/>
      <c r="AA251" s="630"/>
      <c r="AB251" s="629"/>
      <c r="AC251" s="630"/>
      <c r="AD251" s="630"/>
      <c r="AE251" s="630"/>
      <c r="AF251" s="630"/>
      <c r="AG251" s="630"/>
      <c r="AH251" s="630"/>
      <c r="AI251" s="630"/>
      <c r="AJ251" s="630"/>
      <c r="AK251" s="630"/>
      <c r="AL251" s="630"/>
      <c r="AM251" s="630"/>
      <c r="AN251" s="630"/>
      <c r="AO251" s="630"/>
      <c r="AP251" s="630"/>
      <c r="AQ251" s="630"/>
      <c r="AR251" s="630"/>
      <c r="AS251" s="630"/>
      <c r="AT251" s="630"/>
      <c r="AU251" s="630"/>
      <c r="AV251" s="630"/>
      <c r="AW251" s="630"/>
      <c r="AX251" s="630"/>
      <c r="AY251" s="630"/>
      <c r="AZ251" s="630"/>
      <c r="BA251" s="620"/>
    </row>
    <row r="252" spans="1:53" ht="15.75" hidden="1" customHeight="1" x14ac:dyDescent="0.25">
      <c r="A252" s="2597"/>
      <c r="B252" s="476" t="s">
        <v>4</v>
      </c>
      <c r="C252" s="2598"/>
      <c r="D252" s="2598"/>
      <c r="E252" s="760" t="s">
        <v>632</v>
      </c>
      <c r="F252" s="700" t="s">
        <v>113</v>
      </c>
      <c r="G252" s="824">
        <v>0</v>
      </c>
      <c r="H252" s="824">
        <v>2</v>
      </c>
      <c r="I252" s="810"/>
      <c r="J252" s="1159"/>
      <c r="K252" s="1157"/>
      <c r="L252" s="630"/>
      <c r="M252" s="630"/>
      <c r="N252" s="630"/>
      <c r="O252" s="630"/>
      <c r="P252" s="630"/>
      <c r="Q252" s="630"/>
      <c r="R252" s="630"/>
      <c r="S252" s="630"/>
      <c r="T252" s="630"/>
      <c r="U252" s="630"/>
      <c r="V252" s="630"/>
      <c r="W252" s="630"/>
      <c r="X252" s="630"/>
      <c r="Y252" s="630"/>
      <c r="Z252" s="630"/>
      <c r="AA252" s="630"/>
      <c r="AB252" s="629"/>
      <c r="AC252" s="630"/>
      <c r="AD252" s="630"/>
      <c r="AE252" s="630"/>
      <c r="AF252" s="630"/>
      <c r="AG252" s="630"/>
      <c r="AH252" s="630"/>
      <c r="AI252" s="630"/>
      <c r="AJ252" s="630"/>
      <c r="AK252" s="630"/>
      <c r="AL252" s="630"/>
      <c r="AM252" s="630"/>
      <c r="AN252" s="630"/>
      <c r="AO252" s="630"/>
      <c r="AP252" s="630"/>
      <c r="AQ252" s="630"/>
      <c r="AR252" s="630"/>
      <c r="AS252" s="630"/>
      <c r="AT252" s="630"/>
      <c r="AU252" s="630"/>
      <c r="AV252" s="630"/>
      <c r="AW252" s="630"/>
      <c r="AX252" s="630"/>
      <c r="AY252" s="630"/>
      <c r="AZ252" s="630"/>
      <c r="BA252" s="620"/>
    </row>
    <row r="253" spans="1:53" ht="15.75" hidden="1" customHeight="1" x14ac:dyDescent="0.25">
      <c r="A253" s="2597"/>
      <c r="B253" s="476" t="s">
        <v>4</v>
      </c>
      <c r="C253" s="811" t="s">
        <v>206</v>
      </c>
      <c r="D253" s="2749" t="s">
        <v>205</v>
      </c>
      <c r="E253" s="760" t="s">
        <v>204</v>
      </c>
      <c r="F253" s="700" t="s">
        <v>194</v>
      </c>
      <c r="G253" s="824">
        <v>1.2</v>
      </c>
      <c r="H253" s="824">
        <v>12</v>
      </c>
      <c r="I253" s="810"/>
      <c r="J253" s="1159"/>
      <c r="K253" s="1157"/>
      <c r="L253" s="630"/>
      <c r="M253" s="630"/>
      <c r="N253" s="630"/>
      <c r="O253" s="630"/>
      <c r="P253" s="630"/>
      <c r="Q253" s="630"/>
      <c r="R253" s="630"/>
      <c r="S253" s="630"/>
      <c r="T253" s="630"/>
      <c r="U253" s="630"/>
      <c r="V253" s="630"/>
      <c r="W253" s="630"/>
      <c r="X253" s="630"/>
      <c r="Y253" s="630"/>
      <c r="Z253" s="630"/>
      <c r="AA253" s="630"/>
      <c r="AB253" s="629"/>
      <c r="AC253" s="630"/>
      <c r="AD253" s="630"/>
      <c r="AE253" s="630"/>
      <c r="AF253" s="630"/>
      <c r="AG253" s="630"/>
      <c r="AH253" s="630"/>
      <c r="AI253" s="630"/>
      <c r="AJ253" s="630"/>
      <c r="AK253" s="630"/>
      <c r="AL253" s="630"/>
      <c r="AM253" s="630"/>
      <c r="AN253" s="630"/>
      <c r="AO253" s="630"/>
      <c r="AP253" s="630"/>
      <c r="AQ253" s="630"/>
      <c r="AR253" s="630"/>
      <c r="AS253" s="630"/>
      <c r="AT253" s="630"/>
      <c r="AU253" s="630"/>
      <c r="AV253" s="630"/>
      <c r="AW253" s="630"/>
      <c r="AX253" s="630"/>
      <c r="AY253" s="630"/>
      <c r="AZ253" s="630"/>
      <c r="BA253" s="620"/>
    </row>
    <row r="254" spans="1:53" ht="15.75" hidden="1" customHeight="1" x14ac:dyDescent="0.25">
      <c r="A254" s="2597"/>
      <c r="B254" s="476" t="s">
        <v>4</v>
      </c>
      <c r="C254" s="760" t="s">
        <v>199</v>
      </c>
      <c r="D254" s="2597"/>
      <c r="E254" s="760" t="s">
        <v>198</v>
      </c>
      <c r="F254" s="700" t="s">
        <v>194</v>
      </c>
      <c r="G254" s="824">
        <v>100</v>
      </c>
      <c r="H254" s="824">
        <v>1100</v>
      </c>
      <c r="I254" s="810">
        <v>100</v>
      </c>
      <c r="J254" s="1159"/>
      <c r="K254" s="1157"/>
      <c r="L254" s="630"/>
      <c r="M254" s="630"/>
      <c r="N254" s="630"/>
      <c r="O254" s="630"/>
      <c r="P254" s="630"/>
      <c r="Q254" s="630"/>
      <c r="R254" s="630"/>
      <c r="S254" s="630"/>
      <c r="T254" s="630"/>
      <c r="U254" s="630"/>
      <c r="V254" s="630"/>
      <c r="W254" s="630"/>
      <c r="X254" s="630"/>
      <c r="Y254" s="630"/>
      <c r="Z254" s="630"/>
      <c r="AA254" s="630"/>
      <c r="AB254" s="629"/>
      <c r="AC254" s="630"/>
      <c r="AD254" s="630"/>
      <c r="AE254" s="630"/>
      <c r="AF254" s="630"/>
      <c r="AG254" s="630"/>
      <c r="AH254" s="630"/>
      <c r="AI254" s="630"/>
      <c r="AJ254" s="630"/>
      <c r="AK254" s="630"/>
      <c r="AL254" s="630"/>
      <c r="AM254" s="630"/>
      <c r="AN254" s="630"/>
      <c r="AO254" s="630"/>
      <c r="AP254" s="630"/>
      <c r="AQ254" s="630"/>
      <c r="AR254" s="630"/>
      <c r="AS254" s="630"/>
      <c r="AT254" s="630"/>
      <c r="AU254" s="630"/>
      <c r="AV254" s="630"/>
      <c r="AW254" s="630"/>
      <c r="AX254" s="630"/>
      <c r="AY254" s="630"/>
      <c r="AZ254" s="630"/>
      <c r="BA254" s="620"/>
    </row>
    <row r="255" spans="1:53" ht="15.75" hidden="1" customHeight="1" x14ac:dyDescent="0.25">
      <c r="A255" s="2597"/>
      <c r="B255" s="476" t="s">
        <v>4</v>
      </c>
      <c r="C255" s="760" t="s">
        <v>196</v>
      </c>
      <c r="D255" s="2598"/>
      <c r="E255" s="760" t="s">
        <v>195</v>
      </c>
      <c r="F255" s="700" t="s">
        <v>194</v>
      </c>
      <c r="G255" s="824">
        <v>30</v>
      </c>
      <c r="H255" s="824">
        <v>1000</v>
      </c>
      <c r="I255" s="810">
        <v>200</v>
      </c>
      <c r="J255" s="1159"/>
      <c r="K255" s="1157"/>
      <c r="L255" s="630"/>
      <c r="M255" s="630"/>
      <c r="N255" s="630"/>
      <c r="O255" s="630"/>
      <c r="P255" s="630"/>
      <c r="Q255" s="630"/>
      <c r="R255" s="630"/>
      <c r="S255" s="630"/>
      <c r="T255" s="630"/>
      <c r="U255" s="630"/>
      <c r="V255" s="630"/>
      <c r="W255" s="630"/>
      <c r="X255" s="630"/>
      <c r="Y255" s="630"/>
      <c r="Z255" s="630"/>
      <c r="AA255" s="630"/>
      <c r="AB255" s="629"/>
      <c r="AC255" s="630"/>
      <c r="AD255" s="630"/>
      <c r="AE255" s="630"/>
      <c r="AF255" s="630"/>
      <c r="AG255" s="630"/>
      <c r="AH255" s="630"/>
      <c r="AI255" s="630"/>
      <c r="AJ255" s="630"/>
      <c r="AK255" s="630"/>
      <c r="AL255" s="630"/>
      <c r="AM255" s="630"/>
      <c r="AN255" s="630"/>
      <c r="AO255" s="630"/>
      <c r="AP255" s="630"/>
      <c r="AQ255" s="630"/>
      <c r="AR255" s="630"/>
      <c r="AS255" s="630"/>
      <c r="AT255" s="630"/>
      <c r="AU255" s="630"/>
      <c r="AV255" s="630"/>
      <c r="AW255" s="630"/>
      <c r="AX255" s="630"/>
      <c r="AY255" s="630"/>
      <c r="AZ255" s="630"/>
      <c r="BA255" s="620"/>
    </row>
    <row r="256" spans="1:53" ht="15.75" hidden="1" customHeight="1" x14ac:dyDescent="0.25">
      <c r="A256" s="2597"/>
      <c r="B256" s="476" t="s">
        <v>4</v>
      </c>
      <c r="C256" s="811" t="s">
        <v>191</v>
      </c>
      <c r="D256" s="676" t="s">
        <v>190</v>
      </c>
      <c r="E256" s="760" t="s">
        <v>189</v>
      </c>
      <c r="F256" s="700" t="s">
        <v>129</v>
      </c>
      <c r="G256" s="824">
        <v>0</v>
      </c>
      <c r="H256" s="822">
        <v>1</v>
      </c>
      <c r="I256" s="815">
        <v>0.25</v>
      </c>
      <c r="J256" s="1159"/>
      <c r="K256" s="1157"/>
      <c r="L256" s="630"/>
      <c r="M256" s="630"/>
      <c r="N256" s="630"/>
      <c r="O256" s="630"/>
      <c r="P256" s="630"/>
      <c r="Q256" s="630"/>
      <c r="R256" s="630"/>
      <c r="S256" s="630"/>
      <c r="T256" s="630"/>
      <c r="U256" s="630"/>
      <c r="V256" s="630"/>
      <c r="W256" s="630"/>
      <c r="X256" s="630"/>
      <c r="Y256" s="630"/>
      <c r="Z256" s="630"/>
      <c r="AA256" s="630"/>
      <c r="AB256" s="629"/>
      <c r="AC256" s="630"/>
      <c r="AD256" s="630"/>
      <c r="AE256" s="630"/>
      <c r="AF256" s="630"/>
      <c r="AG256" s="630"/>
      <c r="AH256" s="630"/>
      <c r="AI256" s="630"/>
      <c r="AJ256" s="630"/>
      <c r="AK256" s="630"/>
      <c r="AL256" s="630"/>
      <c r="AM256" s="630"/>
      <c r="AN256" s="630"/>
      <c r="AO256" s="630"/>
      <c r="AP256" s="630"/>
      <c r="AQ256" s="630"/>
      <c r="AR256" s="630"/>
      <c r="AS256" s="630"/>
      <c r="AT256" s="630"/>
      <c r="AU256" s="630"/>
      <c r="AV256" s="630"/>
      <c r="AW256" s="630"/>
      <c r="AX256" s="630"/>
      <c r="AY256" s="630"/>
      <c r="AZ256" s="630"/>
      <c r="BA256" s="620"/>
    </row>
    <row r="257" spans="1:53" ht="51" hidden="1" customHeight="1" x14ac:dyDescent="0.25">
      <c r="A257" s="2597"/>
      <c r="B257" s="476" t="s">
        <v>4</v>
      </c>
      <c r="C257" s="2661" t="s">
        <v>184</v>
      </c>
      <c r="D257" s="760" t="s">
        <v>179</v>
      </c>
      <c r="E257" s="760" t="s">
        <v>183</v>
      </c>
      <c r="F257" s="765" t="s">
        <v>129</v>
      </c>
      <c r="G257" s="817">
        <v>0</v>
      </c>
      <c r="H257" s="817">
        <v>0.9</v>
      </c>
      <c r="I257" s="815">
        <v>0.1</v>
      </c>
      <c r="J257" s="1159"/>
      <c r="K257" s="1157"/>
      <c r="L257" s="630"/>
      <c r="M257" s="630"/>
      <c r="N257" s="630"/>
      <c r="O257" s="630"/>
      <c r="P257" s="630"/>
      <c r="Q257" s="630"/>
      <c r="R257" s="630"/>
      <c r="S257" s="630"/>
      <c r="T257" s="630"/>
      <c r="U257" s="630"/>
      <c r="V257" s="630"/>
      <c r="W257" s="630"/>
      <c r="X257" s="630"/>
      <c r="Y257" s="630"/>
      <c r="Z257" s="630"/>
      <c r="AA257" s="630"/>
      <c r="AB257" s="629"/>
      <c r="AC257" s="630"/>
      <c r="AD257" s="630"/>
      <c r="AE257" s="630"/>
      <c r="AF257" s="630"/>
      <c r="AG257" s="630"/>
      <c r="AH257" s="630"/>
      <c r="AI257" s="630"/>
      <c r="AJ257" s="630"/>
      <c r="AK257" s="630"/>
      <c r="AL257" s="630"/>
      <c r="AM257" s="630"/>
      <c r="AN257" s="630"/>
      <c r="AO257" s="630"/>
      <c r="AP257" s="630"/>
      <c r="AQ257" s="630"/>
      <c r="AR257" s="630"/>
      <c r="AS257" s="630"/>
      <c r="AT257" s="630"/>
      <c r="AU257" s="630"/>
      <c r="AV257" s="630"/>
      <c r="AW257" s="630"/>
      <c r="AX257" s="630"/>
      <c r="AY257" s="630"/>
      <c r="AZ257" s="630"/>
      <c r="BA257" s="620"/>
    </row>
    <row r="258" spans="1:53" ht="15.75" hidden="1" customHeight="1" x14ac:dyDescent="0.25">
      <c r="A258" s="2597"/>
      <c r="B258" s="476" t="s">
        <v>4</v>
      </c>
      <c r="C258" s="2598"/>
      <c r="D258" s="760" t="s">
        <v>179</v>
      </c>
      <c r="E258" s="760" t="s">
        <v>178</v>
      </c>
      <c r="F258" s="700" t="s">
        <v>129</v>
      </c>
      <c r="G258" s="762">
        <v>0</v>
      </c>
      <c r="H258" s="762">
        <v>0.9</v>
      </c>
      <c r="I258" s="815">
        <v>0.1</v>
      </c>
      <c r="J258" s="1159"/>
      <c r="K258" s="1157"/>
      <c r="L258" s="630"/>
      <c r="M258" s="630"/>
      <c r="N258" s="630"/>
      <c r="O258" s="630"/>
      <c r="P258" s="630"/>
      <c r="Q258" s="630"/>
      <c r="R258" s="630"/>
      <c r="S258" s="630"/>
      <c r="T258" s="630"/>
      <c r="U258" s="630"/>
      <c r="V258" s="630"/>
      <c r="W258" s="630"/>
      <c r="X258" s="630"/>
      <c r="Y258" s="630"/>
      <c r="Z258" s="630"/>
      <c r="AA258" s="630"/>
      <c r="AB258" s="629"/>
      <c r="AC258" s="630"/>
      <c r="AD258" s="630"/>
      <c r="AE258" s="630"/>
      <c r="AF258" s="630"/>
      <c r="AG258" s="630"/>
      <c r="AH258" s="630"/>
      <c r="AI258" s="630"/>
      <c r="AJ258" s="630"/>
      <c r="AK258" s="630"/>
      <c r="AL258" s="630"/>
      <c r="AM258" s="630"/>
      <c r="AN258" s="630"/>
      <c r="AO258" s="630"/>
      <c r="AP258" s="630"/>
      <c r="AQ258" s="630"/>
      <c r="AR258" s="630"/>
      <c r="AS258" s="630"/>
      <c r="AT258" s="630"/>
      <c r="AU258" s="630"/>
      <c r="AV258" s="630"/>
      <c r="AW258" s="630"/>
      <c r="AX258" s="630"/>
      <c r="AY258" s="630"/>
      <c r="AZ258" s="630"/>
      <c r="BA258" s="620"/>
    </row>
    <row r="259" spans="1:53" ht="15.75" hidden="1" customHeight="1" x14ac:dyDescent="0.25">
      <c r="A259" s="2597"/>
      <c r="B259" s="476" t="s">
        <v>4</v>
      </c>
      <c r="C259" s="811" t="s">
        <v>177</v>
      </c>
      <c r="D259" s="823" t="s">
        <v>176</v>
      </c>
      <c r="E259" s="760" t="s">
        <v>175</v>
      </c>
      <c r="F259" s="700" t="s">
        <v>174</v>
      </c>
      <c r="G259" s="822">
        <v>0</v>
      </c>
      <c r="H259" s="822">
        <v>0.5</v>
      </c>
      <c r="I259" s="815">
        <v>0.1</v>
      </c>
      <c r="J259" s="1159"/>
      <c r="K259" s="1157"/>
      <c r="L259" s="630"/>
      <c r="M259" s="630"/>
      <c r="N259" s="630"/>
      <c r="O259" s="630"/>
      <c r="P259" s="630"/>
      <c r="Q259" s="630"/>
      <c r="R259" s="630"/>
      <c r="S259" s="630"/>
      <c r="T259" s="630"/>
      <c r="U259" s="630"/>
      <c r="V259" s="630"/>
      <c r="W259" s="630"/>
      <c r="X259" s="630"/>
      <c r="Y259" s="630"/>
      <c r="Z259" s="630"/>
      <c r="AA259" s="630"/>
      <c r="AB259" s="629"/>
      <c r="AC259" s="630"/>
      <c r="AD259" s="630"/>
      <c r="AE259" s="630"/>
      <c r="AF259" s="630"/>
      <c r="AG259" s="630"/>
      <c r="AH259" s="630"/>
      <c r="AI259" s="630"/>
      <c r="AJ259" s="630"/>
      <c r="AK259" s="630"/>
      <c r="AL259" s="630"/>
      <c r="AM259" s="630"/>
      <c r="AN259" s="630"/>
      <c r="AO259" s="630"/>
      <c r="AP259" s="630"/>
      <c r="AQ259" s="630"/>
      <c r="AR259" s="630"/>
      <c r="AS259" s="630"/>
      <c r="AT259" s="630"/>
      <c r="AU259" s="630"/>
      <c r="AV259" s="630"/>
      <c r="AW259" s="630"/>
      <c r="AX259" s="630"/>
      <c r="AY259" s="630"/>
      <c r="AZ259" s="630"/>
      <c r="BA259" s="620"/>
    </row>
    <row r="260" spans="1:53" ht="15.75" hidden="1" customHeight="1" x14ac:dyDescent="0.25">
      <c r="A260" s="2597"/>
      <c r="B260" s="476" t="s">
        <v>4</v>
      </c>
      <c r="C260" s="811" t="s">
        <v>169</v>
      </c>
      <c r="D260" s="676" t="s">
        <v>168</v>
      </c>
      <c r="E260" s="700" t="s">
        <v>167</v>
      </c>
      <c r="F260" s="765" t="s">
        <v>166</v>
      </c>
      <c r="G260" s="819">
        <v>1500000000</v>
      </c>
      <c r="H260" s="819">
        <v>10000000000</v>
      </c>
      <c r="I260" s="820">
        <v>2500000000</v>
      </c>
      <c r="J260" s="1159"/>
      <c r="K260" s="1157"/>
      <c r="L260" s="630"/>
      <c r="M260" s="630"/>
      <c r="N260" s="630"/>
      <c r="O260" s="630"/>
      <c r="P260" s="630"/>
      <c r="Q260" s="630"/>
      <c r="R260" s="630"/>
      <c r="S260" s="630"/>
      <c r="T260" s="630"/>
      <c r="U260" s="630"/>
      <c r="V260" s="630"/>
      <c r="W260" s="630"/>
      <c r="X260" s="630"/>
      <c r="Y260" s="630"/>
      <c r="Z260" s="630"/>
      <c r="AA260" s="630"/>
      <c r="AB260" s="629"/>
      <c r="AC260" s="630"/>
      <c r="AD260" s="630"/>
      <c r="AE260" s="630"/>
      <c r="AF260" s="630"/>
      <c r="AG260" s="630"/>
      <c r="AH260" s="630"/>
      <c r="AI260" s="630"/>
      <c r="AJ260" s="630"/>
      <c r="AK260" s="630"/>
      <c r="AL260" s="630"/>
      <c r="AM260" s="630"/>
      <c r="AN260" s="630"/>
      <c r="AO260" s="630"/>
      <c r="AP260" s="630"/>
      <c r="AQ260" s="630"/>
      <c r="AR260" s="630"/>
      <c r="AS260" s="630"/>
      <c r="AT260" s="630"/>
      <c r="AU260" s="630"/>
      <c r="AV260" s="630"/>
      <c r="AW260" s="630"/>
      <c r="AX260" s="630"/>
      <c r="AY260" s="630"/>
      <c r="AZ260" s="630"/>
      <c r="BA260" s="620"/>
    </row>
    <row r="261" spans="1:53" ht="15.75" hidden="1" customHeight="1" x14ac:dyDescent="0.25">
      <c r="A261" s="2597"/>
      <c r="B261" s="476" t="s">
        <v>4</v>
      </c>
      <c r="C261" s="760" t="s">
        <v>164</v>
      </c>
      <c r="D261" s="821" t="s">
        <v>163</v>
      </c>
      <c r="E261" s="700" t="s">
        <v>162</v>
      </c>
      <c r="F261" s="765" t="s">
        <v>161</v>
      </c>
      <c r="G261" s="765" t="s">
        <v>124</v>
      </c>
      <c r="H261" s="819">
        <v>10500000000</v>
      </c>
      <c r="I261" s="820">
        <v>1500000000</v>
      </c>
      <c r="J261" s="1159"/>
      <c r="K261" s="1157"/>
      <c r="L261" s="630"/>
      <c r="M261" s="630"/>
      <c r="N261" s="630"/>
      <c r="O261" s="630"/>
      <c r="P261" s="630"/>
      <c r="Q261" s="630"/>
      <c r="R261" s="630"/>
      <c r="S261" s="630"/>
      <c r="T261" s="630"/>
      <c r="U261" s="630"/>
      <c r="V261" s="630"/>
      <c r="W261" s="630"/>
      <c r="X261" s="630"/>
      <c r="Y261" s="630"/>
      <c r="Z261" s="630"/>
      <c r="AA261" s="630"/>
      <c r="AB261" s="629"/>
      <c r="AC261" s="630"/>
      <c r="AD261" s="630"/>
      <c r="AE261" s="630"/>
      <c r="AF261" s="630"/>
      <c r="AG261" s="630"/>
      <c r="AH261" s="630"/>
      <c r="AI261" s="630"/>
      <c r="AJ261" s="630"/>
      <c r="AK261" s="630"/>
      <c r="AL261" s="630"/>
      <c r="AM261" s="630"/>
      <c r="AN261" s="630"/>
      <c r="AO261" s="630"/>
      <c r="AP261" s="630"/>
      <c r="AQ261" s="630"/>
      <c r="AR261" s="630"/>
      <c r="AS261" s="630"/>
      <c r="AT261" s="630"/>
      <c r="AU261" s="630"/>
      <c r="AV261" s="630"/>
      <c r="AW261" s="630"/>
      <c r="AX261" s="630"/>
      <c r="AY261" s="630"/>
      <c r="AZ261" s="630"/>
      <c r="BA261" s="620"/>
    </row>
    <row r="262" spans="1:53" ht="15.75" hidden="1" customHeight="1" x14ac:dyDescent="0.25">
      <c r="A262" s="2597"/>
      <c r="B262" s="476" t="s">
        <v>4</v>
      </c>
      <c r="C262" s="2661" t="s">
        <v>155</v>
      </c>
      <c r="D262" s="2661" t="s">
        <v>154</v>
      </c>
      <c r="E262" s="2737" t="s">
        <v>153</v>
      </c>
      <c r="F262" s="765" t="s">
        <v>152</v>
      </c>
      <c r="G262" s="819">
        <v>7894</v>
      </c>
      <c r="H262" s="819">
        <v>9524</v>
      </c>
      <c r="I262" s="810">
        <v>8724</v>
      </c>
      <c r="J262" s="1159"/>
      <c r="K262" s="1157"/>
      <c r="L262" s="630"/>
      <c r="M262" s="630"/>
      <c r="N262" s="630"/>
      <c r="O262" s="630"/>
      <c r="P262" s="630"/>
      <c r="Q262" s="630"/>
      <c r="R262" s="630"/>
      <c r="S262" s="630"/>
      <c r="T262" s="630"/>
      <c r="U262" s="630"/>
      <c r="V262" s="630"/>
      <c r="W262" s="630"/>
      <c r="X262" s="630"/>
      <c r="Y262" s="630"/>
      <c r="Z262" s="630"/>
      <c r="AA262" s="630"/>
      <c r="AB262" s="629"/>
      <c r="AC262" s="630"/>
      <c r="AD262" s="630"/>
      <c r="AE262" s="630"/>
      <c r="AF262" s="630"/>
      <c r="AG262" s="630"/>
      <c r="AH262" s="630"/>
      <c r="AI262" s="630"/>
      <c r="AJ262" s="630"/>
      <c r="AK262" s="630"/>
      <c r="AL262" s="630"/>
      <c r="AM262" s="630"/>
      <c r="AN262" s="630"/>
      <c r="AO262" s="630"/>
      <c r="AP262" s="630"/>
      <c r="AQ262" s="630"/>
      <c r="AR262" s="630"/>
      <c r="AS262" s="630"/>
      <c r="AT262" s="630"/>
      <c r="AU262" s="630"/>
      <c r="AV262" s="630"/>
      <c r="AW262" s="630"/>
      <c r="AX262" s="630"/>
      <c r="AY262" s="630"/>
      <c r="AZ262" s="630"/>
      <c r="BA262" s="620"/>
    </row>
    <row r="263" spans="1:53" ht="15.75" hidden="1" customHeight="1" x14ac:dyDescent="0.25">
      <c r="A263" s="2597"/>
      <c r="B263" s="476" t="s">
        <v>4</v>
      </c>
      <c r="C263" s="2597"/>
      <c r="D263" s="2597"/>
      <c r="E263" s="2597"/>
      <c r="F263" s="700" t="s">
        <v>147</v>
      </c>
      <c r="G263" s="818">
        <v>21966</v>
      </c>
      <c r="H263" s="818">
        <v>22410</v>
      </c>
      <c r="I263" s="810">
        <v>21980</v>
      </c>
      <c r="J263" s="1159"/>
      <c r="K263" s="1157"/>
      <c r="L263" s="630"/>
      <c r="M263" s="630"/>
      <c r="N263" s="630"/>
      <c r="O263" s="630"/>
      <c r="P263" s="630"/>
      <c r="Q263" s="630"/>
      <c r="R263" s="630"/>
      <c r="S263" s="630"/>
      <c r="T263" s="630"/>
      <c r="U263" s="630"/>
      <c r="V263" s="630"/>
      <c r="W263" s="630"/>
      <c r="X263" s="630"/>
      <c r="Y263" s="630"/>
      <c r="Z263" s="630"/>
      <c r="AA263" s="630"/>
      <c r="AB263" s="629"/>
      <c r="AC263" s="630"/>
      <c r="AD263" s="630"/>
      <c r="AE263" s="630"/>
      <c r="AF263" s="630"/>
      <c r="AG263" s="630"/>
      <c r="AH263" s="630"/>
      <c r="AI263" s="630"/>
      <c r="AJ263" s="630"/>
      <c r="AK263" s="630"/>
      <c r="AL263" s="630"/>
      <c r="AM263" s="630"/>
      <c r="AN263" s="630"/>
      <c r="AO263" s="630"/>
      <c r="AP263" s="630"/>
      <c r="AQ263" s="630"/>
      <c r="AR263" s="630"/>
      <c r="AS263" s="630"/>
      <c r="AT263" s="630"/>
      <c r="AU263" s="630"/>
      <c r="AV263" s="630"/>
      <c r="AW263" s="630"/>
      <c r="AX263" s="630"/>
      <c r="AY263" s="630"/>
      <c r="AZ263" s="630"/>
      <c r="BA263" s="620"/>
    </row>
    <row r="264" spans="1:53" ht="15.75" hidden="1" customHeight="1" x14ac:dyDescent="0.25">
      <c r="A264" s="2597"/>
      <c r="B264" s="476" t="s">
        <v>4</v>
      </c>
      <c r="C264" s="2598"/>
      <c r="D264" s="2598"/>
      <c r="E264" s="2598"/>
      <c r="F264" s="700" t="s">
        <v>144</v>
      </c>
      <c r="G264" s="700">
        <v>304</v>
      </c>
      <c r="H264" s="700">
        <v>360</v>
      </c>
      <c r="I264" s="810">
        <v>312</v>
      </c>
      <c r="J264" s="1159"/>
      <c r="K264" s="1157"/>
      <c r="L264" s="630"/>
      <c r="M264" s="630"/>
      <c r="N264" s="630"/>
      <c r="O264" s="630"/>
      <c r="P264" s="630"/>
      <c r="Q264" s="630"/>
      <c r="R264" s="630"/>
      <c r="S264" s="630"/>
      <c r="T264" s="630"/>
      <c r="U264" s="630"/>
      <c r="V264" s="630"/>
      <c r="W264" s="630"/>
      <c r="X264" s="630"/>
      <c r="Y264" s="630"/>
      <c r="Z264" s="630"/>
      <c r="AA264" s="630"/>
      <c r="AB264" s="629"/>
      <c r="AC264" s="630"/>
      <c r="AD264" s="630"/>
      <c r="AE264" s="630"/>
      <c r="AF264" s="630"/>
      <c r="AG264" s="630"/>
      <c r="AH264" s="630"/>
      <c r="AI264" s="630"/>
      <c r="AJ264" s="630"/>
      <c r="AK264" s="630"/>
      <c r="AL264" s="630"/>
      <c r="AM264" s="630"/>
      <c r="AN264" s="630"/>
      <c r="AO264" s="630"/>
      <c r="AP264" s="630"/>
      <c r="AQ264" s="630"/>
      <c r="AR264" s="630"/>
      <c r="AS264" s="630"/>
      <c r="AT264" s="630"/>
      <c r="AU264" s="630"/>
      <c r="AV264" s="630"/>
      <c r="AW264" s="630"/>
      <c r="AX264" s="630"/>
      <c r="AY264" s="630"/>
      <c r="AZ264" s="630"/>
      <c r="BA264" s="620"/>
    </row>
    <row r="265" spans="1:53" ht="15.75" hidden="1" customHeight="1" x14ac:dyDescent="0.25">
      <c r="A265" s="2597"/>
      <c r="B265" s="476" t="s">
        <v>4</v>
      </c>
      <c r="C265" s="2661" t="s">
        <v>139</v>
      </c>
      <c r="D265" s="2661" t="s">
        <v>138</v>
      </c>
      <c r="E265" s="760" t="s">
        <v>137</v>
      </c>
      <c r="F265" s="700" t="s">
        <v>103</v>
      </c>
      <c r="G265" s="700">
        <v>0</v>
      </c>
      <c r="H265" s="700">
        <v>1</v>
      </c>
      <c r="I265" s="810"/>
      <c r="J265" s="1159"/>
      <c r="K265" s="1157"/>
      <c r="L265" s="630"/>
      <c r="M265" s="630"/>
      <c r="N265" s="630"/>
      <c r="O265" s="630"/>
      <c r="P265" s="630"/>
      <c r="Q265" s="630"/>
      <c r="R265" s="630"/>
      <c r="S265" s="630"/>
      <c r="T265" s="630"/>
      <c r="U265" s="630"/>
      <c r="V265" s="630"/>
      <c r="W265" s="630"/>
      <c r="X265" s="630"/>
      <c r="Y265" s="630"/>
      <c r="Z265" s="630"/>
      <c r="AA265" s="630"/>
      <c r="AB265" s="629"/>
      <c r="AC265" s="630"/>
      <c r="AD265" s="630"/>
      <c r="AE265" s="630"/>
      <c r="AF265" s="630"/>
      <c r="AG265" s="630"/>
      <c r="AH265" s="630"/>
      <c r="AI265" s="630"/>
      <c r="AJ265" s="630"/>
      <c r="AK265" s="630"/>
      <c r="AL265" s="630"/>
      <c r="AM265" s="630"/>
      <c r="AN265" s="630"/>
      <c r="AO265" s="630"/>
      <c r="AP265" s="630"/>
      <c r="AQ265" s="630"/>
      <c r="AR265" s="630"/>
      <c r="AS265" s="630"/>
      <c r="AT265" s="630"/>
      <c r="AU265" s="630"/>
      <c r="AV265" s="630"/>
      <c r="AW265" s="630"/>
      <c r="AX265" s="630"/>
      <c r="AY265" s="630"/>
      <c r="AZ265" s="630"/>
      <c r="BA265" s="620"/>
    </row>
    <row r="266" spans="1:53" ht="15.75" hidden="1" customHeight="1" x14ac:dyDescent="0.25">
      <c r="A266" s="2597"/>
      <c r="B266" s="476" t="s">
        <v>4</v>
      </c>
      <c r="C266" s="2598"/>
      <c r="D266" s="2598"/>
      <c r="E266" s="760" t="s">
        <v>133</v>
      </c>
      <c r="F266" s="700" t="s">
        <v>103</v>
      </c>
      <c r="G266" s="700">
        <v>0</v>
      </c>
      <c r="H266" s="700">
        <v>4</v>
      </c>
      <c r="I266" s="810">
        <v>0</v>
      </c>
      <c r="J266" s="1159"/>
      <c r="K266" s="1157"/>
      <c r="L266" s="630"/>
      <c r="M266" s="630"/>
      <c r="N266" s="630"/>
      <c r="O266" s="630"/>
      <c r="P266" s="630"/>
      <c r="Q266" s="630"/>
      <c r="R266" s="630"/>
      <c r="S266" s="630"/>
      <c r="T266" s="630"/>
      <c r="U266" s="630"/>
      <c r="V266" s="630"/>
      <c r="W266" s="630"/>
      <c r="X266" s="630"/>
      <c r="Y266" s="630"/>
      <c r="Z266" s="630"/>
      <c r="AA266" s="630"/>
      <c r="AB266" s="629"/>
      <c r="AC266" s="630"/>
      <c r="AD266" s="630"/>
      <c r="AE266" s="630"/>
      <c r="AF266" s="630"/>
      <c r="AG266" s="630"/>
      <c r="AH266" s="630"/>
      <c r="AI266" s="630"/>
      <c r="AJ266" s="630"/>
      <c r="AK266" s="630"/>
      <c r="AL266" s="630"/>
      <c r="AM266" s="630"/>
      <c r="AN266" s="630"/>
      <c r="AO266" s="630"/>
      <c r="AP266" s="630"/>
      <c r="AQ266" s="630"/>
      <c r="AR266" s="630"/>
      <c r="AS266" s="630"/>
      <c r="AT266" s="630"/>
      <c r="AU266" s="630"/>
      <c r="AV266" s="630"/>
      <c r="AW266" s="630"/>
      <c r="AX266" s="630"/>
      <c r="AY266" s="630"/>
      <c r="AZ266" s="630"/>
      <c r="BA266" s="620"/>
    </row>
    <row r="267" spans="1:53" ht="38.25" hidden="1" customHeight="1" x14ac:dyDescent="0.25">
      <c r="A267" s="2597"/>
      <c r="B267" s="476" t="s">
        <v>4</v>
      </c>
      <c r="C267" s="2745" t="s">
        <v>132</v>
      </c>
      <c r="D267" s="2746" t="s">
        <v>131</v>
      </c>
      <c r="E267" s="760" t="s">
        <v>130</v>
      </c>
      <c r="F267" s="765" t="s">
        <v>129</v>
      </c>
      <c r="G267" s="817">
        <v>0</v>
      </c>
      <c r="H267" s="817">
        <v>1</v>
      </c>
      <c r="I267" s="815">
        <v>0.25</v>
      </c>
      <c r="J267" s="1159"/>
      <c r="K267" s="1157"/>
      <c r="L267" s="630"/>
      <c r="M267" s="630"/>
      <c r="N267" s="630"/>
      <c r="O267" s="630"/>
      <c r="P267" s="630"/>
      <c r="Q267" s="630"/>
      <c r="R267" s="630"/>
      <c r="S267" s="630"/>
      <c r="T267" s="630"/>
      <c r="U267" s="630"/>
      <c r="V267" s="630"/>
      <c r="W267" s="630"/>
      <c r="X267" s="630"/>
      <c r="Y267" s="630"/>
      <c r="Z267" s="630"/>
      <c r="AA267" s="630"/>
      <c r="AB267" s="629"/>
      <c r="AC267" s="630"/>
      <c r="AD267" s="630"/>
      <c r="AE267" s="630"/>
      <c r="AF267" s="630"/>
      <c r="AG267" s="630"/>
      <c r="AH267" s="630"/>
      <c r="AI267" s="630"/>
      <c r="AJ267" s="630"/>
      <c r="AK267" s="630"/>
      <c r="AL267" s="630"/>
      <c r="AM267" s="630"/>
      <c r="AN267" s="630"/>
      <c r="AO267" s="630"/>
      <c r="AP267" s="630"/>
      <c r="AQ267" s="630"/>
      <c r="AR267" s="630"/>
      <c r="AS267" s="630"/>
      <c r="AT267" s="630"/>
      <c r="AU267" s="630"/>
      <c r="AV267" s="630"/>
      <c r="AW267" s="630"/>
      <c r="AX267" s="630"/>
      <c r="AY267" s="630"/>
      <c r="AZ267" s="630"/>
      <c r="BA267" s="620"/>
    </row>
    <row r="268" spans="1:53" ht="15.75" hidden="1" customHeight="1" x14ac:dyDescent="0.25">
      <c r="A268" s="2597"/>
      <c r="B268" s="476" t="s">
        <v>4</v>
      </c>
      <c r="C268" s="2597"/>
      <c r="D268" s="2597"/>
      <c r="E268" s="760" t="s">
        <v>126</v>
      </c>
      <c r="F268" s="700" t="s">
        <v>125</v>
      </c>
      <c r="G268" s="700" t="s">
        <v>124</v>
      </c>
      <c r="H268" s="700">
        <v>29</v>
      </c>
      <c r="I268" s="816"/>
      <c r="J268" s="1159"/>
      <c r="K268" s="1157"/>
      <c r="L268" s="630"/>
      <c r="M268" s="630"/>
      <c r="N268" s="630"/>
      <c r="O268" s="630"/>
      <c r="P268" s="630"/>
      <c r="Q268" s="630"/>
      <c r="R268" s="630"/>
      <c r="S268" s="630"/>
      <c r="T268" s="630"/>
      <c r="U268" s="630"/>
      <c r="V268" s="630"/>
      <c r="W268" s="630"/>
      <c r="X268" s="630"/>
      <c r="Y268" s="630"/>
      <c r="Z268" s="630"/>
      <c r="AA268" s="630"/>
      <c r="AB268" s="629"/>
      <c r="AC268" s="630"/>
      <c r="AD268" s="630"/>
      <c r="AE268" s="630"/>
      <c r="AF268" s="630"/>
      <c r="AG268" s="630"/>
      <c r="AH268" s="630"/>
      <c r="AI268" s="630"/>
      <c r="AJ268" s="630"/>
      <c r="AK268" s="630"/>
      <c r="AL268" s="630"/>
      <c r="AM268" s="630"/>
      <c r="AN268" s="630"/>
      <c r="AO268" s="630"/>
      <c r="AP268" s="630"/>
      <c r="AQ268" s="630"/>
      <c r="AR268" s="630"/>
      <c r="AS268" s="630"/>
      <c r="AT268" s="630"/>
      <c r="AU268" s="630"/>
      <c r="AV268" s="630"/>
      <c r="AW268" s="630"/>
      <c r="AX268" s="630"/>
      <c r="AY268" s="630"/>
      <c r="AZ268" s="630"/>
      <c r="BA268" s="620"/>
    </row>
    <row r="269" spans="1:53" ht="15.75" hidden="1" customHeight="1" x14ac:dyDescent="0.25">
      <c r="A269" s="2597"/>
      <c r="B269" s="476" t="s">
        <v>4</v>
      </c>
      <c r="C269" s="2597"/>
      <c r="D269" s="2597"/>
      <c r="E269" s="760" t="s">
        <v>120</v>
      </c>
      <c r="F269" s="700" t="s">
        <v>119</v>
      </c>
      <c r="G269" s="700">
        <v>0</v>
      </c>
      <c r="H269" s="700">
        <v>5</v>
      </c>
      <c r="I269" s="764"/>
      <c r="J269" s="1159"/>
      <c r="K269" s="1157"/>
      <c r="L269" s="630"/>
      <c r="M269" s="630"/>
      <c r="N269" s="630"/>
      <c r="O269" s="630"/>
      <c r="P269" s="630"/>
      <c r="Q269" s="630"/>
      <c r="R269" s="630"/>
      <c r="S269" s="630"/>
      <c r="T269" s="630"/>
      <c r="U269" s="630"/>
      <c r="V269" s="630"/>
      <c r="W269" s="630"/>
      <c r="X269" s="630"/>
      <c r="Y269" s="630"/>
      <c r="Z269" s="630"/>
      <c r="AA269" s="630"/>
      <c r="AB269" s="629"/>
      <c r="AC269" s="630"/>
      <c r="AD269" s="630"/>
      <c r="AE269" s="630"/>
      <c r="AF269" s="630"/>
      <c r="AG269" s="630"/>
      <c r="AH269" s="630"/>
      <c r="AI269" s="630"/>
      <c r="AJ269" s="630"/>
      <c r="AK269" s="630"/>
      <c r="AL269" s="630"/>
      <c r="AM269" s="630"/>
      <c r="AN269" s="630"/>
      <c r="AO269" s="630"/>
      <c r="AP269" s="630"/>
      <c r="AQ269" s="630"/>
      <c r="AR269" s="630"/>
      <c r="AS269" s="630"/>
      <c r="AT269" s="630"/>
      <c r="AU269" s="630"/>
      <c r="AV269" s="630"/>
      <c r="AW269" s="630"/>
      <c r="AX269" s="630"/>
      <c r="AY269" s="630"/>
      <c r="AZ269" s="630"/>
      <c r="BA269" s="620"/>
    </row>
    <row r="270" spans="1:53" ht="15.75" hidden="1" customHeight="1" x14ac:dyDescent="0.25">
      <c r="A270" s="2597"/>
      <c r="B270" s="476" t="s">
        <v>4</v>
      </c>
      <c r="C270" s="2597"/>
      <c r="D270" s="2597"/>
      <c r="E270" s="760" t="s">
        <v>117</v>
      </c>
      <c r="F270" s="700" t="s">
        <v>116</v>
      </c>
      <c r="G270" s="762">
        <v>0</v>
      </c>
      <c r="H270" s="762">
        <v>1</v>
      </c>
      <c r="I270" s="815">
        <v>0.3</v>
      </c>
      <c r="J270" s="1159"/>
      <c r="K270" s="1157"/>
      <c r="L270" s="630"/>
      <c r="M270" s="630"/>
      <c r="N270" s="630"/>
      <c r="O270" s="630"/>
      <c r="P270" s="630"/>
      <c r="Q270" s="630"/>
      <c r="R270" s="630"/>
      <c r="S270" s="630"/>
      <c r="T270" s="630"/>
      <c r="U270" s="630"/>
      <c r="V270" s="630"/>
      <c r="W270" s="630"/>
      <c r="X270" s="630"/>
      <c r="Y270" s="630"/>
      <c r="Z270" s="630"/>
      <c r="AA270" s="630"/>
      <c r="AB270" s="629"/>
      <c r="AC270" s="630"/>
      <c r="AD270" s="630"/>
      <c r="AE270" s="630"/>
      <c r="AF270" s="630"/>
      <c r="AG270" s="630"/>
      <c r="AH270" s="630"/>
      <c r="AI270" s="630"/>
      <c r="AJ270" s="630"/>
      <c r="AK270" s="630"/>
      <c r="AL270" s="630"/>
      <c r="AM270" s="630"/>
      <c r="AN270" s="630"/>
      <c r="AO270" s="630"/>
      <c r="AP270" s="630"/>
      <c r="AQ270" s="630"/>
      <c r="AR270" s="630"/>
      <c r="AS270" s="630"/>
      <c r="AT270" s="630"/>
      <c r="AU270" s="630"/>
      <c r="AV270" s="630"/>
      <c r="AW270" s="630"/>
      <c r="AX270" s="630"/>
      <c r="AY270" s="630"/>
      <c r="AZ270" s="630"/>
      <c r="BA270" s="620"/>
    </row>
    <row r="271" spans="1:53" ht="15.75" hidden="1" customHeight="1" x14ac:dyDescent="0.25">
      <c r="A271" s="2597"/>
      <c r="B271" s="476" t="s">
        <v>4</v>
      </c>
      <c r="C271" s="2598"/>
      <c r="D271" s="2598"/>
      <c r="E271" s="760" t="s">
        <v>114</v>
      </c>
      <c r="F271" s="700" t="s">
        <v>113</v>
      </c>
      <c r="G271" s="700">
        <v>0</v>
      </c>
      <c r="H271" s="814">
        <v>1</v>
      </c>
      <c r="I271" s="813">
        <v>0.15</v>
      </c>
      <c r="J271" s="1159"/>
      <c r="K271" s="1157"/>
      <c r="L271" s="630"/>
      <c r="M271" s="630"/>
      <c r="N271" s="630"/>
      <c r="O271" s="630"/>
      <c r="P271" s="630"/>
      <c r="Q271" s="630"/>
      <c r="R271" s="630"/>
      <c r="S271" s="630"/>
      <c r="T271" s="630"/>
      <c r="U271" s="630"/>
      <c r="V271" s="630"/>
      <c r="W271" s="630"/>
      <c r="X271" s="630"/>
      <c r="Y271" s="630"/>
      <c r="Z271" s="630"/>
      <c r="AA271" s="630"/>
      <c r="AB271" s="629"/>
      <c r="AC271" s="630"/>
      <c r="AD271" s="630"/>
      <c r="AE271" s="630"/>
      <c r="AF271" s="630"/>
      <c r="AG271" s="630"/>
      <c r="AH271" s="630"/>
      <c r="AI271" s="630"/>
      <c r="AJ271" s="630"/>
      <c r="AK271" s="630"/>
      <c r="AL271" s="630"/>
      <c r="AM271" s="630"/>
      <c r="AN271" s="630"/>
      <c r="AO271" s="630"/>
      <c r="AP271" s="630"/>
      <c r="AQ271" s="630"/>
      <c r="AR271" s="630"/>
      <c r="AS271" s="630"/>
      <c r="AT271" s="630"/>
      <c r="AU271" s="630"/>
      <c r="AV271" s="630"/>
      <c r="AW271" s="630"/>
      <c r="AX271" s="630"/>
      <c r="AY271" s="630"/>
      <c r="AZ271" s="630"/>
      <c r="BA271" s="620"/>
    </row>
    <row r="272" spans="1:53" ht="15.75" hidden="1" customHeight="1" x14ac:dyDescent="0.25">
      <c r="A272" s="2597"/>
      <c r="B272" s="476" t="s">
        <v>4</v>
      </c>
      <c r="C272" s="811" t="s">
        <v>106</v>
      </c>
      <c r="D272" s="2661" t="s">
        <v>105</v>
      </c>
      <c r="E272" s="760" t="s">
        <v>104</v>
      </c>
      <c r="F272" s="765" t="s">
        <v>103</v>
      </c>
      <c r="G272" s="700">
        <v>0</v>
      </c>
      <c r="H272" s="700">
        <v>2</v>
      </c>
      <c r="I272" s="764"/>
      <c r="J272" s="1159"/>
      <c r="K272" s="1188"/>
      <c r="L272" s="630"/>
      <c r="M272" s="630"/>
      <c r="N272" s="630"/>
      <c r="O272" s="630"/>
      <c r="P272" s="630"/>
      <c r="Q272" s="630"/>
      <c r="R272" s="630"/>
      <c r="S272" s="630"/>
      <c r="T272" s="630"/>
      <c r="U272" s="630"/>
      <c r="V272" s="630"/>
      <c r="W272" s="630"/>
      <c r="X272" s="630"/>
      <c r="Y272" s="630"/>
      <c r="Z272" s="630"/>
      <c r="AA272" s="630"/>
      <c r="AB272" s="629"/>
      <c r="AC272" s="630"/>
      <c r="AD272" s="630"/>
      <c r="AE272" s="630"/>
      <c r="AF272" s="630"/>
      <c r="AG272" s="630"/>
      <c r="AH272" s="630"/>
      <c r="AI272" s="630"/>
      <c r="AJ272" s="630"/>
      <c r="AK272" s="630"/>
      <c r="AL272" s="630"/>
      <c r="AM272" s="630"/>
      <c r="AN272" s="630"/>
      <c r="AO272" s="630"/>
      <c r="AP272" s="630"/>
      <c r="AQ272" s="630"/>
      <c r="AR272" s="630"/>
      <c r="AS272" s="630"/>
      <c r="AT272" s="630"/>
      <c r="AU272" s="630"/>
      <c r="AV272" s="630"/>
      <c r="AW272" s="630"/>
      <c r="AX272" s="630"/>
      <c r="AY272" s="630"/>
      <c r="AZ272" s="630"/>
      <c r="BA272" s="620"/>
    </row>
    <row r="273" spans="1:53" ht="15.75" hidden="1" customHeight="1" x14ac:dyDescent="0.25">
      <c r="A273" s="2597"/>
      <c r="B273" s="476" t="s">
        <v>4</v>
      </c>
      <c r="C273" s="811" t="s">
        <v>98</v>
      </c>
      <c r="D273" s="2597"/>
      <c r="E273" s="700" t="s">
        <v>97</v>
      </c>
      <c r="F273" s="700" t="s">
        <v>96</v>
      </c>
      <c r="G273" s="700">
        <v>0</v>
      </c>
      <c r="H273" s="700">
        <v>16</v>
      </c>
      <c r="I273" s="810"/>
      <c r="J273" s="1159"/>
      <c r="K273" s="1157"/>
      <c r="L273" s="630"/>
      <c r="M273" s="630"/>
      <c r="N273" s="630"/>
      <c r="O273" s="630"/>
      <c r="P273" s="630"/>
      <c r="Q273" s="630"/>
      <c r="R273" s="630"/>
      <c r="S273" s="630"/>
      <c r="T273" s="630"/>
      <c r="U273" s="630"/>
      <c r="V273" s="630"/>
      <c r="W273" s="630"/>
      <c r="X273" s="630"/>
      <c r="Y273" s="630"/>
      <c r="Z273" s="630"/>
      <c r="AA273" s="630"/>
      <c r="AB273" s="629"/>
      <c r="AC273" s="630"/>
      <c r="AD273" s="630"/>
      <c r="AE273" s="630"/>
      <c r="AF273" s="630"/>
      <c r="AG273" s="630"/>
      <c r="AH273" s="630"/>
      <c r="AI273" s="630"/>
      <c r="AJ273" s="630"/>
      <c r="AK273" s="630"/>
      <c r="AL273" s="630"/>
      <c r="AM273" s="630"/>
      <c r="AN273" s="630"/>
      <c r="AO273" s="630"/>
      <c r="AP273" s="630"/>
      <c r="AQ273" s="630"/>
      <c r="AR273" s="630"/>
      <c r="AS273" s="630"/>
      <c r="AT273" s="630"/>
      <c r="AU273" s="630"/>
      <c r="AV273" s="630"/>
      <c r="AW273" s="630"/>
      <c r="AX273" s="630"/>
      <c r="AY273" s="630"/>
      <c r="AZ273" s="630"/>
      <c r="BA273" s="620"/>
    </row>
    <row r="274" spans="1:53" ht="15.75" hidden="1" customHeight="1" x14ac:dyDescent="0.25">
      <c r="A274" s="2597"/>
      <c r="B274" s="476" t="s">
        <v>1151</v>
      </c>
      <c r="C274" s="808" t="s">
        <v>1155</v>
      </c>
      <c r="D274" s="807" t="s">
        <v>1154</v>
      </c>
      <c r="E274" s="641" t="s">
        <v>631</v>
      </c>
      <c r="F274" s="640" t="s">
        <v>129</v>
      </c>
      <c r="G274" s="803">
        <v>0</v>
      </c>
      <c r="H274" s="803">
        <v>0.9</v>
      </c>
      <c r="I274" s="802">
        <v>0.22500000000000001</v>
      </c>
      <c r="J274" s="1159"/>
      <c r="K274" s="630"/>
      <c r="L274" s="630"/>
      <c r="M274" s="630"/>
      <c r="N274" s="630"/>
      <c r="O274" s="630"/>
      <c r="P274" s="630"/>
      <c r="Q274" s="630"/>
      <c r="R274" s="630"/>
      <c r="S274" s="630"/>
      <c r="T274" s="630"/>
      <c r="U274" s="630"/>
      <c r="V274" s="630"/>
      <c r="W274" s="630"/>
      <c r="X274" s="630"/>
      <c r="Y274" s="630"/>
      <c r="Z274" s="630"/>
      <c r="AA274" s="630"/>
      <c r="AB274" s="629"/>
      <c r="AC274" s="630"/>
      <c r="AD274" s="630"/>
      <c r="AE274" s="630"/>
      <c r="AF274" s="630"/>
      <c r="AG274" s="630"/>
      <c r="AH274" s="630"/>
      <c r="AI274" s="630"/>
      <c r="AJ274" s="630"/>
      <c r="AK274" s="630"/>
      <c r="AL274" s="630"/>
      <c r="AM274" s="630"/>
      <c r="AN274" s="630"/>
      <c r="AO274" s="630"/>
      <c r="AP274" s="630"/>
      <c r="AQ274" s="630"/>
      <c r="AR274" s="630"/>
      <c r="AS274" s="630"/>
      <c r="AT274" s="630"/>
      <c r="AU274" s="630"/>
      <c r="AV274" s="630"/>
      <c r="AW274" s="630"/>
      <c r="AX274" s="630"/>
      <c r="AY274" s="630"/>
      <c r="AZ274" s="630"/>
      <c r="BA274" s="620"/>
    </row>
    <row r="275" spans="1:53" ht="15.75" hidden="1" customHeight="1" x14ac:dyDescent="0.25">
      <c r="A275" s="2597"/>
      <c r="B275" s="476" t="s">
        <v>1151</v>
      </c>
      <c r="C275" s="806" t="s">
        <v>1153</v>
      </c>
      <c r="D275" s="2662" t="s">
        <v>1152</v>
      </c>
      <c r="E275" s="641" t="s">
        <v>630</v>
      </c>
      <c r="F275" s="640" t="s">
        <v>129</v>
      </c>
      <c r="G275" s="803" t="s">
        <v>124</v>
      </c>
      <c r="H275" s="803">
        <v>0.08</v>
      </c>
      <c r="I275" s="805">
        <v>0.02</v>
      </c>
      <c r="J275" s="1187"/>
      <c r="K275" s="630"/>
      <c r="L275" s="630"/>
      <c r="M275" s="630"/>
      <c r="N275" s="630"/>
      <c r="O275" s="630"/>
      <c r="P275" s="630"/>
      <c r="Q275" s="630"/>
      <c r="R275" s="630"/>
      <c r="S275" s="630"/>
      <c r="T275" s="630"/>
      <c r="U275" s="630"/>
      <c r="V275" s="630"/>
      <c r="W275" s="630"/>
      <c r="X275" s="630"/>
      <c r="Y275" s="630"/>
      <c r="Z275" s="630"/>
      <c r="AA275" s="630"/>
      <c r="AB275" s="629"/>
      <c r="AC275" s="630"/>
      <c r="AD275" s="630"/>
      <c r="AE275" s="630"/>
      <c r="AF275" s="630"/>
      <c r="AG275" s="630"/>
      <c r="AH275" s="630"/>
      <c r="AI275" s="630"/>
      <c r="AJ275" s="630"/>
      <c r="AK275" s="630"/>
      <c r="AL275" s="630"/>
      <c r="AM275" s="630"/>
      <c r="AN275" s="630"/>
      <c r="AO275" s="630"/>
      <c r="AP275" s="630"/>
      <c r="AQ275" s="630"/>
      <c r="AR275" s="630"/>
      <c r="AS275" s="630"/>
      <c r="AT275" s="630"/>
      <c r="AU275" s="630"/>
      <c r="AV275" s="630"/>
      <c r="AW275" s="630"/>
      <c r="AX275" s="630"/>
      <c r="AY275" s="630"/>
      <c r="AZ275" s="630"/>
      <c r="BA275" s="620"/>
    </row>
    <row r="276" spans="1:53" ht="15.75" hidden="1" customHeight="1" x14ac:dyDescent="0.25">
      <c r="A276" s="2597"/>
      <c r="B276" s="476" t="s">
        <v>1151</v>
      </c>
      <c r="C276" s="804" t="s">
        <v>1150</v>
      </c>
      <c r="D276" s="2598"/>
      <c r="E276" s="804" t="s">
        <v>629</v>
      </c>
      <c r="F276" s="640" t="s">
        <v>129</v>
      </c>
      <c r="G276" s="803">
        <v>0</v>
      </c>
      <c r="H276" s="803">
        <v>0.9</v>
      </c>
      <c r="I276" s="802">
        <v>0.22500000000000001</v>
      </c>
      <c r="J276" s="1159"/>
      <c r="K276" s="630"/>
      <c r="L276" s="630"/>
      <c r="M276" s="630"/>
      <c r="N276" s="630"/>
      <c r="O276" s="630"/>
      <c r="P276" s="630"/>
      <c r="Q276" s="630"/>
      <c r="R276" s="630"/>
      <c r="S276" s="630"/>
      <c r="T276" s="630"/>
      <c r="U276" s="630"/>
      <c r="V276" s="630"/>
      <c r="W276" s="630"/>
      <c r="X276" s="630"/>
      <c r="Y276" s="630"/>
      <c r="Z276" s="630"/>
      <c r="AA276" s="630"/>
      <c r="AB276" s="629"/>
      <c r="AC276" s="630"/>
      <c r="AD276" s="630"/>
      <c r="AE276" s="630"/>
      <c r="AF276" s="630"/>
      <c r="AG276" s="630"/>
      <c r="AH276" s="630"/>
      <c r="AI276" s="630"/>
      <c r="AJ276" s="630"/>
      <c r="AK276" s="630"/>
      <c r="AL276" s="630"/>
      <c r="AM276" s="630"/>
      <c r="AN276" s="630"/>
      <c r="AO276" s="630"/>
      <c r="AP276" s="630"/>
      <c r="AQ276" s="630"/>
      <c r="AR276" s="630"/>
      <c r="AS276" s="630"/>
      <c r="AT276" s="630"/>
      <c r="AU276" s="630"/>
      <c r="AV276" s="630"/>
      <c r="AW276" s="630"/>
      <c r="AX276" s="630"/>
      <c r="AY276" s="630"/>
      <c r="AZ276" s="630"/>
      <c r="BA276" s="620"/>
    </row>
    <row r="277" spans="1:53" ht="15.75" hidden="1" customHeight="1" x14ac:dyDescent="0.25">
      <c r="A277" s="2597"/>
      <c r="B277" s="476" t="s">
        <v>1147</v>
      </c>
      <c r="C277" s="2663" t="s">
        <v>1149</v>
      </c>
      <c r="D277" s="2665" t="s">
        <v>1148</v>
      </c>
      <c r="E277" s="801" t="s">
        <v>628</v>
      </c>
      <c r="F277" s="800" t="s">
        <v>129</v>
      </c>
      <c r="G277" s="799">
        <v>0</v>
      </c>
      <c r="H277" s="799">
        <v>1</v>
      </c>
      <c r="I277" s="789">
        <v>0.1</v>
      </c>
      <c r="J277" s="1159"/>
      <c r="K277" s="630"/>
      <c r="L277" s="630"/>
      <c r="M277" s="630"/>
      <c r="N277" s="630"/>
      <c r="O277" s="630"/>
      <c r="P277" s="630"/>
      <c r="Q277" s="630"/>
      <c r="R277" s="630"/>
      <c r="S277" s="630"/>
      <c r="T277" s="630"/>
      <c r="U277" s="630"/>
      <c r="V277" s="630"/>
      <c r="W277" s="630"/>
      <c r="X277" s="630"/>
      <c r="Y277" s="630"/>
      <c r="Z277" s="630"/>
      <c r="AA277" s="630"/>
      <c r="AB277" s="629"/>
      <c r="AC277" s="630"/>
      <c r="AD277" s="630"/>
      <c r="AE277" s="630"/>
      <c r="AF277" s="630"/>
      <c r="AG277" s="630"/>
      <c r="AH277" s="630"/>
      <c r="AI277" s="630"/>
      <c r="AJ277" s="630"/>
      <c r="AK277" s="630"/>
      <c r="AL277" s="630"/>
      <c r="AM277" s="630"/>
      <c r="AN277" s="630"/>
      <c r="AO277" s="630"/>
      <c r="AP277" s="630"/>
      <c r="AQ277" s="630"/>
      <c r="AR277" s="630"/>
      <c r="AS277" s="630"/>
      <c r="AT277" s="630"/>
      <c r="AU277" s="630"/>
      <c r="AV277" s="630"/>
      <c r="AW277" s="630"/>
      <c r="AX277" s="630"/>
      <c r="AY277" s="630"/>
      <c r="AZ277" s="630"/>
      <c r="BA277" s="620"/>
    </row>
    <row r="278" spans="1:53" ht="15.75" hidden="1" customHeight="1" x14ac:dyDescent="0.25">
      <c r="A278" s="2597"/>
      <c r="B278" s="476" t="s">
        <v>1147</v>
      </c>
      <c r="C278" s="2597"/>
      <c r="D278" s="2597"/>
      <c r="E278" s="795" t="s">
        <v>627</v>
      </c>
      <c r="F278" s="794" t="s">
        <v>626</v>
      </c>
      <c r="G278" s="797">
        <v>2</v>
      </c>
      <c r="H278" s="797">
        <v>8</v>
      </c>
      <c r="I278" s="798">
        <v>2</v>
      </c>
      <c r="J278" s="1159"/>
      <c r="K278" s="630"/>
      <c r="L278" s="630"/>
      <c r="M278" s="630"/>
      <c r="N278" s="630"/>
      <c r="O278" s="630"/>
      <c r="P278" s="630"/>
      <c r="Q278" s="630"/>
      <c r="R278" s="630"/>
      <c r="S278" s="630"/>
      <c r="T278" s="630"/>
      <c r="U278" s="630"/>
      <c r="V278" s="630"/>
      <c r="W278" s="630"/>
      <c r="X278" s="630"/>
      <c r="Y278" s="630"/>
      <c r="Z278" s="630"/>
      <c r="AA278" s="630"/>
      <c r="AB278" s="629"/>
      <c r="AC278" s="630"/>
      <c r="AD278" s="630"/>
      <c r="AE278" s="630"/>
      <c r="AF278" s="630"/>
      <c r="AG278" s="630"/>
      <c r="AH278" s="630"/>
      <c r="AI278" s="630"/>
      <c r="AJ278" s="630"/>
      <c r="AK278" s="630"/>
      <c r="AL278" s="630"/>
      <c r="AM278" s="630"/>
      <c r="AN278" s="630"/>
      <c r="AO278" s="630"/>
      <c r="AP278" s="630"/>
      <c r="AQ278" s="630"/>
      <c r="AR278" s="630"/>
      <c r="AS278" s="630"/>
      <c r="AT278" s="630"/>
      <c r="AU278" s="630"/>
      <c r="AV278" s="630"/>
      <c r="AW278" s="630"/>
      <c r="AX278" s="630"/>
      <c r="AY278" s="630"/>
      <c r="AZ278" s="630"/>
      <c r="BA278" s="620"/>
    </row>
    <row r="279" spans="1:53" ht="15.75" hidden="1" customHeight="1" x14ac:dyDescent="0.25">
      <c r="A279" s="2597"/>
      <c r="B279" s="476" t="s">
        <v>1147</v>
      </c>
      <c r="C279" s="2597"/>
      <c r="D279" s="2597"/>
      <c r="E279" s="795" t="s">
        <v>625</v>
      </c>
      <c r="F279" s="794" t="s">
        <v>624</v>
      </c>
      <c r="G279" s="797">
        <v>16</v>
      </c>
      <c r="H279" s="797">
        <v>27</v>
      </c>
      <c r="I279" s="796">
        <v>4</v>
      </c>
      <c r="J279" s="1159"/>
      <c r="K279" s="630"/>
      <c r="L279" s="630"/>
      <c r="M279" s="630"/>
      <c r="N279" s="630"/>
      <c r="O279" s="630"/>
      <c r="P279" s="630"/>
      <c r="Q279" s="630"/>
      <c r="R279" s="630"/>
      <c r="S279" s="630"/>
      <c r="T279" s="630"/>
      <c r="U279" s="630"/>
      <c r="V279" s="630"/>
      <c r="W279" s="630"/>
      <c r="X279" s="630"/>
      <c r="Y279" s="630"/>
      <c r="Z279" s="630"/>
      <c r="AA279" s="630"/>
      <c r="AB279" s="629"/>
      <c r="AC279" s="630"/>
      <c r="AD279" s="630"/>
      <c r="AE279" s="630"/>
      <c r="AF279" s="630"/>
      <c r="AG279" s="630"/>
      <c r="AH279" s="630"/>
      <c r="AI279" s="630"/>
      <c r="AJ279" s="630"/>
      <c r="AK279" s="630"/>
      <c r="AL279" s="630"/>
      <c r="AM279" s="630"/>
      <c r="AN279" s="630"/>
      <c r="AO279" s="630"/>
      <c r="AP279" s="630"/>
      <c r="AQ279" s="630"/>
      <c r="AR279" s="630"/>
      <c r="AS279" s="630"/>
      <c r="AT279" s="630"/>
      <c r="AU279" s="630"/>
      <c r="AV279" s="630"/>
      <c r="AW279" s="630"/>
      <c r="AX279" s="630"/>
      <c r="AY279" s="630"/>
      <c r="AZ279" s="630"/>
      <c r="BA279" s="620"/>
    </row>
    <row r="280" spans="1:53" ht="15.75" hidden="1" customHeight="1" x14ac:dyDescent="0.25">
      <c r="A280" s="2597"/>
      <c r="B280" s="476" t="s">
        <v>1147</v>
      </c>
      <c r="C280" s="2597"/>
      <c r="D280" s="2597"/>
      <c r="E280" s="795" t="s">
        <v>623</v>
      </c>
      <c r="F280" s="794" t="s">
        <v>129</v>
      </c>
      <c r="G280" s="793">
        <v>0</v>
      </c>
      <c r="H280" s="793">
        <v>0.9</v>
      </c>
      <c r="I280" s="789">
        <v>0.2</v>
      </c>
      <c r="J280" s="1159"/>
      <c r="K280" s="630"/>
      <c r="L280" s="630"/>
      <c r="M280" s="630"/>
      <c r="N280" s="630"/>
      <c r="O280" s="630"/>
      <c r="P280" s="630"/>
      <c r="Q280" s="630"/>
      <c r="R280" s="630"/>
      <c r="S280" s="630"/>
      <c r="T280" s="630"/>
      <c r="U280" s="630"/>
      <c r="V280" s="630"/>
      <c r="W280" s="630"/>
      <c r="X280" s="630"/>
      <c r="Y280" s="630"/>
      <c r="Z280" s="630"/>
      <c r="AA280" s="630"/>
      <c r="AB280" s="629"/>
      <c r="AC280" s="630"/>
      <c r="AD280" s="630"/>
      <c r="AE280" s="630"/>
      <c r="AF280" s="630"/>
      <c r="AG280" s="630"/>
      <c r="AH280" s="630"/>
      <c r="AI280" s="630"/>
      <c r="AJ280" s="630"/>
      <c r="AK280" s="630"/>
      <c r="AL280" s="630"/>
      <c r="AM280" s="630"/>
      <c r="AN280" s="630"/>
      <c r="AO280" s="630"/>
      <c r="AP280" s="630"/>
      <c r="AQ280" s="630"/>
      <c r="AR280" s="630"/>
      <c r="AS280" s="630"/>
      <c r="AT280" s="630"/>
      <c r="AU280" s="630"/>
      <c r="AV280" s="630"/>
      <c r="AW280" s="630"/>
      <c r="AX280" s="630"/>
      <c r="AY280" s="630"/>
      <c r="AZ280" s="630"/>
      <c r="BA280" s="620"/>
    </row>
    <row r="281" spans="1:53" ht="15.75" hidden="1" customHeight="1" x14ac:dyDescent="0.25">
      <c r="A281" s="2598"/>
      <c r="B281" s="476" t="s">
        <v>1147</v>
      </c>
      <c r="C281" s="2664"/>
      <c r="D281" s="2664"/>
      <c r="E281" s="792" t="s">
        <v>622</v>
      </c>
      <c r="F281" s="791" t="s">
        <v>129</v>
      </c>
      <c r="G281" s="790">
        <v>0</v>
      </c>
      <c r="H281" s="790">
        <v>0.9</v>
      </c>
      <c r="I281" s="789">
        <v>0.2</v>
      </c>
      <c r="J281" s="1159"/>
      <c r="K281" s="630"/>
      <c r="L281" s="630"/>
      <c r="M281" s="630"/>
      <c r="N281" s="630"/>
      <c r="O281" s="630"/>
      <c r="P281" s="630"/>
      <c r="Q281" s="630"/>
      <c r="R281" s="630"/>
      <c r="S281" s="630"/>
      <c r="T281" s="630"/>
      <c r="U281" s="630"/>
      <c r="V281" s="630"/>
      <c r="W281" s="630"/>
      <c r="X281" s="630"/>
      <c r="Y281" s="630"/>
      <c r="Z281" s="630"/>
      <c r="AA281" s="630"/>
      <c r="AB281" s="629"/>
      <c r="AC281" s="630"/>
      <c r="AD281" s="630"/>
      <c r="AE281" s="630"/>
      <c r="AF281" s="630"/>
      <c r="AG281" s="630"/>
      <c r="AH281" s="630"/>
      <c r="AI281" s="630"/>
      <c r="AJ281" s="630"/>
      <c r="AK281" s="630"/>
      <c r="AL281" s="630"/>
      <c r="AM281" s="630"/>
      <c r="AN281" s="630"/>
      <c r="AO281" s="630"/>
      <c r="AP281" s="630"/>
      <c r="AQ281" s="630"/>
      <c r="AR281" s="630"/>
      <c r="AS281" s="630"/>
      <c r="AT281" s="630"/>
      <c r="AU281" s="630"/>
      <c r="AV281" s="630"/>
      <c r="AW281" s="630"/>
      <c r="AX281" s="630"/>
      <c r="AY281" s="630"/>
      <c r="AZ281" s="630"/>
      <c r="BA281" s="620"/>
    </row>
    <row r="282" spans="1:53" ht="15.75" hidden="1" customHeight="1" x14ac:dyDescent="0.25">
      <c r="A282" s="2684" t="s">
        <v>621</v>
      </c>
      <c r="B282" s="476" t="s">
        <v>363</v>
      </c>
      <c r="C282" s="2694" t="s">
        <v>1146</v>
      </c>
      <c r="D282" s="2706" t="s">
        <v>1145</v>
      </c>
      <c r="E282" s="779" t="s">
        <v>620</v>
      </c>
      <c r="F282" s="787" t="s">
        <v>618</v>
      </c>
      <c r="G282" s="787">
        <v>45</v>
      </c>
      <c r="H282" s="787">
        <v>60</v>
      </c>
      <c r="I282" s="782">
        <v>10</v>
      </c>
      <c r="J282" s="1159"/>
      <c r="K282" s="630"/>
      <c r="L282" s="630"/>
      <c r="M282" s="630"/>
      <c r="N282" s="630"/>
      <c r="O282" s="630"/>
      <c r="P282" s="630"/>
      <c r="Q282" s="630"/>
      <c r="R282" s="630"/>
      <c r="S282" s="630"/>
      <c r="T282" s="630"/>
      <c r="U282" s="630"/>
      <c r="V282" s="630"/>
      <c r="W282" s="630"/>
      <c r="X282" s="630"/>
      <c r="Y282" s="630"/>
      <c r="Z282" s="630"/>
      <c r="AA282" s="630"/>
      <c r="AB282" s="629"/>
      <c r="AC282" s="630"/>
      <c r="AD282" s="630"/>
      <c r="AE282" s="630"/>
      <c r="AF282" s="630"/>
      <c r="AG282" s="630"/>
      <c r="AH282" s="630"/>
      <c r="AI282" s="630"/>
      <c r="AJ282" s="630"/>
      <c r="AK282" s="630"/>
      <c r="AL282" s="630"/>
      <c r="AM282" s="630"/>
      <c r="AN282" s="630"/>
      <c r="AO282" s="630"/>
      <c r="AP282" s="630"/>
      <c r="AQ282" s="630"/>
      <c r="AR282" s="630"/>
      <c r="AS282" s="630"/>
      <c r="AT282" s="630"/>
      <c r="AU282" s="630"/>
      <c r="AV282" s="630"/>
      <c r="AW282" s="630"/>
      <c r="AX282" s="630"/>
      <c r="AY282" s="630"/>
      <c r="AZ282" s="630"/>
      <c r="BA282" s="620"/>
    </row>
    <row r="283" spans="1:53" ht="15.75" hidden="1" customHeight="1" x14ac:dyDescent="0.25">
      <c r="A283" s="2597"/>
      <c r="B283" s="476" t="s">
        <v>363</v>
      </c>
      <c r="C283" s="2597"/>
      <c r="D283" s="2597"/>
      <c r="E283" s="785" t="s">
        <v>619</v>
      </c>
      <c r="F283" s="778" t="s">
        <v>618</v>
      </c>
      <c r="G283" s="778">
        <v>2000</v>
      </c>
      <c r="H283" s="788">
        <v>6000</v>
      </c>
      <c r="I283" s="782">
        <v>500</v>
      </c>
      <c r="J283" s="1159"/>
      <c r="K283" s="630"/>
      <c r="L283" s="630"/>
      <c r="M283" s="630"/>
      <c r="N283" s="630"/>
      <c r="O283" s="630"/>
      <c r="P283" s="630"/>
      <c r="Q283" s="630"/>
      <c r="R283" s="630"/>
      <c r="S283" s="630"/>
      <c r="T283" s="630"/>
      <c r="U283" s="630"/>
      <c r="V283" s="630"/>
      <c r="W283" s="630"/>
      <c r="X283" s="630"/>
      <c r="Y283" s="630"/>
      <c r="Z283" s="630"/>
      <c r="AA283" s="630"/>
      <c r="AB283" s="629"/>
      <c r="AC283" s="630"/>
      <c r="AD283" s="630"/>
      <c r="AE283" s="630"/>
      <c r="AF283" s="630"/>
      <c r="AG283" s="630"/>
      <c r="AH283" s="630"/>
      <c r="AI283" s="630"/>
      <c r="AJ283" s="630"/>
      <c r="AK283" s="630"/>
      <c r="AL283" s="630"/>
      <c r="AM283" s="630"/>
      <c r="AN283" s="630"/>
      <c r="AO283" s="630"/>
      <c r="AP283" s="630"/>
      <c r="AQ283" s="630"/>
      <c r="AR283" s="630"/>
      <c r="AS283" s="630"/>
      <c r="AT283" s="630"/>
      <c r="AU283" s="630"/>
      <c r="AV283" s="630"/>
      <c r="AW283" s="630"/>
      <c r="AX283" s="630"/>
      <c r="AY283" s="630"/>
      <c r="AZ283" s="630"/>
      <c r="BA283" s="620"/>
    </row>
    <row r="284" spans="1:53" ht="15.75" hidden="1" customHeight="1" x14ac:dyDescent="0.25">
      <c r="A284" s="2597"/>
      <c r="B284" s="476" t="s">
        <v>363</v>
      </c>
      <c r="C284" s="2597"/>
      <c r="D284" s="2597"/>
      <c r="E284" s="785" t="s">
        <v>617</v>
      </c>
      <c r="F284" s="787" t="s">
        <v>616</v>
      </c>
      <c r="G284" s="787">
        <v>0</v>
      </c>
      <c r="H284" s="788">
        <v>6</v>
      </c>
      <c r="I284" s="782"/>
      <c r="J284" s="1159"/>
      <c r="K284" s="630"/>
      <c r="L284" s="630"/>
      <c r="M284" s="630"/>
      <c r="N284" s="630"/>
      <c r="O284" s="630"/>
      <c r="P284" s="630"/>
      <c r="Q284" s="630"/>
      <c r="R284" s="630"/>
      <c r="S284" s="630"/>
      <c r="T284" s="630"/>
      <c r="U284" s="630"/>
      <c r="V284" s="630"/>
      <c r="W284" s="630"/>
      <c r="X284" s="630"/>
      <c r="Y284" s="630"/>
      <c r="Z284" s="630"/>
      <c r="AA284" s="630"/>
      <c r="AB284" s="629"/>
      <c r="AC284" s="630"/>
      <c r="AD284" s="630"/>
      <c r="AE284" s="630"/>
      <c r="AF284" s="630"/>
      <c r="AG284" s="630"/>
      <c r="AH284" s="630"/>
      <c r="AI284" s="630"/>
      <c r="AJ284" s="630"/>
      <c r="AK284" s="630"/>
      <c r="AL284" s="630"/>
      <c r="AM284" s="630"/>
      <c r="AN284" s="630"/>
      <c r="AO284" s="630"/>
      <c r="AP284" s="630"/>
      <c r="AQ284" s="630"/>
      <c r="AR284" s="630"/>
      <c r="AS284" s="630"/>
      <c r="AT284" s="630"/>
      <c r="AU284" s="630"/>
      <c r="AV284" s="630"/>
      <c r="AW284" s="630"/>
      <c r="AX284" s="630"/>
      <c r="AY284" s="630"/>
      <c r="AZ284" s="630"/>
      <c r="BA284" s="620"/>
    </row>
    <row r="285" spans="1:53" ht="15.75" hidden="1" customHeight="1" x14ac:dyDescent="0.25">
      <c r="A285" s="2597"/>
      <c r="B285" s="476" t="s">
        <v>363</v>
      </c>
      <c r="C285" s="2597"/>
      <c r="D285" s="2597"/>
      <c r="E285" s="785" t="s">
        <v>615</v>
      </c>
      <c r="F285" s="787" t="s">
        <v>614</v>
      </c>
      <c r="G285" s="787">
        <v>0</v>
      </c>
      <c r="H285" s="787">
        <v>4</v>
      </c>
      <c r="I285" s="782">
        <v>1</v>
      </c>
      <c r="J285" s="1159"/>
      <c r="K285" s="630"/>
      <c r="L285" s="630"/>
      <c r="M285" s="630"/>
      <c r="N285" s="630"/>
      <c r="O285" s="630"/>
      <c r="P285" s="630"/>
      <c r="Q285" s="630"/>
      <c r="R285" s="630"/>
      <c r="S285" s="630"/>
      <c r="T285" s="630"/>
      <c r="U285" s="630"/>
      <c r="V285" s="630"/>
      <c r="W285" s="630"/>
      <c r="X285" s="630"/>
      <c r="Y285" s="630"/>
      <c r="Z285" s="630"/>
      <c r="AA285" s="630"/>
      <c r="AB285" s="629"/>
      <c r="AC285" s="630"/>
      <c r="AD285" s="630"/>
      <c r="AE285" s="630"/>
      <c r="AF285" s="630"/>
      <c r="AG285" s="630"/>
      <c r="AH285" s="630"/>
      <c r="AI285" s="630"/>
      <c r="AJ285" s="630"/>
      <c r="AK285" s="630"/>
      <c r="AL285" s="630"/>
      <c r="AM285" s="630"/>
      <c r="AN285" s="630"/>
      <c r="AO285" s="630"/>
      <c r="AP285" s="630"/>
      <c r="AQ285" s="630"/>
      <c r="AR285" s="630"/>
      <c r="AS285" s="630"/>
      <c r="AT285" s="630"/>
      <c r="AU285" s="630"/>
      <c r="AV285" s="630"/>
      <c r="AW285" s="630"/>
      <c r="AX285" s="630"/>
      <c r="AY285" s="630"/>
      <c r="AZ285" s="630"/>
      <c r="BA285" s="620"/>
    </row>
    <row r="286" spans="1:53" ht="15.75" hidden="1" customHeight="1" x14ac:dyDescent="0.25">
      <c r="A286" s="2597"/>
      <c r="B286" s="476" t="s">
        <v>363</v>
      </c>
      <c r="C286" s="2597"/>
      <c r="D286" s="2598"/>
      <c r="E286" s="785" t="s">
        <v>613</v>
      </c>
      <c r="F286" s="778" t="s">
        <v>612</v>
      </c>
      <c r="G286" s="778">
        <v>5</v>
      </c>
      <c r="H286" s="778">
        <v>7</v>
      </c>
      <c r="I286" s="782">
        <v>1</v>
      </c>
      <c r="J286" s="1159"/>
      <c r="K286" s="630"/>
      <c r="L286" s="630"/>
      <c r="M286" s="630"/>
      <c r="N286" s="630"/>
      <c r="O286" s="630"/>
      <c r="P286" s="630"/>
      <c r="Q286" s="630"/>
      <c r="R286" s="630"/>
      <c r="S286" s="630"/>
      <c r="T286" s="630"/>
      <c r="U286" s="630"/>
      <c r="V286" s="630"/>
      <c r="W286" s="630"/>
      <c r="X286" s="630"/>
      <c r="Y286" s="630"/>
      <c r="Z286" s="630"/>
      <c r="AA286" s="630"/>
      <c r="AB286" s="629"/>
      <c r="AC286" s="630"/>
      <c r="AD286" s="630"/>
      <c r="AE286" s="630"/>
      <c r="AF286" s="630"/>
      <c r="AG286" s="630"/>
      <c r="AH286" s="630"/>
      <c r="AI286" s="630"/>
      <c r="AJ286" s="630"/>
      <c r="AK286" s="630"/>
      <c r="AL286" s="630"/>
      <c r="AM286" s="630"/>
      <c r="AN286" s="630"/>
      <c r="AO286" s="630"/>
      <c r="AP286" s="630"/>
      <c r="AQ286" s="630"/>
      <c r="AR286" s="630"/>
      <c r="AS286" s="630"/>
      <c r="AT286" s="630"/>
      <c r="AU286" s="630"/>
      <c r="AV286" s="630"/>
      <c r="AW286" s="630"/>
      <c r="AX286" s="630"/>
      <c r="AY286" s="630"/>
      <c r="AZ286" s="630"/>
      <c r="BA286" s="620"/>
    </row>
    <row r="287" spans="1:53" ht="15.75" hidden="1" customHeight="1" x14ac:dyDescent="0.25">
      <c r="A287" s="2597"/>
      <c r="B287" s="476" t="s">
        <v>363</v>
      </c>
      <c r="C287" s="2597"/>
      <c r="D287" s="786" t="s">
        <v>1144</v>
      </c>
      <c r="E287" s="785" t="s">
        <v>611</v>
      </c>
      <c r="F287" s="778" t="s">
        <v>610</v>
      </c>
      <c r="G287" s="783">
        <v>0</v>
      </c>
      <c r="H287" s="783">
        <v>20</v>
      </c>
      <c r="I287" s="784">
        <v>2</v>
      </c>
      <c r="J287" s="1159"/>
      <c r="K287" s="630"/>
      <c r="L287" s="630"/>
      <c r="M287" s="630"/>
      <c r="N287" s="630"/>
      <c r="O287" s="630"/>
      <c r="P287" s="630"/>
      <c r="Q287" s="630"/>
      <c r="R287" s="630"/>
      <c r="S287" s="630"/>
      <c r="T287" s="630"/>
      <c r="U287" s="630"/>
      <c r="V287" s="630"/>
      <c r="W287" s="630"/>
      <c r="X287" s="630"/>
      <c r="Y287" s="630"/>
      <c r="Z287" s="630"/>
      <c r="AA287" s="630"/>
      <c r="AB287" s="629"/>
      <c r="AC287" s="630"/>
      <c r="AD287" s="630"/>
      <c r="AE287" s="630"/>
      <c r="AF287" s="630"/>
      <c r="AG287" s="630"/>
      <c r="AH287" s="630"/>
      <c r="AI287" s="630"/>
      <c r="AJ287" s="630"/>
      <c r="AK287" s="630"/>
      <c r="AL287" s="630"/>
      <c r="AM287" s="630"/>
      <c r="AN287" s="630"/>
      <c r="AO287" s="630"/>
      <c r="AP287" s="630"/>
      <c r="AQ287" s="630"/>
      <c r="AR287" s="630"/>
      <c r="AS287" s="630"/>
      <c r="AT287" s="630"/>
      <c r="AU287" s="630"/>
      <c r="AV287" s="630"/>
      <c r="AW287" s="630"/>
      <c r="AX287" s="630"/>
      <c r="AY287" s="630"/>
      <c r="AZ287" s="630"/>
      <c r="BA287" s="620"/>
    </row>
    <row r="288" spans="1:53" ht="15.75" hidden="1" customHeight="1" x14ac:dyDescent="0.25">
      <c r="A288" s="2597"/>
      <c r="B288" s="476" t="s">
        <v>363</v>
      </c>
      <c r="C288" s="2597"/>
      <c r="D288" s="2695" t="s">
        <v>1143</v>
      </c>
      <c r="E288" s="779" t="s">
        <v>1142</v>
      </c>
      <c r="F288" s="778" t="s">
        <v>608</v>
      </c>
      <c r="G288" s="783">
        <v>0</v>
      </c>
      <c r="H288" s="783">
        <v>7</v>
      </c>
      <c r="I288" s="782">
        <v>1</v>
      </c>
      <c r="J288" s="1159"/>
      <c r="K288" s="630"/>
      <c r="L288" s="630"/>
      <c r="M288" s="630"/>
      <c r="N288" s="630"/>
      <c r="O288" s="630"/>
      <c r="P288" s="630"/>
      <c r="Q288" s="630"/>
      <c r="R288" s="630"/>
      <c r="S288" s="630"/>
      <c r="T288" s="630"/>
      <c r="U288" s="630"/>
      <c r="V288" s="630"/>
      <c r="W288" s="630"/>
      <c r="X288" s="630"/>
      <c r="Y288" s="630"/>
      <c r="Z288" s="630"/>
      <c r="AA288" s="630"/>
      <c r="AB288" s="629"/>
      <c r="AC288" s="630"/>
      <c r="AD288" s="630"/>
      <c r="AE288" s="630"/>
      <c r="AF288" s="630"/>
      <c r="AG288" s="630"/>
      <c r="AH288" s="630"/>
      <c r="AI288" s="630"/>
      <c r="AJ288" s="630"/>
      <c r="AK288" s="630"/>
      <c r="AL288" s="630"/>
      <c r="AM288" s="630"/>
      <c r="AN288" s="630"/>
      <c r="AO288" s="630"/>
      <c r="AP288" s="630"/>
      <c r="AQ288" s="630"/>
      <c r="AR288" s="630"/>
      <c r="AS288" s="630"/>
      <c r="AT288" s="630"/>
      <c r="AU288" s="630"/>
      <c r="AV288" s="630"/>
      <c r="AW288" s="630"/>
      <c r="AX288" s="630"/>
      <c r="AY288" s="630"/>
      <c r="AZ288" s="630"/>
      <c r="BA288" s="620"/>
    </row>
    <row r="289" spans="1:53" ht="15.75" hidden="1" customHeight="1" x14ac:dyDescent="0.25">
      <c r="A289" s="2597"/>
      <c r="B289" s="476" t="s">
        <v>363</v>
      </c>
      <c r="C289" s="2597"/>
      <c r="D289" s="2597"/>
      <c r="E289" s="779" t="s">
        <v>1141</v>
      </c>
      <c r="F289" s="778" t="s">
        <v>606</v>
      </c>
      <c r="G289" s="781">
        <v>0</v>
      </c>
      <c r="H289" s="781">
        <v>20</v>
      </c>
      <c r="I289" s="780">
        <v>2</v>
      </c>
      <c r="J289" s="1159"/>
      <c r="K289" s="630"/>
      <c r="L289" s="630"/>
      <c r="M289" s="630"/>
      <c r="N289" s="630"/>
      <c r="O289" s="630"/>
      <c r="P289" s="630"/>
      <c r="Q289" s="630"/>
      <c r="R289" s="630"/>
      <c r="S289" s="630"/>
      <c r="T289" s="630"/>
      <c r="U289" s="630"/>
      <c r="V289" s="630"/>
      <c r="W289" s="630"/>
      <c r="X289" s="630"/>
      <c r="Y289" s="630"/>
      <c r="Z289" s="630"/>
      <c r="AA289" s="630"/>
      <c r="AB289" s="629"/>
      <c r="AC289" s="630"/>
      <c r="AD289" s="630"/>
      <c r="AE289" s="630"/>
      <c r="AF289" s="630"/>
      <c r="AG289" s="630"/>
      <c r="AH289" s="630"/>
      <c r="AI289" s="630"/>
      <c r="AJ289" s="630"/>
      <c r="AK289" s="630"/>
      <c r="AL289" s="630"/>
      <c r="AM289" s="630"/>
      <c r="AN289" s="630"/>
      <c r="AO289" s="630"/>
      <c r="AP289" s="630"/>
      <c r="AQ289" s="630"/>
      <c r="AR289" s="630"/>
      <c r="AS289" s="630"/>
      <c r="AT289" s="630"/>
      <c r="AU289" s="630"/>
      <c r="AV289" s="630"/>
      <c r="AW289" s="630"/>
      <c r="AX289" s="630"/>
      <c r="AY289" s="630"/>
      <c r="AZ289" s="630"/>
      <c r="BA289" s="620"/>
    </row>
    <row r="290" spans="1:53" ht="15.75" hidden="1" customHeight="1" x14ac:dyDescent="0.25">
      <c r="A290" s="2597"/>
      <c r="B290" s="476" t="s">
        <v>363</v>
      </c>
      <c r="C290" s="2664"/>
      <c r="D290" s="2664"/>
      <c r="E290" s="779" t="s">
        <v>605</v>
      </c>
      <c r="F290" s="778" t="s">
        <v>604</v>
      </c>
      <c r="G290" s="777">
        <v>0</v>
      </c>
      <c r="H290" s="777">
        <v>1</v>
      </c>
      <c r="I290" s="776">
        <v>0.25</v>
      </c>
      <c r="J290" s="1159"/>
      <c r="K290" s="630"/>
      <c r="L290" s="630"/>
      <c r="M290" s="630"/>
      <c r="N290" s="630"/>
      <c r="O290" s="630"/>
      <c r="P290" s="630"/>
      <c r="Q290" s="630"/>
      <c r="R290" s="630"/>
      <c r="S290" s="630"/>
      <c r="T290" s="630"/>
      <c r="U290" s="630"/>
      <c r="V290" s="630"/>
      <c r="W290" s="630"/>
      <c r="X290" s="630"/>
      <c r="Y290" s="630"/>
      <c r="Z290" s="630"/>
      <c r="AA290" s="630"/>
      <c r="AB290" s="629"/>
      <c r="AC290" s="630"/>
      <c r="AD290" s="630"/>
      <c r="AE290" s="630"/>
      <c r="AF290" s="630"/>
      <c r="AG290" s="630"/>
      <c r="AH290" s="630"/>
      <c r="AI290" s="630"/>
      <c r="AJ290" s="630"/>
      <c r="AK290" s="630"/>
      <c r="AL290" s="630"/>
      <c r="AM290" s="630"/>
      <c r="AN290" s="630"/>
      <c r="AO290" s="630"/>
      <c r="AP290" s="630"/>
      <c r="AQ290" s="630"/>
      <c r="AR290" s="630"/>
      <c r="AS290" s="630"/>
      <c r="AT290" s="630"/>
      <c r="AU290" s="630"/>
      <c r="AV290" s="630"/>
      <c r="AW290" s="630"/>
      <c r="AX290" s="630"/>
      <c r="AY290" s="630"/>
      <c r="AZ290" s="630"/>
      <c r="BA290" s="620"/>
    </row>
    <row r="291" spans="1:53" ht="15.75" hidden="1" customHeight="1" x14ac:dyDescent="0.25">
      <c r="A291" s="2597"/>
      <c r="B291" s="476" t="s">
        <v>363</v>
      </c>
      <c r="C291" s="2666" t="s">
        <v>1140</v>
      </c>
      <c r="D291" s="2709" t="s">
        <v>1139</v>
      </c>
      <c r="E291" s="775" t="s">
        <v>1138</v>
      </c>
      <c r="F291" s="774" t="s">
        <v>602</v>
      </c>
      <c r="G291" s="774">
        <v>8</v>
      </c>
      <c r="H291" s="774">
        <v>16</v>
      </c>
      <c r="I291" s="773">
        <v>4</v>
      </c>
      <c r="J291" s="1159"/>
      <c r="K291" s="630"/>
      <c r="L291" s="630"/>
      <c r="M291" s="630"/>
      <c r="N291" s="630"/>
      <c r="O291" s="630"/>
      <c r="P291" s="630"/>
      <c r="Q291" s="630"/>
      <c r="R291" s="630"/>
      <c r="S291" s="630"/>
      <c r="T291" s="630"/>
      <c r="U291" s="630"/>
      <c r="V291" s="630"/>
      <c r="W291" s="630"/>
      <c r="X291" s="630"/>
      <c r="Y291" s="630"/>
      <c r="Z291" s="630"/>
      <c r="AA291" s="630"/>
      <c r="AB291" s="629"/>
      <c r="AC291" s="630"/>
      <c r="AD291" s="630"/>
      <c r="AE291" s="630"/>
      <c r="AF291" s="630"/>
      <c r="AG291" s="630"/>
      <c r="AH291" s="630"/>
      <c r="AI291" s="630"/>
      <c r="AJ291" s="630"/>
      <c r="AK291" s="630"/>
      <c r="AL291" s="630"/>
      <c r="AM291" s="630"/>
      <c r="AN291" s="630"/>
      <c r="AO291" s="630"/>
      <c r="AP291" s="630"/>
      <c r="AQ291" s="630"/>
      <c r="AR291" s="630"/>
      <c r="AS291" s="630"/>
      <c r="AT291" s="630"/>
      <c r="AU291" s="630"/>
      <c r="AV291" s="630"/>
      <c r="AW291" s="630"/>
      <c r="AX291" s="630"/>
      <c r="AY291" s="630"/>
      <c r="AZ291" s="630"/>
      <c r="BA291" s="620"/>
    </row>
    <row r="292" spans="1:53" ht="15.75" hidden="1" customHeight="1" x14ac:dyDescent="0.25">
      <c r="A292" s="2597"/>
      <c r="B292" s="476" t="s">
        <v>363</v>
      </c>
      <c r="C292" s="2667"/>
      <c r="D292" s="2664"/>
      <c r="E292" s="775" t="s">
        <v>601</v>
      </c>
      <c r="F292" s="774" t="s">
        <v>600</v>
      </c>
      <c r="G292" s="774">
        <v>10</v>
      </c>
      <c r="H292" s="774">
        <v>1000</v>
      </c>
      <c r="I292" s="773">
        <v>250</v>
      </c>
      <c r="J292" s="1159"/>
      <c r="K292" s="630"/>
      <c r="L292" s="630"/>
      <c r="M292" s="630"/>
      <c r="N292" s="630"/>
      <c r="O292" s="630"/>
      <c r="P292" s="630"/>
      <c r="Q292" s="630"/>
      <c r="R292" s="630"/>
      <c r="S292" s="630"/>
      <c r="T292" s="630"/>
      <c r="U292" s="630"/>
      <c r="V292" s="630"/>
      <c r="W292" s="630"/>
      <c r="X292" s="630"/>
      <c r="Y292" s="630"/>
      <c r="Z292" s="630"/>
      <c r="AA292" s="630"/>
      <c r="AB292" s="629"/>
      <c r="AC292" s="630"/>
      <c r="AD292" s="630"/>
      <c r="AE292" s="630"/>
      <c r="AF292" s="630"/>
      <c r="AG292" s="630"/>
      <c r="AH292" s="630"/>
      <c r="AI292" s="630"/>
      <c r="AJ292" s="630"/>
      <c r="AK292" s="630"/>
      <c r="AL292" s="630"/>
      <c r="AM292" s="630"/>
      <c r="AN292" s="630"/>
      <c r="AO292" s="630"/>
      <c r="AP292" s="630"/>
      <c r="AQ292" s="630"/>
      <c r="AR292" s="630"/>
      <c r="AS292" s="630"/>
      <c r="AT292" s="630"/>
      <c r="AU292" s="630"/>
      <c r="AV292" s="630"/>
      <c r="AW292" s="630"/>
      <c r="AX292" s="630"/>
      <c r="AY292" s="630"/>
      <c r="AZ292" s="630"/>
      <c r="BA292" s="620"/>
    </row>
    <row r="293" spans="1:53" ht="25.5" hidden="1" customHeight="1" x14ac:dyDescent="0.25">
      <c r="A293" s="2597"/>
      <c r="B293" s="476" t="s">
        <v>363</v>
      </c>
      <c r="C293" s="2669" t="s">
        <v>1137</v>
      </c>
      <c r="D293" s="2713" t="s">
        <v>1136</v>
      </c>
      <c r="E293" s="769" t="s">
        <v>599</v>
      </c>
      <c r="F293" s="772" t="s">
        <v>598</v>
      </c>
      <c r="G293" s="768">
        <v>0</v>
      </c>
      <c r="H293" s="768">
        <v>4</v>
      </c>
      <c r="I293" s="766">
        <v>1</v>
      </c>
      <c r="J293" s="1159"/>
      <c r="K293" s="630"/>
      <c r="L293" s="630"/>
      <c r="M293" s="630"/>
      <c r="N293" s="630"/>
      <c r="O293" s="630"/>
      <c r="P293" s="630"/>
      <c r="Q293" s="630"/>
      <c r="R293" s="630"/>
      <c r="S293" s="630"/>
      <c r="T293" s="630"/>
      <c r="U293" s="630"/>
      <c r="V293" s="630"/>
      <c r="W293" s="630"/>
      <c r="X293" s="630"/>
      <c r="Y293" s="630"/>
      <c r="Z293" s="630"/>
      <c r="AA293" s="630"/>
      <c r="AB293" s="629"/>
      <c r="AC293" s="630"/>
      <c r="AD293" s="630"/>
      <c r="AE293" s="630"/>
      <c r="AF293" s="630"/>
      <c r="AG293" s="630"/>
      <c r="AH293" s="630"/>
      <c r="AI293" s="630"/>
      <c r="AJ293" s="630"/>
      <c r="AK293" s="630"/>
      <c r="AL293" s="630"/>
      <c r="AM293" s="630"/>
      <c r="AN293" s="630"/>
      <c r="AO293" s="630"/>
      <c r="AP293" s="630"/>
      <c r="AQ293" s="630"/>
      <c r="AR293" s="630"/>
      <c r="AS293" s="630"/>
      <c r="AT293" s="630"/>
      <c r="AU293" s="630"/>
      <c r="AV293" s="630"/>
      <c r="AW293" s="630"/>
      <c r="AX293" s="630"/>
      <c r="AY293" s="630"/>
      <c r="AZ293" s="630"/>
      <c r="BA293" s="620"/>
    </row>
    <row r="294" spans="1:53" ht="15.75" hidden="1" customHeight="1" x14ac:dyDescent="0.25">
      <c r="A294" s="2597"/>
      <c r="B294" s="476" t="s">
        <v>363</v>
      </c>
      <c r="C294" s="2611"/>
      <c r="D294" s="2597"/>
      <c r="E294" s="769" t="s">
        <v>597</v>
      </c>
      <c r="F294" s="769" t="s">
        <v>596</v>
      </c>
      <c r="G294" s="771">
        <v>0</v>
      </c>
      <c r="H294" s="771">
        <v>4</v>
      </c>
      <c r="I294" s="766">
        <v>1</v>
      </c>
      <c r="J294" s="1159"/>
      <c r="K294" s="630"/>
      <c r="L294" s="630"/>
      <c r="M294" s="630"/>
      <c r="N294" s="630"/>
      <c r="O294" s="630"/>
      <c r="P294" s="630"/>
      <c r="Q294" s="630"/>
      <c r="R294" s="630"/>
      <c r="S294" s="630"/>
      <c r="T294" s="630"/>
      <c r="U294" s="630"/>
      <c r="V294" s="630"/>
      <c r="W294" s="630"/>
      <c r="X294" s="630"/>
      <c r="Y294" s="630"/>
      <c r="Z294" s="630"/>
      <c r="AA294" s="630"/>
      <c r="AB294" s="629"/>
      <c r="AC294" s="630"/>
      <c r="AD294" s="630"/>
      <c r="AE294" s="630"/>
      <c r="AF294" s="630"/>
      <c r="AG294" s="630"/>
      <c r="AH294" s="630"/>
      <c r="AI294" s="630"/>
      <c r="AJ294" s="630"/>
      <c r="AK294" s="630"/>
      <c r="AL294" s="630"/>
      <c r="AM294" s="630"/>
      <c r="AN294" s="630"/>
      <c r="AO294" s="630"/>
      <c r="AP294" s="630"/>
      <c r="AQ294" s="630"/>
      <c r="AR294" s="630"/>
      <c r="AS294" s="630"/>
      <c r="AT294" s="630"/>
      <c r="AU294" s="630"/>
      <c r="AV294" s="630"/>
      <c r="AW294" s="630"/>
      <c r="AX294" s="630"/>
      <c r="AY294" s="630"/>
      <c r="AZ294" s="630"/>
      <c r="BA294" s="620"/>
    </row>
    <row r="295" spans="1:53" ht="15.75" hidden="1" customHeight="1" x14ac:dyDescent="0.25">
      <c r="A295" s="2597"/>
      <c r="B295" s="476" t="s">
        <v>363</v>
      </c>
      <c r="C295" s="2611"/>
      <c r="D295" s="2597"/>
      <c r="E295" s="769" t="s">
        <v>595</v>
      </c>
      <c r="F295" s="771" t="s">
        <v>575</v>
      </c>
      <c r="G295" s="771">
        <v>0</v>
      </c>
      <c r="H295" s="771">
        <v>10</v>
      </c>
      <c r="I295" s="766">
        <v>2</v>
      </c>
      <c r="J295" s="1159"/>
      <c r="K295" s="630"/>
      <c r="L295" s="630"/>
      <c r="M295" s="630"/>
      <c r="N295" s="630"/>
      <c r="O295" s="630"/>
      <c r="P295" s="630"/>
      <c r="Q295" s="630"/>
      <c r="R295" s="630"/>
      <c r="S295" s="630"/>
      <c r="T295" s="630"/>
      <c r="U295" s="630"/>
      <c r="V295" s="630"/>
      <c r="W295" s="630"/>
      <c r="X295" s="630"/>
      <c r="Y295" s="630"/>
      <c r="Z295" s="630"/>
      <c r="AA295" s="630"/>
      <c r="AB295" s="629"/>
      <c r="AC295" s="630"/>
      <c r="AD295" s="630"/>
      <c r="AE295" s="630"/>
      <c r="AF295" s="630"/>
      <c r="AG295" s="630"/>
      <c r="AH295" s="630"/>
      <c r="AI295" s="630"/>
      <c r="AJ295" s="630"/>
      <c r="AK295" s="630"/>
      <c r="AL295" s="630"/>
      <c r="AM295" s="630"/>
      <c r="AN295" s="630"/>
      <c r="AO295" s="630"/>
      <c r="AP295" s="630"/>
      <c r="AQ295" s="630"/>
      <c r="AR295" s="630"/>
      <c r="AS295" s="630"/>
      <c r="AT295" s="630"/>
      <c r="AU295" s="630"/>
      <c r="AV295" s="630"/>
      <c r="AW295" s="630"/>
      <c r="AX295" s="630"/>
      <c r="AY295" s="630"/>
      <c r="AZ295" s="630"/>
      <c r="BA295" s="620"/>
    </row>
    <row r="296" spans="1:53" ht="15.75" hidden="1" customHeight="1" x14ac:dyDescent="0.25">
      <c r="A296" s="2597"/>
      <c r="B296" s="476" t="s">
        <v>363</v>
      </c>
      <c r="C296" s="2611"/>
      <c r="D296" s="2597"/>
      <c r="E296" s="769" t="s">
        <v>594</v>
      </c>
      <c r="F296" s="769" t="s">
        <v>593</v>
      </c>
      <c r="G296" s="771">
        <v>0</v>
      </c>
      <c r="H296" s="771">
        <v>7</v>
      </c>
      <c r="I296" s="766">
        <v>1</v>
      </c>
      <c r="J296" s="1159"/>
      <c r="K296" s="630"/>
      <c r="L296" s="630"/>
      <c r="M296" s="630"/>
      <c r="N296" s="630"/>
      <c r="O296" s="630"/>
      <c r="P296" s="630"/>
      <c r="Q296" s="630"/>
      <c r="R296" s="630"/>
      <c r="S296" s="630"/>
      <c r="T296" s="630"/>
      <c r="U296" s="630"/>
      <c r="V296" s="630"/>
      <c r="W296" s="630"/>
      <c r="X296" s="630"/>
      <c r="Y296" s="630"/>
      <c r="Z296" s="630"/>
      <c r="AA296" s="630"/>
      <c r="AB296" s="629"/>
      <c r="AC296" s="630"/>
      <c r="AD296" s="630"/>
      <c r="AE296" s="630"/>
      <c r="AF296" s="630"/>
      <c r="AG296" s="630"/>
      <c r="AH296" s="630"/>
      <c r="AI296" s="630"/>
      <c r="AJ296" s="630"/>
      <c r="AK296" s="630"/>
      <c r="AL296" s="630"/>
      <c r="AM296" s="630"/>
      <c r="AN296" s="630"/>
      <c r="AO296" s="630"/>
      <c r="AP296" s="630"/>
      <c r="AQ296" s="630"/>
      <c r="AR296" s="630"/>
      <c r="AS296" s="630"/>
      <c r="AT296" s="630"/>
      <c r="AU296" s="630"/>
      <c r="AV296" s="630"/>
      <c r="AW296" s="630"/>
      <c r="AX296" s="630"/>
      <c r="AY296" s="630"/>
      <c r="AZ296" s="630"/>
      <c r="BA296" s="620"/>
    </row>
    <row r="297" spans="1:53" ht="15.75" hidden="1" customHeight="1" x14ac:dyDescent="0.25">
      <c r="A297" s="2597"/>
      <c r="B297" s="476" t="s">
        <v>363</v>
      </c>
      <c r="C297" s="770" t="s">
        <v>1135</v>
      </c>
      <c r="D297" s="2664"/>
      <c r="E297" s="769" t="s">
        <v>592</v>
      </c>
      <c r="F297" s="768" t="s">
        <v>591</v>
      </c>
      <c r="G297" s="768">
        <v>0</v>
      </c>
      <c r="H297" s="767">
        <v>100</v>
      </c>
      <c r="I297" s="766">
        <v>25</v>
      </c>
      <c r="J297" s="1159"/>
      <c r="K297" s="630"/>
      <c r="L297" s="630"/>
      <c r="M297" s="630"/>
      <c r="N297" s="630"/>
      <c r="O297" s="630"/>
      <c r="P297" s="630"/>
      <c r="Q297" s="630"/>
      <c r="R297" s="630"/>
      <c r="S297" s="630"/>
      <c r="T297" s="630"/>
      <c r="U297" s="630"/>
      <c r="V297" s="630"/>
      <c r="W297" s="630"/>
      <c r="X297" s="630"/>
      <c r="Y297" s="630"/>
      <c r="Z297" s="630"/>
      <c r="AA297" s="630"/>
      <c r="AB297" s="629"/>
      <c r="AC297" s="630"/>
      <c r="AD297" s="630"/>
      <c r="AE297" s="630"/>
      <c r="AF297" s="630"/>
      <c r="AG297" s="630"/>
      <c r="AH297" s="630"/>
      <c r="AI297" s="630"/>
      <c r="AJ297" s="630"/>
      <c r="AK297" s="630"/>
      <c r="AL297" s="630"/>
      <c r="AM297" s="630"/>
      <c r="AN297" s="630"/>
      <c r="AO297" s="630"/>
      <c r="AP297" s="630"/>
      <c r="AQ297" s="630"/>
      <c r="AR297" s="630"/>
      <c r="AS297" s="630"/>
      <c r="AT297" s="630"/>
      <c r="AU297" s="630"/>
      <c r="AV297" s="630"/>
      <c r="AW297" s="630"/>
      <c r="AX297" s="630"/>
      <c r="AY297" s="630"/>
      <c r="AZ297" s="630"/>
      <c r="BA297" s="620"/>
    </row>
    <row r="298" spans="1:53" ht="25.5" hidden="1" customHeight="1" x14ac:dyDescent="0.25">
      <c r="A298" s="2597"/>
      <c r="B298" s="476" t="s">
        <v>363</v>
      </c>
      <c r="C298" s="2670" t="s">
        <v>1134</v>
      </c>
      <c r="D298" s="2714" t="s">
        <v>1133</v>
      </c>
      <c r="E298" s="760" t="s">
        <v>590</v>
      </c>
      <c r="F298" s="765" t="s">
        <v>589</v>
      </c>
      <c r="G298" s="700">
        <v>0</v>
      </c>
      <c r="H298" s="700">
        <v>50</v>
      </c>
      <c r="I298" s="764">
        <v>10</v>
      </c>
      <c r="J298" s="1159"/>
      <c r="K298" s="630"/>
      <c r="L298" s="630"/>
      <c r="M298" s="630"/>
      <c r="N298" s="630"/>
      <c r="O298" s="630"/>
      <c r="P298" s="630"/>
      <c r="Q298" s="630"/>
      <c r="R298" s="630"/>
      <c r="S298" s="630"/>
      <c r="T298" s="630"/>
      <c r="U298" s="630"/>
      <c r="V298" s="630"/>
      <c r="W298" s="630"/>
      <c r="X298" s="630"/>
      <c r="Y298" s="630"/>
      <c r="Z298" s="630"/>
      <c r="AA298" s="630"/>
      <c r="AB298" s="629"/>
      <c r="AC298" s="630"/>
      <c r="AD298" s="630"/>
      <c r="AE298" s="630"/>
      <c r="AF298" s="630"/>
      <c r="AG298" s="630"/>
      <c r="AH298" s="630"/>
      <c r="AI298" s="630"/>
      <c r="AJ298" s="630"/>
      <c r="AK298" s="630"/>
      <c r="AL298" s="630"/>
      <c r="AM298" s="630"/>
      <c r="AN298" s="630"/>
      <c r="AO298" s="630"/>
      <c r="AP298" s="630"/>
      <c r="AQ298" s="630"/>
      <c r="AR298" s="630"/>
      <c r="AS298" s="630"/>
      <c r="AT298" s="630"/>
      <c r="AU298" s="630"/>
      <c r="AV298" s="630"/>
      <c r="AW298" s="630"/>
      <c r="AX298" s="630"/>
      <c r="AY298" s="630"/>
      <c r="AZ298" s="630"/>
      <c r="BA298" s="620"/>
    </row>
    <row r="299" spans="1:53" ht="15.75" hidden="1" customHeight="1" x14ac:dyDescent="0.25">
      <c r="A299" s="2597"/>
      <c r="B299" s="476" t="s">
        <v>363</v>
      </c>
      <c r="C299" s="2611"/>
      <c r="D299" s="2597"/>
      <c r="E299" s="760" t="s">
        <v>588</v>
      </c>
      <c r="F299" s="700" t="s">
        <v>587</v>
      </c>
      <c r="G299" s="700">
        <v>0</v>
      </c>
      <c r="H299" s="700">
        <v>1</v>
      </c>
      <c r="I299" s="763">
        <v>1</v>
      </c>
      <c r="J299" s="1159"/>
      <c r="K299" s="630"/>
      <c r="L299" s="630"/>
      <c r="M299" s="630"/>
      <c r="N299" s="630"/>
      <c r="O299" s="630"/>
      <c r="P299" s="630"/>
      <c r="Q299" s="630"/>
      <c r="R299" s="630"/>
      <c r="S299" s="630"/>
      <c r="T299" s="630"/>
      <c r="U299" s="630"/>
      <c r="V299" s="630"/>
      <c r="W299" s="630"/>
      <c r="X299" s="630"/>
      <c r="Y299" s="630"/>
      <c r="Z299" s="630"/>
      <c r="AA299" s="630"/>
      <c r="AB299" s="629"/>
      <c r="AC299" s="630"/>
      <c r="AD299" s="630"/>
      <c r="AE299" s="630"/>
      <c r="AF299" s="630"/>
      <c r="AG299" s="630"/>
      <c r="AH299" s="630"/>
      <c r="AI299" s="630"/>
      <c r="AJ299" s="630"/>
      <c r="AK299" s="630"/>
      <c r="AL299" s="630"/>
      <c r="AM299" s="630"/>
      <c r="AN299" s="630"/>
      <c r="AO299" s="630"/>
      <c r="AP299" s="630"/>
      <c r="AQ299" s="630"/>
      <c r="AR299" s="630"/>
      <c r="AS299" s="630"/>
      <c r="AT299" s="630"/>
      <c r="AU299" s="630"/>
      <c r="AV299" s="630"/>
      <c r="AW299" s="630"/>
      <c r="AX299" s="630"/>
      <c r="AY299" s="630"/>
      <c r="AZ299" s="630"/>
      <c r="BA299" s="620"/>
    </row>
    <row r="300" spans="1:53" ht="15.75" hidden="1" customHeight="1" x14ac:dyDescent="0.25">
      <c r="A300" s="2597"/>
      <c r="B300" s="476" t="s">
        <v>363</v>
      </c>
      <c r="C300" s="2611"/>
      <c r="D300" s="2597"/>
      <c r="E300" s="760" t="s">
        <v>586</v>
      </c>
      <c r="F300" s="700" t="s">
        <v>129</v>
      </c>
      <c r="G300" s="762">
        <v>0</v>
      </c>
      <c r="H300" s="762">
        <v>0.2</v>
      </c>
      <c r="I300" s="761">
        <v>0.05</v>
      </c>
      <c r="J300" s="1159"/>
      <c r="K300" s="630"/>
      <c r="L300" s="630"/>
      <c r="M300" s="630"/>
      <c r="N300" s="630"/>
      <c r="O300" s="630"/>
      <c r="P300" s="630"/>
      <c r="Q300" s="630"/>
      <c r="R300" s="630"/>
      <c r="S300" s="630"/>
      <c r="T300" s="630"/>
      <c r="U300" s="630"/>
      <c r="V300" s="630"/>
      <c r="W300" s="630"/>
      <c r="X300" s="630"/>
      <c r="Y300" s="630"/>
      <c r="Z300" s="630"/>
      <c r="AA300" s="630"/>
      <c r="AB300" s="629"/>
      <c r="AC300" s="630"/>
      <c r="AD300" s="630"/>
      <c r="AE300" s="630"/>
      <c r="AF300" s="630"/>
      <c r="AG300" s="630"/>
      <c r="AH300" s="630"/>
      <c r="AI300" s="630"/>
      <c r="AJ300" s="630"/>
      <c r="AK300" s="630"/>
      <c r="AL300" s="630"/>
      <c r="AM300" s="630"/>
      <c r="AN300" s="630"/>
      <c r="AO300" s="630"/>
      <c r="AP300" s="630"/>
      <c r="AQ300" s="630"/>
      <c r="AR300" s="630"/>
      <c r="AS300" s="630"/>
      <c r="AT300" s="630"/>
      <c r="AU300" s="630"/>
      <c r="AV300" s="630"/>
      <c r="AW300" s="630"/>
      <c r="AX300" s="630"/>
      <c r="AY300" s="630"/>
      <c r="AZ300" s="630"/>
      <c r="BA300" s="620"/>
    </row>
    <row r="301" spans="1:53" ht="38.25" hidden="1" customHeight="1" x14ac:dyDescent="0.25">
      <c r="A301" s="2597"/>
      <c r="B301" s="476" t="s">
        <v>363</v>
      </c>
      <c r="C301" s="2611"/>
      <c r="D301" s="2597"/>
      <c r="E301" s="760" t="s">
        <v>585</v>
      </c>
      <c r="F301" s="760" t="s">
        <v>584</v>
      </c>
      <c r="G301" s="700">
        <v>0</v>
      </c>
      <c r="H301" s="700">
        <v>400</v>
      </c>
      <c r="I301" s="682">
        <v>50</v>
      </c>
      <c r="J301" s="1159"/>
      <c r="K301" s="630"/>
      <c r="L301" s="630"/>
      <c r="M301" s="630"/>
      <c r="N301" s="630"/>
      <c r="O301" s="630"/>
      <c r="P301" s="630"/>
      <c r="Q301" s="630"/>
      <c r="R301" s="630"/>
      <c r="S301" s="630"/>
      <c r="T301" s="630"/>
      <c r="U301" s="630"/>
      <c r="V301" s="630"/>
      <c r="W301" s="630"/>
      <c r="X301" s="630"/>
      <c r="Y301" s="630"/>
      <c r="Z301" s="630"/>
      <c r="AA301" s="630"/>
      <c r="AB301" s="629"/>
      <c r="AC301" s="630"/>
      <c r="AD301" s="630"/>
      <c r="AE301" s="630"/>
      <c r="AF301" s="630"/>
      <c r="AG301" s="630"/>
      <c r="AH301" s="630"/>
      <c r="AI301" s="630"/>
      <c r="AJ301" s="630"/>
      <c r="AK301" s="630"/>
      <c r="AL301" s="630"/>
      <c r="AM301" s="630"/>
      <c r="AN301" s="630"/>
      <c r="AO301" s="630"/>
      <c r="AP301" s="630"/>
      <c r="AQ301" s="630"/>
      <c r="AR301" s="630"/>
      <c r="AS301" s="630"/>
      <c r="AT301" s="630"/>
      <c r="AU301" s="630"/>
      <c r="AV301" s="630"/>
      <c r="AW301" s="630"/>
      <c r="AX301" s="630"/>
      <c r="AY301" s="630"/>
      <c r="AZ301" s="630"/>
      <c r="BA301" s="620"/>
    </row>
    <row r="302" spans="1:53" ht="15.75" hidden="1" customHeight="1" x14ac:dyDescent="0.25">
      <c r="A302" s="2597"/>
      <c r="B302" s="476" t="s">
        <v>363</v>
      </c>
      <c r="C302" s="2611"/>
      <c r="D302" s="2597"/>
      <c r="E302" s="760" t="s">
        <v>583</v>
      </c>
      <c r="F302" s="760" t="s">
        <v>582</v>
      </c>
      <c r="G302" s="700">
        <v>0</v>
      </c>
      <c r="H302" s="700">
        <v>175</v>
      </c>
      <c r="I302" s="682">
        <v>25</v>
      </c>
      <c r="J302" s="1159"/>
      <c r="K302" s="630"/>
      <c r="L302" s="630"/>
      <c r="M302" s="630"/>
      <c r="N302" s="630"/>
      <c r="O302" s="630"/>
      <c r="P302" s="630"/>
      <c r="Q302" s="630"/>
      <c r="R302" s="630"/>
      <c r="S302" s="630"/>
      <c r="T302" s="630"/>
      <c r="U302" s="630"/>
      <c r="V302" s="630"/>
      <c r="W302" s="630"/>
      <c r="X302" s="630"/>
      <c r="Y302" s="630"/>
      <c r="Z302" s="630"/>
      <c r="AA302" s="630"/>
      <c r="AB302" s="629"/>
      <c r="AC302" s="630"/>
      <c r="AD302" s="630"/>
      <c r="AE302" s="630"/>
      <c r="AF302" s="630"/>
      <c r="AG302" s="630"/>
      <c r="AH302" s="630"/>
      <c r="AI302" s="630"/>
      <c r="AJ302" s="630"/>
      <c r="AK302" s="630"/>
      <c r="AL302" s="630"/>
      <c r="AM302" s="630"/>
      <c r="AN302" s="630"/>
      <c r="AO302" s="630"/>
      <c r="AP302" s="630"/>
      <c r="AQ302" s="630"/>
      <c r="AR302" s="630"/>
      <c r="AS302" s="630"/>
      <c r="AT302" s="630"/>
      <c r="AU302" s="630"/>
      <c r="AV302" s="630"/>
      <c r="AW302" s="630"/>
      <c r="AX302" s="630"/>
      <c r="AY302" s="630"/>
      <c r="AZ302" s="630"/>
      <c r="BA302" s="620"/>
    </row>
    <row r="303" spans="1:53" ht="15.75" hidden="1" customHeight="1" x14ac:dyDescent="0.25">
      <c r="A303" s="2597"/>
      <c r="B303" s="476" t="s">
        <v>363</v>
      </c>
      <c r="C303" s="2611"/>
      <c r="D303" s="2597"/>
      <c r="E303" s="760" t="s">
        <v>581</v>
      </c>
      <c r="F303" s="760" t="s">
        <v>571</v>
      </c>
      <c r="G303" s="700">
        <v>0</v>
      </c>
      <c r="H303" s="700">
        <v>300</v>
      </c>
      <c r="I303" s="682">
        <v>50</v>
      </c>
      <c r="J303" s="1159"/>
      <c r="K303" s="630"/>
      <c r="L303" s="630"/>
      <c r="M303" s="630"/>
      <c r="N303" s="630"/>
      <c r="O303" s="630"/>
      <c r="P303" s="630"/>
      <c r="Q303" s="630"/>
      <c r="R303" s="630"/>
      <c r="S303" s="630"/>
      <c r="T303" s="630"/>
      <c r="U303" s="630"/>
      <c r="V303" s="630"/>
      <c r="W303" s="630"/>
      <c r="X303" s="630"/>
      <c r="Y303" s="630"/>
      <c r="Z303" s="630"/>
      <c r="AA303" s="630"/>
      <c r="AB303" s="629"/>
      <c r="AC303" s="630"/>
      <c r="AD303" s="630"/>
      <c r="AE303" s="630"/>
      <c r="AF303" s="630"/>
      <c r="AG303" s="630"/>
      <c r="AH303" s="630"/>
      <c r="AI303" s="630"/>
      <c r="AJ303" s="630"/>
      <c r="AK303" s="630"/>
      <c r="AL303" s="630"/>
      <c r="AM303" s="630"/>
      <c r="AN303" s="630"/>
      <c r="AO303" s="630"/>
      <c r="AP303" s="630"/>
      <c r="AQ303" s="630"/>
      <c r="AR303" s="630"/>
      <c r="AS303" s="630"/>
      <c r="AT303" s="630"/>
      <c r="AU303" s="630"/>
      <c r="AV303" s="630"/>
      <c r="AW303" s="630"/>
      <c r="AX303" s="630"/>
      <c r="AY303" s="630"/>
      <c r="AZ303" s="630"/>
      <c r="BA303" s="620"/>
    </row>
    <row r="304" spans="1:53" ht="15.75" hidden="1" customHeight="1" x14ac:dyDescent="0.25">
      <c r="A304" s="2597"/>
      <c r="B304" s="476" t="s">
        <v>363</v>
      </c>
      <c r="C304" s="2667"/>
      <c r="D304" s="2664"/>
      <c r="E304" s="760" t="s">
        <v>580</v>
      </c>
      <c r="F304" s="760" t="s">
        <v>579</v>
      </c>
      <c r="G304" s="700">
        <v>0</v>
      </c>
      <c r="H304" s="700">
        <v>12</v>
      </c>
      <c r="I304" s="682">
        <v>3</v>
      </c>
      <c r="J304" s="1159"/>
      <c r="K304" s="630"/>
      <c r="L304" s="630"/>
      <c r="M304" s="630"/>
      <c r="N304" s="630"/>
      <c r="O304" s="630"/>
      <c r="P304" s="630"/>
      <c r="Q304" s="630"/>
      <c r="R304" s="630"/>
      <c r="S304" s="630"/>
      <c r="T304" s="630"/>
      <c r="U304" s="630"/>
      <c r="V304" s="630"/>
      <c r="W304" s="630"/>
      <c r="X304" s="630"/>
      <c r="Y304" s="630"/>
      <c r="Z304" s="630"/>
      <c r="AA304" s="630"/>
      <c r="AB304" s="629"/>
      <c r="AC304" s="630"/>
      <c r="AD304" s="630"/>
      <c r="AE304" s="630"/>
      <c r="AF304" s="630"/>
      <c r="AG304" s="630"/>
      <c r="AH304" s="630"/>
      <c r="AI304" s="630"/>
      <c r="AJ304" s="630"/>
      <c r="AK304" s="630"/>
      <c r="AL304" s="630"/>
      <c r="AM304" s="630"/>
      <c r="AN304" s="630"/>
      <c r="AO304" s="630"/>
      <c r="AP304" s="630"/>
      <c r="AQ304" s="630"/>
      <c r="AR304" s="630"/>
      <c r="AS304" s="630"/>
      <c r="AT304" s="630"/>
      <c r="AU304" s="630"/>
      <c r="AV304" s="630"/>
      <c r="AW304" s="630"/>
      <c r="AX304" s="630"/>
      <c r="AY304" s="630"/>
      <c r="AZ304" s="630"/>
      <c r="BA304" s="620"/>
    </row>
    <row r="305" spans="1:53" ht="38.25" hidden="1" customHeight="1" x14ac:dyDescent="0.25">
      <c r="A305" s="2597"/>
      <c r="B305" s="476" t="s">
        <v>363</v>
      </c>
      <c r="C305" s="2671" t="s">
        <v>1132</v>
      </c>
      <c r="D305" s="2715" t="s">
        <v>1131</v>
      </c>
      <c r="E305" s="755" t="s">
        <v>578</v>
      </c>
      <c r="F305" s="759" t="s">
        <v>577</v>
      </c>
      <c r="G305" s="759">
        <v>0</v>
      </c>
      <c r="H305" s="758">
        <v>4</v>
      </c>
      <c r="I305" s="757">
        <v>1</v>
      </c>
      <c r="J305" s="1159"/>
      <c r="K305" s="630"/>
      <c r="L305" s="630"/>
      <c r="M305" s="630"/>
      <c r="N305" s="630"/>
      <c r="O305" s="630"/>
      <c r="P305" s="630"/>
      <c r="Q305" s="630"/>
      <c r="R305" s="630"/>
      <c r="S305" s="630"/>
      <c r="T305" s="630"/>
      <c r="U305" s="630"/>
      <c r="V305" s="630"/>
      <c r="W305" s="630"/>
      <c r="X305" s="630"/>
      <c r="Y305" s="630"/>
      <c r="Z305" s="630"/>
      <c r="AA305" s="630"/>
      <c r="AB305" s="629"/>
      <c r="AC305" s="630"/>
      <c r="AD305" s="630"/>
      <c r="AE305" s="630"/>
      <c r="AF305" s="630"/>
      <c r="AG305" s="630"/>
      <c r="AH305" s="630"/>
      <c r="AI305" s="630"/>
      <c r="AJ305" s="630"/>
      <c r="AK305" s="630"/>
      <c r="AL305" s="630"/>
      <c r="AM305" s="630"/>
      <c r="AN305" s="630"/>
      <c r="AO305" s="630"/>
      <c r="AP305" s="630"/>
      <c r="AQ305" s="630"/>
      <c r="AR305" s="630"/>
      <c r="AS305" s="630"/>
      <c r="AT305" s="630"/>
      <c r="AU305" s="630"/>
      <c r="AV305" s="630"/>
      <c r="AW305" s="630"/>
      <c r="AX305" s="630"/>
      <c r="AY305" s="630"/>
      <c r="AZ305" s="630"/>
      <c r="BA305" s="620"/>
    </row>
    <row r="306" spans="1:53" ht="15.75" hidden="1" customHeight="1" x14ac:dyDescent="0.25">
      <c r="A306" s="2597"/>
      <c r="B306" s="476" t="s">
        <v>363</v>
      </c>
      <c r="C306" s="2611"/>
      <c r="D306" s="2597"/>
      <c r="E306" s="755" t="s">
        <v>576</v>
      </c>
      <c r="F306" s="755" t="s">
        <v>575</v>
      </c>
      <c r="G306" s="756">
        <v>0</v>
      </c>
      <c r="H306" s="756">
        <v>6</v>
      </c>
      <c r="I306" s="753">
        <v>1</v>
      </c>
      <c r="J306" s="1159"/>
      <c r="K306" s="630"/>
      <c r="L306" s="630"/>
      <c r="M306" s="630"/>
      <c r="N306" s="630"/>
      <c r="O306" s="630"/>
      <c r="P306" s="630"/>
      <c r="Q306" s="630"/>
      <c r="R306" s="630"/>
      <c r="S306" s="630"/>
      <c r="T306" s="630"/>
      <c r="U306" s="630"/>
      <c r="V306" s="630"/>
      <c r="W306" s="630"/>
      <c r="X306" s="630"/>
      <c r="Y306" s="630"/>
      <c r="Z306" s="630"/>
      <c r="AA306" s="630"/>
      <c r="AB306" s="629"/>
      <c r="AC306" s="630"/>
      <c r="AD306" s="630"/>
      <c r="AE306" s="630"/>
      <c r="AF306" s="630"/>
      <c r="AG306" s="630"/>
      <c r="AH306" s="630"/>
      <c r="AI306" s="630"/>
      <c r="AJ306" s="630"/>
      <c r="AK306" s="630"/>
      <c r="AL306" s="630"/>
      <c r="AM306" s="630"/>
      <c r="AN306" s="630"/>
      <c r="AO306" s="630"/>
      <c r="AP306" s="630"/>
      <c r="AQ306" s="630"/>
      <c r="AR306" s="630"/>
      <c r="AS306" s="630"/>
      <c r="AT306" s="630"/>
      <c r="AU306" s="630"/>
      <c r="AV306" s="630"/>
      <c r="AW306" s="630"/>
      <c r="AX306" s="630"/>
      <c r="AY306" s="630"/>
      <c r="AZ306" s="630"/>
      <c r="BA306" s="620"/>
    </row>
    <row r="307" spans="1:53" ht="15.75" hidden="1" customHeight="1" x14ac:dyDescent="0.25">
      <c r="A307" s="2597"/>
      <c r="B307" s="476" t="s">
        <v>363</v>
      </c>
      <c r="C307" s="2611"/>
      <c r="D307" s="2597"/>
      <c r="E307" s="755" t="s">
        <v>574</v>
      </c>
      <c r="F307" s="755" t="s">
        <v>573</v>
      </c>
      <c r="G307" s="756">
        <v>0</v>
      </c>
      <c r="H307" s="756">
        <v>40</v>
      </c>
      <c r="I307" s="753">
        <v>10</v>
      </c>
      <c r="J307" s="1159"/>
      <c r="K307" s="630"/>
      <c r="L307" s="630"/>
      <c r="M307" s="630"/>
      <c r="N307" s="630"/>
      <c r="O307" s="630"/>
      <c r="P307" s="630"/>
      <c r="Q307" s="630"/>
      <c r="R307" s="630"/>
      <c r="S307" s="630"/>
      <c r="T307" s="630"/>
      <c r="U307" s="630"/>
      <c r="V307" s="630"/>
      <c r="W307" s="630"/>
      <c r="X307" s="630"/>
      <c r="Y307" s="630"/>
      <c r="Z307" s="630"/>
      <c r="AA307" s="630"/>
      <c r="AB307" s="629"/>
      <c r="AC307" s="630"/>
      <c r="AD307" s="630"/>
      <c r="AE307" s="630"/>
      <c r="AF307" s="630"/>
      <c r="AG307" s="630"/>
      <c r="AH307" s="630"/>
      <c r="AI307" s="630"/>
      <c r="AJ307" s="630"/>
      <c r="AK307" s="630"/>
      <c r="AL307" s="630"/>
      <c r="AM307" s="630"/>
      <c r="AN307" s="630"/>
      <c r="AO307" s="630"/>
      <c r="AP307" s="630"/>
      <c r="AQ307" s="630"/>
      <c r="AR307" s="630"/>
      <c r="AS307" s="630"/>
      <c r="AT307" s="630"/>
      <c r="AU307" s="630"/>
      <c r="AV307" s="630"/>
      <c r="AW307" s="630"/>
      <c r="AX307" s="630"/>
      <c r="AY307" s="630"/>
      <c r="AZ307" s="630"/>
      <c r="BA307" s="620"/>
    </row>
    <row r="308" spans="1:53" ht="15.75" hidden="1" customHeight="1" x14ac:dyDescent="0.25">
      <c r="A308" s="2597"/>
      <c r="B308" s="476" t="s">
        <v>363</v>
      </c>
      <c r="C308" s="2611"/>
      <c r="D308" s="2597"/>
      <c r="E308" s="755" t="s">
        <v>572</v>
      </c>
      <c r="F308" s="755" t="s">
        <v>571</v>
      </c>
      <c r="G308" s="756">
        <v>0</v>
      </c>
      <c r="H308" s="756">
        <v>800</v>
      </c>
      <c r="I308" s="753">
        <v>50</v>
      </c>
      <c r="J308" s="1159"/>
      <c r="K308" s="630"/>
      <c r="L308" s="630"/>
      <c r="M308" s="630"/>
      <c r="N308" s="630"/>
      <c r="O308" s="630"/>
      <c r="P308" s="630"/>
      <c r="Q308" s="630"/>
      <c r="R308" s="630"/>
      <c r="S308" s="630"/>
      <c r="T308" s="630"/>
      <c r="U308" s="630"/>
      <c r="V308" s="630"/>
      <c r="W308" s="630"/>
      <c r="X308" s="630"/>
      <c r="Y308" s="630"/>
      <c r="Z308" s="630"/>
      <c r="AA308" s="630"/>
      <c r="AB308" s="629"/>
      <c r="AC308" s="630"/>
      <c r="AD308" s="630"/>
      <c r="AE308" s="630"/>
      <c r="AF308" s="630"/>
      <c r="AG308" s="630"/>
      <c r="AH308" s="630"/>
      <c r="AI308" s="630"/>
      <c r="AJ308" s="630"/>
      <c r="AK308" s="630"/>
      <c r="AL308" s="630"/>
      <c r="AM308" s="630"/>
      <c r="AN308" s="630"/>
      <c r="AO308" s="630"/>
      <c r="AP308" s="630"/>
      <c r="AQ308" s="630"/>
      <c r="AR308" s="630"/>
      <c r="AS308" s="630"/>
      <c r="AT308" s="630"/>
      <c r="AU308" s="630"/>
      <c r="AV308" s="630"/>
      <c r="AW308" s="630"/>
      <c r="AX308" s="630"/>
      <c r="AY308" s="630"/>
      <c r="AZ308" s="630"/>
      <c r="BA308" s="620"/>
    </row>
    <row r="309" spans="1:53" ht="15.75" hidden="1" customHeight="1" x14ac:dyDescent="0.25">
      <c r="A309" s="2597"/>
      <c r="B309" s="476" t="s">
        <v>363</v>
      </c>
      <c r="C309" s="2611"/>
      <c r="D309" s="2597"/>
      <c r="E309" s="755" t="s">
        <v>570</v>
      </c>
      <c r="F309" s="755" t="s">
        <v>569</v>
      </c>
      <c r="G309" s="756">
        <v>0</v>
      </c>
      <c r="H309" s="756">
        <v>4</v>
      </c>
      <c r="I309" s="753">
        <v>1</v>
      </c>
      <c r="J309" s="1159"/>
      <c r="K309" s="630"/>
      <c r="L309" s="630"/>
      <c r="M309" s="630"/>
      <c r="N309" s="630"/>
      <c r="O309" s="630"/>
      <c r="P309" s="630"/>
      <c r="Q309" s="630"/>
      <c r="R309" s="630"/>
      <c r="S309" s="630"/>
      <c r="T309" s="630"/>
      <c r="U309" s="630"/>
      <c r="V309" s="630"/>
      <c r="W309" s="630"/>
      <c r="X309" s="630"/>
      <c r="Y309" s="630"/>
      <c r="Z309" s="630"/>
      <c r="AA309" s="630"/>
      <c r="AB309" s="629"/>
      <c r="AC309" s="630"/>
      <c r="AD309" s="630"/>
      <c r="AE309" s="630"/>
      <c r="AF309" s="630"/>
      <c r="AG309" s="630"/>
      <c r="AH309" s="630"/>
      <c r="AI309" s="630"/>
      <c r="AJ309" s="630"/>
      <c r="AK309" s="630"/>
      <c r="AL309" s="630"/>
      <c r="AM309" s="630"/>
      <c r="AN309" s="630"/>
      <c r="AO309" s="630"/>
      <c r="AP309" s="630"/>
      <c r="AQ309" s="630"/>
      <c r="AR309" s="630"/>
      <c r="AS309" s="630"/>
      <c r="AT309" s="630"/>
      <c r="AU309" s="630"/>
      <c r="AV309" s="630"/>
      <c r="AW309" s="630"/>
      <c r="AX309" s="630"/>
      <c r="AY309" s="630"/>
      <c r="AZ309" s="630"/>
      <c r="BA309" s="620"/>
    </row>
    <row r="310" spans="1:53" ht="15.75" hidden="1" customHeight="1" x14ac:dyDescent="0.25">
      <c r="A310" s="2597"/>
      <c r="B310" s="476" t="s">
        <v>363</v>
      </c>
      <c r="C310" s="2667"/>
      <c r="D310" s="2664"/>
      <c r="E310" s="755" t="s">
        <v>568</v>
      </c>
      <c r="F310" s="755" t="s">
        <v>129</v>
      </c>
      <c r="G310" s="754">
        <v>0</v>
      </c>
      <c r="H310" s="754">
        <v>1</v>
      </c>
      <c r="I310" s="753">
        <v>0.1</v>
      </c>
      <c r="J310" s="1159"/>
      <c r="K310" s="630"/>
      <c r="L310" s="630"/>
      <c r="M310" s="630"/>
      <c r="N310" s="630"/>
      <c r="O310" s="630"/>
      <c r="P310" s="630"/>
      <c r="Q310" s="630"/>
      <c r="R310" s="630"/>
      <c r="S310" s="630"/>
      <c r="T310" s="630"/>
      <c r="U310" s="630"/>
      <c r="V310" s="630"/>
      <c r="W310" s="630"/>
      <c r="X310" s="630"/>
      <c r="Y310" s="630"/>
      <c r="Z310" s="630"/>
      <c r="AA310" s="630"/>
      <c r="AB310" s="629"/>
      <c r="AC310" s="630"/>
      <c r="AD310" s="630"/>
      <c r="AE310" s="630"/>
      <c r="AF310" s="630"/>
      <c r="AG310" s="630"/>
      <c r="AH310" s="630"/>
      <c r="AI310" s="630"/>
      <c r="AJ310" s="630"/>
      <c r="AK310" s="630"/>
      <c r="AL310" s="630"/>
      <c r="AM310" s="630"/>
      <c r="AN310" s="630"/>
      <c r="AO310" s="630"/>
      <c r="AP310" s="630"/>
      <c r="AQ310" s="630"/>
      <c r="AR310" s="630"/>
      <c r="AS310" s="630"/>
      <c r="AT310" s="630"/>
      <c r="AU310" s="630"/>
      <c r="AV310" s="630"/>
      <c r="AW310" s="630"/>
      <c r="AX310" s="630"/>
      <c r="AY310" s="630"/>
      <c r="AZ310" s="630"/>
      <c r="BA310" s="620"/>
    </row>
    <row r="311" spans="1:53" ht="25.5" hidden="1" customHeight="1" x14ac:dyDescent="0.25">
      <c r="A311" s="2597"/>
      <c r="B311" s="476" t="s">
        <v>363</v>
      </c>
      <c r="C311" s="2698" t="s">
        <v>1130</v>
      </c>
      <c r="D311" s="2702" t="s">
        <v>1129</v>
      </c>
      <c r="E311" s="746" t="s">
        <v>567</v>
      </c>
      <c r="F311" s="748" t="s">
        <v>129</v>
      </c>
      <c r="G311" s="748">
        <v>0</v>
      </c>
      <c r="H311" s="752">
        <v>1</v>
      </c>
      <c r="I311" s="751">
        <v>0.2</v>
      </c>
      <c r="J311" s="1159"/>
      <c r="K311" s="630"/>
      <c r="L311" s="630"/>
      <c r="M311" s="630"/>
      <c r="N311" s="630"/>
      <c r="O311" s="630"/>
      <c r="P311" s="630"/>
      <c r="Q311" s="630"/>
      <c r="R311" s="630"/>
      <c r="S311" s="630"/>
      <c r="T311" s="630"/>
      <c r="U311" s="630"/>
      <c r="V311" s="630"/>
      <c r="W311" s="630"/>
      <c r="X311" s="630"/>
      <c r="Y311" s="630"/>
      <c r="Z311" s="630"/>
      <c r="AA311" s="630"/>
      <c r="AB311" s="629"/>
      <c r="AC311" s="630"/>
      <c r="AD311" s="630"/>
      <c r="AE311" s="630"/>
      <c r="AF311" s="630"/>
      <c r="AG311" s="630"/>
      <c r="AH311" s="630"/>
      <c r="AI311" s="630"/>
      <c r="AJ311" s="630"/>
      <c r="AK311" s="630"/>
      <c r="AL311" s="630"/>
      <c r="AM311" s="630"/>
      <c r="AN311" s="630"/>
      <c r="AO311" s="630"/>
      <c r="AP311" s="630"/>
      <c r="AQ311" s="630"/>
      <c r="AR311" s="630"/>
      <c r="AS311" s="630"/>
      <c r="AT311" s="630"/>
      <c r="AU311" s="630"/>
      <c r="AV311" s="630"/>
      <c r="AW311" s="630"/>
      <c r="AX311" s="630"/>
      <c r="AY311" s="630"/>
      <c r="AZ311" s="630"/>
      <c r="BA311" s="620"/>
    </row>
    <row r="312" spans="1:53" ht="15.75" hidden="1" customHeight="1" x14ac:dyDescent="0.25">
      <c r="A312" s="2597"/>
      <c r="B312" s="476" t="s">
        <v>363</v>
      </c>
      <c r="C312" s="2611"/>
      <c r="D312" s="2597"/>
      <c r="E312" s="746" t="s">
        <v>566</v>
      </c>
      <c r="F312" s="745" t="s">
        <v>565</v>
      </c>
      <c r="G312" s="745">
        <v>0</v>
      </c>
      <c r="H312" s="745">
        <v>150</v>
      </c>
      <c r="I312" s="747">
        <v>20</v>
      </c>
      <c r="J312" s="1159"/>
      <c r="K312" s="630"/>
      <c r="L312" s="630"/>
      <c r="M312" s="630"/>
      <c r="N312" s="630"/>
      <c r="O312" s="630"/>
      <c r="P312" s="630"/>
      <c r="Q312" s="630"/>
      <c r="R312" s="630"/>
      <c r="S312" s="630"/>
      <c r="T312" s="630"/>
      <c r="U312" s="630"/>
      <c r="V312" s="630"/>
      <c r="W312" s="630"/>
      <c r="X312" s="630"/>
      <c r="Y312" s="630"/>
      <c r="Z312" s="630"/>
      <c r="AA312" s="630"/>
      <c r="AB312" s="629"/>
      <c r="AC312" s="630"/>
      <c r="AD312" s="630"/>
      <c r="AE312" s="630"/>
      <c r="AF312" s="630"/>
      <c r="AG312" s="630"/>
      <c r="AH312" s="630"/>
      <c r="AI312" s="630"/>
      <c r="AJ312" s="630"/>
      <c r="AK312" s="630"/>
      <c r="AL312" s="630"/>
      <c r="AM312" s="630"/>
      <c r="AN312" s="630"/>
      <c r="AO312" s="630"/>
      <c r="AP312" s="630"/>
      <c r="AQ312" s="630"/>
      <c r="AR312" s="630"/>
      <c r="AS312" s="630"/>
      <c r="AT312" s="630"/>
      <c r="AU312" s="630"/>
      <c r="AV312" s="630"/>
      <c r="AW312" s="630"/>
      <c r="AX312" s="630"/>
      <c r="AY312" s="630"/>
      <c r="AZ312" s="630"/>
      <c r="BA312" s="620"/>
    </row>
    <row r="313" spans="1:53" ht="15.75" hidden="1" customHeight="1" x14ac:dyDescent="0.25">
      <c r="A313" s="2597"/>
      <c r="B313" s="476" t="s">
        <v>363</v>
      </c>
      <c r="C313" s="2611"/>
      <c r="D313" s="2597"/>
      <c r="E313" s="746" t="s">
        <v>564</v>
      </c>
      <c r="F313" s="745" t="s">
        <v>563</v>
      </c>
      <c r="G313" s="745">
        <v>0</v>
      </c>
      <c r="H313" s="750">
        <v>4</v>
      </c>
      <c r="I313" s="749">
        <v>0.15</v>
      </c>
      <c r="J313" s="1159"/>
      <c r="K313" s="630"/>
      <c r="L313" s="630"/>
      <c r="M313" s="630"/>
      <c r="N313" s="630"/>
      <c r="O313" s="630"/>
      <c r="P313" s="630"/>
      <c r="Q313" s="630"/>
      <c r="R313" s="630"/>
      <c r="S313" s="630"/>
      <c r="T313" s="630"/>
      <c r="U313" s="630"/>
      <c r="V313" s="630"/>
      <c r="W313" s="630"/>
      <c r="X313" s="630"/>
      <c r="Y313" s="630"/>
      <c r="Z313" s="630"/>
      <c r="AA313" s="630"/>
      <c r="AB313" s="629"/>
      <c r="AC313" s="630"/>
      <c r="AD313" s="630"/>
      <c r="AE313" s="630"/>
      <c r="AF313" s="630"/>
      <c r="AG313" s="630"/>
      <c r="AH313" s="630"/>
      <c r="AI313" s="630"/>
      <c r="AJ313" s="630"/>
      <c r="AK313" s="630"/>
      <c r="AL313" s="630"/>
      <c r="AM313" s="630"/>
      <c r="AN313" s="630"/>
      <c r="AO313" s="630"/>
      <c r="AP313" s="630"/>
      <c r="AQ313" s="630"/>
      <c r="AR313" s="630"/>
      <c r="AS313" s="630"/>
      <c r="AT313" s="630"/>
      <c r="AU313" s="630"/>
      <c r="AV313" s="630"/>
      <c r="AW313" s="630"/>
      <c r="AX313" s="630"/>
      <c r="AY313" s="630"/>
      <c r="AZ313" s="630"/>
      <c r="BA313" s="620"/>
    </row>
    <row r="314" spans="1:53" ht="15.75" hidden="1" customHeight="1" x14ac:dyDescent="0.25">
      <c r="A314" s="2597"/>
      <c r="B314" s="476" t="s">
        <v>363</v>
      </c>
      <c r="C314" s="2611"/>
      <c r="D314" s="2597"/>
      <c r="E314" s="746" t="s">
        <v>562</v>
      </c>
      <c r="F314" s="745" t="s">
        <v>561</v>
      </c>
      <c r="G314" s="745">
        <v>0</v>
      </c>
      <c r="H314" s="745">
        <v>20</v>
      </c>
      <c r="I314" s="747">
        <v>3</v>
      </c>
      <c r="J314" s="1159"/>
      <c r="K314" s="630"/>
      <c r="L314" s="630"/>
      <c r="M314" s="630"/>
      <c r="N314" s="630"/>
      <c r="O314" s="630"/>
      <c r="P314" s="630"/>
      <c r="Q314" s="630"/>
      <c r="R314" s="630"/>
      <c r="S314" s="630"/>
      <c r="T314" s="630"/>
      <c r="U314" s="630"/>
      <c r="V314" s="630"/>
      <c r="W314" s="630"/>
      <c r="X314" s="630"/>
      <c r="Y314" s="630"/>
      <c r="Z314" s="630"/>
      <c r="AA314" s="630"/>
      <c r="AB314" s="629"/>
      <c r="AC314" s="630"/>
      <c r="AD314" s="630"/>
      <c r="AE314" s="630"/>
      <c r="AF314" s="630"/>
      <c r="AG314" s="630"/>
      <c r="AH314" s="630"/>
      <c r="AI314" s="630"/>
      <c r="AJ314" s="630"/>
      <c r="AK314" s="630"/>
      <c r="AL314" s="630"/>
      <c r="AM314" s="630"/>
      <c r="AN314" s="630"/>
      <c r="AO314" s="630"/>
      <c r="AP314" s="630"/>
      <c r="AQ314" s="630"/>
      <c r="AR314" s="630"/>
      <c r="AS314" s="630"/>
      <c r="AT314" s="630"/>
      <c r="AU314" s="630"/>
      <c r="AV314" s="630"/>
      <c r="AW314" s="630"/>
      <c r="AX314" s="630"/>
      <c r="AY314" s="630"/>
      <c r="AZ314" s="630"/>
      <c r="BA314" s="620"/>
    </row>
    <row r="315" spans="1:53" ht="15.75" hidden="1" customHeight="1" x14ac:dyDescent="0.25">
      <c r="A315" s="2597"/>
      <c r="B315" s="476" t="s">
        <v>363</v>
      </c>
      <c r="C315" s="2611"/>
      <c r="D315" s="2597"/>
      <c r="E315" s="746" t="s">
        <v>560</v>
      </c>
      <c r="F315" s="748" t="s">
        <v>559</v>
      </c>
      <c r="G315" s="748">
        <v>0</v>
      </c>
      <c r="H315" s="748">
        <v>15</v>
      </c>
      <c r="I315" s="747">
        <v>1</v>
      </c>
      <c r="J315" s="1159"/>
      <c r="K315" s="630"/>
      <c r="L315" s="630"/>
      <c r="M315" s="630"/>
      <c r="N315" s="630"/>
      <c r="O315" s="630"/>
      <c r="P315" s="630"/>
      <c r="Q315" s="630"/>
      <c r="R315" s="630"/>
      <c r="S315" s="630"/>
      <c r="T315" s="630"/>
      <c r="U315" s="630"/>
      <c r="V315" s="630"/>
      <c r="W315" s="630"/>
      <c r="X315" s="630"/>
      <c r="Y315" s="630"/>
      <c r="Z315" s="630"/>
      <c r="AA315" s="630"/>
      <c r="AB315" s="629"/>
      <c r="AC315" s="630"/>
      <c r="AD315" s="630"/>
      <c r="AE315" s="630"/>
      <c r="AF315" s="630"/>
      <c r="AG315" s="630"/>
      <c r="AH315" s="630"/>
      <c r="AI315" s="630"/>
      <c r="AJ315" s="630"/>
      <c r="AK315" s="630"/>
      <c r="AL315" s="630"/>
      <c r="AM315" s="630"/>
      <c r="AN315" s="630"/>
      <c r="AO315" s="630"/>
      <c r="AP315" s="630"/>
      <c r="AQ315" s="630"/>
      <c r="AR315" s="630"/>
      <c r="AS315" s="630"/>
      <c r="AT315" s="630"/>
      <c r="AU315" s="630"/>
      <c r="AV315" s="630"/>
      <c r="AW315" s="630"/>
      <c r="AX315" s="630"/>
      <c r="AY315" s="630"/>
      <c r="AZ315" s="630"/>
      <c r="BA315" s="620"/>
    </row>
    <row r="316" spans="1:53" ht="15.75" hidden="1" customHeight="1" x14ac:dyDescent="0.25">
      <c r="A316" s="2597"/>
      <c r="B316" s="476" t="s">
        <v>363</v>
      </c>
      <c r="C316" s="2611"/>
      <c r="D316" s="2597"/>
      <c r="E316" s="746" t="s">
        <v>558</v>
      </c>
      <c r="F316" s="745" t="s">
        <v>557</v>
      </c>
      <c r="G316" s="745">
        <v>0</v>
      </c>
      <c r="H316" s="745">
        <v>1</v>
      </c>
      <c r="I316" s="747">
        <v>0</v>
      </c>
      <c r="J316" s="1159"/>
      <c r="K316" s="630"/>
      <c r="L316" s="630"/>
      <c r="M316" s="630"/>
      <c r="N316" s="630"/>
      <c r="O316" s="630"/>
      <c r="P316" s="630"/>
      <c r="Q316" s="630"/>
      <c r="R316" s="630"/>
      <c r="S316" s="630"/>
      <c r="T316" s="630"/>
      <c r="U316" s="630"/>
      <c r="V316" s="630"/>
      <c r="W316" s="630"/>
      <c r="X316" s="630"/>
      <c r="Y316" s="630"/>
      <c r="Z316" s="630"/>
      <c r="AA316" s="630"/>
      <c r="AB316" s="629"/>
      <c r="AC316" s="630"/>
      <c r="AD316" s="630"/>
      <c r="AE316" s="630"/>
      <c r="AF316" s="630"/>
      <c r="AG316" s="630"/>
      <c r="AH316" s="630"/>
      <c r="AI316" s="630"/>
      <c r="AJ316" s="630"/>
      <c r="AK316" s="630"/>
      <c r="AL316" s="630"/>
      <c r="AM316" s="630"/>
      <c r="AN316" s="630"/>
      <c r="AO316" s="630"/>
      <c r="AP316" s="630"/>
      <c r="AQ316" s="630"/>
      <c r="AR316" s="630"/>
      <c r="AS316" s="630"/>
      <c r="AT316" s="630"/>
      <c r="AU316" s="630"/>
      <c r="AV316" s="630"/>
      <c r="AW316" s="630"/>
      <c r="AX316" s="630"/>
      <c r="AY316" s="630"/>
      <c r="AZ316" s="630"/>
      <c r="BA316" s="620"/>
    </row>
    <row r="317" spans="1:53" ht="15.75" hidden="1" customHeight="1" x14ac:dyDescent="0.25">
      <c r="A317" s="2597"/>
      <c r="B317" s="476" t="s">
        <v>363</v>
      </c>
      <c r="C317" s="2611"/>
      <c r="D317" s="2597"/>
      <c r="E317" s="746" t="s">
        <v>556</v>
      </c>
      <c r="F317" s="745" t="s">
        <v>555</v>
      </c>
      <c r="G317" s="745">
        <v>0</v>
      </c>
      <c r="H317" s="745">
        <v>1</v>
      </c>
      <c r="I317" s="747">
        <v>0</v>
      </c>
      <c r="J317" s="1159"/>
      <c r="K317" s="630"/>
      <c r="L317" s="630"/>
      <c r="M317" s="630"/>
      <c r="N317" s="630"/>
      <c r="O317" s="630"/>
      <c r="P317" s="630"/>
      <c r="Q317" s="630"/>
      <c r="R317" s="630"/>
      <c r="S317" s="630"/>
      <c r="T317" s="630"/>
      <c r="U317" s="630"/>
      <c r="V317" s="630"/>
      <c r="W317" s="630"/>
      <c r="X317" s="630"/>
      <c r="Y317" s="630"/>
      <c r="Z317" s="630"/>
      <c r="AA317" s="630"/>
      <c r="AB317" s="629"/>
      <c r="AC317" s="630"/>
      <c r="AD317" s="630"/>
      <c r="AE317" s="630"/>
      <c r="AF317" s="630"/>
      <c r="AG317" s="630"/>
      <c r="AH317" s="630"/>
      <c r="AI317" s="630"/>
      <c r="AJ317" s="630"/>
      <c r="AK317" s="630"/>
      <c r="AL317" s="630"/>
      <c r="AM317" s="630"/>
      <c r="AN317" s="630"/>
      <c r="AO317" s="630"/>
      <c r="AP317" s="630"/>
      <c r="AQ317" s="630"/>
      <c r="AR317" s="630"/>
      <c r="AS317" s="630"/>
      <c r="AT317" s="630"/>
      <c r="AU317" s="630"/>
      <c r="AV317" s="630"/>
      <c r="AW317" s="630"/>
      <c r="AX317" s="630"/>
      <c r="AY317" s="630"/>
      <c r="AZ317" s="630"/>
      <c r="BA317" s="620"/>
    </row>
    <row r="318" spans="1:53" ht="15.75" hidden="1" customHeight="1" x14ac:dyDescent="0.25">
      <c r="A318" s="2598"/>
      <c r="B318" s="476" t="s">
        <v>363</v>
      </c>
      <c r="C318" s="2667"/>
      <c r="D318" s="2664"/>
      <c r="E318" s="746" t="s">
        <v>554</v>
      </c>
      <c r="F318" s="745" t="s">
        <v>470</v>
      </c>
      <c r="G318" s="745">
        <v>0</v>
      </c>
      <c r="H318" s="744">
        <v>1</v>
      </c>
      <c r="I318" s="743">
        <v>0.2</v>
      </c>
      <c r="J318" s="1159"/>
      <c r="K318" s="630"/>
      <c r="L318" s="630"/>
      <c r="M318" s="630"/>
      <c r="N318" s="630"/>
      <c r="O318" s="630"/>
      <c r="P318" s="630"/>
      <c r="Q318" s="630"/>
      <c r="R318" s="630"/>
      <c r="S318" s="630"/>
      <c r="T318" s="630"/>
      <c r="U318" s="630"/>
      <c r="V318" s="630"/>
      <c r="W318" s="630"/>
      <c r="X318" s="630"/>
      <c r="Y318" s="630"/>
      <c r="Z318" s="630"/>
      <c r="AA318" s="630"/>
      <c r="AB318" s="629"/>
      <c r="AC318" s="630"/>
      <c r="AD318" s="630"/>
      <c r="AE318" s="630"/>
      <c r="AF318" s="630"/>
      <c r="AG318" s="630"/>
      <c r="AH318" s="630"/>
      <c r="AI318" s="630"/>
      <c r="AJ318" s="630"/>
      <c r="AK318" s="630"/>
      <c r="AL318" s="630"/>
      <c r="AM318" s="630"/>
      <c r="AN318" s="630"/>
      <c r="AO318" s="630"/>
      <c r="AP318" s="630"/>
      <c r="AQ318" s="630"/>
      <c r="AR318" s="630"/>
      <c r="AS318" s="630"/>
      <c r="AT318" s="630"/>
      <c r="AU318" s="630"/>
      <c r="AV318" s="630"/>
      <c r="AW318" s="630"/>
      <c r="AX318" s="630"/>
      <c r="AY318" s="630"/>
      <c r="AZ318" s="630"/>
      <c r="BA318" s="620"/>
    </row>
    <row r="319" spans="1:53" ht="15.75" hidden="1" customHeight="1" x14ac:dyDescent="0.25">
      <c r="A319" s="2678" t="s">
        <v>553</v>
      </c>
      <c r="B319" s="105" t="s">
        <v>1122</v>
      </c>
      <c r="C319" s="2679" t="s">
        <v>1128</v>
      </c>
      <c r="D319" s="2703" t="s">
        <v>1127</v>
      </c>
      <c r="E319" s="742" t="s">
        <v>552</v>
      </c>
      <c r="F319" s="734" t="s">
        <v>551</v>
      </c>
      <c r="G319" s="741">
        <v>0.55000000000000004</v>
      </c>
      <c r="H319" s="740">
        <v>0.75</v>
      </c>
      <c r="I319" s="736">
        <v>0.2</v>
      </c>
      <c r="J319" s="1320"/>
      <c r="K319" s="630"/>
      <c r="L319" s="630"/>
      <c r="M319" s="630"/>
      <c r="N319" s="630"/>
      <c r="O319" s="630"/>
      <c r="P319" s="630"/>
      <c r="Q319" s="630"/>
      <c r="R319" s="630"/>
      <c r="S319" s="630"/>
      <c r="T319" s="630"/>
      <c r="U319" s="630"/>
      <c r="V319" s="630"/>
      <c r="W319" s="630"/>
      <c r="X319" s="630"/>
      <c r="Y319" s="630"/>
      <c r="Z319" s="630"/>
      <c r="AA319" s="630"/>
      <c r="AB319" s="629"/>
      <c r="AC319" s="630"/>
      <c r="AD319" s="630"/>
      <c r="AE319" s="630"/>
      <c r="AF319" s="630"/>
      <c r="AG319" s="630"/>
      <c r="AH319" s="630"/>
      <c r="AI319" s="630"/>
      <c r="AJ319" s="630"/>
      <c r="AK319" s="630"/>
      <c r="AL319" s="630"/>
      <c r="AM319" s="630"/>
      <c r="AN319" s="630"/>
      <c r="AO319" s="630"/>
      <c r="AP319" s="630"/>
      <c r="AQ319" s="630"/>
      <c r="AR319" s="630"/>
      <c r="AS319" s="630"/>
      <c r="AT319" s="630"/>
      <c r="AU319" s="630"/>
      <c r="AV319" s="630"/>
      <c r="AW319" s="630"/>
      <c r="AX319" s="630"/>
      <c r="AY319" s="630"/>
      <c r="AZ319" s="630"/>
      <c r="BA319" s="620"/>
    </row>
    <row r="320" spans="1:53" ht="15.75" hidden="1" customHeight="1" x14ac:dyDescent="0.25">
      <c r="A320" s="2597"/>
      <c r="B320" s="105" t="s">
        <v>1122</v>
      </c>
      <c r="C320" s="2597"/>
      <c r="D320" s="2597"/>
      <c r="E320" s="739" t="s">
        <v>550</v>
      </c>
      <c r="F320" s="734" t="s">
        <v>549</v>
      </c>
      <c r="G320" s="738">
        <v>0.25</v>
      </c>
      <c r="H320" s="737">
        <v>0.5</v>
      </c>
      <c r="I320" s="736">
        <v>0.3</v>
      </c>
      <c r="J320" s="1320"/>
      <c r="K320" s="630"/>
      <c r="L320" s="630"/>
      <c r="M320" s="630"/>
      <c r="N320" s="630"/>
      <c r="O320" s="630"/>
      <c r="P320" s="630"/>
      <c r="Q320" s="630"/>
      <c r="R320" s="630"/>
      <c r="S320" s="630"/>
      <c r="T320" s="630"/>
      <c r="U320" s="630"/>
      <c r="V320" s="630"/>
      <c r="W320" s="630"/>
      <c r="X320" s="630"/>
      <c r="Y320" s="630"/>
      <c r="Z320" s="630"/>
      <c r="AA320" s="630"/>
      <c r="AB320" s="629"/>
      <c r="AC320" s="630"/>
      <c r="AD320" s="630"/>
      <c r="AE320" s="630"/>
      <c r="AF320" s="630"/>
      <c r="AG320" s="630"/>
      <c r="AH320" s="630"/>
      <c r="AI320" s="630"/>
      <c r="AJ320" s="630"/>
      <c r="AK320" s="630"/>
      <c r="AL320" s="630"/>
      <c r="AM320" s="630"/>
      <c r="AN320" s="630"/>
      <c r="AO320" s="630"/>
      <c r="AP320" s="630"/>
      <c r="AQ320" s="630"/>
      <c r="AR320" s="630"/>
      <c r="AS320" s="630"/>
      <c r="AT320" s="630"/>
      <c r="AU320" s="630"/>
      <c r="AV320" s="630"/>
      <c r="AW320" s="630"/>
      <c r="AX320" s="630"/>
      <c r="AY320" s="630"/>
      <c r="AZ320" s="630"/>
      <c r="BA320" s="620"/>
    </row>
    <row r="321" spans="1:53" ht="15.75" hidden="1" customHeight="1" x14ac:dyDescent="0.25">
      <c r="A321" s="2597"/>
      <c r="B321" s="105" t="s">
        <v>1122</v>
      </c>
      <c r="C321" s="2598"/>
      <c r="D321" s="2664"/>
      <c r="E321" s="735" t="s">
        <v>548</v>
      </c>
      <c r="F321" s="734" t="s">
        <v>547</v>
      </c>
      <c r="G321" s="733">
        <v>12</v>
      </c>
      <c r="H321" s="729">
        <v>28</v>
      </c>
      <c r="I321" s="728">
        <v>13</v>
      </c>
      <c r="J321" s="1320"/>
      <c r="K321" s="630"/>
      <c r="L321" s="630"/>
      <c r="M321" s="630"/>
      <c r="N321" s="630"/>
      <c r="O321" s="630"/>
      <c r="P321" s="630"/>
      <c r="Q321" s="630"/>
      <c r="R321" s="630"/>
      <c r="S321" s="630"/>
      <c r="T321" s="630"/>
      <c r="U321" s="630"/>
      <c r="V321" s="630"/>
      <c r="W321" s="630"/>
      <c r="X321" s="630"/>
      <c r="Y321" s="630"/>
      <c r="Z321" s="630"/>
      <c r="AA321" s="630"/>
      <c r="AB321" s="629"/>
      <c r="AC321" s="630"/>
      <c r="AD321" s="630"/>
      <c r="AE321" s="630"/>
      <c r="AF321" s="630"/>
      <c r="AG321" s="630"/>
      <c r="AH321" s="630"/>
      <c r="AI321" s="630"/>
      <c r="AJ321" s="630"/>
      <c r="AK321" s="630"/>
      <c r="AL321" s="630"/>
      <c r="AM321" s="630"/>
      <c r="AN321" s="630"/>
      <c r="AO321" s="630"/>
      <c r="AP321" s="630"/>
      <c r="AQ321" s="630"/>
      <c r="AR321" s="630"/>
      <c r="AS321" s="630"/>
      <c r="AT321" s="630"/>
      <c r="AU321" s="630"/>
      <c r="AV321" s="630"/>
      <c r="AW321" s="630"/>
      <c r="AX321" s="630"/>
      <c r="AY321" s="630"/>
      <c r="AZ321" s="630"/>
      <c r="BA321" s="620"/>
    </row>
    <row r="322" spans="1:53" ht="15.75" hidden="1" customHeight="1" x14ac:dyDescent="0.25">
      <c r="A322" s="2597"/>
      <c r="B322" s="105" t="s">
        <v>1122</v>
      </c>
      <c r="C322" s="2680" t="s">
        <v>1126</v>
      </c>
      <c r="D322" s="2703" t="s">
        <v>1125</v>
      </c>
      <c r="E322" s="735" t="s">
        <v>546</v>
      </c>
      <c r="F322" s="734" t="s">
        <v>545</v>
      </c>
      <c r="G322" s="733">
        <v>50</v>
      </c>
      <c r="H322" s="729">
        <v>70</v>
      </c>
      <c r="I322" s="728">
        <v>5</v>
      </c>
      <c r="J322" s="1320"/>
      <c r="K322" s="630"/>
      <c r="L322" s="630"/>
      <c r="M322" s="630"/>
      <c r="N322" s="630"/>
      <c r="O322" s="630"/>
      <c r="P322" s="630"/>
      <c r="Q322" s="630"/>
      <c r="R322" s="630"/>
      <c r="S322" s="630"/>
      <c r="T322" s="630"/>
      <c r="U322" s="630"/>
      <c r="V322" s="630"/>
      <c r="W322" s="630"/>
      <c r="X322" s="630"/>
      <c r="Y322" s="630"/>
      <c r="Z322" s="630"/>
      <c r="AA322" s="630"/>
      <c r="AB322" s="629"/>
      <c r="AC322" s="630"/>
      <c r="AD322" s="630"/>
      <c r="AE322" s="630"/>
      <c r="AF322" s="630"/>
      <c r="AG322" s="630"/>
      <c r="AH322" s="630"/>
      <c r="AI322" s="630"/>
      <c r="AJ322" s="630"/>
      <c r="AK322" s="630"/>
      <c r="AL322" s="630"/>
      <c r="AM322" s="630"/>
      <c r="AN322" s="630"/>
      <c r="AO322" s="630"/>
      <c r="AP322" s="630"/>
      <c r="AQ322" s="630"/>
      <c r="AR322" s="630"/>
      <c r="AS322" s="630"/>
      <c r="AT322" s="630"/>
      <c r="AU322" s="630"/>
      <c r="AV322" s="630"/>
      <c r="AW322" s="630"/>
      <c r="AX322" s="630"/>
      <c r="AY322" s="630"/>
      <c r="AZ322" s="630"/>
      <c r="BA322" s="620"/>
    </row>
    <row r="323" spans="1:53" ht="15.75" hidden="1" customHeight="1" x14ac:dyDescent="0.25">
      <c r="A323" s="2597"/>
      <c r="B323" s="105" t="s">
        <v>1122</v>
      </c>
      <c r="C323" s="2597"/>
      <c r="D323" s="2597"/>
      <c r="E323" s="735" t="s">
        <v>544</v>
      </c>
      <c r="F323" s="734" t="s">
        <v>543</v>
      </c>
      <c r="G323" s="733">
        <v>50</v>
      </c>
      <c r="H323" s="729">
        <v>100</v>
      </c>
      <c r="I323" s="728">
        <v>20</v>
      </c>
      <c r="J323" s="1320"/>
      <c r="K323" s="630"/>
      <c r="L323" s="630"/>
      <c r="M323" s="630"/>
      <c r="N323" s="630"/>
      <c r="O323" s="630"/>
      <c r="P323" s="630"/>
      <c r="Q323" s="630"/>
      <c r="R323" s="630"/>
      <c r="S323" s="630"/>
      <c r="T323" s="630"/>
      <c r="U323" s="630"/>
      <c r="V323" s="630"/>
      <c r="W323" s="630"/>
      <c r="X323" s="630"/>
      <c r="Y323" s="630"/>
      <c r="Z323" s="630"/>
      <c r="AA323" s="630"/>
      <c r="AB323" s="629"/>
      <c r="AC323" s="630"/>
      <c r="AD323" s="630"/>
      <c r="AE323" s="630"/>
      <c r="AF323" s="630"/>
      <c r="AG323" s="630"/>
      <c r="AH323" s="630"/>
      <c r="AI323" s="630"/>
      <c r="AJ323" s="630"/>
      <c r="AK323" s="630"/>
      <c r="AL323" s="630"/>
      <c r="AM323" s="630"/>
      <c r="AN323" s="630"/>
      <c r="AO323" s="630"/>
      <c r="AP323" s="630"/>
      <c r="AQ323" s="630"/>
      <c r="AR323" s="630"/>
      <c r="AS323" s="630"/>
      <c r="AT323" s="630"/>
      <c r="AU323" s="630"/>
      <c r="AV323" s="630"/>
      <c r="AW323" s="630"/>
      <c r="AX323" s="630"/>
      <c r="AY323" s="630"/>
      <c r="AZ323" s="630"/>
      <c r="BA323" s="620"/>
    </row>
    <row r="324" spans="1:53" ht="15.75" hidden="1" customHeight="1" x14ac:dyDescent="0.25">
      <c r="A324" s="2597"/>
      <c r="B324" s="105" t="s">
        <v>1122</v>
      </c>
      <c r="C324" s="2597"/>
      <c r="D324" s="2664"/>
      <c r="E324" s="735" t="s">
        <v>542</v>
      </c>
      <c r="F324" s="734" t="s">
        <v>541</v>
      </c>
      <c r="G324" s="733">
        <v>0</v>
      </c>
      <c r="H324" s="729">
        <v>4</v>
      </c>
      <c r="I324" s="728">
        <v>1</v>
      </c>
      <c r="J324" s="1320"/>
      <c r="K324" s="630"/>
      <c r="L324" s="630"/>
      <c r="M324" s="630"/>
      <c r="N324" s="630"/>
      <c r="O324" s="630"/>
      <c r="P324" s="630"/>
      <c r="Q324" s="630"/>
      <c r="R324" s="630"/>
      <c r="S324" s="630"/>
      <c r="T324" s="630"/>
      <c r="U324" s="630"/>
      <c r="V324" s="630"/>
      <c r="W324" s="630"/>
      <c r="X324" s="630"/>
      <c r="Y324" s="630"/>
      <c r="Z324" s="630"/>
      <c r="AA324" s="630"/>
      <c r="AB324" s="629"/>
      <c r="AC324" s="630"/>
      <c r="AD324" s="630"/>
      <c r="AE324" s="630"/>
      <c r="AF324" s="630"/>
      <c r="AG324" s="630"/>
      <c r="AH324" s="630"/>
      <c r="AI324" s="630"/>
      <c r="AJ324" s="630"/>
      <c r="AK324" s="630"/>
      <c r="AL324" s="630"/>
      <c r="AM324" s="630"/>
      <c r="AN324" s="630"/>
      <c r="AO324" s="630"/>
      <c r="AP324" s="630"/>
      <c r="AQ324" s="630"/>
      <c r="AR324" s="630"/>
      <c r="AS324" s="630"/>
      <c r="AT324" s="630"/>
      <c r="AU324" s="630"/>
      <c r="AV324" s="630"/>
      <c r="AW324" s="630"/>
      <c r="AX324" s="630"/>
      <c r="AY324" s="630"/>
      <c r="AZ324" s="630"/>
      <c r="BA324" s="620"/>
    </row>
    <row r="325" spans="1:53" ht="15.75" hidden="1" customHeight="1" x14ac:dyDescent="0.25">
      <c r="A325" s="2597"/>
      <c r="B325" s="105" t="s">
        <v>1122</v>
      </c>
      <c r="C325" s="2680" t="s">
        <v>1124</v>
      </c>
      <c r="D325" s="2703" t="s">
        <v>1123</v>
      </c>
      <c r="E325" s="732" t="s">
        <v>540</v>
      </c>
      <c r="F325" s="731" t="s">
        <v>539</v>
      </c>
      <c r="G325" s="730">
        <v>1</v>
      </c>
      <c r="H325" s="729">
        <v>60</v>
      </c>
      <c r="I325" s="728">
        <v>15</v>
      </c>
      <c r="J325" s="1320"/>
      <c r="K325" s="630"/>
      <c r="L325" s="630"/>
      <c r="M325" s="630"/>
      <c r="N325" s="630"/>
      <c r="O325" s="630"/>
      <c r="P325" s="630"/>
      <c r="Q325" s="630"/>
      <c r="R325" s="630"/>
      <c r="S325" s="630"/>
      <c r="T325" s="630"/>
      <c r="U325" s="630"/>
      <c r="V325" s="630"/>
      <c r="W325" s="630"/>
      <c r="X325" s="630"/>
      <c r="Y325" s="630"/>
      <c r="Z325" s="630"/>
      <c r="AA325" s="630"/>
      <c r="AB325" s="629"/>
      <c r="AC325" s="630"/>
      <c r="AD325" s="630"/>
      <c r="AE325" s="630"/>
      <c r="AF325" s="630"/>
      <c r="AG325" s="630"/>
      <c r="AH325" s="630"/>
      <c r="AI325" s="630"/>
      <c r="AJ325" s="630"/>
      <c r="AK325" s="630"/>
      <c r="AL325" s="630"/>
      <c r="AM325" s="630"/>
      <c r="AN325" s="630"/>
      <c r="AO325" s="630"/>
      <c r="AP325" s="630"/>
      <c r="AQ325" s="630"/>
      <c r="AR325" s="630"/>
      <c r="AS325" s="630"/>
      <c r="AT325" s="630"/>
      <c r="AU325" s="630"/>
      <c r="AV325" s="630"/>
      <c r="AW325" s="630"/>
      <c r="AX325" s="630"/>
      <c r="AY325" s="630"/>
      <c r="AZ325" s="630"/>
      <c r="BA325" s="620"/>
    </row>
    <row r="326" spans="1:53" ht="15" hidden="1" customHeight="1" x14ac:dyDescent="0.25">
      <c r="A326" s="2597"/>
      <c r="B326" s="105" t="s">
        <v>1122</v>
      </c>
      <c r="C326" s="2597"/>
      <c r="D326" s="2597"/>
      <c r="E326" s="2696" t="s">
        <v>538</v>
      </c>
      <c r="F326" s="2697" t="s">
        <v>537</v>
      </c>
      <c r="G326" s="2697">
        <v>1</v>
      </c>
      <c r="H326" s="2697">
        <v>4</v>
      </c>
      <c r="I326" s="2721">
        <v>1</v>
      </c>
      <c r="J326" s="1320"/>
      <c r="K326" s="630"/>
      <c r="L326" s="630"/>
      <c r="M326" s="630"/>
      <c r="N326" s="630"/>
      <c r="O326" s="630"/>
      <c r="P326" s="630"/>
      <c r="Q326" s="630"/>
      <c r="R326" s="630"/>
      <c r="S326" s="630"/>
      <c r="T326" s="630"/>
      <c r="U326" s="630"/>
      <c r="V326" s="630"/>
      <c r="W326" s="630"/>
      <c r="X326" s="630"/>
      <c r="Y326" s="630"/>
      <c r="Z326" s="630"/>
      <c r="AA326" s="630"/>
      <c r="AB326" s="629"/>
      <c r="AC326" s="630"/>
      <c r="AD326" s="630"/>
      <c r="AE326" s="630"/>
      <c r="AF326" s="630"/>
      <c r="AG326" s="630"/>
      <c r="AH326" s="630"/>
      <c r="AI326" s="630"/>
      <c r="AJ326" s="630"/>
      <c r="AK326" s="630"/>
      <c r="AL326" s="630"/>
      <c r="AM326" s="630"/>
      <c r="AN326" s="630"/>
      <c r="AO326" s="630"/>
      <c r="AP326" s="630"/>
      <c r="AQ326" s="630"/>
      <c r="AR326" s="630"/>
      <c r="AS326" s="630"/>
      <c r="AT326" s="630"/>
      <c r="AU326" s="630"/>
      <c r="AV326" s="630"/>
      <c r="AW326" s="630"/>
      <c r="AX326" s="630"/>
      <c r="AY326" s="630"/>
      <c r="AZ326" s="630"/>
      <c r="BA326" s="620"/>
    </row>
    <row r="327" spans="1:53" ht="15" hidden="1" customHeight="1" x14ac:dyDescent="0.25">
      <c r="A327" s="2597"/>
      <c r="B327" s="105" t="s">
        <v>1122</v>
      </c>
      <c r="C327" s="2597"/>
      <c r="D327" s="2597"/>
      <c r="E327" s="2648"/>
      <c r="F327" s="2598"/>
      <c r="G327" s="2598"/>
      <c r="H327" s="2598"/>
      <c r="I327" s="2647"/>
      <c r="J327" s="1320"/>
      <c r="K327" s="630"/>
      <c r="L327" s="630"/>
      <c r="M327" s="630"/>
      <c r="N327" s="630"/>
      <c r="O327" s="630"/>
      <c r="P327" s="630"/>
      <c r="Q327" s="630"/>
      <c r="R327" s="630"/>
      <c r="S327" s="630"/>
      <c r="T327" s="630"/>
      <c r="U327" s="630"/>
      <c r="V327" s="630"/>
      <c r="W327" s="630"/>
      <c r="X327" s="630"/>
      <c r="Y327" s="630"/>
      <c r="Z327" s="630"/>
      <c r="AA327" s="630"/>
      <c r="AB327" s="629"/>
      <c r="AC327" s="630"/>
      <c r="AD327" s="630"/>
      <c r="AE327" s="630"/>
      <c r="AF327" s="630"/>
      <c r="AG327" s="630"/>
      <c r="AH327" s="630"/>
      <c r="AI327" s="630"/>
      <c r="AJ327" s="630"/>
      <c r="AK327" s="630"/>
      <c r="AL327" s="630"/>
      <c r="AM327" s="630"/>
      <c r="AN327" s="630"/>
      <c r="AO327" s="630"/>
      <c r="AP327" s="630"/>
      <c r="AQ327" s="630"/>
      <c r="AR327" s="630"/>
      <c r="AS327" s="630"/>
      <c r="AT327" s="630"/>
      <c r="AU327" s="630"/>
      <c r="AV327" s="630"/>
      <c r="AW327" s="630"/>
      <c r="AX327" s="630"/>
      <c r="AY327" s="630"/>
      <c r="AZ327" s="630"/>
      <c r="BA327" s="620"/>
    </row>
    <row r="328" spans="1:53" ht="15" hidden="1" customHeight="1" x14ac:dyDescent="0.25">
      <c r="A328" s="2597"/>
      <c r="B328" s="105" t="s">
        <v>1122</v>
      </c>
      <c r="C328" s="2597"/>
      <c r="D328" s="2597"/>
      <c r="E328" s="2696" t="s">
        <v>536</v>
      </c>
      <c r="F328" s="2712" t="s">
        <v>535</v>
      </c>
      <c r="G328" s="2705">
        <v>0.4</v>
      </c>
      <c r="H328" s="2705">
        <v>0.75</v>
      </c>
      <c r="I328" s="2720">
        <v>0.75</v>
      </c>
      <c r="J328" s="1320"/>
      <c r="K328" s="630"/>
      <c r="L328" s="630"/>
      <c r="M328" s="630"/>
      <c r="N328" s="630"/>
      <c r="O328" s="630"/>
      <c r="P328" s="630"/>
      <c r="Q328" s="630"/>
      <c r="R328" s="630"/>
      <c r="S328" s="630"/>
      <c r="T328" s="630"/>
      <c r="U328" s="630"/>
      <c r="V328" s="630"/>
      <c r="W328" s="630"/>
      <c r="X328" s="630"/>
      <c r="Y328" s="630"/>
      <c r="Z328" s="630"/>
      <c r="AA328" s="630"/>
      <c r="AB328" s="629"/>
      <c r="AC328" s="630"/>
      <c r="AD328" s="630"/>
      <c r="AE328" s="630"/>
      <c r="AF328" s="630"/>
      <c r="AG328" s="630"/>
      <c r="AH328" s="630"/>
      <c r="AI328" s="630"/>
      <c r="AJ328" s="630"/>
      <c r="AK328" s="630"/>
      <c r="AL328" s="630"/>
      <c r="AM328" s="630"/>
      <c r="AN328" s="630"/>
      <c r="AO328" s="630"/>
      <c r="AP328" s="630"/>
      <c r="AQ328" s="630"/>
      <c r="AR328" s="630"/>
      <c r="AS328" s="630"/>
      <c r="AT328" s="630"/>
      <c r="AU328" s="630"/>
      <c r="AV328" s="630"/>
      <c r="AW328" s="630"/>
      <c r="AX328" s="630"/>
      <c r="AY328" s="630"/>
      <c r="AZ328" s="630"/>
      <c r="BA328" s="620"/>
    </row>
    <row r="329" spans="1:53" ht="15" hidden="1" customHeight="1" x14ac:dyDescent="0.25">
      <c r="A329" s="2597"/>
      <c r="B329" s="105" t="s">
        <v>1122</v>
      </c>
      <c r="C329" s="2597"/>
      <c r="D329" s="2597"/>
      <c r="E329" s="2710"/>
      <c r="F329" s="2597"/>
      <c r="G329" s="2597"/>
      <c r="H329" s="2597"/>
      <c r="I329" s="2611"/>
      <c r="J329" s="1320"/>
      <c r="K329" s="630"/>
      <c r="L329" s="630"/>
      <c r="M329" s="630"/>
      <c r="N329" s="630"/>
      <c r="O329" s="630"/>
      <c r="P329" s="630"/>
      <c r="Q329" s="630"/>
      <c r="R329" s="630"/>
      <c r="S329" s="630"/>
      <c r="T329" s="630"/>
      <c r="U329" s="630"/>
      <c r="V329" s="630"/>
      <c r="W329" s="630"/>
      <c r="X329" s="630"/>
      <c r="Y329" s="630"/>
      <c r="Z329" s="630"/>
      <c r="AA329" s="630"/>
      <c r="AB329" s="629"/>
      <c r="AC329" s="630"/>
      <c r="AD329" s="630"/>
      <c r="AE329" s="630"/>
      <c r="AF329" s="630"/>
      <c r="AG329" s="630"/>
      <c r="AH329" s="630"/>
      <c r="AI329" s="630"/>
      <c r="AJ329" s="630"/>
      <c r="AK329" s="630"/>
      <c r="AL329" s="630"/>
      <c r="AM329" s="630"/>
      <c r="AN329" s="630"/>
      <c r="AO329" s="630"/>
      <c r="AP329" s="630"/>
      <c r="AQ329" s="630"/>
      <c r="AR329" s="630"/>
      <c r="AS329" s="630"/>
      <c r="AT329" s="630"/>
      <c r="AU329" s="630"/>
      <c r="AV329" s="630"/>
      <c r="AW329" s="630"/>
      <c r="AX329" s="630"/>
      <c r="AY329" s="630"/>
      <c r="AZ329" s="630"/>
      <c r="BA329" s="620"/>
    </row>
    <row r="330" spans="1:53" ht="15" hidden="1" customHeight="1" x14ac:dyDescent="0.25">
      <c r="A330" s="2597"/>
      <c r="B330" s="105" t="s">
        <v>1122</v>
      </c>
      <c r="C330" s="2597"/>
      <c r="D330" s="2597"/>
      <c r="E330" s="2710"/>
      <c r="F330" s="2597"/>
      <c r="G330" s="2597"/>
      <c r="H330" s="2597"/>
      <c r="I330" s="2611"/>
      <c r="J330" s="1320"/>
      <c r="K330" s="630"/>
      <c r="L330" s="630"/>
      <c r="M330" s="630"/>
      <c r="N330" s="630"/>
      <c r="O330" s="630"/>
      <c r="P330" s="630"/>
      <c r="Q330" s="630"/>
      <c r="R330" s="630"/>
      <c r="S330" s="630"/>
      <c r="T330" s="630"/>
      <c r="U330" s="630"/>
      <c r="V330" s="630"/>
      <c r="W330" s="630"/>
      <c r="X330" s="630"/>
      <c r="Y330" s="630"/>
      <c r="Z330" s="630"/>
      <c r="AA330" s="630"/>
      <c r="AB330" s="629"/>
      <c r="AC330" s="630"/>
      <c r="AD330" s="630"/>
      <c r="AE330" s="630"/>
      <c r="AF330" s="630"/>
      <c r="AG330" s="630"/>
      <c r="AH330" s="630"/>
      <c r="AI330" s="630"/>
      <c r="AJ330" s="630"/>
      <c r="AK330" s="630"/>
      <c r="AL330" s="630"/>
      <c r="AM330" s="630"/>
      <c r="AN330" s="630"/>
      <c r="AO330" s="630"/>
      <c r="AP330" s="630"/>
      <c r="AQ330" s="630"/>
      <c r="AR330" s="630"/>
      <c r="AS330" s="630"/>
      <c r="AT330" s="630"/>
      <c r="AU330" s="630"/>
      <c r="AV330" s="630"/>
      <c r="AW330" s="630"/>
      <c r="AX330" s="630"/>
      <c r="AY330" s="630"/>
      <c r="AZ330" s="630"/>
      <c r="BA330" s="620"/>
    </row>
    <row r="331" spans="1:53" ht="15.75" hidden="1" customHeight="1" x14ac:dyDescent="0.25">
      <c r="A331" s="2597"/>
      <c r="B331" s="105" t="s">
        <v>1122</v>
      </c>
      <c r="C331" s="2598"/>
      <c r="D331" s="2664"/>
      <c r="E331" s="2711"/>
      <c r="F331" s="2664"/>
      <c r="G331" s="2664"/>
      <c r="H331" s="2664"/>
      <c r="I331" s="2647"/>
      <c r="J331" s="1320"/>
      <c r="K331" s="630"/>
      <c r="L331" s="630"/>
      <c r="M331" s="630"/>
      <c r="N331" s="630"/>
      <c r="O331" s="630"/>
      <c r="P331" s="630"/>
      <c r="Q331" s="630"/>
      <c r="R331" s="630"/>
      <c r="S331" s="630"/>
      <c r="T331" s="630"/>
      <c r="U331" s="630"/>
      <c r="V331" s="630"/>
      <c r="W331" s="630"/>
      <c r="X331" s="630"/>
      <c r="Y331" s="630"/>
      <c r="Z331" s="630"/>
      <c r="AA331" s="630"/>
      <c r="AB331" s="629"/>
      <c r="AC331" s="630"/>
      <c r="AD331" s="630"/>
      <c r="AE331" s="630"/>
      <c r="AF331" s="630"/>
      <c r="AG331" s="630"/>
      <c r="AH331" s="630"/>
      <c r="AI331" s="630"/>
      <c r="AJ331" s="630"/>
      <c r="AK331" s="630"/>
      <c r="AL331" s="630"/>
      <c r="AM331" s="630"/>
      <c r="AN331" s="630"/>
      <c r="AO331" s="630"/>
      <c r="AP331" s="630"/>
      <c r="AQ331" s="630"/>
      <c r="AR331" s="630"/>
      <c r="AS331" s="630"/>
      <c r="AT331" s="630"/>
      <c r="AU331" s="630"/>
      <c r="AV331" s="630"/>
      <c r="AW331" s="630"/>
      <c r="AX331" s="630"/>
      <c r="AY331" s="630"/>
      <c r="AZ331" s="630"/>
      <c r="BA331" s="620"/>
    </row>
    <row r="332" spans="1:53" ht="15.75" hidden="1" customHeight="1" x14ac:dyDescent="0.25">
      <c r="A332" s="2597"/>
      <c r="B332" s="476" t="s">
        <v>363</v>
      </c>
      <c r="C332" s="2690" t="s">
        <v>1121</v>
      </c>
      <c r="D332" s="2716" t="s">
        <v>1120</v>
      </c>
      <c r="E332" s="719" t="s">
        <v>534</v>
      </c>
      <c r="F332" s="722" t="s">
        <v>51</v>
      </c>
      <c r="G332" s="722" t="s">
        <v>124</v>
      </c>
      <c r="H332" s="722">
        <v>60</v>
      </c>
      <c r="I332" s="702">
        <v>15</v>
      </c>
      <c r="J332" s="1159"/>
      <c r="K332" s="630"/>
      <c r="L332" s="630"/>
      <c r="M332" s="630"/>
      <c r="N332" s="630"/>
      <c r="O332" s="630"/>
      <c r="P332" s="630"/>
      <c r="Q332" s="630"/>
      <c r="R332" s="630"/>
      <c r="S332" s="630"/>
      <c r="T332" s="630"/>
      <c r="U332" s="630"/>
      <c r="V332" s="630"/>
      <c r="W332" s="630"/>
      <c r="X332" s="630"/>
      <c r="Y332" s="630"/>
      <c r="Z332" s="630"/>
      <c r="AA332" s="630"/>
      <c r="AB332" s="629"/>
      <c r="AC332" s="630"/>
      <c r="AD332" s="630"/>
      <c r="AE332" s="630"/>
      <c r="AF332" s="630"/>
      <c r="AG332" s="630"/>
      <c r="AH332" s="630"/>
      <c r="AI332" s="630"/>
      <c r="AJ332" s="630"/>
      <c r="AK332" s="630"/>
      <c r="AL332" s="630"/>
      <c r="AM332" s="630"/>
      <c r="AN332" s="630"/>
      <c r="AO332" s="630"/>
      <c r="AP332" s="630"/>
      <c r="AQ332" s="630"/>
      <c r="AR332" s="630"/>
      <c r="AS332" s="630"/>
      <c r="AT332" s="630"/>
      <c r="AU332" s="630"/>
      <c r="AV332" s="630"/>
      <c r="AW332" s="630"/>
      <c r="AX332" s="630"/>
      <c r="AY332" s="630"/>
      <c r="AZ332" s="630"/>
      <c r="BA332" s="620"/>
    </row>
    <row r="333" spans="1:53" ht="15.75" hidden="1" customHeight="1" x14ac:dyDescent="0.25">
      <c r="A333" s="2597"/>
      <c r="B333" s="476" t="s">
        <v>363</v>
      </c>
      <c r="C333" s="2611"/>
      <c r="D333" s="2597"/>
      <c r="E333" s="719" t="s">
        <v>533</v>
      </c>
      <c r="F333" s="476" t="s">
        <v>227</v>
      </c>
      <c r="G333" s="476" t="s">
        <v>124</v>
      </c>
      <c r="H333" s="727">
        <v>1</v>
      </c>
      <c r="I333" s="726">
        <v>0.6</v>
      </c>
      <c r="J333" s="1159"/>
      <c r="K333" s="630"/>
      <c r="L333" s="630"/>
      <c r="M333" s="630"/>
      <c r="N333" s="630"/>
      <c r="O333" s="630"/>
      <c r="P333" s="630"/>
      <c r="Q333" s="630"/>
      <c r="R333" s="630"/>
      <c r="S333" s="630"/>
      <c r="T333" s="630"/>
      <c r="U333" s="630"/>
      <c r="V333" s="630"/>
      <c r="W333" s="630"/>
      <c r="X333" s="630"/>
      <c r="Y333" s="630"/>
      <c r="Z333" s="630"/>
      <c r="AA333" s="630"/>
      <c r="AB333" s="629"/>
      <c r="AC333" s="630"/>
      <c r="AD333" s="630"/>
      <c r="AE333" s="630"/>
      <c r="AF333" s="630"/>
      <c r="AG333" s="630"/>
      <c r="AH333" s="630"/>
      <c r="AI333" s="630"/>
      <c r="AJ333" s="630"/>
      <c r="AK333" s="630"/>
      <c r="AL333" s="630"/>
      <c r="AM333" s="630"/>
      <c r="AN333" s="630"/>
      <c r="AO333" s="630"/>
      <c r="AP333" s="630"/>
      <c r="AQ333" s="630"/>
      <c r="AR333" s="630"/>
      <c r="AS333" s="630"/>
      <c r="AT333" s="630"/>
      <c r="AU333" s="630"/>
      <c r="AV333" s="630"/>
      <c r="AW333" s="630"/>
      <c r="AX333" s="630"/>
      <c r="AY333" s="630"/>
      <c r="AZ333" s="630"/>
      <c r="BA333" s="620"/>
    </row>
    <row r="334" spans="1:53" ht="15.75" hidden="1" customHeight="1" x14ac:dyDescent="0.25">
      <c r="A334" s="2597"/>
      <c r="B334" s="476" t="s">
        <v>363</v>
      </c>
      <c r="C334" s="2611"/>
      <c r="D334" s="2597"/>
      <c r="E334" s="719" t="s">
        <v>532</v>
      </c>
      <c r="F334" s="476" t="s">
        <v>531</v>
      </c>
      <c r="G334" s="476" t="s">
        <v>124</v>
      </c>
      <c r="H334" s="476">
        <v>4000</v>
      </c>
      <c r="I334" s="702">
        <v>1000</v>
      </c>
      <c r="J334" s="1159"/>
      <c r="K334" s="630"/>
      <c r="L334" s="630"/>
      <c r="M334" s="630"/>
      <c r="N334" s="630"/>
      <c r="O334" s="630"/>
      <c r="P334" s="630"/>
      <c r="Q334" s="630"/>
      <c r="R334" s="630"/>
      <c r="S334" s="630"/>
      <c r="T334" s="630"/>
      <c r="U334" s="630"/>
      <c r="V334" s="630"/>
      <c r="W334" s="630"/>
      <c r="X334" s="630"/>
      <c r="Y334" s="630"/>
      <c r="Z334" s="630"/>
      <c r="AA334" s="630"/>
      <c r="AB334" s="629"/>
      <c r="AC334" s="630"/>
      <c r="AD334" s="630"/>
      <c r="AE334" s="630"/>
      <c r="AF334" s="630"/>
      <c r="AG334" s="630"/>
      <c r="AH334" s="630"/>
      <c r="AI334" s="630"/>
      <c r="AJ334" s="630"/>
      <c r="AK334" s="630"/>
      <c r="AL334" s="630"/>
      <c r="AM334" s="630"/>
      <c r="AN334" s="630"/>
      <c r="AO334" s="630"/>
      <c r="AP334" s="630"/>
      <c r="AQ334" s="630"/>
      <c r="AR334" s="630"/>
      <c r="AS334" s="630"/>
      <c r="AT334" s="630"/>
      <c r="AU334" s="630"/>
      <c r="AV334" s="630"/>
      <c r="AW334" s="630"/>
      <c r="AX334" s="630"/>
      <c r="AY334" s="630"/>
      <c r="AZ334" s="630"/>
      <c r="BA334" s="620"/>
    </row>
    <row r="335" spans="1:53" ht="15.75" hidden="1" customHeight="1" x14ac:dyDescent="0.25">
      <c r="A335" s="2597"/>
      <c r="B335" s="476" t="s">
        <v>363</v>
      </c>
      <c r="C335" s="2682" t="s">
        <v>1119</v>
      </c>
      <c r="D335" s="2597"/>
      <c r="E335" s="719" t="s">
        <v>530</v>
      </c>
      <c r="F335" s="722" t="s">
        <v>227</v>
      </c>
      <c r="G335" s="725">
        <v>0.25</v>
      </c>
      <c r="H335" s="725">
        <v>0.6</v>
      </c>
      <c r="I335" s="724">
        <f>0.35/4</f>
        <v>8.7499999999999994E-2</v>
      </c>
      <c r="J335" s="1159"/>
      <c r="K335" s="630"/>
      <c r="L335" s="630"/>
      <c r="M335" s="630"/>
      <c r="N335" s="630"/>
      <c r="O335" s="630"/>
      <c r="P335" s="630"/>
      <c r="Q335" s="630"/>
      <c r="R335" s="630"/>
      <c r="S335" s="630"/>
      <c r="T335" s="630"/>
      <c r="U335" s="630"/>
      <c r="V335" s="630"/>
      <c r="W335" s="630"/>
      <c r="X335" s="630"/>
      <c r="Y335" s="630"/>
      <c r="Z335" s="630"/>
      <c r="AA335" s="630"/>
      <c r="AB335" s="629"/>
      <c r="AC335" s="630"/>
      <c r="AD335" s="630"/>
      <c r="AE335" s="630"/>
      <c r="AF335" s="630"/>
      <c r="AG335" s="630"/>
      <c r="AH335" s="630"/>
      <c r="AI335" s="630"/>
      <c r="AJ335" s="630"/>
      <c r="AK335" s="630"/>
      <c r="AL335" s="630"/>
      <c r="AM335" s="630"/>
      <c r="AN335" s="630"/>
      <c r="AO335" s="630"/>
      <c r="AP335" s="630"/>
      <c r="AQ335" s="630"/>
      <c r="AR335" s="630"/>
      <c r="AS335" s="630"/>
      <c r="AT335" s="630"/>
      <c r="AU335" s="630"/>
      <c r="AV335" s="630"/>
      <c r="AW335" s="630"/>
      <c r="AX335" s="630"/>
      <c r="AY335" s="630"/>
      <c r="AZ335" s="630"/>
      <c r="BA335" s="620"/>
    </row>
    <row r="336" spans="1:53" ht="15.75" hidden="1" customHeight="1" x14ac:dyDescent="0.25">
      <c r="A336" s="2597"/>
      <c r="B336" s="476" t="s">
        <v>363</v>
      </c>
      <c r="C336" s="2611"/>
      <c r="D336" s="2597"/>
      <c r="E336" s="719" t="s">
        <v>529</v>
      </c>
      <c r="F336" s="476" t="s">
        <v>51</v>
      </c>
      <c r="G336" s="476" t="s">
        <v>124</v>
      </c>
      <c r="H336" s="476">
        <v>24</v>
      </c>
      <c r="I336" s="702">
        <v>6</v>
      </c>
      <c r="J336" s="1159"/>
      <c r="K336" s="630"/>
      <c r="L336" s="630"/>
      <c r="M336" s="630"/>
      <c r="N336" s="630"/>
      <c r="O336" s="630"/>
      <c r="P336" s="630"/>
      <c r="Q336" s="630"/>
      <c r="R336" s="630"/>
      <c r="S336" s="630"/>
      <c r="T336" s="630"/>
      <c r="U336" s="630"/>
      <c r="V336" s="630"/>
      <c r="W336" s="630"/>
      <c r="X336" s="630"/>
      <c r="Y336" s="630"/>
      <c r="Z336" s="630"/>
      <c r="AA336" s="630"/>
      <c r="AB336" s="629"/>
      <c r="AC336" s="630"/>
      <c r="AD336" s="630"/>
      <c r="AE336" s="630"/>
      <c r="AF336" s="630"/>
      <c r="AG336" s="630"/>
      <c r="AH336" s="630"/>
      <c r="AI336" s="630"/>
      <c r="AJ336" s="630"/>
      <c r="AK336" s="630"/>
      <c r="AL336" s="630"/>
      <c r="AM336" s="630"/>
      <c r="AN336" s="630"/>
      <c r="AO336" s="630"/>
      <c r="AP336" s="630"/>
      <c r="AQ336" s="630"/>
      <c r="AR336" s="630"/>
      <c r="AS336" s="630"/>
      <c r="AT336" s="630"/>
      <c r="AU336" s="630"/>
      <c r="AV336" s="630"/>
      <c r="AW336" s="630"/>
      <c r="AX336" s="630"/>
      <c r="AY336" s="630"/>
      <c r="AZ336" s="630"/>
      <c r="BA336" s="620"/>
    </row>
    <row r="337" spans="1:53" ht="15.75" hidden="1" customHeight="1" x14ac:dyDescent="0.25">
      <c r="A337" s="2597"/>
      <c r="B337" s="476" t="s">
        <v>363</v>
      </c>
      <c r="C337" s="2611"/>
      <c r="D337" s="2597"/>
      <c r="E337" s="719" t="s">
        <v>528</v>
      </c>
      <c r="F337" s="476" t="s">
        <v>526</v>
      </c>
      <c r="G337" s="476" t="s">
        <v>124</v>
      </c>
      <c r="H337" s="723">
        <v>7500</v>
      </c>
      <c r="I337" s="702">
        <v>120</v>
      </c>
      <c r="J337" s="1159"/>
      <c r="K337" s="630"/>
      <c r="L337" s="630"/>
      <c r="M337" s="630"/>
      <c r="N337" s="630"/>
      <c r="O337" s="630"/>
      <c r="P337" s="630"/>
      <c r="Q337" s="630"/>
      <c r="R337" s="630"/>
      <c r="S337" s="630"/>
      <c r="T337" s="630"/>
      <c r="U337" s="630"/>
      <c r="V337" s="630"/>
      <c r="W337" s="630"/>
      <c r="X337" s="630"/>
      <c r="Y337" s="630"/>
      <c r="Z337" s="630"/>
      <c r="AA337" s="630"/>
      <c r="AB337" s="629"/>
      <c r="AC337" s="630"/>
      <c r="AD337" s="630"/>
      <c r="AE337" s="630"/>
      <c r="AF337" s="630"/>
      <c r="AG337" s="630"/>
      <c r="AH337" s="630"/>
      <c r="AI337" s="630"/>
      <c r="AJ337" s="630"/>
      <c r="AK337" s="630"/>
      <c r="AL337" s="630"/>
      <c r="AM337" s="630"/>
      <c r="AN337" s="630"/>
      <c r="AO337" s="630"/>
      <c r="AP337" s="630"/>
      <c r="AQ337" s="630"/>
      <c r="AR337" s="630"/>
      <c r="AS337" s="630"/>
      <c r="AT337" s="630"/>
      <c r="AU337" s="630"/>
      <c r="AV337" s="630"/>
      <c r="AW337" s="630"/>
      <c r="AX337" s="630"/>
      <c r="AY337" s="630"/>
      <c r="AZ337" s="630"/>
      <c r="BA337" s="620"/>
    </row>
    <row r="338" spans="1:53" ht="15.75" hidden="1" customHeight="1" x14ac:dyDescent="0.25">
      <c r="A338" s="2597"/>
      <c r="B338" s="476" t="s">
        <v>363</v>
      </c>
      <c r="C338" s="2647"/>
      <c r="D338" s="2597"/>
      <c r="E338" s="719" t="s">
        <v>527</v>
      </c>
      <c r="F338" s="476" t="s">
        <v>526</v>
      </c>
      <c r="G338" s="476" t="s">
        <v>124</v>
      </c>
      <c r="H338" s="723">
        <v>3000</v>
      </c>
      <c r="I338" s="702">
        <v>120</v>
      </c>
      <c r="J338" s="1159"/>
      <c r="K338" s="630"/>
      <c r="L338" s="630"/>
      <c r="M338" s="630"/>
      <c r="N338" s="630"/>
      <c r="O338" s="630"/>
      <c r="P338" s="630"/>
      <c r="Q338" s="630"/>
      <c r="R338" s="630"/>
      <c r="S338" s="630"/>
      <c r="T338" s="630"/>
      <c r="U338" s="630"/>
      <c r="V338" s="630"/>
      <c r="W338" s="630"/>
      <c r="X338" s="630"/>
      <c r="Y338" s="630"/>
      <c r="Z338" s="630"/>
      <c r="AA338" s="630"/>
      <c r="AB338" s="629"/>
      <c r="AC338" s="630"/>
      <c r="AD338" s="630"/>
      <c r="AE338" s="630"/>
      <c r="AF338" s="630"/>
      <c r="AG338" s="630"/>
      <c r="AH338" s="630"/>
      <c r="AI338" s="630"/>
      <c r="AJ338" s="630"/>
      <c r="AK338" s="630"/>
      <c r="AL338" s="630"/>
      <c r="AM338" s="630"/>
      <c r="AN338" s="630"/>
      <c r="AO338" s="630"/>
      <c r="AP338" s="630"/>
      <c r="AQ338" s="630"/>
      <c r="AR338" s="630"/>
      <c r="AS338" s="630"/>
      <c r="AT338" s="630"/>
      <c r="AU338" s="630"/>
      <c r="AV338" s="630"/>
      <c r="AW338" s="630"/>
      <c r="AX338" s="630"/>
      <c r="AY338" s="630"/>
      <c r="AZ338" s="630"/>
      <c r="BA338" s="620"/>
    </row>
    <row r="339" spans="1:53" ht="25.5" hidden="1" customHeight="1" x14ac:dyDescent="0.25">
      <c r="A339" s="2597"/>
      <c r="B339" s="476" t="s">
        <v>363</v>
      </c>
      <c r="C339" s="2707" t="s">
        <v>1118</v>
      </c>
      <c r="D339" s="2597"/>
      <c r="E339" s="719" t="s">
        <v>525</v>
      </c>
      <c r="F339" s="722" t="s">
        <v>103</v>
      </c>
      <c r="G339" s="722">
        <v>552</v>
      </c>
      <c r="H339" s="722">
        <v>652</v>
      </c>
      <c r="I339" s="702">
        <v>25</v>
      </c>
      <c r="J339" s="1159"/>
      <c r="K339" s="630"/>
      <c r="L339" s="630"/>
      <c r="M339" s="630"/>
      <c r="N339" s="630"/>
      <c r="O339" s="630"/>
      <c r="P339" s="630"/>
      <c r="Q339" s="630"/>
      <c r="R339" s="630"/>
      <c r="S339" s="630"/>
      <c r="T339" s="630"/>
      <c r="U339" s="630"/>
      <c r="V339" s="630"/>
      <c r="W339" s="630"/>
      <c r="X339" s="630"/>
      <c r="Y339" s="630"/>
      <c r="Z339" s="630"/>
      <c r="AA339" s="630"/>
      <c r="AB339" s="629"/>
      <c r="AC339" s="630"/>
      <c r="AD339" s="630"/>
      <c r="AE339" s="630"/>
      <c r="AF339" s="630"/>
      <c r="AG339" s="630"/>
      <c r="AH339" s="630"/>
      <c r="AI339" s="630"/>
      <c r="AJ339" s="630"/>
      <c r="AK339" s="630"/>
      <c r="AL339" s="630"/>
      <c r="AM339" s="630"/>
      <c r="AN339" s="630"/>
      <c r="AO339" s="630"/>
      <c r="AP339" s="630"/>
      <c r="AQ339" s="630"/>
      <c r="AR339" s="630"/>
      <c r="AS339" s="630"/>
      <c r="AT339" s="630"/>
      <c r="AU339" s="630"/>
      <c r="AV339" s="630"/>
      <c r="AW339" s="630"/>
      <c r="AX339" s="630"/>
      <c r="AY339" s="630"/>
      <c r="AZ339" s="630"/>
      <c r="BA339" s="620"/>
    </row>
    <row r="340" spans="1:53" ht="15.75" hidden="1" customHeight="1" x14ac:dyDescent="0.25">
      <c r="A340" s="2597"/>
      <c r="B340" s="476" t="s">
        <v>363</v>
      </c>
      <c r="C340" s="2647"/>
      <c r="D340" s="2597"/>
      <c r="E340" s="719" t="s">
        <v>524</v>
      </c>
      <c r="F340" s="476" t="s">
        <v>51</v>
      </c>
      <c r="G340" s="476" t="s">
        <v>124</v>
      </c>
      <c r="H340" s="476">
        <v>400</v>
      </c>
      <c r="I340" s="702">
        <v>100</v>
      </c>
      <c r="J340" s="1159"/>
      <c r="K340" s="630"/>
      <c r="L340" s="630"/>
      <c r="M340" s="630"/>
      <c r="N340" s="630"/>
      <c r="O340" s="630"/>
      <c r="P340" s="630"/>
      <c r="Q340" s="630"/>
      <c r="R340" s="630"/>
      <c r="S340" s="630"/>
      <c r="T340" s="630"/>
      <c r="U340" s="630"/>
      <c r="V340" s="630"/>
      <c r="W340" s="630"/>
      <c r="X340" s="630"/>
      <c r="Y340" s="630"/>
      <c r="Z340" s="630"/>
      <c r="AA340" s="630"/>
      <c r="AB340" s="629"/>
      <c r="AC340" s="630"/>
      <c r="AD340" s="630"/>
      <c r="AE340" s="630"/>
      <c r="AF340" s="630"/>
      <c r="AG340" s="630"/>
      <c r="AH340" s="630"/>
      <c r="AI340" s="630"/>
      <c r="AJ340" s="630"/>
      <c r="AK340" s="630"/>
      <c r="AL340" s="630"/>
      <c r="AM340" s="630"/>
      <c r="AN340" s="630"/>
      <c r="AO340" s="630"/>
      <c r="AP340" s="630"/>
      <c r="AQ340" s="630"/>
      <c r="AR340" s="630"/>
      <c r="AS340" s="630"/>
      <c r="AT340" s="630"/>
      <c r="AU340" s="630"/>
      <c r="AV340" s="630"/>
      <c r="AW340" s="630"/>
      <c r="AX340" s="630"/>
      <c r="AY340" s="630"/>
      <c r="AZ340" s="630"/>
      <c r="BA340" s="620"/>
    </row>
    <row r="341" spans="1:53" ht="15.75" hidden="1" customHeight="1" x14ac:dyDescent="0.25">
      <c r="A341" s="2597"/>
      <c r="B341" s="476" t="s">
        <v>363</v>
      </c>
      <c r="C341" s="2708" t="s">
        <v>1117</v>
      </c>
      <c r="D341" s="2597"/>
      <c r="E341" s="719" t="s">
        <v>523</v>
      </c>
      <c r="F341" s="722" t="s">
        <v>103</v>
      </c>
      <c r="G341" s="722">
        <v>0</v>
      </c>
      <c r="H341" s="721">
        <v>1</v>
      </c>
      <c r="I341" s="702"/>
      <c r="J341" s="1159"/>
      <c r="K341" s="630"/>
      <c r="L341" s="630"/>
      <c r="M341" s="630"/>
      <c r="N341" s="630"/>
      <c r="O341" s="630"/>
      <c r="P341" s="630"/>
      <c r="Q341" s="630"/>
      <c r="R341" s="630"/>
      <c r="S341" s="630"/>
      <c r="T341" s="630"/>
      <c r="U341" s="630"/>
      <c r="V341" s="630"/>
      <c r="W341" s="630"/>
      <c r="X341" s="630"/>
      <c r="Y341" s="630"/>
      <c r="Z341" s="630"/>
      <c r="AA341" s="630"/>
      <c r="AB341" s="629"/>
      <c r="AC341" s="630"/>
      <c r="AD341" s="630"/>
      <c r="AE341" s="630"/>
      <c r="AF341" s="630"/>
      <c r="AG341" s="630"/>
      <c r="AH341" s="630"/>
      <c r="AI341" s="630"/>
      <c r="AJ341" s="630"/>
      <c r="AK341" s="630"/>
      <c r="AL341" s="630"/>
      <c r="AM341" s="630"/>
      <c r="AN341" s="630"/>
      <c r="AO341" s="630"/>
      <c r="AP341" s="630"/>
      <c r="AQ341" s="630"/>
      <c r="AR341" s="630"/>
      <c r="AS341" s="630"/>
      <c r="AT341" s="630"/>
      <c r="AU341" s="630"/>
      <c r="AV341" s="630"/>
      <c r="AW341" s="630"/>
      <c r="AX341" s="630"/>
      <c r="AY341" s="630"/>
      <c r="AZ341" s="630"/>
      <c r="BA341" s="620"/>
    </row>
    <row r="342" spans="1:53" ht="15.75" hidden="1" customHeight="1" x14ac:dyDescent="0.25">
      <c r="A342" s="2597"/>
      <c r="B342" s="476" t="s">
        <v>363</v>
      </c>
      <c r="C342" s="2611"/>
      <c r="D342" s="2597"/>
      <c r="E342" s="719" t="s">
        <v>522</v>
      </c>
      <c r="F342" s="476" t="s">
        <v>521</v>
      </c>
      <c r="G342" s="476">
        <v>2</v>
      </c>
      <c r="H342" s="720">
        <v>9</v>
      </c>
      <c r="I342" s="702">
        <v>1</v>
      </c>
      <c r="J342" s="1159"/>
      <c r="K342" s="630"/>
      <c r="L342" s="630"/>
      <c r="M342" s="630"/>
      <c r="N342" s="630"/>
      <c r="O342" s="630"/>
      <c r="P342" s="630"/>
      <c r="Q342" s="630"/>
      <c r="R342" s="630"/>
      <c r="S342" s="630"/>
      <c r="T342" s="630"/>
      <c r="U342" s="630"/>
      <c r="V342" s="630"/>
      <c r="W342" s="630"/>
      <c r="X342" s="630"/>
      <c r="Y342" s="630"/>
      <c r="Z342" s="630"/>
      <c r="AA342" s="630"/>
      <c r="AB342" s="629"/>
      <c r="AC342" s="630"/>
      <c r="AD342" s="630"/>
      <c r="AE342" s="630"/>
      <c r="AF342" s="630"/>
      <c r="AG342" s="630"/>
      <c r="AH342" s="630"/>
      <c r="AI342" s="630"/>
      <c r="AJ342" s="630"/>
      <c r="AK342" s="630"/>
      <c r="AL342" s="630"/>
      <c r="AM342" s="630"/>
      <c r="AN342" s="630"/>
      <c r="AO342" s="630"/>
      <c r="AP342" s="630"/>
      <c r="AQ342" s="630"/>
      <c r="AR342" s="630"/>
      <c r="AS342" s="630"/>
      <c r="AT342" s="630"/>
      <c r="AU342" s="630"/>
      <c r="AV342" s="630"/>
      <c r="AW342" s="630"/>
      <c r="AX342" s="630"/>
      <c r="AY342" s="630"/>
      <c r="AZ342" s="630"/>
      <c r="BA342" s="620"/>
    </row>
    <row r="343" spans="1:53" ht="15.75" hidden="1" customHeight="1" x14ac:dyDescent="0.25">
      <c r="A343" s="2597"/>
      <c r="B343" s="476" t="s">
        <v>363</v>
      </c>
      <c r="C343" s="2611"/>
      <c r="D343" s="2597"/>
      <c r="E343" s="719" t="s">
        <v>520</v>
      </c>
      <c r="F343" s="476" t="s">
        <v>51</v>
      </c>
      <c r="G343" s="476" t="s">
        <v>124</v>
      </c>
      <c r="H343" s="476">
        <v>190000</v>
      </c>
      <c r="I343" s="702">
        <v>47500</v>
      </c>
      <c r="J343" s="1159"/>
      <c r="K343" s="630"/>
      <c r="L343" s="630"/>
      <c r="M343" s="630"/>
      <c r="N343" s="630"/>
      <c r="O343" s="630"/>
      <c r="P343" s="630"/>
      <c r="Q343" s="630"/>
      <c r="R343" s="630"/>
      <c r="S343" s="630"/>
      <c r="T343" s="630"/>
      <c r="U343" s="630"/>
      <c r="V343" s="630"/>
      <c r="W343" s="630"/>
      <c r="X343" s="630"/>
      <c r="Y343" s="630"/>
      <c r="Z343" s="630"/>
      <c r="AA343" s="630"/>
      <c r="AB343" s="629"/>
      <c r="AC343" s="630"/>
      <c r="AD343" s="630"/>
      <c r="AE343" s="630"/>
      <c r="AF343" s="630"/>
      <c r="AG343" s="630"/>
      <c r="AH343" s="630"/>
      <c r="AI343" s="630"/>
      <c r="AJ343" s="630"/>
      <c r="AK343" s="630"/>
      <c r="AL343" s="630"/>
      <c r="AM343" s="630"/>
      <c r="AN343" s="630"/>
      <c r="AO343" s="630"/>
      <c r="AP343" s="630"/>
      <c r="AQ343" s="630"/>
      <c r="AR343" s="630"/>
      <c r="AS343" s="630"/>
      <c r="AT343" s="630"/>
      <c r="AU343" s="630"/>
      <c r="AV343" s="630"/>
      <c r="AW343" s="630"/>
      <c r="AX343" s="630"/>
      <c r="AY343" s="630"/>
      <c r="AZ343" s="630"/>
      <c r="BA343" s="620"/>
    </row>
    <row r="344" spans="1:53" ht="15.75" hidden="1" customHeight="1" x14ac:dyDescent="0.25">
      <c r="A344" s="2597"/>
      <c r="B344" s="476" t="s">
        <v>363</v>
      </c>
      <c r="C344" s="2647"/>
      <c r="D344" s="2597"/>
      <c r="E344" s="719" t="s">
        <v>519</v>
      </c>
      <c r="F344" s="476" t="s">
        <v>51</v>
      </c>
      <c r="G344" s="476" t="s">
        <v>124</v>
      </c>
      <c r="H344" s="476">
        <v>10000</v>
      </c>
      <c r="I344" s="702">
        <v>2500</v>
      </c>
      <c r="J344" s="1159"/>
      <c r="K344" s="630"/>
      <c r="L344" s="630"/>
      <c r="M344" s="630"/>
      <c r="N344" s="630"/>
      <c r="O344" s="630"/>
      <c r="P344" s="630"/>
      <c r="Q344" s="630"/>
      <c r="R344" s="630"/>
      <c r="S344" s="630"/>
      <c r="T344" s="630"/>
      <c r="U344" s="630"/>
      <c r="V344" s="630"/>
      <c r="W344" s="630"/>
      <c r="X344" s="630"/>
      <c r="Y344" s="630"/>
      <c r="Z344" s="630"/>
      <c r="AA344" s="630"/>
      <c r="AB344" s="629"/>
      <c r="AC344" s="630"/>
      <c r="AD344" s="630"/>
      <c r="AE344" s="630"/>
      <c r="AF344" s="630"/>
      <c r="AG344" s="630"/>
      <c r="AH344" s="630"/>
      <c r="AI344" s="630"/>
      <c r="AJ344" s="630"/>
      <c r="AK344" s="630"/>
      <c r="AL344" s="630"/>
      <c r="AM344" s="630"/>
      <c r="AN344" s="630"/>
      <c r="AO344" s="630"/>
      <c r="AP344" s="630"/>
      <c r="AQ344" s="630"/>
      <c r="AR344" s="630"/>
      <c r="AS344" s="630"/>
      <c r="AT344" s="630"/>
      <c r="AU344" s="630"/>
      <c r="AV344" s="630"/>
      <c r="AW344" s="630"/>
      <c r="AX344" s="630"/>
      <c r="AY344" s="630"/>
      <c r="AZ344" s="630"/>
      <c r="BA344" s="620"/>
    </row>
    <row r="345" spans="1:53" ht="15.75" hidden="1" customHeight="1" x14ac:dyDescent="0.25">
      <c r="A345" s="2597"/>
      <c r="B345" s="476" t="s">
        <v>1115</v>
      </c>
      <c r="C345" s="718" t="s">
        <v>1116</v>
      </c>
      <c r="D345" s="2598"/>
      <c r="E345" s="717" t="s">
        <v>518</v>
      </c>
      <c r="F345" s="716" t="s">
        <v>227</v>
      </c>
      <c r="G345" s="715">
        <v>0.1</v>
      </c>
      <c r="H345" s="715">
        <v>0.4</v>
      </c>
      <c r="I345" s="714">
        <v>0.05</v>
      </c>
      <c r="J345" s="1159"/>
      <c r="K345" s="630"/>
      <c r="L345" s="630"/>
      <c r="M345" s="630"/>
      <c r="N345" s="630"/>
      <c r="O345" s="630"/>
      <c r="P345" s="630"/>
      <c r="Q345" s="630"/>
      <c r="R345" s="630"/>
      <c r="S345" s="630"/>
      <c r="T345" s="630"/>
      <c r="U345" s="630"/>
      <c r="V345" s="630"/>
      <c r="W345" s="630"/>
      <c r="X345" s="630"/>
      <c r="Y345" s="630"/>
      <c r="Z345" s="630"/>
      <c r="AA345" s="630"/>
      <c r="AB345" s="629"/>
      <c r="AC345" s="630"/>
      <c r="AD345" s="630"/>
      <c r="AE345" s="630"/>
      <c r="AF345" s="630"/>
      <c r="AG345" s="630"/>
      <c r="AH345" s="630"/>
      <c r="AI345" s="630"/>
      <c r="AJ345" s="630"/>
      <c r="AK345" s="630"/>
      <c r="AL345" s="630"/>
      <c r="AM345" s="630"/>
      <c r="AN345" s="630"/>
      <c r="AO345" s="630"/>
      <c r="AP345" s="630"/>
      <c r="AQ345" s="630"/>
      <c r="AR345" s="630"/>
      <c r="AS345" s="630"/>
      <c r="AT345" s="630"/>
      <c r="AU345" s="630"/>
      <c r="AV345" s="630"/>
      <c r="AW345" s="630"/>
      <c r="AX345" s="630"/>
      <c r="AY345" s="630"/>
      <c r="AZ345" s="630"/>
      <c r="BA345" s="620"/>
    </row>
    <row r="346" spans="1:53" ht="15.75" hidden="1" customHeight="1" x14ac:dyDescent="0.25">
      <c r="A346" s="2597"/>
      <c r="B346" s="476" t="s">
        <v>1115</v>
      </c>
      <c r="C346" s="713" t="s">
        <v>1114</v>
      </c>
      <c r="D346" s="712" t="s">
        <v>1113</v>
      </c>
      <c r="E346" s="711" t="s">
        <v>517</v>
      </c>
      <c r="F346" s="710" t="s">
        <v>129</v>
      </c>
      <c r="G346" s="709">
        <v>0</v>
      </c>
      <c r="H346" s="709">
        <v>1</v>
      </c>
      <c r="I346" s="708">
        <v>0.2</v>
      </c>
      <c r="J346" s="1159"/>
      <c r="K346" s="630"/>
      <c r="L346" s="630"/>
      <c r="M346" s="630"/>
      <c r="N346" s="630"/>
      <c r="O346" s="630"/>
      <c r="P346" s="630"/>
      <c r="Q346" s="630"/>
      <c r="R346" s="630"/>
      <c r="S346" s="630"/>
      <c r="T346" s="630"/>
      <c r="U346" s="630"/>
      <c r="V346" s="630"/>
      <c r="W346" s="630"/>
      <c r="X346" s="630"/>
      <c r="Y346" s="630"/>
      <c r="Z346" s="630"/>
      <c r="AA346" s="630"/>
      <c r="AB346" s="629"/>
      <c r="AC346" s="630"/>
      <c r="AD346" s="630"/>
      <c r="AE346" s="630"/>
      <c r="AF346" s="630"/>
      <c r="AG346" s="630"/>
      <c r="AH346" s="630"/>
      <c r="AI346" s="630"/>
      <c r="AJ346" s="630"/>
      <c r="AK346" s="630"/>
      <c r="AL346" s="630"/>
      <c r="AM346" s="630"/>
      <c r="AN346" s="630"/>
      <c r="AO346" s="630"/>
      <c r="AP346" s="630"/>
      <c r="AQ346" s="630"/>
      <c r="AR346" s="630"/>
      <c r="AS346" s="630"/>
      <c r="AT346" s="630"/>
      <c r="AU346" s="630"/>
      <c r="AV346" s="630"/>
      <c r="AW346" s="630"/>
      <c r="AX346" s="630"/>
      <c r="AY346" s="630"/>
      <c r="AZ346" s="630"/>
      <c r="BA346" s="620"/>
    </row>
    <row r="347" spans="1:53" ht="15.75" hidden="1" customHeight="1" x14ac:dyDescent="0.25">
      <c r="A347" s="2598"/>
      <c r="B347" s="476" t="s">
        <v>363</v>
      </c>
      <c r="C347" s="707" t="s">
        <v>1112</v>
      </c>
      <c r="D347" s="707" t="s">
        <v>1111</v>
      </c>
      <c r="E347" s="706" t="s">
        <v>516</v>
      </c>
      <c r="F347" s="705" t="s">
        <v>515</v>
      </c>
      <c r="G347" s="704" t="s">
        <v>124</v>
      </c>
      <c r="H347" s="703">
        <v>4</v>
      </c>
      <c r="I347" s="702">
        <v>1</v>
      </c>
      <c r="J347" s="1159"/>
      <c r="K347" s="630"/>
      <c r="L347" s="630"/>
      <c r="M347" s="630"/>
      <c r="N347" s="630"/>
      <c r="O347" s="630"/>
      <c r="P347" s="630"/>
      <c r="Q347" s="630"/>
      <c r="R347" s="630"/>
      <c r="S347" s="630"/>
      <c r="T347" s="630"/>
      <c r="U347" s="630"/>
      <c r="V347" s="630"/>
      <c r="W347" s="630"/>
      <c r="X347" s="630"/>
      <c r="Y347" s="630"/>
      <c r="Z347" s="630"/>
      <c r="AA347" s="630"/>
      <c r="AB347" s="629"/>
      <c r="AC347" s="630"/>
      <c r="AD347" s="630"/>
      <c r="AE347" s="630"/>
      <c r="AF347" s="630"/>
      <c r="AG347" s="630"/>
      <c r="AH347" s="630"/>
      <c r="AI347" s="630"/>
      <c r="AJ347" s="630"/>
      <c r="AK347" s="630"/>
      <c r="AL347" s="630"/>
      <c r="AM347" s="630"/>
      <c r="AN347" s="630"/>
      <c r="AO347" s="630"/>
      <c r="AP347" s="630"/>
      <c r="AQ347" s="630"/>
      <c r="AR347" s="630"/>
      <c r="AS347" s="630"/>
      <c r="AT347" s="630"/>
      <c r="AU347" s="630"/>
      <c r="AV347" s="630"/>
      <c r="AW347" s="630"/>
      <c r="AX347" s="630"/>
      <c r="AY347" s="630"/>
      <c r="AZ347" s="630"/>
      <c r="BA347" s="620"/>
    </row>
    <row r="348" spans="1:53" ht="54" hidden="1" customHeight="1" x14ac:dyDescent="0.25">
      <c r="A348" s="2691" t="s">
        <v>508</v>
      </c>
      <c r="B348" s="677" t="s">
        <v>431</v>
      </c>
      <c r="C348" s="2685" t="s">
        <v>507</v>
      </c>
      <c r="D348" s="2674" t="s">
        <v>506</v>
      </c>
      <c r="E348" s="676" t="s">
        <v>505</v>
      </c>
      <c r="F348" s="676" t="s">
        <v>504</v>
      </c>
      <c r="G348" s="701">
        <v>167975</v>
      </c>
      <c r="H348" s="683" t="s">
        <v>503</v>
      </c>
      <c r="I348" s="684">
        <v>1</v>
      </c>
      <c r="J348" s="1408" t="s">
        <v>441</v>
      </c>
      <c r="K348" s="1408" t="s">
        <v>440</v>
      </c>
      <c r="L348" s="1409">
        <v>2232</v>
      </c>
      <c r="M348" s="678">
        <v>1</v>
      </c>
      <c r="N348" s="1408" t="s">
        <v>502</v>
      </c>
      <c r="O348" s="679"/>
      <c r="P348" s="1408" t="s">
        <v>438</v>
      </c>
      <c r="Q348" s="679" t="s">
        <v>0</v>
      </c>
      <c r="R348" s="679" t="s">
        <v>0</v>
      </c>
      <c r="S348" s="679" t="s">
        <v>0</v>
      </c>
      <c r="T348" s="679" t="s">
        <v>0</v>
      </c>
      <c r="U348" s="679" t="s">
        <v>0</v>
      </c>
      <c r="V348" s="679" t="s">
        <v>0</v>
      </c>
      <c r="W348" s="679" t="s">
        <v>0</v>
      </c>
      <c r="X348" s="679" t="s">
        <v>0</v>
      </c>
      <c r="Y348" s="679" t="s">
        <v>0</v>
      </c>
      <c r="Z348" s="678"/>
      <c r="AA348" s="630"/>
      <c r="AB348" s="629"/>
      <c r="AC348" s="1411">
        <v>15000000</v>
      </c>
      <c r="AD348" s="630">
        <v>25000000</v>
      </c>
      <c r="AE348" s="630"/>
      <c r="AF348" s="630"/>
      <c r="AG348" s="630"/>
      <c r="AH348" s="630"/>
      <c r="AI348" s="630"/>
      <c r="AJ348" s="630"/>
      <c r="AK348" s="630"/>
      <c r="AL348" s="630"/>
      <c r="AM348" s="630"/>
      <c r="AN348" s="630"/>
      <c r="AO348" s="630"/>
      <c r="AP348" s="630"/>
      <c r="AQ348" s="630"/>
      <c r="AR348" s="630"/>
      <c r="AS348" s="630"/>
      <c r="AT348" s="630"/>
      <c r="AU348" s="630"/>
      <c r="AV348" s="630"/>
      <c r="AW348" s="630"/>
      <c r="AX348" s="630"/>
      <c r="AY348" s="630"/>
      <c r="AZ348" s="630"/>
      <c r="BA348" s="620"/>
    </row>
    <row r="349" spans="1:53" ht="39.75" hidden="1" customHeight="1" x14ac:dyDescent="0.25">
      <c r="A349" s="2597"/>
      <c r="B349" s="677" t="s">
        <v>431</v>
      </c>
      <c r="C349" s="2647"/>
      <c r="D349" s="2598"/>
      <c r="E349" s="676" t="s">
        <v>501</v>
      </c>
      <c r="F349" s="675" t="s">
        <v>129</v>
      </c>
      <c r="G349" s="675">
        <v>0</v>
      </c>
      <c r="H349" s="683">
        <v>0.75</v>
      </c>
      <c r="I349" s="684">
        <v>0.15</v>
      </c>
      <c r="J349" s="123" t="s">
        <v>441</v>
      </c>
      <c r="K349" s="486" t="s">
        <v>440</v>
      </c>
      <c r="L349" s="486">
        <v>2232</v>
      </c>
      <c r="M349" s="630">
        <v>1</v>
      </c>
      <c r="N349" s="1044" t="s">
        <v>500</v>
      </c>
      <c r="O349" s="114"/>
      <c r="P349" s="123" t="s">
        <v>438</v>
      </c>
      <c r="Q349" s="114" t="s">
        <v>0</v>
      </c>
      <c r="R349" s="114" t="s">
        <v>0</v>
      </c>
      <c r="S349" s="114" t="s">
        <v>0</v>
      </c>
      <c r="T349" s="114" t="s">
        <v>0</v>
      </c>
      <c r="U349" s="114" t="s">
        <v>0</v>
      </c>
      <c r="V349" s="114" t="s">
        <v>0</v>
      </c>
      <c r="W349" s="114" t="s">
        <v>0</v>
      </c>
      <c r="X349" s="114" t="s">
        <v>0</v>
      </c>
      <c r="Y349" s="114" t="s">
        <v>0</v>
      </c>
      <c r="Z349" s="630"/>
      <c r="AA349" s="630"/>
      <c r="AB349" s="629"/>
      <c r="AC349" s="630"/>
      <c r="AD349" s="630"/>
      <c r="AE349" s="630"/>
      <c r="AF349" s="630"/>
      <c r="AG349" s="630"/>
      <c r="AH349" s="630"/>
      <c r="AI349" s="630"/>
      <c r="AJ349" s="630"/>
      <c r="AK349" s="630"/>
      <c r="AL349" s="630"/>
      <c r="AM349" s="630"/>
      <c r="AN349" s="630"/>
      <c r="AO349" s="630"/>
      <c r="AP349" s="630"/>
      <c r="AQ349" s="630"/>
      <c r="AR349" s="630"/>
      <c r="AS349" s="630"/>
      <c r="AT349" s="630"/>
      <c r="AU349" s="630"/>
      <c r="AV349" s="630"/>
      <c r="AW349" s="630"/>
      <c r="AX349" s="630"/>
      <c r="AY349" s="630"/>
      <c r="AZ349" s="630"/>
      <c r="BA349" s="620"/>
    </row>
    <row r="350" spans="1:53" ht="34.5" hidden="1" customHeight="1" x14ac:dyDescent="0.25">
      <c r="A350" s="2597"/>
      <c r="B350" s="677" t="s">
        <v>431</v>
      </c>
      <c r="C350" s="2685" t="s">
        <v>499</v>
      </c>
      <c r="D350" s="2674" t="s">
        <v>498</v>
      </c>
      <c r="E350" s="2675" t="s">
        <v>497</v>
      </c>
      <c r="F350" s="2675" t="s">
        <v>129</v>
      </c>
      <c r="G350" s="2686">
        <v>0</v>
      </c>
      <c r="H350" s="2704">
        <v>1</v>
      </c>
      <c r="I350" s="2699">
        <v>0.25</v>
      </c>
      <c r="J350" s="1408" t="s">
        <v>492</v>
      </c>
      <c r="K350" s="1409" t="s">
        <v>491</v>
      </c>
      <c r="L350" s="1409">
        <v>2233</v>
      </c>
      <c r="M350" s="678">
        <v>1</v>
      </c>
      <c r="N350" s="1408" t="s">
        <v>496</v>
      </c>
      <c r="O350" s="679"/>
      <c r="P350" s="1408" t="s">
        <v>438</v>
      </c>
      <c r="Q350" s="679" t="s">
        <v>0</v>
      </c>
      <c r="R350" s="679" t="s">
        <v>0</v>
      </c>
      <c r="S350" s="679" t="s">
        <v>0</v>
      </c>
      <c r="T350" s="679" t="s">
        <v>0</v>
      </c>
      <c r="U350" s="679" t="s">
        <v>0</v>
      </c>
      <c r="V350" s="679" t="s">
        <v>0</v>
      </c>
      <c r="W350" s="679" t="s">
        <v>0</v>
      </c>
      <c r="X350" s="679" t="s">
        <v>0</v>
      </c>
      <c r="Y350" s="679" t="s">
        <v>0</v>
      </c>
      <c r="Z350" s="678"/>
      <c r="AA350" s="630"/>
      <c r="AB350" s="629"/>
      <c r="AC350" s="630"/>
      <c r="AD350" s="630"/>
      <c r="AE350" s="630"/>
      <c r="AF350" s="630"/>
      <c r="AG350" s="630"/>
      <c r="AH350" s="630"/>
      <c r="AI350" s="630"/>
      <c r="AJ350" s="630"/>
      <c r="AK350" s="630"/>
      <c r="AL350" s="630"/>
      <c r="AM350" s="630"/>
      <c r="AN350" s="630"/>
      <c r="AO350" s="630"/>
      <c r="AP350" s="630"/>
      <c r="AQ350" s="630"/>
      <c r="AR350" s="630"/>
      <c r="AS350" s="630"/>
      <c r="AT350" s="630"/>
      <c r="AU350" s="630"/>
      <c r="AV350" s="630"/>
      <c r="AW350" s="630"/>
      <c r="AX350" s="630"/>
      <c r="AY350" s="630"/>
      <c r="AZ350" s="630"/>
      <c r="BA350" s="620"/>
    </row>
    <row r="351" spans="1:53" ht="42.75" hidden="1" customHeight="1" x14ac:dyDescent="0.25">
      <c r="A351" s="2597"/>
      <c r="B351" s="677" t="s">
        <v>431</v>
      </c>
      <c r="C351" s="2611"/>
      <c r="D351" s="2597"/>
      <c r="E351" s="2598"/>
      <c r="F351" s="2598"/>
      <c r="G351" s="2598"/>
      <c r="H351" s="2598"/>
      <c r="I351" s="2647"/>
      <c r="J351" s="1408" t="s">
        <v>492</v>
      </c>
      <c r="K351" s="1409" t="s">
        <v>491</v>
      </c>
      <c r="L351" s="1409">
        <v>2233</v>
      </c>
      <c r="M351" s="678">
        <v>2</v>
      </c>
      <c r="N351" s="1408" t="s">
        <v>495</v>
      </c>
      <c r="O351" s="679"/>
      <c r="P351" s="1408" t="s">
        <v>438</v>
      </c>
      <c r="Q351" s="679" t="s">
        <v>0</v>
      </c>
      <c r="R351" s="679" t="s">
        <v>0</v>
      </c>
      <c r="S351" s="679" t="s">
        <v>0</v>
      </c>
      <c r="T351" s="679" t="s">
        <v>0</v>
      </c>
      <c r="U351" s="679" t="s">
        <v>0</v>
      </c>
      <c r="V351" s="679" t="s">
        <v>0</v>
      </c>
      <c r="W351" s="679" t="s">
        <v>0</v>
      </c>
      <c r="X351" s="679" t="s">
        <v>0</v>
      </c>
      <c r="Y351" s="679" t="s">
        <v>0</v>
      </c>
      <c r="Z351" s="678"/>
      <c r="AA351" s="630"/>
      <c r="AB351" s="629"/>
      <c r="AC351" s="630"/>
      <c r="AD351" s="630"/>
      <c r="AE351" s="630"/>
      <c r="AF351" s="630"/>
      <c r="AG351" s="630"/>
      <c r="AH351" s="630"/>
      <c r="AI351" s="630"/>
      <c r="AJ351" s="630"/>
      <c r="AK351" s="630"/>
      <c r="AL351" s="630"/>
      <c r="AM351" s="630"/>
      <c r="AN351" s="630"/>
      <c r="AO351" s="630"/>
      <c r="AP351" s="630"/>
      <c r="AQ351" s="630"/>
      <c r="AR351" s="630"/>
      <c r="AS351" s="630"/>
      <c r="AT351" s="630"/>
      <c r="AU351" s="630"/>
      <c r="AV351" s="630"/>
      <c r="AW351" s="630"/>
      <c r="AX351" s="630"/>
      <c r="AY351" s="630"/>
      <c r="AZ351" s="630"/>
      <c r="BA351" s="620"/>
    </row>
    <row r="352" spans="1:53" ht="65.25" hidden="1" customHeight="1" x14ac:dyDescent="0.25">
      <c r="A352" s="2597"/>
      <c r="B352" s="677" t="s">
        <v>431</v>
      </c>
      <c r="C352" s="2647"/>
      <c r="D352" s="2597"/>
      <c r="E352" s="676" t="s">
        <v>494</v>
      </c>
      <c r="F352" s="675" t="s">
        <v>493</v>
      </c>
      <c r="G352" s="675">
        <v>1</v>
      </c>
      <c r="H352" s="700">
        <v>3</v>
      </c>
      <c r="I352" s="682">
        <v>1</v>
      </c>
      <c r="J352" s="123" t="s">
        <v>492</v>
      </c>
      <c r="K352" s="486" t="s">
        <v>491</v>
      </c>
      <c r="L352" s="486">
        <v>2233</v>
      </c>
      <c r="M352" s="630">
        <v>1</v>
      </c>
      <c r="N352" s="123" t="s">
        <v>490</v>
      </c>
      <c r="O352" s="114"/>
      <c r="P352" s="123" t="s">
        <v>438</v>
      </c>
      <c r="Q352" s="114" t="s">
        <v>0</v>
      </c>
      <c r="R352" s="114" t="s">
        <v>0</v>
      </c>
      <c r="S352" s="114" t="s">
        <v>0</v>
      </c>
      <c r="T352" s="114" t="s">
        <v>0</v>
      </c>
      <c r="U352" s="114" t="s">
        <v>0</v>
      </c>
      <c r="V352" s="114" t="s">
        <v>0</v>
      </c>
      <c r="W352" s="114" t="s">
        <v>0</v>
      </c>
      <c r="X352" s="114" t="s">
        <v>0</v>
      </c>
      <c r="Y352" s="114" t="s">
        <v>0</v>
      </c>
      <c r="Z352" s="630"/>
      <c r="AA352" s="630"/>
      <c r="AB352" s="629"/>
      <c r="AC352" s="630"/>
      <c r="AD352" s="630"/>
      <c r="AE352" s="630"/>
      <c r="AF352" s="630"/>
      <c r="AG352" s="630"/>
      <c r="AH352" s="630"/>
      <c r="AI352" s="630"/>
      <c r="AJ352" s="630"/>
      <c r="AK352" s="630"/>
      <c r="AL352" s="630"/>
      <c r="AM352" s="630"/>
      <c r="AN352" s="630"/>
      <c r="AO352" s="630"/>
      <c r="AP352" s="630"/>
      <c r="AQ352" s="630"/>
      <c r="AR352" s="630"/>
      <c r="AS352" s="630"/>
      <c r="AT352" s="630"/>
      <c r="AU352" s="630"/>
      <c r="AV352" s="630"/>
      <c r="AW352" s="630"/>
      <c r="AX352" s="630"/>
      <c r="AY352" s="630"/>
      <c r="AZ352" s="630"/>
      <c r="BA352" s="620"/>
    </row>
    <row r="353" spans="1:53" ht="47.25" hidden="1" customHeight="1" x14ac:dyDescent="0.25">
      <c r="A353" s="2597"/>
      <c r="B353" s="677" t="s">
        <v>431</v>
      </c>
      <c r="C353" s="699" t="s">
        <v>489</v>
      </c>
      <c r="D353" s="688" t="s">
        <v>488</v>
      </c>
      <c r="E353" s="688" t="s">
        <v>487</v>
      </c>
      <c r="F353" s="675" t="s">
        <v>486</v>
      </c>
      <c r="G353" s="675">
        <v>0</v>
      </c>
      <c r="H353" s="675">
        <v>1</v>
      </c>
      <c r="I353" s="698"/>
      <c r="J353" s="1408" t="s">
        <v>465</v>
      </c>
      <c r="K353" s="1409" t="s">
        <v>464</v>
      </c>
      <c r="L353" s="1409">
        <v>2231</v>
      </c>
      <c r="M353" s="678">
        <v>1</v>
      </c>
      <c r="N353" s="1410" t="s">
        <v>485</v>
      </c>
      <c r="O353" s="679"/>
      <c r="P353" s="1408" t="s">
        <v>438</v>
      </c>
      <c r="Q353" s="678"/>
      <c r="R353" s="678"/>
      <c r="S353" s="678"/>
      <c r="T353" s="679"/>
      <c r="U353" s="679"/>
      <c r="V353" s="679"/>
      <c r="W353" s="679"/>
      <c r="X353" s="679"/>
      <c r="Y353" s="679"/>
      <c r="Z353" s="678"/>
      <c r="AA353" s="630"/>
      <c r="AB353" s="629"/>
      <c r="AC353" s="630"/>
      <c r="AD353" s="630"/>
      <c r="AE353" s="630"/>
      <c r="AF353" s="630"/>
      <c r="AG353" s="630"/>
      <c r="AH353" s="630"/>
      <c r="AI353" s="630"/>
      <c r="AJ353" s="630"/>
      <c r="AK353" s="630"/>
      <c r="AL353" s="630"/>
      <c r="AM353" s="630"/>
      <c r="AN353" s="630"/>
      <c r="AO353" s="630"/>
      <c r="AP353" s="630"/>
      <c r="AQ353" s="630"/>
      <c r="AR353" s="630"/>
      <c r="AS353" s="630"/>
      <c r="AT353" s="630"/>
      <c r="AU353" s="630"/>
      <c r="AV353" s="630"/>
      <c r="AW353" s="630"/>
      <c r="AX353" s="630"/>
      <c r="AY353" s="630"/>
      <c r="AZ353" s="630"/>
      <c r="BA353" s="620"/>
    </row>
    <row r="354" spans="1:53" ht="30" hidden="1" customHeight="1" x14ac:dyDescent="0.25">
      <c r="A354" s="2597"/>
      <c r="B354" s="677" t="s">
        <v>431</v>
      </c>
      <c r="C354" s="2686" t="s">
        <v>484</v>
      </c>
      <c r="D354" s="2675" t="s">
        <v>483</v>
      </c>
      <c r="E354" s="2686" t="s">
        <v>482</v>
      </c>
      <c r="F354" s="2686" t="s">
        <v>129</v>
      </c>
      <c r="G354" s="2686">
        <v>0</v>
      </c>
      <c r="H354" s="2686">
        <v>1</v>
      </c>
      <c r="I354" s="2700">
        <v>0.4</v>
      </c>
      <c r="J354" s="123" t="s">
        <v>441</v>
      </c>
      <c r="K354" s="486" t="s">
        <v>440</v>
      </c>
      <c r="L354" s="486">
        <v>2232</v>
      </c>
      <c r="M354" s="630">
        <v>1</v>
      </c>
      <c r="N354" s="1044" t="s">
        <v>481</v>
      </c>
      <c r="O354" s="2719" t="s">
        <v>480</v>
      </c>
      <c r="P354" s="123" t="s">
        <v>438</v>
      </c>
      <c r="Q354" s="114" t="s">
        <v>0</v>
      </c>
      <c r="R354" s="114" t="s">
        <v>0</v>
      </c>
      <c r="S354" s="114" t="s">
        <v>479</v>
      </c>
      <c r="T354" s="114"/>
      <c r="U354" s="114"/>
      <c r="V354" s="114"/>
      <c r="W354" s="114"/>
      <c r="X354" s="114"/>
      <c r="Y354" s="114"/>
      <c r="Z354" s="2719" t="s">
        <v>478</v>
      </c>
      <c r="AA354" s="630"/>
      <c r="AB354" s="629"/>
      <c r="AC354" s="630">
        <v>145000000</v>
      </c>
      <c r="AD354" s="630">
        <v>22800000</v>
      </c>
      <c r="AE354" s="630"/>
      <c r="AF354" s="630"/>
      <c r="AG354" s="630"/>
      <c r="AH354" s="630"/>
      <c r="AI354" s="630"/>
      <c r="AJ354" s="630"/>
      <c r="AK354" s="630"/>
      <c r="AL354" s="630"/>
      <c r="AM354" s="630"/>
      <c r="AN354" s="630"/>
      <c r="AO354" s="630"/>
      <c r="AP354" s="630"/>
      <c r="AQ354" s="630"/>
      <c r="AR354" s="630"/>
      <c r="AS354" s="630"/>
      <c r="AT354" s="630"/>
      <c r="AU354" s="630"/>
      <c r="AV354" s="630"/>
      <c r="AW354" s="630"/>
      <c r="AX354" s="630"/>
      <c r="AY354" s="630"/>
      <c r="AZ354" s="630"/>
      <c r="BA354" s="620"/>
    </row>
    <row r="355" spans="1:53" ht="57.75" hidden="1" customHeight="1" x14ac:dyDescent="0.25">
      <c r="A355" s="2597"/>
      <c r="B355" s="677" t="s">
        <v>431</v>
      </c>
      <c r="C355" s="2597"/>
      <c r="D355" s="2597"/>
      <c r="E355" s="2597"/>
      <c r="F355" s="2597"/>
      <c r="G355" s="2597"/>
      <c r="H355" s="2597"/>
      <c r="I355" s="2611"/>
      <c r="J355" s="123" t="s">
        <v>441</v>
      </c>
      <c r="K355" s="486" t="s">
        <v>440</v>
      </c>
      <c r="L355" s="486">
        <v>2232</v>
      </c>
      <c r="M355" s="630">
        <v>2</v>
      </c>
      <c r="N355" s="1044" t="s">
        <v>477</v>
      </c>
      <c r="O355" s="2597"/>
      <c r="P355" s="123" t="s">
        <v>438</v>
      </c>
      <c r="Q355" s="114" t="s">
        <v>0</v>
      </c>
      <c r="R355" s="114" t="s">
        <v>0</v>
      </c>
      <c r="S355" s="114" t="s">
        <v>0</v>
      </c>
      <c r="T355" s="114" t="s">
        <v>0</v>
      </c>
      <c r="U355" s="114" t="s">
        <v>0</v>
      </c>
      <c r="V355" s="114" t="s">
        <v>0</v>
      </c>
      <c r="W355" s="114" t="s">
        <v>0</v>
      </c>
      <c r="X355" s="114" t="s">
        <v>0</v>
      </c>
      <c r="Y355" s="114" t="s">
        <v>0</v>
      </c>
      <c r="Z355" s="2597"/>
      <c r="AA355" s="630"/>
      <c r="AB355" s="629"/>
      <c r="AC355" s="630"/>
      <c r="AD355" s="630"/>
      <c r="AE355" s="630"/>
      <c r="AF355" s="630"/>
      <c r="AG355" s="630"/>
      <c r="AH355" s="630"/>
      <c r="AI355" s="630"/>
      <c r="AJ355" s="630"/>
      <c r="AK355" s="630"/>
      <c r="AL355" s="630"/>
      <c r="AM355" s="630"/>
      <c r="AN355" s="630"/>
      <c r="AO355" s="630"/>
      <c r="AP355" s="630"/>
      <c r="AQ355" s="630"/>
      <c r="AR355" s="630"/>
      <c r="AS355" s="630"/>
      <c r="AT355" s="630"/>
      <c r="AU355" s="630"/>
      <c r="AV355" s="630"/>
      <c r="AW355" s="630"/>
      <c r="AX355" s="630"/>
      <c r="AY355" s="630"/>
      <c r="AZ355" s="630"/>
      <c r="BA355" s="620"/>
    </row>
    <row r="356" spans="1:53" ht="36.75" hidden="1" customHeight="1" x14ac:dyDescent="0.25">
      <c r="A356" s="2597"/>
      <c r="B356" s="677" t="s">
        <v>431</v>
      </c>
      <c r="C356" s="2597"/>
      <c r="D356" s="2597"/>
      <c r="E356" s="2597"/>
      <c r="F356" s="2597"/>
      <c r="G356" s="2597"/>
      <c r="H356" s="2597"/>
      <c r="I356" s="2611"/>
      <c r="J356" s="123" t="s">
        <v>441</v>
      </c>
      <c r="K356" s="486" t="s">
        <v>440</v>
      </c>
      <c r="L356" s="486">
        <v>2232</v>
      </c>
      <c r="M356" s="630">
        <v>3</v>
      </c>
      <c r="N356" s="1044" t="s">
        <v>476</v>
      </c>
      <c r="O356" s="2597"/>
      <c r="P356" s="123" t="s">
        <v>438</v>
      </c>
      <c r="Q356" s="114" t="s">
        <v>0</v>
      </c>
      <c r="R356" s="114" t="s">
        <v>0</v>
      </c>
      <c r="S356" s="114" t="s">
        <v>0</v>
      </c>
      <c r="T356" s="114" t="s">
        <v>0</v>
      </c>
      <c r="U356" s="114" t="s">
        <v>0</v>
      </c>
      <c r="V356" s="114" t="s">
        <v>0</v>
      </c>
      <c r="W356" s="114" t="s">
        <v>0</v>
      </c>
      <c r="X356" s="114" t="s">
        <v>0</v>
      </c>
      <c r="Y356" s="114" t="s">
        <v>0</v>
      </c>
      <c r="Z356" s="2597"/>
      <c r="AA356" s="630"/>
      <c r="AB356" s="629"/>
      <c r="AC356" s="630"/>
      <c r="AD356" s="630"/>
      <c r="AE356" s="630"/>
      <c r="AF356" s="630"/>
      <c r="AG356" s="630"/>
      <c r="AH356" s="630"/>
      <c r="AI356" s="630"/>
      <c r="AJ356" s="630"/>
      <c r="AK356" s="630"/>
      <c r="AL356" s="630"/>
      <c r="AM356" s="630"/>
      <c r="AN356" s="630"/>
      <c r="AO356" s="630"/>
      <c r="AP356" s="630"/>
      <c r="AQ356" s="630"/>
      <c r="AR356" s="630"/>
      <c r="AS356" s="630"/>
      <c r="AT356" s="630"/>
      <c r="AU356" s="630"/>
      <c r="AV356" s="630"/>
      <c r="AW356" s="630"/>
      <c r="AX356" s="630"/>
      <c r="AY356" s="630"/>
      <c r="AZ356" s="630"/>
      <c r="BA356" s="620"/>
    </row>
    <row r="357" spans="1:53" ht="29.25" hidden="1" customHeight="1" x14ac:dyDescent="0.25">
      <c r="A357" s="2597"/>
      <c r="B357" s="677" t="s">
        <v>431</v>
      </c>
      <c r="C357" s="2597"/>
      <c r="D357" s="2597"/>
      <c r="E357" s="2597"/>
      <c r="F357" s="2597"/>
      <c r="G357" s="2597"/>
      <c r="H357" s="2597"/>
      <c r="I357" s="2611"/>
      <c r="J357" s="123" t="s">
        <v>441</v>
      </c>
      <c r="K357" s="486" t="s">
        <v>440</v>
      </c>
      <c r="L357" s="486">
        <v>2232</v>
      </c>
      <c r="M357" s="630">
        <v>4</v>
      </c>
      <c r="N357" s="1044" t="s">
        <v>475</v>
      </c>
      <c r="O357" s="2597"/>
      <c r="P357" s="123" t="s">
        <v>438</v>
      </c>
      <c r="Q357" s="114" t="s">
        <v>0</v>
      </c>
      <c r="R357" s="114" t="s">
        <v>0</v>
      </c>
      <c r="S357" s="114" t="s">
        <v>0</v>
      </c>
      <c r="T357" s="114" t="s">
        <v>0</v>
      </c>
      <c r="U357" s="114" t="s">
        <v>0</v>
      </c>
      <c r="V357" s="114" t="s">
        <v>0</v>
      </c>
      <c r="W357" s="114" t="s">
        <v>0</v>
      </c>
      <c r="X357" s="114" t="s">
        <v>0</v>
      </c>
      <c r="Y357" s="114" t="s">
        <v>0</v>
      </c>
      <c r="Z357" s="2597"/>
      <c r="AA357" s="630"/>
      <c r="AB357" s="629"/>
      <c r="AC357" s="630"/>
      <c r="AD357" s="630"/>
      <c r="AE357" s="630"/>
      <c r="AF357" s="630"/>
      <c r="AG357" s="630"/>
      <c r="AH357" s="630"/>
      <c r="AI357" s="630"/>
      <c r="AJ357" s="630"/>
      <c r="AK357" s="630"/>
      <c r="AL357" s="630"/>
      <c r="AM357" s="630"/>
      <c r="AN357" s="630"/>
      <c r="AO357" s="630"/>
      <c r="AP357" s="630"/>
      <c r="AQ357" s="630"/>
      <c r="AR357" s="630"/>
      <c r="AS357" s="630"/>
      <c r="AT357" s="630"/>
      <c r="AU357" s="630"/>
      <c r="AV357" s="630"/>
      <c r="AW357" s="630"/>
      <c r="AX357" s="630"/>
      <c r="AY357" s="630"/>
      <c r="AZ357" s="630"/>
      <c r="BA357" s="620"/>
    </row>
    <row r="358" spans="1:53" ht="32.25" hidden="1" customHeight="1" x14ac:dyDescent="0.25">
      <c r="A358" s="2597"/>
      <c r="B358" s="677" t="s">
        <v>431</v>
      </c>
      <c r="C358" s="2597"/>
      <c r="D358" s="2597"/>
      <c r="E358" s="2597"/>
      <c r="F358" s="2597"/>
      <c r="G358" s="2597"/>
      <c r="H358" s="2597"/>
      <c r="I358" s="2611"/>
      <c r="J358" s="123" t="s">
        <v>441</v>
      </c>
      <c r="K358" s="486" t="s">
        <v>440</v>
      </c>
      <c r="L358" s="486">
        <v>2232</v>
      </c>
      <c r="M358" s="630">
        <v>5</v>
      </c>
      <c r="N358" s="1044" t="s">
        <v>474</v>
      </c>
      <c r="O358" s="2597"/>
      <c r="P358" s="123" t="s">
        <v>438</v>
      </c>
      <c r="Q358" s="114" t="s">
        <v>0</v>
      </c>
      <c r="R358" s="114" t="s">
        <v>0</v>
      </c>
      <c r="S358" s="114" t="s">
        <v>0</v>
      </c>
      <c r="T358" s="114" t="s">
        <v>0</v>
      </c>
      <c r="U358" s="114" t="s">
        <v>0</v>
      </c>
      <c r="V358" s="114" t="s">
        <v>0</v>
      </c>
      <c r="W358" s="114" t="s">
        <v>0</v>
      </c>
      <c r="X358" s="114" t="s">
        <v>0</v>
      </c>
      <c r="Y358" s="114" t="s">
        <v>0</v>
      </c>
      <c r="Z358" s="2597"/>
      <c r="AA358" s="630"/>
      <c r="AB358" s="629"/>
      <c r="AC358" s="630"/>
      <c r="AD358" s="630"/>
      <c r="AE358" s="630"/>
      <c r="AF358" s="630"/>
      <c r="AG358" s="630"/>
      <c r="AH358" s="630"/>
      <c r="AI358" s="630"/>
      <c r="AJ358" s="630"/>
      <c r="AK358" s="630"/>
      <c r="AL358" s="630"/>
      <c r="AM358" s="630"/>
      <c r="AN358" s="630"/>
      <c r="AO358" s="630"/>
      <c r="AP358" s="630"/>
      <c r="AQ358" s="630"/>
      <c r="AR358" s="630"/>
      <c r="AS358" s="630"/>
      <c r="AT358" s="630"/>
      <c r="AU358" s="630"/>
      <c r="AV358" s="630"/>
      <c r="AW358" s="630"/>
      <c r="AX358" s="630"/>
      <c r="AY358" s="630"/>
      <c r="AZ358" s="630"/>
      <c r="BA358" s="620"/>
    </row>
    <row r="359" spans="1:53" ht="31.5" hidden="1" customHeight="1" x14ac:dyDescent="0.25">
      <c r="A359" s="2597"/>
      <c r="B359" s="677" t="s">
        <v>431</v>
      </c>
      <c r="C359" s="2598"/>
      <c r="D359" s="2597"/>
      <c r="E359" s="2598"/>
      <c r="F359" s="2598"/>
      <c r="G359" s="2598"/>
      <c r="H359" s="2598"/>
      <c r="I359" s="2647"/>
      <c r="J359" s="123" t="s">
        <v>441</v>
      </c>
      <c r="K359" s="486" t="s">
        <v>440</v>
      </c>
      <c r="L359" s="486">
        <v>2232</v>
      </c>
      <c r="M359" s="630">
        <v>6</v>
      </c>
      <c r="N359" s="1044" t="s">
        <v>473</v>
      </c>
      <c r="O359" s="2598"/>
      <c r="P359" s="123" t="s">
        <v>438</v>
      </c>
      <c r="Q359" s="114" t="s">
        <v>0</v>
      </c>
      <c r="R359" s="114" t="s">
        <v>0</v>
      </c>
      <c r="S359" s="114" t="s">
        <v>0</v>
      </c>
      <c r="T359" s="114" t="s">
        <v>0</v>
      </c>
      <c r="U359" s="114" t="s">
        <v>0</v>
      </c>
      <c r="V359" s="114" t="s">
        <v>0</v>
      </c>
      <c r="W359" s="114" t="s">
        <v>0</v>
      </c>
      <c r="X359" s="114" t="s">
        <v>0</v>
      </c>
      <c r="Y359" s="114" t="s">
        <v>0</v>
      </c>
      <c r="Z359" s="2598"/>
      <c r="AA359" s="630"/>
      <c r="AB359" s="629"/>
      <c r="AC359" s="630"/>
      <c r="AD359" s="630"/>
      <c r="AE359" s="630"/>
      <c r="AF359" s="630"/>
      <c r="AG359" s="630"/>
      <c r="AH359" s="630"/>
      <c r="AI359" s="630"/>
      <c r="AJ359" s="630"/>
      <c r="AK359" s="630"/>
      <c r="AL359" s="630"/>
      <c r="AM359" s="630"/>
      <c r="AN359" s="630"/>
      <c r="AO359" s="630"/>
      <c r="AP359" s="630"/>
      <c r="AQ359" s="630"/>
      <c r="AR359" s="630"/>
      <c r="AS359" s="630"/>
      <c r="AT359" s="630"/>
      <c r="AU359" s="630"/>
      <c r="AV359" s="630"/>
      <c r="AW359" s="630"/>
      <c r="AX359" s="630"/>
      <c r="AY359" s="630"/>
      <c r="AZ359" s="630"/>
      <c r="BA359" s="620"/>
    </row>
    <row r="360" spans="1:53" ht="28.5" hidden="1" customHeight="1" x14ac:dyDescent="0.25">
      <c r="A360" s="2597"/>
      <c r="B360" s="677" t="s">
        <v>431</v>
      </c>
      <c r="C360" s="2685" t="s">
        <v>472</v>
      </c>
      <c r="D360" s="2597"/>
      <c r="E360" s="676" t="s">
        <v>471</v>
      </c>
      <c r="F360" s="675" t="s">
        <v>470</v>
      </c>
      <c r="G360" s="683">
        <v>0</v>
      </c>
      <c r="H360" s="683">
        <v>1</v>
      </c>
      <c r="I360" s="684">
        <v>0.6</v>
      </c>
      <c r="J360" s="1408" t="s">
        <v>441</v>
      </c>
      <c r="K360" s="1409" t="s">
        <v>440</v>
      </c>
      <c r="L360" s="1409">
        <v>2232</v>
      </c>
      <c r="M360" s="678">
        <v>1</v>
      </c>
      <c r="N360" s="1407" t="s">
        <v>469</v>
      </c>
      <c r="O360" s="679"/>
      <c r="P360" s="1408" t="s">
        <v>438</v>
      </c>
      <c r="Q360" s="679" t="s">
        <v>0</v>
      </c>
      <c r="R360" s="679" t="s">
        <v>0</v>
      </c>
      <c r="S360" s="679" t="s">
        <v>0</v>
      </c>
      <c r="T360" s="679" t="s">
        <v>0</v>
      </c>
      <c r="U360" s="679" t="s">
        <v>0</v>
      </c>
      <c r="V360" s="679" t="s">
        <v>0</v>
      </c>
      <c r="W360" s="679" t="s">
        <v>0</v>
      </c>
      <c r="X360" s="679" t="s">
        <v>0</v>
      </c>
      <c r="Y360" s="679" t="s">
        <v>0</v>
      </c>
      <c r="Z360" s="678"/>
      <c r="AA360" s="630"/>
      <c r="AB360" s="629"/>
      <c r="AC360" s="630"/>
      <c r="AD360" s="630"/>
      <c r="AE360" s="630"/>
      <c r="AF360" s="630"/>
      <c r="AG360" s="630"/>
      <c r="AH360" s="630"/>
      <c r="AI360" s="630"/>
      <c r="AJ360" s="630"/>
      <c r="AK360" s="630"/>
      <c r="AL360" s="630"/>
      <c r="AM360" s="630"/>
      <c r="AN360" s="630"/>
      <c r="AO360" s="630"/>
      <c r="AP360" s="630"/>
      <c r="AQ360" s="630"/>
      <c r="AR360" s="630"/>
      <c r="AS360" s="630"/>
      <c r="AT360" s="630"/>
      <c r="AU360" s="630"/>
      <c r="AV360" s="630"/>
      <c r="AW360" s="630"/>
      <c r="AX360" s="630"/>
      <c r="AY360" s="630"/>
      <c r="AZ360" s="630"/>
      <c r="BA360" s="620"/>
    </row>
    <row r="361" spans="1:53" ht="45" hidden="1" customHeight="1" x14ac:dyDescent="0.25">
      <c r="A361" s="2597"/>
      <c r="B361" s="677" t="s">
        <v>431</v>
      </c>
      <c r="C361" s="2611"/>
      <c r="D361" s="2597"/>
      <c r="E361" s="2686" t="s">
        <v>468</v>
      </c>
      <c r="F361" s="2686" t="s">
        <v>129</v>
      </c>
      <c r="G361" s="2686">
        <v>0</v>
      </c>
      <c r="H361" s="2704">
        <v>0.25</v>
      </c>
      <c r="I361" s="2699">
        <v>0.05</v>
      </c>
      <c r="J361" s="123" t="s">
        <v>465</v>
      </c>
      <c r="K361" s="486" t="s">
        <v>464</v>
      </c>
      <c r="L361" s="486">
        <v>2231</v>
      </c>
      <c r="M361" s="630">
        <v>1</v>
      </c>
      <c r="N361" s="1044" t="s">
        <v>467</v>
      </c>
      <c r="O361" s="114"/>
      <c r="P361" s="123" t="s">
        <v>438</v>
      </c>
      <c r="Q361" s="114" t="s">
        <v>0</v>
      </c>
      <c r="R361" s="114" t="s">
        <v>0</v>
      </c>
      <c r="S361" s="114" t="s">
        <v>0</v>
      </c>
      <c r="T361" s="114" t="s">
        <v>0</v>
      </c>
      <c r="U361" s="114" t="s">
        <v>0</v>
      </c>
      <c r="V361" s="114" t="s">
        <v>0</v>
      </c>
      <c r="W361" s="114" t="s">
        <v>0</v>
      </c>
      <c r="X361" s="114" t="s">
        <v>0</v>
      </c>
      <c r="Y361" s="114" t="s">
        <v>0</v>
      </c>
      <c r="Z361" s="630"/>
      <c r="AA361" s="630"/>
      <c r="AB361" s="629"/>
      <c r="AC361" s="630"/>
      <c r="AD361" s="630"/>
      <c r="AE361" s="630"/>
      <c r="AF361" s="630"/>
      <c r="AG361" s="630"/>
      <c r="AH361" s="630"/>
      <c r="AI361" s="630"/>
      <c r="AJ361" s="630"/>
      <c r="AK361" s="630"/>
      <c r="AL361" s="630"/>
      <c r="AM361" s="630"/>
      <c r="AN361" s="630"/>
      <c r="AO361" s="630"/>
      <c r="AP361" s="630"/>
      <c r="AQ361" s="630"/>
      <c r="AR361" s="630"/>
      <c r="AS361" s="630"/>
      <c r="AT361" s="630"/>
      <c r="AU361" s="630"/>
      <c r="AV361" s="630"/>
      <c r="AW361" s="630"/>
      <c r="AX361" s="630"/>
      <c r="AY361" s="630"/>
      <c r="AZ361" s="630"/>
      <c r="BA361" s="620"/>
    </row>
    <row r="362" spans="1:53" ht="46.5" hidden="1" customHeight="1" x14ac:dyDescent="0.25">
      <c r="A362" s="2597"/>
      <c r="B362" s="677" t="s">
        <v>431</v>
      </c>
      <c r="C362" s="2611"/>
      <c r="D362" s="2597"/>
      <c r="E362" s="2597"/>
      <c r="F362" s="2597"/>
      <c r="G362" s="2597"/>
      <c r="H362" s="2597"/>
      <c r="I362" s="2611"/>
      <c r="J362" s="123" t="s">
        <v>465</v>
      </c>
      <c r="K362" s="486" t="s">
        <v>464</v>
      </c>
      <c r="L362" s="486">
        <v>2231</v>
      </c>
      <c r="M362" s="630">
        <v>2</v>
      </c>
      <c r="N362" s="1044" t="s">
        <v>466</v>
      </c>
      <c r="O362" s="114"/>
      <c r="P362" s="123" t="s">
        <v>438</v>
      </c>
      <c r="Q362" s="114" t="s">
        <v>0</v>
      </c>
      <c r="R362" s="114" t="s">
        <v>0</v>
      </c>
      <c r="S362" s="114" t="s">
        <v>0</v>
      </c>
      <c r="T362" s="114" t="s">
        <v>0</v>
      </c>
      <c r="U362" s="114" t="s">
        <v>0</v>
      </c>
      <c r="V362" s="114" t="s">
        <v>0</v>
      </c>
      <c r="W362" s="114" t="s">
        <v>0</v>
      </c>
      <c r="X362" s="114" t="s">
        <v>0</v>
      </c>
      <c r="Y362" s="114" t="s">
        <v>0</v>
      </c>
      <c r="Z362" s="630"/>
      <c r="AA362" s="630"/>
      <c r="AB362" s="629"/>
      <c r="AC362" s="630"/>
      <c r="AD362" s="630"/>
      <c r="AE362" s="630"/>
      <c r="AF362" s="630"/>
      <c r="AG362" s="630"/>
      <c r="AH362" s="630"/>
      <c r="AI362" s="630"/>
      <c r="AJ362" s="630"/>
      <c r="AK362" s="630"/>
      <c r="AL362" s="630"/>
      <c r="AM362" s="630"/>
      <c r="AN362" s="630"/>
      <c r="AO362" s="630"/>
      <c r="AP362" s="630"/>
      <c r="AQ362" s="630"/>
      <c r="AR362" s="630"/>
      <c r="AS362" s="630"/>
      <c r="AT362" s="630"/>
      <c r="AU362" s="630"/>
      <c r="AV362" s="630"/>
      <c r="AW362" s="630"/>
      <c r="AX362" s="630"/>
      <c r="AY362" s="630"/>
      <c r="AZ362" s="630"/>
      <c r="BA362" s="620"/>
    </row>
    <row r="363" spans="1:53" ht="45" hidden="1" customHeight="1" x14ac:dyDescent="0.25">
      <c r="A363" s="2597"/>
      <c r="B363" s="677" t="s">
        <v>431</v>
      </c>
      <c r="C363" s="2611"/>
      <c r="D363" s="2597"/>
      <c r="E363" s="2598"/>
      <c r="F363" s="2598"/>
      <c r="G363" s="2598"/>
      <c r="H363" s="2598"/>
      <c r="I363" s="2647"/>
      <c r="J363" s="123" t="s">
        <v>465</v>
      </c>
      <c r="K363" s="486" t="s">
        <v>464</v>
      </c>
      <c r="L363" s="486">
        <v>2231</v>
      </c>
      <c r="M363" s="630">
        <v>3</v>
      </c>
      <c r="N363" s="1044" t="s">
        <v>463</v>
      </c>
      <c r="O363" s="114"/>
      <c r="P363" s="123" t="s">
        <v>438</v>
      </c>
      <c r="Q363" s="114" t="s">
        <v>0</v>
      </c>
      <c r="R363" s="114" t="s">
        <v>0</v>
      </c>
      <c r="S363" s="114" t="s">
        <v>0</v>
      </c>
      <c r="T363" s="114" t="s">
        <v>0</v>
      </c>
      <c r="U363" s="114" t="s">
        <v>0</v>
      </c>
      <c r="V363" s="114" t="s">
        <v>0</v>
      </c>
      <c r="W363" s="114" t="s">
        <v>0</v>
      </c>
      <c r="X363" s="114" t="s">
        <v>0</v>
      </c>
      <c r="Y363" s="114" t="s">
        <v>0</v>
      </c>
      <c r="Z363" s="630"/>
      <c r="AA363" s="630"/>
      <c r="AB363" s="629"/>
      <c r="AC363" s="630"/>
      <c r="AD363" s="630"/>
      <c r="AE363" s="630"/>
      <c r="AF363" s="630"/>
      <c r="AG363" s="630"/>
      <c r="AH363" s="630"/>
      <c r="AI363" s="630"/>
      <c r="AJ363" s="630"/>
      <c r="AK363" s="630"/>
      <c r="AL363" s="630"/>
      <c r="AM363" s="630"/>
      <c r="AN363" s="630"/>
      <c r="AO363" s="630"/>
      <c r="AP363" s="630"/>
      <c r="AQ363" s="630"/>
      <c r="AR363" s="630"/>
      <c r="AS363" s="630"/>
      <c r="AT363" s="630"/>
      <c r="AU363" s="630"/>
      <c r="AV363" s="630"/>
      <c r="AW363" s="630"/>
      <c r="AX363" s="630"/>
      <c r="AY363" s="630"/>
      <c r="AZ363" s="630"/>
      <c r="BA363" s="620"/>
    </row>
    <row r="364" spans="1:53" ht="36.75" hidden="1" customHeight="1" x14ac:dyDescent="0.25">
      <c r="A364" s="2597"/>
      <c r="B364" s="677" t="s">
        <v>431</v>
      </c>
      <c r="C364" s="2647"/>
      <c r="D364" s="2597"/>
      <c r="E364" s="676" t="s">
        <v>462</v>
      </c>
      <c r="F364" s="675" t="s">
        <v>119</v>
      </c>
      <c r="G364" s="675">
        <v>5</v>
      </c>
      <c r="H364" s="675">
        <v>8</v>
      </c>
      <c r="I364" s="682"/>
      <c r="J364" s="1407"/>
      <c r="K364" s="678"/>
      <c r="L364" s="678"/>
      <c r="M364" s="678">
        <v>1</v>
      </c>
      <c r="N364" s="678"/>
      <c r="O364" s="679"/>
      <c r="P364" s="678"/>
      <c r="Q364" s="678"/>
      <c r="R364" s="678"/>
      <c r="S364" s="678"/>
      <c r="T364" s="679"/>
      <c r="U364" s="679"/>
      <c r="V364" s="679"/>
      <c r="W364" s="679"/>
      <c r="X364" s="679"/>
      <c r="Y364" s="679"/>
      <c r="Z364" s="678"/>
      <c r="AA364" s="630"/>
      <c r="AB364" s="629"/>
      <c r="AC364" s="630"/>
      <c r="AD364" s="630"/>
      <c r="AE364" s="630"/>
      <c r="AF364" s="630"/>
      <c r="AG364" s="630"/>
      <c r="AH364" s="630"/>
      <c r="AI364" s="630"/>
      <c r="AJ364" s="630"/>
      <c r="AK364" s="630"/>
      <c r="AL364" s="630"/>
      <c r="AM364" s="630"/>
      <c r="AN364" s="630"/>
      <c r="AO364" s="630"/>
      <c r="AP364" s="630"/>
      <c r="AQ364" s="630"/>
      <c r="AR364" s="630"/>
      <c r="AS364" s="630"/>
      <c r="AT364" s="630"/>
      <c r="AU364" s="630"/>
      <c r="AV364" s="630"/>
      <c r="AW364" s="630"/>
      <c r="AX364" s="630"/>
      <c r="AY364" s="630"/>
      <c r="AZ364" s="630"/>
      <c r="BA364" s="620"/>
    </row>
    <row r="365" spans="1:53" ht="44.25" hidden="1" customHeight="1" x14ac:dyDescent="0.25">
      <c r="A365" s="2597"/>
      <c r="B365" s="677" t="s">
        <v>431</v>
      </c>
      <c r="C365" s="2686" t="s">
        <v>461</v>
      </c>
      <c r="D365" s="2597"/>
      <c r="E365" s="2686" t="s">
        <v>460</v>
      </c>
      <c r="F365" s="2686" t="s">
        <v>129</v>
      </c>
      <c r="G365" s="2701">
        <v>0</v>
      </c>
      <c r="H365" s="2701">
        <v>1</v>
      </c>
      <c r="I365" s="2699">
        <v>0.25</v>
      </c>
      <c r="J365" s="123" t="s">
        <v>441</v>
      </c>
      <c r="K365" s="486" t="s">
        <v>440</v>
      </c>
      <c r="L365" s="486">
        <v>2232</v>
      </c>
      <c r="M365" s="630">
        <v>1</v>
      </c>
      <c r="N365" s="1044" t="s">
        <v>459</v>
      </c>
      <c r="O365" s="114"/>
      <c r="P365" s="123" t="s">
        <v>438</v>
      </c>
      <c r="Q365" s="114" t="s">
        <v>0</v>
      </c>
      <c r="R365" s="114" t="s">
        <v>0</v>
      </c>
      <c r="S365" s="114" t="s">
        <v>0</v>
      </c>
      <c r="T365" s="114" t="s">
        <v>0</v>
      </c>
      <c r="U365" s="114" t="s">
        <v>0</v>
      </c>
      <c r="V365" s="114" t="s">
        <v>0</v>
      </c>
      <c r="W365" s="114" t="s">
        <v>0</v>
      </c>
      <c r="X365" s="114" t="s">
        <v>0</v>
      </c>
      <c r="Y365" s="114" t="s">
        <v>0</v>
      </c>
      <c r="Z365" s="630"/>
      <c r="AA365" s="630"/>
      <c r="AB365" s="629"/>
      <c r="AC365" s="630"/>
      <c r="AD365" s="630"/>
      <c r="AE365" s="630"/>
      <c r="AF365" s="630"/>
      <c r="AG365" s="630"/>
      <c r="AH365" s="630"/>
      <c r="AI365" s="630"/>
      <c r="AJ365" s="630"/>
      <c r="AK365" s="630"/>
      <c r="AL365" s="630"/>
      <c r="AM365" s="630"/>
      <c r="AN365" s="630"/>
      <c r="AO365" s="630"/>
      <c r="AP365" s="630"/>
      <c r="AQ365" s="630"/>
      <c r="AR365" s="630"/>
      <c r="AS365" s="630"/>
      <c r="AT365" s="630"/>
      <c r="AU365" s="630"/>
      <c r="AV365" s="630"/>
      <c r="AW365" s="630"/>
      <c r="AX365" s="630"/>
      <c r="AY365" s="630"/>
      <c r="AZ365" s="630"/>
      <c r="BA365" s="620"/>
    </row>
    <row r="366" spans="1:53" ht="54" hidden="1" customHeight="1" x14ac:dyDescent="0.25">
      <c r="A366" s="2597"/>
      <c r="B366" s="677" t="s">
        <v>431</v>
      </c>
      <c r="C366" s="2598"/>
      <c r="D366" s="2597"/>
      <c r="E366" s="2598"/>
      <c r="F366" s="2598"/>
      <c r="G366" s="2598"/>
      <c r="H366" s="2598"/>
      <c r="I366" s="2647"/>
      <c r="J366" s="123" t="s">
        <v>441</v>
      </c>
      <c r="K366" s="486" t="s">
        <v>440</v>
      </c>
      <c r="L366" s="486">
        <v>2232</v>
      </c>
      <c r="M366" s="630">
        <v>2</v>
      </c>
      <c r="N366" s="1044" t="s">
        <v>458</v>
      </c>
      <c r="O366" s="114"/>
      <c r="P366" s="123" t="s">
        <v>438</v>
      </c>
      <c r="Q366" s="114" t="s">
        <v>0</v>
      </c>
      <c r="R366" s="114" t="s">
        <v>0</v>
      </c>
      <c r="S366" s="114" t="s">
        <v>0</v>
      </c>
      <c r="T366" s="114" t="s">
        <v>0</v>
      </c>
      <c r="U366" s="114" t="s">
        <v>0</v>
      </c>
      <c r="V366" s="114" t="s">
        <v>0</v>
      </c>
      <c r="W366" s="114" t="s">
        <v>0</v>
      </c>
      <c r="X366" s="114" t="s">
        <v>0</v>
      </c>
      <c r="Y366" s="114" t="s">
        <v>0</v>
      </c>
      <c r="Z366" s="630"/>
      <c r="AA366" s="630"/>
      <c r="AB366" s="629"/>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20"/>
    </row>
    <row r="367" spans="1:53" ht="47.25" hidden="1" customHeight="1" x14ac:dyDescent="0.25">
      <c r="A367" s="2597"/>
      <c r="B367" s="677" t="s">
        <v>431</v>
      </c>
      <c r="C367" s="695" t="s">
        <v>457</v>
      </c>
      <c r="D367" s="2597"/>
      <c r="E367" s="688" t="s">
        <v>456</v>
      </c>
      <c r="F367" s="675" t="s">
        <v>455</v>
      </c>
      <c r="G367" s="694">
        <v>0</v>
      </c>
      <c r="H367" s="675">
        <v>5</v>
      </c>
      <c r="I367" s="684"/>
      <c r="J367" s="1407"/>
      <c r="K367" s="678"/>
      <c r="L367" s="678"/>
      <c r="M367" s="678">
        <v>1</v>
      </c>
      <c r="N367" s="678"/>
      <c r="O367" s="679"/>
      <c r="P367" s="678"/>
      <c r="Q367" s="678"/>
      <c r="R367" s="678"/>
      <c r="S367" s="678"/>
      <c r="T367" s="679"/>
      <c r="U367" s="679"/>
      <c r="V367" s="679"/>
      <c r="W367" s="679"/>
      <c r="X367" s="679"/>
      <c r="Y367" s="679"/>
      <c r="Z367" s="678"/>
      <c r="AA367" s="630"/>
      <c r="AB367" s="629"/>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20"/>
    </row>
    <row r="368" spans="1:53" ht="65.25" hidden="1" customHeight="1" x14ac:dyDescent="0.25">
      <c r="A368" s="2597"/>
      <c r="B368" s="677" t="s">
        <v>431</v>
      </c>
      <c r="C368" s="689" t="s">
        <v>454</v>
      </c>
      <c r="D368" s="2597"/>
      <c r="E368" s="688" t="s">
        <v>453</v>
      </c>
      <c r="F368" s="675" t="s">
        <v>452</v>
      </c>
      <c r="G368" s="694">
        <v>0</v>
      </c>
      <c r="H368" s="694">
        <v>4</v>
      </c>
      <c r="I368" s="682"/>
      <c r="J368" s="1164"/>
      <c r="K368" s="630"/>
      <c r="L368" s="630"/>
      <c r="M368" s="630">
        <v>1</v>
      </c>
      <c r="N368" s="630"/>
      <c r="O368" s="114"/>
      <c r="P368" s="630"/>
      <c r="Q368" s="630"/>
      <c r="R368" s="630"/>
      <c r="S368" s="630"/>
      <c r="T368" s="114"/>
      <c r="U368" s="114"/>
      <c r="V368" s="114"/>
      <c r="W368" s="114"/>
      <c r="X368" s="114"/>
      <c r="Y368" s="114"/>
      <c r="Z368" s="630"/>
      <c r="AA368" s="630"/>
      <c r="AB368" s="629"/>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20"/>
    </row>
    <row r="369" spans="1:53" ht="33.75" hidden="1" customHeight="1" x14ac:dyDescent="0.25">
      <c r="A369" s="2597"/>
      <c r="B369" s="677" t="s">
        <v>431</v>
      </c>
      <c r="C369" s="693" t="s">
        <v>451</v>
      </c>
      <c r="D369" s="2597"/>
      <c r="E369" s="693" t="s">
        <v>450</v>
      </c>
      <c r="F369" s="692" t="s">
        <v>11</v>
      </c>
      <c r="G369" s="691">
        <v>0</v>
      </c>
      <c r="H369" s="691">
        <v>1</v>
      </c>
      <c r="I369" s="690"/>
      <c r="J369" s="1407"/>
      <c r="K369" s="678"/>
      <c r="L369" s="678"/>
      <c r="M369" s="678">
        <v>1</v>
      </c>
      <c r="N369" s="678"/>
      <c r="O369" s="679"/>
      <c r="P369" s="678"/>
      <c r="Q369" s="678"/>
      <c r="R369" s="678"/>
      <c r="S369" s="678"/>
      <c r="T369" s="679"/>
      <c r="U369" s="679"/>
      <c r="V369" s="679"/>
      <c r="W369" s="679"/>
      <c r="X369" s="679"/>
      <c r="Y369" s="679"/>
      <c r="Z369" s="678"/>
      <c r="AA369" s="630"/>
      <c r="AB369" s="629"/>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20"/>
    </row>
    <row r="370" spans="1:53" ht="75.75" hidden="1" customHeight="1" x14ac:dyDescent="0.25">
      <c r="A370" s="2597"/>
      <c r="B370" s="677" t="s">
        <v>431</v>
      </c>
      <c r="C370" s="689" t="s">
        <v>449</v>
      </c>
      <c r="D370" s="2675" t="s">
        <v>448</v>
      </c>
      <c r="E370" s="676" t="s">
        <v>447</v>
      </c>
      <c r="F370" s="675" t="s">
        <v>129</v>
      </c>
      <c r="G370" s="683">
        <v>0.2</v>
      </c>
      <c r="H370" s="683">
        <v>1</v>
      </c>
      <c r="I370" s="684">
        <f>0.1*0.8</f>
        <v>8.0000000000000016E-2</v>
      </c>
      <c r="J370" s="123" t="s">
        <v>441</v>
      </c>
      <c r="K370" s="123" t="s">
        <v>440</v>
      </c>
      <c r="L370" s="123">
        <v>2232</v>
      </c>
      <c r="M370" s="123">
        <v>1</v>
      </c>
      <c r="N370" s="123" t="s">
        <v>439</v>
      </c>
      <c r="O370" s="114"/>
      <c r="P370" s="123" t="s">
        <v>438</v>
      </c>
      <c r="Q370" s="114" t="s">
        <v>0</v>
      </c>
      <c r="R370" s="114" t="s">
        <v>0</v>
      </c>
      <c r="S370" s="114" t="s">
        <v>0</v>
      </c>
      <c r="T370" s="114" t="s">
        <v>0</v>
      </c>
      <c r="U370" s="114" t="s">
        <v>0</v>
      </c>
      <c r="V370" s="114" t="s">
        <v>0</v>
      </c>
      <c r="W370" s="114" t="s">
        <v>0</v>
      </c>
      <c r="X370" s="114" t="s">
        <v>0</v>
      </c>
      <c r="Y370" s="114" t="s">
        <v>0</v>
      </c>
      <c r="Z370" s="630"/>
      <c r="AA370" s="630"/>
      <c r="AB370" s="629"/>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20"/>
    </row>
    <row r="371" spans="1:53" ht="53.25" hidden="1" customHeight="1" x14ac:dyDescent="0.25">
      <c r="A371" s="2597"/>
      <c r="B371" s="677" t="s">
        <v>431</v>
      </c>
      <c r="C371" s="689" t="s">
        <v>446</v>
      </c>
      <c r="D371" s="2597"/>
      <c r="E371" s="688" t="s">
        <v>445</v>
      </c>
      <c r="F371" s="675" t="s">
        <v>236</v>
      </c>
      <c r="G371" s="687">
        <v>0</v>
      </c>
      <c r="H371" s="687">
        <v>1</v>
      </c>
      <c r="I371" s="684">
        <v>0.1</v>
      </c>
      <c r="J371" s="1408" t="s">
        <v>441</v>
      </c>
      <c r="K371" s="1408" t="s">
        <v>440</v>
      </c>
      <c r="L371" s="1408">
        <v>2232</v>
      </c>
      <c r="M371" s="1408">
        <v>1</v>
      </c>
      <c r="N371" s="1408" t="s">
        <v>439</v>
      </c>
      <c r="O371" s="679"/>
      <c r="P371" s="1408" t="s">
        <v>438</v>
      </c>
      <c r="Q371" s="679" t="s">
        <v>0</v>
      </c>
      <c r="R371" s="679" t="s">
        <v>0</v>
      </c>
      <c r="S371" s="679" t="s">
        <v>0</v>
      </c>
      <c r="T371" s="679" t="s">
        <v>0</v>
      </c>
      <c r="U371" s="679" t="s">
        <v>0</v>
      </c>
      <c r="V371" s="679" t="s">
        <v>0</v>
      </c>
      <c r="W371" s="679" t="s">
        <v>0</v>
      </c>
      <c r="X371" s="679" t="s">
        <v>0</v>
      </c>
      <c r="Y371" s="679" t="s">
        <v>0</v>
      </c>
      <c r="Z371" s="678"/>
      <c r="AA371" s="630"/>
      <c r="AB371" s="629"/>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20"/>
    </row>
    <row r="372" spans="1:53" ht="33.75" hidden="1" customHeight="1" x14ac:dyDescent="0.25">
      <c r="A372" s="2597"/>
      <c r="B372" s="677" t="s">
        <v>431</v>
      </c>
      <c r="C372" s="2685" t="s">
        <v>444</v>
      </c>
      <c r="D372" s="2597"/>
      <c r="E372" s="676" t="s">
        <v>443</v>
      </c>
      <c r="F372" s="675" t="s">
        <v>442</v>
      </c>
      <c r="G372" s="675">
        <v>0</v>
      </c>
      <c r="H372" s="675">
        <v>1</v>
      </c>
      <c r="I372" s="682">
        <v>0.2</v>
      </c>
      <c r="J372" s="123" t="s">
        <v>441</v>
      </c>
      <c r="K372" s="123" t="s">
        <v>440</v>
      </c>
      <c r="L372" s="123">
        <v>2232</v>
      </c>
      <c r="M372" s="123">
        <v>1</v>
      </c>
      <c r="N372" s="123" t="s">
        <v>439</v>
      </c>
      <c r="O372" s="114"/>
      <c r="P372" s="123" t="s">
        <v>438</v>
      </c>
      <c r="Q372" s="630"/>
      <c r="R372" s="630"/>
      <c r="S372" s="630"/>
      <c r="T372" s="114"/>
      <c r="U372" s="114"/>
      <c r="V372" s="114"/>
      <c r="W372" s="114" t="s">
        <v>0</v>
      </c>
      <c r="X372" s="114" t="s">
        <v>0</v>
      </c>
      <c r="Y372" s="114" t="s">
        <v>0</v>
      </c>
      <c r="Z372" s="630"/>
      <c r="AA372" s="630"/>
      <c r="AB372" s="629"/>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20"/>
    </row>
    <row r="373" spans="1:53" ht="30.75" hidden="1" customHeight="1" x14ac:dyDescent="0.25">
      <c r="A373" s="2597"/>
      <c r="B373" s="677" t="s">
        <v>431</v>
      </c>
      <c r="C373" s="2647"/>
      <c r="D373" s="2598"/>
      <c r="E373" s="676" t="s">
        <v>437</v>
      </c>
      <c r="F373" s="675" t="s">
        <v>129</v>
      </c>
      <c r="G373" s="683">
        <v>0</v>
      </c>
      <c r="H373" s="683">
        <v>1</v>
      </c>
      <c r="I373" s="684"/>
      <c r="J373" s="1407"/>
      <c r="K373" s="678"/>
      <c r="L373" s="678"/>
      <c r="M373" s="678">
        <v>1</v>
      </c>
      <c r="N373" s="678"/>
      <c r="O373" s="679"/>
      <c r="P373" s="678"/>
      <c r="Q373" s="678"/>
      <c r="R373" s="678"/>
      <c r="S373" s="678"/>
      <c r="T373" s="679"/>
      <c r="U373" s="679"/>
      <c r="V373" s="679"/>
      <c r="W373" s="679"/>
      <c r="X373" s="679"/>
      <c r="Y373" s="679"/>
      <c r="Z373" s="678"/>
      <c r="AA373" s="630"/>
      <c r="AB373" s="629"/>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20"/>
    </row>
    <row r="374" spans="1:53" ht="26.25" hidden="1" customHeight="1" x14ac:dyDescent="0.25">
      <c r="A374" s="2597"/>
      <c r="B374" s="677" t="s">
        <v>431</v>
      </c>
      <c r="C374" s="2687" t="s">
        <v>436</v>
      </c>
      <c r="D374" s="2675" t="s">
        <v>435</v>
      </c>
      <c r="E374" s="676" t="s">
        <v>434</v>
      </c>
      <c r="F374" s="675" t="s">
        <v>129</v>
      </c>
      <c r="G374" s="683">
        <v>0</v>
      </c>
      <c r="H374" s="683">
        <v>0.3</v>
      </c>
      <c r="I374" s="682"/>
      <c r="J374" s="1164"/>
      <c r="K374" s="630"/>
      <c r="L374" s="630"/>
      <c r="M374" s="630">
        <v>1</v>
      </c>
      <c r="N374" s="630"/>
      <c r="O374" s="114"/>
      <c r="P374" s="630"/>
      <c r="Q374" s="630"/>
      <c r="R374" s="630"/>
      <c r="S374" s="630"/>
      <c r="T374" s="114"/>
      <c r="U374" s="114"/>
      <c r="V374" s="114"/>
      <c r="W374" s="114"/>
      <c r="X374" s="114"/>
      <c r="Y374" s="114"/>
      <c r="Z374" s="630"/>
      <c r="AA374" s="630"/>
      <c r="AB374" s="629"/>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20"/>
    </row>
    <row r="375" spans="1:53" ht="30.75" hidden="1" customHeight="1" x14ac:dyDescent="0.25">
      <c r="A375" s="2597"/>
      <c r="B375" s="677" t="s">
        <v>431</v>
      </c>
      <c r="C375" s="2611"/>
      <c r="D375" s="2597"/>
      <c r="E375" s="676" t="s">
        <v>433</v>
      </c>
      <c r="F375" s="675" t="s">
        <v>432</v>
      </c>
      <c r="G375" s="675">
        <v>0</v>
      </c>
      <c r="H375" s="675">
        <v>1</v>
      </c>
      <c r="I375" s="682"/>
      <c r="J375" s="1407"/>
      <c r="K375" s="678"/>
      <c r="L375" s="678"/>
      <c r="M375" s="678">
        <v>1</v>
      </c>
      <c r="N375" s="678"/>
      <c r="O375" s="679"/>
      <c r="P375" s="678"/>
      <c r="Q375" s="678"/>
      <c r="R375" s="678"/>
      <c r="S375" s="678"/>
      <c r="T375" s="679"/>
      <c r="U375" s="679"/>
      <c r="V375" s="679"/>
      <c r="W375" s="679"/>
      <c r="X375" s="679"/>
      <c r="Y375" s="679"/>
      <c r="Z375" s="678"/>
      <c r="AA375" s="630"/>
      <c r="AB375" s="629"/>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20"/>
    </row>
    <row r="376" spans="1:53" ht="15.75" hidden="1" customHeight="1" x14ac:dyDescent="0.25">
      <c r="A376" s="2598"/>
      <c r="B376" s="677" t="s">
        <v>431</v>
      </c>
      <c r="C376" s="2611"/>
      <c r="D376" s="2597"/>
      <c r="E376" s="676" t="s">
        <v>430</v>
      </c>
      <c r="F376" s="675" t="s">
        <v>429</v>
      </c>
      <c r="G376" s="675">
        <v>0</v>
      </c>
      <c r="H376" s="675">
        <v>4</v>
      </c>
      <c r="I376" s="674"/>
      <c r="J376" s="1164"/>
      <c r="K376" s="630"/>
      <c r="L376" s="630"/>
      <c r="M376" s="630">
        <v>1</v>
      </c>
      <c r="N376" s="630"/>
      <c r="O376" s="114"/>
      <c r="P376" s="630"/>
      <c r="Q376" s="630"/>
      <c r="R376" s="630"/>
      <c r="S376" s="630"/>
      <c r="T376" s="114"/>
      <c r="U376" s="114"/>
      <c r="V376" s="114"/>
      <c r="W376" s="114"/>
      <c r="X376" s="114"/>
      <c r="Y376" s="114"/>
      <c r="Z376" s="630"/>
      <c r="AA376" s="630"/>
      <c r="AB376" s="629"/>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20"/>
    </row>
    <row r="377" spans="1:53" ht="33" hidden="1" customHeight="1" x14ac:dyDescent="0.25">
      <c r="A377" s="1404"/>
      <c r="B377" s="677"/>
      <c r="C377" s="1405"/>
      <c r="D377" s="1404"/>
      <c r="E377" s="676"/>
      <c r="F377" s="675"/>
      <c r="G377" s="675"/>
      <c r="H377" s="675"/>
      <c r="I377" s="674"/>
      <c r="J377" s="1164"/>
      <c r="K377" s="630"/>
      <c r="L377" s="630"/>
      <c r="M377" s="630"/>
      <c r="N377" s="1406" t="s">
        <v>1809</v>
      </c>
      <c r="O377" s="114"/>
      <c r="P377" s="630"/>
      <c r="Q377" s="630"/>
      <c r="R377" s="630"/>
      <c r="S377" s="630"/>
      <c r="T377" s="114"/>
      <c r="U377" s="114"/>
      <c r="V377" s="114"/>
      <c r="W377" s="114"/>
      <c r="X377" s="114"/>
      <c r="Y377" s="114"/>
      <c r="Z377" s="630"/>
      <c r="AA377" s="630"/>
      <c r="AB377" s="629"/>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20"/>
    </row>
    <row r="378" spans="1:53" ht="33" hidden="1" customHeight="1" x14ac:dyDescent="0.25">
      <c r="A378" s="1404"/>
      <c r="B378" s="677"/>
      <c r="C378" s="1405"/>
      <c r="D378" s="1404"/>
      <c r="E378" s="676"/>
      <c r="F378" s="675"/>
      <c r="G378" s="675"/>
      <c r="H378" s="675"/>
      <c r="I378" s="674"/>
      <c r="J378" s="1164"/>
      <c r="K378" s="630"/>
      <c r="L378" s="630"/>
      <c r="M378" s="630"/>
      <c r="N378" s="1403"/>
      <c r="O378" s="114"/>
      <c r="P378" s="630"/>
      <c r="Q378" s="1357"/>
      <c r="R378" s="1357"/>
      <c r="S378" s="1357"/>
      <c r="T378" s="1361"/>
      <c r="U378" s="1361"/>
      <c r="V378" s="1361"/>
      <c r="W378" s="1361"/>
      <c r="X378" s="1361"/>
      <c r="Y378" s="1361"/>
      <c r="Z378" s="1357"/>
      <c r="AA378" s="1357"/>
      <c r="AB378" s="1379"/>
      <c r="AC378" s="1357"/>
      <c r="AD378" s="1357"/>
      <c r="AE378" s="1357"/>
      <c r="AF378" s="630"/>
      <c r="AG378" s="630"/>
      <c r="AH378" s="630"/>
      <c r="AI378" s="1357"/>
      <c r="AJ378" s="1357"/>
      <c r="AK378" s="1357"/>
      <c r="AL378" s="630"/>
      <c r="AM378" s="630"/>
      <c r="AN378" s="630"/>
      <c r="AO378" s="1357"/>
      <c r="AP378" s="1357"/>
      <c r="AQ378" s="1357"/>
      <c r="AR378" s="630"/>
      <c r="AS378" s="630"/>
      <c r="AT378" s="630"/>
      <c r="AU378" s="1357"/>
      <c r="AV378" s="630"/>
      <c r="AW378" s="1357"/>
      <c r="AX378" s="1357"/>
      <c r="AY378" s="1357"/>
      <c r="AZ378" s="1357"/>
      <c r="BA378" s="620"/>
    </row>
    <row r="379" spans="1:53" ht="133.5" customHeight="1" x14ac:dyDescent="0.25">
      <c r="A379" s="2692" t="s">
        <v>428</v>
      </c>
      <c r="B379" s="471" t="s">
        <v>398</v>
      </c>
      <c r="C379" s="483" t="s">
        <v>427</v>
      </c>
      <c r="D379" s="2676" t="s">
        <v>426</v>
      </c>
      <c r="E379" s="483" t="s">
        <v>1808</v>
      </c>
      <c r="F379" s="660" t="s">
        <v>372</v>
      </c>
      <c r="G379" s="672">
        <v>0</v>
      </c>
      <c r="H379" s="672">
        <v>1</v>
      </c>
      <c r="I379" s="671">
        <v>0.15</v>
      </c>
      <c r="J379" s="105" t="s">
        <v>1786</v>
      </c>
      <c r="K379" s="114" t="s">
        <v>1785</v>
      </c>
      <c r="L379" s="114" t="s">
        <v>1785</v>
      </c>
      <c r="M379" s="499">
        <v>6</v>
      </c>
      <c r="N379" s="1338" t="s">
        <v>1807</v>
      </c>
      <c r="O379" s="1337" t="s">
        <v>1804</v>
      </c>
      <c r="P379" s="499" t="s">
        <v>1785</v>
      </c>
      <c r="Q379" s="1402"/>
      <c r="R379" s="1376"/>
      <c r="S379" s="1376"/>
      <c r="T379" s="1378" t="s">
        <v>479</v>
      </c>
      <c r="U379" s="1378" t="s">
        <v>479</v>
      </c>
      <c r="V379" s="1378" t="s">
        <v>479</v>
      </c>
      <c r="W379" s="1378" t="s">
        <v>479</v>
      </c>
      <c r="X379" s="1378" t="s">
        <v>479</v>
      </c>
      <c r="Y379" s="1377" t="s">
        <v>479</v>
      </c>
      <c r="Z379" s="1401" t="s">
        <v>1806</v>
      </c>
      <c r="AA379" s="1376" t="s">
        <v>1686</v>
      </c>
      <c r="AB379" s="1375"/>
      <c r="AC379" s="1374">
        <v>70912478</v>
      </c>
      <c r="AD379" s="1373"/>
      <c r="AE379" s="1371"/>
      <c r="AF379" s="1331"/>
      <c r="AG379" s="630"/>
      <c r="AH379" s="2292">
        <f>AC379+AD379-AE379</f>
        <v>70912478</v>
      </c>
      <c r="AI379" s="2287"/>
      <c r="AJ379" s="1372"/>
      <c r="AK379" s="1371"/>
      <c r="AL379" s="1331"/>
      <c r="AM379" s="630"/>
      <c r="AN379" s="2293">
        <f>AI379+AJ379-AK379</f>
        <v>0</v>
      </c>
      <c r="AO379" s="2288"/>
      <c r="AP379" s="1368"/>
      <c r="AQ379" s="1367"/>
      <c r="AR379" s="1331"/>
      <c r="AS379" s="630"/>
      <c r="AT379" s="1330"/>
      <c r="AU379" s="1400"/>
      <c r="AV379" s="1328"/>
      <c r="AW379" s="1399">
        <v>45000000</v>
      </c>
      <c r="AX379" s="1368"/>
      <c r="AY379" s="1368"/>
      <c r="AZ379" s="1367"/>
      <c r="BA379" s="1324"/>
    </row>
    <row r="380" spans="1:53" ht="56.25" customHeight="1" x14ac:dyDescent="0.25">
      <c r="A380" s="2597"/>
      <c r="B380" s="471" t="s">
        <v>398</v>
      </c>
      <c r="C380" s="483" t="s">
        <v>1110</v>
      </c>
      <c r="D380" s="2597"/>
      <c r="E380" s="483" t="s">
        <v>423</v>
      </c>
      <c r="F380" s="660" t="s">
        <v>372</v>
      </c>
      <c r="G380" s="672">
        <v>0.57999999999999996</v>
      </c>
      <c r="H380" s="672">
        <v>0.9</v>
      </c>
      <c r="I380" s="1365">
        <v>0.13</v>
      </c>
      <c r="J380" s="1391" t="s">
        <v>1786</v>
      </c>
      <c r="K380" s="114" t="s">
        <v>1785</v>
      </c>
      <c r="L380" s="114" t="s">
        <v>1785</v>
      </c>
      <c r="M380" s="499">
        <v>6</v>
      </c>
      <c r="N380" s="1338" t="s">
        <v>1805</v>
      </c>
      <c r="O380" s="1337" t="s">
        <v>1804</v>
      </c>
      <c r="P380" s="1390" t="s">
        <v>1794</v>
      </c>
      <c r="Q380" s="1364"/>
      <c r="R380" s="630"/>
      <c r="S380" s="630"/>
      <c r="T380" s="1398" t="s">
        <v>479</v>
      </c>
      <c r="U380" s="1398" t="s">
        <v>479</v>
      </c>
      <c r="V380" s="1398" t="s">
        <v>479</v>
      </c>
      <c r="W380" s="1398" t="s">
        <v>479</v>
      </c>
      <c r="X380" s="1398" t="s">
        <v>479</v>
      </c>
      <c r="Y380" s="1397" t="s">
        <v>479</v>
      </c>
      <c r="Z380" s="1396" t="s">
        <v>1797</v>
      </c>
      <c r="AA380" s="114" t="s">
        <v>1686</v>
      </c>
      <c r="AB380" s="1395"/>
      <c r="AC380" s="1353">
        <v>20000000</v>
      </c>
      <c r="AD380" s="1344"/>
      <c r="AE380" s="1343"/>
      <c r="AF380" s="1331"/>
      <c r="AG380" s="630"/>
      <c r="AH380" s="2292">
        <f t="shared" ref="AH380:AH384" si="0">AC380+AD380-AE380</f>
        <v>20000000</v>
      </c>
      <c r="AI380" s="1344"/>
      <c r="AJ380" s="1349"/>
      <c r="AK380" s="1343"/>
      <c r="AL380" s="1331"/>
      <c r="AM380" s="630"/>
      <c r="AN380" s="2293">
        <f t="shared" ref="AN380:AN384" si="1">AI380+AJ380-AK380</f>
        <v>0</v>
      </c>
      <c r="AO380" s="1331"/>
      <c r="AP380" s="630"/>
      <c r="AQ380" s="1392"/>
      <c r="AR380" s="1331"/>
      <c r="AS380" s="630"/>
      <c r="AT380" s="1330"/>
      <c r="AU380" s="1394"/>
      <c r="AV380" s="1328"/>
      <c r="AW380" s="1393">
        <v>30000000</v>
      </c>
      <c r="AX380" s="630"/>
      <c r="AY380" s="630"/>
      <c r="AZ380" s="1392"/>
      <c r="BA380" s="1324"/>
    </row>
    <row r="381" spans="1:53" ht="54" customHeight="1" x14ac:dyDescent="0.25">
      <c r="A381" s="2597"/>
      <c r="B381" s="471" t="s">
        <v>398</v>
      </c>
      <c r="C381" s="656" t="s">
        <v>422</v>
      </c>
      <c r="D381" s="2597"/>
      <c r="E381" s="483" t="s">
        <v>421</v>
      </c>
      <c r="F381" s="660" t="s">
        <v>372</v>
      </c>
      <c r="G381" s="672">
        <v>0.4</v>
      </c>
      <c r="H381" s="672">
        <v>1</v>
      </c>
      <c r="I381" s="671">
        <v>0.1</v>
      </c>
      <c r="J381" s="1391" t="s">
        <v>1786</v>
      </c>
      <c r="K381" s="114" t="s">
        <v>1785</v>
      </c>
      <c r="L381" s="114" t="s">
        <v>1785</v>
      </c>
      <c r="M381" s="499">
        <v>7</v>
      </c>
      <c r="N381" s="1338" t="s">
        <v>1803</v>
      </c>
      <c r="O381" s="1337" t="s">
        <v>1802</v>
      </c>
      <c r="P381" s="1390" t="s">
        <v>1794</v>
      </c>
      <c r="Q381" s="1364"/>
      <c r="R381" s="630"/>
      <c r="S381" s="630"/>
      <c r="T381" s="1398" t="s">
        <v>479</v>
      </c>
      <c r="U381" s="1398" t="s">
        <v>479</v>
      </c>
      <c r="V381" s="1398" t="s">
        <v>479</v>
      </c>
      <c r="W381" s="1398" t="s">
        <v>479</v>
      </c>
      <c r="X381" s="1398" t="s">
        <v>479</v>
      </c>
      <c r="Y381" s="1397" t="s">
        <v>479</v>
      </c>
      <c r="Z381" s="1396" t="s">
        <v>1797</v>
      </c>
      <c r="AA381" s="114" t="s">
        <v>1686</v>
      </c>
      <c r="AB381" s="1395"/>
      <c r="AC381" s="1353">
        <v>20000000</v>
      </c>
      <c r="AD381" s="1344"/>
      <c r="AE381" s="1343"/>
      <c r="AF381" s="1331"/>
      <c r="AG381" s="630"/>
      <c r="AH381" s="2292">
        <f t="shared" si="0"/>
        <v>20000000</v>
      </c>
      <c r="AI381" s="1344"/>
      <c r="AJ381" s="1349"/>
      <c r="AK381" s="1343"/>
      <c r="AL381" s="1331"/>
      <c r="AM381" s="630"/>
      <c r="AN381" s="2293">
        <f t="shared" si="1"/>
        <v>0</v>
      </c>
      <c r="AO381" s="1331"/>
      <c r="AP381" s="630"/>
      <c r="AQ381" s="1392"/>
      <c r="AR381" s="1331"/>
      <c r="AS381" s="630"/>
      <c r="AT381" s="1330"/>
      <c r="AU381" s="1394"/>
      <c r="AV381" s="1328"/>
      <c r="AW381" s="1393">
        <v>30000000</v>
      </c>
      <c r="AX381" s="630"/>
      <c r="AY381" s="630"/>
      <c r="AZ381" s="1392"/>
      <c r="BA381" s="1324"/>
    </row>
    <row r="382" spans="1:53" ht="52.5" customHeight="1" x14ac:dyDescent="0.25">
      <c r="A382" s="2597"/>
      <c r="B382" s="471" t="s">
        <v>398</v>
      </c>
      <c r="C382" s="656" t="s">
        <v>420</v>
      </c>
      <c r="D382" s="2597"/>
      <c r="E382" s="483" t="s">
        <v>419</v>
      </c>
      <c r="F382" s="660" t="s">
        <v>372</v>
      </c>
      <c r="G382" s="672">
        <v>0.4</v>
      </c>
      <c r="H382" s="672">
        <v>1</v>
      </c>
      <c r="I382" s="671">
        <v>0.05</v>
      </c>
      <c r="J382" s="1391" t="s">
        <v>1786</v>
      </c>
      <c r="K382" s="114" t="s">
        <v>1785</v>
      </c>
      <c r="L382" s="114" t="s">
        <v>1785</v>
      </c>
      <c r="M382" s="499">
        <v>4</v>
      </c>
      <c r="N382" s="1338" t="s">
        <v>1801</v>
      </c>
      <c r="O382" s="1337" t="s">
        <v>1800</v>
      </c>
      <c r="P382" s="1390" t="s">
        <v>1794</v>
      </c>
      <c r="Q382" s="1364"/>
      <c r="R382" s="630"/>
      <c r="S382" s="630"/>
      <c r="T382" s="1398" t="s">
        <v>479</v>
      </c>
      <c r="U382" s="1398" t="s">
        <v>479</v>
      </c>
      <c r="V382" s="1398" t="s">
        <v>479</v>
      </c>
      <c r="W382" s="1398" t="s">
        <v>479</v>
      </c>
      <c r="X382" s="1398" t="s">
        <v>479</v>
      </c>
      <c r="Y382" s="1397" t="s">
        <v>479</v>
      </c>
      <c r="Z382" s="1396" t="s">
        <v>1797</v>
      </c>
      <c r="AA382" s="114" t="s">
        <v>1686</v>
      </c>
      <c r="AB382" s="1395"/>
      <c r="AC382" s="1353">
        <v>20000000</v>
      </c>
      <c r="AD382" s="1344"/>
      <c r="AE382" s="1343"/>
      <c r="AF382" s="1331"/>
      <c r="AG382" s="630"/>
      <c r="AH382" s="2292">
        <f t="shared" si="0"/>
        <v>20000000</v>
      </c>
      <c r="AI382" s="1344"/>
      <c r="AJ382" s="1349"/>
      <c r="AK382" s="1343"/>
      <c r="AL382" s="1331"/>
      <c r="AM382" s="630"/>
      <c r="AN382" s="2293">
        <f t="shared" si="1"/>
        <v>0</v>
      </c>
      <c r="AO382" s="1331"/>
      <c r="AP382" s="630"/>
      <c r="AQ382" s="1392"/>
      <c r="AR382" s="1331"/>
      <c r="AS382" s="630"/>
      <c r="AT382" s="1330"/>
      <c r="AU382" s="1394"/>
      <c r="AV382" s="1328"/>
      <c r="AW382" s="1393">
        <v>30000000</v>
      </c>
      <c r="AX382" s="630"/>
      <c r="AY382" s="630"/>
      <c r="AZ382" s="1392"/>
      <c r="BA382" s="1324"/>
    </row>
    <row r="383" spans="1:53" ht="93.75" customHeight="1" x14ac:dyDescent="0.25">
      <c r="A383" s="2597"/>
      <c r="B383" s="471" t="s">
        <v>398</v>
      </c>
      <c r="C383" s="656" t="s">
        <v>418</v>
      </c>
      <c r="D383" s="2597"/>
      <c r="E383" s="483" t="s">
        <v>417</v>
      </c>
      <c r="F383" s="660" t="s">
        <v>372</v>
      </c>
      <c r="G383" s="672">
        <v>0.5</v>
      </c>
      <c r="H383" s="672">
        <v>0.9</v>
      </c>
      <c r="I383" s="671">
        <v>0.05</v>
      </c>
      <c r="J383" s="1391" t="s">
        <v>1786</v>
      </c>
      <c r="K383" s="114" t="s">
        <v>1785</v>
      </c>
      <c r="L383" s="114" t="s">
        <v>1785</v>
      </c>
      <c r="M383" s="499">
        <v>7</v>
      </c>
      <c r="N383" s="1338" t="s">
        <v>1799</v>
      </c>
      <c r="O383" s="1337" t="s">
        <v>1798</v>
      </c>
      <c r="P383" s="1390" t="s">
        <v>1794</v>
      </c>
      <c r="Q383" s="1364"/>
      <c r="R383" s="630"/>
      <c r="S383" s="630"/>
      <c r="T383" s="1398" t="s">
        <v>479</v>
      </c>
      <c r="U383" s="1398" t="s">
        <v>479</v>
      </c>
      <c r="V383" s="1398" t="s">
        <v>479</v>
      </c>
      <c r="W383" s="1398" t="s">
        <v>479</v>
      </c>
      <c r="X383" s="1398" t="s">
        <v>479</v>
      </c>
      <c r="Y383" s="1397" t="s">
        <v>479</v>
      </c>
      <c r="Z383" s="1396" t="s">
        <v>1797</v>
      </c>
      <c r="AA383" s="114" t="s">
        <v>1686</v>
      </c>
      <c r="AB383" s="1395"/>
      <c r="AC383" s="1353">
        <v>20000000</v>
      </c>
      <c r="AD383" s="1344"/>
      <c r="AE383" s="1343"/>
      <c r="AF383" s="1331"/>
      <c r="AG383" s="630"/>
      <c r="AH383" s="2292">
        <f t="shared" si="0"/>
        <v>20000000</v>
      </c>
      <c r="AI383" s="1344"/>
      <c r="AJ383" s="1349"/>
      <c r="AK383" s="1343"/>
      <c r="AL383" s="1331"/>
      <c r="AM383" s="630"/>
      <c r="AN383" s="2293">
        <f t="shared" si="1"/>
        <v>0</v>
      </c>
      <c r="AO383" s="1331"/>
      <c r="AP383" s="630"/>
      <c r="AQ383" s="1392"/>
      <c r="AR383" s="1331"/>
      <c r="AS383" s="630"/>
      <c r="AT383" s="1330"/>
      <c r="AU383" s="1394"/>
      <c r="AV383" s="1328"/>
      <c r="AW383" s="1393">
        <v>20000000</v>
      </c>
      <c r="AX383" s="630"/>
      <c r="AY383" s="630"/>
      <c r="AZ383" s="1392"/>
      <c r="BA383" s="1324"/>
    </row>
    <row r="384" spans="1:53" ht="243.75" customHeight="1" thickBot="1" x14ac:dyDescent="0.3">
      <c r="A384" s="2597"/>
      <c r="B384" s="471" t="s">
        <v>398</v>
      </c>
      <c r="C384" s="673" t="s">
        <v>416</v>
      </c>
      <c r="D384" s="2597"/>
      <c r="E384" s="483" t="s">
        <v>415</v>
      </c>
      <c r="F384" s="660" t="s">
        <v>372</v>
      </c>
      <c r="G384" s="1366">
        <v>0</v>
      </c>
      <c r="H384" s="1366">
        <v>1</v>
      </c>
      <c r="I384" s="1365">
        <v>0.2</v>
      </c>
      <c r="J384" s="1391" t="s">
        <v>1786</v>
      </c>
      <c r="K384" s="114" t="s">
        <v>1785</v>
      </c>
      <c r="L384" s="114" t="s">
        <v>1785</v>
      </c>
      <c r="M384" s="499">
        <v>14</v>
      </c>
      <c r="N384" s="1338" t="s">
        <v>1796</v>
      </c>
      <c r="O384" s="1337" t="s">
        <v>1795</v>
      </c>
      <c r="P384" s="1390" t="s">
        <v>1794</v>
      </c>
      <c r="Q384" s="1382"/>
      <c r="R384" s="1381"/>
      <c r="S384" s="1381"/>
      <c r="T384" s="1389" t="s">
        <v>479</v>
      </c>
      <c r="U384" s="1389" t="s">
        <v>479</v>
      </c>
      <c r="V384" s="1389" t="s">
        <v>479</v>
      </c>
      <c r="W384" s="1389" t="s">
        <v>479</v>
      </c>
      <c r="X384" s="1389" t="s">
        <v>479</v>
      </c>
      <c r="Y384" s="1388" t="s">
        <v>479</v>
      </c>
      <c r="Z384" s="1387"/>
      <c r="AA384" s="1386" t="s">
        <v>1686</v>
      </c>
      <c r="AB384" s="1385"/>
      <c r="AC384" s="1384">
        <v>200000000</v>
      </c>
      <c r="AD384" s="1332"/>
      <c r="AE384" s="1325"/>
      <c r="AF384" s="1331"/>
      <c r="AG384" s="630"/>
      <c r="AH384" s="2292">
        <f t="shared" si="0"/>
        <v>200000000</v>
      </c>
      <c r="AI384" s="1332"/>
      <c r="AJ384" s="1326"/>
      <c r="AK384" s="1325"/>
      <c r="AL384" s="1331"/>
      <c r="AM384" s="630"/>
      <c r="AN384" s="2293">
        <f t="shared" si="1"/>
        <v>0</v>
      </c>
      <c r="AO384" s="2289"/>
      <c r="AP384" s="1381"/>
      <c r="AQ384" s="1380"/>
      <c r="AR384" s="1331"/>
      <c r="AS384" s="630"/>
      <c r="AT384" s="1330"/>
      <c r="AU384" s="1383"/>
      <c r="AV384" s="1328"/>
      <c r="AW384" s="1382"/>
      <c r="AX384" s="1381"/>
      <c r="AY384" s="1381"/>
      <c r="AZ384" s="1380"/>
      <c r="BA384" s="1324"/>
    </row>
    <row r="385" spans="1:53" ht="15.75" hidden="1" customHeight="1" x14ac:dyDescent="0.25">
      <c r="A385" s="2597"/>
      <c r="B385" s="471" t="s">
        <v>410</v>
      </c>
      <c r="C385" s="2688" t="s">
        <v>414</v>
      </c>
      <c r="D385" s="2597"/>
      <c r="E385" s="656" t="s">
        <v>413</v>
      </c>
      <c r="F385" s="673" t="s">
        <v>411</v>
      </c>
      <c r="G385" s="672">
        <v>0</v>
      </c>
      <c r="H385" s="672">
        <v>1</v>
      </c>
      <c r="I385" s="671">
        <v>0.9</v>
      </c>
      <c r="J385" s="1320"/>
      <c r="K385" s="630"/>
      <c r="L385" s="630"/>
      <c r="M385" s="630"/>
      <c r="N385" s="1321"/>
      <c r="O385" s="630"/>
      <c r="P385" s="630"/>
      <c r="Q385" s="1321"/>
      <c r="R385" s="1321"/>
      <c r="S385" s="1321"/>
      <c r="T385" s="1321"/>
      <c r="U385" s="1321"/>
      <c r="V385" s="1321"/>
      <c r="W385" s="1321"/>
      <c r="X385" s="1321"/>
      <c r="Y385" s="1321"/>
      <c r="Z385" s="1321"/>
      <c r="AA385" s="1321"/>
      <c r="AB385" s="1322"/>
      <c r="AC385" s="1321"/>
      <c r="AD385" s="1321"/>
      <c r="AE385" s="1321"/>
      <c r="AF385" s="630"/>
      <c r="AG385" s="630"/>
      <c r="AH385" s="630"/>
      <c r="AI385" s="1321"/>
      <c r="AJ385" s="1321"/>
      <c r="AK385" s="1321"/>
      <c r="AL385" s="630"/>
      <c r="AM385" s="630"/>
      <c r="AN385" s="630"/>
      <c r="AO385" s="1321"/>
      <c r="AP385" s="1321"/>
      <c r="AQ385" s="1321"/>
      <c r="AR385" s="630"/>
      <c r="AS385" s="630"/>
      <c r="AT385" s="630"/>
      <c r="AU385" s="1321"/>
      <c r="AV385" s="630"/>
      <c r="AW385" s="1321"/>
      <c r="AX385" s="1321"/>
      <c r="AY385" s="1321"/>
      <c r="AZ385" s="1321"/>
      <c r="BA385" s="620"/>
    </row>
    <row r="386" spans="1:53" ht="27" hidden="1" customHeight="1" x14ac:dyDescent="0.25">
      <c r="A386" s="2597"/>
      <c r="B386" s="471" t="s">
        <v>410</v>
      </c>
      <c r="C386" s="2597"/>
      <c r="D386" s="2597"/>
      <c r="E386" s="656" t="s">
        <v>412</v>
      </c>
      <c r="F386" s="673" t="s">
        <v>411</v>
      </c>
      <c r="G386" s="672">
        <v>0</v>
      </c>
      <c r="H386" s="672">
        <v>1</v>
      </c>
      <c r="I386" s="671">
        <v>1</v>
      </c>
      <c r="J386" s="1320"/>
      <c r="K386" s="630"/>
      <c r="L386" s="630"/>
      <c r="M386" s="630"/>
      <c r="N386" s="630"/>
      <c r="O386" s="630"/>
      <c r="P386" s="630"/>
      <c r="Q386" s="630"/>
      <c r="R386" s="630"/>
      <c r="S386" s="630"/>
      <c r="T386" s="630"/>
      <c r="U386" s="630"/>
      <c r="V386" s="630"/>
      <c r="W386" s="630"/>
      <c r="X386" s="630"/>
      <c r="Y386" s="630"/>
      <c r="Z386" s="630"/>
      <c r="AA386" s="630"/>
      <c r="AB386" s="629"/>
      <c r="AC386" s="630"/>
      <c r="AD386" s="630"/>
      <c r="AE386" s="630"/>
      <c r="AF386" s="630"/>
      <c r="AG386" s="630"/>
      <c r="AH386" s="630"/>
      <c r="AI386" s="630"/>
      <c r="AJ386" s="630"/>
      <c r="AK386" s="630"/>
      <c r="AL386" s="630"/>
      <c r="AM386" s="630"/>
      <c r="AN386" s="630"/>
      <c r="AO386" s="630"/>
      <c r="AP386" s="630"/>
      <c r="AQ386" s="630"/>
      <c r="AR386" s="630"/>
      <c r="AS386" s="630"/>
      <c r="AT386" s="630"/>
      <c r="AU386" s="630"/>
      <c r="AV386" s="630"/>
      <c r="AW386" s="630"/>
      <c r="AX386" s="630"/>
      <c r="AY386" s="630"/>
      <c r="AZ386" s="630"/>
      <c r="BA386" s="620"/>
    </row>
    <row r="387" spans="1:53" ht="12.75" hidden="1" customHeight="1" x14ac:dyDescent="0.25">
      <c r="A387" s="2597"/>
      <c r="B387" s="471" t="s">
        <v>410</v>
      </c>
      <c r="C387" s="2598"/>
      <c r="D387" s="2598"/>
      <c r="E387" s="656" t="s">
        <v>409</v>
      </c>
      <c r="F387" s="673" t="s">
        <v>327</v>
      </c>
      <c r="G387" s="672">
        <v>0</v>
      </c>
      <c r="H387" s="672">
        <v>1</v>
      </c>
      <c r="I387" s="671">
        <v>0.5</v>
      </c>
      <c r="J387" s="1320"/>
      <c r="K387" s="630"/>
      <c r="L387" s="630"/>
      <c r="M387" s="630"/>
      <c r="N387" s="1357"/>
      <c r="O387" s="630"/>
      <c r="P387" s="630"/>
      <c r="Q387" s="1357"/>
      <c r="R387" s="1357"/>
      <c r="S387" s="1357"/>
      <c r="T387" s="1357"/>
      <c r="U387" s="1357"/>
      <c r="V387" s="1357"/>
      <c r="W387" s="1357"/>
      <c r="X387" s="1357"/>
      <c r="Y387" s="1357"/>
      <c r="Z387" s="1357"/>
      <c r="AA387" s="1357"/>
      <c r="AB387" s="1379"/>
      <c r="AC387" s="1357"/>
      <c r="AD387" s="1357"/>
      <c r="AE387" s="1357"/>
      <c r="AF387" s="630"/>
      <c r="AG387" s="630"/>
      <c r="AH387" s="630"/>
      <c r="AI387" s="1357"/>
      <c r="AJ387" s="1357"/>
      <c r="AK387" s="1357"/>
      <c r="AL387" s="630"/>
      <c r="AM387" s="630"/>
      <c r="AN387" s="630"/>
      <c r="AO387" s="1357"/>
      <c r="AP387" s="1357"/>
      <c r="AQ387" s="1357"/>
      <c r="AR387" s="630"/>
      <c r="AS387" s="630"/>
      <c r="AT387" s="630"/>
      <c r="AU387" s="1357"/>
      <c r="AV387" s="630"/>
      <c r="AW387" s="1357"/>
      <c r="AX387" s="1357"/>
      <c r="AY387" s="1357"/>
      <c r="AZ387" s="1357"/>
      <c r="BA387" s="620"/>
    </row>
    <row r="388" spans="1:53" ht="30" customHeight="1" x14ac:dyDescent="0.25">
      <c r="A388" s="2597"/>
      <c r="B388" s="471" t="s">
        <v>398</v>
      </c>
      <c r="C388" s="2689" t="s">
        <v>408</v>
      </c>
      <c r="D388" s="2676" t="s">
        <v>407</v>
      </c>
      <c r="E388" s="483" t="s">
        <v>1793</v>
      </c>
      <c r="F388" s="660" t="s">
        <v>405</v>
      </c>
      <c r="G388" s="1342">
        <v>0</v>
      </c>
      <c r="H388" s="1366">
        <v>0.3</v>
      </c>
      <c r="I388" s="1341">
        <v>0</v>
      </c>
      <c r="J388" s="105" t="s">
        <v>1792</v>
      </c>
      <c r="K388" s="114" t="s">
        <v>1785</v>
      </c>
      <c r="L388" s="114" t="s">
        <v>1785</v>
      </c>
      <c r="M388" s="499">
        <v>1</v>
      </c>
      <c r="N388" s="1338" t="s">
        <v>1791</v>
      </c>
      <c r="O388" s="1337" t="s">
        <v>1787</v>
      </c>
      <c r="P388" s="499" t="s">
        <v>1790</v>
      </c>
      <c r="Q388" s="1369"/>
      <c r="R388" s="1368"/>
      <c r="S388" s="1368"/>
      <c r="T388" s="1378" t="s">
        <v>479</v>
      </c>
      <c r="U388" s="1378" t="s">
        <v>479</v>
      </c>
      <c r="V388" s="1378" t="s">
        <v>479</v>
      </c>
      <c r="W388" s="1378" t="s">
        <v>479</v>
      </c>
      <c r="X388" s="1378" t="s">
        <v>479</v>
      </c>
      <c r="Y388" s="1377" t="s">
        <v>479</v>
      </c>
      <c r="Z388" s="1369"/>
      <c r="AA388" s="1376" t="s">
        <v>1686</v>
      </c>
      <c r="AB388" s="1375"/>
      <c r="AC388" s="1374">
        <v>100000000</v>
      </c>
      <c r="AD388" s="1373"/>
      <c r="AE388" s="1371"/>
      <c r="AF388" s="1331"/>
      <c r="AG388" s="630"/>
      <c r="AH388" s="2292">
        <f t="shared" ref="AH388:AH393" si="2">AC388+AD388-AE388</f>
        <v>100000000</v>
      </c>
      <c r="AI388" s="1373"/>
      <c r="AJ388" s="1372"/>
      <c r="AK388" s="1371"/>
      <c r="AL388" s="1331"/>
      <c r="AM388" s="630"/>
      <c r="AN388" s="2293">
        <f t="shared" ref="AN388:AN393" si="3">AI388+AJ388-AK388</f>
        <v>0</v>
      </c>
      <c r="AO388" s="2288"/>
      <c r="AP388" s="1368"/>
      <c r="AQ388" s="1367"/>
      <c r="AR388" s="1331"/>
      <c r="AS388" s="630"/>
      <c r="AT388" s="1330"/>
      <c r="AU388" s="1370"/>
      <c r="AV388" s="1328"/>
      <c r="AW388" s="1369"/>
      <c r="AX388" s="1368"/>
      <c r="AY388" s="1368"/>
      <c r="AZ388" s="1367"/>
      <c r="BA388" s="1324"/>
    </row>
    <row r="389" spans="1:53" ht="43.5" customHeight="1" x14ac:dyDescent="0.25">
      <c r="A389" s="2597"/>
      <c r="B389" s="471" t="s">
        <v>398</v>
      </c>
      <c r="C389" s="2597"/>
      <c r="D389" s="2597"/>
      <c r="E389" s="483" t="s">
        <v>404</v>
      </c>
      <c r="F389" s="660" t="s">
        <v>403</v>
      </c>
      <c r="G389" s="1342">
        <v>0</v>
      </c>
      <c r="H389" s="1366">
        <v>1</v>
      </c>
      <c r="I389" s="1365">
        <v>1</v>
      </c>
      <c r="J389" s="105" t="s">
        <v>1789</v>
      </c>
      <c r="K389" s="114" t="s">
        <v>1785</v>
      </c>
      <c r="L389" s="114" t="s">
        <v>1785</v>
      </c>
      <c r="M389" s="499">
        <v>2</v>
      </c>
      <c r="N389" s="1338" t="s">
        <v>1788</v>
      </c>
      <c r="O389" s="1337" t="s">
        <v>1787</v>
      </c>
      <c r="P389" s="499" t="s">
        <v>1782</v>
      </c>
      <c r="Q389" s="1364"/>
      <c r="R389" s="1357"/>
      <c r="S389" s="1357"/>
      <c r="T389" s="1363" t="s">
        <v>479</v>
      </c>
      <c r="U389" s="1363" t="s">
        <v>479</v>
      </c>
      <c r="V389" s="1363" t="s">
        <v>479</v>
      </c>
      <c r="W389" s="1363" t="s">
        <v>479</v>
      </c>
      <c r="X389" s="1363" t="s">
        <v>479</v>
      </c>
      <c r="Y389" s="1362" t="s">
        <v>479</v>
      </c>
      <c r="Z389" s="1358"/>
      <c r="AA389" s="1361" t="s">
        <v>1686</v>
      </c>
      <c r="AB389" s="1360"/>
      <c r="AC389" s="1353">
        <v>100000000</v>
      </c>
      <c r="AD389" s="1344"/>
      <c r="AE389" s="1343"/>
      <c r="AF389" s="1331"/>
      <c r="AG389" s="630"/>
      <c r="AH389" s="2292">
        <f t="shared" si="2"/>
        <v>100000000</v>
      </c>
      <c r="AI389" s="1344"/>
      <c r="AJ389" s="1349"/>
      <c r="AK389" s="1343"/>
      <c r="AL389" s="1331"/>
      <c r="AM389" s="630"/>
      <c r="AN389" s="2293">
        <f t="shared" si="3"/>
        <v>0</v>
      </c>
      <c r="AO389" s="2290"/>
      <c r="AP389" s="1357"/>
      <c r="AQ389" s="1356"/>
      <c r="AR389" s="1331"/>
      <c r="AS389" s="630"/>
      <c r="AT389" s="1330"/>
      <c r="AU389" s="1359"/>
      <c r="AV389" s="1328"/>
      <c r="AW389" s="1358"/>
      <c r="AX389" s="1357"/>
      <c r="AY389" s="1357"/>
      <c r="AZ389" s="1356"/>
      <c r="BA389" s="1324"/>
    </row>
    <row r="390" spans="1:53" ht="50.25" customHeight="1" x14ac:dyDescent="0.25">
      <c r="A390" s="2597"/>
      <c r="B390" s="471" t="s">
        <v>398</v>
      </c>
      <c r="C390" s="2597"/>
      <c r="D390" s="2597"/>
      <c r="E390" s="483" t="s">
        <v>402</v>
      </c>
      <c r="F390" s="660" t="s">
        <v>401</v>
      </c>
      <c r="G390" s="1355">
        <v>1067</v>
      </c>
      <c r="H390" s="1354">
        <f>G390*1.1</f>
        <v>1173.7</v>
      </c>
      <c r="I390" s="1341">
        <f>1067+18</f>
        <v>1085</v>
      </c>
      <c r="J390" s="105" t="s">
        <v>1786</v>
      </c>
      <c r="K390" s="114" t="s">
        <v>1785</v>
      </c>
      <c r="L390" s="114" t="s">
        <v>1785</v>
      </c>
      <c r="M390" s="499">
        <v>3</v>
      </c>
      <c r="N390" s="1338" t="s">
        <v>1784</v>
      </c>
      <c r="O390" s="1337" t="s">
        <v>1783</v>
      </c>
      <c r="P390" s="499" t="s">
        <v>1782</v>
      </c>
      <c r="Q390" s="1350"/>
      <c r="R390" s="1349"/>
      <c r="S390" s="1349"/>
      <c r="T390" s="1348" t="s">
        <v>479</v>
      </c>
      <c r="U390" s="1348" t="s">
        <v>479</v>
      </c>
      <c r="V390" s="1348" t="s">
        <v>479</v>
      </c>
      <c r="W390" s="1348" t="s">
        <v>479</v>
      </c>
      <c r="X390" s="1348" t="s">
        <v>479</v>
      </c>
      <c r="Y390" s="1347" t="s">
        <v>479</v>
      </c>
      <c r="Z390" s="1346"/>
      <c r="AA390" s="548" t="s">
        <v>1686</v>
      </c>
      <c r="AB390" s="1345"/>
      <c r="AC390" s="1353">
        <v>34800000</v>
      </c>
      <c r="AD390" s="1344"/>
      <c r="AE390" s="1343"/>
      <c r="AF390" s="1331"/>
      <c r="AG390" s="630"/>
      <c r="AH390" s="2292">
        <f t="shared" si="2"/>
        <v>34800000</v>
      </c>
      <c r="AI390" s="1344"/>
      <c r="AJ390" s="1349"/>
      <c r="AK390" s="1343"/>
      <c r="AL390" s="1331"/>
      <c r="AM390" s="630"/>
      <c r="AN390" s="2293">
        <f t="shared" si="3"/>
        <v>0</v>
      </c>
      <c r="AO390" s="1344"/>
      <c r="AP390" s="1349"/>
      <c r="AQ390" s="1343"/>
      <c r="AR390" s="1331"/>
      <c r="AS390" s="630"/>
      <c r="AT390" s="1330"/>
      <c r="AU390" s="1352"/>
      <c r="AV390" s="1328"/>
      <c r="AW390" s="1346"/>
      <c r="AX390" s="1349"/>
      <c r="AY390" s="1349"/>
      <c r="AZ390" s="1343"/>
      <c r="BA390" s="1324"/>
    </row>
    <row r="391" spans="1:53" ht="50.25" customHeight="1" x14ac:dyDescent="0.25">
      <c r="A391" s="2597"/>
      <c r="B391" s="471"/>
      <c r="C391" s="2597"/>
      <c r="D391" s="2597"/>
      <c r="E391" s="2676" t="s">
        <v>400</v>
      </c>
      <c r="F391" s="2689" t="s">
        <v>399</v>
      </c>
      <c r="G391" s="3324">
        <v>1015</v>
      </c>
      <c r="H391" s="3326">
        <f>G391*1.1</f>
        <v>1116.5</v>
      </c>
      <c r="I391" s="3324">
        <f>1015+18</f>
        <v>1033</v>
      </c>
      <c r="J391" s="105" t="s">
        <v>1781</v>
      </c>
      <c r="K391" s="2717" t="s">
        <v>1780</v>
      </c>
      <c r="L391" s="2717" t="s">
        <v>1779</v>
      </c>
      <c r="M391" s="499">
        <v>3</v>
      </c>
      <c r="N391" s="1338" t="s">
        <v>1778</v>
      </c>
      <c r="O391" s="1337" t="s">
        <v>1775</v>
      </c>
      <c r="P391" s="499" t="s">
        <v>1769</v>
      </c>
      <c r="Q391" s="1350"/>
      <c r="R391" s="1349"/>
      <c r="S391" s="1349"/>
      <c r="T391" s="1348"/>
      <c r="U391" s="1348" t="s">
        <v>479</v>
      </c>
      <c r="V391" s="1348" t="s">
        <v>479</v>
      </c>
      <c r="W391" s="1348"/>
      <c r="X391" s="1348"/>
      <c r="Y391" s="1347"/>
      <c r="Z391" s="1346"/>
      <c r="AA391" s="2844">
        <v>44015</v>
      </c>
      <c r="AB391" s="1345" t="s">
        <v>1656</v>
      </c>
      <c r="AC391" s="3319">
        <v>123746251</v>
      </c>
      <c r="AD391" s="1344"/>
      <c r="AE391" s="1343"/>
      <c r="AF391" s="1331"/>
      <c r="AG391" s="630"/>
      <c r="AH391" s="2292">
        <f t="shared" si="2"/>
        <v>123746251</v>
      </c>
      <c r="AI391" s="3314">
        <v>289677366</v>
      </c>
      <c r="AJ391" s="3312"/>
      <c r="AK391" s="3312"/>
      <c r="AL391" s="1331"/>
      <c r="AM391" s="630"/>
      <c r="AN391" s="2293">
        <f t="shared" si="3"/>
        <v>289677366</v>
      </c>
      <c r="AO391" s="3318"/>
      <c r="AP391" s="3312"/>
      <c r="AQ391" s="3314"/>
      <c r="AR391" s="1331"/>
      <c r="AS391" s="630"/>
      <c r="AT391" s="1330"/>
      <c r="AU391" s="3322"/>
      <c r="AV391" s="1328"/>
      <c r="AW391" s="3323"/>
      <c r="AX391" s="3312"/>
      <c r="AY391" s="3312"/>
      <c r="AZ391" s="3313"/>
      <c r="BA391" s="1324"/>
    </row>
    <row r="392" spans="1:53" ht="41.25" customHeight="1" x14ac:dyDescent="0.25">
      <c r="A392" s="2597"/>
      <c r="B392" s="471" t="s">
        <v>398</v>
      </c>
      <c r="C392" s="2598"/>
      <c r="D392" s="2597"/>
      <c r="E392" s="3334"/>
      <c r="F392" s="3333"/>
      <c r="G392" s="3325"/>
      <c r="H392" s="3327"/>
      <c r="I392" s="3325"/>
      <c r="J392" s="1351" t="s">
        <v>1777</v>
      </c>
      <c r="K392" s="3331"/>
      <c r="L392" s="3332"/>
      <c r="M392" s="499">
        <v>1</v>
      </c>
      <c r="N392" s="1338" t="s">
        <v>1776</v>
      </c>
      <c r="O392" s="1337" t="s">
        <v>1775</v>
      </c>
      <c r="P392" s="499" t="s">
        <v>1769</v>
      </c>
      <c r="Q392" s="1350"/>
      <c r="R392" s="1349"/>
      <c r="S392" s="1349"/>
      <c r="T392" s="1348"/>
      <c r="U392" s="1348" t="s">
        <v>479</v>
      </c>
      <c r="V392" s="1348" t="s">
        <v>479</v>
      </c>
      <c r="W392" s="1348" t="s">
        <v>479</v>
      </c>
      <c r="X392" s="1348"/>
      <c r="Y392" s="1347"/>
      <c r="Z392" s="1346"/>
      <c r="AA392" s="2844"/>
      <c r="AB392" s="1345" t="s">
        <v>1608</v>
      </c>
      <c r="AC392" s="3319"/>
      <c r="AD392" s="1344"/>
      <c r="AE392" s="1343"/>
      <c r="AF392" s="1331"/>
      <c r="AG392" s="630"/>
      <c r="AH392" s="2292">
        <f t="shared" si="2"/>
        <v>0</v>
      </c>
      <c r="AI392" s="3314"/>
      <c r="AJ392" s="3312"/>
      <c r="AK392" s="3312"/>
      <c r="AL392" s="1331"/>
      <c r="AM392" s="630"/>
      <c r="AN392" s="2293">
        <f t="shared" si="3"/>
        <v>0</v>
      </c>
      <c r="AO392" s="3318"/>
      <c r="AP392" s="3312"/>
      <c r="AQ392" s="3314"/>
      <c r="AR392" s="1331"/>
      <c r="AS392" s="630"/>
      <c r="AT392" s="1330"/>
      <c r="AU392" s="3322"/>
      <c r="AV392" s="1328"/>
      <c r="AW392" s="3323"/>
      <c r="AX392" s="3312"/>
      <c r="AY392" s="3312"/>
      <c r="AZ392" s="3313"/>
      <c r="BA392" s="1324"/>
    </row>
    <row r="393" spans="1:53" ht="96" customHeight="1" thickBot="1" x14ac:dyDescent="0.3">
      <c r="A393" s="2597"/>
      <c r="B393" s="471" t="s">
        <v>398</v>
      </c>
      <c r="C393" s="656" t="s">
        <v>397</v>
      </c>
      <c r="D393" s="2598"/>
      <c r="E393" s="483" t="s">
        <v>396</v>
      </c>
      <c r="F393" s="660" t="s">
        <v>395</v>
      </c>
      <c r="G393" s="1342">
        <v>0</v>
      </c>
      <c r="H393" s="1342">
        <v>5</v>
      </c>
      <c r="I393" s="1341">
        <v>5</v>
      </c>
      <c r="J393" s="1340" t="s">
        <v>1774</v>
      </c>
      <c r="K393" s="3328" t="s">
        <v>1773</v>
      </c>
      <c r="L393" s="1340" t="s">
        <v>1772</v>
      </c>
      <c r="M393" s="1339">
        <v>5</v>
      </c>
      <c r="N393" s="1338" t="s">
        <v>1771</v>
      </c>
      <c r="O393" s="1337" t="s">
        <v>1770</v>
      </c>
      <c r="P393" s="499" t="s">
        <v>1769</v>
      </c>
      <c r="Q393" s="1336"/>
      <c r="R393" s="1326"/>
      <c r="S393" s="1326"/>
      <c r="T393" s="1335"/>
      <c r="U393" s="1335" t="s">
        <v>479</v>
      </c>
      <c r="V393" s="1335" t="s">
        <v>479</v>
      </c>
      <c r="W393" s="1335" t="s">
        <v>479</v>
      </c>
      <c r="X393" s="1335"/>
      <c r="Y393" s="1334"/>
      <c r="Z393" s="1327"/>
      <c r="AA393" s="2844"/>
      <c r="AB393" s="1333" t="s">
        <v>1656</v>
      </c>
      <c r="AC393" s="3319">
        <v>403487940</v>
      </c>
      <c r="AD393" s="1332"/>
      <c r="AE393" s="1325"/>
      <c r="AF393" s="1331"/>
      <c r="AG393" s="630"/>
      <c r="AH393" s="2292">
        <f t="shared" si="2"/>
        <v>403487940</v>
      </c>
      <c r="AI393" s="3315">
        <v>398675871</v>
      </c>
      <c r="AJ393" s="1326"/>
      <c r="AK393" s="1325"/>
      <c r="AL393" s="1331"/>
      <c r="AM393" s="630"/>
      <c r="AN393" s="2293">
        <f t="shared" si="3"/>
        <v>398675871</v>
      </c>
      <c r="AO393" s="1332"/>
      <c r="AP393" s="1326"/>
      <c r="AQ393" s="1325"/>
      <c r="AR393" s="1331"/>
      <c r="AS393" s="630"/>
      <c r="AT393" s="1330"/>
      <c r="AU393" s="1329"/>
      <c r="AV393" s="1328"/>
      <c r="AW393" s="1327"/>
      <c r="AX393" s="1326"/>
      <c r="AY393" s="1326"/>
      <c r="AZ393" s="1325"/>
      <c r="BA393" s="1324"/>
    </row>
    <row r="394" spans="1:53" ht="30" hidden="1" customHeight="1" x14ac:dyDescent="0.25">
      <c r="A394" s="2597"/>
      <c r="B394" s="471" t="s">
        <v>300</v>
      </c>
      <c r="C394" s="2689" t="s">
        <v>352</v>
      </c>
      <c r="D394" s="2677" t="s">
        <v>351</v>
      </c>
      <c r="E394" s="661" t="s">
        <v>350</v>
      </c>
      <c r="F394" s="660" t="s">
        <v>129</v>
      </c>
      <c r="G394" s="660" t="s">
        <v>349</v>
      </c>
      <c r="H394" s="663">
        <v>1</v>
      </c>
      <c r="I394" s="662">
        <v>0</v>
      </c>
      <c r="J394" s="1323"/>
      <c r="K394" s="3329"/>
      <c r="L394" s="1321"/>
      <c r="M394" s="630"/>
      <c r="N394" s="1321"/>
      <c r="O394" s="630"/>
      <c r="P394" s="630"/>
      <c r="Q394" s="1321"/>
      <c r="R394" s="1321"/>
      <c r="S394" s="1321"/>
      <c r="T394" s="1321"/>
      <c r="U394" s="1321"/>
      <c r="V394" s="1321"/>
      <c r="W394" s="1321"/>
      <c r="X394" s="1321"/>
      <c r="Y394" s="1321"/>
      <c r="Z394" s="1321"/>
      <c r="AA394" s="3316"/>
      <c r="AB394" s="1322"/>
      <c r="AC394" s="3320"/>
      <c r="AD394" s="1321"/>
      <c r="AE394" s="1321"/>
      <c r="AF394" s="630"/>
      <c r="AG394" s="630"/>
      <c r="AH394" s="630"/>
      <c r="AI394" s="2819"/>
      <c r="AJ394" s="1321"/>
      <c r="AK394" s="1321"/>
      <c r="AL394" s="630"/>
      <c r="AM394" s="630"/>
      <c r="AN394" s="630"/>
      <c r="AO394" s="1321"/>
      <c r="AP394" s="1321"/>
      <c r="AQ394" s="1321"/>
      <c r="AR394" s="630"/>
      <c r="AS394" s="630"/>
      <c r="AT394" s="630"/>
      <c r="AU394" s="1321"/>
      <c r="AV394" s="630"/>
      <c r="AW394" s="1321"/>
      <c r="AX394" s="1321"/>
      <c r="AY394" s="1321"/>
      <c r="AZ394" s="1321"/>
      <c r="BA394" s="620"/>
    </row>
    <row r="395" spans="1:53" ht="51" hidden="1" customHeight="1" x14ac:dyDescent="0.25">
      <c r="A395" s="2597"/>
      <c r="B395" s="471" t="s">
        <v>300</v>
      </c>
      <c r="C395" s="2597"/>
      <c r="D395" s="2597"/>
      <c r="E395" s="661" t="s">
        <v>348</v>
      </c>
      <c r="F395" s="660" t="s">
        <v>347</v>
      </c>
      <c r="G395" s="660" t="s">
        <v>346</v>
      </c>
      <c r="H395" s="666">
        <v>12000</v>
      </c>
      <c r="I395" s="665">
        <v>3000</v>
      </c>
      <c r="J395" s="1320"/>
      <c r="K395" s="3330"/>
      <c r="L395" s="630"/>
      <c r="M395" s="630"/>
      <c r="N395" s="630"/>
      <c r="O395" s="630"/>
      <c r="P395" s="630"/>
      <c r="Q395" s="630"/>
      <c r="R395" s="630"/>
      <c r="S395" s="630"/>
      <c r="T395" s="630"/>
      <c r="U395" s="630"/>
      <c r="V395" s="630"/>
      <c r="W395" s="630"/>
      <c r="X395" s="630"/>
      <c r="Y395" s="630"/>
      <c r="Z395" s="630"/>
      <c r="AA395" s="3317"/>
      <c r="AB395" s="629"/>
      <c r="AC395" s="3321"/>
      <c r="AD395" s="630"/>
      <c r="AE395" s="630"/>
      <c r="AF395" s="630"/>
      <c r="AG395" s="630"/>
      <c r="AH395" s="630"/>
      <c r="AI395" s="2825"/>
      <c r="AJ395" s="630"/>
      <c r="AK395" s="630"/>
      <c r="AL395" s="630"/>
      <c r="AM395" s="630"/>
      <c r="AN395" s="630"/>
      <c r="AO395" s="630"/>
      <c r="AP395" s="630"/>
      <c r="AQ395" s="630"/>
      <c r="AR395" s="630"/>
      <c r="AS395" s="630"/>
      <c r="AT395" s="630"/>
      <c r="AU395" s="630"/>
      <c r="AV395" s="630"/>
      <c r="AW395" s="630"/>
      <c r="AX395" s="630"/>
      <c r="AY395" s="630"/>
      <c r="AZ395" s="630"/>
      <c r="BA395" s="620"/>
    </row>
    <row r="396" spans="1:53" ht="15.75" hidden="1" customHeight="1" x14ac:dyDescent="0.25">
      <c r="A396" s="2597"/>
      <c r="B396" s="471" t="s">
        <v>300</v>
      </c>
      <c r="C396" s="2597"/>
      <c r="D396" s="2597"/>
      <c r="E396" s="661" t="s">
        <v>340</v>
      </c>
      <c r="F396" s="660" t="s">
        <v>339</v>
      </c>
      <c r="G396" s="660" t="s">
        <v>338</v>
      </c>
      <c r="H396" s="663">
        <v>0.19</v>
      </c>
      <c r="I396" s="662">
        <v>0.1</v>
      </c>
      <c r="J396" s="1320"/>
      <c r="K396" s="630"/>
      <c r="L396" s="630"/>
      <c r="M396" s="630"/>
      <c r="N396" s="630"/>
      <c r="O396" s="630"/>
      <c r="P396" s="630"/>
      <c r="Q396" s="630"/>
      <c r="R396" s="630"/>
      <c r="S396" s="630"/>
      <c r="T396" s="630"/>
      <c r="U396" s="630"/>
      <c r="V396" s="630"/>
      <c r="W396" s="630"/>
      <c r="X396" s="630"/>
      <c r="Y396" s="630"/>
      <c r="Z396" s="630"/>
      <c r="AA396" s="630"/>
      <c r="AB396" s="629"/>
      <c r="AC396" s="630"/>
      <c r="AD396" s="630"/>
      <c r="AE396" s="630"/>
      <c r="AF396" s="630"/>
      <c r="AG396" s="630"/>
      <c r="AH396" s="630"/>
      <c r="AI396" s="630"/>
      <c r="AJ396" s="630"/>
      <c r="AK396" s="630"/>
      <c r="AL396" s="630"/>
      <c r="AM396" s="630"/>
      <c r="AN396" s="630"/>
      <c r="AO396" s="630"/>
      <c r="AP396" s="630"/>
      <c r="AQ396" s="630"/>
      <c r="AR396" s="630"/>
      <c r="AS396" s="630"/>
      <c r="AT396" s="630"/>
      <c r="AU396" s="630"/>
      <c r="AV396" s="630"/>
      <c r="AW396" s="630"/>
      <c r="AX396" s="630"/>
      <c r="AY396" s="630"/>
      <c r="AZ396" s="630"/>
      <c r="BA396" s="620"/>
    </row>
    <row r="397" spans="1:53" ht="15.75" hidden="1" customHeight="1" x14ac:dyDescent="0.25">
      <c r="A397" s="2597"/>
      <c r="B397" s="471" t="s">
        <v>300</v>
      </c>
      <c r="C397" s="2597"/>
      <c r="D397" s="2597"/>
      <c r="E397" s="661" t="s">
        <v>336</v>
      </c>
      <c r="F397" s="660" t="s">
        <v>335</v>
      </c>
      <c r="G397" s="660" t="s">
        <v>334</v>
      </c>
      <c r="H397" s="663">
        <v>1.1000000000000001</v>
      </c>
      <c r="I397" s="664">
        <v>0.27500000000000002</v>
      </c>
      <c r="J397" s="1320"/>
      <c r="K397" s="630"/>
      <c r="L397" s="630"/>
      <c r="M397" s="630"/>
      <c r="N397" s="630"/>
      <c r="O397" s="630"/>
      <c r="P397" s="630"/>
      <c r="Q397" s="630"/>
      <c r="R397" s="630"/>
      <c r="S397" s="630"/>
      <c r="T397" s="630"/>
      <c r="U397" s="630"/>
      <c r="V397" s="630"/>
      <c r="W397" s="630"/>
      <c r="X397" s="630"/>
      <c r="Y397" s="630"/>
      <c r="Z397" s="630"/>
      <c r="AA397" s="630"/>
      <c r="AB397" s="629"/>
      <c r="AC397" s="630"/>
      <c r="AD397" s="630"/>
      <c r="AE397" s="630"/>
      <c r="AF397" s="630"/>
      <c r="AG397" s="630"/>
      <c r="AH397" s="630"/>
      <c r="AI397" s="630"/>
      <c r="AJ397" s="630"/>
      <c r="AK397" s="630"/>
      <c r="AL397" s="630"/>
      <c r="AM397" s="630"/>
      <c r="AN397" s="630"/>
      <c r="AO397" s="630"/>
      <c r="AP397" s="630"/>
      <c r="AQ397" s="630"/>
      <c r="AR397" s="630"/>
      <c r="AS397" s="630"/>
      <c r="AT397" s="630"/>
      <c r="AU397" s="630"/>
      <c r="AV397" s="630"/>
      <c r="AW397" s="630"/>
      <c r="AX397" s="630"/>
      <c r="AY397" s="630"/>
      <c r="AZ397" s="630"/>
      <c r="BA397" s="620"/>
    </row>
    <row r="398" spans="1:53" ht="15.75" hidden="1" customHeight="1" x14ac:dyDescent="0.25">
      <c r="A398" s="2597"/>
      <c r="B398" s="471" t="s">
        <v>300</v>
      </c>
      <c r="C398" s="2597"/>
      <c r="D398" s="2597"/>
      <c r="E398" s="661" t="s">
        <v>331</v>
      </c>
      <c r="F398" s="660" t="s">
        <v>330</v>
      </c>
      <c r="G398" s="660" t="s">
        <v>329</v>
      </c>
      <c r="H398" s="663">
        <v>1</v>
      </c>
      <c r="I398" s="662">
        <v>0.25</v>
      </c>
      <c r="J398" s="1320"/>
      <c r="K398" s="630"/>
      <c r="L398" s="630"/>
      <c r="M398" s="630"/>
      <c r="N398" s="630"/>
      <c r="O398" s="630"/>
      <c r="P398" s="630"/>
      <c r="Q398" s="630"/>
      <c r="R398" s="630"/>
      <c r="S398" s="630"/>
      <c r="T398" s="630"/>
      <c r="U398" s="630"/>
      <c r="V398" s="630"/>
      <c r="W398" s="630"/>
      <c r="X398" s="630"/>
      <c r="Y398" s="630"/>
      <c r="Z398" s="630"/>
      <c r="AA398" s="630"/>
      <c r="AB398" s="629"/>
      <c r="AC398" s="630"/>
      <c r="AD398" s="630"/>
      <c r="AE398" s="630"/>
      <c r="AF398" s="630"/>
      <c r="AG398" s="630"/>
      <c r="AH398" s="630"/>
      <c r="AI398" s="630"/>
      <c r="AJ398" s="630"/>
      <c r="AK398" s="630"/>
      <c r="AL398" s="630"/>
      <c r="AM398" s="630"/>
      <c r="AN398" s="630"/>
      <c r="AO398" s="630"/>
      <c r="AP398" s="630"/>
      <c r="AQ398" s="630"/>
      <c r="AR398" s="630"/>
      <c r="AS398" s="630"/>
      <c r="AT398" s="630"/>
      <c r="AU398" s="630"/>
      <c r="AV398" s="630"/>
      <c r="AW398" s="630"/>
      <c r="AX398" s="630"/>
      <c r="AY398" s="630"/>
      <c r="AZ398" s="630"/>
      <c r="BA398" s="620"/>
    </row>
    <row r="399" spans="1:53" ht="15.75" hidden="1" customHeight="1" x14ac:dyDescent="0.25">
      <c r="A399" s="2597"/>
      <c r="B399" s="471" t="s">
        <v>300</v>
      </c>
      <c r="C399" s="2597"/>
      <c r="D399" s="2597"/>
      <c r="E399" s="661" t="s">
        <v>325</v>
      </c>
      <c r="F399" s="660" t="s">
        <v>327</v>
      </c>
      <c r="G399" s="660" t="s">
        <v>326</v>
      </c>
      <c r="H399" s="660" t="s">
        <v>325</v>
      </c>
      <c r="I399" s="659">
        <v>1</v>
      </c>
      <c r="J399" s="1320"/>
      <c r="K399" s="630"/>
      <c r="L399" s="630"/>
      <c r="M399" s="630"/>
      <c r="N399" s="630"/>
      <c r="O399" s="630"/>
      <c r="P399" s="630"/>
      <c r="Q399" s="630"/>
      <c r="R399" s="630"/>
      <c r="S399" s="630"/>
      <c r="T399" s="630"/>
      <c r="U399" s="630"/>
      <c r="V399" s="630"/>
      <c r="W399" s="630"/>
      <c r="X399" s="630"/>
      <c r="Y399" s="630"/>
      <c r="Z399" s="630"/>
      <c r="AA399" s="630"/>
      <c r="AB399" s="629"/>
      <c r="AC399" s="630"/>
      <c r="AD399" s="630"/>
      <c r="AE399" s="630"/>
      <c r="AF399" s="630"/>
      <c r="AG399" s="630"/>
      <c r="AH399" s="630"/>
      <c r="AI399" s="630"/>
      <c r="AJ399" s="630"/>
      <c r="AK399" s="630"/>
      <c r="AL399" s="630"/>
      <c r="AM399" s="630"/>
      <c r="AN399" s="630"/>
      <c r="AO399" s="630"/>
      <c r="AP399" s="630"/>
      <c r="AQ399" s="630"/>
      <c r="AR399" s="630"/>
      <c r="AS399" s="630"/>
      <c r="AT399" s="630"/>
      <c r="AU399" s="630"/>
      <c r="AV399" s="630"/>
      <c r="AW399" s="630"/>
      <c r="AX399" s="630"/>
      <c r="AY399" s="630"/>
      <c r="AZ399" s="630"/>
      <c r="BA399" s="620"/>
    </row>
    <row r="400" spans="1:53" ht="15.75" hidden="1" customHeight="1" x14ac:dyDescent="0.25">
      <c r="A400" s="2597"/>
      <c r="B400" s="471" t="s">
        <v>300</v>
      </c>
      <c r="C400" s="2598"/>
      <c r="D400" s="2598"/>
      <c r="E400" s="661" t="s">
        <v>319</v>
      </c>
      <c r="F400" s="660" t="s">
        <v>318</v>
      </c>
      <c r="G400" s="660">
        <v>0</v>
      </c>
      <c r="H400" s="660">
        <v>1</v>
      </c>
      <c r="I400" s="659">
        <v>1</v>
      </c>
      <c r="J400" s="1320"/>
      <c r="K400" s="630"/>
      <c r="L400" s="630"/>
      <c r="M400" s="630"/>
      <c r="N400" s="630"/>
      <c r="O400" s="630"/>
      <c r="P400" s="630"/>
      <c r="Q400" s="630"/>
      <c r="R400" s="630"/>
      <c r="S400" s="630"/>
      <c r="T400" s="630"/>
      <c r="U400" s="630"/>
      <c r="V400" s="630"/>
      <c r="W400" s="630"/>
      <c r="X400" s="630"/>
      <c r="Y400" s="630"/>
      <c r="Z400" s="630"/>
      <c r="AA400" s="630"/>
      <c r="AB400" s="629"/>
      <c r="AC400" s="630"/>
      <c r="AD400" s="630"/>
      <c r="AE400" s="630"/>
      <c r="AF400" s="630"/>
      <c r="AG400" s="630"/>
      <c r="AH400" s="630"/>
      <c r="AI400" s="630"/>
      <c r="AJ400" s="630"/>
      <c r="AK400" s="630"/>
      <c r="AL400" s="630"/>
      <c r="AM400" s="630"/>
      <c r="AN400" s="630"/>
      <c r="AO400" s="630"/>
      <c r="AP400" s="630"/>
      <c r="AQ400" s="630"/>
      <c r="AR400" s="630"/>
      <c r="AS400" s="630"/>
      <c r="AT400" s="630"/>
      <c r="AU400" s="630"/>
      <c r="AV400" s="630"/>
      <c r="AW400" s="630"/>
      <c r="AX400" s="630"/>
      <c r="AY400" s="630"/>
      <c r="AZ400" s="630"/>
      <c r="BA400" s="620"/>
    </row>
    <row r="401" spans="1:53" ht="38.25" hidden="1" customHeight="1" x14ac:dyDescent="0.25">
      <c r="A401" s="2597"/>
      <c r="B401" s="471" t="s">
        <v>300</v>
      </c>
      <c r="C401" s="2676" t="s">
        <v>317</v>
      </c>
      <c r="D401" s="2677" t="s">
        <v>317</v>
      </c>
      <c r="E401" s="661" t="s">
        <v>316</v>
      </c>
      <c r="F401" s="660" t="s">
        <v>315</v>
      </c>
      <c r="G401" s="660">
        <v>0</v>
      </c>
      <c r="H401" s="660">
        <v>1</v>
      </c>
      <c r="I401" s="659" t="s">
        <v>312</v>
      </c>
      <c r="J401" s="1320"/>
      <c r="K401" s="630"/>
      <c r="L401" s="630"/>
      <c r="M401" s="630"/>
      <c r="N401" s="630"/>
      <c r="O401" s="630"/>
      <c r="P401" s="630"/>
      <c r="Q401" s="630"/>
      <c r="R401" s="630"/>
      <c r="S401" s="630"/>
      <c r="T401" s="630"/>
      <c r="U401" s="630"/>
      <c r="V401" s="630"/>
      <c r="W401" s="630"/>
      <c r="X401" s="630"/>
      <c r="Y401" s="630"/>
      <c r="Z401" s="630"/>
      <c r="AA401" s="630"/>
      <c r="AB401" s="629"/>
      <c r="AC401" s="630"/>
      <c r="AD401" s="630"/>
      <c r="AE401" s="630"/>
      <c r="AF401" s="630"/>
      <c r="AG401" s="630"/>
      <c r="AH401" s="630"/>
      <c r="AI401" s="630"/>
      <c r="AJ401" s="630"/>
      <c r="AK401" s="630"/>
      <c r="AL401" s="630"/>
      <c r="AM401" s="630"/>
      <c r="AN401" s="630"/>
      <c r="AO401" s="630"/>
      <c r="AP401" s="630"/>
      <c r="AQ401" s="630"/>
      <c r="AR401" s="630"/>
      <c r="AS401" s="630"/>
      <c r="AT401" s="630"/>
      <c r="AU401" s="630"/>
      <c r="AV401" s="630"/>
      <c r="AW401" s="630"/>
      <c r="AX401" s="630"/>
      <c r="AY401" s="630"/>
      <c r="AZ401" s="630"/>
      <c r="BA401" s="620"/>
    </row>
    <row r="402" spans="1:53" ht="15.75" hidden="1" customHeight="1" x14ac:dyDescent="0.25">
      <c r="A402" s="2597"/>
      <c r="B402" s="471" t="s">
        <v>300</v>
      </c>
      <c r="C402" s="2597"/>
      <c r="D402" s="2597"/>
      <c r="E402" s="483" t="s">
        <v>314</v>
      </c>
      <c r="F402" s="660" t="s">
        <v>313</v>
      </c>
      <c r="G402" s="660">
        <v>0</v>
      </c>
      <c r="H402" s="660">
        <v>2</v>
      </c>
      <c r="I402" s="659" t="s">
        <v>312</v>
      </c>
      <c r="J402" s="1320"/>
      <c r="K402" s="630"/>
      <c r="L402" s="630"/>
      <c r="M402" s="630"/>
      <c r="N402" s="630"/>
      <c r="O402" s="630"/>
      <c r="P402" s="630"/>
      <c r="Q402" s="630"/>
      <c r="R402" s="630"/>
      <c r="S402" s="630"/>
      <c r="T402" s="630"/>
      <c r="U402" s="630"/>
      <c r="V402" s="630"/>
      <c r="W402" s="630"/>
      <c r="X402" s="630"/>
      <c r="Y402" s="630"/>
      <c r="Z402" s="630"/>
      <c r="AA402" s="630"/>
      <c r="AB402" s="629"/>
      <c r="AC402" s="630"/>
      <c r="AD402" s="630"/>
      <c r="AE402" s="630"/>
      <c r="AF402" s="630"/>
      <c r="AG402" s="630"/>
      <c r="AH402" s="630"/>
      <c r="AI402" s="630"/>
      <c r="AJ402" s="630"/>
      <c r="AK402" s="630"/>
      <c r="AL402" s="630"/>
      <c r="AM402" s="630"/>
      <c r="AN402" s="630"/>
      <c r="AO402" s="630"/>
      <c r="AP402" s="630"/>
      <c r="AQ402" s="630"/>
      <c r="AR402" s="630"/>
      <c r="AS402" s="630"/>
      <c r="AT402" s="630"/>
      <c r="AU402" s="630"/>
      <c r="AV402" s="630"/>
      <c r="AW402" s="630"/>
      <c r="AX402" s="630"/>
      <c r="AY402" s="630"/>
      <c r="AZ402" s="630"/>
      <c r="BA402" s="620"/>
    </row>
    <row r="403" spans="1:53" ht="15.75" hidden="1" customHeight="1" x14ac:dyDescent="0.25">
      <c r="A403" s="2597"/>
      <c r="B403" s="471" t="s">
        <v>300</v>
      </c>
      <c r="C403" s="2597"/>
      <c r="D403" s="2597"/>
      <c r="E403" s="661" t="s">
        <v>307</v>
      </c>
      <c r="F403" s="660" t="s">
        <v>306</v>
      </c>
      <c r="G403" s="660">
        <v>0</v>
      </c>
      <c r="H403" s="660">
        <v>3</v>
      </c>
      <c r="I403" s="659">
        <v>2</v>
      </c>
      <c r="J403" s="1320"/>
      <c r="K403" s="630"/>
      <c r="L403" s="630"/>
      <c r="M403" s="630"/>
      <c r="N403" s="630"/>
      <c r="O403" s="630"/>
      <c r="P403" s="630"/>
      <c r="Q403" s="630"/>
      <c r="R403" s="630"/>
      <c r="S403" s="630"/>
      <c r="T403" s="630"/>
      <c r="U403" s="630"/>
      <c r="V403" s="630"/>
      <c r="W403" s="630"/>
      <c r="X403" s="630"/>
      <c r="Y403" s="630"/>
      <c r="Z403" s="630"/>
      <c r="AA403" s="630"/>
      <c r="AB403" s="629"/>
      <c r="AC403" s="630"/>
      <c r="AD403" s="630"/>
      <c r="AE403" s="630"/>
      <c r="AF403" s="630"/>
      <c r="AG403" s="630"/>
      <c r="AH403" s="630"/>
      <c r="AI403" s="630"/>
      <c r="AJ403" s="630"/>
      <c r="AK403" s="630"/>
      <c r="AL403" s="630"/>
      <c r="AM403" s="630"/>
      <c r="AN403" s="630"/>
      <c r="AO403" s="630"/>
      <c r="AP403" s="630"/>
      <c r="AQ403" s="630"/>
      <c r="AR403" s="630"/>
      <c r="AS403" s="630"/>
      <c r="AT403" s="630"/>
      <c r="AU403" s="630"/>
      <c r="AV403" s="630"/>
      <c r="AW403" s="630"/>
      <c r="AX403" s="630"/>
      <c r="AY403" s="630"/>
      <c r="AZ403" s="630"/>
      <c r="BA403" s="620"/>
    </row>
    <row r="404" spans="1:53" ht="15.75" hidden="1" customHeight="1" x14ac:dyDescent="0.25">
      <c r="A404" s="2597"/>
      <c r="B404" s="471" t="s">
        <v>300</v>
      </c>
      <c r="C404" s="2597"/>
      <c r="D404" s="2597"/>
      <c r="E404" s="661" t="s">
        <v>305</v>
      </c>
      <c r="F404" s="660" t="s">
        <v>304</v>
      </c>
      <c r="G404" s="660">
        <v>32</v>
      </c>
      <c r="H404" s="660">
        <v>32</v>
      </c>
      <c r="I404" s="659">
        <v>32</v>
      </c>
      <c r="J404" s="1320"/>
      <c r="K404" s="630"/>
      <c r="L404" s="630"/>
      <c r="M404" s="630"/>
      <c r="N404" s="630"/>
      <c r="O404" s="630"/>
      <c r="P404" s="630"/>
      <c r="Q404" s="630"/>
      <c r="R404" s="630"/>
      <c r="S404" s="630"/>
      <c r="T404" s="630"/>
      <c r="U404" s="630"/>
      <c r="V404" s="630"/>
      <c r="W404" s="630"/>
      <c r="X404" s="630"/>
      <c r="Y404" s="630"/>
      <c r="Z404" s="630"/>
      <c r="AA404" s="630"/>
      <c r="AB404" s="629"/>
      <c r="AC404" s="630"/>
      <c r="AD404" s="630"/>
      <c r="AE404" s="630"/>
      <c r="AF404" s="630"/>
      <c r="AG404" s="630"/>
      <c r="AH404" s="630"/>
      <c r="AI404" s="630"/>
      <c r="AJ404" s="630"/>
      <c r="AK404" s="630"/>
      <c r="AL404" s="630"/>
      <c r="AM404" s="630"/>
      <c r="AN404" s="630"/>
      <c r="AO404" s="630"/>
      <c r="AP404" s="630"/>
      <c r="AQ404" s="630"/>
      <c r="AR404" s="630"/>
      <c r="AS404" s="630"/>
      <c r="AT404" s="630"/>
      <c r="AU404" s="630"/>
      <c r="AV404" s="630"/>
      <c r="AW404" s="630"/>
      <c r="AX404" s="630"/>
      <c r="AY404" s="630"/>
      <c r="AZ404" s="630"/>
      <c r="BA404" s="620"/>
    </row>
    <row r="405" spans="1:53" ht="15.75" hidden="1" customHeight="1" x14ac:dyDescent="0.25">
      <c r="A405" s="2597"/>
      <c r="B405" s="471" t="s">
        <v>300</v>
      </c>
      <c r="C405" s="2598"/>
      <c r="D405" s="2598"/>
      <c r="E405" s="661" t="s">
        <v>299</v>
      </c>
      <c r="F405" s="660" t="s">
        <v>298</v>
      </c>
      <c r="G405" s="660">
        <v>4</v>
      </c>
      <c r="H405" s="660">
        <v>17</v>
      </c>
      <c r="I405" s="659">
        <v>2</v>
      </c>
      <c r="J405" s="1320"/>
      <c r="K405" s="630"/>
      <c r="L405" s="630"/>
      <c r="M405" s="630"/>
      <c r="N405" s="630"/>
      <c r="O405" s="630"/>
      <c r="P405" s="630"/>
      <c r="Q405" s="630"/>
      <c r="R405" s="630"/>
      <c r="S405" s="630"/>
      <c r="T405" s="630"/>
      <c r="U405" s="630"/>
      <c r="V405" s="630"/>
      <c r="W405" s="630"/>
      <c r="X405" s="630"/>
      <c r="Y405" s="630"/>
      <c r="Z405" s="630"/>
      <c r="AA405" s="630"/>
      <c r="AB405" s="629"/>
      <c r="AC405" s="630"/>
      <c r="AD405" s="630"/>
      <c r="AE405" s="630"/>
      <c r="AF405" s="630"/>
      <c r="AG405" s="630"/>
      <c r="AH405" s="630"/>
      <c r="AI405" s="630"/>
      <c r="AJ405" s="630"/>
      <c r="AK405" s="630"/>
      <c r="AL405" s="630"/>
      <c r="AM405" s="630"/>
      <c r="AN405" s="630"/>
      <c r="AO405" s="630"/>
      <c r="AP405" s="630"/>
      <c r="AQ405" s="630"/>
      <c r="AR405" s="630"/>
      <c r="AS405" s="630"/>
      <c r="AT405" s="630"/>
      <c r="AU405" s="630"/>
      <c r="AV405" s="630"/>
      <c r="AW405" s="630"/>
      <c r="AX405" s="630"/>
      <c r="AY405" s="630"/>
      <c r="AZ405" s="630"/>
      <c r="BA405" s="620"/>
    </row>
    <row r="406" spans="1:53" ht="15.75" hidden="1" customHeight="1" x14ac:dyDescent="0.25">
      <c r="A406" s="2597"/>
      <c r="B406" s="471" t="s">
        <v>387</v>
      </c>
      <c r="C406" s="658" t="s">
        <v>394</v>
      </c>
      <c r="D406" s="2668" t="s">
        <v>393</v>
      </c>
      <c r="E406" s="656" t="s">
        <v>392</v>
      </c>
      <c r="F406" s="657" t="s">
        <v>391</v>
      </c>
      <c r="G406" s="655">
        <v>0</v>
      </c>
      <c r="H406" s="655">
        <v>0.2</v>
      </c>
      <c r="I406" s="654">
        <v>0.03</v>
      </c>
      <c r="J406" s="1320"/>
      <c r="K406" s="630"/>
      <c r="L406" s="630"/>
      <c r="M406" s="630"/>
      <c r="N406" s="630"/>
      <c r="O406" s="630"/>
      <c r="P406" s="630"/>
      <c r="Q406" s="630"/>
      <c r="R406" s="630"/>
      <c r="S406" s="630"/>
      <c r="T406" s="630"/>
      <c r="U406" s="630"/>
      <c r="V406" s="630"/>
      <c r="W406" s="630"/>
      <c r="X406" s="630"/>
      <c r="Y406" s="630"/>
      <c r="Z406" s="630"/>
      <c r="AA406" s="630"/>
      <c r="AB406" s="629"/>
      <c r="AC406" s="630"/>
      <c r="AD406" s="630"/>
      <c r="AE406" s="630"/>
      <c r="AF406" s="630"/>
      <c r="AG406" s="630"/>
      <c r="AH406" s="630"/>
      <c r="AI406" s="630"/>
      <c r="AJ406" s="630"/>
      <c r="AK406" s="630"/>
      <c r="AL406" s="630"/>
      <c r="AM406" s="630"/>
      <c r="AN406" s="630"/>
      <c r="AO406" s="630"/>
      <c r="AP406" s="630"/>
      <c r="AQ406" s="630"/>
      <c r="AR406" s="630"/>
      <c r="AS406" s="630"/>
      <c r="AT406" s="630"/>
      <c r="AU406" s="630"/>
      <c r="AV406" s="630"/>
      <c r="AW406" s="630"/>
      <c r="AX406" s="630"/>
      <c r="AY406" s="630"/>
      <c r="AZ406" s="630"/>
      <c r="BA406" s="620"/>
    </row>
    <row r="407" spans="1:53" ht="15.75" hidden="1" customHeight="1" x14ac:dyDescent="0.25">
      <c r="A407" s="2597"/>
      <c r="B407" s="471" t="s">
        <v>387</v>
      </c>
      <c r="C407" s="653" t="s">
        <v>390</v>
      </c>
      <c r="D407" s="2597"/>
      <c r="E407" s="656" t="s">
        <v>389</v>
      </c>
      <c r="F407" s="650" t="s">
        <v>388</v>
      </c>
      <c r="G407" s="655">
        <v>0</v>
      </c>
      <c r="H407" s="655">
        <v>1</v>
      </c>
      <c r="I407" s="654">
        <v>0.2</v>
      </c>
      <c r="J407" s="1320"/>
      <c r="K407" s="630"/>
      <c r="L407" s="630"/>
      <c r="M407" s="630"/>
      <c r="N407" s="630"/>
      <c r="O407" s="630"/>
      <c r="P407" s="630"/>
      <c r="Q407" s="630"/>
      <c r="R407" s="630"/>
      <c r="S407" s="630"/>
      <c r="T407" s="630"/>
      <c r="U407" s="630"/>
      <c r="V407" s="630"/>
      <c r="W407" s="630"/>
      <c r="X407" s="630"/>
      <c r="Y407" s="630"/>
      <c r="Z407" s="630"/>
      <c r="AA407" s="630"/>
      <c r="AB407" s="629"/>
      <c r="AC407" s="630"/>
      <c r="AD407" s="630"/>
      <c r="AE407" s="630"/>
      <c r="AF407" s="630"/>
      <c r="AG407" s="630"/>
      <c r="AH407" s="630"/>
      <c r="AI407" s="630"/>
      <c r="AJ407" s="630"/>
      <c r="AK407" s="630"/>
      <c r="AL407" s="630"/>
      <c r="AM407" s="630"/>
      <c r="AN407" s="630"/>
      <c r="AO407" s="630"/>
      <c r="AP407" s="630"/>
      <c r="AQ407" s="630"/>
      <c r="AR407" s="630"/>
      <c r="AS407" s="630"/>
      <c r="AT407" s="630"/>
      <c r="AU407" s="630"/>
      <c r="AV407" s="630"/>
      <c r="AW407" s="630"/>
      <c r="AX407" s="630"/>
      <c r="AY407" s="630"/>
      <c r="AZ407" s="630"/>
      <c r="BA407" s="620"/>
    </row>
    <row r="408" spans="1:53" ht="15.75" hidden="1" customHeight="1" x14ac:dyDescent="0.25">
      <c r="A408" s="2597"/>
      <c r="B408" s="471" t="s">
        <v>387</v>
      </c>
      <c r="C408" s="653" t="s">
        <v>386</v>
      </c>
      <c r="D408" s="2598"/>
      <c r="E408" s="652" t="s">
        <v>385</v>
      </c>
      <c r="F408" s="651" t="s">
        <v>384</v>
      </c>
      <c r="G408" s="650">
        <v>330</v>
      </c>
      <c r="H408" s="650">
        <v>10330</v>
      </c>
      <c r="I408" s="649">
        <v>1000</v>
      </c>
      <c r="J408" s="1320"/>
      <c r="K408" s="630"/>
      <c r="L408" s="630"/>
      <c r="M408" s="630"/>
      <c r="N408" s="630"/>
      <c r="O408" s="630"/>
      <c r="P408" s="630"/>
      <c r="Q408" s="630"/>
      <c r="R408" s="630"/>
      <c r="S408" s="630"/>
      <c r="T408" s="630"/>
      <c r="U408" s="630"/>
      <c r="V408" s="630"/>
      <c r="W408" s="630"/>
      <c r="X408" s="630"/>
      <c r="Y408" s="630"/>
      <c r="Z408" s="630"/>
      <c r="AA408" s="630"/>
      <c r="AB408" s="629"/>
      <c r="AC408" s="630"/>
      <c r="AD408" s="630"/>
      <c r="AE408" s="630"/>
      <c r="AF408" s="630"/>
      <c r="AG408" s="630"/>
      <c r="AH408" s="630"/>
      <c r="AI408" s="630"/>
      <c r="AJ408" s="630"/>
      <c r="AK408" s="630"/>
      <c r="AL408" s="630"/>
      <c r="AM408" s="630"/>
      <c r="AN408" s="630"/>
      <c r="AO408" s="630"/>
      <c r="AP408" s="630"/>
      <c r="AQ408" s="630"/>
      <c r="AR408" s="630"/>
      <c r="AS408" s="630"/>
      <c r="AT408" s="630"/>
      <c r="AU408" s="630"/>
      <c r="AV408" s="630"/>
      <c r="AW408" s="630"/>
      <c r="AX408" s="630"/>
      <c r="AY408" s="630"/>
      <c r="AZ408" s="630"/>
      <c r="BA408" s="620"/>
    </row>
    <row r="409" spans="1:53" ht="15.75" hidden="1" customHeight="1" x14ac:dyDescent="0.25">
      <c r="A409" s="2597"/>
      <c r="B409" s="471" t="s">
        <v>380</v>
      </c>
      <c r="C409" s="2662" t="s">
        <v>383</v>
      </c>
      <c r="D409" s="2672" t="s">
        <v>382</v>
      </c>
      <c r="E409" s="645" t="s">
        <v>381</v>
      </c>
      <c r="F409" s="645" t="s">
        <v>378</v>
      </c>
      <c r="G409" s="648">
        <v>0</v>
      </c>
      <c r="H409" s="648">
        <v>1</v>
      </c>
      <c r="I409" s="647">
        <v>0.1</v>
      </c>
      <c r="J409" s="1320"/>
      <c r="K409" s="630"/>
      <c r="L409" s="630"/>
      <c r="M409" s="630"/>
      <c r="N409" s="630"/>
      <c r="O409" s="630"/>
      <c r="P409" s="630"/>
      <c r="Q409" s="630"/>
      <c r="R409" s="630"/>
      <c r="S409" s="630"/>
      <c r="T409" s="630"/>
      <c r="U409" s="630"/>
      <c r="V409" s="630"/>
      <c r="W409" s="630"/>
      <c r="X409" s="630"/>
      <c r="Y409" s="630"/>
      <c r="Z409" s="630"/>
      <c r="AA409" s="630"/>
      <c r="AB409" s="629"/>
      <c r="AC409" s="630"/>
      <c r="AD409" s="630"/>
      <c r="AE409" s="630"/>
      <c r="AF409" s="630"/>
      <c r="AG409" s="630"/>
      <c r="AH409" s="630"/>
      <c r="AI409" s="630"/>
      <c r="AJ409" s="630"/>
      <c r="AK409" s="630"/>
      <c r="AL409" s="630"/>
      <c r="AM409" s="630"/>
      <c r="AN409" s="630"/>
      <c r="AO409" s="630"/>
      <c r="AP409" s="630"/>
      <c r="AQ409" s="630"/>
      <c r="AR409" s="630"/>
      <c r="AS409" s="630"/>
      <c r="AT409" s="630"/>
      <c r="AU409" s="630"/>
      <c r="AV409" s="630"/>
      <c r="AW409" s="630"/>
      <c r="AX409" s="630"/>
      <c r="AY409" s="630"/>
      <c r="AZ409" s="630"/>
      <c r="BA409" s="620"/>
    </row>
    <row r="410" spans="1:53" ht="15.75" hidden="1" customHeight="1" x14ac:dyDescent="0.25">
      <c r="A410" s="2597"/>
      <c r="B410" s="471" t="s">
        <v>380</v>
      </c>
      <c r="C410" s="2598"/>
      <c r="D410" s="2598"/>
      <c r="E410" s="645" t="s">
        <v>379</v>
      </c>
      <c r="F410" s="645" t="s">
        <v>378</v>
      </c>
      <c r="G410" s="648">
        <v>0</v>
      </c>
      <c r="H410" s="648">
        <v>1</v>
      </c>
      <c r="I410" s="647">
        <v>0.1</v>
      </c>
      <c r="J410" s="1320"/>
      <c r="K410" s="630"/>
      <c r="L410" s="630"/>
      <c r="M410" s="630"/>
      <c r="N410" s="630"/>
      <c r="O410" s="630"/>
      <c r="P410" s="630"/>
      <c r="Q410" s="630"/>
      <c r="R410" s="630"/>
      <c r="S410" s="630"/>
      <c r="T410" s="630"/>
      <c r="U410" s="630"/>
      <c r="V410" s="630"/>
      <c r="W410" s="630"/>
      <c r="X410" s="630"/>
      <c r="Y410" s="630"/>
      <c r="Z410" s="630"/>
      <c r="AA410" s="630"/>
      <c r="AB410" s="629"/>
      <c r="AC410" s="630"/>
      <c r="AD410" s="630"/>
      <c r="AE410" s="630"/>
      <c r="AF410" s="630"/>
      <c r="AG410" s="630"/>
      <c r="AH410" s="630"/>
      <c r="AI410" s="630"/>
      <c r="AJ410" s="630"/>
      <c r="AK410" s="630"/>
      <c r="AL410" s="630"/>
      <c r="AM410" s="630"/>
      <c r="AN410" s="630"/>
      <c r="AO410" s="630"/>
      <c r="AP410" s="630"/>
      <c r="AQ410" s="630"/>
      <c r="AR410" s="630"/>
      <c r="AS410" s="630"/>
      <c r="AT410" s="630"/>
      <c r="AU410" s="630"/>
      <c r="AV410" s="630"/>
      <c r="AW410" s="630"/>
      <c r="AX410" s="630"/>
      <c r="AY410" s="630"/>
      <c r="AZ410" s="630"/>
      <c r="BA410" s="620"/>
    </row>
    <row r="411" spans="1:53" ht="45" hidden="1" customHeight="1" x14ac:dyDescent="0.25">
      <c r="A411" s="2597"/>
      <c r="B411" s="471" t="s">
        <v>371</v>
      </c>
      <c r="C411" s="2681" t="s">
        <v>377</v>
      </c>
      <c r="D411" s="2673" t="s">
        <v>376</v>
      </c>
      <c r="E411" s="646" t="s">
        <v>375</v>
      </c>
      <c r="F411" s="645" t="s">
        <v>374</v>
      </c>
      <c r="G411" s="644">
        <v>0</v>
      </c>
      <c r="H411" s="644">
        <v>1</v>
      </c>
      <c r="I411" s="638">
        <v>0.1</v>
      </c>
      <c r="J411" s="1320"/>
      <c r="K411" s="630"/>
      <c r="L411" s="630"/>
      <c r="M411" s="630"/>
      <c r="N411" s="630"/>
      <c r="O411" s="630"/>
      <c r="P411" s="630"/>
      <c r="Q411" s="630"/>
      <c r="R411" s="630"/>
      <c r="S411" s="630"/>
      <c r="T411" s="630"/>
      <c r="U411" s="630"/>
      <c r="V411" s="630"/>
      <c r="W411" s="630"/>
      <c r="X411" s="630"/>
      <c r="Y411" s="630"/>
      <c r="Z411" s="630"/>
      <c r="AA411" s="630"/>
      <c r="AB411" s="629"/>
      <c r="AC411" s="630"/>
      <c r="AD411" s="630"/>
      <c r="AE411" s="630"/>
      <c r="AF411" s="630"/>
      <c r="AG411" s="630"/>
      <c r="AH411" s="630"/>
      <c r="AI411" s="630"/>
      <c r="AJ411" s="630"/>
      <c r="AK411" s="630"/>
      <c r="AL411" s="630"/>
      <c r="AM411" s="630"/>
      <c r="AN411" s="630"/>
      <c r="AO411" s="630"/>
      <c r="AP411" s="630"/>
      <c r="AQ411" s="630"/>
      <c r="AR411" s="630"/>
      <c r="AS411" s="630"/>
      <c r="AT411" s="630"/>
      <c r="AU411" s="630"/>
      <c r="AV411" s="630"/>
      <c r="AW411" s="630"/>
      <c r="AX411" s="630"/>
      <c r="AY411" s="630"/>
      <c r="AZ411" s="630"/>
      <c r="BA411" s="620"/>
    </row>
    <row r="412" spans="1:53" ht="15.75" hidden="1" customHeight="1" x14ac:dyDescent="0.25">
      <c r="A412" s="2597"/>
      <c r="B412" s="471" t="s">
        <v>371</v>
      </c>
      <c r="C412" s="2598"/>
      <c r="D412" s="2597"/>
      <c r="E412" s="641" t="s">
        <v>373</v>
      </c>
      <c r="F412" s="640" t="s">
        <v>372</v>
      </c>
      <c r="G412" s="643">
        <v>0.1</v>
      </c>
      <c r="H412" s="643">
        <v>1</v>
      </c>
      <c r="I412" s="642">
        <v>0.1</v>
      </c>
      <c r="J412" s="1320"/>
      <c r="K412" s="630"/>
      <c r="L412" s="630"/>
      <c r="M412" s="630"/>
      <c r="N412" s="630"/>
      <c r="O412" s="630"/>
      <c r="P412" s="630"/>
      <c r="Q412" s="630"/>
      <c r="R412" s="630"/>
      <c r="S412" s="630"/>
      <c r="T412" s="630"/>
      <c r="U412" s="630"/>
      <c r="V412" s="630"/>
      <c r="W412" s="630"/>
      <c r="X412" s="630"/>
      <c r="Y412" s="630"/>
      <c r="Z412" s="630"/>
      <c r="AA412" s="630"/>
      <c r="AB412" s="629"/>
      <c r="AC412" s="630"/>
      <c r="AD412" s="630"/>
      <c r="AE412" s="630"/>
      <c r="AF412" s="630"/>
      <c r="AG412" s="630"/>
      <c r="AH412" s="630"/>
      <c r="AI412" s="630"/>
      <c r="AJ412" s="630"/>
      <c r="AK412" s="630"/>
      <c r="AL412" s="630"/>
      <c r="AM412" s="630"/>
      <c r="AN412" s="630"/>
      <c r="AO412" s="630"/>
      <c r="AP412" s="630"/>
      <c r="AQ412" s="630"/>
      <c r="AR412" s="630"/>
      <c r="AS412" s="630"/>
      <c r="AT412" s="630"/>
      <c r="AU412" s="630"/>
      <c r="AV412" s="630"/>
      <c r="AW412" s="630"/>
      <c r="AX412" s="630"/>
      <c r="AY412" s="630"/>
      <c r="AZ412" s="630"/>
      <c r="BA412" s="620"/>
    </row>
    <row r="413" spans="1:53" ht="15.75" hidden="1" customHeight="1" x14ac:dyDescent="0.25">
      <c r="A413" s="2597"/>
      <c r="B413" s="471" t="s">
        <v>371</v>
      </c>
      <c r="C413" s="641" t="s">
        <v>370</v>
      </c>
      <c r="D413" s="2598"/>
      <c r="E413" s="641" t="s">
        <v>369</v>
      </c>
      <c r="F413" s="640" t="s">
        <v>368</v>
      </c>
      <c r="G413" s="639">
        <v>0.2</v>
      </c>
      <c r="H413" s="639">
        <v>1</v>
      </c>
      <c r="I413" s="638">
        <v>0.05</v>
      </c>
      <c r="J413" s="1320"/>
      <c r="K413" s="630"/>
      <c r="L413" s="630"/>
      <c r="M413" s="630"/>
      <c r="N413" s="630"/>
      <c r="O413" s="630"/>
      <c r="P413" s="630"/>
      <c r="Q413" s="630"/>
      <c r="R413" s="630"/>
      <c r="S413" s="630"/>
      <c r="T413" s="630"/>
      <c r="U413" s="630"/>
      <c r="V413" s="630"/>
      <c r="W413" s="630"/>
      <c r="X413" s="630"/>
      <c r="Y413" s="630"/>
      <c r="Z413" s="630"/>
      <c r="AA413" s="630"/>
      <c r="AB413" s="629"/>
      <c r="AC413" s="630"/>
      <c r="AD413" s="630"/>
      <c r="AE413" s="630"/>
      <c r="AF413" s="630"/>
      <c r="AG413" s="630"/>
      <c r="AH413" s="630"/>
      <c r="AI413" s="630"/>
      <c r="AJ413" s="630"/>
      <c r="AK413" s="630"/>
      <c r="AL413" s="630"/>
      <c r="AM413" s="630"/>
      <c r="AN413" s="630"/>
      <c r="AO413" s="630"/>
      <c r="AP413" s="630"/>
      <c r="AQ413" s="630"/>
      <c r="AR413" s="630"/>
      <c r="AS413" s="630"/>
      <c r="AT413" s="630"/>
      <c r="AU413" s="630"/>
      <c r="AV413" s="630"/>
      <c r="AW413" s="630"/>
      <c r="AX413" s="630"/>
      <c r="AY413" s="630"/>
      <c r="AZ413" s="630"/>
      <c r="BA413" s="620"/>
    </row>
    <row r="414" spans="1:53" ht="15.75" hidden="1" customHeight="1" x14ac:dyDescent="0.25">
      <c r="A414" s="2597"/>
      <c r="B414" s="471" t="s">
        <v>363</v>
      </c>
      <c r="C414" s="3266" t="s">
        <v>367</v>
      </c>
      <c r="D414" s="3265" t="s">
        <v>366</v>
      </c>
      <c r="E414" s="635" t="s">
        <v>365</v>
      </c>
      <c r="F414" s="634" t="s">
        <v>364</v>
      </c>
      <c r="G414" s="633">
        <v>0</v>
      </c>
      <c r="H414" s="633">
        <v>2</v>
      </c>
      <c r="I414" s="632">
        <v>2</v>
      </c>
      <c r="J414" s="1159"/>
      <c r="K414" s="630"/>
      <c r="L414" s="630"/>
      <c r="M414" s="630"/>
      <c r="N414" s="630"/>
      <c r="O414" s="630"/>
      <c r="P414" s="630"/>
      <c r="Q414" s="630"/>
      <c r="R414" s="630"/>
      <c r="S414" s="630"/>
      <c r="T414" s="630"/>
      <c r="U414" s="630"/>
      <c r="V414" s="630"/>
      <c r="W414" s="630"/>
      <c r="X414" s="630"/>
      <c r="Y414" s="630"/>
      <c r="Z414" s="630"/>
      <c r="AA414" s="630"/>
      <c r="AB414" s="629"/>
      <c r="AC414" s="630"/>
      <c r="AD414" s="630"/>
      <c r="AE414" s="630"/>
      <c r="AF414" s="630"/>
      <c r="AG414" s="630"/>
      <c r="AH414" s="630"/>
      <c r="AI414" s="630"/>
      <c r="AJ414" s="630"/>
      <c r="AK414" s="630"/>
      <c r="AL414" s="630"/>
      <c r="AM414" s="630"/>
      <c r="AN414" s="630"/>
      <c r="AO414" s="630"/>
      <c r="AP414" s="630"/>
      <c r="AQ414" s="630"/>
      <c r="AR414" s="630"/>
      <c r="AS414" s="630"/>
      <c r="AT414" s="630"/>
      <c r="AU414" s="630"/>
      <c r="AV414" s="630"/>
      <c r="AW414" s="630"/>
      <c r="AX414" s="630"/>
      <c r="AY414" s="630"/>
      <c r="AZ414" s="630"/>
      <c r="BA414" s="620"/>
    </row>
    <row r="415" spans="1:53" ht="15.75" hidden="1" customHeight="1" x14ac:dyDescent="0.25">
      <c r="A415" s="2598"/>
      <c r="B415" s="471" t="s">
        <v>363</v>
      </c>
      <c r="C415" s="2647"/>
      <c r="D415" s="2598"/>
      <c r="E415" s="635" t="s">
        <v>362</v>
      </c>
      <c r="F415" s="634" t="s">
        <v>361</v>
      </c>
      <c r="G415" s="633">
        <v>0</v>
      </c>
      <c r="H415" s="633">
        <v>40</v>
      </c>
      <c r="I415" s="632">
        <v>10</v>
      </c>
      <c r="J415" s="1159"/>
      <c r="K415" s="630"/>
      <c r="L415" s="630"/>
      <c r="M415" s="630"/>
      <c r="N415" s="630"/>
      <c r="O415" s="630"/>
      <c r="P415" s="630"/>
      <c r="Q415" s="630"/>
      <c r="R415" s="630"/>
      <c r="S415" s="630"/>
      <c r="T415" s="630"/>
      <c r="U415" s="630"/>
      <c r="V415" s="630"/>
      <c r="W415" s="630"/>
      <c r="X415" s="630"/>
      <c r="Y415" s="630"/>
      <c r="Z415" s="630"/>
      <c r="AA415" s="630"/>
      <c r="AB415" s="629"/>
      <c r="AC415" s="630"/>
      <c r="AD415" s="630"/>
      <c r="AE415" s="630"/>
      <c r="AF415" s="630"/>
      <c r="AG415" s="630"/>
      <c r="AH415" s="630"/>
      <c r="AI415" s="630"/>
      <c r="AJ415" s="630"/>
      <c r="AK415" s="630"/>
      <c r="AL415" s="630"/>
      <c r="AM415" s="630"/>
      <c r="AN415" s="630"/>
      <c r="AO415" s="630"/>
      <c r="AP415" s="630"/>
      <c r="AQ415" s="630"/>
      <c r="AR415" s="630"/>
      <c r="AS415" s="630"/>
      <c r="AT415" s="630"/>
      <c r="AU415" s="630"/>
      <c r="AV415" s="630"/>
      <c r="AW415" s="630"/>
      <c r="AX415" s="630"/>
      <c r="AY415" s="630"/>
      <c r="AZ415" s="630"/>
      <c r="BA415" s="620"/>
    </row>
    <row r="416" spans="1:53" ht="15.75" hidden="1" customHeight="1" x14ac:dyDescent="0.25">
      <c r="A416" s="1155"/>
      <c r="B416" s="1065"/>
      <c r="C416" s="1155"/>
      <c r="D416" s="620"/>
      <c r="E416" s="1155"/>
      <c r="F416" s="1155"/>
      <c r="G416" s="1155">
        <v>0</v>
      </c>
      <c r="H416" s="1155">
        <v>2</v>
      </c>
      <c r="I416" s="1155"/>
      <c r="J416" s="1155"/>
      <c r="K416" s="620"/>
      <c r="L416" s="620"/>
      <c r="M416" s="620"/>
      <c r="N416" s="620"/>
      <c r="O416" s="620"/>
      <c r="P416" s="620"/>
      <c r="Q416" s="620"/>
      <c r="R416" s="620"/>
      <c r="S416" s="620"/>
      <c r="T416" s="620"/>
      <c r="U416" s="620"/>
      <c r="V416" s="620"/>
      <c r="W416" s="620"/>
      <c r="X416" s="620"/>
      <c r="Y416" s="620"/>
      <c r="Z416" s="620"/>
      <c r="AA416" s="620"/>
      <c r="AB416" s="620"/>
      <c r="AC416" s="620"/>
      <c r="AD416" s="620"/>
      <c r="AE416" s="620"/>
      <c r="AF416" s="620"/>
      <c r="AG416" s="620"/>
      <c r="AH416" s="620"/>
      <c r="AI416" s="620"/>
      <c r="AJ416" s="620"/>
      <c r="AK416" s="620"/>
      <c r="AL416" s="620"/>
      <c r="AM416" s="620"/>
      <c r="AN416" s="620"/>
      <c r="AO416" s="620"/>
      <c r="AP416" s="620"/>
      <c r="AQ416" s="620"/>
      <c r="AR416" s="620"/>
      <c r="AS416" s="620"/>
      <c r="AT416" s="620"/>
      <c r="AU416" s="620"/>
      <c r="AV416" s="620"/>
      <c r="AW416" s="620"/>
      <c r="AX416" s="620"/>
      <c r="AY416" s="620"/>
      <c r="AZ416" s="620"/>
      <c r="BA416" s="620"/>
    </row>
    <row r="417" spans="1:53" ht="15.75" customHeight="1" x14ac:dyDescent="0.25">
      <c r="A417" s="620"/>
      <c r="B417" s="625"/>
      <c r="C417" s="620"/>
      <c r="D417" s="620"/>
      <c r="E417" s="1319"/>
      <c r="F417" s="1318"/>
      <c r="G417" s="620"/>
      <c r="H417" s="620"/>
      <c r="I417" s="620"/>
      <c r="J417" s="622"/>
      <c r="K417" s="622"/>
      <c r="L417" s="622"/>
      <c r="M417" s="622"/>
      <c r="N417" s="624"/>
      <c r="O417" s="620"/>
      <c r="P417" s="620"/>
      <c r="Q417" s="620"/>
      <c r="R417" s="620"/>
      <c r="S417" s="620"/>
      <c r="T417" s="620"/>
      <c r="U417" s="620"/>
      <c r="V417" s="620"/>
      <c r="W417" s="620"/>
      <c r="X417" s="620"/>
      <c r="Y417" s="620"/>
      <c r="Z417" s="620"/>
      <c r="AA417" s="620"/>
      <c r="AB417" s="620"/>
      <c r="AC417" s="622"/>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0"/>
      <c r="AZ417" s="620"/>
      <c r="BA417" s="620"/>
    </row>
    <row r="418" spans="1:53" ht="15.75" customHeight="1" x14ac:dyDescent="0.25">
      <c r="A418" s="620"/>
      <c r="B418" s="625"/>
      <c r="C418" s="620"/>
      <c r="D418" s="620"/>
      <c r="E418" s="620"/>
      <c r="F418" s="620"/>
      <c r="G418" s="620"/>
      <c r="H418" s="620"/>
      <c r="I418" s="620"/>
      <c r="J418" s="622"/>
      <c r="K418" s="622"/>
      <c r="L418" s="622"/>
      <c r="M418" s="622"/>
      <c r="N418" s="624"/>
      <c r="O418" s="620"/>
      <c r="P418" s="620"/>
      <c r="Q418" s="620"/>
      <c r="R418" s="620"/>
      <c r="S418" s="620"/>
      <c r="T418" s="620"/>
      <c r="U418" s="620"/>
      <c r="V418" s="620"/>
      <c r="W418" s="620"/>
      <c r="X418" s="620"/>
      <c r="Y418" s="620"/>
      <c r="Z418" s="620"/>
      <c r="AA418" s="620"/>
      <c r="AB418" s="620"/>
      <c r="AC418" s="622"/>
      <c r="AD418" s="620"/>
      <c r="AE418" s="620"/>
      <c r="AF418" s="620"/>
      <c r="AG418" s="620"/>
      <c r="AH418" s="620"/>
      <c r="AI418" s="620"/>
      <c r="AJ418" s="620"/>
      <c r="AK418" s="620"/>
      <c r="AL418" s="620"/>
      <c r="AM418" s="620"/>
      <c r="AN418" s="620"/>
      <c r="AO418" s="620"/>
      <c r="AP418" s="620"/>
      <c r="AQ418" s="620"/>
      <c r="AR418" s="620"/>
      <c r="AS418" s="620"/>
      <c r="AT418" s="620"/>
      <c r="AU418" s="620"/>
      <c r="AV418" s="620"/>
      <c r="AW418" s="620"/>
      <c r="AX418" s="620"/>
      <c r="AY418" s="620"/>
      <c r="AZ418" s="620"/>
      <c r="BA418" s="620"/>
    </row>
    <row r="419" spans="1:53" ht="15.75" customHeight="1" x14ac:dyDescent="0.25">
      <c r="A419" s="620"/>
      <c r="B419" s="625"/>
      <c r="C419" s="620"/>
      <c r="D419" s="620"/>
      <c r="E419" s="620"/>
      <c r="F419" s="620"/>
      <c r="G419" s="620"/>
      <c r="H419" s="620"/>
      <c r="I419" s="620"/>
      <c r="J419" s="622"/>
      <c r="K419" s="622"/>
      <c r="L419" s="622"/>
      <c r="M419" s="622"/>
      <c r="N419" s="624"/>
      <c r="O419" s="620"/>
      <c r="P419" s="620"/>
      <c r="Q419" s="620"/>
      <c r="R419" s="620"/>
      <c r="S419" s="620"/>
      <c r="T419" s="620"/>
      <c r="U419" s="620"/>
      <c r="V419" s="620"/>
      <c r="W419" s="620"/>
      <c r="X419" s="620"/>
      <c r="Y419" s="620"/>
      <c r="Z419" s="620"/>
      <c r="AA419" s="620"/>
      <c r="AB419" s="620"/>
      <c r="AC419" s="622"/>
      <c r="AD419" s="620"/>
      <c r="AE419" s="620"/>
      <c r="AF419" s="620"/>
      <c r="AG419" s="620"/>
      <c r="AH419" s="620"/>
      <c r="AI419" s="620"/>
      <c r="AJ419" s="620"/>
      <c r="AK419" s="620"/>
      <c r="AL419" s="620"/>
      <c r="AM419" s="620"/>
      <c r="AN419" s="620"/>
      <c r="AO419" s="620"/>
      <c r="AP419" s="620"/>
      <c r="AQ419" s="620"/>
      <c r="AR419" s="620"/>
      <c r="AS419" s="620"/>
      <c r="AT419" s="620"/>
      <c r="AU419" s="620"/>
      <c r="AV419" s="620"/>
      <c r="AW419" s="620"/>
      <c r="AX419" s="620"/>
      <c r="AY419" s="620"/>
      <c r="AZ419" s="620"/>
      <c r="BA419" s="620"/>
    </row>
    <row r="420" spans="1:53" ht="15.75" customHeight="1" x14ac:dyDescent="0.25">
      <c r="A420" s="620"/>
      <c r="B420" s="625"/>
      <c r="C420" s="620"/>
      <c r="D420" s="620"/>
      <c r="E420" s="620"/>
      <c r="F420" s="620"/>
      <c r="G420" s="620"/>
      <c r="H420" s="620"/>
      <c r="I420" s="620"/>
      <c r="J420" s="622"/>
      <c r="K420" s="622"/>
      <c r="L420" s="622"/>
      <c r="M420" s="622"/>
      <c r="N420" s="624"/>
      <c r="O420" s="620"/>
      <c r="P420" s="620"/>
      <c r="Q420" s="620"/>
      <c r="R420" s="620"/>
      <c r="S420" s="620"/>
      <c r="T420" s="620"/>
      <c r="U420" s="620"/>
      <c r="V420" s="620"/>
      <c r="W420" s="620"/>
      <c r="X420" s="620"/>
      <c r="Y420" s="620"/>
      <c r="Z420" s="620"/>
      <c r="AA420" s="620"/>
      <c r="AB420" s="620"/>
      <c r="AC420" s="622"/>
      <c r="AD420" s="620"/>
      <c r="AE420" s="620"/>
      <c r="AF420" s="620"/>
      <c r="AG420" s="620"/>
      <c r="AH420" s="620"/>
      <c r="AI420" s="620"/>
      <c r="AJ420" s="620"/>
      <c r="AK420" s="620"/>
      <c r="AL420" s="620"/>
      <c r="AM420" s="620"/>
      <c r="AN420" s="620"/>
      <c r="AO420" s="620"/>
      <c r="AP420" s="620"/>
      <c r="AQ420" s="620"/>
      <c r="AR420" s="620"/>
      <c r="AS420" s="620"/>
      <c r="AT420" s="620"/>
      <c r="AU420" s="620"/>
      <c r="AV420" s="620"/>
      <c r="AW420" s="620"/>
      <c r="AX420" s="620"/>
      <c r="AY420" s="620"/>
      <c r="AZ420" s="620"/>
      <c r="BA420" s="620"/>
    </row>
    <row r="421" spans="1:53" ht="15.75" customHeight="1" x14ac:dyDescent="0.25">
      <c r="A421" s="620"/>
      <c r="B421" s="625"/>
      <c r="C421" s="620"/>
      <c r="D421" s="620"/>
      <c r="E421" s="620"/>
      <c r="F421" s="620"/>
      <c r="G421" s="620"/>
      <c r="H421" s="620"/>
      <c r="I421" s="620"/>
      <c r="J421" s="622"/>
      <c r="K421" s="622"/>
      <c r="L421" s="622"/>
      <c r="M421" s="622"/>
      <c r="N421" s="624"/>
      <c r="O421" s="620"/>
      <c r="P421" s="620"/>
      <c r="Q421" s="620"/>
      <c r="R421" s="620"/>
      <c r="S421" s="620"/>
      <c r="T421" s="620"/>
      <c r="U421" s="620"/>
      <c r="V421" s="620"/>
      <c r="W421" s="620"/>
      <c r="X421" s="620"/>
      <c r="Y421" s="620"/>
      <c r="Z421" s="620"/>
      <c r="AA421" s="620"/>
      <c r="AB421" s="620"/>
      <c r="AC421" s="622"/>
      <c r="AD421" s="620"/>
      <c r="AE421" s="620"/>
      <c r="AF421" s="620"/>
      <c r="AG421" s="620"/>
      <c r="AH421" s="620"/>
      <c r="AI421" s="620"/>
      <c r="AJ421" s="620"/>
      <c r="AK421" s="620"/>
      <c r="AL421" s="620"/>
      <c r="AM421" s="620"/>
      <c r="AN421" s="620"/>
      <c r="AO421" s="620"/>
      <c r="AP421" s="620"/>
      <c r="AQ421" s="620"/>
      <c r="AR421" s="620"/>
      <c r="AS421" s="620"/>
      <c r="AT421" s="620"/>
      <c r="AU421" s="620"/>
      <c r="AV421" s="620"/>
      <c r="AW421" s="620"/>
      <c r="AX421" s="620"/>
      <c r="AY421" s="620"/>
      <c r="AZ421" s="620"/>
      <c r="BA421" s="620"/>
    </row>
    <row r="422" spans="1:53" ht="15.75" customHeight="1" x14ac:dyDescent="0.25">
      <c r="A422" s="620"/>
      <c r="B422" s="625"/>
      <c r="C422" s="620"/>
      <c r="D422" s="620"/>
      <c r="E422" s="620"/>
      <c r="F422" s="620"/>
      <c r="G422" s="620"/>
      <c r="H422" s="620"/>
      <c r="I422" s="620"/>
      <c r="J422" s="622"/>
      <c r="K422" s="622"/>
      <c r="L422" s="622"/>
      <c r="M422" s="622"/>
      <c r="N422" s="624"/>
      <c r="O422" s="620"/>
      <c r="P422" s="620"/>
      <c r="Q422" s="620"/>
      <c r="R422" s="620"/>
      <c r="S422" s="620"/>
      <c r="T422" s="620"/>
      <c r="U422" s="620"/>
      <c r="V422" s="620"/>
      <c r="W422" s="620"/>
      <c r="X422" s="620"/>
      <c r="Y422" s="620"/>
      <c r="Z422" s="620"/>
      <c r="AA422" s="620"/>
      <c r="AB422" s="620"/>
      <c r="AC422" s="622"/>
      <c r="AD422" s="620"/>
      <c r="AE422" s="620"/>
      <c r="AF422" s="620"/>
      <c r="AG422" s="620"/>
      <c r="AH422" s="620"/>
      <c r="AI422" s="620"/>
      <c r="AJ422" s="620"/>
      <c r="AK422" s="620"/>
      <c r="AL422" s="620"/>
      <c r="AM422" s="620"/>
      <c r="AN422" s="620"/>
      <c r="AO422" s="620"/>
      <c r="AP422" s="620"/>
      <c r="AQ422" s="620"/>
      <c r="AR422" s="620"/>
      <c r="AS422" s="620"/>
      <c r="AT422" s="620"/>
      <c r="AU422" s="620"/>
      <c r="AV422" s="620"/>
      <c r="AW422" s="620"/>
      <c r="AX422" s="620"/>
      <c r="AY422" s="620"/>
      <c r="AZ422" s="620"/>
      <c r="BA422" s="620"/>
    </row>
    <row r="423" spans="1:53" ht="15.75" customHeight="1" x14ac:dyDescent="0.25">
      <c r="A423" s="620"/>
      <c r="B423" s="625"/>
      <c r="C423" s="620"/>
      <c r="D423" s="620"/>
      <c r="E423" s="620"/>
      <c r="F423" s="620"/>
      <c r="G423" s="620"/>
      <c r="H423" s="620"/>
      <c r="I423" s="620"/>
      <c r="J423" s="622"/>
      <c r="K423" s="622"/>
      <c r="L423" s="622"/>
      <c r="M423" s="622"/>
      <c r="N423" s="624"/>
      <c r="O423" s="620"/>
      <c r="P423" s="620"/>
      <c r="Q423" s="620"/>
      <c r="R423" s="620"/>
      <c r="S423" s="620"/>
      <c r="T423" s="620"/>
      <c r="U423" s="620"/>
      <c r="V423" s="620"/>
      <c r="W423" s="620"/>
      <c r="X423" s="620"/>
      <c r="Y423" s="620"/>
      <c r="Z423" s="620"/>
      <c r="AA423" s="620"/>
      <c r="AB423" s="620"/>
      <c r="AC423" s="622"/>
      <c r="AD423" s="620"/>
      <c r="AE423" s="620"/>
      <c r="AF423" s="620"/>
      <c r="AG423" s="620"/>
      <c r="AH423" s="620"/>
      <c r="AI423" s="620"/>
      <c r="AJ423" s="620"/>
      <c r="AK423" s="620"/>
      <c r="AL423" s="620"/>
      <c r="AM423" s="620"/>
      <c r="AN423" s="620"/>
      <c r="AO423" s="620"/>
      <c r="AP423" s="620"/>
      <c r="AQ423" s="620"/>
      <c r="AR423" s="620"/>
      <c r="AS423" s="620"/>
      <c r="AT423" s="620"/>
      <c r="AU423" s="620"/>
      <c r="AV423" s="620"/>
      <c r="AW423" s="620"/>
      <c r="AX423" s="620"/>
      <c r="AY423" s="620"/>
      <c r="AZ423" s="620"/>
      <c r="BA423" s="620"/>
    </row>
    <row r="424" spans="1:53" ht="15.75" customHeight="1" x14ac:dyDescent="0.25">
      <c r="A424" s="620"/>
      <c r="B424" s="625"/>
      <c r="C424" s="620"/>
      <c r="D424" s="620"/>
      <c r="E424" s="620"/>
      <c r="F424" s="620"/>
      <c r="G424" s="620"/>
      <c r="H424" s="620"/>
      <c r="I424" s="620"/>
      <c r="J424" s="622"/>
      <c r="K424" s="622"/>
      <c r="L424" s="622"/>
      <c r="M424" s="622"/>
      <c r="N424" s="624"/>
      <c r="O424" s="620"/>
      <c r="P424" s="620"/>
      <c r="Q424" s="620"/>
      <c r="R424" s="620"/>
      <c r="S424" s="620"/>
      <c r="T424" s="620"/>
      <c r="U424" s="620"/>
      <c r="V424" s="620"/>
      <c r="W424" s="620"/>
      <c r="X424" s="620"/>
      <c r="Y424" s="620"/>
      <c r="Z424" s="620"/>
      <c r="AA424" s="620"/>
      <c r="AB424" s="620"/>
      <c r="AC424" s="622"/>
      <c r="AD424" s="620"/>
      <c r="AE424" s="620"/>
      <c r="AF424" s="620"/>
      <c r="AG424" s="620"/>
      <c r="AH424" s="620"/>
      <c r="AI424" s="620"/>
      <c r="AJ424" s="620"/>
      <c r="AK424" s="620"/>
      <c r="AL424" s="620"/>
      <c r="AM424" s="620"/>
      <c r="AN424" s="620"/>
      <c r="AO424" s="620"/>
      <c r="AP424" s="620"/>
      <c r="AQ424" s="620"/>
      <c r="AR424" s="620"/>
      <c r="AS424" s="620"/>
      <c r="AT424" s="620"/>
      <c r="AU424" s="620"/>
      <c r="AV424" s="620"/>
      <c r="AW424" s="620"/>
      <c r="AX424" s="620"/>
      <c r="AY424" s="620"/>
      <c r="AZ424" s="620"/>
      <c r="BA424" s="620"/>
    </row>
    <row r="425" spans="1:53" ht="15.75" customHeight="1" x14ac:dyDescent="0.25">
      <c r="A425" s="620"/>
      <c r="B425" s="625"/>
      <c r="C425" s="620"/>
      <c r="D425" s="620"/>
      <c r="E425" s="620"/>
      <c r="F425" s="620"/>
      <c r="G425" s="620"/>
      <c r="H425" s="620"/>
      <c r="I425" s="620"/>
      <c r="J425" s="622"/>
      <c r="K425" s="622"/>
      <c r="L425" s="622"/>
      <c r="M425" s="622"/>
      <c r="N425" s="624"/>
      <c r="O425" s="620"/>
      <c r="P425" s="620"/>
      <c r="Q425" s="620"/>
      <c r="R425" s="620"/>
      <c r="S425" s="620"/>
      <c r="T425" s="620"/>
      <c r="U425" s="620"/>
      <c r="V425" s="620"/>
      <c r="W425" s="620"/>
      <c r="X425" s="620"/>
      <c r="Y425" s="620"/>
      <c r="Z425" s="620"/>
      <c r="AA425" s="620"/>
      <c r="AB425" s="620"/>
      <c r="AC425" s="622"/>
      <c r="AD425" s="620"/>
      <c r="AE425" s="620"/>
      <c r="AF425" s="620"/>
      <c r="AG425" s="620"/>
      <c r="AH425" s="620"/>
      <c r="AI425" s="620"/>
      <c r="AJ425" s="620"/>
      <c r="AK425" s="620"/>
      <c r="AL425" s="620"/>
      <c r="AM425" s="620"/>
      <c r="AN425" s="620"/>
      <c r="AO425" s="620"/>
      <c r="AP425" s="620"/>
      <c r="AQ425" s="620"/>
      <c r="AR425" s="620"/>
      <c r="AS425" s="620"/>
      <c r="AT425" s="620"/>
      <c r="AU425" s="620"/>
      <c r="AV425" s="620"/>
      <c r="AW425" s="620"/>
      <c r="AX425" s="620"/>
      <c r="AY425" s="620"/>
      <c r="AZ425" s="620"/>
      <c r="BA425" s="620"/>
    </row>
    <row r="426" spans="1:53" ht="15.75" customHeight="1" x14ac:dyDescent="0.25">
      <c r="A426" s="620"/>
      <c r="B426" s="625"/>
      <c r="C426" s="620"/>
      <c r="D426" s="620"/>
      <c r="E426" s="620"/>
      <c r="F426" s="620"/>
      <c r="G426" s="620"/>
      <c r="H426" s="620"/>
      <c r="I426" s="620"/>
      <c r="J426" s="622"/>
      <c r="K426" s="622"/>
      <c r="L426" s="622"/>
      <c r="M426" s="622"/>
      <c r="N426" s="624"/>
      <c r="O426" s="620"/>
      <c r="P426" s="620"/>
      <c r="Q426" s="620"/>
      <c r="R426" s="620"/>
      <c r="S426" s="620"/>
      <c r="T426" s="620"/>
      <c r="U426" s="620"/>
      <c r="V426" s="620"/>
      <c r="W426" s="620"/>
      <c r="X426" s="620"/>
      <c r="Y426" s="620"/>
      <c r="Z426" s="620"/>
      <c r="AA426" s="620"/>
      <c r="AB426" s="620"/>
      <c r="AC426" s="622"/>
      <c r="AD426" s="620"/>
      <c r="AE426" s="620"/>
      <c r="AF426" s="620"/>
      <c r="AG426" s="620"/>
      <c r="AH426" s="620"/>
      <c r="AI426" s="620"/>
      <c r="AJ426" s="620"/>
      <c r="AK426" s="620"/>
      <c r="AL426" s="620"/>
      <c r="AM426" s="620"/>
      <c r="AN426" s="620"/>
      <c r="AO426" s="620"/>
      <c r="AP426" s="620"/>
      <c r="AQ426" s="620"/>
      <c r="AR426" s="620"/>
      <c r="AS426" s="620"/>
      <c r="AT426" s="620"/>
      <c r="AU426" s="620"/>
      <c r="AV426" s="620"/>
      <c r="AW426" s="620"/>
      <c r="AX426" s="620"/>
      <c r="AY426" s="620"/>
      <c r="AZ426" s="620"/>
      <c r="BA426" s="620"/>
    </row>
    <row r="427" spans="1:53" ht="15.75" customHeight="1" x14ac:dyDescent="0.25">
      <c r="A427" s="620"/>
      <c r="B427" s="625"/>
      <c r="C427" s="620"/>
      <c r="D427" s="620"/>
      <c r="E427" s="620"/>
      <c r="F427" s="620"/>
      <c r="G427" s="620"/>
      <c r="H427" s="620"/>
      <c r="I427" s="620"/>
      <c r="J427" s="622"/>
      <c r="K427" s="622"/>
      <c r="L427" s="622"/>
      <c r="M427" s="622"/>
      <c r="N427" s="624"/>
      <c r="O427" s="620"/>
      <c r="P427" s="620"/>
      <c r="Q427" s="620"/>
      <c r="R427" s="620"/>
      <c r="S427" s="620"/>
      <c r="T427" s="620"/>
      <c r="U427" s="620"/>
      <c r="V427" s="620"/>
      <c r="W427" s="620"/>
      <c r="X427" s="620"/>
      <c r="Y427" s="620"/>
      <c r="Z427" s="620"/>
      <c r="AA427" s="620"/>
      <c r="AB427" s="620"/>
      <c r="AC427" s="622"/>
      <c r="AD427" s="620"/>
      <c r="AE427" s="620"/>
      <c r="AF427" s="620"/>
      <c r="AG427" s="620"/>
      <c r="AH427" s="620"/>
      <c r="AI427" s="620"/>
      <c r="AJ427" s="620"/>
      <c r="AK427" s="620"/>
      <c r="AL427" s="620"/>
      <c r="AM427" s="620"/>
      <c r="AN427" s="620"/>
      <c r="AO427" s="620"/>
      <c r="AP427" s="620"/>
      <c r="AQ427" s="620"/>
      <c r="AR427" s="620"/>
      <c r="AS427" s="620"/>
      <c r="AT427" s="620"/>
      <c r="AU427" s="620"/>
      <c r="AV427" s="620"/>
      <c r="AW427" s="620"/>
      <c r="AX427" s="620"/>
      <c r="AY427" s="620"/>
      <c r="AZ427" s="620"/>
      <c r="BA427" s="620"/>
    </row>
    <row r="428" spans="1:53" ht="15.75" customHeight="1" x14ac:dyDescent="0.25">
      <c r="A428" s="620"/>
      <c r="B428" s="625"/>
      <c r="C428" s="620"/>
      <c r="D428" s="620"/>
      <c r="E428" s="620"/>
      <c r="F428" s="620"/>
      <c r="G428" s="620"/>
      <c r="H428" s="620"/>
      <c r="I428" s="620"/>
      <c r="J428" s="622"/>
      <c r="K428" s="622"/>
      <c r="L428" s="622"/>
      <c r="M428" s="622"/>
      <c r="N428" s="624"/>
      <c r="O428" s="620"/>
      <c r="P428" s="620"/>
      <c r="Q428" s="620"/>
      <c r="R428" s="620"/>
      <c r="S428" s="620"/>
      <c r="T428" s="620"/>
      <c r="U428" s="620"/>
      <c r="V428" s="620"/>
      <c r="W428" s="620"/>
      <c r="X428" s="620"/>
      <c r="Y428" s="620"/>
      <c r="Z428" s="620"/>
      <c r="AA428" s="620"/>
      <c r="AB428" s="620"/>
      <c r="AC428" s="622"/>
      <c r="AD428" s="620"/>
      <c r="AE428" s="620"/>
      <c r="AF428" s="620"/>
      <c r="AG428" s="620"/>
      <c r="AH428" s="620"/>
      <c r="AI428" s="620"/>
      <c r="AJ428" s="620"/>
      <c r="AK428" s="620"/>
      <c r="AL428" s="620"/>
      <c r="AM428" s="620"/>
      <c r="AN428" s="620"/>
      <c r="AO428" s="620"/>
      <c r="AP428" s="620"/>
      <c r="AQ428" s="620"/>
      <c r="AR428" s="620"/>
      <c r="AS428" s="620"/>
      <c r="AT428" s="620"/>
      <c r="AU428" s="620"/>
      <c r="AV428" s="620"/>
      <c r="AW428" s="620"/>
      <c r="AX428" s="620"/>
      <c r="AY428" s="620"/>
      <c r="AZ428" s="620"/>
      <c r="BA428" s="620"/>
    </row>
    <row r="429" spans="1:53" ht="15.75" customHeight="1" x14ac:dyDescent="0.25">
      <c r="A429" s="620"/>
      <c r="B429" s="625"/>
      <c r="C429" s="620"/>
      <c r="D429" s="620"/>
      <c r="E429" s="620"/>
      <c r="F429" s="620"/>
      <c r="G429" s="620"/>
      <c r="H429" s="620"/>
      <c r="I429" s="620"/>
      <c r="J429" s="622"/>
      <c r="K429" s="622"/>
      <c r="L429" s="622"/>
      <c r="M429" s="622"/>
      <c r="N429" s="624"/>
      <c r="O429" s="620"/>
      <c r="P429" s="620"/>
      <c r="Q429" s="620"/>
      <c r="R429" s="620"/>
      <c r="S429" s="620"/>
      <c r="T429" s="620"/>
      <c r="U429" s="620"/>
      <c r="V429" s="620"/>
      <c r="W429" s="620"/>
      <c r="X429" s="620"/>
      <c r="Y429" s="620"/>
      <c r="Z429" s="620"/>
      <c r="AA429" s="620"/>
      <c r="AB429" s="620"/>
      <c r="AC429" s="622"/>
      <c r="AD429" s="620"/>
      <c r="AE429" s="620"/>
      <c r="AF429" s="620"/>
      <c r="AG429" s="620"/>
      <c r="AH429" s="620"/>
      <c r="AI429" s="620"/>
      <c r="AJ429" s="620"/>
      <c r="AK429" s="620"/>
      <c r="AL429" s="620"/>
      <c r="AM429" s="620"/>
      <c r="AN429" s="620"/>
      <c r="AO429" s="620"/>
      <c r="AP429" s="620"/>
      <c r="AQ429" s="620"/>
      <c r="AR429" s="620"/>
      <c r="AS429" s="620"/>
      <c r="AT429" s="620"/>
      <c r="AU429" s="620"/>
      <c r="AV429" s="620"/>
      <c r="AW429" s="620"/>
      <c r="AX429" s="620"/>
      <c r="AY429" s="620"/>
      <c r="AZ429" s="620"/>
      <c r="BA429" s="620"/>
    </row>
    <row r="430" spans="1:53" ht="15.75" customHeight="1" x14ac:dyDescent="0.25">
      <c r="A430" s="620"/>
      <c r="B430" s="625"/>
      <c r="C430" s="620"/>
      <c r="D430" s="620"/>
      <c r="E430" s="620"/>
      <c r="F430" s="620"/>
      <c r="G430" s="620"/>
      <c r="H430" s="620"/>
      <c r="I430" s="620"/>
      <c r="J430" s="622"/>
      <c r="K430" s="622"/>
      <c r="L430" s="622"/>
      <c r="M430" s="622"/>
      <c r="N430" s="624"/>
      <c r="O430" s="620"/>
      <c r="P430" s="620"/>
      <c r="Q430" s="620"/>
      <c r="R430" s="620"/>
      <c r="S430" s="620"/>
      <c r="T430" s="620"/>
      <c r="U430" s="620"/>
      <c r="V430" s="620"/>
      <c r="W430" s="620"/>
      <c r="X430" s="620"/>
      <c r="Y430" s="620"/>
      <c r="Z430" s="620"/>
      <c r="AA430" s="620"/>
      <c r="AB430" s="620"/>
      <c r="AC430" s="622"/>
      <c r="AD430" s="620"/>
      <c r="AE430" s="620"/>
      <c r="AF430" s="620"/>
      <c r="AG430" s="620"/>
      <c r="AH430" s="620"/>
      <c r="AI430" s="620"/>
      <c r="AJ430" s="620"/>
      <c r="AK430" s="620"/>
      <c r="AL430" s="620"/>
      <c r="AM430" s="620"/>
      <c r="AN430" s="620"/>
      <c r="AO430" s="620"/>
      <c r="AP430" s="620"/>
      <c r="AQ430" s="620"/>
      <c r="AR430" s="620"/>
      <c r="AS430" s="620"/>
      <c r="AT430" s="620"/>
      <c r="AU430" s="620"/>
      <c r="AV430" s="620"/>
      <c r="AW430" s="620"/>
      <c r="AX430" s="620"/>
      <c r="AY430" s="620"/>
      <c r="AZ430" s="620"/>
      <c r="BA430" s="620"/>
    </row>
    <row r="431" spans="1:53" ht="15.75" customHeight="1" x14ac:dyDescent="0.25">
      <c r="A431" s="620"/>
      <c r="B431" s="625"/>
      <c r="C431" s="620"/>
      <c r="D431" s="620"/>
      <c r="E431" s="620"/>
      <c r="F431" s="620"/>
      <c r="G431" s="620"/>
      <c r="H431" s="620"/>
      <c r="I431" s="620"/>
      <c r="J431" s="622"/>
      <c r="K431" s="622"/>
      <c r="L431" s="622"/>
      <c r="M431" s="622"/>
      <c r="N431" s="624"/>
      <c r="O431" s="620"/>
      <c r="P431" s="620"/>
      <c r="Q431" s="620"/>
      <c r="R431" s="620"/>
      <c r="S431" s="620"/>
      <c r="T431" s="620"/>
      <c r="U431" s="620"/>
      <c r="V431" s="620"/>
      <c r="W431" s="620"/>
      <c r="X431" s="620"/>
      <c r="Y431" s="620"/>
      <c r="Z431" s="620"/>
      <c r="AA431" s="620"/>
      <c r="AB431" s="620"/>
      <c r="AC431" s="622"/>
      <c r="AD431" s="620"/>
      <c r="AE431" s="620"/>
      <c r="AF431" s="620"/>
      <c r="AG431" s="620"/>
      <c r="AH431" s="620"/>
      <c r="AI431" s="620"/>
      <c r="AJ431" s="620"/>
      <c r="AK431" s="620"/>
      <c r="AL431" s="620"/>
      <c r="AM431" s="620"/>
      <c r="AN431" s="620"/>
      <c r="AO431" s="620"/>
      <c r="AP431" s="620"/>
      <c r="AQ431" s="620"/>
      <c r="AR431" s="620"/>
      <c r="AS431" s="620"/>
      <c r="AT431" s="620"/>
      <c r="AU431" s="620"/>
      <c r="AV431" s="620"/>
      <c r="AW431" s="620"/>
      <c r="AX431" s="620"/>
      <c r="AY431" s="620"/>
      <c r="AZ431" s="620"/>
      <c r="BA431" s="620"/>
    </row>
    <row r="432" spans="1:53" ht="15.75" customHeight="1" x14ac:dyDescent="0.25">
      <c r="A432" s="620"/>
      <c r="B432" s="625"/>
      <c r="C432" s="620"/>
      <c r="D432" s="620"/>
      <c r="E432" s="620"/>
      <c r="F432" s="620"/>
      <c r="G432" s="620"/>
      <c r="H432" s="620"/>
      <c r="I432" s="620"/>
      <c r="J432" s="622"/>
      <c r="K432" s="622"/>
      <c r="L432" s="622"/>
      <c r="M432" s="622"/>
      <c r="N432" s="624"/>
      <c r="O432" s="620"/>
      <c r="P432" s="620"/>
      <c r="Q432" s="620"/>
      <c r="R432" s="620"/>
      <c r="S432" s="620"/>
      <c r="T432" s="620"/>
      <c r="U432" s="620"/>
      <c r="V432" s="620"/>
      <c r="W432" s="620"/>
      <c r="X432" s="620"/>
      <c r="Y432" s="620"/>
      <c r="Z432" s="620"/>
      <c r="AA432" s="620"/>
      <c r="AB432" s="620"/>
      <c r="AC432" s="622"/>
      <c r="AD432" s="620"/>
      <c r="AE432" s="620"/>
      <c r="AF432" s="620"/>
      <c r="AG432" s="620"/>
      <c r="AH432" s="620"/>
      <c r="AI432" s="620"/>
      <c r="AJ432" s="620"/>
      <c r="AK432" s="620"/>
      <c r="AL432" s="620"/>
      <c r="AM432" s="620"/>
      <c r="AN432" s="620"/>
      <c r="AO432" s="620"/>
      <c r="AP432" s="620"/>
      <c r="AQ432" s="620"/>
      <c r="AR432" s="620"/>
      <c r="AS432" s="620"/>
      <c r="AT432" s="620"/>
      <c r="AU432" s="620"/>
      <c r="AV432" s="620"/>
      <c r="AW432" s="620"/>
      <c r="AX432" s="620"/>
      <c r="AY432" s="620"/>
      <c r="AZ432" s="620"/>
      <c r="BA432" s="620"/>
    </row>
    <row r="433" spans="1:53" ht="15.75" customHeight="1" x14ac:dyDescent="0.25">
      <c r="A433" s="620"/>
      <c r="B433" s="625"/>
      <c r="C433" s="620"/>
      <c r="D433" s="620"/>
      <c r="E433" s="620"/>
      <c r="F433" s="620"/>
      <c r="G433" s="620"/>
      <c r="H433" s="620"/>
      <c r="I433" s="620"/>
      <c r="J433" s="622"/>
      <c r="K433" s="622"/>
      <c r="L433" s="622"/>
      <c r="M433" s="622"/>
      <c r="N433" s="624"/>
      <c r="O433" s="620"/>
      <c r="P433" s="620"/>
      <c r="Q433" s="620"/>
      <c r="R433" s="620"/>
      <c r="S433" s="620"/>
      <c r="T433" s="620"/>
      <c r="U433" s="620"/>
      <c r="V433" s="620"/>
      <c r="W433" s="620"/>
      <c r="X433" s="620"/>
      <c r="Y433" s="620"/>
      <c r="Z433" s="620"/>
      <c r="AA433" s="620"/>
      <c r="AB433" s="620"/>
      <c r="AC433" s="622"/>
      <c r="AD433" s="620"/>
      <c r="AE433" s="620"/>
      <c r="AF433" s="620"/>
      <c r="AG433" s="620"/>
      <c r="AH433" s="620"/>
      <c r="AI433" s="620"/>
      <c r="AJ433" s="620"/>
      <c r="AK433" s="620"/>
      <c r="AL433" s="620"/>
      <c r="AM433" s="620"/>
      <c r="AN433" s="620"/>
      <c r="AO433" s="620"/>
      <c r="AP433" s="620"/>
      <c r="AQ433" s="620"/>
      <c r="AR433" s="620"/>
      <c r="AS433" s="620"/>
      <c r="AT433" s="620"/>
      <c r="AU433" s="620"/>
      <c r="AV433" s="620"/>
      <c r="AW433" s="620"/>
      <c r="AX433" s="620"/>
      <c r="AY433" s="620"/>
      <c r="AZ433" s="620"/>
      <c r="BA433" s="620"/>
    </row>
    <row r="434" spans="1:53" ht="15.75" customHeight="1" x14ac:dyDescent="0.25">
      <c r="A434" s="620"/>
      <c r="B434" s="625"/>
      <c r="C434" s="620"/>
      <c r="D434" s="620"/>
      <c r="E434" s="620"/>
      <c r="F434" s="620"/>
      <c r="G434" s="620"/>
      <c r="H434" s="620"/>
      <c r="I434" s="620"/>
      <c r="J434" s="622"/>
      <c r="K434" s="622"/>
      <c r="L434" s="622"/>
      <c r="M434" s="622"/>
      <c r="N434" s="624"/>
      <c r="O434" s="620"/>
      <c r="P434" s="620"/>
      <c r="Q434" s="620"/>
      <c r="R434" s="620"/>
      <c r="S434" s="620"/>
      <c r="T434" s="620"/>
      <c r="U434" s="620"/>
      <c r="V434" s="620"/>
      <c r="W434" s="620"/>
      <c r="X434" s="620"/>
      <c r="Y434" s="620"/>
      <c r="Z434" s="620"/>
      <c r="AA434" s="620"/>
      <c r="AB434" s="620"/>
      <c r="AC434" s="622"/>
      <c r="AD434" s="620"/>
      <c r="AE434" s="620"/>
      <c r="AF434" s="620"/>
      <c r="AG434" s="620"/>
      <c r="AH434" s="620"/>
      <c r="AI434" s="620"/>
      <c r="AJ434" s="620"/>
      <c r="AK434" s="620"/>
      <c r="AL434" s="620"/>
      <c r="AM434" s="620"/>
      <c r="AN434" s="620"/>
      <c r="AO434" s="620"/>
      <c r="AP434" s="620"/>
      <c r="AQ434" s="620"/>
      <c r="AR434" s="620"/>
      <c r="AS434" s="620"/>
      <c r="AT434" s="620"/>
      <c r="AU434" s="620"/>
      <c r="AV434" s="620"/>
      <c r="AW434" s="620"/>
      <c r="AX434" s="620"/>
      <c r="AY434" s="620"/>
      <c r="AZ434" s="620"/>
      <c r="BA434" s="620"/>
    </row>
    <row r="435" spans="1:53" ht="15.75" customHeight="1" x14ac:dyDescent="0.25">
      <c r="A435" s="620"/>
      <c r="B435" s="625"/>
      <c r="C435" s="620"/>
      <c r="D435" s="620"/>
      <c r="E435" s="620"/>
      <c r="F435" s="620"/>
      <c r="G435" s="620"/>
      <c r="H435" s="620"/>
      <c r="I435" s="620"/>
      <c r="J435" s="622"/>
      <c r="K435" s="622"/>
      <c r="L435" s="622"/>
      <c r="M435" s="622"/>
      <c r="N435" s="624"/>
      <c r="O435" s="620"/>
      <c r="P435" s="620"/>
      <c r="Q435" s="620"/>
      <c r="R435" s="620"/>
      <c r="S435" s="620"/>
      <c r="T435" s="620"/>
      <c r="U435" s="620"/>
      <c r="V435" s="620"/>
      <c r="W435" s="620"/>
      <c r="X435" s="620"/>
      <c r="Y435" s="620"/>
      <c r="Z435" s="620"/>
      <c r="AA435" s="620"/>
      <c r="AB435" s="620"/>
      <c r="AC435" s="622"/>
      <c r="AD435" s="620"/>
      <c r="AE435" s="620"/>
      <c r="AF435" s="620"/>
      <c r="AG435" s="620"/>
      <c r="AH435" s="620"/>
      <c r="AI435" s="620"/>
      <c r="AJ435" s="620"/>
      <c r="AK435" s="620"/>
      <c r="AL435" s="620"/>
      <c r="AM435" s="620"/>
      <c r="AN435" s="620"/>
      <c r="AO435" s="620"/>
      <c r="AP435" s="620"/>
      <c r="AQ435" s="620"/>
      <c r="AR435" s="620"/>
      <c r="AS435" s="620"/>
      <c r="AT435" s="620"/>
      <c r="AU435" s="620"/>
      <c r="AV435" s="620"/>
      <c r="AW435" s="620"/>
      <c r="AX435" s="620"/>
      <c r="AY435" s="620"/>
      <c r="AZ435" s="620"/>
      <c r="BA435" s="620"/>
    </row>
    <row r="436" spans="1:53" ht="15.75" customHeight="1" x14ac:dyDescent="0.25">
      <c r="A436" s="620"/>
      <c r="B436" s="625"/>
      <c r="C436" s="620"/>
      <c r="D436" s="620"/>
      <c r="E436" s="620"/>
      <c r="F436" s="620"/>
      <c r="G436" s="620"/>
      <c r="H436" s="620"/>
      <c r="I436" s="620"/>
      <c r="J436" s="622"/>
      <c r="K436" s="622"/>
      <c r="L436" s="622"/>
      <c r="M436" s="622"/>
      <c r="N436" s="624"/>
      <c r="O436" s="620"/>
      <c r="P436" s="620"/>
      <c r="Q436" s="620"/>
      <c r="R436" s="620"/>
      <c r="S436" s="620"/>
      <c r="T436" s="620"/>
      <c r="U436" s="620"/>
      <c r="V436" s="620"/>
      <c r="W436" s="620"/>
      <c r="X436" s="620"/>
      <c r="Y436" s="620"/>
      <c r="Z436" s="620"/>
      <c r="AA436" s="620"/>
      <c r="AB436" s="620"/>
      <c r="AC436" s="622"/>
      <c r="AD436" s="620"/>
      <c r="AE436" s="620"/>
      <c r="AF436" s="620"/>
      <c r="AG436" s="620"/>
      <c r="AH436" s="620"/>
      <c r="AI436" s="620"/>
      <c r="AJ436" s="620"/>
      <c r="AK436" s="620"/>
      <c r="AL436" s="620"/>
      <c r="AM436" s="620"/>
      <c r="AN436" s="620"/>
      <c r="AO436" s="620"/>
      <c r="AP436" s="620"/>
      <c r="AQ436" s="620"/>
      <c r="AR436" s="620"/>
      <c r="AS436" s="620"/>
      <c r="AT436" s="620"/>
      <c r="AU436" s="620"/>
      <c r="AV436" s="620"/>
      <c r="AW436" s="620"/>
      <c r="AX436" s="620"/>
      <c r="AY436" s="620"/>
      <c r="AZ436" s="620"/>
      <c r="BA436" s="620"/>
    </row>
    <row r="437" spans="1:53" ht="15.75" customHeight="1" x14ac:dyDescent="0.25">
      <c r="A437" s="620"/>
      <c r="B437" s="625"/>
      <c r="C437" s="620"/>
      <c r="D437" s="620"/>
      <c r="E437" s="620"/>
      <c r="F437" s="620"/>
      <c r="G437" s="620"/>
      <c r="H437" s="620"/>
      <c r="I437" s="620"/>
      <c r="J437" s="622"/>
      <c r="K437" s="622"/>
      <c r="L437" s="622"/>
      <c r="M437" s="622"/>
      <c r="N437" s="624"/>
      <c r="O437" s="620"/>
      <c r="P437" s="620"/>
      <c r="Q437" s="620"/>
      <c r="R437" s="620"/>
      <c r="S437" s="620"/>
      <c r="T437" s="620"/>
      <c r="U437" s="620"/>
      <c r="V437" s="620"/>
      <c r="W437" s="620"/>
      <c r="X437" s="620"/>
      <c r="Y437" s="620"/>
      <c r="Z437" s="620"/>
      <c r="AA437" s="620"/>
      <c r="AB437" s="620"/>
      <c r="AC437" s="622"/>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row>
    <row r="438" spans="1:53" ht="15.75" customHeight="1" x14ac:dyDescent="0.25">
      <c r="A438" s="620"/>
      <c r="B438" s="625"/>
      <c r="C438" s="620"/>
      <c r="D438" s="620"/>
      <c r="E438" s="620"/>
      <c r="F438" s="620"/>
      <c r="G438" s="620"/>
      <c r="H438" s="620"/>
      <c r="I438" s="620"/>
      <c r="J438" s="622"/>
      <c r="K438" s="622"/>
      <c r="L438" s="622"/>
      <c r="M438" s="622"/>
      <c r="N438" s="624"/>
      <c r="O438" s="620"/>
      <c r="P438" s="620"/>
      <c r="Q438" s="620"/>
      <c r="R438" s="620"/>
      <c r="S438" s="620"/>
      <c r="T438" s="620"/>
      <c r="U438" s="620"/>
      <c r="V438" s="620"/>
      <c r="W438" s="620"/>
      <c r="X438" s="620"/>
      <c r="Y438" s="620"/>
      <c r="Z438" s="620"/>
      <c r="AA438" s="620"/>
      <c r="AB438" s="620"/>
      <c r="AC438" s="622"/>
      <c r="AD438" s="620"/>
      <c r="AE438" s="620"/>
      <c r="AF438" s="620"/>
      <c r="AG438" s="620"/>
      <c r="AH438" s="620"/>
      <c r="AI438" s="620"/>
      <c r="AJ438" s="620"/>
      <c r="AK438" s="620"/>
      <c r="AL438" s="620"/>
      <c r="AM438" s="620"/>
      <c r="AN438" s="620"/>
      <c r="AO438" s="620"/>
      <c r="AP438" s="620"/>
      <c r="AQ438" s="620"/>
      <c r="AR438" s="620"/>
      <c r="AS438" s="620"/>
      <c r="AT438" s="620"/>
      <c r="AU438" s="620"/>
      <c r="AV438" s="620"/>
      <c r="AW438" s="620"/>
      <c r="AX438" s="620"/>
      <c r="AY438" s="620"/>
      <c r="AZ438" s="620"/>
      <c r="BA438" s="620"/>
    </row>
    <row r="439" spans="1:53" ht="15.75" customHeight="1" x14ac:dyDescent="0.25">
      <c r="A439" s="620"/>
      <c r="B439" s="625"/>
      <c r="C439" s="620"/>
      <c r="D439" s="620"/>
      <c r="E439" s="620"/>
      <c r="F439" s="620"/>
      <c r="G439" s="620"/>
      <c r="H439" s="620"/>
      <c r="I439" s="620"/>
      <c r="J439" s="622"/>
      <c r="K439" s="622"/>
      <c r="L439" s="622"/>
      <c r="M439" s="622"/>
      <c r="N439" s="624"/>
      <c r="O439" s="620"/>
      <c r="P439" s="620"/>
      <c r="Q439" s="620"/>
      <c r="R439" s="620"/>
      <c r="S439" s="620"/>
      <c r="T439" s="620"/>
      <c r="U439" s="620"/>
      <c r="V439" s="620"/>
      <c r="W439" s="620"/>
      <c r="X439" s="620"/>
      <c r="Y439" s="620"/>
      <c r="Z439" s="620"/>
      <c r="AA439" s="620"/>
      <c r="AB439" s="620"/>
      <c r="AC439" s="622"/>
      <c r="AD439" s="620"/>
      <c r="AE439" s="620"/>
      <c r="AF439" s="620"/>
      <c r="AG439" s="620"/>
      <c r="AH439" s="620"/>
      <c r="AI439" s="620"/>
      <c r="AJ439" s="620"/>
      <c r="AK439" s="620"/>
      <c r="AL439" s="620"/>
      <c r="AM439" s="620"/>
      <c r="AN439" s="620"/>
      <c r="AO439" s="620"/>
      <c r="AP439" s="620"/>
      <c r="AQ439" s="620"/>
      <c r="AR439" s="620"/>
      <c r="AS439" s="620"/>
      <c r="AT439" s="620"/>
      <c r="AU439" s="620"/>
      <c r="AV439" s="620"/>
      <c r="AW439" s="620"/>
      <c r="AX439" s="620"/>
      <c r="AY439" s="620"/>
      <c r="AZ439" s="620"/>
      <c r="BA439" s="620"/>
    </row>
    <row r="440" spans="1:53" ht="15.75" customHeight="1" x14ac:dyDescent="0.25">
      <c r="A440" s="620"/>
      <c r="B440" s="625"/>
      <c r="C440" s="620"/>
      <c r="D440" s="620"/>
      <c r="E440" s="620"/>
      <c r="F440" s="620"/>
      <c r="G440" s="620"/>
      <c r="H440" s="620"/>
      <c r="I440" s="620"/>
      <c r="J440" s="622"/>
      <c r="K440" s="622"/>
      <c r="L440" s="622"/>
      <c r="M440" s="622"/>
      <c r="N440" s="624"/>
      <c r="O440" s="620"/>
      <c r="P440" s="620"/>
      <c r="Q440" s="620"/>
      <c r="R440" s="620"/>
      <c r="S440" s="620"/>
      <c r="T440" s="620"/>
      <c r="U440" s="620"/>
      <c r="V440" s="620"/>
      <c r="W440" s="620"/>
      <c r="X440" s="620"/>
      <c r="Y440" s="620"/>
      <c r="Z440" s="620"/>
      <c r="AA440" s="620"/>
      <c r="AB440" s="620"/>
      <c r="AC440" s="622"/>
      <c r="AD440" s="620"/>
      <c r="AE440" s="620"/>
      <c r="AF440" s="620"/>
      <c r="AG440" s="620"/>
      <c r="AH440" s="620"/>
      <c r="AI440" s="620"/>
      <c r="AJ440" s="620"/>
      <c r="AK440" s="620"/>
      <c r="AL440" s="620"/>
      <c r="AM440" s="620"/>
      <c r="AN440" s="620"/>
      <c r="AO440" s="620"/>
      <c r="AP440" s="620"/>
      <c r="AQ440" s="620"/>
      <c r="AR440" s="620"/>
      <c r="AS440" s="620"/>
      <c r="AT440" s="620"/>
      <c r="AU440" s="620"/>
      <c r="AV440" s="620"/>
      <c r="AW440" s="620"/>
      <c r="AX440" s="620"/>
      <c r="AY440" s="620"/>
      <c r="AZ440" s="620"/>
      <c r="BA440" s="620"/>
    </row>
    <row r="441" spans="1:53" ht="15.75" customHeight="1" x14ac:dyDescent="0.25">
      <c r="A441" s="620"/>
      <c r="B441" s="625"/>
      <c r="C441" s="620"/>
      <c r="D441" s="620"/>
      <c r="E441" s="620"/>
      <c r="F441" s="620"/>
      <c r="G441" s="620"/>
      <c r="H441" s="620"/>
      <c r="I441" s="620"/>
      <c r="J441" s="622"/>
      <c r="K441" s="622"/>
      <c r="L441" s="622"/>
      <c r="M441" s="622"/>
      <c r="N441" s="624"/>
      <c r="O441" s="620"/>
      <c r="P441" s="620"/>
      <c r="Q441" s="620"/>
      <c r="R441" s="620"/>
      <c r="S441" s="620"/>
      <c r="T441" s="620"/>
      <c r="U441" s="620"/>
      <c r="V441" s="620"/>
      <c r="W441" s="620"/>
      <c r="X441" s="620"/>
      <c r="Y441" s="620"/>
      <c r="Z441" s="620"/>
      <c r="AA441" s="620"/>
      <c r="AB441" s="620"/>
      <c r="AC441" s="622"/>
      <c r="AD441" s="620"/>
      <c r="AE441" s="620"/>
      <c r="AF441" s="620"/>
      <c r="AG441" s="620"/>
      <c r="AH441" s="620"/>
      <c r="AI441" s="620"/>
      <c r="AJ441" s="620"/>
      <c r="AK441" s="620"/>
      <c r="AL441" s="620"/>
      <c r="AM441" s="620"/>
      <c r="AN441" s="620"/>
      <c r="AO441" s="620"/>
      <c r="AP441" s="620"/>
      <c r="AQ441" s="620"/>
      <c r="AR441" s="620"/>
      <c r="AS441" s="620"/>
      <c r="AT441" s="620"/>
      <c r="AU441" s="620"/>
      <c r="AV441" s="620"/>
      <c r="AW441" s="620"/>
      <c r="AX441" s="620"/>
      <c r="AY441" s="620"/>
      <c r="AZ441" s="620"/>
      <c r="BA441" s="620"/>
    </row>
    <row r="442" spans="1:53" ht="15.75" customHeight="1" x14ac:dyDescent="0.25">
      <c r="A442" s="620"/>
      <c r="B442" s="625"/>
      <c r="C442" s="620"/>
      <c r="D442" s="620"/>
      <c r="E442" s="620"/>
      <c r="F442" s="620"/>
      <c r="G442" s="620"/>
      <c r="H442" s="620"/>
      <c r="I442" s="620"/>
      <c r="J442" s="622"/>
      <c r="K442" s="622"/>
      <c r="L442" s="622"/>
      <c r="M442" s="622"/>
      <c r="N442" s="624"/>
      <c r="O442" s="620"/>
      <c r="P442" s="620"/>
      <c r="Q442" s="620"/>
      <c r="R442" s="620"/>
      <c r="S442" s="620"/>
      <c r="T442" s="620"/>
      <c r="U442" s="620"/>
      <c r="V442" s="620"/>
      <c r="W442" s="620"/>
      <c r="X442" s="620"/>
      <c r="Y442" s="620"/>
      <c r="Z442" s="620"/>
      <c r="AA442" s="620"/>
      <c r="AB442" s="620"/>
      <c r="AC442" s="622"/>
      <c r="AD442" s="620"/>
      <c r="AE442" s="620"/>
      <c r="AF442" s="620"/>
      <c r="AG442" s="620"/>
      <c r="AH442" s="620"/>
      <c r="AI442" s="620"/>
      <c r="AJ442" s="620"/>
      <c r="AK442" s="620"/>
      <c r="AL442" s="620"/>
      <c r="AM442" s="620"/>
      <c r="AN442" s="620"/>
      <c r="AO442" s="620"/>
      <c r="AP442" s="620"/>
      <c r="AQ442" s="620"/>
      <c r="AR442" s="620"/>
      <c r="AS442" s="620"/>
      <c r="AT442" s="620"/>
      <c r="AU442" s="620"/>
      <c r="AV442" s="620"/>
      <c r="AW442" s="620"/>
      <c r="AX442" s="620"/>
      <c r="AY442" s="620"/>
      <c r="AZ442" s="620"/>
      <c r="BA442" s="620"/>
    </row>
    <row r="443" spans="1:53" ht="15.75" customHeight="1" x14ac:dyDescent="0.25">
      <c r="A443" s="620"/>
      <c r="B443" s="625"/>
      <c r="C443" s="620"/>
      <c r="D443" s="620"/>
      <c r="E443" s="620"/>
      <c r="F443" s="620"/>
      <c r="G443" s="620"/>
      <c r="H443" s="620"/>
      <c r="I443" s="620"/>
      <c r="J443" s="622"/>
      <c r="K443" s="622"/>
      <c r="L443" s="622"/>
      <c r="M443" s="622"/>
      <c r="N443" s="624"/>
      <c r="O443" s="620"/>
      <c r="P443" s="620"/>
      <c r="Q443" s="620"/>
      <c r="R443" s="620"/>
      <c r="S443" s="620"/>
      <c r="T443" s="620"/>
      <c r="U443" s="620"/>
      <c r="V443" s="620"/>
      <c r="W443" s="620"/>
      <c r="X443" s="620"/>
      <c r="Y443" s="620"/>
      <c r="Z443" s="620"/>
      <c r="AA443" s="620"/>
      <c r="AB443" s="620"/>
      <c r="AC443" s="622"/>
      <c r="AD443" s="620"/>
      <c r="AE443" s="620"/>
      <c r="AF443" s="620"/>
      <c r="AG443" s="620"/>
      <c r="AH443" s="620"/>
      <c r="AI443" s="620"/>
      <c r="AJ443" s="620"/>
      <c r="AK443" s="620"/>
      <c r="AL443" s="620"/>
      <c r="AM443" s="620"/>
      <c r="AN443" s="620"/>
      <c r="AO443" s="620"/>
      <c r="AP443" s="620"/>
      <c r="AQ443" s="620"/>
      <c r="AR443" s="620"/>
      <c r="AS443" s="620"/>
      <c r="AT443" s="620"/>
      <c r="AU443" s="620"/>
      <c r="AV443" s="620"/>
      <c r="AW443" s="620"/>
      <c r="AX443" s="620"/>
      <c r="AY443" s="620"/>
      <c r="AZ443" s="620"/>
      <c r="BA443" s="620"/>
    </row>
    <row r="444" spans="1:53" ht="15.75" customHeight="1" x14ac:dyDescent="0.25">
      <c r="A444" s="620"/>
      <c r="B444" s="625"/>
      <c r="C444" s="620"/>
      <c r="D444" s="620"/>
      <c r="E444" s="620"/>
      <c r="F444" s="620"/>
      <c r="G444" s="620"/>
      <c r="H444" s="620"/>
      <c r="I444" s="620"/>
      <c r="J444" s="622"/>
      <c r="K444" s="622"/>
      <c r="L444" s="622"/>
      <c r="M444" s="622"/>
      <c r="N444" s="624"/>
      <c r="O444" s="620"/>
      <c r="P444" s="620"/>
      <c r="Q444" s="620"/>
      <c r="R444" s="620"/>
      <c r="S444" s="620"/>
      <c r="T444" s="620"/>
      <c r="U444" s="620"/>
      <c r="V444" s="620"/>
      <c r="W444" s="620"/>
      <c r="X444" s="620"/>
      <c r="Y444" s="620"/>
      <c r="Z444" s="620"/>
      <c r="AA444" s="620"/>
      <c r="AB444" s="620"/>
      <c r="AC444" s="622"/>
      <c r="AD444" s="620"/>
      <c r="AE444" s="620"/>
      <c r="AF444" s="620"/>
      <c r="AG444" s="620"/>
      <c r="AH444" s="620"/>
      <c r="AI444" s="620"/>
      <c r="AJ444" s="620"/>
      <c r="AK444" s="620"/>
      <c r="AL444" s="620"/>
      <c r="AM444" s="620"/>
      <c r="AN444" s="620"/>
      <c r="AO444" s="620"/>
      <c r="AP444" s="620"/>
      <c r="AQ444" s="620"/>
      <c r="AR444" s="620"/>
      <c r="AS444" s="620"/>
      <c r="AT444" s="620"/>
      <c r="AU444" s="620"/>
      <c r="AV444" s="620"/>
      <c r="AW444" s="620"/>
      <c r="AX444" s="620"/>
      <c r="AY444" s="620"/>
      <c r="AZ444" s="620"/>
      <c r="BA444" s="620"/>
    </row>
    <row r="445" spans="1:53" ht="15.75" customHeight="1" x14ac:dyDescent="0.25">
      <c r="A445" s="620"/>
      <c r="B445" s="625"/>
      <c r="C445" s="620"/>
      <c r="D445" s="620"/>
      <c r="E445" s="620"/>
      <c r="F445" s="620"/>
      <c r="G445" s="620"/>
      <c r="H445" s="620"/>
      <c r="I445" s="620"/>
      <c r="J445" s="622"/>
      <c r="K445" s="622"/>
      <c r="L445" s="622"/>
      <c r="M445" s="622"/>
      <c r="N445" s="624"/>
      <c r="O445" s="620"/>
      <c r="P445" s="620"/>
      <c r="Q445" s="620"/>
      <c r="R445" s="620"/>
      <c r="S445" s="620"/>
      <c r="T445" s="620"/>
      <c r="U445" s="620"/>
      <c r="V445" s="620"/>
      <c r="W445" s="620"/>
      <c r="X445" s="620"/>
      <c r="Y445" s="620"/>
      <c r="Z445" s="620"/>
      <c r="AA445" s="620"/>
      <c r="AB445" s="620"/>
      <c r="AC445" s="622"/>
      <c r="AD445" s="620"/>
      <c r="AE445" s="620"/>
      <c r="AF445" s="620"/>
      <c r="AG445" s="620"/>
      <c r="AH445" s="620"/>
      <c r="AI445" s="620"/>
      <c r="AJ445" s="620"/>
      <c r="AK445" s="620"/>
      <c r="AL445" s="620"/>
      <c r="AM445" s="620"/>
      <c r="AN445" s="620"/>
      <c r="AO445" s="620"/>
      <c r="AP445" s="620"/>
      <c r="AQ445" s="620"/>
      <c r="AR445" s="620"/>
      <c r="AS445" s="620"/>
      <c r="AT445" s="620"/>
      <c r="AU445" s="620"/>
      <c r="AV445" s="620"/>
      <c r="AW445" s="620"/>
      <c r="AX445" s="620"/>
      <c r="AY445" s="620"/>
      <c r="AZ445" s="620"/>
      <c r="BA445" s="620"/>
    </row>
    <row r="446" spans="1:53" ht="15.75" customHeight="1" x14ac:dyDescent="0.25">
      <c r="A446" s="620"/>
      <c r="B446" s="625"/>
      <c r="C446" s="620"/>
      <c r="D446" s="620"/>
      <c r="E446" s="620"/>
      <c r="F446" s="620"/>
      <c r="G446" s="620"/>
      <c r="H446" s="620"/>
      <c r="I446" s="620"/>
      <c r="J446" s="622"/>
      <c r="K446" s="622"/>
      <c r="L446" s="622"/>
      <c r="M446" s="622"/>
      <c r="N446" s="624"/>
      <c r="O446" s="620"/>
      <c r="P446" s="620"/>
      <c r="Q446" s="620"/>
      <c r="R446" s="620"/>
      <c r="S446" s="620"/>
      <c r="T446" s="620"/>
      <c r="U446" s="620"/>
      <c r="V446" s="620"/>
      <c r="W446" s="620"/>
      <c r="X446" s="620"/>
      <c r="Y446" s="620"/>
      <c r="Z446" s="620"/>
      <c r="AA446" s="620"/>
      <c r="AB446" s="620"/>
      <c r="AC446" s="622"/>
      <c r="AD446" s="620"/>
      <c r="AE446" s="620"/>
      <c r="AF446" s="620"/>
      <c r="AG446" s="620"/>
      <c r="AH446" s="620"/>
      <c r="AI446" s="620"/>
      <c r="AJ446" s="620"/>
      <c r="AK446" s="620"/>
      <c r="AL446" s="620"/>
      <c r="AM446" s="620"/>
      <c r="AN446" s="620"/>
      <c r="AO446" s="620"/>
      <c r="AP446" s="620"/>
      <c r="AQ446" s="620"/>
      <c r="AR446" s="620"/>
      <c r="AS446" s="620"/>
      <c r="AT446" s="620"/>
      <c r="AU446" s="620"/>
      <c r="AV446" s="620"/>
      <c r="AW446" s="620"/>
      <c r="AX446" s="620"/>
      <c r="AY446" s="620"/>
      <c r="AZ446" s="620"/>
      <c r="BA446" s="620"/>
    </row>
    <row r="447" spans="1:53" ht="15.75" customHeight="1" x14ac:dyDescent="0.25">
      <c r="A447" s="620"/>
      <c r="B447" s="625"/>
      <c r="C447" s="620"/>
      <c r="D447" s="620"/>
      <c r="E447" s="620"/>
      <c r="F447" s="620"/>
      <c r="G447" s="620"/>
      <c r="H447" s="620"/>
      <c r="I447" s="620"/>
      <c r="J447" s="622"/>
      <c r="K447" s="622"/>
      <c r="L447" s="622"/>
      <c r="M447" s="622"/>
      <c r="N447" s="624"/>
      <c r="O447" s="620"/>
      <c r="P447" s="620"/>
      <c r="Q447" s="620"/>
      <c r="R447" s="620"/>
      <c r="S447" s="620"/>
      <c r="T447" s="620"/>
      <c r="U447" s="620"/>
      <c r="V447" s="620"/>
      <c r="W447" s="620"/>
      <c r="X447" s="620"/>
      <c r="Y447" s="620"/>
      <c r="Z447" s="620"/>
      <c r="AA447" s="620"/>
      <c r="AB447" s="620"/>
      <c r="AC447" s="622"/>
      <c r="AD447" s="620"/>
      <c r="AE447" s="620"/>
      <c r="AF447" s="620"/>
      <c r="AG447" s="620"/>
      <c r="AH447" s="620"/>
      <c r="AI447" s="620"/>
      <c r="AJ447" s="620"/>
      <c r="AK447" s="620"/>
      <c r="AL447" s="620"/>
      <c r="AM447" s="620"/>
      <c r="AN447" s="620"/>
      <c r="AO447" s="620"/>
      <c r="AP447" s="620"/>
      <c r="AQ447" s="620"/>
      <c r="AR447" s="620"/>
      <c r="AS447" s="620"/>
      <c r="AT447" s="620"/>
      <c r="AU447" s="620"/>
      <c r="AV447" s="620"/>
      <c r="AW447" s="620"/>
      <c r="AX447" s="620"/>
      <c r="AY447" s="620"/>
      <c r="AZ447" s="620"/>
      <c r="BA447" s="620"/>
    </row>
    <row r="448" spans="1:53" ht="15.75" customHeight="1" x14ac:dyDescent="0.25">
      <c r="A448" s="620"/>
      <c r="B448" s="625"/>
      <c r="C448" s="620"/>
      <c r="D448" s="620"/>
      <c r="E448" s="620"/>
      <c r="F448" s="620"/>
      <c r="G448" s="620"/>
      <c r="H448" s="620"/>
      <c r="I448" s="620"/>
      <c r="J448" s="622"/>
      <c r="K448" s="622"/>
      <c r="L448" s="622"/>
      <c r="M448" s="622"/>
      <c r="N448" s="624"/>
      <c r="O448" s="620"/>
      <c r="P448" s="620"/>
      <c r="Q448" s="620"/>
      <c r="R448" s="620"/>
      <c r="S448" s="620"/>
      <c r="T448" s="620"/>
      <c r="U448" s="620"/>
      <c r="V448" s="620"/>
      <c r="W448" s="620"/>
      <c r="X448" s="620"/>
      <c r="Y448" s="620"/>
      <c r="Z448" s="620"/>
      <c r="AA448" s="620"/>
      <c r="AB448" s="620"/>
      <c r="AC448" s="622"/>
      <c r="AD448" s="620"/>
      <c r="AE448" s="620"/>
      <c r="AF448" s="620"/>
      <c r="AG448" s="620"/>
      <c r="AH448" s="620"/>
      <c r="AI448" s="620"/>
      <c r="AJ448" s="620"/>
      <c r="AK448" s="620"/>
      <c r="AL448" s="620"/>
      <c r="AM448" s="620"/>
      <c r="AN448" s="620"/>
      <c r="AO448" s="620"/>
      <c r="AP448" s="620"/>
      <c r="AQ448" s="620"/>
      <c r="AR448" s="620"/>
      <c r="AS448" s="620"/>
      <c r="AT448" s="620"/>
      <c r="AU448" s="620"/>
      <c r="AV448" s="620"/>
      <c r="AW448" s="620"/>
      <c r="AX448" s="620"/>
      <c r="AY448" s="620"/>
      <c r="AZ448" s="620"/>
      <c r="BA448" s="620"/>
    </row>
    <row r="449" spans="1:53" ht="15.75" customHeight="1" x14ac:dyDescent="0.25">
      <c r="A449" s="620"/>
      <c r="B449" s="625"/>
      <c r="C449" s="620"/>
      <c r="D449" s="620"/>
      <c r="E449" s="620"/>
      <c r="F449" s="620"/>
      <c r="G449" s="620"/>
      <c r="H449" s="620"/>
      <c r="I449" s="620"/>
      <c r="J449" s="622"/>
      <c r="K449" s="622"/>
      <c r="L449" s="622"/>
      <c r="M449" s="622"/>
      <c r="N449" s="624"/>
      <c r="O449" s="620"/>
      <c r="P449" s="620"/>
      <c r="Q449" s="620"/>
      <c r="R449" s="620"/>
      <c r="S449" s="620"/>
      <c r="T449" s="620"/>
      <c r="U449" s="620"/>
      <c r="V449" s="620"/>
      <c r="W449" s="620"/>
      <c r="X449" s="620"/>
      <c r="Y449" s="620"/>
      <c r="Z449" s="620"/>
      <c r="AA449" s="620"/>
      <c r="AB449" s="620"/>
      <c r="AC449" s="622"/>
      <c r="AD449" s="620"/>
      <c r="AE449" s="620"/>
      <c r="AF449" s="620"/>
      <c r="AG449" s="620"/>
      <c r="AH449" s="620"/>
      <c r="AI449" s="620"/>
      <c r="AJ449" s="620"/>
      <c r="AK449" s="620"/>
      <c r="AL449" s="620"/>
      <c r="AM449" s="620"/>
      <c r="AN449" s="620"/>
      <c r="AO449" s="620"/>
      <c r="AP449" s="620"/>
      <c r="AQ449" s="620"/>
      <c r="AR449" s="620"/>
      <c r="AS449" s="620"/>
      <c r="AT449" s="620"/>
      <c r="AU449" s="620"/>
      <c r="AV449" s="620"/>
      <c r="AW449" s="620"/>
      <c r="AX449" s="620"/>
      <c r="AY449" s="620"/>
      <c r="AZ449" s="620"/>
      <c r="BA449" s="620"/>
    </row>
    <row r="450" spans="1:53" ht="15.75" customHeight="1" x14ac:dyDescent="0.25">
      <c r="A450" s="620"/>
      <c r="B450" s="625"/>
      <c r="C450" s="620"/>
      <c r="D450" s="620"/>
      <c r="E450" s="620"/>
      <c r="F450" s="620"/>
      <c r="G450" s="620"/>
      <c r="H450" s="620"/>
      <c r="I450" s="620"/>
      <c r="J450" s="622"/>
      <c r="K450" s="622"/>
      <c r="L450" s="622"/>
      <c r="M450" s="622"/>
      <c r="N450" s="624"/>
      <c r="O450" s="620"/>
      <c r="P450" s="620"/>
      <c r="Q450" s="620"/>
      <c r="R450" s="620"/>
      <c r="S450" s="620"/>
      <c r="T450" s="620"/>
      <c r="U450" s="620"/>
      <c r="V450" s="620"/>
      <c r="W450" s="620"/>
      <c r="X450" s="620"/>
      <c r="Y450" s="620"/>
      <c r="Z450" s="620"/>
      <c r="AA450" s="620"/>
      <c r="AB450" s="620"/>
      <c r="AC450" s="622"/>
      <c r="AD450" s="620"/>
      <c r="AE450" s="620"/>
      <c r="AF450" s="620"/>
      <c r="AG450" s="620"/>
      <c r="AH450" s="620"/>
      <c r="AI450" s="620"/>
      <c r="AJ450" s="620"/>
      <c r="AK450" s="620"/>
      <c r="AL450" s="620"/>
      <c r="AM450" s="620"/>
      <c r="AN450" s="620"/>
      <c r="AO450" s="620"/>
      <c r="AP450" s="620"/>
      <c r="AQ450" s="620"/>
      <c r="AR450" s="620"/>
      <c r="AS450" s="620"/>
      <c r="AT450" s="620"/>
      <c r="AU450" s="620"/>
      <c r="AV450" s="620"/>
      <c r="AW450" s="620"/>
      <c r="AX450" s="620"/>
      <c r="AY450" s="620"/>
      <c r="AZ450" s="620"/>
      <c r="BA450" s="620"/>
    </row>
    <row r="451" spans="1:53" ht="15.75" customHeight="1" x14ac:dyDescent="0.25">
      <c r="A451" s="620"/>
      <c r="B451" s="625"/>
      <c r="C451" s="620"/>
      <c r="D451" s="620"/>
      <c r="E451" s="620"/>
      <c r="F451" s="620"/>
      <c r="G451" s="620"/>
      <c r="H451" s="620"/>
      <c r="I451" s="620"/>
      <c r="J451" s="622"/>
      <c r="K451" s="622"/>
      <c r="L451" s="622"/>
      <c r="M451" s="622"/>
      <c r="N451" s="624"/>
      <c r="O451" s="620"/>
      <c r="P451" s="620"/>
      <c r="Q451" s="620"/>
      <c r="R451" s="620"/>
      <c r="S451" s="620"/>
      <c r="T451" s="620"/>
      <c r="U451" s="620"/>
      <c r="V451" s="620"/>
      <c r="W451" s="620"/>
      <c r="X451" s="620"/>
      <c r="Y451" s="620"/>
      <c r="Z451" s="620"/>
      <c r="AA451" s="620"/>
      <c r="AB451" s="620"/>
      <c r="AC451" s="622"/>
      <c r="AD451" s="620"/>
      <c r="AE451" s="620"/>
      <c r="AF451" s="620"/>
      <c r="AG451" s="620"/>
      <c r="AH451" s="620"/>
      <c r="AI451" s="620"/>
      <c r="AJ451" s="620"/>
      <c r="AK451" s="620"/>
      <c r="AL451" s="620"/>
      <c r="AM451" s="620"/>
      <c r="AN451" s="620"/>
      <c r="AO451" s="620"/>
      <c r="AP451" s="620"/>
      <c r="AQ451" s="620"/>
      <c r="AR451" s="620"/>
      <c r="AS451" s="620"/>
      <c r="AT451" s="620"/>
      <c r="AU451" s="620"/>
      <c r="AV451" s="620"/>
      <c r="AW451" s="620"/>
      <c r="AX451" s="620"/>
      <c r="AY451" s="620"/>
      <c r="AZ451" s="620"/>
      <c r="BA451" s="620"/>
    </row>
    <row r="452" spans="1:53" ht="15.75" customHeight="1" x14ac:dyDescent="0.25">
      <c r="A452" s="620"/>
      <c r="B452" s="625"/>
      <c r="C452" s="620"/>
      <c r="D452" s="620"/>
      <c r="E452" s="620"/>
      <c r="F452" s="620"/>
      <c r="G452" s="620"/>
      <c r="H452" s="620"/>
      <c r="I452" s="620"/>
      <c r="J452" s="622"/>
      <c r="K452" s="622"/>
      <c r="L452" s="622"/>
      <c r="M452" s="622"/>
      <c r="N452" s="624"/>
      <c r="O452" s="620"/>
      <c r="P452" s="620"/>
      <c r="Q452" s="620"/>
      <c r="R452" s="620"/>
      <c r="S452" s="620"/>
      <c r="T452" s="620"/>
      <c r="U452" s="620"/>
      <c r="V452" s="620"/>
      <c r="W452" s="620"/>
      <c r="X452" s="620"/>
      <c r="Y452" s="620"/>
      <c r="Z452" s="620"/>
      <c r="AA452" s="620"/>
      <c r="AB452" s="620"/>
      <c r="AC452" s="622"/>
      <c r="AD452" s="620"/>
      <c r="AE452" s="620"/>
      <c r="AF452" s="620"/>
      <c r="AG452" s="620"/>
      <c r="AH452" s="620"/>
      <c r="AI452" s="620"/>
      <c r="AJ452" s="620"/>
      <c r="AK452" s="620"/>
      <c r="AL452" s="620"/>
      <c r="AM452" s="620"/>
      <c r="AN452" s="620"/>
      <c r="AO452" s="620"/>
      <c r="AP452" s="620"/>
      <c r="AQ452" s="620"/>
      <c r="AR452" s="620"/>
      <c r="AS452" s="620"/>
      <c r="AT452" s="620"/>
      <c r="AU452" s="620"/>
      <c r="AV452" s="620"/>
      <c r="AW452" s="620"/>
      <c r="AX452" s="620"/>
      <c r="AY452" s="620"/>
      <c r="AZ452" s="620"/>
      <c r="BA452" s="620"/>
    </row>
    <row r="453" spans="1:53" ht="15.75" customHeight="1" x14ac:dyDescent="0.25">
      <c r="A453" s="620"/>
      <c r="B453" s="625"/>
      <c r="C453" s="620"/>
      <c r="D453" s="620"/>
      <c r="E453" s="620"/>
      <c r="F453" s="620"/>
      <c r="G453" s="620"/>
      <c r="H453" s="620"/>
      <c r="I453" s="620"/>
      <c r="J453" s="622"/>
      <c r="K453" s="622"/>
      <c r="L453" s="622"/>
      <c r="M453" s="622"/>
      <c r="N453" s="624"/>
      <c r="O453" s="620"/>
      <c r="P453" s="620"/>
      <c r="Q453" s="620"/>
      <c r="R453" s="620"/>
      <c r="S453" s="620"/>
      <c r="T453" s="620"/>
      <c r="U453" s="620"/>
      <c r="V453" s="620"/>
      <c r="W453" s="620"/>
      <c r="X453" s="620"/>
      <c r="Y453" s="620"/>
      <c r="Z453" s="620"/>
      <c r="AA453" s="620"/>
      <c r="AB453" s="620"/>
      <c r="AC453" s="622"/>
      <c r="AD453" s="620"/>
      <c r="AE453" s="620"/>
      <c r="AF453" s="620"/>
      <c r="AG453" s="620"/>
      <c r="AH453" s="620"/>
      <c r="AI453" s="620"/>
      <c r="AJ453" s="620"/>
      <c r="AK453" s="620"/>
      <c r="AL453" s="620"/>
      <c r="AM453" s="620"/>
      <c r="AN453" s="620"/>
      <c r="AO453" s="620"/>
      <c r="AP453" s="620"/>
      <c r="AQ453" s="620"/>
      <c r="AR453" s="620"/>
      <c r="AS453" s="620"/>
      <c r="AT453" s="620"/>
      <c r="AU453" s="620"/>
      <c r="AV453" s="620"/>
      <c r="AW453" s="620"/>
      <c r="AX453" s="620"/>
      <c r="AY453" s="620"/>
      <c r="AZ453" s="620"/>
      <c r="BA453" s="620"/>
    </row>
    <row r="454" spans="1:53" ht="15.75" customHeight="1" x14ac:dyDescent="0.25">
      <c r="A454" s="620"/>
      <c r="B454" s="625"/>
      <c r="C454" s="620"/>
      <c r="D454" s="620"/>
      <c r="E454" s="620"/>
      <c r="F454" s="620"/>
      <c r="G454" s="620"/>
      <c r="H454" s="620"/>
      <c r="I454" s="620"/>
      <c r="J454" s="622"/>
      <c r="K454" s="622"/>
      <c r="L454" s="622"/>
      <c r="M454" s="622"/>
      <c r="N454" s="624"/>
      <c r="O454" s="620"/>
      <c r="P454" s="620"/>
      <c r="Q454" s="620"/>
      <c r="R454" s="620"/>
      <c r="S454" s="620"/>
      <c r="T454" s="620"/>
      <c r="U454" s="620"/>
      <c r="V454" s="620"/>
      <c r="W454" s="620"/>
      <c r="X454" s="620"/>
      <c r="Y454" s="620"/>
      <c r="Z454" s="620"/>
      <c r="AA454" s="620"/>
      <c r="AB454" s="620"/>
      <c r="AC454" s="622"/>
      <c r="AD454" s="620"/>
      <c r="AE454" s="620"/>
      <c r="AF454" s="620"/>
      <c r="AG454" s="620"/>
      <c r="AH454" s="620"/>
      <c r="AI454" s="620"/>
      <c r="AJ454" s="620"/>
      <c r="AK454" s="620"/>
      <c r="AL454" s="620"/>
      <c r="AM454" s="620"/>
      <c r="AN454" s="620"/>
      <c r="AO454" s="620"/>
      <c r="AP454" s="620"/>
      <c r="AQ454" s="620"/>
      <c r="AR454" s="620"/>
      <c r="AS454" s="620"/>
      <c r="AT454" s="620"/>
      <c r="AU454" s="620"/>
      <c r="AV454" s="620"/>
      <c r="AW454" s="620"/>
      <c r="AX454" s="620"/>
      <c r="AY454" s="620"/>
      <c r="AZ454" s="620"/>
      <c r="BA454" s="620"/>
    </row>
    <row r="455" spans="1:53" ht="15.75" customHeight="1" x14ac:dyDescent="0.25">
      <c r="A455" s="620"/>
      <c r="B455" s="625"/>
      <c r="C455" s="620"/>
      <c r="D455" s="620"/>
      <c r="E455" s="620"/>
      <c r="F455" s="620"/>
      <c r="G455" s="620"/>
      <c r="H455" s="620"/>
      <c r="I455" s="620"/>
      <c r="J455" s="622"/>
      <c r="K455" s="622"/>
      <c r="L455" s="622"/>
      <c r="M455" s="622"/>
      <c r="N455" s="624"/>
      <c r="O455" s="620"/>
      <c r="P455" s="620"/>
      <c r="Q455" s="620"/>
      <c r="R455" s="620"/>
      <c r="S455" s="620"/>
      <c r="T455" s="620"/>
      <c r="U455" s="620"/>
      <c r="V455" s="620"/>
      <c r="W455" s="620"/>
      <c r="X455" s="620"/>
      <c r="Y455" s="620"/>
      <c r="Z455" s="620"/>
      <c r="AA455" s="620"/>
      <c r="AB455" s="620"/>
      <c r="AC455" s="622"/>
      <c r="AD455" s="620"/>
      <c r="AE455" s="620"/>
      <c r="AF455" s="620"/>
      <c r="AG455" s="620"/>
      <c r="AH455" s="620"/>
      <c r="AI455" s="620"/>
      <c r="AJ455" s="620"/>
      <c r="AK455" s="620"/>
      <c r="AL455" s="620"/>
      <c r="AM455" s="620"/>
      <c r="AN455" s="620"/>
      <c r="AO455" s="620"/>
      <c r="AP455" s="620"/>
      <c r="AQ455" s="620"/>
      <c r="AR455" s="620"/>
      <c r="AS455" s="620"/>
      <c r="AT455" s="620"/>
      <c r="AU455" s="620"/>
      <c r="AV455" s="620"/>
      <c r="AW455" s="620"/>
      <c r="AX455" s="620"/>
      <c r="AY455" s="620"/>
      <c r="AZ455" s="620"/>
      <c r="BA455" s="620"/>
    </row>
    <row r="456" spans="1:53" ht="15.75" customHeight="1" x14ac:dyDescent="0.25">
      <c r="A456" s="620"/>
      <c r="B456" s="625"/>
      <c r="C456" s="620"/>
      <c r="D456" s="620"/>
      <c r="E456" s="620"/>
      <c r="F456" s="620"/>
      <c r="G456" s="620"/>
      <c r="H456" s="620"/>
      <c r="I456" s="620"/>
      <c r="J456" s="622"/>
      <c r="K456" s="622"/>
      <c r="L456" s="622"/>
      <c r="M456" s="622"/>
      <c r="N456" s="624"/>
      <c r="O456" s="620"/>
      <c r="P456" s="620"/>
      <c r="Q456" s="620"/>
      <c r="R456" s="620"/>
      <c r="S456" s="620"/>
      <c r="T456" s="620"/>
      <c r="U456" s="620"/>
      <c r="V456" s="620"/>
      <c r="W456" s="620"/>
      <c r="X456" s="620"/>
      <c r="Y456" s="620"/>
      <c r="Z456" s="620"/>
      <c r="AA456" s="620"/>
      <c r="AB456" s="620"/>
      <c r="AC456" s="622"/>
      <c r="AD456" s="620"/>
      <c r="AE456" s="620"/>
      <c r="AF456" s="620"/>
      <c r="AG456" s="620"/>
      <c r="AH456" s="620"/>
      <c r="AI456" s="620"/>
      <c r="AJ456" s="620"/>
      <c r="AK456" s="620"/>
      <c r="AL456" s="620"/>
      <c r="AM456" s="620"/>
      <c r="AN456" s="620"/>
      <c r="AO456" s="620"/>
      <c r="AP456" s="620"/>
      <c r="AQ456" s="620"/>
      <c r="AR456" s="620"/>
      <c r="AS456" s="620"/>
      <c r="AT456" s="620"/>
      <c r="AU456" s="620"/>
      <c r="AV456" s="620"/>
      <c r="AW456" s="620"/>
      <c r="AX456" s="620"/>
      <c r="AY456" s="620"/>
      <c r="AZ456" s="620"/>
      <c r="BA456" s="620"/>
    </row>
    <row r="457" spans="1:53" ht="15.75" customHeight="1" x14ac:dyDescent="0.25">
      <c r="A457" s="620"/>
      <c r="B457" s="625"/>
      <c r="C457" s="620"/>
      <c r="D457" s="620"/>
      <c r="E457" s="620"/>
      <c r="F457" s="620"/>
      <c r="G457" s="620"/>
      <c r="H457" s="620"/>
      <c r="I457" s="620"/>
      <c r="J457" s="622"/>
      <c r="K457" s="622"/>
      <c r="L457" s="622"/>
      <c r="M457" s="622"/>
      <c r="N457" s="624"/>
      <c r="O457" s="620"/>
      <c r="P457" s="620"/>
      <c r="Q457" s="620"/>
      <c r="R457" s="620"/>
      <c r="S457" s="620"/>
      <c r="T457" s="620"/>
      <c r="U457" s="620"/>
      <c r="V457" s="620"/>
      <c r="W457" s="620"/>
      <c r="X457" s="620"/>
      <c r="Y457" s="620"/>
      <c r="Z457" s="620"/>
      <c r="AA457" s="620"/>
      <c r="AB457" s="620"/>
      <c r="AC457" s="622"/>
      <c r="AD457" s="620"/>
      <c r="AE457" s="620"/>
      <c r="AF457" s="620"/>
      <c r="AG457" s="620"/>
      <c r="AH457" s="620"/>
      <c r="AI457" s="620"/>
      <c r="AJ457" s="620"/>
      <c r="AK457" s="620"/>
      <c r="AL457" s="620"/>
      <c r="AM457" s="620"/>
      <c r="AN457" s="620"/>
      <c r="AO457" s="620"/>
      <c r="AP457" s="620"/>
      <c r="AQ457" s="620"/>
      <c r="AR457" s="620"/>
      <c r="AS457" s="620"/>
      <c r="AT457" s="620"/>
      <c r="AU457" s="620"/>
      <c r="AV457" s="620"/>
      <c r="AW457" s="620"/>
      <c r="AX457" s="620"/>
      <c r="AY457" s="620"/>
      <c r="AZ457" s="620"/>
      <c r="BA457" s="620"/>
    </row>
    <row r="458" spans="1:53" ht="15.75" customHeight="1" x14ac:dyDescent="0.25">
      <c r="A458" s="620"/>
      <c r="B458" s="625"/>
      <c r="C458" s="620"/>
      <c r="D458" s="620"/>
      <c r="E458" s="620"/>
      <c r="F458" s="620"/>
      <c r="G458" s="620"/>
      <c r="H458" s="620"/>
      <c r="I458" s="620"/>
      <c r="J458" s="622"/>
      <c r="K458" s="622"/>
      <c r="L458" s="622"/>
      <c r="M458" s="622"/>
      <c r="N458" s="624"/>
      <c r="O458" s="620"/>
      <c r="P458" s="620"/>
      <c r="Q458" s="620"/>
      <c r="R458" s="620"/>
      <c r="S458" s="620"/>
      <c r="T458" s="620"/>
      <c r="U458" s="620"/>
      <c r="V458" s="620"/>
      <c r="W458" s="620"/>
      <c r="X458" s="620"/>
      <c r="Y458" s="620"/>
      <c r="Z458" s="620"/>
      <c r="AA458" s="620"/>
      <c r="AB458" s="620"/>
      <c r="AC458" s="622"/>
      <c r="AD458" s="620"/>
      <c r="AE458" s="620"/>
      <c r="AF458" s="620"/>
      <c r="AG458" s="620"/>
      <c r="AH458" s="620"/>
      <c r="AI458" s="620"/>
      <c r="AJ458" s="620"/>
      <c r="AK458" s="620"/>
      <c r="AL458" s="620"/>
      <c r="AM458" s="620"/>
      <c r="AN458" s="620"/>
      <c r="AO458" s="620"/>
      <c r="AP458" s="620"/>
      <c r="AQ458" s="620"/>
      <c r="AR458" s="620"/>
      <c r="AS458" s="620"/>
      <c r="AT458" s="620"/>
      <c r="AU458" s="620"/>
      <c r="AV458" s="620"/>
      <c r="AW458" s="620"/>
      <c r="AX458" s="620"/>
      <c r="AY458" s="620"/>
      <c r="AZ458" s="620"/>
      <c r="BA458" s="620"/>
    </row>
    <row r="459" spans="1:53" ht="15.75" customHeight="1" x14ac:dyDescent="0.25">
      <c r="A459" s="620"/>
      <c r="B459" s="625"/>
      <c r="C459" s="620"/>
      <c r="D459" s="620"/>
      <c r="E459" s="620"/>
      <c r="F459" s="620"/>
      <c r="G459" s="620"/>
      <c r="H459" s="620"/>
      <c r="I459" s="620"/>
      <c r="J459" s="622"/>
      <c r="K459" s="622"/>
      <c r="L459" s="622"/>
      <c r="M459" s="622"/>
      <c r="N459" s="624"/>
      <c r="O459" s="620"/>
      <c r="P459" s="620"/>
      <c r="Q459" s="620"/>
      <c r="R459" s="620"/>
      <c r="S459" s="620"/>
      <c r="T459" s="620"/>
      <c r="U459" s="620"/>
      <c r="V459" s="620"/>
      <c r="W459" s="620"/>
      <c r="X459" s="620"/>
      <c r="Y459" s="620"/>
      <c r="Z459" s="620"/>
      <c r="AA459" s="620"/>
      <c r="AB459" s="620"/>
      <c r="AC459" s="622"/>
      <c r="AD459" s="620"/>
      <c r="AE459" s="620"/>
      <c r="AF459" s="620"/>
      <c r="AG459" s="620"/>
      <c r="AH459" s="620"/>
      <c r="AI459" s="620"/>
      <c r="AJ459" s="620"/>
      <c r="AK459" s="620"/>
      <c r="AL459" s="620"/>
      <c r="AM459" s="620"/>
      <c r="AN459" s="620"/>
      <c r="AO459" s="620"/>
      <c r="AP459" s="620"/>
      <c r="AQ459" s="620"/>
      <c r="AR459" s="620"/>
      <c r="AS459" s="620"/>
      <c r="AT459" s="620"/>
      <c r="AU459" s="620"/>
      <c r="AV459" s="620"/>
      <c r="AW459" s="620"/>
      <c r="AX459" s="620"/>
      <c r="AY459" s="620"/>
      <c r="AZ459" s="620"/>
      <c r="BA459" s="620"/>
    </row>
    <row r="460" spans="1:53" ht="15.75" customHeight="1" x14ac:dyDescent="0.25">
      <c r="A460" s="620"/>
      <c r="B460" s="625"/>
      <c r="C460" s="620"/>
      <c r="D460" s="620"/>
      <c r="E460" s="620"/>
      <c r="F460" s="620"/>
      <c r="G460" s="620"/>
      <c r="H460" s="620"/>
      <c r="I460" s="620"/>
      <c r="J460" s="622"/>
      <c r="K460" s="622"/>
      <c r="L460" s="622"/>
      <c r="M460" s="622"/>
      <c r="N460" s="624"/>
      <c r="O460" s="620"/>
      <c r="P460" s="620"/>
      <c r="Q460" s="620"/>
      <c r="R460" s="620"/>
      <c r="S460" s="620"/>
      <c r="T460" s="620"/>
      <c r="U460" s="620"/>
      <c r="V460" s="620"/>
      <c r="W460" s="620"/>
      <c r="X460" s="620"/>
      <c r="Y460" s="620"/>
      <c r="Z460" s="620"/>
      <c r="AA460" s="620"/>
      <c r="AB460" s="620"/>
      <c r="AC460" s="622"/>
      <c r="AD460" s="620"/>
      <c r="AE460" s="620"/>
      <c r="AF460" s="620"/>
      <c r="AG460" s="620"/>
      <c r="AH460" s="620"/>
      <c r="AI460" s="620"/>
      <c r="AJ460" s="620"/>
      <c r="AK460" s="620"/>
      <c r="AL460" s="620"/>
      <c r="AM460" s="620"/>
      <c r="AN460" s="620"/>
      <c r="AO460" s="620"/>
      <c r="AP460" s="620"/>
      <c r="AQ460" s="620"/>
      <c r="AR460" s="620"/>
      <c r="AS460" s="620"/>
      <c r="AT460" s="620"/>
      <c r="AU460" s="620"/>
      <c r="AV460" s="620"/>
      <c r="AW460" s="620"/>
      <c r="AX460" s="620"/>
      <c r="AY460" s="620"/>
      <c r="AZ460" s="620"/>
      <c r="BA460" s="620"/>
    </row>
    <row r="461" spans="1:53" ht="15.75" customHeight="1" x14ac:dyDescent="0.25">
      <c r="A461" s="620"/>
      <c r="B461" s="625"/>
      <c r="C461" s="620"/>
      <c r="D461" s="620"/>
      <c r="E461" s="620"/>
      <c r="F461" s="620"/>
      <c r="G461" s="620"/>
      <c r="H461" s="620"/>
      <c r="I461" s="620"/>
      <c r="J461" s="622"/>
      <c r="K461" s="622"/>
      <c r="L461" s="622"/>
      <c r="M461" s="622"/>
      <c r="N461" s="624"/>
      <c r="O461" s="620"/>
      <c r="P461" s="620"/>
      <c r="Q461" s="620"/>
      <c r="R461" s="620"/>
      <c r="S461" s="620"/>
      <c r="T461" s="620"/>
      <c r="U461" s="620"/>
      <c r="V461" s="620"/>
      <c r="W461" s="620"/>
      <c r="X461" s="620"/>
      <c r="Y461" s="620"/>
      <c r="Z461" s="620"/>
      <c r="AA461" s="620"/>
      <c r="AB461" s="620"/>
      <c r="AC461" s="622"/>
      <c r="AD461" s="620"/>
      <c r="AE461" s="620"/>
      <c r="AF461" s="620"/>
      <c r="AG461" s="620"/>
      <c r="AH461" s="620"/>
      <c r="AI461" s="620"/>
      <c r="AJ461" s="620"/>
      <c r="AK461" s="620"/>
      <c r="AL461" s="620"/>
      <c r="AM461" s="620"/>
      <c r="AN461" s="620"/>
      <c r="AO461" s="620"/>
      <c r="AP461" s="620"/>
      <c r="AQ461" s="620"/>
      <c r="AR461" s="620"/>
      <c r="AS461" s="620"/>
      <c r="AT461" s="620"/>
      <c r="AU461" s="620"/>
      <c r="AV461" s="620"/>
      <c r="AW461" s="620"/>
      <c r="AX461" s="620"/>
      <c r="AY461" s="620"/>
      <c r="AZ461" s="620"/>
      <c r="BA461" s="620"/>
    </row>
    <row r="462" spans="1:53" ht="15.75" customHeight="1" x14ac:dyDescent="0.25">
      <c r="A462" s="620"/>
      <c r="B462" s="625"/>
      <c r="C462" s="620"/>
      <c r="D462" s="620"/>
      <c r="E462" s="620"/>
      <c r="F462" s="620"/>
      <c r="G462" s="620"/>
      <c r="H462" s="620"/>
      <c r="I462" s="620"/>
      <c r="J462" s="622"/>
      <c r="K462" s="622"/>
      <c r="L462" s="622"/>
      <c r="M462" s="622"/>
      <c r="N462" s="624"/>
      <c r="O462" s="620"/>
      <c r="P462" s="620"/>
      <c r="Q462" s="620"/>
      <c r="R462" s="620"/>
      <c r="S462" s="620"/>
      <c r="T462" s="620"/>
      <c r="U462" s="620"/>
      <c r="V462" s="620"/>
      <c r="W462" s="620"/>
      <c r="X462" s="620"/>
      <c r="Y462" s="620"/>
      <c r="Z462" s="620"/>
      <c r="AA462" s="620"/>
      <c r="AB462" s="620"/>
      <c r="AC462" s="622"/>
      <c r="AD462" s="620"/>
      <c r="AE462" s="620"/>
      <c r="AF462" s="620"/>
      <c r="AG462" s="620"/>
      <c r="AH462" s="620"/>
      <c r="AI462" s="620"/>
      <c r="AJ462" s="620"/>
      <c r="AK462" s="620"/>
      <c r="AL462" s="620"/>
      <c r="AM462" s="620"/>
      <c r="AN462" s="620"/>
      <c r="AO462" s="620"/>
      <c r="AP462" s="620"/>
      <c r="AQ462" s="620"/>
      <c r="AR462" s="620"/>
      <c r="AS462" s="620"/>
      <c r="AT462" s="620"/>
      <c r="AU462" s="620"/>
      <c r="AV462" s="620"/>
      <c r="AW462" s="620"/>
      <c r="AX462" s="620"/>
      <c r="AY462" s="620"/>
      <c r="AZ462" s="620"/>
      <c r="BA462" s="620"/>
    </row>
    <row r="463" spans="1:53" ht="15.75" customHeight="1" x14ac:dyDescent="0.25">
      <c r="A463" s="620"/>
      <c r="B463" s="625"/>
      <c r="C463" s="620"/>
      <c r="D463" s="620"/>
      <c r="E463" s="620"/>
      <c r="F463" s="620"/>
      <c r="G463" s="620"/>
      <c r="H463" s="620"/>
      <c r="I463" s="620"/>
      <c r="J463" s="622"/>
      <c r="K463" s="622"/>
      <c r="L463" s="622"/>
      <c r="M463" s="622"/>
      <c r="N463" s="624"/>
      <c r="O463" s="620"/>
      <c r="P463" s="620"/>
      <c r="Q463" s="620"/>
      <c r="R463" s="620"/>
      <c r="S463" s="620"/>
      <c r="T463" s="620"/>
      <c r="U463" s="620"/>
      <c r="V463" s="620"/>
      <c r="W463" s="620"/>
      <c r="X463" s="620"/>
      <c r="Y463" s="620"/>
      <c r="Z463" s="620"/>
      <c r="AA463" s="620"/>
      <c r="AB463" s="620"/>
      <c r="AC463" s="622"/>
      <c r="AD463" s="620"/>
      <c r="AE463" s="620"/>
      <c r="AF463" s="620"/>
      <c r="AG463" s="620"/>
      <c r="AH463" s="620"/>
      <c r="AI463" s="620"/>
      <c r="AJ463" s="620"/>
      <c r="AK463" s="620"/>
      <c r="AL463" s="620"/>
      <c r="AM463" s="620"/>
      <c r="AN463" s="620"/>
      <c r="AO463" s="620"/>
      <c r="AP463" s="620"/>
      <c r="AQ463" s="620"/>
      <c r="AR463" s="620"/>
      <c r="AS463" s="620"/>
      <c r="AT463" s="620"/>
      <c r="AU463" s="620"/>
      <c r="AV463" s="620"/>
      <c r="AW463" s="620"/>
      <c r="AX463" s="620"/>
      <c r="AY463" s="620"/>
      <c r="AZ463" s="620"/>
      <c r="BA463" s="620"/>
    </row>
    <row r="464" spans="1:53" ht="15.75" customHeight="1" x14ac:dyDescent="0.25">
      <c r="A464" s="620"/>
      <c r="B464" s="625"/>
      <c r="C464" s="620"/>
      <c r="D464" s="620"/>
      <c r="E464" s="620"/>
      <c r="F464" s="620"/>
      <c r="G464" s="620"/>
      <c r="H464" s="620"/>
      <c r="I464" s="620"/>
      <c r="J464" s="622"/>
      <c r="K464" s="622"/>
      <c r="L464" s="622"/>
      <c r="M464" s="622"/>
      <c r="N464" s="624"/>
      <c r="O464" s="620"/>
      <c r="P464" s="620"/>
      <c r="Q464" s="620"/>
      <c r="R464" s="620"/>
      <c r="S464" s="620"/>
      <c r="T464" s="620"/>
      <c r="U464" s="620"/>
      <c r="V464" s="620"/>
      <c r="W464" s="620"/>
      <c r="X464" s="620"/>
      <c r="Y464" s="620"/>
      <c r="Z464" s="620"/>
      <c r="AA464" s="620"/>
      <c r="AB464" s="620"/>
      <c r="AC464" s="622"/>
      <c r="AD464" s="620"/>
      <c r="AE464" s="620"/>
      <c r="AF464" s="620"/>
      <c r="AG464" s="620"/>
      <c r="AH464" s="620"/>
      <c r="AI464" s="620"/>
      <c r="AJ464" s="620"/>
      <c r="AK464" s="620"/>
      <c r="AL464" s="620"/>
      <c r="AM464" s="620"/>
      <c r="AN464" s="620"/>
      <c r="AO464" s="620"/>
      <c r="AP464" s="620"/>
      <c r="AQ464" s="620"/>
      <c r="AR464" s="620"/>
      <c r="AS464" s="620"/>
      <c r="AT464" s="620"/>
      <c r="AU464" s="620"/>
      <c r="AV464" s="620"/>
      <c r="AW464" s="620"/>
      <c r="AX464" s="620"/>
      <c r="AY464" s="620"/>
      <c r="AZ464" s="620"/>
      <c r="BA464" s="620"/>
    </row>
    <row r="465" spans="1:53" ht="15.75" customHeight="1" x14ac:dyDescent="0.25">
      <c r="A465" s="620"/>
      <c r="B465" s="625"/>
      <c r="C465" s="620"/>
      <c r="D465" s="620"/>
      <c r="E465" s="620"/>
      <c r="F465" s="620"/>
      <c r="G465" s="620"/>
      <c r="H465" s="620"/>
      <c r="I465" s="620"/>
      <c r="J465" s="622"/>
      <c r="K465" s="622"/>
      <c r="L465" s="622"/>
      <c r="M465" s="622"/>
      <c r="N465" s="624"/>
      <c r="O465" s="620"/>
      <c r="P465" s="620"/>
      <c r="Q465" s="620"/>
      <c r="R465" s="620"/>
      <c r="S465" s="620"/>
      <c r="T465" s="620"/>
      <c r="U465" s="620"/>
      <c r="V465" s="620"/>
      <c r="W465" s="620"/>
      <c r="X465" s="620"/>
      <c r="Y465" s="620"/>
      <c r="Z465" s="620"/>
      <c r="AA465" s="620"/>
      <c r="AB465" s="620"/>
      <c r="AC465" s="622"/>
      <c r="AD465" s="620"/>
      <c r="AE465" s="620"/>
      <c r="AF465" s="620"/>
      <c r="AG465" s="620"/>
      <c r="AH465" s="620"/>
      <c r="AI465" s="620"/>
      <c r="AJ465" s="620"/>
      <c r="AK465" s="620"/>
      <c r="AL465" s="620"/>
      <c r="AM465" s="620"/>
      <c r="AN465" s="620"/>
      <c r="AO465" s="620"/>
      <c r="AP465" s="620"/>
      <c r="AQ465" s="620"/>
      <c r="AR465" s="620"/>
      <c r="AS465" s="620"/>
      <c r="AT465" s="620"/>
      <c r="AU465" s="620"/>
      <c r="AV465" s="620"/>
      <c r="AW465" s="620"/>
      <c r="AX465" s="620"/>
      <c r="AY465" s="620"/>
      <c r="AZ465" s="620"/>
      <c r="BA465" s="620"/>
    </row>
    <row r="466" spans="1:53" ht="15.75" customHeight="1" x14ac:dyDescent="0.25">
      <c r="A466" s="620"/>
      <c r="B466" s="625"/>
      <c r="C466" s="620"/>
      <c r="D466" s="620"/>
      <c r="E466" s="620"/>
      <c r="F466" s="620"/>
      <c r="G466" s="620"/>
      <c r="H466" s="620"/>
      <c r="I466" s="620"/>
      <c r="J466" s="622"/>
      <c r="K466" s="622"/>
      <c r="L466" s="622"/>
      <c r="M466" s="622"/>
      <c r="N466" s="624"/>
      <c r="O466" s="620"/>
      <c r="P466" s="620"/>
      <c r="Q466" s="620"/>
      <c r="R466" s="620"/>
      <c r="S466" s="620"/>
      <c r="T466" s="620"/>
      <c r="U466" s="620"/>
      <c r="V466" s="620"/>
      <c r="W466" s="620"/>
      <c r="X466" s="620"/>
      <c r="Y466" s="620"/>
      <c r="Z466" s="620"/>
      <c r="AA466" s="620"/>
      <c r="AB466" s="620"/>
      <c r="AC466" s="622"/>
      <c r="AD466" s="620"/>
      <c r="AE466" s="620"/>
      <c r="AF466" s="620"/>
      <c r="AG466" s="620"/>
      <c r="AH466" s="620"/>
      <c r="AI466" s="620"/>
      <c r="AJ466" s="620"/>
      <c r="AK466" s="620"/>
      <c r="AL466" s="620"/>
      <c r="AM466" s="620"/>
      <c r="AN466" s="620"/>
      <c r="AO466" s="620"/>
      <c r="AP466" s="620"/>
      <c r="AQ466" s="620"/>
      <c r="AR466" s="620"/>
      <c r="AS466" s="620"/>
      <c r="AT466" s="620"/>
      <c r="AU466" s="620"/>
      <c r="AV466" s="620"/>
      <c r="AW466" s="620"/>
      <c r="AX466" s="620"/>
      <c r="AY466" s="620"/>
      <c r="AZ466" s="620"/>
      <c r="BA466" s="620"/>
    </row>
    <row r="467" spans="1:53" ht="15.75" customHeight="1" x14ac:dyDescent="0.25">
      <c r="A467" s="620"/>
      <c r="B467" s="625"/>
      <c r="C467" s="620"/>
      <c r="D467" s="620"/>
      <c r="E467" s="620"/>
      <c r="F467" s="620"/>
      <c r="G467" s="620"/>
      <c r="H467" s="620"/>
      <c r="I467" s="620"/>
      <c r="J467" s="622"/>
      <c r="K467" s="622"/>
      <c r="L467" s="622"/>
      <c r="M467" s="622"/>
      <c r="N467" s="624"/>
      <c r="O467" s="620"/>
      <c r="P467" s="620"/>
      <c r="Q467" s="620"/>
      <c r="R467" s="620"/>
      <c r="S467" s="620"/>
      <c r="T467" s="620"/>
      <c r="U467" s="620"/>
      <c r="V467" s="620"/>
      <c r="W467" s="620"/>
      <c r="X467" s="620"/>
      <c r="Y467" s="620"/>
      <c r="Z467" s="620"/>
      <c r="AA467" s="620"/>
      <c r="AB467" s="620"/>
      <c r="AC467" s="622"/>
      <c r="AD467" s="620"/>
      <c r="AE467" s="620"/>
      <c r="AF467" s="620"/>
      <c r="AG467" s="620"/>
      <c r="AH467" s="620"/>
      <c r="AI467" s="620"/>
      <c r="AJ467" s="620"/>
      <c r="AK467" s="620"/>
      <c r="AL467" s="620"/>
      <c r="AM467" s="620"/>
      <c r="AN467" s="620"/>
      <c r="AO467" s="620"/>
      <c r="AP467" s="620"/>
      <c r="AQ467" s="620"/>
      <c r="AR467" s="620"/>
      <c r="AS467" s="620"/>
      <c r="AT467" s="620"/>
      <c r="AU467" s="620"/>
      <c r="AV467" s="620"/>
      <c r="AW467" s="620"/>
      <c r="AX467" s="620"/>
      <c r="AY467" s="620"/>
      <c r="AZ467" s="620"/>
      <c r="BA467" s="620"/>
    </row>
    <row r="468" spans="1:53" ht="15.75" customHeight="1" x14ac:dyDescent="0.25">
      <c r="A468" s="620"/>
      <c r="B468" s="625"/>
      <c r="C468" s="620"/>
      <c r="D468" s="620"/>
      <c r="E468" s="620"/>
      <c r="F468" s="620"/>
      <c r="G468" s="620"/>
      <c r="H468" s="620"/>
      <c r="I468" s="620"/>
      <c r="J468" s="622"/>
      <c r="K468" s="622"/>
      <c r="L468" s="622"/>
      <c r="M468" s="622"/>
      <c r="N468" s="624"/>
      <c r="O468" s="620"/>
      <c r="P468" s="620"/>
      <c r="Q468" s="620"/>
      <c r="R468" s="620"/>
      <c r="S468" s="620"/>
      <c r="T468" s="620"/>
      <c r="U468" s="620"/>
      <c r="V468" s="620"/>
      <c r="W468" s="620"/>
      <c r="X468" s="620"/>
      <c r="Y468" s="620"/>
      <c r="Z468" s="620"/>
      <c r="AA468" s="620"/>
      <c r="AB468" s="620"/>
      <c r="AC468" s="622"/>
      <c r="AD468" s="620"/>
      <c r="AE468" s="620"/>
      <c r="AF468" s="620"/>
      <c r="AG468" s="620"/>
      <c r="AH468" s="620"/>
      <c r="AI468" s="620"/>
      <c r="AJ468" s="620"/>
      <c r="AK468" s="620"/>
      <c r="AL468" s="620"/>
      <c r="AM468" s="620"/>
      <c r="AN468" s="620"/>
      <c r="AO468" s="620"/>
      <c r="AP468" s="620"/>
      <c r="AQ468" s="620"/>
      <c r="AR468" s="620"/>
      <c r="AS468" s="620"/>
      <c r="AT468" s="620"/>
      <c r="AU468" s="620"/>
      <c r="AV468" s="620"/>
      <c r="AW468" s="620"/>
      <c r="AX468" s="620"/>
      <c r="AY468" s="620"/>
      <c r="AZ468" s="620"/>
      <c r="BA468" s="620"/>
    </row>
    <row r="469" spans="1:53" ht="15.75" customHeight="1" x14ac:dyDescent="0.25">
      <c r="A469" s="620"/>
      <c r="B469" s="625"/>
      <c r="C469" s="620"/>
      <c r="D469" s="620"/>
      <c r="E469" s="620"/>
      <c r="F469" s="620"/>
      <c r="G469" s="620"/>
      <c r="H469" s="620"/>
      <c r="I469" s="620"/>
      <c r="J469" s="622"/>
      <c r="K469" s="622"/>
      <c r="L469" s="622"/>
      <c r="M469" s="622"/>
      <c r="N469" s="624"/>
      <c r="O469" s="620"/>
      <c r="P469" s="620"/>
      <c r="Q469" s="620"/>
      <c r="R469" s="620"/>
      <c r="S469" s="620"/>
      <c r="T469" s="620"/>
      <c r="U469" s="620"/>
      <c r="V469" s="620"/>
      <c r="W469" s="620"/>
      <c r="X469" s="620"/>
      <c r="Y469" s="620"/>
      <c r="Z469" s="620"/>
      <c r="AA469" s="620"/>
      <c r="AB469" s="620"/>
      <c r="AC469" s="622"/>
      <c r="AD469" s="620"/>
      <c r="AE469" s="620"/>
      <c r="AF469" s="620"/>
      <c r="AG469" s="620"/>
      <c r="AH469" s="620"/>
      <c r="AI469" s="620"/>
      <c r="AJ469" s="620"/>
      <c r="AK469" s="620"/>
      <c r="AL469" s="620"/>
      <c r="AM469" s="620"/>
      <c r="AN469" s="620"/>
      <c r="AO469" s="620"/>
      <c r="AP469" s="620"/>
      <c r="AQ469" s="620"/>
      <c r="AR469" s="620"/>
      <c r="AS469" s="620"/>
      <c r="AT469" s="620"/>
      <c r="AU469" s="620"/>
      <c r="AV469" s="620"/>
      <c r="AW469" s="620"/>
      <c r="AX469" s="620"/>
      <c r="AY469" s="620"/>
      <c r="AZ469" s="620"/>
      <c r="BA469" s="620"/>
    </row>
    <row r="470" spans="1:53" ht="15.75" customHeight="1" x14ac:dyDescent="0.25">
      <c r="A470" s="620"/>
      <c r="B470" s="625"/>
      <c r="C470" s="620"/>
      <c r="D470" s="620"/>
      <c r="E470" s="620"/>
      <c r="F470" s="620"/>
      <c r="G470" s="620"/>
      <c r="H470" s="620"/>
      <c r="I470" s="620"/>
      <c r="J470" s="622"/>
      <c r="K470" s="622"/>
      <c r="L470" s="622"/>
      <c r="M470" s="622"/>
      <c r="N470" s="624"/>
      <c r="O470" s="620"/>
      <c r="P470" s="620"/>
      <c r="Q470" s="620"/>
      <c r="R470" s="620"/>
      <c r="S470" s="620"/>
      <c r="T470" s="620"/>
      <c r="U470" s="620"/>
      <c r="V470" s="620"/>
      <c r="W470" s="620"/>
      <c r="X470" s="620"/>
      <c r="Y470" s="620"/>
      <c r="Z470" s="620"/>
      <c r="AA470" s="620"/>
      <c r="AB470" s="620"/>
      <c r="AC470" s="622"/>
      <c r="AD470" s="620"/>
      <c r="AE470" s="620"/>
      <c r="AF470" s="620"/>
      <c r="AG470" s="620"/>
      <c r="AH470" s="620"/>
      <c r="AI470" s="620"/>
      <c r="AJ470" s="620"/>
      <c r="AK470" s="620"/>
      <c r="AL470" s="620"/>
      <c r="AM470" s="620"/>
      <c r="AN470" s="620"/>
      <c r="AO470" s="620"/>
      <c r="AP470" s="620"/>
      <c r="AQ470" s="620"/>
      <c r="AR470" s="620"/>
      <c r="AS470" s="620"/>
      <c r="AT470" s="620"/>
      <c r="AU470" s="620"/>
      <c r="AV470" s="620"/>
      <c r="AW470" s="620"/>
      <c r="AX470" s="620"/>
      <c r="AY470" s="620"/>
      <c r="AZ470" s="620"/>
      <c r="BA470" s="620"/>
    </row>
    <row r="471" spans="1:53" ht="15.75" customHeight="1" x14ac:dyDescent="0.25">
      <c r="A471" s="620"/>
      <c r="B471" s="625"/>
      <c r="C471" s="620"/>
      <c r="D471" s="620"/>
      <c r="E471" s="620"/>
      <c r="F471" s="620"/>
      <c r="G471" s="620"/>
      <c r="H471" s="620"/>
      <c r="I471" s="620"/>
      <c r="J471" s="622"/>
      <c r="K471" s="622"/>
      <c r="L471" s="622"/>
      <c r="M471" s="622"/>
      <c r="N471" s="624"/>
      <c r="O471" s="620"/>
      <c r="P471" s="620"/>
      <c r="Q471" s="620"/>
      <c r="R471" s="620"/>
      <c r="S471" s="620"/>
      <c r="T471" s="620"/>
      <c r="U471" s="620"/>
      <c r="V471" s="620"/>
      <c r="W471" s="620"/>
      <c r="X471" s="620"/>
      <c r="Y471" s="620"/>
      <c r="Z471" s="620"/>
      <c r="AA471" s="620"/>
      <c r="AB471" s="620"/>
      <c r="AC471" s="622"/>
      <c r="AD471" s="620"/>
      <c r="AE471" s="620"/>
      <c r="AF471" s="620"/>
      <c r="AG471" s="620"/>
      <c r="AH471" s="620"/>
      <c r="AI471" s="620"/>
      <c r="AJ471" s="620"/>
      <c r="AK471" s="620"/>
      <c r="AL471" s="620"/>
      <c r="AM471" s="620"/>
      <c r="AN471" s="620"/>
      <c r="AO471" s="620"/>
      <c r="AP471" s="620"/>
      <c r="AQ471" s="620"/>
      <c r="AR471" s="620"/>
      <c r="AS471" s="620"/>
      <c r="AT471" s="620"/>
      <c r="AU471" s="620"/>
      <c r="AV471" s="620"/>
      <c r="AW471" s="620"/>
      <c r="AX471" s="620"/>
      <c r="AY471" s="620"/>
      <c r="AZ471" s="620"/>
      <c r="BA471" s="620"/>
    </row>
    <row r="472" spans="1:53" ht="15.75" customHeight="1" x14ac:dyDescent="0.25">
      <c r="A472" s="620"/>
      <c r="B472" s="625"/>
      <c r="C472" s="620"/>
      <c r="D472" s="620"/>
      <c r="E472" s="620"/>
      <c r="F472" s="620"/>
      <c r="G472" s="620"/>
      <c r="H472" s="620"/>
      <c r="I472" s="620"/>
      <c r="J472" s="622"/>
      <c r="K472" s="622"/>
      <c r="L472" s="622"/>
      <c r="M472" s="622"/>
      <c r="N472" s="624"/>
      <c r="O472" s="620"/>
      <c r="P472" s="620"/>
      <c r="Q472" s="620"/>
      <c r="R472" s="620"/>
      <c r="S472" s="620"/>
      <c r="T472" s="620"/>
      <c r="U472" s="620"/>
      <c r="V472" s="620"/>
      <c r="W472" s="620"/>
      <c r="X472" s="620"/>
      <c r="Y472" s="620"/>
      <c r="Z472" s="620"/>
      <c r="AA472" s="620"/>
      <c r="AB472" s="620"/>
      <c r="AC472" s="622"/>
      <c r="AD472" s="620"/>
      <c r="AE472" s="620"/>
      <c r="AF472" s="620"/>
      <c r="AG472" s="620"/>
      <c r="AH472" s="620"/>
      <c r="AI472" s="620"/>
      <c r="AJ472" s="620"/>
      <c r="AK472" s="620"/>
      <c r="AL472" s="620"/>
      <c r="AM472" s="620"/>
      <c r="AN472" s="620"/>
      <c r="AO472" s="620"/>
      <c r="AP472" s="620"/>
      <c r="AQ472" s="620"/>
      <c r="AR472" s="620"/>
      <c r="AS472" s="620"/>
      <c r="AT472" s="620"/>
      <c r="AU472" s="620"/>
      <c r="AV472" s="620"/>
      <c r="AW472" s="620"/>
      <c r="AX472" s="620"/>
      <c r="AY472" s="620"/>
      <c r="AZ472" s="620"/>
      <c r="BA472" s="620"/>
    </row>
    <row r="473" spans="1:53" ht="15.75" customHeight="1" x14ac:dyDescent="0.25">
      <c r="A473" s="620"/>
      <c r="B473" s="625"/>
      <c r="C473" s="620"/>
      <c r="D473" s="620"/>
      <c r="E473" s="620"/>
      <c r="F473" s="620"/>
      <c r="G473" s="620"/>
      <c r="H473" s="620"/>
      <c r="I473" s="620"/>
      <c r="J473" s="622"/>
      <c r="K473" s="622"/>
      <c r="L473" s="622"/>
      <c r="M473" s="622"/>
      <c r="N473" s="624"/>
      <c r="O473" s="620"/>
      <c r="P473" s="620"/>
      <c r="Q473" s="620"/>
      <c r="R473" s="620"/>
      <c r="S473" s="620"/>
      <c r="T473" s="620"/>
      <c r="U473" s="620"/>
      <c r="V473" s="620"/>
      <c r="W473" s="620"/>
      <c r="X473" s="620"/>
      <c r="Y473" s="620"/>
      <c r="Z473" s="620"/>
      <c r="AA473" s="620"/>
      <c r="AB473" s="620"/>
      <c r="AC473" s="622"/>
      <c r="AD473" s="620"/>
      <c r="AE473" s="620"/>
      <c r="AF473" s="620"/>
      <c r="AG473" s="620"/>
      <c r="AH473" s="620"/>
      <c r="AI473" s="620"/>
      <c r="AJ473" s="620"/>
      <c r="AK473" s="620"/>
      <c r="AL473" s="620"/>
      <c r="AM473" s="620"/>
      <c r="AN473" s="620"/>
      <c r="AO473" s="620"/>
      <c r="AP473" s="620"/>
      <c r="AQ473" s="620"/>
      <c r="AR473" s="620"/>
      <c r="AS473" s="620"/>
      <c r="AT473" s="620"/>
      <c r="AU473" s="620"/>
      <c r="AV473" s="620"/>
      <c r="AW473" s="620"/>
      <c r="AX473" s="620"/>
      <c r="AY473" s="620"/>
      <c r="AZ473" s="620"/>
      <c r="BA473" s="620"/>
    </row>
    <row r="474" spans="1:53" ht="15.75" customHeight="1" x14ac:dyDescent="0.25">
      <c r="A474" s="620"/>
      <c r="B474" s="625"/>
      <c r="C474" s="620"/>
      <c r="D474" s="620"/>
      <c r="E474" s="620"/>
      <c r="F474" s="620"/>
      <c r="G474" s="620"/>
      <c r="H474" s="620"/>
      <c r="I474" s="620"/>
      <c r="J474" s="622"/>
      <c r="K474" s="622"/>
      <c r="L474" s="622"/>
      <c r="M474" s="622"/>
      <c r="N474" s="624"/>
      <c r="O474" s="620"/>
      <c r="P474" s="620"/>
      <c r="Q474" s="620"/>
      <c r="R474" s="620"/>
      <c r="S474" s="620"/>
      <c r="T474" s="620"/>
      <c r="U474" s="620"/>
      <c r="V474" s="620"/>
      <c r="W474" s="620"/>
      <c r="X474" s="620"/>
      <c r="Y474" s="620"/>
      <c r="Z474" s="620"/>
      <c r="AA474" s="620"/>
      <c r="AB474" s="620"/>
      <c r="AC474" s="622"/>
      <c r="AD474" s="620"/>
      <c r="AE474" s="620"/>
      <c r="AF474" s="620"/>
      <c r="AG474" s="620"/>
      <c r="AH474" s="620"/>
      <c r="AI474" s="620"/>
      <c r="AJ474" s="620"/>
      <c r="AK474" s="620"/>
      <c r="AL474" s="620"/>
      <c r="AM474" s="620"/>
      <c r="AN474" s="620"/>
      <c r="AO474" s="620"/>
      <c r="AP474" s="620"/>
      <c r="AQ474" s="620"/>
      <c r="AR474" s="620"/>
      <c r="AS474" s="620"/>
      <c r="AT474" s="620"/>
      <c r="AU474" s="620"/>
      <c r="AV474" s="620"/>
      <c r="AW474" s="620"/>
      <c r="AX474" s="620"/>
      <c r="AY474" s="620"/>
      <c r="AZ474" s="620"/>
      <c r="BA474" s="620"/>
    </row>
    <row r="475" spans="1:53" ht="15.75" customHeight="1" x14ac:dyDescent="0.25">
      <c r="A475" s="620"/>
      <c r="B475" s="625"/>
      <c r="C475" s="620"/>
      <c r="D475" s="620"/>
      <c r="E475" s="620"/>
      <c r="F475" s="620"/>
      <c r="G475" s="620"/>
      <c r="H475" s="620"/>
      <c r="I475" s="620"/>
      <c r="J475" s="622"/>
      <c r="K475" s="622"/>
      <c r="L475" s="622"/>
      <c r="M475" s="622"/>
      <c r="N475" s="624"/>
      <c r="O475" s="620"/>
      <c r="P475" s="620"/>
      <c r="Q475" s="620"/>
      <c r="R475" s="620"/>
      <c r="S475" s="620"/>
      <c r="T475" s="620"/>
      <c r="U475" s="620"/>
      <c r="V475" s="620"/>
      <c r="W475" s="620"/>
      <c r="X475" s="620"/>
      <c r="Y475" s="620"/>
      <c r="Z475" s="620"/>
      <c r="AA475" s="620"/>
      <c r="AB475" s="620"/>
      <c r="AC475" s="622"/>
      <c r="AD475" s="620"/>
      <c r="AE475" s="620"/>
      <c r="AF475" s="620"/>
      <c r="AG475" s="620"/>
      <c r="AH475" s="620"/>
      <c r="AI475" s="620"/>
      <c r="AJ475" s="620"/>
      <c r="AK475" s="620"/>
      <c r="AL475" s="620"/>
      <c r="AM475" s="620"/>
      <c r="AN475" s="620"/>
      <c r="AO475" s="620"/>
      <c r="AP475" s="620"/>
      <c r="AQ475" s="620"/>
      <c r="AR475" s="620"/>
      <c r="AS475" s="620"/>
      <c r="AT475" s="620"/>
      <c r="AU475" s="620"/>
      <c r="AV475" s="620"/>
      <c r="AW475" s="620"/>
      <c r="AX475" s="620"/>
      <c r="AY475" s="620"/>
      <c r="AZ475" s="620"/>
      <c r="BA475" s="620"/>
    </row>
    <row r="476" spans="1:53" ht="15.75" customHeight="1" x14ac:dyDescent="0.25">
      <c r="A476" s="620"/>
      <c r="B476" s="625"/>
      <c r="C476" s="620"/>
      <c r="D476" s="620"/>
      <c r="E476" s="620"/>
      <c r="F476" s="620"/>
      <c r="G476" s="620"/>
      <c r="H476" s="620"/>
      <c r="I476" s="620"/>
      <c r="J476" s="622"/>
      <c r="K476" s="622"/>
      <c r="L476" s="622"/>
      <c r="M476" s="622"/>
      <c r="N476" s="624"/>
      <c r="O476" s="620"/>
      <c r="P476" s="620"/>
      <c r="Q476" s="620"/>
      <c r="R476" s="620"/>
      <c r="S476" s="620"/>
      <c r="T476" s="620"/>
      <c r="U476" s="620"/>
      <c r="V476" s="620"/>
      <c r="W476" s="620"/>
      <c r="X476" s="620"/>
      <c r="Y476" s="620"/>
      <c r="Z476" s="620"/>
      <c r="AA476" s="620"/>
      <c r="AB476" s="620"/>
      <c r="AC476" s="622"/>
      <c r="AD476" s="620"/>
      <c r="AE476" s="620"/>
      <c r="AF476" s="620"/>
      <c r="AG476" s="620"/>
      <c r="AH476" s="620"/>
      <c r="AI476" s="620"/>
      <c r="AJ476" s="620"/>
      <c r="AK476" s="620"/>
      <c r="AL476" s="620"/>
      <c r="AM476" s="620"/>
      <c r="AN476" s="620"/>
      <c r="AO476" s="620"/>
      <c r="AP476" s="620"/>
      <c r="AQ476" s="620"/>
      <c r="AR476" s="620"/>
      <c r="AS476" s="620"/>
      <c r="AT476" s="620"/>
      <c r="AU476" s="620"/>
      <c r="AV476" s="620"/>
      <c r="AW476" s="620"/>
      <c r="AX476" s="620"/>
      <c r="AY476" s="620"/>
      <c r="AZ476" s="620"/>
      <c r="BA476" s="620"/>
    </row>
    <row r="477" spans="1:53" ht="15.75" customHeight="1" x14ac:dyDescent="0.25">
      <c r="A477" s="620"/>
      <c r="B477" s="625"/>
      <c r="C477" s="620"/>
      <c r="D477" s="620"/>
      <c r="E477" s="620"/>
      <c r="F477" s="620"/>
      <c r="G477" s="620"/>
      <c r="H477" s="620"/>
      <c r="I477" s="620"/>
      <c r="J477" s="622"/>
      <c r="K477" s="622"/>
      <c r="L477" s="622"/>
      <c r="M477" s="622"/>
      <c r="N477" s="624"/>
      <c r="O477" s="620"/>
      <c r="P477" s="620"/>
      <c r="Q477" s="620"/>
      <c r="R477" s="620"/>
      <c r="S477" s="620"/>
      <c r="T477" s="620"/>
      <c r="U477" s="620"/>
      <c r="V477" s="620"/>
      <c r="W477" s="620"/>
      <c r="X477" s="620"/>
      <c r="Y477" s="620"/>
      <c r="Z477" s="620"/>
      <c r="AA477" s="620"/>
      <c r="AB477" s="620"/>
      <c r="AC477" s="622"/>
      <c r="AD477" s="620"/>
      <c r="AE477" s="620"/>
      <c r="AF477" s="620"/>
      <c r="AG477" s="620"/>
      <c r="AH477" s="620"/>
      <c r="AI477" s="620"/>
      <c r="AJ477" s="620"/>
      <c r="AK477" s="620"/>
      <c r="AL477" s="620"/>
      <c r="AM477" s="620"/>
      <c r="AN477" s="620"/>
      <c r="AO477" s="620"/>
      <c r="AP477" s="620"/>
      <c r="AQ477" s="620"/>
      <c r="AR477" s="620"/>
      <c r="AS477" s="620"/>
      <c r="AT477" s="620"/>
      <c r="AU477" s="620"/>
      <c r="AV477" s="620"/>
      <c r="AW477" s="620"/>
      <c r="AX477" s="620"/>
      <c r="AY477" s="620"/>
      <c r="AZ477" s="620"/>
      <c r="BA477" s="620"/>
    </row>
    <row r="478" spans="1:53" ht="15.75" customHeight="1" x14ac:dyDescent="0.25">
      <c r="A478" s="620"/>
      <c r="B478" s="625"/>
      <c r="C478" s="620"/>
      <c r="D478" s="620"/>
      <c r="E478" s="620"/>
      <c r="F478" s="620"/>
      <c r="G478" s="620"/>
      <c r="H478" s="620"/>
      <c r="I478" s="620"/>
      <c r="J478" s="622"/>
      <c r="K478" s="622"/>
      <c r="L478" s="622"/>
      <c r="M478" s="622"/>
      <c r="N478" s="624"/>
      <c r="O478" s="620"/>
      <c r="P478" s="620"/>
      <c r="Q478" s="620"/>
      <c r="R478" s="620"/>
      <c r="S478" s="620"/>
      <c r="T478" s="620"/>
      <c r="U478" s="620"/>
      <c r="V478" s="620"/>
      <c r="W478" s="620"/>
      <c r="X478" s="620"/>
      <c r="Y478" s="620"/>
      <c r="Z478" s="620"/>
      <c r="AA478" s="620"/>
      <c r="AB478" s="620"/>
      <c r="AC478" s="622"/>
      <c r="AD478" s="620"/>
      <c r="AE478" s="620"/>
      <c r="AF478" s="620"/>
      <c r="AG478" s="620"/>
      <c r="AH478" s="620"/>
      <c r="AI478" s="620"/>
      <c r="AJ478" s="620"/>
      <c r="AK478" s="620"/>
      <c r="AL478" s="620"/>
      <c r="AM478" s="620"/>
      <c r="AN478" s="620"/>
      <c r="AO478" s="620"/>
      <c r="AP478" s="620"/>
      <c r="AQ478" s="620"/>
      <c r="AR478" s="620"/>
      <c r="AS478" s="620"/>
      <c r="AT478" s="620"/>
      <c r="AU478" s="620"/>
      <c r="AV478" s="620"/>
      <c r="AW478" s="620"/>
      <c r="AX478" s="620"/>
      <c r="AY478" s="620"/>
      <c r="AZ478" s="620"/>
      <c r="BA478" s="620"/>
    </row>
    <row r="479" spans="1:53" ht="15.75" customHeight="1" x14ac:dyDescent="0.25">
      <c r="A479" s="620"/>
      <c r="B479" s="625"/>
      <c r="C479" s="620"/>
      <c r="D479" s="620"/>
      <c r="E479" s="620"/>
      <c r="F479" s="620"/>
      <c r="G479" s="620"/>
      <c r="H479" s="620"/>
      <c r="I479" s="620"/>
      <c r="J479" s="622"/>
      <c r="K479" s="622"/>
      <c r="L479" s="622"/>
      <c r="M479" s="622"/>
      <c r="N479" s="624"/>
      <c r="O479" s="620"/>
      <c r="P479" s="620"/>
      <c r="Q479" s="620"/>
      <c r="R479" s="620"/>
      <c r="S479" s="620"/>
      <c r="T479" s="620"/>
      <c r="U479" s="620"/>
      <c r="V479" s="620"/>
      <c r="W479" s="620"/>
      <c r="X479" s="620"/>
      <c r="Y479" s="620"/>
      <c r="Z479" s="620"/>
      <c r="AA479" s="620"/>
      <c r="AB479" s="620"/>
      <c r="AC479" s="622"/>
      <c r="AD479" s="620"/>
      <c r="AE479" s="620"/>
      <c r="AF479" s="620"/>
      <c r="AG479" s="620"/>
      <c r="AH479" s="620"/>
      <c r="AI479" s="620"/>
      <c r="AJ479" s="620"/>
      <c r="AK479" s="620"/>
      <c r="AL479" s="620"/>
      <c r="AM479" s="620"/>
      <c r="AN479" s="620"/>
      <c r="AO479" s="620"/>
      <c r="AP479" s="620"/>
      <c r="AQ479" s="620"/>
      <c r="AR479" s="620"/>
      <c r="AS479" s="620"/>
      <c r="AT479" s="620"/>
      <c r="AU479" s="620"/>
      <c r="AV479" s="620"/>
      <c r="AW479" s="620"/>
      <c r="AX479" s="620"/>
      <c r="AY479" s="620"/>
      <c r="AZ479" s="620"/>
      <c r="BA479" s="620"/>
    </row>
    <row r="480" spans="1:53" ht="15.75" customHeight="1" x14ac:dyDescent="0.25">
      <c r="A480" s="620"/>
      <c r="B480" s="625"/>
      <c r="C480" s="620"/>
      <c r="D480" s="620"/>
      <c r="E480" s="620"/>
      <c r="F480" s="620"/>
      <c r="G480" s="620"/>
      <c r="H480" s="620"/>
      <c r="I480" s="620"/>
      <c r="J480" s="622"/>
      <c r="K480" s="622"/>
      <c r="L480" s="622"/>
      <c r="M480" s="622"/>
      <c r="N480" s="624"/>
      <c r="O480" s="620"/>
      <c r="P480" s="620"/>
      <c r="Q480" s="620"/>
      <c r="R480" s="620"/>
      <c r="S480" s="620"/>
      <c r="T480" s="620"/>
      <c r="U480" s="620"/>
      <c r="V480" s="620"/>
      <c r="W480" s="620"/>
      <c r="X480" s="620"/>
      <c r="Y480" s="620"/>
      <c r="Z480" s="620"/>
      <c r="AA480" s="620"/>
      <c r="AB480" s="620"/>
      <c r="AC480" s="622"/>
      <c r="AD480" s="620"/>
      <c r="AE480" s="620"/>
      <c r="AF480" s="620"/>
      <c r="AG480" s="620"/>
      <c r="AH480" s="620"/>
      <c r="AI480" s="620"/>
      <c r="AJ480" s="620"/>
      <c r="AK480" s="620"/>
      <c r="AL480" s="620"/>
      <c r="AM480" s="620"/>
      <c r="AN480" s="620"/>
      <c r="AO480" s="620"/>
      <c r="AP480" s="620"/>
      <c r="AQ480" s="620"/>
      <c r="AR480" s="620"/>
      <c r="AS480" s="620"/>
      <c r="AT480" s="620"/>
      <c r="AU480" s="620"/>
      <c r="AV480" s="620"/>
      <c r="AW480" s="620"/>
      <c r="AX480" s="620"/>
      <c r="AY480" s="620"/>
      <c r="AZ480" s="620"/>
      <c r="BA480" s="620"/>
    </row>
    <row r="481" spans="1:53" ht="15.75" customHeight="1" x14ac:dyDescent="0.25">
      <c r="A481" s="620"/>
      <c r="B481" s="625"/>
      <c r="C481" s="620"/>
      <c r="D481" s="620"/>
      <c r="E481" s="620"/>
      <c r="F481" s="620"/>
      <c r="G481" s="620"/>
      <c r="H481" s="620"/>
      <c r="I481" s="620"/>
      <c r="J481" s="622"/>
      <c r="K481" s="622"/>
      <c r="L481" s="622"/>
      <c r="M481" s="622"/>
      <c r="N481" s="624"/>
      <c r="O481" s="620"/>
      <c r="P481" s="620"/>
      <c r="Q481" s="620"/>
      <c r="R481" s="620"/>
      <c r="S481" s="620"/>
      <c r="T481" s="620"/>
      <c r="U481" s="620"/>
      <c r="V481" s="620"/>
      <c r="W481" s="620"/>
      <c r="X481" s="620"/>
      <c r="Y481" s="620"/>
      <c r="Z481" s="620"/>
      <c r="AA481" s="620"/>
      <c r="AB481" s="620"/>
      <c r="AC481" s="622"/>
      <c r="AD481" s="620"/>
      <c r="AE481" s="620"/>
      <c r="AF481" s="620"/>
      <c r="AG481" s="620"/>
      <c r="AH481" s="620"/>
      <c r="AI481" s="620"/>
      <c r="AJ481" s="620"/>
      <c r="AK481" s="620"/>
      <c r="AL481" s="620"/>
      <c r="AM481" s="620"/>
      <c r="AN481" s="620"/>
      <c r="AO481" s="620"/>
      <c r="AP481" s="620"/>
      <c r="AQ481" s="620"/>
      <c r="AR481" s="620"/>
      <c r="AS481" s="620"/>
      <c r="AT481" s="620"/>
      <c r="AU481" s="620"/>
      <c r="AV481" s="620"/>
      <c r="AW481" s="620"/>
      <c r="AX481" s="620"/>
      <c r="AY481" s="620"/>
      <c r="AZ481" s="620"/>
      <c r="BA481" s="620"/>
    </row>
    <row r="482" spans="1:53" ht="15.75" customHeight="1" x14ac:dyDescent="0.25">
      <c r="A482" s="620"/>
      <c r="B482" s="625"/>
      <c r="C482" s="620"/>
      <c r="D482" s="620"/>
      <c r="E482" s="620"/>
      <c r="F482" s="620"/>
      <c r="G482" s="620"/>
      <c r="H482" s="620"/>
      <c r="I482" s="620"/>
      <c r="J482" s="622"/>
      <c r="K482" s="622"/>
      <c r="L482" s="622"/>
      <c r="M482" s="622"/>
      <c r="N482" s="624"/>
      <c r="O482" s="620"/>
      <c r="P482" s="620"/>
      <c r="Q482" s="620"/>
      <c r="R482" s="620"/>
      <c r="S482" s="620"/>
      <c r="T482" s="620"/>
      <c r="U482" s="620"/>
      <c r="V482" s="620"/>
      <c r="W482" s="620"/>
      <c r="X482" s="620"/>
      <c r="Y482" s="620"/>
      <c r="Z482" s="620"/>
      <c r="AA482" s="620"/>
      <c r="AB482" s="620"/>
      <c r="AC482" s="622"/>
      <c r="AD482" s="620"/>
      <c r="AE482" s="620"/>
      <c r="AF482" s="620"/>
      <c r="AG482" s="620"/>
      <c r="AH482" s="620"/>
      <c r="AI482" s="620"/>
      <c r="AJ482" s="620"/>
      <c r="AK482" s="620"/>
      <c r="AL482" s="620"/>
      <c r="AM482" s="620"/>
      <c r="AN482" s="620"/>
      <c r="AO482" s="620"/>
      <c r="AP482" s="620"/>
      <c r="AQ482" s="620"/>
      <c r="AR482" s="620"/>
      <c r="AS482" s="620"/>
      <c r="AT482" s="620"/>
      <c r="AU482" s="620"/>
      <c r="AV482" s="620"/>
      <c r="AW482" s="620"/>
      <c r="AX482" s="620"/>
      <c r="AY482" s="620"/>
      <c r="AZ482" s="620"/>
      <c r="BA482" s="620"/>
    </row>
    <row r="483" spans="1:53" ht="15.75" customHeight="1" x14ac:dyDescent="0.25">
      <c r="A483" s="620"/>
      <c r="B483" s="625"/>
      <c r="C483" s="620"/>
      <c r="D483" s="620"/>
      <c r="E483" s="620"/>
      <c r="F483" s="620"/>
      <c r="G483" s="620"/>
      <c r="H483" s="620"/>
      <c r="I483" s="620"/>
      <c r="J483" s="622"/>
      <c r="K483" s="622"/>
      <c r="L483" s="622"/>
      <c r="M483" s="622"/>
      <c r="N483" s="624"/>
      <c r="O483" s="620"/>
      <c r="P483" s="620"/>
      <c r="Q483" s="620"/>
      <c r="R483" s="620"/>
      <c r="S483" s="620"/>
      <c r="T483" s="620"/>
      <c r="U483" s="620"/>
      <c r="V483" s="620"/>
      <c r="W483" s="620"/>
      <c r="X483" s="620"/>
      <c r="Y483" s="620"/>
      <c r="Z483" s="620"/>
      <c r="AA483" s="620"/>
      <c r="AB483" s="620"/>
      <c r="AC483" s="622"/>
      <c r="AD483" s="620"/>
      <c r="AE483" s="620"/>
      <c r="AF483" s="620"/>
      <c r="AG483" s="620"/>
      <c r="AH483" s="620"/>
      <c r="AI483" s="620"/>
      <c r="AJ483" s="620"/>
      <c r="AK483" s="620"/>
      <c r="AL483" s="620"/>
      <c r="AM483" s="620"/>
      <c r="AN483" s="620"/>
      <c r="AO483" s="620"/>
      <c r="AP483" s="620"/>
      <c r="AQ483" s="620"/>
      <c r="AR483" s="620"/>
      <c r="AS483" s="620"/>
      <c r="AT483" s="620"/>
      <c r="AU483" s="620"/>
      <c r="AV483" s="620"/>
      <c r="AW483" s="620"/>
      <c r="AX483" s="620"/>
      <c r="AY483" s="620"/>
      <c r="AZ483" s="620"/>
      <c r="BA483" s="620"/>
    </row>
    <row r="484" spans="1:53" ht="15.75" customHeight="1" x14ac:dyDescent="0.25">
      <c r="A484" s="620"/>
      <c r="B484" s="625"/>
      <c r="C484" s="620"/>
      <c r="D484" s="620"/>
      <c r="E484" s="620"/>
      <c r="F484" s="620"/>
      <c r="G484" s="620"/>
      <c r="H484" s="620"/>
      <c r="I484" s="620"/>
      <c r="J484" s="622"/>
      <c r="K484" s="622"/>
      <c r="L484" s="622"/>
      <c r="M484" s="622"/>
      <c r="N484" s="624"/>
      <c r="O484" s="620"/>
      <c r="P484" s="620"/>
      <c r="Q484" s="620"/>
      <c r="R484" s="620"/>
      <c r="S484" s="620"/>
      <c r="T484" s="620"/>
      <c r="U484" s="620"/>
      <c r="V484" s="620"/>
      <c r="W484" s="620"/>
      <c r="X484" s="620"/>
      <c r="Y484" s="620"/>
      <c r="Z484" s="620"/>
      <c r="AA484" s="620"/>
      <c r="AB484" s="620"/>
      <c r="AC484" s="622"/>
      <c r="AD484" s="620"/>
      <c r="AE484" s="620"/>
      <c r="AF484" s="620"/>
      <c r="AG484" s="620"/>
      <c r="AH484" s="620"/>
      <c r="AI484" s="620"/>
      <c r="AJ484" s="620"/>
      <c r="AK484" s="620"/>
      <c r="AL484" s="620"/>
      <c r="AM484" s="620"/>
      <c r="AN484" s="620"/>
      <c r="AO484" s="620"/>
      <c r="AP484" s="620"/>
      <c r="AQ484" s="620"/>
      <c r="AR484" s="620"/>
      <c r="AS484" s="620"/>
      <c r="AT484" s="620"/>
      <c r="AU484" s="620"/>
      <c r="AV484" s="620"/>
      <c r="AW484" s="620"/>
      <c r="AX484" s="620"/>
      <c r="AY484" s="620"/>
      <c r="AZ484" s="620"/>
      <c r="BA484" s="620"/>
    </row>
    <row r="485" spans="1:53" ht="15.75" customHeight="1" x14ac:dyDescent="0.25">
      <c r="A485" s="620"/>
      <c r="B485" s="625"/>
      <c r="C485" s="620"/>
      <c r="D485" s="620"/>
      <c r="E485" s="620"/>
      <c r="F485" s="620"/>
      <c r="G485" s="620"/>
      <c r="H485" s="620"/>
      <c r="I485" s="620"/>
      <c r="J485" s="622"/>
      <c r="K485" s="622"/>
      <c r="L485" s="622"/>
      <c r="M485" s="622"/>
      <c r="N485" s="624"/>
      <c r="O485" s="620"/>
      <c r="P485" s="620"/>
      <c r="Q485" s="620"/>
      <c r="R485" s="620"/>
      <c r="S485" s="620"/>
      <c r="T485" s="620"/>
      <c r="U485" s="620"/>
      <c r="V485" s="620"/>
      <c r="W485" s="620"/>
      <c r="X485" s="620"/>
      <c r="Y485" s="620"/>
      <c r="Z485" s="620"/>
      <c r="AA485" s="620"/>
      <c r="AB485" s="620"/>
      <c r="AC485" s="622"/>
      <c r="AD485" s="620"/>
      <c r="AE485" s="620"/>
      <c r="AF485" s="620"/>
      <c r="AG485" s="620"/>
      <c r="AH485" s="620"/>
      <c r="AI485" s="620"/>
      <c r="AJ485" s="620"/>
      <c r="AK485" s="620"/>
      <c r="AL485" s="620"/>
      <c r="AM485" s="620"/>
      <c r="AN485" s="620"/>
      <c r="AO485" s="620"/>
      <c r="AP485" s="620"/>
      <c r="AQ485" s="620"/>
      <c r="AR485" s="620"/>
      <c r="AS485" s="620"/>
      <c r="AT485" s="620"/>
      <c r="AU485" s="620"/>
      <c r="AV485" s="620"/>
      <c r="AW485" s="620"/>
      <c r="AX485" s="620"/>
      <c r="AY485" s="620"/>
      <c r="AZ485" s="620"/>
      <c r="BA485" s="620"/>
    </row>
    <row r="486" spans="1:53" ht="15.75" customHeight="1" x14ac:dyDescent="0.25">
      <c r="A486" s="620"/>
      <c r="B486" s="625"/>
      <c r="C486" s="620"/>
      <c r="D486" s="620"/>
      <c r="E486" s="620"/>
      <c r="F486" s="620"/>
      <c r="G486" s="620"/>
      <c r="H486" s="620"/>
      <c r="I486" s="620"/>
      <c r="J486" s="622"/>
      <c r="K486" s="622"/>
      <c r="L486" s="622"/>
      <c r="M486" s="622"/>
      <c r="N486" s="624"/>
      <c r="O486" s="620"/>
      <c r="P486" s="620"/>
      <c r="Q486" s="620"/>
      <c r="R486" s="620"/>
      <c r="S486" s="620"/>
      <c r="T486" s="620"/>
      <c r="U486" s="620"/>
      <c r="V486" s="620"/>
      <c r="W486" s="620"/>
      <c r="X486" s="620"/>
      <c r="Y486" s="620"/>
      <c r="Z486" s="620"/>
      <c r="AA486" s="620"/>
      <c r="AB486" s="620"/>
      <c r="AC486" s="622"/>
      <c r="AD486" s="620"/>
      <c r="AE486" s="620"/>
      <c r="AF486" s="620"/>
      <c r="AG486" s="620"/>
      <c r="AH486" s="620"/>
      <c r="AI486" s="620"/>
      <c r="AJ486" s="620"/>
      <c r="AK486" s="620"/>
      <c r="AL486" s="620"/>
      <c r="AM486" s="620"/>
      <c r="AN486" s="620"/>
      <c r="AO486" s="620"/>
      <c r="AP486" s="620"/>
      <c r="AQ486" s="620"/>
      <c r="AR486" s="620"/>
      <c r="AS486" s="620"/>
      <c r="AT486" s="620"/>
      <c r="AU486" s="620"/>
      <c r="AV486" s="620"/>
      <c r="AW486" s="620"/>
      <c r="AX486" s="620"/>
      <c r="AY486" s="620"/>
      <c r="AZ486" s="620"/>
      <c r="BA486" s="620"/>
    </row>
    <row r="487" spans="1:53" ht="15.75" customHeight="1" x14ac:dyDescent="0.25">
      <c r="A487" s="620"/>
      <c r="B487" s="625"/>
      <c r="C487" s="620"/>
      <c r="D487" s="620"/>
      <c r="E487" s="620"/>
      <c r="F487" s="620"/>
      <c r="G487" s="620"/>
      <c r="H487" s="620"/>
      <c r="I487" s="620"/>
      <c r="J487" s="622"/>
      <c r="K487" s="622"/>
      <c r="L487" s="622"/>
      <c r="M487" s="622"/>
      <c r="N487" s="624"/>
      <c r="O487" s="620"/>
      <c r="P487" s="620"/>
      <c r="Q487" s="620"/>
      <c r="R487" s="620"/>
      <c r="S487" s="620"/>
      <c r="T487" s="620"/>
      <c r="U487" s="620"/>
      <c r="V487" s="620"/>
      <c r="W487" s="620"/>
      <c r="X487" s="620"/>
      <c r="Y487" s="620"/>
      <c r="Z487" s="620"/>
      <c r="AA487" s="620"/>
      <c r="AB487" s="620"/>
      <c r="AC487" s="622"/>
      <c r="AD487" s="620"/>
      <c r="AE487" s="620"/>
      <c r="AF487" s="620"/>
      <c r="AG487" s="620"/>
      <c r="AH487" s="620"/>
      <c r="AI487" s="620"/>
      <c r="AJ487" s="620"/>
      <c r="AK487" s="620"/>
      <c r="AL487" s="620"/>
      <c r="AM487" s="620"/>
      <c r="AN487" s="620"/>
      <c r="AO487" s="620"/>
      <c r="AP487" s="620"/>
      <c r="AQ487" s="620"/>
      <c r="AR487" s="620"/>
      <c r="AS487" s="620"/>
      <c r="AT487" s="620"/>
      <c r="AU487" s="620"/>
      <c r="AV487" s="620"/>
      <c r="AW487" s="620"/>
      <c r="AX487" s="620"/>
      <c r="AY487" s="620"/>
      <c r="AZ487" s="620"/>
      <c r="BA487" s="620"/>
    </row>
    <row r="488" spans="1:53" ht="15.75" customHeight="1" x14ac:dyDescent="0.25">
      <c r="A488" s="620"/>
      <c r="B488" s="625"/>
      <c r="C488" s="620"/>
      <c r="D488" s="620"/>
      <c r="E488" s="620"/>
      <c r="F488" s="620"/>
      <c r="G488" s="620"/>
      <c r="H488" s="620"/>
      <c r="I488" s="620"/>
      <c r="J488" s="622"/>
      <c r="K488" s="622"/>
      <c r="L488" s="622"/>
      <c r="M488" s="622"/>
      <c r="N488" s="624"/>
      <c r="O488" s="620"/>
      <c r="P488" s="620"/>
      <c r="Q488" s="620"/>
      <c r="R488" s="620"/>
      <c r="S488" s="620"/>
      <c r="T488" s="620"/>
      <c r="U488" s="620"/>
      <c r="V488" s="620"/>
      <c r="W488" s="620"/>
      <c r="X488" s="620"/>
      <c r="Y488" s="620"/>
      <c r="Z488" s="620"/>
      <c r="AA488" s="620"/>
      <c r="AB488" s="620"/>
      <c r="AC488" s="622"/>
      <c r="AD488" s="620"/>
      <c r="AE488" s="620"/>
      <c r="AF488" s="620"/>
      <c r="AG488" s="620"/>
      <c r="AH488" s="620"/>
      <c r="AI488" s="620"/>
      <c r="AJ488" s="620"/>
      <c r="AK488" s="620"/>
      <c r="AL488" s="620"/>
      <c r="AM488" s="620"/>
      <c r="AN488" s="620"/>
      <c r="AO488" s="620"/>
      <c r="AP488" s="620"/>
      <c r="AQ488" s="620"/>
      <c r="AR488" s="620"/>
      <c r="AS488" s="620"/>
      <c r="AT488" s="620"/>
      <c r="AU488" s="620"/>
      <c r="AV488" s="620"/>
      <c r="AW488" s="620"/>
      <c r="AX488" s="620"/>
      <c r="AY488" s="620"/>
      <c r="AZ488" s="620"/>
      <c r="BA488" s="620"/>
    </row>
    <row r="489" spans="1:53" ht="15.75" customHeight="1" x14ac:dyDescent="0.25">
      <c r="A489" s="620"/>
      <c r="B489" s="625"/>
      <c r="C489" s="620"/>
      <c r="D489" s="620"/>
      <c r="E489" s="620"/>
      <c r="F489" s="620"/>
      <c r="G489" s="620"/>
      <c r="H489" s="620"/>
      <c r="I489" s="620"/>
      <c r="J489" s="622"/>
      <c r="K489" s="622"/>
      <c r="L489" s="622"/>
      <c r="M489" s="622"/>
      <c r="N489" s="624"/>
      <c r="O489" s="620"/>
      <c r="P489" s="620"/>
      <c r="Q489" s="620"/>
      <c r="R489" s="620"/>
      <c r="S489" s="620"/>
      <c r="T489" s="620"/>
      <c r="U489" s="620"/>
      <c r="V489" s="620"/>
      <c r="W489" s="620"/>
      <c r="X489" s="620"/>
      <c r="Y489" s="620"/>
      <c r="Z489" s="620"/>
      <c r="AA489" s="620"/>
      <c r="AB489" s="620"/>
      <c r="AC489" s="622"/>
      <c r="AD489" s="620"/>
      <c r="AE489" s="620"/>
      <c r="AF489" s="620"/>
      <c r="AG489" s="620"/>
      <c r="AH489" s="620"/>
      <c r="AI489" s="620"/>
      <c r="AJ489" s="620"/>
      <c r="AK489" s="620"/>
      <c r="AL489" s="620"/>
      <c r="AM489" s="620"/>
      <c r="AN489" s="620"/>
      <c r="AO489" s="620"/>
      <c r="AP489" s="620"/>
      <c r="AQ489" s="620"/>
      <c r="AR489" s="620"/>
      <c r="AS489" s="620"/>
      <c r="AT489" s="620"/>
      <c r="AU489" s="620"/>
      <c r="AV489" s="620"/>
      <c r="AW489" s="620"/>
      <c r="AX489" s="620"/>
      <c r="AY489" s="620"/>
      <c r="AZ489" s="620"/>
      <c r="BA489" s="620"/>
    </row>
    <row r="490" spans="1:53" ht="15.75" customHeight="1" x14ac:dyDescent="0.25">
      <c r="A490" s="620"/>
      <c r="B490" s="625"/>
      <c r="C490" s="620"/>
      <c r="D490" s="620"/>
      <c r="E490" s="620"/>
      <c r="F490" s="620"/>
      <c r="G490" s="620"/>
      <c r="H490" s="620"/>
      <c r="I490" s="620"/>
      <c r="J490" s="622"/>
      <c r="K490" s="622"/>
      <c r="L490" s="622"/>
      <c r="M490" s="622"/>
      <c r="N490" s="624"/>
      <c r="O490" s="620"/>
      <c r="P490" s="620"/>
      <c r="Q490" s="620"/>
      <c r="R490" s="620"/>
      <c r="S490" s="620"/>
      <c r="T490" s="620"/>
      <c r="U490" s="620"/>
      <c r="V490" s="620"/>
      <c r="W490" s="620"/>
      <c r="X490" s="620"/>
      <c r="Y490" s="620"/>
      <c r="Z490" s="620"/>
      <c r="AA490" s="620"/>
      <c r="AB490" s="620"/>
      <c r="AC490" s="622"/>
      <c r="AD490" s="620"/>
      <c r="AE490" s="620"/>
      <c r="AF490" s="620"/>
      <c r="AG490" s="620"/>
      <c r="AH490" s="620"/>
      <c r="AI490" s="620"/>
      <c r="AJ490" s="620"/>
      <c r="AK490" s="620"/>
      <c r="AL490" s="620"/>
      <c r="AM490" s="620"/>
      <c r="AN490" s="620"/>
      <c r="AO490" s="620"/>
      <c r="AP490" s="620"/>
      <c r="AQ490" s="620"/>
      <c r="AR490" s="620"/>
      <c r="AS490" s="620"/>
      <c r="AT490" s="620"/>
      <c r="AU490" s="620"/>
      <c r="AV490" s="620"/>
      <c r="AW490" s="620"/>
      <c r="AX490" s="620"/>
      <c r="AY490" s="620"/>
      <c r="AZ490" s="620"/>
      <c r="BA490" s="620"/>
    </row>
    <row r="491" spans="1:53" ht="15.75" customHeight="1" x14ac:dyDescent="0.25">
      <c r="A491" s="620"/>
      <c r="B491" s="625"/>
      <c r="C491" s="620"/>
      <c r="D491" s="620"/>
      <c r="E491" s="620"/>
      <c r="F491" s="620"/>
      <c r="G491" s="620"/>
      <c r="H491" s="620"/>
      <c r="I491" s="620"/>
      <c r="J491" s="622"/>
      <c r="K491" s="622"/>
      <c r="L491" s="622"/>
      <c r="M491" s="622"/>
      <c r="N491" s="624"/>
      <c r="O491" s="620"/>
      <c r="P491" s="620"/>
      <c r="Q491" s="620"/>
      <c r="R491" s="620"/>
      <c r="S491" s="620"/>
      <c r="T491" s="620"/>
      <c r="U491" s="620"/>
      <c r="V491" s="620"/>
      <c r="W491" s="620"/>
      <c r="X491" s="620"/>
      <c r="Y491" s="620"/>
      <c r="Z491" s="620"/>
      <c r="AA491" s="620"/>
      <c r="AB491" s="620"/>
      <c r="AC491" s="622"/>
      <c r="AD491" s="620"/>
      <c r="AE491" s="620"/>
      <c r="AF491" s="620"/>
      <c r="AG491" s="620"/>
      <c r="AH491" s="620"/>
      <c r="AI491" s="620"/>
      <c r="AJ491" s="620"/>
      <c r="AK491" s="620"/>
      <c r="AL491" s="620"/>
      <c r="AM491" s="620"/>
      <c r="AN491" s="620"/>
      <c r="AO491" s="620"/>
      <c r="AP491" s="620"/>
      <c r="AQ491" s="620"/>
      <c r="AR491" s="620"/>
      <c r="AS491" s="620"/>
      <c r="AT491" s="620"/>
      <c r="AU491" s="620"/>
      <c r="AV491" s="620"/>
      <c r="AW491" s="620"/>
      <c r="AX491" s="620"/>
      <c r="AY491" s="620"/>
      <c r="AZ491" s="620"/>
      <c r="BA491" s="620"/>
    </row>
    <row r="492" spans="1:53" ht="15.75" customHeight="1" x14ac:dyDescent="0.25">
      <c r="A492" s="620"/>
      <c r="B492" s="625"/>
      <c r="C492" s="620"/>
      <c r="D492" s="620"/>
      <c r="E492" s="620"/>
      <c r="F492" s="620"/>
      <c r="G492" s="620"/>
      <c r="H492" s="620"/>
      <c r="I492" s="620"/>
      <c r="J492" s="622"/>
      <c r="K492" s="622"/>
      <c r="L492" s="622"/>
      <c r="M492" s="622"/>
      <c r="N492" s="624"/>
      <c r="O492" s="620"/>
      <c r="P492" s="620"/>
      <c r="Q492" s="620"/>
      <c r="R492" s="620"/>
      <c r="S492" s="620"/>
      <c r="T492" s="620"/>
      <c r="U492" s="620"/>
      <c r="V492" s="620"/>
      <c r="W492" s="620"/>
      <c r="X492" s="620"/>
      <c r="Y492" s="620"/>
      <c r="Z492" s="620"/>
      <c r="AA492" s="620"/>
      <c r="AB492" s="620"/>
      <c r="AC492" s="622"/>
      <c r="AD492" s="620"/>
      <c r="AE492" s="620"/>
      <c r="AF492" s="620"/>
      <c r="AG492" s="620"/>
      <c r="AH492" s="620"/>
      <c r="AI492" s="620"/>
      <c r="AJ492" s="620"/>
      <c r="AK492" s="620"/>
      <c r="AL492" s="620"/>
      <c r="AM492" s="620"/>
      <c r="AN492" s="620"/>
      <c r="AO492" s="620"/>
      <c r="AP492" s="620"/>
      <c r="AQ492" s="620"/>
      <c r="AR492" s="620"/>
      <c r="AS492" s="620"/>
      <c r="AT492" s="620"/>
      <c r="AU492" s="620"/>
      <c r="AV492" s="620"/>
      <c r="AW492" s="620"/>
      <c r="AX492" s="620"/>
      <c r="AY492" s="620"/>
      <c r="AZ492" s="620"/>
      <c r="BA492" s="620"/>
    </row>
    <row r="493" spans="1:53" ht="15.75" customHeight="1" x14ac:dyDescent="0.25">
      <c r="A493" s="620"/>
      <c r="B493" s="625"/>
      <c r="C493" s="620"/>
      <c r="D493" s="620"/>
      <c r="E493" s="620"/>
      <c r="F493" s="620"/>
      <c r="G493" s="620"/>
      <c r="H493" s="620"/>
      <c r="I493" s="620"/>
      <c r="J493" s="622"/>
      <c r="K493" s="622"/>
      <c r="L493" s="622"/>
      <c r="M493" s="622"/>
      <c r="N493" s="624"/>
      <c r="O493" s="620"/>
      <c r="P493" s="620"/>
      <c r="Q493" s="620"/>
      <c r="R493" s="620"/>
      <c r="S493" s="620"/>
      <c r="T493" s="620"/>
      <c r="U493" s="620"/>
      <c r="V493" s="620"/>
      <c r="W493" s="620"/>
      <c r="X493" s="620"/>
      <c r="Y493" s="620"/>
      <c r="Z493" s="620"/>
      <c r="AA493" s="620"/>
      <c r="AB493" s="620"/>
      <c r="AC493" s="622"/>
      <c r="AD493" s="620"/>
      <c r="AE493" s="620"/>
      <c r="AF493" s="620"/>
      <c r="AG493" s="620"/>
      <c r="AH493" s="620"/>
      <c r="AI493" s="620"/>
      <c r="AJ493" s="620"/>
      <c r="AK493" s="620"/>
      <c r="AL493" s="620"/>
      <c r="AM493" s="620"/>
      <c r="AN493" s="620"/>
      <c r="AO493" s="620"/>
      <c r="AP493" s="620"/>
      <c r="AQ493" s="620"/>
      <c r="AR493" s="620"/>
      <c r="AS493" s="620"/>
      <c r="AT493" s="620"/>
      <c r="AU493" s="620"/>
      <c r="AV493" s="620"/>
      <c r="AW493" s="620"/>
      <c r="AX493" s="620"/>
      <c r="AY493" s="620"/>
      <c r="AZ493" s="620"/>
      <c r="BA493" s="620"/>
    </row>
    <row r="494" spans="1:53" ht="15.75" customHeight="1" x14ac:dyDescent="0.25">
      <c r="A494" s="620"/>
      <c r="B494" s="625"/>
      <c r="C494" s="620"/>
      <c r="D494" s="620"/>
      <c r="E494" s="620"/>
      <c r="F494" s="620"/>
      <c r="G494" s="620"/>
      <c r="H494" s="620"/>
      <c r="I494" s="620"/>
      <c r="J494" s="622"/>
      <c r="K494" s="622"/>
      <c r="L494" s="622"/>
      <c r="M494" s="622"/>
      <c r="N494" s="624"/>
      <c r="O494" s="620"/>
      <c r="P494" s="620"/>
      <c r="Q494" s="620"/>
      <c r="R494" s="620"/>
      <c r="S494" s="620"/>
      <c r="T494" s="620"/>
      <c r="U494" s="620"/>
      <c r="V494" s="620"/>
      <c r="W494" s="620"/>
      <c r="X494" s="620"/>
      <c r="Y494" s="620"/>
      <c r="Z494" s="620"/>
      <c r="AA494" s="620"/>
      <c r="AB494" s="620"/>
      <c r="AC494" s="622"/>
      <c r="AD494" s="620"/>
      <c r="AE494" s="620"/>
      <c r="AF494" s="620"/>
      <c r="AG494" s="620"/>
      <c r="AH494" s="620"/>
      <c r="AI494" s="620"/>
      <c r="AJ494" s="620"/>
      <c r="AK494" s="620"/>
      <c r="AL494" s="620"/>
      <c r="AM494" s="620"/>
      <c r="AN494" s="620"/>
      <c r="AO494" s="620"/>
      <c r="AP494" s="620"/>
      <c r="AQ494" s="620"/>
      <c r="AR494" s="620"/>
      <c r="AS494" s="620"/>
      <c r="AT494" s="620"/>
      <c r="AU494" s="620"/>
      <c r="AV494" s="620"/>
      <c r="AW494" s="620"/>
      <c r="AX494" s="620"/>
      <c r="AY494" s="620"/>
      <c r="AZ494" s="620"/>
      <c r="BA494" s="620"/>
    </row>
    <row r="495" spans="1:53" ht="15.75" customHeight="1" x14ac:dyDescent="0.25">
      <c r="A495" s="620"/>
      <c r="B495" s="625"/>
      <c r="C495" s="620"/>
      <c r="D495" s="620"/>
      <c r="E495" s="620"/>
      <c r="F495" s="620"/>
      <c r="G495" s="620"/>
      <c r="H495" s="620"/>
      <c r="I495" s="620"/>
      <c r="J495" s="622"/>
      <c r="K495" s="622"/>
      <c r="L495" s="622"/>
      <c r="M495" s="622"/>
      <c r="N495" s="624"/>
      <c r="O495" s="620"/>
      <c r="P495" s="620"/>
      <c r="Q495" s="620"/>
      <c r="R495" s="620"/>
      <c r="S495" s="620"/>
      <c r="T495" s="620"/>
      <c r="U495" s="620"/>
      <c r="V495" s="620"/>
      <c r="W495" s="620"/>
      <c r="X495" s="620"/>
      <c r="Y495" s="620"/>
      <c r="Z495" s="620"/>
      <c r="AA495" s="620"/>
      <c r="AB495" s="620"/>
      <c r="AC495" s="622"/>
      <c r="AD495" s="620"/>
      <c r="AE495" s="620"/>
      <c r="AF495" s="620"/>
      <c r="AG495" s="620"/>
      <c r="AH495" s="620"/>
      <c r="AI495" s="620"/>
      <c r="AJ495" s="620"/>
      <c r="AK495" s="620"/>
      <c r="AL495" s="620"/>
      <c r="AM495" s="620"/>
      <c r="AN495" s="620"/>
      <c r="AO495" s="620"/>
      <c r="AP495" s="620"/>
      <c r="AQ495" s="620"/>
      <c r="AR495" s="620"/>
      <c r="AS495" s="620"/>
      <c r="AT495" s="620"/>
      <c r="AU495" s="620"/>
      <c r="AV495" s="620"/>
      <c r="AW495" s="620"/>
      <c r="AX495" s="620"/>
      <c r="AY495" s="620"/>
      <c r="AZ495" s="620"/>
      <c r="BA495" s="620"/>
    </row>
    <row r="496" spans="1:53" ht="15.75" customHeight="1" x14ac:dyDescent="0.25">
      <c r="A496" s="620"/>
      <c r="B496" s="625"/>
      <c r="C496" s="620"/>
      <c r="D496" s="620"/>
      <c r="E496" s="620"/>
      <c r="F496" s="620"/>
      <c r="G496" s="620"/>
      <c r="H496" s="620"/>
      <c r="I496" s="620"/>
      <c r="J496" s="622"/>
      <c r="K496" s="622"/>
      <c r="L496" s="622"/>
      <c r="M496" s="622"/>
      <c r="N496" s="624"/>
      <c r="O496" s="620"/>
      <c r="P496" s="620"/>
      <c r="Q496" s="620"/>
      <c r="R496" s="620"/>
      <c r="S496" s="620"/>
      <c r="T496" s="620"/>
      <c r="U496" s="620"/>
      <c r="V496" s="620"/>
      <c r="W496" s="620"/>
      <c r="X496" s="620"/>
      <c r="Y496" s="620"/>
      <c r="Z496" s="620"/>
      <c r="AA496" s="620"/>
      <c r="AB496" s="620"/>
      <c r="AC496" s="622"/>
      <c r="AD496" s="620"/>
      <c r="AE496" s="620"/>
      <c r="AF496" s="620"/>
      <c r="AG496" s="620"/>
      <c r="AH496" s="620"/>
      <c r="AI496" s="620"/>
      <c r="AJ496" s="620"/>
      <c r="AK496" s="620"/>
      <c r="AL496" s="620"/>
      <c r="AM496" s="620"/>
      <c r="AN496" s="620"/>
      <c r="AO496" s="620"/>
      <c r="AP496" s="620"/>
      <c r="AQ496" s="620"/>
      <c r="AR496" s="620"/>
      <c r="AS496" s="620"/>
      <c r="AT496" s="620"/>
      <c r="AU496" s="620"/>
      <c r="AV496" s="620"/>
      <c r="AW496" s="620"/>
      <c r="AX496" s="620"/>
      <c r="AY496" s="620"/>
      <c r="AZ496" s="620"/>
      <c r="BA496" s="620"/>
    </row>
    <row r="497" spans="1:53" ht="15.75" customHeight="1" x14ac:dyDescent="0.25">
      <c r="A497" s="620"/>
      <c r="B497" s="625"/>
      <c r="C497" s="620"/>
      <c r="D497" s="620"/>
      <c r="E497" s="620"/>
      <c r="F497" s="620"/>
      <c r="G497" s="620"/>
      <c r="H497" s="620"/>
      <c r="I497" s="620"/>
      <c r="J497" s="622"/>
      <c r="K497" s="622"/>
      <c r="L497" s="622"/>
      <c r="M497" s="622"/>
      <c r="N497" s="624"/>
      <c r="O497" s="620"/>
      <c r="P497" s="620"/>
      <c r="Q497" s="620"/>
      <c r="R497" s="620"/>
      <c r="S497" s="620"/>
      <c r="T497" s="620"/>
      <c r="U497" s="620"/>
      <c r="V497" s="620"/>
      <c r="W497" s="620"/>
      <c r="X497" s="620"/>
      <c r="Y497" s="620"/>
      <c r="Z497" s="620"/>
      <c r="AA497" s="620"/>
      <c r="AB497" s="620"/>
      <c r="AC497" s="622"/>
      <c r="AD497" s="620"/>
      <c r="AE497" s="620"/>
      <c r="AF497" s="620"/>
      <c r="AG497" s="620"/>
      <c r="AH497" s="620"/>
      <c r="AI497" s="620"/>
      <c r="AJ497" s="620"/>
      <c r="AK497" s="620"/>
      <c r="AL497" s="620"/>
      <c r="AM497" s="620"/>
      <c r="AN497" s="620"/>
      <c r="AO497" s="620"/>
      <c r="AP497" s="620"/>
      <c r="AQ497" s="620"/>
      <c r="AR497" s="620"/>
      <c r="AS497" s="620"/>
      <c r="AT497" s="620"/>
      <c r="AU497" s="620"/>
      <c r="AV497" s="620"/>
      <c r="AW497" s="620"/>
      <c r="AX497" s="620"/>
      <c r="AY497" s="620"/>
      <c r="AZ497" s="620"/>
      <c r="BA497" s="620"/>
    </row>
    <row r="498" spans="1:53" ht="15.75" customHeight="1" x14ac:dyDescent="0.25">
      <c r="A498" s="620"/>
      <c r="B498" s="625"/>
      <c r="C498" s="620"/>
      <c r="D498" s="620"/>
      <c r="E498" s="620"/>
      <c r="F498" s="620"/>
      <c r="G498" s="620"/>
      <c r="H498" s="620"/>
      <c r="I498" s="620"/>
      <c r="J498" s="622"/>
      <c r="K498" s="622"/>
      <c r="L498" s="622"/>
      <c r="M498" s="622"/>
      <c r="N498" s="624"/>
      <c r="O498" s="620"/>
      <c r="P498" s="620"/>
      <c r="Q498" s="620"/>
      <c r="R498" s="620"/>
      <c r="S498" s="620"/>
      <c r="T498" s="620"/>
      <c r="U498" s="620"/>
      <c r="V498" s="620"/>
      <c r="W498" s="620"/>
      <c r="X498" s="620"/>
      <c r="Y498" s="620"/>
      <c r="Z498" s="620"/>
      <c r="AA498" s="620"/>
      <c r="AB498" s="620"/>
      <c r="AC498" s="622"/>
      <c r="AD498" s="620"/>
      <c r="AE498" s="620"/>
      <c r="AF498" s="620"/>
      <c r="AG498" s="620"/>
      <c r="AH498" s="620"/>
      <c r="AI498" s="620"/>
      <c r="AJ498" s="620"/>
      <c r="AK498" s="620"/>
      <c r="AL498" s="620"/>
      <c r="AM498" s="620"/>
      <c r="AN498" s="620"/>
      <c r="AO498" s="620"/>
      <c r="AP498" s="620"/>
      <c r="AQ498" s="620"/>
      <c r="AR498" s="620"/>
      <c r="AS498" s="620"/>
      <c r="AT498" s="620"/>
      <c r="AU498" s="620"/>
      <c r="AV498" s="620"/>
      <c r="AW498" s="620"/>
      <c r="AX498" s="620"/>
      <c r="AY498" s="620"/>
      <c r="AZ498" s="620"/>
      <c r="BA498" s="620"/>
    </row>
    <row r="499" spans="1:53" ht="15.75" customHeight="1" x14ac:dyDescent="0.25">
      <c r="A499" s="620"/>
      <c r="B499" s="625"/>
      <c r="C499" s="620"/>
      <c r="D499" s="620"/>
      <c r="E499" s="620"/>
      <c r="F499" s="620"/>
      <c r="G499" s="620"/>
      <c r="H499" s="620"/>
      <c r="I499" s="620"/>
      <c r="J499" s="622"/>
      <c r="K499" s="622"/>
      <c r="L499" s="622"/>
      <c r="M499" s="622"/>
      <c r="N499" s="624"/>
      <c r="O499" s="620"/>
      <c r="P499" s="620"/>
      <c r="Q499" s="620"/>
      <c r="R499" s="620"/>
      <c r="S499" s="620"/>
      <c r="T499" s="620"/>
      <c r="U499" s="620"/>
      <c r="V499" s="620"/>
      <c r="W499" s="620"/>
      <c r="X499" s="620"/>
      <c r="Y499" s="620"/>
      <c r="Z499" s="620"/>
      <c r="AA499" s="620"/>
      <c r="AB499" s="620"/>
      <c r="AC499" s="622"/>
      <c r="AD499" s="620"/>
      <c r="AE499" s="620"/>
      <c r="AF499" s="620"/>
      <c r="AG499" s="620"/>
      <c r="AH499" s="620"/>
      <c r="AI499" s="620"/>
      <c r="AJ499" s="620"/>
      <c r="AK499" s="620"/>
      <c r="AL499" s="620"/>
      <c r="AM499" s="620"/>
      <c r="AN499" s="620"/>
      <c r="AO499" s="620"/>
      <c r="AP499" s="620"/>
      <c r="AQ499" s="620"/>
      <c r="AR499" s="620"/>
      <c r="AS499" s="620"/>
      <c r="AT499" s="620"/>
      <c r="AU499" s="620"/>
      <c r="AV499" s="620"/>
      <c r="AW499" s="620"/>
      <c r="AX499" s="620"/>
      <c r="AY499" s="620"/>
      <c r="AZ499" s="620"/>
      <c r="BA499" s="620"/>
    </row>
    <row r="500" spans="1:53" ht="15.75" customHeight="1" x14ac:dyDescent="0.25">
      <c r="A500" s="620"/>
      <c r="B500" s="625"/>
      <c r="C500" s="620"/>
      <c r="D500" s="620"/>
      <c r="E500" s="620"/>
      <c r="F500" s="620"/>
      <c r="G500" s="620"/>
      <c r="H500" s="620"/>
      <c r="I500" s="620"/>
      <c r="J500" s="622"/>
      <c r="K500" s="622"/>
      <c r="L500" s="622"/>
      <c r="M500" s="622"/>
      <c r="N500" s="624"/>
      <c r="O500" s="620"/>
      <c r="P500" s="620"/>
      <c r="Q500" s="620"/>
      <c r="R500" s="620"/>
      <c r="S500" s="620"/>
      <c r="T500" s="620"/>
      <c r="U500" s="620"/>
      <c r="V500" s="620"/>
      <c r="W500" s="620"/>
      <c r="X500" s="620"/>
      <c r="Y500" s="620"/>
      <c r="Z500" s="620"/>
      <c r="AA500" s="620"/>
      <c r="AB500" s="620"/>
      <c r="AC500" s="622"/>
      <c r="AD500" s="620"/>
      <c r="AE500" s="620"/>
      <c r="AF500" s="620"/>
      <c r="AG500" s="620"/>
      <c r="AH500" s="620"/>
      <c r="AI500" s="620"/>
      <c r="AJ500" s="620"/>
      <c r="AK500" s="620"/>
      <c r="AL500" s="620"/>
      <c r="AM500" s="620"/>
      <c r="AN500" s="620"/>
      <c r="AO500" s="620"/>
      <c r="AP500" s="620"/>
      <c r="AQ500" s="620"/>
      <c r="AR500" s="620"/>
      <c r="AS500" s="620"/>
      <c r="AT500" s="620"/>
      <c r="AU500" s="620"/>
      <c r="AV500" s="620"/>
      <c r="AW500" s="620"/>
      <c r="AX500" s="620"/>
      <c r="AY500" s="620"/>
      <c r="AZ500" s="620"/>
      <c r="BA500" s="620"/>
    </row>
    <row r="501" spans="1:53" ht="15.75" customHeight="1" x14ac:dyDescent="0.25">
      <c r="A501" s="620"/>
      <c r="B501" s="625"/>
      <c r="C501" s="620"/>
      <c r="D501" s="620"/>
      <c r="E501" s="620"/>
      <c r="F501" s="620"/>
      <c r="G501" s="620"/>
      <c r="H501" s="620"/>
      <c r="I501" s="620"/>
      <c r="J501" s="622"/>
      <c r="K501" s="622"/>
      <c r="L501" s="622"/>
      <c r="M501" s="622"/>
      <c r="N501" s="624"/>
      <c r="O501" s="620"/>
      <c r="P501" s="620"/>
      <c r="Q501" s="620"/>
      <c r="R501" s="620"/>
      <c r="S501" s="620"/>
      <c r="T501" s="620"/>
      <c r="U501" s="620"/>
      <c r="V501" s="620"/>
      <c r="W501" s="620"/>
      <c r="X501" s="620"/>
      <c r="Y501" s="620"/>
      <c r="Z501" s="620"/>
      <c r="AA501" s="620"/>
      <c r="AB501" s="620"/>
      <c r="AC501" s="622"/>
      <c r="AD501" s="620"/>
      <c r="AE501" s="620"/>
      <c r="AF501" s="620"/>
      <c r="AG501" s="620"/>
      <c r="AH501" s="620"/>
      <c r="AI501" s="620"/>
      <c r="AJ501" s="620"/>
      <c r="AK501" s="620"/>
      <c r="AL501" s="620"/>
      <c r="AM501" s="620"/>
      <c r="AN501" s="620"/>
      <c r="AO501" s="620"/>
      <c r="AP501" s="620"/>
      <c r="AQ501" s="620"/>
      <c r="AR501" s="620"/>
      <c r="AS501" s="620"/>
      <c r="AT501" s="620"/>
      <c r="AU501" s="620"/>
      <c r="AV501" s="620"/>
      <c r="AW501" s="620"/>
      <c r="AX501" s="620"/>
      <c r="AY501" s="620"/>
      <c r="AZ501" s="620"/>
      <c r="BA501" s="620"/>
    </row>
    <row r="502" spans="1:53" ht="15.75" customHeight="1" x14ac:dyDescent="0.25">
      <c r="A502" s="620"/>
      <c r="B502" s="625"/>
      <c r="C502" s="620"/>
      <c r="D502" s="620"/>
      <c r="E502" s="620"/>
      <c r="F502" s="620"/>
      <c r="G502" s="620"/>
      <c r="H502" s="620"/>
      <c r="I502" s="620"/>
      <c r="J502" s="622"/>
      <c r="K502" s="622"/>
      <c r="L502" s="622"/>
      <c r="M502" s="622"/>
      <c r="N502" s="624"/>
      <c r="O502" s="620"/>
      <c r="P502" s="620"/>
      <c r="Q502" s="620"/>
      <c r="R502" s="620"/>
      <c r="S502" s="620"/>
      <c r="T502" s="620"/>
      <c r="U502" s="620"/>
      <c r="V502" s="620"/>
      <c r="W502" s="620"/>
      <c r="X502" s="620"/>
      <c r="Y502" s="620"/>
      <c r="Z502" s="620"/>
      <c r="AA502" s="620"/>
      <c r="AB502" s="620"/>
      <c r="AC502" s="622"/>
      <c r="AD502" s="620"/>
      <c r="AE502" s="620"/>
      <c r="AF502" s="620"/>
      <c r="AG502" s="620"/>
      <c r="AH502" s="620"/>
      <c r="AI502" s="620"/>
      <c r="AJ502" s="620"/>
      <c r="AK502" s="620"/>
      <c r="AL502" s="620"/>
      <c r="AM502" s="620"/>
      <c r="AN502" s="620"/>
      <c r="AO502" s="620"/>
      <c r="AP502" s="620"/>
      <c r="AQ502" s="620"/>
      <c r="AR502" s="620"/>
      <c r="AS502" s="620"/>
      <c r="AT502" s="620"/>
      <c r="AU502" s="620"/>
      <c r="AV502" s="620"/>
      <c r="AW502" s="620"/>
      <c r="AX502" s="620"/>
      <c r="AY502" s="620"/>
      <c r="AZ502" s="620"/>
      <c r="BA502" s="620"/>
    </row>
    <row r="503" spans="1:53" ht="15.75" customHeight="1" x14ac:dyDescent="0.25">
      <c r="A503" s="620"/>
      <c r="B503" s="625"/>
      <c r="C503" s="620"/>
      <c r="D503" s="620"/>
      <c r="E503" s="620"/>
      <c r="F503" s="620"/>
      <c r="G503" s="620"/>
      <c r="H503" s="620"/>
      <c r="I503" s="620"/>
      <c r="J503" s="622"/>
      <c r="K503" s="622"/>
      <c r="L503" s="622"/>
      <c r="M503" s="622"/>
      <c r="N503" s="624"/>
      <c r="O503" s="620"/>
      <c r="P503" s="620"/>
      <c r="Q503" s="620"/>
      <c r="R503" s="620"/>
      <c r="S503" s="620"/>
      <c r="T503" s="620"/>
      <c r="U503" s="620"/>
      <c r="V503" s="620"/>
      <c r="W503" s="620"/>
      <c r="X503" s="620"/>
      <c r="Y503" s="620"/>
      <c r="Z503" s="620"/>
      <c r="AA503" s="620"/>
      <c r="AB503" s="620"/>
      <c r="AC503" s="622"/>
      <c r="AD503" s="620"/>
      <c r="AE503" s="620"/>
      <c r="AF503" s="620"/>
      <c r="AG503" s="620"/>
      <c r="AH503" s="620"/>
      <c r="AI503" s="620"/>
      <c r="AJ503" s="620"/>
      <c r="AK503" s="620"/>
      <c r="AL503" s="620"/>
      <c r="AM503" s="620"/>
      <c r="AN503" s="620"/>
      <c r="AO503" s="620"/>
      <c r="AP503" s="620"/>
      <c r="AQ503" s="620"/>
      <c r="AR503" s="620"/>
      <c r="AS503" s="620"/>
      <c r="AT503" s="620"/>
      <c r="AU503" s="620"/>
      <c r="AV503" s="620"/>
      <c r="AW503" s="620"/>
      <c r="AX503" s="620"/>
      <c r="AY503" s="620"/>
      <c r="AZ503" s="620"/>
      <c r="BA503" s="620"/>
    </row>
    <row r="504" spans="1:53" ht="15.75" customHeight="1" x14ac:dyDescent="0.25">
      <c r="A504" s="620"/>
      <c r="B504" s="625"/>
      <c r="C504" s="620"/>
      <c r="D504" s="620"/>
      <c r="E504" s="620"/>
      <c r="F504" s="620"/>
      <c r="G504" s="620"/>
      <c r="H504" s="620"/>
      <c r="I504" s="620"/>
      <c r="J504" s="622"/>
      <c r="K504" s="622"/>
      <c r="L504" s="622"/>
      <c r="M504" s="622"/>
      <c r="N504" s="624"/>
      <c r="O504" s="620"/>
      <c r="P504" s="620"/>
      <c r="Q504" s="620"/>
      <c r="R504" s="620"/>
      <c r="S504" s="620"/>
      <c r="T504" s="620"/>
      <c r="U504" s="620"/>
      <c r="V504" s="620"/>
      <c r="W504" s="620"/>
      <c r="X504" s="620"/>
      <c r="Y504" s="620"/>
      <c r="Z504" s="620"/>
      <c r="AA504" s="620"/>
      <c r="AB504" s="620"/>
      <c r="AC504" s="622"/>
      <c r="AD504" s="620"/>
      <c r="AE504" s="620"/>
      <c r="AF504" s="620"/>
      <c r="AG504" s="620"/>
      <c r="AH504" s="620"/>
      <c r="AI504" s="620"/>
      <c r="AJ504" s="620"/>
      <c r="AK504" s="620"/>
      <c r="AL504" s="620"/>
      <c r="AM504" s="620"/>
      <c r="AN504" s="620"/>
      <c r="AO504" s="620"/>
      <c r="AP504" s="620"/>
      <c r="AQ504" s="620"/>
      <c r="AR504" s="620"/>
      <c r="AS504" s="620"/>
      <c r="AT504" s="620"/>
      <c r="AU504" s="620"/>
      <c r="AV504" s="620"/>
      <c r="AW504" s="620"/>
      <c r="AX504" s="620"/>
      <c r="AY504" s="620"/>
      <c r="AZ504" s="620"/>
      <c r="BA504" s="620"/>
    </row>
    <row r="505" spans="1:53" ht="15.75" customHeight="1" x14ac:dyDescent="0.25">
      <c r="A505" s="620"/>
      <c r="B505" s="625"/>
      <c r="C505" s="620"/>
      <c r="D505" s="620"/>
      <c r="E505" s="620"/>
      <c r="F505" s="620"/>
      <c r="G505" s="620"/>
      <c r="H505" s="620"/>
      <c r="I505" s="620"/>
      <c r="J505" s="622"/>
      <c r="K505" s="622"/>
      <c r="L505" s="622"/>
      <c r="M505" s="622"/>
      <c r="N505" s="624"/>
      <c r="O505" s="620"/>
      <c r="P505" s="620"/>
      <c r="Q505" s="620"/>
      <c r="R505" s="620"/>
      <c r="S505" s="620"/>
      <c r="T505" s="620"/>
      <c r="U505" s="620"/>
      <c r="V505" s="620"/>
      <c r="W505" s="620"/>
      <c r="X505" s="620"/>
      <c r="Y505" s="620"/>
      <c r="Z505" s="620"/>
      <c r="AA505" s="620"/>
      <c r="AB505" s="620"/>
      <c r="AC505" s="622"/>
      <c r="AD505" s="620"/>
      <c r="AE505" s="620"/>
      <c r="AF505" s="620"/>
      <c r="AG505" s="620"/>
      <c r="AH505" s="620"/>
      <c r="AI505" s="620"/>
      <c r="AJ505" s="620"/>
      <c r="AK505" s="620"/>
      <c r="AL505" s="620"/>
      <c r="AM505" s="620"/>
      <c r="AN505" s="620"/>
      <c r="AO505" s="620"/>
      <c r="AP505" s="620"/>
      <c r="AQ505" s="620"/>
      <c r="AR505" s="620"/>
      <c r="AS505" s="620"/>
      <c r="AT505" s="620"/>
      <c r="AU505" s="620"/>
      <c r="AV505" s="620"/>
      <c r="AW505" s="620"/>
      <c r="AX505" s="620"/>
      <c r="AY505" s="620"/>
      <c r="AZ505" s="620"/>
      <c r="BA505" s="620"/>
    </row>
    <row r="506" spans="1:53" ht="15.75" customHeight="1" x14ac:dyDescent="0.25">
      <c r="A506" s="620"/>
      <c r="B506" s="625"/>
      <c r="C506" s="620"/>
      <c r="D506" s="620"/>
      <c r="E506" s="620"/>
      <c r="F506" s="620"/>
      <c r="G506" s="620"/>
      <c r="H506" s="620"/>
      <c r="I506" s="620"/>
      <c r="J506" s="622"/>
      <c r="K506" s="622"/>
      <c r="L506" s="622"/>
      <c r="M506" s="622"/>
      <c r="N506" s="624"/>
      <c r="O506" s="620"/>
      <c r="P506" s="620"/>
      <c r="Q506" s="620"/>
      <c r="R506" s="620"/>
      <c r="S506" s="620"/>
      <c r="T506" s="620"/>
      <c r="U506" s="620"/>
      <c r="V506" s="620"/>
      <c r="W506" s="620"/>
      <c r="X506" s="620"/>
      <c r="Y506" s="620"/>
      <c r="Z506" s="620"/>
      <c r="AA506" s="620"/>
      <c r="AB506" s="620"/>
      <c r="AC506" s="622"/>
      <c r="AD506" s="620"/>
      <c r="AE506" s="620"/>
      <c r="AF506" s="620"/>
      <c r="AG506" s="620"/>
      <c r="AH506" s="620"/>
      <c r="AI506" s="620"/>
      <c r="AJ506" s="620"/>
      <c r="AK506" s="620"/>
      <c r="AL506" s="620"/>
      <c r="AM506" s="620"/>
      <c r="AN506" s="620"/>
      <c r="AO506" s="620"/>
      <c r="AP506" s="620"/>
      <c r="AQ506" s="620"/>
      <c r="AR506" s="620"/>
      <c r="AS506" s="620"/>
      <c r="AT506" s="620"/>
      <c r="AU506" s="620"/>
      <c r="AV506" s="620"/>
      <c r="AW506" s="620"/>
      <c r="AX506" s="620"/>
      <c r="AY506" s="620"/>
      <c r="AZ506" s="620"/>
      <c r="BA506" s="620"/>
    </row>
    <row r="507" spans="1:53" ht="15.75" customHeight="1" x14ac:dyDescent="0.25">
      <c r="A507" s="620"/>
      <c r="B507" s="625"/>
      <c r="C507" s="620"/>
      <c r="D507" s="620"/>
      <c r="E507" s="620"/>
      <c r="F507" s="620"/>
      <c r="G507" s="620"/>
      <c r="H507" s="620"/>
      <c r="I507" s="620"/>
      <c r="J507" s="622"/>
      <c r="K507" s="622"/>
      <c r="L507" s="622"/>
      <c r="M507" s="622"/>
      <c r="N507" s="624"/>
      <c r="O507" s="620"/>
      <c r="P507" s="620"/>
      <c r="Q507" s="620"/>
      <c r="R507" s="620"/>
      <c r="S507" s="620"/>
      <c r="T507" s="620"/>
      <c r="U507" s="620"/>
      <c r="V507" s="620"/>
      <c r="W507" s="620"/>
      <c r="X507" s="620"/>
      <c r="Y507" s="620"/>
      <c r="Z507" s="620"/>
      <c r="AA507" s="620"/>
      <c r="AB507" s="620"/>
      <c r="AC507" s="622"/>
      <c r="AD507" s="620"/>
      <c r="AE507" s="620"/>
      <c r="AF507" s="620"/>
      <c r="AG507" s="620"/>
      <c r="AH507" s="620"/>
      <c r="AI507" s="620"/>
      <c r="AJ507" s="620"/>
      <c r="AK507" s="620"/>
      <c r="AL507" s="620"/>
      <c r="AM507" s="620"/>
      <c r="AN507" s="620"/>
      <c r="AO507" s="620"/>
      <c r="AP507" s="620"/>
      <c r="AQ507" s="620"/>
      <c r="AR507" s="620"/>
      <c r="AS507" s="620"/>
      <c r="AT507" s="620"/>
      <c r="AU507" s="620"/>
      <c r="AV507" s="620"/>
      <c r="AW507" s="620"/>
      <c r="AX507" s="620"/>
      <c r="AY507" s="620"/>
      <c r="AZ507" s="620"/>
      <c r="BA507" s="620"/>
    </row>
    <row r="508" spans="1:53" ht="15.75" customHeight="1" x14ac:dyDescent="0.25">
      <c r="A508" s="620"/>
      <c r="B508" s="625"/>
      <c r="C508" s="620"/>
      <c r="D508" s="620"/>
      <c r="E508" s="620"/>
      <c r="F508" s="620"/>
      <c r="G508" s="620"/>
      <c r="H508" s="620"/>
      <c r="I508" s="620"/>
      <c r="J508" s="622"/>
      <c r="K508" s="622"/>
      <c r="L508" s="622"/>
      <c r="M508" s="622"/>
      <c r="N508" s="624"/>
      <c r="O508" s="620"/>
      <c r="P508" s="620"/>
      <c r="Q508" s="620"/>
      <c r="R508" s="620"/>
      <c r="S508" s="620"/>
      <c r="T508" s="620"/>
      <c r="U508" s="620"/>
      <c r="V508" s="620"/>
      <c r="W508" s="620"/>
      <c r="X508" s="620"/>
      <c r="Y508" s="620"/>
      <c r="Z508" s="620"/>
      <c r="AA508" s="620"/>
      <c r="AB508" s="620"/>
      <c r="AC508" s="622"/>
      <c r="AD508" s="620"/>
      <c r="AE508" s="620"/>
      <c r="AF508" s="620"/>
      <c r="AG508" s="620"/>
      <c r="AH508" s="620"/>
      <c r="AI508" s="620"/>
      <c r="AJ508" s="620"/>
      <c r="AK508" s="620"/>
      <c r="AL508" s="620"/>
      <c r="AM508" s="620"/>
      <c r="AN508" s="620"/>
      <c r="AO508" s="620"/>
      <c r="AP508" s="620"/>
      <c r="AQ508" s="620"/>
      <c r="AR508" s="620"/>
      <c r="AS508" s="620"/>
      <c r="AT508" s="620"/>
      <c r="AU508" s="620"/>
      <c r="AV508" s="620"/>
      <c r="AW508" s="620"/>
      <c r="AX508" s="620"/>
      <c r="AY508" s="620"/>
      <c r="AZ508" s="620"/>
      <c r="BA508" s="620"/>
    </row>
    <row r="509" spans="1:53" ht="15.75" customHeight="1" x14ac:dyDescent="0.25">
      <c r="A509" s="620"/>
      <c r="B509" s="625"/>
      <c r="C509" s="620"/>
      <c r="D509" s="620"/>
      <c r="E509" s="620"/>
      <c r="F509" s="620"/>
      <c r="G509" s="620"/>
      <c r="H509" s="620"/>
      <c r="I509" s="620"/>
      <c r="J509" s="622"/>
      <c r="K509" s="622"/>
      <c r="L509" s="622"/>
      <c r="M509" s="622"/>
      <c r="N509" s="624"/>
      <c r="O509" s="620"/>
      <c r="P509" s="620"/>
      <c r="Q509" s="620"/>
      <c r="R509" s="620"/>
      <c r="S509" s="620"/>
      <c r="T509" s="620"/>
      <c r="U509" s="620"/>
      <c r="V509" s="620"/>
      <c r="W509" s="620"/>
      <c r="X509" s="620"/>
      <c r="Y509" s="620"/>
      <c r="Z509" s="620"/>
      <c r="AA509" s="620"/>
      <c r="AB509" s="620"/>
      <c r="AC509" s="622"/>
      <c r="AD509" s="620"/>
      <c r="AE509" s="620"/>
      <c r="AF509" s="620"/>
      <c r="AG509" s="620"/>
      <c r="AH509" s="620"/>
      <c r="AI509" s="620"/>
      <c r="AJ509" s="620"/>
      <c r="AK509" s="620"/>
      <c r="AL509" s="620"/>
      <c r="AM509" s="620"/>
      <c r="AN509" s="620"/>
      <c r="AO509" s="620"/>
      <c r="AP509" s="620"/>
      <c r="AQ509" s="620"/>
      <c r="AR509" s="620"/>
      <c r="AS509" s="620"/>
      <c r="AT509" s="620"/>
      <c r="AU509" s="620"/>
      <c r="AV509" s="620"/>
      <c r="AW509" s="620"/>
      <c r="AX509" s="620"/>
      <c r="AY509" s="620"/>
      <c r="AZ509" s="620"/>
      <c r="BA509" s="620"/>
    </row>
    <row r="510" spans="1:53" ht="15.75" customHeight="1" x14ac:dyDescent="0.25">
      <c r="A510" s="620"/>
      <c r="B510" s="625"/>
      <c r="C510" s="620"/>
      <c r="D510" s="620"/>
      <c r="E510" s="620"/>
      <c r="F510" s="620"/>
      <c r="G510" s="620"/>
      <c r="H510" s="620"/>
      <c r="I510" s="620"/>
      <c r="J510" s="622"/>
      <c r="K510" s="622"/>
      <c r="L510" s="622"/>
      <c r="M510" s="622"/>
      <c r="N510" s="624"/>
      <c r="O510" s="620"/>
      <c r="P510" s="620"/>
      <c r="Q510" s="620"/>
      <c r="R510" s="620"/>
      <c r="S510" s="620"/>
      <c r="T510" s="620"/>
      <c r="U510" s="620"/>
      <c r="V510" s="620"/>
      <c r="W510" s="620"/>
      <c r="X510" s="620"/>
      <c r="Y510" s="620"/>
      <c r="Z510" s="620"/>
      <c r="AA510" s="620"/>
      <c r="AB510" s="620"/>
      <c r="AC510" s="622"/>
      <c r="AD510" s="620"/>
      <c r="AE510" s="620"/>
      <c r="AF510" s="620"/>
      <c r="AG510" s="620"/>
      <c r="AH510" s="620"/>
      <c r="AI510" s="620"/>
      <c r="AJ510" s="620"/>
      <c r="AK510" s="620"/>
      <c r="AL510" s="620"/>
      <c r="AM510" s="620"/>
      <c r="AN510" s="620"/>
      <c r="AO510" s="620"/>
      <c r="AP510" s="620"/>
      <c r="AQ510" s="620"/>
      <c r="AR510" s="620"/>
      <c r="AS510" s="620"/>
      <c r="AT510" s="620"/>
      <c r="AU510" s="620"/>
      <c r="AV510" s="620"/>
      <c r="AW510" s="620"/>
      <c r="AX510" s="620"/>
      <c r="AY510" s="620"/>
      <c r="AZ510" s="620"/>
      <c r="BA510" s="620"/>
    </row>
    <row r="511" spans="1:53" ht="15.75" customHeight="1" x14ac:dyDescent="0.25">
      <c r="A511" s="620"/>
      <c r="B511" s="625"/>
      <c r="C511" s="620"/>
      <c r="D511" s="620"/>
      <c r="E511" s="620"/>
      <c r="F511" s="620"/>
      <c r="G511" s="620"/>
      <c r="H511" s="620"/>
      <c r="I511" s="620"/>
      <c r="J511" s="622"/>
      <c r="K511" s="622"/>
      <c r="L511" s="622"/>
      <c r="M511" s="622"/>
      <c r="N511" s="624"/>
      <c r="O511" s="620"/>
      <c r="P511" s="620"/>
      <c r="Q511" s="620"/>
      <c r="R511" s="620"/>
      <c r="S511" s="620"/>
      <c r="T511" s="620"/>
      <c r="U511" s="620"/>
      <c r="V511" s="620"/>
      <c r="W511" s="620"/>
      <c r="X511" s="620"/>
      <c r="Y511" s="620"/>
      <c r="Z511" s="620"/>
      <c r="AA511" s="620"/>
      <c r="AB511" s="620"/>
      <c r="AC511" s="622"/>
      <c r="AD511" s="620"/>
      <c r="AE511" s="620"/>
      <c r="AF511" s="620"/>
      <c r="AG511" s="620"/>
      <c r="AH511" s="620"/>
      <c r="AI511" s="620"/>
      <c r="AJ511" s="620"/>
      <c r="AK511" s="620"/>
      <c r="AL511" s="620"/>
      <c r="AM511" s="620"/>
      <c r="AN511" s="620"/>
      <c r="AO511" s="620"/>
      <c r="AP511" s="620"/>
      <c r="AQ511" s="620"/>
      <c r="AR511" s="620"/>
      <c r="AS511" s="620"/>
      <c r="AT511" s="620"/>
      <c r="AU511" s="620"/>
      <c r="AV511" s="620"/>
      <c r="AW511" s="620"/>
      <c r="AX511" s="620"/>
      <c r="AY511" s="620"/>
      <c r="AZ511" s="620"/>
      <c r="BA511" s="620"/>
    </row>
    <row r="512" spans="1:53" ht="15.75" customHeight="1" x14ac:dyDescent="0.25">
      <c r="A512" s="620"/>
      <c r="B512" s="625"/>
      <c r="C512" s="620"/>
      <c r="D512" s="620"/>
      <c r="E512" s="620"/>
      <c r="F512" s="620"/>
      <c r="G512" s="620"/>
      <c r="H512" s="620"/>
      <c r="I512" s="620"/>
      <c r="J512" s="622"/>
      <c r="K512" s="622"/>
      <c r="L512" s="622"/>
      <c r="M512" s="622"/>
      <c r="N512" s="624"/>
      <c r="O512" s="620"/>
      <c r="P512" s="620"/>
      <c r="Q512" s="620"/>
      <c r="R512" s="620"/>
      <c r="S512" s="620"/>
      <c r="T512" s="620"/>
      <c r="U512" s="620"/>
      <c r="V512" s="620"/>
      <c r="W512" s="620"/>
      <c r="X512" s="620"/>
      <c r="Y512" s="620"/>
      <c r="Z512" s="620"/>
      <c r="AA512" s="620"/>
      <c r="AB512" s="620"/>
      <c r="AC512" s="622"/>
      <c r="AD512" s="620"/>
      <c r="AE512" s="620"/>
      <c r="AF512" s="620"/>
      <c r="AG512" s="620"/>
      <c r="AH512" s="620"/>
      <c r="AI512" s="620"/>
      <c r="AJ512" s="620"/>
      <c r="AK512" s="620"/>
      <c r="AL512" s="620"/>
      <c r="AM512" s="620"/>
      <c r="AN512" s="620"/>
      <c r="AO512" s="620"/>
      <c r="AP512" s="620"/>
      <c r="AQ512" s="620"/>
      <c r="AR512" s="620"/>
      <c r="AS512" s="620"/>
      <c r="AT512" s="620"/>
      <c r="AU512" s="620"/>
      <c r="AV512" s="620"/>
      <c r="AW512" s="620"/>
      <c r="AX512" s="620"/>
      <c r="AY512" s="620"/>
      <c r="AZ512" s="620"/>
      <c r="BA512" s="620"/>
    </row>
    <row r="513" spans="1:53" ht="15.75" customHeight="1" x14ac:dyDescent="0.25">
      <c r="A513" s="620"/>
      <c r="B513" s="625"/>
      <c r="C513" s="620"/>
      <c r="D513" s="620"/>
      <c r="E513" s="620"/>
      <c r="F513" s="620"/>
      <c r="G513" s="620"/>
      <c r="H513" s="620"/>
      <c r="I513" s="620"/>
      <c r="J513" s="622"/>
      <c r="K513" s="622"/>
      <c r="L513" s="622"/>
      <c r="M513" s="622"/>
      <c r="N513" s="624"/>
      <c r="O513" s="620"/>
      <c r="P513" s="620"/>
      <c r="Q513" s="620"/>
      <c r="R513" s="620"/>
      <c r="S513" s="620"/>
      <c r="T513" s="620"/>
      <c r="U513" s="620"/>
      <c r="V513" s="620"/>
      <c r="W513" s="620"/>
      <c r="X513" s="620"/>
      <c r="Y513" s="620"/>
      <c r="Z513" s="620"/>
      <c r="AA513" s="620"/>
      <c r="AB513" s="620"/>
      <c r="AC513" s="622"/>
      <c r="AD513" s="620"/>
      <c r="AE513" s="620"/>
      <c r="AF513" s="620"/>
      <c r="AG513" s="620"/>
      <c r="AH513" s="620"/>
      <c r="AI513" s="620"/>
      <c r="AJ513" s="620"/>
      <c r="AK513" s="620"/>
      <c r="AL513" s="620"/>
      <c r="AM513" s="620"/>
      <c r="AN513" s="620"/>
      <c r="AO513" s="620"/>
      <c r="AP513" s="620"/>
      <c r="AQ513" s="620"/>
      <c r="AR513" s="620"/>
      <c r="AS513" s="620"/>
      <c r="AT513" s="620"/>
      <c r="AU513" s="620"/>
      <c r="AV513" s="620"/>
      <c r="AW513" s="620"/>
      <c r="AX513" s="620"/>
      <c r="AY513" s="620"/>
      <c r="AZ513" s="620"/>
      <c r="BA513" s="620"/>
    </row>
    <row r="514" spans="1:53" ht="15.75" customHeight="1" x14ac:dyDescent="0.25">
      <c r="A514" s="620"/>
      <c r="B514" s="625"/>
      <c r="C514" s="620"/>
      <c r="D514" s="620"/>
      <c r="E514" s="620"/>
      <c r="F514" s="620"/>
      <c r="G514" s="620"/>
      <c r="H514" s="620"/>
      <c r="I514" s="620"/>
      <c r="J514" s="622"/>
      <c r="K514" s="622"/>
      <c r="L514" s="622"/>
      <c r="M514" s="622"/>
      <c r="N514" s="624"/>
      <c r="O514" s="620"/>
      <c r="P514" s="620"/>
      <c r="Q514" s="620"/>
      <c r="R514" s="620"/>
      <c r="S514" s="620"/>
      <c r="T514" s="620"/>
      <c r="U514" s="620"/>
      <c r="V514" s="620"/>
      <c r="W514" s="620"/>
      <c r="X514" s="620"/>
      <c r="Y514" s="620"/>
      <c r="Z514" s="620"/>
      <c r="AA514" s="620"/>
      <c r="AB514" s="620"/>
      <c r="AC514" s="622"/>
      <c r="AD514" s="620"/>
      <c r="AE514" s="620"/>
      <c r="AF514" s="620"/>
      <c r="AG514" s="620"/>
      <c r="AH514" s="620"/>
      <c r="AI514" s="620"/>
      <c r="AJ514" s="620"/>
      <c r="AK514" s="620"/>
      <c r="AL514" s="620"/>
      <c r="AM514" s="620"/>
      <c r="AN514" s="620"/>
      <c r="AO514" s="620"/>
      <c r="AP514" s="620"/>
      <c r="AQ514" s="620"/>
      <c r="AR514" s="620"/>
      <c r="AS514" s="620"/>
      <c r="AT514" s="620"/>
      <c r="AU514" s="620"/>
      <c r="AV514" s="620"/>
      <c r="AW514" s="620"/>
      <c r="AX514" s="620"/>
      <c r="AY514" s="620"/>
      <c r="AZ514" s="620"/>
      <c r="BA514" s="620"/>
    </row>
    <row r="515" spans="1:53" ht="15.75" customHeight="1" x14ac:dyDescent="0.25">
      <c r="A515" s="620"/>
      <c r="B515" s="625"/>
      <c r="C515" s="620"/>
      <c r="D515" s="620"/>
      <c r="E515" s="620"/>
      <c r="F515" s="620"/>
      <c r="G515" s="620"/>
      <c r="H515" s="620"/>
      <c r="I515" s="620"/>
      <c r="J515" s="622"/>
      <c r="K515" s="622"/>
      <c r="L515" s="622"/>
      <c r="M515" s="622"/>
      <c r="N515" s="624"/>
      <c r="O515" s="620"/>
      <c r="P515" s="620"/>
      <c r="Q515" s="620"/>
      <c r="R515" s="620"/>
      <c r="S515" s="620"/>
      <c r="T515" s="620"/>
      <c r="U515" s="620"/>
      <c r="V515" s="620"/>
      <c r="W515" s="620"/>
      <c r="X515" s="620"/>
      <c r="Y515" s="620"/>
      <c r="Z515" s="620"/>
      <c r="AA515" s="620"/>
      <c r="AB515" s="620"/>
      <c r="AC515" s="622"/>
      <c r="AD515" s="620"/>
      <c r="AE515" s="620"/>
      <c r="AF515" s="620"/>
      <c r="AG515" s="620"/>
      <c r="AH515" s="620"/>
      <c r="AI515" s="620"/>
      <c r="AJ515" s="620"/>
      <c r="AK515" s="620"/>
      <c r="AL515" s="620"/>
      <c r="AM515" s="620"/>
      <c r="AN515" s="620"/>
      <c r="AO515" s="620"/>
      <c r="AP515" s="620"/>
      <c r="AQ515" s="620"/>
      <c r="AR515" s="620"/>
      <c r="AS515" s="620"/>
      <c r="AT515" s="620"/>
      <c r="AU515" s="620"/>
      <c r="AV515" s="620"/>
      <c r="AW515" s="620"/>
      <c r="AX515" s="620"/>
      <c r="AY515" s="620"/>
      <c r="AZ515" s="620"/>
      <c r="BA515" s="620"/>
    </row>
    <row r="516" spans="1:53" ht="15.75" customHeight="1" x14ac:dyDescent="0.25">
      <c r="A516" s="620"/>
      <c r="B516" s="625"/>
      <c r="C516" s="620"/>
      <c r="D516" s="620"/>
      <c r="E516" s="620"/>
      <c r="F516" s="620"/>
      <c r="G516" s="620"/>
      <c r="H516" s="620"/>
      <c r="I516" s="620"/>
      <c r="J516" s="622"/>
      <c r="K516" s="622"/>
      <c r="L516" s="622"/>
      <c r="M516" s="622"/>
      <c r="N516" s="624"/>
      <c r="O516" s="620"/>
      <c r="P516" s="620"/>
      <c r="Q516" s="620"/>
      <c r="R516" s="620"/>
      <c r="S516" s="620"/>
      <c r="T516" s="620"/>
      <c r="U516" s="620"/>
      <c r="V516" s="620"/>
      <c r="W516" s="620"/>
      <c r="X516" s="620"/>
      <c r="Y516" s="620"/>
      <c r="Z516" s="620"/>
      <c r="AA516" s="620"/>
      <c r="AB516" s="620"/>
      <c r="AC516" s="622"/>
      <c r="AD516" s="620"/>
      <c r="AE516" s="620"/>
      <c r="AF516" s="620"/>
      <c r="AG516" s="620"/>
      <c r="AH516" s="620"/>
      <c r="AI516" s="620"/>
      <c r="AJ516" s="620"/>
      <c r="AK516" s="620"/>
      <c r="AL516" s="620"/>
      <c r="AM516" s="620"/>
      <c r="AN516" s="620"/>
      <c r="AO516" s="620"/>
      <c r="AP516" s="620"/>
      <c r="AQ516" s="620"/>
      <c r="AR516" s="620"/>
      <c r="AS516" s="620"/>
      <c r="AT516" s="620"/>
      <c r="AU516" s="620"/>
      <c r="AV516" s="620"/>
      <c r="AW516" s="620"/>
      <c r="AX516" s="620"/>
      <c r="AY516" s="620"/>
      <c r="AZ516" s="620"/>
      <c r="BA516" s="620"/>
    </row>
    <row r="517" spans="1:53" ht="15.75" customHeight="1" x14ac:dyDescent="0.25">
      <c r="A517" s="620"/>
      <c r="B517" s="625"/>
      <c r="C517" s="620"/>
      <c r="D517" s="620"/>
      <c r="E517" s="620"/>
      <c r="F517" s="620"/>
      <c r="G517" s="620"/>
      <c r="H517" s="620"/>
      <c r="I517" s="620"/>
      <c r="J517" s="622"/>
      <c r="K517" s="622"/>
      <c r="L517" s="622"/>
      <c r="M517" s="622"/>
      <c r="N517" s="624"/>
      <c r="O517" s="620"/>
      <c r="P517" s="620"/>
      <c r="Q517" s="620"/>
      <c r="R517" s="620"/>
      <c r="S517" s="620"/>
      <c r="T517" s="620"/>
      <c r="U517" s="620"/>
      <c r="V517" s="620"/>
      <c r="W517" s="620"/>
      <c r="X517" s="620"/>
      <c r="Y517" s="620"/>
      <c r="Z517" s="620"/>
      <c r="AA517" s="620"/>
      <c r="AB517" s="620"/>
      <c r="AC517" s="622"/>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row>
    <row r="518" spans="1:53" ht="15.75" customHeight="1" x14ac:dyDescent="0.25">
      <c r="A518" s="620"/>
      <c r="B518" s="625"/>
      <c r="C518" s="620"/>
      <c r="D518" s="620"/>
      <c r="E518" s="620"/>
      <c r="F518" s="620"/>
      <c r="G518" s="620"/>
      <c r="H518" s="620"/>
      <c r="I518" s="620"/>
      <c r="J518" s="622"/>
      <c r="K518" s="622"/>
      <c r="L518" s="622"/>
      <c r="M518" s="622"/>
      <c r="N518" s="624"/>
      <c r="O518" s="620"/>
      <c r="P518" s="620"/>
      <c r="Q518" s="620"/>
      <c r="R518" s="620"/>
      <c r="S518" s="620"/>
      <c r="T518" s="620"/>
      <c r="U518" s="620"/>
      <c r="V518" s="620"/>
      <c r="W518" s="620"/>
      <c r="X518" s="620"/>
      <c r="Y518" s="620"/>
      <c r="Z518" s="620"/>
      <c r="AA518" s="620"/>
      <c r="AB518" s="620"/>
      <c r="AC518" s="622"/>
      <c r="AD518" s="620"/>
      <c r="AE518" s="620"/>
      <c r="AF518" s="620"/>
      <c r="AG518" s="620"/>
      <c r="AH518" s="620"/>
      <c r="AI518" s="620"/>
      <c r="AJ518" s="620"/>
      <c r="AK518" s="620"/>
      <c r="AL518" s="620"/>
      <c r="AM518" s="620"/>
      <c r="AN518" s="620"/>
      <c r="AO518" s="620"/>
      <c r="AP518" s="620"/>
      <c r="AQ518" s="620"/>
      <c r="AR518" s="620"/>
      <c r="AS518" s="620"/>
      <c r="AT518" s="620"/>
      <c r="AU518" s="620"/>
      <c r="AV518" s="620"/>
      <c r="AW518" s="620"/>
      <c r="AX518" s="620"/>
      <c r="AY518" s="620"/>
      <c r="AZ518" s="620"/>
      <c r="BA518" s="620"/>
    </row>
    <row r="519" spans="1:53" ht="15.75" customHeight="1" x14ac:dyDescent="0.25">
      <c r="A519" s="620"/>
      <c r="B519" s="625"/>
      <c r="C519" s="620"/>
      <c r="D519" s="620"/>
      <c r="E519" s="620"/>
      <c r="F519" s="620"/>
      <c r="G519" s="620"/>
      <c r="H519" s="620"/>
      <c r="I519" s="620"/>
      <c r="J519" s="622"/>
      <c r="K519" s="622"/>
      <c r="L519" s="622"/>
      <c r="M519" s="622"/>
      <c r="N519" s="624"/>
      <c r="O519" s="620"/>
      <c r="P519" s="620"/>
      <c r="Q519" s="620"/>
      <c r="R519" s="620"/>
      <c r="S519" s="620"/>
      <c r="T519" s="620"/>
      <c r="U519" s="620"/>
      <c r="V519" s="620"/>
      <c r="W519" s="620"/>
      <c r="X519" s="620"/>
      <c r="Y519" s="620"/>
      <c r="Z519" s="620"/>
      <c r="AA519" s="620"/>
      <c r="AB519" s="620"/>
      <c r="AC519" s="622"/>
      <c r="AD519" s="620"/>
      <c r="AE519" s="620"/>
      <c r="AF519" s="620"/>
      <c r="AG519" s="620"/>
      <c r="AH519" s="620"/>
      <c r="AI519" s="620"/>
      <c r="AJ519" s="620"/>
      <c r="AK519" s="620"/>
      <c r="AL519" s="620"/>
      <c r="AM519" s="620"/>
      <c r="AN519" s="620"/>
      <c r="AO519" s="620"/>
      <c r="AP519" s="620"/>
      <c r="AQ519" s="620"/>
      <c r="AR519" s="620"/>
      <c r="AS519" s="620"/>
      <c r="AT519" s="620"/>
      <c r="AU519" s="620"/>
      <c r="AV519" s="620"/>
      <c r="AW519" s="620"/>
      <c r="AX519" s="620"/>
      <c r="AY519" s="620"/>
      <c r="AZ519" s="620"/>
      <c r="BA519" s="620"/>
    </row>
    <row r="520" spans="1:53" ht="15.75" customHeight="1" x14ac:dyDescent="0.25">
      <c r="A520" s="620"/>
      <c r="B520" s="625"/>
      <c r="C520" s="620"/>
      <c r="D520" s="620"/>
      <c r="E520" s="620"/>
      <c r="F520" s="620"/>
      <c r="G520" s="620"/>
      <c r="H520" s="620"/>
      <c r="I520" s="620"/>
      <c r="J520" s="622"/>
      <c r="K520" s="622"/>
      <c r="L520" s="622"/>
      <c r="M520" s="622"/>
      <c r="N520" s="624"/>
      <c r="O520" s="620"/>
      <c r="P520" s="620"/>
      <c r="Q520" s="620"/>
      <c r="R520" s="620"/>
      <c r="S520" s="620"/>
      <c r="T520" s="620"/>
      <c r="U520" s="620"/>
      <c r="V520" s="620"/>
      <c r="W520" s="620"/>
      <c r="X520" s="620"/>
      <c r="Y520" s="620"/>
      <c r="Z520" s="620"/>
      <c r="AA520" s="620"/>
      <c r="AB520" s="620"/>
      <c r="AC520" s="622"/>
      <c r="AD520" s="620"/>
      <c r="AE520" s="620"/>
      <c r="AF520" s="620"/>
      <c r="AG520" s="620"/>
      <c r="AH520" s="620"/>
      <c r="AI520" s="620"/>
      <c r="AJ520" s="620"/>
      <c r="AK520" s="620"/>
      <c r="AL520" s="620"/>
      <c r="AM520" s="620"/>
      <c r="AN520" s="620"/>
      <c r="AO520" s="620"/>
      <c r="AP520" s="620"/>
      <c r="AQ520" s="620"/>
      <c r="AR520" s="620"/>
      <c r="AS520" s="620"/>
      <c r="AT520" s="620"/>
      <c r="AU520" s="620"/>
      <c r="AV520" s="620"/>
      <c r="AW520" s="620"/>
      <c r="AX520" s="620"/>
      <c r="AY520" s="620"/>
      <c r="AZ520" s="620"/>
      <c r="BA520" s="620"/>
    </row>
    <row r="521" spans="1:53" ht="15.75" customHeight="1" x14ac:dyDescent="0.25">
      <c r="A521" s="620"/>
      <c r="B521" s="625"/>
      <c r="C521" s="620"/>
      <c r="D521" s="620"/>
      <c r="E521" s="620"/>
      <c r="F521" s="620"/>
      <c r="G521" s="620"/>
      <c r="H521" s="620"/>
      <c r="I521" s="620"/>
      <c r="J521" s="622"/>
      <c r="K521" s="622"/>
      <c r="L521" s="622"/>
      <c r="M521" s="622"/>
      <c r="N521" s="624"/>
      <c r="O521" s="620"/>
      <c r="P521" s="620"/>
      <c r="Q521" s="620"/>
      <c r="R521" s="620"/>
      <c r="S521" s="620"/>
      <c r="T521" s="620"/>
      <c r="U521" s="620"/>
      <c r="V521" s="620"/>
      <c r="W521" s="620"/>
      <c r="X521" s="620"/>
      <c r="Y521" s="620"/>
      <c r="Z521" s="620"/>
      <c r="AA521" s="620"/>
      <c r="AB521" s="620"/>
      <c r="AC521" s="622"/>
      <c r="AD521" s="620"/>
      <c r="AE521" s="620"/>
      <c r="AF521" s="620"/>
      <c r="AG521" s="620"/>
      <c r="AH521" s="620"/>
      <c r="AI521" s="620"/>
      <c r="AJ521" s="620"/>
      <c r="AK521" s="620"/>
      <c r="AL521" s="620"/>
      <c r="AM521" s="620"/>
      <c r="AN521" s="620"/>
      <c r="AO521" s="620"/>
      <c r="AP521" s="620"/>
      <c r="AQ521" s="620"/>
      <c r="AR521" s="620"/>
      <c r="AS521" s="620"/>
      <c r="AT521" s="620"/>
      <c r="AU521" s="620"/>
      <c r="AV521" s="620"/>
      <c r="AW521" s="620"/>
      <c r="AX521" s="620"/>
      <c r="AY521" s="620"/>
      <c r="AZ521" s="620"/>
      <c r="BA521" s="620"/>
    </row>
    <row r="522" spans="1:53" ht="15.75" customHeight="1" x14ac:dyDescent="0.25">
      <c r="A522" s="620"/>
      <c r="B522" s="625"/>
      <c r="C522" s="620"/>
      <c r="D522" s="620"/>
      <c r="E522" s="620"/>
      <c r="F522" s="620"/>
      <c r="G522" s="620"/>
      <c r="H522" s="620"/>
      <c r="I522" s="620"/>
      <c r="J522" s="622"/>
      <c r="K522" s="622"/>
      <c r="L522" s="622"/>
      <c r="M522" s="622"/>
      <c r="N522" s="624"/>
      <c r="O522" s="620"/>
      <c r="P522" s="620"/>
      <c r="Q522" s="620"/>
      <c r="R522" s="620"/>
      <c r="S522" s="620"/>
      <c r="T522" s="620"/>
      <c r="U522" s="620"/>
      <c r="V522" s="620"/>
      <c r="W522" s="620"/>
      <c r="X522" s="620"/>
      <c r="Y522" s="620"/>
      <c r="Z522" s="620"/>
      <c r="AA522" s="620"/>
      <c r="AB522" s="620"/>
      <c r="AC522" s="622"/>
      <c r="AD522" s="620"/>
      <c r="AE522" s="620"/>
      <c r="AF522" s="620"/>
      <c r="AG522" s="620"/>
      <c r="AH522" s="620"/>
      <c r="AI522" s="620"/>
      <c r="AJ522" s="620"/>
      <c r="AK522" s="620"/>
      <c r="AL522" s="620"/>
      <c r="AM522" s="620"/>
      <c r="AN522" s="620"/>
      <c r="AO522" s="620"/>
      <c r="AP522" s="620"/>
      <c r="AQ522" s="620"/>
      <c r="AR522" s="620"/>
      <c r="AS522" s="620"/>
      <c r="AT522" s="620"/>
      <c r="AU522" s="620"/>
      <c r="AV522" s="620"/>
      <c r="AW522" s="620"/>
      <c r="AX522" s="620"/>
      <c r="AY522" s="620"/>
      <c r="AZ522" s="620"/>
      <c r="BA522" s="620"/>
    </row>
    <row r="523" spans="1:53" ht="15.75" customHeight="1" x14ac:dyDescent="0.25">
      <c r="A523" s="620"/>
      <c r="B523" s="625"/>
      <c r="C523" s="620"/>
      <c r="D523" s="620"/>
      <c r="E523" s="620"/>
      <c r="F523" s="620"/>
      <c r="G523" s="620"/>
      <c r="H523" s="620"/>
      <c r="I523" s="620"/>
      <c r="J523" s="622"/>
      <c r="K523" s="622"/>
      <c r="L523" s="622"/>
      <c r="M523" s="622"/>
      <c r="N523" s="624"/>
      <c r="O523" s="620"/>
      <c r="P523" s="620"/>
      <c r="Q523" s="620"/>
      <c r="R523" s="620"/>
      <c r="S523" s="620"/>
      <c r="T523" s="620"/>
      <c r="U523" s="620"/>
      <c r="V523" s="620"/>
      <c r="W523" s="620"/>
      <c r="X523" s="620"/>
      <c r="Y523" s="620"/>
      <c r="Z523" s="620"/>
      <c r="AA523" s="620"/>
      <c r="AB523" s="620"/>
      <c r="AC523" s="622"/>
      <c r="AD523" s="620"/>
      <c r="AE523" s="620"/>
      <c r="AF523" s="620"/>
      <c r="AG523" s="620"/>
      <c r="AH523" s="620"/>
      <c r="AI523" s="620"/>
      <c r="AJ523" s="620"/>
      <c r="AK523" s="620"/>
      <c r="AL523" s="620"/>
      <c r="AM523" s="620"/>
      <c r="AN523" s="620"/>
      <c r="AO523" s="620"/>
      <c r="AP523" s="620"/>
      <c r="AQ523" s="620"/>
      <c r="AR523" s="620"/>
      <c r="AS523" s="620"/>
      <c r="AT523" s="620"/>
      <c r="AU523" s="620"/>
      <c r="AV523" s="620"/>
      <c r="AW523" s="620"/>
      <c r="AX523" s="620"/>
      <c r="AY523" s="620"/>
      <c r="AZ523" s="620"/>
      <c r="BA523" s="620"/>
    </row>
    <row r="524" spans="1:53" ht="15.75" customHeight="1" x14ac:dyDescent="0.25">
      <c r="A524" s="620"/>
      <c r="B524" s="625"/>
      <c r="C524" s="620"/>
      <c r="D524" s="620"/>
      <c r="E524" s="620"/>
      <c r="F524" s="620"/>
      <c r="G524" s="620"/>
      <c r="H524" s="620"/>
      <c r="I524" s="620"/>
      <c r="J524" s="622"/>
      <c r="K524" s="622"/>
      <c r="L524" s="622"/>
      <c r="M524" s="622"/>
      <c r="N524" s="624"/>
      <c r="O524" s="620"/>
      <c r="P524" s="620"/>
      <c r="Q524" s="620"/>
      <c r="R524" s="620"/>
      <c r="S524" s="620"/>
      <c r="T524" s="620"/>
      <c r="U524" s="620"/>
      <c r="V524" s="620"/>
      <c r="W524" s="620"/>
      <c r="X524" s="620"/>
      <c r="Y524" s="620"/>
      <c r="Z524" s="620"/>
      <c r="AA524" s="620"/>
      <c r="AB524" s="620"/>
      <c r="AC524" s="622"/>
      <c r="AD524" s="620"/>
      <c r="AE524" s="620"/>
      <c r="AF524" s="620"/>
      <c r="AG524" s="620"/>
      <c r="AH524" s="620"/>
      <c r="AI524" s="620"/>
      <c r="AJ524" s="620"/>
      <c r="AK524" s="620"/>
      <c r="AL524" s="620"/>
      <c r="AM524" s="620"/>
      <c r="AN524" s="620"/>
      <c r="AO524" s="620"/>
      <c r="AP524" s="620"/>
      <c r="AQ524" s="620"/>
      <c r="AR524" s="620"/>
      <c r="AS524" s="620"/>
      <c r="AT524" s="620"/>
      <c r="AU524" s="620"/>
      <c r="AV524" s="620"/>
      <c r="AW524" s="620"/>
      <c r="AX524" s="620"/>
      <c r="AY524" s="620"/>
      <c r="AZ524" s="620"/>
      <c r="BA524" s="620"/>
    </row>
    <row r="525" spans="1:53" ht="15.75" customHeight="1" x14ac:dyDescent="0.25">
      <c r="A525" s="620"/>
      <c r="B525" s="625"/>
      <c r="C525" s="620"/>
      <c r="D525" s="620"/>
      <c r="E525" s="620"/>
      <c r="F525" s="620"/>
      <c r="G525" s="620"/>
      <c r="H525" s="620"/>
      <c r="I525" s="620"/>
      <c r="J525" s="622"/>
      <c r="K525" s="622"/>
      <c r="L525" s="622"/>
      <c r="M525" s="622"/>
      <c r="N525" s="624"/>
      <c r="O525" s="620"/>
      <c r="P525" s="620"/>
      <c r="Q525" s="620"/>
      <c r="R525" s="620"/>
      <c r="S525" s="620"/>
      <c r="T525" s="620"/>
      <c r="U525" s="620"/>
      <c r="V525" s="620"/>
      <c r="W525" s="620"/>
      <c r="X525" s="620"/>
      <c r="Y525" s="620"/>
      <c r="Z525" s="620"/>
      <c r="AA525" s="620"/>
      <c r="AB525" s="620"/>
      <c r="AC525" s="622"/>
      <c r="AD525" s="620"/>
      <c r="AE525" s="620"/>
      <c r="AF525" s="620"/>
      <c r="AG525" s="620"/>
      <c r="AH525" s="620"/>
      <c r="AI525" s="620"/>
      <c r="AJ525" s="620"/>
      <c r="AK525" s="620"/>
      <c r="AL525" s="620"/>
      <c r="AM525" s="620"/>
      <c r="AN525" s="620"/>
      <c r="AO525" s="620"/>
      <c r="AP525" s="620"/>
      <c r="AQ525" s="620"/>
      <c r="AR525" s="620"/>
      <c r="AS525" s="620"/>
      <c r="AT525" s="620"/>
      <c r="AU525" s="620"/>
      <c r="AV525" s="620"/>
      <c r="AW525" s="620"/>
      <c r="AX525" s="620"/>
      <c r="AY525" s="620"/>
      <c r="AZ525" s="620"/>
      <c r="BA525" s="620"/>
    </row>
    <row r="526" spans="1:53" ht="15.75" customHeight="1" x14ac:dyDescent="0.25">
      <c r="A526" s="620"/>
      <c r="B526" s="625"/>
      <c r="C526" s="620"/>
      <c r="D526" s="620"/>
      <c r="E526" s="620"/>
      <c r="F526" s="620"/>
      <c r="G526" s="620"/>
      <c r="H526" s="620"/>
      <c r="I526" s="620"/>
      <c r="J526" s="622"/>
      <c r="K526" s="622"/>
      <c r="L526" s="622"/>
      <c r="M526" s="622"/>
      <c r="N526" s="624"/>
      <c r="O526" s="620"/>
      <c r="P526" s="620"/>
      <c r="Q526" s="620"/>
      <c r="R526" s="620"/>
      <c r="S526" s="620"/>
      <c r="T526" s="620"/>
      <c r="U526" s="620"/>
      <c r="V526" s="620"/>
      <c r="W526" s="620"/>
      <c r="X526" s="620"/>
      <c r="Y526" s="620"/>
      <c r="Z526" s="620"/>
      <c r="AA526" s="620"/>
      <c r="AB526" s="620"/>
      <c r="AC526" s="622"/>
      <c r="AD526" s="620"/>
      <c r="AE526" s="620"/>
      <c r="AF526" s="620"/>
      <c r="AG526" s="620"/>
      <c r="AH526" s="620"/>
      <c r="AI526" s="620"/>
      <c r="AJ526" s="620"/>
      <c r="AK526" s="620"/>
      <c r="AL526" s="620"/>
      <c r="AM526" s="620"/>
      <c r="AN526" s="620"/>
      <c r="AO526" s="620"/>
      <c r="AP526" s="620"/>
      <c r="AQ526" s="620"/>
      <c r="AR526" s="620"/>
      <c r="AS526" s="620"/>
      <c r="AT526" s="620"/>
      <c r="AU526" s="620"/>
      <c r="AV526" s="620"/>
      <c r="AW526" s="620"/>
      <c r="AX526" s="620"/>
      <c r="AY526" s="620"/>
      <c r="AZ526" s="620"/>
      <c r="BA526" s="620"/>
    </row>
    <row r="527" spans="1:53" ht="15.75" customHeight="1" x14ac:dyDescent="0.25">
      <c r="A527" s="620"/>
      <c r="B527" s="625"/>
      <c r="C527" s="620"/>
      <c r="D527" s="620"/>
      <c r="E527" s="620"/>
      <c r="F527" s="620"/>
      <c r="G527" s="620"/>
      <c r="H527" s="620"/>
      <c r="I527" s="620"/>
      <c r="J527" s="622"/>
      <c r="K527" s="622"/>
      <c r="L527" s="622"/>
      <c r="M527" s="622"/>
      <c r="N527" s="624"/>
      <c r="O527" s="620"/>
      <c r="P527" s="620"/>
      <c r="Q527" s="620"/>
      <c r="R527" s="620"/>
      <c r="S527" s="620"/>
      <c r="T527" s="620"/>
      <c r="U527" s="620"/>
      <c r="V527" s="620"/>
      <c r="W527" s="620"/>
      <c r="X527" s="620"/>
      <c r="Y527" s="620"/>
      <c r="Z527" s="620"/>
      <c r="AA527" s="620"/>
      <c r="AB527" s="620"/>
      <c r="AC527" s="622"/>
      <c r="AD527" s="620"/>
      <c r="AE527" s="620"/>
      <c r="AF527" s="620"/>
      <c r="AG527" s="620"/>
      <c r="AH527" s="620"/>
      <c r="AI527" s="620"/>
      <c r="AJ527" s="620"/>
      <c r="AK527" s="620"/>
      <c r="AL527" s="620"/>
      <c r="AM527" s="620"/>
      <c r="AN527" s="620"/>
      <c r="AO527" s="620"/>
      <c r="AP527" s="620"/>
      <c r="AQ527" s="620"/>
      <c r="AR527" s="620"/>
      <c r="AS527" s="620"/>
      <c r="AT527" s="620"/>
      <c r="AU527" s="620"/>
      <c r="AV527" s="620"/>
      <c r="AW527" s="620"/>
      <c r="AX527" s="620"/>
      <c r="AY527" s="620"/>
      <c r="AZ527" s="620"/>
      <c r="BA527" s="620"/>
    </row>
    <row r="528" spans="1:53" ht="15.75" customHeight="1" x14ac:dyDescent="0.25">
      <c r="A528" s="620"/>
      <c r="B528" s="625"/>
      <c r="C528" s="620"/>
      <c r="D528" s="620"/>
      <c r="E528" s="620"/>
      <c r="F528" s="620"/>
      <c r="G528" s="620"/>
      <c r="H528" s="620"/>
      <c r="I528" s="620"/>
      <c r="J528" s="622"/>
      <c r="K528" s="622"/>
      <c r="L528" s="622"/>
      <c r="M528" s="622"/>
      <c r="N528" s="624"/>
      <c r="O528" s="620"/>
      <c r="P528" s="620"/>
      <c r="Q528" s="620"/>
      <c r="R528" s="620"/>
      <c r="S528" s="620"/>
      <c r="T528" s="620"/>
      <c r="U528" s="620"/>
      <c r="V528" s="620"/>
      <c r="W528" s="620"/>
      <c r="X528" s="620"/>
      <c r="Y528" s="620"/>
      <c r="Z528" s="620"/>
      <c r="AA528" s="620"/>
      <c r="AB528" s="620"/>
      <c r="AC528" s="622"/>
      <c r="AD528" s="620"/>
      <c r="AE528" s="620"/>
      <c r="AF528" s="620"/>
      <c r="AG528" s="620"/>
      <c r="AH528" s="620"/>
      <c r="AI528" s="620"/>
      <c r="AJ528" s="620"/>
      <c r="AK528" s="620"/>
      <c r="AL528" s="620"/>
      <c r="AM528" s="620"/>
      <c r="AN528" s="620"/>
      <c r="AO528" s="620"/>
      <c r="AP528" s="620"/>
      <c r="AQ528" s="620"/>
      <c r="AR528" s="620"/>
      <c r="AS528" s="620"/>
      <c r="AT528" s="620"/>
      <c r="AU528" s="620"/>
      <c r="AV528" s="620"/>
      <c r="AW528" s="620"/>
      <c r="AX528" s="620"/>
      <c r="AY528" s="620"/>
      <c r="AZ528" s="620"/>
      <c r="BA528" s="620"/>
    </row>
    <row r="529" spans="1:53" ht="15.75" customHeight="1" x14ac:dyDescent="0.25">
      <c r="A529" s="620"/>
      <c r="B529" s="625"/>
      <c r="C529" s="620"/>
      <c r="D529" s="620"/>
      <c r="E529" s="620"/>
      <c r="F529" s="620"/>
      <c r="G529" s="620"/>
      <c r="H529" s="620"/>
      <c r="I529" s="620"/>
      <c r="J529" s="622"/>
      <c r="K529" s="622"/>
      <c r="L529" s="622"/>
      <c r="M529" s="622"/>
      <c r="N529" s="624"/>
      <c r="O529" s="620"/>
      <c r="P529" s="620"/>
      <c r="Q529" s="620"/>
      <c r="R529" s="620"/>
      <c r="S529" s="620"/>
      <c r="T529" s="620"/>
      <c r="U529" s="620"/>
      <c r="V529" s="620"/>
      <c r="W529" s="620"/>
      <c r="X529" s="620"/>
      <c r="Y529" s="620"/>
      <c r="Z529" s="620"/>
      <c r="AA529" s="620"/>
      <c r="AB529" s="620"/>
      <c r="AC529" s="622"/>
      <c r="AD529" s="620"/>
      <c r="AE529" s="620"/>
      <c r="AF529" s="620"/>
      <c r="AG529" s="620"/>
      <c r="AH529" s="620"/>
      <c r="AI529" s="620"/>
      <c r="AJ529" s="620"/>
      <c r="AK529" s="620"/>
      <c r="AL529" s="620"/>
      <c r="AM529" s="620"/>
      <c r="AN529" s="620"/>
      <c r="AO529" s="620"/>
      <c r="AP529" s="620"/>
      <c r="AQ529" s="620"/>
      <c r="AR529" s="620"/>
      <c r="AS529" s="620"/>
      <c r="AT529" s="620"/>
      <c r="AU529" s="620"/>
      <c r="AV529" s="620"/>
      <c r="AW529" s="620"/>
      <c r="AX529" s="620"/>
      <c r="AY529" s="620"/>
      <c r="AZ529" s="620"/>
      <c r="BA529" s="620"/>
    </row>
    <row r="530" spans="1:53" ht="15.75" customHeight="1" x14ac:dyDescent="0.25">
      <c r="A530" s="620"/>
      <c r="B530" s="625"/>
      <c r="C530" s="620"/>
      <c r="D530" s="620"/>
      <c r="E530" s="620"/>
      <c r="F530" s="620"/>
      <c r="G530" s="620"/>
      <c r="H530" s="620"/>
      <c r="I530" s="620"/>
      <c r="J530" s="622"/>
      <c r="K530" s="622"/>
      <c r="L530" s="622"/>
      <c r="M530" s="622"/>
      <c r="N530" s="624"/>
      <c r="O530" s="620"/>
      <c r="P530" s="620"/>
      <c r="Q530" s="620"/>
      <c r="R530" s="620"/>
      <c r="S530" s="620"/>
      <c r="T530" s="620"/>
      <c r="U530" s="620"/>
      <c r="V530" s="620"/>
      <c r="W530" s="620"/>
      <c r="X530" s="620"/>
      <c r="Y530" s="620"/>
      <c r="Z530" s="620"/>
      <c r="AA530" s="620"/>
      <c r="AB530" s="620"/>
      <c r="AC530" s="622"/>
      <c r="AD530" s="620"/>
      <c r="AE530" s="620"/>
      <c r="AF530" s="620"/>
      <c r="AG530" s="620"/>
      <c r="AH530" s="620"/>
      <c r="AI530" s="620"/>
      <c r="AJ530" s="620"/>
      <c r="AK530" s="620"/>
      <c r="AL530" s="620"/>
      <c r="AM530" s="620"/>
      <c r="AN530" s="620"/>
      <c r="AO530" s="620"/>
      <c r="AP530" s="620"/>
      <c r="AQ530" s="620"/>
      <c r="AR530" s="620"/>
      <c r="AS530" s="620"/>
      <c r="AT530" s="620"/>
      <c r="AU530" s="620"/>
      <c r="AV530" s="620"/>
      <c r="AW530" s="620"/>
      <c r="AX530" s="620"/>
      <c r="AY530" s="620"/>
      <c r="AZ530" s="620"/>
      <c r="BA530" s="620"/>
    </row>
    <row r="531" spans="1:53" ht="15.75" customHeight="1" x14ac:dyDescent="0.25">
      <c r="A531" s="620"/>
      <c r="B531" s="625"/>
      <c r="C531" s="620"/>
      <c r="D531" s="620"/>
      <c r="E531" s="620"/>
      <c r="F531" s="620"/>
      <c r="G531" s="620"/>
      <c r="H531" s="620"/>
      <c r="I531" s="620"/>
      <c r="J531" s="622"/>
      <c r="K531" s="622"/>
      <c r="L531" s="622"/>
      <c r="M531" s="622"/>
      <c r="N531" s="624"/>
      <c r="O531" s="620"/>
      <c r="P531" s="620"/>
      <c r="Q531" s="620"/>
      <c r="R531" s="620"/>
      <c r="S531" s="620"/>
      <c r="T531" s="620"/>
      <c r="U531" s="620"/>
      <c r="V531" s="620"/>
      <c r="W531" s="620"/>
      <c r="X531" s="620"/>
      <c r="Y531" s="620"/>
      <c r="Z531" s="620"/>
      <c r="AA531" s="620"/>
      <c r="AB531" s="620"/>
      <c r="AC531" s="622"/>
      <c r="AD531" s="620"/>
      <c r="AE531" s="620"/>
      <c r="AF531" s="620"/>
      <c r="AG531" s="620"/>
      <c r="AH531" s="620"/>
      <c r="AI531" s="620"/>
      <c r="AJ531" s="620"/>
      <c r="AK531" s="620"/>
      <c r="AL531" s="620"/>
      <c r="AM531" s="620"/>
      <c r="AN531" s="620"/>
      <c r="AO531" s="620"/>
      <c r="AP531" s="620"/>
      <c r="AQ531" s="620"/>
      <c r="AR531" s="620"/>
      <c r="AS531" s="620"/>
      <c r="AT531" s="620"/>
      <c r="AU531" s="620"/>
      <c r="AV531" s="620"/>
      <c r="AW531" s="620"/>
      <c r="AX531" s="620"/>
      <c r="AY531" s="620"/>
      <c r="AZ531" s="620"/>
      <c r="BA531" s="620"/>
    </row>
    <row r="532" spans="1:53" ht="15.75" customHeight="1" x14ac:dyDescent="0.25">
      <c r="A532" s="620"/>
      <c r="B532" s="625"/>
      <c r="C532" s="620"/>
      <c r="D532" s="620"/>
      <c r="E532" s="620"/>
      <c r="F532" s="620"/>
      <c r="G532" s="620"/>
      <c r="H532" s="620"/>
      <c r="I532" s="620"/>
      <c r="J532" s="622"/>
      <c r="K532" s="622"/>
      <c r="L532" s="622"/>
      <c r="M532" s="622"/>
      <c r="N532" s="624"/>
      <c r="O532" s="620"/>
      <c r="P532" s="620"/>
      <c r="Q532" s="620"/>
      <c r="R532" s="620"/>
      <c r="S532" s="620"/>
      <c r="T532" s="620"/>
      <c r="U532" s="620"/>
      <c r="V532" s="620"/>
      <c r="W532" s="620"/>
      <c r="X532" s="620"/>
      <c r="Y532" s="620"/>
      <c r="Z532" s="620"/>
      <c r="AA532" s="620"/>
      <c r="AB532" s="620"/>
      <c r="AC532" s="622"/>
      <c r="AD532" s="620"/>
      <c r="AE532" s="620"/>
      <c r="AF532" s="620"/>
      <c r="AG532" s="620"/>
      <c r="AH532" s="620"/>
      <c r="AI532" s="620"/>
      <c r="AJ532" s="620"/>
      <c r="AK532" s="620"/>
      <c r="AL532" s="620"/>
      <c r="AM532" s="620"/>
      <c r="AN532" s="620"/>
      <c r="AO532" s="620"/>
      <c r="AP532" s="620"/>
      <c r="AQ532" s="620"/>
      <c r="AR532" s="620"/>
      <c r="AS532" s="620"/>
      <c r="AT532" s="620"/>
      <c r="AU532" s="620"/>
      <c r="AV532" s="620"/>
      <c r="AW532" s="620"/>
      <c r="AX532" s="620"/>
      <c r="AY532" s="620"/>
      <c r="AZ532" s="620"/>
      <c r="BA532" s="620"/>
    </row>
    <row r="533" spans="1:53" ht="15.75" customHeight="1" x14ac:dyDescent="0.25">
      <c r="A533" s="620"/>
      <c r="B533" s="625"/>
      <c r="C533" s="620"/>
      <c r="D533" s="620"/>
      <c r="E533" s="620"/>
      <c r="F533" s="620"/>
      <c r="G533" s="620"/>
      <c r="H533" s="620"/>
      <c r="I533" s="620"/>
      <c r="J533" s="622"/>
      <c r="K533" s="622"/>
      <c r="L533" s="622"/>
      <c r="M533" s="622"/>
      <c r="N533" s="624"/>
      <c r="O533" s="620"/>
      <c r="P533" s="620"/>
      <c r="Q533" s="620"/>
      <c r="R533" s="620"/>
      <c r="S533" s="620"/>
      <c r="T533" s="620"/>
      <c r="U533" s="620"/>
      <c r="V533" s="620"/>
      <c r="W533" s="620"/>
      <c r="X533" s="620"/>
      <c r="Y533" s="620"/>
      <c r="Z533" s="620"/>
      <c r="AA533" s="620"/>
      <c r="AB533" s="620"/>
      <c r="AC533" s="622"/>
      <c r="AD533" s="620"/>
      <c r="AE533" s="620"/>
      <c r="AF533" s="620"/>
      <c r="AG533" s="620"/>
      <c r="AH533" s="620"/>
      <c r="AI533" s="620"/>
      <c r="AJ533" s="620"/>
      <c r="AK533" s="620"/>
      <c r="AL533" s="620"/>
      <c r="AM533" s="620"/>
      <c r="AN533" s="620"/>
      <c r="AO533" s="620"/>
      <c r="AP533" s="620"/>
      <c r="AQ533" s="620"/>
      <c r="AR533" s="620"/>
      <c r="AS533" s="620"/>
      <c r="AT533" s="620"/>
      <c r="AU533" s="620"/>
      <c r="AV533" s="620"/>
      <c r="AW533" s="620"/>
      <c r="AX533" s="620"/>
      <c r="AY533" s="620"/>
      <c r="AZ533" s="620"/>
      <c r="BA533" s="620"/>
    </row>
    <row r="534" spans="1:53" ht="15.75" customHeight="1" x14ac:dyDescent="0.25">
      <c r="A534" s="620"/>
      <c r="B534" s="625"/>
      <c r="C534" s="620"/>
      <c r="D534" s="620"/>
      <c r="E534" s="620"/>
      <c r="F534" s="620"/>
      <c r="G534" s="620"/>
      <c r="H534" s="620"/>
      <c r="I534" s="620"/>
      <c r="J534" s="622"/>
      <c r="K534" s="622"/>
      <c r="L534" s="622"/>
      <c r="M534" s="622"/>
      <c r="N534" s="624"/>
      <c r="O534" s="620"/>
      <c r="P534" s="620"/>
      <c r="Q534" s="620"/>
      <c r="R534" s="620"/>
      <c r="S534" s="620"/>
      <c r="T534" s="620"/>
      <c r="U534" s="620"/>
      <c r="V534" s="620"/>
      <c r="W534" s="620"/>
      <c r="X534" s="620"/>
      <c r="Y534" s="620"/>
      <c r="Z534" s="620"/>
      <c r="AA534" s="620"/>
      <c r="AB534" s="620"/>
      <c r="AC534" s="622"/>
      <c r="AD534" s="620"/>
      <c r="AE534" s="620"/>
      <c r="AF534" s="620"/>
      <c r="AG534" s="620"/>
      <c r="AH534" s="620"/>
      <c r="AI534" s="620"/>
      <c r="AJ534" s="620"/>
      <c r="AK534" s="620"/>
      <c r="AL534" s="620"/>
      <c r="AM534" s="620"/>
      <c r="AN534" s="620"/>
      <c r="AO534" s="620"/>
      <c r="AP534" s="620"/>
      <c r="AQ534" s="620"/>
      <c r="AR534" s="620"/>
      <c r="AS534" s="620"/>
      <c r="AT534" s="620"/>
      <c r="AU534" s="620"/>
      <c r="AV534" s="620"/>
      <c r="AW534" s="620"/>
      <c r="AX534" s="620"/>
      <c r="AY534" s="620"/>
      <c r="AZ534" s="620"/>
      <c r="BA534" s="620"/>
    </row>
    <row r="535" spans="1:53" ht="15.75" customHeight="1" x14ac:dyDescent="0.25">
      <c r="A535" s="620"/>
      <c r="B535" s="625"/>
      <c r="C535" s="620"/>
      <c r="D535" s="620"/>
      <c r="E535" s="620"/>
      <c r="F535" s="620"/>
      <c r="G535" s="620"/>
      <c r="H535" s="620"/>
      <c r="I535" s="620"/>
      <c r="J535" s="622"/>
      <c r="K535" s="622"/>
      <c r="L535" s="622"/>
      <c r="M535" s="622"/>
      <c r="N535" s="624"/>
      <c r="O535" s="620"/>
      <c r="P535" s="620"/>
      <c r="Q535" s="620"/>
      <c r="R535" s="620"/>
      <c r="S535" s="620"/>
      <c r="T535" s="620"/>
      <c r="U535" s="620"/>
      <c r="V535" s="620"/>
      <c r="W535" s="620"/>
      <c r="X535" s="620"/>
      <c r="Y535" s="620"/>
      <c r="Z535" s="620"/>
      <c r="AA535" s="620"/>
      <c r="AB535" s="620"/>
      <c r="AC535" s="622"/>
      <c r="AD535" s="620"/>
      <c r="AE535" s="620"/>
      <c r="AF535" s="620"/>
      <c r="AG535" s="620"/>
      <c r="AH535" s="620"/>
      <c r="AI535" s="620"/>
      <c r="AJ535" s="620"/>
      <c r="AK535" s="620"/>
      <c r="AL535" s="620"/>
      <c r="AM535" s="620"/>
      <c r="AN535" s="620"/>
      <c r="AO535" s="620"/>
      <c r="AP535" s="620"/>
      <c r="AQ535" s="620"/>
      <c r="AR535" s="620"/>
      <c r="AS535" s="620"/>
      <c r="AT535" s="620"/>
      <c r="AU535" s="620"/>
      <c r="AV535" s="620"/>
      <c r="AW535" s="620"/>
      <c r="AX535" s="620"/>
      <c r="AY535" s="620"/>
      <c r="AZ535" s="620"/>
      <c r="BA535" s="620"/>
    </row>
    <row r="536" spans="1:53" ht="15.75" customHeight="1" x14ac:dyDescent="0.25">
      <c r="A536" s="620"/>
      <c r="B536" s="625"/>
      <c r="C536" s="620"/>
      <c r="D536" s="620"/>
      <c r="E536" s="620"/>
      <c r="F536" s="620"/>
      <c r="G536" s="620"/>
      <c r="H536" s="620"/>
      <c r="I536" s="620"/>
      <c r="J536" s="622"/>
      <c r="K536" s="622"/>
      <c r="L536" s="622"/>
      <c r="M536" s="622"/>
      <c r="N536" s="624"/>
      <c r="O536" s="620"/>
      <c r="P536" s="620"/>
      <c r="Q536" s="620"/>
      <c r="R536" s="620"/>
      <c r="S536" s="620"/>
      <c r="T536" s="620"/>
      <c r="U536" s="620"/>
      <c r="V536" s="620"/>
      <c r="W536" s="620"/>
      <c r="X536" s="620"/>
      <c r="Y536" s="620"/>
      <c r="Z536" s="620"/>
      <c r="AA536" s="620"/>
      <c r="AB536" s="620"/>
      <c r="AC536" s="622"/>
      <c r="AD536" s="620"/>
      <c r="AE536" s="620"/>
      <c r="AF536" s="620"/>
      <c r="AG536" s="620"/>
      <c r="AH536" s="620"/>
      <c r="AI536" s="620"/>
      <c r="AJ536" s="620"/>
      <c r="AK536" s="620"/>
      <c r="AL536" s="620"/>
      <c r="AM536" s="620"/>
      <c r="AN536" s="620"/>
      <c r="AO536" s="620"/>
      <c r="AP536" s="620"/>
      <c r="AQ536" s="620"/>
      <c r="AR536" s="620"/>
      <c r="AS536" s="620"/>
      <c r="AT536" s="620"/>
      <c r="AU536" s="620"/>
      <c r="AV536" s="620"/>
      <c r="AW536" s="620"/>
      <c r="AX536" s="620"/>
      <c r="AY536" s="620"/>
      <c r="AZ536" s="620"/>
      <c r="BA536" s="620"/>
    </row>
    <row r="537" spans="1:53" ht="15.75" customHeight="1" x14ac:dyDescent="0.25">
      <c r="A537" s="620"/>
      <c r="B537" s="625"/>
      <c r="C537" s="620"/>
      <c r="D537" s="620"/>
      <c r="E537" s="620"/>
      <c r="F537" s="620"/>
      <c r="G537" s="620"/>
      <c r="H537" s="620"/>
      <c r="I537" s="620"/>
      <c r="J537" s="622"/>
      <c r="K537" s="622"/>
      <c r="L537" s="622"/>
      <c r="M537" s="622"/>
      <c r="N537" s="624"/>
      <c r="O537" s="620"/>
      <c r="P537" s="620"/>
      <c r="Q537" s="620"/>
      <c r="R537" s="620"/>
      <c r="S537" s="620"/>
      <c r="T537" s="620"/>
      <c r="U537" s="620"/>
      <c r="V537" s="620"/>
      <c r="W537" s="620"/>
      <c r="X537" s="620"/>
      <c r="Y537" s="620"/>
      <c r="Z537" s="620"/>
      <c r="AA537" s="620"/>
      <c r="AB537" s="620"/>
      <c r="AC537" s="622"/>
      <c r="AD537" s="620"/>
      <c r="AE537" s="620"/>
      <c r="AF537" s="620"/>
      <c r="AG537" s="620"/>
      <c r="AH537" s="620"/>
      <c r="AI537" s="620"/>
      <c r="AJ537" s="620"/>
      <c r="AK537" s="620"/>
      <c r="AL537" s="620"/>
      <c r="AM537" s="620"/>
      <c r="AN537" s="620"/>
      <c r="AO537" s="620"/>
      <c r="AP537" s="620"/>
      <c r="AQ537" s="620"/>
      <c r="AR537" s="620"/>
      <c r="AS537" s="620"/>
      <c r="AT537" s="620"/>
      <c r="AU537" s="620"/>
      <c r="AV537" s="620"/>
      <c r="AW537" s="620"/>
      <c r="AX537" s="620"/>
      <c r="AY537" s="620"/>
      <c r="AZ537" s="620"/>
      <c r="BA537" s="620"/>
    </row>
    <row r="538" spans="1:53" ht="15.75" customHeight="1" x14ac:dyDescent="0.25">
      <c r="A538" s="620"/>
      <c r="B538" s="625"/>
      <c r="C538" s="620"/>
      <c r="D538" s="620"/>
      <c r="E538" s="620"/>
      <c r="F538" s="620"/>
      <c r="G538" s="620"/>
      <c r="H538" s="620"/>
      <c r="I538" s="620"/>
      <c r="J538" s="622"/>
      <c r="K538" s="622"/>
      <c r="L538" s="622"/>
      <c r="M538" s="622"/>
      <c r="N538" s="624"/>
      <c r="O538" s="620"/>
      <c r="P538" s="620"/>
      <c r="Q538" s="620"/>
      <c r="R538" s="620"/>
      <c r="S538" s="620"/>
      <c r="T538" s="620"/>
      <c r="U538" s="620"/>
      <c r="V538" s="620"/>
      <c r="W538" s="620"/>
      <c r="X538" s="620"/>
      <c r="Y538" s="620"/>
      <c r="Z538" s="620"/>
      <c r="AA538" s="620"/>
      <c r="AB538" s="620"/>
      <c r="AC538" s="622"/>
      <c r="AD538" s="620"/>
      <c r="AE538" s="620"/>
      <c r="AF538" s="620"/>
      <c r="AG538" s="620"/>
      <c r="AH538" s="620"/>
      <c r="AI538" s="620"/>
      <c r="AJ538" s="620"/>
      <c r="AK538" s="620"/>
      <c r="AL538" s="620"/>
      <c r="AM538" s="620"/>
      <c r="AN538" s="620"/>
      <c r="AO538" s="620"/>
      <c r="AP538" s="620"/>
      <c r="AQ538" s="620"/>
      <c r="AR538" s="620"/>
      <c r="AS538" s="620"/>
      <c r="AT538" s="620"/>
      <c r="AU538" s="620"/>
      <c r="AV538" s="620"/>
      <c r="AW538" s="620"/>
      <c r="AX538" s="620"/>
      <c r="AY538" s="620"/>
      <c r="AZ538" s="620"/>
      <c r="BA538" s="620"/>
    </row>
    <row r="539" spans="1:53" ht="15.75" customHeight="1" x14ac:dyDescent="0.25">
      <c r="A539" s="620"/>
      <c r="B539" s="625"/>
      <c r="C539" s="620"/>
      <c r="D539" s="620"/>
      <c r="E539" s="620"/>
      <c r="F539" s="620"/>
      <c r="G539" s="620"/>
      <c r="H539" s="620"/>
      <c r="I539" s="620"/>
      <c r="J539" s="622"/>
      <c r="K539" s="622"/>
      <c r="L539" s="622"/>
      <c r="M539" s="622"/>
      <c r="N539" s="624"/>
      <c r="O539" s="620"/>
      <c r="P539" s="620"/>
      <c r="Q539" s="620"/>
      <c r="R539" s="620"/>
      <c r="S539" s="620"/>
      <c r="T539" s="620"/>
      <c r="U539" s="620"/>
      <c r="V539" s="620"/>
      <c r="W539" s="620"/>
      <c r="X539" s="620"/>
      <c r="Y539" s="620"/>
      <c r="Z539" s="620"/>
      <c r="AA539" s="620"/>
      <c r="AB539" s="620"/>
      <c r="AC539" s="622"/>
      <c r="AD539" s="620"/>
      <c r="AE539" s="620"/>
      <c r="AF539" s="620"/>
      <c r="AG539" s="620"/>
      <c r="AH539" s="620"/>
      <c r="AI539" s="620"/>
      <c r="AJ539" s="620"/>
      <c r="AK539" s="620"/>
      <c r="AL539" s="620"/>
      <c r="AM539" s="620"/>
      <c r="AN539" s="620"/>
      <c r="AO539" s="620"/>
      <c r="AP539" s="620"/>
      <c r="AQ539" s="620"/>
      <c r="AR539" s="620"/>
      <c r="AS539" s="620"/>
      <c r="AT539" s="620"/>
      <c r="AU539" s="620"/>
      <c r="AV539" s="620"/>
      <c r="AW539" s="620"/>
      <c r="AX539" s="620"/>
      <c r="AY539" s="620"/>
      <c r="AZ539" s="620"/>
      <c r="BA539" s="620"/>
    </row>
    <row r="540" spans="1:53" ht="15.75" customHeight="1" x14ac:dyDescent="0.25">
      <c r="A540" s="620"/>
      <c r="B540" s="625"/>
      <c r="C540" s="620"/>
      <c r="D540" s="620"/>
      <c r="E540" s="620"/>
      <c r="F540" s="620"/>
      <c r="G540" s="620"/>
      <c r="H540" s="620"/>
      <c r="I540" s="620"/>
      <c r="J540" s="622"/>
      <c r="K540" s="622"/>
      <c r="L540" s="622"/>
      <c r="M540" s="622"/>
      <c r="N540" s="624"/>
      <c r="O540" s="620"/>
      <c r="P540" s="620"/>
      <c r="Q540" s="620"/>
      <c r="R540" s="620"/>
      <c r="S540" s="620"/>
      <c r="T540" s="620"/>
      <c r="U540" s="620"/>
      <c r="V540" s="620"/>
      <c r="W540" s="620"/>
      <c r="X540" s="620"/>
      <c r="Y540" s="620"/>
      <c r="Z540" s="620"/>
      <c r="AA540" s="620"/>
      <c r="AB540" s="620"/>
      <c r="AC540" s="622"/>
      <c r="AD540" s="620"/>
      <c r="AE540" s="620"/>
      <c r="AF540" s="620"/>
      <c r="AG540" s="620"/>
      <c r="AH540" s="620"/>
      <c r="AI540" s="620"/>
      <c r="AJ540" s="620"/>
      <c r="AK540" s="620"/>
      <c r="AL540" s="620"/>
      <c r="AM540" s="620"/>
      <c r="AN540" s="620"/>
      <c r="AO540" s="620"/>
      <c r="AP540" s="620"/>
      <c r="AQ540" s="620"/>
      <c r="AR540" s="620"/>
      <c r="AS540" s="620"/>
      <c r="AT540" s="620"/>
      <c r="AU540" s="620"/>
      <c r="AV540" s="620"/>
      <c r="AW540" s="620"/>
      <c r="AX540" s="620"/>
      <c r="AY540" s="620"/>
      <c r="AZ540" s="620"/>
      <c r="BA540" s="620"/>
    </row>
    <row r="541" spans="1:53" ht="15.75" customHeight="1" x14ac:dyDescent="0.25">
      <c r="A541" s="620"/>
      <c r="B541" s="625"/>
      <c r="C541" s="620"/>
      <c r="D541" s="620"/>
      <c r="E541" s="620"/>
      <c r="F541" s="620"/>
      <c r="G541" s="620"/>
      <c r="H541" s="620"/>
      <c r="I541" s="620"/>
      <c r="J541" s="622"/>
      <c r="K541" s="622"/>
      <c r="L541" s="622"/>
      <c r="M541" s="622"/>
      <c r="N541" s="624"/>
      <c r="O541" s="620"/>
      <c r="P541" s="620"/>
      <c r="Q541" s="620"/>
      <c r="R541" s="620"/>
      <c r="S541" s="620"/>
      <c r="T541" s="620"/>
      <c r="U541" s="620"/>
      <c r="V541" s="620"/>
      <c r="W541" s="620"/>
      <c r="X541" s="620"/>
      <c r="Y541" s="620"/>
      <c r="Z541" s="620"/>
      <c r="AA541" s="620"/>
      <c r="AB541" s="620"/>
      <c r="AC541" s="622"/>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row>
    <row r="542" spans="1:53" ht="15.75" customHeight="1" x14ac:dyDescent="0.25">
      <c r="A542" s="620"/>
      <c r="B542" s="625"/>
      <c r="C542" s="620"/>
      <c r="D542" s="620"/>
      <c r="E542" s="620"/>
      <c r="F542" s="620"/>
      <c r="G542" s="620"/>
      <c r="H542" s="620"/>
      <c r="I542" s="620"/>
      <c r="J542" s="622"/>
      <c r="K542" s="622"/>
      <c r="L542" s="622"/>
      <c r="M542" s="622"/>
      <c r="N542" s="624"/>
      <c r="O542" s="620"/>
      <c r="P542" s="620"/>
      <c r="Q542" s="620"/>
      <c r="R542" s="620"/>
      <c r="S542" s="620"/>
      <c r="T542" s="620"/>
      <c r="U542" s="620"/>
      <c r="V542" s="620"/>
      <c r="W542" s="620"/>
      <c r="X542" s="620"/>
      <c r="Y542" s="620"/>
      <c r="Z542" s="620"/>
      <c r="AA542" s="620"/>
      <c r="AB542" s="620"/>
      <c r="AC542" s="622"/>
      <c r="AD542" s="620"/>
      <c r="AE542" s="620"/>
      <c r="AF542" s="620"/>
      <c r="AG542" s="620"/>
      <c r="AH542" s="620"/>
      <c r="AI542" s="620"/>
      <c r="AJ542" s="620"/>
      <c r="AK542" s="620"/>
      <c r="AL542" s="620"/>
      <c r="AM542" s="620"/>
      <c r="AN542" s="620"/>
      <c r="AO542" s="620"/>
      <c r="AP542" s="620"/>
      <c r="AQ542" s="620"/>
      <c r="AR542" s="620"/>
      <c r="AS542" s="620"/>
      <c r="AT542" s="620"/>
      <c r="AU542" s="620"/>
      <c r="AV542" s="620"/>
      <c r="AW542" s="620"/>
      <c r="AX542" s="620"/>
      <c r="AY542" s="620"/>
      <c r="AZ542" s="620"/>
      <c r="BA542" s="620"/>
    </row>
    <row r="543" spans="1:53" ht="15.75" customHeight="1" x14ac:dyDescent="0.25">
      <c r="A543" s="620"/>
      <c r="B543" s="625"/>
      <c r="C543" s="620"/>
      <c r="D543" s="620"/>
      <c r="E543" s="620"/>
      <c r="F543" s="620"/>
      <c r="G543" s="620"/>
      <c r="H543" s="620"/>
      <c r="I543" s="620"/>
      <c r="J543" s="622"/>
      <c r="K543" s="622"/>
      <c r="L543" s="622"/>
      <c r="M543" s="622"/>
      <c r="N543" s="624"/>
      <c r="O543" s="620"/>
      <c r="P543" s="620"/>
      <c r="Q543" s="620"/>
      <c r="R543" s="620"/>
      <c r="S543" s="620"/>
      <c r="T543" s="620"/>
      <c r="U543" s="620"/>
      <c r="V543" s="620"/>
      <c r="W543" s="620"/>
      <c r="X543" s="620"/>
      <c r="Y543" s="620"/>
      <c r="Z543" s="620"/>
      <c r="AA543" s="620"/>
      <c r="AB543" s="620"/>
      <c r="AC543" s="622"/>
      <c r="AD543" s="620"/>
      <c r="AE543" s="620"/>
      <c r="AF543" s="620"/>
      <c r="AG543" s="620"/>
      <c r="AH543" s="620"/>
      <c r="AI543" s="620"/>
      <c r="AJ543" s="620"/>
      <c r="AK543" s="620"/>
      <c r="AL543" s="620"/>
      <c r="AM543" s="620"/>
      <c r="AN543" s="620"/>
      <c r="AO543" s="620"/>
      <c r="AP543" s="620"/>
      <c r="AQ543" s="620"/>
      <c r="AR543" s="620"/>
      <c r="AS543" s="620"/>
      <c r="AT543" s="620"/>
      <c r="AU543" s="620"/>
      <c r="AV543" s="620"/>
      <c r="AW543" s="620"/>
      <c r="AX543" s="620"/>
      <c r="AY543" s="620"/>
      <c r="AZ543" s="620"/>
      <c r="BA543" s="620"/>
    </row>
    <row r="544" spans="1:53" ht="15.75" customHeight="1" x14ac:dyDescent="0.25">
      <c r="A544" s="620"/>
      <c r="B544" s="625"/>
      <c r="C544" s="620"/>
      <c r="D544" s="620"/>
      <c r="E544" s="620"/>
      <c r="F544" s="620"/>
      <c r="G544" s="620"/>
      <c r="H544" s="620"/>
      <c r="I544" s="620"/>
      <c r="J544" s="622"/>
      <c r="K544" s="622"/>
      <c r="L544" s="622"/>
      <c r="M544" s="622"/>
      <c r="N544" s="624"/>
      <c r="O544" s="620"/>
      <c r="P544" s="620"/>
      <c r="Q544" s="620"/>
      <c r="R544" s="620"/>
      <c r="S544" s="620"/>
      <c r="T544" s="620"/>
      <c r="U544" s="620"/>
      <c r="V544" s="620"/>
      <c r="W544" s="620"/>
      <c r="X544" s="620"/>
      <c r="Y544" s="620"/>
      <c r="Z544" s="620"/>
      <c r="AA544" s="620"/>
      <c r="AB544" s="620"/>
      <c r="AC544" s="622"/>
      <c r="AD544" s="620"/>
      <c r="AE544" s="620"/>
      <c r="AF544" s="620"/>
      <c r="AG544" s="620"/>
      <c r="AH544" s="620"/>
      <c r="AI544" s="620"/>
      <c r="AJ544" s="620"/>
      <c r="AK544" s="620"/>
      <c r="AL544" s="620"/>
      <c r="AM544" s="620"/>
      <c r="AN544" s="620"/>
      <c r="AO544" s="620"/>
      <c r="AP544" s="620"/>
      <c r="AQ544" s="620"/>
      <c r="AR544" s="620"/>
      <c r="AS544" s="620"/>
      <c r="AT544" s="620"/>
      <c r="AU544" s="620"/>
      <c r="AV544" s="620"/>
      <c r="AW544" s="620"/>
      <c r="AX544" s="620"/>
      <c r="AY544" s="620"/>
      <c r="AZ544" s="620"/>
      <c r="BA544" s="620"/>
    </row>
    <row r="545" spans="1:53" ht="15.75" customHeight="1" x14ac:dyDescent="0.25">
      <c r="A545" s="620"/>
      <c r="B545" s="625"/>
      <c r="C545" s="620"/>
      <c r="D545" s="620"/>
      <c r="E545" s="620"/>
      <c r="F545" s="620"/>
      <c r="G545" s="620"/>
      <c r="H545" s="620"/>
      <c r="I545" s="620"/>
      <c r="J545" s="622"/>
      <c r="K545" s="622"/>
      <c r="L545" s="622"/>
      <c r="M545" s="622"/>
      <c r="N545" s="624"/>
      <c r="O545" s="620"/>
      <c r="P545" s="620"/>
      <c r="Q545" s="620"/>
      <c r="R545" s="620"/>
      <c r="S545" s="620"/>
      <c r="T545" s="620"/>
      <c r="U545" s="620"/>
      <c r="V545" s="620"/>
      <c r="W545" s="620"/>
      <c r="X545" s="620"/>
      <c r="Y545" s="620"/>
      <c r="Z545" s="620"/>
      <c r="AA545" s="620"/>
      <c r="AB545" s="620"/>
      <c r="AC545" s="622"/>
      <c r="AD545" s="620"/>
      <c r="AE545" s="620"/>
      <c r="AF545" s="620"/>
      <c r="AG545" s="620"/>
      <c r="AH545" s="620"/>
      <c r="AI545" s="620"/>
      <c r="AJ545" s="620"/>
      <c r="AK545" s="620"/>
      <c r="AL545" s="620"/>
      <c r="AM545" s="620"/>
      <c r="AN545" s="620"/>
      <c r="AO545" s="620"/>
      <c r="AP545" s="620"/>
      <c r="AQ545" s="620"/>
      <c r="AR545" s="620"/>
      <c r="AS545" s="620"/>
      <c r="AT545" s="620"/>
      <c r="AU545" s="620"/>
      <c r="AV545" s="620"/>
      <c r="AW545" s="620"/>
      <c r="AX545" s="620"/>
      <c r="AY545" s="620"/>
      <c r="AZ545" s="620"/>
      <c r="BA545" s="620"/>
    </row>
    <row r="546" spans="1:53" ht="15.75" customHeight="1" x14ac:dyDescent="0.25">
      <c r="A546" s="620"/>
      <c r="B546" s="625"/>
      <c r="C546" s="620"/>
      <c r="D546" s="620"/>
      <c r="E546" s="620"/>
      <c r="F546" s="620"/>
      <c r="G546" s="620"/>
      <c r="H546" s="620"/>
      <c r="I546" s="620"/>
      <c r="J546" s="622"/>
      <c r="K546" s="622"/>
      <c r="L546" s="622"/>
      <c r="M546" s="622"/>
      <c r="N546" s="624"/>
      <c r="O546" s="620"/>
      <c r="P546" s="620"/>
      <c r="Q546" s="620"/>
      <c r="R546" s="620"/>
      <c r="S546" s="620"/>
      <c r="T546" s="620"/>
      <c r="U546" s="620"/>
      <c r="V546" s="620"/>
      <c r="W546" s="620"/>
      <c r="X546" s="620"/>
      <c r="Y546" s="620"/>
      <c r="Z546" s="620"/>
      <c r="AA546" s="620"/>
      <c r="AB546" s="620"/>
      <c r="AC546" s="622"/>
      <c r="AD546" s="620"/>
      <c r="AE546" s="620"/>
      <c r="AF546" s="620"/>
      <c r="AG546" s="620"/>
      <c r="AH546" s="620"/>
      <c r="AI546" s="620"/>
      <c r="AJ546" s="620"/>
      <c r="AK546" s="620"/>
      <c r="AL546" s="620"/>
      <c r="AM546" s="620"/>
      <c r="AN546" s="620"/>
      <c r="AO546" s="620"/>
      <c r="AP546" s="620"/>
      <c r="AQ546" s="620"/>
      <c r="AR546" s="620"/>
      <c r="AS546" s="620"/>
      <c r="AT546" s="620"/>
      <c r="AU546" s="620"/>
      <c r="AV546" s="620"/>
      <c r="AW546" s="620"/>
      <c r="AX546" s="620"/>
      <c r="AY546" s="620"/>
      <c r="AZ546" s="620"/>
      <c r="BA546" s="620"/>
    </row>
    <row r="547" spans="1:53" ht="15.75" customHeight="1" x14ac:dyDescent="0.25">
      <c r="A547" s="620"/>
      <c r="B547" s="625"/>
      <c r="C547" s="620"/>
      <c r="D547" s="620"/>
      <c r="E547" s="620"/>
      <c r="F547" s="620"/>
      <c r="G547" s="620"/>
      <c r="H547" s="620"/>
      <c r="I547" s="620"/>
      <c r="J547" s="622"/>
      <c r="K547" s="622"/>
      <c r="L547" s="622"/>
      <c r="M547" s="622"/>
      <c r="N547" s="624"/>
      <c r="O547" s="620"/>
      <c r="P547" s="620"/>
      <c r="Q547" s="620"/>
      <c r="R547" s="620"/>
      <c r="S547" s="620"/>
      <c r="T547" s="620"/>
      <c r="U547" s="620"/>
      <c r="V547" s="620"/>
      <c r="W547" s="620"/>
      <c r="X547" s="620"/>
      <c r="Y547" s="620"/>
      <c r="Z547" s="620"/>
      <c r="AA547" s="620"/>
      <c r="AB547" s="620"/>
      <c r="AC547" s="622"/>
      <c r="AD547" s="620"/>
      <c r="AE547" s="620"/>
      <c r="AF547" s="620"/>
      <c r="AG547" s="620"/>
      <c r="AH547" s="620"/>
      <c r="AI547" s="620"/>
      <c r="AJ547" s="620"/>
      <c r="AK547" s="620"/>
      <c r="AL547" s="620"/>
      <c r="AM547" s="620"/>
      <c r="AN547" s="620"/>
      <c r="AO547" s="620"/>
      <c r="AP547" s="620"/>
      <c r="AQ547" s="620"/>
      <c r="AR547" s="620"/>
      <c r="AS547" s="620"/>
      <c r="AT547" s="620"/>
      <c r="AU547" s="620"/>
      <c r="AV547" s="620"/>
      <c r="AW547" s="620"/>
      <c r="AX547" s="620"/>
      <c r="AY547" s="620"/>
      <c r="AZ547" s="620"/>
      <c r="BA547" s="620"/>
    </row>
    <row r="548" spans="1:53" ht="15.75" customHeight="1" x14ac:dyDescent="0.25">
      <c r="A548" s="620"/>
      <c r="B548" s="625"/>
      <c r="C548" s="620"/>
      <c r="D548" s="620"/>
      <c r="E548" s="620"/>
      <c r="F548" s="620"/>
      <c r="G548" s="620"/>
      <c r="H548" s="620"/>
      <c r="I548" s="620"/>
      <c r="J548" s="622"/>
      <c r="K548" s="622"/>
      <c r="L548" s="622"/>
      <c r="M548" s="622"/>
      <c r="N548" s="624"/>
      <c r="O548" s="620"/>
      <c r="P548" s="620"/>
      <c r="Q548" s="620"/>
      <c r="R548" s="620"/>
      <c r="S548" s="620"/>
      <c r="T548" s="620"/>
      <c r="U548" s="620"/>
      <c r="V548" s="620"/>
      <c r="W548" s="620"/>
      <c r="X548" s="620"/>
      <c r="Y548" s="620"/>
      <c r="Z548" s="620"/>
      <c r="AA548" s="620"/>
      <c r="AB548" s="620"/>
      <c r="AC548" s="622"/>
      <c r="AD548" s="620"/>
      <c r="AE548" s="620"/>
      <c r="AF548" s="620"/>
      <c r="AG548" s="620"/>
      <c r="AH548" s="620"/>
      <c r="AI548" s="620"/>
      <c r="AJ548" s="620"/>
      <c r="AK548" s="620"/>
      <c r="AL548" s="620"/>
      <c r="AM548" s="620"/>
      <c r="AN548" s="620"/>
      <c r="AO548" s="620"/>
      <c r="AP548" s="620"/>
      <c r="AQ548" s="620"/>
      <c r="AR548" s="620"/>
      <c r="AS548" s="620"/>
      <c r="AT548" s="620"/>
      <c r="AU548" s="620"/>
      <c r="AV548" s="620"/>
      <c r="AW548" s="620"/>
      <c r="AX548" s="620"/>
      <c r="AY548" s="620"/>
      <c r="AZ548" s="620"/>
      <c r="BA548" s="620"/>
    </row>
    <row r="549" spans="1:53" ht="15.75" customHeight="1" x14ac:dyDescent="0.25">
      <c r="A549" s="620"/>
      <c r="B549" s="625"/>
      <c r="C549" s="620"/>
      <c r="D549" s="620"/>
      <c r="E549" s="620"/>
      <c r="F549" s="620"/>
      <c r="G549" s="620"/>
      <c r="H549" s="620"/>
      <c r="I549" s="620"/>
      <c r="J549" s="622"/>
      <c r="K549" s="622"/>
      <c r="L549" s="622"/>
      <c r="M549" s="622"/>
      <c r="N549" s="624"/>
      <c r="O549" s="620"/>
      <c r="P549" s="620"/>
      <c r="Q549" s="620"/>
      <c r="R549" s="620"/>
      <c r="S549" s="620"/>
      <c r="T549" s="620"/>
      <c r="U549" s="620"/>
      <c r="V549" s="620"/>
      <c r="W549" s="620"/>
      <c r="X549" s="620"/>
      <c r="Y549" s="620"/>
      <c r="Z549" s="620"/>
      <c r="AA549" s="620"/>
      <c r="AB549" s="620"/>
      <c r="AC549" s="622"/>
      <c r="AD549" s="620"/>
      <c r="AE549" s="620"/>
      <c r="AF549" s="620"/>
      <c r="AG549" s="620"/>
      <c r="AH549" s="620"/>
      <c r="AI549" s="620"/>
      <c r="AJ549" s="620"/>
      <c r="AK549" s="620"/>
      <c r="AL549" s="620"/>
      <c r="AM549" s="620"/>
      <c r="AN549" s="620"/>
      <c r="AO549" s="620"/>
      <c r="AP549" s="620"/>
      <c r="AQ549" s="620"/>
      <c r="AR549" s="620"/>
      <c r="AS549" s="620"/>
      <c r="AT549" s="620"/>
      <c r="AU549" s="620"/>
      <c r="AV549" s="620"/>
      <c r="AW549" s="620"/>
      <c r="AX549" s="620"/>
      <c r="AY549" s="620"/>
      <c r="AZ549" s="620"/>
      <c r="BA549" s="620"/>
    </row>
    <row r="550" spans="1:53" ht="15.75" customHeight="1" x14ac:dyDescent="0.25">
      <c r="A550" s="620"/>
      <c r="B550" s="625"/>
      <c r="C550" s="620"/>
      <c r="D550" s="620"/>
      <c r="E550" s="620"/>
      <c r="F550" s="620"/>
      <c r="G550" s="620"/>
      <c r="H550" s="620"/>
      <c r="I550" s="620"/>
      <c r="J550" s="622"/>
      <c r="K550" s="622"/>
      <c r="L550" s="622"/>
      <c r="M550" s="622"/>
      <c r="N550" s="624"/>
      <c r="O550" s="620"/>
      <c r="P550" s="620"/>
      <c r="Q550" s="620"/>
      <c r="R550" s="620"/>
      <c r="S550" s="620"/>
      <c r="T550" s="620"/>
      <c r="U550" s="620"/>
      <c r="V550" s="620"/>
      <c r="W550" s="620"/>
      <c r="X550" s="620"/>
      <c r="Y550" s="620"/>
      <c r="Z550" s="620"/>
      <c r="AA550" s="620"/>
      <c r="AB550" s="620"/>
      <c r="AC550" s="622"/>
      <c r="AD550" s="620"/>
      <c r="AE550" s="620"/>
      <c r="AF550" s="620"/>
      <c r="AG550" s="620"/>
      <c r="AH550" s="620"/>
      <c r="AI550" s="620"/>
      <c r="AJ550" s="620"/>
      <c r="AK550" s="620"/>
      <c r="AL550" s="620"/>
      <c r="AM550" s="620"/>
      <c r="AN550" s="620"/>
      <c r="AO550" s="620"/>
      <c r="AP550" s="620"/>
      <c r="AQ550" s="620"/>
      <c r="AR550" s="620"/>
      <c r="AS550" s="620"/>
      <c r="AT550" s="620"/>
      <c r="AU550" s="620"/>
      <c r="AV550" s="620"/>
      <c r="AW550" s="620"/>
      <c r="AX550" s="620"/>
      <c r="AY550" s="620"/>
      <c r="AZ550" s="620"/>
      <c r="BA550" s="620"/>
    </row>
    <row r="551" spans="1:53" ht="15.75" customHeight="1" x14ac:dyDescent="0.25">
      <c r="A551" s="620"/>
      <c r="B551" s="625"/>
      <c r="C551" s="620"/>
      <c r="D551" s="620"/>
      <c r="E551" s="620"/>
      <c r="F551" s="620"/>
      <c r="G551" s="620"/>
      <c r="H551" s="620"/>
      <c r="I551" s="620"/>
      <c r="J551" s="622"/>
      <c r="K551" s="622"/>
      <c r="L551" s="622"/>
      <c r="M551" s="622"/>
      <c r="N551" s="624"/>
      <c r="O551" s="620"/>
      <c r="P551" s="620"/>
      <c r="Q551" s="620"/>
      <c r="R551" s="620"/>
      <c r="S551" s="620"/>
      <c r="T551" s="620"/>
      <c r="U551" s="620"/>
      <c r="V551" s="620"/>
      <c r="W551" s="620"/>
      <c r="X551" s="620"/>
      <c r="Y551" s="620"/>
      <c r="Z551" s="620"/>
      <c r="AA551" s="620"/>
      <c r="AB551" s="620"/>
      <c r="AC551" s="622"/>
      <c r="AD551" s="620"/>
      <c r="AE551" s="620"/>
      <c r="AF551" s="620"/>
      <c r="AG551" s="620"/>
      <c r="AH551" s="620"/>
      <c r="AI551" s="620"/>
      <c r="AJ551" s="620"/>
      <c r="AK551" s="620"/>
      <c r="AL551" s="620"/>
      <c r="AM551" s="620"/>
      <c r="AN551" s="620"/>
      <c r="AO551" s="620"/>
      <c r="AP551" s="620"/>
      <c r="AQ551" s="620"/>
      <c r="AR551" s="620"/>
      <c r="AS551" s="620"/>
      <c r="AT551" s="620"/>
      <c r="AU551" s="620"/>
      <c r="AV551" s="620"/>
      <c r="AW551" s="620"/>
      <c r="AX551" s="620"/>
      <c r="AY551" s="620"/>
      <c r="AZ551" s="620"/>
      <c r="BA551" s="620"/>
    </row>
    <row r="552" spans="1:53" ht="15.75" customHeight="1" x14ac:dyDescent="0.25">
      <c r="A552" s="620"/>
      <c r="B552" s="625"/>
      <c r="C552" s="620"/>
      <c r="D552" s="620"/>
      <c r="E552" s="620"/>
      <c r="F552" s="620"/>
      <c r="G552" s="620"/>
      <c r="H552" s="620"/>
      <c r="I552" s="620"/>
      <c r="J552" s="622"/>
      <c r="K552" s="622"/>
      <c r="L552" s="622"/>
      <c r="M552" s="622"/>
      <c r="N552" s="624"/>
      <c r="O552" s="620"/>
      <c r="P552" s="620"/>
      <c r="Q552" s="620"/>
      <c r="R552" s="620"/>
      <c r="S552" s="620"/>
      <c r="T552" s="620"/>
      <c r="U552" s="620"/>
      <c r="V552" s="620"/>
      <c r="W552" s="620"/>
      <c r="X552" s="620"/>
      <c r="Y552" s="620"/>
      <c r="Z552" s="620"/>
      <c r="AA552" s="620"/>
      <c r="AB552" s="620"/>
      <c r="AC552" s="622"/>
      <c r="AD552" s="620"/>
      <c r="AE552" s="620"/>
      <c r="AF552" s="620"/>
      <c r="AG552" s="620"/>
      <c r="AH552" s="620"/>
      <c r="AI552" s="620"/>
      <c r="AJ552" s="620"/>
      <c r="AK552" s="620"/>
      <c r="AL552" s="620"/>
      <c r="AM552" s="620"/>
      <c r="AN552" s="620"/>
      <c r="AO552" s="620"/>
      <c r="AP552" s="620"/>
      <c r="AQ552" s="620"/>
      <c r="AR552" s="620"/>
      <c r="AS552" s="620"/>
      <c r="AT552" s="620"/>
      <c r="AU552" s="620"/>
      <c r="AV552" s="620"/>
      <c r="AW552" s="620"/>
      <c r="AX552" s="620"/>
      <c r="AY552" s="620"/>
      <c r="AZ552" s="620"/>
      <c r="BA552" s="620"/>
    </row>
    <row r="553" spans="1:53" ht="15.75" customHeight="1" x14ac:dyDescent="0.25">
      <c r="A553" s="620"/>
      <c r="B553" s="625"/>
      <c r="C553" s="620"/>
      <c r="D553" s="620"/>
      <c r="E553" s="620"/>
      <c r="F553" s="620"/>
      <c r="G553" s="620"/>
      <c r="H553" s="620"/>
      <c r="I553" s="620"/>
      <c r="J553" s="622"/>
      <c r="K553" s="622"/>
      <c r="L553" s="622"/>
      <c r="M553" s="622"/>
      <c r="N553" s="624"/>
      <c r="O553" s="620"/>
      <c r="P553" s="620"/>
      <c r="Q553" s="620"/>
      <c r="R553" s="620"/>
      <c r="S553" s="620"/>
      <c r="T553" s="620"/>
      <c r="U553" s="620"/>
      <c r="V553" s="620"/>
      <c r="W553" s="620"/>
      <c r="X553" s="620"/>
      <c r="Y553" s="620"/>
      <c r="Z553" s="620"/>
      <c r="AA553" s="620"/>
      <c r="AB553" s="620"/>
      <c r="AC553" s="622"/>
      <c r="AD553" s="620"/>
      <c r="AE553" s="620"/>
      <c r="AF553" s="620"/>
      <c r="AG553" s="620"/>
      <c r="AH553" s="620"/>
      <c r="AI553" s="620"/>
      <c r="AJ553" s="620"/>
      <c r="AK553" s="620"/>
      <c r="AL553" s="620"/>
      <c r="AM553" s="620"/>
      <c r="AN553" s="620"/>
      <c r="AO553" s="620"/>
      <c r="AP553" s="620"/>
      <c r="AQ553" s="620"/>
      <c r="AR553" s="620"/>
      <c r="AS553" s="620"/>
      <c r="AT553" s="620"/>
      <c r="AU553" s="620"/>
      <c r="AV553" s="620"/>
      <c r="AW553" s="620"/>
      <c r="AX553" s="620"/>
      <c r="AY553" s="620"/>
      <c r="AZ553" s="620"/>
      <c r="BA553" s="620"/>
    </row>
    <row r="554" spans="1:53" ht="15.75" customHeight="1" x14ac:dyDescent="0.25">
      <c r="A554" s="620"/>
      <c r="B554" s="625"/>
      <c r="C554" s="620"/>
      <c r="D554" s="620"/>
      <c r="E554" s="620"/>
      <c r="F554" s="620"/>
      <c r="G554" s="620"/>
      <c r="H554" s="620"/>
      <c r="I554" s="620"/>
      <c r="J554" s="622"/>
      <c r="K554" s="622"/>
      <c r="L554" s="622"/>
      <c r="M554" s="622"/>
      <c r="N554" s="624"/>
      <c r="O554" s="620"/>
      <c r="P554" s="620"/>
      <c r="Q554" s="620"/>
      <c r="R554" s="620"/>
      <c r="S554" s="620"/>
      <c r="T554" s="620"/>
      <c r="U554" s="620"/>
      <c r="V554" s="620"/>
      <c r="W554" s="620"/>
      <c r="X554" s="620"/>
      <c r="Y554" s="620"/>
      <c r="Z554" s="620"/>
      <c r="AA554" s="620"/>
      <c r="AB554" s="620"/>
      <c r="AC554" s="622"/>
      <c r="AD554" s="620"/>
      <c r="AE554" s="620"/>
      <c r="AF554" s="620"/>
      <c r="AG554" s="620"/>
      <c r="AH554" s="620"/>
      <c r="AI554" s="620"/>
      <c r="AJ554" s="620"/>
      <c r="AK554" s="620"/>
      <c r="AL554" s="620"/>
      <c r="AM554" s="620"/>
      <c r="AN554" s="620"/>
      <c r="AO554" s="620"/>
      <c r="AP554" s="620"/>
      <c r="AQ554" s="620"/>
      <c r="AR554" s="620"/>
      <c r="AS554" s="620"/>
      <c r="AT554" s="620"/>
      <c r="AU554" s="620"/>
      <c r="AV554" s="620"/>
      <c r="AW554" s="620"/>
      <c r="AX554" s="620"/>
      <c r="AY554" s="620"/>
      <c r="AZ554" s="620"/>
      <c r="BA554" s="620"/>
    </row>
    <row r="555" spans="1:53" ht="15.75" customHeight="1" x14ac:dyDescent="0.25">
      <c r="A555" s="620"/>
      <c r="B555" s="625"/>
      <c r="C555" s="620"/>
      <c r="D555" s="620"/>
      <c r="E555" s="620"/>
      <c r="F555" s="620"/>
      <c r="G555" s="620"/>
      <c r="H555" s="620"/>
      <c r="I555" s="620"/>
      <c r="J555" s="622"/>
      <c r="K555" s="622"/>
      <c r="L555" s="622"/>
      <c r="M555" s="622"/>
      <c r="N555" s="624"/>
      <c r="O555" s="620"/>
      <c r="P555" s="620"/>
      <c r="Q555" s="620"/>
      <c r="R555" s="620"/>
      <c r="S555" s="620"/>
      <c r="T555" s="620"/>
      <c r="U555" s="620"/>
      <c r="V555" s="620"/>
      <c r="W555" s="620"/>
      <c r="X555" s="620"/>
      <c r="Y555" s="620"/>
      <c r="Z555" s="620"/>
      <c r="AA555" s="620"/>
      <c r="AB555" s="620"/>
      <c r="AC555" s="622"/>
      <c r="AD555" s="620"/>
      <c r="AE555" s="620"/>
      <c r="AF555" s="620"/>
      <c r="AG555" s="620"/>
      <c r="AH555" s="620"/>
      <c r="AI555" s="620"/>
      <c r="AJ555" s="620"/>
      <c r="AK555" s="620"/>
      <c r="AL555" s="620"/>
      <c r="AM555" s="620"/>
      <c r="AN555" s="620"/>
      <c r="AO555" s="620"/>
      <c r="AP555" s="620"/>
      <c r="AQ555" s="620"/>
      <c r="AR555" s="620"/>
      <c r="AS555" s="620"/>
      <c r="AT555" s="620"/>
      <c r="AU555" s="620"/>
      <c r="AV555" s="620"/>
      <c r="AW555" s="620"/>
      <c r="AX555" s="620"/>
      <c r="AY555" s="620"/>
      <c r="AZ555" s="620"/>
      <c r="BA555" s="620"/>
    </row>
    <row r="556" spans="1:53" ht="15.75" customHeight="1" x14ac:dyDescent="0.25">
      <c r="A556" s="620"/>
      <c r="B556" s="625"/>
      <c r="C556" s="620"/>
      <c r="D556" s="620"/>
      <c r="E556" s="620"/>
      <c r="F556" s="620"/>
      <c r="G556" s="620"/>
      <c r="H556" s="620"/>
      <c r="I556" s="620"/>
      <c r="J556" s="622"/>
      <c r="K556" s="622"/>
      <c r="L556" s="622"/>
      <c r="M556" s="622"/>
      <c r="N556" s="624"/>
      <c r="O556" s="620"/>
      <c r="P556" s="620"/>
      <c r="Q556" s="620"/>
      <c r="R556" s="620"/>
      <c r="S556" s="620"/>
      <c r="T556" s="620"/>
      <c r="U556" s="620"/>
      <c r="V556" s="620"/>
      <c r="W556" s="620"/>
      <c r="X556" s="620"/>
      <c r="Y556" s="620"/>
      <c r="Z556" s="620"/>
      <c r="AA556" s="620"/>
      <c r="AB556" s="620"/>
      <c r="AC556" s="622"/>
      <c r="AD556" s="620"/>
      <c r="AE556" s="620"/>
      <c r="AF556" s="620"/>
      <c r="AG556" s="620"/>
      <c r="AH556" s="620"/>
      <c r="AI556" s="620"/>
      <c r="AJ556" s="620"/>
      <c r="AK556" s="620"/>
      <c r="AL556" s="620"/>
      <c r="AM556" s="620"/>
      <c r="AN556" s="620"/>
      <c r="AO556" s="620"/>
      <c r="AP556" s="620"/>
      <c r="AQ556" s="620"/>
      <c r="AR556" s="620"/>
      <c r="AS556" s="620"/>
      <c r="AT556" s="620"/>
      <c r="AU556" s="620"/>
      <c r="AV556" s="620"/>
      <c r="AW556" s="620"/>
      <c r="AX556" s="620"/>
      <c r="AY556" s="620"/>
      <c r="AZ556" s="620"/>
      <c r="BA556" s="620"/>
    </row>
    <row r="557" spans="1:53" ht="15.75" customHeight="1" x14ac:dyDescent="0.25">
      <c r="A557" s="620"/>
      <c r="B557" s="625"/>
      <c r="C557" s="620"/>
      <c r="D557" s="620"/>
      <c r="E557" s="620"/>
      <c r="F557" s="620"/>
      <c r="G557" s="620"/>
      <c r="H557" s="620"/>
      <c r="I557" s="620"/>
      <c r="J557" s="622"/>
      <c r="K557" s="622"/>
      <c r="L557" s="622"/>
      <c r="M557" s="622"/>
      <c r="N557" s="624"/>
      <c r="O557" s="620"/>
      <c r="P557" s="620"/>
      <c r="Q557" s="620"/>
      <c r="R557" s="620"/>
      <c r="S557" s="620"/>
      <c r="T557" s="620"/>
      <c r="U557" s="620"/>
      <c r="V557" s="620"/>
      <c r="W557" s="620"/>
      <c r="X557" s="620"/>
      <c r="Y557" s="620"/>
      <c r="Z557" s="620"/>
      <c r="AA557" s="620"/>
      <c r="AB557" s="620"/>
      <c r="AC557" s="622"/>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row>
    <row r="558" spans="1:53" ht="15.75" customHeight="1" x14ac:dyDescent="0.25">
      <c r="A558" s="620"/>
      <c r="B558" s="625"/>
      <c r="C558" s="620"/>
      <c r="D558" s="620"/>
      <c r="E558" s="620"/>
      <c r="F558" s="620"/>
      <c r="G558" s="620"/>
      <c r="H558" s="620"/>
      <c r="I558" s="620"/>
      <c r="J558" s="622"/>
      <c r="K558" s="622"/>
      <c r="L558" s="622"/>
      <c r="M558" s="622"/>
      <c r="N558" s="624"/>
      <c r="O558" s="620"/>
      <c r="P558" s="620"/>
      <c r="Q558" s="620"/>
      <c r="R558" s="620"/>
      <c r="S558" s="620"/>
      <c r="T558" s="620"/>
      <c r="U558" s="620"/>
      <c r="V558" s="620"/>
      <c r="W558" s="620"/>
      <c r="X558" s="620"/>
      <c r="Y558" s="620"/>
      <c r="Z558" s="620"/>
      <c r="AA558" s="620"/>
      <c r="AB558" s="620"/>
      <c r="AC558" s="622"/>
      <c r="AD558" s="620"/>
      <c r="AE558" s="620"/>
      <c r="AF558" s="620"/>
      <c r="AG558" s="620"/>
      <c r="AH558" s="620"/>
      <c r="AI558" s="620"/>
      <c r="AJ558" s="620"/>
      <c r="AK558" s="620"/>
      <c r="AL558" s="620"/>
      <c r="AM558" s="620"/>
      <c r="AN558" s="620"/>
      <c r="AO558" s="620"/>
      <c r="AP558" s="620"/>
      <c r="AQ558" s="620"/>
      <c r="AR558" s="620"/>
      <c r="AS558" s="620"/>
      <c r="AT558" s="620"/>
      <c r="AU558" s="620"/>
      <c r="AV558" s="620"/>
      <c r="AW558" s="620"/>
      <c r="AX558" s="620"/>
      <c r="AY558" s="620"/>
      <c r="AZ558" s="620"/>
      <c r="BA558" s="620"/>
    </row>
    <row r="559" spans="1:53" ht="15.75" customHeight="1" x14ac:dyDescent="0.25">
      <c r="A559" s="620"/>
      <c r="B559" s="625"/>
      <c r="C559" s="620"/>
      <c r="D559" s="620"/>
      <c r="E559" s="620"/>
      <c r="F559" s="620"/>
      <c r="G559" s="620"/>
      <c r="H559" s="620"/>
      <c r="I559" s="620"/>
      <c r="J559" s="622"/>
      <c r="K559" s="622"/>
      <c r="L559" s="622"/>
      <c r="M559" s="622"/>
      <c r="N559" s="624"/>
      <c r="O559" s="620"/>
      <c r="P559" s="620"/>
      <c r="Q559" s="620"/>
      <c r="R559" s="620"/>
      <c r="S559" s="620"/>
      <c r="T559" s="620"/>
      <c r="U559" s="620"/>
      <c r="V559" s="620"/>
      <c r="W559" s="620"/>
      <c r="X559" s="620"/>
      <c r="Y559" s="620"/>
      <c r="Z559" s="620"/>
      <c r="AA559" s="620"/>
      <c r="AB559" s="620"/>
      <c r="AC559" s="622"/>
      <c r="AD559" s="620"/>
      <c r="AE559" s="620"/>
      <c r="AF559" s="620"/>
      <c r="AG559" s="620"/>
      <c r="AH559" s="620"/>
      <c r="AI559" s="620"/>
      <c r="AJ559" s="620"/>
      <c r="AK559" s="620"/>
      <c r="AL559" s="620"/>
      <c r="AM559" s="620"/>
      <c r="AN559" s="620"/>
      <c r="AO559" s="620"/>
      <c r="AP559" s="620"/>
      <c r="AQ559" s="620"/>
      <c r="AR559" s="620"/>
      <c r="AS559" s="620"/>
      <c r="AT559" s="620"/>
      <c r="AU559" s="620"/>
      <c r="AV559" s="620"/>
      <c r="AW559" s="620"/>
      <c r="AX559" s="620"/>
      <c r="AY559" s="620"/>
      <c r="AZ559" s="620"/>
      <c r="BA559" s="620"/>
    </row>
    <row r="560" spans="1:53" ht="15.75" customHeight="1" x14ac:dyDescent="0.25">
      <c r="A560" s="620"/>
      <c r="B560" s="625"/>
      <c r="C560" s="620"/>
      <c r="D560" s="620"/>
      <c r="E560" s="620"/>
      <c r="F560" s="620"/>
      <c r="G560" s="620"/>
      <c r="H560" s="620"/>
      <c r="I560" s="620"/>
      <c r="J560" s="622"/>
      <c r="K560" s="622"/>
      <c r="L560" s="622"/>
      <c r="M560" s="622"/>
      <c r="N560" s="624"/>
      <c r="O560" s="620"/>
      <c r="P560" s="620"/>
      <c r="Q560" s="620"/>
      <c r="R560" s="620"/>
      <c r="S560" s="620"/>
      <c r="T560" s="620"/>
      <c r="U560" s="620"/>
      <c r="V560" s="620"/>
      <c r="W560" s="620"/>
      <c r="X560" s="620"/>
      <c r="Y560" s="620"/>
      <c r="Z560" s="620"/>
      <c r="AA560" s="620"/>
      <c r="AB560" s="620"/>
      <c r="AC560" s="622"/>
      <c r="AD560" s="620"/>
      <c r="AE560" s="620"/>
      <c r="AF560" s="620"/>
      <c r="AG560" s="620"/>
      <c r="AH560" s="620"/>
      <c r="AI560" s="620"/>
      <c r="AJ560" s="620"/>
      <c r="AK560" s="620"/>
      <c r="AL560" s="620"/>
      <c r="AM560" s="620"/>
      <c r="AN560" s="620"/>
      <c r="AO560" s="620"/>
      <c r="AP560" s="620"/>
      <c r="AQ560" s="620"/>
      <c r="AR560" s="620"/>
      <c r="AS560" s="620"/>
      <c r="AT560" s="620"/>
      <c r="AU560" s="620"/>
      <c r="AV560" s="620"/>
      <c r="AW560" s="620"/>
      <c r="AX560" s="620"/>
      <c r="AY560" s="620"/>
      <c r="AZ560" s="620"/>
      <c r="BA560" s="620"/>
    </row>
    <row r="561" spans="1:53" ht="15.75" customHeight="1" x14ac:dyDescent="0.25">
      <c r="A561" s="620"/>
      <c r="B561" s="625"/>
      <c r="C561" s="620"/>
      <c r="D561" s="620"/>
      <c r="E561" s="620"/>
      <c r="F561" s="620"/>
      <c r="G561" s="620"/>
      <c r="H561" s="620"/>
      <c r="I561" s="620"/>
      <c r="J561" s="622"/>
      <c r="K561" s="622"/>
      <c r="L561" s="622"/>
      <c r="M561" s="622"/>
      <c r="N561" s="624"/>
      <c r="O561" s="620"/>
      <c r="P561" s="620"/>
      <c r="Q561" s="620"/>
      <c r="R561" s="620"/>
      <c r="S561" s="620"/>
      <c r="T561" s="620"/>
      <c r="U561" s="620"/>
      <c r="V561" s="620"/>
      <c r="W561" s="620"/>
      <c r="X561" s="620"/>
      <c r="Y561" s="620"/>
      <c r="Z561" s="620"/>
      <c r="AA561" s="620"/>
      <c r="AB561" s="620"/>
      <c r="AC561" s="622"/>
      <c r="AD561" s="620"/>
      <c r="AE561" s="620"/>
      <c r="AF561" s="620"/>
      <c r="AG561" s="620"/>
      <c r="AH561" s="620"/>
      <c r="AI561" s="620"/>
      <c r="AJ561" s="620"/>
      <c r="AK561" s="620"/>
      <c r="AL561" s="620"/>
      <c r="AM561" s="620"/>
      <c r="AN561" s="620"/>
      <c r="AO561" s="620"/>
      <c r="AP561" s="620"/>
      <c r="AQ561" s="620"/>
      <c r="AR561" s="620"/>
      <c r="AS561" s="620"/>
      <c r="AT561" s="620"/>
      <c r="AU561" s="620"/>
      <c r="AV561" s="620"/>
      <c r="AW561" s="620"/>
      <c r="AX561" s="620"/>
      <c r="AY561" s="620"/>
      <c r="AZ561" s="620"/>
      <c r="BA561" s="620"/>
    </row>
    <row r="562" spans="1:53" ht="15.75" customHeight="1" x14ac:dyDescent="0.25">
      <c r="A562" s="620"/>
      <c r="B562" s="625"/>
      <c r="C562" s="620"/>
      <c r="D562" s="620"/>
      <c r="E562" s="620"/>
      <c r="F562" s="620"/>
      <c r="G562" s="620"/>
      <c r="H562" s="620"/>
      <c r="I562" s="620"/>
      <c r="J562" s="622"/>
      <c r="K562" s="622"/>
      <c r="L562" s="622"/>
      <c r="M562" s="622"/>
      <c r="N562" s="624"/>
      <c r="O562" s="620"/>
      <c r="P562" s="620"/>
      <c r="Q562" s="620"/>
      <c r="R562" s="620"/>
      <c r="S562" s="620"/>
      <c r="T562" s="620"/>
      <c r="U562" s="620"/>
      <c r="V562" s="620"/>
      <c r="W562" s="620"/>
      <c r="X562" s="620"/>
      <c r="Y562" s="620"/>
      <c r="Z562" s="620"/>
      <c r="AA562" s="620"/>
      <c r="AB562" s="620"/>
      <c r="AC562" s="622"/>
      <c r="AD562" s="620"/>
      <c r="AE562" s="620"/>
      <c r="AF562" s="620"/>
      <c r="AG562" s="620"/>
      <c r="AH562" s="620"/>
      <c r="AI562" s="620"/>
      <c r="AJ562" s="620"/>
      <c r="AK562" s="620"/>
      <c r="AL562" s="620"/>
      <c r="AM562" s="620"/>
      <c r="AN562" s="620"/>
      <c r="AO562" s="620"/>
      <c r="AP562" s="620"/>
      <c r="AQ562" s="620"/>
      <c r="AR562" s="620"/>
      <c r="AS562" s="620"/>
      <c r="AT562" s="620"/>
      <c r="AU562" s="620"/>
      <c r="AV562" s="620"/>
      <c r="AW562" s="620"/>
      <c r="AX562" s="620"/>
      <c r="AY562" s="620"/>
      <c r="AZ562" s="620"/>
      <c r="BA562" s="620"/>
    </row>
    <row r="563" spans="1:53" ht="15.75" customHeight="1" x14ac:dyDescent="0.25">
      <c r="A563" s="620"/>
      <c r="B563" s="625"/>
      <c r="C563" s="620"/>
      <c r="D563" s="620"/>
      <c r="E563" s="620"/>
      <c r="F563" s="620"/>
      <c r="G563" s="620"/>
      <c r="H563" s="620"/>
      <c r="I563" s="620"/>
      <c r="J563" s="622"/>
      <c r="K563" s="622"/>
      <c r="L563" s="622"/>
      <c r="M563" s="622"/>
      <c r="N563" s="624"/>
      <c r="O563" s="620"/>
      <c r="P563" s="620"/>
      <c r="Q563" s="620"/>
      <c r="R563" s="620"/>
      <c r="S563" s="620"/>
      <c r="T563" s="620"/>
      <c r="U563" s="620"/>
      <c r="V563" s="620"/>
      <c r="W563" s="620"/>
      <c r="X563" s="620"/>
      <c r="Y563" s="620"/>
      <c r="Z563" s="620"/>
      <c r="AA563" s="620"/>
      <c r="AB563" s="620"/>
      <c r="AC563" s="622"/>
      <c r="AD563" s="620"/>
      <c r="AE563" s="620"/>
      <c r="AF563" s="620"/>
      <c r="AG563" s="620"/>
      <c r="AH563" s="620"/>
      <c r="AI563" s="620"/>
      <c r="AJ563" s="620"/>
      <c r="AK563" s="620"/>
      <c r="AL563" s="620"/>
      <c r="AM563" s="620"/>
      <c r="AN563" s="620"/>
      <c r="AO563" s="620"/>
      <c r="AP563" s="620"/>
      <c r="AQ563" s="620"/>
      <c r="AR563" s="620"/>
      <c r="AS563" s="620"/>
      <c r="AT563" s="620"/>
      <c r="AU563" s="620"/>
      <c r="AV563" s="620"/>
      <c r="AW563" s="620"/>
      <c r="AX563" s="620"/>
      <c r="AY563" s="620"/>
      <c r="AZ563" s="620"/>
      <c r="BA563" s="620"/>
    </row>
    <row r="564" spans="1:53" ht="15.75" customHeight="1" x14ac:dyDescent="0.25">
      <c r="A564" s="620"/>
      <c r="B564" s="625"/>
      <c r="C564" s="620"/>
      <c r="D564" s="620"/>
      <c r="E564" s="620"/>
      <c r="F564" s="620"/>
      <c r="G564" s="620"/>
      <c r="H564" s="620"/>
      <c r="I564" s="620"/>
      <c r="J564" s="622"/>
      <c r="K564" s="622"/>
      <c r="L564" s="622"/>
      <c r="M564" s="622"/>
      <c r="N564" s="624"/>
      <c r="O564" s="620"/>
      <c r="P564" s="620"/>
      <c r="Q564" s="620"/>
      <c r="R564" s="620"/>
      <c r="S564" s="620"/>
      <c r="T564" s="620"/>
      <c r="U564" s="620"/>
      <c r="V564" s="620"/>
      <c r="W564" s="620"/>
      <c r="X564" s="620"/>
      <c r="Y564" s="620"/>
      <c r="Z564" s="620"/>
      <c r="AA564" s="620"/>
      <c r="AB564" s="620"/>
      <c r="AC564" s="622"/>
      <c r="AD564" s="620"/>
      <c r="AE564" s="620"/>
      <c r="AF564" s="620"/>
      <c r="AG564" s="620"/>
      <c r="AH564" s="620"/>
      <c r="AI564" s="620"/>
      <c r="AJ564" s="620"/>
      <c r="AK564" s="620"/>
      <c r="AL564" s="620"/>
      <c r="AM564" s="620"/>
      <c r="AN564" s="620"/>
      <c r="AO564" s="620"/>
      <c r="AP564" s="620"/>
      <c r="AQ564" s="620"/>
      <c r="AR564" s="620"/>
      <c r="AS564" s="620"/>
      <c r="AT564" s="620"/>
      <c r="AU564" s="620"/>
      <c r="AV564" s="620"/>
      <c r="AW564" s="620"/>
      <c r="AX564" s="620"/>
      <c r="AY564" s="620"/>
      <c r="AZ564" s="620"/>
      <c r="BA564" s="620"/>
    </row>
    <row r="565" spans="1:53" ht="15.75" customHeight="1" x14ac:dyDescent="0.25">
      <c r="A565" s="620"/>
      <c r="B565" s="625"/>
      <c r="C565" s="620"/>
      <c r="D565" s="620"/>
      <c r="E565" s="620"/>
      <c r="F565" s="620"/>
      <c r="G565" s="620"/>
      <c r="H565" s="620"/>
      <c r="I565" s="620"/>
      <c r="J565" s="622"/>
      <c r="K565" s="622"/>
      <c r="L565" s="622"/>
      <c r="M565" s="622"/>
      <c r="N565" s="624"/>
      <c r="O565" s="620"/>
      <c r="P565" s="620"/>
      <c r="Q565" s="620"/>
      <c r="R565" s="620"/>
      <c r="S565" s="620"/>
      <c r="T565" s="620"/>
      <c r="U565" s="620"/>
      <c r="V565" s="620"/>
      <c r="W565" s="620"/>
      <c r="X565" s="620"/>
      <c r="Y565" s="620"/>
      <c r="Z565" s="620"/>
      <c r="AA565" s="620"/>
      <c r="AB565" s="620"/>
      <c r="AC565" s="622"/>
      <c r="AD565" s="620"/>
      <c r="AE565" s="620"/>
      <c r="AF565" s="620"/>
      <c r="AG565" s="620"/>
      <c r="AH565" s="620"/>
      <c r="AI565" s="620"/>
      <c r="AJ565" s="620"/>
      <c r="AK565" s="620"/>
      <c r="AL565" s="620"/>
      <c r="AM565" s="620"/>
      <c r="AN565" s="620"/>
      <c r="AO565" s="620"/>
      <c r="AP565" s="620"/>
      <c r="AQ565" s="620"/>
      <c r="AR565" s="620"/>
      <c r="AS565" s="620"/>
      <c r="AT565" s="620"/>
      <c r="AU565" s="620"/>
      <c r="AV565" s="620"/>
      <c r="AW565" s="620"/>
      <c r="AX565" s="620"/>
      <c r="AY565" s="620"/>
      <c r="AZ565" s="620"/>
      <c r="BA565" s="620"/>
    </row>
    <row r="566" spans="1:53" ht="15.75" customHeight="1" x14ac:dyDescent="0.25">
      <c r="A566" s="620"/>
      <c r="B566" s="625"/>
      <c r="C566" s="620"/>
      <c r="D566" s="620"/>
      <c r="E566" s="620"/>
      <c r="F566" s="620"/>
      <c r="G566" s="620"/>
      <c r="H566" s="620"/>
      <c r="I566" s="620"/>
      <c r="J566" s="622"/>
      <c r="K566" s="622"/>
      <c r="L566" s="622"/>
      <c r="M566" s="622"/>
      <c r="N566" s="624"/>
      <c r="O566" s="620"/>
      <c r="P566" s="620"/>
      <c r="Q566" s="620"/>
      <c r="R566" s="620"/>
      <c r="S566" s="620"/>
      <c r="T566" s="620"/>
      <c r="U566" s="620"/>
      <c r="V566" s="620"/>
      <c r="W566" s="620"/>
      <c r="X566" s="620"/>
      <c r="Y566" s="620"/>
      <c r="Z566" s="620"/>
      <c r="AA566" s="620"/>
      <c r="AB566" s="620"/>
      <c r="AC566" s="622"/>
      <c r="AD566" s="620"/>
      <c r="AE566" s="620"/>
      <c r="AF566" s="620"/>
      <c r="AG566" s="620"/>
      <c r="AH566" s="620"/>
      <c r="AI566" s="620"/>
      <c r="AJ566" s="620"/>
      <c r="AK566" s="620"/>
      <c r="AL566" s="620"/>
      <c r="AM566" s="620"/>
      <c r="AN566" s="620"/>
      <c r="AO566" s="620"/>
      <c r="AP566" s="620"/>
      <c r="AQ566" s="620"/>
      <c r="AR566" s="620"/>
      <c r="AS566" s="620"/>
      <c r="AT566" s="620"/>
      <c r="AU566" s="620"/>
      <c r="AV566" s="620"/>
      <c r="AW566" s="620"/>
      <c r="AX566" s="620"/>
      <c r="AY566" s="620"/>
      <c r="AZ566" s="620"/>
      <c r="BA566" s="620"/>
    </row>
    <row r="567" spans="1:53" ht="15.75" customHeight="1" x14ac:dyDescent="0.25">
      <c r="A567" s="620"/>
      <c r="B567" s="625"/>
      <c r="C567" s="620"/>
      <c r="D567" s="620"/>
      <c r="E567" s="620"/>
      <c r="F567" s="620"/>
      <c r="G567" s="620"/>
      <c r="H567" s="620"/>
      <c r="I567" s="620"/>
      <c r="J567" s="622"/>
      <c r="K567" s="622"/>
      <c r="L567" s="622"/>
      <c r="M567" s="622"/>
      <c r="N567" s="624"/>
      <c r="O567" s="620"/>
      <c r="P567" s="620"/>
      <c r="Q567" s="620"/>
      <c r="R567" s="620"/>
      <c r="S567" s="620"/>
      <c r="T567" s="620"/>
      <c r="U567" s="620"/>
      <c r="V567" s="620"/>
      <c r="W567" s="620"/>
      <c r="X567" s="620"/>
      <c r="Y567" s="620"/>
      <c r="Z567" s="620"/>
      <c r="AA567" s="620"/>
      <c r="AB567" s="620"/>
      <c r="AC567" s="622"/>
      <c r="AD567" s="620"/>
      <c r="AE567" s="620"/>
      <c r="AF567" s="620"/>
      <c r="AG567" s="620"/>
      <c r="AH567" s="620"/>
      <c r="AI567" s="620"/>
      <c r="AJ567" s="620"/>
      <c r="AK567" s="620"/>
      <c r="AL567" s="620"/>
      <c r="AM567" s="620"/>
      <c r="AN567" s="620"/>
      <c r="AO567" s="620"/>
      <c r="AP567" s="620"/>
      <c r="AQ567" s="620"/>
      <c r="AR567" s="620"/>
      <c r="AS567" s="620"/>
      <c r="AT567" s="620"/>
      <c r="AU567" s="620"/>
      <c r="AV567" s="620"/>
      <c r="AW567" s="620"/>
      <c r="AX567" s="620"/>
      <c r="AY567" s="620"/>
      <c r="AZ567" s="620"/>
      <c r="BA567" s="620"/>
    </row>
    <row r="568" spans="1:53" ht="15.75" customHeight="1" x14ac:dyDescent="0.25">
      <c r="A568" s="620"/>
      <c r="B568" s="625"/>
      <c r="C568" s="620"/>
      <c r="D568" s="620"/>
      <c r="E568" s="620"/>
      <c r="F568" s="620"/>
      <c r="G568" s="620"/>
      <c r="H568" s="620"/>
      <c r="I568" s="620"/>
      <c r="J568" s="622"/>
      <c r="K568" s="622"/>
      <c r="L568" s="622"/>
      <c r="M568" s="622"/>
      <c r="N568" s="624"/>
      <c r="O568" s="620"/>
      <c r="P568" s="620"/>
      <c r="Q568" s="620"/>
      <c r="R568" s="620"/>
      <c r="S568" s="620"/>
      <c r="T568" s="620"/>
      <c r="U568" s="620"/>
      <c r="V568" s="620"/>
      <c r="W568" s="620"/>
      <c r="X568" s="620"/>
      <c r="Y568" s="620"/>
      <c r="Z568" s="620"/>
      <c r="AA568" s="620"/>
      <c r="AB568" s="620"/>
      <c r="AC568" s="622"/>
      <c r="AD568" s="620"/>
      <c r="AE568" s="620"/>
      <c r="AF568" s="620"/>
      <c r="AG568" s="620"/>
      <c r="AH568" s="620"/>
      <c r="AI568" s="620"/>
      <c r="AJ568" s="620"/>
      <c r="AK568" s="620"/>
      <c r="AL568" s="620"/>
      <c r="AM568" s="620"/>
      <c r="AN568" s="620"/>
      <c r="AO568" s="620"/>
      <c r="AP568" s="620"/>
      <c r="AQ568" s="620"/>
      <c r="AR568" s="620"/>
      <c r="AS568" s="620"/>
      <c r="AT568" s="620"/>
      <c r="AU568" s="620"/>
      <c r="AV568" s="620"/>
      <c r="AW568" s="620"/>
      <c r="AX568" s="620"/>
      <c r="AY568" s="620"/>
      <c r="AZ568" s="620"/>
      <c r="BA568" s="620"/>
    </row>
    <row r="569" spans="1:53" ht="15.75" customHeight="1" x14ac:dyDescent="0.25">
      <c r="A569" s="620"/>
      <c r="B569" s="625"/>
      <c r="C569" s="620"/>
      <c r="D569" s="620"/>
      <c r="E569" s="620"/>
      <c r="F569" s="620"/>
      <c r="G569" s="620"/>
      <c r="H569" s="620"/>
      <c r="I569" s="620"/>
      <c r="J569" s="622"/>
      <c r="K569" s="622"/>
      <c r="L569" s="622"/>
      <c r="M569" s="622"/>
      <c r="N569" s="624"/>
      <c r="O569" s="620"/>
      <c r="P569" s="620"/>
      <c r="Q569" s="620"/>
      <c r="R569" s="620"/>
      <c r="S569" s="620"/>
      <c r="T569" s="620"/>
      <c r="U569" s="620"/>
      <c r="V569" s="620"/>
      <c r="W569" s="620"/>
      <c r="X569" s="620"/>
      <c r="Y569" s="620"/>
      <c r="Z569" s="620"/>
      <c r="AA569" s="620"/>
      <c r="AB569" s="620"/>
      <c r="AC569" s="622"/>
      <c r="AD569" s="620"/>
      <c r="AE569" s="620"/>
      <c r="AF569" s="620"/>
      <c r="AG569" s="620"/>
      <c r="AH569" s="620"/>
      <c r="AI569" s="620"/>
      <c r="AJ569" s="620"/>
      <c r="AK569" s="620"/>
      <c r="AL569" s="620"/>
      <c r="AM569" s="620"/>
      <c r="AN569" s="620"/>
      <c r="AO569" s="620"/>
      <c r="AP569" s="620"/>
      <c r="AQ569" s="620"/>
      <c r="AR569" s="620"/>
      <c r="AS569" s="620"/>
      <c r="AT569" s="620"/>
      <c r="AU569" s="620"/>
      <c r="AV569" s="620"/>
      <c r="AW569" s="620"/>
      <c r="AX569" s="620"/>
      <c r="AY569" s="620"/>
      <c r="AZ569" s="620"/>
      <c r="BA569" s="620"/>
    </row>
    <row r="570" spans="1:53" ht="15.75" customHeight="1" x14ac:dyDescent="0.25">
      <c r="A570" s="620"/>
      <c r="B570" s="625"/>
      <c r="C570" s="620"/>
      <c r="D570" s="620"/>
      <c r="E570" s="620"/>
      <c r="F570" s="620"/>
      <c r="G570" s="620"/>
      <c r="H570" s="620"/>
      <c r="I570" s="620"/>
      <c r="J570" s="622"/>
      <c r="K570" s="622"/>
      <c r="L570" s="622"/>
      <c r="M570" s="622"/>
      <c r="N570" s="624"/>
      <c r="O570" s="620"/>
      <c r="P570" s="620"/>
      <c r="Q570" s="620"/>
      <c r="R570" s="620"/>
      <c r="S570" s="620"/>
      <c r="T570" s="620"/>
      <c r="U570" s="620"/>
      <c r="V570" s="620"/>
      <c r="W570" s="620"/>
      <c r="X570" s="620"/>
      <c r="Y570" s="620"/>
      <c r="Z570" s="620"/>
      <c r="AA570" s="620"/>
      <c r="AB570" s="620"/>
      <c r="AC570" s="622"/>
      <c r="AD570" s="620"/>
      <c r="AE570" s="620"/>
      <c r="AF570" s="620"/>
      <c r="AG570" s="620"/>
      <c r="AH570" s="620"/>
      <c r="AI570" s="620"/>
      <c r="AJ570" s="620"/>
      <c r="AK570" s="620"/>
      <c r="AL570" s="620"/>
      <c r="AM570" s="620"/>
      <c r="AN570" s="620"/>
      <c r="AO570" s="620"/>
      <c r="AP570" s="620"/>
      <c r="AQ570" s="620"/>
      <c r="AR570" s="620"/>
      <c r="AS570" s="620"/>
      <c r="AT570" s="620"/>
      <c r="AU570" s="620"/>
      <c r="AV570" s="620"/>
      <c r="AW570" s="620"/>
      <c r="AX570" s="620"/>
      <c r="AY570" s="620"/>
      <c r="AZ570" s="620"/>
      <c r="BA570" s="620"/>
    </row>
    <row r="571" spans="1:53" ht="15.75" customHeight="1" x14ac:dyDescent="0.25">
      <c r="A571" s="620"/>
      <c r="B571" s="625"/>
      <c r="C571" s="620"/>
      <c r="D571" s="620"/>
      <c r="E571" s="620"/>
      <c r="F571" s="620"/>
      <c r="G571" s="620"/>
      <c r="H571" s="620"/>
      <c r="I571" s="620"/>
      <c r="J571" s="622"/>
      <c r="K571" s="622"/>
      <c r="L571" s="622"/>
      <c r="M571" s="622"/>
      <c r="N571" s="624"/>
      <c r="O571" s="620"/>
      <c r="P571" s="620"/>
      <c r="Q571" s="620"/>
      <c r="R571" s="620"/>
      <c r="S571" s="620"/>
      <c r="T571" s="620"/>
      <c r="U571" s="620"/>
      <c r="V571" s="620"/>
      <c r="W571" s="620"/>
      <c r="X571" s="620"/>
      <c r="Y571" s="620"/>
      <c r="Z571" s="620"/>
      <c r="AA571" s="620"/>
      <c r="AB571" s="620"/>
      <c r="AC571" s="622"/>
      <c r="AD571" s="620"/>
      <c r="AE571" s="620"/>
      <c r="AF571" s="620"/>
      <c r="AG571" s="620"/>
      <c r="AH571" s="620"/>
      <c r="AI571" s="620"/>
      <c r="AJ571" s="620"/>
      <c r="AK571" s="620"/>
      <c r="AL571" s="620"/>
      <c r="AM571" s="620"/>
      <c r="AN571" s="620"/>
      <c r="AO571" s="620"/>
      <c r="AP571" s="620"/>
      <c r="AQ571" s="620"/>
      <c r="AR571" s="620"/>
      <c r="AS571" s="620"/>
      <c r="AT571" s="620"/>
      <c r="AU571" s="620"/>
      <c r="AV571" s="620"/>
      <c r="AW571" s="620"/>
      <c r="AX571" s="620"/>
      <c r="AY571" s="620"/>
      <c r="AZ571" s="620"/>
      <c r="BA571" s="620"/>
    </row>
    <row r="572" spans="1:53" ht="15.75" customHeight="1" x14ac:dyDescent="0.25">
      <c r="A572" s="620"/>
      <c r="B572" s="625"/>
      <c r="C572" s="620"/>
      <c r="D572" s="620"/>
      <c r="E572" s="620"/>
      <c r="F572" s="620"/>
      <c r="G572" s="620"/>
      <c r="H572" s="620"/>
      <c r="I572" s="620"/>
      <c r="J572" s="622"/>
      <c r="K572" s="622"/>
      <c r="L572" s="622"/>
      <c r="M572" s="622"/>
      <c r="N572" s="624"/>
      <c r="O572" s="620"/>
      <c r="P572" s="620"/>
      <c r="Q572" s="620"/>
      <c r="R572" s="620"/>
      <c r="S572" s="620"/>
      <c r="T572" s="620"/>
      <c r="U572" s="620"/>
      <c r="V572" s="620"/>
      <c r="W572" s="620"/>
      <c r="X572" s="620"/>
      <c r="Y572" s="620"/>
      <c r="Z572" s="620"/>
      <c r="AA572" s="620"/>
      <c r="AB572" s="620"/>
      <c r="AC572" s="622"/>
      <c r="AD572" s="620"/>
      <c r="AE572" s="620"/>
      <c r="AF572" s="620"/>
      <c r="AG572" s="620"/>
      <c r="AH572" s="620"/>
      <c r="AI572" s="620"/>
      <c r="AJ572" s="620"/>
      <c r="AK572" s="620"/>
      <c r="AL572" s="620"/>
      <c r="AM572" s="620"/>
      <c r="AN572" s="620"/>
      <c r="AO572" s="620"/>
      <c r="AP572" s="620"/>
      <c r="AQ572" s="620"/>
      <c r="AR572" s="620"/>
      <c r="AS572" s="620"/>
      <c r="AT572" s="620"/>
      <c r="AU572" s="620"/>
      <c r="AV572" s="620"/>
      <c r="AW572" s="620"/>
      <c r="AX572" s="620"/>
      <c r="AY572" s="620"/>
      <c r="AZ572" s="620"/>
      <c r="BA572" s="620"/>
    </row>
    <row r="573" spans="1:53" ht="15.75" customHeight="1" x14ac:dyDescent="0.25">
      <c r="A573" s="620"/>
      <c r="B573" s="625"/>
      <c r="C573" s="620"/>
      <c r="D573" s="620"/>
      <c r="E573" s="620"/>
      <c r="F573" s="620"/>
      <c r="G573" s="620"/>
      <c r="H573" s="620"/>
      <c r="I573" s="620"/>
      <c r="J573" s="622"/>
      <c r="K573" s="622"/>
      <c r="L573" s="622"/>
      <c r="M573" s="622"/>
      <c r="N573" s="624"/>
      <c r="O573" s="620"/>
      <c r="P573" s="620"/>
      <c r="Q573" s="620"/>
      <c r="R573" s="620"/>
      <c r="S573" s="620"/>
      <c r="T573" s="620"/>
      <c r="U573" s="620"/>
      <c r="V573" s="620"/>
      <c r="W573" s="620"/>
      <c r="X573" s="620"/>
      <c r="Y573" s="620"/>
      <c r="Z573" s="620"/>
      <c r="AA573" s="620"/>
      <c r="AB573" s="620"/>
      <c r="AC573" s="622"/>
      <c r="AD573" s="620"/>
      <c r="AE573" s="620"/>
      <c r="AF573" s="620"/>
      <c r="AG573" s="620"/>
      <c r="AH573" s="620"/>
      <c r="AI573" s="620"/>
      <c r="AJ573" s="620"/>
      <c r="AK573" s="620"/>
      <c r="AL573" s="620"/>
      <c r="AM573" s="620"/>
      <c r="AN573" s="620"/>
      <c r="AO573" s="620"/>
      <c r="AP573" s="620"/>
      <c r="AQ573" s="620"/>
      <c r="AR573" s="620"/>
      <c r="AS573" s="620"/>
      <c r="AT573" s="620"/>
      <c r="AU573" s="620"/>
      <c r="AV573" s="620"/>
      <c r="AW573" s="620"/>
      <c r="AX573" s="620"/>
      <c r="AY573" s="620"/>
      <c r="AZ573" s="620"/>
      <c r="BA573" s="620"/>
    </row>
    <row r="574" spans="1:53" ht="15.75" customHeight="1" x14ac:dyDescent="0.25">
      <c r="A574" s="620"/>
      <c r="B574" s="625"/>
      <c r="C574" s="620"/>
      <c r="D574" s="620"/>
      <c r="E574" s="620"/>
      <c r="F574" s="620"/>
      <c r="G574" s="620"/>
      <c r="H574" s="620"/>
      <c r="I574" s="620"/>
      <c r="J574" s="622"/>
      <c r="K574" s="622"/>
      <c r="L574" s="622"/>
      <c r="M574" s="622"/>
      <c r="N574" s="624"/>
      <c r="O574" s="620"/>
      <c r="P574" s="620"/>
      <c r="Q574" s="620"/>
      <c r="R574" s="620"/>
      <c r="S574" s="620"/>
      <c r="T574" s="620"/>
      <c r="U574" s="620"/>
      <c r="V574" s="620"/>
      <c r="W574" s="620"/>
      <c r="X574" s="620"/>
      <c r="Y574" s="620"/>
      <c r="Z574" s="620"/>
      <c r="AA574" s="620"/>
      <c r="AB574" s="620"/>
      <c r="AC574" s="622"/>
      <c r="AD574" s="620"/>
      <c r="AE574" s="620"/>
      <c r="AF574" s="620"/>
      <c r="AG574" s="620"/>
      <c r="AH574" s="620"/>
      <c r="AI574" s="620"/>
      <c r="AJ574" s="620"/>
      <c r="AK574" s="620"/>
      <c r="AL574" s="620"/>
      <c r="AM574" s="620"/>
      <c r="AN574" s="620"/>
      <c r="AO574" s="620"/>
      <c r="AP574" s="620"/>
      <c r="AQ574" s="620"/>
      <c r="AR574" s="620"/>
      <c r="AS574" s="620"/>
      <c r="AT574" s="620"/>
      <c r="AU574" s="620"/>
      <c r="AV574" s="620"/>
      <c r="AW574" s="620"/>
      <c r="AX574" s="620"/>
      <c r="AY574" s="620"/>
      <c r="AZ574" s="620"/>
      <c r="BA574" s="620"/>
    </row>
    <row r="575" spans="1:53" ht="15.75" customHeight="1" x14ac:dyDescent="0.25">
      <c r="A575" s="620"/>
      <c r="B575" s="625"/>
      <c r="C575" s="620"/>
      <c r="D575" s="620"/>
      <c r="E575" s="620"/>
      <c r="F575" s="620"/>
      <c r="G575" s="620"/>
      <c r="H575" s="620"/>
      <c r="I575" s="620"/>
      <c r="J575" s="622"/>
      <c r="K575" s="622"/>
      <c r="L575" s="622"/>
      <c r="M575" s="622"/>
      <c r="N575" s="624"/>
      <c r="O575" s="620"/>
      <c r="P575" s="620"/>
      <c r="Q575" s="620"/>
      <c r="R575" s="620"/>
      <c r="S575" s="620"/>
      <c r="T575" s="620"/>
      <c r="U575" s="620"/>
      <c r="V575" s="620"/>
      <c r="W575" s="620"/>
      <c r="X575" s="620"/>
      <c r="Y575" s="620"/>
      <c r="Z575" s="620"/>
      <c r="AA575" s="620"/>
      <c r="AB575" s="620"/>
      <c r="AC575" s="622"/>
      <c r="AD575" s="620"/>
      <c r="AE575" s="620"/>
      <c r="AF575" s="620"/>
      <c r="AG575" s="620"/>
      <c r="AH575" s="620"/>
      <c r="AI575" s="620"/>
      <c r="AJ575" s="620"/>
      <c r="AK575" s="620"/>
      <c r="AL575" s="620"/>
      <c r="AM575" s="620"/>
      <c r="AN575" s="620"/>
      <c r="AO575" s="620"/>
      <c r="AP575" s="620"/>
      <c r="AQ575" s="620"/>
      <c r="AR575" s="620"/>
      <c r="AS575" s="620"/>
      <c r="AT575" s="620"/>
      <c r="AU575" s="620"/>
      <c r="AV575" s="620"/>
      <c r="AW575" s="620"/>
      <c r="AX575" s="620"/>
      <c r="AY575" s="620"/>
      <c r="AZ575" s="620"/>
      <c r="BA575" s="620"/>
    </row>
    <row r="576" spans="1:53" ht="15.75" customHeight="1" x14ac:dyDescent="0.25">
      <c r="A576" s="620"/>
      <c r="B576" s="625"/>
      <c r="C576" s="620"/>
      <c r="D576" s="620"/>
      <c r="E576" s="620"/>
      <c r="F576" s="620"/>
      <c r="G576" s="620"/>
      <c r="H576" s="620"/>
      <c r="I576" s="620"/>
      <c r="J576" s="622"/>
      <c r="K576" s="622"/>
      <c r="L576" s="622"/>
      <c r="M576" s="622"/>
      <c r="N576" s="624"/>
      <c r="O576" s="620"/>
      <c r="P576" s="620"/>
      <c r="Q576" s="620"/>
      <c r="R576" s="620"/>
      <c r="S576" s="620"/>
      <c r="T576" s="620"/>
      <c r="U576" s="620"/>
      <c r="V576" s="620"/>
      <c r="W576" s="620"/>
      <c r="X576" s="620"/>
      <c r="Y576" s="620"/>
      <c r="Z576" s="620"/>
      <c r="AA576" s="620"/>
      <c r="AB576" s="620"/>
      <c r="AC576" s="622"/>
      <c r="AD576" s="620"/>
      <c r="AE576" s="620"/>
      <c r="AF576" s="620"/>
      <c r="AG576" s="620"/>
      <c r="AH576" s="620"/>
      <c r="AI576" s="620"/>
      <c r="AJ576" s="620"/>
      <c r="AK576" s="620"/>
      <c r="AL576" s="620"/>
      <c r="AM576" s="620"/>
      <c r="AN576" s="620"/>
      <c r="AO576" s="620"/>
      <c r="AP576" s="620"/>
      <c r="AQ576" s="620"/>
      <c r="AR576" s="620"/>
      <c r="AS576" s="620"/>
      <c r="AT576" s="620"/>
      <c r="AU576" s="620"/>
      <c r="AV576" s="620"/>
      <c r="AW576" s="620"/>
      <c r="AX576" s="620"/>
      <c r="AY576" s="620"/>
      <c r="AZ576" s="620"/>
      <c r="BA576" s="620"/>
    </row>
    <row r="577" spans="1:53" ht="15.75" customHeight="1" x14ac:dyDescent="0.25">
      <c r="A577" s="620"/>
      <c r="B577" s="625"/>
      <c r="C577" s="620"/>
      <c r="D577" s="620"/>
      <c r="E577" s="620"/>
      <c r="F577" s="620"/>
      <c r="G577" s="620"/>
      <c r="H577" s="620"/>
      <c r="I577" s="620"/>
      <c r="J577" s="622"/>
      <c r="K577" s="622"/>
      <c r="L577" s="622"/>
      <c r="M577" s="622"/>
      <c r="N577" s="624"/>
      <c r="O577" s="620"/>
      <c r="P577" s="620"/>
      <c r="Q577" s="620"/>
      <c r="R577" s="620"/>
      <c r="S577" s="620"/>
      <c r="T577" s="620"/>
      <c r="U577" s="620"/>
      <c r="V577" s="620"/>
      <c r="W577" s="620"/>
      <c r="X577" s="620"/>
      <c r="Y577" s="620"/>
      <c r="Z577" s="620"/>
      <c r="AA577" s="620"/>
      <c r="AB577" s="620"/>
      <c r="AC577" s="622"/>
      <c r="AD577" s="620"/>
      <c r="AE577" s="620"/>
      <c r="AF577" s="620"/>
      <c r="AG577" s="620"/>
      <c r="AH577" s="620"/>
      <c r="AI577" s="620"/>
      <c r="AJ577" s="620"/>
      <c r="AK577" s="620"/>
      <c r="AL577" s="620"/>
      <c r="AM577" s="620"/>
      <c r="AN577" s="620"/>
      <c r="AO577" s="620"/>
      <c r="AP577" s="620"/>
      <c r="AQ577" s="620"/>
      <c r="AR577" s="620"/>
      <c r="AS577" s="620"/>
      <c r="AT577" s="620"/>
      <c r="AU577" s="620"/>
      <c r="AV577" s="620"/>
      <c r="AW577" s="620"/>
      <c r="AX577" s="620"/>
      <c r="AY577" s="620"/>
      <c r="AZ577" s="620"/>
      <c r="BA577" s="620"/>
    </row>
    <row r="578" spans="1:53" ht="15.75" customHeight="1" x14ac:dyDescent="0.25">
      <c r="A578" s="620"/>
      <c r="B578" s="625"/>
      <c r="C578" s="620"/>
      <c r="D578" s="620"/>
      <c r="E578" s="620"/>
      <c r="F578" s="620"/>
      <c r="G578" s="620"/>
      <c r="H578" s="620"/>
      <c r="I578" s="620"/>
      <c r="J578" s="622"/>
      <c r="K578" s="622"/>
      <c r="L578" s="622"/>
      <c r="M578" s="622"/>
      <c r="N578" s="624"/>
      <c r="O578" s="620"/>
      <c r="P578" s="620"/>
      <c r="Q578" s="620"/>
      <c r="R578" s="620"/>
      <c r="S578" s="620"/>
      <c r="T578" s="620"/>
      <c r="U578" s="620"/>
      <c r="V578" s="620"/>
      <c r="W578" s="620"/>
      <c r="X578" s="620"/>
      <c r="Y578" s="620"/>
      <c r="Z578" s="620"/>
      <c r="AA578" s="620"/>
      <c r="AB578" s="620"/>
      <c r="AC578" s="622"/>
      <c r="AD578" s="620"/>
      <c r="AE578" s="620"/>
      <c r="AF578" s="620"/>
      <c r="AG578" s="620"/>
      <c r="AH578" s="620"/>
      <c r="AI578" s="620"/>
      <c r="AJ578" s="620"/>
      <c r="AK578" s="620"/>
      <c r="AL578" s="620"/>
      <c r="AM578" s="620"/>
      <c r="AN578" s="620"/>
      <c r="AO578" s="620"/>
      <c r="AP578" s="620"/>
      <c r="AQ578" s="620"/>
      <c r="AR578" s="620"/>
      <c r="AS578" s="620"/>
      <c r="AT578" s="620"/>
      <c r="AU578" s="620"/>
      <c r="AV578" s="620"/>
      <c r="AW578" s="620"/>
      <c r="AX578" s="620"/>
      <c r="AY578" s="620"/>
      <c r="AZ578" s="620"/>
      <c r="BA578" s="620"/>
    </row>
    <row r="579" spans="1:53" ht="15.75" customHeight="1" x14ac:dyDescent="0.25">
      <c r="A579" s="620"/>
      <c r="B579" s="625"/>
      <c r="C579" s="620"/>
      <c r="D579" s="620"/>
      <c r="E579" s="620"/>
      <c r="F579" s="620"/>
      <c r="G579" s="620"/>
      <c r="H579" s="620"/>
      <c r="I579" s="620"/>
      <c r="J579" s="622"/>
      <c r="K579" s="622"/>
      <c r="L579" s="622"/>
      <c r="M579" s="622"/>
      <c r="N579" s="624"/>
      <c r="O579" s="620"/>
      <c r="P579" s="620"/>
      <c r="Q579" s="620"/>
      <c r="R579" s="620"/>
      <c r="S579" s="620"/>
      <c r="T579" s="620"/>
      <c r="U579" s="620"/>
      <c r="V579" s="620"/>
      <c r="W579" s="620"/>
      <c r="X579" s="620"/>
      <c r="Y579" s="620"/>
      <c r="Z579" s="620"/>
      <c r="AA579" s="620"/>
      <c r="AB579" s="620"/>
      <c r="AC579" s="622"/>
      <c r="AD579" s="620"/>
      <c r="AE579" s="620"/>
      <c r="AF579" s="620"/>
      <c r="AG579" s="620"/>
      <c r="AH579" s="620"/>
      <c r="AI579" s="620"/>
      <c r="AJ579" s="620"/>
      <c r="AK579" s="620"/>
      <c r="AL579" s="620"/>
      <c r="AM579" s="620"/>
      <c r="AN579" s="620"/>
      <c r="AO579" s="620"/>
      <c r="AP579" s="620"/>
      <c r="AQ579" s="620"/>
      <c r="AR579" s="620"/>
      <c r="AS579" s="620"/>
      <c r="AT579" s="620"/>
      <c r="AU579" s="620"/>
      <c r="AV579" s="620"/>
      <c r="AW579" s="620"/>
      <c r="AX579" s="620"/>
      <c r="AY579" s="620"/>
      <c r="AZ579" s="620"/>
      <c r="BA579" s="620"/>
    </row>
    <row r="580" spans="1:53" ht="15.75" customHeight="1" x14ac:dyDescent="0.25">
      <c r="A580" s="620"/>
      <c r="B580" s="625"/>
      <c r="C580" s="620"/>
      <c r="D580" s="620"/>
      <c r="E580" s="620"/>
      <c r="F580" s="620"/>
      <c r="G580" s="620"/>
      <c r="H580" s="620"/>
      <c r="I580" s="620"/>
      <c r="J580" s="622"/>
      <c r="K580" s="622"/>
      <c r="L580" s="622"/>
      <c r="M580" s="622"/>
      <c r="N580" s="624"/>
      <c r="O580" s="620"/>
      <c r="P580" s="620"/>
      <c r="Q580" s="620"/>
      <c r="R580" s="620"/>
      <c r="S580" s="620"/>
      <c r="T580" s="620"/>
      <c r="U580" s="620"/>
      <c r="V580" s="620"/>
      <c r="W580" s="620"/>
      <c r="X580" s="620"/>
      <c r="Y580" s="620"/>
      <c r="Z580" s="620"/>
      <c r="AA580" s="620"/>
      <c r="AB580" s="620"/>
      <c r="AC580" s="622"/>
      <c r="AD580" s="620"/>
      <c r="AE580" s="620"/>
      <c r="AF580" s="620"/>
      <c r="AG580" s="620"/>
      <c r="AH580" s="620"/>
      <c r="AI580" s="620"/>
      <c r="AJ580" s="620"/>
      <c r="AK580" s="620"/>
      <c r="AL580" s="620"/>
      <c r="AM580" s="620"/>
      <c r="AN580" s="620"/>
      <c r="AO580" s="620"/>
      <c r="AP580" s="620"/>
      <c r="AQ580" s="620"/>
      <c r="AR580" s="620"/>
      <c r="AS580" s="620"/>
      <c r="AT580" s="620"/>
      <c r="AU580" s="620"/>
      <c r="AV580" s="620"/>
      <c r="AW580" s="620"/>
      <c r="AX580" s="620"/>
      <c r="AY580" s="620"/>
      <c r="AZ580" s="620"/>
      <c r="BA580" s="620"/>
    </row>
    <row r="581" spans="1:53" ht="15.75" customHeight="1" x14ac:dyDescent="0.25">
      <c r="A581" s="620"/>
      <c r="B581" s="625"/>
      <c r="C581" s="620"/>
      <c r="D581" s="620"/>
      <c r="E581" s="620"/>
      <c r="F581" s="620"/>
      <c r="G581" s="620"/>
      <c r="H581" s="620"/>
      <c r="I581" s="620"/>
      <c r="J581" s="622"/>
      <c r="K581" s="622"/>
      <c r="L581" s="622"/>
      <c r="M581" s="622"/>
      <c r="N581" s="624"/>
      <c r="O581" s="620"/>
      <c r="P581" s="620"/>
      <c r="Q581" s="620"/>
      <c r="R581" s="620"/>
      <c r="S581" s="620"/>
      <c r="T581" s="620"/>
      <c r="U581" s="620"/>
      <c r="V581" s="620"/>
      <c r="W581" s="620"/>
      <c r="X581" s="620"/>
      <c r="Y581" s="620"/>
      <c r="Z581" s="620"/>
      <c r="AA581" s="620"/>
      <c r="AB581" s="620"/>
      <c r="AC581" s="622"/>
      <c r="AD581" s="620"/>
      <c r="AE581" s="620"/>
      <c r="AF581" s="620"/>
      <c r="AG581" s="620"/>
      <c r="AH581" s="620"/>
      <c r="AI581" s="620"/>
      <c r="AJ581" s="620"/>
      <c r="AK581" s="620"/>
      <c r="AL581" s="620"/>
      <c r="AM581" s="620"/>
      <c r="AN581" s="620"/>
      <c r="AO581" s="620"/>
      <c r="AP581" s="620"/>
      <c r="AQ581" s="620"/>
      <c r="AR581" s="620"/>
      <c r="AS581" s="620"/>
      <c r="AT581" s="620"/>
      <c r="AU581" s="620"/>
      <c r="AV581" s="620"/>
      <c r="AW581" s="620"/>
      <c r="AX581" s="620"/>
      <c r="AY581" s="620"/>
      <c r="AZ581" s="620"/>
      <c r="BA581" s="620"/>
    </row>
    <row r="582" spans="1:53" ht="15.75" customHeight="1" x14ac:dyDescent="0.25">
      <c r="A582" s="620"/>
      <c r="B582" s="625"/>
      <c r="C582" s="620"/>
      <c r="D582" s="620"/>
      <c r="E582" s="620"/>
      <c r="F582" s="620"/>
      <c r="G582" s="620"/>
      <c r="H582" s="620"/>
      <c r="I582" s="620"/>
      <c r="J582" s="622"/>
      <c r="K582" s="622"/>
      <c r="L582" s="622"/>
      <c r="M582" s="622"/>
      <c r="N582" s="624"/>
      <c r="O582" s="620"/>
      <c r="P582" s="620"/>
      <c r="Q582" s="620"/>
      <c r="R582" s="620"/>
      <c r="S582" s="620"/>
      <c r="T582" s="620"/>
      <c r="U582" s="620"/>
      <c r="V582" s="620"/>
      <c r="W582" s="620"/>
      <c r="X582" s="620"/>
      <c r="Y582" s="620"/>
      <c r="Z582" s="620"/>
      <c r="AA582" s="620"/>
      <c r="AB582" s="620"/>
      <c r="AC582" s="622"/>
      <c r="AD582" s="620"/>
      <c r="AE582" s="620"/>
      <c r="AF582" s="620"/>
      <c r="AG582" s="620"/>
      <c r="AH582" s="620"/>
      <c r="AI582" s="620"/>
      <c r="AJ582" s="620"/>
      <c r="AK582" s="620"/>
      <c r="AL582" s="620"/>
      <c r="AM582" s="620"/>
      <c r="AN582" s="620"/>
      <c r="AO582" s="620"/>
      <c r="AP582" s="620"/>
      <c r="AQ582" s="620"/>
      <c r="AR582" s="620"/>
      <c r="AS582" s="620"/>
      <c r="AT582" s="620"/>
      <c r="AU582" s="620"/>
      <c r="AV582" s="620"/>
      <c r="AW582" s="620"/>
      <c r="AX582" s="620"/>
      <c r="AY582" s="620"/>
      <c r="AZ582" s="620"/>
      <c r="BA582" s="620"/>
    </row>
    <row r="583" spans="1:53" ht="15.75" customHeight="1" x14ac:dyDescent="0.25">
      <c r="A583" s="620"/>
      <c r="B583" s="625"/>
      <c r="C583" s="620"/>
      <c r="D583" s="620"/>
      <c r="E583" s="620"/>
      <c r="F583" s="620"/>
      <c r="G583" s="620"/>
      <c r="H583" s="620"/>
      <c r="I583" s="620"/>
      <c r="J583" s="622"/>
      <c r="K583" s="622"/>
      <c r="L583" s="622"/>
      <c r="M583" s="622"/>
      <c r="N583" s="624"/>
      <c r="O583" s="620"/>
      <c r="P583" s="620"/>
      <c r="Q583" s="620"/>
      <c r="R583" s="620"/>
      <c r="S583" s="620"/>
      <c r="T583" s="620"/>
      <c r="U583" s="620"/>
      <c r="V583" s="620"/>
      <c r="W583" s="620"/>
      <c r="X583" s="620"/>
      <c r="Y583" s="620"/>
      <c r="Z583" s="620"/>
      <c r="AA583" s="620"/>
      <c r="AB583" s="620"/>
      <c r="AC583" s="622"/>
      <c r="AD583" s="620"/>
      <c r="AE583" s="620"/>
      <c r="AF583" s="620"/>
      <c r="AG583" s="620"/>
      <c r="AH583" s="620"/>
      <c r="AI583" s="620"/>
      <c r="AJ583" s="620"/>
      <c r="AK583" s="620"/>
      <c r="AL583" s="620"/>
      <c r="AM583" s="620"/>
      <c r="AN583" s="620"/>
      <c r="AO583" s="620"/>
      <c r="AP583" s="620"/>
      <c r="AQ583" s="620"/>
      <c r="AR583" s="620"/>
      <c r="AS583" s="620"/>
      <c r="AT583" s="620"/>
      <c r="AU583" s="620"/>
      <c r="AV583" s="620"/>
      <c r="AW583" s="620"/>
      <c r="AX583" s="620"/>
      <c r="AY583" s="620"/>
      <c r="AZ583" s="620"/>
      <c r="BA583" s="620"/>
    </row>
    <row r="584" spans="1:53" ht="15.75" customHeight="1" x14ac:dyDescent="0.25">
      <c r="A584" s="620"/>
      <c r="B584" s="625"/>
      <c r="C584" s="620"/>
      <c r="D584" s="620"/>
      <c r="E584" s="620"/>
      <c r="F584" s="620"/>
      <c r="G584" s="620"/>
      <c r="H584" s="620"/>
      <c r="I584" s="620"/>
      <c r="J584" s="622"/>
      <c r="K584" s="622"/>
      <c r="L584" s="622"/>
      <c r="M584" s="622"/>
      <c r="N584" s="624"/>
      <c r="O584" s="620"/>
      <c r="P584" s="620"/>
      <c r="Q584" s="620"/>
      <c r="R584" s="620"/>
      <c r="S584" s="620"/>
      <c r="T584" s="620"/>
      <c r="U584" s="620"/>
      <c r="V584" s="620"/>
      <c r="W584" s="620"/>
      <c r="X584" s="620"/>
      <c r="Y584" s="620"/>
      <c r="Z584" s="620"/>
      <c r="AA584" s="620"/>
      <c r="AB584" s="620"/>
      <c r="AC584" s="622"/>
      <c r="AD584" s="620"/>
      <c r="AE584" s="620"/>
      <c r="AF584" s="620"/>
      <c r="AG584" s="620"/>
      <c r="AH584" s="620"/>
      <c r="AI584" s="620"/>
      <c r="AJ584" s="620"/>
      <c r="AK584" s="620"/>
      <c r="AL584" s="620"/>
      <c r="AM584" s="620"/>
      <c r="AN584" s="620"/>
      <c r="AO584" s="620"/>
      <c r="AP584" s="620"/>
      <c r="AQ584" s="620"/>
      <c r="AR584" s="620"/>
      <c r="AS584" s="620"/>
      <c r="AT584" s="620"/>
      <c r="AU584" s="620"/>
      <c r="AV584" s="620"/>
      <c r="AW584" s="620"/>
      <c r="AX584" s="620"/>
      <c r="AY584" s="620"/>
      <c r="AZ584" s="620"/>
      <c r="BA584" s="620"/>
    </row>
    <row r="585" spans="1:53" ht="15.75" customHeight="1" x14ac:dyDescent="0.25">
      <c r="A585" s="620"/>
      <c r="B585" s="625"/>
      <c r="C585" s="620"/>
      <c r="D585" s="620"/>
      <c r="E585" s="620"/>
      <c r="F585" s="620"/>
      <c r="G585" s="620"/>
      <c r="H585" s="620"/>
      <c r="I585" s="620"/>
      <c r="J585" s="622"/>
      <c r="K585" s="622"/>
      <c r="L585" s="622"/>
      <c r="M585" s="622"/>
      <c r="N585" s="624"/>
      <c r="O585" s="620"/>
      <c r="P585" s="620"/>
      <c r="Q585" s="620"/>
      <c r="R585" s="620"/>
      <c r="S585" s="620"/>
      <c r="T585" s="620"/>
      <c r="U585" s="620"/>
      <c r="V585" s="620"/>
      <c r="W585" s="620"/>
      <c r="X585" s="620"/>
      <c r="Y585" s="620"/>
      <c r="Z585" s="620"/>
      <c r="AA585" s="620"/>
      <c r="AB585" s="620"/>
      <c r="AC585" s="622"/>
      <c r="AD585" s="620"/>
      <c r="AE585" s="620"/>
      <c r="AF585" s="620"/>
      <c r="AG585" s="620"/>
      <c r="AH585" s="620"/>
      <c r="AI585" s="620"/>
      <c r="AJ585" s="620"/>
      <c r="AK585" s="620"/>
      <c r="AL585" s="620"/>
      <c r="AM585" s="620"/>
      <c r="AN585" s="620"/>
      <c r="AO585" s="620"/>
      <c r="AP585" s="620"/>
      <c r="AQ585" s="620"/>
      <c r="AR585" s="620"/>
      <c r="AS585" s="620"/>
      <c r="AT585" s="620"/>
      <c r="AU585" s="620"/>
      <c r="AV585" s="620"/>
      <c r="AW585" s="620"/>
      <c r="AX585" s="620"/>
      <c r="AY585" s="620"/>
      <c r="AZ585" s="620"/>
      <c r="BA585" s="620"/>
    </row>
    <row r="586" spans="1:53" ht="15.75" customHeight="1" x14ac:dyDescent="0.25">
      <c r="A586" s="620"/>
      <c r="B586" s="625"/>
      <c r="C586" s="620"/>
      <c r="D586" s="620"/>
      <c r="E586" s="620"/>
      <c r="F586" s="620"/>
      <c r="G586" s="620"/>
      <c r="H586" s="620"/>
      <c r="I586" s="620"/>
      <c r="J586" s="622"/>
      <c r="K586" s="622"/>
      <c r="L586" s="622"/>
      <c r="M586" s="622"/>
      <c r="N586" s="624"/>
      <c r="O586" s="620"/>
      <c r="P586" s="620"/>
      <c r="Q586" s="620"/>
      <c r="R586" s="620"/>
      <c r="S586" s="620"/>
      <c r="T586" s="620"/>
      <c r="U586" s="620"/>
      <c r="V586" s="620"/>
      <c r="W586" s="620"/>
      <c r="X586" s="620"/>
      <c r="Y586" s="620"/>
      <c r="Z586" s="620"/>
      <c r="AA586" s="620"/>
      <c r="AB586" s="620"/>
      <c r="AC586" s="622"/>
      <c r="AD586" s="620"/>
      <c r="AE586" s="620"/>
      <c r="AF586" s="620"/>
      <c r="AG586" s="620"/>
      <c r="AH586" s="620"/>
      <c r="AI586" s="620"/>
      <c r="AJ586" s="620"/>
      <c r="AK586" s="620"/>
      <c r="AL586" s="620"/>
      <c r="AM586" s="620"/>
      <c r="AN586" s="620"/>
      <c r="AO586" s="620"/>
      <c r="AP586" s="620"/>
      <c r="AQ586" s="620"/>
      <c r="AR586" s="620"/>
      <c r="AS586" s="620"/>
      <c r="AT586" s="620"/>
      <c r="AU586" s="620"/>
      <c r="AV586" s="620"/>
      <c r="AW586" s="620"/>
      <c r="AX586" s="620"/>
      <c r="AY586" s="620"/>
      <c r="AZ586" s="620"/>
      <c r="BA586" s="620"/>
    </row>
    <row r="587" spans="1:53" ht="15.75" customHeight="1" x14ac:dyDescent="0.25">
      <c r="A587" s="620"/>
      <c r="B587" s="625"/>
      <c r="C587" s="620"/>
      <c r="D587" s="620"/>
      <c r="E587" s="620"/>
      <c r="F587" s="620"/>
      <c r="G587" s="620"/>
      <c r="H587" s="620"/>
      <c r="I587" s="620"/>
      <c r="J587" s="622"/>
      <c r="K587" s="622"/>
      <c r="L587" s="622"/>
      <c r="M587" s="622"/>
      <c r="N587" s="624"/>
      <c r="O587" s="620"/>
      <c r="P587" s="620"/>
      <c r="Q587" s="620"/>
      <c r="R587" s="620"/>
      <c r="S587" s="620"/>
      <c r="T587" s="620"/>
      <c r="U587" s="620"/>
      <c r="V587" s="620"/>
      <c r="W587" s="620"/>
      <c r="X587" s="620"/>
      <c r="Y587" s="620"/>
      <c r="Z587" s="620"/>
      <c r="AA587" s="620"/>
      <c r="AB587" s="620"/>
      <c r="AC587" s="622"/>
      <c r="AD587" s="620"/>
      <c r="AE587" s="620"/>
      <c r="AF587" s="620"/>
      <c r="AG587" s="620"/>
      <c r="AH587" s="620"/>
      <c r="AI587" s="620"/>
      <c r="AJ587" s="620"/>
      <c r="AK587" s="620"/>
      <c r="AL587" s="620"/>
      <c r="AM587" s="620"/>
      <c r="AN587" s="620"/>
      <c r="AO587" s="620"/>
      <c r="AP587" s="620"/>
      <c r="AQ587" s="620"/>
      <c r="AR587" s="620"/>
      <c r="AS587" s="620"/>
      <c r="AT587" s="620"/>
      <c r="AU587" s="620"/>
      <c r="AV587" s="620"/>
      <c r="AW587" s="620"/>
      <c r="AX587" s="620"/>
      <c r="AY587" s="620"/>
      <c r="AZ587" s="620"/>
      <c r="BA587" s="620"/>
    </row>
    <row r="588" spans="1:53" ht="15.75" customHeight="1" x14ac:dyDescent="0.25">
      <c r="A588" s="620"/>
      <c r="B588" s="625"/>
      <c r="C588" s="620"/>
      <c r="D588" s="620"/>
      <c r="E588" s="620"/>
      <c r="F588" s="620"/>
      <c r="G588" s="620"/>
      <c r="H588" s="620"/>
      <c r="I588" s="620"/>
      <c r="J588" s="622"/>
      <c r="K588" s="622"/>
      <c r="L588" s="622"/>
      <c r="M588" s="622"/>
      <c r="N588" s="624"/>
      <c r="O588" s="620"/>
      <c r="P588" s="620"/>
      <c r="Q588" s="620"/>
      <c r="R588" s="620"/>
      <c r="S588" s="620"/>
      <c r="T588" s="620"/>
      <c r="U588" s="620"/>
      <c r="V588" s="620"/>
      <c r="W588" s="620"/>
      <c r="X588" s="620"/>
      <c r="Y588" s="620"/>
      <c r="Z588" s="620"/>
      <c r="AA588" s="620"/>
      <c r="AB588" s="620"/>
      <c r="AC588" s="622"/>
      <c r="AD588" s="620"/>
      <c r="AE588" s="620"/>
      <c r="AF588" s="620"/>
      <c r="AG588" s="620"/>
      <c r="AH588" s="620"/>
      <c r="AI588" s="620"/>
      <c r="AJ588" s="620"/>
      <c r="AK588" s="620"/>
      <c r="AL588" s="620"/>
      <c r="AM588" s="620"/>
      <c r="AN588" s="620"/>
      <c r="AO588" s="620"/>
      <c r="AP588" s="620"/>
      <c r="AQ588" s="620"/>
      <c r="AR588" s="620"/>
      <c r="AS588" s="620"/>
      <c r="AT588" s="620"/>
      <c r="AU588" s="620"/>
      <c r="AV588" s="620"/>
      <c r="AW588" s="620"/>
      <c r="AX588" s="620"/>
      <c r="AY588" s="620"/>
      <c r="AZ588" s="620"/>
      <c r="BA588" s="620"/>
    </row>
    <row r="589" spans="1:53" ht="15.75" customHeight="1" x14ac:dyDescent="0.25">
      <c r="A589" s="620"/>
      <c r="B589" s="625"/>
      <c r="C589" s="620"/>
      <c r="D589" s="620"/>
      <c r="E589" s="620"/>
      <c r="F589" s="620"/>
      <c r="G589" s="620"/>
      <c r="H589" s="620"/>
      <c r="I589" s="620"/>
      <c r="J589" s="622"/>
      <c r="K589" s="622"/>
      <c r="L589" s="622"/>
      <c r="M589" s="622"/>
      <c r="N589" s="624"/>
      <c r="O589" s="620"/>
      <c r="P589" s="620"/>
      <c r="Q589" s="620"/>
      <c r="R589" s="620"/>
      <c r="S589" s="620"/>
      <c r="T589" s="620"/>
      <c r="U589" s="620"/>
      <c r="V589" s="620"/>
      <c r="W589" s="620"/>
      <c r="X589" s="620"/>
      <c r="Y589" s="620"/>
      <c r="Z589" s="620"/>
      <c r="AA589" s="620"/>
      <c r="AB589" s="620"/>
      <c r="AC589" s="622"/>
      <c r="AD589" s="620"/>
      <c r="AE589" s="620"/>
      <c r="AF589" s="620"/>
      <c r="AG589" s="620"/>
      <c r="AH589" s="620"/>
      <c r="AI589" s="620"/>
      <c r="AJ589" s="620"/>
      <c r="AK589" s="620"/>
      <c r="AL589" s="620"/>
      <c r="AM589" s="620"/>
      <c r="AN589" s="620"/>
      <c r="AO589" s="620"/>
      <c r="AP589" s="620"/>
      <c r="AQ589" s="620"/>
      <c r="AR589" s="620"/>
      <c r="AS589" s="620"/>
      <c r="AT589" s="620"/>
      <c r="AU589" s="620"/>
      <c r="AV589" s="620"/>
      <c r="AW589" s="620"/>
      <c r="AX589" s="620"/>
      <c r="AY589" s="620"/>
      <c r="AZ589" s="620"/>
      <c r="BA589" s="620"/>
    </row>
    <row r="590" spans="1:53" ht="15.75" customHeight="1" x14ac:dyDescent="0.25">
      <c r="A590" s="620"/>
      <c r="B590" s="625"/>
      <c r="C590" s="620"/>
      <c r="D590" s="620"/>
      <c r="E590" s="620"/>
      <c r="F590" s="620"/>
      <c r="G590" s="620"/>
      <c r="H590" s="620"/>
      <c r="I590" s="620"/>
      <c r="J590" s="622"/>
      <c r="K590" s="622"/>
      <c r="L590" s="622"/>
      <c r="M590" s="622"/>
      <c r="N590" s="624"/>
      <c r="O590" s="620"/>
      <c r="P590" s="620"/>
      <c r="Q590" s="620"/>
      <c r="R590" s="620"/>
      <c r="S590" s="620"/>
      <c r="T590" s="620"/>
      <c r="U590" s="620"/>
      <c r="V590" s="620"/>
      <c r="W590" s="620"/>
      <c r="X590" s="620"/>
      <c r="Y590" s="620"/>
      <c r="Z590" s="620"/>
      <c r="AA590" s="620"/>
      <c r="AB590" s="620"/>
      <c r="AC590" s="622"/>
      <c r="AD590" s="620"/>
      <c r="AE590" s="620"/>
      <c r="AF590" s="620"/>
      <c r="AG590" s="620"/>
      <c r="AH590" s="620"/>
      <c r="AI590" s="620"/>
      <c r="AJ590" s="620"/>
      <c r="AK590" s="620"/>
      <c r="AL590" s="620"/>
      <c r="AM590" s="620"/>
      <c r="AN590" s="620"/>
      <c r="AO590" s="620"/>
      <c r="AP590" s="620"/>
      <c r="AQ590" s="620"/>
      <c r="AR590" s="620"/>
      <c r="AS590" s="620"/>
      <c r="AT590" s="620"/>
      <c r="AU590" s="620"/>
      <c r="AV590" s="620"/>
      <c r="AW590" s="620"/>
      <c r="AX590" s="620"/>
      <c r="AY590" s="620"/>
      <c r="AZ590" s="620"/>
      <c r="BA590" s="620"/>
    </row>
    <row r="591" spans="1:53" ht="15.75" customHeight="1" x14ac:dyDescent="0.25">
      <c r="A591" s="620"/>
      <c r="B591" s="625"/>
      <c r="C591" s="620"/>
      <c r="D591" s="620"/>
      <c r="E591" s="620"/>
      <c r="F591" s="620"/>
      <c r="G591" s="620"/>
      <c r="H591" s="620"/>
      <c r="I591" s="620"/>
      <c r="J591" s="622"/>
      <c r="K591" s="622"/>
      <c r="L591" s="622"/>
      <c r="M591" s="622"/>
      <c r="N591" s="624"/>
      <c r="O591" s="620"/>
      <c r="P591" s="620"/>
      <c r="Q591" s="620"/>
      <c r="R591" s="620"/>
      <c r="S591" s="620"/>
      <c r="T591" s="620"/>
      <c r="U591" s="620"/>
      <c r="V591" s="620"/>
      <c r="W591" s="620"/>
      <c r="X591" s="620"/>
      <c r="Y591" s="620"/>
      <c r="Z591" s="620"/>
      <c r="AA591" s="620"/>
      <c r="AB591" s="620"/>
      <c r="AC591" s="622"/>
      <c r="AD591" s="620"/>
      <c r="AE591" s="620"/>
      <c r="AF591" s="620"/>
      <c r="AG591" s="620"/>
      <c r="AH591" s="620"/>
      <c r="AI591" s="620"/>
      <c r="AJ591" s="620"/>
      <c r="AK591" s="620"/>
      <c r="AL591" s="620"/>
      <c r="AM591" s="620"/>
      <c r="AN591" s="620"/>
      <c r="AO591" s="620"/>
      <c r="AP591" s="620"/>
      <c r="AQ591" s="620"/>
      <c r="AR591" s="620"/>
      <c r="AS591" s="620"/>
      <c r="AT591" s="620"/>
      <c r="AU591" s="620"/>
      <c r="AV591" s="620"/>
      <c r="AW591" s="620"/>
      <c r="AX591" s="620"/>
      <c r="AY591" s="620"/>
      <c r="AZ591" s="620"/>
      <c r="BA591" s="620"/>
    </row>
    <row r="592" spans="1:53" ht="15.75" customHeight="1" x14ac:dyDescent="0.25">
      <c r="A592" s="620"/>
      <c r="B592" s="625"/>
      <c r="C592" s="620"/>
      <c r="D592" s="620"/>
      <c r="E592" s="620"/>
      <c r="F592" s="620"/>
      <c r="G592" s="620"/>
      <c r="H592" s="620"/>
      <c r="I592" s="620"/>
      <c r="J592" s="622"/>
      <c r="K592" s="622"/>
      <c r="L592" s="622"/>
      <c r="M592" s="622"/>
      <c r="N592" s="624"/>
      <c r="O592" s="620"/>
      <c r="P592" s="620"/>
      <c r="Q592" s="620"/>
      <c r="R592" s="620"/>
      <c r="S592" s="620"/>
      <c r="T592" s="620"/>
      <c r="U592" s="620"/>
      <c r="V592" s="620"/>
      <c r="W592" s="620"/>
      <c r="X592" s="620"/>
      <c r="Y592" s="620"/>
      <c r="Z592" s="620"/>
      <c r="AA592" s="620"/>
      <c r="AB592" s="620"/>
      <c r="AC592" s="622"/>
      <c r="AD592" s="620"/>
      <c r="AE592" s="620"/>
      <c r="AF592" s="620"/>
      <c r="AG592" s="620"/>
      <c r="AH592" s="620"/>
      <c r="AI592" s="620"/>
      <c r="AJ592" s="620"/>
      <c r="AK592" s="620"/>
      <c r="AL592" s="620"/>
      <c r="AM592" s="620"/>
      <c r="AN592" s="620"/>
      <c r="AO592" s="620"/>
      <c r="AP592" s="620"/>
      <c r="AQ592" s="620"/>
      <c r="AR592" s="620"/>
      <c r="AS592" s="620"/>
      <c r="AT592" s="620"/>
      <c r="AU592" s="620"/>
      <c r="AV592" s="620"/>
      <c r="AW592" s="620"/>
      <c r="AX592" s="620"/>
      <c r="AY592" s="620"/>
      <c r="AZ592" s="620"/>
      <c r="BA592" s="620"/>
    </row>
    <row r="593" spans="1:53" ht="15.75" customHeight="1" x14ac:dyDescent="0.25">
      <c r="A593" s="620"/>
      <c r="B593" s="625"/>
      <c r="C593" s="620"/>
      <c r="D593" s="620"/>
      <c r="E593" s="620"/>
      <c r="F593" s="620"/>
      <c r="G593" s="620"/>
      <c r="H593" s="620"/>
      <c r="I593" s="620"/>
      <c r="J593" s="622"/>
      <c r="K593" s="622"/>
      <c r="L593" s="622"/>
      <c r="M593" s="622"/>
      <c r="N593" s="624"/>
      <c r="O593" s="620"/>
      <c r="P593" s="620"/>
      <c r="Q593" s="620"/>
      <c r="R593" s="620"/>
      <c r="S593" s="620"/>
      <c r="T593" s="620"/>
      <c r="U593" s="620"/>
      <c r="V593" s="620"/>
      <c r="W593" s="620"/>
      <c r="X593" s="620"/>
      <c r="Y593" s="620"/>
      <c r="Z593" s="620"/>
      <c r="AA593" s="620"/>
      <c r="AB593" s="620"/>
      <c r="AC593" s="622"/>
      <c r="AD593" s="620"/>
      <c r="AE593" s="620"/>
      <c r="AF593" s="620"/>
      <c r="AG593" s="620"/>
      <c r="AH593" s="620"/>
      <c r="AI593" s="620"/>
      <c r="AJ593" s="620"/>
      <c r="AK593" s="620"/>
      <c r="AL593" s="620"/>
      <c r="AM593" s="620"/>
      <c r="AN593" s="620"/>
      <c r="AO593" s="620"/>
      <c r="AP593" s="620"/>
      <c r="AQ593" s="620"/>
      <c r="AR593" s="620"/>
      <c r="AS593" s="620"/>
      <c r="AT593" s="620"/>
      <c r="AU593" s="620"/>
      <c r="AV593" s="620"/>
      <c r="AW593" s="620"/>
      <c r="AX593" s="620"/>
      <c r="AY593" s="620"/>
      <c r="AZ593" s="620"/>
      <c r="BA593" s="620"/>
    </row>
    <row r="594" spans="1:53" ht="15.75" customHeight="1" x14ac:dyDescent="0.25">
      <c r="A594" s="620"/>
      <c r="B594" s="625"/>
      <c r="C594" s="620"/>
      <c r="D594" s="620"/>
      <c r="E594" s="620"/>
      <c r="F594" s="620"/>
      <c r="G594" s="620"/>
      <c r="H594" s="620"/>
      <c r="I594" s="620"/>
      <c r="J594" s="622"/>
      <c r="K594" s="622"/>
      <c r="L594" s="622"/>
      <c r="M594" s="622"/>
      <c r="N594" s="624"/>
      <c r="O594" s="620"/>
      <c r="P594" s="620"/>
      <c r="Q594" s="620"/>
      <c r="R594" s="620"/>
      <c r="S594" s="620"/>
      <c r="T594" s="620"/>
      <c r="U594" s="620"/>
      <c r="V594" s="620"/>
      <c r="W594" s="620"/>
      <c r="X594" s="620"/>
      <c r="Y594" s="620"/>
      <c r="Z594" s="620"/>
      <c r="AA594" s="620"/>
      <c r="AB594" s="620"/>
      <c r="AC594" s="622"/>
      <c r="AD594" s="620"/>
      <c r="AE594" s="620"/>
      <c r="AF594" s="620"/>
      <c r="AG594" s="620"/>
      <c r="AH594" s="620"/>
      <c r="AI594" s="620"/>
      <c r="AJ594" s="620"/>
      <c r="AK594" s="620"/>
      <c r="AL594" s="620"/>
      <c r="AM594" s="620"/>
      <c r="AN594" s="620"/>
      <c r="AO594" s="620"/>
      <c r="AP594" s="620"/>
      <c r="AQ594" s="620"/>
      <c r="AR594" s="620"/>
      <c r="AS594" s="620"/>
      <c r="AT594" s="620"/>
      <c r="AU594" s="620"/>
      <c r="AV594" s="620"/>
      <c r="AW594" s="620"/>
      <c r="AX594" s="620"/>
      <c r="AY594" s="620"/>
      <c r="AZ594" s="620"/>
      <c r="BA594" s="620"/>
    </row>
    <row r="595" spans="1:53" ht="15.75" customHeight="1" x14ac:dyDescent="0.25">
      <c r="A595" s="620"/>
      <c r="B595" s="625"/>
      <c r="C595" s="620"/>
      <c r="D595" s="620"/>
      <c r="E595" s="620"/>
      <c r="F595" s="620"/>
      <c r="G595" s="620"/>
      <c r="H595" s="620"/>
      <c r="I595" s="620"/>
      <c r="J595" s="622"/>
      <c r="K595" s="622"/>
      <c r="L595" s="622"/>
      <c r="M595" s="622"/>
      <c r="N595" s="624"/>
      <c r="O595" s="620"/>
      <c r="P595" s="620"/>
      <c r="Q595" s="620"/>
      <c r="R595" s="620"/>
      <c r="S595" s="620"/>
      <c r="T595" s="620"/>
      <c r="U595" s="620"/>
      <c r="V595" s="620"/>
      <c r="W595" s="620"/>
      <c r="X595" s="620"/>
      <c r="Y595" s="620"/>
      <c r="Z595" s="620"/>
      <c r="AA595" s="620"/>
      <c r="AB595" s="620"/>
      <c r="AC595" s="622"/>
      <c r="AD595" s="620"/>
      <c r="AE595" s="620"/>
      <c r="AF595" s="620"/>
      <c r="AG595" s="620"/>
      <c r="AH595" s="620"/>
      <c r="AI595" s="620"/>
      <c r="AJ595" s="620"/>
      <c r="AK595" s="620"/>
      <c r="AL595" s="620"/>
      <c r="AM595" s="620"/>
      <c r="AN595" s="620"/>
      <c r="AO595" s="620"/>
      <c r="AP595" s="620"/>
      <c r="AQ595" s="620"/>
      <c r="AR595" s="620"/>
      <c r="AS595" s="620"/>
      <c r="AT595" s="620"/>
      <c r="AU595" s="620"/>
      <c r="AV595" s="620"/>
      <c r="AW595" s="620"/>
      <c r="AX595" s="620"/>
      <c r="AY595" s="620"/>
      <c r="AZ595" s="620"/>
      <c r="BA595" s="620"/>
    </row>
    <row r="596" spans="1:53" ht="15.75" customHeight="1" x14ac:dyDescent="0.25">
      <c r="A596" s="620"/>
      <c r="B596" s="625"/>
      <c r="C596" s="620"/>
      <c r="D596" s="620"/>
      <c r="E596" s="620"/>
      <c r="F596" s="620"/>
      <c r="G596" s="620"/>
      <c r="H596" s="620"/>
      <c r="I596" s="620"/>
      <c r="J596" s="622"/>
      <c r="K596" s="622"/>
      <c r="L596" s="622"/>
      <c r="M596" s="622"/>
      <c r="N596" s="624"/>
      <c r="O596" s="620"/>
      <c r="P596" s="620"/>
      <c r="Q596" s="620"/>
      <c r="R596" s="620"/>
      <c r="S596" s="620"/>
      <c r="T596" s="620"/>
      <c r="U596" s="620"/>
      <c r="V596" s="620"/>
      <c r="W596" s="620"/>
      <c r="X596" s="620"/>
      <c r="Y596" s="620"/>
      <c r="Z596" s="620"/>
      <c r="AA596" s="620"/>
      <c r="AB596" s="620"/>
      <c r="AC596" s="622"/>
      <c r="AD596" s="620"/>
      <c r="AE596" s="620"/>
      <c r="AF596" s="620"/>
      <c r="AG596" s="620"/>
      <c r="AH596" s="620"/>
      <c r="AI596" s="620"/>
      <c r="AJ596" s="620"/>
      <c r="AK596" s="620"/>
      <c r="AL596" s="620"/>
      <c r="AM596" s="620"/>
      <c r="AN596" s="620"/>
      <c r="AO596" s="620"/>
      <c r="AP596" s="620"/>
      <c r="AQ596" s="620"/>
      <c r="AR596" s="620"/>
      <c r="AS596" s="620"/>
      <c r="AT596" s="620"/>
      <c r="AU596" s="620"/>
      <c r="AV596" s="620"/>
      <c r="AW596" s="620"/>
      <c r="AX596" s="620"/>
      <c r="AY596" s="620"/>
      <c r="AZ596" s="620"/>
      <c r="BA596" s="620"/>
    </row>
    <row r="597" spans="1:53" ht="15.75" customHeight="1" x14ac:dyDescent="0.25">
      <c r="A597" s="620"/>
      <c r="B597" s="625"/>
      <c r="C597" s="620"/>
      <c r="D597" s="620"/>
      <c r="E597" s="620"/>
      <c r="F597" s="620"/>
      <c r="G597" s="620"/>
      <c r="H597" s="620"/>
      <c r="I597" s="620"/>
      <c r="J597" s="622"/>
      <c r="K597" s="622"/>
      <c r="L597" s="622"/>
      <c r="M597" s="622"/>
      <c r="N597" s="624"/>
      <c r="O597" s="620"/>
      <c r="P597" s="620"/>
      <c r="Q597" s="620"/>
      <c r="R597" s="620"/>
      <c r="S597" s="620"/>
      <c r="T597" s="620"/>
      <c r="U597" s="620"/>
      <c r="V597" s="620"/>
      <c r="W597" s="620"/>
      <c r="X597" s="620"/>
      <c r="Y597" s="620"/>
      <c r="Z597" s="620"/>
      <c r="AA597" s="620"/>
      <c r="AB597" s="620"/>
      <c r="AC597" s="622"/>
      <c r="AD597" s="620"/>
      <c r="AE597" s="620"/>
      <c r="AF597" s="620"/>
      <c r="AG597" s="620"/>
      <c r="AH597" s="620"/>
      <c r="AI597" s="620"/>
      <c r="AJ597" s="620"/>
      <c r="AK597" s="620"/>
      <c r="AL597" s="620"/>
      <c r="AM597" s="620"/>
      <c r="AN597" s="620"/>
      <c r="AO597" s="620"/>
      <c r="AP597" s="620"/>
      <c r="AQ597" s="620"/>
      <c r="AR597" s="620"/>
      <c r="AS597" s="620"/>
      <c r="AT597" s="620"/>
      <c r="AU597" s="620"/>
      <c r="AV597" s="620"/>
      <c r="AW597" s="620"/>
      <c r="AX597" s="620"/>
      <c r="AY597" s="620"/>
      <c r="AZ597" s="620"/>
      <c r="BA597" s="620"/>
    </row>
    <row r="598" spans="1:53" ht="15.75" customHeight="1" x14ac:dyDescent="0.25">
      <c r="A598" s="620"/>
      <c r="B598" s="625"/>
      <c r="C598" s="620"/>
      <c r="D598" s="620"/>
      <c r="E598" s="620"/>
      <c r="F598" s="620"/>
      <c r="G598" s="620"/>
      <c r="H598" s="620"/>
      <c r="I598" s="620"/>
      <c r="J598" s="622"/>
      <c r="K598" s="622"/>
      <c r="L598" s="622"/>
      <c r="M598" s="622"/>
      <c r="N598" s="624"/>
      <c r="O598" s="620"/>
      <c r="P598" s="620"/>
      <c r="Q598" s="620"/>
      <c r="R598" s="620"/>
      <c r="S598" s="620"/>
      <c r="T598" s="620"/>
      <c r="U598" s="620"/>
      <c r="V598" s="620"/>
      <c r="W598" s="620"/>
      <c r="X598" s="620"/>
      <c r="Y598" s="620"/>
      <c r="Z598" s="620"/>
      <c r="AA598" s="620"/>
      <c r="AB598" s="620"/>
      <c r="AC598" s="622"/>
      <c r="AD598" s="620"/>
      <c r="AE598" s="620"/>
      <c r="AF598" s="620"/>
      <c r="AG598" s="620"/>
      <c r="AH598" s="620"/>
      <c r="AI598" s="620"/>
      <c r="AJ598" s="620"/>
      <c r="AK598" s="620"/>
      <c r="AL598" s="620"/>
      <c r="AM598" s="620"/>
      <c r="AN598" s="620"/>
      <c r="AO598" s="620"/>
      <c r="AP598" s="620"/>
      <c r="AQ598" s="620"/>
      <c r="AR598" s="620"/>
      <c r="AS598" s="620"/>
      <c r="AT598" s="620"/>
      <c r="AU598" s="620"/>
      <c r="AV598" s="620"/>
      <c r="AW598" s="620"/>
      <c r="AX598" s="620"/>
      <c r="AY598" s="620"/>
      <c r="AZ598" s="620"/>
      <c r="BA598" s="620"/>
    </row>
    <row r="599" spans="1:53" ht="15.75" customHeight="1" x14ac:dyDescent="0.25">
      <c r="A599" s="620"/>
      <c r="B599" s="625"/>
      <c r="C599" s="620"/>
      <c r="D599" s="620"/>
      <c r="E599" s="620"/>
      <c r="F599" s="620"/>
      <c r="G599" s="620"/>
      <c r="H599" s="620"/>
      <c r="I599" s="620"/>
      <c r="J599" s="622"/>
      <c r="K599" s="622"/>
      <c r="L599" s="622"/>
      <c r="M599" s="622"/>
      <c r="N599" s="624"/>
      <c r="O599" s="620"/>
      <c r="P599" s="620"/>
      <c r="Q599" s="620"/>
      <c r="R599" s="620"/>
      <c r="S599" s="620"/>
      <c r="T599" s="620"/>
      <c r="U599" s="620"/>
      <c r="V599" s="620"/>
      <c r="W599" s="620"/>
      <c r="X599" s="620"/>
      <c r="Y599" s="620"/>
      <c r="Z599" s="620"/>
      <c r="AA599" s="620"/>
      <c r="AB599" s="620"/>
      <c r="AC599" s="622"/>
      <c r="AD599" s="620"/>
      <c r="AE599" s="620"/>
      <c r="AF599" s="620"/>
      <c r="AG599" s="620"/>
      <c r="AH599" s="620"/>
      <c r="AI599" s="620"/>
      <c r="AJ599" s="620"/>
      <c r="AK599" s="620"/>
      <c r="AL599" s="620"/>
      <c r="AM599" s="620"/>
      <c r="AN599" s="620"/>
      <c r="AO599" s="620"/>
      <c r="AP599" s="620"/>
      <c r="AQ599" s="620"/>
      <c r="AR599" s="620"/>
      <c r="AS599" s="620"/>
      <c r="AT599" s="620"/>
      <c r="AU599" s="620"/>
      <c r="AV599" s="620"/>
      <c r="AW599" s="620"/>
      <c r="AX599" s="620"/>
      <c r="AY599" s="620"/>
      <c r="AZ599" s="620"/>
      <c r="BA599" s="620"/>
    </row>
    <row r="600" spans="1:53" ht="15.75" customHeight="1" x14ac:dyDescent="0.25">
      <c r="A600" s="620"/>
      <c r="B600" s="625"/>
      <c r="C600" s="620"/>
      <c r="D600" s="620"/>
      <c r="E600" s="620"/>
      <c r="F600" s="620"/>
      <c r="G600" s="620"/>
      <c r="H600" s="620"/>
      <c r="I600" s="620"/>
      <c r="J600" s="622"/>
      <c r="K600" s="622"/>
      <c r="L600" s="622"/>
      <c r="M600" s="622"/>
      <c r="N600" s="624"/>
      <c r="O600" s="620"/>
      <c r="P600" s="620"/>
      <c r="Q600" s="620"/>
      <c r="R600" s="620"/>
      <c r="S600" s="620"/>
      <c r="T600" s="620"/>
      <c r="U600" s="620"/>
      <c r="V600" s="620"/>
      <c r="W600" s="620"/>
      <c r="X600" s="620"/>
      <c r="Y600" s="620"/>
      <c r="Z600" s="620"/>
      <c r="AA600" s="620"/>
      <c r="AB600" s="620"/>
      <c r="AC600" s="622"/>
      <c r="AD600" s="620"/>
      <c r="AE600" s="620"/>
      <c r="AF600" s="620"/>
      <c r="AG600" s="620"/>
      <c r="AH600" s="620"/>
      <c r="AI600" s="620"/>
      <c r="AJ600" s="620"/>
      <c r="AK600" s="620"/>
      <c r="AL600" s="620"/>
      <c r="AM600" s="620"/>
      <c r="AN600" s="620"/>
      <c r="AO600" s="620"/>
      <c r="AP600" s="620"/>
      <c r="AQ600" s="620"/>
      <c r="AR600" s="620"/>
      <c r="AS600" s="620"/>
      <c r="AT600" s="620"/>
      <c r="AU600" s="620"/>
      <c r="AV600" s="620"/>
      <c r="AW600" s="620"/>
      <c r="AX600" s="620"/>
      <c r="AY600" s="620"/>
      <c r="AZ600" s="620"/>
      <c r="BA600" s="620"/>
    </row>
    <row r="601" spans="1:53" ht="15.75" customHeight="1" x14ac:dyDescent="0.25">
      <c r="A601" s="620"/>
      <c r="B601" s="625"/>
      <c r="C601" s="620"/>
      <c r="D601" s="620"/>
      <c r="E601" s="620"/>
      <c r="F601" s="620"/>
      <c r="G601" s="620"/>
      <c r="H601" s="620"/>
      <c r="I601" s="620"/>
      <c r="J601" s="622"/>
      <c r="K601" s="622"/>
      <c r="L601" s="622"/>
      <c r="M601" s="622"/>
      <c r="N601" s="624"/>
      <c r="O601" s="620"/>
      <c r="P601" s="620"/>
      <c r="Q601" s="620"/>
      <c r="R601" s="620"/>
      <c r="S601" s="620"/>
      <c r="T601" s="620"/>
      <c r="U601" s="620"/>
      <c r="V601" s="620"/>
      <c r="W601" s="620"/>
      <c r="X601" s="620"/>
      <c r="Y601" s="620"/>
      <c r="Z601" s="620"/>
      <c r="AA601" s="620"/>
      <c r="AB601" s="620"/>
      <c r="AC601" s="622"/>
      <c r="AD601" s="620"/>
      <c r="AE601" s="620"/>
      <c r="AF601" s="620"/>
      <c r="AG601" s="620"/>
      <c r="AH601" s="620"/>
      <c r="AI601" s="620"/>
      <c r="AJ601" s="620"/>
      <c r="AK601" s="620"/>
      <c r="AL601" s="620"/>
      <c r="AM601" s="620"/>
      <c r="AN601" s="620"/>
      <c r="AO601" s="620"/>
      <c r="AP601" s="620"/>
      <c r="AQ601" s="620"/>
      <c r="AR601" s="620"/>
      <c r="AS601" s="620"/>
      <c r="AT601" s="620"/>
      <c r="AU601" s="620"/>
      <c r="AV601" s="620"/>
      <c r="AW601" s="620"/>
      <c r="AX601" s="620"/>
      <c r="AY601" s="620"/>
      <c r="AZ601" s="620"/>
      <c r="BA601" s="620"/>
    </row>
    <row r="602" spans="1:53" ht="15.75" customHeight="1" x14ac:dyDescent="0.25">
      <c r="A602" s="620"/>
      <c r="B602" s="625"/>
      <c r="C602" s="620"/>
      <c r="D602" s="620"/>
      <c r="E602" s="620"/>
      <c r="F602" s="620"/>
      <c r="G602" s="620"/>
      <c r="H602" s="620"/>
      <c r="I602" s="620"/>
      <c r="J602" s="622"/>
      <c r="K602" s="622"/>
      <c r="L602" s="622"/>
      <c r="M602" s="622"/>
      <c r="N602" s="624"/>
      <c r="O602" s="620"/>
      <c r="P602" s="620"/>
      <c r="Q602" s="620"/>
      <c r="R602" s="620"/>
      <c r="S602" s="620"/>
      <c r="T602" s="620"/>
      <c r="U602" s="620"/>
      <c r="V602" s="620"/>
      <c r="W602" s="620"/>
      <c r="X602" s="620"/>
      <c r="Y602" s="620"/>
      <c r="Z602" s="620"/>
      <c r="AA602" s="620"/>
      <c r="AB602" s="620"/>
      <c r="AC602" s="622"/>
      <c r="AD602" s="620"/>
      <c r="AE602" s="620"/>
      <c r="AF602" s="620"/>
      <c r="AG602" s="620"/>
      <c r="AH602" s="620"/>
      <c r="AI602" s="620"/>
      <c r="AJ602" s="620"/>
      <c r="AK602" s="620"/>
      <c r="AL602" s="620"/>
      <c r="AM602" s="620"/>
      <c r="AN602" s="620"/>
      <c r="AO602" s="620"/>
      <c r="AP602" s="620"/>
      <c r="AQ602" s="620"/>
      <c r="AR602" s="620"/>
      <c r="AS602" s="620"/>
      <c r="AT602" s="620"/>
      <c r="AU602" s="620"/>
      <c r="AV602" s="620"/>
      <c r="AW602" s="620"/>
      <c r="AX602" s="620"/>
      <c r="AY602" s="620"/>
      <c r="AZ602" s="620"/>
      <c r="BA602" s="620"/>
    </row>
    <row r="603" spans="1:53" ht="15.75" customHeight="1" x14ac:dyDescent="0.25">
      <c r="A603" s="620"/>
      <c r="B603" s="625"/>
      <c r="C603" s="620"/>
      <c r="D603" s="620"/>
      <c r="E603" s="620"/>
      <c r="F603" s="620"/>
      <c r="G603" s="620"/>
      <c r="H603" s="620"/>
      <c r="I603" s="620"/>
      <c r="J603" s="622"/>
      <c r="K603" s="622"/>
      <c r="L603" s="622"/>
      <c r="M603" s="622"/>
      <c r="N603" s="624"/>
      <c r="O603" s="620"/>
      <c r="P603" s="620"/>
      <c r="Q603" s="620"/>
      <c r="R603" s="620"/>
      <c r="S603" s="620"/>
      <c r="T603" s="620"/>
      <c r="U603" s="620"/>
      <c r="V603" s="620"/>
      <c r="W603" s="620"/>
      <c r="X603" s="620"/>
      <c r="Y603" s="620"/>
      <c r="Z603" s="620"/>
      <c r="AA603" s="620"/>
      <c r="AB603" s="620"/>
      <c r="AC603" s="622"/>
      <c r="AD603" s="620"/>
      <c r="AE603" s="620"/>
      <c r="AF603" s="620"/>
      <c r="AG603" s="620"/>
      <c r="AH603" s="620"/>
      <c r="AI603" s="620"/>
      <c r="AJ603" s="620"/>
      <c r="AK603" s="620"/>
      <c r="AL603" s="620"/>
      <c r="AM603" s="620"/>
      <c r="AN603" s="620"/>
      <c r="AO603" s="620"/>
      <c r="AP603" s="620"/>
      <c r="AQ603" s="620"/>
      <c r="AR603" s="620"/>
      <c r="AS603" s="620"/>
      <c r="AT603" s="620"/>
      <c r="AU603" s="620"/>
      <c r="AV603" s="620"/>
      <c r="AW603" s="620"/>
      <c r="AX603" s="620"/>
      <c r="AY603" s="620"/>
      <c r="AZ603" s="620"/>
      <c r="BA603" s="620"/>
    </row>
    <row r="604" spans="1:53" ht="15.75" customHeight="1" x14ac:dyDescent="0.25">
      <c r="A604" s="620"/>
      <c r="B604" s="625"/>
      <c r="C604" s="620"/>
      <c r="D604" s="620"/>
      <c r="E604" s="620"/>
      <c r="F604" s="620"/>
      <c r="G604" s="620"/>
      <c r="H604" s="620"/>
      <c r="I604" s="620"/>
      <c r="J604" s="622"/>
      <c r="K604" s="622"/>
      <c r="L604" s="622"/>
      <c r="M604" s="622"/>
      <c r="N604" s="624"/>
      <c r="O604" s="620"/>
      <c r="P604" s="620"/>
      <c r="Q604" s="620"/>
      <c r="R604" s="620"/>
      <c r="S604" s="620"/>
      <c r="T604" s="620"/>
      <c r="U604" s="620"/>
      <c r="V604" s="620"/>
      <c r="W604" s="620"/>
      <c r="X604" s="620"/>
      <c r="Y604" s="620"/>
      <c r="Z604" s="620"/>
      <c r="AA604" s="620"/>
      <c r="AB604" s="620"/>
      <c r="AC604" s="622"/>
      <c r="AD604" s="620"/>
      <c r="AE604" s="620"/>
      <c r="AF604" s="620"/>
      <c r="AG604" s="620"/>
      <c r="AH604" s="620"/>
      <c r="AI604" s="620"/>
      <c r="AJ604" s="620"/>
      <c r="AK604" s="620"/>
      <c r="AL604" s="620"/>
      <c r="AM604" s="620"/>
      <c r="AN604" s="620"/>
      <c r="AO604" s="620"/>
      <c r="AP604" s="620"/>
      <c r="AQ604" s="620"/>
      <c r="AR604" s="620"/>
      <c r="AS604" s="620"/>
      <c r="AT604" s="620"/>
      <c r="AU604" s="620"/>
      <c r="AV604" s="620"/>
      <c r="AW604" s="620"/>
      <c r="AX604" s="620"/>
      <c r="AY604" s="620"/>
      <c r="AZ604" s="620"/>
      <c r="BA604" s="620"/>
    </row>
    <row r="605" spans="1:53" ht="15.75" customHeight="1" x14ac:dyDescent="0.25">
      <c r="A605" s="620"/>
      <c r="B605" s="625"/>
      <c r="C605" s="620"/>
      <c r="D605" s="620"/>
      <c r="E605" s="620"/>
      <c r="F605" s="620"/>
      <c r="G605" s="620"/>
      <c r="H605" s="620"/>
      <c r="I605" s="620"/>
      <c r="J605" s="622"/>
      <c r="K605" s="622"/>
      <c r="L605" s="622"/>
      <c r="M605" s="622"/>
      <c r="N605" s="624"/>
      <c r="O605" s="620"/>
      <c r="P605" s="620"/>
      <c r="Q605" s="620"/>
      <c r="R605" s="620"/>
      <c r="S605" s="620"/>
      <c r="T605" s="620"/>
      <c r="U605" s="620"/>
      <c r="V605" s="620"/>
      <c r="W605" s="620"/>
      <c r="X605" s="620"/>
      <c r="Y605" s="620"/>
      <c r="Z605" s="620"/>
      <c r="AA605" s="620"/>
      <c r="AB605" s="620"/>
      <c r="AC605" s="622"/>
      <c r="AD605" s="620"/>
      <c r="AE605" s="620"/>
      <c r="AF605" s="620"/>
      <c r="AG605" s="620"/>
      <c r="AH605" s="620"/>
      <c r="AI605" s="620"/>
      <c r="AJ605" s="620"/>
      <c r="AK605" s="620"/>
      <c r="AL605" s="620"/>
      <c r="AM605" s="620"/>
      <c r="AN605" s="620"/>
      <c r="AO605" s="620"/>
      <c r="AP605" s="620"/>
      <c r="AQ605" s="620"/>
      <c r="AR605" s="620"/>
      <c r="AS605" s="620"/>
      <c r="AT605" s="620"/>
      <c r="AU605" s="620"/>
      <c r="AV605" s="620"/>
      <c r="AW605" s="620"/>
      <c r="AX605" s="620"/>
      <c r="AY605" s="620"/>
      <c r="AZ605" s="620"/>
      <c r="BA605" s="620"/>
    </row>
    <row r="606" spans="1:53" ht="15.75" customHeight="1" x14ac:dyDescent="0.25">
      <c r="A606" s="620"/>
      <c r="B606" s="625"/>
      <c r="C606" s="620"/>
      <c r="D606" s="620"/>
      <c r="E606" s="620"/>
      <c r="F606" s="620"/>
      <c r="G606" s="620"/>
      <c r="H606" s="620"/>
      <c r="I606" s="620"/>
      <c r="J606" s="622"/>
      <c r="K606" s="622"/>
      <c r="L606" s="622"/>
      <c r="M606" s="622"/>
      <c r="N606" s="624"/>
      <c r="O606" s="620"/>
      <c r="P606" s="620"/>
      <c r="Q606" s="620"/>
      <c r="R606" s="620"/>
      <c r="S606" s="620"/>
      <c r="T606" s="620"/>
      <c r="U606" s="620"/>
      <c r="V606" s="620"/>
      <c r="W606" s="620"/>
      <c r="X606" s="620"/>
      <c r="Y606" s="620"/>
      <c r="Z606" s="620"/>
      <c r="AA606" s="620"/>
      <c r="AB606" s="620"/>
      <c r="AC606" s="622"/>
      <c r="AD606" s="620"/>
      <c r="AE606" s="620"/>
      <c r="AF606" s="620"/>
      <c r="AG606" s="620"/>
      <c r="AH606" s="620"/>
      <c r="AI606" s="620"/>
      <c r="AJ606" s="620"/>
      <c r="AK606" s="620"/>
      <c r="AL606" s="620"/>
      <c r="AM606" s="620"/>
      <c r="AN606" s="620"/>
      <c r="AO606" s="620"/>
      <c r="AP606" s="620"/>
      <c r="AQ606" s="620"/>
      <c r="AR606" s="620"/>
      <c r="AS606" s="620"/>
      <c r="AT606" s="620"/>
      <c r="AU606" s="620"/>
      <c r="AV606" s="620"/>
      <c r="AW606" s="620"/>
      <c r="AX606" s="620"/>
      <c r="AY606" s="620"/>
      <c r="AZ606" s="620"/>
      <c r="BA606" s="620"/>
    </row>
    <row r="607" spans="1:53" ht="15.75" customHeight="1" x14ac:dyDescent="0.25">
      <c r="A607" s="620"/>
      <c r="B607" s="625"/>
      <c r="C607" s="620"/>
      <c r="D607" s="620"/>
      <c r="E607" s="620"/>
      <c r="F607" s="620"/>
      <c r="G607" s="620"/>
      <c r="H607" s="620"/>
      <c r="I607" s="620"/>
      <c r="J607" s="622"/>
      <c r="K607" s="622"/>
      <c r="L607" s="622"/>
      <c r="M607" s="622"/>
      <c r="N607" s="624"/>
      <c r="O607" s="620"/>
      <c r="P607" s="620"/>
      <c r="Q607" s="620"/>
      <c r="R607" s="620"/>
      <c r="S607" s="620"/>
      <c r="T607" s="620"/>
      <c r="U607" s="620"/>
      <c r="V607" s="620"/>
      <c r="W607" s="620"/>
      <c r="X607" s="620"/>
      <c r="Y607" s="620"/>
      <c r="Z607" s="620"/>
      <c r="AA607" s="620"/>
      <c r="AB607" s="620"/>
      <c r="AC607" s="622"/>
      <c r="AD607" s="620"/>
      <c r="AE607" s="620"/>
      <c r="AF607" s="620"/>
      <c r="AG607" s="620"/>
      <c r="AH607" s="620"/>
      <c r="AI607" s="620"/>
      <c r="AJ607" s="620"/>
      <c r="AK607" s="620"/>
      <c r="AL607" s="620"/>
      <c r="AM607" s="620"/>
      <c r="AN607" s="620"/>
      <c r="AO607" s="620"/>
      <c r="AP607" s="620"/>
      <c r="AQ607" s="620"/>
      <c r="AR607" s="620"/>
      <c r="AS607" s="620"/>
      <c r="AT607" s="620"/>
      <c r="AU607" s="620"/>
      <c r="AV607" s="620"/>
      <c r="AW607" s="620"/>
      <c r="AX607" s="620"/>
      <c r="AY607" s="620"/>
      <c r="AZ607" s="620"/>
      <c r="BA607" s="620"/>
    </row>
    <row r="608" spans="1:53" ht="15.75" customHeight="1" x14ac:dyDescent="0.25">
      <c r="A608" s="620"/>
      <c r="B608" s="625"/>
      <c r="C608" s="620"/>
      <c r="D608" s="620"/>
      <c r="E608" s="620"/>
      <c r="F608" s="620"/>
      <c r="G608" s="620"/>
      <c r="H608" s="620"/>
      <c r="I608" s="620"/>
      <c r="J608" s="622"/>
      <c r="K608" s="622"/>
      <c r="L608" s="622"/>
      <c r="M608" s="622"/>
      <c r="N608" s="624"/>
      <c r="O608" s="620"/>
      <c r="P608" s="620"/>
      <c r="Q608" s="620"/>
      <c r="R608" s="620"/>
      <c r="S608" s="620"/>
      <c r="T608" s="620"/>
      <c r="U608" s="620"/>
      <c r="V608" s="620"/>
      <c r="W608" s="620"/>
      <c r="X608" s="620"/>
      <c r="Y608" s="620"/>
      <c r="Z608" s="620"/>
      <c r="AA608" s="620"/>
      <c r="AB608" s="620"/>
      <c r="AC608" s="622"/>
      <c r="AD608" s="620"/>
      <c r="AE608" s="620"/>
      <c r="AF608" s="620"/>
      <c r="AG608" s="620"/>
      <c r="AH608" s="620"/>
      <c r="AI608" s="620"/>
      <c r="AJ608" s="620"/>
      <c r="AK608" s="620"/>
      <c r="AL608" s="620"/>
      <c r="AM608" s="620"/>
      <c r="AN608" s="620"/>
      <c r="AO608" s="620"/>
      <c r="AP608" s="620"/>
      <c r="AQ608" s="620"/>
      <c r="AR608" s="620"/>
      <c r="AS608" s="620"/>
      <c r="AT608" s="620"/>
      <c r="AU608" s="620"/>
      <c r="AV608" s="620"/>
      <c r="AW608" s="620"/>
      <c r="AX608" s="620"/>
      <c r="AY608" s="620"/>
      <c r="AZ608" s="620"/>
      <c r="BA608" s="620"/>
    </row>
    <row r="609" spans="1:53" ht="15.75" customHeight="1" x14ac:dyDescent="0.25">
      <c r="A609" s="620"/>
      <c r="B609" s="625"/>
      <c r="C609" s="620"/>
      <c r="D609" s="620"/>
      <c r="E609" s="620"/>
      <c r="F609" s="620"/>
      <c r="G609" s="620"/>
      <c r="H609" s="620"/>
      <c r="I609" s="620"/>
      <c r="J609" s="622"/>
      <c r="K609" s="622"/>
      <c r="L609" s="622"/>
      <c r="M609" s="622"/>
      <c r="N609" s="624"/>
      <c r="O609" s="620"/>
      <c r="P609" s="620"/>
      <c r="Q609" s="620"/>
      <c r="R609" s="620"/>
      <c r="S609" s="620"/>
      <c r="T609" s="620"/>
      <c r="U609" s="620"/>
      <c r="V609" s="620"/>
      <c r="W609" s="620"/>
      <c r="X609" s="620"/>
      <c r="Y609" s="620"/>
      <c r="Z609" s="620"/>
      <c r="AA609" s="620"/>
      <c r="AB609" s="620"/>
      <c r="AC609" s="622"/>
      <c r="AD609" s="620"/>
      <c r="AE609" s="620"/>
      <c r="AF609" s="620"/>
      <c r="AG609" s="620"/>
      <c r="AH609" s="620"/>
      <c r="AI609" s="620"/>
      <c r="AJ609" s="620"/>
      <c r="AK609" s="620"/>
      <c r="AL609" s="620"/>
      <c r="AM609" s="620"/>
      <c r="AN609" s="620"/>
      <c r="AO609" s="620"/>
      <c r="AP609" s="620"/>
      <c r="AQ609" s="620"/>
      <c r="AR609" s="620"/>
      <c r="AS609" s="620"/>
      <c r="AT609" s="620"/>
      <c r="AU609" s="620"/>
      <c r="AV609" s="620"/>
      <c r="AW609" s="620"/>
      <c r="AX609" s="620"/>
      <c r="AY609" s="620"/>
      <c r="AZ609" s="620"/>
      <c r="BA609" s="620"/>
    </row>
    <row r="610" spans="1:53" ht="15.75" customHeight="1" x14ac:dyDescent="0.25">
      <c r="A610" s="620"/>
      <c r="B610" s="625"/>
      <c r="C610" s="620"/>
      <c r="D610" s="620"/>
      <c r="E610" s="620"/>
      <c r="F610" s="620"/>
      <c r="G610" s="620"/>
      <c r="H610" s="620"/>
      <c r="I610" s="620"/>
      <c r="J610" s="622"/>
      <c r="K610" s="622"/>
      <c r="L610" s="622"/>
      <c r="M610" s="622"/>
      <c r="N610" s="624"/>
      <c r="O610" s="620"/>
      <c r="P610" s="620"/>
      <c r="Q610" s="620"/>
      <c r="R610" s="620"/>
      <c r="S610" s="620"/>
      <c r="T610" s="620"/>
      <c r="U610" s="620"/>
      <c r="V610" s="620"/>
      <c r="W610" s="620"/>
      <c r="X610" s="620"/>
      <c r="Y610" s="620"/>
      <c r="Z610" s="620"/>
      <c r="AA610" s="620"/>
      <c r="AB610" s="620"/>
      <c r="AC610" s="622"/>
      <c r="AD610" s="620"/>
      <c r="AE610" s="620"/>
      <c r="AF610" s="620"/>
      <c r="AG610" s="620"/>
      <c r="AH610" s="620"/>
      <c r="AI610" s="620"/>
      <c r="AJ610" s="620"/>
      <c r="AK610" s="620"/>
      <c r="AL610" s="620"/>
      <c r="AM610" s="620"/>
      <c r="AN610" s="620"/>
      <c r="AO610" s="620"/>
      <c r="AP610" s="620"/>
      <c r="AQ610" s="620"/>
      <c r="AR610" s="620"/>
      <c r="AS610" s="620"/>
      <c r="AT610" s="620"/>
      <c r="AU610" s="620"/>
      <c r="AV610" s="620"/>
      <c r="AW610" s="620"/>
      <c r="AX610" s="620"/>
      <c r="AY610" s="620"/>
      <c r="AZ610" s="620"/>
      <c r="BA610" s="620"/>
    </row>
    <row r="611" spans="1:53" ht="15.75" customHeight="1" x14ac:dyDescent="0.25">
      <c r="A611" s="620"/>
      <c r="B611" s="625"/>
      <c r="C611" s="620"/>
      <c r="D611" s="620"/>
      <c r="E611" s="620"/>
      <c r="F611" s="620"/>
      <c r="G611" s="620"/>
      <c r="H611" s="620"/>
      <c r="I611" s="620"/>
      <c r="J611" s="622"/>
      <c r="K611" s="622"/>
      <c r="L611" s="622"/>
      <c r="M611" s="622"/>
      <c r="N611" s="624"/>
      <c r="O611" s="620"/>
      <c r="P611" s="620"/>
      <c r="Q611" s="620"/>
      <c r="R611" s="620"/>
      <c r="S611" s="620"/>
      <c r="T611" s="620"/>
      <c r="U611" s="620"/>
      <c r="V611" s="620"/>
      <c r="W611" s="620"/>
      <c r="X611" s="620"/>
      <c r="Y611" s="620"/>
      <c r="Z611" s="620"/>
      <c r="AA611" s="620"/>
      <c r="AB611" s="620"/>
      <c r="AC611" s="622"/>
      <c r="AD611" s="620"/>
      <c r="AE611" s="620"/>
      <c r="AF611" s="620"/>
      <c r="AG611" s="620"/>
      <c r="AH611" s="620"/>
      <c r="AI611" s="620"/>
      <c r="AJ611" s="620"/>
      <c r="AK611" s="620"/>
      <c r="AL611" s="620"/>
      <c r="AM611" s="620"/>
      <c r="AN611" s="620"/>
      <c r="AO611" s="620"/>
      <c r="AP611" s="620"/>
      <c r="AQ611" s="620"/>
      <c r="AR611" s="620"/>
      <c r="AS611" s="620"/>
      <c r="AT611" s="620"/>
      <c r="AU611" s="620"/>
      <c r="AV611" s="620"/>
      <c r="AW611" s="620"/>
      <c r="AX611" s="620"/>
      <c r="AY611" s="620"/>
      <c r="AZ611" s="620"/>
      <c r="BA611" s="620"/>
    </row>
    <row r="612" spans="1:53" ht="15.75" customHeight="1" x14ac:dyDescent="0.25">
      <c r="A612" s="620"/>
      <c r="B612" s="625"/>
      <c r="C612" s="620"/>
      <c r="D612" s="620"/>
      <c r="E612" s="620"/>
      <c r="F612" s="620"/>
      <c r="G612" s="620"/>
      <c r="H612" s="620"/>
      <c r="I612" s="620"/>
      <c r="J612" s="622"/>
      <c r="K612" s="622"/>
      <c r="L612" s="622"/>
      <c r="M612" s="622"/>
      <c r="N612" s="624"/>
      <c r="O612" s="620"/>
      <c r="P612" s="620"/>
      <c r="Q612" s="620"/>
      <c r="R612" s="620"/>
      <c r="S612" s="620"/>
      <c r="T612" s="620"/>
      <c r="U612" s="620"/>
      <c r="V612" s="620"/>
      <c r="W612" s="620"/>
      <c r="X612" s="620"/>
      <c r="Y612" s="620"/>
      <c r="Z612" s="620"/>
      <c r="AA612" s="620"/>
      <c r="AB612" s="620"/>
      <c r="AC612" s="622"/>
      <c r="AD612" s="620"/>
      <c r="AE612" s="620"/>
      <c r="AF612" s="620"/>
      <c r="AG612" s="620"/>
      <c r="AH612" s="620"/>
      <c r="AI612" s="620"/>
      <c r="AJ612" s="620"/>
      <c r="AK612" s="620"/>
      <c r="AL612" s="620"/>
      <c r="AM612" s="620"/>
      <c r="AN612" s="620"/>
      <c r="AO612" s="620"/>
      <c r="AP612" s="620"/>
      <c r="AQ612" s="620"/>
      <c r="AR612" s="620"/>
      <c r="AS612" s="620"/>
      <c r="AT612" s="620"/>
      <c r="AU612" s="620"/>
      <c r="AV612" s="620"/>
      <c r="AW612" s="620"/>
      <c r="AX612" s="620"/>
      <c r="AY612" s="620"/>
      <c r="AZ612" s="620"/>
      <c r="BA612" s="620"/>
    </row>
    <row r="613" spans="1:53" ht="15.75" customHeight="1" x14ac:dyDescent="0.25">
      <c r="A613" s="620"/>
      <c r="B613" s="625"/>
      <c r="C613" s="620"/>
      <c r="D613" s="620"/>
      <c r="E613" s="620"/>
      <c r="F613" s="620"/>
      <c r="G613" s="620"/>
      <c r="H613" s="620"/>
      <c r="I613" s="620"/>
      <c r="J613" s="622"/>
      <c r="K613" s="622"/>
      <c r="L613" s="622"/>
      <c r="M613" s="622"/>
      <c r="N613" s="624"/>
      <c r="O613" s="620"/>
      <c r="P613" s="620"/>
      <c r="Q613" s="620"/>
      <c r="R613" s="620"/>
      <c r="S613" s="620"/>
      <c r="T613" s="620"/>
      <c r="U613" s="620"/>
      <c r="V613" s="620"/>
      <c r="W613" s="620"/>
      <c r="X613" s="620"/>
      <c r="Y613" s="620"/>
      <c r="Z613" s="620"/>
      <c r="AA613" s="620"/>
      <c r="AB613" s="620"/>
      <c r="AC613" s="622"/>
      <c r="AD613" s="620"/>
      <c r="AE613" s="620"/>
      <c r="AF613" s="620"/>
      <c r="AG613" s="620"/>
      <c r="AH613" s="620"/>
      <c r="AI613" s="620"/>
      <c r="AJ613" s="620"/>
      <c r="AK613" s="620"/>
      <c r="AL613" s="620"/>
      <c r="AM613" s="620"/>
      <c r="AN613" s="620"/>
      <c r="AO613" s="620"/>
      <c r="AP613" s="620"/>
      <c r="AQ613" s="620"/>
      <c r="AR613" s="620"/>
      <c r="AS613" s="620"/>
      <c r="AT613" s="620"/>
      <c r="AU613" s="620"/>
      <c r="AV613" s="620"/>
      <c r="AW613" s="620"/>
      <c r="AX613" s="620"/>
      <c r="AY613" s="620"/>
      <c r="AZ613" s="620"/>
      <c r="BA613" s="620"/>
    </row>
    <row r="614" spans="1:53" ht="15.75" customHeight="1" x14ac:dyDescent="0.25">
      <c r="A614" s="620"/>
      <c r="B614" s="625"/>
      <c r="C614" s="620"/>
      <c r="D614" s="620"/>
      <c r="E614" s="620"/>
      <c r="F614" s="620"/>
      <c r="G614" s="620"/>
      <c r="H614" s="620"/>
      <c r="I614" s="620"/>
      <c r="J614" s="622"/>
      <c r="K614" s="622"/>
      <c r="L614" s="622"/>
      <c r="M614" s="622"/>
      <c r="N614" s="624"/>
      <c r="O614" s="620"/>
      <c r="P614" s="620"/>
      <c r="Q614" s="620"/>
      <c r="R614" s="620"/>
      <c r="S614" s="620"/>
      <c r="T614" s="620"/>
      <c r="U614" s="620"/>
      <c r="V614" s="620"/>
      <c r="W614" s="620"/>
      <c r="X614" s="620"/>
      <c r="Y614" s="620"/>
      <c r="Z614" s="620"/>
      <c r="AA614" s="620"/>
      <c r="AB614" s="620"/>
      <c r="AC614" s="622"/>
      <c r="AD614" s="620"/>
      <c r="AE614" s="620"/>
      <c r="AF614" s="620"/>
      <c r="AG614" s="620"/>
      <c r="AH614" s="620"/>
      <c r="AI614" s="620"/>
      <c r="AJ614" s="620"/>
      <c r="AK614" s="620"/>
      <c r="AL614" s="620"/>
      <c r="AM614" s="620"/>
      <c r="AN614" s="620"/>
      <c r="AO614" s="620"/>
      <c r="AP614" s="620"/>
      <c r="AQ614" s="620"/>
      <c r="AR614" s="620"/>
      <c r="AS614" s="620"/>
      <c r="AT614" s="620"/>
      <c r="AU614" s="620"/>
      <c r="AV614" s="620"/>
      <c r="AW614" s="620"/>
      <c r="AX614" s="620"/>
      <c r="AY614" s="620"/>
      <c r="AZ614" s="620"/>
      <c r="BA614" s="620"/>
    </row>
    <row r="615" spans="1:53" ht="15.75" customHeight="1" x14ac:dyDescent="0.25">
      <c r="A615" s="620"/>
      <c r="B615" s="625"/>
      <c r="C615" s="620"/>
      <c r="D615" s="620"/>
      <c r="E615" s="620"/>
      <c r="F615" s="620"/>
      <c r="G615" s="620"/>
      <c r="H615" s="620"/>
      <c r="I615" s="620"/>
      <c r="J615" s="622"/>
      <c r="K615" s="622"/>
      <c r="L615" s="622"/>
      <c r="M615" s="622"/>
      <c r="N615" s="624"/>
      <c r="O615" s="620"/>
      <c r="P615" s="620"/>
      <c r="Q615" s="620"/>
      <c r="R615" s="620"/>
      <c r="S615" s="620"/>
      <c r="T615" s="620"/>
      <c r="U615" s="620"/>
      <c r="V615" s="620"/>
      <c r="W615" s="620"/>
      <c r="X615" s="620"/>
      <c r="Y615" s="620"/>
      <c r="Z615" s="620"/>
      <c r="AA615" s="620"/>
      <c r="AB615" s="620"/>
      <c r="AC615" s="622"/>
      <c r="AD615" s="620"/>
      <c r="AE615" s="620"/>
      <c r="AF615" s="620"/>
      <c r="AG615" s="620"/>
      <c r="AH615" s="620"/>
      <c r="AI615" s="620"/>
      <c r="AJ615" s="620"/>
      <c r="AK615" s="620"/>
      <c r="AL615" s="620"/>
      <c r="AM615" s="620"/>
      <c r="AN615" s="620"/>
      <c r="AO615" s="620"/>
      <c r="AP615" s="620"/>
      <c r="AQ615" s="620"/>
      <c r="AR615" s="620"/>
      <c r="AS615" s="620"/>
      <c r="AT615" s="620"/>
      <c r="AU615" s="620"/>
      <c r="AV615" s="620"/>
      <c r="AW615" s="620"/>
      <c r="AX615" s="620"/>
      <c r="AY615" s="620"/>
      <c r="AZ615" s="620"/>
      <c r="BA615" s="620"/>
    </row>
    <row r="616" spans="1:53" ht="15.75" customHeight="1" x14ac:dyDescent="0.25">
      <c r="A616" s="620"/>
      <c r="B616" s="625"/>
      <c r="C616" s="620"/>
      <c r="D616" s="620"/>
      <c r="E616" s="620"/>
      <c r="F616" s="620"/>
      <c r="G616" s="620"/>
      <c r="H616" s="620"/>
      <c r="I616" s="620"/>
      <c r="J616" s="622"/>
      <c r="K616" s="622"/>
      <c r="L616" s="622"/>
      <c r="M616" s="622"/>
      <c r="N616" s="624"/>
      <c r="O616" s="620"/>
      <c r="P616" s="620"/>
      <c r="Q616" s="620"/>
      <c r="R616" s="620"/>
      <c r="S616" s="620"/>
      <c r="T616" s="620"/>
      <c r="U616" s="620"/>
      <c r="V616" s="620"/>
      <c r="W616" s="620"/>
      <c r="X616" s="620"/>
      <c r="Y616" s="620"/>
      <c r="Z616" s="620"/>
      <c r="AA616" s="620"/>
      <c r="AB616" s="620"/>
      <c r="AC616" s="622"/>
      <c r="AD616" s="620"/>
      <c r="AE616" s="620"/>
      <c r="AF616" s="620"/>
      <c r="AG616" s="620"/>
      <c r="AH616" s="620"/>
      <c r="AI616" s="620"/>
      <c r="AJ616" s="620"/>
      <c r="AK616" s="620"/>
      <c r="AL616" s="620"/>
      <c r="AM616" s="620"/>
      <c r="AN616" s="620"/>
      <c r="AO616" s="620"/>
      <c r="AP616" s="620"/>
      <c r="AQ616" s="620"/>
      <c r="AR616" s="620"/>
      <c r="AS616" s="620"/>
      <c r="AT616" s="620"/>
      <c r="AU616" s="620"/>
      <c r="AV616" s="620"/>
      <c r="AW616" s="620"/>
      <c r="AX616" s="620"/>
      <c r="AY616" s="620"/>
      <c r="AZ616" s="620"/>
      <c r="BA616" s="620"/>
    </row>
    <row r="617" spans="1:53" ht="15.75" customHeight="1" x14ac:dyDescent="0.25">
      <c r="A617" s="620"/>
      <c r="B617" s="625"/>
      <c r="C617" s="620"/>
      <c r="D617" s="620"/>
      <c r="E617" s="620"/>
      <c r="F617" s="620"/>
      <c r="G617" s="620"/>
      <c r="H617" s="620"/>
      <c r="I617" s="620"/>
      <c r="J617" s="622"/>
      <c r="K617" s="622"/>
      <c r="L617" s="622"/>
      <c r="M617" s="622"/>
      <c r="N617" s="624"/>
      <c r="O617" s="620"/>
      <c r="P617" s="620"/>
      <c r="Q617" s="620"/>
      <c r="R617" s="620"/>
      <c r="S617" s="620"/>
      <c r="T617" s="620"/>
      <c r="U617" s="620"/>
      <c r="V617" s="620"/>
      <c r="W617" s="620"/>
      <c r="X617" s="620"/>
      <c r="Y617" s="620"/>
      <c r="Z617" s="620"/>
      <c r="AA617" s="620"/>
      <c r="AB617" s="620"/>
      <c r="AC617" s="622"/>
      <c r="AD617" s="620"/>
      <c r="AE617" s="620"/>
      <c r="AF617" s="620"/>
      <c r="AG617" s="620"/>
      <c r="AH617" s="620"/>
      <c r="AI617" s="620"/>
      <c r="AJ617" s="620"/>
      <c r="AK617" s="620"/>
      <c r="AL617" s="620"/>
      <c r="AM617" s="620"/>
      <c r="AN617" s="620"/>
      <c r="AO617" s="620"/>
      <c r="AP617" s="620"/>
      <c r="AQ617" s="620"/>
      <c r="AR617" s="620"/>
      <c r="AS617" s="620"/>
      <c r="AT617" s="620"/>
      <c r="AU617" s="620"/>
      <c r="AV617" s="620"/>
      <c r="AW617" s="620"/>
      <c r="AX617" s="620"/>
      <c r="AY617" s="620"/>
      <c r="AZ617" s="620"/>
      <c r="BA617" s="620"/>
    </row>
    <row r="618" spans="1:53" ht="15.75" customHeight="1" x14ac:dyDescent="0.25">
      <c r="A618" s="620"/>
      <c r="B618" s="625"/>
      <c r="C618" s="620"/>
      <c r="D618" s="620"/>
      <c r="E618" s="620"/>
      <c r="F618" s="620"/>
      <c r="G618" s="620"/>
      <c r="H618" s="620"/>
      <c r="I618" s="620"/>
      <c r="J618" s="622"/>
      <c r="K618" s="622"/>
      <c r="L618" s="622"/>
      <c r="M618" s="622"/>
      <c r="N618" s="624"/>
      <c r="O618" s="620"/>
      <c r="P618" s="620"/>
      <c r="Q618" s="620"/>
      <c r="R618" s="620"/>
      <c r="S618" s="620"/>
      <c r="T618" s="620"/>
      <c r="U618" s="620"/>
      <c r="V618" s="620"/>
      <c r="W618" s="620"/>
      <c r="X618" s="620"/>
      <c r="Y618" s="620"/>
      <c r="Z618" s="620"/>
      <c r="AA618" s="620"/>
      <c r="AB618" s="620"/>
      <c r="AC618" s="622"/>
      <c r="AD618" s="620"/>
      <c r="AE618" s="620"/>
      <c r="AF618" s="620"/>
      <c r="AG618" s="620"/>
      <c r="AH618" s="620"/>
      <c r="AI618" s="620"/>
      <c r="AJ618" s="620"/>
      <c r="AK618" s="620"/>
      <c r="AL618" s="620"/>
      <c r="AM618" s="620"/>
      <c r="AN618" s="620"/>
      <c r="AO618" s="620"/>
      <c r="AP618" s="620"/>
      <c r="AQ618" s="620"/>
      <c r="AR618" s="620"/>
      <c r="AS618" s="620"/>
      <c r="AT618" s="620"/>
      <c r="AU618" s="620"/>
      <c r="AV618" s="620"/>
      <c r="AW618" s="620"/>
      <c r="AX618" s="620"/>
      <c r="AY618" s="620"/>
      <c r="AZ618" s="620"/>
      <c r="BA618" s="620"/>
    </row>
    <row r="619" spans="1:53" ht="15.75" customHeight="1" x14ac:dyDescent="0.25">
      <c r="A619" s="620"/>
      <c r="B619" s="625"/>
      <c r="C619" s="620"/>
      <c r="D619" s="620"/>
      <c r="E619" s="620"/>
      <c r="F619" s="620"/>
      <c r="G619" s="620"/>
      <c r="H619" s="620"/>
      <c r="I619" s="620"/>
      <c r="J619" s="622"/>
      <c r="K619" s="622"/>
      <c r="L619" s="622"/>
      <c r="M619" s="622"/>
      <c r="N619" s="624"/>
      <c r="O619" s="620"/>
      <c r="P619" s="620"/>
      <c r="Q619" s="620"/>
      <c r="R619" s="620"/>
      <c r="S619" s="620"/>
      <c r="T619" s="620"/>
      <c r="U619" s="620"/>
      <c r="V619" s="620"/>
      <c r="W619" s="620"/>
      <c r="X619" s="620"/>
      <c r="Y619" s="620"/>
      <c r="Z619" s="620"/>
      <c r="AA619" s="620"/>
      <c r="AB619" s="620"/>
      <c r="AC619" s="622"/>
      <c r="AD619" s="620"/>
      <c r="AE619" s="620"/>
      <c r="AF619" s="620"/>
      <c r="AG619" s="620"/>
      <c r="AH619" s="620"/>
      <c r="AI619" s="620"/>
      <c r="AJ619" s="620"/>
      <c r="AK619" s="620"/>
      <c r="AL619" s="620"/>
      <c r="AM619" s="620"/>
      <c r="AN619" s="620"/>
      <c r="AO619" s="620"/>
      <c r="AP619" s="620"/>
      <c r="AQ619" s="620"/>
      <c r="AR619" s="620"/>
      <c r="AS619" s="620"/>
      <c r="AT619" s="620"/>
      <c r="AU619" s="620"/>
      <c r="AV619" s="620"/>
      <c r="AW619" s="620"/>
      <c r="AX619" s="620"/>
      <c r="AY619" s="620"/>
      <c r="AZ619" s="620"/>
      <c r="BA619" s="620"/>
    </row>
    <row r="620" spans="1:53" ht="15.75" customHeight="1" x14ac:dyDescent="0.25">
      <c r="A620" s="620"/>
      <c r="B620" s="625"/>
      <c r="C620" s="620"/>
      <c r="D620" s="620"/>
      <c r="E620" s="620"/>
      <c r="F620" s="620"/>
      <c r="G620" s="620"/>
      <c r="H620" s="620"/>
      <c r="I620" s="620"/>
      <c r="J620" s="622"/>
      <c r="K620" s="622"/>
      <c r="L620" s="622"/>
      <c r="M620" s="622"/>
      <c r="N620" s="624"/>
      <c r="O620" s="620"/>
      <c r="P620" s="620"/>
      <c r="Q620" s="620"/>
      <c r="R620" s="620"/>
      <c r="S620" s="620"/>
      <c r="T620" s="620"/>
      <c r="U620" s="620"/>
      <c r="V620" s="620"/>
      <c r="W620" s="620"/>
      <c r="X620" s="620"/>
      <c r="Y620" s="620"/>
      <c r="Z620" s="620"/>
      <c r="AA620" s="620"/>
      <c r="AB620" s="620"/>
      <c r="AC620" s="622"/>
      <c r="AD620" s="620"/>
      <c r="AE620" s="620"/>
      <c r="AF620" s="620"/>
      <c r="AG620" s="620"/>
      <c r="AH620" s="620"/>
      <c r="AI620" s="620"/>
      <c r="AJ620" s="620"/>
      <c r="AK620" s="620"/>
      <c r="AL620" s="620"/>
      <c r="AM620" s="620"/>
      <c r="AN620" s="620"/>
      <c r="AO620" s="620"/>
      <c r="AP620" s="620"/>
      <c r="AQ620" s="620"/>
      <c r="AR620" s="620"/>
      <c r="AS620" s="620"/>
      <c r="AT620" s="620"/>
      <c r="AU620" s="620"/>
      <c r="AV620" s="620"/>
      <c r="AW620" s="620"/>
      <c r="AX620" s="620"/>
      <c r="AY620" s="620"/>
      <c r="AZ620" s="620"/>
      <c r="BA620" s="620"/>
    </row>
    <row r="621" spans="1:53" ht="15.75" customHeight="1" x14ac:dyDescent="0.25">
      <c r="A621" s="620"/>
      <c r="B621" s="625"/>
      <c r="C621" s="620"/>
      <c r="D621" s="620"/>
      <c r="E621" s="620"/>
      <c r="F621" s="620"/>
      <c r="G621" s="620"/>
      <c r="H621" s="620"/>
      <c r="I621" s="620"/>
      <c r="J621" s="622"/>
      <c r="K621" s="622"/>
      <c r="L621" s="622"/>
      <c r="M621" s="622"/>
      <c r="N621" s="624"/>
      <c r="O621" s="620"/>
      <c r="P621" s="620"/>
      <c r="Q621" s="620"/>
      <c r="R621" s="620"/>
      <c r="S621" s="620"/>
      <c r="T621" s="620"/>
      <c r="U621" s="620"/>
      <c r="V621" s="620"/>
      <c r="W621" s="620"/>
      <c r="X621" s="620"/>
      <c r="Y621" s="620"/>
      <c r="Z621" s="620"/>
      <c r="AA621" s="620"/>
      <c r="AB621" s="620"/>
      <c r="AC621" s="622"/>
      <c r="AD621" s="620"/>
      <c r="AE621" s="620"/>
      <c r="AF621" s="620"/>
      <c r="AG621" s="620"/>
      <c r="AH621" s="620"/>
      <c r="AI621" s="620"/>
      <c r="AJ621" s="620"/>
      <c r="AK621" s="620"/>
      <c r="AL621" s="620"/>
      <c r="AM621" s="620"/>
      <c r="AN621" s="620"/>
      <c r="AO621" s="620"/>
      <c r="AP621" s="620"/>
      <c r="AQ621" s="620"/>
      <c r="AR621" s="620"/>
      <c r="AS621" s="620"/>
      <c r="AT621" s="620"/>
      <c r="AU621" s="620"/>
      <c r="AV621" s="620"/>
      <c r="AW621" s="620"/>
      <c r="AX621" s="620"/>
      <c r="AY621" s="620"/>
      <c r="AZ621" s="620"/>
      <c r="BA621" s="620"/>
    </row>
    <row r="622" spans="1:53" ht="15.75" customHeight="1" x14ac:dyDescent="0.25">
      <c r="A622" s="620"/>
      <c r="B622" s="625"/>
      <c r="C622" s="620"/>
      <c r="D622" s="620"/>
      <c r="E622" s="620"/>
      <c r="F622" s="620"/>
      <c r="G622" s="620"/>
      <c r="H622" s="620"/>
      <c r="I622" s="620"/>
      <c r="J622" s="622"/>
      <c r="K622" s="622"/>
      <c r="L622" s="622"/>
      <c r="M622" s="622"/>
      <c r="N622" s="624"/>
      <c r="O622" s="620"/>
      <c r="P622" s="620"/>
      <c r="Q622" s="620"/>
      <c r="R622" s="620"/>
      <c r="S622" s="620"/>
      <c r="T622" s="620"/>
      <c r="U622" s="620"/>
      <c r="V622" s="620"/>
      <c r="W622" s="620"/>
      <c r="X622" s="620"/>
      <c r="Y622" s="620"/>
      <c r="Z622" s="620"/>
      <c r="AA622" s="620"/>
      <c r="AB622" s="620"/>
      <c r="AC622" s="622"/>
      <c r="AD622" s="620"/>
      <c r="AE622" s="620"/>
      <c r="AF622" s="620"/>
      <c r="AG622" s="620"/>
      <c r="AH622" s="620"/>
      <c r="AI622" s="620"/>
      <c r="AJ622" s="620"/>
      <c r="AK622" s="620"/>
      <c r="AL622" s="620"/>
      <c r="AM622" s="620"/>
      <c r="AN622" s="620"/>
      <c r="AO622" s="620"/>
      <c r="AP622" s="620"/>
      <c r="AQ622" s="620"/>
      <c r="AR622" s="620"/>
      <c r="AS622" s="620"/>
      <c r="AT622" s="620"/>
      <c r="AU622" s="620"/>
      <c r="AV622" s="620"/>
      <c r="AW622" s="620"/>
      <c r="AX622" s="620"/>
      <c r="AY622" s="620"/>
      <c r="AZ622" s="620"/>
      <c r="BA622" s="620"/>
    </row>
    <row r="623" spans="1:53" ht="15.75" customHeight="1" x14ac:dyDescent="0.25">
      <c r="A623" s="620"/>
      <c r="B623" s="625"/>
      <c r="C623" s="620"/>
      <c r="D623" s="620"/>
      <c r="E623" s="620"/>
      <c r="F623" s="620"/>
      <c r="G623" s="620"/>
      <c r="H623" s="620"/>
      <c r="I623" s="620"/>
      <c r="J623" s="622"/>
      <c r="K623" s="622"/>
      <c r="L623" s="622"/>
      <c r="M623" s="622"/>
      <c r="N623" s="624"/>
      <c r="O623" s="620"/>
      <c r="P623" s="620"/>
      <c r="Q623" s="620"/>
      <c r="R623" s="620"/>
      <c r="S623" s="620"/>
      <c r="T623" s="620"/>
      <c r="U623" s="620"/>
      <c r="V623" s="620"/>
      <c r="W623" s="620"/>
      <c r="X623" s="620"/>
      <c r="Y623" s="620"/>
      <c r="Z623" s="620"/>
      <c r="AA623" s="620"/>
      <c r="AB623" s="620"/>
      <c r="AC623" s="622"/>
      <c r="AD623" s="620"/>
      <c r="AE623" s="620"/>
      <c r="AF623" s="620"/>
      <c r="AG623" s="620"/>
      <c r="AH623" s="620"/>
      <c r="AI623" s="620"/>
      <c r="AJ623" s="620"/>
      <c r="AK623" s="620"/>
      <c r="AL623" s="620"/>
      <c r="AM623" s="620"/>
      <c r="AN623" s="620"/>
      <c r="AO623" s="620"/>
      <c r="AP623" s="620"/>
      <c r="AQ623" s="620"/>
      <c r="AR623" s="620"/>
      <c r="AS623" s="620"/>
      <c r="AT623" s="620"/>
      <c r="AU623" s="620"/>
      <c r="AV623" s="620"/>
      <c r="AW623" s="620"/>
      <c r="AX623" s="620"/>
      <c r="AY623" s="620"/>
      <c r="AZ623" s="620"/>
      <c r="BA623" s="620"/>
    </row>
    <row r="624" spans="1:53" ht="15.75" customHeight="1" x14ac:dyDescent="0.25">
      <c r="A624" s="620"/>
      <c r="B624" s="625"/>
      <c r="C624" s="620"/>
      <c r="D624" s="620"/>
      <c r="E624" s="620"/>
      <c r="F624" s="620"/>
      <c r="G624" s="620"/>
      <c r="H624" s="620"/>
      <c r="I624" s="620"/>
      <c r="J624" s="622"/>
      <c r="K624" s="622"/>
      <c r="L624" s="622"/>
      <c r="M624" s="622"/>
      <c r="N624" s="624"/>
      <c r="O624" s="620"/>
      <c r="P624" s="620"/>
      <c r="Q624" s="620"/>
      <c r="R624" s="620"/>
      <c r="S624" s="620"/>
      <c r="T624" s="620"/>
      <c r="U624" s="620"/>
      <c r="V624" s="620"/>
      <c r="W624" s="620"/>
      <c r="X624" s="620"/>
      <c r="Y624" s="620"/>
      <c r="Z624" s="620"/>
      <c r="AA624" s="620"/>
      <c r="AB624" s="620"/>
      <c r="AC624" s="622"/>
      <c r="AD624" s="620"/>
      <c r="AE624" s="620"/>
      <c r="AF624" s="620"/>
      <c r="AG624" s="620"/>
      <c r="AH624" s="620"/>
      <c r="AI624" s="620"/>
      <c r="AJ624" s="620"/>
      <c r="AK624" s="620"/>
      <c r="AL624" s="620"/>
      <c r="AM624" s="620"/>
      <c r="AN624" s="620"/>
      <c r="AO624" s="620"/>
      <c r="AP624" s="620"/>
      <c r="AQ624" s="620"/>
      <c r="AR624" s="620"/>
      <c r="AS624" s="620"/>
      <c r="AT624" s="620"/>
      <c r="AU624" s="620"/>
      <c r="AV624" s="620"/>
      <c r="AW624" s="620"/>
      <c r="AX624" s="620"/>
      <c r="AY624" s="620"/>
      <c r="AZ624" s="620"/>
      <c r="BA624" s="620"/>
    </row>
    <row r="625" spans="1:53" ht="15.75" customHeight="1" x14ac:dyDescent="0.25">
      <c r="A625" s="620"/>
      <c r="B625" s="625"/>
      <c r="C625" s="620"/>
      <c r="D625" s="620"/>
      <c r="E625" s="620"/>
      <c r="F625" s="620"/>
      <c r="G625" s="620"/>
      <c r="H625" s="620"/>
      <c r="I625" s="620"/>
      <c r="J625" s="622"/>
      <c r="K625" s="622"/>
      <c r="L625" s="622"/>
      <c r="M625" s="622"/>
      <c r="N625" s="624"/>
      <c r="O625" s="620"/>
      <c r="P625" s="620"/>
      <c r="Q625" s="620"/>
      <c r="R625" s="620"/>
      <c r="S625" s="620"/>
      <c r="T625" s="620"/>
      <c r="U625" s="620"/>
      <c r="V625" s="620"/>
      <c r="W625" s="620"/>
      <c r="X625" s="620"/>
      <c r="Y625" s="620"/>
      <c r="Z625" s="620"/>
      <c r="AA625" s="620"/>
      <c r="AB625" s="620"/>
      <c r="AC625" s="622"/>
      <c r="AD625" s="620"/>
      <c r="AE625" s="620"/>
      <c r="AF625" s="620"/>
      <c r="AG625" s="620"/>
      <c r="AH625" s="620"/>
      <c r="AI625" s="620"/>
      <c r="AJ625" s="620"/>
      <c r="AK625" s="620"/>
      <c r="AL625" s="620"/>
      <c r="AM625" s="620"/>
      <c r="AN625" s="620"/>
      <c r="AO625" s="620"/>
      <c r="AP625" s="620"/>
      <c r="AQ625" s="620"/>
      <c r="AR625" s="620"/>
      <c r="AS625" s="620"/>
      <c r="AT625" s="620"/>
      <c r="AU625" s="620"/>
      <c r="AV625" s="620"/>
      <c r="AW625" s="620"/>
      <c r="AX625" s="620"/>
      <c r="AY625" s="620"/>
      <c r="AZ625" s="620"/>
      <c r="BA625" s="620"/>
    </row>
    <row r="626" spans="1:53" ht="15.75" customHeight="1" x14ac:dyDescent="0.25">
      <c r="A626" s="620"/>
      <c r="B626" s="625"/>
      <c r="C626" s="620"/>
      <c r="D626" s="620"/>
      <c r="E626" s="620"/>
      <c r="F626" s="620"/>
      <c r="G626" s="620"/>
      <c r="H626" s="620"/>
      <c r="I626" s="620"/>
      <c r="J626" s="622"/>
      <c r="K626" s="622"/>
      <c r="L626" s="622"/>
      <c r="M626" s="622"/>
      <c r="N626" s="624"/>
      <c r="O626" s="620"/>
      <c r="P626" s="620"/>
      <c r="Q626" s="620"/>
      <c r="R626" s="620"/>
      <c r="S626" s="620"/>
      <c r="T626" s="620"/>
      <c r="U626" s="620"/>
      <c r="V626" s="620"/>
      <c r="W626" s="620"/>
      <c r="X626" s="620"/>
      <c r="Y626" s="620"/>
      <c r="Z626" s="620"/>
      <c r="AA626" s="620"/>
      <c r="AB626" s="620"/>
      <c r="AC626" s="622"/>
      <c r="AD626" s="620"/>
      <c r="AE626" s="620"/>
      <c r="AF626" s="620"/>
      <c r="AG626" s="620"/>
      <c r="AH626" s="620"/>
      <c r="AI626" s="620"/>
      <c r="AJ626" s="620"/>
      <c r="AK626" s="620"/>
      <c r="AL626" s="620"/>
      <c r="AM626" s="620"/>
      <c r="AN626" s="620"/>
      <c r="AO626" s="620"/>
      <c r="AP626" s="620"/>
      <c r="AQ626" s="620"/>
      <c r="AR626" s="620"/>
      <c r="AS626" s="620"/>
      <c r="AT626" s="620"/>
      <c r="AU626" s="620"/>
      <c r="AV626" s="620"/>
      <c r="AW626" s="620"/>
      <c r="AX626" s="620"/>
      <c r="AY626" s="620"/>
      <c r="AZ626" s="620"/>
      <c r="BA626" s="620"/>
    </row>
    <row r="627" spans="1:53" ht="15.75" customHeight="1" x14ac:dyDescent="0.25">
      <c r="A627" s="620"/>
      <c r="B627" s="625"/>
      <c r="C627" s="620"/>
      <c r="D627" s="620"/>
      <c r="E627" s="620"/>
      <c r="F627" s="620"/>
      <c r="G627" s="620"/>
      <c r="H627" s="620"/>
      <c r="I627" s="620"/>
      <c r="J627" s="622"/>
      <c r="K627" s="622"/>
      <c r="L627" s="622"/>
      <c r="M627" s="622"/>
      <c r="N627" s="624"/>
      <c r="O627" s="620"/>
      <c r="P627" s="620"/>
      <c r="Q627" s="620"/>
      <c r="R627" s="620"/>
      <c r="S627" s="620"/>
      <c r="T627" s="620"/>
      <c r="U627" s="620"/>
      <c r="V627" s="620"/>
      <c r="W627" s="620"/>
      <c r="X627" s="620"/>
      <c r="Y627" s="620"/>
      <c r="Z627" s="620"/>
      <c r="AA627" s="620"/>
      <c r="AB627" s="620"/>
      <c r="AC627" s="622"/>
      <c r="AD627" s="620"/>
      <c r="AE627" s="620"/>
      <c r="AF627" s="620"/>
      <c r="AG627" s="620"/>
      <c r="AH627" s="620"/>
      <c r="AI627" s="620"/>
      <c r="AJ627" s="620"/>
      <c r="AK627" s="620"/>
      <c r="AL627" s="620"/>
      <c r="AM627" s="620"/>
      <c r="AN627" s="620"/>
      <c r="AO627" s="620"/>
      <c r="AP627" s="620"/>
      <c r="AQ627" s="620"/>
      <c r="AR627" s="620"/>
      <c r="AS627" s="620"/>
      <c r="AT627" s="620"/>
      <c r="AU627" s="620"/>
      <c r="AV627" s="620"/>
      <c r="AW627" s="620"/>
      <c r="AX627" s="620"/>
      <c r="AY627" s="620"/>
      <c r="AZ627" s="620"/>
      <c r="BA627" s="620"/>
    </row>
    <row r="628" spans="1:53" ht="15.75" customHeight="1" x14ac:dyDescent="0.25">
      <c r="A628" s="620"/>
      <c r="B628" s="625"/>
      <c r="C628" s="620"/>
      <c r="D628" s="620"/>
      <c r="E628" s="620"/>
      <c r="F628" s="620"/>
      <c r="G628" s="620"/>
      <c r="H628" s="620"/>
      <c r="I628" s="620"/>
      <c r="J628" s="622"/>
      <c r="K628" s="622"/>
      <c r="L628" s="622"/>
      <c r="M628" s="622"/>
      <c r="N628" s="624"/>
      <c r="O628" s="620"/>
      <c r="P628" s="620"/>
      <c r="Q628" s="620"/>
      <c r="R628" s="620"/>
      <c r="S628" s="620"/>
      <c r="T628" s="620"/>
      <c r="U628" s="620"/>
      <c r="V628" s="620"/>
      <c r="W628" s="620"/>
      <c r="X628" s="620"/>
      <c r="Y628" s="620"/>
      <c r="Z628" s="620"/>
      <c r="AA628" s="620"/>
      <c r="AB628" s="620"/>
      <c r="AC628" s="622"/>
      <c r="AD628" s="620"/>
      <c r="AE628" s="620"/>
      <c r="AF628" s="620"/>
      <c r="AG628" s="620"/>
      <c r="AH628" s="620"/>
      <c r="AI628" s="620"/>
      <c r="AJ628" s="620"/>
      <c r="AK628" s="620"/>
      <c r="AL628" s="620"/>
      <c r="AM628" s="620"/>
      <c r="AN628" s="620"/>
      <c r="AO628" s="620"/>
      <c r="AP628" s="620"/>
      <c r="AQ628" s="620"/>
      <c r="AR628" s="620"/>
      <c r="AS628" s="620"/>
      <c r="AT628" s="620"/>
      <c r="AU628" s="620"/>
      <c r="AV628" s="620"/>
      <c r="AW628" s="620"/>
      <c r="AX628" s="620"/>
      <c r="AY628" s="620"/>
      <c r="AZ628" s="620"/>
      <c r="BA628" s="620"/>
    </row>
    <row r="629" spans="1:53" ht="15.75" customHeight="1" x14ac:dyDescent="0.25">
      <c r="A629" s="620"/>
      <c r="B629" s="625"/>
      <c r="C629" s="620"/>
      <c r="D629" s="620"/>
      <c r="E629" s="620"/>
      <c r="F629" s="620"/>
      <c r="G629" s="620"/>
      <c r="H629" s="620"/>
      <c r="I629" s="620"/>
      <c r="J629" s="622"/>
      <c r="K629" s="622"/>
      <c r="L629" s="622"/>
      <c r="M629" s="622"/>
      <c r="N629" s="624"/>
      <c r="O629" s="620"/>
      <c r="P629" s="620"/>
      <c r="Q629" s="620"/>
      <c r="R629" s="620"/>
      <c r="S629" s="620"/>
      <c r="T629" s="620"/>
      <c r="U629" s="620"/>
      <c r="V629" s="620"/>
      <c r="W629" s="620"/>
      <c r="X629" s="620"/>
      <c r="Y629" s="620"/>
      <c r="Z629" s="620"/>
      <c r="AA629" s="620"/>
      <c r="AB629" s="620"/>
      <c r="AC629" s="622"/>
      <c r="AD629" s="620"/>
      <c r="AE629" s="620"/>
      <c r="AF629" s="620"/>
      <c r="AG629" s="620"/>
      <c r="AH629" s="620"/>
      <c r="AI629" s="620"/>
      <c r="AJ629" s="620"/>
      <c r="AK629" s="620"/>
      <c r="AL629" s="620"/>
      <c r="AM629" s="620"/>
      <c r="AN629" s="620"/>
      <c r="AO629" s="620"/>
      <c r="AP629" s="620"/>
      <c r="AQ629" s="620"/>
      <c r="AR629" s="620"/>
      <c r="AS629" s="620"/>
      <c r="AT629" s="620"/>
      <c r="AU629" s="620"/>
      <c r="AV629" s="620"/>
      <c r="AW629" s="620"/>
      <c r="AX629" s="620"/>
      <c r="AY629" s="620"/>
      <c r="AZ629" s="620"/>
      <c r="BA629" s="620"/>
    </row>
    <row r="630" spans="1:53" ht="15.75" customHeight="1" x14ac:dyDescent="0.25">
      <c r="A630" s="620"/>
      <c r="B630" s="625"/>
      <c r="C630" s="620"/>
      <c r="D630" s="620"/>
      <c r="E630" s="620"/>
      <c r="F630" s="620"/>
      <c r="G630" s="620"/>
      <c r="H630" s="620"/>
      <c r="I630" s="620"/>
      <c r="J630" s="622"/>
      <c r="K630" s="622"/>
      <c r="L630" s="622"/>
      <c r="M630" s="622"/>
      <c r="N630" s="624"/>
      <c r="O630" s="620"/>
      <c r="P630" s="620"/>
      <c r="Q630" s="620"/>
      <c r="R630" s="620"/>
      <c r="S630" s="620"/>
      <c r="T630" s="620"/>
      <c r="U630" s="620"/>
      <c r="V630" s="620"/>
      <c r="W630" s="620"/>
      <c r="X630" s="620"/>
      <c r="Y630" s="620"/>
      <c r="Z630" s="620"/>
      <c r="AA630" s="620"/>
      <c r="AB630" s="620"/>
      <c r="AC630" s="622"/>
      <c r="AD630" s="620"/>
      <c r="AE630" s="620"/>
      <c r="AF630" s="620"/>
      <c r="AG630" s="620"/>
      <c r="AH630" s="620"/>
      <c r="AI630" s="620"/>
      <c r="AJ630" s="620"/>
      <c r="AK630" s="620"/>
      <c r="AL630" s="620"/>
      <c r="AM630" s="620"/>
      <c r="AN630" s="620"/>
      <c r="AO630" s="620"/>
      <c r="AP630" s="620"/>
      <c r="AQ630" s="620"/>
      <c r="AR630" s="620"/>
      <c r="AS630" s="620"/>
      <c r="AT630" s="620"/>
      <c r="AU630" s="620"/>
      <c r="AV630" s="620"/>
      <c r="AW630" s="620"/>
      <c r="AX630" s="620"/>
      <c r="AY630" s="620"/>
      <c r="AZ630" s="620"/>
      <c r="BA630" s="620"/>
    </row>
    <row r="631" spans="1:53" ht="15.75" customHeight="1" x14ac:dyDescent="0.25">
      <c r="A631" s="620"/>
      <c r="B631" s="625"/>
      <c r="C631" s="620"/>
      <c r="D631" s="620"/>
      <c r="E631" s="620"/>
      <c r="F631" s="620"/>
      <c r="G631" s="620"/>
      <c r="H631" s="620"/>
      <c r="I631" s="620"/>
      <c r="J631" s="622"/>
      <c r="K631" s="622"/>
      <c r="L631" s="622"/>
      <c r="M631" s="622"/>
      <c r="N631" s="624"/>
      <c r="O631" s="620"/>
      <c r="P631" s="620"/>
      <c r="Q631" s="620"/>
      <c r="R631" s="620"/>
      <c r="S631" s="620"/>
      <c r="T631" s="620"/>
      <c r="U631" s="620"/>
      <c r="V631" s="620"/>
      <c r="W631" s="620"/>
      <c r="X631" s="620"/>
      <c r="Y631" s="620"/>
      <c r="Z631" s="620"/>
      <c r="AA631" s="620"/>
      <c r="AB631" s="620"/>
      <c r="AC631" s="622"/>
      <c r="AD631" s="620"/>
      <c r="AE631" s="620"/>
      <c r="AF631" s="620"/>
      <c r="AG631" s="620"/>
      <c r="AH631" s="620"/>
      <c r="AI631" s="620"/>
      <c r="AJ631" s="620"/>
      <c r="AK631" s="620"/>
      <c r="AL631" s="620"/>
      <c r="AM631" s="620"/>
      <c r="AN631" s="620"/>
      <c r="AO631" s="620"/>
      <c r="AP631" s="620"/>
      <c r="AQ631" s="620"/>
      <c r="AR631" s="620"/>
      <c r="AS631" s="620"/>
      <c r="AT631" s="620"/>
      <c r="AU631" s="620"/>
      <c r="AV631" s="620"/>
      <c r="AW631" s="620"/>
      <c r="AX631" s="620"/>
      <c r="AY631" s="620"/>
      <c r="AZ631" s="620"/>
      <c r="BA631" s="620"/>
    </row>
    <row r="632" spans="1:53" ht="15.75" customHeight="1" x14ac:dyDescent="0.25">
      <c r="A632" s="620"/>
      <c r="B632" s="625"/>
      <c r="C632" s="620"/>
      <c r="D632" s="620"/>
      <c r="E632" s="620"/>
      <c r="F632" s="620"/>
      <c r="G632" s="620"/>
      <c r="H632" s="620"/>
      <c r="I632" s="620"/>
      <c r="J632" s="622"/>
      <c r="K632" s="622"/>
      <c r="L632" s="622"/>
      <c r="M632" s="622"/>
      <c r="N632" s="624"/>
      <c r="O632" s="620"/>
      <c r="P632" s="620"/>
      <c r="Q632" s="620"/>
      <c r="R632" s="620"/>
      <c r="S632" s="620"/>
      <c r="T632" s="620"/>
      <c r="U632" s="620"/>
      <c r="V632" s="620"/>
      <c r="W632" s="620"/>
      <c r="X632" s="620"/>
      <c r="Y632" s="620"/>
      <c r="Z632" s="620"/>
      <c r="AA632" s="620"/>
      <c r="AB632" s="620"/>
      <c r="AC632" s="622"/>
      <c r="AD632" s="620"/>
      <c r="AE632" s="620"/>
      <c r="AF632" s="620"/>
      <c r="AG632" s="620"/>
      <c r="AH632" s="620"/>
      <c r="AI632" s="620"/>
      <c r="AJ632" s="620"/>
      <c r="AK632" s="620"/>
      <c r="AL632" s="620"/>
      <c r="AM632" s="620"/>
      <c r="AN632" s="620"/>
      <c r="AO632" s="620"/>
      <c r="AP632" s="620"/>
      <c r="AQ632" s="620"/>
      <c r="AR632" s="620"/>
      <c r="AS632" s="620"/>
      <c r="AT632" s="620"/>
      <c r="AU632" s="620"/>
      <c r="AV632" s="620"/>
      <c r="AW632" s="620"/>
      <c r="AX632" s="620"/>
      <c r="AY632" s="620"/>
      <c r="AZ632" s="620"/>
      <c r="BA632" s="620"/>
    </row>
    <row r="633" spans="1:53" ht="15.75" customHeight="1" x14ac:dyDescent="0.25">
      <c r="A633" s="620"/>
      <c r="B633" s="625"/>
      <c r="C633" s="620"/>
      <c r="D633" s="620"/>
      <c r="E633" s="620"/>
      <c r="F633" s="620"/>
      <c r="G633" s="620"/>
      <c r="H633" s="620"/>
      <c r="I633" s="620"/>
      <c r="J633" s="622"/>
      <c r="K633" s="622"/>
      <c r="L633" s="622"/>
      <c r="M633" s="622"/>
      <c r="N633" s="624"/>
      <c r="O633" s="620"/>
      <c r="P633" s="620"/>
      <c r="Q633" s="620"/>
      <c r="R633" s="620"/>
      <c r="S633" s="620"/>
      <c r="T633" s="620"/>
      <c r="U633" s="620"/>
      <c r="V633" s="620"/>
      <c r="W633" s="620"/>
      <c r="X633" s="620"/>
      <c r="Y633" s="620"/>
      <c r="Z633" s="620"/>
      <c r="AA633" s="620"/>
      <c r="AB633" s="620"/>
      <c r="AC633" s="622"/>
      <c r="AD633" s="620"/>
      <c r="AE633" s="620"/>
      <c r="AF633" s="620"/>
      <c r="AG633" s="620"/>
      <c r="AH633" s="620"/>
      <c r="AI633" s="620"/>
      <c r="AJ633" s="620"/>
      <c r="AK633" s="620"/>
      <c r="AL633" s="620"/>
      <c r="AM633" s="620"/>
      <c r="AN633" s="620"/>
      <c r="AO633" s="620"/>
      <c r="AP633" s="620"/>
      <c r="AQ633" s="620"/>
      <c r="AR633" s="620"/>
      <c r="AS633" s="620"/>
      <c r="AT633" s="620"/>
      <c r="AU633" s="620"/>
      <c r="AV633" s="620"/>
      <c r="AW633" s="620"/>
      <c r="AX633" s="620"/>
      <c r="AY633" s="620"/>
      <c r="AZ633" s="620"/>
      <c r="BA633" s="620"/>
    </row>
    <row r="634" spans="1:53" ht="15.75" customHeight="1" x14ac:dyDescent="0.25">
      <c r="A634" s="620"/>
      <c r="B634" s="625"/>
      <c r="C634" s="620"/>
      <c r="D634" s="620"/>
      <c r="E634" s="620"/>
      <c r="F634" s="620"/>
      <c r="G634" s="620"/>
      <c r="H634" s="620"/>
      <c r="I634" s="620"/>
      <c r="J634" s="622"/>
      <c r="K634" s="622"/>
      <c r="L634" s="622"/>
      <c r="M634" s="622"/>
      <c r="N634" s="624"/>
      <c r="O634" s="620"/>
      <c r="P634" s="620"/>
      <c r="Q634" s="620"/>
      <c r="R634" s="620"/>
      <c r="S634" s="620"/>
      <c r="T634" s="620"/>
      <c r="U634" s="620"/>
      <c r="V634" s="620"/>
      <c r="W634" s="620"/>
      <c r="X634" s="620"/>
      <c r="Y634" s="620"/>
      <c r="Z634" s="620"/>
      <c r="AA634" s="620"/>
      <c r="AB634" s="620"/>
      <c r="AC634" s="622"/>
      <c r="AD634" s="620"/>
      <c r="AE634" s="620"/>
      <c r="AF634" s="620"/>
      <c r="AG634" s="620"/>
      <c r="AH634" s="620"/>
      <c r="AI634" s="620"/>
      <c r="AJ634" s="620"/>
      <c r="AK634" s="620"/>
      <c r="AL634" s="620"/>
      <c r="AM634" s="620"/>
      <c r="AN634" s="620"/>
      <c r="AO634" s="620"/>
      <c r="AP634" s="620"/>
      <c r="AQ634" s="620"/>
      <c r="AR634" s="620"/>
      <c r="AS634" s="620"/>
      <c r="AT634" s="620"/>
      <c r="AU634" s="620"/>
      <c r="AV634" s="620"/>
      <c r="AW634" s="620"/>
      <c r="AX634" s="620"/>
      <c r="AY634" s="620"/>
      <c r="AZ634" s="620"/>
      <c r="BA634" s="620"/>
    </row>
    <row r="635" spans="1:53" ht="15.75" customHeight="1" x14ac:dyDescent="0.25">
      <c r="A635" s="620"/>
      <c r="B635" s="625"/>
      <c r="C635" s="620"/>
      <c r="D635" s="620"/>
      <c r="E635" s="620"/>
      <c r="F635" s="620"/>
      <c r="G635" s="620"/>
      <c r="H635" s="620"/>
      <c r="I635" s="620"/>
      <c r="J635" s="622"/>
      <c r="K635" s="622"/>
      <c r="L635" s="622"/>
      <c r="M635" s="622"/>
      <c r="N635" s="624"/>
      <c r="O635" s="620"/>
      <c r="P635" s="620"/>
      <c r="Q635" s="620"/>
      <c r="R635" s="620"/>
      <c r="S635" s="620"/>
      <c r="T635" s="620"/>
      <c r="U635" s="620"/>
      <c r="V635" s="620"/>
      <c r="W635" s="620"/>
      <c r="X635" s="620"/>
      <c r="Y635" s="620"/>
      <c r="Z635" s="620"/>
      <c r="AA635" s="620"/>
      <c r="AB635" s="620"/>
      <c r="AC635" s="622"/>
      <c r="AD635" s="620"/>
      <c r="AE635" s="620"/>
      <c r="AF635" s="620"/>
      <c r="AG635" s="620"/>
      <c r="AH635" s="620"/>
      <c r="AI635" s="620"/>
      <c r="AJ635" s="620"/>
      <c r="AK635" s="620"/>
      <c r="AL635" s="620"/>
      <c r="AM635" s="620"/>
      <c r="AN635" s="620"/>
      <c r="AO635" s="620"/>
      <c r="AP635" s="620"/>
      <c r="AQ635" s="620"/>
      <c r="AR635" s="620"/>
      <c r="AS635" s="620"/>
      <c r="AT635" s="620"/>
      <c r="AU635" s="620"/>
      <c r="AV635" s="620"/>
      <c r="AW635" s="620"/>
      <c r="AX635" s="620"/>
      <c r="AY635" s="620"/>
      <c r="AZ635" s="620"/>
      <c r="BA635" s="620"/>
    </row>
    <row r="636" spans="1:53" ht="15.75" customHeight="1" x14ac:dyDescent="0.25">
      <c r="A636" s="620"/>
      <c r="B636" s="625"/>
      <c r="C636" s="620"/>
      <c r="D636" s="620"/>
      <c r="E636" s="620"/>
      <c r="F636" s="620"/>
      <c r="G636" s="620"/>
      <c r="H636" s="620"/>
      <c r="I636" s="620"/>
      <c r="J636" s="622"/>
      <c r="K636" s="622"/>
      <c r="L636" s="622"/>
      <c r="M636" s="622"/>
      <c r="N636" s="624"/>
      <c r="O636" s="620"/>
      <c r="P636" s="620"/>
      <c r="Q636" s="620"/>
      <c r="R636" s="620"/>
      <c r="S636" s="620"/>
      <c r="T636" s="620"/>
      <c r="U636" s="620"/>
      <c r="V636" s="620"/>
      <c r="W636" s="620"/>
      <c r="X636" s="620"/>
      <c r="Y636" s="620"/>
      <c r="Z636" s="620"/>
      <c r="AA636" s="620"/>
      <c r="AB636" s="620"/>
      <c r="AC636" s="622"/>
      <c r="AD636" s="620"/>
      <c r="AE636" s="620"/>
      <c r="AF636" s="620"/>
      <c r="AG636" s="620"/>
      <c r="AH636" s="620"/>
      <c r="AI636" s="620"/>
      <c r="AJ636" s="620"/>
      <c r="AK636" s="620"/>
      <c r="AL636" s="620"/>
      <c r="AM636" s="620"/>
      <c r="AN636" s="620"/>
      <c r="AO636" s="620"/>
      <c r="AP636" s="620"/>
      <c r="AQ636" s="620"/>
      <c r="AR636" s="620"/>
      <c r="AS636" s="620"/>
      <c r="AT636" s="620"/>
      <c r="AU636" s="620"/>
      <c r="AV636" s="620"/>
      <c r="AW636" s="620"/>
      <c r="AX636" s="620"/>
      <c r="AY636" s="620"/>
      <c r="AZ636" s="620"/>
      <c r="BA636" s="620"/>
    </row>
    <row r="637" spans="1:53" ht="15.75" customHeight="1" x14ac:dyDescent="0.25">
      <c r="A637" s="620"/>
      <c r="B637" s="625"/>
      <c r="C637" s="620"/>
      <c r="D637" s="620"/>
      <c r="E637" s="620"/>
      <c r="F637" s="620"/>
      <c r="G637" s="620"/>
      <c r="H637" s="620"/>
      <c r="I637" s="620"/>
      <c r="J637" s="622"/>
      <c r="K637" s="622"/>
      <c r="L637" s="622"/>
      <c r="M637" s="622"/>
      <c r="N637" s="624"/>
      <c r="O637" s="620"/>
      <c r="P637" s="620"/>
      <c r="Q637" s="620"/>
      <c r="R637" s="620"/>
      <c r="S637" s="620"/>
      <c r="T637" s="620"/>
      <c r="U637" s="620"/>
      <c r="V637" s="620"/>
      <c r="W637" s="620"/>
      <c r="X637" s="620"/>
      <c r="Y637" s="620"/>
      <c r="Z637" s="620"/>
      <c r="AA637" s="620"/>
      <c r="AB637" s="620"/>
      <c r="AC637" s="622"/>
      <c r="AD637" s="620"/>
      <c r="AE637" s="620"/>
      <c r="AF637" s="620"/>
      <c r="AG637" s="620"/>
      <c r="AH637" s="620"/>
      <c r="AI637" s="620"/>
      <c r="AJ637" s="620"/>
      <c r="AK637" s="620"/>
      <c r="AL637" s="620"/>
      <c r="AM637" s="620"/>
      <c r="AN637" s="620"/>
      <c r="AO637" s="620"/>
      <c r="AP637" s="620"/>
      <c r="AQ637" s="620"/>
      <c r="AR637" s="620"/>
      <c r="AS637" s="620"/>
      <c r="AT637" s="620"/>
      <c r="AU637" s="620"/>
      <c r="AV637" s="620"/>
      <c r="AW637" s="620"/>
      <c r="AX637" s="620"/>
      <c r="AY637" s="620"/>
      <c r="AZ637" s="620"/>
      <c r="BA637" s="620"/>
    </row>
    <row r="638" spans="1:53" ht="15.75" customHeight="1" x14ac:dyDescent="0.25">
      <c r="A638" s="620"/>
      <c r="B638" s="625"/>
      <c r="C638" s="620"/>
      <c r="D638" s="620"/>
      <c r="E638" s="620"/>
      <c r="F638" s="620"/>
      <c r="G638" s="620"/>
      <c r="H638" s="620"/>
      <c r="I638" s="620"/>
      <c r="J638" s="622"/>
      <c r="K638" s="622"/>
      <c r="L638" s="622"/>
      <c r="M638" s="622"/>
      <c r="N638" s="624"/>
      <c r="O638" s="620"/>
      <c r="P638" s="620"/>
      <c r="Q638" s="620"/>
      <c r="R638" s="620"/>
      <c r="S638" s="620"/>
      <c r="T638" s="620"/>
      <c r="U638" s="620"/>
      <c r="V638" s="620"/>
      <c r="W638" s="620"/>
      <c r="X638" s="620"/>
      <c r="Y638" s="620"/>
      <c r="Z638" s="620"/>
      <c r="AA638" s="620"/>
      <c r="AB638" s="620"/>
      <c r="AC638" s="622"/>
      <c r="AD638" s="620"/>
      <c r="AE638" s="620"/>
      <c r="AF638" s="620"/>
      <c r="AG638" s="620"/>
      <c r="AH638" s="620"/>
      <c r="AI638" s="620"/>
      <c r="AJ638" s="620"/>
      <c r="AK638" s="620"/>
      <c r="AL638" s="620"/>
      <c r="AM638" s="620"/>
      <c r="AN638" s="620"/>
      <c r="AO638" s="620"/>
      <c r="AP638" s="620"/>
      <c r="AQ638" s="620"/>
      <c r="AR638" s="620"/>
      <c r="AS638" s="620"/>
      <c r="AT638" s="620"/>
      <c r="AU638" s="620"/>
      <c r="AV638" s="620"/>
      <c r="AW638" s="620"/>
      <c r="AX638" s="620"/>
      <c r="AY638" s="620"/>
      <c r="AZ638" s="620"/>
      <c r="BA638" s="620"/>
    </row>
    <row r="639" spans="1:53" ht="15.75" customHeight="1" x14ac:dyDescent="0.25">
      <c r="A639" s="620"/>
      <c r="B639" s="625"/>
      <c r="C639" s="620"/>
      <c r="D639" s="620"/>
      <c r="E639" s="620"/>
      <c r="F639" s="620"/>
      <c r="G639" s="620"/>
      <c r="H639" s="620"/>
      <c r="I639" s="620"/>
      <c r="J639" s="622"/>
      <c r="K639" s="622"/>
      <c r="L639" s="622"/>
      <c r="M639" s="622"/>
      <c r="N639" s="624"/>
      <c r="O639" s="620"/>
      <c r="P639" s="620"/>
      <c r="Q639" s="620"/>
      <c r="R639" s="620"/>
      <c r="S639" s="620"/>
      <c r="T639" s="620"/>
      <c r="U639" s="620"/>
      <c r="V639" s="620"/>
      <c r="W639" s="620"/>
      <c r="X639" s="620"/>
      <c r="Y639" s="620"/>
      <c r="Z639" s="620"/>
      <c r="AA639" s="620"/>
      <c r="AB639" s="620"/>
      <c r="AC639" s="622"/>
      <c r="AD639" s="620"/>
      <c r="AE639" s="620"/>
      <c r="AF639" s="620"/>
      <c r="AG639" s="620"/>
      <c r="AH639" s="620"/>
      <c r="AI639" s="620"/>
      <c r="AJ639" s="620"/>
      <c r="AK639" s="620"/>
      <c r="AL639" s="620"/>
      <c r="AM639" s="620"/>
      <c r="AN639" s="620"/>
      <c r="AO639" s="620"/>
      <c r="AP639" s="620"/>
      <c r="AQ639" s="620"/>
      <c r="AR639" s="620"/>
      <c r="AS639" s="620"/>
      <c r="AT639" s="620"/>
      <c r="AU639" s="620"/>
      <c r="AV639" s="620"/>
      <c r="AW639" s="620"/>
      <c r="AX639" s="620"/>
      <c r="AY639" s="620"/>
      <c r="AZ639" s="620"/>
      <c r="BA639" s="620"/>
    </row>
    <row r="640" spans="1:53" ht="15.75" customHeight="1" x14ac:dyDescent="0.25">
      <c r="A640" s="620"/>
      <c r="B640" s="625"/>
      <c r="C640" s="620"/>
      <c r="D640" s="620"/>
      <c r="E640" s="620"/>
      <c r="F640" s="620"/>
      <c r="G640" s="620"/>
      <c r="H640" s="620"/>
      <c r="I640" s="620"/>
      <c r="J640" s="622"/>
      <c r="K640" s="622"/>
      <c r="L640" s="622"/>
      <c r="M640" s="622"/>
      <c r="N640" s="624"/>
      <c r="O640" s="620"/>
      <c r="P640" s="620"/>
      <c r="Q640" s="620"/>
      <c r="R640" s="620"/>
      <c r="S640" s="620"/>
      <c r="T640" s="620"/>
      <c r="U640" s="620"/>
      <c r="V640" s="620"/>
      <c r="W640" s="620"/>
      <c r="X640" s="620"/>
      <c r="Y640" s="620"/>
      <c r="Z640" s="620"/>
      <c r="AA640" s="620"/>
      <c r="AB640" s="620"/>
      <c r="AC640" s="622"/>
      <c r="AD640" s="620"/>
      <c r="AE640" s="620"/>
      <c r="AF640" s="620"/>
      <c r="AG640" s="620"/>
      <c r="AH640" s="620"/>
      <c r="AI640" s="620"/>
      <c r="AJ640" s="620"/>
      <c r="AK640" s="620"/>
      <c r="AL640" s="620"/>
      <c r="AM640" s="620"/>
      <c r="AN640" s="620"/>
      <c r="AO640" s="620"/>
      <c r="AP640" s="620"/>
      <c r="AQ640" s="620"/>
      <c r="AR640" s="620"/>
      <c r="AS640" s="620"/>
      <c r="AT640" s="620"/>
      <c r="AU640" s="620"/>
      <c r="AV640" s="620"/>
      <c r="AW640" s="620"/>
      <c r="AX640" s="620"/>
      <c r="AY640" s="620"/>
      <c r="AZ640" s="620"/>
      <c r="BA640" s="620"/>
    </row>
    <row r="641" spans="1:53" ht="15.75" customHeight="1" x14ac:dyDescent="0.25">
      <c r="A641" s="620"/>
      <c r="B641" s="625"/>
      <c r="C641" s="620"/>
      <c r="D641" s="620"/>
      <c r="E641" s="620"/>
      <c r="F641" s="620"/>
      <c r="G641" s="620"/>
      <c r="H641" s="620"/>
      <c r="I641" s="620"/>
      <c r="J641" s="622"/>
      <c r="K641" s="622"/>
      <c r="L641" s="622"/>
      <c r="M641" s="622"/>
      <c r="N641" s="624"/>
      <c r="O641" s="620"/>
      <c r="P641" s="620"/>
      <c r="Q641" s="620"/>
      <c r="R641" s="620"/>
      <c r="S641" s="620"/>
      <c r="T641" s="620"/>
      <c r="U641" s="620"/>
      <c r="V641" s="620"/>
      <c r="W641" s="620"/>
      <c r="X641" s="620"/>
      <c r="Y641" s="620"/>
      <c r="Z641" s="620"/>
      <c r="AA641" s="620"/>
      <c r="AB641" s="620"/>
      <c r="AC641" s="622"/>
      <c r="AD641" s="620"/>
      <c r="AE641" s="620"/>
      <c r="AF641" s="620"/>
      <c r="AG641" s="620"/>
      <c r="AH641" s="620"/>
      <c r="AI641" s="620"/>
      <c r="AJ641" s="620"/>
      <c r="AK641" s="620"/>
      <c r="AL641" s="620"/>
      <c r="AM641" s="620"/>
      <c r="AN641" s="620"/>
      <c r="AO641" s="620"/>
      <c r="AP641" s="620"/>
      <c r="AQ641" s="620"/>
      <c r="AR641" s="620"/>
      <c r="AS641" s="620"/>
      <c r="AT641" s="620"/>
      <c r="AU641" s="620"/>
      <c r="AV641" s="620"/>
      <c r="AW641" s="620"/>
      <c r="AX641" s="620"/>
      <c r="AY641" s="620"/>
      <c r="AZ641" s="620"/>
      <c r="BA641" s="620"/>
    </row>
    <row r="642" spans="1:53" ht="15.75" customHeight="1" x14ac:dyDescent="0.25">
      <c r="A642" s="620"/>
      <c r="B642" s="625"/>
      <c r="C642" s="620"/>
      <c r="D642" s="620"/>
      <c r="E642" s="620"/>
      <c r="F642" s="620"/>
      <c r="G642" s="620"/>
      <c r="H642" s="620"/>
      <c r="I642" s="620"/>
      <c r="J642" s="622"/>
      <c r="K642" s="622"/>
      <c r="L642" s="622"/>
      <c r="M642" s="622"/>
      <c r="N642" s="624"/>
      <c r="O642" s="620"/>
      <c r="P642" s="620"/>
      <c r="Q642" s="620"/>
      <c r="R642" s="620"/>
      <c r="S642" s="620"/>
      <c r="T642" s="620"/>
      <c r="U642" s="620"/>
      <c r="V642" s="620"/>
      <c r="W642" s="620"/>
      <c r="X642" s="620"/>
      <c r="Y642" s="620"/>
      <c r="Z642" s="620"/>
      <c r="AA642" s="620"/>
      <c r="AB642" s="620"/>
      <c r="AC642" s="622"/>
      <c r="AD642" s="620"/>
      <c r="AE642" s="620"/>
      <c r="AF642" s="620"/>
      <c r="AG642" s="620"/>
      <c r="AH642" s="620"/>
      <c r="AI642" s="620"/>
      <c r="AJ642" s="620"/>
      <c r="AK642" s="620"/>
      <c r="AL642" s="620"/>
      <c r="AM642" s="620"/>
      <c r="AN642" s="620"/>
      <c r="AO642" s="620"/>
      <c r="AP642" s="620"/>
      <c r="AQ642" s="620"/>
      <c r="AR642" s="620"/>
      <c r="AS642" s="620"/>
      <c r="AT642" s="620"/>
      <c r="AU642" s="620"/>
      <c r="AV642" s="620"/>
      <c r="AW642" s="620"/>
      <c r="AX642" s="620"/>
      <c r="AY642" s="620"/>
      <c r="AZ642" s="620"/>
      <c r="BA642" s="620"/>
    </row>
    <row r="643" spans="1:53" ht="15.75" customHeight="1" x14ac:dyDescent="0.25">
      <c r="A643" s="620"/>
      <c r="B643" s="625"/>
      <c r="C643" s="620"/>
      <c r="D643" s="620"/>
      <c r="E643" s="620"/>
      <c r="F643" s="620"/>
      <c r="G643" s="620"/>
      <c r="H643" s="620"/>
      <c r="I643" s="620"/>
      <c r="J643" s="622"/>
      <c r="K643" s="622"/>
      <c r="L643" s="622"/>
      <c r="M643" s="622"/>
      <c r="N643" s="624"/>
      <c r="O643" s="620"/>
      <c r="P643" s="620"/>
      <c r="Q643" s="620"/>
      <c r="R643" s="620"/>
      <c r="S643" s="620"/>
      <c r="T643" s="620"/>
      <c r="U643" s="620"/>
      <c r="V643" s="620"/>
      <c r="W643" s="620"/>
      <c r="X643" s="620"/>
      <c r="Y643" s="620"/>
      <c r="Z643" s="620"/>
      <c r="AA643" s="620"/>
      <c r="AB643" s="620"/>
      <c r="AC643" s="622"/>
      <c r="AD643" s="620"/>
      <c r="AE643" s="620"/>
      <c r="AF643" s="620"/>
      <c r="AG643" s="620"/>
      <c r="AH643" s="620"/>
      <c r="AI643" s="620"/>
      <c r="AJ643" s="620"/>
      <c r="AK643" s="620"/>
      <c r="AL643" s="620"/>
      <c r="AM643" s="620"/>
      <c r="AN643" s="620"/>
      <c r="AO643" s="620"/>
      <c r="AP643" s="620"/>
      <c r="AQ643" s="620"/>
      <c r="AR643" s="620"/>
      <c r="AS643" s="620"/>
      <c r="AT643" s="620"/>
      <c r="AU643" s="620"/>
      <c r="AV643" s="620"/>
      <c r="AW643" s="620"/>
      <c r="AX643" s="620"/>
      <c r="AY643" s="620"/>
      <c r="AZ643" s="620"/>
      <c r="BA643" s="620"/>
    </row>
    <row r="644" spans="1:53" ht="15.75" customHeight="1" x14ac:dyDescent="0.25">
      <c r="A644" s="620"/>
      <c r="B644" s="625"/>
      <c r="C644" s="620"/>
      <c r="D644" s="620"/>
      <c r="E644" s="620"/>
      <c r="F644" s="620"/>
      <c r="G644" s="620"/>
      <c r="H644" s="620"/>
      <c r="I644" s="620"/>
      <c r="J644" s="622"/>
      <c r="K644" s="622"/>
      <c r="L644" s="622"/>
      <c r="M644" s="622"/>
      <c r="N644" s="624"/>
      <c r="O644" s="620"/>
      <c r="P644" s="620"/>
      <c r="Q644" s="620"/>
      <c r="R644" s="620"/>
      <c r="S644" s="620"/>
      <c r="T644" s="620"/>
      <c r="U644" s="620"/>
      <c r="V644" s="620"/>
      <c r="W644" s="620"/>
      <c r="X644" s="620"/>
      <c r="Y644" s="620"/>
      <c r="Z644" s="620"/>
      <c r="AA644" s="620"/>
      <c r="AB644" s="620"/>
      <c r="AC644" s="622"/>
      <c r="AD644" s="620"/>
      <c r="AE644" s="620"/>
      <c r="AF644" s="620"/>
      <c r="AG644" s="620"/>
      <c r="AH644" s="620"/>
      <c r="AI644" s="620"/>
      <c r="AJ644" s="620"/>
      <c r="AK644" s="620"/>
      <c r="AL644" s="620"/>
      <c r="AM644" s="620"/>
      <c r="AN644" s="620"/>
      <c r="AO644" s="620"/>
      <c r="AP644" s="620"/>
      <c r="AQ644" s="620"/>
      <c r="AR644" s="620"/>
      <c r="AS644" s="620"/>
      <c r="AT644" s="620"/>
      <c r="AU644" s="620"/>
      <c r="AV644" s="620"/>
      <c r="AW644" s="620"/>
      <c r="AX644" s="620"/>
      <c r="AY644" s="620"/>
      <c r="AZ644" s="620"/>
      <c r="BA644" s="620"/>
    </row>
    <row r="645" spans="1:53" ht="15.75" customHeight="1" x14ac:dyDescent="0.25">
      <c r="A645" s="620"/>
      <c r="B645" s="625"/>
      <c r="C645" s="620"/>
      <c r="D645" s="620"/>
      <c r="E645" s="620"/>
      <c r="F645" s="620"/>
      <c r="G645" s="620"/>
      <c r="H645" s="620"/>
      <c r="I645" s="620"/>
      <c r="J645" s="622"/>
      <c r="K645" s="622"/>
      <c r="L645" s="622"/>
      <c r="M645" s="622"/>
      <c r="N645" s="624"/>
      <c r="O645" s="620"/>
      <c r="P645" s="620"/>
      <c r="Q645" s="620"/>
      <c r="R645" s="620"/>
      <c r="S645" s="620"/>
      <c r="T645" s="620"/>
      <c r="U645" s="620"/>
      <c r="V645" s="620"/>
      <c r="W645" s="620"/>
      <c r="X645" s="620"/>
      <c r="Y645" s="620"/>
      <c r="Z645" s="620"/>
      <c r="AA645" s="620"/>
      <c r="AB645" s="620"/>
      <c r="AC645" s="622"/>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620"/>
    </row>
    <row r="646" spans="1:53" ht="15.75" customHeight="1" x14ac:dyDescent="0.25">
      <c r="A646" s="620"/>
      <c r="B646" s="625"/>
      <c r="C646" s="620"/>
      <c r="D646" s="620"/>
      <c r="E646" s="620"/>
      <c r="F646" s="620"/>
      <c r="G646" s="620"/>
      <c r="H646" s="620"/>
      <c r="I646" s="620"/>
      <c r="J646" s="622"/>
      <c r="K646" s="622"/>
      <c r="L646" s="622"/>
      <c r="M646" s="622"/>
      <c r="N646" s="624"/>
      <c r="O646" s="620"/>
      <c r="P646" s="620"/>
      <c r="Q646" s="620"/>
      <c r="R646" s="620"/>
      <c r="S646" s="620"/>
      <c r="T646" s="620"/>
      <c r="U646" s="620"/>
      <c r="V646" s="620"/>
      <c r="W646" s="620"/>
      <c r="X646" s="620"/>
      <c r="Y646" s="620"/>
      <c r="Z646" s="620"/>
      <c r="AA646" s="620"/>
      <c r="AB646" s="620"/>
      <c r="AC646" s="622"/>
      <c r="AD646" s="620"/>
      <c r="AE646" s="620"/>
      <c r="AF646" s="620"/>
      <c r="AG646" s="620"/>
      <c r="AH646" s="620"/>
      <c r="AI646" s="620"/>
      <c r="AJ646" s="620"/>
      <c r="AK646" s="620"/>
      <c r="AL646" s="620"/>
      <c r="AM646" s="620"/>
      <c r="AN646" s="620"/>
      <c r="AO646" s="620"/>
      <c r="AP646" s="620"/>
      <c r="AQ646" s="620"/>
      <c r="AR646" s="620"/>
      <c r="AS646" s="620"/>
      <c r="AT646" s="620"/>
      <c r="AU646" s="620"/>
      <c r="AV646" s="620"/>
      <c r="AW646" s="620"/>
      <c r="AX646" s="620"/>
      <c r="AY646" s="620"/>
      <c r="AZ646" s="620"/>
      <c r="BA646" s="620"/>
    </row>
    <row r="647" spans="1:53" ht="15.75" customHeight="1" x14ac:dyDescent="0.25">
      <c r="A647" s="620"/>
      <c r="B647" s="625"/>
      <c r="C647" s="620"/>
      <c r="D647" s="620"/>
      <c r="E647" s="620"/>
      <c r="F647" s="620"/>
      <c r="G647" s="620"/>
      <c r="H647" s="620"/>
      <c r="I647" s="620"/>
      <c r="J647" s="622"/>
      <c r="K647" s="622"/>
      <c r="L647" s="622"/>
      <c r="M647" s="622"/>
      <c r="N647" s="624"/>
      <c r="O647" s="620"/>
      <c r="P647" s="620"/>
      <c r="Q647" s="620"/>
      <c r="R647" s="620"/>
      <c r="S647" s="620"/>
      <c r="T647" s="620"/>
      <c r="U647" s="620"/>
      <c r="V647" s="620"/>
      <c r="W647" s="620"/>
      <c r="X647" s="620"/>
      <c r="Y647" s="620"/>
      <c r="Z647" s="620"/>
      <c r="AA647" s="620"/>
      <c r="AB647" s="620"/>
      <c r="AC647" s="622"/>
      <c r="AD647" s="620"/>
      <c r="AE647" s="620"/>
      <c r="AF647" s="620"/>
      <c r="AG647" s="620"/>
      <c r="AH647" s="620"/>
      <c r="AI647" s="620"/>
      <c r="AJ647" s="620"/>
      <c r="AK647" s="620"/>
      <c r="AL647" s="620"/>
      <c r="AM647" s="620"/>
      <c r="AN647" s="620"/>
      <c r="AO647" s="620"/>
      <c r="AP647" s="620"/>
      <c r="AQ647" s="620"/>
      <c r="AR647" s="620"/>
      <c r="AS647" s="620"/>
      <c r="AT647" s="620"/>
      <c r="AU647" s="620"/>
      <c r="AV647" s="620"/>
      <c r="AW647" s="620"/>
      <c r="AX647" s="620"/>
      <c r="AY647" s="620"/>
      <c r="AZ647" s="620"/>
      <c r="BA647" s="620"/>
    </row>
    <row r="648" spans="1:53" ht="15.75" customHeight="1" x14ac:dyDescent="0.25">
      <c r="A648" s="620"/>
      <c r="B648" s="625"/>
      <c r="C648" s="620"/>
      <c r="D648" s="620"/>
      <c r="E648" s="620"/>
      <c r="F648" s="620"/>
      <c r="G648" s="620"/>
      <c r="H648" s="620"/>
      <c r="I648" s="620"/>
      <c r="J648" s="622"/>
      <c r="K648" s="622"/>
      <c r="L648" s="622"/>
      <c r="M648" s="622"/>
      <c r="N648" s="624"/>
      <c r="O648" s="620"/>
      <c r="P648" s="620"/>
      <c r="Q648" s="620"/>
      <c r="R648" s="620"/>
      <c r="S648" s="620"/>
      <c r="T648" s="620"/>
      <c r="U648" s="620"/>
      <c r="V648" s="620"/>
      <c r="W648" s="620"/>
      <c r="X648" s="620"/>
      <c r="Y648" s="620"/>
      <c r="Z648" s="620"/>
      <c r="AA648" s="620"/>
      <c r="AB648" s="620"/>
      <c r="AC648" s="622"/>
      <c r="AD648" s="620"/>
      <c r="AE648" s="620"/>
      <c r="AF648" s="620"/>
      <c r="AG648" s="620"/>
      <c r="AH648" s="620"/>
      <c r="AI648" s="620"/>
      <c r="AJ648" s="620"/>
      <c r="AK648" s="620"/>
      <c r="AL648" s="620"/>
      <c r="AM648" s="620"/>
      <c r="AN648" s="620"/>
      <c r="AO648" s="620"/>
      <c r="AP648" s="620"/>
      <c r="AQ648" s="620"/>
      <c r="AR648" s="620"/>
      <c r="AS648" s="620"/>
      <c r="AT648" s="620"/>
      <c r="AU648" s="620"/>
      <c r="AV648" s="620"/>
      <c r="AW648" s="620"/>
      <c r="AX648" s="620"/>
      <c r="AY648" s="620"/>
      <c r="AZ648" s="620"/>
      <c r="BA648" s="620"/>
    </row>
    <row r="649" spans="1:53" ht="15.75" customHeight="1" x14ac:dyDescent="0.25">
      <c r="A649" s="620"/>
      <c r="B649" s="625"/>
      <c r="C649" s="620"/>
      <c r="D649" s="620"/>
      <c r="E649" s="620"/>
      <c r="F649" s="620"/>
      <c r="G649" s="620"/>
      <c r="H649" s="620"/>
      <c r="I649" s="620"/>
      <c r="J649" s="622"/>
      <c r="K649" s="622"/>
      <c r="L649" s="622"/>
      <c r="M649" s="622"/>
      <c r="N649" s="624"/>
      <c r="O649" s="620"/>
      <c r="P649" s="620"/>
      <c r="Q649" s="620"/>
      <c r="R649" s="620"/>
      <c r="S649" s="620"/>
      <c r="T649" s="620"/>
      <c r="U649" s="620"/>
      <c r="V649" s="620"/>
      <c r="W649" s="620"/>
      <c r="X649" s="620"/>
      <c r="Y649" s="620"/>
      <c r="Z649" s="620"/>
      <c r="AA649" s="620"/>
      <c r="AB649" s="620"/>
      <c r="AC649" s="622"/>
      <c r="AD649" s="620"/>
      <c r="AE649" s="620"/>
      <c r="AF649" s="620"/>
      <c r="AG649" s="620"/>
      <c r="AH649" s="620"/>
      <c r="AI649" s="620"/>
      <c r="AJ649" s="620"/>
      <c r="AK649" s="620"/>
      <c r="AL649" s="620"/>
      <c r="AM649" s="620"/>
      <c r="AN649" s="620"/>
      <c r="AO649" s="620"/>
      <c r="AP649" s="620"/>
      <c r="AQ649" s="620"/>
      <c r="AR649" s="620"/>
      <c r="AS649" s="620"/>
      <c r="AT649" s="620"/>
      <c r="AU649" s="620"/>
      <c r="AV649" s="620"/>
      <c r="AW649" s="620"/>
      <c r="AX649" s="620"/>
      <c r="AY649" s="620"/>
      <c r="AZ649" s="620"/>
      <c r="BA649" s="620"/>
    </row>
    <row r="650" spans="1:53" ht="15.75" customHeight="1" x14ac:dyDescent="0.25">
      <c r="A650" s="620"/>
      <c r="B650" s="625"/>
      <c r="C650" s="620"/>
      <c r="D650" s="620"/>
      <c r="E650" s="620"/>
      <c r="F650" s="620"/>
      <c r="G650" s="620"/>
      <c r="H650" s="620"/>
      <c r="I650" s="620"/>
      <c r="J650" s="622"/>
      <c r="K650" s="622"/>
      <c r="L650" s="622"/>
      <c r="M650" s="622"/>
      <c r="N650" s="624"/>
      <c r="O650" s="620"/>
      <c r="P650" s="620"/>
      <c r="Q650" s="620"/>
      <c r="R650" s="620"/>
      <c r="S650" s="620"/>
      <c r="T650" s="620"/>
      <c r="U650" s="620"/>
      <c r="V650" s="620"/>
      <c r="W650" s="620"/>
      <c r="X650" s="620"/>
      <c r="Y650" s="620"/>
      <c r="Z650" s="620"/>
      <c r="AA650" s="620"/>
      <c r="AB650" s="620"/>
      <c r="AC650" s="622"/>
      <c r="AD650" s="620"/>
      <c r="AE650" s="620"/>
      <c r="AF650" s="620"/>
      <c r="AG650" s="620"/>
      <c r="AH650" s="620"/>
      <c r="AI650" s="620"/>
      <c r="AJ650" s="620"/>
      <c r="AK650" s="620"/>
      <c r="AL650" s="620"/>
      <c r="AM650" s="620"/>
      <c r="AN650" s="620"/>
      <c r="AO650" s="620"/>
      <c r="AP650" s="620"/>
      <c r="AQ650" s="620"/>
      <c r="AR650" s="620"/>
      <c r="AS650" s="620"/>
      <c r="AT650" s="620"/>
      <c r="AU650" s="620"/>
      <c r="AV650" s="620"/>
      <c r="AW650" s="620"/>
      <c r="AX650" s="620"/>
      <c r="AY650" s="620"/>
      <c r="AZ650" s="620"/>
      <c r="BA650" s="620"/>
    </row>
    <row r="651" spans="1:53" ht="15.75" customHeight="1" x14ac:dyDescent="0.25">
      <c r="A651" s="620"/>
      <c r="B651" s="625"/>
      <c r="C651" s="620"/>
      <c r="D651" s="620"/>
      <c r="E651" s="620"/>
      <c r="F651" s="620"/>
      <c r="G651" s="620"/>
      <c r="H651" s="620"/>
      <c r="I651" s="620"/>
      <c r="J651" s="622"/>
      <c r="K651" s="622"/>
      <c r="L651" s="622"/>
      <c r="M651" s="622"/>
      <c r="N651" s="624"/>
      <c r="O651" s="620"/>
      <c r="P651" s="620"/>
      <c r="Q651" s="620"/>
      <c r="R651" s="620"/>
      <c r="S651" s="620"/>
      <c r="T651" s="620"/>
      <c r="U651" s="620"/>
      <c r="V651" s="620"/>
      <c r="W651" s="620"/>
      <c r="X651" s="620"/>
      <c r="Y651" s="620"/>
      <c r="Z651" s="620"/>
      <c r="AA651" s="620"/>
      <c r="AB651" s="620"/>
      <c r="AC651" s="622"/>
      <c r="AD651" s="620"/>
      <c r="AE651" s="620"/>
      <c r="AF651" s="620"/>
      <c r="AG651" s="620"/>
      <c r="AH651" s="620"/>
      <c r="AI651" s="620"/>
      <c r="AJ651" s="620"/>
      <c r="AK651" s="620"/>
      <c r="AL651" s="620"/>
      <c r="AM651" s="620"/>
      <c r="AN651" s="620"/>
      <c r="AO651" s="620"/>
      <c r="AP651" s="620"/>
      <c r="AQ651" s="620"/>
      <c r="AR651" s="620"/>
      <c r="AS651" s="620"/>
      <c r="AT651" s="620"/>
      <c r="AU651" s="620"/>
      <c r="AV651" s="620"/>
      <c r="AW651" s="620"/>
      <c r="AX651" s="620"/>
      <c r="AY651" s="620"/>
      <c r="AZ651" s="620"/>
      <c r="BA651" s="620"/>
    </row>
    <row r="652" spans="1:53" ht="15.75" customHeight="1" x14ac:dyDescent="0.25">
      <c r="A652" s="620"/>
      <c r="B652" s="625"/>
      <c r="C652" s="620"/>
      <c r="D652" s="620"/>
      <c r="E652" s="620"/>
      <c r="F652" s="620"/>
      <c r="G652" s="620"/>
      <c r="H652" s="620"/>
      <c r="I652" s="620"/>
      <c r="J652" s="622"/>
      <c r="K652" s="622"/>
      <c r="L652" s="622"/>
      <c r="M652" s="622"/>
      <c r="N652" s="624"/>
      <c r="O652" s="620"/>
      <c r="P652" s="620"/>
      <c r="Q652" s="620"/>
      <c r="R652" s="620"/>
      <c r="S652" s="620"/>
      <c r="T652" s="620"/>
      <c r="U652" s="620"/>
      <c r="V652" s="620"/>
      <c r="W652" s="620"/>
      <c r="X652" s="620"/>
      <c r="Y652" s="620"/>
      <c r="Z652" s="620"/>
      <c r="AA652" s="620"/>
      <c r="AB652" s="620"/>
      <c r="AC652" s="622"/>
      <c r="AD652" s="620"/>
      <c r="AE652" s="620"/>
      <c r="AF652" s="620"/>
      <c r="AG652" s="620"/>
      <c r="AH652" s="620"/>
      <c r="AI652" s="620"/>
      <c r="AJ652" s="620"/>
      <c r="AK652" s="620"/>
      <c r="AL652" s="620"/>
      <c r="AM652" s="620"/>
      <c r="AN652" s="620"/>
      <c r="AO652" s="620"/>
      <c r="AP652" s="620"/>
      <c r="AQ652" s="620"/>
      <c r="AR652" s="620"/>
      <c r="AS652" s="620"/>
      <c r="AT652" s="620"/>
      <c r="AU652" s="620"/>
      <c r="AV652" s="620"/>
      <c r="AW652" s="620"/>
      <c r="AX652" s="620"/>
      <c r="AY652" s="620"/>
      <c r="AZ652" s="620"/>
      <c r="BA652" s="620"/>
    </row>
    <row r="653" spans="1:53" ht="15.75" customHeight="1" x14ac:dyDescent="0.25">
      <c r="A653" s="620"/>
      <c r="B653" s="625"/>
      <c r="C653" s="620"/>
      <c r="D653" s="620"/>
      <c r="E653" s="620"/>
      <c r="F653" s="620"/>
      <c r="G653" s="620"/>
      <c r="H653" s="620"/>
      <c r="I653" s="620"/>
      <c r="J653" s="622"/>
      <c r="K653" s="622"/>
      <c r="L653" s="622"/>
      <c r="M653" s="622"/>
      <c r="N653" s="624"/>
      <c r="O653" s="620"/>
      <c r="P653" s="620"/>
      <c r="Q653" s="620"/>
      <c r="R653" s="620"/>
      <c r="S653" s="620"/>
      <c r="T653" s="620"/>
      <c r="U653" s="620"/>
      <c r="V653" s="620"/>
      <c r="W653" s="620"/>
      <c r="X653" s="620"/>
      <c r="Y653" s="620"/>
      <c r="Z653" s="620"/>
      <c r="AA653" s="620"/>
      <c r="AB653" s="620"/>
      <c r="AC653" s="622"/>
      <c r="AD653" s="620"/>
      <c r="AE653" s="620"/>
      <c r="AF653" s="620"/>
      <c r="AG653" s="620"/>
      <c r="AH653" s="620"/>
      <c r="AI653" s="620"/>
      <c r="AJ653" s="620"/>
      <c r="AK653" s="620"/>
      <c r="AL653" s="620"/>
      <c r="AM653" s="620"/>
      <c r="AN653" s="620"/>
      <c r="AO653" s="620"/>
      <c r="AP653" s="620"/>
      <c r="AQ653" s="620"/>
      <c r="AR653" s="620"/>
      <c r="AS653" s="620"/>
      <c r="AT653" s="620"/>
      <c r="AU653" s="620"/>
      <c r="AV653" s="620"/>
      <c r="AW653" s="620"/>
      <c r="AX653" s="620"/>
      <c r="AY653" s="620"/>
      <c r="AZ653" s="620"/>
      <c r="BA653" s="620"/>
    </row>
    <row r="654" spans="1:53" ht="15.75" customHeight="1" x14ac:dyDescent="0.25">
      <c r="A654" s="620"/>
      <c r="B654" s="625"/>
      <c r="C654" s="620"/>
      <c r="D654" s="620"/>
      <c r="E654" s="620"/>
      <c r="F654" s="620"/>
      <c r="G654" s="620"/>
      <c r="H654" s="620"/>
      <c r="I654" s="620"/>
      <c r="J654" s="622"/>
      <c r="K654" s="622"/>
      <c r="L654" s="622"/>
      <c r="M654" s="622"/>
      <c r="N654" s="624"/>
      <c r="O654" s="620"/>
      <c r="P654" s="620"/>
      <c r="Q654" s="620"/>
      <c r="R654" s="620"/>
      <c r="S654" s="620"/>
      <c r="T654" s="620"/>
      <c r="U654" s="620"/>
      <c r="V654" s="620"/>
      <c r="W654" s="620"/>
      <c r="X654" s="620"/>
      <c r="Y654" s="620"/>
      <c r="Z654" s="620"/>
      <c r="AA654" s="620"/>
      <c r="AB654" s="620"/>
      <c r="AC654" s="622"/>
      <c r="AD654" s="620"/>
      <c r="AE654" s="620"/>
      <c r="AF654" s="620"/>
      <c r="AG654" s="620"/>
      <c r="AH654" s="620"/>
      <c r="AI654" s="620"/>
      <c r="AJ654" s="620"/>
      <c r="AK654" s="620"/>
      <c r="AL654" s="620"/>
      <c r="AM654" s="620"/>
      <c r="AN654" s="620"/>
      <c r="AO654" s="620"/>
      <c r="AP654" s="620"/>
      <c r="AQ654" s="620"/>
      <c r="AR654" s="620"/>
      <c r="AS654" s="620"/>
      <c r="AT654" s="620"/>
      <c r="AU654" s="620"/>
      <c r="AV654" s="620"/>
      <c r="AW654" s="620"/>
      <c r="AX654" s="620"/>
      <c r="AY654" s="620"/>
      <c r="AZ654" s="620"/>
      <c r="BA654" s="620"/>
    </row>
    <row r="655" spans="1:53" ht="15.75" customHeight="1" x14ac:dyDescent="0.25">
      <c r="A655" s="620"/>
      <c r="B655" s="625"/>
      <c r="C655" s="620"/>
      <c r="D655" s="620"/>
      <c r="E655" s="620"/>
      <c r="F655" s="620"/>
      <c r="G655" s="620"/>
      <c r="H655" s="620"/>
      <c r="I655" s="620"/>
      <c r="J655" s="622"/>
      <c r="K655" s="622"/>
      <c r="L655" s="622"/>
      <c r="M655" s="622"/>
      <c r="N655" s="624"/>
      <c r="O655" s="620"/>
      <c r="P655" s="620"/>
      <c r="Q655" s="620"/>
      <c r="R655" s="620"/>
      <c r="S655" s="620"/>
      <c r="T655" s="620"/>
      <c r="U655" s="620"/>
      <c r="V655" s="620"/>
      <c r="W655" s="620"/>
      <c r="X655" s="620"/>
      <c r="Y655" s="620"/>
      <c r="Z655" s="620"/>
      <c r="AA655" s="620"/>
      <c r="AB655" s="620"/>
      <c r="AC655" s="622"/>
      <c r="AD655" s="620"/>
      <c r="AE655" s="620"/>
      <c r="AF655" s="620"/>
      <c r="AG655" s="620"/>
      <c r="AH655" s="620"/>
      <c r="AI655" s="620"/>
      <c r="AJ655" s="620"/>
      <c r="AK655" s="620"/>
      <c r="AL655" s="620"/>
      <c r="AM655" s="620"/>
      <c r="AN655" s="620"/>
      <c r="AO655" s="620"/>
      <c r="AP655" s="620"/>
      <c r="AQ655" s="620"/>
      <c r="AR655" s="620"/>
      <c r="AS655" s="620"/>
      <c r="AT655" s="620"/>
      <c r="AU655" s="620"/>
      <c r="AV655" s="620"/>
      <c r="AW655" s="620"/>
      <c r="AX655" s="620"/>
      <c r="AY655" s="620"/>
      <c r="AZ655" s="620"/>
      <c r="BA655" s="620"/>
    </row>
    <row r="656" spans="1:53" ht="15.75" customHeight="1" x14ac:dyDescent="0.25">
      <c r="A656" s="620"/>
      <c r="B656" s="625"/>
      <c r="C656" s="620"/>
      <c r="D656" s="620"/>
      <c r="E656" s="620"/>
      <c r="F656" s="620"/>
      <c r="G656" s="620"/>
      <c r="H656" s="620"/>
      <c r="I656" s="620"/>
      <c r="J656" s="622"/>
      <c r="K656" s="622"/>
      <c r="L656" s="622"/>
      <c r="M656" s="622"/>
      <c r="N656" s="624"/>
      <c r="O656" s="620"/>
      <c r="P656" s="620"/>
      <c r="Q656" s="620"/>
      <c r="R656" s="620"/>
      <c r="S656" s="620"/>
      <c r="T656" s="620"/>
      <c r="U656" s="620"/>
      <c r="V656" s="620"/>
      <c r="W656" s="620"/>
      <c r="X656" s="620"/>
      <c r="Y656" s="620"/>
      <c r="Z656" s="620"/>
      <c r="AA656" s="620"/>
      <c r="AB656" s="620"/>
      <c r="AC656" s="622"/>
      <c r="AD656" s="620"/>
      <c r="AE656" s="620"/>
      <c r="AF656" s="620"/>
      <c r="AG656" s="620"/>
      <c r="AH656" s="620"/>
      <c r="AI656" s="620"/>
      <c r="AJ656" s="620"/>
      <c r="AK656" s="620"/>
      <c r="AL656" s="620"/>
      <c r="AM656" s="620"/>
      <c r="AN656" s="620"/>
      <c r="AO656" s="620"/>
      <c r="AP656" s="620"/>
      <c r="AQ656" s="620"/>
      <c r="AR656" s="620"/>
      <c r="AS656" s="620"/>
      <c r="AT656" s="620"/>
      <c r="AU656" s="620"/>
      <c r="AV656" s="620"/>
      <c r="AW656" s="620"/>
      <c r="AX656" s="620"/>
      <c r="AY656" s="620"/>
      <c r="AZ656" s="620"/>
      <c r="BA656" s="620"/>
    </row>
    <row r="657" spans="1:53" ht="15.75" customHeight="1" x14ac:dyDescent="0.25">
      <c r="A657" s="620"/>
      <c r="B657" s="625"/>
      <c r="C657" s="620"/>
      <c r="D657" s="620"/>
      <c r="E657" s="620"/>
      <c r="F657" s="620"/>
      <c r="G657" s="620"/>
      <c r="H657" s="620"/>
      <c r="I657" s="620"/>
      <c r="J657" s="622"/>
      <c r="K657" s="622"/>
      <c r="L657" s="622"/>
      <c r="M657" s="622"/>
      <c r="N657" s="624"/>
      <c r="O657" s="620"/>
      <c r="P657" s="620"/>
      <c r="Q657" s="620"/>
      <c r="R657" s="620"/>
      <c r="S657" s="620"/>
      <c r="T657" s="620"/>
      <c r="U657" s="620"/>
      <c r="V657" s="620"/>
      <c r="W657" s="620"/>
      <c r="X657" s="620"/>
      <c r="Y657" s="620"/>
      <c r="Z657" s="620"/>
      <c r="AA657" s="620"/>
      <c r="AB657" s="620"/>
      <c r="AC657" s="622"/>
      <c r="AD657" s="620"/>
      <c r="AE657" s="620"/>
      <c r="AF657" s="620"/>
      <c r="AG657" s="620"/>
      <c r="AH657" s="620"/>
      <c r="AI657" s="620"/>
      <c r="AJ657" s="620"/>
      <c r="AK657" s="620"/>
      <c r="AL657" s="620"/>
      <c r="AM657" s="620"/>
      <c r="AN657" s="620"/>
      <c r="AO657" s="620"/>
      <c r="AP657" s="620"/>
      <c r="AQ657" s="620"/>
      <c r="AR657" s="620"/>
      <c r="AS657" s="620"/>
      <c r="AT657" s="620"/>
      <c r="AU657" s="620"/>
      <c r="AV657" s="620"/>
      <c r="AW657" s="620"/>
      <c r="AX657" s="620"/>
      <c r="AY657" s="620"/>
      <c r="AZ657" s="620"/>
      <c r="BA657" s="620"/>
    </row>
    <row r="658" spans="1:53" ht="15.75" customHeight="1" x14ac:dyDescent="0.25">
      <c r="A658" s="620"/>
      <c r="B658" s="625"/>
      <c r="C658" s="620"/>
      <c r="D658" s="620"/>
      <c r="E658" s="620"/>
      <c r="F658" s="620"/>
      <c r="G658" s="620"/>
      <c r="H658" s="620"/>
      <c r="I658" s="620"/>
      <c r="J658" s="622"/>
      <c r="K658" s="622"/>
      <c r="L658" s="622"/>
      <c r="M658" s="622"/>
      <c r="N658" s="624"/>
      <c r="O658" s="620"/>
      <c r="P658" s="620"/>
      <c r="Q658" s="620"/>
      <c r="R658" s="620"/>
      <c r="S658" s="620"/>
      <c r="T658" s="620"/>
      <c r="U658" s="620"/>
      <c r="V658" s="620"/>
      <c r="W658" s="620"/>
      <c r="X658" s="620"/>
      <c r="Y658" s="620"/>
      <c r="Z658" s="620"/>
      <c r="AA658" s="620"/>
      <c r="AB658" s="620"/>
      <c r="AC658" s="622"/>
      <c r="AD658" s="620"/>
      <c r="AE658" s="620"/>
      <c r="AF658" s="620"/>
      <c r="AG658" s="620"/>
      <c r="AH658" s="620"/>
      <c r="AI658" s="620"/>
      <c r="AJ658" s="620"/>
      <c r="AK658" s="620"/>
      <c r="AL658" s="620"/>
      <c r="AM658" s="620"/>
      <c r="AN658" s="620"/>
      <c r="AO658" s="620"/>
      <c r="AP658" s="620"/>
      <c r="AQ658" s="620"/>
      <c r="AR658" s="620"/>
      <c r="AS658" s="620"/>
      <c r="AT658" s="620"/>
      <c r="AU658" s="620"/>
      <c r="AV658" s="620"/>
      <c r="AW658" s="620"/>
      <c r="AX658" s="620"/>
      <c r="AY658" s="620"/>
      <c r="AZ658" s="620"/>
      <c r="BA658" s="620"/>
    </row>
    <row r="659" spans="1:53" ht="15.75" customHeight="1" x14ac:dyDescent="0.25">
      <c r="A659" s="620"/>
      <c r="B659" s="625"/>
      <c r="C659" s="620"/>
      <c r="D659" s="620"/>
      <c r="E659" s="620"/>
      <c r="F659" s="620"/>
      <c r="G659" s="620"/>
      <c r="H659" s="620"/>
      <c r="I659" s="620"/>
      <c r="J659" s="622"/>
      <c r="K659" s="622"/>
      <c r="L659" s="622"/>
      <c r="M659" s="622"/>
      <c r="N659" s="624"/>
      <c r="O659" s="620"/>
      <c r="P659" s="620"/>
      <c r="Q659" s="620"/>
      <c r="R659" s="620"/>
      <c r="S659" s="620"/>
      <c r="T659" s="620"/>
      <c r="U659" s="620"/>
      <c r="V659" s="620"/>
      <c r="W659" s="620"/>
      <c r="X659" s="620"/>
      <c r="Y659" s="620"/>
      <c r="Z659" s="620"/>
      <c r="AA659" s="620"/>
      <c r="AB659" s="620"/>
      <c r="AC659" s="622"/>
      <c r="AD659" s="620"/>
      <c r="AE659" s="620"/>
      <c r="AF659" s="620"/>
      <c r="AG659" s="620"/>
      <c r="AH659" s="620"/>
      <c r="AI659" s="620"/>
      <c r="AJ659" s="620"/>
      <c r="AK659" s="620"/>
      <c r="AL659" s="620"/>
      <c r="AM659" s="620"/>
      <c r="AN659" s="620"/>
      <c r="AO659" s="620"/>
      <c r="AP659" s="620"/>
      <c r="AQ659" s="620"/>
      <c r="AR659" s="620"/>
      <c r="AS659" s="620"/>
      <c r="AT659" s="620"/>
      <c r="AU659" s="620"/>
      <c r="AV659" s="620"/>
      <c r="AW659" s="620"/>
      <c r="AX659" s="620"/>
      <c r="AY659" s="620"/>
      <c r="AZ659" s="620"/>
      <c r="BA659" s="620"/>
    </row>
    <row r="660" spans="1:53" ht="15.75" customHeight="1" x14ac:dyDescent="0.25">
      <c r="A660" s="620"/>
      <c r="B660" s="625"/>
      <c r="C660" s="620"/>
      <c r="D660" s="620"/>
      <c r="E660" s="620"/>
      <c r="F660" s="620"/>
      <c r="G660" s="620"/>
      <c r="H660" s="620"/>
      <c r="I660" s="620"/>
      <c r="J660" s="622"/>
      <c r="K660" s="622"/>
      <c r="L660" s="622"/>
      <c r="M660" s="622"/>
      <c r="N660" s="624"/>
      <c r="O660" s="620"/>
      <c r="P660" s="620"/>
      <c r="Q660" s="620"/>
      <c r="R660" s="620"/>
      <c r="S660" s="620"/>
      <c r="T660" s="620"/>
      <c r="U660" s="620"/>
      <c r="V660" s="620"/>
      <c r="W660" s="620"/>
      <c r="X660" s="620"/>
      <c r="Y660" s="620"/>
      <c r="Z660" s="620"/>
      <c r="AA660" s="620"/>
      <c r="AB660" s="620"/>
      <c r="AC660" s="622"/>
      <c r="AD660" s="620"/>
      <c r="AE660" s="620"/>
      <c r="AF660" s="620"/>
      <c r="AG660" s="620"/>
      <c r="AH660" s="620"/>
      <c r="AI660" s="620"/>
      <c r="AJ660" s="620"/>
      <c r="AK660" s="620"/>
      <c r="AL660" s="620"/>
      <c r="AM660" s="620"/>
      <c r="AN660" s="620"/>
      <c r="AO660" s="620"/>
      <c r="AP660" s="620"/>
      <c r="AQ660" s="620"/>
      <c r="AR660" s="620"/>
      <c r="AS660" s="620"/>
      <c r="AT660" s="620"/>
      <c r="AU660" s="620"/>
      <c r="AV660" s="620"/>
      <c r="AW660" s="620"/>
      <c r="AX660" s="620"/>
      <c r="AY660" s="620"/>
      <c r="AZ660" s="620"/>
      <c r="BA660" s="620"/>
    </row>
    <row r="661" spans="1:53" ht="15.75" customHeight="1" x14ac:dyDescent="0.25">
      <c r="A661" s="620"/>
      <c r="B661" s="625"/>
      <c r="C661" s="620"/>
      <c r="D661" s="620"/>
      <c r="E661" s="620"/>
      <c r="F661" s="620"/>
      <c r="G661" s="620"/>
      <c r="H661" s="620"/>
      <c r="I661" s="620"/>
      <c r="J661" s="622"/>
      <c r="K661" s="622"/>
      <c r="L661" s="622"/>
      <c r="M661" s="622"/>
      <c r="N661" s="624"/>
      <c r="O661" s="620"/>
      <c r="P661" s="620"/>
      <c r="Q661" s="620"/>
      <c r="R661" s="620"/>
      <c r="S661" s="620"/>
      <c r="T661" s="620"/>
      <c r="U661" s="620"/>
      <c r="V661" s="620"/>
      <c r="W661" s="620"/>
      <c r="X661" s="620"/>
      <c r="Y661" s="620"/>
      <c r="Z661" s="620"/>
      <c r="AA661" s="620"/>
      <c r="AB661" s="620"/>
      <c r="AC661" s="622"/>
      <c r="AD661" s="620"/>
      <c r="AE661" s="620"/>
      <c r="AF661" s="620"/>
      <c r="AG661" s="620"/>
      <c r="AH661" s="620"/>
      <c r="AI661" s="620"/>
      <c r="AJ661" s="620"/>
      <c r="AK661" s="620"/>
      <c r="AL661" s="620"/>
      <c r="AM661" s="620"/>
      <c r="AN661" s="620"/>
      <c r="AO661" s="620"/>
      <c r="AP661" s="620"/>
      <c r="AQ661" s="620"/>
      <c r="AR661" s="620"/>
      <c r="AS661" s="620"/>
      <c r="AT661" s="620"/>
      <c r="AU661" s="620"/>
      <c r="AV661" s="620"/>
      <c r="AW661" s="620"/>
      <c r="AX661" s="620"/>
      <c r="AY661" s="620"/>
      <c r="AZ661" s="620"/>
      <c r="BA661" s="620"/>
    </row>
    <row r="662" spans="1:53" ht="15.75" customHeight="1" x14ac:dyDescent="0.25">
      <c r="A662" s="620"/>
      <c r="B662" s="625"/>
      <c r="C662" s="620"/>
      <c r="D662" s="620"/>
      <c r="E662" s="620"/>
      <c r="F662" s="620"/>
      <c r="G662" s="620"/>
      <c r="H662" s="620"/>
      <c r="I662" s="620"/>
      <c r="J662" s="622"/>
      <c r="K662" s="622"/>
      <c r="L662" s="622"/>
      <c r="M662" s="622"/>
      <c r="N662" s="624"/>
      <c r="O662" s="620"/>
      <c r="P662" s="620"/>
      <c r="Q662" s="620"/>
      <c r="R662" s="620"/>
      <c r="S662" s="620"/>
      <c r="T662" s="620"/>
      <c r="U662" s="620"/>
      <c r="V662" s="620"/>
      <c r="W662" s="620"/>
      <c r="X662" s="620"/>
      <c r="Y662" s="620"/>
      <c r="Z662" s="620"/>
      <c r="AA662" s="620"/>
      <c r="AB662" s="620"/>
      <c r="AC662" s="622"/>
      <c r="AD662" s="620"/>
      <c r="AE662" s="620"/>
      <c r="AF662" s="620"/>
      <c r="AG662" s="620"/>
      <c r="AH662" s="620"/>
      <c r="AI662" s="620"/>
      <c r="AJ662" s="620"/>
      <c r="AK662" s="620"/>
      <c r="AL662" s="620"/>
      <c r="AM662" s="620"/>
      <c r="AN662" s="620"/>
      <c r="AO662" s="620"/>
      <c r="AP662" s="620"/>
      <c r="AQ662" s="620"/>
      <c r="AR662" s="620"/>
      <c r="AS662" s="620"/>
      <c r="AT662" s="620"/>
      <c r="AU662" s="620"/>
      <c r="AV662" s="620"/>
      <c r="AW662" s="620"/>
      <c r="AX662" s="620"/>
      <c r="AY662" s="620"/>
      <c r="AZ662" s="620"/>
      <c r="BA662" s="620"/>
    </row>
    <row r="663" spans="1:53" ht="15.75" customHeight="1" x14ac:dyDescent="0.25">
      <c r="A663" s="620"/>
      <c r="B663" s="625"/>
      <c r="C663" s="620"/>
      <c r="D663" s="620"/>
      <c r="E663" s="620"/>
      <c r="F663" s="620"/>
      <c r="G663" s="620"/>
      <c r="H663" s="620"/>
      <c r="I663" s="620"/>
      <c r="J663" s="622"/>
      <c r="K663" s="622"/>
      <c r="L663" s="622"/>
      <c r="M663" s="622"/>
      <c r="N663" s="624"/>
      <c r="O663" s="620"/>
      <c r="P663" s="620"/>
      <c r="Q663" s="620"/>
      <c r="R663" s="620"/>
      <c r="S663" s="620"/>
      <c r="T663" s="620"/>
      <c r="U663" s="620"/>
      <c r="V663" s="620"/>
      <c r="W663" s="620"/>
      <c r="X663" s="620"/>
      <c r="Y663" s="620"/>
      <c r="Z663" s="620"/>
      <c r="AA663" s="620"/>
      <c r="AB663" s="620"/>
      <c r="AC663" s="622"/>
      <c r="AD663" s="620"/>
      <c r="AE663" s="620"/>
      <c r="AF663" s="620"/>
      <c r="AG663" s="620"/>
      <c r="AH663" s="620"/>
      <c r="AI663" s="620"/>
      <c r="AJ663" s="620"/>
      <c r="AK663" s="620"/>
      <c r="AL663" s="620"/>
      <c r="AM663" s="620"/>
      <c r="AN663" s="620"/>
      <c r="AO663" s="620"/>
      <c r="AP663" s="620"/>
      <c r="AQ663" s="620"/>
      <c r="AR663" s="620"/>
      <c r="AS663" s="620"/>
      <c r="AT663" s="620"/>
      <c r="AU663" s="620"/>
      <c r="AV663" s="620"/>
      <c r="AW663" s="620"/>
      <c r="AX663" s="620"/>
      <c r="AY663" s="620"/>
      <c r="AZ663" s="620"/>
      <c r="BA663" s="620"/>
    </row>
    <row r="664" spans="1:53" ht="15.75" customHeight="1" x14ac:dyDescent="0.25">
      <c r="A664" s="620"/>
      <c r="B664" s="625"/>
      <c r="C664" s="620"/>
      <c r="D664" s="620"/>
      <c r="E664" s="620"/>
      <c r="F664" s="620"/>
      <c r="G664" s="620"/>
      <c r="H664" s="620"/>
      <c r="I664" s="620"/>
      <c r="J664" s="622"/>
      <c r="K664" s="622"/>
      <c r="L664" s="622"/>
      <c r="M664" s="622"/>
      <c r="N664" s="624"/>
      <c r="O664" s="620"/>
      <c r="P664" s="620"/>
      <c r="Q664" s="620"/>
      <c r="R664" s="620"/>
      <c r="S664" s="620"/>
      <c r="T664" s="620"/>
      <c r="U664" s="620"/>
      <c r="V664" s="620"/>
      <c r="W664" s="620"/>
      <c r="X664" s="620"/>
      <c r="Y664" s="620"/>
      <c r="Z664" s="620"/>
      <c r="AA664" s="620"/>
      <c r="AB664" s="620"/>
      <c r="AC664" s="622"/>
      <c r="AD664" s="620"/>
      <c r="AE664" s="620"/>
      <c r="AF664" s="620"/>
      <c r="AG664" s="620"/>
      <c r="AH664" s="620"/>
      <c r="AI664" s="620"/>
      <c r="AJ664" s="620"/>
      <c r="AK664" s="620"/>
      <c r="AL664" s="620"/>
      <c r="AM664" s="620"/>
      <c r="AN664" s="620"/>
      <c r="AO664" s="620"/>
      <c r="AP664" s="620"/>
      <c r="AQ664" s="620"/>
      <c r="AR664" s="620"/>
      <c r="AS664" s="620"/>
      <c r="AT664" s="620"/>
      <c r="AU664" s="620"/>
      <c r="AV664" s="620"/>
      <c r="AW664" s="620"/>
      <c r="AX664" s="620"/>
      <c r="AY664" s="620"/>
      <c r="AZ664" s="620"/>
      <c r="BA664" s="620"/>
    </row>
    <row r="665" spans="1:53" ht="15.75" customHeight="1" x14ac:dyDescent="0.25">
      <c r="A665" s="620"/>
      <c r="B665" s="625"/>
      <c r="C665" s="620"/>
      <c r="D665" s="620"/>
      <c r="E665" s="620"/>
      <c r="F665" s="620"/>
      <c r="G665" s="620"/>
      <c r="H665" s="620"/>
      <c r="I665" s="620"/>
      <c r="J665" s="622"/>
      <c r="K665" s="622"/>
      <c r="L665" s="622"/>
      <c r="M665" s="622"/>
      <c r="N665" s="624"/>
      <c r="O665" s="620"/>
      <c r="P665" s="620"/>
      <c r="Q665" s="620"/>
      <c r="R665" s="620"/>
      <c r="S665" s="620"/>
      <c r="T665" s="620"/>
      <c r="U665" s="620"/>
      <c r="V665" s="620"/>
      <c r="W665" s="620"/>
      <c r="X665" s="620"/>
      <c r="Y665" s="620"/>
      <c r="Z665" s="620"/>
      <c r="AA665" s="620"/>
      <c r="AB665" s="620"/>
      <c r="AC665" s="622"/>
      <c r="AD665" s="620"/>
      <c r="AE665" s="620"/>
      <c r="AF665" s="620"/>
      <c r="AG665" s="620"/>
      <c r="AH665" s="620"/>
      <c r="AI665" s="620"/>
      <c r="AJ665" s="620"/>
      <c r="AK665" s="620"/>
      <c r="AL665" s="620"/>
      <c r="AM665" s="620"/>
      <c r="AN665" s="620"/>
      <c r="AO665" s="620"/>
      <c r="AP665" s="620"/>
      <c r="AQ665" s="620"/>
      <c r="AR665" s="620"/>
      <c r="AS665" s="620"/>
      <c r="AT665" s="620"/>
      <c r="AU665" s="620"/>
      <c r="AV665" s="620"/>
      <c r="AW665" s="620"/>
      <c r="AX665" s="620"/>
      <c r="AY665" s="620"/>
      <c r="AZ665" s="620"/>
      <c r="BA665" s="620"/>
    </row>
    <row r="666" spans="1:53" ht="15.75" customHeight="1" x14ac:dyDescent="0.25">
      <c r="A666" s="620"/>
      <c r="B666" s="625"/>
      <c r="C666" s="620"/>
      <c r="D666" s="620"/>
      <c r="E666" s="620"/>
      <c r="F666" s="620"/>
      <c r="G666" s="620"/>
      <c r="H666" s="620"/>
      <c r="I666" s="620"/>
      <c r="J666" s="622"/>
      <c r="K666" s="622"/>
      <c r="L666" s="622"/>
      <c r="M666" s="622"/>
      <c r="N666" s="624"/>
      <c r="O666" s="620"/>
      <c r="P666" s="620"/>
      <c r="Q666" s="620"/>
      <c r="R666" s="620"/>
      <c r="S666" s="620"/>
      <c r="T666" s="620"/>
      <c r="U666" s="620"/>
      <c r="V666" s="620"/>
      <c r="W666" s="620"/>
      <c r="X666" s="620"/>
      <c r="Y666" s="620"/>
      <c r="Z666" s="620"/>
      <c r="AA666" s="620"/>
      <c r="AB666" s="620"/>
      <c r="AC666" s="622"/>
      <c r="AD666" s="620"/>
      <c r="AE666" s="620"/>
      <c r="AF666" s="620"/>
      <c r="AG666" s="620"/>
      <c r="AH666" s="620"/>
      <c r="AI666" s="620"/>
      <c r="AJ666" s="620"/>
      <c r="AK666" s="620"/>
      <c r="AL666" s="620"/>
      <c r="AM666" s="620"/>
      <c r="AN666" s="620"/>
      <c r="AO666" s="620"/>
      <c r="AP666" s="620"/>
      <c r="AQ666" s="620"/>
      <c r="AR666" s="620"/>
      <c r="AS666" s="620"/>
      <c r="AT666" s="620"/>
      <c r="AU666" s="620"/>
      <c r="AV666" s="620"/>
      <c r="AW666" s="620"/>
      <c r="AX666" s="620"/>
      <c r="AY666" s="620"/>
      <c r="AZ666" s="620"/>
      <c r="BA666" s="620"/>
    </row>
    <row r="667" spans="1:53" ht="15.75" customHeight="1" x14ac:dyDescent="0.25">
      <c r="A667" s="620"/>
      <c r="B667" s="625"/>
      <c r="C667" s="620"/>
      <c r="D667" s="620"/>
      <c r="E667" s="620"/>
      <c r="F667" s="620"/>
      <c r="G667" s="620"/>
      <c r="H667" s="620"/>
      <c r="I667" s="620"/>
      <c r="J667" s="622"/>
      <c r="K667" s="622"/>
      <c r="L667" s="622"/>
      <c r="M667" s="622"/>
      <c r="N667" s="624"/>
      <c r="O667" s="620"/>
      <c r="P667" s="620"/>
      <c r="Q667" s="620"/>
      <c r="R667" s="620"/>
      <c r="S667" s="620"/>
      <c r="T667" s="620"/>
      <c r="U667" s="620"/>
      <c r="V667" s="620"/>
      <c r="W667" s="620"/>
      <c r="X667" s="620"/>
      <c r="Y667" s="620"/>
      <c r="Z667" s="620"/>
      <c r="AA667" s="620"/>
      <c r="AB667" s="620"/>
      <c r="AC667" s="622"/>
      <c r="AD667" s="620"/>
      <c r="AE667" s="620"/>
      <c r="AF667" s="620"/>
      <c r="AG667" s="620"/>
      <c r="AH667" s="620"/>
      <c r="AI667" s="620"/>
      <c r="AJ667" s="620"/>
      <c r="AK667" s="620"/>
      <c r="AL667" s="620"/>
      <c r="AM667" s="620"/>
      <c r="AN667" s="620"/>
      <c r="AO667" s="620"/>
      <c r="AP667" s="620"/>
      <c r="AQ667" s="620"/>
      <c r="AR667" s="620"/>
      <c r="AS667" s="620"/>
      <c r="AT667" s="620"/>
      <c r="AU667" s="620"/>
      <c r="AV667" s="620"/>
      <c r="AW667" s="620"/>
      <c r="AX667" s="620"/>
      <c r="AY667" s="620"/>
      <c r="AZ667" s="620"/>
      <c r="BA667" s="620"/>
    </row>
    <row r="668" spans="1:53" ht="15.75" customHeight="1" x14ac:dyDescent="0.25">
      <c r="A668" s="620"/>
      <c r="B668" s="625"/>
      <c r="C668" s="620"/>
      <c r="D668" s="620"/>
      <c r="E668" s="620"/>
      <c r="F668" s="620"/>
      <c r="G668" s="620"/>
      <c r="H668" s="620"/>
      <c r="I668" s="620"/>
      <c r="J668" s="622"/>
      <c r="K668" s="622"/>
      <c r="L668" s="622"/>
      <c r="M668" s="622"/>
      <c r="N668" s="624"/>
      <c r="O668" s="620"/>
      <c r="P668" s="620"/>
      <c r="Q668" s="620"/>
      <c r="R668" s="620"/>
      <c r="S668" s="620"/>
      <c r="T668" s="620"/>
      <c r="U668" s="620"/>
      <c r="V668" s="620"/>
      <c r="W668" s="620"/>
      <c r="X668" s="620"/>
      <c r="Y668" s="620"/>
      <c r="Z668" s="620"/>
      <c r="AA668" s="620"/>
      <c r="AB668" s="620"/>
      <c r="AC668" s="622"/>
      <c r="AD668" s="620"/>
      <c r="AE668" s="620"/>
      <c r="AF668" s="620"/>
      <c r="AG668" s="620"/>
      <c r="AH668" s="620"/>
      <c r="AI668" s="620"/>
      <c r="AJ668" s="620"/>
      <c r="AK668" s="620"/>
      <c r="AL668" s="620"/>
      <c r="AM668" s="620"/>
      <c r="AN668" s="620"/>
      <c r="AO668" s="620"/>
      <c r="AP668" s="620"/>
      <c r="AQ668" s="620"/>
      <c r="AR668" s="620"/>
      <c r="AS668" s="620"/>
      <c r="AT668" s="620"/>
      <c r="AU668" s="620"/>
      <c r="AV668" s="620"/>
      <c r="AW668" s="620"/>
      <c r="AX668" s="620"/>
      <c r="AY668" s="620"/>
      <c r="AZ668" s="620"/>
      <c r="BA668" s="620"/>
    </row>
    <row r="669" spans="1:53" ht="15.75" customHeight="1" x14ac:dyDescent="0.25">
      <c r="A669" s="620"/>
      <c r="B669" s="625"/>
      <c r="C669" s="620"/>
      <c r="D669" s="620"/>
      <c r="E669" s="620"/>
      <c r="F669" s="620"/>
      <c r="G669" s="620"/>
      <c r="H669" s="620"/>
      <c r="I669" s="620"/>
      <c r="J669" s="622"/>
      <c r="K669" s="622"/>
      <c r="L669" s="622"/>
      <c r="M669" s="622"/>
      <c r="N669" s="624"/>
      <c r="O669" s="620"/>
      <c r="P669" s="620"/>
      <c r="Q669" s="620"/>
      <c r="R669" s="620"/>
      <c r="S669" s="620"/>
      <c r="T669" s="620"/>
      <c r="U669" s="620"/>
      <c r="V669" s="620"/>
      <c r="W669" s="620"/>
      <c r="X669" s="620"/>
      <c r="Y669" s="620"/>
      <c r="Z669" s="620"/>
      <c r="AA669" s="620"/>
      <c r="AB669" s="620"/>
      <c r="AC669" s="622"/>
      <c r="AD669" s="620"/>
      <c r="AE669" s="620"/>
      <c r="AF669" s="620"/>
      <c r="AG669" s="620"/>
      <c r="AH669" s="620"/>
      <c r="AI669" s="620"/>
      <c r="AJ669" s="620"/>
      <c r="AK669" s="620"/>
      <c r="AL669" s="620"/>
      <c r="AM669" s="620"/>
      <c r="AN669" s="620"/>
      <c r="AO669" s="620"/>
      <c r="AP669" s="620"/>
      <c r="AQ669" s="620"/>
      <c r="AR669" s="620"/>
      <c r="AS669" s="620"/>
      <c r="AT669" s="620"/>
      <c r="AU669" s="620"/>
      <c r="AV669" s="620"/>
      <c r="AW669" s="620"/>
      <c r="AX669" s="620"/>
      <c r="AY669" s="620"/>
      <c r="AZ669" s="620"/>
      <c r="BA669" s="620"/>
    </row>
    <row r="670" spans="1:53" ht="15.75" customHeight="1" x14ac:dyDescent="0.25">
      <c r="A670" s="620"/>
      <c r="B670" s="625"/>
      <c r="C670" s="620"/>
      <c r="D670" s="620"/>
      <c r="E670" s="620"/>
      <c r="F670" s="620"/>
      <c r="G670" s="620"/>
      <c r="H670" s="620"/>
      <c r="I670" s="620"/>
      <c r="J670" s="622"/>
      <c r="K670" s="622"/>
      <c r="L670" s="622"/>
      <c r="M670" s="622"/>
      <c r="N670" s="624"/>
      <c r="O670" s="620"/>
      <c r="P670" s="620"/>
      <c r="Q670" s="620"/>
      <c r="R670" s="620"/>
      <c r="S670" s="620"/>
      <c r="T670" s="620"/>
      <c r="U670" s="620"/>
      <c r="V670" s="620"/>
      <c r="W670" s="620"/>
      <c r="X670" s="620"/>
      <c r="Y670" s="620"/>
      <c r="Z670" s="620"/>
      <c r="AA670" s="620"/>
      <c r="AB670" s="620"/>
      <c r="AC670" s="622"/>
      <c r="AD670" s="620"/>
      <c r="AE670" s="620"/>
      <c r="AF670" s="620"/>
      <c r="AG670" s="620"/>
      <c r="AH670" s="620"/>
      <c r="AI670" s="620"/>
      <c r="AJ670" s="620"/>
      <c r="AK670" s="620"/>
      <c r="AL670" s="620"/>
      <c r="AM670" s="620"/>
      <c r="AN670" s="620"/>
      <c r="AO670" s="620"/>
      <c r="AP670" s="620"/>
      <c r="AQ670" s="620"/>
      <c r="AR670" s="620"/>
      <c r="AS670" s="620"/>
      <c r="AT670" s="620"/>
      <c r="AU670" s="620"/>
      <c r="AV670" s="620"/>
      <c r="AW670" s="620"/>
      <c r="AX670" s="620"/>
      <c r="AY670" s="620"/>
      <c r="AZ670" s="620"/>
      <c r="BA670" s="620"/>
    </row>
    <row r="671" spans="1:53" ht="15.75" customHeight="1" x14ac:dyDescent="0.25">
      <c r="A671" s="620"/>
      <c r="B671" s="625"/>
      <c r="C671" s="620"/>
      <c r="D671" s="620"/>
      <c r="E671" s="620"/>
      <c r="F671" s="620"/>
      <c r="G671" s="620"/>
      <c r="H671" s="620"/>
      <c r="I671" s="620"/>
      <c r="J671" s="622"/>
      <c r="K671" s="622"/>
      <c r="L671" s="622"/>
      <c r="M671" s="622"/>
      <c r="N671" s="624"/>
      <c r="O671" s="620"/>
      <c r="P671" s="620"/>
      <c r="Q671" s="620"/>
      <c r="R671" s="620"/>
      <c r="S671" s="620"/>
      <c r="T671" s="620"/>
      <c r="U671" s="620"/>
      <c r="V671" s="620"/>
      <c r="W671" s="620"/>
      <c r="X671" s="620"/>
      <c r="Y671" s="620"/>
      <c r="Z671" s="620"/>
      <c r="AA671" s="620"/>
      <c r="AB671" s="620"/>
      <c r="AC671" s="622"/>
      <c r="AD671" s="620"/>
      <c r="AE671" s="620"/>
      <c r="AF671" s="620"/>
      <c r="AG671" s="620"/>
      <c r="AH671" s="620"/>
      <c r="AI671" s="620"/>
      <c r="AJ671" s="620"/>
      <c r="AK671" s="620"/>
      <c r="AL671" s="620"/>
      <c r="AM671" s="620"/>
      <c r="AN671" s="620"/>
      <c r="AO671" s="620"/>
      <c r="AP671" s="620"/>
      <c r="AQ671" s="620"/>
      <c r="AR671" s="620"/>
      <c r="AS671" s="620"/>
      <c r="AT671" s="620"/>
      <c r="AU671" s="620"/>
      <c r="AV671" s="620"/>
      <c r="AW671" s="620"/>
      <c r="AX671" s="620"/>
      <c r="AY671" s="620"/>
      <c r="AZ671" s="620"/>
      <c r="BA671" s="620"/>
    </row>
    <row r="672" spans="1:53" ht="15.75" customHeight="1" x14ac:dyDescent="0.25">
      <c r="A672" s="620"/>
      <c r="B672" s="625"/>
      <c r="C672" s="620"/>
      <c r="D672" s="620"/>
      <c r="E672" s="620"/>
      <c r="F672" s="620"/>
      <c r="G672" s="620"/>
      <c r="H672" s="620"/>
      <c r="I672" s="620"/>
      <c r="J672" s="622"/>
      <c r="K672" s="622"/>
      <c r="L672" s="622"/>
      <c r="M672" s="622"/>
      <c r="N672" s="624"/>
      <c r="O672" s="620"/>
      <c r="P672" s="620"/>
      <c r="Q672" s="620"/>
      <c r="R672" s="620"/>
      <c r="S672" s="620"/>
      <c r="T672" s="620"/>
      <c r="U672" s="620"/>
      <c r="V672" s="620"/>
      <c r="W672" s="620"/>
      <c r="X672" s="620"/>
      <c r="Y672" s="620"/>
      <c r="Z672" s="620"/>
      <c r="AA672" s="620"/>
      <c r="AB672" s="620"/>
      <c r="AC672" s="622"/>
      <c r="AD672" s="620"/>
      <c r="AE672" s="620"/>
      <c r="AF672" s="620"/>
      <c r="AG672" s="620"/>
      <c r="AH672" s="620"/>
      <c r="AI672" s="620"/>
      <c r="AJ672" s="620"/>
      <c r="AK672" s="620"/>
      <c r="AL672" s="620"/>
      <c r="AM672" s="620"/>
      <c r="AN672" s="620"/>
      <c r="AO672" s="620"/>
      <c r="AP672" s="620"/>
      <c r="AQ672" s="620"/>
      <c r="AR672" s="620"/>
      <c r="AS672" s="620"/>
      <c r="AT672" s="620"/>
      <c r="AU672" s="620"/>
      <c r="AV672" s="620"/>
      <c r="AW672" s="620"/>
      <c r="AX672" s="620"/>
      <c r="AY672" s="620"/>
      <c r="AZ672" s="620"/>
      <c r="BA672" s="620"/>
    </row>
    <row r="673" spans="1:53" ht="15.75" customHeight="1" x14ac:dyDescent="0.25">
      <c r="A673" s="620"/>
      <c r="B673" s="625"/>
      <c r="C673" s="620"/>
      <c r="D673" s="620"/>
      <c r="E673" s="620"/>
      <c r="F673" s="620"/>
      <c r="G673" s="620"/>
      <c r="H673" s="620"/>
      <c r="I673" s="620"/>
      <c r="J673" s="622"/>
      <c r="K673" s="622"/>
      <c r="L673" s="622"/>
      <c r="M673" s="622"/>
      <c r="N673" s="624"/>
      <c r="O673" s="620"/>
      <c r="P673" s="620"/>
      <c r="Q673" s="620"/>
      <c r="R673" s="620"/>
      <c r="S673" s="620"/>
      <c r="T673" s="620"/>
      <c r="U673" s="620"/>
      <c r="V673" s="620"/>
      <c r="W673" s="620"/>
      <c r="X673" s="620"/>
      <c r="Y673" s="620"/>
      <c r="Z673" s="620"/>
      <c r="AA673" s="620"/>
      <c r="AB673" s="620"/>
      <c r="AC673" s="622"/>
      <c r="AD673" s="620"/>
      <c r="AE673" s="620"/>
      <c r="AF673" s="620"/>
      <c r="AG673" s="620"/>
      <c r="AH673" s="620"/>
      <c r="AI673" s="620"/>
      <c r="AJ673" s="620"/>
      <c r="AK673" s="620"/>
      <c r="AL673" s="620"/>
      <c r="AM673" s="620"/>
      <c r="AN673" s="620"/>
      <c r="AO673" s="620"/>
      <c r="AP673" s="620"/>
      <c r="AQ673" s="620"/>
      <c r="AR673" s="620"/>
      <c r="AS673" s="620"/>
      <c r="AT673" s="620"/>
      <c r="AU673" s="620"/>
      <c r="AV673" s="620"/>
      <c r="AW673" s="620"/>
      <c r="AX673" s="620"/>
      <c r="AY673" s="620"/>
      <c r="AZ673" s="620"/>
      <c r="BA673" s="620"/>
    </row>
    <row r="674" spans="1:53" ht="15.75" customHeight="1" x14ac:dyDescent="0.25">
      <c r="A674" s="620"/>
      <c r="B674" s="625"/>
      <c r="C674" s="620"/>
      <c r="D674" s="620"/>
      <c r="E674" s="620"/>
      <c r="F674" s="620"/>
      <c r="G674" s="620"/>
      <c r="H674" s="620"/>
      <c r="I674" s="620"/>
      <c r="J674" s="622"/>
      <c r="K674" s="622"/>
      <c r="L674" s="622"/>
      <c r="M674" s="622"/>
      <c r="N674" s="624"/>
      <c r="O674" s="620"/>
      <c r="P674" s="620"/>
      <c r="Q674" s="620"/>
      <c r="R674" s="620"/>
      <c r="S674" s="620"/>
      <c r="T674" s="620"/>
      <c r="U674" s="620"/>
      <c r="V674" s="620"/>
      <c r="W674" s="620"/>
      <c r="X674" s="620"/>
      <c r="Y674" s="620"/>
      <c r="Z674" s="620"/>
      <c r="AA674" s="620"/>
      <c r="AB674" s="620"/>
      <c r="AC674" s="622"/>
      <c r="AD674" s="620"/>
      <c r="AE674" s="620"/>
      <c r="AF674" s="620"/>
      <c r="AG674" s="620"/>
      <c r="AH674" s="620"/>
      <c r="AI674" s="620"/>
      <c r="AJ674" s="620"/>
      <c r="AK674" s="620"/>
      <c r="AL674" s="620"/>
      <c r="AM674" s="620"/>
      <c r="AN674" s="620"/>
      <c r="AO674" s="620"/>
      <c r="AP674" s="620"/>
      <c r="AQ674" s="620"/>
      <c r="AR674" s="620"/>
      <c r="AS674" s="620"/>
      <c r="AT674" s="620"/>
      <c r="AU674" s="620"/>
      <c r="AV674" s="620"/>
      <c r="AW674" s="620"/>
      <c r="AX674" s="620"/>
      <c r="AY674" s="620"/>
      <c r="AZ674" s="620"/>
      <c r="BA674" s="620"/>
    </row>
    <row r="675" spans="1:53" ht="15.75" customHeight="1" x14ac:dyDescent="0.25">
      <c r="A675" s="620"/>
      <c r="B675" s="625"/>
      <c r="C675" s="620"/>
      <c r="D675" s="620"/>
      <c r="E675" s="620"/>
      <c r="F675" s="620"/>
      <c r="G675" s="620"/>
      <c r="H675" s="620"/>
      <c r="I675" s="620"/>
      <c r="J675" s="622"/>
      <c r="K675" s="622"/>
      <c r="L675" s="622"/>
      <c r="M675" s="622"/>
      <c r="N675" s="624"/>
      <c r="O675" s="620"/>
      <c r="P675" s="620"/>
      <c r="Q675" s="620"/>
      <c r="R675" s="620"/>
      <c r="S675" s="620"/>
      <c r="T675" s="620"/>
      <c r="U675" s="620"/>
      <c r="V675" s="620"/>
      <c r="W675" s="620"/>
      <c r="X675" s="620"/>
      <c r="Y675" s="620"/>
      <c r="Z675" s="620"/>
      <c r="AA675" s="620"/>
      <c r="AB675" s="620"/>
      <c r="AC675" s="622"/>
      <c r="AD675" s="620"/>
      <c r="AE675" s="620"/>
      <c r="AF675" s="620"/>
      <c r="AG675" s="620"/>
      <c r="AH675" s="620"/>
      <c r="AI675" s="620"/>
      <c r="AJ675" s="620"/>
      <c r="AK675" s="620"/>
      <c r="AL675" s="620"/>
      <c r="AM675" s="620"/>
      <c r="AN675" s="620"/>
      <c r="AO675" s="620"/>
      <c r="AP675" s="620"/>
      <c r="AQ675" s="620"/>
      <c r="AR675" s="620"/>
      <c r="AS675" s="620"/>
      <c r="AT675" s="620"/>
      <c r="AU675" s="620"/>
      <c r="AV675" s="620"/>
      <c r="AW675" s="620"/>
      <c r="AX675" s="620"/>
      <c r="AY675" s="620"/>
      <c r="AZ675" s="620"/>
      <c r="BA675" s="620"/>
    </row>
    <row r="676" spans="1:53" ht="15.75" customHeight="1" x14ac:dyDescent="0.25">
      <c r="A676" s="620"/>
      <c r="B676" s="625"/>
      <c r="C676" s="620"/>
      <c r="D676" s="620"/>
      <c r="E676" s="620"/>
      <c r="F676" s="620"/>
      <c r="G676" s="620"/>
      <c r="H676" s="620"/>
      <c r="I676" s="620"/>
      <c r="J676" s="622"/>
      <c r="K676" s="622"/>
      <c r="L676" s="622"/>
      <c r="M676" s="622"/>
      <c r="N676" s="624"/>
      <c r="O676" s="620"/>
      <c r="P676" s="620"/>
      <c r="Q676" s="620"/>
      <c r="R676" s="620"/>
      <c r="S676" s="620"/>
      <c r="T676" s="620"/>
      <c r="U676" s="620"/>
      <c r="V676" s="620"/>
      <c r="W676" s="620"/>
      <c r="X676" s="620"/>
      <c r="Y676" s="620"/>
      <c r="Z676" s="620"/>
      <c r="AA676" s="620"/>
      <c r="AB676" s="620"/>
      <c r="AC676" s="622"/>
      <c r="AD676" s="620"/>
      <c r="AE676" s="620"/>
      <c r="AF676" s="620"/>
      <c r="AG676" s="620"/>
      <c r="AH676" s="620"/>
      <c r="AI676" s="620"/>
      <c r="AJ676" s="620"/>
      <c r="AK676" s="620"/>
      <c r="AL676" s="620"/>
      <c r="AM676" s="620"/>
      <c r="AN676" s="620"/>
      <c r="AO676" s="620"/>
      <c r="AP676" s="620"/>
      <c r="AQ676" s="620"/>
      <c r="AR676" s="620"/>
      <c r="AS676" s="620"/>
      <c r="AT676" s="620"/>
      <c r="AU676" s="620"/>
      <c r="AV676" s="620"/>
      <c r="AW676" s="620"/>
      <c r="AX676" s="620"/>
      <c r="AY676" s="620"/>
      <c r="AZ676" s="620"/>
      <c r="BA676" s="620"/>
    </row>
    <row r="677" spans="1:53" ht="15.75" customHeight="1" x14ac:dyDescent="0.25">
      <c r="A677" s="620"/>
      <c r="B677" s="625"/>
      <c r="C677" s="620"/>
      <c r="D677" s="620"/>
      <c r="E677" s="620"/>
      <c r="F677" s="620"/>
      <c r="G677" s="620"/>
      <c r="H677" s="620"/>
      <c r="I677" s="620"/>
      <c r="J677" s="622"/>
      <c r="K677" s="622"/>
      <c r="L677" s="622"/>
      <c r="M677" s="622"/>
      <c r="N677" s="624"/>
      <c r="O677" s="620"/>
      <c r="P677" s="620"/>
      <c r="Q677" s="620"/>
      <c r="R677" s="620"/>
      <c r="S677" s="620"/>
      <c r="T677" s="620"/>
      <c r="U677" s="620"/>
      <c r="V677" s="620"/>
      <c r="W677" s="620"/>
      <c r="X677" s="620"/>
      <c r="Y677" s="620"/>
      <c r="Z677" s="620"/>
      <c r="AA677" s="620"/>
      <c r="AB677" s="620"/>
      <c r="AC677" s="622"/>
      <c r="AD677" s="620"/>
      <c r="AE677" s="620"/>
      <c r="AF677" s="620"/>
      <c r="AG677" s="620"/>
      <c r="AH677" s="620"/>
      <c r="AI677" s="620"/>
      <c r="AJ677" s="620"/>
      <c r="AK677" s="620"/>
      <c r="AL677" s="620"/>
      <c r="AM677" s="620"/>
      <c r="AN677" s="620"/>
      <c r="AO677" s="620"/>
      <c r="AP677" s="620"/>
      <c r="AQ677" s="620"/>
      <c r="AR677" s="620"/>
      <c r="AS677" s="620"/>
      <c r="AT677" s="620"/>
      <c r="AU677" s="620"/>
      <c r="AV677" s="620"/>
      <c r="AW677" s="620"/>
      <c r="AX677" s="620"/>
      <c r="AY677" s="620"/>
      <c r="AZ677" s="620"/>
      <c r="BA677" s="620"/>
    </row>
    <row r="678" spans="1:53" ht="15.75" customHeight="1" x14ac:dyDescent="0.25">
      <c r="A678" s="620"/>
      <c r="B678" s="625"/>
      <c r="C678" s="620"/>
      <c r="D678" s="620"/>
      <c r="E678" s="620"/>
      <c r="F678" s="620"/>
      <c r="G678" s="620"/>
      <c r="H678" s="620"/>
      <c r="I678" s="620"/>
      <c r="J678" s="622"/>
      <c r="K678" s="622"/>
      <c r="L678" s="622"/>
      <c r="M678" s="622"/>
      <c r="N678" s="624"/>
      <c r="O678" s="620"/>
      <c r="P678" s="620"/>
      <c r="Q678" s="620"/>
      <c r="R678" s="620"/>
      <c r="S678" s="620"/>
      <c r="T678" s="620"/>
      <c r="U678" s="620"/>
      <c r="V678" s="620"/>
      <c r="W678" s="620"/>
      <c r="X678" s="620"/>
      <c r="Y678" s="620"/>
      <c r="Z678" s="620"/>
      <c r="AA678" s="620"/>
      <c r="AB678" s="620"/>
      <c r="AC678" s="622"/>
      <c r="AD678" s="620"/>
      <c r="AE678" s="620"/>
      <c r="AF678" s="620"/>
      <c r="AG678" s="620"/>
      <c r="AH678" s="620"/>
      <c r="AI678" s="620"/>
      <c r="AJ678" s="620"/>
      <c r="AK678" s="620"/>
      <c r="AL678" s="620"/>
      <c r="AM678" s="620"/>
      <c r="AN678" s="620"/>
      <c r="AO678" s="620"/>
      <c r="AP678" s="620"/>
      <c r="AQ678" s="620"/>
      <c r="AR678" s="620"/>
      <c r="AS678" s="620"/>
      <c r="AT678" s="620"/>
      <c r="AU678" s="620"/>
      <c r="AV678" s="620"/>
      <c r="AW678" s="620"/>
      <c r="AX678" s="620"/>
      <c r="AY678" s="620"/>
      <c r="AZ678" s="620"/>
      <c r="BA678" s="620"/>
    </row>
    <row r="679" spans="1:53" ht="15.75" customHeight="1" x14ac:dyDescent="0.25">
      <c r="A679" s="620"/>
      <c r="B679" s="625"/>
      <c r="C679" s="620"/>
      <c r="D679" s="620"/>
      <c r="E679" s="620"/>
      <c r="F679" s="620"/>
      <c r="G679" s="620"/>
      <c r="H679" s="620"/>
      <c r="I679" s="620"/>
      <c r="J679" s="622"/>
      <c r="K679" s="622"/>
      <c r="L679" s="622"/>
      <c r="M679" s="622"/>
      <c r="N679" s="624"/>
      <c r="O679" s="620"/>
      <c r="P679" s="620"/>
      <c r="Q679" s="620"/>
      <c r="R679" s="620"/>
      <c r="S679" s="620"/>
      <c r="T679" s="620"/>
      <c r="U679" s="620"/>
      <c r="V679" s="620"/>
      <c r="W679" s="620"/>
      <c r="X679" s="620"/>
      <c r="Y679" s="620"/>
      <c r="Z679" s="620"/>
      <c r="AA679" s="620"/>
      <c r="AB679" s="620"/>
      <c r="AC679" s="622"/>
      <c r="AD679" s="620"/>
      <c r="AE679" s="620"/>
      <c r="AF679" s="620"/>
      <c r="AG679" s="620"/>
      <c r="AH679" s="620"/>
      <c r="AI679" s="620"/>
      <c r="AJ679" s="620"/>
      <c r="AK679" s="620"/>
      <c r="AL679" s="620"/>
      <c r="AM679" s="620"/>
      <c r="AN679" s="620"/>
      <c r="AO679" s="620"/>
      <c r="AP679" s="620"/>
      <c r="AQ679" s="620"/>
      <c r="AR679" s="620"/>
      <c r="AS679" s="620"/>
      <c r="AT679" s="620"/>
      <c r="AU679" s="620"/>
      <c r="AV679" s="620"/>
      <c r="AW679" s="620"/>
      <c r="AX679" s="620"/>
      <c r="AY679" s="620"/>
      <c r="AZ679" s="620"/>
      <c r="BA679" s="620"/>
    </row>
    <row r="680" spans="1:53" ht="15.75" customHeight="1" x14ac:dyDescent="0.25">
      <c r="A680" s="620"/>
      <c r="B680" s="625"/>
      <c r="C680" s="620"/>
      <c r="D680" s="620"/>
      <c r="E680" s="620"/>
      <c r="F680" s="620"/>
      <c r="G680" s="620"/>
      <c r="H680" s="620"/>
      <c r="I680" s="620"/>
      <c r="J680" s="622"/>
      <c r="K680" s="622"/>
      <c r="L680" s="622"/>
      <c r="M680" s="622"/>
      <c r="N680" s="624"/>
      <c r="O680" s="620"/>
      <c r="P680" s="620"/>
      <c r="Q680" s="620"/>
      <c r="R680" s="620"/>
      <c r="S680" s="620"/>
      <c r="T680" s="620"/>
      <c r="U680" s="620"/>
      <c r="V680" s="620"/>
      <c r="W680" s="620"/>
      <c r="X680" s="620"/>
      <c r="Y680" s="620"/>
      <c r="Z680" s="620"/>
      <c r="AA680" s="620"/>
      <c r="AB680" s="620"/>
      <c r="AC680" s="622"/>
      <c r="AD680" s="620"/>
      <c r="AE680" s="620"/>
      <c r="AF680" s="620"/>
      <c r="AG680" s="620"/>
      <c r="AH680" s="620"/>
      <c r="AI680" s="620"/>
      <c r="AJ680" s="620"/>
      <c r="AK680" s="620"/>
      <c r="AL680" s="620"/>
      <c r="AM680" s="620"/>
      <c r="AN680" s="620"/>
      <c r="AO680" s="620"/>
      <c r="AP680" s="620"/>
      <c r="AQ680" s="620"/>
      <c r="AR680" s="620"/>
      <c r="AS680" s="620"/>
      <c r="AT680" s="620"/>
      <c r="AU680" s="620"/>
      <c r="AV680" s="620"/>
      <c r="AW680" s="620"/>
      <c r="AX680" s="620"/>
      <c r="AY680" s="620"/>
      <c r="AZ680" s="620"/>
      <c r="BA680" s="620"/>
    </row>
    <row r="681" spans="1:53" ht="15.75" customHeight="1" x14ac:dyDescent="0.25">
      <c r="A681" s="620"/>
      <c r="B681" s="625"/>
      <c r="C681" s="620"/>
      <c r="D681" s="620"/>
      <c r="E681" s="620"/>
      <c r="F681" s="620"/>
      <c r="G681" s="620"/>
      <c r="H681" s="620"/>
      <c r="I681" s="620"/>
      <c r="J681" s="622"/>
      <c r="K681" s="622"/>
      <c r="L681" s="622"/>
      <c r="M681" s="622"/>
      <c r="N681" s="624"/>
      <c r="O681" s="620"/>
      <c r="P681" s="620"/>
      <c r="Q681" s="620"/>
      <c r="R681" s="620"/>
      <c r="S681" s="620"/>
      <c r="T681" s="620"/>
      <c r="U681" s="620"/>
      <c r="V681" s="620"/>
      <c r="W681" s="620"/>
      <c r="X681" s="620"/>
      <c r="Y681" s="620"/>
      <c r="Z681" s="620"/>
      <c r="AA681" s="620"/>
      <c r="AB681" s="620"/>
      <c r="AC681" s="622"/>
      <c r="AD681" s="620"/>
      <c r="AE681" s="620"/>
      <c r="AF681" s="620"/>
      <c r="AG681" s="620"/>
      <c r="AH681" s="620"/>
      <c r="AI681" s="620"/>
      <c r="AJ681" s="620"/>
      <c r="AK681" s="620"/>
      <c r="AL681" s="620"/>
      <c r="AM681" s="620"/>
      <c r="AN681" s="620"/>
      <c r="AO681" s="620"/>
      <c r="AP681" s="620"/>
      <c r="AQ681" s="620"/>
      <c r="AR681" s="620"/>
      <c r="AS681" s="620"/>
      <c r="AT681" s="620"/>
      <c r="AU681" s="620"/>
      <c r="AV681" s="620"/>
      <c r="AW681" s="620"/>
      <c r="AX681" s="620"/>
      <c r="AY681" s="620"/>
      <c r="AZ681" s="620"/>
      <c r="BA681" s="620"/>
    </row>
    <row r="682" spans="1:53" ht="15.75" customHeight="1" x14ac:dyDescent="0.25">
      <c r="A682" s="620"/>
      <c r="B682" s="625"/>
      <c r="C682" s="620"/>
      <c r="D682" s="620"/>
      <c r="E682" s="620"/>
      <c r="F682" s="620"/>
      <c r="G682" s="620"/>
      <c r="H682" s="620"/>
      <c r="I682" s="620"/>
      <c r="J682" s="622"/>
      <c r="K682" s="622"/>
      <c r="L682" s="622"/>
      <c r="M682" s="622"/>
      <c r="N682" s="624"/>
      <c r="O682" s="620"/>
      <c r="P682" s="620"/>
      <c r="Q682" s="620"/>
      <c r="R682" s="620"/>
      <c r="S682" s="620"/>
      <c r="T682" s="620"/>
      <c r="U682" s="620"/>
      <c r="V682" s="620"/>
      <c r="W682" s="620"/>
      <c r="X682" s="620"/>
      <c r="Y682" s="620"/>
      <c r="Z682" s="620"/>
      <c r="AA682" s="620"/>
      <c r="AB682" s="620"/>
      <c r="AC682" s="622"/>
      <c r="AD682" s="620"/>
      <c r="AE682" s="620"/>
      <c r="AF682" s="620"/>
      <c r="AG682" s="620"/>
      <c r="AH682" s="620"/>
      <c r="AI682" s="620"/>
      <c r="AJ682" s="620"/>
      <c r="AK682" s="620"/>
      <c r="AL682" s="620"/>
      <c r="AM682" s="620"/>
      <c r="AN682" s="620"/>
      <c r="AO682" s="620"/>
      <c r="AP682" s="620"/>
      <c r="AQ682" s="620"/>
      <c r="AR682" s="620"/>
      <c r="AS682" s="620"/>
      <c r="AT682" s="620"/>
      <c r="AU682" s="620"/>
      <c r="AV682" s="620"/>
      <c r="AW682" s="620"/>
      <c r="AX682" s="620"/>
      <c r="AY682" s="620"/>
      <c r="AZ682" s="620"/>
      <c r="BA682" s="620"/>
    </row>
    <row r="683" spans="1:53" ht="15.75" customHeight="1" x14ac:dyDescent="0.25">
      <c r="A683" s="620"/>
      <c r="B683" s="625"/>
      <c r="C683" s="620"/>
      <c r="D683" s="620"/>
      <c r="E683" s="620"/>
      <c r="F683" s="620"/>
      <c r="G683" s="620"/>
      <c r="H683" s="620"/>
      <c r="I683" s="620"/>
      <c r="J683" s="622"/>
      <c r="K683" s="622"/>
      <c r="L683" s="622"/>
      <c r="M683" s="622"/>
      <c r="N683" s="624"/>
      <c r="O683" s="620"/>
      <c r="P683" s="620"/>
      <c r="Q683" s="620"/>
      <c r="R683" s="620"/>
      <c r="S683" s="620"/>
      <c r="T683" s="620"/>
      <c r="U683" s="620"/>
      <c r="V683" s="620"/>
      <c r="W683" s="620"/>
      <c r="X683" s="620"/>
      <c r="Y683" s="620"/>
      <c r="Z683" s="620"/>
      <c r="AA683" s="620"/>
      <c r="AB683" s="620"/>
      <c r="AC683" s="622"/>
      <c r="AD683" s="620"/>
      <c r="AE683" s="620"/>
      <c r="AF683" s="620"/>
      <c r="AG683" s="620"/>
      <c r="AH683" s="620"/>
      <c r="AI683" s="620"/>
      <c r="AJ683" s="620"/>
      <c r="AK683" s="620"/>
      <c r="AL683" s="620"/>
      <c r="AM683" s="620"/>
      <c r="AN683" s="620"/>
      <c r="AO683" s="620"/>
      <c r="AP683" s="620"/>
      <c r="AQ683" s="620"/>
      <c r="AR683" s="620"/>
      <c r="AS683" s="620"/>
      <c r="AT683" s="620"/>
      <c r="AU683" s="620"/>
      <c r="AV683" s="620"/>
      <c r="AW683" s="620"/>
      <c r="AX683" s="620"/>
      <c r="AY683" s="620"/>
      <c r="AZ683" s="620"/>
      <c r="BA683" s="620"/>
    </row>
    <row r="684" spans="1:53" ht="15.75" customHeight="1" x14ac:dyDescent="0.25">
      <c r="A684" s="620"/>
      <c r="B684" s="625"/>
      <c r="C684" s="620"/>
      <c r="D684" s="620"/>
      <c r="E684" s="620"/>
      <c r="F684" s="620"/>
      <c r="G684" s="620"/>
      <c r="H684" s="620"/>
      <c r="I684" s="620"/>
      <c r="J684" s="622"/>
      <c r="K684" s="622"/>
      <c r="L684" s="622"/>
      <c r="M684" s="622"/>
      <c r="N684" s="624"/>
      <c r="O684" s="620"/>
      <c r="P684" s="620"/>
      <c r="Q684" s="620"/>
      <c r="R684" s="620"/>
      <c r="S684" s="620"/>
      <c r="T684" s="620"/>
      <c r="U684" s="620"/>
      <c r="V684" s="620"/>
      <c r="W684" s="620"/>
      <c r="X684" s="620"/>
      <c r="Y684" s="620"/>
      <c r="Z684" s="620"/>
      <c r="AA684" s="620"/>
      <c r="AB684" s="620"/>
      <c r="AC684" s="622"/>
      <c r="AD684" s="620"/>
      <c r="AE684" s="620"/>
      <c r="AF684" s="620"/>
      <c r="AG684" s="620"/>
      <c r="AH684" s="620"/>
      <c r="AI684" s="620"/>
      <c r="AJ684" s="620"/>
      <c r="AK684" s="620"/>
      <c r="AL684" s="620"/>
      <c r="AM684" s="620"/>
      <c r="AN684" s="620"/>
      <c r="AO684" s="620"/>
      <c r="AP684" s="620"/>
      <c r="AQ684" s="620"/>
      <c r="AR684" s="620"/>
      <c r="AS684" s="620"/>
      <c r="AT684" s="620"/>
      <c r="AU684" s="620"/>
      <c r="AV684" s="620"/>
      <c r="AW684" s="620"/>
      <c r="AX684" s="620"/>
      <c r="AY684" s="620"/>
      <c r="AZ684" s="620"/>
      <c r="BA684" s="620"/>
    </row>
    <row r="685" spans="1:53" ht="15.75" customHeight="1" x14ac:dyDescent="0.25">
      <c r="A685" s="620"/>
      <c r="B685" s="625"/>
      <c r="C685" s="620"/>
      <c r="D685" s="620"/>
      <c r="E685" s="620"/>
      <c r="F685" s="620"/>
      <c r="G685" s="620"/>
      <c r="H685" s="620"/>
      <c r="I685" s="620"/>
      <c r="J685" s="622"/>
      <c r="K685" s="622"/>
      <c r="L685" s="622"/>
      <c r="M685" s="622"/>
      <c r="N685" s="624"/>
      <c r="O685" s="620"/>
      <c r="P685" s="620"/>
      <c r="Q685" s="620"/>
      <c r="R685" s="620"/>
      <c r="S685" s="620"/>
      <c r="T685" s="620"/>
      <c r="U685" s="620"/>
      <c r="V685" s="620"/>
      <c r="W685" s="620"/>
      <c r="X685" s="620"/>
      <c r="Y685" s="620"/>
      <c r="Z685" s="620"/>
      <c r="AA685" s="620"/>
      <c r="AB685" s="620"/>
      <c r="AC685" s="622"/>
      <c r="AD685" s="620"/>
      <c r="AE685" s="620"/>
      <c r="AF685" s="620"/>
      <c r="AG685" s="620"/>
      <c r="AH685" s="620"/>
      <c r="AI685" s="620"/>
      <c r="AJ685" s="620"/>
      <c r="AK685" s="620"/>
      <c r="AL685" s="620"/>
      <c r="AM685" s="620"/>
      <c r="AN685" s="620"/>
      <c r="AO685" s="620"/>
      <c r="AP685" s="620"/>
      <c r="AQ685" s="620"/>
      <c r="AR685" s="620"/>
      <c r="AS685" s="620"/>
      <c r="AT685" s="620"/>
      <c r="AU685" s="620"/>
      <c r="AV685" s="620"/>
      <c r="AW685" s="620"/>
      <c r="AX685" s="620"/>
      <c r="AY685" s="620"/>
      <c r="AZ685" s="620"/>
      <c r="BA685" s="620"/>
    </row>
    <row r="686" spans="1:53" ht="15.75" customHeight="1" x14ac:dyDescent="0.25">
      <c r="A686" s="620"/>
      <c r="B686" s="625"/>
      <c r="C686" s="620"/>
      <c r="D686" s="620"/>
      <c r="E686" s="620"/>
      <c r="F686" s="620"/>
      <c r="G686" s="620"/>
      <c r="H686" s="620"/>
      <c r="I686" s="620"/>
      <c r="J686" s="622"/>
      <c r="K686" s="622"/>
      <c r="L686" s="622"/>
      <c r="M686" s="622"/>
      <c r="N686" s="624"/>
      <c r="O686" s="620"/>
      <c r="P686" s="620"/>
      <c r="Q686" s="620"/>
      <c r="R686" s="620"/>
      <c r="S686" s="620"/>
      <c r="T686" s="620"/>
      <c r="U686" s="620"/>
      <c r="V686" s="620"/>
      <c r="W686" s="620"/>
      <c r="X686" s="620"/>
      <c r="Y686" s="620"/>
      <c r="Z686" s="620"/>
      <c r="AA686" s="620"/>
      <c r="AB686" s="620"/>
      <c r="AC686" s="622"/>
      <c r="AD686" s="620"/>
      <c r="AE686" s="620"/>
      <c r="AF686" s="620"/>
      <c r="AG686" s="620"/>
      <c r="AH686" s="620"/>
      <c r="AI686" s="620"/>
      <c r="AJ686" s="620"/>
      <c r="AK686" s="620"/>
      <c r="AL686" s="620"/>
      <c r="AM686" s="620"/>
      <c r="AN686" s="620"/>
      <c r="AO686" s="620"/>
      <c r="AP686" s="620"/>
      <c r="AQ686" s="620"/>
      <c r="AR686" s="620"/>
      <c r="AS686" s="620"/>
      <c r="AT686" s="620"/>
      <c r="AU686" s="620"/>
      <c r="AV686" s="620"/>
      <c r="AW686" s="620"/>
      <c r="AX686" s="620"/>
      <c r="AY686" s="620"/>
      <c r="AZ686" s="620"/>
      <c r="BA686" s="620"/>
    </row>
    <row r="687" spans="1:53" ht="15.75" customHeight="1" x14ac:dyDescent="0.25">
      <c r="A687" s="620"/>
      <c r="B687" s="625"/>
      <c r="C687" s="620"/>
      <c r="D687" s="620"/>
      <c r="E687" s="620"/>
      <c r="F687" s="620"/>
      <c r="G687" s="620"/>
      <c r="H687" s="620"/>
      <c r="I687" s="620"/>
      <c r="J687" s="622"/>
      <c r="K687" s="622"/>
      <c r="L687" s="622"/>
      <c r="M687" s="622"/>
      <c r="N687" s="624"/>
      <c r="O687" s="620"/>
      <c r="P687" s="620"/>
      <c r="Q687" s="620"/>
      <c r="R687" s="620"/>
      <c r="S687" s="620"/>
      <c r="T687" s="620"/>
      <c r="U687" s="620"/>
      <c r="V687" s="620"/>
      <c r="W687" s="620"/>
      <c r="X687" s="620"/>
      <c r="Y687" s="620"/>
      <c r="Z687" s="620"/>
      <c r="AA687" s="620"/>
      <c r="AB687" s="620"/>
      <c r="AC687" s="622"/>
      <c r="AD687" s="620"/>
      <c r="AE687" s="620"/>
      <c r="AF687" s="620"/>
      <c r="AG687" s="620"/>
      <c r="AH687" s="620"/>
      <c r="AI687" s="620"/>
      <c r="AJ687" s="620"/>
      <c r="AK687" s="620"/>
      <c r="AL687" s="620"/>
      <c r="AM687" s="620"/>
      <c r="AN687" s="620"/>
      <c r="AO687" s="620"/>
      <c r="AP687" s="620"/>
      <c r="AQ687" s="620"/>
      <c r="AR687" s="620"/>
      <c r="AS687" s="620"/>
      <c r="AT687" s="620"/>
      <c r="AU687" s="620"/>
      <c r="AV687" s="620"/>
      <c r="AW687" s="620"/>
      <c r="AX687" s="620"/>
      <c r="AY687" s="620"/>
      <c r="AZ687" s="620"/>
      <c r="BA687" s="620"/>
    </row>
    <row r="688" spans="1:53" ht="15.75" customHeight="1" x14ac:dyDescent="0.25">
      <c r="A688" s="620"/>
      <c r="B688" s="625"/>
      <c r="C688" s="620"/>
      <c r="D688" s="620"/>
      <c r="E688" s="620"/>
      <c r="F688" s="620"/>
      <c r="G688" s="620"/>
      <c r="H688" s="620"/>
      <c r="I688" s="620"/>
      <c r="J688" s="622"/>
      <c r="K688" s="622"/>
      <c r="L688" s="622"/>
      <c r="M688" s="622"/>
      <c r="N688" s="624"/>
      <c r="O688" s="620"/>
      <c r="P688" s="620"/>
      <c r="Q688" s="620"/>
      <c r="R688" s="620"/>
      <c r="S688" s="620"/>
      <c r="T688" s="620"/>
      <c r="U688" s="620"/>
      <c r="V688" s="620"/>
      <c r="W688" s="620"/>
      <c r="X688" s="620"/>
      <c r="Y688" s="620"/>
      <c r="Z688" s="620"/>
      <c r="AA688" s="620"/>
      <c r="AB688" s="620"/>
      <c r="AC688" s="622"/>
      <c r="AD688" s="620"/>
      <c r="AE688" s="620"/>
      <c r="AF688" s="620"/>
      <c r="AG688" s="620"/>
      <c r="AH688" s="620"/>
      <c r="AI688" s="620"/>
      <c r="AJ688" s="620"/>
      <c r="AK688" s="620"/>
      <c r="AL688" s="620"/>
      <c r="AM688" s="620"/>
      <c r="AN688" s="620"/>
      <c r="AO688" s="620"/>
      <c r="AP688" s="620"/>
      <c r="AQ688" s="620"/>
      <c r="AR688" s="620"/>
      <c r="AS688" s="620"/>
      <c r="AT688" s="620"/>
      <c r="AU688" s="620"/>
      <c r="AV688" s="620"/>
      <c r="AW688" s="620"/>
      <c r="AX688" s="620"/>
      <c r="AY688" s="620"/>
      <c r="AZ688" s="620"/>
      <c r="BA688" s="620"/>
    </row>
    <row r="689" spans="1:53" ht="15.75" customHeight="1" x14ac:dyDescent="0.25">
      <c r="A689" s="620"/>
      <c r="B689" s="625"/>
      <c r="C689" s="620"/>
      <c r="D689" s="620"/>
      <c r="E689" s="620"/>
      <c r="F689" s="620"/>
      <c r="G689" s="620"/>
      <c r="H689" s="620"/>
      <c r="I689" s="620"/>
      <c r="J689" s="622"/>
      <c r="K689" s="622"/>
      <c r="L689" s="622"/>
      <c r="M689" s="622"/>
      <c r="N689" s="624"/>
      <c r="O689" s="620"/>
      <c r="P689" s="620"/>
      <c r="Q689" s="620"/>
      <c r="R689" s="620"/>
      <c r="S689" s="620"/>
      <c r="T689" s="620"/>
      <c r="U689" s="620"/>
      <c r="V689" s="620"/>
      <c r="W689" s="620"/>
      <c r="X689" s="620"/>
      <c r="Y689" s="620"/>
      <c r="Z689" s="620"/>
      <c r="AA689" s="620"/>
      <c r="AB689" s="620"/>
      <c r="AC689" s="622"/>
      <c r="AD689" s="620"/>
      <c r="AE689" s="620"/>
      <c r="AF689" s="620"/>
      <c r="AG689" s="620"/>
      <c r="AH689" s="620"/>
      <c r="AI689" s="620"/>
      <c r="AJ689" s="620"/>
      <c r="AK689" s="620"/>
      <c r="AL689" s="620"/>
      <c r="AM689" s="620"/>
      <c r="AN689" s="620"/>
      <c r="AO689" s="620"/>
      <c r="AP689" s="620"/>
      <c r="AQ689" s="620"/>
      <c r="AR689" s="620"/>
      <c r="AS689" s="620"/>
      <c r="AT689" s="620"/>
      <c r="AU689" s="620"/>
      <c r="AV689" s="620"/>
      <c r="AW689" s="620"/>
      <c r="AX689" s="620"/>
      <c r="AY689" s="620"/>
      <c r="AZ689" s="620"/>
      <c r="BA689" s="620"/>
    </row>
    <row r="690" spans="1:53" ht="15.75" customHeight="1" x14ac:dyDescent="0.25">
      <c r="A690" s="620"/>
      <c r="B690" s="625"/>
      <c r="C690" s="620"/>
      <c r="D690" s="620"/>
      <c r="E690" s="620"/>
      <c r="F690" s="620"/>
      <c r="G690" s="620"/>
      <c r="H690" s="620"/>
      <c r="I690" s="620"/>
      <c r="J690" s="622"/>
      <c r="K690" s="622"/>
      <c r="L690" s="622"/>
      <c r="M690" s="622"/>
      <c r="N690" s="624"/>
      <c r="O690" s="620"/>
      <c r="P690" s="620"/>
      <c r="Q690" s="620"/>
      <c r="R690" s="620"/>
      <c r="S690" s="620"/>
      <c r="T690" s="620"/>
      <c r="U690" s="620"/>
      <c r="V690" s="620"/>
      <c r="W690" s="620"/>
      <c r="X690" s="620"/>
      <c r="Y690" s="620"/>
      <c r="Z690" s="620"/>
      <c r="AA690" s="620"/>
      <c r="AB690" s="620"/>
      <c r="AC690" s="622"/>
      <c r="AD690" s="620"/>
      <c r="AE690" s="620"/>
      <c r="AF690" s="620"/>
      <c r="AG690" s="620"/>
      <c r="AH690" s="620"/>
      <c r="AI690" s="620"/>
      <c r="AJ690" s="620"/>
      <c r="AK690" s="620"/>
      <c r="AL690" s="620"/>
      <c r="AM690" s="620"/>
      <c r="AN690" s="620"/>
      <c r="AO690" s="620"/>
      <c r="AP690" s="620"/>
      <c r="AQ690" s="620"/>
      <c r="AR690" s="620"/>
      <c r="AS690" s="620"/>
      <c r="AT690" s="620"/>
      <c r="AU690" s="620"/>
      <c r="AV690" s="620"/>
      <c r="AW690" s="620"/>
      <c r="AX690" s="620"/>
      <c r="AY690" s="620"/>
      <c r="AZ690" s="620"/>
      <c r="BA690" s="620"/>
    </row>
    <row r="691" spans="1:53" ht="15.75" customHeight="1" x14ac:dyDescent="0.25">
      <c r="A691" s="620"/>
      <c r="B691" s="625"/>
      <c r="C691" s="620"/>
      <c r="D691" s="620"/>
      <c r="E691" s="620"/>
      <c r="F691" s="620"/>
      <c r="G691" s="620"/>
      <c r="H691" s="620"/>
      <c r="I691" s="620"/>
      <c r="J691" s="622"/>
      <c r="K691" s="622"/>
      <c r="L691" s="622"/>
      <c r="M691" s="622"/>
      <c r="N691" s="624"/>
      <c r="O691" s="620"/>
      <c r="P691" s="620"/>
      <c r="Q691" s="620"/>
      <c r="R691" s="620"/>
      <c r="S691" s="620"/>
      <c r="T691" s="620"/>
      <c r="U691" s="620"/>
      <c r="V691" s="620"/>
      <c r="W691" s="620"/>
      <c r="X691" s="620"/>
      <c r="Y691" s="620"/>
      <c r="Z691" s="620"/>
      <c r="AA691" s="620"/>
      <c r="AB691" s="620"/>
      <c r="AC691" s="622"/>
      <c r="AD691" s="620"/>
      <c r="AE691" s="620"/>
      <c r="AF691" s="620"/>
      <c r="AG691" s="620"/>
      <c r="AH691" s="620"/>
      <c r="AI691" s="620"/>
      <c r="AJ691" s="620"/>
      <c r="AK691" s="620"/>
      <c r="AL691" s="620"/>
      <c r="AM691" s="620"/>
      <c r="AN691" s="620"/>
      <c r="AO691" s="620"/>
      <c r="AP691" s="620"/>
      <c r="AQ691" s="620"/>
      <c r="AR691" s="620"/>
      <c r="AS691" s="620"/>
      <c r="AT691" s="620"/>
      <c r="AU691" s="620"/>
      <c r="AV691" s="620"/>
      <c r="AW691" s="620"/>
      <c r="AX691" s="620"/>
      <c r="AY691" s="620"/>
      <c r="AZ691" s="620"/>
      <c r="BA691" s="620"/>
    </row>
    <row r="692" spans="1:53" ht="15.75" customHeight="1" x14ac:dyDescent="0.25">
      <c r="A692" s="620"/>
      <c r="B692" s="625"/>
      <c r="C692" s="620"/>
      <c r="D692" s="620"/>
      <c r="E692" s="620"/>
      <c r="F692" s="620"/>
      <c r="G692" s="620"/>
      <c r="H692" s="620"/>
      <c r="I692" s="620"/>
      <c r="J692" s="622"/>
      <c r="K692" s="622"/>
      <c r="L692" s="622"/>
      <c r="M692" s="622"/>
      <c r="N692" s="624"/>
      <c r="O692" s="620"/>
      <c r="P692" s="620"/>
      <c r="Q692" s="620"/>
      <c r="R692" s="620"/>
      <c r="S692" s="620"/>
      <c r="T692" s="620"/>
      <c r="U692" s="620"/>
      <c r="V692" s="620"/>
      <c r="W692" s="620"/>
      <c r="X692" s="620"/>
      <c r="Y692" s="620"/>
      <c r="Z692" s="620"/>
      <c r="AA692" s="620"/>
      <c r="AB692" s="620"/>
      <c r="AC692" s="622"/>
      <c r="AD692" s="620"/>
      <c r="AE692" s="620"/>
      <c r="AF692" s="620"/>
      <c r="AG692" s="620"/>
      <c r="AH692" s="620"/>
      <c r="AI692" s="620"/>
      <c r="AJ692" s="620"/>
      <c r="AK692" s="620"/>
      <c r="AL692" s="620"/>
      <c r="AM692" s="620"/>
      <c r="AN692" s="620"/>
      <c r="AO692" s="620"/>
      <c r="AP692" s="620"/>
      <c r="AQ692" s="620"/>
      <c r="AR692" s="620"/>
      <c r="AS692" s="620"/>
      <c r="AT692" s="620"/>
      <c r="AU692" s="620"/>
      <c r="AV692" s="620"/>
      <c r="AW692" s="620"/>
      <c r="AX692" s="620"/>
      <c r="AY692" s="620"/>
      <c r="AZ692" s="620"/>
      <c r="BA692" s="620"/>
    </row>
    <row r="693" spans="1:53" ht="15.75" customHeight="1" x14ac:dyDescent="0.25">
      <c r="A693" s="620"/>
      <c r="B693" s="625"/>
      <c r="C693" s="620"/>
      <c r="D693" s="620"/>
      <c r="E693" s="620"/>
      <c r="F693" s="620"/>
      <c r="G693" s="620"/>
      <c r="H693" s="620"/>
      <c r="I693" s="620"/>
      <c r="J693" s="622"/>
      <c r="K693" s="622"/>
      <c r="L693" s="622"/>
      <c r="M693" s="622"/>
      <c r="N693" s="624"/>
      <c r="O693" s="620"/>
      <c r="P693" s="620"/>
      <c r="Q693" s="620"/>
      <c r="R693" s="620"/>
      <c r="S693" s="620"/>
      <c r="T693" s="620"/>
      <c r="U693" s="620"/>
      <c r="V693" s="620"/>
      <c r="W693" s="620"/>
      <c r="X693" s="620"/>
      <c r="Y693" s="620"/>
      <c r="Z693" s="620"/>
      <c r="AA693" s="620"/>
      <c r="AB693" s="620"/>
      <c r="AC693" s="622"/>
      <c r="AD693" s="620"/>
      <c r="AE693" s="620"/>
      <c r="AF693" s="620"/>
      <c r="AG693" s="620"/>
      <c r="AH693" s="620"/>
      <c r="AI693" s="620"/>
      <c r="AJ693" s="620"/>
      <c r="AK693" s="620"/>
      <c r="AL693" s="620"/>
      <c r="AM693" s="620"/>
      <c r="AN693" s="620"/>
      <c r="AO693" s="620"/>
      <c r="AP693" s="620"/>
      <c r="AQ693" s="620"/>
      <c r="AR693" s="620"/>
      <c r="AS693" s="620"/>
      <c r="AT693" s="620"/>
      <c r="AU693" s="620"/>
      <c r="AV693" s="620"/>
      <c r="AW693" s="620"/>
      <c r="AX693" s="620"/>
      <c r="AY693" s="620"/>
      <c r="AZ693" s="620"/>
      <c r="BA693" s="620"/>
    </row>
    <row r="694" spans="1:53" ht="15.75" customHeight="1" x14ac:dyDescent="0.25">
      <c r="A694" s="620"/>
      <c r="B694" s="625"/>
      <c r="C694" s="620"/>
      <c r="D694" s="620"/>
      <c r="E694" s="620"/>
      <c r="F694" s="620"/>
      <c r="G694" s="620"/>
      <c r="H694" s="620"/>
      <c r="I694" s="620"/>
      <c r="J694" s="622"/>
      <c r="K694" s="622"/>
      <c r="L694" s="622"/>
      <c r="M694" s="622"/>
      <c r="N694" s="624"/>
      <c r="O694" s="620"/>
      <c r="P694" s="620"/>
      <c r="Q694" s="620"/>
      <c r="R694" s="620"/>
      <c r="S694" s="620"/>
      <c r="T694" s="620"/>
      <c r="U694" s="620"/>
      <c r="V694" s="620"/>
      <c r="W694" s="620"/>
      <c r="X694" s="620"/>
      <c r="Y694" s="620"/>
      <c r="Z694" s="620"/>
      <c r="AA694" s="620"/>
      <c r="AB694" s="620"/>
      <c r="AC694" s="622"/>
      <c r="AD694" s="620"/>
      <c r="AE694" s="620"/>
      <c r="AF694" s="620"/>
      <c r="AG694" s="620"/>
      <c r="AH694" s="620"/>
      <c r="AI694" s="620"/>
      <c r="AJ694" s="620"/>
      <c r="AK694" s="620"/>
      <c r="AL694" s="620"/>
      <c r="AM694" s="620"/>
      <c r="AN694" s="620"/>
      <c r="AO694" s="620"/>
      <c r="AP694" s="620"/>
      <c r="AQ694" s="620"/>
      <c r="AR694" s="620"/>
      <c r="AS694" s="620"/>
      <c r="AT694" s="620"/>
      <c r="AU694" s="620"/>
      <c r="AV694" s="620"/>
      <c r="AW694" s="620"/>
      <c r="AX694" s="620"/>
      <c r="AY694" s="620"/>
      <c r="AZ694" s="620"/>
      <c r="BA694" s="620"/>
    </row>
    <row r="695" spans="1:53" ht="15.75" customHeight="1" x14ac:dyDescent="0.25">
      <c r="A695" s="620"/>
      <c r="B695" s="625"/>
      <c r="C695" s="620"/>
      <c r="D695" s="620"/>
      <c r="E695" s="620"/>
      <c r="F695" s="620"/>
      <c r="G695" s="620"/>
      <c r="H695" s="620"/>
      <c r="I695" s="620"/>
      <c r="J695" s="622"/>
      <c r="K695" s="622"/>
      <c r="L695" s="622"/>
      <c r="M695" s="622"/>
      <c r="N695" s="624"/>
      <c r="O695" s="620"/>
      <c r="P695" s="620"/>
      <c r="Q695" s="620"/>
      <c r="R695" s="620"/>
      <c r="S695" s="620"/>
      <c r="T695" s="620"/>
      <c r="U695" s="620"/>
      <c r="V695" s="620"/>
      <c r="W695" s="620"/>
      <c r="X695" s="620"/>
      <c r="Y695" s="620"/>
      <c r="Z695" s="620"/>
      <c r="AA695" s="620"/>
      <c r="AB695" s="620"/>
      <c r="AC695" s="622"/>
      <c r="AD695" s="620"/>
      <c r="AE695" s="620"/>
      <c r="AF695" s="620"/>
      <c r="AG695" s="620"/>
      <c r="AH695" s="620"/>
      <c r="AI695" s="620"/>
      <c r="AJ695" s="620"/>
      <c r="AK695" s="620"/>
      <c r="AL695" s="620"/>
      <c r="AM695" s="620"/>
      <c r="AN695" s="620"/>
      <c r="AO695" s="620"/>
      <c r="AP695" s="620"/>
      <c r="AQ695" s="620"/>
      <c r="AR695" s="620"/>
      <c r="AS695" s="620"/>
      <c r="AT695" s="620"/>
      <c r="AU695" s="620"/>
      <c r="AV695" s="620"/>
      <c r="AW695" s="620"/>
      <c r="AX695" s="620"/>
      <c r="AY695" s="620"/>
      <c r="AZ695" s="620"/>
      <c r="BA695" s="620"/>
    </row>
    <row r="696" spans="1:53" ht="15.75" customHeight="1" x14ac:dyDescent="0.25">
      <c r="A696" s="620"/>
      <c r="B696" s="625"/>
      <c r="C696" s="620"/>
      <c r="D696" s="620"/>
      <c r="E696" s="620"/>
      <c r="F696" s="620"/>
      <c r="G696" s="620"/>
      <c r="H696" s="620"/>
      <c r="I696" s="620"/>
      <c r="J696" s="622"/>
      <c r="K696" s="622"/>
      <c r="L696" s="622"/>
      <c r="M696" s="622"/>
      <c r="N696" s="624"/>
      <c r="O696" s="620"/>
      <c r="P696" s="620"/>
      <c r="Q696" s="620"/>
      <c r="R696" s="620"/>
      <c r="S696" s="620"/>
      <c r="T696" s="620"/>
      <c r="U696" s="620"/>
      <c r="V696" s="620"/>
      <c r="W696" s="620"/>
      <c r="X696" s="620"/>
      <c r="Y696" s="620"/>
      <c r="Z696" s="620"/>
      <c r="AA696" s="620"/>
      <c r="AB696" s="620"/>
      <c r="AC696" s="622"/>
      <c r="AD696" s="620"/>
      <c r="AE696" s="620"/>
      <c r="AF696" s="620"/>
      <c r="AG696" s="620"/>
      <c r="AH696" s="620"/>
      <c r="AI696" s="620"/>
      <c r="AJ696" s="620"/>
      <c r="AK696" s="620"/>
      <c r="AL696" s="620"/>
      <c r="AM696" s="620"/>
      <c r="AN696" s="620"/>
      <c r="AO696" s="620"/>
      <c r="AP696" s="620"/>
      <c r="AQ696" s="620"/>
      <c r="AR696" s="620"/>
      <c r="AS696" s="620"/>
      <c r="AT696" s="620"/>
      <c r="AU696" s="620"/>
      <c r="AV696" s="620"/>
      <c r="AW696" s="620"/>
      <c r="AX696" s="620"/>
      <c r="AY696" s="620"/>
      <c r="AZ696" s="620"/>
      <c r="BA696" s="620"/>
    </row>
    <row r="697" spans="1:53" ht="15.75" customHeight="1" x14ac:dyDescent="0.25">
      <c r="A697" s="620"/>
      <c r="B697" s="625"/>
      <c r="C697" s="620"/>
      <c r="D697" s="620"/>
      <c r="E697" s="620"/>
      <c r="F697" s="620"/>
      <c r="G697" s="620"/>
      <c r="H697" s="620"/>
      <c r="I697" s="620"/>
      <c r="J697" s="622"/>
      <c r="K697" s="622"/>
      <c r="L697" s="622"/>
      <c r="M697" s="622"/>
      <c r="N697" s="624"/>
      <c r="O697" s="620"/>
      <c r="P697" s="620"/>
      <c r="Q697" s="620"/>
      <c r="R697" s="620"/>
      <c r="S697" s="620"/>
      <c r="T697" s="620"/>
      <c r="U697" s="620"/>
      <c r="V697" s="620"/>
      <c r="W697" s="620"/>
      <c r="X697" s="620"/>
      <c r="Y697" s="620"/>
      <c r="Z697" s="620"/>
      <c r="AA697" s="620"/>
      <c r="AB697" s="620"/>
      <c r="AC697" s="622"/>
      <c r="AD697" s="620"/>
      <c r="AE697" s="620"/>
      <c r="AF697" s="620"/>
      <c r="AG697" s="620"/>
      <c r="AH697" s="620"/>
      <c r="AI697" s="620"/>
      <c r="AJ697" s="620"/>
      <c r="AK697" s="620"/>
      <c r="AL697" s="620"/>
      <c r="AM697" s="620"/>
      <c r="AN697" s="620"/>
      <c r="AO697" s="620"/>
      <c r="AP697" s="620"/>
      <c r="AQ697" s="620"/>
      <c r="AR697" s="620"/>
      <c r="AS697" s="620"/>
      <c r="AT697" s="620"/>
      <c r="AU697" s="620"/>
      <c r="AV697" s="620"/>
      <c r="AW697" s="620"/>
      <c r="AX697" s="620"/>
      <c r="AY697" s="620"/>
      <c r="AZ697" s="620"/>
      <c r="BA697" s="620"/>
    </row>
    <row r="698" spans="1:53" ht="15.75" customHeight="1" x14ac:dyDescent="0.25">
      <c r="A698" s="620"/>
      <c r="B698" s="625"/>
      <c r="C698" s="620"/>
      <c r="D698" s="620"/>
      <c r="E698" s="620"/>
      <c r="F698" s="620"/>
      <c r="G698" s="620"/>
      <c r="H698" s="620"/>
      <c r="I698" s="620"/>
      <c r="J698" s="622"/>
      <c r="K698" s="622"/>
      <c r="L698" s="622"/>
      <c r="M698" s="622"/>
      <c r="N698" s="624"/>
      <c r="O698" s="620"/>
      <c r="P698" s="620"/>
      <c r="Q698" s="620"/>
      <c r="R698" s="620"/>
      <c r="S698" s="620"/>
      <c r="T698" s="620"/>
      <c r="U698" s="620"/>
      <c r="V698" s="620"/>
      <c r="W698" s="620"/>
      <c r="X698" s="620"/>
      <c r="Y698" s="620"/>
      <c r="Z698" s="620"/>
      <c r="AA698" s="620"/>
      <c r="AB698" s="620"/>
      <c r="AC698" s="622"/>
      <c r="AD698" s="620"/>
      <c r="AE698" s="620"/>
      <c r="AF698" s="620"/>
      <c r="AG698" s="620"/>
      <c r="AH698" s="620"/>
      <c r="AI698" s="620"/>
      <c r="AJ698" s="620"/>
      <c r="AK698" s="620"/>
      <c r="AL698" s="620"/>
      <c r="AM698" s="620"/>
      <c r="AN698" s="620"/>
      <c r="AO698" s="620"/>
      <c r="AP698" s="620"/>
      <c r="AQ698" s="620"/>
      <c r="AR698" s="620"/>
      <c r="AS698" s="620"/>
      <c r="AT698" s="620"/>
      <c r="AU698" s="620"/>
      <c r="AV698" s="620"/>
      <c r="AW698" s="620"/>
      <c r="AX698" s="620"/>
      <c r="AY698" s="620"/>
      <c r="AZ698" s="620"/>
      <c r="BA698" s="620"/>
    </row>
    <row r="699" spans="1:53" ht="15.75" customHeight="1" x14ac:dyDescent="0.25">
      <c r="A699" s="620"/>
      <c r="B699" s="625"/>
      <c r="C699" s="620"/>
      <c r="D699" s="620"/>
      <c r="E699" s="620"/>
      <c r="F699" s="620"/>
      <c r="G699" s="620"/>
      <c r="H699" s="620"/>
      <c r="I699" s="620"/>
      <c r="J699" s="622"/>
      <c r="K699" s="622"/>
      <c r="L699" s="622"/>
      <c r="M699" s="622"/>
      <c r="N699" s="624"/>
      <c r="O699" s="620"/>
      <c r="P699" s="620"/>
      <c r="Q699" s="620"/>
      <c r="R699" s="620"/>
      <c r="S699" s="620"/>
      <c r="T699" s="620"/>
      <c r="U699" s="620"/>
      <c r="V699" s="620"/>
      <c r="W699" s="620"/>
      <c r="X699" s="620"/>
      <c r="Y699" s="620"/>
      <c r="Z699" s="620"/>
      <c r="AA699" s="620"/>
      <c r="AB699" s="620"/>
      <c r="AC699" s="622"/>
      <c r="AD699" s="620"/>
      <c r="AE699" s="620"/>
      <c r="AF699" s="620"/>
      <c r="AG699" s="620"/>
      <c r="AH699" s="620"/>
      <c r="AI699" s="620"/>
      <c r="AJ699" s="620"/>
      <c r="AK699" s="620"/>
      <c r="AL699" s="620"/>
      <c r="AM699" s="620"/>
      <c r="AN699" s="620"/>
      <c r="AO699" s="620"/>
      <c r="AP699" s="620"/>
      <c r="AQ699" s="620"/>
      <c r="AR699" s="620"/>
      <c r="AS699" s="620"/>
      <c r="AT699" s="620"/>
      <c r="AU699" s="620"/>
      <c r="AV699" s="620"/>
      <c r="AW699" s="620"/>
      <c r="AX699" s="620"/>
      <c r="AY699" s="620"/>
      <c r="AZ699" s="620"/>
      <c r="BA699" s="620"/>
    </row>
    <row r="700" spans="1:53" ht="15.75" customHeight="1" x14ac:dyDescent="0.25">
      <c r="A700" s="620"/>
      <c r="B700" s="625"/>
      <c r="C700" s="620"/>
      <c r="D700" s="620"/>
      <c r="E700" s="620"/>
      <c r="F700" s="620"/>
      <c r="G700" s="620"/>
      <c r="H700" s="620"/>
      <c r="I700" s="620"/>
      <c r="J700" s="622"/>
      <c r="K700" s="622"/>
      <c r="L700" s="622"/>
      <c r="M700" s="622"/>
      <c r="N700" s="624"/>
      <c r="O700" s="620"/>
      <c r="P700" s="620"/>
      <c r="Q700" s="620"/>
      <c r="R700" s="620"/>
      <c r="S700" s="620"/>
      <c r="T700" s="620"/>
      <c r="U700" s="620"/>
      <c r="V700" s="620"/>
      <c r="W700" s="620"/>
      <c r="X700" s="620"/>
      <c r="Y700" s="620"/>
      <c r="Z700" s="620"/>
      <c r="AA700" s="620"/>
      <c r="AB700" s="620"/>
      <c r="AC700" s="622"/>
      <c r="AD700" s="620"/>
      <c r="AE700" s="620"/>
      <c r="AF700" s="620"/>
      <c r="AG700" s="620"/>
      <c r="AH700" s="620"/>
      <c r="AI700" s="620"/>
      <c r="AJ700" s="620"/>
      <c r="AK700" s="620"/>
      <c r="AL700" s="620"/>
      <c r="AM700" s="620"/>
      <c r="AN700" s="620"/>
      <c r="AO700" s="620"/>
      <c r="AP700" s="620"/>
      <c r="AQ700" s="620"/>
      <c r="AR700" s="620"/>
      <c r="AS700" s="620"/>
      <c r="AT700" s="620"/>
      <c r="AU700" s="620"/>
      <c r="AV700" s="620"/>
      <c r="AW700" s="620"/>
      <c r="AX700" s="620"/>
      <c r="AY700" s="620"/>
      <c r="AZ700" s="620"/>
      <c r="BA700" s="620"/>
    </row>
    <row r="701" spans="1:53" ht="15.75" customHeight="1" x14ac:dyDescent="0.25">
      <c r="A701" s="620"/>
      <c r="B701" s="625"/>
      <c r="C701" s="620"/>
      <c r="D701" s="620"/>
      <c r="E701" s="620"/>
      <c r="F701" s="620"/>
      <c r="G701" s="620"/>
      <c r="H701" s="620"/>
      <c r="I701" s="620"/>
      <c r="J701" s="622"/>
      <c r="K701" s="622"/>
      <c r="L701" s="622"/>
      <c r="M701" s="622"/>
      <c r="N701" s="624"/>
      <c r="O701" s="620"/>
      <c r="P701" s="620"/>
      <c r="Q701" s="620"/>
      <c r="R701" s="620"/>
      <c r="S701" s="620"/>
      <c r="T701" s="620"/>
      <c r="U701" s="620"/>
      <c r="V701" s="620"/>
      <c r="W701" s="620"/>
      <c r="X701" s="620"/>
      <c r="Y701" s="620"/>
      <c r="Z701" s="620"/>
      <c r="AA701" s="620"/>
      <c r="AB701" s="620"/>
      <c r="AC701" s="622"/>
      <c r="AD701" s="620"/>
      <c r="AE701" s="620"/>
      <c r="AF701" s="620"/>
      <c r="AG701" s="620"/>
      <c r="AH701" s="620"/>
      <c r="AI701" s="620"/>
      <c r="AJ701" s="620"/>
      <c r="AK701" s="620"/>
      <c r="AL701" s="620"/>
      <c r="AM701" s="620"/>
      <c r="AN701" s="620"/>
      <c r="AO701" s="620"/>
      <c r="AP701" s="620"/>
      <c r="AQ701" s="620"/>
      <c r="AR701" s="620"/>
      <c r="AS701" s="620"/>
      <c r="AT701" s="620"/>
      <c r="AU701" s="620"/>
      <c r="AV701" s="620"/>
      <c r="AW701" s="620"/>
      <c r="AX701" s="620"/>
      <c r="AY701" s="620"/>
      <c r="AZ701" s="620"/>
      <c r="BA701" s="620"/>
    </row>
    <row r="702" spans="1:53" ht="15.75" customHeight="1" x14ac:dyDescent="0.25">
      <c r="A702" s="620"/>
      <c r="B702" s="625"/>
      <c r="C702" s="620"/>
      <c r="D702" s="620"/>
      <c r="E702" s="620"/>
      <c r="F702" s="620"/>
      <c r="G702" s="620"/>
      <c r="H702" s="620"/>
      <c r="I702" s="620"/>
      <c r="J702" s="622"/>
      <c r="K702" s="622"/>
      <c r="L702" s="622"/>
      <c r="M702" s="622"/>
      <c r="N702" s="624"/>
      <c r="O702" s="620"/>
      <c r="P702" s="620"/>
      <c r="Q702" s="620"/>
      <c r="R702" s="620"/>
      <c r="S702" s="620"/>
      <c r="T702" s="620"/>
      <c r="U702" s="620"/>
      <c r="V702" s="620"/>
      <c r="W702" s="620"/>
      <c r="X702" s="620"/>
      <c r="Y702" s="620"/>
      <c r="Z702" s="620"/>
      <c r="AA702" s="620"/>
      <c r="AB702" s="620"/>
      <c r="AC702" s="622"/>
      <c r="AD702" s="620"/>
      <c r="AE702" s="620"/>
      <c r="AF702" s="620"/>
      <c r="AG702" s="620"/>
      <c r="AH702" s="620"/>
      <c r="AI702" s="620"/>
      <c r="AJ702" s="620"/>
      <c r="AK702" s="620"/>
      <c r="AL702" s="620"/>
      <c r="AM702" s="620"/>
      <c r="AN702" s="620"/>
      <c r="AO702" s="620"/>
      <c r="AP702" s="620"/>
      <c r="AQ702" s="620"/>
      <c r="AR702" s="620"/>
      <c r="AS702" s="620"/>
      <c r="AT702" s="620"/>
      <c r="AU702" s="620"/>
      <c r="AV702" s="620"/>
      <c r="AW702" s="620"/>
      <c r="AX702" s="620"/>
      <c r="AY702" s="620"/>
      <c r="AZ702" s="620"/>
      <c r="BA702" s="620"/>
    </row>
    <row r="703" spans="1:53" ht="15.75" customHeight="1" x14ac:dyDescent="0.25">
      <c r="A703" s="620"/>
      <c r="B703" s="625"/>
      <c r="C703" s="620"/>
      <c r="D703" s="620"/>
      <c r="E703" s="620"/>
      <c r="F703" s="620"/>
      <c r="G703" s="620"/>
      <c r="H703" s="620"/>
      <c r="I703" s="620"/>
      <c r="J703" s="622"/>
      <c r="K703" s="622"/>
      <c r="L703" s="622"/>
      <c r="M703" s="622"/>
      <c r="N703" s="624"/>
      <c r="O703" s="620"/>
      <c r="P703" s="620"/>
      <c r="Q703" s="620"/>
      <c r="R703" s="620"/>
      <c r="S703" s="620"/>
      <c r="T703" s="620"/>
      <c r="U703" s="620"/>
      <c r="V703" s="620"/>
      <c r="W703" s="620"/>
      <c r="X703" s="620"/>
      <c r="Y703" s="620"/>
      <c r="Z703" s="620"/>
      <c r="AA703" s="620"/>
      <c r="AB703" s="620"/>
      <c r="AC703" s="622"/>
      <c r="AD703" s="620"/>
      <c r="AE703" s="620"/>
      <c r="AF703" s="620"/>
      <c r="AG703" s="620"/>
      <c r="AH703" s="620"/>
      <c r="AI703" s="620"/>
      <c r="AJ703" s="620"/>
      <c r="AK703" s="620"/>
      <c r="AL703" s="620"/>
      <c r="AM703" s="620"/>
      <c r="AN703" s="620"/>
      <c r="AO703" s="620"/>
      <c r="AP703" s="620"/>
      <c r="AQ703" s="620"/>
      <c r="AR703" s="620"/>
      <c r="AS703" s="620"/>
      <c r="AT703" s="620"/>
      <c r="AU703" s="620"/>
      <c r="AV703" s="620"/>
      <c r="AW703" s="620"/>
      <c r="AX703" s="620"/>
      <c r="AY703" s="620"/>
      <c r="AZ703" s="620"/>
      <c r="BA703" s="620"/>
    </row>
    <row r="704" spans="1:53" ht="15.75" customHeight="1" x14ac:dyDescent="0.25">
      <c r="A704" s="620"/>
      <c r="B704" s="625"/>
      <c r="C704" s="620"/>
      <c r="D704" s="620"/>
      <c r="E704" s="620"/>
      <c r="F704" s="620"/>
      <c r="G704" s="620"/>
      <c r="H704" s="620"/>
      <c r="I704" s="620"/>
      <c r="J704" s="622"/>
      <c r="K704" s="622"/>
      <c r="L704" s="622"/>
      <c r="M704" s="622"/>
      <c r="N704" s="624"/>
      <c r="O704" s="620"/>
      <c r="P704" s="620"/>
      <c r="Q704" s="620"/>
      <c r="R704" s="620"/>
      <c r="S704" s="620"/>
      <c r="T704" s="620"/>
      <c r="U704" s="620"/>
      <c r="V704" s="620"/>
      <c r="W704" s="620"/>
      <c r="X704" s="620"/>
      <c r="Y704" s="620"/>
      <c r="Z704" s="620"/>
      <c r="AA704" s="620"/>
      <c r="AB704" s="620"/>
      <c r="AC704" s="622"/>
      <c r="AD704" s="620"/>
      <c r="AE704" s="620"/>
      <c r="AF704" s="620"/>
      <c r="AG704" s="620"/>
      <c r="AH704" s="620"/>
      <c r="AI704" s="620"/>
      <c r="AJ704" s="620"/>
      <c r="AK704" s="620"/>
      <c r="AL704" s="620"/>
      <c r="AM704" s="620"/>
      <c r="AN704" s="620"/>
      <c r="AO704" s="620"/>
      <c r="AP704" s="620"/>
      <c r="AQ704" s="620"/>
      <c r="AR704" s="620"/>
      <c r="AS704" s="620"/>
      <c r="AT704" s="620"/>
      <c r="AU704" s="620"/>
      <c r="AV704" s="620"/>
      <c r="AW704" s="620"/>
      <c r="AX704" s="620"/>
      <c r="AY704" s="620"/>
      <c r="AZ704" s="620"/>
      <c r="BA704" s="620"/>
    </row>
    <row r="705" spans="1:53" ht="15.75" customHeight="1" x14ac:dyDescent="0.25">
      <c r="A705" s="620"/>
      <c r="B705" s="625"/>
      <c r="C705" s="620"/>
      <c r="D705" s="620"/>
      <c r="E705" s="620"/>
      <c r="F705" s="620"/>
      <c r="G705" s="620"/>
      <c r="H705" s="620"/>
      <c r="I705" s="620"/>
      <c r="J705" s="622"/>
      <c r="K705" s="622"/>
      <c r="L705" s="622"/>
      <c r="M705" s="622"/>
      <c r="N705" s="624"/>
      <c r="O705" s="620"/>
      <c r="P705" s="620"/>
      <c r="Q705" s="620"/>
      <c r="R705" s="620"/>
      <c r="S705" s="620"/>
      <c r="T705" s="620"/>
      <c r="U705" s="620"/>
      <c r="V705" s="620"/>
      <c r="W705" s="620"/>
      <c r="X705" s="620"/>
      <c r="Y705" s="620"/>
      <c r="Z705" s="620"/>
      <c r="AA705" s="620"/>
      <c r="AB705" s="620"/>
      <c r="AC705" s="622"/>
      <c r="AD705" s="620"/>
      <c r="AE705" s="620"/>
      <c r="AF705" s="620"/>
      <c r="AG705" s="620"/>
      <c r="AH705" s="620"/>
      <c r="AI705" s="620"/>
      <c r="AJ705" s="620"/>
      <c r="AK705" s="620"/>
      <c r="AL705" s="620"/>
      <c r="AM705" s="620"/>
      <c r="AN705" s="620"/>
      <c r="AO705" s="620"/>
      <c r="AP705" s="620"/>
      <c r="AQ705" s="620"/>
      <c r="AR705" s="620"/>
      <c r="AS705" s="620"/>
      <c r="AT705" s="620"/>
      <c r="AU705" s="620"/>
      <c r="AV705" s="620"/>
      <c r="AW705" s="620"/>
      <c r="AX705" s="620"/>
      <c r="AY705" s="620"/>
      <c r="AZ705" s="620"/>
      <c r="BA705" s="620"/>
    </row>
    <row r="706" spans="1:53" ht="15.75" customHeight="1" x14ac:dyDescent="0.25">
      <c r="A706" s="620"/>
      <c r="B706" s="625"/>
      <c r="C706" s="620"/>
      <c r="D706" s="620"/>
      <c r="E706" s="620"/>
      <c r="F706" s="620"/>
      <c r="G706" s="620"/>
      <c r="H706" s="620"/>
      <c r="I706" s="620"/>
      <c r="J706" s="622"/>
      <c r="K706" s="622"/>
      <c r="L706" s="622"/>
      <c r="M706" s="622"/>
      <c r="N706" s="624"/>
      <c r="O706" s="620"/>
      <c r="P706" s="620"/>
      <c r="Q706" s="620"/>
      <c r="R706" s="620"/>
      <c r="S706" s="620"/>
      <c r="T706" s="620"/>
      <c r="U706" s="620"/>
      <c r="V706" s="620"/>
      <c r="W706" s="620"/>
      <c r="X706" s="620"/>
      <c r="Y706" s="620"/>
      <c r="Z706" s="620"/>
      <c r="AA706" s="620"/>
      <c r="AB706" s="620"/>
      <c r="AC706" s="622"/>
      <c r="AD706" s="620"/>
      <c r="AE706" s="620"/>
      <c r="AF706" s="620"/>
      <c r="AG706" s="620"/>
      <c r="AH706" s="620"/>
      <c r="AI706" s="620"/>
      <c r="AJ706" s="620"/>
      <c r="AK706" s="620"/>
      <c r="AL706" s="620"/>
      <c r="AM706" s="620"/>
      <c r="AN706" s="620"/>
      <c r="AO706" s="620"/>
      <c r="AP706" s="620"/>
      <c r="AQ706" s="620"/>
      <c r="AR706" s="620"/>
      <c r="AS706" s="620"/>
      <c r="AT706" s="620"/>
      <c r="AU706" s="620"/>
      <c r="AV706" s="620"/>
      <c r="AW706" s="620"/>
      <c r="AX706" s="620"/>
      <c r="AY706" s="620"/>
      <c r="AZ706" s="620"/>
      <c r="BA706" s="620"/>
    </row>
    <row r="707" spans="1:53" ht="15.75" customHeight="1" x14ac:dyDescent="0.25">
      <c r="A707" s="620"/>
      <c r="B707" s="625"/>
      <c r="C707" s="620"/>
      <c r="D707" s="620"/>
      <c r="E707" s="620"/>
      <c r="F707" s="620"/>
      <c r="G707" s="620"/>
      <c r="H707" s="620"/>
      <c r="I707" s="620"/>
      <c r="J707" s="622"/>
      <c r="K707" s="622"/>
      <c r="L707" s="622"/>
      <c r="M707" s="622"/>
      <c r="N707" s="624"/>
      <c r="O707" s="620"/>
      <c r="P707" s="620"/>
      <c r="Q707" s="620"/>
      <c r="R707" s="620"/>
      <c r="S707" s="620"/>
      <c r="T707" s="620"/>
      <c r="U707" s="620"/>
      <c r="V707" s="620"/>
      <c r="W707" s="620"/>
      <c r="X707" s="620"/>
      <c r="Y707" s="620"/>
      <c r="Z707" s="620"/>
      <c r="AA707" s="620"/>
      <c r="AB707" s="620"/>
      <c r="AC707" s="622"/>
      <c r="AD707" s="620"/>
      <c r="AE707" s="620"/>
      <c r="AF707" s="620"/>
      <c r="AG707" s="620"/>
      <c r="AH707" s="620"/>
      <c r="AI707" s="620"/>
      <c r="AJ707" s="620"/>
      <c r="AK707" s="620"/>
      <c r="AL707" s="620"/>
      <c r="AM707" s="620"/>
      <c r="AN707" s="620"/>
      <c r="AO707" s="620"/>
      <c r="AP707" s="620"/>
      <c r="AQ707" s="620"/>
      <c r="AR707" s="620"/>
      <c r="AS707" s="620"/>
      <c r="AT707" s="620"/>
      <c r="AU707" s="620"/>
      <c r="AV707" s="620"/>
      <c r="AW707" s="620"/>
      <c r="AX707" s="620"/>
      <c r="AY707" s="620"/>
      <c r="AZ707" s="620"/>
      <c r="BA707" s="620"/>
    </row>
    <row r="708" spans="1:53" ht="15.75" customHeight="1" x14ac:dyDescent="0.25">
      <c r="A708" s="620"/>
      <c r="B708" s="625"/>
      <c r="C708" s="620"/>
      <c r="D708" s="620"/>
      <c r="E708" s="620"/>
      <c r="F708" s="620"/>
      <c r="G708" s="620"/>
      <c r="H708" s="620"/>
      <c r="I708" s="620"/>
      <c r="J708" s="622"/>
      <c r="K708" s="622"/>
      <c r="L708" s="622"/>
      <c r="M708" s="622"/>
      <c r="N708" s="624"/>
      <c r="O708" s="620"/>
      <c r="P708" s="620"/>
      <c r="Q708" s="620"/>
      <c r="R708" s="620"/>
      <c r="S708" s="620"/>
      <c r="T708" s="620"/>
      <c r="U708" s="620"/>
      <c r="V708" s="620"/>
      <c r="W708" s="620"/>
      <c r="X708" s="620"/>
      <c r="Y708" s="620"/>
      <c r="Z708" s="620"/>
      <c r="AA708" s="620"/>
      <c r="AB708" s="620"/>
      <c r="AC708" s="622"/>
      <c r="AD708" s="620"/>
      <c r="AE708" s="620"/>
      <c r="AF708" s="620"/>
      <c r="AG708" s="620"/>
      <c r="AH708" s="620"/>
      <c r="AI708" s="620"/>
      <c r="AJ708" s="620"/>
      <c r="AK708" s="620"/>
      <c r="AL708" s="620"/>
      <c r="AM708" s="620"/>
      <c r="AN708" s="620"/>
      <c r="AO708" s="620"/>
      <c r="AP708" s="620"/>
      <c r="AQ708" s="620"/>
      <c r="AR708" s="620"/>
      <c r="AS708" s="620"/>
      <c r="AT708" s="620"/>
      <c r="AU708" s="620"/>
      <c r="AV708" s="620"/>
      <c r="AW708" s="620"/>
      <c r="AX708" s="620"/>
      <c r="AY708" s="620"/>
      <c r="AZ708" s="620"/>
      <c r="BA708" s="620"/>
    </row>
    <row r="709" spans="1:53" ht="15.75" customHeight="1" x14ac:dyDescent="0.25">
      <c r="A709" s="620"/>
      <c r="B709" s="625"/>
      <c r="C709" s="620"/>
      <c r="D709" s="620"/>
      <c r="E709" s="620"/>
      <c r="F709" s="620"/>
      <c r="G709" s="620"/>
      <c r="H709" s="620"/>
      <c r="I709" s="620"/>
      <c r="J709" s="622"/>
      <c r="K709" s="622"/>
      <c r="L709" s="622"/>
      <c r="M709" s="622"/>
      <c r="N709" s="624"/>
      <c r="O709" s="620"/>
      <c r="P709" s="620"/>
      <c r="Q709" s="620"/>
      <c r="R709" s="620"/>
      <c r="S709" s="620"/>
      <c r="T709" s="620"/>
      <c r="U709" s="620"/>
      <c r="V709" s="620"/>
      <c r="W709" s="620"/>
      <c r="X709" s="620"/>
      <c r="Y709" s="620"/>
      <c r="Z709" s="620"/>
      <c r="AA709" s="620"/>
      <c r="AB709" s="620"/>
      <c r="AC709" s="622"/>
      <c r="AD709" s="620"/>
      <c r="AE709" s="620"/>
      <c r="AF709" s="620"/>
      <c r="AG709" s="620"/>
      <c r="AH709" s="620"/>
      <c r="AI709" s="620"/>
      <c r="AJ709" s="620"/>
      <c r="AK709" s="620"/>
      <c r="AL709" s="620"/>
      <c r="AM709" s="620"/>
      <c r="AN709" s="620"/>
      <c r="AO709" s="620"/>
      <c r="AP709" s="620"/>
      <c r="AQ709" s="620"/>
      <c r="AR709" s="620"/>
      <c r="AS709" s="620"/>
      <c r="AT709" s="620"/>
      <c r="AU709" s="620"/>
      <c r="AV709" s="620"/>
      <c r="AW709" s="620"/>
      <c r="AX709" s="620"/>
      <c r="AY709" s="620"/>
      <c r="AZ709" s="620"/>
      <c r="BA709" s="620"/>
    </row>
    <row r="710" spans="1:53" ht="15.75" customHeight="1" x14ac:dyDescent="0.25">
      <c r="A710" s="620"/>
      <c r="B710" s="625"/>
      <c r="C710" s="620"/>
      <c r="D710" s="620"/>
      <c r="E710" s="620"/>
      <c r="F710" s="620"/>
      <c r="G710" s="620"/>
      <c r="H710" s="620"/>
      <c r="I710" s="620"/>
      <c r="J710" s="622"/>
      <c r="K710" s="622"/>
      <c r="L710" s="622"/>
      <c r="M710" s="622"/>
      <c r="N710" s="624"/>
      <c r="O710" s="620"/>
      <c r="P710" s="620"/>
      <c r="Q710" s="620"/>
      <c r="R710" s="620"/>
      <c r="S710" s="620"/>
      <c r="T710" s="620"/>
      <c r="U710" s="620"/>
      <c r="V710" s="620"/>
      <c r="W710" s="620"/>
      <c r="X710" s="620"/>
      <c r="Y710" s="620"/>
      <c r="Z710" s="620"/>
      <c r="AA710" s="620"/>
      <c r="AB710" s="620"/>
      <c r="AC710" s="622"/>
      <c r="AD710" s="620"/>
      <c r="AE710" s="620"/>
      <c r="AF710" s="620"/>
      <c r="AG710" s="620"/>
      <c r="AH710" s="620"/>
      <c r="AI710" s="620"/>
      <c r="AJ710" s="620"/>
      <c r="AK710" s="620"/>
      <c r="AL710" s="620"/>
      <c r="AM710" s="620"/>
      <c r="AN710" s="620"/>
      <c r="AO710" s="620"/>
      <c r="AP710" s="620"/>
      <c r="AQ710" s="620"/>
      <c r="AR710" s="620"/>
      <c r="AS710" s="620"/>
      <c r="AT710" s="620"/>
      <c r="AU710" s="620"/>
      <c r="AV710" s="620"/>
      <c r="AW710" s="620"/>
      <c r="AX710" s="620"/>
      <c r="AY710" s="620"/>
      <c r="AZ710" s="620"/>
      <c r="BA710" s="620"/>
    </row>
    <row r="711" spans="1:53" ht="15.75" customHeight="1" x14ac:dyDescent="0.25">
      <c r="A711" s="620"/>
      <c r="B711" s="625"/>
      <c r="C711" s="620"/>
      <c r="D711" s="620"/>
      <c r="E711" s="620"/>
      <c r="F711" s="620"/>
      <c r="G711" s="620"/>
      <c r="H711" s="620"/>
      <c r="I711" s="620"/>
      <c r="J711" s="622"/>
      <c r="K711" s="622"/>
      <c r="L711" s="622"/>
      <c r="M711" s="622"/>
      <c r="N711" s="624"/>
      <c r="O711" s="620"/>
      <c r="P711" s="620"/>
      <c r="Q711" s="620"/>
      <c r="R711" s="620"/>
      <c r="S711" s="620"/>
      <c r="T711" s="620"/>
      <c r="U711" s="620"/>
      <c r="V711" s="620"/>
      <c r="W711" s="620"/>
      <c r="X711" s="620"/>
      <c r="Y711" s="620"/>
      <c r="Z711" s="620"/>
      <c r="AA711" s="620"/>
      <c r="AB711" s="620"/>
      <c r="AC711" s="622"/>
      <c r="AD711" s="620"/>
      <c r="AE711" s="620"/>
      <c r="AF711" s="620"/>
      <c r="AG711" s="620"/>
      <c r="AH711" s="620"/>
      <c r="AI711" s="620"/>
      <c r="AJ711" s="620"/>
      <c r="AK711" s="620"/>
      <c r="AL711" s="620"/>
      <c r="AM711" s="620"/>
      <c r="AN711" s="620"/>
      <c r="AO711" s="620"/>
      <c r="AP711" s="620"/>
      <c r="AQ711" s="620"/>
      <c r="AR711" s="620"/>
      <c r="AS711" s="620"/>
      <c r="AT711" s="620"/>
      <c r="AU711" s="620"/>
      <c r="AV711" s="620"/>
      <c r="AW711" s="620"/>
      <c r="AX711" s="620"/>
      <c r="AY711" s="620"/>
      <c r="AZ711" s="620"/>
      <c r="BA711" s="620"/>
    </row>
    <row r="712" spans="1:53" ht="15.75" customHeight="1" x14ac:dyDescent="0.25">
      <c r="A712" s="620"/>
      <c r="B712" s="625"/>
      <c r="C712" s="620"/>
      <c r="D712" s="620"/>
      <c r="E712" s="620"/>
      <c r="F712" s="620"/>
      <c r="G712" s="620"/>
      <c r="H712" s="620"/>
      <c r="I712" s="620"/>
      <c r="J712" s="622"/>
      <c r="K712" s="622"/>
      <c r="L712" s="622"/>
      <c r="M712" s="622"/>
      <c r="N712" s="624"/>
      <c r="O712" s="620"/>
      <c r="P712" s="620"/>
      <c r="Q712" s="620"/>
      <c r="R712" s="620"/>
      <c r="S712" s="620"/>
      <c r="T712" s="620"/>
      <c r="U712" s="620"/>
      <c r="V712" s="620"/>
      <c r="W712" s="620"/>
      <c r="X712" s="620"/>
      <c r="Y712" s="620"/>
      <c r="Z712" s="620"/>
      <c r="AA712" s="620"/>
      <c r="AB712" s="620"/>
      <c r="AC712" s="622"/>
      <c r="AD712" s="620"/>
      <c r="AE712" s="620"/>
      <c r="AF712" s="620"/>
      <c r="AG712" s="620"/>
      <c r="AH712" s="620"/>
      <c r="AI712" s="620"/>
      <c r="AJ712" s="620"/>
      <c r="AK712" s="620"/>
      <c r="AL712" s="620"/>
      <c r="AM712" s="620"/>
      <c r="AN712" s="620"/>
      <c r="AO712" s="620"/>
      <c r="AP712" s="620"/>
      <c r="AQ712" s="620"/>
      <c r="AR712" s="620"/>
      <c r="AS712" s="620"/>
      <c r="AT712" s="620"/>
      <c r="AU712" s="620"/>
      <c r="AV712" s="620"/>
      <c r="AW712" s="620"/>
      <c r="AX712" s="620"/>
      <c r="AY712" s="620"/>
      <c r="AZ712" s="620"/>
      <c r="BA712" s="620"/>
    </row>
    <row r="713" spans="1:53" ht="15.75" customHeight="1" x14ac:dyDescent="0.25">
      <c r="A713" s="620"/>
      <c r="B713" s="625"/>
      <c r="C713" s="620"/>
      <c r="D713" s="620"/>
      <c r="E713" s="620"/>
      <c r="F713" s="620"/>
      <c r="G713" s="620"/>
      <c r="H713" s="620"/>
      <c r="I713" s="620"/>
      <c r="J713" s="622"/>
      <c r="K713" s="622"/>
      <c r="L713" s="622"/>
      <c r="M713" s="622"/>
      <c r="N713" s="624"/>
      <c r="O713" s="620"/>
      <c r="P713" s="620"/>
      <c r="Q713" s="620"/>
      <c r="R713" s="620"/>
      <c r="S713" s="620"/>
      <c r="T713" s="620"/>
      <c r="U713" s="620"/>
      <c r="V713" s="620"/>
      <c r="W713" s="620"/>
      <c r="X713" s="620"/>
      <c r="Y713" s="620"/>
      <c r="Z713" s="620"/>
      <c r="AA713" s="620"/>
      <c r="AB713" s="620"/>
      <c r="AC713" s="622"/>
      <c r="AD713" s="620"/>
      <c r="AE713" s="620"/>
      <c r="AF713" s="620"/>
      <c r="AG713" s="620"/>
      <c r="AH713" s="620"/>
      <c r="AI713" s="620"/>
      <c r="AJ713" s="620"/>
      <c r="AK713" s="620"/>
      <c r="AL713" s="620"/>
      <c r="AM713" s="620"/>
      <c r="AN713" s="620"/>
      <c r="AO713" s="620"/>
      <c r="AP713" s="620"/>
      <c r="AQ713" s="620"/>
      <c r="AR713" s="620"/>
      <c r="AS713" s="620"/>
      <c r="AT713" s="620"/>
      <c r="AU713" s="620"/>
      <c r="AV713" s="620"/>
      <c r="AW713" s="620"/>
      <c r="AX713" s="620"/>
      <c r="AY713" s="620"/>
      <c r="AZ713" s="620"/>
      <c r="BA713" s="620"/>
    </row>
    <row r="714" spans="1:53" ht="15.75" customHeight="1" x14ac:dyDescent="0.25">
      <c r="A714" s="620"/>
      <c r="B714" s="625"/>
      <c r="C714" s="620"/>
      <c r="D714" s="620"/>
      <c r="E714" s="620"/>
      <c r="F714" s="620"/>
      <c r="G714" s="620"/>
      <c r="H714" s="620"/>
      <c r="I714" s="620"/>
      <c r="J714" s="622"/>
      <c r="K714" s="622"/>
      <c r="L714" s="622"/>
      <c r="M714" s="622"/>
      <c r="N714" s="624"/>
      <c r="O714" s="620"/>
      <c r="P714" s="620"/>
      <c r="Q714" s="620"/>
      <c r="R714" s="620"/>
      <c r="S714" s="620"/>
      <c r="T714" s="620"/>
      <c r="U714" s="620"/>
      <c r="V714" s="620"/>
      <c r="W714" s="620"/>
      <c r="X714" s="620"/>
      <c r="Y714" s="620"/>
      <c r="Z714" s="620"/>
      <c r="AA714" s="620"/>
      <c r="AB714" s="620"/>
      <c r="AC714" s="622"/>
      <c r="AD714" s="620"/>
      <c r="AE714" s="620"/>
      <c r="AF714" s="620"/>
      <c r="AG714" s="620"/>
      <c r="AH714" s="620"/>
      <c r="AI714" s="620"/>
      <c r="AJ714" s="620"/>
      <c r="AK714" s="620"/>
      <c r="AL714" s="620"/>
      <c r="AM714" s="620"/>
      <c r="AN714" s="620"/>
      <c r="AO714" s="620"/>
      <c r="AP714" s="620"/>
      <c r="AQ714" s="620"/>
      <c r="AR714" s="620"/>
      <c r="AS714" s="620"/>
      <c r="AT714" s="620"/>
      <c r="AU714" s="620"/>
      <c r="AV714" s="620"/>
      <c r="AW714" s="620"/>
      <c r="AX714" s="620"/>
      <c r="AY714" s="620"/>
      <c r="AZ714" s="620"/>
      <c r="BA714" s="620"/>
    </row>
    <row r="715" spans="1:53" ht="15.75" customHeight="1" x14ac:dyDescent="0.25">
      <c r="A715" s="620"/>
      <c r="B715" s="625"/>
      <c r="C715" s="620"/>
      <c r="D715" s="620"/>
      <c r="E715" s="620"/>
      <c r="F715" s="620"/>
      <c r="G715" s="620"/>
      <c r="H715" s="620"/>
      <c r="I715" s="620"/>
      <c r="J715" s="622"/>
      <c r="K715" s="622"/>
      <c r="L715" s="622"/>
      <c r="M715" s="622"/>
      <c r="N715" s="624"/>
      <c r="O715" s="620"/>
      <c r="P715" s="620"/>
      <c r="Q715" s="620"/>
      <c r="R715" s="620"/>
      <c r="S715" s="620"/>
      <c r="T715" s="620"/>
      <c r="U715" s="620"/>
      <c r="V715" s="620"/>
      <c r="W715" s="620"/>
      <c r="X715" s="620"/>
      <c r="Y715" s="620"/>
      <c r="Z715" s="620"/>
      <c r="AA715" s="620"/>
      <c r="AB715" s="620"/>
      <c r="AC715" s="622"/>
      <c r="AD715" s="620"/>
      <c r="AE715" s="620"/>
      <c r="AF715" s="620"/>
      <c r="AG715" s="620"/>
      <c r="AH715" s="620"/>
      <c r="AI715" s="620"/>
      <c r="AJ715" s="620"/>
      <c r="AK715" s="620"/>
      <c r="AL715" s="620"/>
      <c r="AM715" s="620"/>
      <c r="AN715" s="620"/>
      <c r="AO715" s="620"/>
      <c r="AP715" s="620"/>
      <c r="AQ715" s="620"/>
      <c r="AR715" s="620"/>
      <c r="AS715" s="620"/>
      <c r="AT715" s="620"/>
      <c r="AU715" s="620"/>
      <c r="AV715" s="620"/>
      <c r="AW715" s="620"/>
      <c r="AX715" s="620"/>
      <c r="AY715" s="620"/>
      <c r="AZ715" s="620"/>
      <c r="BA715" s="620"/>
    </row>
    <row r="716" spans="1:53" ht="15.75" customHeight="1" x14ac:dyDescent="0.25">
      <c r="A716" s="620"/>
      <c r="B716" s="625"/>
      <c r="C716" s="620"/>
      <c r="D716" s="620"/>
      <c r="E716" s="620"/>
      <c r="F716" s="620"/>
      <c r="G716" s="620"/>
      <c r="H716" s="620"/>
      <c r="I716" s="620"/>
      <c r="J716" s="622"/>
      <c r="K716" s="622"/>
      <c r="L716" s="622"/>
      <c r="M716" s="622"/>
      <c r="N716" s="624"/>
      <c r="O716" s="620"/>
      <c r="P716" s="620"/>
      <c r="Q716" s="620"/>
      <c r="R716" s="620"/>
      <c r="S716" s="620"/>
      <c r="T716" s="620"/>
      <c r="U716" s="620"/>
      <c r="V716" s="620"/>
      <c r="W716" s="620"/>
      <c r="X716" s="620"/>
      <c r="Y716" s="620"/>
      <c r="Z716" s="620"/>
      <c r="AA716" s="620"/>
      <c r="AB716" s="620"/>
      <c r="AC716" s="622"/>
      <c r="AD716" s="620"/>
      <c r="AE716" s="620"/>
      <c r="AF716" s="620"/>
      <c r="AG716" s="620"/>
      <c r="AH716" s="620"/>
      <c r="AI716" s="620"/>
      <c r="AJ716" s="620"/>
      <c r="AK716" s="620"/>
      <c r="AL716" s="620"/>
      <c r="AM716" s="620"/>
      <c r="AN716" s="620"/>
      <c r="AO716" s="620"/>
      <c r="AP716" s="620"/>
      <c r="AQ716" s="620"/>
      <c r="AR716" s="620"/>
      <c r="AS716" s="620"/>
      <c r="AT716" s="620"/>
      <c r="AU716" s="620"/>
      <c r="AV716" s="620"/>
      <c r="AW716" s="620"/>
      <c r="AX716" s="620"/>
      <c r="AY716" s="620"/>
      <c r="AZ716" s="620"/>
      <c r="BA716" s="620"/>
    </row>
    <row r="717" spans="1:53" ht="15.75" customHeight="1" x14ac:dyDescent="0.25">
      <c r="A717" s="620"/>
      <c r="B717" s="625"/>
      <c r="C717" s="620"/>
      <c r="D717" s="620"/>
      <c r="E717" s="620"/>
      <c r="F717" s="620"/>
      <c r="G717" s="620"/>
      <c r="H717" s="620"/>
      <c r="I717" s="620"/>
      <c r="J717" s="622"/>
      <c r="K717" s="622"/>
      <c r="L717" s="622"/>
      <c r="M717" s="622"/>
      <c r="N717" s="624"/>
      <c r="O717" s="620"/>
      <c r="P717" s="620"/>
      <c r="Q717" s="620"/>
      <c r="R717" s="620"/>
      <c r="S717" s="620"/>
      <c r="T717" s="620"/>
      <c r="U717" s="620"/>
      <c r="V717" s="620"/>
      <c r="W717" s="620"/>
      <c r="X717" s="620"/>
      <c r="Y717" s="620"/>
      <c r="Z717" s="620"/>
      <c r="AA717" s="620"/>
      <c r="AB717" s="620"/>
      <c r="AC717" s="622"/>
      <c r="AD717" s="620"/>
      <c r="AE717" s="620"/>
      <c r="AF717" s="620"/>
      <c r="AG717" s="620"/>
      <c r="AH717" s="620"/>
      <c r="AI717" s="620"/>
      <c r="AJ717" s="620"/>
      <c r="AK717" s="620"/>
      <c r="AL717" s="620"/>
      <c r="AM717" s="620"/>
      <c r="AN717" s="620"/>
      <c r="AO717" s="620"/>
      <c r="AP717" s="620"/>
      <c r="AQ717" s="620"/>
      <c r="AR717" s="620"/>
      <c r="AS717" s="620"/>
      <c r="AT717" s="620"/>
      <c r="AU717" s="620"/>
      <c r="AV717" s="620"/>
      <c r="AW717" s="620"/>
      <c r="AX717" s="620"/>
      <c r="AY717" s="620"/>
      <c r="AZ717" s="620"/>
      <c r="BA717" s="620"/>
    </row>
    <row r="718" spans="1:53" ht="15.75" customHeight="1" x14ac:dyDescent="0.25">
      <c r="A718" s="620"/>
      <c r="B718" s="625"/>
      <c r="C718" s="620"/>
      <c r="D718" s="620"/>
      <c r="E718" s="620"/>
      <c r="F718" s="620"/>
      <c r="G718" s="620"/>
      <c r="H718" s="620"/>
      <c r="I718" s="620"/>
      <c r="J718" s="622"/>
      <c r="K718" s="622"/>
      <c r="L718" s="622"/>
      <c r="M718" s="622"/>
      <c r="N718" s="624"/>
      <c r="O718" s="620"/>
      <c r="P718" s="620"/>
      <c r="Q718" s="620"/>
      <c r="R718" s="620"/>
      <c r="S718" s="620"/>
      <c r="T718" s="620"/>
      <c r="U718" s="620"/>
      <c r="V718" s="620"/>
      <c r="W718" s="620"/>
      <c r="X718" s="620"/>
      <c r="Y718" s="620"/>
      <c r="Z718" s="620"/>
      <c r="AA718" s="620"/>
      <c r="AB718" s="620"/>
      <c r="AC718" s="622"/>
      <c r="AD718" s="620"/>
      <c r="AE718" s="620"/>
      <c r="AF718" s="620"/>
      <c r="AG718" s="620"/>
      <c r="AH718" s="620"/>
      <c r="AI718" s="620"/>
      <c r="AJ718" s="620"/>
      <c r="AK718" s="620"/>
      <c r="AL718" s="620"/>
      <c r="AM718" s="620"/>
      <c r="AN718" s="620"/>
      <c r="AO718" s="620"/>
      <c r="AP718" s="620"/>
      <c r="AQ718" s="620"/>
      <c r="AR718" s="620"/>
      <c r="AS718" s="620"/>
      <c r="AT718" s="620"/>
      <c r="AU718" s="620"/>
      <c r="AV718" s="620"/>
      <c r="AW718" s="620"/>
      <c r="AX718" s="620"/>
      <c r="AY718" s="620"/>
      <c r="AZ718" s="620"/>
      <c r="BA718" s="620"/>
    </row>
    <row r="719" spans="1:53" ht="15.75" customHeight="1" x14ac:dyDescent="0.25">
      <c r="A719" s="620"/>
      <c r="B719" s="625"/>
      <c r="C719" s="620"/>
      <c r="D719" s="620"/>
      <c r="E719" s="620"/>
      <c r="F719" s="620"/>
      <c r="G719" s="620"/>
      <c r="H719" s="620"/>
      <c r="I719" s="620"/>
      <c r="J719" s="622"/>
      <c r="K719" s="622"/>
      <c r="L719" s="622"/>
      <c r="M719" s="622"/>
      <c r="N719" s="624"/>
      <c r="O719" s="620"/>
      <c r="P719" s="620"/>
      <c r="Q719" s="620"/>
      <c r="R719" s="620"/>
      <c r="S719" s="620"/>
      <c r="T719" s="620"/>
      <c r="U719" s="620"/>
      <c r="V719" s="620"/>
      <c r="W719" s="620"/>
      <c r="X719" s="620"/>
      <c r="Y719" s="620"/>
      <c r="Z719" s="620"/>
      <c r="AA719" s="620"/>
      <c r="AB719" s="620"/>
      <c r="AC719" s="622"/>
      <c r="AD719" s="620"/>
      <c r="AE719" s="620"/>
      <c r="AF719" s="620"/>
      <c r="AG719" s="620"/>
      <c r="AH719" s="620"/>
      <c r="AI719" s="620"/>
      <c r="AJ719" s="620"/>
      <c r="AK719" s="620"/>
      <c r="AL719" s="620"/>
      <c r="AM719" s="620"/>
      <c r="AN719" s="620"/>
      <c r="AO719" s="620"/>
      <c r="AP719" s="620"/>
      <c r="AQ719" s="620"/>
      <c r="AR719" s="620"/>
      <c r="AS719" s="620"/>
      <c r="AT719" s="620"/>
      <c r="AU719" s="620"/>
      <c r="AV719" s="620"/>
      <c r="AW719" s="620"/>
      <c r="AX719" s="620"/>
      <c r="AY719" s="620"/>
      <c r="AZ719" s="620"/>
      <c r="BA719" s="620"/>
    </row>
    <row r="720" spans="1:53" ht="15.75" customHeight="1" x14ac:dyDescent="0.25">
      <c r="A720" s="620"/>
      <c r="B720" s="625"/>
      <c r="C720" s="620"/>
      <c r="D720" s="620"/>
      <c r="E720" s="620"/>
      <c r="F720" s="620"/>
      <c r="G720" s="620"/>
      <c r="H720" s="620"/>
      <c r="I720" s="620"/>
      <c r="J720" s="622"/>
      <c r="K720" s="622"/>
      <c r="L720" s="622"/>
      <c r="M720" s="622"/>
      <c r="N720" s="624"/>
      <c r="O720" s="620"/>
      <c r="P720" s="620"/>
      <c r="Q720" s="620"/>
      <c r="R720" s="620"/>
      <c r="S720" s="620"/>
      <c r="T720" s="620"/>
      <c r="U720" s="620"/>
      <c r="V720" s="620"/>
      <c r="W720" s="620"/>
      <c r="X720" s="620"/>
      <c r="Y720" s="620"/>
      <c r="Z720" s="620"/>
      <c r="AA720" s="620"/>
      <c r="AB720" s="620"/>
      <c r="AC720" s="622"/>
      <c r="AD720" s="620"/>
      <c r="AE720" s="620"/>
      <c r="AF720" s="620"/>
      <c r="AG720" s="620"/>
      <c r="AH720" s="620"/>
      <c r="AI720" s="620"/>
      <c r="AJ720" s="620"/>
      <c r="AK720" s="620"/>
      <c r="AL720" s="620"/>
      <c r="AM720" s="620"/>
      <c r="AN720" s="620"/>
      <c r="AO720" s="620"/>
      <c r="AP720" s="620"/>
      <c r="AQ720" s="620"/>
      <c r="AR720" s="620"/>
      <c r="AS720" s="620"/>
      <c r="AT720" s="620"/>
      <c r="AU720" s="620"/>
      <c r="AV720" s="620"/>
      <c r="AW720" s="620"/>
      <c r="AX720" s="620"/>
      <c r="AY720" s="620"/>
      <c r="AZ720" s="620"/>
      <c r="BA720" s="620"/>
    </row>
    <row r="721" spans="1:53" ht="15.75" customHeight="1" x14ac:dyDescent="0.25">
      <c r="A721" s="620"/>
      <c r="B721" s="625"/>
      <c r="C721" s="620"/>
      <c r="D721" s="620"/>
      <c r="E721" s="620"/>
      <c r="F721" s="620"/>
      <c r="G721" s="620"/>
      <c r="H721" s="620"/>
      <c r="I721" s="620"/>
      <c r="J721" s="622"/>
      <c r="K721" s="622"/>
      <c r="L721" s="622"/>
      <c r="M721" s="622"/>
      <c r="N721" s="624"/>
      <c r="O721" s="620"/>
      <c r="P721" s="620"/>
      <c r="Q721" s="620"/>
      <c r="R721" s="620"/>
      <c r="S721" s="620"/>
      <c r="T721" s="620"/>
      <c r="U721" s="620"/>
      <c r="V721" s="620"/>
      <c r="W721" s="620"/>
      <c r="X721" s="620"/>
      <c r="Y721" s="620"/>
      <c r="Z721" s="620"/>
      <c r="AA721" s="620"/>
      <c r="AB721" s="620"/>
      <c r="AC721" s="622"/>
      <c r="AD721" s="620"/>
      <c r="AE721" s="620"/>
      <c r="AF721" s="620"/>
      <c r="AG721" s="620"/>
      <c r="AH721" s="620"/>
      <c r="AI721" s="620"/>
      <c r="AJ721" s="620"/>
      <c r="AK721" s="620"/>
      <c r="AL721" s="620"/>
      <c r="AM721" s="620"/>
      <c r="AN721" s="620"/>
      <c r="AO721" s="620"/>
      <c r="AP721" s="620"/>
      <c r="AQ721" s="620"/>
      <c r="AR721" s="620"/>
      <c r="AS721" s="620"/>
      <c r="AT721" s="620"/>
      <c r="AU721" s="620"/>
      <c r="AV721" s="620"/>
      <c r="AW721" s="620"/>
      <c r="AX721" s="620"/>
      <c r="AY721" s="620"/>
      <c r="AZ721" s="620"/>
      <c r="BA721" s="620"/>
    </row>
    <row r="722" spans="1:53" ht="15.75" customHeight="1" x14ac:dyDescent="0.25">
      <c r="A722" s="620"/>
      <c r="B722" s="625"/>
      <c r="C722" s="620"/>
      <c r="D722" s="620"/>
      <c r="E722" s="620"/>
      <c r="F722" s="620"/>
      <c r="G722" s="620"/>
      <c r="H722" s="620"/>
      <c r="I722" s="620"/>
      <c r="J722" s="622"/>
      <c r="K722" s="622"/>
      <c r="L722" s="622"/>
      <c r="M722" s="622"/>
      <c r="N722" s="624"/>
      <c r="O722" s="620"/>
      <c r="P722" s="620"/>
      <c r="Q722" s="620"/>
      <c r="R722" s="620"/>
      <c r="S722" s="620"/>
      <c r="T722" s="620"/>
      <c r="U722" s="620"/>
      <c r="V722" s="620"/>
      <c r="W722" s="620"/>
      <c r="X722" s="620"/>
      <c r="Y722" s="620"/>
      <c r="Z722" s="620"/>
      <c r="AA722" s="620"/>
      <c r="AB722" s="620"/>
      <c r="AC722" s="622"/>
      <c r="AD722" s="620"/>
      <c r="AE722" s="620"/>
      <c r="AF722" s="620"/>
      <c r="AG722" s="620"/>
      <c r="AH722" s="620"/>
      <c r="AI722" s="620"/>
      <c r="AJ722" s="620"/>
      <c r="AK722" s="620"/>
      <c r="AL722" s="620"/>
      <c r="AM722" s="620"/>
      <c r="AN722" s="620"/>
      <c r="AO722" s="620"/>
      <c r="AP722" s="620"/>
      <c r="AQ722" s="620"/>
      <c r="AR722" s="620"/>
      <c r="AS722" s="620"/>
      <c r="AT722" s="620"/>
      <c r="AU722" s="620"/>
      <c r="AV722" s="620"/>
      <c r="AW722" s="620"/>
      <c r="AX722" s="620"/>
      <c r="AY722" s="620"/>
      <c r="AZ722" s="620"/>
      <c r="BA722" s="620"/>
    </row>
    <row r="723" spans="1:53" ht="15.75" customHeight="1" x14ac:dyDescent="0.25">
      <c r="A723" s="620"/>
      <c r="B723" s="625"/>
      <c r="C723" s="620"/>
      <c r="D723" s="620"/>
      <c r="E723" s="620"/>
      <c r="F723" s="620"/>
      <c r="G723" s="620"/>
      <c r="H723" s="620"/>
      <c r="I723" s="620"/>
      <c r="J723" s="622"/>
      <c r="K723" s="622"/>
      <c r="L723" s="622"/>
      <c r="M723" s="622"/>
      <c r="N723" s="624"/>
      <c r="O723" s="620"/>
      <c r="P723" s="620"/>
      <c r="Q723" s="620"/>
      <c r="R723" s="620"/>
      <c r="S723" s="620"/>
      <c r="T723" s="620"/>
      <c r="U723" s="620"/>
      <c r="V723" s="620"/>
      <c r="W723" s="620"/>
      <c r="X723" s="620"/>
      <c r="Y723" s="620"/>
      <c r="Z723" s="620"/>
      <c r="AA723" s="620"/>
      <c r="AB723" s="620"/>
      <c r="AC723" s="622"/>
      <c r="AD723" s="620"/>
      <c r="AE723" s="620"/>
      <c r="AF723" s="620"/>
      <c r="AG723" s="620"/>
      <c r="AH723" s="620"/>
      <c r="AI723" s="620"/>
      <c r="AJ723" s="620"/>
      <c r="AK723" s="620"/>
      <c r="AL723" s="620"/>
      <c r="AM723" s="620"/>
      <c r="AN723" s="620"/>
      <c r="AO723" s="620"/>
      <c r="AP723" s="620"/>
      <c r="AQ723" s="620"/>
      <c r="AR723" s="620"/>
      <c r="AS723" s="620"/>
      <c r="AT723" s="620"/>
      <c r="AU723" s="620"/>
      <c r="AV723" s="620"/>
      <c r="AW723" s="620"/>
      <c r="AX723" s="620"/>
      <c r="AY723" s="620"/>
      <c r="AZ723" s="620"/>
      <c r="BA723" s="620"/>
    </row>
    <row r="724" spans="1:53" ht="15.75" customHeight="1" x14ac:dyDescent="0.25">
      <c r="A724" s="620"/>
      <c r="B724" s="625"/>
      <c r="C724" s="620"/>
      <c r="D724" s="620"/>
      <c r="E724" s="620"/>
      <c r="F724" s="620"/>
      <c r="G724" s="620"/>
      <c r="H724" s="620"/>
      <c r="I724" s="620"/>
      <c r="J724" s="622"/>
      <c r="K724" s="622"/>
      <c r="L724" s="622"/>
      <c r="M724" s="622"/>
      <c r="N724" s="624"/>
      <c r="O724" s="620"/>
      <c r="P724" s="620"/>
      <c r="Q724" s="620"/>
      <c r="R724" s="620"/>
      <c r="S724" s="620"/>
      <c r="T724" s="620"/>
      <c r="U724" s="620"/>
      <c r="V724" s="620"/>
      <c r="W724" s="620"/>
      <c r="X724" s="620"/>
      <c r="Y724" s="620"/>
      <c r="Z724" s="620"/>
      <c r="AA724" s="620"/>
      <c r="AB724" s="620"/>
      <c r="AC724" s="622"/>
      <c r="AD724" s="620"/>
      <c r="AE724" s="620"/>
      <c r="AF724" s="620"/>
      <c r="AG724" s="620"/>
      <c r="AH724" s="620"/>
      <c r="AI724" s="620"/>
      <c r="AJ724" s="620"/>
      <c r="AK724" s="620"/>
      <c r="AL724" s="620"/>
      <c r="AM724" s="620"/>
      <c r="AN724" s="620"/>
      <c r="AO724" s="620"/>
      <c r="AP724" s="620"/>
      <c r="AQ724" s="620"/>
      <c r="AR724" s="620"/>
      <c r="AS724" s="620"/>
      <c r="AT724" s="620"/>
      <c r="AU724" s="620"/>
      <c r="AV724" s="620"/>
      <c r="AW724" s="620"/>
      <c r="AX724" s="620"/>
      <c r="AY724" s="620"/>
      <c r="AZ724" s="620"/>
      <c r="BA724" s="620"/>
    </row>
    <row r="725" spans="1:53" ht="15.75" customHeight="1" x14ac:dyDescent="0.25">
      <c r="A725" s="620"/>
      <c r="B725" s="625"/>
      <c r="C725" s="620"/>
      <c r="D725" s="620"/>
      <c r="E725" s="620"/>
      <c r="F725" s="620"/>
      <c r="G725" s="620"/>
      <c r="H725" s="620"/>
      <c r="I725" s="620"/>
      <c r="J725" s="622"/>
      <c r="K725" s="622"/>
      <c r="L725" s="622"/>
      <c r="M725" s="622"/>
      <c r="N725" s="624"/>
      <c r="O725" s="620"/>
      <c r="P725" s="620"/>
      <c r="Q725" s="620"/>
      <c r="R725" s="620"/>
      <c r="S725" s="620"/>
      <c r="T725" s="620"/>
      <c r="U725" s="620"/>
      <c r="V725" s="620"/>
      <c r="W725" s="620"/>
      <c r="X725" s="620"/>
      <c r="Y725" s="620"/>
      <c r="Z725" s="620"/>
      <c r="AA725" s="620"/>
      <c r="AB725" s="620"/>
      <c r="AC725" s="622"/>
      <c r="AD725" s="620"/>
      <c r="AE725" s="620"/>
      <c r="AF725" s="620"/>
      <c r="AG725" s="620"/>
      <c r="AH725" s="620"/>
      <c r="AI725" s="620"/>
      <c r="AJ725" s="620"/>
      <c r="AK725" s="620"/>
      <c r="AL725" s="620"/>
      <c r="AM725" s="620"/>
      <c r="AN725" s="620"/>
      <c r="AO725" s="620"/>
      <c r="AP725" s="620"/>
      <c r="AQ725" s="620"/>
      <c r="AR725" s="620"/>
      <c r="AS725" s="620"/>
      <c r="AT725" s="620"/>
      <c r="AU725" s="620"/>
      <c r="AV725" s="620"/>
      <c r="AW725" s="620"/>
      <c r="AX725" s="620"/>
      <c r="AY725" s="620"/>
      <c r="AZ725" s="620"/>
      <c r="BA725" s="620"/>
    </row>
    <row r="726" spans="1:53" ht="15.75" customHeight="1" x14ac:dyDescent="0.25">
      <c r="A726" s="620"/>
      <c r="B726" s="625"/>
      <c r="C726" s="620"/>
      <c r="D726" s="620"/>
      <c r="E726" s="620"/>
      <c r="F726" s="620"/>
      <c r="G726" s="620"/>
      <c r="H726" s="620"/>
      <c r="I726" s="620"/>
      <c r="J726" s="622"/>
      <c r="K726" s="622"/>
      <c r="L726" s="622"/>
      <c r="M726" s="622"/>
      <c r="N726" s="624"/>
      <c r="O726" s="620"/>
      <c r="P726" s="620"/>
      <c r="Q726" s="620"/>
      <c r="R726" s="620"/>
      <c r="S726" s="620"/>
      <c r="T726" s="620"/>
      <c r="U726" s="620"/>
      <c r="V726" s="620"/>
      <c r="W726" s="620"/>
      <c r="X726" s="620"/>
      <c r="Y726" s="620"/>
      <c r="Z726" s="620"/>
      <c r="AA726" s="620"/>
      <c r="AB726" s="620"/>
      <c r="AC726" s="622"/>
      <c r="AD726" s="620"/>
      <c r="AE726" s="620"/>
      <c r="AF726" s="620"/>
      <c r="AG726" s="620"/>
      <c r="AH726" s="620"/>
      <c r="AI726" s="620"/>
      <c r="AJ726" s="620"/>
      <c r="AK726" s="620"/>
      <c r="AL726" s="620"/>
      <c r="AM726" s="620"/>
      <c r="AN726" s="620"/>
      <c r="AO726" s="620"/>
      <c r="AP726" s="620"/>
      <c r="AQ726" s="620"/>
      <c r="AR726" s="620"/>
      <c r="AS726" s="620"/>
      <c r="AT726" s="620"/>
      <c r="AU726" s="620"/>
      <c r="AV726" s="620"/>
      <c r="AW726" s="620"/>
      <c r="AX726" s="620"/>
      <c r="AY726" s="620"/>
      <c r="AZ726" s="620"/>
      <c r="BA726" s="620"/>
    </row>
    <row r="727" spans="1:53" ht="15.75" customHeight="1" x14ac:dyDescent="0.25">
      <c r="A727" s="620"/>
      <c r="B727" s="625"/>
      <c r="C727" s="620"/>
      <c r="D727" s="620"/>
      <c r="E727" s="620"/>
      <c r="F727" s="620"/>
      <c r="G727" s="620"/>
      <c r="H727" s="620"/>
      <c r="I727" s="620"/>
      <c r="J727" s="622"/>
      <c r="K727" s="622"/>
      <c r="L727" s="622"/>
      <c r="M727" s="622"/>
      <c r="N727" s="624"/>
      <c r="O727" s="620"/>
      <c r="P727" s="620"/>
      <c r="Q727" s="620"/>
      <c r="R727" s="620"/>
      <c r="S727" s="620"/>
      <c r="T727" s="620"/>
      <c r="U727" s="620"/>
      <c r="V727" s="620"/>
      <c r="W727" s="620"/>
      <c r="X727" s="620"/>
      <c r="Y727" s="620"/>
      <c r="Z727" s="620"/>
      <c r="AA727" s="620"/>
      <c r="AB727" s="620"/>
      <c r="AC727" s="622"/>
      <c r="AD727" s="620"/>
      <c r="AE727" s="620"/>
      <c r="AF727" s="620"/>
      <c r="AG727" s="620"/>
      <c r="AH727" s="620"/>
      <c r="AI727" s="620"/>
      <c r="AJ727" s="620"/>
      <c r="AK727" s="620"/>
      <c r="AL727" s="620"/>
      <c r="AM727" s="620"/>
      <c r="AN727" s="620"/>
      <c r="AO727" s="620"/>
      <c r="AP727" s="620"/>
      <c r="AQ727" s="620"/>
      <c r="AR727" s="620"/>
      <c r="AS727" s="620"/>
      <c r="AT727" s="620"/>
      <c r="AU727" s="620"/>
      <c r="AV727" s="620"/>
      <c r="AW727" s="620"/>
      <c r="AX727" s="620"/>
      <c r="AY727" s="620"/>
      <c r="AZ727" s="620"/>
      <c r="BA727" s="620"/>
    </row>
    <row r="728" spans="1:53" ht="15.75" customHeight="1" x14ac:dyDescent="0.25">
      <c r="A728" s="620"/>
      <c r="B728" s="625"/>
      <c r="C728" s="620"/>
      <c r="D728" s="620"/>
      <c r="E728" s="620"/>
      <c r="F728" s="620"/>
      <c r="G728" s="620"/>
      <c r="H728" s="620"/>
      <c r="I728" s="620"/>
      <c r="J728" s="622"/>
      <c r="K728" s="622"/>
      <c r="L728" s="622"/>
      <c r="M728" s="622"/>
      <c r="N728" s="624"/>
      <c r="O728" s="620"/>
      <c r="P728" s="620"/>
      <c r="Q728" s="620"/>
      <c r="R728" s="620"/>
      <c r="S728" s="620"/>
      <c r="T728" s="620"/>
      <c r="U728" s="620"/>
      <c r="V728" s="620"/>
      <c r="W728" s="620"/>
      <c r="X728" s="620"/>
      <c r="Y728" s="620"/>
      <c r="Z728" s="620"/>
      <c r="AA728" s="620"/>
      <c r="AB728" s="620"/>
      <c r="AC728" s="622"/>
      <c r="AD728" s="620"/>
      <c r="AE728" s="620"/>
      <c r="AF728" s="620"/>
      <c r="AG728" s="620"/>
      <c r="AH728" s="620"/>
      <c r="AI728" s="620"/>
      <c r="AJ728" s="620"/>
      <c r="AK728" s="620"/>
      <c r="AL728" s="620"/>
      <c r="AM728" s="620"/>
      <c r="AN728" s="620"/>
      <c r="AO728" s="620"/>
      <c r="AP728" s="620"/>
      <c r="AQ728" s="620"/>
      <c r="AR728" s="620"/>
      <c r="AS728" s="620"/>
      <c r="AT728" s="620"/>
      <c r="AU728" s="620"/>
      <c r="AV728" s="620"/>
      <c r="AW728" s="620"/>
      <c r="AX728" s="620"/>
      <c r="AY728" s="620"/>
      <c r="AZ728" s="620"/>
      <c r="BA728" s="620"/>
    </row>
    <row r="729" spans="1:53" ht="15.75" customHeight="1" x14ac:dyDescent="0.25">
      <c r="A729" s="620"/>
      <c r="B729" s="625"/>
      <c r="C729" s="620"/>
      <c r="D729" s="620"/>
      <c r="E729" s="620"/>
      <c r="F729" s="620"/>
      <c r="G729" s="620"/>
      <c r="H729" s="620"/>
      <c r="I729" s="620"/>
      <c r="J729" s="622"/>
      <c r="K729" s="622"/>
      <c r="L729" s="622"/>
      <c r="M729" s="622"/>
      <c r="N729" s="624"/>
      <c r="O729" s="620"/>
      <c r="P729" s="620"/>
      <c r="Q729" s="620"/>
      <c r="R729" s="620"/>
      <c r="S729" s="620"/>
      <c r="T729" s="620"/>
      <c r="U729" s="620"/>
      <c r="V729" s="620"/>
      <c r="W729" s="620"/>
      <c r="X729" s="620"/>
      <c r="Y729" s="620"/>
      <c r="Z729" s="620"/>
      <c r="AA729" s="620"/>
      <c r="AB729" s="620"/>
      <c r="AC729" s="622"/>
      <c r="AD729" s="620"/>
      <c r="AE729" s="620"/>
      <c r="AF729" s="620"/>
      <c r="AG729" s="620"/>
      <c r="AH729" s="620"/>
      <c r="AI729" s="620"/>
      <c r="AJ729" s="620"/>
      <c r="AK729" s="620"/>
      <c r="AL729" s="620"/>
      <c r="AM729" s="620"/>
      <c r="AN729" s="620"/>
      <c r="AO729" s="620"/>
      <c r="AP729" s="620"/>
      <c r="AQ729" s="620"/>
      <c r="AR729" s="620"/>
      <c r="AS729" s="620"/>
      <c r="AT729" s="620"/>
      <c r="AU729" s="620"/>
      <c r="AV729" s="620"/>
      <c r="AW729" s="620"/>
      <c r="AX729" s="620"/>
      <c r="AY729" s="620"/>
      <c r="AZ729" s="620"/>
      <c r="BA729" s="620"/>
    </row>
    <row r="730" spans="1:53" ht="15.75" customHeight="1" x14ac:dyDescent="0.25">
      <c r="A730" s="620"/>
      <c r="B730" s="625"/>
      <c r="C730" s="620"/>
      <c r="D730" s="620"/>
      <c r="E730" s="620"/>
      <c r="F730" s="620"/>
      <c r="G730" s="620"/>
      <c r="H730" s="620"/>
      <c r="I730" s="620"/>
      <c r="J730" s="622"/>
      <c r="K730" s="622"/>
      <c r="L730" s="622"/>
      <c r="M730" s="622"/>
      <c r="N730" s="624"/>
      <c r="O730" s="620"/>
      <c r="P730" s="620"/>
      <c r="Q730" s="620"/>
      <c r="R730" s="620"/>
      <c r="S730" s="620"/>
      <c r="T730" s="620"/>
      <c r="U730" s="620"/>
      <c r="V730" s="620"/>
      <c r="W730" s="620"/>
      <c r="X730" s="620"/>
      <c r="Y730" s="620"/>
      <c r="Z730" s="620"/>
      <c r="AA730" s="620"/>
      <c r="AB730" s="620"/>
      <c r="AC730" s="622"/>
      <c r="AD730" s="620"/>
      <c r="AE730" s="620"/>
      <c r="AF730" s="620"/>
      <c r="AG730" s="620"/>
      <c r="AH730" s="620"/>
      <c r="AI730" s="620"/>
      <c r="AJ730" s="620"/>
      <c r="AK730" s="620"/>
      <c r="AL730" s="620"/>
      <c r="AM730" s="620"/>
      <c r="AN730" s="620"/>
      <c r="AO730" s="620"/>
      <c r="AP730" s="620"/>
      <c r="AQ730" s="620"/>
      <c r="AR730" s="620"/>
      <c r="AS730" s="620"/>
      <c r="AT730" s="620"/>
      <c r="AU730" s="620"/>
      <c r="AV730" s="620"/>
      <c r="AW730" s="620"/>
      <c r="AX730" s="620"/>
      <c r="AY730" s="620"/>
      <c r="AZ730" s="620"/>
      <c r="BA730" s="620"/>
    </row>
    <row r="731" spans="1:53" ht="15.75" customHeight="1" x14ac:dyDescent="0.25">
      <c r="A731" s="620"/>
      <c r="B731" s="625"/>
      <c r="C731" s="620"/>
      <c r="D731" s="620"/>
      <c r="E731" s="620"/>
      <c r="F731" s="620"/>
      <c r="G731" s="620"/>
      <c r="H731" s="620"/>
      <c r="I731" s="620"/>
      <c r="J731" s="622"/>
      <c r="K731" s="622"/>
      <c r="L731" s="622"/>
      <c r="M731" s="622"/>
      <c r="N731" s="624"/>
      <c r="O731" s="620"/>
      <c r="P731" s="620"/>
      <c r="Q731" s="620"/>
      <c r="R731" s="620"/>
      <c r="S731" s="620"/>
      <c r="T731" s="620"/>
      <c r="U731" s="620"/>
      <c r="V731" s="620"/>
      <c r="W731" s="620"/>
      <c r="X731" s="620"/>
      <c r="Y731" s="620"/>
      <c r="Z731" s="620"/>
      <c r="AA731" s="620"/>
      <c r="AB731" s="620"/>
      <c r="AC731" s="622"/>
      <c r="AD731" s="620"/>
      <c r="AE731" s="620"/>
      <c r="AF731" s="620"/>
      <c r="AG731" s="620"/>
      <c r="AH731" s="620"/>
      <c r="AI731" s="620"/>
      <c r="AJ731" s="620"/>
      <c r="AK731" s="620"/>
      <c r="AL731" s="620"/>
      <c r="AM731" s="620"/>
      <c r="AN731" s="620"/>
      <c r="AO731" s="620"/>
      <c r="AP731" s="620"/>
      <c r="AQ731" s="620"/>
      <c r="AR731" s="620"/>
      <c r="AS731" s="620"/>
      <c r="AT731" s="620"/>
      <c r="AU731" s="620"/>
      <c r="AV731" s="620"/>
      <c r="AW731" s="620"/>
      <c r="AX731" s="620"/>
      <c r="AY731" s="620"/>
      <c r="AZ731" s="620"/>
      <c r="BA731" s="620"/>
    </row>
    <row r="732" spans="1:53" ht="15.75" customHeight="1" x14ac:dyDescent="0.25">
      <c r="A732" s="620"/>
      <c r="B732" s="625"/>
      <c r="C732" s="620"/>
      <c r="D732" s="620"/>
      <c r="E732" s="620"/>
      <c r="F732" s="620"/>
      <c r="G732" s="620"/>
      <c r="H732" s="620"/>
      <c r="I732" s="620"/>
      <c r="J732" s="622"/>
      <c r="K732" s="622"/>
      <c r="L732" s="622"/>
      <c r="M732" s="622"/>
      <c r="N732" s="624"/>
      <c r="O732" s="620"/>
      <c r="P732" s="620"/>
      <c r="Q732" s="620"/>
      <c r="R732" s="620"/>
      <c r="S732" s="620"/>
      <c r="T732" s="620"/>
      <c r="U732" s="620"/>
      <c r="V732" s="620"/>
      <c r="W732" s="620"/>
      <c r="X732" s="620"/>
      <c r="Y732" s="620"/>
      <c r="Z732" s="620"/>
      <c r="AA732" s="620"/>
      <c r="AB732" s="620"/>
      <c r="AC732" s="622"/>
      <c r="AD732" s="620"/>
      <c r="AE732" s="620"/>
      <c r="AF732" s="620"/>
      <c r="AG732" s="620"/>
      <c r="AH732" s="620"/>
      <c r="AI732" s="620"/>
      <c r="AJ732" s="620"/>
      <c r="AK732" s="620"/>
      <c r="AL732" s="620"/>
      <c r="AM732" s="620"/>
      <c r="AN732" s="620"/>
      <c r="AO732" s="620"/>
      <c r="AP732" s="620"/>
      <c r="AQ732" s="620"/>
      <c r="AR732" s="620"/>
      <c r="AS732" s="620"/>
      <c r="AT732" s="620"/>
      <c r="AU732" s="620"/>
      <c r="AV732" s="620"/>
      <c r="AW732" s="620"/>
      <c r="AX732" s="620"/>
      <c r="AY732" s="620"/>
      <c r="AZ732" s="620"/>
      <c r="BA732" s="620"/>
    </row>
    <row r="733" spans="1:53" ht="15.75" customHeight="1" x14ac:dyDescent="0.25">
      <c r="A733" s="620"/>
      <c r="B733" s="625"/>
      <c r="C733" s="620"/>
      <c r="D733" s="620"/>
      <c r="E733" s="620"/>
      <c r="F733" s="620"/>
      <c r="G733" s="620"/>
      <c r="H733" s="620"/>
      <c r="I733" s="620"/>
      <c r="J733" s="622"/>
      <c r="K733" s="622"/>
      <c r="L733" s="622"/>
      <c r="M733" s="622"/>
      <c r="N733" s="624"/>
      <c r="O733" s="620"/>
      <c r="P733" s="620"/>
      <c r="Q733" s="620"/>
      <c r="R733" s="620"/>
      <c r="S733" s="620"/>
      <c r="T733" s="620"/>
      <c r="U733" s="620"/>
      <c r="V733" s="620"/>
      <c r="W733" s="620"/>
      <c r="X733" s="620"/>
      <c r="Y733" s="620"/>
      <c r="Z733" s="620"/>
      <c r="AA733" s="620"/>
      <c r="AB733" s="620"/>
      <c r="AC733" s="622"/>
      <c r="AD733" s="620"/>
      <c r="AE733" s="620"/>
      <c r="AF733" s="620"/>
      <c r="AG733" s="620"/>
      <c r="AH733" s="620"/>
      <c r="AI733" s="620"/>
      <c r="AJ733" s="620"/>
      <c r="AK733" s="620"/>
      <c r="AL733" s="620"/>
      <c r="AM733" s="620"/>
      <c r="AN733" s="620"/>
      <c r="AO733" s="620"/>
      <c r="AP733" s="620"/>
      <c r="AQ733" s="620"/>
      <c r="AR733" s="620"/>
      <c r="AS733" s="620"/>
      <c r="AT733" s="620"/>
      <c r="AU733" s="620"/>
      <c r="AV733" s="620"/>
      <c r="AW733" s="620"/>
      <c r="AX733" s="620"/>
      <c r="AY733" s="620"/>
      <c r="AZ733" s="620"/>
      <c r="BA733" s="620"/>
    </row>
    <row r="734" spans="1:53" ht="15.75" customHeight="1" x14ac:dyDescent="0.25">
      <c r="A734" s="620"/>
      <c r="B734" s="625"/>
      <c r="C734" s="620"/>
      <c r="D734" s="620"/>
      <c r="E734" s="620"/>
      <c r="F734" s="620"/>
      <c r="G734" s="620"/>
      <c r="H734" s="620"/>
      <c r="I734" s="620"/>
      <c r="J734" s="622"/>
      <c r="K734" s="622"/>
      <c r="L734" s="622"/>
      <c r="M734" s="622"/>
      <c r="N734" s="624"/>
      <c r="O734" s="620"/>
      <c r="P734" s="620"/>
      <c r="Q734" s="620"/>
      <c r="R734" s="620"/>
      <c r="S734" s="620"/>
      <c r="T734" s="620"/>
      <c r="U734" s="620"/>
      <c r="V734" s="620"/>
      <c r="W734" s="620"/>
      <c r="X734" s="620"/>
      <c r="Y734" s="620"/>
      <c r="Z734" s="620"/>
      <c r="AA734" s="620"/>
      <c r="AB734" s="620"/>
      <c r="AC734" s="622"/>
      <c r="AD734" s="620"/>
      <c r="AE734" s="620"/>
      <c r="AF734" s="620"/>
      <c r="AG734" s="620"/>
      <c r="AH734" s="620"/>
      <c r="AI734" s="620"/>
      <c r="AJ734" s="620"/>
      <c r="AK734" s="620"/>
      <c r="AL734" s="620"/>
      <c r="AM734" s="620"/>
      <c r="AN734" s="620"/>
      <c r="AO734" s="620"/>
      <c r="AP734" s="620"/>
      <c r="AQ734" s="620"/>
      <c r="AR734" s="620"/>
      <c r="AS734" s="620"/>
      <c r="AT734" s="620"/>
      <c r="AU734" s="620"/>
      <c r="AV734" s="620"/>
      <c r="AW734" s="620"/>
      <c r="AX734" s="620"/>
      <c r="AY734" s="620"/>
      <c r="AZ734" s="620"/>
      <c r="BA734" s="620"/>
    </row>
    <row r="735" spans="1:53" ht="15.75" customHeight="1" x14ac:dyDescent="0.25">
      <c r="A735" s="620"/>
      <c r="B735" s="625"/>
      <c r="C735" s="620"/>
      <c r="D735" s="620"/>
      <c r="E735" s="620"/>
      <c r="F735" s="620"/>
      <c r="G735" s="620"/>
      <c r="H735" s="620"/>
      <c r="I735" s="620"/>
      <c r="J735" s="622"/>
      <c r="K735" s="622"/>
      <c r="L735" s="622"/>
      <c r="M735" s="622"/>
      <c r="N735" s="624"/>
      <c r="O735" s="620"/>
      <c r="P735" s="620"/>
      <c r="Q735" s="620"/>
      <c r="R735" s="620"/>
      <c r="S735" s="620"/>
      <c r="T735" s="620"/>
      <c r="U735" s="620"/>
      <c r="V735" s="620"/>
      <c r="W735" s="620"/>
      <c r="X735" s="620"/>
      <c r="Y735" s="620"/>
      <c r="Z735" s="620"/>
      <c r="AA735" s="620"/>
      <c r="AB735" s="620"/>
      <c r="AC735" s="622"/>
      <c r="AD735" s="620"/>
      <c r="AE735" s="620"/>
      <c r="AF735" s="620"/>
      <c r="AG735" s="620"/>
      <c r="AH735" s="620"/>
      <c r="AI735" s="620"/>
      <c r="AJ735" s="620"/>
      <c r="AK735" s="620"/>
      <c r="AL735" s="620"/>
      <c r="AM735" s="620"/>
      <c r="AN735" s="620"/>
      <c r="AO735" s="620"/>
      <c r="AP735" s="620"/>
      <c r="AQ735" s="620"/>
      <c r="AR735" s="620"/>
      <c r="AS735" s="620"/>
      <c r="AT735" s="620"/>
      <c r="AU735" s="620"/>
      <c r="AV735" s="620"/>
      <c r="AW735" s="620"/>
      <c r="AX735" s="620"/>
      <c r="AY735" s="620"/>
      <c r="AZ735" s="620"/>
      <c r="BA735" s="620"/>
    </row>
    <row r="736" spans="1:53" ht="15.75" customHeight="1" x14ac:dyDescent="0.25">
      <c r="A736" s="620"/>
      <c r="B736" s="625"/>
      <c r="C736" s="620"/>
      <c r="D736" s="620"/>
      <c r="E736" s="620"/>
      <c r="F736" s="620"/>
      <c r="G736" s="620"/>
      <c r="H736" s="620"/>
      <c r="I736" s="620"/>
      <c r="J736" s="622"/>
      <c r="K736" s="622"/>
      <c r="L736" s="622"/>
      <c r="M736" s="622"/>
      <c r="N736" s="624"/>
      <c r="O736" s="620"/>
      <c r="P736" s="620"/>
      <c r="Q736" s="620"/>
      <c r="R736" s="620"/>
      <c r="S736" s="620"/>
      <c r="T736" s="620"/>
      <c r="U736" s="620"/>
      <c r="V736" s="620"/>
      <c r="W736" s="620"/>
      <c r="X736" s="620"/>
      <c r="Y736" s="620"/>
      <c r="Z736" s="620"/>
      <c r="AA736" s="620"/>
      <c r="AB736" s="620"/>
      <c r="AC736" s="622"/>
      <c r="AD736" s="620"/>
      <c r="AE736" s="620"/>
      <c r="AF736" s="620"/>
      <c r="AG736" s="620"/>
      <c r="AH736" s="620"/>
      <c r="AI736" s="620"/>
      <c r="AJ736" s="620"/>
      <c r="AK736" s="620"/>
      <c r="AL736" s="620"/>
      <c r="AM736" s="620"/>
      <c r="AN736" s="620"/>
      <c r="AO736" s="620"/>
      <c r="AP736" s="620"/>
      <c r="AQ736" s="620"/>
      <c r="AR736" s="620"/>
      <c r="AS736" s="620"/>
      <c r="AT736" s="620"/>
      <c r="AU736" s="620"/>
      <c r="AV736" s="620"/>
      <c r="AW736" s="620"/>
      <c r="AX736" s="620"/>
      <c r="AY736" s="620"/>
      <c r="AZ736" s="620"/>
      <c r="BA736" s="620"/>
    </row>
    <row r="737" spans="1:53" ht="15.75" customHeight="1" x14ac:dyDescent="0.25">
      <c r="A737" s="620"/>
      <c r="B737" s="625"/>
      <c r="C737" s="620"/>
      <c r="D737" s="620"/>
      <c r="E737" s="620"/>
      <c r="F737" s="620"/>
      <c r="G737" s="620"/>
      <c r="H737" s="620"/>
      <c r="I737" s="620"/>
      <c r="J737" s="622"/>
      <c r="K737" s="622"/>
      <c r="L737" s="622"/>
      <c r="M737" s="622"/>
      <c r="N737" s="624"/>
      <c r="O737" s="620"/>
      <c r="P737" s="620"/>
      <c r="Q737" s="620"/>
      <c r="R737" s="620"/>
      <c r="S737" s="620"/>
      <c r="T737" s="620"/>
      <c r="U737" s="620"/>
      <c r="V737" s="620"/>
      <c r="W737" s="620"/>
      <c r="X737" s="620"/>
      <c r="Y737" s="620"/>
      <c r="Z737" s="620"/>
      <c r="AA737" s="620"/>
      <c r="AB737" s="620"/>
      <c r="AC737" s="622"/>
      <c r="AD737" s="620"/>
      <c r="AE737" s="620"/>
      <c r="AF737" s="620"/>
      <c r="AG737" s="620"/>
      <c r="AH737" s="620"/>
      <c r="AI737" s="620"/>
      <c r="AJ737" s="620"/>
      <c r="AK737" s="620"/>
      <c r="AL737" s="620"/>
      <c r="AM737" s="620"/>
      <c r="AN737" s="620"/>
      <c r="AO737" s="620"/>
      <c r="AP737" s="620"/>
      <c r="AQ737" s="620"/>
      <c r="AR737" s="620"/>
      <c r="AS737" s="620"/>
      <c r="AT737" s="620"/>
      <c r="AU737" s="620"/>
      <c r="AV737" s="620"/>
      <c r="AW737" s="620"/>
      <c r="AX737" s="620"/>
      <c r="AY737" s="620"/>
      <c r="AZ737" s="620"/>
      <c r="BA737" s="620"/>
    </row>
    <row r="738" spans="1:53" ht="15.75" customHeight="1" x14ac:dyDescent="0.25">
      <c r="A738" s="620"/>
      <c r="B738" s="625"/>
      <c r="C738" s="620"/>
      <c r="D738" s="620"/>
      <c r="E738" s="620"/>
      <c r="F738" s="620"/>
      <c r="G738" s="620"/>
      <c r="H738" s="620"/>
      <c r="I738" s="620"/>
      <c r="J738" s="622"/>
      <c r="K738" s="622"/>
      <c r="L738" s="622"/>
      <c r="M738" s="622"/>
      <c r="N738" s="624"/>
      <c r="O738" s="620"/>
      <c r="P738" s="620"/>
      <c r="Q738" s="620"/>
      <c r="R738" s="620"/>
      <c r="S738" s="620"/>
      <c r="T738" s="620"/>
      <c r="U738" s="620"/>
      <c r="V738" s="620"/>
      <c r="W738" s="620"/>
      <c r="X738" s="620"/>
      <c r="Y738" s="620"/>
      <c r="Z738" s="620"/>
      <c r="AA738" s="620"/>
      <c r="AB738" s="620"/>
      <c r="AC738" s="622"/>
      <c r="AD738" s="620"/>
      <c r="AE738" s="620"/>
      <c r="AF738" s="620"/>
      <c r="AG738" s="620"/>
      <c r="AH738" s="620"/>
      <c r="AI738" s="620"/>
      <c r="AJ738" s="620"/>
      <c r="AK738" s="620"/>
      <c r="AL738" s="620"/>
      <c r="AM738" s="620"/>
      <c r="AN738" s="620"/>
      <c r="AO738" s="620"/>
      <c r="AP738" s="620"/>
      <c r="AQ738" s="620"/>
      <c r="AR738" s="620"/>
      <c r="AS738" s="620"/>
      <c r="AT738" s="620"/>
      <c r="AU738" s="620"/>
      <c r="AV738" s="620"/>
      <c r="AW738" s="620"/>
      <c r="AX738" s="620"/>
      <c r="AY738" s="620"/>
      <c r="AZ738" s="620"/>
      <c r="BA738" s="620"/>
    </row>
    <row r="739" spans="1:53" ht="15.75" customHeight="1" x14ac:dyDescent="0.25">
      <c r="A739" s="620"/>
      <c r="B739" s="625"/>
      <c r="C739" s="620"/>
      <c r="D739" s="620"/>
      <c r="E739" s="620"/>
      <c r="F739" s="620"/>
      <c r="G739" s="620"/>
      <c r="H739" s="620"/>
      <c r="I739" s="620"/>
      <c r="J739" s="622"/>
      <c r="K739" s="622"/>
      <c r="L739" s="622"/>
      <c r="M739" s="622"/>
      <c r="N739" s="624"/>
      <c r="O739" s="620"/>
      <c r="P739" s="620"/>
      <c r="Q739" s="620"/>
      <c r="R739" s="620"/>
      <c r="S739" s="620"/>
      <c r="T739" s="620"/>
      <c r="U739" s="620"/>
      <c r="V739" s="620"/>
      <c r="W739" s="620"/>
      <c r="X739" s="620"/>
      <c r="Y739" s="620"/>
      <c r="Z739" s="620"/>
      <c r="AA739" s="620"/>
      <c r="AB739" s="620"/>
      <c r="AC739" s="622"/>
      <c r="AD739" s="620"/>
      <c r="AE739" s="620"/>
      <c r="AF739" s="620"/>
      <c r="AG739" s="620"/>
      <c r="AH739" s="620"/>
      <c r="AI739" s="620"/>
      <c r="AJ739" s="620"/>
      <c r="AK739" s="620"/>
      <c r="AL739" s="620"/>
      <c r="AM739" s="620"/>
      <c r="AN739" s="620"/>
      <c r="AO739" s="620"/>
      <c r="AP739" s="620"/>
      <c r="AQ739" s="620"/>
      <c r="AR739" s="620"/>
      <c r="AS739" s="620"/>
      <c r="AT739" s="620"/>
      <c r="AU739" s="620"/>
      <c r="AV739" s="620"/>
      <c r="AW739" s="620"/>
      <c r="AX739" s="620"/>
      <c r="AY739" s="620"/>
      <c r="AZ739" s="620"/>
      <c r="BA739" s="620"/>
    </row>
    <row r="740" spans="1:53" ht="15.75" customHeight="1" x14ac:dyDescent="0.25">
      <c r="A740" s="620"/>
      <c r="B740" s="625"/>
      <c r="C740" s="620"/>
      <c r="D740" s="620"/>
      <c r="E740" s="620"/>
      <c r="F740" s="620"/>
      <c r="G740" s="620"/>
      <c r="H740" s="620"/>
      <c r="I740" s="620"/>
      <c r="J740" s="622"/>
      <c r="K740" s="622"/>
      <c r="L740" s="622"/>
      <c r="M740" s="622"/>
      <c r="N740" s="624"/>
      <c r="O740" s="620"/>
      <c r="P740" s="620"/>
      <c r="Q740" s="620"/>
      <c r="R740" s="620"/>
      <c r="S740" s="620"/>
      <c r="T740" s="620"/>
      <c r="U740" s="620"/>
      <c r="V740" s="620"/>
      <c r="W740" s="620"/>
      <c r="X740" s="620"/>
      <c r="Y740" s="620"/>
      <c r="Z740" s="620"/>
      <c r="AA740" s="620"/>
      <c r="AB740" s="620"/>
      <c r="AC740" s="622"/>
      <c r="AD740" s="620"/>
      <c r="AE740" s="620"/>
      <c r="AF740" s="620"/>
      <c r="AG740" s="620"/>
      <c r="AH740" s="620"/>
      <c r="AI740" s="620"/>
      <c r="AJ740" s="620"/>
      <c r="AK740" s="620"/>
      <c r="AL740" s="620"/>
      <c r="AM740" s="620"/>
      <c r="AN740" s="620"/>
      <c r="AO740" s="620"/>
      <c r="AP740" s="620"/>
      <c r="AQ740" s="620"/>
      <c r="AR740" s="620"/>
      <c r="AS740" s="620"/>
      <c r="AT740" s="620"/>
      <c r="AU740" s="620"/>
      <c r="AV740" s="620"/>
      <c r="AW740" s="620"/>
      <c r="AX740" s="620"/>
      <c r="AY740" s="620"/>
      <c r="AZ740" s="620"/>
      <c r="BA740" s="620"/>
    </row>
    <row r="741" spans="1:53" ht="15.75" customHeight="1" x14ac:dyDescent="0.25">
      <c r="A741" s="620"/>
      <c r="B741" s="625"/>
      <c r="C741" s="620"/>
      <c r="D741" s="620"/>
      <c r="E741" s="620"/>
      <c r="F741" s="620"/>
      <c r="G741" s="620"/>
      <c r="H741" s="620"/>
      <c r="I741" s="620"/>
      <c r="J741" s="622"/>
      <c r="K741" s="622"/>
      <c r="L741" s="622"/>
      <c r="M741" s="622"/>
      <c r="N741" s="624"/>
      <c r="O741" s="620"/>
      <c r="P741" s="620"/>
      <c r="Q741" s="620"/>
      <c r="R741" s="620"/>
      <c r="S741" s="620"/>
      <c r="T741" s="620"/>
      <c r="U741" s="620"/>
      <c r="V741" s="620"/>
      <c r="W741" s="620"/>
      <c r="X741" s="620"/>
      <c r="Y741" s="620"/>
      <c r="Z741" s="620"/>
      <c r="AA741" s="620"/>
      <c r="AB741" s="620"/>
      <c r="AC741" s="622"/>
      <c r="AD741" s="620"/>
      <c r="AE741" s="620"/>
      <c r="AF741" s="620"/>
      <c r="AG741" s="620"/>
      <c r="AH741" s="620"/>
      <c r="AI741" s="620"/>
      <c r="AJ741" s="620"/>
      <c r="AK741" s="620"/>
      <c r="AL741" s="620"/>
      <c r="AM741" s="620"/>
      <c r="AN741" s="620"/>
      <c r="AO741" s="620"/>
      <c r="AP741" s="620"/>
      <c r="AQ741" s="620"/>
      <c r="AR741" s="620"/>
      <c r="AS741" s="620"/>
      <c r="AT741" s="620"/>
      <c r="AU741" s="620"/>
      <c r="AV741" s="620"/>
      <c r="AW741" s="620"/>
      <c r="AX741" s="620"/>
      <c r="AY741" s="620"/>
      <c r="AZ741" s="620"/>
      <c r="BA741" s="620"/>
    </row>
    <row r="742" spans="1:53" ht="15.75" customHeight="1" x14ac:dyDescent="0.25">
      <c r="A742" s="620"/>
      <c r="B742" s="625"/>
      <c r="C742" s="620"/>
      <c r="D742" s="620"/>
      <c r="E742" s="620"/>
      <c r="F742" s="620"/>
      <c r="G742" s="620"/>
      <c r="H742" s="620"/>
      <c r="I742" s="620"/>
      <c r="J742" s="622"/>
      <c r="K742" s="622"/>
      <c r="L742" s="622"/>
      <c r="M742" s="622"/>
      <c r="N742" s="624"/>
      <c r="O742" s="620"/>
      <c r="P742" s="620"/>
      <c r="Q742" s="620"/>
      <c r="R742" s="620"/>
      <c r="S742" s="620"/>
      <c r="T742" s="620"/>
      <c r="U742" s="620"/>
      <c r="V742" s="620"/>
      <c r="W742" s="620"/>
      <c r="X742" s="620"/>
      <c r="Y742" s="620"/>
      <c r="Z742" s="620"/>
      <c r="AA742" s="620"/>
      <c r="AB742" s="620"/>
      <c r="AC742" s="622"/>
      <c r="AD742" s="620"/>
      <c r="AE742" s="620"/>
      <c r="AF742" s="620"/>
      <c r="AG742" s="620"/>
      <c r="AH742" s="620"/>
      <c r="AI742" s="620"/>
      <c r="AJ742" s="620"/>
      <c r="AK742" s="620"/>
      <c r="AL742" s="620"/>
      <c r="AM742" s="620"/>
      <c r="AN742" s="620"/>
      <c r="AO742" s="620"/>
      <c r="AP742" s="620"/>
      <c r="AQ742" s="620"/>
      <c r="AR742" s="620"/>
      <c r="AS742" s="620"/>
      <c r="AT742" s="620"/>
      <c r="AU742" s="620"/>
      <c r="AV742" s="620"/>
      <c r="AW742" s="620"/>
      <c r="AX742" s="620"/>
      <c r="AY742" s="620"/>
      <c r="AZ742" s="620"/>
      <c r="BA742" s="620"/>
    </row>
    <row r="743" spans="1:53" ht="15.75" customHeight="1" x14ac:dyDescent="0.25">
      <c r="A743" s="620"/>
      <c r="B743" s="625"/>
      <c r="C743" s="620"/>
      <c r="D743" s="620"/>
      <c r="E743" s="620"/>
      <c r="F743" s="620"/>
      <c r="G743" s="620"/>
      <c r="H743" s="620"/>
      <c r="I743" s="620"/>
      <c r="J743" s="622"/>
      <c r="K743" s="622"/>
      <c r="L743" s="622"/>
      <c r="M743" s="622"/>
      <c r="N743" s="624"/>
      <c r="O743" s="620"/>
      <c r="P743" s="620"/>
      <c r="Q743" s="620"/>
      <c r="R743" s="620"/>
      <c r="S743" s="620"/>
      <c r="T743" s="620"/>
      <c r="U743" s="620"/>
      <c r="V743" s="620"/>
      <c r="W743" s="620"/>
      <c r="X743" s="620"/>
      <c r="Y743" s="620"/>
      <c r="Z743" s="620"/>
      <c r="AA743" s="620"/>
      <c r="AB743" s="620"/>
      <c r="AC743" s="622"/>
      <c r="AD743" s="620"/>
      <c r="AE743" s="620"/>
      <c r="AF743" s="620"/>
      <c r="AG743" s="620"/>
      <c r="AH743" s="620"/>
      <c r="AI743" s="620"/>
      <c r="AJ743" s="620"/>
      <c r="AK743" s="620"/>
      <c r="AL743" s="620"/>
      <c r="AM743" s="620"/>
      <c r="AN743" s="620"/>
      <c r="AO743" s="620"/>
      <c r="AP743" s="620"/>
      <c r="AQ743" s="620"/>
      <c r="AR743" s="620"/>
      <c r="AS743" s="620"/>
      <c r="AT743" s="620"/>
      <c r="AU743" s="620"/>
      <c r="AV743" s="620"/>
      <c r="AW743" s="620"/>
      <c r="AX743" s="620"/>
      <c r="AY743" s="620"/>
      <c r="AZ743" s="620"/>
      <c r="BA743" s="620"/>
    </row>
    <row r="744" spans="1:53" ht="15.75" customHeight="1" x14ac:dyDescent="0.25">
      <c r="A744" s="620"/>
      <c r="B744" s="625"/>
      <c r="C744" s="620"/>
      <c r="D744" s="620"/>
      <c r="E744" s="620"/>
      <c r="F744" s="620"/>
      <c r="G744" s="620"/>
      <c r="H744" s="620"/>
      <c r="I744" s="620"/>
      <c r="J744" s="622"/>
      <c r="K744" s="622"/>
      <c r="L744" s="622"/>
      <c r="M744" s="622"/>
      <c r="N744" s="624"/>
      <c r="O744" s="620"/>
      <c r="P744" s="620"/>
      <c r="Q744" s="620"/>
      <c r="R744" s="620"/>
      <c r="S744" s="620"/>
      <c r="T744" s="620"/>
      <c r="U744" s="620"/>
      <c r="V744" s="620"/>
      <c r="W744" s="620"/>
      <c r="X744" s="620"/>
      <c r="Y744" s="620"/>
      <c r="Z744" s="620"/>
      <c r="AA744" s="620"/>
      <c r="AB744" s="620"/>
      <c r="AC744" s="622"/>
      <c r="AD744" s="620"/>
      <c r="AE744" s="620"/>
      <c r="AF744" s="620"/>
      <c r="AG744" s="620"/>
      <c r="AH744" s="620"/>
      <c r="AI744" s="620"/>
      <c r="AJ744" s="620"/>
      <c r="AK744" s="620"/>
      <c r="AL744" s="620"/>
      <c r="AM744" s="620"/>
      <c r="AN744" s="620"/>
      <c r="AO744" s="620"/>
      <c r="AP744" s="620"/>
      <c r="AQ744" s="620"/>
      <c r="AR744" s="620"/>
      <c r="AS744" s="620"/>
      <c r="AT744" s="620"/>
      <c r="AU744" s="620"/>
      <c r="AV744" s="620"/>
      <c r="AW744" s="620"/>
      <c r="AX744" s="620"/>
      <c r="AY744" s="620"/>
      <c r="AZ744" s="620"/>
      <c r="BA744" s="620"/>
    </row>
    <row r="745" spans="1:53" ht="15.75" customHeight="1" x14ac:dyDescent="0.25">
      <c r="A745" s="620"/>
      <c r="B745" s="625"/>
      <c r="C745" s="620"/>
      <c r="D745" s="620"/>
      <c r="E745" s="620"/>
      <c r="F745" s="620"/>
      <c r="G745" s="620"/>
      <c r="H745" s="620"/>
      <c r="I745" s="620"/>
      <c r="J745" s="622"/>
      <c r="K745" s="622"/>
      <c r="L745" s="622"/>
      <c r="M745" s="622"/>
      <c r="N745" s="624"/>
      <c r="O745" s="620"/>
      <c r="P745" s="620"/>
      <c r="Q745" s="620"/>
      <c r="R745" s="620"/>
      <c r="S745" s="620"/>
      <c r="T745" s="620"/>
      <c r="U745" s="620"/>
      <c r="V745" s="620"/>
      <c r="W745" s="620"/>
      <c r="X745" s="620"/>
      <c r="Y745" s="620"/>
      <c r="Z745" s="620"/>
      <c r="AA745" s="620"/>
      <c r="AB745" s="620"/>
      <c r="AC745" s="622"/>
      <c r="AD745" s="620"/>
      <c r="AE745" s="620"/>
      <c r="AF745" s="620"/>
      <c r="AG745" s="620"/>
      <c r="AH745" s="620"/>
      <c r="AI745" s="620"/>
      <c r="AJ745" s="620"/>
      <c r="AK745" s="620"/>
      <c r="AL745" s="620"/>
      <c r="AM745" s="620"/>
      <c r="AN745" s="620"/>
      <c r="AO745" s="620"/>
      <c r="AP745" s="620"/>
      <c r="AQ745" s="620"/>
      <c r="AR745" s="620"/>
      <c r="AS745" s="620"/>
      <c r="AT745" s="620"/>
      <c r="AU745" s="620"/>
      <c r="AV745" s="620"/>
      <c r="AW745" s="620"/>
      <c r="AX745" s="620"/>
      <c r="AY745" s="620"/>
      <c r="AZ745" s="620"/>
      <c r="BA745" s="620"/>
    </row>
    <row r="746" spans="1:53" ht="15.75" customHeight="1" x14ac:dyDescent="0.25">
      <c r="A746" s="620"/>
      <c r="B746" s="625"/>
      <c r="C746" s="620"/>
      <c r="D746" s="620"/>
      <c r="E746" s="620"/>
      <c r="F746" s="620"/>
      <c r="G746" s="620"/>
      <c r="H746" s="620"/>
      <c r="I746" s="620"/>
      <c r="J746" s="622"/>
      <c r="K746" s="622"/>
      <c r="L746" s="622"/>
      <c r="M746" s="622"/>
      <c r="N746" s="624"/>
      <c r="O746" s="620"/>
      <c r="P746" s="620"/>
      <c r="Q746" s="620"/>
      <c r="R746" s="620"/>
      <c r="S746" s="620"/>
      <c r="T746" s="620"/>
      <c r="U746" s="620"/>
      <c r="V746" s="620"/>
      <c r="W746" s="620"/>
      <c r="X746" s="620"/>
      <c r="Y746" s="620"/>
      <c r="Z746" s="620"/>
      <c r="AA746" s="620"/>
      <c r="AB746" s="620"/>
      <c r="AC746" s="622"/>
      <c r="AD746" s="620"/>
      <c r="AE746" s="620"/>
      <c r="AF746" s="620"/>
      <c r="AG746" s="620"/>
      <c r="AH746" s="620"/>
      <c r="AI746" s="620"/>
      <c r="AJ746" s="620"/>
      <c r="AK746" s="620"/>
      <c r="AL746" s="620"/>
      <c r="AM746" s="620"/>
      <c r="AN746" s="620"/>
      <c r="AO746" s="620"/>
      <c r="AP746" s="620"/>
      <c r="AQ746" s="620"/>
      <c r="AR746" s="620"/>
      <c r="AS746" s="620"/>
      <c r="AT746" s="620"/>
      <c r="AU746" s="620"/>
      <c r="AV746" s="620"/>
      <c r="AW746" s="620"/>
      <c r="AX746" s="620"/>
      <c r="AY746" s="620"/>
      <c r="AZ746" s="620"/>
      <c r="BA746" s="620"/>
    </row>
    <row r="747" spans="1:53" ht="15.75" customHeight="1" x14ac:dyDescent="0.25">
      <c r="A747" s="620"/>
      <c r="B747" s="625"/>
      <c r="C747" s="620"/>
      <c r="D747" s="620"/>
      <c r="E747" s="620"/>
      <c r="F747" s="620"/>
      <c r="G747" s="620"/>
      <c r="H747" s="620"/>
      <c r="I747" s="620"/>
      <c r="J747" s="622"/>
      <c r="K747" s="622"/>
      <c r="L747" s="622"/>
      <c r="M747" s="622"/>
      <c r="N747" s="624"/>
      <c r="O747" s="620"/>
      <c r="P747" s="620"/>
      <c r="Q747" s="620"/>
      <c r="R747" s="620"/>
      <c r="S747" s="620"/>
      <c r="T747" s="620"/>
      <c r="U747" s="620"/>
      <c r="V747" s="620"/>
      <c r="W747" s="620"/>
      <c r="X747" s="620"/>
      <c r="Y747" s="620"/>
      <c r="Z747" s="620"/>
      <c r="AA747" s="620"/>
      <c r="AB747" s="620"/>
      <c r="AC747" s="622"/>
      <c r="AD747" s="620"/>
      <c r="AE747" s="620"/>
      <c r="AF747" s="620"/>
      <c r="AG747" s="620"/>
      <c r="AH747" s="620"/>
      <c r="AI747" s="620"/>
      <c r="AJ747" s="620"/>
      <c r="AK747" s="620"/>
      <c r="AL747" s="620"/>
      <c r="AM747" s="620"/>
      <c r="AN747" s="620"/>
      <c r="AO747" s="620"/>
      <c r="AP747" s="620"/>
      <c r="AQ747" s="620"/>
      <c r="AR747" s="620"/>
      <c r="AS747" s="620"/>
      <c r="AT747" s="620"/>
      <c r="AU747" s="620"/>
      <c r="AV747" s="620"/>
      <c r="AW747" s="620"/>
      <c r="AX747" s="620"/>
      <c r="AY747" s="620"/>
      <c r="AZ747" s="620"/>
      <c r="BA747" s="620"/>
    </row>
    <row r="748" spans="1:53" ht="15.75" customHeight="1" x14ac:dyDescent="0.25">
      <c r="A748" s="620"/>
      <c r="B748" s="625"/>
      <c r="C748" s="620"/>
      <c r="D748" s="620"/>
      <c r="E748" s="620"/>
      <c r="F748" s="620"/>
      <c r="G748" s="620"/>
      <c r="H748" s="620"/>
      <c r="I748" s="620"/>
      <c r="J748" s="622"/>
      <c r="K748" s="622"/>
      <c r="L748" s="622"/>
      <c r="M748" s="622"/>
      <c r="N748" s="624"/>
      <c r="O748" s="620"/>
      <c r="P748" s="620"/>
      <c r="Q748" s="620"/>
      <c r="R748" s="620"/>
      <c r="S748" s="620"/>
      <c r="T748" s="620"/>
      <c r="U748" s="620"/>
      <c r="V748" s="620"/>
      <c r="W748" s="620"/>
      <c r="X748" s="620"/>
      <c r="Y748" s="620"/>
      <c r="Z748" s="620"/>
      <c r="AA748" s="620"/>
      <c r="AB748" s="620"/>
      <c r="AC748" s="622"/>
      <c r="AD748" s="620"/>
      <c r="AE748" s="620"/>
      <c r="AF748" s="620"/>
      <c r="AG748" s="620"/>
      <c r="AH748" s="620"/>
      <c r="AI748" s="620"/>
      <c r="AJ748" s="620"/>
      <c r="AK748" s="620"/>
      <c r="AL748" s="620"/>
      <c r="AM748" s="620"/>
      <c r="AN748" s="620"/>
      <c r="AO748" s="620"/>
      <c r="AP748" s="620"/>
      <c r="AQ748" s="620"/>
      <c r="AR748" s="620"/>
      <c r="AS748" s="620"/>
      <c r="AT748" s="620"/>
      <c r="AU748" s="620"/>
      <c r="AV748" s="620"/>
      <c r="AW748" s="620"/>
      <c r="AX748" s="620"/>
      <c r="AY748" s="620"/>
      <c r="AZ748" s="620"/>
      <c r="BA748" s="620"/>
    </row>
    <row r="749" spans="1:53" ht="15.75" customHeight="1" x14ac:dyDescent="0.25">
      <c r="A749" s="620"/>
      <c r="B749" s="625"/>
      <c r="C749" s="620"/>
      <c r="D749" s="620"/>
      <c r="E749" s="620"/>
      <c r="F749" s="620"/>
      <c r="G749" s="620"/>
      <c r="H749" s="620"/>
      <c r="I749" s="620"/>
      <c r="J749" s="622"/>
      <c r="K749" s="622"/>
      <c r="L749" s="622"/>
      <c r="M749" s="622"/>
      <c r="N749" s="624"/>
      <c r="O749" s="620"/>
      <c r="P749" s="620"/>
      <c r="Q749" s="620"/>
      <c r="R749" s="620"/>
      <c r="S749" s="620"/>
      <c r="T749" s="620"/>
      <c r="U749" s="620"/>
      <c r="V749" s="620"/>
      <c r="W749" s="620"/>
      <c r="X749" s="620"/>
      <c r="Y749" s="620"/>
      <c r="Z749" s="620"/>
      <c r="AA749" s="620"/>
      <c r="AB749" s="620"/>
      <c r="AC749" s="622"/>
      <c r="AD749" s="620"/>
      <c r="AE749" s="620"/>
      <c r="AF749" s="620"/>
      <c r="AG749" s="620"/>
      <c r="AH749" s="620"/>
      <c r="AI749" s="620"/>
      <c r="AJ749" s="620"/>
      <c r="AK749" s="620"/>
      <c r="AL749" s="620"/>
      <c r="AM749" s="620"/>
      <c r="AN749" s="620"/>
      <c r="AO749" s="620"/>
      <c r="AP749" s="620"/>
      <c r="AQ749" s="620"/>
      <c r="AR749" s="620"/>
      <c r="AS749" s="620"/>
      <c r="AT749" s="620"/>
      <c r="AU749" s="620"/>
      <c r="AV749" s="620"/>
      <c r="AW749" s="620"/>
      <c r="AX749" s="620"/>
      <c r="AY749" s="620"/>
      <c r="AZ749" s="620"/>
      <c r="BA749" s="620"/>
    </row>
    <row r="750" spans="1:53" ht="15.75" customHeight="1" x14ac:dyDescent="0.25">
      <c r="A750" s="620"/>
      <c r="B750" s="625"/>
      <c r="C750" s="620"/>
      <c r="D750" s="620"/>
      <c r="E750" s="620"/>
      <c r="F750" s="620"/>
      <c r="G750" s="620"/>
      <c r="H750" s="620"/>
      <c r="I750" s="620"/>
      <c r="J750" s="622"/>
      <c r="K750" s="622"/>
      <c r="L750" s="622"/>
      <c r="M750" s="622"/>
      <c r="N750" s="624"/>
      <c r="O750" s="620"/>
      <c r="P750" s="620"/>
      <c r="Q750" s="620"/>
      <c r="R750" s="620"/>
      <c r="S750" s="620"/>
      <c r="T750" s="620"/>
      <c r="U750" s="620"/>
      <c r="V750" s="620"/>
      <c r="W750" s="620"/>
      <c r="X750" s="620"/>
      <c r="Y750" s="620"/>
      <c r="Z750" s="620"/>
      <c r="AA750" s="620"/>
      <c r="AB750" s="620"/>
      <c r="AC750" s="622"/>
      <c r="AD750" s="620"/>
      <c r="AE750" s="620"/>
      <c r="AF750" s="620"/>
      <c r="AG750" s="620"/>
      <c r="AH750" s="620"/>
      <c r="AI750" s="620"/>
      <c r="AJ750" s="620"/>
      <c r="AK750" s="620"/>
      <c r="AL750" s="620"/>
      <c r="AM750" s="620"/>
      <c r="AN750" s="620"/>
      <c r="AO750" s="620"/>
      <c r="AP750" s="620"/>
      <c r="AQ750" s="620"/>
      <c r="AR750" s="620"/>
      <c r="AS750" s="620"/>
      <c r="AT750" s="620"/>
      <c r="AU750" s="620"/>
      <c r="AV750" s="620"/>
      <c r="AW750" s="620"/>
      <c r="AX750" s="620"/>
      <c r="AY750" s="620"/>
      <c r="AZ750" s="620"/>
      <c r="BA750" s="620"/>
    </row>
    <row r="751" spans="1:53" ht="15.75" customHeight="1" x14ac:dyDescent="0.25">
      <c r="A751" s="620"/>
      <c r="B751" s="625"/>
      <c r="C751" s="620"/>
      <c r="D751" s="620"/>
      <c r="E751" s="620"/>
      <c r="F751" s="620"/>
      <c r="G751" s="620"/>
      <c r="H751" s="620"/>
      <c r="I751" s="620"/>
      <c r="J751" s="622"/>
      <c r="K751" s="622"/>
      <c r="L751" s="622"/>
      <c r="M751" s="622"/>
      <c r="N751" s="624"/>
      <c r="O751" s="620"/>
      <c r="P751" s="620"/>
      <c r="Q751" s="620"/>
      <c r="R751" s="620"/>
      <c r="S751" s="620"/>
      <c r="T751" s="620"/>
      <c r="U751" s="620"/>
      <c r="V751" s="620"/>
      <c r="W751" s="620"/>
      <c r="X751" s="620"/>
      <c r="Y751" s="620"/>
      <c r="Z751" s="620"/>
      <c r="AA751" s="620"/>
      <c r="AB751" s="620"/>
      <c r="AC751" s="622"/>
      <c r="AD751" s="620"/>
      <c r="AE751" s="620"/>
      <c r="AF751" s="620"/>
      <c r="AG751" s="620"/>
      <c r="AH751" s="620"/>
      <c r="AI751" s="620"/>
      <c r="AJ751" s="620"/>
      <c r="AK751" s="620"/>
      <c r="AL751" s="620"/>
      <c r="AM751" s="620"/>
      <c r="AN751" s="620"/>
      <c r="AO751" s="620"/>
      <c r="AP751" s="620"/>
      <c r="AQ751" s="620"/>
      <c r="AR751" s="620"/>
      <c r="AS751" s="620"/>
      <c r="AT751" s="620"/>
      <c r="AU751" s="620"/>
      <c r="AV751" s="620"/>
      <c r="AW751" s="620"/>
      <c r="AX751" s="620"/>
      <c r="AY751" s="620"/>
      <c r="AZ751" s="620"/>
      <c r="BA751" s="620"/>
    </row>
    <row r="752" spans="1:53" ht="15.75" customHeight="1" x14ac:dyDescent="0.25">
      <c r="A752" s="620"/>
      <c r="B752" s="625"/>
      <c r="C752" s="620"/>
      <c r="D752" s="620"/>
      <c r="E752" s="620"/>
      <c r="F752" s="620"/>
      <c r="G752" s="620"/>
      <c r="H752" s="620"/>
      <c r="I752" s="620"/>
      <c r="J752" s="622"/>
      <c r="K752" s="622"/>
      <c r="L752" s="622"/>
      <c r="M752" s="622"/>
      <c r="N752" s="624"/>
      <c r="O752" s="620"/>
      <c r="P752" s="620"/>
      <c r="Q752" s="620"/>
      <c r="R752" s="620"/>
      <c r="S752" s="620"/>
      <c r="T752" s="620"/>
      <c r="U752" s="620"/>
      <c r="V752" s="620"/>
      <c r="W752" s="620"/>
      <c r="X752" s="620"/>
      <c r="Y752" s="620"/>
      <c r="Z752" s="620"/>
      <c r="AA752" s="620"/>
      <c r="AB752" s="620"/>
      <c r="AC752" s="622"/>
      <c r="AD752" s="620"/>
      <c r="AE752" s="620"/>
      <c r="AF752" s="620"/>
      <c r="AG752" s="620"/>
      <c r="AH752" s="620"/>
      <c r="AI752" s="620"/>
      <c r="AJ752" s="620"/>
      <c r="AK752" s="620"/>
      <c r="AL752" s="620"/>
      <c r="AM752" s="620"/>
      <c r="AN752" s="620"/>
      <c r="AO752" s="620"/>
      <c r="AP752" s="620"/>
      <c r="AQ752" s="620"/>
      <c r="AR752" s="620"/>
      <c r="AS752" s="620"/>
      <c r="AT752" s="620"/>
      <c r="AU752" s="620"/>
      <c r="AV752" s="620"/>
      <c r="AW752" s="620"/>
      <c r="AX752" s="620"/>
      <c r="AY752" s="620"/>
      <c r="AZ752" s="620"/>
      <c r="BA752" s="620"/>
    </row>
    <row r="753" spans="1:53" ht="15.75" customHeight="1" x14ac:dyDescent="0.25">
      <c r="A753" s="620"/>
      <c r="B753" s="625"/>
      <c r="C753" s="620"/>
      <c r="D753" s="620"/>
      <c r="E753" s="620"/>
      <c r="F753" s="620"/>
      <c r="G753" s="620"/>
      <c r="H753" s="620"/>
      <c r="I753" s="620"/>
      <c r="J753" s="622"/>
      <c r="K753" s="622"/>
      <c r="L753" s="622"/>
      <c r="M753" s="622"/>
      <c r="N753" s="624"/>
      <c r="O753" s="620"/>
      <c r="P753" s="620"/>
      <c r="Q753" s="620"/>
      <c r="R753" s="620"/>
      <c r="S753" s="620"/>
      <c r="T753" s="620"/>
      <c r="U753" s="620"/>
      <c r="V753" s="620"/>
      <c r="W753" s="620"/>
      <c r="X753" s="620"/>
      <c r="Y753" s="620"/>
      <c r="Z753" s="620"/>
      <c r="AA753" s="620"/>
      <c r="AB753" s="620"/>
      <c r="AC753" s="622"/>
      <c r="AD753" s="620"/>
      <c r="AE753" s="620"/>
      <c r="AF753" s="620"/>
      <c r="AG753" s="620"/>
      <c r="AH753" s="620"/>
      <c r="AI753" s="620"/>
      <c r="AJ753" s="620"/>
      <c r="AK753" s="620"/>
      <c r="AL753" s="620"/>
      <c r="AM753" s="620"/>
      <c r="AN753" s="620"/>
      <c r="AO753" s="620"/>
      <c r="AP753" s="620"/>
      <c r="AQ753" s="620"/>
      <c r="AR753" s="620"/>
      <c r="AS753" s="620"/>
      <c r="AT753" s="620"/>
      <c r="AU753" s="620"/>
      <c r="AV753" s="620"/>
      <c r="AW753" s="620"/>
      <c r="AX753" s="620"/>
      <c r="AY753" s="620"/>
      <c r="AZ753" s="620"/>
      <c r="BA753" s="620"/>
    </row>
    <row r="754" spans="1:53" ht="15.75" customHeight="1" x14ac:dyDescent="0.25">
      <c r="A754" s="620"/>
      <c r="B754" s="625"/>
      <c r="C754" s="620"/>
      <c r="D754" s="620"/>
      <c r="E754" s="620"/>
      <c r="F754" s="620"/>
      <c r="G754" s="620"/>
      <c r="H754" s="620"/>
      <c r="I754" s="620"/>
      <c r="J754" s="622"/>
      <c r="K754" s="622"/>
      <c r="L754" s="622"/>
      <c r="M754" s="622"/>
      <c r="N754" s="624"/>
      <c r="O754" s="620"/>
      <c r="P754" s="620"/>
      <c r="Q754" s="620"/>
      <c r="R754" s="620"/>
      <c r="S754" s="620"/>
      <c r="T754" s="620"/>
      <c r="U754" s="620"/>
      <c r="V754" s="620"/>
      <c r="W754" s="620"/>
      <c r="X754" s="620"/>
      <c r="Y754" s="620"/>
      <c r="Z754" s="620"/>
      <c r="AA754" s="620"/>
      <c r="AB754" s="620"/>
      <c r="AC754" s="622"/>
      <c r="AD754" s="620"/>
      <c r="AE754" s="620"/>
      <c r="AF754" s="620"/>
      <c r="AG754" s="620"/>
      <c r="AH754" s="620"/>
      <c r="AI754" s="620"/>
      <c r="AJ754" s="620"/>
      <c r="AK754" s="620"/>
      <c r="AL754" s="620"/>
      <c r="AM754" s="620"/>
      <c r="AN754" s="620"/>
      <c r="AO754" s="620"/>
      <c r="AP754" s="620"/>
      <c r="AQ754" s="620"/>
      <c r="AR754" s="620"/>
      <c r="AS754" s="620"/>
      <c r="AT754" s="620"/>
      <c r="AU754" s="620"/>
      <c r="AV754" s="620"/>
      <c r="AW754" s="620"/>
      <c r="AX754" s="620"/>
      <c r="AY754" s="620"/>
      <c r="AZ754" s="620"/>
      <c r="BA754" s="620"/>
    </row>
    <row r="755" spans="1:53" ht="15.75" customHeight="1" x14ac:dyDescent="0.25">
      <c r="A755" s="620"/>
      <c r="B755" s="625"/>
      <c r="C755" s="620"/>
      <c r="D755" s="620"/>
      <c r="E755" s="620"/>
      <c r="F755" s="620"/>
      <c r="G755" s="620"/>
      <c r="H755" s="620"/>
      <c r="I755" s="620"/>
      <c r="J755" s="622"/>
      <c r="K755" s="622"/>
      <c r="L755" s="622"/>
      <c r="M755" s="622"/>
      <c r="N755" s="624"/>
      <c r="O755" s="620"/>
      <c r="P755" s="620"/>
      <c r="Q755" s="620"/>
      <c r="R755" s="620"/>
      <c r="S755" s="620"/>
      <c r="T755" s="620"/>
      <c r="U755" s="620"/>
      <c r="V755" s="620"/>
      <c r="W755" s="620"/>
      <c r="X755" s="620"/>
      <c r="Y755" s="620"/>
      <c r="Z755" s="620"/>
      <c r="AA755" s="620"/>
      <c r="AB755" s="620"/>
      <c r="AC755" s="622"/>
      <c r="AD755" s="620"/>
      <c r="AE755" s="620"/>
      <c r="AF755" s="620"/>
      <c r="AG755" s="620"/>
      <c r="AH755" s="620"/>
      <c r="AI755" s="620"/>
      <c r="AJ755" s="620"/>
      <c r="AK755" s="620"/>
      <c r="AL755" s="620"/>
      <c r="AM755" s="620"/>
      <c r="AN755" s="620"/>
      <c r="AO755" s="620"/>
      <c r="AP755" s="620"/>
      <c r="AQ755" s="620"/>
      <c r="AR755" s="620"/>
      <c r="AS755" s="620"/>
      <c r="AT755" s="620"/>
      <c r="AU755" s="620"/>
      <c r="AV755" s="620"/>
      <c r="AW755" s="620"/>
      <c r="AX755" s="620"/>
      <c r="AY755" s="620"/>
      <c r="AZ755" s="620"/>
      <c r="BA755" s="620"/>
    </row>
    <row r="756" spans="1:53" ht="15.75" customHeight="1" x14ac:dyDescent="0.25">
      <c r="A756" s="620"/>
      <c r="B756" s="625"/>
      <c r="C756" s="620"/>
      <c r="D756" s="620"/>
      <c r="E756" s="620"/>
      <c r="F756" s="620"/>
      <c r="G756" s="620"/>
      <c r="H756" s="620"/>
      <c r="I756" s="620"/>
      <c r="J756" s="622"/>
      <c r="K756" s="622"/>
      <c r="L756" s="622"/>
      <c r="M756" s="622"/>
      <c r="N756" s="624"/>
      <c r="O756" s="620"/>
      <c r="P756" s="620"/>
      <c r="Q756" s="620"/>
      <c r="R756" s="620"/>
      <c r="S756" s="620"/>
      <c r="T756" s="620"/>
      <c r="U756" s="620"/>
      <c r="V756" s="620"/>
      <c r="W756" s="620"/>
      <c r="X756" s="620"/>
      <c r="Y756" s="620"/>
      <c r="Z756" s="620"/>
      <c r="AA756" s="620"/>
      <c r="AB756" s="620"/>
      <c r="AC756" s="622"/>
      <c r="AD756" s="620"/>
      <c r="AE756" s="620"/>
      <c r="AF756" s="620"/>
      <c r="AG756" s="620"/>
      <c r="AH756" s="620"/>
      <c r="AI756" s="620"/>
      <c r="AJ756" s="620"/>
      <c r="AK756" s="620"/>
      <c r="AL756" s="620"/>
      <c r="AM756" s="620"/>
      <c r="AN756" s="620"/>
      <c r="AO756" s="620"/>
      <c r="AP756" s="620"/>
      <c r="AQ756" s="620"/>
      <c r="AR756" s="620"/>
      <c r="AS756" s="620"/>
      <c r="AT756" s="620"/>
      <c r="AU756" s="620"/>
      <c r="AV756" s="620"/>
      <c r="AW756" s="620"/>
      <c r="AX756" s="620"/>
      <c r="AY756" s="620"/>
      <c r="AZ756" s="620"/>
      <c r="BA756" s="620"/>
    </row>
    <row r="757" spans="1:53" ht="15.75" customHeight="1" x14ac:dyDescent="0.25">
      <c r="A757" s="620"/>
      <c r="B757" s="625"/>
      <c r="C757" s="620"/>
      <c r="D757" s="620"/>
      <c r="E757" s="620"/>
      <c r="F757" s="620"/>
      <c r="G757" s="620"/>
      <c r="H757" s="620"/>
      <c r="I757" s="620"/>
      <c r="J757" s="622"/>
      <c r="K757" s="622"/>
      <c r="L757" s="622"/>
      <c r="M757" s="622"/>
      <c r="N757" s="624"/>
      <c r="O757" s="620"/>
      <c r="P757" s="620"/>
      <c r="Q757" s="620"/>
      <c r="R757" s="620"/>
      <c r="S757" s="620"/>
      <c r="T757" s="620"/>
      <c r="U757" s="620"/>
      <c r="V757" s="620"/>
      <c r="W757" s="620"/>
      <c r="X757" s="620"/>
      <c r="Y757" s="620"/>
      <c r="Z757" s="620"/>
      <c r="AA757" s="620"/>
      <c r="AB757" s="620"/>
      <c r="AC757" s="622"/>
      <c r="AD757" s="620"/>
      <c r="AE757" s="620"/>
      <c r="AF757" s="620"/>
      <c r="AG757" s="620"/>
      <c r="AH757" s="620"/>
      <c r="AI757" s="620"/>
      <c r="AJ757" s="620"/>
      <c r="AK757" s="620"/>
      <c r="AL757" s="620"/>
      <c r="AM757" s="620"/>
      <c r="AN757" s="620"/>
      <c r="AO757" s="620"/>
      <c r="AP757" s="620"/>
      <c r="AQ757" s="620"/>
      <c r="AR757" s="620"/>
      <c r="AS757" s="620"/>
      <c r="AT757" s="620"/>
      <c r="AU757" s="620"/>
      <c r="AV757" s="620"/>
      <c r="AW757" s="620"/>
      <c r="AX757" s="620"/>
      <c r="AY757" s="620"/>
      <c r="AZ757" s="620"/>
      <c r="BA757" s="620"/>
    </row>
    <row r="758" spans="1:53" ht="15.75" customHeight="1" x14ac:dyDescent="0.25">
      <c r="A758" s="620"/>
      <c r="B758" s="625"/>
      <c r="C758" s="620"/>
      <c r="D758" s="620"/>
      <c r="E758" s="620"/>
      <c r="F758" s="620"/>
      <c r="G758" s="620"/>
      <c r="H758" s="620"/>
      <c r="I758" s="620"/>
      <c r="J758" s="622"/>
      <c r="K758" s="622"/>
      <c r="L758" s="622"/>
      <c r="M758" s="622"/>
      <c r="N758" s="624"/>
      <c r="O758" s="620"/>
      <c r="P758" s="620"/>
      <c r="Q758" s="620"/>
      <c r="R758" s="620"/>
      <c r="S758" s="620"/>
      <c r="T758" s="620"/>
      <c r="U758" s="620"/>
      <c r="V758" s="620"/>
      <c r="W758" s="620"/>
      <c r="X758" s="620"/>
      <c r="Y758" s="620"/>
      <c r="Z758" s="620"/>
      <c r="AA758" s="620"/>
      <c r="AB758" s="620"/>
      <c r="AC758" s="622"/>
      <c r="AD758" s="620"/>
      <c r="AE758" s="620"/>
      <c r="AF758" s="620"/>
      <c r="AG758" s="620"/>
      <c r="AH758" s="620"/>
      <c r="AI758" s="620"/>
      <c r="AJ758" s="620"/>
      <c r="AK758" s="620"/>
      <c r="AL758" s="620"/>
      <c r="AM758" s="620"/>
      <c r="AN758" s="620"/>
      <c r="AO758" s="620"/>
      <c r="AP758" s="620"/>
      <c r="AQ758" s="620"/>
      <c r="AR758" s="620"/>
      <c r="AS758" s="620"/>
      <c r="AT758" s="620"/>
      <c r="AU758" s="620"/>
      <c r="AV758" s="620"/>
      <c r="AW758" s="620"/>
      <c r="AX758" s="620"/>
      <c r="AY758" s="620"/>
      <c r="AZ758" s="620"/>
      <c r="BA758" s="620"/>
    </row>
    <row r="759" spans="1:53" ht="15.75" customHeight="1" x14ac:dyDescent="0.25">
      <c r="A759" s="620"/>
      <c r="B759" s="625"/>
      <c r="C759" s="620"/>
      <c r="D759" s="620"/>
      <c r="E759" s="620"/>
      <c r="F759" s="620"/>
      <c r="G759" s="620"/>
      <c r="H759" s="620"/>
      <c r="I759" s="620"/>
      <c r="J759" s="622"/>
      <c r="K759" s="622"/>
      <c r="L759" s="622"/>
      <c r="M759" s="622"/>
      <c r="N759" s="624"/>
      <c r="O759" s="620"/>
      <c r="P759" s="620"/>
      <c r="Q759" s="620"/>
      <c r="R759" s="620"/>
      <c r="S759" s="620"/>
      <c r="T759" s="620"/>
      <c r="U759" s="620"/>
      <c r="V759" s="620"/>
      <c r="W759" s="620"/>
      <c r="X759" s="620"/>
      <c r="Y759" s="620"/>
      <c r="Z759" s="620"/>
      <c r="AA759" s="620"/>
      <c r="AB759" s="620"/>
      <c r="AC759" s="622"/>
      <c r="AD759" s="620"/>
      <c r="AE759" s="620"/>
      <c r="AF759" s="620"/>
      <c r="AG759" s="620"/>
      <c r="AH759" s="620"/>
      <c r="AI759" s="620"/>
      <c r="AJ759" s="620"/>
      <c r="AK759" s="620"/>
      <c r="AL759" s="620"/>
      <c r="AM759" s="620"/>
      <c r="AN759" s="620"/>
      <c r="AO759" s="620"/>
      <c r="AP759" s="620"/>
      <c r="AQ759" s="620"/>
      <c r="AR759" s="620"/>
      <c r="AS759" s="620"/>
      <c r="AT759" s="620"/>
      <c r="AU759" s="620"/>
      <c r="AV759" s="620"/>
      <c r="AW759" s="620"/>
      <c r="AX759" s="620"/>
      <c r="AY759" s="620"/>
      <c r="AZ759" s="620"/>
      <c r="BA759" s="620"/>
    </row>
    <row r="760" spans="1:53" ht="15.75" customHeight="1" x14ac:dyDescent="0.25">
      <c r="A760" s="620"/>
      <c r="B760" s="625"/>
      <c r="C760" s="620"/>
      <c r="D760" s="620"/>
      <c r="E760" s="620"/>
      <c r="F760" s="620"/>
      <c r="G760" s="620"/>
      <c r="H760" s="620"/>
      <c r="I760" s="620"/>
      <c r="J760" s="622"/>
      <c r="K760" s="622"/>
      <c r="L760" s="622"/>
      <c r="M760" s="622"/>
      <c r="N760" s="624"/>
      <c r="O760" s="620"/>
      <c r="P760" s="620"/>
      <c r="Q760" s="620"/>
      <c r="R760" s="620"/>
      <c r="S760" s="620"/>
      <c r="T760" s="620"/>
      <c r="U760" s="620"/>
      <c r="V760" s="620"/>
      <c r="W760" s="620"/>
      <c r="X760" s="620"/>
      <c r="Y760" s="620"/>
      <c r="Z760" s="620"/>
      <c r="AA760" s="620"/>
      <c r="AB760" s="620"/>
      <c r="AC760" s="622"/>
      <c r="AD760" s="620"/>
      <c r="AE760" s="620"/>
      <c r="AF760" s="620"/>
      <c r="AG760" s="620"/>
      <c r="AH760" s="620"/>
      <c r="AI760" s="620"/>
      <c r="AJ760" s="620"/>
      <c r="AK760" s="620"/>
      <c r="AL760" s="620"/>
      <c r="AM760" s="620"/>
      <c r="AN760" s="620"/>
      <c r="AO760" s="620"/>
      <c r="AP760" s="620"/>
      <c r="AQ760" s="620"/>
      <c r="AR760" s="620"/>
      <c r="AS760" s="620"/>
      <c r="AT760" s="620"/>
      <c r="AU760" s="620"/>
      <c r="AV760" s="620"/>
      <c r="AW760" s="620"/>
      <c r="AX760" s="620"/>
      <c r="AY760" s="620"/>
      <c r="AZ760" s="620"/>
      <c r="BA760" s="620"/>
    </row>
    <row r="761" spans="1:53" ht="15.75" customHeight="1" x14ac:dyDescent="0.25">
      <c r="A761" s="620"/>
      <c r="B761" s="625"/>
      <c r="C761" s="620"/>
      <c r="D761" s="620"/>
      <c r="E761" s="620"/>
      <c r="F761" s="620"/>
      <c r="G761" s="620"/>
      <c r="H761" s="620"/>
      <c r="I761" s="620"/>
      <c r="J761" s="622"/>
      <c r="K761" s="622"/>
      <c r="L761" s="622"/>
      <c r="M761" s="622"/>
      <c r="N761" s="624"/>
      <c r="O761" s="620"/>
      <c r="P761" s="620"/>
      <c r="Q761" s="620"/>
      <c r="R761" s="620"/>
      <c r="S761" s="620"/>
      <c r="T761" s="620"/>
      <c r="U761" s="620"/>
      <c r="V761" s="620"/>
      <c r="W761" s="620"/>
      <c r="X761" s="620"/>
      <c r="Y761" s="620"/>
      <c r="Z761" s="620"/>
      <c r="AA761" s="620"/>
      <c r="AB761" s="620"/>
      <c r="AC761" s="622"/>
      <c r="AD761" s="620"/>
      <c r="AE761" s="620"/>
      <c r="AF761" s="620"/>
      <c r="AG761" s="620"/>
      <c r="AH761" s="620"/>
      <c r="AI761" s="620"/>
      <c r="AJ761" s="620"/>
      <c r="AK761" s="620"/>
      <c r="AL761" s="620"/>
      <c r="AM761" s="620"/>
      <c r="AN761" s="620"/>
      <c r="AO761" s="620"/>
      <c r="AP761" s="620"/>
      <c r="AQ761" s="620"/>
      <c r="AR761" s="620"/>
      <c r="AS761" s="620"/>
      <c r="AT761" s="620"/>
      <c r="AU761" s="620"/>
      <c r="AV761" s="620"/>
      <c r="AW761" s="620"/>
      <c r="AX761" s="620"/>
      <c r="AY761" s="620"/>
      <c r="AZ761" s="620"/>
      <c r="BA761" s="620"/>
    </row>
    <row r="762" spans="1:53" ht="15.75" customHeight="1" x14ac:dyDescent="0.25">
      <c r="A762" s="620"/>
      <c r="B762" s="625"/>
      <c r="C762" s="620"/>
      <c r="D762" s="620"/>
      <c r="E762" s="620"/>
      <c r="F762" s="620"/>
      <c r="G762" s="620"/>
      <c r="H762" s="620"/>
      <c r="I762" s="620"/>
      <c r="J762" s="622"/>
      <c r="K762" s="622"/>
      <c r="L762" s="622"/>
      <c r="M762" s="622"/>
      <c r="N762" s="624"/>
      <c r="O762" s="620"/>
      <c r="P762" s="620"/>
      <c r="Q762" s="620"/>
      <c r="R762" s="620"/>
      <c r="S762" s="620"/>
      <c r="T762" s="620"/>
      <c r="U762" s="620"/>
      <c r="V762" s="620"/>
      <c r="W762" s="620"/>
      <c r="X762" s="620"/>
      <c r="Y762" s="620"/>
      <c r="Z762" s="620"/>
      <c r="AA762" s="620"/>
      <c r="AB762" s="620"/>
      <c r="AC762" s="622"/>
      <c r="AD762" s="620"/>
      <c r="AE762" s="620"/>
      <c r="AF762" s="620"/>
      <c r="AG762" s="620"/>
      <c r="AH762" s="620"/>
      <c r="AI762" s="620"/>
      <c r="AJ762" s="620"/>
      <c r="AK762" s="620"/>
      <c r="AL762" s="620"/>
      <c r="AM762" s="620"/>
      <c r="AN762" s="620"/>
      <c r="AO762" s="620"/>
      <c r="AP762" s="620"/>
      <c r="AQ762" s="620"/>
      <c r="AR762" s="620"/>
      <c r="AS762" s="620"/>
      <c r="AT762" s="620"/>
      <c r="AU762" s="620"/>
      <c r="AV762" s="620"/>
      <c r="AW762" s="620"/>
      <c r="AX762" s="620"/>
      <c r="AY762" s="620"/>
      <c r="AZ762" s="620"/>
      <c r="BA762" s="620"/>
    </row>
    <row r="763" spans="1:53" ht="15.75" customHeight="1" x14ac:dyDescent="0.25">
      <c r="A763" s="620"/>
      <c r="B763" s="625"/>
      <c r="C763" s="620"/>
      <c r="D763" s="620"/>
      <c r="E763" s="620"/>
      <c r="F763" s="620"/>
      <c r="G763" s="620"/>
      <c r="H763" s="620"/>
      <c r="I763" s="620"/>
      <c r="J763" s="622"/>
      <c r="K763" s="622"/>
      <c r="L763" s="622"/>
      <c r="M763" s="622"/>
      <c r="N763" s="624"/>
      <c r="O763" s="620"/>
      <c r="P763" s="620"/>
      <c r="Q763" s="620"/>
      <c r="R763" s="620"/>
      <c r="S763" s="620"/>
      <c r="T763" s="620"/>
      <c r="U763" s="620"/>
      <c r="V763" s="620"/>
      <c r="W763" s="620"/>
      <c r="X763" s="620"/>
      <c r="Y763" s="620"/>
      <c r="Z763" s="620"/>
      <c r="AA763" s="620"/>
      <c r="AB763" s="620"/>
      <c r="AC763" s="622"/>
      <c r="AD763" s="620"/>
      <c r="AE763" s="620"/>
      <c r="AF763" s="620"/>
      <c r="AG763" s="620"/>
      <c r="AH763" s="620"/>
      <c r="AI763" s="620"/>
      <c r="AJ763" s="620"/>
      <c r="AK763" s="620"/>
      <c r="AL763" s="620"/>
      <c r="AM763" s="620"/>
      <c r="AN763" s="620"/>
      <c r="AO763" s="620"/>
      <c r="AP763" s="620"/>
      <c r="AQ763" s="620"/>
      <c r="AR763" s="620"/>
      <c r="AS763" s="620"/>
      <c r="AT763" s="620"/>
      <c r="AU763" s="620"/>
      <c r="AV763" s="620"/>
      <c r="AW763" s="620"/>
      <c r="AX763" s="620"/>
      <c r="AY763" s="620"/>
      <c r="AZ763" s="620"/>
      <c r="BA763" s="620"/>
    </row>
    <row r="764" spans="1:53" ht="15.75" customHeight="1" x14ac:dyDescent="0.25">
      <c r="A764" s="620"/>
      <c r="B764" s="625"/>
      <c r="C764" s="620"/>
      <c r="D764" s="620"/>
      <c r="E764" s="620"/>
      <c r="F764" s="620"/>
      <c r="G764" s="620"/>
      <c r="H764" s="620"/>
      <c r="I764" s="620"/>
      <c r="J764" s="622"/>
      <c r="K764" s="622"/>
      <c r="L764" s="622"/>
      <c r="M764" s="622"/>
      <c r="N764" s="624"/>
      <c r="O764" s="620"/>
      <c r="P764" s="620"/>
      <c r="Q764" s="620"/>
      <c r="R764" s="620"/>
      <c r="S764" s="620"/>
      <c r="T764" s="620"/>
      <c r="U764" s="620"/>
      <c r="V764" s="620"/>
      <c r="W764" s="620"/>
      <c r="X764" s="620"/>
      <c r="Y764" s="620"/>
      <c r="Z764" s="620"/>
      <c r="AA764" s="620"/>
      <c r="AB764" s="620"/>
      <c r="AC764" s="622"/>
      <c r="AD764" s="620"/>
      <c r="AE764" s="620"/>
      <c r="AF764" s="620"/>
      <c r="AG764" s="620"/>
      <c r="AH764" s="620"/>
      <c r="AI764" s="620"/>
      <c r="AJ764" s="620"/>
      <c r="AK764" s="620"/>
      <c r="AL764" s="620"/>
      <c r="AM764" s="620"/>
      <c r="AN764" s="620"/>
      <c r="AO764" s="620"/>
      <c r="AP764" s="620"/>
      <c r="AQ764" s="620"/>
      <c r="AR764" s="620"/>
      <c r="AS764" s="620"/>
      <c r="AT764" s="620"/>
      <c r="AU764" s="620"/>
      <c r="AV764" s="620"/>
      <c r="AW764" s="620"/>
      <c r="AX764" s="620"/>
      <c r="AY764" s="620"/>
      <c r="AZ764" s="620"/>
      <c r="BA764" s="620"/>
    </row>
    <row r="765" spans="1:53" ht="15.75" customHeight="1" x14ac:dyDescent="0.25">
      <c r="A765" s="620"/>
      <c r="B765" s="625"/>
      <c r="C765" s="620"/>
      <c r="D765" s="620"/>
      <c r="E765" s="620"/>
      <c r="F765" s="620"/>
      <c r="G765" s="620"/>
      <c r="H765" s="620"/>
      <c r="I765" s="620"/>
      <c r="J765" s="622"/>
      <c r="K765" s="622"/>
      <c r="L765" s="622"/>
      <c r="M765" s="622"/>
      <c r="N765" s="624"/>
      <c r="O765" s="620"/>
      <c r="P765" s="620"/>
      <c r="Q765" s="620"/>
      <c r="R765" s="620"/>
      <c r="S765" s="620"/>
      <c r="T765" s="620"/>
      <c r="U765" s="620"/>
      <c r="V765" s="620"/>
      <c r="W765" s="620"/>
      <c r="X765" s="620"/>
      <c r="Y765" s="620"/>
      <c r="Z765" s="620"/>
      <c r="AA765" s="620"/>
      <c r="AB765" s="620"/>
      <c r="AC765" s="622"/>
      <c r="AD765" s="620"/>
      <c r="AE765" s="620"/>
      <c r="AF765" s="620"/>
      <c r="AG765" s="620"/>
      <c r="AH765" s="620"/>
      <c r="AI765" s="620"/>
      <c r="AJ765" s="620"/>
      <c r="AK765" s="620"/>
      <c r="AL765" s="620"/>
      <c r="AM765" s="620"/>
      <c r="AN765" s="620"/>
      <c r="AO765" s="620"/>
      <c r="AP765" s="620"/>
      <c r="AQ765" s="620"/>
      <c r="AR765" s="620"/>
      <c r="AS765" s="620"/>
      <c r="AT765" s="620"/>
      <c r="AU765" s="620"/>
      <c r="AV765" s="620"/>
      <c r="AW765" s="620"/>
      <c r="AX765" s="620"/>
      <c r="AY765" s="620"/>
      <c r="AZ765" s="620"/>
      <c r="BA765" s="620"/>
    </row>
    <row r="766" spans="1:53" ht="15.75" customHeight="1" x14ac:dyDescent="0.25">
      <c r="A766" s="620"/>
      <c r="B766" s="625"/>
      <c r="C766" s="620"/>
      <c r="D766" s="620"/>
      <c r="E766" s="620"/>
      <c r="F766" s="620"/>
      <c r="G766" s="620"/>
      <c r="H766" s="620"/>
      <c r="I766" s="620"/>
      <c r="J766" s="622"/>
      <c r="K766" s="622"/>
      <c r="L766" s="622"/>
      <c r="M766" s="622"/>
      <c r="N766" s="624"/>
      <c r="O766" s="620"/>
      <c r="P766" s="620"/>
      <c r="Q766" s="620"/>
      <c r="R766" s="620"/>
      <c r="S766" s="620"/>
      <c r="T766" s="620"/>
      <c r="U766" s="620"/>
      <c r="V766" s="620"/>
      <c r="W766" s="620"/>
      <c r="X766" s="620"/>
      <c r="Y766" s="620"/>
      <c r="Z766" s="620"/>
      <c r="AA766" s="620"/>
      <c r="AB766" s="620"/>
      <c r="AC766" s="622"/>
      <c r="AD766" s="620"/>
      <c r="AE766" s="620"/>
      <c r="AF766" s="620"/>
      <c r="AG766" s="620"/>
      <c r="AH766" s="620"/>
      <c r="AI766" s="620"/>
      <c r="AJ766" s="620"/>
      <c r="AK766" s="620"/>
      <c r="AL766" s="620"/>
      <c r="AM766" s="620"/>
      <c r="AN766" s="620"/>
      <c r="AO766" s="620"/>
      <c r="AP766" s="620"/>
      <c r="AQ766" s="620"/>
      <c r="AR766" s="620"/>
      <c r="AS766" s="620"/>
      <c r="AT766" s="620"/>
      <c r="AU766" s="620"/>
      <c r="AV766" s="620"/>
      <c r="AW766" s="620"/>
      <c r="AX766" s="620"/>
      <c r="AY766" s="620"/>
      <c r="AZ766" s="620"/>
      <c r="BA766" s="620"/>
    </row>
    <row r="767" spans="1:53" ht="15.75" customHeight="1" x14ac:dyDescent="0.25">
      <c r="A767" s="620"/>
      <c r="B767" s="625"/>
      <c r="C767" s="620"/>
      <c r="D767" s="620"/>
      <c r="E767" s="620"/>
      <c r="F767" s="620"/>
      <c r="G767" s="620"/>
      <c r="H767" s="620"/>
      <c r="I767" s="620"/>
      <c r="J767" s="622"/>
      <c r="K767" s="622"/>
      <c r="L767" s="622"/>
      <c r="M767" s="622"/>
      <c r="N767" s="624"/>
      <c r="O767" s="620"/>
      <c r="P767" s="620"/>
      <c r="Q767" s="620"/>
      <c r="R767" s="620"/>
      <c r="S767" s="620"/>
      <c r="T767" s="620"/>
      <c r="U767" s="620"/>
      <c r="V767" s="620"/>
      <c r="W767" s="620"/>
      <c r="X767" s="620"/>
      <c r="Y767" s="620"/>
      <c r="Z767" s="620"/>
      <c r="AA767" s="620"/>
      <c r="AB767" s="620"/>
      <c r="AC767" s="622"/>
      <c r="AD767" s="620"/>
      <c r="AE767" s="620"/>
      <c r="AF767" s="620"/>
      <c r="AG767" s="620"/>
      <c r="AH767" s="620"/>
      <c r="AI767" s="620"/>
      <c r="AJ767" s="620"/>
      <c r="AK767" s="620"/>
      <c r="AL767" s="620"/>
      <c r="AM767" s="620"/>
      <c r="AN767" s="620"/>
      <c r="AO767" s="620"/>
      <c r="AP767" s="620"/>
      <c r="AQ767" s="620"/>
      <c r="AR767" s="620"/>
      <c r="AS767" s="620"/>
      <c r="AT767" s="620"/>
      <c r="AU767" s="620"/>
      <c r="AV767" s="620"/>
      <c r="AW767" s="620"/>
      <c r="AX767" s="620"/>
      <c r="AY767" s="620"/>
      <c r="AZ767" s="620"/>
      <c r="BA767" s="620"/>
    </row>
    <row r="768" spans="1:53" ht="15.75" customHeight="1" x14ac:dyDescent="0.25">
      <c r="A768" s="620"/>
      <c r="B768" s="625"/>
      <c r="C768" s="620"/>
      <c r="D768" s="620"/>
      <c r="E768" s="620"/>
      <c r="F768" s="620"/>
      <c r="G768" s="620"/>
      <c r="H768" s="620"/>
      <c r="I768" s="620"/>
      <c r="J768" s="622"/>
      <c r="K768" s="622"/>
      <c r="L768" s="622"/>
      <c r="M768" s="622"/>
      <c r="N768" s="624"/>
      <c r="O768" s="620"/>
      <c r="P768" s="620"/>
      <c r="Q768" s="620"/>
      <c r="R768" s="620"/>
      <c r="S768" s="620"/>
      <c r="T768" s="620"/>
      <c r="U768" s="620"/>
      <c r="V768" s="620"/>
      <c r="W768" s="620"/>
      <c r="X768" s="620"/>
      <c r="Y768" s="620"/>
      <c r="Z768" s="620"/>
      <c r="AA768" s="620"/>
      <c r="AB768" s="620"/>
      <c r="AC768" s="622"/>
      <c r="AD768" s="620"/>
      <c r="AE768" s="620"/>
      <c r="AF768" s="620"/>
      <c r="AG768" s="620"/>
      <c r="AH768" s="620"/>
      <c r="AI768" s="620"/>
      <c r="AJ768" s="620"/>
      <c r="AK768" s="620"/>
      <c r="AL768" s="620"/>
      <c r="AM768" s="620"/>
      <c r="AN768" s="620"/>
      <c r="AO768" s="620"/>
      <c r="AP768" s="620"/>
      <c r="AQ768" s="620"/>
      <c r="AR768" s="620"/>
      <c r="AS768" s="620"/>
      <c r="AT768" s="620"/>
      <c r="AU768" s="620"/>
      <c r="AV768" s="620"/>
      <c r="AW768" s="620"/>
      <c r="AX768" s="620"/>
      <c r="AY768" s="620"/>
      <c r="AZ768" s="620"/>
      <c r="BA768" s="620"/>
    </row>
    <row r="769" spans="1:53" ht="15.75" customHeight="1" x14ac:dyDescent="0.25">
      <c r="A769" s="620"/>
      <c r="B769" s="625"/>
      <c r="C769" s="620"/>
      <c r="D769" s="620"/>
      <c r="E769" s="620"/>
      <c r="F769" s="620"/>
      <c r="G769" s="620"/>
      <c r="H769" s="620"/>
      <c r="I769" s="620"/>
      <c r="J769" s="622"/>
      <c r="K769" s="622"/>
      <c r="L769" s="622"/>
      <c r="M769" s="622"/>
      <c r="N769" s="624"/>
      <c r="O769" s="620"/>
      <c r="P769" s="620"/>
      <c r="Q769" s="620"/>
      <c r="R769" s="620"/>
      <c r="S769" s="620"/>
      <c r="T769" s="620"/>
      <c r="U769" s="620"/>
      <c r="V769" s="620"/>
      <c r="W769" s="620"/>
      <c r="X769" s="620"/>
      <c r="Y769" s="620"/>
      <c r="Z769" s="620"/>
      <c r="AA769" s="620"/>
      <c r="AB769" s="620"/>
      <c r="AC769" s="622"/>
      <c r="AD769" s="620"/>
      <c r="AE769" s="620"/>
      <c r="AF769" s="620"/>
      <c r="AG769" s="620"/>
      <c r="AH769" s="620"/>
      <c r="AI769" s="620"/>
      <c r="AJ769" s="620"/>
      <c r="AK769" s="620"/>
      <c r="AL769" s="620"/>
      <c r="AM769" s="620"/>
      <c r="AN769" s="620"/>
      <c r="AO769" s="620"/>
      <c r="AP769" s="620"/>
      <c r="AQ769" s="620"/>
      <c r="AR769" s="620"/>
      <c r="AS769" s="620"/>
      <c r="AT769" s="620"/>
      <c r="AU769" s="620"/>
      <c r="AV769" s="620"/>
      <c r="AW769" s="620"/>
      <c r="AX769" s="620"/>
      <c r="AY769" s="620"/>
      <c r="AZ769" s="620"/>
      <c r="BA769" s="620"/>
    </row>
    <row r="770" spans="1:53" ht="15.75" customHeight="1" x14ac:dyDescent="0.25">
      <c r="A770" s="620"/>
      <c r="B770" s="625"/>
      <c r="C770" s="620"/>
      <c r="D770" s="620"/>
      <c r="E770" s="620"/>
      <c r="F770" s="620"/>
      <c r="G770" s="620"/>
      <c r="H770" s="620"/>
      <c r="I770" s="620"/>
      <c r="J770" s="622"/>
      <c r="K770" s="622"/>
      <c r="L770" s="622"/>
      <c r="M770" s="622"/>
      <c r="N770" s="624"/>
      <c r="O770" s="620"/>
      <c r="P770" s="620"/>
      <c r="Q770" s="620"/>
      <c r="R770" s="620"/>
      <c r="S770" s="620"/>
      <c r="T770" s="620"/>
      <c r="U770" s="620"/>
      <c r="V770" s="620"/>
      <c r="W770" s="620"/>
      <c r="X770" s="620"/>
      <c r="Y770" s="620"/>
      <c r="Z770" s="620"/>
      <c r="AA770" s="620"/>
      <c r="AB770" s="620"/>
      <c r="AC770" s="622"/>
      <c r="AD770" s="620"/>
      <c r="AE770" s="620"/>
      <c r="AF770" s="620"/>
      <c r="AG770" s="620"/>
      <c r="AH770" s="620"/>
      <c r="AI770" s="620"/>
      <c r="AJ770" s="620"/>
      <c r="AK770" s="620"/>
      <c r="AL770" s="620"/>
      <c r="AM770" s="620"/>
      <c r="AN770" s="620"/>
      <c r="AO770" s="620"/>
      <c r="AP770" s="620"/>
      <c r="AQ770" s="620"/>
      <c r="AR770" s="620"/>
      <c r="AS770" s="620"/>
      <c r="AT770" s="620"/>
      <c r="AU770" s="620"/>
      <c r="AV770" s="620"/>
      <c r="AW770" s="620"/>
      <c r="AX770" s="620"/>
      <c r="AY770" s="620"/>
      <c r="AZ770" s="620"/>
      <c r="BA770" s="620"/>
    </row>
    <row r="771" spans="1:53" ht="15.75" customHeight="1" x14ac:dyDescent="0.25">
      <c r="A771" s="620"/>
      <c r="B771" s="625"/>
      <c r="C771" s="620"/>
      <c r="D771" s="620"/>
      <c r="E771" s="620"/>
      <c r="F771" s="620"/>
      <c r="G771" s="620"/>
      <c r="H771" s="620"/>
      <c r="I771" s="620"/>
      <c r="J771" s="622"/>
      <c r="K771" s="622"/>
      <c r="L771" s="622"/>
      <c r="M771" s="622"/>
      <c r="N771" s="624"/>
      <c r="O771" s="620"/>
      <c r="P771" s="620"/>
      <c r="Q771" s="620"/>
      <c r="R771" s="620"/>
      <c r="S771" s="620"/>
      <c r="T771" s="620"/>
      <c r="U771" s="620"/>
      <c r="V771" s="620"/>
      <c r="W771" s="620"/>
      <c r="X771" s="620"/>
      <c r="Y771" s="620"/>
      <c r="Z771" s="620"/>
      <c r="AA771" s="620"/>
      <c r="AB771" s="620"/>
      <c r="AC771" s="622"/>
      <c r="AD771" s="620"/>
      <c r="AE771" s="620"/>
      <c r="AF771" s="620"/>
      <c r="AG771" s="620"/>
      <c r="AH771" s="620"/>
      <c r="AI771" s="620"/>
      <c r="AJ771" s="620"/>
      <c r="AK771" s="620"/>
      <c r="AL771" s="620"/>
      <c r="AM771" s="620"/>
      <c r="AN771" s="620"/>
      <c r="AO771" s="620"/>
      <c r="AP771" s="620"/>
      <c r="AQ771" s="620"/>
      <c r="AR771" s="620"/>
      <c r="AS771" s="620"/>
      <c r="AT771" s="620"/>
      <c r="AU771" s="620"/>
      <c r="AV771" s="620"/>
      <c r="AW771" s="620"/>
      <c r="AX771" s="620"/>
      <c r="AY771" s="620"/>
      <c r="AZ771" s="620"/>
      <c r="BA771" s="620"/>
    </row>
    <row r="772" spans="1:53" ht="15.75" customHeight="1" x14ac:dyDescent="0.25">
      <c r="A772" s="620"/>
      <c r="B772" s="625"/>
      <c r="C772" s="620"/>
      <c r="D772" s="620"/>
      <c r="E772" s="620"/>
      <c r="F772" s="620"/>
      <c r="G772" s="620"/>
      <c r="H772" s="620"/>
      <c r="I772" s="620"/>
      <c r="J772" s="622"/>
      <c r="K772" s="622"/>
      <c r="L772" s="622"/>
      <c r="M772" s="622"/>
      <c r="N772" s="624"/>
      <c r="O772" s="620"/>
      <c r="P772" s="620"/>
      <c r="Q772" s="620"/>
      <c r="R772" s="620"/>
      <c r="S772" s="620"/>
      <c r="T772" s="620"/>
      <c r="U772" s="620"/>
      <c r="V772" s="620"/>
      <c r="W772" s="620"/>
      <c r="X772" s="620"/>
      <c r="Y772" s="620"/>
      <c r="Z772" s="620"/>
      <c r="AA772" s="620"/>
      <c r="AB772" s="620"/>
      <c r="AC772" s="622"/>
      <c r="AD772" s="620"/>
      <c r="AE772" s="620"/>
      <c r="AF772" s="620"/>
      <c r="AG772" s="620"/>
      <c r="AH772" s="620"/>
      <c r="AI772" s="620"/>
      <c r="AJ772" s="620"/>
      <c r="AK772" s="620"/>
      <c r="AL772" s="620"/>
      <c r="AM772" s="620"/>
      <c r="AN772" s="620"/>
      <c r="AO772" s="620"/>
      <c r="AP772" s="620"/>
      <c r="AQ772" s="620"/>
      <c r="AR772" s="620"/>
      <c r="AS772" s="620"/>
      <c r="AT772" s="620"/>
      <c r="AU772" s="620"/>
      <c r="AV772" s="620"/>
      <c r="AW772" s="620"/>
      <c r="AX772" s="620"/>
      <c r="AY772" s="620"/>
      <c r="AZ772" s="620"/>
      <c r="BA772" s="620"/>
    </row>
    <row r="773" spans="1:53" ht="15.75" customHeight="1" x14ac:dyDescent="0.25">
      <c r="A773" s="620"/>
      <c r="B773" s="625"/>
      <c r="C773" s="620"/>
      <c r="D773" s="620"/>
      <c r="E773" s="620"/>
      <c r="F773" s="620"/>
      <c r="G773" s="620"/>
      <c r="H773" s="620"/>
      <c r="I773" s="620"/>
      <c r="J773" s="622"/>
      <c r="K773" s="622"/>
      <c r="L773" s="622"/>
      <c r="M773" s="622"/>
      <c r="N773" s="624"/>
      <c r="O773" s="620"/>
      <c r="P773" s="620"/>
      <c r="Q773" s="620"/>
      <c r="R773" s="620"/>
      <c r="S773" s="620"/>
      <c r="T773" s="620"/>
      <c r="U773" s="620"/>
      <c r="V773" s="620"/>
      <c r="W773" s="620"/>
      <c r="X773" s="620"/>
      <c r="Y773" s="620"/>
      <c r="Z773" s="620"/>
      <c r="AA773" s="620"/>
      <c r="AB773" s="620"/>
      <c r="AC773" s="622"/>
      <c r="AD773" s="620"/>
      <c r="AE773" s="620"/>
      <c r="AF773" s="620"/>
      <c r="AG773" s="620"/>
      <c r="AH773" s="620"/>
      <c r="AI773" s="620"/>
      <c r="AJ773" s="620"/>
      <c r="AK773" s="620"/>
      <c r="AL773" s="620"/>
      <c r="AM773" s="620"/>
      <c r="AN773" s="620"/>
      <c r="AO773" s="620"/>
      <c r="AP773" s="620"/>
      <c r="AQ773" s="620"/>
      <c r="AR773" s="620"/>
      <c r="AS773" s="620"/>
      <c r="AT773" s="620"/>
      <c r="AU773" s="620"/>
      <c r="AV773" s="620"/>
      <c r="AW773" s="620"/>
      <c r="AX773" s="620"/>
      <c r="AY773" s="620"/>
      <c r="AZ773" s="620"/>
      <c r="BA773" s="620"/>
    </row>
    <row r="774" spans="1:53" ht="15.75" customHeight="1" x14ac:dyDescent="0.25">
      <c r="A774" s="620"/>
      <c r="B774" s="625"/>
      <c r="C774" s="620"/>
      <c r="D774" s="620"/>
      <c r="E774" s="620"/>
      <c r="F774" s="620"/>
      <c r="G774" s="620"/>
      <c r="H774" s="620"/>
      <c r="I774" s="620"/>
      <c r="J774" s="622"/>
      <c r="K774" s="622"/>
      <c r="L774" s="622"/>
      <c r="M774" s="622"/>
      <c r="N774" s="624"/>
      <c r="O774" s="620"/>
      <c r="P774" s="620"/>
      <c r="Q774" s="620"/>
      <c r="R774" s="620"/>
      <c r="S774" s="620"/>
      <c r="T774" s="620"/>
      <c r="U774" s="620"/>
      <c r="V774" s="620"/>
      <c r="W774" s="620"/>
      <c r="X774" s="620"/>
      <c r="Y774" s="620"/>
      <c r="Z774" s="620"/>
      <c r="AA774" s="620"/>
      <c r="AB774" s="620"/>
      <c r="AC774" s="622"/>
      <c r="AD774" s="620"/>
      <c r="AE774" s="620"/>
      <c r="AF774" s="620"/>
      <c r="AG774" s="620"/>
      <c r="AH774" s="620"/>
      <c r="AI774" s="620"/>
      <c r="AJ774" s="620"/>
      <c r="AK774" s="620"/>
      <c r="AL774" s="620"/>
      <c r="AM774" s="620"/>
      <c r="AN774" s="620"/>
      <c r="AO774" s="620"/>
      <c r="AP774" s="620"/>
      <c r="AQ774" s="620"/>
      <c r="AR774" s="620"/>
      <c r="AS774" s="620"/>
      <c r="AT774" s="620"/>
      <c r="AU774" s="620"/>
      <c r="AV774" s="620"/>
      <c r="AW774" s="620"/>
      <c r="AX774" s="620"/>
      <c r="AY774" s="620"/>
      <c r="AZ774" s="620"/>
      <c r="BA774" s="620"/>
    </row>
    <row r="775" spans="1:53" ht="15.75" customHeight="1" x14ac:dyDescent="0.25">
      <c r="A775" s="620"/>
      <c r="B775" s="625"/>
      <c r="C775" s="620"/>
      <c r="D775" s="620"/>
      <c r="E775" s="620"/>
      <c r="F775" s="620"/>
      <c r="G775" s="620"/>
      <c r="H775" s="620"/>
      <c r="I775" s="620"/>
      <c r="J775" s="622"/>
      <c r="K775" s="622"/>
      <c r="L775" s="622"/>
      <c r="M775" s="622"/>
      <c r="N775" s="624"/>
      <c r="O775" s="620"/>
      <c r="P775" s="620"/>
      <c r="Q775" s="620"/>
      <c r="R775" s="620"/>
      <c r="S775" s="620"/>
      <c r="T775" s="620"/>
      <c r="U775" s="620"/>
      <c r="V775" s="620"/>
      <c r="W775" s="620"/>
      <c r="X775" s="620"/>
      <c r="Y775" s="620"/>
      <c r="Z775" s="620"/>
      <c r="AA775" s="620"/>
      <c r="AB775" s="620"/>
      <c r="AC775" s="622"/>
      <c r="AD775" s="620"/>
      <c r="AE775" s="620"/>
      <c r="AF775" s="620"/>
      <c r="AG775" s="620"/>
      <c r="AH775" s="620"/>
      <c r="AI775" s="620"/>
      <c r="AJ775" s="620"/>
      <c r="AK775" s="620"/>
      <c r="AL775" s="620"/>
      <c r="AM775" s="620"/>
      <c r="AN775" s="620"/>
      <c r="AO775" s="620"/>
      <c r="AP775" s="620"/>
      <c r="AQ775" s="620"/>
      <c r="AR775" s="620"/>
      <c r="AS775" s="620"/>
      <c r="AT775" s="620"/>
      <c r="AU775" s="620"/>
      <c r="AV775" s="620"/>
      <c r="AW775" s="620"/>
      <c r="AX775" s="620"/>
      <c r="AY775" s="620"/>
      <c r="AZ775" s="620"/>
      <c r="BA775" s="620"/>
    </row>
    <row r="776" spans="1:53" ht="15.75" customHeight="1" x14ac:dyDescent="0.25">
      <c r="A776" s="620"/>
      <c r="B776" s="625"/>
      <c r="C776" s="620"/>
      <c r="D776" s="620"/>
      <c r="E776" s="620"/>
      <c r="F776" s="620"/>
      <c r="G776" s="620"/>
      <c r="H776" s="620"/>
      <c r="I776" s="620"/>
      <c r="J776" s="622"/>
      <c r="K776" s="622"/>
      <c r="L776" s="622"/>
      <c r="M776" s="622"/>
      <c r="N776" s="624"/>
      <c r="O776" s="620"/>
      <c r="P776" s="620"/>
      <c r="Q776" s="620"/>
      <c r="R776" s="620"/>
      <c r="S776" s="620"/>
      <c r="T776" s="620"/>
      <c r="U776" s="620"/>
      <c r="V776" s="620"/>
      <c r="W776" s="620"/>
      <c r="X776" s="620"/>
      <c r="Y776" s="620"/>
      <c r="Z776" s="620"/>
      <c r="AA776" s="620"/>
      <c r="AB776" s="620"/>
      <c r="AC776" s="622"/>
      <c r="AD776" s="620"/>
      <c r="AE776" s="620"/>
      <c r="AF776" s="620"/>
      <c r="AG776" s="620"/>
      <c r="AH776" s="620"/>
      <c r="AI776" s="620"/>
      <c r="AJ776" s="620"/>
      <c r="AK776" s="620"/>
      <c r="AL776" s="620"/>
      <c r="AM776" s="620"/>
      <c r="AN776" s="620"/>
      <c r="AO776" s="620"/>
      <c r="AP776" s="620"/>
      <c r="AQ776" s="620"/>
      <c r="AR776" s="620"/>
      <c r="AS776" s="620"/>
      <c r="AT776" s="620"/>
      <c r="AU776" s="620"/>
      <c r="AV776" s="620"/>
      <c r="AW776" s="620"/>
      <c r="AX776" s="620"/>
      <c r="AY776" s="620"/>
      <c r="AZ776" s="620"/>
      <c r="BA776" s="620"/>
    </row>
    <row r="777" spans="1:53" ht="15.75" customHeight="1" x14ac:dyDescent="0.25">
      <c r="A777" s="620"/>
      <c r="B777" s="625"/>
      <c r="C777" s="620"/>
      <c r="D777" s="620"/>
      <c r="E777" s="620"/>
      <c r="F777" s="620"/>
      <c r="G777" s="620"/>
      <c r="H777" s="620"/>
      <c r="I777" s="620"/>
      <c r="J777" s="622"/>
      <c r="K777" s="622"/>
      <c r="L777" s="622"/>
      <c r="M777" s="622"/>
      <c r="N777" s="624"/>
      <c r="O777" s="620"/>
      <c r="P777" s="620"/>
      <c r="Q777" s="620"/>
      <c r="R777" s="620"/>
      <c r="S777" s="620"/>
      <c r="T777" s="620"/>
      <c r="U777" s="620"/>
      <c r="V777" s="620"/>
      <c r="W777" s="620"/>
      <c r="X777" s="620"/>
      <c r="Y777" s="620"/>
      <c r="Z777" s="620"/>
      <c r="AA777" s="620"/>
      <c r="AB777" s="620"/>
      <c r="AC777" s="622"/>
      <c r="AD777" s="620"/>
      <c r="AE777" s="620"/>
      <c r="AF777" s="620"/>
      <c r="AG777" s="620"/>
      <c r="AH777" s="620"/>
      <c r="AI777" s="620"/>
      <c r="AJ777" s="620"/>
      <c r="AK777" s="620"/>
      <c r="AL777" s="620"/>
      <c r="AM777" s="620"/>
      <c r="AN777" s="620"/>
      <c r="AO777" s="620"/>
      <c r="AP777" s="620"/>
      <c r="AQ777" s="620"/>
      <c r="AR777" s="620"/>
      <c r="AS777" s="620"/>
      <c r="AT777" s="620"/>
      <c r="AU777" s="620"/>
      <c r="AV777" s="620"/>
      <c r="AW777" s="620"/>
      <c r="AX777" s="620"/>
      <c r="AY777" s="620"/>
      <c r="AZ777" s="620"/>
      <c r="BA777" s="620"/>
    </row>
    <row r="778" spans="1:53" ht="15.75" customHeight="1" x14ac:dyDescent="0.25">
      <c r="A778" s="620"/>
      <c r="B778" s="625"/>
      <c r="C778" s="620"/>
      <c r="D778" s="620"/>
      <c r="E778" s="620"/>
      <c r="F778" s="620"/>
      <c r="G778" s="620"/>
      <c r="H778" s="620"/>
      <c r="I778" s="620"/>
      <c r="J778" s="622"/>
      <c r="K778" s="622"/>
      <c r="L778" s="622"/>
      <c r="M778" s="622"/>
      <c r="N778" s="624"/>
      <c r="O778" s="620"/>
      <c r="P778" s="620"/>
      <c r="Q778" s="620"/>
      <c r="R778" s="620"/>
      <c r="S778" s="620"/>
      <c r="T778" s="620"/>
      <c r="U778" s="620"/>
      <c r="V778" s="620"/>
      <c r="W778" s="620"/>
      <c r="X778" s="620"/>
      <c r="Y778" s="620"/>
      <c r="Z778" s="620"/>
      <c r="AA778" s="620"/>
      <c r="AB778" s="620"/>
      <c r="AC778" s="622"/>
      <c r="AD778" s="620"/>
      <c r="AE778" s="620"/>
      <c r="AF778" s="620"/>
      <c r="AG778" s="620"/>
      <c r="AH778" s="620"/>
      <c r="AI778" s="620"/>
      <c r="AJ778" s="620"/>
      <c r="AK778" s="620"/>
      <c r="AL778" s="620"/>
      <c r="AM778" s="620"/>
      <c r="AN778" s="620"/>
      <c r="AO778" s="620"/>
      <c r="AP778" s="620"/>
      <c r="AQ778" s="620"/>
      <c r="AR778" s="620"/>
      <c r="AS778" s="620"/>
      <c r="AT778" s="620"/>
      <c r="AU778" s="620"/>
      <c r="AV778" s="620"/>
      <c r="AW778" s="620"/>
      <c r="AX778" s="620"/>
      <c r="AY778" s="620"/>
      <c r="AZ778" s="620"/>
      <c r="BA778" s="620"/>
    </row>
    <row r="779" spans="1:53" ht="15.75" customHeight="1" x14ac:dyDescent="0.25">
      <c r="A779" s="620"/>
      <c r="B779" s="625"/>
      <c r="C779" s="620"/>
      <c r="D779" s="620"/>
      <c r="E779" s="620"/>
      <c r="F779" s="620"/>
      <c r="G779" s="620"/>
      <c r="H779" s="620"/>
      <c r="I779" s="620"/>
      <c r="J779" s="622"/>
      <c r="K779" s="622"/>
      <c r="L779" s="622"/>
      <c r="M779" s="622"/>
      <c r="N779" s="624"/>
      <c r="O779" s="620"/>
      <c r="P779" s="620"/>
      <c r="Q779" s="620"/>
      <c r="R779" s="620"/>
      <c r="S779" s="620"/>
      <c r="T779" s="620"/>
      <c r="U779" s="620"/>
      <c r="V779" s="620"/>
      <c r="W779" s="620"/>
      <c r="X779" s="620"/>
      <c r="Y779" s="620"/>
      <c r="Z779" s="620"/>
      <c r="AA779" s="620"/>
      <c r="AB779" s="620"/>
      <c r="AC779" s="622"/>
      <c r="AD779" s="620"/>
      <c r="AE779" s="620"/>
      <c r="AF779" s="620"/>
      <c r="AG779" s="620"/>
      <c r="AH779" s="620"/>
      <c r="AI779" s="620"/>
      <c r="AJ779" s="620"/>
      <c r="AK779" s="620"/>
      <c r="AL779" s="620"/>
      <c r="AM779" s="620"/>
      <c r="AN779" s="620"/>
      <c r="AO779" s="620"/>
      <c r="AP779" s="620"/>
      <c r="AQ779" s="620"/>
      <c r="AR779" s="620"/>
      <c r="AS779" s="620"/>
      <c r="AT779" s="620"/>
      <c r="AU779" s="620"/>
      <c r="AV779" s="620"/>
      <c r="AW779" s="620"/>
      <c r="AX779" s="620"/>
      <c r="AY779" s="620"/>
      <c r="AZ779" s="620"/>
      <c r="BA779" s="620"/>
    </row>
    <row r="780" spans="1:53" ht="15.75" customHeight="1" x14ac:dyDescent="0.25">
      <c r="A780" s="620"/>
      <c r="B780" s="625"/>
      <c r="C780" s="620"/>
      <c r="D780" s="620"/>
      <c r="E780" s="620"/>
      <c r="F780" s="620"/>
      <c r="G780" s="620"/>
      <c r="H780" s="620"/>
      <c r="I780" s="620"/>
      <c r="J780" s="622"/>
      <c r="K780" s="622"/>
      <c r="L780" s="622"/>
      <c r="M780" s="622"/>
      <c r="N780" s="624"/>
      <c r="O780" s="620"/>
      <c r="P780" s="620"/>
      <c r="Q780" s="620"/>
      <c r="R780" s="620"/>
      <c r="S780" s="620"/>
      <c r="T780" s="620"/>
      <c r="U780" s="620"/>
      <c r="V780" s="620"/>
      <c r="W780" s="620"/>
      <c r="X780" s="620"/>
      <c r="Y780" s="620"/>
      <c r="Z780" s="620"/>
      <c r="AA780" s="620"/>
      <c r="AB780" s="620"/>
      <c r="AC780" s="622"/>
      <c r="AD780" s="620"/>
      <c r="AE780" s="620"/>
      <c r="AF780" s="620"/>
      <c r="AG780" s="620"/>
      <c r="AH780" s="620"/>
      <c r="AI780" s="620"/>
      <c r="AJ780" s="620"/>
      <c r="AK780" s="620"/>
      <c r="AL780" s="620"/>
      <c r="AM780" s="620"/>
      <c r="AN780" s="620"/>
      <c r="AO780" s="620"/>
      <c r="AP780" s="620"/>
      <c r="AQ780" s="620"/>
      <c r="AR780" s="620"/>
      <c r="AS780" s="620"/>
      <c r="AT780" s="620"/>
      <c r="AU780" s="620"/>
      <c r="AV780" s="620"/>
      <c r="AW780" s="620"/>
      <c r="AX780" s="620"/>
      <c r="AY780" s="620"/>
      <c r="AZ780" s="620"/>
      <c r="BA780" s="620"/>
    </row>
    <row r="781" spans="1:53" ht="15.75" customHeight="1" x14ac:dyDescent="0.25">
      <c r="A781" s="620"/>
      <c r="B781" s="625"/>
      <c r="C781" s="620"/>
      <c r="D781" s="620"/>
      <c r="E781" s="620"/>
      <c r="F781" s="620"/>
      <c r="G781" s="620"/>
      <c r="H781" s="620"/>
      <c r="I781" s="620"/>
      <c r="J781" s="622"/>
      <c r="K781" s="622"/>
      <c r="L781" s="622"/>
      <c r="M781" s="622"/>
      <c r="N781" s="624"/>
      <c r="O781" s="620"/>
      <c r="P781" s="620"/>
      <c r="Q781" s="620"/>
      <c r="R781" s="620"/>
      <c r="S781" s="620"/>
      <c r="T781" s="620"/>
      <c r="U781" s="620"/>
      <c r="V781" s="620"/>
      <c r="W781" s="620"/>
      <c r="X781" s="620"/>
      <c r="Y781" s="620"/>
      <c r="Z781" s="620"/>
      <c r="AA781" s="620"/>
      <c r="AB781" s="620"/>
      <c r="AC781" s="622"/>
      <c r="AD781" s="620"/>
      <c r="AE781" s="620"/>
      <c r="AF781" s="620"/>
      <c r="AG781" s="620"/>
      <c r="AH781" s="620"/>
      <c r="AI781" s="620"/>
      <c r="AJ781" s="620"/>
      <c r="AK781" s="620"/>
      <c r="AL781" s="620"/>
      <c r="AM781" s="620"/>
      <c r="AN781" s="620"/>
      <c r="AO781" s="620"/>
      <c r="AP781" s="620"/>
      <c r="AQ781" s="620"/>
      <c r="AR781" s="620"/>
      <c r="AS781" s="620"/>
      <c r="AT781" s="620"/>
      <c r="AU781" s="620"/>
      <c r="AV781" s="620"/>
      <c r="AW781" s="620"/>
      <c r="AX781" s="620"/>
      <c r="AY781" s="620"/>
      <c r="AZ781" s="620"/>
      <c r="BA781" s="620"/>
    </row>
    <row r="782" spans="1:53" ht="15.75" customHeight="1" x14ac:dyDescent="0.25">
      <c r="A782" s="620"/>
      <c r="B782" s="625"/>
      <c r="C782" s="620"/>
      <c r="D782" s="620"/>
      <c r="E782" s="620"/>
      <c r="F782" s="620"/>
      <c r="G782" s="620"/>
      <c r="H782" s="620"/>
      <c r="I782" s="620"/>
      <c r="J782" s="622"/>
      <c r="K782" s="622"/>
      <c r="L782" s="622"/>
      <c r="M782" s="622"/>
      <c r="N782" s="624"/>
      <c r="O782" s="620"/>
      <c r="P782" s="620"/>
      <c r="Q782" s="620"/>
      <c r="R782" s="620"/>
      <c r="S782" s="620"/>
      <c r="T782" s="620"/>
      <c r="U782" s="620"/>
      <c r="V782" s="620"/>
      <c r="W782" s="620"/>
      <c r="X782" s="620"/>
      <c r="Y782" s="620"/>
      <c r="Z782" s="620"/>
      <c r="AA782" s="620"/>
      <c r="AB782" s="620"/>
      <c r="AC782" s="622"/>
      <c r="AD782" s="620"/>
      <c r="AE782" s="620"/>
      <c r="AF782" s="620"/>
      <c r="AG782" s="620"/>
      <c r="AH782" s="620"/>
      <c r="AI782" s="620"/>
      <c r="AJ782" s="620"/>
      <c r="AK782" s="620"/>
      <c r="AL782" s="620"/>
      <c r="AM782" s="620"/>
      <c r="AN782" s="620"/>
      <c r="AO782" s="620"/>
      <c r="AP782" s="620"/>
      <c r="AQ782" s="620"/>
      <c r="AR782" s="620"/>
      <c r="AS782" s="620"/>
      <c r="AT782" s="620"/>
      <c r="AU782" s="620"/>
      <c r="AV782" s="620"/>
      <c r="AW782" s="620"/>
      <c r="AX782" s="620"/>
      <c r="AY782" s="620"/>
      <c r="AZ782" s="620"/>
      <c r="BA782" s="620"/>
    </row>
    <row r="783" spans="1:53" ht="15.75" customHeight="1" x14ac:dyDescent="0.25">
      <c r="A783" s="620"/>
      <c r="B783" s="625"/>
      <c r="C783" s="620"/>
      <c r="D783" s="620"/>
      <c r="E783" s="620"/>
      <c r="F783" s="620"/>
      <c r="G783" s="620"/>
      <c r="H783" s="620"/>
      <c r="I783" s="620"/>
      <c r="J783" s="622"/>
      <c r="K783" s="622"/>
      <c r="L783" s="622"/>
      <c r="M783" s="622"/>
      <c r="N783" s="624"/>
      <c r="O783" s="620"/>
      <c r="P783" s="620"/>
      <c r="Q783" s="620"/>
      <c r="R783" s="620"/>
      <c r="S783" s="620"/>
      <c r="T783" s="620"/>
      <c r="U783" s="620"/>
      <c r="V783" s="620"/>
      <c r="W783" s="620"/>
      <c r="X783" s="620"/>
      <c r="Y783" s="620"/>
      <c r="Z783" s="620"/>
      <c r="AA783" s="620"/>
      <c r="AB783" s="620"/>
      <c r="AC783" s="622"/>
      <c r="AD783" s="620"/>
      <c r="AE783" s="620"/>
      <c r="AF783" s="620"/>
      <c r="AG783" s="620"/>
      <c r="AH783" s="620"/>
      <c r="AI783" s="620"/>
      <c r="AJ783" s="620"/>
      <c r="AK783" s="620"/>
      <c r="AL783" s="620"/>
      <c r="AM783" s="620"/>
      <c r="AN783" s="620"/>
      <c r="AO783" s="620"/>
      <c r="AP783" s="620"/>
      <c r="AQ783" s="620"/>
      <c r="AR783" s="620"/>
      <c r="AS783" s="620"/>
      <c r="AT783" s="620"/>
      <c r="AU783" s="620"/>
      <c r="AV783" s="620"/>
      <c r="AW783" s="620"/>
      <c r="AX783" s="620"/>
      <c r="AY783" s="620"/>
      <c r="AZ783" s="620"/>
      <c r="BA783" s="620"/>
    </row>
    <row r="784" spans="1:53" ht="15.75" customHeight="1" x14ac:dyDescent="0.25">
      <c r="A784" s="620"/>
      <c r="B784" s="625"/>
      <c r="C784" s="620"/>
      <c r="D784" s="620"/>
      <c r="E784" s="620"/>
      <c r="F784" s="620"/>
      <c r="G784" s="620"/>
      <c r="H784" s="620"/>
      <c r="I784" s="620"/>
      <c r="J784" s="622"/>
      <c r="K784" s="622"/>
      <c r="L784" s="622"/>
      <c r="M784" s="622"/>
      <c r="N784" s="624"/>
      <c r="O784" s="620"/>
      <c r="P784" s="620"/>
      <c r="Q784" s="620"/>
      <c r="R784" s="620"/>
      <c r="S784" s="620"/>
      <c r="T784" s="620"/>
      <c r="U784" s="620"/>
      <c r="V784" s="620"/>
      <c r="W784" s="620"/>
      <c r="X784" s="620"/>
      <c r="Y784" s="620"/>
      <c r="Z784" s="620"/>
      <c r="AA784" s="620"/>
      <c r="AB784" s="620"/>
      <c r="AC784" s="622"/>
      <c r="AD784" s="620"/>
      <c r="AE784" s="620"/>
      <c r="AF784" s="620"/>
      <c r="AG784" s="620"/>
      <c r="AH784" s="620"/>
      <c r="AI784" s="620"/>
      <c r="AJ784" s="620"/>
      <c r="AK784" s="620"/>
      <c r="AL784" s="620"/>
      <c r="AM784" s="620"/>
      <c r="AN784" s="620"/>
      <c r="AO784" s="620"/>
      <c r="AP784" s="620"/>
      <c r="AQ784" s="620"/>
      <c r="AR784" s="620"/>
      <c r="AS784" s="620"/>
      <c r="AT784" s="620"/>
      <c r="AU784" s="620"/>
      <c r="AV784" s="620"/>
      <c r="AW784" s="620"/>
      <c r="AX784" s="620"/>
      <c r="AY784" s="620"/>
      <c r="AZ784" s="620"/>
      <c r="BA784" s="620"/>
    </row>
    <row r="785" spans="1:53" ht="15.75" customHeight="1" x14ac:dyDescent="0.25">
      <c r="A785" s="620"/>
      <c r="B785" s="625"/>
      <c r="C785" s="620"/>
      <c r="D785" s="620"/>
      <c r="E785" s="620"/>
      <c r="F785" s="620"/>
      <c r="G785" s="620"/>
      <c r="H785" s="620"/>
      <c r="I785" s="620"/>
      <c r="J785" s="622"/>
      <c r="K785" s="622"/>
      <c r="L785" s="622"/>
      <c r="M785" s="622"/>
      <c r="N785" s="624"/>
      <c r="O785" s="620"/>
      <c r="P785" s="620"/>
      <c r="Q785" s="620"/>
      <c r="R785" s="620"/>
      <c r="S785" s="620"/>
      <c r="T785" s="620"/>
      <c r="U785" s="620"/>
      <c r="V785" s="620"/>
      <c r="W785" s="620"/>
      <c r="X785" s="620"/>
      <c r="Y785" s="620"/>
      <c r="Z785" s="620"/>
      <c r="AA785" s="620"/>
      <c r="AB785" s="620"/>
      <c r="AC785" s="622"/>
      <c r="AD785" s="620"/>
      <c r="AE785" s="620"/>
      <c r="AF785" s="620"/>
      <c r="AG785" s="620"/>
      <c r="AH785" s="620"/>
      <c r="AI785" s="620"/>
      <c r="AJ785" s="620"/>
      <c r="AK785" s="620"/>
      <c r="AL785" s="620"/>
      <c r="AM785" s="620"/>
      <c r="AN785" s="620"/>
      <c r="AO785" s="620"/>
      <c r="AP785" s="620"/>
      <c r="AQ785" s="620"/>
      <c r="AR785" s="620"/>
      <c r="AS785" s="620"/>
      <c r="AT785" s="620"/>
      <c r="AU785" s="620"/>
      <c r="AV785" s="620"/>
      <c r="AW785" s="620"/>
      <c r="AX785" s="620"/>
      <c r="AY785" s="620"/>
      <c r="AZ785" s="620"/>
      <c r="BA785" s="620"/>
    </row>
    <row r="786" spans="1:53" ht="15.75" customHeight="1" x14ac:dyDescent="0.25">
      <c r="A786" s="620"/>
      <c r="B786" s="625"/>
      <c r="C786" s="620"/>
      <c r="D786" s="620"/>
      <c r="E786" s="620"/>
      <c r="F786" s="620"/>
      <c r="G786" s="620"/>
      <c r="H786" s="620"/>
      <c r="I786" s="620"/>
      <c r="J786" s="622"/>
      <c r="K786" s="622"/>
      <c r="L786" s="622"/>
      <c r="M786" s="622"/>
      <c r="N786" s="624"/>
      <c r="O786" s="620"/>
      <c r="P786" s="620"/>
      <c r="Q786" s="620"/>
      <c r="R786" s="620"/>
      <c r="S786" s="620"/>
      <c r="T786" s="620"/>
      <c r="U786" s="620"/>
      <c r="V786" s="620"/>
      <c r="W786" s="620"/>
      <c r="X786" s="620"/>
      <c r="Y786" s="620"/>
      <c r="Z786" s="620"/>
      <c r="AA786" s="620"/>
      <c r="AB786" s="620"/>
      <c r="AC786" s="622"/>
      <c r="AD786" s="620"/>
      <c r="AE786" s="620"/>
      <c r="AF786" s="620"/>
      <c r="AG786" s="620"/>
      <c r="AH786" s="620"/>
      <c r="AI786" s="620"/>
      <c r="AJ786" s="620"/>
      <c r="AK786" s="620"/>
      <c r="AL786" s="620"/>
      <c r="AM786" s="620"/>
      <c r="AN786" s="620"/>
      <c r="AO786" s="620"/>
      <c r="AP786" s="620"/>
      <c r="AQ786" s="620"/>
      <c r="AR786" s="620"/>
      <c r="AS786" s="620"/>
      <c r="AT786" s="620"/>
      <c r="AU786" s="620"/>
      <c r="AV786" s="620"/>
      <c r="AW786" s="620"/>
      <c r="AX786" s="620"/>
      <c r="AY786" s="620"/>
      <c r="AZ786" s="620"/>
      <c r="BA786" s="620"/>
    </row>
    <row r="787" spans="1:53" ht="15.75" customHeight="1" x14ac:dyDescent="0.25">
      <c r="A787" s="620"/>
      <c r="B787" s="625"/>
      <c r="C787" s="620"/>
      <c r="D787" s="620"/>
      <c r="E787" s="620"/>
      <c r="F787" s="620"/>
      <c r="G787" s="620"/>
      <c r="H787" s="620"/>
      <c r="I787" s="620"/>
      <c r="J787" s="622"/>
      <c r="K787" s="622"/>
      <c r="L787" s="622"/>
      <c r="M787" s="622"/>
      <c r="N787" s="624"/>
      <c r="O787" s="620"/>
      <c r="P787" s="620"/>
      <c r="Q787" s="620"/>
      <c r="R787" s="620"/>
      <c r="S787" s="620"/>
      <c r="T787" s="620"/>
      <c r="U787" s="620"/>
      <c r="V787" s="620"/>
      <c r="W787" s="620"/>
      <c r="X787" s="620"/>
      <c r="Y787" s="620"/>
      <c r="Z787" s="620"/>
      <c r="AA787" s="620"/>
      <c r="AB787" s="620"/>
      <c r="AC787" s="622"/>
      <c r="AD787" s="620"/>
      <c r="AE787" s="620"/>
      <c r="AF787" s="620"/>
      <c r="AG787" s="620"/>
      <c r="AH787" s="620"/>
      <c r="AI787" s="620"/>
      <c r="AJ787" s="620"/>
      <c r="AK787" s="620"/>
      <c r="AL787" s="620"/>
      <c r="AM787" s="620"/>
      <c r="AN787" s="620"/>
      <c r="AO787" s="620"/>
      <c r="AP787" s="620"/>
      <c r="AQ787" s="620"/>
      <c r="AR787" s="620"/>
      <c r="AS787" s="620"/>
      <c r="AT787" s="620"/>
      <c r="AU787" s="620"/>
      <c r="AV787" s="620"/>
      <c r="AW787" s="620"/>
      <c r="AX787" s="620"/>
      <c r="AY787" s="620"/>
      <c r="AZ787" s="620"/>
      <c r="BA787" s="620"/>
    </row>
    <row r="788" spans="1:53" ht="15.75" customHeight="1" x14ac:dyDescent="0.25">
      <c r="A788" s="620"/>
      <c r="B788" s="625"/>
      <c r="C788" s="620"/>
      <c r="D788" s="620"/>
      <c r="E788" s="620"/>
      <c r="F788" s="620"/>
      <c r="G788" s="620"/>
      <c r="H788" s="620"/>
      <c r="I788" s="620"/>
      <c r="J788" s="622"/>
      <c r="K788" s="622"/>
      <c r="L788" s="622"/>
      <c r="M788" s="622"/>
      <c r="N788" s="624"/>
      <c r="O788" s="620"/>
      <c r="P788" s="620"/>
      <c r="Q788" s="620"/>
      <c r="R788" s="620"/>
      <c r="S788" s="620"/>
      <c r="T788" s="620"/>
      <c r="U788" s="620"/>
      <c r="V788" s="620"/>
      <c r="W788" s="620"/>
      <c r="X788" s="620"/>
      <c r="Y788" s="620"/>
      <c r="Z788" s="620"/>
      <c r="AA788" s="620"/>
      <c r="AB788" s="620"/>
      <c r="AC788" s="622"/>
      <c r="AD788" s="620"/>
      <c r="AE788" s="620"/>
      <c r="AF788" s="620"/>
      <c r="AG788" s="620"/>
      <c r="AH788" s="620"/>
      <c r="AI788" s="620"/>
      <c r="AJ788" s="620"/>
      <c r="AK788" s="620"/>
      <c r="AL788" s="620"/>
      <c r="AM788" s="620"/>
      <c r="AN788" s="620"/>
      <c r="AO788" s="620"/>
      <c r="AP788" s="620"/>
      <c r="AQ788" s="620"/>
      <c r="AR788" s="620"/>
      <c r="AS788" s="620"/>
      <c r="AT788" s="620"/>
      <c r="AU788" s="620"/>
      <c r="AV788" s="620"/>
      <c r="AW788" s="620"/>
      <c r="AX788" s="620"/>
      <c r="AY788" s="620"/>
      <c r="AZ788" s="620"/>
      <c r="BA788" s="620"/>
    </row>
    <row r="789" spans="1:53" ht="15.75" customHeight="1" x14ac:dyDescent="0.25">
      <c r="A789" s="620"/>
      <c r="B789" s="625"/>
      <c r="C789" s="620"/>
      <c r="D789" s="620"/>
      <c r="E789" s="620"/>
      <c r="F789" s="620"/>
      <c r="G789" s="620"/>
      <c r="H789" s="620"/>
      <c r="I789" s="620"/>
      <c r="J789" s="622"/>
      <c r="K789" s="622"/>
      <c r="L789" s="622"/>
      <c r="M789" s="622"/>
      <c r="N789" s="624"/>
      <c r="O789" s="620"/>
      <c r="P789" s="620"/>
      <c r="Q789" s="620"/>
      <c r="R789" s="620"/>
      <c r="S789" s="620"/>
      <c r="T789" s="620"/>
      <c r="U789" s="620"/>
      <c r="V789" s="620"/>
      <c r="W789" s="620"/>
      <c r="X789" s="620"/>
      <c r="Y789" s="620"/>
      <c r="Z789" s="620"/>
      <c r="AA789" s="620"/>
      <c r="AB789" s="620"/>
      <c r="AC789" s="622"/>
      <c r="AD789" s="620"/>
      <c r="AE789" s="620"/>
      <c r="AF789" s="620"/>
      <c r="AG789" s="620"/>
      <c r="AH789" s="620"/>
      <c r="AI789" s="620"/>
      <c r="AJ789" s="620"/>
      <c r="AK789" s="620"/>
      <c r="AL789" s="620"/>
      <c r="AM789" s="620"/>
      <c r="AN789" s="620"/>
      <c r="AO789" s="620"/>
      <c r="AP789" s="620"/>
      <c r="AQ789" s="620"/>
      <c r="AR789" s="620"/>
      <c r="AS789" s="620"/>
      <c r="AT789" s="620"/>
      <c r="AU789" s="620"/>
      <c r="AV789" s="620"/>
      <c r="AW789" s="620"/>
      <c r="AX789" s="620"/>
      <c r="AY789" s="620"/>
      <c r="AZ789" s="620"/>
      <c r="BA789" s="620"/>
    </row>
    <row r="790" spans="1:53" ht="15.75" customHeight="1" x14ac:dyDescent="0.25">
      <c r="A790" s="620"/>
      <c r="B790" s="625"/>
      <c r="C790" s="620"/>
      <c r="D790" s="620"/>
      <c r="E790" s="620"/>
      <c r="F790" s="620"/>
      <c r="G790" s="620"/>
      <c r="H790" s="620"/>
      <c r="I790" s="620"/>
      <c r="J790" s="622"/>
      <c r="K790" s="622"/>
      <c r="L790" s="622"/>
      <c r="M790" s="622"/>
      <c r="N790" s="624"/>
      <c r="O790" s="620"/>
      <c r="P790" s="620"/>
      <c r="Q790" s="620"/>
      <c r="R790" s="620"/>
      <c r="S790" s="620"/>
      <c r="T790" s="620"/>
      <c r="U790" s="620"/>
      <c r="V790" s="620"/>
      <c r="W790" s="620"/>
      <c r="X790" s="620"/>
      <c r="Y790" s="620"/>
      <c r="Z790" s="620"/>
      <c r="AA790" s="620"/>
      <c r="AB790" s="620"/>
      <c r="AC790" s="622"/>
      <c r="AD790" s="620"/>
      <c r="AE790" s="620"/>
      <c r="AF790" s="620"/>
      <c r="AG790" s="620"/>
      <c r="AH790" s="620"/>
      <c r="AI790" s="620"/>
      <c r="AJ790" s="620"/>
      <c r="AK790" s="620"/>
      <c r="AL790" s="620"/>
      <c r="AM790" s="620"/>
      <c r="AN790" s="620"/>
      <c r="AO790" s="620"/>
      <c r="AP790" s="620"/>
      <c r="AQ790" s="620"/>
      <c r="AR790" s="620"/>
      <c r="AS790" s="620"/>
      <c r="AT790" s="620"/>
      <c r="AU790" s="620"/>
      <c r="AV790" s="620"/>
      <c r="AW790" s="620"/>
      <c r="AX790" s="620"/>
      <c r="AY790" s="620"/>
      <c r="AZ790" s="620"/>
      <c r="BA790" s="620"/>
    </row>
    <row r="791" spans="1:53" ht="15.75" customHeight="1" x14ac:dyDescent="0.25">
      <c r="A791" s="620"/>
      <c r="B791" s="625"/>
      <c r="C791" s="620"/>
      <c r="D791" s="620"/>
      <c r="E791" s="620"/>
      <c r="F791" s="620"/>
      <c r="G791" s="620"/>
      <c r="H791" s="620"/>
      <c r="I791" s="620"/>
      <c r="J791" s="622"/>
      <c r="K791" s="622"/>
      <c r="L791" s="622"/>
      <c r="M791" s="622"/>
      <c r="N791" s="624"/>
      <c r="O791" s="620"/>
      <c r="P791" s="620"/>
      <c r="Q791" s="620"/>
      <c r="R791" s="620"/>
      <c r="S791" s="620"/>
      <c r="T791" s="620"/>
      <c r="U791" s="620"/>
      <c r="V791" s="620"/>
      <c r="W791" s="620"/>
      <c r="X791" s="620"/>
      <c r="Y791" s="620"/>
      <c r="Z791" s="620"/>
      <c r="AA791" s="620"/>
      <c r="AB791" s="620"/>
      <c r="AC791" s="622"/>
      <c r="AD791" s="620"/>
      <c r="AE791" s="620"/>
      <c r="AF791" s="620"/>
      <c r="AG791" s="620"/>
      <c r="AH791" s="620"/>
      <c r="AI791" s="620"/>
      <c r="AJ791" s="620"/>
      <c r="AK791" s="620"/>
      <c r="AL791" s="620"/>
      <c r="AM791" s="620"/>
      <c r="AN791" s="620"/>
      <c r="AO791" s="620"/>
      <c r="AP791" s="620"/>
      <c r="AQ791" s="620"/>
      <c r="AR791" s="620"/>
      <c r="AS791" s="620"/>
      <c r="AT791" s="620"/>
      <c r="AU791" s="620"/>
      <c r="AV791" s="620"/>
      <c r="AW791" s="620"/>
      <c r="AX791" s="620"/>
      <c r="AY791" s="620"/>
      <c r="AZ791" s="620"/>
      <c r="BA791" s="620"/>
    </row>
    <row r="792" spans="1:53" ht="15.75" customHeight="1" x14ac:dyDescent="0.25">
      <c r="A792" s="620"/>
      <c r="B792" s="625"/>
      <c r="C792" s="620"/>
      <c r="D792" s="620"/>
      <c r="E792" s="620"/>
      <c r="F792" s="620"/>
      <c r="G792" s="620"/>
      <c r="H792" s="620"/>
      <c r="I792" s="620"/>
      <c r="J792" s="622"/>
      <c r="K792" s="622"/>
      <c r="L792" s="622"/>
      <c r="M792" s="622"/>
      <c r="N792" s="624"/>
      <c r="O792" s="620"/>
      <c r="P792" s="620"/>
      <c r="Q792" s="620"/>
      <c r="R792" s="620"/>
      <c r="S792" s="620"/>
      <c r="T792" s="620"/>
      <c r="U792" s="620"/>
      <c r="V792" s="620"/>
      <c r="W792" s="620"/>
      <c r="X792" s="620"/>
      <c r="Y792" s="620"/>
      <c r="Z792" s="620"/>
      <c r="AA792" s="620"/>
      <c r="AB792" s="620"/>
      <c r="AC792" s="622"/>
      <c r="AD792" s="620"/>
      <c r="AE792" s="620"/>
      <c r="AF792" s="620"/>
      <c r="AG792" s="620"/>
      <c r="AH792" s="620"/>
      <c r="AI792" s="620"/>
      <c r="AJ792" s="620"/>
      <c r="AK792" s="620"/>
      <c r="AL792" s="620"/>
      <c r="AM792" s="620"/>
      <c r="AN792" s="620"/>
      <c r="AO792" s="620"/>
      <c r="AP792" s="620"/>
      <c r="AQ792" s="620"/>
      <c r="AR792" s="620"/>
      <c r="AS792" s="620"/>
      <c r="AT792" s="620"/>
      <c r="AU792" s="620"/>
      <c r="AV792" s="620"/>
      <c r="AW792" s="620"/>
      <c r="AX792" s="620"/>
      <c r="AY792" s="620"/>
      <c r="AZ792" s="620"/>
      <c r="BA792" s="620"/>
    </row>
    <row r="793" spans="1:53" ht="15.75" customHeight="1" x14ac:dyDescent="0.25">
      <c r="A793" s="620"/>
      <c r="B793" s="625"/>
      <c r="C793" s="620"/>
      <c r="D793" s="620"/>
      <c r="E793" s="620"/>
      <c r="F793" s="620"/>
      <c r="G793" s="620"/>
      <c r="H793" s="620"/>
      <c r="I793" s="620"/>
      <c r="J793" s="622"/>
      <c r="K793" s="622"/>
      <c r="L793" s="622"/>
      <c r="M793" s="622"/>
      <c r="N793" s="624"/>
      <c r="O793" s="620"/>
      <c r="P793" s="620"/>
      <c r="Q793" s="620"/>
      <c r="R793" s="620"/>
      <c r="S793" s="620"/>
      <c r="T793" s="620"/>
      <c r="U793" s="620"/>
      <c r="V793" s="620"/>
      <c r="W793" s="620"/>
      <c r="X793" s="620"/>
      <c r="Y793" s="620"/>
      <c r="Z793" s="620"/>
      <c r="AA793" s="620"/>
      <c r="AB793" s="620"/>
      <c r="AC793" s="622"/>
      <c r="AD793" s="620"/>
      <c r="AE793" s="620"/>
      <c r="AF793" s="620"/>
      <c r="AG793" s="620"/>
      <c r="AH793" s="620"/>
      <c r="AI793" s="620"/>
      <c r="AJ793" s="620"/>
      <c r="AK793" s="620"/>
      <c r="AL793" s="620"/>
      <c r="AM793" s="620"/>
      <c r="AN793" s="620"/>
      <c r="AO793" s="620"/>
      <c r="AP793" s="620"/>
      <c r="AQ793" s="620"/>
      <c r="AR793" s="620"/>
      <c r="AS793" s="620"/>
      <c r="AT793" s="620"/>
      <c r="AU793" s="620"/>
      <c r="AV793" s="620"/>
      <c r="AW793" s="620"/>
      <c r="AX793" s="620"/>
      <c r="AY793" s="620"/>
      <c r="AZ793" s="620"/>
      <c r="BA793" s="620"/>
    </row>
    <row r="794" spans="1:53" ht="15.75" customHeight="1" x14ac:dyDescent="0.25">
      <c r="A794" s="620"/>
      <c r="B794" s="625"/>
      <c r="C794" s="620"/>
      <c r="D794" s="620"/>
      <c r="E794" s="620"/>
      <c r="F794" s="620"/>
      <c r="G794" s="620"/>
      <c r="H794" s="620"/>
      <c r="I794" s="620"/>
      <c r="J794" s="622"/>
      <c r="K794" s="622"/>
      <c r="L794" s="622"/>
      <c r="M794" s="622"/>
      <c r="N794" s="624"/>
      <c r="O794" s="620"/>
      <c r="P794" s="620"/>
      <c r="Q794" s="620"/>
      <c r="R794" s="620"/>
      <c r="S794" s="620"/>
      <c r="T794" s="620"/>
      <c r="U794" s="620"/>
      <c r="V794" s="620"/>
      <c r="W794" s="620"/>
      <c r="X794" s="620"/>
      <c r="Y794" s="620"/>
      <c r="Z794" s="620"/>
      <c r="AA794" s="620"/>
      <c r="AB794" s="620"/>
      <c r="AC794" s="622"/>
      <c r="AD794" s="620"/>
      <c r="AE794" s="620"/>
      <c r="AF794" s="620"/>
      <c r="AG794" s="620"/>
      <c r="AH794" s="620"/>
      <c r="AI794" s="620"/>
      <c r="AJ794" s="620"/>
      <c r="AK794" s="620"/>
      <c r="AL794" s="620"/>
      <c r="AM794" s="620"/>
      <c r="AN794" s="620"/>
      <c r="AO794" s="620"/>
      <c r="AP794" s="620"/>
      <c r="AQ794" s="620"/>
      <c r="AR794" s="620"/>
      <c r="AS794" s="620"/>
      <c r="AT794" s="620"/>
      <c r="AU794" s="620"/>
      <c r="AV794" s="620"/>
      <c r="AW794" s="620"/>
      <c r="AX794" s="620"/>
      <c r="AY794" s="620"/>
      <c r="AZ794" s="620"/>
      <c r="BA794" s="620"/>
    </row>
    <row r="795" spans="1:53" ht="15.75" customHeight="1" x14ac:dyDescent="0.25">
      <c r="A795" s="620"/>
      <c r="B795" s="625"/>
      <c r="C795" s="620"/>
      <c r="D795" s="620"/>
      <c r="E795" s="620"/>
      <c r="F795" s="620"/>
      <c r="G795" s="620"/>
      <c r="H795" s="620"/>
      <c r="I795" s="620"/>
      <c r="J795" s="622"/>
      <c r="K795" s="622"/>
      <c r="L795" s="622"/>
      <c r="M795" s="622"/>
      <c r="N795" s="624"/>
      <c r="O795" s="620"/>
      <c r="P795" s="620"/>
      <c r="Q795" s="620"/>
      <c r="R795" s="620"/>
      <c r="S795" s="620"/>
      <c r="T795" s="620"/>
      <c r="U795" s="620"/>
      <c r="V795" s="620"/>
      <c r="W795" s="620"/>
      <c r="X795" s="620"/>
      <c r="Y795" s="620"/>
      <c r="Z795" s="620"/>
      <c r="AA795" s="620"/>
      <c r="AB795" s="620"/>
      <c r="AC795" s="622"/>
      <c r="AD795" s="620"/>
      <c r="AE795" s="620"/>
      <c r="AF795" s="620"/>
      <c r="AG795" s="620"/>
      <c r="AH795" s="620"/>
      <c r="AI795" s="620"/>
      <c r="AJ795" s="620"/>
      <c r="AK795" s="620"/>
      <c r="AL795" s="620"/>
      <c r="AM795" s="620"/>
      <c r="AN795" s="620"/>
      <c r="AO795" s="620"/>
      <c r="AP795" s="620"/>
      <c r="AQ795" s="620"/>
      <c r="AR795" s="620"/>
      <c r="AS795" s="620"/>
      <c r="AT795" s="620"/>
      <c r="AU795" s="620"/>
      <c r="AV795" s="620"/>
      <c r="AW795" s="620"/>
      <c r="AX795" s="620"/>
      <c r="AY795" s="620"/>
      <c r="AZ795" s="620"/>
      <c r="BA795" s="620"/>
    </row>
    <row r="796" spans="1:53" ht="15.75" customHeight="1" x14ac:dyDescent="0.25">
      <c r="A796" s="620"/>
      <c r="B796" s="625"/>
      <c r="C796" s="620"/>
      <c r="D796" s="620"/>
      <c r="E796" s="620"/>
      <c r="F796" s="620"/>
      <c r="G796" s="620"/>
      <c r="H796" s="620"/>
      <c r="I796" s="620"/>
      <c r="J796" s="622"/>
      <c r="K796" s="622"/>
      <c r="L796" s="622"/>
      <c r="M796" s="622"/>
      <c r="N796" s="624"/>
      <c r="O796" s="620"/>
      <c r="P796" s="620"/>
      <c r="Q796" s="620"/>
      <c r="R796" s="620"/>
      <c r="S796" s="620"/>
      <c r="T796" s="620"/>
      <c r="U796" s="620"/>
      <c r="V796" s="620"/>
      <c r="W796" s="620"/>
      <c r="X796" s="620"/>
      <c r="Y796" s="620"/>
      <c r="Z796" s="620"/>
      <c r="AA796" s="620"/>
      <c r="AB796" s="620"/>
      <c r="AC796" s="622"/>
      <c r="AD796" s="620"/>
      <c r="AE796" s="620"/>
      <c r="AF796" s="620"/>
      <c r="AG796" s="620"/>
      <c r="AH796" s="620"/>
      <c r="AI796" s="620"/>
      <c r="AJ796" s="620"/>
      <c r="AK796" s="620"/>
      <c r="AL796" s="620"/>
      <c r="AM796" s="620"/>
      <c r="AN796" s="620"/>
      <c r="AO796" s="620"/>
      <c r="AP796" s="620"/>
      <c r="AQ796" s="620"/>
      <c r="AR796" s="620"/>
      <c r="AS796" s="620"/>
      <c r="AT796" s="620"/>
      <c r="AU796" s="620"/>
      <c r="AV796" s="620"/>
      <c r="AW796" s="620"/>
      <c r="AX796" s="620"/>
      <c r="AY796" s="620"/>
      <c r="AZ796" s="620"/>
      <c r="BA796" s="620"/>
    </row>
    <row r="797" spans="1:53" ht="15.75" customHeight="1" x14ac:dyDescent="0.25">
      <c r="A797" s="620"/>
      <c r="B797" s="625"/>
      <c r="C797" s="620"/>
      <c r="D797" s="620"/>
      <c r="E797" s="620"/>
      <c r="F797" s="620"/>
      <c r="G797" s="620"/>
      <c r="H797" s="620"/>
      <c r="I797" s="620"/>
      <c r="J797" s="622"/>
      <c r="K797" s="622"/>
      <c r="L797" s="622"/>
      <c r="M797" s="622"/>
      <c r="N797" s="624"/>
      <c r="O797" s="620"/>
      <c r="P797" s="620"/>
      <c r="Q797" s="620"/>
      <c r="R797" s="620"/>
      <c r="S797" s="620"/>
      <c r="T797" s="620"/>
      <c r="U797" s="620"/>
      <c r="V797" s="620"/>
      <c r="W797" s="620"/>
      <c r="X797" s="620"/>
      <c r="Y797" s="620"/>
      <c r="Z797" s="620"/>
      <c r="AA797" s="620"/>
      <c r="AB797" s="620"/>
      <c r="AC797" s="622"/>
      <c r="AD797" s="620"/>
      <c r="AE797" s="620"/>
      <c r="AF797" s="620"/>
      <c r="AG797" s="620"/>
      <c r="AH797" s="620"/>
      <c r="AI797" s="620"/>
      <c r="AJ797" s="620"/>
      <c r="AK797" s="620"/>
      <c r="AL797" s="620"/>
      <c r="AM797" s="620"/>
      <c r="AN797" s="620"/>
      <c r="AO797" s="620"/>
      <c r="AP797" s="620"/>
      <c r="AQ797" s="620"/>
      <c r="AR797" s="620"/>
      <c r="AS797" s="620"/>
      <c r="AT797" s="620"/>
      <c r="AU797" s="620"/>
      <c r="AV797" s="620"/>
      <c r="AW797" s="620"/>
      <c r="AX797" s="620"/>
      <c r="AY797" s="620"/>
      <c r="AZ797" s="620"/>
      <c r="BA797" s="620"/>
    </row>
    <row r="798" spans="1:53" ht="15.75" customHeight="1" x14ac:dyDescent="0.25">
      <c r="A798" s="620"/>
      <c r="B798" s="625"/>
      <c r="C798" s="620"/>
      <c r="D798" s="620"/>
      <c r="E798" s="620"/>
      <c r="F798" s="620"/>
      <c r="G798" s="620"/>
      <c r="H798" s="620"/>
      <c r="I798" s="620"/>
      <c r="J798" s="622"/>
      <c r="K798" s="622"/>
      <c r="L798" s="622"/>
      <c r="M798" s="622"/>
      <c r="N798" s="624"/>
      <c r="O798" s="620"/>
      <c r="P798" s="620"/>
      <c r="Q798" s="620"/>
      <c r="R798" s="620"/>
      <c r="S798" s="620"/>
      <c r="T798" s="620"/>
      <c r="U798" s="620"/>
      <c r="V798" s="620"/>
      <c r="W798" s="620"/>
      <c r="X798" s="620"/>
      <c r="Y798" s="620"/>
      <c r="Z798" s="620"/>
      <c r="AA798" s="620"/>
      <c r="AB798" s="620"/>
      <c r="AC798" s="622"/>
      <c r="AD798" s="620"/>
      <c r="AE798" s="620"/>
      <c r="AF798" s="620"/>
      <c r="AG798" s="620"/>
      <c r="AH798" s="620"/>
      <c r="AI798" s="620"/>
      <c r="AJ798" s="620"/>
      <c r="AK798" s="620"/>
      <c r="AL798" s="620"/>
      <c r="AM798" s="620"/>
      <c r="AN798" s="620"/>
      <c r="AO798" s="620"/>
      <c r="AP798" s="620"/>
      <c r="AQ798" s="620"/>
      <c r="AR798" s="620"/>
      <c r="AS798" s="620"/>
      <c r="AT798" s="620"/>
      <c r="AU798" s="620"/>
      <c r="AV798" s="620"/>
      <c r="AW798" s="620"/>
      <c r="AX798" s="620"/>
      <c r="AY798" s="620"/>
      <c r="AZ798" s="620"/>
      <c r="BA798" s="620"/>
    </row>
    <row r="799" spans="1:53" ht="15.75" customHeight="1" x14ac:dyDescent="0.25">
      <c r="A799" s="620"/>
      <c r="B799" s="625"/>
      <c r="C799" s="620"/>
      <c r="D799" s="620"/>
      <c r="E799" s="620"/>
      <c r="F799" s="620"/>
      <c r="G799" s="620"/>
      <c r="H799" s="620"/>
      <c r="I799" s="620"/>
      <c r="J799" s="622"/>
      <c r="K799" s="622"/>
      <c r="L799" s="622"/>
      <c r="M799" s="622"/>
      <c r="N799" s="624"/>
      <c r="O799" s="620"/>
      <c r="P799" s="620"/>
      <c r="Q799" s="620"/>
      <c r="R799" s="620"/>
      <c r="S799" s="620"/>
      <c r="T799" s="620"/>
      <c r="U799" s="620"/>
      <c r="V799" s="620"/>
      <c r="W799" s="620"/>
      <c r="X799" s="620"/>
      <c r="Y799" s="620"/>
      <c r="Z799" s="620"/>
      <c r="AA799" s="620"/>
      <c r="AB799" s="620"/>
      <c r="AC799" s="622"/>
      <c r="AD799" s="620"/>
      <c r="AE799" s="620"/>
      <c r="AF799" s="620"/>
      <c r="AG799" s="620"/>
      <c r="AH799" s="620"/>
      <c r="AI799" s="620"/>
      <c r="AJ799" s="620"/>
      <c r="AK799" s="620"/>
      <c r="AL799" s="620"/>
      <c r="AM799" s="620"/>
      <c r="AN799" s="620"/>
      <c r="AO799" s="620"/>
      <c r="AP799" s="620"/>
      <c r="AQ799" s="620"/>
      <c r="AR799" s="620"/>
      <c r="AS799" s="620"/>
      <c r="AT799" s="620"/>
      <c r="AU799" s="620"/>
      <c r="AV799" s="620"/>
      <c r="AW799" s="620"/>
      <c r="AX799" s="620"/>
      <c r="AY799" s="620"/>
      <c r="AZ799" s="620"/>
      <c r="BA799" s="620"/>
    </row>
    <row r="800" spans="1:53" ht="15.75" customHeight="1" x14ac:dyDescent="0.25">
      <c r="A800" s="620"/>
      <c r="B800" s="625"/>
      <c r="C800" s="620"/>
      <c r="D800" s="620"/>
      <c r="E800" s="620"/>
      <c r="F800" s="620"/>
      <c r="G800" s="620"/>
      <c r="H800" s="620"/>
      <c r="I800" s="620"/>
      <c r="J800" s="622"/>
      <c r="K800" s="622"/>
      <c r="L800" s="622"/>
      <c r="M800" s="622"/>
      <c r="N800" s="624"/>
      <c r="O800" s="620"/>
      <c r="P800" s="620"/>
      <c r="Q800" s="620"/>
      <c r="R800" s="620"/>
      <c r="S800" s="620"/>
      <c r="T800" s="620"/>
      <c r="U800" s="620"/>
      <c r="V800" s="620"/>
      <c r="W800" s="620"/>
      <c r="X800" s="620"/>
      <c r="Y800" s="620"/>
      <c r="Z800" s="620"/>
      <c r="AA800" s="620"/>
      <c r="AB800" s="620"/>
      <c r="AC800" s="622"/>
      <c r="AD800" s="620"/>
      <c r="AE800" s="620"/>
      <c r="AF800" s="620"/>
      <c r="AG800" s="620"/>
      <c r="AH800" s="620"/>
      <c r="AI800" s="620"/>
      <c r="AJ800" s="620"/>
      <c r="AK800" s="620"/>
      <c r="AL800" s="620"/>
      <c r="AM800" s="620"/>
      <c r="AN800" s="620"/>
      <c r="AO800" s="620"/>
      <c r="AP800" s="620"/>
      <c r="AQ800" s="620"/>
      <c r="AR800" s="620"/>
      <c r="AS800" s="620"/>
      <c r="AT800" s="620"/>
      <c r="AU800" s="620"/>
      <c r="AV800" s="620"/>
      <c r="AW800" s="620"/>
      <c r="AX800" s="620"/>
      <c r="AY800" s="620"/>
      <c r="AZ800" s="620"/>
      <c r="BA800" s="620"/>
    </row>
    <row r="801" spans="1:53" ht="15.75" customHeight="1" x14ac:dyDescent="0.25">
      <c r="A801" s="620"/>
      <c r="B801" s="625"/>
      <c r="C801" s="620"/>
      <c r="D801" s="620"/>
      <c r="E801" s="620"/>
      <c r="F801" s="620"/>
      <c r="G801" s="620"/>
      <c r="H801" s="620"/>
      <c r="I801" s="620"/>
      <c r="J801" s="622"/>
      <c r="K801" s="622"/>
      <c r="L801" s="622"/>
      <c r="M801" s="622"/>
      <c r="N801" s="624"/>
      <c r="O801" s="620"/>
      <c r="P801" s="620"/>
      <c r="Q801" s="620"/>
      <c r="R801" s="620"/>
      <c r="S801" s="620"/>
      <c r="T801" s="620"/>
      <c r="U801" s="620"/>
      <c r="V801" s="620"/>
      <c r="W801" s="620"/>
      <c r="X801" s="620"/>
      <c r="Y801" s="620"/>
      <c r="Z801" s="620"/>
      <c r="AA801" s="620"/>
      <c r="AB801" s="620"/>
      <c r="AC801" s="622"/>
      <c r="AD801" s="620"/>
      <c r="AE801" s="620"/>
      <c r="AF801" s="620"/>
      <c r="AG801" s="620"/>
      <c r="AH801" s="620"/>
      <c r="AI801" s="620"/>
      <c r="AJ801" s="620"/>
      <c r="AK801" s="620"/>
      <c r="AL801" s="620"/>
      <c r="AM801" s="620"/>
      <c r="AN801" s="620"/>
      <c r="AO801" s="620"/>
      <c r="AP801" s="620"/>
      <c r="AQ801" s="620"/>
      <c r="AR801" s="620"/>
      <c r="AS801" s="620"/>
      <c r="AT801" s="620"/>
      <c r="AU801" s="620"/>
      <c r="AV801" s="620"/>
      <c r="AW801" s="620"/>
      <c r="AX801" s="620"/>
      <c r="AY801" s="620"/>
      <c r="AZ801" s="620"/>
      <c r="BA801" s="620"/>
    </row>
    <row r="802" spans="1:53" ht="15.75" customHeight="1" x14ac:dyDescent="0.25">
      <c r="A802" s="620"/>
      <c r="B802" s="625"/>
      <c r="C802" s="620"/>
      <c r="D802" s="620"/>
      <c r="E802" s="620"/>
      <c r="F802" s="620"/>
      <c r="G802" s="620"/>
      <c r="H802" s="620"/>
      <c r="I802" s="620"/>
      <c r="J802" s="622"/>
      <c r="K802" s="622"/>
      <c r="L802" s="622"/>
      <c r="M802" s="622"/>
      <c r="N802" s="624"/>
      <c r="O802" s="620"/>
      <c r="P802" s="620"/>
      <c r="Q802" s="620"/>
      <c r="R802" s="620"/>
      <c r="S802" s="620"/>
      <c r="T802" s="620"/>
      <c r="U802" s="620"/>
      <c r="V802" s="620"/>
      <c r="W802" s="620"/>
      <c r="X802" s="620"/>
      <c r="Y802" s="620"/>
      <c r="Z802" s="620"/>
      <c r="AA802" s="620"/>
      <c r="AB802" s="620"/>
      <c r="AC802" s="622"/>
      <c r="AD802" s="620"/>
      <c r="AE802" s="620"/>
      <c r="AF802" s="620"/>
      <c r="AG802" s="620"/>
      <c r="AH802" s="620"/>
      <c r="AI802" s="620"/>
      <c r="AJ802" s="620"/>
      <c r="AK802" s="620"/>
      <c r="AL802" s="620"/>
      <c r="AM802" s="620"/>
      <c r="AN802" s="620"/>
      <c r="AO802" s="620"/>
      <c r="AP802" s="620"/>
      <c r="AQ802" s="620"/>
      <c r="AR802" s="620"/>
      <c r="AS802" s="620"/>
      <c r="AT802" s="620"/>
      <c r="AU802" s="620"/>
      <c r="AV802" s="620"/>
      <c r="AW802" s="620"/>
      <c r="AX802" s="620"/>
      <c r="AY802" s="620"/>
      <c r="AZ802" s="620"/>
      <c r="BA802" s="620"/>
    </row>
    <row r="803" spans="1:53" ht="15.75" customHeight="1" x14ac:dyDescent="0.25">
      <c r="A803" s="620"/>
      <c r="B803" s="625"/>
      <c r="C803" s="620"/>
      <c r="D803" s="620"/>
      <c r="E803" s="620"/>
      <c r="F803" s="620"/>
      <c r="G803" s="620"/>
      <c r="H803" s="620"/>
      <c r="I803" s="620"/>
      <c r="J803" s="622"/>
      <c r="K803" s="622"/>
      <c r="L803" s="622"/>
      <c r="M803" s="622"/>
      <c r="N803" s="624"/>
      <c r="O803" s="620"/>
      <c r="P803" s="620"/>
      <c r="Q803" s="620"/>
      <c r="R803" s="620"/>
      <c r="S803" s="620"/>
      <c r="T803" s="620"/>
      <c r="U803" s="620"/>
      <c r="V803" s="620"/>
      <c r="W803" s="620"/>
      <c r="X803" s="620"/>
      <c r="Y803" s="620"/>
      <c r="Z803" s="620"/>
      <c r="AA803" s="620"/>
      <c r="AB803" s="620"/>
      <c r="AC803" s="622"/>
      <c r="AD803" s="620"/>
      <c r="AE803" s="620"/>
      <c r="AF803" s="620"/>
      <c r="AG803" s="620"/>
      <c r="AH803" s="620"/>
      <c r="AI803" s="620"/>
      <c r="AJ803" s="620"/>
      <c r="AK803" s="620"/>
      <c r="AL803" s="620"/>
      <c r="AM803" s="620"/>
      <c r="AN803" s="620"/>
      <c r="AO803" s="620"/>
      <c r="AP803" s="620"/>
      <c r="AQ803" s="620"/>
      <c r="AR803" s="620"/>
      <c r="AS803" s="620"/>
      <c r="AT803" s="620"/>
      <c r="AU803" s="620"/>
      <c r="AV803" s="620"/>
      <c r="AW803" s="620"/>
      <c r="AX803" s="620"/>
      <c r="AY803" s="620"/>
      <c r="AZ803" s="620"/>
      <c r="BA803" s="620"/>
    </row>
    <row r="804" spans="1:53" ht="15.75" customHeight="1" x14ac:dyDescent="0.25">
      <c r="A804" s="620"/>
      <c r="B804" s="625"/>
      <c r="C804" s="620"/>
      <c r="D804" s="620"/>
      <c r="E804" s="620"/>
      <c r="F804" s="620"/>
      <c r="G804" s="620"/>
      <c r="H804" s="620"/>
      <c r="I804" s="620"/>
      <c r="J804" s="622"/>
      <c r="K804" s="622"/>
      <c r="L804" s="622"/>
      <c r="M804" s="622"/>
      <c r="N804" s="624"/>
      <c r="O804" s="620"/>
      <c r="P804" s="620"/>
      <c r="Q804" s="620"/>
      <c r="R804" s="620"/>
      <c r="S804" s="620"/>
      <c r="T804" s="620"/>
      <c r="U804" s="620"/>
      <c r="V804" s="620"/>
      <c r="W804" s="620"/>
      <c r="X804" s="620"/>
      <c r="Y804" s="620"/>
      <c r="Z804" s="620"/>
      <c r="AA804" s="620"/>
      <c r="AB804" s="620"/>
      <c r="AC804" s="622"/>
      <c r="AD804" s="620"/>
      <c r="AE804" s="620"/>
      <c r="AF804" s="620"/>
      <c r="AG804" s="620"/>
      <c r="AH804" s="620"/>
      <c r="AI804" s="620"/>
      <c r="AJ804" s="620"/>
      <c r="AK804" s="620"/>
      <c r="AL804" s="620"/>
      <c r="AM804" s="620"/>
      <c r="AN804" s="620"/>
      <c r="AO804" s="620"/>
      <c r="AP804" s="620"/>
      <c r="AQ804" s="620"/>
      <c r="AR804" s="620"/>
      <c r="AS804" s="620"/>
      <c r="AT804" s="620"/>
      <c r="AU804" s="620"/>
      <c r="AV804" s="620"/>
      <c r="AW804" s="620"/>
      <c r="AX804" s="620"/>
      <c r="AY804" s="620"/>
      <c r="AZ804" s="620"/>
      <c r="BA804" s="620"/>
    </row>
    <row r="805" spans="1:53" ht="15.75" customHeight="1" x14ac:dyDescent="0.25">
      <c r="A805" s="620"/>
      <c r="B805" s="625"/>
      <c r="C805" s="620"/>
      <c r="D805" s="620"/>
      <c r="E805" s="620"/>
      <c r="F805" s="620"/>
      <c r="G805" s="620"/>
      <c r="H805" s="620"/>
      <c r="I805" s="620"/>
      <c r="J805" s="622"/>
      <c r="K805" s="622"/>
      <c r="L805" s="622"/>
      <c r="M805" s="622"/>
      <c r="N805" s="624"/>
      <c r="O805" s="620"/>
      <c r="P805" s="620"/>
      <c r="Q805" s="620"/>
      <c r="R805" s="620"/>
      <c r="S805" s="620"/>
      <c r="T805" s="620"/>
      <c r="U805" s="620"/>
      <c r="V805" s="620"/>
      <c r="W805" s="620"/>
      <c r="X805" s="620"/>
      <c r="Y805" s="620"/>
      <c r="Z805" s="620"/>
      <c r="AA805" s="620"/>
      <c r="AB805" s="620"/>
      <c r="AC805" s="622"/>
      <c r="AD805" s="620"/>
      <c r="AE805" s="620"/>
      <c r="AF805" s="620"/>
      <c r="AG805" s="620"/>
      <c r="AH805" s="620"/>
      <c r="AI805" s="620"/>
      <c r="AJ805" s="620"/>
      <c r="AK805" s="620"/>
      <c r="AL805" s="620"/>
      <c r="AM805" s="620"/>
      <c r="AN805" s="620"/>
      <c r="AO805" s="620"/>
      <c r="AP805" s="620"/>
      <c r="AQ805" s="620"/>
      <c r="AR805" s="620"/>
      <c r="AS805" s="620"/>
      <c r="AT805" s="620"/>
      <c r="AU805" s="620"/>
      <c r="AV805" s="620"/>
      <c r="AW805" s="620"/>
      <c r="AX805" s="620"/>
      <c r="AY805" s="620"/>
      <c r="AZ805" s="620"/>
      <c r="BA805" s="620"/>
    </row>
    <row r="806" spans="1:53" ht="15.75" customHeight="1" x14ac:dyDescent="0.25">
      <c r="A806" s="620"/>
      <c r="B806" s="625"/>
      <c r="C806" s="620"/>
      <c r="D806" s="620"/>
      <c r="E806" s="620"/>
      <c r="F806" s="620"/>
      <c r="G806" s="620"/>
      <c r="H806" s="620"/>
      <c r="I806" s="620"/>
      <c r="J806" s="622"/>
      <c r="K806" s="622"/>
      <c r="L806" s="622"/>
      <c r="M806" s="622"/>
      <c r="N806" s="624"/>
      <c r="O806" s="620"/>
      <c r="P806" s="620"/>
      <c r="Q806" s="620"/>
      <c r="R806" s="620"/>
      <c r="S806" s="620"/>
      <c r="T806" s="620"/>
      <c r="U806" s="620"/>
      <c r="V806" s="620"/>
      <c r="W806" s="620"/>
      <c r="X806" s="620"/>
      <c r="Y806" s="620"/>
      <c r="Z806" s="620"/>
      <c r="AA806" s="620"/>
      <c r="AB806" s="620"/>
      <c r="AC806" s="622"/>
      <c r="AD806" s="620"/>
      <c r="AE806" s="620"/>
      <c r="AF806" s="620"/>
      <c r="AG806" s="620"/>
      <c r="AH806" s="620"/>
      <c r="AI806" s="620"/>
      <c r="AJ806" s="620"/>
      <c r="AK806" s="620"/>
      <c r="AL806" s="620"/>
      <c r="AM806" s="620"/>
      <c r="AN806" s="620"/>
      <c r="AO806" s="620"/>
      <c r="AP806" s="620"/>
      <c r="AQ806" s="620"/>
      <c r="AR806" s="620"/>
      <c r="AS806" s="620"/>
      <c r="AT806" s="620"/>
      <c r="AU806" s="620"/>
      <c r="AV806" s="620"/>
      <c r="AW806" s="620"/>
      <c r="AX806" s="620"/>
      <c r="AY806" s="620"/>
      <c r="AZ806" s="620"/>
      <c r="BA806" s="620"/>
    </row>
    <row r="807" spans="1:53" ht="15.75" customHeight="1" x14ac:dyDescent="0.25">
      <c r="A807" s="620"/>
      <c r="B807" s="625"/>
      <c r="C807" s="620"/>
      <c r="D807" s="620"/>
      <c r="E807" s="620"/>
      <c r="F807" s="620"/>
      <c r="G807" s="620"/>
      <c r="H807" s="620"/>
      <c r="I807" s="620"/>
      <c r="J807" s="622"/>
      <c r="K807" s="622"/>
      <c r="L807" s="622"/>
      <c r="M807" s="622"/>
      <c r="N807" s="624"/>
      <c r="O807" s="620"/>
      <c r="P807" s="620"/>
      <c r="Q807" s="620"/>
      <c r="R807" s="620"/>
      <c r="S807" s="620"/>
      <c r="T807" s="620"/>
      <c r="U807" s="620"/>
      <c r="V807" s="620"/>
      <c r="W807" s="620"/>
      <c r="X807" s="620"/>
      <c r="Y807" s="620"/>
      <c r="Z807" s="620"/>
      <c r="AA807" s="620"/>
      <c r="AB807" s="620"/>
      <c r="AC807" s="622"/>
      <c r="AD807" s="620"/>
      <c r="AE807" s="620"/>
      <c r="AF807" s="620"/>
      <c r="AG807" s="620"/>
      <c r="AH807" s="620"/>
      <c r="AI807" s="620"/>
      <c r="AJ807" s="620"/>
      <c r="AK807" s="620"/>
      <c r="AL807" s="620"/>
      <c r="AM807" s="620"/>
      <c r="AN807" s="620"/>
      <c r="AO807" s="620"/>
      <c r="AP807" s="620"/>
      <c r="AQ807" s="620"/>
      <c r="AR807" s="620"/>
      <c r="AS807" s="620"/>
      <c r="AT807" s="620"/>
      <c r="AU807" s="620"/>
      <c r="AV807" s="620"/>
      <c r="AW807" s="620"/>
      <c r="AX807" s="620"/>
      <c r="AY807" s="620"/>
      <c r="AZ807" s="620"/>
      <c r="BA807" s="620"/>
    </row>
    <row r="808" spans="1:53" ht="15.75" customHeight="1" x14ac:dyDescent="0.25">
      <c r="A808" s="620"/>
      <c r="B808" s="625"/>
      <c r="C808" s="620"/>
      <c r="D808" s="620"/>
      <c r="E808" s="620"/>
      <c r="F808" s="620"/>
      <c r="G808" s="620"/>
      <c r="H808" s="620"/>
      <c r="I808" s="620"/>
      <c r="J808" s="622"/>
      <c r="K808" s="622"/>
      <c r="L808" s="622"/>
      <c r="M808" s="622"/>
      <c r="N808" s="624"/>
      <c r="O808" s="620"/>
      <c r="P808" s="620"/>
      <c r="Q808" s="620"/>
      <c r="R808" s="620"/>
      <c r="S808" s="620"/>
      <c r="T808" s="620"/>
      <c r="U808" s="620"/>
      <c r="V808" s="620"/>
      <c r="W808" s="620"/>
      <c r="X808" s="620"/>
      <c r="Y808" s="620"/>
      <c r="Z808" s="620"/>
      <c r="AA808" s="620"/>
      <c r="AB808" s="620"/>
      <c r="AC808" s="622"/>
      <c r="AD808" s="620"/>
      <c r="AE808" s="620"/>
      <c r="AF808" s="620"/>
      <c r="AG808" s="620"/>
      <c r="AH808" s="620"/>
      <c r="AI808" s="620"/>
      <c r="AJ808" s="620"/>
      <c r="AK808" s="620"/>
      <c r="AL808" s="620"/>
      <c r="AM808" s="620"/>
      <c r="AN808" s="620"/>
      <c r="AO808" s="620"/>
      <c r="AP808" s="620"/>
      <c r="AQ808" s="620"/>
      <c r="AR808" s="620"/>
      <c r="AS808" s="620"/>
      <c r="AT808" s="620"/>
      <c r="AU808" s="620"/>
      <c r="AV808" s="620"/>
      <c r="AW808" s="620"/>
      <c r="AX808" s="620"/>
      <c r="AY808" s="620"/>
      <c r="AZ808" s="620"/>
      <c r="BA808" s="620"/>
    </row>
    <row r="809" spans="1:53" ht="15.75" customHeight="1" x14ac:dyDescent="0.25">
      <c r="A809" s="620"/>
      <c r="B809" s="625"/>
      <c r="C809" s="620"/>
      <c r="D809" s="620"/>
      <c r="E809" s="620"/>
      <c r="F809" s="620"/>
      <c r="G809" s="620"/>
      <c r="H809" s="620"/>
      <c r="I809" s="620"/>
      <c r="J809" s="622"/>
      <c r="K809" s="622"/>
      <c r="L809" s="622"/>
      <c r="M809" s="622"/>
      <c r="N809" s="624"/>
      <c r="O809" s="620"/>
      <c r="P809" s="620"/>
      <c r="Q809" s="620"/>
      <c r="R809" s="620"/>
      <c r="S809" s="620"/>
      <c r="T809" s="620"/>
      <c r="U809" s="620"/>
      <c r="V809" s="620"/>
      <c r="W809" s="620"/>
      <c r="X809" s="620"/>
      <c r="Y809" s="620"/>
      <c r="Z809" s="620"/>
      <c r="AA809" s="620"/>
      <c r="AB809" s="620"/>
      <c r="AC809" s="622"/>
      <c r="AD809" s="620"/>
      <c r="AE809" s="620"/>
      <c r="AF809" s="620"/>
      <c r="AG809" s="620"/>
      <c r="AH809" s="620"/>
      <c r="AI809" s="620"/>
      <c r="AJ809" s="620"/>
      <c r="AK809" s="620"/>
      <c r="AL809" s="620"/>
      <c r="AM809" s="620"/>
      <c r="AN809" s="620"/>
      <c r="AO809" s="620"/>
      <c r="AP809" s="620"/>
      <c r="AQ809" s="620"/>
      <c r="AR809" s="620"/>
      <c r="AS809" s="620"/>
      <c r="AT809" s="620"/>
      <c r="AU809" s="620"/>
      <c r="AV809" s="620"/>
      <c r="AW809" s="620"/>
      <c r="AX809" s="620"/>
      <c r="AY809" s="620"/>
      <c r="AZ809" s="620"/>
      <c r="BA809" s="620"/>
    </row>
    <row r="810" spans="1:53" ht="15.75" customHeight="1" x14ac:dyDescent="0.25">
      <c r="A810" s="620"/>
      <c r="B810" s="625"/>
      <c r="C810" s="620"/>
      <c r="D810" s="620"/>
      <c r="E810" s="620"/>
      <c r="F810" s="620"/>
      <c r="G810" s="620"/>
      <c r="H810" s="620"/>
      <c r="I810" s="620"/>
      <c r="J810" s="622"/>
      <c r="K810" s="622"/>
      <c r="L810" s="622"/>
      <c r="M810" s="622"/>
      <c r="N810" s="624"/>
      <c r="O810" s="620"/>
      <c r="P810" s="620"/>
      <c r="Q810" s="620"/>
      <c r="R810" s="620"/>
      <c r="S810" s="620"/>
      <c r="T810" s="620"/>
      <c r="U810" s="620"/>
      <c r="V810" s="620"/>
      <c r="W810" s="620"/>
      <c r="X810" s="620"/>
      <c r="Y810" s="620"/>
      <c r="Z810" s="620"/>
      <c r="AA810" s="620"/>
      <c r="AB810" s="620"/>
      <c r="AC810" s="622"/>
      <c r="AD810" s="620"/>
      <c r="AE810" s="620"/>
      <c r="AF810" s="620"/>
      <c r="AG810" s="620"/>
      <c r="AH810" s="620"/>
      <c r="AI810" s="620"/>
      <c r="AJ810" s="620"/>
      <c r="AK810" s="620"/>
      <c r="AL810" s="620"/>
      <c r="AM810" s="620"/>
      <c r="AN810" s="620"/>
      <c r="AO810" s="620"/>
      <c r="AP810" s="620"/>
      <c r="AQ810" s="620"/>
      <c r="AR810" s="620"/>
      <c r="AS810" s="620"/>
      <c r="AT810" s="620"/>
      <c r="AU810" s="620"/>
      <c r="AV810" s="620"/>
      <c r="AW810" s="620"/>
      <c r="AX810" s="620"/>
      <c r="AY810" s="620"/>
      <c r="AZ810" s="620"/>
      <c r="BA810" s="620"/>
    </row>
    <row r="811" spans="1:53" ht="15.75" customHeight="1" x14ac:dyDescent="0.25">
      <c r="A811" s="620"/>
      <c r="B811" s="625"/>
      <c r="C811" s="620"/>
      <c r="D811" s="620"/>
      <c r="E811" s="620"/>
      <c r="F811" s="620"/>
      <c r="G811" s="620"/>
      <c r="H811" s="620"/>
      <c r="I811" s="620"/>
      <c r="J811" s="622"/>
      <c r="K811" s="622"/>
      <c r="L811" s="622"/>
      <c r="M811" s="622"/>
      <c r="N811" s="624"/>
      <c r="O811" s="620"/>
      <c r="P811" s="620"/>
      <c r="Q811" s="620"/>
      <c r="R811" s="620"/>
      <c r="S811" s="620"/>
      <c r="T811" s="620"/>
      <c r="U811" s="620"/>
      <c r="V811" s="620"/>
      <c r="W811" s="620"/>
      <c r="X811" s="620"/>
      <c r="Y811" s="620"/>
      <c r="Z811" s="620"/>
      <c r="AA811" s="620"/>
      <c r="AB811" s="620"/>
      <c r="AC811" s="622"/>
      <c r="AD811" s="620"/>
      <c r="AE811" s="620"/>
      <c r="AF811" s="620"/>
      <c r="AG811" s="620"/>
      <c r="AH811" s="620"/>
      <c r="AI811" s="620"/>
      <c r="AJ811" s="620"/>
      <c r="AK811" s="620"/>
      <c r="AL811" s="620"/>
      <c r="AM811" s="620"/>
      <c r="AN811" s="620"/>
      <c r="AO811" s="620"/>
      <c r="AP811" s="620"/>
      <c r="AQ811" s="620"/>
      <c r="AR811" s="620"/>
      <c r="AS811" s="620"/>
      <c r="AT811" s="620"/>
      <c r="AU811" s="620"/>
      <c r="AV811" s="620"/>
      <c r="AW811" s="620"/>
      <c r="AX811" s="620"/>
      <c r="AY811" s="620"/>
      <c r="AZ811" s="620"/>
      <c r="BA811" s="620"/>
    </row>
    <row r="812" spans="1:53" ht="15.75" customHeight="1" x14ac:dyDescent="0.25">
      <c r="A812" s="620"/>
      <c r="B812" s="625"/>
      <c r="C812" s="620"/>
      <c r="D812" s="620"/>
      <c r="E812" s="620"/>
      <c r="F812" s="620"/>
      <c r="G812" s="620"/>
      <c r="H812" s="620"/>
      <c r="I812" s="620"/>
      <c r="J812" s="622"/>
      <c r="K812" s="622"/>
      <c r="L812" s="622"/>
      <c r="M812" s="622"/>
      <c r="N812" s="624"/>
      <c r="O812" s="620"/>
      <c r="P812" s="620"/>
      <c r="Q812" s="620"/>
      <c r="R812" s="620"/>
      <c r="S812" s="620"/>
      <c r="T812" s="620"/>
      <c r="U812" s="620"/>
      <c r="V812" s="620"/>
      <c r="W812" s="620"/>
      <c r="X812" s="620"/>
      <c r="Y812" s="620"/>
      <c r="Z812" s="620"/>
      <c r="AA812" s="620"/>
      <c r="AB812" s="620"/>
      <c r="AC812" s="622"/>
      <c r="AD812" s="620"/>
      <c r="AE812" s="620"/>
      <c r="AF812" s="620"/>
      <c r="AG812" s="620"/>
      <c r="AH812" s="620"/>
      <c r="AI812" s="620"/>
      <c r="AJ812" s="620"/>
      <c r="AK812" s="620"/>
      <c r="AL812" s="620"/>
      <c r="AM812" s="620"/>
      <c r="AN812" s="620"/>
      <c r="AO812" s="620"/>
      <c r="AP812" s="620"/>
      <c r="AQ812" s="620"/>
      <c r="AR812" s="620"/>
      <c r="AS812" s="620"/>
      <c r="AT812" s="620"/>
      <c r="AU812" s="620"/>
      <c r="AV812" s="620"/>
      <c r="AW812" s="620"/>
      <c r="AX812" s="620"/>
      <c r="AY812" s="620"/>
      <c r="AZ812" s="620"/>
      <c r="BA812" s="620"/>
    </row>
    <row r="813" spans="1:53" ht="15.75" customHeight="1" x14ac:dyDescent="0.25">
      <c r="A813" s="620"/>
      <c r="B813" s="625"/>
      <c r="C813" s="620"/>
      <c r="D813" s="620"/>
      <c r="E813" s="620"/>
      <c r="F813" s="620"/>
      <c r="G813" s="620"/>
      <c r="H813" s="620"/>
      <c r="I813" s="620"/>
      <c r="J813" s="622"/>
      <c r="K813" s="622"/>
      <c r="L813" s="622"/>
      <c r="M813" s="622"/>
      <c r="N813" s="624"/>
      <c r="O813" s="620"/>
      <c r="P813" s="620"/>
      <c r="Q813" s="620"/>
      <c r="R813" s="620"/>
      <c r="S813" s="620"/>
      <c r="T813" s="620"/>
      <c r="U813" s="620"/>
      <c r="V813" s="620"/>
      <c r="W813" s="620"/>
      <c r="X813" s="620"/>
      <c r="Y813" s="620"/>
      <c r="Z813" s="620"/>
      <c r="AA813" s="620"/>
      <c r="AB813" s="620"/>
      <c r="AC813" s="622"/>
      <c r="AD813" s="620"/>
      <c r="AE813" s="620"/>
      <c r="AF813" s="620"/>
      <c r="AG813" s="620"/>
      <c r="AH813" s="620"/>
      <c r="AI813" s="620"/>
      <c r="AJ813" s="620"/>
      <c r="AK813" s="620"/>
      <c r="AL813" s="620"/>
      <c r="AM813" s="620"/>
      <c r="AN813" s="620"/>
      <c r="AO813" s="620"/>
      <c r="AP813" s="620"/>
      <c r="AQ813" s="620"/>
      <c r="AR813" s="620"/>
      <c r="AS813" s="620"/>
      <c r="AT813" s="620"/>
      <c r="AU813" s="620"/>
      <c r="AV813" s="620"/>
      <c r="AW813" s="620"/>
      <c r="AX813" s="620"/>
      <c r="AY813" s="620"/>
      <c r="AZ813" s="620"/>
      <c r="BA813" s="620"/>
    </row>
    <row r="814" spans="1:53" ht="15.75" customHeight="1" x14ac:dyDescent="0.25">
      <c r="A814" s="620"/>
      <c r="B814" s="625"/>
      <c r="C814" s="620"/>
      <c r="D814" s="620"/>
      <c r="E814" s="620"/>
      <c r="F814" s="620"/>
      <c r="G814" s="620"/>
      <c r="H814" s="620"/>
      <c r="I814" s="620"/>
      <c r="J814" s="622"/>
      <c r="K814" s="622"/>
      <c r="L814" s="622"/>
      <c r="M814" s="622"/>
      <c r="N814" s="624"/>
      <c r="O814" s="620"/>
      <c r="P814" s="620"/>
      <c r="Q814" s="620"/>
      <c r="R814" s="620"/>
      <c r="S814" s="620"/>
      <c r="T814" s="620"/>
      <c r="U814" s="620"/>
      <c r="V814" s="620"/>
      <c r="W814" s="620"/>
      <c r="X814" s="620"/>
      <c r="Y814" s="620"/>
      <c r="Z814" s="620"/>
      <c r="AA814" s="620"/>
      <c r="AB814" s="620"/>
      <c r="AC814" s="622"/>
      <c r="AD814" s="620"/>
      <c r="AE814" s="620"/>
      <c r="AF814" s="620"/>
      <c r="AG814" s="620"/>
      <c r="AH814" s="620"/>
      <c r="AI814" s="620"/>
      <c r="AJ814" s="620"/>
      <c r="AK814" s="620"/>
      <c r="AL814" s="620"/>
      <c r="AM814" s="620"/>
      <c r="AN814" s="620"/>
      <c r="AO814" s="620"/>
      <c r="AP814" s="620"/>
      <c r="AQ814" s="620"/>
      <c r="AR814" s="620"/>
      <c r="AS814" s="620"/>
      <c r="AT814" s="620"/>
      <c r="AU814" s="620"/>
      <c r="AV814" s="620"/>
      <c r="AW814" s="620"/>
      <c r="AX814" s="620"/>
      <c r="AY814" s="620"/>
      <c r="AZ814" s="620"/>
      <c r="BA814" s="620"/>
    </row>
    <row r="815" spans="1:53" ht="15.75" customHeight="1" x14ac:dyDescent="0.25">
      <c r="A815" s="620"/>
      <c r="B815" s="625"/>
      <c r="C815" s="620"/>
      <c r="D815" s="620"/>
      <c r="E815" s="620"/>
      <c r="F815" s="620"/>
      <c r="G815" s="620"/>
      <c r="H815" s="620"/>
      <c r="I815" s="620"/>
      <c r="J815" s="622"/>
      <c r="K815" s="622"/>
      <c r="L815" s="622"/>
      <c r="M815" s="622"/>
      <c r="N815" s="624"/>
      <c r="O815" s="620"/>
      <c r="P815" s="620"/>
      <c r="Q815" s="620"/>
      <c r="R815" s="620"/>
      <c r="S815" s="620"/>
      <c r="T815" s="620"/>
      <c r="U815" s="620"/>
      <c r="V815" s="620"/>
      <c r="W815" s="620"/>
      <c r="X815" s="620"/>
      <c r="Y815" s="620"/>
      <c r="Z815" s="620"/>
      <c r="AA815" s="620"/>
      <c r="AB815" s="620"/>
      <c r="AC815" s="622"/>
      <c r="AD815" s="620"/>
      <c r="AE815" s="620"/>
      <c r="AF815" s="620"/>
      <c r="AG815" s="620"/>
      <c r="AH815" s="620"/>
      <c r="AI815" s="620"/>
      <c r="AJ815" s="620"/>
      <c r="AK815" s="620"/>
      <c r="AL815" s="620"/>
      <c r="AM815" s="620"/>
      <c r="AN815" s="620"/>
      <c r="AO815" s="620"/>
      <c r="AP815" s="620"/>
      <c r="AQ815" s="620"/>
      <c r="AR815" s="620"/>
      <c r="AS815" s="620"/>
      <c r="AT815" s="620"/>
      <c r="AU815" s="620"/>
      <c r="AV815" s="620"/>
      <c r="AW815" s="620"/>
      <c r="AX815" s="620"/>
      <c r="AY815" s="620"/>
      <c r="AZ815" s="620"/>
      <c r="BA815" s="620"/>
    </row>
    <row r="816" spans="1:53" ht="15.75" customHeight="1" x14ac:dyDescent="0.25">
      <c r="A816" s="620"/>
      <c r="B816" s="625"/>
      <c r="C816" s="620"/>
      <c r="D816" s="620"/>
      <c r="E816" s="620"/>
      <c r="F816" s="620"/>
      <c r="G816" s="620"/>
      <c r="H816" s="620"/>
      <c r="I816" s="620"/>
      <c r="J816" s="622"/>
      <c r="K816" s="622"/>
      <c r="L816" s="622"/>
      <c r="M816" s="622"/>
      <c r="N816" s="624"/>
      <c r="O816" s="620"/>
      <c r="P816" s="620"/>
      <c r="Q816" s="620"/>
      <c r="R816" s="620"/>
      <c r="S816" s="620"/>
      <c r="T816" s="620"/>
      <c r="U816" s="620"/>
      <c r="V816" s="620"/>
      <c r="W816" s="620"/>
      <c r="X816" s="620"/>
      <c r="Y816" s="620"/>
      <c r="Z816" s="620"/>
      <c r="AA816" s="620"/>
      <c r="AB816" s="620"/>
      <c r="AC816" s="622"/>
      <c r="AD816" s="620"/>
      <c r="AE816" s="620"/>
      <c r="AF816" s="620"/>
      <c r="AG816" s="620"/>
      <c r="AH816" s="620"/>
      <c r="AI816" s="620"/>
      <c r="AJ816" s="620"/>
      <c r="AK816" s="620"/>
      <c r="AL816" s="620"/>
      <c r="AM816" s="620"/>
      <c r="AN816" s="620"/>
      <c r="AO816" s="620"/>
      <c r="AP816" s="620"/>
      <c r="AQ816" s="620"/>
      <c r="AR816" s="620"/>
      <c r="AS816" s="620"/>
      <c r="AT816" s="620"/>
      <c r="AU816" s="620"/>
      <c r="AV816" s="620"/>
      <c r="AW816" s="620"/>
      <c r="AX816" s="620"/>
      <c r="AY816" s="620"/>
      <c r="AZ816" s="620"/>
      <c r="BA816" s="620"/>
    </row>
    <row r="817" spans="1:53" ht="15.75" customHeight="1" x14ac:dyDescent="0.25">
      <c r="A817" s="620"/>
      <c r="B817" s="625"/>
      <c r="C817" s="620"/>
      <c r="D817" s="620"/>
      <c r="E817" s="620"/>
      <c r="F817" s="620"/>
      <c r="G817" s="620"/>
      <c r="H817" s="620"/>
      <c r="I817" s="620"/>
      <c r="J817" s="622"/>
      <c r="K817" s="622"/>
      <c r="L817" s="622"/>
      <c r="M817" s="622"/>
      <c r="N817" s="624"/>
      <c r="O817" s="620"/>
      <c r="P817" s="620"/>
      <c r="Q817" s="620"/>
      <c r="R817" s="620"/>
      <c r="S817" s="620"/>
      <c r="T817" s="620"/>
      <c r="U817" s="620"/>
      <c r="V817" s="620"/>
      <c r="W817" s="620"/>
      <c r="X817" s="620"/>
      <c r="Y817" s="620"/>
      <c r="Z817" s="620"/>
      <c r="AA817" s="620"/>
      <c r="AB817" s="620"/>
      <c r="AC817" s="622"/>
      <c r="AD817" s="620"/>
      <c r="AE817" s="620"/>
      <c r="AF817" s="620"/>
      <c r="AG817" s="620"/>
      <c r="AH817" s="620"/>
      <c r="AI817" s="620"/>
      <c r="AJ817" s="620"/>
      <c r="AK817" s="620"/>
      <c r="AL817" s="620"/>
      <c r="AM817" s="620"/>
      <c r="AN817" s="620"/>
      <c r="AO817" s="620"/>
      <c r="AP817" s="620"/>
      <c r="AQ817" s="620"/>
      <c r="AR817" s="620"/>
      <c r="AS817" s="620"/>
      <c r="AT817" s="620"/>
      <c r="AU817" s="620"/>
      <c r="AV817" s="620"/>
      <c r="AW817" s="620"/>
      <c r="AX817" s="620"/>
      <c r="AY817" s="620"/>
      <c r="AZ817" s="620"/>
      <c r="BA817" s="620"/>
    </row>
    <row r="818" spans="1:53" ht="15.75" customHeight="1" x14ac:dyDescent="0.25">
      <c r="A818" s="620"/>
      <c r="B818" s="625"/>
      <c r="C818" s="620"/>
      <c r="D818" s="620"/>
      <c r="E818" s="620"/>
      <c r="F818" s="620"/>
      <c r="G818" s="620"/>
      <c r="H818" s="620"/>
      <c r="I818" s="620"/>
      <c r="J818" s="622"/>
      <c r="K818" s="622"/>
      <c r="L818" s="622"/>
      <c r="M818" s="622"/>
      <c r="N818" s="624"/>
      <c r="O818" s="620"/>
      <c r="P818" s="620"/>
      <c r="Q818" s="620"/>
      <c r="R818" s="620"/>
      <c r="S818" s="620"/>
      <c r="T818" s="620"/>
      <c r="U818" s="620"/>
      <c r="V818" s="620"/>
      <c r="W818" s="620"/>
      <c r="X818" s="620"/>
      <c r="Y818" s="620"/>
      <c r="Z818" s="620"/>
      <c r="AA818" s="620"/>
      <c r="AB818" s="620"/>
      <c r="AC818" s="622"/>
      <c r="AD818" s="620"/>
      <c r="AE818" s="620"/>
      <c r="AF818" s="620"/>
      <c r="AG818" s="620"/>
      <c r="AH818" s="620"/>
      <c r="AI818" s="620"/>
      <c r="AJ818" s="620"/>
      <c r="AK818" s="620"/>
      <c r="AL818" s="620"/>
      <c r="AM818" s="620"/>
      <c r="AN818" s="620"/>
      <c r="AO818" s="620"/>
      <c r="AP818" s="620"/>
      <c r="AQ818" s="620"/>
      <c r="AR818" s="620"/>
      <c r="AS818" s="620"/>
      <c r="AT818" s="620"/>
      <c r="AU818" s="620"/>
      <c r="AV818" s="620"/>
      <c r="AW818" s="620"/>
      <c r="AX818" s="620"/>
      <c r="AY818" s="620"/>
      <c r="AZ818" s="620"/>
      <c r="BA818" s="620"/>
    </row>
    <row r="819" spans="1:53" ht="15.75" customHeight="1" x14ac:dyDescent="0.25">
      <c r="A819" s="620"/>
      <c r="B819" s="625"/>
      <c r="C819" s="620"/>
      <c r="D819" s="620"/>
      <c r="E819" s="620"/>
      <c r="F819" s="620"/>
      <c r="G819" s="620"/>
      <c r="H819" s="620"/>
      <c r="I819" s="620"/>
      <c r="J819" s="622"/>
      <c r="K819" s="622"/>
      <c r="L819" s="622"/>
      <c r="M819" s="622"/>
      <c r="N819" s="624"/>
      <c r="O819" s="620"/>
      <c r="P819" s="620"/>
      <c r="Q819" s="620"/>
      <c r="R819" s="620"/>
      <c r="S819" s="620"/>
      <c r="T819" s="620"/>
      <c r="U819" s="620"/>
      <c r="V819" s="620"/>
      <c r="W819" s="620"/>
      <c r="X819" s="620"/>
      <c r="Y819" s="620"/>
      <c r="Z819" s="620"/>
      <c r="AA819" s="620"/>
      <c r="AB819" s="620"/>
      <c r="AC819" s="622"/>
      <c r="AD819" s="620"/>
      <c r="AE819" s="620"/>
      <c r="AF819" s="620"/>
      <c r="AG819" s="620"/>
      <c r="AH819" s="620"/>
      <c r="AI819" s="620"/>
      <c r="AJ819" s="620"/>
      <c r="AK819" s="620"/>
      <c r="AL819" s="620"/>
      <c r="AM819" s="620"/>
      <c r="AN819" s="620"/>
      <c r="AO819" s="620"/>
      <c r="AP819" s="620"/>
      <c r="AQ819" s="620"/>
      <c r="AR819" s="620"/>
      <c r="AS819" s="620"/>
      <c r="AT819" s="620"/>
      <c r="AU819" s="620"/>
      <c r="AV819" s="620"/>
      <c r="AW819" s="620"/>
      <c r="AX819" s="620"/>
      <c r="AY819" s="620"/>
      <c r="AZ819" s="620"/>
      <c r="BA819" s="620"/>
    </row>
    <row r="820" spans="1:53" ht="15.75" customHeight="1" x14ac:dyDescent="0.25">
      <c r="A820" s="620"/>
      <c r="B820" s="625"/>
      <c r="C820" s="620"/>
      <c r="D820" s="620"/>
      <c r="E820" s="620"/>
      <c r="F820" s="620"/>
      <c r="G820" s="620"/>
      <c r="H820" s="620"/>
      <c r="I820" s="620"/>
      <c r="J820" s="622"/>
      <c r="K820" s="622"/>
      <c r="L820" s="622"/>
      <c r="M820" s="622"/>
      <c r="N820" s="624"/>
      <c r="O820" s="620"/>
      <c r="P820" s="620"/>
      <c r="Q820" s="620"/>
      <c r="R820" s="620"/>
      <c r="S820" s="620"/>
      <c r="T820" s="620"/>
      <c r="U820" s="620"/>
      <c r="V820" s="620"/>
      <c r="W820" s="620"/>
      <c r="X820" s="620"/>
      <c r="Y820" s="620"/>
      <c r="Z820" s="620"/>
      <c r="AA820" s="620"/>
      <c r="AB820" s="620"/>
      <c r="AC820" s="622"/>
      <c r="AD820" s="620"/>
      <c r="AE820" s="620"/>
      <c r="AF820" s="620"/>
      <c r="AG820" s="620"/>
      <c r="AH820" s="620"/>
      <c r="AI820" s="620"/>
      <c r="AJ820" s="620"/>
      <c r="AK820" s="620"/>
      <c r="AL820" s="620"/>
      <c r="AM820" s="620"/>
      <c r="AN820" s="620"/>
      <c r="AO820" s="620"/>
      <c r="AP820" s="620"/>
      <c r="AQ820" s="620"/>
      <c r="AR820" s="620"/>
      <c r="AS820" s="620"/>
      <c r="AT820" s="620"/>
      <c r="AU820" s="620"/>
      <c r="AV820" s="620"/>
      <c r="AW820" s="620"/>
      <c r="AX820" s="620"/>
      <c r="AY820" s="620"/>
      <c r="AZ820" s="620"/>
      <c r="BA820" s="620"/>
    </row>
    <row r="821" spans="1:53" ht="15.75" customHeight="1" x14ac:dyDescent="0.25">
      <c r="A821" s="620"/>
      <c r="B821" s="625"/>
      <c r="C821" s="620"/>
      <c r="D821" s="620"/>
      <c r="E821" s="620"/>
      <c r="F821" s="620"/>
      <c r="G821" s="620"/>
      <c r="H821" s="620"/>
      <c r="I821" s="620"/>
      <c r="J821" s="622"/>
      <c r="K821" s="622"/>
      <c r="L821" s="622"/>
      <c r="M821" s="622"/>
      <c r="N821" s="624"/>
      <c r="O821" s="620"/>
      <c r="P821" s="620"/>
      <c r="Q821" s="620"/>
      <c r="R821" s="620"/>
      <c r="S821" s="620"/>
      <c r="T821" s="620"/>
      <c r="U821" s="620"/>
      <c r="V821" s="620"/>
      <c r="W821" s="620"/>
      <c r="X821" s="620"/>
      <c r="Y821" s="620"/>
      <c r="Z821" s="620"/>
      <c r="AA821" s="620"/>
      <c r="AB821" s="620"/>
      <c r="AC821" s="622"/>
      <c r="AD821" s="620"/>
      <c r="AE821" s="620"/>
      <c r="AF821" s="620"/>
      <c r="AG821" s="620"/>
      <c r="AH821" s="620"/>
      <c r="AI821" s="620"/>
      <c r="AJ821" s="620"/>
      <c r="AK821" s="620"/>
      <c r="AL821" s="620"/>
      <c r="AM821" s="620"/>
      <c r="AN821" s="620"/>
      <c r="AO821" s="620"/>
      <c r="AP821" s="620"/>
      <c r="AQ821" s="620"/>
      <c r="AR821" s="620"/>
      <c r="AS821" s="620"/>
      <c r="AT821" s="620"/>
      <c r="AU821" s="620"/>
      <c r="AV821" s="620"/>
      <c r="AW821" s="620"/>
      <c r="AX821" s="620"/>
      <c r="AY821" s="620"/>
      <c r="AZ821" s="620"/>
      <c r="BA821" s="620"/>
    </row>
    <row r="822" spans="1:53" ht="15.75" customHeight="1" x14ac:dyDescent="0.25">
      <c r="A822" s="620"/>
      <c r="B822" s="625"/>
      <c r="C822" s="620"/>
      <c r="D822" s="620"/>
      <c r="E822" s="620"/>
      <c r="F822" s="620"/>
      <c r="G822" s="620"/>
      <c r="H822" s="620"/>
      <c r="I822" s="620"/>
      <c r="J822" s="622"/>
      <c r="K822" s="622"/>
      <c r="L822" s="622"/>
      <c r="M822" s="622"/>
      <c r="N822" s="624"/>
      <c r="O822" s="620"/>
      <c r="P822" s="620"/>
      <c r="Q822" s="620"/>
      <c r="R822" s="620"/>
      <c r="S822" s="620"/>
      <c r="T822" s="620"/>
      <c r="U822" s="620"/>
      <c r="V822" s="620"/>
      <c r="W822" s="620"/>
      <c r="X822" s="620"/>
      <c r="Y822" s="620"/>
      <c r="Z822" s="620"/>
      <c r="AA822" s="620"/>
      <c r="AB822" s="620"/>
      <c r="AC822" s="622"/>
      <c r="AD822" s="620"/>
      <c r="AE822" s="620"/>
      <c r="AF822" s="620"/>
      <c r="AG822" s="620"/>
      <c r="AH822" s="620"/>
      <c r="AI822" s="620"/>
      <c r="AJ822" s="620"/>
      <c r="AK822" s="620"/>
      <c r="AL822" s="620"/>
      <c r="AM822" s="620"/>
      <c r="AN822" s="620"/>
      <c r="AO822" s="620"/>
      <c r="AP822" s="620"/>
      <c r="AQ822" s="620"/>
      <c r="AR822" s="620"/>
      <c r="AS822" s="620"/>
      <c r="AT822" s="620"/>
      <c r="AU822" s="620"/>
      <c r="AV822" s="620"/>
      <c r="AW822" s="620"/>
      <c r="AX822" s="620"/>
      <c r="AY822" s="620"/>
      <c r="AZ822" s="620"/>
      <c r="BA822" s="620"/>
    </row>
    <row r="823" spans="1:53" ht="15.75" customHeight="1" x14ac:dyDescent="0.25">
      <c r="A823" s="620"/>
      <c r="B823" s="625"/>
      <c r="C823" s="620"/>
      <c r="D823" s="620"/>
      <c r="E823" s="620"/>
      <c r="F823" s="620"/>
      <c r="G823" s="620"/>
      <c r="H823" s="620"/>
      <c r="I823" s="620"/>
      <c r="J823" s="622"/>
      <c r="K823" s="622"/>
      <c r="L823" s="622"/>
      <c r="M823" s="622"/>
      <c r="N823" s="624"/>
      <c r="O823" s="620"/>
      <c r="P823" s="620"/>
      <c r="Q823" s="620"/>
      <c r="R823" s="620"/>
      <c r="S823" s="620"/>
      <c r="T823" s="620"/>
      <c r="U823" s="620"/>
      <c r="V823" s="620"/>
      <c r="W823" s="620"/>
      <c r="X823" s="620"/>
      <c r="Y823" s="620"/>
      <c r="Z823" s="620"/>
      <c r="AA823" s="620"/>
      <c r="AB823" s="620"/>
      <c r="AC823" s="622"/>
      <c r="AD823" s="620"/>
      <c r="AE823" s="620"/>
      <c r="AF823" s="620"/>
      <c r="AG823" s="620"/>
      <c r="AH823" s="620"/>
      <c r="AI823" s="620"/>
      <c r="AJ823" s="620"/>
      <c r="AK823" s="620"/>
      <c r="AL823" s="620"/>
      <c r="AM823" s="620"/>
      <c r="AN823" s="620"/>
      <c r="AO823" s="620"/>
      <c r="AP823" s="620"/>
      <c r="AQ823" s="620"/>
      <c r="AR823" s="620"/>
      <c r="AS823" s="620"/>
      <c r="AT823" s="620"/>
      <c r="AU823" s="620"/>
      <c r="AV823" s="620"/>
      <c r="AW823" s="620"/>
      <c r="AX823" s="620"/>
      <c r="AY823" s="620"/>
      <c r="AZ823" s="620"/>
      <c r="BA823" s="620"/>
    </row>
    <row r="824" spans="1:53" ht="15.75" customHeight="1" x14ac:dyDescent="0.25">
      <c r="A824" s="620"/>
      <c r="B824" s="625"/>
      <c r="C824" s="620"/>
      <c r="D824" s="620"/>
      <c r="E824" s="620"/>
      <c r="F824" s="620"/>
      <c r="G824" s="620"/>
      <c r="H824" s="620"/>
      <c r="I824" s="620"/>
      <c r="J824" s="622"/>
      <c r="K824" s="622"/>
      <c r="L824" s="622"/>
      <c r="M824" s="622"/>
      <c r="N824" s="624"/>
      <c r="O824" s="620"/>
      <c r="P824" s="620"/>
      <c r="Q824" s="620"/>
      <c r="R824" s="620"/>
      <c r="S824" s="620"/>
      <c r="T824" s="620"/>
      <c r="U824" s="620"/>
      <c r="V824" s="620"/>
      <c r="W824" s="620"/>
      <c r="X824" s="620"/>
      <c r="Y824" s="620"/>
      <c r="Z824" s="620"/>
      <c r="AA824" s="620"/>
      <c r="AB824" s="620"/>
      <c r="AC824" s="622"/>
      <c r="AD824" s="620"/>
      <c r="AE824" s="620"/>
      <c r="AF824" s="620"/>
      <c r="AG824" s="620"/>
      <c r="AH824" s="620"/>
      <c r="AI824" s="620"/>
      <c r="AJ824" s="620"/>
      <c r="AK824" s="620"/>
      <c r="AL824" s="620"/>
      <c r="AM824" s="620"/>
      <c r="AN824" s="620"/>
      <c r="AO824" s="620"/>
      <c r="AP824" s="620"/>
      <c r="AQ824" s="620"/>
      <c r="AR824" s="620"/>
      <c r="AS824" s="620"/>
      <c r="AT824" s="620"/>
      <c r="AU824" s="620"/>
      <c r="AV824" s="620"/>
      <c r="AW824" s="620"/>
      <c r="AX824" s="620"/>
      <c r="AY824" s="620"/>
      <c r="AZ824" s="620"/>
      <c r="BA824" s="620"/>
    </row>
    <row r="825" spans="1:53" ht="15.75" customHeight="1" x14ac:dyDescent="0.25">
      <c r="A825" s="620"/>
      <c r="B825" s="625"/>
      <c r="C825" s="620"/>
      <c r="D825" s="620"/>
      <c r="E825" s="620"/>
      <c r="F825" s="620"/>
      <c r="G825" s="620"/>
      <c r="H825" s="620"/>
      <c r="I825" s="620"/>
      <c r="J825" s="622"/>
      <c r="K825" s="622"/>
      <c r="L825" s="622"/>
      <c r="M825" s="622"/>
      <c r="N825" s="624"/>
      <c r="O825" s="620"/>
      <c r="P825" s="620"/>
      <c r="Q825" s="620"/>
      <c r="R825" s="620"/>
      <c r="S825" s="620"/>
      <c r="T825" s="620"/>
      <c r="U825" s="620"/>
      <c r="V825" s="620"/>
      <c r="W825" s="620"/>
      <c r="X825" s="620"/>
      <c r="Y825" s="620"/>
      <c r="Z825" s="620"/>
      <c r="AA825" s="620"/>
      <c r="AB825" s="620"/>
      <c r="AC825" s="622"/>
      <c r="AD825" s="620"/>
      <c r="AE825" s="620"/>
      <c r="AF825" s="620"/>
      <c r="AG825" s="620"/>
      <c r="AH825" s="620"/>
      <c r="AI825" s="620"/>
      <c r="AJ825" s="620"/>
      <c r="AK825" s="620"/>
      <c r="AL825" s="620"/>
      <c r="AM825" s="620"/>
      <c r="AN825" s="620"/>
      <c r="AO825" s="620"/>
      <c r="AP825" s="620"/>
      <c r="AQ825" s="620"/>
      <c r="AR825" s="620"/>
      <c r="AS825" s="620"/>
      <c r="AT825" s="620"/>
      <c r="AU825" s="620"/>
      <c r="AV825" s="620"/>
      <c r="AW825" s="620"/>
      <c r="AX825" s="620"/>
      <c r="AY825" s="620"/>
      <c r="AZ825" s="620"/>
      <c r="BA825" s="620"/>
    </row>
    <row r="826" spans="1:53" ht="15.75" customHeight="1" x14ac:dyDescent="0.25">
      <c r="A826" s="620"/>
      <c r="B826" s="625"/>
      <c r="C826" s="620"/>
      <c r="D826" s="620"/>
      <c r="E826" s="620"/>
      <c r="F826" s="620"/>
      <c r="G826" s="620"/>
      <c r="H826" s="620"/>
      <c r="I826" s="620"/>
      <c r="J826" s="622"/>
      <c r="K826" s="622"/>
      <c r="L826" s="622"/>
      <c r="M826" s="622"/>
      <c r="N826" s="624"/>
      <c r="O826" s="620"/>
      <c r="P826" s="620"/>
      <c r="Q826" s="620"/>
      <c r="R826" s="620"/>
      <c r="S826" s="620"/>
      <c r="T826" s="620"/>
      <c r="U826" s="620"/>
      <c r="V826" s="620"/>
      <c r="W826" s="620"/>
      <c r="X826" s="620"/>
      <c r="Y826" s="620"/>
      <c r="Z826" s="620"/>
      <c r="AA826" s="620"/>
      <c r="AB826" s="620"/>
      <c r="AC826" s="622"/>
      <c r="AD826" s="620"/>
      <c r="AE826" s="620"/>
      <c r="AF826" s="620"/>
      <c r="AG826" s="620"/>
      <c r="AH826" s="620"/>
      <c r="AI826" s="620"/>
      <c r="AJ826" s="620"/>
      <c r="AK826" s="620"/>
      <c r="AL826" s="620"/>
      <c r="AM826" s="620"/>
      <c r="AN826" s="620"/>
      <c r="AO826" s="620"/>
      <c r="AP826" s="620"/>
      <c r="AQ826" s="620"/>
      <c r="AR826" s="620"/>
      <c r="AS826" s="620"/>
      <c r="AT826" s="620"/>
      <c r="AU826" s="620"/>
      <c r="AV826" s="620"/>
      <c r="AW826" s="620"/>
      <c r="AX826" s="620"/>
      <c r="AY826" s="620"/>
      <c r="AZ826" s="620"/>
      <c r="BA826" s="620"/>
    </row>
    <row r="827" spans="1:53" ht="15.75" customHeight="1" x14ac:dyDescent="0.25">
      <c r="A827" s="620"/>
      <c r="B827" s="625"/>
      <c r="C827" s="620"/>
      <c r="D827" s="620"/>
      <c r="E827" s="620"/>
      <c r="F827" s="620"/>
      <c r="G827" s="620"/>
      <c r="H827" s="620"/>
      <c r="I827" s="620"/>
      <c r="J827" s="622"/>
      <c r="K827" s="622"/>
      <c r="L827" s="622"/>
      <c r="M827" s="622"/>
      <c r="N827" s="624"/>
      <c r="O827" s="620"/>
      <c r="P827" s="620"/>
      <c r="Q827" s="620"/>
      <c r="R827" s="620"/>
      <c r="S827" s="620"/>
      <c r="T827" s="620"/>
      <c r="U827" s="620"/>
      <c r="V827" s="620"/>
      <c r="W827" s="620"/>
      <c r="X827" s="620"/>
      <c r="Y827" s="620"/>
      <c r="Z827" s="620"/>
      <c r="AA827" s="620"/>
      <c r="AB827" s="620"/>
      <c r="AC827" s="622"/>
      <c r="AD827" s="620"/>
      <c r="AE827" s="620"/>
      <c r="AF827" s="620"/>
      <c r="AG827" s="620"/>
      <c r="AH827" s="620"/>
      <c r="AI827" s="620"/>
      <c r="AJ827" s="620"/>
      <c r="AK827" s="620"/>
      <c r="AL827" s="620"/>
      <c r="AM827" s="620"/>
      <c r="AN827" s="620"/>
      <c r="AO827" s="620"/>
      <c r="AP827" s="620"/>
      <c r="AQ827" s="620"/>
      <c r="AR827" s="620"/>
      <c r="AS827" s="620"/>
      <c r="AT827" s="620"/>
      <c r="AU827" s="620"/>
      <c r="AV827" s="620"/>
      <c r="AW827" s="620"/>
      <c r="AX827" s="620"/>
      <c r="AY827" s="620"/>
      <c r="AZ827" s="620"/>
      <c r="BA827" s="620"/>
    </row>
    <row r="828" spans="1:53" ht="15.75" customHeight="1" x14ac:dyDescent="0.25">
      <c r="A828" s="620"/>
      <c r="B828" s="625"/>
      <c r="C828" s="620"/>
      <c r="D828" s="620"/>
      <c r="E828" s="620"/>
      <c r="F828" s="620"/>
      <c r="G828" s="620"/>
      <c r="H828" s="620"/>
      <c r="I828" s="620"/>
      <c r="J828" s="622"/>
      <c r="K828" s="622"/>
      <c r="L828" s="622"/>
      <c r="M828" s="622"/>
      <c r="N828" s="624"/>
      <c r="O828" s="620"/>
      <c r="P828" s="620"/>
      <c r="Q828" s="620"/>
      <c r="R828" s="620"/>
      <c r="S828" s="620"/>
      <c r="T828" s="620"/>
      <c r="U828" s="620"/>
      <c r="V828" s="620"/>
      <c r="W828" s="620"/>
      <c r="X828" s="620"/>
      <c r="Y828" s="620"/>
      <c r="Z828" s="620"/>
      <c r="AA828" s="620"/>
      <c r="AB828" s="620"/>
      <c r="AC828" s="622"/>
      <c r="AD828" s="620"/>
      <c r="AE828" s="620"/>
      <c r="AF828" s="620"/>
      <c r="AG828" s="620"/>
      <c r="AH828" s="620"/>
      <c r="AI828" s="620"/>
      <c r="AJ828" s="620"/>
      <c r="AK828" s="620"/>
      <c r="AL828" s="620"/>
      <c r="AM828" s="620"/>
      <c r="AN828" s="620"/>
      <c r="AO828" s="620"/>
      <c r="AP828" s="620"/>
      <c r="AQ828" s="620"/>
      <c r="AR828" s="620"/>
      <c r="AS828" s="620"/>
      <c r="AT828" s="620"/>
      <c r="AU828" s="620"/>
      <c r="AV828" s="620"/>
      <c r="AW828" s="620"/>
      <c r="AX828" s="620"/>
      <c r="AY828" s="620"/>
      <c r="AZ828" s="620"/>
      <c r="BA828" s="620"/>
    </row>
    <row r="829" spans="1:53" ht="15.75" customHeight="1" x14ac:dyDescent="0.25">
      <c r="A829" s="620"/>
      <c r="B829" s="625"/>
      <c r="C829" s="620"/>
      <c r="D829" s="620"/>
      <c r="E829" s="620"/>
      <c r="F829" s="620"/>
      <c r="G829" s="620"/>
      <c r="H829" s="620"/>
      <c r="I829" s="620"/>
      <c r="J829" s="622"/>
      <c r="K829" s="622"/>
      <c r="L829" s="622"/>
      <c r="M829" s="622"/>
      <c r="N829" s="624"/>
      <c r="O829" s="620"/>
      <c r="P829" s="620"/>
      <c r="Q829" s="620"/>
      <c r="R829" s="620"/>
      <c r="S829" s="620"/>
      <c r="T829" s="620"/>
      <c r="U829" s="620"/>
      <c r="V829" s="620"/>
      <c r="W829" s="620"/>
      <c r="X829" s="620"/>
      <c r="Y829" s="620"/>
      <c r="Z829" s="620"/>
      <c r="AA829" s="620"/>
      <c r="AB829" s="620"/>
      <c r="AC829" s="622"/>
      <c r="AD829" s="620"/>
      <c r="AE829" s="620"/>
      <c r="AF829" s="620"/>
      <c r="AG829" s="620"/>
      <c r="AH829" s="620"/>
      <c r="AI829" s="620"/>
      <c r="AJ829" s="620"/>
      <c r="AK829" s="620"/>
      <c r="AL829" s="620"/>
      <c r="AM829" s="620"/>
      <c r="AN829" s="620"/>
      <c r="AO829" s="620"/>
      <c r="AP829" s="620"/>
      <c r="AQ829" s="620"/>
      <c r="AR829" s="620"/>
      <c r="AS829" s="620"/>
      <c r="AT829" s="620"/>
      <c r="AU829" s="620"/>
      <c r="AV829" s="620"/>
      <c r="AW829" s="620"/>
      <c r="AX829" s="620"/>
      <c r="AY829" s="620"/>
      <c r="AZ829" s="620"/>
      <c r="BA829" s="620"/>
    </row>
    <row r="830" spans="1:53" ht="15.75" customHeight="1" x14ac:dyDescent="0.25">
      <c r="A830" s="620"/>
      <c r="B830" s="625"/>
      <c r="C830" s="620"/>
      <c r="D830" s="620"/>
      <c r="E830" s="620"/>
      <c r="F830" s="620"/>
      <c r="G830" s="620"/>
      <c r="H830" s="620"/>
      <c r="I830" s="620"/>
      <c r="J830" s="622"/>
      <c r="K830" s="622"/>
      <c r="L830" s="622"/>
      <c r="M830" s="622"/>
      <c r="N830" s="624"/>
      <c r="O830" s="620"/>
      <c r="P830" s="620"/>
      <c r="Q830" s="620"/>
      <c r="R830" s="620"/>
      <c r="S830" s="620"/>
      <c r="T830" s="620"/>
      <c r="U830" s="620"/>
      <c r="V830" s="620"/>
      <c r="W830" s="620"/>
      <c r="X830" s="620"/>
      <c r="Y830" s="620"/>
      <c r="Z830" s="620"/>
      <c r="AA830" s="620"/>
      <c r="AB830" s="620"/>
      <c r="AC830" s="622"/>
      <c r="AD830" s="620"/>
      <c r="AE830" s="620"/>
      <c r="AF830" s="620"/>
      <c r="AG830" s="620"/>
      <c r="AH830" s="620"/>
      <c r="AI830" s="620"/>
      <c r="AJ830" s="620"/>
      <c r="AK830" s="620"/>
      <c r="AL830" s="620"/>
      <c r="AM830" s="620"/>
      <c r="AN830" s="620"/>
      <c r="AO830" s="620"/>
      <c r="AP830" s="620"/>
      <c r="AQ830" s="620"/>
      <c r="AR830" s="620"/>
      <c r="AS830" s="620"/>
      <c r="AT830" s="620"/>
      <c r="AU830" s="620"/>
      <c r="AV830" s="620"/>
      <c r="AW830" s="620"/>
      <c r="AX830" s="620"/>
      <c r="AY830" s="620"/>
      <c r="AZ830" s="620"/>
      <c r="BA830" s="620"/>
    </row>
    <row r="831" spans="1:53" ht="15.75" customHeight="1" x14ac:dyDescent="0.25">
      <c r="A831" s="620"/>
      <c r="B831" s="625"/>
      <c r="C831" s="620"/>
      <c r="D831" s="620"/>
      <c r="E831" s="620"/>
      <c r="F831" s="620"/>
      <c r="G831" s="620"/>
      <c r="H831" s="620"/>
      <c r="I831" s="620"/>
      <c r="J831" s="622"/>
      <c r="K831" s="622"/>
      <c r="L831" s="622"/>
      <c r="M831" s="622"/>
      <c r="N831" s="624"/>
      <c r="O831" s="620"/>
      <c r="P831" s="620"/>
      <c r="Q831" s="620"/>
      <c r="R831" s="620"/>
      <c r="S831" s="620"/>
      <c r="T831" s="620"/>
      <c r="U831" s="620"/>
      <c r="V831" s="620"/>
      <c r="W831" s="620"/>
      <c r="X831" s="620"/>
      <c r="Y831" s="620"/>
      <c r="Z831" s="620"/>
      <c r="AA831" s="620"/>
      <c r="AB831" s="620"/>
      <c r="AC831" s="622"/>
      <c r="AD831" s="620"/>
      <c r="AE831" s="620"/>
      <c r="AF831" s="620"/>
      <c r="AG831" s="620"/>
      <c r="AH831" s="620"/>
      <c r="AI831" s="620"/>
      <c r="AJ831" s="620"/>
      <c r="AK831" s="620"/>
      <c r="AL831" s="620"/>
      <c r="AM831" s="620"/>
      <c r="AN831" s="620"/>
      <c r="AO831" s="620"/>
      <c r="AP831" s="620"/>
      <c r="AQ831" s="620"/>
      <c r="AR831" s="620"/>
      <c r="AS831" s="620"/>
      <c r="AT831" s="620"/>
      <c r="AU831" s="620"/>
      <c r="AV831" s="620"/>
      <c r="AW831" s="620"/>
      <c r="AX831" s="620"/>
      <c r="AY831" s="620"/>
      <c r="AZ831" s="620"/>
      <c r="BA831" s="620"/>
    </row>
    <row r="832" spans="1:53" ht="15.75" customHeight="1" x14ac:dyDescent="0.25">
      <c r="A832" s="620"/>
      <c r="B832" s="625"/>
      <c r="C832" s="620"/>
      <c r="D832" s="620"/>
      <c r="E832" s="620"/>
      <c r="F832" s="620"/>
      <c r="G832" s="620"/>
      <c r="H832" s="620"/>
      <c r="I832" s="620"/>
      <c r="J832" s="622"/>
      <c r="K832" s="622"/>
      <c r="L832" s="622"/>
      <c r="M832" s="622"/>
      <c r="N832" s="624"/>
      <c r="O832" s="620"/>
      <c r="P832" s="620"/>
      <c r="Q832" s="620"/>
      <c r="R832" s="620"/>
      <c r="S832" s="620"/>
      <c r="T832" s="620"/>
      <c r="U832" s="620"/>
      <c r="V832" s="620"/>
      <c r="W832" s="620"/>
      <c r="X832" s="620"/>
      <c r="Y832" s="620"/>
      <c r="Z832" s="620"/>
      <c r="AA832" s="620"/>
      <c r="AB832" s="620"/>
      <c r="AC832" s="622"/>
      <c r="AD832" s="620"/>
      <c r="AE832" s="620"/>
      <c r="AF832" s="620"/>
      <c r="AG832" s="620"/>
      <c r="AH832" s="620"/>
      <c r="AI832" s="620"/>
      <c r="AJ832" s="620"/>
      <c r="AK832" s="620"/>
      <c r="AL832" s="620"/>
      <c r="AM832" s="620"/>
      <c r="AN832" s="620"/>
      <c r="AO832" s="620"/>
      <c r="AP832" s="620"/>
      <c r="AQ832" s="620"/>
      <c r="AR832" s="620"/>
      <c r="AS832" s="620"/>
      <c r="AT832" s="620"/>
      <c r="AU832" s="620"/>
      <c r="AV832" s="620"/>
      <c r="AW832" s="620"/>
      <c r="AX832" s="620"/>
      <c r="AY832" s="620"/>
      <c r="AZ832" s="620"/>
      <c r="BA832" s="620"/>
    </row>
    <row r="833" spans="1:53" ht="15.75" customHeight="1" x14ac:dyDescent="0.25">
      <c r="A833" s="620"/>
      <c r="B833" s="625"/>
      <c r="C833" s="620"/>
      <c r="D833" s="620"/>
      <c r="E833" s="620"/>
      <c r="F833" s="620"/>
      <c r="G833" s="620"/>
      <c r="H833" s="620"/>
      <c r="I833" s="620"/>
      <c r="J833" s="622"/>
      <c r="K833" s="622"/>
      <c r="L833" s="622"/>
      <c r="M833" s="622"/>
      <c r="N833" s="624"/>
      <c r="O833" s="620"/>
      <c r="P833" s="620"/>
      <c r="Q833" s="620"/>
      <c r="R833" s="620"/>
      <c r="S833" s="620"/>
      <c r="T833" s="620"/>
      <c r="U833" s="620"/>
      <c r="V833" s="620"/>
      <c r="W833" s="620"/>
      <c r="X833" s="620"/>
      <c r="Y833" s="620"/>
      <c r="Z833" s="620"/>
      <c r="AA833" s="620"/>
      <c r="AB833" s="620"/>
      <c r="AC833" s="622"/>
      <c r="AD833" s="620"/>
      <c r="AE833" s="620"/>
      <c r="AF833" s="620"/>
      <c r="AG833" s="620"/>
      <c r="AH833" s="620"/>
      <c r="AI833" s="620"/>
      <c r="AJ833" s="620"/>
      <c r="AK833" s="620"/>
      <c r="AL833" s="620"/>
      <c r="AM833" s="620"/>
      <c r="AN833" s="620"/>
      <c r="AO833" s="620"/>
      <c r="AP833" s="620"/>
      <c r="AQ833" s="620"/>
      <c r="AR833" s="620"/>
      <c r="AS833" s="620"/>
      <c r="AT833" s="620"/>
      <c r="AU833" s="620"/>
      <c r="AV833" s="620"/>
      <c r="AW833" s="620"/>
      <c r="AX833" s="620"/>
      <c r="AY833" s="620"/>
      <c r="AZ833" s="620"/>
      <c r="BA833" s="620"/>
    </row>
    <row r="834" spans="1:53" ht="15.75" customHeight="1" x14ac:dyDescent="0.25">
      <c r="A834" s="620"/>
      <c r="B834" s="625"/>
      <c r="C834" s="620"/>
      <c r="D834" s="620"/>
      <c r="E834" s="620"/>
      <c r="F834" s="620"/>
      <c r="G834" s="620"/>
      <c r="H834" s="620"/>
      <c r="I834" s="620"/>
      <c r="J834" s="622"/>
      <c r="K834" s="622"/>
      <c r="L834" s="622"/>
      <c r="M834" s="622"/>
      <c r="N834" s="624"/>
      <c r="O834" s="620"/>
      <c r="P834" s="620"/>
      <c r="Q834" s="620"/>
      <c r="R834" s="620"/>
      <c r="S834" s="620"/>
      <c r="T834" s="620"/>
      <c r="U834" s="620"/>
      <c r="V834" s="620"/>
      <c r="W834" s="620"/>
      <c r="X834" s="620"/>
      <c r="Y834" s="620"/>
      <c r="Z834" s="620"/>
      <c r="AA834" s="620"/>
      <c r="AB834" s="620"/>
      <c r="AC834" s="622"/>
      <c r="AD834" s="620"/>
      <c r="AE834" s="620"/>
      <c r="AF834" s="620"/>
      <c r="AG834" s="620"/>
      <c r="AH834" s="620"/>
      <c r="AI834" s="620"/>
      <c r="AJ834" s="620"/>
      <c r="AK834" s="620"/>
      <c r="AL834" s="620"/>
      <c r="AM834" s="620"/>
      <c r="AN834" s="620"/>
      <c r="AO834" s="620"/>
      <c r="AP834" s="620"/>
      <c r="AQ834" s="620"/>
      <c r="AR834" s="620"/>
      <c r="AS834" s="620"/>
      <c r="AT834" s="620"/>
      <c r="AU834" s="620"/>
      <c r="AV834" s="620"/>
      <c r="AW834" s="620"/>
      <c r="AX834" s="620"/>
      <c r="AY834" s="620"/>
      <c r="AZ834" s="620"/>
      <c r="BA834" s="620"/>
    </row>
    <row r="835" spans="1:53" ht="15.75" customHeight="1" x14ac:dyDescent="0.25">
      <c r="A835" s="620"/>
      <c r="B835" s="625"/>
      <c r="C835" s="620"/>
      <c r="D835" s="620"/>
      <c r="E835" s="620"/>
      <c r="F835" s="620"/>
      <c r="G835" s="620"/>
      <c r="H835" s="620"/>
      <c r="I835" s="620"/>
      <c r="J835" s="622"/>
      <c r="K835" s="622"/>
      <c r="L835" s="622"/>
      <c r="M835" s="622"/>
      <c r="N835" s="624"/>
      <c r="O835" s="620"/>
      <c r="P835" s="620"/>
      <c r="Q835" s="620"/>
      <c r="R835" s="620"/>
      <c r="S835" s="620"/>
      <c r="T835" s="620"/>
      <c r="U835" s="620"/>
      <c r="V835" s="620"/>
      <c r="W835" s="620"/>
      <c r="X835" s="620"/>
      <c r="Y835" s="620"/>
      <c r="Z835" s="620"/>
      <c r="AA835" s="620"/>
      <c r="AB835" s="620"/>
      <c r="AC835" s="622"/>
      <c r="AD835" s="620"/>
      <c r="AE835" s="620"/>
      <c r="AF835" s="620"/>
      <c r="AG835" s="620"/>
      <c r="AH835" s="620"/>
      <c r="AI835" s="620"/>
      <c r="AJ835" s="620"/>
      <c r="AK835" s="620"/>
      <c r="AL835" s="620"/>
      <c r="AM835" s="620"/>
      <c r="AN835" s="620"/>
      <c r="AO835" s="620"/>
      <c r="AP835" s="620"/>
      <c r="AQ835" s="620"/>
      <c r="AR835" s="620"/>
      <c r="AS835" s="620"/>
      <c r="AT835" s="620"/>
      <c r="AU835" s="620"/>
      <c r="AV835" s="620"/>
      <c r="AW835" s="620"/>
      <c r="AX835" s="620"/>
      <c r="AY835" s="620"/>
      <c r="AZ835" s="620"/>
      <c r="BA835" s="620"/>
    </row>
    <row r="836" spans="1:53" ht="15.75" customHeight="1" x14ac:dyDescent="0.25">
      <c r="A836" s="620"/>
      <c r="B836" s="625"/>
      <c r="C836" s="620"/>
      <c r="D836" s="620"/>
      <c r="E836" s="620"/>
      <c r="F836" s="620"/>
      <c r="G836" s="620"/>
      <c r="H836" s="620"/>
      <c r="I836" s="620"/>
      <c r="J836" s="622"/>
      <c r="K836" s="622"/>
      <c r="L836" s="622"/>
      <c r="M836" s="622"/>
      <c r="N836" s="624"/>
      <c r="O836" s="620"/>
      <c r="P836" s="620"/>
      <c r="Q836" s="620"/>
      <c r="R836" s="620"/>
      <c r="S836" s="620"/>
      <c r="T836" s="620"/>
      <c r="U836" s="620"/>
      <c r="V836" s="620"/>
      <c r="W836" s="620"/>
      <c r="X836" s="620"/>
      <c r="Y836" s="620"/>
      <c r="Z836" s="620"/>
      <c r="AA836" s="620"/>
      <c r="AB836" s="620"/>
      <c r="AC836" s="622"/>
      <c r="AD836" s="620"/>
      <c r="AE836" s="620"/>
      <c r="AF836" s="620"/>
      <c r="AG836" s="620"/>
      <c r="AH836" s="620"/>
      <c r="AI836" s="620"/>
      <c r="AJ836" s="620"/>
      <c r="AK836" s="620"/>
      <c r="AL836" s="620"/>
      <c r="AM836" s="620"/>
      <c r="AN836" s="620"/>
      <c r="AO836" s="620"/>
      <c r="AP836" s="620"/>
      <c r="AQ836" s="620"/>
      <c r="AR836" s="620"/>
      <c r="AS836" s="620"/>
      <c r="AT836" s="620"/>
      <c r="AU836" s="620"/>
      <c r="AV836" s="620"/>
      <c r="AW836" s="620"/>
      <c r="AX836" s="620"/>
      <c r="AY836" s="620"/>
      <c r="AZ836" s="620"/>
      <c r="BA836" s="620"/>
    </row>
    <row r="837" spans="1:53" ht="15.75" customHeight="1" x14ac:dyDescent="0.25">
      <c r="A837" s="620"/>
      <c r="B837" s="625"/>
      <c r="C837" s="620"/>
      <c r="D837" s="620"/>
      <c r="E837" s="620"/>
      <c r="F837" s="620"/>
      <c r="G837" s="620"/>
      <c r="H837" s="620"/>
      <c r="I837" s="620"/>
      <c r="J837" s="622"/>
      <c r="K837" s="622"/>
      <c r="L837" s="622"/>
      <c r="M837" s="622"/>
      <c r="N837" s="624"/>
      <c r="O837" s="620"/>
      <c r="P837" s="620"/>
      <c r="Q837" s="620"/>
      <c r="R837" s="620"/>
      <c r="S837" s="620"/>
      <c r="T837" s="620"/>
      <c r="U837" s="620"/>
      <c r="V837" s="620"/>
      <c r="W837" s="620"/>
      <c r="X837" s="620"/>
      <c r="Y837" s="620"/>
      <c r="Z837" s="620"/>
      <c r="AA837" s="620"/>
      <c r="AB837" s="620"/>
      <c r="AC837" s="622"/>
      <c r="AD837" s="620"/>
      <c r="AE837" s="620"/>
      <c r="AF837" s="620"/>
      <c r="AG837" s="620"/>
      <c r="AH837" s="620"/>
      <c r="AI837" s="620"/>
      <c r="AJ837" s="620"/>
      <c r="AK837" s="620"/>
      <c r="AL837" s="620"/>
      <c r="AM837" s="620"/>
      <c r="AN837" s="620"/>
      <c r="AO837" s="620"/>
      <c r="AP837" s="620"/>
      <c r="AQ837" s="620"/>
      <c r="AR837" s="620"/>
      <c r="AS837" s="620"/>
      <c r="AT837" s="620"/>
      <c r="AU837" s="620"/>
      <c r="AV837" s="620"/>
      <c r="AW837" s="620"/>
      <c r="AX837" s="620"/>
      <c r="AY837" s="620"/>
      <c r="AZ837" s="620"/>
      <c r="BA837" s="620"/>
    </row>
    <row r="838" spans="1:53" ht="15.75" customHeight="1" x14ac:dyDescent="0.25">
      <c r="A838" s="620"/>
      <c r="B838" s="625"/>
      <c r="C838" s="620"/>
      <c r="D838" s="620"/>
      <c r="E838" s="620"/>
      <c r="F838" s="620"/>
      <c r="G838" s="620"/>
      <c r="H838" s="620"/>
      <c r="I838" s="620"/>
      <c r="J838" s="622"/>
      <c r="K838" s="622"/>
      <c r="L838" s="622"/>
      <c r="M838" s="622"/>
      <c r="N838" s="624"/>
      <c r="O838" s="620"/>
      <c r="P838" s="620"/>
      <c r="Q838" s="620"/>
      <c r="R838" s="620"/>
      <c r="S838" s="620"/>
      <c r="T838" s="620"/>
      <c r="U838" s="620"/>
      <c r="V838" s="620"/>
      <c r="W838" s="620"/>
      <c r="X838" s="620"/>
      <c r="Y838" s="620"/>
      <c r="Z838" s="620"/>
      <c r="AA838" s="620"/>
      <c r="AB838" s="620"/>
      <c r="AC838" s="622"/>
      <c r="AD838" s="620"/>
      <c r="AE838" s="620"/>
      <c r="AF838" s="620"/>
      <c r="AG838" s="620"/>
      <c r="AH838" s="620"/>
      <c r="AI838" s="620"/>
      <c r="AJ838" s="620"/>
      <c r="AK838" s="620"/>
      <c r="AL838" s="620"/>
      <c r="AM838" s="620"/>
      <c r="AN838" s="620"/>
      <c r="AO838" s="620"/>
      <c r="AP838" s="620"/>
      <c r="AQ838" s="620"/>
      <c r="AR838" s="620"/>
      <c r="AS838" s="620"/>
      <c r="AT838" s="620"/>
      <c r="AU838" s="620"/>
      <c r="AV838" s="620"/>
      <c r="AW838" s="620"/>
      <c r="AX838" s="620"/>
      <c r="AY838" s="620"/>
      <c r="AZ838" s="620"/>
      <c r="BA838" s="620"/>
    </row>
    <row r="839" spans="1:53" ht="15.75" customHeight="1" x14ac:dyDescent="0.25">
      <c r="A839" s="620"/>
      <c r="B839" s="625"/>
      <c r="C839" s="620"/>
      <c r="D839" s="620"/>
      <c r="E839" s="620"/>
      <c r="F839" s="620"/>
      <c r="G839" s="620"/>
      <c r="H839" s="620"/>
      <c r="I839" s="620"/>
      <c r="J839" s="622"/>
      <c r="K839" s="622"/>
      <c r="L839" s="622"/>
      <c r="M839" s="622"/>
      <c r="N839" s="624"/>
      <c r="O839" s="620"/>
      <c r="P839" s="620"/>
      <c r="Q839" s="620"/>
      <c r="R839" s="620"/>
      <c r="S839" s="620"/>
      <c r="T839" s="620"/>
      <c r="U839" s="620"/>
      <c r="V839" s="620"/>
      <c r="W839" s="620"/>
      <c r="X839" s="620"/>
      <c r="Y839" s="620"/>
      <c r="Z839" s="620"/>
      <c r="AA839" s="620"/>
      <c r="AB839" s="620"/>
      <c r="AC839" s="622"/>
      <c r="AD839" s="620"/>
      <c r="AE839" s="620"/>
      <c r="AF839" s="620"/>
      <c r="AG839" s="620"/>
      <c r="AH839" s="620"/>
      <c r="AI839" s="620"/>
      <c r="AJ839" s="620"/>
      <c r="AK839" s="620"/>
      <c r="AL839" s="620"/>
      <c r="AM839" s="620"/>
      <c r="AN839" s="620"/>
      <c r="AO839" s="620"/>
      <c r="AP839" s="620"/>
      <c r="AQ839" s="620"/>
      <c r="AR839" s="620"/>
      <c r="AS839" s="620"/>
      <c r="AT839" s="620"/>
      <c r="AU839" s="620"/>
      <c r="AV839" s="620"/>
      <c r="AW839" s="620"/>
      <c r="AX839" s="620"/>
      <c r="AY839" s="620"/>
      <c r="AZ839" s="620"/>
      <c r="BA839" s="620"/>
    </row>
    <row r="840" spans="1:53" ht="15.75" customHeight="1" x14ac:dyDescent="0.25">
      <c r="A840" s="620"/>
      <c r="B840" s="625"/>
      <c r="C840" s="620"/>
      <c r="D840" s="620"/>
      <c r="E840" s="620"/>
      <c r="F840" s="620"/>
      <c r="G840" s="620"/>
      <c r="H840" s="620"/>
      <c r="I840" s="620"/>
      <c r="J840" s="622"/>
      <c r="K840" s="622"/>
      <c r="L840" s="622"/>
      <c r="M840" s="622"/>
      <c r="N840" s="624"/>
      <c r="O840" s="620"/>
      <c r="P840" s="620"/>
      <c r="Q840" s="620"/>
      <c r="R840" s="620"/>
      <c r="S840" s="620"/>
      <c r="T840" s="620"/>
      <c r="U840" s="620"/>
      <c r="V840" s="620"/>
      <c r="W840" s="620"/>
      <c r="X840" s="620"/>
      <c r="Y840" s="620"/>
      <c r="Z840" s="620"/>
      <c r="AA840" s="620"/>
      <c r="AB840" s="620"/>
      <c r="AC840" s="622"/>
      <c r="AD840" s="620"/>
      <c r="AE840" s="620"/>
      <c r="AF840" s="620"/>
      <c r="AG840" s="620"/>
      <c r="AH840" s="620"/>
      <c r="AI840" s="620"/>
      <c r="AJ840" s="620"/>
      <c r="AK840" s="620"/>
      <c r="AL840" s="620"/>
      <c r="AM840" s="620"/>
      <c r="AN840" s="620"/>
      <c r="AO840" s="620"/>
      <c r="AP840" s="620"/>
      <c r="AQ840" s="620"/>
      <c r="AR840" s="620"/>
      <c r="AS840" s="620"/>
      <c r="AT840" s="620"/>
      <c r="AU840" s="620"/>
      <c r="AV840" s="620"/>
      <c r="AW840" s="620"/>
      <c r="AX840" s="620"/>
      <c r="AY840" s="620"/>
      <c r="AZ840" s="620"/>
      <c r="BA840" s="620"/>
    </row>
    <row r="841" spans="1:53" ht="15.75" customHeight="1" x14ac:dyDescent="0.25">
      <c r="A841" s="620"/>
      <c r="B841" s="625"/>
      <c r="C841" s="620"/>
      <c r="D841" s="620"/>
      <c r="E841" s="620"/>
      <c r="F841" s="620"/>
      <c r="G841" s="620"/>
      <c r="H841" s="620"/>
      <c r="I841" s="620"/>
      <c r="J841" s="622"/>
      <c r="K841" s="622"/>
      <c r="L841" s="622"/>
      <c r="M841" s="622"/>
      <c r="N841" s="624"/>
      <c r="O841" s="620"/>
      <c r="P841" s="620"/>
      <c r="Q841" s="620"/>
      <c r="R841" s="620"/>
      <c r="S841" s="620"/>
      <c r="T841" s="620"/>
      <c r="U841" s="620"/>
      <c r="V841" s="620"/>
      <c r="W841" s="620"/>
      <c r="X841" s="620"/>
      <c r="Y841" s="620"/>
      <c r="Z841" s="620"/>
      <c r="AA841" s="620"/>
      <c r="AB841" s="620"/>
      <c r="AC841" s="622"/>
      <c r="AD841" s="620"/>
      <c r="AE841" s="620"/>
      <c r="AF841" s="620"/>
      <c r="AG841" s="620"/>
      <c r="AH841" s="620"/>
      <c r="AI841" s="620"/>
      <c r="AJ841" s="620"/>
      <c r="AK841" s="620"/>
      <c r="AL841" s="620"/>
      <c r="AM841" s="620"/>
      <c r="AN841" s="620"/>
      <c r="AO841" s="620"/>
      <c r="AP841" s="620"/>
      <c r="AQ841" s="620"/>
      <c r="AR841" s="620"/>
      <c r="AS841" s="620"/>
      <c r="AT841" s="620"/>
      <c r="AU841" s="620"/>
      <c r="AV841" s="620"/>
      <c r="AW841" s="620"/>
      <c r="AX841" s="620"/>
      <c r="AY841" s="620"/>
      <c r="AZ841" s="620"/>
      <c r="BA841" s="620"/>
    </row>
    <row r="842" spans="1:53" ht="15.75" customHeight="1" x14ac:dyDescent="0.25">
      <c r="A842" s="620"/>
      <c r="B842" s="625"/>
      <c r="C842" s="620"/>
      <c r="D842" s="620"/>
      <c r="E842" s="620"/>
      <c r="F842" s="620"/>
      <c r="G842" s="620"/>
      <c r="H842" s="620"/>
      <c r="I842" s="620"/>
      <c r="J842" s="622"/>
      <c r="K842" s="622"/>
      <c r="L842" s="622"/>
      <c r="M842" s="622"/>
      <c r="N842" s="624"/>
      <c r="O842" s="620"/>
      <c r="P842" s="620"/>
      <c r="Q842" s="620"/>
      <c r="R842" s="620"/>
      <c r="S842" s="620"/>
      <c r="T842" s="620"/>
      <c r="U842" s="620"/>
      <c r="V842" s="620"/>
      <c r="W842" s="620"/>
      <c r="X842" s="620"/>
      <c r="Y842" s="620"/>
      <c r="Z842" s="620"/>
      <c r="AA842" s="620"/>
      <c r="AB842" s="620"/>
      <c r="AC842" s="622"/>
      <c r="AD842" s="620"/>
      <c r="AE842" s="620"/>
      <c r="AF842" s="620"/>
      <c r="AG842" s="620"/>
      <c r="AH842" s="620"/>
      <c r="AI842" s="620"/>
      <c r="AJ842" s="620"/>
      <c r="AK842" s="620"/>
      <c r="AL842" s="620"/>
      <c r="AM842" s="620"/>
      <c r="AN842" s="620"/>
      <c r="AO842" s="620"/>
      <c r="AP842" s="620"/>
      <c r="AQ842" s="620"/>
      <c r="AR842" s="620"/>
      <c r="AS842" s="620"/>
      <c r="AT842" s="620"/>
      <c r="AU842" s="620"/>
      <c r="AV842" s="620"/>
      <c r="AW842" s="620"/>
      <c r="AX842" s="620"/>
      <c r="AY842" s="620"/>
      <c r="AZ842" s="620"/>
      <c r="BA842" s="620"/>
    </row>
    <row r="843" spans="1:53" ht="15.75" customHeight="1" x14ac:dyDescent="0.25">
      <c r="A843" s="620"/>
      <c r="B843" s="625"/>
      <c r="C843" s="620"/>
      <c r="D843" s="620"/>
      <c r="E843" s="620"/>
      <c r="F843" s="620"/>
      <c r="G843" s="620"/>
      <c r="H843" s="620"/>
      <c r="I843" s="620"/>
      <c r="J843" s="622"/>
      <c r="K843" s="622"/>
      <c r="L843" s="622"/>
      <c r="M843" s="622"/>
      <c r="N843" s="624"/>
      <c r="O843" s="620"/>
      <c r="P843" s="620"/>
      <c r="Q843" s="620"/>
      <c r="R843" s="620"/>
      <c r="S843" s="620"/>
      <c r="T843" s="620"/>
      <c r="U843" s="620"/>
      <c r="V843" s="620"/>
      <c r="W843" s="620"/>
      <c r="X843" s="620"/>
      <c r="Y843" s="620"/>
      <c r="Z843" s="620"/>
      <c r="AA843" s="620"/>
      <c r="AB843" s="620"/>
      <c r="AC843" s="622"/>
      <c r="AD843" s="620"/>
      <c r="AE843" s="620"/>
      <c r="AF843" s="620"/>
      <c r="AG843" s="620"/>
      <c r="AH843" s="620"/>
      <c r="AI843" s="620"/>
      <c r="AJ843" s="620"/>
      <c r="AK843" s="620"/>
      <c r="AL843" s="620"/>
      <c r="AM843" s="620"/>
      <c r="AN843" s="620"/>
      <c r="AO843" s="620"/>
      <c r="AP843" s="620"/>
      <c r="AQ843" s="620"/>
      <c r="AR843" s="620"/>
      <c r="AS843" s="620"/>
      <c r="AT843" s="620"/>
      <c r="AU843" s="620"/>
      <c r="AV843" s="620"/>
      <c r="AW843" s="620"/>
      <c r="AX843" s="620"/>
      <c r="AY843" s="620"/>
      <c r="AZ843" s="620"/>
      <c r="BA843" s="620"/>
    </row>
    <row r="844" spans="1:53" ht="15.75" customHeight="1" x14ac:dyDescent="0.25">
      <c r="A844" s="620"/>
      <c r="B844" s="625"/>
      <c r="C844" s="620"/>
      <c r="D844" s="620"/>
      <c r="E844" s="620"/>
      <c r="F844" s="620"/>
      <c r="G844" s="620"/>
      <c r="H844" s="620"/>
      <c r="I844" s="620"/>
      <c r="J844" s="622"/>
      <c r="K844" s="622"/>
      <c r="L844" s="622"/>
      <c r="M844" s="622"/>
      <c r="N844" s="624"/>
      <c r="O844" s="620"/>
      <c r="P844" s="620"/>
      <c r="Q844" s="620"/>
      <c r="R844" s="620"/>
      <c r="S844" s="620"/>
      <c r="T844" s="620"/>
      <c r="U844" s="620"/>
      <c r="V844" s="620"/>
      <c r="W844" s="620"/>
      <c r="X844" s="620"/>
      <c r="Y844" s="620"/>
      <c r="Z844" s="620"/>
      <c r="AA844" s="620"/>
      <c r="AB844" s="620"/>
      <c r="AC844" s="622"/>
      <c r="AD844" s="620"/>
      <c r="AE844" s="620"/>
      <c r="AF844" s="620"/>
      <c r="AG844" s="620"/>
      <c r="AH844" s="620"/>
      <c r="AI844" s="620"/>
      <c r="AJ844" s="620"/>
      <c r="AK844" s="620"/>
      <c r="AL844" s="620"/>
      <c r="AM844" s="620"/>
      <c r="AN844" s="620"/>
      <c r="AO844" s="620"/>
      <c r="AP844" s="620"/>
      <c r="AQ844" s="620"/>
      <c r="AR844" s="620"/>
      <c r="AS844" s="620"/>
      <c r="AT844" s="620"/>
      <c r="AU844" s="620"/>
      <c r="AV844" s="620"/>
      <c r="AW844" s="620"/>
      <c r="AX844" s="620"/>
      <c r="AY844" s="620"/>
      <c r="AZ844" s="620"/>
      <c r="BA844" s="620"/>
    </row>
    <row r="845" spans="1:53" ht="15.75" customHeight="1" x14ac:dyDescent="0.25">
      <c r="A845" s="620"/>
      <c r="B845" s="625"/>
      <c r="C845" s="620"/>
      <c r="D845" s="620"/>
      <c r="E845" s="620"/>
      <c r="F845" s="620"/>
      <c r="G845" s="620"/>
      <c r="H845" s="620"/>
      <c r="I845" s="620"/>
      <c r="J845" s="622"/>
      <c r="K845" s="622"/>
      <c r="L845" s="622"/>
      <c r="M845" s="622"/>
      <c r="N845" s="624"/>
      <c r="O845" s="620"/>
      <c r="P845" s="620"/>
      <c r="Q845" s="620"/>
      <c r="R845" s="620"/>
      <c r="S845" s="620"/>
      <c r="T845" s="620"/>
      <c r="U845" s="620"/>
      <c r="V845" s="620"/>
      <c r="W845" s="620"/>
      <c r="X845" s="620"/>
      <c r="Y845" s="620"/>
      <c r="Z845" s="620"/>
      <c r="AA845" s="620"/>
      <c r="AB845" s="620"/>
      <c r="AC845" s="622"/>
      <c r="AD845" s="620"/>
      <c r="AE845" s="620"/>
      <c r="AF845" s="620"/>
      <c r="AG845" s="620"/>
      <c r="AH845" s="620"/>
      <c r="AI845" s="620"/>
      <c r="AJ845" s="620"/>
      <c r="AK845" s="620"/>
      <c r="AL845" s="620"/>
      <c r="AM845" s="620"/>
      <c r="AN845" s="620"/>
      <c r="AO845" s="620"/>
      <c r="AP845" s="620"/>
      <c r="AQ845" s="620"/>
      <c r="AR845" s="620"/>
      <c r="AS845" s="620"/>
      <c r="AT845" s="620"/>
      <c r="AU845" s="620"/>
      <c r="AV845" s="620"/>
      <c r="AW845" s="620"/>
      <c r="AX845" s="620"/>
      <c r="AY845" s="620"/>
      <c r="AZ845" s="620"/>
      <c r="BA845" s="620"/>
    </row>
    <row r="846" spans="1:53" ht="15.75" customHeight="1" x14ac:dyDescent="0.25">
      <c r="A846" s="620"/>
      <c r="B846" s="625"/>
      <c r="C846" s="620"/>
      <c r="D846" s="620"/>
      <c r="E846" s="620"/>
      <c r="F846" s="620"/>
      <c r="G846" s="620"/>
      <c r="H846" s="620"/>
      <c r="I846" s="620"/>
      <c r="J846" s="622"/>
      <c r="K846" s="622"/>
      <c r="L846" s="622"/>
      <c r="M846" s="622"/>
      <c r="N846" s="624"/>
      <c r="O846" s="620"/>
      <c r="P846" s="620"/>
      <c r="Q846" s="620"/>
      <c r="R846" s="620"/>
      <c r="S846" s="620"/>
      <c r="T846" s="620"/>
      <c r="U846" s="620"/>
      <c r="V846" s="620"/>
      <c r="W846" s="620"/>
      <c r="X846" s="620"/>
      <c r="Y846" s="620"/>
      <c r="Z846" s="620"/>
      <c r="AA846" s="620"/>
      <c r="AB846" s="620"/>
      <c r="AC846" s="622"/>
      <c r="AD846" s="620"/>
      <c r="AE846" s="620"/>
      <c r="AF846" s="620"/>
      <c r="AG846" s="620"/>
      <c r="AH846" s="620"/>
      <c r="AI846" s="620"/>
      <c r="AJ846" s="620"/>
      <c r="AK846" s="620"/>
      <c r="AL846" s="620"/>
      <c r="AM846" s="620"/>
      <c r="AN846" s="620"/>
      <c r="AO846" s="620"/>
      <c r="AP846" s="620"/>
      <c r="AQ846" s="620"/>
      <c r="AR846" s="620"/>
      <c r="AS846" s="620"/>
      <c r="AT846" s="620"/>
      <c r="AU846" s="620"/>
      <c r="AV846" s="620"/>
      <c r="AW846" s="620"/>
      <c r="AX846" s="620"/>
      <c r="AY846" s="620"/>
      <c r="AZ846" s="620"/>
      <c r="BA846" s="620"/>
    </row>
    <row r="847" spans="1:53" ht="15.75" customHeight="1" x14ac:dyDescent="0.25">
      <c r="A847" s="620"/>
      <c r="B847" s="625"/>
      <c r="C847" s="620"/>
      <c r="D847" s="620"/>
      <c r="E847" s="620"/>
      <c r="F847" s="620"/>
      <c r="G847" s="620"/>
      <c r="H847" s="620"/>
      <c r="I847" s="620"/>
      <c r="J847" s="622"/>
      <c r="K847" s="622"/>
      <c r="L847" s="622"/>
      <c r="M847" s="622"/>
      <c r="N847" s="624"/>
      <c r="O847" s="620"/>
      <c r="P847" s="620"/>
      <c r="Q847" s="620"/>
      <c r="R847" s="620"/>
      <c r="S847" s="620"/>
      <c r="T847" s="620"/>
      <c r="U847" s="620"/>
      <c r="V847" s="620"/>
      <c r="W847" s="620"/>
      <c r="X847" s="620"/>
      <c r="Y847" s="620"/>
      <c r="Z847" s="620"/>
      <c r="AA847" s="620"/>
      <c r="AB847" s="620"/>
      <c r="AC847" s="622"/>
      <c r="AD847" s="620"/>
      <c r="AE847" s="620"/>
      <c r="AF847" s="620"/>
      <c r="AG847" s="620"/>
      <c r="AH847" s="620"/>
      <c r="AI847" s="620"/>
      <c r="AJ847" s="620"/>
      <c r="AK847" s="620"/>
      <c r="AL847" s="620"/>
      <c r="AM847" s="620"/>
      <c r="AN847" s="620"/>
      <c r="AO847" s="620"/>
      <c r="AP847" s="620"/>
      <c r="AQ847" s="620"/>
      <c r="AR847" s="620"/>
      <c r="AS847" s="620"/>
      <c r="AT847" s="620"/>
      <c r="AU847" s="620"/>
      <c r="AV847" s="620"/>
      <c r="AW847" s="620"/>
      <c r="AX847" s="620"/>
      <c r="AY847" s="620"/>
      <c r="AZ847" s="620"/>
      <c r="BA847" s="620"/>
    </row>
    <row r="848" spans="1:53" ht="15.75" customHeight="1" x14ac:dyDescent="0.25">
      <c r="A848" s="620"/>
      <c r="B848" s="625"/>
      <c r="C848" s="620"/>
      <c r="D848" s="620"/>
      <c r="E848" s="620"/>
      <c r="F848" s="620"/>
      <c r="G848" s="620"/>
      <c r="H848" s="620"/>
      <c r="I848" s="620"/>
      <c r="J848" s="622"/>
      <c r="K848" s="622"/>
      <c r="L848" s="622"/>
      <c r="M848" s="622"/>
      <c r="N848" s="624"/>
      <c r="O848" s="620"/>
      <c r="P848" s="620"/>
      <c r="Q848" s="620"/>
      <c r="R848" s="620"/>
      <c r="S848" s="620"/>
      <c r="T848" s="620"/>
      <c r="U848" s="620"/>
      <c r="V848" s="620"/>
      <c r="W848" s="620"/>
      <c r="X848" s="620"/>
      <c r="Y848" s="620"/>
      <c r="Z848" s="620"/>
      <c r="AA848" s="620"/>
      <c r="AB848" s="620"/>
      <c r="AC848" s="622"/>
      <c r="AD848" s="620"/>
      <c r="AE848" s="620"/>
      <c r="AF848" s="620"/>
      <c r="AG848" s="620"/>
      <c r="AH848" s="620"/>
      <c r="AI848" s="620"/>
      <c r="AJ848" s="620"/>
      <c r="AK848" s="620"/>
      <c r="AL848" s="620"/>
      <c r="AM848" s="620"/>
      <c r="AN848" s="620"/>
      <c r="AO848" s="620"/>
      <c r="AP848" s="620"/>
      <c r="AQ848" s="620"/>
      <c r="AR848" s="620"/>
      <c r="AS848" s="620"/>
      <c r="AT848" s="620"/>
      <c r="AU848" s="620"/>
      <c r="AV848" s="620"/>
      <c r="AW848" s="620"/>
      <c r="AX848" s="620"/>
      <c r="AY848" s="620"/>
      <c r="AZ848" s="620"/>
      <c r="BA848" s="620"/>
    </row>
    <row r="849" spans="1:53" ht="15.75" customHeight="1" x14ac:dyDescent="0.25">
      <c r="A849" s="620"/>
      <c r="B849" s="625"/>
      <c r="C849" s="620"/>
      <c r="D849" s="620"/>
      <c r="E849" s="620"/>
      <c r="F849" s="620"/>
      <c r="G849" s="620"/>
      <c r="H849" s="620"/>
      <c r="I849" s="620"/>
      <c r="J849" s="622"/>
      <c r="K849" s="622"/>
      <c r="L849" s="622"/>
      <c r="M849" s="622"/>
      <c r="N849" s="624"/>
      <c r="O849" s="620"/>
      <c r="P849" s="620"/>
      <c r="Q849" s="620"/>
      <c r="R849" s="620"/>
      <c r="S849" s="620"/>
      <c r="T849" s="620"/>
      <c r="U849" s="620"/>
      <c r="V849" s="620"/>
      <c r="W849" s="620"/>
      <c r="X849" s="620"/>
      <c r="Y849" s="620"/>
      <c r="Z849" s="620"/>
      <c r="AA849" s="620"/>
      <c r="AB849" s="620"/>
      <c r="AC849" s="622"/>
      <c r="AD849" s="620"/>
      <c r="AE849" s="620"/>
      <c r="AF849" s="620"/>
      <c r="AG849" s="620"/>
      <c r="AH849" s="620"/>
      <c r="AI849" s="620"/>
      <c r="AJ849" s="620"/>
      <c r="AK849" s="620"/>
      <c r="AL849" s="620"/>
      <c r="AM849" s="620"/>
      <c r="AN849" s="620"/>
      <c r="AO849" s="620"/>
      <c r="AP849" s="620"/>
      <c r="AQ849" s="620"/>
      <c r="AR849" s="620"/>
      <c r="AS849" s="620"/>
      <c r="AT849" s="620"/>
      <c r="AU849" s="620"/>
      <c r="AV849" s="620"/>
      <c r="AW849" s="620"/>
      <c r="AX849" s="620"/>
      <c r="AY849" s="620"/>
      <c r="AZ849" s="620"/>
      <c r="BA849" s="620"/>
    </row>
    <row r="850" spans="1:53" ht="15.75" customHeight="1" x14ac:dyDescent="0.25">
      <c r="A850" s="620"/>
      <c r="B850" s="625"/>
      <c r="C850" s="620"/>
      <c r="D850" s="620"/>
      <c r="E850" s="620"/>
      <c r="F850" s="620"/>
      <c r="G850" s="620"/>
      <c r="H850" s="620"/>
      <c r="I850" s="620"/>
      <c r="J850" s="622"/>
      <c r="K850" s="622"/>
      <c r="L850" s="622"/>
      <c r="M850" s="622"/>
      <c r="N850" s="624"/>
      <c r="O850" s="620"/>
      <c r="P850" s="620"/>
      <c r="Q850" s="620"/>
      <c r="R850" s="620"/>
      <c r="S850" s="620"/>
      <c r="T850" s="620"/>
      <c r="U850" s="620"/>
      <c r="V850" s="620"/>
      <c r="W850" s="620"/>
      <c r="X850" s="620"/>
      <c r="Y850" s="620"/>
      <c r="Z850" s="620"/>
      <c r="AA850" s="620"/>
      <c r="AB850" s="620"/>
      <c r="AC850" s="622"/>
      <c r="AD850" s="620"/>
      <c r="AE850" s="620"/>
      <c r="AF850" s="620"/>
      <c r="AG850" s="620"/>
      <c r="AH850" s="620"/>
      <c r="AI850" s="620"/>
      <c r="AJ850" s="620"/>
      <c r="AK850" s="620"/>
      <c r="AL850" s="620"/>
      <c r="AM850" s="620"/>
      <c r="AN850" s="620"/>
      <c r="AO850" s="620"/>
      <c r="AP850" s="620"/>
      <c r="AQ850" s="620"/>
      <c r="AR850" s="620"/>
      <c r="AS850" s="620"/>
      <c r="AT850" s="620"/>
      <c r="AU850" s="620"/>
      <c r="AV850" s="620"/>
      <c r="AW850" s="620"/>
      <c r="AX850" s="620"/>
      <c r="AY850" s="620"/>
      <c r="AZ850" s="620"/>
      <c r="BA850" s="620"/>
    </row>
    <row r="851" spans="1:53" ht="15.75" customHeight="1" x14ac:dyDescent="0.25">
      <c r="A851" s="620"/>
      <c r="B851" s="625"/>
      <c r="C851" s="620"/>
      <c r="D851" s="620"/>
      <c r="E851" s="620"/>
      <c r="F851" s="620"/>
      <c r="G851" s="620"/>
      <c r="H851" s="620"/>
      <c r="I851" s="620"/>
      <c r="J851" s="622"/>
      <c r="K851" s="622"/>
      <c r="L851" s="622"/>
      <c r="M851" s="622"/>
      <c r="N851" s="624"/>
      <c r="O851" s="620"/>
      <c r="P851" s="620"/>
      <c r="Q851" s="620"/>
      <c r="R851" s="620"/>
      <c r="S851" s="620"/>
      <c r="T851" s="620"/>
      <c r="U851" s="620"/>
      <c r="V851" s="620"/>
      <c r="W851" s="620"/>
      <c r="X851" s="620"/>
      <c r="Y851" s="620"/>
      <c r="Z851" s="620"/>
      <c r="AA851" s="620"/>
      <c r="AB851" s="620"/>
      <c r="AC851" s="622"/>
      <c r="AD851" s="620"/>
      <c r="AE851" s="620"/>
      <c r="AF851" s="620"/>
      <c r="AG851" s="620"/>
      <c r="AH851" s="620"/>
      <c r="AI851" s="620"/>
      <c r="AJ851" s="620"/>
      <c r="AK851" s="620"/>
      <c r="AL851" s="620"/>
      <c r="AM851" s="620"/>
      <c r="AN851" s="620"/>
      <c r="AO851" s="620"/>
      <c r="AP851" s="620"/>
      <c r="AQ851" s="620"/>
      <c r="AR851" s="620"/>
      <c r="AS851" s="620"/>
      <c r="AT851" s="620"/>
      <c r="AU851" s="620"/>
      <c r="AV851" s="620"/>
      <c r="AW851" s="620"/>
      <c r="AX851" s="620"/>
      <c r="AY851" s="620"/>
      <c r="AZ851" s="620"/>
      <c r="BA851" s="620"/>
    </row>
    <row r="852" spans="1:53" ht="15.75" customHeight="1" x14ac:dyDescent="0.25">
      <c r="A852" s="620"/>
      <c r="B852" s="625"/>
      <c r="C852" s="620"/>
      <c r="D852" s="620"/>
      <c r="E852" s="620"/>
      <c r="F852" s="620"/>
      <c r="G852" s="620"/>
      <c r="H852" s="620"/>
      <c r="I852" s="620"/>
      <c r="J852" s="622"/>
      <c r="K852" s="622"/>
      <c r="L852" s="622"/>
      <c r="M852" s="622"/>
      <c r="N852" s="624"/>
      <c r="O852" s="620"/>
      <c r="P852" s="620"/>
      <c r="Q852" s="620"/>
      <c r="R852" s="620"/>
      <c r="S852" s="620"/>
      <c r="T852" s="620"/>
      <c r="U852" s="620"/>
      <c r="V852" s="620"/>
      <c r="W852" s="620"/>
      <c r="X852" s="620"/>
      <c r="Y852" s="620"/>
      <c r="Z852" s="620"/>
      <c r="AA852" s="620"/>
      <c r="AB852" s="620"/>
      <c r="AC852" s="622"/>
      <c r="AD852" s="620"/>
      <c r="AE852" s="620"/>
      <c r="AF852" s="620"/>
      <c r="AG852" s="620"/>
      <c r="AH852" s="620"/>
      <c r="AI852" s="620"/>
      <c r="AJ852" s="620"/>
      <c r="AK852" s="620"/>
      <c r="AL852" s="620"/>
      <c r="AM852" s="620"/>
      <c r="AN852" s="620"/>
      <c r="AO852" s="620"/>
      <c r="AP852" s="620"/>
      <c r="AQ852" s="620"/>
      <c r="AR852" s="620"/>
      <c r="AS852" s="620"/>
      <c r="AT852" s="620"/>
      <c r="AU852" s="620"/>
      <c r="AV852" s="620"/>
      <c r="AW852" s="620"/>
      <c r="AX852" s="620"/>
      <c r="AY852" s="620"/>
      <c r="AZ852" s="620"/>
      <c r="BA852" s="620"/>
    </row>
    <row r="853" spans="1:53" ht="15.75" customHeight="1" x14ac:dyDescent="0.25">
      <c r="A853" s="620"/>
      <c r="B853" s="625"/>
      <c r="C853" s="620"/>
      <c r="D853" s="620"/>
      <c r="E853" s="620"/>
      <c r="F853" s="620"/>
      <c r="G853" s="620"/>
      <c r="H853" s="620"/>
      <c r="I853" s="620"/>
      <c r="J853" s="622"/>
      <c r="K853" s="622"/>
      <c r="L853" s="622"/>
      <c r="M853" s="622"/>
      <c r="N853" s="624"/>
      <c r="O853" s="620"/>
      <c r="P853" s="620"/>
      <c r="Q853" s="620"/>
      <c r="R853" s="620"/>
      <c r="S853" s="620"/>
      <c r="T853" s="620"/>
      <c r="U853" s="620"/>
      <c r="V853" s="620"/>
      <c r="W853" s="620"/>
      <c r="X853" s="620"/>
      <c r="Y853" s="620"/>
      <c r="Z853" s="620"/>
      <c r="AA853" s="620"/>
      <c r="AB853" s="620"/>
      <c r="AC853" s="622"/>
      <c r="AD853" s="620"/>
      <c r="AE853" s="620"/>
      <c r="AF853" s="620"/>
      <c r="AG853" s="620"/>
      <c r="AH853" s="620"/>
      <c r="AI853" s="620"/>
      <c r="AJ853" s="620"/>
      <c r="AK853" s="620"/>
      <c r="AL853" s="620"/>
      <c r="AM853" s="620"/>
      <c r="AN853" s="620"/>
      <c r="AO853" s="620"/>
      <c r="AP853" s="620"/>
      <c r="AQ853" s="620"/>
      <c r="AR853" s="620"/>
      <c r="AS853" s="620"/>
      <c r="AT853" s="620"/>
      <c r="AU853" s="620"/>
      <c r="AV853" s="620"/>
      <c r="AW853" s="620"/>
      <c r="AX853" s="620"/>
      <c r="AY853" s="620"/>
      <c r="AZ853" s="620"/>
      <c r="BA853" s="620"/>
    </row>
    <row r="854" spans="1:53" ht="15.75" customHeight="1" x14ac:dyDescent="0.25">
      <c r="A854" s="620"/>
      <c r="B854" s="625"/>
      <c r="C854" s="620"/>
      <c r="D854" s="620"/>
      <c r="E854" s="620"/>
      <c r="F854" s="620"/>
      <c r="G854" s="620"/>
      <c r="H854" s="620"/>
      <c r="I854" s="620"/>
      <c r="J854" s="622"/>
      <c r="K854" s="622"/>
      <c r="L854" s="622"/>
      <c r="M854" s="622"/>
      <c r="N854" s="624"/>
      <c r="O854" s="620"/>
      <c r="P854" s="620"/>
      <c r="Q854" s="620"/>
      <c r="R854" s="620"/>
      <c r="S854" s="620"/>
      <c r="T854" s="620"/>
      <c r="U854" s="620"/>
      <c r="V854" s="620"/>
      <c r="W854" s="620"/>
      <c r="X854" s="620"/>
      <c r="Y854" s="620"/>
      <c r="Z854" s="620"/>
      <c r="AA854" s="620"/>
      <c r="AB854" s="620"/>
      <c r="AC854" s="622"/>
      <c r="AD854" s="620"/>
      <c r="AE854" s="620"/>
      <c r="AF854" s="620"/>
      <c r="AG854" s="620"/>
      <c r="AH854" s="620"/>
      <c r="AI854" s="620"/>
      <c r="AJ854" s="620"/>
      <c r="AK854" s="620"/>
      <c r="AL854" s="620"/>
      <c r="AM854" s="620"/>
      <c r="AN854" s="620"/>
      <c r="AO854" s="620"/>
      <c r="AP854" s="620"/>
      <c r="AQ854" s="620"/>
      <c r="AR854" s="620"/>
      <c r="AS854" s="620"/>
      <c r="AT854" s="620"/>
      <c r="AU854" s="620"/>
      <c r="AV854" s="620"/>
      <c r="AW854" s="620"/>
      <c r="AX854" s="620"/>
      <c r="AY854" s="620"/>
      <c r="AZ854" s="620"/>
      <c r="BA854" s="620"/>
    </row>
    <row r="855" spans="1:53" ht="15.75" customHeight="1" x14ac:dyDescent="0.25">
      <c r="A855" s="620"/>
      <c r="B855" s="625"/>
      <c r="C855" s="620"/>
      <c r="D855" s="620"/>
      <c r="E855" s="620"/>
      <c r="F855" s="620"/>
      <c r="G855" s="620"/>
      <c r="H855" s="620"/>
      <c r="I855" s="620"/>
      <c r="J855" s="622"/>
      <c r="K855" s="622"/>
      <c r="L855" s="622"/>
      <c r="M855" s="622"/>
      <c r="N855" s="624"/>
      <c r="O855" s="620"/>
      <c r="P855" s="620"/>
      <c r="Q855" s="620"/>
      <c r="R855" s="620"/>
      <c r="S855" s="620"/>
      <c r="T855" s="620"/>
      <c r="U855" s="620"/>
      <c r="V855" s="620"/>
      <c r="W855" s="620"/>
      <c r="X855" s="620"/>
      <c r="Y855" s="620"/>
      <c r="Z855" s="620"/>
      <c r="AA855" s="620"/>
      <c r="AB855" s="620"/>
      <c r="AC855" s="622"/>
      <c r="AD855" s="620"/>
      <c r="AE855" s="620"/>
      <c r="AF855" s="620"/>
      <c r="AG855" s="620"/>
      <c r="AH855" s="620"/>
      <c r="AI855" s="620"/>
      <c r="AJ855" s="620"/>
      <c r="AK855" s="620"/>
      <c r="AL855" s="620"/>
      <c r="AM855" s="620"/>
      <c r="AN855" s="620"/>
      <c r="AO855" s="620"/>
      <c r="AP855" s="620"/>
      <c r="AQ855" s="620"/>
      <c r="AR855" s="620"/>
      <c r="AS855" s="620"/>
      <c r="AT855" s="620"/>
      <c r="AU855" s="620"/>
      <c r="AV855" s="620"/>
      <c r="AW855" s="620"/>
      <c r="AX855" s="620"/>
      <c r="AY855" s="620"/>
      <c r="AZ855" s="620"/>
      <c r="BA855" s="620"/>
    </row>
    <row r="856" spans="1:53" ht="15.75" customHeight="1" x14ac:dyDescent="0.25">
      <c r="A856" s="620"/>
      <c r="B856" s="625"/>
      <c r="C856" s="620"/>
      <c r="D856" s="620"/>
      <c r="E856" s="620"/>
      <c r="F856" s="620"/>
      <c r="G856" s="620"/>
      <c r="H856" s="620"/>
      <c r="I856" s="620"/>
      <c r="J856" s="622"/>
      <c r="K856" s="622"/>
      <c r="L856" s="622"/>
      <c r="M856" s="622"/>
      <c r="N856" s="624"/>
      <c r="O856" s="620"/>
      <c r="P856" s="620"/>
      <c r="Q856" s="620"/>
      <c r="R856" s="620"/>
      <c r="S856" s="620"/>
      <c r="T856" s="620"/>
      <c r="U856" s="620"/>
      <c r="V856" s="620"/>
      <c r="W856" s="620"/>
      <c r="X856" s="620"/>
      <c r="Y856" s="620"/>
      <c r="Z856" s="620"/>
      <c r="AA856" s="620"/>
      <c r="AB856" s="620"/>
      <c r="AC856" s="622"/>
      <c r="AD856" s="620"/>
      <c r="AE856" s="620"/>
      <c r="AF856" s="620"/>
      <c r="AG856" s="620"/>
      <c r="AH856" s="620"/>
      <c r="AI856" s="620"/>
      <c r="AJ856" s="620"/>
      <c r="AK856" s="620"/>
      <c r="AL856" s="620"/>
      <c r="AM856" s="620"/>
      <c r="AN856" s="620"/>
      <c r="AO856" s="620"/>
      <c r="AP856" s="620"/>
      <c r="AQ856" s="620"/>
      <c r="AR856" s="620"/>
      <c r="AS856" s="620"/>
      <c r="AT856" s="620"/>
      <c r="AU856" s="620"/>
      <c r="AV856" s="620"/>
      <c r="AW856" s="620"/>
      <c r="AX856" s="620"/>
      <c r="AY856" s="620"/>
      <c r="AZ856" s="620"/>
      <c r="BA856" s="620"/>
    </row>
    <row r="857" spans="1:53" ht="15.75" customHeight="1" x14ac:dyDescent="0.25">
      <c r="A857" s="620"/>
      <c r="B857" s="625"/>
      <c r="C857" s="620"/>
      <c r="D857" s="620"/>
      <c r="E857" s="620"/>
      <c r="F857" s="620"/>
      <c r="G857" s="620"/>
      <c r="H857" s="620"/>
      <c r="I857" s="620"/>
      <c r="J857" s="622"/>
      <c r="K857" s="622"/>
      <c r="L857" s="622"/>
      <c r="M857" s="622"/>
      <c r="N857" s="624"/>
      <c r="O857" s="620"/>
      <c r="P857" s="620"/>
      <c r="Q857" s="620"/>
      <c r="R857" s="620"/>
      <c r="S857" s="620"/>
      <c r="T857" s="620"/>
      <c r="U857" s="620"/>
      <c r="V857" s="620"/>
      <c r="W857" s="620"/>
      <c r="X857" s="620"/>
      <c r="Y857" s="620"/>
      <c r="Z857" s="620"/>
      <c r="AA857" s="620"/>
      <c r="AB857" s="620"/>
      <c r="AC857" s="622"/>
      <c r="AD857" s="620"/>
      <c r="AE857" s="620"/>
      <c r="AF857" s="620"/>
      <c r="AG857" s="620"/>
      <c r="AH857" s="620"/>
      <c r="AI857" s="620"/>
      <c r="AJ857" s="620"/>
      <c r="AK857" s="620"/>
      <c r="AL857" s="620"/>
      <c r="AM857" s="620"/>
      <c r="AN857" s="620"/>
      <c r="AO857" s="620"/>
      <c r="AP857" s="620"/>
      <c r="AQ857" s="620"/>
      <c r="AR857" s="620"/>
      <c r="AS857" s="620"/>
      <c r="AT857" s="620"/>
      <c r="AU857" s="620"/>
      <c r="AV857" s="620"/>
      <c r="AW857" s="620"/>
      <c r="AX857" s="620"/>
      <c r="AY857" s="620"/>
      <c r="AZ857" s="620"/>
      <c r="BA857" s="620"/>
    </row>
    <row r="858" spans="1:53" ht="15.75" customHeight="1" x14ac:dyDescent="0.25">
      <c r="A858" s="620"/>
      <c r="B858" s="625"/>
      <c r="C858" s="620"/>
      <c r="D858" s="620"/>
      <c r="E858" s="620"/>
      <c r="F858" s="620"/>
      <c r="G858" s="620"/>
      <c r="H858" s="620"/>
      <c r="I858" s="620"/>
      <c r="J858" s="622"/>
      <c r="K858" s="622"/>
      <c r="L858" s="622"/>
      <c r="M858" s="622"/>
      <c r="N858" s="624"/>
      <c r="O858" s="620"/>
      <c r="P858" s="620"/>
      <c r="Q858" s="620"/>
      <c r="R858" s="620"/>
      <c r="S858" s="620"/>
      <c r="T858" s="620"/>
      <c r="U858" s="620"/>
      <c r="V858" s="620"/>
      <c r="W858" s="620"/>
      <c r="X858" s="620"/>
      <c r="Y858" s="620"/>
      <c r="Z858" s="620"/>
      <c r="AA858" s="620"/>
      <c r="AB858" s="620"/>
      <c r="AC858" s="622"/>
      <c r="AD858" s="620"/>
      <c r="AE858" s="620"/>
      <c r="AF858" s="620"/>
      <c r="AG858" s="620"/>
      <c r="AH858" s="620"/>
      <c r="AI858" s="620"/>
      <c r="AJ858" s="620"/>
      <c r="AK858" s="620"/>
      <c r="AL858" s="620"/>
      <c r="AM858" s="620"/>
      <c r="AN858" s="620"/>
      <c r="AO858" s="620"/>
      <c r="AP858" s="620"/>
      <c r="AQ858" s="620"/>
      <c r="AR858" s="620"/>
      <c r="AS858" s="620"/>
      <c r="AT858" s="620"/>
      <c r="AU858" s="620"/>
      <c r="AV858" s="620"/>
      <c r="AW858" s="620"/>
      <c r="AX858" s="620"/>
      <c r="AY858" s="620"/>
      <c r="AZ858" s="620"/>
      <c r="BA858" s="620"/>
    </row>
    <row r="859" spans="1:53" ht="15.75" customHeight="1" x14ac:dyDescent="0.25">
      <c r="A859" s="620"/>
      <c r="B859" s="625"/>
      <c r="C859" s="620"/>
      <c r="D859" s="620"/>
      <c r="E859" s="620"/>
      <c r="F859" s="620"/>
      <c r="G859" s="620"/>
      <c r="H859" s="620"/>
      <c r="I859" s="620"/>
      <c r="J859" s="622"/>
      <c r="K859" s="622"/>
      <c r="L859" s="622"/>
      <c r="M859" s="622"/>
      <c r="N859" s="624"/>
      <c r="O859" s="620"/>
      <c r="P859" s="620"/>
      <c r="Q859" s="620"/>
      <c r="R859" s="620"/>
      <c r="S859" s="620"/>
      <c r="T859" s="620"/>
      <c r="U859" s="620"/>
      <c r="V859" s="620"/>
      <c r="W859" s="620"/>
      <c r="X859" s="620"/>
      <c r="Y859" s="620"/>
      <c r="Z859" s="620"/>
      <c r="AA859" s="620"/>
      <c r="AB859" s="620"/>
      <c r="AC859" s="622"/>
      <c r="AD859" s="620"/>
      <c r="AE859" s="620"/>
      <c r="AF859" s="620"/>
      <c r="AG859" s="620"/>
      <c r="AH859" s="620"/>
      <c r="AI859" s="620"/>
      <c r="AJ859" s="620"/>
      <c r="AK859" s="620"/>
      <c r="AL859" s="620"/>
      <c r="AM859" s="620"/>
      <c r="AN859" s="620"/>
      <c r="AO859" s="620"/>
      <c r="AP859" s="620"/>
      <c r="AQ859" s="620"/>
      <c r="AR859" s="620"/>
      <c r="AS859" s="620"/>
      <c r="AT859" s="620"/>
      <c r="AU859" s="620"/>
      <c r="AV859" s="620"/>
      <c r="AW859" s="620"/>
      <c r="AX859" s="620"/>
      <c r="AY859" s="620"/>
      <c r="AZ859" s="620"/>
      <c r="BA859" s="620"/>
    </row>
    <row r="860" spans="1:53" ht="15.75" customHeight="1" x14ac:dyDescent="0.25">
      <c r="A860" s="620"/>
      <c r="B860" s="625"/>
      <c r="C860" s="620"/>
      <c r="D860" s="620"/>
      <c r="E860" s="620"/>
      <c r="F860" s="620"/>
      <c r="G860" s="620"/>
      <c r="H860" s="620"/>
      <c r="I860" s="620"/>
      <c r="J860" s="622"/>
      <c r="K860" s="622"/>
      <c r="L860" s="622"/>
      <c r="M860" s="622"/>
      <c r="N860" s="624"/>
      <c r="O860" s="620"/>
      <c r="P860" s="620"/>
      <c r="Q860" s="620"/>
      <c r="R860" s="620"/>
      <c r="S860" s="620"/>
      <c r="T860" s="620"/>
      <c r="U860" s="620"/>
      <c r="V860" s="620"/>
      <c r="W860" s="620"/>
      <c r="X860" s="620"/>
      <c r="Y860" s="620"/>
      <c r="Z860" s="620"/>
      <c r="AA860" s="620"/>
      <c r="AB860" s="620"/>
      <c r="AC860" s="622"/>
      <c r="AD860" s="620"/>
      <c r="AE860" s="620"/>
      <c r="AF860" s="620"/>
      <c r="AG860" s="620"/>
      <c r="AH860" s="620"/>
      <c r="AI860" s="620"/>
      <c r="AJ860" s="620"/>
      <c r="AK860" s="620"/>
      <c r="AL860" s="620"/>
      <c r="AM860" s="620"/>
      <c r="AN860" s="620"/>
      <c r="AO860" s="620"/>
      <c r="AP860" s="620"/>
      <c r="AQ860" s="620"/>
      <c r="AR860" s="620"/>
      <c r="AS860" s="620"/>
      <c r="AT860" s="620"/>
      <c r="AU860" s="620"/>
      <c r="AV860" s="620"/>
      <c r="AW860" s="620"/>
      <c r="AX860" s="620"/>
      <c r="AY860" s="620"/>
      <c r="AZ860" s="620"/>
      <c r="BA860" s="620"/>
    </row>
    <row r="861" spans="1:53" ht="15.75" customHeight="1" x14ac:dyDescent="0.25">
      <c r="A861" s="620"/>
      <c r="B861" s="625"/>
      <c r="C861" s="620"/>
      <c r="D861" s="620"/>
      <c r="E861" s="620"/>
      <c r="F861" s="620"/>
      <c r="G861" s="620"/>
      <c r="H861" s="620"/>
      <c r="I861" s="620"/>
      <c r="J861" s="622"/>
      <c r="K861" s="622"/>
      <c r="L861" s="622"/>
      <c r="M861" s="622"/>
      <c r="N861" s="624"/>
      <c r="O861" s="620"/>
      <c r="P861" s="620"/>
      <c r="Q861" s="620"/>
      <c r="R861" s="620"/>
      <c r="S861" s="620"/>
      <c r="T861" s="620"/>
      <c r="U861" s="620"/>
      <c r="V861" s="620"/>
      <c r="W861" s="620"/>
      <c r="X861" s="620"/>
      <c r="Y861" s="620"/>
      <c r="Z861" s="620"/>
      <c r="AA861" s="620"/>
      <c r="AB861" s="620"/>
      <c r="AC861" s="622"/>
      <c r="AD861" s="620"/>
      <c r="AE861" s="620"/>
      <c r="AF861" s="620"/>
      <c r="AG861" s="620"/>
      <c r="AH861" s="620"/>
      <c r="AI861" s="620"/>
      <c r="AJ861" s="620"/>
      <c r="AK861" s="620"/>
      <c r="AL861" s="620"/>
      <c r="AM861" s="620"/>
      <c r="AN861" s="620"/>
      <c r="AO861" s="620"/>
      <c r="AP861" s="620"/>
      <c r="AQ861" s="620"/>
      <c r="AR861" s="620"/>
      <c r="AS861" s="620"/>
      <c r="AT861" s="620"/>
      <c r="AU861" s="620"/>
      <c r="AV861" s="620"/>
      <c r="AW861" s="620"/>
      <c r="AX861" s="620"/>
      <c r="AY861" s="620"/>
      <c r="AZ861" s="620"/>
      <c r="BA861" s="620"/>
    </row>
    <row r="862" spans="1:53" ht="15.75" customHeight="1" x14ac:dyDescent="0.25">
      <c r="A862" s="620"/>
      <c r="B862" s="625"/>
      <c r="C862" s="620"/>
      <c r="D862" s="620"/>
      <c r="E862" s="620"/>
      <c r="F862" s="620"/>
      <c r="G862" s="620"/>
      <c r="H862" s="620"/>
      <c r="I862" s="620"/>
      <c r="J862" s="622"/>
      <c r="K862" s="622"/>
      <c r="L862" s="622"/>
      <c r="M862" s="622"/>
      <c r="N862" s="624"/>
      <c r="O862" s="620"/>
      <c r="P862" s="620"/>
      <c r="Q862" s="620"/>
      <c r="R862" s="620"/>
      <c r="S862" s="620"/>
      <c r="T862" s="620"/>
      <c r="U862" s="620"/>
      <c r="V862" s="620"/>
      <c r="W862" s="620"/>
      <c r="X862" s="620"/>
      <c r="Y862" s="620"/>
      <c r="Z862" s="620"/>
      <c r="AA862" s="620"/>
      <c r="AB862" s="620"/>
      <c r="AC862" s="622"/>
      <c r="AD862" s="620"/>
      <c r="AE862" s="620"/>
      <c r="AF862" s="620"/>
      <c r="AG862" s="620"/>
      <c r="AH862" s="620"/>
      <c r="AI862" s="620"/>
      <c r="AJ862" s="620"/>
      <c r="AK862" s="620"/>
      <c r="AL862" s="620"/>
      <c r="AM862" s="620"/>
      <c r="AN862" s="620"/>
      <c r="AO862" s="620"/>
      <c r="AP862" s="620"/>
      <c r="AQ862" s="620"/>
      <c r="AR862" s="620"/>
      <c r="AS862" s="620"/>
      <c r="AT862" s="620"/>
      <c r="AU862" s="620"/>
      <c r="AV862" s="620"/>
      <c r="AW862" s="620"/>
      <c r="AX862" s="620"/>
      <c r="AY862" s="620"/>
      <c r="AZ862" s="620"/>
      <c r="BA862" s="620"/>
    </row>
    <row r="863" spans="1:53" ht="15.75" customHeight="1" x14ac:dyDescent="0.25">
      <c r="A863" s="620"/>
      <c r="B863" s="625"/>
      <c r="C863" s="620"/>
      <c r="D863" s="620"/>
      <c r="E863" s="620"/>
      <c r="F863" s="620"/>
      <c r="G863" s="620"/>
      <c r="H863" s="620"/>
      <c r="I863" s="620"/>
      <c r="J863" s="622"/>
      <c r="K863" s="622"/>
      <c r="L863" s="622"/>
      <c r="M863" s="622"/>
      <c r="N863" s="624"/>
      <c r="O863" s="620"/>
      <c r="P863" s="620"/>
      <c r="Q863" s="620"/>
      <c r="R863" s="620"/>
      <c r="S863" s="620"/>
      <c r="T863" s="620"/>
      <c r="U863" s="620"/>
      <c r="V863" s="620"/>
      <c r="W863" s="620"/>
      <c r="X863" s="620"/>
      <c r="Y863" s="620"/>
      <c r="Z863" s="620"/>
      <c r="AA863" s="620"/>
      <c r="AB863" s="620"/>
      <c r="AC863" s="622"/>
      <c r="AD863" s="620"/>
      <c r="AE863" s="620"/>
      <c r="AF863" s="620"/>
      <c r="AG863" s="620"/>
      <c r="AH863" s="620"/>
      <c r="AI863" s="620"/>
      <c r="AJ863" s="620"/>
      <c r="AK863" s="620"/>
      <c r="AL863" s="620"/>
      <c r="AM863" s="620"/>
      <c r="AN863" s="620"/>
      <c r="AO863" s="620"/>
      <c r="AP863" s="620"/>
      <c r="AQ863" s="620"/>
      <c r="AR863" s="620"/>
      <c r="AS863" s="620"/>
      <c r="AT863" s="620"/>
      <c r="AU863" s="620"/>
      <c r="AV863" s="620"/>
      <c r="AW863" s="620"/>
      <c r="AX863" s="620"/>
      <c r="AY863" s="620"/>
      <c r="AZ863" s="620"/>
      <c r="BA863" s="620"/>
    </row>
    <row r="864" spans="1:53" ht="15.75" customHeight="1" x14ac:dyDescent="0.25">
      <c r="A864" s="620"/>
      <c r="B864" s="625"/>
      <c r="C864" s="620"/>
      <c r="D864" s="620"/>
      <c r="E864" s="620"/>
      <c r="F864" s="620"/>
      <c r="G864" s="620"/>
      <c r="H864" s="620"/>
      <c r="I864" s="620"/>
      <c r="J864" s="622"/>
      <c r="K864" s="622"/>
      <c r="L864" s="622"/>
      <c r="M864" s="622"/>
      <c r="N864" s="624"/>
      <c r="O864" s="620"/>
      <c r="P864" s="620"/>
      <c r="Q864" s="620"/>
      <c r="R864" s="620"/>
      <c r="S864" s="620"/>
      <c r="T864" s="620"/>
      <c r="U864" s="620"/>
      <c r="V864" s="620"/>
      <c r="W864" s="620"/>
      <c r="X864" s="620"/>
      <c r="Y864" s="620"/>
      <c r="Z864" s="620"/>
      <c r="AA864" s="620"/>
      <c r="AB864" s="620"/>
      <c r="AC864" s="622"/>
      <c r="AD864" s="620"/>
      <c r="AE864" s="620"/>
      <c r="AF864" s="620"/>
      <c r="AG864" s="620"/>
      <c r="AH864" s="620"/>
      <c r="AI864" s="620"/>
      <c r="AJ864" s="620"/>
      <c r="AK864" s="620"/>
      <c r="AL864" s="620"/>
      <c r="AM864" s="620"/>
      <c r="AN864" s="620"/>
      <c r="AO864" s="620"/>
      <c r="AP864" s="620"/>
      <c r="AQ864" s="620"/>
      <c r="AR864" s="620"/>
      <c r="AS864" s="620"/>
      <c r="AT864" s="620"/>
      <c r="AU864" s="620"/>
      <c r="AV864" s="620"/>
      <c r="AW864" s="620"/>
      <c r="AX864" s="620"/>
      <c r="AY864" s="620"/>
      <c r="AZ864" s="620"/>
      <c r="BA864" s="620"/>
    </row>
    <row r="865" spans="1:53" ht="15.75" customHeight="1" x14ac:dyDescent="0.25">
      <c r="A865" s="620"/>
      <c r="B865" s="625"/>
      <c r="C865" s="620"/>
      <c r="D865" s="620"/>
      <c r="E865" s="620"/>
      <c r="F865" s="620"/>
      <c r="G865" s="620"/>
      <c r="H865" s="620"/>
      <c r="I865" s="620"/>
      <c r="J865" s="622"/>
      <c r="K865" s="622"/>
      <c r="L865" s="622"/>
      <c r="M865" s="622"/>
      <c r="N865" s="624"/>
      <c r="O865" s="620"/>
      <c r="P865" s="620"/>
      <c r="Q865" s="620"/>
      <c r="R865" s="620"/>
      <c r="S865" s="620"/>
      <c r="T865" s="620"/>
      <c r="U865" s="620"/>
      <c r="V865" s="620"/>
      <c r="W865" s="620"/>
      <c r="X865" s="620"/>
      <c r="Y865" s="620"/>
      <c r="Z865" s="620"/>
      <c r="AA865" s="620"/>
      <c r="AB865" s="620"/>
      <c r="AC865" s="622"/>
      <c r="AD865" s="620"/>
      <c r="AE865" s="620"/>
      <c r="AF865" s="620"/>
      <c r="AG865" s="620"/>
      <c r="AH865" s="620"/>
      <c r="AI865" s="620"/>
      <c r="AJ865" s="620"/>
      <c r="AK865" s="620"/>
      <c r="AL865" s="620"/>
      <c r="AM865" s="620"/>
      <c r="AN865" s="620"/>
      <c r="AO865" s="620"/>
      <c r="AP865" s="620"/>
      <c r="AQ865" s="620"/>
      <c r="AR865" s="620"/>
      <c r="AS865" s="620"/>
      <c r="AT865" s="620"/>
      <c r="AU865" s="620"/>
      <c r="AV865" s="620"/>
      <c r="AW865" s="620"/>
      <c r="AX865" s="620"/>
      <c r="AY865" s="620"/>
      <c r="AZ865" s="620"/>
      <c r="BA865" s="620"/>
    </row>
    <row r="866" spans="1:53" ht="15.75" customHeight="1" x14ac:dyDescent="0.25">
      <c r="A866" s="620"/>
      <c r="B866" s="625"/>
      <c r="C866" s="620"/>
      <c r="D866" s="620"/>
      <c r="E866" s="620"/>
      <c r="F866" s="620"/>
      <c r="G866" s="620"/>
      <c r="H866" s="620"/>
      <c r="I866" s="620"/>
      <c r="J866" s="622"/>
      <c r="K866" s="622"/>
      <c r="L866" s="622"/>
      <c r="M866" s="622"/>
      <c r="N866" s="624"/>
      <c r="O866" s="620"/>
      <c r="P866" s="620"/>
      <c r="Q866" s="620"/>
      <c r="R866" s="620"/>
      <c r="S866" s="620"/>
      <c r="T866" s="620"/>
      <c r="U866" s="620"/>
      <c r="V866" s="620"/>
      <c r="W866" s="620"/>
      <c r="X866" s="620"/>
      <c r="Y866" s="620"/>
      <c r="Z866" s="620"/>
      <c r="AA866" s="620"/>
      <c r="AB866" s="620"/>
      <c r="AC866" s="622"/>
      <c r="AD866" s="620"/>
      <c r="AE866" s="620"/>
      <c r="AF866" s="620"/>
      <c r="AG866" s="620"/>
      <c r="AH866" s="620"/>
      <c r="AI866" s="620"/>
      <c r="AJ866" s="620"/>
      <c r="AK866" s="620"/>
      <c r="AL866" s="620"/>
      <c r="AM866" s="620"/>
      <c r="AN866" s="620"/>
      <c r="AO866" s="620"/>
      <c r="AP866" s="620"/>
      <c r="AQ866" s="620"/>
      <c r="AR866" s="620"/>
      <c r="AS866" s="620"/>
      <c r="AT866" s="620"/>
      <c r="AU866" s="620"/>
      <c r="AV866" s="620"/>
      <c r="AW866" s="620"/>
      <c r="AX866" s="620"/>
      <c r="AY866" s="620"/>
      <c r="AZ866" s="620"/>
      <c r="BA866" s="620"/>
    </row>
    <row r="867" spans="1:53" ht="15.75" customHeight="1" x14ac:dyDescent="0.25">
      <c r="A867" s="620"/>
      <c r="B867" s="625"/>
      <c r="C867" s="620"/>
      <c r="D867" s="620"/>
      <c r="E867" s="620"/>
      <c r="F867" s="620"/>
      <c r="G867" s="620"/>
      <c r="H867" s="620"/>
      <c r="I867" s="620"/>
      <c r="J867" s="622"/>
      <c r="K867" s="622"/>
      <c r="L867" s="622"/>
      <c r="M867" s="622"/>
      <c r="N867" s="624"/>
      <c r="O867" s="620"/>
      <c r="P867" s="620"/>
      <c r="Q867" s="620"/>
      <c r="R867" s="620"/>
      <c r="S867" s="620"/>
      <c r="T867" s="620"/>
      <c r="U867" s="620"/>
      <c r="V867" s="620"/>
      <c r="W867" s="620"/>
      <c r="X867" s="620"/>
      <c r="Y867" s="620"/>
      <c r="Z867" s="620"/>
      <c r="AA867" s="620"/>
      <c r="AB867" s="620"/>
      <c r="AC867" s="622"/>
      <c r="AD867" s="620"/>
      <c r="AE867" s="620"/>
      <c r="AF867" s="620"/>
      <c r="AG867" s="620"/>
      <c r="AH867" s="620"/>
      <c r="AI867" s="620"/>
      <c r="AJ867" s="620"/>
      <c r="AK867" s="620"/>
      <c r="AL867" s="620"/>
      <c r="AM867" s="620"/>
      <c r="AN867" s="620"/>
      <c r="AO867" s="620"/>
      <c r="AP867" s="620"/>
      <c r="AQ867" s="620"/>
      <c r="AR867" s="620"/>
      <c r="AS867" s="620"/>
      <c r="AT867" s="620"/>
      <c r="AU867" s="620"/>
      <c r="AV867" s="620"/>
      <c r="AW867" s="620"/>
      <c r="AX867" s="620"/>
      <c r="AY867" s="620"/>
      <c r="AZ867" s="620"/>
      <c r="BA867" s="620"/>
    </row>
    <row r="868" spans="1:53" ht="15.75" customHeight="1" x14ac:dyDescent="0.25">
      <c r="A868" s="620"/>
      <c r="B868" s="625"/>
      <c r="C868" s="620"/>
      <c r="D868" s="620"/>
      <c r="E868" s="620"/>
      <c r="F868" s="620"/>
      <c r="G868" s="620"/>
      <c r="H868" s="620"/>
      <c r="I868" s="620"/>
      <c r="J868" s="622"/>
      <c r="K868" s="622"/>
      <c r="L868" s="622"/>
      <c r="M868" s="622"/>
      <c r="N868" s="624"/>
      <c r="O868" s="620"/>
      <c r="P868" s="620"/>
      <c r="Q868" s="620"/>
      <c r="R868" s="620"/>
      <c r="S868" s="620"/>
      <c r="T868" s="620"/>
      <c r="U868" s="620"/>
      <c r="V868" s="620"/>
      <c r="W868" s="620"/>
      <c r="X868" s="620"/>
      <c r="Y868" s="620"/>
      <c r="Z868" s="620"/>
      <c r="AA868" s="620"/>
      <c r="AB868" s="620"/>
      <c r="AC868" s="622"/>
      <c r="AD868" s="620"/>
      <c r="AE868" s="620"/>
      <c r="AF868" s="620"/>
      <c r="AG868" s="620"/>
      <c r="AH868" s="620"/>
      <c r="AI868" s="620"/>
      <c r="AJ868" s="620"/>
      <c r="AK868" s="620"/>
      <c r="AL868" s="620"/>
      <c r="AM868" s="620"/>
      <c r="AN868" s="620"/>
      <c r="AO868" s="620"/>
      <c r="AP868" s="620"/>
      <c r="AQ868" s="620"/>
      <c r="AR868" s="620"/>
      <c r="AS868" s="620"/>
      <c r="AT868" s="620"/>
      <c r="AU868" s="620"/>
      <c r="AV868" s="620"/>
      <c r="AW868" s="620"/>
      <c r="AX868" s="620"/>
      <c r="AY868" s="620"/>
      <c r="AZ868" s="620"/>
      <c r="BA868" s="620"/>
    </row>
    <row r="869" spans="1:53" ht="15.75" customHeight="1" x14ac:dyDescent="0.25">
      <c r="A869" s="620"/>
      <c r="B869" s="625"/>
      <c r="C869" s="620"/>
      <c r="D869" s="620"/>
      <c r="E869" s="620"/>
      <c r="F869" s="620"/>
      <c r="G869" s="620"/>
      <c r="H869" s="620"/>
      <c r="I869" s="620"/>
      <c r="J869" s="622"/>
      <c r="K869" s="622"/>
      <c r="L869" s="622"/>
      <c r="M869" s="622"/>
      <c r="N869" s="624"/>
      <c r="O869" s="620"/>
      <c r="P869" s="620"/>
      <c r="Q869" s="620"/>
      <c r="R869" s="620"/>
      <c r="S869" s="620"/>
      <c r="T869" s="620"/>
      <c r="U869" s="620"/>
      <c r="V869" s="620"/>
      <c r="W869" s="620"/>
      <c r="X869" s="620"/>
      <c r="Y869" s="620"/>
      <c r="Z869" s="620"/>
      <c r="AA869" s="620"/>
      <c r="AB869" s="620"/>
      <c r="AC869" s="622"/>
      <c r="AD869" s="620"/>
      <c r="AE869" s="620"/>
      <c r="AF869" s="620"/>
      <c r="AG869" s="620"/>
      <c r="AH869" s="620"/>
      <c r="AI869" s="620"/>
      <c r="AJ869" s="620"/>
      <c r="AK869" s="620"/>
      <c r="AL869" s="620"/>
      <c r="AM869" s="620"/>
      <c r="AN869" s="620"/>
      <c r="AO869" s="620"/>
      <c r="AP869" s="620"/>
      <c r="AQ869" s="620"/>
      <c r="AR869" s="620"/>
      <c r="AS869" s="620"/>
      <c r="AT869" s="620"/>
      <c r="AU869" s="620"/>
      <c r="AV869" s="620"/>
      <c r="AW869" s="620"/>
      <c r="AX869" s="620"/>
      <c r="AY869" s="620"/>
      <c r="AZ869" s="620"/>
      <c r="BA869" s="620"/>
    </row>
    <row r="870" spans="1:53" ht="15.75" customHeight="1" x14ac:dyDescent="0.25">
      <c r="A870" s="620"/>
      <c r="B870" s="625"/>
      <c r="C870" s="620"/>
      <c r="D870" s="620"/>
      <c r="E870" s="620"/>
      <c r="F870" s="620"/>
      <c r="G870" s="620"/>
      <c r="H870" s="620"/>
      <c r="I870" s="620"/>
      <c r="J870" s="622"/>
      <c r="K870" s="622"/>
      <c r="L870" s="622"/>
      <c r="M870" s="622"/>
      <c r="N870" s="624"/>
      <c r="O870" s="620"/>
      <c r="P870" s="620"/>
      <c r="Q870" s="620"/>
      <c r="R870" s="620"/>
      <c r="S870" s="620"/>
      <c r="T870" s="620"/>
      <c r="U870" s="620"/>
      <c r="V870" s="620"/>
      <c r="W870" s="620"/>
      <c r="X870" s="620"/>
      <c r="Y870" s="620"/>
      <c r="Z870" s="620"/>
      <c r="AA870" s="620"/>
      <c r="AB870" s="620"/>
      <c r="AC870" s="622"/>
      <c r="AD870" s="620"/>
      <c r="AE870" s="620"/>
      <c r="AF870" s="620"/>
      <c r="AG870" s="620"/>
      <c r="AH870" s="620"/>
      <c r="AI870" s="620"/>
      <c r="AJ870" s="620"/>
      <c r="AK870" s="620"/>
      <c r="AL870" s="620"/>
      <c r="AM870" s="620"/>
      <c r="AN870" s="620"/>
      <c r="AO870" s="620"/>
      <c r="AP870" s="620"/>
      <c r="AQ870" s="620"/>
      <c r="AR870" s="620"/>
      <c r="AS870" s="620"/>
      <c r="AT870" s="620"/>
      <c r="AU870" s="620"/>
      <c r="AV870" s="620"/>
      <c r="AW870" s="620"/>
      <c r="AX870" s="620"/>
      <c r="AY870" s="620"/>
      <c r="AZ870" s="620"/>
      <c r="BA870" s="620"/>
    </row>
    <row r="871" spans="1:53" ht="15.75" customHeight="1" x14ac:dyDescent="0.25">
      <c r="A871" s="620"/>
      <c r="B871" s="625"/>
      <c r="C871" s="620"/>
      <c r="D871" s="620"/>
      <c r="E871" s="620"/>
      <c r="F871" s="620"/>
      <c r="G871" s="620"/>
      <c r="H871" s="620"/>
      <c r="I871" s="620"/>
      <c r="J871" s="622"/>
      <c r="K871" s="622"/>
      <c r="L871" s="622"/>
      <c r="M871" s="622"/>
      <c r="N871" s="624"/>
      <c r="O871" s="620"/>
      <c r="P871" s="620"/>
      <c r="Q871" s="620"/>
      <c r="R871" s="620"/>
      <c r="S871" s="620"/>
      <c r="T871" s="620"/>
      <c r="U871" s="620"/>
      <c r="V871" s="620"/>
      <c r="W871" s="620"/>
      <c r="X871" s="620"/>
      <c r="Y871" s="620"/>
      <c r="Z871" s="620"/>
      <c r="AA871" s="620"/>
      <c r="AB871" s="620"/>
      <c r="AC871" s="622"/>
      <c r="AD871" s="620"/>
      <c r="AE871" s="620"/>
      <c r="AF871" s="620"/>
      <c r="AG871" s="620"/>
      <c r="AH871" s="620"/>
      <c r="AI871" s="620"/>
      <c r="AJ871" s="620"/>
      <c r="AK871" s="620"/>
      <c r="AL871" s="620"/>
      <c r="AM871" s="620"/>
      <c r="AN871" s="620"/>
      <c r="AO871" s="620"/>
      <c r="AP871" s="620"/>
      <c r="AQ871" s="620"/>
      <c r="AR871" s="620"/>
      <c r="AS871" s="620"/>
      <c r="AT871" s="620"/>
      <c r="AU871" s="620"/>
      <c r="AV871" s="620"/>
      <c r="AW871" s="620"/>
      <c r="AX871" s="620"/>
      <c r="AY871" s="620"/>
      <c r="AZ871" s="620"/>
      <c r="BA871" s="620"/>
    </row>
    <row r="872" spans="1:53" ht="15.75" customHeight="1" x14ac:dyDescent="0.25">
      <c r="A872" s="620"/>
      <c r="B872" s="625"/>
      <c r="C872" s="620"/>
      <c r="D872" s="620"/>
      <c r="E872" s="620"/>
      <c r="F872" s="620"/>
      <c r="G872" s="620"/>
      <c r="H872" s="620"/>
      <c r="I872" s="620"/>
      <c r="J872" s="622"/>
      <c r="K872" s="622"/>
      <c r="L872" s="622"/>
      <c r="M872" s="622"/>
      <c r="N872" s="624"/>
      <c r="O872" s="620"/>
      <c r="P872" s="620"/>
      <c r="Q872" s="620"/>
      <c r="R872" s="620"/>
      <c r="S872" s="620"/>
      <c r="T872" s="620"/>
      <c r="U872" s="620"/>
      <c r="V872" s="620"/>
      <c r="W872" s="620"/>
      <c r="X872" s="620"/>
      <c r="Y872" s="620"/>
      <c r="Z872" s="620"/>
      <c r="AA872" s="620"/>
      <c r="AB872" s="620"/>
      <c r="AC872" s="622"/>
      <c r="AD872" s="620"/>
      <c r="AE872" s="620"/>
      <c r="AF872" s="620"/>
      <c r="AG872" s="620"/>
      <c r="AH872" s="620"/>
      <c r="AI872" s="620"/>
      <c r="AJ872" s="620"/>
      <c r="AK872" s="620"/>
      <c r="AL872" s="620"/>
      <c r="AM872" s="620"/>
      <c r="AN872" s="620"/>
      <c r="AO872" s="620"/>
      <c r="AP872" s="620"/>
      <c r="AQ872" s="620"/>
      <c r="AR872" s="620"/>
      <c r="AS872" s="620"/>
      <c r="AT872" s="620"/>
      <c r="AU872" s="620"/>
      <c r="AV872" s="620"/>
      <c r="AW872" s="620"/>
      <c r="AX872" s="620"/>
      <c r="AY872" s="620"/>
      <c r="AZ872" s="620"/>
      <c r="BA872" s="620"/>
    </row>
    <row r="873" spans="1:53" ht="15.75" customHeight="1" x14ac:dyDescent="0.25">
      <c r="A873" s="620"/>
      <c r="B873" s="625"/>
      <c r="C873" s="620"/>
      <c r="D873" s="620"/>
      <c r="E873" s="620"/>
      <c r="F873" s="620"/>
      <c r="G873" s="620"/>
      <c r="H873" s="620"/>
      <c r="I873" s="620"/>
      <c r="J873" s="622"/>
      <c r="K873" s="622"/>
      <c r="L873" s="622"/>
      <c r="M873" s="622"/>
      <c r="N873" s="624"/>
      <c r="O873" s="620"/>
      <c r="P873" s="620"/>
      <c r="Q873" s="620"/>
      <c r="R873" s="620"/>
      <c r="S873" s="620"/>
      <c r="T873" s="620"/>
      <c r="U873" s="620"/>
      <c r="V873" s="620"/>
      <c r="W873" s="620"/>
      <c r="X873" s="620"/>
      <c r="Y873" s="620"/>
      <c r="Z873" s="620"/>
      <c r="AA873" s="620"/>
      <c r="AB873" s="620"/>
      <c r="AC873" s="622"/>
      <c r="AD873" s="620"/>
      <c r="AE873" s="620"/>
      <c r="AF873" s="620"/>
      <c r="AG873" s="620"/>
      <c r="AH873" s="620"/>
      <c r="AI873" s="620"/>
      <c r="AJ873" s="620"/>
      <c r="AK873" s="620"/>
      <c r="AL873" s="620"/>
      <c r="AM873" s="620"/>
      <c r="AN873" s="620"/>
      <c r="AO873" s="620"/>
      <c r="AP873" s="620"/>
      <c r="AQ873" s="620"/>
      <c r="AR873" s="620"/>
      <c r="AS873" s="620"/>
      <c r="AT873" s="620"/>
      <c r="AU873" s="620"/>
      <c r="AV873" s="620"/>
      <c r="AW873" s="620"/>
      <c r="AX873" s="620"/>
      <c r="AY873" s="620"/>
      <c r="AZ873" s="620"/>
      <c r="BA873" s="620"/>
    </row>
    <row r="874" spans="1:53" ht="15.75" customHeight="1" x14ac:dyDescent="0.25">
      <c r="A874" s="620"/>
      <c r="B874" s="625"/>
      <c r="C874" s="620"/>
      <c r="D874" s="620"/>
      <c r="E874" s="620"/>
      <c r="F874" s="620"/>
      <c r="G874" s="620"/>
      <c r="H874" s="620"/>
      <c r="I874" s="620"/>
      <c r="J874" s="622"/>
      <c r="K874" s="622"/>
      <c r="L874" s="622"/>
      <c r="M874" s="622"/>
      <c r="N874" s="624"/>
      <c r="O874" s="620"/>
      <c r="P874" s="620"/>
      <c r="Q874" s="620"/>
      <c r="R874" s="620"/>
      <c r="S874" s="620"/>
      <c r="T874" s="620"/>
      <c r="U874" s="620"/>
      <c r="V874" s="620"/>
      <c r="W874" s="620"/>
      <c r="X874" s="620"/>
      <c r="Y874" s="620"/>
      <c r="Z874" s="620"/>
      <c r="AA874" s="620"/>
      <c r="AB874" s="620"/>
      <c r="AC874" s="622"/>
      <c r="AD874" s="620"/>
      <c r="AE874" s="620"/>
      <c r="AF874" s="620"/>
      <c r="AG874" s="620"/>
      <c r="AH874" s="620"/>
      <c r="AI874" s="620"/>
      <c r="AJ874" s="620"/>
      <c r="AK874" s="620"/>
      <c r="AL874" s="620"/>
      <c r="AM874" s="620"/>
      <c r="AN874" s="620"/>
      <c r="AO874" s="620"/>
      <c r="AP874" s="620"/>
      <c r="AQ874" s="620"/>
      <c r="AR874" s="620"/>
      <c r="AS874" s="620"/>
      <c r="AT874" s="620"/>
      <c r="AU874" s="620"/>
      <c r="AV874" s="620"/>
      <c r="AW874" s="620"/>
      <c r="AX874" s="620"/>
      <c r="AY874" s="620"/>
      <c r="AZ874" s="620"/>
      <c r="BA874" s="620"/>
    </row>
    <row r="875" spans="1:53" ht="15.75" customHeight="1" x14ac:dyDescent="0.25">
      <c r="A875" s="620"/>
      <c r="B875" s="625"/>
      <c r="C875" s="620"/>
      <c r="D875" s="620"/>
      <c r="E875" s="620"/>
      <c r="F875" s="620"/>
      <c r="G875" s="620"/>
      <c r="H875" s="620"/>
      <c r="I875" s="620"/>
      <c r="J875" s="622"/>
      <c r="K875" s="622"/>
      <c r="L875" s="622"/>
      <c r="M875" s="622"/>
      <c r="N875" s="624"/>
      <c r="O875" s="620"/>
      <c r="P875" s="620"/>
      <c r="Q875" s="620"/>
      <c r="R875" s="620"/>
      <c r="S875" s="620"/>
      <c r="T875" s="620"/>
      <c r="U875" s="620"/>
      <c r="V875" s="620"/>
      <c r="W875" s="620"/>
      <c r="X875" s="620"/>
      <c r="Y875" s="620"/>
      <c r="Z875" s="620"/>
      <c r="AA875" s="620"/>
      <c r="AB875" s="620"/>
      <c r="AC875" s="622"/>
      <c r="AD875" s="620"/>
      <c r="AE875" s="620"/>
      <c r="AF875" s="620"/>
      <c r="AG875" s="620"/>
      <c r="AH875" s="620"/>
      <c r="AI875" s="620"/>
      <c r="AJ875" s="620"/>
      <c r="AK875" s="620"/>
      <c r="AL875" s="620"/>
      <c r="AM875" s="620"/>
      <c r="AN875" s="620"/>
      <c r="AO875" s="620"/>
      <c r="AP875" s="620"/>
      <c r="AQ875" s="620"/>
      <c r="AR875" s="620"/>
      <c r="AS875" s="620"/>
      <c r="AT875" s="620"/>
      <c r="AU875" s="620"/>
      <c r="AV875" s="620"/>
      <c r="AW875" s="620"/>
      <c r="AX875" s="620"/>
      <c r="AY875" s="620"/>
      <c r="AZ875" s="620"/>
      <c r="BA875" s="620"/>
    </row>
    <row r="876" spans="1:53" ht="15.75" customHeight="1" x14ac:dyDescent="0.25">
      <c r="A876" s="620"/>
      <c r="B876" s="625"/>
      <c r="C876" s="620"/>
      <c r="D876" s="620"/>
      <c r="E876" s="620"/>
      <c r="F876" s="620"/>
      <c r="G876" s="620"/>
      <c r="H876" s="620"/>
      <c r="I876" s="620"/>
      <c r="J876" s="622"/>
      <c r="K876" s="622"/>
      <c r="L876" s="622"/>
      <c r="M876" s="622"/>
      <c r="N876" s="624"/>
      <c r="O876" s="620"/>
      <c r="P876" s="620"/>
      <c r="Q876" s="620"/>
      <c r="R876" s="620"/>
      <c r="S876" s="620"/>
      <c r="T876" s="620"/>
      <c r="U876" s="620"/>
      <c r="V876" s="620"/>
      <c r="W876" s="620"/>
      <c r="X876" s="620"/>
      <c r="Y876" s="620"/>
      <c r="Z876" s="620"/>
      <c r="AA876" s="620"/>
      <c r="AB876" s="620"/>
      <c r="AC876" s="622"/>
      <c r="AD876" s="620"/>
      <c r="AE876" s="620"/>
      <c r="AF876" s="620"/>
      <c r="AG876" s="620"/>
      <c r="AH876" s="620"/>
      <c r="AI876" s="620"/>
      <c r="AJ876" s="620"/>
      <c r="AK876" s="620"/>
      <c r="AL876" s="620"/>
      <c r="AM876" s="620"/>
      <c r="AN876" s="620"/>
      <c r="AO876" s="620"/>
      <c r="AP876" s="620"/>
      <c r="AQ876" s="620"/>
      <c r="AR876" s="620"/>
      <c r="AS876" s="620"/>
      <c r="AT876" s="620"/>
      <c r="AU876" s="620"/>
      <c r="AV876" s="620"/>
      <c r="AW876" s="620"/>
      <c r="AX876" s="620"/>
      <c r="AY876" s="620"/>
      <c r="AZ876" s="620"/>
      <c r="BA876" s="620"/>
    </row>
    <row r="877" spans="1:53" ht="15.75" customHeight="1" x14ac:dyDescent="0.25">
      <c r="A877" s="620"/>
      <c r="B877" s="625"/>
      <c r="C877" s="620"/>
      <c r="D877" s="620"/>
      <c r="E877" s="620"/>
      <c r="F877" s="620"/>
      <c r="G877" s="620"/>
      <c r="H877" s="620"/>
      <c r="I877" s="620"/>
      <c r="J877" s="622"/>
      <c r="K877" s="622"/>
      <c r="L877" s="622"/>
      <c r="M877" s="622"/>
      <c r="N877" s="624"/>
      <c r="O877" s="620"/>
      <c r="P877" s="620"/>
      <c r="Q877" s="620"/>
      <c r="R877" s="620"/>
      <c r="S877" s="620"/>
      <c r="T877" s="620"/>
      <c r="U877" s="620"/>
      <c r="V877" s="620"/>
      <c r="W877" s="620"/>
      <c r="X877" s="620"/>
      <c r="Y877" s="620"/>
      <c r="Z877" s="620"/>
      <c r="AA877" s="620"/>
      <c r="AB877" s="620"/>
      <c r="AC877" s="622"/>
      <c r="AD877" s="620"/>
      <c r="AE877" s="620"/>
      <c r="AF877" s="620"/>
      <c r="AG877" s="620"/>
      <c r="AH877" s="620"/>
      <c r="AI877" s="620"/>
      <c r="AJ877" s="620"/>
      <c r="AK877" s="620"/>
      <c r="AL877" s="620"/>
      <c r="AM877" s="620"/>
      <c r="AN877" s="620"/>
      <c r="AO877" s="620"/>
      <c r="AP877" s="620"/>
      <c r="AQ877" s="620"/>
      <c r="AR877" s="620"/>
      <c r="AS877" s="620"/>
      <c r="AT877" s="620"/>
      <c r="AU877" s="620"/>
      <c r="AV877" s="620"/>
      <c r="AW877" s="620"/>
      <c r="AX877" s="620"/>
      <c r="AY877" s="620"/>
      <c r="AZ877" s="620"/>
      <c r="BA877" s="620"/>
    </row>
    <row r="878" spans="1:53" ht="15.75" customHeight="1" x14ac:dyDescent="0.25">
      <c r="A878" s="620"/>
      <c r="B878" s="625"/>
      <c r="C878" s="620"/>
      <c r="D878" s="620"/>
      <c r="E878" s="620"/>
      <c r="F878" s="620"/>
      <c r="G878" s="620"/>
      <c r="H878" s="620"/>
      <c r="I878" s="620"/>
      <c r="J878" s="622"/>
      <c r="K878" s="622"/>
      <c r="L878" s="622"/>
      <c r="M878" s="622"/>
      <c r="N878" s="624"/>
      <c r="O878" s="620"/>
      <c r="P878" s="620"/>
      <c r="Q878" s="620"/>
      <c r="R878" s="620"/>
      <c r="S878" s="620"/>
      <c r="T878" s="620"/>
      <c r="U878" s="620"/>
      <c r="V878" s="620"/>
      <c r="W878" s="620"/>
      <c r="X878" s="620"/>
      <c r="Y878" s="620"/>
      <c r="Z878" s="620"/>
      <c r="AA878" s="620"/>
      <c r="AB878" s="620"/>
      <c r="AC878" s="622"/>
      <c r="AD878" s="620"/>
      <c r="AE878" s="620"/>
      <c r="AF878" s="620"/>
      <c r="AG878" s="620"/>
      <c r="AH878" s="620"/>
      <c r="AI878" s="620"/>
      <c r="AJ878" s="620"/>
      <c r="AK878" s="620"/>
      <c r="AL878" s="620"/>
      <c r="AM878" s="620"/>
      <c r="AN878" s="620"/>
      <c r="AO878" s="620"/>
      <c r="AP878" s="620"/>
      <c r="AQ878" s="620"/>
      <c r="AR878" s="620"/>
      <c r="AS878" s="620"/>
      <c r="AT878" s="620"/>
      <c r="AU878" s="620"/>
      <c r="AV878" s="620"/>
      <c r="AW878" s="620"/>
      <c r="AX878" s="620"/>
      <c r="AY878" s="620"/>
      <c r="AZ878" s="620"/>
      <c r="BA878" s="620"/>
    </row>
    <row r="879" spans="1:53" ht="15.75" customHeight="1" x14ac:dyDescent="0.25">
      <c r="A879" s="620"/>
      <c r="B879" s="625"/>
      <c r="C879" s="620"/>
      <c r="D879" s="620"/>
      <c r="E879" s="620"/>
      <c r="F879" s="620"/>
      <c r="G879" s="620"/>
      <c r="H879" s="620"/>
      <c r="I879" s="620"/>
      <c r="J879" s="622"/>
      <c r="K879" s="622"/>
      <c r="L879" s="622"/>
      <c r="M879" s="622"/>
      <c r="N879" s="624"/>
      <c r="O879" s="620"/>
      <c r="P879" s="620"/>
      <c r="Q879" s="620"/>
      <c r="R879" s="620"/>
      <c r="S879" s="620"/>
      <c r="T879" s="620"/>
      <c r="U879" s="620"/>
      <c r="V879" s="620"/>
      <c r="W879" s="620"/>
      <c r="X879" s="620"/>
      <c r="Y879" s="620"/>
      <c r="Z879" s="620"/>
      <c r="AA879" s="620"/>
      <c r="AB879" s="620"/>
      <c r="AC879" s="622"/>
      <c r="AD879" s="620"/>
      <c r="AE879" s="620"/>
      <c r="AF879" s="620"/>
      <c r="AG879" s="620"/>
      <c r="AH879" s="620"/>
      <c r="AI879" s="620"/>
      <c r="AJ879" s="620"/>
      <c r="AK879" s="620"/>
      <c r="AL879" s="620"/>
      <c r="AM879" s="620"/>
      <c r="AN879" s="620"/>
      <c r="AO879" s="620"/>
      <c r="AP879" s="620"/>
      <c r="AQ879" s="620"/>
      <c r="AR879" s="620"/>
      <c r="AS879" s="620"/>
      <c r="AT879" s="620"/>
      <c r="AU879" s="620"/>
      <c r="AV879" s="620"/>
      <c r="AW879" s="620"/>
      <c r="AX879" s="620"/>
      <c r="AY879" s="620"/>
      <c r="AZ879" s="620"/>
      <c r="BA879" s="620"/>
    </row>
    <row r="880" spans="1:53" ht="15.75" customHeight="1" x14ac:dyDescent="0.25">
      <c r="A880" s="620"/>
      <c r="B880" s="625"/>
      <c r="C880" s="620"/>
      <c r="D880" s="620"/>
      <c r="E880" s="620"/>
      <c r="F880" s="620"/>
      <c r="G880" s="620"/>
      <c r="H880" s="620"/>
      <c r="I880" s="620"/>
      <c r="J880" s="622"/>
      <c r="K880" s="622"/>
      <c r="L880" s="622"/>
      <c r="M880" s="622"/>
      <c r="N880" s="624"/>
      <c r="O880" s="620"/>
      <c r="P880" s="620"/>
      <c r="Q880" s="620"/>
      <c r="R880" s="620"/>
      <c r="S880" s="620"/>
      <c r="T880" s="620"/>
      <c r="U880" s="620"/>
      <c r="V880" s="620"/>
      <c r="W880" s="620"/>
      <c r="X880" s="620"/>
      <c r="Y880" s="620"/>
      <c r="Z880" s="620"/>
      <c r="AA880" s="620"/>
      <c r="AB880" s="620"/>
      <c r="AC880" s="622"/>
      <c r="AD880" s="620"/>
      <c r="AE880" s="620"/>
      <c r="AF880" s="620"/>
      <c r="AG880" s="620"/>
      <c r="AH880" s="620"/>
      <c r="AI880" s="620"/>
      <c r="AJ880" s="620"/>
      <c r="AK880" s="620"/>
      <c r="AL880" s="620"/>
      <c r="AM880" s="620"/>
      <c r="AN880" s="620"/>
      <c r="AO880" s="620"/>
      <c r="AP880" s="620"/>
      <c r="AQ880" s="620"/>
      <c r="AR880" s="620"/>
      <c r="AS880" s="620"/>
      <c r="AT880" s="620"/>
      <c r="AU880" s="620"/>
      <c r="AV880" s="620"/>
      <c r="AW880" s="620"/>
      <c r="AX880" s="620"/>
      <c r="AY880" s="620"/>
      <c r="AZ880" s="620"/>
      <c r="BA880" s="620"/>
    </row>
    <row r="881" spans="1:53" ht="15.75" customHeight="1" x14ac:dyDescent="0.25">
      <c r="A881" s="620"/>
      <c r="B881" s="625"/>
      <c r="C881" s="620"/>
      <c r="D881" s="620"/>
      <c r="E881" s="620"/>
      <c r="F881" s="620"/>
      <c r="G881" s="620"/>
      <c r="H881" s="620"/>
      <c r="I881" s="620"/>
      <c r="J881" s="622"/>
      <c r="K881" s="622"/>
      <c r="L881" s="622"/>
      <c r="M881" s="622"/>
      <c r="N881" s="624"/>
      <c r="O881" s="620"/>
      <c r="P881" s="620"/>
      <c r="Q881" s="620"/>
      <c r="R881" s="620"/>
      <c r="S881" s="620"/>
      <c r="T881" s="620"/>
      <c r="U881" s="620"/>
      <c r="V881" s="620"/>
      <c r="W881" s="620"/>
      <c r="X881" s="620"/>
      <c r="Y881" s="620"/>
      <c r="Z881" s="620"/>
      <c r="AA881" s="620"/>
      <c r="AB881" s="620"/>
      <c r="AC881" s="622"/>
      <c r="AD881" s="620"/>
      <c r="AE881" s="620"/>
      <c r="AF881" s="620"/>
      <c r="AG881" s="620"/>
      <c r="AH881" s="620"/>
      <c r="AI881" s="620"/>
      <c r="AJ881" s="620"/>
      <c r="AK881" s="620"/>
      <c r="AL881" s="620"/>
      <c r="AM881" s="620"/>
      <c r="AN881" s="620"/>
      <c r="AO881" s="620"/>
      <c r="AP881" s="620"/>
      <c r="AQ881" s="620"/>
      <c r="AR881" s="620"/>
      <c r="AS881" s="620"/>
      <c r="AT881" s="620"/>
      <c r="AU881" s="620"/>
      <c r="AV881" s="620"/>
      <c r="AW881" s="620"/>
      <c r="AX881" s="620"/>
      <c r="AY881" s="620"/>
      <c r="AZ881" s="620"/>
      <c r="BA881" s="620"/>
    </row>
    <row r="882" spans="1:53" ht="15.75" customHeight="1" x14ac:dyDescent="0.25">
      <c r="A882" s="620"/>
      <c r="B882" s="625"/>
      <c r="C882" s="620"/>
      <c r="D882" s="620"/>
      <c r="E882" s="620"/>
      <c r="F882" s="620"/>
      <c r="G882" s="620"/>
      <c r="H882" s="620"/>
      <c r="I882" s="620"/>
      <c r="J882" s="622"/>
      <c r="K882" s="622"/>
      <c r="L882" s="622"/>
      <c r="M882" s="622"/>
      <c r="N882" s="624"/>
      <c r="O882" s="620"/>
      <c r="P882" s="620"/>
      <c r="Q882" s="620"/>
      <c r="R882" s="620"/>
      <c r="S882" s="620"/>
      <c r="T882" s="620"/>
      <c r="U882" s="620"/>
      <c r="V882" s="620"/>
      <c r="W882" s="620"/>
      <c r="X882" s="620"/>
      <c r="Y882" s="620"/>
      <c r="Z882" s="620"/>
      <c r="AA882" s="620"/>
      <c r="AB882" s="620"/>
      <c r="AC882" s="622"/>
      <c r="AD882" s="620"/>
      <c r="AE882" s="620"/>
      <c r="AF882" s="620"/>
      <c r="AG882" s="620"/>
      <c r="AH882" s="620"/>
      <c r="AI882" s="620"/>
      <c r="AJ882" s="620"/>
      <c r="AK882" s="620"/>
      <c r="AL882" s="620"/>
      <c r="AM882" s="620"/>
      <c r="AN882" s="620"/>
      <c r="AO882" s="620"/>
      <c r="AP882" s="620"/>
      <c r="AQ882" s="620"/>
      <c r="AR882" s="620"/>
      <c r="AS882" s="620"/>
      <c r="AT882" s="620"/>
      <c r="AU882" s="620"/>
      <c r="AV882" s="620"/>
      <c r="AW882" s="620"/>
      <c r="AX882" s="620"/>
      <c r="AY882" s="620"/>
      <c r="AZ882" s="620"/>
      <c r="BA882" s="620"/>
    </row>
    <row r="883" spans="1:53" ht="15.75" customHeight="1" x14ac:dyDescent="0.25">
      <c r="A883" s="620"/>
      <c r="B883" s="625"/>
      <c r="C883" s="620"/>
      <c r="D883" s="620"/>
      <c r="E883" s="620"/>
      <c r="F883" s="620"/>
      <c r="G883" s="620"/>
      <c r="H883" s="620"/>
      <c r="I883" s="620"/>
      <c r="J883" s="622"/>
      <c r="K883" s="622"/>
      <c r="L883" s="622"/>
      <c r="M883" s="622"/>
      <c r="N883" s="624"/>
      <c r="O883" s="620"/>
      <c r="P883" s="620"/>
      <c r="Q883" s="620"/>
      <c r="R883" s="620"/>
      <c r="S883" s="620"/>
      <c r="T883" s="620"/>
      <c r="U883" s="620"/>
      <c r="V883" s="620"/>
      <c r="W883" s="620"/>
      <c r="X883" s="620"/>
      <c r="Y883" s="620"/>
      <c r="Z883" s="620"/>
      <c r="AA883" s="620"/>
      <c r="AB883" s="620"/>
      <c r="AC883" s="622"/>
      <c r="AD883" s="620"/>
      <c r="AE883" s="620"/>
      <c r="AF883" s="620"/>
      <c r="AG883" s="620"/>
      <c r="AH883" s="620"/>
      <c r="AI883" s="620"/>
      <c r="AJ883" s="620"/>
      <c r="AK883" s="620"/>
      <c r="AL883" s="620"/>
      <c r="AM883" s="620"/>
      <c r="AN883" s="620"/>
      <c r="AO883" s="620"/>
      <c r="AP883" s="620"/>
      <c r="AQ883" s="620"/>
      <c r="AR883" s="620"/>
      <c r="AS883" s="620"/>
      <c r="AT883" s="620"/>
      <c r="AU883" s="620"/>
      <c r="AV883" s="620"/>
      <c r="AW883" s="620"/>
      <c r="AX883" s="620"/>
      <c r="AY883" s="620"/>
      <c r="AZ883" s="620"/>
      <c r="BA883" s="620"/>
    </row>
    <row r="884" spans="1:53" ht="15.75" customHeight="1" x14ac:dyDescent="0.25">
      <c r="A884" s="620"/>
      <c r="B884" s="625"/>
      <c r="C884" s="620"/>
      <c r="D884" s="620"/>
      <c r="E884" s="620"/>
      <c r="F884" s="620"/>
      <c r="G884" s="620"/>
      <c r="H884" s="620"/>
      <c r="I884" s="620"/>
      <c r="J884" s="622"/>
      <c r="K884" s="622"/>
      <c r="L884" s="622"/>
      <c r="M884" s="622"/>
      <c r="N884" s="624"/>
      <c r="O884" s="620"/>
      <c r="P884" s="620"/>
      <c r="Q884" s="620"/>
      <c r="R884" s="620"/>
      <c r="S884" s="620"/>
      <c r="T884" s="620"/>
      <c r="U884" s="620"/>
      <c r="V884" s="620"/>
      <c r="W884" s="620"/>
      <c r="X884" s="620"/>
      <c r="Y884" s="620"/>
      <c r="Z884" s="620"/>
      <c r="AA884" s="620"/>
      <c r="AB884" s="620"/>
      <c r="AC884" s="622"/>
      <c r="AD884" s="620"/>
      <c r="AE884" s="620"/>
      <c r="AF884" s="620"/>
      <c r="AG884" s="620"/>
      <c r="AH884" s="620"/>
      <c r="AI884" s="620"/>
      <c r="AJ884" s="620"/>
      <c r="AK884" s="620"/>
      <c r="AL884" s="620"/>
      <c r="AM884" s="620"/>
      <c r="AN884" s="620"/>
      <c r="AO884" s="620"/>
      <c r="AP884" s="620"/>
      <c r="AQ884" s="620"/>
      <c r="AR884" s="620"/>
      <c r="AS884" s="620"/>
      <c r="AT884" s="620"/>
      <c r="AU884" s="620"/>
      <c r="AV884" s="620"/>
      <c r="AW884" s="620"/>
      <c r="AX884" s="620"/>
      <c r="AY884" s="620"/>
      <c r="AZ884" s="620"/>
      <c r="BA884" s="620"/>
    </row>
    <row r="885" spans="1:53" ht="15.75" customHeight="1" x14ac:dyDescent="0.25">
      <c r="A885" s="620"/>
      <c r="B885" s="625"/>
      <c r="C885" s="620"/>
      <c r="D885" s="620"/>
      <c r="E885" s="620"/>
      <c r="F885" s="620"/>
      <c r="G885" s="620"/>
      <c r="H885" s="620"/>
      <c r="I885" s="620"/>
      <c r="J885" s="622"/>
      <c r="K885" s="622"/>
      <c r="L885" s="622"/>
      <c r="M885" s="622"/>
      <c r="N885" s="624"/>
      <c r="O885" s="620"/>
      <c r="P885" s="620"/>
      <c r="Q885" s="620"/>
      <c r="R885" s="620"/>
      <c r="S885" s="620"/>
      <c r="T885" s="620"/>
      <c r="U885" s="620"/>
      <c r="V885" s="620"/>
      <c r="W885" s="620"/>
      <c r="X885" s="620"/>
      <c r="Y885" s="620"/>
      <c r="Z885" s="620"/>
      <c r="AA885" s="620"/>
      <c r="AB885" s="620"/>
      <c r="AC885" s="622"/>
      <c r="AD885" s="620"/>
      <c r="AE885" s="620"/>
      <c r="AF885" s="620"/>
      <c r="AG885" s="620"/>
      <c r="AH885" s="620"/>
      <c r="AI885" s="620"/>
      <c r="AJ885" s="620"/>
      <c r="AK885" s="620"/>
      <c r="AL885" s="620"/>
      <c r="AM885" s="620"/>
      <c r="AN885" s="620"/>
      <c r="AO885" s="620"/>
      <c r="AP885" s="620"/>
      <c r="AQ885" s="620"/>
      <c r="AR885" s="620"/>
      <c r="AS885" s="620"/>
      <c r="AT885" s="620"/>
      <c r="AU885" s="620"/>
      <c r="AV885" s="620"/>
      <c r="AW885" s="620"/>
      <c r="AX885" s="620"/>
      <c r="AY885" s="620"/>
      <c r="AZ885" s="620"/>
      <c r="BA885" s="620"/>
    </row>
    <row r="886" spans="1:53" ht="15.75" customHeight="1" x14ac:dyDescent="0.25">
      <c r="A886" s="620"/>
      <c r="B886" s="625"/>
      <c r="C886" s="620"/>
      <c r="D886" s="620"/>
      <c r="E886" s="620"/>
      <c r="F886" s="620"/>
      <c r="G886" s="620"/>
      <c r="H886" s="620"/>
      <c r="I886" s="620"/>
      <c r="J886" s="622"/>
      <c r="K886" s="622"/>
      <c r="L886" s="622"/>
      <c r="M886" s="622"/>
      <c r="N886" s="624"/>
      <c r="O886" s="620"/>
      <c r="P886" s="620"/>
      <c r="Q886" s="620"/>
      <c r="R886" s="620"/>
      <c r="S886" s="620"/>
      <c r="T886" s="620"/>
      <c r="U886" s="620"/>
      <c r="V886" s="620"/>
      <c r="W886" s="620"/>
      <c r="X886" s="620"/>
      <c r="Y886" s="620"/>
      <c r="Z886" s="620"/>
      <c r="AA886" s="620"/>
      <c r="AB886" s="620"/>
      <c r="AC886" s="622"/>
      <c r="AD886" s="620"/>
      <c r="AE886" s="620"/>
      <c r="AF886" s="620"/>
      <c r="AG886" s="620"/>
      <c r="AH886" s="620"/>
      <c r="AI886" s="620"/>
      <c r="AJ886" s="620"/>
      <c r="AK886" s="620"/>
      <c r="AL886" s="620"/>
      <c r="AM886" s="620"/>
      <c r="AN886" s="620"/>
      <c r="AO886" s="620"/>
      <c r="AP886" s="620"/>
      <c r="AQ886" s="620"/>
      <c r="AR886" s="620"/>
      <c r="AS886" s="620"/>
      <c r="AT886" s="620"/>
      <c r="AU886" s="620"/>
      <c r="AV886" s="620"/>
      <c r="AW886" s="620"/>
      <c r="AX886" s="620"/>
      <c r="AY886" s="620"/>
      <c r="AZ886" s="620"/>
      <c r="BA886" s="620"/>
    </row>
    <row r="887" spans="1:53" ht="15.75" customHeight="1" x14ac:dyDescent="0.25">
      <c r="A887" s="620"/>
      <c r="B887" s="625"/>
      <c r="C887" s="620"/>
      <c r="D887" s="620"/>
      <c r="E887" s="620"/>
      <c r="F887" s="620"/>
      <c r="G887" s="620"/>
      <c r="H887" s="620"/>
      <c r="I887" s="620"/>
      <c r="J887" s="622"/>
      <c r="K887" s="622"/>
      <c r="L887" s="622"/>
      <c r="M887" s="622"/>
      <c r="N887" s="624"/>
      <c r="O887" s="620"/>
      <c r="P887" s="620"/>
      <c r="Q887" s="620"/>
      <c r="R887" s="620"/>
      <c r="S887" s="620"/>
      <c r="T887" s="620"/>
      <c r="U887" s="620"/>
      <c r="V887" s="620"/>
      <c r="W887" s="620"/>
      <c r="X887" s="620"/>
      <c r="Y887" s="620"/>
      <c r="Z887" s="620"/>
      <c r="AA887" s="620"/>
      <c r="AB887" s="620"/>
      <c r="AC887" s="622"/>
      <c r="AD887" s="620"/>
      <c r="AE887" s="620"/>
      <c r="AF887" s="620"/>
      <c r="AG887" s="620"/>
      <c r="AH887" s="620"/>
      <c r="AI887" s="620"/>
      <c r="AJ887" s="620"/>
      <c r="AK887" s="620"/>
      <c r="AL887" s="620"/>
      <c r="AM887" s="620"/>
      <c r="AN887" s="620"/>
      <c r="AO887" s="620"/>
      <c r="AP887" s="620"/>
      <c r="AQ887" s="620"/>
      <c r="AR887" s="620"/>
      <c r="AS887" s="620"/>
      <c r="AT887" s="620"/>
      <c r="AU887" s="620"/>
      <c r="AV887" s="620"/>
      <c r="AW887" s="620"/>
      <c r="AX887" s="620"/>
      <c r="AY887" s="620"/>
      <c r="AZ887" s="620"/>
      <c r="BA887" s="620"/>
    </row>
    <row r="888" spans="1:53" ht="15.75" customHeight="1" x14ac:dyDescent="0.25">
      <c r="A888" s="620"/>
      <c r="B888" s="625"/>
      <c r="C888" s="620"/>
      <c r="D888" s="620"/>
      <c r="E888" s="620"/>
      <c r="F888" s="620"/>
      <c r="G888" s="620"/>
      <c r="H888" s="620"/>
      <c r="I888" s="620"/>
      <c r="J888" s="622"/>
      <c r="K888" s="622"/>
      <c r="L888" s="622"/>
      <c r="M888" s="622"/>
      <c r="N888" s="624"/>
      <c r="O888" s="620"/>
      <c r="P888" s="620"/>
      <c r="Q888" s="620"/>
      <c r="R888" s="620"/>
      <c r="S888" s="620"/>
      <c r="T888" s="620"/>
      <c r="U888" s="620"/>
      <c r="V888" s="620"/>
      <c r="W888" s="620"/>
      <c r="X888" s="620"/>
      <c r="Y888" s="620"/>
      <c r="Z888" s="620"/>
      <c r="AA888" s="620"/>
      <c r="AB888" s="620"/>
      <c r="AC888" s="622"/>
      <c r="AD888" s="620"/>
      <c r="AE888" s="620"/>
      <c r="AF888" s="620"/>
      <c r="AG888" s="620"/>
      <c r="AH888" s="620"/>
      <c r="AI888" s="620"/>
      <c r="AJ888" s="620"/>
      <c r="AK888" s="620"/>
      <c r="AL888" s="620"/>
      <c r="AM888" s="620"/>
      <c r="AN888" s="620"/>
      <c r="AO888" s="620"/>
      <c r="AP888" s="620"/>
      <c r="AQ888" s="620"/>
      <c r="AR888" s="620"/>
      <c r="AS888" s="620"/>
      <c r="AT888" s="620"/>
      <c r="AU888" s="620"/>
      <c r="AV888" s="620"/>
      <c r="AW888" s="620"/>
      <c r="AX888" s="620"/>
      <c r="AY888" s="620"/>
      <c r="AZ888" s="620"/>
      <c r="BA888" s="620"/>
    </row>
    <row r="889" spans="1:53" ht="15.75" customHeight="1" x14ac:dyDescent="0.25">
      <c r="A889" s="620"/>
      <c r="B889" s="625"/>
      <c r="C889" s="620"/>
      <c r="D889" s="620"/>
      <c r="E889" s="620"/>
      <c r="F889" s="620"/>
      <c r="G889" s="620"/>
      <c r="H889" s="620"/>
      <c r="I889" s="620"/>
      <c r="J889" s="622"/>
      <c r="K889" s="622"/>
      <c r="L889" s="622"/>
      <c r="M889" s="622"/>
      <c r="N889" s="624"/>
      <c r="O889" s="620"/>
      <c r="P889" s="620"/>
      <c r="Q889" s="620"/>
      <c r="R889" s="620"/>
      <c r="S889" s="620"/>
      <c r="T889" s="620"/>
      <c r="U889" s="620"/>
      <c r="V889" s="620"/>
      <c r="W889" s="620"/>
      <c r="X889" s="620"/>
      <c r="Y889" s="620"/>
      <c r="Z889" s="620"/>
      <c r="AA889" s="620"/>
      <c r="AB889" s="620"/>
      <c r="AC889" s="622"/>
      <c r="AD889" s="620"/>
      <c r="AE889" s="620"/>
      <c r="AF889" s="620"/>
      <c r="AG889" s="620"/>
      <c r="AH889" s="620"/>
      <c r="AI889" s="620"/>
      <c r="AJ889" s="620"/>
      <c r="AK889" s="620"/>
      <c r="AL889" s="620"/>
      <c r="AM889" s="620"/>
      <c r="AN889" s="620"/>
      <c r="AO889" s="620"/>
      <c r="AP889" s="620"/>
      <c r="AQ889" s="620"/>
      <c r="AR889" s="620"/>
      <c r="AS889" s="620"/>
      <c r="AT889" s="620"/>
      <c r="AU889" s="620"/>
      <c r="AV889" s="620"/>
      <c r="AW889" s="620"/>
      <c r="AX889" s="620"/>
      <c r="AY889" s="620"/>
      <c r="AZ889" s="620"/>
      <c r="BA889" s="620"/>
    </row>
    <row r="890" spans="1:53" ht="15.75" customHeight="1" x14ac:dyDescent="0.25">
      <c r="A890" s="620"/>
      <c r="B890" s="625"/>
      <c r="C890" s="620"/>
      <c r="D890" s="620"/>
      <c r="E890" s="620"/>
      <c r="F890" s="620"/>
      <c r="G890" s="620"/>
      <c r="H890" s="620"/>
      <c r="I890" s="620"/>
      <c r="J890" s="622"/>
      <c r="K890" s="622"/>
      <c r="L890" s="622"/>
      <c r="M890" s="622"/>
      <c r="N890" s="624"/>
      <c r="O890" s="620"/>
      <c r="P890" s="620"/>
      <c r="Q890" s="620"/>
      <c r="R890" s="620"/>
      <c r="S890" s="620"/>
      <c r="T890" s="620"/>
      <c r="U890" s="620"/>
      <c r="V890" s="620"/>
      <c r="W890" s="620"/>
      <c r="X890" s="620"/>
      <c r="Y890" s="620"/>
      <c r="Z890" s="620"/>
      <c r="AA890" s="620"/>
      <c r="AB890" s="620"/>
      <c r="AC890" s="622"/>
      <c r="AD890" s="620"/>
      <c r="AE890" s="620"/>
      <c r="AF890" s="620"/>
      <c r="AG890" s="620"/>
      <c r="AH890" s="620"/>
      <c r="AI890" s="620"/>
      <c r="AJ890" s="620"/>
      <c r="AK890" s="620"/>
      <c r="AL890" s="620"/>
      <c r="AM890" s="620"/>
      <c r="AN890" s="620"/>
      <c r="AO890" s="620"/>
      <c r="AP890" s="620"/>
      <c r="AQ890" s="620"/>
      <c r="AR890" s="620"/>
      <c r="AS890" s="620"/>
      <c r="AT890" s="620"/>
      <c r="AU890" s="620"/>
      <c r="AV890" s="620"/>
      <c r="AW890" s="620"/>
      <c r="AX890" s="620"/>
      <c r="AY890" s="620"/>
      <c r="AZ890" s="620"/>
      <c r="BA890" s="620"/>
    </row>
    <row r="891" spans="1:53" ht="15.75" customHeight="1" x14ac:dyDescent="0.25">
      <c r="A891" s="620"/>
      <c r="B891" s="625"/>
      <c r="C891" s="620"/>
      <c r="D891" s="620"/>
      <c r="E891" s="620"/>
      <c r="F891" s="620"/>
      <c r="G891" s="620"/>
      <c r="H891" s="620"/>
      <c r="I891" s="620"/>
      <c r="J891" s="622"/>
      <c r="K891" s="622"/>
      <c r="L891" s="622"/>
      <c r="M891" s="622"/>
      <c r="N891" s="624"/>
      <c r="O891" s="620"/>
      <c r="P891" s="620"/>
      <c r="Q891" s="620"/>
      <c r="R891" s="620"/>
      <c r="S891" s="620"/>
      <c r="T891" s="620"/>
      <c r="U891" s="620"/>
      <c r="V891" s="620"/>
      <c r="W891" s="620"/>
      <c r="X891" s="620"/>
      <c r="Y891" s="620"/>
      <c r="Z891" s="620"/>
      <c r="AA891" s="620"/>
      <c r="AB891" s="620"/>
      <c r="AC891" s="622"/>
      <c r="AD891" s="620"/>
      <c r="AE891" s="620"/>
      <c r="AF891" s="620"/>
      <c r="AG891" s="620"/>
      <c r="AH891" s="620"/>
      <c r="AI891" s="620"/>
      <c r="AJ891" s="620"/>
      <c r="AK891" s="620"/>
      <c r="AL891" s="620"/>
      <c r="AM891" s="620"/>
      <c r="AN891" s="620"/>
      <c r="AO891" s="620"/>
      <c r="AP891" s="620"/>
      <c r="AQ891" s="620"/>
      <c r="AR891" s="620"/>
      <c r="AS891" s="620"/>
      <c r="AT891" s="620"/>
      <c r="AU891" s="620"/>
      <c r="AV891" s="620"/>
      <c r="AW891" s="620"/>
      <c r="AX891" s="620"/>
      <c r="AY891" s="620"/>
      <c r="AZ891" s="620"/>
      <c r="BA891" s="620"/>
    </row>
    <row r="892" spans="1:53" ht="15.75" customHeight="1" x14ac:dyDescent="0.25">
      <c r="A892" s="620"/>
      <c r="B892" s="625"/>
      <c r="C892" s="620"/>
      <c r="D892" s="620"/>
      <c r="E892" s="620"/>
      <c r="F892" s="620"/>
      <c r="G892" s="620"/>
      <c r="H892" s="620"/>
      <c r="I892" s="620"/>
      <c r="J892" s="622"/>
      <c r="K892" s="622"/>
      <c r="L892" s="622"/>
      <c r="M892" s="622"/>
      <c r="N892" s="624"/>
      <c r="O892" s="620"/>
      <c r="P892" s="620"/>
      <c r="Q892" s="620"/>
      <c r="R892" s="620"/>
      <c r="S892" s="620"/>
      <c r="T892" s="620"/>
      <c r="U892" s="620"/>
      <c r="V892" s="620"/>
      <c r="W892" s="620"/>
      <c r="X892" s="620"/>
      <c r="Y892" s="620"/>
      <c r="Z892" s="620"/>
      <c r="AA892" s="620"/>
      <c r="AB892" s="620"/>
      <c r="AC892" s="622"/>
      <c r="AD892" s="620"/>
      <c r="AE892" s="620"/>
      <c r="AF892" s="620"/>
      <c r="AG892" s="620"/>
      <c r="AH892" s="620"/>
      <c r="AI892" s="620"/>
      <c r="AJ892" s="620"/>
      <c r="AK892" s="620"/>
      <c r="AL892" s="620"/>
      <c r="AM892" s="620"/>
      <c r="AN892" s="620"/>
      <c r="AO892" s="620"/>
      <c r="AP892" s="620"/>
      <c r="AQ892" s="620"/>
      <c r="AR892" s="620"/>
      <c r="AS892" s="620"/>
      <c r="AT892" s="620"/>
      <c r="AU892" s="620"/>
      <c r="AV892" s="620"/>
      <c r="AW892" s="620"/>
      <c r="AX892" s="620"/>
      <c r="AY892" s="620"/>
      <c r="AZ892" s="620"/>
      <c r="BA892" s="620"/>
    </row>
    <row r="893" spans="1:53" ht="15.75" customHeight="1" x14ac:dyDescent="0.25">
      <c r="A893" s="620"/>
      <c r="B893" s="625"/>
      <c r="C893" s="620"/>
      <c r="D893" s="620"/>
      <c r="E893" s="620"/>
      <c r="F893" s="620"/>
      <c r="G893" s="620"/>
      <c r="H893" s="620"/>
      <c r="I893" s="620"/>
      <c r="J893" s="622"/>
      <c r="K893" s="622"/>
      <c r="L893" s="622"/>
      <c r="M893" s="622"/>
      <c r="N893" s="624"/>
      <c r="O893" s="620"/>
      <c r="P893" s="620"/>
      <c r="Q893" s="620"/>
      <c r="R893" s="620"/>
      <c r="S893" s="620"/>
      <c r="T893" s="620"/>
      <c r="U893" s="620"/>
      <c r="V893" s="620"/>
      <c r="W893" s="620"/>
      <c r="X893" s="620"/>
      <c r="Y893" s="620"/>
      <c r="Z893" s="620"/>
      <c r="AA893" s="620"/>
      <c r="AB893" s="620"/>
      <c r="AC893" s="622"/>
      <c r="AD893" s="620"/>
      <c r="AE893" s="620"/>
      <c r="AF893" s="620"/>
      <c r="AG893" s="620"/>
      <c r="AH893" s="620"/>
      <c r="AI893" s="620"/>
      <c r="AJ893" s="620"/>
      <c r="AK893" s="620"/>
      <c r="AL893" s="620"/>
      <c r="AM893" s="620"/>
      <c r="AN893" s="620"/>
      <c r="AO893" s="620"/>
      <c r="AP893" s="620"/>
      <c r="AQ893" s="620"/>
      <c r="AR893" s="620"/>
      <c r="AS893" s="620"/>
      <c r="AT893" s="620"/>
      <c r="AU893" s="620"/>
      <c r="AV893" s="620"/>
      <c r="AW893" s="620"/>
      <c r="AX893" s="620"/>
      <c r="AY893" s="620"/>
      <c r="AZ893" s="620"/>
      <c r="BA893" s="620"/>
    </row>
    <row r="894" spans="1:53" ht="15.75" customHeight="1" x14ac:dyDescent="0.25">
      <c r="A894" s="620"/>
      <c r="B894" s="625"/>
      <c r="C894" s="620"/>
      <c r="D894" s="620"/>
      <c r="E894" s="620"/>
      <c r="F894" s="620"/>
      <c r="G894" s="620"/>
      <c r="H894" s="620"/>
      <c r="I894" s="620"/>
      <c r="J894" s="622"/>
      <c r="K894" s="622"/>
      <c r="L894" s="622"/>
      <c r="M894" s="622"/>
      <c r="N894" s="624"/>
      <c r="O894" s="620"/>
      <c r="P894" s="620"/>
      <c r="Q894" s="620"/>
      <c r="R894" s="620"/>
      <c r="S894" s="620"/>
      <c r="T894" s="620"/>
      <c r="U894" s="620"/>
      <c r="V894" s="620"/>
      <c r="W894" s="620"/>
      <c r="X894" s="620"/>
      <c r="Y894" s="620"/>
      <c r="Z894" s="620"/>
      <c r="AA894" s="620"/>
      <c r="AB894" s="620"/>
      <c r="AC894" s="622"/>
      <c r="AD894" s="620"/>
      <c r="AE894" s="620"/>
      <c r="AF894" s="620"/>
      <c r="AG894" s="620"/>
      <c r="AH894" s="620"/>
      <c r="AI894" s="620"/>
      <c r="AJ894" s="620"/>
      <c r="AK894" s="620"/>
      <c r="AL894" s="620"/>
      <c r="AM894" s="620"/>
      <c r="AN894" s="620"/>
      <c r="AO894" s="620"/>
      <c r="AP894" s="620"/>
      <c r="AQ894" s="620"/>
      <c r="AR894" s="620"/>
      <c r="AS894" s="620"/>
      <c r="AT894" s="620"/>
      <c r="AU894" s="620"/>
      <c r="AV894" s="620"/>
      <c r="AW894" s="620"/>
      <c r="AX894" s="620"/>
      <c r="AY894" s="620"/>
      <c r="AZ894" s="620"/>
      <c r="BA894" s="620"/>
    </row>
    <row r="895" spans="1:53" ht="15.75" customHeight="1" x14ac:dyDescent="0.25">
      <c r="A895" s="620"/>
      <c r="B895" s="625"/>
      <c r="C895" s="620"/>
      <c r="D895" s="620"/>
      <c r="E895" s="620"/>
      <c r="F895" s="620"/>
      <c r="G895" s="620"/>
      <c r="H895" s="620"/>
      <c r="I895" s="620"/>
      <c r="J895" s="622"/>
      <c r="K895" s="622"/>
      <c r="L895" s="622"/>
      <c r="M895" s="622"/>
      <c r="N895" s="624"/>
      <c r="O895" s="620"/>
      <c r="P895" s="620"/>
      <c r="Q895" s="620"/>
      <c r="R895" s="620"/>
      <c r="S895" s="620"/>
      <c r="T895" s="620"/>
      <c r="U895" s="620"/>
      <c r="V895" s="620"/>
      <c r="W895" s="620"/>
      <c r="X895" s="620"/>
      <c r="Y895" s="620"/>
      <c r="Z895" s="620"/>
      <c r="AA895" s="620"/>
      <c r="AB895" s="620"/>
      <c r="AC895" s="622"/>
      <c r="AD895" s="620"/>
      <c r="AE895" s="620"/>
      <c r="AF895" s="620"/>
      <c r="AG895" s="620"/>
      <c r="AH895" s="620"/>
      <c r="AI895" s="620"/>
      <c r="AJ895" s="620"/>
      <c r="AK895" s="620"/>
      <c r="AL895" s="620"/>
      <c r="AM895" s="620"/>
      <c r="AN895" s="620"/>
      <c r="AO895" s="620"/>
      <c r="AP895" s="620"/>
      <c r="AQ895" s="620"/>
      <c r="AR895" s="620"/>
      <c r="AS895" s="620"/>
      <c r="AT895" s="620"/>
      <c r="AU895" s="620"/>
      <c r="AV895" s="620"/>
      <c r="AW895" s="620"/>
      <c r="AX895" s="620"/>
      <c r="AY895" s="620"/>
      <c r="AZ895" s="620"/>
      <c r="BA895" s="620"/>
    </row>
    <row r="896" spans="1:53" ht="15.75" customHeight="1" x14ac:dyDescent="0.25">
      <c r="A896" s="620"/>
      <c r="B896" s="625"/>
      <c r="C896" s="620"/>
      <c r="D896" s="620"/>
      <c r="E896" s="620"/>
      <c r="F896" s="620"/>
      <c r="G896" s="620"/>
      <c r="H896" s="620"/>
      <c r="I896" s="620"/>
      <c r="J896" s="622"/>
      <c r="K896" s="622"/>
      <c r="L896" s="622"/>
      <c r="M896" s="622"/>
      <c r="N896" s="624"/>
      <c r="O896" s="620"/>
      <c r="P896" s="620"/>
      <c r="Q896" s="620"/>
      <c r="R896" s="620"/>
      <c r="S896" s="620"/>
      <c r="T896" s="620"/>
      <c r="U896" s="620"/>
      <c r="V896" s="620"/>
      <c r="W896" s="620"/>
      <c r="X896" s="620"/>
      <c r="Y896" s="620"/>
      <c r="Z896" s="620"/>
      <c r="AA896" s="620"/>
      <c r="AB896" s="620"/>
      <c r="AC896" s="622"/>
      <c r="AD896" s="620"/>
      <c r="AE896" s="620"/>
      <c r="AF896" s="620"/>
      <c r="AG896" s="620"/>
      <c r="AH896" s="620"/>
      <c r="AI896" s="620"/>
      <c r="AJ896" s="620"/>
      <c r="AK896" s="620"/>
      <c r="AL896" s="620"/>
      <c r="AM896" s="620"/>
      <c r="AN896" s="620"/>
      <c r="AO896" s="620"/>
      <c r="AP896" s="620"/>
      <c r="AQ896" s="620"/>
      <c r="AR896" s="620"/>
      <c r="AS896" s="620"/>
      <c r="AT896" s="620"/>
      <c r="AU896" s="620"/>
      <c r="AV896" s="620"/>
      <c r="AW896" s="620"/>
      <c r="AX896" s="620"/>
      <c r="AY896" s="620"/>
      <c r="AZ896" s="620"/>
      <c r="BA896" s="620"/>
    </row>
    <row r="897" spans="1:53" ht="15.75" customHeight="1" x14ac:dyDescent="0.25">
      <c r="A897" s="620"/>
      <c r="B897" s="625"/>
      <c r="C897" s="620"/>
      <c r="D897" s="620"/>
      <c r="E897" s="620"/>
      <c r="F897" s="620"/>
      <c r="G897" s="620"/>
      <c r="H897" s="620"/>
      <c r="I897" s="620"/>
      <c r="J897" s="622"/>
      <c r="K897" s="622"/>
      <c r="L897" s="622"/>
      <c r="M897" s="622"/>
      <c r="N897" s="624"/>
      <c r="O897" s="620"/>
      <c r="P897" s="620"/>
      <c r="Q897" s="620"/>
      <c r="R897" s="620"/>
      <c r="S897" s="620"/>
      <c r="T897" s="620"/>
      <c r="U897" s="620"/>
      <c r="V897" s="620"/>
      <c r="W897" s="620"/>
      <c r="X897" s="620"/>
      <c r="Y897" s="620"/>
      <c r="Z897" s="620"/>
      <c r="AA897" s="620"/>
      <c r="AB897" s="620"/>
      <c r="AC897" s="622"/>
      <c r="AD897" s="620"/>
      <c r="AE897" s="620"/>
      <c r="AF897" s="620"/>
      <c r="AG897" s="620"/>
      <c r="AH897" s="620"/>
      <c r="AI897" s="620"/>
      <c r="AJ897" s="620"/>
      <c r="AK897" s="620"/>
      <c r="AL897" s="620"/>
      <c r="AM897" s="620"/>
      <c r="AN897" s="620"/>
      <c r="AO897" s="620"/>
      <c r="AP897" s="620"/>
      <c r="AQ897" s="620"/>
      <c r="AR897" s="620"/>
      <c r="AS897" s="620"/>
      <c r="AT897" s="620"/>
      <c r="AU897" s="620"/>
      <c r="AV897" s="620"/>
      <c r="AW897" s="620"/>
      <c r="AX897" s="620"/>
      <c r="AY897" s="620"/>
      <c r="AZ897" s="620"/>
      <c r="BA897" s="620"/>
    </row>
    <row r="898" spans="1:53" ht="15.75" customHeight="1" x14ac:dyDescent="0.25">
      <c r="A898" s="620"/>
      <c r="B898" s="625"/>
      <c r="C898" s="620"/>
      <c r="D898" s="620"/>
      <c r="E898" s="620"/>
      <c r="F898" s="620"/>
      <c r="G898" s="620"/>
      <c r="H898" s="620"/>
      <c r="I898" s="620"/>
      <c r="J898" s="622"/>
      <c r="K898" s="622"/>
      <c r="L898" s="622"/>
      <c r="M898" s="622"/>
      <c r="N898" s="624"/>
      <c r="O898" s="620"/>
      <c r="P898" s="620"/>
      <c r="Q898" s="620"/>
      <c r="R898" s="620"/>
      <c r="S898" s="620"/>
      <c r="T898" s="620"/>
      <c r="U898" s="620"/>
      <c r="V898" s="620"/>
      <c r="W898" s="620"/>
      <c r="X898" s="620"/>
      <c r="Y898" s="620"/>
      <c r="Z898" s="620"/>
      <c r="AA898" s="620"/>
      <c r="AB898" s="620"/>
      <c r="AC898" s="622"/>
      <c r="AD898" s="620"/>
      <c r="AE898" s="620"/>
      <c r="AF898" s="620"/>
      <c r="AG898" s="620"/>
      <c r="AH898" s="620"/>
      <c r="AI898" s="620"/>
      <c r="AJ898" s="620"/>
      <c r="AK898" s="620"/>
      <c r="AL898" s="620"/>
      <c r="AM898" s="620"/>
      <c r="AN898" s="620"/>
      <c r="AO898" s="620"/>
      <c r="AP898" s="620"/>
      <c r="AQ898" s="620"/>
      <c r="AR898" s="620"/>
      <c r="AS898" s="620"/>
      <c r="AT898" s="620"/>
      <c r="AU898" s="620"/>
      <c r="AV898" s="620"/>
      <c r="AW898" s="620"/>
      <c r="AX898" s="620"/>
      <c r="AY898" s="620"/>
      <c r="AZ898" s="620"/>
      <c r="BA898" s="620"/>
    </row>
    <row r="899" spans="1:53" ht="15.75" customHeight="1" x14ac:dyDescent="0.25">
      <c r="A899" s="620"/>
      <c r="B899" s="625"/>
      <c r="C899" s="620"/>
      <c r="D899" s="620"/>
      <c r="E899" s="620"/>
      <c r="F899" s="620"/>
      <c r="G899" s="620"/>
      <c r="H899" s="620"/>
      <c r="I899" s="620"/>
      <c r="J899" s="622"/>
      <c r="K899" s="622"/>
      <c r="L899" s="622"/>
      <c r="M899" s="622"/>
      <c r="N899" s="624"/>
      <c r="O899" s="620"/>
      <c r="P899" s="620"/>
      <c r="Q899" s="620"/>
      <c r="R899" s="620"/>
      <c r="S899" s="620"/>
      <c r="T899" s="620"/>
      <c r="U899" s="620"/>
      <c r="V899" s="620"/>
      <c r="W899" s="620"/>
      <c r="X899" s="620"/>
      <c r="Y899" s="620"/>
      <c r="Z899" s="620"/>
      <c r="AA899" s="620"/>
      <c r="AB899" s="620"/>
      <c r="AC899" s="622"/>
      <c r="AD899" s="620"/>
      <c r="AE899" s="620"/>
      <c r="AF899" s="620"/>
      <c r="AG899" s="620"/>
      <c r="AH899" s="620"/>
      <c r="AI899" s="620"/>
      <c r="AJ899" s="620"/>
      <c r="AK899" s="620"/>
      <c r="AL899" s="620"/>
      <c r="AM899" s="620"/>
      <c r="AN899" s="620"/>
      <c r="AO899" s="620"/>
      <c r="AP899" s="620"/>
      <c r="AQ899" s="620"/>
      <c r="AR899" s="620"/>
      <c r="AS899" s="620"/>
      <c r="AT899" s="620"/>
      <c r="AU899" s="620"/>
      <c r="AV899" s="620"/>
      <c r="AW899" s="620"/>
      <c r="AX899" s="620"/>
      <c r="AY899" s="620"/>
      <c r="AZ899" s="620"/>
      <c r="BA899" s="620"/>
    </row>
    <row r="900" spans="1:53" ht="15.75" customHeight="1" x14ac:dyDescent="0.25">
      <c r="A900" s="620"/>
      <c r="B900" s="625"/>
      <c r="C900" s="620"/>
      <c r="D900" s="620"/>
      <c r="E900" s="620"/>
      <c r="F900" s="620"/>
      <c r="G900" s="620"/>
      <c r="H900" s="620"/>
      <c r="I900" s="620"/>
      <c r="J900" s="622"/>
      <c r="K900" s="622"/>
      <c r="L900" s="622"/>
      <c r="M900" s="622"/>
      <c r="N900" s="624"/>
      <c r="O900" s="620"/>
      <c r="P900" s="620"/>
      <c r="Q900" s="620"/>
      <c r="R900" s="620"/>
      <c r="S900" s="620"/>
      <c r="T900" s="620"/>
      <c r="U900" s="620"/>
      <c r="V900" s="620"/>
      <c r="W900" s="620"/>
      <c r="X900" s="620"/>
      <c r="Y900" s="620"/>
      <c r="Z900" s="620"/>
      <c r="AA900" s="620"/>
      <c r="AB900" s="620"/>
      <c r="AC900" s="622"/>
      <c r="AD900" s="620"/>
      <c r="AE900" s="620"/>
      <c r="AF900" s="620"/>
      <c r="AG900" s="620"/>
      <c r="AH900" s="620"/>
      <c r="AI900" s="620"/>
      <c r="AJ900" s="620"/>
      <c r="AK900" s="620"/>
      <c r="AL900" s="620"/>
      <c r="AM900" s="620"/>
      <c r="AN900" s="620"/>
      <c r="AO900" s="620"/>
      <c r="AP900" s="620"/>
      <c r="AQ900" s="620"/>
      <c r="AR900" s="620"/>
      <c r="AS900" s="620"/>
      <c r="AT900" s="620"/>
      <c r="AU900" s="620"/>
      <c r="AV900" s="620"/>
      <c r="AW900" s="620"/>
      <c r="AX900" s="620"/>
      <c r="AY900" s="620"/>
      <c r="AZ900" s="620"/>
      <c r="BA900" s="620"/>
    </row>
    <row r="901" spans="1:53" ht="15.75" customHeight="1" x14ac:dyDescent="0.25">
      <c r="A901" s="620"/>
      <c r="B901" s="625"/>
      <c r="C901" s="620"/>
      <c r="D901" s="620"/>
      <c r="E901" s="620"/>
      <c r="F901" s="620"/>
      <c r="G901" s="620"/>
      <c r="H901" s="620"/>
      <c r="I901" s="620"/>
      <c r="J901" s="622"/>
      <c r="K901" s="622"/>
      <c r="L901" s="622"/>
      <c r="M901" s="622"/>
      <c r="N901" s="624"/>
      <c r="O901" s="620"/>
      <c r="P901" s="620"/>
      <c r="Q901" s="620"/>
      <c r="R901" s="620"/>
      <c r="S901" s="620"/>
      <c r="T901" s="620"/>
      <c r="U901" s="620"/>
      <c r="V901" s="620"/>
      <c r="W901" s="620"/>
      <c r="X901" s="620"/>
      <c r="Y901" s="620"/>
      <c r="Z901" s="620"/>
      <c r="AA901" s="620"/>
      <c r="AB901" s="620"/>
      <c r="AC901" s="622"/>
      <c r="AD901" s="620"/>
      <c r="AE901" s="620"/>
      <c r="AF901" s="620"/>
      <c r="AG901" s="620"/>
      <c r="AH901" s="620"/>
      <c r="AI901" s="620"/>
      <c r="AJ901" s="620"/>
      <c r="AK901" s="620"/>
      <c r="AL901" s="620"/>
      <c r="AM901" s="620"/>
      <c r="AN901" s="620"/>
      <c r="AO901" s="620"/>
      <c r="AP901" s="620"/>
      <c r="AQ901" s="620"/>
      <c r="AR901" s="620"/>
      <c r="AS901" s="620"/>
      <c r="AT901" s="620"/>
      <c r="AU901" s="620"/>
      <c r="AV901" s="620"/>
      <c r="AW901" s="620"/>
      <c r="AX901" s="620"/>
      <c r="AY901" s="620"/>
      <c r="AZ901" s="620"/>
      <c r="BA901" s="620"/>
    </row>
    <row r="902" spans="1:53" ht="15.75" customHeight="1" x14ac:dyDescent="0.25">
      <c r="A902" s="620"/>
      <c r="B902" s="625"/>
      <c r="C902" s="620"/>
      <c r="D902" s="620"/>
      <c r="E902" s="620"/>
      <c r="F902" s="620"/>
      <c r="G902" s="620"/>
      <c r="H902" s="620"/>
      <c r="I902" s="620"/>
      <c r="J902" s="622"/>
      <c r="K902" s="622"/>
      <c r="L902" s="622"/>
      <c r="M902" s="622"/>
      <c r="N902" s="624"/>
      <c r="O902" s="620"/>
      <c r="P902" s="620"/>
      <c r="Q902" s="620"/>
      <c r="R902" s="620"/>
      <c r="S902" s="620"/>
      <c r="T902" s="620"/>
      <c r="U902" s="620"/>
      <c r="V902" s="620"/>
      <c r="W902" s="620"/>
      <c r="X902" s="620"/>
      <c r="Y902" s="620"/>
      <c r="Z902" s="620"/>
      <c r="AA902" s="620"/>
      <c r="AB902" s="620"/>
      <c r="AC902" s="622"/>
      <c r="AD902" s="620"/>
      <c r="AE902" s="620"/>
      <c r="AF902" s="620"/>
      <c r="AG902" s="620"/>
      <c r="AH902" s="620"/>
      <c r="AI902" s="620"/>
      <c r="AJ902" s="620"/>
      <c r="AK902" s="620"/>
      <c r="AL902" s="620"/>
      <c r="AM902" s="620"/>
      <c r="AN902" s="620"/>
      <c r="AO902" s="620"/>
      <c r="AP902" s="620"/>
      <c r="AQ902" s="620"/>
      <c r="AR902" s="620"/>
      <c r="AS902" s="620"/>
      <c r="AT902" s="620"/>
      <c r="AU902" s="620"/>
      <c r="AV902" s="620"/>
      <c r="AW902" s="620"/>
      <c r="AX902" s="620"/>
      <c r="AY902" s="620"/>
      <c r="AZ902" s="620"/>
      <c r="BA902" s="620"/>
    </row>
    <row r="903" spans="1:53" ht="15.75" customHeight="1" x14ac:dyDescent="0.25">
      <c r="A903" s="620"/>
      <c r="B903" s="625"/>
      <c r="C903" s="620"/>
      <c r="D903" s="620"/>
      <c r="E903" s="620"/>
      <c r="F903" s="620"/>
      <c r="G903" s="620"/>
      <c r="H903" s="620"/>
      <c r="I903" s="620"/>
      <c r="J903" s="622"/>
      <c r="K903" s="622"/>
      <c r="L903" s="622"/>
      <c r="M903" s="622"/>
      <c r="N903" s="624"/>
      <c r="O903" s="620"/>
      <c r="P903" s="620"/>
      <c r="Q903" s="620"/>
      <c r="R903" s="620"/>
      <c r="S903" s="620"/>
      <c r="T903" s="620"/>
      <c r="U903" s="620"/>
      <c r="V903" s="620"/>
      <c r="W903" s="620"/>
      <c r="X903" s="620"/>
      <c r="Y903" s="620"/>
      <c r="Z903" s="620"/>
      <c r="AA903" s="620"/>
      <c r="AB903" s="620"/>
      <c r="AC903" s="622"/>
      <c r="AD903" s="620"/>
      <c r="AE903" s="620"/>
      <c r="AF903" s="620"/>
      <c r="AG903" s="620"/>
      <c r="AH903" s="620"/>
      <c r="AI903" s="620"/>
      <c r="AJ903" s="620"/>
      <c r="AK903" s="620"/>
      <c r="AL903" s="620"/>
      <c r="AM903" s="620"/>
      <c r="AN903" s="620"/>
      <c r="AO903" s="620"/>
      <c r="AP903" s="620"/>
      <c r="AQ903" s="620"/>
      <c r="AR903" s="620"/>
      <c r="AS903" s="620"/>
      <c r="AT903" s="620"/>
      <c r="AU903" s="620"/>
      <c r="AV903" s="620"/>
      <c r="AW903" s="620"/>
      <c r="AX903" s="620"/>
      <c r="AY903" s="620"/>
      <c r="AZ903" s="620"/>
      <c r="BA903" s="620"/>
    </row>
    <row r="904" spans="1:53" ht="15.75" customHeight="1" x14ac:dyDescent="0.25">
      <c r="A904" s="620"/>
      <c r="B904" s="625"/>
      <c r="C904" s="620"/>
      <c r="D904" s="620"/>
      <c r="E904" s="620"/>
      <c r="F904" s="620"/>
      <c r="G904" s="620"/>
      <c r="H904" s="620"/>
      <c r="I904" s="620"/>
      <c r="J904" s="622"/>
      <c r="K904" s="622"/>
      <c r="L904" s="622"/>
      <c r="M904" s="622"/>
      <c r="N904" s="624"/>
      <c r="O904" s="620"/>
      <c r="P904" s="620"/>
      <c r="Q904" s="620"/>
      <c r="R904" s="620"/>
      <c r="S904" s="620"/>
      <c r="T904" s="620"/>
      <c r="U904" s="620"/>
      <c r="V904" s="620"/>
      <c r="W904" s="620"/>
      <c r="X904" s="620"/>
      <c r="Y904" s="620"/>
      <c r="Z904" s="620"/>
      <c r="AA904" s="620"/>
      <c r="AB904" s="620"/>
      <c r="AC904" s="622"/>
      <c r="AD904" s="620"/>
      <c r="AE904" s="620"/>
      <c r="AF904" s="620"/>
      <c r="AG904" s="620"/>
      <c r="AH904" s="620"/>
      <c r="AI904" s="620"/>
      <c r="AJ904" s="620"/>
      <c r="AK904" s="620"/>
      <c r="AL904" s="620"/>
      <c r="AM904" s="620"/>
      <c r="AN904" s="620"/>
      <c r="AO904" s="620"/>
      <c r="AP904" s="620"/>
      <c r="AQ904" s="620"/>
      <c r="AR904" s="620"/>
      <c r="AS904" s="620"/>
      <c r="AT904" s="620"/>
      <c r="AU904" s="620"/>
      <c r="AV904" s="620"/>
      <c r="AW904" s="620"/>
      <c r="AX904" s="620"/>
      <c r="AY904" s="620"/>
      <c r="AZ904" s="620"/>
      <c r="BA904" s="620"/>
    </row>
    <row r="905" spans="1:53" ht="15.75" customHeight="1" x14ac:dyDescent="0.25">
      <c r="A905" s="620"/>
      <c r="B905" s="625"/>
      <c r="C905" s="620"/>
      <c r="D905" s="620"/>
      <c r="E905" s="620"/>
      <c r="F905" s="620"/>
      <c r="G905" s="620"/>
      <c r="H905" s="620"/>
      <c r="I905" s="620"/>
      <c r="J905" s="622"/>
      <c r="K905" s="622"/>
      <c r="L905" s="622"/>
      <c r="M905" s="622"/>
      <c r="N905" s="624"/>
      <c r="O905" s="620"/>
      <c r="P905" s="620"/>
      <c r="Q905" s="620"/>
      <c r="R905" s="620"/>
      <c r="S905" s="620"/>
      <c r="T905" s="620"/>
      <c r="U905" s="620"/>
      <c r="V905" s="620"/>
      <c r="W905" s="620"/>
      <c r="X905" s="620"/>
      <c r="Y905" s="620"/>
      <c r="Z905" s="620"/>
      <c r="AA905" s="620"/>
      <c r="AB905" s="620"/>
      <c r="AC905" s="622"/>
      <c r="AD905" s="620"/>
      <c r="AE905" s="620"/>
      <c r="AF905" s="620"/>
      <c r="AG905" s="620"/>
      <c r="AH905" s="620"/>
      <c r="AI905" s="620"/>
      <c r="AJ905" s="620"/>
      <c r="AK905" s="620"/>
      <c r="AL905" s="620"/>
      <c r="AM905" s="620"/>
      <c r="AN905" s="620"/>
      <c r="AO905" s="620"/>
      <c r="AP905" s="620"/>
      <c r="AQ905" s="620"/>
      <c r="AR905" s="620"/>
      <c r="AS905" s="620"/>
      <c r="AT905" s="620"/>
      <c r="AU905" s="620"/>
      <c r="AV905" s="620"/>
      <c r="AW905" s="620"/>
      <c r="AX905" s="620"/>
      <c r="AY905" s="620"/>
      <c r="AZ905" s="620"/>
      <c r="BA905" s="620"/>
    </row>
    <row r="906" spans="1:53" ht="15.75" customHeight="1" x14ac:dyDescent="0.25">
      <c r="A906" s="620"/>
      <c r="B906" s="625"/>
      <c r="C906" s="620"/>
      <c r="D906" s="620"/>
      <c r="E906" s="620"/>
      <c r="F906" s="620"/>
      <c r="G906" s="620"/>
      <c r="H906" s="620"/>
      <c r="I906" s="620"/>
      <c r="J906" s="622"/>
      <c r="K906" s="622"/>
      <c r="L906" s="622"/>
      <c r="M906" s="622"/>
      <c r="N906" s="624"/>
      <c r="O906" s="620"/>
      <c r="P906" s="620"/>
      <c r="Q906" s="620"/>
      <c r="R906" s="620"/>
      <c r="S906" s="620"/>
      <c r="T906" s="620"/>
      <c r="U906" s="620"/>
      <c r="V906" s="620"/>
      <c r="W906" s="620"/>
      <c r="X906" s="620"/>
      <c r="Y906" s="620"/>
      <c r="Z906" s="620"/>
      <c r="AA906" s="620"/>
      <c r="AB906" s="620"/>
      <c r="AC906" s="622"/>
      <c r="AD906" s="620"/>
      <c r="AE906" s="620"/>
      <c r="AF906" s="620"/>
      <c r="AG906" s="620"/>
      <c r="AH906" s="620"/>
      <c r="AI906" s="620"/>
      <c r="AJ906" s="620"/>
      <c r="AK906" s="620"/>
      <c r="AL906" s="620"/>
      <c r="AM906" s="620"/>
      <c r="AN906" s="620"/>
      <c r="AO906" s="620"/>
      <c r="AP906" s="620"/>
      <c r="AQ906" s="620"/>
      <c r="AR906" s="620"/>
      <c r="AS906" s="620"/>
      <c r="AT906" s="620"/>
      <c r="AU906" s="620"/>
      <c r="AV906" s="620"/>
      <c r="AW906" s="620"/>
      <c r="AX906" s="620"/>
      <c r="AY906" s="620"/>
      <c r="AZ906" s="620"/>
      <c r="BA906" s="620"/>
    </row>
    <row r="907" spans="1:53" ht="15.75" customHeight="1" x14ac:dyDescent="0.25">
      <c r="A907" s="620"/>
      <c r="B907" s="625"/>
      <c r="C907" s="620"/>
      <c r="D907" s="620"/>
      <c r="E907" s="620"/>
      <c r="F907" s="620"/>
      <c r="G907" s="620"/>
      <c r="H907" s="620"/>
      <c r="I907" s="620"/>
      <c r="J907" s="622"/>
      <c r="K907" s="622"/>
      <c r="L907" s="622"/>
      <c r="M907" s="622"/>
      <c r="N907" s="624"/>
      <c r="O907" s="620"/>
      <c r="P907" s="620"/>
      <c r="Q907" s="620"/>
      <c r="R907" s="620"/>
      <c r="S907" s="620"/>
      <c r="T907" s="620"/>
      <c r="U907" s="620"/>
      <c r="V907" s="620"/>
      <c r="W907" s="620"/>
      <c r="X907" s="620"/>
      <c r="Y907" s="620"/>
      <c r="Z907" s="620"/>
      <c r="AA907" s="620"/>
      <c r="AB907" s="620"/>
      <c r="AC907" s="622"/>
      <c r="AD907" s="620"/>
      <c r="AE907" s="620"/>
      <c r="AF907" s="620"/>
      <c r="AG907" s="620"/>
      <c r="AH907" s="620"/>
      <c r="AI907" s="620"/>
      <c r="AJ907" s="620"/>
      <c r="AK907" s="620"/>
      <c r="AL907" s="620"/>
      <c r="AM907" s="620"/>
      <c r="AN907" s="620"/>
      <c r="AO907" s="620"/>
      <c r="AP907" s="620"/>
      <c r="AQ907" s="620"/>
      <c r="AR907" s="620"/>
      <c r="AS907" s="620"/>
      <c r="AT907" s="620"/>
      <c r="AU907" s="620"/>
      <c r="AV907" s="620"/>
      <c r="AW907" s="620"/>
      <c r="AX907" s="620"/>
      <c r="AY907" s="620"/>
      <c r="AZ907" s="620"/>
      <c r="BA907" s="620"/>
    </row>
    <row r="908" spans="1:53" ht="15.75" customHeight="1" x14ac:dyDescent="0.25">
      <c r="A908" s="620"/>
      <c r="B908" s="625"/>
      <c r="C908" s="620"/>
      <c r="D908" s="620"/>
      <c r="E908" s="620"/>
      <c r="F908" s="620"/>
      <c r="G908" s="620"/>
      <c r="H908" s="620"/>
      <c r="I908" s="620"/>
      <c r="J908" s="622"/>
      <c r="K908" s="622"/>
      <c r="L908" s="622"/>
      <c r="M908" s="622"/>
      <c r="N908" s="624"/>
      <c r="O908" s="620"/>
      <c r="P908" s="620"/>
      <c r="Q908" s="620"/>
      <c r="R908" s="620"/>
      <c r="S908" s="620"/>
      <c r="T908" s="620"/>
      <c r="U908" s="620"/>
      <c r="V908" s="620"/>
      <c r="W908" s="620"/>
      <c r="X908" s="620"/>
      <c r="Y908" s="620"/>
      <c r="Z908" s="620"/>
      <c r="AA908" s="620"/>
      <c r="AB908" s="620"/>
      <c r="AC908" s="622"/>
      <c r="AD908" s="620"/>
      <c r="AE908" s="620"/>
      <c r="AF908" s="620"/>
      <c r="AG908" s="620"/>
      <c r="AH908" s="620"/>
      <c r="AI908" s="620"/>
      <c r="AJ908" s="620"/>
      <c r="AK908" s="620"/>
      <c r="AL908" s="620"/>
      <c r="AM908" s="620"/>
      <c r="AN908" s="620"/>
      <c r="AO908" s="620"/>
      <c r="AP908" s="620"/>
      <c r="AQ908" s="620"/>
      <c r="AR908" s="620"/>
      <c r="AS908" s="620"/>
      <c r="AT908" s="620"/>
      <c r="AU908" s="620"/>
      <c r="AV908" s="620"/>
      <c r="AW908" s="620"/>
      <c r="AX908" s="620"/>
      <c r="AY908" s="620"/>
      <c r="AZ908" s="620"/>
      <c r="BA908" s="620"/>
    </row>
    <row r="909" spans="1:53" ht="15.75" customHeight="1" x14ac:dyDescent="0.25">
      <c r="A909" s="620"/>
      <c r="B909" s="625"/>
      <c r="C909" s="620"/>
      <c r="D909" s="620"/>
      <c r="E909" s="620"/>
      <c r="F909" s="620"/>
      <c r="G909" s="620"/>
      <c r="H909" s="620"/>
      <c r="I909" s="620"/>
      <c r="J909" s="622"/>
      <c r="K909" s="622"/>
      <c r="L909" s="622"/>
      <c r="M909" s="622"/>
      <c r="N909" s="624"/>
      <c r="O909" s="620"/>
      <c r="P909" s="620"/>
      <c r="Q909" s="620"/>
      <c r="R909" s="620"/>
      <c r="S909" s="620"/>
      <c r="T909" s="620"/>
      <c r="U909" s="620"/>
      <c r="V909" s="620"/>
      <c r="W909" s="620"/>
      <c r="X909" s="620"/>
      <c r="Y909" s="620"/>
      <c r="Z909" s="620"/>
      <c r="AA909" s="620"/>
      <c r="AB909" s="620"/>
      <c r="AC909" s="622"/>
      <c r="AD909" s="620"/>
      <c r="AE909" s="620"/>
      <c r="AF909" s="620"/>
      <c r="AG909" s="620"/>
      <c r="AH909" s="620"/>
      <c r="AI909" s="620"/>
      <c r="AJ909" s="620"/>
      <c r="AK909" s="620"/>
      <c r="AL909" s="620"/>
      <c r="AM909" s="620"/>
      <c r="AN909" s="620"/>
      <c r="AO909" s="620"/>
      <c r="AP909" s="620"/>
      <c r="AQ909" s="620"/>
      <c r="AR909" s="620"/>
      <c r="AS909" s="620"/>
      <c r="AT909" s="620"/>
      <c r="AU909" s="620"/>
      <c r="AV909" s="620"/>
      <c r="AW909" s="620"/>
      <c r="AX909" s="620"/>
      <c r="AY909" s="620"/>
      <c r="AZ909" s="620"/>
      <c r="BA909" s="620"/>
    </row>
    <row r="910" spans="1:53" ht="15.75" customHeight="1" x14ac:dyDescent="0.25">
      <c r="A910" s="620"/>
      <c r="B910" s="625"/>
      <c r="C910" s="620"/>
      <c r="D910" s="620"/>
      <c r="E910" s="620"/>
      <c r="F910" s="620"/>
      <c r="G910" s="620"/>
      <c r="H910" s="620"/>
      <c r="I910" s="620"/>
      <c r="J910" s="622"/>
      <c r="K910" s="622"/>
      <c r="L910" s="622"/>
      <c r="M910" s="622"/>
      <c r="N910" s="624"/>
      <c r="O910" s="620"/>
      <c r="P910" s="620"/>
      <c r="Q910" s="620"/>
      <c r="R910" s="620"/>
      <c r="S910" s="620"/>
      <c r="T910" s="620"/>
      <c r="U910" s="620"/>
      <c r="V910" s="620"/>
      <c r="W910" s="620"/>
      <c r="X910" s="620"/>
      <c r="Y910" s="620"/>
      <c r="Z910" s="620"/>
      <c r="AA910" s="620"/>
      <c r="AB910" s="620"/>
      <c r="AC910" s="622"/>
      <c r="AD910" s="620"/>
      <c r="AE910" s="620"/>
      <c r="AF910" s="620"/>
      <c r="AG910" s="620"/>
      <c r="AH910" s="620"/>
      <c r="AI910" s="620"/>
      <c r="AJ910" s="620"/>
      <c r="AK910" s="620"/>
      <c r="AL910" s="620"/>
      <c r="AM910" s="620"/>
      <c r="AN910" s="620"/>
      <c r="AO910" s="620"/>
      <c r="AP910" s="620"/>
      <c r="AQ910" s="620"/>
      <c r="AR910" s="620"/>
      <c r="AS910" s="620"/>
      <c r="AT910" s="620"/>
      <c r="AU910" s="620"/>
      <c r="AV910" s="620"/>
      <c r="AW910" s="620"/>
      <c r="AX910" s="620"/>
      <c r="AY910" s="620"/>
      <c r="AZ910" s="620"/>
      <c r="BA910" s="620"/>
    </row>
    <row r="911" spans="1:53" ht="15.75" customHeight="1" x14ac:dyDescent="0.25">
      <c r="A911" s="620"/>
      <c r="B911" s="625"/>
      <c r="C911" s="620"/>
      <c r="D911" s="620"/>
      <c r="E911" s="620"/>
      <c r="F911" s="620"/>
      <c r="G911" s="620"/>
      <c r="H911" s="620"/>
      <c r="I911" s="620"/>
      <c r="J911" s="622"/>
      <c r="K911" s="622"/>
      <c r="L911" s="622"/>
      <c r="M911" s="622"/>
      <c r="N911" s="624"/>
      <c r="O911" s="620"/>
      <c r="P911" s="620"/>
      <c r="Q911" s="620"/>
      <c r="R911" s="620"/>
      <c r="S911" s="620"/>
      <c r="T911" s="620"/>
      <c r="U911" s="620"/>
      <c r="V911" s="620"/>
      <c r="W911" s="620"/>
      <c r="X911" s="620"/>
      <c r="Y911" s="620"/>
      <c r="Z911" s="620"/>
      <c r="AA911" s="620"/>
      <c r="AB911" s="620"/>
      <c r="AC911" s="622"/>
      <c r="AD911" s="620"/>
      <c r="AE911" s="620"/>
      <c r="AF911" s="620"/>
      <c r="AG911" s="620"/>
      <c r="AH911" s="620"/>
      <c r="AI911" s="620"/>
      <c r="AJ911" s="620"/>
      <c r="AK911" s="620"/>
      <c r="AL911" s="620"/>
      <c r="AM911" s="620"/>
      <c r="AN911" s="620"/>
      <c r="AO911" s="620"/>
      <c r="AP911" s="620"/>
      <c r="AQ911" s="620"/>
      <c r="AR911" s="620"/>
      <c r="AS911" s="620"/>
      <c r="AT911" s="620"/>
      <c r="AU911" s="620"/>
      <c r="AV911" s="620"/>
      <c r="AW911" s="620"/>
      <c r="AX911" s="620"/>
      <c r="AY911" s="620"/>
      <c r="AZ911" s="620"/>
      <c r="BA911" s="620"/>
    </row>
    <row r="912" spans="1:53" ht="15.75" customHeight="1" x14ac:dyDescent="0.25">
      <c r="A912" s="620"/>
      <c r="B912" s="625"/>
      <c r="C912" s="620"/>
      <c r="D912" s="620"/>
      <c r="E912" s="620"/>
      <c r="F912" s="620"/>
      <c r="G912" s="620"/>
      <c r="H912" s="620"/>
      <c r="I912" s="620"/>
      <c r="J912" s="622"/>
      <c r="K912" s="622"/>
      <c r="L912" s="622"/>
      <c r="M912" s="622"/>
      <c r="N912" s="624"/>
      <c r="O912" s="620"/>
      <c r="P912" s="620"/>
      <c r="Q912" s="620"/>
      <c r="R912" s="620"/>
      <c r="S912" s="620"/>
      <c r="T912" s="620"/>
      <c r="U912" s="620"/>
      <c r="V912" s="620"/>
      <c r="W912" s="620"/>
      <c r="X912" s="620"/>
      <c r="Y912" s="620"/>
      <c r="Z912" s="620"/>
      <c r="AA912" s="620"/>
      <c r="AB912" s="620"/>
      <c r="AC912" s="622"/>
      <c r="AD912" s="620"/>
      <c r="AE912" s="620"/>
      <c r="AF912" s="620"/>
      <c r="AG912" s="620"/>
      <c r="AH912" s="620"/>
      <c r="AI912" s="620"/>
      <c r="AJ912" s="620"/>
      <c r="AK912" s="620"/>
      <c r="AL912" s="620"/>
      <c r="AM912" s="620"/>
      <c r="AN912" s="620"/>
      <c r="AO912" s="620"/>
      <c r="AP912" s="620"/>
      <c r="AQ912" s="620"/>
      <c r="AR912" s="620"/>
      <c r="AS912" s="620"/>
      <c r="AT912" s="620"/>
      <c r="AU912" s="620"/>
      <c r="AV912" s="620"/>
      <c r="AW912" s="620"/>
      <c r="AX912" s="620"/>
      <c r="AY912" s="620"/>
      <c r="AZ912" s="620"/>
      <c r="BA912" s="620"/>
    </row>
    <row r="913" spans="1:53" ht="15.75" customHeight="1" x14ac:dyDescent="0.25">
      <c r="A913" s="620"/>
      <c r="B913" s="625"/>
      <c r="C913" s="620"/>
      <c r="D913" s="620"/>
      <c r="E913" s="620"/>
      <c r="F913" s="620"/>
      <c r="G913" s="620"/>
      <c r="H913" s="620"/>
      <c r="I913" s="620"/>
      <c r="J913" s="622"/>
      <c r="K913" s="622"/>
      <c r="L913" s="622"/>
      <c r="M913" s="622"/>
      <c r="N913" s="624"/>
      <c r="O913" s="620"/>
      <c r="P913" s="620"/>
      <c r="Q913" s="620"/>
      <c r="R913" s="620"/>
      <c r="S913" s="620"/>
      <c r="T913" s="620"/>
      <c r="U913" s="620"/>
      <c r="V913" s="620"/>
      <c r="W913" s="620"/>
      <c r="X913" s="620"/>
      <c r="Y913" s="620"/>
      <c r="Z913" s="620"/>
      <c r="AA913" s="620"/>
      <c r="AB913" s="620"/>
      <c r="AC913" s="622"/>
      <c r="AD913" s="620"/>
      <c r="AE913" s="620"/>
      <c r="AF913" s="620"/>
      <c r="AG913" s="620"/>
      <c r="AH913" s="620"/>
      <c r="AI913" s="620"/>
      <c r="AJ913" s="620"/>
      <c r="AK913" s="620"/>
      <c r="AL913" s="620"/>
      <c r="AM913" s="620"/>
      <c r="AN913" s="620"/>
      <c r="AO913" s="620"/>
      <c r="AP913" s="620"/>
      <c r="AQ913" s="620"/>
      <c r="AR913" s="620"/>
      <c r="AS913" s="620"/>
      <c r="AT913" s="620"/>
      <c r="AU913" s="620"/>
      <c r="AV913" s="620"/>
      <c r="AW913" s="620"/>
      <c r="AX913" s="620"/>
      <c r="AY913" s="620"/>
      <c r="AZ913" s="620"/>
      <c r="BA913" s="620"/>
    </row>
    <row r="914" spans="1:53" ht="15.75" customHeight="1" x14ac:dyDescent="0.25">
      <c r="A914" s="620"/>
      <c r="B914" s="625"/>
      <c r="C914" s="620"/>
      <c r="D914" s="620"/>
      <c r="E914" s="620"/>
      <c r="F914" s="620"/>
      <c r="G914" s="620"/>
      <c r="H914" s="620"/>
      <c r="I914" s="620"/>
      <c r="J914" s="622"/>
      <c r="K914" s="622"/>
      <c r="L914" s="622"/>
      <c r="M914" s="622"/>
      <c r="N914" s="624"/>
      <c r="O914" s="620"/>
      <c r="P914" s="620"/>
      <c r="Q914" s="620"/>
      <c r="R914" s="620"/>
      <c r="S914" s="620"/>
      <c r="T914" s="620"/>
      <c r="U914" s="620"/>
      <c r="V914" s="620"/>
      <c r="W914" s="620"/>
      <c r="X914" s="620"/>
      <c r="Y914" s="620"/>
      <c r="Z914" s="620"/>
      <c r="AA914" s="620"/>
      <c r="AB914" s="620"/>
      <c r="AC914" s="622"/>
      <c r="AD914" s="620"/>
      <c r="AE914" s="620"/>
      <c r="AF914" s="620"/>
      <c r="AG914" s="620"/>
      <c r="AH914" s="620"/>
      <c r="AI914" s="620"/>
      <c r="AJ914" s="620"/>
      <c r="AK914" s="620"/>
      <c r="AL914" s="620"/>
      <c r="AM914" s="620"/>
      <c r="AN914" s="620"/>
      <c r="AO914" s="620"/>
      <c r="AP914" s="620"/>
      <c r="AQ914" s="620"/>
      <c r="AR914" s="620"/>
      <c r="AS914" s="620"/>
      <c r="AT914" s="620"/>
      <c r="AU914" s="620"/>
      <c r="AV914" s="620"/>
      <c r="AW914" s="620"/>
      <c r="AX914" s="620"/>
      <c r="AY914" s="620"/>
      <c r="AZ914" s="620"/>
      <c r="BA914" s="620"/>
    </row>
    <row r="915" spans="1:53" ht="15.75" customHeight="1" x14ac:dyDescent="0.25">
      <c r="A915" s="620"/>
      <c r="B915" s="625"/>
      <c r="C915" s="620"/>
      <c r="D915" s="620"/>
      <c r="E915" s="620"/>
      <c r="F915" s="620"/>
      <c r="G915" s="620"/>
      <c r="H915" s="620"/>
      <c r="I915" s="620"/>
      <c r="J915" s="622"/>
      <c r="K915" s="622"/>
      <c r="L915" s="622"/>
      <c r="M915" s="622"/>
      <c r="N915" s="624"/>
      <c r="O915" s="620"/>
      <c r="P915" s="620"/>
      <c r="Q915" s="620"/>
      <c r="R915" s="620"/>
      <c r="S915" s="620"/>
      <c r="T915" s="620"/>
      <c r="U915" s="620"/>
      <c r="V915" s="620"/>
      <c r="W915" s="620"/>
      <c r="X915" s="620"/>
      <c r="Y915" s="620"/>
      <c r="Z915" s="620"/>
      <c r="AA915" s="620"/>
      <c r="AB915" s="620"/>
      <c r="AC915" s="622"/>
      <c r="AD915" s="620"/>
      <c r="AE915" s="620"/>
      <c r="AF915" s="620"/>
      <c r="AG915" s="620"/>
      <c r="AH915" s="620"/>
      <c r="AI915" s="620"/>
      <c r="AJ915" s="620"/>
      <c r="AK915" s="620"/>
      <c r="AL915" s="620"/>
      <c r="AM915" s="620"/>
      <c r="AN915" s="620"/>
      <c r="AO915" s="620"/>
      <c r="AP915" s="620"/>
      <c r="AQ915" s="620"/>
      <c r="AR915" s="620"/>
      <c r="AS915" s="620"/>
      <c r="AT915" s="620"/>
      <c r="AU915" s="620"/>
      <c r="AV915" s="620"/>
      <c r="AW915" s="620"/>
      <c r="AX915" s="620"/>
      <c r="AY915" s="620"/>
      <c r="AZ915" s="620"/>
      <c r="BA915" s="620"/>
    </row>
    <row r="916" spans="1:53" ht="15.75" customHeight="1" x14ac:dyDescent="0.25">
      <c r="A916" s="620"/>
      <c r="B916" s="625"/>
      <c r="C916" s="620"/>
      <c r="D916" s="620"/>
      <c r="E916" s="620"/>
      <c r="F916" s="620"/>
      <c r="G916" s="620"/>
      <c r="H916" s="620"/>
      <c r="I916" s="620"/>
      <c r="J916" s="622"/>
      <c r="K916" s="622"/>
      <c r="L916" s="622"/>
      <c r="M916" s="622"/>
      <c r="N916" s="624"/>
      <c r="O916" s="620"/>
      <c r="P916" s="620"/>
      <c r="Q916" s="620"/>
      <c r="R916" s="620"/>
      <c r="S916" s="620"/>
      <c r="T916" s="620"/>
      <c r="U916" s="620"/>
      <c r="V916" s="620"/>
      <c r="W916" s="620"/>
      <c r="X916" s="620"/>
      <c r="Y916" s="620"/>
      <c r="Z916" s="620"/>
      <c r="AA916" s="620"/>
      <c r="AB916" s="620"/>
      <c r="AC916" s="622"/>
      <c r="AD916" s="620"/>
      <c r="AE916" s="620"/>
      <c r="AF916" s="620"/>
      <c r="AG916" s="620"/>
      <c r="AH916" s="620"/>
      <c r="AI916" s="620"/>
      <c r="AJ916" s="620"/>
      <c r="AK916" s="620"/>
      <c r="AL916" s="620"/>
      <c r="AM916" s="620"/>
      <c r="AN916" s="620"/>
      <c r="AO916" s="620"/>
      <c r="AP916" s="620"/>
      <c r="AQ916" s="620"/>
      <c r="AR916" s="620"/>
      <c r="AS916" s="620"/>
      <c r="AT916" s="620"/>
      <c r="AU916" s="620"/>
      <c r="AV916" s="620"/>
      <c r="AW916" s="620"/>
      <c r="AX916" s="620"/>
      <c r="AY916" s="620"/>
      <c r="AZ916" s="620"/>
      <c r="BA916" s="620"/>
    </row>
    <row r="917" spans="1:53" ht="15.75" customHeight="1" x14ac:dyDescent="0.25">
      <c r="A917" s="620"/>
      <c r="B917" s="625"/>
      <c r="C917" s="620"/>
      <c r="D917" s="620"/>
      <c r="E917" s="620"/>
      <c r="F917" s="620"/>
      <c r="G917" s="620"/>
      <c r="H917" s="620"/>
      <c r="I917" s="620"/>
      <c r="J917" s="622"/>
      <c r="K917" s="622"/>
      <c r="L917" s="622"/>
      <c r="M917" s="622"/>
      <c r="N917" s="624"/>
      <c r="O917" s="620"/>
      <c r="P917" s="620"/>
      <c r="Q917" s="620"/>
      <c r="R917" s="620"/>
      <c r="S917" s="620"/>
      <c r="T917" s="620"/>
      <c r="U917" s="620"/>
      <c r="V917" s="620"/>
      <c r="W917" s="620"/>
      <c r="X917" s="620"/>
      <c r="Y917" s="620"/>
      <c r="Z917" s="620"/>
      <c r="AA917" s="620"/>
      <c r="AB917" s="620"/>
      <c r="AC917" s="622"/>
      <c r="AD917" s="620"/>
      <c r="AE917" s="620"/>
      <c r="AF917" s="620"/>
      <c r="AG917" s="620"/>
      <c r="AH917" s="620"/>
      <c r="AI917" s="620"/>
      <c r="AJ917" s="620"/>
      <c r="AK917" s="620"/>
      <c r="AL917" s="620"/>
      <c r="AM917" s="620"/>
      <c r="AN917" s="620"/>
      <c r="AO917" s="620"/>
      <c r="AP917" s="620"/>
      <c r="AQ917" s="620"/>
      <c r="AR917" s="620"/>
      <c r="AS917" s="620"/>
      <c r="AT917" s="620"/>
      <c r="AU917" s="620"/>
      <c r="AV917" s="620"/>
      <c r="AW917" s="620"/>
      <c r="AX917" s="620"/>
      <c r="AY917" s="620"/>
      <c r="AZ917" s="620"/>
      <c r="BA917" s="620"/>
    </row>
    <row r="918" spans="1:53" ht="15.75" customHeight="1" x14ac:dyDescent="0.25">
      <c r="A918" s="620"/>
      <c r="B918" s="625"/>
      <c r="C918" s="620"/>
      <c r="D918" s="620"/>
      <c r="E918" s="620"/>
      <c r="F918" s="620"/>
      <c r="G918" s="620"/>
      <c r="H918" s="620"/>
      <c r="I918" s="620"/>
      <c r="J918" s="622"/>
      <c r="K918" s="622"/>
      <c r="L918" s="622"/>
      <c r="M918" s="622"/>
      <c r="N918" s="624"/>
      <c r="O918" s="620"/>
      <c r="P918" s="620"/>
      <c r="Q918" s="620"/>
      <c r="R918" s="620"/>
      <c r="S918" s="620"/>
      <c r="T918" s="620"/>
      <c r="U918" s="620"/>
      <c r="V918" s="620"/>
      <c r="W918" s="620"/>
      <c r="X918" s="620"/>
      <c r="Y918" s="620"/>
      <c r="Z918" s="620"/>
      <c r="AA918" s="620"/>
      <c r="AB918" s="620"/>
      <c r="AC918" s="622"/>
      <c r="AD918" s="620"/>
      <c r="AE918" s="620"/>
      <c r="AF918" s="620"/>
      <c r="AG918" s="620"/>
      <c r="AH918" s="620"/>
      <c r="AI918" s="620"/>
      <c r="AJ918" s="620"/>
      <c r="AK918" s="620"/>
      <c r="AL918" s="620"/>
      <c r="AM918" s="620"/>
      <c r="AN918" s="620"/>
      <c r="AO918" s="620"/>
      <c r="AP918" s="620"/>
      <c r="AQ918" s="620"/>
      <c r="AR918" s="620"/>
      <c r="AS918" s="620"/>
      <c r="AT918" s="620"/>
      <c r="AU918" s="620"/>
      <c r="AV918" s="620"/>
      <c r="AW918" s="620"/>
      <c r="AX918" s="620"/>
      <c r="AY918" s="620"/>
      <c r="AZ918" s="620"/>
      <c r="BA918" s="620"/>
    </row>
    <row r="919" spans="1:53" ht="15.75" customHeight="1" x14ac:dyDescent="0.25">
      <c r="A919" s="620"/>
      <c r="B919" s="625"/>
      <c r="C919" s="620"/>
      <c r="D919" s="620"/>
      <c r="E919" s="620"/>
      <c r="F919" s="620"/>
      <c r="G919" s="620"/>
      <c r="H919" s="620"/>
      <c r="I919" s="620"/>
      <c r="J919" s="622"/>
      <c r="K919" s="622"/>
      <c r="L919" s="622"/>
      <c r="M919" s="622"/>
      <c r="N919" s="624"/>
      <c r="O919" s="620"/>
      <c r="P919" s="620"/>
      <c r="Q919" s="620"/>
      <c r="R919" s="620"/>
      <c r="S919" s="620"/>
      <c r="T919" s="620"/>
      <c r="U919" s="620"/>
      <c r="V919" s="620"/>
      <c r="W919" s="620"/>
      <c r="X919" s="620"/>
      <c r="Y919" s="620"/>
      <c r="Z919" s="620"/>
      <c r="AA919" s="620"/>
      <c r="AB919" s="620"/>
      <c r="AC919" s="622"/>
      <c r="AD919" s="620"/>
      <c r="AE919" s="620"/>
      <c r="AF919" s="620"/>
      <c r="AG919" s="620"/>
      <c r="AH919" s="620"/>
      <c r="AI919" s="620"/>
      <c r="AJ919" s="620"/>
      <c r="AK919" s="620"/>
      <c r="AL919" s="620"/>
      <c r="AM919" s="620"/>
      <c r="AN919" s="620"/>
      <c r="AO919" s="620"/>
      <c r="AP919" s="620"/>
      <c r="AQ919" s="620"/>
      <c r="AR919" s="620"/>
      <c r="AS919" s="620"/>
      <c r="AT919" s="620"/>
      <c r="AU919" s="620"/>
      <c r="AV919" s="620"/>
      <c r="AW919" s="620"/>
      <c r="AX919" s="620"/>
      <c r="AY919" s="620"/>
      <c r="AZ919" s="620"/>
      <c r="BA919" s="620"/>
    </row>
    <row r="920" spans="1:53" ht="15.75" customHeight="1" x14ac:dyDescent="0.25">
      <c r="A920" s="620"/>
      <c r="B920" s="625"/>
      <c r="C920" s="620"/>
      <c r="D920" s="620"/>
      <c r="E920" s="620"/>
      <c r="F920" s="620"/>
      <c r="G920" s="620"/>
      <c r="H920" s="620"/>
      <c r="I920" s="620"/>
      <c r="J920" s="622"/>
      <c r="K920" s="622"/>
      <c r="L920" s="622"/>
      <c r="M920" s="622"/>
      <c r="N920" s="624"/>
      <c r="O920" s="620"/>
      <c r="P920" s="620"/>
      <c r="Q920" s="620"/>
      <c r="R920" s="620"/>
      <c r="S920" s="620"/>
      <c r="T920" s="620"/>
      <c r="U920" s="620"/>
      <c r="V920" s="620"/>
      <c r="W920" s="620"/>
      <c r="X920" s="620"/>
      <c r="Y920" s="620"/>
      <c r="Z920" s="620"/>
      <c r="AA920" s="620"/>
      <c r="AB920" s="620"/>
      <c r="AC920" s="622"/>
      <c r="AD920" s="620"/>
      <c r="AE920" s="620"/>
      <c r="AF920" s="620"/>
      <c r="AG920" s="620"/>
      <c r="AH920" s="620"/>
      <c r="AI920" s="620"/>
      <c r="AJ920" s="620"/>
      <c r="AK920" s="620"/>
      <c r="AL920" s="620"/>
      <c r="AM920" s="620"/>
      <c r="AN920" s="620"/>
      <c r="AO920" s="620"/>
      <c r="AP920" s="620"/>
      <c r="AQ920" s="620"/>
      <c r="AR920" s="620"/>
      <c r="AS920" s="620"/>
      <c r="AT920" s="620"/>
      <c r="AU920" s="620"/>
      <c r="AV920" s="620"/>
      <c r="AW920" s="620"/>
      <c r="AX920" s="620"/>
      <c r="AY920" s="620"/>
      <c r="AZ920" s="620"/>
      <c r="BA920" s="620"/>
    </row>
    <row r="921" spans="1:53" ht="15.75" customHeight="1" x14ac:dyDescent="0.25">
      <c r="A921" s="620"/>
      <c r="B921" s="625"/>
      <c r="C921" s="620"/>
      <c r="D921" s="620"/>
      <c r="E921" s="620"/>
      <c r="F921" s="620"/>
      <c r="G921" s="620"/>
      <c r="H921" s="620"/>
      <c r="I921" s="620"/>
      <c r="J921" s="622"/>
      <c r="K921" s="622"/>
      <c r="L921" s="622"/>
      <c r="M921" s="622"/>
      <c r="N921" s="624"/>
      <c r="O921" s="620"/>
      <c r="P921" s="620"/>
      <c r="Q921" s="620"/>
      <c r="R921" s="620"/>
      <c r="S921" s="620"/>
      <c r="T921" s="620"/>
      <c r="U921" s="620"/>
      <c r="V921" s="620"/>
      <c r="W921" s="620"/>
      <c r="X921" s="620"/>
      <c r="Y921" s="620"/>
      <c r="Z921" s="620"/>
      <c r="AA921" s="620"/>
      <c r="AB921" s="620"/>
      <c r="AC921" s="622"/>
      <c r="AD921" s="620"/>
      <c r="AE921" s="620"/>
      <c r="AF921" s="620"/>
      <c r="AG921" s="620"/>
      <c r="AH921" s="620"/>
      <c r="AI921" s="620"/>
      <c r="AJ921" s="620"/>
      <c r="AK921" s="620"/>
      <c r="AL921" s="620"/>
      <c r="AM921" s="620"/>
      <c r="AN921" s="620"/>
      <c r="AO921" s="620"/>
      <c r="AP921" s="620"/>
      <c r="AQ921" s="620"/>
      <c r="AR921" s="620"/>
      <c r="AS921" s="620"/>
      <c r="AT921" s="620"/>
      <c r="AU921" s="620"/>
      <c r="AV921" s="620"/>
      <c r="AW921" s="620"/>
      <c r="AX921" s="620"/>
      <c r="AY921" s="620"/>
      <c r="AZ921" s="620"/>
      <c r="BA921" s="620"/>
    </row>
    <row r="922" spans="1:53" ht="15.75" customHeight="1" x14ac:dyDescent="0.25">
      <c r="A922" s="620"/>
      <c r="B922" s="625"/>
      <c r="C922" s="620"/>
      <c r="D922" s="620"/>
      <c r="E922" s="620"/>
      <c r="F922" s="620"/>
      <c r="G922" s="620"/>
      <c r="H922" s="620"/>
      <c r="I922" s="620"/>
      <c r="J922" s="622"/>
      <c r="K922" s="622"/>
      <c r="L922" s="622"/>
      <c r="M922" s="622"/>
      <c r="N922" s="624"/>
      <c r="O922" s="620"/>
      <c r="P922" s="620"/>
      <c r="Q922" s="620"/>
      <c r="R922" s="620"/>
      <c r="S922" s="620"/>
      <c r="T922" s="620"/>
      <c r="U922" s="620"/>
      <c r="V922" s="620"/>
      <c r="W922" s="620"/>
      <c r="X922" s="620"/>
      <c r="Y922" s="620"/>
      <c r="Z922" s="620"/>
      <c r="AA922" s="620"/>
      <c r="AB922" s="620"/>
      <c r="AC922" s="622"/>
      <c r="AD922" s="620"/>
      <c r="AE922" s="620"/>
      <c r="AF922" s="620"/>
      <c r="AG922" s="620"/>
      <c r="AH922" s="620"/>
      <c r="AI922" s="620"/>
      <c r="AJ922" s="620"/>
      <c r="AK922" s="620"/>
      <c r="AL922" s="620"/>
      <c r="AM922" s="620"/>
      <c r="AN922" s="620"/>
      <c r="AO922" s="620"/>
      <c r="AP922" s="620"/>
      <c r="AQ922" s="620"/>
      <c r="AR922" s="620"/>
      <c r="AS922" s="620"/>
      <c r="AT922" s="620"/>
      <c r="AU922" s="620"/>
      <c r="AV922" s="620"/>
      <c r="AW922" s="620"/>
      <c r="AX922" s="620"/>
      <c r="AY922" s="620"/>
      <c r="AZ922" s="620"/>
      <c r="BA922" s="620"/>
    </row>
    <row r="923" spans="1:53" ht="15.75" customHeight="1" x14ac:dyDescent="0.25">
      <c r="A923" s="620"/>
      <c r="B923" s="625"/>
      <c r="C923" s="620"/>
      <c r="D923" s="620"/>
      <c r="E923" s="620"/>
      <c r="F923" s="620"/>
      <c r="G923" s="620"/>
      <c r="H923" s="620"/>
      <c r="I923" s="620"/>
      <c r="J923" s="622"/>
      <c r="K923" s="622"/>
      <c r="L923" s="622"/>
      <c r="M923" s="622"/>
      <c r="N923" s="624"/>
      <c r="O923" s="620"/>
      <c r="P923" s="620"/>
      <c r="Q923" s="620"/>
      <c r="R923" s="620"/>
      <c r="S923" s="620"/>
      <c r="T923" s="620"/>
      <c r="U923" s="620"/>
      <c r="V923" s="620"/>
      <c r="W923" s="620"/>
      <c r="X923" s="620"/>
      <c r="Y923" s="620"/>
      <c r="Z923" s="620"/>
      <c r="AA923" s="620"/>
      <c r="AB923" s="620"/>
      <c r="AC923" s="622"/>
      <c r="AD923" s="620"/>
      <c r="AE923" s="620"/>
      <c r="AF923" s="620"/>
      <c r="AG923" s="620"/>
      <c r="AH923" s="620"/>
      <c r="AI923" s="620"/>
      <c r="AJ923" s="620"/>
      <c r="AK923" s="620"/>
      <c r="AL923" s="620"/>
      <c r="AM923" s="620"/>
      <c r="AN923" s="620"/>
      <c r="AO923" s="620"/>
      <c r="AP923" s="620"/>
      <c r="AQ923" s="620"/>
      <c r="AR923" s="620"/>
      <c r="AS923" s="620"/>
      <c r="AT923" s="620"/>
      <c r="AU923" s="620"/>
      <c r="AV923" s="620"/>
      <c r="AW923" s="620"/>
      <c r="AX923" s="620"/>
      <c r="AY923" s="620"/>
      <c r="AZ923" s="620"/>
      <c r="BA923" s="620"/>
    </row>
    <row r="924" spans="1:53" ht="15.75" customHeight="1" x14ac:dyDescent="0.25">
      <c r="A924" s="620"/>
      <c r="B924" s="625"/>
      <c r="C924" s="620"/>
      <c r="D924" s="620"/>
      <c r="E924" s="620"/>
      <c r="F924" s="620"/>
      <c r="G924" s="620"/>
      <c r="H924" s="620"/>
      <c r="I924" s="620"/>
      <c r="J924" s="622"/>
      <c r="K924" s="622"/>
      <c r="L924" s="622"/>
      <c r="M924" s="622"/>
      <c r="N924" s="624"/>
      <c r="O924" s="620"/>
      <c r="P924" s="620"/>
      <c r="Q924" s="620"/>
      <c r="R924" s="620"/>
      <c r="S924" s="620"/>
      <c r="T924" s="620"/>
      <c r="U924" s="620"/>
      <c r="V924" s="620"/>
      <c r="W924" s="620"/>
      <c r="X924" s="620"/>
      <c r="Y924" s="620"/>
      <c r="Z924" s="620"/>
      <c r="AA924" s="620"/>
      <c r="AB924" s="620"/>
      <c r="AC924" s="622"/>
      <c r="AD924" s="620"/>
      <c r="AE924" s="620"/>
      <c r="AF924" s="620"/>
      <c r="AG924" s="620"/>
      <c r="AH924" s="620"/>
      <c r="AI924" s="620"/>
      <c r="AJ924" s="620"/>
      <c r="AK924" s="620"/>
      <c r="AL924" s="620"/>
      <c r="AM924" s="620"/>
      <c r="AN924" s="620"/>
      <c r="AO924" s="620"/>
      <c r="AP924" s="620"/>
      <c r="AQ924" s="620"/>
      <c r="AR924" s="620"/>
      <c r="AS924" s="620"/>
      <c r="AT924" s="620"/>
      <c r="AU924" s="620"/>
      <c r="AV924" s="620"/>
      <c r="AW924" s="620"/>
      <c r="AX924" s="620"/>
      <c r="AY924" s="620"/>
      <c r="AZ924" s="620"/>
      <c r="BA924" s="620"/>
    </row>
    <row r="925" spans="1:53" ht="15.75" customHeight="1" x14ac:dyDescent="0.25">
      <c r="A925" s="620"/>
      <c r="B925" s="625"/>
      <c r="C925" s="620"/>
      <c r="D925" s="620"/>
      <c r="E925" s="620"/>
      <c r="F925" s="620"/>
      <c r="G925" s="620"/>
      <c r="H925" s="620"/>
      <c r="I925" s="620"/>
      <c r="J925" s="622"/>
      <c r="K925" s="622"/>
      <c r="L925" s="622"/>
      <c r="M925" s="622"/>
      <c r="N925" s="624"/>
      <c r="O925" s="620"/>
      <c r="P925" s="620"/>
      <c r="Q925" s="620"/>
      <c r="R925" s="620"/>
      <c r="S925" s="620"/>
      <c r="T925" s="620"/>
      <c r="U925" s="620"/>
      <c r="V925" s="620"/>
      <c r="W925" s="620"/>
      <c r="X925" s="620"/>
      <c r="Y925" s="620"/>
      <c r="Z925" s="620"/>
      <c r="AA925" s="620"/>
      <c r="AB925" s="620"/>
      <c r="AC925" s="622"/>
      <c r="AD925" s="620"/>
      <c r="AE925" s="620"/>
      <c r="AF925" s="620"/>
      <c r="AG925" s="620"/>
      <c r="AH925" s="620"/>
      <c r="AI925" s="620"/>
      <c r="AJ925" s="620"/>
      <c r="AK925" s="620"/>
      <c r="AL925" s="620"/>
      <c r="AM925" s="620"/>
      <c r="AN925" s="620"/>
      <c r="AO925" s="620"/>
      <c r="AP925" s="620"/>
      <c r="AQ925" s="620"/>
      <c r="AR925" s="620"/>
      <c r="AS925" s="620"/>
      <c r="AT925" s="620"/>
      <c r="AU925" s="620"/>
      <c r="AV925" s="620"/>
      <c r="AW925" s="620"/>
      <c r="AX925" s="620"/>
      <c r="AY925" s="620"/>
      <c r="AZ925" s="620"/>
      <c r="BA925" s="620"/>
    </row>
    <row r="926" spans="1:53" ht="15.75" customHeight="1" x14ac:dyDescent="0.25">
      <c r="A926" s="620"/>
      <c r="B926" s="625"/>
      <c r="C926" s="620"/>
      <c r="D926" s="620"/>
      <c r="E926" s="620"/>
      <c r="F926" s="620"/>
      <c r="G926" s="620"/>
      <c r="H926" s="620"/>
      <c r="I926" s="620"/>
      <c r="J926" s="622"/>
      <c r="K926" s="622"/>
      <c r="L926" s="622"/>
      <c r="M926" s="622"/>
      <c r="N926" s="624"/>
      <c r="O926" s="620"/>
      <c r="P926" s="620"/>
      <c r="Q926" s="620"/>
      <c r="R926" s="620"/>
      <c r="S926" s="620"/>
      <c r="T926" s="620"/>
      <c r="U926" s="620"/>
      <c r="V926" s="620"/>
      <c r="W926" s="620"/>
      <c r="X926" s="620"/>
      <c r="Y926" s="620"/>
      <c r="Z926" s="620"/>
      <c r="AA926" s="620"/>
      <c r="AB926" s="620"/>
      <c r="AC926" s="622"/>
      <c r="AD926" s="620"/>
      <c r="AE926" s="620"/>
      <c r="AF926" s="620"/>
      <c r="AG926" s="620"/>
      <c r="AH926" s="620"/>
      <c r="AI926" s="620"/>
      <c r="AJ926" s="620"/>
      <c r="AK926" s="620"/>
      <c r="AL926" s="620"/>
      <c r="AM926" s="620"/>
      <c r="AN926" s="620"/>
      <c r="AO926" s="620"/>
      <c r="AP926" s="620"/>
      <c r="AQ926" s="620"/>
      <c r="AR926" s="620"/>
      <c r="AS926" s="620"/>
      <c r="AT926" s="620"/>
      <c r="AU926" s="620"/>
      <c r="AV926" s="620"/>
      <c r="AW926" s="620"/>
      <c r="AX926" s="620"/>
      <c r="AY926" s="620"/>
      <c r="AZ926" s="620"/>
      <c r="BA926" s="620"/>
    </row>
    <row r="927" spans="1:53" ht="15.75" customHeight="1" x14ac:dyDescent="0.25">
      <c r="A927" s="620"/>
      <c r="B927" s="625"/>
      <c r="C927" s="620"/>
      <c r="D927" s="620"/>
      <c r="E927" s="620"/>
      <c r="F927" s="620"/>
      <c r="G927" s="620"/>
      <c r="H927" s="620"/>
      <c r="I927" s="620"/>
      <c r="J927" s="622"/>
      <c r="K927" s="622"/>
      <c r="L927" s="622"/>
      <c r="M927" s="622"/>
      <c r="N927" s="624"/>
      <c r="O927" s="620"/>
      <c r="P927" s="620"/>
      <c r="Q927" s="620"/>
      <c r="R927" s="620"/>
      <c r="S927" s="620"/>
      <c r="T927" s="620"/>
      <c r="U927" s="620"/>
      <c r="V927" s="620"/>
      <c r="W927" s="620"/>
      <c r="X927" s="620"/>
      <c r="Y927" s="620"/>
      <c r="Z927" s="620"/>
      <c r="AA927" s="620"/>
      <c r="AB927" s="620"/>
      <c r="AC927" s="622"/>
      <c r="AD927" s="620"/>
      <c r="AE927" s="620"/>
      <c r="AF927" s="620"/>
      <c r="AG927" s="620"/>
      <c r="AH927" s="620"/>
      <c r="AI927" s="620"/>
      <c r="AJ927" s="620"/>
      <c r="AK927" s="620"/>
      <c r="AL927" s="620"/>
      <c r="AM927" s="620"/>
      <c r="AN927" s="620"/>
      <c r="AO927" s="620"/>
      <c r="AP927" s="620"/>
      <c r="AQ927" s="620"/>
      <c r="AR927" s="620"/>
      <c r="AS927" s="620"/>
      <c r="AT927" s="620"/>
      <c r="AU927" s="620"/>
      <c r="AV927" s="620"/>
      <c r="AW927" s="620"/>
      <c r="AX927" s="620"/>
      <c r="AY927" s="620"/>
      <c r="AZ927" s="620"/>
      <c r="BA927" s="620"/>
    </row>
    <row r="928" spans="1:53" ht="15.75" customHeight="1" x14ac:dyDescent="0.25">
      <c r="A928" s="620"/>
      <c r="B928" s="625"/>
      <c r="C928" s="620"/>
      <c r="D928" s="620"/>
      <c r="E928" s="620"/>
      <c r="F928" s="620"/>
      <c r="G928" s="620"/>
      <c r="H928" s="620"/>
      <c r="I928" s="620"/>
      <c r="J928" s="622"/>
      <c r="K928" s="622"/>
      <c r="L928" s="622"/>
      <c r="M928" s="622"/>
      <c r="N928" s="624"/>
      <c r="O928" s="620"/>
      <c r="P928" s="620"/>
      <c r="Q928" s="620"/>
      <c r="R928" s="620"/>
      <c r="S928" s="620"/>
      <c r="T928" s="620"/>
      <c r="U928" s="620"/>
      <c r="V928" s="620"/>
      <c r="W928" s="620"/>
      <c r="X928" s="620"/>
      <c r="Y928" s="620"/>
      <c r="Z928" s="620"/>
      <c r="AA928" s="620"/>
      <c r="AB928" s="620"/>
      <c r="AC928" s="622"/>
      <c r="AD928" s="620"/>
      <c r="AE928" s="620"/>
      <c r="AF928" s="620"/>
      <c r="AG928" s="620"/>
      <c r="AH928" s="620"/>
      <c r="AI928" s="620"/>
      <c r="AJ928" s="620"/>
      <c r="AK928" s="620"/>
      <c r="AL928" s="620"/>
      <c r="AM928" s="620"/>
      <c r="AN928" s="620"/>
      <c r="AO928" s="620"/>
      <c r="AP928" s="620"/>
      <c r="AQ928" s="620"/>
      <c r="AR928" s="620"/>
      <c r="AS928" s="620"/>
      <c r="AT928" s="620"/>
      <c r="AU928" s="620"/>
      <c r="AV928" s="620"/>
      <c r="AW928" s="620"/>
      <c r="AX928" s="620"/>
      <c r="AY928" s="620"/>
      <c r="AZ928" s="620"/>
      <c r="BA928" s="620"/>
    </row>
    <row r="929" spans="1:53" ht="15.75" customHeight="1" x14ac:dyDescent="0.25">
      <c r="A929" s="620"/>
      <c r="B929" s="625"/>
      <c r="C929" s="620"/>
      <c r="D929" s="620"/>
      <c r="E929" s="620"/>
      <c r="F929" s="620"/>
      <c r="G929" s="620"/>
      <c r="H929" s="620"/>
      <c r="I929" s="620"/>
      <c r="J929" s="622"/>
      <c r="K929" s="622"/>
      <c r="L929" s="622"/>
      <c r="M929" s="622"/>
      <c r="N929" s="624"/>
      <c r="O929" s="620"/>
      <c r="P929" s="620"/>
      <c r="Q929" s="620"/>
      <c r="R929" s="620"/>
      <c r="S929" s="620"/>
      <c r="T929" s="620"/>
      <c r="U929" s="620"/>
      <c r="V929" s="620"/>
      <c r="W929" s="620"/>
      <c r="X929" s="620"/>
      <c r="Y929" s="620"/>
      <c r="Z929" s="620"/>
      <c r="AA929" s="620"/>
      <c r="AB929" s="620"/>
      <c r="AC929" s="622"/>
      <c r="AD929" s="620"/>
      <c r="AE929" s="620"/>
      <c r="AF929" s="620"/>
      <c r="AG929" s="620"/>
      <c r="AH929" s="620"/>
      <c r="AI929" s="620"/>
      <c r="AJ929" s="620"/>
      <c r="AK929" s="620"/>
      <c r="AL929" s="620"/>
      <c r="AM929" s="620"/>
      <c r="AN929" s="620"/>
      <c r="AO929" s="620"/>
      <c r="AP929" s="620"/>
      <c r="AQ929" s="620"/>
      <c r="AR929" s="620"/>
      <c r="AS929" s="620"/>
      <c r="AT929" s="620"/>
      <c r="AU929" s="620"/>
      <c r="AV929" s="620"/>
      <c r="AW929" s="620"/>
      <c r="AX929" s="620"/>
      <c r="AY929" s="620"/>
      <c r="AZ929" s="620"/>
      <c r="BA929" s="620"/>
    </row>
    <row r="930" spans="1:53" ht="15.75" customHeight="1" x14ac:dyDescent="0.25">
      <c r="A930" s="620"/>
      <c r="B930" s="625"/>
      <c r="C930" s="620"/>
      <c r="D930" s="620"/>
      <c r="E930" s="620"/>
      <c r="F930" s="620"/>
      <c r="G930" s="620"/>
      <c r="H930" s="620"/>
      <c r="I930" s="620"/>
      <c r="J930" s="622"/>
      <c r="K930" s="622"/>
      <c r="L930" s="622"/>
      <c r="M930" s="622"/>
      <c r="N930" s="624"/>
      <c r="O930" s="620"/>
      <c r="P930" s="620"/>
      <c r="Q930" s="620"/>
      <c r="R930" s="620"/>
      <c r="S930" s="620"/>
      <c r="T930" s="620"/>
      <c r="U930" s="620"/>
      <c r="V930" s="620"/>
      <c r="W930" s="620"/>
      <c r="X930" s="620"/>
      <c r="Y930" s="620"/>
      <c r="Z930" s="620"/>
      <c r="AA930" s="620"/>
      <c r="AB930" s="620"/>
      <c r="AC930" s="622"/>
      <c r="AD930" s="620"/>
      <c r="AE930" s="620"/>
      <c r="AF930" s="620"/>
      <c r="AG930" s="620"/>
      <c r="AH930" s="620"/>
      <c r="AI930" s="620"/>
      <c r="AJ930" s="620"/>
      <c r="AK930" s="620"/>
      <c r="AL930" s="620"/>
      <c r="AM930" s="620"/>
      <c r="AN930" s="620"/>
      <c r="AO930" s="620"/>
      <c r="AP930" s="620"/>
      <c r="AQ930" s="620"/>
      <c r="AR930" s="620"/>
      <c r="AS930" s="620"/>
      <c r="AT930" s="620"/>
      <c r="AU930" s="620"/>
      <c r="AV930" s="620"/>
      <c r="AW930" s="620"/>
      <c r="AX930" s="620"/>
      <c r="AY930" s="620"/>
      <c r="AZ930" s="620"/>
      <c r="BA930" s="620"/>
    </row>
    <row r="931" spans="1:53" ht="15.75" customHeight="1" x14ac:dyDescent="0.25">
      <c r="A931" s="620"/>
      <c r="B931" s="625"/>
      <c r="C931" s="620"/>
      <c r="D931" s="620"/>
      <c r="E931" s="620"/>
      <c r="F931" s="620"/>
      <c r="G931" s="620"/>
      <c r="H931" s="620"/>
      <c r="I931" s="620"/>
      <c r="J931" s="622"/>
      <c r="K931" s="622"/>
      <c r="L931" s="622"/>
      <c r="M931" s="622"/>
      <c r="N931" s="624"/>
      <c r="O931" s="620"/>
      <c r="P931" s="620"/>
      <c r="Q931" s="620"/>
      <c r="R931" s="620"/>
      <c r="S931" s="620"/>
      <c r="T931" s="620"/>
      <c r="U931" s="620"/>
      <c r="V931" s="620"/>
      <c r="W931" s="620"/>
      <c r="X931" s="620"/>
      <c r="Y931" s="620"/>
      <c r="Z931" s="620"/>
      <c r="AA931" s="620"/>
      <c r="AB931" s="620"/>
      <c r="AC931" s="622"/>
      <c r="AD931" s="620"/>
      <c r="AE931" s="620"/>
      <c r="AF931" s="620"/>
      <c r="AG931" s="620"/>
      <c r="AH931" s="620"/>
      <c r="AI931" s="620"/>
      <c r="AJ931" s="620"/>
      <c r="AK931" s="620"/>
      <c r="AL931" s="620"/>
      <c r="AM931" s="620"/>
      <c r="AN931" s="620"/>
      <c r="AO931" s="620"/>
      <c r="AP931" s="620"/>
      <c r="AQ931" s="620"/>
      <c r="AR931" s="620"/>
      <c r="AS931" s="620"/>
      <c r="AT931" s="620"/>
      <c r="AU931" s="620"/>
      <c r="AV931" s="620"/>
      <c r="AW931" s="620"/>
      <c r="AX931" s="620"/>
      <c r="AY931" s="620"/>
      <c r="AZ931" s="620"/>
      <c r="BA931" s="620"/>
    </row>
    <row r="932" spans="1:53" ht="15.75" customHeight="1" x14ac:dyDescent="0.25">
      <c r="A932" s="620"/>
      <c r="B932" s="625"/>
      <c r="C932" s="620"/>
      <c r="D932" s="620"/>
      <c r="E932" s="620"/>
      <c r="F932" s="620"/>
      <c r="G932" s="620"/>
      <c r="H932" s="620"/>
      <c r="I932" s="620"/>
      <c r="J932" s="622"/>
      <c r="K932" s="622"/>
      <c r="L932" s="622"/>
      <c r="M932" s="622"/>
      <c r="N932" s="624"/>
      <c r="O932" s="620"/>
      <c r="P932" s="620"/>
      <c r="Q932" s="620"/>
      <c r="R932" s="620"/>
      <c r="S932" s="620"/>
      <c r="T932" s="620"/>
      <c r="U932" s="620"/>
      <c r="V932" s="620"/>
      <c r="W932" s="620"/>
      <c r="X932" s="620"/>
      <c r="Y932" s="620"/>
      <c r="Z932" s="620"/>
      <c r="AA932" s="620"/>
      <c r="AB932" s="620"/>
      <c r="AC932" s="622"/>
      <c r="AD932" s="620"/>
      <c r="AE932" s="620"/>
      <c r="AF932" s="620"/>
      <c r="AG932" s="620"/>
      <c r="AH932" s="620"/>
      <c r="AI932" s="620"/>
      <c r="AJ932" s="620"/>
      <c r="AK932" s="620"/>
      <c r="AL932" s="620"/>
      <c r="AM932" s="620"/>
      <c r="AN932" s="620"/>
      <c r="AO932" s="620"/>
      <c r="AP932" s="620"/>
      <c r="AQ932" s="620"/>
      <c r="AR932" s="620"/>
      <c r="AS932" s="620"/>
      <c r="AT932" s="620"/>
      <c r="AU932" s="620"/>
      <c r="AV932" s="620"/>
      <c r="AW932" s="620"/>
      <c r="AX932" s="620"/>
      <c r="AY932" s="620"/>
      <c r="AZ932" s="620"/>
      <c r="BA932" s="620"/>
    </row>
    <row r="933" spans="1:53" ht="15.75" customHeight="1" x14ac:dyDescent="0.25">
      <c r="A933" s="620"/>
      <c r="B933" s="625"/>
      <c r="C933" s="620"/>
      <c r="D933" s="620"/>
      <c r="E933" s="620"/>
      <c r="F933" s="620"/>
      <c r="G933" s="620"/>
      <c r="H933" s="620"/>
      <c r="I933" s="620"/>
      <c r="J933" s="622"/>
      <c r="K933" s="622"/>
      <c r="L933" s="622"/>
      <c r="M933" s="622"/>
      <c r="N933" s="624"/>
      <c r="O933" s="620"/>
      <c r="P933" s="620"/>
      <c r="Q933" s="620"/>
      <c r="R933" s="620"/>
      <c r="S933" s="620"/>
      <c r="T933" s="620"/>
      <c r="U933" s="620"/>
      <c r="V933" s="620"/>
      <c r="W933" s="620"/>
      <c r="X933" s="620"/>
      <c r="Y933" s="620"/>
      <c r="Z933" s="620"/>
      <c r="AA933" s="620"/>
      <c r="AB933" s="620"/>
      <c r="AC933" s="622"/>
      <c r="AD933" s="620"/>
      <c r="AE933" s="620"/>
      <c r="AF933" s="620"/>
      <c r="AG933" s="620"/>
      <c r="AH933" s="620"/>
      <c r="AI933" s="620"/>
      <c r="AJ933" s="620"/>
      <c r="AK933" s="620"/>
      <c r="AL933" s="620"/>
      <c r="AM933" s="620"/>
      <c r="AN933" s="620"/>
      <c r="AO933" s="620"/>
      <c r="AP933" s="620"/>
      <c r="AQ933" s="620"/>
      <c r="AR933" s="620"/>
      <c r="AS933" s="620"/>
      <c r="AT933" s="620"/>
      <c r="AU933" s="620"/>
      <c r="AV933" s="620"/>
      <c r="AW933" s="620"/>
      <c r="AX933" s="620"/>
      <c r="AY933" s="620"/>
      <c r="AZ933" s="620"/>
      <c r="BA933" s="620"/>
    </row>
    <row r="934" spans="1:53" ht="15.75" customHeight="1" x14ac:dyDescent="0.25">
      <c r="A934" s="620"/>
      <c r="B934" s="625"/>
      <c r="C934" s="620"/>
      <c r="D934" s="620"/>
      <c r="E934" s="620"/>
      <c r="F934" s="620"/>
      <c r="G934" s="620"/>
      <c r="H934" s="620"/>
      <c r="I934" s="620"/>
      <c r="J934" s="622"/>
      <c r="K934" s="622"/>
      <c r="L934" s="622"/>
      <c r="M934" s="622"/>
      <c r="N934" s="624"/>
      <c r="O934" s="620"/>
      <c r="P934" s="620"/>
      <c r="Q934" s="620"/>
      <c r="R934" s="620"/>
      <c r="S934" s="620"/>
      <c r="T934" s="620"/>
      <c r="U934" s="620"/>
      <c r="V934" s="620"/>
      <c r="W934" s="620"/>
      <c r="X934" s="620"/>
      <c r="Y934" s="620"/>
      <c r="Z934" s="620"/>
      <c r="AA934" s="620"/>
      <c r="AB934" s="620"/>
      <c r="AC934" s="622"/>
      <c r="AD934" s="620"/>
      <c r="AE934" s="620"/>
      <c r="AF934" s="620"/>
      <c r="AG934" s="620"/>
      <c r="AH934" s="620"/>
      <c r="AI934" s="620"/>
      <c r="AJ934" s="620"/>
      <c r="AK934" s="620"/>
      <c r="AL934" s="620"/>
      <c r="AM934" s="620"/>
      <c r="AN934" s="620"/>
      <c r="AO934" s="620"/>
      <c r="AP934" s="620"/>
      <c r="AQ934" s="620"/>
      <c r="AR934" s="620"/>
      <c r="AS934" s="620"/>
      <c r="AT934" s="620"/>
      <c r="AU934" s="620"/>
      <c r="AV934" s="620"/>
      <c r="AW934" s="620"/>
      <c r="AX934" s="620"/>
      <c r="AY934" s="620"/>
      <c r="AZ934" s="620"/>
      <c r="BA934" s="620"/>
    </row>
    <row r="935" spans="1:53" ht="15.75" customHeight="1" x14ac:dyDescent="0.25">
      <c r="A935" s="620"/>
      <c r="B935" s="625"/>
      <c r="C935" s="620"/>
      <c r="D935" s="620"/>
      <c r="E935" s="620"/>
      <c r="F935" s="620"/>
      <c r="G935" s="620"/>
      <c r="H935" s="620"/>
      <c r="I935" s="620"/>
      <c r="J935" s="622"/>
      <c r="K935" s="622"/>
      <c r="L935" s="622"/>
      <c r="M935" s="622"/>
      <c r="N935" s="624"/>
      <c r="O935" s="620"/>
      <c r="P935" s="620"/>
      <c r="Q935" s="620"/>
      <c r="R935" s="620"/>
      <c r="S935" s="620"/>
      <c r="T935" s="620"/>
      <c r="U935" s="620"/>
      <c r="V935" s="620"/>
      <c r="W935" s="620"/>
      <c r="X935" s="620"/>
      <c r="Y935" s="620"/>
      <c r="Z935" s="620"/>
      <c r="AA935" s="620"/>
      <c r="AB935" s="620"/>
      <c r="AC935" s="622"/>
      <c r="AD935" s="620"/>
      <c r="AE935" s="620"/>
      <c r="AF935" s="620"/>
      <c r="AG935" s="620"/>
      <c r="AH935" s="620"/>
      <c r="AI935" s="620"/>
      <c r="AJ935" s="620"/>
      <c r="AK935" s="620"/>
      <c r="AL935" s="620"/>
      <c r="AM935" s="620"/>
      <c r="AN935" s="620"/>
      <c r="AO935" s="620"/>
      <c r="AP935" s="620"/>
      <c r="AQ935" s="620"/>
      <c r="AR935" s="620"/>
      <c r="AS935" s="620"/>
      <c r="AT935" s="620"/>
      <c r="AU935" s="620"/>
      <c r="AV935" s="620"/>
      <c r="AW935" s="620"/>
      <c r="AX935" s="620"/>
      <c r="AY935" s="620"/>
      <c r="AZ935" s="620"/>
      <c r="BA935" s="620"/>
    </row>
    <row r="936" spans="1:53" ht="15.75" customHeight="1" x14ac:dyDescent="0.25">
      <c r="A936" s="620"/>
      <c r="B936" s="625"/>
      <c r="C936" s="620"/>
      <c r="D936" s="620"/>
      <c r="E936" s="620"/>
      <c r="F936" s="620"/>
      <c r="G936" s="620"/>
      <c r="H936" s="620"/>
      <c r="I936" s="620"/>
      <c r="J936" s="622"/>
      <c r="K936" s="622"/>
      <c r="L936" s="622"/>
      <c r="M936" s="622"/>
      <c r="N936" s="624"/>
      <c r="O936" s="620"/>
      <c r="P936" s="620"/>
      <c r="Q936" s="620"/>
      <c r="R936" s="620"/>
      <c r="S936" s="620"/>
      <c r="T936" s="620"/>
      <c r="U936" s="620"/>
      <c r="V936" s="620"/>
      <c r="W936" s="620"/>
      <c r="X936" s="620"/>
      <c r="Y936" s="620"/>
      <c r="Z936" s="620"/>
      <c r="AA936" s="620"/>
      <c r="AB936" s="620"/>
      <c r="AC936" s="622"/>
      <c r="AD936" s="620"/>
      <c r="AE936" s="620"/>
      <c r="AF936" s="620"/>
      <c r="AG936" s="620"/>
      <c r="AH936" s="620"/>
      <c r="AI936" s="620"/>
      <c r="AJ936" s="620"/>
      <c r="AK936" s="620"/>
      <c r="AL936" s="620"/>
      <c r="AM936" s="620"/>
      <c r="AN936" s="620"/>
      <c r="AO936" s="620"/>
      <c r="AP936" s="620"/>
      <c r="AQ936" s="620"/>
      <c r="AR936" s="620"/>
      <c r="AS936" s="620"/>
      <c r="AT936" s="620"/>
      <c r="AU936" s="620"/>
      <c r="AV936" s="620"/>
      <c r="AW936" s="620"/>
      <c r="AX936" s="620"/>
      <c r="AY936" s="620"/>
      <c r="AZ936" s="620"/>
      <c r="BA936" s="620"/>
    </row>
    <row r="937" spans="1:53" ht="15.75" customHeight="1" x14ac:dyDescent="0.25">
      <c r="A937" s="620"/>
      <c r="B937" s="625"/>
      <c r="C937" s="620"/>
      <c r="D937" s="620"/>
      <c r="E937" s="620"/>
      <c r="F937" s="620"/>
      <c r="G937" s="620"/>
      <c r="H937" s="620"/>
      <c r="I937" s="620"/>
      <c r="J937" s="622"/>
      <c r="K937" s="622"/>
      <c r="L937" s="622"/>
      <c r="M937" s="622"/>
      <c r="N937" s="624"/>
      <c r="O937" s="620"/>
      <c r="P937" s="620"/>
      <c r="Q937" s="620"/>
      <c r="R937" s="620"/>
      <c r="S937" s="620"/>
      <c r="T937" s="620"/>
      <c r="U937" s="620"/>
      <c r="V937" s="620"/>
      <c r="W937" s="620"/>
      <c r="X937" s="620"/>
      <c r="Y937" s="620"/>
      <c r="Z937" s="620"/>
      <c r="AA937" s="620"/>
      <c r="AB937" s="620"/>
      <c r="AC937" s="622"/>
      <c r="AD937" s="620"/>
      <c r="AE937" s="620"/>
      <c r="AF937" s="620"/>
      <c r="AG937" s="620"/>
      <c r="AH937" s="620"/>
      <c r="AI937" s="620"/>
      <c r="AJ937" s="620"/>
      <c r="AK937" s="620"/>
      <c r="AL937" s="620"/>
      <c r="AM937" s="620"/>
      <c r="AN937" s="620"/>
      <c r="AO937" s="620"/>
      <c r="AP937" s="620"/>
      <c r="AQ937" s="620"/>
      <c r="AR937" s="620"/>
      <c r="AS937" s="620"/>
      <c r="AT937" s="620"/>
      <c r="AU937" s="620"/>
      <c r="AV937" s="620"/>
      <c r="AW937" s="620"/>
      <c r="AX937" s="620"/>
      <c r="AY937" s="620"/>
      <c r="AZ937" s="620"/>
      <c r="BA937" s="620"/>
    </row>
    <row r="938" spans="1:53" ht="15.75" customHeight="1" x14ac:dyDescent="0.25">
      <c r="A938" s="620"/>
      <c r="B938" s="625"/>
      <c r="C938" s="620"/>
      <c r="D938" s="620"/>
      <c r="E938" s="620"/>
      <c r="F938" s="620"/>
      <c r="G938" s="620"/>
      <c r="H938" s="620"/>
      <c r="I938" s="620"/>
      <c r="J938" s="622"/>
      <c r="K938" s="622"/>
      <c r="L938" s="622"/>
      <c r="M938" s="622"/>
      <c r="N938" s="624"/>
      <c r="O938" s="620"/>
      <c r="P938" s="620"/>
      <c r="Q938" s="620"/>
      <c r="R938" s="620"/>
      <c r="S938" s="620"/>
      <c r="T938" s="620"/>
      <c r="U938" s="620"/>
      <c r="V938" s="620"/>
      <c r="W938" s="620"/>
      <c r="X938" s="620"/>
      <c r="Y938" s="620"/>
      <c r="Z938" s="620"/>
      <c r="AA938" s="620"/>
      <c r="AB938" s="620"/>
      <c r="AC938" s="622"/>
      <c r="AD938" s="620"/>
      <c r="AE938" s="620"/>
      <c r="AF938" s="620"/>
      <c r="AG938" s="620"/>
      <c r="AH938" s="620"/>
      <c r="AI938" s="620"/>
      <c r="AJ938" s="620"/>
      <c r="AK938" s="620"/>
      <c r="AL938" s="620"/>
      <c r="AM938" s="620"/>
      <c r="AN938" s="620"/>
      <c r="AO938" s="620"/>
      <c r="AP938" s="620"/>
      <c r="AQ938" s="620"/>
      <c r="AR938" s="620"/>
      <c r="AS938" s="620"/>
      <c r="AT938" s="620"/>
      <c r="AU938" s="620"/>
      <c r="AV938" s="620"/>
      <c r="AW938" s="620"/>
      <c r="AX938" s="620"/>
      <c r="AY938" s="620"/>
      <c r="AZ938" s="620"/>
      <c r="BA938" s="620"/>
    </row>
    <row r="939" spans="1:53" ht="15.75" customHeight="1" x14ac:dyDescent="0.25">
      <c r="A939" s="620"/>
      <c r="B939" s="625"/>
      <c r="C939" s="620"/>
      <c r="D939" s="620"/>
      <c r="E939" s="620"/>
      <c r="F939" s="620"/>
      <c r="G939" s="620"/>
      <c r="H939" s="620"/>
      <c r="I939" s="620"/>
      <c r="J939" s="622"/>
      <c r="K939" s="622"/>
      <c r="L939" s="622"/>
      <c r="M939" s="622"/>
      <c r="N939" s="624"/>
      <c r="O939" s="620"/>
      <c r="P939" s="620"/>
      <c r="Q939" s="620"/>
      <c r="R939" s="620"/>
      <c r="S939" s="620"/>
      <c r="T939" s="620"/>
      <c r="U939" s="620"/>
      <c r="V939" s="620"/>
      <c r="W939" s="620"/>
      <c r="X939" s="620"/>
      <c r="Y939" s="620"/>
      <c r="Z939" s="620"/>
      <c r="AA939" s="620"/>
      <c r="AB939" s="620"/>
      <c r="AC939" s="622"/>
      <c r="AD939" s="620"/>
      <c r="AE939" s="620"/>
      <c r="AF939" s="620"/>
      <c r="AG939" s="620"/>
      <c r="AH939" s="620"/>
      <c r="AI939" s="620"/>
      <c r="AJ939" s="620"/>
      <c r="AK939" s="620"/>
      <c r="AL939" s="620"/>
      <c r="AM939" s="620"/>
      <c r="AN939" s="620"/>
      <c r="AO939" s="620"/>
      <c r="AP939" s="620"/>
      <c r="AQ939" s="620"/>
      <c r="AR939" s="620"/>
      <c r="AS939" s="620"/>
      <c r="AT939" s="620"/>
      <c r="AU939" s="620"/>
      <c r="AV939" s="620"/>
      <c r="AW939" s="620"/>
      <c r="AX939" s="620"/>
      <c r="AY939" s="620"/>
      <c r="AZ939" s="620"/>
      <c r="BA939" s="620"/>
    </row>
    <row r="940" spans="1:53" ht="15.75" customHeight="1" x14ac:dyDescent="0.25">
      <c r="A940" s="620"/>
      <c r="B940" s="625"/>
      <c r="C940" s="620"/>
      <c r="D940" s="620"/>
      <c r="E940" s="620"/>
      <c r="F940" s="620"/>
      <c r="G940" s="620"/>
      <c r="H940" s="620"/>
      <c r="I940" s="620"/>
      <c r="J940" s="622"/>
      <c r="K940" s="622"/>
      <c r="L940" s="622"/>
      <c r="M940" s="622"/>
      <c r="N940" s="624"/>
      <c r="O940" s="620"/>
      <c r="P940" s="620"/>
      <c r="Q940" s="620"/>
      <c r="R940" s="620"/>
      <c r="S940" s="620"/>
      <c r="T940" s="620"/>
      <c r="U940" s="620"/>
      <c r="V940" s="620"/>
      <c r="W940" s="620"/>
      <c r="X940" s="620"/>
      <c r="Y940" s="620"/>
      <c r="Z940" s="620"/>
      <c r="AA940" s="620"/>
      <c r="AB940" s="620"/>
      <c r="AC940" s="622"/>
      <c r="AD940" s="620"/>
      <c r="AE940" s="620"/>
      <c r="AF940" s="620"/>
      <c r="AG940" s="620"/>
      <c r="AH940" s="620"/>
      <c r="AI940" s="620"/>
      <c r="AJ940" s="620"/>
      <c r="AK940" s="620"/>
      <c r="AL940" s="620"/>
      <c r="AM940" s="620"/>
      <c r="AN940" s="620"/>
      <c r="AO940" s="620"/>
      <c r="AP940" s="620"/>
      <c r="AQ940" s="620"/>
      <c r="AR940" s="620"/>
      <c r="AS940" s="620"/>
      <c r="AT940" s="620"/>
      <c r="AU940" s="620"/>
      <c r="AV940" s="620"/>
      <c r="AW940" s="620"/>
      <c r="AX940" s="620"/>
      <c r="AY940" s="620"/>
      <c r="AZ940" s="620"/>
      <c r="BA940" s="620"/>
    </row>
    <row r="941" spans="1:53" ht="15.75" customHeight="1" x14ac:dyDescent="0.25">
      <c r="A941" s="620"/>
      <c r="B941" s="625"/>
      <c r="C941" s="620"/>
      <c r="D941" s="620"/>
      <c r="E941" s="620"/>
      <c r="F941" s="620"/>
      <c r="G941" s="620"/>
      <c r="H941" s="620"/>
      <c r="I941" s="620"/>
      <c r="J941" s="622"/>
      <c r="K941" s="622"/>
      <c r="L941" s="622"/>
      <c r="M941" s="622"/>
      <c r="N941" s="624"/>
      <c r="O941" s="620"/>
      <c r="P941" s="620"/>
      <c r="Q941" s="620"/>
      <c r="R941" s="620"/>
      <c r="S941" s="620"/>
      <c r="T941" s="620"/>
      <c r="U941" s="620"/>
      <c r="V941" s="620"/>
      <c r="W941" s="620"/>
      <c r="X941" s="620"/>
      <c r="Y941" s="620"/>
      <c r="Z941" s="620"/>
      <c r="AA941" s="620"/>
      <c r="AB941" s="620"/>
      <c r="AC941" s="622"/>
      <c r="AD941" s="620"/>
      <c r="AE941" s="620"/>
      <c r="AF941" s="620"/>
      <c r="AG941" s="620"/>
      <c r="AH941" s="620"/>
      <c r="AI941" s="620"/>
      <c r="AJ941" s="620"/>
      <c r="AK941" s="620"/>
      <c r="AL941" s="620"/>
      <c r="AM941" s="620"/>
      <c r="AN941" s="620"/>
      <c r="AO941" s="620"/>
      <c r="AP941" s="620"/>
      <c r="AQ941" s="620"/>
      <c r="AR941" s="620"/>
      <c r="AS941" s="620"/>
      <c r="AT941" s="620"/>
      <c r="AU941" s="620"/>
      <c r="AV941" s="620"/>
      <c r="AW941" s="620"/>
      <c r="AX941" s="620"/>
      <c r="AY941" s="620"/>
      <c r="AZ941" s="620"/>
      <c r="BA941" s="620"/>
    </row>
    <row r="942" spans="1:53" ht="15.75" customHeight="1" x14ac:dyDescent="0.25">
      <c r="A942" s="620"/>
      <c r="B942" s="625"/>
      <c r="C942" s="620"/>
      <c r="D942" s="620"/>
      <c r="E942" s="620"/>
      <c r="F942" s="620"/>
      <c r="G942" s="620"/>
      <c r="H942" s="620"/>
      <c r="I942" s="620"/>
      <c r="J942" s="622"/>
      <c r="K942" s="622"/>
      <c r="L942" s="622"/>
      <c r="M942" s="622"/>
      <c r="N942" s="624"/>
      <c r="O942" s="620"/>
      <c r="P942" s="620"/>
      <c r="Q942" s="620"/>
      <c r="R942" s="620"/>
      <c r="S942" s="620"/>
      <c r="T942" s="620"/>
      <c r="U942" s="620"/>
      <c r="V942" s="620"/>
      <c r="W942" s="620"/>
      <c r="X942" s="620"/>
      <c r="Y942" s="620"/>
      <c r="Z942" s="620"/>
      <c r="AA942" s="620"/>
      <c r="AB942" s="620"/>
      <c r="AC942" s="622"/>
      <c r="AD942" s="620"/>
      <c r="AE942" s="620"/>
      <c r="AF942" s="620"/>
      <c r="AG942" s="620"/>
      <c r="AH942" s="620"/>
      <c r="AI942" s="620"/>
      <c r="AJ942" s="620"/>
      <c r="AK942" s="620"/>
      <c r="AL942" s="620"/>
      <c r="AM942" s="620"/>
      <c r="AN942" s="620"/>
      <c r="AO942" s="620"/>
      <c r="AP942" s="620"/>
      <c r="AQ942" s="620"/>
      <c r="AR942" s="620"/>
      <c r="AS942" s="620"/>
      <c r="AT942" s="620"/>
      <c r="AU942" s="620"/>
      <c r="AV942" s="620"/>
      <c r="AW942" s="620"/>
      <c r="AX942" s="620"/>
      <c r="AY942" s="620"/>
      <c r="AZ942" s="620"/>
      <c r="BA942" s="620"/>
    </row>
    <row r="943" spans="1:53" ht="15.75" customHeight="1" x14ac:dyDescent="0.25">
      <c r="A943" s="620"/>
      <c r="B943" s="625"/>
      <c r="C943" s="620"/>
      <c r="D943" s="620"/>
      <c r="E943" s="620"/>
      <c r="F943" s="620"/>
      <c r="G943" s="620"/>
      <c r="H943" s="620"/>
      <c r="I943" s="620"/>
      <c r="J943" s="622"/>
      <c r="K943" s="622"/>
      <c r="L943" s="622"/>
      <c r="M943" s="622"/>
      <c r="N943" s="624"/>
      <c r="O943" s="620"/>
      <c r="P943" s="620"/>
      <c r="Q943" s="620"/>
      <c r="R943" s="620"/>
      <c r="S943" s="620"/>
      <c r="T943" s="620"/>
      <c r="U943" s="620"/>
      <c r="V943" s="620"/>
      <c r="W943" s="620"/>
      <c r="X943" s="620"/>
      <c r="Y943" s="620"/>
      <c r="Z943" s="620"/>
      <c r="AA943" s="620"/>
      <c r="AB943" s="620"/>
      <c r="AC943" s="622"/>
      <c r="AD943" s="620"/>
      <c r="AE943" s="620"/>
      <c r="AF943" s="620"/>
      <c r="AG943" s="620"/>
      <c r="AH943" s="620"/>
      <c r="AI943" s="620"/>
      <c r="AJ943" s="620"/>
      <c r="AK943" s="620"/>
      <c r="AL943" s="620"/>
      <c r="AM943" s="620"/>
      <c r="AN943" s="620"/>
      <c r="AO943" s="620"/>
      <c r="AP943" s="620"/>
      <c r="AQ943" s="620"/>
      <c r="AR943" s="620"/>
      <c r="AS943" s="620"/>
      <c r="AT943" s="620"/>
      <c r="AU943" s="620"/>
      <c r="AV943" s="620"/>
      <c r="AW943" s="620"/>
      <c r="AX943" s="620"/>
      <c r="AY943" s="620"/>
      <c r="AZ943" s="620"/>
      <c r="BA943" s="620"/>
    </row>
    <row r="944" spans="1:53" ht="15.75" customHeight="1" x14ac:dyDescent="0.25">
      <c r="A944" s="620"/>
      <c r="B944" s="625"/>
      <c r="C944" s="620"/>
      <c r="D944" s="620"/>
      <c r="E944" s="620"/>
      <c r="F944" s="620"/>
      <c r="G944" s="620"/>
      <c r="H944" s="620"/>
      <c r="I944" s="620"/>
      <c r="J944" s="622"/>
      <c r="K944" s="622"/>
      <c r="L944" s="622"/>
      <c r="M944" s="622"/>
      <c r="N944" s="624"/>
      <c r="O944" s="620"/>
      <c r="P944" s="620"/>
      <c r="Q944" s="620"/>
      <c r="R944" s="620"/>
      <c r="S944" s="620"/>
      <c r="T944" s="620"/>
      <c r="U944" s="620"/>
      <c r="V944" s="620"/>
      <c r="W944" s="620"/>
      <c r="X944" s="620"/>
      <c r="Y944" s="620"/>
      <c r="Z944" s="620"/>
      <c r="AA944" s="620"/>
      <c r="AB944" s="620"/>
      <c r="AC944" s="622"/>
      <c r="AD944" s="620"/>
      <c r="AE944" s="620"/>
      <c r="AF944" s="620"/>
      <c r="AG944" s="620"/>
      <c r="AH944" s="620"/>
      <c r="AI944" s="620"/>
      <c r="AJ944" s="620"/>
      <c r="AK944" s="620"/>
      <c r="AL944" s="620"/>
      <c r="AM944" s="620"/>
      <c r="AN944" s="620"/>
      <c r="AO944" s="620"/>
      <c r="AP944" s="620"/>
      <c r="AQ944" s="620"/>
      <c r="AR944" s="620"/>
      <c r="AS944" s="620"/>
      <c r="AT944" s="620"/>
      <c r="AU944" s="620"/>
      <c r="AV944" s="620"/>
      <c r="AW944" s="620"/>
      <c r="AX944" s="620"/>
      <c r="AY944" s="620"/>
      <c r="AZ944" s="620"/>
      <c r="BA944" s="620"/>
    </row>
    <row r="945" spans="1:53" ht="15.75" customHeight="1" x14ac:dyDescent="0.25">
      <c r="A945" s="620"/>
      <c r="B945" s="625"/>
      <c r="C945" s="620"/>
      <c r="D945" s="620"/>
      <c r="E945" s="620"/>
      <c r="F945" s="620"/>
      <c r="G945" s="620"/>
      <c r="H945" s="620"/>
      <c r="I945" s="620"/>
      <c r="J945" s="622"/>
      <c r="K945" s="622"/>
      <c r="L945" s="622"/>
      <c r="M945" s="622"/>
      <c r="N945" s="624"/>
      <c r="O945" s="620"/>
      <c r="P945" s="620"/>
      <c r="Q945" s="620"/>
      <c r="R945" s="620"/>
      <c r="S945" s="620"/>
      <c r="T945" s="620"/>
      <c r="U945" s="620"/>
      <c r="V945" s="620"/>
      <c r="W945" s="620"/>
      <c r="X945" s="620"/>
      <c r="Y945" s="620"/>
      <c r="Z945" s="620"/>
      <c r="AA945" s="620"/>
      <c r="AB945" s="620"/>
      <c r="AC945" s="622"/>
      <c r="AD945" s="620"/>
      <c r="AE945" s="620"/>
      <c r="AF945" s="620"/>
      <c r="AG945" s="620"/>
      <c r="AH945" s="620"/>
      <c r="AI945" s="620"/>
      <c r="AJ945" s="620"/>
      <c r="AK945" s="620"/>
      <c r="AL945" s="620"/>
      <c r="AM945" s="620"/>
      <c r="AN945" s="620"/>
      <c r="AO945" s="620"/>
      <c r="AP945" s="620"/>
      <c r="AQ945" s="620"/>
      <c r="AR945" s="620"/>
      <c r="AS945" s="620"/>
      <c r="AT945" s="620"/>
      <c r="AU945" s="620"/>
      <c r="AV945" s="620"/>
      <c r="AW945" s="620"/>
      <c r="AX945" s="620"/>
      <c r="AY945" s="620"/>
      <c r="AZ945" s="620"/>
      <c r="BA945" s="620"/>
    </row>
    <row r="946" spans="1:53" ht="15.75" customHeight="1" x14ac:dyDescent="0.25">
      <c r="A946" s="620"/>
      <c r="B946" s="625"/>
      <c r="C946" s="620"/>
      <c r="D946" s="620"/>
      <c r="E946" s="620"/>
      <c r="F946" s="620"/>
      <c r="G946" s="620"/>
      <c r="H946" s="620"/>
      <c r="I946" s="620"/>
      <c r="J946" s="622"/>
      <c r="K946" s="622"/>
      <c r="L946" s="622"/>
      <c r="M946" s="622"/>
      <c r="N946" s="624"/>
      <c r="O946" s="620"/>
      <c r="P946" s="620"/>
      <c r="Q946" s="620"/>
      <c r="R946" s="620"/>
      <c r="S946" s="620"/>
      <c r="T946" s="620"/>
      <c r="U946" s="620"/>
      <c r="V946" s="620"/>
      <c r="W946" s="620"/>
      <c r="X946" s="620"/>
      <c r="Y946" s="620"/>
      <c r="Z946" s="620"/>
      <c r="AA946" s="620"/>
      <c r="AB946" s="620"/>
      <c r="AC946" s="622"/>
      <c r="AD946" s="620"/>
      <c r="AE946" s="620"/>
      <c r="AF946" s="620"/>
      <c r="AG946" s="620"/>
      <c r="AH946" s="620"/>
      <c r="AI946" s="620"/>
      <c r="AJ946" s="620"/>
      <c r="AK946" s="620"/>
      <c r="AL946" s="620"/>
      <c r="AM946" s="620"/>
      <c r="AN946" s="620"/>
      <c r="AO946" s="620"/>
      <c r="AP946" s="620"/>
      <c r="AQ946" s="620"/>
      <c r="AR946" s="620"/>
      <c r="AS946" s="620"/>
      <c r="AT946" s="620"/>
      <c r="AU946" s="620"/>
      <c r="AV946" s="620"/>
      <c r="AW946" s="620"/>
      <c r="AX946" s="620"/>
      <c r="AY946" s="620"/>
      <c r="AZ946" s="620"/>
      <c r="BA946" s="620"/>
    </row>
    <row r="947" spans="1:53" ht="15.75" customHeight="1" x14ac:dyDescent="0.25">
      <c r="A947" s="620"/>
      <c r="B947" s="625"/>
      <c r="C947" s="620"/>
      <c r="D947" s="620"/>
      <c r="E947" s="620"/>
      <c r="F947" s="620"/>
      <c r="G947" s="620"/>
      <c r="H947" s="620"/>
      <c r="I947" s="620"/>
      <c r="J947" s="622"/>
      <c r="K947" s="622"/>
      <c r="L947" s="622"/>
      <c r="M947" s="622"/>
      <c r="N947" s="624"/>
      <c r="O947" s="620"/>
      <c r="P947" s="620"/>
      <c r="Q947" s="620"/>
      <c r="R947" s="620"/>
      <c r="S947" s="620"/>
      <c r="T947" s="620"/>
      <c r="U947" s="620"/>
      <c r="V947" s="620"/>
      <c r="W947" s="620"/>
      <c r="X947" s="620"/>
      <c r="Y947" s="620"/>
      <c r="Z947" s="620"/>
      <c r="AA947" s="620"/>
      <c r="AB947" s="620"/>
      <c r="AC947" s="622"/>
      <c r="AD947" s="620"/>
      <c r="AE947" s="620"/>
      <c r="AF947" s="620"/>
      <c r="AG947" s="620"/>
      <c r="AH947" s="620"/>
      <c r="AI947" s="620"/>
      <c r="AJ947" s="620"/>
      <c r="AK947" s="620"/>
      <c r="AL947" s="620"/>
      <c r="AM947" s="620"/>
      <c r="AN947" s="620"/>
      <c r="AO947" s="620"/>
      <c r="AP947" s="620"/>
      <c r="AQ947" s="620"/>
      <c r="AR947" s="620"/>
      <c r="AS947" s="620"/>
      <c r="AT947" s="620"/>
      <c r="AU947" s="620"/>
      <c r="AV947" s="620"/>
      <c r="AW947" s="620"/>
      <c r="AX947" s="620"/>
      <c r="AY947" s="620"/>
      <c r="AZ947" s="620"/>
      <c r="BA947" s="620"/>
    </row>
    <row r="948" spans="1:53" ht="15.75" customHeight="1" x14ac:dyDescent="0.25">
      <c r="A948" s="620"/>
      <c r="B948" s="625"/>
      <c r="C948" s="620"/>
      <c r="D948" s="620"/>
      <c r="E948" s="620"/>
      <c r="F948" s="620"/>
      <c r="G948" s="620"/>
      <c r="H948" s="620"/>
      <c r="I948" s="620"/>
      <c r="J948" s="622"/>
      <c r="K948" s="622"/>
      <c r="L948" s="622"/>
      <c r="M948" s="622"/>
      <c r="N948" s="624"/>
      <c r="O948" s="620"/>
      <c r="P948" s="620"/>
      <c r="Q948" s="620"/>
      <c r="R948" s="620"/>
      <c r="S948" s="620"/>
      <c r="T948" s="620"/>
      <c r="U948" s="620"/>
      <c r="V948" s="620"/>
      <c r="W948" s="620"/>
      <c r="X948" s="620"/>
      <c r="Y948" s="620"/>
      <c r="Z948" s="620"/>
      <c r="AA948" s="620"/>
      <c r="AB948" s="620"/>
      <c r="AC948" s="622"/>
      <c r="AD948" s="620"/>
      <c r="AE948" s="620"/>
      <c r="AF948" s="620"/>
      <c r="AG948" s="620"/>
      <c r="AH948" s="620"/>
      <c r="AI948" s="620"/>
      <c r="AJ948" s="620"/>
      <c r="AK948" s="620"/>
      <c r="AL948" s="620"/>
      <c r="AM948" s="620"/>
      <c r="AN948" s="620"/>
      <c r="AO948" s="620"/>
      <c r="AP948" s="620"/>
      <c r="AQ948" s="620"/>
      <c r="AR948" s="620"/>
      <c r="AS948" s="620"/>
      <c r="AT948" s="620"/>
      <c r="AU948" s="620"/>
      <c r="AV948" s="620"/>
      <c r="AW948" s="620"/>
      <c r="AX948" s="620"/>
      <c r="AY948" s="620"/>
      <c r="AZ948" s="620"/>
      <c r="BA948" s="620"/>
    </row>
    <row r="949" spans="1:53" ht="15.75" customHeight="1" x14ac:dyDescent="0.25">
      <c r="A949" s="620"/>
      <c r="B949" s="625"/>
      <c r="C949" s="620"/>
      <c r="D949" s="620"/>
      <c r="E949" s="620"/>
      <c r="F949" s="620"/>
      <c r="G949" s="620"/>
      <c r="H949" s="620"/>
      <c r="I949" s="620"/>
      <c r="J949" s="622"/>
      <c r="K949" s="622"/>
      <c r="L949" s="622"/>
      <c r="M949" s="622"/>
      <c r="N949" s="624"/>
      <c r="O949" s="620"/>
      <c r="P949" s="620"/>
      <c r="Q949" s="620"/>
      <c r="R949" s="620"/>
      <c r="S949" s="620"/>
      <c r="T949" s="620"/>
      <c r="U949" s="620"/>
      <c r="V949" s="620"/>
      <c r="W949" s="620"/>
      <c r="X949" s="620"/>
      <c r="Y949" s="620"/>
      <c r="Z949" s="620"/>
      <c r="AA949" s="620"/>
      <c r="AB949" s="620"/>
      <c r="AC949" s="622"/>
      <c r="AD949" s="620"/>
      <c r="AE949" s="620"/>
      <c r="AF949" s="620"/>
      <c r="AG949" s="620"/>
      <c r="AH949" s="620"/>
      <c r="AI949" s="620"/>
      <c r="AJ949" s="620"/>
      <c r="AK949" s="620"/>
      <c r="AL949" s="620"/>
      <c r="AM949" s="620"/>
      <c r="AN949" s="620"/>
      <c r="AO949" s="620"/>
      <c r="AP949" s="620"/>
      <c r="AQ949" s="620"/>
      <c r="AR949" s="620"/>
      <c r="AS949" s="620"/>
      <c r="AT949" s="620"/>
      <c r="AU949" s="620"/>
      <c r="AV949" s="620"/>
      <c r="AW949" s="620"/>
      <c r="AX949" s="620"/>
      <c r="AY949" s="620"/>
      <c r="AZ949" s="620"/>
      <c r="BA949" s="620"/>
    </row>
    <row r="950" spans="1:53" ht="15.75" customHeight="1" x14ac:dyDescent="0.25">
      <c r="A950" s="620"/>
      <c r="B950" s="625"/>
      <c r="C950" s="620"/>
      <c r="D950" s="620"/>
      <c r="E950" s="620"/>
      <c r="F950" s="620"/>
      <c r="G950" s="620"/>
      <c r="H950" s="620"/>
      <c r="I950" s="620"/>
      <c r="J950" s="622"/>
      <c r="K950" s="622"/>
      <c r="L950" s="622"/>
      <c r="M950" s="622"/>
      <c r="N950" s="624"/>
      <c r="O950" s="620"/>
      <c r="P950" s="620"/>
      <c r="Q950" s="620"/>
      <c r="R950" s="620"/>
      <c r="S950" s="620"/>
      <c r="T950" s="620"/>
      <c r="U950" s="620"/>
      <c r="V950" s="620"/>
      <c r="W950" s="620"/>
      <c r="X950" s="620"/>
      <c r="Y950" s="620"/>
      <c r="Z950" s="620"/>
      <c r="AA950" s="620"/>
      <c r="AB950" s="620"/>
      <c r="AC950" s="622"/>
      <c r="AD950" s="620"/>
      <c r="AE950" s="620"/>
      <c r="AF950" s="620"/>
      <c r="AG950" s="620"/>
      <c r="AH950" s="620"/>
      <c r="AI950" s="620"/>
      <c r="AJ950" s="620"/>
      <c r="AK950" s="620"/>
      <c r="AL950" s="620"/>
      <c r="AM950" s="620"/>
      <c r="AN950" s="620"/>
      <c r="AO950" s="620"/>
      <c r="AP950" s="620"/>
      <c r="AQ950" s="620"/>
      <c r="AR950" s="620"/>
      <c r="AS950" s="620"/>
      <c r="AT950" s="620"/>
      <c r="AU950" s="620"/>
      <c r="AV950" s="620"/>
      <c r="AW950" s="620"/>
      <c r="AX950" s="620"/>
      <c r="AY950" s="620"/>
      <c r="AZ950" s="620"/>
      <c r="BA950" s="620"/>
    </row>
    <row r="951" spans="1:53" ht="15.75" customHeight="1" x14ac:dyDescent="0.25">
      <c r="A951" s="620"/>
      <c r="B951" s="625"/>
      <c r="C951" s="620"/>
      <c r="D951" s="620"/>
      <c r="E951" s="620"/>
      <c r="F951" s="620"/>
      <c r="G951" s="620"/>
      <c r="H951" s="620"/>
      <c r="I951" s="620"/>
      <c r="J951" s="622"/>
      <c r="K951" s="622"/>
      <c r="L951" s="622"/>
      <c r="M951" s="622"/>
      <c r="N951" s="624"/>
      <c r="O951" s="620"/>
      <c r="P951" s="620"/>
      <c r="Q951" s="620"/>
      <c r="R951" s="620"/>
      <c r="S951" s="620"/>
      <c r="T951" s="620"/>
      <c r="U951" s="620"/>
      <c r="V951" s="620"/>
      <c r="W951" s="620"/>
      <c r="X951" s="620"/>
      <c r="Y951" s="620"/>
      <c r="Z951" s="620"/>
      <c r="AA951" s="620"/>
      <c r="AB951" s="620"/>
      <c r="AC951" s="622"/>
      <c r="AD951" s="620"/>
      <c r="AE951" s="620"/>
      <c r="AF951" s="620"/>
      <c r="AG951" s="620"/>
      <c r="AH951" s="620"/>
      <c r="AI951" s="620"/>
      <c r="AJ951" s="620"/>
      <c r="AK951" s="620"/>
      <c r="AL951" s="620"/>
      <c r="AM951" s="620"/>
      <c r="AN951" s="620"/>
      <c r="AO951" s="620"/>
      <c r="AP951" s="620"/>
      <c r="AQ951" s="620"/>
      <c r="AR951" s="620"/>
      <c r="AS951" s="620"/>
      <c r="AT951" s="620"/>
      <c r="AU951" s="620"/>
      <c r="AV951" s="620"/>
      <c r="AW951" s="620"/>
      <c r="AX951" s="620"/>
      <c r="AY951" s="620"/>
      <c r="AZ951" s="620"/>
      <c r="BA951" s="620"/>
    </row>
    <row r="952" spans="1:53" ht="15.75" customHeight="1" x14ac:dyDescent="0.25">
      <c r="A952" s="620"/>
      <c r="B952" s="625"/>
      <c r="C952" s="620"/>
      <c r="D952" s="620"/>
      <c r="E952" s="620"/>
      <c r="F952" s="620"/>
      <c r="G952" s="620"/>
      <c r="H952" s="620"/>
      <c r="I952" s="620"/>
      <c r="J952" s="622"/>
      <c r="K952" s="622"/>
      <c r="L952" s="622"/>
      <c r="M952" s="622"/>
      <c r="N952" s="624"/>
      <c r="O952" s="620"/>
      <c r="P952" s="620"/>
      <c r="Q952" s="620"/>
      <c r="R952" s="620"/>
      <c r="S952" s="620"/>
      <c r="T952" s="620"/>
      <c r="U952" s="620"/>
      <c r="V952" s="620"/>
      <c r="W952" s="620"/>
      <c r="X952" s="620"/>
      <c r="Y952" s="620"/>
      <c r="Z952" s="620"/>
      <c r="AA952" s="620"/>
      <c r="AB952" s="620"/>
      <c r="AC952" s="622"/>
      <c r="AD952" s="620"/>
      <c r="AE952" s="620"/>
      <c r="AF952" s="620"/>
      <c r="AG952" s="620"/>
      <c r="AH952" s="620"/>
      <c r="AI952" s="620"/>
      <c r="AJ952" s="620"/>
      <c r="AK952" s="620"/>
      <c r="AL952" s="620"/>
      <c r="AM952" s="620"/>
      <c r="AN952" s="620"/>
      <c r="AO952" s="620"/>
      <c r="AP952" s="620"/>
      <c r="AQ952" s="620"/>
      <c r="AR952" s="620"/>
      <c r="AS952" s="620"/>
      <c r="AT952" s="620"/>
      <c r="AU952" s="620"/>
      <c r="AV952" s="620"/>
      <c r="AW952" s="620"/>
      <c r="AX952" s="620"/>
      <c r="AY952" s="620"/>
      <c r="AZ952" s="620"/>
      <c r="BA952" s="620"/>
    </row>
    <row r="953" spans="1:53" ht="15.75" customHeight="1" x14ac:dyDescent="0.25">
      <c r="A953" s="620"/>
      <c r="B953" s="625"/>
      <c r="C953" s="620"/>
      <c r="D953" s="620"/>
      <c r="E953" s="620"/>
      <c r="F953" s="620"/>
      <c r="G953" s="620"/>
      <c r="H953" s="620"/>
      <c r="I953" s="620"/>
      <c r="J953" s="622"/>
      <c r="K953" s="622"/>
      <c r="L953" s="622"/>
      <c r="M953" s="622"/>
      <c r="N953" s="624"/>
      <c r="O953" s="620"/>
      <c r="P953" s="620"/>
      <c r="Q953" s="620"/>
      <c r="R953" s="620"/>
      <c r="S953" s="620"/>
      <c r="T953" s="620"/>
      <c r="U953" s="620"/>
      <c r="V953" s="620"/>
      <c r="W953" s="620"/>
      <c r="X953" s="620"/>
      <c r="Y953" s="620"/>
      <c r="Z953" s="620"/>
      <c r="AA953" s="620"/>
      <c r="AB953" s="620"/>
      <c r="AC953" s="622"/>
      <c r="AD953" s="620"/>
      <c r="AE953" s="620"/>
      <c r="AF953" s="620"/>
      <c r="AG953" s="620"/>
      <c r="AH953" s="620"/>
      <c r="AI953" s="620"/>
      <c r="AJ953" s="620"/>
      <c r="AK953" s="620"/>
      <c r="AL953" s="620"/>
      <c r="AM953" s="620"/>
      <c r="AN953" s="620"/>
      <c r="AO953" s="620"/>
      <c r="AP953" s="620"/>
      <c r="AQ953" s="620"/>
      <c r="AR953" s="620"/>
      <c r="AS953" s="620"/>
      <c r="AT953" s="620"/>
      <c r="AU953" s="620"/>
      <c r="AV953" s="620"/>
      <c r="AW953" s="620"/>
      <c r="AX953" s="620"/>
      <c r="AY953" s="620"/>
      <c r="AZ953" s="620"/>
      <c r="BA953" s="620"/>
    </row>
    <row r="954" spans="1:53" ht="15.75" customHeight="1" x14ac:dyDescent="0.25">
      <c r="A954" s="620"/>
      <c r="B954" s="625"/>
      <c r="C954" s="620"/>
      <c r="D954" s="620"/>
      <c r="E954" s="620"/>
      <c r="F954" s="620"/>
      <c r="G954" s="620"/>
      <c r="H954" s="620"/>
      <c r="I954" s="620"/>
      <c r="J954" s="622"/>
      <c r="K954" s="622"/>
      <c r="L954" s="622"/>
      <c r="M954" s="622"/>
      <c r="N954" s="624"/>
      <c r="O954" s="620"/>
      <c r="P954" s="620"/>
      <c r="Q954" s="620"/>
      <c r="R954" s="620"/>
      <c r="S954" s="620"/>
      <c r="T954" s="620"/>
      <c r="U954" s="620"/>
      <c r="V954" s="620"/>
      <c r="W954" s="620"/>
      <c r="X954" s="620"/>
      <c r="Y954" s="620"/>
      <c r="Z954" s="620"/>
      <c r="AA954" s="620"/>
      <c r="AB954" s="620"/>
      <c r="AC954" s="622"/>
      <c r="AD954" s="620"/>
      <c r="AE954" s="620"/>
      <c r="AF954" s="620"/>
      <c r="AG954" s="620"/>
      <c r="AH954" s="620"/>
      <c r="AI954" s="620"/>
      <c r="AJ954" s="620"/>
      <c r="AK954" s="620"/>
      <c r="AL954" s="620"/>
      <c r="AM954" s="620"/>
      <c r="AN954" s="620"/>
      <c r="AO954" s="620"/>
      <c r="AP954" s="620"/>
      <c r="AQ954" s="620"/>
      <c r="AR954" s="620"/>
      <c r="AS954" s="620"/>
      <c r="AT954" s="620"/>
      <c r="AU954" s="620"/>
      <c r="AV954" s="620"/>
      <c r="AW954" s="620"/>
      <c r="AX954" s="620"/>
      <c r="AY954" s="620"/>
      <c r="AZ954" s="620"/>
      <c r="BA954" s="620"/>
    </row>
    <row r="955" spans="1:53" ht="15.75" customHeight="1" x14ac:dyDescent="0.25">
      <c r="A955" s="620"/>
      <c r="B955" s="625"/>
      <c r="C955" s="620"/>
      <c r="D955" s="620"/>
      <c r="E955" s="620"/>
      <c r="F955" s="620"/>
      <c r="G955" s="620"/>
      <c r="H955" s="620"/>
      <c r="I955" s="620"/>
      <c r="J955" s="622"/>
      <c r="K955" s="622"/>
      <c r="L955" s="622"/>
      <c r="M955" s="622"/>
      <c r="N955" s="624"/>
      <c r="O955" s="620"/>
      <c r="P955" s="620"/>
      <c r="Q955" s="620"/>
      <c r="R955" s="620"/>
      <c r="S955" s="620"/>
      <c r="T955" s="620"/>
      <c r="U955" s="620"/>
      <c r="V955" s="620"/>
      <c r="W955" s="620"/>
      <c r="X955" s="620"/>
      <c r="Y955" s="620"/>
      <c r="Z955" s="620"/>
      <c r="AA955" s="620"/>
      <c r="AB955" s="620"/>
      <c r="AC955" s="622"/>
      <c r="AD955" s="620"/>
      <c r="AE955" s="620"/>
      <c r="AF955" s="620"/>
      <c r="AG955" s="620"/>
      <c r="AH955" s="620"/>
      <c r="AI955" s="620"/>
      <c r="AJ955" s="620"/>
      <c r="AK955" s="620"/>
      <c r="AL955" s="620"/>
      <c r="AM955" s="620"/>
      <c r="AN955" s="620"/>
      <c r="AO955" s="620"/>
      <c r="AP955" s="620"/>
      <c r="AQ955" s="620"/>
      <c r="AR955" s="620"/>
      <c r="AS955" s="620"/>
      <c r="AT955" s="620"/>
      <c r="AU955" s="620"/>
      <c r="AV955" s="620"/>
      <c r="AW955" s="620"/>
      <c r="AX955" s="620"/>
      <c r="AY955" s="620"/>
      <c r="AZ955" s="620"/>
      <c r="BA955" s="620"/>
    </row>
    <row r="956" spans="1:53" ht="15.75" customHeight="1" x14ac:dyDescent="0.25">
      <c r="A956" s="620"/>
      <c r="B956" s="625"/>
      <c r="C956" s="620"/>
      <c r="D956" s="620"/>
      <c r="E956" s="620"/>
      <c r="F956" s="620"/>
      <c r="G956" s="620"/>
      <c r="H956" s="620"/>
      <c r="I956" s="620"/>
      <c r="J956" s="622"/>
      <c r="K956" s="622"/>
      <c r="L956" s="622"/>
      <c r="M956" s="622"/>
      <c r="N956" s="624"/>
      <c r="O956" s="620"/>
      <c r="P956" s="620"/>
      <c r="Q956" s="620"/>
      <c r="R956" s="620"/>
      <c r="S956" s="620"/>
      <c r="T956" s="620"/>
      <c r="U956" s="620"/>
      <c r="V956" s="620"/>
      <c r="W956" s="620"/>
      <c r="X956" s="620"/>
      <c r="Y956" s="620"/>
      <c r="Z956" s="620"/>
      <c r="AA956" s="620"/>
      <c r="AB956" s="620"/>
      <c r="AC956" s="622"/>
      <c r="AD956" s="620"/>
      <c r="AE956" s="620"/>
      <c r="AF956" s="620"/>
      <c r="AG956" s="620"/>
      <c r="AH956" s="620"/>
      <c r="AI956" s="620"/>
      <c r="AJ956" s="620"/>
      <c r="AK956" s="620"/>
      <c r="AL956" s="620"/>
      <c r="AM956" s="620"/>
      <c r="AN956" s="620"/>
      <c r="AO956" s="620"/>
      <c r="AP956" s="620"/>
      <c r="AQ956" s="620"/>
      <c r="AR956" s="620"/>
      <c r="AS956" s="620"/>
      <c r="AT956" s="620"/>
      <c r="AU956" s="620"/>
      <c r="AV956" s="620"/>
      <c r="AW956" s="620"/>
      <c r="AX956" s="620"/>
      <c r="AY956" s="620"/>
      <c r="AZ956" s="620"/>
      <c r="BA956" s="620"/>
    </row>
    <row r="957" spans="1:53" ht="15.75" customHeight="1" x14ac:dyDescent="0.25">
      <c r="A957" s="620"/>
      <c r="B957" s="625"/>
      <c r="C957" s="620"/>
      <c r="D957" s="620"/>
      <c r="E957" s="620"/>
      <c r="F957" s="620"/>
      <c r="G957" s="620"/>
      <c r="H957" s="620"/>
      <c r="I957" s="620"/>
      <c r="J957" s="622"/>
      <c r="K957" s="622"/>
      <c r="L957" s="622"/>
      <c r="M957" s="622"/>
      <c r="N957" s="624"/>
      <c r="O957" s="620"/>
      <c r="P957" s="620"/>
      <c r="Q957" s="620"/>
      <c r="R957" s="620"/>
      <c r="S957" s="620"/>
      <c r="T957" s="620"/>
      <c r="U957" s="620"/>
      <c r="V957" s="620"/>
      <c r="W957" s="620"/>
      <c r="X957" s="620"/>
      <c r="Y957" s="620"/>
      <c r="Z957" s="620"/>
      <c r="AA957" s="620"/>
      <c r="AB957" s="620"/>
      <c r="AC957" s="622"/>
      <c r="AD957" s="620"/>
      <c r="AE957" s="620"/>
      <c r="AF957" s="620"/>
      <c r="AG957" s="620"/>
      <c r="AH957" s="620"/>
      <c r="AI957" s="620"/>
      <c r="AJ957" s="620"/>
      <c r="AK957" s="620"/>
      <c r="AL957" s="620"/>
      <c r="AM957" s="620"/>
      <c r="AN957" s="620"/>
      <c r="AO957" s="620"/>
      <c r="AP957" s="620"/>
      <c r="AQ957" s="620"/>
      <c r="AR957" s="620"/>
      <c r="AS957" s="620"/>
      <c r="AT957" s="620"/>
      <c r="AU957" s="620"/>
      <c r="AV957" s="620"/>
      <c r="AW957" s="620"/>
      <c r="AX957" s="620"/>
      <c r="AY957" s="620"/>
      <c r="AZ957" s="620"/>
      <c r="BA957" s="620"/>
    </row>
    <row r="958" spans="1:53" ht="15.75" customHeight="1" x14ac:dyDescent="0.25">
      <c r="A958" s="620"/>
      <c r="B958" s="625"/>
      <c r="C958" s="620"/>
      <c r="D958" s="620"/>
      <c r="E958" s="620"/>
      <c r="F958" s="620"/>
      <c r="G958" s="620"/>
      <c r="H958" s="620"/>
      <c r="I958" s="620"/>
      <c r="J958" s="622"/>
      <c r="K958" s="622"/>
      <c r="L958" s="622"/>
      <c r="M958" s="622"/>
      <c r="N958" s="624"/>
      <c r="O958" s="620"/>
      <c r="P958" s="620"/>
      <c r="Q958" s="620"/>
      <c r="R958" s="620"/>
      <c r="S958" s="620"/>
      <c r="T958" s="620"/>
      <c r="U958" s="620"/>
      <c r="V958" s="620"/>
      <c r="W958" s="620"/>
      <c r="X958" s="620"/>
      <c r="Y958" s="620"/>
      <c r="Z958" s="620"/>
      <c r="AA958" s="620"/>
      <c r="AB958" s="620"/>
      <c r="AC958" s="622"/>
      <c r="AD958" s="620"/>
      <c r="AE958" s="620"/>
      <c r="AF958" s="620"/>
      <c r="AG958" s="620"/>
      <c r="AH958" s="620"/>
      <c r="AI958" s="620"/>
      <c r="AJ958" s="620"/>
      <c r="AK958" s="620"/>
      <c r="AL958" s="620"/>
      <c r="AM958" s="620"/>
      <c r="AN958" s="620"/>
      <c r="AO958" s="620"/>
      <c r="AP958" s="620"/>
      <c r="AQ958" s="620"/>
      <c r="AR958" s="620"/>
      <c r="AS958" s="620"/>
      <c r="AT958" s="620"/>
      <c r="AU958" s="620"/>
      <c r="AV958" s="620"/>
      <c r="AW958" s="620"/>
      <c r="AX958" s="620"/>
      <c r="AY958" s="620"/>
      <c r="AZ958" s="620"/>
      <c r="BA958" s="620"/>
    </row>
    <row r="959" spans="1:53" ht="15.75" customHeight="1" x14ac:dyDescent="0.25">
      <c r="A959" s="620"/>
      <c r="B959" s="625"/>
      <c r="C959" s="620"/>
      <c r="D959" s="620"/>
      <c r="E959" s="620"/>
      <c r="F959" s="620"/>
      <c r="G959" s="620"/>
      <c r="H959" s="620"/>
      <c r="I959" s="620"/>
      <c r="J959" s="622"/>
      <c r="K959" s="622"/>
      <c r="L959" s="622"/>
      <c r="M959" s="622"/>
      <c r="N959" s="624"/>
      <c r="O959" s="620"/>
      <c r="P959" s="620"/>
      <c r="Q959" s="620"/>
      <c r="R959" s="620"/>
      <c r="S959" s="620"/>
      <c r="T959" s="620"/>
      <c r="U959" s="620"/>
      <c r="V959" s="620"/>
      <c r="W959" s="620"/>
      <c r="X959" s="620"/>
      <c r="Y959" s="620"/>
      <c r="Z959" s="620"/>
      <c r="AA959" s="620"/>
      <c r="AB959" s="620"/>
      <c r="AC959" s="622"/>
      <c r="AD959" s="620"/>
      <c r="AE959" s="620"/>
      <c r="AF959" s="620"/>
      <c r="AG959" s="620"/>
      <c r="AH959" s="620"/>
      <c r="AI959" s="620"/>
      <c r="AJ959" s="620"/>
      <c r="AK959" s="620"/>
      <c r="AL959" s="620"/>
      <c r="AM959" s="620"/>
      <c r="AN959" s="620"/>
      <c r="AO959" s="620"/>
      <c r="AP959" s="620"/>
      <c r="AQ959" s="620"/>
      <c r="AR959" s="620"/>
      <c r="AS959" s="620"/>
      <c r="AT959" s="620"/>
      <c r="AU959" s="620"/>
      <c r="AV959" s="620"/>
      <c r="AW959" s="620"/>
      <c r="AX959" s="620"/>
      <c r="AY959" s="620"/>
      <c r="AZ959" s="620"/>
      <c r="BA959" s="620"/>
    </row>
    <row r="960" spans="1:53" ht="15.75" customHeight="1" x14ac:dyDescent="0.25">
      <c r="A960" s="620"/>
      <c r="B960" s="625"/>
      <c r="C960" s="620"/>
      <c r="D960" s="620"/>
      <c r="E960" s="620"/>
      <c r="F960" s="620"/>
      <c r="G960" s="620"/>
      <c r="H960" s="620"/>
      <c r="I960" s="620"/>
      <c r="J960" s="622"/>
      <c r="K960" s="622"/>
      <c r="L960" s="622"/>
      <c r="M960" s="622"/>
      <c r="N960" s="624"/>
      <c r="O960" s="620"/>
      <c r="P960" s="620"/>
      <c r="Q960" s="620"/>
      <c r="R960" s="620"/>
      <c r="S960" s="620"/>
      <c r="T960" s="620"/>
      <c r="U960" s="620"/>
      <c r="V960" s="620"/>
      <c r="W960" s="620"/>
      <c r="X960" s="620"/>
      <c r="Y960" s="620"/>
      <c r="Z960" s="620"/>
      <c r="AA960" s="620"/>
      <c r="AB960" s="620"/>
      <c r="AC960" s="622"/>
      <c r="AD960" s="620"/>
      <c r="AE960" s="620"/>
      <c r="AF960" s="620"/>
      <c r="AG960" s="620"/>
      <c r="AH960" s="620"/>
      <c r="AI960" s="620"/>
      <c r="AJ960" s="620"/>
      <c r="AK960" s="620"/>
      <c r="AL960" s="620"/>
      <c r="AM960" s="620"/>
      <c r="AN960" s="620"/>
      <c r="AO960" s="620"/>
      <c r="AP960" s="620"/>
      <c r="AQ960" s="620"/>
      <c r="AR960" s="620"/>
      <c r="AS960" s="620"/>
      <c r="AT960" s="620"/>
      <c r="AU960" s="620"/>
      <c r="AV960" s="620"/>
      <c r="AW960" s="620"/>
      <c r="AX960" s="620"/>
      <c r="AY960" s="620"/>
      <c r="AZ960" s="620"/>
      <c r="BA960" s="620"/>
    </row>
    <row r="961" spans="1:53" ht="15.75" customHeight="1" x14ac:dyDescent="0.25">
      <c r="A961" s="620"/>
      <c r="B961" s="625"/>
      <c r="C961" s="620"/>
      <c r="D961" s="620"/>
      <c r="E961" s="620"/>
      <c r="F961" s="620"/>
      <c r="G961" s="620"/>
      <c r="H961" s="620"/>
      <c r="I961" s="620"/>
      <c r="J961" s="622"/>
      <c r="K961" s="622"/>
      <c r="L961" s="622"/>
      <c r="M961" s="622"/>
      <c r="N961" s="624"/>
      <c r="O961" s="620"/>
      <c r="P961" s="620"/>
      <c r="Q961" s="620"/>
      <c r="R961" s="620"/>
      <c r="S961" s="620"/>
      <c r="T961" s="620"/>
      <c r="U961" s="620"/>
      <c r="V961" s="620"/>
      <c r="W961" s="620"/>
      <c r="X961" s="620"/>
      <c r="Y961" s="620"/>
      <c r="Z961" s="620"/>
      <c r="AA961" s="620"/>
      <c r="AB961" s="620"/>
      <c r="AC961" s="622"/>
      <c r="AD961" s="620"/>
      <c r="AE961" s="620"/>
      <c r="AF961" s="620"/>
      <c r="AG961" s="620"/>
      <c r="AH961" s="620"/>
      <c r="AI961" s="620"/>
      <c r="AJ961" s="620"/>
      <c r="AK961" s="620"/>
      <c r="AL961" s="620"/>
      <c r="AM961" s="620"/>
      <c r="AN961" s="620"/>
      <c r="AO961" s="620"/>
      <c r="AP961" s="620"/>
      <c r="AQ961" s="620"/>
      <c r="AR961" s="620"/>
      <c r="AS961" s="620"/>
      <c r="AT961" s="620"/>
      <c r="AU961" s="620"/>
      <c r="AV961" s="620"/>
      <c r="AW961" s="620"/>
      <c r="AX961" s="620"/>
      <c r="AY961" s="620"/>
      <c r="AZ961" s="620"/>
      <c r="BA961" s="620"/>
    </row>
    <row r="962" spans="1:53" ht="15.75" customHeight="1" x14ac:dyDescent="0.25">
      <c r="A962" s="620"/>
      <c r="B962" s="625"/>
      <c r="C962" s="620"/>
      <c r="D962" s="620"/>
      <c r="E962" s="620"/>
      <c r="F962" s="620"/>
      <c r="G962" s="620"/>
      <c r="H962" s="620"/>
      <c r="I962" s="620"/>
      <c r="J962" s="622"/>
      <c r="K962" s="622"/>
      <c r="L962" s="622"/>
      <c r="M962" s="622"/>
      <c r="N962" s="624"/>
      <c r="O962" s="620"/>
      <c r="P962" s="620"/>
      <c r="Q962" s="620"/>
      <c r="R962" s="620"/>
      <c r="S962" s="620"/>
      <c r="T962" s="620"/>
      <c r="U962" s="620"/>
      <c r="V962" s="620"/>
      <c r="W962" s="620"/>
      <c r="X962" s="620"/>
      <c r="Y962" s="620"/>
      <c r="Z962" s="620"/>
      <c r="AA962" s="620"/>
      <c r="AB962" s="620"/>
      <c r="AC962" s="622"/>
      <c r="AD962" s="620"/>
      <c r="AE962" s="620"/>
      <c r="AF962" s="620"/>
      <c r="AG962" s="620"/>
      <c r="AH962" s="620"/>
      <c r="AI962" s="620"/>
      <c r="AJ962" s="620"/>
      <c r="AK962" s="620"/>
      <c r="AL962" s="620"/>
      <c r="AM962" s="620"/>
      <c r="AN962" s="620"/>
      <c r="AO962" s="620"/>
      <c r="AP962" s="620"/>
      <c r="AQ962" s="620"/>
      <c r="AR962" s="620"/>
      <c r="AS962" s="620"/>
      <c r="AT962" s="620"/>
      <c r="AU962" s="620"/>
      <c r="AV962" s="620"/>
      <c r="AW962" s="620"/>
      <c r="AX962" s="620"/>
      <c r="AY962" s="620"/>
      <c r="AZ962" s="620"/>
      <c r="BA962" s="620"/>
    </row>
    <row r="963" spans="1:53" ht="15.75" customHeight="1" x14ac:dyDescent="0.25">
      <c r="A963" s="620"/>
      <c r="B963" s="625"/>
      <c r="C963" s="620"/>
      <c r="D963" s="620"/>
      <c r="E963" s="620"/>
      <c r="F963" s="620"/>
      <c r="G963" s="620"/>
      <c r="H963" s="620"/>
      <c r="I963" s="620"/>
      <c r="J963" s="622"/>
      <c r="K963" s="622"/>
      <c r="L963" s="622"/>
      <c r="M963" s="622"/>
      <c r="N963" s="624"/>
      <c r="O963" s="620"/>
      <c r="P963" s="620"/>
      <c r="Q963" s="620"/>
      <c r="R963" s="620"/>
      <c r="S963" s="620"/>
      <c r="T963" s="620"/>
      <c r="U963" s="620"/>
      <c r="V963" s="620"/>
      <c r="W963" s="620"/>
      <c r="X963" s="620"/>
      <c r="Y963" s="620"/>
      <c r="Z963" s="620"/>
      <c r="AA963" s="620"/>
      <c r="AB963" s="620"/>
      <c r="AC963" s="622"/>
      <c r="AD963" s="620"/>
      <c r="AE963" s="620"/>
      <c r="AF963" s="620"/>
      <c r="AG963" s="620"/>
      <c r="AH963" s="620"/>
      <c r="AI963" s="620"/>
      <c r="AJ963" s="620"/>
      <c r="AK963" s="620"/>
      <c r="AL963" s="620"/>
      <c r="AM963" s="620"/>
      <c r="AN963" s="620"/>
      <c r="AO963" s="620"/>
      <c r="AP963" s="620"/>
      <c r="AQ963" s="620"/>
      <c r="AR963" s="620"/>
      <c r="AS963" s="620"/>
      <c r="AT963" s="620"/>
      <c r="AU963" s="620"/>
      <c r="AV963" s="620"/>
      <c r="AW963" s="620"/>
      <c r="AX963" s="620"/>
      <c r="AY963" s="620"/>
      <c r="AZ963" s="620"/>
      <c r="BA963" s="620"/>
    </row>
    <row r="964" spans="1:53" ht="15.75" customHeight="1" x14ac:dyDescent="0.25">
      <c r="A964" s="620"/>
      <c r="B964" s="625"/>
      <c r="C964" s="620"/>
      <c r="D964" s="620"/>
      <c r="E964" s="620"/>
      <c r="F964" s="620"/>
      <c r="G964" s="620"/>
      <c r="H964" s="620"/>
      <c r="I964" s="620"/>
      <c r="J964" s="622"/>
      <c r="K964" s="622"/>
      <c r="L964" s="622"/>
      <c r="M964" s="622"/>
      <c r="N964" s="624"/>
      <c r="O964" s="620"/>
      <c r="P964" s="620"/>
      <c r="Q964" s="620"/>
      <c r="R964" s="620"/>
      <c r="S964" s="620"/>
      <c r="T964" s="620"/>
      <c r="U964" s="620"/>
      <c r="V964" s="620"/>
      <c r="W964" s="620"/>
      <c r="X964" s="620"/>
      <c r="Y964" s="620"/>
      <c r="Z964" s="620"/>
      <c r="AA964" s="620"/>
      <c r="AB964" s="620"/>
      <c r="AC964" s="622"/>
      <c r="AD964" s="620"/>
      <c r="AE964" s="620"/>
      <c r="AF964" s="620"/>
      <c r="AG964" s="620"/>
      <c r="AH964" s="620"/>
      <c r="AI964" s="620"/>
      <c r="AJ964" s="620"/>
      <c r="AK964" s="620"/>
      <c r="AL964" s="620"/>
      <c r="AM964" s="620"/>
      <c r="AN964" s="620"/>
      <c r="AO964" s="620"/>
      <c r="AP964" s="620"/>
      <c r="AQ964" s="620"/>
      <c r="AR964" s="620"/>
      <c r="AS964" s="620"/>
      <c r="AT964" s="620"/>
      <c r="AU964" s="620"/>
      <c r="AV964" s="620"/>
      <c r="AW964" s="620"/>
      <c r="AX964" s="620"/>
      <c r="AY964" s="620"/>
      <c r="AZ964" s="620"/>
      <c r="BA964" s="620"/>
    </row>
    <row r="965" spans="1:53" ht="15.75" customHeight="1" x14ac:dyDescent="0.25">
      <c r="A965" s="620"/>
      <c r="B965" s="625"/>
      <c r="C965" s="620"/>
      <c r="D965" s="620"/>
      <c r="E965" s="620"/>
      <c r="F965" s="620"/>
      <c r="G965" s="620"/>
      <c r="H965" s="620"/>
      <c r="I965" s="620"/>
      <c r="J965" s="622"/>
      <c r="K965" s="622"/>
      <c r="L965" s="622"/>
      <c r="M965" s="622"/>
      <c r="N965" s="624"/>
      <c r="O965" s="620"/>
      <c r="P965" s="620"/>
      <c r="Q965" s="620"/>
      <c r="R965" s="620"/>
      <c r="S965" s="620"/>
      <c r="T965" s="620"/>
      <c r="U965" s="620"/>
      <c r="V965" s="620"/>
      <c r="W965" s="620"/>
      <c r="X965" s="620"/>
      <c r="Y965" s="620"/>
      <c r="Z965" s="620"/>
      <c r="AA965" s="620"/>
      <c r="AB965" s="620"/>
      <c r="AC965" s="622"/>
      <c r="AD965" s="620"/>
      <c r="AE965" s="620"/>
      <c r="AF965" s="620"/>
      <c r="AG965" s="620"/>
      <c r="AH965" s="620"/>
      <c r="AI965" s="620"/>
      <c r="AJ965" s="620"/>
      <c r="AK965" s="620"/>
      <c r="AL965" s="620"/>
      <c r="AM965" s="620"/>
      <c r="AN965" s="620"/>
      <c r="AO965" s="620"/>
      <c r="AP965" s="620"/>
      <c r="AQ965" s="620"/>
      <c r="AR965" s="620"/>
      <c r="AS965" s="620"/>
      <c r="AT965" s="620"/>
      <c r="AU965" s="620"/>
      <c r="AV965" s="620"/>
      <c r="AW965" s="620"/>
      <c r="AX965" s="620"/>
      <c r="AY965" s="620"/>
      <c r="AZ965" s="620"/>
      <c r="BA965" s="620"/>
    </row>
    <row r="966" spans="1:53" ht="15.75" customHeight="1" x14ac:dyDescent="0.25">
      <c r="A966" s="620"/>
      <c r="B966" s="625"/>
      <c r="C966" s="620"/>
      <c r="D966" s="620"/>
      <c r="E966" s="620"/>
      <c r="F966" s="620"/>
      <c r="G966" s="620"/>
      <c r="H966" s="620"/>
      <c r="I966" s="620"/>
      <c r="J966" s="622"/>
      <c r="K966" s="622"/>
      <c r="L966" s="622"/>
      <c r="M966" s="622"/>
      <c r="N966" s="624"/>
      <c r="O966" s="620"/>
      <c r="P966" s="620"/>
      <c r="Q966" s="620"/>
      <c r="R966" s="620"/>
      <c r="S966" s="620"/>
      <c r="T966" s="620"/>
      <c r="U966" s="620"/>
      <c r="V966" s="620"/>
      <c r="W966" s="620"/>
      <c r="X966" s="620"/>
      <c r="Y966" s="620"/>
      <c r="Z966" s="620"/>
      <c r="AA966" s="620"/>
      <c r="AB966" s="620"/>
      <c r="AC966" s="622"/>
      <c r="AD966" s="620"/>
      <c r="AE966" s="620"/>
      <c r="AF966" s="620"/>
      <c r="AG966" s="620"/>
      <c r="AH966" s="620"/>
      <c r="AI966" s="620"/>
      <c r="AJ966" s="620"/>
      <c r="AK966" s="620"/>
      <c r="AL966" s="620"/>
      <c r="AM966" s="620"/>
      <c r="AN966" s="620"/>
      <c r="AO966" s="620"/>
      <c r="AP966" s="620"/>
      <c r="AQ966" s="620"/>
      <c r="AR966" s="620"/>
      <c r="AS966" s="620"/>
      <c r="AT966" s="620"/>
      <c r="AU966" s="620"/>
      <c r="AV966" s="620"/>
      <c r="AW966" s="620"/>
      <c r="AX966" s="620"/>
      <c r="AY966" s="620"/>
      <c r="AZ966" s="620"/>
      <c r="BA966" s="620"/>
    </row>
    <row r="967" spans="1:53" ht="15.75" customHeight="1" x14ac:dyDescent="0.25">
      <c r="A967" s="620"/>
      <c r="B967" s="625"/>
      <c r="C967" s="620"/>
      <c r="D967" s="620"/>
      <c r="E967" s="620"/>
      <c r="F967" s="620"/>
      <c r="G967" s="620"/>
      <c r="H967" s="620"/>
      <c r="I967" s="620"/>
      <c r="J967" s="622"/>
      <c r="K967" s="622"/>
      <c r="L967" s="622"/>
      <c r="M967" s="622"/>
      <c r="N967" s="624"/>
      <c r="O967" s="620"/>
      <c r="P967" s="620"/>
      <c r="Q967" s="620"/>
      <c r="R967" s="620"/>
      <c r="S967" s="620"/>
      <c r="T967" s="620"/>
      <c r="U967" s="620"/>
      <c r="V967" s="620"/>
      <c r="W967" s="620"/>
      <c r="X967" s="620"/>
      <c r="Y967" s="620"/>
      <c r="Z967" s="620"/>
      <c r="AA967" s="620"/>
      <c r="AB967" s="620"/>
      <c r="AC967" s="622"/>
      <c r="AD967" s="620"/>
      <c r="AE967" s="620"/>
      <c r="AF967" s="620"/>
      <c r="AG967" s="620"/>
      <c r="AH967" s="620"/>
      <c r="AI967" s="620"/>
      <c r="AJ967" s="620"/>
      <c r="AK967" s="620"/>
      <c r="AL967" s="620"/>
      <c r="AM967" s="620"/>
      <c r="AN967" s="620"/>
      <c r="AO967" s="620"/>
      <c r="AP967" s="620"/>
      <c r="AQ967" s="620"/>
      <c r="AR967" s="620"/>
      <c r="AS967" s="620"/>
      <c r="AT967" s="620"/>
      <c r="AU967" s="620"/>
      <c r="AV967" s="620"/>
      <c r="AW967" s="620"/>
      <c r="AX967" s="620"/>
      <c r="AY967" s="620"/>
      <c r="AZ967" s="620"/>
      <c r="BA967" s="620"/>
    </row>
    <row r="968" spans="1:53" ht="15.75" customHeight="1" x14ac:dyDescent="0.25">
      <c r="A968" s="620"/>
      <c r="B968" s="625"/>
      <c r="C968" s="620"/>
      <c r="D968" s="620"/>
      <c r="E968" s="620"/>
      <c r="F968" s="620"/>
      <c r="G968" s="620"/>
      <c r="H968" s="620"/>
      <c r="I968" s="620"/>
      <c r="J968" s="622"/>
      <c r="K968" s="622"/>
      <c r="L968" s="622"/>
      <c r="M968" s="622"/>
      <c r="N968" s="624"/>
      <c r="O968" s="620"/>
      <c r="P968" s="620"/>
      <c r="Q968" s="620"/>
      <c r="R968" s="620"/>
      <c r="S968" s="620"/>
      <c r="T968" s="620"/>
      <c r="U968" s="620"/>
      <c r="V968" s="620"/>
      <c r="W968" s="620"/>
      <c r="X968" s="620"/>
      <c r="Y968" s="620"/>
      <c r="Z968" s="620"/>
      <c r="AA968" s="620"/>
      <c r="AB968" s="620"/>
      <c r="AC968" s="622"/>
      <c r="AD968" s="620"/>
      <c r="AE968" s="620"/>
      <c r="AF968" s="620"/>
      <c r="AG968" s="620"/>
      <c r="AH968" s="620"/>
      <c r="AI968" s="620"/>
      <c r="AJ968" s="620"/>
      <c r="AK968" s="620"/>
      <c r="AL968" s="620"/>
      <c r="AM968" s="620"/>
      <c r="AN968" s="620"/>
      <c r="AO968" s="620"/>
      <c r="AP968" s="620"/>
      <c r="AQ968" s="620"/>
      <c r="AR968" s="620"/>
      <c r="AS968" s="620"/>
      <c r="AT968" s="620"/>
      <c r="AU968" s="620"/>
      <c r="AV968" s="620"/>
      <c r="AW968" s="620"/>
      <c r="AX968" s="620"/>
      <c r="AY968" s="620"/>
      <c r="AZ968" s="620"/>
      <c r="BA968" s="620"/>
    </row>
    <row r="969" spans="1:53" ht="15.75" customHeight="1" x14ac:dyDescent="0.25">
      <c r="A969" s="620"/>
      <c r="B969" s="625"/>
      <c r="C969" s="620"/>
      <c r="D969" s="620"/>
      <c r="E969" s="620"/>
      <c r="F969" s="620"/>
      <c r="G969" s="620"/>
      <c r="H969" s="620"/>
      <c r="I969" s="620"/>
      <c r="J969" s="622"/>
      <c r="K969" s="622"/>
      <c r="L969" s="622"/>
      <c r="M969" s="622"/>
      <c r="N969" s="624"/>
      <c r="O969" s="620"/>
      <c r="P969" s="620"/>
      <c r="Q969" s="620"/>
      <c r="R969" s="620"/>
      <c r="S969" s="620"/>
      <c r="T969" s="620"/>
      <c r="U969" s="620"/>
      <c r="V969" s="620"/>
      <c r="W969" s="620"/>
      <c r="X969" s="620"/>
      <c r="Y969" s="620"/>
      <c r="Z969" s="620"/>
      <c r="AA969" s="620"/>
      <c r="AB969" s="620"/>
      <c r="AC969" s="622"/>
      <c r="AD969" s="620"/>
      <c r="AE969" s="620"/>
      <c r="AF969" s="620"/>
      <c r="AG969" s="620"/>
      <c r="AH969" s="620"/>
      <c r="AI969" s="620"/>
      <c r="AJ969" s="620"/>
      <c r="AK969" s="620"/>
      <c r="AL969" s="620"/>
      <c r="AM969" s="620"/>
      <c r="AN969" s="620"/>
      <c r="AO969" s="620"/>
      <c r="AP969" s="620"/>
      <c r="AQ969" s="620"/>
      <c r="AR969" s="620"/>
      <c r="AS969" s="620"/>
      <c r="AT969" s="620"/>
      <c r="AU969" s="620"/>
      <c r="AV969" s="620"/>
      <c r="AW969" s="620"/>
      <c r="AX969" s="620"/>
      <c r="AY969" s="620"/>
      <c r="AZ969" s="620"/>
      <c r="BA969" s="620"/>
    </row>
    <row r="970" spans="1:53" ht="15.75" customHeight="1" x14ac:dyDescent="0.25">
      <c r="A970" s="620"/>
      <c r="B970" s="625"/>
      <c r="C970" s="620"/>
      <c r="D970" s="620"/>
      <c r="E970" s="620"/>
      <c r="F970" s="620"/>
      <c r="G970" s="620"/>
      <c r="H970" s="620"/>
      <c r="I970" s="620"/>
      <c r="J970" s="622"/>
      <c r="K970" s="622"/>
      <c r="L970" s="622"/>
      <c r="M970" s="622"/>
      <c r="N970" s="624"/>
      <c r="O970" s="620"/>
      <c r="P970" s="620"/>
      <c r="Q970" s="620"/>
      <c r="R970" s="620"/>
      <c r="S970" s="620"/>
      <c r="T970" s="620"/>
      <c r="U970" s="620"/>
      <c r="V970" s="620"/>
      <c r="W970" s="620"/>
      <c r="X970" s="620"/>
      <c r="Y970" s="620"/>
      <c r="Z970" s="620"/>
      <c r="AA970" s="620"/>
      <c r="AB970" s="620"/>
      <c r="AC970" s="622"/>
      <c r="AD970" s="620"/>
      <c r="AE970" s="620"/>
      <c r="AF970" s="620"/>
      <c r="AG970" s="620"/>
      <c r="AH970" s="620"/>
      <c r="AI970" s="620"/>
      <c r="AJ970" s="620"/>
      <c r="AK970" s="620"/>
      <c r="AL970" s="620"/>
      <c r="AM970" s="620"/>
      <c r="AN970" s="620"/>
      <c r="AO970" s="620"/>
      <c r="AP970" s="620"/>
      <c r="AQ970" s="620"/>
      <c r="AR970" s="620"/>
      <c r="AS970" s="620"/>
      <c r="AT970" s="620"/>
      <c r="AU970" s="620"/>
      <c r="AV970" s="620"/>
      <c r="AW970" s="620"/>
      <c r="AX970" s="620"/>
      <c r="AY970" s="620"/>
      <c r="AZ970" s="620"/>
      <c r="BA970" s="620"/>
    </row>
    <row r="971" spans="1:53" ht="15.75" customHeight="1" x14ac:dyDescent="0.25">
      <c r="A971" s="620"/>
      <c r="B971" s="625"/>
      <c r="C971" s="620"/>
      <c r="D971" s="620"/>
      <c r="E971" s="620"/>
      <c r="F971" s="620"/>
      <c r="G971" s="620"/>
      <c r="H971" s="620"/>
      <c r="I971" s="620"/>
      <c r="J971" s="622"/>
      <c r="K971" s="622"/>
      <c r="L971" s="622"/>
      <c r="M971" s="622"/>
      <c r="N971" s="624"/>
      <c r="O971" s="620"/>
      <c r="P971" s="620"/>
      <c r="Q971" s="620"/>
      <c r="R971" s="620"/>
      <c r="S971" s="620"/>
      <c r="T971" s="620"/>
      <c r="U971" s="620"/>
      <c r="V971" s="620"/>
      <c r="W971" s="620"/>
      <c r="X971" s="620"/>
      <c r="Y971" s="620"/>
      <c r="Z971" s="620"/>
      <c r="AA971" s="620"/>
      <c r="AB971" s="620"/>
      <c r="AC971" s="622"/>
      <c r="AD971" s="620"/>
      <c r="AE971" s="620"/>
      <c r="AF971" s="620"/>
      <c r="AG971" s="620"/>
      <c r="AH971" s="620"/>
      <c r="AI971" s="620"/>
      <c r="AJ971" s="620"/>
      <c r="AK971" s="620"/>
      <c r="AL971" s="620"/>
      <c r="AM971" s="620"/>
      <c r="AN971" s="620"/>
      <c r="AO971" s="620"/>
      <c r="AP971" s="620"/>
      <c r="AQ971" s="620"/>
      <c r="AR971" s="620"/>
      <c r="AS971" s="620"/>
      <c r="AT971" s="620"/>
      <c r="AU971" s="620"/>
      <c r="AV971" s="620"/>
      <c r="AW971" s="620"/>
      <c r="AX971" s="620"/>
      <c r="AY971" s="620"/>
      <c r="AZ971" s="620"/>
      <c r="BA971" s="620"/>
    </row>
    <row r="972" spans="1:53" ht="15.75" customHeight="1" x14ac:dyDescent="0.25">
      <c r="A972" s="620"/>
      <c r="B972" s="625"/>
      <c r="C972" s="620"/>
      <c r="D972" s="620"/>
      <c r="E972" s="620"/>
      <c r="F972" s="620"/>
      <c r="G972" s="620"/>
      <c r="H972" s="620"/>
      <c r="I972" s="620"/>
      <c r="J972" s="622"/>
      <c r="K972" s="622"/>
      <c r="L972" s="622"/>
      <c r="M972" s="622"/>
      <c r="N972" s="624"/>
      <c r="O972" s="620"/>
      <c r="P972" s="620"/>
      <c r="Q972" s="620"/>
      <c r="R972" s="620"/>
      <c r="S972" s="620"/>
      <c r="T972" s="620"/>
      <c r="U972" s="620"/>
      <c r="V972" s="620"/>
      <c r="W972" s="620"/>
      <c r="X972" s="620"/>
      <c r="Y972" s="620"/>
      <c r="Z972" s="620"/>
      <c r="AA972" s="620"/>
      <c r="AB972" s="620"/>
      <c r="AC972" s="622"/>
      <c r="AD972" s="620"/>
      <c r="AE972" s="620"/>
      <c r="AF972" s="620"/>
      <c r="AG972" s="620"/>
      <c r="AH972" s="620"/>
      <c r="AI972" s="620"/>
      <c r="AJ972" s="620"/>
      <c r="AK972" s="620"/>
      <c r="AL972" s="620"/>
      <c r="AM972" s="620"/>
      <c r="AN972" s="620"/>
      <c r="AO972" s="620"/>
      <c r="AP972" s="620"/>
      <c r="AQ972" s="620"/>
      <c r="AR972" s="620"/>
      <c r="AS972" s="620"/>
      <c r="AT972" s="620"/>
      <c r="AU972" s="620"/>
      <c r="AV972" s="620"/>
      <c r="AW972" s="620"/>
      <c r="AX972" s="620"/>
      <c r="AY972" s="620"/>
      <c r="AZ972" s="620"/>
      <c r="BA972" s="620"/>
    </row>
    <row r="973" spans="1:53" ht="15.75" customHeight="1" x14ac:dyDescent="0.25">
      <c r="A973" s="620"/>
      <c r="B973" s="625"/>
      <c r="C973" s="620"/>
      <c r="D973" s="620"/>
      <c r="E973" s="620"/>
      <c r="F973" s="620"/>
      <c r="G973" s="620"/>
      <c r="H973" s="620"/>
      <c r="I973" s="620"/>
      <c r="J973" s="622"/>
      <c r="K973" s="622"/>
      <c r="L973" s="622"/>
      <c r="M973" s="622"/>
      <c r="N973" s="624"/>
      <c r="O973" s="620"/>
      <c r="P973" s="620"/>
      <c r="Q973" s="620"/>
      <c r="R973" s="620"/>
      <c r="S973" s="620"/>
      <c r="T973" s="620"/>
      <c r="U973" s="620"/>
      <c r="V973" s="620"/>
      <c r="W973" s="620"/>
      <c r="X973" s="620"/>
      <c r="Y973" s="620"/>
      <c r="Z973" s="620"/>
      <c r="AA973" s="620"/>
      <c r="AB973" s="620"/>
      <c r="AC973" s="622"/>
      <c r="AD973" s="620"/>
      <c r="AE973" s="620"/>
      <c r="AF973" s="620"/>
      <c r="AG973" s="620"/>
      <c r="AH973" s="620"/>
      <c r="AI973" s="620"/>
      <c r="AJ973" s="620"/>
      <c r="AK973" s="620"/>
      <c r="AL973" s="620"/>
      <c r="AM973" s="620"/>
      <c r="AN973" s="620"/>
      <c r="AO973" s="620"/>
      <c r="AP973" s="620"/>
      <c r="AQ973" s="620"/>
      <c r="AR973" s="620"/>
      <c r="AS973" s="620"/>
      <c r="AT973" s="620"/>
      <c r="AU973" s="620"/>
      <c r="AV973" s="620"/>
      <c r="AW973" s="620"/>
      <c r="AX973" s="620"/>
      <c r="AY973" s="620"/>
      <c r="AZ973" s="620"/>
      <c r="BA973" s="620"/>
    </row>
    <row r="974" spans="1:53" ht="15.75" customHeight="1" x14ac:dyDescent="0.25">
      <c r="A974" s="620"/>
      <c r="B974" s="625"/>
      <c r="C974" s="620"/>
      <c r="D974" s="620"/>
      <c r="E974" s="620"/>
      <c r="F974" s="620"/>
      <c r="G974" s="620"/>
      <c r="H974" s="620"/>
      <c r="I974" s="620"/>
      <c r="J974" s="622"/>
      <c r="K974" s="622"/>
      <c r="L974" s="622"/>
      <c r="M974" s="622"/>
      <c r="N974" s="624"/>
      <c r="O974" s="620"/>
      <c r="P974" s="620"/>
      <c r="Q974" s="620"/>
      <c r="R974" s="620"/>
      <c r="S974" s="620"/>
      <c r="T974" s="620"/>
      <c r="U974" s="620"/>
      <c r="V974" s="620"/>
      <c r="W974" s="620"/>
      <c r="X974" s="620"/>
      <c r="Y974" s="620"/>
      <c r="Z974" s="620"/>
      <c r="AA974" s="620"/>
      <c r="AB974" s="620"/>
      <c r="AC974" s="622"/>
      <c r="AD974" s="620"/>
      <c r="AE974" s="620"/>
      <c r="AF974" s="620"/>
      <c r="AG974" s="620"/>
      <c r="AH974" s="620"/>
      <c r="AI974" s="620"/>
      <c r="AJ974" s="620"/>
      <c r="AK974" s="620"/>
      <c r="AL974" s="620"/>
      <c r="AM974" s="620"/>
      <c r="AN974" s="620"/>
      <c r="AO974" s="620"/>
      <c r="AP974" s="620"/>
      <c r="AQ974" s="620"/>
      <c r="AR974" s="620"/>
      <c r="AS974" s="620"/>
      <c r="AT974" s="620"/>
      <c r="AU974" s="620"/>
      <c r="AV974" s="620"/>
      <c r="AW974" s="620"/>
      <c r="AX974" s="620"/>
      <c r="AY974" s="620"/>
      <c r="AZ974" s="620"/>
      <c r="BA974" s="620"/>
    </row>
    <row r="975" spans="1:53" ht="15.75" customHeight="1" x14ac:dyDescent="0.25">
      <c r="A975" s="620"/>
      <c r="B975" s="625"/>
      <c r="C975" s="620"/>
      <c r="D975" s="620"/>
      <c r="E975" s="620"/>
      <c r="F975" s="620"/>
      <c r="G975" s="620"/>
      <c r="H975" s="620"/>
      <c r="I975" s="620"/>
      <c r="J975" s="622"/>
      <c r="K975" s="622"/>
      <c r="L975" s="622"/>
      <c r="M975" s="622"/>
      <c r="N975" s="624"/>
      <c r="O975" s="620"/>
      <c r="P975" s="620"/>
      <c r="Q975" s="620"/>
      <c r="R975" s="620"/>
      <c r="S975" s="620"/>
      <c r="T975" s="620"/>
      <c r="U975" s="620"/>
      <c r="V975" s="620"/>
      <c r="W975" s="620"/>
      <c r="X975" s="620"/>
      <c r="Y975" s="620"/>
      <c r="Z975" s="620"/>
      <c r="AA975" s="620"/>
      <c r="AB975" s="620"/>
      <c r="AC975" s="622"/>
      <c r="AD975" s="620"/>
      <c r="AE975" s="620"/>
      <c r="AF975" s="620"/>
      <c r="AG975" s="620"/>
      <c r="AH975" s="620"/>
      <c r="AI975" s="620"/>
      <c r="AJ975" s="620"/>
      <c r="AK975" s="620"/>
      <c r="AL975" s="620"/>
      <c r="AM975" s="620"/>
      <c r="AN975" s="620"/>
      <c r="AO975" s="620"/>
      <c r="AP975" s="620"/>
      <c r="AQ975" s="620"/>
      <c r="AR975" s="620"/>
      <c r="AS975" s="620"/>
      <c r="AT975" s="620"/>
      <c r="AU975" s="620"/>
      <c r="AV975" s="620"/>
      <c r="AW975" s="620"/>
      <c r="AX975" s="620"/>
      <c r="AY975" s="620"/>
      <c r="AZ975" s="620"/>
      <c r="BA975" s="620"/>
    </row>
    <row r="976" spans="1:53" ht="15.75" customHeight="1" x14ac:dyDescent="0.25">
      <c r="A976" s="620"/>
      <c r="B976" s="625"/>
      <c r="C976" s="620"/>
      <c r="D976" s="620"/>
      <c r="E976" s="620"/>
      <c r="F976" s="620"/>
      <c r="G976" s="620"/>
      <c r="H976" s="620"/>
      <c r="I976" s="620"/>
      <c r="J976" s="622"/>
      <c r="K976" s="622"/>
      <c r="L976" s="622"/>
      <c r="M976" s="622"/>
      <c r="N976" s="624"/>
      <c r="O976" s="620"/>
      <c r="P976" s="620"/>
      <c r="Q976" s="620"/>
      <c r="R976" s="620"/>
      <c r="S976" s="620"/>
      <c r="T976" s="620"/>
      <c r="U976" s="620"/>
      <c r="V976" s="620"/>
      <c r="W976" s="620"/>
      <c r="X976" s="620"/>
      <c r="Y976" s="620"/>
      <c r="Z976" s="620"/>
      <c r="AA976" s="620"/>
      <c r="AB976" s="620"/>
      <c r="AC976" s="622"/>
      <c r="AD976" s="620"/>
      <c r="AE976" s="620"/>
      <c r="AF976" s="620"/>
      <c r="AG976" s="620"/>
      <c r="AH976" s="620"/>
      <c r="AI976" s="620"/>
      <c r="AJ976" s="620"/>
      <c r="AK976" s="620"/>
      <c r="AL976" s="620"/>
      <c r="AM976" s="620"/>
      <c r="AN976" s="620"/>
      <c r="AO976" s="620"/>
      <c r="AP976" s="620"/>
      <c r="AQ976" s="620"/>
      <c r="AR976" s="620"/>
      <c r="AS976" s="620"/>
      <c r="AT976" s="620"/>
      <c r="AU976" s="620"/>
      <c r="AV976" s="620"/>
      <c r="AW976" s="620"/>
      <c r="AX976" s="620"/>
      <c r="AY976" s="620"/>
      <c r="AZ976" s="620"/>
      <c r="BA976" s="620"/>
    </row>
    <row r="977" spans="1:53" ht="15.75" customHeight="1" x14ac:dyDescent="0.25">
      <c r="A977" s="620"/>
      <c r="B977" s="625"/>
      <c r="C977" s="620"/>
      <c r="D977" s="620"/>
      <c r="E977" s="620"/>
      <c r="F977" s="620"/>
      <c r="G977" s="620"/>
      <c r="H977" s="620"/>
      <c r="I977" s="620"/>
      <c r="J977" s="622"/>
      <c r="K977" s="622"/>
      <c r="L977" s="622"/>
      <c r="M977" s="622"/>
      <c r="N977" s="624"/>
      <c r="O977" s="620"/>
      <c r="P977" s="620"/>
      <c r="Q977" s="620"/>
      <c r="R977" s="620"/>
      <c r="S977" s="620"/>
      <c r="T977" s="620"/>
      <c r="U977" s="620"/>
      <c r="V977" s="620"/>
      <c r="W977" s="620"/>
      <c r="X977" s="620"/>
      <c r="Y977" s="620"/>
      <c r="Z977" s="620"/>
      <c r="AA977" s="620"/>
      <c r="AB977" s="620"/>
      <c r="AC977" s="622"/>
      <c r="AD977" s="620"/>
      <c r="AE977" s="620"/>
      <c r="AF977" s="620"/>
      <c r="AG977" s="620"/>
      <c r="AH977" s="620"/>
      <c r="AI977" s="620"/>
      <c r="AJ977" s="620"/>
      <c r="AK977" s="620"/>
      <c r="AL977" s="620"/>
      <c r="AM977" s="620"/>
      <c r="AN977" s="620"/>
      <c r="AO977" s="620"/>
      <c r="AP977" s="620"/>
      <c r="AQ977" s="620"/>
      <c r="AR977" s="620"/>
      <c r="AS977" s="620"/>
      <c r="AT977" s="620"/>
      <c r="AU977" s="620"/>
      <c r="AV977" s="620"/>
      <c r="AW977" s="620"/>
      <c r="AX977" s="620"/>
      <c r="AY977" s="620"/>
      <c r="AZ977" s="620"/>
      <c r="BA977" s="620"/>
    </row>
    <row r="978" spans="1:53" ht="15.75" customHeight="1" x14ac:dyDescent="0.25">
      <c r="A978" s="620"/>
      <c r="B978" s="625"/>
      <c r="C978" s="620"/>
      <c r="D978" s="620"/>
      <c r="E978" s="620"/>
      <c r="F978" s="620"/>
      <c r="G978" s="620"/>
      <c r="H978" s="620"/>
      <c r="I978" s="620"/>
      <c r="J978" s="622"/>
      <c r="K978" s="622"/>
      <c r="L978" s="622"/>
      <c r="M978" s="622"/>
      <c r="N978" s="624"/>
      <c r="O978" s="620"/>
      <c r="P978" s="620"/>
      <c r="Q978" s="620"/>
      <c r="R978" s="620"/>
      <c r="S978" s="620"/>
      <c r="T978" s="620"/>
      <c r="U978" s="620"/>
      <c r="V978" s="620"/>
      <c r="W978" s="620"/>
      <c r="X978" s="620"/>
      <c r="Y978" s="620"/>
      <c r="Z978" s="620"/>
      <c r="AA978" s="620"/>
      <c r="AB978" s="620"/>
      <c r="AC978" s="622"/>
      <c r="AD978" s="620"/>
      <c r="AE978" s="620"/>
      <c r="AF978" s="620"/>
      <c r="AG978" s="620"/>
      <c r="AH978" s="620"/>
      <c r="AI978" s="620"/>
      <c r="AJ978" s="620"/>
      <c r="AK978" s="620"/>
      <c r="AL978" s="620"/>
      <c r="AM978" s="620"/>
      <c r="AN978" s="620"/>
      <c r="AO978" s="620"/>
      <c r="AP978" s="620"/>
      <c r="AQ978" s="620"/>
      <c r="AR978" s="620"/>
      <c r="AS978" s="620"/>
      <c r="AT978" s="620"/>
      <c r="AU978" s="620"/>
      <c r="AV978" s="620"/>
      <c r="AW978" s="620"/>
      <c r="AX978" s="620"/>
      <c r="AY978" s="620"/>
      <c r="AZ978" s="620"/>
      <c r="BA978" s="620"/>
    </row>
    <row r="979" spans="1:53" ht="15.75" customHeight="1" x14ac:dyDescent="0.25">
      <c r="A979" s="620"/>
      <c r="B979" s="625"/>
      <c r="C979" s="620"/>
      <c r="D979" s="620"/>
      <c r="E979" s="620"/>
      <c r="F979" s="620"/>
      <c r="G979" s="620"/>
      <c r="H979" s="620"/>
      <c r="I979" s="620"/>
      <c r="J979" s="622"/>
      <c r="K979" s="622"/>
      <c r="L979" s="622"/>
      <c r="M979" s="622"/>
      <c r="N979" s="624"/>
      <c r="O979" s="620"/>
      <c r="P979" s="620"/>
      <c r="Q979" s="620"/>
      <c r="R979" s="620"/>
      <c r="S979" s="620"/>
      <c r="T979" s="620"/>
      <c r="U979" s="620"/>
      <c r="V979" s="620"/>
      <c r="W979" s="620"/>
      <c r="X979" s="620"/>
      <c r="Y979" s="620"/>
      <c r="Z979" s="620"/>
      <c r="AA979" s="620"/>
      <c r="AB979" s="620"/>
      <c r="AC979" s="622"/>
      <c r="AD979" s="620"/>
      <c r="AE979" s="620"/>
      <c r="AF979" s="620"/>
      <c r="AG979" s="620"/>
      <c r="AH979" s="620"/>
      <c r="AI979" s="620"/>
      <c r="AJ979" s="620"/>
      <c r="AK979" s="620"/>
      <c r="AL979" s="620"/>
      <c r="AM979" s="620"/>
      <c r="AN979" s="620"/>
      <c r="AO979" s="620"/>
      <c r="AP979" s="620"/>
      <c r="AQ979" s="620"/>
      <c r="AR979" s="620"/>
      <c r="AS979" s="620"/>
      <c r="AT979" s="620"/>
      <c r="AU979" s="620"/>
      <c r="AV979" s="620"/>
      <c r="AW979" s="620"/>
      <c r="AX979" s="620"/>
      <c r="AY979" s="620"/>
      <c r="AZ979" s="620"/>
      <c r="BA979" s="620"/>
    </row>
    <row r="980" spans="1:53" ht="15.75" customHeight="1" x14ac:dyDescent="0.25">
      <c r="A980" s="620"/>
      <c r="B980" s="625"/>
      <c r="C980" s="620"/>
      <c r="D980" s="620"/>
      <c r="E980" s="620"/>
      <c r="F980" s="620"/>
      <c r="G980" s="620"/>
      <c r="H980" s="620"/>
      <c r="I980" s="620"/>
      <c r="J980" s="622"/>
      <c r="K980" s="622"/>
      <c r="L980" s="622"/>
      <c r="M980" s="622"/>
      <c r="N980" s="624"/>
      <c r="O980" s="620"/>
      <c r="P980" s="620"/>
      <c r="Q980" s="620"/>
      <c r="R980" s="620"/>
      <c r="S980" s="620"/>
      <c r="T980" s="620"/>
      <c r="U980" s="620"/>
      <c r="V980" s="620"/>
      <c r="W980" s="620"/>
      <c r="X980" s="620"/>
      <c r="Y980" s="620"/>
      <c r="Z980" s="620"/>
      <c r="AA980" s="620"/>
      <c r="AB980" s="620"/>
      <c r="AC980" s="622"/>
      <c r="AD980" s="620"/>
      <c r="AE980" s="620"/>
      <c r="AF980" s="620"/>
      <c r="AG980" s="620"/>
      <c r="AH980" s="620"/>
      <c r="AI980" s="620"/>
      <c r="AJ980" s="620"/>
      <c r="AK980" s="620"/>
      <c r="AL980" s="620"/>
      <c r="AM980" s="620"/>
      <c r="AN980" s="620"/>
      <c r="AO980" s="620"/>
      <c r="AP980" s="620"/>
      <c r="AQ980" s="620"/>
      <c r="AR980" s="620"/>
      <c r="AS980" s="620"/>
      <c r="AT980" s="620"/>
      <c r="AU980" s="620"/>
      <c r="AV980" s="620"/>
      <c r="AW980" s="620"/>
      <c r="AX980" s="620"/>
      <c r="AY980" s="620"/>
      <c r="AZ980" s="620"/>
      <c r="BA980" s="620"/>
    </row>
    <row r="981" spans="1:53" ht="15.75" customHeight="1" x14ac:dyDescent="0.25">
      <c r="A981" s="620"/>
      <c r="B981" s="625"/>
      <c r="C981" s="620"/>
      <c r="D981" s="620"/>
      <c r="E981" s="620"/>
      <c r="F981" s="620"/>
      <c r="G981" s="620"/>
      <c r="H981" s="620"/>
      <c r="I981" s="620"/>
      <c r="J981" s="622"/>
      <c r="K981" s="622"/>
      <c r="L981" s="622"/>
      <c r="M981" s="622"/>
      <c r="N981" s="624"/>
      <c r="O981" s="620"/>
      <c r="P981" s="620"/>
      <c r="Q981" s="620"/>
      <c r="R981" s="620"/>
      <c r="S981" s="620"/>
      <c r="T981" s="620"/>
      <c r="U981" s="620"/>
      <c r="V981" s="620"/>
      <c r="W981" s="620"/>
      <c r="X981" s="620"/>
      <c r="Y981" s="620"/>
      <c r="Z981" s="620"/>
      <c r="AA981" s="620"/>
      <c r="AB981" s="620"/>
      <c r="AC981" s="622"/>
      <c r="AD981" s="620"/>
      <c r="AE981" s="620"/>
      <c r="AF981" s="620"/>
      <c r="AG981" s="620"/>
      <c r="AH981" s="620"/>
      <c r="AI981" s="620"/>
      <c r="AJ981" s="620"/>
      <c r="AK981" s="620"/>
      <c r="AL981" s="620"/>
      <c r="AM981" s="620"/>
      <c r="AN981" s="620"/>
      <c r="AO981" s="620"/>
      <c r="AP981" s="620"/>
      <c r="AQ981" s="620"/>
      <c r="AR981" s="620"/>
      <c r="AS981" s="620"/>
      <c r="AT981" s="620"/>
      <c r="AU981" s="620"/>
      <c r="AV981" s="620"/>
      <c r="AW981" s="620"/>
      <c r="AX981" s="620"/>
      <c r="AY981" s="620"/>
      <c r="AZ981" s="620"/>
      <c r="BA981" s="620"/>
    </row>
    <row r="982" spans="1:53" ht="15.75" customHeight="1" x14ac:dyDescent="0.25">
      <c r="A982" s="620"/>
      <c r="B982" s="625"/>
      <c r="C982" s="620"/>
      <c r="D982" s="620"/>
      <c r="E982" s="620"/>
      <c r="F982" s="620"/>
      <c r="G982" s="620"/>
      <c r="H982" s="620"/>
      <c r="I982" s="620"/>
      <c r="J982" s="622"/>
      <c r="K982" s="622"/>
      <c r="L982" s="622"/>
      <c r="M982" s="622"/>
      <c r="N982" s="624"/>
      <c r="O982" s="620"/>
      <c r="P982" s="620"/>
      <c r="Q982" s="620"/>
      <c r="R982" s="620"/>
      <c r="S982" s="620"/>
      <c r="T982" s="620"/>
      <c r="U982" s="620"/>
      <c r="V982" s="620"/>
      <c r="W982" s="620"/>
      <c r="X982" s="620"/>
      <c r="Y982" s="620"/>
      <c r="Z982" s="620"/>
      <c r="AA982" s="620"/>
      <c r="AB982" s="620"/>
      <c r="AC982" s="622"/>
      <c r="AD982" s="620"/>
      <c r="AE982" s="620"/>
      <c r="AF982" s="620"/>
      <c r="AG982" s="620"/>
      <c r="AH982" s="620"/>
      <c r="AI982" s="620"/>
      <c r="AJ982" s="620"/>
      <c r="AK982" s="620"/>
      <c r="AL982" s="620"/>
      <c r="AM982" s="620"/>
      <c r="AN982" s="620"/>
      <c r="AO982" s="620"/>
      <c r="AP982" s="620"/>
      <c r="AQ982" s="620"/>
      <c r="AR982" s="620"/>
      <c r="AS982" s="620"/>
      <c r="AT982" s="620"/>
      <c r="AU982" s="620"/>
      <c r="AV982" s="620"/>
      <c r="AW982" s="620"/>
      <c r="AX982" s="620"/>
      <c r="AY982" s="620"/>
      <c r="AZ982" s="620"/>
      <c r="BA982" s="620"/>
    </row>
    <row r="983" spans="1:53" ht="15.75" customHeight="1" x14ac:dyDescent="0.25">
      <c r="A983" s="620"/>
      <c r="B983" s="625"/>
      <c r="C983" s="620"/>
      <c r="D983" s="620"/>
      <c r="E983" s="620"/>
      <c r="F983" s="620"/>
      <c r="G983" s="620"/>
      <c r="H983" s="620"/>
      <c r="I983" s="620"/>
      <c r="J983" s="622"/>
      <c r="K983" s="622"/>
      <c r="L983" s="622"/>
      <c r="M983" s="622"/>
      <c r="N983" s="624"/>
      <c r="O983" s="620"/>
      <c r="P983" s="620"/>
      <c r="Q983" s="620"/>
      <c r="R983" s="620"/>
      <c r="S983" s="620"/>
      <c r="T983" s="620"/>
      <c r="U983" s="620"/>
      <c r="V983" s="620"/>
      <c r="W983" s="620"/>
      <c r="X983" s="620"/>
      <c r="Y983" s="620"/>
      <c r="Z983" s="620"/>
      <c r="AA983" s="620"/>
      <c r="AB983" s="620"/>
      <c r="AC983" s="622"/>
      <c r="AD983" s="620"/>
      <c r="AE983" s="620"/>
      <c r="AF983" s="620"/>
      <c r="AG983" s="620"/>
      <c r="AH983" s="620"/>
      <c r="AI983" s="620"/>
      <c r="AJ983" s="620"/>
      <c r="AK983" s="620"/>
      <c r="AL983" s="620"/>
      <c r="AM983" s="620"/>
      <c r="AN983" s="620"/>
      <c r="AO983" s="620"/>
      <c r="AP983" s="620"/>
      <c r="AQ983" s="620"/>
      <c r="AR983" s="620"/>
      <c r="AS983" s="620"/>
      <c r="AT983" s="620"/>
      <c r="AU983" s="620"/>
      <c r="AV983" s="620"/>
      <c r="AW983" s="620"/>
      <c r="AX983" s="620"/>
      <c r="AY983" s="620"/>
      <c r="AZ983" s="620"/>
      <c r="BA983" s="620"/>
    </row>
    <row r="984" spans="1:53" ht="15.75" customHeight="1" x14ac:dyDescent="0.25">
      <c r="A984" s="620"/>
      <c r="B984" s="625"/>
      <c r="C984" s="620"/>
      <c r="D984" s="620"/>
      <c r="E984" s="620"/>
      <c r="F984" s="620"/>
      <c r="G984" s="620"/>
      <c r="H984" s="620"/>
      <c r="I984" s="620"/>
      <c r="J984" s="622"/>
      <c r="K984" s="622"/>
      <c r="L984" s="622"/>
      <c r="M984" s="622"/>
      <c r="N984" s="624"/>
      <c r="O984" s="620"/>
      <c r="P984" s="620"/>
      <c r="Q984" s="620"/>
      <c r="R984" s="620"/>
      <c r="S984" s="620"/>
      <c r="T984" s="620"/>
      <c r="U984" s="620"/>
      <c r="V984" s="620"/>
      <c r="W984" s="620"/>
      <c r="X984" s="620"/>
      <c r="Y984" s="620"/>
      <c r="Z984" s="620"/>
      <c r="AA984" s="620"/>
      <c r="AB984" s="620"/>
      <c r="AC984" s="622"/>
      <c r="AD984" s="620"/>
      <c r="AE984" s="620"/>
      <c r="AF984" s="620"/>
      <c r="AG984" s="620"/>
      <c r="AH984" s="620"/>
      <c r="AI984" s="620"/>
      <c r="AJ984" s="620"/>
      <c r="AK984" s="620"/>
      <c r="AL984" s="620"/>
      <c r="AM984" s="620"/>
      <c r="AN984" s="620"/>
      <c r="AO984" s="620"/>
      <c r="AP984" s="620"/>
      <c r="AQ984" s="620"/>
      <c r="AR984" s="620"/>
      <c r="AS984" s="620"/>
      <c r="AT984" s="620"/>
      <c r="AU984" s="620"/>
      <c r="AV984" s="620"/>
      <c r="AW984" s="620"/>
      <c r="AX984" s="620"/>
      <c r="AY984" s="620"/>
      <c r="AZ984" s="620"/>
      <c r="BA984" s="620"/>
    </row>
    <row r="985" spans="1:53" ht="15.75" customHeight="1" x14ac:dyDescent="0.25">
      <c r="A985" s="620"/>
      <c r="B985" s="625"/>
      <c r="C985" s="620"/>
      <c r="D985" s="620"/>
      <c r="E985" s="620"/>
      <c r="F985" s="620"/>
      <c r="G985" s="620"/>
      <c r="H985" s="620"/>
      <c r="I985" s="620"/>
      <c r="J985" s="622"/>
      <c r="K985" s="622"/>
      <c r="L985" s="622"/>
      <c r="M985" s="622"/>
      <c r="N985" s="624"/>
      <c r="O985" s="620"/>
      <c r="P985" s="620"/>
      <c r="Q985" s="620"/>
      <c r="R985" s="620"/>
      <c r="S985" s="620"/>
      <c r="T985" s="620"/>
      <c r="U985" s="620"/>
      <c r="V985" s="620"/>
      <c r="W985" s="620"/>
      <c r="X985" s="620"/>
      <c r="Y985" s="620"/>
      <c r="Z985" s="620"/>
      <c r="AA985" s="620"/>
      <c r="AB985" s="620"/>
      <c r="AC985" s="622"/>
      <c r="AD985" s="620"/>
      <c r="AE985" s="620"/>
      <c r="AF985" s="620"/>
      <c r="AG985" s="620"/>
      <c r="AH985" s="620"/>
      <c r="AI985" s="620"/>
      <c r="AJ985" s="620"/>
      <c r="AK985" s="620"/>
      <c r="AL985" s="620"/>
      <c r="AM985" s="620"/>
      <c r="AN985" s="620"/>
      <c r="AO985" s="620"/>
      <c r="AP985" s="620"/>
      <c r="AQ985" s="620"/>
      <c r="AR985" s="620"/>
      <c r="AS985" s="620"/>
      <c r="AT985" s="620"/>
      <c r="AU985" s="620"/>
      <c r="AV985" s="620"/>
      <c r="AW985" s="620"/>
      <c r="AX985" s="620"/>
      <c r="AY985" s="620"/>
      <c r="AZ985" s="620"/>
      <c r="BA985" s="620"/>
    </row>
    <row r="986" spans="1:53" ht="15.75" customHeight="1" x14ac:dyDescent="0.25">
      <c r="A986" s="620"/>
      <c r="B986" s="625"/>
      <c r="C986" s="620"/>
      <c r="D986" s="620"/>
      <c r="E986" s="620"/>
      <c r="F986" s="620"/>
      <c r="G986" s="620"/>
      <c r="H986" s="620"/>
      <c r="I986" s="620"/>
      <c r="J986" s="622"/>
      <c r="K986" s="622"/>
      <c r="L986" s="622"/>
      <c r="M986" s="622"/>
      <c r="N986" s="624"/>
      <c r="O986" s="620"/>
      <c r="P986" s="620"/>
      <c r="Q986" s="620"/>
      <c r="R986" s="620"/>
      <c r="S986" s="620"/>
      <c r="T986" s="620"/>
      <c r="U986" s="620"/>
      <c r="V986" s="620"/>
      <c r="W986" s="620"/>
      <c r="X986" s="620"/>
      <c r="Y986" s="620"/>
      <c r="Z986" s="620"/>
      <c r="AA986" s="620"/>
      <c r="AB986" s="620"/>
      <c r="AC986" s="622"/>
      <c r="AD986" s="620"/>
      <c r="AE986" s="620"/>
      <c r="AF986" s="620"/>
      <c r="AG986" s="620"/>
      <c r="AH986" s="620"/>
      <c r="AI986" s="620"/>
      <c r="AJ986" s="620"/>
      <c r="AK986" s="620"/>
      <c r="AL986" s="620"/>
      <c r="AM986" s="620"/>
      <c r="AN986" s="620"/>
      <c r="AO986" s="620"/>
      <c r="AP986" s="620"/>
      <c r="AQ986" s="620"/>
      <c r="AR986" s="620"/>
      <c r="AS986" s="620"/>
      <c r="AT986" s="620"/>
      <c r="AU986" s="620"/>
      <c r="AV986" s="620"/>
      <c r="AW986" s="620"/>
      <c r="AX986" s="620"/>
      <c r="AY986" s="620"/>
      <c r="AZ986" s="620"/>
      <c r="BA986" s="620"/>
    </row>
    <row r="987" spans="1:53" ht="15.75" customHeight="1" x14ac:dyDescent="0.25">
      <c r="A987" s="620"/>
      <c r="B987" s="625"/>
      <c r="C987" s="620"/>
      <c r="D987" s="620"/>
      <c r="E987" s="620"/>
      <c r="F987" s="620"/>
      <c r="G987" s="620"/>
      <c r="H987" s="620"/>
      <c r="I987" s="620"/>
      <c r="J987" s="622"/>
      <c r="K987" s="622"/>
      <c r="L987" s="622"/>
      <c r="M987" s="622"/>
      <c r="N987" s="624"/>
      <c r="O987" s="620"/>
      <c r="P987" s="620"/>
      <c r="Q987" s="620"/>
      <c r="R987" s="620"/>
      <c r="S987" s="620"/>
      <c r="T987" s="620"/>
      <c r="U987" s="620"/>
      <c r="V987" s="620"/>
      <c r="W987" s="620"/>
      <c r="X987" s="620"/>
      <c r="Y987" s="620"/>
      <c r="Z987" s="620"/>
      <c r="AA987" s="620"/>
      <c r="AB987" s="620"/>
      <c r="AC987" s="622"/>
      <c r="AD987" s="620"/>
      <c r="AE987" s="620"/>
      <c r="AF987" s="620"/>
      <c r="AG987" s="620"/>
      <c r="AH987" s="620"/>
      <c r="AI987" s="620"/>
      <c r="AJ987" s="620"/>
      <c r="AK987" s="620"/>
      <c r="AL987" s="620"/>
      <c r="AM987" s="620"/>
      <c r="AN987" s="620"/>
      <c r="AO987" s="620"/>
      <c r="AP987" s="620"/>
      <c r="AQ987" s="620"/>
      <c r="AR987" s="620"/>
      <c r="AS987" s="620"/>
      <c r="AT987" s="620"/>
      <c r="AU987" s="620"/>
      <c r="AV987" s="620"/>
      <c r="AW987" s="620"/>
      <c r="AX987" s="620"/>
      <c r="AY987" s="620"/>
      <c r="AZ987" s="620"/>
      <c r="BA987" s="620"/>
    </row>
    <row r="988" spans="1:53" ht="15.75" customHeight="1" x14ac:dyDescent="0.25">
      <c r="A988" s="620"/>
      <c r="B988" s="625"/>
      <c r="C988" s="620"/>
      <c r="D988" s="620"/>
      <c r="E988" s="620"/>
      <c r="F988" s="620"/>
      <c r="G988" s="620"/>
      <c r="H988" s="620"/>
      <c r="I988" s="620"/>
      <c r="J988" s="622"/>
      <c r="K988" s="622"/>
      <c r="L988" s="622"/>
      <c r="M988" s="622"/>
      <c r="N988" s="624"/>
      <c r="O988" s="620"/>
      <c r="P988" s="620"/>
      <c r="Q988" s="620"/>
      <c r="R988" s="620"/>
      <c r="S988" s="620"/>
      <c r="T988" s="620"/>
      <c r="U988" s="620"/>
      <c r="V988" s="620"/>
      <c r="W988" s="620"/>
      <c r="X988" s="620"/>
      <c r="Y988" s="620"/>
      <c r="Z988" s="620"/>
      <c r="AA988" s="620"/>
      <c r="AB988" s="620"/>
      <c r="AC988" s="622"/>
      <c r="AD988" s="620"/>
      <c r="AE988" s="620"/>
      <c r="AF988" s="620"/>
      <c r="AG988" s="620"/>
      <c r="AH988" s="620"/>
      <c r="AI988" s="620"/>
      <c r="AJ988" s="620"/>
      <c r="AK988" s="620"/>
      <c r="AL988" s="620"/>
      <c r="AM988" s="620"/>
      <c r="AN988" s="620"/>
      <c r="AO988" s="620"/>
      <c r="AP988" s="620"/>
      <c r="AQ988" s="620"/>
      <c r="AR988" s="620"/>
      <c r="AS988" s="620"/>
      <c r="AT988" s="620"/>
      <c r="AU988" s="620"/>
      <c r="AV988" s="620"/>
      <c r="AW988" s="620"/>
      <c r="AX988" s="620"/>
      <c r="AY988" s="620"/>
      <c r="AZ988" s="620"/>
      <c r="BA988" s="620"/>
    </row>
    <row r="989" spans="1:53" ht="15.75" customHeight="1" x14ac:dyDescent="0.25">
      <c r="A989" s="620"/>
      <c r="B989" s="625"/>
      <c r="C989" s="620"/>
      <c r="D989" s="620"/>
      <c r="E989" s="620"/>
      <c r="F989" s="620"/>
      <c r="G989" s="620"/>
      <c r="H989" s="620"/>
      <c r="I989" s="620"/>
      <c r="J989" s="622"/>
      <c r="K989" s="622"/>
      <c r="L989" s="622"/>
      <c r="M989" s="622"/>
      <c r="N989" s="624"/>
      <c r="O989" s="620"/>
      <c r="P989" s="620"/>
      <c r="Q989" s="620"/>
      <c r="R989" s="620"/>
      <c r="S989" s="620"/>
      <c r="T989" s="620"/>
      <c r="U989" s="620"/>
      <c r="V989" s="620"/>
      <c r="W989" s="620"/>
      <c r="X989" s="620"/>
      <c r="Y989" s="620"/>
      <c r="Z989" s="620"/>
      <c r="AA989" s="620"/>
      <c r="AB989" s="620"/>
      <c r="AC989" s="622"/>
      <c r="AD989" s="620"/>
      <c r="AE989" s="620"/>
      <c r="AF989" s="620"/>
      <c r="AG989" s="620"/>
      <c r="AH989" s="620"/>
      <c r="AI989" s="620"/>
      <c r="AJ989" s="620"/>
      <c r="AK989" s="620"/>
      <c r="AL989" s="620"/>
      <c r="AM989" s="620"/>
      <c r="AN989" s="620"/>
      <c r="AO989" s="620"/>
      <c r="AP989" s="620"/>
      <c r="AQ989" s="620"/>
      <c r="AR989" s="620"/>
      <c r="AS989" s="620"/>
      <c r="AT989" s="620"/>
      <c r="AU989" s="620"/>
      <c r="AV989" s="620"/>
      <c r="AW989" s="620"/>
      <c r="AX989" s="620"/>
      <c r="AY989" s="620"/>
      <c r="AZ989" s="620"/>
      <c r="BA989" s="620"/>
    </row>
    <row r="990" spans="1:53" ht="15.75" customHeight="1" x14ac:dyDescent="0.25">
      <c r="A990" s="620"/>
      <c r="B990" s="625"/>
      <c r="C990" s="620"/>
      <c r="D990" s="620"/>
      <c r="E990" s="620"/>
      <c r="F990" s="620"/>
      <c r="G990" s="620"/>
      <c r="H990" s="620"/>
      <c r="I990" s="620"/>
      <c r="J990" s="622"/>
      <c r="K990" s="622"/>
      <c r="L990" s="622"/>
      <c r="M990" s="622"/>
      <c r="N990" s="624"/>
      <c r="O990" s="620"/>
      <c r="P990" s="620"/>
      <c r="Q990" s="620"/>
      <c r="R990" s="620"/>
      <c r="S990" s="620"/>
      <c r="T990" s="620"/>
      <c r="U990" s="620"/>
      <c r="V990" s="620"/>
      <c r="W990" s="620"/>
      <c r="X990" s="620"/>
      <c r="Y990" s="620"/>
      <c r="Z990" s="620"/>
      <c r="AA990" s="620"/>
      <c r="AB990" s="620"/>
      <c r="AC990" s="622"/>
      <c r="AD990" s="620"/>
      <c r="AE990" s="620"/>
      <c r="AF990" s="620"/>
      <c r="AG990" s="620"/>
      <c r="AH990" s="620"/>
      <c r="AI990" s="620"/>
      <c r="AJ990" s="620"/>
      <c r="AK990" s="620"/>
      <c r="AL990" s="620"/>
      <c r="AM990" s="620"/>
      <c r="AN990" s="620"/>
      <c r="AO990" s="620"/>
      <c r="AP990" s="620"/>
      <c r="AQ990" s="620"/>
      <c r="AR990" s="620"/>
      <c r="AS990" s="620"/>
      <c r="AT990" s="620"/>
      <c r="AU990" s="620"/>
      <c r="AV990" s="620"/>
      <c r="AW990" s="620"/>
      <c r="AX990" s="620"/>
      <c r="AY990" s="620"/>
      <c r="AZ990" s="620"/>
      <c r="BA990" s="620"/>
    </row>
    <row r="991" spans="1:53" ht="15.75" customHeight="1" x14ac:dyDescent="0.25">
      <c r="A991" s="620"/>
      <c r="B991" s="625"/>
      <c r="C991" s="620"/>
      <c r="D991" s="620"/>
      <c r="E991" s="620"/>
      <c r="F991" s="620"/>
      <c r="G991" s="620"/>
      <c r="H991" s="620"/>
      <c r="I991" s="620"/>
      <c r="J991" s="622"/>
      <c r="K991" s="622"/>
      <c r="L991" s="622"/>
      <c r="M991" s="622"/>
      <c r="N991" s="624"/>
      <c r="O991" s="620"/>
      <c r="P991" s="620"/>
      <c r="Q991" s="620"/>
      <c r="R991" s="620"/>
      <c r="S991" s="620"/>
      <c r="T991" s="620"/>
      <c r="U991" s="620"/>
      <c r="V991" s="620"/>
      <c r="W991" s="620"/>
      <c r="X991" s="620"/>
      <c r="Y991" s="620"/>
      <c r="Z991" s="620"/>
      <c r="AA991" s="620"/>
      <c r="AB991" s="620"/>
      <c r="AC991" s="622"/>
      <c r="AD991" s="620"/>
      <c r="AE991" s="620"/>
      <c r="AF991" s="620"/>
      <c r="AG991" s="620"/>
      <c r="AH991" s="620"/>
      <c r="AI991" s="620"/>
      <c r="AJ991" s="620"/>
      <c r="AK991" s="620"/>
      <c r="AL991" s="620"/>
      <c r="AM991" s="620"/>
      <c r="AN991" s="620"/>
      <c r="AO991" s="620"/>
      <c r="AP991" s="620"/>
      <c r="AQ991" s="620"/>
      <c r="AR991" s="620"/>
      <c r="AS991" s="620"/>
      <c r="AT991" s="620"/>
      <c r="AU991" s="620"/>
      <c r="AV991" s="620"/>
      <c r="AW991" s="620"/>
      <c r="AX991" s="620"/>
      <c r="AY991" s="620"/>
      <c r="AZ991" s="620"/>
      <c r="BA991" s="620"/>
    </row>
    <row r="992" spans="1:53" ht="15.75" customHeight="1" x14ac:dyDescent="0.25">
      <c r="A992" s="620"/>
      <c r="B992" s="625"/>
      <c r="C992" s="620"/>
      <c r="D992" s="620"/>
      <c r="E992" s="620"/>
      <c r="F992" s="620"/>
      <c r="G992" s="620"/>
      <c r="H992" s="620"/>
      <c r="I992" s="620"/>
      <c r="J992" s="622"/>
      <c r="K992" s="622"/>
      <c r="L992" s="622"/>
      <c r="M992" s="622"/>
      <c r="N992" s="624"/>
      <c r="O992" s="620"/>
      <c r="P992" s="620"/>
      <c r="Q992" s="620"/>
      <c r="R992" s="620"/>
      <c r="S992" s="620"/>
      <c r="T992" s="620"/>
      <c r="U992" s="620"/>
      <c r="V992" s="620"/>
      <c r="W992" s="620"/>
      <c r="X992" s="620"/>
      <c r="Y992" s="620"/>
      <c r="Z992" s="620"/>
      <c r="AA992" s="620"/>
      <c r="AB992" s="620"/>
      <c r="AC992" s="622"/>
      <c r="AD992" s="620"/>
      <c r="AE992" s="620"/>
      <c r="AF992" s="620"/>
      <c r="AG992" s="620"/>
      <c r="AH992" s="620"/>
      <c r="AI992" s="620"/>
      <c r="AJ992" s="620"/>
      <c r="AK992" s="620"/>
      <c r="AL992" s="620"/>
      <c r="AM992" s="620"/>
      <c r="AN992" s="620"/>
      <c r="AO992" s="620"/>
      <c r="AP992" s="620"/>
      <c r="AQ992" s="620"/>
      <c r="AR992" s="620"/>
      <c r="AS992" s="620"/>
      <c r="AT992" s="620"/>
      <c r="AU992" s="620"/>
      <c r="AV992" s="620"/>
      <c r="AW992" s="620"/>
      <c r="AX992" s="620"/>
      <c r="AY992" s="620"/>
      <c r="AZ992" s="620"/>
      <c r="BA992" s="620"/>
    </row>
    <row r="993" spans="1:53" ht="15.75" customHeight="1" x14ac:dyDescent="0.25">
      <c r="A993" s="620"/>
      <c r="B993" s="625"/>
      <c r="C993" s="620"/>
      <c r="D993" s="620"/>
      <c r="E993" s="620"/>
      <c r="F993" s="620"/>
      <c r="G993" s="620"/>
      <c r="H993" s="620"/>
      <c r="I993" s="620"/>
      <c r="J993" s="622"/>
      <c r="K993" s="622"/>
      <c r="L993" s="622"/>
      <c r="M993" s="622"/>
      <c r="N993" s="624"/>
      <c r="O993" s="620"/>
      <c r="P993" s="620"/>
      <c r="Q993" s="620"/>
      <c r="R993" s="620"/>
      <c r="S993" s="620"/>
      <c r="T993" s="620"/>
      <c r="U993" s="620"/>
      <c r="V993" s="620"/>
      <c r="W993" s="620"/>
      <c r="X993" s="620"/>
      <c r="Y993" s="620"/>
      <c r="Z993" s="620"/>
      <c r="AA993" s="620"/>
      <c r="AB993" s="620"/>
      <c r="AC993" s="622"/>
      <c r="AD993" s="620"/>
      <c r="AE993" s="620"/>
      <c r="AF993" s="620"/>
      <c r="AG993" s="620"/>
      <c r="AH993" s="620"/>
      <c r="AI993" s="620"/>
      <c r="AJ993" s="620"/>
      <c r="AK993" s="620"/>
      <c r="AL993" s="620"/>
      <c r="AM993" s="620"/>
      <c r="AN993" s="620"/>
      <c r="AO993" s="620"/>
      <c r="AP993" s="620"/>
      <c r="AQ993" s="620"/>
      <c r="AR993" s="620"/>
      <c r="AS993" s="620"/>
      <c r="AT993" s="620"/>
      <c r="AU993" s="620"/>
      <c r="AV993" s="620"/>
      <c r="AW993" s="620"/>
      <c r="AX993" s="620"/>
      <c r="AY993" s="620"/>
      <c r="AZ993" s="620"/>
      <c r="BA993" s="620"/>
    </row>
    <row r="994" spans="1:53" ht="15.75" customHeight="1" x14ac:dyDescent="0.25">
      <c r="A994" s="620"/>
      <c r="B994" s="625"/>
      <c r="C994" s="620"/>
      <c r="D994" s="620"/>
      <c r="E994" s="620"/>
      <c r="F994" s="620"/>
      <c r="G994" s="620"/>
      <c r="H994" s="620"/>
      <c r="I994" s="620"/>
      <c r="J994" s="622"/>
      <c r="K994" s="622"/>
      <c r="L994" s="622"/>
      <c r="M994" s="622"/>
      <c r="N994" s="624"/>
      <c r="O994" s="620"/>
      <c r="P994" s="620"/>
      <c r="Q994" s="620"/>
      <c r="R994" s="620"/>
      <c r="S994" s="620"/>
      <c r="T994" s="620"/>
      <c r="U994" s="620"/>
      <c r="V994" s="620"/>
      <c r="W994" s="620"/>
      <c r="X994" s="620"/>
      <c r="Y994" s="620"/>
      <c r="Z994" s="620"/>
      <c r="AA994" s="620"/>
      <c r="AB994" s="620"/>
      <c r="AC994" s="622"/>
      <c r="AD994" s="620"/>
      <c r="AE994" s="620"/>
      <c r="AF994" s="620"/>
      <c r="AG994" s="620"/>
      <c r="AH994" s="620"/>
      <c r="AI994" s="620"/>
      <c r="AJ994" s="620"/>
      <c r="AK994" s="620"/>
      <c r="AL994" s="620"/>
      <c r="AM994" s="620"/>
      <c r="AN994" s="620"/>
      <c r="AO994" s="620"/>
      <c r="AP994" s="620"/>
      <c r="AQ994" s="620"/>
      <c r="AR994" s="620"/>
      <c r="AS994" s="620"/>
      <c r="AT994" s="620"/>
      <c r="AU994" s="620"/>
      <c r="AV994" s="620"/>
      <c r="AW994" s="620"/>
      <c r="AX994" s="620"/>
      <c r="AY994" s="620"/>
      <c r="AZ994" s="620"/>
      <c r="BA994" s="620"/>
    </row>
    <row r="995" spans="1:53" ht="15.75" customHeight="1" x14ac:dyDescent="0.25">
      <c r="A995" s="620"/>
      <c r="B995" s="625"/>
      <c r="C995" s="620"/>
      <c r="D995" s="620"/>
      <c r="E995" s="620"/>
      <c r="F995" s="620"/>
      <c r="G995" s="620"/>
      <c r="H995" s="620"/>
      <c r="I995" s="620"/>
      <c r="J995" s="622"/>
      <c r="K995" s="622"/>
      <c r="L995" s="622"/>
      <c r="M995" s="622"/>
      <c r="N995" s="624"/>
      <c r="O995" s="620"/>
      <c r="P995" s="620"/>
      <c r="Q995" s="620"/>
      <c r="R995" s="620"/>
      <c r="S995" s="620"/>
      <c r="T995" s="620"/>
      <c r="U995" s="620"/>
      <c r="V995" s="620"/>
      <c r="W995" s="620"/>
      <c r="X995" s="620"/>
      <c r="Y995" s="620"/>
      <c r="Z995" s="620"/>
      <c r="AA995" s="620"/>
      <c r="AB995" s="620"/>
      <c r="AC995" s="622"/>
      <c r="AD995" s="620"/>
      <c r="AE995" s="620"/>
      <c r="AF995" s="620"/>
      <c r="AG995" s="620"/>
      <c r="AH995" s="620"/>
      <c r="AI995" s="620"/>
      <c r="AJ995" s="620"/>
      <c r="AK995" s="620"/>
      <c r="AL995" s="620"/>
      <c r="AM995" s="620"/>
      <c r="AN995" s="620"/>
      <c r="AO995" s="620"/>
      <c r="AP995" s="620"/>
      <c r="AQ995" s="620"/>
      <c r="AR995" s="620"/>
      <c r="AS995" s="620"/>
      <c r="AT995" s="620"/>
      <c r="AU995" s="620"/>
      <c r="AV995" s="620"/>
      <c r="AW995" s="620"/>
      <c r="AX995" s="620"/>
      <c r="AY995" s="620"/>
      <c r="AZ995" s="620"/>
      <c r="BA995" s="620"/>
    </row>
    <row r="996" spans="1:53" ht="15.75" customHeight="1" x14ac:dyDescent="0.25">
      <c r="A996" s="620"/>
      <c r="B996" s="625"/>
      <c r="C996" s="620"/>
      <c r="D996" s="620"/>
      <c r="E996" s="620"/>
      <c r="F996" s="620"/>
      <c r="G996" s="620"/>
      <c r="H996" s="620"/>
      <c r="I996" s="620"/>
      <c r="J996" s="622"/>
      <c r="K996" s="622"/>
      <c r="L996" s="622"/>
      <c r="M996" s="622"/>
      <c r="N996" s="624"/>
      <c r="O996" s="620"/>
      <c r="P996" s="620"/>
      <c r="Q996" s="620"/>
      <c r="R996" s="620"/>
      <c r="S996" s="620"/>
      <c r="T996" s="620"/>
      <c r="U996" s="620"/>
      <c r="V996" s="620"/>
      <c r="W996" s="620"/>
      <c r="X996" s="620"/>
      <c r="Y996" s="620"/>
      <c r="Z996" s="620"/>
      <c r="AA996" s="620"/>
      <c r="AB996" s="620"/>
      <c r="AC996" s="622"/>
      <c r="AD996" s="620"/>
      <c r="AE996" s="620"/>
      <c r="AF996" s="620"/>
      <c r="AG996" s="620"/>
      <c r="AH996" s="620"/>
      <c r="AI996" s="620"/>
      <c r="AJ996" s="620"/>
      <c r="AK996" s="620"/>
      <c r="AL996" s="620"/>
      <c r="AM996" s="620"/>
      <c r="AN996" s="620"/>
      <c r="AO996" s="620"/>
      <c r="AP996" s="620"/>
      <c r="AQ996" s="620"/>
      <c r="AR996" s="620"/>
      <c r="AS996" s="620"/>
      <c r="AT996" s="620"/>
      <c r="AU996" s="620"/>
      <c r="AV996" s="620"/>
      <c r="AW996" s="620"/>
      <c r="AX996" s="620"/>
      <c r="AY996" s="620"/>
      <c r="AZ996" s="620"/>
      <c r="BA996" s="620"/>
    </row>
    <row r="997" spans="1:53" ht="15.75" customHeight="1" x14ac:dyDescent="0.25">
      <c r="A997" s="620"/>
      <c r="B997" s="625"/>
      <c r="C997" s="620"/>
      <c r="D997" s="620"/>
      <c r="E997" s="620"/>
      <c r="F997" s="620"/>
      <c r="G997" s="620"/>
      <c r="H997" s="620"/>
      <c r="I997" s="620"/>
      <c r="J997" s="622"/>
      <c r="K997" s="622"/>
      <c r="L997" s="622"/>
      <c r="M997" s="622"/>
      <c r="N997" s="624"/>
      <c r="O997" s="620"/>
      <c r="P997" s="620"/>
      <c r="Q997" s="620"/>
      <c r="R997" s="620"/>
      <c r="S997" s="620"/>
      <c r="T997" s="620"/>
      <c r="U997" s="620"/>
      <c r="V997" s="620"/>
      <c r="W997" s="620"/>
      <c r="X997" s="620"/>
      <c r="Y997" s="620"/>
      <c r="Z997" s="620"/>
      <c r="AA997" s="620"/>
      <c r="AB997" s="620"/>
      <c r="AC997" s="622"/>
      <c r="AD997" s="620"/>
      <c r="AE997" s="620"/>
      <c r="AF997" s="620"/>
      <c r="AG997" s="620"/>
      <c r="AH997" s="620"/>
      <c r="AI997" s="620"/>
      <c r="AJ997" s="620"/>
      <c r="AK997" s="620"/>
      <c r="AL997" s="620"/>
      <c r="AM997" s="620"/>
      <c r="AN997" s="620"/>
      <c r="AO997" s="620"/>
      <c r="AP997" s="620"/>
      <c r="AQ997" s="620"/>
      <c r="AR997" s="620"/>
      <c r="AS997" s="620"/>
      <c r="AT997" s="620"/>
      <c r="AU997" s="620"/>
      <c r="AV997" s="620"/>
      <c r="AW997" s="620"/>
      <c r="AX997" s="620"/>
      <c r="AY997" s="620"/>
      <c r="AZ997" s="620"/>
      <c r="BA997" s="620"/>
    </row>
    <row r="998" spans="1:53" ht="15.75" customHeight="1" x14ac:dyDescent="0.25">
      <c r="A998" s="620"/>
      <c r="B998" s="625"/>
      <c r="C998" s="620"/>
      <c r="D998" s="620"/>
      <c r="E998" s="620"/>
      <c r="F998" s="620"/>
      <c r="G998" s="620"/>
      <c r="H998" s="620"/>
      <c r="I998" s="620"/>
      <c r="J998" s="622"/>
      <c r="K998" s="622"/>
      <c r="L998" s="622"/>
      <c r="M998" s="622"/>
      <c r="N998" s="624"/>
      <c r="O998" s="620"/>
      <c r="P998" s="620"/>
      <c r="Q998" s="620"/>
      <c r="R998" s="620"/>
      <c r="S998" s="620"/>
      <c r="T998" s="620"/>
      <c r="U998" s="620"/>
      <c r="V998" s="620"/>
      <c r="W998" s="620"/>
      <c r="X998" s="620"/>
      <c r="Y998" s="620"/>
      <c r="Z998" s="620"/>
      <c r="AA998" s="620"/>
      <c r="AB998" s="620"/>
      <c r="AC998" s="622"/>
      <c r="AD998" s="620"/>
      <c r="AE998" s="620"/>
      <c r="AF998" s="620"/>
      <c r="AG998" s="620"/>
      <c r="AH998" s="620"/>
      <c r="AI998" s="620"/>
      <c r="AJ998" s="620"/>
      <c r="AK998" s="620"/>
      <c r="AL998" s="620"/>
      <c r="AM998" s="620"/>
      <c r="AN998" s="620"/>
      <c r="AO998" s="620"/>
      <c r="AP998" s="620"/>
      <c r="AQ998" s="620"/>
      <c r="AR998" s="620"/>
      <c r="AS998" s="620"/>
      <c r="AT998" s="620"/>
      <c r="AU998" s="620"/>
      <c r="AV998" s="620"/>
      <c r="AW998" s="620"/>
      <c r="AX998" s="620"/>
      <c r="AY998" s="620"/>
      <c r="AZ998" s="620"/>
      <c r="BA998" s="620"/>
    </row>
    <row r="999" spans="1:53" ht="15.75" customHeight="1" x14ac:dyDescent="0.25">
      <c r="A999" s="620"/>
      <c r="B999" s="625"/>
      <c r="C999" s="620"/>
      <c r="D999" s="620"/>
      <c r="E999" s="620"/>
      <c r="F999" s="620"/>
      <c r="G999" s="620"/>
      <c r="H999" s="620"/>
      <c r="I999" s="620"/>
      <c r="J999" s="622"/>
      <c r="K999" s="622"/>
      <c r="L999" s="622"/>
      <c r="M999" s="622"/>
      <c r="N999" s="624"/>
      <c r="O999" s="620"/>
      <c r="P999" s="620"/>
      <c r="Q999" s="620"/>
      <c r="R999" s="620"/>
      <c r="S999" s="620"/>
      <c r="T999" s="620"/>
      <c r="U999" s="620"/>
      <c r="V999" s="620"/>
      <c r="W999" s="620"/>
      <c r="X999" s="620"/>
      <c r="Y999" s="620"/>
      <c r="Z999" s="620"/>
      <c r="AA999" s="620"/>
      <c r="AB999" s="620"/>
      <c r="AC999" s="622"/>
      <c r="AD999" s="620"/>
      <c r="AE999" s="620"/>
      <c r="AF999" s="620"/>
      <c r="AG999" s="620"/>
      <c r="AH999" s="620"/>
      <c r="AI999" s="620"/>
      <c r="AJ999" s="620"/>
      <c r="AK999" s="620"/>
      <c r="AL999" s="620"/>
      <c r="AM999" s="620"/>
      <c r="AN999" s="620"/>
      <c r="AO999" s="620"/>
      <c r="AP999" s="620"/>
      <c r="AQ999" s="620"/>
      <c r="AR999" s="620"/>
      <c r="AS999" s="620"/>
      <c r="AT999" s="620"/>
      <c r="AU999" s="620"/>
      <c r="AV999" s="620"/>
      <c r="AW999" s="620"/>
      <c r="AX999" s="620"/>
      <c r="AY999" s="620"/>
      <c r="AZ999" s="620"/>
      <c r="BA999" s="620"/>
    </row>
    <row r="1000" spans="1:53" ht="15.75" customHeight="1" x14ac:dyDescent="0.25">
      <c r="A1000" s="620"/>
      <c r="B1000" s="625"/>
      <c r="C1000" s="620"/>
      <c r="D1000" s="620"/>
      <c r="E1000" s="620"/>
      <c r="F1000" s="620"/>
      <c r="G1000" s="620"/>
      <c r="H1000" s="620"/>
      <c r="I1000" s="620"/>
      <c r="J1000" s="622"/>
      <c r="K1000" s="622"/>
      <c r="L1000" s="622"/>
      <c r="M1000" s="622"/>
      <c r="N1000" s="624"/>
      <c r="O1000" s="620"/>
      <c r="P1000" s="620"/>
      <c r="Q1000" s="620"/>
      <c r="R1000" s="620"/>
      <c r="S1000" s="620"/>
      <c r="T1000" s="620"/>
      <c r="U1000" s="620"/>
      <c r="V1000" s="620"/>
      <c r="W1000" s="620"/>
      <c r="X1000" s="620"/>
      <c r="Y1000" s="620"/>
      <c r="Z1000" s="620"/>
      <c r="AA1000" s="620"/>
      <c r="AB1000" s="620"/>
      <c r="AC1000" s="622"/>
      <c r="AD1000" s="620"/>
      <c r="AE1000" s="620"/>
      <c r="AF1000" s="620"/>
      <c r="AG1000" s="620"/>
      <c r="AH1000" s="620"/>
      <c r="AI1000" s="620"/>
      <c r="AJ1000" s="620"/>
      <c r="AK1000" s="620"/>
      <c r="AL1000" s="620"/>
      <c r="AM1000" s="620"/>
      <c r="AN1000" s="620"/>
      <c r="AO1000" s="620"/>
      <c r="AP1000" s="620"/>
      <c r="AQ1000" s="620"/>
      <c r="AR1000" s="620"/>
      <c r="AS1000" s="620"/>
      <c r="AT1000" s="620"/>
      <c r="AU1000" s="620"/>
      <c r="AV1000" s="620"/>
      <c r="AW1000" s="620"/>
      <c r="AX1000" s="620"/>
      <c r="AY1000" s="620"/>
      <c r="AZ1000" s="620"/>
      <c r="BA1000" s="620"/>
    </row>
    <row r="1001" spans="1:53" ht="15.75" customHeight="1" x14ac:dyDescent="0.25">
      <c r="A1001" s="620"/>
      <c r="B1001" s="625"/>
      <c r="C1001" s="620"/>
      <c r="D1001" s="620"/>
      <c r="E1001" s="620"/>
      <c r="F1001" s="620"/>
      <c r="G1001" s="620"/>
      <c r="H1001" s="620"/>
      <c r="I1001" s="620"/>
      <c r="J1001" s="622"/>
      <c r="K1001" s="622"/>
      <c r="L1001" s="622"/>
      <c r="M1001" s="622"/>
      <c r="N1001" s="624"/>
      <c r="O1001" s="620"/>
      <c r="P1001" s="620"/>
      <c r="Q1001" s="620"/>
      <c r="R1001" s="620"/>
      <c r="S1001" s="620"/>
      <c r="T1001" s="620"/>
      <c r="U1001" s="620"/>
      <c r="V1001" s="620"/>
      <c r="W1001" s="620"/>
      <c r="X1001" s="620"/>
      <c r="Y1001" s="620"/>
      <c r="Z1001" s="620"/>
      <c r="AA1001" s="620"/>
      <c r="AB1001" s="620"/>
      <c r="AC1001" s="622"/>
      <c r="AD1001" s="620"/>
      <c r="AE1001" s="620"/>
      <c r="AF1001" s="620"/>
      <c r="AG1001" s="620"/>
      <c r="AH1001" s="620"/>
      <c r="AI1001" s="620"/>
      <c r="AJ1001" s="620"/>
      <c r="AK1001" s="620"/>
      <c r="AL1001" s="620"/>
      <c r="AM1001" s="620"/>
      <c r="AN1001" s="620"/>
      <c r="AO1001" s="620"/>
      <c r="AP1001" s="620"/>
      <c r="AQ1001" s="620"/>
      <c r="AR1001" s="620"/>
      <c r="AS1001" s="620"/>
      <c r="AT1001" s="620"/>
      <c r="AU1001" s="620"/>
      <c r="AV1001" s="620"/>
      <c r="AW1001" s="620"/>
      <c r="AX1001" s="620"/>
      <c r="AY1001" s="620"/>
      <c r="AZ1001" s="620"/>
      <c r="BA1001" s="620"/>
    </row>
    <row r="1002" spans="1:53" ht="15.75" customHeight="1" x14ac:dyDescent="0.25">
      <c r="A1002" s="620"/>
      <c r="B1002" s="625"/>
      <c r="C1002" s="620"/>
      <c r="D1002" s="620"/>
      <c r="E1002" s="620"/>
      <c r="F1002" s="620"/>
      <c r="G1002" s="620"/>
      <c r="H1002" s="620"/>
      <c r="I1002" s="620"/>
      <c r="J1002" s="622"/>
      <c r="K1002" s="622"/>
      <c r="L1002" s="622"/>
      <c r="M1002" s="622"/>
      <c r="N1002" s="624"/>
      <c r="O1002" s="620"/>
      <c r="P1002" s="620"/>
      <c r="Q1002" s="620"/>
      <c r="R1002" s="620"/>
      <c r="S1002" s="620"/>
      <c r="T1002" s="620"/>
      <c r="U1002" s="620"/>
      <c r="V1002" s="620"/>
      <c r="W1002" s="620"/>
      <c r="X1002" s="620"/>
      <c r="Y1002" s="620"/>
      <c r="Z1002" s="620"/>
      <c r="AA1002" s="620"/>
      <c r="AB1002" s="620"/>
      <c r="AC1002" s="622"/>
      <c r="AD1002" s="620"/>
      <c r="AE1002" s="620"/>
      <c r="AF1002" s="620"/>
      <c r="AG1002" s="620"/>
      <c r="AH1002" s="620"/>
      <c r="AI1002" s="620"/>
      <c r="AJ1002" s="620"/>
      <c r="AK1002" s="620"/>
      <c r="AL1002" s="620"/>
      <c r="AM1002" s="620"/>
      <c r="AN1002" s="620"/>
      <c r="AO1002" s="620"/>
      <c r="AP1002" s="620"/>
      <c r="AQ1002" s="620"/>
      <c r="AR1002" s="620"/>
      <c r="AS1002" s="620"/>
      <c r="AT1002" s="620"/>
      <c r="AU1002" s="620"/>
      <c r="AV1002" s="620"/>
      <c r="AW1002" s="620"/>
      <c r="AX1002" s="620"/>
      <c r="AY1002" s="620"/>
      <c r="AZ1002" s="620"/>
      <c r="BA1002" s="620"/>
    </row>
    <row r="1003" spans="1:53" ht="15.75" customHeight="1" x14ac:dyDescent="0.25">
      <c r="A1003" s="620"/>
      <c r="B1003" s="625"/>
      <c r="C1003" s="620"/>
      <c r="D1003" s="620"/>
      <c r="E1003" s="620"/>
      <c r="F1003" s="620"/>
      <c r="G1003" s="620"/>
      <c r="H1003" s="620"/>
      <c r="I1003" s="620"/>
      <c r="J1003" s="622"/>
      <c r="K1003" s="622"/>
      <c r="L1003" s="622"/>
      <c r="M1003" s="622"/>
      <c r="N1003" s="624"/>
      <c r="O1003" s="620"/>
      <c r="P1003" s="620"/>
      <c r="Q1003" s="620"/>
      <c r="R1003" s="620"/>
      <c r="S1003" s="620"/>
      <c r="T1003" s="620"/>
      <c r="U1003" s="620"/>
      <c r="V1003" s="620"/>
      <c r="W1003" s="620"/>
      <c r="X1003" s="620"/>
      <c r="Y1003" s="620"/>
      <c r="Z1003" s="620"/>
      <c r="AA1003" s="620"/>
      <c r="AB1003" s="620"/>
      <c r="AC1003" s="622"/>
      <c r="AD1003" s="620"/>
      <c r="AE1003" s="620"/>
      <c r="AF1003" s="620"/>
      <c r="AG1003" s="620"/>
      <c r="AH1003" s="620"/>
      <c r="AI1003" s="620"/>
      <c r="AJ1003" s="620"/>
      <c r="AK1003" s="620"/>
      <c r="AL1003" s="620"/>
      <c r="AM1003" s="620"/>
      <c r="AN1003" s="620"/>
      <c r="AO1003" s="620"/>
      <c r="AP1003" s="620"/>
      <c r="AQ1003" s="620"/>
      <c r="AR1003" s="620"/>
      <c r="AS1003" s="620"/>
      <c r="AT1003" s="620"/>
      <c r="AU1003" s="620"/>
      <c r="AV1003" s="620"/>
      <c r="AW1003" s="620"/>
      <c r="AX1003" s="620"/>
      <c r="AY1003" s="620"/>
      <c r="AZ1003" s="620"/>
      <c r="BA1003" s="620"/>
    </row>
    <row r="1004" spans="1:53" ht="15.75" customHeight="1" x14ac:dyDescent="0.25">
      <c r="A1004" s="620"/>
      <c r="B1004" s="625"/>
      <c r="C1004" s="620"/>
      <c r="D1004" s="620"/>
      <c r="E1004" s="620"/>
      <c r="F1004" s="620"/>
      <c r="G1004" s="620"/>
      <c r="H1004" s="620"/>
      <c r="I1004" s="620"/>
      <c r="J1004" s="622"/>
      <c r="K1004" s="622"/>
      <c r="L1004" s="622"/>
      <c r="M1004" s="622"/>
      <c r="N1004" s="624"/>
      <c r="O1004" s="620"/>
      <c r="P1004" s="620"/>
      <c r="Q1004" s="620"/>
      <c r="R1004" s="620"/>
      <c r="S1004" s="620"/>
      <c r="T1004" s="620"/>
      <c r="U1004" s="620"/>
      <c r="V1004" s="620"/>
      <c r="W1004" s="620"/>
      <c r="X1004" s="620"/>
      <c r="Y1004" s="620"/>
      <c r="Z1004" s="620"/>
      <c r="AA1004" s="620"/>
      <c r="AB1004" s="620"/>
      <c r="AC1004" s="622"/>
      <c r="AD1004" s="620"/>
      <c r="AE1004" s="620"/>
      <c r="AF1004" s="620"/>
      <c r="AG1004" s="620"/>
      <c r="AH1004" s="620"/>
      <c r="AI1004" s="620"/>
      <c r="AJ1004" s="620"/>
      <c r="AK1004" s="620"/>
      <c r="AL1004" s="620"/>
      <c r="AM1004" s="620"/>
      <c r="AN1004" s="620"/>
      <c r="AO1004" s="620"/>
      <c r="AP1004" s="620"/>
      <c r="AQ1004" s="620"/>
      <c r="AR1004" s="620"/>
      <c r="AS1004" s="620"/>
      <c r="AT1004" s="620"/>
      <c r="AU1004" s="620"/>
      <c r="AV1004" s="620"/>
      <c r="AW1004" s="620"/>
      <c r="AX1004" s="620"/>
      <c r="AY1004" s="620"/>
      <c r="AZ1004" s="620"/>
      <c r="BA1004" s="620"/>
    </row>
    <row r="1005" spans="1:53" ht="15.75" customHeight="1" x14ac:dyDescent="0.25">
      <c r="A1005" s="620"/>
      <c r="B1005" s="625"/>
      <c r="C1005" s="620"/>
      <c r="D1005" s="620"/>
      <c r="E1005" s="620"/>
      <c r="F1005" s="620"/>
      <c r="G1005" s="620"/>
      <c r="H1005" s="620"/>
      <c r="I1005" s="620"/>
      <c r="J1005" s="622"/>
      <c r="K1005" s="622"/>
      <c r="L1005" s="622"/>
      <c r="M1005" s="622"/>
      <c r="N1005" s="624"/>
      <c r="O1005" s="620"/>
      <c r="P1005" s="620"/>
      <c r="Q1005" s="620"/>
      <c r="R1005" s="620"/>
      <c r="S1005" s="620"/>
      <c r="T1005" s="620"/>
      <c r="U1005" s="620"/>
      <c r="V1005" s="620"/>
      <c r="W1005" s="620"/>
      <c r="X1005" s="620"/>
      <c r="Y1005" s="620"/>
      <c r="Z1005" s="620"/>
      <c r="AA1005" s="620"/>
      <c r="AB1005" s="620"/>
      <c r="AC1005" s="622"/>
      <c r="AD1005" s="620"/>
      <c r="AE1005" s="620"/>
      <c r="AF1005" s="620"/>
      <c r="AG1005" s="620"/>
      <c r="AH1005" s="620"/>
      <c r="AI1005" s="620"/>
      <c r="AJ1005" s="620"/>
      <c r="AK1005" s="620"/>
      <c r="AL1005" s="620"/>
      <c r="AM1005" s="620"/>
      <c r="AN1005" s="620"/>
      <c r="AO1005" s="620"/>
      <c r="AP1005" s="620"/>
      <c r="AQ1005" s="620"/>
      <c r="AR1005" s="620"/>
      <c r="AS1005" s="620"/>
      <c r="AT1005" s="620"/>
      <c r="AU1005" s="620"/>
      <c r="AV1005" s="620"/>
      <c r="AW1005" s="620"/>
      <c r="AX1005" s="620"/>
      <c r="AY1005" s="620"/>
      <c r="AZ1005" s="620"/>
      <c r="BA1005" s="620"/>
    </row>
    <row r="1006" spans="1:53" ht="15.75" customHeight="1" x14ac:dyDescent="0.25">
      <c r="A1006" s="620"/>
      <c r="B1006" s="625"/>
      <c r="C1006" s="620"/>
      <c r="D1006" s="620"/>
      <c r="E1006" s="620"/>
      <c r="F1006" s="620"/>
      <c r="G1006" s="620"/>
      <c r="H1006" s="620"/>
      <c r="I1006" s="620"/>
      <c r="J1006" s="622"/>
      <c r="K1006" s="622"/>
      <c r="L1006" s="622"/>
      <c r="M1006" s="622"/>
      <c r="N1006" s="624"/>
      <c r="O1006" s="620"/>
      <c r="P1006" s="620"/>
      <c r="Q1006" s="620"/>
      <c r="R1006" s="620"/>
      <c r="S1006" s="620"/>
      <c r="T1006" s="620"/>
      <c r="U1006" s="620"/>
      <c r="V1006" s="620"/>
      <c r="W1006" s="620"/>
      <c r="X1006" s="620"/>
      <c r="Y1006" s="620"/>
      <c r="Z1006" s="620"/>
      <c r="AA1006" s="620"/>
      <c r="AB1006" s="620"/>
      <c r="AC1006" s="622"/>
      <c r="AD1006" s="620"/>
      <c r="AE1006" s="620"/>
      <c r="AF1006" s="620"/>
      <c r="AG1006" s="620"/>
      <c r="AH1006" s="620"/>
      <c r="AI1006" s="620"/>
      <c r="AJ1006" s="620"/>
      <c r="AK1006" s="620"/>
      <c r="AL1006" s="620"/>
      <c r="AM1006" s="620"/>
      <c r="AN1006" s="620"/>
      <c r="AO1006" s="620"/>
      <c r="AP1006" s="620"/>
      <c r="AQ1006" s="620"/>
      <c r="AR1006" s="620"/>
      <c r="AS1006" s="620"/>
      <c r="AT1006" s="620"/>
      <c r="AU1006" s="620"/>
      <c r="AV1006" s="620"/>
      <c r="AW1006" s="620"/>
      <c r="AX1006" s="620"/>
      <c r="AY1006" s="620"/>
      <c r="AZ1006" s="620"/>
      <c r="BA1006" s="620"/>
    </row>
    <row r="1007" spans="1:53" ht="15.75" customHeight="1" x14ac:dyDescent="0.25">
      <c r="A1007" s="620"/>
      <c r="B1007" s="625"/>
      <c r="C1007" s="620"/>
      <c r="D1007" s="620"/>
      <c r="E1007" s="620"/>
      <c r="F1007" s="620"/>
      <c r="G1007" s="620"/>
      <c r="H1007" s="620"/>
      <c r="I1007" s="620"/>
      <c r="J1007" s="622"/>
      <c r="K1007" s="622"/>
      <c r="L1007" s="622"/>
      <c r="M1007" s="622"/>
      <c r="N1007" s="624"/>
      <c r="O1007" s="620"/>
      <c r="P1007" s="620"/>
      <c r="Q1007" s="620"/>
      <c r="R1007" s="620"/>
      <c r="S1007" s="620"/>
      <c r="T1007" s="620"/>
      <c r="U1007" s="620"/>
      <c r="V1007" s="620"/>
      <c r="W1007" s="620"/>
      <c r="X1007" s="620"/>
      <c r="Y1007" s="620"/>
      <c r="Z1007" s="620"/>
      <c r="AA1007" s="620"/>
      <c r="AB1007" s="620"/>
      <c r="AC1007" s="622"/>
      <c r="AD1007" s="620"/>
      <c r="AE1007" s="620"/>
      <c r="AF1007" s="620"/>
      <c r="AG1007" s="620"/>
      <c r="AH1007" s="620"/>
      <c r="AI1007" s="620"/>
      <c r="AJ1007" s="620"/>
      <c r="AK1007" s="620"/>
      <c r="AL1007" s="620"/>
      <c r="AM1007" s="620"/>
      <c r="AN1007" s="620"/>
      <c r="AO1007" s="620"/>
      <c r="AP1007" s="620"/>
      <c r="AQ1007" s="620"/>
      <c r="AR1007" s="620"/>
      <c r="AS1007" s="620"/>
      <c r="AT1007" s="620"/>
      <c r="AU1007" s="620"/>
      <c r="AV1007" s="620"/>
      <c r="AW1007" s="620"/>
      <c r="AX1007" s="620"/>
      <c r="AY1007" s="620"/>
      <c r="AZ1007" s="620"/>
      <c r="BA1007" s="620"/>
    </row>
  </sheetData>
  <sheetProtection algorithmName="SHA-512" hashValue="lYS/XLxWowgCBxlYeyuQwFOim0BJvr82UsN/j8CU+7oM3MF9Saye+rVNi3zq5DkjGpmkUrb6j74jkki49JpMbg==" saltValue="56WO7nre45XnhCVzh0svMw==" spinCount="100000" sheet="1" objects="1" scenarios="1"/>
  <autoFilter ref="A10:BA416">
    <filterColumn colId="1">
      <filters>
        <filter val="Secretaría General"/>
      </filters>
    </filterColumn>
  </autoFilter>
  <mergeCells count="290">
    <mergeCell ref="N9:N10"/>
    <mergeCell ref="O9:O10"/>
    <mergeCell ref="P9:P10"/>
    <mergeCell ref="H55:H58"/>
    <mergeCell ref="I55:I58"/>
    <mergeCell ref="C60:C62"/>
    <mergeCell ref="E61:E62"/>
    <mergeCell ref="F61:F62"/>
    <mergeCell ref="G61:G62"/>
    <mergeCell ref="H61:H62"/>
    <mergeCell ref="I61:I62"/>
    <mergeCell ref="C54:C59"/>
    <mergeCell ref="E55:E58"/>
    <mergeCell ref="M9:M10"/>
    <mergeCell ref="J9:J10"/>
    <mergeCell ref="K9:K10"/>
    <mergeCell ref="L9:L10"/>
    <mergeCell ref="C23:C27"/>
    <mergeCell ref="D23:D27"/>
    <mergeCell ref="F55:F58"/>
    <mergeCell ref="G55:G58"/>
    <mergeCell ref="C14:C17"/>
    <mergeCell ref="Q9:Y9"/>
    <mergeCell ref="Z9:Z10"/>
    <mergeCell ref="AA9:AA10"/>
    <mergeCell ref="AB9:AB10"/>
    <mergeCell ref="AC9:AH9"/>
    <mergeCell ref="AI9:AN9"/>
    <mergeCell ref="AO9:AT9"/>
    <mergeCell ref="AW7:BA9"/>
    <mergeCell ref="AH8:AN8"/>
    <mergeCell ref="B7:C7"/>
    <mergeCell ref="E7:F7"/>
    <mergeCell ref="G7:I7"/>
    <mergeCell ref="D406:D408"/>
    <mergeCell ref="D409:D410"/>
    <mergeCell ref="D243:D245"/>
    <mergeCell ref="D246:D247"/>
    <mergeCell ref="D248:D252"/>
    <mergeCell ref="D253:D255"/>
    <mergeCell ref="C19:C22"/>
    <mergeCell ref="D19:D22"/>
    <mergeCell ref="I93:I94"/>
    <mergeCell ref="F72:F73"/>
    <mergeCell ref="G72:G73"/>
    <mergeCell ref="H72:H73"/>
    <mergeCell ref="D75:D78"/>
    <mergeCell ref="E78:E80"/>
    <mergeCell ref="F78:F80"/>
    <mergeCell ref="G78:G80"/>
    <mergeCell ref="H78:H80"/>
    <mergeCell ref="I78:I80"/>
    <mergeCell ref="D151:D153"/>
    <mergeCell ref="F89:F90"/>
    <mergeCell ref="G89:G90"/>
    <mergeCell ref="A319:A347"/>
    <mergeCell ref="C319:C321"/>
    <mergeCell ref="C93:C99"/>
    <mergeCell ref="C158:C159"/>
    <mergeCell ref="D158:D159"/>
    <mergeCell ref="C130:C132"/>
    <mergeCell ref="D130:D132"/>
    <mergeCell ref="C133:C139"/>
    <mergeCell ref="D133:D144"/>
    <mergeCell ref="C140:C144"/>
    <mergeCell ref="C146:C148"/>
    <mergeCell ref="D146:D148"/>
    <mergeCell ref="C149:C153"/>
    <mergeCell ref="D126:D129"/>
    <mergeCell ref="C128:C129"/>
    <mergeCell ref="C118:C119"/>
    <mergeCell ref="C291:C292"/>
    <mergeCell ref="C311:C318"/>
    <mergeCell ref="D291:D292"/>
    <mergeCell ref="A282:A318"/>
    <mergeCell ref="C385:C387"/>
    <mergeCell ref="C388:C392"/>
    <mergeCell ref="A243:A281"/>
    <mergeCell ref="D414:D415"/>
    <mergeCell ref="D348:D349"/>
    <mergeCell ref="D350:D352"/>
    <mergeCell ref="D354:D369"/>
    <mergeCell ref="D370:D373"/>
    <mergeCell ref="D374:D376"/>
    <mergeCell ref="D379:D387"/>
    <mergeCell ref="D388:D393"/>
    <mergeCell ref="C414:C415"/>
    <mergeCell ref="C360:C364"/>
    <mergeCell ref="C365:C366"/>
    <mergeCell ref="D394:D400"/>
    <mergeCell ref="A348:A376"/>
    <mergeCell ref="A379:A415"/>
    <mergeCell ref="C372:C373"/>
    <mergeCell ref="C374:C376"/>
    <mergeCell ref="D411:D413"/>
    <mergeCell ref="C282:C290"/>
    <mergeCell ref="C293:C296"/>
    <mergeCell ref="C298:C304"/>
    <mergeCell ref="C305:C310"/>
    <mergeCell ref="C236:C239"/>
    <mergeCell ref="C262:C264"/>
    <mergeCell ref="D262:D264"/>
    <mergeCell ref="C248:C252"/>
    <mergeCell ref="C257:C258"/>
    <mergeCell ref="C411:C412"/>
    <mergeCell ref="C335:C338"/>
    <mergeCell ref="C394:C400"/>
    <mergeCell ref="C401:C405"/>
    <mergeCell ref="C409:C410"/>
    <mergeCell ref="D298:D304"/>
    <mergeCell ref="D305:D310"/>
    <mergeCell ref="D236:D239"/>
    <mergeCell ref="C240:C241"/>
    <mergeCell ref="D240:D241"/>
    <mergeCell ref="D401:D405"/>
    <mergeCell ref="D332:D345"/>
    <mergeCell ref="D272:D273"/>
    <mergeCell ref="D275:D276"/>
    <mergeCell ref="C277:C281"/>
    <mergeCell ref="D277:D281"/>
    <mergeCell ref="C322:C324"/>
    <mergeCell ref="C325:C331"/>
    <mergeCell ref="C332:C334"/>
    <mergeCell ref="I361:I363"/>
    <mergeCell ref="E365:E366"/>
    <mergeCell ref="F365:F366"/>
    <mergeCell ref="I365:I366"/>
    <mergeCell ref="E354:E359"/>
    <mergeCell ref="F354:F359"/>
    <mergeCell ref="G354:G359"/>
    <mergeCell ref="H354:H359"/>
    <mergeCell ref="I354:I359"/>
    <mergeCell ref="H365:H366"/>
    <mergeCell ref="E361:E363"/>
    <mergeCell ref="F361:F363"/>
    <mergeCell ref="G361:G363"/>
    <mergeCell ref="H361:H363"/>
    <mergeCell ref="G365:G366"/>
    <mergeCell ref="O354:O359"/>
    <mergeCell ref="Z354:Z359"/>
    <mergeCell ref="C339:C340"/>
    <mergeCell ref="C341:C344"/>
    <mergeCell ref="E350:E351"/>
    <mergeCell ref="F350:F351"/>
    <mergeCell ref="G350:G351"/>
    <mergeCell ref="H350:H351"/>
    <mergeCell ref="I350:I351"/>
    <mergeCell ref="C350:C352"/>
    <mergeCell ref="C354:C359"/>
    <mergeCell ref="C348:C349"/>
    <mergeCell ref="H328:H331"/>
    <mergeCell ref="I328:I331"/>
    <mergeCell ref="D282:D286"/>
    <mergeCell ref="D288:D290"/>
    <mergeCell ref="E326:E327"/>
    <mergeCell ref="F326:F327"/>
    <mergeCell ref="G326:G327"/>
    <mergeCell ref="H326:H327"/>
    <mergeCell ref="I326:I327"/>
    <mergeCell ref="D311:D318"/>
    <mergeCell ref="A11:A242"/>
    <mergeCell ref="C11:C12"/>
    <mergeCell ref="D11:D12"/>
    <mergeCell ref="D14:D17"/>
    <mergeCell ref="I72:I73"/>
    <mergeCell ref="C201:C202"/>
    <mergeCell ref="D201:D202"/>
    <mergeCell ref="C203:C205"/>
    <mergeCell ref="D204:D205"/>
    <mergeCell ref="C226:C229"/>
    <mergeCell ref="H89:H90"/>
    <mergeCell ref="I89:I90"/>
    <mergeCell ref="E93:E94"/>
    <mergeCell ref="F93:F94"/>
    <mergeCell ref="G93:G94"/>
    <mergeCell ref="H93:H94"/>
    <mergeCell ref="D34:D35"/>
    <mergeCell ref="C36:C37"/>
    <mergeCell ref="D36:D37"/>
    <mergeCell ref="C39:C41"/>
    <mergeCell ref="D39:D41"/>
    <mergeCell ref="C43:C46"/>
    <mergeCell ref="D118:D125"/>
    <mergeCell ref="C126:C127"/>
    <mergeCell ref="C75:C85"/>
    <mergeCell ref="C114:C115"/>
    <mergeCell ref="D114:D115"/>
    <mergeCell ref="C116:C117"/>
    <mergeCell ref="C28:C30"/>
    <mergeCell ref="D28:D31"/>
    <mergeCell ref="C32:C33"/>
    <mergeCell ref="D32:D33"/>
    <mergeCell ref="C34:C35"/>
    <mergeCell ref="D116:D117"/>
    <mergeCell ref="D43:D46"/>
    <mergeCell ref="C49:C51"/>
    <mergeCell ref="D49:D51"/>
    <mergeCell ref="C52:C53"/>
    <mergeCell ref="D52:D53"/>
    <mergeCell ref="C89:C92"/>
    <mergeCell ref="D233:D235"/>
    <mergeCell ref="C197:C198"/>
    <mergeCell ref="D197:D200"/>
    <mergeCell ref="D176:D179"/>
    <mergeCell ref="C222:C225"/>
    <mergeCell ref="D222:D225"/>
    <mergeCell ref="D226:D229"/>
    <mergeCell ref="D207:D212"/>
    <mergeCell ref="C208:C212"/>
    <mergeCell ref="C214:C216"/>
    <mergeCell ref="C180:C182"/>
    <mergeCell ref="D180:D182"/>
    <mergeCell ref="D183:D191"/>
    <mergeCell ref="D192:D196"/>
    <mergeCell ref="C230:C232"/>
    <mergeCell ref="D230:D232"/>
    <mergeCell ref="C233:C235"/>
    <mergeCell ref="E227:E228"/>
    <mergeCell ref="C63:C66"/>
    <mergeCell ref="D65:D66"/>
    <mergeCell ref="C67:C74"/>
    <mergeCell ref="D70:D71"/>
    <mergeCell ref="E72:E73"/>
    <mergeCell ref="D81:D82"/>
    <mergeCell ref="D84:D85"/>
    <mergeCell ref="C86:C88"/>
    <mergeCell ref="D87:D88"/>
    <mergeCell ref="D214:D216"/>
    <mergeCell ref="C217:C221"/>
    <mergeCell ref="D217:D221"/>
    <mergeCell ref="E89:E90"/>
    <mergeCell ref="C100:C108"/>
    <mergeCell ref="D100:D107"/>
    <mergeCell ref="C109:C112"/>
    <mergeCell ref="D109:D111"/>
    <mergeCell ref="C160:C163"/>
    <mergeCell ref="D160:D163"/>
    <mergeCell ref="C165:C166"/>
    <mergeCell ref="D165:D166"/>
    <mergeCell ref="C154:C156"/>
    <mergeCell ref="D154:D156"/>
    <mergeCell ref="I391:I392"/>
    <mergeCell ref="H391:H392"/>
    <mergeCell ref="G391:G392"/>
    <mergeCell ref="K393:K395"/>
    <mergeCell ref="K391:K392"/>
    <mergeCell ref="L391:L392"/>
    <mergeCell ref="C167:C169"/>
    <mergeCell ref="D167:D169"/>
    <mergeCell ref="C170:C175"/>
    <mergeCell ref="C176:C179"/>
    <mergeCell ref="F391:F392"/>
    <mergeCell ref="E391:E392"/>
    <mergeCell ref="E328:E331"/>
    <mergeCell ref="F328:F331"/>
    <mergeCell ref="G328:G331"/>
    <mergeCell ref="E262:E264"/>
    <mergeCell ref="C265:C266"/>
    <mergeCell ref="D265:D266"/>
    <mergeCell ref="C267:C271"/>
    <mergeCell ref="D267:D271"/>
    <mergeCell ref="D319:D321"/>
    <mergeCell ref="D322:D324"/>
    <mergeCell ref="D325:D331"/>
    <mergeCell ref="D293:D297"/>
    <mergeCell ref="AY391:AY392"/>
    <mergeCell ref="AZ391:AZ392"/>
    <mergeCell ref="AI391:AI392"/>
    <mergeCell ref="AI393:AI395"/>
    <mergeCell ref="AA391:AA395"/>
    <mergeCell ref="AJ391:AJ392"/>
    <mergeCell ref="AK391:AK392"/>
    <mergeCell ref="AO391:AO392"/>
    <mergeCell ref="AP391:AP392"/>
    <mergeCell ref="AC391:AC392"/>
    <mergeCell ref="AC393:AC395"/>
    <mergeCell ref="AQ391:AQ392"/>
    <mergeCell ref="AU391:AU392"/>
    <mergeCell ref="AW391:AW392"/>
    <mergeCell ref="AX391:AX392"/>
    <mergeCell ref="B6:C6"/>
    <mergeCell ref="E6:F6"/>
    <mergeCell ref="G6:I6"/>
    <mergeCell ref="B1:C3"/>
    <mergeCell ref="D1:I1"/>
    <mergeCell ref="D2:I3"/>
    <mergeCell ref="B4:C5"/>
    <mergeCell ref="D4:D5"/>
    <mergeCell ref="E4:F5"/>
    <mergeCell ref="G4:I5"/>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[8]Hoja2!#REF!</xm:f>
          </x14:formula1>
          <xm:sqref>AB11:AB415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ctivo de imagen" ma:contentTypeID="0x0101009148F5A04DDD49CBA7127AADA5FB792B00AADE34325A8B49CDA8BB4DB53328F21400845DD7647B829E42997C82A1BF02D8BF" ma:contentTypeVersion="1" ma:contentTypeDescription="Cargar una imagen." ma:contentTypeScope="" ma:versionID="c93ccf7b683e48af457b74c10b29d509">
  <xsd:schema xmlns:xsd="http://www.w3.org/2001/XMLSchema" xmlns:xs="http://www.w3.org/2001/XMLSchema" xmlns:p="http://schemas.microsoft.com/office/2006/metadata/properties" xmlns:ns1="http://schemas.microsoft.com/sharepoint/v3" xmlns:ns2="58AA7208-8E59-4773-8A25-D8E4FD2822FA" xmlns:ns3="http://schemas.microsoft.com/sharepoint/v3/fields" targetNamespace="http://schemas.microsoft.com/office/2006/metadata/properties" ma:root="true" ma:fieldsID="50bd90074543f6f9836e56364eeed847" ns1:_="" ns2:_="" ns3:_="">
    <xsd:import namespace="http://schemas.microsoft.com/sharepoint/v3"/>
    <xsd:import namespace="58AA7208-8E59-4773-8A25-D8E4FD2822FA"/>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Dirección URL" ma:hidden="true" ma:list="Docs" ma:internalName="FileRef" ma:readOnly="true" ma:showField="FullUrl">
      <xsd:simpleType>
        <xsd:restriction base="dms:Lookup"/>
      </xsd:simpleType>
    </xsd:element>
    <xsd:element name="File_x0020_Type" ma:index="9" nillable="true" ma:displayName="Tipo de archivo" ma:hidden="true" ma:internalName="File_x0020_Type" ma:readOnly="true">
      <xsd:simpleType>
        <xsd:restriction base="dms:Text"/>
      </xsd:simpleType>
    </xsd:element>
    <xsd:element name="HTML_x0020_File_x0020_Type" ma:index="10" nillable="true" ma:displayName="Tipo de archivo HTML" ma:hidden="true" ma:internalName="HTML_x0020_File_x0020_Type" ma:readOnly="true">
      <xsd:simpleType>
        <xsd:restriction base="dms:Text"/>
      </xsd:simpleType>
    </xsd:element>
    <xsd:element name="FSObjType" ma:index="11" nillable="true" ma:displayName="Tipo de elemento" ma:hidden="true" ma:list="Docs" ma:internalName="FSObjType" ma:readOnly="true" ma:showField="FSType">
      <xsd:simpleType>
        <xsd:restriction base="dms:Lookup"/>
      </xsd:simpleType>
    </xsd:element>
    <xsd:element name="PublishingStartDate" ma:index="27" nillable="true" ma:displayName="Fecha de inicio programada" ma:description="" ma:hidden="true" ma:internalName="PublishingStartDate">
      <xsd:simpleType>
        <xsd:restriction base="dms:Unknown"/>
      </xsd:simpleType>
    </xsd:element>
    <xsd:element name="PublishingExpirationDate" ma:index="28" nillable="true" ma:displayName="Fecha de finalización programad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8AA7208-8E59-4773-8A25-D8E4FD2822FA" elementFormDefault="qualified">
    <xsd:import namespace="http://schemas.microsoft.com/office/2006/documentManagement/types"/>
    <xsd:import namespace="http://schemas.microsoft.com/office/infopath/2007/PartnerControls"/>
    <xsd:element name="ThumbnailExists" ma:index="18" nillable="true" ma:displayName="La miniatura ya existe" ma:default="FALSE" ma:hidden="true" ma:internalName="ThumbnailExists" ma:readOnly="true">
      <xsd:simpleType>
        <xsd:restriction base="dms:Boolean"/>
      </xsd:simpleType>
    </xsd:element>
    <xsd:element name="PreviewExists" ma:index="19" nillable="true" ma:displayName="La vista previa ya existe" ma:default="FALSE" ma:hidden="true" ma:internalName="PreviewExists" ma:readOnly="true">
      <xsd:simpleType>
        <xsd:restriction base="dms:Boolean"/>
      </xsd:simpleType>
    </xsd:element>
    <xsd:element name="ImageWidth" ma:index="20" nillable="true" ma:displayName="Ancho" ma:internalName="ImageWidth" ma:readOnly="true">
      <xsd:simpleType>
        <xsd:restriction base="dms:Unknown"/>
      </xsd:simpleType>
    </xsd:element>
    <xsd:element name="ImageHeight" ma:index="22" nillable="true" ma:displayName="Alto" ma:internalName="ImageHeight" ma:readOnly="true">
      <xsd:simpleType>
        <xsd:restriction base="dms:Unknown"/>
      </xsd:simpleType>
    </xsd:element>
    <xsd:element name="ImageCreateDate" ma:index="25" nillable="true" ma:displayName="Fecha de captura de la imag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ma:index="23" ma:displayName="Comentarios"/>
        <xsd:element name="keywords" minOccurs="0" maxOccurs="1" type="xsd:string" ma:index="14"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mageCreateDate xmlns="58AA7208-8E59-4773-8A25-D8E4FD2822FA" xsi:nil="true"/>
    <PublishingExpirationDate xmlns="http://schemas.microsoft.com/sharepoint/v3" xsi:nil="true"/>
    <PublishingStartDate xmlns="http://schemas.microsoft.com/sharepoint/v3" xsi:nil="true"/>
    <wic_System_Copyright xmlns="http://schemas.microsoft.com/sharepoint/v3/fields" xsi:nil="true"/>
  </documentManagement>
</p:properties>
</file>

<file path=customXml/itemProps1.xml><?xml version="1.0" encoding="utf-8"?>
<ds:datastoreItem xmlns:ds="http://schemas.openxmlformats.org/officeDocument/2006/customXml" ds:itemID="{22BB0961-F66E-47CB-97F6-FE1A4E126703}"/>
</file>

<file path=customXml/itemProps2.xml><?xml version="1.0" encoding="utf-8"?>
<ds:datastoreItem xmlns:ds="http://schemas.openxmlformats.org/officeDocument/2006/customXml" ds:itemID="{8F348B7A-FC8B-40B6-9407-185D2748F5A8}"/>
</file>

<file path=customXml/itemProps3.xml><?xml version="1.0" encoding="utf-8"?>
<ds:datastoreItem xmlns:ds="http://schemas.openxmlformats.org/officeDocument/2006/customXml" ds:itemID="{C14A11E2-5DDE-4D8D-AAC7-415CD1B3DE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SEC TRANSITO</vt:lpstr>
      <vt:lpstr>SEC EDUCACION</vt:lpstr>
      <vt:lpstr>SEC DEPORTE</vt:lpstr>
      <vt:lpstr>SEC PLANEACION</vt:lpstr>
      <vt:lpstr>SEC HACIENDA</vt:lpstr>
      <vt:lpstr>SEC INFRAESTRUCTURA</vt:lpstr>
      <vt:lpstr>SEC MUJER</vt:lpstr>
      <vt:lpstr>SEC SALUD</vt:lpstr>
      <vt:lpstr>SEC GENERAL</vt:lpstr>
      <vt:lpstr>DAFE</vt:lpstr>
      <vt:lpstr>SEC GOBIERNO</vt:lpstr>
      <vt:lpstr>OAGRD</vt:lpstr>
      <vt:lpstr>GESTIÓN TIC</vt:lpstr>
      <vt:lpstr>MOVILIDAD FUTURA I</vt:lpstr>
      <vt:lpstr>MOVILIDAD FUTURA II</vt:lpstr>
      <vt:lpstr>EMTEL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hp</dc:creator>
  <cp:keywords/>
  <dc:description/>
  <cp:lastModifiedBy>Usuario de Windows</cp:lastModifiedBy>
  <dcterms:created xsi:type="dcterms:W3CDTF">2020-09-14T00:58:59Z</dcterms:created>
  <dcterms:modified xsi:type="dcterms:W3CDTF">2020-11-05T21:01:47Z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0x0101009148F5A04DDD49CBA7127AADA5FB792B00AADE34325A8B49CDA8BB4DB53328F21400845DD7647B829E42997C82A1BF02D8BF</vt:lpwstr>
  </property>
</Properties>
</file>